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drawings/drawing14.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5561728F-A9E0-499A-A0E7-55A881CF9B2D}" xr6:coauthVersionLast="47" xr6:coauthVersionMax="47" xr10:uidLastSave="{00000000-0000-0000-0000-000000000000}"/>
  <bookViews>
    <workbookView xWindow="0" yWindow="-16310" windowWidth="29020" windowHeight="15700" tabRatio="762" xr2:uid="{00000000-000D-0000-FFFF-FFFF00000000}"/>
  </bookViews>
  <sheets>
    <sheet name="Notice" sheetId="26" r:id="rId1"/>
    <sheet name="DATA &gt;&gt;" sheetId="5" r:id="rId2"/>
    <sheet name="Base Produits" sheetId="67" state="hidden" r:id="rId3"/>
    <sheet name="PT Storengy" sheetId="13" r:id="rId4"/>
    <sheet name="PTC GRTgaz" sheetId="38" r:id="rId5"/>
    <sheet name="Results" sheetId="27" r:id="rId6"/>
    <sheet name="Calculs &gt;&gt;" sheetId="74" r:id="rId7"/>
    <sheet name="Serene_A_I" sheetId="11" r:id="rId8"/>
    <sheet name="Serene_A_W" sheetId="29" r:id="rId9"/>
    <sheet name="Atlantique_I" sheetId="14" r:id="rId10"/>
    <sheet name="Atlantique_W" sheetId="33" r:id="rId11"/>
    <sheet name="Serene_N_I" sheetId="28" r:id="rId12"/>
    <sheet name="Serene_N_W" sheetId="30" r:id="rId13"/>
    <sheet name="Nord-Est_I" sheetId="68" r:id="rId14"/>
    <sheet name="Nord-Est_W" sheetId="69" r:id="rId15"/>
    <sheet name="Saline_I" sheetId="17" r:id="rId16"/>
    <sheet name="Saline_W" sheetId="31" r:id="rId17"/>
    <sheet name="Sud-Est_I" sheetId="70" r:id="rId18"/>
    <sheet name="Sud-Est_W" sheetId="71" r:id="rId19"/>
    <sheet name="Sediane_N_I" sheetId="16" r:id="rId20"/>
    <sheet name="Sediane_N_W" sheetId="32" r:id="rId21"/>
    <sheet name="Nord-Ouest_I" sheetId="72" r:id="rId22"/>
    <sheet name="Nord-Ouest_W" sheetId="73" r:id="rId23"/>
  </sheets>
  <definedNames>
    <definedName name="_xlnm._FilterDatabase" localSheetId="9" hidden="1">Atlantique_I!$A$16:$O$231</definedName>
    <definedName name="_xlnm._FilterDatabase" localSheetId="10" hidden="1">Atlantique_W!$A$16:$U$231</definedName>
    <definedName name="_xlnm._FilterDatabase" localSheetId="13" hidden="1">'Nord-Est_I'!$A$16:$O$231</definedName>
    <definedName name="_xlnm._FilterDatabase" localSheetId="14" hidden="1">'Nord-Est_W'!$A$16:$V$231</definedName>
    <definedName name="_xlnm._FilterDatabase" localSheetId="21" hidden="1">'Nord-Ouest_I'!$A$16:$O$231</definedName>
    <definedName name="_xlnm._FilterDatabase" localSheetId="22" hidden="1">'Nord-Ouest_W'!$A$16:$U$213</definedName>
    <definedName name="_xlnm._FilterDatabase" localSheetId="3" hidden="1">'PT Storengy'!$A$7:$BC$7</definedName>
    <definedName name="_xlnm._FilterDatabase" localSheetId="4" hidden="1">'PTC GRTgaz'!$A$6:$T$11006</definedName>
    <definedName name="_xlnm._FilterDatabase" localSheetId="17" hidden="1">'Sud-Est_I'!$A$16:$O$231</definedName>
    <definedName name="_xlnm._FilterDatabase" localSheetId="18" hidden="1">'Sud-Est_W'!$A$16:$U$231</definedName>
    <definedName name="liste_produits">"'Liste produits'!$A$3:$A$8"</definedName>
    <definedName name="Mercure_Addin_Mark_0c2de7ab_6013_4fe3_a6b9_4e42e028fde5" localSheetId="15">Saline_I!#REF!</definedName>
    <definedName name="Mercure_Addin_Mark_0c2de7ab_6013_4fe3_a6b9_4e42e028fde5" localSheetId="16">Saline_W!#REF!</definedName>
    <definedName name="Mercure_Addin_Mark_2f3e0e57_3fd8_4fe6_ac89_49f4b132f0cb" localSheetId="19">Sediane_N_I!#REF!</definedName>
    <definedName name="Mercure_Addin_Mark_2f3e0e57_3fd8_4fe6_ac89_49f4b132f0cb" localSheetId="20">Sediane_N_W!#REF!</definedName>
    <definedName name="Mercure_Addin_Mark_5511f7e8_6642_49c7_a320_49cbe7925b05" localSheetId="7">Serene_A_I!#REF!</definedName>
    <definedName name="Mercure_Addin_Mark_5511f7e8_6642_49c7_a320_49cbe7925b05" localSheetId="8">Serene_A_W!#REF!</definedName>
    <definedName name="Mercure_Addin_Mark_5511f7e8_6642_49c7_a320_49cbe7925b05" localSheetId="11">Serene_N_I!#REF!</definedName>
    <definedName name="Mercure_Addin_Mark_5511f7e8_6642_49c7_a320_49cbe7925b05" localSheetId="12">Serene_N_W!#REF!</definedName>
    <definedName name="_xlnm.Print_Area" localSheetId="15">Saline_I!$G$1:$V$62</definedName>
    <definedName name="_xlnm.Print_Area" localSheetId="16">Saline_W!$G$1:$V$53</definedName>
    <definedName name="_xlnm.Print_Area" localSheetId="19">Sediane_N_I!$G$1:$U$75</definedName>
    <definedName name="_xlnm.Print_Area" localSheetId="20">Sediane_N_W!$G$1:$U$67</definedName>
    <definedName name="_xlnm.Print_Area" localSheetId="7">Serene_A_I!$G$1:$AG$75</definedName>
    <definedName name="_xlnm.Print_Area" localSheetId="8">Serene_A_W!$G$1:$AA$66</definedName>
    <definedName name="_xlnm.Print_Area" localSheetId="11">Serene_N_I!$G$1:$AA$75</definedName>
    <definedName name="_xlnm.Print_Area" localSheetId="12">Serene_N_W!$G$1:$AA$66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3511" i="38" l="1"/>
  <c r="G13511" i="38"/>
  <c r="F13511" i="38"/>
  <c r="E13511" i="38"/>
  <c r="H13510" i="38"/>
  <c r="G13510" i="38"/>
  <c r="F13510" i="38"/>
  <c r="E13510" i="38"/>
  <c r="H13509" i="38"/>
  <c r="G13509" i="38"/>
  <c r="F13509" i="38"/>
  <c r="E13509" i="38"/>
  <c r="H13508" i="38"/>
  <c r="G13508" i="38"/>
  <c r="F13508" i="38"/>
  <c r="E13508" i="38"/>
  <c r="H13507" i="38"/>
  <c r="G13507" i="38"/>
  <c r="F13507" i="38"/>
  <c r="E13507" i="38"/>
  <c r="H13506" i="38"/>
  <c r="G13506" i="38"/>
  <c r="F13506" i="38"/>
  <c r="E13506" i="38"/>
  <c r="H13505" i="38"/>
  <c r="G13505" i="38"/>
  <c r="F13505" i="38"/>
  <c r="E13505" i="38"/>
  <c r="H13504" i="38"/>
  <c r="G13504" i="38"/>
  <c r="F13504" i="38"/>
  <c r="E13504" i="38"/>
  <c r="H13503" i="38"/>
  <c r="G13503" i="38"/>
  <c r="F13503" i="38"/>
  <c r="E13503" i="38"/>
  <c r="H13502" i="38"/>
  <c r="G13502" i="38"/>
  <c r="F13502" i="38"/>
  <c r="E13502" i="38"/>
  <c r="H13501" i="38"/>
  <c r="G13501" i="38"/>
  <c r="F13501" i="38"/>
  <c r="E13501" i="38"/>
  <c r="H13500" i="38"/>
  <c r="G13500" i="38"/>
  <c r="F13500" i="38"/>
  <c r="E13500" i="38"/>
  <c r="H13499" i="38"/>
  <c r="G13499" i="38"/>
  <c r="F13499" i="38"/>
  <c r="E13499" i="38"/>
  <c r="H13498" i="38"/>
  <c r="G13498" i="38"/>
  <c r="F13498" i="38"/>
  <c r="E13498" i="38"/>
  <c r="H13497" i="38"/>
  <c r="G13497" i="38"/>
  <c r="F13497" i="38"/>
  <c r="E13497" i="38"/>
  <c r="H13496" i="38"/>
  <c r="G13496" i="38"/>
  <c r="F13496" i="38"/>
  <c r="E13496" i="38"/>
  <c r="H13495" i="38"/>
  <c r="G13495" i="38"/>
  <c r="F13495" i="38"/>
  <c r="E13495" i="38"/>
  <c r="H13494" i="38"/>
  <c r="G13494" i="38"/>
  <c r="F13494" i="38"/>
  <c r="E13494" i="38"/>
  <c r="H13493" i="38"/>
  <c r="G13493" i="38"/>
  <c r="F13493" i="38"/>
  <c r="E13493" i="38"/>
  <c r="H13492" i="38"/>
  <c r="G13492" i="38"/>
  <c r="F13492" i="38"/>
  <c r="E13492" i="38"/>
  <c r="H13491" i="38"/>
  <c r="G13491" i="38"/>
  <c r="F13491" i="38"/>
  <c r="E13491" i="38"/>
  <c r="H13490" i="38"/>
  <c r="G13490" i="38"/>
  <c r="F13490" i="38"/>
  <c r="E13490" i="38"/>
  <c r="H13489" i="38"/>
  <c r="G13489" i="38"/>
  <c r="F13489" i="38"/>
  <c r="E13489" i="38"/>
  <c r="H13488" i="38"/>
  <c r="G13488" i="38"/>
  <c r="F13488" i="38"/>
  <c r="E13488" i="38"/>
  <c r="H13487" i="38"/>
  <c r="G13487" i="38"/>
  <c r="F13487" i="38"/>
  <c r="E13487" i="38"/>
  <c r="H13486" i="38"/>
  <c r="G13486" i="38"/>
  <c r="F13486" i="38"/>
  <c r="E13486" i="38"/>
  <c r="H13485" i="38"/>
  <c r="G13485" i="38"/>
  <c r="F13485" i="38"/>
  <c r="E13485" i="38"/>
  <c r="H13484" i="38"/>
  <c r="G13484" i="38"/>
  <c r="F13484" i="38"/>
  <c r="E13484" i="38"/>
  <c r="H13483" i="38"/>
  <c r="G13483" i="38"/>
  <c r="F13483" i="38"/>
  <c r="E13483" i="38"/>
  <c r="H13482" i="38"/>
  <c r="G13482" i="38"/>
  <c r="F13482" i="38"/>
  <c r="E13482" i="38"/>
  <c r="H13481" i="38"/>
  <c r="G13481" i="38"/>
  <c r="F13481" i="38"/>
  <c r="E13481" i="38"/>
  <c r="H13480" i="38"/>
  <c r="G13480" i="38"/>
  <c r="F13480" i="38"/>
  <c r="E13480" i="38"/>
  <c r="H13479" i="38"/>
  <c r="G13479" i="38"/>
  <c r="F13479" i="38"/>
  <c r="E13479" i="38"/>
  <c r="H13478" i="38"/>
  <c r="G13478" i="38"/>
  <c r="F13478" i="38"/>
  <c r="E13478" i="38"/>
  <c r="H13477" i="38"/>
  <c r="G13477" i="38"/>
  <c r="F13477" i="38"/>
  <c r="E13477" i="38"/>
  <c r="H13476" i="38"/>
  <c r="G13476" i="38"/>
  <c r="F13476" i="38"/>
  <c r="E13476" i="38"/>
  <c r="H13475" i="38"/>
  <c r="G13475" i="38"/>
  <c r="F13475" i="38"/>
  <c r="E13475" i="38"/>
  <c r="H13474" i="38"/>
  <c r="G13474" i="38"/>
  <c r="F13474" i="38"/>
  <c r="E13474" i="38"/>
  <c r="H13473" i="38"/>
  <c r="G13473" i="38"/>
  <c r="F13473" i="38"/>
  <c r="E13473" i="38"/>
  <c r="H13472" i="38"/>
  <c r="G13472" i="38"/>
  <c r="F13472" i="38"/>
  <c r="E13472" i="38"/>
  <c r="H13471" i="38"/>
  <c r="G13471" i="38"/>
  <c r="F13471" i="38"/>
  <c r="E13471" i="38"/>
  <c r="H13470" i="38"/>
  <c r="G13470" i="38"/>
  <c r="F13470" i="38"/>
  <c r="E13470" i="38"/>
  <c r="H13469" i="38"/>
  <c r="G13469" i="38"/>
  <c r="F13469" i="38"/>
  <c r="E13469" i="38"/>
  <c r="H13468" i="38"/>
  <c r="G13468" i="38"/>
  <c r="F13468" i="38"/>
  <c r="E13468" i="38"/>
  <c r="H13467" i="38"/>
  <c r="G13467" i="38"/>
  <c r="F13467" i="38"/>
  <c r="E13467" i="38"/>
  <c r="H13466" i="38"/>
  <c r="G13466" i="38"/>
  <c r="F13466" i="38"/>
  <c r="E13466" i="38"/>
  <c r="H13465" i="38"/>
  <c r="G13465" i="38"/>
  <c r="F13465" i="38"/>
  <c r="E13465" i="38"/>
  <c r="H13464" i="38"/>
  <c r="G13464" i="38"/>
  <c r="F13464" i="38"/>
  <c r="E13464" i="38"/>
  <c r="H13463" i="38"/>
  <c r="G13463" i="38"/>
  <c r="F13463" i="38"/>
  <c r="E13463" i="38"/>
  <c r="H13462" i="38"/>
  <c r="G13462" i="38"/>
  <c r="F13462" i="38"/>
  <c r="E13462" i="38"/>
  <c r="H13461" i="38"/>
  <c r="G13461" i="38"/>
  <c r="F13461" i="38"/>
  <c r="E13461" i="38"/>
  <c r="H13460" i="38"/>
  <c r="G13460" i="38"/>
  <c r="F13460" i="38"/>
  <c r="E13460" i="38"/>
  <c r="H13459" i="38"/>
  <c r="G13459" i="38"/>
  <c r="F13459" i="38"/>
  <c r="E13459" i="38"/>
  <c r="H13458" i="38"/>
  <c r="G13458" i="38"/>
  <c r="F13458" i="38"/>
  <c r="E13458" i="38"/>
  <c r="H13457" i="38"/>
  <c r="G13457" i="38"/>
  <c r="F13457" i="38"/>
  <c r="E13457" i="38"/>
  <c r="H13456" i="38"/>
  <c r="G13456" i="38"/>
  <c r="F13456" i="38"/>
  <c r="E13456" i="38"/>
  <c r="H13455" i="38"/>
  <c r="G13455" i="38"/>
  <c r="F13455" i="38"/>
  <c r="E13455" i="38"/>
  <c r="H13454" i="38"/>
  <c r="G13454" i="38"/>
  <c r="F13454" i="38"/>
  <c r="E13454" i="38"/>
  <c r="H13453" i="38"/>
  <c r="G13453" i="38"/>
  <c r="F13453" i="38"/>
  <c r="E13453" i="38"/>
  <c r="H13452" i="38"/>
  <c r="G13452" i="38"/>
  <c r="F13452" i="38"/>
  <c r="E13452" i="38"/>
  <c r="H13451" i="38"/>
  <c r="G13451" i="38"/>
  <c r="F13451" i="38"/>
  <c r="E13451" i="38"/>
  <c r="H13450" i="38"/>
  <c r="G13450" i="38"/>
  <c r="F13450" i="38"/>
  <c r="E13450" i="38"/>
  <c r="H13449" i="38"/>
  <c r="G13449" i="38"/>
  <c r="F13449" i="38"/>
  <c r="E13449" i="38"/>
  <c r="H13448" i="38"/>
  <c r="G13448" i="38"/>
  <c r="F13448" i="38"/>
  <c r="E13448" i="38"/>
  <c r="H13447" i="38"/>
  <c r="G13447" i="38"/>
  <c r="F13447" i="38"/>
  <c r="E13447" i="38"/>
  <c r="H13446" i="38"/>
  <c r="G13446" i="38"/>
  <c r="F13446" i="38"/>
  <c r="E13446" i="38"/>
  <c r="H13445" i="38"/>
  <c r="G13445" i="38"/>
  <c r="F13445" i="38"/>
  <c r="E13445" i="38"/>
  <c r="H13444" i="38"/>
  <c r="G13444" i="38"/>
  <c r="F13444" i="38"/>
  <c r="E13444" i="38"/>
  <c r="H13443" i="38"/>
  <c r="G13443" i="38"/>
  <c r="F13443" i="38"/>
  <c r="E13443" i="38"/>
  <c r="H13442" i="38"/>
  <c r="G13442" i="38"/>
  <c r="F13442" i="38"/>
  <c r="E13442" i="38"/>
  <c r="H13441" i="38"/>
  <c r="G13441" i="38"/>
  <c r="F13441" i="38"/>
  <c r="E13441" i="38"/>
  <c r="H13440" i="38"/>
  <c r="G13440" i="38"/>
  <c r="F13440" i="38"/>
  <c r="E13440" i="38"/>
  <c r="H13439" i="38"/>
  <c r="G13439" i="38"/>
  <c r="F13439" i="38"/>
  <c r="E13439" i="38"/>
  <c r="H13438" i="38"/>
  <c r="G13438" i="38"/>
  <c r="F13438" i="38"/>
  <c r="E13438" i="38"/>
  <c r="H13437" i="38"/>
  <c r="G13437" i="38"/>
  <c r="F13437" i="38"/>
  <c r="E13437" i="38"/>
  <c r="H13436" i="38"/>
  <c r="G13436" i="38"/>
  <c r="F13436" i="38"/>
  <c r="E13436" i="38"/>
  <c r="H13435" i="38"/>
  <c r="G13435" i="38"/>
  <c r="F13435" i="38"/>
  <c r="E13435" i="38"/>
  <c r="H13434" i="38"/>
  <c r="G13434" i="38"/>
  <c r="F13434" i="38"/>
  <c r="E13434" i="38"/>
  <c r="H13433" i="38"/>
  <c r="G13433" i="38"/>
  <c r="F13433" i="38"/>
  <c r="E13433" i="38"/>
  <c r="H13432" i="38"/>
  <c r="G13432" i="38"/>
  <c r="F13432" i="38"/>
  <c r="E13432" i="38"/>
  <c r="H13431" i="38"/>
  <c r="G13431" i="38"/>
  <c r="F13431" i="38"/>
  <c r="E13431" i="38"/>
  <c r="H13430" i="38"/>
  <c r="G13430" i="38"/>
  <c r="F13430" i="38"/>
  <c r="E13430" i="38"/>
  <c r="H13429" i="38"/>
  <c r="G13429" i="38"/>
  <c r="F13429" i="38"/>
  <c r="E13429" i="38"/>
  <c r="H13428" i="38"/>
  <c r="G13428" i="38"/>
  <c r="F13428" i="38"/>
  <c r="E13428" i="38"/>
  <c r="H13427" i="38"/>
  <c r="G13427" i="38"/>
  <c r="F13427" i="38"/>
  <c r="E13427" i="38"/>
  <c r="H13426" i="38"/>
  <c r="G13426" i="38"/>
  <c r="F13426" i="38"/>
  <c r="E13426" i="38"/>
  <c r="H13425" i="38"/>
  <c r="G13425" i="38"/>
  <c r="F13425" i="38"/>
  <c r="E13425" i="38"/>
  <c r="H13424" i="38"/>
  <c r="G13424" i="38"/>
  <c r="F13424" i="38"/>
  <c r="E13424" i="38"/>
  <c r="H13423" i="38"/>
  <c r="G13423" i="38"/>
  <c r="F13423" i="38"/>
  <c r="E13423" i="38"/>
  <c r="H13422" i="38"/>
  <c r="G13422" i="38"/>
  <c r="F13422" i="38"/>
  <c r="E13422" i="38"/>
  <c r="H13421" i="38"/>
  <c r="G13421" i="38"/>
  <c r="F13421" i="38"/>
  <c r="E13421" i="38"/>
  <c r="H13420" i="38"/>
  <c r="G13420" i="38"/>
  <c r="F13420" i="38"/>
  <c r="E13420" i="38"/>
  <c r="H13419" i="38"/>
  <c r="G13419" i="38"/>
  <c r="F13419" i="38"/>
  <c r="E13419" i="38"/>
  <c r="H13418" i="38"/>
  <c r="G13418" i="38"/>
  <c r="F13418" i="38"/>
  <c r="E13418" i="38"/>
  <c r="H13417" i="38"/>
  <c r="G13417" i="38"/>
  <c r="F13417" i="38"/>
  <c r="E13417" i="38"/>
  <c r="H13416" i="38"/>
  <c r="G13416" i="38"/>
  <c r="F13416" i="38"/>
  <c r="E13416" i="38"/>
  <c r="H13415" i="38"/>
  <c r="G13415" i="38"/>
  <c r="F13415" i="38"/>
  <c r="E13415" i="38"/>
  <c r="H13414" i="38"/>
  <c r="G13414" i="38"/>
  <c r="F13414" i="38"/>
  <c r="E13414" i="38"/>
  <c r="H13413" i="38"/>
  <c r="G13413" i="38"/>
  <c r="F13413" i="38"/>
  <c r="E13413" i="38"/>
  <c r="H13412" i="38"/>
  <c r="G13412" i="38"/>
  <c r="F13412" i="38"/>
  <c r="E13412" i="38"/>
  <c r="H13411" i="38"/>
  <c r="G13411" i="38"/>
  <c r="F13411" i="38"/>
  <c r="E13411" i="38"/>
  <c r="H13410" i="38"/>
  <c r="G13410" i="38"/>
  <c r="F13410" i="38"/>
  <c r="E13410" i="38"/>
  <c r="H13409" i="38"/>
  <c r="G13409" i="38"/>
  <c r="F13409" i="38"/>
  <c r="E13409" i="38"/>
  <c r="H13408" i="38"/>
  <c r="G13408" i="38"/>
  <c r="F13408" i="38"/>
  <c r="E13408" i="38"/>
  <c r="H13407" i="38"/>
  <c r="G13407" i="38"/>
  <c r="F13407" i="38"/>
  <c r="E13407" i="38"/>
  <c r="H13406" i="38"/>
  <c r="G13406" i="38"/>
  <c r="F13406" i="38"/>
  <c r="E13406" i="38"/>
  <c r="H13405" i="38"/>
  <c r="G13405" i="38"/>
  <c r="F13405" i="38"/>
  <c r="E13405" i="38"/>
  <c r="H13404" i="38"/>
  <c r="G13404" i="38"/>
  <c r="F13404" i="38"/>
  <c r="E13404" i="38"/>
  <c r="H13403" i="38"/>
  <c r="G13403" i="38"/>
  <c r="F13403" i="38"/>
  <c r="E13403" i="38"/>
  <c r="H13402" i="38"/>
  <c r="G13402" i="38"/>
  <c r="F13402" i="38"/>
  <c r="E13402" i="38"/>
  <c r="H13401" i="38"/>
  <c r="G13401" i="38"/>
  <c r="F13401" i="38"/>
  <c r="E13401" i="38"/>
  <c r="H13400" i="38"/>
  <c r="G13400" i="38"/>
  <c r="F13400" i="38"/>
  <c r="E13400" i="38"/>
  <c r="H13399" i="38"/>
  <c r="G13399" i="38"/>
  <c r="F13399" i="38"/>
  <c r="E13399" i="38"/>
  <c r="H13398" i="38"/>
  <c r="G13398" i="38"/>
  <c r="F13398" i="38"/>
  <c r="E13398" i="38"/>
  <c r="H13397" i="38"/>
  <c r="G13397" i="38"/>
  <c r="F13397" i="38"/>
  <c r="E13397" i="38"/>
  <c r="H13396" i="38"/>
  <c r="G13396" i="38"/>
  <c r="F13396" i="38"/>
  <c r="E13396" i="38"/>
  <c r="H13395" i="38"/>
  <c r="G13395" i="38"/>
  <c r="F13395" i="38"/>
  <c r="E13395" i="38"/>
  <c r="H13394" i="38"/>
  <c r="G13394" i="38"/>
  <c r="F13394" i="38"/>
  <c r="E13394" i="38"/>
  <c r="H13393" i="38"/>
  <c r="G13393" i="38"/>
  <c r="F13393" i="38"/>
  <c r="E13393" i="38"/>
  <c r="H13392" i="38"/>
  <c r="G13392" i="38"/>
  <c r="F13392" i="38"/>
  <c r="E13392" i="38"/>
  <c r="H13391" i="38"/>
  <c r="G13391" i="38"/>
  <c r="F13391" i="38"/>
  <c r="E13391" i="38"/>
  <c r="H13390" i="38"/>
  <c r="G13390" i="38"/>
  <c r="F13390" i="38"/>
  <c r="E13390" i="38"/>
  <c r="H13389" i="38"/>
  <c r="G13389" i="38"/>
  <c r="F13389" i="38"/>
  <c r="E13389" i="38"/>
  <c r="H13388" i="38"/>
  <c r="G13388" i="38"/>
  <c r="F13388" i="38"/>
  <c r="E13388" i="38"/>
  <c r="H13387" i="38"/>
  <c r="G13387" i="38"/>
  <c r="F13387" i="38"/>
  <c r="E13387" i="38"/>
  <c r="H13386" i="38"/>
  <c r="G13386" i="38"/>
  <c r="F13386" i="38"/>
  <c r="E13386" i="38"/>
  <c r="H13385" i="38"/>
  <c r="G13385" i="38"/>
  <c r="F13385" i="38"/>
  <c r="E13385" i="38"/>
  <c r="H13384" i="38"/>
  <c r="G13384" i="38"/>
  <c r="F13384" i="38"/>
  <c r="E13384" i="38"/>
  <c r="H13383" i="38"/>
  <c r="G13383" i="38"/>
  <c r="F13383" i="38"/>
  <c r="E13383" i="38"/>
  <c r="H13382" i="38"/>
  <c r="G13382" i="38"/>
  <c r="F13382" i="38"/>
  <c r="E13382" i="38"/>
  <c r="H13381" i="38"/>
  <c r="G13381" i="38"/>
  <c r="F13381" i="38"/>
  <c r="E13381" i="38"/>
  <c r="H13380" i="38"/>
  <c r="G13380" i="38"/>
  <c r="F13380" i="38"/>
  <c r="E13380" i="38"/>
  <c r="H13379" i="38"/>
  <c r="G13379" i="38"/>
  <c r="F13379" i="38"/>
  <c r="E13379" i="38"/>
  <c r="H13378" i="38"/>
  <c r="G13378" i="38"/>
  <c r="F13378" i="38"/>
  <c r="E13378" i="38"/>
  <c r="H13377" i="38"/>
  <c r="G13377" i="38"/>
  <c r="F13377" i="38"/>
  <c r="E13377" i="38"/>
  <c r="H13376" i="38"/>
  <c r="G13376" i="38"/>
  <c r="F13376" i="38"/>
  <c r="E13376" i="38"/>
  <c r="H13375" i="38"/>
  <c r="G13375" i="38"/>
  <c r="F13375" i="38"/>
  <c r="E13375" i="38"/>
  <c r="H13374" i="38"/>
  <c r="G13374" i="38"/>
  <c r="F13374" i="38"/>
  <c r="E13374" i="38"/>
  <c r="H13373" i="38"/>
  <c r="G13373" i="38"/>
  <c r="F13373" i="38"/>
  <c r="E13373" i="38"/>
  <c r="H13372" i="38"/>
  <c r="G13372" i="38"/>
  <c r="F13372" i="38"/>
  <c r="E13372" i="38"/>
  <c r="H13371" i="38"/>
  <c r="G13371" i="38"/>
  <c r="F13371" i="38"/>
  <c r="E13371" i="38"/>
  <c r="H13370" i="38"/>
  <c r="G13370" i="38"/>
  <c r="F13370" i="38"/>
  <c r="E13370" i="38"/>
  <c r="H13369" i="38"/>
  <c r="G13369" i="38"/>
  <c r="F13369" i="38"/>
  <c r="E13369" i="38"/>
  <c r="H13368" i="38"/>
  <c r="G13368" i="38"/>
  <c r="F13368" i="38"/>
  <c r="E13368" i="38"/>
  <c r="H13367" i="38"/>
  <c r="G13367" i="38"/>
  <c r="F13367" i="38"/>
  <c r="E13367" i="38"/>
  <c r="H13366" i="38"/>
  <c r="G13366" i="38"/>
  <c r="F13366" i="38"/>
  <c r="E13366" i="38"/>
  <c r="H13365" i="38"/>
  <c r="G13365" i="38"/>
  <c r="F13365" i="38"/>
  <c r="E13365" i="38"/>
  <c r="H13364" i="38"/>
  <c r="G13364" i="38"/>
  <c r="F13364" i="38"/>
  <c r="E13364" i="38"/>
  <c r="H13363" i="38"/>
  <c r="G13363" i="38"/>
  <c r="F13363" i="38"/>
  <c r="E13363" i="38"/>
  <c r="H13362" i="38"/>
  <c r="G13362" i="38"/>
  <c r="F13362" i="38"/>
  <c r="E13362" i="38"/>
  <c r="H13361" i="38"/>
  <c r="G13361" i="38"/>
  <c r="F13361" i="38"/>
  <c r="E13361" i="38"/>
  <c r="H13360" i="38"/>
  <c r="G13360" i="38"/>
  <c r="F13360" i="38"/>
  <c r="E13360" i="38"/>
  <c r="H13359" i="38"/>
  <c r="G13359" i="38"/>
  <c r="F13359" i="38"/>
  <c r="E13359" i="38"/>
  <c r="H13358" i="38"/>
  <c r="G13358" i="38"/>
  <c r="F13358" i="38"/>
  <c r="E13358" i="38"/>
  <c r="H13357" i="38"/>
  <c r="G13357" i="38"/>
  <c r="F13357" i="38"/>
  <c r="E13357" i="38"/>
  <c r="H13356" i="38"/>
  <c r="G13356" i="38"/>
  <c r="F13356" i="38"/>
  <c r="E13356" i="38"/>
  <c r="H13355" i="38"/>
  <c r="G13355" i="38"/>
  <c r="F13355" i="38"/>
  <c r="E13355" i="38"/>
  <c r="H13354" i="38"/>
  <c r="G13354" i="38"/>
  <c r="F13354" i="38"/>
  <c r="E13354" i="38"/>
  <c r="H13353" i="38"/>
  <c r="G13353" i="38"/>
  <c r="F13353" i="38"/>
  <c r="E13353" i="38"/>
  <c r="H13352" i="38"/>
  <c r="G13352" i="38"/>
  <c r="F13352" i="38"/>
  <c r="E13352" i="38"/>
  <c r="H13351" i="38"/>
  <c r="G13351" i="38"/>
  <c r="F13351" i="38"/>
  <c r="E13351" i="38"/>
  <c r="H13350" i="38"/>
  <c r="G13350" i="38"/>
  <c r="F13350" i="38"/>
  <c r="E13350" i="38"/>
  <c r="H13349" i="38"/>
  <c r="G13349" i="38"/>
  <c r="F13349" i="38"/>
  <c r="E13349" i="38"/>
  <c r="H13348" i="38"/>
  <c r="G13348" i="38"/>
  <c r="F13348" i="38"/>
  <c r="E13348" i="38"/>
  <c r="H13347" i="38"/>
  <c r="G13347" i="38"/>
  <c r="F13347" i="38"/>
  <c r="E13347" i="38"/>
  <c r="H13346" i="38"/>
  <c r="G13346" i="38"/>
  <c r="F13346" i="38"/>
  <c r="E13346" i="38"/>
  <c r="H13345" i="38"/>
  <c r="G13345" i="38"/>
  <c r="F13345" i="38"/>
  <c r="E13345" i="38"/>
  <c r="H13344" i="38"/>
  <c r="G13344" i="38"/>
  <c r="F13344" i="38"/>
  <c r="E13344" i="38"/>
  <c r="H13343" i="38"/>
  <c r="G13343" i="38"/>
  <c r="F13343" i="38"/>
  <c r="E13343" i="38"/>
  <c r="H13342" i="38"/>
  <c r="G13342" i="38"/>
  <c r="F13342" i="38"/>
  <c r="E13342" i="38"/>
  <c r="H13341" i="38"/>
  <c r="G13341" i="38"/>
  <c r="F13341" i="38"/>
  <c r="E13341" i="38"/>
  <c r="H13340" i="38"/>
  <c r="G13340" i="38"/>
  <c r="F13340" i="38"/>
  <c r="E13340" i="38"/>
  <c r="H13339" i="38"/>
  <c r="G13339" i="38"/>
  <c r="F13339" i="38"/>
  <c r="E13339" i="38"/>
  <c r="H13338" i="38"/>
  <c r="G13338" i="38"/>
  <c r="F13338" i="38"/>
  <c r="E13338" i="38"/>
  <c r="H13337" i="38"/>
  <c r="G13337" i="38"/>
  <c r="F13337" i="38"/>
  <c r="E13337" i="38"/>
  <c r="H13336" i="38"/>
  <c r="G13336" i="38"/>
  <c r="F13336" i="38"/>
  <c r="E13336" i="38"/>
  <c r="H13335" i="38"/>
  <c r="G13335" i="38"/>
  <c r="F13335" i="38"/>
  <c r="E13335" i="38"/>
  <c r="H13334" i="38"/>
  <c r="G13334" i="38"/>
  <c r="F13334" i="38"/>
  <c r="E13334" i="38"/>
  <c r="H13333" i="38"/>
  <c r="G13333" i="38"/>
  <c r="F13333" i="38"/>
  <c r="E13333" i="38"/>
  <c r="H13332" i="38"/>
  <c r="G13332" i="38"/>
  <c r="F13332" i="38"/>
  <c r="E13332" i="38"/>
  <c r="H13331" i="38"/>
  <c r="G13331" i="38"/>
  <c r="F13331" i="38"/>
  <c r="E13331" i="38"/>
  <c r="H13330" i="38"/>
  <c r="G13330" i="38"/>
  <c r="F13330" i="38"/>
  <c r="E13330" i="38"/>
  <c r="H13329" i="38"/>
  <c r="G13329" i="38"/>
  <c r="F13329" i="38"/>
  <c r="E13329" i="38"/>
  <c r="H13328" i="38"/>
  <c r="G13328" i="38"/>
  <c r="F13328" i="38"/>
  <c r="E13328" i="38"/>
  <c r="H13327" i="38"/>
  <c r="G13327" i="38"/>
  <c r="F13327" i="38"/>
  <c r="E13327" i="38"/>
  <c r="H13326" i="38"/>
  <c r="G13326" i="38"/>
  <c r="F13326" i="38"/>
  <c r="E13326" i="38"/>
  <c r="H13325" i="38"/>
  <c r="G13325" i="38"/>
  <c r="F13325" i="38"/>
  <c r="E13325" i="38"/>
  <c r="H13324" i="38"/>
  <c r="G13324" i="38"/>
  <c r="F13324" i="38"/>
  <c r="E13324" i="38"/>
  <c r="H13323" i="38"/>
  <c r="G13323" i="38"/>
  <c r="F13323" i="38"/>
  <c r="E13323" i="38"/>
  <c r="H13322" i="38"/>
  <c r="G13322" i="38"/>
  <c r="F13322" i="38"/>
  <c r="E13322" i="38"/>
  <c r="H13321" i="38"/>
  <c r="G13321" i="38"/>
  <c r="F13321" i="38"/>
  <c r="E13321" i="38"/>
  <c r="H13320" i="38"/>
  <c r="G13320" i="38"/>
  <c r="F13320" i="38"/>
  <c r="E13320" i="38"/>
  <c r="H13319" i="38"/>
  <c r="G13319" i="38"/>
  <c r="F13319" i="38"/>
  <c r="E13319" i="38"/>
  <c r="H13318" i="38"/>
  <c r="G13318" i="38"/>
  <c r="F13318" i="38"/>
  <c r="E13318" i="38"/>
  <c r="H13317" i="38"/>
  <c r="G13317" i="38"/>
  <c r="F13317" i="38"/>
  <c r="E13317" i="38"/>
  <c r="H13316" i="38"/>
  <c r="G13316" i="38"/>
  <c r="F13316" i="38"/>
  <c r="E13316" i="38"/>
  <c r="H13315" i="38"/>
  <c r="G13315" i="38"/>
  <c r="F13315" i="38"/>
  <c r="E13315" i="38"/>
  <c r="H13314" i="38"/>
  <c r="G13314" i="38"/>
  <c r="F13314" i="38"/>
  <c r="E13314" i="38"/>
  <c r="H13313" i="38"/>
  <c r="G13313" i="38"/>
  <c r="F13313" i="38"/>
  <c r="E13313" i="38"/>
  <c r="H13312" i="38"/>
  <c r="G13312" i="38"/>
  <c r="F13312" i="38"/>
  <c r="E13312" i="38"/>
  <c r="H13311" i="38"/>
  <c r="G13311" i="38"/>
  <c r="F13311" i="38"/>
  <c r="E13311" i="38"/>
  <c r="H13310" i="38"/>
  <c r="G13310" i="38"/>
  <c r="F13310" i="38"/>
  <c r="E13310" i="38"/>
  <c r="H13309" i="38"/>
  <c r="G13309" i="38"/>
  <c r="F13309" i="38"/>
  <c r="E13309" i="38"/>
  <c r="H13308" i="38"/>
  <c r="G13308" i="38"/>
  <c r="F13308" i="38"/>
  <c r="E13308" i="38"/>
  <c r="H13307" i="38"/>
  <c r="G13307" i="38"/>
  <c r="F13307" i="38"/>
  <c r="E13307" i="38"/>
  <c r="H13306" i="38"/>
  <c r="G13306" i="38"/>
  <c r="F13306" i="38"/>
  <c r="E13306" i="38"/>
  <c r="H13305" i="38"/>
  <c r="G13305" i="38"/>
  <c r="F13305" i="38"/>
  <c r="E13305" i="38"/>
  <c r="H13304" i="38"/>
  <c r="G13304" i="38"/>
  <c r="F13304" i="38"/>
  <c r="E13304" i="38"/>
  <c r="H13303" i="38"/>
  <c r="G13303" i="38"/>
  <c r="F13303" i="38"/>
  <c r="E13303" i="38"/>
  <c r="H13302" i="38"/>
  <c r="G13302" i="38"/>
  <c r="F13302" i="38"/>
  <c r="E13302" i="38"/>
  <c r="H13301" i="38"/>
  <c r="G13301" i="38"/>
  <c r="F13301" i="38"/>
  <c r="E13301" i="38"/>
  <c r="H13300" i="38"/>
  <c r="G13300" i="38"/>
  <c r="F13300" i="38"/>
  <c r="E13300" i="38"/>
  <c r="H13299" i="38"/>
  <c r="G13299" i="38"/>
  <c r="F13299" i="38"/>
  <c r="E13299" i="38"/>
  <c r="H13298" i="38"/>
  <c r="G13298" i="38"/>
  <c r="F13298" i="38"/>
  <c r="E13298" i="38"/>
  <c r="H13297" i="38"/>
  <c r="G13297" i="38"/>
  <c r="F13297" i="38"/>
  <c r="E13297" i="38"/>
  <c r="H13296" i="38"/>
  <c r="G13296" i="38"/>
  <c r="F13296" i="38"/>
  <c r="E13296" i="38"/>
  <c r="H13295" i="38"/>
  <c r="G13295" i="38"/>
  <c r="F13295" i="38"/>
  <c r="E13295" i="38"/>
  <c r="H13294" i="38"/>
  <c r="G13294" i="38"/>
  <c r="F13294" i="38"/>
  <c r="E13294" i="38"/>
  <c r="H13293" i="38"/>
  <c r="G13293" i="38"/>
  <c r="F13293" i="38"/>
  <c r="E13293" i="38"/>
  <c r="H13292" i="38"/>
  <c r="G13292" i="38"/>
  <c r="F13292" i="38"/>
  <c r="E13292" i="38"/>
  <c r="H13291" i="38"/>
  <c r="G13291" i="38"/>
  <c r="F13291" i="38"/>
  <c r="E13291" i="38"/>
  <c r="H13290" i="38"/>
  <c r="G13290" i="38"/>
  <c r="F13290" i="38"/>
  <c r="E13290" i="38"/>
  <c r="H13289" i="38"/>
  <c r="G13289" i="38"/>
  <c r="F13289" i="38"/>
  <c r="E13289" i="38"/>
  <c r="H13288" i="38"/>
  <c r="G13288" i="38"/>
  <c r="F13288" i="38"/>
  <c r="E13288" i="38"/>
  <c r="H13287" i="38"/>
  <c r="G13287" i="38"/>
  <c r="F13287" i="38"/>
  <c r="E13287" i="38"/>
  <c r="H13286" i="38"/>
  <c r="G13286" i="38"/>
  <c r="F13286" i="38"/>
  <c r="E13286" i="38"/>
  <c r="H13285" i="38"/>
  <c r="G13285" i="38"/>
  <c r="F13285" i="38"/>
  <c r="E13285" i="38"/>
  <c r="H13284" i="38"/>
  <c r="G13284" i="38"/>
  <c r="F13284" i="38"/>
  <c r="E13284" i="38"/>
  <c r="H13283" i="38"/>
  <c r="G13283" i="38"/>
  <c r="F13283" i="38"/>
  <c r="E13283" i="38"/>
  <c r="H13282" i="38"/>
  <c r="G13282" i="38"/>
  <c r="F13282" i="38"/>
  <c r="E13282" i="38"/>
  <c r="H13281" i="38"/>
  <c r="G13281" i="38"/>
  <c r="F13281" i="38"/>
  <c r="E13281" i="38"/>
  <c r="H13280" i="38"/>
  <c r="G13280" i="38"/>
  <c r="F13280" i="38"/>
  <c r="E13280" i="38"/>
  <c r="H13279" i="38"/>
  <c r="G13279" i="38"/>
  <c r="F13279" i="38"/>
  <c r="E13279" i="38"/>
  <c r="H13278" i="38"/>
  <c r="G13278" i="38"/>
  <c r="F13278" i="38"/>
  <c r="E13278" i="38"/>
  <c r="H13277" i="38"/>
  <c r="G13277" i="38"/>
  <c r="F13277" i="38"/>
  <c r="E13277" i="38"/>
  <c r="H13276" i="38"/>
  <c r="G13276" i="38"/>
  <c r="F13276" i="38"/>
  <c r="E13276" i="38"/>
  <c r="H13275" i="38"/>
  <c r="G13275" i="38"/>
  <c r="F13275" i="38"/>
  <c r="E13275" i="38"/>
  <c r="H13274" i="38"/>
  <c r="G13274" i="38"/>
  <c r="F13274" i="38"/>
  <c r="E13274" i="38"/>
  <c r="H13273" i="38"/>
  <c r="G13273" i="38"/>
  <c r="F13273" i="38"/>
  <c r="E13273" i="38"/>
  <c r="H13272" i="38"/>
  <c r="G13272" i="38"/>
  <c r="F13272" i="38"/>
  <c r="E13272" i="38"/>
  <c r="H13271" i="38"/>
  <c r="G13271" i="38"/>
  <c r="F13271" i="38"/>
  <c r="E13271" i="38"/>
  <c r="H13270" i="38"/>
  <c r="G13270" i="38"/>
  <c r="F13270" i="38"/>
  <c r="E13270" i="38"/>
  <c r="H13269" i="38"/>
  <c r="G13269" i="38"/>
  <c r="F13269" i="38"/>
  <c r="E13269" i="38"/>
  <c r="H13268" i="38"/>
  <c r="G13268" i="38"/>
  <c r="F13268" i="38"/>
  <c r="E13268" i="38"/>
  <c r="H13267" i="38"/>
  <c r="G13267" i="38"/>
  <c r="F13267" i="38"/>
  <c r="E13267" i="38"/>
  <c r="H13266" i="38"/>
  <c r="G13266" i="38"/>
  <c r="F13266" i="38"/>
  <c r="E13266" i="38"/>
  <c r="H13265" i="38"/>
  <c r="G13265" i="38"/>
  <c r="F13265" i="38"/>
  <c r="E13265" i="38"/>
  <c r="H13264" i="38"/>
  <c r="G13264" i="38"/>
  <c r="F13264" i="38"/>
  <c r="E13264" i="38"/>
  <c r="H13263" i="38"/>
  <c r="G13263" i="38"/>
  <c r="F13263" i="38"/>
  <c r="E13263" i="38"/>
  <c r="H13262" i="38"/>
  <c r="G13262" i="38"/>
  <c r="F13262" i="38"/>
  <c r="E13262" i="38"/>
  <c r="H13261" i="38"/>
  <c r="G13261" i="38"/>
  <c r="F13261" i="38"/>
  <c r="E13261" i="38"/>
  <c r="H13260" i="38"/>
  <c r="G13260" i="38"/>
  <c r="F13260" i="38"/>
  <c r="E13260" i="38"/>
  <c r="H13259" i="38"/>
  <c r="G13259" i="38"/>
  <c r="F13259" i="38"/>
  <c r="E13259" i="38"/>
  <c r="H13258" i="38"/>
  <c r="G13258" i="38"/>
  <c r="F13258" i="38"/>
  <c r="E13258" i="38"/>
  <c r="H13257" i="38"/>
  <c r="G13257" i="38"/>
  <c r="F13257" i="38"/>
  <c r="E13257" i="38"/>
  <c r="H13256" i="38"/>
  <c r="G13256" i="38"/>
  <c r="F13256" i="38"/>
  <c r="E13256" i="38"/>
  <c r="H13255" i="38"/>
  <c r="G13255" i="38"/>
  <c r="F13255" i="38"/>
  <c r="E13255" i="38"/>
  <c r="H13254" i="38"/>
  <c r="G13254" i="38"/>
  <c r="F13254" i="38"/>
  <c r="E13254" i="38"/>
  <c r="H13253" i="38"/>
  <c r="G13253" i="38"/>
  <c r="F13253" i="38"/>
  <c r="E13253" i="38"/>
  <c r="H13252" i="38"/>
  <c r="G13252" i="38"/>
  <c r="F13252" i="38"/>
  <c r="E13252" i="38"/>
  <c r="H13251" i="38"/>
  <c r="G13251" i="38"/>
  <c r="F13251" i="38"/>
  <c r="E13251" i="38"/>
  <c r="H13250" i="38"/>
  <c r="G13250" i="38"/>
  <c r="F13250" i="38"/>
  <c r="E13250" i="38"/>
  <c r="H13249" i="38"/>
  <c r="G13249" i="38"/>
  <c r="F13249" i="38"/>
  <c r="E13249" i="38"/>
  <c r="H13248" i="38"/>
  <c r="G13248" i="38"/>
  <c r="F13248" i="38"/>
  <c r="E13248" i="38"/>
  <c r="H13247" i="38"/>
  <c r="G13247" i="38"/>
  <c r="F13247" i="38"/>
  <c r="E13247" i="38"/>
  <c r="H13246" i="38"/>
  <c r="G13246" i="38"/>
  <c r="F13246" i="38"/>
  <c r="E13246" i="38"/>
  <c r="H13245" i="38"/>
  <c r="G13245" i="38"/>
  <c r="F13245" i="38"/>
  <c r="E13245" i="38"/>
  <c r="H13244" i="38"/>
  <c r="G13244" i="38"/>
  <c r="F13244" i="38"/>
  <c r="E13244" i="38"/>
  <c r="H13243" i="38"/>
  <c r="G13243" i="38"/>
  <c r="F13243" i="38"/>
  <c r="E13243" i="38"/>
  <c r="H13242" i="38"/>
  <c r="G13242" i="38"/>
  <c r="F13242" i="38"/>
  <c r="E13242" i="38"/>
  <c r="H13241" i="38"/>
  <c r="G13241" i="38"/>
  <c r="F13241" i="38"/>
  <c r="E13241" i="38"/>
  <c r="H13240" i="38"/>
  <c r="G13240" i="38"/>
  <c r="F13240" i="38"/>
  <c r="E13240" i="38"/>
  <c r="H13239" i="38"/>
  <c r="G13239" i="38"/>
  <c r="F13239" i="38"/>
  <c r="E13239" i="38"/>
  <c r="H13238" i="38"/>
  <c r="G13238" i="38"/>
  <c r="F13238" i="38"/>
  <c r="E13238" i="38"/>
  <c r="H13237" i="38"/>
  <c r="G13237" i="38"/>
  <c r="F13237" i="38"/>
  <c r="E13237" i="38"/>
  <c r="H13236" i="38"/>
  <c r="G13236" i="38"/>
  <c r="F13236" i="38"/>
  <c r="E13236" i="38"/>
  <c r="H13235" i="38"/>
  <c r="G13235" i="38"/>
  <c r="F13235" i="38"/>
  <c r="E13235" i="38"/>
  <c r="H13234" i="38"/>
  <c r="G13234" i="38"/>
  <c r="F13234" i="38"/>
  <c r="E13234" i="38"/>
  <c r="H13233" i="38"/>
  <c r="G13233" i="38"/>
  <c r="F13233" i="38"/>
  <c r="E13233" i="38"/>
  <c r="H13232" i="38"/>
  <c r="G13232" i="38"/>
  <c r="F13232" i="38"/>
  <c r="E13232" i="38"/>
  <c r="H13231" i="38"/>
  <c r="G13231" i="38"/>
  <c r="F13231" i="38"/>
  <c r="E13231" i="38"/>
  <c r="H13230" i="38"/>
  <c r="G13230" i="38"/>
  <c r="F13230" i="38"/>
  <c r="E13230" i="38"/>
  <c r="H13229" i="38"/>
  <c r="G13229" i="38"/>
  <c r="F13229" i="38"/>
  <c r="E13229" i="38"/>
  <c r="H13228" i="38"/>
  <c r="G13228" i="38"/>
  <c r="F13228" i="38"/>
  <c r="E13228" i="38"/>
  <c r="H13227" i="38"/>
  <c r="G13227" i="38"/>
  <c r="F13227" i="38"/>
  <c r="E13227" i="38"/>
  <c r="H13226" i="38"/>
  <c r="G13226" i="38"/>
  <c r="F13226" i="38"/>
  <c r="E13226" i="38"/>
  <c r="H13225" i="38"/>
  <c r="G13225" i="38"/>
  <c r="F13225" i="38"/>
  <c r="E13225" i="38"/>
  <c r="H13224" i="38"/>
  <c r="G13224" i="38"/>
  <c r="F13224" i="38"/>
  <c r="E13224" i="38"/>
  <c r="H13223" i="38"/>
  <c r="G13223" i="38"/>
  <c r="F13223" i="38"/>
  <c r="E13223" i="38"/>
  <c r="H13222" i="38"/>
  <c r="G13222" i="38"/>
  <c r="F13222" i="38"/>
  <c r="E13222" i="38"/>
  <c r="H13221" i="38"/>
  <c r="G13221" i="38"/>
  <c r="F13221" i="38"/>
  <c r="E13221" i="38"/>
  <c r="H13220" i="38"/>
  <c r="G13220" i="38"/>
  <c r="F13220" i="38"/>
  <c r="E13220" i="38"/>
  <c r="H13219" i="38"/>
  <c r="G13219" i="38"/>
  <c r="F13219" i="38"/>
  <c r="E13219" i="38"/>
  <c r="H13218" i="38"/>
  <c r="G13218" i="38"/>
  <c r="F13218" i="38"/>
  <c r="E13218" i="38"/>
  <c r="H13217" i="38"/>
  <c r="G13217" i="38"/>
  <c r="F13217" i="38"/>
  <c r="E13217" i="38"/>
  <c r="H13216" i="38"/>
  <c r="G13216" i="38"/>
  <c r="F13216" i="38"/>
  <c r="E13216" i="38"/>
  <c r="H13215" i="38"/>
  <c r="G13215" i="38"/>
  <c r="F13215" i="38"/>
  <c r="E13215" i="38"/>
  <c r="H13214" i="38"/>
  <c r="G13214" i="38"/>
  <c r="F13214" i="38"/>
  <c r="E13214" i="38"/>
  <c r="H13213" i="38"/>
  <c r="G13213" i="38"/>
  <c r="F13213" i="38"/>
  <c r="E13213" i="38"/>
  <c r="H13212" i="38"/>
  <c r="G13212" i="38"/>
  <c r="F13212" i="38"/>
  <c r="E13212" i="38"/>
  <c r="H13211" i="38"/>
  <c r="G13211" i="38"/>
  <c r="F13211" i="38"/>
  <c r="E13211" i="38"/>
  <c r="H13210" i="38"/>
  <c r="G13210" i="38"/>
  <c r="F13210" i="38"/>
  <c r="E13210" i="38"/>
  <c r="H13209" i="38"/>
  <c r="G13209" i="38"/>
  <c r="F13209" i="38"/>
  <c r="E13209" i="38"/>
  <c r="H13208" i="38"/>
  <c r="G13208" i="38"/>
  <c r="F13208" i="38"/>
  <c r="E13208" i="38"/>
  <c r="H13207" i="38"/>
  <c r="G13207" i="38"/>
  <c r="F13207" i="38"/>
  <c r="E13207" i="38"/>
  <c r="H13206" i="38"/>
  <c r="G13206" i="38"/>
  <c r="F13206" i="38"/>
  <c r="E13206" i="38"/>
  <c r="H13205" i="38"/>
  <c r="G13205" i="38"/>
  <c r="F13205" i="38"/>
  <c r="E13205" i="38"/>
  <c r="H13204" i="38"/>
  <c r="G13204" i="38"/>
  <c r="F13204" i="38"/>
  <c r="E13204" i="38"/>
  <c r="H13203" i="38"/>
  <c r="G13203" i="38"/>
  <c r="F13203" i="38"/>
  <c r="E13203" i="38"/>
  <c r="H13202" i="38"/>
  <c r="G13202" i="38"/>
  <c r="F13202" i="38"/>
  <c r="E13202" i="38"/>
  <c r="H13201" i="38"/>
  <c r="G13201" i="38"/>
  <c r="F13201" i="38"/>
  <c r="E13201" i="38"/>
  <c r="H13200" i="38"/>
  <c r="G13200" i="38"/>
  <c r="F13200" i="38"/>
  <c r="E13200" i="38"/>
  <c r="H13199" i="38"/>
  <c r="G13199" i="38"/>
  <c r="F13199" i="38"/>
  <c r="E13199" i="38"/>
  <c r="H13198" i="38"/>
  <c r="G13198" i="38"/>
  <c r="F13198" i="38"/>
  <c r="E13198" i="38"/>
  <c r="H13197" i="38"/>
  <c r="G13197" i="38"/>
  <c r="F13197" i="38"/>
  <c r="E13197" i="38"/>
  <c r="H13196" i="38"/>
  <c r="G13196" i="38"/>
  <c r="F13196" i="38"/>
  <c r="E13196" i="38"/>
  <c r="H13195" i="38"/>
  <c r="G13195" i="38"/>
  <c r="F13195" i="38"/>
  <c r="E13195" i="38"/>
  <c r="H13194" i="38"/>
  <c r="G13194" i="38"/>
  <c r="F13194" i="38"/>
  <c r="E13194" i="38"/>
  <c r="H13193" i="38"/>
  <c r="G13193" i="38"/>
  <c r="F13193" i="38"/>
  <c r="E13193" i="38"/>
  <c r="H13192" i="38"/>
  <c r="G13192" i="38"/>
  <c r="F13192" i="38"/>
  <c r="E13192" i="38"/>
  <c r="H13191" i="38"/>
  <c r="G13191" i="38"/>
  <c r="F13191" i="38"/>
  <c r="E13191" i="38"/>
  <c r="H13190" i="38"/>
  <c r="G13190" i="38"/>
  <c r="F13190" i="38"/>
  <c r="E13190" i="38"/>
  <c r="H13189" i="38"/>
  <c r="G13189" i="38"/>
  <c r="F13189" i="38"/>
  <c r="E13189" i="38"/>
  <c r="H13188" i="38"/>
  <c r="G13188" i="38"/>
  <c r="F13188" i="38"/>
  <c r="E13188" i="38"/>
  <c r="H13187" i="38"/>
  <c r="G13187" i="38"/>
  <c r="F13187" i="38"/>
  <c r="E13187" i="38"/>
  <c r="H13186" i="38"/>
  <c r="G13186" i="38"/>
  <c r="F13186" i="38"/>
  <c r="E13186" i="38"/>
  <c r="H13185" i="38"/>
  <c r="G13185" i="38"/>
  <c r="F13185" i="38"/>
  <c r="E13185" i="38"/>
  <c r="H13184" i="38"/>
  <c r="G13184" i="38"/>
  <c r="F13184" i="38"/>
  <c r="E13184" i="38"/>
  <c r="H13183" i="38"/>
  <c r="G13183" i="38"/>
  <c r="F13183" i="38"/>
  <c r="E13183" i="38"/>
  <c r="H13182" i="38"/>
  <c r="G13182" i="38"/>
  <c r="F13182" i="38"/>
  <c r="E13182" i="38"/>
  <c r="H13181" i="38"/>
  <c r="G13181" i="38"/>
  <c r="F13181" i="38"/>
  <c r="E13181" i="38"/>
  <c r="H13180" i="38"/>
  <c r="G13180" i="38"/>
  <c r="F13180" i="38"/>
  <c r="E13180" i="38"/>
  <c r="H13179" i="38"/>
  <c r="G13179" i="38"/>
  <c r="F13179" i="38"/>
  <c r="E13179" i="38"/>
  <c r="H13178" i="38"/>
  <c r="G13178" i="38"/>
  <c r="F13178" i="38"/>
  <c r="E13178" i="38"/>
  <c r="H13177" i="38"/>
  <c r="G13177" i="38"/>
  <c r="F13177" i="38"/>
  <c r="E13177" i="38"/>
  <c r="H13176" i="38"/>
  <c r="G13176" i="38"/>
  <c r="F13176" i="38"/>
  <c r="E13176" i="38"/>
  <c r="H13175" i="38"/>
  <c r="G13175" i="38"/>
  <c r="F13175" i="38"/>
  <c r="E13175" i="38"/>
  <c r="H13174" i="38"/>
  <c r="G13174" i="38"/>
  <c r="F13174" i="38"/>
  <c r="E13174" i="38"/>
  <c r="H13173" i="38"/>
  <c r="G13173" i="38"/>
  <c r="F13173" i="38"/>
  <c r="E13173" i="38"/>
  <c r="H13172" i="38"/>
  <c r="G13172" i="38"/>
  <c r="F13172" i="38"/>
  <c r="E13172" i="38"/>
  <c r="H13171" i="38"/>
  <c r="G13171" i="38"/>
  <c r="F13171" i="38"/>
  <c r="E13171" i="38"/>
  <c r="H13170" i="38"/>
  <c r="G13170" i="38"/>
  <c r="F13170" i="38"/>
  <c r="E13170" i="38"/>
  <c r="H13169" i="38"/>
  <c r="G13169" i="38"/>
  <c r="F13169" i="38"/>
  <c r="E13169" i="38"/>
  <c r="H13168" i="38"/>
  <c r="G13168" i="38"/>
  <c r="F13168" i="38"/>
  <c r="E13168" i="38"/>
  <c r="H13167" i="38"/>
  <c r="G13167" i="38"/>
  <c r="F13167" i="38"/>
  <c r="E13167" i="38"/>
  <c r="H13166" i="38"/>
  <c r="G13166" i="38"/>
  <c r="F13166" i="38"/>
  <c r="E13166" i="38"/>
  <c r="H13165" i="38"/>
  <c r="G13165" i="38"/>
  <c r="F13165" i="38"/>
  <c r="E13165" i="38"/>
  <c r="H13164" i="38"/>
  <c r="G13164" i="38"/>
  <c r="F13164" i="38"/>
  <c r="E13164" i="38"/>
  <c r="H13163" i="38"/>
  <c r="G13163" i="38"/>
  <c r="F13163" i="38"/>
  <c r="E13163" i="38"/>
  <c r="H13162" i="38"/>
  <c r="G13162" i="38"/>
  <c r="F13162" i="38"/>
  <c r="E13162" i="38"/>
  <c r="H13161" i="38"/>
  <c r="G13161" i="38"/>
  <c r="F13161" i="38"/>
  <c r="E13161" i="38"/>
  <c r="H13160" i="38"/>
  <c r="G13160" i="38"/>
  <c r="F13160" i="38"/>
  <c r="E13160" i="38"/>
  <c r="H13159" i="38"/>
  <c r="G13159" i="38"/>
  <c r="F13159" i="38"/>
  <c r="E13159" i="38"/>
  <c r="H13158" i="38"/>
  <c r="G13158" i="38"/>
  <c r="F13158" i="38"/>
  <c r="E13158" i="38"/>
  <c r="H13157" i="38"/>
  <c r="G13157" i="38"/>
  <c r="F13157" i="38"/>
  <c r="E13157" i="38"/>
  <c r="H13156" i="38"/>
  <c r="G13156" i="38"/>
  <c r="F13156" i="38"/>
  <c r="E13156" i="38"/>
  <c r="H13155" i="38"/>
  <c r="G13155" i="38"/>
  <c r="F13155" i="38"/>
  <c r="E13155" i="38"/>
  <c r="H13154" i="38"/>
  <c r="G13154" i="38"/>
  <c r="F13154" i="38"/>
  <c r="E13154" i="38"/>
  <c r="H13153" i="38"/>
  <c r="G13153" i="38"/>
  <c r="F13153" i="38"/>
  <c r="E13153" i="38"/>
  <c r="H13152" i="38"/>
  <c r="G13152" i="38"/>
  <c r="F13152" i="38"/>
  <c r="E13152" i="38"/>
  <c r="H13151" i="38"/>
  <c r="G13151" i="38"/>
  <c r="F13151" i="38"/>
  <c r="E13151" i="38"/>
  <c r="H13150" i="38"/>
  <c r="G13150" i="38"/>
  <c r="F13150" i="38"/>
  <c r="E13150" i="38"/>
  <c r="H13149" i="38"/>
  <c r="G13149" i="38"/>
  <c r="F13149" i="38"/>
  <c r="E13149" i="38"/>
  <c r="H13148" i="38"/>
  <c r="G13148" i="38"/>
  <c r="F13148" i="38"/>
  <c r="E13148" i="38"/>
  <c r="H13147" i="38"/>
  <c r="G13147" i="38"/>
  <c r="F13147" i="38"/>
  <c r="E13147" i="38"/>
  <c r="R13146" i="38"/>
  <c r="L13146" i="38"/>
  <c r="H13146" i="38"/>
  <c r="G13146" i="38"/>
  <c r="F13146" i="38"/>
  <c r="E13146" i="38"/>
  <c r="R13145" i="38"/>
  <c r="L13145" i="38"/>
  <c r="H13145" i="38"/>
  <c r="G13145" i="38"/>
  <c r="F13145" i="38"/>
  <c r="E13145" i="38"/>
  <c r="R13144" i="38"/>
  <c r="L13144" i="38"/>
  <c r="H13144" i="38"/>
  <c r="G13144" i="38"/>
  <c r="F13144" i="38"/>
  <c r="E13144" i="38"/>
  <c r="R13143" i="38"/>
  <c r="L13143" i="38"/>
  <c r="H13143" i="38"/>
  <c r="G13143" i="38"/>
  <c r="F13143" i="38"/>
  <c r="E13143" i="38"/>
  <c r="R13142" i="38"/>
  <c r="L13142" i="38"/>
  <c r="H13142" i="38"/>
  <c r="G13142" i="38"/>
  <c r="F13142" i="38"/>
  <c r="E13142" i="38"/>
  <c r="R13141" i="38"/>
  <c r="L13141" i="38"/>
  <c r="H13141" i="38"/>
  <c r="G13141" i="38"/>
  <c r="F13141" i="38"/>
  <c r="E13141" i="38"/>
  <c r="R13140" i="38"/>
  <c r="L13140" i="38"/>
  <c r="H13140" i="38"/>
  <c r="G13140" i="38"/>
  <c r="F13140" i="38"/>
  <c r="E13140" i="38"/>
  <c r="R13139" i="38"/>
  <c r="L13139" i="38"/>
  <c r="H13139" i="38"/>
  <c r="G13139" i="38"/>
  <c r="F13139" i="38"/>
  <c r="E13139" i="38"/>
  <c r="R13138" i="38"/>
  <c r="L13138" i="38"/>
  <c r="H13138" i="38"/>
  <c r="G13138" i="38"/>
  <c r="F13138" i="38"/>
  <c r="E13138" i="38"/>
  <c r="R13137" i="38"/>
  <c r="L13137" i="38"/>
  <c r="H13137" i="38"/>
  <c r="G13137" i="38"/>
  <c r="F13137" i="38"/>
  <c r="E13137" i="38"/>
  <c r="R13136" i="38"/>
  <c r="L13136" i="38"/>
  <c r="H13136" i="38"/>
  <c r="G13136" i="38"/>
  <c r="F13136" i="38"/>
  <c r="E13136" i="38"/>
  <c r="R13135" i="38"/>
  <c r="L13135" i="38"/>
  <c r="H13135" i="38"/>
  <c r="G13135" i="38"/>
  <c r="F13135" i="38"/>
  <c r="E13135" i="38"/>
  <c r="R13134" i="38"/>
  <c r="L13134" i="38"/>
  <c r="H13134" i="38"/>
  <c r="G13134" i="38"/>
  <c r="F13134" i="38"/>
  <c r="E13134" i="38"/>
  <c r="R13133" i="38"/>
  <c r="L13133" i="38"/>
  <c r="H13133" i="38"/>
  <c r="G13133" i="38"/>
  <c r="F13133" i="38"/>
  <c r="E13133" i="38"/>
  <c r="R13132" i="38"/>
  <c r="L13132" i="38"/>
  <c r="H13132" i="38"/>
  <c r="G13132" i="38"/>
  <c r="F13132" i="38"/>
  <c r="E13132" i="38"/>
  <c r="R13131" i="38"/>
  <c r="L13131" i="38"/>
  <c r="H13131" i="38"/>
  <c r="G13131" i="38"/>
  <c r="F13131" i="38"/>
  <c r="E13131" i="38"/>
  <c r="R13130" i="38"/>
  <c r="L13130" i="38"/>
  <c r="H13130" i="38"/>
  <c r="G13130" i="38"/>
  <c r="F13130" i="38"/>
  <c r="E13130" i="38"/>
  <c r="R13129" i="38"/>
  <c r="L13129" i="38"/>
  <c r="H13129" i="38"/>
  <c r="G13129" i="38"/>
  <c r="F13129" i="38"/>
  <c r="E13129" i="38"/>
  <c r="R13128" i="38"/>
  <c r="L13128" i="38"/>
  <c r="H13128" i="38"/>
  <c r="G13128" i="38"/>
  <c r="F13128" i="38"/>
  <c r="E13128" i="38"/>
  <c r="R13127" i="38"/>
  <c r="L13127" i="38"/>
  <c r="H13127" i="38"/>
  <c r="G13127" i="38"/>
  <c r="F13127" i="38"/>
  <c r="E13127" i="38"/>
  <c r="R13126" i="38"/>
  <c r="L13126" i="38"/>
  <c r="H13126" i="38"/>
  <c r="G13126" i="38"/>
  <c r="F13126" i="38"/>
  <c r="E13126" i="38"/>
  <c r="R13125" i="38"/>
  <c r="L13125" i="38"/>
  <c r="H13125" i="38"/>
  <c r="G13125" i="38"/>
  <c r="F13125" i="38"/>
  <c r="E13125" i="38"/>
  <c r="R13124" i="38"/>
  <c r="L13124" i="38"/>
  <c r="H13124" i="38"/>
  <c r="G13124" i="38"/>
  <c r="F13124" i="38"/>
  <c r="E13124" i="38"/>
  <c r="R13123" i="38"/>
  <c r="L13123" i="38"/>
  <c r="H13123" i="38"/>
  <c r="G13123" i="38"/>
  <c r="F13123" i="38"/>
  <c r="E13123" i="38"/>
  <c r="R13122" i="38"/>
  <c r="L13122" i="38"/>
  <c r="H13122" i="38"/>
  <c r="G13122" i="38"/>
  <c r="F13122" i="38"/>
  <c r="E13122" i="38"/>
  <c r="R13121" i="38"/>
  <c r="L13121" i="38"/>
  <c r="H13121" i="38"/>
  <c r="G13121" i="38"/>
  <c r="F13121" i="38"/>
  <c r="E13121" i="38"/>
  <c r="R13120" i="38"/>
  <c r="L13120" i="38"/>
  <c r="H13120" i="38"/>
  <c r="G13120" i="38"/>
  <c r="F13120" i="38"/>
  <c r="E13120" i="38"/>
  <c r="R13119" i="38"/>
  <c r="L13119" i="38"/>
  <c r="H13119" i="38"/>
  <c r="G13119" i="38"/>
  <c r="F13119" i="38"/>
  <c r="E13119" i="38"/>
  <c r="R13118" i="38"/>
  <c r="L13118" i="38"/>
  <c r="H13118" i="38"/>
  <c r="G13118" i="38"/>
  <c r="F13118" i="38"/>
  <c r="E13118" i="38"/>
  <c r="R13117" i="38"/>
  <c r="L13117" i="38"/>
  <c r="H13117" i="38"/>
  <c r="G13117" i="38"/>
  <c r="F13117" i="38"/>
  <c r="E13117" i="38"/>
  <c r="R13116" i="38"/>
  <c r="L13116" i="38"/>
  <c r="H13116" i="38"/>
  <c r="G13116" i="38"/>
  <c r="F13116" i="38"/>
  <c r="E13116" i="38"/>
  <c r="R13115" i="38"/>
  <c r="L13115" i="38"/>
  <c r="H13115" i="38"/>
  <c r="G13115" i="38"/>
  <c r="F13115" i="38"/>
  <c r="E13115" i="38"/>
  <c r="R13114" i="38"/>
  <c r="L13114" i="38"/>
  <c r="H13114" i="38"/>
  <c r="G13114" i="38"/>
  <c r="F13114" i="38"/>
  <c r="E13114" i="38"/>
  <c r="R13113" i="38"/>
  <c r="L13113" i="38"/>
  <c r="H13113" i="38"/>
  <c r="G13113" i="38"/>
  <c r="F13113" i="38"/>
  <c r="E13113" i="38"/>
  <c r="R13112" i="38"/>
  <c r="L13112" i="38"/>
  <c r="H13112" i="38"/>
  <c r="G13112" i="38"/>
  <c r="F13112" i="38"/>
  <c r="E13112" i="38"/>
  <c r="R13111" i="38"/>
  <c r="L13111" i="38"/>
  <c r="H13111" i="38"/>
  <c r="G13111" i="38"/>
  <c r="F13111" i="38"/>
  <c r="E13111" i="38"/>
  <c r="R13110" i="38"/>
  <c r="L13110" i="38"/>
  <c r="H13110" i="38"/>
  <c r="G13110" i="38"/>
  <c r="F13110" i="38"/>
  <c r="E13110" i="38"/>
  <c r="R13109" i="38"/>
  <c r="L13109" i="38"/>
  <c r="H13109" i="38"/>
  <c r="G13109" i="38"/>
  <c r="F13109" i="38"/>
  <c r="E13109" i="38"/>
  <c r="R13108" i="38"/>
  <c r="L13108" i="38"/>
  <c r="H13108" i="38"/>
  <c r="G13108" i="38"/>
  <c r="F13108" i="38"/>
  <c r="E13108" i="38"/>
  <c r="R13107" i="38"/>
  <c r="L13107" i="38"/>
  <c r="H13107" i="38"/>
  <c r="G13107" i="38"/>
  <c r="F13107" i="38"/>
  <c r="E13107" i="38"/>
  <c r="R13106" i="38"/>
  <c r="L13106" i="38"/>
  <c r="H13106" i="38"/>
  <c r="G13106" i="38"/>
  <c r="F13106" i="38"/>
  <c r="E13106" i="38"/>
  <c r="R13105" i="38"/>
  <c r="L13105" i="38"/>
  <c r="H13105" i="38"/>
  <c r="G13105" i="38"/>
  <c r="F13105" i="38"/>
  <c r="E13105" i="38"/>
  <c r="R13104" i="38"/>
  <c r="L13104" i="38"/>
  <c r="H13104" i="38"/>
  <c r="G13104" i="38"/>
  <c r="F13104" i="38"/>
  <c r="E13104" i="38"/>
  <c r="R13103" i="38"/>
  <c r="L13103" i="38"/>
  <c r="H13103" i="38"/>
  <c r="G13103" i="38"/>
  <c r="F13103" i="38"/>
  <c r="E13103" i="38"/>
  <c r="R13102" i="38"/>
  <c r="L13102" i="38"/>
  <c r="H13102" i="38"/>
  <c r="G13102" i="38"/>
  <c r="F13102" i="38"/>
  <c r="E13102" i="38"/>
  <c r="R13101" i="38"/>
  <c r="L13101" i="38"/>
  <c r="H13101" i="38"/>
  <c r="G13101" i="38"/>
  <c r="F13101" i="38"/>
  <c r="E13101" i="38"/>
  <c r="R13100" i="38"/>
  <c r="L13100" i="38"/>
  <c r="H13100" i="38"/>
  <c r="G13100" i="38"/>
  <c r="F13100" i="38"/>
  <c r="E13100" i="38"/>
  <c r="R13099" i="38"/>
  <c r="L13099" i="38"/>
  <c r="H13099" i="38"/>
  <c r="G13099" i="38"/>
  <c r="F13099" i="38"/>
  <c r="E13099" i="38"/>
  <c r="R13098" i="38"/>
  <c r="L13098" i="38"/>
  <c r="H13098" i="38"/>
  <c r="G13098" i="38"/>
  <c r="F13098" i="38"/>
  <c r="E13098" i="38"/>
  <c r="R13097" i="38"/>
  <c r="L13097" i="38"/>
  <c r="H13097" i="38"/>
  <c r="G13097" i="38"/>
  <c r="F13097" i="38"/>
  <c r="E13097" i="38"/>
  <c r="R13096" i="38"/>
  <c r="L13096" i="38"/>
  <c r="H13096" i="38"/>
  <c r="G13096" i="38"/>
  <c r="F13096" i="38"/>
  <c r="E13096" i="38"/>
  <c r="R13095" i="38"/>
  <c r="L13095" i="38"/>
  <c r="H13095" i="38"/>
  <c r="G13095" i="38"/>
  <c r="F13095" i="38"/>
  <c r="E13095" i="38"/>
  <c r="R13094" i="38"/>
  <c r="L13094" i="38"/>
  <c r="H13094" i="38"/>
  <c r="G13094" i="38"/>
  <c r="F13094" i="38"/>
  <c r="E13094" i="38"/>
  <c r="R13093" i="38"/>
  <c r="L13093" i="38"/>
  <c r="H13093" i="38"/>
  <c r="G13093" i="38"/>
  <c r="F13093" i="38"/>
  <c r="E13093" i="38"/>
  <c r="R13092" i="38"/>
  <c r="L13092" i="38"/>
  <c r="H13092" i="38"/>
  <c r="G13092" i="38"/>
  <c r="F13092" i="38"/>
  <c r="E13092" i="38"/>
  <c r="R13091" i="38"/>
  <c r="L13091" i="38"/>
  <c r="H13091" i="38"/>
  <c r="G13091" i="38"/>
  <c r="F13091" i="38"/>
  <c r="E13091" i="38"/>
  <c r="R13090" i="38"/>
  <c r="L13090" i="38"/>
  <c r="H13090" i="38"/>
  <c r="G13090" i="38"/>
  <c r="F13090" i="38"/>
  <c r="E13090" i="38"/>
  <c r="R13089" i="38"/>
  <c r="L13089" i="38"/>
  <c r="H13089" i="38"/>
  <c r="G13089" i="38"/>
  <c r="F13089" i="38"/>
  <c r="E13089" i="38"/>
  <c r="R13088" i="38"/>
  <c r="L13088" i="38"/>
  <c r="H13088" i="38"/>
  <c r="G13088" i="38"/>
  <c r="F13088" i="38"/>
  <c r="E13088" i="38"/>
  <c r="R13087" i="38"/>
  <c r="L13087" i="38"/>
  <c r="H13087" i="38"/>
  <c r="G13087" i="38"/>
  <c r="F13087" i="38"/>
  <c r="E13087" i="38"/>
  <c r="R13086" i="38"/>
  <c r="L13086" i="38"/>
  <c r="H13086" i="38"/>
  <c r="G13086" i="38"/>
  <c r="F13086" i="38"/>
  <c r="E13086" i="38"/>
  <c r="R13085" i="38"/>
  <c r="L13085" i="38"/>
  <c r="H13085" i="38"/>
  <c r="G13085" i="38"/>
  <c r="F13085" i="38"/>
  <c r="E13085" i="38"/>
  <c r="R13084" i="38"/>
  <c r="L13084" i="38"/>
  <c r="H13084" i="38"/>
  <c r="G13084" i="38"/>
  <c r="F13084" i="38"/>
  <c r="E13084" i="38"/>
  <c r="R13083" i="38"/>
  <c r="L13083" i="38"/>
  <c r="H13083" i="38"/>
  <c r="G13083" i="38"/>
  <c r="F13083" i="38"/>
  <c r="E13083" i="38"/>
  <c r="R13082" i="38"/>
  <c r="L13082" i="38"/>
  <c r="H13082" i="38"/>
  <c r="G13082" i="38"/>
  <c r="F13082" i="38"/>
  <c r="E13082" i="38"/>
  <c r="R13081" i="38"/>
  <c r="L13081" i="38"/>
  <c r="H13081" i="38"/>
  <c r="G13081" i="38"/>
  <c r="F13081" i="38"/>
  <c r="E13081" i="38"/>
  <c r="R13080" i="38"/>
  <c r="L13080" i="38"/>
  <c r="H13080" i="38"/>
  <c r="G13080" i="38"/>
  <c r="F13080" i="38"/>
  <c r="E13080" i="38"/>
  <c r="R13079" i="38"/>
  <c r="L13079" i="38"/>
  <c r="H13079" i="38"/>
  <c r="G13079" i="38"/>
  <c r="F13079" i="38"/>
  <c r="E13079" i="38"/>
  <c r="R13078" i="38"/>
  <c r="L13078" i="38"/>
  <c r="H13078" i="38"/>
  <c r="G13078" i="38"/>
  <c r="F13078" i="38"/>
  <c r="E13078" i="38"/>
  <c r="R13077" i="38"/>
  <c r="L13077" i="38"/>
  <c r="H13077" i="38"/>
  <c r="G13077" i="38"/>
  <c r="F13077" i="38"/>
  <c r="E13077" i="38"/>
  <c r="R13076" i="38"/>
  <c r="L13076" i="38"/>
  <c r="H13076" i="38"/>
  <c r="G13076" i="38"/>
  <c r="F13076" i="38"/>
  <c r="E13076" i="38"/>
  <c r="R13075" i="38"/>
  <c r="L13075" i="38"/>
  <c r="H13075" i="38"/>
  <c r="G13075" i="38"/>
  <c r="F13075" i="38"/>
  <c r="E13075" i="38"/>
  <c r="R13074" i="38"/>
  <c r="L13074" i="38"/>
  <c r="H13074" i="38"/>
  <c r="G13074" i="38"/>
  <c r="F13074" i="38"/>
  <c r="E13074" i="38"/>
  <c r="R13073" i="38"/>
  <c r="L13073" i="38"/>
  <c r="H13073" i="38"/>
  <c r="G13073" i="38"/>
  <c r="F13073" i="38"/>
  <c r="E13073" i="38"/>
  <c r="R13072" i="38"/>
  <c r="L13072" i="38"/>
  <c r="H13072" i="38"/>
  <c r="G13072" i="38"/>
  <c r="F13072" i="38"/>
  <c r="E13072" i="38"/>
  <c r="R13071" i="38"/>
  <c r="L13071" i="38"/>
  <c r="H13071" i="38"/>
  <c r="G13071" i="38"/>
  <c r="F13071" i="38"/>
  <c r="E13071" i="38"/>
  <c r="R13070" i="38"/>
  <c r="L13070" i="38"/>
  <c r="H13070" i="38"/>
  <c r="G13070" i="38"/>
  <c r="F13070" i="38"/>
  <c r="E13070" i="38"/>
  <c r="R13069" i="38"/>
  <c r="L13069" i="38"/>
  <c r="H13069" i="38"/>
  <c r="G13069" i="38"/>
  <c r="F13069" i="38"/>
  <c r="E13069" i="38"/>
  <c r="R13068" i="38"/>
  <c r="L13068" i="38"/>
  <c r="H13068" i="38"/>
  <c r="G13068" i="38"/>
  <c r="F13068" i="38"/>
  <c r="E13068" i="38"/>
  <c r="R13067" i="38"/>
  <c r="L13067" i="38"/>
  <c r="H13067" i="38"/>
  <c r="G13067" i="38"/>
  <c r="F13067" i="38"/>
  <c r="E13067" i="38"/>
  <c r="R13066" i="38"/>
  <c r="L13066" i="38"/>
  <c r="H13066" i="38"/>
  <c r="G13066" i="38"/>
  <c r="F13066" i="38"/>
  <c r="E13066" i="38"/>
  <c r="R13065" i="38"/>
  <c r="L13065" i="38"/>
  <c r="H13065" i="38"/>
  <c r="G13065" i="38"/>
  <c r="F13065" i="38"/>
  <c r="E13065" i="38"/>
  <c r="R13064" i="38"/>
  <c r="L13064" i="38"/>
  <c r="H13064" i="38"/>
  <c r="G13064" i="38"/>
  <c r="F13064" i="38"/>
  <c r="E13064" i="38"/>
  <c r="R13063" i="38"/>
  <c r="L13063" i="38"/>
  <c r="H13063" i="38"/>
  <c r="G13063" i="38"/>
  <c r="F13063" i="38"/>
  <c r="E13063" i="38"/>
  <c r="R13062" i="38"/>
  <c r="L13062" i="38"/>
  <c r="H13062" i="38"/>
  <c r="G13062" i="38"/>
  <c r="F13062" i="38"/>
  <c r="E13062" i="38"/>
  <c r="R13061" i="38"/>
  <c r="L13061" i="38"/>
  <c r="H13061" i="38"/>
  <c r="G13061" i="38"/>
  <c r="F13061" i="38"/>
  <c r="E13061" i="38"/>
  <c r="R13060" i="38"/>
  <c r="L13060" i="38"/>
  <c r="H13060" i="38"/>
  <c r="G13060" i="38"/>
  <c r="F13060" i="38"/>
  <c r="E13060" i="38"/>
  <c r="R13059" i="38"/>
  <c r="L13059" i="38"/>
  <c r="H13059" i="38"/>
  <c r="G13059" i="38"/>
  <c r="F13059" i="38"/>
  <c r="E13059" i="38"/>
  <c r="R13058" i="38"/>
  <c r="L13058" i="38"/>
  <c r="H13058" i="38"/>
  <c r="G13058" i="38"/>
  <c r="F13058" i="38"/>
  <c r="E13058" i="38"/>
  <c r="R13057" i="38"/>
  <c r="L13057" i="38"/>
  <c r="H13057" i="38"/>
  <c r="G13057" i="38"/>
  <c r="F13057" i="38"/>
  <c r="E13057" i="38"/>
  <c r="R13056" i="38"/>
  <c r="L13056" i="38"/>
  <c r="H13056" i="38"/>
  <c r="G13056" i="38"/>
  <c r="F13056" i="38"/>
  <c r="E13056" i="38"/>
  <c r="R13055" i="38"/>
  <c r="L13055" i="38"/>
  <c r="H13055" i="38"/>
  <c r="G13055" i="38"/>
  <c r="F13055" i="38"/>
  <c r="E13055" i="38"/>
  <c r="R13054" i="38"/>
  <c r="L13054" i="38"/>
  <c r="H13054" i="38"/>
  <c r="G13054" i="38"/>
  <c r="F13054" i="38"/>
  <c r="E13054" i="38"/>
  <c r="R13053" i="38"/>
  <c r="L13053" i="38"/>
  <c r="H13053" i="38"/>
  <c r="G13053" i="38"/>
  <c r="F13053" i="38"/>
  <c r="E13053" i="38"/>
  <c r="R13052" i="38"/>
  <c r="L13052" i="38"/>
  <c r="H13052" i="38"/>
  <c r="G13052" i="38"/>
  <c r="F13052" i="38"/>
  <c r="E13052" i="38"/>
  <c r="R13051" i="38"/>
  <c r="L13051" i="38"/>
  <c r="H13051" i="38"/>
  <c r="G13051" i="38"/>
  <c r="F13051" i="38"/>
  <c r="E13051" i="38"/>
  <c r="R13050" i="38"/>
  <c r="L13050" i="38"/>
  <c r="H13050" i="38"/>
  <c r="G13050" i="38"/>
  <c r="F13050" i="38"/>
  <c r="E13050" i="38"/>
  <c r="R13049" i="38"/>
  <c r="L13049" i="38"/>
  <c r="H13049" i="38"/>
  <c r="G13049" i="38"/>
  <c r="F13049" i="38"/>
  <c r="E13049" i="38"/>
  <c r="R13048" i="38"/>
  <c r="L13048" i="38"/>
  <c r="H13048" i="38"/>
  <c r="G13048" i="38"/>
  <c r="F13048" i="38"/>
  <c r="E13048" i="38"/>
  <c r="R13047" i="38"/>
  <c r="L13047" i="38"/>
  <c r="H13047" i="38"/>
  <c r="G13047" i="38"/>
  <c r="F13047" i="38"/>
  <c r="E13047" i="38"/>
  <c r="R13046" i="38"/>
  <c r="L13046" i="38"/>
  <c r="H13046" i="38"/>
  <c r="G13046" i="38"/>
  <c r="F13046" i="38"/>
  <c r="E13046" i="38"/>
  <c r="R13045" i="38"/>
  <c r="L13045" i="38"/>
  <c r="H13045" i="38"/>
  <c r="G13045" i="38"/>
  <c r="F13045" i="38"/>
  <c r="E13045" i="38"/>
  <c r="R13044" i="38"/>
  <c r="L13044" i="38"/>
  <c r="H13044" i="38"/>
  <c r="G13044" i="38"/>
  <c r="F13044" i="38"/>
  <c r="E13044" i="38"/>
  <c r="R13043" i="38"/>
  <c r="L13043" i="38"/>
  <c r="H13043" i="38"/>
  <c r="G13043" i="38"/>
  <c r="F13043" i="38"/>
  <c r="E13043" i="38"/>
  <c r="R13042" i="38"/>
  <c r="L13042" i="38"/>
  <c r="H13042" i="38"/>
  <c r="G13042" i="38"/>
  <c r="F13042" i="38"/>
  <c r="E13042" i="38"/>
  <c r="R13041" i="38"/>
  <c r="L13041" i="38"/>
  <c r="H13041" i="38"/>
  <c r="G13041" i="38"/>
  <c r="F13041" i="38"/>
  <c r="E13041" i="38"/>
  <c r="R13040" i="38"/>
  <c r="L13040" i="38"/>
  <c r="H13040" i="38"/>
  <c r="G13040" i="38"/>
  <c r="F13040" i="38"/>
  <c r="E13040" i="38"/>
  <c r="R13039" i="38"/>
  <c r="L13039" i="38"/>
  <c r="H13039" i="38"/>
  <c r="G13039" i="38"/>
  <c r="F13039" i="38"/>
  <c r="E13039" i="38"/>
  <c r="R13038" i="38"/>
  <c r="L13038" i="38"/>
  <c r="H13038" i="38"/>
  <c r="G13038" i="38"/>
  <c r="F13038" i="38"/>
  <c r="E13038" i="38"/>
  <c r="R13037" i="38"/>
  <c r="L13037" i="38"/>
  <c r="H13037" i="38"/>
  <c r="G13037" i="38"/>
  <c r="F13037" i="38"/>
  <c r="E13037" i="38"/>
  <c r="R13036" i="38"/>
  <c r="L13036" i="38"/>
  <c r="H13036" i="38"/>
  <c r="G13036" i="38"/>
  <c r="F13036" i="38"/>
  <c r="E13036" i="38"/>
  <c r="R13035" i="38"/>
  <c r="L13035" i="38"/>
  <c r="H13035" i="38"/>
  <c r="G13035" i="38"/>
  <c r="F13035" i="38"/>
  <c r="E13035" i="38"/>
  <c r="R13034" i="38"/>
  <c r="L13034" i="38"/>
  <c r="H13034" i="38"/>
  <c r="G13034" i="38"/>
  <c r="F13034" i="38"/>
  <c r="E13034" i="38"/>
  <c r="R13033" i="38"/>
  <c r="L13033" i="38"/>
  <c r="H13033" i="38"/>
  <c r="G13033" i="38"/>
  <c r="F13033" i="38"/>
  <c r="E13033" i="38"/>
  <c r="R13032" i="38"/>
  <c r="L13032" i="38"/>
  <c r="H13032" i="38"/>
  <c r="G13032" i="38"/>
  <c r="F13032" i="38"/>
  <c r="E13032" i="38"/>
  <c r="R13031" i="38"/>
  <c r="L13031" i="38"/>
  <c r="H13031" i="38"/>
  <c r="G13031" i="38"/>
  <c r="F13031" i="38"/>
  <c r="E13031" i="38"/>
  <c r="R13030" i="38"/>
  <c r="L13030" i="38"/>
  <c r="H13030" i="38"/>
  <c r="G13030" i="38"/>
  <c r="F13030" i="38"/>
  <c r="E13030" i="38"/>
  <c r="R13029" i="38"/>
  <c r="L13029" i="38"/>
  <c r="H13029" i="38"/>
  <c r="G13029" i="38"/>
  <c r="F13029" i="38"/>
  <c r="E13029" i="38"/>
  <c r="R13028" i="38"/>
  <c r="L13028" i="38"/>
  <c r="H13028" i="38"/>
  <c r="G13028" i="38"/>
  <c r="F13028" i="38"/>
  <c r="E13028" i="38"/>
  <c r="R13027" i="38"/>
  <c r="L13027" i="38"/>
  <c r="H13027" i="38"/>
  <c r="G13027" i="38"/>
  <c r="F13027" i="38"/>
  <c r="E13027" i="38"/>
  <c r="R13026" i="38"/>
  <c r="L13026" i="38"/>
  <c r="H13026" i="38"/>
  <c r="G13026" i="38"/>
  <c r="F13026" i="38"/>
  <c r="E13026" i="38"/>
  <c r="R13025" i="38"/>
  <c r="L13025" i="38"/>
  <c r="H13025" i="38"/>
  <c r="G13025" i="38"/>
  <c r="F13025" i="38"/>
  <c r="E13025" i="38"/>
  <c r="R13024" i="38"/>
  <c r="L13024" i="38"/>
  <c r="H13024" i="38"/>
  <c r="G13024" i="38"/>
  <c r="F13024" i="38"/>
  <c r="E13024" i="38"/>
  <c r="R13023" i="38"/>
  <c r="L13023" i="38"/>
  <c r="H13023" i="38"/>
  <c r="G13023" i="38"/>
  <c r="F13023" i="38"/>
  <c r="E13023" i="38"/>
  <c r="R13022" i="38"/>
  <c r="L13022" i="38"/>
  <c r="H13022" i="38"/>
  <c r="G13022" i="38"/>
  <c r="F13022" i="38"/>
  <c r="E13022" i="38"/>
  <c r="R13021" i="38"/>
  <c r="L13021" i="38"/>
  <c r="H13021" i="38"/>
  <c r="G13021" i="38"/>
  <c r="F13021" i="38"/>
  <c r="E13021" i="38"/>
  <c r="R13020" i="38"/>
  <c r="L13020" i="38"/>
  <c r="H13020" i="38"/>
  <c r="G13020" i="38"/>
  <c r="F13020" i="38"/>
  <c r="E13020" i="38"/>
  <c r="R13019" i="38"/>
  <c r="L13019" i="38"/>
  <c r="H13019" i="38"/>
  <c r="G13019" i="38"/>
  <c r="F13019" i="38"/>
  <c r="E13019" i="38"/>
  <c r="R13018" i="38"/>
  <c r="L13018" i="38"/>
  <c r="H13018" i="38"/>
  <c r="G13018" i="38"/>
  <c r="F13018" i="38"/>
  <c r="E13018" i="38"/>
  <c r="R13017" i="38"/>
  <c r="L13017" i="38"/>
  <c r="H13017" i="38"/>
  <c r="G13017" i="38"/>
  <c r="F13017" i="38"/>
  <c r="E13017" i="38"/>
  <c r="R13016" i="38"/>
  <c r="L13016" i="38"/>
  <c r="H13016" i="38"/>
  <c r="G13016" i="38"/>
  <c r="F13016" i="38"/>
  <c r="E13016" i="38"/>
  <c r="R13015" i="38"/>
  <c r="L13015" i="38"/>
  <c r="H13015" i="38"/>
  <c r="G13015" i="38"/>
  <c r="F13015" i="38"/>
  <c r="E13015" i="38"/>
  <c r="R13014" i="38"/>
  <c r="L13014" i="38"/>
  <c r="H13014" i="38"/>
  <c r="G13014" i="38"/>
  <c r="F13014" i="38"/>
  <c r="E13014" i="38"/>
  <c r="R13013" i="38"/>
  <c r="L13013" i="38"/>
  <c r="H13013" i="38"/>
  <c r="G13013" i="38"/>
  <c r="F13013" i="38"/>
  <c r="E13013" i="38"/>
  <c r="R13012" i="38"/>
  <c r="L13012" i="38"/>
  <c r="H13012" i="38"/>
  <c r="G13012" i="38"/>
  <c r="F13012" i="38"/>
  <c r="E13012" i="38"/>
  <c r="R13011" i="38"/>
  <c r="L13011" i="38"/>
  <c r="H13011" i="38"/>
  <c r="G13011" i="38"/>
  <c r="F13011" i="38"/>
  <c r="E13011" i="38"/>
  <c r="R13010" i="38"/>
  <c r="L13010" i="38"/>
  <c r="H13010" i="38"/>
  <c r="G13010" i="38"/>
  <c r="F13010" i="38"/>
  <c r="E13010" i="38"/>
  <c r="R13009" i="38"/>
  <c r="L13009" i="38"/>
  <c r="H13009" i="38"/>
  <c r="G13009" i="38"/>
  <c r="F13009" i="38"/>
  <c r="E13009" i="38"/>
  <c r="R13008" i="38"/>
  <c r="L13008" i="38"/>
  <c r="H13008" i="38"/>
  <c r="G13008" i="38"/>
  <c r="F13008" i="38"/>
  <c r="E13008" i="38"/>
  <c r="R13007" i="38"/>
  <c r="L13007" i="38"/>
  <c r="H13007" i="38"/>
  <c r="G13007" i="38"/>
  <c r="F13007" i="38"/>
  <c r="E13007" i="38"/>
  <c r="R13006" i="38"/>
  <c r="L13006" i="38"/>
  <c r="H13006" i="38"/>
  <c r="G13006" i="38"/>
  <c r="F13006" i="38"/>
  <c r="E13006" i="38"/>
  <c r="R13005" i="38"/>
  <c r="L13005" i="38"/>
  <c r="H13005" i="38"/>
  <c r="G13005" i="38"/>
  <c r="F13005" i="38"/>
  <c r="E13005" i="38"/>
  <c r="R13004" i="38"/>
  <c r="L13004" i="38"/>
  <c r="H13004" i="38"/>
  <c r="G13004" i="38"/>
  <c r="F13004" i="38"/>
  <c r="E13004" i="38"/>
  <c r="R13003" i="38"/>
  <c r="L13003" i="38"/>
  <c r="H13003" i="38"/>
  <c r="G13003" i="38"/>
  <c r="F13003" i="38"/>
  <c r="E13003" i="38"/>
  <c r="R13002" i="38"/>
  <c r="L13002" i="38"/>
  <c r="H13002" i="38"/>
  <c r="G13002" i="38"/>
  <c r="F13002" i="38"/>
  <c r="E13002" i="38"/>
  <c r="R13001" i="38"/>
  <c r="L13001" i="38"/>
  <c r="H13001" i="38"/>
  <c r="G13001" i="38"/>
  <c r="F13001" i="38"/>
  <c r="E13001" i="38"/>
  <c r="R13000" i="38"/>
  <c r="L13000" i="38"/>
  <c r="H13000" i="38"/>
  <c r="G13000" i="38"/>
  <c r="F13000" i="38"/>
  <c r="E13000" i="38"/>
  <c r="R12999" i="38"/>
  <c r="L12999" i="38"/>
  <c r="H12999" i="38"/>
  <c r="G12999" i="38"/>
  <c r="F12999" i="38"/>
  <c r="E12999" i="38"/>
  <c r="R12998" i="38"/>
  <c r="L12998" i="38"/>
  <c r="H12998" i="38"/>
  <c r="G12998" i="38"/>
  <c r="F12998" i="38"/>
  <c r="E12998" i="38"/>
  <c r="R12997" i="38"/>
  <c r="L12997" i="38"/>
  <c r="H12997" i="38"/>
  <c r="G12997" i="38"/>
  <c r="F12997" i="38"/>
  <c r="E12997" i="38"/>
  <c r="R12996" i="38"/>
  <c r="L12996" i="38"/>
  <c r="H12996" i="38"/>
  <c r="G12996" i="38"/>
  <c r="F12996" i="38"/>
  <c r="E12996" i="38"/>
  <c r="R12995" i="38"/>
  <c r="L12995" i="38"/>
  <c r="H12995" i="38"/>
  <c r="G12995" i="38"/>
  <c r="F12995" i="38"/>
  <c r="E12995" i="38"/>
  <c r="R12994" i="38"/>
  <c r="L12994" i="38"/>
  <c r="H12994" i="38"/>
  <c r="G12994" i="38"/>
  <c r="F12994" i="38"/>
  <c r="E12994" i="38"/>
  <c r="R12993" i="38"/>
  <c r="L12993" i="38"/>
  <c r="H12993" i="38"/>
  <c r="G12993" i="38"/>
  <c r="F12993" i="38"/>
  <c r="E12993" i="38"/>
  <c r="R12992" i="38"/>
  <c r="L12992" i="38"/>
  <c r="H12992" i="38"/>
  <c r="G12992" i="38"/>
  <c r="F12992" i="38"/>
  <c r="E12992" i="38"/>
  <c r="R12991" i="38"/>
  <c r="L12991" i="38"/>
  <c r="H12991" i="38"/>
  <c r="G12991" i="38"/>
  <c r="F12991" i="38"/>
  <c r="E12991" i="38"/>
  <c r="R12990" i="38"/>
  <c r="L12990" i="38"/>
  <c r="H12990" i="38"/>
  <c r="G12990" i="38"/>
  <c r="F12990" i="38"/>
  <c r="E12990" i="38"/>
  <c r="R12989" i="38"/>
  <c r="L12989" i="38"/>
  <c r="H12989" i="38"/>
  <c r="G12989" i="38"/>
  <c r="F12989" i="38"/>
  <c r="E12989" i="38"/>
  <c r="R12988" i="38"/>
  <c r="L12988" i="38"/>
  <c r="H12988" i="38"/>
  <c r="G12988" i="38"/>
  <c r="F12988" i="38"/>
  <c r="E12988" i="38"/>
  <c r="R12987" i="38"/>
  <c r="L12987" i="38"/>
  <c r="H12987" i="38"/>
  <c r="G12987" i="38"/>
  <c r="F12987" i="38"/>
  <c r="E12987" i="38"/>
  <c r="R12986" i="38"/>
  <c r="L12986" i="38"/>
  <c r="H12986" i="38"/>
  <c r="G12986" i="38"/>
  <c r="F12986" i="38"/>
  <c r="E12986" i="38"/>
  <c r="R12985" i="38"/>
  <c r="L12985" i="38"/>
  <c r="H12985" i="38"/>
  <c r="G12985" i="38"/>
  <c r="F12985" i="38"/>
  <c r="E12985" i="38"/>
  <c r="R12984" i="38"/>
  <c r="L12984" i="38"/>
  <c r="H12984" i="38"/>
  <c r="G12984" i="38"/>
  <c r="F12984" i="38"/>
  <c r="E12984" i="38"/>
  <c r="R12983" i="38"/>
  <c r="L12983" i="38"/>
  <c r="H12983" i="38"/>
  <c r="G12983" i="38"/>
  <c r="F12983" i="38"/>
  <c r="E12983" i="38"/>
  <c r="R12982" i="38"/>
  <c r="L12982" i="38"/>
  <c r="H12982" i="38"/>
  <c r="G12982" i="38"/>
  <c r="F12982" i="38"/>
  <c r="E12982" i="38"/>
  <c r="R12981" i="38"/>
  <c r="L12981" i="38"/>
  <c r="H12981" i="38"/>
  <c r="G12981" i="38"/>
  <c r="F12981" i="38"/>
  <c r="E12981" i="38"/>
  <c r="R12980" i="38"/>
  <c r="L12980" i="38"/>
  <c r="H12980" i="38"/>
  <c r="G12980" i="38"/>
  <c r="F12980" i="38"/>
  <c r="E12980" i="38"/>
  <c r="R12979" i="38"/>
  <c r="L12979" i="38"/>
  <c r="H12979" i="38"/>
  <c r="G12979" i="38"/>
  <c r="F12979" i="38"/>
  <c r="E12979" i="38"/>
  <c r="R12978" i="38"/>
  <c r="L12978" i="38"/>
  <c r="H12978" i="38"/>
  <c r="G12978" i="38"/>
  <c r="F12978" i="38"/>
  <c r="E12978" i="38"/>
  <c r="R12977" i="38"/>
  <c r="L12977" i="38"/>
  <c r="H12977" i="38"/>
  <c r="G12977" i="38"/>
  <c r="F12977" i="38"/>
  <c r="E12977" i="38"/>
  <c r="R12976" i="38"/>
  <c r="L12976" i="38"/>
  <c r="H12976" i="38"/>
  <c r="G12976" i="38"/>
  <c r="F12976" i="38"/>
  <c r="E12976" i="38"/>
  <c r="R12975" i="38"/>
  <c r="L12975" i="38"/>
  <c r="H12975" i="38"/>
  <c r="G12975" i="38"/>
  <c r="F12975" i="38"/>
  <c r="E12975" i="38"/>
  <c r="R12974" i="38"/>
  <c r="L12974" i="38"/>
  <c r="H12974" i="38"/>
  <c r="G12974" i="38"/>
  <c r="F12974" i="38"/>
  <c r="E12974" i="38"/>
  <c r="R12973" i="38"/>
  <c r="L12973" i="38"/>
  <c r="H12973" i="38"/>
  <c r="G12973" i="38"/>
  <c r="F12973" i="38"/>
  <c r="E12973" i="38"/>
  <c r="R12972" i="38"/>
  <c r="L12972" i="38"/>
  <c r="H12972" i="38"/>
  <c r="G12972" i="38"/>
  <c r="F12972" i="38"/>
  <c r="E12972" i="38"/>
  <c r="R12971" i="38"/>
  <c r="L12971" i="38"/>
  <c r="H12971" i="38"/>
  <c r="G12971" i="38"/>
  <c r="F12971" i="38"/>
  <c r="E12971" i="38"/>
  <c r="R12970" i="38"/>
  <c r="L12970" i="38"/>
  <c r="H12970" i="38"/>
  <c r="G12970" i="38"/>
  <c r="F12970" i="38"/>
  <c r="E12970" i="38"/>
  <c r="R12969" i="38"/>
  <c r="L12969" i="38"/>
  <c r="H12969" i="38"/>
  <c r="G12969" i="38"/>
  <c r="F12969" i="38"/>
  <c r="E12969" i="38"/>
  <c r="R12968" i="38"/>
  <c r="L12968" i="38"/>
  <c r="H12968" i="38"/>
  <c r="G12968" i="38"/>
  <c r="F12968" i="38"/>
  <c r="E12968" i="38"/>
  <c r="R12967" i="38"/>
  <c r="L12967" i="38"/>
  <c r="H12967" i="38"/>
  <c r="G12967" i="38"/>
  <c r="F12967" i="38"/>
  <c r="E12967" i="38"/>
  <c r="R12966" i="38"/>
  <c r="L12966" i="38"/>
  <c r="H12966" i="38"/>
  <c r="G12966" i="38"/>
  <c r="F12966" i="38"/>
  <c r="E12966" i="38"/>
  <c r="R12965" i="38"/>
  <c r="L12965" i="38"/>
  <c r="H12965" i="38"/>
  <c r="G12965" i="38"/>
  <c r="F12965" i="38"/>
  <c r="E12965" i="38"/>
  <c r="R12964" i="38"/>
  <c r="L12964" i="38"/>
  <c r="H12964" i="38"/>
  <c r="G12964" i="38"/>
  <c r="F12964" i="38"/>
  <c r="E12964" i="38"/>
  <c r="R12963" i="38"/>
  <c r="L12963" i="38"/>
  <c r="H12963" i="38"/>
  <c r="G12963" i="38"/>
  <c r="F12963" i="38"/>
  <c r="E12963" i="38"/>
  <c r="R12962" i="38"/>
  <c r="L12962" i="38"/>
  <c r="H12962" i="38"/>
  <c r="G12962" i="38"/>
  <c r="F12962" i="38"/>
  <c r="E12962" i="38"/>
  <c r="R12961" i="38"/>
  <c r="L12961" i="38"/>
  <c r="H12961" i="38"/>
  <c r="G12961" i="38"/>
  <c r="F12961" i="38"/>
  <c r="E12961" i="38"/>
  <c r="R12960" i="38"/>
  <c r="L12960" i="38"/>
  <c r="H12960" i="38"/>
  <c r="G12960" i="38"/>
  <c r="F12960" i="38"/>
  <c r="E12960" i="38"/>
  <c r="R12959" i="38"/>
  <c r="L12959" i="38"/>
  <c r="H12959" i="38"/>
  <c r="G12959" i="38"/>
  <c r="F12959" i="38"/>
  <c r="E12959" i="38"/>
  <c r="R12958" i="38"/>
  <c r="L12958" i="38"/>
  <c r="H12958" i="38"/>
  <c r="G12958" i="38"/>
  <c r="F12958" i="38"/>
  <c r="E12958" i="38"/>
  <c r="R12957" i="38"/>
  <c r="L12957" i="38"/>
  <c r="H12957" i="38"/>
  <c r="G12957" i="38"/>
  <c r="F12957" i="38"/>
  <c r="E12957" i="38"/>
  <c r="R12956" i="38"/>
  <c r="L12956" i="38"/>
  <c r="H12956" i="38"/>
  <c r="G12956" i="38"/>
  <c r="F12956" i="38"/>
  <c r="E12956" i="38"/>
  <c r="R12955" i="38"/>
  <c r="L12955" i="38"/>
  <c r="H12955" i="38"/>
  <c r="G12955" i="38"/>
  <c r="F12955" i="38"/>
  <c r="E12955" i="38"/>
  <c r="R12954" i="38"/>
  <c r="L12954" i="38"/>
  <c r="H12954" i="38"/>
  <c r="G12954" i="38"/>
  <c r="F12954" i="38"/>
  <c r="E12954" i="38"/>
  <c r="R12953" i="38"/>
  <c r="L12953" i="38"/>
  <c r="H12953" i="38"/>
  <c r="G12953" i="38"/>
  <c r="F12953" i="38"/>
  <c r="E12953" i="38"/>
  <c r="R12952" i="38"/>
  <c r="L12952" i="38"/>
  <c r="H12952" i="38"/>
  <c r="G12952" i="38"/>
  <c r="F12952" i="38"/>
  <c r="E12952" i="38"/>
  <c r="R12951" i="38"/>
  <c r="L12951" i="38"/>
  <c r="H12951" i="38"/>
  <c r="G12951" i="38"/>
  <c r="F12951" i="38"/>
  <c r="E12951" i="38"/>
  <c r="R12950" i="38"/>
  <c r="L12950" i="38"/>
  <c r="H12950" i="38"/>
  <c r="G12950" i="38"/>
  <c r="F12950" i="38"/>
  <c r="E12950" i="38"/>
  <c r="R12949" i="38"/>
  <c r="L12949" i="38"/>
  <c r="H12949" i="38"/>
  <c r="G12949" i="38"/>
  <c r="F12949" i="38"/>
  <c r="E12949" i="38"/>
  <c r="R12948" i="38"/>
  <c r="L12948" i="38"/>
  <c r="H12948" i="38"/>
  <c r="G12948" i="38"/>
  <c r="F12948" i="38"/>
  <c r="E12948" i="38"/>
  <c r="R12947" i="38"/>
  <c r="L12947" i="38"/>
  <c r="H12947" i="38"/>
  <c r="G12947" i="38"/>
  <c r="F12947" i="38"/>
  <c r="E12947" i="38"/>
  <c r="R12946" i="38"/>
  <c r="L12946" i="38"/>
  <c r="H12946" i="38"/>
  <c r="G12946" i="38"/>
  <c r="F12946" i="38"/>
  <c r="E12946" i="38"/>
  <c r="R12945" i="38"/>
  <c r="L12945" i="38"/>
  <c r="H12945" i="38"/>
  <c r="G12945" i="38"/>
  <c r="F12945" i="38"/>
  <c r="E12945" i="38"/>
  <c r="R12944" i="38"/>
  <c r="L12944" i="38"/>
  <c r="H12944" i="38"/>
  <c r="G12944" i="38"/>
  <c r="F12944" i="38"/>
  <c r="E12944" i="38"/>
  <c r="R12943" i="38"/>
  <c r="L12943" i="38"/>
  <c r="H12943" i="38"/>
  <c r="G12943" i="38"/>
  <c r="F12943" i="38"/>
  <c r="E12943" i="38"/>
  <c r="R12942" i="38"/>
  <c r="L12942" i="38"/>
  <c r="H12942" i="38"/>
  <c r="G12942" i="38"/>
  <c r="F12942" i="38"/>
  <c r="E12942" i="38"/>
  <c r="R12941" i="38"/>
  <c r="L12941" i="38"/>
  <c r="H12941" i="38"/>
  <c r="G12941" i="38"/>
  <c r="F12941" i="38"/>
  <c r="E12941" i="38"/>
  <c r="R12940" i="38"/>
  <c r="L12940" i="38"/>
  <c r="H12940" i="38"/>
  <c r="G12940" i="38"/>
  <c r="F12940" i="38"/>
  <c r="E12940" i="38"/>
  <c r="R12939" i="38"/>
  <c r="L12939" i="38"/>
  <c r="H12939" i="38"/>
  <c r="G12939" i="38"/>
  <c r="F12939" i="38"/>
  <c r="E12939" i="38"/>
  <c r="R12938" i="38"/>
  <c r="L12938" i="38"/>
  <c r="H12938" i="38"/>
  <c r="G12938" i="38"/>
  <c r="F12938" i="38"/>
  <c r="E12938" i="38"/>
  <c r="R12937" i="38"/>
  <c r="L12937" i="38"/>
  <c r="H12937" i="38"/>
  <c r="G12937" i="38"/>
  <c r="F12937" i="38"/>
  <c r="E12937" i="38"/>
  <c r="R12936" i="38"/>
  <c r="L12936" i="38"/>
  <c r="H12936" i="38"/>
  <c r="G12936" i="38"/>
  <c r="F12936" i="38"/>
  <c r="E12936" i="38"/>
  <c r="R12935" i="38"/>
  <c r="L12935" i="38"/>
  <c r="H12935" i="38"/>
  <c r="G12935" i="38"/>
  <c r="F12935" i="38"/>
  <c r="E12935" i="38"/>
  <c r="R12934" i="38"/>
  <c r="L12934" i="38"/>
  <c r="H12934" i="38"/>
  <c r="G12934" i="38"/>
  <c r="F12934" i="38"/>
  <c r="E12934" i="38"/>
  <c r="R12933" i="38"/>
  <c r="L12933" i="38"/>
  <c r="H12933" i="38"/>
  <c r="G12933" i="38"/>
  <c r="F12933" i="38"/>
  <c r="E12933" i="38"/>
  <c r="R12932" i="38"/>
  <c r="L12932" i="38"/>
  <c r="H12932" i="38"/>
  <c r="G12932" i="38"/>
  <c r="F12932" i="38"/>
  <c r="E12932" i="38"/>
  <c r="R12931" i="38"/>
  <c r="L12931" i="38"/>
  <c r="H12931" i="38"/>
  <c r="G12931" i="38"/>
  <c r="F12931" i="38"/>
  <c r="E12931" i="38"/>
  <c r="R12930" i="38"/>
  <c r="L12930" i="38"/>
  <c r="H12930" i="38"/>
  <c r="G12930" i="38"/>
  <c r="F12930" i="38"/>
  <c r="E12930" i="38"/>
  <c r="R12929" i="38"/>
  <c r="L12929" i="38"/>
  <c r="H12929" i="38"/>
  <c r="G12929" i="38"/>
  <c r="F12929" i="38"/>
  <c r="E12929" i="38"/>
  <c r="R12928" i="38"/>
  <c r="L12928" i="38"/>
  <c r="H12928" i="38"/>
  <c r="G12928" i="38"/>
  <c r="F12928" i="38"/>
  <c r="E12928" i="38"/>
  <c r="R12927" i="38"/>
  <c r="L12927" i="38"/>
  <c r="H12927" i="38"/>
  <c r="G12927" i="38"/>
  <c r="F12927" i="38"/>
  <c r="E12927" i="38"/>
  <c r="R12926" i="38"/>
  <c r="L12926" i="38"/>
  <c r="H12926" i="38"/>
  <c r="G12926" i="38"/>
  <c r="F12926" i="38"/>
  <c r="E12926" i="38"/>
  <c r="R12925" i="38"/>
  <c r="L12925" i="38"/>
  <c r="H12925" i="38"/>
  <c r="G12925" i="38"/>
  <c r="F12925" i="38"/>
  <c r="E12925" i="38"/>
  <c r="R12924" i="38"/>
  <c r="L12924" i="38"/>
  <c r="H12924" i="38"/>
  <c r="G12924" i="38"/>
  <c r="F12924" i="38"/>
  <c r="E12924" i="38"/>
  <c r="R12923" i="38"/>
  <c r="L12923" i="38"/>
  <c r="H12923" i="38"/>
  <c r="G12923" i="38"/>
  <c r="F12923" i="38"/>
  <c r="E12923" i="38"/>
  <c r="R12922" i="38"/>
  <c r="L12922" i="38"/>
  <c r="H12922" i="38"/>
  <c r="G12922" i="38"/>
  <c r="F12922" i="38"/>
  <c r="E12922" i="38"/>
  <c r="R12921" i="38"/>
  <c r="L12921" i="38"/>
  <c r="H12921" i="38"/>
  <c r="G12921" i="38"/>
  <c r="F12921" i="38"/>
  <c r="E12921" i="38"/>
  <c r="R12920" i="38"/>
  <c r="L12920" i="38"/>
  <c r="H12920" i="38"/>
  <c r="G12920" i="38"/>
  <c r="F12920" i="38"/>
  <c r="E12920" i="38"/>
  <c r="R12919" i="38"/>
  <c r="L12919" i="38"/>
  <c r="H12919" i="38"/>
  <c r="G12919" i="38"/>
  <c r="F12919" i="38"/>
  <c r="E12919" i="38"/>
  <c r="R12918" i="38"/>
  <c r="L12918" i="38"/>
  <c r="H12918" i="38"/>
  <c r="G12918" i="38"/>
  <c r="F12918" i="38"/>
  <c r="E12918" i="38"/>
  <c r="R12917" i="38"/>
  <c r="L12917" i="38"/>
  <c r="H12917" i="38"/>
  <c r="G12917" i="38"/>
  <c r="F12917" i="38"/>
  <c r="E12917" i="38"/>
  <c r="R12916" i="38"/>
  <c r="L12916" i="38"/>
  <c r="H12916" i="38"/>
  <c r="G12916" i="38"/>
  <c r="F12916" i="38"/>
  <c r="E12916" i="38"/>
  <c r="R12915" i="38"/>
  <c r="L12915" i="38"/>
  <c r="H12915" i="38"/>
  <c r="G12915" i="38"/>
  <c r="F12915" i="38"/>
  <c r="E12915" i="38"/>
  <c r="R12914" i="38"/>
  <c r="L12914" i="38"/>
  <c r="H12914" i="38"/>
  <c r="G12914" i="38"/>
  <c r="F12914" i="38"/>
  <c r="E12914" i="38"/>
  <c r="R12913" i="38"/>
  <c r="L12913" i="38"/>
  <c r="H12913" i="38"/>
  <c r="G12913" i="38"/>
  <c r="F12913" i="38"/>
  <c r="E12913" i="38"/>
  <c r="R12912" i="38"/>
  <c r="L12912" i="38"/>
  <c r="H12912" i="38"/>
  <c r="G12912" i="38"/>
  <c r="F12912" i="38"/>
  <c r="E12912" i="38"/>
  <c r="R12911" i="38"/>
  <c r="L12911" i="38"/>
  <c r="H12911" i="38"/>
  <c r="G12911" i="38"/>
  <c r="F12911" i="38"/>
  <c r="E12911" i="38"/>
  <c r="R12910" i="38"/>
  <c r="L12910" i="38"/>
  <c r="H12910" i="38"/>
  <c r="G12910" i="38"/>
  <c r="F12910" i="38"/>
  <c r="E12910" i="38"/>
  <c r="R12909" i="38"/>
  <c r="L12909" i="38"/>
  <c r="H12909" i="38"/>
  <c r="G12909" i="38"/>
  <c r="F12909" i="38"/>
  <c r="E12909" i="38"/>
  <c r="R12908" i="38"/>
  <c r="L12908" i="38"/>
  <c r="H12908" i="38"/>
  <c r="G12908" i="38"/>
  <c r="F12908" i="38"/>
  <c r="E12908" i="38"/>
  <c r="R12907" i="38"/>
  <c r="L12907" i="38"/>
  <c r="H12907" i="38"/>
  <c r="G12907" i="38"/>
  <c r="F12907" i="38"/>
  <c r="E12907" i="38"/>
  <c r="R12906" i="38"/>
  <c r="L12906" i="38"/>
  <c r="H12906" i="38"/>
  <c r="G12906" i="38"/>
  <c r="F12906" i="38"/>
  <c r="E12906" i="38"/>
  <c r="R12905" i="38"/>
  <c r="L12905" i="38"/>
  <c r="H12905" i="38"/>
  <c r="G12905" i="38"/>
  <c r="F12905" i="38"/>
  <c r="E12905" i="38"/>
  <c r="R12904" i="38"/>
  <c r="L12904" i="38"/>
  <c r="H12904" i="38"/>
  <c r="G12904" i="38"/>
  <c r="F12904" i="38"/>
  <c r="E12904" i="38"/>
  <c r="R12903" i="38"/>
  <c r="L12903" i="38"/>
  <c r="H12903" i="38"/>
  <c r="G12903" i="38"/>
  <c r="F12903" i="38"/>
  <c r="E12903" i="38"/>
  <c r="R12902" i="38"/>
  <c r="L12902" i="38"/>
  <c r="H12902" i="38"/>
  <c r="G12902" i="38"/>
  <c r="F12902" i="38"/>
  <c r="E12902" i="38"/>
  <c r="R12901" i="38"/>
  <c r="L12901" i="38"/>
  <c r="H12901" i="38"/>
  <c r="G12901" i="38"/>
  <c r="F12901" i="38"/>
  <c r="E12901" i="38"/>
  <c r="R12900" i="38"/>
  <c r="L12900" i="38"/>
  <c r="H12900" i="38"/>
  <c r="G12900" i="38"/>
  <c r="F12900" i="38"/>
  <c r="E12900" i="38"/>
  <c r="R12899" i="38"/>
  <c r="L12899" i="38"/>
  <c r="H12899" i="38"/>
  <c r="G12899" i="38"/>
  <c r="F12899" i="38"/>
  <c r="E12899" i="38"/>
  <c r="R12898" i="38"/>
  <c r="L12898" i="38"/>
  <c r="H12898" i="38"/>
  <c r="G12898" i="38"/>
  <c r="F12898" i="38"/>
  <c r="E12898" i="38"/>
  <c r="R12897" i="38"/>
  <c r="L12897" i="38"/>
  <c r="H12897" i="38"/>
  <c r="G12897" i="38"/>
  <c r="F12897" i="38"/>
  <c r="E12897" i="38"/>
  <c r="R12896" i="38"/>
  <c r="L12896" i="38"/>
  <c r="H12896" i="38"/>
  <c r="G12896" i="38"/>
  <c r="F12896" i="38"/>
  <c r="E12896" i="38"/>
  <c r="R12895" i="38"/>
  <c r="L12895" i="38"/>
  <c r="H12895" i="38"/>
  <c r="G12895" i="38"/>
  <c r="F12895" i="38"/>
  <c r="E12895" i="38"/>
  <c r="R12894" i="38"/>
  <c r="L12894" i="38"/>
  <c r="H12894" i="38"/>
  <c r="G12894" i="38"/>
  <c r="F12894" i="38"/>
  <c r="E12894" i="38"/>
  <c r="R12893" i="38"/>
  <c r="L12893" i="38"/>
  <c r="H12893" i="38"/>
  <c r="G12893" i="38"/>
  <c r="F12893" i="38"/>
  <c r="E12893" i="38"/>
  <c r="R12892" i="38"/>
  <c r="L12892" i="38"/>
  <c r="H12892" i="38"/>
  <c r="G12892" i="38"/>
  <c r="F12892" i="38"/>
  <c r="E12892" i="38"/>
  <c r="R12891" i="38"/>
  <c r="L12891" i="38"/>
  <c r="H12891" i="38"/>
  <c r="G12891" i="38"/>
  <c r="F12891" i="38"/>
  <c r="E12891" i="38"/>
  <c r="R12890" i="38"/>
  <c r="L12890" i="38"/>
  <c r="H12890" i="38"/>
  <c r="G12890" i="38"/>
  <c r="F12890" i="38"/>
  <c r="E12890" i="38"/>
  <c r="R12889" i="38"/>
  <c r="L12889" i="38"/>
  <c r="H12889" i="38"/>
  <c r="G12889" i="38"/>
  <c r="F12889" i="38"/>
  <c r="E12889" i="38"/>
  <c r="R12888" i="38"/>
  <c r="L12888" i="38"/>
  <c r="H12888" i="38"/>
  <c r="G12888" i="38"/>
  <c r="F12888" i="38"/>
  <c r="E12888" i="38"/>
  <c r="R12887" i="38"/>
  <c r="L12887" i="38"/>
  <c r="H12887" i="38"/>
  <c r="G12887" i="38"/>
  <c r="F12887" i="38"/>
  <c r="E12887" i="38"/>
  <c r="R12886" i="38"/>
  <c r="L12886" i="38"/>
  <c r="H12886" i="38"/>
  <c r="G12886" i="38"/>
  <c r="F12886" i="38"/>
  <c r="E12886" i="38"/>
  <c r="R12885" i="38"/>
  <c r="L12885" i="38"/>
  <c r="H12885" i="38"/>
  <c r="G12885" i="38"/>
  <c r="F12885" i="38"/>
  <c r="E12885" i="38"/>
  <c r="R12884" i="38"/>
  <c r="L12884" i="38"/>
  <c r="H12884" i="38"/>
  <c r="G12884" i="38"/>
  <c r="F12884" i="38"/>
  <c r="E12884" i="38"/>
  <c r="R12883" i="38"/>
  <c r="L12883" i="38"/>
  <c r="H12883" i="38"/>
  <c r="G12883" i="38"/>
  <c r="F12883" i="38"/>
  <c r="E12883" i="38"/>
  <c r="R12882" i="38"/>
  <c r="L12882" i="38"/>
  <c r="H12882" i="38"/>
  <c r="G12882" i="38"/>
  <c r="F12882" i="38"/>
  <c r="E12882" i="38"/>
  <c r="R12881" i="38"/>
  <c r="L12881" i="38"/>
  <c r="H12881" i="38"/>
  <c r="G12881" i="38"/>
  <c r="F12881" i="38"/>
  <c r="E12881" i="38"/>
  <c r="R12880" i="38"/>
  <c r="L12880" i="38"/>
  <c r="H12880" i="38"/>
  <c r="G12880" i="38"/>
  <c r="F12880" i="38"/>
  <c r="E12880" i="38"/>
  <c r="R12879" i="38"/>
  <c r="L12879" i="38"/>
  <c r="H12879" i="38"/>
  <c r="G12879" i="38"/>
  <c r="F12879" i="38"/>
  <c r="E12879" i="38"/>
  <c r="R12878" i="38"/>
  <c r="L12878" i="38"/>
  <c r="H12878" i="38"/>
  <c r="G12878" i="38"/>
  <c r="F12878" i="38"/>
  <c r="E12878" i="38"/>
  <c r="R12877" i="38"/>
  <c r="L12877" i="38"/>
  <c r="H12877" i="38"/>
  <c r="G12877" i="38"/>
  <c r="F12877" i="38"/>
  <c r="E12877" i="38"/>
  <c r="R12876" i="38"/>
  <c r="L12876" i="38"/>
  <c r="H12876" i="38"/>
  <c r="G12876" i="38"/>
  <c r="F12876" i="38"/>
  <c r="E12876" i="38"/>
  <c r="R12875" i="38"/>
  <c r="L12875" i="38"/>
  <c r="H12875" i="38"/>
  <c r="G12875" i="38"/>
  <c r="F12875" i="38"/>
  <c r="E12875" i="38"/>
  <c r="R12874" i="38"/>
  <c r="L12874" i="38"/>
  <c r="H12874" i="38"/>
  <c r="G12874" i="38"/>
  <c r="F12874" i="38"/>
  <c r="E12874" i="38"/>
  <c r="R12873" i="38"/>
  <c r="L12873" i="38"/>
  <c r="H12873" i="38"/>
  <c r="G12873" i="38"/>
  <c r="F12873" i="38"/>
  <c r="E12873" i="38"/>
  <c r="R12872" i="38"/>
  <c r="L12872" i="38"/>
  <c r="H12872" i="38"/>
  <c r="G12872" i="38"/>
  <c r="F12872" i="38"/>
  <c r="E12872" i="38"/>
  <c r="R12871" i="38"/>
  <c r="L12871" i="38"/>
  <c r="H12871" i="38"/>
  <c r="G12871" i="38"/>
  <c r="F12871" i="38"/>
  <c r="E12871" i="38"/>
  <c r="R12870" i="38"/>
  <c r="L12870" i="38"/>
  <c r="H12870" i="38"/>
  <c r="G12870" i="38"/>
  <c r="F12870" i="38"/>
  <c r="E12870" i="38"/>
  <c r="R12869" i="38"/>
  <c r="L12869" i="38"/>
  <c r="H12869" i="38"/>
  <c r="G12869" i="38"/>
  <c r="F12869" i="38"/>
  <c r="E12869" i="38"/>
  <c r="R12868" i="38"/>
  <c r="L12868" i="38"/>
  <c r="H12868" i="38"/>
  <c r="G12868" i="38"/>
  <c r="F12868" i="38"/>
  <c r="E12868" i="38"/>
  <c r="R12867" i="38"/>
  <c r="L12867" i="38"/>
  <c r="H12867" i="38"/>
  <c r="G12867" i="38"/>
  <c r="F12867" i="38"/>
  <c r="E12867" i="38"/>
  <c r="R12866" i="38"/>
  <c r="L12866" i="38"/>
  <c r="H12866" i="38"/>
  <c r="G12866" i="38"/>
  <c r="F12866" i="38"/>
  <c r="E12866" i="38"/>
  <c r="R12865" i="38"/>
  <c r="L12865" i="38"/>
  <c r="H12865" i="38"/>
  <c r="G12865" i="38"/>
  <c r="F12865" i="38"/>
  <c r="E12865" i="38"/>
  <c r="R12864" i="38"/>
  <c r="L12864" i="38"/>
  <c r="H12864" i="38"/>
  <c r="G12864" i="38"/>
  <c r="F12864" i="38"/>
  <c r="E12864" i="38"/>
  <c r="R12863" i="38"/>
  <c r="L12863" i="38"/>
  <c r="H12863" i="38"/>
  <c r="G12863" i="38"/>
  <c r="F12863" i="38"/>
  <c r="E12863" i="38"/>
  <c r="R12862" i="38"/>
  <c r="L12862" i="38"/>
  <c r="H12862" i="38"/>
  <c r="G12862" i="38"/>
  <c r="F12862" i="38"/>
  <c r="E12862" i="38"/>
  <c r="R12861" i="38"/>
  <c r="L12861" i="38"/>
  <c r="H12861" i="38"/>
  <c r="G12861" i="38"/>
  <c r="F12861" i="38"/>
  <c r="E12861" i="38"/>
  <c r="R12860" i="38"/>
  <c r="L12860" i="38"/>
  <c r="H12860" i="38"/>
  <c r="G12860" i="38"/>
  <c r="F12860" i="38"/>
  <c r="E12860" i="38"/>
  <c r="R12859" i="38"/>
  <c r="L12859" i="38"/>
  <c r="H12859" i="38"/>
  <c r="G12859" i="38"/>
  <c r="F12859" i="38"/>
  <c r="E12859" i="38"/>
  <c r="R12858" i="38"/>
  <c r="L12858" i="38"/>
  <c r="H12858" i="38"/>
  <c r="G12858" i="38"/>
  <c r="F12858" i="38"/>
  <c r="E12858" i="38"/>
  <c r="R12857" i="38"/>
  <c r="L12857" i="38"/>
  <c r="H12857" i="38"/>
  <c r="G12857" i="38"/>
  <c r="F12857" i="38"/>
  <c r="E12857" i="38"/>
  <c r="R12856" i="38"/>
  <c r="L12856" i="38"/>
  <c r="H12856" i="38"/>
  <c r="G12856" i="38"/>
  <c r="F12856" i="38"/>
  <c r="E12856" i="38"/>
  <c r="R12855" i="38"/>
  <c r="L12855" i="38"/>
  <c r="H12855" i="38"/>
  <c r="G12855" i="38"/>
  <c r="F12855" i="38"/>
  <c r="E12855" i="38"/>
  <c r="R12854" i="38"/>
  <c r="L12854" i="38"/>
  <c r="H12854" i="38"/>
  <c r="G12854" i="38"/>
  <c r="F12854" i="38"/>
  <c r="E12854" i="38"/>
  <c r="R12853" i="38"/>
  <c r="L12853" i="38"/>
  <c r="H12853" i="38"/>
  <c r="G12853" i="38"/>
  <c r="F12853" i="38"/>
  <c r="E12853" i="38"/>
  <c r="R12852" i="38"/>
  <c r="L12852" i="38"/>
  <c r="H12852" i="38"/>
  <c r="G12852" i="38"/>
  <c r="F12852" i="38"/>
  <c r="E12852" i="38"/>
  <c r="R12851" i="38"/>
  <c r="L12851" i="38"/>
  <c r="H12851" i="38"/>
  <c r="G12851" i="38"/>
  <c r="F12851" i="38"/>
  <c r="E12851" i="38"/>
  <c r="R12850" i="38"/>
  <c r="L12850" i="38"/>
  <c r="H12850" i="38"/>
  <c r="G12850" i="38"/>
  <c r="F12850" i="38"/>
  <c r="E12850" i="38"/>
  <c r="R12849" i="38"/>
  <c r="L12849" i="38"/>
  <c r="H12849" i="38"/>
  <c r="G12849" i="38"/>
  <c r="F12849" i="38"/>
  <c r="E12849" i="38"/>
  <c r="R12848" i="38"/>
  <c r="L12848" i="38"/>
  <c r="H12848" i="38"/>
  <c r="G12848" i="38"/>
  <c r="F12848" i="38"/>
  <c r="E12848" i="38"/>
  <c r="R12847" i="38"/>
  <c r="L12847" i="38"/>
  <c r="H12847" i="38"/>
  <c r="G12847" i="38"/>
  <c r="F12847" i="38"/>
  <c r="E12847" i="38"/>
  <c r="R12846" i="38"/>
  <c r="L12846" i="38"/>
  <c r="H12846" i="38"/>
  <c r="G12846" i="38"/>
  <c r="F12846" i="38"/>
  <c r="E12846" i="38"/>
  <c r="R12845" i="38"/>
  <c r="L12845" i="38"/>
  <c r="H12845" i="38"/>
  <c r="G12845" i="38"/>
  <c r="F12845" i="38"/>
  <c r="E12845" i="38"/>
  <c r="R12844" i="38"/>
  <c r="L12844" i="38"/>
  <c r="H12844" i="38"/>
  <c r="G12844" i="38"/>
  <c r="F12844" i="38"/>
  <c r="E12844" i="38"/>
  <c r="R12843" i="38"/>
  <c r="L12843" i="38"/>
  <c r="H12843" i="38"/>
  <c r="G12843" i="38"/>
  <c r="F12843" i="38"/>
  <c r="E12843" i="38"/>
  <c r="R12842" i="38"/>
  <c r="L12842" i="38"/>
  <c r="H12842" i="38"/>
  <c r="G12842" i="38"/>
  <c r="F12842" i="38"/>
  <c r="E12842" i="38"/>
  <c r="R12841" i="38"/>
  <c r="L12841" i="38"/>
  <c r="H12841" i="38"/>
  <c r="G12841" i="38"/>
  <c r="F12841" i="38"/>
  <c r="E12841" i="38"/>
  <c r="R12840" i="38"/>
  <c r="L12840" i="38"/>
  <c r="H12840" i="38"/>
  <c r="G12840" i="38"/>
  <c r="F12840" i="38"/>
  <c r="E12840" i="38"/>
  <c r="R12839" i="38"/>
  <c r="L12839" i="38"/>
  <c r="H12839" i="38"/>
  <c r="G12839" i="38"/>
  <c r="F12839" i="38"/>
  <c r="E12839" i="38"/>
  <c r="R12838" i="38"/>
  <c r="L12838" i="38"/>
  <c r="H12838" i="38"/>
  <c r="G12838" i="38"/>
  <c r="F12838" i="38"/>
  <c r="E12838" i="38"/>
  <c r="R12837" i="38"/>
  <c r="L12837" i="38"/>
  <c r="H12837" i="38"/>
  <c r="G12837" i="38"/>
  <c r="F12837" i="38"/>
  <c r="E12837" i="38"/>
  <c r="R12836" i="38"/>
  <c r="L12836" i="38"/>
  <c r="H12836" i="38"/>
  <c r="G12836" i="38"/>
  <c r="F12836" i="38"/>
  <c r="E12836" i="38"/>
  <c r="R12835" i="38"/>
  <c r="L12835" i="38"/>
  <c r="H12835" i="38"/>
  <c r="G12835" i="38"/>
  <c r="F12835" i="38"/>
  <c r="E12835" i="38"/>
  <c r="R12834" i="38"/>
  <c r="L12834" i="38"/>
  <c r="H12834" i="38"/>
  <c r="G12834" i="38"/>
  <c r="F12834" i="38"/>
  <c r="E12834" i="38"/>
  <c r="R12833" i="38"/>
  <c r="L12833" i="38"/>
  <c r="H12833" i="38"/>
  <c r="G12833" i="38"/>
  <c r="F12833" i="38"/>
  <c r="E12833" i="38"/>
  <c r="R12832" i="38"/>
  <c r="L12832" i="38"/>
  <c r="H12832" i="38"/>
  <c r="G12832" i="38"/>
  <c r="F12832" i="38"/>
  <c r="E12832" i="38"/>
  <c r="R12831" i="38"/>
  <c r="L12831" i="38"/>
  <c r="H12831" i="38"/>
  <c r="G12831" i="38"/>
  <c r="F12831" i="38"/>
  <c r="E12831" i="38"/>
  <c r="R12830" i="38"/>
  <c r="L12830" i="38"/>
  <c r="H12830" i="38"/>
  <c r="G12830" i="38"/>
  <c r="F12830" i="38"/>
  <c r="E12830" i="38"/>
  <c r="R12829" i="38"/>
  <c r="L12829" i="38"/>
  <c r="H12829" i="38"/>
  <c r="G12829" i="38"/>
  <c r="F12829" i="38"/>
  <c r="E12829" i="38"/>
  <c r="R12828" i="38"/>
  <c r="L12828" i="38"/>
  <c r="H12828" i="38"/>
  <c r="G12828" i="38"/>
  <c r="F12828" i="38"/>
  <c r="E12828" i="38"/>
  <c r="R12827" i="38"/>
  <c r="L12827" i="38"/>
  <c r="H12827" i="38"/>
  <c r="G12827" i="38"/>
  <c r="F12827" i="38"/>
  <c r="E12827" i="38"/>
  <c r="R12826" i="38"/>
  <c r="L12826" i="38"/>
  <c r="H12826" i="38"/>
  <c r="G12826" i="38"/>
  <c r="F12826" i="38"/>
  <c r="E12826" i="38"/>
  <c r="R12825" i="38"/>
  <c r="L12825" i="38"/>
  <c r="H12825" i="38"/>
  <c r="G12825" i="38"/>
  <c r="F12825" i="38"/>
  <c r="E12825" i="38"/>
  <c r="R12824" i="38"/>
  <c r="L12824" i="38"/>
  <c r="H12824" i="38"/>
  <c r="G12824" i="38"/>
  <c r="F12824" i="38"/>
  <c r="E12824" i="38"/>
  <c r="R12823" i="38"/>
  <c r="L12823" i="38"/>
  <c r="H12823" i="38"/>
  <c r="G12823" i="38"/>
  <c r="F12823" i="38"/>
  <c r="E12823" i="38"/>
  <c r="R12822" i="38"/>
  <c r="L12822" i="38"/>
  <c r="H12822" i="38"/>
  <c r="G12822" i="38"/>
  <c r="F12822" i="38"/>
  <c r="E12822" i="38"/>
  <c r="R12821" i="38"/>
  <c r="L12821" i="38"/>
  <c r="H12821" i="38"/>
  <c r="G12821" i="38"/>
  <c r="F12821" i="38"/>
  <c r="E12821" i="38"/>
  <c r="R12820" i="38"/>
  <c r="L12820" i="38"/>
  <c r="H12820" i="38"/>
  <c r="G12820" i="38"/>
  <c r="F12820" i="38"/>
  <c r="E12820" i="38"/>
  <c r="R12819" i="38"/>
  <c r="L12819" i="38"/>
  <c r="H12819" i="38"/>
  <c r="G12819" i="38"/>
  <c r="F12819" i="38"/>
  <c r="E12819" i="38"/>
  <c r="R12818" i="38"/>
  <c r="L12818" i="38"/>
  <c r="H12818" i="38"/>
  <c r="G12818" i="38"/>
  <c r="F12818" i="38"/>
  <c r="E12818" i="38"/>
  <c r="R12817" i="38"/>
  <c r="L12817" i="38"/>
  <c r="H12817" i="38"/>
  <c r="G12817" i="38"/>
  <c r="F12817" i="38"/>
  <c r="E12817" i="38"/>
  <c r="R12816" i="38"/>
  <c r="L12816" i="38"/>
  <c r="H12816" i="38"/>
  <c r="G12816" i="38"/>
  <c r="F12816" i="38"/>
  <c r="E12816" i="38"/>
  <c r="R12815" i="38"/>
  <c r="L12815" i="38"/>
  <c r="H12815" i="38"/>
  <c r="G12815" i="38"/>
  <c r="F12815" i="38"/>
  <c r="E12815" i="38"/>
  <c r="R12814" i="38"/>
  <c r="L12814" i="38"/>
  <c r="H12814" i="38"/>
  <c r="G12814" i="38"/>
  <c r="F12814" i="38"/>
  <c r="E12814" i="38"/>
  <c r="R12813" i="38"/>
  <c r="L12813" i="38"/>
  <c r="H12813" i="38"/>
  <c r="G12813" i="38"/>
  <c r="F12813" i="38"/>
  <c r="E12813" i="38"/>
  <c r="R12812" i="38"/>
  <c r="L12812" i="38"/>
  <c r="H12812" i="38"/>
  <c r="G12812" i="38"/>
  <c r="F12812" i="38"/>
  <c r="E12812" i="38"/>
  <c r="R12811" i="38"/>
  <c r="L12811" i="38"/>
  <c r="H12811" i="38"/>
  <c r="G12811" i="38"/>
  <c r="F12811" i="38"/>
  <c r="E12811" i="38"/>
  <c r="R12810" i="38"/>
  <c r="L12810" i="38"/>
  <c r="H12810" i="38"/>
  <c r="G12810" i="38"/>
  <c r="F12810" i="38"/>
  <c r="E12810" i="38"/>
  <c r="R12809" i="38"/>
  <c r="L12809" i="38"/>
  <c r="H12809" i="38"/>
  <c r="G12809" i="38"/>
  <c r="F12809" i="38"/>
  <c r="E12809" i="38"/>
  <c r="R12808" i="38"/>
  <c r="L12808" i="38"/>
  <c r="H12808" i="38"/>
  <c r="G12808" i="38"/>
  <c r="F12808" i="38"/>
  <c r="E12808" i="38"/>
  <c r="R12807" i="38"/>
  <c r="L12807" i="38"/>
  <c r="H12807" i="38"/>
  <c r="G12807" i="38"/>
  <c r="F12807" i="38"/>
  <c r="E12807" i="38"/>
  <c r="R12806" i="38"/>
  <c r="L12806" i="38"/>
  <c r="H12806" i="38"/>
  <c r="G12806" i="38"/>
  <c r="F12806" i="38"/>
  <c r="E12806" i="38"/>
  <c r="R12805" i="38"/>
  <c r="L12805" i="38"/>
  <c r="H12805" i="38"/>
  <c r="G12805" i="38"/>
  <c r="F12805" i="38"/>
  <c r="E12805" i="38"/>
  <c r="R12804" i="38"/>
  <c r="L12804" i="38"/>
  <c r="H12804" i="38"/>
  <c r="G12804" i="38"/>
  <c r="F12804" i="38"/>
  <c r="E12804" i="38"/>
  <c r="R12803" i="38"/>
  <c r="L12803" i="38"/>
  <c r="H12803" i="38"/>
  <c r="G12803" i="38"/>
  <c r="F12803" i="38"/>
  <c r="E12803" i="38"/>
  <c r="R12802" i="38"/>
  <c r="L12802" i="38"/>
  <c r="H12802" i="38"/>
  <c r="G12802" i="38"/>
  <c r="F12802" i="38"/>
  <c r="E12802" i="38"/>
  <c r="R12801" i="38"/>
  <c r="L12801" i="38"/>
  <c r="H12801" i="38"/>
  <c r="G12801" i="38"/>
  <c r="F12801" i="38"/>
  <c r="E12801" i="38"/>
  <c r="R12800" i="38"/>
  <c r="L12800" i="38"/>
  <c r="H12800" i="38"/>
  <c r="G12800" i="38"/>
  <c r="F12800" i="38"/>
  <c r="E12800" i="38"/>
  <c r="R12799" i="38"/>
  <c r="L12799" i="38"/>
  <c r="H12799" i="38"/>
  <c r="G12799" i="38"/>
  <c r="F12799" i="38"/>
  <c r="E12799" i="38"/>
  <c r="R12798" i="38"/>
  <c r="L12798" i="38"/>
  <c r="H12798" i="38"/>
  <c r="G12798" i="38"/>
  <c r="F12798" i="38"/>
  <c r="E12798" i="38"/>
  <c r="R12797" i="38"/>
  <c r="L12797" i="38"/>
  <c r="H12797" i="38"/>
  <c r="G12797" i="38"/>
  <c r="F12797" i="38"/>
  <c r="E12797" i="38"/>
  <c r="R12796" i="38"/>
  <c r="L12796" i="38"/>
  <c r="H12796" i="38"/>
  <c r="G12796" i="38"/>
  <c r="F12796" i="38"/>
  <c r="E12796" i="38"/>
  <c r="R12795" i="38"/>
  <c r="L12795" i="38"/>
  <c r="H12795" i="38"/>
  <c r="G12795" i="38"/>
  <c r="F12795" i="38"/>
  <c r="E12795" i="38"/>
  <c r="R12794" i="38"/>
  <c r="L12794" i="38"/>
  <c r="H12794" i="38"/>
  <c r="G12794" i="38"/>
  <c r="F12794" i="38"/>
  <c r="E12794" i="38"/>
  <c r="R12793" i="38"/>
  <c r="L12793" i="38"/>
  <c r="H12793" i="38"/>
  <c r="G12793" i="38"/>
  <c r="F12793" i="38"/>
  <c r="E12793" i="38"/>
  <c r="R12792" i="38"/>
  <c r="L12792" i="38"/>
  <c r="H12792" i="38"/>
  <c r="G12792" i="38"/>
  <c r="F12792" i="38"/>
  <c r="E12792" i="38"/>
  <c r="R12791" i="38"/>
  <c r="L12791" i="38"/>
  <c r="H12791" i="38"/>
  <c r="G12791" i="38"/>
  <c r="F12791" i="38"/>
  <c r="E12791" i="38"/>
  <c r="R12790" i="38"/>
  <c r="L12790" i="38"/>
  <c r="H12790" i="38"/>
  <c r="G12790" i="38"/>
  <c r="F12790" i="38"/>
  <c r="E12790" i="38"/>
  <c r="R12789" i="38"/>
  <c r="L12789" i="38"/>
  <c r="H12789" i="38"/>
  <c r="G12789" i="38"/>
  <c r="F12789" i="38"/>
  <c r="E12789" i="38"/>
  <c r="R12788" i="38"/>
  <c r="L12788" i="38"/>
  <c r="H12788" i="38"/>
  <c r="G12788" i="38"/>
  <c r="F12788" i="38"/>
  <c r="E12788" i="38"/>
  <c r="R12787" i="38"/>
  <c r="L12787" i="38"/>
  <c r="H12787" i="38"/>
  <c r="G12787" i="38"/>
  <c r="F12787" i="38"/>
  <c r="E12787" i="38"/>
  <c r="R12786" i="38"/>
  <c r="L12786" i="38"/>
  <c r="H12786" i="38"/>
  <c r="G12786" i="38"/>
  <c r="F12786" i="38"/>
  <c r="E12786" i="38"/>
  <c r="R12785" i="38"/>
  <c r="L12785" i="38"/>
  <c r="H12785" i="38"/>
  <c r="G12785" i="38"/>
  <c r="F12785" i="38"/>
  <c r="E12785" i="38"/>
  <c r="R12784" i="38"/>
  <c r="L12784" i="38"/>
  <c r="H12784" i="38"/>
  <c r="G12784" i="38"/>
  <c r="F12784" i="38"/>
  <c r="E12784" i="38"/>
  <c r="R12783" i="38"/>
  <c r="L12783" i="38"/>
  <c r="H12783" i="38"/>
  <c r="G12783" i="38"/>
  <c r="F12783" i="38"/>
  <c r="E12783" i="38"/>
  <c r="R12782" i="38"/>
  <c r="L12782" i="38"/>
  <c r="H12782" i="38"/>
  <c r="G12782" i="38"/>
  <c r="F12782" i="38"/>
  <c r="E12782" i="38"/>
  <c r="R12781" i="38"/>
  <c r="L12781" i="38"/>
  <c r="H12781" i="38"/>
  <c r="G12781" i="38"/>
  <c r="F12781" i="38"/>
  <c r="E12781" i="38"/>
  <c r="R12780" i="38"/>
  <c r="L12780" i="38"/>
  <c r="H12780" i="38"/>
  <c r="G12780" i="38"/>
  <c r="F12780" i="38"/>
  <c r="E12780" i="38"/>
  <c r="R12779" i="38"/>
  <c r="L12779" i="38"/>
  <c r="H12779" i="38"/>
  <c r="G12779" i="38"/>
  <c r="F12779" i="38"/>
  <c r="E12779" i="38"/>
  <c r="R12778" i="38"/>
  <c r="L12778" i="38"/>
  <c r="H12778" i="38"/>
  <c r="G12778" i="38"/>
  <c r="F12778" i="38"/>
  <c r="E12778" i="38"/>
  <c r="R12777" i="38"/>
  <c r="L12777" i="38"/>
  <c r="H12777" i="38"/>
  <c r="G12777" i="38"/>
  <c r="F12777" i="38"/>
  <c r="E12777" i="38"/>
  <c r="R12776" i="38"/>
  <c r="L12776" i="38"/>
  <c r="H12776" i="38"/>
  <c r="G12776" i="38"/>
  <c r="F12776" i="38"/>
  <c r="E12776" i="38"/>
  <c r="R12775" i="38"/>
  <c r="L12775" i="38"/>
  <c r="H12775" i="38"/>
  <c r="G12775" i="38"/>
  <c r="F12775" i="38"/>
  <c r="E12775" i="38"/>
  <c r="R12774" i="38"/>
  <c r="L12774" i="38"/>
  <c r="H12774" i="38"/>
  <c r="G12774" i="38"/>
  <c r="F12774" i="38"/>
  <c r="E12774" i="38"/>
  <c r="R12773" i="38"/>
  <c r="L12773" i="38"/>
  <c r="H12773" i="38"/>
  <c r="G12773" i="38"/>
  <c r="F12773" i="38"/>
  <c r="E12773" i="38"/>
  <c r="R12772" i="38"/>
  <c r="L12772" i="38"/>
  <c r="H12772" i="38"/>
  <c r="G12772" i="38"/>
  <c r="F12772" i="38"/>
  <c r="E12772" i="38"/>
  <c r="R12771" i="38"/>
  <c r="L12771" i="38"/>
  <c r="H12771" i="38"/>
  <c r="G12771" i="38"/>
  <c r="F12771" i="38"/>
  <c r="E12771" i="38"/>
  <c r="R12770" i="38"/>
  <c r="L12770" i="38"/>
  <c r="H12770" i="38"/>
  <c r="G12770" i="38"/>
  <c r="F12770" i="38"/>
  <c r="E12770" i="38"/>
  <c r="R12769" i="38"/>
  <c r="L12769" i="38"/>
  <c r="H12769" i="38"/>
  <c r="G12769" i="38"/>
  <c r="F12769" i="38"/>
  <c r="E12769" i="38"/>
  <c r="R12768" i="38"/>
  <c r="L12768" i="38"/>
  <c r="H12768" i="38"/>
  <c r="G12768" i="38"/>
  <c r="F12768" i="38"/>
  <c r="E12768" i="38"/>
  <c r="R12767" i="38"/>
  <c r="L12767" i="38"/>
  <c r="H12767" i="38"/>
  <c r="G12767" i="38"/>
  <c r="F12767" i="38"/>
  <c r="E12767" i="38"/>
  <c r="R12766" i="38"/>
  <c r="L12766" i="38"/>
  <c r="H12766" i="38"/>
  <c r="G12766" i="38"/>
  <c r="F12766" i="38"/>
  <c r="E12766" i="38"/>
  <c r="R12765" i="38"/>
  <c r="L12765" i="38"/>
  <c r="H12765" i="38"/>
  <c r="G12765" i="38"/>
  <c r="F12765" i="38"/>
  <c r="E12765" i="38"/>
  <c r="R12764" i="38"/>
  <c r="L12764" i="38"/>
  <c r="H12764" i="38"/>
  <c r="G12764" i="38"/>
  <c r="F12764" i="38"/>
  <c r="E12764" i="38"/>
  <c r="R12763" i="38"/>
  <c r="L12763" i="38"/>
  <c r="H12763" i="38"/>
  <c r="G12763" i="38"/>
  <c r="F12763" i="38"/>
  <c r="E12763" i="38"/>
  <c r="R12762" i="38"/>
  <c r="L12762" i="38"/>
  <c r="H12762" i="38"/>
  <c r="G12762" i="38"/>
  <c r="F12762" i="38"/>
  <c r="E12762" i="38"/>
  <c r="R12761" i="38"/>
  <c r="L12761" i="38"/>
  <c r="H12761" i="38"/>
  <c r="G12761" i="38"/>
  <c r="F12761" i="38"/>
  <c r="E12761" i="38"/>
  <c r="R12760" i="38"/>
  <c r="L12760" i="38"/>
  <c r="H12760" i="38"/>
  <c r="G12760" i="38"/>
  <c r="F12760" i="38"/>
  <c r="E12760" i="38"/>
  <c r="R12759" i="38"/>
  <c r="L12759" i="38"/>
  <c r="H12759" i="38"/>
  <c r="G12759" i="38"/>
  <c r="F12759" i="38"/>
  <c r="E12759" i="38"/>
  <c r="R12758" i="38"/>
  <c r="L12758" i="38"/>
  <c r="H12758" i="38"/>
  <c r="G12758" i="38"/>
  <c r="F12758" i="38"/>
  <c r="E12758" i="38"/>
  <c r="R12757" i="38"/>
  <c r="L12757" i="38"/>
  <c r="H12757" i="38"/>
  <c r="G12757" i="38"/>
  <c r="F12757" i="38"/>
  <c r="E12757" i="38"/>
  <c r="R12756" i="38"/>
  <c r="L12756" i="38"/>
  <c r="H12756" i="38"/>
  <c r="G12756" i="38"/>
  <c r="F12756" i="38"/>
  <c r="E12756" i="38"/>
  <c r="R12755" i="38"/>
  <c r="L12755" i="38"/>
  <c r="H12755" i="38"/>
  <c r="G12755" i="38"/>
  <c r="F12755" i="38"/>
  <c r="E12755" i="38"/>
  <c r="R12754" i="38"/>
  <c r="L12754" i="38"/>
  <c r="H12754" i="38"/>
  <c r="G12754" i="38"/>
  <c r="F12754" i="38"/>
  <c r="E12754" i="38"/>
  <c r="R12753" i="38"/>
  <c r="L12753" i="38"/>
  <c r="H12753" i="38"/>
  <c r="G12753" i="38"/>
  <c r="F12753" i="38"/>
  <c r="E12753" i="38"/>
  <c r="R12752" i="38"/>
  <c r="L12752" i="38"/>
  <c r="H12752" i="38"/>
  <c r="G12752" i="38"/>
  <c r="F12752" i="38"/>
  <c r="E12752" i="38"/>
  <c r="R12751" i="38"/>
  <c r="L12751" i="38"/>
  <c r="H12751" i="38"/>
  <c r="G12751" i="38"/>
  <c r="F12751" i="38"/>
  <c r="E12751" i="38"/>
  <c r="R12750" i="38"/>
  <c r="L12750" i="38"/>
  <c r="H12750" i="38"/>
  <c r="G12750" i="38"/>
  <c r="F12750" i="38"/>
  <c r="E12750" i="38"/>
  <c r="R12749" i="38"/>
  <c r="L12749" i="38"/>
  <c r="H12749" i="38"/>
  <c r="G12749" i="38"/>
  <c r="F12749" i="38"/>
  <c r="E12749" i="38"/>
  <c r="R12748" i="38"/>
  <c r="L12748" i="38"/>
  <c r="H12748" i="38"/>
  <c r="G12748" i="38"/>
  <c r="F12748" i="38"/>
  <c r="E12748" i="38"/>
  <c r="R12747" i="38"/>
  <c r="L12747" i="38"/>
  <c r="H12747" i="38"/>
  <c r="G12747" i="38"/>
  <c r="F12747" i="38"/>
  <c r="E12747" i="38"/>
  <c r="R12746" i="38"/>
  <c r="L12746" i="38"/>
  <c r="H12746" i="38"/>
  <c r="G12746" i="38"/>
  <c r="F12746" i="38"/>
  <c r="E12746" i="38"/>
  <c r="R12745" i="38"/>
  <c r="L12745" i="38"/>
  <c r="H12745" i="38"/>
  <c r="G12745" i="38"/>
  <c r="F12745" i="38"/>
  <c r="E12745" i="38"/>
  <c r="R12744" i="38"/>
  <c r="L12744" i="38"/>
  <c r="H12744" i="38"/>
  <c r="G12744" i="38"/>
  <c r="F12744" i="38"/>
  <c r="E12744" i="38"/>
  <c r="R12743" i="38"/>
  <c r="L12743" i="38"/>
  <c r="H12743" i="38"/>
  <c r="G12743" i="38"/>
  <c r="F12743" i="38"/>
  <c r="E12743" i="38"/>
  <c r="R12742" i="38"/>
  <c r="L12742" i="38"/>
  <c r="H12742" i="38"/>
  <c r="G12742" i="38"/>
  <c r="F12742" i="38"/>
  <c r="E12742" i="38"/>
  <c r="R12741" i="38"/>
  <c r="L12741" i="38"/>
  <c r="H12741" i="38"/>
  <c r="G12741" i="38"/>
  <c r="F12741" i="38"/>
  <c r="E12741" i="38"/>
  <c r="R12740" i="38"/>
  <c r="L12740" i="38"/>
  <c r="H12740" i="38"/>
  <c r="G12740" i="38"/>
  <c r="F12740" i="38"/>
  <c r="E12740" i="38"/>
  <c r="R12739" i="38"/>
  <c r="L12739" i="38"/>
  <c r="H12739" i="38"/>
  <c r="G12739" i="38"/>
  <c r="F12739" i="38"/>
  <c r="E12739" i="38"/>
  <c r="R12738" i="38"/>
  <c r="L12738" i="38"/>
  <c r="H12738" i="38"/>
  <c r="G12738" i="38"/>
  <c r="F12738" i="38"/>
  <c r="E12738" i="38"/>
  <c r="R12737" i="38"/>
  <c r="L12737" i="38"/>
  <c r="H12737" i="38"/>
  <c r="G12737" i="38"/>
  <c r="F12737" i="38"/>
  <c r="E12737" i="38"/>
  <c r="R12736" i="38"/>
  <c r="L12736" i="38"/>
  <c r="H12736" i="38"/>
  <c r="G12736" i="38"/>
  <c r="F12736" i="38"/>
  <c r="E12736" i="38"/>
  <c r="R12735" i="38"/>
  <c r="L12735" i="38"/>
  <c r="H12735" i="38"/>
  <c r="G12735" i="38"/>
  <c r="F12735" i="38"/>
  <c r="E12735" i="38"/>
  <c r="R12734" i="38"/>
  <c r="L12734" i="38"/>
  <c r="H12734" i="38"/>
  <c r="G12734" i="38"/>
  <c r="F12734" i="38"/>
  <c r="E12734" i="38"/>
  <c r="R12733" i="38"/>
  <c r="L12733" i="38"/>
  <c r="H12733" i="38"/>
  <c r="G12733" i="38"/>
  <c r="F12733" i="38"/>
  <c r="E12733" i="38"/>
  <c r="R12732" i="38"/>
  <c r="L12732" i="38"/>
  <c r="H12732" i="38"/>
  <c r="G12732" i="38"/>
  <c r="F12732" i="38"/>
  <c r="E12732" i="38"/>
  <c r="R12731" i="38"/>
  <c r="L12731" i="38"/>
  <c r="H12731" i="38"/>
  <c r="G12731" i="38"/>
  <c r="F12731" i="38"/>
  <c r="E12731" i="38"/>
  <c r="R12730" i="38"/>
  <c r="L12730" i="38"/>
  <c r="H12730" i="38"/>
  <c r="G12730" i="38"/>
  <c r="F12730" i="38"/>
  <c r="E12730" i="38"/>
  <c r="R12729" i="38"/>
  <c r="L12729" i="38"/>
  <c r="H12729" i="38"/>
  <c r="G12729" i="38"/>
  <c r="F12729" i="38"/>
  <c r="E12729" i="38"/>
  <c r="R12728" i="38"/>
  <c r="L12728" i="38"/>
  <c r="H12728" i="38"/>
  <c r="G12728" i="38"/>
  <c r="F12728" i="38"/>
  <c r="E12728" i="38"/>
  <c r="R12727" i="38"/>
  <c r="L12727" i="38"/>
  <c r="H12727" i="38"/>
  <c r="G12727" i="38"/>
  <c r="F12727" i="38"/>
  <c r="E12727" i="38"/>
  <c r="R12726" i="38"/>
  <c r="L12726" i="38"/>
  <c r="H12726" i="38"/>
  <c r="G12726" i="38"/>
  <c r="F12726" i="38"/>
  <c r="E12726" i="38"/>
  <c r="R12725" i="38"/>
  <c r="L12725" i="38"/>
  <c r="H12725" i="38"/>
  <c r="G12725" i="38"/>
  <c r="F12725" i="38"/>
  <c r="E12725" i="38"/>
  <c r="R12724" i="38"/>
  <c r="L12724" i="38"/>
  <c r="H12724" i="38"/>
  <c r="G12724" i="38"/>
  <c r="F12724" i="38"/>
  <c r="E12724" i="38"/>
  <c r="R12723" i="38"/>
  <c r="L12723" i="38"/>
  <c r="H12723" i="38"/>
  <c r="G12723" i="38"/>
  <c r="F12723" i="38"/>
  <c r="E12723" i="38"/>
  <c r="R12722" i="38"/>
  <c r="L12722" i="38"/>
  <c r="H12722" i="38"/>
  <c r="G12722" i="38"/>
  <c r="F12722" i="38"/>
  <c r="E12722" i="38"/>
  <c r="R12721" i="38"/>
  <c r="L12721" i="38"/>
  <c r="H12721" i="38"/>
  <c r="G12721" i="38"/>
  <c r="F12721" i="38"/>
  <c r="E12721" i="38"/>
  <c r="R12720" i="38"/>
  <c r="L12720" i="38"/>
  <c r="H12720" i="38"/>
  <c r="G12720" i="38"/>
  <c r="F12720" i="38"/>
  <c r="E12720" i="38"/>
  <c r="R12719" i="38"/>
  <c r="L12719" i="38"/>
  <c r="H12719" i="38"/>
  <c r="G12719" i="38"/>
  <c r="F12719" i="38"/>
  <c r="E12719" i="38"/>
  <c r="R12718" i="38"/>
  <c r="L12718" i="38"/>
  <c r="H12718" i="38"/>
  <c r="G12718" i="38"/>
  <c r="F12718" i="38"/>
  <c r="E12718" i="38"/>
  <c r="R12717" i="38"/>
  <c r="L12717" i="38"/>
  <c r="H12717" i="38"/>
  <c r="G12717" i="38"/>
  <c r="F12717" i="38"/>
  <c r="E12717" i="38"/>
  <c r="R12716" i="38"/>
  <c r="L12716" i="38"/>
  <c r="H12716" i="38"/>
  <c r="G12716" i="38"/>
  <c r="F12716" i="38"/>
  <c r="E12716" i="38"/>
  <c r="R12715" i="38"/>
  <c r="L12715" i="38"/>
  <c r="H12715" i="38"/>
  <c r="G12715" i="38"/>
  <c r="F12715" i="38"/>
  <c r="E12715" i="38"/>
  <c r="R12714" i="38"/>
  <c r="L12714" i="38"/>
  <c r="H12714" i="38"/>
  <c r="G12714" i="38"/>
  <c r="F12714" i="38"/>
  <c r="E12714" i="38"/>
  <c r="R12713" i="38"/>
  <c r="L12713" i="38"/>
  <c r="H12713" i="38"/>
  <c r="G12713" i="38"/>
  <c r="F12713" i="38"/>
  <c r="E12713" i="38"/>
  <c r="R12712" i="38"/>
  <c r="L12712" i="38"/>
  <c r="H12712" i="38"/>
  <c r="G12712" i="38"/>
  <c r="F12712" i="38"/>
  <c r="E12712" i="38"/>
  <c r="R12711" i="38"/>
  <c r="L12711" i="38"/>
  <c r="H12711" i="38"/>
  <c r="G12711" i="38"/>
  <c r="F12711" i="38"/>
  <c r="E12711" i="38"/>
  <c r="R12710" i="38"/>
  <c r="L12710" i="38"/>
  <c r="H12710" i="38"/>
  <c r="G12710" i="38"/>
  <c r="F12710" i="38"/>
  <c r="E12710" i="38"/>
  <c r="R12709" i="38"/>
  <c r="L12709" i="38"/>
  <c r="H12709" i="38"/>
  <c r="G12709" i="38"/>
  <c r="F12709" i="38"/>
  <c r="E12709" i="38"/>
  <c r="R12708" i="38"/>
  <c r="L12708" i="38"/>
  <c r="H12708" i="38"/>
  <c r="G12708" i="38"/>
  <c r="F12708" i="38"/>
  <c r="E12708" i="38"/>
  <c r="R12707" i="38"/>
  <c r="L12707" i="38"/>
  <c r="H12707" i="38"/>
  <c r="G12707" i="38"/>
  <c r="F12707" i="38"/>
  <c r="E12707" i="38"/>
  <c r="R12706" i="38"/>
  <c r="L12706" i="38"/>
  <c r="H12706" i="38"/>
  <c r="G12706" i="38"/>
  <c r="F12706" i="38"/>
  <c r="E12706" i="38"/>
  <c r="R12705" i="38"/>
  <c r="L12705" i="38"/>
  <c r="H12705" i="38"/>
  <c r="G12705" i="38"/>
  <c r="F12705" i="38"/>
  <c r="E12705" i="38"/>
  <c r="R12704" i="38"/>
  <c r="L12704" i="38"/>
  <c r="H12704" i="38"/>
  <c r="G12704" i="38"/>
  <c r="F12704" i="38"/>
  <c r="E12704" i="38"/>
  <c r="R12703" i="38"/>
  <c r="L12703" i="38"/>
  <c r="H12703" i="38"/>
  <c r="G12703" i="38"/>
  <c r="F12703" i="38"/>
  <c r="E12703" i="38"/>
  <c r="R12702" i="38"/>
  <c r="L12702" i="38"/>
  <c r="H12702" i="38"/>
  <c r="G12702" i="38"/>
  <c r="F12702" i="38"/>
  <c r="E12702" i="38"/>
  <c r="R12701" i="38"/>
  <c r="L12701" i="38"/>
  <c r="H12701" i="38"/>
  <c r="G12701" i="38"/>
  <c r="F12701" i="38"/>
  <c r="E12701" i="38"/>
  <c r="R12700" i="38"/>
  <c r="L12700" i="38"/>
  <c r="H12700" i="38"/>
  <c r="G12700" i="38"/>
  <c r="F12700" i="38"/>
  <c r="E12700" i="38"/>
  <c r="R12699" i="38"/>
  <c r="L12699" i="38"/>
  <c r="H12699" i="38"/>
  <c r="G12699" i="38"/>
  <c r="F12699" i="38"/>
  <c r="E12699" i="38"/>
  <c r="R12698" i="38"/>
  <c r="L12698" i="38"/>
  <c r="H12698" i="38"/>
  <c r="G12698" i="38"/>
  <c r="F12698" i="38"/>
  <c r="E12698" i="38"/>
  <c r="R12697" i="38"/>
  <c r="L12697" i="38"/>
  <c r="H12697" i="38"/>
  <c r="G12697" i="38"/>
  <c r="F12697" i="38"/>
  <c r="E12697" i="38"/>
  <c r="R12696" i="38"/>
  <c r="L12696" i="38"/>
  <c r="H12696" i="38"/>
  <c r="G12696" i="38"/>
  <c r="F12696" i="38"/>
  <c r="E12696" i="38"/>
  <c r="R12695" i="38"/>
  <c r="L12695" i="38"/>
  <c r="H12695" i="38"/>
  <c r="G12695" i="38"/>
  <c r="F12695" i="38"/>
  <c r="E12695" i="38"/>
  <c r="R12694" i="38"/>
  <c r="L12694" i="38"/>
  <c r="H12694" i="38"/>
  <c r="G12694" i="38"/>
  <c r="F12694" i="38"/>
  <c r="E12694" i="38"/>
  <c r="R12693" i="38"/>
  <c r="L12693" i="38"/>
  <c r="H12693" i="38"/>
  <c r="G12693" i="38"/>
  <c r="F12693" i="38"/>
  <c r="E12693" i="38"/>
  <c r="R12692" i="38"/>
  <c r="L12692" i="38"/>
  <c r="H12692" i="38"/>
  <c r="G12692" i="38"/>
  <c r="F12692" i="38"/>
  <c r="E12692" i="38"/>
  <c r="R12691" i="38"/>
  <c r="L12691" i="38"/>
  <c r="H12691" i="38"/>
  <c r="G12691" i="38"/>
  <c r="F12691" i="38"/>
  <c r="E12691" i="38"/>
  <c r="R12690" i="38"/>
  <c r="L12690" i="38"/>
  <c r="H12690" i="38"/>
  <c r="G12690" i="38"/>
  <c r="F12690" i="38"/>
  <c r="E12690" i="38"/>
  <c r="R12689" i="38"/>
  <c r="L12689" i="38"/>
  <c r="H12689" i="38"/>
  <c r="G12689" i="38"/>
  <c r="F12689" i="38"/>
  <c r="E12689" i="38"/>
  <c r="R12688" i="38"/>
  <c r="L12688" i="38"/>
  <c r="H12688" i="38"/>
  <c r="G12688" i="38"/>
  <c r="F12688" i="38"/>
  <c r="E12688" i="38"/>
  <c r="R12687" i="38"/>
  <c r="L12687" i="38"/>
  <c r="H12687" i="38"/>
  <c r="G12687" i="38"/>
  <c r="F12687" i="38"/>
  <c r="E12687" i="38"/>
  <c r="R12686" i="38"/>
  <c r="L12686" i="38"/>
  <c r="H12686" i="38"/>
  <c r="G12686" i="38"/>
  <c r="F12686" i="38"/>
  <c r="E12686" i="38"/>
  <c r="R12685" i="38"/>
  <c r="L12685" i="38"/>
  <c r="H12685" i="38"/>
  <c r="G12685" i="38"/>
  <c r="F12685" i="38"/>
  <c r="E12685" i="38"/>
  <c r="R12684" i="38"/>
  <c r="L12684" i="38"/>
  <c r="H12684" i="38"/>
  <c r="G12684" i="38"/>
  <c r="F12684" i="38"/>
  <c r="E12684" i="38"/>
  <c r="R12683" i="38"/>
  <c r="L12683" i="38"/>
  <c r="H12683" i="38"/>
  <c r="G12683" i="38"/>
  <c r="F12683" i="38"/>
  <c r="E12683" i="38"/>
  <c r="R12682" i="38"/>
  <c r="L12682" i="38"/>
  <c r="H12682" i="38"/>
  <c r="G12682" i="38"/>
  <c r="F12682" i="38"/>
  <c r="E12682" i="38"/>
  <c r="R12681" i="38"/>
  <c r="L12681" i="38"/>
  <c r="H12681" i="38"/>
  <c r="G12681" i="38"/>
  <c r="F12681" i="38"/>
  <c r="E12681" i="38"/>
  <c r="R12680" i="38"/>
  <c r="L12680" i="38"/>
  <c r="H12680" i="38"/>
  <c r="G12680" i="38"/>
  <c r="F12680" i="38"/>
  <c r="E12680" i="38"/>
  <c r="R12679" i="38"/>
  <c r="L12679" i="38"/>
  <c r="H12679" i="38"/>
  <c r="G12679" i="38"/>
  <c r="F12679" i="38"/>
  <c r="E12679" i="38"/>
  <c r="R12678" i="38"/>
  <c r="L12678" i="38"/>
  <c r="H12678" i="38"/>
  <c r="G12678" i="38"/>
  <c r="F12678" i="38"/>
  <c r="E12678" i="38"/>
  <c r="R12677" i="38"/>
  <c r="L12677" i="38"/>
  <c r="H12677" i="38"/>
  <c r="G12677" i="38"/>
  <c r="F12677" i="38"/>
  <c r="E12677" i="38"/>
  <c r="R12676" i="38"/>
  <c r="L12676" i="38"/>
  <c r="H12676" i="38"/>
  <c r="G12676" i="38"/>
  <c r="F12676" i="38"/>
  <c r="E12676" i="38"/>
  <c r="R12675" i="38"/>
  <c r="L12675" i="38"/>
  <c r="H12675" i="38"/>
  <c r="G12675" i="38"/>
  <c r="F12675" i="38"/>
  <c r="E12675" i="38"/>
  <c r="R12674" i="38"/>
  <c r="L12674" i="38"/>
  <c r="H12674" i="38"/>
  <c r="G12674" i="38"/>
  <c r="F12674" i="38"/>
  <c r="E12674" i="38"/>
  <c r="R12673" i="38"/>
  <c r="L12673" i="38"/>
  <c r="H12673" i="38"/>
  <c r="G12673" i="38"/>
  <c r="F12673" i="38"/>
  <c r="E12673" i="38"/>
  <c r="R12672" i="38"/>
  <c r="L12672" i="38"/>
  <c r="H12672" i="38"/>
  <c r="G12672" i="38"/>
  <c r="F12672" i="38"/>
  <c r="E12672" i="38"/>
  <c r="R12671" i="38"/>
  <c r="L12671" i="38"/>
  <c r="H12671" i="38"/>
  <c r="G12671" i="38"/>
  <c r="F12671" i="38"/>
  <c r="E12671" i="38"/>
  <c r="R12670" i="38"/>
  <c r="L12670" i="38"/>
  <c r="H12670" i="38"/>
  <c r="G12670" i="38"/>
  <c r="F12670" i="38"/>
  <c r="E12670" i="38"/>
  <c r="R12669" i="38"/>
  <c r="L12669" i="38"/>
  <c r="H12669" i="38"/>
  <c r="G12669" i="38"/>
  <c r="F12669" i="38"/>
  <c r="E12669" i="38"/>
  <c r="R12668" i="38"/>
  <c r="L12668" i="38"/>
  <c r="H12668" i="38"/>
  <c r="G12668" i="38"/>
  <c r="F12668" i="38"/>
  <c r="E12668" i="38"/>
  <c r="R12667" i="38"/>
  <c r="L12667" i="38"/>
  <c r="H12667" i="38"/>
  <c r="G12667" i="38"/>
  <c r="F12667" i="38"/>
  <c r="E12667" i="38"/>
  <c r="R12666" i="38"/>
  <c r="L12666" i="38"/>
  <c r="H12666" i="38"/>
  <c r="G12666" i="38"/>
  <c r="F12666" i="38"/>
  <c r="E12666" i="38"/>
  <c r="R12665" i="38"/>
  <c r="L12665" i="38"/>
  <c r="H12665" i="38"/>
  <c r="G12665" i="38"/>
  <c r="F12665" i="38"/>
  <c r="E12665" i="38"/>
  <c r="R12664" i="38"/>
  <c r="L12664" i="38"/>
  <c r="H12664" i="38"/>
  <c r="G12664" i="38"/>
  <c r="F12664" i="38"/>
  <c r="E12664" i="38"/>
  <c r="R12663" i="38"/>
  <c r="L12663" i="38"/>
  <c r="H12663" i="38"/>
  <c r="G12663" i="38"/>
  <c r="F12663" i="38"/>
  <c r="E12663" i="38"/>
  <c r="R12662" i="38"/>
  <c r="L12662" i="38"/>
  <c r="H12662" i="38"/>
  <c r="G12662" i="38"/>
  <c r="F12662" i="38"/>
  <c r="E12662" i="38"/>
  <c r="R12661" i="38"/>
  <c r="L12661" i="38"/>
  <c r="H12661" i="38"/>
  <c r="G12661" i="38"/>
  <c r="F12661" i="38"/>
  <c r="E12661" i="38"/>
  <c r="R12660" i="38"/>
  <c r="L12660" i="38"/>
  <c r="H12660" i="38"/>
  <c r="G12660" i="38"/>
  <c r="F12660" i="38"/>
  <c r="E12660" i="38"/>
  <c r="R12659" i="38"/>
  <c r="L12659" i="38"/>
  <c r="H12659" i="38"/>
  <c r="G12659" i="38"/>
  <c r="F12659" i="38"/>
  <c r="E12659" i="38"/>
  <c r="R12658" i="38"/>
  <c r="L12658" i="38"/>
  <c r="H12658" i="38"/>
  <c r="G12658" i="38"/>
  <c r="F12658" i="38"/>
  <c r="E12658" i="38"/>
  <c r="R12657" i="38"/>
  <c r="L12657" i="38"/>
  <c r="H12657" i="38"/>
  <c r="G12657" i="38"/>
  <c r="F12657" i="38"/>
  <c r="E12657" i="38"/>
  <c r="R12656" i="38"/>
  <c r="L12656" i="38"/>
  <c r="H12656" i="38"/>
  <c r="G12656" i="38"/>
  <c r="F12656" i="38"/>
  <c r="E12656" i="38"/>
  <c r="R12655" i="38"/>
  <c r="L12655" i="38"/>
  <c r="H12655" i="38"/>
  <c r="G12655" i="38"/>
  <c r="F12655" i="38"/>
  <c r="E12655" i="38"/>
  <c r="R12654" i="38"/>
  <c r="L12654" i="38"/>
  <c r="H12654" i="38"/>
  <c r="G12654" i="38"/>
  <c r="F12654" i="38"/>
  <c r="E12654" i="38"/>
  <c r="R12653" i="38"/>
  <c r="L12653" i="38"/>
  <c r="H12653" i="38"/>
  <c r="G12653" i="38"/>
  <c r="F12653" i="38"/>
  <c r="E12653" i="38"/>
  <c r="R12652" i="38"/>
  <c r="L12652" i="38"/>
  <c r="H12652" i="38"/>
  <c r="G12652" i="38"/>
  <c r="F12652" i="38"/>
  <c r="E12652" i="38"/>
  <c r="R12651" i="38"/>
  <c r="L12651" i="38"/>
  <c r="H12651" i="38"/>
  <c r="G12651" i="38"/>
  <c r="F12651" i="38"/>
  <c r="E12651" i="38"/>
  <c r="R12650" i="38"/>
  <c r="L12650" i="38"/>
  <c r="H12650" i="38"/>
  <c r="G12650" i="38"/>
  <c r="F12650" i="38"/>
  <c r="E12650" i="38"/>
  <c r="R12649" i="38"/>
  <c r="L12649" i="38"/>
  <c r="H12649" i="38"/>
  <c r="G12649" i="38"/>
  <c r="F12649" i="38"/>
  <c r="E12649" i="38"/>
  <c r="R12648" i="38"/>
  <c r="L12648" i="38"/>
  <c r="H12648" i="38"/>
  <c r="G12648" i="38"/>
  <c r="F12648" i="38"/>
  <c r="E12648" i="38"/>
  <c r="R12647" i="38"/>
  <c r="L12647" i="38"/>
  <c r="H12647" i="38"/>
  <c r="G12647" i="38"/>
  <c r="F12647" i="38"/>
  <c r="E12647" i="38"/>
  <c r="R12646" i="38"/>
  <c r="L12646" i="38"/>
  <c r="H12646" i="38"/>
  <c r="G12646" i="38"/>
  <c r="F12646" i="38"/>
  <c r="E12646" i="38"/>
  <c r="R12645" i="38"/>
  <c r="L12645" i="38"/>
  <c r="H12645" i="38"/>
  <c r="G12645" i="38"/>
  <c r="F12645" i="38"/>
  <c r="E12645" i="38"/>
  <c r="R12644" i="38"/>
  <c r="L12644" i="38"/>
  <c r="H12644" i="38"/>
  <c r="G12644" i="38"/>
  <c r="F12644" i="38"/>
  <c r="E12644" i="38"/>
  <c r="R12643" i="38"/>
  <c r="L12643" i="38"/>
  <c r="H12643" i="38"/>
  <c r="G12643" i="38"/>
  <c r="F12643" i="38"/>
  <c r="E12643" i="38"/>
  <c r="R12642" i="38"/>
  <c r="L12642" i="38"/>
  <c r="H12642" i="38"/>
  <c r="G12642" i="38"/>
  <c r="F12642" i="38"/>
  <c r="E12642" i="38"/>
  <c r="R12641" i="38"/>
  <c r="L12641" i="38"/>
  <c r="H12641" i="38"/>
  <c r="G12641" i="38"/>
  <c r="F12641" i="38"/>
  <c r="E12641" i="38"/>
  <c r="R12640" i="38"/>
  <c r="L12640" i="38"/>
  <c r="H12640" i="38"/>
  <c r="G12640" i="38"/>
  <c r="F12640" i="38"/>
  <c r="E12640" i="38"/>
  <c r="R12639" i="38"/>
  <c r="L12639" i="38"/>
  <c r="H12639" i="38"/>
  <c r="G12639" i="38"/>
  <c r="F12639" i="38"/>
  <c r="E12639" i="38"/>
  <c r="R12638" i="38"/>
  <c r="L12638" i="38"/>
  <c r="H12638" i="38"/>
  <c r="G12638" i="38"/>
  <c r="F12638" i="38"/>
  <c r="E12638" i="38"/>
  <c r="R12637" i="38"/>
  <c r="L12637" i="38"/>
  <c r="H12637" i="38"/>
  <c r="G12637" i="38"/>
  <c r="F12637" i="38"/>
  <c r="E12637" i="38"/>
  <c r="R12636" i="38"/>
  <c r="L12636" i="38"/>
  <c r="H12636" i="38"/>
  <c r="G12636" i="38"/>
  <c r="F12636" i="38"/>
  <c r="E12636" i="38"/>
  <c r="R12635" i="38"/>
  <c r="L12635" i="38"/>
  <c r="H12635" i="38"/>
  <c r="G12635" i="38"/>
  <c r="F12635" i="38"/>
  <c r="E12635" i="38"/>
  <c r="R12634" i="38"/>
  <c r="L12634" i="38"/>
  <c r="H12634" i="38"/>
  <c r="G12634" i="38"/>
  <c r="F12634" i="38"/>
  <c r="E12634" i="38"/>
  <c r="R12633" i="38"/>
  <c r="L12633" i="38"/>
  <c r="H12633" i="38"/>
  <c r="G12633" i="38"/>
  <c r="F12633" i="38"/>
  <c r="E12633" i="38"/>
  <c r="R12632" i="38"/>
  <c r="L12632" i="38"/>
  <c r="H12632" i="38"/>
  <c r="G12632" i="38"/>
  <c r="F12632" i="38"/>
  <c r="E12632" i="38"/>
  <c r="R12631" i="38"/>
  <c r="L12631" i="38"/>
  <c r="H12631" i="38"/>
  <c r="G12631" i="38"/>
  <c r="F12631" i="38"/>
  <c r="E12631" i="38"/>
  <c r="R12630" i="38"/>
  <c r="L12630" i="38"/>
  <c r="H12630" i="38"/>
  <c r="G12630" i="38"/>
  <c r="F12630" i="38"/>
  <c r="E12630" i="38"/>
  <c r="R12629" i="38"/>
  <c r="L12629" i="38"/>
  <c r="H12629" i="38"/>
  <c r="G12629" i="38"/>
  <c r="F12629" i="38"/>
  <c r="E12629" i="38"/>
  <c r="R12628" i="38"/>
  <c r="L12628" i="38"/>
  <c r="H12628" i="38"/>
  <c r="G12628" i="38"/>
  <c r="F12628" i="38"/>
  <c r="E12628" i="38"/>
  <c r="R12627" i="38"/>
  <c r="L12627" i="38"/>
  <c r="H12627" i="38"/>
  <c r="G12627" i="38"/>
  <c r="F12627" i="38"/>
  <c r="E12627" i="38"/>
  <c r="R12626" i="38"/>
  <c r="L12626" i="38"/>
  <c r="H12626" i="38"/>
  <c r="G12626" i="38"/>
  <c r="F12626" i="38"/>
  <c r="E12626" i="38"/>
  <c r="R12625" i="38"/>
  <c r="L12625" i="38"/>
  <c r="H12625" i="38"/>
  <c r="G12625" i="38"/>
  <c r="F12625" i="38"/>
  <c r="E12625" i="38"/>
  <c r="R12624" i="38"/>
  <c r="L12624" i="38"/>
  <c r="H12624" i="38"/>
  <c r="G12624" i="38"/>
  <c r="F12624" i="38"/>
  <c r="E12624" i="38"/>
  <c r="R12623" i="38"/>
  <c r="L12623" i="38"/>
  <c r="H12623" i="38"/>
  <c r="G12623" i="38"/>
  <c r="F12623" i="38"/>
  <c r="E12623" i="38"/>
  <c r="R12622" i="38"/>
  <c r="L12622" i="38"/>
  <c r="H12622" i="38"/>
  <c r="G12622" i="38"/>
  <c r="F12622" i="38"/>
  <c r="E12622" i="38"/>
  <c r="R12621" i="38"/>
  <c r="L12621" i="38"/>
  <c r="H12621" i="38"/>
  <c r="G12621" i="38"/>
  <c r="F12621" i="38"/>
  <c r="E12621" i="38"/>
  <c r="R12620" i="38"/>
  <c r="L12620" i="38"/>
  <c r="H12620" i="38"/>
  <c r="G12620" i="38"/>
  <c r="F12620" i="38"/>
  <c r="E12620" i="38"/>
  <c r="R12619" i="38"/>
  <c r="L12619" i="38"/>
  <c r="H12619" i="38"/>
  <c r="G12619" i="38"/>
  <c r="F12619" i="38"/>
  <c r="E12619" i="38"/>
  <c r="R12618" i="38"/>
  <c r="L12618" i="38"/>
  <c r="H12618" i="38"/>
  <c r="G12618" i="38"/>
  <c r="F12618" i="38"/>
  <c r="E12618" i="38"/>
  <c r="R12617" i="38"/>
  <c r="L12617" i="38"/>
  <c r="H12617" i="38"/>
  <c r="G12617" i="38"/>
  <c r="F12617" i="38"/>
  <c r="E12617" i="38"/>
  <c r="R12616" i="38"/>
  <c r="L12616" i="38"/>
  <c r="H12616" i="38"/>
  <c r="G12616" i="38"/>
  <c r="F12616" i="38"/>
  <c r="E12616" i="38"/>
  <c r="R12615" i="38"/>
  <c r="L12615" i="38"/>
  <c r="H12615" i="38"/>
  <c r="G12615" i="38"/>
  <c r="F12615" i="38"/>
  <c r="E12615" i="38"/>
  <c r="R12614" i="38"/>
  <c r="L12614" i="38"/>
  <c r="H12614" i="38"/>
  <c r="G12614" i="38"/>
  <c r="F12614" i="38"/>
  <c r="E12614" i="38"/>
  <c r="R12613" i="38"/>
  <c r="L12613" i="38"/>
  <c r="H12613" i="38"/>
  <c r="G12613" i="38"/>
  <c r="F12613" i="38"/>
  <c r="E12613" i="38"/>
  <c r="R12612" i="38"/>
  <c r="L12612" i="38"/>
  <c r="H12612" i="38"/>
  <c r="G12612" i="38"/>
  <c r="F12612" i="38"/>
  <c r="E12612" i="38"/>
  <c r="R12611" i="38"/>
  <c r="L12611" i="38"/>
  <c r="H12611" i="38"/>
  <c r="G12611" i="38"/>
  <c r="F12611" i="38"/>
  <c r="E12611" i="38"/>
  <c r="R12610" i="38"/>
  <c r="L12610" i="38"/>
  <c r="H12610" i="38"/>
  <c r="G12610" i="38"/>
  <c r="F12610" i="38"/>
  <c r="E12610" i="38"/>
  <c r="R12609" i="38"/>
  <c r="L12609" i="38"/>
  <c r="H12609" i="38"/>
  <c r="G12609" i="38"/>
  <c r="F12609" i="38"/>
  <c r="E12609" i="38"/>
  <c r="R12608" i="38"/>
  <c r="L12608" i="38"/>
  <c r="H12608" i="38"/>
  <c r="G12608" i="38"/>
  <c r="F12608" i="38"/>
  <c r="E12608" i="38"/>
  <c r="R12607" i="38"/>
  <c r="L12607" i="38"/>
  <c r="H12607" i="38"/>
  <c r="G12607" i="38"/>
  <c r="F12607" i="38"/>
  <c r="E12607" i="38"/>
  <c r="R12606" i="38"/>
  <c r="L12606" i="38"/>
  <c r="H12606" i="38"/>
  <c r="G12606" i="38"/>
  <c r="F12606" i="38"/>
  <c r="E12606" i="38"/>
  <c r="R12605" i="38"/>
  <c r="L12605" i="38"/>
  <c r="H12605" i="38"/>
  <c r="G12605" i="38"/>
  <c r="F12605" i="38"/>
  <c r="E12605" i="38"/>
  <c r="R12604" i="38"/>
  <c r="L12604" i="38"/>
  <c r="H12604" i="38"/>
  <c r="G12604" i="38"/>
  <c r="F12604" i="38"/>
  <c r="E12604" i="38"/>
  <c r="R12603" i="38"/>
  <c r="L12603" i="38"/>
  <c r="H12603" i="38"/>
  <c r="G12603" i="38"/>
  <c r="F12603" i="38"/>
  <c r="E12603" i="38"/>
  <c r="R12602" i="38"/>
  <c r="L12602" i="38"/>
  <c r="H12602" i="38"/>
  <c r="G12602" i="38"/>
  <c r="F12602" i="38"/>
  <c r="E12602" i="38"/>
  <c r="R12601" i="38"/>
  <c r="L12601" i="38"/>
  <c r="H12601" i="38"/>
  <c r="G12601" i="38"/>
  <c r="F12601" i="38"/>
  <c r="E12601" i="38"/>
  <c r="R12600" i="38"/>
  <c r="L12600" i="38"/>
  <c r="H12600" i="38"/>
  <c r="G12600" i="38"/>
  <c r="F12600" i="38"/>
  <c r="E12600" i="38"/>
  <c r="R12599" i="38"/>
  <c r="L12599" i="38"/>
  <c r="H12599" i="38"/>
  <c r="G12599" i="38"/>
  <c r="F12599" i="38"/>
  <c r="E12599" i="38"/>
  <c r="R12598" i="38"/>
  <c r="L12598" i="38"/>
  <c r="H12598" i="38"/>
  <c r="G12598" i="38"/>
  <c r="F12598" i="38"/>
  <c r="E12598" i="38"/>
  <c r="R12597" i="38"/>
  <c r="L12597" i="38"/>
  <c r="H12597" i="38"/>
  <c r="G12597" i="38"/>
  <c r="F12597" i="38"/>
  <c r="E12597" i="38"/>
  <c r="R12596" i="38"/>
  <c r="L12596" i="38"/>
  <c r="H12596" i="38"/>
  <c r="G12596" i="38"/>
  <c r="F12596" i="38"/>
  <c r="E12596" i="38"/>
  <c r="R12595" i="38"/>
  <c r="L12595" i="38"/>
  <c r="H12595" i="38"/>
  <c r="G12595" i="38"/>
  <c r="F12595" i="38"/>
  <c r="E12595" i="38"/>
  <c r="R12594" i="38"/>
  <c r="L12594" i="38"/>
  <c r="H12594" i="38"/>
  <c r="G12594" i="38"/>
  <c r="F12594" i="38"/>
  <c r="E12594" i="38"/>
  <c r="R12593" i="38"/>
  <c r="L12593" i="38"/>
  <c r="H12593" i="38"/>
  <c r="G12593" i="38"/>
  <c r="F12593" i="38"/>
  <c r="E12593" i="38"/>
  <c r="R12592" i="38"/>
  <c r="L12592" i="38"/>
  <c r="H12592" i="38"/>
  <c r="G12592" i="38"/>
  <c r="F12592" i="38"/>
  <c r="E12592" i="38"/>
  <c r="R12591" i="38"/>
  <c r="L12591" i="38"/>
  <c r="H12591" i="38"/>
  <c r="G12591" i="38"/>
  <c r="F12591" i="38"/>
  <c r="E12591" i="38"/>
  <c r="R12590" i="38"/>
  <c r="L12590" i="38"/>
  <c r="H12590" i="38"/>
  <c r="G12590" i="38"/>
  <c r="F12590" i="38"/>
  <c r="E12590" i="38"/>
  <c r="R12589" i="38"/>
  <c r="L12589" i="38"/>
  <c r="H12589" i="38"/>
  <c r="G12589" i="38"/>
  <c r="F12589" i="38"/>
  <c r="E12589" i="38"/>
  <c r="R12588" i="38"/>
  <c r="L12588" i="38"/>
  <c r="H12588" i="38"/>
  <c r="G12588" i="38"/>
  <c r="F12588" i="38"/>
  <c r="E12588" i="38"/>
  <c r="R12587" i="38"/>
  <c r="L12587" i="38"/>
  <c r="H12587" i="38"/>
  <c r="G12587" i="38"/>
  <c r="F12587" i="38"/>
  <c r="E12587" i="38"/>
  <c r="R12586" i="38"/>
  <c r="L12586" i="38"/>
  <c r="H12586" i="38"/>
  <c r="G12586" i="38"/>
  <c r="F12586" i="38"/>
  <c r="E12586" i="38"/>
  <c r="R12585" i="38"/>
  <c r="L12585" i="38"/>
  <c r="H12585" i="38"/>
  <c r="G12585" i="38"/>
  <c r="F12585" i="38"/>
  <c r="E12585" i="38"/>
  <c r="R12584" i="38"/>
  <c r="L12584" i="38"/>
  <c r="H12584" i="38"/>
  <c r="G12584" i="38"/>
  <c r="F12584" i="38"/>
  <c r="E12584" i="38"/>
  <c r="R12583" i="38"/>
  <c r="L12583" i="38"/>
  <c r="H12583" i="38"/>
  <c r="G12583" i="38"/>
  <c r="F12583" i="38"/>
  <c r="E12583" i="38"/>
  <c r="R12582" i="38"/>
  <c r="L12582" i="38"/>
  <c r="H12582" i="38"/>
  <c r="G12582" i="38"/>
  <c r="F12582" i="38"/>
  <c r="E12582" i="38"/>
  <c r="R12581" i="38"/>
  <c r="L12581" i="38"/>
  <c r="H12581" i="38"/>
  <c r="G12581" i="38"/>
  <c r="F12581" i="38"/>
  <c r="E12581" i="38"/>
  <c r="R12580" i="38"/>
  <c r="L12580" i="38"/>
  <c r="H12580" i="38"/>
  <c r="G12580" i="38"/>
  <c r="F12580" i="38"/>
  <c r="E12580" i="38"/>
  <c r="R12579" i="38"/>
  <c r="L12579" i="38"/>
  <c r="H12579" i="38"/>
  <c r="G12579" i="38"/>
  <c r="F12579" i="38"/>
  <c r="E12579" i="38"/>
  <c r="R12578" i="38"/>
  <c r="L12578" i="38"/>
  <c r="H12578" i="38"/>
  <c r="G12578" i="38"/>
  <c r="F12578" i="38"/>
  <c r="E12578" i="38"/>
  <c r="R12577" i="38"/>
  <c r="L12577" i="38"/>
  <c r="H12577" i="38"/>
  <c r="G12577" i="38"/>
  <c r="F12577" i="38"/>
  <c r="E12577" i="38"/>
  <c r="R12576" i="38"/>
  <c r="L12576" i="38"/>
  <c r="H12576" i="38"/>
  <c r="G12576" i="38"/>
  <c r="F12576" i="38"/>
  <c r="E12576" i="38"/>
  <c r="R12575" i="38"/>
  <c r="L12575" i="38"/>
  <c r="H12575" i="38"/>
  <c r="G12575" i="38"/>
  <c r="F12575" i="38"/>
  <c r="E12575" i="38"/>
  <c r="R12574" i="38"/>
  <c r="L12574" i="38"/>
  <c r="H12574" i="38"/>
  <c r="G12574" i="38"/>
  <c r="F12574" i="38"/>
  <c r="E12574" i="38"/>
  <c r="R12573" i="38"/>
  <c r="L12573" i="38"/>
  <c r="H12573" i="38"/>
  <c r="G12573" i="38"/>
  <c r="F12573" i="38"/>
  <c r="E12573" i="38"/>
  <c r="R12572" i="38"/>
  <c r="L12572" i="38"/>
  <c r="H12572" i="38"/>
  <c r="G12572" i="38"/>
  <c r="F12572" i="38"/>
  <c r="E12572" i="38"/>
  <c r="R12571" i="38"/>
  <c r="L12571" i="38"/>
  <c r="H12571" i="38"/>
  <c r="G12571" i="38"/>
  <c r="F12571" i="38"/>
  <c r="E12571" i="38"/>
  <c r="R12570" i="38"/>
  <c r="L12570" i="38"/>
  <c r="H12570" i="38"/>
  <c r="G12570" i="38"/>
  <c r="F12570" i="38"/>
  <c r="E12570" i="38"/>
  <c r="R12569" i="38"/>
  <c r="L12569" i="38"/>
  <c r="H12569" i="38"/>
  <c r="G12569" i="38"/>
  <c r="F12569" i="38"/>
  <c r="E12569" i="38"/>
  <c r="R12568" i="38"/>
  <c r="L12568" i="38"/>
  <c r="H12568" i="38"/>
  <c r="G12568" i="38"/>
  <c r="F12568" i="38"/>
  <c r="E12568" i="38"/>
  <c r="R12567" i="38"/>
  <c r="L12567" i="38"/>
  <c r="H12567" i="38"/>
  <c r="G12567" i="38"/>
  <c r="F12567" i="38"/>
  <c r="E12567" i="38"/>
  <c r="R12566" i="38"/>
  <c r="L12566" i="38"/>
  <c r="H12566" i="38"/>
  <c r="G12566" i="38"/>
  <c r="F12566" i="38"/>
  <c r="E12566" i="38"/>
  <c r="R12565" i="38"/>
  <c r="L12565" i="38"/>
  <c r="H12565" i="38"/>
  <c r="G12565" i="38"/>
  <c r="F12565" i="38"/>
  <c r="E12565" i="38"/>
  <c r="R12564" i="38"/>
  <c r="L12564" i="38"/>
  <c r="H12564" i="38"/>
  <c r="G12564" i="38"/>
  <c r="F12564" i="38"/>
  <c r="E12564" i="38"/>
  <c r="R12563" i="38"/>
  <c r="L12563" i="38"/>
  <c r="H12563" i="38"/>
  <c r="G12563" i="38"/>
  <c r="F12563" i="38"/>
  <c r="E12563" i="38"/>
  <c r="R12562" i="38"/>
  <c r="L12562" i="38"/>
  <c r="H12562" i="38"/>
  <c r="G12562" i="38"/>
  <c r="F12562" i="38"/>
  <c r="E12562" i="38"/>
  <c r="R12561" i="38"/>
  <c r="L12561" i="38"/>
  <c r="H12561" i="38"/>
  <c r="G12561" i="38"/>
  <c r="F12561" i="38"/>
  <c r="E12561" i="38"/>
  <c r="R12560" i="38"/>
  <c r="L12560" i="38"/>
  <c r="H12560" i="38"/>
  <c r="G12560" i="38"/>
  <c r="F12560" i="38"/>
  <c r="E12560" i="38"/>
  <c r="R12559" i="38"/>
  <c r="L12559" i="38"/>
  <c r="H12559" i="38"/>
  <c r="G12559" i="38"/>
  <c r="F12559" i="38"/>
  <c r="E12559" i="38"/>
  <c r="R12558" i="38"/>
  <c r="L12558" i="38"/>
  <c r="H12558" i="38"/>
  <c r="G12558" i="38"/>
  <c r="F12558" i="38"/>
  <c r="E12558" i="38"/>
  <c r="R12557" i="38"/>
  <c r="L12557" i="38"/>
  <c r="H12557" i="38"/>
  <c r="G12557" i="38"/>
  <c r="F12557" i="38"/>
  <c r="E12557" i="38"/>
  <c r="R12556" i="38"/>
  <c r="L12556" i="38"/>
  <c r="H12556" i="38"/>
  <c r="G12556" i="38"/>
  <c r="F12556" i="38"/>
  <c r="E12556" i="38"/>
  <c r="R12555" i="38"/>
  <c r="L12555" i="38"/>
  <c r="H12555" i="38"/>
  <c r="G12555" i="38"/>
  <c r="F12555" i="38"/>
  <c r="E12555" i="38"/>
  <c r="R12554" i="38"/>
  <c r="L12554" i="38"/>
  <c r="H12554" i="38"/>
  <c r="G12554" i="38"/>
  <c r="F12554" i="38"/>
  <c r="E12554" i="38"/>
  <c r="R12553" i="38"/>
  <c r="L12553" i="38"/>
  <c r="H12553" i="38"/>
  <c r="G12553" i="38"/>
  <c r="F12553" i="38"/>
  <c r="E12553" i="38"/>
  <c r="R12552" i="38"/>
  <c r="L12552" i="38"/>
  <c r="H12552" i="38"/>
  <c r="G12552" i="38"/>
  <c r="F12552" i="38"/>
  <c r="E12552" i="38"/>
  <c r="R12551" i="38"/>
  <c r="L12551" i="38"/>
  <c r="H12551" i="38"/>
  <c r="G12551" i="38"/>
  <c r="F12551" i="38"/>
  <c r="E12551" i="38"/>
  <c r="R12550" i="38"/>
  <c r="L12550" i="38"/>
  <c r="H12550" i="38"/>
  <c r="G12550" i="38"/>
  <c r="F12550" i="38"/>
  <c r="E12550" i="38"/>
  <c r="R12549" i="38"/>
  <c r="L12549" i="38"/>
  <c r="H12549" i="38"/>
  <c r="G12549" i="38"/>
  <c r="F12549" i="38"/>
  <c r="E12549" i="38"/>
  <c r="R12548" i="38"/>
  <c r="L12548" i="38"/>
  <c r="H12548" i="38"/>
  <c r="G12548" i="38"/>
  <c r="F12548" i="38"/>
  <c r="E12548" i="38"/>
  <c r="R12547" i="38"/>
  <c r="L12547" i="38"/>
  <c r="H12547" i="38"/>
  <c r="G12547" i="38"/>
  <c r="F12547" i="38"/>
  <c r="E12547" i="38"/>
  <c r="R12546" i="38"/>
  <c r="L12546" i="38"/>
  <c r="H12546" i="38"/>
  <c r="G12546" i="38"/>
  <c r="F12546" i="38"/>
  <c r="E12546" i="38"/>
  <c r="R12545" i="38"/>
  <c r="L12545" i="38"/>
  <c r="H12545" i="38"/>
  <c r="G12545" i="38"/>
  <c r="F12545" i="38"/>
  <c r="E12545" i="38"/>
  <c r="R12544" i="38"/>
  <c r="L12544" i="38"/>
  <c r="H12544" i="38"/>
  <c r="G12544" i="38"/>
  <c r="F12544" i="38"/>
  <c r="E12544" i="38"/>
  <c r="R12543" i="38"/>
  <c r="L12543" i="38"/>
  <c r="H12543" i="38"/>
  <c r="G12543" i="38"/>
  <c r="F12543" i="38"/>
  <c r="E12543" i="38"/>
  <c r="R12542" i="38"/>
  <c r="L12542" i="38"/>
  <c r="H12542" i="38"/>
  <c r="G12542" i="38"/>
  <c r="F12542" i="38"/>
  <c r="E12542" i="38"/>
  <c r="R12541" i="38"/>
  <c r="L12541" i="38"/>
  <c r="H12541" i="38"/>
  <c r="G12541" i="38"/>
  <c r="F12541" i="38"/>
  <c r="E12541" i="38"/>
  <c r="R12540" i="38"/>
  <c r="L12540" i="38"/>
  <c r="H12540" i="38"/>
  <c r="G12540" i="38"/>
  <c r="F12540" i="38"/>
  <c r="E12540" i="38"/>
  <c r="R12539" i="38"/>
  <c r="L12539" i="38"/>
  <c r="H12539" i="38"/>
  <c r="G12539" i="38"/>
  <c r="F12539" i="38"/>
  <c r="E12539" i="38"/>
  <c r="R12538" i="38"/>
  <c r="L12538" i="38"/>
  <c r="H12538" i="38"/>
  <c r="G12538" i="38"/>
  <c r="F12538" i="38"/>
  <c r="E12538" i="38"/>
  <c r="R12537" i="38"/>
  <c r="L12537" i="38"/>
  <c r="H12537" i="38"/>
  <c r="G12537" i="38"/>
  <c r="F12537" i="38"/>
  <c r="E12537" i="38"/>
  <c r="R12536" i="38"/>
  <c r="L12536" i="38"/>
  <c r="H12536" i="38"/>
  <c r="G12536" i="38"/>
  <c r="F12536" i="38"/>
  <c r="E12536" i="38"/>
  <c r="R12535" i="38"/>
  <c r="L12535" i="38"/>
  <c r="H12535" i="38"/>
  <c r="G12535" i="38"/>
  <c r="F12535" i="38"/>
  <c r="E12535" i="38"/>
  <c r="R12534" i="38"/>
  <c r="L12534" i="38"/>
  <c r="H12534" i="38"/>
  <c r="G12534" i="38"/>
  <c r="F12534" i="38"/>
  <c r="E12534" i="38"/>
  <c r="R12533" i="38"/>
  <c r="L12533" i="38"/>
  <c r="H12533" i="38"/>
  <c r="G12533" i="38"/>
  <c r="F12533" i="38"/>
  <c r="E12533" i="38"/>
  <c r="R12532" i="38"/>
  <c r="L12532" i="38"/>
  <c r="H12532" i="38"/>
  <c r="G12532" i="38"/>
  <c r="F12532" i="38"/>
  <c r="E12532" i="38"/>
  <c r="R12531" i="38"/>
  <c r="L12531" i="38"/>
  <c r="H12531" i="38"/>
  <c r="G12531" i="38"/>
  <c r="F12531" i="38"/>
  <c r="E12531" i="38"/>
  <c r="R12530" i="38"/>
  <c r="L12530" i="38"/>
  <c r="H12530" i="38"/>
  <c r="G12530" i="38"/>
  <c r="F12530" i="38"/>
  <c r="E12530" i="38"/>
  <c r="R12529" i="38"/>
  <c r="L12529" i="38"/>
  <c r="H12529" i="38"/>
  <c r="G12529" i="38"/>
  <c r="F12529" i="38"/>
  <c r="E12529" i="38"/>
  <c r="R12528" i="38"/>
  <c r="L12528" i="38"/>
  <c r="H12528" i="38"/>
  <c r="G12528" i="38"/>
  <c r="F12528" i="38"/>
  <c r="E12528" i="38"/>
  <c r="R12527" i="38"/>
  <c r="L12527" i="38"/>
  <c r="H12527" i="38"/>
  <c r="G12527" i="38"/>
  <c r="F12527" i="38"/>
  <c r="E12527" i="38"/>
  <c r="R12526" i="38"/>
  <c r="L12526" i="38"/>
  <c r="H12526" i="38"/>
  <c r="G12526" i="38"/>
  <c r="F12526" i="38"/>
  <c r="E12526" i="38"/>
  <c r="R12525" i="38"/>
  <c r="L12525" i="38"/>
  <c r="H12525" i="38"/>
  <c r="G12525" i="38"/>
  <c r="F12525" i="38"/>
  <c r="E12525" i="38"/>
  <c r="R12524" i="38"/>
  <c r="L12524" i="38"/>
  <c r="H12524" i="38"/>
  <c r="G12524" i="38"/>
  <c r="F12524" i="38"/>
  <c r="E12524" i="38"/>
  <c r="R12523" i="38"/>
  <c r="L12523" i="38"/>
  <c r="H12523" i="38"/>
  <c r="G12523" i="38"/>
  <c r="F12523" i="38"/>
  <c r="E12523" i="38"/>
  <c r="R12522" i="38"/>
  <c r="L12522" i="38"/>
  <c r="H12522" i="38"/>
  <c r="G12522" i="38"/>
  <c r="F12522" i="38"/>
  <c r="E12522" i="38"/>
  <c r="R12521" i="38"/>
  <c r="L12521" i="38"/>
  <c r="H12521" i="38"/>
  <c r="G12521" i="38"/>
  <c r="F12521" i="38"/>
  <c r="E12521" i="38"/>
  <c r="R12520" i="38"/>
  <c r="L12520" i="38"/>
  <c r="H12520" i="38"/>
  <c r="G12520" i="38"/>
  <c r="F12520" i="38"/>
  <c r="E12520" i="38"/>
  <c r="R12519" i="38"/>
  <c r="L12519" i="38"/>
  <c r="H12519" i="38"/>
  <c r="G12519" i="38"/>
  <c r="F12519" i="38"/>
  <c r="E12519" i="38"/>
  <c r="R12518" i="38"/>
  <c r="L12518" i="38"/>
  <c r="H12518" i="38"/>
  <c r="G12518" i="38"/>
  <c r="F12518" i="38"/>
  <c r="E12518" i="38"/>
  <c r="R12517" i="38"/>
  <c r="L12517" i="38"/>
  <c r="H12517" i="38"/>
  <c r="G12517" i="38"/>
  <c r="F12517" i="38"/>
  <c r="E12517" i="38"/>
  <c r="R12516" i="38"/>
  <c r="L12516" i="38"/>
  <c r="H12516" i="38"/>
  <c r="G12516" i="38"/>
  <c r="F12516" i="38"/>
  <c r="E12516" i="38"/>
  <c r="R12515" i="38"/>
  <c r="L12515" i="38"/>
  <c r="H12515" i="38"/>
  <c r="G12515" i="38"/>
  <c r="F12515" i="38"/>
  <c r="E12515" i="38"/>
  <c r="R12514" i="38"/>
  <c r="L12514" i="38"/>
  <c r="H12514" i="38"/>
  <c r="G12514" i="38"/>
  <c r="F12514" i="38"/>
  <c r="E12514" i="38"/>
  <c r="R12513" i="38"/>
  <c r="L12513" i="38"/>
  <c r="H12513" i="38"/>
  <c r="G12513" i="38"/>
  <c r="F12513" i="38"/>
  <c r="E12513" i="38"/>
  <c r="R12512" i="38"/>
  <c r="L12512" i="38"/>
  <c r="H12512" i="38"/>
  <c r="G12512" i="38"/>
  <c r="F12512" i="38"/>
  <c r="E12512" i="38"/>
  <c r="R12511" i="38"/>
  <c r="L12511" i="38"/>
  <c r="H12511" i="38"/>
  <c r="G12511" i="38"/>
  <c r="F12511" i="38"/>
  <c r="E12511" i="38"/>
  <c r="R12510" i="38"/>
  <c r="L12510" i="38"/>
  <c r="H12510" i="38"/>
  <c r="G12510" i="38"/>
  <c r="F12510" i="38"/>
  <c r="E12510" i="38"/>
  <c r="R12509" i="38"/>
  <c r="L12509" i="38"/>
  <c r="H12509" i="38"/>
  <c r="G12509" i="38"/>
  <c r="F12509" i="38"/>
  <c r="E12509" i="38"/>
  <c r="R12508" i="38"/>
  <c r="L12508" i="38"/>
  <c r="H12508" i="38"/>
  <c r="G12508" i="38"/>
  <c r="F12508" i="38"/>
  <c r="E12508" i="38"/>
  <c r="R12507" i="38"/>
  <c r="L12507" i="38"/>
  <c r="H12507" i="38"/>
  <c r="G12507" i="38"/>
  <c r="F12507" i="38"/>
  <c r="E12507" i="38"/>
  <c r="R12506" i="38"/>
  <c r="L12506" i="38"/>
  <c r="H12506" i="38"/>
  <c r="G12506" i="38"/>
  <c r="F12506" i="38"/>
  <c r="E12506" i="38"/>
  <c r="R12505" i="38"/>
  <c r="L12505" i="38"/>
  <c r="H12505" i="38"/>
  <c r="G12505" i="38"/>
  <c r="F12505" i="38"/>
  <c r="E12505" i="38"/>
  <c r="R12504" i="38"/>
  <c r="L12504" i="38"/>
  <c r="H12504" i="38"/>
  <c r="G12504" i="38"/>
  <c r="F12504" i="38"/>
  <c r="E12504" i="38"/>
  <c r="R12503" i="38"/>
  <c r="L12503" i="38"/>
  <c r="H12503" i="38"/>
  <c r="G12503" i="38"/>
  <c r="F12503" i="38"/>
  <c r="E12503" i="38"/>
  <c r="R12502" i="38"/>
  <c r="L12502" i="38"/>
  <c r="H12502" i="38"/>
  <c r="G12502" i="38"/>
  <c r="F12502" i="38"/>
  <c r="E12502" i="38"/>
  <c r="R12501" i="38"/>
  <c r="L12501" i="38"/>
  <c r="H12501" i="38"/>
  <c r="G12501" i="38"/>
  <c r="F12501" i="38"/>
  <c r="E12501" i="38"/>
  <c r="R12500" i="38"/>
  <c r="L12500" i="38"/>
  <c r="H12500" i="38"/>
  <c r="G12500" i="38"/>
  <c r="F12500" i="38"/>
  <c r="E12500" i="38"/>
  <c r="R12499" i="38"/>
  <c r="L12499" i="38"/>
  <c r="H12499" i="38"/>
  <c r="G12499" i="38"/>
  <c r="F12499" i="38"/>
  <c r="E12499" i="38"/>
  <c r="R12498" i="38"/>
  <c r="L12498" i="38"/>
  <c r="H12498" i="38"/>
  <c r="G12498" i="38"/>
  <c r="F12498" i="38"/>
  <c r="E12498" i="38"/>
  <c r="R12497" i="38"/>
  <c r="L12497" i="38"/>
  <c r="H12497" i="38"/>
  <c r="G12497" i="38"/>
  <c r="F12497" i="38"/>
  <c r="E12497" i="38"/>
  <c r="R12496" i="38"/>
  <c r="L12496" i="38"/>
  <c r="H12496" i="38"/>
  <c r="G12496" i="38"/>
  <c r="F12496" i="38"/>
  <c r="E12496" i="38"/>
  <c r="R12495" i="38"/>
  <c r="L12495" i="38"/>
  <c r="H12495" i="38"/>
  <c r="G12495" i="38"/>
  <c r="F12495" i="38"/>
  <c r="E12495" i="38"/>
  <c r="R12494" i="38"/>
  <c r="L12494" i="38"/>
  <c r="H12494" i="38"/>
  <c r="G12494" i="38"/>
  <c r="F12494" i="38"/>
  <c r="E12494" i="38"/>
  <c r="R12493" i="38"/>
  <c r="L12493" i="38"/>
  <c r="H12493" i="38"/>
  <c r="G12493" i="38"/>
  <c r="F12493" i="38"/>
  <c r="E12493" i="38"/>
  <c r="R12492" i="38"/>
  <c r="L12492" i="38"/>
  <c r="H12492" i="38"/>
  <c r="G12492" i="38"/>
  <c r="F12492" i="38"/>
  <c r="E12492" i="38"/>
  <c r="R12491" i="38"/>
  <c r="L12491" i="38"/>
  <c r="H12491" i="38"/>
  <c r="G12491" i="38"/>
  <c r="F12491" i="38"/>
  <c r="E12491" i="38"/>
  <c r="R12490" i="38"/>
  <c r="L12490" i="38"/>
  <c r="H12490" i="38"/>
  <c r="G12490" i="38"/>
  <c r="F12490" i="38"/>
  <c r="E12490" i="38"/>
  <c r="R12489" i="38"/>
  <c r="L12489" i="38"/>
  <c r="H12489" i="38"/>
  <c r="G12489" i="38"/>
  <c r="F12489" i="38"/>
  <c r="E12489" i="38"/>
  <c r="R12488" i="38"/>
  <c r="L12488" i="38"/>
  <c r="H12488" i="38"/>
  <c r="G12488" i="38"/>
  <c r="F12488" i="38"/>
  <c r="E12488" i="38"/>
  <c r="R12487" i="38"/>
  <c r="L12487" i="38"/>
  <c r="H12487" i="38"/>
  <c r="G12487" i="38"/>
  <c r="F12487" i="38"/>
  <c r="E12487" i="38"/>
  <c r="R12486" i="38"/>
  <c r="L12486" i="38"/>
  <c r="H12486" i="38"/>
  <c r="G12486" i="38"/>
  <c r="F12486" i="38"/>
  <c r="E12486" i="38"/>
  <c r="R12485" i="38"/>
  <c r="L12485" i="38"/>
  <c r="H12485" i="38"/>
  <c r="G12485" i="38"/>
  <c r="F12485" i="38"/>
  <c r="E12485" i="38"/>
  <c r="R12484" i="38"/>
  <c r="L12484" i="38"/>
  <c r="H12484" i="38"/>
  <c r="G12484" i="38"/>
  <c r="F12484" i="38"/>
  <c r="E12484" i="38"/>
  <c r="R12483" i="38"/>
  <c r="L12483" i="38"/>
  <c r="H12483" i="38"/>
  <c r="G12483" i="38"/>
  <c r="F12483" i="38"/>
  <c r="E12483" i="38"/>
  <c r="R12482" i="38"/>
  <c r="L12482" i="38"/>
  <c r="H12482" i="38"/>
  <c r="G12482" i="38"/>
  <c r="F12482" i="38"/>
  <c r="E12482" i="38"/>
  <c r="R12481" i="38"/>
  <c r="L12481" i="38"/>
  <c r="H12481" i="38"/>
  <c r="G12481" i="38"/>
  <c r="F12481" i="38"/>
  <c r="E12481" i="38"/>
  <c r="R12480" i="38"/>
  <c r="L12480" i="38"/>
  <c r="H12480" i="38"/>
  <c r="G12480" i="38"/>
  <c r="F12480" i="38"/>
  <c r="E12480" i="38"/>
  <c r="R12479" i="38"/>
  <c r="L12479" i="38"/>
  <c r="H12479" i="38"/>
  <c r="G12479" i="38"/>
  <c r="F12479" i="38"/>
  <c r="E12479" i="38"/>
  <c r="R12478" i="38"/>
  <c r="L12478" i="38"/>
  <c r="H12478" i="38"/>
  <c r="G12478" i="38"/>
  <c r="F12478" i="38"/>
  <c r="E12478" i="38"/>
  <c r="R12477" i="38"/>
  <c r="L12477" i="38"/>
  <c r="H12477" i="38"/>
  <c r="G12477" i="38"/>
  <c r="F12477" i="38"/>
  <c r="E12477" i="38"/>
  <c r="R12476" i="38"/>
  <c r="L12476" i="38"/>
  <c r="H12476" i="38"/>
  <c r="G12476" i="38"/>
  <c r="F12476" i="38"/>
  <c r="E12476" i="38"/>
  <c r="R12475" i="38"/>
  <c r="L12475" i="38"/>
  <c r="H12475" i="38"/>
  <c r="G12475" i="38"/>
  <c r="F12475" i="38"/>
  <c r="E12475" i="38"/>
  <c r="R12474" i="38"/>
  <c r="L12474" i="38"/>
  <c r="H12474" i="38"/>
  <c r="G12474" i="38"/>
  <c r="F12474" i="38"/>
  <c r="E12474" i="38"/>
  <c r="R12473" i="38"/>
  <c r="L12473" i="38"/>
  <c r="H12473" i="38"/>
  <c r="G12473" i="38"/>
  <c r="F12473" i="38"/>
  <c r="E12473" i="38"/>
  <c r="R12472" i="38"/>
  <c r="L12472" i="38"/>
  <c r="H12472" i="38"/>
  <c r="G12472" i="38"/>
  <c r="F12472" i="38"/>
  <c r="E12472" i="38"/>
  <c r="R12471" i="38"/>
  <c r="L12471" i="38"/>
  <c r="H12471" i="38"/>
  <c r="G12471" i="38"/>
  <c r="F12471" i="38"/>
  <c r="E12471" i="38"/>
  <c r="R12470" i="38"/>
  <c r="L12470" i="38"/>
  <c r="H12470" i="38"/>
  <c r="G12470" i="38"/>
  <c r="F12470" i="38"/>
  <c r="E12470" i="38"/>
  <c r="R12469" i="38"/>
  <c r="L12469" i="38"/>
  <c r="H12469" i="38"/>
  <c r="G12469" i="38"/>
  <c r="F12469" i="38"/>
  <c r="E12469" i="38"/>
  <c r="R12468" i="38"/>
  <c r="L12468" i="38"/>
  <c r="H12468" i="38"/>
  <c r="G12468" i="38"/>
  <c r="F12468" i="38"/>
  <c r="E12468" i="38"/>
  <c r="R12467" i="38"/>
  <c r="L12467" i="38"/>
  <c r="H12467" i="38"/>
  <c r="G12467" i="38"/>
  <c r="F12467" i="38"/>
  <c r="E12467" i="38"/>
  <c r="R12466" i="38"/>
  <c r="L12466" i="38"/>
  <c r="H12466" i="38"/>
  <c r="G12466" i="38"/>
  <c r="F12466" i="38"/>
  <c r="E12466" i="38"/>
  <c r="R12465" i="38"/>
  <c r="L12465" i="38"/>
  <c r="H12465" i="38"/>
  <c r="G12465" i="38"/>
  <c r="F12465" i="38"/>
  <c r="E12465" i="38"/>
  <c r="R12464" i="38"/>
  <c r="L12464" i="38"/>
  <c r="H12464" i="38"/>
  <c r="G12464" i="38"/>
  <c r="F12464" i="38"/>
  <c r="E12464" i="38"/>
  <c r="R12463" i="38"/>
  <c r="L12463" i="38"/>
  <c r="H12463" i="38"/>
  <c r="G12463" i="38"/>
  <c r="F12463" i="38"/>
  <c r="E12463" i="38"/>
  <c r="R12462" i="38"/>
  <c r="L12462" i="38"/>
  <c r="H12462" i="38"/>
  <c r="G12462" i="38"/>
  <c r="F12462" i="38"/>
  <c r="E12462" i="38"/>
  <c r="R12461" i="38"/>
  <c r="L12461" i="38"/>
  <c r="H12461" i="38"/>
  <c r="G12461" i="38"/>
  <c r="F12461" i="38"/>
  <c r="E12461" i="38"/>
  <c r="R12460" i="38"/>
  <c r="L12460" i="38"/>
  <c r="H12460" i="38"/>
  <c r="G12460" i="38"/>
  <c r="F12460" i="38"/>
  <c r="E12460" i="38"/>
  <c r="R12459" i="38"/>
  <c r="L12459" i="38"/>
  <c r="H12459" i="38"/>
  <c r="G12459" i="38"/>
  <c r="F12459" i="38"/>
  <c r="E12459" i="38"/>
  <c r="R12458" i="38"/>
  <c r="L12458" i="38"/>
  <c r="H12458" i="38"/>
  <c r="G12458" i="38"/>
  <c r="F12458" i="38"/>
  <c r="E12458" i="38"/>
  <c r="R12457" i="38"/>
  <c r="L12457" i="38"/>
  <c r="H12457" i="38"/>
  <c r="G12457" i="38"/>
  <c r="F12457" i="38"/>
  <c r="E12457" i="38"/>
  <c r="R12456" i="38"/>
  <c r="L12456" i="38"/>
  <c r="H12456" i="38"/>
  <c r="G12456" i="38"/>
  <c r="F12456" i="38"/>
  <c r="E12456" i="38"/>
  <c r="R12455" i="38"/>
  <c r="L12455" i="38"/>
  <c r="H12455" i="38"/>
  <c r="G12455" i="38"/>
  <c r="F12455" i="38"/>
  <c r="E12455" i="38"/>
  <c r="R12454" i="38"/>
  <c r="L12454" i="38"/>
  <c r="H12454" i="38"/>
  <c r="G12454" i="38"/>
  <c r="F12454" i="38"/>
  <c r="E12454" i="38"/>
  <c r="R12453" i="38"/>
  <c r="L12453" i="38"/>
  <c r="H12453" i="38"/>
  <c r="G12453" i="38"/>
  <c r="F12453" i="38"/>
  <c r="E12453" i="38"/>
  <c r="R12452" i="38"/>
  <c r="L12452" i="38"/>
  <c r="H12452" i="38"/>
  <c r="G12452" i="38"/>
  <c r="F12452" i="38"/>
  <c r="E12452" i="38"/>
  <c r="R12451" i="38"/>
  <c r="L12451" i="38"/>
  <c r="H12451" i="38"/>
  <c r="G12451" i="38"/>
  <c r="F12451" i="38"/>
  <c r="E12451" i="38"/>
  <c r="R12450" i="38"/>
  <c r="L12450" i="38"/>
  <c r="H12450" i="38"/>
  <c r="G12450" i="38"/>
  <c r="F12450" i="38"/>
  <c r="E12450" i="38"/>
  <c r="R12449" i="38"/>
  <c r="L12449" i="38"/>
  <c r="H12449" i="38"/>
  <c r="G12449" i="38"/>
  <c r="F12449" i="38"/>
  <c r="E12449" i="38"/>
  <c r="R12448" i="38"/>
  <c r="L12448" i="38"/>
  <c r="H12448" i="38"/>
  <c r="G12448" i="38"/>
  <c r="F12448" i="38"/>
  <c r="E12448" i="38"/>
  <c r="R12447" i="38"/>
  <c r="L12447" i="38"/>
  <c r="H12447" i="38"/>
  <c r="G12447" i="38"/>
  <c r="F12447" i="38"/>
  <c r="E12447" i="38"/>
  <c r="R12446" i="38"/>
  <c r="L12446" i="38"/>
  <c r="H12446" i="38"/>
  <c r="G12446" i="38"/>
  <c r="F12446" i="38"/>
  <c r="E12446" i="38"/>
  <c r="R12445" i="38"/>
  <c r="L12445" i="38"/>
  <c r="H12445" i="38"/>
  <c r="G12445" i="38"/>
  <c r="F12445" i="38"/>
  <c r="E12445" i="38"/>
  <c r="R12444" i="38"/>
  <c r="L12444" i="38"/>
  <c r="H12444" i="38"/>
  <c r="G12444" i="38"/>
  <c r="F12444" i="38"/>
  <c r="E12444" i="38"/>
  <c r="R12443" i="38"/>
  <c r="L12443" i="38"/>
  <c r="H12443" i="38"/>
  <c r="G12443" i="38"/>
  <c r="F12443" i="38"/>
  <c r="E12443" i="38"/>
  <c r="R12442" i="38"/>
  <c r="L12442" i="38"/>
  <c r="H12442" i="38"/>
  <c r="G12442" i="38"/>
  <c r="F12442" i="38"/>
  <c r="E12442" i="38"/>
  <c r="R12441" i="38"/>
  <c r="L12441" i="38"/>
  <c r="H12441" i="38"/>
  <c r="G12441" i="38"/>
  <c r="F12441" i="38"/>
  <c r="E12441" i="38"/>
  <c r="R12440" i="38"/>
  <c r="L12440" i="38"/>
  <c r="H12440" i="38"/>
  <c r="G12440" i="38"/>
  <c r="F12440" i="38"/>
  <c r="E12440" i="38"/>
  <c r="R12439" i="38"/>
  <c r="L12439" i="38"/>
  <c r="H12439" i="38"/>
  <c r="G12439" i="38"/>
  <c r="F12439" i="38"/>
  <c r="E12439" i="38"/>
  <c r="R12438" i="38"/>
  <c r="L12438" i="38"/>
  <c r="H12438" i="38"/>
  <c r="G12438" i="38"/>
  <c r="F12438" i="38"/>
  <c r="E12438" i="38"/>
  <c r="R12437" i="38"/>
  <c r="L12437" i="38"/>
  <c r="H12437" i="38"/>
  <c r="G12437" i="38"/>
  <c r="F12437" i="38"/>
  <c r="E12437" i="38"/>
  <c r="R12436" i="38"/>
  <c r="L12436" i="38"/>
  <c r="H12436" i="38"/>
  <c r="G12436" i="38"/>
  <c r="F12436" i="38"/>
  <c r="E12436" i="38"/>
  <c r="R12435" i="38"/>
  <c r="L12435" i="38"/>
  <c r="H12435" i="38"/>
  <c r="G12435" i="38"/>
  <c r="F12435" i="38"/>
  <c r="E12435" i="38"/>
  <c r="R12434" i="38"/>
  <c r="L12434" i="38"/>
  <c r="H12434" i="38"/>
  <c r="G12434" i="38"/>
  <c r="F12434" i="38"/>
  <c r="E12434" i="38"/>
  <c r="R12433" i="38"/>
  <c r="L12433" i="38"/>
  <c r="H12433" i="38"/>
  <c r="G12433" i="38"/>
  <c r="F12433" i="38"/>
  <c r="E12433" i="38"/>
  <c r="R12432" i="38"/>
  <c r="L12432" i="38"/>
  <c r="H12432" i="38"/>
  <c r="G12432" i="38"/>
  <c r="F12432" i="38"/>
  <c r="E12432" i="38"/>
  <c r="R12431" i="38"/>
  <c r="L12431" i="38"/>
  <c r="H12431" i="38"/>
  <c r="G12431" i="38"/>
  <c r="F12431" i="38"/>
  <c r="E12431" i="38"/>
  <c r="R12430" i="38"/>
  <c r="L12430" i="38"/>
  <c r="H12430" i="38"/>
  <c r="G12430" i="38"/>
  <c r="F12430" i="38"/>
  <c r="E12430" i="38"/>
  <c r="R12429" i="38"/>
  <c r="L12429" i="38"/>
  <c r="H12429" i="38"/>
  <c r="G12429" i="38"/>
  <c r="F12429" i="38"/>
  <c r="E12429" i="38"/>
  <c r="R12428" i="38"/>
  <c r="L12428" i="38"/>
  <c r="H12428" i="38"/>
  <c r="G12428" i="38"/>
  <c r="F12428" i="38"/>
  <c r="E12428" i="38"/>
  <c r="R12427" i="38"/>
  <c r="L12427" i="38"/>
  <c r="H12427" i="38"/>
  <c r="G12427" i="38"/>
  <c r="F12427" i="38"/>
  <c r="E12427" i="38"/>
  <c r="R12426" i="38"/>
  <c r="L12426" i="38"/>
  <c r="H12426" i="38"/>
  <c r="G12426" i="38"/>
  <c r="F12426" i="38"/>
  <c r="E12426" i="38"/>
  <c r="R12425" i="38"/>
  <c r="L12425" i="38"/>
  <c r="H12425" i="38"/>
  <c r="G12425" i="38"/>
  <c r="F12425" i="38"/>
  <c r="E12425" i="38"/>
  <c r="R12424" i="38"/>
  <c r="L12424" i="38"/>
  <c r="H12424" i="38"/>
  <c r="G12424" i="38"/>
  <c r="F12424" i="38"/>
  <c r="E12424" i="38"/>
  <c r="R12423" i="38"/>
  <c r="L12423" i="38"/>
  <c r="H12423" i="38"/>
  <c r="G12423" i="38"/>
  <c r="F12423" i="38"/>
  <c r="E12423" i="38"/>
  <c r="R12422" i="38"/>
  <c r="L12422" i="38"/>
  <c r="H12422" i="38"/>
  <c r="G12422" i="38"/>
  <c r="F12422" i="38"/>
  <c r="E12422" i="38"/>
  <c r="R12421" i="38"/>
  <c r="L12421" i="38"/>
  <c r="H12421" i="38"/>
  <c r="G12421" i="38"/>
  <c r="F12421" i="38"/>
  <c r="E12421" i="38"/>
  <c r="R12420" i="38"/>
  <c r="L12420" i="38"/>
  <c r="H12420" i="38"/>
  <c r="G12420" i="38"/>
  <c r="F12420" i="38"/>
  <c r="E12420" i="38"/>
  <c r="R12419" i="38"/>
  <c r="L12419" i="38"/>
  <c r="H12419" i="38"/>
  <c r="G12419" i="38"/>
  <c r="F12419" i="38"/>
  <c r="E12419" i="38"/>
  <c r="R12418" i="38"/>
  <c r="L12418" i="38"/>
  <c r="H12418" i="38"/>
  <c r="G12418" i="38"/>
  <c r="F12418" i="38"/>
  <c r="E12418" i="38"/>
  <c r="R12417" i="38"/>
  <c r="L12417" i="38"/>
  <c r="H12417" i="38"/>
  <c r="G12417" i="38"/>
  <c r="F12417" i="38"/>
  <c r="E12417" i="38"/>
  <c r="R12416" i="38"/>
  <c r="L12416" i="38"/>
  <c r="H12416" i="38"/>
  <c r="G12416" i="38"/>
  <c r="F12416" i="38"/>
  <c r="E12416" i="38"/>
  <c r="R12415" i="38"/>
  <c r="L12415" i="38"/>
  <c r="H12415" i="38"/>
  <c r="G12415" i="38"/>
  <c r="F12415" i="38"/>
  <c r="E12415" i="38"/>
  <c r="R12414" i="38"/>
  <c r="L12414" i="38"/>
  <c r="H12414" i="38"/>
  <c r="G12414" i="38"/>
  <c r="F12414" i="38"/>
  <c r="E12414" i="38"/>
  <c r="R12413" i="38"/>
  <c r="L12413" i="38"/>
  <c r="H12413" i="38"/>
  <c r="G12413" i="38"/>
  <c r="F12413" i="38"/>
  <c r="E12413" i="38"/>
  <c r="R12412" i="38"/>
  <c r="L12412" i="38"/>
  <c r="H12412" i="38"/>
  <c r="G12412" i="38"/>
  <c r="F12412" i="38"/>
  <c r="E12412" i="38"/>
  <c r="R12411" i="38"/>
  <c r="L12411" i="38"/>
  <c r="H12411" i="38"/>
  <c r="G12411" i="38"/>
  <c r="F12411" i="38"/>
  <c r="E12411" i="38"/>
  <c r="R12410" i="38"/>
  <c r="L12410" i="38"/>
  <c r="H12410" i="38"/>
  <c r="G12410" i="38"/>
  <c r="F12410" i="38"/>
  <c r="E12410" i="38"/>
  <c r="R12409" i="38"/>
  <c r="L12409" i="38"/>
  <c r="H12409" i="38"/>
  <c r="G12409" i="38"/>
  <c r="F12409" i="38"/>
  <c r="E12409" i="38"/>
  <c r="R12408" i="38"/>
  <c r="L12408" i="38"/>
  <c r="H12408" i="38"/>
  <c r="G12408" i="38"/>
  <c r="F12408" i="38"/>
  <c r="E12408" i="38"/>
  <c r="R12407" i="38"/>
  <c r="L12407" i="38"/>
  <c r="H12407" i="38"/>
  <c r="G12407" i="38"/>
  <c r="F12407" i="38"/>
  <c r="E12407" i="38"/>
  <c r="R12406" i="38"/>
  <c r="L12406" i="38"/>
  <c r="H12406" i="38"/>
  <c r="G12406" i="38"/>
  <c r="F12406" i="38"/>
  <c r="E12406" i="38"/>
  <c r="R12405" i="38"/>
  <c r="L12405" i="38"/>
  <c r="H12405" i="38"/>
  <c r="G12405" i="38"/>
  <c r="F12405" i="38"/>
  <c r="E12405" i="38"/>
  <c r="R12404" i="38"/>
  <c r="L12404" i="38"/>
  <c r="H12404" i="38"/>
  <c r="G12404" i="38"/>
  <c r="F12404" i="38"/>
  <c r="E12404" i="38"/>
  <c r="R12403" i="38"/>
  <c r="L12403" i="38"/>
  <c r="H12403" i="38"/>
  <c r="G12403" i="38"/>
  <c r="F12403" i="38"/>
  <c r="E12403" i="38"/>
  <c r="R12402" i="38"/>
  <c r="L12402" i="38"/>
  <c r="H12402" i="38"/>
  <c r="G12402" i="38"/>
  <c r="F12402" i="38"/>
  <c r="E12402" i="38"/>
  <c r="R12401" i="38"/>
  <c r="L12401" i="38"/>
  <c r="H12401" i="38"/>
  <c r="G12401" i="38"/>
  <c r="F12401" i="38"/>
  <c r="E12401" i="38"/>
  <c r="R12400" i="38"/>
  <c r="L12400" i="38"/>
  <c r="H12400" i="38"/>
  <c r="G12400" i="38"/>
  <c r="F12400" i="38"/>
  <c r="E12400" i="38"/>
  <c r="R12399" i="38"/>
  <c r="L12399" i="38"/>
  <c r="H12399" i="38"/>
  <c r="G12399" i="38"/>
  <c r="F12399" i="38"/>
  <c r="E12399" i="38"/>
  <c r="R12398" i="38"/>
  <c r="L12398" i="38"/>
  <c r="H12398" i="38"/>
  <c r="G12398" i="38"/>
  <c r="F12398" i="38"/>
  <c r="E12398" i="38"/>
  <c r="R12397" i="38"/>
  <c r="L12397" i="38"/>
  <c r="H12397" i="38"/>
  <c r="G12397" i="38"/>
  <c r="F12397" i="38"/>
  <c r="E12397" i="38"/>
  <c r="R12396" i="38"/>
  <c r="L12396" i="38"/>
  <c r="H12396" i="38"/>
  <c r="G12396" i="38"/>
  <c r="F12396" i="38"/>
  <c r="E12396" i="38"/>
  <c r="R12395" i="38"/>
  <c r="L12395" i="38"/>
  <c r="H12395" i="38"/>
  <c r="G12395" i="38"/>
  <c r="F12395" i="38"/>
  <c r="E12395" i="38"/>
  <c r="R12394" i="38"/>
  <c r="L12394" i="38"/>
  <c r="H12394" i="38"/>
  <c r="G12394" i="38"/>
  <c r="F12394" i="38"/>
  <c r="E12394" i="38"/>
  <c r="R12393" i="38"/>
  <c r="L12393" i="38"/>
  <c r="H12393" i="38"/>
  <c r="G12393" i="38"/>
  <c r="F12393" i="38"/>
  <c r="E12393" i="38"/>
  <c r="R12392" i="38"/>
  <c r="L12392" i="38"/>
  <c r="H12392" i="38"/>
  <c r="G12392" i="38"/>
  <c r="F12392" i="38"/>
  <c r="E12392" i="38"/>
  <c r="R12391" i="38"/>
  <c r="L12391" i="38"/>
  <c r="H12391" i="38"/>
  <c r="G12391" i="38"/>
  <c r="F12391" i="38"/>
  <c r="E12391" i="38"/>
  <c r="R12390" i="38"/>
  <c r="L12390" i="38"/>
  <c r="H12390" i="38"/>
  <c r="G12390" i="38"/>
  <c r="F12390" i="38"/>
  <c r="E12390" i="38"/>
  <c r="R12389" i="38"/>
  <c r="L12389" i="38"/>
  <c r="H12389" i="38"/>
  <c r="G12389" i="38"/>
  <c r="F12389" i="38"/>
  <c r="E12389" i="38"/>
  <c r="R12388" i="38"/>
  <c r="L12388" i="38"/>
  <c r="H12388" i="38"/>
  <c r="G12388" i="38"/>
  <c r="F12388" i="38"/>
  <c r="E12388" i="38"/>
  <c r="R12387" i="38"/>
  <c r="L12387" i="38"/>
  <c r="H12387" i="38"/>
  <c r="G12387" i="38"/>
  <c r="F12387" i="38"/>
  <c r="E12387" i="38"/>
  <c r="R12386" i="38"/>
  <c r="L12386" i="38"/>
  <c r="H12386" i="38"/>
  <c r="G12386" i="38"/>
  <c r="F12386" i="38"/>
  <c r="E12386" i="38"/>
  <c r="R12385" i="38"/>
  <c r="L12385" i="38"/>
  <c r="H12385" i="38"/>
  <c r="G12385" i="38"/>
  <c r="F12385" i="38"/>
  <c r="E12385" i="38"/>
  <c r="R12384" i="38"/>
  <c r="L12384" i="38"/>
  <c r="H12384" i="38"/>
  <c r="G12384" i="38"/>
  <c r="F12384" i="38"/>
  <c r="E12384" i="38"/>
  <c r="R12383" i="38"/>
  <c r="L12383" i="38"/>
  <c r="H12383" i="38"/>
  <c r="G12383" i="38"/>
  <c r="F12383" i="38"/>
  <c r="E12383" i="38"/>
  <c r="R12382" i="38"/>
  <c r="L12382" i="38"/>
  <c r="H12382" i="38"/>
  <c r="G12382" i="38"/>
  <c r="F12382" i="38"/>
  <c r="E12382" i="38"/>
  <c r="R12381" i="38"/>
  <c r="L12381" i="38"/>
  <c r="H12381" i="38"/>
  <c r="G12381" i="38"/>
  <c r="F12381" i="38"/>
  <c r="E12381" i="38"/>
  <c r="R12380" i="38"/>
  <c r="L12380" i="38"/>
  <c r="H12380" i="38"/>
  <c r="G12380" i="38"/>
  <c r="F12380" i="38"/>
  <c r="E12380" i="38"/>
  <c r="R12379" i="38"/>
  <c r="L12379" i="38"/>
  <c r="H12379" i="38"/>
  <c r="G12379" i="38"/>
  <c r="F12379" i="38"/>
  <c r="E12379" i="38"/>
  <c r="R12378" i="38"/>
  <c r="L12378" i="38"/>
  <c r="H12378" i="38"/>
  <c r="G12378" i="38"/>
  <c r="F12378" i="38"/>
  <c r="E12378" i="38"/>
  <c r="R12377" i="38"/>
  <c r="L12377" i="38"/>
  <c r="H12377" i="38"/>
  <c r="G12377" i="38"/>
  <c r="F12377" i="38"/>
  <c r="E12377" i="38"/>
  <c r="R12376" i="38"/>
  <c r="L12376" i="38"/>
  <c r="H12376" i="38"/>
  <c r="G12376" i="38"/>
  <c r="F12376" i="38"/>
  <c r="E12376" i="38"/>
  <c r="R12375" i="38"/>
  <c r="L12375" i="38"/>
  <c r="H12375" i="38"/>
  <c r="G12375" i="38"/>
  <c r="F12375" i="38"/>
  <c r="E12375" i="38"/>
  <c r="R12374" i="38"/>
  <c r="L12374" i="38"/>
  <c r="H12374" i="38"/>
  <c r="G12374" i="38"/>
  <c r="F12374" i="38"/>
  <c r="E12374" i="38"/>
  <c r="R12373" i="38"/>
  <c r="L12373" i="38"/>
  <c r="H12373" i="38"/>
  <c r="G12373" i="38"/>
  <c r="F12373" i="38"/>
  <c r="E12373" i="38"/>
  <c r="R12372" i="38"/>
  <c r="L12372" i="38"/>
  <c r="H12372" i="38"/>
  <c r="G12372" i="38"/>
  <c r="F12372" i="38"/>
  <c r="E12372" i="38"/>
  <c r="R12371" i="38"/>
  <c r="L12371" i="38"/>
  <c r="H12371" i="38"/>
  <c r="G12371" i="38"/>
  <c r="F12371" i="38"/>
  <c r="E12371" i="38"/>
  <c r="R12370" i="38"/>
  <c r="L12370" i="38"/>
  <c r="H12370" i="38"/>
  <c r="G12370" i="38"/>
  <c r="F12370" i="38"/>
  <c r="E12370" i="38"/>
  <c r="R12369" i="38"/>
  <c r="L12369" i="38"/>
  <c r="H12369" i="38"/>
  <c r="G12369" i="38"/>
  <c r="F12369" i="38"/>
  <c r="E12369" i="38"/>
  <c r="R12368" i="38"/>
  <c r="L12368" i="38"/>
  <c r="H12368" i="38"/>
  <c r="G12368" i="38"/>
  <c r="F12368" i="38"/>
  <c r="E12368" i="38"/>
  <c r="R12367" i="38"/>
  <c r="L12367" i="38"/>
  <c r="H12367" i="38"/>
  <c r="G12367" i="38"/>
  <c r="F12367" i="38"/>
  <c r="E12367" i="38"/>
  <c r="R12366" i="38"/>
  <c r="L12366" i="38"/>
  <c r="H12366" i="38"/>
  <c r="G12366" i="38"/>
  <c r="F12366" i="38"/>
  <c r="E12366" i="38"/>
  <c r="R12365" i="38"/>
  <c r="L12365" i="38"/>
  <c r="H12365" i="38"/>
  <c r="G12365" i="38"/>
  <c r="F12365" i="38"/>
  <c r="E12365" i="38"/>
  <c r="R12364" i="38"/>
  <c r="L12364" i="38"/>
  <c r="H12364" i="38"/>
  <c r="G12364" i="38"/>
  <c r="F12364" i="38"/>
  <c r="E12364" i="38"/>
  <c r="R12363" i="38"/>
  <c r="L12363" i="38"/>
  <c r="H12363" i="38"/>
  <c r="G12363" i="38"/>
  <c r="F12363" i="38"/>
  <c r="E12363" i="38"/>
  <c r="R12362" i="38"/>
  <c r="L12362" i="38"/>
  <c r="H12362" i="38"/>
  <c r="G12362" i="38"/>
  <c r="F12362" i="38"/>
  <c r="E12362" i="38"/>
  <c r="R12361" i="38"/>
  <c r="L12361" i="38"/>
  <c r="H12361" i="38"/>
  <c r="G12361" i="38"/>
  <c r="F12361" i="38"/>
  <c r="E12361" i="38"/>
  <c r="R12360" i="38"/>
  <c r="L12360" i="38"/>
  <c r="H12360" i="38"/>
  <c r="G12360" i="38"/>
  <c r="F12360" i="38"/>
  <c r="E12360" i="38"/>
  <c r="R12359" i="38"/>
  <c r="L12359" i="38"/>
  <c r="H12359" i="38"/>
  <c r="G12359" i="38"/>
  <c r="F12359" i="38"/>
  <c r="E12359" i="38"/>
  <c r="R12358" i="38"/>
  <c r="L12358" i="38"/>
  <c r="H12358" i="38"/>
  <c r="G12358" i="38"/>
  <c r="F12358" i="38"/>
  <c r="E12358" i="38"/>
  <c r="R12357" i="38"/>
  <c r="L12357" i="38"/>
  <c r="H12357" i="38"/>
  <c r="G12357" i="38"/>
  <c r="F12357" i="38"/>
  <c r="E12357" i="38"/>
  <c r="R12356" i="38"/>
  <c r="L12356" i="38"/>
  <c r="H12356" i="38"/>
  <c r="G12356" i="38"/>
  <c r="F12356" i="38"/>
  <c r="E12356" i="38"/>
  <c r="R12355" i="38"/>
  <c r="L12355" i="38"/>
  <c r="H12355" i="38"/>
  <c r="G12355" i="38"/>
  <c r="R12354" i="38"/>
  <c r="L12354" i="38"/>
  <c r="H12354" i="38"/>
  <c r="G12354" i="38"/>
  <c r="F12354" i="38"/>
  <c r="E12354" i="38"/>
  <c r="R12353" i="38"/>
  <c r="H12353" i="38" s="1"/>
  <c r="L12353" i="38"/>
  <c r="F12353" i="38" s="1"/>
  <c r="E12353" i="38"/>
  <c r="R12352" i="38"/>
  <c r="G12352" i="38" s="1"/>
  <c r="L12352" i="38"/>
  <c r="F12352" i="38" s="1"/>
  <c r="H12352" i="38"/>
  <c r="R12351" i="38"/>
  <c r="L12351" i="38"/>
  <c r="H12351" i="38"/>
  <c r="G12351" i="38"/>
  <c r="R12350" i="38"/>
  <c r="L12350" i="38"/>
  <c r="H12350" i="38"/>
  <c r="G12350" i="38"/>
  <c r="F12350" i="38"/>
  <c r="E12350" i="38"/>
  <c r="R12349" i="38"/>
  <c r="H12349" i="38" s="1"/>
  <c r="L12349" i="38"/>
  <c r="F12349" i="38" s="1"/>
  <c r="E12349" i="38"/>
  <c r="R12348" i="38"/>
  <c r="G12348" i="38" s="1"/>
  <c r="L12348" i="38"/>
  <c r="F12348" i="38" s="1"/>
  <c r="H12348" i="38"/>
  <c r="R12347" i="38"/>
  <c r="L12347" i="38"/>
  <c r="H12347" i="38"/>
  <c r="G12347" i="38"/>
  <c r="R12346" i="38"/>
  <c r="L12346" i="38"/>
  <c r="H12346" i="38"/>
  <c r="G12346" i="38"/>
  <c r="F12346" i="38"/>
  <c r="E12346" i="38"/>
  <c r="R12345" i="38"/>
  <c r="H12345" i="38" s="1"/>
  <c r="L12345" i="38"/>
  <c r="F12345" i="38" s="1"/>
  <c r="E12345" i="38"/>
  <c r="R12344" i="38"/>
  <c r="G12344" i="38" s="1"/>
  <c r="L12344" i="38"/>
  <c r="F12344" i="38" s="1"/>
  <c r="H12344" i="38"/>
  <c r="R12343" i="38"/>
  <c r="L12343" i="38"/>
  <c r="H12343" i="38"/>
  <c r="G12343" i="38"/>
  <c r="R12342" i="38"/>
  <c r="L12342" i="38"/>
  <c r="H12342" i="38"/>
  <c r="G12342" i="38"/>
  <c r="F12342" i="38"/>
  <c r="E12342" i="38"/>
  <c r="R12341" i="38"/>
  <c r="H12341" i="38" s="1"/>
  <c r="L12341" i="38"/>
  <c r="F12341" i="38" s="1"/>
  <c r="E12341" i="38"/>
  <c r="R12340" i="38"/>
  <c r="G12340" i="38" s="1"/>
  <c r="L12340" i="38"/>
  <c r="F12340" i="38" s="1"/>
  <c r="H12340" i="38"/>
  <c r="R12339" i="38"/>
  <c r="L12339" i="38"/>
  <c r="H12339" i="38"/>
  <c r="G12339" i="38"/>
  <c r="R12338" i="38"/>
  <c r="L12338" i="38"/>
  <c r="H12338" i="38"/>
  <c r="G12338" i="38"/>
  <c r="F12338" i="38"/>
  <c r="E12338" i="38"/>
  <c r="R12337" i="38"/>
  <c r="H12337" i="38" s="1"/>
  <c r="L12337" i="38"/>
  <c r="F12337" i="38" s="1"/>
  <c r="E12337" i="38"/>
  <c r="R12336" i="38"/>
  <c r="G12336" i="38" s="1"/>
  <c r="L12336" i="38"/>
  <c r="F12336" i="38" s="1"/>
  <c r="H12336" i="38"/>
  <c r="R12335" i="38"/>
  <c r="L12335" i="38"/>
  <c r="H12335" i="38"/>
  <c r="G12335" i="38"/>
  <c r="R12334" i="38"/>
  <c r="L12334" i="38"/>
  <c r="H12334" i="38"/>
  <c r="G12334" i="38"/>
  <c r="F12334" i="38"/>
  <c r="E12334" i="38"/>
  <c r="R12333" i="38"/>
  <c r="H12333" i="38" s="1"/>
  <c r="L12333" i="38"/>
  <c r="F12333" i="38" s="1"/>
  <c r="E12333" i="38"/>
  <c r="R12332" i="38"/>
  <c r="G12332" i="38" s="1"/>
  <c r="L12332" i="38"/>
  <c r="F12332" i="38" s="1"/>
  <c r="H12332" i="38"/>
  <c r="R12331" i="38"/>
  <c r="L12331" i="38"/>
  <c r="H12331" i="38"/>
  <c r="G12331" i="38"/>
  <c r="R12330" i="38"/>
  <c r="L12330" i="38"/>
  <c r="H12330" i="38"/>
  <c r="G12330" i="38"/>
  <c r="F12330" i="38"/>
  <c r="E12330" i="38"/>
  <c r="R12329" i="38"/>
  <c r="H12329" i="38" s="1"/>
  <c r="L12329" i="38"/>
  <c r="F12329" i="38" s="1"/>
  <c r="E12329" i="38"/>
  <c r="R12328" i="38"/>
  <c r="G12328" i="38" s="1"/>
  <c r="L12328" i="38"/>
  <c r="F12328" i="38" s="1"/>
  <c r="H12328" i="38"/>
  <c r="R12327" i="38"/>
  <c r="L12327" i="38"/>
  <c r="H12327" i="38"/>
  <c r="G12327" i="38"/>
  <c r="R12326" i="38"/>
  <c r="L12326" i="38"/>
  <c r="H12326" i="38"/>
  <c r="G12326" i="38"/>
  <c r="F12326" i="38"/>
  <c r="E12326" i="38"/>
  <c r="R12325" i="38"/>
  <c r="H12325" i="38" s="1"/>
  <c r="L12325" i="38"/>
  <c r="F12325" i="38" s="1"/>
  <c r="E12325" i="38"/>
  <c r="R12324" i="38"/>
  <c r="G12324" i="38" s="1"/>
  <c r="L12324" i="38"/>
  <c r="F12324" i="38" s="1"/>
  <c r="H12324" i="38"/>
  <c r="R12323" i="38"/>
  <c r="L12323" i="38"/>
  <c r="H12323" i="38"/>
  <c r="G12323" i="38"/>
  <c r="R12322" i="38"/>
  <c r="L12322" i="38"/>
  <c r="H12322" i="38"/>
  <c r="G12322" i="38"/>
  <c r="F12322" i="38"/>
  <c r="E12322" i="38"/>
  <c r="R12321" i="38"/>
  <c r="H12321" i="38" s="1"/>
  <c r="L12321" i="38"/>
  <c r="F12321" i="38" s="1"/>
  <c r="E12321" i="38"/>
  <c r="R12320" i="38"/>
  <c r="G12320" i="38" s="1"/>
  <c r="L12320" i="38"/>
  <c r="F12320" i="38" s="1"/>
  <c r="H12320" i="38"/>
  <c r="R12319" i="38"/>
  <c r="L12319" i="38"/>
  <c r="H12319" i="38"/>
  <c r="G12319" i="38"/>
  <c r="R12318" i="38"/>
  <c r="L12318" i="38"/>
  <c r="H12318" i="38"/>
  <c r="G12318" i="38"/>
  <c r="F12318" i="38"/>
  <c r="E12318" i="38"/>
  <c r="R12317" i="38"/>
  <c r="H12317" i="38" s="1"/>
  <c r="L12317" i="38"/>
  <c r="F12317" i="38" s="1"/>
  <c r="E12317" i="38"/>
  <c r="R12316" i="38"/>
  <c r="G12316" i="38" s="1"/>
  <c r="L12316" i="38"/>
  <c r="F12316" i="38" s="1"/>
  <c r="H12316" i="38"/>
  <c r="R12315" i="38"/>
  <c r="L12315" i="38"/>
  <c r="H12315" i="38"/>
  <c r="G12315" i="38"/>
  <c r="R12314" i="38"/>
  <c r="L12314" i="38"/>
  <c r="H12314" i="38"/>
  <c r="G12314" i="38"/>
  <c r="F12314" i="38"/>
  <c r="E12314" i="38"/>
  <c r="R12313" i="38"/>
  <c r="H12313" i="38" s="1"/>
  <c r="L12313" i="38"/>
  <c r="F12313" i="38" s="1"/>
  <c r="E12313" i="38"/>
  <c r="R12312" i="38"/>
  <c r="L12312" i="38"/>
  <c r="H12312" i="38"/>
  <c r="G12312" i="38"/>
  <c r="F12312" i="38"/>
  <c r="E12312" i="38"/>
  <c r="R12311" i="38"/>
  <c r="L12311" i="38"/>
  <c r="H12311" i="38"/>
  <c r="G12311" i="38"/>
  <c r="F12311" i="38"/>
  <c r="E12311" i="38"/>
  <c r="R12310" i="38"/>
  <c r="L12310" i="38"/>
  <c r="H12310" i="38"/>
  <c r="G12310" i="38"/>
  <c r="F12310" i="38"/>
  <c r="E12310" i="38"/>
  <c r="R12309" i="38"/>
  <c r="L12309" i="38"/>
  <c r="H12309" i="38"/>
  <c r="G12309" i="38"/>
  <c r="F12309" i="38"/>
  <c r="E12309" i="38"/>
  <c r="R12308" i="38"/>
  <c r="L12308" i="38"/>
  <c r="H12308" i="38"/>
  <c r="G12308" i="38"/>
  <c r="F12308" i="38"/>
  <c r="E12308" i="38"/>
  <c r="R12307" i="38"/>
  <c r="L12307" i="38"/>
  <c r="H12307" i="38"/>
  <c r="G12307" i="38"/>
  <c r="F12307" i="38"/>
  <c r="E12307" i="38"/>
  <c r="R12306" i="38"/>
  <c r="L12306" i="38"/>
  <c r="H12306" i="38"/>
  <c r="G12306" i="38"/>
  <c r="F12306" i="38"/>
  <c r="E12306" i="38"/>
  <c r="R12305" i="38"/>
  <c r="H12305" i="38" s="1"/>
  <c r="L12305" i="38"/>
  <c r="F12305" i="38" s="1"/>
  <c r="E12305" i="38"/>
  <c r="R12304" i="38"/>
  <c r="G12304" i="38" s="1"/>
  <c r="L12304" i="38"/>
  <c r="F12304" i="38" s="1"/>
  <c r="H12304" i="38"/>
  <c r="R12303" i="38"/>
  <c r="L12303" i="38"/>
  <c r="H12303" i="38"/>
  <c r="G12303" i="38"/>
  <c r="R12302" i="38"/>
  <c r="L12302" i="38"/>
  <c r="H12302" i="38"/>
  <c r="G12302" i="38"/>
  <c r="F12302" i="38"/>
  <c r="E12302" i="38"/>
  <c r="R12301" i="38"/>
  <c r="L12301" i="38"/>
  <c r="H12301" i="38"/>
  <c r="G12301" i="38"/>
  <c r="F12301" i="38"/>
  <c r="E12301" i="38"/>
  <c r="R12300" i="38"/>
  <c r="L12300" i="38"/>
  <c r="H12300" i="38"/>
  <c r="G12300" i="38"/>
  <c r="F12300" i="38"/>
  <c r="E12300" i="38"/>
  <c r="R12299" i="38"/>
  <c r="L12299" i="38"/>
  <c r="H12299" i="38"/>
  <c r="G12299" i="38"/>
  <c r="F12299" i="38"/>
  <c r="E12299" i="38"/>
  <c r="R12298" i="38"/>
  <c r="L12298" i="38"/>
  <c r="H12298" i="38"/>
  <c r="G12298" i="38"/>
  <c r="F12298" i="38"/>
  <c r="E12298" i="38"/>
  <c r="R12297" i="38"/>
  <c r="H12297" i="38" s="1"/>
  <c r="L12297" i="38"/>
  <c r="F12297" i="38" s="1"/>
  <c r="E12297" i="38"/>
  <c r="R12296" i="38"/>
  <c r="L12296" i="38"/>
  <c r="H12296" i="38"/>
  <c r="G12296" i="38"/>
  <c r="F12296" i="38"/>
  <c r="E12296" i="38"/>
  <c r="R12295" i="38"/>
  <c r="L12295" i="38"/>
  <c r="H12295" i="38"/>
  <c r="G12295" i="38"/>
  <c r="F12295" i="38"/>
  <c r="E12295" i="38"/>
  <c r="R12294" i="38"/>
  <c r="L12294" i="38"/>
  <c r="H12294" i="38"/>
  <c r="G12294" i="38"/>
  <c r="F12294" i="38"/>
  <c r="E12294" i="38"/>
  <c r="R12293" i="38"/>
  <c r="L12293" i="38"/>
  <c r="H12293" i="38"/>
  <c r="G12293" i="38"/>
  <c r="F12293" i="38"/>
  <c r="E12293" i="38"/>
  <c r="R12292" i="38"/>
  <c r="L12292" i="38"/>
  <c r="H12292" i="38"/>
  <c r="G12292" i="38"/>
  <c r="F12292" i="38"/>
  <c r="E12292" i="38"/>
  <c r="R12291" i="38"/>
  <c r="L12291" i="38"/>
  <c r="H12291" i="38"/>
  <c r="G12291" i="38"/>
  <c r="F12291" i="38"/>
  <c r="E12291" i="38"/>
  <c r="R12290" i="38"/>
  <c r="L12290" i="38"/>
  <c r="H12290" i="38"/>
  <c r="G12290" i="38"/>
  <c r="F12290" i="38"/>
  <c r="E12290" i="38"/>
  <c r="R12289" i="38"/>
  <c r="L12289" i="38"/>
  <c r="H12289" i="38"/>
  <c r="G12289" i="38"/>
  <c r="F12289" i="38"/>
  <c r="E12289" i="38"/>
  <c r="R12288" i="38"/>
  <c r="L12288" i="38"/>
  <c r="H12288" i="38"/>
  <c r="G12288" i="38"/>
  <c r="F12288" i="38"/>
  <c r="E12288" i="38"/>
  <c r="R12287" i="38"/>
  <c r="L12287" i="38"/>
  <c r="H12287" i="38"/>
  <c r="G12287" i="38"/>
  <c r="F12287" i="38"/>
  <c r="E12287" i="38"/>
  <c r="R12286" i="38"/>
  <c r="L12286" i="38"/>
  <c r="H12286" i="38"/>
  <c r="G12286" i="38"/>
  <c r="F12286" i="38"/>
  <c r="E12286" i="38"/>
  <c r="R12285" i="38"/>
  <c r="L12285" i="38"/>
  <c r="H12285" i="38"/>
  <c r="G12285" i="38"/>
  <c r="F12285" i="38"/>
  <c r="E12285" i="38"/>
  <c r="R12284" i="38"/>
  <c r="L12284" i="38"/>
  <c r="H12284" i="38"/>
  <c r="G12284" i="38"/>
  <c r="F12284" i="38"/>
  <c r="E12284" i="38"/>
  <c r="R12283" i="38"/>
  <c r="L12283" i="38"/>
  <c r="H12283" i="38"/>
  <c r="G12283" i="38"/>
  <c r="F12283" i="38"/>
  <c r="E12283" i="38"/>
  <c r="R12282" i="38"/>
  <c r="L12282" i="38"/>
  <c r="H12282" i="38"/>
  <c r="G12282" i="38"/>
  <c r="F12282" i="38"/>
  <c r="E12282" i="38"/>
  <c r="R12281" i="38"/>
  <c r="L12281" i="38"/>
  <c r="H12281" i="38"/>
  <c r="G12281" i="38"/>
  <c r="F12281" i="38"/>
  <c r="E12281" i="38"/>
  <c r="R12280" i="38"/>
  <c r="L12280" i="38"/>
  <c r="H12280" i="38"/>
  <c r="G12280" i="38"/>
  <c r="F12280" i="38"/>
  <c r="E12280" i="38"/>
  <c r="R12279" i="38"/>
  <c r="L12279" i="38"/>
  <c r="H12279" i="38"/>
  <c r="G12279" i="38"/>
  <c r="F12279" i="38"/>
  <c r="E12279" i="38"/>
  <c r="R12278" i="38"/>
  <c r="L12278" i="38"/>
  <c r="H12278" i="38"/>
  <c r="G12278" i="38"/>
  <c r="F12278" i="38"/>
  <c r="E12278" i="38"/>
  <c r="R12277" i="38"/>
  <c r="L12277" i="38"/>
  <c r="H12277" i="38"/>
  <c r="G12277" i="38"/>
  <c r="F12277" i="38"/>
  <c r="E12277" i="38"/>
  <c r="R12276" i="38"/>
  <c r="L12276" i="38"/>
  <c r="H12276" i="38"/>
  <c r="G12276" i="38"/>
  <c r="F12276" i="38"/>
  <c r="E12276" i="38"/>
  <c r="R12275" i="38"/>
  <c r="L12275" i="38"/>
  <c r="H12275" i="38"/>
  <c r="G12275" i="38"/>
  <c r="F12275" i="38"/>
  <c r="E12275" i="38"/>
  <c r="R12274" i="38"/>
  <c r="L12274" i="38"/>
  <c r="H12274" i="38"/>
  <c r="G12274" i="38"/>
  <c r="F12274" i="38"/>
  <c r="E12274" i="38"/>
  <c r="R12273" i="38"/>
  <c r="L12273" i="38"/>
  <c r="H12273" i="38"/>
  <c r="G12273" i="38"/>
  <c r="F12273" i="38"/>
  <c r="E12273" i="38"/>
  <c r="R12272" i="38"/>
  <c r="L12272" i="38"/>
  <c r="H12272" i="38"/>
  <c r="G12272" i="38"/>
  <c r="F12272" i="38"/>
  <c r="E12272" i="38"/>
  <c r="R12271" i="38"/>
  <c r="L12271" i="38"/>
  <c r="H12271" i="38"/>
  <c r="G12271" i="38"/>
  <c r="F12271" i="38"/>
  <c r="E12271" i="38"/>
  <c r="R12270" i="38"/>
  <c r="L12270" i="38"/>
  <c r="H12270" i="38"/>
  <c r="G12270" i="38"/>
  <c r="F12270" i="38"/>
  <c r="E12270" i="38"/>
  <c r="R12269" i="38"/>
  <c r="L12269" i="38"/>
  <c r="H12269" i="38"/>
  <c r="G12269" i="38"/>
  <c r="F12269" i="38"/>
  <c r="E12269" i="38"/>
  <c r="R12268" i="38"/>
  <c r="L12268" i="38"/>
  <c r="H12268" i="38"/>
  <c r="G12268" i="38"/>
  <c r="F12268" i="38"/>
  <c r="E12268" i="38"/>
  <c r="R12267" i="38"/>
  <c r="L12267" i="38"/>
  <c r="H12267" i="38"/>
  <c r="G12267" i="38"/>
  <c r="F12267" i="38"/>
  <c r="E12267" i="38"/>
  <c r="R12266" i="38"/>
  <c r="L12266" i="38"/>
  <c r="H12266" i="38"/>
  <c r="G12266" i="38"/>
  <c r="F12266" i="38"/>
  <c r="E12266" i="38"/>
  <c r="R12265" i="38"/>
  <c r="L12265" i="38"/>
  <c r="H12265" i="38"/>
  <c r="G12265" i="38"/>
  <c r="F12265" i="38"/>
  <c r="E12265" i="38"/>
  <c r="R12264" i="38"/>
  <c r="L12264" i="38"/>
  <c r="H12264" i="38"/>
  <c r="G12264" i="38"/>
  <c r="F12264" i="38"/>
  <c r="E12264" i="38"/>
  <c r="R12263" i="38"/>
  <c r="L12263" i="38"/>
  <c r="H12263" i="38"/>
  <c r="G12263" i="38"/>
  <c r="F12263" i="38"/>
  <c r="E12263" i="38"/>
  <c r="R12262" i="38"/>
  <c r="L12262" i="38"/>
  <c r="H12262" i="38"/>
  <c r="G12262" i="38"/>
  <c r="F12262" i="38"/>
  <c r="E12262" i="38"/>
  <c r="R12261" i="38"/>
  <c r="L12261" i="38"/>
  <c r="H12261" i="38"/>
  <c r="G12261" i="38"/>
  <c r="F12261" i="38"/>
  <c r="E12261" i="38"/>
  <c r="R12260" i="38"/>
  <c r="L12260" i="38"/>
  <c r="H12260" i="38"/>
  <c r="G12260" i="38"/>
  <c r="F12260" i="38"/>
  <c r="E12260" i="38"/>
  <c r="R12259" i="38"/>
  <c r="L12259" i="38"/>
  <c r="H12259" i="38"/>
  <c r="G12259" i="38"/>
  <c r="F12259" i="38"/>
  <c r="E12259" i="38"/>
  <c r="R12258" i="38"/>
  <c r="L12258" i="38"/>
  <c r="H12258" i="38"/>
  <c r="G12258" i="38"/>
  <c r="F12258" i="38"/>
  <c r="E12258" i="38"/>
  <c r="R12257" i="38"/>
  <c r="L12257" i="38"/>
  <c r="H12257" i="38"/>
  <c r="G12257" i="38"/>
  <c r="F12257" i="38"/>
  <c r="E12257" i="38"/>
  <c r="R12256" i="38"/>
  <c r="L12256" i="38"/>
  <c r="H12256" i="38"/>
  <c r="G12256" i="38"/>
  <c r="F12256" i="38"/>
  <c r="E12256" i="38"/>
  <c r="R12255" i="38"/>
  <c r="L12255" i="38"/>
  <c r="H12255" i="38"/>
  <c r="G12255" i="38"/>
  <c r="F12255" i="38"/>
  <c r="E12255" i="38"/>
  <c r="R12254" i="38"/>
  <c r="L12254" i="38"/>
  <c r="H12254" i="38"/>
  <c r="G12254" i="38"/>
  <c r="F12254" i="38"/>
  <c r="E12254" i="38"/>
  <c r="R12253" i="38"/>
  <c r="L12253" i="38"/>
  <c r="H12253" i="38"/>
  <c r="G12253" i="38"/>
  <c r="F12253" i="38"/>
  <c r="E12253" i="38"/>
  <c r="R12252" i="38"/>
  <c r="L12252" i="38"/>
  <c r="H12252" i="38"/>
  <c r="G12252" i="38"/>
  <c r="F12252" i="38"/>
  <c r="E12252" i="38"/>
  <c r="R12251" i="38"/>
  <c r="L12251" i="38"/>
  <c r="H12251" i="38"/>
  <c r="G12251" i="38"/>
  <c r="F12251" i="38"/>
  <c r="E12251" i="38"/>
  <c r="R12250" i="38"/>
  <c r="L12250" i="38"/>
  <c r="H12250" i="38"/>
  <c r="G12250" i="38"/>
  <c r="F12250" i="38"/>
  <c r="E12250" i="38"/>
  <c r="R12249" i="38"/>
  <c r="L12249" i="38"/>
  <c r="H12249" i="38"/>
  <c r="G12249" i="38"/>
  <c r="F12249" i="38"/>
  <c r="E12249" i="38"/>
  <c r="R12248" i="38"/>
  <c r="L12248" i="38"/>
  <c r="H12248" i="38"/>
  <c r="G12248" i="38"/>
  <c r="F12248" i="38"/>
  <c r="E12248" i="38"/>
  <c r="R12247" i="38"/>
  <c r="L12247" i="38"/>
  <c r="H12247" i="38"/>
  <c r="G12247" i="38"/>
  <c r="F12247" i="38"/>
  <c r="E12247" i="38"/>
  <c r="R12246" i="38"/>
  <c r="L12246" i="38"/>
  <c r="H12246" i="38"/>
  <c r="G12246" i="38"/>
  <c r="F12246" i="38"/>
  <c r="E12246" i="38"/>
  <c r="R12245" i="38"/>
  <c r="L12245" i="38"/>
  <c r="H12245" i="38"/>
  <c r="G12245" i="38"/>
  <c r="F12245" i="38"/>
  <c r="E12245" i="38"/>
  <c r="R12244" i="38"/>
  <c r="L12244" i="38"/>
  <c r="H12244" i="38"/>
  <c r="G12244" i="38"/>
  <c r="F12244" i="38"/>
  <c r="E12244" i="38"/>
  <c r="R12243" i="38"/>
  <c r="L12243" i="38"/>
  <c r="H12243" i="38"/>
  <c r="G12243" i="38"/>
  <c r="R12242" i="38"/>
  <c r="L12242" i="38"/>
  <c r="H12242" i="38"/>
  <c r="G12242" i="38"/>
  <c r="F12242" i="38"/>
  <c r="E12242" i="38"/>
  <c r="R12241" i="38"/>
  <c r="H12241" i="38" s="1"/>
  <c r="L12241" i="38"/>
  <c r="F12241" i="38" s="1"/>
  <c r="E12241" i="38"/>
  <c r="R12240" i="38"/>
  <c r="G12240" i="38" s="1"/>
  <c r="L12240" i="38"/>
  <c r="F12240" i="38" s="1"/>
  <c r="H12240" i="38"/>
  <c r="R12239" i="38"/>
  <c r="L12239" i="38"/>
  <c r="H12239" i="38"/>
  <c r="G12239" i="38"/>
  <c r="R12238" i="38"/>
  <c r="L12238" i="38"/>
  <c r="H12238" i="38"/>
  <c r="G12238" i="38"/>
  <c r="F12238" i="38"/>
  <c r="E12238" i="38"/>
  <c r="R12237" i="38"/>
  <c r="H12237" i="38" s="1"/>
  <c r="L12237" i="38"/>
  <c r="F12237" i="38" s="1"/>
  <c r="E12237" i="38"/>
  <c r="R12236" i="38"/>
  <c r="G12236" i="38" s="1"/>
  <c r="L12236" i="38"/>
  <c r="F12236" i="38" s="1"/>
  <c r="H12236" i="38"/>
  <c r="R12235" i="38"/>
  <c r="L12235" i="38"/>
  <c r="H12235" i="38"/>
  <c r="G12235" i="38"/>
  <c r="R12234" i="38"/>
  <c r="L12234" i="38"/>
  <c r="H12234" i="38"/>
  <c r="G12234" i="38"/>
  <c r="F12234" i="38"/>
  <c r="E12234" i="38"/>
  <c r="R12233" i="38"/>
  <c r="H12233" i="38" s="1"/>
  <c r="L12233" i="38"/>
  <c r="F12233" i="38" s="1"/>
  <c r="E12233" i="38"/>
  <c r="R12232" i="38"/>
  <c r="G12232" i="38" s="1"/>
  <c r="L12232" i="38"/>
  <c r="F12232" i="38" s="1"/>
  <c r="H12232" i="38"/>
  <c r="R12231" i="38"/>
  <c r="L12231" i="38"/>
  <c r="H12231" i="38"/>
  <c r="G12231" i="38"/>
  <c r="R12230" i="38"/>
  <c r="L12230" i="38"/>
  <c r="H12230" i="38"/>
  <c r="G12230" i="38"/>
  <c r="F12230" i="38"/>
  <c r="E12230" i="38"/>
  <c r="R12229" i="38"/>
  <c r="H12229" i="38" s="1"/>
  <c r="L12229" i="38"/>
  <c r="F12229" i="38" s="1"/>
  <c r="E12229" i="38"/>
  <c r="R12228" i="38"/>
  <c r="G12228" i="38" s="1"/>
  <c r="L12228" i="38"/>
  <c r="F12228" i="38" s="1"/>
  <c r="H12228" i="38"/>
  <c r="R12227" i="38"/>
  <c r="L12227" i="38"/>
  <c r="H12227" i="38"/>
  <c r="G12227" i="38"/>
  <c r="R12226" i="38"/>
  <c r="L12226" i="38"/>
  <c r="H12226" i="38"/>
  <c r="G12226" i="38"/>
  <c r="F12226" i="38"/>
  <c r="E12226" i="38"/>
  <c r="R12225" i="38"/>
  <c r="H12225" i="38" s="1"/>
  <c r="L12225" i="38"/>
  <c r="F12225" i="38" s="1"/>
  <c r="E12225" i="38"/>
  <c r="R12224" i="38"/>
  <c r="G12224" i="38" s="1"/>
  <c r="L12224" i="38"/>
  <c r="F12224" i="38" s="1"/>
  <c r="H12224" i="38"/>
  <c r="R12223" i="38"/>
  <c r="L12223" i="38"/>
  <c r="H12223" i="38"/>
  <c r="G12223" i="38"/>
  <c r="R12222" i="38"/>
  <c r="L12222" i="38"/>
  <c r="H12222" i="38"/>
  <c r="G12222" i="38"/>
  <c r="F12222" i="38"/>
  <c r="E12222" i="38"/>
  <c r="R12221" i="38"/>
  <c r="H12221" i="38" s="1"/>
  <c r="L12221" i="38"/>
  <c r="F12221" i="38" s="1"/>
  <c r="E12221" i="38"/>
  <c r="R12220" i="38"/>
  <c r="G12220" i="38" s="1"/>
  <c r="L12220" i="38"/>
  <c r="F12220" i="38" s="1"/>
  <c r="H12220" i="38"/>
  <c r="R12219" i="38"/>
  <c r="L12219" i="38"/>
  <c r="H12219" i="38"/>
  <c r="G12219" i="38"/>
  <c r="R12218" i="38"/>
  <c r="L12218" i="38"/>
  <c r="H12218" i="38"/>
  <c r="G12218" i="38"/>
  <c r="F12218" i="38"/>
  <c r="E12218" i="38"/>
  <c r="R12217" i="38"/>
  <c r="H12217" i="38" s="1"/>
  <c r="L12217" i="38"/>
  <c r="F12217" i="38" s="1"/>
  <c r="E12217" i="38"/>
  <c r="R12216" i="38"/>
  <c r="G12216" i="38" s="1"/>
  <c r="L12216" i="38"/>
  <c r="F12216" i="38" s="1"/>
  <c r="H12216" i="38"/>
  <c r="R12215" i="38"/>
  <c r="L12215" i="38"/>
  <c r="H12215" i="38"/>
  <c r="G12215" i="38"/>
  <c r="R12214" i="38"/>
  <c r="L12214" i="38"/>
  <c r="H12214" i="38"/>
  <c r="G12214" i="38"/>
  <c r="F12214" i="38"/>
  <c r="E12214" i="38"/>
  <c r="R12213" i="38"/>
  <c r="H12213" i="38" s="1"/>
  <c r="L12213" i="38"/>
  <c r="F12213" i="38" s="1"/>
  <c r="E12213" i="38"/>
  <c r="R12212" i="38"/>
  <c r="G12212" i="38" s="1"/>
  <c r="L12212" i="38"/>
  <c r="F12212" i="38" s="1"/>
  <c r="H12212" i="38"/>
  <c r="R12211" i="38"/>
  <c r="L12211" i="38"/>
  <c r="H12211" i="38"/>
  <c r="G12211" i="38"/>
  <c r="R12210" i="38"/>
  <c r="L12210" i="38"/>
  <c r="H12210" i="38"/>
  <c r="G12210" i="38"/>
  <c r="F12210" i="38"/>
  <c r="E12210" i="38"/>
  <c r="R12209" i="38"/>
  <c r="H12209" i="38" s="1"/>
  <c r="L12209" i="38"/>
  <c r="F12209" i="38" s="1"/>
  <c r="E12209" i="38"/>
  <c r="R12208" i="38"/>
  <c r="G12208" i="38" s="1"/>
  <c r="L12208" i="38"/>
  <c r="F12208" i="38" s="1"/>
  <c r="H12208" i="38"/>
  <c r="R12207" i="38"/>
  <c r="L12207" i="38"/>
  <c r="H12207" i="38"/>
  <c r="G12207" i="38"/>
  <c r="R12206" i="38"/>
  <c r="L12206" i="38"/>
  <c r="H12206" i="38"/>
  <c r="G12206" i="38"/>
  <c r="F12206" i="38"/>
  <c r="E12206" i="38"/>
  <c r="R12205" i="38"/>
  <c r="H12205" i="38" s="1"/>
  <c r="L12205" i="38"/>
  <c r="F12205" i="38" s="1"/>
  <c r="E12205" i="38"/>
  <c r="R12204" i="38"/>
  <c r="G12204" i="38" s="1"/>
  <c r="L12204" i="38"/>
  <c r="F12204" i="38" s="1"/>
  <c r="H12204" i="38"/>
  <c r="R12203" i="38"/>
  <c r="L12203" i="38"/>
  <c r="H12203" i="38"/>
  <c r="G12203" i="38"/>
  <c r="R12202" i="38"/>
  <c r="L12202" i="38"/>
  <c r="H12202" i="38"/>
  <c r="G12202" i="38"/>
  <c r="F12202" i="38"/>
  <c r="E12202" i="38"/>
  <c r="R12201" i="38"/>
  <c r="H12201" i="38" s="1"/>
  <c r="L12201" i="38"/>
  <c r="F12201" i="38" s="1"/>
  <c r="E12201" i="38"/>
  <c r="R12200" i="38"/>
  <c r="G12200" i="38" s="1"/>
  <c r="L12200" i="38"/>
  <c r="F12200" i="38" s="1"/>
  <c r="H12200" i="38"/>
  <c r="R12199" i="38"/>
  <c r="L12199" i="38"/>
  <c r="H12199" i="38"/>
  <c r="G12199" i="38"/>
  <c r="R12198" i="38"/>
  <c r="L12198" i="38"/>
  <c r="H12198" i="38"/>
  <c r="G12198" i="38"/>
  <c r="F12198" i="38"/>
  <c r="E12198" i="38"/>
  <c r="R12197" i="38"/>
  <c r="H12197" i="38" s="1"/>
  <c r="L12197" i="38"/>
  <c r="F12197" i="38" s="1"/>
  <c r="E12197" i="38"/>
  <c r="R12196" i="38"/>
  <c r="G12196" i="38" s="1"/>
  <c r="L12196" i="38"/>
  <c r="F12196" i="38" s="1"/>
  <c r="H12196" i="38"/>
  <c r="R12195" i="38"/>
  <c r="L12195" i="38"/>
  <c r="H12195" i="38"/>
  <c r="G12195" i="38"/>
  <c r="R12194" i="38"/>
  <c r="L12194" i="38"/>
  <c r="H12194" i="38"/>
  <c r="G12194" i="38"/>
  <c r="F12194" i="38"/>
  <c r="E12194" i="38"/>
  <c r="R12193" i="38"/>
  <c r="H12193" i="38" s="1"/>
  <c r="L12193" i="38"/>
  <c r="F12193" i="38" s="1"/>
  <c r="E12193" i="38"/>
  <c r="R12192" i="38"/>
  <c r="G12192" i="38" s="1"/>
  <c r="L12192" i="38"/>
  <c r="F12192" i="38" s="1"/>
  <c r="H12192" i="38"/>
  <c r="R12191" i="38"/>
  <c r="L12191" i="38"/>
  <c r="H12191" i="38"/>
  <c r="G12191" i="38"/>
  <c r="R12190" i="38"/>
  <c r="L12190" i="38"/>
  <c r="H12190" i="38"/>
  <c r="G12190" i="38"/>
  <c r="F12190" i="38"/>
  <c r="E12190" i="38"/>
  <c r="R12189" i="38"/>
  <c r="H12189" i="38" s="1"/>
  <c r="L12189" i="38"/>
  <c r="F12189" i="38" s="1"/>
  <c r="E12189" i="38"/>
  <c r="R12188" i="38"/>
  <c r="G12188" i="38" s="1"/>
  <c r="L12188" i="38"/>
  <c r="F12188" i="38" s="1"/>
  <c r="H12188" i="38"/>
  <c r="R12187" i="38"/>
  <c r="L12187" i="38"/>
  <c r="H12187" i="38"/>
  <c r="G12187" i="38"/>
  <c r="R12186" i="38"/>
  <c r="L12186" i="38"/>
  <c r="H12186" i="38"/>
  <c r="G12186" i="38"/>
  <c r="F12186" i="38"/>
  <c r="E12186" i="38"/>
  <c r="R12185" i="38"/>
  <c r="H12185" i="38" s="1"/>
  <c r="L12185" i="38"/>
  <c r="F12185" i="38" s="1"/>
  <c r="E12185" i="38"/>
  <c r="R12184" i="38"/>
  <c r="G12184" i="38" s="1"/>
  <c r="L12184" i="38"/>
  <c r="F12184" i="38" s="1"/>
  <c r="H12184" i="38"/>
  <c r="R12183" i="38"/>
  <c r="L12183" i="38"/>
  <c r="H12183" i="38"/>
  <c r="G12183" i="38"/>
  <c r="R12182" i="38"/>
  <c r="L12182" i="38"/>
  <c r="H12182" i="38"/>
  <c r="G12182" i="38"/>
  <c r="F12182" i="38"/>
  <c r="E12182" i="38"/>
  <c r="R12181" i="38"/>
  <c r="L12181" i="38"/>
  <c r="H12181" i="38"/>
  <c r="G12181" i="38"/>
  <c r="F12181" i="38"/>
  <c r="E12181" i="38"/>
  <c r="R12180" i="38"/>
  <c r="L12180" i="38"/>
  <c r="H12180" i="38"/>
  <c r="G12180" i="38"/>
  <c r="F12180" i="38"/>
  <c r="E12180" i="38"/>
  <c r="R12179" i="38"/>
  <c r="L12179" i="38"/>
  <c r="H12179" i="38"/>
  <c r="G12179" i="38"/>
  <c r="F12179" i="38"/>
  <c r="E12179" i="38"/>
  <c r="R12178" i="38"/>
  <c r="L12178" i="38"/>
  <c r="H12178" i="38"/>
  <c r="G12178" i="38"/>
  <c r="F12178" i="38"/>
  <c r="E12178" i="38"/>
  <c r="R12177" i="38"/>
  <c r="L12177" i="38"/>
  <c r="H12177" i="38"/>
  <c r="G12177" i="38"/>
  <c r="F12177" i="38"/>
  <c r="E12177" i="38"/>
  <c r="R12176" i="38"/>
  <c r="L12176" i="38"/>
  <c r="H12176" i="38"/>
  <c r="G12176" i="38"/>
  <c r="F12176" i="38"/>
  <c r="E12176" i="38"/>
  <c r="R12175" i="38"/>
  <c r="L12175" i="38"/>
  <c r="H12175" i="38"/>
  <c r="G12175" i="38"/>
  <c r="R12174" i="38"/>
  <c r="L12174" i="38"/>
  <c r="H12174" i="38"/>
  <c r="G12174" i="38"/>
  <c r="F12174" i="38"/>
  <c r="E12174" i="38"/>
  <c r="R12173" i="38"/>
  <c r="H12173" i="38" s="1"/>
  <c r="L12173" i="38"/>
  <c r="F12173" i="38" s="1"/>
  <c r="E12173" i="38"/>
  <c r="R12172" i="38"/>
  <c r="G12172" i="38" s="1"/>
  <c r="L12172" i="38"/>
  <c r="F12172" i="38" s="1"/>
  <c r="H12172" i="38"/>
  <c r="R12171" i="38"/>
  <c r="L12171" i="38"/>
  <c r="H12171" i="38"/>
  <c r="G12171" i="38"/>
  <c r="R12170" i="38"/>
  <c r="L12170" i="38"/>
  <c r="H12170" i="38"/>
  <c r="G12170" i="38"/>
  <c r="F12170" i="38"/>
  <c r="E12170" i="38"/>
  <c r="R12169" i="38"/>
  <c r="H12169" i="38" s="1"/>
  <c r="L12169" i="38"/>
  <c r="F12169" i="38" s="1"/>
  <c r="E12169" i="38"/>
  <c r="R12168" i="38"/>
  <c r="G12168" i="38" s="1"/>
  <c r="L12168" i="38"/>
  <c r="F12168" i="38" s="1"/>
  <c r="H12168" i="38"/>
  <c r="R12167" i="38"/>
  <c r="L12167" i="38"/>
  <c r="H12167" i="38"/>
  <c r="G12167" i="38"/>
  <c r="R12166" i="38"/>
  <c r="L12166" i="38"/>
  <c r="H12166" i="38"/>
  <c r="G12166" i="38"/>
  <c r="F12166" i="38"/>
  <c r="E12166" i="38"/>
  <c r="R12165" i="38"/>
  <c r="H12165" i="38" s="1"/>
  <c r="L12165" i="38"/>
  <c r="F12165" i="38" s="1"/>
  <c r="E12165" i="38"/>
  <c r="R12164" i="38"/>
  <c r="G12164" i="38" s="1"/>
  <c r="L12164" i="38"/>
  <c r="F12164" i="38" s="1"/>
  <c r="H12164" i="38"/>
  <c r="R12163" i="38"/>
  <c r="L12163" i="38"/>
  <c r="H12163" i="38"/>
  <c r="G12163" i="38"/>
  <c r="R12162" i="38"/>
  <c r="L12162" i="38"/>
  <c r="H12162" i="38"/>
  <c r="G12162" i="38"/>
  <c r="F12162" i="38"/>
  <c r="E12162" i="38"/>
  <c r="R12161" i="38"/>
  <c r="H12161" i="38" s="1"/>
  <c r="L12161" i="38"/>
  <c r="F12161" i="38" s="1"/>
  <c r="E12161" i="38"/>
  <c r="R12160" i="38"/>
  <c r="G12160" i="38" s="1"/>
  <c r="L12160" i="38"/>
  <c r="F12160" i="38" s="1"/>
  <c r="H12160" i="38"/>
  <c r="R12159" i="38"/>
  <c r="L12159" i="38"/>
  <c r="H12159" i="38"/>
  <c r="G12159" i="38"/>
  <c r="R12158" i="38"/>
  <c r="L12158" i="38"/>
  <c r="H12158" i="38"/>
  <c r="G12158" i="38"/>
  <c r="F12158" i="38"/>
  <c r="E12158" i="38"/>
  <c r="R12157" i="38"/>
  <c r="H12157" i="38" s="1"/>
  <c r="L12157" i="38"/>
  <c r="F12157" i="38" s="1"/>
  <c r="E12157" i="38"/>
  <c r="R12156" i="38"/>
  <c r="G12156" i="38" s="1"/>
  <c r="L12156" i="38"/>
  <c r="F12156" i="38" s="1"/>
  <c r="H12156" i="38"/>
  <c r="R12155" i="38"/>
  <c r="L12155" i="38"/>
  <c r="H12155" i="38"/>
  <c r="G12155" i="38"/>
  <c r="R12154" i="38"/>
  <c r="L12154" i="38"/>
  <c r="H12154" i="38"/>
  <c r="G12154" i="38"/>
  <c r="F12154" i="38"/>
  <c r="E12154" i="38"/>
  <c r="R12153" i="38"/>
  <c r="L12153" i="38"/>
  <c r="H12153" i="38"/>
  <c r="G12153" i="38"/>
  <c r="F12153" i="38"/>
  <c r="E12153" i="38"/>
  <c r="R12152" i="38"/>
  <c r="L12152" i="38"/>
  <c r="H12152" i="38"/>
  <c r="G12152" i="38"/>
  <c r="F12152" i="38"/>
  <c r="E12152" i="38"/>
  <c r="R12151" i="38"/>
  <c r="L12151" i="38"/>
  <c r="H12151" i="38"/>
  <c r="G12151" i="38"/>
  <c r="F12151" i="38"/>
  <c r="E12151" i="38"/>
  <c r="R12150" i="38"/>
  <c r="L12150" i="38"/>
  <c r="H12150" i="38"/>
  <c r="G12150" i="38"/>
  <c r="F12150" i="38"/>
  <c r="E12150" i="38"/>
  <c r="R12149" i="38"/>
  <c r="L12149" i="38"/>
  <c r="H12149" i="38"/>
  <c r="G12149" i="38"/>
  <c r="F12149" i="38"/>
  <c r="E12149" i="38"/>
  <c r="R12148" i="38"/>
  <c r="L12148" i="38"/>
  <c r="H12148" i="38"/>
  <c r="G12148" i="38"/>
  <c r="F12148" i="38"/>
  <c r="E12148" i="38"/>
  <c r="R12147" i="38"/>
  <c r="L12147" i="38"/>
  <c r="H12147" i="38"/>
  <c r="G12147" i="38"/>
  <c r="F12147" i="38"/>
  <c r="E12147" i="38"/>
  <c r="R12146" i="38"/>
  <c r="L12146" i="38"/>
  <c r="H12146" i="38"/>
  <c r="G12146" i="38"/>
  <c r="F12146" i="38"/>
  <c r="E12146" i="38"/>
  <c r="R12145" i="38"/>
  <c r="L12145" i="38"/>
  <c r="H12145" i="38"/>
  <c r="G12145" i="38"/>
  <c r="F12145" i="38"/>
  <c r="E12145" i="38"/>
  <c r="R12144" i="38"/>
  <c r="L12144" i="38"/>
  <c r="H12144" i="38"/>
  <c r="G12144" i="38"/>
  <c r="F12144" i="38"/>
  <c r="E12144" i="38"/>
  <c r="R12143" i="38"/>
  <c r="L12143" i="38"/>
  <c r="H12143" i="38"/>
  <c r="G12143" i="38"/>
  <c r="F12143" i="38"/>
  <c r="E12143" i="38"/>
  <c r="R12142" i="38"/>
  <c r="L12142" i="38"/>
  <c r="H12142" i="38"/>
  <c r="G12142" i="38"/>
  <c r="F12142" i="38"/>
  <c r="E12142" i="38"/>
  <c r="R12141" i="38"/>
  <c r="L12141" i="38"/>
  <c r="H12141" i="38"/>
  <c r="G12141" i="38"/>
  <c r="F12141" i="38"/>
  <c r="E12141" i="38"/>
  <c r="R12140" i="38"/>
  <c r="L12140" i="38"/>
  <c r="H12140" i="38"/>
  <c r="G12140" i="38"/>
  <c r="F12140" i="38"/>
  <c r="E12140" i="38"/>
  <c r="R12139" i="38"/>
  <c r="L12139" i="38"/>
  <c r="H12139" i="38"/>
  <c r="G12139" i="38"/>
  <c r="F12139" i="38"/>
  <c r="E12139" i="38"/>
  <c r="R12138" i="38"/>
  <c r="L12138" i="38"/>
  <c r="H12138" i="38"/>
  <c r="G12138" i="38"/>
  <c r="F12138" i="38"/>
  <c r="E12138" i="38"/>
  <c r="R12137" i="38"/>
  <c r="L12137" i="38"/>
  <c r="H12137" i="38"/>
  <c r="G12137" i="38"/>
  <c r="F12137" i="38"/>
  <c r="E12137" i="38"/>
  <c r="R12136" i="38"/>
  <c r="L12136" i="38"/>
  <c r="H12136" i="38"/>
  <c r="G12136" i="38"/>
  <c r="F12136" i="38"/>
  <c r="E12136" i="38"/>
  <c r="R12135" i="38"/>
  <c r="L12135" i="38"/>
  <c r="H12135" i="38"/>
  <c r="G12135" i="38"/>
  <c r="F12135" i="38"/>
  <c r="E12135" i="38"/>
  <c r="R12134" i="38"/>
  <c r="L12134" i="38"/>
  <c r="H12134" i="38"/>
  <c r="G12134" i="38"/>
  <c r="F12134" i="38"/>
  <c r="E12134" i="38"/>
  <c r="R12133" i="38"/>
  <c r="L12133" i="38"/>
  <c r="H12133" i="38"/>
  <c r="G12133" i="38"/>
  <c r="F12133" i="38"/>
  <c r="E12133" i="38"/>
  <c r="R12132" i="38"/>
  <c r="L12132" i="38"/>
  <c r="H12132" i="38"/>
  <c r="G12132" i="38"/>
  <c r="F12132" i="38"/>
  <c r="E12132" i="38"/>
  <c r="R12131" i="38"/>
  <c r="L12131" i="38"/>
  <c r="H12131" i="38"/>
  <c r="G12131" i="38"/>
  <c r="F12131" i="38"/>
  <c r="E12131" i="38"/>
  <c r="R12130" i="38"/>
  <c r="L12130" i="38"/>
  <c r="H12130" i="38"/>
  <c r="G12130" i="38"/>
  <c r="F12130" i="38"/>
  <c r="E12130" i="38"/>
  <c r="R12129" i="38"/>
  <c r="L12129" i="38"/>
  <c r="H12129" i="38"/>
  <c r="G12129" i="38"/>
  <c r="F12129" i="38"/>
  <c r="E12129" i="38"/>
  <c r="R12128" i="38"/>
  <c r="L12128" i="38"/>
  <c r="H12128" i="38"/>
  <c r="G12128" i="38"/>
  <c r="F12128" i="38"/>
  <c r="E12128" i="38"/>
  <c r="R12127" i="38"/>
  <c r="L12127" i="38"/>
  <c r="H12127" i="38"/>
  <c r="G12127" i="38"/>
  <c r="F12127" i="38"/>
  <c r="E12127" i="38"/>
  <c r="R12126" i="38"/>
  <c r="L12126" i="38"/>
  <c r="H12126" i="38"/>
  <c r="G12126" i="38"/>
  <c r="F12126" i="38"/>
  <c r="E12126" i="38"/>
  <c r="R12125" i="38"/>
  <c r="L12125" i="38"/>
  <c r="H12125" i="38"/>
  <c r="G12125" i="38"/>
  <c r="F12125" i="38"/>
  <c r="E12125" i="38"/>
  <c r="R12124" i="38"/>
  <c r="L12124" i="38"/>
  <c r="H12124" i="38"/>
  <c r="G12124" i="38"/>
  <c r="F12124" i="38"/>
  <c r="E12124" i="38"/>
  <c r="R12123" i="38"/>
  <c r="L12123" i="38"/>
  <c r="H12123" i="38"/>
  <c r="G12123" i="38"/>
  <c r="F12123" i="38"/>
  <c r="E12123" i="38"/>
  <c r="R12122" i="38"/>
  <c r="L12122" i="38"/>
  <c r="H12122" i="38"/>
  <c r="G12122" i="38"/>
  <c r="F12122" i="38"/>
  <c r="E12122" i="38"/>
  <c r="R12121" i="38"/>
  <c r="L12121" i="38"/>
  <c r="H12121" i="38"/>
  <c r="G12121" i="38"/>
  <c r="F12121" i="38"/>
  <c r="E12121" i="38"/>
  <c r="R12120" i="38"/>
  <c r="L12120" i="38"/>
  <c r="H12120" i="38"/>
  <c r="G12120" i="38"/>
  <c r="F12120" i="38"/>
  <c r="E12120" i="38"/>
  <c r="R12119" i="38"/>
  <c r="L12119" i="38"/>
  <c r="H12119" i="38"/>
  <c r="G12119" i="38"/>
  <c r="F12119" i="38"/>
  <c r="E12119" i="38"/>
  <c r="R12118" i="38"/>
  <c r="L12118" i="38"/>
  <c r="H12118" i="38"/>
  <c r="G12118" i="38"/>
  <c r="F12118" i="38"/>
  <c r="E12118" i="38"/>
  <c r="R12117" i="38"/>
  <c r="L12117" i="38"/>
  <c r="H12117" i="38"/>
  <c r="G12117" i="38"/>
  <c r="F12117" i="38"/>
  <c r="E12117" i="38"/>
  <c r="R12116" i="38"/>
  <c r="L12116" i="38"/>
  <c r="H12116" i="38"/>
  <c r="G12116" i="38"/>
  <c r="F12116" i="38"/>
  <c r="E12116" i="38"/>
  <c r="R12115" i="38"/>
  <c r="L12115" i="38"/>
  <c r="H12115" i="38"/>
  <c r="G12115" i="38"/>
  <c r="F12115" i="38"/>
  <c r="E12115" i="38"/>
  <c r="R12114" i="38"/>
  <c r="L12114" i="38"/>
  <c r="H12114" i="38"/>
  <c r="G12114" i="38"/>
  <c r="F12114" i="38"/>
  <c r="E12114" i="38"/>
  <c r="R12113" i="38"/>
  <c r="L12113" i="38"/>
  <c r="H12113" i="38"/>
  <c r="G12113" i="38"/>
  <c r="F12113" i="38"/>
  <c r="E12113" i="38"/>
  <c r="R12112" i="38"/>
  <c r="L12112" i="38"/>
  <c r="H12112" i="38"/>
  <c r="G12112" i="38"/>
  <c r="F12112" i="38"/>
  <c r="E12112" i="38"/>
  <c r="R12111" i="38"/>
  <c r="L12111" i="38"/>
  <c r="H12111" i="38"/>
  <c r="G12111" i="38"/>
  <c r="F12111" i="38"/>
  <c r="E12111" i="38"/>
  <c r="R12110" i="38"/>
  <c r="L12110" i="38"/>
  <c r="H12110" i="38"/>
  <c r="G12110" i="38"/>
  <c r="F12110" i="38"/>
  <c r="E12110" i="38"/>
  <c r="R12109" i="38"/>
  <c r="L12109" i="38"/>
  <c r="H12109" i="38"/>
  <c r="G12109" i="38"/>
  <c r="F12109" i="38"/>
  <c r="E12109" i="38"/>
  <c r="R12108" i="38"/>
  <c r="L12108" i="38"/>
  <c r="H12108" i="38"/>
  <c r="G12108" i="38"/>
  <c r="F12108" i="38"/>
  <c r="E12108" i="38"/>
  <c r="R12107" i="38"/>
  <c r="L12107" i="38"/>
  <c r="H12107" i="38"/>
  <c r="G12107" i="38"/>
  <c r="F12107" i="38"/>
  <c r="E12107" i="38"/>
  <c r="R12106" i="38"/>
  <c r="L12106" i="38"/>
  <c r="H12106" i="38"/>
  <c r="G12106" i="38"/>
  <c r="F12106" i="38"/>
  <c r="E12106" i="38"/>
  <c r="R12105" i="38"/>
  <c r="L12105" i="38"/>
  <c r="H12105" i="38"/>
  <c r="G12105" i="38"/>
  <c r="F12105" i="38"/>
  <c r="E12105" i="38"/>
  <c r="R12104" i="38"/>
  <c r="L12104" i="38"/>
  <c r="H12104" i="38"/>
  <c r="G12104" i="38"/>
  <c r="F12104" i="38"/>
  <c r="E12104" i="38"/>
  <c r="R12103" i="38"/>
  <c r="L12103" i="38"/>
  <c r="H12103" i="38"/>
  <c r="G12103" i="38"/>
  <c r="F12103" i="38"/>
  <c r="E12103" i="38"/>
  <c r="R12102" i="38"/>
  <c r="L12102" i="38"/>
  <c r="H12102" i="38"/>
  <c r="G12102" i="38"/>
  <c r="F12102" i="38"/>
  <c r="E12102" i="38"/>
  <c r="R12101" i="38"/>
  <c r="L12101" i="38"/>
  <c r="H12101" i="38"/>
  <c r="G12101" i="38"/>
  <c r="F12101" i="38"/>
  <c r="E12101" i="38"/>
  <c r="R12100" i="38"/>
  <c r="L12100" i="38"/>
  <c r="H12100" i="38"/>
  <c r="G12100" i="38"/>
  <c r="F12100" i="38"/>
  <c r="E12100" i="38"/>
  <c r="R12099" i="38"/>
  <c r="L12099" i="38"/>
  <c r="H12099" i="38"/>
  <c r="G12099" i="38"/>
  <c r="F12099" i="38"/>
  <c r="E12099" i="38"/>
  <c r="R12098" i="38"/>
  <c r="L12098" i="38"/>
  <c r="H12098" i="38"/>
  <c r="G12098" i="38"/>
  <c r="F12098" i="38"/>
  <c r="E12098" i="38"/>
  <c r="R12097" i="38"/>
  <c r="L12097" i="38"/>
  <c r="H12097" i="38"/>
  <c r="G12097" i="38"/>
  <c r="F12097" i="38"/>
  <c r="E12097" i="38"/>
  <c r="R12096" i="38"/>
  <c r="L12096" i="38"/>
  <c r="H12096" i="38"/>
  <c r="G12096" i="38"/>
  <c r="F12096" i="38"/>
  <c r="E12096" i="38"/>
  <c r="R12095" i="38"/>
  <c r="L12095" i="38"/>
  <c r="H12095" i="38"/>
  <c r="G12095" i="38"/>
  <c r="F12095" i="38"/>
  <c r="E12095" i="38"/>
  <c r="R12094" i="38"/>
  <c r="L12094" i="38"/>
  <c r="H12094" i="38"/>
  <c r="G12094" i="38"/>
  <c r="F12094" i="38"/>
  <c r="E12094" i="38"/>
  <c r="R12093" i="38"/>
  <c r="L12093" i="38"/>
  <c r="H12093" i="38"/>
  <c r="G12093" i="38"/>
  <c r="F12093" i="38"/>
  <c r="E12093" i="38"/>
  <c r="R12092" i="38"/>
  <c r="L12092" i="38"/>
  <c r="H12092" i="38"/>
  <c r="G12092" i="38"/>
  <c r="F12092" i="38"/>
  <c r="E12092" i="38"/>
  <c r="R12091" i="38"/>
  <c r="L12091" i="38"/>
  <c r="H12091" i="38"/>
  <c r="G12091" i="38"/>
  <c r="F12091" i="38"/>
  <c r="E12091" i="38"/>
  <c r="R12090" i="38"/>
  <c r="L12090" i="38"/>
  <c r="H12090" i="38"/>
  <c r="G12090" i="38"/>
  <c r="F12090" i="38"/>
  <c r="E12090" i="38"/>
  <c r="R12089" i="38"/>
  <c r="L12089" i="38"/>
  <c r="H12089" i="38"/>
  <c r="G12089" i="38"/>
  <c r="F12089" i="38"/>
  <c r="E12089" i="38"/>
  <c r="R12088" i="38"/>
  <c r="L12088" i="38"/>
  <c r="H12088" i="38"/>
  <c r="G12088" i="38"/>
  <c r="F12088" i="38"/>
  <c r="E12088" i="38"/>
  <c r="R12087" i="38"/>
  <c r="L12087" i="38"/>
  <c r="H12087" i="38"/>
  <c r="G12087" i="38"/>
  <c r="F12087" i="38"/>
  <c r="E12087" i="38"/>
  <c r="R12086" i="38"/>
  <c r="L12086" i="38"/>
  <c r="H12086" i="38"/>
  <c r="G12086" i="38"/>
  <c r="F12086" i="38"/>
  <c r="E12086" i="38"/>
  <c r="R12085" i="38"/>
  <c r="L12085" i="38"/>
  <c r="H12085" i="38"/>
  <c r="G12085" i="38"/>
  <c r="F12085" i="38"/>
  <c r="E12085" i="38"/>
  <c r="R12084" i="38"/>
  <c r="L12084" i="38"/>
  <c r="H12084" i="38"/>
  <c r="G12084" i="38"/>
  <c r="F12084" i="38"/>
  <c r="E12084" i="38"/>
  <c r="R12083" i="38"/>
  <c r="L12083" i="38"/>
  <c r="H12083" i="38"/>
  <c r="G12083" i="38"/>
  <c r="F12083" i="38"/>
  <c r="E12083" i="38"/>
  <c r="R12082" i="38"/>
  <c r="L12082" i="38"/>
  <c r="H12082" i="38"/>
  <c r="G12082" i="38"/>
  <c r="F12082" i="38"/>
  <c r="E12082" i="38"/>
  <c r="R12081" i="38"/>
  <c r="L12081" i="38"/>
  <c r="H12081" i="38"/>
  <c r="G12081" i="38"/>
  <c r="F12081" i="38"/>
  <c r="E12081" i="38"/>
  <c r="R12080" i="38"/>
  <c r="L12080" i="38"/>
  <c r="H12080" i="38"/>
  <c r="G12080" i="38"/>
  <c r="F12080" i="38"/>
  <c r="E12080" i="38"/>
  <c r="R12079" i="38"/>
  <c r="L12079" i="38"/>
  <c r="H12079" i="38"/>
  <c r="G12079" i="38"/>
  <c r="F12079" i="38"/>
  <c r="E12079" i="38"/>
  <c r="R12078" i="38"/>
  <c r="L12078" i="38"/>
  <c r="H12078" i="38"/>
  <c r="G12078" i="38"/>
  <c r="F12078" i="38"/>
  <c r="E12078" i="38"/>
  <c r="R12077" i="38"/>
  <c r="L12077" i="38"/>
  <c r="H12077" i="38"/>
  <c r="G12077" i="38"/>
  <c r="F12077" i="38"/>
  <c r="E12077" i="38"/>
  <c r="R12076" i="38"/>
  <c r="L12076" i="38"/>
  <c r="H12076" i="38"/>
  <c r="G12076" i="38"/>
  <c r="F12076" i="38"/>
  <c r="E12076" i="38"/>
  <c r="R12075" i="38"/>
  <c r="L12075" i="38"/>
  <c r="H12075" i="38"/>
  <c r="G12075" i="38"/>
  <c r="F12075" i="38"/>
  <c r="E12075" i="38"/>
  <c r="R12074" i="38"/>
  <c r="L12074" i="38"/>
  <c r="H12074" i="38"/>
  <c r="G12074" i="38"/>
  <c r="F12074" i="38"/>
  <c r="E12074" i="38"/>
  <c r="R12073" i="38"/>
  <c r="L12073" i="38"/>
  <c r="H12073" i="38"/>
  <c r="G12073" i="38"/>
  <c r="F12073" i="38"/>
  <c r="E12073" i="38"/>
  <c r="R12072" i="38"/>
  <c r="L12072" i="38"/>
  <c r="H12072" i="38"/>
  <c r="G12072" i="38"/>
  <c r="F12072" i="38"/>
  <c r="E12072" i="38"/>
  <c r="R12071" i="38"/>
  <c r="L12071" i="38"/>
  <c r="H12071" i="38"/>
  <c r="G12071" i="38"/>
  <c r="F12071" i="38"/>
  <c r="E12071" i="38"/>
  <c r="R12070" i="38"/>
  <c r="L12070" i="38"/>
  <c r="H12070" i="38"/>
  <c r="G12070" i="38"/>
  <c r="F12070" i="38"/>
  <c r="E12070" i="38"/>
  <c r="R12069" i="38"/>
  <c r="L12069" i="38"/>
  <c r="H12069" i="38"/>
  <c r="G12069" i="38"/>
  <c r="F12069" i="38"/>
  <c r="E12069" i="38"/>
  <c r="R12068" i="38"/>
  <c r="L12068" i="38"/>
  <c r="H12068" i="38"/>
  <c r="G12068" i="38"/>
  <c r="F12068" i="38"/>
  <c r="E12068" i="38"/>
  <c r="R12067" i="38"/>
  <c r="L12067" i="38"/>
  <c r="H12067" i="38"/>
  <c r="G12067" i="38"/>
  <c r="F12067" i="38"/>
  <c r="E12067" i="38"/>
  <c r="R12066" i="38"/>
  <c r="L12066" i="38"/>
  <c r="H12066" i="38"/>
  <c r="G12066" i="38"/>
  <c r="F12066" i="38"/>
  <c r="E12066" i="38"/>
  <c r="R12065" i="38"/>
  <c r="L12065" i="38"/>
  <c r="H12065" i="38"/>
  <c r="G12065" i="38"/>
  <c r="F12065" i="38"/>
  <c r="E12065" i="38"/>
  <c r="R12064" i="38"/>
  <c r="L12064" i="38"/>
  <c r="H12064" i="38"/>
  <c r="G12064" i="38"/>
  <c r="F12064" i="38"/>
  <c r="E12064" i="38"/>
  <c r="R12063" i="38"/>
  <c r="L12063" i="38"/>
  <c r="H12063" i="38"/>
  <c r="G12063" i="38"/>
  <c r="F12063" i="38"/>
  <c r="E12063" i="38"/>
  <c r="R12062" i="38"/>
  <c r="L12062" i="38"/>
  <c r="H12062" i="38"/>
  <c r="G12062" i="38"/>
  <c r="F12062" i="38"/>
  <c r="E12062" i="38"/>
  <c r="R12061" i="38"/>
  <c r="L12061" i="38"/>
  <c r="H12061" i="38"/>
  <c r="G12061" i="38"/>
  <c r="F12061" i="38"/>
  <c r="E12061" i="38"/>
  <c r="R12060" i="38"/>
  <c r="L12060" i="38"/>
  <c r="H12060" i="38"/>
  <c r="G12060" i="38"/>
  <c r="F12060" i="38"/>
  <c r="E12060" i="38"/>
  <c r="R12059" i="38"/>
  <c r="L12059" i="38"/>
  <c r="H12059" i="38"/>
  <c r="G12059" i="38"/>
  <c r="F12059" i="38"/>
  <c r="E12059" i="38"/>
  <c r="R12058" i="38"/>
  <c r="L12058" i="38"/>
  <c r="H12058" i="38"/>
  <c r="G12058" i="38"/>
  <c r="F12058" i="38"/>
  <c r="E12058" i="38"/>
  <c r="R12057" i="38"/>
  <c r="L12057" i="38"/>
  <c r="H12057" i="38"/>
  <c r="G12057" i="38"/>
  <c r="F12057" i="38"/>
  <c r="E12057" i="38"/>
  <c r="R12056" i="38"/>
  <c r="L12056" i="38"/>
  <c r="H12056" i="38"/>
  <c r="G12056" i="38"/>
  <c r="F12056" i="38"/>
  <c r="E12056" i="38"/>
  <c r="R12055" i="38"/>
  <c r="L12055" i="38"/>
  <c r="H12055" i="38"/>
  <c r="G12055" i="38"/>
  <c r="F12055" i="38"/>
  <c r="E12055" i="38"/>
  <c r="R12054" i="38"/>
  <c r="L12054" i="38"/>
  <c r="H12054" i="38"/>
  <c r="G12054" i="38"/>
  <c r="F12054" i="38"/>
  <c r="E12054" i="38"/>
  <c r="R12053" i="38"/>
  <c r="L12053" i="38"/>
  <c r="H12053" i="38"/>
  <c r="G12053" i="38"/>
  <c r="F12053" i="38"/>
  <c r="E12053" i="38"/>
  <c r="R12052" i="38"/>
  <c r="L12052" i="38"/>
  <c r="H12052" i="38"/>
  <c r="G12052" i="38"/>
  <c r="F12052" i="38"/>
  <c r="E12052" i="38"/>
  <c r="R12051" i="38"/>
  <c r="L12051" i="38"/>
  <c r="H12051" i="38"/>
  <c r="G12051" i="38"/>
  <c r="F12051" i="38"/>
  <c r="E12051" i="38"/>
  <c r="R12050" i="38"/>
  <c r="L12050" i="38"/>
  <c r="H12050" i="38"/>
  <c r="G12050" i="38"/>
  <c r="F12050" i="38"/>
  <c r="E12050" i="38"/>
  <c r="R12049" i="38"/>
  <c r="L12049" i="38"/>
  <c r="H12049" i="38"/>
  <c r="G12049" i="38"/>
  <c r="F12049" i="38"/>
  <c r="E12049" i="38"/>
  <c r="R12048" i="38"/>
  <c r="L12048" i="38"/>
  <c r="H12048" i="38"/>
  <c r="G12048" i="38"/>
  <c r="F12048" i="38"/>
  <c r="E12048" i="38"/>
  <c r="R12047" i="38"/>
  <c r="L12047" i="38"/>
  <c r="H12047" i="38"/>
  <c r="G12047" i="38"/>
  <c r="F12047" i="38"/>
  <c r="E12047" i="38"/>
  <c r="R12046" i="38"/>
  <c r="L12046" i="38"/>
  <c r="H12046" i="38"/>
  <c r="G12046" i="38"/>
  <c r="F12046" i="38"/>
  <c r="E12046" i="38"/>
  <c r="R12045" i="38"/>
  <c r="L12045" i="38"/>
  <c r="H12045" i="38"/>
  <c r="G12045" i="38"/>
  <c r="F12045" i="38"/>
  <c r="E12045" i="38"/>
  <c r="R12044" i="38"/>
  <c r="L12044" i="38"/>
  <c r="H12044" i="38"/>
  <c r="G12044" i="38"/>
  <c r="F12044" i="38"/>
  <c r="E12044" i="38"/>
  <c r="R12043" i="38"/>
  <c r="L12043" i="38"/>
  <c r="H12043" i="38"/>
  <c r="G12043" i="38"/>
  <c r="F12043" i="38"/>
  <c r="E12043" i="38"/>
  <c r="R12042" i="38"/>
  <c r="L12042" i="38"/>
  <c r="H12042" i="38"/>
  <c r="G12042" i="38"/>
  <c r="F12042" i="38"/>
  <c r="E12042" i="38"/>
  <c r="R12041" i="38"/>
  <c r="L12041" i="38"/>
  <c r="H12041" i="38"/>
  <c r="G12041" i="38"/>
  <c r="F12041" i="38"/>
  <c r="E12041" i="38"/>
  <c r="R12040" i="38"/>
  <c r="L12040" i="38"/>
  <c r="H12040" i="38"/>
  <c r="G12040" i="38"/>
  <c r="F12040" i="38"/>
  <c r="E12040" i="38"/>
  <c r="R12039" i="38"/>
  <c r="L12039" i="38"/>
  <c r="H12039" i="38"/>
  <c r="G12039" i="38"/>
  <c r="F12039" i="38"/>
  <c r="E12039" i="38"/>
  <c r="R12038" i="38"/>
  <c r="L12038" i="38"/>
  <c r="H12038" i="38"/>
  <c r="G12038" i="38"/>
  <c r="F12038" i="38"/>
  <c r="E12038" i="38"/>
  <c r="R12037" i="38"/>
  <c r="L12037" i="38"/>
  <c r="H12037" i="38"/>
  <c r="G12037" i="38"/>
  <c r="F12037" i="38"/>
  <c r="E12037" i="38"/>
  <c r="R12036" i="38"/>
  <c r="L12036" i="38"/>
  <c r="H12036" i="38"/>
  <c r="G12036" i="38"/>
  <c r="F12036" i="38"/>
  <c r="E12036" i="38"/>
  <c r="R12035" i="38"/>
  <c r="L12035" i="38"/>
  <c r="H12035" i="38"/>
  <c r="G12035" i="38"/>
  <c r="F12035" i="38"/>
  <c r="E12035" i="38"/>
  <c r="R12034" i="38"/>
  <c r="L12034" i="38"/>
  <c r="H12034" i="38"/>
  <c r="G12034" i="38"/>
  <c r="F12034" i="38"/>
  <c r="E12034" i="38"/>
  <c r="R12033" i="38"/>
  <c r="L12033" i="38"/>
  <c r="H12033" i="38"/>
  <c r="G12033" i="38"/>
  <c r="F12033" i="38"/>
  <c r="E12033" i="38"/>
  <c r="R12032" i="38"/>
  <c r="L12032" i="38"/>
  <c r="H12032" i="38"/>
  <c r="G12032" i="38"/>
  <c r="F12032" i="38"/>
  <c r="E12032" i="38"/>
  <c r="R12031" i="38"/>
  <c r="L12031" i="38"/>
  <c r="H12031" i="38"/>
  <c r="G12031" i="38"/>
  <c r="F12031" i="38"/>
  <c r="E12031" i="38"/>
  <c r="R12030" i="38"/>
  <c r="L12030" i="38"/>
  <c r="H12030" i="38"/>
  <c r="G12030" i="38"/>
  <c r="F12030" i="38"/>
  <c r="E12030" i="38"/>
  <c r="R12029" i="38"/>
  <c r="L12029" i="38"/>
  <c r="H12029" i="38"/>
  <c r="G12029" i="38"/>
  <c r="F12029" i="38"/>
  <c r="E12029" i="38"/>
  <c r="R12028" i="38"/>
  <c r="L12028" i="38"/>
  <c r="H12028" i="38"/>
  <c r="G12028" i="38"/>
  <c r="F12028" i="38"/>
  <c r="E12028" i="38"/>
  <c r="R12027" i="38"/>
  <c r="L12027" i="38"/>
  <c r="H12027" i="38"/>
  <c r="G12027" i="38"/>
  <c r="F12027" i="38"/>
  <c r="E12027" i="38"/>
  <c r="R12026" i="38"/>
  <c r="L12026" i="38"/>
  <c r="H12026" i="38"/>
  <c r="G12026" i="38"/>
  <c r="F12026" i="38"/>
  <c r="E12026" i="38"/>
  <c r="R12025" i="38"/>
  <c r="L12025" i="38"/>
  <c r="H12025" i="38"/>
  <c r="G12025" i="38"/>
  <c r="F12025" i="38"/>
  <c r="E12025" i="38"/>
  <c r="R12024" i="38"/>
  <c r="L12024" i="38"/>
  <c r="H12024" i="38"/>
  <c r="G12024" i="38"/>
  <c r="F12024" i="38"/>
  <c r="E12024" i="38"/>
  <c r="R12023" i="38"/>
  <c r="L12023" i="38"/>
  <c r="H12023" i="38"/>
  <c r="G12023" i="38"/>
  <c r="F12023" i="38"/>
  <c r="E12023" i="38"/>
  <c r="R12022" i="38"/>
  <c r="L12022" i="38"/>
  <c r="H12022" i="38"/>
  <c r="G12022" i="38"/>
  <c r="F12022" i="38"/>
  <c r="E12022" i="38"/>
  <c r="R12021" i="38"/>
  <c r="L12021" i="38"/>
  <c r="H12021" i="38"/>
  <c r="G12021" i="38"/>
  <c r="F12021" i="38"/>
  <c r="E12021" i="38"/>
  <c r="R12020" i="38"/>
  <c r="L12020" i="38"/>
  <c r="H12020" i="38"/>
  <c r="G12020" i="38"/>
  <c r="F12020" i="38"/>
  <c r="E12020" i="38"/>
  <c r="R12019" i="38"/>
  <c r="L12019" i="38"/>
  <c r="H12019" i="38"/>
  <c r="G12019" i="38"/>
  <c r="F12019" i="38"/>
  <c r="E12019" i="38"/>
  <c r="R12018" i="38"/>
  <c r="L12018" i="38"/>
  <c r="H12018" i="38"/>
  <c r="G12018" i="38"/>
  <c r="F12018" i="38"/>
  <c r="E12018" i="38"/>
  <c r="R12017" i="38"/>
  <c r="L12017" i="38"/>
  <c r="H12017" i="38"/>
  <c r="G12017" i="38"/>
  <c r="F12017" i="38"/>
  <c r="E12017" i="38"/>
  <c r="R12016" i="38"/>
  <c r="L12016" i="38"/>
  <c r="H12016" i="38"/>
  <c r="G12016" i="38"/>
  <c r="F12016" i="38"/>
  <c r="E12016" i="38"/>
  <c r="R12015" i="38"/>
  <c r="L12015" i="38"/>
  <c r="H12015" i="38"/>
  <c r="G12015" i="38"/>
  <c r="F12015" i="38"/>
  <c r="E12015" i="38"/>
  <c r="R12014" i="38"/>
  <c r="L12014" i="38"/>
  <c r="H12014" i="38"/>
  <c r="G12014" i="38"/>
  <c r="F12014" i="38"/>
  <c r="E12014" i="38"/>
  <c r="R12013" i="38"/>
  <c r="L12013" i="38"/>
  <c r="H12013" i="38"/>
  <c r="G12013" i="38"/>
  <c r="F12013" i="38"/>
  <c r="E12013" i="38"/>
  <c r="R12012" i="38"/>
  <c r="L12012" i="38"/>
  <c r="H12012" i="38"/>
  <c r="G12012" i="38"/>
  <c r="F12012" i="38"/>
  <c r="E12012" i="38"/>
  <c r="R12011" i="38"/>
  <c r="L12011" i="38"/>
  <c r="H12011" i="38"/>
  <c r="G12011" i="38"/>
  <c r="F12011" i="38"/>
  <c r="E12011" i="38"/>
  <c r="R12010" i="38"/>
  <c r="L12010" i="38"/>
  <c r="H12010" i="38"/>
  <c r="G12010" i="38"/>
  <c r="F12010" i="38"/>
  <c r="E12010" i="38"/>
  <c r="R12009" i="38"/>
  <c r="L12009" i="38"/>
  <c r="H12009" i="38"/>
  <c r="G12009" i="38"/>
  <c r="F12009" i="38"/>
  <c r="E12009" i="38"/>
  <c r="R12008" i="38"/>
  <c r="L12008" i="38"/>
  <c r="H12008" i="38"/>
  <c r="G12008" i="38"/>
  <c r="F12008" i="38"/>
  <c r="E12008" i="38"/>
  <c r="R12007" i="38"/>
  <c r="L12007" i="38"/>
  <c r="H12007" i="38"/>
  <c r="G12007" i="38"/>
  <c r="F12007" i="38"/>
  <c r="E12007" i="38"/>
  <c r="R12006" i="38"/>
  <c r="L12006" i="38"/>
  <c r="H12006" i="38"/>
  <c r="G12006" i="38"/>
  <c r="F12006" i="38"/>
  <c r="E12006" i="38"/>
  <c r="R12005" i="38"/>
  <c r="L12005" i="38"/>
  <c r="H12005" i="38"/>
  <c r="G12005" i="38"/>
  <c r="F12005" i="38"/>
  <c r="E12005" i="38"/>
  <c r="R12004" i="38"/>
  <c r="L12004" i="38"/>
  <c r="H12004" i="38"/>
  <c r="G12004" i="38"/>
  <c r="F12004" i="38"/>
  <c r="E12004" i="38"/>
  <c r="R12003" i="38"/>
  <c r="L12003" i="38"/>
  <c r="H12003" i="38"/>
  <c r="G12003" i="38"/>
  <c r="F12003" i="38"/>
  <c r="E12003" i="38"/>
  <c r="R12002" i="38"/>
  <c r="L12002" i="38"/>
  <c r="H12002" i="38"/>
  <c r="G12002" i="38"/>
  <c r="F12002" i="38"/>
  <c r="E12002" i="38"/>
  <c r="R12001" i="38"/>
  <c r="L12001" i="38"/>
  <c r="H12001" i="38"/>
  <c r="G12001" i="38"/>
  <c r="F12001" i="38"/>
  <c r="E12001" i="38"/>
  <c r="R12000" i="38"/>
  <c r="L12000" i="38"/>
  <c r="H12000" i="38"/>
  <c r="G12000" i="38"/>
  <c r="F12000" i="38"/>
  <c r="E12000" i="38"/>
  <c r="R11999" i="38"/>
  <c r="L11999" i="38"/>
  <c r="H11999" i="38"/>
  <c r="G11999" i="38"/>
  <c r="F11999" i="38"/>
  <c r="E11999" i="38"/>
  <c r="R11998" i="38"/>
  <c r="L11998" i="38"/>
  <c r="H11998" i="38"/>
  <c r="G11998" i="38"/>
  <c r="F11998" i="38"/>
  <c r="E11998" i="38"/>
  <c r="R11997" i="38"/>
  <c r="L11997" i="38"/>
  <c r="H11997" i="38"/>
  <c r="G11997" i="38"/>
  <c r="F11997" i="38"/>
  <c r="E11997" i="38"/>
  <c r="R11996" i="38"/>
  <c r="L11996" i="38"/>
  <c r="H11996" i="38"/>
  <c r="G11996" i="38"/>
  <c r="F11996" i="38"/>
  <c r="E11996" i="38"/>
  <c r="R11995" i="38"/>
  <c r="L11995" i="38"/>
  <c r="H11995" i="38"/>
  <c r="G11995" i="38"/>
  <c r="F11995" i="38"/>
  <c r="E11995" i="38"/>
  <c r="R11994" i="38"/>
  <c r="L11994" i="38"/>
  <c r="H11994" i="38"/>
  <c r="G11994" i="38"/>
  <c r="F11994" i="38"/>
  <c r="E11994" i="38"/>
  <c r="R11993" i="38"/>
  <c r="L11993" i="38"/>
  <c r="H11993" i="38"/>
  <c r="G11993" i="38"/>
  <c r="F11993" i="38"/>
  <c r="E11993" i="38"/>
  <c r="R11992" i="38"/>
  <c r="L11992" i="38"/>
  <c r="H11992" i="38"/>
  <c r="G11992" i="38"/>
  <c r="F11992" i="38"/>
  <c r="E11992" i="38"/>
  <c r="R11991" i="38"/>
  <c r="L11991" i="38"/>
  <c r="H11991" i="38"/>
  <c r="G11991" i="38"/>
  <c r="F11991" i="38"/>
  <c r="E11991" i="38"/>
  <c r="R11990" i="38"/>
  <c r="L11990" i="38"/>
  <c r="H11990" i="38"/>
  <c r="G11990" i="38"/>
  <c r="F11990" i="38"/>
  <c r="E11990" i="38"/>
  <c r="R11989" i="38"/>
  <c r="L11989" i="38"/>
  <c r="H11989" i="38"/>
  <c r="G11989" i="38"/>
  <c r="F11989" i="38"/>
  <c r="E11989" i="38"/>
  <c r="R11988" i="38"/>
  <c r="L11988" i="38"/>
  <c r="H11988" i="38"/>
  <c r="G11988" i="38"/>
  <c r="F11988" i="38"/>
  <c r="E11988" i="38"/>
  <c r="R11987" i="38"/>
  <c r="L11987" i="38"/>
  <c r="H11987" i="38"/>
  <c r="G11987" i="38"/>
  <c r="F11987" i="38"/>
  <c r="E11987" i="38"/>
  <c r="R11986" i="38"/>
  <c r="L11986" i="38"/>
  <c r="H11986" i="38"/>
  <c r="G11986" i="38"/>
  <c r="F11986" i="38"/>
  <c r="E11986" i="38"/>
  <c r="R11985" i="38"/>
  <c r="L11985" i="38"/>
  <c r="H11985" i="38"/>
  <c r="G11985" i="38"/>
  <c r="F11985" i="38"/>
  <c r="E11985" i="38"/>
  <c r="R11984" i="38"/>
  <c r="L11984" i="38"/>
  <c r="H11984" i="38"/>
  <c r="G11984" i="38"/>
  <c r="F11984" i="38"/>
  <c r="E11984" i="38"/>
  <c r="R11983" i="38"/>
  <c r="L11983" i="38"/>
  <c r="H11983" i="38"/>
  <c r="G11983" i="38"/>
  <c r="F11983" i="38"/>
  <c r="E11983" i="38"/>
  <c r="R11982" i="38"/>
  <c r="L11982" i="38"/>
  <c r="H11982" i="38"/>
  <c r="G11982" i="38"/>
  <c r="F11982" i="38"/>
  <c r="E11982" i="38"/>
  <c r="R11981" i="38"/>
  <c r="L11981" i="38"/>
  <c r="H11981" i="38"/>
  <c r="G11981" i="38"/>
  <c r="F11981" i="38"/>
  <c r="E11981" i="38"/>
  <c r="R11980" i="38"/>
  <c r="L11980" i="38"/>
  <c r="H11980" i="38"/>
  <c r="G11980" i="38"/>
  <c r="F11980" i="38"/>
  <c r="E11980" i="38"/>
  <c r="R11979" i="38"/>
  <c r="L11979" i="38"/>
  <c r="H11979" i="38"/>
  <c r="G11979" i="38"/>
  <c r="F11979" i="38"/>
  <c r="E11979" i="38"/>
  <c r="R11978" i="38"/>
  <c r="L11978" i="38"/>
  <c r="H11978" i="38"/>
  <c r="G11978" i="38"/>
  <c r="F11978" i="38"/>
  <c r="E11978" i="38"/>
  <c r="R11977" i="38"/>
  <c r="L11977" i="38"/>
  <c r="H11977" i="38"/>
  <c r="G11977" i="38"/>
  <c r="F11977" i="38"/>
  <c r="E11977" i="38"/>
  <c r="R11976" i="38"/>
  <c r="L11976" i="38"/>
  <c r="H11976" i="38"/>
  <c r="G11976" i="38"/>
  <c r="F11976" i="38"/>
  <c r="E11976" i="38"/>
  <c r="R11975" i="38"/>
  <c r="L11975" i="38"/>
  <c r="H11975" i="38"/>
  <c r="G11975" i="38"/>
  <c r="F11975" i="38"/>
  <c r="E11975" i="38"/>
  <c r="R11974" i="38"/>
  <c r="L11974" i="38"/>
  <c r="H11974" i="38"/>
  <c r="G11974" i="38"/>
  <c r="F11974" i="38"/>
  <c r="E11974" i="38"/>
  <c r="R11973" i="38"/>
  <c r="L11973" i="38"/>
  <c r="H11973" i="38"/>
  <c r="G11973" i="38"/>
  <c r="F11973" i="38"/>
  <c r="E11973" i="38"/>
  <c r="R11972" i="38"/>
  <c r="L11972" i="38"/>
  <c r="H11972" i="38"/>
  <c r="G11972" i="38"/>
  <c r="F11972" i="38"/>
  <c r="E11972" i="38"/>
  <c r="R11971" i="38"/>
  <c r="L11971" i="38"/>
  <c r="H11971" i="38"/>
  <c r="G11971" i="38"/>
  <c r="F11971" i="38"/>
  <c r="E11971" i="38"/>
  <c r="R11970" i="38"/>
  <c r="L11970" i="38"/>
  <c r="H11970" i="38"/>
  <c r="G11970" i="38"/>
  <c r="F11970" i="38"/>
  <c r="E11970" i="38"/>
  <c r="R11969" i="38"/>
  <c r="L11969" i="38"/>
  <c r="H11969" i="38"/>
  <c r="G11969" i="38"/>
  <c r="F11969" i="38"/>
  <c r="E11969" i="38"/>
  <c r="R11968" i="38"/>
  <c r="L11968" i="38"/>
  <c r="H11968" i="38"/>
  <c r="G11968" i="38"/>
  <c r="F11968" i="38"/>
  <c r="E11968" i="38"/>
  <c r="R11967" i="38"/>
  <c r="L11967" i="38"/>
  <c r="H11967" i="38"/>
  <c r="G11967" i="38"/>
  <c r="F11967" i="38"/>
  <c r="E11967" i="38"/>
  <c r="R11966" i="38"/>
  <c r="L11966" i="38"/>
  <c r="H11966" i="38"/>
  <c r="G11966" i="38"/>
  <c r="F11966" i="38"/>
  <c r="E11966" i="38"/>
  <c r="R11965" i="38"/>
  <c r="L11965" i="38"/>
  <c r="H11965" i="38"/>
  <c r="G11965" i="38"/>
  <c r="F11965" i="38"/>
  <c r="E11965" i="38"/>
  <c r="R11964" i="38"/>
  <c r="L11964" i="38"/>
  <c r="H11964" i="38"/>
  <c r="G11964" i="38"/>
  <c r="F11964" i="38"/>
  <c r="E11964" i="38"/>
  <c r="R11963" i="38"/>
  <c r="L11963" i="38"/>
  <c r="H11963" i="38"/>
  <c r="G11963" i="38"/>
  <c r="F11963" i="38"/>
  <c r="E11963" i="38"/>
  <c r="R11962" i="38"/>
  <c r="L11962" i="38"/>
  <c r="H11962" i="38"/>
  <c r="G11962" i="38"/>
  <c r="F11962" i="38"/>
  <c r="E11962" i="38"/>
  <c r="R11961" i="38"/>
  <c r="L11961" i="38"/>
  <c r="H11961" i="38"/>
  <c r="G11961" i="38"/>
  <c r="F11961" i="38"/>
  <c r="E11961" i="38"/>
  <c r="R11960" i="38"/>
  <c r="L11960" i="38"/>
  <c r="H11960" i="38"/>
  <c r="G11960" i="38"/>
  <c r="F11960" i="38"/>
  <c r="E11960" i="38"/>
  <c r="R11959" i="38"/>
  <c r="L11959" i="38"/>
  <c r="H11959" i="38"/>
  <c r="G11959" i="38"/>
  <c r="F11959" i="38"/>
  <c r="E11959" i="38"/>
  <c r="R11958" i="38"/>
  <c r="L11958" i="38"/>
  <c r="H11958" i="38"/>
  <c r="G11958" i="38"/>
  <c r="F11958" i="38"/>
  <c r="E11958" i="38"/>
  <c r="R11957" i="38"/>
  <c r="L11957" i="38"/>
  <c r="H11957" i="38"/>
  <c r="G11957" i="38"/>
  <c r="F11957" i="38"/>
  <c r="E11957" i="38"/>
  <c r="R11956" i="38"/>
  <c r="L11956" i="38"/>
  <c r="H11956" i="38"/>
  <c r="G11956" i="38"/>
  <c r="F11956" i="38"/>
  <c r="E11956" i="38"/>
  <c r="R11955" i="38"/>
  <c r="L11955" i="38"/>
  <c r="H11955" i="38"/>
  <c r="G11955" i="38"/>
  <c r="F11955" i="38"/>
  <c r="E11955" i="38"/>
  <c r="R11954" i="38"/>
  <c r="L11954" i="38"/>
  <c r="H11954" i="38"/>
  <c r="G11954" i="38"/>
  <c r="F11954" i="38"/>
  <c r="E11954" i="38"/>
  <c r="R11953" i="38"/>
  <c r="L11953" i="38"/>
  <c r="H11953" i="38"/>
  <c r="G11953" i="38"/>
  <c r="F11953" i="38"/>
  <c r="E11953" i="38"/>
  <c r="R11952" i="38"/>
  <c r="L11952" i="38"/>
  <c r="H11952" i="38"/>
  <c r="G11952" i="38"/>
  <c r="F11952" i="38"/>
  <c r="E11952" i="38"/>
  <c r="R11951" i="38"/>
  <c r="L11951" i="38"/>
  <c r="H11951" i="38"/>
  <c r="G11951" i="38"/>
  <c r="F11951" i="38"/>
  <c r="E11951" i="38"/>
  <c r="R11950" i="38"/>
  <c r="L11950" i="38"/>
  <c r="H11950" i="38"/>
  <c r="G11950" i="38"/>
  <c r="F11950" i="38"/>
  <c r="E11950" i="38"/>
  <c r="R11949" i="38"/>
  <c r="L11949" i="38"/>
  <c r="H11949" i="38"/>
  <c r="G11949" i="38"/>
  <c r="F11949" i="38"/>
  <c r="E11949" i="38"/>
  <c r="R11948" i="38"/>
  <c r="L11948" i="38"/>
  <c r="H11948" i="38"/>
  <c r="G11948" i="38"/>
  <c r="F11948" i="38"/>
  <c r="E11948" i="38"/>
  <c r="R11947" i="38"/>
  <c r="L11947" i="38"/>
  <c r="H11947" i="38"/>
  <c r="G11947" i="38"/>
  <c r="F11947" i="38"/>
  <c r="E11947" i="38"/>
  <c r="R11946" i="38"/>
  <c r="L11946" i="38"/>
  <c r="H11946" i="38"/>
  <c r="G11946" i="38"/>
  <c r="F11946" i="38"/>
  <c r="E11946" i="38"/>
  <c r="R11945" i="38"/>
  <c r="L11945" i="38"/>
  <c r="H11945" i="38"/>
  <c r="G11945" i="38"/>
  <c r="F11945" i="38"/>
  <c r="E11945" i="38"/>
  <c r="R11944" i="38"/>
  <c r="L11944" i="38"/>
  <c r="H11944" i="38"/>
  <c r="G11944" i="38"/>
  <c r="F11944" i="38"/>
  <c r="E11944" i="38"/>
  <c r="R11943" i="38"/>
  <c r="L11943" i="38"/>
  <c r="H11943" i="38"/>
  <c r="G11943" i="38"/>
  <c r="F11943" i="38"/>
  <c r="E11943" i="38"/>
  <c r="R11942" i="38"/>
  <c r="L11942" i="38"/>
  <c r="H11942" i="38"/>
  <c r="G11942" i="38"/>
  <c r="F11942" i="38"/>
  <c r="E11942" i="38"/>
  <c r="R11941" i="38"/>
  <c r="L11941" i="38"/>
  <c r="H11941" i="38"/>
  <c r="G11941" i="38"/>
  <c r="F11941" i="38"/>
  <c r="E11941" i="38"/>
  <c r="R11940" i="38"/>
  <c r="L11940" i="38"/>
  <c r="H11940" i="38"/>
  <c r="G11940" i="38"/>
  <c r="F11940" i="38"/>
  <c r="E11940" i="38"/>
  <c r="R11939" i="38"/>
  <c r="L11939" i="38"/>
  <c r="H11939" i="38"/>
  <c r="G11939" i="38"/>
  <c r="F11939" i="38"/>
  <c r="E11939" i="38"/>
  <c r="R11938" i="38"/>
  <c r="L11938" i="38"/>
  <c r="H11938" i="38"/>
  <c r="G11938" i="38"/>
  <c r="F11938" i="38"/>
  <c r="E11938" i="38"/>
  <c r="R11937" i="38"/>
  <c r="L11937" i="38"/>
  <c r="H11937" i="38"/>
  <c r="G11937" i="38"/>
  <c r="F11937" i="38"/>
  <c r="E11937" i="38"/>
  <c r="R11936" i="38"/>
  <c r="L11936" i="38"/>
  <c r="H11936" i="38"/>
  <c r="G11936" i="38"/>
  <c r="F11936" i="38"/>
  <c r="E11936" i="38"/>
  <c r="R11935" i="38"/>
  <c r="L11935" i="38"/>
  <c r="H11935" i="38"/>
  <c r="G11935" i="38"/>
  <c r="F11935" i="38"/>
  <c r="E11935" i="38"/>
  <c r="R11934" i="38"/>
  <c r="L11934" i="38"/>
  <c r="H11934" i="38"/>
  <c r="G11934" i="38"/>
  <c r="F11934" i="38"/>
  <c r="E11934" i="38"/>
  <c r="R11933" i="38"/>
  <c r="L11933" i="38"/>
  <c r="H11933" i="38"/>
  <c r="G11933" i="38"/>
  <c r="F11933" i="38"/>
  <c r="E11933" i="38"/>
  <c r="R11932" i="38"/>
  <c r="L11932" i="38"/>
  <c r="H11932" i="38"/>
  <c r="G11932" i="38"/>
  <c r="F11932" i="38"/>
  <c r="E11932" i="38"/>
  <c r="R11931" i="38"/>
  <c r="L11931" i="38"/>
  <c r="H11931" i="38"/>
  <c r="G11931" i="38"/>
  <c r="F11931" i="38"/>
  <c r="E11931" i="38"/>
  <c r="R11930" i="38"/>
  <c r="L11930" i="38"/>
  <c r="H11930" i="38"/>
  <c r="G11930" i="38"/>
  <c r="F11930" i="38"/>
  <c r="E11930" i="38"/>
  <c r="R11929" i="38"/>
  <c r="L11929" i="38"/>
  <c r="H11929" i="38"/>
  <c r="G11929" i="38"/>
  <c r="F11929" i="38"/>
  <c r="E11929" i="38"/>
  <c r="R11928" i="38"/>
  <c r="L11928" i="38"/>
  <c r="H11928" i="38"/>
  <c r="G11928" i="38"/>
  <c r="F11928" i="38"/>
  <c r="E11928" i="38"/>
  <c r="R11927" i="38"/>
  <c r="L11927" i="38"/>
  <c r="H11927" i="38"/>
  <c r="G11927" i="38"/>
  <c r="F11927" i="38"/>
  <c r="E11927" i="38"/>
  <c r="R11926" i="38"/>
  <c r="L11926" i="38"/>
  <c r="H11926" i="38"/>
  <c r="G11926" i="38"/>
  <c r="F11926" i="38"/>
  <c r="E11926" i="38"/>
  <c r="R11925" i="38"/>
  <c r="L11925" i="38"/>
  <c r="H11925" i="38"/>
  <c r="G11925" i="38"/>
  <c r="F11925" i="38"/>
  <c r="E11925" i="38"/>
  <c r="R11924" i="38"/>
  <c r="L11924" i="38"/>
  <c r="H11924" i="38"/>
  <c r="G11924" i="38"/>
  <c r="F11924" i="38"/>
  <c r="E11924" i="38"/>
  <c r="R11923" i="38"/>
  <c r="L11923" i="38"/>
  <c r="H11923" i="38"/>
  <c r="G11923" i="38"/>
  <c r="F11923" i="38"/>
  <c r="E11923" i="38"/>
  <c r="R11922" i="38"/>
  <c r="L11922" i="38"/>
  <c r="H11922" i="38"/>
  <c r="G11922" i="38"/>
  <c r="F11922" i="38"/>
  <c r="E11922" i="38"/>
  <c r="R11921" i="38"/>
  <c r="L11921" i="38"/>
  <c r="H11921" i="38"/>
  <c r="G11921" i="38"/>
  <c r="F11921" i="38"/>
  <c r="E11921" i="38"/>
  <c r="R11920" i="38"/>
  <c r="L11920" i="38"/>
  <c r="H11920" i="38"/>
  <c r="G11920" i="38"/>
  <c r="F11920" i="38"/>
  <c r="E11920" i="38"/>
  <c r="R11919" i="38"/>
  <c r="L11919" i="38"/>
  <c r="H11919" i="38"/>
  <c r="G11919" i="38"/>
  <c r="F11919" i="38"/>
  <c r="E11919" i="38"/>
  <c r="R11918" i="38"/>
  <c r="L11918" i="38"/>
  <c r="H11918" i="38"/>
  <c r="G11918" i="38"/>
  <c r="F11918" i="38"/>
  <c r="E11918" i="38"/>
  <c r="R11917" i="38"/>
  <c r="L11917" i="38"/>
  <c r="H11917" i="38"/>
  <c r="G11917" i="38"/>
  <c r="F11917" i="38"/>
  <c r="E11917" i="38"/>
  <c r="R11916" i="38"/>
  <c r="L11916" i="38"/>
  <c r="H11916" i="38"/>
  <c r="G11916" i="38"/>
  <c r="F11916" i="38"/>
  <c r="E11916" i="38"/>
  <c r="R11915" i="38"/>
  <c r="L11915" i="38"/>
  <c r="H11915" i="38"/>
  <c r="G11915" i="38"/>
  <c r="F11915" i="38"/>
  <c r="E11915" i="38"/>
  <c r="R11914" i="38"/>
  <c r="L11914" i="38"/>
  <c r="H11914" i="38"/>
  <c r="G11914" i="38"/>
  <c r="F11914" i="38"/>
  <c r="E11914" i="38"/>
  <c r="R11913" i="38"/>
  <c r="L11913" i="38"/>
  <c r="H11913" i="38"/>
  <c r="G11913" i="38"/>
  <c r="F11913" i="38"/>
  <c r="E11913" i="38"/>
  <c r="R11912" i="38"/>
  <c r="L11912" i="38"/>
  <c r="H11912" i="38"/>
  <c r="G11912" i="38"/>
  <c r="F11912" i="38"/>
  <c r="E11912" i="38"/>
  <c r="R11911" i="38"/>
  <c r="L11911" i="38"/>
  <c r="H11911" i="38"/>
  <c r="G11911" i="38"/>
  <c r="F11911" i="38"/>
  <c r="E11911" i="38"/>
  <c r="R11910" i="38"/>
  <c r="L11910" i="38"/>
  <c r="H11910" i="38"/>
  <c r="G11910" i="38"/>
  <c r="F11910" i="38"/>
  <c r="E11910" i="38"/>
  <c r="R11909" i="38"/>
  <c r="L11909" i="38"/>
  <c r="H11909" i="38"/>
  <c r="G11909" i="38"/>
  <c r="F11909" i="38"/>
  <c r="E11909" i="38"/>
  <c r="R11908" i="38"/>
  <c r="L11908" i="38"/>
  <c r="H11908" i="38"/>
  <c r="G11908" i="38"/>
  <c r="F11908" i="38"/>
  <c r="E11908" i="38"/>
  <c r="R11907" i="38"/>
  <c r="L11907" i="38"/>
  <c r="H11907" i="38"/>
  <c r="G11907" i="38"/>
  <c r="F11907" i="38"/>
  <c r="E11907" i="38"/>
  <c r="R11906" i="38"/>
  <c r="L11906" i="38"/>
  <c r="H11906" i="38"/>
  <c r="G11906" i="38"/>
  <c r="F11906" i="38"/>
  <c r="E11906" i="38"/>
  <c r="R11905" i="38"/>
  <c r="L11905" i="38"/>
  <c r="H11905" i="38"/>
  <c r="G11905" i="38"/>
  <c r="F11905" i="38"/>
  <c r="E11905" i="38"/>
  <c r="R11904" i="38"/>
  <c r="L11904" i="38"/>
  <c r="H11904" i="38"/>
  <c r="G11904" i="38"/>
  <c r="F11904" i="38"/>
  <c r="E11904" i="38"/>
  <c r="R11903" i="38"/>
  <c r="L11903" i="38"/>
  <c r="H11903" i="38"/>
  <c r="G11903" i="38"/>
  <c r="F11903" i="38"/>
  <c r="E11903" i="38"/>
  <c r="R11902" i="38"/>
  <c r="L11902" i="38"/>
  <c r="H11902" i="38"/>
  <c r="G11902" i="38"/>
  <c r="F11902" i="38"/>
  <c r="E11902" i="38"/>
  <c r="R11901" i="38"/>
  <c r="L11901" i="38"/>
  <c r="H11901" i="38"/>
  <c r="G11901" i="38"/>
  <c r="F11901" i="38"/>
  <c r="E11901" i="38"/>
  <c r="R11900" i="38"/>
  <c r="L11900" i="38"/>
  <c r="H11900" i="38"/>
  <c r="G11900" i="38"/>
  <c r="F11900" i="38"/>
  <c r="E11900" i="38"/>
  <c r="R11899" i="38"/>
  <c r="L11899" i="38"/>
  <c r="H11899" i="38"/>
  <c r="G11899" i="38"/>
  <c r="F11899" i="38"/>
  <c r="E11899" i="38"/>
  <c r="R11898" i="38"/>
  <c r="L11898" i="38"/>
  <c r="H11898" i="38"/>
  <c r="G11898" i="38"/>
  <c r="F11898" i="38"/>
  <c r="E11898" i="38"/>
  <c r="R11897" i="38"/>
  <c r="L11897" i="38"/>
  <c r="H11897" i="38"/>
  <c r="G11897" i="38"/>
  <c r="F11897" i="38"/>
  <c r="E11897" i="38"/>
  <c r="R11896" i="38"/>
  <c r="L11896" i="38"/>
  <c r="H11896" i="38"/>
  <c r="G11896" i="38"/>
  <c r="F11896" i="38"/>
  <c r="E11896" i="38"/>
  <c r="R11895" i="38"/>
  <c r="L11895" i="38"/>
  <c r="H11895" i="38"/>
  <c r="G11895" i="38"/>
  <c r="F11895" i="38"/>
  <c r="E11895" i="38"/>
  <c r="R11894" i="38"/>
  <c r="L11894" i="38"/>
  <c r="H11894" i="38"/>
  <c r="G11894" i="38"/>
  <c r="F11894" i="38"/>
  <c r="E11894" i="38"/>
  <c r="R11893" i="38"/>
  <c r="L11893" i="38"/>
  <c r="H11893" i="38"/>
  <c r="G11893" i="38"/>
  <c r="F11893" i="38"/>
  <c r="E11893" i="38"/>
  <c r="R11892" i="38"/>
  <c r="L11892" i="38"/>
  <c r="H11892" i="38"/>
  <c r="G11892" i="38"/>
  <c r="F11892" i="38"/>
  <c r="E11892" i="38"/>
  <c r="R11891" i="38"/>
  <c r="L11891" i="38"/>
  <c r="H11891" i="38"/>
  <c r="G11891" i="38"/>
  <c r="F11891" i="38"/>
  <c r="E11891" i="38"/>
  <c r="R11890" i="38"/>
  <c r="L11890" i="38"/>
  <c r="H11890" i="38"/>
  <c r="G11890" i="38"/>
  <c r="F11890" i="38"/>
  <c r="E11890" i="38"/>
  <c r="R11889" i="38"/>
  <c r="L11889" i="38"/>
  <c r="H11889" i="38"/>
  <c r="G11889" i="38"/>
  <c r="F11889" i="38"/>
  <c r="E11889" i="38"/>
  <c r="R11888" i="38"/>
  <c r="L11888" i="38"/>
  <c r="H11888" i="38"/>
  <c r="G11888" i="38"/>
  <c r="F11888" i="38"/>
  <c r="E11888" i="38"/>
  <c r="R11887" i="38"/>
  <c r="L11887" i="38"/>
  <c r="H11887" i="38"/>
  <c r="G11887" i="38"/>
  <c r="F11887" i="38"/>
  <c r="E11887" i="38"/>
  <c r="R11886" i="38"/>
  <c r="L11886" i="38"/>
  <c r="H11886" i="38"/>
  <c r="G11886" i="38"/>
  <c r="F11886" i="38"/>
  <c r="E11886" i="38"/>
  <c r="R11885" i="38"/>
  <c r="L11885" i="38"/>
  <c r="H11885" i="38"/>
  <c r="G11885" i="38"/>
  <c r="F11885" i="38"/>
  <c r="E11885" i="38"/>
  <c r="R11884" i="38"/>
  <c r="L11884" i="38"/>
  <c r="H11884" i="38"/>
  <c r="G11884" i="38"/>
  <c r="F11884" i="38"/>
  <c r="E11884" i="38"/>
  <c r="R11883" i="38"/>
  <c r="L11883" i="38"/>
  <c r="H11883" i="38"/>
  <c r="G11883" i="38"/>
  <c r="F11883" i="38"/>
  <c r="E11883" i="38"/>
  <c r="R11882" i="38"/>
  <c r="L11882" i="38"/>
  <c r="H11882" i="38"/>
  <c r="G11882" i="38"/>
  <c r="F11882" i="38"/>
  <c r="E11882" i="38"/>
  <c r="R11881" i="38"/>
  <c r="L11881" i="38"/>
  <c r="H11881" i="38"/>
  <c r="G11881" i="38"/>
  <c r="F11881" i="38"/>
  <c r="E11881" i="38"/>
  <c r="R11880" i="38"/>
  <c r="L11880" i="38"/>
  <c r="H11880" i="38"/>
  <c r="G11880" i="38"/>
  <c r="F11880" i="38"/>
  <c r="E11880" i="38"/>
  <c r="R11879" i="38"/>
  <c r="L11879" i="38"/>
  <c r="H11879" i="38"/>
  <c r="G11879" i="38"/>
  <c r="F11879" i="38"/>
  <c r="E11879" i="38"/>
  <c r="R11878" i="38"/>
  <c r="L11878" i="38"/>
  <c r="H11878" i="38"/>
  <c r="G11878" i="38"/>
  <c r="F11878" i="38"/>
  <c r="E11878" i="38"/>
  <c r="R11877" i="38"/>
  <c r="L11877" i="38"/>
  <c r="H11877" i="38"/>
  <c r="G11877" i="38"/>
  <c r="F11877" i="38"/>
  <c r="E11877" i="38"/>
  <c r="R11876" i="38"/>
  <c r="L11876" i="38"/>
  <c r="H11876" i="38"/>
  <c r="G11876" i="38"/>
  <c r="F11876" i="38"/>
  <c r="E11876" i="38"/>
  <c r="R11875" i="38"/>
  <c r="L11875" i="38"/>
  <c r="H11875" i="38"/>
  <c r="G11875" i="38"/>
  <c r="F11875" i="38"/>
  <c r="E11875" i="38"/>
  <c r="R11874" i="38"/>
  <c r="L11874" i="38"/>
  <c r="H11874" i="38"/>
  <c r="G11874" i="38"/>
  <c r="F11874" i="38"/>
  <c r="E11874" i="38"/>
  <c r="R11873" i="38"/>
  <c r="L11873" i="38"/>
  <c r="H11873" i="38"/>
  <c r="G11873" i="38"/>
  <c r="F11873" i="38"/>
  <c r="E11873" i="38"/>
  <c r="R11872" i="38"/>
  <c r="L11872" i="38"/>
  <c r="H11872" i="38"/>
  <c r="G11872" i="38"/>
  <c r="F11872" i="38"/>
  <c r="E11872" i="38"/>
  <c r="R11871" i="38"/>
  <c r="L11871" i="38"/>
  <c r="H11871" i="38"/>
  <c r="G11871" i="38"/>
  <c r="F11871" i="38"/>
  <c r="E11871" i="38"/>
  <c r="R11870" i="38"/>
  <c r="L11870" i="38"/>
  <c r="H11870" i="38"/>
  <c r="G11870" i="38"/>
  <c r="F11870" i="38"/>
  <c r="E11870" i="38"/>
  <c r="R11869" i="38"/>
  <c r="L11869" i="38"/>
  <c r="H11869" i="38"/>
  <c r="G11869" i="38"/>
  <c r="F11869" i="38"/>
  <c r="E11869" i="38"/>
  <c r="R11868" i="38"/>
  <c r="L11868" i="38"/>
  <c r="H11868" i="38"/>
  <c r="G11868" i="38"/>
  <c r="F11868" i="38"/>
  <c r="E11868" i="38"/>
  <c r="R11867" i="38"/>
  <c r="L11867" i="38"/>
  <c r="H11867" i="38"/>
  <c r="G11867" i="38"/>
  <c r="F11867" i="38"/>
  <c r="E11867" i="38"/>
  <c r="R11866" i="38"/>
  <c r="L11866" i="38"/>
  <c r="H11866" i="38"/>
  <c r="G11866" i="38"/>
  <c r="F11866" i="38"/>
  <c r="E11866" i="38"/>
  <c r="R11865" i="38"/>
  <c r="L11865" i="38"/>
  <c r="H11865" i="38"/>
  <c r="G11865" i="38"/>
  <c r="F11865" i="38"/>
  <c r="E11865" i="38"/>
  <c r="R11864" i="38"/>
  <c r="L11864" i="38"/>
  <c r="H11864" i="38"/>
  <c r="G11864" i="38"/>
  <c r="F11864" i="38"/>
  <c r="E11864" i="38"/>
  <c r="R11863" i="38"/>
  <c r="L11863" i="38"/>
  <c r="H11863" i="38"/>
  <c r="G11863" i="38"/>
  <c r="F11863" i="38"/>
  <c r="E11863" i="38"/>
  <c r="R11862" i="38"/>
  <c r="L11862" i="38"/>
  <c r="H11862" i="38"/>
  <c r="G11862" i="38"/>
  <c r="F11862" i="38"/>
  <c r="E11862" i="38"/>
  <c r="R11861" i="38"/>
  <c r="L11861" i="38"/>
  <c r="H11861" i="38"/>
  <c r="G11861" i="38"/>
  <c r="F11861" i="38"/>
  <c r="E11861" i="38"/>
  <c r="R11860" i="38"/>
  <c r="L11860" i="38"/>
  <c r="H11860" i="38"/>
  <c r="G11860" i="38"/>
  <c r="F11860" i="38"/>
  <c r="E11860" i="38"/>
  <c r="R11859" i="38"/>
  <c r="L11859" i="38"/>
  <c r="H11859" i="38"/>
  <c r="G11859" i="38"/>
  <c r="F11859" i="38"/>
  <c r="E11859" i="38"/>
  <c r="R11858" i="38"/>
  <c r="L11858" i="38"/>
  <c r="H11858" i="38"/>
  <c r="G11858" i="38"/>
  <c r="F11858" i="38"/>
  <c r="E11858" i="38"/>
  <c r="R11857" i="38"/>
  <c r="L11857" i="38"/>
  <c r="H11857" i="38"/>
  <c r="G11857" i="38"/>
  <c r="F11857" i="38"/>
  <c r="E11857" i="38"/>
  <c r="R11856" i="38"/>
  <c r="L11856" i="38"/>
  <c r="H11856" i="38"/>
  <c r="G11856" i="38"/>
  <c r="F11856" i="38"/>
  <c r="E11856" i="38"/>
  <c r="R11855" i="38"/>
  <c r="L11855" i="38"/>
  <c r="H11855" i="38"/>
  <c r="G11855" i="38"/>
  <c r="F11855" i="38"/>
  <c r="E11855" i="38"/>
  <c r="R11854" i="38"/>
  <c r="L11854" i="38"/>
  <c r="H11854" i="38"/>
  <c r="G11854" i="38"/>
  <c r="F11854" i="38"/>
  <c r="E11854" i="38"/>
  <c r="R11853" i="38"/>
  <c r="L11853" i="38"/>
  <c r="H11853" i="38"/>
  <c r="G11853" i="38"/>
  <c r="F11853" i="38"/>
  <c r="E11853" i="38"/>
  <c r="R11852" i="38"/>
  <c r="L11852" i="38"/>
  <c r="H11852" i="38"/>
  <c r="G11852" i="38"/>
  <c r="F11852" i="38"/>
  <c r="E11852" i="38"/>
  <c r="R11851" i="38"/>
  <c r="L11851" i="38"/>
  <c r="H11851" i="38"/>
  <c r="G11851" i="38"/>
  <c r="F11851" i="38"/>
  <c r="E11851" i="38"/>
  <c r="R11850" i="38"/>
  <c r="L11850" i="38"/>
  <c r="H11850" i="38"/>
  <c r="G11850" i="38"/>
  <c r="F11850" i="38"/>
  <c r="E11850" i="38"/>
  <c r="R11849" i="38"/>
  <c r="L11849" i="38"/>
  <c r="H11849" i="38"/>
  <c r="G11849" i="38"/>
  <c r="F11849" i="38"/>
  <c r="E11849" i="38"/>
  <c r="R11848" i="38"/>
  <c r="L11848" i="38"/>
  <c r="H11848" i="38"/>
  <c r="G11848" i="38"/>
  <c r="F11848" i="38"/>
  <c r="E11848" i="38"/>
  <c r="R11847" i="38"/>
  <c r="L11847" i="38"/>
  <c r="H11847" i="38"/>
  <c r="G11847" i="38"/>
  <c r="F11847" i="38"/>
  <c r="E11847" i="38"/>
  <c r="R11846" i="38"/>
  <c r="L11846" i="38"/>
  <c r="H11846" i="38"/>
  <c r="G11846" i="38"/>
  <c r="F11846" i="38"/>
  <c r="E11846" i="38"/>
  <c r="R11845" i="38"/>
  <c r="L11845" i="38"/>
  <c r="H11845" i="38"/>
  <c r="G11845" i="38"/>
  <c r="F11845" i="38"/>
  <c r="E11845" i="38"/>
  <c r="R11844" i="38"/>
  <c r="L11844" i="38"/>
  <c r="H11844" i="38"/>
  <c r="G11844" i="38"/>
  <c r="F11844" i="38"/>
  <c r="E11844" i="38"/>
  <c r="R11843" i="38"/>
  <c r="L11843" i="38"/>
  <c r="H11843" i="38"/>
  <c r="G11843" i="38"/>
  <c r="F11843" i="38"/>
  <c r="E11843" i="38"/>
  <c r="R11842" i="38"/>
  <c r="L11842" i="38"/>
  <c r="H11842" i="38"/>
  <c r="G11842" i="38"/>
  <c r="F11842" i="38"/>
  <c r="E11842" i="38"/>
  <c r="R11841" i="38"/>
  <c r="L11841" i="38"/>
  <c r="H11841" i="38"/>
  <c r="G11841" i="38"/>
  <c r="F11841" i="38"/>
  <c r="E11841" i="38"/>
  <c r="R11840" i="38"/>
  <c r="L11840" i="38"/>
  <c r="H11840" i="38"/>
  <c r="G11840" i="38"/>
  <c r="F11840" i="38"/>
  <c r="E11840" i="38"/>
  <c r="R11839" i="38"/>
  <c r="L11839" i="38"/>
  <c r="H11839" i="38"/>
  <c r="G11839" i="38"/>
  <c r="F11839" i="38"/>
  <c r="E11839" i="38"/>
  <c r="R11838" i="38"/>
  <c r="L11838" i="38"/>
  <c r="H11838" i="38"/>
  <c r="G11838" i="38"/>
  <c r="F11838" i="38"/>
  <c r="E11838" i="38"/>
  <c r="R11837" i="38"/>
  <c r="L11837" i="38"/>
  <c r="H11837" i="38"/>
  <c r="G11837" i="38"/>
  <c r="F11837" i="38"/>
  <c r="E11837" i="38"/>
  <c r="R11836" i="38"/>
  <c r="L11836" i="38"/>
  <c r="H11836" i="38"/>
  <c r="G11836" i="38"/>
  <c r="F11836" i="38"/>
  <c r="E11836" i="38"/>
  <c r="R11835" i="38"/>
  <c r="L11835" i="38"/>
  <c r="H11835" i="38"/>
  <c r="G11835" i="38"/>
  <c r="F11835" i="38"/>
  <c r="E11835" i="38"/>
  <c r="R11834" i="38"/>
  <c r="L11834" i="38"/>
  <c r="H11834" i="38"/>
  <c r="G11834" i="38"/>
  <c r="F11834" i="38"/>
  <c r="E11834" i="38"/>
  <c r="R11833" i="38"/>
  <c r="L11833" i="38"/>
  <c r="H11833" i="38"/>
  <c r="G11833" i="38"/>
  <c r="F11833" i="38"/>
  <c r="E11833" i="38"/>
  <c r="R11832" i="38"/>
  <c r="L11832" i="38"/>
  <c r="H11832" i="38"/>
  <c r="G11832" i="38"/>
  <c r="F11832" i="38"/>
  <c r="E11832" i="38"/>
  <c r="R11831" i="38"/>
  <c r="L11831" i="38"/>
  <c r="H11831" i="38"/>
  <c r="G11831" i="38"/>
  <c r="F11831" i="38"/>
  <c r="E11831" i="38"/>
  <c r="R11830" i="38"/>
  <c r="L11830" i="38"/>
  <c r="H11830" i="38"/>
  <c r="G11830" i="38"/>
  <c r="F11830" i="38"/>
  <c r="E11830" i="38"/>
  <c r="R11829" i="38"/>
  <c r="L11829" i="38"/>
  <c r="H11829" i="38"/>
  <c r="G11829" i="38"/>
  <c r="F11829" i="38"/>
  <c r="E11829" i="38"/>
  <c r="R11828" i="38"/>
  <c r="L11828" i="38"/>
  <c r="H11828" i="38"/>
  <c r="G11828" i="38"/>
  <c r="F11828" i="38"/>
  <c r="E11828" i="38"/>
  <c r="R11827" i="38"/>
  <c r="L11827" i="38"/>
  <c r="H11827" i="38"/>
  <c r="G11827" i="38"/>
  <c r="F11827" i="38"/>
  <c r="E11827" i="38"/>
  <c r="R11826" i="38"/>
  <c r="L11826" i="38"/>
  <c r="H11826" i="38"/>
  <c r="G11826" i="38"/>
  <c r="F11826" i="38"/>
  <c r="E11826" i="38"/>
  <c r="R11825" i="38"/>
  <c r="L11825" i="38"/>
  <c r="H11825" i="38"/>
  <c r="G11825" i="38"/>
  <c r="F11825" i="38"/>
  <c r="E11825" i="38"/>
  <c r="R11824" i="38"/>
  <c r="L11824" i="38"/>
  <c r="H11824" i="38"/>
  <c r="G11824" i="38"/>
  <c r="F11824" i="38"/>
  <c r="E11824" i="38"/>
  <c r="R11823" i="38"/>
  <c r="L11823" i="38"/>
  <c r="H11823" i="38"/>
  <c r="G11823" i="38"/>
  <c r="F11823" i="38"/>
  <c r="E11823" i="38"/>
  <c r="R11822" i="38"/>
  <c r="L11822" i="38"/>
  <c r="H11822" i="38"/>
  <c r="G11822" i="38"/>
  <c r="F11822" i="38"/>
  <c r="E11822" i="38"/>
  <c r="R11821" i="38"/>
  <c r="L11821" i="38"/>
  <c r="H11821" i="38"/>
  <c r="G11821" i="38"/>
  <c r="F11821" i="38"/>
  <c r="E11821" i="38"/>
  <c r="R11820" i="38"/>
  <c r="L11820" i="38"/>
  <c r="H11820" i="38"/>
  <c r="G11820" i="38"/>
  <c r="F11820" i="38"/>
  <c r="E11820" i="38"/>
  <c r="R11819" i="38"/>
  <c r="L11819" i="38"/>
  <c r="H11819" i="38"/>
  <c r="G11819" i="38"/>
  <c r="F11819" i="38"/>
  <c r="E11819" i="38"/>
  <c r="R11818" i="38"/>
  <c r="L11818" i="38"/>
  <c r="H11818" i="38"/>
  <c r="G11818" i="38"/>
  <c r="F11818" i="38"/>
  <c r="E11818" i="38"/>
  <c r="R11817" i="38"/>
  <c r="L11817" i="38"/>
  <c r="H11817" i="38"/>
  <c r="G11817" i="38"/>
  <c r="F11817" i="38"/>
  <c r="E11817" i="38"/>
  <c r="R11816" i="38"/>
  <c r="L11816" i="38"/>
  <c r="H11816" i="38"/>
  <c r="G11816" i="38"/>
  <c r="F11816" i="38"/>
  <c r="E11816" i="38"/>
  <c r="R11815" i="38"/>
  <c r="L11815" i="38"/>
  <c r="H11815" i="38"/>
  <c r="G11815" i="38"/>
  <c r="F11815" i="38"/>
  <c r="E11815" i="38"/>
  <c r="R11814" i="38"/>
  <c r="L11814" i="38"/>
  <c r="H11814" i="38"/>
  <c r="G11814" i="38"/>
  <c r="F11814" i="38"/>
  <c r="E11814" i="38"/>
  <c r="R11813" i="38"/>
  <c r="L11813" i="38"/>
  <c r="H11813" i="38"/>
  <c r="G11813" i="38"/>
  <c r="F11813" i="38"/>
  <c r="E11813" i="38"/>
  <c r="R11812" i="38"/>
  <c r="L11812" i="38"/>
  <c r="H11812" i="38"/>
  <c r="G11812" i="38"/>
  <c r="F11812" i="38"/>
  <c r="E11812" i="38"/>
  <c r="R11811" i="38"/>
  <c r="L11811" i="38"/>
  <c r="H11811" i="38"/>
  <c r="G11811" i="38"/>
  <c r="F11811" i="38"/>
  <c r="E11811" i="38"/>
  <c r="R11810" i="38"/>
  <c r="L11810" i="38"/>
  <c r="H11810" i="38"/>
  <c r="G11810" i="38"/>
  <c r="F11810" i="38"/>
  <c r="E11810" i="38"/>
  <c r="R11809" i="38"/>
  <c r="L11809" i="38"/>
  <c r="H11809" i="38"/>
  <c r="G11809" i="38"/>
  <c r="F11809" i="38"/>
  <c r="E11809" i="38"/>
  <c r="R11808" i="38"/>
  <c r="L11808" i="38"/>
  <c r="H11808" i="38"/>
  <c r="G11808" i="38"/>
  <c r="F11808" i="38"/>
  <c r="E11808" i="38"/>
  <c r="R11807" i="38"/>
  <c r="L11807" i="38"/>
  <c r="H11807" i="38"/>
  <c r="G11807" i="38"/>
  <c r="F11807" i="38"/>
  <c r="E11807" i="38"/>
  <c r="R11806" i="38"/>
  <c r="L11806" i="38"/>
  <c r="H11806" i="38"/>
  <c r="G11806" i="38"/>
  <c r="F11806" i="38"/>
  <c r="E11806" i="38"/>
  <c r="R11805" i="38"/>
  <c r="L11805" i="38"/>
  <c r="H11805" i="38"/>
  <c r="G11805" i="38"/>
  <c r="F11805" i="38"/>
  <c r="E11805" i="38"/>
  <c r="R11804" i="38"/>
  <c r="L11804" i="38"/>
  <c r="H11804" i="38"/>
  <c r="G11804" i="38"/>
  <c r="F11804" i="38"/>
  <c r="E11804" i="38"/>
  <c r="R11803" i="38"/>
  <c r="L11803" i="38"/>
  <c r="H11803" i="38"/>
  <c r="G11803" i="38"/>
  <c r="F11803" i="38"/>
  <c r="E11803" i="38"/>
  <c r="R11802" i="38"/>
  <c r="L11802" i="38"/>
  <c r="H11802" i="38"/>
  <c r="G11802" i="38"/>
  <c r="F11802" i="38"/>
  <c r="E11802" i="38"/>
  <c r="R11801" i="38"/>
  <c r="L11801" i="38"/>
  <c r="H11801" i="38"/>
  <c r="G11801" i="38"/>
  <c r="F11801" i="38"/>
  <c r="E11801" i="38"/>
  <c r="R11800" i="38"/>
  <c r="L11800" i="38"/>
  <c r="H11800" i="38"/>
  <c r="G11800" i="38"/>
  <c r="F11800" i="38"/>
  <c r="E11800" i="38"/>
  <c r="R11799" i="38"/>
  <c r="L11799" i="38"/>
  <c r="H11799" i="38"/>
  <c r="G11799" i="38"/>
  <c r="F11799" i="38"/>
  <c r="E11799" i="38"/>
  <c r="R11798" i="38"/>
  <c r="L11798" i="38"/>
  <c r="H11798" i="38"/>
  <c r="G11798" i="38"/>
  <c r="F11798" i="38"/>
  <c r="E11798" i="38"/>
  <c r="R11797" i="38"/>
  <c r="L11797" i="38"/>
  <c r="H11797" i="38"/>
  <c r="G11797" i="38"/>
  <c r="F11797" i="38"/>
  <c r="E11797" i="38"/>
  <c r="R11796" i="38"/>
  <c r="L11796" i="38"/>
  <c r="H11796" i="38"/>
  <c r="G11796" i="38"/>
  <c r="F11796" i="38"/>
  <c r="E11796" i="38"/>
  <c r="R11795" i="38"/>
  <c r="L11795" i="38"/>
  <c r="H11795" i="38"/>
  <c r="G11795" i="38"/>
  <c r="F11795" i="38"/>
  <c r="E11795" i="38"/>
  <c r="R11794" i="38"/>
  <c r="L11794" i="38"/>
  <c r="H11794" i="38"/>
  <c r="G11794" i="38"/>
  <c r="F11794" i="38"/>
  <c r="E11794" i="38"/>
  <c r="R11793" i="38"/>
  <c r="L11793" i="38"/>
  <c r="H11793" i="38"/>
  <c r="G11793" i="38"/>
  <c r="F11793" i="38"/>
  <c r="E11793" i="38"/>
  <c r="R11792" i="38"/>
  <c r="L11792" i="38"/>
  <c r="H11792" i="38"/>
  <c r="G11792" i="38"/>
  <c r="F11792" i="38"/>
  <c r="E11792" i="38"/>
  <c r="R11791" i="38"/>
  <c r="L11791" i="38"/>
  <c r="H11791" i="38"/>
  <c r="G11791" i="38"/>
  <c r="F11791" i="38"/>
  <c r="E11791" i="38"/>
  <c r="R11790" i="38"/>
  <c r="L11790" i="38"/>
  <c r="H11790" i="38"/>
  <c r="G11790" i="38"/>
  <c r="F11790" i="38"/>
  <c r="E11790" i="38"/>
  <c r="R11789" i="38"/>
  <c r="L11789" i="38"/>
  <c r="H11789" i="38"/>
  <c r="G11789" i="38"/>
  <c r="F11789" i="38"/>
  <c r="E11789" i="38"/>
  <c r="R11788" i="38"/>
  <c r="L11788" i="38"/>
  <c r="H11788" i="38"/>
  <c r="G11788" i="38"/>
  <c r="F11788" i="38"/>
  <c r="E11788" i="38"/>
  <c r="R11787" i="38"/>
  <c r="L11787" i="38"/>
  <c r="H11787" i="38"/>
  <c r="G11787" i="38"/>
  <c r="F11787" i="38"/>
  <c r="E11787" i="38"/>
  <c r="R11786" i="38"/>
  <c r="L11786" i="38"/>
  <c r="H11786" i="38"/>
  <c r="G11786" i="38"/>
  <c r="F11786" i="38"/>
  <c r="E11786" i="38"/>
  <c r="R11785" i="38"/>
  <c r="L11785" i="38"/>
  <c r="H11785" i="38"/>
  <c r="G11785" i="38"/>
  <c r="F11785" i="38"/>
  <c r="E11785" i="38"/>
  <c r="R11784" i="38"/>
  <c r="L11784" i="38"/>
  <c r="H11784" i="38"/>
  <c r="G11784" i="38"/>
  <c r="F11784" i="38"/>
  <c r="E11784" i="38"/>
  <c r="R11783" i="38"/>
  <c r="L11783" i="38"/>
  <c r="H11783" i="38"/>
  <c r="G11783" i="38"/>
  <c r="F11783" i="38"/>
  <c r="E11783" i="38"/>
  <c r="R11782" i="38"/>
  <c r="L11782" i="38"/>
  <c r="H11782" i="38"/>
  <c r="G11782" i="38"/>
  <c r="F11782" i="38"/>
  <c r="E11782" i="38"/>
  <c r="R11781" i="38"/>
  <c r="L11781" i="38"/>
  <c r="H11781" i="38"/>
  <c r="G11781" i="38"/>
  <c r="F11781" i="38"/>
  <c r="E11781" i="38"/>
  <c r="R11780" i="38"/>
  <c r="L11780" i="38"/>
  <c r="H11780" i="38"/>
  <c r="G11780" i="38"/>
  <c r="F11780" i="38"/>
  <c r="E11780" i="38"/>
  <c r="R11779" i="38"/>
  <c r="L11779" i="38"/>
  <c r="H11779" i="38"/>
  <c r="G11779" i="38"/>
  <c r="F11779" i="38"/>
  <c r="E11779" i="38"/>
  <c r="R11778" i="38"/>
  <c r="L11778" i="38"/>
  <c r="H11778" i="38"/>
  <c r="G11778" i="38"/>
  <c r="F11778" i="38"/>
  <c r="E11778" i="38"/>
  <c r="R11777" i="38"/>
  <c r="L11777" i="38"/>
  <c r="H11777" i="38"/>
  <c r="G11777" i="38"/>
  <c r="F11777" i="38"/>
  <c r="E11777" i="38"/>
  <c r="R11776" i="38"/>
  <c r="L11776" i="38"/>
  <c r="H11776" i="38"/>
  <c r="G11776" i="38"/>
  <c r="F11776" i="38"/>
  <c r="E11776" i="38"/>
  <c r="R11775" i="38"/>
  <c r="L11775" i="38"/>
  <c r="H11775" i="38"/>
  <c r="G11775" i="38"/>
  <c r="F11775" i="38"/>
  <c r="E11775" i="38"/>
  <c r="R11774" i="38"/>
  <c r="L11774" i="38"/>
  <c r="H11774" i="38"/>
  <c r="G11774" i="38"/>
  <c r="F11774" i="38"/>
  <c r="E11774" i="38"/>
  <c r="R11773" i="38"/>
  <c r="L11773" i="38"/>
  <c r="H11773" i="38"/>
  <c r="G11773" i="38"/>
  <c r="F11773" i="38"/>
  <c r="E11773" i="38"/>
  <c r="R11772" i="38"/>
  <c r="L11772" i="38"/>
  <c r="H11772" i="38"/>
  <c r="G11772" i="38"/>
  <c r="F11772" i="38"/>
  <c r="E11772" i="38"/>
  <c r="R11771" i="38"/>
  <c r="L11771" i="38"/>
  <c r="H11771" i="38"/>
  <c r="G11771" i="38"/>
  <c r="F11771" i="38"/>
  <c r="E11771" i="38"/>
  <c r="R11770" i="38"/>
  <c r="L11770" i="38"/>
  <c r="H11770" i="38"/>
  <c r="G11770" i="38"/>
  <c r="F11770" i="38"/>
  <c r="E11770" i="38"/>
  <c r="R11769" i="38"/>
  <c r="L11769" i="38"/>
  <c r="H11769" i="38"/>
  <c r="G11769" i="38"/>
  <c r="F11769" i="38"/>
  <c r="E11769" i="38"/>
  <c r="R11768" i="38"/>
  <c r="L11768" i="38"/>
  <c r="H11768" i="38"/>
  <c r="G11768" i="38"/>
  <c r="F11768" i="38"/>
  <c r="E11768" i="38"/>
  <c r="R11767" i="38"/>
  <c r="L11767" i="38"/>
  <c r="H11767" i="38"/>
  <c r="G11767" i="38"/>
  <c r="F11767" i="38"/>
  <c r="E11767" i="38"/>
  <c r="R11766" i="38"/>
  <c r="L11766" i="38"/>
  <c r="H11766" i="38"/>
  <c r="G11766" i="38"/>
  <c r="F11766" i="38"/>
  <c r="E11766" i="38"/>
  <c r="R11765" i="38"/>
  <c r="L11765" i="38"/>
  <c r="H11765" i="38"/>
  <c r="G11765" i="38"/>
  <c r="F11765" i="38"/>
  <c r="E11765" i="38"/>
  <c r="R11764" i="38"/>
  <c r="L11764" i="38"/>
  <c r="H11764" i="38"/>
  <c r="G11764" i="38"/>
  <c r="F11764" i="38"/>
  <c r="E11764" i="38"/>
  <c r="R11763" i="38"/>
  <c r="L11763" i="38"/>
  <c r="H11763" i="38"/>
  <c r="G11763" i="38"/>
  <c r="F11763" i="38"/>
  <c r="E11763" i="38"/>
  <c r="R11762" i="38"/>
  <c r="L11762" i="38"/>
  <c r="H11762" i="38"/>
  <c r="G11762" i="38"/>
  <c r="F11762" i="38"/>
  <c r="E11762" i="38"/>
  <c r="R11761" i="38"/>
  <c r="L11761" i="38"/>
  <c r="H11761" i="38"/>
  <c r="G11761" i="38"/>
  <c r="F11761" i="38"/>
  <c r="E11761" i="38"/>
  <c r="R11760" i="38"/>
  <c r="L11760" i="38"/>
  <c r="H11760" i="38"/>
  <c r="G11760" i="38"/>
  <c r="F11760" i="38"/>
  <c r="E11760" i="38"/>
  <c r="R11759" i="38"/>
  <c r="L11759" i="38"/>
  <c r="H11759" i="38"/>
  <c r="G11759" i="38"/>
  <c r="F11759" i="38"/>
  <c r="E11759" i="38"/>
  <c r="R11758" i="38"/>
  <c r="L11758" i="38"/>
  <c r="H11758" i="38"/>
  <c r="G11758" i="38"/>
  <c r="F11758" i="38"/>
  <c r="E11758" i="38"/>
  <c r="R11757" i="38"/>
  <c r="L11757" i="38"/>
  <c r="H11757" i="38"/>
  <c r="G11757" i="38"/>
  <c r="F11757" i="38"/>
  <c r="E11757" i="38"/>
  <c r="R11756" i="38"/>
  <c r="L11756" i="38"/>
  <c r="H11756" i="38"/>
  <c r="G11756" i="38"/>
  <c r="F11756" i="38"/>
  <c r="E11756" i="38"/>
  <c r="R11755" i="38"/>
  <c r="L11755" i="38"/>
  <c r="H11755" i="38"/>
  <c r="G11755" i="38"/>
  <c r="F11755" i="38"/>
  <c r="E11755" i="38"/>
  <c r="R11754" i="38"/>
  <c r="L11754" i="38"/>
  <c r="H11754" i="38"/>
  <c r="G11754" i="38"/>
  <c r="F11754" i="38"/>
  <c r="E11754" i="38"/>
  <c r="R11753" i="38"/>
  <c r="L11753" i="38"/>
  <c r="H11753" i="38"/>
  <c r="G11753" i="38"/>
  <c r="F11753" i="38"/>
  <c r="E11753" i="38"/>
  <c r="R11752" i="38"/>
  <c r="L11752" i="38"/>
  <c r="H11752" i="38"/>
  <c r="G11752" i="38"/>
  <c r="F11752" i="38"/>
  <c r="E11752" i="38"/>
  <c r="R11751" i="38"/>
  <c r="L11751" i="38"/>
  <c r="H11751" i="38"/>
  <c r="G11751" i="38"/>
  <c r="F11751" i="38"/>
  <c r="E11751" i="38"/>
  <c r="R11750" i="38"/>
  <c r="L11750" i="38"/>
  <c r="H11750" i="38"/>
  <c r="G11750" i="38"/>
  <c r="F11750" i="38"/>
  <c r="E11750" i="38"/>
  <c r="R11749" i="38"/>
  <c r="L11749" i="38"/>
  <c r="H11749" i="38"/>
  <c r="G11749" i="38"/>
  <c r="F11749" i="38"/>
  <c r="E11749" i="38"/>
  <c r="R11748" i="38"/>
  <c r="L11748" i="38"/>
  <c r="H11748" i="38"/>
  <c r="G11748" i="38"/>
  <c r="F11748" i="38"/>
  <c r="E11748" i="38"/>
  <c r="R11747" i="38"/>
  <c r="L11747" i="38"/>
  <c r="H11747" i="38"/>
  <c r="G11747" i="38"/>
  <c r="F11747" i="38"/>
  <c r="E11747" i="38"/>
  <c r="R11746" i="38"/>
  <c r="L11746" i="38"/>
  <c r="H11746" i="38"/>
  <c r="G11746" i="38"/>
  <c r="F11746" i="38"/>
  <c r="E11746" i="38"/>
  <c r="R11745" i="38"/>
  <c r="L11745" i="38"/>
  <c r="H11745" i="38"/>
  <c r="G11745" i="38"/>
  <c r="F11745" i="38"/>
  <c r="E11745" i="38"/>
  <c r="R11744" i="38"/>
  <c r="L11744" i="38"/>
  <c r="H11744" i="38"/>
  <c r="G11744" i="38"/>
  <c r="F11744" i="38"/>
  <c r="E11744" i="38"/>
  <c r="R11743" i="38"/>
  <c r="L11743" i="38"/>
  <c r="H11743" i="38"/>
  <c r="G11743" i="38"/>
  <c r="F11743" i="38"/>
  <c r="E11743" i="38"/>
  <c r="R11742" i="38"/>
  <c r="L11742" i="38"/>
  <c r="H11742" i="38"/>
  <c r="G11742" i="38"/>
  <c r="F11742" i="38"/>
  <c r="E11742" i="38"/>
  <c r="R11741" i="38"/>
  <c r="L11741" i="38"/>
  <c r="H11741" i="38"/>
  <c r="G11741" i="38"/>
  <c r="F11741" i="38"/>
  <c r="E11741" i="38"/>
  <c r="R11740" i="38"/>
  <c r="L11740" i="38"/>
  <c r="H11740" i="38"/>
  <c r="G11740" i="38"/>
  <c r="F11740" i="38"/>
  <c r="E11740" i="38"/>
  <c r="R11739" i="38"/>
  <c r="L11739" i="38"/>
  <c r="H11739" i="38"/>
  <c r="G11739" i="38"/>
  <c r="F11739" i="38"/>
  <c r="E11739" i="38"/>
  <c r="R11738" i="38"/>
  <c r="L11738" i="38"/>
  <c r="H11738" i="38"/>
  <c r="G11738" i="38"/>
  <c r="F11738" i="38"/>
  <c r="E11738" i="38"/>
  <c r="R11737" i="38"/>
  <c r="L11737" i="38"/>
  <c r="H11737" i="38"/>
  <c r="G11737" i="38"/>
  <c r="F11737" i="38"/>
  <c r="E11737" i="38"/>
  <c r="R11736" i="38"/>
  <c r="L11736" i="38"/>
  <c r="H11736" i="38"/>
  <c r="G11736" i="38"/>
  <c r="F11736" i="38"/>
  <c r="E11736" i="38"/>
  <c r="R11735" i="38"/>
  <c r="L11735" i="38"/>
  <c r="H11735" i="38"/>
  <c r="G11735" i="38"/>
  <c r="F11735" i="38"/>
  <c r="E11735" i="38"/>
  <c r="R11734" i="38"/>
  <c r="L11734" i="38"/>
  <c r="H11734" i="38"/>
  <c r="G11734" i="38"/>
  <c r="F11734" i="38"/>
  <c r="E11734" i="38"/>
  <c r="R11733" i="38"/>
  <c r="L11733" i="38"/>
  <c r="H11733" i="38"/>
  <c r="G11733" i="38"/>
  <c r="F11733" i="38"/>
  <c r="E11733" i="38"/>
  <c r="R11732" i="38"/>
  <c r="L11732" i="38"/>
  <c r="H11732" i="38"/>
  <c r="G11732" i="38"/>
  <c r="F11732" i="38"/>
  <c r="E11732" i="38"/>
  <c r="R11731" i="38"/>
  <c r="L11731" i="38"/>
  <c r="H11731" i="38"/>
  <c r="G11731" i="38"/>
  <c r="F11731" i="38"/>
  <c r="E11731" i="38"/>
  <c r="R11730" i="38"/>
  <c r="L11730" i="38"/>
  <c r="H11730" i="38"/>
  <c r="G11730" i="38"/>
  <c r="F11730" i="38"/>
  <c r="E11730" i="38"/>
  <c r="R11729" i="38"/>
  <c r="L11729" i="38"/>
  <c r="H11729" i="38"/>
  <c r="G11729" i="38"/>
  <c r="F11729" i="38"/>
  <c r="E11729" i="38"/>
  <c r="R11728" i="38"/>
  <c r="L11728" i="38"/>
  <c r="H11728" i="38"/>
  <c r="G11728" i="38"/>
  <c r="F11728" i="38"/>
  <c r="E11728" i="38"/>
  <c r="R11727" i="38"/>
  <c r="L11727" i="38"/>
  <c r="H11727" i="38"/>
  <c r="G11727" i="38"/>
  <c r="F11727" i="38"/>
  <c r="E11727" i="38"/>
  <c r="R11726" i="38"/>
  <c r="L11726" i="38"/>
  <c r="H11726" i="38"/>
  <c r="G11726" i="38"/>
  <c r="F11726" i="38"/>
  <c r="E11726" i="38"/>
  <c r="R11725" i="38"/>
  <c r="L11725" i="38"/>
  <c r="H11725" i="38"/>
  <c r="G11725" i="38"/>
  <c r="F11725" i="38"/>
  <c r="E11725" i="38"/>
  <c r="R11724" i="38"/>
  <c r="L11724" i="38"/>
  <c r="H11724" i="38"/>
  <c r="G11724" i="38"/>
  <c r="F11724" i="38"/>
  <c r="E11724" i="38"/>
  <c r="R11723" i="38"/>
  <c r="L11723" i="38"/>
  <c r="H11723" i="38"/>
  <c r="G11723" i="38"/>
  <c r="F11723" i="38"/>
  <c r="E11723" i="38"/>
  <c r="R11722" i="38"/>
  <c r="L11722" i="38"/>
  <c r="H11722" i="38"/>
  <c r="G11722" i="38"/>
  <c r="F11722" i="38"/>
  <c r="E11722" i="38"/>
  <c r="R11721" i="38"/>
  <c r="L11721" i="38"/>
  <c r="H11721" i="38"/>
  <c r="G11721" i="38"/>
  <c r="F11721" i="38"/>
  <c r="E11721" i="38"/>
  <c r="R11720" i="38"/>
  <c r="L11720" i="38"/>
  <c r="H11720" i="38"/>
  <c r="G11720" i="38"/>
  <c r="F11720" i="38"/>
  <c r="E11720" i="38"/>
  <c r="R11719" i="38"/>
  <c r="L11719" i="38"/>
  <c r="H11719" i="38"/>
  <c r="G11719" i="38"/>
  <c r="F11719" i="38"/>
  <c r="E11719" i="38"/>
  <c r="R11718" i="38"/>
  <c r="L11718" i="38"/>
  <c r="H11718" i="38"/>
  <c r="G11718" i="38"/>
  <c r="F11718" i="38"/>
  <c r="E11718" i="38"/>
  <c r="R11717" i="38"/>
  <c r="L11717" i="38"/>
  <c r="H11717" i="38"/>
  <c r="G11717" i="38"/>
  <c r="F11717" i="38"/>
  <c r="E11717" i="38"/>
  <c r="R11716" i="38"/>
  <c r="L11716" i="38"/>
  <c r="H11716" i="38"/>
  <c r="G11716" i="38"/>
  <c r="F11716" i="38"/>
  <c r="E11716" i="38"/>
  <c r="R11715" i="38"/>
  <c r="L11715" i="38"/>
  <c r="H11715" i="38"/>
  <c r="G11715" i="38"/>
  <c r="F11715" i="38"/>
  <c r="E11715" i="38"/>
  <c r="R11714" i="38"/>
  <c r="L11714" i="38"/>
  <c r="H11714" i="38"/>
  <c r="G11714" i="38"/>
  <c r="F11714" i="38"/>
  <c r="E11714" i="38"/>
  <c r="R11713" i="38"/>
  <c r="L11713" i="38"/>
  <c r="H11713" i="38"/>
  <c r="G11713" i="38"/>
  <c r="F11713" i="38"/>
  <c r="E11713" i="38"/>
  <c r="R11712" i="38"/>
  <c r="L11712" i="38"/>
  <c r="H11712" i="38"/>
  <c r="G11712" i="38"/>
  <c r="F11712" i="38"/>
  <c r="E11712" i="38"/>
  <c r="R11711" i="38"/>
  <c r="L11711" i="38"/>
  <c r="H11711" i="38"/>
  <c r="G11711" i="38"/>
  <c r="F11711" i="38"/>
  <c r="E11711" i="38"/>
  <c r="R11710" i="38"/>
  <c r="L11710" i="38"/>
  <c r="H11710" i="38"/>
  <c r="G11710" i="38"/>
  <c r="F11710" i="38"/>
  <c r="E11710" i="38"/>
  <c r="R11709" i="38"/>
  <c r="L11709" i="38"/>
  <c r="H11709" i="38"/>
  <c r="G11709" i="38"/>
  <c r="F11709" i="38"/>
  <c r="E11709" i="38"/>
  <c r="R11708" i="38"/>
  <c r="L11708" i="38"/>
  <c r="H11708" i="38"/>
  <c r="G11708" i="38"/>
  <c r="F11708" i="38"/>
  <c r="E11708" i="38"/>
  <c r="R11707" i="38"/>
  <c r="L11707" i="38"/>
  <c r="H11707" i="38"/>
  <c r="G11707" i="38"/>
  <c r="F11707" i="38"/>
  <c r="E11707" i="38"/>
  <c r="R11706" i="38"/>
  <c r="L11706" i="38"/>
  <c r="H11706" i="38"/>
  <c r="G11706" i="38"/>
  <c r="F11706" i="38"/>
  <c r="E11706" i="38"/>
  <c r="R11705" i="38"/>
  <c r="L11705" i="38"/>
  <c r="H11705" i="38"/>
  <c r="G11705" i="38"/>
  <c r="F11705" i="38"/>
  <c r="E11705" i="38"/>
  <c r="R11704" i="38"/>
  <c r="L11704" i="38"/>
  <c r="H11704" i="38"/>
  <c r="G11704" i="38"/>
  <c r="F11704" i="38"/>
  <c r="E11704" i="38"/>
  <c r="R11703" i="38"/>
  <c r="L11703" i="38"/>
  <c r="H11703" i="38"/>
  <c r="G11703" i="38"/>
  <c r="F11703" i="38"/>
  <c r="E11703" i="38"/>
  <c r="R11702" i="38"/>
  <c r="L11702" i="38"/>
  <c r="H11702" i="38"/>
  <c r="G11702" i="38"/>
  <c r="F11702" i="38"/>
  <c r="E11702" i="38"/>
  <c r="R11701" i="38"/>
  <c r="L11701" i="38"/>
  <c r="H11701" i="38"/>
  <c r="G11701" i="38"/>
  <c r="F11701" i="38"/>
  <c r="E11701" i="38"/>
  <c r="R11700" i="38"/>
  <c r="L11700" i="38"/>
  <c r="H11700" i="38"/>
  <c r="G11700" i="38"/>
  <c r="F11700" i="38"/>
  <c r="E11700" i="38"/>
  <c r="R11699" i="38"/>
  <c r="L11699" i="38"/>
  <c r="H11699" i="38"/>
  <c r="G11699" i="38"/>
  <c r="F11699" i="38"/>
  <c r="E11699" i="38"/>
  <c r="R11698" i="38"/>
  <c r="L11698" i="38"/>
  <c r="H11698" i="38"/>
  <c r="G11698" i="38"/>
  <c r="F11698" i="38"/>
  <c r="E11698" i="38"/>
  <c r="R11697" i="38"/>
  <c r="L11697" i="38"/>
  <c r="H11697" i="38"/>
  <c r="G11697" i="38"/>
  <c r="F11697" i="38"/>
  <c r="E11697" i="38"/>
  <c r="R11696" i="38"/>
  <c r="L11696" i="38"/>
  <c r="H11696" i="38"/>
  <c r="G11696" i="38"/>
  <c r="F11696" i="38"/>
  <c r="E11696" i="38"/>
  <c r="R11695" i="38"/>
  <c r="L11695" i="38"/>
  <c r="H11695" i="38"/>
  <c r="G11695" i="38"/>
  <c r="F11695" i="38"/>
  <c r="E11695" i="38"/>
  <c r="R11694" i="38"/>
  <c r="L11694" i="38"/>
  <c r="H11694" i="38"/>
  <c r="G11694" i="38"/>
  <c r="F11694" i="38"/>
  <c r="E11694" i="38"/>
  <c r="R11693" i="38"/>
  <c r="L11693" i="38"/>
  <c r="H11693" i="38"/>
  <c r="G11693" i="38"/>
  <c r="F11693" i="38"/>
  <c r="E11693" i="38"/>
  <c r="R11692" i="38"/>
  <c r="L11692" i="38"/>
  <c r="H11692" i="38"/>
  <c r="G11692" i="38"/>
  <c r="F11692" i="38"/>
  <c r="E11692" i="38"/>
  <c r="R11691" i="38"/>
  <c r="L11691" i="38"/>
  <c r="H11691" i="38"/>
  <c r="G11691" i="38"/>
  <c r="F11691" i="38"/>
  <c r="E11691" i="38"/>
  <c r="R11690" i="38"/>
  <c r="L11690" i="38"/>
  <c r="H11690" i="38"/>
  <c r="G11690" i="38"/>
  <c r="F11690" i="38"/>
  <c r="E11690" i="38"/>
  <c r="R11689" i="38"/>
  <c r="L11689" i="38"/>
  <c r="H11689" i="38"/>
  <c r="G11689" i="38"/>
  <c r="F11689" i="38"/>
  <c r="E11689" i="38"/>
  <c r="R11688" i="38"/>
  <c r="L11688" i="38"/>
  <c r="H11688" i="38"/>
  <c r="G11688" i="38"/>
  <c r="F11688" i="38"/>
  <c r="E11688" i="38"/>
  <c r="R11687" i="38"/>
  <c r="L11687" i="38"/>
  <c r="H11687" i="38"/>
  <c r="G11687" i="38"/>
  <c r="F11687" i="38"/>
  <c r="E11687" i="38"/>
  <c r="H11686" i="38"/>
  <c r="G11686" i="38"/>
  <c r="F11686" i="38"/>
  <c r="E11686" i="38"/>
  <c r="H11685" i="38"/>
  <c r="G11685" i="38"/>
  <c r="F11685" i="38"/>
  <c r="E11685" i="38"/>
  <c r="H11684" i="38"/>
  <c r="G11684" i="38"/>
  <c r="F11684" i="38"/>
  <c r="E11684" i="38"/>
  <c r="H11683" i="38"/>
  <c r="G11683" i="38"/>
  <c r="F11683" i="38"/>
  <c r="E11683" i="38"/>
  <c r="H11682" i="38"/>
  <c r="G11682" i="38"/>
  <c r="F11682" i="38"/>
  <c r="E11682" i="38"/>
  <c r="H11681" i="38"/>
  <c r="G11681" i="38"/>
  <c r="F11681" i="38"/>
  <c r="E11681" i="38"/>
  <c r="H11680" i="38"/>
  <c r="G11680" i="38"/>
  <c r="F11680" i="38"/>
  <c r="E11680" i="38"/>
  <c r="H11679" i="38"/>
  <c r="G11679" i="38"/>
  <c r="F11679" i="38"/>
  <c r="E11679" i="38"/>
  <c r="H11678" i="38"/>
  <c r="G11678" i="38"/>
  <c r="F11678" i="38"/>
  <c r="E11678" i="38"/>
  <c r="H11677" i="38"/>
  <c r="G11677" i="38"/>
  <c r="F11677" i="38"/>
  <c r="E11677" i="38"/>
  <c r="H11676" i="38"/>
  <c r="G11676" i="38"/>
  <c r="F11676" i="38"/>
  <c r="E11676" i="38"/>
  <c r="H11675" i="38"/>
  <c r="G11675" i="38"/>
  <c r="F11675" i="38"/>
  <c r="E11675" i="38"/>
  <c r="H11674" i="38"/>
  <c r="G11674" i="38"/>
  <c r="F11674" i="38"/>
  <c r="E11674" i="38"/>
  <c r="H11673" i="38"/>
  <c r="G11673" i="38"/>
  <c r="F11673" i="38"/>
  <c r="E11673" i="38"/>
  <c r="H11672" i="38"/>
  <c r="G11672" i="38"/>
  <c r="F11672" i="38"/>
  <c r="E11672" i="38"/>
  <c r="H11671" i="38"/>
  <c r="G11671" i="38"/>
  <c r="F11671" i="38"/>
  <c r="E11671" i="38"/>
  <c r="H11670" i="38"/>
  <c r="G11670" i="38"/>
  <c r="F11670" i="38"/>
  <c r="E11670" i="38"/>
  <c r="H11669" i="38"/>
  <c r="G11669" i="38"/>
  <c r="F11669" i="38"/>
  <c r="E11669" i="38"/>
  <c r="H11668" i="38"/>
  <c r="G11668" i="38"/>
  <c r="F11668" i="38"/>
  <c r="E11668" i="38"/>
  <c r="H11667" i="38"/>
  <c r="G11667" i="38"/>
  <c r="F11667" i="38"/>
  <c r="E11667" i="38"/>
  <c r="H11666" i="38"/>
  <c r="G11666" i="38"/>
  <c r="F11666" i="38"/>
  <c r="E11666" i="38"/>
  <c r="H11665" i="38"/>
  <c r="G11665" i="38"/>
  <c r="F11665" i="38"/>
  <c r="E11665" i="38"/>
  <c r="H11664" i="38"/>
  <c r="G11664" i="38"/>
  <c r="F11664" i="38"/>
  <c r="E11664" i="38"/>
  <c r="H11663" i="38"/>
  <c r="G11663" i="38"/>
  <c r="F11663" i="38"/>
  <c r="E11663" i="38"/>
  <c r="H11662" i="38"/>
  <c r="G11662" i="38"/>
  <c r="F11662" i="38"/>
  <c r="E11662" i="38"/>
  <c r="H11661" i="38"/>
  <c r="G11661" i="38"/>
  <c r="F11661" i="38"/>
  <c r="E11661" i="38"/>
  <c r="H11660" i="38"/>
  <c r="G11660" i="38"/>
  <c r="F11660" i="38"/>
  <c r="E11660" i="38"/>
  <c r="H11659" i="38"/>
  <c r="G11659" i="38"/>
  <c r="F11659" i="38"/>
  <c r="E11659" i="38"/>
  <c r="H11658" i="38"/>
  <c r="G11658" i="38"/>
  <c r="F11658" i="38"/>
  <c r="E11658" i="38"/>
  <c r="H11657" i="38"/>
  <c r="G11657" i="38"/>
  <c r="F11657" i="38"/>
  <c r="E11657" i="38"/>
  <c r="H11656" i="38"/>
  <c r="G11656" i="38"/>
  <c r="F11656" i="38"/>
  <c r="E11656" i="38"/>
  <c r="H11655" i="38"/>
  <c r="G11655" i="38"/>
  <c r="F11655" i="38"/>
  <c r="E11655" i="38"/>
  <c r="H11654" i="38"/>
  <c r="G11654" i="38"/>
  <c r="F11654" i="38"/>
  <c r="E11654" i="38"/>
  <c r="H11653" i="38"/>
  <c r="G11653" i="38"/>
  <c r="F11653" i="38"/>
  <c r="E11653" i="38"/>
  <c r="H11652" i="38"/>
  <c r="G11652" i="38"/>
  <c r="F11652" i="38"/>
  <c r="E11652" i="38"/>
  <c r="H11651" i="38"/>
  <c r="G11651" i="38"/>
  <c r="F11651" i="38"/>
  <c r="E11651" i="38"/>
  <c r="H11650" i="38"/>
  <c r="G11650" i="38"/>
  <c r="F11650" i="38"/>
  <c r="E11650" i="38"/>
  <c r="H11649" i="38"/>
  <c r="G11649" i="38"/>
  <c r="F11649" i="38"/>
  <c r="E11649" i="38"/>
  <c r="H11648" i="38"/>
  <c r="G11648" i="38"/>
  <c r="F11648" i="38"/>
  <c r="E11648" i="38"/>
  <c r="H11647" i="38"/>
  <c r="G11647" i="38"/>
  <c r="F11647" i="38"/>
  <c r="E11647" i="38"/>
  <c r="H11646" i="38"/>
  <c r="G11646" i="38"/>
  <c r="F11646" i="38"/>
  <c r="E11646" i="38"/>
  <c r="H11645" i="38"/>
  <c r="G11645" i="38"/>
  <c r="F11645" i="38"/>
  <c r="E11645" i="38"/>
  <c r="H11644" i="38"/>
  <c r="G11644" i="38"/>
  <c r="F11644" i="38"/>
  <c r="E11644" i="38"/>
  <c r="H11643" i="38"/>
  <c r="G11643" i="38"/>
  <c r="F11643" i="38"/>
  <c r="E11643" i="38"/>
  <c r="H11642" i="38"/>
  <c r="G11642" i="38"/>
  <c r="F11642" i="38"/>
  <c r="E11642" i="38"/>
  <c r="H11641" i="38"/>
  <c r="G11641" i="38"/>
  <c r="F11641" i="38"/>
  <c r="E11641" i="38"/>
  <c r="H11640" i="38"/>
  <c r="G11640" i="38"/>
  <c r="F11640" i="38"/>
  <c r="E11640" i="38"/>
  <c r="H11639" i="38"/>
  <c r="G11639" i="38"/>
  <c r="F11639" i="38"/>
  <c r="E11639" i="38"/>
  <c r="H11638" i="38"/>
  <c r="G11638" i="38"/>
  <c r="F11638" i="38"/>
  <c r="E11638" i="38"/>
  <c r="H11637" i="38"/>
  <c r="G11637" i="38"/>
  <c r="F11637" i="38"/>
  <c r="E11637" i="38"/>
  <c r="H11636" i="38"/>
  <c r="G11636" i="38"/>
  <c r="F11636" i="38"/>
  <c r="E11636" i="38"/>
  <c r="H11635" i="38"/>
  <c r="G11635" i="38"/>
  <c r="F11635" i="38"/>
  <c r="E11635" i="38"/>
  <c r="H11634" i="38"/>
  <c r="G11634" i="38"/>
  <c r="F11634" i="38"/>
  <c r="E11634" i="38"/>
  <c r="H11633" i="38"/>
  <c r="G11633" i="38"/>
  <c r="F11633" i="38"/>
  <c r="E11633" i="38"/>
  <c r="H11632" i="38"/>
  <c r="G11632" i="38"/>
  <c r="F11632" i="38"/>
  <c r="E11632" i="38"/>
  <c r="H11631" i="38"/>
  <c r="G11631" i="38"/>
  <c r="F11631" i="38"/>
  <c r="E11631" i="38"/>
  <c r="H11630" i="38"/>
  <c r="G11630" i="38"/>
  <c r="F11630" i="38"/>
  <c r="E11630" i="38"/>
  <c r="H11629" i="38"/>
  <c r="G11629" i="38"/>
  <c r="F11629" i="38"/>
  <c r="E11629" i="38"/>
  <c r="H11628" i="38"/>
  <c r="G11628" i="38"/>
  <c r="F11628" i="38"/>
  <c r="E11628" i="38"/>
  <c r="H11627" i="38"/>
  <c r="G11627" i="38"/>
  <c r="F11627" i="38"/>
  <c r="E11627" i="38"/>
  <c r="H11626" i="38"/>
  <c r="G11626" i="38"/>
  <c r="F11626" i="38"/>
  <c r="E11626" i="38"/>
  <c r="H11625" i="38"/>
  <c r="G11625" i="38"/>
  <c r="F11625" i="38"/>
  <c r="E11625" i="38"/>
  <c r="H11624" i="38"/>
  <c r="G11624" i="38"/>
  <c r="F11624" i="38"/>
  <c r="E11624" i="38"/>
  <c r="H11623" i="38"/>
  <c r="G11623" i="38"/>
  <c r="F11623" i="38"/>
  <c r="E11623" i="38"/>
  <c r="H11622" i="38"/>
  <c r="G11622" i="38"/>
  <c r="F11622" i="38"/>
  <c r="E11622" i="38"/>
  <c r="H11621" i="38"/>
  <c r="G11621" i="38"/>
  <c r="F11621" i="38"/>
  <c r="E11621" i="38"/>
  <c r="H11620" i="38"/>
  <c r="G11620" i="38"/>
  <c r="F11620" i="38"/>
  <c r="E11620" i="38"/>
  <c r="H11619" i="38"/>
  <c r="G11619" i="38"/>
  <c r="F11619" i="38"/>
  <c r="E11619" i="38"/>
  <c r="H11618" i="38"/>
  <c r="G11618" i="38"/>
  <c r="F11618" i="38"/>
  <c r="E11618" i="38"/>
  <c r="H11617" i="38"/>
  <c r="G11617" i="38"/>
  <c r="F11617" i="38"/>
  <c r="E11617" i="38"/>
  <c r="H11616" i="38"/>
  <c r="G11616" i="38"/>
  <c r="F11616" i="38"/>
  <c r="E11616" i="38"/>
  <c r="H11615" i="38"/>
  <c r="G11615" i="38"/>
  <c r="F11615" i="38"/>
  <c r="E11615" i="38"/>
  <c r="H11614" i="38"/>
  <c r="G11614" i="38"/>
  <c r="F11614" i="38"/>
  <c r="E11614" i="38"/>
  <c r="H11613" i="38"/>
  <c r="G11613" i="38"/>
  <c r="F11613" i="38"/>
  <c r="E11613" i="38"/>
  <c r="H11612" i="38"/>
  <c r="G11612" i="38"/>
  <c r="F11612" i="38"/>
  <c r="E11612" i="38"/>
  <c r="H11611" i="38"/>
  <c r="G11611" i="38"/>
  <c r="F11611" i="38"/>
  <c r="E11611" i="38"/>
  <c r="H11610" i="38"/>
  <c r="G11610" i="38"/>
  <c r="F11610" i="38"/>
  <c r="E11610" i="38"/>
  <c r="H11609" i="38"/>
  <c r="G11609" i="38"/>
  <c r="F11609" i="38"/>
  <c r="E11609" i="38"/>
  <c r="H11608" i="38"/>
  <c r="G11608" i="38"/>
  <c r="F11608" i="38"/>
  <c r="E11608" i="38"/>
  <c r="H11607" i="38"/>
  <c r="G11607" i="38"/>
  <c r="F11607" i="38"/>
  <c r="E11607" i="38"/>
  <c r="H11606" i="38"/>
  <c r="G11606" i="38"/>
  <c r="F11606" i="38"/>
  <c r="E11606" i="38"/>
  <c r="H11605" i="38"/>
  <c r="G11605" i="38"/>
  <c r="F11605" i="38"/>
  <c r="E11605" i="38"/>
  <c r="H11604" i="38"/>
  <c r="G11604" i="38"/>
  <c r="F11604" i="38"/>
  <c r="E11604" i="38"/>
  <c r="H11603" i="38"/>
  <c r="G11603" i="38"/>
  <c r="F11603" i="38"/>
  <c r="E11603" i="38"/>
  <c r="H11602" i="38"/>
  <c r="G11602" i="38"/>
  <c r="F11602" i="38"/>
  <c r="E11602" i="38"/>
  <c r="H11601" i="38"/>
  <c r="G11601" i="38"/>
  <c r="F11601" i="38"/>
  <c r="E11601" i="38"/>
  <c r="H11600" i="38"/>
  <c r="G11600" i="38"/>
  <c r="F11600" i="38"/>
  <c r="E11600" i="38"/>
  <c r="H11599" i="38"/>
  <c r="G11599" i="38"/>
  <c r="F11599" i="38"/>
  <c r="E11599" i="38"/>
  <c r="H11598" i="38"/>
  <c r="G11598" i="38"/>
  <c r="F11598" i="38"/>
  <c r="E11598" i="38"/>
  <c r="H11597" i="38"/>
  <c r="G11597" i="38"/>
  <c r="F11597" i="38"/>
  <c r="E11597" i="38"/>
  <c r="H11596" i="38"/>
  <c r="G11596" i="38"/>
  <c r="F11596" i="38"/>
  <c r="E11596" i="38"/>
  <c r="H11595" i="38"/>
  <c r="G11595" i="38"/>
  <c r="F11595" i="38"/>
  <c r="E11595" i="38"/>
  <c r="H11594" i="38"/>
  <c r="G11594" i="38"/>
  <c r="F11594" i="38"/>
  <c r="E11594" i="38"/>
  <c r="H11593" i="38"/>
  <c r="G11593" i="38"/>
  <c r="F11593" i="38"/>
  <c r="E11593" i="38"/>
  <c r="H11592" i="38"/>
  <c r="G11592" i="38"/>
  <c r="F11592" i="38"/>
  <c r="E11592" i="38"/>
  <c r="H11591" i="38"/>
  <c r="G11591" i="38"/>
  <c r="F11591" i="38"/>
  <c r="E11591" i="38"/>
  <c r="H11590" i="38"/>
  <c r="G11590" i="38"/>
  <c r="F11590" i="38"/>
  <c r="E11590" i="38"/>
  <c r="H11589" i="38"/>
  <c r="G11589" i="38"/>
  <c r="F11589" i="38"/>
  <c r="E11589" i="38"/>
  <c r="H11588" i="38"/>
  <c r="G11588" i="38"/>
  <c r="F11588" i="38"/>
  <c r="E11588" i="38"/>
  <c r="H11587" i="38"/>
  <c r="G11587" i="38"/>
  <c r="F11587" i="38"/>
  <c r="E11587" i="38"/>
  <c r="H11586" i="38"/>
  <c r="G11586" i="38"/>
  <c r="F11586" i="38"/>
  <c r="E11586" i="38"/>
  <c r="H11585" i="38"/>
  <c r="G11585" i="38"/>
  <c r="F11585" i="38"/>
  <c r="E11585" i="38"/>
  <c r="H11584" i="38"/>
  <c r="G11584" i="38"/>
  <c r="F11584" i="38"/>
  <c r="E11584" i="38"/>
  <c r="H11583" i="38"/>
  <c r="G11583" i="38"/>
  <c r="F11583" i="38"/>
  <c r="E11583" i="38"/>
  <c r="H11582" i="38"/>
  <c r="G11582" i="38"/>
  <c r="F11582" i="38"/>
  <c r="E11582" i="38"/>
  <c r="H11581" i="38"/>
  <c r="G11581" i="38"/>
  <c r="F11581" i="38"/>
  <c r="E11581" i="38"/>
  <c r="H11580" i="38"/>
  <c r="G11580" i="38"/>
  <c r="F11580" i="38"/>
  <c r="E11580" i="38"/>
  <c r="H11579" i="38"/>
  <c r="G11579" i="38"/>
  <c r="F11579" i="38"/>
  <c r="E11579" i="38"/>
  <c r="H11578" i="38"/>
  <c r="G11578" i="38"/>
  <c r="F11578" i="38"/>
  <c r="E11578" i="38"/>
  <c r="H11577" i="38"/>
  <c r="G11577" i="38"/>
  <c r="F11577" i="38"/>
  <c r="E11577" i="38"/>
  <c r="H11576" i="38"/>
  <c r="G11576" i="38"/>
  <c r="F11576" i="38"/>
  <c r="E11576" i="38"/>
  <c r="H11575" i="38"/>
  <c r="G11575" i="38"/>
  <c r="F11575" i="38"/>
  <c r="E11575" i="38"/>
  <c r="H11574" i="38"/>
  <c r="G11574" i="38"/>
  <c r="F11574" i="38"/>
  <c r="E11574" i="38"/>
  <c r="H11573" i="38"/>
  <c r="G11573" i="38"/>
  <c r="F11573" i="38"/>
  <c r="E11573" i="38"/>
  <c r="H11572" i="38"/>
  <c r="G11572" i="38"/>
  <c r="F11572" i="38"/>
  <c r="E11572" i="38"/>
  <c r="H11571" i="38"/>
  <c r="G11571" i="38"/>
  <c r="F11571" i="38"/>
  <c r="E11571" i="38"/>
  <c r="H11570" i="38"/>
  <c r="G11570" i="38"/>
  <c r="F11570" i="38"/>
  <c r="E11570" i="38"/>
  <c r="H11569" i="38"/>
  <c r="G11569" i="38"/>
  <c r="F11569" i="38"/>
  <c r="E11569" i="38"/>
  <c r="H11568" i="38"/>
  <c r="G11568" i="38"/>
  <c r="F11568" i="38"/>
  <c r="E11568" i="38"/>
  <c r="H11567" i="38"/>
  <c r="G11567" i="38"/>
  <c r="F11567" i="38"/>
  <c r="E11567" i="38"/>
  <c r="H11566" i="38"/>
  <c r="G11566" i="38"/>
  <c r="F11566" i="38"/>
  <c r="E11566" i="38"/>
  <c r="H11565" i="38"/>
  <c r="G11565" i="38"/>
  <c r="F11565" i="38"/>
  <c r="E11565" i="38"/>
  <c r="H11564" i="38"/>
  <c r="G11564" i="38"/>
  <c r="F11564" i="38"/>
  <c r="E11564" i="38"/>
  <c r="H11563" i="38"/>
  <c r="G11563" i="38"/>
  <c r="F11563" i="38"/>
  <c r="E11563" i="38"/>
  <c r="H11562" i="38"/>
  <c r="G11562" i="38"/>
  <c r="F11562" i="38"/>
  <c r="E11562" i="38"/>
  <c r="H11561" i="38"/>
  <c r="G11561" i="38"/>
  <c r="F11561" i="38"/>
  <c r="E11561" i="38"/>
  <c r="H11560" i="38"/>
  <c r="G11560" i="38"/>
  <c r="F11560" i="38"/>
  <c r="E11560" i="38"/>
  <c r="H11559" i="38"/>
  <c r="G11559" i="38"/>
  <c r="F11559" i="38"/>
  <c r="E11559" i="38"/>
  <c r="H11558" i="38"/>
  <c r="G11558" i="38"/>
  <c r="F11558" i="38"/>
  <c r="E11558" i="38"/>
  <c r="H11557" i="38"/>
  <c r="G11557" i="38"/>
  <c r="F11557" i="38"/>
  <c r="E11557" i="38"/>
  <c r="H11556" i="38"/>
  <c r="G11556" i="38"/>
  <c r="F11556" i="38"/>
  <c r="E11556" i="38"/>
  <c r="H11555" i="38"/>
  <c r="G11555" i="38"/>
  <c r="F11555" i="38"/>
  <c r="E11555" i="38"/>
  <c r="H11554" i="38"/>
  <c r="G11554" i="38"/>
  <c r="F11554" i="38"/>
  <c r="E11554" i="38"/>
  <c r="H11553" i="38"/>
  <c r="G11553" i="38"/>
  <c r="F11553" i="38"/>
  <c r="E11553" i="38"/>
  <c r="H11552" i="38"/>
  <c r="G11552" i="38"/>
  <c r="F11552" i="38"/>
  <c r="E11552" i="38"/>
  <c r="H11551" i="38"/>
  <c r="G11551" i="38"/>
  <c r="F11551" i="38"/>
  <c r="E11551" i="38"/>
  <c r="H11550" i="38"/>
  <c r="G11550" i="38"/>
  <c r="F11550" i="38"/>
  <c r="E11550" i="38"/>
  <c r="H11549" i="38"/>
  <c r="G11549" i="38"/>
  <c r="F11549" i="38"/>
  <c r="E11549" i="38"/>
  <c r="H11548" i="38"/>
  <c r="G11548" i="38"/>
  <c r="F11548" i="38"/>
  <c r="E11548" i="38"/>
  <c r="H11547" i="38"/>
  <c r="G11547" i="38"/>
  <c r="F11547" i="38"/>
  <c r="E11547" i="38"/>
  <c r="H11546" i="38"/>
  <c r="G11546" i="38"/>
  <c r="F11546" i="38"/>
  <c r="E11546" i="38"/>
  <c r="H11545" i="38"/>
  <c r="G11545" i="38"/>
  <c r="F11545" i="38"/>
  <c r="E11545" i="38"/>
  <c r="H11544" i="38"/>
  <c r="G11544" i="38"/>
  <c r="F11544" i="38"/>
  <c r="E11544" i="38"/>
  <c r="H11543" i="38"/>
  <c r="G11543" i="38"/>
  <c r="F11543" i="38"/>
  <c r="E11543" i="38"/>
  <c r="H11542" i="38"/>
  <c r="G11542" i="38"/>
  <c r="F11542" i="38"/>
  <c r="E11542" i="38"/>
  <c r="H11541" i="38"/>
  <c r="G11541" i="38"/>
  <c r="F11541" i="38"/>
  <c r="E11541" i="38"/>
  <c r="H11540" i="38"/>
  <c r="G11540" i="38"/>
  <c r="F11540" i="38"/>
  <c r="E11540" i="38"/>
  <c r="H11539" i="38"/>
  <c r="G11539" i="38"/>
  <c r="F11539" i="38"/>
  <c r="E11539" i="38"/>
  <c r="H11538" i="38"/>
  <c r="G11538" i="38"/>
  <c r="F11538" i="38"/>
  <c r="E11538" i="38"/>
  <c r="H11537" i="38"/>
  <c r="G11537" i="38"/>
  <c r="F11537" i="38"/>
  <c r="E11537" i="38"/>
  <c r="H11536" i="38"/>
  <c r="G11536" i="38"/>
  <c r="F11536" i="38"/>
  <c r="E11536" i="38"/>
  <c r="H11535" i="38"/>
  <c r="G11535" i="38"/>
  <c r="F11535" i="38"/>
  <c r="E11535" i="38"/>
  <c r="H11534" i="38"/>
  <c r="G11534" i="38"/>
  <c r="F11534" i="38"/>
  <c r="E11534" i="38"/>
  <c r="H11533" i="38"/>
  <c r="G11533" i="38"/>
  <c r="F11533" i="38"/>
  <c r="E11533" i="38"/>
  <c r="H11532" i="38"/>
  <c r="G11532" i="38"/>
  <c r="F11532" i="38"/>
  <c r="E11532" i="38"/>
  <c r="H11531" i="38"/>
  <c r="G11531" i="38"/>
  <c r="F11531" i="38"/>
  <c r="E11531" i="38"/>
  <c r="H11530" i="38"/>
  <c r="G11530" i="38"/>
  <c r="F11530" i="38"/>
  <c r="E11530" i="38"/>
  <c r="H11529" i="38"/>
  <c r="G11529" i="38"/>
  <c r="F11529" i="38"/>
  <c r="E11529" i="38"/>
  <c r="H11528" i="38"/>
  <c r="G11528" i="38"/>
  <c r="F11528" i="38"/>
  <c r="E11528" i="38"/>
  <c r="H11527" i="38"/>
  <c r="G11527" i="38"/>
  <c r="F11527" i="38"/>
  <c r="E11527" i="38"/>
  <c r="H11526" i="38"/>
  <c r="G11526" i="38"/>
  <c r="F11526" i="38"/>
  <c r="E11526" i="38"/>
  <c r="H11525" i="38"/>
  <c r="G11525" i="38"/>
  <c r="F11525" i="38"/>
  <c r="E11525" i="38"/>
  <c r="H11524" i="38"/>
  <c r="G11524" i="38"/>
  <c r="F11524" i="38"/>
  <c r="E11524" i="38"/>
  <c r="H11523" i="38"/>
  <c r="G11523" i="38"/>
  <c r="F11523" i="38"/>
  <c r="E11523" i="38"/>
  <c r="H11522" i="38"/>
  <c r="G11522" i="38"/>
  <c r="F11522" i="38"/>
  <c r="E11522" i="38"/>
  <c r="H11521" i="38"/>
  <c r="G11521" i="38"/>
  <c r="F11521" i="38"/>
  <c r="E11521" i="38"/>
  <c r="H11520" i="38"/>
  <c r="G11520" i="38"/>
  <c r="F11520" i="38"/>
  <c r="E11520" i="38"/>
  <c r="H11519" i="38"/>
  <c r="G11519" i="38"/>
  <c r="F11519" i="38"/>
  <c r="E11519" i="38"/>
  <c r="H11518" i="38"/>
  <c r="G11518" i="38"/>
  <c r="F11518" i="38"/>
  <c r="E11518" i="38"/>
  <c r="H11517" i="38"/>
  <c r="G11517" i="38"/>
  <c r="F11517" i="38"/>
  <c r="E11517" i="38"/>
  <c r="H11516" i="38"/>
  <c r="G11516" i="38"/>
  <c r="F11516" i="38"/>
  <c r="E11516" i="38"/>
  <c r="H11515" i="38"/>
  <c r="G11515" i="38"/>
  <c r="F11515" i="38"/>
  <c r="E11515" i="38"/>
  <c r="H11514" i="38"/>
  <c r="G11514" i="38"/>
  <c r="F11514" i="38"/>
  <c r="E11514" i="38"/>
  <c r="H11513" i="38"/>
  <c r="G11513" i="38"/>
  <c r="F11513" i="38"/>
  <c r="E11513" i="38"/>
  <c r="H11512" i="38"/>
  <c r="G11512" i="38"/>
  <c r="F11512" i="38"/>
  <c r="E11512" i="38"/>
  <c r="H11511" i="38"/>
  <c r="G11511" i="38"/>
  <c r="F11511" i="38"/>
  <c r="E11511" i="38"/>
  <c r="H11510" i="38"/>
  <c r="G11510" i="38"/>
  <c r="F11510" i="38"/>
  <c r="E11510" i="38"/>
  <c r="H11509" i="38"/>
  <c r="G11509" i="38"/>
  <c r="F11509" i="38"/>
  <c r="E11509" i="38"/>
  <c r="H11508" i="38"/>
  <c r="G11508" i="38"/>
  <c r="F11508" i="38"/>
  <c r="E11508" i="38"/>
  <c r="H11507" i="38"/>
  <c r="G11507" i="38"/>
  <c r="F11507" i="38"/>
  <c r="E11507" i="38"/>
  <c r="H11506" i="38"/>
  <c r="G11506" i="38"/>
  <c r="F11506" i="38"/>
  <c r="E11506" i="38"/>
  <c r="H11505" i="38"/>
  <c r="G11505" i="38"/>
  <c r="F11505" i="38"/>
  <c r="E11505" i="38"/>
  <c r="H11504" i="38"/>
  <c r="G11504" i="38"/>
  <c r="F11504" i="38"/>
  <c r="E11504" i="38"/>
  <c r="H11503" i="38"/>
  <c r="G11503" i="38"/>
  <c r="F11503" i="38"/>
  <c r="E11503" i="38"/>
  <c r="H11502" i="38"/>
  <c r="G11502" i="38"/>
  <c r="F11502" i="38"/>
  <c r="E11502" i="38"/>
  <c r="H11501" i="38"/>
  <c r="G11501" i="38"/>
  <c r="F11501" i="38"/>
  <c r="E11501" i="38"/>
  <c r="H11500" i="38"/>
  <c r="G11500" i="38"/>
  <c r="F11500" i="38"/>
  <c r="E11500" i="38"/>
  <c r="H11499" i="38"/>
  <c r="G11499" i="38"/>
  <c r="F11499" i="38"/>
  <c r="E11499" i="38"/>
  <c r="H11498" i="38"/>
  <c r="G11498" i="38"/>
  <c r="F11498" i="38"/>
  <c r="E11498" i="38"/>
  <c r="H11497" i="38"/>
  <c r="G11497" i="38"/>
  <c r="F11497" i="38"/>
  <c r="E11497" i="38"/>
  <c r="H11496" i="38"/>
  <c r="G11496" i="38"/>
  <c r="F11496" i="38"/>
  <c r="E11496" i="38"/>
  <c r="H11495" i="38"/>
  <c r="G11495" i="38"/>
  <c r="F11495" i="38"/>
  <c r="E11495" i="38"/>
  <c r="H11494" i="38"/>
  <c r="G11494" i="38"/>
  <c r="F11494" i="38"/>
  <c r="E11494" i="38"/>
  <c r="H11493" i="38"/>
  <c r="G11493" i="38"/>
  <c r="F11493" i="38"/>
  <c r="E11493" i="38"/>
  <c r="H11492" i="38"/>
  <c r="G11492" i="38"/>
  <c r="F11492" i="38"/>
  <c r="E11492" i="38"/>
  <c r="H11491" i="38"/>
  <c r="G11491" i="38"/>
  <c r="F11491" i="38"/>
  <c r="E11491" i="38"/>
  <c r="H11490" i="38"/>
  <c r="G11490" i="38"/>
  <c r="F11490" i="38"/>
  <c r="E11490" i="38"/>
  <c r="H11489" i="38"/>
  <c r="G11489" i="38"/>
  <c r="F11489" i="38"/>
  <c r="E11489" i="38"/>
  <c r="H11488" i="38"/>
  <c r="G11488" i="38"/>
  <c r="F11488" i="38"/>
  <c r="E11488" i="38"/>
  <c r="H11487" i="38"/>
  <c r="G11487" i="38"/>
  <c r="F11487" i="38"/>
  <c r="E11487" i="38"/>
  <c r="H11486" i="38"/>
  <c r="G11486" i="38"/>
  <c r="F11486" i="38"/>
  <c r="E11486" i="38"/>
  <c r="H11485" i="38"/>
  <c r="G11485" i="38"/>
  <c r="F11485" i="38"/>
  <c r="E11485" i="38"/>
  <c r="H11484" i="38"/>
  <c r="G11484" i="38"/>
  <c r="F11484" i="38"/>
  <c r="E11484" i="38"/>
  <c r="H11483" i="38"/>
  <c r="G11483" i="38"/>
  <c r="F11483" i="38"/>
  <c r="E11483" i="38"/>
  <c r="H11482" i="38"/>
  <c r="G11482" i="38"/>
  <c r="F11482" i="38"/>
  <c r="E11482" i="38"/>
  <c r="H11481" i="38"/>
  <c r="G11481" i="38"/>
  <c r="F11481" i="38"/>
  <c r="E11481" i="38"/>
  <c r="H11480" i="38"/>
  <c r="G11480" i="38"/>
  <c r="F11480" i="38"/>
  <c r="E11480" i="38"/>
  <c r="H11479" i="38"/>
  <c r="G11479" i="38"/>
  <c r="F11479" i="38"/>
  <c r="E11479" i="38"/>
  <c r="H11478" i="38"/>
  <c r="G11478" i="38"/>
  <c r="F11478" i="38"/>
  <c r="E11478" i="38"/>
  <c r="H11477" i="38"/>
  <c r="G11477" i="38"/>
  <c r="F11477" i="38"/>
  <c r="E11477" i="38"/>
  <c r="H11476" i="38"/>
  <c r="G11476" i="38"/>
  <c r="F11476" i="38"/>
  <c r="E11476" i="38"/>
  <c r="H11475" i="38"/>
  <c r="G11475" i="38"/>
  <c r="F11475" i="38"/>
  <c r="E11475" i="38"/>
  <c r="H11474" i="38"/>
  <c r="G11474" i="38"/>
  <c r="F11474" i="38"/>
  <c r="E11474" i="38"/>
  <c r="H11473" i="38"/>
  <c r="G11473" i="38"/>
  <c r="F11473" i="38"/>
  <c r="E11473" i="38"/>
  <c r="H11472" i="38"/>
  <c r="G11472" i="38"/>
  <c r="F11472" i="38"/>
  <c r="E11472" i="38"/>
  <c r="H11471" i="38"/>
  <c r="G11471" i="38"/>
  <c r="F11471" i="38"/>
  <c r="E11471" i="38"/>
  <c r="H11470" i="38"/>
  <c r="G11470" i="38"/>
  <c r="F11470" i="38"/>
  <c r="E11470" i="38"/>
  <c r="H11469" i="38"/>
  <c r="G11469" i="38"/>
  <c r="F11469" i="38"/>
  <c r="E11469" i="38"/>
  <c r="H11468" i="38"/>
  <c r="G11468" i="38"/>
  <c r="F11468" i="38"/>
  <c r="E11468" i="38"/>
  <c r="H11467" i="38"/>
  <c r="G11467" i="38"/>
  <c r="F11467" i="38"/>
  <c r="E11467" i="38"/>
  <c r="H11466" i="38"/>
  <c r="G11466" i="38"/>
  <c r="F11466" i="38"/>
  <c r="E11466" i="38"/>
  <c r="H11465" i="38"/>
  <c r="G11465" i="38"/>
  <c r="F11465" i="38"/>
  <c r="E11465" i="38"/>
  <c r="H11464" i="38"/>
  <c r="G11464" i="38"/>
  <c r="F11464" i="38"/>
  <c r="E11464" i="38"/>
  <c r="H11463" i="38"/>
  <c r="G11463" i="38"/>
  <c r="F11463" i="38"/>
  <c r="E11463" i="38"/>
  <c r="H11462" i="38"/>
  <c r="G11462" i="38"/>
  <c r="F11462" i="38"/>
  <c r="E11462" i="38"/>
  <c r="H11461" i="38"/>
  <c r="G11461" i="38"/>
  <c r="F11461" i="38"/>
  <c r="E11461" i="38"/>
  <c r="H11460" i="38"/>
  <c r="G11460" i="38"/>
  <c r="F11460" i="38"/>
  <c r="E11460" i="38"/>
  <c r="H11459" i="38"/>
  <c r="G11459" i="38"/>
  <c r="F11459" i="38"/>
  <c r="E11459" i="38"/>
  <c r="H11458" i="38"/>
  <c r="G11458" i="38"/>
  <c r="F11458" i="38"/>
  <c r="E11458" i="38"/>
  <c r="H11457" i="38"/>
  <c r="G11457" i="38"/>
  <c r="F11457" i="38"/>
  <c r="E11457" i="38"/>
  <c r="H11456" i="38"/>
  <c r="G11456" i="38"/>
  <c r="F11456" i="38"/>
  <c r="E11456" i="38"/>
  <c r="H11455" i="38"/>
  <c r="G11455" i="38"/>
  <c r="F11455" i="38"/>
  <c r="E11455" i="38"/>
  <c r="H11454" i="38"/>
  <c r="G11454" i="38"/>
  <c r="F11454" i="38"/>
  <c r="E11454" i="38"/>
  <c r="H11453" i="38"/>
  <c r="G11453" i="38"/>
  <c r="F11453" i="38"/>
  <c r="E11453" i="38"/>
  <c r="H11452" i="38"/>
  <c r="G11452" i="38"/>
  <c r="F11452" i="38"/>
  <c r="E11452" i="38"/>
  <c r="H11451" i="38"/>
  <c r="G11451" i="38"/>
  <c r="F11451" i="38"/>
  <c r="E11451" i="38"/>
  <c r="H11450" i="38"/>
  <c r="G11450" i="38"/>
  <c r="F11450" i="38"/>
  <c r="E11450" i="38"/>
  <c r="H11449" i="38"/>
  <c r="G11449" i="38"/>
  <c r="F11449" i="38"/>
  <c r="E11449" i="38"/>
  <c r="H11448" i="38"/>
  <c r="G11448" i="38"/>
  <c r="F11448" i="38"/>
  <c r="E11448" i="38"/>
  <c r="H11447" i="38"/>
  <c r="G11447" i="38"/>
  <c r="F11447" i="38"/>
  <c r="E11447" i="38"/>
  <c r="H11446" i="38"/>
  <c r="G11446" i="38"/>
  <c r="F11446" i="38"/>
  <c r="E11446" i="38"/>
  <c r="H11445" i="38"/>
  <c r="G11445" i="38"/>
  <c r="F11445" i="38"/>
  <c r="E11445" i="38"/>
  <c r="H11444" i="38"/>
  <c r="G11444" i="38"/>
  <c r="F11444" i="38"/>
  <c r="E11444" i="38"/>
  <c r="H11443" i="38"/>
  <c r="G11443" i="38"/>
  <c r="F11443" i="38"/>
  <c r="E11443" i="38"/>
  <c r="H11442" i="38"/>
  <c r="G11442" i="38"/>
  <c r="F11442" i="38"/>
  <c r="E11442" i="38"/>
  <c r="H11441" i="38"/>
  <c r="G11441" i="38"/>
  <c r="F11441" i="38"/>
  <c r="E11441" i="38"/>
  <c r="H11440" i="38"/>
  <c r="G11440" i="38"/>
  <c r="F11440" i="38"/>
  <c r="E11440" i="38"/>
  <c r="H11439" i="38"/>
  <c r="G11439" i="38"/>
  <c r="F11439" i="38"/>
  <c r="E11439" i="38"/>
  <c r="H11438" i="38"/>
  <c r="G11438" i="38"/>
  <c r="F11438" i="38"/>
  <c r="E11438" i="38"/>
  <c r="H11437" i="38"/>
  <c r="G11437" i="38"/>
  <c r="F11437" i="38"/>
  <c r="E11437" i="38"/>
  <c r="H11436" i="38"/>
  <c r="G11436" i="38"/>
  <c r="F11436" i="38"/>
  <c r="E11436" i="38"/>
  <c r="H11435" i="38"/>
  <c r="G11435" i="38"/>
  <c r="F11435" i="38"/>
  <c r="E11435" i="38"/>
  <c r="H11434" i="38"/>
  <c r="G11434" i="38"/>
  <c r="F11434" i="38"/>
  <c r="E11434" i="38"/>
  <c r="H11433" i="38"/>
  <c r="G11433" i="38"/>
  <c r="F11433" i="38"/>
  <c r="E11433" i="38"/>
  <c r="H11432" i="38"/>
  <c r="G11432" i="38"/>
  <c r="F11432" i="38"/>
  <c r="E11432" i="38"/>
  <c r="H11431" i="38"/>
  <c r="G11431" i="38"/>
  <c r="F11431" i="38"/>
  <c r="E11431" i="38"/>
  <c r="H11430" i="38"/>
  <c r="G11430" i="38"/>
  <c r="F11430" i="38"/>
  <c r="E11430" i="38"/>
  <c r="H11429" i="38"/>
  <c r="G11429" i="38"/>
  <c r="F11429" i="38"/>
  <c r="E11429" i="38"/>
  <c r="H11428" i="38"/>
  <c r="G11428" i="38"/>
  <c r="F11428" i="38"/>
  <c r="E11428" i="38"/>
  <c r="H11427" i="38"/>
  <c r="G11427" i="38"/>
  <c r="F11427" i="38"/>
  <c r="E11427" i="38"/>
  <c r="H11426" i="38"/>
  <c r="G11426" i="38"/>
  <c r="F11426" i="38"/>
  <c r="E11426" i="38"/>
  <c r="H11425" i="38"/>
  <c r="G11425" i="38"/>
  <c r="F11425" i="38"/>
  <c r="E11425" i="38"/>
  <c r="H11424" i="38"/>
  <c r="G11424" i="38"/>
  <c r="F11424" i="38"/>
  <c r="E11424" i="38"/>
  <c r="H11423" i="38"/>
  <c r="G11423" i="38"/>
  <c r="F11423" i="38"/>
  <c r="E11423" i="38"/>
  <c r="H11422" i="38"/>
  <c r="G11422" i="38"/>
  <c r="F11422" i="38"/>
  <c r="E11422" i="38"/>
  <c r="H11421" i="38"/>
  <c r="G11421" i="38"/>
  <c r="F11421" i="38"/>
  <c r="E11421" i="38"/>
  <c r="H11420" i="38"/>
  <c r="G11420" i="38"/>
  <c r="F11420" i="38"/>
  <c r="E11420" i="38"/>
  <c r="H11419" i="38"/>
  <c r="G11419" i="38"/>
  <c r="F11419" i="38"/>
  <c r="E11419" i="38"/>
  <c r="H11418" i="38"/>
  <c r="G11418" i="38"/>
  <c r="F11418" i="38"/>
  <c r="E11418" i="38"/>
  <c r="H11417" i="38"/>
  <c r="G11417" i="38"/>
  <c r="F11417" i="38"/>
  <c r="E11417" i="38"/>
  <c r="H11416" i="38"/>
  <c r="G11416" i="38"/>
  <c r="F11416" i="38"/>
  <c r="E11416" i="38"/>
  <c r="H11415" i="38"/>
  <c r="G11415" i="38"/>
  <c r="F11415" i="38"/>
  <c r="E11415" i="38"/>
  <c r="H11414" i="38"/>
  <c r="G11414" i="38"/>
  <c r="F11414" i="38"/>
  <c r="E11414" i="38"/>
  <c r="H11413" i="38"/>
  <c r="G11413" i="38"/>
  <c r="F11413" i="38"/>
  <c r="E11413" i="38"/>
  <c r="H11412" i="38"/>
  <c r="G11412" i="38"/>
  <c r="F11412" i="38"/>
  <c r="E11412" i="38"/>
  <c r="H11411" i="38"/>
  <c r="G11411" i="38"/>
  <c r="F11411" i="38"/>
  <c r="E11411" i="38"/>
  <c r="H11410" i="38"/>
  <c r="G11410" i="38"/>
  <c r="F11410" i="38"/>
  <c r="E11410" i="38"/>
  <c r="H11409" i="38"/>
  <c r="G11409" i="38"/>
  <c r="F11409" i="38"/>
  <c r="E11409" i="38"/>
  <c r="H11408" i="38"/>
  <c r="G11408" i="38"/>
  <c r="F11408" i="38"/>
  <c r="E11408" i="38"/>
  <c r="H11407" i="38"/>
  <c r="G11407" i="38"/>
  <c r="F11407" i="38"/>
  <c r="E11407" i="38"/>
  <c r="H11406" i="38"/>
  <c r="G11406" i="38"/>
  <c r="F11406" i="38"/>
  <c r="E11406" i="38"/>
  <c r="H11405" i="38"/>
  <c r="G11405" i="38"/>
  <c r="F11405" i="38"/>
  <c r="E11405" i="38"/>
  <c r="H11404" i="38"/>
  <c r="G11404" i="38"/>
  <c r="F11404" i="38"/>
  <c r="E11404" i="38"/>
  <c r="H11403" i="38"/>
  <c r="G11403" i="38"/>
  <c r="F11403" i="38"/>
  <c r="E11403" i="38"/>
  <c r="H11402" i="38"/>
  <c r="G11402" i="38"/>
  <c r="F11402" i="38"/>
  <c r="E11402" i="38"/>
  <c r="H11401" i="38"/>
  <c r="G11401" i="38"/>
  <c r="F11401" i="38"/>
  <c r="E11401" i="38"/>
  <c r="H11400" i="38"/>
  <c r="G11400" i="38"/>
  <c r="F11400" i="38"/>
  <c r="E11400" i="38"/>
  <c r="H11399" i="38"/>
  <c r="G11399" i="38"/>
  <c r="F11399" i="38"/>
  <c r="E11399" i="38"/>
  <c r="H11398" i="38"/>
  <c r="G11398" i="38"/>
  <c r="F11398" i="38"/>
  <c r="E11398" i="38"/>
  <c r="H11397" i="38"/>
  <c r="G11397" i="38"/>
  <c r="F11397" i="38"/>
  <c r="E11397" i="38"/>
  <c r="H11396" i="38"/>
  <c r="G11396" i="38"/>
  <c r="F11396" i="38"/>
  <c r="E11396" i="38"/>
  <c r="H11395" i="38"/>
  <c r="G11395" i="38"/>
  <c r="F11395" i="38"/>
  <c r="E11395" i="38"/>
  <c r="H11394" i="38"/>
  <c r="G11394" i="38"/>
  <c r="F11394" i="38"/>
  <c r="E11394" i="38"/>
  <c r="H11393" i="38"/>
  <c r="G11393" i="38"/>
  <c r="F11393" i="38"/>
  <c r="E11393" i="38"/>
  <c r="H11392" i="38"/>
  <c r="G11392" i="38"/>
  <c r="F11392" i="38"/>
  <c r="E11392" i="38"/>
  <c r="H11391" i="38"/>
  <c r="G11391" i="38"/>
  <c r="F11391" i="38"/>
  <c r="E11391" i="38"/>
  <c r="H11390" i="38"/>
  <c r="G11390" i="38"/>
  <c r="F11390" i="38"/>
  <c r="E11390" i="38"/>
  <c r="H11389" i="38"/>
  <c r="G11389" i="38"/>
  <c r="F11389" i="38"/>
  <c r="E11389" i="38"/>
  <c r="H11388" i="38"/>
  <c r="G11388" i="38"/>
  <c r="F11388" i="38"/>
  <c r="E11388" i="38"/>
  <c r="H11387" i="38"/>
  <c r="G11387" i="38"/>
  <c r="F11387" i="38"/>
  <c r="E11387" i="38"/>
  <c r="H11386" i="38"/>
  <c r="G11386" i="38"/>
  <c r="F11386" i="38"/>
  <c r="E11386" i="38"/>
  <c r="H11385" i="38"/>
  <c r="G11385" i="38"/>
  <c r="F11385" i="38"/>
  <c r="E11385" i="38"/>
  <c r="H11384" i="38"/>
  <c r="G11384" i="38"/>
  <c r="F11384" i="38"/>
  <c r="E11384" i="38"/>
  <c r="H11383" i="38"/>
  <c r="G11383" i="38"/>
  <c r="F11383" i="38"/>
  <c r="E11383" i="38"/>
  <c r="H11382" i="38"/>
  <c r="G11382" i="38"/>
  <c r="F11382" i="38"/>
  <c r="E11382" i="38"/>
  <c r="H11381" i="38"/>
  <c r="G11381" i="38"/>
  <c r="F11381" i="38"/>
  <c r="E11381" i="38"/>
  <c r="H11380" i="38"/>
  <c r="G11380" i="38"/>
  <c r="F11380" i="38"/>
  <c r="E11380" i="38"/>
  <c r="H11379" i="38"/>
  <c r="G11379" i="38"/>
  <c r="F11379" i="38"/>
  <c r="E11379" i="38"/>
  <c r="H11378" i="38"/>
  <c r="G11378" i="38"/>
  <c r="F11378" i="38"/>
  <c r="E11378" i="38"/>
  <c r="H11377" i="38"/>
  <c r="G11377" i="38"/>
  <c r="F11377" i="38"/>
  <c r="E11377" i="38"/>
  <c r="H11376" i="38"/>
  <c r="G11376" i="38"/>
  <c r="F11376" i="38"/>
  <c r="E11376" i="38"/>
  <c r="H11375" i="38"/>
  <c r="G11375" i="38"/>
  <c r="F11375" i="38"/>
  <c r="E11375" i="38"/>
  <c r="H11374" i="38"/>
  <c r="G11374" i="38"/>
  <c r="F11374" i="38"/>
  <c r="E11374" i="38"/>
  <c r="H11373" i="38"/>
  <c r="G11373" i="38"/>
  <c r="F11373" i="38"/>
  <c r="E11373" i="38"/>
  <c r="H11372" i="38"/>
  <c r="G11372" i="38"/>
  <c r="F11372" i="38"/>
  <c r="E11372" i="38"/>
  <c r="H11371" i="38"/>
  <c r="G11371" i="38"/>
  <c r="F11371" i="38"/>
  <c r="E11371" i="38"/>
  <c r="H11370" i="38"/>
  <c r="G11370" i="38"/>
  <c r="F11370" i="38"/>
  <c r="E11370" i="38"/>
  <c r="H11369" i="38"/>
  <c r="G11369" i="38"/>
  <c r="F11369" i="38"/>
  <c r="E11369" i="38"/>
  <c r="H11368" i="38"/>
  <c r="G11368" i="38"/>
  <c r="F11368" i="38"/>
  <c r="E11368" i="38"/>
  <c r="H11367" i="38"/>
  <c r="G11367" i="38"/>
  <c r="F11367" i="38"/>
  <c r="E11367" i="38"/>
  <c r="H11366" i="38"/>
  <c r="G11366" i="38"/>
  <c r="F11366" i="38"/>
  <c r="E11366" i="38"/>
  <c r="H11365" i="38"/>
  <c r="G11365" i="38"/>
  <c r="F11365" i="38"/>
  <c r="E11365" i="38"/>
  <c r="H11364" i="38"/>
  <c r="G11364" i="38"/>
  <c r="F11364" i="38"/>
  <c r="E11364" i="38"/>
  <c r="H11363" i="38"/>
  <c r="G11363" i="38"/>
  <c r="F11363" i="38"/>
  <c r="E11363" i="38"/>
  <c r="H11362" i="38"/>
  <c r="G11362" i="38"/>
  <c r="F11362" i="38"/>
  <c r="E11362" i="38"/>
  <c r="H11361" i="38"/>
  <c r="G11361" i="38"/>
  <c r="F11361" i="38"/>
  <c r="E11361" i="38"/>
  <c r="H11360" i="38"/>
  <c r="G11360" i="38"/>
  <c r="F11360" i="38"/>
  <c r="E11360" i="38"/>
  <c r="H11359" i="38"/>
  <c r="G11359" i="38"/>
  <c r="F11359" i="38"/>
  <c r="E11359" i="38"/>
  <c r="H11358" i="38"/>
  <c r="G11358" i="38"/>
  <c r="F11358" i="38"/>
  <c r="E11358" i="38"/>
  <c r="H11357" i="38"/>
  <c r="G11357" i="38"/>
  <c r="F11357" i="38"/>
  <c r="E11357" i="38"/>
  <c r="H11356" i="38"/>
  <c r="G11356" i="38"/>
  <c r="F11356" i="38"/>
  <c r="E11356" i="38"/>
  <c r="H11355" i="38"/>
  <c r="G11355" i="38"/>
  <c r="F11355" i="38"/>
  <c r="E11355" i="38"/>
  <c r="H11354" i="38"/>
  <c r="G11354" i="38"/>
  <c r="F11354" i="38"/>
  <c r="E11354" i="38"/>
  <c r="H11353" i="38"/>
  <c r="G11353" i="38"/>
  <c r="F11353" i="38"/>
  <c r="E11353" i="38"/>
  <c r="H11352" i="38"/>
  <c r="G11352" i="38"/>
  <c r="F11352" i="38"/>
  <c r="E11352" i="38"/>
  <c r="H11351" i="38"/>
  <c r="G11351" i="38"/>
  <c r="F11351" i="38"/>
  <c r="E11351" i="38"/>
  <c r="H11350" i="38"/>
  <c r="G11350" i="38"/>
  <c r="F11350" i="38"/>
  <c r="E11350" i="38"/>
  <c r="H11349" i="38"/>
  <c r="G11349" i="38"/>
  <c r="F11349" i="38"/>
  <c r="E11349" i="38"/>
  <c r="H11348" i="38"/>
  <c r="G11348" i="38"/>
  <c r="F11348" i="38"/>
  <c r="E11348" i="38"/>
  <c r="H11347" i="38"/>
  <c r="G11347" i="38"/>
  <c r="F11347" i="38"/>
  <c r="E11347" i="38"/>
  <c r="H11346" i="38"/>
  <c r="G11346" i="38"/>
  <c r="F11346" i="38"/>
  <c r="E11346" i="38"/>
  <c r="H11345" i="38"/>
  <c r="G11345" i="38"/>
  <c r="F11345" i="38"/>
  <c r="E11345" i="38"/>
  <c r="H11344" i="38"/>
  <c r="G11344" i="38"/>
  <c r="F11344" i="38"/>
  <c r="E11344" i="38"/>
  <c r="H11343" i="38"/>
  <c r="G11343" i="38"/>
  <c r="F11343" i="38"/>
  <c r="E11343" i="38"/>
  <c r="H11342" i="38"/>
  <c r="G11342" i="38"/>
  <c r="F11342" i="38"/>
  <c r="E11342" i="38"/>
  <c r="H11341" i="38"/>
  <c r="G11341" i="38"/>
  <c r="F11341" i="38"/>
  <c r="E11341" i="38"/>
  <c r="H11340" i="38"/>
  <c r="G11340" i="38"/>
  <c r="F11340" i="38"/>
  <c r="E11340" i="38"/>
  <c r="H11339" i="38"/>
  <c r="G11339" i="38"/>
  <c r="F11339" i="38"/>
  <c r="E11339" i="38"/>
  <c r="H11338" i="38"/>
  <c r="G11338" i="38"/>
  <c r="F11338" i="38"/>
  <c r="E11338" i="38"/>
  <c r="H11337" i="38"/>
  <c r="G11337" i="38"/>
  <c r="F11337" i="38"/>
  <c r="E11337" i="38"/>
  <c r="H11336" i="38"/>
  <c r="G11336" i="38"/>
  <c r="F11336" i="38"/>
  <c r="E11336" i="38"/>
  <c r="H11335" i="38"/>
  <c r="G11335" i="38"/>
  <c r="F11335" i="38"/>
  <c r="E11335" i="38"/>
  <c r="H11334" i="38"/>
  <c r="G11334" i="38"/>
  <c r="F11334" i="38"/>
  <c r="E11334" i="38"/>
  <c r="H11333" i="38"/>
  <c r="G11333" i="38"/>
  <c r="F11333" i="38"/>
  <c r="E11333" i="38"/>
  <c r="H11332" i="38"/>
  <c r="G11332" i="38"/>
  <c r="F11332" i="38"/>
  <c r="E11332" i="38"/>
  <c r="H11331" i="38"/>
  <c r="G11331" i="38"/>
  <c r="F11331" i="38"/>
  <c r="E11331" i="38"/>
  <c r="H11330" i="38"/>
  <c r="G11330" i="38"/>
  <c r="F11330" i="38"/>
  <c r="E11330" i="38"/>
  <c r="H11329" i="38"/>
  <c r="G11329" i="38"/>
  <c r="F11329" i="38"/>
  <c r="E11329" i="38"/>
  <c r="H11328" i="38"/>
  <c r="G11328" i="38"/>
  <c r="F11328" i="38"/>
  <c r="E11328" i="38"/>
  <c r="H11327" i="38"/>
  <c r="G11327" i="38"/>
  <c r="F11327" i="38"/>
  <c r="E11327" i="38"/>
  <c r="H11326" i="38"/>
  <c r="G11326" i="38"/>
  <c r="F11326" i="38"/>
  <c r="E11326" i="38"/>
  <c r="H11325" i="38"/>
  <c r="G11325" i="38"/>
  <c r="F11325" i="38"/>
  <c r="E11325" i="38"/>
  <c r="H11324" i="38"/>
  <c r="G11324" i="38"/>
  <c r="F11324" i="38"/>
  <c r="E11324" i="38"/>
  <c r="H11323" i="38"/>
  <c r="G11323" i="38"/>
  <c r="F11323" i="38"/>
  <c r="E11323" i="38"/>
  <c r="H11322" i="38"/>
  <c r="G11322" i="38"/>
  <c r="F11322" i="38"/>
  <c r="E11322" i="38"/>
  <c r="H11321" i="38"/>
  <c r="G11321" i="38"/>
  <c r="F11321" i="38"/>
  <c r="E11321" i="38"/>
  <c r="H11320" i="38"/>
  <c r="G11320" i="38"/>
  <c r="F11320" i="38"/>
  <c r="E11320" i="38"/>
  <c r="H11319" i="38"/>
  <c r="G11319" i="38"/>
  <c r="F11319" i="38"/>
  <c r="E11319" i="38"/>
  <c r="H11318" i="38"/>
  <c r="G11318" i="38"/>
  <c r="F11318" i="38"/>
  <c r="E11318" i="38"/>
  <c r="H11317" i="38"/>
  <c r="G11317" i="38"/>
  <c r="F11317" i="38"/>
  <c r="E11317" i="38"/>
  <c r="H11316" i="38"/>
  <c r="G11316" i="38"/>
  <c r="F11316" i="38"/>
  <c r="E11316" i="38"/>
  <c r="H11315" i="38"/>
  <c r="G11315" i="38"/>
  <c r="F11315" i="38"/>
  <c r="E11315" i="38"/>
  <c r="H11314" i="38"/>
  <c r="G11314" i="38"/>
  <c r="F11314" i="38"/>
  <c r="E11314" i="38"/>
  <c r="H11313" i="38"/>
  <c r="G11313" i="38"/>
  <c r="F11313" i="38"/>
  <c r="E11313" i="38"/>
  <c r="H11312" i="38"/>
  <c r="G11312" i="38"/>
  <c r="F11312" i="38"/>
  <c r="E11312" i="38"/>
  <c r="L11311" i="38"/>
  <c r="L11676" i="38" s="1"/>
  <c r="H11311" i="38"/>
  <c r="G11311" i="38"/>
  <c r="F11311" i="38"/>
  <c r="E11311" i="38"/>
  <c r="H11310" i="38"/>
  <c r="G11310" i="38"/>
  <c r="F11310" i="38"/>
  <c r="E11310" i="38"/>
  <c r="H11309" i="38"/>
  <c r="G11309" i="38"/>
  <c r="F11309" i="38"/>
  <c r="E11309" i="38"/>
  <c r="H11308" i="38"/>
  <c r="G11308" i="38"/>
  <c r="F11308" i="38"/>
  <c r="E11308" i="38"/>
  <c r="H11307" i="38"/>
  <c r="G11307" i="38"/>
  <c r="F11307" i="38"/>
  <c r="E11307" i="38"/>
  <c r="H11306" i="38"/>
  <c r="G11306" i="38"/>
  <c r="F11306" i="38"/>
  <c r="E11306" i="38"/>
  <c r="H11305" i="38"/>
  <c r="G11305" i="38"/>
  <c r="F11305" i="38"/>
  <c r="E11305" i="38"/>
  <c r="H11304" i="38"/>
  <c r="G11304" i="38"/>
  <c r="F11304" i="38"/>
  <c r="E11304" i="38"/>
  <c r="H11303" i="38"/>
  <c r="G11303" i="38"/>
  <c r="F11303" i="38"/>
  <c r="E11303" i="38"/>
  <c r="H11302" i="38"/>
  <c r="G11302" i="38"/>
  <c r="F11302" i="38"/>
  <c r="E11302" i="38"/>
  <c r="H11301" i="38"/>
  <c r="G11301" i="38"/>
  <c r="F11301" i="38"/>
  <c r="E11301" i="38"/>
  <c r="H11300" i="38"/>
  <c r="G11300" i="38"/>
  <c r="F11300" i="38"/>
  <c r="E11300" i="38"/>
  <c r="H11299" i="38"/>
  <c r="G11299" i="38"/>
  <c r="F11299" i="38"/>
  <c r="E11299" i="38"/>
  <c r="H11298" i="38"/>
  <c r="G11298" i="38"/>
  <c r="F11298" i="38"/>
  <c r="E11298" i="38"/>
  <c r="H11297" i="38"/>
  <c r="G11297" i="38"/>
  <c r="F11297" i="38"/>
  <c r="E11297" i="38"/>
  <c r="H11296" i="38"/>
  <c r="G11296" i="38"/>
  <c r="F11296" i="38"/>
  <c r="E11296" i="38"/>
  <c r="H11295" i="38"/>
  <c r="G11295" i="38"/>
  <c r="F11295" i="38"/>
  <c r="E11295" i="38"/>
  <c r="H11294" i="38"/>
  <c r="G11294" i="38"/>
  <c r="F11294" i="38"/>
  <c r="E11294" i="38"/>
  <c r="H11293" i="38"/>
  <c r="G11293" i="38"/>
  <c r="F11293" i="38"/>
  <c r="E11293" i="38"/>
  <c r="H11292" i="38"/>
  <c r="G11292" i="38"/>
  <c r="F11292" i="38"/>
  <c r="E11292" i="38"/>
  <c r="H11291" i="38"/>
  <c r="G11291" i="38"/>
  <c r="F11291" i="38"/>
  <c r="E11291" i="38"/>
  <c r="H11290" i="38"/>
  <c r="G11290" i="38"/>
  <c r="F11290" i="38"/>
  <c r="E11290" i="38"/>
  <c r="H11289" i="38"/>
  <c r="G11289" i="38"/>
  <c r="F11289" i="38"/>
  <c r="E11289" i="38"/>
  <c r="H11288" i="38"/>
  <c r="G11288" i="38"/>
  <c r="F11288" i="38"/>
  <c r="E11288" i="38"/>
  <c r="H11287" i="38"/>
  <c r="G11287" i="38"/>
  <c r="F11287" i="38"/>
  <c r="E11287" i="38"/>
  <c r="H11286" i="38"/>
  <c r="G11286" i="38"/>
  <c r="F11286" i="38"/>
  <c r="E11286" i="38"/>
  <c r="H11285" i="38"/>
  <c r="G11285" i="38"/>
  <c r="F11285" i="38"/>
  <c r="E11285" i="38"/>
  <c r="H11284" i="38"/>
  <c r="G11284" i="38"/>
  <c r="F11284" i="38"/>
  <c r="E11284" i="38"/>
  <c r="H11283" i="38"/>
  <c r="G11283" i="38"/>
  <c r="F11283" i="38"/>
  <c r="E11283" i="38"/>
  <c r="H11282" i="38"/>
  <c r="G11282" i="38"/>
  <c r="F11282" i="38"/>
  <c r="E11282" i="38"/>
  <c r="H11281" i="38"/>
  <c r="G11281" i="38"/>
  <c r="F11281" i="38"/>
  <c r="E11281" i="38"/>
  <c r="H11280" i="38"/>
  <c r="G11280" i="38"/>
  <c r="F11280" i="38"/>
  <c r="E11280" i="38"/>
  <c r="L11279" i="38"/>
  <c r="L11644" i="38" s="1"/>
  <c r="H11279" i="38"/>
  <c r="G11279" i="38"/>
  <c r="F11279" i="38"/>
  <c r="E11279" i="38"/>
  <c r="H11278" i="38"/>
  <c r="G11278" i="38"/>
  <c r="F11278" i="38"/>
  <c r="E11278" i="38"/>
  <c r="H11277" i="38"/>
  <c r="G11277" i="38"/>
  <c r="F11277" i="38"/>
  <c r="E11277" i="38"/>
  <c r="H11276" i="38"/>
  <c r="G11276" i="38"/>
  <c r="F11276" i="38"/>
  <c r="E11276" i="38"/>
  <c r="H11275" i="38"/>
  <c r="G11275" i="38"/>
  <c r="F11275" i="38"/>
  <c r="E11275" i="38"/>
  <c r="H11274" i="38"/>
  <c r="G11274" i="38"/>
  <c r="F11274" i="38"/>
  <c r="E11274" i="38"/>
  <c r="H11273" i="38"/>
  <c r="G11273" i="38"/>
  <c r="F11273" i="38"/>
  <c r="E11273" i="38"/>
  <c r="H11272" i="38"/>
  <c r="G11272" i="38"/>
  <c r="F11272" i="38"/>
  <c r="E11272" i="38"/>
  <c r="H11271" i="38"/>
  <c r="G11271" i="38"/>
  <c r="F11271" i="38"/>
  <c r="E11271" i="38"/>
  <c r="H11270" i="38"/>
  <c r="G11270" i="38"/>
  <c r="F11270" i="38"/>
  <c r="E11270" i="38"/>
  <c r="H11269" i="38"/>
  <c r="G11269" i="38"/>
  <c r="F11269" i="38"/>
  <c r="E11269" i="38"/>
  <c r="H11268" i="38"/>
  <c r="G11268" i="38"/>
  <c r="F11268" i="38"/>
  <c r="E11268" i="38"/>
  <c r="H11267" i="38"/>
  <c r="G11267" i="38"/>
  <c r="F11267" i="38"/>
  <c r="E11267" i="38"/>
  <c r="H11266" i="38"/>
  <c r="G11266" i="38"/>
  <c r="F11266" i="38"/>
  <c r="E11266" i="38"/>
  <c r="H11265" i="38"/>
  <c r="G11265" i="38"/>
  <c r="F11265" i="38"/>
  <c r="E11265" i="38"/>
  <c r="H11264" i="38"/>
  <c r="G11264" i="38"/>
  <c r="F11264" i="38"/>
  <c r="E11264" i="38"/>
  <c r="L11263" i="38"/>
  <c r="L11628" i="38" s="1"/>
  <c r="H11263" i="38"/>
  <c r="G11263" i="38"/>
  <c r="F11263" i="38"/>
  <c r="E11263" i="38"/>
  <c r="H11262" i="38"/>
  <c r="G11262" i="38"/>
  <c r="F11262" i="38"/>
  <c r="E11262" i="38"/>
  <c r="H11261" i="38"/>
  <c r="G11261" i="38"/>
  <c r="F11261" i="38"/>
  <c r="E11261" i="38"/>
  <c r="H11260" i="38"/>
  <c r="G11260" i="38"/>
  <c r="F11260" i="38"/>
  <c r="E11260" i="38"/>
  <c r="H11259" i="38"/>
  <c r="G11259" i="38"/>
  <c r="F11259" i="38"/>
  <c r="E11259" i="38"/>
  <c r="H11258" i="38"/>
  <c r="G11258" i="38"/>
  <c r="F11258" i="38"/>
  <c r="E11258" i="38"/>
  <c r="H11257" i="38"/>
  <c r="G11257" i="38"/>
  <c r="F11257" i="38"/>
  <c r="E11257" i="38"/>
  <c r="H11256" i="38"/>
  <c r="G11256" i="38"/>
  <c r="F11256" i="38"/>
  <c r="E11256" i="38"/>
  <c r="L11255" i="38"/>
  <c r="L11620" i="38" s="1"/>
  <c r="H11255" i="38"/>
  <c r="G11255" i="38"/>
  <c r="F11255" i="38"/>
  <c r="E11255" i="38"/>
  <c r="H11254" i="38"/>
  <c r="G11254" i="38"/>
  <c r="F11254" i="38"/>
  <c r="E11254" i="38"/>
  <c r="H11253" i="38"/>
  <c r="G11253" i="38"/>
  <c r="F11253" i="38"/>
  <c r="E11253" i="38"/>
  <c r="H11252" i="38"/>
  <c r="G11252" i="38"/>
  <c r="F11252" i="38"/>
  <c r="E11252" i="38"/>
  <c r="H11251" i="38"/>
  <c r="G11251" i="38"/>
  <c r="F11251" i="38"/>
  <c r="E11251" i="38"/>
  <c r="H11250" i="38"/>
  <c r="G11250" i="38"/>
  <c r="F11250" i="38"/>
  <c r="E11250" i="38"/>
  <c r="H11249" i="38"/>
  <c r="G11249" i="38"/>
  <c r="F11249" i="38"/>
  <c r="E11249" i="38"/>
  <c r="H11248" i="38"/>
  <c r="G11248" i="38"/>
  <c r="F11248" i="38"/>
  <c r="E11248" i="38"/>
  <c r="L11247" i="38"/>
  <c r="L11612" i="38" s="1"/>
  <c r="H11247" i="38"/>
  <c r="G11247" i="38"/>
  <c r="F11247" i="38"/>
  <c r="E11247" i="38"/>
  <c r="H11246" i="38"/>
  <c r="G11246" i="38"/>
  <c r="F11246" i="38"/>
  <c r="E11246" i="38"/>
  <c r="H11245" i="38"/>
  <c r="G11245" i="38"/>
  <c r="F11245" i="38"/>
  <c r="E11245" i="38"/>
  <c r="H11244" i="38"/>
  <c r="G11244" i="38"/>
  <c r="F11244" i="38"/>
  <c r="E11244" i="38"/>
  <c r="H11243" i="38"/>
  <c r="G11243" i="38"/>
  <c r="F11243" i="38"/>
  <c r="E11243" i="38"/>
  <c r="H11242" i="38"/>
  <c r="G11242" i="38"/>
  <c r="F11242" i="38"/>
  <c r="E11242" i="38"/>
  <c r="H11241" i="38"/>
  <c r="G11241" i="38"/>
  <c r="F11241" i="38"/>
  <c r="E11241" i="38"/>
  <c r="H11240" i="38"/>
  <c r="G11240" i="38"/>
  <c r="F11240" i="38"/>
  <c r="E11240" i="38"/>
  <c r="R11239" i="38"/>
  <c r="R11604" i="38" s="1"/>
  <c r="H11239" i="38"/>
  <c r="G11239" i="38"/>
  <c r="F11239" i="38"/>
  <c r="E11239" i="38"/>
  <c r="H11238" i="38"/>
  <c r="G11238" i="38"/>
  <c r="F11238" i="38"/>
  <c r="E11238" i="38"/>
  <c r="H11237" i="38"/>
  <c r="G11237" i="38"/>
  <c r="F11237" i="38"/>
  <c r="E11237" i="38"/>
  <c r="H11236" i="38"/>
  <c r="G11236" i="38"/>
  <c r="F11236" i="38"/>
  <c r="E11236" i="38"/>
  <c r="H11235" i="38"/>
  <c r="G11235" i="38"/>
  <c r="F11235" i="38"/>
  <c r="E11235" i="38"/>
  <c r="H11234" i="38"/>
  <c r="G11234" i="38"/>
  <c r="F11234" i="38"/>
  <c r="E11234" i="38"/>
  <c r="R11233" i="38"/>
  <c r="R11598" i="38" s="1"/>
  <c r="H11233" i="38"/>
  <c r="G11233" i="38"/>
  <c r="F11233" i="38"/>
  <c r="E11233" i="38"/>
  <c r="H11232" i="38"/>
  <c r="G11232" i="38"/>
  <c r="F11232" i="38"/>
  <c r="E11232" i="38"/>
  <c r="H11231" i="38"/>
  <c r="G11231" i="38"/>
  <c r="F11231" i="38"/>
  <c r="E11231" i="38"/>
  <c r="R11230" i="38"/>
  <c r="R11595" i="38" s="1"/>
  <c r="H11230" i="38"/>
  <c r="G11230" i="38"/>
  <c r="F11230" i="38"/>
  <c r="E11230" i="38"/>
  <c r="H11229" i="38"/>
  <c r="G11229" i="38"/>
  <c r="F11229" i="38"/>
  <c r="E11229" i="38"/>
  <c r="H11228" i="38"/>
  <c r="G11228" i="38"/>
  <c r="F11228" i="38"/>
  <c r="E11228" i="38"/>
  <c r="R11227" i="38"/>
  <c r="R11592" i="38" s="1"/>
  <c r="H11227" i="38"/>
  <c r="G11227" i="38"/>
  <c r="F11227" i="38"/>
  <c r="E11227" i="38"/>
  <c r="H11226" i="38"/>
  <c r="G11226" i="38"/>
  <c r="F11226" i="38"/>
  <c r="E11226" i="38"/>
  <c r="H11225" i="38"/>
  <c r="G11225" i="38"/>
  <c r="F11225" i="38"/>
  <c r="E11225" i="38"/>
  <c r="H11224" i="38"/>
  <c r="G11224" i="38"/>
  <c r="F11224" i="38"/>
  <c r="E11224" i="38"/>
  <c r="H11223" i="38"/>
  <c r="G11223" i="38"/>
  <c r="F11223" i="38"/>
  <c r="E11223" i="38"/>
  <c r="H11222" i="38"/>
  <c r="G11222" i="38"/>
  <c r="F11222" i="38"/>
  <c r="E11222" i="38"/>
  <c r="H11221" i="38"/>
  <c r="G11221" i="38"/>
  <c r="F11221" i="38"/>
  <c r="E11221" i="38"/>
  <c r="H11220" i="38"/>
  <c r="G11220" i="38"/>
  <c r="F11220" i="38"/>
  <c r="E11220" i="38"/>
  <c r="H11219" i="38"/>
  <c r="G11219" i="38"/>
  <c r="F11219" i="38"/>
  <c r="E11219" i="38"/>
  <c r="H11218" i="38"/>
  <c r="G11218" i="38"/>
  <c r="F11218" i="38"/>
  <c r="E11218" i="38"/>
  <c r="R11217" i="38"/>
  <c r="R11582" i="38" s="1"/>
  <c r="H11217" i="38"/>
  <c r="G11217" i="38"/>
  <c r="F11217" i="38"/>
  <c r="E11217" i="38"/>
  <c r="H11216" i="38"/>
  <c r="G11216" i="38"/>
  <c r="F11216" i="38"/>
  <c r="E11216" i="38"/>
  <c r="H11215" i="38"/>
  <c r="G11215" i="38"/>
  <c r="F11215" i="38"/>
  <c r="E11215" i="38"/>
  <c r="R11214" i="38"/>
  <c r="R11579" i="38" s="1"/>
  <c r="H11214" i="38"/>
  <c r="G11214" i="38"/>
  <c r="F11214" i="38"/>
  <c r="E11214" i="38"/>
  <c r="H11213" i="38"/>
  <c r="G11213" i="38"/>
  <c r="F11213" i="38"/>
  <c r="E11213" i="38"/>
  <c r="H11212" i="38"/>
  <c r="G11212" i="38"/>
  <c r="F11212" i="38"/>
  <c r="E11212" i="38"/>
  <c r="R11211" i="38"/>
  <c r="R11576" i="38" s="1"/>
  <c r="H11211" i="38"/>
  <c r="G11211" i="38"/>
  <c r="F11211" i="38"/>
  <c r="E11211" i="38"/>
  <c r="H11210" i="38"/>
  <c r="G11210" i="38"/>
  <c r="F11210" i="38"/>
  <c r="E11210" i="38"/>
  <c r="H11209" i="38"/>
  <c r="G11209" i="38"/>
  <c r="F11209" i="38"/>
  <c r="E11209" i="38"/>
  <c r="H11208" i="38"/>
  <c r="G11208" i="38"/>
  <c r="F11208" i="38"/>
  <c r="E11208" i="38"/>
  <c r="H11207" i="38"/>
  <c r="G11207" i="38"/>
  <c r="F11207" i="38"/>
  <c r="E11207" i="38"/>
  <c r="H11206" i="38"/>
  <c r="G11206" i="38"/>
  <c r="F11206" i="38"/>
  <c r="E11206" i="38"/>
  <c r="H11205" i="38"/>
  <c r="G11205" i="38"/>
  <c r="F11205" i="38"/>
  <c r="E11205" i="38"/>
  <c r="H11204" i="38"/>
  <c r="G11204" i="38"/>
  <c r="F11204" i="38"/>
  <c r="E11204" i="38"/>
  <c r="H11203" i="38"/>
  <c r="G11203" i="38"/>
  <c r="F11203" i="38"/>
  <c r="E11203" i="38"/>
  <c r="H11202" i="38"/>
  <c r="G11202" i="38"/>
  <c r="F11202" i="38"/>
  <c r="E11202" i="38"/>
  <c r="R11201" i="38"/>
  <c r="R11566" i="38" s="1"/>
  <c r="H11201" i="38"/>
  <c r="G11201" i="38"/>
  <c r="F11201" i="38"/>
  <c r="E11201" i="38"/>
  <c r="H11200" i="38"/>
  <c r="G11200" i="38"/>
  <c r="F11200" i="38"/>
  <c r="E11200" i="38"/>
  <c r="H11199" i="38"/>
  <c r="G11199" i="38"/>
  <c r="F11199" i="38"/>
  <c r="E11199" i="38"/>
  <c r="R11198" i="38"/>
  <c r="R11563" i="38" s="1"/>
  <c r="H11198" i="38"/>
  <c r="G11198" i="38"/>
  <c r="F11198" i="38"/>
  <c r="E11198" i="38"/>
  <c r="H11197" i="38"/>
  <c r="G11197" i="38"/>
  <c r="F11197" i="38"/>
  <c r="E11197" i="38"/>
  <c r="H11196" i="38"/>
  <c r="G11196" i="38"/>
  <c r="F11196" i="38"/>
  <c r="E11196" i="38"/>
  <c r="R11195" i="38"/>
  <c r="R11560" i="38" s="1"/>
  <c r="H11195" i="38"/>
  <c r="G11195" i="38"/>
  <c r="F11195" i="38"/>
  <c r="E11195" i="38"/>
  <c r="H11194" i="38"/>
  <c r="G11194" i="38"/>
  <c r="F11194" i="38"/>
  <c r="E11194" i="38"/>
  <c r="H11193" i="38"/>
  <c r="G11193" i="38"/>
  <c r="F11193" i="38"/>
  <c r="E11193" i="38"/>
  <c r="H11192" i="38"/>
  <c r="G11192" i="38"/>
  <c r="F11192" i="38"/>
  <c r="E11192" i="38"/>
  <c r="H11191" i="38"/>
  <c r="G11191" i="38"/>
  <c r="F11191" i="38"/>
  <c r="E11191" i="38"/>
  <c r="H11190" i="38"/>
  <c r="G11190" i="38"/>
  <c r="F11190" i="38"/>
  <c r="E11190" i="38"/>
  <c r="H11189" i="38"/>
  <c r="G11189" i="38"/>
  <c r="F11189" i="38"/>
  <c r="E11189" i="38"/>
  <c r="H11188" i="38"/>
  <c r="G11188" i="38"/>
  <c r="F11188" i="38"/>
  <c r="E11188" i="38"/>
  <c r="H11187" i="38"/>
  <c r="G11187" i="38"/>
  <c r="F11187" i="38"/>
  <c r="E11187" i="38"/>
  <c r="H11186" i="38"/>
  <c r="G11186" i="38"/>
  <c r="F11186" i="38"/>
  <c r="E11186" i="38"/>
  <c r="R11185" i="38"/>
  <c r="R11550" i="38" s="1"/>
  <c r="H11185" i="38"/>
  <c r="G11185" i="38"/>
  <c r="F11185" i="38"/>
  <c r="E11185" i="38"/>
  <c r="H11184" i="38"/>
  <c r="G11184" i="38"/>
  <c r="F11184" i="38"/>
  <c r="E11184" i="38"/>
  <c r="H11183" i="38"/>
  <c r="G11183" i="38"/>
  <c r="F11183" i="38"/>
  <c r="E11183" i="38"/>
  <c r="R11182" i="38"/>
  <c r="R11547" i="38" s="1"/>
  <c r="H11182" i="38"/>
  <c r="G11182" i="38"/>
  <c r="F11182" i="38"/>
  <c r="E11182" i="38"/>
  <c r="H11181" i="38"/>
  <c r="G11181" i="38"/>
  <c r="F11181" i="38"/>
  <c r="E11181" i="38"/>
  <c r="H11180" i="38"/>
  <c r="G11180" i="38"/>
  <c r="F11180" i="38"/>
  <c r="E11180" i="38"/>
  <c r="R11179" i="38"/>
  <c r="R11544" i="38" s="1"/>
  <c r="H11179" i="38"/>
  <c r="G11179" i="38"/>
  <c r="F11179" i="38"/>
  <c r="E11179" i="38"/>
  <c r="H11178" i="38"/>
  <c r="G11178" i="38"/>
  <c r="F11178" i="38"/>
  <c r="E11178" i="38"/>
  <c r="H11177" i="38"/>
  <c r="G11177" i="38"/>
  <c r="F11177" i="38"/>
  <c r="E11177" i="38"/>
  <c r="H11176" i="38"/>
  <c r="G11176" i="38"/>
  <c r="F11176" i="38"/>
  <c r="E11176" i="38"/>
  <c r="R11175" i="38"/>
  <c r="R11540" i="38" s="1"/>
  <c r="H11175" i="38"/>
  <c r="G11175" i="38"/>
  <c r="F11175" i="38"/>
  <c r="E11175" i="38"/>
  <c r="H11174" i="38"/>
  <c r="G11174" i="38"/>
  <c r="F11174" i="38"/>
  <c r="E11174" i="38"/>
  <c r="H11173" i="38"/>
  <c r="G11173" i="38"/>
  <c r="F11173" i="38"/>
  <c r="E11173" i="38"/>
  <c r="H11172" i="38"/>
  <c r="G11172" i="38"/>
  <c r="F11172" i="38"/>
  <c r="E11172" i="38"/>
  <c r="R11171" i="38"/>
  <c r="R11536" i="38" s="1"/>
  <c r="H11171" i="38"/>
  <c r="G11171" i="38"/>
  <c r="F11171" i="38"/>
  <c r="E11171" i="38"/>
  <c r="H11170" i="38"/>
  <c r="G11170" i="38"/>
  <c r="F11170" i="38"/>
  <c r="E11170" i="38"/>
  <c r="H11169" i="38"/>
  <c r="G11169" i="38"/>
  <c r="F11169" i="38"/>
  <c r="E11169" i="38"/>
  <c r="H11168" i="38"/>
  <c r="G11168" i="38"/>
  <c r="F11168" i="38"/>
  <c r="E11168" i="38"/>
  <c r="R11167" i="38"/>
  <c r="R11532" i="38" s="1"/>
  <c r="H11167" i="38"/>
  <c r="G11167" i="38"/>
  <c r="F11167" i="38"/>
  <c r="E11167" i="38"/>
  <c r="H11166" i="38"/>
  <c r="G11166" i="38"/>
  <c r="F11166" i="38"/>
  <c r="E11166" i="38"/>
  <c r="H11165" i="38"/>
  <c r="G11165" i="38"/>
  <c r="F11165" i="38"/>
  <c r="E11165" i="38"/>
  <c r="H11164" i="38"/>
  <c r="G11164" i="38"/>
  <c r="F11164" i="38"/>
  <c r="E11164" i="38"/>
  <c r="R11163" i="38"/>
  <c r="R11528" i="38" s="1"/>
  <c r="H11163" i="38"/>
  <c r="G11163" i="38"/>
  <c r="F11163" i="38"/>
  <c r="E11163" i="38"/>
  <c r="H11162" i="38"/>
  <c r="G11162" i="38"/>
  <c r="F11162" i="38"/>
  <c r="E11162" i="38"/>
  <c r="H11161" i="38"/>
  <c r="G11161" i="38"/>
  <c r="F11161" i="38"/>
  <c r="E11161" i="38"/>
  <c r="H11160" i="38"/>
  <c r="G11160" i="38"/>
  <c r="F11160" i="38"/>
  <c r="E11160" i="38"/>
  <c r="R11159" i="38"/>
  <c r="R11524" i="38" s="1"/>
  <c r="H11159" i="38"/>
  <c r="G11159" i="38"/>
  <c r="F11159" i="38"/>
  <c r="E11159" i="38"/>
  <c r="H11158" i="38"/>
  <c r="G11158" i="38"/>
  <c r="F11158" i="38"/>
  <c r="E11158" i="38"/>
  <c r="H11157" i="38"/>
  <c r="G11157" i="38"/>
  <c r="F11157" i="38"/>
  <c r="E11157" i="38"/>
  <c r="H11156" i="38"/>
  <c r="G11156" i="38"/>
  <c r="F11156" i="38"/>
  <c r="E11156" i="38"/>
  <c r="R11155" i="38"/>
  <c r="R11520" i="38" s="1"/>
  <c r="H11155" i="38"/>
  <c r="G11155" i="38"/>
  <c r="F11155" i="38"/>
  <c r="E11155" i="38"/>
  <c r="H11154" i="38"/>
  <c r="G11154" i="38"/>
  <c r="F11154" i="38"/>
  <c r="E11154" i="38"/>
  <c r="H11153" i="38"/>
  <c r="G11153" i="38"/>
  <c r="F11153" i="38"/>
  <c r="E11153" i="38"/>
  <c r="H11152" i="38"/>
  <c r="G11152" i="38"/>
  <c r="F11152" i="38"/>
  <c r="E11152" i="38"/>
  <c r="R11151" i="38"/>
  <c r="R11516" i="38" s="1"/>
  <c r="H11151" i="38"/>
  <c r="G11151" i="38"/>
  <c r="F11151" i="38"/>
  <c r="E11151" i="38"/>
  <c r="H11150" i="38"/>
  <c r="G11150" i="38"/>
  <c r="F11150" i="38"/>
  <c r="E11150" i="38"/>
  <c r="H11149" i="38"/>
  <c r="G11149" i="38"/>
  <c r="F11149" i="38"/>
  <c r="E11149" i="38"/>
  <c r="H11148" i="38"/>
  <c r="G11148" i="38"/>
  <c r="F11148" i="38"/>
  <c r="E11148" i="38"/>
  <c r="R11147" i="38"/>
  <c r="R11512" i="38" s="1"/>
  <c r="H11147" i="38"/>
  <c r="G11147" i="38"/>
  <c r="F11147" i="38"/>
  <c r="E11147" i="38"/>
  <c r="H11146" i="38"/>
  <c r="G11146" i="38"/>
  <c r="F11146" i="38"/>
  <c r="E11146" i="38"/>
  <c r="H11145" i="38"/>
  <c r="G11145" i="38"/>
  <c r="F11145" i="38"/>
  <c r="E11145" i="38"/>
  <c r="H11144" i="38"/>
  <c r="G11144" i="38"/>
  <c r="F11144" i="38"/>
  <c r="E11144" i="38"/>
  <c r="R11143" i="38"/>
  <c r="R11508" i="38" s="1"/>
  <c r="H11143" i="38"/>
  <c r="G11143" i="38"/>
  <c r="F11143" i="38"/>
  <c r="E11143" i="38"/>
  <c r="H11142" i="38"/>
  <c r="G11142" i="38"/>
  <c r="F11142" i="38"/>
  <c r="E11142" i="38"/>
  <c r="H11141" i="38"/>
  <c r="G11141" i="38"/>
  <c r="F11141" i="38"/>
  <c r="E11141" i="38"/>
  <c r="H11140" i="38"/>
  <c r="G11140" i="38"/>
  <c r="F11140" i="38"/>
  <c r="E11140" i="38"/>
  <c r="R11139" i="38"/>
  <c r="R11504" i="38" s="1"/>
  <c r="H11139" i="38"/>
  <c r="G11139" i="38"/>
  <c r="F11139" i="38"/>
  <c r="E11139" i="38"/>
  <c r="H11138" i="38"/>
  <c r="G11138" i="38"/>
  <c r="F11138" i="38"/>
  <c r="E11138" i="38"/>
  <c r="H11137" i="38"/>
  <c r="G11137" i="38"/>
  <c r="F11137" i="38"/>
  <c r="E11137" i="38"/>
  <c r="H11136" i="38"/>
  <c r="G11136" i="38"/>
  <c r="F11136" i="38"/>
  <c r="E11136" i="38"/>
  <c r="R11135" i="38"/>
  <c r="R11500" i="38" s="1"/>
  <c r="H11135" i="38"/>
  <c r="G11135" i="38"/>
  <c r="F11135" i="38"/>
  <c r="E11135" i="38"/>
  <c r="H11134" i="38"/>
  <c r="G11134" i="38"/>
  <c r="F11134" i="38"/>
  <c r="E11134" i="38"/>
  <c r="H11133" i="38"/>
  <c r="G11133" i="38"/>
  <c r="F11133" i="38"/>
  <c r="E11133" i="38"/>
  <c r="H11132" i="38"/>
  <c r="G11132" i="38"/>
  <c r="F11132" i="38"/>
  <c r="E11132" i="38"/>
  <c r="R11131" i="38"/>
  <c r="R11496" i="38" s="1"/>
  <c r="H11131" i="38"/>
  <c r="G11131" i="38"/>
  <c r="F11131" i="38"/>
  <c r="E11131" i="38"/>
  <c r="H11130" i="38"/>
  <c r="G11130" i="38"/>
  <c r="F11130" i="38"/>
  <c r="E11130" i="38"/>
  <c r="H11129" i="38"/>
  <c r="G11129" i="38"/>
  <c r="F11129" i="38"/>
  <c r="E11129" i="38"/>
  <c r="H11128" i="38"/>
  <c r="G11128" i="38"/>
  <c r="F11128" i="38"/>
  <c r="E11128" i="38"/>
  <c r="R11127" i="38"/>
  <c r="R11492" i="38" s="1"/>
  <c r="H11127" i="38"/>
  <c r="G11127" i="38"/>
  <c r="F11127" i="38"/>
  <c r="E11127" i="38"/>
  <c r="H11126" i="38"/>
  <c r="G11126" i="38"/>
  <c r="F11126" i="38"/>
  <c r="E11126" i="38"/>
  <c r="H11125" i="38"/>
  <c r="G11125" i="38"/>
  <c r="F11125" i="38"/>
  <c r="E11125" i="38"/>
  <c r="H11124" i="38"/>
  <c r="G11124" i="38"/>
  <c r="F11124" i="38"/>
  <c r="E11124" i="38"/>
  <c r="R11123" i="38"/>
  <c r="R11488" i="38" s="1"/>
  <c r="H11123" i="38"/>
  <c r="G11123" i="38"/>
  <c r="F11123" i="38"/>
  <c r="E11123" i="38"/>
  <c r="H11122" i="38"/>
  <c r="G11122" i="38"/>
  <c r="F11122" i="38"/>
  <c r="E11122" i="38"/>
  <c r="H11121" i="38"/>
  <c r="G11121" i="38"/>
  <c r="F11121" i="38"/>
  <c r="E11121" i="38"/>
  <c r="H11120" i="38"/>
  <c r="G11120" i="38"/>
  <c r="F11120" i="38"/>
  <c r="E11120" i="38"/>
  <c r="R11119" i="38"/>
  <c r="R11484" i="38" s="1"/>
  <c r="H11119" i="38"/>
  <c r="G11119" i="38"/>
  <c r="F11119" i="38"/>
  <c r="E11119" i="38"/>
  <c r="H11118" i="38"/>
  <c r="G11118" i="38"/>
  <c r="F11118" i="38"/>
  <c r="E11118" i="38"/>
  <c r="H11117" i="38"/>
  <c r="G11117" i="38"/>
  <c r="F11117" i="38"/>
  <c r="E11117" i="38"/>
  <c r="H11116" i="38"/>
  <c r="G11116" i="38"/>
  <c r="F11116" i="38"/>
  <c r="E11116" i="38"/>
  <c r="R11115" i="38"/>
  <c r="R11480" i="38" s="1"/>
  <c r="H11115" i="38"/>
  <c r="G11115" i="38"/>
  <c r="F11115" i="38"/>
  <c r="E11115" i="38"/>
  <c r="H11114" i="38"/>
  <c r="G11114" i="38"/>
  <c r="F11114" i="38"/>
  <c r="E11114" i="38"/>
  <c r="H11113" i="38"/>
  <c r="G11113" i="38"/>
  <c r="F11113" i="38"/>
  <c r="E11113" i="38"/>
  <c r="H11112" i="38"/>
  <c r="G11112" i="38"/>
  <c r="F11112" i="38"/>
  <c r="E11112" i="38"/>
  <c r="R11111" i="38"/>
  <c r="R11476" i="38" s="1"/>
  <c r="H11111" i="38"/>
  <c r="G11111" i="38"/>
  <c r="F11111" i="38"/>
  <c r="E11111" i="38"/>
  <c r="H11110" i="38"/>
  <c r="G11110" i="38"/>
  <c r="F11110" i="38"/>
  <c r="E11110" i="38"/>
  <c r="H11109" i="38"/>
  <c r="G11109" i="38"/>
  <c r="F11109" i="38"/>
  <c r="E11109" i="38"/>
  <c r="H11108" i="38"/>
  <c r="G11108" i="38"/>
  <c r="F11108" i="38"/>
  <c r="E11108" i="38"/>
  <c r="R11107" i="38"/>
  <c r="R11472" i="38" s="1"/>
  <c r="H11107" i="38"/>
  <c r="G11107" i="38"/>
  <c r="F11107" i="38"/>
  <c r="E11107" i="38"/>
  <c r="H11106" i="38"/>
  <c r="G11106" i="38"/>
  <c r="F11106" i="38"/>
  <c r="E11106" i="38"/>
  <c r="H11105" i="38"/>
  <c r="G11105" i="38"/>
  <c r="F11105" i="38"/>
  <c r="E11105" i="38"/>
  <c r="H11104" i="38"/>
  <c r="G11104" i="38"/>
  <c r="F11104" i="38"/>
  <c r="E11104" i="38"/>
  <c r="R11103" i="38"/>
  <c r="R11468" i="38" s="1"/>
  <c r="H11103" i="38"/>
  <c r="G11103" i="38"/>
  <c r="F11103" i="38"/>
  <c r="E11103" i="38"/>
  <c r="H11102" i="38"/>
  <c r="G11102" i="38"/>
  <c r="F11102" i="38"/>
  <c r="E11102" i="38"/>
  <c r="H11101" i="38"/>
  <c r="G11101" i="38"/>
  <c r="F11101" i="38"/>
  <c r="E11101" i="38"/>
  <c r="H11100" i="38"/>
  <c r="G11100" i="38"/>
  <c r="F11100" i="38"/>
  <c r="E11100" i="38"/>
  <c r="R11099" i="38"/>
  <c r="R11464" i="38" s="1"/>
  <c r="H11099" i="38"/>
  <c r="G11099" i="38"/>
  <c r="F11099" i="38"/>
  <c r="E11099" i="38"/>
  <c r="H11098" i="38"/>
  <c r="G11098" i="38"/>
  <c r="F11098" i="38"/>
  <c r="E11098" i="38"/>
  <c r="H11097" i="38"/>
  <c r="G11097" i="38"/>
  <c r="F11097" i="38"/>
  <c r="E11097" i="38"/>
  <c r="H11096" i="38"/>
  <c r="G11096" i="38"/>
  <c r="F11096" i="38"/>
  <c r="E11096" i="38"/>
  <c r="R11095" i="38"/>
  <c r="R11460" i="38" s="1"/>
  <c r="H11095" i="38"/>
  <c r="G11095" i="38"/>
  <c r="F11095" i="38"/>
  <c r="E11095" i="38"/>
  <c r="H11094" i="38"/>
  <c r="G11094" i="38"/>
  <c r="F11094" i="38"/>
  <c r="E11094" i="38"/>
  <c r="H11093" i="38"/>
  <c r="G11093" i="38"/>
  <c r="F11093" i="38"/>
  <c r="E11093" i="38"/>
  <c r="H11092" i="38"/>
  <c r="G11092" i="38"/>
  <c r="F11092" i="38"/>
  <c r="E11092" i="38"/>
  <c r="R11091" i="38"/>
  <c r="R11456" i="38" s="1"/>
  <c r="H11091" i="38"/>
  <c r="G11091" i="38"/>
  <c r="F11091" i="38"/>
  <c r="E11091" i="38"/>
  <c r="H11090" i="38"/>
  <c r="G11090" i="38"/>
  <c r="F11090" i="38"/>
  <c r="E11090" i="38"/>
  <c r="H11089" i="38"/>
  <c r="G11089" i="38"/>
  <c r="F11089" i="38"/>
  <c r="E11089" i="38"/>
  <c r="H11088" i="38"/>
  <c r="G11088" i="38"/>
  <c r="F11088" i="38"/>
  <c r="E11088" i="38"/>
  <c r="R11087" i="38"/>
  <c r="R11452" i="38" s="1"/>
  <c r="H11087" i="38"/>
  <c r="G11087" i="38"/>
  <c r="F11087" i="38"/>
  <c r="E11087" i="38"/>
  <c r="H11086" i="38"/>
  <c r="G11086" i="38"/>
  <c r="F11086" i="38"/>
  <c r="E11086" i="38"/>
  <c r="H11085" i="38"/>
  <c r="G11085" i="38"/>
  <c r="F11085" i="38"/>
  <c r="E11085" i="38"/>
  <c r="H11084" i="38"/>
  <c r="G11084" i="38"/>
  <c r="F11084" i="38"/>
  <c r="E11084" i="38"/>
  <c r="R11083" i="38"/>
  <c r="R11448" i="38" s="1"/>
  <c r="H11083" i="38"/>
  <c r="G11083" i="38"/>
  <c r="F11083" i="38"/>
  <c r="E11083" i="38"/>
  <c r="H11082" i="38"/>
  <c r="G11082" i="38"/>
  <c r="F11082" i="38"/>
  <c r="E11082" i="38"/>
  <c r="H11081" i="38"/>
  <c r="G11081" i="38"/>
  <c r="F11081" i="38"/>
  <c r="E11081" i="38"/>
  <c r="H11080" i="38"/>
  <c r="G11080" i="38"/>
  <c r="F11080" i="38"/>
  <c r="E11080" i="38"/>
  <c r="R11079" i="38"/>
  <c r="R11444" i="38" s="1"/>
  <c r="H11079" i="38"/>
  <c r="G11079" i="38"/>
  <c r="F11079" i="38"/>
  <c r="E11079" i="38"/>
  <c r="H11078" i="38"/>
  <c r="G11078" i="38"/>
  <c r="F11078" i="38"/>
  <c r="E11078" i="38"/>
  <c r="H11077" i="38"/>
  <c r="G11077" i="38"/>
  <c r="F11077" i="38"/>
  <c r="E11077" i="38"/>
  <c r="H11076" i="38"/>
  <c r="G11076" i="38"/>
  <c r="F11076" i="38"/>
  <c r="E11076" i="38"/>
  <c r="R11075" i="38"/>
  <c r="R11440" i="38" s="1"/>
  <c r="H11075" i="38"/>
  <c r="G11075" i="38"/>
  <c r="F11075" i="38"/>
  <c r="E11075" i="38"/>
  <c r="H11074" i="38"/>
  <c r="G11074" i="38"/>
  <c r="F11074" i="38"/>
  <c r="E11074" i="38"/>
  <c r="H11073" i="38"/>
  <c r="G11073" i="38"/>
  <c r="F11073" i="38"/>
  <c r="E11073" i="38"/>
  <c r="H11072" i="38"/>
  <c r="G11072" i="38"/>
  <c r="F11072" i="38"/>
  <c r="E11072" i="38"/>
  <c r="R11071" i="38"/>
  <c r="R11436" i="38" s="1"/>
  <c r="H11071" i="38"/>
  <c r="G11071" i="38"/>
  <c r="F11071" i="38"/>
  <c r="E11071" i="38"/>
  <c r="H11070" i="38"/>
  <c r="G11070" i="38"/>
  <c r="F11070" i="38"/>
  <c r="E11070" i="38"/>
  <c r="H11069" i="38"/>
  <c r="G11069" i="38"/>
  <c r="F11069" i="38"/>
  <c r="E11069" i="38"/>
  <c r="H11068" i="38"/>
  <c r="G11068" i="38"/>
  <c r="F11068" i="38"/>
  <c r="E11068" i="38"/>
  <c r="R11067" i="38"/>
  <c r="R11432" i="38" s="1"/>
  <c r="H11067" i="38"/>
  <c r="G11067" i="38"/>
  <c r="F11067" i="38"/>
  <c r="E11067" i="38"/>
  <c r="H11066" i="38"/>
  <c r="G11066" i="38"/>
  <c r="F11066" i="38"/>
  <c r="E11066" i="38"/>
  <c r="H11065" i="38"/>
  <c r="G11065" i="38"/>
  <c r="F11065" i="38"/>
  <c r="E11065" i="38"/>
  <c r="H11064" i="38"/>
  <c r="G11064" i="38"/>
  <c r="F11064" i="38"/>
  <c r="E11064" i="38"/>
  <c r="R11063" i="38"/>
  <c r="R11428" i="38" s="1"/>
  <c r="H11063" i="38"/>
  <c r="G11063" i="38"/>
  <c r="F11063" i="38"/>
  <c r="E11063" i="38"/>
  <c r="H11062" i="38"/>
  <c r="G11062" i="38"/>
  <c r="F11062" i="38"/>
  <c r="E11062" i="38"/>
  <c r="H11061" i="38"/>
  <c r="G11061" i="38"/>
  <c r="F11061" i="38"/>
  <c r="E11061" i="38"/>
  <c r="H11060" i="38"/>
  <c r="G11060" i="38"/>
  <c r="F11060" i="38"/>
  <c r="E11060" i="38"/>
  <c r="R11059" i="38"/>
  <c r="R11424" i="38" s="1"/>
  <c r="H11059" i="38"/>
  <c r="G11059" i="38"/>
  <c r="F11059" i="38"/>
  <c r="E11059" i="38"/>
  <c r="H11058" i="38"/>
  <c r="G11058" i="38"/>
  <c r="F11058" i="38"/>
  <c r="E11058" i="38"/>
  <c r="H11057" i="38"/>
  <c r="G11057" i="38"/>
  <c r="F11057" i="38"/>
  <c r="E11057" i="38"/>
  <c r="H11056" i="38"/>
  <c r="G11056" i="38"/>
  <c r="F11056" i="38"/>
  <c r="E11056" i="38"/>
  <c r="R11055" i="38"/>
  <c r="R11420" i="38" s="1"/>
  <c r="H11055" i="38"/>
  <c r="G11055" i="38"/>
  <c r="F11055" i="38"/>
  <c r="E11055" i="38"/>
  <c r="H11054" i="38"/>
  <c r="G11054" i="38"/>
  <c r="F11054" i="38"/>
  <c r="E11054" i="38"/>
  <c r="H11053" i="38"/>
  <c r="G11053" i="38"/>
  <c r="F11053" i="38"/>
  <c r="E11053" i="38"/>
  <c r="H11052" i="38"/>
  <c r="G11052" i="38"/>
  <c r="F11052" i="38"/>
  <c r="E11052" i="38"/>
  <c r="R11051" i="38"/>
  <c r="R11416" i="38" s="1"/>
  <c r="H11051" i="38"/>
  <c r="G11051" i="38"/>
  <c r="F11051" i="38"/>
  <c r="E11051" i="38"/>
  <c r="H11050" i="38"/>
  <c r="G11050" i="38"/>
  <c r="F11050" i="38"/>
  <c r="E11050" i="38"/>
  <c r="H11049" i="38"/>
  <c r="G11049" i="38"/>
  <c r="F11049" i="38"/>
  <c r="E11049" i="38"/>
  <c r="H11048" i="38"/>
  <c r="G11048" i="38"/>
  <c r="F11048" i="38"/>
  <c r="E11048" i="38"/>
  <c r="R11047" i="38"/>
  <c r="R11412" i="38" s="1"/>
  <c r="H11047" i="38"/>
  <c r="G11047" i="38"/>
  <c r="F11047" i="38"/>
  <c r="E11047" i="38"/>
  <c r="H11046" i="38"/>
  <c r="G11046" i="38"/>
  <c r="F11046" i="38"/>
  <c r="E11046" i="38"/>
  <c r="H11045" i="38"/>
  <c r="G11045" i="38"/>
  <c r="F11045" i="38"/>
  <c r="E11045" i="38"/>
  <c r="H11044" i="38"/>
  <c r="G11044" i="38"/>
  <c r="F11044" i="38"/>
  <c r="E11044" i="38"/>
  <c r="R11043" i="38"/>
  <c r="R11408" i="38" s="1"/>
  <c r="H11043" i="38"/>
  <c r="G11043" i="38"/>
  <c r="F11043" i="38"/>
  <c r="E11043" i="38"/>
  <c r="H11042" i="38"/>
  <c r="G11042" i="38"/>
  <c r="F11042" i="38"/>
  <c r="E11042" i="38"/>
  <c r="H11041" i="38"/>
  <c r="G11041" i="38"/>
  <c r="F11041" i="38"/>
  <c r="E11041" i="38"/>
  <c r="H11040" i="38"/>
  <c r="G11040" i="38"/>
  <c r="F11040" i="38"/>
  <c r="E11040" i="38"/>
  <c r="R11039" i="38"/>
  <c r="R11404" i="38" s="1"/>
  <c r="H11039" i="38"/>
  <c r="G11039" i="38"/>
  <c r="F11039" i="38"/>
  <c r="E11039" i="38"/>
  <c r="H11038" i="38"/>
  <c r="G11038" i="38"/>
  <c r="F11038" i="38"/>
  <c r="E11038" i="38"/>
  <c r="H11037" i="38"/>
  <c r="G11037" i="38"/>
  <c r="F11037" i="38"/>
  <c r="E11037" i="38"/>
  <c r="H11036" i="38"/>
  <c r="G11036" i="38"/>
  <c r="F11036" i="38"/>
  <c r="E11036" i="38"/>
  <c r="R11035" i="38"/>
  <c r="R11400" i="38" s="1"/>
  <c r="H11035" i="38"/>
  <c r="G11035" i="38"/>
  <c r="F11035" i="38"/>
  <c r="E11035" i="38"/>
  <c r="H11034" i="38"/>
  <c r="G11034" i="38"/>
  <c r="F11034" i="38"/>
  <c r="E11034" i="38"/>
  <c r="H11033" i="38"/>
  <c r="G11033" i="38"/>
  <c r="F11033" i="38"/>
  <c r="E11033" i="38"/>
  <c r="H11032" i="38"/>
  <c r="G11032" i="38"/>
  <c r="F11032" i="38"/>
  <c r="E11032" i="38"/>
  <c r="R11031" i="38"/>
  <c r="R11396" i="38" s="1"/>
  <c r="H11031" i="38"/>
  <c r="G11031" i="38"/>
  <c r="F11031" i="38"/>
  <c r="E11031" i="38"/>
  <c r="H11030" i="38"/>
  <c r="G11030" i="38"/>
  <c r="F11030" i="38"/>
  <c r="E11030" i="38"/>
  <c r="H11029" i="38"/>
  <c r="G11029" i="38"/>
  <c r="F11029" i="38"/>
  <c r="E11029" i="38"/>
  <c r="H11028" i="38"/>
  <c r="G11028" i="38"/>
  <c r="F11028" i="38"/>
  <c r="E11028" i="38"/>
  <c r="R11027" i="38"/>
  <c r="R11392" i="38" s="1"/>
  <c r="H11027" i="38"/>
  <c r="G11027" i="38"/>
  <c r="F11027" i="38"/>
  <c r="E11027" i="38"/>
  <c r="H11026" i="38"/>
  <c r="G11026" i="38"/>
  <c r="F11026" i="38"/>
  <c r="E11026" i="38"/>
  <c r="H11025" i="38"/>
  <c r="G11025" i="38"/>
  <c r="F11025" i="38"/>
  <c r="E11025" i="38"/>
  <c r="H11024" i="38"/>
  <c r="G11024" i="38"/>
  <c r="F11024" i="38"/>
  <c r="E11024" i="38"/>
  <c r="R11023" i="38"/>
  <c r="R11388" i="38" s="1"/>
  <c r="H11023" i="38"/>
  <c r="G11023" i="38"/>
  <c r="F11023" i="38"/>
  <c r="E11023" i="38"/>
  <c r="H11022" i="38"/>
  <c r="G11022" i="38"/>
  <c r="F11022" i="38"/>
  <c r="E11022" i="38"/>
  <c r="H11021" i="38"/>
  <c r="G11021" i="38"/>
  <c r="F11021" i="38"/>
  <c r="E11021" i="38"/>
  <c r="H11020" i="38"/>
  <c r="G11020" i="38"/>
  <c r="F11020" i="38"/>
  <c r="E11020" i="38"/>
  <c r="R11019" i="38"/>
  <c r="R11384" i="38" s="1"/>
  <c r="H11019" i="38"/>
  <c r="G11019" i="38"/>
  <c r="F11019" i="38"/>
  <c r="E11019" i="38"/>
  <c r="H11018" i="38"/>
  <c r="G11018" i="38"/>
  <c r="F11018" i="38"/>
  <c r="E11018" i="38"/>
  <c r="H11017" i="38"/>
  <c r="G11017" i="38"/>
  <c r="F11017" i="38"/>
  <c r="E11017" i="38"/>
  <c r="H11016" i="38"/>
  <c r="G11016" i="38"/>
  <c r="F11016" i="38"/>
  <c r="E11016" i="38"/>
  <c r="R11015" i="38"/>
  <c r="R11380" i="38" s="1"/>
  <c r="H11015" i="38"/>
  <c r="G11015" i="38"/>
  <c r="F11015" i="38"/>
  <c r="E11015" i="38"/>
  <c r="H11014" i="38"/>
  <c r="G11014" i="38"/>
  <c r="F11014" i="38"/>
  <c r="E11014" i="38"/>
  <c r="H11013" i="38"/>
  <c r="G11013" i="38"/>
  <c r="F11013" i="38"/>
  <c r="E11013" i="38"/>
  <c r="H11012" i="38"/>
  <c r="G11012" i="38"/>
  <c r="F11012" i="38"/>
  <c r="E11012" i="38"/>
  <c r="R11011" i="38"/>
  <c r="R11376" i="38" s="1"/>
  <c r="H11011" i="38"/>
  <c r="G11011" i="38"/>
  <c r="F11011" i="38"/>
  <c r="E11011" i="38"/>
  <c r="H11010" i="38"/>
  <c r="G11010" i="38"/>
  <c r="F11010" i="38"/>
  <c r="E11010" i="38"/>
  <c r="H11009" i="38"/>
  <c r="G11009" i="38"/>
  <c r="F11009" i="38"/>
  <c r="E11009" i="38"/>
  <c r="H11008" i="38"/>
  <c r="G11008" i="38"/>
  <c r="F11008" i="38"/>
  <c r="E11008" i="38"/>
  <c r="R11007" i="38"/>
  <c r="R11372" i="38" s="1"/>
  <c r="H11007" i="38"/>
  <c r="G11007" i="38"/>
  <c r="F11007" i="38"/>
  <c r="E11007" i="38"/>
  <c r="H11006" i="38"/>
  <c r="G11006" i="38"/>
  <c r="F11006" i="38"/>
  <c r="E11006" i="38"/>
  <c r="H11005" i="38"/>
  <c r="G11005" i="38"/>
  <c r="F11005" i="38"/>
  <c r="E11005" i="38"/>
  <c r="H11004" i="38"/>
  <c r="G11004" i="38"/>
  <c r="F11004" i="38"/>
  <c r="E11004" i="38"/>
  <c r="R11003" i="38"/>
  <c r="R11368" i="38" s="1"/>
  <c r="H11003" i="38"/>
  <c r="G11003" i="38"/>
  <c r="F11003" i="38"/>
  <c r="E11003" i="38"/>
  <c r="H11002" i="38"/>
  <c r="G11002" i="38"/>
  <c r="F11002" i="38"/>
  <c r="E11002" i="38"/>
  <c r="H11001" i="38"/>
  <c r="G11001" i="38"/>
  <c r="F11001" i="38"/>
  <c r="E11001" i="38"/>
  <c r="H11000" i="38"/>
  <c r="G11000" i="38"/>
  <c r="F11000" i="38"/>
  <c r="E11000" i="38"/>
  <c r="R10999" i="38"/>
  <c r="R11364" i="38" s="1"/>
  <c r="H10999" i="38"/>
  <c r="G10999" i="38"/>
  <c r="F10999" i="38"/>
  <c r="E10999" i="38"/>
  <c r="H10998" i="38"/>
  <c r="G10998" i="38"/>
  <c r="F10998" i="38"/>
  <c r="E10998" i="38"/>
  <c r="H10997" i="38"/>
  <c r="G10997" i="38"/>
  <c r="F10997" i="38"/>
  <c r="E10997" i="38"/>
  <c r="H10996" i="38"/>
  <c r="G10996" i="38"/>
  <c r="F10996" i="38"/>
  <c r="E10996" i="38"/>
  <c r="R10995" i="38"/>
  <c r="R11360" i="38" s="1"/>
  <c r="H10995" i="38"/>
  <c r="G10995" i="38"/>
  <c r="F10995" i="38"/>
  <c r="E10995" i="38"/>
  <c r="H10994" i="38"/>
  <c r="G10994" i="38"/>
  <c r="F10994" i="38"/>
  <c r="E10994" i="38"/>
  <c r="H10993" i="38"/>
  <c r="G10993" i="38"/>
  <c r="F10993" i="38"/>
  <c r="E10993" i="38"/>
  <c r="H10992" i="38"/>
  <c r="G10992" i="38"/>
  <c r="F10992" i="38"/>
  <c r="E10992" i="38"/>
  <c r="R10991" i="38"/>
  <c r="R11356" i="38" s="1"/>
  <c r="H10991" i="38"/>
  <c r="G10991" i="38"/>
  <c r="F10991" i="38"/>
  <c r="E10991" i="38"/>
  <c r="H10990" i="38"/>
  <c r="G10990" i="38"/>
  <c r="F10990" i="38"/>
  <c r="E10990" i="38"/>
  <c r="H10989" i="38"/>
  <c r="G10989" i="38"/>
  <c r="F10989" i="38"/>
  <c r="E10989" i="38"/>
  <c r="H10988" i="38"/>
  <c r="G10988" i="38"/>
  <c r="F10988" i="38"/>
  <c r="E10988" i="38"/>
  <c r="R10987" i="38"/>
  <c r="R11352" i="38" s="1"/>
  <c r="H10987" i="38"/>
  <c r="G10987" i="38"/>
  <c r="F10987" i="38"/>
  <c r="E10987" i="38"/>
  <c r="H10986" i="38"/>
  <c r="G10986" i="38"/>
  <c r="F10986" i="38"/>
  <c r="E10986" i="38"/>
  <c r="H10985" i="38"/>
  <c r="G10985" i="38"/>
  <c r="F10985" i="38"/>
  <c r="E10985" i="38"/>
  <c r="H10984" i="38"/>
  <c r="G10984" i="38"/>
  <c r="F10984" i="38"/>
  <c r="E10984" i="38"/>
  <c r="R10983" i="38"/>
  <c r="R11348" i="38" s="1"/>
  <c r="H10983" i="38"/>
  <c r="G10983" i="38"/>
  <c r="F10983" i="38"/>
  <c r="E10983" i="38"/>
  <c r="H10982" i="38"/>
  <c r="G10982" i="38"/>
  <c r="F10982" i="38"/>
  <c r="E10982" i="38"/>
  <c r="H10981" i="38"/>
  <c r="G10981" i="38"/>
  <c r="F10981" i="38"/>
  <c r="E10981" i="38"/>
  <c r="H10980" i="38"/>
  <c r="G10980" i="38"/>
  <c r="F10980" i="38"/>
  <c r="E10980" i="38"/>
  <c r="R10979" i="38"/>
  <c r="R11344" i="38" s="1"/>
  <c r="H10979" i="38"/>
  <c r="G10979" i="38"/>
  <c r="F10979" i="38"/>
  <c r="E10979" i="38"/>
  <c r="H10978" i="38"/>
  <c r="G10978" i="38"/>
  <c r="F10978" i="38"/>
  <c r="E10978" i="38"/>
  <c r="H10977" i="38"/>
  <c r="G10977" i="38"/>
  <c r="F10977" i="38"/>
  <c r="E10977" i="38"/>
  <c r="H10976" i="38"/>
  <c r="G10976" i="38"/>
  <c r="F10976" i="38"/>
  <c r="E10976" i="38"/>
  <c r="R10975" i="38"/>
  <c r="R11340" i="38" s="1"/>
  <c r="H10975" i="38"/>
  <c r="G10975" i="38"/>
  <c r="F10975" i="38"/>
  <c r="E10975" i="38"/>
  <c r="H10974" i="38"/>
  <c r="G10974" i="38"/>
  <c r="F10974" i="38"/>
  <c r="E10974" i="38"/>
  <c r="H10973" i="38"/>
  <c r="G10973" i="38"/>
  <c r="F10973" i="38"/>
  <c r="E10973" i="38"/>
  <c r="H10972" i="38"/>
  <c r="G10972" i="38"/>
  <c r="F10972" i="38"/>
  <c r="E10972" i="38"/>
  <c r="R10971" i="38"/>
  <c r="R11336" i="38" s="1"/>
  <c r="H10971" i="38"/>
  <c r="G10971" i="38"/>
  <c r="F10971" i="38"/>
  <c r="E10971" i="38"/>
  <c r="H10970" i="38"/>
  <c r="G10970" i="38"/>
  <c r="F10970" i="38"/>
  <c r="E10970" i="38"/>
  <c r="H10969" i="38"/>
  <c r="G10969" i="38"/>
  <c r="F10969" i="38"/>
  <c r="E10969" i="38"/>
  <c r="H10968" i="38"/>
  <c r="G10968" i="38"/>
  <c r="F10968" i="38"/>
  <c r="E10968" i="38"/>
  <c r="R10967" i="38"/>
  <c r="R11332" i="38" s="1"/>
  <c r="H10967" i="38"/>
  <c r="G10967" i="38"/>
  <c r="F10967" i="38"/>
  <c r="E10967" i="38"/>
  <c r="H10966" i="38"/>
  <c r="G10966" i="38"/>
  <c r="F10966" i="38"/>
  <c r="E10966" i="38"/>
  <c r="H10965" i="38"/>
  <c r="G10965" i="38"/>
  <c r="F10965" i="38"/>
  <c r="E10965" i="38"/>
  <c r="H10964" i="38"/>
  <c r="G10964" i="38"/>
  <c r="F10964" i="38"/>
  <c r="E10964" i="38"/>
  <c r="R10963" i="38"/>
  <c r="R11328" i="38" s="1"/>
  <c r="H10963" i="38"/>
  <c r="G10963" i="38"/>
  <c r="F10963" i="38"/>
  <c r="E10963" i="38"/>
  <c r="H10962" i="38"/>
  <c r="G10962" i="38"/>
  <c r="F10962" i="38"/>
  <c r="E10962" i="38"/>
  <c r="H10961" i="38"/>
  <c r="G10961" i="38"/>
  <c r="F10961" i="38"/>
  <c r="E10961" i="38"/>
  <c r="H10960" i="38"/>
  <c r="G10960" i="38"/>
  <c r="F10960" i="38"/>
  <c r="E10960" i="38"/>
  <c r="R10959" i="38"/>
  <c r="R11324" i="38" s="1"/>
  <c r="H10959" i="38"/>
  <c r="G10959" i="38"/>
  <c r="F10959" i="38"/>
  <c r="E10959" i="38"/>
  <c r="H10958" i="38"/>
  <c r="G10958" i="38"/>
  <c r="F10958" i="38"/>
  <c r="E10958" i="38"/>
  <c r="H10957" i="38"/>
  <c r="G10957" i="38"/>
  <c r="F10957" i="38"/>
  <c r="E10957" i="38"/>
  <c r="R10956" i="38"/>
  <c r="R11321" i="38" s="1"/>
  <c r="R11686" i="38" s="1"/>
  <c r="L10956" i="38"/>
  <c r="L11321" i="38" s="1"/>
  <c r="L11686" i="38" s="1"/>
  <c r="H10956" i="38"/>
  <c r="G10956" i="38"/>
  <c r="F10956" i="38"/>
  <c r="E10956" i="38"/>
  <c r="R10955" i="38"/>
  <c r="R11320" i="38" s="1"/>
  <c r="R11685" i="38" s="1"/>
  <c r="L10955" i="38"/>
  <c r="L11320" i="38" s="1"/>
  <c r="L11685" i="38" s="1"/>
  <c r="H10955" i="38"/>
  <c r="G10955" i="38"/>
  <c r="F10955" i="38"/>
  <c r="E10955" i="38"/>
  <c r="R10954" i="38"/>
  <c r="R11319" i="38" s="1"/>
  <c r="R11684" i="38" s="1"/>
  <c r="L10954" i="38"/>
  <c r="L11319" i="38" s="1"/>
  <c r="L11684" i="38" s="1"/>
  <c r="H10954" i="38"/>
  <c r="G10954" i="38"/>
  <c r="F10954" i="38"/>
  <c r="E10954" i="38"/>
  <c r="R10953" i="38"/>
  <c r="R11318" i="38" s="1"/>
  <c r="R11683" i="38" s="1"/>
  <c r="L10953" i="38"/>
  <c r="L11318" i="38" s="1"/>
  <c r="L11683" i="38" s="1"/>
  <c r="H10953" i="38"/>
  <c r="G10953" i="38"/>
  <c r="F10953" i="38"/>
  <c r="E10953" i="38"/>
  <c r="R10952" i="38"/>
  <c r="R11317" i="38" s="1"/>
  <c r="R11682" i="38" s="1"/>
  <c r="L10952" i="38"/>
  <c r="L11317" i="38" s="1"/>
  <c r="L11682" i="38" s="1"/>
  <c r="H10952" i="38"/>
  <c r="G10952" i="38"/>
  <c r="F10952" i="38"/>
  <c r="E10952" i="38"/>
  <c r="R10951" i="38"/>
  <c r="R11316" i="38" s="1"/>
  <c r="R11681" i="38" s="1"/>
  <c r="L10951" i="38"/>
  <c r="L11316" i="38" s="1"/>
  <c r="L11681" i="38" s="1"/>
  <c r="H10951" i="38"/>
  <c r="G10951" i="38"/>
  <c r="F10951" i="38"/>
  <c r="E10951" i="38"/>
  <c r="R10950" i="38"/>
  <c r="R11315" i="38" s="1"/>
  <c r="R11680" i="38" s="1"/>
  <c r="L10950" i="38"/>
  <c r="L11315" i="38" s="1"/>
  <c r="L11680" i="38" s="1"/>
  <c r="H10950" i="38"/>
  <c r="G10950" i="38"/>
  <c r="F10950" i="38"/>
  <c r="E10950" i="38"/>
  <c r="R10949" i="38"/>
  <c r="R11314" i="38" s="1"/>
  <c r="R11679" i="38" s="1"/>
  <c r="L10949" i="38"/>
  <c r="L11314" i="38" s="1"/>
  <c r="L11679" i="38" s="1"/>
  <c r="H10949" i="38"/>
  <c r="G10949" i="38"/>
  <c r="F10949" i="38"/>
  <c r="E10949" i="38"/>
  <c r="R10948" i="38"/>
  <c r="R11313" i="38" s="1"/>
  <c r="R11678" i="38" s="1"/>
  <c r="L10948" i="38"/>
  <c r="L11313" i="38" s="1"/>
  <c r="L11678" i="38" s="1"/>
  <c r="H10948" i="38"/>
  <c r="G10948" i="38"/>
  <c r="F10948" i="38"/>
  <c r="E10948" i="38"/>
  <c r="R10947" i="38"/>
  <c r="R11312" i="38" s="1"/>
  <c r="R11677" i="38" s="1"/>
  <c r="L10947" i="38"/>
  <c r="L11312" i="38" s="1"/>
  <c r="L11677" i="38" s="1"/>
  <c r="H10947" i="38"/>
  <c r="G10947" i="38"/>
  <c r="F10947" i="38"/>
  <c r="E10947" i="38"/>
  <c r="R10946" i="38"/>
  <c r="R11311" i="38" s="1"/>
  <c r="R11676" i="38" s="1"/>
  <c r="L10946" i="38"/>
  <c r="H10946" i="38"/>
  <c r="G10946" i="38"/>
  <c r="F10946" i="38"/>
  <c r="E10946" i="38"/>
  <c r="R10945" i="38"/>
  <c r="R11310" i="38" s="1"/>
  <c r="R11675" i="38" s="1"/>
  <c r="L10945" i="38"/>
  <c r="L11310" i="38" s="1"/>
  <c r="L11675" i="38" s="1"/>
  <c r="H10945" i="38"/>
  <c r="G10945" i="38"/>
  <c r="F10945" i="38"/>
  <c r="E10945" i="38"/>
  <c r="R10944" i="38"/>
  <c r="R11309" i="38" s="1"/>
  <c r="R11674" i="38" s="1"/>
  <c r="L10944" i="38"/>
  <c r="L11309" i="38" s="1"/>
  <c r="L11674" i="38" s="1"/>
  <c r="H10944" i="38"/>
  <c r="G10944" i="38"/>
  <c r="F10944" i="38"/>
  <c r="E10944" i="38"/>
  <c r="R10943" i="38"/>
  <c r="R11308" i="38" s="1"/>
  <c r="R11673" i="38" s="1"/>
  <c r="L10943" i="38"/>
  <c r="L11308" i="38" s="1"/>
  <c r="L11673" i="38" s="1"/>
  <c r="H10943" i="38"/>
  <c r="G10943" i="38"/>
  <c r="F10943" i="38"/>
  <c r="E10943" i="38"/>
  <c r="R10942" i="38"/>
  <c r="R11307" i="38" s="1"/>
  <c r="R11672" i="38" s="1"/>
  <c r="L10942" i="38"/>
  <c r="L11307" i="38" s="1"/>
  <c r="L11672" i="38" s="1"/>
  <c r="H10942" i="38"/>
  <c r="G10942" i="38"/>
  <c r="F10942" i="38"/>
  <c r="E10942" i="38"/>
  <c r="R10941" i="38"/>
  <c r="R11306" i="38" s="1"/>
  <c r="R11671" i="38" s="1"/>
  <c r="L10941" i="38"/>
  <c r="L11306" i="38" s="1"/>
  <c r="L11671" i="38" s="1"/>
  <c r="H10941" i="38"/>
  <c r="G10941" i="38"/>
  <c r="F10941" i="38"/>
  <c r="E10941" i="38"/>
  <c r="R10940" i="38"/>
  <c r="R11305" i="38" s="1"/>
  <c r="R11670" i="38" s="1"/>
  <c r="L10940" i="38"/>
  <c r="L11305" i="38" s="1"/>
  <c r="L11670" i="38" s="1"/>
  <c r="H10940" i="38"/>
  <c r="G10940" i="38"/>
  <c r="F10940" i="38"/>
  <c r="E10940" i="38"/>
  <c r="R10939" i="38"/>
  <c r="R11304" i="38" s="1"/>
  <c r="R11669" i="38" s="1"/>
  <c r="L10939" i="38"/>
  <c r="L11304" i="38" s="1"/>
  <c r="L11669" i="38" s="1"/>
  <c r="H10939" i="38"/>
  <c r="G10939" i="38"/>
  <c r="F10939" i="38"/>
  <c r="E10939" i="38"/>
  <c r="R10938" i="38"/>
  <c r="R11303" i="38" s="1"/>
  <c r="R11668" i="38" s="1"/>
  <c r="L10938" i="38"/>
  <c r="L11303" i="38" s="1"/>
  <c r="L11668" i="38" s="1"/>
  <c r="H10938" i="38"/>
  <c r="G10938" i="38"/>
  <c r="F10938" i="38"/>
  <c r="E10938" i="38"/>
  <c r="R10937" i="38"/>
  <c r="R11302" i="38" s="1"/>
  <c r="R11667" i="38" s="1"/>
  <c r="L10937" i="38"/>
  <c r="L11302" i="38" s="1"/>
  <c r="L11667" i="38" s="1"/>
  <c r="H10937" i="38"/>
  <c r="G10937" i="38"/>
  <c r="F10937" i="38"/>
  <c r="E10937" i="38"/>
  <c r="R10936" i="38"/>
  <c r="R11301" i="38" s="1"/>
  <c r="R11666" i="38" s="1"/>
  <c r="L10936" i="38"/>
  <c r="L11301" i="38" s="1"/>
  <c r="L11666" i="38" s="1"/>
  <c r="H10936" i="38"/>
  <c r="G10936" i="38"/>
  <c r="F10936" i="38"/>
  <c r="E10936" i="38"/>
  <c r="R10935" i="38"/>
  <c r="R11300" i="38" s="1"/>
  <c r="R11665" i="38" s="1"/>
  <c r="L10935" i="38"/>
  <c r="L11300" i="38" s="1"/>
  <c r="L11665" i="38" s="1"/>
  <c r="H10935" i="38"/>
  <c r="G10935" i="38"/>
  <c r="F10935" i="38"/>
  <c r="E10935" i="38"/>
  <c r="R10934" i="38"/>
  <c r="R11299" i="38" s="1"/>
  <c r="R11664" i="38" s="1"/>
  <c r="L10934" i="38"/>
  <c r="L11299" i="38" s="1"/>
  <c r="L11664" i="38" s="1"/>
  <c r="H10934" i="38"/>
  <c r="G10934" i="38"/>
  <c r="F10934" i="38"/>
  <c r="E10934" i="38"/>
  <c r="R10933" i="38"/>
  <c r="R11298" i="38" s="1"/>
  <c r="R11663" i="38" s="1"/>
  <c r="L10933" i="38"/>
  <c r="L11298" i="38" s="1"/>
  <c r="L11663" i="38" s="1"/>
  <c r="H10933" i="38"/>
  <c r="G10933" i="38"/>
  <c r="F10933" i="38"/>
  <c r="E10933" i="38"/>
  <c r="R10932" i="38"/>
  <c r="R11297" i="38" s="1"/>
  <c r="R11662" i="38" s="1"/>
  <c r="L10932" i="38"/>
  <c r="L11297" i="38" s="1"/>
  <c r="L11662" i="38" s="1"/>
  <c r="H10932" i="38"/>
  <c r="G10932" i="38"/>
  <c r="F10932" i="38"/>
  <c r="E10932" i="38"/>
  <c r="R10931" i="38"/>
  <c r="R11296" i="38" s="1"/>
  <c r="R11661" i="38" s="1"/>
  <c r="L10931" i="38"/>
  <c r="L11296" i="38" s="1"/>
  <c r="L11661" i="38" s="1"/>
  <c r="H10931" i="38"/>
  <c r="G10931" i="38"/>
  <c r="F10931" i="38"/>
  <c r="E10931" i="38"/>
  <c r="R10930" i="38"/>
  <c r="R11295" i="38" s="1"/>
  <c r="R11660" i="38" s="1"/>
  <c r="L10930" i="38"/>
  <c r="L11295" i="38" s="1"/>
  <c r="L11660" i="38" s="1"/>
  <c r="H10930" i="38"/>
  <c r="G10930" i="38"/>
  <c r="F10930" i="38"/>
  <c r="E10930" i="38"/>
  <c r="R10929" i="38"/>
  <c r="R11294" i="38" s="1"/>
  <c r="R11659" i="38" s="1"/>
  <c r="L10929" i="38"/>
  <c r="L11294" i="38" s="1"/>
  <c r="L11659" i="38" s="1"/>
  <c r="H10929" i="38"/>
  <c r="G10929" i="38"/>
  <c r="F10929" i="38"/>
  <c r="E10929" i="38"/>
  <c r="R10928" i="38"/>
  <c r="R11293" i="38" s="1"/>
  <c r="R11658" i="38" s="1"/>
  <c r="L10928" i="38"/>
  <c r="L11293" i="38" s="1"/>
  <c r="L11658" i="38" s="1"/>
  <c r="H10928" i="38"/>
  <c r="G10928" i="38"/>
  <c r="F10928" i="38"/>
  <c r="E10928" i="38"/>
  <c r="R10927" i="38"/>
  <c r="R11292" i="38" s="1"/>
  <c r="R11657" i="38" s="1"/>
  <c r="L10927" i="38"/>
  <c r="L11292" i="38" s="1"/>
  <c r="L11657" i="38" s="1"/>
  <c r="H10927" i="38"/>
  <c r="G10927" i="38"/>
  <c r="F10927" i="38"/>
  <c r="E10927" i="38"/>
  <c r="R10926" i="38"/>
  <c r="R11291" i="38" s="1"/>
  <c r="R11656" i="38" s="1"/>
  <c r="L10926" i="38"/>
  <c r="L11291" i="38" s="1"/>
  <c r="L11656" i="38" s="1"/>
  <c r="H10926" i="38"/>
  <c r="G10926" i="38"/>
  <c r="F10926" i="38"/>
  <c r="E10926" i="38"/>
  <c r="R10925" i="38"/>
  <c r="R11290" i="38" s="1"/>
  <c r="R11655" i="38" s="1"/>
  <c r="L10925" i="38"/>
  <c r="L11290" i="38" s="1"/>
  <c r="L11655" i="38" s="1"/>
  <c r="H10925" i="38"/>
  <c r="G10925" i="38"/>
  <c r="F10925" i="38"/>
  <c r="E10925" i="38"/>
  <c r="R10924" i="38"/>
  <c r="R11289" i="38" s="1"/>
  <c r="R11654" i="38" s="1"/>
  <c r="L10924" i="38"/>
  <c r="L11289" i="38" s="1"/>
  <c r="L11654" i="38" s="1"/>
  <c r="H10924" i="38"/>
  <c r="G10924" i="38"/>
  <c r="F10924" i="38"/>
  <c r="E10924" i="38"/>
  <c r="R10923" i="38"/>
  <c r="R11288" i="38" s="1"/>
  <c r="R11653" i="38" s="1"/>
  <c r="L10923" i="38"/>
  <c r="L11288" i="38" s="1"/>
  <c r="L11653" i="38" s="1"/>
  <c r="H10923" i="38"/>
  <c r="G10923" i="38"/>
  <c r="F10923" i="38"/>
  <c r="E10923" i="38"/>
  <c r="R10922" i="38"/>
  <c r="R11287" i="38" s="1"/>
  <c r="R11652" i="38" s="1"/>
  <c r="L10922" i="38"/>
  <c r="L11287" i="38" s="1"/>
  <c r="L11652" i="38" s="1"/>
  <c r="H10922" i="38"/>
  <c r="G10922" i="38"/>
  <c r="F10922" i="38"/>
  <c r="E10922" i="38"/>
  <c r="R10921" i="38"/>
  <c r="R11286" i="38" s="1"/>
  <c r="R11651" i="38" s="1"/>
  <c r="L10921" i="38"/>
  <c r="L11286" i="38" s="1"/>
  <c r="L11651" i="38" s="1"/>
  <c r="H10921" i="38"/>
  <c r="G10921" i="38"/>
  <c r="F10921" i="38"/>
  <c r="E10921" i="38"/>
  <c r="R10920" i="38"/>
  <c r="R11285" i="38" s="1"/>
  <c r="R11650" i="38" s="1"/>
  <c r="L10920" i="38"/>
  <c r="L11285" i="38" s="1"/>
  <c r="L11650" i="38" s="1"/>
  <c r="H10920" i="38"/>
  <c r="G10920" i="38"/>
  <c r="F10920" i="38"/>
  <c r="E10920" i="38"/>
  <c r="R10919" i="38"/>
  <c r="R11284" i="38" s="1"/>
  <c r="R11649" i="38" s="1"/>
  <c r="L10919" i="38"/>
  <c r="L11284" i="38" s="1"/>
  <c r="L11649" i="38" s="1"/>
  <c r="H10919" i="38"/>
  <c r="G10919" i="38"/>
  <c r="F10919" i="38"/>
  <c r="E10919" i="38"/>
  <c r="R10918" i="38"/>
  <c r="R11283" i="38" s="1"/>
  <c r="R11648" i="38" s="1"/>
  <c r="L10918" i="38"/>
  <c r="L11283" i="38" s="1"/>
  <c r="L11648" i="38" s="1"/>
  <c r="H10918" i="38"/>
  <c r="G10918" i="38"/>
  <c r="F10918" i="38"/>
  <c r="E10918" i="38"/>
  <c r="R10917" i="38"/>
  <c r="R11282" i="38" s="1"/>
  <c r="R11647" i="38" s="1"/>
  <c r="L10917" i="38"/>
  <c r="L11282" i="38" s="1"/>
  <c r="L11647" i="38" s="1"/>
  <c r="H10917" i="38"/>
  <c r="G10917" i="38"/>
  <c r="F10917" i="38"/>
  <c r="E10917" i="38"/>
  <c r="R10916" i="38"/>
  <c r="R11281" i="38" s="1"/>
  <c r="R11646" i="38" s="1"/>
  <c r="L10916" i="38"/>
  <c r="L11281" i="38" s="1"/>
  <c r="L11646" i="38" s="1"/>
  <c r="H10916" i="38"/>
  <c r="G10916" i="38"/>
  <c r="F10916" i="38"/>
  <c r="E10916" i="38"/>
  <c r="R10915" i="38"/>
  <c r="R11280" i="38" s="1"/>
  <c r="R11645" i="38" s="1"/>
  <c r="L10915" i="38"/>
  <c r="L11280" i="38" s="1"/>
  <c r="L11645" i="38" s="1"/>
  <c r="H10915" i="38"/>
  <c r="G10915" i="38"/>
  <c r="F10915" i="38"/>
  <c r="E10915" i="38"/>
  <c r="R10914" i="38"/>
  <c r="R11279" i="38" s="1"/>
  <c r="R11644" i="38" s="1"/>
  <c r="L10914" i="38"/>
  <c r="H10914" i="38"/>
  <c r="G10914" i="38"/>
  <c r="F10914" i="38"/>
  <c r="E10914" i="38"/>
  <c r="R10913" i="38"/>
  <c r="R11278" i="38" s="1"/>
  <c r="R11643" i="38" s="1"/>
  <c r="L10913" i="38"/>
  <c r="L11278" i="38" s="1"/>
  <c r="L11643" i="38" s="1"/>
  <c r="H10913" i="38"/>
  <c r="G10913" i="38"/>
  <c r="F10913" i="38"/>
  <c r="E10913" i="38"/>
  <c r="R10912" i="38"/>
  <c r="R11277" i="38" s="1"/>
  <c r="R11642" i="38" s="1"/>
  <c r="L10912" i="38"/>
  <c r="L11277" i="38" s="1"/>
  <c r="L11642" i="38" s="1"/>
  <c r="H10912" i="38"/>
  <c r="G10912" i="38"/>
  <c r="F10912" i="38"/>
  <c r="E10912" i="38"/>
  <c r="R10911" i="38"/>
  <c r="R11276" i="38" s="1"/>
  <c r="R11641" i="38" s="1"/>
  <c r="L10911" i="38"/>
  <c r="L11276" i="38" s="1"/>
  <c r="L11641" i="38" s="1"/>
  <c r="H10911" i="38"/>
  <c r="G10911" i="38"/>
  <c r="F10911" i="38"/>
  <c r="E10911" i="38"/>
  <c r="R10910" i="38"/>
  <c r="R11275" i="38" s="1"/>
  <c r="R11640" i="38" s="1"/>
  <c r="L10910" i="38"/>
  <c r="L11275" i="38" s="1"/>
  <c r="L11640" i="38" s="1"/>
  <c r="H10910" i="38"/>
  <c r="G10910" i="38"/>
  <c r="F10910" i="38"/>
  <c r="E10910" i="38"/>
  <c r="R10909" i="38"/>
  <c r="R11274" i="38" s="1"/>
  <c r="R11639" i="38" s="1"/>
  <c r="L10909" i="38"/>
  <c r="L11274" i="38" s="1"/>
  <c r="L11639" i="38" s="1"/>
  <c r="H10909" i="38"/>
  <c r="G10909" i="38"/>
  <c r="F10909" i="38"/>
  <c r="E10909" i="38"/>
  <c r="R10908" i="38"/>
  <c r="R11273" i="38" s="1"/>
  <c r="R11638" i="38" s="1"/>
  <c r="L10908" i="38"/>
  <c r="L11273" i="38" s="1"/>
  <c r="L11638" i="38" s="1"/>
  <c r="H10908" i="38"/>
  <c r="G10908" i="38"/>
  <c r="F10908" i="38"/>
  <c r="E10908" i="38"/>
  <c r="R10907" i="38"/>
  <c r="R11272" i="38" s="1"/>
  <c r="R11637" i="38" s="1"/>
  <c r="L10907" i="38"/>
  <c r="L11272" i="38" s="1"/>
  <c r="L11637" i="38" s="1"/>
  <c r="H10907" i="38"/>
  <c r="G10907" i="38"/>
  <c r="F10907" i="38"/>
  <c r="E10907" i="38"/>
  <c r="R10906" i="38"/>
  <c r="R11271" i="38" s="1"/>
  <c r="R11636" i="38" s="1"/>
  <c r="L10906" i="38"/>
  <c r="L11271" i="38" s="1"/>
  <c r="L11636" i="38" s="1"/>
  <c r="H10906" i="38"/>
  <c r="G10906" i="38"/>
  <c r="F10906" i="38"/>
  <c r="E10906" i="38"/>
  <c r="R10905" i="38"/>
  <c r="R11270" i="38" s="1"/>
  <c r="R11635" i="38" s="1"/>
  <c r="L10905" i="38"/>
  <c r="L11270" i="38" s="1"/>
  <c r="L11635" i="38" s="1"/>
  <c r="H10905" i="38"/>
  <c r="G10905" i="38"/>
  <c r="F10905" i="38"/>
  <c r="E10905" i="38"/>
  <c r="R10904" i="38"/>
  <c r="R11269" i="38" s="1"/>
  <c r="R11634" i="38" s="1"/>
  <c r="L10904" i="38"/>
  <c r="L11269" i="38" s="1"/>
  <c r="L11634" i="38" s="1"/>
  <c r="H10904" i="38"/>
  <c r="G10904" i="38"/>
  <c r="F10904" i="38"/>
  <c r="E10904" i="38"/>
  <c r="R10903" i="38"/>
  <c r="R11268" i="38" s="1"/>
  <c r="R11633" i="38" s="1"/>
  <c r="L10903" i="38"/>
  <c r="L11268" i="38" s="1"/>
  <c r="L11633" i="38" s="1"/>
  <c r="H10903" i="38"/>
  <c r="G10903" i="38"/>
  <c r="F10903" i="38"/>
  <c r="E10903" i="38"/>
  <c r="R10902" i="38"/>
  <c r="R11267" i="38" s="1"/>
  <c r="R11632" i="38" s="1"/>
  <c r="L10902" i="38"/>
  <c r="L11267" i="38" s="1"/>
  <c r="L11632" i="38" s="1"/>
  <c r="H10902" i="38"/>
  <c r="G10902" i="38"/>
  <c r="F10902" i="38"/>
  <c r="E10902" i="38"/>
  <c r="R10901" i="38"/>
  <c r="R11266" i="38" s="1"/>
  <c r="R11631" i="38" s="1"/>
  <c r="L10901" i="38"/>
  <c r="L11266" i="38" s="1"/>
  <c r="L11631" i="38" s="1"/>
  <c r="H10901" i="38"/>
  <c r="G10901" i="38"/>
  <c r="F10901" i="38"/>
  <c r="E10901" i="38"/>
  <c r="R10900" i="38"/>
  <c r="R11265" i="38" s="1"/>
  <c r="R11630" i="38" s="1"/>
  <c r="L10900" i="38"/>
  <c r="L11265" i="38" s="1"/>
  <c r="L11630" i="38" s="1"/>
  <c r="H10900" i="38"/>
  <c r="G10900" i="38"/>
  <c r="F10900" i="38"/>
  <c r="E10900" i="38"/>
  <c r="R10899" i="38"/>
  <c r="R11264" i="38" s="1"/>
  <c r="R11629" i="38" s="1"/>
  <c r="L10899" i="38"/>
  <c r="L11264" i="38" s="1"/>
  <c r="L11629" i="38" s="1"/>
  <c r="H10899" i="38"/>
  <c r="G10899" i="38"/>
  <c r="F10899" i="38"/>
  <c r="E10899" i="38"/>
  <c r="R10898" i="38"/>
  <c r="R11263" i="38" s="1"/>
  <c r="R11628" i="38" s="1"/>
  <c r="L10898" i="38"/>
  <c r="H10898" i="38"/>
  <c r="G10898" i="38"/>
  <c r="F10898" i="38"/>
  <c r="E10898" i="38"/>
  <c r="R10897" i="38"/>
  <c r="R11262" i="38" s="1"/>
  <c r="R11627" i="38" s="1"/>
  <c r="L10897" i="38"/>
  <c r="L11262" i="38" s="1"/>
  <c r="L11627" i="38" s="1"/>
  <c r="H10897" i="38"/>
  <c r="G10897" i="38"/>
  <c r="F10897" i="38"/>
  <c r="E10897" i="38"/>
  <c r="R10896" i="38"/>
  <c r="R11261" i="38" s="1"/>
  <c r="R11626" i="38" s="1"/>
  <c r="L10896" i="38"/>
  <c r="L11261" i="38" s="1"/>
  <c r="L11626" i="38" s="1"/>
  <c r="H10896" i="38"/>
  <c r="G10896" i="38"/>
  <c r="F10896" i="38"/>
  <c r="E10896" i="38"/>
  <c r="R10895" i="38"/>
  <c r="R11260" i="38" s="1"/>
  <c r="R11625" i="38" s="1"/>
  <c r="L10895" i="38"/>
  <c r="L11260" i="38" s="1"/>
  <c r="L11625" i="38" s="1"/>
  <c r="H10895" i="38"/>
  <c r="G10895" i="38"/>
  <c r="F10895" i="38"/>
  <c r="E10895" i="38"/>
  <c r="R10894" i="38"/>
  <c r="R11259" i="38" s="1"/>
  <c r="R11624" i="38" s="1"/>
  <c r="L10894" i="38"/>
  <c r="L11259" i="38" s="1"/>
  <c r="L11624" i="38" s="1"/>
  <c r="H10894" i="38"/>
  <c r="G10894" i="38"/>
  <c r="F10894" i="38"/>
  <c r="E10894" i="38"/>
  <c r="R10893" i="38"/>
  <c r="R11258" i="38" s="1"/>
  <c r="R11623" i="38" s="1"/>
  <c r="L10893" i="38"/>
  <c r="L11258" i="38" s="1"/>
  <c r="L11623" i="38" s="1"/>
  <c r="H10893" i="38"/>
  <c r="G10893" i="38"/>
  <c r="F10893" i="38"/>
  <c r="E10893" i="38"/>
  <c r="R10892" i="38"/>
  <c r="R11257" i="38" s="1"/>
  <c r="R11622" i="38" s="1"/>
  <c r="L10892" i="38"/>
  <c r="L11257" i="38" s="1"/>
  <c r="L11622" i="38" s="1"/>
  <c r="H10892" i="38"/>
  <c r="G10892" i="38"/>
  <c r="F10892" i="38"/>
  <c r="E10892" i="38"/>
  <c r="R10891" i="38"/>
  <c r="R11256" i="38" s="1"/>
  <c r="R11621" i="38" s="1"/>
  <c r="L10891" i="38"/>
  <c r="L11256" i="38" s="1"/>
  <c r="L11621" i="38" s="1"/>
  <c r="H10891" i="38"/>
  <c r="G10891" i="38"/>
  <c r="F10891" i="38"/>
  <c r="E10891" i="38"/>
  <c r="R10890" i="38"/>
  <c r="R11255" i="38" s="1"/>
  <c r="R11620" i="38" s="1"/>
  <c r="L10890" i="38"/>
  <c r="H10890" i="38"/>
  <c r="G10890" i="38"/>
  <c r="F10890" i="38"/>
  <c r="E10890" i="38"/>
  <c r="R10889" i="38"/>
  <c r="R11254" i="38" s="1"/>
  <c r="R11619" i="38" s="1"/>
  <c r="L10889" i="38"/>
  <c r="L11254" i="38" s="1"/>
  <c r="L11619" i="38" s="1"/>
  <c r="H10889" i="38"/>
  <c r="G10889" i="38"/>
  <c r="F10889" i="38"/>
  <c r="E10889" i="38"/>
  <c r="R10888" i="38"/>
  <c r="R11253" i="38" s="1"/>
  <c r="R11618" i="38" s="1"/>
  <c r="L10888" i="38"/>
  <c r="L11253" i="38" s="1"/>
  <c r="L11618" i="38" s="1"/>
  <c r="H10888" i="38"/>
  <c r="G10888" i="38"/>
  <c r="F10888" i="38"/>
  <c r="E10888" i="38"/>
  <c r="R10887" i="38"/>
  <c r="R11252" i="38" s="1"/>
  <c r="R11617" i="38" s="1"/>
  <c r="L10887" i="38"/>
  <c r="L11252" i="38" s="1"/>
  <c r="L11617" i="38" s="1"/>
  <c r="H10887" i="38"/>
  <c r="G10887" i="38"/>
  <c r="F10887" i="38"/>
  <c r="E10887" i="38"/>
  <c r="R10886" i="38"/>
  <c r="R11251" i="38" s="1"/>
  <c r="R11616" i="38" s="1"/>
  <c r="L10886" i="38"/>
  <c r="L11251" i="38" s="1"/>
  <c r="L11616" i="38" s="1"/>
  <c r="H10886" i="38"/>
  <c r="G10886" i="38"/>
  <c r="F10886" i="38"/>
  <c r="E10886" i="38"/>
  <c r="R10885" i="38"/>
  <c r="R11250" i="38" s="1"/>
  <c r="R11615" i="38" s="1"/>
  <c r="L10885" i="38"/>
  <c r="L11250" i="38" s="1"/>
  <c r="L11615" i="38" s="1"/>
  <c r="H10885" i="38"/>
  <c r="G10885" i="38"/>
  <c r="F10885" i="38"/>
  <c r="E10885" i="38"/>
  <c r="R10884" i="38"/>
  <c r="R11249" i="38" s="1"/>
  <c r="R11614" i="38" s="1"/>
  <c r="L10884" i="38"/>
  <c r="L11249" i="38" s="1"/>
  <c r="L11614" i="38" s="1"/>
  <c r="H10884" i="38"/>
  <c r="G10884" i="38"/>
  <c r="F10884" i="38"/>
  <c r="E10884" i="38"/>
  <c r="R10883" i="38"/>
  <c r="R11248" i="38" s="1"/>
  <c r="R11613" i="38" s="1"/>
  <c r="L10883" i="38"/>
  <c r="L11248" i="38" s="1"/>
  <c r="L11613" i="38" s="1"/>
  <c r="H10883" i="38"/>
  <c r="G10883" i="38"/>
  <c r="F10883" i="38"/>
  <c r="E10883" i="38"/>
  <c r="R10882" i="38"/>
  <c r="R11247" i="38" s="1"/>
  <c r="R11612" i="38" s="1"/>
  <c r="L10882" i="38"/>
  <c r="H10882" i="38"/>
  <c r="G10882" i="38"/>
  <c r="F10882" i="38"/>
  <c r="E10882" i="38"/>
  <c r="R10881" i="38"/>
  <c r="R11246" i="38" s="1"/>
  <c r="R11611" i="38" s="1"/>
  <c r="L10881" i="38"/>
  <c r="L11246" i="38" s="1"/>
  <c r="L11611" i="38" s="1"/>
  <c r="H10881" i="38"/>
  <c r="G10881" i="38"/>
  <c r="F10881" i="38"/>
  <c r="E10881" i="38"/>
  <c r="R10880" i="38"/>
  <c r="R11245" i="38" s="1"/>
  <c r="R11610" i="38" s="1"/>
  <c r="L10880" i="38"/>
  <c r="L11245" i="38" s="1"/>
  <c r="L11610" i="38" s="1"/>
  <c r="H10880" i="38"/>
  <c r="G10880" i="38"/>
  <c r="F10880" i="38"/>
  <c r="E10880" i="38"/>
  <c r="R10879" i="38"/>
  <c r="R11244" i="38" s="1"/>
  <c r="R11609" i="38" s="1"/>
  <c r="L10879" i="38"/>
  <c r="L11244" i="38" s="1"/>
  <c r="L11609" i="38" s="1"/>
  <c r="H10879" i="38"/>
  <c r="G10879" i="38"/>
  <c r="F10879" i="38"/>
  <c r="E10879" i="38"/>
  <c r="R10878" i="38"/>
  <c r="R11243" i="38" s="1"/>
  <c r="R11608" i="38" s="1"/>
  <c r="L10878" i="38"/>
  <c r="L11243" i="38" s="1"/>
  <c r="L11608" i="38" s="1"/>
  <c r="H10878" i="38"/>
  <c r="G10878" i="38"/>
  <c r="F10878" i="38"/>
  <c r="E10878" i="38"/>
  <c r="R10877" i="38"/>
  <c r="R11242" i="38" s="1"/>
  <c r="R11607" i="38" s="1"/>
  <c r="L10877" i="38"/>
  <c r="L11242" i="38" s="1"/>
  <c r="L11607" i="38" s="1"/>
  <c r="H10877" i="38"/>
  <c r="G10877" i="38"/>
  <c r="F10877" i="38"/>
  <c r="E10877" i="38"/>
  <c r="R10876" i="38"/>
  <c r="R11241" i="38" s="1"/>
  <c r="R11606" i="38" s="1"/>
  <c r="L10876" i="38"/>
  <c r="L11241" i="38" s="1"/>
  <c r="L11606" i="38" s="1"/>
  <c r="H10876" i="38"/>
  <c r="G10876" i="38"/>
  <c r="F10876" i="38"/>
  <c r="E10876" i="38"/>
  <c r="R10875" i="38"/>
  <c r="R11240" i="38" s="1"/>
  <c r="R11605" i="38" s="1"/>
  <c r="L10875" i="38"/>
  <c r="L11240" i="38" s="1"/>
  <c r="L11605" i="38" s="1"/>
  <c r="H10875" i="38"/>
  <c r="G10875" i="38"/>
  <c r="F10875" i="38"/>
  <c r="E10875" i="38"/>
  <c r="R10874" i="38"/>
  <c r="L10874" i="38"/>
  <c r="L11239" i="38" s="1"/>
  <c r="L11604" i="38" s="1"/>
  <c r="H10874" i="38"/>
  <c r="G10874" i="38"/>
  <c r="F10874" i="38"/>
  <c r="E10874" i="38"/>
  <c r="R10873" i="38"/>
  <c r="R11238" i="38" s="1"/>
  <c r="R11603" i="38" s="1"/>
  <c r="L10873" i="38"/>
  <c r="L11238" i="38" s="1"/>
  <c r="L11603" i="38" s="1"/>
  <c r="H10873" i="38"/>
  <c r="G10873" i="38"/>
  <c r="F10873" i="38"/>
  <c r="E10873" i="38"/>
  <c r="R10872" i="38"/>
  <c r="R11237" i="38" s="1"/>
  <c r="R11602" i="38" s="1"/>
  <c r="L10872" i="38"/>
  <c r="L11237" i="38" s="1"/>
  <c r="L11602" i="38" s="1"/>
  <c r="H10872" i="38"/>
  <c r="G10872" i="38"/>
  <c r="F10872" i="38"/>
  <c r="E10872" i="38"/>
  <c r="R10871" i="38"/>
  <c r="R11236" i="38" s="1"/>
  <c r="R11601" i="38" s="1"/>
  <c r="L10871" i="38"/>
  <c r="L11236" i="38" s="1"/>
  <c r="L11601" i="38" s="1"/>
  <c r="H10871" i="38"/>
  <c r="G10871" i="38"/>
  <c r="F10871" i="38"/>
  <c r="E10871" i="38"/>
  <c r="R10870" i="38"/>
  <c r="R11235" i="38" s="1"/>
  <c r="R11600" i="38" s="1"/>
  <c r="L10870" i="38"/>
  <c r="L11235" i="38" s="1"/>
  <c r="L11600" i="38" s="1"/>
  <c r="H10870" i="38"/>
  <c r="G10870" i="38"/>
  <c r="F10870" i="38"/>
  <c r="E10870" i="38"/>
  <c r="R10869" i="38"/>
  <c r="R11234" i="38" s="1"/>
  <c r="R11599" i="38" s="1"/>
  <c r="L10869" i="38"/>
  <c r="L11234" i="38" s="1"/>
  <c r="L11599" i="38" s="1"/>
  <c r="H10869" i="38"/>
  <c r="G10869" i="38"/>
  <c r="F10869" i="38"/>
  <c r="E10869" i="38"/>
  <c r="R10868" i="38"/>
  <c r="L10868" i="38"/>
  <c r="L11233" i="38" s="1"/>
  <c r="L11598" i="38" s="1"/>
  <c r="H10868" i="38"/>
  <c r="G10868" i="38"/>
  <c r="F10868" i="38"/>
  <c r="E10868" i="38"/>
  <c r="R10867" i="38"/>
  <c r="R11232" i="38" s="1"/>
  <c r="R11597" i="38" s="1"/>
  <c r="L10867" i="38"/>
  <c r="L11232" i="38" s="1"/>
  <c r="L11597" i="38" s="1"/>
  <c r="H10867" i="38"/>
  <c r="G10867" i="38"/>
  <c r="F10867" i="38"/>
  <c r="E10867" i="38"/>
  <c r="R10866" i="38"/>
  <c r="R11231" i="38" s="1"/>
  <c r="R11596" i="38" s="1"/>
  <c r="L10866" i="38"/>
  <c r="L11231" i="38" s="1"/>
  <c r="L11596" i="38" s="1"/>
  <c r="H10866" i="38"/>
  <c r="G10866" i="38"/>
  <c r="F10866" i="38"/>
  <c r="E10866" i="38"/>
  <c r="R10865" i="38"/>
  <c r="L10865" i="38"/>
  <c r="L11230" i="38" s="1"/>
  <c r="L11595" i="38" s="1"/>
  <c r="H10865" i="38"/>
  <c r="G10865" i="38"/>
  <c r="F10865" i="38"/>
  <c r="E10865" i="38"/>
  <c r="R10864" i="38"/>
  <c r="R11229" i="38" s="1"/>
  <c r="R11594" i="38" s="1"/>
  <c r="L10864" i="38"/>
  <c r="L11229" i="38" s="1"/>
  <c r="L11594" i="38" s="1"/>
  <c r="H10864" i="38"/>
  <c r="G10864" i="38"/>
  <c r="F10864" i="38"/>
  <c r="E10864" i="38"/>
  <c r="R10863" i="38"/>
  <c r="R11228" i="38" s="1"/>
  <c r="R11593" i="38" s="1"/>
  <c r="L10863" i="38"/>
  <c r="L11228" i="38" s="1"/>
  <c r="L11593" i="38" s="1"/>
  <c r="H10863" i="38"/>
  <c r="G10863" i="38"/>
  <c r="F10863" i="38"/>
  <c r="E10863" i="38"/>
  <c r="R10862" i="38"/>
  <c r="L10862" i="38"/>
  <c r="L11227" i="38" s="1"/>
  <c r="L11592" i="38" s="1"/>
  <c r="H10862" i="38"/>
  <c r="G10862" i="38"/>
  <c r="F10862" i="38"/>
  <c r="E10862" i="38"/>
  <c r="R10861" i="38"/>
  <c r="R11226" i="38" s="1"/>
  <c r="R11591" i="38" s="1"/>
  <c r="L10861" i="38"/>
  <c r="L11226" i="38" s="1"/>
  <c r="L11591" i="38" s="1"/>
  <c r="H10861" i="38"/>
  <c r="G10861" i="38"/>
  <c r="F10861" i="38"/>
  <c r="E10861" i="38"/>
  <c r="R10860" i="38"/>
  <c r="R11225" i="38" s="1"/>
  <c r="R11590" i="38" s="1"/>
  <c r="L10860" i="38"/>
  <c r="L11225" i="38" s="1"/>
  <c r="L11590" i="38" s="1"/>
  <c r="H10860" i="38"/>
  <c r="G10860" i="38"/>
  <c r="F10860" i="38"/>
  <c r="E10860" i="38"/>
  <c r="R10859" i="38"/>
  <c r="R11224" i="38" s="1"/>
  <c r="R11589" i="38" s="1"/>
  <c r="L10859" i="38"/>
  <c r="L11224" i="38" s="1"/>
  <c r="L11589" i="38" s="1"/>
  <c r="H10859" i="38"/>
  <c r="G10859" i="38"/>
  <c r="F10859" i="38"/>
  <c r="E10859" i="38"/>
  <c r="R10858" i="38"/>
  <c r="R11223" i="38" s="1"/>
  <c r="R11588" i="38" s="1"/>
  <c r="L10858" i="38"/>
  <c r="L11223" i="38" s="1"/>
  <c r="L11588" i="38" s="1"/>
  <c r="H10858" i="38"/>
  <c r="G10858" i="38"/>
  <c r="F10858" i="38"/>
  <c r="E10858" i="38"/>
  <c r="R10857" i="38"/>
  <c r="R11222" i="38" s="1"/>
  <c r="R11587" i="38" s="1"/>
  <c r="L10857" i="38"/>
  <c r="L11222" i="38" s="1"/>
  <c r="L11587" i="38" s="1"/>
  <c r="H10857" i="38"/>
  <c r="G10857" i="38"/>
  <c r="F10857" i="38"/>
  <c r="E10857" i="38"/>
  <c r="R10856" i="38"/>
  <c r="R11221" i="38" s="1"/>
  <c r="R11586" i="38" s="1"/>
  <c r="L10856" i="38"/>
  <c r="L11221" i="38" s="1"/>
  <c r="L11586" i="38" s="1"/>
  <c r="H10856" i="38"/>
  <c r="G10856" i="38"/>
  <c r="F10856" i="38"/>
  <c r="E10856" i="38"/>
  <c r="R10855" i="38"/>
  <c r="R11220" i="38" s="1"/>
  <c r="R11585" i="38" s="1"/>
  <c r="L10855" i="38"/>
  <c r="L11220" i="38" s="1"/>
  <c r="L11585" i="38" s="1"/>
  <c r="H10855" i="38"/>
  <c r="G10855" i="38"/>
  <c r="F10855" i="38"/>
  <c r="E10855" i="38"/>
  <c r="R10854" i="38"/>
  <c r="R11219" i="38" s="1"/>
  <c r="R11584" i="38" s="1"/>
  <c r="L10854" i="38"/>
  <c r="L11219" i="38" s="1"/>
  <c r="L11584" i="38" s="1"/>
  <c r="H10854" i="38"/>
  <c r="G10854" i="38"/>
  <c r="F10854" i="38"/>
  <c r="E10854" i="38"/>
  <c r="R10853" i="38"/>
  <c r="R11218" i="38" s="1"/>
  <c r="R11583" i="38" s="1"/>
  <c r="L10853" i="38"/>
  <c r="L11218" i="38" s="1"/>
  <c r="L11583" i="38" s="1"/>
  <c r="H10853" i="38"/>
  <c r="G10853" i="38"/>
  <c r="F10853" i="38"/>
  <c r="E10853" i="38"/>
  <c r="R10852" i="38"/>
  <c r="L10852" i="38"/>
  <c r="L11217" i="38" s="1"/>
  <c r="L11582" i="38" s="1"/>
  <c r="H10852" i="38"/>
  <c r="G10852" i="38"/>
  <c r="F10852" i="38"/>
  <c r="E10852" i="38"/>
  <c r="R10851" i="38"/>
  <c r="R11216" i="38" s="1"/>
  <c r="R11581" i="38" s="1"/>
  <c r="L10851" i="38"/>
  <c r="L11216" i="38" s="1"/>
  <c r="L11581" i="38" s="1"/>
  <c r="H10851" i="38"/>
  <c r="G10851" i="38"/>
  <c r="F10851" i="38"/>
  <c r="E10851" i="38"/>
  <c r="R10850" i="38"/>
  <c r="R11215" i="38" s="1"/>
  <c r="R11580" i="38" s="1"/>
  <c r="L10850" i="38"/>
  <c r="L11215" i="38" s="1"/>
  <c r="L11580" i="38" s="1"/>
  <c r="H10850" i="38"/>
  <c r="G10850" i="38"/>
  <c r="F10850" i="38"/>
  <c r="E10850" i="38"/>
  <c r="R10849" i="38"/>
  <c r="L10849" i="38"/>
  <c r="L11214" i="38" s="1"/>
  <c r="L11579" i="38" s="1"/>
  <c r="H10849" i="38"/>
  <c r="G10849" i="38"/>
  <c r="F10849" i="38"/>
  <c r="E10849" i="38"/>
  <c r="R10848" i="38"/>
  <c r="R11213" i="38" s="1"/>
  <c r="R11578" i="38" s="1"/>
  <c r="L10848" i="38"/>
  <c r="L11213" i="38" s="1"/>
  <c r="L11578" i="38" s="1"/>
  <c r="H10848" i="38"/>
  <c r="G10848" i="38"/>
  <c r="F10848" i="38"/>
  <c r="E10848" i="38"/>
  <c r="R10847" i="38"/>
  <c r="R11212" i="38" s="1"/>
  <c r="R11577" i="38" s="1"/>
  <c r="L10847" i="38"/>
  <c r="L11212" i="38" s="1"/>
  <c r="L11577" i="38" s="1"/>
  <c r="H10847" i="38"/>
  <c r="G10847" i="38"/>
  <c r="F10847" i="38"/>
  <c r="E10847" i="38"/>
  <c r="R10846" i="38"/>
  <c r="L10846" i="38"/>
  <c r="L11211" i="38" s="1"/>
  <c r="L11576" i="38" s="1"/>
  <c r="H10846" i="38"/>
  <c r="G10846" i="38"/>
  <c r="F10846" i="38"/>
  <c r="E10846" i="38"/>
  <c r="R10845" i="38"/>
  <c r="R11210" i="38" s="1"/>
  <c r="R11575" i="38" s="1"/>
  <c r="L10845" i="38"/>
  <c r="L11210" i="38" s="1"/>
  <c r="L11575" i="38" s="1"/>
  <c r="H10845" i="38"/>
  <c r="G10845" i="38"/>
  <c r="F10845" i="38"/>
  <c r="E10845" i="38"/>
  <c r="R10844" i="38"/>
  <c r="R11209" i="38" s="1"/>
  <c r="R11574" i="38" s="1"/>
  <c r="L10844" i="38"/>
  <c r="L11209" i="38" s="1"/>
  <c r="L11574" i="38" s="1"/>
  <c r="H10844" i="38"/>
  <c r="G10844" i="38"/>
  <c r="F10844" i="38"/>
  <c r="E10844" i="38"/>
  <c r="R10843" i="38"/>
  <c r="R11208" i="38" s="1"/>
  <c r="R11573" i="38" s="1"/>
  <c r="L10843" i="38"/>
  <c r="L11208" i="38" s="1"/>
  <c r="L11573" i="38" s="1"/>
  <c r="H10843" i="38"/>
  <c r="G10843" i="38"/>
  <c r="F10843" i="38"/>
  <c r="E10843" i="38"/>
  <c r="R10842" i="38"/>
  <c r="R11207" i="38" s="1"/>
  <c r="R11572" i="38" s="1"/>
  <c r="L10842" i="38"/>
  <c r="L11207" i="38" s="1"/>
  <c r="L11572" i="38" s="1"/>
  <c r="H10842" i="38"/>
  <c r="G10842" i="38"/>
  <c r="F10842" i="38"/>
  <c r="E10842" i="38"/>
  <c r="R10841" i="38"/>
  <c r="R11206" i="38" s="1"/>
  <c r="R11571" i="38" s="1"/>
  <c r="L10841" i="38"/>
  <c r="L11206" i="38" s="1"/>
  <c r="L11571" i="38" s="1"/>
  <c r="H10841" i="38"/>
  <c r="G10841" i="38"/>
  <c r="F10841" i="38"/>
  <c r="E10841" i="38"/>
  <c r="R10840" i="38"/>
  <c r="R11205" i="38" s="1"/>
  <c r="R11570" i="38" s="1"/>
  <c r="L10840" i="38"/>
  <c r="L11205" i="38" s="1"/>
  <c r="L11570" i="38" s="1"/>
  <c r="H10840" i="38"/>
  <c r="G10840" i="38"/>
  <c r="F10840" i="38"/>
  <c r="E10840" i="38"/>
  <c r="R10839" i="38"/>
  <c r="R11204" i="38" s="1"/>
  <c r="R11569" i="38" s="1"/>
  <c r="L10839" i="38"/>
  <c r="L11204" i="38" s="1"/>
  <c r="L11569" i="38" s="1"/>
  <c r="H10839" i="38"/>
  <c r="G10839" i="38"/>
  <c r="F10839" i="38"/>
  <c r="E10839" i="38"/>
  <c r="R10838" i="38"/>
  <c r="R11203" i="38" s="1"/>
  <c r="R11568" i="38" s="1"/>
  <c r="L10838" i="38"/>
  <c r="L11203" i="38" s="1"/>
  <c r="L11568" i="38" s="1"/>
  <c r="H10838" i="38"/>
  <c r="G10838" i="38"/>
  <c r="F10838" i="38"/>
  <c r="E10838" i="38"/>
  <c r="R10837" i="38"/>
  <c r="R11202" i="38" s="1"/>
  <c r="R11567" i="38" s="1"/>
  <c r="L10837" i="38"/>
  <c r="L11202" i="38" s="1"/>
  <c r="L11567" i="38" s="1"/>
  <c r="H10837" i="38"/>
  <c r="G10837" i="38"/>
  <c r="F10837" i="38"/>
  <c r="E10837" i="38"/>
  <c r="R10836" i="38"/>
  <c r="L10836" i="38"/>
  <c r="L11201" i="38" s="1"/>
  <c r="L11566" i="38" s="1"/>
  <c r="H10836" i="38"/>
  <c r="G10836" i="38"/>
  <c r="F10836" i="38"/>
  <c r="E10836" i="38"/>
  <c r="R10835" i="38"/>
  <c r="R11200" i="38" s="1"/>
  <c r="R11565" i="38" s="1"/>
  <c r="L10835" i="38"/>
  <c r="L11200" i="38" s="1"/>
  <c r="L11565" i="38" s="1"/>
  <c r="H10835" i="38"/>
  <c r="G10835" i="38"/>
  <c r="F10835" i="38"/>
  <c r="E10835" i="38"/>
  <c r="R10834" i="38"/>
  <c r="R11199" i="38" s="1"/>
  <c r="R11564" i="38" s="1"/>
  <c r="L10834" i="38"/>
  <c r="L11199" i="38" s="1"/>
  <c r="L11564" i="38" s="1"/>
  <c r="H10834" i="38"/>
  <c r="G10834" i="38"/>
  <c r="F10834" i="38"/>
  <c r="E10834" i="38"/>
  <c r="R10833" i="38"/>
  <c r="L10833" i="38"/>
  <c r="L11198" i="38" s="1"/>
  <c r="L11563" i="38" s="1"/>
  <c r="H10833" i="38"/>
  <c r="G10833" i="38"/>
  <c r="F10833" i="38"/>
  <c r="E10833" i="38"/>
  <c r="R10832" i="38"/>
  <c r="R11197" i="38" s="1"/>
  <c r="R11562" i="38" s="1"/>
  <c r="L10832" i="38"/>
  <c r="L11197" i="38" s="1"/>
  <c r="L11562" i="38" s="1"/>
  <c r="H10832" i="38"/>
  <c r="G10832" i="38"/>
  <c r="F10832" i="38"/>
  <c r="E10832" i="38"/>
  <c r="R10831" i="38"/>
  <c r="R11196" i="38" s="1"/>
  <c r="R11561" i="38" s="1"/>
  <c r="L10831" i="38"/>
  <c r="L11196" i="38" s="1"/>
  <c r="L11561" i="38" s="1"/>
  <c r="H10831" i="38"/>
  <c r="G10831" i="38"/>
  <c r="F10831" i="38"/>
  <c r="E10831" i="38"/>
  <c r="R10830" i="38"/>
  <c r="L10830" i="38"/>
  <c r="L11195" i="38" s="1"/>
  <c r="L11560" i="38" s="1"/>
  <c r="H10830" i="38"/>
  <c r="G10830" i="38"/>
  <c r="F10830" i="38"/>
  <c r="E10830" i="38"/>
  <c r="R10829" i="38"/>
  <c r="R11194" i="38" s="1"/>
  <c r="R11559" i="38" s="1"/>
  <c r="L10829" i="38"/>
  <c r="L11194" i="38" s="1"/>
  <c r="L11559" i="38" s="1"/>
  <c r="H10829" i="38"/>
  <c r="G10829" i="38"/>
  <c r="F10829" i="38"/>
  <c r="E10829" i="38"/>
  <c r="R10828" i="38"/>
  <c r="R11193" i="38" s="1"/>
  <c r="R11558" i="38" s="1"/>
  <c r="L10828" i="38"/>
  <c r="L11193" i="38" s="1"/>
  <c r="L11558" i="38" s="1"/>
  <c r="H10828" i="38"/>
  <c r="G10828" i="38"/>
  <c r="F10828" i="38"/>
  <c r="E10828" i="38"/>
  <c r="R10827" i="38"/>
  <c r="R11192" i="38" s="1"/>
  <c r="R11557" i="38" s="1"/>
  <c r="L10827" i="38"/>
  <c r="L11192" i="38" s="1"/>
  <c r="L11557" i="38" s="1"/>
  <c r="H10827" i="38"/>
  <c r="G10827" i="38"/>
  <c r="F10827" i="38"/>
  <c r="E10827" i="38"/>
  <c r="R10826" i="38"/>
  <c r="R11191" i="38" s="1"/>
  <c r="R11556" i="38" s="1"/>
  <c r="L10826" i="38"/>
  <c r="L11191" i="38" s="1"/>
  <c r="L11556" i="38" s="1"/>
  <c r="H10826" i="38"/>
  <c r="G10826" i="38"/>
  <c r="F10826" i="38"/>
  <c r="E10826" i="38"/>
  <c r="R10825" i="38"/>
  <c r="R11190" i="38" s="1"/>
  <c r="R11555" i="38" s="1"/>
  <c r="L10825" i="38"/>
  <c r="L11190" i="38" s="1"/>
  <c r="L11555" i="38" s="1"/>
  <c r="H10825" i="38"/>
  <c r="G10825" i="38"/>
  <c r="F10825" i="38"/>
  <c r="E10825" i="38"/>
  <c r="R10824" i="38"/>
  <c r="R11189" i="38" s="1"/>
  <c r="R11554" i="38" s="1"/>
  <c r="L10824" i="38"/>
  <c r="L11189" i="38" s="1"/>
  <c r="L11554" i="38" s="1"/>
  <c r="H10824" i="38"/>
  <c r="G10824" i="38"/>
  <c r="F10824" i="38"/>
  <c r="E10824" i="38"/>
  <c r="R10823" i="38"/>
  <c r="R11188" i="38" s="1"/>
  <c r="R11553" i="38" s="1"/>
  <c r="L10823" i="38"/>
  <c r="L11188" i="38" s="1"/>
  <c r="L11553" i="38" s="1"/>
  <c r="H10823" i="38"/>
  <c r="G10823" i="38"/>
  <c r="F10823" i="38"/>
  <c r="E10823" i="38"/>
  <c r="R10822" i="38"/>
  <c r="R11187" i="38" s="1"/>
  <c r="R11552" i="38" s="1"/>
  <c r="L10822" i="38"/>
  <c r="L11187" i="38" s="1"/>
  <c r="L11552" i="38" s="1"/>
  <c r="H10822" i="38"/>
  <c r="G10822" i="38"/>
  <c r="F10822" i="38"/>
  <c r="E10822" i="38"/>
  <c r="R10821" i="38"/>
  <c r="R11186" i="38" s="1"/>
  <c r="R11551" i="38" s="1"/>
  <c r="L10821" i="38"/>
  <c r="L11186" i="38" s="1"/>
  <c r="L11551" i="38" s="1"/>
  <c r="H10821" i="38"/>
  <c r="G10821" i="38"/>
  <c r="F10821" i="38"/>
  <c r="E10821" i="38"/>
  <c r="R10820" i="38"/>
  <c r="L10820" i="38"/>
  <c r="L11185" i="38" s="1"/>
  <c r="L11550" i="38" s="1"/>
  <c r="H10820" i="38"/>
  <c r="G10820" i="38"/>
  <c r="F10820" i="38"/>
  <c r="E10820" i="38"/>
  <c r="R10819" i="38"/>
  <c r="R11184" i="38" s="1"/>
  <c r="R11549" i="38" s="1"/>
  <c r="L10819" i="38"/>
  <c r="L11184" i="38" s="1"/>
  <c r="L11549" i="38" s="1"/>
  <c r="H10819" i="38"/>
  <c r="G10819" i="38"/>
  <c r="F10819" i="38"/>
  <c r="E10819" i="38"/>
  <c r="R10818" i="38"/>
  <c r="R11183" i="38" s="1"/>
  <c r="R11548" i="38" s="1"/>
  <c r="L10818" i="38"/>
  <c r="L11183" i="38" s="1"/>
  <c r="L11548" i="38" s="1"/>
  <c r="H10818" i="38"/>
  <c r="G10818" i="38"/>
  <c r="F10818" i="38"/>
  <c r="E10818" i="38"/>
  <c r="R10817" i="38"/>
  <c r="L10817" i="38"/>
  <c r="L11182" i="38" s="1"/>
  <c r="L11547" i="38" s="1"/>
  <c r="H10817" i="38"/>
  <c r="G10817" i="38"/>
  <c r="F10817" i="38"/>
  <c r="E10817" i="38"/>
  <c r="R10816" i="38"/>
  <c r="R11181" i="38" s="1"/>
  <c r="R11546" i="38" s="1"/>
  <c r="L10816" i="38"/>
  <c r="L11181" i="38" s="1"/>
  <c r="L11546" i="38" s="1"/>
  <c r="H10816" i="38"/>
  <c r="G10816" i="38"/>
  <c r="F10816" i="38"/>
  <c r="E10816" i="38"/>
  <c r="R10815" i="38"/>
  <c r="R11180" i="38" s="1"/>
  <c r="R11545" i="38" s="1"/>
  <c r="L10815" i="38"/>
  <c r="L11180" i="38" s="1"/>
  <c r="L11545" i="38" s="1"/>
  <c r="H10815" i="38"/>
  <c r="G10815" i="38"/>
  <c r="F10815" i="38"/>
  <c r="E10815" i="38"/>
  <c r="R10814" i="38"/>
  <c r="L10814" i="38"/>
  <c r="L11179" i="38" s="1"/>
  <c r="L11544" i="38" s="1"/>
  <c r="H10814" i="38"/>
  <c r="G10814" i="38"/>
  <c r="F10814" i="38"/>
  <c r="E10814" i="38"/>
  <c r="R10813" i="38"/>
  <c r="R11178" i="38" s="1"/>
  <c r="R11543" i="38" s="1"/>
  <c r="L10813" i="38"/>
  <c r="L11178" i="38" s="1"/>
  <c r="L11543" i="38" s="1"/>
  <c r="H10813" i="38"/>
  <c r="G10813" i="38"/>
  <c r="F10813" i="38"/>
  <c r="E10813" i="38"/>
  <c r="R10812" i="38"/>
  <c r="R11177" i="38" s="1"/>
  <c r="R11542" i="38" s="1"/>
  <c r="L10812" i="38"/>
  <c r="L11177" i="38" s="1"/>
  <c r="L11542" i="38" s="1"/>
  <c r="H10812" i="38"/>
  <c r="G10812" i="38"/>
  <c r="F10812" i="38"/>
  <c r="E10812" i="38"/>
  <c r="R10811" i="38"/>
  <c r="R11176" i="38" s="1"/>
  <c r="R11541" i="38" s="1"/>
  <c r="L10811" i="38"/>
  <c r="L11176" i="38" s="1"/>
  <c r="L11541" i="38" s="1"/>
  <c r="H10811" i="38"/>
  <c r="G10811" i="38"/>
  <c r="F10811" i="38"/>
  <c r="E10811" i="38"/>
  <c r="R10810" i="38"/>
  <c r="L10810" i="38"/>
  <c r="L11175" i="38" s="1"/>
  <c r="L11540" i="38" s="1"/>
  <c r="H10810" i="38"/>
  <c r="G10810" i="38"/>
  <c r="F10810" i="38"/>
  <c r="E10810" i="38"/>
  <c r="R10809" i="38"/>
  <c r="R11174" i="38" s="1"/>
  <c r="R11539" i="38" s="1"/>
  <c r="L10809" i="38"/>
  <c r="L11174" i="38" s="1"/>
  <c r="L11539" i="38" s="1"/>
  <c r="H10809" i="38"/>
  <c r="G10809" i="38"/>
  <c r="F10809" i="38"/>
  <c r="E10809" i="38"/>
  <c r="R10808" i="38"/>
  <c r="R11173" i="38" s="1"/>
  <c r="R11538" i="38" s="1"/>
  <c r="L10808" i="38"/>
  <c r="L11173" i="38" s="1"/>
  <c r="L11538" i="38" s="1"/>
  <c r="H10808" i="38"/>
  <c r="G10808" i="38"/>
  <c r="F10808" i="38"/>
  <c r="E10808" i="38"/>
  <c r="R10807" i="38"/>
  <c r="R11172" i="38" s="1"/>
  <c r="R11537" i="38" s="1"/>
  <c r="L10807" i="38"/>
  <c r="L11172" i="38" s="1"/>
  <c r="L11537" i="38" s="1"/>
  <c r="H10807" i="38"/>
  <c r="G10807" i="38"/>
  <c r="F10807" i="38"/>
  <c r="E10807" i="38"/>
  <c r="R10806" i="38"/>
  <c r="L10806" i="38"/>
  <c r="L11171" i="38" s="1"/>
  <c r="L11536" i="38" s="1"/>
  <c r="H10806" i="38"/>
  <c r="G10806" i="38"/>
  <c r="F10806" i="38"/>
  <c r="E10806" i="38"/>
  <c r="R10805" i="38"/>
  <c r="R11170" i="38" s="1"/>
  <c r="R11535" i="38" s="1"/>
  <c r="L10805" i="38"/>
  <c r="L11170" i="38" s="1"/>
  <c r="L11535" i="38" s="1"/>
  <c r="H10805" i="38"/>
  <c r="G10805" i="38"/>
  <c r="F10805" i="38"/>
  <c r="E10805" i="38"/>
  <c r="R10804" i="38"/>
  <c r="R11169" i="38" s="1"/>
  <c r="R11534" i="38" s="1"/>
  <c r="L10804" i="38"/>
  <c r="L11169" i="38" s="1"/>
  <c r="L11534" i="38" s="1"/>
  <c r="H10804" i="38"/>
  <c r="G10804" i="38"/>
  <c r="F10804" i="38"/>
  <c r="E10804" i="38"/>
  <c r="R10803" i="38"/>
  <c r="R11168" i="38" s="1"/>
  <c r="R11533" i="38" s="1"/>
  <c r="L10803" i="38"/>
  <c r="L11168" i="38" s="1"/>
  <c r="L11533" i="38" s="1"/>
  <c r="H10803" i="38"/>
  <c r="G10803" i="38"/>
  <c r="F10803" i="38"/>
  <c r="E10803" i="38"/>
  <c r="R10802" i="38"/>
  <c r="L10802" i="38"/>
  <c r="L11167" i="38" s="1"/>
  <c r="L11532" i="38" s="1"/>
  <c r="H10802" i="38"/>
  <c r="G10802" i="38"/>
  <c r="F10802" i="38"/>
  <c r="E10802" i="38"/>
  <c r="R10801" i="38"/>
  <c r="R11166" i="38" s="1"/>
  <c r="R11531" i="38" s="1"/>
  <c r="L10801" i="38"/>
  <c r="L11166" i="38" s="1"/>
  <c r="L11531" i="38" s="1"/>
  <c r="H10801" i="38"/>
  <c r="G10801" i="38"/>
  <c r="F10801" i="38"/>
  <c r="E10801" i="38"/>
  <c r="R10800" i="38"/>
  <c r="R11165" i="38" s="1"/>
  <c r="R11530" i="38" s="1"/>
  <c r="L10800" i="38"/>
  <c r="L11165" i="38" s="1"/>
  <c r="L11530" i="38" s="1"/>
  <c r="H10800" i="38"/>
  <c r="G10800" i="38"/>
  <c r="F10800" i="38"/>
  <c r="E10800" i="38"/>
  <c r="R10799" i="38"/>
  <c r="R11164" i="38" s="1"/>
  <c r="R11529" i="38" s="1"/>
  <c r="L10799" i="38"/>
  <c r="L11164" i="38" s="1"/>
  <c r="L11529" i="38" s="1"/>
  <c r="H10799" i="38"/>
  <c r="G10799" i="38"/>
  <c r="F10799" i="38"/>
  <c r="E10799" i="38"/>
  <c r="R10798" i="38"/>
  <c r="L10798" i="38"/>
  <c r="L11163" i="38" s="1"/>
  <c r="L11528" i="38" s="1"/>
  <c r="H10798" i="38"/>
  <c r="G10798" i="38"/>
  <c r="F10798" i="38"/>
  <c r="E10798" i="38"/>
  <c r="R10797" i="38"/>
  <c r="R11162" i="38" s="1"/>
  <c r="R11527" i="38" s="1"/>
  <c r="L10797" i="38"/>
  <c r="L11162" i="38" s="1"/>
  <c r="L11527" i="38" s="1"/>
  <c r="H10797" i="38"/>
  <c r="G10797" i="38"/>
  <c r="F10797" i="38"/>
  <c r="E10797" i="38"/>
  <c r="R10796" i="38"/>
  <c r="R11161" i="38" s="1"/>
  <c r="R11526" i="38" s="1"/>
  <c r="L10796" i="38"/>
  <c r="L11161" i="38" s="1"/>
  <c r="L11526" i="38" s="1"/>
  <c r="H10796" i="38"/>
  <c r="G10796" i="38"/>
  <c r="F10796" i="38"/>
  <c r="E10796" i="38"/>
  <c r="R10795" i="38"/>
  <c r="R11160" i="38" s="1"/>
  <c r="R11525" i="38" s="1"/>
  <c r="L10795" i="38"/>
  <c r="L11160" i="38" s="1"/>
  <c r="L11525" i="38" s="1"/>
  <c r="H10795" i="38"/>
  <c r="G10795" i="38"/>
  <c r="F10795" i="38"/>
  <c r="E10795" i="38"/>
  <c r="R10794" i="38"/>
  <c r="L10794" i="38"/>
  <c r="L11159" i="38" s="1"/>
  <c r="L11524" i="38" s="1"/>
  <c r="H10794" i="38"/>
  <c r="G10794" i="38"/>
  <c r="F10794" i="38"/>
  <c r="E10794" i="38"/>
  <c r="R10793" i="38"/>
  <c r="R11158" i="38" s="1"/>
  <c r="R11523" i="38" s="1"/>
  <c r="L10793" i="38"/>
  <c r="L11158" i="38" s="1"/>
  <c r="L11523" i="38" s="1"/>
  <c r="H10793" i="38"/>
  <c r="G10793" i="38"/>
  <c r="F10793" i="38"/>
  <c r="E10793" i="38"/>
  <c r="R10792" i="38"/>
  <c r="R11157" i="38" s="1"/>
  <c r="R11522" i="38" s="1"/>
  <c r="L10792" i="38"/>
  <c r="L11157" i="38" s="1"/>
  <c r="L11522" i="38" s="1"/>
  <c r="H10792" i="38"/>
  <c r="G10792" i="38"/>
  <c r="F10792" i="38"/>
  <c r="E10792" i="38"/>
  <c r="R10791" i="38"/>
  <c r="R11156" i="38" s="1"/>
  <c r="R11521" i="38" s="1"/>
  <c r="L10791" i="38"/>
  <c r="L11156" i="38" s="1"/>
  <c r="L11521" i="38" s="1"/>
  <c r="H10791" i="38"/>
  <c r="G10791" i="38"/>
  <c r="F10791" i="38"/>
  <c r="E10791" i="38"/>
  <c r="R10790" i="38"/>
  <c r="L10790" i="38"/>
  <c r="L11155" i="38" s="1"/>
  <c r="L11520" i="38" s="1"/>
  <c r="H10790" i="38"/>
  <c r="G10790" i="38"/>
  <c r="F10790" i="38"/>
  <c r="E10790" i="38"/>
  <c r="R10789" i="38"/>
  <c r="R11154" i="38" s="1"/>
  <c r="R11519" i="38" s="1"/>
  <c r="L10789" i="38"/>
  <c r="L11154" i="38" s="1"/>
  <c r="L11519" i="38" s="1"/>
  <c r="H10789" i="38"/>
  <c r="G10789" i="38"/>
  <c r="F10789" i="38"/>
  <c r="E10789" i="38"/>
  <c r="R10788" i="38"/>
  <c r="R11153" i="38" s="1"/>
  <c r="R11518" i="38" s="1"/>
  <c r="L10788" i="38"/>
  <c r="L11153" i="38" s="1"/>
  <c r="L11518" i="38" s="1"/>
  <c r="H10788" i="38"/>
  <c r="G10788" i="38"/>
  <c r="F10788" i="38"/>
  <c r="E10788" i="38"/>
  <c r="R10787" i="38"/>
  <c r="R11152" i="38" s="1"/>
  <c r="R11517" i="38" s="1"/>
  <c r="L10787" i="38"/>
  <c r="L11152" i="38" s="1"/>
  <c r="L11517" i="38" s="1"/>
  <c r="H10787" i="38"/>
  <c r="G10787" i="38"/>
  <c r="F10787" i="38"/>
  <c r="E10787" i="38"/>
  <c r="R10786" i="38"/>
  <c r="L10786" i="38"/>
  <c r="L11151" i="38" s="1"/>
  <c r="L11516" i="38" s="1"/>
  <c r="H10786" i="38"/>
  <c r="G10786" i="38"/>
  <c r="F10786" i="38"/>
  <c r="E10786" i="38"/>
  <c r="R10785" i="38"/>
  <c r="R11150" i="38" s="1"/>
  <c r="R11515" i="38" s="1"/>
  <c r="L10785" i="38"/>
  <c r="L11150" i="38" s="1"/>
  <c r="L11515" i="38" s="1"/>
  <c r="H10785" i="38"/>
  <c r="G10785" i="38"/>
  <c r="F10785" i="38"/>
  <c r="E10785" i="38"/>
  <c r="R10784" i="38"/>
  <c r="R11149" i="38" s="1"/>
  <c r="R11514" i="38" s="1"/>
  <c r="L10784" i="38"/>
  <c r="L11149" i="38" s="1"/>
  <c r="L11514" i="38" s="1"/>
  <c r="H10784" i="38"/>
  <c r="G10784" i="38"/>
  <c r="F10784" i="38"/>
  <c r="E10784" i="38"/>
  <c r="R10783" i="38"/>
  <c r="R11148" i="38" s="1"/>
  <c r="R11513" i="38" s="1"/>
  <c r="L10783" i="38"/>
  <c r="L11148" i="38" s="1"/>
  <c r="L11513" i="38" s="1"/>
  <c r="H10783" i="38"/>
  <c r="G10783" i="38"/>
  <c r="F10783" i="38"/>
  <c r="E10783" i="38"/>
  <c r="R10782" i="38"/>
  <c r="L10782" i="38"/>
  <c r="L11147" i="38" s="1"/>
  <c r="L11512" i="38" s="1"/>
  <c r="H10782" i="38"/>
  <c r="G10782" i="38"/>
  <c r="F10782" i="38"/>
  <c r="E10782" i="38"/>
  <c r="R10781" i="38"/>
  <c r="R11146" i="38" s="1"/>
  <c r="R11511" i="38" s="1"/>
  <c r="L10781" i="38"/>
  <c r="L11146" i="38" s="1"/>
  <c r="L11511" i="38" s="1"/>
  <c r="H10781" i="38"/>
  <c r="G10781" i="38"/>
  <c r="F10781" i="38"/>
  <c r="E10781" i="38"/>
  <c r="R10780" i="38"/>
  <c r="R11145" i="38" s="1"/>
  <c r="R11510" i="38" s="1"/>
  <c r="L10780" i="38"/>
  <c r="L11145" i="38" s="1"/>
  <c r="L11510" i="38" s="1"/>
  <c r="H10780" i="38"/>
  <c r="G10780" i="38"/>
  <c r="F10780" i="38"/>
  <c r="E10780" i="38"/>
  <c r="R10779" i="38"/>
  <c r="R11144" i="38" s="1"/>
  <c r="R11509" i="38" s="1"/>
  <c r="L10779" i="38"/>
  <c r="L11144" i="38" s="1"/>
  <c r="L11509" i="38" s="1"/>
  <c r="H10779" i="38"/>
  <c r="G10779" i="38"/>
  <c r="F10779" i="38"/>
  <c r="E10779" i="38"/>
  <c r="R10778" i="38"/>
  <c r="L10778" i="38"/>
  <c r="L11143" i="38" s="1"/>
  <c r="L11508" i="38" s="1"/>
  <c r="H10778" i="38"/>
  <c r="G10778" i="38"/>
  <c r="F10778" i="38"/>
  <c r="E10778" i="38"/>
  <c r="R10777" i="38"/>
  <c r="R11142" i="38" s="1"/>
  <c r="R11507" i="38" s="1"/>
  <c r="L10777" i="38"/>
  <c r="L11142" i="38" s="1"/>
  <c r="L11507" i="38" s="1"/>
  <c r="H10777" i="38"/>
  <c r="G10777" i="38"/>
  <c r="F10777" i="38"/>
  <c r="E10777" i="38"/>
  <c r="R10776" i="38"/>
  <c r="R11141" i="38" s="1"/>
  <c r="R11506" i="38" s="1"/>
  <c r="L10776" i="38"/>
  <c r="L11141" i="38" s="1"/>
  <c r="L11506" i="38" s="1"/>
  <c r="H10776" i="38"/>
  <c r="G10776" i="38"/>
  <c r="F10776" i="38"/>
  <c r="E10776" i="38"/>
  <c r="R10775" i="38"/>
  <c r="R11140" i="38" s="1"/>
  <c r="R11505" i="38" s="1"/>
  <c r="L10775" i="38"/>
  <c r="L11140" i="38" s="1"/>
  <c r="L11505" i="38" s="1"/>
  <c r="H10775" i="38"/>
  <c r="G10775" i="38"/>
  <c r="F10775" i="38"/>
  <c r="E10775" i="38"/>
  <c r="R10774" i="38"/>
  <c r="L10774" i="38"/>
  <c r="L11139" i="38" s="1"/>
  <c r="L11504" i="38" s="1"/>
  <c r="H10774" i="38"/>
  <c r="G10774" i="38"/>
  <c r="F10774" i="38"/>
  <c r="E10774" i="38"/>
  <c r="R10773" i="38"/>
  <c r="R11138" i="38" s="1"/>
  <c r="R11503" i="38" s="1"/>
  <c r="L10773" i="38"/>
  <c r="L11138" i="38" s="1"/>
  <c r="L11503" i="38" s="1"/>
  <c r="H10773" i="38"/>
  <c r="G10773" i="38"/>
  <c r="F10773" i="38"/>
  <c r="E10773" i="38"/>
  <c r="R10772" i="38"/>
  <c r="R11137" i="38" s="1"/>
  <c r="R11502" i="38" s="1"/>
  <c r="L10772" i="38"/>
  <c r="L11137" i="38" s="1"/>
  <c r="L11502" i="38" s="1"/>
  <c r="H10772" i="38"/>
  <c r="G10772" i="38"/>
  <c r="F10772" i="38"/>
  <c r="E10772" i="38"/>
  <c r="R10771" i="38"/>
  <c r="R11136" i="38" s="1"/>
  <c r="R11501" i="38" s="1"/>
  <c r="L10771" i="38"/>
  <c r="L11136" i="38" s="1"/>
  <c r="L11501" i="38" s="1"/>
  <c r="H10771" i="38"/>
  <c r="G10771" i="38"/>
  <c r="F10771" i="38"/>
  <c r="E10771" i="38"/>
  <c r="R10770" i="38"/>
  <c r="L10770" i="38"/>
  <c r="L11135" i="38" s="1"/>
  <c r="L11500" i="38" s="1"/>
  <c r="H10770" i="38"/>
  <c r="G10770" i="38"/>
  <c r="F10770" i="38"/>
  <c r="E10770" i="38"/>
  <c r="R10769" i="38"/>
  <c r="R11134" i="38" s="1"/>
  <c r="R11499" i="38" s="1"/>
  <c r="L10769" i="38"/>
  <c r="L11134" i="38" s="1"/>
  <c r="L11499" i="38" s="1"/>
  <c r="H10769" i="38"/>
  <c r="G10769" i="38"/>
  <c r="F10769" i="38"/>
  <c r="E10769" i="38"/>
  <c r="R10768" i="38"/>
  <c r="R11133" i="38" s="1"/>
  <c r="R11498" i="38" s="1"/>
  <c r="L10768" i="38"/>
  <c r="L11133" i="38" s="1"/>
  <c r="L11498" i="38" s="1"/>
  <c r="H10768" i="38"/>
  <c r="G10768" i="38"/>
  <c r="F10768" i="38"/>
  <c r="E10768" i="38"/>
  <c r="R10767" i="38"/>
  <c r="R11132" i="38" s="1"/>
  <c r="R11497" i="38" s="1"/>
  <c r="L10767" i="38"/>
  <c r="L11132" i="38" s="1"/>
  <c r="L11497" i="38" s="1"/>
  <c r="H10767" i="38"/>
  <c r="G10767" i="38"/>
  <c r="F10767" i="38"/>
  <c r="E10767" i="38"/>
  <c r="R10766" i="38"/>
  <c r="L10766" i="38"/>
  <c r="L11131" i="38" s="1"/>
  <c r="L11496" i="38" s="1"/>
  <c r="H10766" i="38"/>
  <c r="G10766" i="38"/>
  <c r="F10766" i="38"/>
  <c r="E10766" i="38"/>
  <c r="R10765" i="38"/>
  <c r="R11130" i="38" s="1"/>
  <c r="R11495" i="38" s="1"/>
  <c r="L10765" i="38"/>
  <c r="L11130" i="38" s="1"/>
  <c r="L11495" i="38" s="1"/>
  <c r="H10765" i="38"/>
  <c r="G10765" i="38"/>
  <c r="F10765" i="38"/>
  <c r="E10765" i="38"/>
  <c r="R10764" i="38"/>
  <c r="R11129" i="38" s="1"/>
  <c r="R11494" i="38" s="1"/>
  <c r="L10764" i="38"/>
  <c r="L11129" i="38" s="1"/>
  <c r="L11494" i="38" s="1"/>
  <c r="H10764" i="38"/>
  <c r="G10764" i="38"/>
  <c r="F10764" i="38"/>
  <c r="E10764" i="38"/>
  <c r="R10763" i="38"/>
  <c r="R11128" i="38" s="1"/>
  <c r="R11493" i="38" s="1"/>
  <c r="L10763" i="38"/>
  <c r="L11128" i="38" s="1"/>
  <c r="L11493" i="38" s="1"/>
  <c r="H10763" i="38"/>
  <c r="G10763" i="38"/>
  <c r="F10763" i="38"/>
  <c r="E10763" i="38"/>
  <c r="R10762" i="38"/>
  <c r="L10762" i="38"/>
  <c r="L11127" i="38" s="1"/>
  <c r="L11492" i="38" s="1"/>
  <c r="H10762" i="38"/>
  <c r="G10762" i="38"/>
  <c r="F10762" i="38"/>
  <c r="E10762" i="38"/>
  <c r="R10761" i="38"/>
  <c r="R11126" i="38" s="1"/>
  <c r="R11491" i="38" s="1"/>
  <c r="L10761" i="38"/>
  <c r="L11126" i="38" s="1"/>
  <c r="L11491" i="38" s="1"/>
  <c r="H10761" i="38"/>
  <c r="G10761" i="38"/>
  <c r="F10761" i="38"/>
  <c r="E10761" i="38"/>
  <c r="R10760" i="38"/>
  <c r="R11125" i="38" s="1"/>
  <c r="R11490" i="38" s="1"/>
  <c r="L10760" i="38"/>
  <c r="L11125" i="38" s="1"/>
  <c r="L11490" i="38" s="1"/>
  <c r="H10760" i="38"/>
  <c r="G10760" i="38"/>
  <c r="F10760" i="38"/>
  <c r="E10760" i="38"/>
  <c r="R10759" i="38"/>
  <c r="R11124" i="38" s="1"/>
  <c r="R11489" i="38" s="1"/>
  <c r="L10759" i="38"/>
  <c r="L11124" i="38" s="1"/>
  <c r="L11489" i="38" s="1"/>
  <c r="H10759" i="38"/>
  <c r="G10759" i="38"/>
  <c r="F10759" i="38"/>
  <c r="E10759" i="38"/>
  <c r="R10758" i="38"/>
  <c r="L10758" i="38"/>
  <c r="L11123" i="38" s="1"/>
  <c r="L11488" i="38" s="1"/>
  <c r="H10758" i="38"/>
  <c r="G10758" i="38"/>
  <c r="F10758" i="38"/>
  <c r="E10758" i="38"/>
  <c r="R10757" i="38"/>
  <c r="R11122" i="38" s="1"/>
  <c r="R11487" i="38" s="1"/>
  <c r="L10757" i="38"/>
  <c r="L11122" i="38" s="1"/>
  <c r="L11487" i="38" s="1"/>
  <c r="H10757" i="38"/>
  <c r="G10757" i="38"/>
  <c r="F10757" i="38"/>
  <c r="E10757" i="38"/>
  <c r="R10756" i="38"/>
  <c r="R11121" i="38" s="1"/>
  <c r="R11486" i="38" s="1"/>
  <c r="L10756" i="38"/>
  <c r="L11121" i="38" s="1"/>
  <c r="L11486" i="38" s="1"/>
  <c r="H10756" i="38"/>
  <c r="G10756" i="38"/>
  <c r="F10756" i="38"/>
  <c r="E10756" i="38"/>
  <c r="R10755" i="38"/>
  <c r="R11120" i="38" s="1"/>
  <c r="R11485" i="38" s="1"/>
  <c r="L10755" i="38"/>
  <c r="L11120" i="38" s="1"/>
  <c r="L11485" i="38" s="1"/>
  <c r="H10755" i="38"/>
  <c r="G10755" i="38"/>
  <c r="F10755" i="38"/>
  <c r="E10755" i="38"/>
  <c r="R10754" i="38"/>
  <c r="L10754" i="38"/>
  <c r="L11119" i="38" s="1"/>
  <c r="L11484" i="38" s="1"/>
  <c r="H10754" i="38"/>
  <c r="G10754" i="38"/>
  <c r="F10754" i="38"/>
  <c r="E10754" i="38"/>
  <c r="R10753" i="38"/>
  <c r="R11118" i="38" s="1"/>
  <c r="R11483" i="38" s="1"/>
  <c r="L10753" i="38"/>
  <c r="L11118" i="38" s="1"/>
  <c r="L11483" i="38" s="1"/>
  <c r="H10753" i="38"/>
  <c r="G10753" i="38"/>
  <c r="F10753" i="38"/>
  <c r="E10753" i="38"/>
  <c r="R10752" i="38"/>
  <c r="R11117" i="38" s="1"/>
  <c r="R11482" i="38" s="1"/>
  <c r="L10752" i="38"/>
  <c r="L11117" i="38" s="1"/>
  <c r="L11482" i="38" s="1"/>
  <c r="H10752" i="38"/>
  <c r="G10752" i="38"/>
  <c r="F10752" i="38"/>
  <c r="E10752" i="38"/>
  <c r="R10751" i="38"/>
  <c r="R11116" i="38" s="1"/>
  <c r="R11481" i="38" s="1"/>
  <c r="L10751" i="38"/>
  <c r="L11116" i="38" s="1"/>
  <c r="L11481" i="38" s="1"/>
  <c r="H10751" i="38"/>
  <c r="G10751" i="38"/>
  <c r="F10751" i="38"/>
  <c r="E10751" i="38"/>
  <c r="R10750" i="38"/>
  <c r="L10750" i="38"/>
  <c r="L11115" i="38" s="1"/>
  <c r="L11480" i="38" s="1"/>
  <c r="H10750" i="38"/>
  <c r="G10750" i="38"/>
  <c r="F10750" i="38"/>
  <c r="E10750" i="38"/>
  <c r="R10749" i="38"/>
  <c r="R11114" i="38" s="1"/>
  <c r="R11479" i="38" s="1"/>
  <c r="L10749" i="38"/>
  <c r="L11114" i="38" s="1"/>
  <c r="L11479" i="38" s="1"/>
  <c r="H10749" i="38"/>
  <c r="G10749" i="38"/>
  <c r="F10749" i="38"/>
  <c r="E10749" i="38"/>
  <c r="R10748" i="38"/>
  <c r="R11113" i="38" s="1"/>
  <c r="R11478" i="38" s="1"/>
  <c r="L10748" i="38"/>
  <c r="L11113" i="38" s="1"/>
  <c r="L11478" i="38" s="1"/>
  <c r="H10748" i="38"/>
  <c r="G10748" i="38"/>
  <c r="F10748" i="38"/>
  <c r="E10748" i="38"/>
  <c r="R10747" i="38"/>
  <c r="R11112" i="38" s="1"/>
  <c r="R11477" i="38" s="1"/>
  <c r="L10747" i="38"/>
  <c r="L11112" i="38" s="1"/>
  <c r="L11477" i="38" s="1"/>
  <c r="H10747" i="38"/>
  <c r="G10747" i="38"/>
  <c r="F10747" i="38"/>
  <c r="E10747" i="38"/>
  <c r="R10746" i="38"/>
  <c r="L10746" i="38"/>
  <c r="L11111" i="38" s="1"/>
  <c r="L11476" i="38" s="1"/>
  <c r="H10746" i="38"/>
  <c r="G10746" i="38"/>
  <c r="F10746" i="38"/>
  <c r="E10746" i="38"/>
  <c r="R10745" i="38"/>
  <c r="R11110" i="38" s="1"/>
  <c r="R11475" i="38" s="1"/>
  <c r="L10745" i="38"/>
  <c r="L11110" i="38" s="1"/>
  <c r="L11475" i="38" s="1"/>
  <c r="H10745" i="38"/>
  <c r="G10745" i="38"/>
  <c r="F10745" i="38"/>
  <c r="E10745" i="38"/>
  <c r="R10744" i="38"/>
  <c r="R11109" i="38" s="1"/>
  <c r="R11474" i="38" s="1"/>
  <c r="L10744" i="38"/>
  <c r="L11109" i="38" s="1"/>
  <c r="L11474" i="38" s="1"/>
  <c r="H10744" i="38"/>
  <c r="G10744" i="38"/>
  <c r="F10744" i="38"/>
  <c r="E10744" i="38"/>
  <c r="R10743" i="38"/>
  <c r="R11108" i="38" s="1"/>
  <c r="R11473" i="38" s="1"/>
  <c r="L10743" i="38"/>
  <c r="L11108" i="38" s="1"/>
  <c r="L11473" i="38" s="1"/>
  <c r="H10743" i="38"/>
  <c r="G10743" i="38"/>
  <c r="F10743" i="38"/>
  <c r="E10743" i="38"/>
  <c r="R10742" i="38"/>
  <c r="L10742" i="38"/>
  <c r="L11107" i="38" s="1"/>
  <c r="L11472" i="38" s="1"/>
  <c r="H10742" i="38"/>
  <c r="G10742" i="38"/>
  <c r="F10742" i="38"/>
  <c r="E10742" i="38"/>
  <c r="R10741" i="38"/>
  <c r="R11106" i="38" s="1"/>
  <c r="R11471" i="38" s="1"/>
  <c r="L10741" i="38"/>
  <c r="L11106" i="38" s="1"/>
  <c r="L11471" i="38" s="1"/>
  <c r="H10741" i="38"/>
  <c r="G10741" i="38"/>
  <c r="F10741" i="38"/>
  <c r="E10741" i="38"/>
  <c r="R10740" i="38"/>
  <c r="R11105" i="38" s="1"/>
  <c r="R11470" i="38" s="1"/>
  <c r="L10740" i="38"/>
  <c r="L11105" i="38" s="1"/>
  <c r="L11470" i="38" s="1"/>
  <c r="H10740" i="38"/>
  <c r="G10740" i="38"/>
  <c r="F10740" i="38"/>
  <c r="E10740" i="38"/>
  <c r="R10739" i="38"/>
  <c r="R11104" i="38" s="1"/>
  <c r="R11469" i="38" s="1"/>
  <c r="L10739" i="38"/>
  <c r="L11104" i="38" s="1"/>
  <c r="L11469" i="38" s="1"/>
  <c r="H10739" i="38"/>
  <c r="G10739" i="38"/>
  <c r="F10739" i="38"/>
  <c r="E10739" i="38"/>
  <c r="R10738" i="38"/>
  <c r="L10738" i="38"/>
  <c r="L11103" i="38" s="1"/>
  <c r="L11468" i="38" s="1"/>
  <c r="H10738" i="38"/>
  <c r="G10738" i="38"/>
  <c r="F10738" i="38"/>
  <c r="E10738" i="38"/>
  <c r="R10737" i="38"/>
  <c r="R11102" i="38" s="1"/>
  <c r="R11467" i="38" s="1"/>
  <c r="L10737" i="38"/>
  <c r="L11102" i="38" s="1"/>
  <c r="L11467" i="38" s="1"/>
  <c r="H10737" i="38"/>
  <c r="G10737" i="38"/>
  <c r="F10737" i="38"/>
  <c r="E10737" i="38"/>
  <c r="R10736" i="38"/>
  <c r="R11101" i="38" s="1"/>
  <c r="R11466" i="38" s="1"/>
  <c r="L10736" i="38"/>
  <c r="L11101" i="38" s="1"/>
  <c r="L11466" i="38" s="1"/>
  <c r="H10736" i="38"/>
  <c r="G10736" i="38"/>
  <c r="F10736" i="38"/>
  <c r="E10736" i="38"/>
  <c r="R10735" i="38"/>
  <c r="R11100" i="38" s="1"/>
  <c r="R11465" i="38" s="1"/>
  <c r="L10735" i="38"/>
  <c r="L11100" i="38" s="1"/>
  <c r="L11465" i="38" s="1"/>
  <c r="H10735" i="38"/>
  <c r="G10735" i="38"/>
  <c r="F10735" i="38"/>
  <c r="E10735" i="38"/>
  <c r="R10734" i="38"/>
  <c r="L10734" i="38"/>
  <c r="L11099" i="38" s="1"/>
  <c r="L11464" i="38" s="1"/>
  <c r="H10734" i="38"/>
  <c r="G10734" i="38"/>
  <c r="F10734" i="38"/>
  <c r="E10734" i="38"/>
  <c r="R10733" i="38"/>
  <c r="R11098" i="38" s="1"/>
  <c r="R11463" i="38" s="1"/>
  <c r="L10733" i="38"/>
  <c r="L11098" i="38" s="1"/>
  <c r="L11463" i="38" s="1"/>
  <c r="H10733" i="38"/>
  <c r="G10733" i="38"/>
  <c r="F10733" i="38"/>
  <c r="E10733" i="38"/>
  <c r="R10732" i="38"/>
  <c r="R11097" i="38" s="1"/>
  <c r="R11462" i="38" s="1"/>
  <c r="L10732" i="38"/>
  <c r="L11097" i="38" s="1"/>
  <c r="L11462" i="38" s="1"/>
  <c r="H10732" i="38"/>
  <c r="G10732" i="38"/>
  <c r="F10732" i="38"/>
  <c r="E10732" i="38"/>
  <c r="R10731" i="38"/>
  <c r="R11096" i="38" s="1"/>
  <c r="R11461" i="38" s="1"/>
  <c r="L10731" i="38"/>
  <c r="L11096" i="38" s="1"/>
  <c r="L11461" i="38" s="1"/>
  <c r="H10731" i="38"/>
  <c r="G10731" i="38"/>
  <c r="F10731" i="38"/>
  <c r="E10731" i="38"/>
  <c r="R10730" i="38"/>
  <c r="L10730" i="38"/>
  <c r="L11095" i="38" s="1"/>
  <c r="L11460" i="38" s="1"/>
  <c r="H10730" i="38"/>
  <c r="G10730" i="38"/>
  <c r="F10730" i="38"/>
  <c r="E10730" i="38"/>
  <c r="R10729" i="38"/>
  <c r="R11094" i="38" s="1"/>
  <c r="R11459" i="38" s="1"/>
  <c r="L10729" i="38"/>
  <c r="L11094" i="38" s="1"/>
  <c r="L11459" i="38" s="1"/>
  <c r="H10729" i="38"/>
  <c r="G10729" i="38"/>
  <c r="F10729" i="38"/>
  <c r="E10729" i="38"/>
  <c r="R10728" i="38"/>
  <c r="R11093" i="38" s="1"/>
  <c r="R11458" i="38" s="1"/>
  <c r="L10728" i="38"/>
  <c r="L11093" i="38" s="1"/>
  <c r="L11458" i="38" s="1"/>
  <c r="H10728" i="38"/>
  <c r="G10728" i="38"/>
  <c r="F10728" i="38"/>
  <c r="E10728" i="38"/>
  <c r="R10727" i="38"/>
  <c r="R11092" i="38" s="1"/>
  <c r="R11457" i="38" s="1"/>
  <c r="L10727" i="38"/>
  <c r="L11092" i="38" s="1"/>
  <c r="L11457" i="38" s="1"/>
  <c r="H10727" i="38"/>
  <c r="G10727" i="38"/>
  <c r="F10727" i="38"/>
  <c r="E10727" i="38"/>
  <c r="R10726" i="38"/>
  <c r="L10726" i="38"/>
  <c r="L11091" i="38" s="1"/>
  <c r="L11456" i="38" s="1"/>
  <c r="H10726" i="38"/>
  <c r="G10726" i="38"/>
  <c r="F10726" i="38"/>
  <c r="E10726" i="38"/>
  <c r="R10725" i="38"/>
  <c r="R11090" i="38" s="1"/>
  <c r="R11455" i="38" s="1"/>
  <c r="L10725" i="38"/>
  <c r="L11090" i="38" s="1"/>
  <c r="L11455" i="38" s="1"/>
  <c r="H10725" i="38"/>
  <c r="G10725" i="38"/>
  <c r="F10725" i="38"/>
  <c r="E10725" i="38"/>
  <c r="R10724" i="38"/>
  <c r="R11089" i="38" s="1"/>
  <c r="R11454" i="38" s="1"/>
  <c r="L10724" i="38"/>
  <c r="L11089" i="38" s="1"/>
  <c r="L11454" i="38" s="1"/>
  <c r="H10724" i="38"/>
  <c r="G10724" i="38"/>
  <c r="F10724" i="38"/>
  <c r="E10724" i="38"/>
  <c r="R10723" i="38"/>
  <c r="R11088" i="38" s="1"/>
  <c r="R11453" i="38" s="1"/>
  <c r="L10723" i="38"/>
  <c r="L11088" i="38" s="1"/>
  <c r="L11453" i="38" s="1"/>
  <c r="H10723" i="38"/>
  <c r="G10723" i="38"/>
  <c r="F10723" i="38"/>
  <c r="E10723" i="38"/>
  <c r="R10722" i="38"/>
  <c r="L10722" i="38"/>
  <c r="L11087" i="38" s="1"/>
  <c r="L11452" i="38" s="1"/>
  <c r="H10722" i="38"/>
  <c r="G10722" i="38"/>
  <c r="F10722" i="38"/>
  <c r="E10722" i="38"/>
  <c r="R10721" i="38"/>
  <c r="R11086" i="38" s="1"/>
  <c r="R11451" i="38" s="1"/>
  <c r="L10721" i="38"/>
  <c r="L11086" i="38" s="1"/>
  <c r="L11451" i="38" s="1"/>
  <c r="H10721" i="38"/>
  <c r="G10721" i="38"/>
  <c r="F10721" i="38"/>
  <c r="E10721" i="38"/>
  <c r="R10720" i="38"/>
  <c r="R11085" i="38" s="1"/>
  <c r="R11450" i="38" s="1"/>
  <c r="L10720" i="38"/>
  <c r="L11085" i="38" s="1"/>
  <c r="L11450" i="38" s="1"/>
  <c r="H10720" i="38"/>
  <c r="G10720" i="38"/>
  <c r="F10720" i="38"/>
  <c r="E10720" i="38"/>
  <c r="R10719" i="38"/>
  <c r="R11084" i="38" s="1"/>
  <c r="R11449" i="38" s="1"/>
  <c r="L10719" i="38"/>
  <c r="L11084" i="38" s="1"/>
  <c r="L11449" i="38" s="1"/>
  <c r="H10719" i="38"/>
  <c r="G10719" i="38"/>
  <c r="F10719" i="38"/>
  <c r="E10719" i="38"/>
  <c r="R10718" i="38"/>
  <c r="L10718" i="38"/>
  <c r="L11083" i="38" s="1"/>
  <c r="L11448" i="38" s="1"/>
  <c r="H10718" i="38"/>
  <c r="G10718" i="38"/>
  <c r="F10718" i="38"/>
  <c r="E10718" i="38"/>
  <c r="R10717" i="38"/>
  <c r="R11082" i="38" s="1"/>
  <c r="R11447" i="38" s="1"/>
  <c r="L10717" i="38"/>
  <c r="L11082" i="38" s="1"/>
  <c r="L11447" i="38" s="1"/>
  <c r="H10717" i="38"/>
  <c r="G10717" i="38"/>
  <c r="F10717" i="38"/>
  <c r="E10717" i="38"/>
  <c r="R10716" i="38"/>
  <c r="R11081" i="38" s="1"/>
  <c r="R11446" i="38" s="1"/>
  <c r="L10716" i="38"/>
  <c r="L11081" i="38" s="1"/>
  <c r="L11446" i="38" s="1"/>
  <c r="H10716" i="38"/>
  <c r="G10716" i="38"/>
  <c r="F10716" i="38"/>
  <c r="E10716" i="38"/>
  <c r="R10715" i="38"/>
  <c r="R11080" i="38" s="1"/>
  <c r="R11445" i="38" s="1"/>
  <c r="L10715" i="38"/>
  <c r="L11080" i="38" s="1"/>
  <c r="L11445" i="38" s="1"/>
  <c r="H10715" i="38"/>
  <c r="G10715" i="38"/>
  <c r="F10715" i="38"/>
  <c r="E10715" i="38"/>
  <c r="R10714" i="38"/>
  <c r="L10714" i="38"/>
  <c r="L11079" i="38" s="1"/>
  <c r="L11444" i="38" s="1"/>
  <c r="H10714" i="38"/>
  <c r="G10714" i="38"/>
  <c r="F10714" i="38"/>
  <c r="E10714" i="38"/>
  <c r="R10713" i="38"/>
  <c r="R11078" i="38" s="1"/>
  <c r="R11443" i="38" s="1"/>
  <c r="L10713" i="38"/>
  <c r="L11078" i="38" s="1"/>
  <c r="L11443" i="38" s="1"/>
  <c r="H10713" i="38"/>
  <c r="G10713" i="38"/>
  <c r="F10713" i="38"/>
  <c r="E10713" i="38"/>
  <c r="R10712" i="38"/>
  <c r="R11077" i="38" s="1"/>
  <c r="R11442" i="38" s="1"/>
  <c r="L10712" i="38"/>
  <c r="L11077" i="38" s="1"/>
  <c r="L11442" i="38" s="1"/>
  <c r="H10712" i="38"/>
  <c r="G10712" i="38"/>
  <c r="F10712" i="38"/>
  <c r="E10712" i="38"/>
  <c r="R10711" i="38"/>
  <c r="R11076" i="38" s="1"/>
  <c r="R11441" i="38" s="1"/>
  <c r="L10711" i="38"/>
  <c r="L11076" i="38" s="1"/>
  <c r="L11441" i="38" s="1"/>
  <c r="H10711" i="38"/>
  <c r="G10711" i="38"/>
  <c r="F10711" i="38"/>
  <c r="E10711" i="38"/>
  <c r="R10710" i="38"/>
  <c r="L10710" i="38"/>
  <c r="L11075" i="38" s="1"/>
  <c r="L11440" i="38" s="1"/>
  <c r="H10710" i="38"/>
  <c r="G10710" i="38"/>
  <c r="F10710" i="38"/>
  <c r="E10710" i="38"/>
  <c r="R10709" i="38"/>
  <c r="R11074" i="38" s="1"/>
  <c r="R11439" i="38" s="1"/>
  <c r="L10709" i="38"/>
  <c r="L11074" i="38" s="1"/>
  <c r="L11439" i="38" s="1"/>
  <c r="H10709" i="38"/>
  <c r="G10709" i="38"/>
  <c r="F10709" i="38"/>
  <c r="E10709" i="38"/>
  <c r="R10708" i="38"/>
  <c r="R11073" i="38" s="1"/>
  <c r="R11438" i="38" s="1"/>
  <c r="L10708" i="38"/>
  <c r="L11073" i="38" s="1"/>
  <c r="L11438" i="38" s="1"/>
  <c r="H10708" i="38"/>
  <c r="G10708" i="38"/>
  <c r="F10708" i="38"/>
  <c r="E10708" i="38"/>
  <c r="R10707" i="38"/>
  <c r="R11072" i="38" s="1"/>
  <c r="R11437" i="38" s="1"/>
  <c r="L10707" i="38"/>
  <c r="L11072" i="38" s="1"/>
  <c r="L11437" i="38" s="1"/>
  <c r="H10707" i="38"/>
  <c r="G10707" i="38"/>
  <c r="F10707" i="38"/>
  <c r="E10707" i="38"/>
  <c r="R10706" i="38"/>
  <c r="L10706" i="38"/>
  <c r="L11071" i="38" s="1"/>
  <c r="L11436" i="38" s="1"/>
  <c r="H10706" i="38"/>
  <c r="G10706" i="38"/>
  <c r="F10706" i="38"/>
  <c r="E10706" i="38"/>
  <c r="R10705" i="38"/>
  <c r="R11070" i="38" s="1"/>
  <c r="R11435" i="38" s="1"/>
  <c r="L10705" i="38"/>
  <c r="L11070" i="38" s="1"/>
  <c r="L11435" i="38" s="1"/>
  <c r="H10705" i="38"/>
  <c r="G10705" i="38"/>
  <c r="F10705" i="38"/>
  <c r="E10705" i="38"/>
  <c r="R10704" i="38"/>
  <c r="R11069" i="38" s="1"/>
  <c r="R11434" i="38" s="1"/>
  <c r="L10704" i="38"/>
  <c r="L11069" i="38" s="1"/>
  <c r="L11434" i="38" s="1"/>
  <c r="H10704" i="38"/>
  <c r="G10704" i="38"/>
  <c r="F10704" i="38"/>
  <c r="E10704" i="38"/>
  <c r="R10703" i="38"/>
  <c r="R11068" i="38" s="1"/>
  <c r="R11433" i="38" s="1"/>
  <c r="L10703" i="38"/>
  <c r="L11068" i="38" s="1"/>
  <c r="L11433" i="38" s="1"/>
  <c r="H10703" i="38"/>
  <c r="G10703" i="38"/>
  <c r="F10703" i="38"/>
  <c r="E10703" i="38"/>
  <c r="R10702" i="38"/>
  <c r="L10702" i="38"/>
  <c r="L11067" i="38" s="1"/>
  <c r="L11432" i="38" s="1"/>
  <c r="H10702" i="38"/>
  <c r="G10702" i="38"/>
  <c r="F10702" i="38"/>
  <c r="E10702" i="38"/>
  <c r="R10701" i="38"/>
  <c r="R11066" i="38" s="1"/>
  <c r="R11431" i="38" s="1"/>
  <c r="L10701" i="38"/>
  <c r="L11066" i="38" s="1"/>
  <c r="L11431" i="38" s="1"/>
  <c r="H10701" i="38"/>
  <c r="G10701" i="38"/>
  <c r="F10701" i="38"/>
  <c r="E10701" i="38"/>
  <c r="R10700" i="38"/>
  <c r="R11065" i="38" s="1"/>
  <c r="R11430" i="38" s="1"/>
  <c r="L10700" i="38"/>
  <c r="L11065" i="38" s="1"/>
  <c r="L11430" i="38" s="1"/>
  <c r="H10700" i="38"/>
  <c r="G10700" i="38"/>
  <c r="F10700" i="38"/>
  <c r="E10700" i="38"/>
  <c r="R10699" i="38"/>
  <c r="R11064" i="38" s="1"/>
  <c r="R11429" i="38" s="1"/>
  <c r="L10699" i="38"/>
  <c r="L11064" i="38" s="1"/>
  <c r="L11429" i="38" s="1"/>
  <c r="H10699" i="38"/>
  <c r="G10699" i="38"/>
  <c r="F10699" i="38"/>
  <c r="E10699" i="38"/>
  <c r="R10698" i="38"/>
  <c r="L10698" i="38"/>
  <c r="L11063" i="38" s="1"/>
  <c r="L11428" i="38" s="1"/>
  <c r="H10698" i="38"/>
  <c r="G10698" i="38"/>
  <c r="F10698" i="38"/>
  <c r="E10698" i="38"/>
  <c r="R10697" i="38"/>
  <c r="R11062" i="38" s="1"/>
  <c r="R11427" i="38" s="1"/>
  <c r="L10697" i="38"/>
  <c r="L11062" i="38" s="1"/>
  <c r="L11427" i="38" s="1"/>
  <c r="H10697" i="38"/>
  <c r="G10697" i="38"/>
  <c r="F10697" i="38"/>
  <c r="E10697" i="38"/>
  <c r="R10696" i="38"/>
  <c r="R11061" i="38" s="1"/>
  <c r="R11426" i="38" s="1"/>
  <c r="L10696" i="38"/>
  <c r="L11061" i="38" s="1"/>
  <c r="L11426" i="38" s="1"/>
  <c r="H10696" i="38"/>
  <c r="G10696" i="38"/>
  <c r="F10696" i="38"/>
  <c r="E10696" i="38"/>
  <c r="R10695" i="38"/>
  <c r="R11060" i="38" s="1"/>
  <c r="R11425" i="38" s="1"/>
  <c r="L10695" i="38"/>
  <c r="L11060" i="38" s="1"/>
  <c r="L11425" i="38" s="1"/>
  <c r="H10695" i="38"/>
  <c r="G10695" i="38"/>
  <c r="F10695" i="38"/>
  <c r="E10695" i="38"/>
  <c r="R10694" i="38"/>
  <c r="L10694" i="38"/>
  <c r="L11059" i="38" s="1"/>
  <c r="L11424" i="38" s="1"/>
  <c r="H10694" i="38"/>
  <c r="G10694" i="38"/>
  <c r="F10694" i="38"/>
  <c r="E10694" i="38"/>
  <c r="R10693" i="38"/>
  <c r="R11058" i="38" s="1"/>
  <c r="R11423" i="38" s="1"/>
  <c r="L10693" i="38"/>
  <c r="L11058" i="38" s="1"/>
  <c r="L11423" i="38" s="1"/>
  <c r="H10693" i="38"/>
  <c r="G10693" i="38"/>
  <c r="F10693" i="38"/>
  <c r="E10693" i="38"/>
  <c r="R10692" i="38"/>
  <c r="R11057" i="38" s="1"/>
  <c r="R11422" i="38" s="1"/>
  <c r="L10692" i="38"/>
  <c r="L11057" i="38" s="1"/>
  <c r="L11422" i="38" s="1"/>
  <c r="H10692" i="38"/>
  <c r="G10692" i="38"/>
  <c r="F10692" i="38"/>
  <c r="E10692" i="38"/>
  <c r="R10691" i="38"/>
  <c r="R11056" i="38" s="1"/>
  <c r="R11421" i="38" s="1"/>
  <c r="L10691" i="38"/>
  <c r="L11056" i="38" s="1"/>
  <c r="L11421" i="38" s="1"/>
  <c r="H10691" i="38"/>
  <c r="G10691" i="38"/>
  <c r="F10691" i="38"/>
  <c r="E10691" i="38"/>
  <c r="R10690" i="38"/>
  <c r="L10690" i="38"/>
  <c r="L11055" i="38" s="1"/>
  <c r="L11420" i="38" s="1"/>
  <c r="H10690" i="38"/>
  <c r="G10690" i="38"/>
  <c r="F10690" i="38"/>
  <c r="E10690" i="38"/>
  <c r="R10689" i="38"/>
  <c r="R11054" i="38" s="1"/>
  <c r="R11419" i="38" s="1"/>
  <c r="L10689" i="38"/>
  <c r="L11054" i="38" s="1"/>
  <c r="L11419" i="38" s="1"/>
  <c r="H10689" i="38"/>
  <c r="G10689" i="38"/>
  <c r="F10689" i="38"/>
  <c r="E10689" i="38"/>
  <c r="R10688" i="38"/>
  <c r="R11053" i="38" s="1"/>
  <c r="R11418" i="38" s="1"/>
  <c r="L10688" i="38"/>
  <c r="L11053" i="38" s="1"/>
  <c r="L11418" i="38" s="1"/>
  <c r="H10688" i="38"/>
  <c r="G10688" i="38"/>
  <c r="F10688" i="38"/>
  <c r="E10688" i="38"/>
  <c r="R10687" i="38"/>
  <c r="R11052" i="38" s="1"/>
  <c r="R11417" i="38" s="1"/>
  <c r="L10687" i="38"/>
  <c r="L11052" i="38" s="1"/>
  <c r="L11417" i="38" s="1"/>
  <c r="H10687" i="38"/>
  <c r="G10687" i="38"/>
  <c r="F10687" i="38"/>
  <c r="E10687" i="38"/>
  <c r="R10686" i="38"/>
  <c r="L10686" i="38"/>
  <c r="L11051" i="38" s="1"/>
  <c r="L11416" i="38" s="1"/>
  <c r="H10686" i="38"/>
  <c r="G10686" i="38"/>
  <c r="F10686" i="38"/>
  <c r="E10686" i="38"/>
  <c r="R10685" i="38"/>
  <c r="R11050" i="38" s="1"/>
  <c r="R11415" i="38" s="1"/>
  <c r="L10685" i="38"/>
  <c r="L11050" i="38" s="1"/>
  <c r="L11415" i="38" s="1"/>
  <c r="H10685" i="38"/>
  <c r="G10685" i="38"/>
  <c r="F10685" i="38"/>
  <c r="E10685" i="38"/>
  <c r="R10684" i="38"/>
  <c r="R11049" i="38" s="1"/>
  <c r="R11414" i="38" s="1"/>
  <c r="L10684" i="38"/>
  <c r="L11049" i="38" s="1"/>
  <c r="L11414" i="38" s="1"/>
  <c r="H10684" i="38"/>
  <c r="G10684" i="38"/>
  <c r="F10684" i="38"/>
  <c r="E10684" i="38"/>
  <c r="R10683" i="38"/>
  <c r="R11048" i="38" s="1"/>
  <c r="R11413" i="38" s="1"/>
  <c r="L10683" i="38"/>
  <c r="L11048" i="38" s="1"/>
  <c r="L11413" i="38" s="1"/>
  <c r="H10683" i="38"/>
  <c r="G10683" i="38"/>
  <c r="F10683" i="38"/>
  <c r="E10683" i="38"/>
  <c r="R10682" i="38"/>
  <c r="L10682" i="38"/>
  <c r="L11047" i="38" s="1"/>
  <c r="L11412" i="38" s="1"/>
  <c r="H10682" i="38"/>
  <c r="G10682" i="38"/>
  <c r="F10682" i="38"/>
  <c r="E10682" i="38"/>
  <c r="R10681" i="38"/>
  <c r="R11046" i="38" s="1"/>
  <c r="R11411" i="38" s="1"/>
  <c r="L10681" i="38"/>
  <c r="L11046" i="38" s="1"/>
  <c r="L11411" i="38" s="1"/>
  <c r="H10681" i="38"/>
  <c r="G10681" i="38"/>
  <c r="F10681" i="38"/>
  <c r="E10681" i="38"/>
  <c r="R10680" i="38"/>
  <c r="R11045" i="38" s="1"/>
  <c r="R11410" i="38" s="1"/>
  <c r="L10680" i="38"/>
  <c r="L11045" i="38" s="1"/>
  <c r="L11410" i="38" s="1"/>
  <c r="H10680" i="38"/>
  <c r="G10680" i="38"/>
  <c r="F10680" i="38"/>
  <c r="E10680" i="38"/>
  <c r="R10679" i="38"/>
  <c r="R11044" i="38" s="1"/>
  <c r="R11409" i="38" s="1"/>
  <c r="L10679" i="38"/>
  <c r="L11044" i="38" s="1"/>
  <c r="L11409" i="38" s="1"/>
  <c r="H10679" i="38"/>
  <c r="G10679" i="38"/>
  <c r="F10679" i="38"/>
  <c r="E10679" i="38"/>
  <c r="R10678" i="38"/>
  <c r="L10678" i="38"/>
  <c r="L11043" i="38" s="1"/>
  <c r="L11408" i="38" s="1"/>
  <c r="H10678" i="38"/>
  <c r="G10678" i="38"/>
  <c r="F10678" i="38"/>
  <c r="E10678" i="38"/>
  <c r="R10677" i="38"/>
  <c r="R11042" i="38" s="1"/>
  <c r="R11407" i="38" s="1"/>
  <c r="L10677" i="38"/>
  <c r="L11042" i="38" s="1"/>
  <c r="L11407" i="38" s="1"/>
  <c r="H10677" i="38"/>
  <c r="G10677" i="38"/>
  <c r="F10677" i="38"/>
  <c r="E10677" i="38"/>
  <c r="R10676" i="38"/>
  <c r="R11041" i="38" s="1"/>
  <c r="R11406" i="38" s="1"/>
  <c r="L10676" i="38"/>
  <c r="L11041" i="38" s="1"/>
  <c r="L11406" i="38" s="1"/>
  <c r="H10676" i="38"/>
  <c r="G10676" i="38"/>
  <c r="F10676" i="38"/>
  <c r="E10676" i="38"/>
  <c r="R10675" i="38"/>
  <c r="R11040" i="38" s="1"/>
  <c r="R11405" i="38" s="1"/>
  <c r="L10675" i="38"/>
  <c r="L11040" i="38" s="1"/>
  <c r="L11405" i="38" s="1"/>
  <c r="H10675" i="38"/>
  <c r="G10675" i="38"/>
  <c r="F10675" i="38"/>
  <c r="E10675" i="38"/>
  <c r="R10674" i="38"/>
  <c r="L10674" i="38"/>
  <c r="L11039" i="38" s="1"/>
  <c r="L11404" i="38" s="1"/>
  <c r="H10674" i="38"/>
  <c r="G10674" i="38"/>
  <c r="F10674" i="38"/>
  <c r="E10674" i="38"/>
  <c r="R10673" i="38"/>
  <c r="R11038" i="38" s="1"/>
  <c r="R11403" i="38" s="1"/>
  <c r="L10673" i="38"/>
  <c r="L11038" i="38" s="1"/>
  <c r="L11403" i="38" s="1"/>
  <c r="H10673" i="38"/>
  <c r="G10673" i="38"/>
  <c r="F10673" i="38"/>
  <c r="E10673" i="38"/>
  <c r="R10672" i="38"/>
  <c r="R11037" i="38" s="1"/>
  <c r="R11402" i="38" s="1"/>
  <c r="L10672" i="38"/>
  <c r="L11037" i="38" s="1"/>
  <c r="L11402" i="38" s="1"/>
  <c r="H10672" i="38"/>
  <c r="G10672" i="38"/>
  <c r="F10672" i="38"/>
  <c r="E10672" i="38"/>
  <c r="R10671" i="38"/>
  <c r="R11036" i="38" s="1"/>
  <c r="R11401" i="38" s="1"/>
  <c r="L10671" i="38"/>
  <c r="L11036" i="38" s="1"/>
  <c r="L11401" i="38" s="1"/>
  <c r="H10671" i="38"/>
  <c r="G10671" i="38"/>
  <c r="F10671" i="38"/>
  <c r="E10671" i="38"/>
  <c r="R10670" i="38"/>
  <c r="L10670" i="38"/>
  <c r="L11035" i="38" s="1"/>
  <c r="L11400" i="38" s="1"/>
  <c r="H10670" i="38"/>
  <c r="G10670" i="38"/>
  <c r="F10670" i="38"/>
  <c r="E10670" i="38"/>
  <c r="R10669" i="38"/>
  <c r="R11034" i="38" s="1"/>
  <c r="R11399" i="38" s="1"/>
  <c r="L10669" i="38"/>
  <c r="L11034" i="38" s="1"/>
  <c r="L11399" i="38" s="1"/>
  <c r="H10669" i="38"/>
  <c r="G10669" i="38"/>
  <c r="F10669" i="38"/>
  <c r="E10669" i="38"/>
  <c r="R10668" i="38"/>
  <c r="R11033" i="38" s="1"/>
  <c r="R11398" i="38" s="1"/>
  <c r="L10668" i="38"/>
  <c r="L11033" i="38" s="1"/>
  <c r="L11398" i="38" s="1"/>
  <c r="H10668" i="38"/>
  <c r="G10668" i="38"/>
  <c r="F10668" i="38"/>
  <c r="E10668" i="38"/>
  <c r="R10667" i="38"/>
  <c r="R11032" i="38" s="1"/>
  <c r="R11397" i="38" s="1"/>
  <c r="L10667" i="38"/>
  <c r="L11032" i="38" s="1"/>
  <c r="L11397" i="38" s="1"/>
  <c r="H10667" i="38"/>
  <c r="G10667" i="38"/>
  <c r="F10667" i="38"/>
  <c r="E10667" i="38"/>
  <c r="R10666" i="38"/>
  <c r="L10666" i="38"/>
  <c r="L11031" i="38" s="1"/>
  <c r="L11396" i="38" s="1"/>
  <c r="H10666" i="38"/>
  <c r="G10666" i="38"/>
  <c r="F10666" i="38"/>
  <c r="E10666" i="38"/>
  <c r="R10665" i="38"/>
  <c r="R11030" i="38" s="1"/>
  <c r="R11395" i="38" s="1"/>
  <c r="L10665" i="38"/>
  <c r="L11030" i="38" s="1"/>
  <c r="L11395" i="38" s="1"/>
  <c r="H10665" i="38"/>
  <c r="G10665" i="38"/>
  <c r="F10665" i="38"/>
  <c r="E10665" i="38"/>
  <c r="R10664" i="38"/>
  <c r="R11029" i="38" s="1"/>
  <c r="R11394" i="38" s="1"/>
  <c r="L10664" i="38"/>
  <c r="L11029" i="38" s="1"/>
  <c r="L11394" i="38" s="1"/>
  <c r="H10664" i="38"/>
  <c r="G10664" i="38"/>
  <c r="F10664" i="38"/>
  <c r="E10664" i="38"/>
  <c r="R10663" i="38"/>
  <c r="R11028" i="38" s="1"/>
  <c r="R11393" i="38" s="1"/>
  <c r="L10663" i="38"/>
  <c r="L11028" i="38" s="1"/>
  <c r="L11393" i="38" s="1"/>
  <c r="H10663" i="38"/>
  <c r="G10663" i="38"/>
  <c r="F10663" i="38"/>
  <c r="E10663" i="38"/>
  <c r="R10662" i="38"/>
  <c r="L10662" i="38"/>
  <c r="L11027" i="38" s="1"/>
  <c r="L11392" i="38" s="1"/>
  <c r="H10662" i="38"/>
  <c r="G10662" i="38"/>
  <c r="F10662" i="38"/>
  <c r="E10662" i="38"/>
  <c r="R10661" i="38"/>
  <c r="R11026" i="38" s="1"/>
  <c r="R11391" i="38" s="1"/>
  <c r="L10661" i="38"/>
  <c r="L11026" i="38" s="1"/>
  <c r="L11391" i="38" s="1"/>
  <c r="H10661" i="38"/>
  <c r="G10661" i="38"/>
  <c r="F10661" i="38"/>
  <c r="E10661" i="38"/>
  <c r="R10660" i="38"/>
  <c r="R11025" i="38" s="1"/>
  <c r="R11390" i="38" s="1"/>
  <c r="L10660" i="38"/>
  <c r="L11025" i="38" s="1"/>
  <c r="L11390" i="38" s="1"/>
  <c r="H10660" i="38"/>
  <c r="G10660" i="38"/>
  <c r="F10660" i="38"/>
  <c r="E10660" i="38"/>
  <c r="R10659" i="38"/>
  <c r="R11024" i="38" s="1"/>
  <c r="R11389" i="38" s="1"/>
  <c r="L10659" i="38"/>
  <c r="L11024" i="38" s="1"/>
  <c r="L11389" i="38" s="1"/>
  <c r="H10659" i="38"/>
  <c r="G10659" i="38"/>
  <c r="F10659" i="38"/>
  <c r="E10659" i="38"/>
  <c r="R10658" i="38"/>
  <c r="L10658" i="38"/>
  <c r="L11023" i="38" s="1"/>
  <c r="L11388" i="38" s="1"/>
  <c r="H10658" i="38"/>
  <c r="G10658" i="38"/>
  <c r="F10658" i="38"/>
  <c r="E10658" i="38"/>
  <c r="R10657" i="38"/>
  <c r="R11022" i="38" s="1"/>
  <c r="R11387" i="38" s="1"/>
  <c r="L10657" i="38"/>
  <c r="L11022" i="38" s="1"/>
  <c r="L11387" i="38" s="1"/>
  <c r="H10657" i="38"/>
  <c r="G10657" i="38"/>
  <c r="F10657" i="38"/>
  <c r="E10657" i="38"/>
  <c r="R10656" i="38"/>
  <c r="R11021" i="38" s="1"/>
  <c r="R11386" i="38" s="1"/>
  <c r="L10656" i="38"/>
  <c r="L11021" i="38" s="1"/>
  <c r="L11386" i="38" s="1"/>
  <c r="H10656" i="38"/>
  <c r="G10656" i="38"/>
  <c r="F10656" i="38"/>
  <c r="E10656" i="38"/>
  <c r="R10655" i="38"/>
  <c r="R11020" i="38" s="1"/>
  <c r="R11385" i="38" s="1"/>
  <c r="L10655" i="38"/>
  <c r="L11020" i="38" s="1"/>
  <c r="L11385" i="38" s="1"/>
  <c r="H10655" i="38"/>
  <c r="G10655" i="38"/>
  <c r="F10655" i="38"/>
  <c r="E10655" i="38"/>
  <c r="R10654" i="38"/>
  <c r="L10654" i="38"/>
  <c r="L11019" i="38" s="1"/>
  <c r="L11384" i="38" s="1"/>
  <c r="H10654" i="38"/>
  <c r="G10654" i="38"/>
  <c r="F10654" i="38"/>
  <c r="E10654" i="38"/>
  <c r="R10653" i="38"/>
  <c r="R11018" i="38" s="1"/>
  <c r="R11383" i="38" s="1"/>
  <c r="L10653" i="38"/>
  <c r="L11018" i="38" s="1"/>
  <c r="L11383" i="38" s="1"/>
  <c r="H10653" i="38"/>
  <c r="G10653" i="38"/>
  <c r="F10653" i="38"/>
  <c r="E10653" i="38"/>
  <c r="R10652" i="38"/>
  <c r="R11017" i="38" s="1"/>
  <c r="R11382" i="38" s="1"/>
  <c r="L10652" i="38"/>
  <c r="L11017" i="38" s="1"/>
  <c r="L11382" i="38" s="1"/>
  <c r="H10652" i="38"/>
  <c r="G10652" i="38"/>
  <c r="F10652" i="38"/>
  <c r="E10652" i="38"/>
  <c r="R10651" i="38"/>
  <c r="R11016" i="38" s="1"/>
  <c r="R11381" i="38" s="1"/>
  <c r="L10651" i="38"/>
  <c r="L11016" i="38" s="1"/>
  <c r="L11381" i="38" s="1"/>
  <c r="H10651" i="38"/>
  <c r="G10651" i="38"/>
  <c r="F10651" i="38"/>
  <c r="E10651" i="38"/>
  <c r="R10650" i="38"/>
  <c r="L10650" i="38"/>
  <c r="L11015" i="38" s="1"/>
  <c r="L11380" i="38" s="1"/>
  <c r="H10650" i="38"/>
  <c r="G10650" i="38"/>
  <c r="F10650" i="38"/>
  <c r="E10650" i="38"/>
  <c r="R10649" i="38"/>
  <c r="R11014" i="38" s="1"/>
  <c r="R11379" i="38" s="1"/>
  <c r="L10649" i="38"/>
  <c r="L11014" i="38" s="1"/>
  <c r="L11379" i="38" s="1"/>
  <c r="H10649" i="38"/>
  <c r="G10649" i="38"/>
  <c r="F10649" i="38"/>
  <c r="E10649" i="38"/>
  <c r="R10648" i="38"/>
  <c r="R11013" i="38" s="1"/>
  <c r="R11378" i="38" s="1"/>
  <c r="L10648" i="38"/>
  <c r="L11013" i="38" s="1"/>
  <c r="L11378" i="38" s="1"/>
  <c r="H10648" i="38"/>
  <c r="G10648" i="38"/>
  <c r="F10648" i="38"/>
  <c r="E10648" i="38"/>
  <c r="R10647" i="38"/>
  <c r="R11012" i="38" s="1"/>
  <c r="R11377" i="38" s="1"/>
  <c r="L10647" i="38"/>
  <c r="L11012" i="38" s="1"/>
  <c r="L11377" i="38" s="1"/>
  <c r="H10647" i="38"/>
  <c r="G10647" i="38"/>
  <c r="F10647" i="38"/>
  <c r="E10647" i="38"/>
  <c r="R10646" i="38"/>
  <c r="L10646" i="38"/>
  <c r="L11011" i="38" s="1"/>
  <c r="L11376" i="38" s="1"/>
  <c r="H10646" i="38"/>
  <c r="G10646" i="38"/>
  <c r="F10646" i="38"/>
  <c r="E10646" i="38"/>
  <c r="R10645" i="38"/>
  <c r="R11010" i="38" s="1"/>
  <c r="R11375" i="38" s="1"/>
  <c r="L10645" i="38"/>
  <c r="L11010" i="38" s="1"/>
  <c r="L11375" i="38" s="1"/>
  <c r="H10645" i="38"/>
  <c r="G10645" i="38"/>
  <c r="F10645" i="38"/>
  <c r="E10645" i="38"/>
  <c r="R10644" i="38"/>
  <c r="R11009" i="38" s="1"/>
  <c r="R11374" i="38" s="1"/>
  <c r="L10644" i="38"/>
  <c r="L11009" i="38" s="1"/>
  <c r="L11374" i="38" s="1"/>
  <c r="H10644" i="38"/>
  <c r="G10644" i="38"/>
  <c r="F10644" i="38"/>
  <c r="E10644" i="38"/>
  <c r="R10643" i="38"/>
  <c r="R11008" i="38" s="1"/>
  <c r="R11373" i="38" s="1"/>
  <c r="L10643" i="38"/>
  <c r="L11008" i="38" s="1"/>
  <c r="L11373" i="38" s="1"/>
  <c r="H10643" i="38"/>
  <c r="G10643" i="38"/>
  <c r="F10643" i="38"/>
  <c r="E10643" i="38"/>
  <c r="R10642" i="38"/>
  <c r="L10642" i="38"/>
  <c r="L11007" i="38" s="1"/>
  <c r="L11372" i="38" s="1"/>
  <c r="H10642" i="38"/>
  <c r="G10642" i="38"/>
  <c r="F10642" i="38"/>
  <c r="E10642" i="38"/>
  <c r="R10641" i="38"/>
  <c r="R11006" i="38" s="1"/>
  <c r="R11371" i="38" s="1"/>
  <c r="L10641" i="38"/>
  <c r="L11006" i="38" s="1"/>
  <c r="L11371" i="38" s="1"/>
  <c r="H10641" i="38"/>
  <c r="G10641" i="38"/>
  <c r="F10641" i="38"/>
  <c r="E10641" i="38"/>
  <c r="R10640" i="38"/>
  <c r="R11005" i="38" s="1"/>
  <c r="R11370" i="38" s="1"/>
  <c r="L10640" i="38"/>
  <c r="L11005" i="38" s="1"/>
  <c r="L11370" i="38" s="1"/>
  <c r="H10640" i="38"/>
  <c r="G10640" i="38"/>
  <c r="F10640" i="38"/>
  <c r="E10640" i="38"/>
  <c r="R10639" i="38"/>
  <c r="R11004" i="38" s="1"/>
  <c r="R11369" i="38" s="1"/>
  <c r="L10639" i="38"/>
  <c r="L11004" i="38" s="1"/>
  <c r="L11369" i="38" s="1"/>
  <c r="H10639" i="38"/>
  <c r="G10639" i="38"/>
  <c r="F10639" i="38"/>
  <c r="E10639" i="38"/>
  <c r="R10638" i="38"/>
  <c r="L10638" i="38"/>
  <c r="L11003" i="38" s="1"/>
  <c r="L11368" i="38" s="1"/>
  <c r="H10638" i="38"/>
  <c r="G10638" i="38"/>
  <c r="F10638" i="38"/>
  <c r="E10638" i="38"/>
  <c r="R10637" i="38"/>
  <c r="R11002" i="38" s="1"/>
  <c r="R11367" i="38" s="1"/>
  <c r="L10637" i="38"/>
  <c r="L11002" i="38" s="1"/>
  <c r="L11367" i="38" s="1"/>
  <c r="H10637" i="38"/>
  <c r="G10637" i="38"/>
  <c r="F10637" i="38"/>
  <c r="E10637" i="38"/>
  <c r="R10636" i="38"/>
  <c r="R11001" i="38" s="1"/>
  <c r="R11366" i="38" s="1"/>
  <c r="L10636" i="38"/>
  <c r="L11001" i="38" s="1"/>
  <c r="L11366" i="38" s="1"/>
  <c r="H10636" i="38"/>
  <c r="G10636" i="38"/>
  <c r="F10636" i="38"/>
  <c r="E10636" i="38"/>
  <c r="R10635" i="38"/>
  <c r="R11000" i="38" s="1"/>
  <c r="R11365" i="38" s="1"/>
  <c r="L10635" i="38"/>
  <c r="L11000" i="38" s="1"/>
  <c r="L11365" i="38" s="1"/>
  <c r="H10635" i="38"/>
  <c r="G10635" i="38"/>
  <c r="F10635" i="38"/>
  <c r="E10635" i="38"/>
  <c r="R10634" i="38"/>
  <c r="L10634" i="38"/>
  <c r="L10999" i="38" s="1"/>
  <c r="L11364" i="38" s="1"/>
  <c r="H10634" i="38"/>
  <c r="G10634" i="38"/>
  <c r="F10634" i="38"/>
  <c r="E10634" i="38"/>
  <c r="R10633" i="38"/>
  <c r="R10998" i="38" s="1"/>
  <c r="R11363" i="38" s="1"/>
  <c r="L10633" i="38"/>
  <c r="L10998" i="38" s="1"/>
  <c r="L11363" i="38" s="1"/>
  <c r="H10633" i="38"/>
  <c r="G10633" i="38"/>
  <c r="F10633" i="38"/>
  <c r="E10633" i="38"/>
  <c r="R10632" i="38"/>
  <c r="R10997" i="38" s="1"/>
  <c r="R11362" i="38" s="1"/>
  <c r="L10632" i="38"/>
  <c r="L10997" i="38" s="1"/>
  <c r="L11362" i="38" s="1"/>
  <c r="H10632" i="38"/>
  <c r="G10632" i="38"/>
  <c r="F10632" i="38"/>
  <c r="E10632" i="38"/>
  <c r="R10631" i="38"/>
  <c r="R10996" i="38" s="1"/>
  <c r="R11361" i="38" s="1"/>
  <c r="L10631" i="38"/>
  <c r="L10996" i="38" s="1"/>
  <c r="L11361" i="38" s="1"/>
  <c r="H10631" i="38"/>
  <c r="G10631" i="38"/>
  <c r="F10631" i="38"/>
  <c r="E10631" i="38"/>
  <c r="R10630" i="38"/>
  <c r="L10630" i="38"/>
  <c r="L10995" i="38" s="1"/>
  <c r="L11360" i="38" s="1"/>
  <c r="H10630" i="38"/>
  <c r="G10630" i="38"/>
  <c r="F10630" i="38"/>
  <c r="E10630" i="38"/>
  <c r="R10629" i="38"/>
  <c r="R10994" i="38" s="1"/>
  <c r="R11359" i="38" s="1"/>
  <c r="L10629" i="38"/>
  <c r="L10994" i="38" s="1"/>
  <c r="L11359" i="38" s="1"/>
  <c r="H10629" i="38"/>
  <c r="G10629" i="38"/>
  <c r="F10629" i="38"/>
  <c r="E10629" i="38"/>
  <c r="R10628" i="38"/>
  <c r="R10993" i="38" s="1"/>
  <c r="R11358" i="38" s="1"/>
  <c r="L10628" i="38"/>
  <c r="L10993" i="38" s="1"/>
  <c r="L11358" i="38" s="1"/>
  <c r="H10628" i="38"/>
  <c r="G10628" i="38"/>
  <c r="F10628" i="38"/>
  <c r="E10628" i="38"/>
  <c r="R10627" i="38"/>
  <c r="R10992" i="38" s="1"/>
  <c r="R11357" i="38" s="1"/>
  <c r="L10627" i="38"/>
  <c r="L10992" i="38" s="1"/>
  <c r="L11357" i="38" s="1"/>
  <c r="H10627" i="38"/>
  <c r="G10627" i="38"/>
  <c r="F10627" i="38"/>
  <c r="E10627" i="38"/>
  <c r="R10626" i="38"/>
  <c r="L10626" i="38"/>
  <c r="L10991" i="38" s="1"/>
  <c r="L11356" i="38" s="1"/>
  <c r="H10626" i="38"/>
  <c r="G10626" i="38"/>
  <c r="F10626" i="38"/>
  <c r="E10626" i="38"/>
  <c r="R10625" i="38"/>
  <c r="R10990" i="38" s="1"/>
  <c r="R11355" i="38" s="1"/>
  <c r="L10625" i="38"/>
  <c r="L10990" i="38" s="1"/>
  <c r="L11355" i="38" s="1"/>
  <c r="H10625" i="38"/>
  <c r="G10625" i="38"/>
  <c r="F10625" i="38"/>
  <c r="E10625" i="38"/>
  <c r="R10624" i="38"/>
  <c r="R10989" i="38" s="1"/>
  <c r="R11354" i="38" s="1"/>
  <c r="L10624" i="38"/>
  <c r="L10989" i="38" s="1"/>
  <c r="L11354" i="38" s="1"/>
  <c r="H10624" i="38"/>
  <c r="G10624" i="38"/>
  <c r="F10624" i="38"/>
  <c r="E10624" i="38"/>
  <c r="R10623" i="38"/>
  <c r="R10988" i="38" s="1"/>
  <c r="R11353" i="38" s="1"/>
  <c r="L10623" i="38"/>
  <c r="L10988" i="38" s="1"/>
  <c r="L11353" i="38" s="1"/>
  <c r="H10623" i="38"/>
  <c r="G10623" i="38"/>
  <c r="F10623" i="38"/>
  <c r="E10623" i="38"/>
  <c r="R10622" i="38"/>
  <c r="L10622" i="38"/>
  <c r="L10987" i="38" s="1"/>
  <c r="L11352" i="38" s="1"/>
  <c r="H10622" i="38"/>
  <c r="G10622" i="38"/>
  <c r="F10622" i="38"/>
  <c r="E10622" i="38"/>
  <c r="R10621" i="38"/>
  <c r="R10986" i="38" s="1"/>
  <c r="R11351" i="38" s="1"/>
  <c r="L10621" i="38"/>
  <c r="L10986" i="38" s="1"/>
  <c r="L11351" i="38" s="1"/>
  <c r="H10621" i="38"/>
  <c r="G10621" i="38"/>
  <c r="F10621" i="38"/>
  <c r="E10621" i="38"/>
  <c r="R10620" i="38"/>
  <c r="R10985" i="38" s="1"/>
  <c r="R11350" i="38" s="1"/>
  <c r="L10620" i="38"/>
  <c r="L10985" i="38" s="1"/>
  <c r="L11350" i="38" s="1"/>
  <c r="H10620" i="38"/>
  <c r="G10620" i="38"/>
  <c r="F10620" i="38"/>
  <c r="E10620" i="38"/>
  <c r="R10619" i="38"/>
  <c r="R10984" i="38" s="1"/>
  <c r="R11349" i="38" s="1"/>
  <c r="L10619" i="38"/>
  <c r="L10984" i="38" s="1"/>
  <c r="L11349" i="38" s="1"/>
  <c r="H10619" i="38"/>
  <c r="G10619" i="38"/>
  <c r="F10619" i="38"/>
  <c r="E10619" i="38"/>
  <c r="R10618" i="38"/>
  <c r="L10618" i="38"/>
  <c r="L10983" i="38" s="1"/>
  <c r="L11348" i="38" s="1"/>
  <c r="H10618" i="38"/>
  <c r="G10618" i="38"/>
  <c r="F10618" i="38"/>
  <c r="E10618" i="38"/>
  <c r="R10617" i="38"/>
  <c r="R10982" i="38" s="1"/>
  <c r="R11347" i="38" s="1"/>
  <c r="L10617" i="38"/>
  <c r="L10982" i="38" s="1"/>
  <c r="L11347" i="38" s="1"/>
  <c r="H10617" i="38"/>
  <c r="G10617" i="38"/>
  <c r="F10617" i="38"/>
  <c r="E10617" i="38"/>
  <c r="R10616" i="38"/>
  <c r="R10981" i="38" s="1"/>
  <c r="R11346" i="38" s="1"/>
  <c r="L10616" i="38"/>
  <c r="L10981" i="38" s="1"/>
  <c r="L11346" i="38" s="1"/>
  <c r="H10616" i="38"/>
  <c r="G10616" i="38"/>
  <c r="F10616" i="38"/>
  <c r="E10616" i="38"/>
  <c r="R10615" i="38"/>
  <c r="R10980" i="38" s="1"/>
  <c r="R11345" i="38" s="1"/>
  <c r="L10615" i="38"/>
  <c r="L10980" i="38" s="1"/>
  <c r="L11345" i="38" s="1"/>
  <c r="H10615" i="38"/>
  <c r="G10615" i="38"/>
  <c r="F10615" i="38"/>
  <c r="E10615" i="38"/>
  <c r="R10614" i="38"/>
  <c r="L10614" i="38"/>
  <c r="L10979" i="38" s="1"/>
  <c r="L11344" i="38" s="1"/>
  <c r="H10614" i="38"/>
  <c r="G10614" i="38"/>
  <c r="F10614" i="38"/>
  <c r="E10614" i="38"/>
  <c r="R10613" i="38"/>
  <c r="R10978" i="38" s="1"/>
  <c r="R11343" i="38" s="1"/>
  <c r="L10613" i="38"/>
  <c r="L10978" i="38" s="1"/>
  <c r="L11343" i="38" s="1"/>
  <c r="H10613" i="38"/>
  <c r="G10613" i="38"/>
  <c r="F10613" i="38"/>
  <c r="E10613" i="38"/>
  <c r="R10612" i="38"/>
  <c r="R10977" i="38" s="1"/>
  <c r="R11342" i="38" s="1"/>
  <c r="L10612" i="38"/>
  <c r="L10977" i="38" s="1"/>
  <c r="L11342" i="38" s="1"/>
  <c r="H10612" i="38"/>
  <c r="G10612" i="38"/>
  <c r="F10612" i="38"/>
  <c r="E10612" i="38"/>
  <c r="R10611" i="38"/>
  <c r="R10976" i="38" s="1"/>
  <c r="R11341" i="38" s="1"/>
  <c r="L10611" i="38"/>
  <c r="L10976" i="38" s="1"/>
  <c r="L11341" i="38" s="1"/>
  <c r="H10611" i="38"/>
  <c r="G10611" i="38"/>
  <c r="F10611" i="38"/>
  <c r="E10611" i="38"/>
  <c r="R10610" i="38"/>
  <c r="L10610" i="38"/>
  <c r="L10975" i="38" s="1"/>
  <c r="L11340" i="38" s="1"/>
  <c r="H10610" i="38"/>
  <c r="G10610" i="38"/>
  <c r="F10610" i="38"/>
  <c r="E10610" i="38"/>
  <c r="R10609" i="38"/>
  <c r="R10974" i="38" s="1"/>
  <c r="R11339" i="38" s="1"/>
  <c r="L10609" i="38"/>
  <c r="L10974" i="38" s="1"/>
  <c r="L11339" i="38" s="1"/>
  <c r="H10609" i="38"/>
  <c r="G10609" i="38"/>
  <c r="F10609" i="38"/>
  <c r="E10609" i="38"/>
  <c r="R10608" i="38"/>
  <c r="R10973" i="38" s="1"/>
  <c r="R11338" i="38" s="1"/>
  <c r="L10608" i="38"/>
  <c r="L10973" i="38" s="1"/>
  <c r="L11338" i="38" s="1"/>
  <c r="H10608" i="38"/>
  <c r="G10608" i="38"/>
  <c r="F10608" i="38"/>
  <c r="E10608" i="38"/>
  <c r="R10607" i="38"/>
  <c r="R10972" i="38" s="1"/>
  <c r="R11337" i="38" s="1"/>
  <c r="L10607" i="38"/>
  <c r="L10972" i="38" s="1"/>
  <c r="L11337" i="38" s="1"/>
  <c r="H10607" i="38"/>
  <c r="G10607" i="38"/>
  <c r="F10607" i="38"/>
  <c r="E10607" i="38"/>
  <c r="R10606" i="38"/>
  <c r="L10606" i="38"/>
  <c r="L10971" i="38" s="1"/>
  <c r="L11336" i="38" s="1"/>
  <c r="H10606" i="38"/>
  <c r="G10606" i="38"/>
  <c r="F10606" i="38"/>
  <c r="E10606" i="38"/>
  <c r="R10605" i="38"/>
  <c r="R10970" i="38" s="1"/>
  <c r="R11335" i="38" s="1"/>
  <c r="L10605" i="38"/>
  <c r="L10970" i="38" s="1"/>
  <c r="L11335" i="38" s="1"/>
  <c r="H10605" i="38"/>
  <c r="G10605" i="38"/>
  <c r="F10605" i="38"/>
  <c r="E10605" i="38"/>
  <c r="R10604" i="38"/>
  <c r="R10969" i="38" s="1"/>
  <c r="R11334" i="38" s="1"/>
  <c r="L10604" i="38"/>
  <c r="L10969" i="38" s="1"/>
  <c r="L11334" i="38" s="1"/>
  <c r="H10604" i="38"/>
  <c r="G10604" i="38"/>
  <c r="F10604" i="38"/>
  <c r="E10604" i="38"/>
  <c r="R10603" i="38"/>
  <c r="R10968" i="38" s="1"/>
  <c r="R11333" i="38" s="1"/>
  <c r="L10603" i="38"/>
  <c r="L10968" i="38" s="1"/>
  <c r="L11333" i="38" s="1"/>
  <c r="H10603" i="38"/>
  <c r="G10603" i="38"/>
  <c r="F10603" i="38"/>
  <c r="E10603" i="38"/>
  <c r="R10602" i="38"/>
  <c r="L10602" i="38"/>
  <c r="L10967" i="38" s="1"/>
  <c r="L11332" i="38" s="1"/>
  <c r="H10602" i="38"/>
  <c r="G10602" i="38"/>
  <c r="F10602" i="38"/>
  <c r="E10602" i="38"/>
  <c r="R10601" i="38"/>
  <c r="R10966" i="38" s="1"/>
  <c r="R11331" i="38" s="1"/>
  <c r="L10601" i="38"/>
  <c r="L10966" i="38" s="1"/>
  <c r="L11331" i="38" s="1"/>
  <c r="H10601" i="38"/>
  <c r="G10601" i="38"/>
  <c r="F10601" i="38"/>
  <c r="E10601" i="38"/>
  <c r="R10600" i="38"/>
  <c r="R10965" i="38" s="1"/>
  <c r="R11330" i="38" s="1"/>
  <c r="L10600" i="38"/>
  <c r="L10965" i="38" s="1"/>
  <c r="L11330" i="38" s="1"/>
  <c r="H10600" i="38"/>
  <c r="G10600" i="38"/>
  <c r="F10600" i="38"/>
  <c r="E10600" i="38"/>
  <c r="R10599" i="38"/>
  <c r="R10964" i="38" s="1"/>
  <c r="R11329" i="38" s="1"/>
  <c r="L10599" i="38"/>
  <c r="L10964" i="38" s="1"/>
  <c r="L11329" i="38" s="1"/>
  <c r="H10599" i="38"/>
  <c r="G10599" i="38"/>
  <c r="F10599" i="38"/>
  <c r="E10599" i="38"/>
  <c r="R10598" i="38"/>
  <c r="L10598" i="38"/>
  <c r="L10963" i="38" s="1"/>
  <c r="L11328" i="38" s="1"/>
  <c r="H10598" i="38"/>
  <c r="G10598" i="38"/>
  <c r="F10598" i="38"/>
  <c r="E10598" i="38"/>
  <c r="R10597" i="38"/>
  <c r="R10962" i="38" s="1"/>
  <c r="R11327" i="38" s="1"/>
  <c r="L10597" i="38"/>
  <c r="L10962" i="38" s="1"/>
  <c r="L11327" i="38" s="1"/>
  <c r="H10597" i="38"/>
  <c r="G10597" i="38"/>
  <c r="F10597" i="38"/>
  <c r="E10597" i="38"/>
  <c r="R10596" i="38"/>
  <c r="R10961" i="38" s="1"/>
  <c r="R11326" i="38" s="1"/>
  <c r="L10596" i="38"/>
  <c r="L10961" i="38" s="1"/>
  <c r="L11326" i="38" s="1"/>
  <c r="H10596" i="38"/>
  <c r="G10596" i="38"/>
  <c r="F10596" i="38"/>
  <c r="E10596" i="38"/>
  <c r="R10595" i="38"/>
  <c r="R10960" i="38" s="1"/>
  <c r="R11325" i="38" s="1"/>
  <c r="L10595" i="38"/>
  <c r="L10960" i="38" s="1"/>
  <c r="L11325" i="38" s="1"/>
  <c r="H10595" i="38"/>
  <c r="G10595" i="38"/>
  <c r="F10595" i="38"/>
  <c r="E10595" i="38"/>
  <c r="R10594" i="38"/>
  <c r="L10594" i="38"/>
  <c r="L10959" i="38" s="1"/>
  <c r="L11324" i="38" s="1"/>
  <c r="H10594" i="38"/>
  <c r="G10594" i="38"/>
  <c r="F10594" i="38"/>
  <c r="E10594" i="38"/>
  <c r="R10593" i="38"/>
  <c r="R10958" i="38" s="1"/>
  <c r="R11323" i="38" s="1"/>
  <c r="L10593" i="38"/>
  <c r="L10958" i="38" s="1"/>
  <c r="L11323" i="38" s="1"/>
  <c r="H10593" i="38"/>
  <c r="G10593" i="38"/>
  <c r="F10593" i="38"/>
  <c r="E10593" i="38"/>
  <c r="R10592" i="38"/>
  <c r="R10957" i="38" s="1"/>
  <c r="R11322" i="38" s="1"/>
  <c r="L10592" i="38"/>
  <c r="L10957" i="38" s="1"/>
  <c r="L11322" i="38" s="1"/>
  <c r="H10592" i="38"/>
  <c r="G10592" i="38"/>
  <c r="F10592" i="38"/>
  <c r="E10592" i="38"/>
  <c r="H10591" i="38"/>
  <c r="G10591" i="38"/>
  <c r="F10591" i="38"/>
  <c r="E10591" i="38"/>
  <c r="H10590" i="38"/>
  <c r="G10590" i="38"/>
  <c r="F10590" i="38"/>
  <c r="E10590" i="38"/>
  <c r="H10589" i="38"/>
  <c r="G10589" i="38"/>
  <c r="F10589" i="38"/>
  <c r="E10589" i="38"/>
  <c r="H10588" i="38"/>
  <c r="G10588" i="38"/>
  <c r="F10588" i="38"/>
  <c r="E10588" i="38"/>
  <c r="H10587" i="38"/>
  <c r="G10587" i="38"/>
  <c r="F10587" i="38"/>
  <c r="E10587" i="38"/>
  <c r="H10586" i="38"/>
  <c r="G10586" i="38"/>
  <c r="F10586" i="38"/>
  <c r="E10586" i="38"/>
  <c r="H10585" i="38"/>
  <c r="G10585" i="38"/>
  <c r="F10585" i="38"/>
  <c r="E10585" i="38"/>
  <c r="H10584" i="38"/>
  <c r="G10584" i="38"/>
  <c r="F10584" i="38"/>
  <c r="E10584" i="38"/>
  <c r="H10583" i="38"/>
  <c r="G10583" i="38"/>
  <c r="F10583" i="38"/>
  <c r="E10583" i="38"/>
  <c r="H10582" i="38"/>
  <c r="G10582" i="38"/>
  <c r="F10582" i="38"/>
  <c r="E10582" i="38"/>
  <c r="H10581" i="38"/>
  <c r="G10581" i="38"/>
  <c r="F10581" i="38"/>
  <c r="E10581" i="38"/>
  <c r="H10580" i="38"/>
  <c r="G10580" i="38"/>
  <c r="F10580" i="38"/>
  <c r="E10580" i="38"/>
  <c r="H10579" i="38"/>
  <c r="G10579" i="38"/>
  <c r="F10579" i="38"/>
  <c r="E10579" i="38"/>
  <c r="H10578" i="38"/>
  <c r="G10578" i="38"/>
  <c r="F10578" i="38"/>
  <c r="E10578" i="38"/>
  <c r="H10577" i="38"/>
  <c r="G10577" i="38"/>
  <c r="F10577" i="38"/>
  <c r="E10577" i="38"/>
  <c r="H10576" i="38"/>
  <c r="G10576" i="38"/>
  <c r="F10576" i="38"/>
  <c r="E10576" i="38"/>
  <c r="H10575" i="38"/>
  <c r="G10575" i="38"/>
  <c r="F10575" i="38"/>
  <c r="E10575" i="38"/>
  <c r="H10574" i="38"/>
  <c r="G10574" i="38"/>
  <c r="F10574" i="38"/>
  <c r="E10574" i="38"/>
  <c r="H10573" i="38"/>
  <c r="G10573" i="38"/>
  <c r="F10573" i="38"/>
  <c r="E10573" i="38"/>
  <c r="H10572" i="38"/>
  <c r="G10572" i="38"/>
  <c r="F10572" i="38"/>
  <c r="E10572" i="38"/>
  <c r="H10571" i="38"/>
  <c r="G10571" i="38"/>
  <c r="F10571" i="38"/>
  <c r="E10571" i="38"/>
  <c r="H10570" i="38"/>
  <c r="G10570" i="38"/>
  <c r="F10570" i="38"/>
  <c r="E10570" i="38"/>
  <c r="H10569" i="38"/>
  <c r="G10569" i="38"/>
  <c r="F10569" i="38"/>
  <c r="E10569" i="38"/>
  <c r="H10568" i="38"/>
  <c r="G10568" i="38"/>
  <c r="F10568" i="38"/>
  <c r="E10568" i="38"/>
  <c r="H10567" i="38"/>
  <c r="G10567" i="38"/>
  <c r="F10567" i="38"/>
  <c r="E10567" i="38"/>
  <c r="H10566" i="38"/>
  <c r="G10566" i="38"/>
  <c r="F10566" i="38"/>
  <c r="E10566" i="38"/>
  <c r="H10565" i="38"/>
  <c r="G10565" i="38"/>
  <c r="F10565" i="38"/>
  <c r="E10565" i="38"/>
  <c r="H10564" i="38"/>
  <c r="G10564" i="38"/>
  <c r="F10564" i="38"/>
  <c r="E10564" i="38"/>
  <c r="H10563" i="38"/>
  <c r="G10563" i="38"/>
  <c r="F10563" i="38"/>
  <c r="E10563" i="38"/>
  <c r="H10562" i="38"/>
  <c r="G10562" i="38"/>
  <c r="F10562" i="38"/>
  <c r="E10562" i="38"/>
  <c r="H10561" i="38"/>
  <c r="G10561" i="38"/>
  <c r="F10561" i="38"/>
  <c r="E10561" i="38"/>
  <c r="H10560" i="38"/>
  <c r="G10560" i="38"/>
  <c r="F10560" i="38"/>
  <c r="E10560" i="38"/>
  <c r="H10559" i="38"/>
  <c r="G10559" i="38"/>
  <c r="F10559" i="38"/>
  <c r="E10559" i="38"/>
  <c r="H10558" i="38"/>
  <c r="G10558" i="38"/>
  <c r="F10558" i="38"/>
  <c r="E10558" i="38"/>
  <c r="H10557" i="38"/>
  <c r="G10557" i="38"/>
  <c r="F10557" i="38"/>
  <c r="E10557" i="38"/>
  <c r="H10556" i="38"/>
  <c r="G10556" i="38"/>
  <c r="F10556" i="38"/>
  <c r="E10556" i="38"/>
  <c r="H10555" i="38"/>
  <c r="G10555" i="38"/>
  <c r="F10555" i="38"/>
  <c r="E10555" i="38"/>
  <c r="H10554" i="38"/>
  <c r="G10554" i="38"/>
  <c r="F10554" i="38"/>
  <c r="E10554" i="38"/>
  <c r="H10553" i="38"/>
  <c r="G10553" i="38"/>
  <c r="F10553" i="38"/>
  <c r="E10553" i="38"/>
  <c r="H10552" i="38"/>
  <c r="G10552" i="38"/>
  <c r="F10552" i="38"/>
  <c r="E10552" i="38"/>
  <c r="H10551" i="38"/>
  <c r="G10551" i="38"/>
  <c r="F10551" i="38"/>
  <c r="E10551" i="38"/>
  <c r="H10550" i="38"/>
  <c r="G10550" i="38"/>
  <c r="F10550" i="38"/>
  <c r="E10550" i="38"/>
  <c r="H10549" i="38"/>
  <c r="G10549" i="38"/>
  <c r="F10549" i="38"/>
  <c r="E10549" i="38"/>
  <c r="H10548" i="38"/>
  <c r="G10548" i="38"/>
  <c r="F10548" i="38"/>
  <c r="E10548" i="38"/>
  <c r="H10547" i="38"/>
  <c r="G10547" i="38"/>
  <c r="F10547" i="38"/>
  <c r="E10547" i="38"/>
  <c r="H10546" i="38"/>
  <c r="G10546" i="38"/>
  <c r="F10546" i="38"/>
  <c r="E10546" i="38"/>
  <c r="H10545" i="38"/>
  <c r="G10545" i="38"/>
  <c r="F10545" i="38"/>
  <c r="E10545" i="38"/>
  <c r="H10544" i="38"/>
  <c r="G10544" i="38"/>
  <c r="F10544" i="38"/>
  <c r="E10544" i="38"/>
  <c r="H10543" i="38"/>
  <c r="G10543" i="38"/>
  <c r="F10543" i="38"/>
  <c r="E10543" i="38"/>
  <c r="H10542" i="38"/>
  <c r="G10542" i="38"/>
  <c r="F10542" i="38"/>
  <c r="E10542" i="38"/>
  <c r="H10541" i="38"/>
  <c r="G10541" i="38"/>
  <c r="F10541" i="38"/>
  <c r="E10541" i="38"/>
  <c r="H10540" i="38"/>
  <c r="G10540" i="38"/>
  <c r="F10540" i="38"/>
  <c r="E10540" i="38"/>
  <c r="H10539" i="38"/>
  <c r="G10539" i="38"/>
  <c r="F10539" i="38"/>
  <c r="E10539" i="38"/>
  <c r="H10538" i="38"/>
  <c r="G10538" i="38"/>
  <c r="F10538" i="38"/>
  <c r="E10538" i="38"/>
  <c r="H10537" i="38"/>
  <c r="G10537" i="38"/>
  <c r="F10537" i="38"/>
  <c r="E10537" i="38"/>
  <c r="H10536" i="38"/>
  <c r="G10536" i="38"/>
  <c r="F10536" i="38"/>
  <c r="E10536" i="38"/>
  <c r="H10535" i="38"/>
  <c r="G10535" i="38"/>
  <c r="F10535" i="38"/>
  <c r="E10535" i="38"/>
  <c r="H10534" i="38"/>
  <c r="G10534" i="38"/>
  <c r="F10534" i="38"/>
  <c r="E10534" i="38"/>
  <c r="H10533" i="38"/>
  <c r="G10533" i="38"/>
  <c r="F10533" i="38"/>
  <c r="E10533" i="38"/>
  <c r="H10532" i="38"/>
  <c r="G10532" i="38"/>
  <c r="F10532" i="38"/>
  <c r="E10532" i="38"/>
  <c r="H10531" i="38"/>
  <c r="G10531" i="38"/>
  <c r="F10531" i="38"/>
  <c r="E10531" i="38"/>
  <c r="H10530" i="38"/>
  <c r="G10530" i="38"/>
  <c r="F10530" i="38"/>
  <c r="E10530" i="38"/>
  <c r="H10529" i="38"/>
  <c r="G10529" i="38"/>
  <c r="F10529" i="38"/>
  <c r="E10529" i="38"/>
  <c r="H10528" i="38"/>
  <c r="G10528" i="38"/>
  <c r="F10528" i="38"/>
  <c r="E10528" i="38"/>
  <c r="H10527" i="38"/>
  <c r="G10527" i="38"/>
  <c r="F10527" i="38"/>
  <c r="E10527" i="38"/>
  <c r="H10526" i="38"/>
  <c r="G10526" i="38"/>
  <c r="F10526" i="38"/>
  <c r="E10526" i="38"/>
  <c r="H10525" i="38"/>
  <c r="G10525" i="38"/>
  <c r="F10525" i="38"/>
  <c r="E10525" i="38"/>
  <c r="H10524" i="38"/>
  <c r="G10524" i="38"/>
  <c r="F10524" i="38"/>
  <c r="E10524" i="38"/>
  <c r="H10523" i="38"/>
  <c r="G10523" i="38"/>
  <c r="F10523" i="38"/>
  <c r="E10523" i="38"/>
  <c r="H10522" i="38"/>
  <c r="G10522" i="38"/>
  <c r="F10522" i="38"/>
  <c r="E10522" i="38"/>
  <c r="H10521" i="38"/>
  <c r="G10521" i="38"/>
  <c r="F10521" i="38"/>
  <c r="E10521" i="38"/>
  <c r="H10520" i="38"/>
  <c r="G10520" i="38"/>
  <c r="F10520" i="38"/>
  <c r="E10520" i="38"/>
  <c r="H10519" i="38"/>
  <c r="G10519" i="38"/>
  <c r="F10519" i="38"/>
  <c r="E10519" i="38"/>
  <c r="H10518" i="38"/>
  <c r="G10518" i="38"/>
  <c r="F10518" i="38"/>
  <c r="E10518" i="38"/>
  <c r="H10517" i="38"/>
  <c r="G10517" i="38"/>
  <c r="F10517" i="38"/>
  <c r="E10517" i="38"/>
  <c r="H10516" i="38"/>
  <c r="G10516" i="38"/>
  <c r="F10516" i="38"/>
  <c r="E10516" i="38"/>
  <c r="H10515" i="38"/>
  <c r="G10515" i="38"/>
  <c r="F10515" i="38"/>
  <c r="E10515" i="38"/>
  <c r="H10514" i="38"/>
  <c r="G10514" i="38"/>
  <c r="F10514" i="38"/>
  <c r="E10514" i="38"/>
  <c r="H10513" i="38"/>
  <c r="G10513" i="38"/>
  <c r="F10513" i="38"/>
  <c r="E10513" i="38"/>
  <c r="H10512" i="38"/>
  <c r="G10512" i="38"/>
  <c r="F10512" i="38"/>
  <c r="E10512" i="38"/>
  <c r="H10511" i="38"/>
  <c r="G10511" i="38"/>
  <c r="F10511" i="38"/>
  <c r="E10511" i="38"/>
  <c r="H10510" i="38"/>
  <c r="G10510" i="38"/>
  <c r="F10510" i="38"/>
  <c r="E10510" i="38"/>
  <c r="H10509" i="38"/>
  <c r="G10509" i="38"/>
  <c r="F10509" i="38"/>
  <c r="E10509" i="38"/>
  <c r="H10508" i="38"/>
  <c r="G10508" i="38"/>
  <c r="F10508" i="38"/>
  <c r="E10508" i="38"/>
  <c r="H10507" i="38"/>
  <c r="G10507" i="38"/>
  <c r="F10507" i="38"/>
  <c r="E10507" i="38"/>
  <c r="H10506" i="38"/>
  <c r="G10506" i="38"/>
  <c r="F10506" i="38"/>
  <c r="E10506" i="38"/>
  <c r="H10505" i="38"/>
  <c r="G10505" i="38"/>
  <c r="F10505" i="38"/>
  <c r="E10505" i="38"/>
  <c r="H10504" i="38"/>
  <c r="G10504" i="38"/>
  <c r="F10504" i="38"/>
  <c r="E10504" i="38"/>
  <c r="H10503" i="38"/>
  <c r="G10503" i="38"/>
  <c r="F10503" i="38"/>
  <c r="E10503" i="38"/>
  <c r="H10502" i="38"/>
  <c r="G10502" i="38"/>
  <c r="F10502" i="38"/>
  <c r="E10502" i="38"/>
  <c r="H10501" i="38"/>
  <c r="G10501" i="38"/>
  <c r="F10501" i="38"/>
  <c r="E10501" i="38"/>
  <c r="H10500" i="38"/>
  <c r="G10500" i="38"/>
  <c r="F10500" i="38"/>
  <c r="E10500" i="38"/>
  <c r="H10499" i="38"/>
  <c r="G10499" i="38"/>
  <c r="F10499" i="38"/>
  <c r="E10499" i="38"/>
  <c r="H10498" i="38"/>
  <c r="G10498" i="38"/>
  <c r="F10498" i="38"/>
  <c r="E10498" i="38"/>
  <c r="H10497" i="38"/>
  <c r="G10497" i="38"/>
  <c r="F10497" i="38"/>
  <c r="E10497" i="38"/>
  <c r="R10496" i="38"/>
  <c r="H10496" i="38"/>
  <c r="G10496" i="38"/>
  <c r="F10496" i="38"/>
  <c r="E10496" i="38"/>
  <c r="H10495" i="38"/>
  <c r="G10495" i="38"/>
  <c r="F10495" i="38"/>
  <c r="E10495" i="38"/>
  <c r="H10494" i="38"/>
  <c r="G10494" i="38"/>
  <c r="F10494" i="38"/>
  <c r="E10494" i="38"/>
  <c r="H10493" i="38"/>
  <c r="G10493" i="38"/>
  <c r="F10493" i="38"/>
  <c r="E10493" i="38"/>
  <c r="H10492" i="38"/>
  <c r="G10492" i="38"/>
  <c r="F10492" i="38"/>
  <c r="E10492" i="38"/>
  <c r="H10491" i="38"/>
  <c r="G10491" i="38"/>
  <c r="F10491" i="38"/>
  <c r="E10491" i="38"/>
  <c r="H10490" i="38"/>
  <c r="G10490" i="38"/>
  <c r="F10490" i="38"/>
  <c r="E10490" i="38"/>
  <c r="H10489" i="38"/>
  <c r="G10489" i="38"/>
  <c r="F10489" i="38"/>
  <c r="E10489" i="38"/>
  <c r="H10488" i="38"/>
  <c r="G10488" i="38"/>
  <c r="F10488" i="38"/>
  <c r="E10488" i="38"/>
  <c r="H10487" i="38"/>
  <c r="G10487" i="38"/>
  <c r="F10487" i="38"/>
  <c r="E10487" i="38"/>
  <c r="H10486" i="38"/>
  <c r="G10486" i="38"/>
  <c r="F10486" i="38"/>
  <c r="E10486" i="38"/>
  <c r="H10485" i="38"/>
  <c r="G10485" i="38"/>
  <c r="F10485" i="38"/>
  <c r="E10485" i="38"/>
  <c r="H10484" i="38"/>
  <c r="G10484" i="38"/>
  <c r="F10484" i="38"/>
  <c r="E10484" i="38"/>
  <c r="H10483" i="38"/>
  <c r="G10483" i="38"/>
  <c r="F10483" i="38"/>
  <c r="E10483" i="38"/>
  <c r="H10482" i="38"/>
  <c r="G10482" i="38"/>
  <c r="F10482" i="38"/>
  <c r="E10482" i="38"/>
  <c r="H10481" i="38"/>
  <c r="G10481" i="38"/>
  <c r="F10481" i="38"/>
  <c r="E10481" i="38"/>
  <c r="R10480" i="38"/>
  <c r="H10480" i="38"/>
  <c r="G10480" i="38"/>
  <c r="F10480" i="38"/>
  <c r="E10480" i="38"/>
  <c r="H10479" i="38"/>
  <c r="G10479" i="38"/>
  <c r="F10479" i="38"/>
  <c r="E10479" i="38"/>
  <c r="H10478" i="38"/>
  <c r="G10478" i="38"/>
  <c r="F10478" i="38"/>
  <c r="E10478" i="38"/>
  <c r="H10477" i="38"/>
  <c r="G10477" i="38"/>
  <c r="F10477" i="38"/>
  <c r="E10477" i="38"/>
  <c r="H10476" i="38"/>
  <c r="G10476" i="38"/>
  <c r="F10476" i="38"/>
  <c r="E10476" i="38"/>
  <c r="H10475" i="38"/>
  <c r="G10475" i="38"/>
  <c r="F10475" i="38"/>
  <c r="E10475" i="38"/>
  <c r="H10474" i="38"/>
  <c r="G10474" i="38"/>
  <c r="F10474" i="38"/>
  <c r="E10474" i="38"/>
  <c r="H10473" i="38"/>
  <c r="G10473" i="38"/>
  <c r="F10473" i="38"/>
  <c r="E10473" i="38"/>
  <c r="H10472" i="38"/>
  <c r="G10472" i="38"/>
  <c r="F10472" i="38"/>
  <c r="E10472" i="38"/>
  <c r="H10471" i="38"/>
  <c r="G10471" i="38"/>
  <c r="F10471" i="38"/>
  <c r="E10471" i="38"/>
  <c r="H10470" i="38"/>
  <c r="G10470" i="38"/>
  <c r="F10470" i="38"/>
  <c r="E10470" i="38"/>
  <c r="H10469" i="38"/>
  <c r="G10469" i="38"/>
  <c r="F10469" i="38"/>
  <c r="E10469" i="38"/>
  <c r="H10468" i="38"/>
  <c r="G10468" i="38"/>
  <c r="F10468" i="38"/>
  <c r="E10468" i="38"/>
  <c r="H10467" i="38"/>
  <c r="G10467" i="38"/>
  <c r="F10467" i="38"/>
  <c r="E10467" i="38"/>
  <c r="H10466" i="38"/>
  <c r="G10466" i="38"/>
  <c r="F10466" i="38"/>
  <c r="E10466" i="38"/>
  <c r="H10465" i="38"/>
  <c r="G10465" i="38"/>
  <c r="F10465" i="38"/>
  <c r="E10465" i="38"/>
  <c r="R10464" i="38"/>
  <c r="H10464" i="38"/>
  <c r="G10464" i="38"/>
  <c r="F10464" i="38"/>
  <c r="E10464" i="38"/>
  <c r="H10463" i="38"/>
  <c r="G10463" i="38"/>
  <c r="F10463" i="38"/>
  <c r="E10463" i="38"/>
  <c r="H10462" i="38"/>
  <c r="G10462" i="38"/>
  <c r="F10462" i="38"/>
  <c r="E10462" i="38"/>
  <c r="H10461" i="38"/>
  <c r="G10461" i="38"/>
  <c r="F10461" i="38"/>
  <c r="E10461" i="38"/>
  <c r="H10460" i="38"/>
  <c r="G10460" i="38"/>
  <c r="F10460" i="38"/>
  <c r="E10460" i="38"/>
  <c r="H10459" i="38"/>
  <c r="G10459" i="38"/>
  <c r="F10459" i="38"/>
  <c r="E10459" i="38"/>
  <c r="H10458" i="38"/>
  <c r="G10458" i="38"/>
  <c r="F10458" i="38"/>
  <c r="E10458" i="38"/>
  <c r="H10457" i="38"/>
  <c r="G10457" i="38"/>
  <c r="F10457" i="38"/>
  <c r="E10457" i="38"/>
  <c r="H10456" i="38"/>
  <c r="G10456" i="38"/>
  <c r="F10456" i="38"/>
  <c r="E10456" i="38"/>
  <c r="H10455" i="38"/>
  <c r="G10455" i="38"/>
  <c r="F10455" i="38"/>
  <c r="E10455" i="38"/>
  <c r="H10454" i="38"/>
  <c r="G10454" i="38"/>
  <c r="F10454" i="38"/>
  <c r="E10454" i="38"/>
  <c r="H10453" i="38"/>
  <c r="G10453" i="38"/>
  <c r="F10453" i="38"/>
  <c r="E10453" i="38"/>
  <c r="H10452" i="38"/>
  <c r="G10452" i="38"/>
  <c r="F10452" i="38"/>
  <c r="E10452" i="38"/>
  <c r="H10451" i="38"/>
  <c r="G10451" i="38"/>
  <c r="F10451" i="38"/>
  <c r="E10451" i="38"/>
  <c r="H10450" i="38"/>
  <c r="G10450" i="38"/>
  <c r="F10450" i="38"/>
  <c r="E10450" i="38"/>
  <c r="H10449" i="38"/>
  <c r="G10449" i="38"/>
  <c r="F10449" i="38"/>
  <c r="E10449" i="38"/>
  <c r="R10448" i="38"/>
  <c r="H10448" i="38"/>
  <c r="G10448" i="38"/>
  <c r="F10448" i="38"/>
  <c r="E10448" i="38"/>
  <c r="H10447" i="38"/>
  <c r="G10447" i="38"/>
  <c r="F10447" i="38"/>
  <c r="E10447" i="38"/>
  <c r="H10446" i="38"/>
  <c r="G10446" i="38"/>
  <c r="F10446" i="38"/>
  <c r="E10446" i="38"/>
  <c r="H10445" i="38"/>
  <c r="G10445" i="38"/>
  <c r="F10445" i="38"/>
  <c r="E10445" i="38"/>
  <c r="H10444" i="38"/>
  <c r="G10444" i="38"/>
  <c r="F10444" i="38"/>
  <c r="E10444" i="38"/>
  <c r="H10443" i="38"/>
  <c r="G10443" i="38"/>
  <c r="F10443" i="38"/>
  <c r="E10443" i="38"/>
  <c r="H10442" i="38"/>
  <c r="G10442" i="38"/>
  <c r="F10442" i="38"/>
  <c r="E10442" i="38"/>
  <c r="H10441" i="38"/>
  <c r="G10441" i="38"/>
  <c r="F10441" i="38"/>
  <c r="E10441" i="38"/>
  <c r="H10440" i="38"/>
  <c r="G10440" i="38"/>
  <c r="F10440" i="38"/>
  <c r="E10440" i="38"/>
  <c r="H10439" i="38"/>
  <c r="G10439" i="38"/>
  <c r="F10439" i="38"/>
  <c r="E10439" i="38"/>
  <c r="H10438" i="38"/>
  <c r="G10438" i="38"/>
  <c r="F10438" i="38"/>
  <c r="E10438" i="38"/>
  <c r="H10437" i="38"/>
  <c r="G10437" i="38"/>
  <c r="F10437" i="38"/>
  <c r="E10437" i="38"/>
  <c r="H10436" i="38"/>
  <c r="G10436" i="38"/>
  <c r="F10436" i="38"/>
  <c r="E10436" i="38"/>
  <c r="H10435" i="38"/>
  <c r="G10435" i="38"/>
  <c r="F10435" i="38"/>
  <c r="E10435" i="38"/>
  <c r="H10434" i="38"/>
  <c r="G10434" i="38"/>
  <c r="F10434" i="38"/>
  <c r="E10434" i="38"/>
  <c r="H10433" i="38"/>
  <c r="G10433" i="38"/>
  <c r="F10433" i="38"/>
  <c r="E10433" i="38"/>
  <c r="R10432" i="38"/>
  <c r="H10432" i="38"/>
  <c r="G10432" i="38"/>
  <c r="F10432" i="38"/>
  <c r="E10432" i="38"/>
  <c r="H10431" i="38"/>
  <c r="G10431" i="38"/>
  <c r="F10431" i="38"/>
  <c r="E10431" i="38"/>
  <c r="H10430" i="38"/>
  <c r="G10430" i="38"/>
  <c r="F10430" i="38"/>
  <c r="E10430" i="38"/>
  <c r="H10429" i="38"/>
  <c r="G10429" i="38"/>
  <c r="F10429" i="38"/>
  <c r="E10429" i="38"/>
  <c r="H10428" i="38"/>
  <c r="G10428" i="38"/>
  <c r="F10428" i="38"/>
  <c r="E10428" i="38"/>
  <c r="H10427" i="38"/>
  <c r="G10427" i="38"/>
  <c r="F10427" i="38"/>
  <c r="E10427" i="38"/>
  <c r="H10426" i="38"/>
  <c r="G10426" i="38"/>
  <c r="F10426" i="38"/>
  <c r="E10426" i="38"/>
  <c r="H10425" i="38"/>
  <c r="G10425" i="38"/>
  <c r="F10425" i="38"/>
  <c r="E10425" i="38"/>
  <c r="H10424" i="38"/>
  <c r="G10424" i="38"/>
  <c r="F10424" i="38"/>
  <c r="E10424" i="38"/>
  <c r="H10423" i="38"/>
  <c r="G10423" i="38"/>
  <c r="F10423" i="38"/>
  <c r="E10423" i="38"/>
  <c r="H10422" i="38"/>
  <c r="G10422" i="38"/>
  <c r="F10422" i="38"/>
  <c r="E10422" i="38"/>
  <c r="H10421" i="38"/>
  <c r="G10421" i="38"/>
  <c r="F10421" i="38"/>
  <c r="E10421" i="38"/>
  <c r="H10420" i="38"/>
  <c r="G10420" i="38"/>
  <c r="F10420" i="38"/>
  <c r="E10420" i="38"/>
  <c r="H10419" i="38"/>
  <c r="G10419" i="38"/>
  <c r="F10419" i="38"/>
  <c r="E10419" i="38"/>
  <c r="H10418" i="38"/>
  <c r="G10418" i="38"/>
  <c r="F10418" i="38"/>
  <c r="E10418" i="38"/>
  <c r="H10417" i="38"/>
  <c r="G10417" i="38"/>
  <c r="F10417" i="38"/>
  <c r="E10417" i="38"/>
  <c r="R10416" i="38"/>
  <c r="H10416" i="38"/>
  <c r="G10416" i="38"/>
  <c r="F10416" i="38"/>
  <c r="E10416" i="38"/>
  <c r="H10415" i="38"/>
  <c r="G10415" i="38"/>
  <c r="F10415" i="38"/>
  <c r="E10415" i="38"/>
  <c r="H10414" i="38"/>
  <c r="G10414" i="38"/>
  <c r="F10414" i="38"/>
  <c r="E10414" i="38"/>
  <c r="H10413" i="38"/>
  <c r="G10413" i="38"/>
  <c r="F10413" i="38"/>
  <c r="E10413" i="38"/>
  <c r="H10412" i="38"/>
  <c r="G10412" i="38"/>
  <c r="F10412" i="38"/>
  <c r="E10412" i="38"/>
  <c r="H10411" i="38"/>
  <c r="G10411" i="38"/>
  <c r="F10411" i="38"/>
  <c r="E10411" i="38"/>
  <c r="H10410" i="38"/>
  <c r="G10410" i="38"/>
  <c r="F10410" i="38"/>
  <c r="E10410" i="38"/>
  <c r="H10409" i="38"/>
  <c r="G10409" i="38"/>
  <c r="F10409" i="38"/>
  <c r="E10409" i="38"/>
  <c r="H10408" i="38"/>
  <c r="G10408" i="38"/>
  <c r="F10408" i="38"/>
  <c r="E10408" i="38"/>
  <c r="H10407" i="38"/>
  <c r="G10407" i="38"/>
  <c r="F10407" i="38"/>
  <c r="E10407" i="38"/>
  <c r="H10406" i="38"/>
  <c r="G10406" i="38"/>
  <c r="F10406" i="38"/>
  <c r="E10406" i="38"/>
  <c r="H10405" i="38"/>
  <c r="G10405" i="38"/>
  <c r="F10405" i="38"/>
  <c r="E10405" i="38"/>
  <c r="H10404" i="38"/>
  <c r="G10404" i="38"/>
  <c r="F10404" i="38"/>
  <c r="E10404" i="38"/>
  <c r="H10403" i="38"/>
  <c r="G10403" i="38"/>
  <c r="F10403" i="38"/>
  <c r="E10403" i="38"/>
  <c r="H10402" i="38"/>
  <c r="G10402" i="38"/>
  <c r="F10402" i="38"/>
  <c r="E10402" i="38"/>
  <c r="H10401" i="38"/>
  <c r="G10401" i="38"/>
  <c r="F10401" i="38"/>
  <c r="E10401" i="38"/>
  <c r="R10400" i="38"/>
  <c r="H10400" i="38"/>
  <c r="G10400" i="38"/>
  <c r="F10400" i="38"/>
  <c r="E10400" i="38"/>
  <c r="H10399" i="38"/>
  <c r="G10399" i="38"/>
  <c r="F10399" i="38"/>
  <c r="E10399" i="38"/>
  <c r="H10398" i="38"/>
  <c r="G10398" i="38"/>
  <c r="F10398" i="38"/>
  <c r="E10398" i="38"/>
  <c r="H10397" i="38"/>
  <c r="G10397" i="38"/>
  <c r="F10397" i="38"/>
  <c r="E10397" i="38"/>
  <c r="H10396" i="38"/>
  <c r="G10396" i="38"/>
  <c r="F10396" i="38"/>
  <c r="E10396" i="38"/>
  <c r="H10395" i="38"/>
  <c r="G10395" i="38"/>
  <c r="F10395" i="38"/>
  <c r="E10395" i="38"/>
  <c r="H10394" i="38"/>
  <c r="G10394" i="38"/>
  <c r="F10394" i="38"/>
  <c r="E10394" i="38"/>
  <c r="H10393" i="38"/>
  <c r="G10393" i="38"/>
  <c r="F10393" i="38"/>
  <c r="E10393" i="38"/>
  <c r="H10392" i="38"/>
  <c r="G10392" i="38"/>
  <c r="F10392" i="38"/>
  <c r="E10392" i="38"/>
  <c r="H10391" i="38"/>
  <c r="G10391" i="38"/>
  <c r="F10391" i="38"/>
  <c r="E10391" i="38"/>
  <c r="H10390" i="38"/>
  <c r="G10390" i="38"/>
  <c r="F10390" i="38"/>
  <c r="E10390" i="38"/>
  <c r="H10389" i="38"/>
  <c r="G10389" i="38"/>
  <c r="F10389" i="38"/>
  <c r="E10389" i="38"/>
  <c r="H10388" i="38"/>
  <c r="G10388" i="38"/>
  <c r="F10388" i="38"/>
  <c r="E10388" i="38"/>
  <c r="H10387" i="38"/>
  <c r="G10387" i="38"/>
  <c r="F10387" i="38"/>
  <c r="E10387" i="38"/>
  <c r="H10386" i="38"/>
  <c r="G10386" i="38"/>
  <c r="F10386" i="38"/>
  <c r="E10386" i="38"/>
  <c r="H10385" i="38"/>
  <c r="G10385" i="38"/>
  <c r="F10385" i="38"/>
  <c r="E10385" i="38"/>
  <c r="R10384" i="38"/>
  <c r="H10384" i="38"/>
  <c r="G10384" i="38"/>
  <c r="F10384" i="38"/>
  <c r="E10384" i="38"/>
  <c r="H10383" i="38"/>
  <c r="G10383" i="38"/>
  <c r="F10383" i="38"/>
  <c r="E10383" i="38"/>
  <c r="H10382" i="38"/>
  <c r="G10382" i="38"/>
  <c r="F10382" i="38"/>
  <c r="E10382" i="38"/>
  <c r="H10381" i="38"/>
  <c r="G10381" i="38"/>
  <c r="F10381" i="38"/>
  <c r="E10381" i="38"/>
  <c r="H10380" i="38"/>
  <c r="G10380" i="38"/>
  <c r="F10380" i="38"/>
  <c r="E10380" i="38"/>
  <c r="H10379" i="38"/>
  <c r="G10379" i="38"/>
  <c r="F10379" i="38"/>
  <c r="E10379" i="38"/>
  <c r="H10378" i="38"/>
  <c r="G10378" i="38"/>
  <c r="F10378" i="38"/>
  <c r="E10378" i="38"/>
  <c r="H10377" i="38"/>
  <c r="G10377" i="38"/>
  <c r="F10377" i="38"/>
  <c r="E10377" i="38"/>
  <c r="H10376" i="38"/>
  <c r="G10376" i="38"/>
  <c r="F10376" i="38"/>
  <c r="E10376" i="38"/>
  <c r="H10375" i="38"/>
  <c r="G10375" i="38"/>
  <c r="F10375" i="38"/>
  <c r="E10375" i="38"/>
  <c r="H10374" i="38"/>
  <c r="G10374" i="38"/>
  <c r="F10374" i="38"/>
  <c r="E10374" i="38"/>
  <c r="H10373" i="38"/>
  <c r="G10373" i="38"/>
  <c r="F10373" i="38"/>
  <c r="E10373" i="38"/>
  <c r="H10372" i="38"/>
  <c r="G10372" i="38"/>
  <c r="F10372" i="38"/>
  <c r="E10372" i="38"/>
  <c r="H10371" i="38"/>
  <c r="G10371" i="38"/>
  <c r="F10371" i="38"/>
  <c r="E10371" i="38"/>
  <c r="H10370" i="38"/>
  <c r="G10370" i="38"/>
  <c r="F10370" i="38"/>
  <c r="E10370" i="38"/>
  <c r="H10369" i="38"/>
  <c r="G10369" i="38"/>
  <c r="F10369" i="38"/>
  <c r="E10369" i="38"/>
  <c r="R10368" i="38"/>
  <c r="H10368" i="38"/>
  <c r="G10368" i="38"/>
  <c r="F10368" i="38"/>
  <c r="E10368" i="38"/>
  <c r="H10367" i="38"/>
  <c r="G10367" i="38"/>
  <c r="F10367" i="38"/>
  <c r="E10367" i="38"/>
  <c r="H10366" i="38"/>
  <c r="G10366" i="38"/>
  <c r="F10366" i="38"/>
  <c r="E10366" i="38"/>
  <c r="H10365" i="38"/>
  <c r="G10365" i="38"/>
  <c r="F10365" i="38"/>
  <c r="E10365" i="38"/>
  <c r="H10364" i="38"/>
  <c r="G10364" i="38"/>
  <c r="F10364" i="38"/>
  <c r="E10364" i="38"/>
  <c r="H10363" i="38"/>
  <c r="G10363" i="38"/>
  <c r="F10363" i="38"/>
  <c r="E10363" i="38"/>
  <c r="H10362" i="38"/>
  <c r="G10362" i="38"/>
  <c r="F10362" i="38"/>
  <c r="E10362" i="38"/>
  <c r="H10361" i="38"/>
  <c r="G10361" i="38"/>
  <c r="F10361" i="38"/>
  <c r="E10361" i="38"/>
  <c r="H10360" i="38"/>
  <c r="G10360" i="38"/>
  <c r="F10360" i="38"/>
  <c r="E10360" i="38"/>
  <c r="H10359" i="38"/>
  <c r="G10359" i="38"/>
  <c r="F10359" i="38"/>
  <c r="E10359" i="38"/>
  <c r="H10358" i="38"/>
  <c r="G10358" i="38"/>
  <c r="F10358" i="38"/>
  <c r="E10358" i="38"/>
  <c r="H10357" i="38"/>
  <c r="G10357" i="38"/>
  <c r="F10357" i="38"/>
  <c r="E10357" i="38"/>
  <c r="H10356" i="38"/>
  <c r="G10356" i="38"/>
  <c r="F10356" i="38"/>
  <c r="E10356" i="38"/>
  <c r="H10355" i="38"/>
  <c r="G10355" i="38"/>
  <c r="F10355" i="38"/>
  <c r="E10355" i="38"/>
  <c r="H10354" i="38"/>
  <c r="G10354" i="38"/>
  <c r="F10354" i="38"/>
  <c r="E10354" i="38"/>
  <c r="H10353" i="38"/>
  <c r="G10353" i="38"/>
  <c r="F10353" i="38"/>
  <c r="E10353" i="38"/>
  <c r="R10352" i="38"/>
  <c r="H10352" i="38"/>
  <c r="G10352" i="38"/>
  <c r="F10352" i="38"/>
  <c r="E10352" i="38"/>
  <c r="H10351" i="38"/>
  <c r="G10351" i="38"/>
  <c r="F10351" i="38"/>
  <c r="E10351" i="38"/>
  <c r="H10350" i="38"/>
  <c r="G10350" i="38"/>
  <c r="F10350" i="38"/>
  <c r="E10350" i="38"/>
  <c r="H10349" i="38"/>
  <c r="G10349" i="38"/>
  <c r="F10349" i="38"/>
  <c r="E10349" i="38"/>
  <c r="H10348" i="38"/>
  <c r="G10348" i="38"/>
  <c r="F10348" i="38"/>
  <c r="E10348" i="38"/>
  <c r="H10347" i="38"/>
  <c r="G10347" i="38"/>
  <c r="F10347" i="38"/>
  <c r="E10347" i="38"/>
  <c r="H10346" i="38"/>
  <c r="G10346" i="38"/>
  <c r="F10346" i="38"/>
  <c r="E10346" i="38"/>
  <c r="H10345" i="38"/>
  <c r="G10345" i="38"/>
  <c r="F10345" i="38"/>
  <c r="E10345" i="38"/>
  <c r="H10344" i="38"/>
  <c r="G10344" i="38"/>
  <c r="F10344" i="38"/>
  <c r="E10344" i="38"/>
  <c r="H10343" i="38"/>
  <c r="G10343" i="38"/>
  <c r="F10343" i="38"/>
  <c r="E10343" i="38"/>
  <c r="H10342" i="38"/>
  <c r="G10342" i="38"/>
  <c r="F10342" i="38"/>
  <c r="E10342" i="38"/>
  <c r="H10341" i="38"/>
  <c r="G10341" i="38"/>
  <c r="F10341" i="38"/>
  <c r="E10341" i="38"/>
  <c r="H10340" i="38"/>
  <c r="G10340" i="38"/>
  <c r="F10340" i="38"/>
  <c r="E10340" i="38"/>
  <c r="H10339" i="38"/>
  <c r="G10339" i="38"/>
  <c r="F10339" i="38"/>
  <c r="E10339" i="38"/>
  <c r="H10338" i="38"/>
  <c r="G10338" i="38"/>
  <c r="F10338" i="38"/>
  <c r="E10338" i="38"/>
  <c r="H10337" i="38"/>
  <c r="G10337" i="38"/>
  <c r="F10337" i="38"/>
  <c r="E10337" i="38"/>
  <c r="R10336" i="38"/>
  <c r="H10336" i="38"/>
  <c r="G10336" i="38"/>
  <c r="F10336" i="38"/>
  <c r="E10336" i="38"/>
  <c r="H10335" i="38"/>
  <c r="G10335" i="38"/>
  <c r="F10335" i="38"/>
  <c r="E10335" i="38"/>
  <c r="H10334" i="38"/>
  <c r="G10334" i="38"/>
  <c r="F10334" i="38"/>
  <c r="E10334" i="38"/>
  <c r="H10333" i="38"/>
  <c r="G10333" i="38"/>
  <c r="F10333" i="38"/>
  <c r="E10333" i="38"/>
  <c r="H10332" i="38"/>
  <c r="G10332" i="38"/>
  <c r="F10332" i="38"/>
  <c r="E10332" i="38"/>
  <c r="H10331" i="38"/>
  <c r="G10331" i="38"/>
  <c r="F10331" i="38"/>
  <c r="E10331" i="38"/>
  <c r="H10330" i="38"/>
  <c r="G10330" i="38"/>
  <c r="F10330" i="38"/>
  <c r="E10330" i="38"/>
  <c r="H10329" i="38"/>
  <c r="G10329" i="38"/>
  <c r="F10329" i="38"/>
  <c r="E10329" i="38"/>
  <c r="H10328" i="38"/>
  <c r="G10328" i="38"/>
  <c r="F10328" i="38"/>
  <c r="E10328" i="38"/>
  <c r="H10327" i="38"/>
  <c r="G10327" i="38"/>
  <c r="F10327" i="38"/>
  <c r="E10327" i="38"/>
  <c r="H10326" i="38"/>
  <c r="G10326" i="38"/>
  <c r="F10326" i="38"/>
  <c r="E10326" i="38"/>
  <c r="H10325" i="38"/>
  <c r="G10325" i="38"/>
  <c r="F10325" i="38"/>
  <c r="E10325" i="38"/>
  <c r="R10324" i="38"/>
  <c r="H10324" i="38"/>
  <c r="G10324" i="38"/>
  <c r="F10324" i="38"/>
  <c r="E10324" i="38"/>
  <c r="H10323" i="38"/>
  <c r="G10323" i="38"/>
  <c r="F10323" i="38"/>
  <c r="E10323" i="38"/>
  <c r="H10322" i="38"/>
  <c r="G10322" i="38"/>
  <c r="F10322" i="38"/>
  <c r="E10322" i="38"/>
  <c r="H10321" i="38"/>
  <c r="G10321" i="38"/>
  <c r="F10321" i="38"/>
  <c r="E10321" i="38"/>
  <c r="R10320" i="38"/>
  <c r="H10320" i="38"/>
  <c r="G10320" i="38"/>
  <c r="F10320" i="38"/>
  <c r="E10320" i="38"/>
  <c r="H10319" i="38"/>
  <c r="G10319" i="38"/>
  <c r="F10319" i="38"/>
  <c r="E10319" i="38"/>
  <c r="H10318" i="38"/>
  <c r="G10318" i="38"/>
  <c r="F10318" i="38"/>
  <c r="E10318" i="38"/>
  <c r="H10317" i="38"/>
  <c r="G10317" i="38"/>
  <c r="F10317" i="38"/>
  <c r="E10317" i="38"/>
  <c r="H10316" i="38"/>
  <c r="G10316" i="38"/>
  <c r="F10316" i="38"/>
  <c r="E10316" i="38"/>
  <c r="H10315" i="38"/>
  <c r="G10315" i="38"/>
  <c r="F10315" i="38"/>
  <c r="E10315" i="38"/>
  <c r="R10314" i="38"/>
  <c r="H10314" i="38"/>
  <c r="G10314" i="38"/>
  <c r="F10314" i="38"/>
  <c r="E10314" i="38"/>
  <c r="H10313" i="38"/>
  <c r="G10313" i="38"/>
  <c r="F10313" i="38"/>
  <c r="E10313" i="38"/>
  <c r="H10312" i="38"/>
  <c r="G10312" i="38"/>
  <c r="F10312" i="38"/>
  <c r="E10312" i="38"/>
  <c r="H10311" i="38"/>
  <c r="G10311" i="38"/>
  <c r="F10311" i="38"/>
  <c r="E10311" i="38"/>
  <c r="R10310" i="38"/>
  <c r="H10310" i="38"/>
  <c r="G10310" i="38"/>
  <c r="F10310" i="38"/>
  <c r="E10310" i="38"/>
  <c r="H10309" i="38"/>
  <c r="G10309" i="38"/>
  <c r="F10309" i="38"/>
  <c r="E10309" i="38"/>
  <c r="H10308" i="38"/>
  <c r="G10308" i="38"/>
  <c r="F10308" i="38"/>
  <c r="E10308" i="38"/>
  <c r="H10307" i="38"/>
  <c r="G10307" i="38"/>
  <c r="F10307" i="38"/>
  <c r="E10307" i="38"/>
  <c r="H10306" i="38"/>
  <c r="G10306" i="38"/>
  <c r="F10306" i="38"/>
  <c r="E10306" i="38"/>
  <c r="H10305" i="38"/>
  <c r="G10305" i="38"/>
  <c r="F10305" i="38"/>
  <c r="E10305" i="38"/>
  <c r="H10304" i="38"/>
  <c r="G10304" i="38"/>
  <c r="F10304" i="38"/>
  <c r="E10304" i="38"/>
  <c r="H10303" i="38"/>
  <c r="G10303" i="38"/>
  <c r="F10303" i="38"/>
  <c r="E10303" i="38"/>
  <c r="H10302" i="38"/>
  <c r="G10302" i="38"/>
  <c r="F10302" i="38"/>
  <c r="E10302" i="38"/>
  <c r="H10301" i="38"/>
  <c r="G10301" i="38"/>
  <c r="F10301" i="38"/>
  <c r="E10301" i="38"/>
  <c r="H10300" i="38"/>
  <c r="G10300" i="38"/>
  <c r="F10300" i="38"/>
  <c r="E10300" i="38"/>
  <c r="H10299" i="38"/>
  <c r="G10299" i="38"/>
  <c r="F10299" i="38"/>
  <c r="E10299" i="38"/>
  <c r="H10298" i="38"/>
  <c r="G10298" i="38"/>
  <c r="F10298" i="38"/>
  <c r="E10298" i="38"/>
  <c r="H10297" i="38"/>
  <c r="G10297" i="38"/>
  <c r="F10297" i="38"/>
  <c r="E10297" i="38"/>
  <c r="H10296" i="38"/>
  <c r="G10296" i="38"/>
  <c r="F10296" i="38"/>
  <c r="E10296" i="38"/>
  <c r="H10295" i="38"/>
  <c r="G10295" i="38"/>
  <c r="F10295" i="38"/>
  <c r="E10295" i="38"/>
  <c r="H10294" i="38"/>
  <c r="G10294" i="38"/>
  <c r="F10294" i="38"/>
  <c r="E10294" i="38"/>
  <c r="H10293" i="38"/>
  <c r="G10293" i="38"/>
  <c r="F10293" i="38"/>
  <c r="E10293" i="38"/>
  <c r="R10292" i="38"/>
  <c r="H10292" i="38"/>
  <c r="G10292" i="38"/>
  <c r="F10292" i="38"/>
  <c r="E10292" i="38"/>
  <c r="H10291" i="38"/>
  <c r="G10291" i="38"/>
  <c r="F10291" i="38"/>
  <c r="E10291" i="38"/>
  <c r="H10290" i="38"/>
  <c r="G10290" i="38"/>
  <c r="F10290" i="38"/>
  <c r="E10290" i="38"/>
  <c r="H10289" i="38"/>
  <c r="G10289" i="38"/>
  <c r="F10289" i="38"/>
  <c r="E10289" i="38"/>
  <c r="R10288" i="38"/>
  <c r="H10288" i="38"/>
  <c r="G10288" i="38"/>
  <c r="F10288" i="38"/>
  <c r="E10288" i="38"/>
  <c r="H10287" i="38"/>
  <c r="G10287" i="38"/>
  <c r="F10287" i="38"/>
  <c r="E10287" i="38"/>
  <c r="H10286" i="38"/>
  <c r="G10286" i="38"/>
  <c r="F10286" i="38"/>
  <c r="E10286" i="38"/>
  <c r="H10285" i="38"/>
  <c r="G10285" i="38"/>
  <c r="F10285" i="38"/>
  <c r="E10285" i="38"/>
  <c r="R10284" i="38"/>
  <c r="H10284" i="38"/>
  <c r="G10284" i="38"/>
  <c r="F10284" i="38"/>
  <c r="E10284" i="38"/>
  <c r="H10283" i="38"/>
  <c r="G10283" i="38"/>
  <c r="F10283" i="38"/>
  <c r="E10283" i="38"/>
  <c r="R10282" i="38"/>
  <c r="H10282" i="38"/>
  <c r="G10282" i="38"/>
  <c r="F10282" i="38"/>
  <c r="E10282" i="38"/>
  <c r="H10281" i="38"/>
  <c r="G10281" i="38"/>
  <c r="F10281" i="38"/>
  <c r="E10281" i="38"/>
  <c r="H10280" i="38"/>
  <c r="G10280" i="38"/>
  <c r="F10280" i="38"/>
  <c r="E10280" i="38"/>
  <c r="H10279" i="38"/>
  <c r="G10279" i="38"/>
  <c r="F10279" i="38"/>
  <c r="E10279" i="38"/>
  <c r="R10278" i="38"/>
  <c r="H10278" i="38"/>
  <c r="G10278" i="38"/>
  <c r="F10278" i="38"/>
  <c r="E10278" i="38"/>
  <c r="H10277" i="38"/>
  <c r="G10277" i="38"/>
  <c r="F10277" i="38"/>
  <c r="E10277" i="38"/>
  <c r="H10276" i="38"/>
  <c r="G10276" i="38"/>
  <c r="F10276" i="38"/>
  <c r="E10276" i="38"/>
  <c r="H10275" i="38"/>
  <c r="G10275" i="38"/>
  <c r="F10275" i="38"/>
  <c r="E10275" i="38"/>
  <c r="R10274" i="38"/>
  <c r="H10274" i="38"/>
  <c r="G10274" i="38"/>
  <c r="F10274" i="38"/>
  <c r="E10274" i="38"/>
  <c r="H10273" i="38"/>
  <c r="G10273" i="38"/>
  <c r="F10273" i="38"/>
  <c r="E10273" i="38"/>
  <c r="H10272" i="38"/>
  <c r="G10272" i="38"/>
  <c r="F10272" i="38"/>
  <c r="E10272" i="38"/>
  <c r="H10271" i="38"/>
  <c r="G10271" i="38"/>
  <c r="F10271" i="38"/>
  <c r="E10271" i="38"/>
  <c r="H10270" i="38"/>
  <c r="G10270" i="38"/>
  <c r="F10270" i="38"/>
  <c r="E10270" i="38"/>
  <c r="H10269" i="38"/>
  <c r="G10269" i="38"/>
  <c r="F10269" i="38"/>
  <c r="E10269" i="38"/>
  <c r="H10268" i="38"/>
  <c r="G10268" i="38"/>
  <c r="F10268" i="38"/>
  <c r="E10268" i="38"/>
  <c r="H10267" i="38"/>
  <c r="G10267" i="38"/>
  <c r="F10267" i="38"/>
  <c r="E10267" i="38"/>
  <c r="H10266" i="38"/>
  <c r="G10266" i="38"/>
  <c r="F10266" i="38"/>
  <c r="E10266" i="38"/>
  <c r="H10265" i="38"/>
  <c r="G10265" i="38"/>
  <c r="F10265" i="38"/>
  <c r="E10265" i="38"/>
  <c r="R10264" i="38"/>
  <c r="H10264" i="38"/>
  <c r="G10264" i="38"/>
  <c r="F10264" i="38"/>
  <c r="E10264" i="38"/>
  <c r="H10263" i="38"/>
  <c r="G10263" i="38"/>
  <c r="F10263" i="38"/>
  <c r="E10263" i="38"/>
  <c r="R10262" i="38"/>
  <c r="H10262" i="38"/>
  <c r="G10262" i="38"/>
  <c r="F10262" i="38"/>
  <c r="E10262" i="38"/>
  <c r="H10261" i="38"/>
  <c r="G10261" i="38"/>
  <c r="F10261" i="38"/>
  <c r="E10261" i="38"/>
  <c r="H10260" i="38"/>
  <c r="G10260" i="38"/>
  <c r="F10260" i="38"/>
  <c r="E10260" i="38"/>
  <c r="H10259" i="38"/>
  <c r="G10259" i="38"/>
  <c r="F10259" i="38"/>
  <c r="E10259" i="38"/>
  <c r="H10258" i="38"/>
  <c r="G10258" i="38"/>
  <c r="F10258" i="38"/>
  <c r="E10258" i="38"/>
  <c r="H10257" i="38"/>
  <c r="G10257" i="38"/>
  <c r="F10257" i="38"/>
  <c r="E10257" i="38"/>
  <c r="R10256" i="38"/>
  <c r="H10256" i="38"/>
  <c r="G10256" i="38"/>
  <c r="F10256" i="38"/>
  <c r="E10256" i="38"/>
  <c r="H10255" i="38"/>
  <c r="G10255" i="38"/>
  <c r="F10255" i="38"/>
  <c r="E10255" i="38"/>
  <c r="R10254" i="38"/>
  <c r="H10254" i="38"/>
  <c r="G10254" i="38"/>
  <c r="F10254" i="38"/>
  <c r="E10254" i="38"/>
  <c r="H10253" i="38"/>
  <c r="G10253" i="38"/>
  <c r="F10253" i="38"/>
  <c r="E10253" i="38"/>
  <c r="H10252" i="38"/>
  <c r="G10252" i="38"/>
  <c r="F10252" i="38"/>
  <c r="E10252" i="38"/>
  <c r="H10251" i="38"/>
  <c r="G10251" i="38"/>
  <c r="F10251" i="38"/>
  <c r="E10251" i="38"/>
  <c r="H10250" i="38"/>
  <c r="G10250" i="38"/>
  <c r="F10250" i="38"/>
  <c r="E10250" i="38"/>
  <c r="H10249" i="38"/>
  <c r="G10249" i="38"/>
  <c r="F10249" i="38"/>
  <c r="E10249" i="38"/>
  <c r="R10248" i="38"/>
  <c r="H10248" i="38"/>
  <c r="G10248" i="38"/>
  <c r="F10248" i="38"/>
  <c r="E10248" i="38"/>
  <c r="H10247" i="38"/>
  <c r="G10247" i="38"/>
  <c r="F10247" i="38"/>
  <c r="E10247" i="38"/>
  <c r="R10246" i="38"/>
  <c r="H10246" i="38"/>
  <c r="G10246" i="38"/>
  <c r="F10246" i="38"/>
  <c r="E10246" i="38"/>
  <c r="H10245" i="38"/>
  <c r="G10245" i="38"/>
  <c r="F10245" i="38"/>
  <c r="E10245" i="38"/>
  <c r="H10244" i="38"/>
  <c r="G10244" i="38"/>
  <c r="F10244" i="38"/>
  <c r="E10244" i="38"/>
  <c r="H10243" i="38"/>
  <c r="G10243" i="38"/>
  <c r="F10243" i="38"/>
  <c r="E10243" i="38"/>
  <c r="H10242" i="38"/>
  <c r="G10242" i="38"/>
  <c r="F10242" i="38"/>
  <c r="E10242" i="38"/>
  <c r="H10241" i="38"/>
  <c r="G10241" i="38"/>
  <c r="F10241" i="38"/>
  <c r="E10241" i="38"/>
  <c r="R10240" i="38"/>
  <c r="H10240" i="38"/>
  <c r="G10240" i="38"/>
  <c r="F10240" i="38"/>
  <c r="E10240" i="38"/>
  <c r="H10239" i="38"/>
  <c r="G10239" i="38"/>
  <c r="F10239" i="38"/>
  <c r="E10239" i="38"/>
  <c r="R10238" i="38"/>
  <c r="H10238" i="38"/>
  <c r="G10238" i="38"/>
  <c r="F10238" i="38"/>
  <c r="E10238" i="38"/>
  <c r="H10237" i="38"/>
  <c r="G10237" i="38"/>
  <c r="F10237" i="38"/>
  <c r="E10237" i="38"/>
  <c r="H10236" i="38"/>
  <c r="G10236" i="38"/>
  <c r="F10236" i="38"/>
  <c r="E10236" i="38"/>
  <c r="H10235" i="38"/>
  <c r="G10235" i="38"/>
  <c r="F10235" i="38"/>
  <c r="E10235" i="38"/>
  <c r="H10234" i="38"/>
  <c r="G10234" i="38"/>
  <c r="F10234" i="38"/>
  <c r="E10234" i="38"/>
  <c r="H10233" i="38"/>
  <c r="G10233" i="38"/>
  <c r="F10233" i="38"/>
  <c r="E10233" i="38"/>
  <c r="R10232" i="38"/>
  <c r="H10232" i="38"/>
  <c r="G10232" i="38"/>
  <c r="F10232" i="38"/>
  <c r="E10232" i="38"/>
  <c r="H10231" i="38"/>
  <c r="G10231" i="38"/>
  <c r="F10231" i="38"/>
  <c r="E10231" i="38"/>
  <c r="R10230" i="38"/>
  <c r="H10230" i="38"/>
  <c r="G10230" i="38"/>
  <c r="F10230" i="38"/>
  <c r="E10230" i="38"/>
  <c r="H10229" i="38"/>
  <c r="G10229" i="38"/>
  <c r="F10229" i="38"/>
  <c r="E10229" i="38"/>
  <c r="H10228" i="38"/>
  <c r="G10228" i="38"/>
  <c r="F10228" i="38"/>
  <c r="E10228" i="38"/>
  <c r="L10227" i="38"/>
  <c r="H10227" i="38"/>
  <c r="G10227" i="38"/>
  <c r="F10227" i="38"/>
  <c r="E10227" i="38"/>
  <c r="R10226" i="38"/>
  <c r="R10591" i="38" s="1"/>
  <c r="L10226" i="38"/>
  <c r="L10591" i="38" s="1"/>
  <c r="H10226" i="38"/>
  <c r="G10226" i="38"/>
  <c r="F10226" i="38"/>
  <c r="E10226" i="38"/>
  <c r="R10225" i="38"/>
  <c r="R10590" i="38" s="1"/>
  <c r="L10225" i="38"/>
  <c r="L10590" i="38" s="1"/>
  <c r="H10225" i="38"/>
  <c r="G10225" i="38"/>
  <c r="F10225" i="38"/>
  <c r="E10225" i="38"/>
  <c r="R10224" i="38"/>
  <c r="R10589" i="38" s="1"/>
  <c r="L10224" i="38"/>
  <c r="L10589" i="38" s="1"/>
  <c r="H10224" i="38"/>
  <c r="G10224" i="38"/>
  <c r="F10224" i="38"/>
  <c r="E10224" i="38"/>
  <c r="R10223" i="38"/>
  <c r="R10588" i="38" s="1"/>
  <c r="L10223" i="38"/>
  <c r="L10588" i="38" s="1"/>
  <c r="H10223" i="38"/>
  <c r="G10223" i="38"/>
  <c r="F10223" i="38"/>
  <c r="E10223" i="38"/>
  <c r="R10222" i="38"/>
  <c r="R10587" i="38" s="1"/>
  <c r="L10222" i="38"/>
  <c r="L10587" i="38" s="1"/>
  <c r="H10222" i="38"/>
  <c r="G10222" i="38"/>
  <c r="F10222" i="38"/>
  <c r="E10222" i="38"/>
  <c r="R10221" i="38"/>
  <c r="R10586" i="38" s="1"/>
  <c r="L10221" i="38"/>
  <c r="L10586" i="38" s="1"/>
  <c r="H10221" i="38"/>
  <c r="G10221" i="38"/>
  <c r="F10221" i="38"/>
  <c r="E10221" i="38"/>
  <c r="R10220" i="38"/>
  <c r="R10585" i="38" s="1"/>
  <c r="L10220" i="38"/>
  <c r="L10585" i="38" s="1"/>
  <c r="H10220" i="38"/>
  <c r="G10220" i="38"/>
  <c r="F10220" i="38"/>
  <c r="E10220" i="38"/>
  <c r="R10219" i="38"/>
  <c r="R10584" i="38" s="1"/>
  <c r="L10219" i="38"/>
  <c r="L10584" i="38" s="1"/>
  <c r="H10219" i="38"/>
  <c r="G10219" i="38"/>
  <c r="F10219" i="38"/>
  <c r="E10219" i="38"/>
  <c r="R10218" i="38"/>
  <c r="R10583" i="38" s="1"/>
  <c r="L10218" i="38"/>
  <c r="L10583" i="38" s="1"/>
  <c r="H10218" i="38"/>
  <c r="G10218" i="38"/>
  <c r="F10218" i="38"/>
  <c r="E10218" i="38"/>
  <c r="R10217" i="38"/>
  <c r="R10582" i="38" s="1"/>
  <c r="L10217" i="38"/>
  <c r="L10582" i="38" s="1"/>
  <c r="H10217" i="38"/>
  <c r="G10217" i="38"/>
  <c r="F10217" i="38"/>
  <c r="E10217" i="38"/>
  <c r="R10216" i="38"/>
  <c r="R10581" i="38" s="1"/>
  <c r="L10216" i="38"/>
  <c r="L10581" i="38" s="1"/>
  <c r="H10216" i="38"/>
  <c r="G10216" i="38"/>
  <c r="F10216" i="38"/>
  <c r="E10216" i="38"/>
  <c r="R10215" i="38"/>
  <c r="R10580" i="38" s="1"/>
  <c r="L10215" i="38"/>
  <c r="L10580" i="38" s="1"/>
  <c r="H10215" i="38"/>
  <c r="G10215" i="38"/>
  <c r="F10215" i="38"/>
  <c r="E10215" i="38"/>
  <c r="R10214" i="38"/>
  <c r="R10579" i="38" s="1"/>
  <c r="L10214" i="38"/>
  <c r="L10579" i="38" s="1"/>
  <c r="H10214" i="38"/>
  <c r="G10214" i="38"/>
  <c r="F10214" i="38"/>
  <c r="E10214" i="38"/>
  <c r="R10213" i="38"/>
  <c r="R10578" i="38" s="1"/>
  <c r="L10213" i="38"/>
  <c r="L10578" i="38" s="1"/>
  <c r="H10213" i="38"/>
  <c r="G10213" i="38"/>
  <c r="F10213" i="38"/>
  <c r="E10213" i="38"/>
  <c r="R10212" i="38"/>
  <c r="R10577" i="38" s="1"/>
  <c r="L10212" i="38"/>
  <c r="L10577" i="38" s="1"/>
  <c r="H10212" i="38"/>
  <c r="G10212" i="38"/>
  <c r="F10212" i="38"/>
  <c r="E10212" i="38"/>
  <c r="R10211" i="38"/>
  <c r="R10576" i="38" s="1"/>
  <c r="L10211" i="38"/>
  <c r="L10576" i="38" s="1"/>
  <c r="H10211" i="38"/>
  <c r="G10211" i="38"/>
  <c r="F10211" i="38"/>
  <c r="E10211" i="38"/>
  <c r="R10210" i="38"/>
  <c r="R10575" i="38" s="1"/>
  <c r="L10210" i="38"/>
  <c r="L10575" i="38" s="1"/>
  <c r="H10210" i="38"/>
  <c r="G10210" i="38"/>
  <c r="F10210" i="38"/>
  <c r="E10210" i="38"/>
  <c r="R10209" i="38"/>
  <c r="R10574" i="38" s="1"/>
  <c r="L10209" i="38"/>
  <c r="L10574" i="38" s="1"/>
  <c r="H10209" i="38"/>
  <c r="G10209" i="38"/>
  <c r="F10209" i="38"/>
  <c r="E10209" i="38"/>
  <c r="R10208" i="38"/>
  <c r="R10573" i="38" s="1"/>
  <c r="L10208" i="38"/>
  <c r="L10573" i="38" s="1"/>
  <c r="H10208" i="38"/>
  <c r="G10208" i="38"/>
  <c r="F10208" i="38"/>
  <c r="E10208" i="38"/>
  <c r="R10207" i="38"/>
  <c r="R10572" i="38" s="1"/>
  <c r="L10207" i="38"/>
  <c r="L10572" i="38" s="1"/>
  <c r="H10207" i="38"/>
  <c r="G10207" i="38"/>
  <c r="F10207" i="38"/>
  <c r="E10207" i="38"/>
  <c r="R10206" i="38"/>
  <c r="R10571" i="38" s="1"/>
  <c r="L10206" i="38"/>
  <c r="L10571" i="38" s="1"/>
  <c r="H10206" i="38"/>
  <c r="G10206" i="38"/>
  <c r="F10206" i="38"/>
  <c r="E10206" i="38"/>
  <c r="R10205" i="38"/>
  <c r="R10570" i="38" s="1"/>
  <c r="L10205" i="38"/>
  <c r="L10570" i="38" s="1"/>
  <c r="H10205" i="38"/>
  <c r="G10205" i="38"/>
  <c r="F10205" i="38"/>
  <c r="E10205" i="38"/>
  <c r="R10204" i="38"/>
  <c r="R10569" i="38" s="1"/>
  <c r="L10204" i="38"/>
  <c r="L10569" i="38" s="1"/>
  <c r="H10204" i="38"/>
  <c r="G10204" i="38"/>
  <c r="F10204" i="38"/>
  <c r="E10204" i="38"/>
  <c r="R10203" i="38"/>
  <c r="R10568" i="38" s="1"/>
  <c r="L10203" i="38"/>
  <c r="L10568" i="38" s="1"/>
  <c r="H10203" i="38"/>
  <c r="G10203" i="38"/>
  <c r="F10203" i="38"/>
  <c r="E10203" i="38"/>
  <c r="R10202" i="38"/>
  <c r="R10567" i="38" s="1"/>
  <c r="L10202" i="38"/>
  <c r="L10567" i="38" s="1"/>
  <c r="H10202" i="38"/>
  <c r="G10202" i="38"/>
  <c r="F10202" i="38"/>
  <c r="E10202" i="38"/>
  <c r="R10201" i="38"/>
  <c r="R10566" i="38" s="1"/>
  <c r="L10201" i="38"/>
  <c r="L10566" i="38" s="1"/>
  <c r="H10201" i="38"/>
  <c r="G10201" i="38"/>
  <c r="F10201" i="38"/>
  <c r="E10201" i="38"/>
  <c r="R10200" i="38"/>
  <c r="R10565" i="38" s="1"/>
  <c r="L10200" i="38"/>
  <c r="L10565" i="38" s="1"/>
  <c r="H10200" i="38"/>
  <c r="G10200" i="38"/>
  <c r="F10200" i="38"/>
  <c r="E10200" i="38"/>
  <c r="R10199" i="38"/>
  <c r="R10564" i="38" s="1"/>
  <c r="L10199" i="38"/>
  <c r="L10564" i="38" s="1"/>
  <c r="H10199" i="38"/>
  <c r="G10199" i="38"/>
  <c r="F10199" i="38"/>
  <c r="E10199" i="38"/>
  <c r="R10198" i="38"/>
  <c r="R10563" i="38" s="1"/>
  <c r="L10198" i="38"/>
  <c r="L10563" i="38" s="1"/>
  <c r="H10198" i="38"/>
  <c r="G10198" i="38"/>
  <c r="F10198" i="38"/>
  <c r="E10198" i="38"/>
  <c r="R10197" i="38"/>
  <c r="R10562" i="38" s="1"/>
  <c r="L10197" i="38"/>
  <c r="L10562" i="38" s="1"/>
  <c r="H10197" i="38"/>
  <c r="G10197" i="38"/>
  <c r="F10197" i="38"/>
  <c r="E10197" i="38"/>
  <c r="R10196" i="38"/>
  <c r="R10561" i="38" s="1"/>
  <c r="L10196" i="38"/>
  <c r="L10561" i="38" s="1"/>
  <c r="H10196" i="38"/>
  <c r="G10196" i="38"/>
  <c r="F10196" i="38"/>
  <c r="E10196" i="38"/>
  <c r="R10195" i="38"/>
  <c r="R10560" i="38" s="1"/>
  <c r="L10195" i="38"/>
  <c r="L10560" i="38" s="1"/>
  <c r="H10195" i="38"/>
  <c r="G10195" i="38"/>
  <c r="F10195" i="38"/>
  <c r="E10195" i="38"/>
  <c r="R10194" i="38"/>
  <c r="R10559" i="38" s="1"/>
  <c r="L10194" i="38"/>
  <c r="L10559" i="38" s="1"/>
  <c r="H10194" i="38"/>
  <c r="G10194" i="38"/>
  <c r="F10194" i="38"/>
  <c r="E10194" i="38"/>
  <c r="R10193" i="38"/>
  <c r="R10558" i="38" s="1"/>
  <c r="L10193" i="38"/>
  <c r="L10558" i="38" s="1"/>
  <c r="H10193" i="38"/>
  <c r="G10193" i="38"/>
  <c r="F10193" i="38"/>
  <c r="E10193" i="38"/>
  <c r="R10192" i="38"/>
  <c r="R10557" i="38" s="1"/>
  <c r="L10192" i="38"/>
  <c r="L10557" i="38" s="1"/>
  <c r="H10192" i="38"/>
  <c r="G10192" i="38"/>
  <c r="F10192" i="38"/>
  <c r="E10192" i="38"/>
  <c r="R10191" i="38"/>
  <c r="R10556" i="38" s="1"/>
  <c r="L10191" i="38"/>
  <c r="L10556" i="38" s="1"/>
  <c r="H10191" i="38"/>
  <c r="G10191" i="38"/>
  <c r="F10191" i="38"/>
  <c r="E10191" i="38"/>
  <c r="R10190" i="38"/>
  <c r="R10555" i="38" s="1"/>
  <c r="L10190" i="38"/>
  <c r="L10555" i="38" s="1"/>
  <c r="H10190" i="38"/>
  <c r="G10190" i="38"/>
  <c r="F10190" i="38"/>
  <c r="E10190" i="38"/>
  <c r="R10189" i="38"/>
  <c r="R10554" i="38" s="1"/>
  <c r="L10189" i="38"/>
  <c r="L10554" i="38" s="1"/>
  <c r="H10189" i="38"/>
  <c r="G10189" i="38"/>
  <c r="F10189" i="38"/>
  <c r="E10189" i="38"/>
  <c r="R10188" i="38"/>
  <c r="R10553" i="38" s="1"/>
  <c r="L10188" i="38"/>
  <c r="L10553" i="38" s="1"/>
  <c r="H10188" i="38"/>
  <c r="G10188" i="38"/>
  <c r="F10188" i="38"/>
  <c r="E10188" i="38"/>
  <c r="R10187" i="38"/>
  <c r="R10552" i="38" s="1"/>
  <c r="L10187" i="38"/>
  <c r="L10552" i="38" s="1"/>
  <c r="H10187" i="38"/>
  <c r="G10187" i="38"/>
  <c r="F10187" i="38"/>
  <c r="E10187" i="38"/>
  <c r="R10186" i="38"/>
  <c r="R10551" i="38" s="1"/>
  <c r="L10186" i="38"/>
  <c r="L10551" i="38" s="1"/>
  <c r="H10186" i="38"/>
  <c r="G10186" i="38"/>
  <c r="F10186" i="38"/>
  <c r="E10186" i="38"/>
  <c r="R10185" i="38"/>
  <c r="R10550" i="38" s="1"/>
  <c r="L10185" i="38"/>
  <c r="L10550" i="38" s="1"/>
  <c r="H10185" i="38"/>
  <c r="G10185" i="38"/>
  <c r="F10185" i="38"/>
  <c r="E10185" i="38"/>
  <c r="R10184" i="38"/>
  <c r="R10549" i="38" s="1"/>
  <c r="L10184" i="38"/>
  <c r="L10549" i="38" s="1"/>
  <c r="H10184" i="38"/>
  <c r="G10184" i="38"/>
  <c r="F10184" i="38"/>
  <c r="E10184" i="38"/>
  <c r="R10183" i="38"/>
  <c r="R10548" i="38" s="1"/>
  <c r="L10183" i="38"/>
  <c r="L10548" i="38" s="1"/>
  <c r="H10183" i="38"/>
  <c r="G10183" i="38"/>
  <c r="F10183" i="38"/>
  <c r="E10183" i="38"/>
  <c r="R10182" i="38"/>
  <c r="R10547" i="38" s="1"/>
  <c r="L10182" i="38"/>
  <c r="L10547" i="38" s="1"/>
  <c r="H10182" i="38"/>
  <c r="G10182" i="38"/>
  <c r="F10182" i="38"/>
  <c r="E10182" i="38"/>
  <c r="R10181" i="38"/>
  <c r="R10546" i="38" s="1"/>
  <c r="L10181" i="38"/>
  <c r="L10546" i="38" s="1"/>
  <c r="H10181" i="38"/>
  <c r="G10181" i="38"/>
  <c r="F10181" i="38"/>
  <c r="E10181" i="38"/>
  <c r="R10180" i="38"/>
  <c r="R10545" i="38" s="1"/>
  <c r="L10180" i="38"/>
  <c r="L10545" i="38" s="1"/>
  <c r="H10180" i="38"/>
  <c r="G10180" i="38"/>
  <c r="F10180" i="38"/>
  <c r="E10180" i="38"/>
  <c r="R10179" i="38"/>
  <c r="R10544" i="38" s="1"/>
  <c r="L10179" i="38"/>
  <c r="L10544" i="38" s="1"/>
  <c r="H10179" i="38"/>
  <c r="G10179" i="38"/>
  <c r="F10179" i="38"/>
  <c r="E10179" i="38"/>
  <c r="R10178" i="38"/>
  <c r="R10543" i="38" s="1"/>
  <c r="L10178" i="38"/>
  <c r="L10543" i="38" s="1"/>
  <c r="H10178" i="38"/>
  <c r="G10178" i="38"/>
  <c r="F10178" i="38"/>
  <c r="E10178" i="38"/>
  <c r="R10177" i="38"/>
  <c r="R10542" i="38" s="1"/>
  <c r="L10177" i="38"/>
  <c r="L10542" i="38" s="1"/>
  <c r="H10177" i="38"/>
  <c r="G10177" i="38"/>
  <c r="F10177" i="38"/>
  <c r="E10177" i="38"/>
  <c r="R10176" i="38"/>
  <c r="R10541" i="38" s="1"/>
  <c r="L10176" i="38"/>
  <c r="L10541" i="38" s="1"/>
  <c r="H10176" i="38"/>
  <c r="G10176" i="38"/>
  <c r="F10176" i="38"/>
  <c r="E10176" i="38"/>
  <c r="R10175" i="38"/>
  <c r="R10540" i="38" s="1"/>
  <c r="L10175" i="38"/>
  <c r="L10540" i="38" s="1"/>
  <c r="H10175" i="38"/>
  <c r="G10175" i="38"/>
  <c r="F10175" i="38"/>
  <c r="E10175" i="38"/>
  <c r="R10174" i="38"/>
  <c r="R10539" i="38" s="1"/>
  <c r="L10174" i="38"/>
  <c r="L10539" i="38" s="1"/>
  <c r="H10174" i="38"/>
  <c r="G10174" i="38"/>
  <c r="F10174" i="38"/>
  <c r="E10174" i="38"/>
  <c r="R10173" i="38"/>
  <c r="R10538" i="38" s="1"/>
  <c r="L10173" i="38"/>
  <c r="L10538" i="38" s="1"/>
  <c r="H10173" i="38"/>
  <c r="G10173" i="38"/>
  <c r="F10173" i="38"/>
  <c r="E10173" i="38"/>
  <c r="R10172" i="38"/>
  <c r="R10537" i="38" s="1"/>
  <c r="L10172" i="38"/>
  <c r="L10537" i="38" s="1"/>
  <c r="H10172" i="38"/>
  <c r="G10172" i="38"/>
  <c r="F10172" i="38"/>
  <c r="E10172" i="38"/>
  <c r="R10171" i="38"/>
  <c r="R10536" i="38" s="1"/>
  <c r="L10171" i="38"/>
  <c r="L10536" i="38" s="1"/>
  <c r="H10171" i="38"/>
  <c r="G10171" i="38"/>
  <c r="F10171" i="38"/>
  <c r="E10171" i="38"/>
  <c r="R10170" i="38"/>
  <c r="R10535" i="38" s="1"/>
  <c r="L10170" i="38"/>
  <c r="L10535" i="38" s="1"/>
  <c r="H10170" i="38"/>
  <c r="G10170" i="38"/>
  <c r="F10170" i="38"/>
  <c r="E10170" i="38"/>
  <c r="R10169" i="38"/>
  <c r="R10534" i="38" s="1"/>
  <c r="L10169" i="38"/>
  <c r="L10534" i="38" s="1"/>
  <c r="H10169" i="38"/>
  <c r="G10169" i="38"/>
  <c r="F10169" i="38"/>
  <c r="E10169" i="38"/>
  <c r="R10168" i="38"/>
  <c r="R10533" i="38" s="1"/>
  <c r="L10168" i="38"/>
  <c r="L10533" i="38" s="1"/>
  <c r="H10168" i="38"/>
  <c r="G10168" i="38"/>
  <c r="F10168" i="38"/>
  <c r="E10168" i="38"/>
  <c r="R10167" i="38"/>
  <c r="R10532" i="38" s="1"/>
  <c r="L10167" i="38"/>
  <c r="L10532" i="38" s="1"/>
  <c r="H10167" i="38"/>
  <c r="G10167" i="38"/>
  <c r="F10167" i="38"/>
  <c r="E10167" i="38"/>
  <c r="R10166" i="38"/>
  <c r="R10531" i="38" s="1"/>
  <c r="L10166" i="38"/>
  <c r="L10531" i="38" s="1"/>
  <c r="H10166" i="38"/>
  <c r="G10166" i="38"/>
  <c r="F10166" i="38"/>
  <c r="E10166" i="38"/>
  <c r="R10165" i="38"/>
  <c r="R10530" i="38" s="1"/>
  <c r="L10165" i="38"/>
  <c r="L10530" i="38" s="1"/>
  <c r="H10165" i="38"/>
  <c r="G10165" i="38"/>
  <c r="F10165" i="38"/>
  <c r="E10165" i="38"/>
  <c r="R10164" i="38"/>
  <c r="R10529" i="38" s="1"/>
  <c r="L10164" i="38"/>
  <c r="L10529" i="38" s="1"/>
  <c r="H10164" i="38"/>
  <c r="G10164" i="38"/>
  <c r="F10164" i="38"/>
  <c r="E10164" i="38"/>
  <c r="R10163" i="38"/>
  <c r="R10528" i="38" s="1"/>
  <c r="L10163" i="38"/>
  <c r="L10528" i="38" s="1"/>
  <c r="H10163" i="38"/>
  <c r="G10163" i="38"/>
  <c r="F10163" i="38"/>
  <c r="E10163" i="38"/>
  <c r="R10162" i="38"/>
  <c r="R10527" i="38" s="1"/>
  <c r="L10162" i="38"/>
  <c r="L10527" i="38" s="1"/>
  <c r="H10162" i="38"/>
  <c r="G10162" i="38"/>
  <c r="F10162" i="38"/>
  <c r="E10162" i="38"/>
  <c r="R10161" i="38"/>
  <c r="R10526" i="38" s="1"/>
  <c r="L10161" i="38"/>
  <c r="L10526" i="38" s="1"/>
  <c r="H10161" i="38"/>
  <c r="G10161" i="38"/>
  <c r="F10161" i="38"/>
  <c r="E10161" i="38"/>
  <c r="R10160" i="38"/>
  <c r="R10525" i="38" s="1"/>
  <c r="L10160" i="38"/>
  <c r="L10525" i="38" s="1"/>
  <c r="H10160" i="38"/>
  <c r="G10160" i="38"/>
  <c r="F10160" i="38"/>
  <c r="E10160" i="38"/>
  <c r="R10159" i="38"/>
  <c r="R10524" i="38" s="1"/>
  <c r="L10159" i="38"/>
  <c r="L10524" i="38" s="1"/>
  <c r="H10159" i="38"/>
  <c r="G10159" i="38"/>
  <c r="F10159" i="38"/>
  <c r="E10159" i="38"/>
  <c r="R10158" i="38"/>
  <c r="R10523" i="38" s="1"/>
  <c r="L10158" i="38"/>
  <c r="L10523" i="38" s="1"/>
  <c r="H10158" i="38"/>
  <c r="G10158" i="38"/>
  <c r="F10158" i="38"/>
  <c r="E10158" i="38"/>
  <c r="R10157" i="38"/>
  <c r="R10522" i="38" s="1"/>
  <c r="L10157" i="38"/>
  <c r="L10522" i="38" s="1"/>
  <c r="H10157" i="38"/>
  <c r="G10157" i="38"/>
  <c r="F10157" i="38"/>
  <c r="E10157" i="38"/>
  <c r="R10156" i="38"/>
  <c r="R10521" i="38" s="1"/>
  <c r="L10156" i="38"/>
  <c r="L10521" i="38" s="1"/>
  <c r="H10156" i="38"/>
  <c r="G10156" i="38"/>
  <c r="F10156" i="38"/>
  <c r="E10156" i="38"/>
  <c r="R10155" i="38"/>
  <c r="R10520" i="38" s="1"/>
  <c r="L10155" i="38"/>
  <c r="L10520" i="38" s="1"/>
  <c r="H10155" i="38"/>
  <c r="G10155" i="38"/>
  <c r="F10155" i="38"/>
  <c r="E10155" i="38"/>
  <c r="R10154" i="38"/>
  <c r="R10519" i="38" s="1"/>
  <c r="L10154" i="38"/>
  <c r="L10519" i="38" s="1"/>
  <c r="H10154" i="38"/>
  <c r="G10154" i="38"/>
  <c r="F10154" i="38"/>
  <c r="E10154" i="38"/>
  <c r="R10153" i="38"/>
  <c r="R10518" i="38" s="1"/>
  <c r="L10153" i="38"/>
  <c r="L10518" i="38" s="1"/>
  <c r="H10153" i="38"/>
  <c r="G10153" i="38"/>
  <c r="F10153" i="38"/>
  <c r="E10153" i="38"/>
  <c r="R10152" i="38"/>
  <c r="R10517" i="38" s="1"/>
  <c r="L10152" i="38"/>
  <c r="L10517" i="38" s="1"/>
  <c r="H10152" i="38"/>
  <c r="G10152" i="38"/>
  <c r="F10152" i="38"/>
  <c r="E10152" i="38"/>
  <c r="R10151" i="38"/>
  <c r="R10516" i="38" s="1"/>
  <c r="L10151" i="38"/>
  <c r="L10516" i="38" s="1"/>
  <c r="H10151" i="38"/>
  <c r="G10151" i="38"/>
  <c r="F10151" i="38"/>
  <c r="E10151" i="38"/>
  <c r="R10150" i="38"/>
  <c r="R10515" i="38" s="1"/>
  <c r="L10150" i="38"/>
  <c r="L10515" i="38" s="1"/>
  <c r="H10150" i="38"/>
  <c r="G10150" i="38"/>
  <c r="F10150" i="38"/>
  <c r="E10150" i="38"/>
  <c r="R10149" i="38"/>
  <c r="R10514" i="38" s="1"/>
  <c r="L10149" i="38"/>
  <c r="L10514" i="38" s="1"/>
  <c r="H10149" i="38"/>
  <c r="G10149" i="38"/>
  <c r="F10149" i="38"/>
  <c r="E10149" i="38"/>
  <c r="R10148" i="38"/>
  <c r="R10513" i="38" s="1"/>
  <c r="L10148" i="38"/>
  <c r="L10513" i="38" s="1"/>
  <c r="H10148" i="38"/>
  <c r="G10148" i="38"/>
  <c r="F10148" i="38"/>
  <c r="E10148" i="38"/>
  <c r="R10147" i="38"/>
  <c r="R10512" i="38" s="1"/>
  <c r="L10147" i="38"/>
  <c r="L10512" i="38" s="1"/>
  <c r="H10147" i="38"/>
  <c r="G10147" i="38"/>
  <c r="F10147" i="38"/>
  <c r="E10147" i="38"/>
  <c r="R10146" i="38"/>
  <c r="R10511" i="38" s="1"/>
  <c r="L10146" i="38"/>
  <c r="L10511" i="38" s="1"/>
  <c r="H10146" i="38"/>
  <c r="G10146" i="38"/>
  <c r="F10146" i="38"/>
  <c r="E10146" i="38"/>
  <c r="R10145" i="38"/>
  <c r="R10510" i="38" s="1"/>
  <c r="L10145" i="38"/>
  <c r="L10510" i="38" s="1"/>
  <c r="H10145" i="38"/>
  <c r="G10145" i="38"/>
  <c r="F10145" i="38"/>
  <c r="E10145" i="38"/>
  <c r="R10144" i="38"/>
  <c r="R10509" i="38" s="1"/>
  <c r="L10144" i="38"/>
  <c r="L10509" i="38" s="1"/>
  <c r="H10144" i="38"/>
  <c r="G10144" i="38"/>
  <c r="F10144" i="38"/>
  <c r="E10144" i="38"/>
  <c r="R10143" i="38"/>
  <c r="R10508" i="38" s="1"/>
  <c r="L10143" i="38"/>
  <c r="L10508" i="38" s="1"/>
  <c r="H10143" i="38"/>
  <c r="G10143" i="38"/>
  <c r="F10143" i="38"/>
  <c r="E10143" i="38"/>
  <c r="R10142" i="38"/>
  <c r="R10507" i="38" s="1"/>
  <c r="L10142" i="38"/>
  <c r="L10507" i="38" s="1"/>
  <c r="H10142" i="38"/>
  <c r="G10142" i="38"/>
  <c r="F10142" i="38"/>
  <c r="E10142" i="38"/>
  <c r="R10141" i="38"/>
  <c r="R10506" i="38" s="1"/>
  <c r="L10141" i="38"/>
  <c r="L10506" i="38" s="1"/>
  <c r="H10141" i="38"/>
  <c r="G10141" i="38"/>
  <c r="F10141" i="38"/>
  <c r="E10141" i="38"/>
  <c r="R10140" i="38"/>
  <c r="R10505" i="38" s="1"/>
  <c r="L10140" i="38"/>
  <c r="L10505" i="38" s="1"/>
  <c r="H10140" i="38"/>
  <c r="G10140" i="38"/>
  <c r="F10140" i="38"/>
  <c r="E10140" i="38"/>
  <c r="R10139" i="38"/>
  <c r="R10504" i="38" s="1"/>
  <c r="L10139" i="38"/>
  <c r="L10504" i="38" s="1"/>
  <c r="H10139" i="38"/>
  <c r="G10139" i="38"/>
  <c r="F10139" i="38"/>
  <c r="E10139" i="38"/>
  <c r="R10138" i="38"/>
  <c r="R10503" i="38" s="1"/>
  <c r="L10138" i="38"/>
  <c r="L10503" i="38" s="1"/>
  <c r="H10138" i="38"/>
  <c r="G10138" i="38"/>
  <c r="F10138" i="38"/>
  <c r="E10138" i="38"/>
  <c r="R10137" i="38"/>
  <c r="R10502" i="38" s="1"/>
  <c r="L10137" i="38"/>
  <c r="L10502" i="38" s="1"/>
  <c r="H10137" i="38"/>
  <c r="G10137" i="38"/>
  <c r="F10137" i="38"/>
  <c r="E10137" i="38"/>
  <c r="R10136" i="38"/>
  <c r="R10501" i="38" s="1"/>
  <c r="L10136" i="38"/>
  <c r="L10501" i="38" s="1"/>
  <c r="H10136" i="38"/>
  <c r="G10136" i="38"/>
  <c r="F10136" i="38"/>
  <c r="E10136" i="38"/>
  <c r="R10135" i="38"/>
  <c r="R10500" i="38" s="1"/>
  <c r="L10135" i="38"/>
  <c r="L10500" i="38" s="1"/>
  <c r="H10135" i="38"/>
  <c r="G10135" i="38"/>
  <c r="F10135" i="38"/>
  <c r="E10135" i="38"/>
  <c r="R10134" i="38"/>
  <c r="R10499" i="38" s="1"/>
  <c r="L10134" i="38"/>
  <c r="L10499" i="38" s="1"/>
  <c r="H10134" i="38"/>
  <c r="G10134" i="38"/>
  <c r="F10134" i="38"/>
  <c r="E10134" i="38"/>
  <c r="R10133" i="38"/>
  <c r="R10498" i="38" s="1"/>
  <c r="L10133" i="38"/>
  <c r="L10498" i="38" s="1"/>
  <c r="H10133" i="38"/>
  <c r="G10133" i="38"/>
  <c r="F10133" i="38"/>
  <c r="E10133" i="38"/>
  <c r="R10132" i="38"/>
  <c r="R10497" i="38" s="1"/>
  <c r="L10132" i="38"/>
  <c r="L10497" i="38" s="1"/>
  <c r="H10132" i="38"/>
  <c r="G10132" i="38"/>
  <c r="F10132" i="38"/>
  <c r="E10132" i="38"/>
  <c r="R10131" i="38"/>
  <c r="L10131" i="38"/>
  <c r="L10496" i="38" s="1"/>
  <c r="H10131" i="38"/>
  <c r="G10131" i="38"/>
  <c r="F10131" i="38"/>
  <c r="E10131" i="38"/>
  <c r="R10130" i="38"/>
  <c r="R10495" i="38" s="1"/>
  <c r="L10130" i="38"/>
  <c r="L10495" i="38" s="1"/>
  <c r="H10130" i="38"/>
  <c r="G10130" i="38"/>
  <c r="F10130" i="38"/>
  <c r="E10130" i="38"/>
  <c r="R10129" i="38"/>
  <c r="R10494" i="38" s="1"/>
  <c r="L10129" i="38"/>
  <c r="L10494" i="38" s="1"/>
  <c r="H10129" i="38"/>
  <c r="G10129" i="38"/>
  <c r="F10129" i="38"/>
  <c r="E10129" i="38"/>
  <c r="R10128" i="38"/>
  <c r="R10493" i="38" s="1"/>
  <c r="L10128" i="38"/>
  <c r="L10493" i="38" s="1"/>
  <c r="H10128" i="38"/>
  <c r="G10128" i="38"/>
  <c r="F10128" i="38"/>
  <c r="E10128" i="38"/>
  <c r="R10127" i="38"/>
  <c r="R10492" i="38" s="1"/>
  <c r="L10127" i="38"/>
  <c r="L10492" i="38" s="1"/>
  <c r="H10127" i="38"/>
  <c r="G10127" i="38"/>
  <c r="F10127" i="38"/>
  <c r="E10127" i="38"/>
  <c r="R10126" i="38"/>
  <c r="R10491" i="38" s="1"/>
  <c r="L10126" i="38"/>
  <c r="L10491" i="38" s="1"/>
  <c r="H10126" i="38"/>
  <c r="G10126" i="38"/>
  <c r="F10126" i="38"/>
  <c r="E10126" i="38"/>
  <c r="R10125" i="38"/>
  <c r="R10490" i="38" s="1"/>
  <c r="L10125" i="38"/>
  <c r="L10490" i="38" s="1"/>
  <c r="H10125" i="38"/>
  <c r="G10125" i="38"/>
  <c r="F10125" i="38"/>
  <c r="E10125" i="38"/>
  <c r="R10124" i="38"/>
  <c r="R10489" i="38" s="1"/>
  <c r="L10124" i="38"/>
  <c r="L10489" i="38" s="1"/>
  <c r="H10124" i="38"/>
  <c r="G10124" i="38"/>
  <c r="F10124" i="38"/>
  <c r="E10124" i="38"/>
  <c r="R10123" i="38"/>
  <c r="R10488" i="38" s="1"/>
  <c r="L10123" i="38"/>
  <c r="L10488" i="38" s="1"/>
  <c r="H10123" i="38"/>
  <c r="G10123" i="38"/>
  <c r="F10123" i="38"/>
  <c r="E10123" i="38"/>
  <c r="R10122" i="38"/>
  <c r="R10487" i="38" s="1"/>
  <c r="L10122" i="38"/>
  <c r="L10487" i="38" s="1"/>
  <c r="H10122" i="38"/>
  <c r="G10122" i="38"/>
  <c r="F10122" i="38"/>
  <c r="E10122" i="38"/>
  <c r="R10121" i="38"/>
  <c r="R10486" i="38" s="1"/>
  <c r="L10121" i="38"/>
  <c r="L10486" i="38" s="1"/>
  <c r="H10121" i="38"/>
  <c r="G10121" i="38"/>
  <c r="F10121" i="38"/>
  <c r="E10121" i="38"/>
  <c r="R10120" i="38"/>
  <c r="R10485" i="38" s="1"/>
  <c r="L10120" i="38"/>
  <c r="L10485" i="38" s="1"/>
  <c r="H10120" i="38"/>
  <c r="G10120" i="38"/>
  <c r="F10120" i="38"/>
  <c r="E10120" i="38"/>
  <c r="R10119" i="38"/>
  <c r="R10484" i="38" s="1"/>
  <c r="L10119" i="38"/>
  <c r="L10484" i="38" s="1"/>
  <c r="H10119" i="38"/>
  <c r="G10119" i="38"/>
  <c r="F10119" i="38"/>
  <c r="E10119" i="38"/>
  <c r="R10118" i="38"/>
  <c r="R10483" i="38" s="1"/>
  <c r="L10118" i="38"/>
  <c r="L10483" i="38" s="1"/>
  <c r="H10118" i="38"/>
  <c r="G10118" i="38"/>
  <c r="F10118" i="38"/>
  <c r="E10118" i="38"/>
  <c r="R10117" i="38"/>
  <c r="R10482" i="38" s="1"/>
  <c r="L10117" i="38"/>
  <c r="L10482" i="38" s="1"/>
  <c r="H10117" i="38"/>
  <c r="G10117" i="38"/>
  <c r="F10117" i="38"/>
  <c r="E10117" i="38"/>
  <c r="R10116" i="38"/>
  <c r="R10481" i="38" s="1"/>
  <c r="L10116" i="38"/>
  <c r="L10481" i="38" s="1"/>
  <c r="H10116" i="38"/>
  <c r="G10116" i="38"/>
  <c r="F10116" i="38"/>
  <c r="E10116" i="38"/>
  <c r="R10115" i="38"/>
  <c r="L10115" i="38"/>
  <c r="L10480" i="38" s="1"/>
  <c r="H10115" i="38"/>
  <c r="G10115" i="38"/>
  <c r="F10115" i="38"/>
  <c r="E10115" i="38"/>
  <c r="R10114" i="38"/>
  <c r="R10479" i="38" s="1"/>
  <c r="L10114" i="38"/>
  <c r="L10479" i="38" s="1"/>
  <c r="H10114" i="38"/>
  <c r="G10114" i="38"/>
  <c r="F10114" i="38"/>
  <c r="E10114" i="38"/>
  <c r="R10113" i="38"/>
  <c r="R10478" i="38" s="1"/>
  <c r="L10113" i="38"/>
  <c r="L10478" i="38" s="1"/>
  <c r="H10113" i="38"/>
  <c r="G10113" i="38"/>
  <c r="F10113" i="38"/>
  <c r="E10113" i="38"/>
  <c r="R10112" i="38"/>
  <c r="R10477" i="38" s="1"/>
  <c r="L10112" i="38"/>
  <c r="L10477" i="38" s="1"/>
  <c r="H10112" i="38"/>
  <c r="G10112" i="38"/>
  <c r="F10112" i="38"/>
  <c r="E10112" i="38"/>
  <c r="R10111" i="38"/>
  <c r="R10476" i="38" s="1"/>
  <c r="L10111" i="38"/>
  <c r="L10476" i="38" s="1"/>
  <c r="H10111" i="38"/>
  <c r="G10111" i="38"/>
  <c r="F10111" i="38"/>
  <c r="E10111" i="38"/>
  <c r="R10110" i="38"/>
  <c r="R10475" i="38" s="1"/>
  <c r="L10110" i="38"/>
  <c r="L10475" i="38" s="1"/>
  <c r="H10110" i="38"/>
  <c r="G10110" i="38"/>
  <c r="F10110" i="38"/>
  <c r="E10110" i="38"/>
  <c r="R10109" i="38"/>
  <c r="R10474" i="38" s="1"/>
  <c r="L10109" i="38"/>
  <c r="L10474" i="38" s="1"/>
  <c r="H10109" i="38"/>
  <c r="G10109" i="38"/>
  <c r="F10109" i="38"/>
  <c r="E10109" i="38"/>
  <c r="R10108" i="38"/>
  <c r="R10473" i="38" s="1"/>
  <c r="L10108" i="38"/>
  <c r="L10473" i="38" s="1"/>
  <c r="H10108" i="38"/>
  <c r="G10108" i="38"/>
  <c r="F10108" i="38"/>
  <c r="E10108" i="38"/>
  <c r="R10107" i="38"/>
  <c r="R10472" i="38" s="1"/>
  <c r="L10107" i="38"/>
  <c r="L10472" i="38" s="1"/>
  <c r="H10107" i="38"/>
  <c r="G10107" i="38"/>
  <c r="F10107" i="38"/>
  <c r="E10107" i="38"/>
  <c r="R10106" i="38"/>
  <c r="R10471" i="38" s="1"/>
  <c r="L10106" i="38"/>
  <c r="L10471" i="38" s="1"/>
  <c r="H10106" i="38"/>
  <c r="G10106" i="38"/>
  <c r="F10106" i="38"/>
  <c r="E10106" i="38"/>
  <c r="R10105" i="38"/>
  <c r="R10470" i="38" s="1"/>
  <c r="L10105" i="38"/>
  <c r="L10470" i="38" s="1"/>
  <c r="H10105" i="38"/>
  <c r="G10105" i="38"/>
  <c r="F10105" i="38"/>
  <c r="E10105" i="38"/>
  <c r="R10104" i="38"/>
  <c r="R10469" i="38" s="1"/>
  <c r="L10104" i="38"/>
  <c r="L10469" i="38" s="1"/>
  <c r="H10104" i="38"/>
  <c r="G10104" i="38"/>
  <c r="F10104" i="38"/>
  <c r="E10104" i="38"/>
  <c r="R10103" i="38"/>
  <c r="R10468" i="38" s="1"/>
  <c r="L10103" i="38"/>
  <c r="L10468" i="38" s="1"/>
  <c r="H10103" i="38"/>
  <c r="G10103" i="38"/>
  <c r="F10103" i="38"/>
  <c r="E10103" i="38"/>
  <c r="R10102" i="38"/>
  <c r="R10467" i="38" s="1"/>
  <c r="L10102" i="38"/>
  <c r="L10467" i="38" s="1"/>
  <c r="H10102" i="38"/>
  <c r="G10102" i="38"/>
  <c r="F10102" i="38"/>
  <c r="E10102" i="38"/>
  <c r="R10101" i="38"/>
  <c r="R10466" i="38" s="1"/>
  <c r="L10101" i="38"/>
  <c r="L10466" i="38" s="1"/>
  <c r="H10101" i="38"/>
  <c r="G10101" i="38"/>
  <c r="F10101" i="38"/>
  <c r="E10101" i="38"/>
  <c r="R10100" i="38"/>
  <c r="R10465" i="38" s="1"/>
  <c r="L10100" i="38"/>
  <c r="L10465" i="38" s="1"/>
  <c r="H10100" i="38"/>
  <c r="G10100" i="38"/>
  <c r="F10100" i="38"/>
  <c r="E10100" i="38"/>
  <c r="R10099" i="38"/>
  <c r="L10099" i="38"/>
  <c r="L10464" i="38" s="1"/>
  <c r="H10099" i="38"/>
  <c r="G10099" i="38"/>
  <c r="F10099" i="38"/>
  <c r="E10099" i="38"/>
  <c r="R10098" i="38"/>
  <c r="R10463" i="38" s="1"/>
  <c r="L10098" i="38"/>
  <c r="L10463" i="38" s="1"/>
  <c r="H10098" i="38"/>
  <c r="G10098" i="38"/>
  <c r="F10098" i="38"/>
  <c r="E10098" i="38"/>
  <c r="R10097" i="38"/>
  <c r="R10462" i="38" s="1"/>
  <c r="L10097" i="38"/>
  <c r="L10462" i="38" s="1"/>
  <c r="H10097" i="38"/>
  <c r="G10097" i="38"/>
  <c r="F10097" i="38"/>
  <c r="E10097" i="38"/>
  <c r="R10096" i="38"/>
  <c r="R10461" i="38" s="1"/>
  <c r="L10096" i="38"/>
  <c r="L10461" i="38" s="1"/>
  <c r="H10096" i="38"/>
  <c r="G10096" i="38"/>
  <c r="F10096" i="38"/>
  <c r="E10096" i="38"/>
  <c r="R10095" i="38"/>
  <c r="R10460" i="38" s="1"/>
  <c r="L10095" i="38"/>
  <c r="L10460" i="38" s="1"/>
  <c r="H10095" i="38"/>
  <c r="G10095" i="38"/>
  <c r="F10095" i="38"/>
  <c r="E10095" i="38"/>
  <c r="R10094" i="38"/>
  <c r="R10459" i="38" s="1"/>
  <c r="L10094" i="38"/>
  <c r="L10459" i="38" s="1"/>
  <c r="H10094" i="38"/>
  <c r="G10094" i="38"/>
  <c r="F10094" i="38"/>
  <c r="E10094" i="38"/>
  <c r="R10093" i="38"/>
  <c r="R10458" i="38" s="1"/>
  <c r="L10093" i="38"/>
  <c r="L10458" i="38" s="1"/>
  <c r="H10093" i="38"/>
  <c r="G10093" i="38"/>
  <c r="F10093" i="38"/>
  <c r="E10093" i="38"/>
  <c r="R10092" i="38"/>
  <c r="R10457" i="38" s="1"/>
  <c r="L10092" i="38"/>
  <c r="L10457" i="38" s="1"/>
  <c r="H10092" i="38"/>
  <c r="G10092" i="38"/>
  <c r="F10092" i="38"/>
  <c r="E10092" i="38"/>
  <c r="R10091" i="38"/>
  <c r="R10456" i="38" s="1"/>
  <c r="L10091" i="38"/>
  <c r="L10456" i="38" s="1"/>
  <c r="H10091" i="38"/>
  <c r="G10091" i="38"/>
  <c r="F10091" i="38"/>
  <c r="E10091" i="38"/>
  <c r="R10090" i="38"/>
  <c r="R10455" i="38" s="1"/>
  <c r="L10090" i="38"/>
  <c r="L10455" i="38" s="1"/>
  <c r="H10090" i="38"/>
  <c r="G10090" i="38"/>
  <c r="F10090" i="38"/>
  <c r="E10090" i="38"/>
  <c r="R10089" i="38"/>
  <c r="R10454" i="38" s="1"/>
  <c r="L10089" i="38"/>
  <c r="L10454" i="38" s="1"/>
  <c r="H10089" i="38"/>
  <c r="G10089" i="38"/>
  <c r="F10089" i="38"/>
  <c r="E10089" i="38"/>
  <c r="R10088" i="38"/>
  <c r="R10453" i="38" s="1"/>
  <c r="L10088" i="38"/>
  <c r="L10453" i="38" s="1"/>
  <c r="H10088" i="38"/>
  <c r="G10088" i="38"/>
  <c r="F10088" i="38"/>
  <c r="E10088" i="38"/>
  <c r="R10087" i="38"/>
  <c r="R10452" i="38" s="1"/>
  <c r="L10087" i="38"/>
  <c r="L10452" i="38" s="1"/>
  <c r="H10087" i="38"/>
  <c r="G10087" i="38"/>
  <c r="F10087" i="38"/>
  <c r="E10087" i="38"/>
  <c r="R10086" i="38"/>
  <c r="R10451" i="38" s="1"/>
  <c r="L10086" i="38"/>
  <c r="L10451" i="38" s="1"/>
  <c r="H10086" i="38"/>
  <c r="G10086" i="38"/>
  <c r="F10086" i="38"/>
  <c r="E10086" i="38"/>
  <c r="R10085" i="38"/>
  <c r="R10450" i="38" s="1"/>
  <c r="L10085" i="38"/>
  <c r="L10450" i="38" s="1"/>
  <c r="H10085" i="38"/>
  <c r="G10085" i="38"/>
  <c r="F10085" i="38"/>
  <c r="E10085" i="38"/>
  <c r="R10084" i="38"/>
  <c r="R10449" i="38" s="1"/>
  <c r="L10084" i="38"/>
  <c r="L10449" i="38" s="1"/>
  <c r="H10084" i="38"/>
  <c r="G10084" i="38"/>
  <c r="F10084" i="38"/>
  <c r="E10084" i="38"/>
  <c r="R10083" i="38"/>
  <c r="L10083" i="38"/>
  <c r="L10448" i="38" s="1"/>
  <c r="H10083" i="38"/>
  <c r="G10083" i="38"/>
  <c r="F10083" i="38"/>
  <c r="E10083" i="38"/>
  <c r="R10082" i="38"/>
  <c r="R10447" i="38" s="1"/>
  <c r="L10082" i="38"/>
  <c r="L10447" i="38" s="1"/>
  <c r="H10082" i="38"/>
  <c r="G10082" i="38"/>
  <c r="F10082" i="38"/>
  <c r="E10082" i="38"/>
  <c r="R10081" i="38"/>
  <c r="R10446" i="38" s="1"/>
  <c r="L10081" i="38"/>
  <c r="L10446" i="38" s="1"/>
  <c r="H10081" i="38"/>
  <c r="G10081" i="38"/>
  <c r="F10081" i="38"/>
  <c r="E10081" i="38"/>
  <c r="R10080" i="38"/>
  <c r="R10445" i="38" s="1"/>
  <c r="L10080" i="38"/>
  <c r="L10445" i="38" s="1"/>
  <c r="H10080" i="38"/>
  <c r="G10080" i="38"/>
  <c r="F10080" i="38"/>
  <c r="E10080" i="38"/>
  <c r="R10079" i="38"/>
  <c r="R10444" i="38" s="1"/>
  <c r="L10079" i="38"/>
  <c r="L10444" i="38" s="1"/>
  <c r="H10079" i="38"/>
  <c r="G10079" i="38"/>
  <c r="F10079" i="38"/>
  <c r="E10079" i="38"/>
  <c r="R10078" i="38"/>
  <c r="R10443" i="38" s="1"/>
  <c r="L10078" i="38"/>
  <c r="L10443" i="38" s="1"/>
  <c r="H10078" i="38"/>
  <c r="G10078" i="38"/>
  <c r="F10078" i="38"/>
  <c r="E10078" i="38"/>
  <c r="R10077" i="38"/>
  <c r="R10442" i="38" s="1"/>
  <c r="L10077" i="38"/>
  <c r="L10442" i="38" s="1"/>
  <c r="H10077" i="38"/>
  <c r="G10077" i="38"/>
  <c r="F10077" i="38"/>
  <c r="E10077" i="38"/>
  <c r="R10076" i="38"/>
  <c r="R10441" i="38" s="1"/>
  <c r="L10076" i="38"/>
  <c r="L10441" i="38" s="1"/>
  <c r="H10076" i="38"/>
  <c r="G10076" i="38"/>
  <c r="F10076" i="38"/>
  <c r="E10076" i="38"/>
  <c r="R10075" i="38"/>
  <c r="R10440" i="38" s="1"/>
  <c r="L10075" i="38"/>
  <c r="L10440" i="38" s="1"/>
  <c r="H10075" i="38"/>
  <c r="G10075" i="38"/>
  <c r="F10075" i="38"/>
  <c r="E10075" i="38"/>
  <c r="R10074" i="38"/>
  <c r="R10439" i="38" s="1"/>
  <c r="L10074" i="38"/>
  <c r="L10439" i="38" s="1"/>
  <c r="H10074" i="38"/>
  <c r="G10074" i="38"/>
  <c r="F10074" i="38"/>
  <c r="E10074" i="38"/>
  <c r="R10073" i="38"/>
  <c r="R10438" i="38" s="1"/>
  <c r="L10073" i="38"/>
  <c r="L10438" i="38" s="1"/>
  <c r="H10073" i="38"/>
  <c r="G10073" i="38"/>
  <c r="F10073" i="38"/>
  <c r="E10073" i="38"/>
  <c r="R10072" i="38"/>
  <c r="R10437" i="38" s="1"/>
  <c r="L10072" i="38"/>
  <c r="L10437" i="38" s="1"/>
  <c r="H10072" i="38"/>
  <c r="G10072" i="38"/>
  <c r="F10072" i="38"/>
  <c r="E10072" i="38"/>
  <c r="R10071" i="38"/>
  <c r="R10436" i="38" s="1"/>
  <c r="L10071" i="38"/>
  <c r="L10436" i="38" s="1"/>
  <c r="H10071" i="38"/>
  <c r="G10071" i="38"/>
  <c r="F10071" i="38"/>
  <c r="E10071" i="38"/>
  <c r="R10070" i="38"/>
  <c r="R10435" i="38" s="1"/>
  <c r="L10070" i="38"/>
  <c r="L10435" i="38" s="1"/>
  <c r="H10070" i="38"/>
  <c r="G10070" i="38"/>
  <c r="F10070" i="38"/>
  <c r="E10070" i="38"/>
  <c r="R10069" i="38"/>
  <c r="R10434" i="38" s="1"/>
  <c r="L10069" i="38"/>
  <c r="L10434" i="38" s="1"/>
  <c r="H10069" i="38"/>
  <c r="G10069" i="38"/>
  <c r="F10069" i="38"/>
  <c r="E10069" i="38"/>
  <c r="R10068" i="38"/>
  <c r="R10433" i="38" s="1"/>
  <c r="L10068" i="38"/>
  <c r="L10433" i="38" s="1"/>
  <c r="H10068" i="38"/>
  <c r="G10068" i="38"/>
  <c r="F10068" i="38"/>
  <c r="E10068" i="38"/>
  <c r="R10067" i="38"/>
  <c r="L10067" i="38"/>
  <c r="L10432" i="38" s="1"/>
  <c r="H10067" i="38"/>
  <c r="G10067" i="38"/>
  <c r="F10067" i="38"/>
  <c r="E10067" i="38"/>
  <c r="R10066" i="38"/>
  <c r="R10431" i="38" s="1"/>
  <c r="L10066" i="38"/>
  <c r="L10431" i="38" s="1"/>
  <c r="H10066" i="38"/>
  <c r="G10066" i="38"/>
  <c r="F10066" i="38"/>
  <c r="E10066" i="38"/>
  <c r="R10065" i="38"/>
  <c r="R10430" i="38" s="1"/>
  <c r="L10065" i="38"/>
  <c r="L10430" i="38" s="1"/>
  <c r="H10065" i="38"/>
  <c r="G10065" i="38"/>
  <c r="F10065" i="38"/>
  <c r="E10065" i="38"/>
  <c r="R10064" i="38"/>
  <c r="R10429" i="38" s="1"/>
  <c r="L10064" i="38"/>
  <c r="L10429" i="38" s="1"/>
  <c r="H10064" i="38"/>
  <c r="G10064" i="38"/>
  <c r="F10064" i="38"/>
  <c r="E10064" i="38"/>
  <c r="R10063" i="38"/>
  <c r="R10428" i="38" s="1"/>
  <c r="L10063" i="38"/>
  <c r="L10428" i="38" s="1"/>
  <c r="H10063" i="38"/>
  <c r="G10063" i="38"/>
  <c r="F10063" i="38"/>
  <c r="E10063" i="38"/>
  <c r="R10062" i="38"/>
  <c r="R10427" i="38" s="1"/>
  <c r="L10062" i="38"/>
  <c r="L10427" i="38" s="1"/>
  <c r="H10062" i="38"/>
  <c r="G10062" i="38"/>
  <c r="F10062" i="38"/>
  <c r="E10062" i="38"/>
  <c r="R10061" i="38"/>
  <c r="R10426" i="38" s="1"/>
  <c r="L10061" i="38"/>
  <c r="L10426" i="38" s="1"/>
  <c r="H10061" i="38"/>
  <c r="G10061" i="38"/>
  <c r="F10061" i="38"/>
  <c r="E10061" i="38"/>
  <c r="R10060" i="38"/>
  <c r="R10425" i="38" s="1"/>
  <c r="L10060" i="38"/>
  <c r="L10425" i="38" s="1"/>
  <c r="H10060" i="38"/>
  <c r="G10060" i="38"/>
  <c r="F10060" i="38"/>
  <c r="E10060" i="38"/>
  <c r="R10059" i="38"/>
  <c r="R10424" i="38" s="1"/>
  <c r="L10059" i="38"/>
  <c r="L10424" i="38" s="1"/>
  <c r="H10059" i="38"/>
  <c r="G10059" i="38"/>
  <c r="F10059" i="38"/>
  <c r="E10059" i="38"/>
  <c r="R10058" i="38"/>
  <c r="R10423" i="38" s="1"/>
  <c r="L10058" i="38"/>
  <c r="L10423" i="38" s="1"/>
  <c r="H10058" i="38"/>
  <c r="G10058" i="38"/>
  <c r="F10058" i="38"/>
  <c r="E10058" i="38"/>
  <c r="R10057" i="38"/>
  <c r="R10422" i="38" s="1"/>
  <c r="L10057" i="38"/>
  <c r="L10422" i="38" s="1"/>
  <c r="H10057" i="38"/>
  <c r="G10057" i="38"/>
  <c r="F10057" i="38"/>
  <c r="E10057" i="38"/>
  <c r="R10056" i="38"/>
  <c r="R10421" i="38" s="1"/>
  <c r="L10056" i="38"/>
  <c r="L10421" i="38" s="1"/>
  <c r="H10056" i="38"/>
  <c r="G10056" i="38"/>
  <c r="F10056" i="38"/>
  <c r="E10056" i="38"/>
  <c r="R10055" i="38"/>
  <c r="R10420" i="38" s="1"/>
  <c r="L10055" i="38"/>
  <c r="L10420" i="38" s="1"/>
  <c r="H10055" i="38"/>
  <c r="G10055" i="38"/>
  <c r="F10055" i="38"/>
  <c r="E10055" i="38"/>
  <c r="R10054" i="38"/>
  <c r="R10419" i="38" s="1"/>
  <c r="L10054" i="38"/>
  <c r="L10419" i="38" s="1"/>
  <c r="H10054" i="38"/>
  <c r="G10054" i="38"/>
  <c r="F10054" i="38"/>
  <c r="E10054" i="38"/>
  <c r="R10053" i="38"/>
  <c r="R10418" i="38" s="1"/>
  <c r="L10053" i="38"/>
  <c r="L10418" i="38" s="1"/>
  <c r="H10053" i="38"/>
  <c r="G10053" i="38"/>
  <c r="F10053" i="38"/>
  <c r="E10053" i="38"/>
  <c r="R10052" i="38"/>
  <c r="R10417" i="38" s="1"/>
  <c r="L10052" i="38"/>
  <c r="L10417" i="38" s="1"/>
  <c r="H10052" i="38"/>
  <c r="G10052" i="38"/>
  <c r="F10052" i="38"/>
  <c r="E10052" i="38"/>
  <c r="R10051" i="38"/>
  <c r="L10051" i="38"/>
  <c r="L10416" i="38" s="1"/>
  <c r="H10051" i="38"/>
  <c r="G10051" i="38"/>
  <c r="F10051" i="38"/>
  <c r="E10051" i="38"/>
  <c r="R10050" i="38"/>
  <c r="R10415" i="38" s="1"/>
  <c r="L10050" i="38"/>
  <c r="L10415" i="38" s="1"/>
  <c r="H10050" i="38"/>
  <c r="G10050" i="38"/>
  <c r="F10050" i="38"/>
  <c r="E10050" i="38"/>
  <c r="R10049" i="38"/>
  <c r="R10414" i="38" s="1"/>
  <c r="L10049" i="38"/>
  <c r="L10414" i="38" s="1"/>
  <c r="H10049" i="38"/>
  <c r="G10049" i="38"/>
  <c r="F10049" i="38"/>
  <c r="E10049" i="38"/>
  <c r="R10048" i="38"/>
  <c r="R10413" i="38" s="1"/>
  <c r="L10048" i="38"/>
  <c r="L10413" i="38" s="1"/>
  <c r="H10048" i="38"/>
  <c r="G10048" i="38"/>
  <c r="F10048" i="38"/>
  <c r="E10048" i="38"/>
  <c r="R10047" i="38"/>
  <c r="R10412" i="38" s="1"/>
  <c r="L10047" i="38"/>
  <c r="L10412" i="38" s="1"/>
  <c r="H10047" i="38"/>
  <c r="G10047" i="38"/>
  <c r="F10047" i="38"/>
  <c r="E10047" i="38"/>
  <c r="R10046" i="38"/>
  <c r="R10411" i="38" s="1"/>
  <c r="L10046" i="38"/>
  <c r="L10411" i="38" s="1"/>
  <c r="H10046" i="38"/>
  <c r="G10046" i="38"/>
  <c r="F10046" i="38"/>
  <c r="E10046" i="38"/>
  <c r="R10045" i="38"/>
  <c r="R10410" i="38" s="1"/>
  <c r="L10045" i="38"/>
  <c r="L10410" i="38" s="1"/>
  <c r="H10045" i="38"/>
  <c r="G10045" i="38"/>
  <c r="F10045" i="38"/>
  <c r="E10045" i="38"/>
  <c r="R10044" i="38"/>
  <c r="R10409" i="38" s="1"/>
  <c r="L10044" i="38"/>
  <c r="L10409" i="38" s="1"/>
  <c r="H10044" i="38"/>
  <c r="G10044" i="38"/>
  <c r="F10044" i="38"/>
  <c r="E10044" i="38"/>
  <c r="R10043" i="38"/>
  <c r="R10408" i="38" s="1"/>
  <c r="L10043" i="38"/>
  <c r="L10408" i="38" s="1"/>
  <c r="H10043" i="38"/>
  <c r="G10043" i="38"/>
  <c r="F10043" i="38"/>
  <c r="E10043" i="38"/>
  <c r="R10042" i="38"/>
  <c r="R10407" i="38" s="1"/>
  <c r="L10042" i="38"/>
  <c r="L10407" i="38" s="1"/>
  <c r="H10042" i="38"/>
  <c r="G10042" i="38"/>
  <c r="F10042" i="38"/>
  <c r="E10042" i="38"/>
  <c r="R10041" i="38"/>
  <c r="R10406" i="38" s="1"/>
  <c r="L10041" i="38"/>
  <c r="L10406" i="38" s="1"/>
  <c r="H10041" i="38"/>
  <c r="G10041" i="38"/>
  <c r="F10041" i="38"/>
  <c r="E10041" i="38"/>
  <c r="R10040" i="38"/>
  <c r="R10405" i="38" s="1"/>
  <c r="L10040" i="38"/>
  <c r="L10405" i="38" s="1"/>
  <c r="H10040" i="38"/>
  <c r="G10040" i="38"/>
  <c r="F10040" i="38"/>
  <c r="E10040" i="38"/>
  <c r="R10039" i="38"/>
  <c r="R10404" i="38" s="1"/>
  <c r="L10039" i="38"/>
  <c r="L10404" i="38" s="1"/>
  <c r="H10039" i="38"/>
  <c r="G10039" i="38"/>
  <c r="F10039" i="38"/>
  <c r="E10039" i="38"/>
  <c r="R10038" i="38"/>
  <c r="R10403" i="38" s="1"/>
  <c r="L10038" i="38"/>
  <c r="L10403" i="38" s="1"/>
  <c r="H10038" i="38"/>
  <c r="G10038" i="38"/>
  <c r="F10038" i="38"/>
  <c r="E10038" i="38"/>
  <c r="R10037" i="38"/>
  <c r="R10402" i="38" s="1"/>
  <c r="L10037" i="38"/>
  <c r="L10402" i="38" s="1"/>
  <c r="H10037" i="38"/>
  <c r="G10037" i="38"/>
  <c r="F10037" i="38"/>
  <c r="E10037" i="38"/>
  <c r="R10036" i="38"/>
  <c r="R10401" i="38" s="1"/>
  <c r="L10036" i="38"/>
  <c r="L10401" i="38" s="1"/>
  <c r="H10036" i="38"/>
  <c r="G10036" i="38"/>
  <c r="F10036" i="38"/>
  <c r="E10036" i="38"/>
  <c r="R10035" i="38"/>
  <c r="L10035" i="38"/>
  <c r="L10400" i="38" s="1"/>
  <c r="H10035" i="38"/>
  <c r="G10035" i="38"/>
  <c r="F10035" i="38"/>
  <c r="E10035" i="38"/>
  <c r="R10034" i="38"/>
  <c r="R10399" i="38" s="1"/>
  <c r="L10034" i="38"/>
  <c r="L10399" i="38" s="1"/>
  <c r="H10034" i="38"/>
  <c r="G10034" i="38"/>
  <c r="F10034" i="38"/>
  <c r="E10034" i="38"/>
  <c r="R10033" i="38"/>
  <c r="R10398" i="38" s="1"/>
  <c r="L10033" i="38"/>
  <c r="L10398" i="38" s="1"/>
  <c r="H10033" i="38"/>
  <c r="G10033" i="38"/>
  <c r="F10033" i="38"/>
  <c r="E10033" i="38"/>
  <c r="R10032" i="38"/>
  <c r="R10397" i="38" s="1"/>
  <c r="L10032" i="38"/>
  <c r="L10397" i="38" s="1"/>
  <c r="H10032" i="38"/>
  <c r="G10032" i="38"/>
  <c r="F10032" i="38"/>
  <c r="E10032" i="38"/>
  <c r="R10031" i="38"/>
  <c r="R10396" i="38" s="1"/>
  <c r="L10031" i="38"/>
  <c r="L10396" i="38" s="1"/>
  <c r="H10031" i="38"/>
  <c r="G10031" i="38"/>
  <c r="F10031" i="38"/>
  <c r="E10031" i="38"/>
  <c r="R10030" i="38"/>
  <c r="R10395" i="38" s="1"/>
  <c r="L10030" i="38"/>
  <c r="L10395" i="38" s="1"/>
  <c r="H10030" i="38"/>
  <c r="G10030" i="38"/>
  <c r="F10030" i="38"/>
  <c r="E10030" i="38"/>
  <c r="R10029" i="38"/>
  <c r="R10394" i="38" s="1"/>
  <c r="L10029" i="38"/>
  <c r="L10394" i="38" s="1"/>
  <c r="H10029" i="38"/>
  <c r="G10029" i="38"/>
  <c r="F10029" i="38"/>
  <c r="E10029" i="38"/>
  <c r="R10028" i="38"/>
  <c r="R10393" i="38" s="1"/>
  <c r="L10028" i="38"/>
  <c r="L10393" i="38" s="1"/>
  <c r="H10028" i="38"/>
  <c r="G10028" i="38"/>
  <c r="F10028" i="38"/>
  <c r="E10028" i="38"/>
  <c r="R10027" i="38"/>
  <c r="R10392" i="38" s="1"/>
  <c r="L10027" i="38"/>
  <c r="L10392" i="38" s="1"/>
  <c r="H10027" i="38"/>
  <c r="G10027" i="38"/>
  <c r="F10027" i="38"/>
  <c r="E10027" i="38"/>
  <c r="R10026" i="38"/>
  <c r="R10391" i="38" s="1"/>
  <c r="L10026" i="38"/>
  <c r="L10391" i="38" s="1"/>
  <c r="H10026" i="38"/>
  <c r="G10026" i="38"/>
  <c r="F10026" i="38"/>
  <c r="E10026" i="38"/>
  <c r="R10025" i="38"/>
  <c r="R10390" i="38" s="1"/>
  <c r="L10025" i="38"/>
  <c r="L10390" i="38" s="1"/>
  <c r="H10025" i="38"/>
  <c r="G10025" i="38"/>
  <c r="F10025" i="38"/>
  <c r="E10025" i="38"/>
  <c r="R10024" i="38"/>
  <c r="R10389" i="38" s="1"/>
  <c r="L10024" i="38"/>
  <c r="L10389" i="38" s="1"/>
  <c r="H10024" i="38"/>
  <c r="G10024" i="38"/>
  <c r="F10024" i="38"/>
  <c r="E10024" i="38"/>
  <c r="R10023" i="38"/>
  <c r="R10388" i="38" s="1"/>
  <c r="L10023" i="38"/>
  <c r="L10388" i="38" s="1"/>
  <c r="H10023" i="38"/>
  <c r="G10023" i="38"/>
  <c r="F10023" i="38"/>
  <c r="E10023" i="38"/>
  <c r="R10022" i="38"/>
  <c r="R10387" i="38" s="1"/>
  <c r="L10022" i="38"/>
  <c r="L10387" i="38" s="1"/>
  <c r="H10022" i="38"/>
  <c r="G10022" i="38"/>
  <c r="F10022" i="38"/>
  <c r="E10022" i="38"/>
  <c r="R10021" i="38"/>
  <c r="R10386" i="38" s="1"/>
  <c r="L10021" i="38"/>
  <c r="L10386" i="38" s="1"/>
  <c r="H10021" i="38"/>
  <c r="G10021" i="38"/>
  <c r="F10021" i="38"/>
  <c r="E10021" i="38"/>
  <c r="R10020" i="38"/>
  <c r="R10385" i="38" s="1"/>
  <c r="L10020" i="38"/>
  <c r="L10385" i="38" s="1"/>
  <c r="H10020" i="38"/>
  <c r="G10020" i="38"/>
  <c r="F10020" i="38"/>
  <c r="E10020" i="38"/>
  <c r="R10019" i="38"/>
  <c r="L10019" i="38"/>
  <c r="L10384" i="38" s="1"/>
  <c r="H10019" i="38"/>
  <c r="G10019" i="38"/>
  <c r="F10019" i="38"/>
  <c r="E10019" i="38"/>
  <c r="R10018" i="38"/>
  <c r="R10383" i="38" s="1"/>
  <c r="L10018" i="38"/>
  <c r="L10383" i="38" s="1"/>
  <c r="H10018" i="38"/>
  <c r="G10018" i="38"/>
  <c r="F10018" i="38"/>
  <c r="E10018" i="38"/>
  <c r="R10017" i="38"/>
  <c r="R10382" i="38" s="1"/>
  <c r="L10017" i="38"/>
  <c r="L10382" i="38" s="1"/>
  <c r="H10017" i="38"/>
  <c r="G10017" i="38"/>
  <c r="F10017" i="38"/>
  <c r="E10017" i="38"/>
  <c r="R10016" i="38"/>
  <c r="R10381" i="38" s="1"/>
  <c r="L10016" i="38"/>
  <c r="L10381" i="38" s="1"/>
  <c r="H10016" i="38"/>
  <c r="G10016" i="38"/>
  <c r="F10016" i="38"/>
  <c r="E10016" i="38"/>
  <c r="R10015" i="38"/>
  <c r="R10380" i="38" s="1"/>
  <c r="L10015" i="38"/>
  <c r="L10380" i="38" s="1"/>
  <c r="H10015" i="38"/>
  <c r="G10015" i="38"/>
  <c r="F10015" i="38"/>
  <c r="E10015" i="38"/>
  <c r="R10014" i="38"/>
  <c r="R10379" i="38" s="1"/>
  <c r="L10014" i="38"/>
  <c r="L10379" i="38" s="1"/>
  <c r="H10014" i="38"/>
  <c r="G10014" i="38"/>
  <c r="F10014" i="38"/>
  <c r="E10014" i="38"/>
  <c r="R10013" i="38"/>
  <c r="R10378" i="38" s="1"/>
  <c r="L10013" i="38"/>
  <c r="L10378" i="38" s="1"/>
  <c r="H10013" i="38"/>
  <c r="G10013" i="38"/>
  <c r="F10013" i="38"/>
  <c r="E10013" i="38"/>
  <c r="R10012" i="38"/>
  <c r="R10377" i="38" s="1"/>
  <c r="L10012" i="38"/>
  <c r="L10377" i="38" s="1"/>
  <c r="H10012" i="38"/>
  <c r="G10012" i="38"/>
  <c r="F10012" i="38"/>
  <c r="E10012" i="38"/>
  <c r="R10011" i="38"/>
  <c r="R10376" i="38" s="1"/>
  <c r="L10011" i="38"/>
  <c r="L10376" i="38" s="1"/>
  <c r="H10011" i="38"/>
  <c r="G10011" i="38"/>
  <c r="F10011" i="38"/>
  <c r="E10011" i="38"/>
  <c r="R10010" i="38"/>
  <c r="R10375" i="38" s="1"/>
  <c r="L10010" i="38"/>
  <c r="L10375" i="38" s="1"/>
  <c r="H10010" i="38"/>
  <c r="G10010" i="38"/>
  <c r="F10010" i="38"/>
  <c r="E10010" i="38"/>
  <c r="R10009" i="38"/>
  <c r="R10374" i="38" s="1"/>
  <c r="L10009" i="38"/>
  <c r="L10374" i="38" s="1"/>
  <c r="H10009" i="38"/>
  <c r="G10009" i="38"/>
  <c r="F10009" i="38"/>
  <c r="E10009" i="38"/>
  <c r="R10008" i="38"/>
  <c r="R10373" i="38" s="1"/>
  <c r="L10008" i="38"/>
  <c r="L10373" i="38" s="1"/>
  <c r="H10008" i="38"/>
  <c r="G10008" i="38"/>
  <c r="F10008" i="38"/>
  <c r="E10008" i="38"/>
  <c r="R10007" i="38"/>
  <c r="R10372" i="38" s="1"/>
  <c r="L10007" i="38"/>
  <c r="L10372" i="38" s="1"/>
  <c r="H10007" i="38"/>
  <c r="G10007" i="38"/>
  <c r="F10007" i="38"/>
  <c r="E10007" i="38"/>
  <c r="R10006" i="38"/>
  <c r="R10371" i="38" s="1"/>
  <c r="L10006" i="38"/>
  <c r="L10371" i="38" s="1"/>
  <c r="H10006" i="38"/>
  <c r="G10006" i="38"/>
  <c r="F10006" i="38"/>
  <c r="E10006" i="38"/>
  <c r="R10005" i="38"/>
  <c r="R10370" i="38" s="1"/>
  <c r="L10005" i="38"/>
  <c r="L10370" i="38" s="1"/>
  <c r="H10005" i="38"/>
  <c r="G10005" i="38"/>
  <c r="F10005" i="38"/>
  <c r="E10005" i="38"/>
  <c r="R10004" i="38"/>
  <c r="R10369" i="38" s="1"/>
  <c r="L10004" i="38"/>
  <c r="L10369" i="38" s="1"/>
  <c r="H10004" i="38"/>
  <c r="G10004" i="38"/>
  <c r="F10004" i="38"/>
  <c r="E10004" i="38"/>
  <c r="R10003" i="38"/>
  <c r="L10003" i="38"/>
  <c r="L10368" i="38" s="1"/>
  <c r="H10003" i="38"/>
  <c r="G10003" i="38"/>
  <c r="F10003" i="38"/>
  <c r="E10003" i="38"/>
  <c r="R10002" i="38"/>
  <c r="R10367" i="38" s="1"/>
  <c r="L10002" i="38"/>
  <c r="L10367" i="38" s="1"/>
  <c r="H10002" i="38"/>
  <c r="G10002" i="38"/>
  <c r="F10002" i="38"/>
  <c r="E10002" i="38"/>
  <c r="R10001" i="38"/>
  <c r="R10366" i="38" s="1"/>
  <c r="L10001" i="38"/>
  <c r="L10366" i="38" s="1"/>
  <c r="H10001" i="38"/>
  <c r="G10001" i="38"/>
  <c r="F10001" i="38"/>
  <c r="E10001" i="38"/>
  <c r="R10000" i="38"/>
  <c r="R10365" i="38" s="1"/>
  <c r="L10000" i="38"/>
  <c r="L10365" i="38" s="1"/>
  <c r="H10000" i="38"/>
  <c r="G10000" i="38"/>
  <c r="F10000" i="38"/>
  <c r="E10000" i="38"/>
  <c r="R9999" i="38"/>
  <c r="R10364" i="38" s="1"/>
  <c r="L9999" i="38"/>
  <c r="L10364" i="38" s="1"/>
  <c r="H9999" i="38"/>
  <c r="G9999" i="38"/>
  <c r="F9999" i="38"/>
  <c r="E9999" i="38"/>
  <c r="R9998" i="38"/>
  <c r="R10363" i="38" s="1"/>
  <c r="L9998" i="38"/>
  <c r="L10363" i="38" s="1"/>
  <c r="H9998" i="38"/>
  <c r="G9998" i="38"/>
  <c r="F9998" i="38"/>
  <c r="E9998" i="38"/>
  <c r="R9997" i="38"/>
  <c r="R10362" i="38" s="1"/>
  <c r="L9997" i="38"/>
  <c r="L10362" i="38" s="1"/>
  <c r="H9997" i="38"/>
  <c r="G9997" i="38"/>
  <c r="F9997" i="38"/>
  <c r="E9997" i="38"/>
  <c r="R9996" i="38"/>
  <c r="R10361" i="38" s="1"/>
  <c r="L9996" i="38"/>
  <c r="L10361" i="38" s="1"/>
  <c r="H9996" i="38"/>
  <c r="G9996" i="38"/>
  <c r="F9996" i="38"/>
  <c r="E9996" i="38"/>
  <c r="R9995" i="38"/>
  <c r="R10360" i="38" s="1"/>
  <c r="L9995" i="38"/>
  <c r="L10360" i="38" s="1"/>
  <c r="H9995" i="38"/>
  <c r="G9995" i="38"/>
  <c r="F9995" i="38"/>
  <c r="E9995" i="38"/>
  <c r="R9994" i="38"/>
  <c r="R10359" i="38" s="1"/>
  <c r="L9994" i="38"/>
  <c r="L10359" i="38" s="1"/>
  <c r="H9994" i="38"/>
  <c r="G9994" i="38"/>
  <c r="F9994" i="38"/>
  <c r="E9994" i="38"/>
  <c r="R9993" i="38"/>
  <c r="R10358" i="38" s="1"/>
  <c r="L9993" i="38"/>
  <c r="L10358" i="38" s="1"/>
  <c r="H9993" i="38"/>
  <c r="G9993" i="38"/>
  <c r="F9993" i="38"/>
  <c r="E9993" i="38"/>
  <c r="R9992" i="38"/>
  <c r="R10357" i="38" s="1"/>
  <c r="L9992" i="38"/>
  <c r="L10357" i="38" s="1"/>
  <c r="H9992" i="38"/>
  <c r="G9992" i="38"/>
  <c r="F9992" i="38"/>
  <c r="E9992" i="38"/>
  <c r="R9991" i="38"/>
  <c r="R10356" i="38" s="1"/>
  <c r="L9991" i="38"/>
  <c r="L10356" i="38" s="1"/>
  <c r="H9991" i="38"/>
  <c r="G9991" i="38"/>
  <c r="F9991" i="38"/>
  <c r="E9991" i="38"/>
  <c r="R9990" i="38"/>
  <c r="R10355" i="38" s="1"/>
  <c r="L9990" i="38"/>
  <c r="L10355" i="38" s="1"/>
  <c r="H9990" i="38"/>
  <c r="G9990" i="38"/>
  <c r="F9990" i="38"/>
  <c r="E9990" i="38"/>
  <c r="R9989" i="38"/>
  <c r="R10354" i="38" s="1"/>
  <c r="L9989" i="38"/>
  <c r="L10354" i="38" s="1"/>
  <c r="H9989" i="38"/>
  <c r="G9989" i="38"/>
  <c r="F9989" i="38"/>
  <c r="E9989" i="38"/>
  <c r="R9988" i="38"/>
  <c r="R10353" i="38" s="1"/>
  <c r="L9988" i="38"/>
  <c r="L10353" i="38" s="1"/>
  <c r="H9988" i="38"/>
  <c r="G9988" i="38"/>
  <c r="F9988" i="38"/>
  <c r="E9988" i="38"/>
  <c r="R9987" i="38"/>
  <c r="L9987" i="38"/>
  <c r="L10352" i="38" s="1"/>
  <c r="H9987" i="38"/>
  <c r="G9987" i="38"/>
  <c r="F9987" i="38"/>
  <c r="E9987" i="38"/>
  <c r="R9986" i="38"/>
  <c r="R10351" i="38" s="1"/>
  <c r="L9986" i="38"/>
  <c r="L10351" i="38" s="1"/>
  <c r="H9986" i="38"/>
  <c r="G9986" i="38"/>
  <c r="F9986" i="38"/>
  <c r="E9986" i="38"/>
  <c r="R9985" i="38"/>
  <c r="R10350" i="38" s="1"/>
  <c r="L9985" i="38"/>
  <c r="L10350" i="38" s="1"/>
  <c r="H9985" i="38"/>
  <c r="G9985" i="38"/>
  <c r="F9985" i="38"/>
  <c r="E9985" i="38"/>
  <c r="R9984" i="38"/>
  <c r="R10349" i="38" s="1"/>
  <c r="L9984" i="38"/>
  <c r="L10349" i="38" s="1"/>
  <c r="H9984" i="38"/>
  <c r="G9984" i="38"/>
  <c r="F9984" i="38"/>
  <c r="E9984" i="38"/>
  <c r="R9983" i="38"/>
  <c r="R10348" i="38" s="1"/>
  <c r="L9983" i="38"/>
  <c r="L10348" i="38" s="1"/>
  <c r="H9983" i="38"/>
  <c r="G9983" i="38"/>
  <c r="F9983" i="38"/>
  <c r="E9983" i="38"/>
  <c r="R9982" i="38"/>
  <c r="R10347" i="38" s="1"/>
  <c r="L9982" i="38"/>
  <c r="L10347" i="38" s="1"/>
  <c r="H9982" i="38"/>
  <c r="G9982" i="38"/>
  <c r="F9982" i="38"/>
  <c r="E9982" i="38"/>
  <c r="R9981" i="38"/>
  <c r="R10346" i="38" s="1"/>
  <c r="L9981" i="38"/>
  <c r="L10346" i="38" s="1"/>
  <c r="H9981" i="38"/>
  <c r="G9981" i="38"/>
  <c r="F9981" i="38"/>
  <c r="E9981" i="38"/>
  <c r="R9980" i="38"/>
  <c r="R10345" i="38" s="1"/>
  <c r="L9980" i="38"/>
  <c r="L10345" i="38" s="1"/>
  <c r="H9980" i="38"/>
  <c r="G9980" i="38"/>
  <c r="F9980" i="38"/>
  <c r="E9980" i="38"/>
  <c r="R9979" i="38"/>
  <c r="R10344" i="38" s="1"/>
  <c r="L9979" i="38"/>
  <c r="L10344" i="38" s="1"/>
  <c r="H9979" i="38"/>
  <c r="G9979" i="38"/>
  <c r="F9979" i="38"/>
  <c r="E9979" i="38"/>
  <c r="R9978" i="38"/>
  <c r="R10343" i="38" s="1"/>
  <c r="L9978" i="38"/>
  <c r="L10343" i="38" s="1"/>
  <c r="H9978" i="38"/>
  <c r="G9978" i="38"/>
  <c r="F9978" i="38"/>
  <c r="E9978" i="38"/>
  <c r="R9977" i="38"/>
  <c r="R10342" i="38" s="1"/>
  <c r="L9977" i="38"/>
  <c r="L10342" i="38" s="1"/>
  <c r="H9977" i="38"/>
  <c r="G9977" i="38"/>
  <c r="F9977" i="38"/>
  <c r="E9977" i="38"/>
  <c r="R9976" i="38"/>
  <c r="R10341" i="38" s="1"/>
  <c r="L9976" i="38"/>
  <c r="L10341" i="38" s="1"/>
  <c r="H9976" i="38"/>
  <c r="G9976" i="38"/>
  <c r="F9976" i="38"/>
  <c r="E9976" i="38"/>
  <c r="R9975" i="38"/>
  <c r="R10340" i="38" s="1"/>
  <c r="L9975" i="38"/>
  <c r="L10340" i="38" s="1"/>
  <c r="H9975" i="38"/>
  <c r="G9975" i="38"/>
  <c r="F9975" i="38"/>
  <c r="E9975" i="38"/>
  <c r="R9974" i="38"/>
  <c r="R10339" i="38" s="1"/>
  <c r="L9974" i="38"/>
  <c r="L10339" i="38" s="1"/>
  <c r="H9974" i="38"/>
  <c r="G9974" i="38"/>
  <c r="F9974" i="38"/>
  <c r="E9974" i="38"/>
  <c r="R9973" i="38"/>
  <c r="R10338" i="38" s="1"/>
  <c r="L9973" i="38"/>
  <c r="L10338" i="38" s="1"/>
  <c r="H9973" i="38"/>
  <c r="G9973" i="38"/>
  <c r="F9973" i="38"/>
  <c r="E9973" i="38"/>
  <c r="R9972" i="38"/>
  <c r="R10337" i="38" s="1"/>
  <c r="L9972" i="38"/>
  <c r="L10337" i="38" s="1"/>
  <c r="H9972" i="38"/>
  <c r="G9972" i="38"/>
  <c r="F9972" i="38"/>
  <c r="E9972" i="38"/>
  <c r="R9971" i="38"/>
  <c r="L9971" i="38"/>
  <c r="L10336" i="38" s="1"/>
  <c r="H9971" i="38"/>
  <c r="G9971" i="38"/>
  <c r="F9971" i="38"/>
  <c r="E9971" i="38"/>
  <c r="R9970" i="38"/>
  <c r="R10335" i="38" s="1"/>
  <c r="L9970" i="38"/>
  <c r="L10335" i="38" s="1"/>
  <c r="H9970" i="38"/>
  <c r="G9970" i="38"/>
  <c r="F9970" i="38"/>
  <c r="E9970" i="38"/>
  <c r="R9969" i="38"/>
  <c r="R10334" i="38" s="1"/>
  <c r="L9969" i="38"/>
  <c r="L10334" i="38" s="1"/>
  <c r="H9969" i="38"/>
  <c r="G9969" i="38"/>
  <c r="F9969" i="38"/>
  <c r="E9969" i="38"/>
  <c r="R9968" i="38"/>
  <c r="R10333" i="38" s="1"/>
  <c r="L9968" i="38"/>
  <c r="L10333" i="38" s="1"/>
  <c r="H9968" i="38"/>
  <c r="G9968" i="38"/>
  <c r="F9968" i="38"/>
  <c r="E9968" i="38"/>
  <c r="R9967" i="38"/>
  <c r="R10332" i="38" s="1"/>
  <c r="L9967" i="38"/>
  <c r="L10332" i="38" s="1"/>
  <c r="H9967" i="38"/>
  <c r="G9967" i="38"/>
  <c r="F9967" i="38"/>
  <c r="E9967" i="38"/>
  <c r="R9966" i="38"/>
  <c r="R10331" i="38" s="1"/>
  <c r="L9966" i="38"/>
  <c r="L10331" i="38" s="1"/>
  <c r="H9966" i="38"/>
  <c r="G9966" i="38"/>
  <c r="F9966" i="38"/>
  <c r="E9966" i="38"/>
  <c r="R9965" i="38"/>
  <c r="R10330" i="38" s="1"/>
  <c r="L9965" i="38"/>
  <c r="L10330" i="38" s="1"/>
  <c r="H9965" i="38"/>
  <c r="G9965" i="38"/>
  <c r="F9965" i="38"/>
  <c r="E9965" i="38"/>
  <c r="R9964" i="38"/>
  <c r="R10329" i="38" s="1"/>
  <c r="L9964" i="38"/>
  <c r="L10329" i="38" s="1"/>
  <c r="H9964" i="38"/>
  <c r="G9964" i="38"/>
  <c r="F9964" i="38"/>
  <c r="E9964" i="38"/>
  <c r="R9963" i="38"/>
  <c r="R10328" i="38" s="1"/>
  <c r="L9963" i="38"/>
  <c r="L10328" i="38" s="1"/>
  <c r="H9963" i="38"/>
  <c r="G9963" i="38"/>
  <c r="F9963" i="38"/>
  <c r="E9963" i="38"/>
  <c r="R9962" i="38"/>
  <c r="R10327" i="38" s="1"/>
  <c r="L9962" i="38"/>
  <c r="L10327" i="38" s="1"/>
  <c r="H9962" i="38"/>
  <c r="G9962" i="38"/>
  <c r="F9962" i="38"/>
  <c r="E9962" i="38"/>
  <c r="R9961" i="38"/>
  <c r="R10326" i="38" s="1"/>
  <c r="L9961" i="38"/>
  <c r="L10326" i="38" s="1"/>
  <c r="H9961" i="38"/>
  <c r="G9961" i="38"/>
  <c r="F9961" i="38"/>
  <c r="E9961" i="38"/>
  <c r="R9960" i="38"/>
  <c r="R10325" i="38" s="1"/>
  <c r="L9960" i="38"/>
  <c r="L10325" i="38" s="1"/>
  <c r="H9960" i="38"/>
  <c r="G9960" i="38"/>
  <c r="F9960" i="38"/>
  <c r="E9960" i="38"/>
  <c r="R9959" i="38"/>
  <c r="L9959" i="38"/>
  <c r="L10324" i="38" s="1"/>
  <c r="H9959" i="38"/>
  <c r="G9959" i="38"/>
  <c r="F9959" i="38"/>
  <c r="E9959" i="38"/>
  <c r="R9958" i="38"/>
  <c r="R10323" i="38" s="1"/>
  <c r="L9958" i="38"/>
  <c r="L10323" i="38" s="1"/>
  <c r="H9958" i="38"/>
  <c r="G9958" i="38"/>
  <c r="F9958" i="38"/>
  <c r="E9958" i="38"/>
  <c r="R9957" i="38"/>
  <c r="R10322" i="38" s="1"/>
  <c r="L9957" i="38"/>
  <c r="L10322" i="38" s="1"/>
  <c r="H9957" i="38"/>
  <c r="G9957" i="38"/>
  <c r="F9957" i="38"/>
  <c r="E9957" i="38"/>
  <c r="R9956" i="38"/>
  <c r="R10321" i="38" s="1"/>
  <c r="L9956" i="38"/>
  <c r="L10321" i="38" s="1"/>
  <c r="H9956" i="38"/>
  <c r="G9956" i="38"/>
  <c r="F9956" i="38"/>
  <c r="E9956" i="38"/>
  <c r="R9955" i="38"/>
  <c r="L9955" i="38"/>
  <c r="L10320" i="38" s="1"/>
  <c r="H9955" i="38"/>
  <c r="G9955" i="38"/>
  <c r="F9955" i="38"/>
  <c r="E9955" i="38"/>
  <c r="R9954" i="38"/>
  <c r="R10319" i="38" s="1"/>
  <c r="L9954" i="38"/>
  <c r="L10319" i="38" s="1"/>
  <c r="H9954" i="38"/>
  <c r="G9954" i="38"/>
  <c r="F9954" i="38"/>
  <c r="E9954" i="38"/>
  <c r="R9953" i="38"/>
  <c r="R10318" i="38" s="1"/>
  <c r="L9953" i="38"/>
  <c r="L10318" i="38" s="1"/>
  <c r="H9953" i="38"/>
  <c r="G9953" i="38"/>
  <c r="F9953" i="38"/>
  <c r="E9953" i="38"/>
  <c r="R9952" i="38"/>
  <c r="R10317" i="38" s="1"/>
  <c r="L9952" i="38"/>
  <c r="L10317" i="38" s="1"/>
  <c r="H9952" i="38"/>
  <c r="G9952" i="38"/>
  <c r="F9952" i="38"/>
  <c r="E9952" i="38"/>
  <c r="R9951" i="38"/>
  <c r="R10316" i="38" s="1"/>
  <c r="L9951" i="38"/>
  <c r="L10316" i="38" s="1"/>
  <c r="H9951" i="38"/>
  <c r="G9951" i="38"/>
  <c r="F9951" i="38"/>
  <c r="E9951" i="38"/>
  <c r="R9950" i="38"/>
  <c r="R10315" i="38" s="1"/>
  <c r="L9950" i="38"/>
  <c r="L10315" i="38" s="1"/>
  <c r="H9950" i="38"/>
  <c r="G9950" i="38"/>
  <c r="F9950" i="38"/>
  <c r="E9950" i="38"/>
  <c r="R9949" i="38"/>
  <c r="L9949" i="38"/>
  <c r="L10314" i="38" s="1"/>
  <c r="H9949" i="38"/>
  <c r="G9949" i="38"/>
  <c r="F9949" i="38"/>
  <c r="E9949" i="38"/>
  <c r="R9948" i="38"/>
  <c r="R10313" i="38" s="1"/>
  <c r="L9948" i="38"/>
  <c r="L10313" i="38" s="1"/>
  <c r="H9948" i="38"/>
  <c r="G9948" i="38"/>
  <c r="F9948" i="38"/>
  <c r="E9948" i="38"/>
  <c r="R9947" i="38"/>
  <c r="R10312" i="38" s="1"/>
  <c r="L9947" i="38"/>
  <c r="L10312" i="38" s="1"/>
  <c r="H9947" i="38"/>
  <c r="G9947" i="38"/>
  <c r="F9947" i="38"/>
  <c r="E9947" i="38"/>
  <c r="R9946" i="38"/>
  <c r="R10311" i="38" s="1"/>
  <c r="L9946" i="38"/>
  <c r="L10311" i="38" s="1"/>
  <c r="H9946" i="38"/>
  <c r="G9946" i="38"/>
  <c r="F9946" i="38"/>
  <c r="E9946" i="38"/>
  <c r="R9945" i="38"/>
  <c r="L9945" i="38"/>
  <c r="L10310" i="38" s="1"/>
  <c r="H9945" i="38"/>
  <c r="G9945" i="38"/>
  <c r="F9945" i="38"/>
  <c r="E9945" i="38"/>
  <c r="R9944" i="38"/>
  <c r="R10309" i="38" s="1"/>
  <c r="L9944" i="38"/>
  <c r="L10309" i="38" s="1"/>
  <c r="H9944" i="38"/>
  <c r="G9944" i="38"/>
  <c r="F9944" i="38"/>
  <c r="E9944" i="38"/>
  <c r="R9943" i="38"/>
  <c r="R10308" i="38" s="1"/>
  <c r="L9943" i="38"/>
  <c r="L10308" i="38" s="1"/>
  <c r="H9943" i="38"/>
  <c r="G9943" i="38"/>
  <c r="F9943" i="38"/>
  <c r="E9943" i="38"/>
  <c r="R9942" i="38"/>
  <c r="R10307" i="38" s="1"/>
  <c r="L9942" i="38"/>
  <c r="L10307" i="38" s="1"/>
  <c r="H9942" i="38"/>
  <c r="G9942" i="38"/>
  <c r="F9942" i="38"/>
  <c r="E9942" i="38"/>
  <c r="R9941" i="38"/>
  <c r="R10306" i="38" s="1"/>
  <c r="L9941" i="38"/>
  <c r="L10306" i="38" s="1"/>
  <c r="H9941" i="38"/>
  <c r="G9941" i="38"/>
  <c r="F9941" i="38"/>
  <c r="E9941" i="38"/>
  <c r="R9940" i="38"/>
  <c r="R10305" i="38" s="1"/>
  <c r="L9940" i="38"/>
  <c r="L10305" i="38" s="1"/>
  <c r="H9940" i="38"/>
  <c r="G9940" i="38"/>
  <c r="F9940" i="38"/>
  <c r="E9940" i="38"/>
  <c r="R9939" i="38"/>
  <c r="R10304" i="38" s="1"/>
  <c r="L9939" i="38"/>
  <c r="L10304" i="38" s="1"/>
  <c r="H9939" i="38"/>
  <c r="G9939" i="38"/>
  <c r="F9939" i="38"/>
  <c r="E9939" i="38"/>
  <c r="R9938" i="38"/>
  <c r="R10303" i="38" s="1"/>
  <c r="L9938" i="38"/>
  <c r="L10303" i="38" s="1"/>
  <c r="H9938" i="38"/>
  <c r="G9938" i="38"/>
  <c r="F9938" i="38"/>
  <c r="E9938" i="38"/>
  <c r="R9937" i="38"/>
  <c r="R10302" i="38" s="1"/>
  <c r="L9937" i="38"/>
  <c r="L10302" i="38" s="1"/>
  <c r="H9937" i="38"/>
  <c r="G9937" i="38"/>
  <c r="F9937" i="38"/>
  <c r="E9937" i="38"/>
  <c r="R9936" i="38"/>
  <c r="R10301" i="38" s="1"/>
  <c r="L9936" i="38"/>
  <c r="L10301" i="38" s="1"/>
  <c r="H9936" i="38"/>
  <c r="G9936" i="38"/>
  <c r="F9936" i="38"/>
  <c r="E9936" i="38"/>
  <c r="R9935" i="38"/>
  <c r="R10300" i="38" s="1"/>
  <c r="L9935" i="38"/>
  <c r="L10300" i="38" s="1"/>
  <c r="H9935" i="38"/>
  <c r="G9935" i="38"/>
  <c r="F9935" i="38"/>
  <c r="E9935" i="38"/>
  <c r="R9934" i="38"/>
  <c r="R10299" i="38" s="1"/>
  <c r="L9934" i="38"/>
  <c r="L10299" i="38" s="1"/>
  <c r="H9934" i="38"/>
  <c r="G9934" i="38"/>
  <c r="F9934" i="38"/>
  <c r="E9934" i="38"/>
  <c r="R9933" i="38"/>
  <c r="R10298" i="38" s="1"/>
  <c r="L9933" i="38"/>
  <c r="L10298" i="38" s="1"/>
  <c r="H9933" i="38"/>
  <c r="G9933" i="38"/>
  <c r="F9933" i="38"/>
  <c r="E9933" i="38"/>
  <c r="R9932" i="38"/>
  <c r="R10297" i="38" s="1"/>
  <c r="L9932" i="38"/>
  <c r="L10297" i="38" s="1"/>
  <c r="H9932" i="38"/>
  <c r="G9932" i="38"/>
  <c r="F9932" i="38"/>
  <c r="E9932" i="38"/>
  <c r="R9931" i="38"/>
  <c r="R10296" i="38" s="1"/>
  <c r="L9931" i="38"/>
  <c r="L10296" i="38" s="1"/>
  <c r="H9931" i="38"/>
  <c r="G9931" i="38"/>
  <c r="F9931" i="38"/>
  <c r="E9931" i="38"/>
  <c r="R9930" i="38"/>
  <c r="R10295" i="38" s="1"/>
  <c r="L9930" i="38"/>
  <c r="L10295" i="38" s="1"/>
  <c r="H9930" i="38"/>
  <c r="G9930" i="38"/>
  <c r="F9930" i="38"/>
  <c r="E9930" i="38"/>
  <c r="R9929" i="38"/>
  <c r="R10294" i="38" s="1"/>
  <c r="L9929" i="38"/>
  <c r="L10294" i="38" s="1"/>
  <c r="H9929" i="38"/>
  <c r="G9929" i="38"/>
  <c r="F9929" i="38"/>
  <c r="E9929" i="38"/>
  <c r="R9928" i="38"/>
  <c r="R10293" i="38" s="1"/>
  <c r="L9928" i="38"/>
  <c r="L10293" i="38" s="1"/>
  <c r="H9928" i="38"/>
  <c r="G9928" i="38"/>
  <c r="F9928" i="38"/>
  <c r="E9928" i="38"/>
  <c r="R9927" i="38"/>
  <c r="L9927" i="38"/>
  <c r="L10292" i="38" s="1"/>
  <c r="H9927" i="38"/>
  <c r="G9927" i="38"/>
  <c r="F9927" i="38"/>
  <c r="E9927" i="38"/>
  <c r="R9926" i="38"/>
  <c r="R10291" i="38" s="1"/>
  <c r="L9926" i="38"/>
  <c r="L10291" i="38" s="1"/>
  <c r="H9926" i="38"/>
  <c r="G9926" i="38"/>
  <c r="F9926" i="38"/>
  <c r="E9926" i="38"/>
  <c r="R9925" i="38"/>
  <c r="R10290" i="38" s="1"/>
  <c r="L9925" i="38"/>
  <c r="L10290" i="38" s="1"/>
  <c r="H9925" i="38"/>
  <c r="G9925" i="38"/>
  <c r="F9925" i="38"/>
  <c r="E9925" i="38"/>
  <c r="R9924" i="38"/>
  <c r="R10289" i="38" s="1"/>
  <c r="L9924" i="38"/>
  <c r="L10289" i="38" s="1"/>
  <c r="H9924" i="38"/>
  <c r="G9924" i="38"/>
  <c r="F9924" i="38"/>
  <c r="E9924" i="38"/>
  <c r="R9923" i="38"/>
  <c r="L9923" i="38"/>
  <c r="L10288" i="38" s="1"/>
  <c r="H9923" i="38"/>
  <c r="G9923" i="38"/>
  <c r="F9923" i="38"/>
  <c r="E9923" i="38"/>
  <c r="R9922" i="38"/>
  <c r="R10287" i="38" s="1"/>
  <c r="L9922" i="38"/>
  <c r="L10287" i="38" s="1"/>
  <c r="H9922" i="38"/>
  <c r="G9922" i="38"/>
  <c r="F9922" i="38"/>
  <c r="E9922" i="38"/>
  <c r="R9921" i="38"/>
  <c r="R10286" i="38" s="1"/>
  <c r="L9921" i="38"/>
  <c r="L10286" i="38" s="1"/>
  <c r="H9921" i="38"/>
  <c r="G9921" i="38"/>
  <c r="F9921" i="38"/>
  <c r="E9921" i="38"/>
  <c r="R9920" i="38"/>
  <c r="R10285" i="38" s="1"/>
  <c r="L9920" i="38"/>
  <c r="L10285" i="38" s="1"/>
  <c r="H9920" i="38"/>
  <c r="G9920" i="38"/>
  <c r="F9920" i="38"/>
  <c r="E9920" i="38"/>
  <c r="R9919" i="38"/>
  <c r="L9919" i="38"/>
  <c r="L10284" i="38" s="1"/>
  <c r="H9919" i="38"/>
  <c r="G9919" i="38"/>
  <c r="F9919" i="38"/>
  <c r="E9919" i="38"/>
  <c r="R9918" i="38"/>
  <c r="R10283" i="38" s="1"/>
  <c r="L9918" i="38"/>
  <c r="L10283" i="38" s="1"/>
  <c r="H9918" i="38"/>
  <c r="G9918" i="38"/>
  <c r="F9918" i="38"/>
  <c r="E9918" i="38"/>
  <c r="R9917" i="38"/>
  <c r="L9917" i="38"/>
  <c r="L10282" i="38" s="1"/>
  <c r="H9917" i="38"/>
  <c r="G9917" i="38"/>
  <c r="F9917" i="38"/>
  <c r="E9917" i="38"/>
  <c r="R9916" i="38"/>
  <c r="R10281" i="38" s="1"/>
  <c r="L9916" i="38"/>
  <c r="L10281" i="38" s="1"/>
  <c r="H9916" i="38"/>
  <c r="G9916" i="38"/>
  <c r="F9916" i="38"/>
  <c r="E9916" i="38"/>
  <c r="R9915" i="38"/>
  <c r="R10280" i="38" s="1"/>
  <c r="L9915" i="38"/>
  <c r="L10280" i="38" s="1"/>
  <c r="H9915" i="38"/>
  <c r="G9915" i="38"/>
  <c r="F9915" i="38"/>
  <c r="E9915" i="38"/>
  <c r="R9914" i="38"/>
  <c r="R10279" i="38" s="1"/>
  <c r="L9914" i="38"/>
  <c r="L10279" i="38" s="1"/>
  <c r="H9914" i="38"/>
  <c r="G9914" i="38"/>
  <c r="F9914" i="38"/>
  <c r="E9914" i="38"/>
  <c r="R9913" i="38"/>
  <c r="L9913" i="38"/>
  <c r="L10278" i="38" s="1"/>
  <c r="H9913" i="38"/>
  <c r="G9913" i="38"/>
  <c r="F9913" i="38"/>
  <c r="E9913" i="38"/>
  <c r="R9912" i="38"/>
  <c r="R10277" i="38" s="1"/>
  <c r="L9912" i="38"/>
  <c r="L10277" i="38" s="1"/>
  <c r="H9912" i="38"/>
  <c r="G9912" i="38"/>
  <c r="F9912" i="38"/>
  <c r="E9912" i="38"/>
  <c r="R9911" i="38"/>
  <c r="R10276" i="38" s="1"/>
  <c r="L9911" i="38"/>
  <c r="L10276" i="38" s="1"/>
  <c r="H9911" i="38"/>
  <c r="G9911" i="38"/>
  <c r="F9911" i="38"/>
  <c r="E9911" i="38"/>
  <c r="R9910" i="38"/>
  <c r="R10275" i="38" s="1"/>
  <c r="L9910" i="38"/>
  <c r="L10275" i="38" s="1"/>
  <c r="H9910" i="38"/>
  <c r="G9910" i="38"/>
  <c r="F9910" i="38"/>
  <c r="E9910" i="38"/>
  <c r="R9909" i="38"/>
  <c r="L9909" i="38"/>
  <c r="L10274" i="38" s="1"/>
  <c r="H9909" i="38"/>
  <c r="G9909" i="38"/>
  <c r="F9909" i="38"/>
  <c r="E9909" i="38"/>
  <c r="R9908" i="38"/>
  <c r="R10273" i="38" s="1"/>
  <c r="L9908" i="38"/>
  <c r="L10273" i="38" s="1"/>
  <c r="H9908" i="38"/>
  <c r="G9908" i="38"/>
  <c r="F9908" i="38"/>
  <c r="E9908" i="38"/>
  <c r="R9907" i="38"/>
  <c r="R10272" i="38" s="1"/>
  <c r="L9907" i="38"/>
  <c r="L10272" i="38" s="1"/>
  <c r="H9907" i="38"/>
  <c r="G9907" i="38"/>
  <c r="F9907" i="38"/>
  <c r="E9907" i="38"/>
  <c r="R9906" i="38"/>
  <c r="R10271" i="38" s="1"/>
  <c r="L9906" i="38"/>
  <c r="L10271" i="38" s="1"/>
  <c r="H9906" i="38"/>
  <c r="G9906" i="38"/>
  <c r="F9906" i="38"/>
  <c r="E9906" i="38"/>
  <c r="R9905" i="38"/>
  <c r="R10270" i="38" s="1"/>
  <c r="L9905" i="38"/>
  <c r="L10270" i="38" s="1"/>
  <c r="H9905" i="38"/>
  <c r="G9905" i="38"/>
  <c r="F9905" i="38"/>
  <c r="E9905" i="38"/>
  <c r="R9904" i="38"/>
  <c r="R10269" i="38" s="1"/>
  <c r="L9904" i="38"/>
  <c r="L10269" i="38" s="1"/>
  <c r="H9904" i="38"/>
  <c r="G9904" i="38"/>
  <c r="F9904" i="38"/>
  <c r="E9904" i="38"/>
  <c r="R9903" i="38"/>
  <c r="R10268" i="38" s="1"/>
  <c r="L9903" i="38"/>
  <c r="L10268" i="38" s="1"/>
  <c r="H9903" i="38"/>
  <c r="G9903" i="38"/>
  <c r="F9903" i="38"/>
  <c r="E9903" i="38"/>
  <c r="R9902" i="38"/>
  <c r="R10267" i="38" s="1"/>
  <c r="L9902" i="38"/>
  <c r="L10267" i="38" s="1"/>
  <c r="H9902" i="38"/>
  <c r="G9902" i="38"/>
  <c r="F9902" i="38"/>
  <c r="E9902" i="38"/>
  <c r="R9901" i="38"/>
  <c r="R10266" i="38" s="1"/>
  <c r="L9901" i="38"/>
  <c r="L10266" i="38" s="1"/>
  <c r="H9901" i="38"/>
  <c r="G9901" i="38"/>
  <c r="F9901" i="38"/>
  <c r="E9901" i="38"/>
  <c r="R9900" i="38"/>
  <c r="R10265" i="38" s="1"/>
  <c r="L9900" i="38"/>
  <c r="L10265" i="38" s="1"/>
  <c r="H9900" i="38"/>
  <c r="G9900" i="38"/>
  <c r="F9900" i="38"/>
  <c r="E9900" i="38"/>
  <c r="R9899" i="38"/>
  <c r="L9899" i="38"/>
  <c r="L10264" i="38" s="1"/>
  <c r="H9899" i="38"/>
  <c r="G9899" i="38"/>
  <c r="F9899" i="38"/>
  <c r="E9899" i="38"/>
  <c r="R9898" i="38"/>
  <c r="R10263" i="38" s="1"/>
  <c r="L9898" i="38"/>
  <c r="L10263" i="38" s="1"/>
  <c r="H9898" i="38"/>
  <c r="G9898" i="38"/>
  <c r="F9898" i="38"/>
  <c r="E9898" i="38"/>
  <c r="R9897" i="38"/>
  <c r="L9897" i="38"/>
  <c r="L10262" i="38" s="1"/>
  <c r="H9897" i="38"/>
  <c r="G9897" i="38"/>
  <c r="F9897" i="38"/>
  <c r="E9897" i="38"/>
  <c r="R9896" i="38"/>
  <c r="R10261" i="38" s="1"/>
  <c r="L9896" i="38"/>
  <c r="L10261" i="38" s="1"/>
  <c r="H9896" i="38"/>
  <c r="G9896" i="38"/>
  <c r="F9896" i="38"/>
  <c r="E9896" i="38"/>
  <c r="R9895" i="38"/>
  <c r="R10260" i="38" s="1"/>
  <c r="L9895" i="38"/>
  <c r="L10260" i="38" s="1"/>
  <c r="H9895" i="38"/>
  <c r="G9895" i="38"/>
  <c r="F9895" i="38"/>
  <c r="E9895" i="38"/>
  <c r="R9894" i="38"/>
  <c r="R10259" i="38" s="1"/>
  <c r="L9894" i="38"/>
  <c r="L10259" i="38" s="1"/>
  <c r="H9894" i="38"/>
  <c r="G9894" i="38"/>
  <c r="F9894" i="38"/>
  <c r="E9894" i="38"/>
  <c r="R9893" i="38"/>
  <c r="R10258" i="38" s="1"/>
  <c r="L9893" i="38"/>
  <c r="L10258" i="38" s="1"/>
  <c r="H9893" i="38"/>
  <c r="G9893" i="38"/>
  <c r="F9893" i="38"/>
  <c r="E9893" i="38"/>
  <c r="R9892" i="38"/>
  <c r="R10257" i="38" s="1"/>
  <c r="L9892" i="38"/>
  <c r="L10257" i="38" s="1"/>
  <c r="H9892" i="38"/>
  <c r="G9892" i="38"/>
  <c r="F9892" i="38"/>
  <c r="E9892" i="38"/>
  <c r="R9891" i="38"/>
  <c r="L9891" i="38"/>
  <c r="L10256" i="38" s="1"/>
  <c r="H9891" i="38"/>
  <c r="G9891" i="38"/>
  <c r="F9891" i="38"/>
  <c r="E9891" i="38"/>
  <c r="R9890" i="38"/>
  <c r="R10255" i="38" s="1"/>
  <c r="L9890" i="38"/>
  <c r="L10255" i="38" s="1"/>
  <c r="H9890" i="38"/>
  <c r="G9890" i="38"/>
  <c r="F9890" i="38"/>
  <c r="E9890" i="38"/>
  <c r="R9889" i="38"/>
  <c r="L9889" i="38"/>
  <c r="L10254" i="38" s="1"/>
  <c r="H9889" i="38"/>
  <c r="G9889" i="38"/>
  <c r="F9889" i="38"/>
  <c r="E9889" i="38"/>
  <c r="R9888" i="38"/>
  <c r="R10253" i="38" s="1"/>
  <c r="L9888" i="38"/>
  <c r="L10253" i="38" s="1"/>
  <c r="H9888" i="38"/>
  <c r="G9888" i="38"/>
  <c r="F9888" i="38"/>
  <c r="E9888" i="38"/>
  <c r="R9887" i="38"/>
  <c r="R10252" i="38" s="1"/>
  <c r="L9887" i="38"/>
  <c r="L10252" i="38" s="1"/>
  <c r="H9887" i="38"/>
  <c r="G9887" i="38"/>
  <c r="F9887" i="38"/>
  <c r="E9887" i="38"/>
  <c r="R9886" i="38"/>
  <c r="R10251" i="38" s="1"/>
  <c r="L9886" i="38"/>
  <c r="L10251" i="38" s="1"/>
  <c r="H9886" i="38"/>
  <c r="G9886" i="38"/>
  <c r="F9886" i="38"/>
  <c r="E9886" i="38"/>
  <c r="R9885" i="38"/>
  <c r="R10250" i="38" s="1"/>
  <c r="L9885" i="38"/>
  <c r="L10250" i="38" s="1"/>
  <c r="H9885" i="38"/>
  <c r="G9885" i="38"/>
  <c r="F9885" i="38"/>
  <c r="E9885" i="38"/>
  <c r="R9884" i="38"/>
  <c r="R10249" i="38" s="1"/>
  <c r="L9884" i="38"/>
  <c r="L10249" i="38" s="1"/>
  <c r="H9884" i="38"/>
  <c r="G9884" i="38"/>
  <c r="F9884" i="38"/>
  <c r="E9884" i="38"/>
  <c r="R9883" i="38"/>
  <c r="L9883" i="38"/>
  <c r="L10248" i="38" s="1"/>
  <c r="H9883" i="38"/>
  <c r="G9883" i="38"/>
  <c r="F9883" i="38"/>
  <c r="E9883" i="38"/>
  <c r="R9882" i="38"/>
  <c r="R10247" i="38" s="1"/>
  <c r="L9882" i="38"/>
  <c r="L10247" i="38" s="1"/>
  <c r="H9882" i="38"/>
  <c r="G9882" i="38"/>
  <c r="F9882" i="38"/>
  <c r="E9882" i="38"/>
  <c r="R9881" i="38"/>
  <c r="L9881" i="38"/>
  <c r="L10246" i="38" s="1"/>
  <c r="H9881" i="38"/>
  <c r="G9881" i="38"/>
  <c r="F9881" i="38"/>
  <c r="E9881" i="38"/>
  <c r="R9880" i="38"/>
  <c r="R10245" i="38" s="1"/>
  <c r="L9880" i="38"/>
  <c r="L10245" i="38" s="1"/>
  <c r="H9880" i="38"/>
  <c r="G9880" i="38"/>
  <c r="F9880" i="38"/>
  <c r="E9880" i="38"/>
  <c r="R9879" i="38"/>
  <c r="R10244" i="38" s="1"/>
  <c r="L9879" i="38"/>
  <c r="L10244" i="38" s="1"/>
  <c r="H9879" i="38"/>
  <c r="G9879" i="38"/>
  <c r="F9879" i="38"/>
  <c r="E9879" i="38"/>
  <c r="R9878" i="38"/>
  <c r="R10243" i="38" s="1"/>
  <c r="L9878" i="38"/>
  <c r="L10243" i="38" s="1"/>
  <c r="H9878" i="38"/>
  <c r="G9878" i="38"/>
  <c r="F9878" i="38"/>
  <c r="E9878" i="38"/>
  <c r="R9877" i="38"/>
  <c r="R10242" i="38" s="1"/>
  <c r="L9877" i="38"/>
  <c r="L10242" i="38" s="1"/>
  <c r="H9877" i="38"/>
  <c r="G9877" i="38"/>
  <c r="F9877" i="38"/>
  <c r="E9877" i="38"/>
  <c r="R9876" i="38"/>
  <c r="R10241" i="38" s="1"/>
  <c r="L9876" i="38"/>
  <c r="L10241" i="38" s="1"/>
  <c r="H9876" i="38"/>
  <c r="G9876" i="38"/>
  <c r="F9876" i="38"/>
  <c r="E9876" i="38"/>
  <c r="R9875" i="38"/>
  <c r="L9875" i="38"/>
  <c r="L10240" i="38" s="1"/>
  <c r="H9875" i="38"/>
  <c r="G9875" i="38"/>
  <c r="F9875" i="38"/>
  <c r="E9875" i="38"/>
  <c r="R9874" i="38"/>
  <c r="R10239" i="38" s="1"/>
  <c r="L9874" i="38"/>
  <c r="L10239" i="38" s="1"/>
  <c r="H9874" i="38"/>
  <c r="G9874" i="38"/>
  <c r="F9874" i="38"/>
  <c r="E9874" i="38"/>
  <c r="R9873" i="38"/>
  <c r="L9873" i="38"/>
  <c r="L10238" i="38" s="1"/>
  <c r="H9873" i="38"/>
  <c r="G9873" i="38"/>
  <c r="F9873" i="38"/>
  <c r="E9873" i="38"/>
  <c r="R9872" i="38"/>
  <c r="R10237" i="38" s="1"/>
  <c r="L9872" i="38"/>
  <c r="L10237" i="38" s="1"/>
  <c r="H9872" i="38"/>
  <c r="G9872" i="38"/>
  <c r="F9872" i="38"/>
  <c r="E9872" i="38"/>
  <c r="R9871" i="38"/>
  <c r="R10236" i="38" s="1"/>
  <c r="L9871" i="38"/>
  <c r="L10236" i="38" s="1"/>
  <c r="H9871" i="38"/>
  <c r="G9871" i="38"/>
  <c r="F9871" i="38"/>
  <c r="E9871" i="38"/>
  <c r="R9870" i="38"/>
  <c r="R10235" i="38" s="1"/>
  <c r="L9870" i="38"/>
  <c r="L10235" i="38" s="1"/>
  <c r="H9870" i="38"/>
  <c r="G9870" i="38"/>
  <c r="F9870" i="38"/>
  <c r="E9870" i="38"/>
  <c r="R9869" i="38"/>
  <c r="R10234" i="38" s="1"/>
  <c r="L9869" i="38"/>
  <c r="L10234" i="38" s="1"/>
  <c r="H9869" i="38"/>
  <c r="G9869" i="38"/>
  <c r="F9869" i="38"/>
  <c r="E9869" i="38"/>
  <c r="R9868" i="38"/>
  <c r="R10233" i="38" s="1"/>
  <c r="L9868" i="38"/>
  <c r="L10233" i="38" s="1"/>
  <c r="H9868" i="38"/>
  <c r="G9868" i="38"/>
  <c r="F9868" i="38"/>
  <c r="E9868" i="38"/>
  <c r="R9867" i="38"/>
  <c r="L9867" i="38"/>
  <c r="L10232" i="38" s="1"/>
  <c r="H9867" i="38"/>
  <c r="G9867" i="38"/>
  <c r="F9867" i="38"/>
  <c r="E9867" i="38"/>
  <c r="R9866" i="38"/>
  <c r="R10231" i="38" s="1"/>
  <c r="L9866" i="38"/>
  <c r="L10231" i="38" s="1"/>
  <c r="H9866" i="38"/>
  <c r="G9866" i="38"/>
  <c r="F9866" i="38"/>
  <c r="E9866" i="38"/>
  <c r="R9865" i="38"/>
  <c r="L9865" i="38"/>
  <c r="L10230" i="38" s="1"/>
  <c r="H9865" i="38"/>
  <c r="G9865" i="38"/>
  <c r="F9865" i="38"/>
  <c r="E9865" i="38"/>
  <c r="R9864" i="38"/>
  <c r="R10229" i="38" s="1"/>
  <c r="L9864" i="38"/>
  <c r="L10229" i="38" s="1"/>
  <c r="H9864" i="38"/>
  <c r="G9864" i="38"/>
  <c r="F9864" i="38"/>
  <c r="E9864" i="38"/>
  <c r="R9863" i="38"/>
  <c r="R10228" i="38" s="1"/>
  <c r="L9863" i="38"/>
  <c r="L10228" i="38" s="1"/>
  <c r="H9863" i="38"/>
  <c r="G9863" i="38"/>
  <c r="F9863" i="38"/>
  <c r="E9863" i="38"/>
  <c r="R9862" i="38"/>
  <c r="R10227" i="38" s="1"/>
  <c r="L9862" i="38"/>
  <c r="H9862" i="38"/>
  <c r="G9862" i="38"/>
  <c r="F9862" i="38"/>
  <c r="E9862" i="38"/>
  <c r="H9861" i="38"/>
  <c r="G9861" i="38"/>
  <c r="F9861" i="38"/>
  <c r="E9861" i="38"/>
  <c r="H9860" i="38"/>
  <c r="G9860" i="38"/>
  <c r="F9860" i="38"/>
  <c r="E9860" i="38"/>
  <c r="H9859" i="38"/>
  <c r="G9859" i="38"/>
  <c r="F9859" i="38"/>
  <c r="E9859" i="38"/>
  <c r="H9858" i="38"/>
  <c r="G9858" i="38"/>
  <c r="F9858" i="38"/>
  <c r="E9858" i="38"/>
  <c r="H9857" i="38"/>
  <c r="G9857" i="38"/>
  <c r="F9857" i="38"/>
  <c r="E9857" i="38"/>
  <c r="H9856" i="38"/>
  <c r="G9856" i="38"/>
  <c r="F9856" i="38"/>
  <c r="E9856" i="38"/>
  <c r="H9855" i="38"/>
  <c r="G9855" i="38"/>
  <c r="F9855" i="38"/>
  <c r="E9855" i="38"/>
  <c r="H9854" i="38"/>
  <c r="G9854" i="38"/>
  <c r="F9854" i="38"/>
  <c r="E9854" i="38"/>
  <c r="H9853" i="38"/>
  <c r="G9853" i="38"/>
  <c r="F9853" i="38"/>
  <c r="E9853" i="38"/>
  <c r="H9852" i="38"/>
  <c r="G9852" i="38"/>
  <c r="F9852" i="38"/>
  <c r="E9852" i="38"/>
  <c r="L9851" i="38"/>
  <c r="H9851" i="38"/>
  <c r="G9851" i="38"/>
  <c r="F9851" i="38"/>
  <c r="E9851" i="38"/>
  <c r="H9850" i="38"/>
  <c r="G9850" i="38"/>
  <c r="F9850" i="38"/>
  <c r="E9850" i="38"/>
  <c r="H9849" i="38"/>
  <c r="G9849" i="38"/>
  <c r="F9849" i="38"/>
  <c r="E9849" i="38"/>
  <c r="L9848" i="38"/>
  <c r="H9848" i="38"/>
  <c r="G9848" i="38"/>
  <c r="F9848" i="38"/>
  <c r="E9848" i="38"/>
  <c r="H9847" i="38"/>
  <c r="G9847" i="38"/>
  <c r="F9847" i="38"/>
  <c r="E9847" i="38"/>
  <c r="H9846" i="38"/>
  <c r="G9846" i="38"/>
  <c r="F9846" i="38"/>
  <c r="E9846" i="38"/>
  <c r="H9845" i="38"/>
  <c r="G9845" i="38"/>
  <c r="F9845" i="38"/>
  <c r="E9845" i="38"/>
  <c r="H9844" i="38"/>
  <c r="G9844" i="38"/>
  <c r="F9844" i="38"/>
  <c r="E9844" i="38"/>
  <c r="H9843" i="38"/>
  <c r="G9843" i="38"/>
  <c r="F9843" i="38"/>
  <c r="E9843" i="38"/>
  <c r="H9842" i="38"/>
  <c r="G9842" i="38"/>
  <c r="F9842" i="38"/>
  <c r="E9842" i="38"/>
  <c r="H9841" i="38"/>
  <c r="G9841" i="38"/>
  <c r="F9841" i="38"/>
  <c r="E9841" i="38"/>
  <c r="H9840" i="38"/>
  <c r="G9840" i="38"/>
  <c r="F9840" i="38"/>
  <c r="E9840" i="38"/>
  <c r="H9839" i="38"/>
  <c r="G9839" i="38"/>
  <c r="F9839" i="38"/>
  <c r="E9839" i="38"/>
  <c r="H9838" i="38"/>
  <c r="G9838" i="38"/>
  <c r="F9838" i="38"/>
  <c r="E9838" i="38"/>
  <c r="H9837" i="38"/>
  <c r="G9837" i="38"/>
  <c r="F9837" i="38"/>
  <c r="E9837" i="38"/>
  <c r="H9836" i="38"/>
  <c r="G9836" i="38"/>
  <c r="F9836" i="38"/>
  <c r="E9836" i="38"/>
  <c r="H9835" i="38"/>
  <c r="G9835" i="38"/>
  <c r="F9835" i="38"/>
  <c r="E9835" i="38"/>
  <c r="H9834" i="38"/>
  <c r="G9834" i="38"/>
  <c r="F9834" i="38"/>
  <c r="E9834" i="38"/>
  <c r="H9833" i="38"/>
  <c r="G9833" i="38"/>
  <c r="F9833" i="38"/>
  <c r="E9833" i="38"/>
  <c r="H9832" i="38"/>
  <c r="G9832" i="38"/>
  <c r="F9832" i="38"/>
  <c r="E9832" i="38"/>
  <c r="H9831" i="38"/>
  <c r="G9831" i="38"/>
  <c r="F9831" i="38"/>
  <c r="E9831" i="38"/>
  <c r="H9830" i="38"/>
  <c r="G9830" i="38"/>
  <c r="F9830" i="38"/>
  <c r="E9830" i="38"/>
  <c r="H9829" i="38"/>
  <c r="G9829" i="38"/>
  <c r="F9829" i="38"/>
  <c r="E9829" i="38"/>
  <c r="H9828" i="38"/>
  <c r="G9828" i="38"/>
  <c r="F9828" i="38"/>
  <c r="E9828" i="38"/>
  <c r="H9827" i="38"/>
  <c r="G9827" i="38"/>
  <c r="F9827" i="38"/>
  <c r="E9827" i="38"/>
  <c r="H9826" i="38"/>
  <c r="G9826" i="38"/>
  <c r="F9826" i="38"/>
  <c r="E9826" i="38"/>
  <c r="H9825" i="38"/>
  <c r="G9825" i="38"/>
  <c r="F9825" i="38"/>
  <c r="E9825" i="38"/>
  <c r="H9824" i="38"/>
  <c r="G9824" i="38"/>
  <c r="F9824" i="38"/>
  <c r="E9824" i="38"/>
  <c r="H9823" i="38"/>
  <c r="G9823" i="38"/>
  <c r="F9823" i="38"/>
  <c r="E9823" i="38"/>
  <c r="H9822" i="38"/>
  <c r="G9822" i="38"/>
  <c r="F9822" i="38"/>
  <c r="E9822" i="38"/>
  <c r="H9821" i="38"/>
  <c r="G9821" i="38"/>
  <c r="F9821" i="38"/>
  <c r="E9821" i="38"/>
  <c r="H9820" i="38"/>
  <c r="G9820" i="38"/>
  <c r="F9820" i="38"/>
  <c r="E9820" i="38"/>
  <c r="H9819" i="38"/>
  <c r="G9819" i="38"/>
  <c r="F9819" i="38"/>
  <c r="E9819" i="38"/>
  <c r="H9818" i="38"/>
  <c r="G9818" i="38"/>
  <c r="F9818" i="38"/>
  <c r="E9818" i="38"/>
  <c r="H9817" i="38"/>
  <c r="G9817" i="38"/>
  <c r="F9817" i="38"/>
  <c r="E9817" i="38"/>
  <c r="H9816" i="38"/>
  <c r="G9816" i="38"/>
  <c r="F9816" i="38"/>
  <c r="E9816" i="38"/>
  <c r="H9815" i="38"/>
  <c r="G9815" i="38"/>
  <c r="F9815" i="38"/>
  <c r="E9815" i="38"/>
  <c r="H9814" i="38"/>
  <c r="G9814" i="38"/>
  <c r="F9814" i="38"/>
  <c r="E9814" i="38"/>
  <c r="H9813" i="38"/>
  <c r="G9813" i="38"/>
  <c r="F9813" i="38"/>
  <c r="E9813" i="38"/>
  <c r="H9812" i="38"/>
  <c r="G9812" i="38"/>
  <c r="F9812" i="38"/>
  <c r="E9812" i="38"/>
  <c r="L9811" i="38"/>
  <c r="H9811" i="38"/>
  <c r="G9811" i="38"/>
  <c r="F9811" i="38"/>
  <c r="E9811" i="38"/>
  <c r="H9810" i="38"/>
  <c r="G9810" i="38"/>
  <c r="F9810" i="38"/>
  <c r="E9810" i="38"/>
  <c r="H9809" i="38"/>
  <c r="G9809" i="38"/>
  <c r="F9809" i="38"/>
  <c r="E9809" i="38"/>
  <c r="H9808" i="38"/>
  <c r="G9808" i="38"/>
  <c r="F9808" i="38"/>
  <c r="E9808" i="38"/>
  <c r="H9807" i="38"/>
  <c r="G9807" i="38"/>
  <c r="F9807" i="38"/>
  <c r="E9807" i="38"/>
  <c r="H9806" i="38"/>
  <c r="G9806" i="38"/>
  <c r="F9806" i="38"/>
  <c r="E9806" i="38"/>
  <c r="H9805" i="38"/>
  <c r="G9805" i="38"/>
  <c r="F9805" i="38"/>
  <c r="E9805" i="38"/>
  <c r="H9804" i="38"/>
  <c r="G9804" i="38"/>
  <c r="F9804" i="38"/>
  <c r="E9804" i="38"/>
  <c r="H9803" i="38"/>
  <c r="G9803" i="38"/>
  <c r="F9803" i="38"/>
  <c r="E9803" i="38"/>
  <c r="E9782" i="38"/>
  <c r="H9772" i="38"/>
  <c r="G9772" i="38"/>
  <c r="F9772" i="38"/>
  <c r="E9772" i="38"/>
  <c r="H9771" i="38"/>
  <c r="G9771" i="38"/>
  <c r="F9771" i="38"/>
  <c r="E9771" i="38"/>
  <c r="H9770" i="38"/>
  <c r="G9770" i="38"/>
  <c r="F9770" i="38"/>
  <c r="E9770" i="38"/>
  <c r="H9769" i="38"/>
  <c r="G9769" i="38"/>
  <c r="F9769" i="38"/>
  <c r="E9769" i="38"/>
  <c r="H9768" i="38"/>
  <c r="G9768" i="38"/>
  <c r="F9768" i="38"/>
  <c r="E9768" i="38"/>
  <c r="H9767" i="38"/>
  <c r="G9767" i="38"/>
  <c r="F9767" i="38"/>
  <c r="E9767" i="38"/>
  <c r="H9766" i="38"/>
  <c r="G9766" i="38"/>
  <c r="F9766" i="38"/>
  <c r="E9766" i="38"/>
  <c r="H9765" i="38"/>
  <c r="G9765" i="38"/>
  <c r="F9765" i="38"/>
  <c r="E9765" i="38"/>
  <c r="H9764" i="38"/>
  <c r="G9764" i="38"/>
  <c r="F9764" i="38"/>
  <c r="E9764" i="38"/>
  <c r="H9763" i="38"/>
  <c r="G9763" i="38"/>
  <c r="F9763" i="38"/>
  <c r="E9763" i="38"/>
  <c r="H9762" i="38"/>
  <c r="G9762" i="38"/>
  <c r="F9762" i="38"/>
  <c r="E9762" i="38"/>
  <c r="H9761" i="38"/>
  <c r="G9761" i="38"/>
  <c r="F9761" i="38"/>
  <c r="E9761" i="38"/>
  <c r="H9760" i="38"/>
  <c r="G9760" i="38"/>
  <c r="F9760" i="38"/>
  <c r="E9760" i="38"/>
  <c r="L9759" i="38"/>
  <c r="H9759" i="38"/>
  <c r="G9759" i="38"/>
  <c r="F9759" i="38"/>
  <c r="E9759" i="38"/>
  <c r="H9758" i="38"/>
  <c r="G9758" i="38"/>
  <c r="F9758" i="38"/>
  <c r="E9758" i="38"/>
  <c r="H9757" i="38"/>
  <c r="G9757" i="38"/>
  <c r="F9757" i="38"/>
  <c r="E9757" i="38"/>
  <c r="H9756" i="38"/>
  <c r="G9756" i="38"/>
  <c r="F9756" i="38"/>
  <c r="E9756" i="38"/>
  <c r="H9755" i="38"/>
  <c r="G9755" i="38"/>
  <c r="F9755" i="38"/>
  <c r="E9755" i="38"/>
  <c r="H9754" i="38"/>
  <c r="G9754" i="38"/>
  <c r="F9754" i="38"/>
  <c r="E9754" i="38"/>
  <c r="E9725" i="38"/>
  <c r="H9721" i="38"/>
  <c r="G9721" i="38"/>
  <c r="F9721" i="38"/>
  <c r="E9721" i="38"/>
  <c r="H9720" i="38"/>
  <c r="G9720" i="38"/>
  <c r="F9720" i="38"/>
  <c r="E9720" i="38"/>
  <c r="H9719" i="38"/>
  <c r="G9719" i="38"/>
  <c r="F9719" i="38"/>
  <c r="E9719" i="38"/>
  <c r="H9718" i="38"/>
  <c r="G9718" i="38"/>
  <c r="F9718" i="38"/>
  <c r="E9718" i="38"/>
  <c r="H9717" i="38"/>
  <c r="G9717" i="38"/>
  <c r="F9717" i="38"/>
  <c r="E9717" i="38"/>
  <c r="H9716" i="38"/>
  <c r="G9716" i="38"/>
  <c r="F9716" i="38"/>
  <c r="E9716" i="38"/>
  <c r="H9715" i="38"/>
  <c r="G9715" i="38"/>
  <c r="F9715" i="38"/>
  <c r="E9715" i="38"/>
  <c r="H9714" i="38"/>
  <c r="G9714" i="38"/>
  <c r="F9714" i="38"/>
  <c r="E9714" i="38"/>
  <c r="H9713" i="38"/>
  <c r="G9713" i="38"/>
  <c r="F9713" i="38"/>
  <c r="E9713" i="38"/>
  <c r="H9712" i="38"/>
  <c r="G9712" i="38"/>
  <c r="F9712" i="38"/>
  <c r="E9712" i="38"/>
  <c r="H9711" i="38"/>
  <c r="G9711" i="38"/>
  <c r="F9711" i="38"/>
  <c r="E9711" i="38"/>
  <c r="H9710" i="38"/>
  <c r="G9710" i="38"/>
  <c r="F9710" i="38"/>
  <c r="E9710" i="38"/>
  <c r="H9709" i="38"/>
  <c r="G9709" i="38"/>
  <c r="F9709" i="38"/>
  <c r="E9709" i="38"/>
  <c r="H9708" i="38"/>
  <c r="G9708" i="38"/>
  <c r="F9708" i="38"/>
  <c r="E9708" i="38"/>
  <c r="L9707" i="38"/>
  <c r="H9706" i="38"/>
  <c r="G9706" i="38"/>
  <c r="F9706" i="38"/>
  <c r="E9706" i="38"/>
  <c r="H9705" i="38"/>
  <c r="G9705" i="38"/>
  <c r="F9705" i="38"/>
  <c r="E9705" i="38"/>
  <c r="H9704" i="38"/>
  <c r="G9704" i="38"/>
  <c r="F9704" i="38"/>
  <c r="E9704" i="38"/>
  <c r="H9703" i="38"/>
  <c r="G9703" i="38"/>
  <c r="F9703" i="38"/>
  <c r="E9703" i="38"/>
  <c r="H9702" i="38"/>
  <c r="G9702" i="38"/>
  <c r="F9702" i="38"/>
  <c r="E9702" i="38"/>
  <c r="H9701" i="38"/>
  <c r="G9701" i="38"/>
  <c r="F9701" i="38"/>
  <c r="E9701" i="38"/>
  <c r="H9700" i="38"/>
  <c r="G9700" i="38"/>
  <c r="F9700" i="38"/>
  <c r="E9700" i="38"/>
  <c r="H9699" i="38"/>
  <c r="G9699" i="38"/>
  <c r="F9699" i="38"/>
  <c r="E9699" i="38"/>
  <c r="H9698" i="38"/>
  <c r="G9698" i="38"/>
  <c r="F9698" i="38"/>
  <c r="E9698" i="38"/>
  <c r="H9697" i="38"/>
  <c r="G9697" i="38"/>
  <c r="F9697" i="38"/>
  <c r="E9697" i="38"/>
  <c r="H9696" i="38"/>
  <c r="G9696" i="38"/>
  <c r="F9696" i="38"/>
  <c r="E9696" i="38"/>
  <c r="H9695" i="38"/>
  <c r="G9695" i="38"/>
  <c r="F9695" i="38"/>
  <c r="E9695" i="38"/>
  <c r="H9693" i="38"/>
  <c r="G9693" i="38"/>
  <c r="F9693" i="38"/>
  <c r="E9693" i="38"/>
  <c r="H9692" i="38"/>
  <c r="G9692" i="38"/>
  <c r="F9692" i="38"/>
  <c r="E9692" i="38"/>
  <c r="H9691" i="38"/>
  <c r="G9691" i="38"/>
  <c r="F9691" i="38"/>
  <c r="E9691" i="38"/>
  <c r="H9690" i="38"/>
  <c r="G9690" i="38"/>
  <c r="F9690" i="38"/>
  <c r="E9690" i="38"/>
  <c r="H9689" i="38"/>
  <c r="G9689" i="38"/>
  <c r="F9689" i="38"/>
  <c r="E9689" i="38"/>
  <c r="E9685" i="38"/>
  <c r="H9683" i="38"/>
  <c r="G9683" i="38"/>
  <c r="F9683" i="38"/>
  <c r="E9683" i="38"/>
  <c r="H9682" i="38"/>
  <c r="G9682" i="38"/>
  <c r="F9682" i="38"/>
  <c r="E9682" i="38"/>
  <c r="F9669" i="38"/>
  <c r="R9654" i="38"/>
  <c r="H9654" i="38" s="1"/>
  <c r="H9641" i="38"/>
  <c r="G9641" i="38"/>
  <c r="F9641" i="38"/>
  <c r="E9641" i="38"/>
  <c r="H9640" i="38"/>
  <c r="G9640" i="38"/>
  <c r="F9640" i="38"/>
  <c r="E9640" i="38"/>
  <c r="H9639" i="38"/>
  <c r="G9639" i="38"/>
  <c r="F9639" i="38"/>
  <c r="E9639" i="38"/>
  <c r="H9636" i="38"/>
  <c r="G9636" i="38"/>
  <c r="F9636" i="38"/>
  <c r="E9636" i="38"/>
  <c r="H9635" i="38"/>
  <c r="G9635" i="38"/>
  <c r="F9635" i="38"/>
  <c r="E9635" i="38"/>
  <c r="R9634" i="38"/>
  <c r="H9634" i="38"/>
  <c r="G9634" i="38"/>
  <c r="F9634" i="38"/>
  <c r="E9634" i="38"/>
  <c r="H9633" i="38"/>
  <c r="G9633" i="38"/>
  <c r="F9633" i="38"/>
  <c r="E9633" i="38"/>
  <c r="H9632" i="38"/>
  <c r="G9632" i="38"/>
  <c r="F9632" i="38"/>
  <c r="E9632" i="38"/>
  <c r="H9630" i="38"/>
  <c r="G9630" i="38"/>
  <c r="F9630" i="38"/>
  <c r="E9630" i="38"/>
  <c r="H9629" i="38"/>
  <c r="G9629" i="38"/>
  <c r="F9629" i="38"/>
  <c r="E9629" i="38"/>
  <c r="H9628" i="38"/>
  <c r="G9628" i="38"/>
  <c r="F9628" i="38"/>
  <c r="E9628" i="38"/>
  <c r="H9627" i="38"/>
  <c r="G9627" i="38"/>
  <c r="F9627" i="38"/>
  <c r="E9627" i="38"/>
  <c r="H9626" i="38"/>
  <c r="G9626" i="38"/>
  <c r="F9626" i="38"/>
  <c r="E9626" i="38"/>
  <c r="H9624" i="38"/>
  <c r="G9610" i="38"/>
  <c r="L9605" i="38"/>
  <c r="F9605" i="38" s="1"/>
  <c r="H9586" i="38"/>
  <c r="G9586" i="38"/>
  <c r="F9586" i="38"/>
  <c r="E9586" i="38"/>
  <c r="H9585" i="38"/>
  <c r="G9585" i="38"/>
  <c r="F9585" i="38"/>
  <c r="E9585" i="38"/>
  <c r="H9584" i="38"/>
  <c r="G9584" i="38"/>
  <c r="F9584" i="38"/>
  <c r="E9584" i="38"/>
  <c r="H9583" i="38"/>
  <c r="G9583" i="38"/>
  <c r="F9583" i="38"/>
  <c r="E9583" i="38"/>
  <c r="H9582" i="38"/>
  <c r="G9582" i="38"/>
  <c r="F9582" i="38"/>
  <c r="E9582" i="38"/>
  <c r="R9581" i="38"/>
  <c r="H9581" i="38"/>
  <c r="G9581" i="38"/>
  <c r="F9581" i="38"/>
  <c r="E9581" i="38"/>
  <c r="H9580" i="38"/>
  <c r="G9580" i="38"/>
  <c r="F9580" i="38"/>
  <c r="E9580" i="38"/>
  <c r="H9579" i="38"/>
  <c r="G9579" i="38"/>
  <c r="F9579" i="38"/>
  <c r="E9579" i="38"/>
  <c r="H9578" i="38"/>
  <c r="G9578" i="38"/>
  <c r="F9578" i="38"/>
  <c r="E9578" i="38"/>
  <c r="H9577" i="38"/>
  <c r="G9577" i="38"/>
  <c r="F9577" i="38"/>
  <c r="E9577" i="38"/>
  <c r="R9576" i="38"/>
  <c r="H9576" i="38"/>
  <c r="G9576" i="38"/>
  <c r="F9576" i="38"/>
  <c r="E9576" i="38"/>
  <c r="H9575" i="38"/>
  <c r="G9575" i="38"/>
  <c r="F9575" i="38"/>
  <c r="E9575" i="38"/>
  <c r="H9574" i="38"/>
  <c r="G9574" i="38"/>
  <c r="F9574" i="38"/>
  <c r="E9574" i="38"/>
  <c r="H9573" i="38"/>
  <c r="G9573" i="38"/>
  <c r="F9573" i="38"/>
  <c r="E9573" i="38"/>
  <c r="H9572" i="38"/>
  <c r="G9572" i="38"/>
  <c r="F9572" i="38"/>
  <c r="E9572" i="38"/>
  <c r="H9571" i="38"/>
  <c r="G9571" i="38"/>
  <c r="F9571" i="38"/>
  <c r="E9571" i="38"/>
  <c r="H9570" i="38"/>
  <c r="G9570" i="38"/>
  <c r="F9570" i="38"/>
  <c r="E9570" i="38"/>
  <c r="H9569" i="38"/>
  <c r="G9569" i="38"/>
  <c r="F9569" i="38"/>
  <c r="E9569" i="38"/>
  <c r="H9568" i="38"/>
  <c r="G9568" i="38"/>
  <c r="F9568" i="38"/>
  <c r="E9568" i="38"/>
  <c r="H9567" i="38"/>
  <c r="G9567" i="38"/>
  <c r="F9567" i="38"/>
  <c r="E9567" i="38"/>
  <c r="H9566" i="38"/>
  <c r="G9566" i="38"/>
  <c r="F9566" i="38"/>
  <c r="E9566" i="38"/>
  <c r="H9565" i="38"/>
  <c r="G9565" i="38"/>
  <c r="F9565" i="38"/>
  <c r="E9565" i="38"/>
  <c r="H9564" i="38"/>
  <c r="G9564" i="38"/>
  <c r="F9564" i="38"/>
  <c r="E9564" i="38"/>
  <c r="H9563" i="38"/>
  <c r="G9563" i="38"/>
  <c r="F9563" i="38"/>
  <c r="E9563" i="38"/>
  <c r="H9562" i="38"/>
  <c r="G9562" i="38"/>
  <c r="F9562" i="38"/>
  <c r="E9562" i="38"/>
  <c r="H9561" i="38"/>
  <c r="G9561" i="38"/>
  <c r="F9561" i="38"/>
  <c r="E9561" i="38"/>
  <c r="H9560" i="38"/>
  <c r="G9560" i="38"/>
  <c r="F9560" i="38"/>
  <c r="E9560" i="38"/>
  <c r="H9559" i="38"/>
  <c r="G9559" i="38"/>
  <c r="F9559" i="38"/>
  <c r="E9559" i="38"/>
  <c r="H9558" i="38"/>
  <c r="G9558" i="38"/>
  <c r="F9558" i="38"/>
  <c r="E9558" i="38"/>
  <c r="H9557" i="38"/>
  <c r="G9557" i="38"/>
  <c r="F9557" i="38"/>
  <c r="E9557" i="38"/>
  <c r="H9556" i="38"/>
  <c r="G9556" i="38"/>
  <c r="F9556" i="38"/>
  <c r="E9556" i="38"/>
  <c r="H9555" i="38"/>
  <c r="G9555" i="38"/>
  <c r="F9555" i="38"/>
  <c r="E9555" i="38"/>
  <c r="L9554" i="38"/>
  <c r="H9554" i="38"/>
  <c r="G9554" i="38"/>
  <c r="F9554" i="38"/>
  <c r="E9554" i="38"/>
  <c r="H9553" i="38"/>
  <c r="G9553" i="38"/>
  <c r="F9553" i="38"/>
  <c r="E9553" i="38"/>
  <c r="H9552" i="38"/>
  <c r="G9552" i="38"/>
  <c r="F9552" i="38"/>
  <c r="E9552" i="38"/>
  <c r="H9551" i="38"/>
  <c r="G9551" i="38"/>
  <c r="F9551" i="38"/>
  <c r="E9551" i="38"/>
  <c r="H9550" i="38"/>
  <c r="G9550" i="38"/>
  <c r="F9550" i="38"/>
  <c r="E9550" i="38"/>
  <c r="R9549" i="38"/>
  <c r="H9549" i="38"/>
  <c r="G9549" i="38"/>
  <c r="F9549" i="38"/>
  <c r="E9549" i="38"/>
  <c r="H9548" i="38"/>
  <c r="G9548" i="38"/>
  <c r="F9548" i="38"/>
  <c r="E9548" i="38"/>
  <c r="H9547" i="38"/>
  <c r="G9547" i="38"/>
  <c r="F9547" i="38"/>
  <c r="E9547" i="38"/>
  <c r="H9546" i="38"/>
  <c r="G9546" i="38"/>
  <c r="F9546" i="38"/>
  <c r="E9546" i="38"/>
  <c r="H9545" i="38"/>
  <c r="G9545" i="38"/>
  <c r="F9545" i="38"/>
  <c r="E9545" i="38"/>
  <c r="H9544" i="38"/>
  <c r="G9544" i="38"/>
  <c r="F9544" i="38"/>
  <c r="E9544" i="38"/>
  <c r="H9543" i="38"/>
  <c r="G9543" i="38"/>
  <c r="F9543" i="38"/>
  <c r="E9543" i="38"/>
  <c r="H9542" i="38"/>
  <c r="G9542" i="38"/>
  <c r="F9542" i="38"/>
  <c r="E9542" i="38"/>
  <c r="H9541" i="38"/>
  <c r="G9541" i="38"/>
  <c r="F9541" i="38"/>
  <c r="E9541" i="38"/>
  <c r="H9540" i="38"/>
  <c r="G9540" i="38"/>
  <c r="F9540" i="38"/>
  <c r="E9540" i="38"/>
  <c r="H9539" i="38"/>
  <c r="G9539" i="38"/>
  <c r="F9539" i="38"/>
  <c r="E9539" i="38"/>
  <c r="H9538" i="38"/>
  <c r="G9538" i="38"/>
  <c r="F9538" i="38"/>
  <c r="E9538" i="38"/>
  <c r="H9537" i="38"/>
  <c r="G9537" i="38"/>
  <c r="F9537" i="38"/>
  <c r="E9537" i="38"/>
  <c r="H9536" i="38"/>
  <c r="G9536" i="38"/>
  <c r="F9536" i="38"/>
  <c r="E9536" i="38"/>
  <c r="H9535" i="38"/>
  <c r="G9535" i="38"/>
  <c r="F9535" i="38"/>
  <c r="E9535" i="38"/>
  <c r="H9534" i="38"/>
  <c r="G9534" i="38"/>
  <c r="F9534" i="38"/>
  <c r="E9534" i="38"/>
  <c r="H9533" i="38"/>
  <c r="G9533" i="38"/>
  <c r="F9533" i="38"/>
  <c r="E9533" i="38"/>
  <c r="H9532" i="38"/>
  <c r="G9532" i="38"/>
  <c r="F9532" i="38"/>
  <c r="E9532" i="38"/>
  <c r="H9531" i="38"/>
  <c r="G9531" i="38"/>
  <c r="F9531" i="38"/>
  <c r="E9531" i="38"/>
  <c r="H9530" i="38"/>
  <c r="G9530" i="38"/>
  <c r="F9530" i="38"/>
  <c r="E9530" i="38"/>
  <c r="R9529" i="38"/>
  <c r="H9529" i="38"/>
  <c r="G9529" i="38"/>
  <c r="F9529" i="38"/>
  <c r="E9529" i="38"/>
  <c r="H9528" i="38"/>
  <c r="G9528" i="38"/>
  <c r="F9528" i="38"/>
  <c r="E9528" i="38"/>
  <c r="H9527" i="38"/>
  <c r="G9527" i="38"/>
  <c r="F9527" i="38"/>
  <c r="E9527" i="38"/>
  <c r="H9526" i="38"/>
  <c r="G9526" i="38"/>
  <c r="F9526" i="38"/>
  <c r="E9526" i="38"/>
  <c r="H9525" i="38"/>
  <c r="G9525" i="38"/>
  <c r="F9525" i="38"/>
  <c r="E9525" i="38"/>
  <c r="H9524" i="38"/>
  <c r="G9524" i="38"/>
  <c r="F9524" i="38"/>
  <c r="E9524" i="38"/>
  <c r="H9523" i="38"/>
  <c r="G9523" i="38"/>
  <c r="F9523" i="38"/>
  <c r="E9523" i="38"/>
  <c r="R9522" i="38"/>
  <c r="H9522" i="38"/>
  <c r="G9522" i="38"/>
  <c r="F9522" i="38"/>
  <c r="E9522" i="38"/>
  <c r="H9521" i="38"/>
  <c r="G9521" i="38"/>
  <c r="F9521" i="38"/>
  <c r="E9521" i="38"/>
  <c r="H9520" i="38"/>
  <c r="G9520" i="38"/>
  <c r="F9520" i="38"/>
  <c r="E9520" i="38"/>
  <c r="H9519" i="38"/>
  <c r="G9519" i="38"/>
  <c r="F9519" i="38"/>
  <c r="E9519" i="38"/>
  <c r="R9518" i="38"/>
  <c r="H9518" i="38"/>
  <c r="G9518" i="38"/>
  <c r="F9518" i="38"/>
  <c r="E9518" i="38"/>
  <c r="H9517" i="38"/>
  <c r="G9517" i="38"/>
  <c r="F9517" i="38"/>
  <c r="E9517" i="38"/>
  <c r="H9516" i="38"/>
  <c r="G9516" i="38"/>
  <c r="F9516" i="38"/>
  <c r="E9516" i="38"/>
  <c r="H9515" i="38"/>
  <c r="G9515" i="38"/>
  <c r="F9515" i="38"/>
  <c r="E9515" i="38"/>
  <c r="R9514" i="38"/>
  <c r="H9514" i="38"/>
  <c r="G9514" i="38"/>
  <c r="F9514" i="38"/>
  <c r="E9514" i="38"/>
  <c r="H9513" i="38"/>
  <c r="G9513" i="38"/>
  <c r="F9513" i="38"/>
  <c r="E9513" i="38"/>
  <c r="H9512" i="38"/>
  <c r="G9512" i="38"/>
  <c r="F9512" i="38"/>
  <c r="E9512" i="38"/>
  <c r="H9511" i="38"/>
  <c r="G9511" i="38"/>
  <c r="F9511" i="38"/>
  <c r="E9511" i="38"/>
  <c r="R9510" i="38"/>
  <c r="H9510" i="38"/>
  <c r="G9510" i="38"/>
  <c r="F9510" i="38"/>
  <c r="E9510" i="38"/>
  <c r="H9509" i="38"/>
  <c r="G9509" i="38"/>
  <c r="F9509" i="38"/>
  <c r="E9509" i="38"/>
  <c r="H9508" i="38"/>
  <c r="G9508" i="38"/>
  <c r="F9508" i="38"/>
  <c r="E9508" i="38"/>
  <c r="H9507" i="38"/>
  <c r="G9507" i="38"/>
  <c r="F9507" i="38"/>
  <c r="E9507" i="38"/>
  <c r="R9506" i="38"/>
  <c r="H9506" i="38"/>
  <c r="G9506" i="38"/>
  <c r="F9506" i="38"/>
  <c r="E9506" i="38"/>
  <c r="H9505" i="38"/>
  <c r="G9505" i="38"/>
  <c r="F9505" i="38"/>
  <c r="E9505" i="38"/>
  <c r="H9504" i="38"/>
  <c r="G9504" i="38"/>
  <c r="F9504" i="38"/>
  <c r="E9504" i="38"/>
  <c r="L9503" i="38"/>
  <c r="H9503" i="38"/>
  <c r="G9503" i="38"/>
  <c r="F9503" i="38"/>
  <c r="E9503" i="38"/>
  <c r="R9502" i="38"/>
  <c r="H9502" i="38"/>
  <c r="G9502" i="38"/>
  <c r="F9502" i="38"/>
  <c r="E9502" i="38"/>
  <c r="H9501" i="38"/>
  <c r="G9501" i="38"/>
  <c r="F9501" i="38"/>
  <c r="E9501" i="38"/>
  <c r="H9500" i="38"/>
  <c r="G9500" i="38"/>
  <c r="F9500" i="38"/>
  <c r="E9500" i="38"/>
  <c r="L9499" i="38"/>
  <c r="H9499" i="38"/>
  <c r="G9499" i="38"/>
  <c r="F9499" i="38"/>
  <c r="E9499" i="38"/>
  <c r="R9498" i="38"/>
  <c r="H9498" i="38"/>
  <c r="G9498" i="38"/>
  <c r="F9498" i="38"/>
  <c r="E9498" i="38"/>
  <c r="H9497" i="38"/>
  <c r="G9497" i="38"/>
  <c r="F9497" i="38"/>
  <c r="E9497" i="38"/>
  <c r="R9496" i="38"/>
  <c r="R9861" i="38" s="1"/>
  <c r="L9496" i="38"/>
  <c r="L9861" i="38" s="1"/>
  <c r="H9496" i="38"/>
  <c r="G9496" i="38"/>
  <c r="F9496" i="38"/>
  <c r="E9496" i="38"/>
  <c r="R9495" i="38"/>
  <c r="R9860" i="38" s="1"/>
  <c r="L9495" i="38"/>
  <c r="L9860" i="38" s="1"/>
  <c r="H9495" i="38"/>
  <c r="G9495" i="38"/>
  <c r="F9495" i="38"/>
  <c r="E9495" i="38"/>
  <c r="R9494" i="38"/>
  <c r="R9859" i="38" s="1"/>
  <c r="L9494" i="38"/>
  <c r="L9859" i="38" s="1"/>
  <c r="H9494" i="38"/>
  <c r="G9494" i="38"/>
  <c r="F9494" i="38"/>
  <c r="E9494" i="38"/>
  <c r="R9493" i="38"/>
  <c r="R9858" i="38" s="1"/>
  <c r="L9493" i="38"/>
  <c r="L9858" i="38" s="1"/>
  <c r="H9493" i="38"/>
  <c r="G9493" i="38"/>
  <c r="F9493" i="38"/>
  <c r="E9493" i="38"/>
  <c r="R9492" i="38"/>
  <c r="R9857" i="38" s="1"/>
  <c r="L9492" i="38"/>
  <c r="L9857" i="38" s="1"/>
  <c r="H9492" i="38"/>
  <c r="G9492" i="38"/>
  <c r="F9492" i="38"/>
  <c r="E9492" i="38"/>
  <c r="R9491" i="38"/>
  <c r="R9856" i="38" s="1"/>
  <c r="L9491" i="38"/>
  <c r="L9856" i="38" s="1"/>
  <c r="H9491" i="38"/>
  <c r="G9491" i="38"/>
  <c r="F9491" i="38"/>
  <c r="E9491" i="38"/>
  <c r="R9490" i="38"/>
  <c r="R9855" i="38" s="1"/>
  <c r="L9490" i="38"/>
  <c r="L9855" i="38" s="1"/>
  <c r="H9490" i="38"/>
  <c r="G9490" i="38"/>
  <c r="F9490" i="38"/>
  <c r="E9490" i="38"/>
  <c r="R9489" i="38"/>
  <c r="R9854" i="38" s="1"/>
  <c r="L9489" i="38"/>
  <c r="L9854" i="38" s="1"/>
  <c r="H9489" i="38"/>
  <c r="G9489" i="38"/>
  <c r="F9489" i="38"/>
  <c r="E9489" i="38"/>
  <c r="R9488" i="38"/>
  <c r="R9853" i="38" s="1"/>
  <c r="L9488" i="38"/>
  <c r="L9853" i="38" s="1"/>
  <c r="H9488" i="38"/>
  <c r="G9488" i="38"/>
  <c r="F9488" i="38"/>
  <c r="E9488" i="38"/>
  <c r="R9487" i="38"/>
  <c r="R9852" i="38" s="1"/>
  <c r="L9487" i="38"/>
  <c r="L9852" i="38" s="1"/>
  <c r="H9487" i="38"/>
  <c r="G9487" i="38"/>
  <c r="F9487" i="38"/>
  <c r="E9487" i="38"/>
  <c r="R9486" i="38"/>
  <c r="R9851" i="38" s="1"/>
  <c r="L9486" i="38"/>
  <c r="H9486" i="38"/>
  <c r="G9486" i="38"/>
  <c r="F9486" i="38"/>
  <c r="E9486" i="38"/>
  <c r="R9485" i="38"/>
  <c r="R9850" i="38" s="1"/>
  <c r="L9485" i="38"/>
  <c r="L9850" i="38" s="1"/>
  <c r="H9485" i="38"/>
  <c r="G9485" i="38"/>
  <c r="F9485" i="38"/>
  <c r="E9485" i="38"/>
  <c r="R9484" i="38"/>
  <c r="R9849" i="38" s="1"/>
  <c r="L9484" i="38"/>
  <c r="L9849" i="38" s="1"/>
  <c r="H9484" i="38"/>
  <c r="G9484" i="38"/>
  <c r="F9484" i="38"/>
  <c r="E9484" i="38"/>
  <c r="R9483" i="38"/>
  <c r="R9848" i="38" s="1"/>
  <c r="L9483" i="38"/>
  <c r="H9483" i="38"/>
  <c r="G9483" i="38"/>
  <c r="F9483" i="38"/>
  <c r="E9483" i="38"/>
  <c r="R9482" i="38"/>
  <c r="R9847" i="38" s="1"/>
  <c r="L9482" i="38"/>
  <c r="L9847" i="38" s="1"/>
  <c r="H9482" i="38"/>
  <c r="G9482" i="38"/>
  <c r="F9482" i="38"/>
  <c r="E9482" i="38"/>
  <c r="R9481" i="38"/>
  <c r="R9846" i="38" s="1"/>
  <c r="L9481" i="38"/>
  <c r="L9846" i="38" s="1"/>
  <c r="H9481" i="38"/>
  <c r="G9481" i="38"/>
  <c r="F9481" i="38"/>
  <c r="E9481" i="38"/>
  <c r="R9480" i="38"/>
  <c r="R9845" i="38" s="1"/>
  <c r="L9480" i="38"/>
  <c r="L9845" i="38" s="1"/>
  <c r="H9480" i="38"/>
  <c r="G9480" i="38"/>
  <c r="F9480" i="38"/>
  <c r="E9480" i="38"/>
  <c r="R9479" i="38"/>
  <c r="R9844" i="38" s="1"/>
  <c r="L9479" i="38"/>
  <c r="L9844" i="38" s="1"/>
  <c r="H9479" i="38"/>
  <c r="G9479" i="38"/>
  <c r="F9479" i="38"/>
  <c r="E9479" i="38"/>
  <c r="R9478" i="38"/>
  <c r="R9843" i="38" s="1"/>
  <c r="L9478" i="38"/>
  <c r="L9843" i="38" s="1"/>
  <c r="H9478" i="38"/>
  <c r="G9478" i="38"/>
  <c r="F9478" i="38"/>
  <c r="E9478" i="38"/>
  <c r="R9477" i="38"/>
  <c r="R9842" i="38" s="1"/>
  <c r="L9477" i="38"/>
  <c r="L9842" i="38" s="1"/>
  <c r="H9477" i="38"/>
  <c r="G9477" i="38"/>
  <c r="F9477" i="38"/>
  <c r="E9477" i="38"/>
  <c r="R9476" i="38"/>
  <c r="R9841" i="38" s="1"/>
  <c r="L9476" i="38"/>
  <c r="L9841" i="38" s="1"/>
  <c r="H9476" i="38"/>
  <c r="G9476" i="38"/>
  <c r="F9476" i="38"/>
  <c r="E9476" i="38"/>
  <c r="R9475" i="38"/>
  <c r="R9840" i="38" s="1"/>
  <c r="L9475" i="38"/>
  <c r="L9840" i="38" s="1"/>
  <c r="H9475" i="38"/>
  <c r="G9475" i="38"/>
  <c r="F9475" i="38"/>
  <c r="E9475" i="38"/>
  <c r="R9474" i="38"/>
  <c r="R9839" i="38" s="1"/>
  <c r="L9474" i="38"/>
  <c r="L9839" i="38" s="1"/>
  <c r="H9474" i="38"/>
  <c r="G9474" i="38"/>
  <c r="F9474" i="38"/>
  <c r="E9474" i="38"/>
  <c r="R9473" i="38"/>
  <c r="R9838" i="38" s="1"/>
  <c r="L9473" i="38"/>
  <c r="L9838" i="38" s="1"/>
  <c r="H9473" i="38"/>
  <c r="G9473" i="38"/>
  <c r="F9473" i="38"/>
  <c r="E9473" i="38"/>
  <c r="R9472" i="38"/>
  <c r="R9837" i="38" s="1"/>
  <c r="L9472" i="38"/>
  <c r="L9837" i="38" s="1"/>
  <c r="H9472" i="38"/>
  <c r="G9472" i="38"/>
  <c r="F9472" i="38"/>
  <c r="E9472" i="38"/>
  <c r="R9471" i="38"/>
  <c r="R9836" i="38" s="1"/>
  <c r="L9471" i="38"/>
  <c r="L9836" i="38" s="1"/>
  <c r="H9471" i="38"/>
  <c r="G9471" i="38"/>
  <c r="F9471" i="38"/>
  <c r="E9471" i="38"/>
  <c r="R9470" i="38"/>
  <c r="R9835" i="38" s="1"/>
  <c r="L9470" i="38"/>
  <c r="L9835" i="38" s="1"/>
  <c r="H9470" i="38"/>
  <c r="G9470" i="38"/>
  <c r="F9470" i="38"/>
  <c r="E9470" i="38"/>
  <c r="R9469" i="38"/>
  <c r="R9834" i="38" s="1"/>
  <c r="L9469" i="38"/>
  <c r="L9834" i="38" s="1"/>
  <c r="H9469" i="38"/>
  <c r="G9469" i="38"/>
  <c r="F9469" i="38"/>
  <c r="E9469" i="38"/>
  <c r="R9468" i="38"/>
  <c r="R9833" i="38" s="1"/>
  <c r="L9468" i="38"/>
  <c r="L9833" i="38" s="1"/>
  <c r="H9468" i="38"/>
  <c r="G9468" i="38"/>
  <c r="F9468" i="38"/>
  <c r="E9468" i="38"/>
  <c r="R9467" i="38"/>
  <c r="R9832" i="38" s="1"/>
  <c r="L9467" i="38"/>
  <c r="L9832" i="38" s="1"/>
  <c r="H9467" i="38"/>
  <c r="G9467" i="38"/>
  <c r="F9467" i="38"/>
  <c r="E9467" i="38"/>
  <c r="R9466" i="38"/>
  <c r="R9831" i="38" s="1"/>
  <c r="L9466" i="38"/>
  <c r="L9831" i="38" s="1"/>
  <c r="H9466" i="38"/>
  <c r="G9466" i="38"/>
  <c r="F9466" i="38"/>
  <c r="E9466" i="38"/>
  <c r="R9465" i="38"/>
  <c r="R9830" i="38" s="1"/>
  <c r="L9465" i="38"/>
  <c r="L9830" i="38" s="1"/>
  <c r="H9465" i="38"/>
  <c r="G9465" i="38"/>
  <c r="F9465" i="38"/>
  <c r="E9465" i="38"/>
  <c r="R9464" i="38"/>
  <c r="R9829" i="38" s="1"/>
  <c r="L9464" i="38"/>
  <c r="L9829" i="38" s="1"/>
  <c r="H9464" i="38"/>
  <c r="G9464" i="38"/>
  <c r="F9464" i="38"/>
  <c r="E9464" i="38"/>
  <c r="R9463" i="38"/>
  <c r="R9828" i="38" s="1"/>
  <c r="L9463" i="38"/>
  <c r="L9828" i="38" s="1"/>
  <c r="H9463" i="38"/>
  <c r="G9463" i="38"/>
  <c r="F9463" i="38"/>
  <c r="E9463" i="38"/>
  <c r="R9462" i="38"/>
  <c r="R9827" i="38" s="1"/>
  <c r="L9462" i="38"/>
  <c r="L9827" i="38" s="1"/>
  <c r="H9462" i="38"/>
  <c r="G9462" i="38"/>
  <c r="F9462" i="38"/>
  <c r="E9462" i="38"/>
  <c r="R9461" i="38"/>
  <c r="R9826" i="38" s="1"/>
  <c r="L9461" i="38"/>
  <c r="L9826" i="38" s="1"/>
  <c r="H9461" i="38"/>
  <c r="G9461" i="38"/>
  <c r="F9461" i="38"/>
  <c r="E9461" i="38"/>
  <c r="R9460" i="38"/>
  <c r="R9825" i="38" s="1"/>
  <c r="L9460" i="38"/>
  <c r="L9825" i="38" s="1"/>
  <c r="H9460" i="38"/>
  <c r="G9460" i="38"/>
  <c r="F9460" i="38"/>
  <c r="E9460" i="38"/>
  <c r="R9459" i="38"/>
  <c r="R9824" i="38" s="1"/>
  <c r="L9459" i="38"/>
  <c r="L9824" i="38" s="1"/>
  <c r="H9459" i="38"/>
  <c r="G9459" i="38"/>
  <c r="F9459" i="38"/>
  <c r="E9459" i="38"/>
  <c r="R9458" i="38"/>
  <c r="R9823" i="38" s="1"/>
  <c r="L9458" i="38"/>
  <c r="L9823" i="38" s="1"/>
  <c r="H9458" i="38"/>
  <c r="G9458" i="38"/>
  <c r="F9458" i="38"/>
  <c r="E9458" i="38"/>
  <c r="R9457" i="38"/>
  <c r="R9822" i="38" s="1"/>
  <c r="L9457" i="38"/>
  <c r="L9822" i="38" s="1"/>
  <c r="H9457" i="38"/>
  <c r="G9457" i="38"/>
  <c r="F9457" i="38"/>
  <c r="E9457" i="38"/>
  <c r="R9456" i="38"/>
  <c r="R9821" i="38" s="1"/>
  <c r="L9456" i="38"/>
  <c r="L9821" i="38" s="1"/>
  <c r="H9456" i="38"/>
  <c r="G9456" i="38"/>
  <c r="F9456" i="38"/>
  <c r="E9456" i="38"/>
  <c r="R9455" i="38"/>
  <c r="R9820" i="38" s="1"/>
  <c r="L9455" i="38"/>
  <c r="L9820" i="38" s="1"/>
  <c r="H9455" i="38"/>
  <c r="G9455" i="38"/>
  <c r="F9455" i="38"/>
  <c r="E9455" i="38"/>
  <c r="R9454" i="38"/>
  <c r="R9819" i="38" s="1"/>
  <c r="L9454" i="38"/>
  <c r="L9819" i="38" s="1"/>
  <c r="H9454" i="38"/>
  <c r="G9454" i="38"/>
  <c r="F9454" i="38"/>
  <c r="E9454" i="38"/>
  <c r="R9453" i="38"/>
  <c r="R9818" i="38" s="1"/>
  <c r="L9453" i="38"/>
  <c r="L9818" i="38" s="1"/>
  <c r="H9453" i="38"/>
  <c r="G9453" i="38"/>
  <c r="F9453" i="38"/>
  <c r="E9453" i="38"/>
  <c r="R9452" i="38"/>
  <c r="R9817" i="38" s="1"/>
  <c r="L9452" i="38"/>
  <c r="L9817" i="38" s="1"/>
  <c r="H9452" i="38"/>
  <c r="G9452" i="38"/>
  <c r="F9452" i="38"/>
  <c r="E9452" i="38"/>
  <c r="R9451" i="38"/>
  <c r="R9816" i="38" s="1"/>
  <c r="L9451" i="38"/>
  <c r="L9816" i="38" s="1"/>
  <c r="H9451" i="38"/>
  <c r="G9451" i="38"/>
  <c r="F9451" i="38"/>
  <c r="E9451" i="38"/>
  <c r="R9450" i="38"/>
  <c r="R9815" i="38" s="1"/>
  <c r="L9450" i="38"/>
  <c r="L9815" i="38" s="1"/>
  <c r="H9450" i="38"/>
  <c r="G9450" i="38"/>
  <c r="F9450" i="38"/>
  <c r="E9450" i="38"/>
  <c r="R9449" i="38"/>
  <c r="R9814" i="38" s="1"/>
  <c r="L9449" i="38"/>
  <c r="L9814" i="38" s="1"/>
  <c r="H9449" i="38"/>
  <c r="G9449" i="38"/>
  <c r="F9449" i="38"/>
  <c r="E9449" i="38"/>
  <c r="R9448" i="38"/>
  <c r="R9813" i="38" s="1"/>
  <c r="L9448" i="38"/>
  <c r="L9813" i="38" s="1"/>
  <c r="H9448" i="38"/>
  <c r="G9448" i="38"/>
  <c r="F9448" i="38"/>
  <c r="E9448" i="38"/>
  <c r="R9447" i="38"/>
  <c r="R9812" i="38" s="1"/>
  <c r="L9447" i="38"/>
  <c r="L9812" i="38" s="1"/>
  <c r="H9447" i="38"/>
  <c r="G9447" i="38"/>
  <c r="F9447" i="38"/>
  <c r="E9447" i="38"/>
  <c r="R9446" i="38"/>
  <c r="R9811" i="38" s="1"/>
  <c r="L9446" i="38"/>
  <c r="H9446" i="38"/>
  <c r="G9446" i="38"/>
  <c r="F9446" i="38"/>
  <c r="E9446" i="38"/>
  <c r="R9445" i="38"/>
  <c r="R9810" i="38" s="1"/>
  <c r="L9445" i="38"/>
  <c r="L9810" i="38" s="1"/>
  <c r="H9445" i="38"/>
  <c r="G9445" i="38"/>
  <c r="F9445" i="38"/>
  <c r="E9445" i="38"/>
  <c r="R9444" i="38"/>
  <c r="R9809" i="38" s="1"/>
  <c r="L9444" i="38"/>
  <c r="L9809" i="38" s="1"/>
  <c r="H9444" i="38"/>
  <c r="G9444" i="38"/>
  <c r="F9444" i="38"/>
  <c r="E9444" i="38"/>
  <c r="R9443" i="38"/>
  <c r="R9808" i="38" s="1"/>
  <c r="L9443" i="38"/>
  <c r="L9808" i="38" s="1"/>
  <c r="H9443" i="38"/>
  <c r="G9443" i="38"/>
  <c r="F9443" i="38"/>
  <c r="E9443" i="38"/>
  <c r="R9442" i="38"/>
  <c r="R9807" i="38" s="1"/>
  <c r="L9442" i="38"/>
  <c r="L9807" i="38" s="1"/>
  <c r="H9442" i="38"/>
  <c r="G9442" i="38"/>
  <c r="F9442" i="38"/>
  <c r="E9442" i="38"/>
  <c r="R9441" i="38"/>
  <c r="R9806" i="38" s="1"/>
  <c r="L9441" i="38"/>
  <c r="L9806" i="38" s="1"/>
  <c r="H9441" i="38"/>
  <c r="G9441" i="38"/>
  <c r="F9441" i="38"/>
  <c r="E9441" i="38"/>
  <c r="R9440" i="38"/>
  <c r="R9805" i="38" s="1"/>
  <c r="L9440" i="38"/>
  <c r="L9805" i="38" s="1"/>
  <c r="H9440" i="38"/>
  <c r="G9440" i="38"/>
  <c r="F9440" i="38"/>
  <c r="E9440" i="38"/>
  <c r="R9439" i="38"/>
  <c r="R9804" i="38" s="1"/>
  <c r="L9439" i="38"/>
  <c r="L9804" i="38" s="1"/>
  <c r="H9439" i="38"/>
  <c r="G9439" i="38"/>
  <c r="F9439" i="38"/>
  <c r="E9439" i="38"/>
  <c r="R9438" i="38"/>
  <c r="R9803" i="38" s="1"/>
  <c r="L9438" i="38"/>
  <c r="L9803" i="38" s="1"/>
  <c r="H9438" i="38"/>
  <c r="G9438" i="38"/>
  <c r="F9438" i="38"/>
  <c r="E9438" i="38"/>
  <c r="R9437" i="38"/>
  <c r="R9802" i="38" s="1"/>
  <c r="L9437" i="38"/>
  <c r="L9802" i="38" s="1"/>
  <c r="F9802" i="38" s="1"/>
  <c r="H9437" i="38"/>
  <c r="G9437" i="38"/>
  <c r="F9437" i="38"/>
  <c r="E9437" i="38"/>
  <c r="R9436" i="38"/>
  <c r="R9801" i="38" s="1"/>
  <c r="L9436" i="38"/>
  <c r="L9801" i="38" s="1"/>
  <c r="H9436" i="38"/>
  <c r="G9436" i="38"/>
  <c r="F9436" i="38"/>
  <c r="E9436" i="38"/>
  <c r="R9435" i="38"/>
  <c r="R9800" i="38" s="1"/>
  <c r="L9435" i="38"/>
  <c r="L9800" i="38" s="1"/>
  <c r="H9435" i="38"/>
  <c r="G9435" i="38"/>
  <c r="F9435" i="38"/>
  <c r="E9435" i="38"/>
  <c r="R9434" i="38"/>
  <c r="R9799" i="38" s="1"/>
  <c r="L9434" i="38"/>
  <c r="L9799" i="38" s="1"/>
  <c r="H9434" i="38"/>
  <c r="G9434" i="38"/>
  <c r="F9434" i="38"/>
  <c r="E9434" i="38"/>
  <c r="R9433" i="38"/>
  <c r="R9798" i="38" s="1"/>
  <c r="H9798" i="38" s="1"/>
  <c r="L9433" i="38"/>
  <c r="L9798" i="38" s="1"/>
  <c r="H9433" i="38"/>
  <c r="G9433" i="38"/>
  <c r="F9433" i="38"/>
  <c r="E9433" i="38"/>
  <c r="R9432" i="38"/>
  <c r="R9797" i="38" s="1"/>
  <c r="L9432" i="38"/>
  <c r="L9797" i="38" s="1"/>
  <c r="F9797" i="38" s="1"/>
  <c r="H9432" i="38"/>
  <c r="G9432" i="38"/>
  <c r="F9432" i="38"/>
  <c r="E9432" i="38"/>
  <c r="R9431" i="38"/>
  <c r="R9796" i="38" s="1"/>
  <c r="L9431" i="38"/>
  <c r="L9796" i="38" s="1"/>
  <c r="E9796" i="38" s="1"/>
  <c r="H9431" i="38"/>
  <c r="G9431" i="38"/>
  <c r="F9431" i="38"/>
  <c r="E9431" i="38"/>
  <c r="R9430" i="38"/>
  <c r="R9795" i="38" s="1"/>
  <c r="L9430" i="38"/>
  <c r="L9795" i="38" s="1"/>
  <c r="H9430" i="38"/>
  <c r="G9430" i="38"/>
  <c r="F9430" i="38"/>
  <c r="E9430" i="38"/>
  <c r="R9429" i="38"/>
  <c r="R9794" i="38" s="1"/>
  <c r="L9429" i="38"/>
  <c r="L9794" i="38" s="1"/>
  <c r="H9429" i="38"/>
  <c r="G9429" i="38"/>
  <c r="F9429" i="38"/>
  <c r="E9429" i="38"/>
  <c r="R9428" i="38"/>
  <c r="R9793" i="38" s="1"/>
  <c r="G9793" i="38" s="1"/>
  <c r="L9428" i="38"/>
  <c r="L9793" i="38" s="1"/>
  <c r="H9428" i="38"/>
  <c r="G9428" i="38"/>
  <c r="F9428" i="38"/>
  <c r="E9428" i="38"/>
  <c r="R9427" i="38"/>
  <c r="R9792" i="38" s="1"/>
  <c r="L9427" i="38"/>
  <c r="L9792" i="38" s="1"/>
  <c r="H9427" i="38"/>
  <c r="G9427" i="38"/>
  <c r="F9427" i="38"/>
  <c r="E9427" i="38"/>
  <c r="R9426" i="38"/>
  <c r="R9791" i="38" s="1"/>
  <c r="H9791" i="38" s="1"/>
  <c r="L9426" i="38"/>
  <c r="L9791" i="38" s="1"/>
  <c r="H9426" i="38"/>
  <c r="G9426" i="38"/>
  <c r="F9426" i="38"/>
  <c r="E9426" i="38"/>
  <c r="R9425" i="38"/>
  <c r="R9790" i="38" s="1"/>
  <c r="L9425" i="38"/>
  <c r="L9790" i="38" s="1"/>
  <c r="F9790" i="38" s="1"/>
  <c r="H9425" i="38"/>
  <c r="G9425" i="38"/>
  <c r="F9425" i="38"/>
  <c r="E9425" i="38"/>
  <c r="R9424" i="38"/>
  <c r="R9789" i="38" s="1"/>
  <c r="L9424" i="38"/>
  <c r="L9789" i="38" s="1"/>
  <c r="F9789" i="38" s="1"/>
  <c r="H9424" i="38"/>
  <c r="G9424" i="38"/>
  <c r="F9424" i="38"/>
  <c r="E9424" i="38"/>
  <c r="R9423" i="38"/>
  <c r="R9788" i="38" s="1"/>
  <c r="L9423" i="38"/>
  <c r="L9788" i="38" s="1"/>
  <c r="H9423" i="38"/>
  <c r="G9423" i="38"/>
  <c r="F9423" i="38"/>
  <c r="E9423" i="38"/>
  <c r="R9422" i="38"/>
  <c r="R9787" i="38" s="1"/>
  <c r="L9422" i="38"/>
  <c r="L9787" i="38" s="1"/>
  <c r="H9422" i="38"/>
  <c r="G9422" i="38"/>
  <c r="F9422" i="38"/>
  <c r="E9422" i="38"/>
  <c r="R9421" i="38"/>
  <c r="R9786" i="38" s="1"/>
  <c r="H9786" i="38" s="1"/>
  <c r="L9421" i="38"/>
  <c r="L9786" i="38" s="1"/>
  <c r="H9421" i="38"/>
  <c r="G9421" i="38"/>
  <c r="F9421" i="38"/>
  <c r="E9421" i="38"/>
  <c r="R9420" i="38"/>
  <c r="R9785" i="38" s="1"/>
  <c r="G9785" i="38" s="1"/>
  <c r="L9420" i="38"/>
  <c r="L9785" i="38" s="1"/>
  <c r="H9420" i="38"/>
  <c r="G9420" i="38"/>
  <c r="F9420" i="38"/>
  <c r="E9420" i="38"/>
  <c r="R9419" i="38"/>
  <c r="R9784" i="38" s="1"/>
  <c r="L9419" i="38"/>
  <c r="L9784" i="38" s="1"/>
  <c r="E9784" i="38" s="1"/>
  <c r="H9419" i="38"/>
  <c r="G9419" i="38"/>
  <c r="F9419" i="38"/>
  <c r="E9419" i="38"/>
  <c r="R9418" i="38"/>
  <c r="R9783" i="38" s="1"/>
  <c r="L9418" i="38"/>
  <c r="L9783" i="38" s="1"/>
  <c r="H9418" i="38"/>
  <c r="G9418" i="38"/>
  <c r="F9418" i="38"/>
  <c r="E9418" i="38"/>
  <c r="R9417" i="38"/>
  <c r="R9782" i="38" s="1"/>
  <c r="L9417" i="38"/>
  <c r="L9782" i="38" s="1"/>
  <c r="F9782" i="38" s="1"/>
  <c r="H9417" i="38"/>
  <c r="G9417" i="38"/>
  <c r="F9417" i="38"/>
  <c r="E9417" i="38"/>
  <c r="R9416" i="38"/>
  <c r="R9781" i="38" s="1"/>
  <c r="L9416" i="38"/>
  <c r="L9781" i="38" s="1"/>
  <c r="H9416" i="38"/>
  <c r="G9416" i="38"/>
  <c r="F9416" i="38"/>
  <c r="E9416" i="38"/>
  <c r="R9415" i="38"/>
  <c r="R9780" i="38" s="1"/>
  <c r="L9415" i="38"/>
  <c r="L9780" i="38" s="1"/>
  <c r="H9415" i="38"/>
  <c r="G9415" i="38"/>
  <c r="F9415" i="38"/>
  <c r="E9415" i="38"/>
  <c r="R9414" i="38"/>
  <c r="R9779" i="38" s="1"/>
  <c r="H9779" i="38" s="1"/>
  <c r="L9414" i="38"/>
  <c r="L9779" i="38" s="1"/>
  <c r="H9414" i="38"/>
  <c r="G9414" i="38"/>
  <c r="F9414" i="38"/>
  <c r="E9414" i="38"/>
  <c r="R9413" i="38"/>
  <c r="R9778" i="38" s="1"/>
  <c r="H9778" i="38" s="1"/>
  <c r="L9413" i="38"/>
  <c r="L9778" i="38" s="1"/>
  <c r="H9413" i="38"/>
  <c r="G9413" i="38"/>
  <c r="F9413" i="38"/>
  <c r="E9413" i="38"/>
  <c r="R9412" i="38"/>
  <c r="R9777" i="38" s="1"/>
  <c r="L9412" i="38"/>
  <c r="L9777" i="38" s="1"/>
  <c r="F9777" i="38" s="1"/>
  <c r="H9412" i="38"/>
  <c r="G9412" i="38"/>
  <c r="F9412" i="38"/>
  <c r="E9412" i="38"/>
  <c r="R9411" i="38"/>
  <c r="R9776" i="38" s="1"/>
  <c r="L9411" i="38"/>
  <c r="L9776" i="38" s="1"/>
  <c r="H9411" i="38"/>
  <c r="G9411" i="38"/>
  <c r="F9411" i="38"/>
  <c r="E9411" i="38"/>
  <c r="R9410" i="38"/>
  <c r="R9775" i="38" s="1"/>
  <c r="L9410" i="38"/>
  <c r="L9775" i="38" s="1"/>
  <c r="H9410" i="38"/>
  <c r="G9410" i="38"/>
  <c r="F9410" i="38"/>
  <c r="E9410" i="38"/>
  <c r="R9409" i="38"/>
  <c r="R9774" i="38" s="1"/>
  <c r="L9409" i="38"/>
  <c r="L9774" i="38" s="1"/>
  <c r="H9409" i="38"/>
  <c r="G9409" i="38"/>
  <c r="F9409" i="38"/>
  <c r="E9409" i="38"/>
  <c r="R9408" i="38"/>
  <c r="R9773" i="38" s="1"/>
  <c r="G9773" i="38" s="1"/>
  <c r="L9408" i="38"/>
  <c r="L9773" i="38" s="1"/>
  <c r="H9408" i="38"/>
  <c r="G9408" i="38"/>
  <c r="F9408" i="38"/>
  <c r="E9408" i="38"/>
  <c r="R9407" i="38"/>
  <c r="R9772" i="38" s="1"/>
  <c r="L9407" i="38"/>
  <c r="L9772" i="38" s="1"/>
  <c r="R9406" i="38"/>
  <c r="R9771" i="38" s="1"/>
  <c r="L9406" i="38"/>
  <c r="L9771" i="38" s="1"/>
  <c r="F9406" i="38"/>
  <c r="E9406" i="38"/>
  <c r="R9405" i="38"/>
  <c r="R9770" i="38" s="1"/>
  <c r="L9405" i="38"/>
  <c r="L9770" i="38" s="1"/>
  <c r="H9405" i="38"/>
  <c r="F9405" i="38"/>
  <c r="E9405" i="38"/>
  <c r="R9404" i="38"/>
  <c r="R9769" i="38" s="1"/>
  <c r="L9404" i="38"/>
  <c r="L9769" i="38" s="1"/>
  <c r="H9404" i="38"/>
  <c r="G9404" i="38"/>
  <c r="F9404" i="38"/>
  <c r="R9403" i="38"/>
  <c r="R9768" i="38" s="1"/>
  <c r="L9403" i="38"/>
  <c r="L9768" i="38" s="1"/>
  <c r="R9402" i="38"/>
  <c r="R9767" i="38" s="1"/>
  <c r="L9402" i="38"/>
  <c r="L9767" i="38" s="1"/>
  <c r="F9402" i="38"/>
  <c r="E9402" i="38"/>
  <c r="R9401" i="38"/>
  <c r="R9766" i="38" s="1"/>
  <c r="L9401" i="38"/>
  <c r="L9766" i="38" s="1"/>
  <c r="H9401" i="38"/>
  <c r="F9401" i="38"/>
  <c r="E9401" i="38"/>
  <c r="R9400" i="38"/>
  <c r="R9765" i="38" s="1"/>
  <c r="L9400" i="38"/>
  <c r="L9765" i="38" s="1"/>
  <c r="H9400" i="38"/>
  <c r="G9400" i="38"/>
  <c r="F9400" i="38"/>
  <c r="R9399" i="38"/>
  <c r="R9764" i="38" s="1"/>
  <c r="L9399" i="38"/>
  <c r="L9764" i="38" s="1"/>
  <c r="R9398" i="38"/>
  <c r="R9763" i="38" s="1"/>
  <c r="L9398" i="38"/>
  <c r="L9763" i="38" s="1"/>
  <c r="F9398" i="38"/>
  <c r="E9398" i="38"/>
  <c r="R9397" i="38"/>
  <c r="R9762" i="38" s="1"/>
  <c r="L9397" i="38"/>
  <c r="L9762" i="38" s="1"/>
  <c r="H9397" i="38"/>
  <c r="F9397" i="38"/>
  <c r="E9397" i="38"/>
  <c r="R9396" i="38"/>
  <c r="R9761" i="38" s="1"/>
  <c r="L9396" i="38"/>
  <c r="L9761" i="38" s="1"/>
  <c r="H9396" i="38"/>
  <c r="G9396" i="38"/>
  <c r="F9396" i="38"/>
  <c r="R9395" i="38"/>
  <c r="R9760" i="38" s="1"/>
  <c r="L9395" i="38"/>
  <c r="L9760" i="38" s="1"/>
  <c r="R9394" i="38"/>
  <c r="R9759" i="38" s="1"/>
  <c r="L9394" i="38"/>
  <c r="F9394" i="38"/>
  <c r="E9394" i="38"/>
  <c r="R9393" i="38"/>
  <c r="G9393" i="38" s="1"/>
  <c r="L9393" i="38"/>
  <c r="L9758" i="38" s="1"/>
  <c r="H9393" i="38"/>
  <c r="F9393" i="38"/>
  <c r="E9393" i="38"/>
  <c r="R9392" i="38"/>
  <c r="R9757" i="38" s="1"/>
  <c r="L9392" i="38"/>
  <c r="L9757" i="38" s="1"/>
  <c r="H9392" i="38"/>
  <c r="G9392" i="38"/>
  <c r="F9392" i="38"/>
  <c r="R9391" i="38"/>
  <c r="R9756" i="38" s="1"/>
  <c r="L9391" i="38"/>
  <c r="L9756" i="38" s="1"/>
  <c r="R9390" i="38"/>
  <c r="R9755" i="38" s="1"/>
  <c r="L9390" i="38"/>
  <c r="L9755" i="38" s="1"/>
  <c r="F9390" i="38"/>
  <c r="E9390" i="38"/>
  <c r="R9389" i="38"/>
  <c r="G9389" i="38" s="1"/>
  <c r="L9389" i="38"/>
  <c r="L9754" i="38" s="1"/>
  <c r="H9389" i="38"/>
  <c r="F9389" i="38"/>
  <c r="E9389" i="38"/>
  <c r="R9388" i="38"/>
  <c r="R9753" i="38" s="1"/>
  <c r="G9753" i="38" s="1"/>
  <c r="L9388" i="38"/>
  <c r="L9753" i="38" s="1"/>
  <c r="H9388" i="38"/>
  <c r="G9388" i="38"/>
  <c r="F9388" i="38"/>
  <c r="E9388" i="38"/>
  <c r="R9387" i="38"/>
  <c r="R9752" i="38" s="1"/>
  <c r="L9387" i="38"/>
  <c r="L9752" i="38" s="1"/>
  <c r="E9752" i="38" s="1"/>
  <c r="H9387" i="38"/>
  <c r="G9387" i="38"/>
  <c r="F9387" i="38"/>
  <c r="E9387" i="38"/>
  <c r="R9386" i="38"/>
  <c r="R9751" i="38" s="1"/>
  <c r="L9386" i="38"/>
  <c r="L9751" i="38" s="1"/>
  <c r="H9386" i="38"/>
  <c r="G9386" i="38"/>
  <c r="F9386" i="38"/>
  <c r="E9386" i="38"/>
  <c r="R9385" i="38"/>
  <c r="R9750" i="38" s="1"/>
  <c r="L9385" i="38"/>
  <c r="L9750" i="38" s="1"/>
  <c r="F9750" i="38" s="1"/>
  <c r="H9385" i="38"/>
  <c r="G9385" i="38"/>
  <c r="F9385" i="38"/>
  <c r="E9385" i="38"/>
  <c r="R9384" i="38"/>
  <c r="R9749" i="38" s="1"/>
  <c r="L9384" i="38"/>
  <c r="L9749" i="38" s="1"/>
  <c r="H9384" i="38"/>
  <c r="G9384" i="38"/>
  <c r="F9384" i="38"/>
  <c r="E9384" i="38"/>
  <c r="R9383" i="38"/>
  <c r="R9748" i="38" s="1"/>
  <c r="L9383" i="38"/>
  <c r="L9748" i="38" s="1"/>
  <c r="H9383" i="38"/>
  <c r="G9383" i="38"/>
  <c r="F9383" i="38"/>
  <c r="E9383" i="38"/>
  <c r="R9382" i="38"/>
  <c r="R9747" i="38" s="1"/>
  <c r="H9747" i="38" s="1"/>
  <c r="L9382" i="38"/>
  <c r="L9747" i="38" s="1"/>
  <c r="H9382" i="38"/>
  <c r="G9382" i="38"/>
  <c r="F9382" i="38"/>
  <c r="E9382" i="38"/>
  <c r="R9381" i="38"/>
  <c r="R9746" i="38" s="1"/>
  <c r="H9746" i="38" s="1"/>
  <c r="L9381" i="38"/>
  <c r="L9746" i="38" s="1"/>
  <c r="H9381" i="38"/>
  <c r="G9381" i="38"/>
  <c r="F9381" i="38"/>
  <c r="E9381" i="38"/>
  <c r="R9380" i="38"/>
  <c r="R9745" i="38" s="1"/>
  <c r="L9380" i="38"/>
  <c r="L9745" i="38" s="1"/>
  <c r="F9745" i="38" s="1"/>
  <c r="H9380" i="38"/>
  <c r="G9380" i="38"/>
  <c r="F9380" i="38"/>
  <c r="E9380" i="38"/>
  <c r="R9379" i="38"/>
  <c r="R9744" i="38" s="1"/>
  <c r="L9379" i="38"/>
  <c r="L9744" i="38" s="1"/>
  <c r="H9379" i="38"/>
  <c r="G9379" i="38"/>
  <c r="F9379" i="38"/>
  <c r="E9379" i="38"/>
  <c r="R9378" i="38"/>
  <c r="R9743" i="38" s="1"/>
  <c r="L9378" i="38"/>
  <c r="L9743" i="38" s="1"/>
  <c r="H9378" i="38"/>
  <c r="G9378" i="38"/>
  <c r="F9378" i="38"/>
  <c r="E9378" i="38"/>
  <c r="R9377" i="38"/>
  <c r="R9742" i="38" s="1"/>
  <c r="L9377" i="38"/>
  <c r="L9742" i="38" s="1"/>
  <c r="H9377" i="38"/>
  <c r="G9377" i="38"/>
  <c r="F9377" i="38"/>
  <c r="E9377" i="38"/>
  <c r="R9376" i="38"/>
  <c r="R9741" i="38" s="1"/>
  <c r="G9741" i="38" s="1"/>
  <c r="L9376" i="38"/>
  <c r="L9741" i="38" s="1"/>
  <c r="H9376" i="38"/>
  <c r="G9376" i="38"/>
  <c r="F9376" i="38"/>
  <c r="E9376" i="38"/>
  <c r="R9375" i="38"/>
  <c r="R9740" i="38" s="1"/>
  <c r="L9375" i="38"/>
  <c r="L9740" i="38" s="1"/>
  <c r="E9740" i="38" s="1"/>
  <c r="H9375" i="38"/>
  <c r="G9375" i="38"/>
  <c r="F9375" i="38"/>
  <c r="E9375" i="38"/>
  <c r="R9374" i="38"/>
  <c r="R9739" i="38" s="1"/>
  <c r="H9739" i="38" s="1"/>
  <c r="L9374" i="38"/>
  <c r="L9739" i="38" s="1"/>
  <c r="H9374" i="38"/>
  <c r="G9374" i="38"/>
  <c r="F9374" i="38"/>
  <c r="E9374" i="38"/>
  <c r="R9373" i="38"/>
  <c r="R9738" i="38" s="1"/>
  <c r="H9738" i="38" s="1"/>
  <c r="L9373" i="38"/>
  <c r="L9738" i="38" s="1"/>
  <c r="H9373" i="38"/>
  <c r="G9373" i="38"/>
  <c r="F9373" i="38"/>
  <c r="E9373" i="38"/>
  <c r="R9372" i="38"/>
  <c r="R9737" i="38" s="1"/>
  <c r="L9372" i="38"/>
  <c r="L9737" i="38" s="1"/>
  <c r="E9737" i="38" s="1"/>
  <c r="H9372" i="38"/>
  <c r="G9372" i="38"/>
  <c r="F9372" i="38"/>
  <c r="E9372" i="38"/>
  <c r="R9371" i="38"/>
  <c r="R9736" i="38" s="1"/>
  <c r="L9371" i="38"/>
  <c r="L9736" i="38" s="1"/>
  <c r="H9371" i="38"/>
  <c r="G9371" i="38"/>
  <c r="F9371" i="38"/>
  <c r="E9371" i="38"/>
  <c r="R9370" i="38"/>
  <c r="R9735" i="38" s="1"/>
  <c r="L9370" i="38"/>
  <c r="L9735" i="38" s="1"/>
  <c r="H9370" i="38"/>
  <c r="G9370" i="38"/>
  <c r="F9370" i="38"/>
  <c r="E9370" i="38"/>
  <c r="R9369" i="38"/>
  <c r="R9734" i="38" s="1"/>
  <c r="G9734" i="38" s="1"/>
  <c r="L9369" i="38"/>
  <c r="L9734" i="38" s="1"/>
  <c r="F9734" i="38" s="1"/>
  <c r="H9369" i="38"/>
  <c r="G9369" i="38"/>
  <c r="F9369" i="38"/>
  <c r="E9369" i="38"/>
  <c r="R9368" i="38"/>
  <c r="R9733" i="38" s="1"/>
  <c r="L9368" i="38"/>
  <c r="L9733" i="38" s="1"/>
  <c r="F9733" i="38" s="1"/>
  <c r="H9368" i="38"/>
  <c r="G9368" i="38"/>
  <c r="F9368" i="38"/>
  <c r="E9368" i="38"/>
  <c r="R9367" i="38"/>
  <c r="R9732" i="38" s="1"/>
  <c r="L9367" i="38"/>
  <c r="L9732" i="38" s="1"/>
  <c r="H9367" i="38"/>
  <c r="G9367" i="38"/>
  <c r="F9367" i="38"/>
  <c r="E9367" i="38"/>
  <c r="R9366" i="38"/>
  <c r="R9731" i="38" s="1"/>
  <c r="L9366" i="38"/>
  <c r="L9731" i="38" s="1"/>
  <c r="H9366" i="38"/>
  <c r="G9366" i="38"/>
  <c r="F9366" i="38"/>
  <c r="E9366" i="38"/>
  <c r="R9365" i="38"/>
  <c r="R9730" i="38" s="1"/>
  <c r="H9730" i="38" s="1"/>
  <c r="L9365" i="38"/>
  <c r="L9730" i="38" s="1"/>
  <c r="H9365" i="38"/>
  <c r="G9365" i="38"/>
  <c r="F9365" i="38"/>
  <c r="E9365" i="38"/>
  <c r="R9364" i="38"/>
  <c r="R9729" i="38" s="1"/>
  <c r="L9364" i="38"/>
  <c r="L9729" i="38" s="1"/>
  <c r="E9729" i="38" s="1"/>
  <c r="H9364" i="38"/>
  <c r="G9364" i="38"/>
  <c r="F9364" i="38"/>
  <c r="E9364" i="38"/>
  <c r="R9363" i="38"/>
  <c r="R9728" i="38" s="1"/>
  <c r="L9363" i="38"/>
  <c r="L9728" i="38" s="1"/>
  <c r="H9363" i="38"/>
  <c r="G9363" i="38"/>
  <c r="F9363" i="38"/>
  <c r="E9363" i="38"/>
  <c r="R9362" i="38"/>
  <c r="R9727" i="38" s="1"/>
  <c r="L9362" i="38"/>
  <c r="L9727" i="38" s="1"/>
  <c r="H9362" i="38"/>
  <c r="G9362" i="38"/>
  <c r="F9362" i="38"/>
  <c r="E9362" i="38"/>
  <c r="R9361" i="38"/>
  <c r="R9726" i="38" s="1"/>
  <c r="G9726" i="38" s="1"/>
  <c r="L9361" i="38"/>
  <c r="L9726" i="38" s="1"/>
  <c r="F9726" i="38" s="1"/>
  <c r="H9361" i="38"/>
  <c r="G9361" i="38"/>
  <c r="F9361" i="38"/>
  <c r="E9361" i="38"/>
  <c r="R9360" i="38"/>
  <c r="R9725" i="38" s="1"/>
  <c r="L9360" i="38"/>
  <c r="L9725" i="38" s="1"/>
  <c r="F9725" i="38" s="1"/>
  <c r="H9360" i="38"/>
  <c r="G9360" i="38"/>
  <c r="F9360" i="38"/>
  <c r="E9360" i="38"/>
  <c r="R9359" i="38"/>
  <c r="R9724" i="38" s="1"/>
  <c r="L9359" i="38"/>
  <c r="L9724" i="38" s="1"/>
  <c r="H9359" i="38"/>
  <c r="G9359" i="38"/>
  <c r="F9359" i="38"/>
  <c r="E9359" i="38"/>
  <c r="R9358" i="38"/>
  <c r="R9723" i="38" s="1"/>
  <c r="L9358" i="38"/>
  <c r="L9723" i="38" s="1"/>
  <c r="H9358" i="38"/>
  <c r="G9358" i="38"/>
  <c r="F9358" i="38"/>
  <c r="E9358" i="38"/>
  <c r="R9357" i="38"/>
  <c r="R9722" i="38" s="1"/>
  <c r="H9722" i="38" s="1"/>
  <c r="L9357" i="38"/>
  <c r="L9722" i="38" s="1"/>
  <c r="H9357" i="38"/>
  <c r="G9357" i="38"/>
  <c r="F9357" i="38"/>
  <c r="E9357" i="38"/>
  <c r="R9356" i="38"/>
  <c r="R9721" i="38" s="1"/>
  <c r="L9356" i="38"/>
  <c r="L9721" i="38" s="1"/>
  <c r="H9356" i="38"/>
  <c r="G9356" i="38"/>
  <c r="F9356" i="38"/>
  <c r="E9356" i="38"/>
  <c r="R9355" i="38"/>
  <c r="R9720" i="38" s="1"/>
  <c r="L9355" i="38"/>
  <c r="L9720" i="38" s="1"/>
  <c r="H9355" i="38"/>
  <c r="G9355" i="38"/>
  <c r="F9355" i="38"/>
  <c r="E9355" i="38"/>
  <c r="R9354" i="38"/>
  <c r="R9719" i="38" s="1"/>
  <c r="L9354" i="38"/>
  <c r="L9719" i="38" s="1"/>
  <c r="H9354" i="38"/>
  <c r="G9354" i="38"/>
  <c r="F9354" i="38"/>
  <c r="E9354" i="38"/>
  <c r="R9353" i="38"/>
  <c r="R9718" i="38" s="1"/>
  <c r="L9353" i="38"/>
  <c r="L9718" i="38" s="1"/>
  <c r="H9353" i="38"/>
  <c r="G9353" i="38"/>
  <c r="F9353" i="38"/>
  <c r="E9353" i="38"/>
  <c r="R9352" i="38"/>
  <c r="R9717" i="38" s="1"/>
  <c r="L9352" i="38"/>
  <c r="L9717" i="38" s="1"/>
  <c r="H9352" i="38"/>
  <c r="G9352" i="38"/>
  <c r="F9352" i="38"/>
  <c r="E9352" i="38"/>
  <c r="R9351" i="38"/>
  <c r="R9716" i="38" s="1"/>
  <c r="L9351" i="38"/>
  <c r="L9716" i="38" s="1"/>
  <c r="H9351" i="38"/>
  <c r="G9351" i="38"/>
  <c r="F9351" i="38"/>
  <c r="E9351" i="38"/>
  <c r="R9350" i="38"/>
  <c r="R9715" i="38" s="1"/>
  <c r="L9350" i="38"/>
  <c r="L9715" i="38" s="1"/>
  <c r="H9350" i="38"/>
  <c r="G9350" i="38"/>
  <c r="F9350" i="38"/>
  <c r="E9350" i="38"/>
  <c r="R9349" i="38"/>
  <c r="R9714" i="38" s="1"/>
  <c r="L9349" i="38"/>
  <c r="L9714" i="38" s="1"/>
  <c r="H9349" i="38"/>
  <c r="G9349" i="38"/>
  <c r="F9349" i="38"/>
  <c r="E9349" i="38"/>
  <c r="R9348" i="38"/>
  <c r="R9713" i="38" s="1"/>
  <c r="L9348" i="38"/>
  <c r="L9713" i="38" s="1"/>
  <c r="H9348" i="38"/>
  <c r="G9348" i="38"/>
  <c r="F9348" i="38"/>
  <c r="E9348" i="38"/>
  <c r="R9347" i="38"/>
  <c r="R9712" i="38" s="1"/>
  <c r="L9347" i="38"/>
  <c r="L9712" i="38" s="1"/>
  <c r="H9347" i="38"/>
  <c r="G9347" i="38"/>
  <c r="F9347" i="38"/>
  <c r="E9347" i="38"/>
  <c r="R9346" i="38"/>
  <c r="R9711" i="38" s="1"/>
  <c r="L9346" i="38"/>
  <c r="L9711" i="38" s="1"/>
  <c r="H9346" i="38"/>
  <c r="G9346" i="38"/>
  <c r="F9346" i="38"/>
  <c r="E9346" i="38"/>
  <c r="R9345" i="38"/>
  <c r="R9710" i="38" s="1"/>
  <c r="L9345" i="38"/>
  <c r="L9710" i="38" s="1"/>
  <c r="H9345" i="38"/>
  <c r="G9345" i="38"/>
  <c r="F9345" i="38"/>
  <c r="E9345" i="38"/>
  <c r="R9344" i="38"/>
  <c r="R9709" i="38" s="1"/>
  <c r="L9344" i="38"/>
  <c r="L9709" i="38" s="1"/>
  <c r="H9344" i="38"/>
  <c r="G9344" i="38"/>
  <c r="F9344" i="38"/>
  <c r="E9344" i="38"/>
  <c r="R9343" i="38"/>
  <c r="R9708" i="38" s="1"/>
  <c r="L9343" i="38"/>
  <c r="L9708" i="38" s="1"/>
  <c r="H9343" i="38"/>
  <c r="G9343" i="38"/>
  <c r="F9343" i="38"/>
  <c r="E9343" i="38"/>
  <c r="R9342" i="38"/>
  <c r="R9707" i="38" s="1"/>
  <c r="L9342" i="38"/>
  <c r="H9342" i="38"/>
  <c r="G9342" i="38"/>
  <c r="F9342" i="38"/>
  <c r="E9342" i="38"/>
  <c r="R9341" i="38"/>
  <c r="R9706" i="38" s="1"/>
  <c r="L9341" i="38"/>
  <c r="L9706" i="38" s="1"/>
  <c r="H9341" i="38"/>
  <c r="G9341" i="38"/>
  <c r="F9341" i="38"/>
  <c r="E9341" i="38"/>
  <c r="R9340" i="38"/>
  <c r="R9705" i="38" s="1"/>
  <c r="L9340" i="38"/>
  <c r="L9705" i="38" s="1"/>
  <c r="H9340" i="38"/>
  <c r="G9340" i="38"/>
  <c r="F9340" i="38"/>
  <c r="E9340" i="38"/>
  <c r="R9339" i="38"/>
  <c r="R9704" i="38" s="1"/>
  <c r="L9339" i="38"/>
  <c r="L9704" i="38" s="1"/>
  <c r="H9339" i="38"/>
  <c r="G9339" i="38"/>
  <c r="F9339" i="38"/>
  <c r="E9339" i="38"/>
  <c r="R9338" i="38"/>
  <c r="R9703" i="38" s="1"/>
  <c r="L9338" i="38"/>
  <c r="L9703" i="38" s="1"/>
  <c r="H9338" i="38"/>
  <c r="G9338" i="38"/>
  <c r="F9338" i="38"/>
  <c r="E9338" i="38"/>
  <c r="R9337" i="38"/>
  <c r="R9702" i="38" s="1"/>
  <c r="L9337" i="38"/>
  <c r="L9702" i="38" s="1"/>
  <c r="H9337" i="38"/>
  <c r="G9337" i="38"/>
  <c r="F9337" i="38"/>
  <c r="E9337" i="38"/>
  <c r="R9336" i="38"/>
  <c r="R9701" i="38" s="1"/>
  <c r="L9336" i="38"/>
  <c r="L9701" i="38" s="1"/>
  <c r="H9336" i="38"/>
  <c r="G9336" i="38"/>
  <c r="F9336" i="38"/>
  <c r="E9336" i="38"/>
  <c r="R9335" i="38"/>
  <c r="R9700" i="38" s="1"/>
  <c r="L9335" i="38"/>
  <c r="L9700" i="38" s="1"/>
  <c r="H9335" i="38"/>
  <c r="G9335" i="38"/>
  <c r="F9335" i="38"/>
  <c r="E9335" i="38"/>
  <c r="R9334" i="38"/>
  <c r="R9699" i="38" s="1"/>
  <c r="L9334" i="38"/>
  <c r="L9699" i="38" s="1"/>
  <c r="H9334" i="38"/>
  <c r="G9334" i="38"/>
  <c r="F9334" i="38"/>
  <c r="E9334" i="38"/>
  <c r="R9333" i="38"/>
  <c r="R9698" i="38" s="1"/>
  <c r="L9333" i="38"/>
  <c r="L9698" i="38" s="1"/>
  <c r="H9333" i="38"/>
  <c r="G9333" i="38"/>
  <c r="F9333" i="38"/>
  <c r="E9333" i="38"/>
  <c r="R9332" i="38"/>
  <c r="R9697" i="38" s="1"/>
  <c r="L9332" i="38"/>
  <c r="L9697" i="38" s="1"/>
  <c r="H9332" i="38"/>
  <c r="G9332" i="38"/>
  <c r="F9332" i="38"/>
  <c r="E9332" i="38"/>
  <c r="R9331" i="38"/>
  <c r="R9696" i="38" s="1"/>
  <c r="L9331" i="38"/>
  <c r="L9696" i="38" s="1"/>
  <c r="H9331" i="38"/>
  <c r="G9331" i="38"/>
  <c r="F9331" i="38"/>
  <c r="E9331" i="38"/>
  <c r="R9330" i="38"/>
  <c r="R9695" i="38" s="1"/>
  <c r="L9330" i="38"/>
  <c r="L9695" i="38" s="1"/>
  <c r="H9330" i="38"/>
  <c r="G9330" i="38"/>
  <c r="F9330" i="38"/>
  <c r="E9330" i="38"/>
  <c r="R9329" i="38"/>
  <c r="R9694" i="38" s="1"/>
  <c r="H9694" i="38" s="1"/>
  <c r="L9329" i="38"/>
  <c r="L9694" i="38" s="1"/>
  <c r="H9329" i="38"/>
  <c r="G9329" i="38"/>
  <c r="F9329" i="38"/>
  <c r="E9329" i="38"/>
  <c r="R9328" i="38"/>
  <c r="R9693" i="38" s="1"/>
  <c r="L9328" i="38"/>
  <c r="L9693" i="38" s="1"/>
  <c r="H9328" i="38"/>
  <c r="G9328" i="38"/>
  <c r="F9328" i="38"/>
  <c r="E9328" i="38"/>
  <c r="R9327" i="38"/>
  <c r="R9692" i="38" s="1"/>
  <c r="L9327" i="38"/>
  <c r="L9692" i="38" s="1"/>
  <c r="H9327" i="38"/>
  <c r="G9327" i="38"/>
  <c r="F9327" i="38"/>
  <c r="E9327" i="38"/>
  <c r="R9326" i="38"/>
  <c r="R9691" i="38" s="1"/>
  <c r="L9326" i="38"/>
  <c r="L9691" i="38" s="1"/>
  <c r="H9326" i="38"/>
  <c r="G9326" i="38"/>
  <c r="F9326" i="38"/>
  <c r="E9326" i="38"/>
  <c r="R9325" i="38"/>
  <c r="R9690" i="38" s="1"/>
  <c r="L9325" i="38"/>
  <c r="L9690" i="38" s="1"/>
  <c r="H9325" i="38"/>
  <c r="G9325" i="38"/>
  <c r="F9325" i="38"/>
  <c r="E9325" i="38"/>
  <c r="R9324" i="38"/>
  <c r="R9689" i="38" s="1"/>
  <c r="L9324" i="38"/>
  <c r="L9689" i="38" s="1"/>
  <c r="H9324" i="38"/>
  <c r="G9324" i="38"/>
  <c r="F9324" i="38"/>
  <c r="E9324" i="38"/>
  <c r="R9323" i="38"/>
  <c r="R9688" i="38" s="1"/>
  <c r="L9323" i="38"/>
  <c r="L9688" i="38" s="1"/>
  <c r="E9688" i="38" s="1"/>
  <c r="H9323" i="38"/>
  <c r="G9323" i="38"/>
  <c r="F9323" i="38"/>
  <c r="E9323" i="38"/>
  <c r="R9322" i="38"/>
  <c r="R9687" i="38" s="1"/>
  <c r="L9322" i="38"/>
  <c r="L9687" i="38" s="1"/>
  <c r="H9322" i="38"/>
  <c r="G9322" i="38"/>
  <c r="F9322" i="38"/>
  <c r="E9322" i="38"/>
  <c r="R9321" i="38"/>
  <c r="R9686" i="38" s="1"/>
  <c r="G9686" i="38" s="1"/>
  <c r="L9321" i="38"/>
  <c r="L9686" i="38" s="1"/>
  <c r="H9321" i="38"/>
  <c r="G9321" i="38"/>
  <c r="F9321" i="38"/>
  <c r="E9321" i="38"/>
  <c r="R9320" i="38"/>
  <c r="R9685" i="38" s="1"/>
  <c r="G9685" i="38" s="1"/>
  <c r="L9320" i="38"/>
  <c r="L9685" i="38" s="1"/>
  <c r="F9685" i="38" s="1"/>
  <c r="H9320" i="38"/>
  <c r="G9320" i="38"/>
  <c r="F9320" i="38"/>
  <c r="E9320" i="38"/>
  <c r="R9319" i="38"/>
  <c r="R9684" i="38" s="1"/>
  <c r="L9319" i="38"/>
  <c r="L9684" i="38" s="1"/>
  <c r="H9319" i="38"/>
  <c r="G9319" i="38"/>
  <c r="F9319" i="38"/>
  <c r="E9319" i="38"/>
  <c r="R9318" i="38"/>
  <c r="R9683" i="38" s="1"/>
  <c r="L9318" i="38"/>
  <c r="L9683" i="38" s="1"/>
  <c r="H9318" i="38"/>
  <c r="G9318" i="38"/>
  <c r="F9318" i="38"/>
  <c r="E9318" i="38"/>
  <c r="R9317" i="38"/>
  <c r="R9682" i="38" s="1"/>
  <c r="L9317" i="38"/>
  <c r="L9682" i="38" s="1"/>
  <c r="H9317" i="38"/>
  <c r="G9317" i="38"/>
  <c r="F9317" i="38"/>
  <c r="E9317" i="38"/>
  <c r="R9316" i="38"/>
  <c r="R9681" i="38" s="1"/>
  <c r="G9681" i="38" s="1"/>
  <c r="L9316" i="38"/>
  <c r="L9681" i="38" s="1"/>
  <c r="F9681" i="38" s="1"/>
  <c r="H9316" i="38"/>
  <c r="G9316" i="38"/>
  <c r="F9316" i="38"/>
  <c r="E9316" i="38"/>
  <c r="R9315" i="38"/>
  <c r="R9680" i="38" s="1"/>
  <c r="L9315" i="38"/>
  <c r="L9680" i="38" s="1"/>
  <c r="H9315" i="38"/>
  <c r="G9315" i="38"/>
  <c r="F9315" i="38"/>
  <c r="E9315" i="38"/>
  <c r="R9314" i="38"/>
  <c r="R9679" i="38" s="1"/>
  <c r="L9314" i="38"/>
  <c r="L9679" i="38" s="1"/>
  <c r="H9314" i="38"/>
  <c r="G9314" i="38"/>
  <c r="F9314" i="38"/>
  <c r="E9314" i="38"/>
  <c r="R9313" i="38"/>
  <c r="R9678" i="38" s="1"/>
  <c r="L9313" i="38"/>
  <c r="L9678" i="38" s="1"/>
  <c r="H9313" i="38"/>
  <c r="G9313" i="38"/>
  <c r="F9313" i="38"/>
  <c r="E9313" i="38"/>
  <c r="R9312" i="38"/>
  <c r="R9677" i="38" s="1"/>
  <c r="L9312" i="38"/>
  <c r="L9677" i="38" s="1"/>
  <c r="E9677" i="38" s="1"/>
  <c r="H9312" i="38"/>
  <c r="G9312" i="38"/>
  <c r="F9312" i="38"/>
  <c r="E9312" i="38"/>
  <c r="R9311" i="38"/>
  <c r="R9676" i="38" s="1"/>
  <c r="L9311" i="38"/>
  <c r="L9676" i="38" s="1"/>
  <c r="E9676" i="38" s="1"/>
  <c r="H9311" i="38"/>
  <c r="G9311" i="38"/>
  <c r="F9311" i="38"/>
  <c r="E9311" i="38"/>
  <c r="R9310" i="38"/>
  <c r="R9675" i="38" s="1"/>
  <c r="L9310" i="38"/>
  <c r="L9675" i="38" s="1"/>
  <c r="H9310" i="38"/>
  <c r="G9310" i="38"/>
  <c r="F9310" i="38"/>
  <c r="E9310" i="38"/>
  <c r="R9309" i="38"/>
  <c r="R9674" i="38" s="1"/>
  <c r="G9674" i="38" s="1"/>
  <c r="L9309" i="38"/>
  <c r="L9674" i="38" s="1"/>
  <c r="H9309" i="38"/>
  <c r="G9309" i="38"/>
  <c r="F9309" i="38"/>
  <c r="E9309" i="38"/>
  <c r="R9308" i="38"/>
  <c r="R9673" i="38" s="1"/>
  <c r="G9673" i="38" s="1"/>
  <c r="L9308" i="38"/>
  <c r="L9673" i="38" s="1"/>
  <c r="F9673" i="38" s="1"/>
  <c r="H9308" i="38"/>
  <c r="G9308" i="38"/>
  <c r="F9308" i="38"/>
  <c r="E9308" i="38"/>
  <c r="R9307" i="38"/>
  <c r="R9672" i="38" s="1"/>
  <c r="L9307" i="38"/>
  <c r="L9672" i="38" s="1"/>
  <c r="H9307" i="38"/>
  <c r="G9307" i="38"/>
  <c r="F9307" i="38"/>
  <c r="E9307" i="38"/>
  <c r="R9306" i="38"/>
  <c r="R9671" i="38" s="1"/>
  <c r="L9306" i="38"/>
  <c r="L9671" i="38" s="1"/>
  <c r="H9306" i="38"/>
  <c r="G9306" i="38"/>
  <c r="F9306" i="38"/>
  <c r="E9306" i="38"/>
  <c r="R9305" i="38"/>
  <c r="R9670" i="38" s="1"/>
  <c r="L9305" i="38"/>
  <c r="L9670" i="38" s="1"/>
  <c r="H9305" i="38"/>
  <c r="G9305" i="38"/>
  <c r="F9305" i="38"/>
  <c r="E9305" i="38"/>
  <c r="R9304" i="38"/>
  <c r="R9669" i="38" s="1"/>
  <c r="L9304" i="38"/>
  <c r="L9669" i="38" s="1"/>
  <c r="E9669" i="38" s="1"/>
  <c r="H9304" i="38"/>
  <c r="G9304" i="38"/>
  <c r="F9304" i="38"/>
  <c r="E9304" i="38"/>
  <c r="R9303" i="38"/>
  <c r="R9668" i="38" s="1"/>
  <c r="L9303" i="38"/>
  <c r="L9668" i="38" s="1"/>
  <c r="E9668" i="38" s="1"/>
  <c r="H9303" i="38"/>
  <c r="G9303" i="38"/>
  <c r="F9303" i="38"/>
  <c r="E9303" i="38"/>
  <c r="R9302" i="38"/>
  <c r="R9667" i="38" s="1"/>
  <c r="L9302" i="38"/>
  <c r="L9667" i="38" s="1"/>
  <c r="H9302" i="38"/>
  <c r="G9302" i="38"/>
  <c r="F9302" i="38"/>
  <c r="E9302" i="38"/>
  <c r="R9301" i="38"/>
  <c r="R9666" i="38" s="1"/>
  <c r="G9666" i="38" s="1"/>
  <c r="L9301" i="38"/>
  <c r="L9666" i="38" s="1"/>
  <c r="H9301" i="38"/>
  <c r="G9301" i="38"/>
  <c r="F9301" i="38"/>
  <c r="E9301" i="38"/>
  <c r="R9300" i="38"/>
  <c r="R9665" i="38" s="1"/>
  <c r="G9665" i="38" s="1"/>
  <c r="L9300" i="38"/>
  <c r="L9665" i="38" s="1"/>
  <c r="F9665" i="38" s="1"/>
  <c r="H9300" i="38"/>
  <c r="G9300" i="38"/>
  <c r="F9300" i="38"/>
  <c r="E9300" i="38"/>
  <c r="R9299" i="38"/>
  <c r="R9664" i="38" s="1"/>
  <c r="L9299" i="38"/>
  <c r="L9664" i="38" s="1"/>
  <c r="H9299" i="38"/>
  <c r="G9299" i="38"/>
  <c r="F9299" i="38"/>
  <c r="E9299" i="38"/>
  <c r="R9298" i="38"/>
  <c r="R9663" i="38" s="1"/>
  <c r="L9298" i="38"/>
  <c r="L9663" i="38" s="1"/>
  <c r="H9298" i="38"/>
  <c r="G9298" i="38"/>
  <c r="F9298" i="38"/>
  <c r="E9298" i="38"/>
  <c r="R9297" i="38"/>
  <c r="R9662" i="38" s="1"/>
  <c r="L9297" i="38"/>
  <c r="L9662" i="38" s="1"/>
  <c r="H9297" i="38"/>
  <c r="G9297" i="38"/>
  <c r="F9297" i="38"/>
  <c r="E9297" i="38"/>
  <c r="R9296" i="38"/>
  <c r="R9661" i="38" s="1"/>
  <c r="L9296" i="38"/>
  <c r="L9661" i="38" s="1"/>
  <c r="E9661" i="38" s="1"/>
  <c r="H9296" i="38"/>
  <c r="G9296" i="38"/>
  <c r="F9296" i="38"/>
  <c r="E9296" i="38"/>
  <c r="R9295" i="38"/>
  <c r="R9660" i="38" s="1"/>
  <c r="L9295" i="38"/>
  <c r="L9660" i="38" s="1"/>
  <c r="E9660" i="38" s="1"/>
  <c r="H9295" i="38"/>
  <c r="G9295" i="38"/>
  <c r="F9295" i="38"/>
  <c r="E9295" i="38"/>
  <c r="R9294" i="38"/>
  <c r="R9659" i="38" s="1"/>
  <c r="L9294" i="38"/>
  <c r="L9659" i="38" s="1"/>
  <c r="H9294" i="38"/>
  <c r="G9294" i="38"/>
  <c r="F9294" i="38"/>
  <c r="E9294" i="38"/>
  <c r="R9293" i="38"/>
  <c r="R9658" i="38" s="1"/>
  <c r="G9658" i="38" s="1"/>
  <c r="L9293" i="38"/>
  <c r="L9658" i="38" s="1"/>
  <c r="H9293" i="38"/>
  <c r="G9293" i="38"/>
  <c r="F9293" i="38"/>
  <c r="E9293" i="38"/>
  <c r="R9292" i="38"/>
  <c r="R9657" i="38" s="1"/>
  <c r="G9657" i="38" s="1"/>
  <c r="L9292" i="38"/>
  <c r="L9657" i="38" s="1"/>
  <c r="F9657" i="38" s="1"/>
  <c r="H9292" i="38"/>
  <c r="G9292" i="38"/>
  <c r="F9292" i="38"/>
  <c r="E9292" i="38"/>
  <c r="R9291" i="38"/>
  <c r="R9656" i="38" s="1"/>
  <c r="L9291" i="38"/>
  <c r="L9656" i="38" s="1"/>
  <c r="H9291" i="38"/>
  <c r="G9291" i="38"/>
  <c r="F9291" i="38"/>
  <c r="E9291" i="38"/>
  <c r="R9290" i="38"/>
  <c r="R9655" i="38" s="1"/>
  <c r="L9290" i="38"/>
  <c r="L9655" i="38" s="1"/>
  <c r="H9290" i="38"/>
  <c r="G9290" i="38"/>
  <c r="F9290" i="38"/>
  <c r="E9290" i="38"/>
  <c r="R9289" i="38"/>
  <c r="L9289" i="38"/>
  <c r="L9654" i="38" s="1"/>
  <c r="H9289" i="38"/>
  <c r="G9289" i="38"/>
  <c r="F9289" i="38"/>
  <c r="E9289" i="38"/>
  <c r="R9288" i="38"/>
  <c r="R9653" i="38" s="1"/>
  <c r="L9288" i="38"/>
  <c r="L9653" i="38" s="1"/>
  <c r="E9653" i="38" s="1"/>
  <c r="H9288" i="38"/>
  <c r="G9288" i="38"/>
  <c r="F9288" i="38"/>
  <c r="E9288" i="38"/>
  <c r="R9287" i="38"/>
  <c r="R9652" i="38" s="1"/>
  <c r="L9287" i="38"/>
  <c r="L9652" i="38" s="1"/>
  <c r="E9652" i="38" s="1"/>
  <c r="H9287" i="38"/>
  <c r="G9287" i="38"/>
  <c r="F9287" i="38"/>
  <c r="E9287" i="38"/>
  <c r="R9286" i="38"/>
  <c r="R9651" i="38" s="1"/>
  <c r="L9286" i="38"/>
  <c r="L9651" i="38" s="1"/>
  <c r="H9286" i="38"/>
  <c r="G9286" i="38"/>
  <c r="F9286" i="38"/>
  <c r="E9286" i="38"/>
  <c r="R9285" i="38"/>
  <c r="R9650" i="38" s="1"/>
  <c r="G9650" i="38" s="1"/>
  <c r="L9285" i="38"/>
  <c r="L9650" i="38" s="1"/>
  <c r="H9285" i="38"/>
  <c r="G9285" i="38"/>
  <c r="F9285" i="38"/>
  <c r="E9285" i="38"/>
  <c r="R9284" i="38"/>
  <c r="R9649" i="38" s="1"/>
  <c r="G9649" i="38" s="1"/>
  <c r="L9284" i="38"/>
  <c r="L9649" i="38" s="1"/>
  <c r="F9649" i="38" s="1"/>
  <c r="H9284" i="38"/>
  <c r="G9284" i="38"/>
  <c r="F9284" i="38"/>
  <c r="E9284" i="38"/>
  <c r="R9283" i="38"/>
  <c r="R9648" i="38" s="1"/>
  <c r="L9283" i="38"/>
  <c r="L9648" i="38" s="1"/>
  <c r="H9283" i="38"/>
  <c r="G9283" i="38"/>
  <c r="F9283" i="38"/>
  <c r="E9283" i="38"/>
  <c r="R9282" i="38"/>
  <c r="R9647" i="38" s="1"/>
  <c r="L9282" i="38"/>
  <c r="L9647" i="38" s="1"/>
  <c r="H9282" i="38"/>
  <c r="G9282" i="38"/>
  <c r="F9282" i="38"/>
  <c r="E9282" i="38"/>
  <c r="R9281" i="38"/>
  <c r="R9646" i="38" s="1"/>
  <c r="L9281" i="38"/>
  <c r="L9646" i="38" s="1"/>
  <c r="H9281" i="38"/>
  <c r="G9281" i="38"/>
  <c r="F9281" i="38"/>
  <c r="E9281" i="38"/>
  <c r="R9280" i="38"/>
  <c r="R9645" i="38" s="1"/>
  <c r="L9280" i="38"/>
  <c r="L9645" i="38" s="1"/>
  <c r="E9645" i="38" s="1"/>
  <c r="H9280" i="38"/>
  <c r="G9280" i="38"/>
  <c r="F9280" i="38"/>
  <c r="E9280" i="38"/>
  <c r="R9279" i="38"/>
  <c r="R9644" i="38" s="1"/>
  <c r="L9279" i="38"/>
  <c r="L9644" i="38" s="1"/>
  <c r="E9644" i="38" s="1"/>
  <c r="H9279" i="38"/>
  <c r="G9279" i="38"/>
  <c r="F9279" i="38"/>
  <c r="E9279" i="38"/>
  <c r="R9278" i="38"/>
  <c r="R9643" i="38" s="1"/>
  <c r="L9278" i="38"/>
  <c r="L9643" i="38" s="1"/>
  <c r="H9278" i="38"/>
  <c r="G9278" i="38"/>
  <c r="F9278" i="38"/>
  <c r="E9278" i="38"/>
  <c r="R9277" i="38"/>
  <c r="R9642" i="38" s="1"/>
  <c r="G9642" i="38" s="1"/>
  <c r="L9277" i="38"/>
  <c r="L9642" i="38" s="1"/>
  <c r="H9277" i="38"/>
  <c r="G9277" i="38"/>
  <c r="F9277" i="38"/>
  <c r="E9277" i="38"/>
  <c r="R9276" i="38"/>
  <c r="R9641" i="38" s="1"/>
  <c r="L9276" i="38"/>
  <c r="L9641" i="38" s="1"/>
  <c r="H9276" i="38"/>
  <c r="G9276" i="38"/>
  <c r="F9276" i="38"/>
  <c r="E9276" i="38"/>
  <c r="R9275" i="38"/>
  <c r="R9640" i="38" s="1"/>
  <c r="L9275" i="38"/>
  <c r="L9640" i="38" s="1"/>
  <c r="H9275" i="38"/>
  <c r="G9275" i="38"/>
  <c r="F9275" i="38"/>
  <c r="E9275" i="38"/>
  <c r="R9274" i="38"/>
  <c r="R9639" i="38" s="1"/>
  <c r="L9274" i="38"/>
  <c r="L9639" i="38" s="1"/>
  <c r="H9274" i="38"/>
  <c r="G9274" i="38"/>
  <c r="F9274" i="38"/>
  <c r="E9274" i="38"/>
  <c r="R9273" i="38"/>
  <c r="R9638" i="38" s="1"/>
  <c r="G9638" i="38" s="1"/>
  <c r="L9273" i="38"/>
  <c r="L9638" i="38" s="1"/>
  <c r="F9638" i="38" s="1"/>
  <c r="H9273" i="38"/>
  <c r="G9273" i="38"/>
  <c r="F9273" i="38"/>
  <c r="E9273" i="38"/>
  <c r="R9272" i="38"/>
  <c r="R9637" i="38" s="1"/>
  <c r="L9272" i="38"/>
  <c r="L9637" i="38" s="1"/>
  <c r="E9637" i="38" s="1"/>
  <c r="H9272" i="38"/>
  <c r="G9272" i="38"/>
  <c r="F9272" i="38"/>
  <c r="E9272" i="38"/>
  <c r="R9271" i="38"/>
  <c r="R9636" i="38" s="1"/>
  <c r="L9271" i="38"/>
  <c r="L9636" i="38" s="1"/>
  <c r="H9271" i="38"/>
  <c r="G9271" i="38"/>
  <c r="F9271" i="38"/>
  <c r="E9271" i="38"/>
  <c r="R9270" i="38"/>
  <c r="R9635" i="38" s="1"/>
  <c r="L9270" i="38"/>
  <c r="L9635" i="38" s="1"/>
  <c r="H9270" i="38"/>
  <c r="G9270" i="38"/>
  <c r="F9270" i="38"/>
  <c r="E9270" i="38"/>
  <c r="R9269" i="38"/>
  <c r="L9269" i="38"/>
  <c r="L9634" i="38" s="1"/>
  <c r="H9269" i="38"/>
  <c r="G9269" i="38"/>
  <c r="F9269" i="38"/>
  <c r="E9269" i="38"/>
  <c r="R9268" i="38"/>
  <c r="R9633" i="38" s="1"/>
  <c r="L9268" i="38"/>
  <c r="L9633" i="38" s="1"/>
  <c r="H9268" i="38"/>
  <c r="G9268" i="38"/>
  <c r="F9268" i="38"/>
  <c r="E9268" i="38"/>
  <c r="R9267" i="38"/>
  <c r="R9632" i="38" s="1"/>
  <c r="L9267" i="38"/>
  <c r="L9632" i="38" s="1"/>
  <c r="H9267" i="38"/>
  <c r="G9267" i="38"/>
  <c r="F9267" i="38"/>
  <c r="E9267" i="38"/>
  <c r="R9266" i="38"/>
  <c r="R9631" i="38" s="1"/>
  <c r="L9266" i="38"/>
  <c r="L9631" i="38" s="1"/>
  <c r="H9266" i="38"/>
  <c r="G9266" i="38"/>
  <c r="F9266" i="38"/>
  <c r="E9266" i="38"/>
  <c r="R9265" i="38"/>
  <c r="R9630" i="38" s="1"/>
  <c r="L9265" i="38"/>
  <c r="L9630" i="38" s="1"/>
  <c r="H9265" i="38"/>
  <c r="G9265" i="38"/>
  <c r="F9265" i="38"/>
  <c r="E9265" i="38"/>
  <c r="R9264" i="38"/>
  <c r="R9629" i="38" s="1"/>
  <c r="L9264" i="38"/>
  <c r="L9629" i="38" s="1"/>
  <c r="H9264" i="38"/>
  <c r="G9264" i="38"/>
  <c r="F9264" i="38"/>
  <c r="E9264" i="38"/>
  <c r="R9263" i="38"/>
  <c r="R9628" i="38" s="1"/>
  <c r="L9263" i="38"/>
  <c r="L9628" i="38" s="1"/>
  <c r="H9263" i="38"/>
  <c r="G9263" i="38"/>
  <c r="F9263" i="38"/>
  <c r="E9263" i="38"/>
  <c r="R9262" i="38"/>
  <c r="R9627" i="38" s="1"/>
  <c r="L9262" i="38"/>
  <c r="L9627" i="38" s="1"/>
  <c r="H9262" i="38"/>
  <c r="G9262" i="38"/>
  <c r="F9262" i="38"/>
  <c r="E9262" i="38"/>
  <c r="R9261" i="38"/>
  <c r="R9626" i="38" s="1"/>
  <c r="L9261" i="38"/>
  <c r="L9626" i="38" s="1"/>
  <c r="H9261" i="38"/>
  <c r="G9261" i="38"/>
  <c r="F9261" i="38"/>
  <c r="E9261" i="38"/>
  <c r="R9260" i="38"/>
  <c r="R9625" i="38" s="1"/>
  <c r="L9260" i="38"/>
  <c r="L9625" i="38" s="1"/>
  <c r="H9260" i="38"/>
  <c r="G9260" i="38"/>
  <c r="F9260" i="38"/>
  <c r="E9260" i="38"/>
  <c r="R9259" i="38"/>
  <c r="R9624" i="38" s="1"/>
  <c r="G9624" i="38" s="1"/>
  <c r="L9259" i="38"/>
  <c r="L9624" i="38" s="1"/>
  <c r="H9259" i="38"/>
  <c r="G9259" i="38"/>
  <c r="F9259" i="38"/>
  <c r="E9259" i="38"/>
  <c r="R9258" i="38"/>
  <c r="R9623" i="38" s="1"/>
  <c r="L9258" i="38"/>
  <c r="L9623" i="38" s="1"/>
  <c r="H9258" i="38"/>
  <c r="G9258" i="38"/>
  <c r="F9258" i="38"/>
  <c r="E9258" i="38"/>
  <c r="R9257" i="38"/>
  <c r="R9622" i="38" s="1"/>
  <c r="L9257" i="38"/>
  <c r="L9622" i="38" s="1"/>
  <c r="F9622" i="38" s="1"/>
  <c r="H9257" i="38"/>
  <c r="G9257" i="38"/>
  <c r="F9257" i="38"/>
  <c r="E9257" i="38"/>
  <c r="R9256" i="38"/>
  <c r="R9621" i="38" s="1"/>
  <c r="L9256" i="38"/>
  <c r="L9621" i="38" s="1"/>
  <c r="H9256" i="38"/>
  <c r="G9256" i="38"/>
  <c r="F9256" i="38"/>
  <c r="E9256" i="38"/>
  <c r="R9255" i="38"/>
  <c r="R9620" i="38" s="1"/>
  <c r="H9620" i="38" s="1"/>
  <c r="L9255" i="38"/>
  <c r="L9620" i="38" s="1"/>
  <c r="H9255" i="38"/>
  <c r="G9255" i="38"/>
  <c r="F9255" i="38"/>
  <c r="E9255" i="38"/>
  <c r="R9254" i="38"/>
  <c r="R9619" i="38" s="1"/>
  <c r="L9254" i="38"/>
  <c r="L9619" i="38" s="1"/>
  <c r="E9619" i="38" s="1"/>
  <c r="H9254" i="38"/>
  <c r="G9254" i="38"/>
  <c r="F9254" i="38"/>
  <c r="E9254" i="38"/>
  <c r="R9253" i="38"/>
  <c r="R9618" i="38" s="1"/>
  <c r="G9618" i="38" s="1"/>
  <c r="L9253" i="38"/>
  <c r="L9618" i="38" s="1"/>
  <c r="F9618" i="38" s="1"/>
  <c r="H9253" i="38"/>
  <c r="G9253" i="38"/>
  <c r="F9253" i="38"/>
  <c r="E9253" i="38"/>
  <c r="R9252" i="38"/>
  <c r="R9617" i="38" s="1"/>
  <c r="G9617" i="38" s="1"/>
  <c r="L9252" i="38"/>
  <c r="L9617" i="38" s="1"/>
  <c r="H9252" i="38"/>
  <c r="G9252" i="38"/>
  <c r="F9252" i="38"/>
  <c r="E9252" i="38"/>
  <c r="R9251" i="38"/>
  <c r="R9616" i="38" s="1"/>
  <c r="H9616" i="38" s="1"/>
  <c r="L9251" i="38"/>
  <c r="L9616" i="38" s="1"/>
  <c r="H9251" i="38"/>
  <c r="G9251" i="38"/>
  <c r="F9251" i="38"/>
  <c r="E9251" i="38"/>
  <c r="R9250" i="38"/>
  <c r="R9615" i="38" s="1"/>
  <c r="L9250" i="38"/>
  <c r="L9615" i="38" s="1"/>
  <c r="H9250" i="38"/>
  <c r="G9250" i="38"/>
  <c r="F9250" i="38"/>
  <c r="E9250" i="38"/>
  <c r="R9249" i="38"/>
  <c r="R9614" i="38" s="1"/>
  <c r="G9614" i="38" s="1"/>
  <c r="L9249" i="38"/>
  <c r="L9614" i="38" s="1"/>
  <c r="H9249" i="38"/>
  <c r="G9249" i="38"/>
  <c r="F9249" i="38"/>
  <c r="E9249" i="38"/>
  <c r="R9248" i="38"/>
  <c r="R9613" i="38" s="1"/>
  <c r="L9248" i="38"/>
  <c r="L9613" i="38" s="1"/>
  <c r="E9613" i="38" s="1"/>
  <c r="H9248" i="38"/>
  <c r="G9248" i="38"/>
  <c r="F9248" i="38"/>
  <c r="E9248" i="38"/>
  <c r="R9247" i="38"/>
  <c r="R9612" i="38" s="1"/>
  <c r="L9247" i="38"/>
  <c r="L9612" i="38" s="1"/>
  <c r="H9247" i="38"/>
  <c r="G9247" i="38"/>
  <c r="F9247" i="38"/>
  <c r="E9247" i="38"/>
  <c r="R9246" i="38"/>
  <c r="R9611" i="38" s="1"/>
  <c r="H9611" i="38" s="1"/>
  <c r="L9246" i="38"/>
  <c r="L9611" i="38" s="1"/>
  <c r="F9611" i="38" s="1"/>
  <c r="H9246" i="38"/>
  <c r="G9246" i="38"/>
  <c r="F9246" i="38"/>
  <c r="E9246" i="38"/>
  <c r="R9245" i="38"/>
  <c r="R9610" i="38" s="1"/>
  <c r="H9610" i="38" s="1"/>
  <c r="L9245" i="38"/>
  <c r="L9610" i="38" s="1"/>
  <c r="H9245" i="38"/>
  <c r="G9245" i="38"/>
  <c r="F9245" i="38"/>
  <c r="E9245" i="38"/>
  <c r="R9244" i="38"/>
  <c r="R9609" i="38" s="1"/>
  <c r="L9244" i="38"/>
  <c r="L9609" i="38" s="1"/>
  <c r="H9244" i="38"/>
  <c r="G9244" i="38"/>
  <c r="F9244" i="38"/>
  <c r="E9244" i="38"/>
  <c r="R9243" i="38"/>
  <c r="R9608" i="38" s="1"/>
  <c r="G9608" i="38" s="1"/>
  <c r="L9243" i="38"/>
  <c r="L9608" i="38" s="1"/>
  <c r="H9243" i="38"/>
  <c r="G9243" i="38"/>
  <c r="F9243" i="38"/>
  <c r="E9243" i="38"/>
  <c r="R9242" i="38"/>
  <c r="R9607" i="38" s="1"/>
  <c r="L9242" i="38"/>
  <c r="L9607" i="38" s="1"/>
  <c r="H9242" i="38"/>
  <c r="G9242" i="38"/>
  <c r="F9242" i="38"/>
  <c r="E9242" i="38"/>
  <c r="R9241" i="38"/>
  <c r="R9606" i="38" s="1"/>
  <c r="L9241" i="38"/>
  <c r="L9606" i="38" s="1"/>
  <c r="F9606" i="38" s="1"/>
  <c r="H9241" i="38"/>
  <c r="G9241" i="38"/>
  <c r="F9241" i="38"/>
  <c r="E9241" i="38"/>
  <c r="R9240" i="38"/>
  <c r="R9605" i="38" s="1"/>
  <c r="L9240" i="38"/>
  <c r="H9240" i="38"/>
  <c r="G9240" i="38"/>
  <c r="F9240" i="38"/>
  <c r="E9240" i="38"/>
  <c r="R9239" i="38"/>
  <c r="R9604" i="38" s="1"/>
  <c r="H9604" i="38" s="1"/>
  <c r="L9239" i="38"/>
  <c r="L9604" i="38" s="1"/>
  <c r="H9239" i="38"/>
  <c r="G9239" i="38"/>
  <c r="F9239" i="38"/>
  <c r="E9239" i="38"/>
  <c r="R9238" i="38"/>
  <c r="R9603" i="38" s="1"/>
  <c r="L9238" i="38"/>
  <c r="L9603" i="38" s="1"/>
  <c r="E9603" i="38" s="1"/>
  <c r="H9238" i="38"/>
  <c r="G9238" i="38"/>
  <c r="F9238" i="38"/>
  <c r="E9238" i="38"/>
  <c r="R9237" i="38"/>
  <c r="R9602" i="38" s="1"/>
  <c r="G9602" i="38" s="1"/>
  <c r="L9237" i="38"/>
  <c r="L9602" i="38" s="1"/>
  <c r="F9602" i="38" s="1"/>
  <c r="H9237" i="38"/>
  <c r="G9237" i="38"/>
  <c r="F9237" i="38"/>
  <c r="E9237" i="38"/>
  <c r="R9236" i="38"/>
  <c r="R9601" i="38" s="1"/>
  <c r="G9601" i="38" s="1"/>
  <c r="L9236" i="38"/>
  <c r="L9601" i="38" s="1"/>
  <c r="H9236" i="38"/>
  <c r="G9236" i="38"/>
  <c r="F9236" i="38"/>
  <c r="E9236" i="38"/>
  <c r="R9235" i="38"/>
  <c r="R9600" i="38" s="1"/>
  <c r="H9600" i="38" s="1"/>
  <c r="L9235" i="38"/>
  <c r="L9600" i="38" s="1"/>
  <c r="H9235" i="38"/>
  <c r="G9235" i="38"/>
  <c r="F9235" i="38"/>
  <c r="E9235" i="38"/>
  <c r="R9234" i="38"/>
  <c r="R9599" i="38" s="1"/>
  <c r="L9234" i="38"/>
  <c r="L9599" i="38" s="1"/>
  <c r="H9234" i="38"/>
  <c r="G9234" i="38"/>
  <c r="F9234" i="38"/>
  <c r="E9234" i="38"/>
  <c r="R9233" i="38"/>
  <c r="R9598" i="38" s="1"/>
  <c r="G9598" i="38" s="1"/>
  <c r="L9233" i="38"/>
  <c r="L9598" i="38" s="1"/>
  <c r="H9233" i="38"/>
  <c r="G9233" i="38"/>
  <c r="F9233" i="38"/>
  <c r="E9233" i="38"/>
  <c r="R9232" i="38"/>
  <c r="R9597" i="38" s="1"/>
  <c r="L9232" i="38"/>
  <c r="L9597" i="38" s="1"/>
  <c r="E9597" i="38" s="1"/>
  <c r="H9232" i="38"/>
  <c r="G9232" i="38"/>
  <c r="F9232" i="38"/>
  <c r="E9232" i="38"/>
  <c r="R9231" i="38"/>
  <c r="R9596" i="38" s="1"/>
  <c r="L9231" i="38"/>
  <c r="L9596" i="38" s="1"/>
  <c r="H9231" i="38"/>
  <c r="G9231" i="38"/>
  <c r="F9231" i="38"/>
  <c r="E9231" i="38"/>
  <c r="R9230" i="38"/>
  <c r="R9595" i="38" s="1"/>
  <c r="H9595" i="38" s="1"/>
  <c r="L9230" i="38"/>
  <c r="L9595" i="38" s="1"/>
  <c r="F9595" i="38" s="1"/>
  <c r="H9230" i="38"/>
  <c r="G9230" i="38"/>
  <c r="F9230" i="38"/>
  <c r="E9230" i="38"/>
  <c r="R9229" i="38"/>
  <c r="R9594" i="38" s="1"/>
  <c r="H9594" i="38" s="1"/>
  <c r="L9229" i="38"/>
  <c r="L9594" i="38" s="1"/>
  <c r="H9229" i="38"/>
  <c r="G9229" i="38"/>
  <c r="F9229" i="38"/>
  <c r="E9229" i="38"/>
  <c r="R9228" i="38"/>
  <c r="R9593" i="38" s="1"/>
  <c r="L9228" i="38"/>
  <c r="L9593" i="38" s="1"/>
  <c r="H9228" i="38"/>
  <c r="G9228" i="38"/>
  <c r="F9228" i="38"/>
  <c r="E9228" i="38"/>
  <c r="R9227" i="38"/>
  <c r="R9592" i="38" s="1"/>
  <c r="G9592" i="38" s="1"/>
  <c r="L9227" i="38"/>
  <c r="L9592" i="38" s="1"/>
  <c r="H9227" i="38"/>
  <c r="G9227" i="38"/>
  <c r="F9227" i="38"/>
  <c r="E9227" i="38"/>
  <c r="R9226" i="38"/>
  <c r="R9591" i="38" s="1"/>
  <c r="L9226" i="38"/>
  <c r="L9591" i="38" s="1"/>
  <c r="H9226" i="38"/>
  <c r="G9226" i="38"/>
  <c r="F9226" i="38"/>
  <c r="E9226" i="38"/>
  <c r="R9225" i="38"/>
  <c r="R9590" i="38" s="1"/>
  <c r="L9225" i="38"/>
  <c r="L9590" i="38" s="1"/>
  <c r="F9590" i="38" s="1"/>
  <c r="H9225" i="38"/>
  <c r="G9225" i="38"/>
  <c r="F9225" i="38"/>
  <c r="E9225" i="38"/>
  <c r="R9224" i="38"/>
  <c r="R9589" i="38" s="1"/>
  <c r="L9224" i="38"/>
  <c r="L9589" i="38" s="1"/>
  <c r="H9224" i="38"/>
  <c r="G9224" i="38"/>
  <c r="F9224" i="38"/>
  <c r="E9224" i="38"/>
  <c r="R9223" i="38"/>
  <c r="R9588" i="38" s="1"/>
  <c r="H9588" i="38" s="1"/>
  <c r="L9223" i="38"/>
  <c r="L9588" i="38" s="1"/>
  <c r="H9223" i="38"/>
  <c r="G9223" i="38"/>
  <c r="F9223" i="38"/>
  <c r="E9223" i="38"/>
  <c r="R9222" i="38"/>
  <c r="R9587" i="38" s="1"/>
  <c r="L9222" i="38"/>
  <c r="L9587" i="38" s="1"/>
  <c r="E9587" i="38" s="1"/>
  <c r="H9222" i="38"/>
  <c r="G9222" i="38"/>
  <c r="F9222" i="38"/>
  <c r="E9222" i="38"/>
  <c r="R9221" i="38"/>
  <c r="R9586" i="38" s="1"/>
  <c r="L9221" i="38"/>
  <c r="L9586" i="38" s="1"/>
  <c r="H9221" i="38"/>
  <c r="G9221" i="38"/>
  <c r="F9221" i="38"/>
  <c r="E9221" i="38"/>
  <c r="R9220" i="38"/>
  <c r="R9585" i="38" s="1"/>
  <c r="L9220" i="38"/>
  <c r="L9585" i="38" s="1"/>
  <c r="H9220" i="38"/>
  <c r="G9220" i="38"/>
  <c r="F9220" i="38"/>
  <c r="E9220" i="38"/>
  <c r="R9219" i="38"/>
  <c r="R9584" i="38" s="1"/>
  <c r="L9219" i="38"/>
  <c r="L9584" i="38" s="1"/>
  <c r="H9219" i="38"/>
  <c r="G9219" i="38"/>
  <c r="F9219" i="38"/>
  <c r="E9219" i="38"/>
  <c r="R9218" i="38"/>
  <c r="R9583" i="38" s="1"/>
  <c r="L9218" i="38"/>
  <c r="L9583" i="38" s="1"/>
  <c r="H9218" i="38"/>
  <c r="G9218" i="38"/>
  <c r="F9218" i="38"/>
  <c r="E9218" i="38"/>
  <c r="R9217" i="38"/>
  <c r="R9582" i="38" s="1"/>
  <c r="L9217" i="38"/>
  <c r="L9582" i="38" s="1"/>
  <c r="H9217" i="38"/>
  <c r="G9217" i="38"/>
  <c r="F9217" i="38"/>
  <c r="E9217" i="38"/>
  <c r="R9216" i="38"/>
  <c r="L9216" i="38"/>
  <c r="L9581" i="38" s="1"/>
  <c r="H9216" i="38"/>
  <c r="G9216" i="38"/>
  <c r="F9216" i="38"/>
  <c r="E9216" i="38"/>
  <c r="R9215" i="38"/>
  <c r="R9580" i="38" s="1"/>
  <c r="L9215" i="38"/>
  <c r="L9580" i="38" s="1"/>
  <c r="H9215" i="38"/>
  <c r="G9215" i="38"/>
  <c r="F9215" i="38"/>
  <c r="E9215" i="38"/>
  <c r="R9214" i="38"/>
  <c r="R9579" i="38" s="1"/>
  <c r="L9214" i="38"/>
  <c r="L9579" i="38" s="1"/>
  <c r="H9214" i="38"/>
  <c r="G9214" i="38"/>
  <c r="F9214" i="38"/>
  <c r="E9214" i="38"/>
  <c r="R9213" i="38"/>
  <c r="R9578" i="38" s="1"/>
  <c r="L9213" i="38"/>
  <c r="L9578" i="38" s="1"/>
  <c r="H9213" i="38"/>
  <c r="G9213" i="38"/>
  <c r="F9213" i="38"/>
  <c r="E9213" i="38"/>
  <c r="R9212" i="38"/>
  <c r="R9577" i="38" s="1"/>
  <c r="L9212" i="38"/>
  <c r="L9577" i="38" s="1"/>
  <c r="H9212" i="38"/>
  <c r="G9212" i="38"/>
  <c r="F9212" i="38"/>
  <c r="E9212" i="38"/>
  <c r="R9211" i="38"/>
  <c r="L9211" i="38"/>
  <c r="L9576" i="38" s="1"/>
  <c r="H9211" i="38"/>
  <c r="G9211" i="38"/>
  <c r="F9211" i="38"/>
  <c r="E9211" i="38"/>
  <c r="R9210" i="38"/>
  <c r="R9575" i="38" s="1"/>
  <c r="L9210" i="38"/>
  <c r="L9575" i="38" s="1"/>
  <c r="H9210" i="38"/>
  <c r="G9210" i="38"/>
  <c r="F9210" i="38"/>
  <c r="E9210" i="38"/>
  <c r="R9209" i="38"/>
  <c r="R9574" i="38" s="1"/>
  <c r="L9209" i="38"/>
  <c r="L9574" i="38" s="1"/>
  <c r="H9209" i="38"/>
  <c r="G9209" i="38"/>
  <c r="F9209" i="38"/>
  <c r="E9209" i="38"/>
  <c r="R9208" i="38"/>
  <c r="R9573" i="38" s="1"/>
  <c r="L9208" i="38"/>
  <c r="L9573" i="38" s="1"/>
  <c r="H9208" i="38"/>
  <c r="G9208" i="38"/>
  <c r="F9208" i="38"/>
  <c r="E9208" i="38"/>
  <c r="R9207" i="38"/>
  <c r="R9572" i="38" s="1"/>
  <c r="L9207" i="38"/>
  <c r="L9572" i="38" s="1"/>
  <c r="H9207" i="38"/>
  <c r="G9207" i="38"/>
  <c r="F9207" i="38"/>
  <c r="E9207" i="38"/>
  <c r="R9206" i="38"/>
  <c r="R9571" i="38" s="1"/>
  <c r="L9206" i="38"/>
  <c r="L9571" i="38" s="1"/>
  <c r="H9206" i="38"/>
  <c r="G9206" i="38"/>
  <c r="F9206" i="38"/>
  <c r="E9206" i="38"/>
  <c r="R9205" i="38"/>
  <c r="R9570" i="38" s="1"/>
  <c r="L9205" i="38"/>
  <c r="L9570" i="38" s="1"/>
  <c r="H9205" i="38"/>
  <c r="G9205" i="38"/>
  <c r="F9205" i="38"/>
  <c r="E9205" i="38"/>
  <c r="R9204" i="38"/>
  <c r="R9569" i="38" s="1"/>
  <c r="L9204" i="38"/>
  <c r="L9569" i="38" s="1"/>
  <c r="H9204" i="38"/>
  <c r="G9204" i="38"/>
  <c r="F9204" i="38"/>
  <c r="E9204" i="38"/>
  <c r="R9203" i="38"/>
  <c r="R9568" i="38" s="1"/>
  <c r="L9203" i="38"/>
  <c r="L9568" i="38" s="1"/>
  <c r="H9203" i="38"/>
  <c r="G9203" i="38"/>
  <c r="F9203" i="38"/>
  <c r="E9203" i="38"/>
  <c r="R9202" i="38"/>
  <c r="R9567" i="38" s="1"/>
  <c r="L9202" i="38"/>
  <c r="L9567" i="38" s="1"/>
  <c r="H9202" i="38"/>
  <c r="G9202" i="38"/>
  <c r="F9202" i="38"/>
  <c r="E9202" i="38"/>
  <c r="R9201" i="38"/>
  <c r="R9566" i="38" s="1"/>
  <c r="L9201" i="38"/>
  <c r="L9566" i="38" s="1"/>
  <c r="H9201" i="38"/>
  <c r="G9201" i="38"/>
  <c r="F9201" i="38"/>
  <c r="E9201" i="38"/>
  <c r="R9200" i="38"/>
  <c r="R9565" i="38" s="1"/>
  <c r="L9200" i="38"/>
  <c r="L9565" i="38" s="1"/>
  <c r="H9200" i="38"/>
  <c r="G9200" i="38"/>
  <c r="F9200" i="38"/>
  <c r="E9200" i="38"/>
  <c r="R9199" i="38"/>
  <c r="R9564" i="38" s="1"/>
  <c r="L9199" i="38"/>
  <c r="L9564" i="38" s="1"/>
  <c r="H9199" i="38"/>
  <c r="G9199" i="38"/>
  <c r="F9199" i="38"/>
  <c r="E9199" i="38"/>
  <c r="R9198" i="38"/>
  <c r="R9563" i="38" s="1"/>
  <c r="L9198" i="38"/>
  <c r="L9563" i="38" s="1"/>
  <c r="H9198" i="38"/>
  <c r="G9198" i="38"/>
  <c r="F9198" i="38"/>
  <c r="E9198" i="38"/>
  <c r="R9197" i="38"/>
  <c r="R9562" i="38" s="1"/>
  <c r="L9197" i="38"/>
  <c r="L9562" i="38" s="1"/>
  <c r="H9197" i="38"/>
  <c r="G9197" i="38"/>
  <c r="F9197" i="38"/>
  <c r="E9197" i="38"/>
  <c r="R9196" i="38"/>
  <c r="R9561" i="38" s="1"/>
  <c r="L9196" i="38"/>
  <c r="L9561" i="38" s="1"/>
  <c r="H9196" i="38"/>
  <c r="G9196" i="38"/>
  <c r="F9196" i="38"/>
  <c r="E9196" i="38"/>
  <c r="R9195" i="38"/>
  <c r="R9560" i="38" s="1"/>
  <c r="L9195" i="38"/>
  <c r="L9560" i="38" s="1"/>
  <c r="H9195" i="38"/>
  <c r="G9195" i="38"/>
  <c r="F9195" i="38"/>
  <c r="E9195" i="38"/>
  <c r="R9194" i="38"/>
  <c r="R9559" i="38" s="1"/>
  <c r="L9194" i="38"/>
  <c r="L9559" i="38" s="1"/>
  <c r="H9194" i="38"/>
  <c r="G9194" i="38"/>
  <c r="F9194" i="38"/>
  <c r="E9194" i="38"/>
  <c r="R9193" i="38"/>
  <c r="R9558" i="38" s="1"/>
  <c r="L9193" i="38"/>
  <c r="L9558" i="38" s="1"/>
  <c r="H9193" i="38"/>
  <c r="G9193" i="38"/>
  <c r="F9193" i="38"/>
  <c r="E9193" i="38"/>
  <c r="R9192" i="38"/>
  <c r="R9557" i="38" s="1"/>
  <c r="L9192" i="38"/>
  <c r="L9557" i="38" s="1"/>
  <c r="H9192" i="38"/>
  <c r="G9192" i="38"/>
  <c r="F9192" i="38"/>
  <c r="E9192" i="38"/>
  <c r="R9191" i="38"/>
  <c r="R9556" i="38" s="1"/>
  <c r="L9191" i="38"/>
  <c r="L9556" i="38" s="1"/>
  <c r="H9191" i="38"/>
  <c r="G9191" i="38"/>
  <c r="F9191" i="38"/>
  <c r="E9191" i="38"/>
  <c r="R9190" i="38"/>
  <c r="R9555" i="38" s="1"/>
  <c r="L9190" i="38"/>
  <c r="L9555" i="38" s="1"/>
  <c r="H9190" i="38"/>
  <c r="G9190" i="38"/>
  <c r="F9190" i="38"/>
  <c r="E9190" i="38"/>
  <c r="R9189" i="38"/>
  <c r="R9554" i="38" s="1"/>
  <c r="L9189" i="38"/>
  <c r="H9189" i="38"/>
  <c r="G9189" i="38"/>
  <c r="F9189" i="38"/>
  <c r="E9189" i="38"/>
  <c r="R9188" i="38"/>
  <c r="R9553" i="38" s="1"/>
  <c r="L9188" i="38"/>
  <c r="L9553" i="38" s="1"/>
  <c r="H9188" i="38"/>
  <c r="G9188" i="38"/>
  <c r="F9188" i="38"/>
  <c r="E9188" i="38"/>
  <c r="R9187" i="38"/>
  <c r="R9552" i="38" s="1"/>
  <c r="L9187" i="38"/>
  <c r="L9552" i="38" s="1"/>
  <c r="H9187" i="38"/>
  <c r="G9187" i="38"/>
  <c r="F9187" i="38"/>
  <c r="E9187" i="38"/>
  <c r="R9186" i="38"/>
  <c r="R9551" i="38" s="1"/>
  <c r="L9186" i="38"/>
  <c r="L9551" i="38" s="1"/>
  <c r="H9186" i="38"/>
  <c r="G9186" i="38"/>
  <c r="F9186" i="38"/>
  <c r="E9186" i="38"/>
  <c r="R9185" i="38"/>
  <c r="R9550" i="38" s="1"/>
  <c r="L9185" i="38"/>
  <c r="L9550" i="38" s="1"/>
  <c r="H9185" i="38"/>
  <c r="G9185" i="38"/>
  <c r="F9185" i="38"/>
  <c r="E9185" i="38"/>
  <c r="R9184" i="38"/>
  <c r="L9184" i="38"/>
  <c r="L9549" i="38" s="1"/>
  <c r="H9184" i="38"/>
  <c r="G9184" i="38"/>
  <c r="F9184" i="38"/>
  <c r="E9184" i="38"/>
  <c r="R9183" i="38"/>
  <c r="R9548" i="38" s="1"/>
  <c r="L9183" i="38"/>
  <c r="L9548" i="38" s="1"/>
  <c r="H9183" i="38"/>
  <c r="G9183" i="38"/>
  <c r="F9183" i="38"/>
  <c r="E9183" i="38"/>
  <c r="R9182" i="38"/>
  <c r="R9547" i="38" s="1"/>
  <c r="L9182" i="38"/>
  <c r="L9547" i="38" s="1"/>
  <c r="H9182" i="38"/>
  <c r="G9182" i="38"/>
  <c r="F9182" i="38"/>
  <c r="E9182" i="38"/>
  <c r="R9181" i="38"/>
  <c r="R9546" i="38" s="1"/>
  <c r="L9181" i="38"/>
  <c r="L9546" i="38" s="1"/>
  <c r="H9181" i="38"/>
  <c r="G9181" i="38"/>
  <c r="F9181" i="38"/>
  <c r="E9181" i="38"/>
  <c r="R9180" i="38"/>
  <c r="R9545" i="38" s="1"/>
  <c r="L9180" i="38"/>
  <c r="L9545" i="38" s="1"/>
  <c r="H9180" i="38"/>
  <c r="G9180" i="38"/>
  <c r="F9180" i="38"/>
  <c r="E9180" i="38"/>
  <c r="R9179" i="38"/>
  <c r="R9544" i="38" s="1"/>
  <c r="L9179" i="38"/>
  <c r="L9544" i="38" s="1"/>
  <c r="H9179" i="38"/>
  <c r="G9179" i="38"/>
  <c r="F9179" i="38"/>
  <c r="E9179" i="38"/>
  <c r="R9178" i="38"/>
  <c r="R9543" i="38" s="1"/>
  <c r="L9178" i="38"/>
  <c r="L9543" i="38" s="1"/>
  <c r="H9178" i="38"/>
  <c r="G9178" i="38"/>
  <c r="F9178" i="38"/>
  <c r="E9178" i="38"/>
  <c r="R9177" i="38"/>
  <c r="R9542" i="38" s="1"/>
  <c r="L9177" i="38"/>
  <c r="L9542" i="38" s="1"/>
  <c r="H9177" i="38"/>
  <c r="G9177" i="38"/>
  <c r="F9177" i="38"/>
  <c r="E9177" i="38"/>
  <c r="R9176" i="38"/>
  <c r="R9541" i="38" s="1"/>
  <c r="L9176" i="38"/>
  <c r="L9541" i="38" s="1"/>
  <c r="H9176" i="38"/>
  <c r="G9176" i="38"/>
  <c r="F9176" i="38"/>
  <c r="E9176" i="38"/>
  <c r="R9175" i="38"/>
  <c r="R9540" i="38" s="1"/>
  <c r="L9175" i="38"/>
  <c r="L9540" i="38" s="1"/>
  <c r="H9175" i="38"/>
  <c r="G9175" i="38"/>
  <c r="F9175" i="38"/>
  <c r="E9175" i="38"/>
  <c r="R9174" i="38"/>
  <c r="R9539" i="38" s="1"/>
  <c r="L9174" i="38"/>
  <c r="L9539" i="38" s="1"/>
  <c r="H9174" i="38"/>
  <c r="G9174" i="38"/>
  <c r="F9174" i="38"/>
  <c r="E9174" i="38"/>
  <c r="R9173" i="38"/>
  <c r="R9538" i="38" s="1"/>
  <c r="L9173" i="38"/>
  <c r="L9538" i="38" s="1"/>
  <c r="H9173" i="38"/>
  <c r="G9173" i="38"/>
  <c r="F9173" i="38"/>
  <c r="E9173" i="38"/>
  <c r="R9172" i="38"/>
  <c r="R9537" i="38" s="1"/>
  <c r="L9172" i="38"/>
  <c r="L9537" i="38" s="1"/>
  <c r="H9172" i="38"/>
  <c r="G9172" i="38"/>
  <c r="F9172" i="38"/>
  <c r="E9172" i="38"/>
  <c r="R9171" i="38"/>
  <c r="R9536" i="38" s="1"/>
  <c r="L9171" i="38"/>
  <c r="L9536" i="38" s="1"/>
  <c r="H9171" i="38"/>
  <c r="G9171" i="38"/>
  <c r="F9171" i="38"/>
  <c r="E9171" i="38"/>
  <c r="R9170" i="38"/>
  <c r="R9535" i="38" s="1"/>
  <c r="L9170" i="38"/>
  <c r="L9535" i="38" s="1"/>
  <c r="H9170" i="38"/>
  <c r="G9170" i="38"/>
  <c r="F9170" i="38"/>
  <c r="E9170" i="38"/>
  <c r="R9169" i="38"/>
  <c r="R9534" i="38" s="1"/>
  <c r="L9169" i="38"/>
  <c r="L9534" i="38" s="1"/>
  <c r="H9169" i="38"/>
  <c r="G9169" i="38"/>
  <c r="F9169" i="38"/>
  <c r="E9169" i="38"/>
  <c r="R9168" i="38"/>
  <c r="R9533" i="38" s="1"/>
  <c r="L9168" i="38"/>
  <c r="L9533" i="38" s="1"/>
  <c r="H9168" i="38"/>
  <c r="G9168" i="38"/>
  <c r="F9168" i="38"/>
  <c r="E9168" i="38"/>
  <c r="R9167" i="38"/>
  <c r="R9532" i="38" s="1"/>
  <c r="L9167" i="38"/>
  <c r="L9532" i="38" s="1"/>
  <c r="H9167" i="38"/>
  <c r="G9167" i="38"/>
  <c r="F9167" i="38"/>
  <c r="E9167" i="38"/>
  <c r="R9166" i="38"/>
  <c r="R9531" i="38" s="1"/>
  <c r="L9166" i="38"/>
  <c r="L9531" i="38" s="1"/>
  <c r="H9166" i="38"/>
  <c r="G9166" i="38"/>
  <c r="F9166" i="38"/>
  <c r="E9166" i="38"/>
  <c r="R9165" i="38"/>
  <c r="R9530" i="38" s="1"/>
  <c r="L9165" i="38"/>
  <c r="L9530" i="38" s="1"/>
  <c r="H9165" i="38"/>
  <c r="G9165" i="38"/>
  <c r="F9165" i="38"/>
  <c r="E9165" i="38"/>
  <c r="R9164" i="38"/>
  <c r="L9164" i="38"/>
  <c r="L9529" i="38" s="1"/>
  <c r="H9164" i="38"/>
  <c r="G9164" i="38"/>
  <c r="F9164" i="38"/>
  <c r="E9164" i="38"/>
  <c r="R9163" i="38"/>
  <c r="R9528" i="38" s="1"/>
  <c r="L9163" i="38"/>
  <c r="L9528" i="38" s="1"/>
  <c r="H9163" i="38"/>
  <c r="G9163" i="38"/>
  <c r="F9163" i="38"/>
  <c r="E9163" i="38"/>
  <c r="R9162" i="38"/>
  <c r="R9527" i="38" s="1"/>
  <c r="L9162" i="38"/>
  <c r="L9527" i="38" s="1"/>
  <c r="H9162" i="38"/>
  <c r="G9162" i="38"/>
  <c r="F9162" i="38"/>
  <c r="E9162" i="38"/>
  <c r="R9161" i="38"/>
  <c r="R9526" i="38" s="1"/>
  <c r="L9161" i="38"/>
  <c r="L9526" i="38" s="1"/>
  <c r="H9161" i="38"/>
  <c r="G9161" i="38"/>
  <c r="F9161" i="38"/>
  <c r="E9161" i="38"/>
  <c r="R9160" i="38"/>
  <c r="R9525" i="38" s="1"/>
  <c r="L9160" i="38"/>
  <c r="L9525" i="38" s="1"/>
  <c r="H9160" i="38"/>
  <c r="G9160" i="38"/>
  <c r="F9160" i="38"/>
  <c r="E9160" i="38"/>
  <c r="R9159" i="38"/>
  <c r="R9524" i="38" s="1"/>
  <c r="L9159" i="38"/>
  <c r="L9524" i="38" s="1"/>
  <c r="H9159" i="38"/>
  <c r="G9159" i="38"/>
  <c r="F9159" i="38"/>
  <c r="E9159" i="38"/>
  <c r="R9158" i="38"/>
  <c r="R9523" i="38" s="1"/>
  <c r="L9158" i="38"/>
  <c r="L9523" i="38" s="1"/>
  <c r="H9158" i="38"/>
  <c r="G9158" i="38"/>
  <c r="F9158" i="38"/>
  <c r="E9158" i="38"/>
  <c r="R9157" i="38"/>
  <c r="L9157" i="38"/>
  <c r="L9522" i="38" s="1"/>
  <c r="H9157" i="38"/>
  <c r="G9157" i="38"/>
  <c r="F9157" i="38"/>
  <c r="E9157" i="38"/>
  <c r="R9156" i="38"/>
  <c r="R9521" i="38" s="1"/>
  <c r="L9156" i="38"/>
  <c r="L9521" i="38" s="1"/>
  <c r="H9156" i="38"/>
  <c r="G9156" i="38"/>
  <c r="F9156" i="38"/>
  <c r="E9156" i="38"/>
  <c r="R9155" i="38"/>
  <c r="R9520" i="38" s="1"/>
  <c r="L9155" i="38"/>
  <c r="L9520" i="38" s="1"/>
  <c r="H9155" i="38"/>
  <c r="G9155" i="38"/>
  <c r="F9155" i="38"/>
  <c r="E9155" i="38"/>
  <c r="R9154" i="38"/>
  <c r="R9519" i="38" s="1"/>
  <c r="L9154" i="38"/>
  <c r="L9519" i="38" s="1"/>
  <c r="H9154" i="38"/>
  <c r="G9154" i="38"/>
  <c r="F9154" i="38"/>
  <c r="E9154" i="38"/>
  <c r="R9153" i="38"/>
  <c r="L9153" i="38"/>
  <c r="L9518" i="38" s="1"/>
  <c r="H9153" i="38"/>
  <c r="G9153" i="38"/>
  <c r="F9153" i="38"/>
  <c r="E9153" i="38"/>
  <c r="R9152" i="38"/>
  <c r="R9517" i="38" s="1"/>
  <c r="L9152" i="38"/>
  <c r="L9517" i="38" s="1"/>
  <c r="H9152" i="38"/>
  <c r="G9152" i="38"/>
  <c r="F9152" i="38"/>
  <c r="E9152" i="38"/>
  <c r="R9151" i="38"/>
  <c r="R9516" i="38" s="1"/>
  <c r="L9151" i="38"/>
  <c r="L9516" i="38" s="1"/>
  <c r="H9151" i="38"/>
  <c r="G9151" i="38"/>
  <c r="F9151" i="38"/>
  <c r="E9151" i="38"/>
  <c r="R9150" i="38"/>
  <c r="R9515" i="38" s="1"/>
  <c r="L9150" i="38"/>
  <c r="L9515" i="38" s="1"/>
  <c r="H9150" i="38"/>
  <c r="G9150" i="38"/>
  <c r="F9150" i="38"/>
  <c r="E9150" i="38"/>
  <c r="R9149" i="38"/>
  <c r="L9149" i="38"/>
  <c r="L9514" i="38" s="1"/>
  <c r="H9149" i="38"/>
  <c r="G9149" i="38"/>
  <c r="F9149" i="38"/>
  <c r="E9149" i="38"/>
  <c r="R9148" i="38"/>
  <c r="R9513" i="38" s="1"/>
  <c r="L9148" i="38"/>
  <c r="L9513" i="38" s="1"/>
  <c r="H9148" i="38"/>
  <c r="G9148" i="38"/>
  <c r="F9148" i="38"/>
  <c r="E9148" i="38"/>
  <c r="R9147" i="38"/>
  <c r="R9512" i="38" s="1"/>
  <c r="L9147" i="38"/>
  <c r="L9512" i="38" s="1"/>
  <c r="H9147" i="38"/>
  <c r="G9147" i="38"/>
  <c r="F9147" i="38"/>
  <c r="E9147" i="38"/>
  <c r="R9146" i="38"/>
  <c r="R9511" i="38" s="1"/>
  <c r="L9146" i="38"/>
  <c r="L9511" i="38" s="1"/>
  <c r="H9146" i="38"/>
  <c r="G9146" i="38"/>
  <c r="F9146" i="38"/>
  <c r="E9146" i="38"/>
  <c r="R9145" i="38"/>
  <c r="L9145" i="38"/>
  <c r="L9510" i="38" s="1"/>
  <c r="H9145" i="38"/>
  <c r="G9145" i="38"/>
  <c r="F9145" i="38"/>
  <c r="E9145" i="38"/>
  <c r="R9144" i="38"/>
  <c r="R9509" i="38" s="1"/>
  <c r="L9144" i="38"/>
  <c r="L9509" i="38" s="1"/>
  <c r="H9144" i="38"/>
  <c r="G9144" i="38"/>
  <c r="F9144" i="38"/>
  <c r="E9144" i="38"/>
  <c r="R9143" i="38"/>
  <c r="R9508" i="38" s="1"/>
  <c r="L9143" i="38"/>
  <c r="L9508" i="38" s="1"/>
  <c r="H9143" i="38"/>
  <c r="G9143" i="38"/>
  <c r="F9143" i="38"/>
  <c r="E9143" i="38"/>
  <c r="R9142" i="38"/>
  <c r="R9507" i="38" s="1"/>
  <c r="L9142" i="38"/>
  <c r="L9507" i="38" s="1"/>
  <c r="H9142" i="38"/>
  <c r="G9142" i="38"/>
  <c r="F9142" i="38"/>
  <c r="E9142" i="38"/>
  <c r="R9141" i="38"/>
  <c r="L9141" i="38"/>
  <c r="L9506" i="38" s="1"/>
  <c r="H9141" i="38"/>
  <c r="G9141" i="38"/>
  <c r="F9141" i="38"/>
  <c r="E9141" i="38"/>
  <c r="R9140" i="38"/>
  <c r="R9505" i="38" s="1"/>
  <c r="L9140" i="38"/>
  <c r="L9505" i="38" s="1"/>
  <c r="H9140" i="38"/>
  <c r="G9140" i="38"/>
  <c r="F9140" i="38"/>
  <c r="E9140" i="38"/>
  <c r="R9139" i="38"/>
  <c r="R9504" i="38" s="1"/>
  <c r="L9139" i="38"/>
  <c r="L9504" i="38" s="1"/>
  <c r="H9139" i="38"/>
  <c r="G9139" i="38"/>
  <c r="F9139" i="38"/>
  <c r="E9139" i="38"/>
  <c r="R9138" i="38"/>
  <c r="R9503" i="38" s="1"/>
  <c r="L9138" i="38"/>
  <c r="H9138" i="38"/>
  <c r="G9138" i="38"/>
  <c r="F9138" i="38"/>
  <c r="E9138" i="38"/>
  <c r="R9137" i="38"/>
  <c r="L9137" i="38"/>
  <c r="L9502" i="38" s="1"/>
  <c r="H9137" i="38"/>
  <c r="G9137" i="38"/>
  <c r="F9137" i="38"/>
  <c r="E9137" i="38"/>
  <c r="R9136" i="38"/>
  <c r="R9501" i="38" s="1"/>
  <c r="L9136" i="38"/>
  <c r="L9501" i="38" s="1"/>
  <c r="H9136" i="38"/>
  <c r="G9136" i="38"/>
  <c r="F9136" i="38"/>
  <c r="E9136" i="38"/>
  <c r="R9135" i="38"/>
  <c r="R9500" i="38" s="1"/>
  <c r="L9135" i="38"/>
  <c r="L9500" i="38" s="1"/>
  <c r="H9135" i="38"/>
  <c r="G9135" i="38"/>
  <c r="F9135" i="38"/>
  <c r="E9135" i="38"/>
  <c r="R9134" i="38"/>
  <c r="R9499" i="38" s="1"/>
  <c r="L9134" i="38"/>
  <c r="H9134" i="38"/>
  <c r="G9134" i="38"/>
  <c r="F9134" i="38"/>
  <c r="E9134" i="38"/>
  <c r="R9133" i="38"/>
  <c r="L9133" i="38"/>
  <c r="L9498" i="38" s="1"/>
  <c r="H9133" i="38"/>
  <c r="G9133" i="38"/>
  <c r="F9133" i="38"/>
  <c r="E9133" i="38"/>
  <c r="R9132" i="38"/>
  <c r="R9497" i="38" s="1"/>
  <c r="L9132" i="38"/>
  <c r="L9497" i="38" s="1"/>
  <c r="H9132" i="38"/>
  <c r="G9132" i="38"/>
  <c r="F9132" i="38"/>
  <c r="E9132" i="38"/>
  <c r="H9131" i="38"/>
  <c r="G9131" i="38"/>
  <c r="F9131" i="38"/>
  <c r="E9131" i="38"/>
  <c r="H9130" i="38"/>
  <c r="G9130" i="38"/>
  <c r="F9130" i="38"/>
  <c r="E9130" i="38"/>
  <c r="H9129" i="38"/>
  <c r="G9129" i="38"/>
  <c r="F9129" i="38"/>
  <c r="E9129" i="38"/>
  <c r="H9128" i="38"/>
  <c r="G9128" i="38"/>
  <c r="F9128" i="38"/>
  <c r="E9128" i="38"/>
  <c r="H9127" i="38"/>
  <c r="G9127" i="38"/>
  <c r="F9127" i="38"/>
  <c r="E9127" i="38"/>
  <c r="H9126" i="38"/>
  <c r="G9126" i="38"/>
  <c r="F9126" i="38"/>
  <c r="E9126" i="38"/>
  <c r="H9125" i="38"/>
  <c r="G9125" i="38"/>
  <c r="F9125" i="38"/>
  <c r="E9125" i="38"/>
  <c r="H9124" i="38"/>
  <c r="G9124" i="38"/>
  <c r="F9124" i="38"/>
  <c r="E9124" i="38"/>
  <c r="H9123" i="38"/>
  <c r="G9123" i="38"/>
  <c r="F9123" i="38"/>
  <c r="E9123" i="38"/>
  <c r="H9122" i="38"/>
  <c r="G9122" i="38"/>
  <c r="F9122" i="38"/>
  <c r="E9122" i="38"/>
  <c r="H9121" i="38"/>
  <c r="G9121" i="38"/>
  <c r="F9121" i="38"/>
  <c r="E9121" i="38"/>
  <c r="H9120" i="38"/>
  <c r="G9120" i="38"/>
  <c r="F9120" i="38"/>
  <c r="E9120" i="38"/>
  <c r="H9119" i="38"/>
  <c r="G9119" i="38"/>
  <c r="F9119" i="38"/>
  <c r="E9119" i="38"/>
  <c r="H9118" i="38"/>
  <c r="G9118" i="38"/>
  <c r="F9118" i="38"/>
  <c r="E9118" i="38"/>
  <c r="H9117" i="38"/>
  <c r="G9117" i="38"/>
  <c r="F9117" i="38"/>
  <c r="E9117" i="38"/>
  <c r="H9116" i="38"/>
  <c r="G9116" i="38"/>
  <c r="F9116" i="38"/>
  <c r="E9116" i="38"/>
  <c r="H9115" i="38"/>
  <c r="G9115" i="38"/>
  <c r="F9115" i="38"/>
  <c r="E9115" i="38"/>
  <c r="H9114" i="38"/>
  <c r="G9114" i="38"/>
  <c r="F9114" i="38"/>
  <c r="E9114" i="38"/>
  <c r="H9113" i="38"/>
  <c r="G9113" i="38"/>
  <c r="F9113" i="38"/>
  <c r="E9113" i="38"/>
  <c r="H9112" i="38"/>
  <c r="G9112" i="38"/>
  <c r="F9112" i="38"/>
  <c r="E9112" i="38"/>
  <c r="H9111" i="38"/>
  <c r="G9111" i="38"/>
  <c r="F9111" i="38"/>
  <c r="E9111" i="38"/>
  <c r="H9110" i="38"/>
  <c r="G9110" i="38"/>
  <c r="F9110" i="38"/>
  <c r="E9110" i="38"/>
  <c r="H9109" i="38"/>
  <c r="G9109" i="38"/>
  <c r="F9109" i="38"/>
  <c r="E9109" i="38"/>
  <c r="H9108" i="38"/>
  <c r="G9108" i="38"/>
  <c r="F9108" i="38"/>
  <c r="E9108" i="38"/>
  <c r="H9107" i="38"/>
  <c r="G9107" i="38"/>
  <c r="F9107" i="38"/>
  <c r="E9107" i="38"/>
  <c r="H9106" i="38"/>
  <c r="G9106" i="38"/>
  <c r="F9106" i="38"/>
  <c r="E9106" i="38"/>
  <c r="H9105" i="38"/>
  <c r="G9105" i="38"/>
  <c r="F9105" i="38"/>
  <c r="E9105" i="38"/>
  <c r="H9104" i="38"/>
  <c r="G9104" i="38"/>
  <c r="F9104" i="38"/>
  <c r="E9104" i="38"/>
  <c r="H9103" i="38"/>
  <c r="G9103" i="38"/>
  <c r="F9103" i="38"/>
  <c r="E9103" i="38"/>
  <c r="H9102" i="38"/>
  <c r="G9102" i="38"/>
  <c r="F9102" i="38"/>
  <c r="E9102" i="38"/>
  <c r="H9101" i="38"/>
  <c r="G9101" i="38"/>
  <c r="F9101" i="38"/>
  <c r="E9101" i="38"/>
  <c r="H9100" i="38"/>
  <c r="G9100" i="38"/>
  <c r="F9100" i="38"/>
  <c r="E9100" i="38"/>
  <c r="H9099" i="38"/>
  <c r="G9099" i="38"/>
  <c r="F9099" i="38"/>
  <c r="E9099" i="38"/>
  <c r="H9098" i="38"/>
  <c r="G9098" i="38"/>
  <c r="F9098" i="38"/>
  <c r="E9098" i="38"/>
  <c r="H9097" i="38"/>
  <c r="G9097" i="38"/>
  <c r="F9097" i="38"/>
  <c r="E9097" i="38"/>
  <c r="H9096" i="38"/>
  <c r="G9096" i="38"/>
  <c r="F9096" i="38"/>
  <c r="E9096" i="38"/>
  <c r="H9095" i="38"/>
  <c r="G9095" i="38"/>
  <c r="F9095" i="38"/>
  <c r="E9095" i="38"/>
  <c r="H9094" i="38"/>
  <c r="G9094" i="38"/>
  <c r="F9094" i="38"/>
  <c r="E9094" i="38"/>
  <c r="H9093" i="38"/>
  <c r="G9093" i="38"/>
  <c r="F9093" i="38"/>
  <c r="E9093" i="38"/>
  <c r="H9092" i="38"/>
  <c r="G9092" i="38"/>
  <c r="F9092" i="38"/>
  <c r="E9092" i="38"/>
  <c r="H9091" i="38"/>
  <c r="G9091" i="38"/>
  <c r="F9091" i="38"/>
  <c r="E9091" i="38"/>
  <c r="H9090" i="38"/>
  <c r="G9090" i="38"/>
  <c r="F9090" i="38"/>
  <c r="E9090" i="38"/>
  <c r="H9089" i="38"/>
  <c r="G9089" i="38"/>
  <c r="F9089" i="38"/>
  <c r="E9089" i="38"/>
  <c r="H9088" i="38"/>
  <c r="G9088" i="38"/>
  <c r="F9088" i="38"/>
  <c r="E9088" i="38"/>
  <c r="H9087" i="38"/>
  <c r="G9087" i="38"/>
  <c r="F9087" i="38"/>
  <c r="E9087" i="38"/>
  <c r="H9086" i="38"/>
  <c r="G9086" i="38"/>
  <c r="F9086" i="38"/>
  <c r="E9086" i="38"/>
  <c r="H9085" i="38"/>
  <c r="G9085" i="38"/>
  <c r="F9085" i="38"/>
  <c r="E9085" i="38"/>
  <c r="H9084" i="38"/>
  <c r="G9084" i="38"/>
  <c r="F9084" i="38"/>
  <c r="E9084" i="38"/>
  <c r="H9083" i="38"/>
  <c r="G9083" i="38"/>
  <c r="F9083" i="38"/>
  <c r="E9083" i="38"/>
  <c r="H9082" i="38"/>
  <c r="G9082" i="38"/>
  <c r="F9082" i="38"/>
  <c r="E9082" i="38"/>
  <c r="H9081" i="38"/>
  <c r="G9081" i="38"/>
  <c r="F9081" i="38"/>
  <c r="E9081" i="38"/>
  <c r="H9080" i="38"/>
  <c r="G9080" i="38"/>
  <c r="F9080" i="38"/>
  <c r="E9080" i="38"/>
  <c r="H9079" i="38"/>
  <c r="G9079" i="38"/>
  <c r="F9079" i="38"/>
  <c r="E9079" i="38"/>
  <c r="H9078" i="38"/>
  <c r="G9078" i="38"/>
  <c r="F9078" i="38"/>
  <c r="E9078" i="38"/>
  <c r="H9077" i="38"/>
  <c r="G9077" i="38"/>
  <c r="F9077" i="38"/>
  <c r="E9077" i="38"/>
  <c r="H9076" i="38"/>
  <c r="G9076" i="38"/>
  <c r="F9076" i="38"/>
  <c r="E9076" i="38"/>
  <c r="H9075" i="38"/>
  <c r="G9075" i="38"/>
  <c r="F9075" i="38"/>
  <c r="E9075" i="38"/>
  <c r="H9074" i="38"/>
  <c r="G9074" i="38"/>
  <c r="F9074" i="38"/>
  <c r="E9074" i="38"/>
  <c r="H9073" i="38"/>
  <c r="G9073" i="38"/>
  <c r="F9073" i="38"/>
  <c r="E9073" i="38"/>
  <c r="H9072" i="38"/>
  <c r="G9072" i="38"/>
  <c r="F9072" i="38"/>
  <c r="E9072" i="38"/>
  <c r="H9071" i="38"/>
  <c r="G9071" i="38"/>
  <c r="F9071" i="38"/>
  <c r="E9071" i="38"/>
  <c r="H9070" i="38"/>
  <c r="G9070" i="38"/>
  <c r="F9070" i="38"/>
  <c r="E9070" i="38"/>
  <c r="H9069" i="38"/>
  <c r="G9069" i="38"/>
  <c r="F9069" i="38"/>
  <c r="E9069" i="38"/>
  <c r="H9068" i="38"/>
  <c r="G9068" i="38"/>
  <c r="F9068" i="38"/>
  <c r="E9068" i="38"/>
  <c r="H9067" i="38"/>
  <c r="G9067" i="38"/>
  <c r="F9067" i="38"/>
  <c r="E9067" i="38"/>
  <c r="H9066" i="38"/>
  <c r="G9066" i="38"/>
  <c r="F9066" i="38"/>
  <c r="E9066" i="38"/>
  <c r="H9065" i="38"/>
  <c r="G9065" i="38"/>
  <c r="F9065" i="38"/>
  <c r="E9065" i="38"/>
  <c r="H9064" i="38"/>
  <c r="G9064" i="38"/>
  <c r="F9064" i="38"/>
  <c r="E9064" i="38"/>
  <c r="H9063" i="38"/>
  <c r="G9063" i="38"/>
  <c r="F9063" i="38"/>
  <c r="E9063" i="38"/>
  <c r="H9062" i="38"/>
  <c r="G9062" i="38"/>
  <c r="F9062" i="38"/>
  <c r="E9062" i="38"/>
  <c r="H9061" i="38"/>
  <c r="G9061" i="38"/>
  <c r="F9061" i="38"/>
  <c r="E9061" i="38"/>
  <c r="H9060" i="38"/>
  <c r="G9060" i="38"/>
  <c r="F9060" i="38"/>
  <c r="E9060" i="38"/>
  <c r="H9059" i="38"/>
  <c r="G9059" i="38"/>
  <c r="F9059" i="38"/>
  <c r="E9059" i="38"/>
  <c r="H9058" i="38"/>
  <c r="G9058" i="38"/>
  <c r="F9058" i="38"/>
  <c r="E9058" i="38"/>
  <c r="H9057" i="38"/>
  <c r="G9057" i="38"/>
  <c r="F9057" i="38"/>
  <c r="E9057" i="38"/>
  <c r="H9056" i="38"/>
  <c r="G9056" i="38"/>
  <c r="F9056" i="38"/>
  <c r="E9056" i="38"/>
  <c r="H9055" i="38"/>
  <c r="G9055" i="38"/>
  <c r="F9055" i="38"/>
  <c r="E9055" i="38"/>
  <c r="H9054" i="38"/>
  <c r="G9054" i="38"/>
  <c r="F9054" i="38"/>
  <c r="E9054" i="38"/>
  <c r="H9053" i="38"/>
  <c r="G9053" i="38"/>
  <c r="F9053" i="38"/>
  <c r="E9053" i="38"/>
  <c r="H9052" i="38"/>
  <c r="G9052" i="38"/>
  <c r="F9052" i="38"/>
  <c r="E9052" i="38"/>
  <c r="H9051" i="38"/>
  <c r="G9051" i="38"/>
  <c r="F9051" i="38"/>
  <c r="E9051" i="38"/>
  <c r="H9050" i="38"/>
  <c r="G9050" i="38"/>
  <c r="F9050" i="38"/>
  <c r="E9050" i="38"/>
  <c r="H9049" i="38"/>
  <c r="G9049" i="38"/>
  <c r="F9049" i="38"/>
  <c r="E9049" i="38"/>
  <c r="H9048" i="38"/>
  <c r="G9048" i="38"/>
  <c r="F9048" i="38"/>
  <c r="E9048" i="38"/>
  <c r="H9047" i="38"/>
  <c r="G9047" i="38"/>
  <c r="F9047" i="38"/>
  <c r="E9047" i="38"/>
  <c r="H9046" i="38"/>
  <c r="G9046" i="38"/>
  <c r="F9046" i="38"/>
  <c r="E9046" i="38"/>
  <c r="H9045" i="38"/>
  <c r="G9045" i="38"/>
  <c r="F9045" i="38"/>
  <c r="E9045" i="38"/>
  <c r="H9044" i="38"/>
  <c r="G9044" i="38"/>
  <c r="F9044" i="38"/>
  <c r="E9044" i="38"/>
  <c r="H9043" i="38"/>
  <c r="G9043" i="38"/>
  <c r="F9043" i="38"/>
  <c r="E9043" i="38"/>
  <c r="H9042" i="38"/>
  <c r="G9042" i="38"/>
  <c r="F9042" i="38"/>
  <c r="E9042" i="38"/>
  <c r="H9041" i="38"/>
  <c r="G9041" i="38"/>
  <c r="F9041" i="38"/>
  <c r="E9041" i="38"/>
  <c r="H9040" i="38"/>
  <c r="G9040" i="38"/>
  <c r="F9040" i="38"/>
  <c r="E9040" i="38"/>
  <c r="H9039" i="38"/>
  <c r="G9039" i="38"/>
  <c r="F9039" i="38"/>
  <c r="E9039" i="38"/>
  <c r="H9038" i="38"/>
  <c r="G9038" i="38"/>
  <c r="F9038" i="38"/>
  <c r="E9038" i="38"/>
  <c r="H9037" i="38"/>
  <c r="G9037" i="38"/>
  <c r="F9037" i="38"/>
  <c r="E9037" i="38"/>
  <c r="H9036" i="38"/>
  <c r="G9036" i="38"/>
  <c r="F9036" i="38"/>
  <c r="E9036" i="38"/>
  <c r="H9035" i="38"/>
  <c r="G9035" i="38"/>
  <c r="F9035" i="38"/>
  <c r="E9035" i="38"/>
  <c r="H9034" i="38"/>
  <c r="G9034" i="38"/>
  <c r="F9034" i="38"/>
  <c r="E9034" i="38"/>
  <c r="H9033" i="38"/>
  <c r="G9033" i="38"/>
  <c r="F9033" i="38"/>
  <c r="E9033" i="38"/>
  <c r="H9032" i="38"/>
  <c r="G9032" i="38"/>
  <c r="F9032" i="38"/>
  <c r="E9032" i="38"/>
  <c r="H9031" i="38"/>
  <c r="G9031" i="38"/>
  <c r="F9031" i="38"/>
  <c r="E9031" i="38"/>
  <c r="H9030" i="38"/>
  <c r="G9030" i="38"/>
  <c r="F9030" i="38"/>
  <c r="E9030" i="38"/>
  <c r="H9029" i="38"/>
  <c r="G9029" i="38"/>
  <c r="F9029" i="38"/>
  <c r="E9029" i="38"/>
  <c r="H9028" i="38"/>
  <c r="G9028" i="38"/>
  <c r="F9028" i="38"/>
  <c r="E9028" i="38"/>
  <c r="H9027" i="38"/>
  <c r="G9027" i="38"/>
  <c r="F9027" i="38"/>
  <c r="E9027" i="38"/>
  <c r="H9026" i="38"/>
  <c r="G9026" i="38"/>
  <c r="F9026" i="38"/>
  <c r="E9026" i="38"/>
  <c r="H9025" i="38"/>
  <c r="G9025" i="38"/>
  <c r="F9025" i="38"/>
  <c r="E9025" i="38"/>
  <c r="H9024" i="38"/>
  <c r="G9024" i="38"/>
  <c r="F9024" i="38"/>
  <c r="E9024" i="38"/>
  <c r="H9023" i="38"/>
  <c r="G9023" i="38"/>
  <c r="F9023" i="38"/>
  <c r="E9023" i="38"/>
  <c r="H9022" i="38"/>
  <c r="G9022" i="38"/>
  <c r="F9022" i="38"/>
  <c r="E9022" i="38"/>
  <c r="H9021" i="38"/>
  <c r="G9021" i="38"/>
  <c r="F9021" i="38"/>
  <c r="E9021" i="38"/>
  <c r="H9020" i="38"/>
  <c r="G9020" i="38"/>
  <c r="F9020" i="38"/>
  <c r="E9020" i="38"/>
  <c r="H9019" i="38"/>
  <c r="G9019" i="38"/>
  <c r="F9019" i="38"/>
  <c r="E9019" i="38"/>
  <c r="H9018" i="38"/>
  <c r="G9018" i="38"/>
  <c r="F9018" i="38"/>
  <c r="E9018" i="38"/>
  <c r="H9017" i="38"/>
  <c r="G9017" i="38"/>
  <c r="F9017" i="38"/>
  <c r="E9017" i="38"/>
  <c r="H9016" i="38"/>
  <c r="G9016" i="38"/>
  <c r="F9016" i="38"/>
  <c r="E9016" i="38"/>
  <c r="H9015" i="38"/>
  <c r="G9015" i="38"/>
  <c r="F9015" i="38"/>
  <c r="E9015" i="38"/>
  <c r="H9014" i="38"/>
  <c r="G9014" i="38"/>
  <c r="F9014" i="38"/>
  <c r="E9014" i="38"/>
  <c r="H9013" i="38"/>
  <c r="G9013" i="38"/>
  <c r="F9013" i="38"/>
  <c r="E9013" i="38"/>
  <c r="H9012" i="38"/>
  <c r="G9012" i="38"/>
  <c r="F9012" i="38"/>
  <c r="E9012" i="38"/>
  <c r="H9011" i="38"/>
  <c r="G9011" i="38"/>
  <c r="F9011" i="38"/>
  <c r="E9011" i="38"/>
  <c r="H9010" i="38"/>
  <c r="G9010" i="38"/>
  <c r="F9010" i="38"/>
  <c r="E9010" i="38"/>
  <c r="H9009" i="38"/>
  <c r="G9009" i="38"/>
  <c r="F9009" i="38"/>
  <c r="E9009" i="38"/>
  <c r="H9008" i="38"/>
  <c r="G9008" i="38"/>
  <c r="F9008" i="38"/>
  <c r="E9008" i="38"/>
  <c r="H9007" i="38"/>
  <c r="G9007" i="38"/>
  <c r="F9007" i="38"/>
  <c r="E9007" i="38"/>
  <c r="H9006" i="38"/>
  <c r="G9006" i="38"/>
  <c r="F9006" i="38"/>
  <c r="E9006" i="38"/>
  <c r="H9005" i="38"/>
  <c r="G9005" i="38"/>
  <c r="F9005" i="38"/>
  <c r="E9005" i="38"/>
  <c r="H9004" i="38"/>
  <c r="G9004" i="38"/>
  <c r="F9004" i="38"/>
  <c r="E9004" i="38"/>
  <c r="H9003" i="38"/>
  <c r="G9003" i="38"/>
  <c r="F9003" i="38"/>
  <c r="E9003" i="38"/>
  <c r="H9002" i="38"/>
  <c r="G9002" i="38"/>
  <c r="F9002" i="38"/>
  <c r="E9002" i="38"/>
  <c r="H9001" i="38"/>
  <c r="G9001" i="38"/>
  <c r="F9001" i="38"/>
  <c r="E9001" i="38"/>
  <c r="H9000" i="38"/>
  <c r="G9000" i="38"/>
  <c r="F9000" i="38"/>
  <c r="E9000" i="38"/>
  <c r="H8999" i="38"/>
  <c r="G8999" i="38"/>
  <c r="F8999" i="38"/>
  <c r="E8999" i="38"/>
  <c r="H8998" i="38"/>
  <c r="G8998" i="38"/>
  <c r="F8998" i="38"/>
  <c r="E8998" i="38"/>
  <c r="H8997" i="38"/>
  <c r="G8997" i="38"/>
  <c r="F8997" i="38"/>
  <c r="E8997" i="38"/>
  <c r="H8996" i="38"/>
  <c r="G8996" i="38"/>
  <c r="F8996" i="38"/>
  <c r="E8996" i="38"/>
  <c r="H8995" i="38"/>
  <c r="G8995" i="38"/>
  <c r="F8995" i="38"/>
  <c r="E8995" i="38"/>
  <c r="H8994" i="38"/>
  <c r="G8994" i="38"/>
  <c r="F8994" i="38"/>
  <c r="E8994" i="38"/>
  <c r="H8993" i="38"/>
  <c r="G8993" i="38"/>
  <c r="F8993" i="38"/>
  <c r="E8993" i="38"/>
  <c r="H8992" i="38"/>
  <c r="G8992" i="38"/>
  <c r="F8992" i="38"/>
  <c r="E8992" i="38"/>
  <c r="H8991" i="38"/>
  <c r="G8991" i="38"/>
  <c r="F8991" i="38"/>
  <c r="E8991" i="38"/>
  <c r="H8990" i="38"/>
  <c r="G8990" i="38"/>
  <c r="F8990" i="38"/>
  <c r="E8990" i="38"/>
  <c r="H8989" i="38"/>
  <c r="G8989" i="38"/>
  <c r="F8989" i="38"/>
  <c r="E8989" i="38"/>
  <c r="H8988" i="38"/>
  <c r="G8988" i="38"/>
  <c r="F8988" i="38"/>
  <c r="E8988" i="38"/>
  <c r="H8987" i="38"/>
  <c r="G8987" i="38"/>
  <c r="F8987" i="38"/>
  <c r="E8987" i="38"/>
  <c r="H8986" i="38"/>
  <c r="G8986" i="38"/>
  <c r="F8986" i="38"/>
  <c r="E8986" i="38"/>
  <c r="H8985" i="38"/>
  <c r="G8985" i="38"/>
  <c r="F8985" i="38"/>
  <c r="E8985" i="38"/>
  <c r="H8984" i="38"/>
  <c r="G8984" i="38"/>
  <c r="F8984" i="38"/>
  <c r="E8984" i="38"/>
  <c r="H8983" i="38"/>
  <c r="G8983" i="38"/>
  <c r="F8983" i="38"/>
  <c r="E8983" i="38"/>
  <c r="H8982" i="38"/>
  <c r="G8982" i="38"/>
  <c r="F8982" i="38"/>
  <c r="E8982" i="38"/>
  <c r="H8981" i="38"/>
  <c r="G8981" i="38"/>
  <c r="F8981" i="38"/>
  <c r="E8981" i="38"/>
  <c r="H8980" i="38"/>
  <c r="G8980" i="38"/>
  <c r="F8980" i="38"/>
  <c r="E8980" i="38"/>
  <c r="H8979" i="38"/>
  <c r="G8979" i="38"/>
  <c r="F8979" i="38"/>
  <c r="E8979" i="38"/>
  <c r="H8978" i="38"/>
  <c r="G8978" i="38"/>
  <c r="F8978" i="38"/>
  <c r="E8978" i="38"/>
  <c r="H8977" i="38"/>
  <c r="G8977" i="38"/>
  <c r="F8977" i="38"/>
  <c r="E8977" i="38"/>
  <c r="H8976" i="38"/>
  <c r="G8976" i="38"/>
  <c r="F8976" i="38"/>
  <c r="E8976" i="38"/>
  <c r="H8975" i="38"/>
  <c r="G8975" i="38"/>
  <c r="F8975" i="38"/>
  <c r="E8975" i="38"/>
  <c r="H8974" i="38"/>
  <c r="G8974" i="38"/>
  <c r="F8974" i="38"/>
  <c r="E8974" i="38"/>
  <c r="H8973" i="38"/>
  <c r="G8973" i="38"/>
  <c r="F8973" i="38"/>
  <c r="E8973" i="38"/>
  <c r="H8972" i="38"/>
  <c r="G8972" i="38"/>
  <c r="F8972" i="38"/>
  <c r="E8972" i="38"/>
  <c r="H8971" i="38"/>
  <c r="G8971" i="38"/>
  <c r="F8971" i="38"/>
  <c r="E8971" i="38"/>
  <c r="H8970" i="38"/>
  <c r="G8970" i="38"/>
  <c r="F8970" i="38"/>
  <c r="E8970" i="38"/>
  <c r="H8969" i="38"/>
  <c r="G8969" i="38"/>
  <c r="F8969" i="38"/>
  <c r="E8969" i="38"/>
  <c r="H8968" i="38"/>
  <c r="G8968" i="38"/>
  <c r="F8968" i="38"/>
  <c r="E8968" i="38"/>
  <c r="H8967" i="38"/>
  <c r="G8967" i="38"/>
  <c r="F8967" i="38"/>
  <c r="E8967" i="38"/>
  <c r="H8966" i="38"/>
  <c r="G8966" i="38"/>
  <c r="F8966" i="38"/>
  <c r="E8966" i="38"/>
  <c r="H8965" i="38"/>
  <c r="G8965" i="38"/>
  <c r="F8965" i="38"/>
  <c r="E8965" i="38"/>
  <c r="H8964" i="38"/>
  <c r="G8964" i="38"/>
  <c r="F8964" i="38"/>
  <c r="E8964" i="38"/>
  <c r="H8963" i="38"/>
  <c r="G8963" i="38"/>
  <c r="F8963" i="38"/>
  <c r="E8963" i="38"/>
  <c r="H8962" i="38"/>
  <c r="G8962" i="38"/>
  <c r="F8962" i="38"/>
  <c r="E8962" i="38"/>
  <c r="H8961" i="38"/>
  <c r="G8961" i="38"/>
  <c r="F8961" i="38"/>
  <c r="E8961" i="38"/>
  <c r="H8960" i="38"/>
  <c r="G8960" i="38"/>
  <c r="F8960" i="38"/>
  <c r="E8960" i="38"/>
  <c r="H8959" i="38"/>
  <c r="G8959" i="38"/>
  <c r="F8959" i="38"/>
  <c r="E8959" i="38"/>
  <c r="H8958" i="38"/>
  <c r="G8958" i="38"/>
  <c r="F8958" i="38"/>
  <c r="E8958" i="38"/>
  <c r="H8957" i="38"/>
  <c r="G8957" i="38"/>
  <c r="F8957" i="38"/>
  <c r="E8957" i="38"/>
  <c r="H8956" i="38"/>
  <c r="G8956" i="38"/>
  <c r="F8956" i="38"/>
  <c r="E8956" i="38"/>
  <c r="H8955" i="38"/>
  <c r="G8955" i="38"/>
  <c r="F8955" i="38"/>
  <c r="E8955" i="38"/>
  <c r="H8954" i="38"/>
  <c r="G8954" i="38"/>
  <c r="F8954" i="38"/>
  <c r="E8954" i="38"/>
  <c r="H8953" i="38"/>
  <c r="G8953" i="38"/>
  <c r="F8953" i="38"/>
  <c r="E8953" i="38"/>
  <c r="H8952" i="38"/>
  <c r="G8952" i="38"/>
  <c r="F8952" i="38"/>
  <c r="E8952" i="38"/>
  <c r="H8951" i="38"/>
  <c r="G8951" i="38"/>
  <c r="F8951" i="38"/>
  <c r="E8951" i="38"/>
  <c r="H8950" i="38"/>
  <c r="G8950" i="38"/>
  <c r="F8950" i="38"/>
  <c r="E8950" i="38"/>
  <c r="H8949" i="38"/>
  <c r="G8949" i="38"/>
  <c r="F8949" i="38"/>
  <c r="E8949" i="38"/>
  <c r="H8948" i="38"/>
  <c r="G8948" i="38"/>
  <c r="F8948" i="38"/>
  <c r="E8948" i="38"/>
  <c r="H8947" i="38"/>
  <c r="G8947" i="38"/>
  <c r="F8947" i="38"/>
  <c r="E8947" i="38"/>
  <c r="H8946" i="38"/>
  <c r="G8946" i="38"/>
  <c r="F8946" i="38"/>
  <c r="E8946" i="38"/>
  <c r="H8945" i="38"/>
  <c r="G8945" i="38"/>
  <c r="F8945" i="38"/>
  <c r="E8945" i="38"/>
  <c r="H8944" i="38"/>
  <c r="G8944" i="38"/>
  <c r="F8944" i="38"/>
  <c r="E8944" i="38"/>
  <c r="H8943" i="38"/>
  <c r="G8943" i="38"/>
  <c r="F8943" i="38"/>
  <c r="E8943" i="38"/>
  <c r="H8942" i="38"/>
  <c r="G8942" i="38"/>
  <c r="F8942" i="38"/>
  <c r="E8942" i="38"/>
  <c r="H8941" i="38"/>
  <c r="G8941" i="38"/>
  <c r="F8941" i="38"/>
  <c r="E8941" i="38"/>
  <c r="H8940" i="38"/>
  <c r="G8940" i="38"/>
  <c r="F8940" i="38"/>
  <c r="E8940" i="38"/>
  <c r="H8939" i="38"/>
  <c r="G8939" i="38"/>
  <c r="F8939" i="38"/>
  <c r="E8939" i="38"/>
  <c r="H8938" i="38"/>
  <c r="G8938" i="38"/>
  <c r="F8938" i="38"/>
  <c r="E8938" i="38"/>
  <c r="H8937" i="38"/>
  <c r="G8937" i="38"/>
  <c r="F8937" i="38"/>
  <c r="E8937" i="38"/>
  <c r="H8936" i="38"/>
  <c r="G8936" i="38"/>
  <c r="F8936" i="38"/>
  <c r="E8936" i="38"/>
  <c r="H8935" i="38"/>
  <c r="G8935" i="38"/>
  <c r="F8935" i="38"/>
  <c r="E8935" i="38"/>
  <c r="H8934" i="38"/>
  <c r="G8934" i="38"/>
  <c r="F8934" i="38"/>
  <c r="E8934" i="38"/>
  <c r="H8933" i="38"/>
  <c r="G8933" i="38"/>
  <c r="F8933" i="38"/>
  <c r="E8933" i="38"/>
  <c r="H8932" i="38"/>
  <c r="G8932" i="38"/>
  <c r="F8932" i="38"/>
  <c r="E8932" i="38"/>
  <c r="H8931" i="38"/>
  <c r="G8931" i="38"/>
  <c r="F8931" i="38"/>
  <c r="E8931" i="38"/>
  <c r="H8930" i="38"/>
  <c r="G8930" i="38"/>
  <c r="F8930" i="38"/>
  <c r="E8930" i="38"/>
  <c r="H8929" i="38"/>
  <c r="G8929" i="38"/>
  <c r="F8929" i="38"/>
  <c r="E8929" i="38"/>
  <c r="H8928" i="38"/>
  <c r="G8928" i="38"/>
  <c r="F8928" i="38"/>
  <c r="E8928" i="38"/>
  <c r="H8927" i="38"/>
  <c r="G8927" i="38"/>
  <c r="F8927" i="38"/>
  <c r="E8927" i="38"/>
  <c r="H8926" i="38"/>
  <c r="G8926" i="38"/>
  <c r="F8926" i="38"/>
  <c r="E8926" i="38"/>
  <c r="H8925" i="38"/>
  <c r="G8925" i="38"/>
  <c r="F8925" i="38"/>
  <c r="E8925" i="38"/>
  <c r="H8924" i="38"/>
  <c r="G8924" i="38"/>
  <c r="F8924" i="38"/>
  <c r="E8924" i="38"/>
  <c r="H8923" i="38"/>
  <c r="G8923" i="38"/>
  <c r="F8923" i="38"/>
  <c r="E8923" i="38"/>
  <c r="H8922" i="38"/>
  <c r="G8922" i="38"/>
  <c r="F8922" i="38"/>
  <c r="E8922" i="38"/>
  <c r="H8921" i="38"/>
  <c r="G8921" i="38"/>
  <c r="F8921" i="38"/>
  <c r="E8921" i="38"/>
  <c r="H8920" i="38"/>
  <c r="G8920" i="38"/>
  <c r="F8920" i="38"/>
  <c r="E8920" i="38"/>
  <c r="H8919" i="38"/>
  <c r="G8919" i="38"/>
  <c r="F8919" i="38"/>
  <c r="E8919" i="38"/>
  <c r="H8918" i="38"/>
  <c r="G8918" i="38"/>
  <c r="F8918" i="38"/>
  <c r="E8918" i="38"/>
  <c r="H8917" i="38"/>
  <c r="G8917" i="38"/>
  <c r="F8917" i="38"/>
  <c r="E8917" i="38"/>
  <c r="H8916" i="38"/>
  <c r="G8916" i="38"/>
  <c r="F8916" i="38"/>
  <c r="E8916" i="38"/>
  <c r="H8915" i="38"/>
  <c r="G8915" i="38"/>
  <c r="F8915" i="38"/>
  <c r="E8915" i="38"/>
  <c r="H8914" i="38"/>
  <c r="G8914" i="38"/>
  <c r="F8914" i="38"/>
  <c r="E8914" i="38"/>
  <c r="H8913" i="38"/>
  <c r="G8913" i="38"/>
  <c r="F8913" i="38"/>
  <c r="E8913" i="38"/>
  <c r="H8912" i="38"/>
  <c r="G8912" i="38"/>
  <c r="F8912" i="38"/>
  <c r="E8912" i="38"/>
  <c r="H8911" i="38"/>
  <c r="G8911" i="38"/>
  <c r="F8911" i="38"/>
  <c r="E8911" i="38"/>
  <c r="H8910" i="38"/>
  <c r="G8910" i="38"/>
  <c r="F8910" i="38"/>
  <c r="E8910" i="38"/>
  <c r="H8909" i="38"/>
  <c r="G8909" i="38"/>
  <c r="F8909" i="38"/>
  <c r="E8909" i="38"/>
  <c r="H8908" i="38"/>
  <c r="G8908" i="38"/>
  <c r="F8908" i="38"/>
  <c r="E8908" i="38"/>
  <c r="H8907" i="38"/>
  <c r="G8907" i="38"/>
  <c r="F8907" i="38"/>
  <c r="E8907" i="38"/>
  <c r="H8906" i="38"/>
  <c r="G8906" i="38"/>
  <c r="F8906" i="38"/>
  <c r="E8906" i="38"/>
  <c r="H8905" i="38"/>
  <c r="G8905" i="38"/>
  <c r="F8905" i="38"/>
  <c r="E8905" i="38"/>
  <c r="H8904" i="38"/>
  <c r="G8904" i="38"/>
  <c r="F8904" i="38"/>
  <c r="E8904" i="38"/>
  <c r="H8903" i="38"/>
  <c r="G8903" i="38"/>
  <c r="F8903" i="38"/>
  <c r="E8903" i="38"/>
  <c r="H8902" i="38"/>
  <c r="G8902" i="38"/>
  <c r="F8902" i="38"/>
  <c r="E8902" i="38"/>
  <c r="H8901" i="38"/>
  <c r="G8901" i="38"/>
  <c r="F8901" i="38"/>
  <c r="E8901" i="38"/>
  <c r="H8900" i="38"/>
  <c r="G8900" i="38"/>
  <c r="F8900" i="38"/>
  <c r="E8900" i="38"/>
  <c r="H8899" i="38"/>
  <c r="G8899" i="38"/>
  <c r="F8899" i="38"/>
  <c r="E8899" i="38"/>
  <c r="H8898" i="38"/>
  <c r="G8898" i="38"/>
  <c r="F8898" i="38"/>
  <c r="E8898" i="38"/>
  <c r="H8897" i="38"/>
  <c r="G8897" i="38"/>
  <c r="F8897" i="38"/>
  <c r="E8897" i="38"/>
  <c r="H8896" i="38"/>
  <c r="G8896" i="38"/>
  <c r="F8896" i="38"/>
  <c r="E8896" i="38"/>
  <c r="H8895" i="38"/>
  <c r="G8895" i="38"/>
  <c r="F8895" i="38"/>
  <c r="E8895" i="38"/>
  <c r="H8894" i="38"/>
  <c r="G8894" i="38"/>
  <c r="F8894" i="38"/>
  <c r="E8894" i="38"/>
  <c r="H8893" i="38"/>
  <c r="G8893" i="38"/>
  <c r="F8893" i="38"/>
  <c r="E8893" i="38"/>
  <c r="H8892" i="38"/>
  <c r="G8892" i="38"/>
  <c r="F8892" i="38"/>
  <c r="E8892" i="38"/>
  <c r="H8891" i="38"/>
  <c r="G8891" i="38"/>
  <c r="F8891" i="38"/>
  <c r="E8891" i="38"/>
  <c r="H8890" i="38"/>
  <c r="G8890" i="38"/>
  <c r="F8890" i="38"/>
  <c r="E8890" i="38"/>
  <c r="H8889" i="38"/>
  <c r="G8889" i="38"/>
  <c r="F8889" i="38"/>
  <c r="E8889" i="38"/>
  <c r="H8888" i="38"/>
  <c r="G8888" i="38"/>
  <c r="F8888" i="38"/>
  <c r="E8888" i="38"/>
  <c r="H8887" i="38"/>
  <c r="G8887" i="38"/>
  <c r="F8887" i="38"/>
  <c r="E8887" i="38"/>
  <c r="H8886" i="38"/>
  <c r="G8886" i="38"/>
  <c r="F8886" i="38"/>
  <c r="E8886" i="38"/>
  <c r="H8885" i="38"/>
  <c r="G8885" i="38"/>
  <c r="F8885" i="38"/>
  <c r="E8885" i="38"/>
  <c r="H8884" i="38"/>
  <c r="G8884" i="38"/>
  <c r="F8884" i="38"/>
  <c r="E8884" i="38"/>
  <c r="H8883" i="38"/>
  <c r="G8883" i="38"/>
  <c r="F8883" i="38"/>
  <c r="E8883" i="38"/>
  <c r="H8882" i="38"/>
  <c r="G8882" i="38"/>
  <c r="F8882" i="38"/>
  <c r="E8882" i="38"/>
  <c r="H8881" i="38"/>
  <c r="G8881" i="38"/>
  <c r="F8881" i="38"/>
  <c r="E8881" i="38"/>
  <c r="H8880" i="38"/>
  <c r="G8880" i="38"/>
  <c r="F8880" i="38"/>
  <c r="E8880" i="38"/>
  <c r="H8879" i="38"/>
  <c r="G8879" i="38"/>
  <c r="F8879" i="38"/>
  <c r="E8879" i="38"/>
  <c r="H8878" i="38"/>
  <c r="G8878" i="38"/>
  <c r="F8878" i="38"/>
  <c r="E8878" i="38"/>
  <c r="H8877" i="38"/>
  <c r="G8877" i="38"/>
  <c r="F8877" i="38"/>
  <c r="E8877" i="38"/>
  <c r="H8876" i="38"/>
  <c r="G8876" i="38"/>
  <c r="F8876" i="38"/>
  <c r="E8876" i="38"/>
  <c r="H8875" i="38"/>
  <c r="G8875" i="38"/>
  <c r="F8875" i="38"/>
  <c r="E8875" i="38"/>
  <c r="H8874" i="38"/>
  <c r="G8874" i="38"/>
  <c r="F8874" i="38"/>
  <c r="E8874" i="38"/>
  <c r="H8873" i="38"/>
  <c r="G8873" i="38"/>
  <c r="F8873" i="38"/>
  <c r="E8873" i="38"/>
  <c r="H8872" i="38"/>
  <c r="G8872" i="38"/>
  <c r="F8872" i="38"/>
  <c r="E8872" i="38"/>
  <c r="H8871" i="38"/>
  <c r="G8871" i="38"/>
  <c r="F8871" i="38"/>
  <c r="E8871" i="38"/>
  <c r="H8870" i="38"/>
  <c r="G8870" i="38"/>
  <c r="F8870" i="38"/>
  <c r="E8870" i="38"/>
  <c r="H8869" i="38"/>
  <c r="G8869" i="38"/>
  <c r="F8869" i="38"/>
  <c r="E8869" i="38"/>
  <c r="H8868" i="38"/>
  <c r="G8868" i="38"/>
  <c r="F8868" i="38"/>
  <c r="E8868" i="38"/>
  <c r="H8867" i="38"/>
  <c r="G8867" i="38"/>
  <c r="F8867" i="38"/>
  <c r="E8867" i="38"/>
  <c r="H8866" i="38"/>
  <c r="G8866" i="38"/>
  <c r="F8866" i="38"/>
  <c r="E8866" i="38"/>
  <c r="H8865" i="38"/>
  <c r="G8865" i="38"/>
  <c r="F8865" i="38"/>
  <c r="E8865" i="38"/>
  <c r="H8864" i="38"/>
  <c r="G8864" i="38"/>
  <c r="F8864" i="38"/>
  <c r="E8864" i="38"/>
  <c r="H8863" i="38"/>
  <c r="G8863" i="38"/>
  <c r="F8863" i="38"/>
  <c r="E8863" i="38"/>
  <c r="H8862" i="38"/>
  <c r="G8862" i="38"/>
  <c r="F8862" i="38"/>
  <c r="E8862" i="38"/>
  <c r="H8861" i="38"/>
  <c r="G8861" i="38"/>
  <c r="F8861" i="38"/>
  <c r="E8861" i="38"/>
  <c r="H8860" i="38"/>
  <c r="G8860" i="38"/>
  <c r="F8860" i="38"/>
  <c r="E8860" i="38"/>
  <c r="H8859" i="38"/>
  <c r="G8859" i="38"/>
  <c r="F8859" i="38"/>
  <c r="E8859" i="38"/>
  <c r="H8858" i="38"/>
  <c r="G8858" i="38"/>
  <c r="F8858" i="38"/>
  <c r="E8858" i="38"/>
  <c r="H8857" i="38"/>
  <c r="G8857" i="38"/>
  <c r="F8857" i="38"/>
  <c r="E8857" i="38"/>
  <c r="H8856" i="38"/>
  <c r="G8856" i="38"/>
  <c r="F8856" i="38"/>
  <c r="E8856" i="38"/>
  <c r="H8855" i="38"/>
  <c r="G8855" i="38"/>
  <c r="F8855" i="38"/>
  <c r="E8855" i="38"/>
  <c r="H8854" i="38"/>
  <c r="G8854" i="38"/>
  <c r="F8854" i="38"/>
  <c r="E8854" i="38"/>
  <c r="H8853" i="38"/>
  <c r="G8853" i="38"/>
  <c r="F8853" i="38"/>
  <c r="E8853" i="38"/>
  <c r="H8852" i="38"/>
  <c r="G8852" i="38"/>
  <c r="F8852" i="38"/>
  <c r="E8852" i="38"/>
  <c r="H8851" i="38"/>
  <c r="G8851" i="38"/>
  <c r="F8851" i="38"/>
  <c r="E8851" i="38"/>
  <c r="H8850" i="38"/>
  <c r="G8850" i="38"/>
  <c r="F8850" i="38"/>
  <c r="E8850" i="38"/>
  <c r="H8849" i="38"/>
  <c r="G8849" i="38"/>
  <c r="F8849" i="38"/>
  <c r="E8849" i="38"/>
  <c r="H8848" i="38"/>
  <c r="G8848" i="38"/>
  <c r="F8848" i="38"/>
  <c r="E8848" i="38"/>
  <c r="H8847" i="38"/>
  <c r="G8847" i="38"/>
  <c r="F8847" i="38"/>
  <c r="E8847" i="38"/>
  <c r="H8846" i="38"/>
  <c r="G8846" i="38"/>
  <c r="F8846" i="38"/>
  <c r="E8846" i="38"/>
  <c r="H8845" i="38"/>
  <c r="G8845" i="38"/>
  <c r="F8845" i="38"/>
  <c r="E8845" i="38"/>
  <c r="H8844" i="38"/>
  <c r="G8844" i="38"/>
  <c r="F8844" i="38"/>
  <c r="E8844" i="38"/>
  <c r="H8843" i="38"/>
  <c r="G8843" i="38"/>
  <c r="F8843" i="38"/>
  <c r="E8843" i="38"/>
  <c r="H8842" i="38"/>
  <c r="G8842" i="38"/>
  <c r="F8842" i="38"/>
  <c r="E8842" i="38"/>
  <c r="H8841" i="38"/>
  <c r="G8841" i="38"/>
  <c r="F8841" i="38"/>
  <c r="E8841" i="38"/>
  <c r="H8840" i="38"/>
  <c r="G8840" i="38"/>
  <c r="F8840" i="38"/>
  <c r="E8840" i="38"/>
  <c r="H8839" i="38"/>
  <c r="G8839" i="38"/>
  <c r="F8839" i="38"/>
  <c r="E8839" i="38"/>
  <c r="H8838" i="38"/>
  <c r="G8838" i="38"/>
  <c r="F8838" i="38"/>
  <c r="E8838" i="38"/>
  <c r="H8837" i="38"/>
  <c r="G8837" i="38"/>
  <c r="F8837" i="38"/>
  <c r="E8837" i="38"/>
  <c r="H8836" i="38"/>
  <c r="G8836" i="38"/>
  <c r="F8836" i="38"/>
  <c r="E8836" i="38"/>
  <c r="H8835" i="38"/>
  <c r="G8835" i="38"/>
  <c r="F8835" i="38"/>
  <c r="E8835" i="38"/>
  <c r="H8834" i="38"/>
  <c r="G8834" i="38"/>
  <c r="F8834" i="38"/>
  <c r="E8834" i="38"/>
  <c r="H8833" i="38"/>
  <c r="G8833" i="38"/>
  <c r="F8833" i="38"/>
  <c r="E8833" i="38"/>
  <c r="H8832" i="38"/>
  <c r="G8832" i="38"/>
  <c r="F8832" i="38"/>
  <c r="E8832" i="38"/>
  <c r="H8831" i="38"/>
  <c r="G8831" i="38"/>
  <c r="F8831" i="38"/>
  <c r="E8831" i="38"/>
  <c r="H8830" i="38"/>
  <c r="G8830" i="38"/>
  <c r="F8830" i="38"/>
  <c r="E8830" i="38"/>
  <c r="H8829" i="38"/>
  <c r="G8829" i="38"/>
  <c r="F8829" i="38"/>
  <c r="E8829" i="38"/>
  <c r="H8828" i="38"/>
  <c r="G8828" i="38"/>
  <c r="F8828" i="38"/>
  <c r="E8828" i="38"/>
  <c r="H8827" i="38"/>
  <c r="G8827" i="38"/>
  <c r="F8827" i="38"/>
  <c r="E8827" i="38"/>
  <c r="H8826" i="38"/>
  <c r="G8826" i="38"/>
  <c r="F8826" i="38"/>
  <c r="E8826" i="38"/>
  <c r="H8825" i="38"/>
  <c r="G8825" i="38"/>
  <c r="F8825" i="38"/>
  <c r="E8825" i="38"/>
  <c r="H8824" i="38"/>
  <c r="G8824" i="38"/>
  <c r="F8824" i="38"/>
  <c r="E8824" i="38"/>
  <c r="H8823" i="38"/>
  <c r="G8823" i="38"/>
  <c r="F8823" i="38"/>
  <c r="E8823" i="38"/>
  <c r="H8822" i="38"/>
  <c r="G8822" i="38"/>
  <c r="F8822" i="38"/>
  <c r="E8822" i="38"/>
  <c r="H8821" i="38"/>
  <c r="G8821" i="38"/>
  <c r="F8821" i="38"/>
  <c r="E8821" i="38"/>
  <c r="H8820" i="38"/>
  <c r="G8820" i="38"/>
  <c r="F8820" i="38"/>
  <c r="E8820" i="38"/>
  <c r="H8819" i="38"/>
  <c r="G8819" i="38"/>
  <c r="F8819" i="38"/>
  <c r="E8819" i="38"/>
  <c r="H8818" i="38"/>
  <c r="G8818" i="38"/>
  <c r="F8818" i="38"/>
  <c r="E8818" i="38"/>
  <c r="H8817" i="38"/>
  <c r="G8817" i="38"/>
  <c r="F8817" i="38"/>
  <c r="E8817" i="38"/>
  <c r="H8816" i="38"/>
  <c r="G8816" i="38"/>
  <c r="F8816" i="38"/>
  <c r="E8816" i="38"/>
  <c r="H8815" i="38"/>
  <c r="G8815" i="38"/>
  <c r="F8815" i="38"/>
  <c r="E8815" i="38"/>
  <c r="H8814" i="38"/>
  <c r="G8814" i="38"/>
  <c r="F8814" i="38"/>
  <c r="E8814" i="38"/>
  <c r="H8813" i="38"/>
  <c r="G8813" i="38"/>
  <c r="F8813" i="38"/>
  <c r="E8813" i="38"/>
  <c r="H8812" i="38"/>
  <c r="G8812" i="38"/>
  <c r="F8812" i="38"/>
  <c r="E8812" i="38"/>
  <c r="H8811" i="38"/>
  <c r="G8811" i="38"/>
  <c r="F8811" i="38"/>
  <c r="E8811" i="38"/>
  <c r="H8810" i="38"/>
  <c r="G8810" i="38"/>
  <c r="F8810" i="38"/>
  <c r="E8810" i="38"/>
  <c r="H8809" i="38"/>
  <c r="G8809" i="38"/>
  <c r="F8809" i="38"/>
  <c r="E8809" i="38"/>
  <c r="H8808" i="38"/>
  <c r="G8808" i="38"/>
  <c r="F8808" i="38"/>
  <c r="E8808" i="38"/>
  <c r="H8807" i="38"/>
  <c r="G8807" i="38"/>
  <c r="F8807" i="38"/>
  <c r="E8807" i="38"/>
  <c r="H8806" i="38"/>
  <c r="G8806" i="38"/>
  <c r="F8806" i="38"/>
  <c r="E8806" i="38"/>
  <c r="H8805" i="38"/>
  <c r="G8805" i="38"/>
  <c r="F8805" i="38"/>
  <c r="E8805" i="38"/>
  <c r="H8804" i="38"/>
  <c r="G8804" i="38"/>
  <c r="F8804" i="38"/>
  <c r="E8804" i="38"/>
  <c r="H8803" i="38"/>
  <c r="G8803" i="38"/>
  <c r="F8803" i="38"/>
  <c r="E8803" i="38"/>
  <c r="H8802" i="38"/>
  <c r="G8802" i="38"/>
  <c r="F8802" i="38"/>
  <c r="E8802" i="38"/>
  <c r="H8801" i="38"/>
  <c r="G8801" i="38"/>
  <c r="F8801" i="38"/>
  <c r="E8801" i="38"/>
  <c r="H8800" i="38"/>
  <c r="G8800" i="38"/>
  <c r="F8800" i="38"/>
  <c r="E8800" i="38"/>
  <c r="H8799" i="38"/>
  <c r="G8799" i="38"/>
  <c r="F8799" i="38"/>
  <c r="E8799" i="38"/>
  <c r="H8798" i="38"/>
  <c r="G8798" i="38"/>
  <c r="F8798" i="38"/>
  <c r="E8798" i="38"/>
  <c r="H8797" i="38"/>
  <c r="G8797" i="38"/>
  <c r="F8797" i="38"/>
  <c r="E8797" i="38"/>
  <c r="H8796" i="38"/>
  <c r="G8796" i="38"/>
  <c r="F8796" i="38"/>
  <c r="E8796" i="38"/>
  <c r="H8795" i="38"/>
  <c r="G8795" i="38"/>
  <c r="F8795" i="38"/>
  <c r="E8795" i="38"/>
  <c r="H8794" i="38"/>
  <c r="G8794" i="38"/>
  <c r="F8794" i="38"/>
  <c r="E8794" i="38"/>
  <c r="H8793" i="38"/>
  <c r="G8793" i="38"/>
  <c r="F8793" i="38"/>
  <c r="E8793" i="38"/>
  <c r="H8792" i="38"/>
  <c r="G8792" i="38"/>
  <c r="F8792" i="38"/>
  <c r="E8792" i="38"/>
  <c r="H8791" i="38"/>
  <c r="G8791" i="38"/>
  <c r="F8791" i="38"/>
  <c r="E8791" i="38"/>
  <c r="H8790" i="38"/>
  <c r="G8790" i="38"/>
  <c r="F8790" i="38"/>
  <c r="E8790" i="38"/>
  <c r="H8789" i="38"/>
  <c r="G8789" i="38"/>
  <c r="F8789" i="38"/>
  <c r="E8789" i="38"/>
  <c r="H8788" i="38"/>
  <c r="G8788" i="38"/>
  <c r="F8788" i="38"/>
  <c r="E8788" i="38"/>
  <c r="H8787" i="38"/>
  <c r="G8787" i="38"/>
  <c r="F8787" i="38"/>
  <c r="E8787" i="38"/>
  <c r="H8786" i="38"/>
  <c r="G8786" i="38"/>
  <c r="F8786" i="38"/>
  <c r="E8786" i="38"/>
  <c r="H8785" i="38"/>
  <c r="G8785" i="38"/>
  <c r="F8785" i="38"/>
  <c r="E8785" i="38"/>
  <c r="H8784" i="38"/>
  <c r="G8784" i="38"/>
  <c r="F8784" i="38"/>
  <c r="E8784" i="38"/>
  <c r="H8783" i="38"/>
  <c r="G8783" i="38"/>
  <c r="F8783" i="38"/>
  <c r="E8783" i="38"/>
  <c r="H8782" i="38"/>
  <c r="G8782" i="38"/>
  <c r="F8782" i="38"/>
  <c r="E8782" i="38"/>
  <c r="H8781" i="38"/>
  <c r="G8781" i="38"/>
  <c r="F8781" i="38"/>
  <c r="E8781" i="38"/>
  <c r="H8780" i="38"/>
  <c r="G8780" i="38"/>
  <c r="F8780" i="38"/>
  <c r="E8780" i="38"/>
  <c r="H8779" i="38"/>
  <c r="G8779" i="38"/>
  <c r="F8779" i="38"/>
  <c r="E8779" i="38"/>
  <c r="H8778" i="38"/>
  <c r="G8778" i="38"/>
  <c r="F8778" i="38"/>
  <c r="E8778" i="38"/>
  <c r="H8777" i="38"/>
  <c r="G8777" i="38"/>
  <c r="F8777" i="38"/>
  <c r="E8777" i="38"/>
  <c r="H8776" i="38"/>
  <c r="G8776" i="38"/>
  <c r="F8776" i="38"/>
  <c r="E8776" i="38"/>
  <c r="H8775" i="38"/>
  <c r="G8775" i="38"/>
  <c r="F8775" i="38"/>
  <c r="E8775" i="38"/>
  <c r="H8774" i="38"/>
  <c r="G8774" i="38"/>
  <c r="F8774" i="38"/>
  <c r="E8774" i="38"/>
  <c r="H8773" i="38"/>
  <c r="G8773" i="38"/>
  <c r="F8773" i="38"/>
  <c r="E8773" i="38"/>
  <c r="H8772" i="38"/>
  <c r="G8772" i="38"/>
  <c r="F8772" i="38"/>
  <c r="E8772" i="38"/>
  <c r="H8771" i="38"/>
  <c r="G8771" i="38"/>
  <c r="F8771" i="38"/>
  <c r="E8771" i="38"/>
  <c r="H8770" i="38"/>
  <c r="G8770" i="38"/>
  <c r="F8770" i="38"/>
  <c r="E8770" i="38"/>
  <c r="H8769" i="38"/>
  <c r="G8769" i="38"/>
  <c r="F8769" i="38"/>
  <c r="E8769" i="38"/>
  <c r="H8768" i="38"/>
  <c r="G8768" i="38"/>
  <c r="F8768" i="38"/>
  <c r="E8768" i="38"/>
  <c r="H8767" i="38"/>
  <c r="G8767" i="38"/>
  <c r="F8767" i="38"/>
  <c r="E8767" i="38"/>
  <c r="H8766" i="38"/>
  <c r="G8766" i="38"/>
  <c r="F8766" i="38"/>
  <c r="E8766" i="38"/>
  <c r="H8765" i="38"/>
  <c r="G8765" i="38"/>
  <c r="F8765" i="38"/>
  <c r="E8765" i="38"/>
  <c r="H8764" i="38"/>
  <c r="G8764" i="38"/>
  <c r="F8764" i="38"/>
  <c r="E8764" i="38"/>
  <c r="H8763" i="38"/>
  <c r="G8763" i="38"/>
  <c r="F8763" i="38"/>
  <c r="E8763" i="38"/>
  <c r="H8762" i="38"/>
  <c r="G8762" i="38"/>
  <c r="F8762" i="38"/>
  <c r="E8762" i="38"/>
  <c r="H8761" i="38"/>
  <c r="G8761" i="38"/>
  <c r="F8761" i="38"/>
  <c r="E8761" i="38"/>
  <c r="H8760" i="38"/>
  <c r="G8760" i="38"/>
  <c r="F8760" i="38"/>
  <c r="E8760" i="38"/>
  <c r="H8759" i="38"/>
  <c r="G8759" i="38"/>
  <c r="F8759" i="38"/>
  <c r="E8759" i="38"/>
  <c r="H8758" i="38"/>
  <c r="G8758" i="38"/>
  <c r="F8758" i="38"/>
  <c r="E8758" i="38"/>
  <c r="H8757" i="38"/>
  <c r="G8757" i="38"/>
  <c r="F8757" i="38"/>
  <c r="E8757" i="38"/>
  <c r="H8756" i="38"/>
  <c r="G8756" i="38"/>
  <c r="F8756" i="38"/>
  <c r="E8756" i="38"/>
  <c r="H8755" i="38"/>
  <c r="G8755" i="38"/>
  <c r="F8755" i="38"/>
  <c r="E8755" i="38"/>
  <c r="H8754" i="38"/>
  <c r="G8754" i="38"/>
  <c r="F8754" i="38"/>
  <c r="E8754" i="38"/>
  <c r="H8753" i="38"/>
  <c r="G8753" i="38"/>
  <c r="F8753" i="38"/>
  <c r="E8753" i="38"/>
  <c r="H8752" i="38"/>
  <c r="G8752" i="38"/>
  <c r="F8752" i="38"/>
  <c r="E8752" i="38"/>
  <c r="H8751" i="38"/>
  <c r="G8751" i="38"/>
  <c r="F8751" i="38"/>
  <c r="E8751" i="38"/>
  <c r="H8750" i="38"/>
  <c r="G8750" i="38"/>
  <c r="F8750" i="38"/>
  <c r="E8750" i="38"/>
  <c r="H8749" i="38"/>
  <c r="G8749" i="38"/>
  <c r="F8749" i="38"/>
  <c r="E8749" i="38"/>
  <c r="H8748" i="38"/>
  <c r="G8748" i="38"/>
  <c r="F8748" i="38"/>
  <c r="E8748" i="38"/>
  <c r="H8747" i="38"/>
  <c r="G8747" i="38"/>
  <c r="F8747" i="38"/>
  <c r="E8747" i="38"/>
  <c r="H8746" i="38"/>
  <c r="G8746" i="38"/>
  <c r="F8746" i="38"/>
  <c r="E8746" i="38"/>
  <c r="H8745" i="38"/>
  <c r="G8745" i="38"/>
  <c r="F8745" i="38"/>
  <c r="E8745" i="38"/>
  <c r="H8744" i="38"/>
  <c r="G8744" i="38"/>
  <c r="F8744" i="38"/>
  <c r="E8744" i="38"/>
  <c r="H8743" i="38"/>
  <c r="G8743" i="38"/>
  <c r="F8743" i="38"/>
  <c r="E8743" i="38"/>
  <c r="H8742" i="38"/>
  <c r="G8742" i="38"/>
  <c r="F8742" i="38"/>
  <c r="E8742" i="38"/>
  <c r="H8741" i="38"/>
  <c r="G8741" i="38"/>
  <c r="F8741" i="38"/>
  <c r="E8741" i="38"/>
  <c r="H8740" i="38"/>
  <c r="G8740" i="38"/>
  <c r="F8740" i="38"/>
  <c r="E8740" i="38"/>
  <c r="H8739" i="38"/>
  <c r="G8739" i="38"/>
  <c r="F8739" i="38"/>
  <c r="E8739" i="38"/>
  <c r="H8738" i="38"/>
  <c r="G8738" i="38"/>
  <c r="F8738" i="38"/>
  <c r="E8738" i="38"/>
  <c r="H8737" i="38"/>
  <c r="G8737" i="38"/>
  <c r="F8737" i="38"/>
  <c r="E8737" i="38"/>
  <c r="H8736" i="38"/>
  <c r="G8736" i="38"/>
  <c r="F8736" i="38"/>
  <c r="E8736" i="38"/>
  <c r="H8735" i="38"/>
  <c r="G8735" i="38"/>
  <c r="F8735" i="38"/>
  <c r="E8735" i="38"/>
  <c r="H8734" i="38"/>
  <c r="G8734" i="38"/>
  <c r="F8734" i="38"/>
  <c r="E8734" i="38"/>
  <c r="H8733" i="38"/>
  <c r="G8733" i="38"/>
  <c r="F8733" i="38"/>
  <c r="E8733" i="38"/>
  <c r="H8732" i="38"/>
  <c r="G8732" i="38"/>
  <c r="F8732" i="38"/>
  <c r="E8732" i="38"/>
  <c r="H8731" i="38"/>
  <c r="G8731" i="38"/>
  <c r="F8731" i="38"/>
  <c r="E8731" i="38"/>
  <c r="H8730" i="38"/>
  <c r="G8730" i="38"/>
  <c r="F8730" i="38"/>
  <c r="E8730" i="38"/>
  <c r="H8729" i="38"/>
  <c r="G8729" i="38"/>
  <c r="F8729" i="38"/>
  <c r="E8729" i="38"/>
  <c r="H8728" i="38"/>
  <c r="G8728" i="38"/>
  <c r="F8728" i="38"/>
  <c r="E8728" i="38"/>
  <c r="H8727" i="38"/>
  <c r="G8727" i="38"/>
  <c r="F8727" i="38"/>
  <c r="E8727" i="38"/>
  <c r="H8726" i="38"/>
  <c r="G8726" i="38"/>
  <c r="F8726" i="38"/>
  <c r="E8726" i="38"/>
  <c r="H8725" i="38"/>
  <c r="G8725" i="38"/>
  <c r="F8725" i="38"/>
  <c r="E8725" i="38"/>
  <c r="H8724" i="38"/>
  <c r="G8724" i="38"/>
  <c r="F8724" i="38"/>
  <c r="E8724" i="38"/>
  <c r="H8723" i="38"/>
  <c r="G8723" i="38"/>
  <c r="F8723" i="38"/>
  <c r="E8723" i="38"/>
  <c r="H8722" i="38"/>
  <c r="G8722" i="38"/>
  <c r="F8722" i="38"/>
  <c r="E8722" i="38"/>
  <c r="H8721" i="38"/>
  <c r="G8721" i="38"/>
  <c r="F8721" i="38"/>
  <c r="E8721" i="38"/>
  <c r="H8720" i="38"/>
  <c r="G8720" i="38"/>
  <c r="F8720" i="38"/>
  <c r="E8720" i="38"/>
  <c r="H8719" i="38"/>
  <c r="G8719" i="38"/>
  <c r="F8719" i="38"/>
  <c r="E8719" i="38"/>
  <c r="H8718" i="38"/>
  <c r="G8718" i="38"/>
  <c r="F8718" i="38"/>
  <c r="E8718" i="38"/>
  <c r="H8717" i="38"/>
  <c r="G8717" i="38"/>
  <c r="F8717" i="38"/>
  <c r="E8717" i="38"/>
  <c r="H8716" i="38"/>
  <c r="G8716" i="38"/>
  <c r="F8716" i="38"/>
  <c r="E8716" i="38"/>
  <c r="H8715" i="38"/>
  <c r="G8715" i="38"/>
  <c r="F8715" i="38"/>
  <c r="E8715" i="38"/>
  <c r="H8714" i="38"/>
  <c r="G8714" i="38"/>
  <c r="F8714" i="38"/>
  <c r="E8714" i="38"/>
  <c r="H8713" i="38"/>
  <c r="G8713" i="38"/>
  <c r="F8713" i="38"/>
  <c r="E8713" i="38"/>
  <c r="H8712" i="38"/>
  <c r="G8712" i="38"/>
  <c r="F8712" i="38"/>
  <c r="E8712" i="38"/>
  <c r="H8711" i="38"/>
  <c r="G8711" i="38"/>
  <c r="F8711" i="38"/>
  <c r="E8711" i="38"/>
  <c r="H8710" i="38"/>
  <c r="G8710" i="38"/>
  <c r="F8710" i="38"/>
  <c r="E8710" i="38"/>
  <c r="H8709" i="38"/>
  <c r="G8709" i="38"/>
  <c r="F8709" i="38"/>
  <c r="E8709" i="38"/>
  <c r="H8708" i="38"/>
  <c r="G8708" i="38"/>
  <c r="F8708" i="38"/>
  <c r="E8708" i="38"/>
  <c r="H8707" i="38"/>
  <c r="G8707" i="38"/>
  <c r="F8707" i="38"/>
  <c r="E8707" i="38"/>
  <c r="H8706" i="38"/>
  <c r="G8706" i="38"/>
  <c r="F8706" i="38"/>
  <c r="E8706" i="38"/>
  <c r="H8705" i="38"/>
  <c r="G8705" i="38"/>
  <c r="F8705" i="38"/>
  <c r="E8705" i="38"/>
  <c r="H8704" i="38"/>
  <c r="G8704" i="38"/>
  <c r="F8704" i="38"/>
  <c r="E8704" i="38"/>
  <c r="H8703" i="38"/>
  <c r="G8703" i="38"/>
  <c r="F8703" i="38"/>
  <c r="E8703" i="38"/>
  <c r="H8702" i="38"/>
  <c r="G8702" i="38"/>
  <c r="F8702" i="38"/>
  <c r="E8702" i="38"/>
  <c r="H8701" i="38"/>
  <c r="G8701" i="38"/>
  <c r="F8701" i="38"/>
  <c r="E8701" i="38"/>
  <c r="H8700" i="38"/>
  <c r="G8700" i="38"/>
  <c r="F8700" i="38"/>
  <c r="E8700" i="38"/>
  <c r="H8699" i="38"/>
  <c r="G8699" i="38"/>
  <c r="F8699" i="38"/>
  <c r="E8699" i="38"/>
  <c r="H8698" i="38"/>
  <c r="G8698" i="38"/>
  <c r="F8698" i="38"/>
  <c r="E8698" i="38"/>
  <c r="H8697" i="38"/>
  <c r="G8697" i="38"/>
  <c r="F8697" i="38"/>
  <c r="E8697" i="38"/>
  <c r="H8696" i="38"/>
  <c r="G8696" i="38"/>
  <c r="F8696" i="38"/>
  <c r="E8696" i="38"/>
  <c r="H8695" i="38"/>
  <c r="G8695" i="38"/>
  <c r="F8695" i="38"/>
  <c r="E8695" i="38"/>
  <c r="H8694" i="38"/>
  <c r="G8694" i="38"/>
  <c r="F8694" i="38"/>
  <c r="E8694" i="38"/>
  <c r="H8693" i="38"/>
  <c r="G8693" i="38"/>
  <c r="F8693" i="38"/>
  <c r="E8693" i="38"/>
  <c r="H8692" i="38"/>
  <c r="G8692" i="38"/>
  <c r="F8692" i="38"/>
  <c r="E8692" i="38"/>
  <c r="H8691" i="38"/>
  <c r="G8691" i="38"/>
  <c r="F8691" i="38"/>
  <c r="E8691" i="38"/>
  <c r="H8690" i="38"/>
  <c r="G8690" i="38"/>
  <c r="F8690" i="38"/>
  <c r="E8690" i="38"/>
  <c r="H8689" i="38"/>
  <c r="G8689" i="38"/>
  <c r="F8689" i="38"/>
  <c r="E8689" i="38"/>
  <c r="H8688" i="38"/>
  <c r="G8688" i="38"/>
  <c r="F8688" i="38"/>
  <c r="E8688" i="38"/>
  <c r="H8687" i="38"/>
  <c r="G8687" i="38"/>
  <c r="F8687" i="38"/>
  <c r="E8687" i="38"/>
  <c r="H8686" i="38"/>
  <c r="G8686" i="38"/>
  <c r="F8686" i="38"/>
  <c r="E8686" i="38"/>
  <c r="H8685" i="38"/>
  <c r="G8685" i="38"/>
  <c r="F8685" i="38"/>
  <c r="E8685" i="38"/>
  <c r="H8684" i="38"/>
  <c r="G8684" i="38"/>
  <c r="F8684" i="38"/>
  <c r="E8684" i="38"/>
  <c r="H8683" i="38"/>
  <c r="G8683" i="38"/>
  <c r="F8683" i="38"/>
  <c r="E8683" i="38"/>
  <c r="H8682" i="38"/>
  <c r="G8682" i="38"/>
  <c r="F8682" i="38"/>
  <c r="E8682" i="38"/>
  <c r="H8681" i="38"/>
  <c r="G8681" i="38"/>
  <c r="F8681" i="38"/>
  <c r="E8681" i="38"/>
  <c r="H8680" i="38"/>
  <c r="G8680" i="38"/>
  <c r="F8680" i="38"/>
  <c r="E8680" i="38"/>
  <c r="H8679" i="38"/>
  <c r="G8679" i="38"/>
  <c r="F8679" i="38"/>
  <c r="E8679" i="38"/>
  <c r="H8678" i="38"/>
  <c r="G8678" i="38"/>
  <c r="F8678" i="38"/>
  <c r="E8678" i="38"/>
  <c r="H8677" i="38"/>
  <c r="G8677" i="38"/>
  <c r="F8677" i="38"/>
  <c r="E8677" i="38"/>
  <c r="H8676" i="38"/>
  <c r="G8676" i="38"/>
  <c r="F8676" i="38"/>
  <c r="E8676" i="38"/>
  <c r="H8675" i="38"/>
  <c r="G8675" i="38"/>
  <c r="F8675" i="38"/>
  <c r="E8675" i="38"/>
  <c r="H8674" i="38"/>
  <c r="G8674" i="38"/>
  <c r="F8674" i="38"/>
  <c r="E8674" i="38"/>
  <c r="H8673" i="38"/>
  <c r="G8673" i="38"/>
  <c r="F8673" i="38"/>
  <c r="E8673" i="38"/>
  <c r="H8672" i="38"/>
  <c r="G8672" i="38"/>
  <c r="F8672" i="38"/>
  <c r="E8672" i="38"/>
  <c r="H8671" i="38"/>
  <c r="G8671" i="38"/>
  <c r="F8671" i="38"/>
  <c r="E8671" i="38"/>
  <c r="H8670" i="38"/>
  <c r="G8670" i="38"/>
  <c r="F8670" i="38"/>
  <c r="E8670" i="38"/>
  <c r="H8669" i="38"/>
  <c r="G8669" i="38"/>
  <c r="F8669" i="38"/>
  <c r="E8669" i="38"/>
  <c r="H8668" i="38"/>
  <c r="G8668" i="38"/>
  <c r="F8668" i="38"/>
  <c r="E8668" i="38"/>
  <c r="H8667" i="38"/>
  <c r="G8667" i="38"/>
  <c r="F8667" i="38"/>
  <c r="E8667" i="38"/>
  <c r="H8666" i="38"/>
  <c r="G8666" i="38"/>
  <c r="F8666" i="38"/>
  <c r="E8666" i="38"/>
  <c r="H8665" i="38"/>
  <c r="G8665" i="38"/>
  <c r="F8665" i="38"/>
  <c r="E8665" i="38"/>
  <c r="H8664" i="38"/>
  <c r="G8664" i="38"/>
  <c r="F8664" i="38"/>
  <c r="E8664" i="38"/>
  <c r="H8663" i="38"/>
  <c r="G8663" i="38"/>
  <c r="F8663" i="38"/>
  <c r="E8663" i="38"/>
  <c r="H8662" i="38"/>
  <c r="G8662" i="38"/>
  <c r="F8662" i="38"/>
  <c r="E8662" i="38"/>
  <c r="H8661" i="38"/>
  <c r="G8661" i="38"/>
  <c r="F8661" i="38"/>
  <c r="E8661" i="38"/>
  <c r="H8660" i="38"/>
  <c r="G8660" i="38"/>
  <c r="F8660" i="38"/>
  <c r="E8660" i="38"/>
  <c r="H8659" i="38"/>
  <c r="G8659" i="38"/>
  <c r="F8659" i="38"/>
  <c r="E8659" i="38"/>
  <c r="H8658" i="38"/>
  <c r="G8658" i="38"/>
  <c r="F8658" i="38"/>
  <c r="E8658" i="38"/>
  <c r="H8657" i="38"/>
  <c r="G8657" i="38"/>
  <c r="F8657" i="38"/>
  <c r="E8657" i="38"/>
  <c r="H8656" i="38"/>
  <c r="G8656" i="38"/>
  <c r="F8656" i="38"/>
  <c r="E8656" i="38"/>
  <c r="H8655" i="38"/>
  <c r="G8655" i="38"/>
  <c r="F8655" i="38"/>
  <c r="E8655" i="38"/>
  <c r="H8654" i="38"/>
  <c r="G8654" i="38"/>
  <c r="F8654" i="38"/>
  <c r="E8654" i="38"/>
  <c r="H8653" i="38"/>
  <c r="G8653" i="38"/>
  <c r="F8653" i="38"/>
  <c r="E8653" i="38"/>
  <c r="H8652" i="38"/>
  <c r="G8652" i="38"/>
  <c r="F8652" i="38"/>
  <c r="E8652" i="38"/>
  <c r="H8651" i="38"/>
  <c r="G8651" i="38"/>
  <c r="F8651" i="38"/>
  <c r="E8651" i="38"/>
  <c r="H8650" i="38"/>
  <c r="G8650" i="38"/>
  <c r="F8650" i="38"/>
  <c r="E8650" i="38"/>
  <c r="H8649" i="38"/>
  <c r="G8649" i="38"/>
  <c r="F8649" i="38"/>
  <c r="E8649" i="38"/>
  <c r="H8648" i="38"/>
  <c r="G8648" i="38"/>
  <c r="F8648" i="38"/>
  <c r="E8648" i="38"/>
  <c r="H8647" i="38"/>
  <c r="G8647" i="38"/>
  <c r="F8647" i="38"/>
  <c r="E8647" i="38"/>
  <c r="H8646" i="38"/>
  <c r="G8646" i="38"/>
  <c r="F8646" i="38"/>
  <c r="E8646" i="38"/>
  <c r="H8645" i="38"/>
  <c r="G8645" i="38"/>
  <c r="F8645" i="38"/>
  <c r="E8645" i="38"/>
  <c r="H8644" i="38"/>
  <c r="G8644" i="38"/>
  <c r="F8644" i="38"/>
  <c r="E8644" i="38"/>
  <c r="H8643" i="38"/>
  <c r="G8643" i="38"/>
  <c r="F8643" i="38"/>
  <c r="E8643" i="38"/>
  <c r="H8642" i="38"/>
  <c r="G8642" i="38"/>
  <c r="F8642" i="38"/>
  <c r="E8642" i="38"/>
  <c r="H8641" i="38"/>
  <c r="G8641" i="38"/>
  <c r="F8641" i="38"/>
  <c r="E8641" i="38"/>
  <c r="H8640" i="38"/>
  <c r="G8640" i="38"/>
  <c r="F8640" i="38"/>
  <c r="E8640" i="38"/>
  <c r="H8639" i="38"/>
  <c r="G8639" i="38"/>
  <c r="F8639" i="38"/>
  <c r="E8639" i="38"/>
  <c r="H8638" i="38"/>
  <c r="G8638" i="38"/>
  <c r="F8638" i="38"/>
  <c r="E8638" i="38"/>
  <c r="H8637" i="38"/>
  <c r="G8637" i="38"/>
  <c r="F8637" i="38"/>
  <c r="E8637" i="38"/>
  <c r="H8636" i="38"/>
  <c r="G8636" i="38"/>
  <c r="F8636" i="38"/>
  <c r="E8636" i="38"/>
  <c r="H8635" i="38"/>
  <c r="G8635" i="38"/>
  <c r="F8635" i="38"/>
  <c r="E8635" i="38"/>
  <c r="H8634" i="38"/>
  <c r="G8634" i="38"/>
  <c r="F8634" i="38"/>
  <c r="E8634" i="38"/>
  <c r="H8633" i="38"/>
  <c r="G8633" i="38"/>
  <c r="F8633" i="38"/>
  <c r="E8633" i="38"/>
  <c r="H8632" i="38"/>
  <c r="G8632" i="38"/>
  <c r="F8632" i="38"/>
  <c r="E8632" i="38"/>
  <c r="H8631" i="38"/>
  <c r="G8631" i="38"/>
  <c r="F8631" i="38"/>
  <c r="E8631" i="38"/>
  <c r="H8630" i="38"/>
  <c r="G8630" i="38"/>
  <c r="F8630" i="38"/>
  <c r="E8630" i="38"/>
  <c r="H8629" i="38"/>
  <c r="G8629" i="38"/>
  <c r="F8629" i="38"/>
  <c r="E8629" i="38"/>
  <c r="H8628" i="38"/>
  <c r="G8628" i="38"/>
  <c r="F8628" i="38"/>
  <c r="E8628" i="38"/>
  <c r="H8627" i="38"/>
  <c r="G8627" i="38"/>
  <c r="F8627" i="38"/>
  <c r="E8627" i="38"/>
  <c r="H8626" i="38"/>
  <c r="G8626" i="38"/>
  <c r="F8626" i="38"/>
  <c r="E8626" i="38"/>
  <c r="H8625" i="38"/>
  <c r="G8625" i="38"/>
  <c r="F8625" i="38"/>
  <c r="E8625" i="38"/>
  <c r="H8624" i="38"/>
  <c r="G8624" i="38"/>
  <c r="F8624" i="38"/>
  <c r="E8624" i="38"/>
  <c r="H8623" i="38"/>
  <c r="G8623" i="38"/>
  <c r="F8623" i="38"/>
  <c r="E8623" i="38"/>
  <c r="H8622" i="38"/>
  <c r="G8622" i="38"/>
  <c r="F8622" i="38"/>
  <c r="E8622" i="38"/>
  <c r="H8621" i="38"/>
  <c r="G8621" i="38"/>
  <c r="F8621" i="38"/>
  <c r="E8621" i="38"/>
  <c r="H8620" i="38"/>
  <c r="G8620" i="38"/>
  <c r="F8620" i="38"/>
  <c r="E8620" i="38"/>
  <c r="H8619" i="38"/>
  <c r="G8619" i="38"/>
  <c r="F8619" i="38"/>
  <c r="E8619" i="38"/>
  <c r="H8618" i="38"/>
  <c r="G8618" i="38"/>
  <c r="F8618" i="38"/>
  <c r="E8618" i="38"/>
  <c r="H8617" i="38"/>
  <c r="G8617" i="38"/>
  <c r="F8617" i="38"/>
  <c r="E8617" i="38"/>
  <c r="H8616" i="38"/>
  <c r="G8616" i="38"/>
  <c r="F8616" i="38"/>
  <c r="E8616" i="38"/>
  <c r="H8615" i="38"/>
  <c r="G8615" i="38"/>
  <c r="F8615" i="38"/>
  <c r="E8615" i="38"/>
  <c r="H8614" i="38"/>
  <c r="G8614" i="38"/>
  <c r="F8614" i="38"/>
  <c r="E8614" i="38"/>
  <c r="H8613" i="38"/>
  <c r="G8613" i="38"/>
  <c r="F8613" i="38"/>
  <c r="E8613" i="38"/>
  <c r="H8612" i="38"/>
  <c r="G8612" i="38"/>
  <c r="F8612" i="38"/>
  <c r="E8612" i="38"/>
  <c r="H8611" i="38"/>
  <c r="G8611" i="38"/>
  <c r="F8611" i="38"/>
  <c r="E8611" i="38"/>
  <c r="H8610" i="38"/>
  <c r="G8610" i="38"/>
  <c r="F8610" i="38"/>
  <c r="E8610" i="38"/>
  <c r="H8609" i="38"/>
  <c r="G8609" i="38"/>
  <c r="F8609" i="38"/>
  <c r="E8609" i="38"/>
  <c r="H8608" i="38"/>
  <c r="G8608" i="38"/>
  <c r="F8608" i="38"/>
  <c r="E8608" i="38"/>
  <c r="H8607" i="38"/>
  <c r="G8607" i="38"/>
  <c r="F8607" i="38"/>
  <c r="E8607" i="38"/>
  <c r="H8606" i="38"/>
  <c r="G8606" i="38"/>
  <c r="F8606" i="38"/>
  <c r="E8606" i="38"/>
  <c r="H8605" i="38"/>
  <c r="G8605" i="38"/>
  <c r="F8605" i="38"/>
  <c r="E8605" i="38"/>
  <c r="H8604" i="38"/>
  <c r="G8604" i="38"/>
  <c r="F8604" i="38"/>
  <c r="E8604" i="38"/>
  <c r="H8603" i="38"/>
  <c r="G8603" i="38"/>
  <c r="F8603" i="38"/>
  <c r="E8603" i="38"/>
  <c r="H8602" i="38"/>
  <c r="G8602" i="38"/>
  <c r="F8602" i="38"/>
  <c r="E8602" i="38"/>
  <c r="H8601" i="38"/>
  <c r="G8601" i="38"/>
  <c r="F8601" i="38"/>
  <c r="E8601" i="38"/>
  <c r="H8600" i="38"/>
  <c r="G8600" i="38"/>
  <c r="F8600" i="38"/>
  <c r="E8600" i="38"/>
  <c r="H8599" i="38"/>
  <c r="G8599" i="38"/>
  <c r="F8599" i="38"/>
  <c r="E8599" i="38"/>
  <c r="H8598" i="38"/>
  <c r="G8598" i="38"/>
  <c r="F8598" i="38"/>
  <c r="E8598" i="38"/>
  <c r="H8597" i="38"/>
  <c r="G8597" i="38"/>
  <c r="F8597" i="38"/>
  <c r="E8597" i="38"/>
  <c r="H8596" i="38"/>
  <c r="G8596" i="38"/>
  <c r="F8596" i="38"/>
  <c r="E8596" i="38"/>
  <c r="H8595" i="38"/>
  <c r="G8595" i="38"/>
  <c r="F8595" i="38"/>
  <c r="E8595" i="38"/>
  <c r="H8594" i="38"/>
  <c r="G8594" i="38"/>
  <c r="F8594" i="38"/>
  <c r="E8594" i="38"/>
  <c r="H8593" i="38"/>
  <c r="G8593" i="38"/>
  <c r="F8593" i="38"/>
  <c r="E8593" i="38"/>
  <c r="H8592" i="38"/>
  <c r="G8592" i="38"/>
  <c r="F8592" i="38"/>
  <c r="E8592" i="38"/>
  <c r="H8591" i="38"/>
  <c r="G8591" i="38"/>
  <c r="F8591" i="38"/>
  <c r="E8591" i="38"/>
  <c r="H8590" i="38"/>
  <c r="G8590" i="38"/>
  <c r="F8590" i="38"/>
  <c r="E8590" i="38"/>
  <c r="H8589" i="38"/>
  <c r="G8589" i="38"/>
  <c r="F8589" i="38"/>
  <c r="E8589" i="38"/>
  <c r="H8588" i="38"/>
  <c r="G8588" i="38"/>
  <c r="F8588" i="38"/>
  <c r="E8588" i="38"/>
  <c r="H8587" i="38"/>
  <c r="G8587" i="38"/>
  <c r="F8587" i="38"/>
  <c r="E8587" i="38"/>
  <c r="H8586" i="38"/>
  <c r="G8586" i="38"/>
  <c r="F8586" i="38"/>
  <c r="E8586" i="38"/>
  <c r="H8585" i="38"/>
  <c r="G8585" i="38"/>
  <c r="F8585" i="38"/>
  <c r="E8585" i="38"/>
  <c r="H8584" i="38"/>
  <c r="G8584" i="38"/>
  <c r="F8584" i="38"/>
  <c r="E8584" i="38"/>
  <c r="H8583" i="38"/>
  <c r="G8583" i="38"/>
  <c r="F8583" i="38"/>
  <c r="E8583" i="38"/>
  <c r="H8582" i="38"/>
  <c r="G8582" i="38"/>
  <c r="F8582" i="38"/>
  <c r="E8582" i="38"/>
  <c r="H8581" i="38"/>
  <c r="G8581" i="38"/>
  <c r="F8581" i="38"/>
  <c r="E8581" i="38"/>
  <c r="H8580" i="38"/>
  <c r="G8580" i="38"/>
  <c r="F8580" i="38"/>
  <c r="E8580" i="38"/>
  <c r="H8579" i="38"/>
  <c r="G8579" i="38"/>
  <c r="F8579" i="38"/>
  <c r="E8579" i="38"/>
  <c r="H8578" i="38"/>
  <c r="G8578" i="38"/>
  <c r="F8578" i="38"/>
  <c r="E8578" i="38"/>
  <c r="H8577" i="38"/>
  <c r="G8577" i="38"/>
  <c r="F8577" i="38"/>
  <c r="E8577" i="38"/>
  <c r="H8576" i="38"/>
  <c r="G8576" i="38"/>
  <c r="F8576" i="38"/>
  <c r="E8576" i="38"/>
  <c r="H8575" i="38"/>
  <c r="G8575" i="38"/>
  <c r="F8575" i="38"/>
  <c r="E8575" i="38"/>
  <c r="H8574" i="38"/>
  <c r="G8574" i="38"/>
  <c r="F8574" i="38"/>
  <c r="E8574" i="38"/>
  <c r="H8573" i="38"/>
  <c r="G8573" i="38"/>
  <c r="F8573" i="38"/>
  <c r="E8573" i="38"/>
  <c r="H8572" i="38"/>
  <c r="G8572" i="38"/>
  <c r="F8572" i="38"/>
  <c r="E8572" i="38"/>
  <c r="H8571" i="38"/>
  <c r="G8571" i="38"/>
  <c r="F8571" i="38"/>
  <c r="E8571" i="38"/>
  <c r="H8570" i="38"/>
  <c r="G8570" i="38"/>
  <c r="F8570" i="38"/>
  <c r="E8570" i="38"/>
  <c r="H8569" i="38"/>
  <c r="G8569" i="38"/>
  <c r="F8569" i="38"/>
  <c r="E8569" i="38"/>
  <c r="H8568" i="38"/>
  <c r="G8568" i="38"/>
  <c r="F8568" i="38"/>
  <c r="E8568" i="38"/>
  <c r="H8567" i="38"/>
  <c r="G8567" i="38"/>
  <c r="F8567" i="38"/>
  <c r="E8567" i="38"/>
  <c r="H8566" i="38"/>
  <c r="G8566" i="38"/>
  <c r="F8566" i="38"/>
  <c r="E8566" i="38"/>
  <c r="H8565" i="38"/>
  <c r="G8565" i="38"/>
  <c r="F8565" i="38"/>
  <c r="E8565" i="38"/>
  <c r="H8564" i="38"/>
  <c r="G8564" i="38"/>
  <c r="F8564" i="38"/>
  <c r="E8564" i="38"/>
  <c r="H8563" i="38"/>
  <c r="G8563" i="38"/>
  <c r="F8563" i="38"/>
  <c r="E8563" i="38"/>
  <c r="H8562" i="38"/>
  <c r="G8562" i="38"/>
  <c r="F8562" i="38"/>
  <c r="E8562" i="38"/>
  <c r="H8561" i="38"/>
  <c r="G8561" i="38"/>
  <c r="F8561" i="38"/>
  <c r="E8561" i="38"/>
  <c r="H8560" i="38"/>
  <c r="G8560" i="38"/>
  <c r="F8560" i="38"/>
  <c r="E8560" i="38"/>
  <c r="H8559" i="38"/>
  <c r="G8559" i="38"/>
  <c r="F8559" i="38"/>
  <c r="E8559" i="38"/>
  <c r="H8558" i="38"/>
  <c r="G8558" i="38"/>
  <c r="F8558" i="38"/>
  <c r="E8558" i="38"/>
  <c r="H8557" i="38"/>
  <c r="G8557" i="38"/>
  <c r="F8557" i="38"/>
  <c r="E8557" i="38"/>
  <c r="H8556" i="38"/>
  <c r="G8556" i="38"/>
  <c r="F8556" i="38"/>
  <c r="E8556" i="38"/>
  <c r="H8555" i="38"/>
  <c r="G8555" i="38"/>
  <c r="F8555" i="38"/>
  <c r="E8555" i="38"/>
  <c r="H8554" i="38"/>
  <c r="G8554" i="38"/>
  <c r="F8554" i="38"/>
  <c r="E8554" i="38"/>
  <c r="H8553" i="38"/>
  <c r="G8553" i="38"/>
  <c r="F8553" i="38"/>
  <c r="E8553" i="38"/>
  <c r="H8552" i="38"/>
  <c r="G8552" i="38"/>
  <c r="F8552" i="38"/>
  <c r="E8552" i="38"/>
  <c r="H8551" i="38"/>
  <c r="G8551" i="38"/>
  <c r="F8551" i="38"/>
  <c r="E8551" i="38"/>
  <c r="H8550" i="38"/>
  <c r="G8550" i="38"/>
  <c r="F8550" i="38"/>
  <c r="E8550" i="38"/>
  <c r="H8549" i="38"/>
  <c r="G8549" i="38"/>
  <c r="F8549" i="38"/>
  <c r="E8549" i="38"/>
  <c r="H8548" i="38"/>
  <c r="G8548" i="38"/>
  <c r="F8548" i="38"/>
  <c r="E8548" i="38"/>
  <c r="H8547" i="38"/>
  <c r="G8547" i="38"/>
  <c r="F8547" i="38"/>
  <c r="E8547" i="38"/>
  <c r="H8546" i="38"/>
  <c r="G8546" i="38"/>
  <c r="F8546" i="38"/>
  <c r="E8546" i="38"/>
  <c r="H8545" i="38"/>
  <c r="G8545" i="38"/>
  <c r="F8545" i="38"/>
  <c r="E8545" i="38"/>
  <c r="H8544" i="38"/>
  <c r="G8544" i="38"/>
  <c r="F8544" i="38"/>
  <c r="E8544" i="38"/>
  <c r="H8543" i="38"/>
  <c r="G8543" i="38"/>
  <c r="F8543" i="38"/>
  <c r="E8543" i="38"/>
  <c r="H8542" i="38"/>
  <c r="G8542" i="38"/>
  <c r="F8542" i="38"/>
  <c r="E8542" i="38"/>
  <c r="H8541" i="38"/>
  <c r="G8541" i="38"/>
  <c r="F8541" i="38"/>
  <c r="E8541" i="38"/>
  <c r="H8540" i="38"/>
  <c r="G8540" i="38"/>
  <c r="F8540" i="38"/>
  <c r="E8540" i="38"/>
  <c r="H8539" i="38"/>
  <c r="G8539" i="38"/>
  <c r="F8539" i="38"/>
  <c r="E8539" i="38"/>
  <c r="H8538" i="38"/>
  <c r="G8538" i="38"/>
  <c r="F8538" i="38"/>
  <c r="E8538" i="38"/>
  <c r="H8537" i="38"/>
  <c r="G8537" i="38"/>
  <c r="F8537" i="38"/>
  <c r="E8537" i="38"/>
  <c r="H8536" i="38"/>
  <c r="G8536" i="38"/>
  <c r="F8536" i="38"/>
  <c r="E8536" i="38"/>
  <c r="H8535" i="38"/>
  <c r="G8535" i="38"/>
  <c r="F8535" i="38"/>
  <c r="E8535" i="38"/>
  <c r="H8534" i="38"/>
  <c r="G8534" i="38"/>
  <c r="F8534" i="38"/>
  <c r="E8534" i="38"/>
  <c r="H8533" i="38"/>
  <c r="G8533" i="38"/>
  <c r="F8533" i="38"/>
  <c r="E8533" i="38"/>
  <c r="H8532" i="38"/>
  <c r="G8532" i="38"/>
  <c r="F8532" i="38"/>
  <c r="E8532" i="38"/>
  <c r="H8531" i="38"/>
  <c r="G8531" i="38"/>
  <c r="F8531" i="38"/>
  <c r="E8531" i="38"/>
  <c r="H8530" i="38"/>
  <c r="G8530" i="38"/>
  <c r="F8530" i="38"/>
  <c r="E8530" i="38"/>
  <c r="H8529" i="38"/>
  <c r="G8529" i="38"/>
  <c r="F8529" i="38"/>
  <c r="E8529" i="38"/>
  <c r="H8528" i="38"/>
  <c r="G8528" i="38"/>
  <c r="F8528" i="38"/>
  <c r="E8528" i="38"/>
  <c r="H8527" i="38"/>
  <c r="G8527" i="38"/>
  <c r="F8527" i="38"/>
  <c r="E8527" i="38"/>
  <c r="H8526" i="38"/>
  <c r="G8526" i="38"/>
  <c r="F8526" i="38"/>
  <c r="E8526" i="38"/>
  <c r="H8525" i="38"/>
  <c r="G8525" i="38"/>
  <c r="F8525" i="38"/>
  <c r="E8525" i="38"/>
  <c r="H8524" i="38"/>
  <c r="G8524" i="38"/>
  <c r="F8524" i="38"/>
  <c r="E8524" i="38"/>
  <c r="H8523" i="38"/>
  <c r="G8523" i="38"/>
  <c r="F8523" i="38"/>
  <c r="E8523" i="38"/>
  <c r="H8522" i="38"/>
  <c r="G8522" i="38"/>
  <c r="F8522" i="38"/>
  <c r="E8522" i="38"/>
  <c r="H8521" i="38"/>
  <c r="G8521" i="38"/>
  <c r="F8521" i="38"/>
  <c r="E8521" i="38"/>
  <c r="H8520" i="38"/>
  <c r="G8520" i="38"/>
  <c r="F8520" i="38"/>
  <c r="E8520" i="38"/>
  <c r="H8519" i="38"/>
  <c r="G8519" i="38"/>
  <c r="F8519" i="38"/>
  <c r="E8519" i="38"/>
  <c r="H8518" i="38"/>
  <c r="G8518" i="38"/>
  <c r="F8518" i="38"/>
  <c r="E8518" i="38"/>
  <c r="H8517" i="38"/>
  <c r="G8517" i="38"/>
  <c r="F8517" i="38"/>
  <c r="E8517" i="38"/>
  <c r="H8516" i="38"/>
  <c r="G8516" i="38"/>
  <c r="F8516" i="38"/>
  <c r="E8516" i="38"/>
  <c r="H8515" i="38"/>
  <c r="G8515" i="38"/>
  <c r="F8515" i="38"/>
  <c r="E8515" i="38"/>
  <c r="H8514" i="38"/>
  <c r="G8514" i="38"/>
  <c r="F8514" i="38"/>
  <c r="E8514" i="38"/>
  <c r="H8513" i="38"/>
  <c r="G8513" i="38"/>
  <c r="F8513" i="38"/>
  <c r="E8513" i="38"/>
  <c r="H8512" i="38"/>
  <c r="G8512" i="38"/>
  <c r="F8512" i="38"/>
  <c r="E8512" i="38"/>
  <c r="H8511" i="38"/>
  <c r="G8511" i="38"/>
  <c r="F8511" i="38"/>
  <c r="E8511" i="38"/>
  <c r="H8510" i="38"/>
  <c r="G8510" i="38"/>
  <c r="F8510" i="38"/>
  <c r="E8510" i="38"/>
  <c r="H8509" i="38"/>
  <c r="G8509" i="38"/>
  <c r="F8509" i="38"/>
  <c r="E8509" i="38"/>
  <c r="H8508" i="38"/>
  <c r="G8508" i="38"/>
  <c r="F8508" i="38"/>
  <c r="E8508" i="38"/>
  <c r="H8507" i="38"/>
  <c r="G8507" i="38"/>
  <c r="F8507" i="38"/>
  <c r="E8507" i="38"/>
  <c r="H8506" i="38"/>
  <c r="G8506" i="38"/>
  <c r="F8506" i="38"/>
  <c r="E8506" i="38"/>
  <c r="H8505" i="38"/>
  <c r="G8505" i="38"/>
  <c r="F8505" i="38"/>
  <c r="E8505" i="38"/>
  <c r="H8504" i="38"/>
  <c r="G8504" i="38"/>
  <c r="F8504" i="38"/>
  <c r="E8504" i="38"/>
  <c r="H8503" i="38"/>
  <c r="G8503" i="38"/>
  <c r="F8503" i="38"/>
  <c r="E8503" i="38"/>
  <c r="H8502" i="38"/>
  <c r="G8502" i="38"/>
  <c r="F8502" i="38"/>
  <c r="E8502" i="38"/>
  <c r="H8501" i="38"/>
  <c r="G8501" i="38"/>
  <c r="F8501" i="38"/>
  <c r="E8501" i="38"/>
  <c r="H8500" i="38"/>
  <c r="G8500" i="38"/>
  <c r="F8500" i="38"/>
  <c r="E8500" i="38"/>
  <c r="H8499" i="38"/>
  <c r="G8499" i="38"/>
  <c r="F8499" i="38"/>
  <c r="E8499" i="38"/>
  <c r="H8498" i="38"/>
  <c r="G8498" i="38"/>
  <c r="F8498" i="38"/>
  <c r="E8498" i="38"/>
  <c r="H8497" i="38"/>
  <c r="G8497" i="38"/>
  <c r="F8497" i="38"/>
  <c r="E8497" i="38"/>
  <c r="H8496" i="38"/>
  <c r="G8496" i="38"/>
  <c r="F8496" i="38"/>
  <c r="E8496" i="38"/>
  <c r="H8495" i="38"/>
  <c r="G8495" i="38"/>
  <c r="F8495" i="38"/>
  <c r="E8495" i="38"/>
  <c r="H8494" i="38"/>
  <c r="G8494" i="38"/>
  <c r="F8494" i="38"/>
  <c r="E8494" i="38"/>
  <c r="H8493" i="38"/>
  <c r="G8493" i="38"/>
  <c r="F8493" i="38"/>
  <c r="E8493" i="38"/>
  <c r="H8492" i="38"/>
  <c r="G8492" i="38"/>
  <c r="F8492" i="38"/>
  <c r="E8492" i="38"/>
  <c r="H8491" i="38"/>
  <c r="G8491" i="38"/>
  <c r="F8491" i="38"/>
  <c r="E8491" i="38"/>
  <c r="H8490" i="38"/>
  <c r="G8490" i="38"/>
  <c r="F8490" i="38"/>
  <c r="E8490" i="38"/>
  <c r="H8489" i="38"/>
  <c r="G8489" i="38"/>
  <c r="F8489" i="38"/>
  <c r="E8489" i="38"/>
  <c r="H8488" i="38"/>
  <c r="G8488" i="38"/>
  <c r="F8488" i="38"/>
  <c r="E8488" i="38"/>
  <c r="H8487" i="38"/>
  <c r="G8487" i="38"/>
  <c r="F8487" i="38"/>
  <c r="E8487" i="38"/>
  <c r="H8486" i="38"/>
  <c r="G8486" i="38"/>
  <c r="F8486" i="38"/>
  <c r="E8486" i="38"/>
  <c r="H8485" i="38"/>
  <c r="G8485" i="38"/>
  <c r="F8485" i="38"/>
  <c r="E8485" i="38"/>
  <c r="H8484" i="38"/>
  <c r="G8484" i="38"/>
  <c r="F8484" i="38"/>
  <c r="E8484" i="38"/>
  <c r="H8483" i="38"/>
  <c r="G8483" i="38"/>
  <c r="F8483" i="38"/>
  <c r="E8483" i="38"/>
  <c r="H8482" i="38"/>
  <c r="G8482" i="38"/>
  <c r="F8482" i="38"/>
  <c r="E8482" i="38"/>
  <c r="H8481" i="38"/>
  <c r="G8481" i="38"/>
  <c r="F8481" i="38"/>
  <c r="E8481" i="38"/>
  <c r="H8480" i="38"/>
  <c r="G8480" i="38"/>
  <c r="F8480" i="38"/>
  <c r="E8480" i="38"/>
  <c r="H8479" i="38"/>
  <c r="G8479" i="38"/>
  <c r="F8479" i="38"/>
  <c r="E8479" i="38"/>
  <c r="H8478" i="38"/>
  <c r="G8478" i="38"/>
  <c r="F8478" i="38"/>
  <c r="E8478" i="38"/>
  <c r="H8477" i="38"/>
  <c r="G8477" i="38"/>
  <c r="F8477" i="38"/>
  <c r="E8477" i="38"/>
  <c r="H8476" i="38"/>
  <c r="G8476" i="38"/>
  <c r="F8476" i="38"/>
  <c r="E8476" i="38"/>
  <c r="H8475" i="38"/>
  <c r="G8475" i="38"/>
  <c r="F8475" i="38"/>
  <c r="E8475" i="38"/>
  <c r="H8474" i="38"/>
  <c r="G8474" i="38"/>
  <c r="F8474" i="38"/>
  <c r="E8474" i="38"/>
  <c r="H8473" i="38"/>
  <c r="G8473" i="38"/>
  <c r="F8473" i="38"/>
  <c r="E8473" i="38"/>
  <c r="H8472" i="38"/>
  <c r="G8472" i="38"/>
  <c r="F8472" i="38"/>
  <c r="E8472" i="38"/>
  <c r="H8471" i="38"/>
  <c r="G8471" i="38"/>
  <c r="F8471" i="38"/>
  <c r="E8471" i="38"/>
  <c r="H8470" i="38"/>
  <c r="G8470" i="38"/>
  <c r="F8470" i="38"/>
  <c r="E8470" i="38"/>
  <c r="H8469" i="38"/>
  <c r="G8469" i="38"/>
  <c r="F8469" i="38"/>
  <c r="E8469" i="38"/>
  <c r="H8468" i="38"/>
  <c r="G8468" i="38"/>
  <c r="F8468" i="38"/>
  <c r="E8468" i="38"/>
  <c r="H8467" i="38"/>
  <c r="G8467" i="38"/>
  <c r="F8467" i="38"/>
  <c r="E8467" i="38"/>
  <c r="H8466" i="38"/>
  <c r="G8466" i="38"/>
  <c r="F8466" i="38"/>
  <c r="E8466" i="38"/>
  <c r="H8465" i="38"/>
  <c r="G8465" i="38"/>
  <c r="F8465" i="38"/>
  <c r="E8465" i="38"/>
  <c r="H8464" i="38"/>
  <c r="G8464" i="38"/>
  <c r="F8464" i="38"/>
  <c r="E8464" i="38"/>
  <c r="H8463" i="38"/>
  <c r="G8463" i="38"/>
  <c r="F8463" i="38"/>
  <c r="E8463" i="38"/>
  <c r="H8462" i="38"/>
  <c r="G8462" i="38"/>
  <c r="F8462" i="38"/>
  <c r="E8462" i="38"/>
  <c r="H8461" i="38"/>
  <c r="G8461" i="38"/>
  <c r="F8461" i="38"/>
  <c r="E8461" i="38"/>
  <c r="H8460" i="38"/>
  <c r="G8460" i="38"/>
  <c r="F8460" i="38"/>
  <c r="E8460" i="38"/>
  <c r="H8459" i="38"/>
  <c r="G8459" i="38"/>
  <c r="F8459" i="38"/>
  <c r="E8459" i="38"/>
  <c r="H8458" i="38"/>
  <c r="G8458" i="38"/>
  <c r="F8458" i="38"/>
  <c r="E8458" i="38"/>
  <c r="H8457" i="38"/>
  <c r="G8457" i="38"/>
  <c r="F8457" i="38"/>
  <c r="E8457" i="38"/>
  <c r="H8456" i="38"/>
  <c r="G8456" i="38"/>
  <c r="F8456" i="38"/>
  <c r="E8456" i="38"/>
  <c r="H8455" i="38"/>
  <c r="G8455" i="38"/>
  <c r="F8455" i="38"/>
  <c r="E8455" i="38"/>
  <c r="H8454" i="38"/>
  <c r="G8454" i="38"/>
  <c r="F8454" i="38"/>
  <c r="E8454" i="38"/>
  <c r="H8453" i="38"/>
  <c r="G8453" i="38"/>
  <c r="F8453" i="38"/>
  <c r="E8453" i="38"/>
  <c r="H8452" i="38"/>
  <c r="G8452" i="38"/>
  <c r="F8452" i="38"/>
  <c r="E8452" i="38"/>
  <c r="H8451" i="38"/>
  <c r="G8451" i="38"/>
  <c r="F8451" i="38"/>
  <c r="E8451" i="38"/>
  <c r="H8450" i="38"/>
  <c r="G8450" i="38"/>
  <c r="F8450" i="38"/>
  <c r="E8450" i="38"/>
  <c r="H8449" i="38"/>
  <c r="G8449" i="38"/>
  <c r="F8449" i="38"/>
  <c r="E8449" i="38"/>
  <c r="H8448" i="38"/>
  <c r="G8448" i="38"/>
  <c r="F8448" i="38"/>
  <c r="E8448" i="38"/>
  <c r="H8447" i="38"/>
  <c r="G8447" i="38"/>
  <c r="F8447" i="38"/>
  <c r="E8447" i="38"/>
  <c r="H8446" i="38"/>
  <c r="G8446" i="38"/>
  <c r="F8446" i="38"/>
  <c r="E8446" i="38"/>
  <c r="H8445" i="38"/>
  <c r="G8445" i="38"/>
  <c r="F8445" i="38"/>
  <c r="E8445" i="38"/>
  <c r="H8444" i="38"/>
  <c r="G8444" i="38"/>
  <c r="F8444" i="38"/>
  <c r="E8444" i="38"/>
  <c r="H8443" i="38"/>
  <c r="G8443" i="38"/>
  <c r="F8443" i="38"/>
  <c r="E8443" i="38"/>
  <c r="H8442" i="38"/>
  <c r="G8442" i="38"/>
  <c r="F8442" i="38"/>
  <c r="E8442" i="38"/>
  <c r="H8441" i="38"/>
  <c r="G8441" i="38"/>
  <c r="F8441" i="38"/>
  <c r="E8441" i="38"/>
  <c r="H8440" i="38"/>
  <c r="G8440" i="38"/>
  <c r="F8440" i="38"/>
  <c r="E8440" i="38"/>
  <c r="H8439" i="38"/>
  <c r="G8439" i="38"/>
  <c r="F8439" i="38"/>
  <c r="E8439" i="38"/>
  <c r="H8438" i="38"/>
  <c r="G8438" i="38"/>
  <c r="F8438" i="38"/>
  <c r="E8438" i="38"/>
  <c r="H8437" i="38"/>
  <c r="G8437" i="38"/>
  <c r="F8437" i="38"/>
  <c r="E8437" i="38"/>
  <c r="H8436" i="38"/>
  <c r="G8436" i="38"/>
  <c r="F8436" i="38"/>
  <c r="E8436" i="38"/>
  <c r="H8435" i="38"/>
  <c r="G8435" i="38"/>
  <c r="F8435" i="38"/>
  <c r="E8435" i="38"/>
  <c r="H8434" i="38"/>
  <c r="G8434" i="38"/>
  <c r="F8434" i="38"/>
  <c r="E8434" i="38"/>
  <c r="H8433" i="38"/>
  <c r="G8433" i="38"/>
  <c r="F8433" i="38"/>
  <c r="E8433" i="38"/>
  <c r="H8432" i="38"/>
  <c r="G8432" i="38"/>
  <c r="F8432" i="38"/>
  <c r="E8432" i="38"/>
  <c r="H8431" i="38"/>
  <c r="G8431" i="38"/>
  <c r="F8431" i="38"/>
  <c r="E8431" i="38"/>
  <c r="H8430" i="38"/>
  <c r="G8430" i="38"/>
  <c r="F8430" i="38"/>
  <c r="E8430" i="38"/>
  <c r="H8429" i="38"/>
  <c r="G8429" i="38"/>
  <c r="F8429" i="38"/>
  <c r="E8429" i="38"/>
  <c r="H8428" i="38"/>
  <c r="G8428" i="38"/>
  <c r="F8428" i="38"/>
  <c r="E8428" i="38"/>
  <c r="H8427" i="38"/>
  <c r="G8427" i="38"/>
  <c r="F8427" i="38"/>
  <c r="E8427" i="38"/>
  <c r="H8426" i="38"/>
  <c r="G8426" i="38"/>
  <c r="F8426" i="38"/>
  <c r="E8426" i="38"/>
  <c r="H8425" i="38"/>
  <c r="G8425" i="38"/>
  <c r="F8425" i="38"/>
  <c r="E8425" i="38"/>
  <c r="H8424" i="38"/>
  <c r="G8424" i="38"/>
  <c r="F8424" i="38"/>
  <c r="E8424" i="38"/>
  <c r="H8423" i="38"/>
  <c r="G8423" i="38"/>
  <c r="F8423" i="38"/>
  <c r="E8423" i="38"/>
  <c r="H8422" i="38"/>
  <c r="G8422" i="38"/>
  <c r="F8422" i="38"/>
  <c r="E8422" i="38"/>
  <c r="H8421" i="38"/>
  <c r="G8421" i="38"/>
  <c r="F8421" i="38"/>
  <c r="E8421" i="38"/>
  <c r="H8420" i="38"/>
  <c r="G8420" i="38"/>
  <c r="F8420" i="38"/>
  <c r="E8420" i="38"/>
  <c r="H8419" i="38"/>
  <c r="G8419" i="38"/>
  <c r="F8419" i="38"/>
  <c r="E8419" i="38"/>
  <c r="H8418" i="38"/>
  <c r="G8418" i="38"/>
  <c r="F8418" i="38"/>
  <c r="E8418" i="38"/>
  <c r="H8417" i="38"/>
  <c r="G8417" i="38"/>
  <c r="F8417" i="38"/>
  <c r="E8417" i="38"/>
  <c r="H8416" i="38"/>
  <c r="G8416" i="38"/>
  <c r="F8416" i="38"/>
  <c r="E8416" i="38"/>
  <c r="H8415" i="38"/>
  <c r="G8415" i="38"/>
  <c r="F8415" i="38"/>
  <c r="E8415" i="38"/>
  <c r="H8414" i="38"/>
  <c r="G8414" i="38"/>
  <c r="F8414" i="38"/>
  <c r="E8414" i="38"/>
  <c r="H8413" i="38"/>
  <c r="G8413" i="38"/>
  <c r="F8413" i="38"/>
  <c r="E8413" i="38"/>
  <c r="H8412" i="38"/>
  <c r="G8412" i="38"/>
  <c r="F8412" i="38"/>
  <c r="E8412" i="38"/>
  <c r="H8411" i="38"/>
  <c r="G8411" i="38"/>
  <c r="F8411" i="38"/>
  <c r="E8411" i="38"/>
  <c r="H8410" i="38"/>
  <c r="G8410" i="38"/>
  <c r="F8410" i="38"/>
  <c r="E8410" i="38"/>
  <c r="H8409" i="38"/>
  <c r="G8409" i="38"/>
  <c r="F8409" i="38"/>
  <c r="E8409" i="38"/>
  <c r="H8408" i="38"/>
  <c r="G8408" i="38"/>
  <c r="F8408" i="38"/>
  <c r="E8408" i="38"/>
  <c r="H8407" i="38"/>
  <c r="G8407" i="38"/>
  <c r="F8407" i="38"/>
  <c r="E8407" i="38"/>
  <c r="H8406" i="38"/>
  <c r="G8406" i="38"/>
  <c r="F8406" i="38"/>
  <c r="E8406" i="38"/>
  <c r="H8405" i="38"/>
  <c r="G8405" i="38"/>
  <c r="F8405" i="38"/>
  <c r="E8405" i="38"/>
  <c r="H8404" i="38"/>
  <c r="G8404" i="38"/>
  <c r="F8404" i="38"/>
  <c r="E8404" i="38"/>
  <c r="H8403" i="38"/>
  <c r="G8403" i="38"/>
  <c r="F8403" i="38"/>
  <c r="E8403" i="38"/>
  <c r="H8402" i="38"/>
  <c r="G8402" i="38"/>
  <c r="F8402" i="38"/>
  <c r="E8402" i="38"/>
  <c r="H8401" i="38"/>
  <c r="G8401" i="38"/>
  <c r="F8401" i="38"/>
  <c r="E8401" i="38"/>
  <c r="H8400" i="38"/>
  <c r="G8400" i="38"/>
  <c r="F8400" i="38"/>
  <c r="E8400" i="38"/>
  <c r="H8399" i="38"/>
  <c r="G8399" i="38"/>
  <c r="F8399" i="38"/>
  <c r="E8399" i="38"/>
  <c r="H8398" i="38"/>
  <c r="G8398" i="38"/>
  <c r="F8398" i="38"/>
  <c r="E8398" i="38"/>
  <c r="H8397" i="38"/>
  <c r="G8397" i="38"/>
  <c r="F8397" i="38"/>
  <c r="E8397" i="38"/>
  <c r="H8396" i="38"/>
  <c r="G8396" i="38"/>
  <c r="F8396" i="38"/>
  <c r="E8396" i="38"/>
  <c r="H8395" i="38"/>
  <c r="G8395" i="38"/>
  <c r="F8395" i="38"/>
  <c r="E8395" i="38"/>
  <c r="H8394" i="38"/>
  <c r="G8394" i="38"/>
  <c r="F8394" i="38"/>
  <c r="E8394" i="38"/>
  <c r="H8393" i="38"/>
  <c r="G8393" i="38"/>
  <c r="F8393" i="38"/>
  <c r="E8393" i="38"/>
  <c r="H8392" i="38"/>
  <c r="G8392" i="38"/>
  <c r="F8392" i="38"/>
  <c r="E8392" i="38"/>
  <c r="H8391" i="38"/>
  <c r="G8391" i="38"/>
  <c r="F8391" i="38"/>
  <c r="E8391" i="38"/>
  <c r="H8390" i="38"/>
  <c r="G8390" i="38"/>
  <c r="F8390" i="38"/>
  <c r="E8390" i="38"/>
  <c r="H8389" i="38"/>
  <c r="G8389" i="38"/>
  <c r="F8389" i="38"/>
  <c r="E8389" i="38"/>
  <c r="H8388" i="38"/>
  <c r="G8388" i="38"/>
  <c r="F8388" i="38"/>
  <c r="E8388" i="38"/>
  <c r="H8387" i="38"/>
  <c r="G8387" i="38"/>
  <c r="F8387" i="38"/>
  <c r="E8387" i="38"/>
  <c r="H8386" i="38"/>
  <c r="G8386" i="38"/>
  <c r="F8386" i="38"/>
  <c r="E8386" i="38"/>
  <c r="H8385" i="38"/>
  <c r="G8385" i="38"/>
  <c r="F8385" i="38"/>
  <c r="E8385" i="38"/>
  <c r="H8384" i="38"/>
  <c r="G8384" i="38"/>
  <c r="F8384" i="38"/>
  <c r="E8384" i="38"/>
  <c r="H8383" i="38"/>
  <c r="G8383" i="38"/>
  <c r="F8383" i="38"/>
  <c r="E8383" i="38"/>
  <c r="H8382" i="38"/>
  <c r="G8382" i="38"/>
  <c r="F8382" i="38"/>
  <c r="E8382" i="38"/>
  <c r="H8381" i="38"/>
  <c r="G8381" i="38"/>
  <c r="F8381" i="38"/>
  <c r="E8381" i="38"/>
  <c r="H8380" i="38"/>
  <c r="G8380" i="38"/>
  <c r="F8380" i="38"/>
  <c r="E8380" i="38"/>
  <c r="H8379" i="38"/>
  <c r="G8379" i="38"/>
  <c r="F8379" i="38"/>
  <c r="E8379" i="38"/>
  <c r="H8378" i="38"/>
  <c r="G8378" i="38"/>
  <c r="F8378" i="38"/>
  <c r="E8378" i="38"/>
  <c r="H8377" i="38"/>
  <c r="G8377" i="38"/>
  <c r="F8377" i="38"/>
  <c r="E8377" i="38"/>
  <c r="H8376" i="38"/>
  <c r="G8376" i="38"/>
  <c r="F8376" i="38"/>
  <c r="E8376" i="38"/>
  <c r="H8375" i="38"/>
  <c r="G8375" i="38"/>
  <c r="F8375" i="38"/>
  <c r="E8375" i="38"/>
  <c r="H8374" i="38"/>
  <c r="G8374" i="38"/>
  <c r="F8374" i="38"/>
  <c r="E8374" i="38"/>
  <c r="H8373" i="38"/>
  <c r="G8373" i="38"/>
  <c r="F8373" i="38"/>
  <c r="E8373" i="38"/>
  <c r="H8372" i="38"/>
  <c r="G8372" i="38"/>
  <c r="F8372" i="38"/>
  <c r="E8372" i="38"/>
  <c r="H8371" i="38"/>
  <c r="G8371" i="38"/>
  <c r="F8371" i="38"/>
  <c r="E8371" i="38"/>
  <c r="H8370" i="38"/>
  <c r="G8370" i="38"/>
  <c r="F8370" i="38"/>
  <c r="E8370" i="38"/>
  <c r="H8369" i="38"/>
  <c r="G8369" i="38"/>
  <c r="F8369" i="38"/>
  <c r="E8369" i="38"/>
  <c r="H8368" i="38"/>
  <c r="G8368" i="38"/>
  <c r="F8368" i="38"/>
  <c r="E8368" i="38"/>
  <c r="H8367" i="38"/>
  <c r="G8367" i="38"/>
  <c r="F8367" i="38"/>
  <c r="E8367" i="38"/>
  <c r="H8366" i="38"/>
  <c r="G8366" i="38"/>
  <c r="F8366" i="38"/>
  <c r="E8366" i="38"/>
  <c r="H8365" i="38"/>
  <c r="G8365" i="38"/>
  <c r="F8365" i="38"/>
  <c r="E8365" i="38"/>
  <c r="H8364" i="38"/>
  <c r="G8364" i="38"/>
  <c r="F8364" i="38"/>
  <c r="E8364" i="38"/>
  <c r="H8363" i="38"/>
  <c r="G8363" i="38"/>
  <c r="F8363" i="38"/>
  <c r="E8363" i="38"/>
  <c r="H8362" i="38"/>
  <c r="G8362" i="38"/>
  <c r="F8362" i="38"/>
  <c r="E8362" i="38"/>
  <c r="H8361" i="38"/>
  <c r="G8361" i="38"/>
  <c r="F8361" i="38"/>
  <c r="E8361" i="38"/>
  <c r="H8360" i="38"/>
  <c r="G8360" i="38"/>
  <c r="F8360" i="38"/>
  <c r="E8360" i="38"/>
  <c r="H8359" i="38"/>
  <c r="G8359" i="38"/>
  <c r="F8359" i="38"/>
  <c r="E8359" i="38"/>
  <c r="H8358" i="38"/>
  <c r="G8358" i="38"/>
  <c r="F8358" i="38"/>
  <c r="E8358" i="38"/>
  <c r="H8357" i="38"/>
  <c r="G8357" i="38"/>
  <c r="F8357" i="38"/>
  <c r="E8357" i="38"/>
  <c r="H8356" i="38"/>
  <c r="G8356" i="38"/>
  <c r="F8356" i="38"/>
  <c r="E8356" i="38"/>
  <c r="H8355" i="38"/>
  <c r="G8355" i="38"/>
  <c r="F8355" i="38"/>
  <c r="E8355" i="38"/>
  <c r="H8354" i="38"/>
  <c r="G8354" i="38"/>
  <c r="F8354" i="38"/>
  <c r="E8354" i="38"/>
  <c r="H8353" i="38"/>
  <c r="G8353" i="38"/>
  <c r="F8353" i="38"/>
  <c r="E8353" i="38"/>
  <c r="H8352" i="38"/>
  <c r="G8352" i="38"/>
  <c r="F8352" i="38"/>
  <c r="E8352" i="38"/>
  <c r="H8351" i="38"/>
  <c r="G8351" i="38"/>
  <c r="F8351" i="38"/>
  <c r="E8351" i="38"/>
  <c r="H8350" i="38"/>
  <c r="G8350" i="38"/>
  <c r="F8350" i="38"/>
  <c r="E8350" i="38"/>
  <c r="H8349" i="38"/>
  <c r="G8349" i="38"/>
  <c r="F8349" i="38"/>
  <c r="E8349" i="38"/>
  <c r="H8348" i="38"/>
  <c r="G8348" i="38"/>
  <c r="F8348" i="38"/>
  <c r="E8348" i="38"/>
  <c r="H8347" i="38"/>
  <c r="G8347" i="38"/>
  <c r="F8347" i="38"/>
  <c r="E8347" i="38"/>
  <c r="H8346" i="38"/>
  <c r="G8346" i="38"/>
  <c r="F8346" i="38"/>
  <c r="E8346" i="38"/>
  <c r="H8345" i="38"/>
  <c r="G8345" i="38"/>
  <c r="F8345" i="38"/>
  <c r="E8345" i="38"/>
  <c r="H8344" i="38"/>
  <c r="G8344" i="38"/>
  <c r="F8344" i="38"/>
  <c r="E8344" i="38"/>
  <c r="H8343" i="38"/>
  <c r="G8343" i="38"/>
  <c r="F8343" i="38"/>
  <c r="E8343" i="38"/>
  <c r="H8342" i="38"/>
  <c r="G8342" i="38"/>
  <c r="F8342" i="38"/>
  <c r="E8342" i="38"/>
  <c r="H8341" i="38"/>
  <c r="G8341" i="38"/>
  <c r="F8341" i="38"/>
  <c r="E8341" i="38"/>
  <c r="H8340" i="38"/>
  <c r="G8340" i="38"/>
  <c r="F8340" i="38"/>
  <c r="E8340" i="38"/>
  <c r="H8339" i="38"/>
  <c r="G8339" i="38"/>
  <c r="F8339" i="38"/>
  <c r="E8339" i="38"/>
  <c r="H8338" i="38"/>
  <c r="G8338" i="38"/>
  <c r="F8338" i="38"/>
  <c r="E8338" i="38"/>
  <c r="H8337" i="38"/>
  <c r="G8337" i="38"/>
  <c r="F8337" i="38"/>
  <c r="E8337" i="38"/>
  <c r="H8336" i="38"/>
  <c r="G8336" i="38"/>
  <c r="F8336" i="38"/>
  <c r="E8336" i="38"/>
  <c r="H8335" i="38"/>
  <c r="G8335" i="38"/>
  <c r="F8335" i="38"/>
  <c r="E8335" i="38"/>
  <c r="H8334" i="38"/>
  <c r="G8334" i="38"/>
  <c r="F8334" i="38"/>
  <c r="E8334" i="38"/>
  <c r="H8333" i="38"/>
  <c r="G8333" i="38"/>
  <c r="F8333" i="38"/>
  <c r="E8333" i="38"/>
  <c r="H8332" i="38"/>
  <c r="G8332" i="38"/>
  <c r="F8332" i="38"/>
  <c r="E8332" i="38"/>
  <c r="H8331" i="38"/>
  <c r="G8331" i="38"/>
  <c r="F8331" i="38"/>
  <c r="E8331" i="38"/>
  <c r="H8330" i="38"/>
  <c r="G8330" i="38"/>
  <c r="F8330" i="38"/>
  <c r="E8330" i="38"/>
  <c r="H8329" i="38"/>
  <c r="G8329" i="38"/>
  <c r="F8329" i="38"/>
  <c r="E8329" i="38"/>
  <c r="H8328" i="38"/>
  <c r="G8328" i="38"/>
  <c r="F8328" i="38"/>
  <c r="E8328" i="38"/>
  <c r="H8327" i="38"/>
  <c r="G8327" i="38"/>
  <c r="F8327" i="38"/>
  <c r="E8327" i="38"/>
  <c r="H8326" i="38"/>
  <c r="G8326" i="38"/>
  <c r="F8326" i="38"/>
  <c r="E8326" i="38"/>
  <c r="H8325" i="38"/>
  <c r="G8325" i="38"/>
  <c r="F8325" i="38"/>
  <c r="E8325" i="38"/>
  <c r="H8324" i="38"/>
  <c r="G8324" i="38"/>
  <c r="F8324" i="38"/>
  <c r="E8324" i="38"/>
  <c r="H8323" i="38"/>
  <c r="G8323" i="38"/>
  <c r="F8323" i="38"/>
  <c r="E8323" i="38"/>
  <c r="H8322" i="38"/>
  <c r="G8322" i="38"/>
  <c r="F8322" i="38"/>
  <c r="E8322" i="38"/>
  <c r="H8321" i="38"/>
  <c r="G8321" i="38"/>
  <c r="F8321" i="38"/>
  <c r="E8321" i="38"/>
  <c r="H8320" i="38"/>
  <c r="G8320" i="38"/>
  <c r="F8320" i="38"/>
  <c r="E8320" i="38"/>
  <c r="H8319" i="38"/>
  <c r="G8319" i="38"/>
  <c r="F8319" i="38"/>
  <c r="E8319" i="38"/>
  <c r="H8318" i="38"/>
  <c r="G8318" i="38"/>
  <c r="F8318" i="38"/>
  <c r="E8318" i="38"/>
  <c r="H8317" i="38"/>
  <c r="G8317" i="38"/>
  <c r="F8317" i="38"/>
  <c r="E8317" i="38"/>
  <c r="H8316" i="38"/>
  <c r="G8316" i="38"/>
  <c r="F8316" i="38"/>
  <c r="E8316" i="38"/>
  <c r="H8315" i="38"/>
  <c r="G8315" i="38"/>
  <c r="F8315" i="38"/>
  <c r="E8315" i="38"/>
  <c r="H8314" i="38"/>
  <c r="G8314" i="38"/>
  <c r="F8314" i="38"/>
  <c r="E8314" i="38"/>
  <c r="H8313" i="38"/>
  <c r="G8313" i="38"/>
  <c r="F8313" i="38"/>
  <c r="E8313" i="38"/>
  <c r="H8312" i="38"/>
  <c r="G8312" i="38"/>
  <c r="F8312" i="38"/>
  <c r="E8312" i="38"/>
  <c r="H8311" i="38"/>
  <c r="G8311" i="38"/>
  <c r="F8311" i="38"/>
  <c r="E8311" i="38"/>
  <c r="H8310" i="38"/>
  <c r="G8310" i="38"/>
  <c r="F8310" i="38"/>
  <c r="E8310" i="38"/>
  <c r="H8309" i="38"/>
  <c r="G8309" i="38"/>
  <c r="F8309" i="38"/>
  <c r="E8309" i="38"/>
  <c r="H8308" i="38"/>
  <c r="G8308" i="38"/>
  <c r="F8308" i="38"/>
  <c r="E8308" i="38"/>
  <c r="H8307" i="38"/>
  <c r="G8307" i="38"/>
  <c r="F8307" i="38"/>
  <c r="E8307" i="38"/>
  <c r="H8306" i="38"/>
  <c r="G8306" i="38"/>
  <c r="F8306" i="38"/>
  <c r="E8306" i="38"/>
  <c r="H8305" i="38"/>
  <c r="G8305" i="38"/>
  <c r="F8305" i="38"/>
  <c r="E8305" i="38"/>
  <c r="H8304" i="38"/>
  <c r="G8304" i="38"/>
  <c r="F8304" i="38"/>
  <c r="E8304" i="38"/>
  <c r="H8303" i="38"/>
  <c r="G8303" i="38"/>
  <c r="F8303" i="38"/>
  <c r="E8303" i="38"/>
  <c r="H8302" i="38"/>
  <c r="G8302" i="38"/>
  <c r="F8302" i="38"/>
  <c r="E8302" i="38"/>
  <c r="H8301" i="38"/>
  <c r="G8301" i="38"/>
  <c r="F8301" i="38"/>
  <c r="E8301" i="38"/>
  <c r="H8300" i="38"/>
  <c r="G8300" i="38"/>
  <c r="F8300" i="38"/>
  <c r="E8300" i="38"/>
  <c r="H8299" i="38"/>
  <c r="G8299" i="38"/>
  <c r="F8299" i="38"/>
  <c r="E8299" i="38"/>
  <c r="H8298" i="38"/>
  <c r="G8298" i="38"/>
  <c r="F8298" i="38"/>
  <c r="E8298" i="38"/>
  <c r="H8297" i="38"/>
  <c r="G8297" i="38"/>
  <c r="F8297" i="38"/>
  <c r="E8297" i="38"/>
  <c r="H8296" i="38"/>
  <c r="G8296" i="38"/>
  <c r="F8296" i="38"/>
  <c r="E8296" i="38"/>
  <c r="H8295" i="38"/>
  <c r="G8295" i="38"/>
  <c r="F8295" i="38"/>
  <c r="E8295" i="38"/>
  <c r="H8294" i="38"/>
  <c r="G8294" i="38"/>
  <c r="F8294" i="38"/>
  <c r="E8294" i="38"/>
  <c r="H8293" i="38"/>
  <c r="G8293" i="38"/>
  <c r="F8293" i="38"/>
  <c r="E8293" i="38"/>
  <c r="H8292" i="38"/>
  <c r="G8292" i="38"/>
  <c r="F8292" i="38"/>
  <c r="E8292" i="38"/>
  <c r="H8291" i="38"/>
  <c r="G8291" i="38"/>
  <c r="F8291" i="38"/>
  <c r="E8291" i="38"/>
  <c r="H8290" i="38"/>
  <c r="G8290" i="38"/>
  <c r="F8290" i="38"/>
  <c r="E8290" i="38"/>
  <c r="H8289" i="38"/>
  <c r="G8289" i="38"/>
  <c r="F8289" i="38"/>
  <c r="E8289" i="38"/>
  <c r="H8288" i="38"/>
  <c r="G8288" i="38"/>
  <c r="F8288" i="38"/>
  <c r="E8288" i="38"/>
  <c r="H8287" i="38"/>
  <c r="G8287" i="38"/>
  <c r="F8287" i="38"/>
  <c r="E8287" i="38"/>
  <c r="H8286" i="38"/>
  <c r="G8286" i="38"/>
  <c r="F8286" i="38"/>
  <c r="E8286" i="38"/>
  <c r="H8285" i="38"/>
  <c r="G8285" i="38"/>
  <c r="F8285" i="38"/>
  <c r="E8285" i="38"/>
  <c r="H8284" i="38"/>
  <c r="G8284" i="38"/>
  <c r="F8284" i="38"/>
  <c r="E8284" i="38"/>
  <c r="H8283" i="38"/>
  <c r="G8283" i="38"/>
  <c r="F8283" i="38"/>
  <c r="E8283" i="38"/>
  <c r="H8282" i="38"/>
  <c r="G8282" i="38"/>
  <c r="F8282" i="38"/>
  <c r="E8282" i="38"/>
  <c r="H8281" i="38"/>
  <c r="G8281" i="38"/>
  <c r="F8281" i="38"/>
  <c r="E8281" i="38"/>
  <c r="H8280" i="38"/>
  <c r="G8280" i="38"/>
  <c r="F8280" i="38"/>
  <c r="E8280" i="38"/>
  <c r="H8279" i="38"/>
  <c r="G8279" i="38"/>
  <c r="F8279" i="38"/>
  <c r="E8279" i="38"/>
  <c r="H8278" i="38"/>
  <c r="G8278" i="38"/>
  <c r="F8278" i="38"/>
  <c r="E8278" i="38"/>
  <c r="H8277" i="38"/>
  <c r="G8277" i="38"/>
  <c r="F8277" i="38"/>
  <c r="E8277" i="38"/>
  <c r="H8276" i="38"/>
  <c r="G8276" i="38"/>
  <c r="F8276" i="38"/>
  <c r="E8276" i="38"/>
  <c r="H8275" i="38"/>
  <c r="G8275" i="38"/>
  <c r="F8275" i="38"/>
  <c r="E8275" i="38"/>
  <c r="H8274" i="38"/>
  <c r="G8274" i="38"/>
  <c r="F8274" i="38"/>
  <c r="E8274" i="38"/>
  <c r="H8273" i="38"/>
  <c r="G8273" i="38"/>
  <c r="F8273" i="38"/>
  <c r="E8273" i="38"/>
  <c r="H8272" i="38"/>
  <c r="G8272" i="38"/>
  <c r="F8272" i="38"/>
  <c r="E8272" i="38"/>
  <c r="H8271" i="38"/>
  <c r="G8271" i="38"/>
  <c r="F8271" i="38"/>
  <c r="E8271" i="38"/>
  <c r="H8270" i="38"/>
  <c r="G8270" i="38"/>
  <c r="F8270" i="38"/>
  <c r="E8270" i="38"/>
  <c r="H8269" i="38"/>
  <c r="G8269" i="38"/>
  <c r="F8269" i="38"/>
  <c r="E8269" i="38"/>
  <c r="H8268" i="38"/>
  <c r="G8268" i="38"/>
  <c r="F8268" i="38"/>
  <c r="E8268" i="38"/>
  <c r="H8267" i="38"/>
  <c r="G8267" i="38"/>
  <c r="F8267" i="38"/>
  <c r="E8267" i="38"/>
  <c r="H8266" i="38"/>
  <c r="G8266" i="38"/>
  <c r="F8266" i="38"/>
  <c r="E8266" i="38"/>
  <c r="H8265" i="38"/>
  <c r="G8265" i="38"/>
  <c r="F8265" i="38"/>
  <c r="E8265" i="38"/>
  <c r="H8264" i="38"/>
  <c r="G8264" i="38"/>
  <c r="F8264" i="38"/>
  <c r="E8264" i="38"/>
  <c r="H8263" i="38"/>
  <c r="G8263" i="38"/>
  <c r="F8263" i="38"/>
  <c r="E8263" i="38"/>
  <c r="H8262" i="38"/>
  <c r="G8262" i="38"/>
  <c r="F8262" i="38"/>
  <c r="E8262" i="38"/>
  <c r="H8261" i="38"/>
  <c r="G8261" i="38"/>
  <c r="F8261" i="38"/>
  <c r="E8261" i="38"/>
  <c r="H8260" i="38"/>
  <c r="G8260" i="38"/>
  <c r="F8260" i="38"/>
  <c r="E8260" i="38"/>
  <c r="H8259" i="38"/>
  <c r="G8259" i="38"/>
  <c r="F8259" i="38"/>
  <c r="E8259" i="38"/>
  <c r="H8258" i="38"/>
  <c r="G8258" i="38"/>
  <c r="F8258" i="38"/>
  <c r="E8258" i="38"/>
  <c r="H8257" i="38"/>
  <c r="G8257" i="38"/>
  <c r="F8257" i="38"/>
  <c r="E8257" i="38"/>
  <c r="H8256" i="38"/>
  <c r="G8256" i="38"/>
  <c r="F8256" i="38"/>
  <c r="E8256" i="38"/>
  <c r="H8255" i="38"/>
  <c r="G8255" i="38"/>
  <c r="F8255" i="38"/>
  <c r="E8255" i="38"/>
  <c r="H8254" i="38"/>
  <c r="G8254" i="38"/>
  <c r="F8254" i="38"/>
  <c r="E8254" i="38"/>
  <c r="H8253" i="38"/>
  <c r="G8253" i="38"/>
  <c r="F8253" i="38"/>
  <c r="E8253" i="38"/>
  <c r="H8252" i="38"/>
  <c r="G8252" i="38"/>
  <c r="F8252" i="38"/>
  <c r="E8252" i="38"/>
  <c r="H8251" i="38"/>
  <c r="G8251" i="38"/>
  <c r="F8251" i="38"/>
  <c r="E8251" i="38"/>
  <c r="H8250" i="38"/>
  <c r="G8250" i="38"/>
  <c r="F8250" i="38"/>
  <c r="E8250" i="38"/>
  <c r="H8249" i="38"/>
  <c r="G8249" i="38"/>
  <c r="F8249" i="38"/>
  <c r="E8249" i="38"/>
  <c r="H8248" i="38"/>
  <c r="G8248" i="38"/>
  <c r="F8248" i="38"/>
  <c r="E8248" i="38"/>
  <c r="H8247" i="38"/>
  <c r="G8247" i="38"/>
  <c r="F8247" i="38"/>
  <c r="E8247" i="38"/>
  <c r="H8246" i="38"/>
  <c r="G8246" i="38"/>
  <c r="F8246" i="38"/>
  <c r="E8246" i="38"/>
  <c r="H8245" i="38"/>
  <c r="G8245" i="38"/>
  <c r="F8245" i="38"/>
  <c r="E8245" i="38"/>
  <c r="H8244" i="38"/>
  <c r="G8244" i="38"/>
  <c r="F8244" i="38"/>
  <c r="E8244" i="38"/>
  <c r="H8243" i="38"/>
  <c r="G8243" i="38"/>
  <c r="F8243" i="38"/>
  <c r="E8243" i="38"/>
  <c r="H8242" i="38"/>
  <c r="G8242" i="38"/>
  <c r="F8242" i="38"/>
  <c r="E8242" i="38"/>
  <c r="H8241" i="38"/>
  <c r="G8241" i="38"/>
  <c r="F8241" i="38"/>
  <c r="E8241" i="38"/>
  <c r="H8240" i="38"/>
  <c r="G8240" i="38"/>
  <c r="F8240" i="38"/>
  <c r="E8240" i="38"/>
  <c r="H8239" i="38"/>
  <c r="G8239" i="38"/>
  <c r="F8239" i="38"/>
  <c r="E8239" i="38"/>
  <c r="H8238" i="38"/>
  <c r="G8238" i="38"/>
  <c r="F8238" i="38"/>
  <c r="E8238" i="38"/>
  <c r="H8237" i="38"/>
  <c r="G8237" i="38"/>
  <c r="F8237" i="38"/>
  <c r="E8237" i="38"/>
  <c r="H8236" i="38"/>
  <c r="G8236" i="38"/>
  <c r="F8236" i="38"/>
  <c r="E8236" i="38"/>
  <c r="H8235" i="38"/>
  <c r="G8235" i="38"/>
  <c r="F8235" i="38"/>
  <c r="E8235" i="38"/>
  <c r="H8234" i="38"/>
  <c r="G8234" i="38"/>
  <c r="F8234" i="38"/>
  <c r="E8234" i="38"/>
  <c r="H8233" i="38"/>
  <c r="G8233" i="38"/>
  <c r="F8233" i="38"/>
  <c r="E8233" i="38"/>
  <c r="H8232" i="38"/>
  <c r="G8232" i="38"/>
  <c r="F8232" i="38"/>
  <c r="E8232" i="38"/>
  <c r="H8231" i="38"/>
  <c r="G8231" i="38"/>
  <c r="F8231" i="38"/>
  <c r="E8231" i="38"/>
  <c r="H8230" i="38"/>
  <c r="G8230" i="38"/>
  <c r="F8230" i="38"/>
  <c r="E8230" i="38"/>
  <c r="H8229" i="38"/>
  <c r="G8229" i="38"/>
  <c r="F8229" i="38"/>
  <c r="E8229" i="38"/>
  <c r="H8228" i="38"/>
  <c r="G8228" i="38"/>
  <c r="F8228" i="38"/>
  <c r="E8228" i="38"/>
  <c r="H8227" i="38"/>
  <c r="G8227" i="38"/>
  <c r="F8227" i="38"/>
  <c r="E8227" i="38"/>
  <c r="H8226" i="38"/>
  <c r="G8226" i="38"/>
  <c r="F8226" i="38"/>
  <c r="E8226" i="38"/>
  <c r="H8225" i="38"/>
  <c r="G8225" i="38"/>
  <c r="F8225" i="38"/>
  <c r="E8225" i="38"/>
  <c r="H8224" i="38"/>
  <c r="G8224" i="38"/>
  <c r="F8224" i="38"/>
  <c r="E8224" i="38"/>
  <c r="H8223" i="38"/>
  <c r="G8223" i="38"/>
  <c r="F8223" i="38"/>
  <c r="E8223" i="38"/>
  <c r="H8222" i="38"/>
  <c r="G8222" i="38"/>
  <c r="F8222" i="38"/>
  <c r="E8222" i="38"/>
  <c r="H8221" i="38"/>
  <c r="G8221" i="38"/>
  <c r="F8221" i="38"/>
  <c r="E8221" i="38"/>
  <c r="H8220" i="38"/>
  <c r="G8220" i="38"/>
  <c r="F8220" i="38"/>
  <c r="E8220" i="38"/>
  <c r="H8219" i="38"/>
  <c r="G8219" i="38"/>
  <c r="F8219" i="38"/>
  <c r="E8219" i="38"/>
  <c r="H8218" i="38"/>
  <c r="G8218" i="38"/>
  <c r="F8218" i="38"/>
  <c r="E8218" i="38"/>
  <c r="H8217" i="38"/>
  <c r="G8217" i="38"/>
  <c r="F8217" i="38"/>
  <c r="E8217" i="38"/>
  <c r="H8216" i="38"/>
  <c r="G8216" i="38"/>
  <c r="F8216" i="38"/>
  <c r="E8216" i="38"/>
  <c r="H8215" i="38"/>
  <c r="G8215" i="38"/>
  <c r="F8215" i="38"/>
  <c r="E8215" i="38"/>
  <c r="H8214" i="38"/>
  <c r="G8214" i="38"/>
  <c r="F8214" i="38"/>
  <c r="E8214" i="38"/>
  <c r="H8213" i="38"/>
  <c r="G8213" i="38"/>
  <c r="F8213" i="38"/>
  <c r="E8213" i="38"/>
  <c r="H8212" i="38"/>
  <c r="G8212" i="38"/>
  <c r="F8212" i="38"/>
  <c r="E8212" i="38"/>
  <c r="H8211" i="38"/>
  <c r="G8211" i="38"/>
  <c r="F8211" i="38"/>
  <c r="E8211" i="38"/>
  <c r="H8210" i="38"/>
  <c r="G8210" i="38"/>
  <c r="F8210" i="38"/>
  <c r="E8210" i="38"/>
  <c r="H8209" i="38"/>
  <c r="G8209" i="38"/>
  <c r="F8209" i="38"/>
  <c r="E8209" i="38"/>
  <c r="H8208" i="38"/>
  <c r="G8208" i="38"/>
  <c r="F8208" i="38"/>
  <c r="E8208" i="38"/>
  <c r="H8207" i="38"/>
  <c r="G8207" i="38"/>
  <c r="F8207" i="38"/>
  <c r="E8207" i="38"/>
  <c r="H8206" i="38"/>
  <c r="G8206" i="38"/>
  <c r="F8206" i="38"/>
  <c r="E8206" i="38"/>
  <c r="H8205" i="38"/>
  <c r="G8205" i="38"/>
  <c r="F8205" i="38"/>
  <c r="E8205" i="38"/>
  <c r="H8204" i="38"/>
  <c r="G8204" i="38"/>
  <c r="F8204" i="38"/>
  <c r="E8204" i="38"/>
  <c r="H8203" i="38"/>
  <c r="G8203" i="38"/>
  <c r="F8203" i="38"/>
  <c r="E8203" i="38"/>
  <c r="H8202" i="38"/>
  <c r="G8202" i="38"/>
  <c r="F8202" i="38"/>
  <c r="E8202" i="38"/>
  <c r="H8201" i="38"/>
  <c r="G8201" i="38"/>
  <c r="F8201" i="38"/>
  <c r="E8201" i="38"/>
  <c r="H8200" i="38"/>
  <c r="G8200" i="38"/>
  <c r="F8200" i="38"/>
  <c r="E8200" i="38"/>
  <c r="H8199" i="38"/>
  <c r="G8199" i="38"/>
  <c r="F8199" i="38"/>
  <c r="E8199" i="38"/>
  <c r="H8198" i="38"/>
  <c r="G8198" i="38"/>
  <c r="F8198" i="38"/>
  <c r="E8198" i="38"/>
  <c r="H8197" i="38"/>
  <c r="G8197" i="38"/>
  <c r="F8197" i="38"/>
  <c r="E8197" i="38"/>
  <c r="H8196" i="38"/>
  <c r="G8196" i="38"/>
  <c r="F8196" i="38"/>
  <c r="E8196" i="38"/>
  <c r="H8195" i="38"/>
  <c r="G8195" i="38"/>
  <c r="F8195" i="38"/>
  <c r="E8195" i="38"/>
  <c r="H8194" i="38"/>
  <c r="G8194" i="38"/>
  <c r="F8194" i="38"/>
  <c r="E8194" i="38"/>
  <c r="H8193" i="38"/>
  <c r="G8193" i="38"/>
  <c r="F8193" i="38"/>
  <c r="E8193" i="38"/>
  <c r="H8192" i="38"/>
  <c r="G8192" i="38"/>
  <c r="F8192" i="38"/>
  <c r="E8192" i="38"/>
  <c r="H8191" i="38"/>
  <c r="G8191" i="38"/>
  <c r="F8191" i="38"/>
  <c r="E8191" i="38"/>
  <c r="H8190" i="38"/>
  <c r="G8190" i="38"/>
  <c r="F8190" i="38"/>
  <c r="E8190" i="38"/>
  <c r="H8189" i="38"/>
  <c r="G8189" i="38"/>
  <c r="F8189" i="38"/>
  <c r="E8189" i="38"/>
  <c r="H8188" i="38"/>
  <c r="G8188" i="38"/>
  <c r="F8188" i="38"/>
  <c r="E8188" i="38"/>
  <c r="H8187" i="38"/>
  <c r="G8187" i="38"/>
  <c r="F8187" i="38"/>
  <c r="E8187" i="38"/>
  <c r="H8186" i="38"/>
  <c r="G8186" i="38"/>
  <c r="F8186" i="38"/>
  <c r="E8186" i="38"/>
  <c r="H8185" i="38"/>
  <c r="G8185" i="38"/>
  <c r="F8185" i="38"/>
  <c r="E8185" i="38"/>
  <c r="H8184" i="38"/>
  <c r="G8184" i="38"/>
  <c r="F8184" i="38"/>
  <c r="E8184" i="38"/>
  <c r="H8183" i="38"/>
  <c r="G8183" i="38"/>
  <c r="F8183" i="38"/>
  <c r="E8183" i="38"/>
  <c r="H8182" i="38"/>
  <c r="G8182" i="38"/>
  <c r="F8182" i="38"/>
  <c r="E8182" i="38"/>
  <c r="H8181" i="38"/>
  <c r="G8181" i="38"/>
  <c r="F8181" i="38"/>
  <c r="E8181" i="38"/>
  <c r="H8180" i="38"/>
  <c r="G8180" i="38"/>
  <c r="F8180" i="38"/>
  <c r="E8180" i="38"/>
  <c r="H8179" i="38"/>
  <c r="G8179" i="38"/>
  <c r="F8179" i="38"/>
  <c r="E8179" i="38"/>
  <c r="H8178" i="38"/>
  <c r="G8178" i="38"/>
  <c r="F8178" i="38"/>
  <c r="E8178" i="38"/>
  <c r="H8177" i="38"/>
  <c r="G8177" i="38"/>
  <c r="F8177" i="38"/>
  <c r="E8177" i="38"/>
  <c r="H8176" i="38"/>
  <c r="G8176" i="38"/>
  <c r="F8176" i="38"/>
  <c r="E8176" i="38"/>
  <c r="H8175" i="38"/>
  <c r="G8175" i="38"/>
  <c r="F8175" i="38"/>
  <c r="E8175" i="38"/>
  <c r="H8174" i="38"/>
  <c r="G8174" i="38"/>
  <c r="F8174" i="38"/>
  <c r="E8174" i="38"/>
  <c r="H8173" i="38"/>
  <c r="G8173" i="38"/>
  <c r="F8173" i="38"/>
  <c r="E8173" i="38"/>
  <c r="H8172" i="38"/>
  <c r="G8172" i="38"/>
  <c r="F8172" i="38"/>
  <c r="E8172" i="38"/>
  <c r="H8171" i="38"/>
  <c r="G8171" i="38"/>
  <c r="F8171" i="38"/>
  <c r="E8171" i="38"/>
  <c r="H8170" i="38"/>
  <c r="G8170" i="38"/>
  <c r="F8170" i="38"/>
  <c r="E8170" i="38"/>
  <c r="H8169" i="38"/>
  <c r="G8169" i="38"/>
  <c r="F8169" i="38"/>
  <c r="E8169" i="38"/>
  <c r="H8168" i="38"/>
  <c r="G8168" i="38"/>
  <c r="F8168" i="38"/>
  <c r="E8168" i="38"/>
  <c r="H8167" i="38"/>
  <c r="G8167" i="38"/>
  <c r="F8167" i="38"/>
  <c r="E8167" i="38"/>
  <c r="H8166" i="38"/>
  <c r="G8166" i="38"/>
  <c r="F8166" i="38"/>
  <c r="E8166" i="38"/>
  <c r="H8165" i="38"/>
  <c r="G8165" i="38"/>
  <c r="F8165" i="38"/>
  <c r="E8165" i="38"/>
  <c r="H8164" i="38"/>
  <c r="G8164" i="38"/>
  <c r="F8164" i="38"/>
  <c r="E8164" i="38"/>
  <c r="H8163" i="38"/>
  <c r="G8163" i="38"/>
  <c r="F8163" i="38"/>
  <c r="E8163" i="38"/>
  <c r="H8162" i="38"/>
  <c r="G8162" i="38"/>
  <c r="F8162" i="38"/>
  <c r="E8162" i="38"/>
  <c r="H8161" i="38"/>
  <c r="G8161" i="38"/>
  <c r="F8161" i="38"/>
  <c r="E8161" i="38"/>
  <c r="H8160" i="38"/>
  <c r="G8160" i="38"/>
  <c r="F8160" i="38"/>
  <c r="E8160" i="38"/>
  <c r="H8159" i="38"/>
  <c r="G8159" i="38"/>
  <c r="F8159" i="38"/>
  <c r="E8159" i="38"/>
  <c r="H8158" i="38"/>
  <c r="G8158" i="38"/>
  <c r="F8158" i="38"/>
  <c r="E8158" i="38"/>
  <c r="H8157" i="38"/>
  <c r="G8157" i="38"/>
  <c r="F8157" i="38"/>
  <c r="E8157" i="38"/>
  <c r="H8156" i="38"/>
  <c r="G8156" i="38"/>
  <c r="F8156" i="38"/>
  <c r="E8156" i="38"/>
  <c r="H8155" i="38"/>
  <c r="G8155" i="38"/>
  <c r="F8155" i="38"/>
  <c r="E8155" i="38"/>
  <c r="H8154" i="38"/>
  <c r="G8154" i="38"/>
  <c r="F8154" i="38"/>
  <c r="E8154" i="38"/>
  <c r="H8153" i="38"/>
  <c r="G8153" i="38"/>
  <c r="F8153" i="38"/>
  <c r="E8153" i="38"/>
  <c r="H8152" i="38"/>
  <c r="G8152" i="38"/>
  <c r="F8152" i="38"/>
  <c r="E8152" i="38"/>
  <c r="H8151" i="38"/>
  <c r="G8151" i="38"/>
  <c r="F8151" i="38"/>
  <c r="E8151" i="38"/>
  <c r="H8150" i="38"/>
  <c r="G8150" i="38"/>
  <c r="F8150" i="38"/>
  <c r="E8150" i="38"/>
  <c r="H8149" i="38"/>
  <c r="G8149" i="38"/>
  <c r="F8149" i="38"/>
  <c r="E8149" i="38"/>
  <c r="H8148" i="38"/>
  <c r="G8148" i="38"/>
  <c r="F8148" i="38"/>
  <c r="E8148" i="38"/>
  <c r="H8147" i="38"/>
  <c r="G8147" i="38"/>
  <c r="F8147" i="38"/>
  <c r="E8147" i="38"/>
  <c r="H8146" i="38"/>
  <c r="G8146" i="38"/>
  <c r="F8146" i="38"/>
  <c r="E8146" i="38"/>
  <c r="H8145" i="38"/>
  <c r="G8145" i="38"/>
  <c r="F8145" i="38"/>
  <c r="E8145" i="38"/>
  <c r="H8144" i="38"/>
  <c r="G8144" i="38"/>
  <c r="F8144" i="38"/>
  <c r="E8144" i="38"/>
  <c r="H8143" i="38"/>
  <c r="G8143" i="38"/>
  <c r="F8143" i="38"/>
  <c r="E8143" i="38"/>
  <c r="H8142" i="38"/>
  <c r="G8142" i="38"/>
  <c r="F8142" i="38"/>
  <c r="E8142" i="38"/>
  <c r="H8141" i="38"/>
  <c r="G8141" i="38"/>
  <c r="F8141" i="38"/>
  <c r="E8141" i="38"/>
  <c r="H8140" i="38"/>
  <c r="G8140" i="38"/>
  <c r="F8140" i="38"/>
  <c r="E8140" i="38"/>
  <c r="H8139" i="38"/>
  <c r="G8139" i="38"/>
  <c r="F8139" i="38"/>
  <c r="E8139" i="38"/>
  <c r="H8138" i="38"/>
  <c r="G8138" i="38"/>
  <c r="F8138" i="38"/>
  <c r="E8138" i="38"/>
  <c r="H8137" i="38"/>
  <c r="G8137" i="38"/>
  <c r="F8137" i="38"/>
  <c r="E8137" i="38"/>
  <c r="H8136" i="38"/>
  <c r="G8136" i="38"/>
  <c r="F8136" i="38"/>
  <c r="E8136" i="38"/>
  <c r="H8135" i="38"/>
  <c r="G8135" i="38"/>
  <c r="F8135" i="38"/>
  <c r="E8135" i="38"/>
  <c r="H8134" i="38"/>
  <c r="G8134" i="38"/>
  <c r="F8134" i="38"/>
  <c r="E8134" i="38"/>
  <c r="H8133" i="38"/>
  <c r="G8133" i="38"/>
  <c r="F8133" i="38"/>
  <c r="E8133" i="38"/>
  <c r="H8132" i="38"/>
  <c r="G8132" i="38"/>
  <c r="F8132" i="38"/>
  <c r="E8132" i="38"/>
  <c r="H8131" i="38"/>
  <c r="G8131" i="38"/>
  <c r="F8131" i="38"/>
  <c r="E8131" i="38"/>
  <c r="H8130" i="38"/>
  <c r="G8130" i="38"/>
  <c r="F8130" i="38"/>
  <c r="E8130" i="38"/>
  <c r="H8129" i="38"/>
  <c r="G8129" i="38"/>
  <c r="F8129" i="38"/>
  <c r="E8129" i="38"/>
  <c r="H8128" i="38"/>
  <c r="G8128" i="38"/>
  <c r="F8128" i="38"/>
  <c r="E8128" i="38"/>
  <c r="H8127" i="38"/>
  <c r="G8127" i="38"/>
  <c r="F8127" i="38"/>
  <c r="E8127" i="38"/>
  <c r="H8126" i="38"/>
  <c r="G8126" i="38"/>
  <c r="F8126" i="38"/>
  <c r="E8126" i="38"/>
  <c r="H8125" i="38"/>
  <c r="G8125" i="38"/>
  <c r="F8125" i="38"/>
  <c r="E8125" i="38"/>
  <c r="H8124" i="38"/>
  <c r="G8124" i="38"/>
  <c r="F8124" i="38"/>
  <c r="E8124" i="38"/>
  <c r="H8123" i="38"/>
  <c r="G8123" i="38"/>
  <c r="F8123" i="38"/>
  <c r="E8123" i="38"/>
  <c r="H8122" i="38"/>
  <c r="G8122" i="38"/>
  <c r="F8122" i="38"/>
  <c r="E8122" i="38"/>
  <c r="H8121" i="38"/>
  <c r="G8121" i="38"/>
  <c r="F8121" i="38"/>
  <c r="E8121" i="38"/>
  <c r="H8120" i="38"/>
  <c r="G8120" i="38"/>
  <c r="F8120" i="38"/>
  <c r="E8120" i="38"/>
  <c r="H8119" i="38"/>
  <c r="G8119" i="38"/>
  <c r="F8119" i="38"/>
  <c r="E8119" i="38"/>
  <c r="H8118" i="38"/>
  <c r="G8118" i="38"/>
  <c r="F8118" i="38"/>
  <c r="E8118" i="38"/>
  <c r="H8117" i="38"/>
  <c r="G8117" i="38"/>
  <c r="F8117" i="38"/>
  <c r="E8117" i="38"/>
  <c r="H8116" i="38"/>
  <c r="G8116" i="38"/>
  <c r="F8116" i="38"/>
  <c r="E8116" i="38"/>
  <c r="H8115" i="38"/>
  <c r="G8115" i="38"/>
  <c r="F8115" i="38"/>
  <c r="E8115" i="38"/>
  <c r="H8114" i="38"/>
  <c r="G8114" i="38"/>
  <c r="F8114" i="38"/>
  <c r="E8114" i="38"/>
  <c r="H8113" i="38"/>
  <c r="G8113" i="38"/>
  <c r="F8113" i="38"/>
  <c r="E8113" i="38"/>
  <c r="H8112" i="38"/>
  <c r="G8112" i="38"/>
  <c r="F8112" i="38"/>
  <c r="E8112" i="38"/>
  <c r="H8111" i="38"/>
  <c r="G8111" i="38"/>
  <c r="F8111" i="38"/>
  <c r="E8111" i="38"/>
  <c r="H8110" i="38"/>
  <c r="G8110" i="38"/>
  <c r="F8110" i="38"/>
  <c r="E8110" i="38"/>
  <c r="H8109" i="38"/>
  <c r="G8109" i="38"/>
  <c r="F8109" i="38"/>
  <c r="E8109" i="38"/>
  <c r="H8108" i="38"/>
  <c r="G8108" i="38"/>
  <c r="F8108" i="38"/>
  <c r="E8108" i="38"/>
  <c r="H8107" i="38"/>
  <c r="G8107" i="38"/>
  <c r="F8107" i="38"/>
  <c r="E8107" i="38"/>
  <c r="H8106" i="38"/>
  <c r="G8106" i="38"/>
  <c r="F8106" i="38"/>
  <c r="E8106" i="38"/>
  <c r="H8105" i="38"/>
  <c r="G8105" i="38"/>
  <c r="F8105" i="38"/>
  <c r="E8105" i="38"/>
  <c r="H8104" i="38"/>
  <c r="G8104" i="38"/>
  <c r="F8104" i="38"/>
  <c r="E8104" i="38"/>
  <c r="H8103" i="38"/>
  <c r="G8103" i="38"/>
  <c r="F8103" i="38"/>
  <c r="E8103" i="38"/>
  <c r="H8102" i="38"/>
  <c r="G8102" i="38"/>
  <c r="F8102" i="38"/>
  <c r="E8102" i="38"/>
  <c r="H8101" i="38"/>
  <c r="G8101" i="38"/>
  <c r="F8101" i="38"/>
  <c r="E8101" i="38"/>
  <c r="H8100" i="38"/>
  <c r="G8100" i="38"/>
  <c r="F8100" i="38"/>
  <c r="E8100" i="38"/>
  <c r="H8099" i="38"/>
  <c r="G8099" i="38"/>
  <c r="F8099" i="38"/>
  <c r="E8099" i="38"/>
  <c r="H8098" i="38"/>
  <c r="G8098" i="38"/>
  <c r="F8098" i="38"/>
  <c r="E8098" i="38"/>
  <c r="H8097" i="38"/>
  <c r="G8097" i="38"/>
  <c r="F8097" i="38"/>
  <c r="E8097" i="38"/>
  <c r="H8096" i="38"/>
  <c r="G8096" i="38"/>
  <c r="F8096" i="38"/>
  <c r="E8096" i="38"/>
  <c r="H8095" i="38"/>
  <c r="G8095" i="38"/>
  <c r="F8095" i="38"/>
  <c r="E8095" i="38"/>
  <c r="H8094" i="38"/>
  <c r="G8094" i="38"/>
  <c r="F8094" i="38"/>
  <c r="E8094" i="38"/>
  <c r="H8093" i="38"/>
  <c r="G8093" i="38"/>
  <c r="F8093" i="38"/>
  <c r="E8093" i="38"/>
  <c r="H8092" i="38"/>
  <c r="G8092" i="38"/>
  <c r="F8092" i="38"/>
  <c r="E8092" i="38"/>
  <c r="H8091" i="38"/>
  <c r="G8091" i="38"/>
  <c r="F8091" i="38"/>
  <c r="E8091" i="38"/>
  <c r="H8090" i="38"/>
  <c r="G8090" i="38"/>
  <c r="F8090" i="38"/>
  <c r="E8090" i="38"/>
  <c r="H8089" i="38"/>
  <c r="G8089" i="38"/>
  <c r="F8089" i="38"/>
  <c r="E8089" i="38"/>
  <c r="H8088" i="38"/>
  <c r="G8088" i="38"/>
  <c r="F8088" i="38"/>
  <c r="E8088" i="38"/>
  <c r="H8087" i="38"/>
  <c r="G8087" i="38"/>
  <c r="F8087" i="38"/>
  <c r="E8087" i="38"/>
  <c r="H8086" i="38"/>
  <c r="G8086" i="38"/>
  <c r="F8086" i="38"/>
  <c r="E8086" i="38"/>
  <c r="H8085" i="38"/>
  <c r="G8085" i="38"/>
  <c r="F8085" i="38"/>
  <c r="E8085" i="38"/>
  <c r="H8084" i="38"/>
  <c r="G8084" i="38"/>
  <c r="F8084" i="38"/>
  <c r="E8084" i="38"/>
  <c r="H8083" i="38"/>
  <c r="G8083" i="38"/>
  <c r="F8083" i="38"/>
  <c r="E8083" i="38"/>
  <c r="H8082" i="38"/>
  <c r="G8082" i="38"/>
  <c r="F8082" i="38"/>
  <c r="E8082" i="38"/>
  <c r="H8081" i="38"/>
  <c r="G8081" i="38"/>
  <c r="F8081" i="38"/>
  <c r="E8081" i="38"/>
  <c r="H8080" i="38"/>
  <c r="G8080" i="38"/>
  <c r="F8080" i="38"/>
  <c r="E8080" i="38"/>
  <c r="H8079" i="38"/>
  <c r="G8079" i="38"/>
  <c r="F8079" i="38"/>
  <c r="E8079" i="38"/>
  <c r="H8078" i="38"/>
  <c r="G8078" i="38"/>
  <c r="F8078" i="38"/>
  <c r="E8078" i="38"/>
  <c r="H8077" i="38"/>
  <c r="G8077" i="38"/>
  <c r="F8077" i="38"/>
  <c r="E8077" i="38"/>
  <c r="H8076" i="38"/>
  <c r="G8076" i="38"/>
  <c r="F8076" i="38"/>
  <c r="E8076" i="38"/>
  <c r="H8075" i="38"/>
  <c r="G8075" i="38"/>
  <c r="F8075" i="38"/>
  <c r="E8075" i="38"/>
  <c r="H8074" i="38"/>
  <c r="G8074" i="38"/>
  <c r="F8074" i="38"/>
  <c r="E8074" i="38"/>
  <c r="H8073" i="38"/>
  <c r="G8073" i="38"/>
  <c r="F8073" i="38"/>
  <c r="E8073" i="38"/>
  <c r="H8072" i="38"/>
  <c r="G8072" i="38"/>
  <c r="F8072" i="38"/>
  <c r="E8072" i="38"/>
  <c r="H8071" i="38"/>
  <c r="G8071" i="38"/>
  <c r="F8071" i="38"/>
  <c r="E8071" i="38"/>
  <c r="H8070" i="38"/>
  <c r="G8070" i="38"/>
  <c r="F8070" i="38"/>
  <c r="E8070" i="38"/>
  <c r="H8069" i="38"/>
  <c r="G8069" i="38"/>
  <c r="F8069" i="38"/>
  <c r="E8069" i="38"/>
  <c r="H8068" i="38"/>
  <c r="G8068" i="38"/>
  <c r="F8068" i="38"/>
  <c r="E8068" i="38"/>
  <c r="H8067" i="38"/>
  <c r="G8067" i="38"/>
  <c r="F8067" i="38"/>
  <c r="E8067" i="38"/>
  <c r="H8066" i="38"/>
  <c r="G8066" i="38"/>
  <c r="F8066" i="38"/>
  <c r="E8066" i="38"/>
  <c r="H8065" i="38"/>
  <c r="G8065" i="38"/>
  <c r="F8065" i="38"/>
  <c r="E8065" i="38"/>
  <c r="H8064" i="38"/>
  <c r="G8064" i="38"/>
  <c r="F8064" i="38"/>
  <c r="E8064" i="38"/>
  <c r="H8063" i="38"/>
  <c r="G8063" i="38"/>
  <c r="F8063" i="38"/>
  <c r="E8063" i="38"/>
  <c r="H8062" i="38"/>
  <c r="G8062" i="38"/>
  <c r="F8062" i="38"/>
  <c r="E8062" i="38"/>
  <c r="H8061" i="38"/>
  <c r="G8061" i="38"/>
  <c r="F8061" i="38"/>
  <c r="E8061" i="38"/>
  <c r="H8060" i="38"/>
  <c r="G8060" i="38"/>
  <c r="F8060" i="38"/>
  <c r="E8060" i="38"/>
  <c r="H8059" i="38"/>
  <c r="G8059" i="38"/>
  <c r="F8059" i="38"/>
  <c r="E8059" i="38"/>
  <c r="H8058" i="38"/>
  <c r="G8058" i="38"/>
  <c r="F8058" i="38"/>
  <c r="E8058" i="38"/>
  <c r="H8057" i="38"/>
  <c r="G8057" i="38"/>
  <c r="F8057" i="38"/>
  <c r="E8057" i="38"/>
  <c r="H8056" i="38"/>
  <c r="G8056" i="38"/>
  <c r="F8056" i="38"/>
  <c r="E8056" i="38"/>
  <c r="H8055" i="38"/>
  <c r="G8055" i="38"/>
  <c r="F8055" i="38"/>
  <c r="E8055" i="38"/>
  <c r="H8054" i="38"/>
  <c r="G8054" i="38"/>
  <c r="F8054" i="38"/>
  <c r="E8054" i="38"/>
  <c r="H8053" i="38"/>
  <c r="G8053" i="38"/>
  <c r="F8053" i="38"/>
  <c r="E8053" i="38"/>
  <c r="H8052" i="38"/>
  <c r="G8052" i="38"/>
  <c r="F8052" i="38"/>
  <c r="E8052" i="38"/>
  <c r="H8051" i="38"/>
  <c r="G8051" i="38"/>
  <c r="F8051" i="38"/>
  <c r="E8051" i="38"/>
  <c r="H8050" i="38"/>
  <c r="G8050" i="38"/>
  <c r="F8050" i="38"/>
  <c r="E8050" i="38"/>
  <c r="H8049" i="38"/>
  <c r="G8049" i="38"/>
  <c r="F8049" i="38"/>
  <c r="E8049" i="38"/>
  <c r="H8048" i="38"/>
  <c r="G8048" i="38"/>
  <c r="F8048" i="38"/>
  <c r="E8048" i="38"/>
  <c r="H8047" i="38"/>
  <c r="G8047" i="38"/>
  <c r="F8047" i="38"/>
  <c r="E8047" i="38"/>
  <c r="H8046" i="38"/>
  <c r="G8046" i="38"/>
  <c r="F8046" i="38"/>
  <c r="E8046" i="38"/>
  <c r="H8045" i="38"/>
  <c r="G8045" i="38"/>
  <c r="F8045" i="38"/>
  <c r="E8045" i="38"/>
  <c r="H8044" i="38"/>
  <c r="G8044" i="38"/>
  <c r="F8044" i="38"/>
  <c r="E8044" i="38"/>
  <c r="H8043" i="38"/>
  <c r="G8043" i="38"/>
  <c r="F8043" i="38"/>
  <c r="E8043" i="38"/>
  <c r="H8042" i="38"/>
  <c r="G8042" i="38"/>
  <c r="F8042" i="38"/>
  <c r="E8042" i="38"/>
  <c r="H8041" i="38"/>
  <c r="G8041" i="38"/>
  <c r="F8041" i="38"/>
  <c r="E8041" i="38"/>
  <c r="H8040" i="38"/>
  <c r="G8040" i="38"/>
  <c r="F8040" i="38"/>
  <c r="E8040" i="38"/>
  <c r="H8039" i="38"/>
  <c r="G8039" i="38"/>
  <c r="F8039" i="38"/>
  <c r="E8039" i="38"/>
  <c r="H8038" i="38"/>
  <c r="G8038" i="38"/>
  <c r="F8038" i="38"/>
  <c r="E8038" i="38"/>
  <c r="H8037" i="38"/>
  <c r="G8037" i="38"/>
  <c r="F8037" i="38"/>
  <c r="E8037" i="38"/>
  <c r="H8036" i="38"/>
  <c r="G8036" i="38"/>
  <c r="F8036" i="38"/>
  <c r="E8036" i="38"/>
  <c r="H8035" i="38"/>
  <c r="G8035" i="38"/>
  <c r="F8035" i="38"/>
  <c r="E8035" i="38"/>
  <c r="H8034" i="38"/>
  <c r="G8034" i="38"/>
  <c r="F8034" i="38"/>
  <c r="E8034" i="38"/>
  <c r="H8033" i="38"/>
  <c r="G8033" i="38"/>
  <c r="F8033" i="38"/>
  <c r="E8033" i="38"/>
  <c r="H8032" i="38"/>
  <c r="G8032" i="38"/>
  <c r="F8032" i="38"/>
  <c r="E8032" i="38"/>
  <c r="H8031" i="38"/>
  <c r="G8031" i="38"/>
  <c r="F8031" i="38"/>
  <c r="E8031" i="38"/>
  <c r="H8030" i="38"/>
  <c r="G8030" i="38"/>
  <c r="F8030" i="38"/>
  <c r="E8030" i="38"/>
  <c r="H8029" i="38"/>
  <c r="G8029" i="38"/>
  <c r="F8029" i="38"/>
  <c r="E8029" i="38"/>
  <c r="H8028" i="38"/>
  <c r="G8028" i="38"/>
  <c r="F8028" i="38"/>
  <c r="E8028" i="38"/>
  <c r="H8027" i="38"/>
  <c r="G8027" i="38"/>
  <c r="F8027" i="38"/>
  <c r="E8027" i="38"/>
  <c r="H8026" i="38"/>
  <c r="G8026" i="38"/>
  <c r="F8026" i="38"/>
  <c r="E8026" i="38"/>
  <c r="H8025" i="38"/>
  <c r="G8025" i="38"/>
  <c r="F8025" i="38"/>
  <c r="E8025" i="38"/>
  <c r="H8024" i="38"/>
  <c r="G8024" i="38"/>
  <c r="F8024" i="38"/>
  <c r="E8024" i="38"/>
  <c r="H8023" i="38"/>
  <c r="G8023" i="38"/>
  <c r="F8023" i="38"/>
  <c r="E8023" i="38"/>
  <c r="H8022" i="38"/>
  <c r="G8022" i="38"/>
  <c r="F8022" i="38"/>
  <c r="E8022" i="38"/>
  <c r="H8021" i="38"/>
  <c r="G8021" i="38"/>
  <c r="F8021" i="38"/>
  <c r="E8021" i="38"/>
  <c r="H8020" i="38"/>
  <c r="G8020" i="38"/>
  <c r="F8020" i="38"/>
  <c r="E8020" i="38"/>
  <c r="H8019" i="38"/>
  <c r="G8019" i="38"/>
  <c r="F8019" i="38"/>
  <c r="E8019" i="38"/>
  <c r="H8018" i="38"/>
  <c r="G8018" i="38"/>
  <c r="F8018" i="38"/>
  <c r="E8018" i="38"/>
  <c r="H8017" i="38"/>
  <c r="G8017" i="38"/>
  <c r="F8017" i="38"/>
  <c r="E8017" i="38"/>
  <c r="H8016" i="38"/>
  <c r="G8016" i="38"/>
  <c r="F8016" i="38"/>
  <c r="E8016" i="38"/>
  <c r="H8015" i="38"/>
  <c r="G8015" i="38"/>
  <c r="F8015" i="38"/>
  <c r="E8015" i="38"/>
  <c r="H8014" i="38"/>
  <c r="G8014" i="38"/>
  <c r="F8014" i="38"/>
  <c r="E8014" i="38"/>
  <c r="H8013" i="38"/>
  <c r="G8013" i="38"/>
  <c r="F8013" i="38"/>
  <c r="E8013" i="38"/>
  <c r="H8012" i="38"/>
  <c r="G8012" i="38"/>
  <c r="F8012" i="38"/>
  <c r="E8012" i="38"/>
  <c r="H8011" i="38"/>
  <c r="G8011" i="38"/>
  <c r="F8011" i="38"/>
  <c r="E8011" i="38"/>
  <c r="H8010" i="38"/>
  <c r="G8010" i="38"/>
  <c r="F8010" i="38"/>
  <c r="E8010" i="38"/>
  <c r="H8009" i="38"/>
  <c r="G8009" i="38"/>
  <c r="F8009" i="38"/>
  <c r="E8009" i="38"/>
  <c r="H8008" i="38"/>
  <c r="G8008" i="38"/>
  <c r="F8008" i="38"/>
  <c r="E8008" i="38"/>
  <c r="H8007" i="38"/>
  <c r="G8007" i="38"/>
  <c r="F8007" i="38"/>
  <c r="E8007" i="38"/>
  <c r="H8006" i="38"/>
  <c r="G8006" i="38"/>
  <c r="F8006" i="38"/>
  <c r="E8006" i="38"/>
  <c r="H8005" i="38"/>
  <c r="G8005" i="38"/>
  <c r="F8005" i="38"/>
  <c r="E8005" i="38"/>
  <c r="H8004" i="38"/>
  <c r="G8004" i="38"/>
  <c r="F8004" i="38"/>
  <c r="E8004" i="38"/>
  <c r="H8003" i="38"/>
  <c r="G8003" i="38"/>
  <c r="F8003" i="38"/>
  <c r="E8003" i="38"/>
  <c r="H8002" i="38"/>
  <c r="G8002" i="38"/>
  <c r="F8002" i="38"/>
  <c r="E8002" i="38"/>
  <c r="H8001" i="38"/>
  <c r="G8001" i="38"/>
  <c r="F8001" i="38"/>
  <c r="E8001" i="38"/>
  <c r="H8000" i="38"/>
  <c r="G8000" i="38"/>
  <c r="F8000" i="38"/>
  <c r="E8000" i="38"/>
  <c r="H7999" i="38"/>
  <c r="G7999" i="38"/>
  <c r="F7999" i="38"/>
  <c r="E7999" i="38"/>
  <c r="H7998" i="38"/>
  <c r="G7998" i="38"/>
  <c r="F7998" i="38"/>
  <c r="E7998" i="38"/>
  <c r="H7997" i="38"/>
  <c r="G7997" i="38"/>
  <c r="F7997" i="38"/>
  <c r="E7997" i="38"/>
  <c r="H7996" i="38"/>
  <c r="G7996" i="38"/>
  <c r="F7996" i="38"/>
  <c r="E7996" i="38"/>
  <c r="H7995" i="38"/>
  <c r="G7995" i="38"/>
  <c r="F7995" i="38"/>
  <c r="E7995" i="38"/>
  <c r="H7994" i="38"/>
  <c r="G7994" i="38"/>
  <c r="F7994" i="38"/>
  <c r="E7994" i="38"/>
  <c r="H7993" i="38"/>
  <c r="G7993" i="38"/>
  <c r="F7993" i="38"/>
  <c r="E7993" i="38"/>
  <c r="H7992" i="38"/>
  <c r="G7992" i="38"/>
  <c r="F7992" i="38"/>
  <c r="E7992" i="38"/>
  <c r="H7991" i="38"/>
  <c r="G7991" i="38"/>
  <c r="F7991" i="38"/>
  <c r="E7991" i="38"/>
  <c r="H7990" i="38"/>
  <c r="G7990" i="38"/>
  <c r="F7990" i="38"/>
  <c r="E7990" i="38"/>
  <c r="H7989" i="38"/>
  <c r="G7989" i="38"/>
  <c r="F7989" i="38"/>
  <c r="E7989" i="38"/>
  <c r="H7988" i="38"/>
  <c r="G7988" i="38"/>
  <c r="F7988" i="38"/>
  <c r="E7988" i="38"/>
  <c r="H7987" i="38"/>
  <c r="G7987" i="38"/>
  <c r="F7987" i="38"/>
  <c r="E7987" i="38"/>
  <c r="H7986" i="38"/>
  <c r="G7986" i="38"/>
  <c r="F7986" i="38"/>
  <c r="E7986" i="38"/>
  <c r="H7985" i="38"/>
  <c r="G7985" i="38"/>
  <c r="F7985" i="38"/>
  <c r="E7985" i="38"/>
  <c r="H7984" i="38"/>
  <c r="G7984" i="38"/>
  <c r="F7984" i="38"/>
  <c r="E7984" i="38"/>
  <c r="H7983" i="38"/>
  <c r="G7983" i="38"/>
  <c r="F7983" i="38"/>
  <c r="E7983" i="38"/>
  <c r="H7982" i="38"/>
  <c r="G7982" i="38"/>
  <c r="F7982" i="38"/>
  <c r="E7982" i="38"/>
  <c r="H7981" i="38"/>
  <c r="G7981" i="38"/>
  <c r="F7981" i="38"/>
  <c r="E7981" i="38"/>
  <c r="H7980" i="38"/>
  <c r="G7980" i="38"/>
  <c r="F7980" i="38"/>
  <c r="E7980" i="38"/>
  <c r="H7979" i="38"/>
  <c r="G7979" i="38"/>
  <c r="F7979" i="38"/>
  <c r="E7979" i="38"/>
  <c r="H7978" i="38"/>
  <c r="G7978" i="38"/>
  <c r="F7978" i="38"/>
  <c r="E7978" i="38"/>
  <c r="H7977" i="38"/>
  <c r="G7977" i="38"/>
  <c r="F7977" i="38"/>
  <c r="E7977" i="38"/>
  <c r="H7976" i="38"/>
  <c r="G7976" i="38"/>
  <c r="F7976" i="38"/>
  <c r="E7976" i="38"/>
  <c r="H7975" i="38"/>
  <c r="G7975" i="38"/>
  <c r="F7975" i="38"/>
  <c r="E7975" i="38"/>
  <c r="H7974" i="38"/>
  <c r="G7974" i="38"/>
  <c r="F7974" i="38"/>
  <c r="E7974" i="38"/>
  <c r="H7973" i="38"/>
  <c r="G7973" i="38"/>
  <c r="F7973" i="38"/>
  <c r="E7973" i="38"/>
  <c r="H7972" i="38"/>
  <c r="G7972" i="38"/>
  <c r="F7972" i="38"/>
  <c r="E7972" i="38"/>
  <c r="H7971" i="38"/>
  <c r="G7971" i="38"/>
  <c r="F7971" i="38"/>
  <c r="E7971" i="38"/>
  <c r="H7970" i="38"/>
  <c r="G7970" i="38"/>
  <c r="F7970" i="38"/>
  <c r="E7970" i="38"/>
  <c r="H7969" i="38"/>
  <c r="G7969" i="38"/>
  <c r="F7969" i="38"/>
  <c r="E7969" i="38"/>
  <c r="H7968" i="38"/>
  <c r="G7968" i="38"/>
  <c r="F7968" i="38"/>
  <c r="E7968" i="38"/>
  <c r="H7967" i="38"/>
  <c r="G7967" i="38"/>
  <c r="F7967" i="38"/>
  <c r="E7967" i="38"/>
  <c r="H7966" i="38"/>
  <c r="G7966" i="38"/>
  <c r="F7966" i="38"/>
  <c r="E7966" i="38"/>
  <c r="H7965" i="38"/>
  <c r="G7965" i="38"/>
  <c r="F7965" i="38"/>
  <c r="E7965" i="38"/>
  <c r="H7964" i="38"/>
  <c r="G7964" i="38"/>
  <c r="F7964" i="38"/>
  <c r="E7964" i="38"/>
  <c r="H7963" i="38"/>
  <c r="G7963" i="38"/>
  <c r="F7963" i="38"/>
  <c r="E7963" i="38"/>
  <c r="H7962" i="38"/>
  <c r="G7962" i="38"/>
  <c r="F7962" i="38"/>
  <c r="E7962" i="38"/>
  <c r="H7961" i="38"/>
  <c r="G7961" i="38"/>
  <c r="F7961" i="38"/>
  <c r="E7961" i="38"/>
  <c r="H7960" i="38"/>
  <c r="G7960" i="38"/>
  <c r="F7960" i="38"/>
  <c r="E7960" i="38"/>
  <c r="H7959" i="38"/>
  <c r="G7959" i="38"/>
  <c r="F7959" i="38"/>
  <c r="E7959" i="38"/>
  <c r="H7958" i="38"/>
  <c r="G7958" i="38"/>
  <c r="F7958" i="38"/>
  <c r="E7958" i="38"/>
  <c r="H7957" i="38"/>
  <c r="G7957" i="38"/>
  <c r="F7957" i="38"/>
  <c r="E7957" i="38"/>
  <c r="H7956" i="38"/>
  <c r="G7956" i="38"/>
  <c r="F7956" i="38"/>
  <c r="E7956" i="38"/>
  <c r="H7955" i="38"/>
  <c r="G7955" i="38"/>
  <c r="F7955" i="38"/>
  <c r="E7955" i="38"/>
  <c r="H7954" i="38"/>
  <c r="G7954" i="38"/>
  <c r="F7954" i="38"/>
  <c r="E7954" i="38"/>
  <c r="H7953" i="38"/>
  <c r="G7953" i="38"/>
  <c r="F7953" i="38"/>
  <c r="E7953" i="38"/>
  <c r="H7952" i="38"/>
  <c r="G7952" i="38"/>
  <c r="F7952" i="38"/>
  <c r="E7952" i="38"/>
  <c r="H7951" i="38"/>
  <c r="G7951" i="38"/>
  <c r="F7951" i="38"/>
  <c r="E7951" i="38"/>
  <c r="H7950" i="38"/>
  <c r="G7950" i="38"/>
  <c r="F7950" i="38"/>
  <c r="E7950" i="38"/>
  <c r="H7949" i="38"/>
  <c r="G7949" i="38"/>
  <c r="F7949" i="38"/>
  <c r="E7949" i="38"/>
  <c r="H7948" i="38"/>
  <c r="G7948" i="38"/>
  <c r="F7948" i="38"/>
  <c r="E7948" i="38"/>
  <c r="H7947" i="38"/>
  <c r="G7947" i="38"/>
  <c r="F7947" i="38"/>
  <c r="E7947" i="38"/>
  <c r="H7946" i="38"/>
  <c r="G7946" i="38"/>
  <c r="F7946" i="38"/>
  <c r="E7946" i="38"/>
  <c r="H7945" i="38"/>
  <c r="G7945" i="38"/>
  <c r="F7945" i="38"/>
  <c r="E7945" i="38"/>
  <c r="H7944" i="38"/>
  <c r="G7944" i="38"/>
  <c r="F7944" i="38"/>
  <c r="E7944" i="38"/>
  <c r="H7943" i="38"/>
  <c r="G7943" i="38"/>
  <c r="F7943" i="38"/>
  <c r="E7943" i="38"/>
  <c r="H7942" i="38"/>
  <c r="G7942" i="38"/>
  <c r="F7942" i="38"/>
  <c r="E7942" i="38"/>
  <c r="H7941" i="38"/>
  <c r="G7941" i="38"/>
  <c r="F7941" i="38"/>
  <c r="E7941" i="38"/>
  <c r="H7940" i="38"/>
  <c r="G7940" i="38"/>
  <c r="F7940" i="38"/>
  <c r="E7940" i="38"/>
  <c r="H7939" i="38"/>
  <c r="G7939" i="38"/>
  <c r="F7939" i="38"/>
  <c r="E7939" i="38"/>
  <c r="H7938" i="38"/>
  <c r="G7938" i="38"/>
  <c r="F7938" i="38"/>
  <c r="E7938" i="38"/>
  <c r="H7937" i="38"/>
  <c r="G7937" i="38"/>
  <c r="F7937" i="38"/>
  <c r="E7937" i="38"/>
  <c r="H7936" i="38"/>
  <c r="G7936" i="38"/>
  <c r="F7936" i="38"/>
  <c r="E7936" i="38"/>
  <c r="H7935" i="38"/>
  <c r="G7935" i="38"/>
  <c r="F7935" i="38"/>
  <c r="E7935" i="38"/>
  <c r="H7934" i="38"/>
  <c r="G7934" i="38"/>
  <c r="F7934" i="38"/>
  <c r="E7934" i="38"/>
  <c r="H7933" i="38"/>
  <c r="G7933" i="38"/>
  <c r="F7933" i="38"/>
  <c r="E7933" i="38"/>
  <c r="H7932" i="38"/>
  <c r="G7932" i="38"/>
  <c r="F7932" i="38"/>
  <c r="E7932" i="38"/>
  <c r="H7931" i="38"/>
  <c r="G7931" i="38"/>
  <c r="F7931" i="38"/>
  <c r="E7931" i="38"/>
  <c r="H7930" i="38"/>
  <c r="G7930" i="38"/>
  <c r="F7930" i="38"/>
  <c r="E7930" i="38"/>
  <c r="H7929" i="38"/>
  <c r="G7929" i="38"/>
  <c r="F7929" i="38"/>
  <c r="E7929" i="38"/>
  <c r="H7928" i="38"/>
  <c r="G7928" i="38"/>
  <c r="F7928" i="38"/>
  <c r="E7928" i="38"/>
  <c r="H7927" i="38"/>
  <c r="G7927" i="38"/>
  <c r="F7927" i="38"/>
  <c r="E7927" i="38"/>
  <c r="H7926" i="38"/>
  <c r="G7926" i="38"/>
  <c r="F7926" i="38"/>
  <c r="E7926" i="38"/>
  <c r="H7925" i="38"/>
  <c r="G7925" i="38"/>
  <c r="F7925" i="38"/>
  <c r="E7925" i="38"/>
  <c r="H7924" i="38"/>
  <c r="G7924" i="38"/>
  <c r="F7924" i="38"/>
  <c r="E7924" i="38"/>
  <c r="H7923" i="38"/>
  <c r="G7923" i="38"/>
  <c r="F7923" i="38"/>
  <c r="E7923" i="38"/>
  <c r="H7922" i="38"/>
  <c r="G7922" i="38"/>
  <c r="F7922" i="38"/>
  <c r="E7922" i="38"/>
  <c r="H7921" i="38"/>
  <c r="G7921" i="38"/>
  <c r="F7921" i="38"/>
  <c r="E7921" i="38"/>
  <c r="H7920" i="38"/>
  <c r="G7920" i="38"/>
  <c r="F7920" i="38"/>
  <c r="E7920" i="38"/>
  <c r="H7919" i="38"/>
  <c r="G7919" i="38"/>
  <c r="F7919" i="38"/>
  <c r="E7919" i="38"/>
  <c r="H7918" i="38"/>
  <c r="G7918" i="38"/>
  <c r="F7918" i="38"/>
  <c r="E7918" i="38"/>
  <c r="H7917" i="38"/>
  <c r="G7917" i="38"/>
  <c r="F7917" i="38"/>
  <c r="E7917" i="38"/>
  <c r="H7916" i="38"/>
  <c r="G7916" i="38"/>
  <c r="F7916" i="38"/>
  <c r="E7916" i="38"/>
  <c r="H7915" i="38"/>
  <c r="G7915" i="38"/>
  <c r="F7915" i="38"/>
  <c r="E7915" i="38"/>
  <c r="H7914" i="38"/>
  <c r="G7914" i="38"/>
  <c r="F7914" i="38"/>
  <c r="E7914" i="38"/>
  <c r="H7913" i="38"/>
  <c r="G7913" i="38"/>
  <c r="F7913" i="38"/>
  <c r="E7913" i="38"/>
  <c r="H7912" i="38"/>
  <c r="G7912" i="38"/>
  <c r="F7912" i="38"/>
  <c r="E7912" i="38"/>
  <c r="H7911" i="38"/>
  <c r="G7911" i="38"/>
  <c r="F7911" i="38"/>
  <c r="E7911" i="38"/>
  <c r="H7910" i="38"/>
  <c r="G7910" i="38"/>
  <c r="F7910" i="38"/>
  <c r="E7910" i="38"/>
  <c r="H7909" i="38"/>
  <c r="G7909" i="38"/>
  <c r="F7909" i="38"/>
  <c r="E7909" i="38"/>
  <c r="H7908" i="38"/>
  <c r="G7908" i="38"/>
  <c r="F7908" i="38"/>
  <c r="E7908" i="38"/>
  <c r="H7907" i="38"/>
  <c r="G7907" i="38"/>
  <c r="F7907" i="38"/>
  <c r="E7907" i="38"/>
  <c r="H7906" i="38"/>
  <c r="G7906" i="38"/>
  <c r="F7906" i="38"/>
  <c r="E7906" i="38"/>
  <c r="H7905" i="38"/>
  <c r="G7905" i="38"/>
  <c r="F7905" i="38"/>
  <c r="E7905" i="38"/>
  <c r="H7904" i="38"/>
  <c r="G7904" i="38"/>
  <c r="F7904" i="38"/>
  <c r="E7904" i="38"/>
  <c r="H7903" i="38"/>
  <c r="G7903" i="38"/>
  <c r="F7903" i="38"/>
  <c r="E7903" i="38"/>
  <c r="H7902" i="38"/>
  <c r="G7902" i="38"/>
  <c r="F7902" i="38"/>
  <c r="E7902" i="38"/>
  <c r="H7901" i="38"/>
  <c r="G7901" i="38"/>
  <c r="F7901" i="38"/>
  <c r="E7901" i="38"/>
  <c r="H7900" i="38"/>
  <c r="G7900" i="38"/>
  <c r="F7900" i="38"/>
  <c r="E7900" i="38"/>
  <c r="H7899" i="38"/>
  <c r="G7899" i="38"/>
  <c r="F7899" i="38"/>
  <c r="E7899" i="38"/>
  <c r="H7898" i="38"/>
  <c r="G7898" i="38"/>
  <c r="F7898" i="38"/>
  <c r="E7898" i="38"/>
  <c r="H7897" i="38"/>
  <c r="G7897" i="38"/>
  <c r="F7897" i="38"/>
  <c r="E7897" i="38"/>
  <c r="H7896" i="38"/>
  <c r="G7896" i="38"/>
  <c r="F7896" i="38"/>
  <c r="E7896" i="38"/>
  <c r="H7895" i="38"/>
  <c r="G7895" i="38"/>
  <c r="F7895" i="38"/>
  <c r="E7895" i="38"/>
  <c r="H7894" i="38"/>
  <c r="G7894" i="38"/>
  <c r="F7894" i="38"/>
  <c r="E7894" i="38"/>
  <c r="H7893" i="38"/>
  <c r="G7893" i="38"/>
  <c r="F7893" i="38"/>
  <c r="E7893" i="38"/>
  <c r="H7892" i="38"/>
  <c r="G7892" i="38"/>
  <c r="F7892" i="38"/>
  <c r="E7892" i="38"/>
  <c r="H7891" i="38"/>
  <c r="G7891" i="38"/>
  <c r="F7891" i="38"/>
  <c r="E7891" i="38"/>
  <c r="H7890" i="38"/>
  <c r="G7890" i="38"/>
  <c r="F7890" i="38"/>
  <c r="E7890" i="38"/>
  <c r="H7889" i="38"/>
  <c r="G7889" i="38"/>
  <c r="F7889" i="38"/>
  <c r="E7889" i="38"/>
  <c r="H7888" i="38"/>
  <c r="G7888" i="38"/>
  <c r="F7888" i="38"/>
  <c r="E7888" i="38"/>
  <c r="H7887" i="38"/>
  <c r="G7887" i="38"/>
  <c r="F7887" i="38"/>
  <c r="E7887" i="38"/>
  <c r="H7886" i="38"/>
  <c r="G7886" i="38"/>
  <c r="F7886" i="38"/>
  <c r="E7886" i="38"/>
  <c r="H7885" i="38"/>
  <c r="G7885" i="38"/>
  <c r="F7885" i="38"/>
  <c r="E7885" i="38"/>
  <c r="H7884" i="38"/>
  <c r="G7884" i="38"/>
  <c r="F7884" i="38"/>
  <c r="E7884" i="38"/>
  <c r="H7883" i="38"/>
  <c r="G7883" i="38"/>
  <c r="F7883" i="38"/>
  <c r="E7883" i="38"/>
  <c r="H7882" i="38"/>
  <c r="G7882" i="38"/>
  <c r="F7882" i="38"/>
  <c r="E7882" i="38"/>
  <c r="H7881" i="38"/>
  <c r="G7881" i="38"/>
  <c r="F7881" i="38"/>
  <c r="E7881" i="38"/>
  <c r="H7880" i="38"/>
  <c r="G7880" i="38"/>
  <c r="F7880" i="38"/>
  <c r="E7880" i="38"/>
  <c r="H7879" i="38"/>
  <c r="G7879" i="38"/>
  <c r="F7879" i="38"/>
  <c r="E7879" i="38"/>
  <c r="H7878" i="38"/>
  <c r="G7878" i="38"/>
  <c r="F7878" i="38"/>
  <c r="E7878" i="38"/>
  <c r="H7877" i="38"/>
  <c r="G7877" i="38"/>
  <c r="F7877" i="38"/>
  <c r="E7877" i="38"/>
  <c r="H7876" i="38"/>
  <c r="G7876" i="38"/>
  <c r="F7876" i="38"/>
  <c r="E7876" i="38"/>
  <c r="H7875" i="38"/>
  <c r="G7875" i="38"/>
  <c r="F7875" i="38"/>
  <c r="E7875" i="38"/>
  <c r="H7874" i="38"/>
  <c r="G7874" i="38"/>
  <c r="F7874" i="38"/>
  <c r="E7874" i="38"/>
  <c r="H7873" i="38"/>
  <c r="G7873" i="38"/>
  <c r="F7873" i="38"/>
  <c r="E7873" i="38"/>
  <c r="H7872" i="38"/>
  <c r="G7872" i="38"/>
  <c r="F7872" i="38"/>
  <c r="E7872" i="38"/>
  <c r="H7871" i="38"/>
  <c r="G7871" i="38"/>
  <c r="F7871" i="38"/>
  <c r="E7871" i="38"/>
  <c r="H7870" i="38"/>
  <c r="G7870" i="38"/>
  <c r="F7870" i="38"/>
  <c r="E7870" i="38"/>
  <c r="H7869" i="38"/>
  <c r="G7869" i="38"/>
  <c r="F7869" i="38"/>
  <c r="E7869" i="38"/>
  <c r="H7868" i="38"/>
  <c r="G7868" i="38"/>
  <c r="F7868" i="38"/>
  <c r="E7868" i="38"/>
  <c r="H7867" i="38"/>
  <c r="G7867" i="38"/>
  <c r="F7867" i="38"/>
  <c r="E7867" i="38"/>
  <c r="H7866" i="38"/>
  <c r="G7866" i="38"/>
  <c r="F7866" i="38"/>
  <c r="E7866" i="38"/>
  <c r="H7865" i="38"/>
  <c r="G7865" i="38"/>
  <c r="F7865" i="38"/>
  <c r="E7865" i="38"/>
  <c r="H7864" i="38"/>
  <c r="G7864" i="38"/>
  <c r="F7864" i="38"/>
  <c r="E7864" i="38"/>
  <c r="H7863" i="38"/>
  <c r="G7863" i="38"/>
  <c r="F7863" i="38"/>
  <c r="E7863" i="38"/>
  <c r="H7862" i="38"/>
  <c r="G7862" i="38"/>
  <c r="F7862" i="38"/>
  <c r="E7862" i="38"/>
  <c r="H7861" i="38"/>
  <c r="G7861" i="38"/>
  <c r="F7861" i="38"/>
  <c r="E7861" i="38"/>
  <c r="H7860" i="38"/>
  <c r="G7860" i="38"/>
  <c r="F7860" i="38"/>
  <c r="E7860" i="38"/>
  <c r="H7859" i="38"/>
  <c r="G7859" i="38"/>
  <c r="F7859" i="38"/>
  <c r="E7859" i="38"/>
  <c r="H7858" i="38"/>
  <c r="G7858" i="38"/>
  <c r="F7858" i="38"/>
  <c r="E7858" i="38"/>
  <c r="H7857" i="38"/>
  <c r="G7857" i="38"/>
  <c r="F7857" i="38"/>
  <c r="E7857" i="38"/>
  <c r="H7856" i="38"/>
  <c r="G7856" i="38"/>
  <c r="F7856" i="38"/>
  <c r="E7856" i="38"/>
  <c r="H7855" i="38"/>
  <c r="G7855" i="38"/>
  <c r="F7855" i="38"/>
  <c r="E7855" i="38"/>
  <c r="H7854" i="38"/>
  <c r="G7854" i="38"/>
  <c r="F7854" i="38"/>
  <c r="E7854" i="38"/>
  <c r="H7853" i="38"/>
  <c r="G7853" i="38"/>
  <c r="F7853" i="38"/>
  <c r="E7853" i="38"/>
  <c r="H7852" i="38"/>
  <c r="G7852" i="38"/>
  <c r="F7852" i="38"/>
  <c r="E7852" i="38"/>
  <c r="H7851" i="38"/>
  <c r="G7851" i="38"/>
  <c r="F7851" i="38"/>
  <c r="E7851" i="38"/>
  <c r="H7850" i="38"/>
  <c r="G7850" i="38"/>
  <c r="F7850" i="38"/>
  <c r="E7850" i="38"/>
  <c r="H7849" i="38"/>
  <c r="G7849" i="38"/>
  <c r="F7849" i="38"/>
  <c r="E7849" i="38"/>
  <c r="H7848" i="38"/>
  <c r="G7848" i="38"/>
  <c r="F7848" i="38"/>
  <c r="E7848" i="38"/>
  <c r="H7847" i="38"/>
  <c r="G7847" i="38"/>
  <c r="F7847" i="38"/>
  <c r="E7847" i="38"/>
  <c r="H7846" i="38"/>
  <c r="G7846" i="38"/>
  <c r="F7846" i="38"/>
  <c r="E7846" i="38"/>
  <c r="H7845" i="38"/>
  <c r="G7845" i="38"/>
  <c r="F7845" i="38"/>
  <c r="E7845" i="38"/>
  <c r="H7844" i="38"/>
  <c r="G7844" i="38"/>
  <c r="F7844" i="38"/>
  <c r="E7844" i="38"/>
  <c r="H7843" i="38"/>
  <c r="G7843" i="38"/>
  <c r="F7843" i="38"/>
  <c r="E7843" i="38"/>
  <c r="H7842" i="38"/>
  <c r="G7842" i="38"/>
  <c r="F7842" i="38"/>
  <c r="E7842" i="38"/>
  <c r="H7841" i="38"/>
  <c r="G7841" i="38"/>
  <c r="F7841" i="38"/>
  <c r="E7841" i="38"/>
  <c r="H7840" i="38"/>
  <c r="G7840" i="38"/>
  <c r="F7840" i="38"/>
  <c r="E7840" i="38"/>
  <c r="H7839" i="38"/>
  <c r="G7839" i="38"/>
  <c r="F7839" i="38"/>
  <c r="E7839" i="38"/>
  <c r="H7838" i="38"/>
  <c r="G7838" i="38"/>
  <c r="F7838" i="38"/>
  <c r="E7838" i="38"/>
  <c r="H7837" i="38"/>
  <c r="G7837" i="38"/>
  <c r="F7837" i="38"/>
  <c r="E7837" i="38"/>
  <c r="H7836" i="38"/>
  <c r="G7836" i="38"/>
  <c r="F7836" i="38"/>
  <c r="E7836" i="38"/>
  <c r="H7835" i="38"/>
  <c r="G7835" i="38"/>
  <c r="F7835" i="38"/>
  <c r="E7835" i="38"/>
  <c r="H7834" i="38"/>
  <c r="G7834" i="38"/>
  <c r="F7834" i="38"/>
  <c r="E7834" i="38"/>
  <c r="H7833" i="38"/>
  <c r="G7833" i="38"/>
  <c r="F7833" i="38"/>
  <c r="E7833" i="38"/>
  <c r="H7832" i="38"/>
  <c r="G7832" i="38"/>
  <c r="F7832" i="38"/>
  <c r="E7832" i="38"/>
  <c r="H7831" i="38"/>
  <c r="G7831" i="38"/>
  <c r="F7831" i="38"/>
  <c r="E7831" i="38"/>
  <c r="H7830" i="38"/>
  <c r="G7830" i="38"/>
  <c r="F7830" i="38"/>
  <c r="E7830" i="38"/>
  <c r="H7829" i="38"/>
  <c r="G7829" i="38"/>
  <c r="F7829" i="38"/>
  <c r="E7829" i="38"/>
  <c r="H7828" i="38"/>
  <c r="G7828" i="38"/>
  <c r="F7828" i="38"/>
  <c r="E7828" i="38"/>
  <c r="H7827" i="38"/>
  <c r="G7827" i="38"/>
  <c r="F7827" i="38"/>
  <c r="E7827" i="38"/>
  <c r="H7826" i="38"/>
  <c r="G7826" i="38"/>
  <c r="F7826" i="38"/>
  <c r="E7826" i="38"/>
  <c r="H7825" i="38"/>
  <c r="G7825" i="38"/>
  <c r="F7825" i="38"/>
  <c r="E7825" i="38"/>
  <c r="H7824" i="38"/>
  <c r="G7824" i="38"/>
  <c r="F7824" i="38"/>
  <c r="E7824" i="38"/>
  <c r="H7823" i="38"/>
  <c r="G7823" i="38"/>
  <c r="F7823" i="38"/>
  <c r="E7823" i="38"/>
  <c r="H7822" i="38"/>
  <c r="G7822" i="38"/>
  <c r="F7822" i="38"/>
  <c r="E7822" i="38"/>
  <c r="H7821" i="38"/>
  <c r="G7821" i="38"/>
  <c r="F7821" i="38"/>
  <c r="E7821" i="38"/>
  <c r="H7820" i="38"/>
  <c r="G7820" i="38"/>
  <c r="F7820" i="38"/>
  <c r="E7820" i="38"/>
  <c r="H7819" i="38"/>
  <c r="G7819" i="38"/>
  <c r="F7819" i="38"/>
  <c r="E7819" i="38"/>
  <c r="H7818" i="38"/>
  <c r="G7818" i="38"/>
  <c r="F7818" i="38"/>
  <c r="E7818" i="38"/>
  <c r="H7817" i="38"/>
  <c r="G7817" i="38"/>
  <c r="F7817" i="38"/>
  <c r="E7817" i="38"/>
  <c r="H7816" i="38"/>
  <c r="G7816" i="38"/>
  <c r="F7816" i="38"/>
  <c r="E7816" i="38"/>
  <c r="H7815" i="38"/>
  <c r="G7815" i="38"/>
  <c r="F7815" i="38"/>
  <c r="E7815" i="38"/>
  <c r="H7814" i="38"/>
  <c r="G7814" i="38"/>
  <c r="F7814" i="38"/>
  <c r="E7814" i="38"/>
  <c r="H7813" i="38"/>
  <c r="G7813" i="38"/>
  <c r="F7813" i="38"/>
  <c r="E7813" i="38"/>
  <c r="H7812" i="38"/>
  <c r="G7812" i="38"/>
  <c r="F7812" i="38"/>
  <c r="E7812" i="38"/>
  <c r="H7811" i="38"/>
  <c r="G7811" i="38"/>
  <c r="F7811" i="38"/>
  <c r="E7811" i="38"/>
  <c r="H7810" i="38"/>
  <c r="G7810" i="38"/>
  <c r="F7810" i="38"/>
  <c r="E7810" i="38"/>
  <c r="H7809" i="38"/>
  <c r="G7809" i="38"/>
  <c r="F7809" i="38"/>
  <c r="E7809" i="38"/>
  <c r="H7808" i="38"/>
  <c r="G7808" i="38"/>
  <c r="F7808" i="38"/>
  <c r="E7808" i="38"/>
  <c r="H7807" i="38"/>
  <c r="G7807" i="38"/>
  <c r="F7807" i="38"/>
  <c r="E7807" i="38"/>
  <c r="H7806" i="38"/>
  <c r="G7806" i="38"/>
  <c r="F7806" i="38"/>
  <c r="E7806" i="38"/>
  <c r="H7805" i="38"/>
  <c r="G7805" i="38"/>
  <c r="F7805" i="38"/>
  <c r="E7805" i="38"/>
  <c r="H7804" i="38"/>
  <c r="G7804" i="38"/>
  <c r="F7804" i="38"/>
  <c r="E7804" i="38"/>
  <c r="H7803" i="38"/>
  <c r="G7803" i="38"/>
  <c r="F7803" i="38"/>
  <c r="E7803" i="38"/>
  <c r="H7802" i="38"/>
  <c r="G7802" i="38"/>
  <c r="F7802" i="38"/>
  <c r="E7802" i="38"/>
  <c r="H7801" i="38"/>
  <c r="G7801" i="38"/>
  <c r="F7801" i="38"/>
  <c r="E7801" i="38"/>
  <c r="H7800" i="38"/>
  <c r="G7800" i="38"/>
  <c r="F7800" i="38"/>
  <c r="E7800" i="38"/>
  <c r="H7799" i="38"/>
  <c r="G7799" i="38"/>
  <c r="F7799" i="38"/>
  <c r="E7799" i="38"/>
  <c r="H7798" i="38"/>
  <c r="G7798" i="38"/>
  <c r="F7798" i="38"/>
  <c r="E7798" i="38"/>
  <c r="H7797" i="38"/>
  <c r="G7797" i="38"/>
  <c r="F7797" i="38"/>
  <c r="E7797" i="38"/>
  <c r="H7796" i="38"/>
  <c r="G7796" i="38"/>
  <c r="F7796" i="38"/>
  <c r="E7796" i="38"/>
  <c r="H7795" i="38"/>
  <c r="G7795" i="38"/>
  <c r="F7795" i="38"/>
  <c r="E7795" i="38"/>
  <c r="H7794" i="38"/>
  <c r="G7794" i="38"/>
  <c r="F7794" i="38"/>
  <c r="E7794" i="38"/>
  <c r="H7793" i="38"/>
  <c r="G7793" i="38"/>
  <c r="F7793" i="38"/>
  <c r="E7793" i="38"/>
  <c r="H7792" i="38"/>
  <c r="G7792" i="38"/>
  <c r="F7792" i="38"/>
  <c r="E7792" i="38"/>
  <c r="H7791" i="38"/>
  <c r="G7791" i="38"/>
  <c r="F7791" i="38"/>
  <c r="E7791" i="38"/>
  <c r="H7790" i="38"/>
  <c r="G7790" i="38"/>
  <c r="F7790" i="38"/>
  <c r="E7790" i="38"/>
  <c r="H7789" i="38"/>
  <c r="G7789" i="38"/>
  <c r="F7789" i="38"/>
  <c r="E7789" i="38"/>
  <c r="H7788" i="38"/>
  <c r="G7788" i="38"/>
  <c r="F7788" i="38"/>
  <c r="E7788" i="38"/>
  <c r="H7787" i="38"/>
  <c r="G7787" i="38"/>
  <c r="F7787" i="38"/>
  <c r="E7787" i="38"/>
  <c r="H7786" i="38"/>
  <c r="G7786" i="38"/>
  <c r="F7786" i="38"/>
  <c r="E7786" i="38"/>
  <c r="H7785" i="38"/>
  <c r="G7785" i="38"/>
  <c r="F7785" i="38"/>
  <c r="E7785" i="38"/>
  <c r="H7784" i="38"/>
  <c r="G7784" i="38"/>
  <c r="F7784" i="38"/>
  <c r="E7784" i="38"/>
  <c r="H7783" i="38"/>
  <c r="G7783" i="38"/>
  <c r="F7783" i="38"/>
  <c r="E7783" i="38"/>
  <c r="H7782" i="38"/>
  <c r="G7782" i="38"/>
  <c r="F7782" i="38"/>
  <c r="E7782" i="38"/>
  <c r="H7781" i="38"/>
  <c r="G7781" i="38"/>
  <c r="F7781" i="38"/>
  <c r="E7781" i="38"/>
  <c r="H7780" i="38"/>
  <c r="G7780" i="38"/>
  <c r="F7780" i="38"/>
  <c r="E7780" i="38"/>
  <c r="H7779" i="38"/>
  <c r="G7779" i="38"/>
  <c r="F7779" i="38"/>
  <c r="E7779" i="38"/>
  <c r="H7778" i="38"/>
  <c r="G7778" i="38"/>
  <c r="F7778" i="38"/>
  <c r="E7778" i="38"/>
  <c r="H7777" i="38"/>
  <c r="G7777" i="38"/>
  <c r="F7777" i="38"/>
  <c r="E7777" i="38"/>
  <c r="H7776" i="38"/>
  <c r="G7776" i="38"/>
  <c r="F7776" i="38"/>
  <c r="E7776" i="38"/>
  <c r="H7775" i="38"/>
  <c r="G7775" i="38"/>
  <c r="F7775" i="38"/>
  <c r="E7775" i="38"/>
  <c r="H7774" i="38"/>
  <c r="G7774" i="38"/>
  <c r="F7774" i="38"/>
  <c r="E7774" i="38"/>
  <c r="H7773" i="38"/>
  <c r="G7773" i="38"/>
  <c r="F7773" i="38"/>
  <c r="E7773" i="38"/>
  <c r="H7772" i="38"/>
  <c r="G7772" i="38"/>
  <c r="F7772" i="38"/>
  <c r="E7772" i="38"/>
  <c r="H7771" i="38"/>
  <c r="G7771" i="38"/>
  <c r="F7771" i="38"/>
  <c r="E7771" i="38"/>
  <c r="H7770" i="38"/>
  <c r="G7770" i="38"/>
  <c r="F7770" i="38"/>
  <c r="E7770" i="38"/>
  <c r="H7769" i="38"/>
  <c r="G7769" i="38"/>
  <c r="F7769" i="38"/>
  <c r="E7769" i="38"/>
  <c r="H7768" i="38"/>
  <c r="G7768" i="38"/>
  <c r="F7768" i="38"/>
  <c r="E7768" i="38"/>
  <c r="H7767" i="38"/>
  <c r="G7767" i="38"/>
  <c r="F7767" i="38"/>
  <c r="E7767" i="38"/>
  <c r="H7766" i="38"/>
  <c r="G7766" i="38"/>
  <c r="F7766" i="38"/>
  <c r="E7766" i="38"/>
  <c r="H7765" i="38"/>
  <c r="G7765" i="38"/>
  <c r="F7765" i="38"/>
  <c r="E7765" i="38"/>
  <c r="H7764" i="38"/>
  <c r="G7764" i="38"/>
  <c r="F7764" i="38"/>
  <c r="E7764" i="38"/>
  <c r="H7763" i="38"/>
  <c r="G7763" i="38"/>
  <c r="F7763" i="38"/>
  <c r="E7763" i="38"/>
  <c r="H7762" i="38"/>
  <c r="G7762" i="38"/>
  <c r="F7762" i="38"/>
  <c r="E7762" i="38"/>
  <c r="H7761" i="38"/>
  <c r="G7761" i="38"/>
  <c r="F7761" i="38"/>
  <c r="E7761" i="38"/>
  <c r="H7760" i="38"/>
  <c r="G7760" i="38"/>
  <c r="F7760" i="38"/>
  <c r="E7760" i="38"/>
  <c r="H7759" i="38"/>
  <c r="G7759" i="38"/>
  <c r="F7759" i="38"/>
  <c r="E7759" i="38"/>
  <c r="H7758" i="38"/>
  <c r="G7758" i="38"/>
  <c r="F7758" i="38"/>
  <c r="E7758" i="38"/>
  <c r="H7757" i="38"/>
  <c r="G7757" i="38"/>
  <c r="F7757" i="38"/>
  <c r="E7757" i="38"/>
  <c r="H7756" i="38"/>
  <c r="G7756" i="38"/>
  <c r="F7756" i="38"/>
  <c r="E7756" i="38"/>
  <c r="H7755" i="38"/>
  <c r="G7755" i="38"/>
  <c r="F7755" i="38"/>
  <c r="E7755" i="38"/>
  <c r="H7754" i="38"/>
  <c r="G7754" i="38"/>
  <c r="F7754" i="38"/>
  <c r="E7754" i="38"/>
  <c r="H7753" i="38"/>
  <c r="G7753" i="38"/>
  <c r="F7753" i="38"/>
  <c r="E7753" i="38"/>
  <c r="H7752" i="38"/>
  <c r="G7752" i="38"/>
  <c r="F7752" i="38"/>
  <c r="E7752" i="38"/>
  <c r="H7751" i="38"/>
  <c r="G7751" i="38"/>
  <c r="F7751" i="38"/>
  <c r="E7751" i="38"/>
  <c r="H7750" i="38"/>
  <c r="G7750" i="38"/>
  <c r="F7750" i="38"/>
  <c r="E7750" i="38"/>
  <c r="H7749" i="38"/>
  <c r="G7749" i="38"/>
  <c r="F7749" i="38"/>
  <c r="E7749" i="38"/>
  <c r="H7748" i="38"/>
  <c r="G7748" i="38"/>
  <c r="F7748" i="38"/>
  <c r="E7748" i="38"/>
  <c r="H7747" i="38"/>
  <c r="G7747" i="38"/>
  <c r="F7747" i="38"/>
  <c r="E7747" i="38"/>
  <c r="H7746" i="38"/>
  <c r="G7746" i="38"/>
  <c r="F7746" i="38"/>
  <c r="E7746" i="38"/>
  <c r="H7745" i="38"/>
  <c r="G7745" i="38"/>
  <c r="F7745" i="38"/>
  <c r="E7745" i="38"/>
  <c r="H7744" i="38"/>
  <c r="G7744" i="38"/>
  <c r="F7744" i="38"/>
  <c r="E7744" i="38"/>
  <c r="H7743" i="38"/>
  <c r="G7743" i="38"/>
  <c r="F7743" i="38"/>
  <c r="E7743" i="38"/>
  <c r="H7742" i="38"/>
  <c r="G7742" i="38"/>
  <c r="F7742" i="38"/>
  <c r="E7742" i="38"/>
  <c r="H7741" i="38"/>
  <c r="G7741" i="38"/>
  <c r="F7741" i="38"/>
  <c r="E7741" i="38"/>
  <c r="H7740" i="38"/>
  <c r="G7740" i="38"/>
  <c r="F7740" i="38"/>
  <c r="E7740" i="38"/>
  <c r="H7739" i="38"/>
  <c r="G7739" i="38"/>
  <c r="F7739" i="38"/>
  <c r="E7739" i="38"/>
  <c r="H7738" i="38"/>
  <c r="G7738" i="38"/>
  <c r="F7738" i="38"/>
  <c r="E7738" i="38"/>
  <c r="H7737" i="38"/>
  <c r="G7737" i="38"/>
  <c r="F7737" i="38"/>
  <c r="E7737" i="38"/>
  <c r="H7736" i="38"/>
  <c r="G7736" i="38"/>
  <c r="F7736" i="38"/>
  <c r="E7736" i="38"/>
  <c r="H7735" i="38"/>
  <c r="G7735" i="38"/>
  <c r="F7735" i="38"/>
  <c r="E7735" i="38"/>
  <c r="H7734" i="38"/>
  <c r="G7734" i="38"/>
  <c r="F7734" i="38"/>
  <c r="E7734" i="38"/>
  <c r="H7733" i="38"/>
  <c r="G7733" i="38"/>
  <c r="F7733" i="38"/>
  <c r="E7733" i="38"/>
  <c r="H7732" i="38"/>
  <c r="G7732" i="38"/>
  <c r="F7732" i="38"/>
  <c r="E7732" i="38"/>
  <c r="H7731" i="38"/>
  <c r="G7731" i="38"/>
  <c r="F7731" i="38"/>
  <c r="E7731" i="38"/>
  <c r="H7730" i="38"/>
  <c r="G7730" i="38"/>
  <c r="F7730" i="38"/>
  <c r="E7730" i="38"/>
  <c r="H7729" i="38"/>
  <c r="G7729" i="38"/>
  <c r="F7729" i="38"/>
  <c r="E7729" i="38"/>
  <c r="H7728" i="38"/>
  <c r="G7728" i="38"/>
  <c r="F7728" i="38"/>
  <c r="E7728" i="38"/>
  <c r="H7727" i="38"/>
  <c r="G7727" i="38"/>
  <c r="F7727" i="38"/>
  <c r="E7727" i="38"/>
  <c r="H7726" i="38"/>
  <c r="G7726" i="38"/>
  <c r="F7726" i="38"/>
  <c r="E7726" i="38"/>
  <c r="H7725" i="38"/>
  <c r="G7725" i="38"/>
  <c r="F7725" i="38"/>
  <c r="E7725" i="38"/>
  <c r="H7724" i="38"/>
  <c r="G7724" i="38"/>
  <c r="F7724" i="38"/>
  <c r="E7724" i="38"/>
  <c r="H7723" i="38"/>
  <c r="G7723" i="38"/>
  <c r="F7723" i="38"/>
  <c r="E7723" i="38"/>
  <c r="H7722" i="38"/>
  <c r="G7722" i="38"/>
  <c r="F7722" i="38"/>
  <c r="E7722" i="38"/>
  <c r="H7721" i="38"/>
  <c r="G7721" i="38"/>
  <c r="F7721" i="38"/>
  <c r="E7721" i="38"/>
  <c r="H7720" i="38"/>
  <c r="G7720" i="38"/>
  <c r="F7720" i="38"/>
  <c r="E7720" i="38"/>
  <c r="H7719" i="38"/>
  <c r="G7719" i="38"/>
  <c r="F7719" i="38"/>
  <c r="E7719" i="38"/>
  <c r="H7718" i="38"/>
  <c r="G7718" i="38"/>
  <c r="F7718" i="38"/>
  <c r="E7718" i="38"/>
  <c r="H7717" i="38"/>
  <c r="G7717" i="38"/>
  <c r="F7717" i="38"/>
  <c r="E7717" i="38"/>
  <c r="H7716" i="38"/>
  <c r="G7716" i="38"/>
  <c r="F7716" i="38"/>
  <c r="E7716" i="38"/>
  <c r="H7715" i="38"/>
  <c r="G7715" i="38"/>
  <c r="F7715" i="38"/>
  <c r="E7715" i="38"/>
  <c r="H7714" i="38"/>
  <c r="G7714" i="38"/>
  <c r="F7714" i="38"/>
  <c r="E7714" i="38"/>
  <c r="H7713" i="38"/>
  <c r="G7713" i="38"/>
  <c r="F7713" i="38"/>
  <c r="E7713" i="38"/>
  <c r="H7712" i="38"/>
  <c r="G7712" i="38"/>
  <c r="F7712" i="38"/>
  <c r="E7712" i="38"/>
  <c r="H7711" i="38"/>
  <c r="G7711" i="38"/>
  <c r="F7711" i="38"/>
  <c r="E7711" i="38"/>
  <c r="H7710" i="38"/>
  <c r="G7710" i="38"/>
  <c r="F7710" i="38"/>
  <c r="E7710" i="38"/>
  <c r="H7709" i="38"/>
  <c r="G7709" i="38"/>
  <c r="F7709" i="38"/>
  <c r="E7709" i="38"/>
  <c r="H7708" i="38"/>
  <c r="G7708" i="38"/>
  <c r="F7708" i="38"/>
  <c r="E7708" i="38"/>
  <c r="H7707" i="38"/>
  <c r="G7707" i="38"/>
  <c r="F7707" i="38"/>
  <c r="E7707" i="38"/>
  <c r="H7706" i="38"/>
  <c r="G7706" i="38"/>
  <c r="F7706" i="38"/>
  <c r="E7706" i="38"/>
  <c r="H7705" i="38"/>
  <c r="G7705" i="38"/>
  <c r="F7705" i="38"/>
  <c r="E7705" i="38"/>
  <c r="H7704" i="38"/>
  <c r="G7704" i="38"/>
  <c r="F7704" i="38"/>
  <c r="E7704" i="38"/>
  <c r="H7703" i="38"/>
  <c r="G7703" i="38"/>
  <c r="F7703" i="38"/>
  <c r="E7703" i="38"/>
  <c r="H7702" i="38"/>
  <c r="G7702" i="38"/>
  <c r="F7702" i="38"/>
  <c r="E7702" i="38"/>
  <c r="H7701" i="38"/>
  <c r="G7701" i="38"/>
  <c r="F7701" i="38"/>
  <c r="E7701" i="38"/>
  <c r="H7700" i="38"/>
  <c r="G7700" i="38"/>
  <c r="F7700" i="38"/>
  <c r="E7700" i="38"/>
  <c r="H7699" i="38"/>
  <c r="G7699" i="38"/>
  <c r="F7699" i="38"/>
  <c r="E7699" i="38"/>
  <c r="H7698" i="38"/>
  <c r="G7698" i="38"/>
  <c r="F7698" i="38"/>
  <c r="E7698" i="38"/>
  <c r="H7697" i="38"/>
  <c r="G7697" i="38"/>
  <c r="F7697" i="38"/>
  <c r="E7697" i="38"/>
  <c r="H7696" i="38"/>
  <c r="G7696" i="38"/>
  <c r="F7696" i="38"/>
  <c r="E7696" i="38"/>
  <c r="H7695" i="38"/>
  <c r="G7695" i="38"/>
  <c r="F7695" i="38"/>
  <c r="E7695" i="38"/>
  <c r="H7694" i="38"/>
  <c r="G7694" i="38"/>
  <c r="F7694" i="38"/>
  <c r="E7694" i="38"/>
  <c r="H7693" i="38"/>
  <c r="G7693" i="38"/>
  <c r="F7693" i="38"/>
  <c r="E7693" i="38"/>
  <c r="H7692" i="38"/>
  <c r="G7692" i="38"/>
  <c r="F7692" i="38"/>
  <c r="E7692" i="38"/>
  <c r="H7691" i="38"/>
  <c r="G7691" i="38"/>
  <c r="F7691" i="38"/>
  <c r="E7691" i="38"/>
  <c r="H7690" i="38"/>
  <c r="G7690" i="38"/>
  <c r="F7690" i="38"/>
  <c r="E7690" i="38"/>
  <c r="H7689" i="38"/>
  <c r="G7689" i="38"/>
  <c r="F7689" i="38"/>
  <c r="E7689" i="38"/>
  <c r="H7688" i="38"/>
  <c r="G7688" i="38"/>
  <c r="F7688" i="38"/>
  <c r="E7688" i="38"/>
  <c r="H7687" i="38"/>
  <c r="G7687" i="38"/>
  <c r="F7687" i="38"/>
  <c r="E7687" i="38"/>
  <c r="H7686" i="38"/>
  <c r="G7686" i="38"/>
  <c r="F7686" i="38"/>
  <c r="E7686" i="38"/>
  <c r="H7685" i="38"/>
  <c r="G7685" i="38"/>
  <c r="F7685" i="38"/>
  <c r="E7685" i="38"/>
  <c r="H7684" i="38"/>
  <c r="G7684" i="38"/>
  <c r="F7684" i="38"/>
  <c r="E7684" i="38"/>
  <c r="H7683" i="38"/>
  <c r="G7683" i="38"/>
  <c r="F7683" i="38"/>
  <c r="E7683" i="38"/>
  <c r="H7682" i="38"/>
  <c r="G7682" i="38"/>
  <c r="F7682" i="38"/>
  <c r="E7682" i="38"/>
  <c r="H7681" i="38"/>
  <c r="G7681" i="38"/>
  <c r="F7681" i="38"/>
  <c r="E7681" i="38"/>
  <c r="H7680" i="38"/>
  <c r="G7680" i="38"/>
  <c r="F7680" i="38"/>
  <c r="E7680" i="38"/>
  <c r="H7679" i="38"/>
  <c r="G7679" i="38"/>
  <c r="F7679" i="38"/>
  <c r="E7679" i="38"/>
  <c r="H7678" i="38"/>
  <c r="G7678" i="38"/>
  <c r="F7678" i="38"/>
  <c r="E7678" i="38"/>
  <c r="H7677" i="38"/>
  <c r="G7677" i="38"/>
  <c r="F7677" i="38"/>
  <c r="E7677" i="38"/>
  <c r="H7676" i="38"/>
  <c r="G7676" i="38"/>
  <c r="F7676" i="38"/>
  <c r="E7676" i="38"/>
  <c r="H7675" i="38"/>
  <c r="G7675" i="38"/>
  <c r="F7675" i="38"/>
  <c r="E7675" i="38"/>
  <c r="H7674" i="38"/>
  <c r="G7674" i="38"/>
  <c r="F7674" i="38"/>
  <c r="E7674" i="38"/>
  <c r="H7673" i="38"/>
  <c r="G7673" i="38"/>
  <c r="F7673" i="38"/>
  <c r="E7673" i="38"/>
  <c r="H7672" i="38"/>
  <c r="G7672" i="38"/>
  <c r="F7672" i="38"/>
  <c r="E7672" i="38"/>
  <c r="H7671" i="38"/>
  <c r="G7671" i="38"/>
  <c r="F7671" i="38"/>
  <c r="E7671" i="38"/>
  <c r="H7670" i="38"/>
  <c r="G7670" i="38"/>
  <c r="F7670" i="38"/>
  <c r="E7670" i="38"/>
  <c r="H7669" i="38"/>
  <c r="G7669" i="38"/>
  <c r="F7669" i="38"/>
  <c r="E7669" i="38"/>
  <c r="H7668" i="38"/>
  <c r="G7668" i="38"/>
  <c r="F7668" i="38"/>
  <c r="E7668" i="38"/>
  <c r="H7667" i="38"/>
  <c r="G7667" i="38"/>
  <c r="F7667" i="38"/>
  <c r="E7667" i="38"/>
  <c r="H7666" i="38"/>
  <c r="G7666" i="38"/>
  <c r="F7666" i="38"/>
  <c r="E7666" i="38"/>
  <c r="H7665" i="38"/>
  <c r="G7665" i="38"/>
  <c r="F7665" i="38"/>
  <c r="E7665" i="38"/>
  <c r="H7664" i="38"/>
  <c r="G7664" i="38"/>
  <c r="F7664" i="38"/>
  <c r="E7664" i="38"/>
  <c r="H7663" i="38"/>
  <c r="G7663" i="38"/>
  <c r="F7663" i="38"/>
  <c r="E7663" i="38"/>
  <c r="H7662" i="38"/>
  <c r="G7662" i="38"/>
  <c r="F7662" i="38"/>
  <c r="E7662" i="38"/>
  <c r="H7661" i="38"/>
  <c r="G7661" i="38"/>
  <c r="F7661" i="38"/>
  <c r="E7661" i="38"/>
  <c r="H7660" i="38"/>
  <c r="G7660" i="38"/>
  <c r="F7660" i="38"/>
  <c r="E7660" i="38"/>
  <c r="H7659" i="38"/>
  <c r="G7659" i="38"/>
  <c r="F7659" i="38"/>
  <c r="E7659" i="38"/>
  <c r="H7658" i="38"/>
  <c r="G7658" i="38"/>
  <c r="F7658" i="38"/>
  <c r="E7658" i="38"/>
  <c r="H7657" i="38"/>
  <c r="G7657" i="38"/>
  <c r="F7657" i="38"/>
  <c r="E7657" i="38"/>
  <c r="H7656" i="38"/>
  <c r="G7656" i="38"/>
  <c r="F7656" i="38"/>
  <c r="E7656" i="38"/>
  <c r="H7655" i="38"/>
  <c r="G7655" i="38"/>
  <c r="F7655" i="38"/>
  <c r="E7655" i="38"/>
  <c r="H7654" i="38"/>
  <c r="G7654" i="38"/>
  <c r="F7654" i="38"/>
  <c r="E7654" i="38"/>
  <c r="H7653" i="38"/>
  <c r="G7653" i="38"/>
  <c r="F7653" i="38"/>
  <c r="E7653" i="38"/>
  <c r="H7652" i="38"/>
  <c r="G7652" i="38"/>
  <c r="F7652" i="38"/>
  <c r="E7652" i="38"/>
  <c r="H7651" i="38"/>
  <c r="G7651" i="38"/>
  <c r="F7651" i="38"/>
  <c r="E7651" i="38"/>
  <c r="H7650" i="38"/>
  <c r="G7650" i="38"/>
  <c r="F7650" i="38"/>
  <c r="E7650" i="38"/>
  <c r="H7649" i="38"/>
  <c r="G7649" i="38"/>
  <c r="F7649" i="38"/>
  <c r="E7649" i="38"/>
  <c r="H7648" i="38"/>
  <c r="G7648" i="38"/>
  <c r="F7648" i="38"/>
  <c r="E7648" i="38"/>
  <c r="H7647" i="38"/>
  <c r="G7647" i="38"/>
  <c r="F7647" i="38"/>
  <c r="E7647" i="38"/>
  <c r="H7646" i="38"/>
  <c r="G7646" i="38"/>
  <c r="F7646" i="38"/>
  <c r="E7646" i="38"/>
  <c r="H7645" i="38"/>
  <c r="G7645" i="38"/>
  <c r="F7645" i="38"/>
  <c r="E7645" i="38"/>
  <c r="H7644" i="38"/>
  <c r="G7644" i="38"/>
  <c r="F7644" i="38"/>
  <c r="E7644" i="38"/>
  <c r="H7643" i="38"/>
  <c r="G7643" i="38"/>
  <c r="F7643" i="38"/>
  <c r="E7643" i="38"/>
  <c r="H7642" i="38"/>
  <c r="G7642" i="38"/>
  <c r="F7642" i="38"/>
  <c r="E7642" i="38"/>
  <c r="H7641" i="38"/>
  <c r="G7641" i="38"/>
  <c r="F7641" i="38"/>
  <c r="E7641" i="38"/>
  <c r="H7640" i="38"/>
  <c r="G7640" i="38"/>
  <c r="F7640" i="38"/>
  <c r="E7640" i="38"/>
  <c r="H7639" i="38"/>
  <c r="G7639" i="38"/>
  <c r="F7639" i="38"/>
  <c r="E7639" i="38"/>
  <c r="H7638" i="38"/>
  <c r="G7638" i="38"/>
  <c r="F7638" i="38"/>
  <c r="E7638" i="38"/>
  <c r="H7637" i="38"/>
  <c r="G7637" i="38"/>
  <c r="F7637" i="38"/>
  <c r="E7637" i="38"/>
  <c r="H7636" i="38"/>
  <c r="G7636" i="38"/>
  <c r="F7636" i="38"/>
  <c r="E7636" i="38"/>
  <c r="H7635" i="38"/>
  <c r="G7635" i="38"/>
  <c r="F7635" i="38"/>
  <c r="E7635" i="38"/>
  <c r="H7634" i="38"/>
  <c r="G7634" i="38"/>
  <c r="F7634" i="38"/>
  <c r="E7634" i="38"/>
  <c r="H7633" i="38"/>
  <c r="G7633" i="38"/>
  <c r="F7633" i="38"/>
  <c r="E7633" i="38"/>
  <c r="H7632" i="38"/>
  <c r="G7632" i="38"/>
  <c r="F7632" i="38"/>
  <c r="E7632" i="38"/>
  <c r="H7631" i="38"/>
  <c r="G7631" i="38"/>
  <c r="F7631" i="38"/>
  <c r="E7631" i="38"/>
  <c r="H7630" i="38"/>
  <c r="G7630" i="38"/>
  <c r="F7630" i="38"/>
  <c r="E7630" i="38"/>
  <c r="H7629" i="38"/>
  <c r="G7629" i="38"/>
  <c r="F7629" i="38"/>
  <c r="E7629" i="38"/>
  <c r="H7628" i="38"/>
  <c r="G7628" i="38"/>
  <c r="F7628" i="38"/>
  <c r="E7628" i="38"/>
  <c r="H7627" i="38"/>
  <c r="G7627" i="38"/>
  <c r="F7627" i="38"/>
  <c r="E7627" i="38"/>
  <c r="H7626" i="38"/>
  <c r="G7626" i="38"/>
  <c r="F7626" i="38"/>
  <c r="E7626" i="38"/>
  <c r="H7625" i="38"/>
  <c r="G7625" i="38"/>
  <c r="F7625" i="38"/>
  <c r="E7625" i="38"/>
  <c r="H7624" i="38"/>
  <c r="G7624" i="38"/>
  <c r="F7624" i="38"/>
  <c r="E7624" i="38"/>
  <c r="H7623" i="38"/>
  <c r="G7623" i="38"/>
  <c r="F7623" i="38"/>
  <c r="E7623" i="38"/>
  <c r="H7622" i="38"/>
  <c r="G7622" i="38"/>
  <c r="F7622" i="38"/>
  <c r="E7622" i="38"/>
  <c r="H7621" i="38"/>
  <c r="G7621" i="38"/>
  <c r="F7621" i="38"/>
  <c r="E7621" i="38"/>
  <c r="H7620" i="38"/>
  <c r="G7620" i="38"/>
  <c r="F7620" i="38"/>
  <c r="E7620" i="38"/>
  <c r="H7619" i="38"/>
  <c r="G7619" i="38"/>
  <c r="F7619" i="38"/>
  <c r="E7619" i="38"/>
  <c r="H7618" i="38"/>
  <c r="G7618" i="38"/>
  <c r="F7618" i="38"/>
  <c r="E7618" i="38"/>
  <c r="H7617" i="38"/>
  <c r="G7617" i="38"/>
  <c r="F7617" i="38"/>
  <c r="E7617" i="38"/>
  <c r="H7616" i="38"/>
  <c r="G7616" i="38"/>
  <c r="F7616" i="38"/>
  <c r="E7616" i="38"/>
  <c r="H7615" i="38"/>
  <c r="G7615" i="38"/>
  <c r="F7615" i="38"/>
  <c r="E7615" i="38"/>
  <c r="H7614" i="38"/>
  <c r="G7614" i="38"/>
  <c r="F7614" i="38"/>
  <c r="E7614" i="38"/>
  <c r="H7613" i="38"/>
  <c r="G7613" i="38"/>
  <c r="F7613" i="38"/>
  <c r="E7613" i="38"/>
  <c r="H7612" i="38"/>
  <c r="G7612" i="38"/>
  <c r="F7612" i="38"/>
  <c r="E7612" i="38"/>
  <c r="H7611" i="38"/>
  <c r="G7611" i="38"/>
  <c r="F7611" i="38"/>
  <c r="E7611" i="38"/>
  <c r="H7610" i="38"/>
  <c r="G7610" i="38"/>
  <c r="F7610" i="38"/>
  <c r="E7610" i="38"/>
  <c r="H7609" i="38"/>
  <c r="G7609" i="38"/>
  <c r="F7609" i="38"/>
  <c r="E7609" i="38"/>
  <c r="H7608" i="38"/>
  <c r="G7608" i="38"/>
  <c r="F7608" i="38"/>
  <c r="E7608" i="38"/>
  <c r="H7607" i="38"/>
  <c r="G7607" i="38"/>
  <c r="F7607" i="38"/>
  <c r="E7607" i="38"/>
  <c r="H7606" i="38"/>
  <c r="G7606" i="38"/>
  <c r="F7606" i="38"/>
  <c r="E7606" i="38"/>
  <c r="H7605" i="38"/>
  <c r="G7605" i="38"/>
  <c r="F7605" i="38"/>
  <c r="E7605" i="38"/>
  <c r="H7604" i="38"/>
  <c r="G7604" i="38"/>
  <c r="F7604" i="38"/>
  <c r="E7604" i="38"/>
  <c r="H7603" i="38"/>
  <c r="G7603" i="38"/>
  <c r="F7603" i="38"/>
  <c r="E7603" i="38"/>
  <c r="H7602" i="38"/>
  <c r="G7602" i="38"/>
  <c r="F7602" i="38"/>
  <c r="E7602" i="38"/>
  <c r="H7601" i="38"/>
  <c r="G7601" i="38"/>
  <c r="F7601" i="38"/>
  <c r="E7601" i="38"/>
  <c r="H7600" i="38"/>
  <c r="G7600" i="38"/>
  <c r="F7600" i="38"/>
  <c r="E7600" i="38"/>
  <c r="H7599" i="38"/>
  <c r="G7599" i="38"/>
  <c r="F7599" i="38"/>
  <c r="E7599" i="38"/>
  <c r="H7598" i="38"/>
  <c r="G7598" i="38"/>
  <c r="F7598" i="38"/>
  <c r="E7598" i="38"/>
  <c r="H7597" i="38"/>
  <c r="G7597" i="38"/>
  <c r="F7597" i="38"/>
  <c r="E7597" i="38"/>
  <c r="H7596" i="38"/>
  <c r="G7596" i="38"/>
  <c r="F7596" i="38"/>
  <c r="E7596" i="38"/>
  <c r="H7595" i="38"/>
  <c r="G7595" i="38"/>
  <c r="F7595" i="38"/>
  <c r="E7595" i="38"/>
  <c r="H7594" i="38"/>
  <c r="G7594" i="38"/>
  <c r="F7594" i="38"/>
  <c r="E7594" i="38"/>
  <c r="H7593" i="38"/>
  <c r="G7593" i="38"/>
  <c r="F7593" i="38"/>
  <c r="E7593" i="38"/>
  <c r="H7592" i="38"/>
  <c r="G7592" i="38"/>
  <c r="F7592" i="38"/>
  <c r="E7592" i="38"/>
  <c r="H7591" i="38"/>
  <c r="G7591" i="38"/>
  <c r="F7591" i="38"/>
  <c r="E7591" i="38"/>
  <c r="H7590" i="38"/>
  <c r="G7590" i="38"/>
  <c r="F7590" i="38"/>
  <c r="E7590" i="38"/>
  <c r="H7589" i="38"/>
  <c r="G7589" i="38"/>
  <c r="F7589" i="38"/>
  <c r="E7589" i="38"/>
  <c r="H7588" i="38"/>
  <c r="G7588" i="38"/>
  <c r="F7588" i="38"/>
  <c r="E7588" i="38"/>
  <c r="H7587" i="38"/>
  <c r="G7587" i="38"/>
  <c r="F7587" i="38"/>
  <c r="E7587" i="38"/>
  <c r="H7586" i="38"/>
  <c r="G7586" i="38"/>
  <c r="F7586" i="38"/>
  <c r="E7586" i="38"/>
  <c r="H7585" i="38"/>
  <c r="G7585" i="38"/>
  <c r="F7585" i="38"/>
  <c r="E7585" i="38"/>
  <c r="H7584" i="38"/>
  <c r="G7584" i="38"/>
  <c r="F7584" i="38"/>
  <c r="E7584" i="38"/>
  <c r="H7583" i="38"/>
  <c r="G7583" i="38"/>
  <c r="F7583" i="38"/>
  <c r="E7583" i="38"/>
  <c r="H7582" i="38"/>
  <c r="G7582" i="38"/>
  <c r="F7582" i="38"/>
  <c r="E7582" i="38"/>
  <c r="H7581" i="38"/>
  <c r="G7581" i="38"/>
  <c r="F7581" i="38"/>
  <c r="E7581" i="38"/>
  <c r="H7580" i="38"/>
  <c r="G7580" i="38"/>
  <c r="F7580" i="38"/>
  <c r="E7580" i="38"/>
  <c r="H7579" i="38"/>
  <c r="G7579" i="38"/>
  <c r="F7579" i="38"/>
  <c r="E7579" i="38"/>
  <c r="H7578" i="38"/>
  <c r="G7578" i="38"/>
  <c r="F7578" i="38"/>
  <c r="E7578" i="38"/>
  <c r="H7577" i="38"/>
  <c r="G7577" i="38"/>
  <c r="F7577" i="38"/>
  <c r="E7577" i="38"/>
  <c r="H7576" i="38"/>
  <c r="G7576" i="38"/>
  <c r="F7576" i="38"/>
  <c r="E7576" i="38"/>
  <c r="H7575" i="38"/>
  <c r="G7575" i="38"/>
  <c r="F7575" i="38"/>
  <c r="E7575" i="38"/>
  <c r="H7574" i="38"/>
  <c r="G7574" i="38"/>
  <c r="F7574" i="38"/>
  <c r="E7574" i="38"/>
  <c r="H7573" i="38"/>
  <c r="G7573" i="38"/>
  <c r="F7573" i="38"/>
  <c r="E7573" i="38"/>
  <c r="H7572" i="38"/>
  <c r="G7572" i="38"/>
  <c r="F7572" i="38"/>
  <c r="E7572" i="38"/>
  <c r="H7571" i="38"/>
  <c r="G7571" i="38"/>
  <c r="F7571" i="38"/>
  <c r="E7571" i="38"/>
  <c r="H7570" i="38"/>
  <c r="G7570" i="38"/>
  <c r="F7570" i="38"/>
  <c r="E7570" i="38"/>
  <c r="H7569" i="38"/>
  <c r="G7569" i="38"/>
  <c r="F7569" i="38"/>
  <c r="E7569" i="38"/>
  <c r="H7568" i="38"/>
  <c r="G7568" i="38"/>
  <c r="F7568" i="38"/>
  <c r="E7568" i="38"/>
  <c r="H7567" i="38"/>
  <c r="G7567" i="38"/>
  <c r="F7567" i="38"/>
  <c r="E7567" i="38"/>
  <c r="H7566" i="38"/>
  <c r="G7566" i="38"/>
  <c r="F7566" i="38"/>
  <c r="E7566" i="38"/>
  <c r="H7565" i="38"/>
  <c r="G7565" i="38"/>
  <c r="F7565" i="38"/>
  <c r="E7565" i="38"/>
  <c r="H7564" i="38"/>
  <c r="G7564" i="38"/>
  <c r="F7564" i="38"/>
  <c r="E7564" i="38"/>
  <c r="H7563" i="38"/>
  <c r="G7563" i="38"/>
  <c r="F7563" i="38"/>
  <c r="E7563" i="38"/>
  <c r="H7562" i="38"/>
  <c r="G7562" i="38"/>
  <c r="F7562" i="38"/>
  <c r="E7562" i="38"/>
  <c r="H7561" i="38"/>
  <c r="G7561" i="38"/>
  <c r="F7561" i="38"/>
  <c r="E7561" i="38"/>
  <c r="H7560" i="38"/>
  <c r="G7560" i="38"/>
  <c r="F7560" i="38"/>
  <c r="E7560" i="38"/>
  <c r="H7559" i="38"/>
  <c r="G7559" i="38"/>
  <c r="F7559" i="38"/>
  <c r="E7559" i="38"/>
  <c r="H7558" i="38"/>
  <c r="G7558" i="38"/>
  <c r="F7558" i="38"/>
  <c r="E7558" i="38"/>
  <c r="H7557" i="38"/>
  <c r="G7557" i="38"/>
  <c r="F7557" i="38"/>
  <c r="E7557" i="38"/>
  <c r="H7556" i="38"/>
  <c r="G7556" i="38"/>
  <c r="F7556" i="38"/>
  <c r="E7556" i="38"/>
  <c r="H7555" i="38"/>
  <c r="G7555" i="38"/>
  <c r="F7555" i="38"/>
  <c r="E7555" i="38"/>
  <c r="H7554" i="38"/>
  <c r="G7554" i="38"/>
  <c r="F7554" i="38"/>
  <c r="E7554" i="38"/>
  <c r="H7553" i="38"/>
  <c r="G7553" i="38"/>
  <c r="F7553" i="38"/>
  <c r="E7553" i="38"/>
  <c r="H7552" i="38"/>
  <c r="G7552" i="38"/>
  <c r="F7552" i="38"/>
  <c r="E7552" i="38"/>
  <c r="H7551" i="38"/>
  <c r="G7551" i="38"/>
  <c r="F7551" i="38"/>
  <c r="E7551" i="38"/>
  <c r="H7550" i="38"/>
  <c r="G7550" i="38"/>
  <c r="F7550" i="38"/>
  <c r="E7550" i="38"/>
  <c r="H7549" i="38"/>
  <c r="G7549" i="38"/>
  <c r="F7549" i="38"/>
  <c r="E7549" i="38"/>
  <c r="H7548" i="38"/>
  <c r="G7548" i="38"/>
  <c r="F7548" i="38"/>
  <c r="E7548" i="38"/>
  <c r="H7547" i="38"/>
  <c r="G7547" i="38"/>
  <c r="F7547" i="38"/>
  <c r="E7547" i="38"/>
  <c r="H7546" i="38"/>
  <c r="G7546" i="38"/>
  <c r="F7546" i="38"/>
  <c r="E7546" i="38"/>
  <c r="H7545" i="38"/>
  <c r="G7545" i="38"/>
  <c r="F7545" i="38"/>
  <c r="E7545" i="38"/>
  <c r="H7544" i="38"/>
  <c r="G7544" i="38"/>
  <c r="F7544" i="38"/>
  <c r="E7544" i="38"/>
  <c r="H7543" i="38"/>
  <c r="G7543" i="38"/>
  <c r="F7543" i="38"/>
  <c r="E7543" i="38"/>
  <c r="H7542" i="38"/>
  <c r="G7542" i="38"/>
  <c r="F7542" i="38"/>
  <c r="E7542" i="38"/>
  <c r="H7541" i="38"/>
  <c r="G7541" i="38"/>
  <c r="F7541" i="38"/>
  <c r="E7541" i="38"/>
  <c r="H7540" i="38"/>
  <c r="G7540" i="38"/>
  <c r="F7540" i="38"/>
  <c r="E7540" i="38"/>
  <c r="H7539" i="38"/>
  <c r="G7539" i="38"/>
  <c r="F7539" i="38"/>
  <c r="E7539" i="38"/>
  <c r="H7538" i="38"/>
  <c r="G7538" i="38"/>
  <c r="F7538" i="38"/>
  <c r="E7538" i="38"/>
  <c r="H7537" i="38"/>
  <c r="G7537" i="38"/>
  <c r="F7537" i="38"/>
  <c r="E7537" i="38"/>
  <c r="H7536" i="38"/>
  <c r="G7536" i="38"/>
  <c r="F7536" i="38"/>
  <c r="E7536" i="38"/>
  <c r="H7535" i="38"/>
  <c r="G7535" i="38"/>
  <c r="F7535" i="38"/>
  <c r="E7535" i="38"/>
  <c r="H7534" i="38"/>
  <c r="G7534" i="38"/>
  <c r="F7534" i="38"/>
  <c r="E7534" i="38"/>
  <c r="H7533" i="38"/>
  <c r="G7533" i="38"/>
  <c r="F7533" i="38"/>
  <c r="E7533" i="38"/>
  <c r="H7532" i="38"/>
  <c r="G7532" i="38"/>
  <c r="F7532" i="38"/>
  <c r="E7532" i="38"/>
  <c r="H7531" i="38"/>
  <c r="G7531" i="38"/>
  <c r="F7531" i="38"/>
  <c r="E7531" i="38"/>
  <c r="H7530" i="38"/>
  <c r="G7530" i="38"/>
  <c r="F7530" i="38"/>
  <c r="E7530" i="38"/>
  <c r="H7529" i="38"/>
  <c r="G7529" i="38"/>
  <c r="F7529" i="38"/>
  <c r="E7529" i="38"/>
  <c r="H7528" i="38"/>
  <c r="G7528" i="38"/>
  <c r="F7528" i="38"/>
  <c r="E7528" i="38"/>
  <c r="H7527" i="38"/>
  <c r="G7527" i="38"/>
  <c r="F7527" i="38"/>
  <c r="E7527" i="38"/>
  <c r="H7526" i="38"/>
  <c r="G7526" i="38"/>
  <c r="F7526" i="38"/>
  <c r="E7526" i="38"/>
  <c r="H7525" i="38"/>
  <c r="G7525" i="38"/>
  <c r="F7525" i="38"/>
  <c r="E7525" i="38"/>
  <c r="H7524" i="38"/>
  <c r="G7524" i="38"/>
  <c r="F7524" i="38"/>
  <c r="E7524" i="38"/>
  <c r="H7523" i="38"/>
  <c r="G7523" i="38"/>
  <c r="F7523" i="38"/>
  <c r="E7523" i="38"/>
  <c r="H7522" i="38"/>
  <c r="G7522" i="38"/>
  <c r="F7522" i="38"/>
  <c r="E7522" i="38"/>
  <c r="H7521" i="38"/>
  <c r="G7521" i="38"/>
  <c r="F7521" i="38"/>
  <c r="E7521" i="38"/>
  <c r="H7520" i="38"/>
  <c r="G7520" i="38"/>
  <c r="F7520" i="38"/>
  <c r="E7520" i="38"/>
  <c r="H7519" i="38"/>
  <c r="G7519" i="38"/>
  <c r="F7519" i="38"/>
  <c r="E7519" i="38"/>
  <c r="H7518" i="38"/>
  <c r="G7518" i="38"/>
  <c r="F7518" i="38"/>
  <c r="E7518" i="38"/>
  <c r="H7517" i="38"/>
  <c r="G7517" i="38"/>
  <c r="F7517" i="38"/>
  <c r="E7517" i="38"/>
  <c r="H7516" i="38"/>
  <c r="G7516" i="38"/>
  <c r="F7516" i="38"/>
  <c r="E7516" i="38"/>
  <c r="H7515" i="38"/>
  <c r="G7515" i="38"/>
  <c r="F7515" i="38"/>
  <c r="E7515" i="38"/>
  <c r="H7514" i="38"/>
  <c r="G7514" i="38"/>
  <c r="F7514" i="38"/>
  <c r="E7514" i="38"/>
  <c r="H7513" i="38"/>
  <c r="G7513" i="38"/>
  <c r="F7513" i="38"/>
  <c r="E7513" i="38"/>
  <c r="H7512" i="38"/>
  <c r="G7512" i="38"/>
  <c r="F7512" i="38"/>
  <c r="E7512" i="38"/>
  <c r="H7511" i="38"/>
  <c r="G7511" i="38"/>
  <c r="F7511" i="38"/>
  <c r="E7511" i="38"/>
  <c r="H7510" i="38"/>
  <c r="G7510" i="38"/>
  <c r="F7510" i="38"/>
  <c r="E7510" i="38"/>
  <c r="H7509" i="38"/>
  <c r="G7509" i="38"/>
  <c r="F7509" i="38"/>
  <c r="E7509" i="38"/>
  <c r="H7508" i="38"/>
  <c r="G7508" i="38"/>
  <c r="F7508" i="38"/>
  <c r="E7508" i="38"/>
  <c r="H7507" i="38"/>
  <c r="G7507" i="38"/>
  <c r="F7507" i="38"/>
  <c r="E7507" i="38"/>
  <c r="H7506" i="38"/>
  <c r="G7506" i="38"/>
  <c r="F7506" i="38"/>
  <c r="E7506" i="38"/>
  <c r="H7505" i="38"/>
  <c r="G7505" i="38"/>
  <c r="F7505" i="38"/>
  <c r="E7505" i="38"/>
  <c r="H7504" i="38"/>
  <c r="G7504" i="38"/>
  <c r="F7504" i="38"/>
  <c r="E7504" i="38"/>
  <c r="H7503" i="38"/>
  <c r="G7503" i="38"/>
  <c r="F7503" i="38"/>
  <c r="E7503" i="38"/>
  <c r="H7502" i="38"/>
  <c r="G7502" i="38"/>
  <c r="F7502" i="38"/>
  <c r="E7502" i="38"/>
  <c r="H7501" i="38"/>
  <c r="G7501" i="38"/>
  <c r="F7501" i="38"/>
  <c r="E7501" i="38"/>
  <c r="H7500" i="38"/>
  <c r="G7500" i="38"/>
  <c r="F7500" i="38"/>
  <c r="E7500" i="38"/>
  <c r="H7499" i="38"/>
  <c r="G7499" i="38"/>
  <c r="F7499" i="38"/>
  <c r="E7499" i="38"/>
  <c r="H7498" i="38"/>
  <c r="G7498" i="38"/>
  <c r="F7498" i="38"/>
  <c r="E7498" i="38"/>
  <c r="H7497" i="38"/>
  <c r="G7497" i="38"/>
  <c r="F7497" i="38"/>
  <c r="E7497" i="38"/>
  <c r="H7496" i="38"/>
  <c r="G7496" i="38"/>
  <c r="F7496" i="38"/>
  <c r="E7496" i="38"/>
  <c r="H7495" i="38"/>
  <c r="G7495" i="38"/>
  <c r="F7495" i="38"/>
  <c r="E7495" i="38"/>
  <c r="H7494" i="38"/>
  <c r="G7494" i="38"/>
  <c r="F7494" i="38"/>
  <c r="E7494" i="38"/>
  <c r="H7493" i="38"/>
  <c r="G7493" i="38"/>
  <c r="F7493" i="38"/>
  <c r="E7493" i="38"/>
  <c r="H7492" i="38"/>
  <c r="G7492" i="38"/>
  <c r="F7492" i="38"/>
  <c r="E7492" i="38"/>
  <c r="H7491" i="38"/>
  <c r="G7491" i="38"/>
  <c r="F7491" i="38"/>
  <c r="E7491" i="38"/>
  <c r="H7490" i="38"/>
  <c r="G7490" i="38"/>
  <c r="F7490" i="38"/>
  <c r="E7490" i="38"/>
  <c r="H7489" i="38"/>
  <c r="G7489" i="38"/>
  <c r="F7489" i="38"/>
  <c r="E7489" i="38"/>
  <c r="H7488" i="38"/>
  <c r="G7488" i="38"/>
  <c r="F7488" i="38"/>
  <c r="E7488" i="38"/>
  <c r="H7487" i="38"/>
  <c r="G7487" i="38"/>
  <c r="F7487" i="38"/>
  <c r="E7487" i="38"/>
  <c r="H7486" i="38"/>
  <c r="G7486" i="38"/>
  <c r="F7486" i="38"/>
  <c r="E7486" i="38"/>
  <c r="H7485" i="38"/>
  <c r="G7485" i="38"/>
  <c r="F7485" i="38"/>
  <c r="E7485" i="38"/>
  <c r="H7484" i="38"/>
  <c r="G7484" i="38"/>
  <c r="F7484" i="38"/>
  <c r="E7484" i="38"/>
  <c r="H7483" i="38"/>
  <c r="G7483" i="38"/>
  <c r="F7483" i="38"/>
  <c r="E7483" i="38"/>
  <c r="H7482" i="38"/>
  <c r="G7482" i="38"/>
  <c r="F7482" i="38"/>
  <c r="E7482" i="38"/>
  <c r="H7481" i="38"/>
  <c r="G7481" i="38"/>
  <c r="F7481" i="38"/>
  <c r="E7481" i="38"/>
  <c r="H7480" i="38"/>
  <c r="G7480" i="38"/>
  <c r="F7480" i="38"/>
  <c r="E7480" i="38"/>
  <c r="H7479" i="38"/>
  <c r="G7479" i="38"/>
  <c r="F7479" i="38"/>
  <c r="E7479" i="38"/>
  <c r="H7478" i="38"/>
  <c r="G7478" i="38"/>
  <c r="F7478" i="38"/>
  <c r="E7478" i="38"/>
  <c r="H7477" i="38"/>
  <c r="G7477" i="38"/>
  <c r="F7477" i="38"/>
  <c r="E7477" i="38"/>
  <c r="H7476" i="38"/>
  <c r="G7476" i="38"/>
  <c r="F7476" i="38"/>
  <c r="E7476" i="38"/>
  <c r="H7475" i="38"/>
  <c r="G7475" i="38"/>
  <c r="F7475" i="38"/>
  <c r="E7475" i="38"/>
  <c r="H7474" i="38"/>
  <c r="G7474" i="38"/>
  <c r="F7474" i="38"/>
  <c r="E7474" i="38"/>
  <c r="H7473" i="38"/>
  <c r="G7473" i="38"/>
  <c r="F7473" i="38"/>
  <c r="E7473" i="38"/>
  <c r="H7472" i="38"/>
  <c r="G7472" i="38"/>
  <c r="F7472" i="38"/>
  <c r="E7472" i="38"/>
  <c r="H7471" i="38"/>
  <c r="G7471" i="38"/>
  <c r="F7471" i="38"/>
  <c r="E7471" i="38"/>
  <c r="H7470" i="38"/>
  <c r="G7470" i="38"/>
  <c r="F7470" i="38"/>
  <c r="E7470" i="38"/>
  <c r="H7469" i="38"/>
  <c r="G7469" i="38"/>
  <c r="F7469" i="38"/>
  <c r="E7469" i="38"/>
  <c r="H7468" i="38"/>
  <c r="G7468" i="38"/>
  <c r="F7468" i="38"/>
  <c r="E7468" i="38"/>
  <c r="H7467" i="38"/>
  <c r="G7467" i="38"/>
  <c r="F7467" i="38"/>
  <c r="E7467" i="38"/>
  <c r="H7466" i="38"/>
  <c r="G7466" i="38"/>
  <c r="F7466" i="38"/>
  <c r="E7466" i="38"/>
  <c r="H7465" i="38"/>
  <c r="G7465" i="38"/>
  <c r="F7465" i="38"/>
  <c r="E7465" i="38"/>
  <c r="H7464" i="38"/>
  <c r="G7464" i="38"/>
  <c r="F7464" i="38"/>
  <c r="E7464" i="38"/>
  <c r="H7463" i="38"/>
  <c r="G7463" i="38"/>
  <c r="F7463" i="38"/>
  <c r="E7463" i="38"/>
  <c r="H7462" i="38"/>
  <c r="G7462" i="38"/>
  <c r="F7462" i="38"/>
  <c r="E7462" i="38"/>
  <c r="H7461" i="38"/>
  <c r="G7461" i="38"/>
  <c r="F7461" i="38"/>
  <c r="E7461" i="38"/>
  <c r="H7460" i="38"/>
  <c r="G7460" i="38"/>
  <c r="F7460" i="38"/>
  <c r="E7460" i="38"/>
  <c r="H7459" i="38"/>
  <c r="G7459" i="38"/>
  <c r="F7459" i="38"/>
  <c r="E7459" i="38"/>
  <c r="H7458" i="38"/>
  <c r="G7458" i="38"/>
  <c r="F7458" i="38"/>
  <c r="E7458" i="38"/>
  <c r="H7457" i="38"/>
  <c r="G7457" i="38"/>
  <c r="F7457" i="38"/>
  <c r="E7457" i="38"/>
  <c r="H7456" i="38"/>
  <c r="G7456" i="38"/>
  <c r="F7456" i="38"/>
  <c r="E7456" i="38"/>
  <c r="H7455" i="38"/>
  <c r="G7455" i="38"/>
  <c r="F7455" i="38"/>
  <c r="E7455" i="38"/>
  <c r="H7454" i="38"/>
  <c r="G7454" i="38"/>
  <c r="F7454" i="38"/>
  <c r="E7454" i="38"/>
  <c r="H7453" i="38"/>
  <c r="G7453" i="38"/>
  <c r="F7453" i="38"/>
  <c r="E7453" i="38"/>
  <c r="H7452" i="38"/>
  <c r="G7452" i="38"/>
  <c r="F7452" i="38"/>
  <c r="E7452" i="38"/>
  <c r="H7451" i="38"/>
  <c r="G7451" i="38"/>
  <c r="F7451" i="38"/>
  <c r="E7451" i="38"/>
  <c r="H7450" i="38"/>
  <c r="G7450" i="38"/>
  <c r="F7450" i="38"/>
  <c r="E7450" i="38"/>
  <c r="H7449" i="38"/>
  <c r="G7449" i="38"/>
  <c r="F7449" i="38"/>
  <c r="E7449" i="38"/>
  <c r="H7448" i="38"/>
  <c r="G7448" i="38"/>
  <c r="F7448" i="38"/>
  <c r="E7448" i="38"/>
  <c r="H7447" i="38"/>
  <c r="G7447" i="38"/>
  <c r="F7447" i="38"/>
  <c r="E7447" i="38"/>
  <c r="H7446" i="38"/>
  <c r="G7446" i="38"/>
  <c r="F7446" i="38"/>
  <c r="E7446" i="38"/>
  <c r="H7445" i="38"/>
  <c r="G7445" i="38"/>
  <c r="F7445" i="38"/>
  <c r="E7445" i="38"/>
  <c r="H7444" i="38"/>
  <c r="G7444" i="38"/>
  <c r="F7444" i="38"/>
  <c r="E7444" i="38"/>
  <c r="H7443" i="38"/>
  <c r="G7443" i="38"/>
  <c r="F7443" i="38"/>
  <c r="E7443" i="38"/>
  <c r="H7442" i="38"/>
  <c r="G7442" i="38"/>
  <c r="F7442" i="38"/>
  <c r="E7442" i="38"/>
  <c r="H7441" i="38"/>
  <c r="G7441" i="38"/>
  <c r="F7441" i="38"/>
  <c r="E7441" i="38"/>
  <c r="H7440" i="38"/>
  <c r="G7440" i="38"/>
  <c r="F7440" i="38"/>
  <c r="E7440" i="38"/>
  <c r="H7439" i="38"/>
  <c r="G7439" i="38"/>
  <c r="F7439" i="38"/>
  <c r="E7439" i="38"/>
  <c r="H7438" i="38"/>
  <c r="G7438" i="38"/>
  <c r="F7438" i="38"/>
  <c r="E7438" i="38"/>
  <c r="H7437" i="38"/>
  <c r="G7437" i="38"/>
  <c r="F7437" i="38"/>
  <c r="E7437" i="38"/>
  <c r="H7436" i="38"/>
  <c r="G7436" i="38"/>
  <c r="F7436" i="38"/>
  <c r="E7436" i="38"/>
  <c r="H7435" i="38"/>
  <c r="G7435" i="38"/>
  <c r="F7435" i="38"/>
  <c r="E7435" i="38"/>
  <c r="H7434" i="38"/>
  <c r="G7434" i="38"/>
  <c r="F7434" i="38"/>
  <c r="E7434" i="38"/>
  <c r="H7433" i="38"/>
  <c r="G7433" i="38"/>
  <c r="F7433" i="38"/>
  <c r="E7433" i="38"/>
  <c r="H7432" i="38"/>
  <c r="G7432" i="38"/>
  <c r="F7432" i="38"/>
  <c r="E7432" i="38"/>
  <c r="H7431" i="38"/>
  <c r="G7431" i="38"/>
  <c r="F7431" i="38"/>
  <c r="E7431" i="38"/>
  <c r="H7430" i="38"/>
  <c r="G7430" i="38"/>
  <c r="F7430" i="38"/>
  <c r="E7430" i="38"/>
  <c r="H7429" i="38"/>
  <c r="G7429" i="38"/>
  <c r="F7429" i="38"/>
  <c r="E7429" i="38"/>
  <c r="H7428" i="38"/>
  <c r="G7428" i="38"/>
  <c r="F7428" i="38"/>
  <c r="E7428" i="38"/>
  <c r="H7427" i="38"/>
  <c r="G7427" i="38"/>
  <c r="F7427" i="38"/>
  <c r="E7427" i="38"/>
  <c r="H7426" i="38"/>
  <c r="G7426" i="38"/>
  <c r="F7426" i="38"/>
  <c r="E7426" i="38"/>
  <c r="H7425" i="38"/>
  <c r="G7425" i="38"/>
  <c r="F7425" i="38"/>
  <c r="E7425" i="38"/>
  <c r="H7424" i="38"/>
  <c r="G7424" i="38"/>
  <c r="F7424" i="38"/>
  <c r="E7424" i="38"/>
  <c r="H7423" i="38"/>
  <c r="G7423" i="38"/>
  <c r="F7423" i="38"/>
  <c r="E7423" i="38"/>
  <c r="H7422" i="38"/>
  <c r="G7422" i="38"/>
  <c r="F7422" i="38"/>
  <c r="E7422" i="38"/>
  <c r="H7421" i="38"/>
  <c r="G7421" i="38"/>
  <c r="F7421" i="38"/>
  <c r="E7421" i="38"/>
  <c r="H7420" i="38"/>
  <c r="G7420" i="38"/>
  <c r="F7420" i="38"/>
  <c r="E7420" i="38"/>
  <c r="H7419" i="38"/>
  <c r="G7419" i="38"/>
  <c r="F7419" i="38"/>
  <c r="E7419" i="38"/>
  <c r="H7418" i="38"/>
  <c r="G7418" i="38"/>
  <c r="F7418" i="38"/>
  <c r="E7418" i="38"/>
  <c r="H7417" i="38"/>
  <c r="G7417" i="38"/>
  <c r="F7417" i="38"/>
  <c r="E7417" i="38"/>
  <c r="H7416" i="38"/>
  <c r="G7416" i="38"/>
  <c r="F7416" i="38"/>
  <c r="E7416" i="38"/>
  <c r="H7415" i="38"/>
  <c r="G7415" i="38"/>
  <c r="F7415" i="38"/>
  <c r="E7415" i="38"/>
  <c r="H7414" i="38"/>
  <c r="G7414" i="38"/>
  <c r="F7414" i="38"/>
  <c r="E7414" i="38"/>
  <c r="H7413" i="38"/>
  <c r="G7413" i="38"/>
  <c r="F7413" i="38"/>
  <c r="E7413" i="38"/>
  <c r="H7412" i="38"/>
  <c r="G7412" i="38"/>
  <c r="F7412" i="38"/>
  <c r="E7412" i="38"/>
  <c r="H7411" i="38"/>
  <c r="G7411" i="38"/>
  <c r="F7411" i="38"/>
  <c r="E7411" i="38"/>
  <c r="H7410" i="38"/>
  <c r="G7410" i="38"/>
  <c r="F7410" i="38"/>
  <c r="E7410" i="38"/>
  <c r="H7409" i="38"/>
  <c r="G7409" i="38"/>
  <c r="F7409" i="38"/>
  <c r="E7409" i="38"/>
  <c r="H7408" i="38"/>
  <c r="G7408" i="38"/>
  <c r="F7408" i="38"/>
  <c r="E7408" i="38"/>
  <c r="H7407" i="38"/>
  <c r="G7407" i="38"/>
  <c r="F7407" i="38"/>
  <c r="E7407" i="38"/>
  <c r="H7406" i="38"/>
  <c r="G7406" i="38"/>
  <c r="F7406" i="38"/>
  <c r="E7406" i="38"/>
  <c r="H7405" i="38"/>
  <c r="G7405" i="38"/>
  <c r="F7405" i="38"/>
  <c r="E7405" i="38"/>
  <c r="H7404" i="38"/>
  <c r="G7404" i="38"/>
  <c r="F7404" i="38"/>
  <c r="E7404" i="38"/>
  <c r="H7403" i="38"/>
  <c r="G7403" i="38"/>
  <c r="F7403" i="38"/>
  <c r="E7403" i="38"/>
  <c r="H7402" i="38"/>
  <c r="G7402" i="38"/>
  <c r="F7402" i="38"/>
  <c r="E7402" i="38"/>
  <c r="H7401" i="38"/>
  <c r="G7401" i="38"/>
  <c r="F7401" i="38"/>
  <c r="E7401" i="38"/>
  <c r="H7400" i="38"/>
  <c r="G7400" i="38"/>
  <c r="F7400" i="38"/>
  <c r="E7400" i="38"/>
  <c r="H7399" i="38"/>
  <c r="G7399" i="38"/>
  <c r="F7399" i="38"/>
  <c r="E7399" i="38"/>
  <c r="H7398" i="38"/>
  <c r="G7398" i="38"/>
  <c r="F7398" i="38"/>
  <c r="E7398" i="38"/>
  <c r="H7397" i="38"/>
  <c r="G7397" i="38"/>
  <c r="F7397" i="38"/>
  <c r="E7397" i="38"/>
  <c r="H7396" i="38"/>
  <c r="G7396" i="38"/>
  <c r="F7396" i="38"/>
  <c r="E7396" i="38"/>
  <c r="H7395" i="38"/>
  <c r="G7395" i="38"/>
  <c r="F7395" i="38"/>
  <c r="E7395" i="38"/>
  <c r="H7394" i="38"/>
  <c r="G7394" i="38"/>
  <c r="F7394" i="38"/>
  <c r="E7394" i="38"/>
  <c r="H7393" i="38"/>
  <c r="G7393" i="38"/>
  <c r="F7393" i="38"/>
  <c r="E7393" i="38"/>
  <c r="H7392" i="38"/>
  <c r="G7392" i="38"/>
  <c r="F7392" i="38"/>
  <c r="E7392" i="38"/>
  <c r="H7391" i="38"/>
  <c r="G7391" i="38"/>
  <c r="F7391" i="38"/>
  <c r="E7391" i="38"/>
  <c r="H7390" i="38"/>
  <c r="G7390" i="38"/>
  <c r="F7390" i="38"/>
  <c r="E7390" i="38"/>
  <c r="H7389" i="38"/>
  <c r="G7389" i="38"/>
  <c r="F7389" i="38"/>
  <c r="E7389" i="38"/>
  <c r="H7388" i="38"/>
  <c r="G7388" i="38"/>
  <c r="F7388" i="38"/>
  <c r="E7388" i="38"/>
  <c r="H7387" i="38"/>
  <c r="G7387" i="38"/>
  <c r="F7387" i="38"/>
  <c r="E7387" i="38"/>
  <c r="H7386" i="38"/>
  <c r="G7386" i="38"/>
  <c r="F7386" i="38"/>
  <c r="E7386" i="38"/>
  <c r="H7385" i="38"/>
  <c r="G7385" i="38"/>
  <c r="F7385" i="38"/>
  <c r="E7385" i="38"/>
  <c r="H7384" i="38"/>
  <c r="G7384" i="38"/>
  <c r="F7384" i="38"/>
  <c r="E7384" i="38"/>
  <c r="H7383" i="38"/>
  <c r="G7383" i="38"/>
  <c r="F7383" i="38"/>
  <c r="E7383" i="38"/>
  <c r="H7382" i="38"/>
  <c r="G7382" i="38"/>
  <c r="F7382" i="38"/>
  <c r="E7382" i="38"/>
  <c r="H7381" i="38"/>
  <c r="G7381" i="38"/>
  <c r="F7381" i="38"/>
  <c r="E7381" i="38"/>
  <c r="H7380" i="38"/>
  <c r="G7380" i="38"/>
  <c r="F7380" i="38"/>
  <c r="E7380" i="38"/>
  <c r="H7379" i="38"/>
  <c r="G7379" i="38"/>
  <c r="F7379" i="38"/>
  <c r="E7379" i="38"/>
  <c r="H7378" i="38"/>
  <c r="G7378" i="38"/>
  <c r="F7378" i="38"/>
  <c r="E7378" i="38"/>
  <c r="H7377" i="38"/>
  <c r="G7377" i="38"/>
  <c r="F7377" i="38"/>
  <c r="E7377" i="38"/>
  <c r="H7376" i="38"/>
  <c r="G7376" i="38"/>
  <c r="F7376" i="38"/>
  <c r="E7376" i="38"/>
  <c r="H7375" i="38"/>
  <c r="G7375" i="38"/>
  <c r="F7375" i="38"/>
  <c r="E7375" i="38"/>
  <c r="H7374" i="38"/>
  <c r="G7374" i="38"/>
  <c r="F7374" i="38"/>
  <c r="E7374" i="38"/>
  <c r="H7373" i="38"/>
  <c r="G7373" i="38"/>
  <c r="F7373" i="38"/>
  <c r="E7373" i="38"/>
  <c r="H7372" i="38"/>
  <c r="G7372" i="38"/>
  <c r="F7372" i="38"/>
  <c r="E7372" i="38"/>
  <c r="H7371" i="38"/>
  <c r="G7371" i="38"/>
  <c r="F7371" i="38"/>
  <c r="E7371" i="38"/>
  <c r="H7370" i="38"/>
  <c r="G7370" i="38"/>
  <c r="F7370" i="38"/>
  <c r="E7370" i="38"/>
  <c r="H7369" i="38"/>
  <c r="G7369" i="38"/>
  <c r="F7369" i="38"/>
  <c r="E7369" i="38"/>
  <c r="H7368" i="38"/>
  <c r="G7368" i="38"/>
  <c r="F7368" i="38"/>
  <c r="E7368" i="38"/>
  <c r="H7367" i="38"/>
  <c r="G7367" i="38"/>
  <c r="F7367" i="38"/>
  <c r="E7367" i="38"/>
  <c r="H7366" i="38"/>
  <c r="G7366" i="38"/>
  <c r="F7366" i="38"/>
  <c r="E7366" i="38"/>
  <c r="H7365" i="38"/>
  <c r="G7365" i="38"/>
  <c r="F7365" i="38"/>
  <c r="E7365" i="38"/>
  <c r="H7364" i="38"/>
  <c r="G7364" i="38"/>
  <c r="F7364" i="38"/>
  <c r="E7364" i="38"/>
  <c r="H7363" i="38"/>
  <c r="G7363" i="38"/>
  <c r="F7363" i="38"/>
  <c r="E7363" i="38"/>
  <c r="H7362" i="38"/>
  <c r="G7362" i="38"/>
  <c r="F7362" i="38"/>
  <c r="E7362" i="38"/>
  <c r="H7361" i="38"/>
  <c r="G7361" i="38"/>
  <c r="F7361" i="38"/>
  <c r="E7361" i="38"/>
  <c r="H7360" i="38"/>
  <c r="G7360" i="38"/>
  <c r="F7360" i="38"/>
  <c r="E7360" i="38"/>
  <c r="H7359" i="38"/>
  <c r="G7359" i="38"/>
  <c r="F7359" i="38"/>
  <c r="E7359" i="38"/>
  <c r="H7358" i="38"/>
  <c r="G7358" i="38"/>
  <c r="F7358" i="38"/>
  <c r="E7358" i="38"/>
  <c r="H7357" i="38"/>
  <c r="G7357" i="38"/>
  <c r="F7357" i="38"/>
  <c r="E7357" i="38"/>
  <c r="H7356" i="38"/>
  <c r="G7356" i="38"/>
  <c r="F7356" i="38"/>
  <c r="E7356" i="38"/>
  <c r="H7355" i="38"/>
  <c r="G7355" i="38"/>
  <c r="F7355" i="38"/>
  <c r="E7355" i="38"/>
  <c r="H7354" i="38"/>
  <c r="G7354" i="38"/>
  <c r="F7354" i="38"/>
  <c r="E7354" i="38"/>
  <c r="H7353" i="38"/>
  <c r="G7353" i="38"/>
  <c r="F7353" i="38"/>
  <c r="E7353" i="38"/>
  <c r="H7352" i="38"/>
  <c r="G7352" i="38"/>
  <c r="F7352" i="38"/>
  <c r="E7352" i="38"/>
  <c r="H7351" i="38"/>
  <c r="G7351" i="38"/>
  <c r="F7351" i="38"/>
  <c r="E7351" i="38"/>
  <c r="H7350" i="38"/>
  <c r="G7350" i="38"/>
  <c r="F7350" i="38"/>
  <c r="E7350" i="38"/>
  <c r="H7349" i="38"/>
  <c r="G7349" i="38"/>
  <c r="F7349" i="38"/>
  <c r="E7349" i="38"/>
  <c r="H7348" i="38"/>
  <c r="G7348" i="38"/>
  <c r="F7348" i="38"/>
  <c r="E7348" i="38"/>
  <c r="H7347" i="38"/>
  <c r="G7347" i="38"/>
  <c r="F7347" i="38"/>
  <c r="E7347" i="38"/>
  <c r="H7346" i="38"/>
  <c r="G7346" i="38"/>
  <c r="F7346" i="38"/>
  <c r="E7346" i="38"/>
  <c r="H7345" i="38"/>
  <c r="G7345" i="38"/>
  <c r="F7345" i="38"/>
  <c r="E7345" i="38"/>
  <c r="H7344" i="38"/>
  <c r="G7344" i="38"/>
  <c r="F7344" i="38"/>
  <c r="E7344" i="38"/>
  <c r="H7343" i="38"/>
  <c r="G7343" i="38"/>
  <c r="F7343" i="38"/>
  <c r="E7343" i="38"/>
  <c r="H7342" i="38"/>
  <c r="G7342" i="38"/>
  <c r="F7342" i="38"/>
  <c r="E7342" i="38"/>
  <c r="H7341" i="38"/>
  <c r="G7341" i="38"/>
  <c r="F7341" i="38"/>
  <c r="E7341" i="38"/>
  <c r="H7340" i="38"/>
  <c r="G7340" i="38"/>
  <c r="F7340" i="38"/>
  <c r="E7340" i="38"/>
  <c r="H7339" i="38"/>
  <c r="G7339" i="38"/>
  <c r="F7339" i="38"/>
  <c r="E7339" i="38"/>
  <c r="H7338" i="38"/>
  <c r="G7338" i="38"/>
  <c r="F7338" i="38"/>
  <c r="E7338" i="38"/>
  <c r="H7337" i="38"/>
  <c r="G7337" i="38"/>
  <c r="F7337" i="38"/>
  <c r="E7337" i="38"/>
  <c r="H7336" i="38"/>
  <c r="G7336" i="38"/>
  <c r="F7336" i="38"/>
  <c r="E7336" i="38"/>
  <c r="H7335" i="38"/>
  <c r="G7335" i="38"/>
  <c r="F7335" i="38"/>
  <c r="E7335" i="38"/>
  <c r="H7334" i="38"/>
  <c r="G7334" i="38"/>
  <c r="F7334" i="38"/>
  <c r="E7334" i="38"/>
  <c r="H7333" i="38"/>
  <c r="G7333" i="38"/>
  <c r="F7333" i="38"/>
  <c r="E7333" i="38"/>
  <c r="H7332" i="38"/>
  <c r="G7332" i="38"/>
  <c r="F7332" i="38"/>
  <c r="E7332" i="38"/>
  <c r="H7331" i="38"/>
  <c r="G7331" i="38"/>
  <c r="F7331" i="38"/>
  <c r="E7331" i="38"/>
  <c r="H7330" i="38"/>
  <c r="G7330" i="38"/>
  <c r="F7330" i="38"/>
  <c r="E7330" i="38"/>
  <c r="H7329" i="38"/>
  <c r="G7329" i="38"/>
  <c r="F7329" i="38"/>
  <c r="E7329" i="38"/>
  <c r="H7328" i="38"/>
  <c r="G7328" i="38"/>
  <c r="F7328" i="38"/>
  <c r="E7328" i="38"/>
  <c r="H7327" i="38"/>
  <c r="G7327" i="38"/>
  <c r="F7327" i="38"/>
  <c r="E7327" i="38"/>
  <c r="H7326" i="38"/>
  <c r="G7326" i="38"/>
  <c r="F7326" i="38"/>
  <c r="E7326" i="38"/>
  <c r="H7325" i="38"/>
  <c r="G7325" i="38"/>
  <c r="F7325" i="38"/>
  <c r="E7325" i="38"/>
  <c r="H7324" i="38"/>
  <c r="G7324" i="38"/>
  <c r="F7324" i="38"/>
  <c r="E7324" i="38"/>
  <c r="H7323" i="38"/>
  <c r="G7323" i="38"/>
  <c r="F7323" i="38"/>
  <c r="E7323" i="38"/>
  <c r="H7322" i="38"/>
  <c r="G7322" i="38"/>
  <c r="F7322" i="38"/>
  <c r="E7322" i="38"/>
  <c r="H7321" i="38"/>
  <c r="G7321" i="38"/>
  <c r="F7321" i="38"/>
  <c r="E7321" i="38"/>
  <c r="H7320" i="38"/>
  <c r="G7320" i="38"/>
  <c r="F7320" i="38"/>
  <c r="E7320" i="38"/>
  <c r="H7319" i="38"/>
  <c r="G7319" i="38"/>
  <c r="F7319" i="38"/>
  <c r="E7319" i="38"/>
  <c r="H7318" i="38"/>
  <c r="G7318" i="38"/>
  <c r="F7318" i="38"/>
  <c r="E7318" i="38"/>
  <c r="H7317" i="38"/>
  <c r="G7317" i="38"/>
  <c r="F7317" i="38"/>
  <c r="E7317" i="38"/>
  <c r="H7316" i="38"/>
  <c r="G7316" i="38"/>
  <c r="F7316" i="38"/>
  <c r="E7316" i="38"/>
  <c r="H7315" i="38"/>
  <c r="G7315" i="38"/>
  <c r="F7315" i="38"/>
  <c r="E7315" i="38"/>
  <c r="H7314" i="38"/>
  <c r="G7314" i="38"/>
  <c r="F7314" i="38"/>
  <c r="E7314" i="38"/>
  <c r="H7313" i="38"/>
  <c r="G7313" i="38"/>
  <c r="F7313" i="38"/>
  <c r="E7313" i="38"/>
  <c r="H7312" i="38"/>
  <c r="G7312" i="38"/>
  <c r="F7312" i="38"/>
  <c r="E7312" i="38"/>
  <c r="H7311" i="38"/>
  <c r="G7311" i="38"/>
  <c r="F7311" i="38"/>
  <c r="E7311" i="38"/>
  <c r="H7310" i="38"/>
  <c r="G7310" i="38"/>
  <c r="F7310" i="38"/>
  <c r="E7310" i="38"/>
  <c r="H7309" i="38"/>
  <c r="G7309" i="38"/>
  <c r="F7309" i="38"/>
  <c r="E7309" i="38"/>
  <c r="H7308" i="38"/>
  <c r="G7308" i="38"/>
  <c r="F7308" i="38"/>
  <c r="E7308" i="38"/>
  <c r="H7307" i="38"/>
  <c r="G7307" i="38"/>
  <c r="F7307" i="38"/>
  <c r="E7307" i="38"/>
  <c r="H7306" i="38"/>
  <c r="G7306" i="38"/>
  <c r="F7306" i="38"/>
  <c r="E7306" i="38"/>
  <c r="H7305" i="38"/>
  <c r="G7305" i="38"/>
  <c r="F7305" i="38"/>
  <c r="E7305" i="38"/>
  <c r="H7304" i="38"/>
  <c r="G7304" i="38"/>
  <c r="F7304" i="38"/>
  <c r="E7304" i="38"/>
  <c r="H7303" i="38"/>
  <c r="G7303" i="38"/>
  <c r="F7303" i="38"/>
  <c r="E7303" i="38"/>
  <c r="H7302" i="38"/>
  <c r="G7302" i="38"/>
  <c r="F7302" i="38"/>
  <c r="E7302" i="38"/>
  <c r="H7301" i="38"/>
  <c r="G7301" i="38"/>
  <c r="F7301" i="38"/>
  <c r="E7301" i="38"/>
  <c r="H7300" i="38"/>
  <c r="G7300" i="38"/>
  <c r="F7300" i="38"/>
  <c r="E7300" i="38"/>
  <c r="H7299" i="38"/>
  <c r="G7299" i="38"/>
  <c r="F7299" i="38"/>
  <c r="E7299" i="38"/>
  <c r="H7298" i="38"/>
  <c r="G7298" i="38"/>
  <c r="F7298" i="38"/>
  <c r="E7298" i="38"/>
  <c r="H7297" i="38"/>
  <c r="G7297" i="38"/>
  <c r="F7297" i="38"/>
  <c r="E7297" i="38"/>
  <c r="H7296" i="38"/>
  <c r="G7296" i="38"/>
  <c r="F7296" i="38"/>
  <c r="E7296" i="38"/>
  <c r="H7295" i="38"/>
  <c r="G7295" i="38"/>
  <c r="F7295" i="38"/>
  <c r="E7295" i="38"/>
  <c r="H7294" i="38"/>
  <c r="G7294" i="38"/>
  <c r="F7294" i="38"/>
  <c r="E7294" i="38"/>
  <c r="H7293" i="38"/>
  <c r="G7293" i="38"/>
  <c r="F7293" i="38"/>
  <c r="E7293" i="38"/>
  <c r="H7292" i="38"/>
  <c r="G7292" i="38"/>
  <c r="F7292" i="38"/>
  <c r="E7292" i="38"/>
  <c r="H7291" i="38"/>
  <c r="G7291" i="38"/>
  <c r="F7291" i="38"/>
  <c r="E7291" i="38"/>
  <c r="H7290" i="38"/>
  <c r="G7290" i="38"/>
  <c r="F7290" i="38"/>
  <c r="E7290" i="38"/>
  <c r="H7289" i="38"/>
  <c r="G7289" i="38"/>
  <c r="F7289" i="38"/>
  <c r="E7289" i="38"/>
  <c r="H7288" i="38"/>
  <c r="G7288" i="38"/>
  <c r="F7288" i="38"/>
  <c r="E7288" i="38"/>
  <c r="H7287" i="38"/>
  <c r="G7287" i="38"/>
  <c r="F7287" i="38"/>
  <c r="E7287" i="38"/>
  <c r="H7286" i="38"/>
  <c r="G7286" i="38"/>
  <c r="F7286" i="38"/>
  <c r="E7286" i="38"/>
  <c r="H7285" i="38"/>
  <c r="G7285" i="38"/>
  <c r="F7285" i="38"/>
  <c r="E7285" i="38"/>
  <c r="H7284" i="38"/>
  <c r="G7284" i="38"/>
  <c r="F7284" i="38"/>
  <c r="E7284" i="38"/>
  <c r="H7283" i="38"/>
  <c r="G7283" i="38"/>
  <c r="F7283" i="38"/>
  <c r="E7283" i="38"/>
  <c r="H7282" i="38"/>
  <c r="G7282" i="38"/>
  <c r="F7282" i="38"/>
  <c r="E7282" i="38"/>
  <c r="H7281" i="38"/>
  <c r="G7281" i="38"/>
  <c r="F7281" i="38"/>
  <c r="E7281" i="38"/>
  <c r="H7280" i="38"/>
  <c r="G7280" i="38"/>
  <c r="F7280" i="38"/>
  <c r="E7280" i="38"/>
  <c r="H7279" i="38"/>
  <c r="G7279" i="38"/>
  <c r="F7279" i="38"/>
  <c r="E7279" i="38"/>
  <c r="H7278" i="38"/>
  <c r="G7278" i="38"/>
  <c r="F7278" i="38"/>
  <c r="E7278" i="38"/>
  <c r="H7277" i="38"/>
  <c r="G7277" i="38"/>
  <c r="F7277" i="38"/>
  <c r="E7277" i="38"/>
  <c r="H7276" i="38"/>
  <c r="G7276" i="38"/>
  <c r="F7276" i="38"/>
  <c r="E7276" i="38"/>
  <c r="H7275" i="38"/>
  <c r="G7275" i="38"/>
  <c r="F7275" i="38"/>
  <c r="E7275" i="38"/>
  <c r="H7274" i="38"/>
  <c r="G7274" i="38"/>
  <c r="F7274" i="38"/>
  <c r="E7274" i="38"/>
  <c r="H7273" i="38"/>
  <c r="G7273" i="38"/>
  <c r="F7273" i="38"/>
  <c r="E7273" i="38"/>
  <c r="H7272" i="38"/>
  <c r="G7272" i="38"/>
  <c r="F7272" i="38"/>
  <c r="E7272" i="38"/>
  <c r="H7271" i="38"/>
  <c r="G7271" i="38"/>
  <c r="F7271" i="38"/>
  <c r="E7271" i="38"/>
  <c r="H7270" i="38"/>
  <c r="G7270" i="38"/>
  <c r="F7270" i="38"/>
  <c r="E7270" i="38"/>
  <c r="H7269" i="38"/>
  <c r="G7269" i="38"/>
  <c r="F7269" i="38"/>
  <c r="E7269" i="38"/>
  <c r="H7268" i="38"/>
  <c r="G7268" i="38"/>
  <c r="F7268" i="38"/>
  <c r="E7268" i="38"/>
  <c r="H7267" i="38"/>
  <c r="G7267" i="38"/>
  <c r="F7267" i="38"/>
  <c r="E7267" i="38"/>
  <c r="H7266" i="38"/>
  <c r="G7266" i="38"/>
  <c r="F7266" i="38"/>
  <c r="E7266" i="38"/>
  <c r="H7265" i="38"/>
  <c r="G7265" i="38"/>
  <c r="F7265" i="38"/>
  <c r="E7265" i="38"/>
  <c r="H7264" i="38"/>
  <c r="G7264" i="38"/>
  <c r="F7264" i="38"/>
  <c r="E7264" i="38"/>
  <c r="H7263" i="38"/>
  <c r="G7263" i="38"/>
  <c r="F7263" i="38"/>
  <c r="E7263" i="38"/>
  <c r="H7262" i="38"/>
  <c r="G7262" i="38"/>
  <c r="F7262" i="38"/>
  <c r="E7262" i="38"/>
  <c r="H7261" i="38"/>
  <c r="G7261" i="38"/>
  <c r="F7261" i="38"/>
  <c r="E7261" i="38"/>
  <c r="H7260" i="38"/>
  <c r="G7260" i="38"/>
  <c r="F7260" i="38"/>
  <c r="E7260" i="38"/>
  <c r="H7259" i="38"/>
  <c r="G7259" i="38"/>
  <c r="F7259" i="38"/>
  <c r="E7259" i="38"/>
  <c r="H7258" i="38"/>
  <c r="G7258" i="38"/>
  <c r="F7258" i="38"/>
  <c r="E7258" i="38"/>
  <c r="H7257" i="38"/>
  <c r="G7257" i="38"/>
  <c r="F7257" i="38"/>
  <c r="E7257" i="38"/>
  <c r="H7256" i="38"/>
  <c r="G7256" i="38"/>
  <c r="F7256" i="38"/>
  <c r="E7256" i="38"/>
  <c r="H7255" i="38"/>
  <c r="G7255" i="38"/>
  <c r="F7255" i="38"/>
  <c r="E7255" i="38"/>
  <c r="H7254" i="38"/>
  <c r="G7254" i="38"/>
  <c r="F7254" i="38"/>
  <c r="E7254" i="38"/>
  <c r="H7253" i="38"/>
  <c r="G7253" i="38"/>
  <c r="F7253" i="38"/>
  <c r="E7253" i="38"/>
  <c r="H7252" i="38"/>
  <c r="G7252" i="38"/>
  <c r="F7252" i="38"/>
  <c r="E7252" i="38"/>
  <c r="H7251" i="38"/>
  <c r="G7251" i="38"/>
  <c r="F7251" i="38"/>
  <c r="E7251" i="38"/>
  <c r="H7250" i="38"/>
  <c r="G7250" i="38"/>
  <c r="F7250" i="38"/>
  <c r="E7250" i="38"/>
  <c r="H7249" i="38"/>
  <c r="G7249" i="38"/>
  <c r="F7249" i="38"/>
  <c r="E7249" i="38"/>
  <c r="H7248" i="38"/>
  <c r="G7248" i="38"/>
  <c r="F7248" i="38"/>
  <c r="E7248" i="38"/>
  <c r="H7247" i="38"/>
  <c r="G7247" i="38"/>
  <c r="F7247" i="38"/>
  <c r="E7247" i="38"/>
  <c r="H7246" i="38"/>
  <c r="G7246" i="38"/>
  <c r="F7246" i="38"/>
  <c r="E7246" i="38"/>
  <c r="H7245" i="38"/>
  <c r="G7245" i="38"/>
  <c r="F7245" i="38"/>
  <c r="E7245" i="38"/>
  <c r="H7244" i="38"/>
  <c r="G7244" i="38"/>
  <c r="F7244" i="38"/>
  <c r="E7244" i="38"/>
  <c r="H7243" i="38"/>
  <c r="G7243" i="38"/>
  <c r="F7243" i="38"/>
  <c r="E7243" i="38"/>
  <c r="H7242" i="38"/>
  <c r="G7242" i="38"/>
  <c r="F7242" i="38"/>
  <c r="E7242" i="38"/>
  <c r="H7241" i="38"/>
  <c r="G7241" i="38"/>
  <c r="F7241" i="38"/>
  <c r="E7241" i="38"/>
  <c r="H7240" i="38"/>
  <c r="G7240" i="38"/>
  <c r="F7240" i="38"/>
  <c r="E7240" i="38"/>
  <c r="H7239" i="38"/>
  <c r="G7239" i="38"/>
  <c r="F7239" i="38"/>
  <c r="E7239" i="38"/>
  <c r="H7238" i="38"/>
  <c r="G7238" i="38"/>
  <c r="F7238" i="38"/>
  <c r="E7238" i="38"/>
  <c r="H7237" i="38"/>
  <c r="G7237" i="38"/>
  <c r="F7237" i="38"/>
  <c r="E7237" i="38"/>
  <c r="H7236" i="38"/>
  <c r="G7236" i="38"/>
  <c r="F7236" i="38"/>
  <c r="E7236" i="38"/>
  <c r="H7235" i="38"/>
  <c r="G7235" i="38"/>
  <c r="F7235" i="38"/>
  <c r="E7235" i="38"/>
  <c r="H7234" i="38"/>
  <c r="G7234" i="38"/>
  <c r="F7234" i="38"/>
  <c r="E7234" i="38"/>
  <c r="H7233" i="38"/>
  <c r="G7233" i="38"/>
  <c r="F7233" i="38"/>
  <c r="E7233" i="38"/>
  <c r="H7232" i="38"/>
  <c r="G7232" i="38"/>
  <c r="F7232" i="38"/>
  <c r="E7232" i="38"/>
  <c r="H7231" i="38"/>
  <c r="G7231" i="38"/>
  <c r="F7231" i="38"/>
  <c r="E7231" i="38"/>
  <c r="H7230" i="38"/>
  <c r="G7230" i="38"/>
  <c r="F7230" i="38"/>
  <c r="E7230" i="38"/>
  <c r="H7229" i="38"/>
  <c r="G7229" i="38"/>
  <c r="F7229" i="38"/>
  <c r="E7229" i="38"/>
  <c r="H7228" i="38"/>
  <c r="G7228" i="38"/>
  <c r="F7228" i="38"/>
  <c r="E7228" i="38"/>
  <c r="H7227" i="38"/>
  <c r="G7227" i="38"/>
  <c r="F7227" i="38"/>
  <c r="E7227" i="38"/>
  <c r="H7226" i="38"/>
  <c r="G7226" i="38"/>
  <c r="F7226" i="38"/>
  <c r="E7226" i="38"/>
  <c r="H7225" i="38"/>
  <c r="G7225" i="38"/>
  <c r="F7225" i="38"/>
  <c r="E7225" i="38"/>
  <c r="H7224" i="38"/>
  <c r="G7224" i="38"/>
  <c r="F7224" i="38"/>
  <c r="E7224" i="38"/>
  <c r="H7223" i="38"/>
  <c r="G7223" i="38"/>
  <c r="F7223" i="38"/>
  <c r="E7223" i="38"/>
  <c r="H7222" i="38"/>
  <c r="G7222" i="38"/>
  <c r="F7222" i="38"/>
  <c r="E7222" i="38"/>
  <c r="H7221" i="38"/>
  <c r="G7221" i="38"/>
  <c r="F7221" i="38"/>
  <c r="E7221" i="38"/>
  <c r="H7220" i="38"/>
  <c r="G7220" i="38"/>
  <c r="F7220" i="38"/>
  <c r="E7220" i="38"/>
  <c r="H7219" i="38"/>
  <c r="G7219" i="38"/>
  <c r="F7219" i="38"/>
  <c r="E7219" i="38"/>
  <c r="H7218" i="38"/>
  <c r="G7218" i="38"/>
  <c r="F7218" i="38"/>
  <c r="E7218" i="38"/>
  <c r="H7217" i="38"/>
  <c r="G7217" i="38"/>
  <c r="F7217" i="38"/>
  <c r="E7217" i="38"/>
  <c r="H7216" i="38"/>
  <c r="G7216" i="38"/>
  <c r="F7216" i="38"/>
  <c r="E7216" i="38"/>
  <c r="H7215" i="38"/>
  <c r="G7215" i="38"/>
  <c r="F7215" i="38"/>
  <c r="E7215" i="38"/>
  <c r="H7214" i="38"/>
  <c r="G7214" i="38"/>
  <c r="F7214" i="38"/>
  <c r="E7214" i="38"/>
  <c r="H7213" i="38"/>
  <c r="G7213" i="38"/>
  <c r="F7213" i="38"/>
  <c r="E7213" i="38"/>
  <c r="H7212" i="38"/>
  <c r="G7212" i="38"/>
  <c r="F7212" i="38"/>
  <c r="E7212" i="38"/>
  <c r="H7211" i="38"/>
  <c r="G7211" i="38"/>
  <c r="F7211" i="38"/>
  <c r="E7211" i="38"/>
  <c r="H7210" i="38"/>
  <c r="G7210" i="38"/>
  <c r="F7210" i="38"/>
  <c r="E7210" i="38"/>
  <c r="H7209" i="38"/>
  <c r="G7209" i="38"/>
  <c r="F7209" i="38"/>
  <c r="E7209" i="38"/>
  <c r="H7208" i="38"/>
  <c r="G7208" i="38"/>
  <c r="F7208" i="38"/>
  <c r="E7208" i="38"/>
  <c r="H7207" i="38"/>
  <c r="G7207" i="38"/>
  <c r="F7207" i="38"/>
  <c r="E7207" i="38"/>
  <c r="H7206" i="38"/>
  <c r="G7206" i="38"/>
  <c r="F7206" i="38"/>
  <c r="E7206" i="38"/>
  <c r="H7205" i="38"/>
  <c r="G7205" i="38"/>
  <c r="F7205" i="38"/>
  <c r="E7205" i="38"/>
  <c r="H7204" i="38"/>
  <c r="G7204" i="38"/>
  <c r="F7204" i="38"/>
  <c r="E7204" i="38"/>
  <c r="H7203" i="38"/>
  <c r="G7203" i="38"/>
  <c r="F7203" i="38"/>
  <c r="E7203" i="38"/>
  <c r="H7202" i="38"/>
  <c r="G7202" i="38"/>
  <c r="F7202" i="38"/>
  <c r="E7202" i="38"/>
  <c r="H7201" i="38"/>
  <c r="G7201" i="38"/>
  <c r="F7201" i="38"/>
  <c r="E7201" i="38"/>
  <c r="H7200" i="38"/>
  <c r="G7200" i="38"/>
  <c r="F7200" i="38"/>
  <c r="E7200" i="38"/>
  <c r="H7199" i="38"/>
  <c r="G7199" i="38"/>
  <c r="F7199" i="38"/>
  <c r="E7199" i="38"/>
  <c r="H7198" i="38"/>
  <c r="G7198" i="38"/>
  <c r="F7198" i="38"/>
  <c r="E7198" i="38"/>
  <c r="H7197" i="38"/>
  <c r="G7197" i="38"/>
  <c r="F7197" i="38"/>
  <c r="E7197" i="38"/>
  <c r="H7196" i="38"/>
  <c r="G7196" i="38"/>
  <c r="F7196" i="38"/>
  <c r="E7196" i="38"/>
  <c r="H7195" i="38"/>
  <c r="G7195" i="38"/>
  <c r="F7195" i="38"/>
  <c r="E7195" i="38"/>
  <c r="H7194" i="38"/>
  <c r="G7194" i="38"/>
  <c r="F7194" i="38"/>
  <c r="E7194" i="38"/>
  <c r="H7193" i="38"/>
  <c r="G7193" i="38"/>
  <c r="F7193" i="38"/>
  <c r="E7193" i="38"/>
  <c r="H7192" i="38"/>
  <c r="G7192" i="38"/>
  <c r="F7192" i="38"/>
  <c r="E7192" i="38"/>
  <c r="H7191" i="38"/>
  <c r="G7191" i="38"/>
  <c r="F7191" i="38"/>
  <c r="E7191" i="38"/>
  <c r="H7190" i="38"/>
  <c r="G7190" i="38"/>
  <c r="F7190" i="38"/>
  <c r="E7190" i="38"/>
  <c r="H7189" i="38"/>
  <c r="G7189" i="38"/>
  <c r="F7189" i="38"/>
  <c r="E7189" i="38"/>
  <c r="H7188" i="38"/>
  <c r="G7188" i="38"/>
  <c r="F7188" i="38"/>
  <c r="E7188" i="38"/>
  <c r="H7187" i="38"/>
  <c r="G7187" i="38"/>
  <c r="F7187" i="38"/>
  <c r="E7187" i="38"/>
  <c r="H7186" i="38"/>
  <c r="G7186" i="38"/>
  <c r="F7186" i="38"/>
  <c r="E7186" i="38"/>
  <c r="H7185" i="38"/>
  <c r="G7185" i="38"/>
  <c r="F7185" i="38"/>
  <c r="E7185" i="38"/>
  <c r="H7184" i="38"/>
  <c r="G7184" i="38"/>
  <c r="F7184" i="38"/>
  <c r="E7184" i="38"/>
  <c r="H7183" i="38"/>
  <c r="G7183" i="38"/>
  <c r="F7183" i="38"/>
  <c r="E7183" i="38"/>
  <c r="H7182" i="38"/>
  <c r="G7182" i="38"/>
  <c r="F7182" i="38"/>
  <c r="E7182" i="38"/>
  <c r="H7181" i="38"/>
  <c r="G7181" i="38"/>
  <c r="F7181" i="38"/>
  <c r="E7181" i="38"/>
  <c r="H7180" i="38"/>
  <c r="G7180" i="38"/>
  <c r="F7180" i="38"/>
  <c r="E7180" i="38"/>
  <c r="H7179" i="38"/>
  <c r="G7179" i="38"/>
  <c r="F7179" i="38"/>
  <c r="E7179" i="38"/>
  <c r="H7178" i="38"/>
  <c r="G7178" i="38"/>
  <c r="F7178" i="38"/>
  <c r="E7178" i="38"/>
  <c r="H7177" i="38"/>
  <c r="G7177" i="38"/>
  <c r="F7177" i="38"/>
  <c r="E7177" i="38"/>
  <c r="H7176" i="38"/>
  <c r="G7176" i="38"/>
  <c r="F7176" i="38"/>
  <c r="E7176" i="38"/>
  <c r="H7175" i="38"/>
  <c r="G7175" i="38"/>
  <c r="F7175" i="38"/>
  <c r="E7175" i="38"/>
  <c r="H7174" i="38"/>
  <c r="G7174" i="38"/>
  <c r="F7174" i="38"/>
  <c r="E7174" i="38"/>
  <c r="H7173" i="38"/>
  <c r="G7173" i="38"/>
  <c r="F7173" i="38"/>
  <c r="E7173" i="38"/>
  <c r="H7172" i="38"/>
  <c r="G7172" i="38"/>
  <c r="F7172" i="38"/>
  <c r="E7172" i="38"/>
  <c r="H7171" i="38"/>
  <c r="G7171" i="38"/>
  <c r="F7171" i="38"/>
  <c r="E7171" i="38"/>
  <c r="H7170" i="38"/>
  <c r="G7170" i="38"/>
  <c r="F7170" i="38"/>
  <c r="E7170" i="38"/>
  <c r="H7169" i="38"/>
  <c r="G7169" i="38"/>
  <c r="F7169" i="38"/>
  <c r="E7169" i="38"/>
  <c r="H7168" i="38"/>
  <c r="G7168" i="38"/>
  <c r="F7168" i="38"/>
  <c r="E7168" i="38"/>
  <c r="H7167" i="38"/>
  <c r="G7167" i="38"/>
  <c r="F7167" i="38"/>
  <c r="E7167" i="38"/>
  <c r="H7166" i="38"/>
  <c r="G7166" i="38"/>
  <c r="F7166" i="38"/>
  <c r="E7166" i="38"/>
  <c r="H7165" i="38"/>
  <c r="G7165" i="38"/>
  <c r="F7165" i="38"/>
  <c r="E7165" i="38"/>
  <c r="H7164" i="38"/>
  <c r="G7164" i="38"/>
  <c r="F7164" i="38"/>
  <c r="E7164" i="38"/>
  <c r="H7163" i="38"/>
  <c r="G7163" i="38"/>
  <c r="F7163" i="38"/>
  <c r="E7163" i="38"/>
  <c r="H7162" i="38"/>
  <c r="G7162" i="38"/>
  <c r="F7162" i="38"/>
  <c r="E7162" i="38"/>
  <c r="H7161" i="38"/>
  <c r="G7161" i="38"/>
  <c r="F7161" i="38"/>
  <c r="E7161" i="38"/>
  <c r="H7160" i="38"/>
  <c r="G7160" i="38"/>
  <c r="F7160" i="38"/>
  <c r="E7160" i="38"/>
  <c r="H7159" i="38"/>
  <c r="G7159" i="38"/>
  <c r="F7159" i="38"/>
  <c r="E7159" i="38"/>
  <c r="H7158" i="38"/>
  <c r="G7158" i="38"/>
  <c r="F7158" i="38"/>
  <c r="E7158" i="38"/>
  <c r="H7157" i="38"/>
  <c r="G7157" i="38"/>
  <c r="F7157" i="38"/>
  <c r="E7157" i="38"/>
  <c r="H7156" i="38"/>
  <c r="G7156" i="38"/>
  <c r="F7156" i="38"/>
  <c r="E7156" i="38"/>
  <c r="H7155" i="38"/>
  <c r="G7155" i="38"/>
  <c r="F7155" i="38"/>
  <c r="E7155" i="38"/>
  <c r="H7154" i="38"/>
  <c r="G7154" i="38"/>
  <c r="F7154" i="38"/>
  <c r="E7154" i="38"/>
  <c r="H7153" i="38"/>
  <c r="G7153" i="38"/>
  <c r="F7153" i="38"/>
  <c r="E7153" i="38"/>
  <c r="H7152" i="38"/>
  <c r="G7152" i="38"/>
  <c r="F7152" i="38"/>
  <c r="E7152" i="38"/>
  <c r="H7151" i="38"/>
  <c r="G7151" i="38"/>
  <c r="F7151" i="38"/>
  <c r="E7151" i="38"/>
  <c r="H7150" i="38"/>
  <c r="G7150" i="38"/>
  <c r="F7150" i="38"/>
  <c r="E7150" i="38"/>
  <c r="H7149" i="38"/>
  <c r="G7149" i="38"/>
  <c r="F7149" i="38"/>
  <c r="E7149" i="38"/>
  <c r="H7148" i="38"/>
  <c r="G7148" i="38"/>
  <c r="F7148" i="38"/>
  <c r="E7148" i="38"/>
  <c r="H7147" i="38"/>
  <c r="G7147" i="38"/>
  <c r="F7147" i="38"/>
  <c r="E7147" i="38"/>
  <c r="H7146" i="38"/>
  <c r="G7146" i="38"/>
  <c r="F7146" i="38"/>
  <c r="E7146" i="38"/>
  <c r="H7145" i="38"/>
  <c r="G7145" i="38"/>
  <c r="F7145" i="38"/>
  <c r="E7145" i="38"/>
  <c r="H7144" i="38"/>
  <c r="G7144" i="38"/>
  <c r="F7144" i="38"/>
  <c r="E7144" i="38"/>
  <c r="H7143" i="38"/>
  <c r="G7143" i="38"/>
  <c r="F7143" i="38"/>
  <c r="E7143" i="38"/>
  <c r="H7142" i="38"/>
  <c r="G7142" i="38"/>
  <c r="F7142" i="38"/>
  <c r="E7142" i="38"/>
  <c r="H7141" i="38"/>
  <c r="G7141" i="38"/>
  <c r="F7141" i="38"/>
  <c r="E7141" i="38"/>
  <c r="H7140" i="38"/>
  <c r="G7140" i="38"/>
  <c r="F7140" i="38"/>
  <c r="E7140" i="38"/>
  <c r="H7139" i="38"/>
  <c r="G7139" i="38"/>
  <c r="F7139" i="38"/>
  <c r="E7139" i="38"/>
  <c r="H7138" i="38"/>
  <c r="G7138" i="38"/>
  <c r="F7138" i="38"/>
  <c r="E7138" i="38"/>
  <c r="H7137" i="38"/>
  <c r="G7137" i="38"/>
  <c r="F7137" i="38"/>
  <c r="E7137" i="38"/>
  <c r="H7136" i="38"/>
  <c r="G7136" i="38"/>
  <c r="F7136" i="38"/>
  <c r="E7136" i="38"/>
  <c r="H7135" i="38"/>
  <c r="G7135" i="38"/>
  <c r="F7135" i="38"/>
  <c r="E7135" i="38"/>
  <c r="H7134" i="38"/>
  <c r="G7134" i="38"/>
  <c r="F7134" i="38"/>
  <c r="E7134" i="38"/>
  <c r="H7133" i="38"/>
  <c r="G7133" i="38"/>
  <c r="F7133" i="38"/>
  <c r="E7133" i="38"/>
  <c r="H7132" i="38"/>
  <c r="G7132" i="38"/>
  <c r="F7132" i="38"/>
  <c r="E7132" i="38"/>
  <c r="H7131" i="38"/>
  <c r="G7131" i="38"/>
  <c r="F7131" i="38"/>
  <c r="E7131" i="38"/>
  <c r="H7130" i="38"/>
  <c r="G7130" i="38"/>
  <c r="F7130" i="38"/>
  <c r="E7130" i="38"/>
  <c r="H7129" i="38"/>
  <c r="G7129" i="38"/>
  <c r="F7129" i="38"/>
  <c r="E7129" i="38"/>
  <c r="H7128" i="38"/>
  <c r="G7128" i="38"/>
  <c r="F7128" i="38"/>
  <c r="E7128" i="38"/>
  <c r="H7127" i="38"/>
  <c r="G7127" i="38"/>
  <c r="F7127" i="38"/>
  <c r="E7127" i="38"/>
  <c r="H7126" i="38"/>
  <c r="G7126" i="38"/>
  <c r="F7126" i="38"/>
  <c r="E7126" i="38"/>
  <c r="H7125" i="38"/>
  <c r="G7125" i="38"/>
  <c r="F7125" i="38"/>
  <c r="E7125" i="38"/>
  <c r="H7124" i="38"/>
  <c r="G7124" i="38"/>
  <c r="F7124" i="38"/>
  <c r="E7124" i="38"/>
  <c r="H7123" i="38"/>
  <c r="G7123" i="38"/>
  <c r="F7123" i="38"/>
  <c r="E7123" i="38"/>
  <c r="H7122" i="38"/>
  <c r="G7122" i="38"/>
  <c r="F7122" i="38"/>
  <c r="E7122" i="38"/>
  <c r="H7121" i="38"/>
  <c r="G7121" i="38"/>
  <c r="F7121" i="38"/>
  <c r="E7121" i="38"/>
  <c r="H7120" i="38"/>
  <c r="G7120" i="38"/>
  <c r="F7120" i="38"/>
  <c r="E7120" i="38"/>
  <c r="H7119" i="38"/>
  <c r="G7119" i="38"/>
  <c r="F7119" i="38"/>
  <c r="E7119" i="38"/>
  <c r="H7118" i="38"/>
  <c r="G7118" i="38"/>
  <c r="F7118" i="38"/>
  <c r="E7118" i="38"/>
  <c r="H7117" i="38"/>
  <c r="G7117" i="38"/>
  <c r="F7117" i="38"/>
  <c r="E7117" i="38"/>
  <c r="H7116" i="38"/>
  <c r="G7116" i="38"/>
  <c r="F7116" i="38"/>
  <c r="E7116" i="38"/>
  <c r="H7115" i="38"/>
  <c r="G7115" i="38"/>
  <c r="F7115" i="38"/>
  <c r="E7115" i="38"/>
  <c r="H7114" i="38"/>
  <c r="G7114" i="38"/>
  <c r="F7114" i="38"/>
  <c r="E7114" i="38"/>
  <c r="H7113" i="38"/>
  <c r="G7113" i="38"/>
  <c r="F7113" i="38"/>
  <c r="E7113" i="38"/>
  <c r="H7112" i="38"/>
  <c r="G7112" i="38"/>
  <c r="F7112" i="38"/>
  <c r="E7112" i="38"/>
  <c r="H7111" i="38"/>
  <c r="G7111" i="38"/>
  <c r="F7111" i="38"/>
  <c r="E7111" i="38"/>
  <c r="H7110" i="38"/>
  <c r="G7110" i="38"/>
  <c r="F7110" i="38"/>
  <c r="E7110" i="38"/>
  <c r="H7109" i="38"/>
  <c r="G7109" i="38"/>
  <c r="F7109" i="38"/>
  <c r="E7109" i="38"/>
  <c r="H7108" i="38"/>
  <c r="G7108" i="38"/>
  <c r="F7108" i="38"/>
  <c r="E7108" i="38"/>
  <c r="H7107" i="38"/>
  <c r="G7107" i="38"/>
  <c r="F7107" i="38"/>
  <c r="E7107" i="38"/>
  <c r="H7106" i="38"/>
  <c r="G7106" i="38"/>
  <c r="F7106" i="38"/>
  <c r="E7106" i="38"/>
  <c r="H7105" i="38"/>
  <c r="G7105" i="38"/>
  <c r="F7105" i="38"/>
  <c r="E7105" i="38"/>
  <c r="H7104" i="38"/>
  <c r="G7104" i="38"/>
  <c r="F7104" i="38"/>
  <c r="E7104" i="38"/>
  <c r="H7103" i="38"/>
  <c r="G7103" i="38"/>
  <c r="F7103" i="38"/>
  <c r="E7103" i="38"/>
  <c r="H7102" i="38"/>
  <c r="G7102" i="38"/>
  <c r="F7102" i="38"/>
  <c r="E7102" i="38"/>
  <c r="H7101" i="38"/>
  <c r="G7101" i="38"/>
  <c r="F7101" i="38"/>
  <c r="E7101" i="38"/>
  <c r="H7100" i="38"/>
  <c r="G7100" i="38"/>
  <c r="F7100" i="38"/>
  <c r="E7100" i="38"/>
  <c r="H7099" i="38"/>
  <c r="G7099" i="38"/>
  <c r="F7099" i="38"/>
  <c r="E7099" i="38"/>
  <c r="H7098" i="38"/>
  <c r="G7098" i="38"/>
  <c r="F7098" i="38"/>
  <c r="E7098" i="38"/>
  <c r="H7097" i="38"/>
  <c r="G7097" i="38"/>
  <c r="F7097" i="38"/>
  <c r="E7097" i="38"/>
  <c r="H7096" i="38"/>
  <c r="G7096" i="38"/>
  <c r="F7096" i="38"/>
  <c r="E7096" i="38"/>
  <c r="H7095" i="38"/>
  <c r="G7095" i="38"/>
  <c r="F7095" i="38"/>
  <c r="E7095" i="38"/>
  <c r="H7094" i="38"/>
  <c r="G7094" i="38"/>
  <c r="F7094" i="38"/>
  <c r="E7094" i="38"/>
  <c r="H7093" i="38"/>
  <c r="G7093" i="38"/>
  <c r="F7093" i="38"/>
  <c r="E7093" i="38"/>
  <c r="H7092" i="38"/>
  <c r="G7092" i="38"/>
  <c r="F7092" i="38"/>
  <c r="E7092" i="38"/>
  <c r="H7091" i="38"/>
  <c r="G7091" i="38"/>
  <c r="F7091" i="38"/>
  <c r="E7091" i="38"/>
  <c r="H7090" i="38"/>
  <c r="G7090" i="38"/>
  <c r="F7090" i="38"/>
  <c r="E7090" i="38"/>
  <c r="H7089" i="38"/>
  <c r="G7089" i="38"/>
  <c r="F7089" i="38"/>
  <c r="E7089" i="38"/>
  <c r="H7088" i="38"/>
  <c r="G7088" i="38"/>
  <c r="F7088" i="38"/>
  <c r="E7088" i="38"/>
  <c r="H7087" i="38"/>
  <c r="G7087" i="38"/>
  <c r="F7087" i="38"/>
  <c r="E7087" i="38"/>
  <c r="H7086" i="38"/>
  <c r="G7086" i="38"/>
  <c r="F7086" i="38"/>
  <c r="E7086" i="38"/>
  <c r="H7085" i="38"/>
  <c r="G7085" i="38"/>
  <c r="F7085" i="38"/>
  <c r="E7085" i="38"/>
  <c r="H7084" i="38"/>
  <c r="G7084" i="38"/>
  <c r="F7084" i="38"/>
  <c r="E7084" i="38"/>
  <c r="H7083" i="38"/>
  <c r="G7083" i="38"/>
  <c r="F7083" i="38"/>
  <c r="E7083" i="38"/>
  <c r="H7082" i="38"/>
  <c r="G7082" i="38"/>
  <c r="F7082" i="38"/>
  <c r="E7082" i="38"/>
  <c r="H7081" i="38"/>
  <c r="G7081" i="38"/>
  <c r="F7081" i="38"/>
  <c r="E7081" i="38"/>
  <c r="H7080" i="38"/>
  <c r="G7080" i="38"/>
  <c r="F7080" i="38"/>
  <c r="E7080" i="38"/>
  <c r="H7079" i="38"/>
  <c r="G7079" i="38"/>
  <c r="F7079" i="38"/>
  <c r="E7079" i="38"/>
  <c r="H7078" i="38"/>
  <c r="G7078" i="38"/>
  <c r="F7078" i="38"/>
  <c r="E7078" i="38"/>
  <c r="H7077" i="38"/>
  <c r="G7077" i="38"/>
  <c r="F7077" i="38"/>
  <c r="E7077" i="38"/>
  <c r="H7076" i="38"/>
  <c r="G7076" i="38"/>
  <c r="F7076" i="38"/>
  <c r="E7076" i="38"/>
  <c r="H7075" i="38"/>
  <c r="G7075" i="38"/>
  <c r="F7075" i="38"/>
  <c r="E7075" i="38"/>
  <c r="H7074" i="38"/>
  <c r="G7074" i="38"/>
  <c r="F7074" i="38"/>
  <c r="E7074" i="38"/>
  <c r="H7073" i="38"/>
  <c r="G7073" i="38"/>
  <c r="F7073" i="38"/>
  <c r="E7073" i="38"/>
  <c r="H7072" i="38"/>
  <c r="G7072" i="38"/>
  <c r="F7072" i="38"/>
  <c r="E7072" i="38"/>
  <c r="H7071" i="38"/>
  <c r="G7071" i="38"/>
  <c r="F7071" i="38"/>
  <c r="E7071" i="38"/>
  <c r="H7070" i="38"/>
  <c r="G7070" i="38"/>
  <c r="F7070" i="38"/>
  <c r="E7070" i="38"/>
  <c r="H7069" i="38"/>
  <c r="G7069" i="38"/>
  <c r="F7069" i="38"/>
  <c r="E7069" i="38"/>
  <c r="H7068" i="38"/>
  <c r="G7068" i="38"/>
  <c r="F7068" i="38"/>
  <c r="E7068" i="38"/>
  <c r="H7067" i="38"/>
  <c r="G7067" i="38"/>
  <c r="F7067" i="38"/>
  <c r="E7067" i="38"/>
  <c r="H7066" i="38"/>
  <c r="G7066" i="38"/>
  <c r="F7066" i="38"/>
  <c r="E7066" i="38"/>
  <c r="H7065" i="38"/>
  <c r="G7065" i="38"/>
  <c r="F7065" i="38"/>
  <c r="E7065" i="38"/>
  <c r="H7064" i="38"/>
  <c r="G7064" i="38"/>
  <c r="F7064" i="38"/>
  <c r="E7064" i="38"/>
  <c r="H7063" i="38"/>
  <c r="G7063" i="38"/>
  <c r="F7063" i="38"/>
  <c r="E7063" i="38"/>
  <c r="H7062" i="38"/>
  <c r="G7062" i="38"/>
  <c r="F7062" i="38"/>
  <c r="E7062" i="38"/>
  <c r="H7061" i="38"/>
  <c r="G7061" i="38"/>
  <c r="F7061" i="38"/>
  <c r="E7061" i="38"/>
  <c r="H7060" i="38"/>
  <c r="G7060" i="38"/>
  <c r="F7060" i="38"/>
  <c r="E7060" i="38"/>
  <c r="H7059" i="38"/>
  <c r="G7059" i="38"/>
  <c r="F7059" i="38"/>
  <c r="E7059" i="38"/>
  <c r="H7058" i="38"/>
  <c r="G7058" i="38"/>
  <c r="F7058" i="38"/>
  <c r="E7058" i="38"/>
  <c r="H7057" i="38"/>
  <c r="G7057" i="38"/>
  <c r="F7057" i="38"/>
  <c r="E7057" i="38"/>
  <c r="H7056" i="38"/>
  <c r="G7056" i="38"/>
  <c r="F7056" i="38"/>
  <c r="E7056" i="38"/>
  <c r="H7055" i="38"/>
  <c r="G7055" i="38"/>
  <c r="F7055" i="38"/>
  <c r="E7055" i="38"/>
  <c r="H7054" i="38"/>
  <c r="G7054" i="38"/>
  <c r="F7054" i="38"/>
  <c r="E7054" i="38"/>
  <c r="H7053" i="38"/>
  <c r="G7053" i="38"/>
  <c r="F7053" i="38"/>
  <c r="E7053" i="38"/>
  <c r="H7052" i="38"/>
  <c r="G7052" i="38"/>
  <c r="F7052" i="38"/>
  <c r="E7052" i="38"/>
  <c r="H7051" i="38"/>
  <c r="G7051" i="38"/>
  <c r="F7051" i="38"/>
  <c r="E7051" i="38"/>
  <c r="H7050" i="38"/>
  <c r="G7050" i="38"/>
  <c r="F7050" i="38"/>
  <c r="E7050" i="38"/>
  <c r="H7049" i="38"/>
  <c r="G7049" i="38"/>
  <c r="F7049" i="38"/>
  <c r="E7049" i="38"/>
  <c r="H7048" i="38"/>
  <c r="G7048" i="38"/>
  <c r="F7048" i="38"/>
  <c r="E7048" i="38"/>
  <c r="H7047" i="38"/>
  <c r="G7047" i="38"/>
  <c r="F7047" i="38"/>
  <c r="E7047" i="38"/>
  <c r="H7046" i="38"/>
  <c r="G7046" i="38"/>
  <c r="F7046" i="38"/>
  <c r="E7046" i="38"/>
  <c r="H7045" i="38"/>
  <c r="G7045" i="38"/>
  <c r="F7045" i="38"/>
  <c r="E7045" i="38"/>
  <c r="H7044" i="38"/>
  <c r="G7044" i="38"/>
  <c r="F7044" i="38"/>
  <c r="E7044" i="38"/>
  <c r="H7043" i="38"/>
  <c r="G7043" i="38"/>
  <c r="F7043" i="38"/>
  <c r="E7043" i="38"/>
  <c r="H7042" i="38"/>
  <c r="G7042" i="38"/>
  <c r="F7042" i="38"/>
  <c r="E7042" i="38"/>
  <c r="H7041" i="38"/>
  <c r="G7041" i="38"/>
  <c r="F7041" i="38"/>
  <c r="E7041" i="38"/>
  <c r="H7040" i="38"/>
  <c r="G7040" i="38"/>
  <c r="F7040" i="38"/>
  <c r="E7040" i="38"/>
  <c r="H7039" i="38"/>
  <c r="G7039" i="38"/>
  <c r="F7039" i="38"/>
  <c r="E7039" i="38"/>
  <c r="H7038" i="38"/>
  <c r="G7038" i="38"/>
  <c r="F7038" i="38"/>
  <c r="E7038" i="38"/>
  <c r="H7037" i="38"/>
  <c r="G7037" i="38"/>
  <c r="F7037" i="38"/>
  <c r="E7037" i="38"/>
  <c r="H7036" i="38"/>
  <c r="G7036" i="38"/>
  <c r="F7036" i="38"/>
  <c r="E7036" i="38"/>
  <c r="H7035" i="38"/>
  <c r="G7035" i="38"/>
  <c r="F7035" i="38"/>
  <c r="E7035" i="38"/>
  <c r="H7034" i="38"/>
  <c r="G7034" i="38"/>
  <c r="F7034" i="38"/>
  <c r="E7034" i="38"/>
  <c r="H7033" i="38"/>
  <c r="G7033" i="38"/>
  <c r="F7033" i="38"/>
  <c r="E7033" i="38"/>
  <c r="H7032" i="38"/>
  <c r="G7032" i="38"/>
  <c r="F7032" i="38"/>
  <c r="E7032" i="38"/>
  <c r="H7031" i="38"/>
  <c r="G7031" i="38"/>
  <c r="F7031" i="38"/>
  <c r="E7031" i="38"/>
  <c r="H7030" i="38"/>
  <c r="G7030" i="38"/>
  <c r="F7030" i="38"/>
  <c r="E7030" i="38"/>
  <c r="H7029" i="38"/>
  <c r="G7029" i="38"/>
  <c r="F7029" i="38"/>
  <c r="E7029" i="38"/>
  <c r="H7028" i="38"/>
  <c r="G7028" i="38"/>
  <c r="F7028" i="38"/>
  <c r="E7028" i="38"/>
  <c r="H7027" i="38"/>
  <c r="G7027" i="38"/>
  <c r="F7027" i="38"/>
  <c r="E7027" i="38"/>
  <c r="H7026" i="38"/>
  <c r="G7026" i="38"/>
  <c r="F7026" i="38"/>
  <c r="E7026" i="38"/>
  <c r="H7025" i="38"/>
  <c r="G7025" i="38"/>
  <c r="F7025" i="38"/>
  <c r="E7025" i="38"/>
  <c r="H7024" i="38"/>
  <c r="G7024" i="38"/>
  <c r="F7024" i="38"/>
  <c r="E7024" i="38"/>
  <c r="H7023" i="38"/>
  <c r="G7023" i="38"/>
  <c r="F7023" i="38"/>
  <c r="E7023" i="38"/>
  <c r="H7022" i="38"/>
  <c r="G7022" i="38"/>
  <c r="F7022" i="38"/>
  <c r="E7022" i="38"/>
  <c r="H7021" i="38"/>
  <c r="G7021" i="38"/>
  <c r="F7021" i="38"/>
  <c r="E7021" i="38"/>
  <c r="H7020" i="38"/>
  <c r="G7020" i="38"/>
  <c r="F7020" i="38"/>
  <c r="E7020" i="38"/>
  <c r="H7019" i="38"/>
  <c r="G7019" i="38"/>
  <c r="F7019" i="38"/>
  <c r="E7019" i="38"/>
  <c r="H7018" i="38"/>
  <c r="G7018" i="38"/>
  <c r="F7018" i="38"/>
  <c r="E7018" i="38"/>
  <c r="H7017" i="38"/>
  <c r="G7017" i="38"/>
  <c r="F7017" i="38"/>
  <c r="E7017" i="38"/>
  <c r="H7016" i="38"/>
  <c r="G7016" i="38"/>
  <c r="F7016" i="38"/>
  <c r="E7016" i="38"/>
  <c r="H7015" i="38"/>
  <c r="G7015" i="38"/>
  <c r="F7015" i="38"/>
  <c r="E7015" i="38"/>
  <c r="H7014" i="38"/>
  <c r="G7014" i="38"/>
  <c r="F7014" i="38"/>
  <c r="E7014" i="38"/>
  <c r="H7013" i="38"/>
  <c r="G7013" i="38"/>
  <c r="F7013" i="38"/>
  <c r="E7013" i="38"/>
  <c r="H7012" i="38"/>
  <c r="G7012" i="38"/>
  <c r="F7012" i="38"/>
  <c r="E7012" i="38"/>
  <c r="H7011" i="38"/>
  <c r="G7011" i="38"/>
  <c r="F7011" i="38"/>
  <c r="E7011" i="38"/>
  <c r="H7010" i="38"/>
  <c r="G7010" i="38"/>
  <c r="F7010" i="38"/>
  <c r="E7010" i="38"/>
  <c r="H7009" i="38"/>
  <c r="G7009" i="38"/>
  <c r="F7009" i="38"/>
  <c r="E7009" i="38"/>
  <c r="H7008" i="38"/>
  <c r="G7008" i="38"/>
  <c r="F7008" i="38"/>
  <c r="E7008" i="38"/>
  <c r="H7007" i="38"/>
  <c r="G7007" i="38"/>
  <c r="F7007" i="38"/>
  <c r="E7007" i="38"/>
  <c r="H7006" i="38"/>
  <c r="G7006" i="38"/>
  <c r="F7006" i="38"/>
  <c r="E7006" i="38"/>
  <c r="H7005" i="38"/>
  <c r="G7005" i="38"/>
  <c r="F7005" i="38"/>
  <c r="E7005" i="38"/>
  <c r="H7004" i="38"/>
  <c r="G7004" i="38"/>
  <c r="F7004" i="38"/>
  <c r="E7004" i="38"/>
  <c r="H7003" i="38"/>
  <c r="G7003" i="38"/>
  <c r="F7003" i="38"/>
  <c r="E7003" i="38"/>
  <c r="H7002" i="38"/>
  <c r="G7002" i="38"/>
  <c r="F7002" i="38"/>
  <c r="E7002" i="38"/>
  <c r="H7001" i="38"/>
  <c r="G7001" i="38"/>
  <c r="F7001" i="38"/>
  <c r="E7001" i="38"/>
  <c r="H7000" i="38"/>
  <c r="G7000" i="38"/>
  <c r="F7000" i="38"/>
  <c r="E7000" i="38"/>
  <c r="H6999" i="38"/>
  <c r="G6999" i="38"/>
  <c r="F6999" i="38"/>
  <c r="E6999" i="38"/>
  <c r="H6998" i="38"/>
  <c r="G6998" i="38"/>
  <c r="F6998" i="38"/>
  <c r="E6998" i="38"/>
  <c r="H6997" i="38"/>
  <c r="G6997" i="38"/>
  <c r="F6997" i="38"/>
  <c r="E6997" i="38"/>
  <c r="H6996" i="38"/>
  <c r="G6996" i="38"/>
  <c r="F6996" i="38"/>
  <c r="E6996" i="38"/>
  <c r="H6995" i="38"/>
  <c r="G6995" i="38"/>
  <c r="F6995" i="38"/>
  <c r="E6995" i="38"/>
  <c r="H6994" i="38"/>
  <c r="G6994" i="38"/>
  <c r="F6994" i="38"/>
  <c r="E6994" i="38"/>
  <c r="H6993" i="38"/>
  <c r="G6993" i="38"/>
  <c r="F6993" i="38"/>
  <c r="E6993" i="38"/>
  <c r="H6992" i="38"/>
  <c r="G6992" i="38"/>
  <c r="F6992" i="38"/>
  <c r="E6992" i="38"/>
  <c r="H6991" i="38"/>
  <c r="G6991" i="38"/>
  <c r="F6991" i="38"/>
  <c r="E6991" i="38"/>
  <c r="H6990" i="38"/>
  <c r="G6990" i="38"/>
  <c r="F6990" i="38"/>
  <c r="E6990" i="38"/>
  <c r="H6989" i="38"/>
  <c r="G6989" i="38"/>
  <c r="F6989" i="38"/>
  <c r="E6989" i="38"/>
  <c r="H6988" i="38"/>
  <c r="G6988" i="38"/>
  <c r="F6988" i="38"/>
  <c r="E6988" i="38"/>
  <c r="H6987" i="38"/>
  <c r="G6987" i="38"/>
  <c r="F6987" i="38"/>
  <c r="E6987" i="38"/>
  <c r="H6986" i="38"/>
  <c r="G6986" i="38"/>
  <c r="F6986" i="38"/>
  <c r="E6986" i="38"/>
  <c r="H6985" i="38"/>
  <c r="G6985" i="38"/>
  <c r="F6985" i="38"/>
  <c r="E6985" i="38"/>
  <c r="H6984" i="38"/>
  <c r="G6984" i="38"/>
  <c r="F6984" i="38"/>
  <c r="E6984" i="38"/>
  <c r="H6983" i="38"/>
  <c r="G6983" i="38"/>
  <c r="F6983" i="38"/>
  <c r="E6983" i="38"/>
  <c r="H6982" i="38"/>
  <c r="G6982" i="38"/>
  <c r="F6982" i="38"/>
  <c r="E6982" i="38"/>
  <c r="H6981" i="38"/>
  <c r="G6981" i="38"/>
  <c r="F6981" i="38"/>
  <c r="E6981" i="38"/>
  <c r="H6980" i="38"/>
  <c r="G6980" i="38"/>
  <c r="F6980" i="38"/>
  <c r="E6980" i="38"/>
  <c r="H6979" i="38"/>
  <c r="G6979" i="38"/>
  <c r="F6979" i="38"/>
  <c r="E6979" i="38"/>
  <c r="H6978" i="38"/>
  <c r="G6978" i="38"/>
  <c r="F6978" i="38"/>
  <c r="E6978" i="38"/>
  <c r="H6977" i="38"/>
  <c r="G6977" i="38"/>
  <c r="F6977" i="38"/>
  <c r="E6977" i="38"/>
  <c r="H6976" i="38"/>
  <c r="G6976" i="38"/>
  <c r="F6976" i="38"/>
  <c r="E6976" i="38"/>
  <c r="H6975" i="38"/>
  <c r="G6975" i="38"/>
  <c r="F6975" i="38"/>
  <c r="E6975" i="38"/>
  <c r="H6974" i="38"/>
  <c r="G6974" i="38"/>
  <c r="F6974" i="38"/>
  <c r="E6974" i="38"/>
  <c r="H6973" i="38"/>
  <c r="G6973" i="38"/>
  <c r="F6973" i="38"/>
  <c r="E6973" i="38"/>
  <c r="H6972" i="38"/>
  <c r="G6972" i="38"/>
  <c r="F6972" i="38"/>
  <c r="E6972" i="38"/>
  <c r="H6971" i="38"/>
  <c r="G6971" i="38"/>
  <c r="F6971" i="38"/>
  <c r="E6971" i="38"/>
  <c r="H6970" i="38"/>
  <c r="G6970" i="38"/>
  <c r="F6970" i="38"/>
  <c r="E6970" i="38"/>
  <c r="H6969" i="38"/>
  <c r="G6969" i="38"/>
  <c r="F6969" i="38"/>
  <c r="E6969" i="38"/>
  <c r="H6968" i="38"/>
  <c r="G6968" i="38"/>
  <c r="F6968" i="38"/>
  <c r="E6968" i="38"/>
  <c r="H6967" i="38"/>
  <c r="G6967" i="38"/>
  <c r="F6967" i="38"/>
  <c r="E6967" i="38"/>
  <c r="H6966" i="38"/>
  <c r="G6966" i="38"/>
  <c r="F6966" i="38"/>
  <c r="E6966" i="38"/>
  <c r="H6965" i="38"/>
  <c r="G6965" i="38"/>
  <c r="F6965" i="38"/>
  <c r="E6965" i="38"/>
  <c r="H6964" i="38"/>
  <c r="G6964" i="38"/>
  <c r="F6964" i="38"/>
  <c r="E6964" i="38"/>
  <c r="H6963" i="38"/>
  <c r="G6963" i="38"/>
  <c r="F6963" i="38"/>
  <c r="E6963" i="38"/>
  <c r="H6962" i="38"/>
  <c r="G6962" i="38"/>
  <c r="F6962" i="38"/>
  <c r="E6962" i="38"/>
  <c r="H6961" i="38"/>
  <c r="G6961" i="38"/>
  <c r="F6961" i="38"/>
  <c r="E6961" i="38"/>
  <c r="H6960" i="38"/>
  <c r="G6960" i="38"/>
  <c r="F6960" i="38"/>
  <c r="E6960" i="38"/>
  <c r="H6959" i="38"/>
  <c r="G6959" i="38"/>
  <c r="F6959" i="38"/>
  <c r="E6959" i="38"/>
  <c r="H6958" i="38"/>
  <c r="G6958" i="38"/>
  <c r="F6958" i="38"/>
  <c r="E6958" i="38"/>
  <c r="H6957" i="38"/>
  <c r="G6957" i="38"/>
  <c r="F6957" i="38"/>
  <c r="E6957" i="38"/>
  <c r="H6956" i="38"/>
  <c r="G6956" i="38"/>
  <c r="F6956" i="38"/>
  <c r="E6956" i="38"/>
  <c r="H6955" i="38"/>
  <c r="G6955" i="38"/>
  <c r="F6955" i="38"/>
  <c r="E6955" i="38"/>
  <c r="H6954" i="38"/>
  <c r="G6954" i="38"/>
  <c r="F6954" i="38"/>
  <c r="E6954" i="38"/>
  <c r="H6953" i="38"/>
  <c r="G6953" i="38"/>
  <c r="F6953" i="38"/>
  <c r="E6953" i="38"/>
  <c r="H6952" i="38"/>
  <c r="G6952" i="38"/>
  <c r="F6952" i="38"/>
  <c r="E6952" i="38"/>
  <c r="H6951" i="38"/>
  <c r="G6951" i="38"/>
  <c r="F6951" i="38"/>
  <c r="E6951" i="38"/>
  <c r="H6950" i="38"/>
  <c r="G6950" i="38"/>
  <c r="F6950" i="38"/>
  <c r="E6950" i="38"/>
  <c r="H6949" i="38"/>
  <c r="G6949" i="38"/>
  <c r="F6949" i="38"/>
  <c r="E6949" i="38"/>
  <c r="H6948" i="38"/>
  <c r="G6948" i="38"/>
  <c r="F6948" i="38"/>
  <c r="E6948" i="38"/>
  <c r="H6947" i="38"/>
  <c r="G6947" i="38"/>
  <c r="F6947" i="38"/>
  <c r="E6947" i="38"/>
  <c r="H6946" i="38"/>
  <c r="G6946" i="38"/>
  <c r="F6946" i="38"/>
  <c r="E6946" i="38"/>
  <c r="H6945" i="38"/>
  <c r="G6945" i="38"/>
  <c r="F6945" i="38"/>
  <c r="E6945" i="38"/>
  <c r="H6944" i="38"/>
  <c r="G6944" i="38"/>
  <c r="F6944" i="38"/>
  <c r="E6944" i="38"/>
  <c r="H6943" i="38"/>
  <c r="G6943" i="38"/>
  <c r="F6943" i="38"/>
  <c r="E6943" i="38"/>
  <c r="H6942" i="38"/>
  <c r="G6942" i="38"/>
  <c r="F6942" i="38"/>
  <c r="E6942" i="38"/>
  <c r="H6941" i="38"/>
  <c r="G6941" i="38"/>
  <c r="F6941" i="38"/>
  <c r="E6941" i="38"/>
  <c r="H6940" i="38"/>
  <c r="G6940" i="38"/>
  <c r="F6940" i="38"/>
  <c r="E6940" i="38"/>
  <c r="H6939" i="38"/>
  <c r="G6939" i="38"/>
  <c r="F6939" i="38"/>
  <c r="E6939" i="38"/>
  <c r="H6938" i="38"/>
  <c r="G6938" i="38"/>
  <c r="F6938" i="38"/>
  <c r="E6938" i="38"/>
  <c r="H6937" i="38"/>
  <c r="G6937" i="38"/>
  <c r="F6937" i="38"/>
  <c r="E6937" i="38"/>
  <c r="H6936" i="38"/>
  <c r="G6936" i="38"/>
  <c r="F6936" i="38"/>
  <c r="E6936" i="38"/>
  <c r="H6935" i="38"/>
  <c r="G6935" i="38"/>
  <c r="F6935" i="38"/>
  <c r="E6935" i="38"/>
  <c r="H6934" i="38"/>
  <c r="G6934" i="38"/>
  <c r="F6934" i="38"/>
  <c r="E6934" i="38"/>
  <c r="H6933" i="38"/>
  <c r="G6933" i="38"/>
  <c r="F6933" i="38"/>
  <c r="E6933" i="38"/>
  <c r="H6932" i="38"/>
  <c r="G6932" i="38"/>
  <c r="F6932" i="38"/>
  <c r="E6932" i="38"/>
  <c r="H6931" i="38"/>
  <c r="G6931" i="38"/>
  <c r="F6931" i="38"/>
  <c r="E6931" i="38"/>
  <c r="H6930" i="38"/>
  <c r="G6930" i="38"/>
  <c r="F6930" i="38"/>
  <c r="E6930" i="38"/>
  <c r="H6929" i="38"/>
  <c r="G6929" i="38"/>
  <c r="F6929" i="38"/>
  <c r="E6929" i="38"/>
  <c r="H6928" i="38"/>
  <c r="G6928" i="38"/>
  <c r="F6928" i="38"/>
  <c r="E6928" i="38"/>
  <c r="H6927" i="38"/>
  <c r="G6927" i="38"/>
  <c r="F6927" i="38"/>
  <c r="E6927" i="38"/>
  <c r="H6926" i="38"/>
  <c r="G6926" i="38"/>
  <c r="F6926" i="38"/>
  <c r="E6926" i="38"/>
  <c r="H6925" i="38"/>
  <c r="G6925" i="38"/>
  <c r="F6925" i="38"/>
  <c r="E6925" i="38"/>
  <c r="H6924" i="38"/>
  <c r="G6924" i="38"/>
  <c r="F6924" i="38"/>
  <c r="E6924" i="38"/>
  <c r="H6923" i="38"/>
  <c r="G6923" i="38"/>
  <c r="F6923" i="38"/>
  <c r="E6923" i="38"/>
  <c r="H6922" i="38"/>
  <c r="G6922" i="38"/>
  <c r="F6922" i="38"/>
  <c r="E6922" i="38"/>
  <c r="H6921" i="38"/>
  <c r="G6921" i="38"/>
  <c r="F6921" i="38"/>
  <c r="E6921" i="38"/>
  <c r="H6920" i="38"/>
  <c r="G6920" i="38"/>
  <c r="F6920" i="38"/>
  <c r="E6920" i="38"/>
  <c r="H6919" i="38"/>
  <c r="G6919" i="38"/>
  <c r="F6919" i="38"/>
  <c r="E6919" i="38"/>
  <c r="H6918" i="38"/>
  <c r="G6918" i="38"/>
  <c r="F6918" i="38"/>
  <c r="E6918" i="38"/>
  <c r="H6917" i="38"/>
  <c r="G6917" i="38"/>
  <c r="F6917" i="38"/>
  <c r="E6917" i="38"/>
  <c r="H6916" i="38"/>
  <c r="G6916" i="38"/>
  <c r="F6916" i="38"/>
  <c r="E6916" i="38"/>
  <c r="H6915" i="38"/>
  <c r="G6915" i="38"/>
  <c r="F6915" i="38"/>
  <c r="E6915" i="38"/>
  <c r="H6914" i="38"/>
  <c r="G6914" i="38"/>
  <c r="F6914" i="38"/>
  <c r="E6914" i="38"/>
  <c r="H6913" i="38"/>
  <c r="G6913" i="38"/>
  <c r="F6913" i="38"/>
  <c r="E6913" i="38"/>
  <c r="H6912" i="38"/>
  <c r="G6912" i="38"/>
  <c r="F6912" i="38"/>
  <c r="E6912" i="38"/>
  <c r="H6911" i="38"/>
  <c r="G6911" i="38"/>
  <c r="F6911" i="38"/>
  <c r="E6911" i="38"/>
  <c r="H6910" i="38"/>
  <c r="G6910" i="38"/>
  <c r="F6910" i="38"/>
  <c r="E6910" i="38"/>
  <c r="H6909" i="38"/>
  <c r="G6909" i="38"/>
  <c r="F6909" i="38"/>
  <c r="E6909" i="38"/>
  <c r="H6908" i="38"/>
  <c r="G6908" i="38"/>
  <c r="F6908" i="38"/>
  <c r="E6908" i="38"/>
  <c r="H6907" i="38"/>
  <c r="G6907" i="38"/>
  <c r="F6907" i="38"/>
  <c r="E6907" i="38"/>
  <c r="H6906" i="38"/>
  <c r="G6906" i="38"/>
  <c r="F6906" i="38"/>
  <c r="E6906" i="38"/>
  <c r="H6905" i="38"/>
  <c r="G6905" i="38"/>
  <c r="F6905" i="38"/>
  <c r="E6905" i="38"/>
  <c r="H6904" i="38"/>
  <c r="G6904" i="38"/>
  <c r="F6904" i="38"/>
  <c r="E6904" i="38"/>
  <c r="H6903" i="38"/>
  <c r="G6903" i="38"/>
  <c r="F6903" i="38"/>
  <c r="E6903" i="38"/>
  <c r="H6902" i="38"/>
  <c r="G6902" i="38"/>
  <c r="F6902" i="38"/>
  <c r="E6902" i="38"/>
  <c r="H6901" i="38"/>
  <c r="G6901" i="38"/>
  <c r="F6901" i="38"/>
  <c r="E6901" i="38"/>
  <c r="H6900" i="38"/>
  <c r="G6900" i="38"/>
  <c r="F6900" i="38"/>
  <c r="E6900" i="38"/>
  <c r="H6899" i="38"/>
  <c r="G6899" i="38"/>
  <c r="F6899" i="38"/>
  <c r="E6899" i="38"/>
  <c r="H6898" i="38"/>
  <c r="G6898" i="38"/>
  <c r="F6898" i="38"/>
  <c r="E6898" i="38"/>
  <c r="H6897" i="38"/>
  <c r="G6897" i="38"/>
  <c r="F6897" i="38"/>
  <c r="E6897" i="38"/>
  <c r="H6896" i="38"/>
  <c r="G6896" i="38"/>
  <c r="F6896" i="38"/>
  <c r="E6896" i="38"/>
  <c r="H6895" i="38"/>
  <c r="G6895" i="38"/>
  <c r="F6895" i="38"/>
  <c r="E6895" i="38"/>
  <c r="H6894" i="38"/>
  <c r="G6894" i="38"/>
  <c r="F6894" i="38"/>
  <c r="E6894" i="38"/>
  <c r="H6893" i="38"/>
  <c r="G6893" i="38"/>
  <c r="F6893" i="38"/>
  <c r="E6893" i="38"/>
  <c r="H6892" i="38"/>
  <c r="G6892" i="38"/>
  <c r="F6892" i="38"/>
  <c r="E6892" i="38"/>
  <c r="H6891" i="38"/>
  <c r="G6891" i="38"/>
  <c r="F6891" i="38"/>
  <c r="E6891" i="38"/>
  <c r="H6890" i="38"/>
  <c r="G6890" i="38"/>
  <c r="F6890" i="38"/>
  <c r="E6890" i="38"/>
  <c r="H6889" i="38"/>
  <c r="G6889" i="38"/>
  <c r="F6889" i="38"/>
  <c r="E6889" i="38"/>
  <c r="H6888" i="38"/>
  <c r="G6888" i="38"/>
  <c r="F6888" i="38"/>
  <c r="E6888" i="38"/>
  <c r="H6887" i="38"/>
  <c r="G6887" i="38"/>
  <c r="F6887" i="38"/>
  <c r="E6887" i="38"/>
  <c r="H6886" i="38"/>
  <c r="G6886" i="38"/>
  <c r="F6886" i="38"/>
  <c r="E6886" i="38"/>
  <c r="H6885" i="38"/>
  <c r="G6885" i="38"/>
  <c r="F6885" i="38"/>
  <c r="E6885" i="38"/>
  <c r="H6884" i="38"/>
  <c r="G6884" i="38"/>
  <c r="F6884" i="38"/>
  <c r="E6884" i="38"/>
  <c r="H6883" i="38"/>
  <c r="G6883" i="38"/>
  <c r="F6883" i="38"/>
  <c r="E6883" i="38"/>
  <c r="H6882" i="38"/>
  <c r="G6882" i="38"/>
  <c r="F6882" i="38"/>
  <c r="E6882" i="38"/>
  <c r="H6881" i="38"/>
  <c r="G6881" i="38"/>
  <c r="F6881" i="38"/>
  <c r="E6881" i="38"/>
  <c r="H6880" i="38"/>
  <c r="G6880" i="38"/>
  <c r="F6880" i="38"/>
  <c r="E6880" i="38"/>
  <c r="H6879" i="38"/>
  <c r="G6879" i="38"/>
  <c r="F6879" i="38"/>
  <c r="E6879" i="38"/>
  <c r="H6878" i="38"/>
  <c r="G6878" i="38"/>
  <c r="F6878" i="38"/>
  <c r="E6878" i="38"/>
  <c r="H6877" i="38"/>
  <c r="G6877" i="38"/>
  <c r="F6877" i="38"/>
  <c r="E6877" i="38"/>
  <c r="H6876" i="38"/>
  <c r="G6876" i="38"/>
  <c r="F6876" i="38"/>
  <c r="E6876" i="38"/>
  <c r="H6875" i="38"/>
  <c r="G6875" i="38"/>
  <c r="F6875" i="38"/>
  <c r="E6875" i="38"/>
  <c r="H6874" i="38"/>
  <c r="G6874" i="38"/>
  <c r="F6874" i="38"/>
  <c r="E6874" i="38"/>
  <c r="H6873" i="38"/>
  <c r="G6873" i="38"/>
  <c r="F6873" i="38"/>
  <c r="E6873" i="38"/>
  <c r="H6872" i="38"/>
  <c r="G6872" i="38"/>
  <c r="F6872" i="38"/>
  <c r="E6872" i="38"/>
  <c r="H6871" i="38"/>
  <c r="G6871" i="38"/>
  <c r="F6871" i="38"/>
  <c r="E6871" i="38"/>
  <c r="H6870" i="38"/>
  <c r="G6870" i="38"/>
  <c r="F6870" i="38"/>
  <c r="E6870" i="38"/>
  <c r="H6869" i="38"/>
  <c r="G6869" i="38"/>
  <c r="F6869" i="38"/>
  <c r="E6869" i="38"/>
  <c r="H6868" i="38"/>
  <c r="G6868" i="38"/>
  <c r="F6868" i="38"/>
  <c r="E6868" i="38"/>
  <c r="H6867" i="38"/>
  <c r="G6867" i="38"/>
  <c r="F6867" i="38"/>
  <c r="E6867" i="38"/>
  <c r="H6866" i="38"/>
  <c r="G6866" i="38"/>
  <c r="F6866" i="38"/>
  <c r="E6866" i="38"/>
  <c r="H6865" i="38"/>
  <c r="G6865" i="38"/>
  <c r="F6865" i="38"/>
  <c r="E6865" i="38"/>
  <c r="H6864" i="38"/>
  <c r="G6864" i="38"/>
  <c r="F6864" i="38"/>
  <c r="E6864" i="38"/>
  <c r="H6863" i="38"/>
  <c r="G6863" i="38"/>
  <c r="F6863" i="38"/>
  <c r="E6863" i="38"/>
  <c r="H6862" i="38"/>
  <c r="G6862" i="38"/>
  <c r="F6862" i="38"/>
  <c r="E6862" i="38"/>
  <c r="H6861" i="38"/>
  <c r="G6861" i="38"/>
  <c r="F6861" i="38"/>
  <c r="E6861" i="38"/>
  <c r="H6860" i="38"/>
  <c r="G6860" i="38"/>
  <c r="F6860" i="38"/>
  <c r="E6860" i="38"/>
  <c r="H6859" i="38"/>
  <c r="G6859" i="38"/>
  <c r="F6859" i="38"/>
  <c r="E6859" i="38"/>
  <c r="H6858" i="38"/>
  <c r="G6858" i="38"/>
  <c r="F6858" i="38"/>
  <c r="E6858" i="38"/>
  <c r="H6857" i="38"/>
  <c r="G6857" i="38"/>
  <c r="F6857" i="38"/>
  <c r="E6857" i="38"/>
  <c r="H6856" i="38"/>
  <c r="G6856" i="38"/>
  <c r="F6856" i="38"/>
  <c r="E6856" i="38"/>
  <c r="H6855" i="38"/>
  <c r="G6855" i="38"/>
  <c r="F6855" i="38"/>
  <c r="E6855" i="38"/>
  <c r="H6854" i="38"/>
  <c r="G6854" i="38"/>
  <c r="F6854" i="38"/>
  <c r="E6854" i="38"/>
  <c r="H6853" i="38"/>
  <c r="G6853" i="38"/>
  <c r="F6853" i="38"/>
  <c r="E6853" i="38"/>
  <c r="H6852" i="38"/>
  <c r="G6852" i="38"/>
  <c r="F6852" i="38"/>
  <c r="E6852" i="38"/>
  <c r="H6851" i="38"/>
  <c r="G6851" i="38"/>
  <c r="F6851" i="38"/>
  <c r="E6851" i="38"/>
  <c r="H6850" i="38"/>
  <c r="G6850" i="38"/>
  <c r="F6850" i="38"/>
  <c r="E6850" i="38"/>
  <c r="H6849" i="38"/>
  <c r="G6849" i="38"/>
  <c r="F6849" i="38"/>
  <c r="E6849" i="38"/>
  <c r="H6848" i="38"/>
  <c r="G6848" i="38"/>
  <c r="F6848" i="38"/>
  <c r="E6848" i="38"/>
  <c r="H6847" i="38"/>
  <c r="G6847" i="38"/>
  <c r="F6847" i="38"/>
  <c r="E6847" i="38"/>
  <c r="H6846" i="38"/>
  <c r="G6846" i="38"/>
  <c r="F6846" i="38"/>
  <c r="E6846" i="38"/>
  <c r="H6845" i="38"/>
  <c r="G6845" i="38"/>
  <c r="F6845" i="38"/>
  <c r="E6845" i="38"/>
  <c r="H6844" i="38"/>
  <c r="G6844" i="38"/>
  <c r="F6844" i="38"/>
  <c r="E6844" i="38"/>
  <c r="H6843" i="38"/>
  <c r="G6843" i="38"/>
  <c r="F6843" i="38"/>
  <c r="E6843" i="38"/>
  <c r="H6842" i="38"/>
  <c r="G6842" i="38"/>
  <c r="F6842" i="38"/>
  <c r="E6842" i="38"/>
  <c r="H6841" i="38"/>
  <c r="G6841" i="38"/>
  <c r="F6841" i="38"/>
  <c r="E6841" i="38"/>
  <c r="H6840" i="38"/>
  <c r="G6840" i="38"/>
  <c r="F6840" i="38"/>
  <c r="E6840" i="38"/>
  <c r="H6839" i="38"/>
  <c r="G6839" i="38"/>
  <c r="F6839" i="38"/>
  <c r="E6839" i="38"/>
  <c r="H6838" i="38"/>
  <c r="G6838" i="38"/>
  <c r="F6838" i="38"/>
  <c r="E6838" i="38"/>
  <c r="H6837" i="38"/>
  <c r="G6837" i="38"/>
  <c r="F6837" i="38"/>
  <c r="E6837" i="38"/>
  <c r="H6836" i="38"/>
  <c r="G6836" i="38"/>
  <c r="F6836" i="38"/>
  <c r="E6836" i="38"/>
  <c r="H6835" i="38"/>
  <c r="G6835" i="38"/>
  <c r="F6835" i="38"/>
  <c r="E6835" i="38"/>
  <c r="H6834" i="38"/>
  <c r="G6834" i="38"/>
  <c r="F6834" i="38"/>
  <c r="E6834" i="38"/>
  <c r="H6833" i="38"/>
  <c r="G6833" i="38"/>
  <c r="F6833" i="38"/>
  <c r="E6833" i="38"/>
  <c r="H6832" i="38"/>
  <c r="G6832" i="38"/>
  <c r="F6832" i="38"/>
  <c r="E6832" i="38"/>
  <c r="H6831" i="38"/>
  <c r="G6831" i="38"/>
  <c r="F6831" i="38"/>
  <c r="E6831" i="38"/>
  <c r="H6830" i="38"/>
  <c r="G6830" i="38"/>
  <c r="F6830" i="38"/>
  <c r="E6830" i="38"/>
  <c r="H6829" i="38"/>
  <c r="G6829" i="38"/>
  <c r="F6829" i="38"/>
  <c r="E6829" i="38"/>
  <c r="H6828" i="38"/>
  <c r="G6828" i="38"/>
  <c r="F6828" i="38"/>
  <c r="E6828" i="38"/>
  <c r="H6827" i="38"/>
  <c r="G6827" i="38"/>
  <c r="F6827" i="38"/>
  <c r="E6827" i="38"/>
  <c r="H6826" i="38"/>
  <c r="G6826" i="38"/>
  <c r="F6826" i="38"/>
  <c r="E6826" i="38"/>
  <c r="H6825" i="38"/>
  <c r="G6825" i="38"/>
  <c r="F6825" i="38"/>
  <c r="E6825" i="38"/>
  <c r="H6824" i="38"/>
  <c r="G6824" i="38"/>
  <c r="F6824" i="38"/>
  <c r="E6824" i="38"/>
  <c r="H6823" i="38"/>
  <c r="G6823" i="38"/>
  <c r="F6823" i="38"/>
  <c r="E6823" i="38"/>
  <c r="H6822" i="38"/>
  <c r="G6822" i="38"/>
  <c r="F6822" i="38"/>
  <c r="E6822" i="38"/>
  <c r="H6821" i="38"/>
  <c r="G6821" i="38"/>
  <c r="F6821" i="38"/>
  <c r="E6821" i="38"/>
  <c r="H6820" i="38"/>
  <c r="G6820" i="38"/>
  <c r="F6820" i="38"/>
  <c r="E6820" i="38"/>
  <c r="H6819" i="38"/>
  <c r="G6819" i="38"/>
  <c r="F6819" i="38"/>
  <c r="E6819" i="38"/>
  <c r="H6818" i="38"/>
  <c r="G6818" i="38"/>
  <c r="F6818" i="38"/>
  <c r="E6818" i="38"/>
  <c r="H6817" i="38"/>
  <c r="G6817" i="38"/>
  <c r="F6817" i="38"/>
  <c r="E6817" i="38"/>
  <c r="H6816" i="38"/>
  <c r="G6816" i="38"/>
  <c r="F6816" i="38"/>
  <c r="E6816" i="38"/>
  <c r="H6815" i="38"/>
  <c r="G6815" i="38"/>
  <c r="F6815" i="38"/>
  <c r="E6815" i="38"/>
  <c r="H6814" i="38"/>
  <c r="G6814" i="38"/>
  <c r="F6814" i="38"/>
  <c r="E6814" i="38"/>
  <c r="H6813" i="38"/>
  <c r="G6813" i="38"/>
  <c r="F6813" i="38"/>
  <c r="E6813" i="38"/>
  <c r="H6812" i="38"/>
  <c r="G6812" i="38"/>
  <c r="F6812" i="38"/>
  <c r="E6812" i="38"/>
  <c r="H6811" i="38"/>
  <c r="G6811" i="38"/>
  <c r="F6811" i="38"/>
  <c r="E6811" i="38"/>
  <c r="H6810" i="38"/>
  <c r="G6810" i="38"/>
  <c r="F6810" i="38"/>
  <c r="E6810" i="38"/>
  <c r="H6809" i="38"/>
  <c r="G6809" i="38"/>
  <c r="F6809" i="38"/>
  <c r="E6809" i="38"/>
  <c r="H6808" i="38"/>
  <c r="G6808" i="38"/>
  <c r="F6808" i="38"/>
  <c r="E6808" i="38"/>
  <c r="H6807" i="38"/>
  <c r="G6807" i="38"/>
  <c r="F6807" i="38"/>
  <c r="E6807" i="38"/>
  <c r="H6806" i="38"/>
  <c r="G6806" i="38"/>
  <c r="F6806" i="38"/>
  <c r="E6806" i="38"/>
  <c r="H6805" i="38"/>
  <c r="G6805" i="38"/>
  <c r="F6805" i="38"/>
  <c r="E6805" i="38"/>
  <c r="H6804" i="38"/>
  <c r="G6804" i="38"/>
  <c r="F6804" i="38"/>
  <c r="E6804" i="38"/>
  <c r="H6803" i="38"/>
  <c r="G6803" i="38"/>
  <c r="F6803" i="38"/>
  <c r="E6803" i="38"/>
  <c r="H6802" i="38"/>
  <c r="G6802" i="38"/>
  <c r="F6802" i="38"/>
  <c r="E6802" i="38"/>
  <c r="H6801" i="38"/>
  <c r="G6801" i="38"/>
  <c r="F6801" i="38"/>
  <c r="E6801" i="38"/>
  <c r="H6800" i="38"/>
  <c r="G6800" i="38"/>
  <c r="F6800" i="38"/>
  <c r="E6800" i="38"/>
  <c r="H6799" i="38"/>
  <c r="G6799" i="38"/>
  <c r="F6799" i="38"/>
  <c r="E6799" i="38"/>
  <c r="H6798" i="38"/>
  <c r="G6798" i="38"/>
  <c r="F6798" i="38"/>
  <c r="E6798" i="38"/>
  <c r="H6797" i="38"/>
  <c r="G6797" i="38"/>
  <c r="F6797" i="38"/>
  <c r="E6797" i="38"/>
  <c r="H6796" i="38"/>
  <c r="G6796" i="38"/>
  <c r="F6796" i="38"/>
  <c r="E6796" i="38"/>
  <c r="H6795" i="38"/>
  <c r="G6795" i="38"/>
  <c r="F6795" i="38"/>
  <c r="E6795" i="38"/>
  <c r="H6794" i="38"/>
  <c r="G6794" i="38"/>
  <c r="F6794" i="38"/>
  <c r="E6794" i="38"/>
  <c r="H6793" i="38"/>
  <c r="G6793" i="38"/>
  <c r="F6793" i="38"/>
  <c r="E6793" i="38"/>
  <c r="H6792" i="38"/>
  <c r="G6792" i="38"/>
  <c r="F6792" i="38"/>
  <c r="E6792" i="38"/>
  <c r="H6791" i="38"/>
  <c r="G6791" i="38"/>
  <c r="F6791" i="38"/>
  <c r="E6791" i="38"/>
  <c r="H6790" i="38"/>
  <c r="G6790" i="38"/>
  <c r="F6790" i="38"/>
  <c r="E6790" i="38"/>
  <c r="H6789" i="38"/>
  <c r="G6789" i="38"/>
  <c r="F6789" i="38"/>
  <c r="E6789" i="38"/>
  <c r="H6788" i="38"/>
  <c r="G6788" i="38"/>
  <c r="F6788" i="38"/>
  <c r="E6788" i="38"/>
  <c r="H6787" i="38"/>
  <c r="G6787" i="38"/>
  <c r="F6787" i="38"/>
  <c r="E6787" i="38"/>
  <c r="H6786" i="38"/>
  <c r="G6786" i="38"/>
  <c r="F6786" i="38"/>
  <c r="E6786" i="38"/>
  <c r="H6785" i="38"/>
  <c r="G6785" i="38"/>
  <c r="F6785" i="38"/>
  <c r="E6785" i="38"/>
  <c r="H6784" i="38"/>
  <c r="G6784" i="38"/>
  <c r="F6784" i="38"/>
  <c r="E6784" i="38"/>
  <c r="H6783" i="38"/>
  <c r="G6783" i="38"/>
  <c r="F6783" i="38"/>
  <c r="E6783" i="38"/>
  <c r="H6782" i="38"/>
  <c r="G6782" i="38"/>
  <c r="F6782" i="38"/>
  <c r="E6782" i="38"/>
  <c r="H6781" i="38"/>
  <c r="G6781" i="38"/>
  <c r="F6781" i="38"/>
  <c r="E6781" i="38"/>
  <c r="H6780" i="38"/>
  <c r="G6780" i="38"/>
  <c r="F6780" i="38"/>
  <c r="E6780" i="38"/>
  <c r="H6779" i="38"/>
  <c r="G6779" i="38"/>
  <c r="F6779" i="38"/>
  <c r="E6779" i="38"/>
  <c r="H6778" i="38"/>
  <c r="G6778" i="38"/>
  <c r="F6778" i="38"/>
  <c r="E6778" i="38"/>
  <c r="H6777" i="38"/>
  <c r="G6777" i="38"/>
  <c r="F6777" i="38"/>
  <c r="E6777" i="38"/>
  <c r="H6776" i="38"/>
  <c r="G6776" i="38"/>
  <c r="F6776" i="38"/>
  <c r="E6776" i="38"/>
  <c r="H6775" i="38"/>
  <c r="G6775" i="38"/>
  <c r="F6775" i="38"/>
  <c r="E6775" i="38"/>
  <c r="H6774" i="38"/>
  <c r="G6774" i="38"/>
  <c r="F6774" i="38"/>
  <c r="E6774" i="38"/>
  <c r="H6773" i="38"/>
  <c r="G6773" i="38"/>
  <c r="F6773" i="38"/>
  <c r="E6773" i="38"/>
  <c r="H6772" i="38"/>
  <c r="G6772" i="38"/>
  <c r="F6772" i="38"/>
  <c r="E6772" i="38"/>
  <c r="H6771" i="38"/>
  <c r="G6771" i="38"/>
  <c r="F6771" i="38"/>
  <c r="E6771" i="38"/>
  <c r="H6770" i="38"/>
  <c r="G6770" i="38"/>
  <c r="F6770" i="38"/>
  <c r="E6770" i="38"/>
  <c r="H6769" i="38"/>
  <c r="G6769" i="38"/>
  <c r="F6769" i="38"/>
  <c r="E6769" i="38"/>
  <c r="H6768" i="38"/>
  <c r="G6768" i="38"/>
  <c r="F6768" i="38"/>
  <c r="E6768" i="38"/>
  <c r="H6767" i="38"/>
  <c r="G6767" i="38"/>
  <c r="F6767" i="38"/>
  <c r="E6767" i="38"/>
  <c r="H6766" i="38"/>
  <c r="G6766" i="38"/>
  <c r="F6766" i="38"/>
  <c r="E6766" i="38"/>
  <c r="H6765" i="38"/>
  <c r="G6765" i="38"/>
  <c r="F6765" i="38"/>
  <c r="E6765" i="38"/>
  <c r="H6764" i="38"/>
  <c r="G6764" i="38"/>
  <c r="F6764" i="38"/>
  <c r="E6764" i="38"/>
  <c r="H6763" i="38"/>
  <c r="G6763" i="38"/>
  <c r="F6763" i="38"/>
  <c r="E6763" i="38"/>
  <c r="H6762" i="38"/>
  <c r="G6762" i="38"/>
  <c r="F6762" i="38"/>
  <c r="E6762" i="38"/>
  <c r="H6761" i="38"/>
  <c r="G6761" i="38"/>
  <c r="F6761" i="38"/>
  <c r="E6761" i="38"/>
  <c r="H6760" i="38"/>
  <c r="G6760" i="38"/>
  <c r="F6760" i="38"/>
  <c r="E6760" i="38"/>
  <c r="H6759" i="38"/>
  <c r="G6759" i="38"/>
  <c r="F6759" i="38"/>
  <c r="E6759" i="38"/>
  <c r="H6758" i="38"/>
  <c r="G6758" i="38"/>
  <c r="F6758" i="38"/>
  <c r="E6758" i="38"/>
  <c r="H6757" i="38"/>
  <c r="G6757" i="38"/>
  <c r="F6757" i="38"/>
  <c r="E6757" i="38"/>
  <c r="H6756" i="38"/>
  <c r="G6756" i="38"/>
  <c r="F6756" i="38"/>
  <c r="E6756" i="38"/>
  <c r="H6755" i="38"/>
  <c r="G6755" i="38"/>
  <c r="F6755" i="38"/>
  <c r="E6755" i="38"/>
  <c r="H6754" i="38"/>
  <c r="G6754" i="38"/>
  <c r="F6754" i="38"/>
  <c r="E6754" i="38"/>
  <c r="H6753" i="38"/>
  <c r="G6753" i="38"/>
  <c r="F6753" i="38"/>
  <c r="E6753" i="38"/>
  <c r="H6752" i="38"/>
  <c r="G6752" i="38"/>
  <c r="F6752" i="38"/>
  <c r="E6752" i="38"/>
  <c r="H6751" i="38"/>
  <c r="G6751" i="38"/>
  <c r="F6751" i="38"/>
  <c r="E6751" i="38"/>
  <c r="H6750" i="38"/>
  <c r="G6750" i="38"/>
  <c r="F6750" i="38"/>
  <c r="E6750" i="38"/>
  <c r="H6749" i="38"/>
  <c r="G6749" i="38"/>
  <c r="F6749" i="38"/>
  <c r="E6749" i="38"/>
  <c r="H6748" i="38"/>
  <c r="G6748" i="38"/>
  <c r="F6748" i="38"/>
  <c r="E6748" i="38"/>
  <c r="H6747" i="38"/>
  <c r="G6747" i="38"/>
  <c r="F6747" i="38"/>
  <c r="E6747" i="38"/>
  <c r="H6746" i="38"/>
  <c r="G6746" i="38"/>
  <c r="F6746" i="38"/>
  <c r="E6746" i="38"/>
  <c r="H6745" i="38"/>
  <c r="G6745" i="38"/>
  <c r="F6745" i="38"/>
  <c r="E6745" i="38"/>
  <c r="H6744" i="38"/>
  <c r="G6744" i="38"/>
  <c r="F6744" i="38"/>
  <c r="E6744" i="38"/>
  <c r="H6743" i="38"/>
  <c r="G6743" i="38"/>
  <c r="F6743" i="38"/>
  <c r="E6743" i="38"/>
  <c r="H6742" i="38"/>
  <c r="G6742" i="38"/>
  <c r="F6742" i="38"/>
  <c r="E6742" i="38"/>
  <c r="H6741" i="38"/>
  <c r="G6741" i="38"/>
  <c r="F6741" i="38"/>
  <c r="E6741" i="38"/>
  <c r="H6740" i="38"/>
  <c r="G6740" i="38"/>
  <c r="F6740" i="38"/>
  <c r="E6740" i="38"/>
  <c r="H6739" i="38"/>
  <c r="G6739" i="38"/>
  <c r="F6739" i="38"/>
  <c r="E6739" i="38"/>
  <c r="H6738" i="38"/>
  <c r="G6738" i="38"/>
  <c r="F6738" i="38"/>
  <c r="E6738" i="38"/>
  <c r="H6737" i="38"/>
  <c r="G6737" i="38"/>
  <c r="F6737" i="38"/>
  <c r="E6737" i="38"/>
  <c r="H6736" i="38"/>
  <c r="G6736" i="38"/>
  <c r="F6736" i="38"/>
  <c r="E6736" i="38"/>
  <c r="H6735" i="38"/>
  <c r="G6735" i="38"/>
  <c r="F6735" i="38"/>
  <c r="E6735" i="38"/>
  <c r="H6734" i="38"/>
  <c r="G6734" i="38"/>
  <c r="F6734" i="38"/>
  <c r="E6734" i="38"/>
  <c r="H6733" i="38"/>
  <c r="G6733" i="38"/>
  <c r="F6733" i="38"/>
  <c r="E6733" i="38"/>
  <c r="H6732" i="38"/>
  <c r="G6732" i="38"/>
  <c r="F6732" i="38"/>
  <c r="E6732" i="38"/>
  <c r="H6731" i="38"/>
  <c r="G6731" i="38"/>
  <c r="F6731" i="38"/>
  <c r="E6731" i="38"/>
  <c r="H6730" i="38"/>
  <c r="G6730" i="38"/>
  <c r="F6730" i="38"/>
  <c r="E6730" i="38"/>
  <c r="H6729" i="38"/>
  <c r="G6729" i="38"/>
  <c r="F6729" i="38"/>
  <c r="E6729" i="38"/>
  <c r="H6728" i="38"/>
  <c r="G6728" i="38"/>
  <c r="F6728" i="38"/>
  <c r="E6728" i="38"/>
  <c r="H6727" i="38"/>
  <c r="G6727" i="38"/>
  <c r="F6727" i="38"/>
  <c r="E6727" i="38"/>
  <c r="H6726" i="38"/>
  <c r="G6726" i="38"/>
  <c r="F6726" i="38"/>
  <c r="E6726" i="38"/>
  <c r="H6725" i="38"/>
  <c r="G6725" i="38"/>
  <c r="F6725" i="38"/>
  <c r="E6725" i="38"/>
  <c r="H6724" i="38"/>
  <c r="G6724" i="38"/>
  <c r="F6724" i="38"/>
  <c r="E6724" i="38"/>
  <c r="H6723" i="38"/>
  <c r="G6723" i="38"/>
  <c r="F6723" i="38"/>
  <c r="E6723" i="38"/>
  <c r="H6722" i="38"/>
  <c r="G6722" i="38"/>
  <c r="F6722" i="38"/>
  <c r="E6722" i="38"/>
  <c r="H6721" i="38"/>
  <c r="G6721" i="38"/>
  <c r="F6721" i="38"/>
  <c r="E6721" i="38"/>
  <c r="H6720" i="38"/>
  <c r="G6720" i="38"/>
  <c r="F6720" i="38"/>
  <c r="E6720" i="38"/>
  <c r="H6719" i="38"/>
  <c r="G6719" i="38"/>
  <c r="F6719" i="38"/>
  <c r="E6719" i="38"/>
  <c r="H6718" i="38"/>
  <c r="G6718" i="38"/>
  <c r="F6718" i="38"/>
  <c r="E6718" i="38"/>
  <c r="H6717" i="38"/>
  <c r="G6717" i="38"/>
  <c r="F6717" i="38"/>
  <c r="E6717" i="38"/>
  <c r="H6716" i="38"/>
  <c r="G6716" i="38"/>
  <c r="F6716" i="38"/>
  <c r="E6716" i="38"/>
  <c r="H6715" i="38"/>
  <c r="G6715" i="38"/>
  <c r="F6715" i="38"/>
  <c r="E6715" i="38"/>
  <c r="H6714" i="38"/>
  <c r="G6714" i="38"/>
  <c r="F6714" i="38"/>
  <c r="E6714" i="38"/>
  <c r="H6713" i="38"/>
  <c r="G6713" i="38"/>
  <c r="F6713" i="38"/>
  <c r="E6713" i="38"/>
  <c r="H6712" i="38"/>
  <c r="G6712" i="38"/>
  <c r="F6712" i="38"/>
  <c r="E6712" i="38"/>
  <c r="H6711" i="38"/>
  <c r="G6711" i="38"/>
  <c r="F6711" i="38"/>
  <c r="E6711" i="38"/>
  <c r="H6710" i="38"/>
  <c r="G6710" i="38"/>
  <c r="F6710" i="38"/>
  <c r="E6710" i="38"/>
  <c r="H6709" i="38"/>
  <c r="G6709" i="38"/>
  <c r="F6709" i="38"/>
  <c r="E6709" i="38"/>
  <c r="H6708" i="38"/>
  <c r="G6708" i="38"/>
  <c r="F6708" i="38"/>
  <c r="E6708" i="38"/>
  <c r="H6707" i="38"/>
  <c r="G6707" i="38"/>
  <c r="F6707" i="38"/>
  <c r="E6707" i="38"/>
  <c r="H6706" i="38"/>
  <c r="G6706" i="38"/>
  <c r="F6706" i="38"/>
  <c r="E6706" i="38"/>
  <c r="H6705" i="38"/>
  <c r="G6705" i="38"/>
  <c r="F6705" i="38"/>
  <c r="E6705" i="38"/>
  <c r="H6704" i="38"/>
  <c r="G6704" i="38"/>
  <c r="F6704" i="38"/>
  <c r="E6704" i="38"/>
  <c r="H6703" i="38"/>
  <c r="G6703" i="38"/>
  <c r="F6703" i="38"/>
  <c r="E6703" i="38"/>
  <c r="H6702" i="38"/>
  <c r="G6702" i="38"/>
  <c r="F6702" i="38"/>
  <c r="E6702" i="38"/>
  <c r="H6701" i="38"/>
  <c r="G6701" i="38"/>
  <c r="F6701" i="38"/>
  <c r="E6701" i="38"/>
  <c r="H6700" i="38"/>
  <c r="G6700" i="38"/>
  <c r="F6700" i="38"/>
  <c r="E6700" i="38"/>
  <c r="H6699" i="38"/>
  <c r="G6699" i="38"/>
  <c r="F6699" i="38"/>
  <c r="E6699" i="38"/>
  <c r="H6698" i="38"/>
  <c r="G6698" i="38"/>
  <c r="F6698" i="38"/>
  <c r="E6698" i="38"/>
  <c r="H6697" i="38"/>
  <c r="G6697" i="38"/>
  <c r="F6697" i="38"/>
  <c r="E6697" i="38"/>
  <c r="H6696" i="38"/>
  <c r="G6696" i="38"/>
  <c r="F6696" i="38"/>
  <c r="E6696" i="38"/>
  <c r="H6695" i="38"/>
  <c r="G6695" i="38"/>
  <c r="F6695" i="38"/>
  <c r="E6695" i="38"/>
  <c r="H6694" i="38"/>
  <c r="G6694" i="38"/>
  <c r="F6694" i="38"/>
  <c r="E6694" i="38"/>
  <c r="H6693" i="38"/>
  <c r="G6693" i="38"/>
  <c r="F6693" i="38"/>
  <c r="E6693" i="38"/>
  <c r="H6692" i="38"/>
  <c r="G6692" i="38"/>
  <c r="F6692" i="38"/>
  <c r="E6692" i="38"/>
  <c r="H6691" i="38"/>
  <c r="G6691" i="38"/>
  <c r="F6691" i="38"/>
  <c r="E6691" i="38"/>
  <c r="H6690" i="38"/>
  <c r="G6690" i="38"/>
  <c r="F6690" i="38"/>
  <c r="E6690" i="38"/>
  <c r="H6689" i="38"/>
  <c r="G6689" i="38"/>
  <c r="F6689" i="38"/>
  <c r="E6689" i="38"/>
  <c r="H6688" i="38"/>
  <c r="G6688" i="38"/>
  <c r="F6688" i="38"/>
  <c r="E6688" i="38"/>
  <c r="H6687" i="38"/>
  <c r="G6687" i="38"/>
  <c r="F6687" i="38"/>
  <c r="E6687" i="38"/>
  <c r="H6686" i="38"/>
  <c r="G6686" i="38"/>
  <c r="F6686" i="38"/>
  <c r="E6686" i="38"/>
  <c r="H6685" i="38"/>
  <c r="G6685" i="38"/>
  <c r="F6685" i="38"/>
  <c r="E6685" i="38"/>
  <c r="H6684" i="38"/>
  <c r="G6684" i="38"/>
  <c r="F6684" i="38"/>
  <c r="E6684" i="38"/>
  <c r="H6683" i="38"/>
  <c r="G6683" i="38"/>
  <c r="F6683" i="38"/>
  <c r="E6683" i="38"/>
  <c r="H6682" i="38"/>
  <c r="G6682" i="38"/>
  <c r="F6682" i="38"/>
  <c r="E6682" i="38"/>
  <c r="H6681" i="38"/>
  <c r="G6681" i="38"/>
  <c r="F6681" i="38"/>
  <c r="E6681" i="38"/>
  <c r="H6680" i="38"/>
  <c r="G6680" i="38"/>
  <c r="F6680" i="38"/>
  <c r="E6680" i="38"/>
  <c r="H6679" i="38"/>
  <c r="G6679" i="38"/>
  <c r="F6679" i="38"/>
  <c r="E6679" i="38"/>
  <c r="H6678" i="38"/>
  <c r="G6678" i="38"/>
  <c r="F6678" i="38"/>
  <c r="E6678" i="38"/>
  <c r="H6677" i="38"/>
  <c r="G6677" i="38"/>
  <c r="F6677" i="38"/>
  <c r="E6677" i="38"/>
  <c r="H6676" i="38"/>
  <c r="G6676" i="38"/>
  <c r="F6676" i="38"/>
  <c r="E6676" i="38"/>
  <c r="H6675" i="38"/>
  <c r="G6675" i="38"/>
  <c r="F6675" i="38"/>
  <c r="E6675" i="38"/>
  <c r="H6674" i="38"/>
  <c r="G6674" i="38"/>
  <c r="F6674" i="38"/>
  <c r="E6674" i="38"/>
  <c r="H6673" i="38"/>
  <c r="G6673" i="38"/>
  <c r="F6673" i="38"/>
  <c r="E6673" i="38"/>
  <c r="H6672" i="38"/>
  <c r="G6672" i="38"/>
  <c r="F6672" i="38"/>
  <c r="E6672" i="38"/>
  <c r="H6671" i="38"/>
  <c r="G6671" i="38"/>
  <c r="F6671" i="38"/>
  <c r="E6671" i="38"/>
  <c r="H6670" i="38"/>
  <c r="G6670" i="38"/>
  <c r="F6670" i="38"/>
  <c r="E6670" i="38"/>
  <c r="H6669" i="38"/>
  <c r="G6669" i="38"/>
  <c r="F6669" i="38"/>
  <c r="E6669" i="38"/>
  <c r="H6668" i="38"/>
  <c r="G6668" i="38"/>
  <c r="F6668" i="38"/>
  <c r="E6668" i="38"/>
  <c r="H6667" i="38"/>
  <c r="G6667" i="38"/>
  <c r="F6667" i="38"/>
  <c r="E6667" i="38"/>
  <c r="H6666" i="38"/>
  <c r="G6666" i="38"/>
  <c r="F6666" i="38"/>
  <c r="E6666" i="38"/>
  <c r="H6665" i="38"/>
  <c r="G6665" i="38"/>
  <c r="F6665" i="38"/>
  <c r="E6665" i="38"/>
  <c r="H6664" i="38"/>
  <c r="G6664" i="38"/>
  <c r="F6664" i="38"/>
  <c r="E6664" i="38"/>
  <c r="H6663" i="38"/>
  <c r="G6663" i="38"/>
  <c r="F6663" i="38"/>
  <c r="E6663" i="38"/>
  <c r="H6662" i="38"/>
  <c r="G6662" i="38"/>
  <c r="F6662" i="38"/>
  <c r="E6662" i="38"/>
  <c r="H6661" i="38"/>
  <c r="G6661" i="38"/>
  <c r="F6661" i="38"/>
  <c r="E6661" i="38"/>
  <c r="H6660" i="38"/>
  <c r="G6660" i="38"/>
  <c r="F6660" i="38"/>
  <c r="E6660" i="38"/>
  <c r="H6659" i="38"/>
  <c r="G6659" i="38"/>
  <c r="F6659" i="38"/>
  <c r="E6659" i="38"/>
  <c r="H6658" i="38"/>
  <c r="G6658" i="38"/>
  <c r="F6658" i="38"/>
  <c r="E6658" i="38"/>
  <c r="H6657" i="38"/>
  <c r="G6657" i="38"/>
  <c r="F6657" i="38"/>
  <c r="E6657" i="38"/>
  <c r="H6656" i="38"/>
  <c r="G6656" i="38"/>
  <c r="F6656" i="38"/>
  <c r="E6656" i="38"/>
  <c r="H6655" i="38"/>
  <c r="G6655" i="38"/>
  <c r="F6655" i="38"/>
  <c r="E6655" i="38"/>
  <c r="H6654" i="38"/>
  <c r="G6654" i="38"/>
  <c r="F6654" i="38"/>
  <c r="E6654" i="38"/>
  <c r="H6653" i="38"/>
  <c r="G6653" i="38"/>
  <c r="F6653" i="38"/>
  <c r="E6653" i="38"/>
  <c r="H6652" i="38"/>
  <c r="G6652" i="38"/>
  <c r="F6652" i="38"/>
  <c r="E6652" i="38"/>
  <c r="H6651" i="38"/>
  <c r="G6651" i="38"/>
  <c r="F6651" i="38"/>
  <c r="E6651" i="38"/>
  <c r="H6650" i="38"/>
  <c r="G6650" i="38"/>
  <c r="F6650" i="38"/>
  <c r="E6650" i="38"/>
  <c r="H6649" i="38"/>
  <c r="G6649" i="38"/>
  <c r="F6649" i="38"/>
  <c r="E6649" i="38"/>
  <c r="H6648" i="38"/>
  <c r="G6648" i="38"/>
  <c r="F6648" i="38"/>
  <c r="E6648" i="38"/>
  <c r="H6647" i="38"/>
  <c r="G6647" i="38"/>
  <c r="F6647" i="38"/>
  <c r="E6647" i="38"/>
  <c r="H6646" i="38"/>
  <c r="G6646" i="38"/>
  <c r="F6646" i="38"/>
  <c r="E6646" i="38"/>
  <c r="H6645" i="38"/>
  <c r="G6645" i="38"/>
  <c r="F6645" i="38"/>
  <c r="E6645" i="38"/>
  <c r="H6644" i="38"/>
  <c r="G6644" i="38"/>
  <c r="F6644" i="38"/>
  <c r="E6644" i="38"/>
  <c r="H6643" i="38"/>
  <c r="G6643" i="38"/>
  <c r="F6643" i="38"/>
  <c r="E6643" i="38"/>
  <c r="H6642" i="38"/>
  <c r="G6642" i="38"/>
  <c r="F6642" i="38"/>
  <c r="E6642" i="38"/>
  <c r="H6641" i="38"/>
  <c r="G6641" i="38"/>
  <c r="F6641" i="38"/>
  <c r="E6641" i="38"/>
  <c r="H6640" i="38"/>
  <c r="G6640" i="38"/>
  <c r="F6640" i="38"/>
  <c r="E6640" i="38"/>
  <c r="H6639" i="38"/>
  <c r="G6639" i="38"/>
  <c r="F6639" i="38"/>
  <c r="E6639" i="38"/>
  <c r="H6638" i="38"/>
  <c r="G6638" i="38"/>
  <c r="F6638" i="38"/>
  <c r="E6638" i="38"/>
  <c r="H6637" i="38"/>
  <c r="G6637" i="38"/>
  <c r="F6637" i="38"/>
  <c r="E6637" i="38"/>
  <c r="H6636" i="38"/>
  <c r="G6636" i="38"/>
  <c r="F6636" i="38"/>
  <c r="E6636" i="38"/>
  <c r="H6635" i="38"/>
  <c r="G6635" i="38"/>
  <c r="F6635" i="38"/>
  <c r="E6635" i="38"/>
  <c r="H6634" i="38"/>
  <c r="G6634" i="38"/>
  <c r="F6634" i="38"/>
  <c r="E6634" i="38"/>
  <c r="H6633" i="38"/>
  <c r="G6633" i="38"/>
  <c r="F6633" i="38"/>
  <c r="E6633" i="38"/>
  <c r="H6632" i="38"/>
  <c r="G6632" i="38"/>
  <c r="F6632" i="38"/>
  <c r="E6632" i="38"/>
  <c r="H6631" i="38"/>
  <c r="G6631" i="38"/>
  <c r="F6631" i="38"/>
  <c r="E6631" i="38"/>
  <c r="H6630" i="38"/>
  <c r="G6630" i="38"/>
  <c r="F6630" i="38"/>
  <c r="E6630" i="38"/>
  <c r="H6629" i="38"/>
  <c r="G6629" i="38"/>
  <c r="F6629" i="38"/>
  <c r="E6629" i="38"/>
  <c r="H6628" i="38"/>
  <c r="G6628" i="38"/>
  <c r="F6628" i="38"/>
  <c r="E6628" i="38"/>
  <c r="H6627" i="38"/>
  <c r="G6627" i="38"/>
  <c r="F6627" i="38"/>
  <c r="E6627" i="38"/>
  <c r="H6626" i="38"/>
  <c r="G6626" i="38"/>
  <c r="F6626" i="38"/>
  <c r="E6626" i="38"/>
  <c r="H6625" i="38"/>
  <c r="G6625" i="38"/>
  <c r="F6625" i="38"/>
  <c r="E6625" i="38"/>
  <c r="H6624" i="38"/>
  <c r="G6624" i="38"/>
  <c r="F6624" i="38"/>
  <c r="E6624" i="38"/>
  <c r="H6623" i="38"/>
  <c r="G6623" i="38"/>
  <c r="F6623" i="38"/>
  <c r="E6623" i="38"/>
  <c r="H6622" i="38"/>
  <c r="G6622" i="38"/>
  <c r="F6622" i="38"/>
  <c r="E6622" i="38"/>
  <c r="H6621" i="38"/>
  <c r="G6621" i="38"/>
  <c r="F6621" i="38"/>
  <c r="E6621" i="38"/>
  <c r="H6620" i="38"/>
  <c r="G6620" i="38"/>
  <c r="F6620" i="38"/>
  <c r="E6620" i="38"/>
  <c r="H6619" i="38"/>
  <c r="G6619" i="38"/>
  <c r="F6619" i="38"/>
  <c r="E6619" i="38"/>
  <c r="H6618" i="38"/>
  <c r="G6618" i="38"/>
  <c r="F6618" i="38"/>
  <c r="E6618" i="38"/>
  <c r="H6617" i="38"/>
  <c r="G6617" i="38"/>
  <c r="F6617" i="38"/>
  <c r="E6617" i="38"/>
  <c r="H6616" i="38"/>
  <c r="G6616" i="38"/>
  <c r="F6616" i="38"/>
  <c r="E6616" i="38"/>
  <c r="H6615" i="38"/>
  <c r="G6615" i="38"/>
  <c r="F6615" i="38"/>
  <c r="E6615" i="38"/>
  <c r="H6614" i="38"/>
  <c r="G6614" i="38"/>
  <c r="F6614" i="38"/>
  <c r="E6614" i="38"/>
  <c r="H6613" i="38"/>
  <c r="G6613" i="38"/>
  <c r="F6613" i="38"/>
  <c r="E6613" i="38"/>
  <c r="H6612" i="38"/>
  <c r="G6612" i="38"/>
  <c r="F6612" i="38"/>
  <c r="E6612" i="38"/>
  <c r="H6611" i="38"/>
  <c r="G6611" i="38"/>
  <c r="F6611" i="38"/>
  <c r="E6611" i="38"/>
  <c r="H6610" i="38"/>
  <c r="G6610" i="38"/>
  <c r="F6610" i="38"/>
  <c r="E6610" i="38"/>
  <c r="H6609" i="38"/>
  <c r="G6609" i="38"/>
  <c r="F6609" i="38"/>
  <c r="E6609" i="38"/>
  <c r="H6608" i="38"/>
  <c r="G6608" i="38"/>
  <c r="F6608" i="38"/>
  <c r="E6608" i="38"/>
  <c r="H6607" i="38"/>
  <c r="G6607" i="38"/>
  <c r="F6607" i="38"/>
  <c r="E6607" i="38"/>
  <c r="H6606" i="38"/>
  <c r="G6606" i="38"/>
  <c r="F6606" i="38"/>
  <c r="E6606" i="38"/>
  <c r="H6605" i="38"/>
  <c r="G6605" i="38"/>
  <c r="F6605" i="38"/>
  <c r="E6605" i="38"/>
  <c r="H6604" i="38"/>
  <c r="G6604" i="38"/>
  <c r="F6604" i="38"/>
  <c r="E6604" i="38"/>
  <c r="H6603" i="38"/>
  <c r="G6603" i="38"/>
  <c r="F6603" i="38"/>
  <c r="E6603" i="38"/>
  <c r="H6602" i="38"/>
  <c r="G6602" i="38"/>
  <c r="F6602" i="38"/>
  <c r="E6602" i="38"/>
  <c r="H6601" i="38"/>
  <c r="G6601" i="38"/>
  <c r="F6601" i="38"/>
  <c r="E6601" i="38"/>
  <c r="H6600" i="38"/>
  <c r="G6600" i="38"/>
  <c r="F6600" i="38"/>
  <c r="E6600" i="38"/>
  <c r="H6599" i="38"/>
  <c r="G6599" i="38"/>
  <c r="F6599" i="38"/>
  <c r="E6599" i="38"/>
  <c r="H6598" i="38"/>
  <c r="G6598" i="38"/>
  <c r="F6598" i="38"/>
  <c r="E6598" i="38"/>
  <c r="H6597" i="38"/>
  <c r="G6597" i="38"/>
  <c r="F6597" i="38"/>
  <c r="E6597" i="38"/>
  <c r="H6596" i="38"/>
  <c r="G6596" i="38"/>
  <c r="F6596" i="38"/>
  <c r="E6596" i="38"/>
  <c r="H6595" i="38"/>
  <c r="G6595" i="38"/>
  <c r="F6595" i="38"/>
  <c r="E6595" i="38"/>
  <c r="H6594" i="38"/>
  <c r="G6594" i="38"/>
  <c r="F6594" i="38"/>
  <c r="E6594" i="38"/>
  <c r="H6593" i="38"/>
  <c r="G6593" i="38"/>
  <c r="F6593" i="38"/>
  <c r="E6593" i="38"/>
  <c r="H6592" i="38"/>
  <c r="G6592" i="38"/>
  <c r="F6592" i="38"/>
  <c r="E6592" i="38"/>
  <c r="H6591" i="38"/>
  <c r="G6591" i="38"/>
  <c r="F6591" i="38"/>
  <c r="E6591" i="38"/>
  <c r="H6590" i="38"/>
  <c r="G6590" i="38"/>
  <c r="F6590" i="38"/>
  <c r="E6590" i="38"/>
  <c r="H6589" i="38"/>
  <c r="G6589" i="38"/>
  <c r="F6589" i="38"/>
  <c r="E6589" i="38"/>
  <c r="H6588" i="38"/>
  <c r="G6588" i="38"/>
  <c r="F6588" i="38"/>
  <c r="E6588" i="38"/>
  <c r="H6587" i="38"/>
  <c r="G6587" i="38"/>
  <c r="F6587" i="38"/>
  <c r="E6587" i="38"/>
  <c r="H6586" i="38"/>
  <c r="G6586" i="38"/>
  <c r="F6586" i="38"/>
  <c r="E6586" i="38"/>
  <c r="H6585" i="38"/>
  <c r="G6585" i="38"/>
  <c r="F6585" i="38"/>
  <c r="E6585" i="38"/>
  <c r="H6584" i="38"/>
  <c r="G6584" i="38"/>
  <c r="F6584" i="38"/>
  <c r="E6584" i="38"/>
  <c r="H6583" i="38"/>
  <c r="G6583" i="38"/>
  <c r="F6583" i="38"/>
  <c r="E6583" i="38"/>
  <c r="H6582" i="38"/>
  <c r="G6582" i="38"/>
  <c r="F6582" i="38"/>
  <c r="E6582" i="38"/>
  <c r="H6581" i="38"/>
  <c r="G6581" i="38"/>
  <c r="F6581" i="38"/>
  <c r="E6581" i="38"/>
  <c r="H6580" i="38"/>
  <c r="G6580" i="38"/>
  <c r="F6580" i="38"/>
  <c r="E6580" i="38"/>
  <c r="H6579" i="38"/>
  <c r="G6579" i="38"/>
  <c r="F6579" i="38"/>
  <c r="E6579" i="38"/>
  <c r="H6578" i="38"/>
  <c r="G6578" i="38"/>
  <c r="F6578" i="38"/>
  <c r="E6578" i="38"/>
  <c r="H6577" i="38"/>
  <c r="G6577" i="38"/>
  <c r="F6577" i="38"/>
  <c r="E6577" i="38"/>
  <c r="H6576" i="38"/>
  <c r="G6576" i="38"/>
  <c r="F6576" i="38"/>
  <c r="E6576" i="38"/>
  <c r="H6575" i="38"/>
  <c r="G6575" i="38"/>
  <c r="F6575" i="38"/>
  <c r="E6575" i="38"/>
  <c r="H6574" i="38"/>
  <c r="G6574" i="38"/>
  <c r="F6574" i="38"/>
  <c r="E6574" i="38"/>
  <c r="H6573" i="38"/>
  <c r="G6573" i="38"/>
  <c r="F6573" i="38"/>
  <c r="E6573" i="38"/>
  <c r="H6572" i="38"/>
  <c r="G6572" i="38"/>
  <c r="F6572" i="38"/>
  <c r="E6572" i="38"/>
  <c r="H6571" i="38"/>
  <c r="G6571" i="38"/>
  <c r="F6571" i="38"/>
  <c r="E6571" i="38"/>
  <c r="H6570" i="38"/>
  <c r="G6570" i="38"/>
  <c r="F6570" i="38"/>
  <c r="E6570" i="38"/>
  <c r="H6569" i="38"/>
  <c r="G6569" i="38"/>
  <c r="F6569" i="38"/>
  <c r="E6569" i="38"/>
  <c r="H6568" i="38"/>
  <c r="G6568" i="38"/>
  <c r="F6568" i="38"/>
  <c r="E6568" i="38"/>
  <c r="H6567" i="38"/>
  <c r="G6567" i="38"/>
  <c r="F6567" i="38"/>
  <c r="E6567" i="38"/>
  <c r="H6566" i="38"/>
  <c r="G6566" i="38"/>
  <c r="F6566" i="38"/>
  <c r="E6566" i="38"/>
  <c r="H6565" i="38"/>
  <c r="G6565" i="38"/>
  <c r="F6565" i="38"/>
  <c r="E6565" i="38"/>
  <c r="H6564" i="38"/>
  <c r="G6564" i="38"/>
  <c r="F6564" i="38"/>
  <c r="E6564" i="38"/>
  <c r="H6563" i="38"/>
  <c r="G6563" i="38"/>
  <c r="F6563" i="38"/>
  <c r="E6563" i="38"/>
  <c r="H6562" i="38"/>
  <c r="G6562" i="38"/>
  <c r="F6562" i="38"/>
  <c r="E6562" i="38"/>
  <c r="H6561" i="38"/>
  <c r="G6561" i="38"/>
  <c r="F6561" i="38"/>
  <c r="E6561" i="38"/>
  <c r="H6560" i="38"/>
  <c r="G6560" i="38"/>
  <c r="F6560" i="38"/>
  <c r="E6560" i="38"/>
  <c r="H6559" i="38"/>
  <c r="G6559" i="38"/>
  <c r="F6559" i="38"/>
  <c r="E6559" i="38"/>
  <c r="H6558" i="38"/>
  <c r="G6558" i="38"/>
  <c r="F6558" i="38"/>
  <c r="E6558" i="38"/>
  <c r="H6557" i="38"/>
  <c r="G6557" i="38"/>
  <c r="F6557" i="38"/>
  <c r="E6557" i="38"/>
  <c r="H6556" i="38"/>
  <c r="G6556" i="38"/>
  <c r="F6556" i="38"/>
  <c r="E6556" i="38"/>
  <c r="H6555" i="38"/>
  <c r="G6555" i="38"/>
  <c r="F6555" i="38"/>
  <c r="E6555" i="38"/>
  <c r="H6554" i="38"/>
  <c r="G6554" i="38"/>
  <c r="F6554" i="38"/>
  <c r="E6554" i="38"/>
  <c r="H6553" i="38"/>
  <c r="G6553" i="38"/>
  <c r="F6553" i="38"/>
  <c r="E6553" i="38"/>
  <c r="H6552" i="38"/>
  <c r="G6552" i="38"/>
  <c r="F6552" i="38"/>
  <c r="E6552" i="38"/>
  <c r="H6551" i="38"/>
  <c r="G6551" i="38"/>
  <c r="F6551" i="38"/>
  <c r="E6551" i="38"/>
  <c r="H6550" i="38"/>
  <c r="G6550" i="38"/>
  <c r="F6550" i="38"/>
  <c r="E6550" i="38"/>
  <c r="H6549" i="38"/>
  <c r="G6549" i="38"/>
  <c r="F6549" i="38"/>
  <c r="E6549" i="38"/>
  <c r="H6548" i="38"/>
  <c r="G6548" i="38"/>
  <c r="F6548" i="38"/>
  <c r="E6548" i="38"/>
  <c r="H6547" i="38"/>
  <c r="G6547" i="38"/>
  <c r="F6547" i="38"/>
  <c r="E6547" i="38"/>
  <c r="H6546" i="38"/>
  <c r="G6546" i="38"/>
  <c r="F6546" i="38"/>
  <c r="E6546" i="38"/>
  <c r="H6545" i="38"/>
  <c r="G6545" i="38"/>
  <c r="F6545" i="38"/>
  <c r="E6545" i="38"/>
  <c r="H6544" i="38"/>
  <c r="G6544" i="38"/>
  <c r="F6544" i="38"/>
  <c r="E6544" i="38"/>
  <c r="H6543" i="38"/>
  <c r="G6543" i="38"/>
  <c r="F6543" i="38"/>
  <c r="E6543" i="38"/>
  <c r="H6542" i="38"/>
  <c r="G6542" i="38"/>
  <c r="F6542" i="38"/>
  <c r="E6542" i="38"/>
  <c r="H6541" i="38"/>
  <c r="G6541" i="38"/>
  <c r="F6541" i="38"/>
  <c r="E6541" i="38"/>
  <c r="H6540" i="38"/>
  <c r="G6540" i="38"/>
  <c r="F6540" i="38"/>
  <c r="E6540" i="38"/>
  <c r="H6539" i="38"/>
  <c r="G6539" i="38"/>
  <c r="F6539" i="38"/>
  <c r="E6539" i="38"/>
  <c r="H6538" i="38"/>
  <c r="G6538" i="38"/>
  <c r="F6538" i="38"/>
  <c r="E6538" i="38"/>
  <c r="H6537" i="38"/>
  <c r="G6537" i="38"/>
  <c r="F6537" i="38"/>
  <c r="E6537" i="38"/>
  <c r="H6536" i="38"/>
  <c r="G6536" i="38"/>
  <c r="F6536" i="38"/>
  <c r="E6536" i="38"/>
  <c r="H6535" i="38"/>
  <c r="G6535" i="38"/>
  <c r="F6535" i="38"/>
  <c r="E6535" i="38"/>
  <c r="H6534" i="38"/>
  <c r="G6534" i="38"/>
  <c r="F6534" i="38"/>
  <c r="E6534" i="38"/>
  <c r="H6533" i="38"/>
  <c r="G6533" i="38"/>
  <c r="F6533" i="38"/>
  <c r="E6533" i="38"/>
  <c r="H6532" i="38"/>
  <c r="G6532" i="38"/>
  <c r="F6532" i="38"/>
  <c r="E6532" i="38"/>
  <c r="H6531" i="38"/>
  <c r="G6531" i="38"/>
  <c r="F6531" i="38"/>
  <c r="E6531" i="38"/>
  <c r="H6530" i="38"/>
  <c r="G6530" i="38"/>
  <c r="F6530" i="38"/>
  <c r="E6530" i="38"/>
  <c r="H6529" i="38"/>
  <c r="G6529" i="38"/>
  <c r="F6529" i="38"/>
  <c r="E6529" i="38"/>
  <c r="H6528" i="38"/>
  <c r="G6528" i="38"/>
  <c r="F6528" i="38"/>
  <c r="E6528" i="38"/>
  <c r="H6527" i="38"/>
  <c r="G6527" i="38"/>
  <c r="F6527" i="38"/>
  <c r="E6527" i="38"/>
  <c r="H6526" i="38"/>
  <c r="G6526" i="38"/>
  <c r="F6526" i="38"/>
  <c r="E6526" i="38"/>
  <c r="H6525" i="38"/>
  <c r="G6525" i="38"/>
  <c r="F6525" i="38"/>
  <c r="E6525" i="38"/>
  <c r="H6524" i="38"/>
  <c r="G6524" i="38"/>
  <c r="F6524" i="38"/>
  <c r="E6524" i="38"/>
  <c r="H6523" i="38"/>
  <c r="G6523" i="38"/>
  <c r="F6523" i="38"/>
  <c r="E6523" i="38"/>
  <c r="H6522" i="38"/>
  <c r="G6522" i="38"/>
  <c r="F6522" i="38"/>
  <c r="E6522" i="38"/>
  <c r="H6521" i="38"/>
  <c r="G6521" i="38"/>
  <c r="F6521" i="38"/>
  <c r="E6521" i="38"/>
  <c r="H6520" i="38"/>
  <c r="G6520" i="38"/>
  <c r="F6520" i="38"/>
  <c r="E6520" i="38"/>
  <c r="H6519" i="38"/>
  <c r="G6519" i="38"/>
  <c r="F6519" i="38"/>
  <c r="E6519" i="38"/>
  <c r="H6518" i="38"/>
  <c r="G6518" i="38"/>
  <c r="F6518" i="38"/>
  <c r="E6518" i="38"/>
  <c r="H6517" i="38"/>
  <c r="G6517" i="38"/>
  <c r="F6517" i="38"/>
  <c r="E6517" i="38"/>
  <c r="H6516" i="38"/>
  <c r="G6516" i="38"/>
  <c r="F6516" i="38"/>
  <c r="E6516" i="38"/>
  <c r="H6515" i="38"/>
  <c r="G6515" i="38"/>
  <c r="F6515" i="38"/>
  <c r="E6515" i="38"/>
  <c r="H6514" i="38"/>
  <c r="G6514" i="38"/>
  <c r="F6514" i="38"/>
  <c r="E6514" i="38"/>
  <c r="H6513" i="38"/>
  <c r="G6513" i="38"/>
  <c r="F6513" i="38"/>
  <c r="E6513" i="38"/>
  <c r="H6512" i="38"/>
  <c r="G6512" i="38"/>
  <c r="F6512" i="38"/>
  <c r="E6512" i="38"/>
  <c r="H6511" i="38"/>
  <c r="G6511" i="38"/>
  <c r="F6511" i="38"/>
  <c r="E6511" i="38"/>
  <c r="H6510" i="38"/>
  <c r="G6510" i="38"/>
  <c r="F6510" i="38"/>
  <c r="E6510" i="38"/>
  <c r="H6509" i="38"/>
  <c r="G6509" i="38"/>
  <c r="F6509" i="38"/>
  <c r="E6509" i="38"/>
  <c r="H6508" i="38"/>
  <c r="G6508" i="38"/>
  <c r="F6508" i="38"/>
  <c r="E6508" i="38"/>
  <c r="H6507" i="38"/>
  <c r="G6507" i="38"/>
  <c r="F6507" i="38"/>
  <c r="E6507" i="38"/>
  <c r="H6506" i="38"/>
  <c r="G6506" i="38"/>
  <c r="F6506" i="38"/>
  <c r="E6506" i="38"/>
  <c r="H6505" i="38"/>
  <c r="G6505" i="38"/>
  <c r="F6505" i="38"/>
  <c r="E6505" i="38"/>
  <c r="H6504" i="38"/>
  <c r="G6504" i="38"/>
  <c r="F6504" i="38"/>
  <c r="E6504" i="38"/>
  <c r="H6503" i="38"/>
  <c r="G6503" i="38"/>
  <c r="F6503" i="38"/>
  <c r="E6503" i="38"/>
  <c r="H6502" i="38"/>
  <c r="G6502" i="38"/>
  <c r="F6502" i="38"/>
  <c r="E6502" i="38"/>
  <c r="H6501" i="38"/>
  <c r="G6501" i="38"/>
  <c r="F6501" i="38"/>
  <c r="E6501" i="38"/>
  <c r="H6500" i="38"/>
  <c r="G6500" i="38"/>
  <c r="F6500" i="38"/>
  <c r="E6500" i="38"/>
  <c r="H6499" i="38"/>
  <c r="G6499" i="38"/>
  <c r="F6499" i="38"/>
  <c r="E6499" i="38"/>
  <c r="H6498" i="38"/>
  <c r="G6498" i="38"/>
  <c r="F6498" i="38"/>
  <c r="E6498" i="38"/>
  <c r="H6497" i="38"/>
  <c r="G6497" i="38"/>
  <c r="F6497" i="38"/>
  <c r="E6497" i="38"/>
  <c r="H6496" i="38"/>
  <c r="G6496" i="38"/>
  <c r="F6496" i="38"/>
  <c r="E6496" i="38"/>
  <c r="H6495" i="38"/>
  <c r="G6495" i="38"/>
  <c r="F6495" i="38"/>
  <c r="E6495" i="38"/>
  <c r="H6494" i="38"/>
  <c r="G6494" i="38"/>
  <c r="F6494" i="38"/>
  <c r="E6494" i="38"/>
  <c r="H6493" i="38"/>
  <c r="G6493" i="38"/>
  <c r="F6493" i="38"/>
  <c r="E6493" i="38"/>
  <c r="H6492" i="38"/>
  <c r="G6492" i="38"/>
  <c r="F6492" i="38"/>
  <c r="E6492" i="38"/>
  <c r="H6491" i="38"/>
  <c r="G6491" i="38"/>
  <c r="F6491" i="38"/>
  <c r="E6491" i="38"/>
  <c r="H6490" i="38"/>
  <c r="G6490" i="38"/>
  <c r="F6490" i="38"/>
  <c r="E6490" i="38"/>
  <c r="H6489" i="38"/>
  <c r="G6489" i="38"/>
  <c r="F6489" i="38"/>
  <c r="E6489" i="38"/>
  <c r="H6488" i="38"/>
  <c r="G6488" i="38"/>
  <c r="F6488" i="38"/>
  <c r="E6488" i="38"/>
  <c r="H6487" i="38"/>
  <c r="G6487" i="38"/>
  <c r="F6487" i="38"/>
  <c r="E6487" i="38"/>
  <c r="H6486" i="38"/>
  <c r="G6486" i="38"/>
  <c r="F6486" i="38"/>
  <c r="E6486" i="38"/>
  <c r="H6485" i="38"/>
  <c r="G6485" i="38"/>
  <c r="F6485" i="38"/>
  <c r="E6485" i="38"/>
  <c r="H6484" i="38"/>
  <c r="G6484" i="38"/>
  <c r="F6484" i="38"/>
  <c r="E6484" i="38"/>
  <c r="H6483" i="38"/>
  <c r="G6483" i="38"/>
  <c r="F6483" i="38"/>
  <c r="E6483" i="38"/>
  <c r="H6482" i="38"/>
  <c r="G6482" i="38"/>
  <c r="F6482" i="38"/>
  <c r="E6482" i="38"/>
  <c r="H6481" i="38"/>
  <c r="G6481" i="38"/>
  <c r="F6481" i="38"/>
  <c r="E6481" i="38"/>
  <c r="H6480" i="38"/>
  <c r="G6480" i="38"/>
  <c r="F6480" i="38"/>
  <c r="E6480" i="38"/>
  <c r="H6479" i="38"/>
  <c r="G6479" i="38"/>
  <c r="F6479" i="38"/>
  <c r="E6479" i="38"/>
  <c r="H6478" i="38"/>
  <c r="G6478" i="38"/>
  <c r="F6478" i="38"/>
  <c r="E6478" i="38"/>
  <c r="H6477" i="38"/>
  <c r="G6477" i="38"/>
  <c r="F6477" i="38"/>
  <c r="E6477" i="38"/>
  <c r="H6476" i="38"/>
  <c r="G6476" i="38"/>
  <c r="F6476" i="38"/>
  <c r="E6476" i="38"/>
  <c r="H6475" i="38"/>
  <c r="G6475" i="38"/>
  <c r="F6475" i="38"/>
  <c r="E6475" i="38"/>
  <c r="H6474" i="38"/>
  <c r="G6474" i="38"/>
  <c r="F6474" i="38"/>
  <c r="E6474" i="38"/>
  <c r="H6473" i="38"/>
  <c r="G6473" i="38"/>
  <c r="F6473" i="38"/>
  <c r="E6473" i="38"/>
  <c r="H6472" i="38"/>
  <c r="G6472" i="38"/>
  <c r="F6472" i="38"/>
  <c r="E6472" i="38"/>
  <c r="H6471" i="38"/>
  <c r="G6471" i="38"/>
  <c r="F6471" i="38"/>
  <c r="E6471" i="38"/>
  <c r="H6470" i="38"/>
  <c r="G6470" i="38"/>
  <c r="F6470" i="38"/>
  <c r="E6470" i="38"/>
  <c r="H6469" i="38"/>
  <c r="G6469" i="38"/>
  <c r="F6469" i="38"/>
  <c r="E6469" i="38"/>
  <c r="H6468" i="38"/>
  <c r="G6468" i="38"/>
  <c r="F6468" i="38"/>
  <c r="E6468" i="38"/>
  <c r="H6467" i="38"/>
  <c r="G6467" i="38"/>
  <c r="F6467" i="38"/>
  <c r="E6467" i="38"/>
  <c r="H6466" i="38"/>
  <c r="G6466" i="38"/>
  <c r="F6466" i="38"/>
  <c r="E6466" i="38"/>
  <c r="H6465" i="38"/>
  <c r="G6465" i="38"/>
  <c r="F6465" i="38"/>
  <c r="E6465" i="38"/>
  <c r="H6464" i="38"/>
  <c r="G6464" i="38"/>
  <c r="F6464" i="38"/>
  <c r="E6464" i="38"/>
  <c r="H6463" i="38"/>
  <c r="G6463" i="38"/>
  <c r="F6463" i="38"/>
  <c r="E6463" i="38"/>
  <c r="H6462" i="38"/>
  <c r="G6462" i="38"/>
  <c r="F6462" i="38"/>
  <c r="E6462" i="38"/>
  <c r="H6461" i="38"/>
  <c r="G6461" i="38"/>
  <c r="F6461" i="38"/>
  <c r="E6461" i="38"/>
  <c r="H6460" i="38"/>
  <c r="G6460" i="38"/>
  <c r="F6460" i="38"/>
  <c r="E6460" i="38"/>
  <c r="H6459" i="38"/>
  <c r="G6459" i="38"/>
  <c r="F6459" i="38"/>
  <c r="E6459" i="38"/>
  <c r="H6458" i="38"/>
  <c r="G6458" i="38"/>
  <c r="F6458" i="38"/>
  <c r="E6458" i="38"/>
  <c r="H6457" i="38"/>
  <c r="G6457" i="38"/>
  <c r="F6457" i="38"/>
  <c r="E6457" i="38"/>
  <c r="H6456" i="38"/>
  <c r="G6456" i="38"/>
  <c r="F6456" i="38"/>
  <c r="E6456" i="38"/>
  <c r="H6455" i="38"/>
  <c r="G6455" i="38"/>
  <c r="F6455" i="38"/>
  <c r="E6455" i="38"/>
  <c r="H6454" i="38"/>
  <c r="G6454" i="38"/>
  <c r="F6454" i="38"/>
  <c r="E6454" i="38"/>
  <c r="H6453" i="38"/>
  <c r="G6453" i="38"/>
  <c r="F6453" i="38"/>
  <c r="E6453" i="38"/>
  <c r="H6452" i="38"/>
  <c r="G6452" i="38"/>
  <c r="F6452" i="38"/>
  <c r="E6452" i="38"/>
  <c r="H6451" i="38"/>
  <c r="G6451" i="38"/>
  <c r="F6451" i="38"/>
  <c r="E6451" i="38"/>
  <c r="H6450" i="38"/>
  <c r="G6450" i="38"/>
  <c r="F6450" i="38"/>
  <c r="E6450" i="38"/>
  <c r="H6449" i="38"/>
  <c r="G6449" i="38"/>
  <c r="F6449" i="38"/>
  <c r="E6449" i="38"/>
  <c r="H6448" i="38"/>
  <c r="G6448" i="38"/>
  <c r="F6448" i="38"/>
  <c r="E6448" i="38"/>
  <c r="H6447" i="38"/>
  <c r="G6447" i="38"/>
  <c r="F6447" i="38"/>
  <c r="E6447" i="38"/>
  <c r="H6446" i="38"/>
  <c r="G6446" i="38"/>
  <c r="F6446" i="38"/>
  <c r="E6446" i="38"/>
  <c r="H6445" i="38"/>
  <c r="G6445" i="38"/>
  <c r="F6445" i="38"/>
  <c r="E6445" i="38"/>
  <c r="H6444" i="38"/>
  <c r="G6444" i="38"/>
  <c r="F6444" i="38"/>
  <c r="E6444" i="38"/>
  <c r="H6443" i="38"/>
  <c r="G6443" i="38"/>
  <c r="F6443" i="38"/>
  <c r="E6443" i="38"/>
  <c r="H6442" i="38"/>
  <c r="G6442" i="38"/>
  <c r="F6442" i="38"/>
  <c r="E6442" i="38"/>
  <c r="H6441" i="38"/>
  <c r="G6441" i="38"/>
  <c r="F6441" i="38"/>
  <c r="E6441" i="38"/>
  <c r="H6440" i="38"/>
  <c r="G6440" i="38"/>
  <c r="F6440" i="38"/>
  <c r="E6440" i="38"/>
  <c r="H6439" i="38"/>
  <c r="G6439" i="38"/>
  <c r="F6439" i="38"/>
  <c r="E6439" i="38"/>
  <c r="H6438" i="38"/>
  <c r="G6438" i="38"/>
  <c r="F6438" i="38"/>
  <c r="E6438" i="38"/>
  <c r="H6437" i="38"/>
  <c r="G6437" i="38"/>
  <c r="F6437" i="38"/>
  <c r="E6437" i="38"/>
  <c r="H6436" i="38"/>
  <c r="G6436" i="38"/>
  <c r="F6436" i="38"/>
  <c r="E6436" i="38"/>
  <c r="H6435" i="38"/>
  <c r="G6435" i="38"/>
  <c r="F6435" i="38"/>
  <c r="E6435" i="38"/>
  <c r="H6434" i="38"/>
  <c r="G6434" i="38"/>
  <c r="F6434" i="38"/>
  <c r="E6434" i="38"/>
  <c r="H6433" i="38"/>
  <c r="G6433" i="38"/>
  <c r="F6433" i="38"/>
  <c r="E6433" i="38"/>
  <c r="H6432" i="38"/>
  <c r="G6432" i="38"/>
  <c r="F6432" i="38"/>
  <c r="E6432" i="38"/>
  <c r="H6431" i="38"/>
  <c r="G6431" i="38"/>
  <c r="F6431" i="38"/>
  <c r="E6431" i="38"/>
  <c r="H6430" i="38"/>
  <c r="G6430" i="38"/>
  <c r="F6430" i="38"/>
  <c r="E6430" i="38"/>
  <c r="H6429" i="38"/>
  <c r="G6429" i="38"/>
  <c r="F6429" i="38"/>
  <c r="E6429" i="38"/>
  <c r="H6428" i="38"/>
  <c r="G6428" i="38"/>
  <c r="F6428" i="38"/>
  <c r="E6428" i="38"/>
  <c r="H6427" i="38"/>
  <c r="G6427" i="38"/>
  <c r="F6427" i="38"/>
  <c r="E6427" i="38"/>
  <c r="H6426" i="38"/>
  <c r="G6426" i="38"/>
  <c r="F6426" i="38"/>
  <c r="E6426" i="38"/>
  <c r="H6425" i="38"/>
  <c r="G6425" i="38"/>
  <c r="F6425" i="38"/>
  <c r="E6425" i="38"/>
  <c r="H6424" i="38"/>
  <c r="G6424" i="38"/>
  <c r="F6424" i="38"/>
  <c r="E6424" i="38"/>
  <c r="H6423" i="38"/>
  <c r="G6423" i="38"/>
  <c r="F6423" i="38"/>
  <c r="E6423" i="38"/>
  <c r="H6422" i="38"/>
  <c r="G6422" i="38"/>
  <c r="F6422" i="38"/>
  <c r="E6422" i="38"/>
  <c r="H6421" i="38"/>
  <c r="G6421" i="38"/>
  <c r="F6421" i="38"/>
  <c r="E6421" i="38"/>
  <c r="H6420" i="38"/>
  <c r="G6420" i="38"/>
  <c r="F6420" i="38"/>
  <c r="E6420" i="38"/>
  <c r="H6419" i="38"/>
  <c r="G6419" i="38"/>
  <c r="F6419" i="38"/>
  <c r="E6419" i="38"/>
  <c r="H6418" i="38"/>
  <c r="G6418" i="38"/>
  <c r="F6418" i="38"/>
  <c r="E6418" i="38"/>
  <c r="H6417" i="38"/>
  <c r="G6417" i="38"/>
  <c r="F6417" i="38"/>
  <c r="E6417" i="38"/>
  <c r="H6416" i="38"/>
  <c r="G6416" i="38"/>
  <c r="F6416" i="38"/>
  <c r="E6416" i="38"/>
  <c r="H6415" i="38"/>
  <c r="G6415" i="38"/>
  <c r="F6415" i="38"/>
  <c r="E6415" i="38"/>
  <c r="H6414" i="38"/>
  <c r="G6414" i="38"/>
  <c r="F6414" i="38"/>
  <c r="E6414" i="38"/>
  <c r="H6413" i="38"/>
  <c r="G6413" i="38"/>
  <c r="F6413" i="38"/>
  <c r="E6413" i="38"/>
  <c r="H6412" i="38"/>
  <c r="G6412" i="38"/>
  <c r="F6412" i="38"/>
  <c r="E6412" i="38"/>
  <c r="H6411" i="38"/>
  <c r="G6411" i="38"/>
  <c r="F6411" i="38"/>
  <c r="E6411" i="38"/>
  <c r="H6410" i="38"/>
  <c r="G6410" i="38"/>
  <c r="F6410" i="38"/>
  <c r="E6410" i="38"/>
  <c r="H6409" i="38"/>
  <c r="G6409" i="38"/>
  <c r="F6409" i="38"/>
  <c r="E6409" i="38"/>
  <c r="H6408" i="38"/>
  <c r="G6408" i="38"/>
  <c r="F6408" i="38"/>
  <c r="E6408" i="38"/>
  <c r="H6407" i="38"/>
  <c r="G6407" i="38"/>
  <c r="F6407" i="38"/>
  <c r="E6407" i="38"/>
  <c r="H6406" i="38"/>
  <c r="G6406" i="38"/>
  <c r="F6406" i="38"/>
  <c r="E6406" i="38"/>
  <c r="H6405" i="38"/>
  <c r="G6405" i="38"/>
  <c r="F6405" i="38"/>
  <c r="E6405" i="38"/>
  <c r="H6404" i="38"/>
  <c r="G6404" i="38"/>
  <c r="F6404" i="38"/>
  <c r="E6404" i="38"/>
  <c r="H6403" i="38"/>
  <c r="G6403" i="38"/>
  <c r="F6403" i="38"/>
  <c r="E6403" i="38"/>
  <c r="H6402" i="38"/>
  <c r="G6402" i="38"/>
  <c r="F6402" i="38"/>
  <c r="E6402" i="38"/>
  <c r="H6401" i="38"/>
  <c r="G6401" i="38"/>
  <c r="F6401" i="38"/>
  <c r="E6401" i="38"/>
  <c r="H6400" i="38"/>
  <c r="G6400" i="38"/>
  <c r="F6400" i="38"/>
  <c r="E6400" i="38"/>
  <c r="H6399" i="38"/>
  <c r="G6399" i="38"/>
  <c r="F6399" i="38"/>
  <c r="E6399" i="38"/>
  <c r="H6398" i="38"/>
  <c r="G6398" i="38"/>
  <c r="F6398" i="38"/>
  <c r="E6398" i="38"/>
  <c r="H6397" i="38"/>
  <c r="G6397" i="38"/>
  <c r="F6397" i="38"/>
  <c r="E6397" i="38"/>
  <c r="H6396" i="38"/>
  <c r="G6396" i="38"/>
  <c r="F6396" i="38"/>
  <c r="E6396" i="38"/>
  <c r="H6395" i="38"/>
  <c r="G6395" i="38"/>
  <c r="F6395" i="38"/>
  <c r="E6395" i="38"/>
  <c r="H6394" i="38"/>
  <c r="G6394" i="38"/>
  <c r="F6394" i="38"/>
  <c r="E6394" i="38"/>
  <c r="H6393" i="38"/>
  <c r="G6393" i="38"/>
  <c r="F6393" i="38"/>
  <c r="E6393" i="38"/>
  <c r="H6392" i="38"/>
  <c r="G6392" i="38"/>
  <c r="F6392" i="38"/>
  <c r="E6392" i="38"/>
  <c r="H6391" i="38"/>
  <c r="G6391" i="38"/>
  <c r="F6391" i="38"/>
  <c r="E6391" i="38"/>
  <c r="H6390" i="38"/>
  <c r="G6390" i="38"/>
  <c r="F6390" i="38"/>
  <c r="E6390" i="38"/>
  <c r="H6389" i="38"/>
  <c r="G6389" i="38"/>
  <c r="F6389" i="38"/>
  <c r="E6389" i="38"/>
  <c r="H6388" i="38"/>
  <c r="G6388" i="38"/>
  <c r="F6388" i="38"/>
  <c r="E6388" i="38"/>
  <c r="H6387" i="38"/>
  <c r="G6387" i="38"/>
  <c r="F6387" i="38"/>
  <c r="E6387" i="38"/>
  <c r="H6386" i="38"/>
  <c r="G6386" i="38"/>
  <c r="F6386" i="38"/>
  <c r="E6386" i="38"/>
  <c r="H6385" i="38"/>
  <c r="G6385" i="38"/>
  <c r="F6385" i="38"/>
  <c r="E6385" i="38"/>
  <c r="H6384" i="38"/>
  <c r="G6384" i="38"/>
  <c r="F6384" i="38"/>
  <c r="E6384" i="38"/>
  <c r="H6383" i="38"/>
  <c r="G6383" i="38"/>
  <c r="F6383" i="38"/>
  <c r="E6383" i="38"/>
  <c r="H6382" i="38"/>
  <c r="G6382" i="38"/>
  <c r="F6382" i="38"/>
  <c r="E6382" i="38"/>
  <c r="H6381" i="38"/>
  <c r="G6381" i="38"/>
  <c r="F6381" i="38"/>
  <c r="E6381" i="38"/>
  <c r="H6380" i="38"/>
  <c r="G6380" i="38"/>
  <c r="F6380" i="38"/>
  <c r="E6380" i="38"/>
  <c r="H6379" i="38"/>
  <c r="G6379" i="38"/>
  <c r="F6379" i="38"/>
  <c r="E6379" i="38"/>
  <c r="H6378" i="38"/>
  <c r="G6378" i="38"/>
  <c r="F6378" i="38"/>
  <c r="E6378" i="38"/>
  <c r="H6377" i="38"/>
  <c r="G6377" i="38"/>
  <c r="F6377" i="38"/>
  <c r="E6377" i="38"/>
  <c r="H6376" i="38"/>
  <c r="G6376" i="38"/>
  <c r="F6376" i="38"/>
  <c r="E6376" i="38"/>
  <c r="H6375" i="38"/>
  <c r="G6375" i="38"/>
  <c r="F6375" i="38"/>
  <c r="E6375" i="38"/>
  <c r="H6374" i="38"/>
  <c r="G6374" i="38"/>
  <c r="F6374" i="38"/>
  <c r="E6374" i="38"/>
  <c r="H6373" i="38"/>
  <c r="G6373" i="38"/>
  <c r="F6373" i="38"/>
  <c r="E6373" i="38"/>
  <c r="H6372" i="38"/>
  <c r="G6372" i="38"/>
  <c r="F6372" i="38"/>
  <c r="E6372" i="38"/>
  <c r="H6371" i="38"/>
  <c r="G6371" i="38"/>
  <c r="F6371" i="38"/>
  <c r="E6371" i="38"/>
  <c r="H6370" i="38"/>
  <c r="G6370" i="38"/>
  <c r="F6370" i="38"/>
  <c r="E6370" i="38"/>
  <c r="H6369" i="38"/>
  <c r="G6369" i="38"/>
  <c r="F6369" i="38"/>
  <c r="E6369" i="38"/>
  <c r="H6368" i="38"/>
  <c r="G6368" i="38"/>
  <c r="F6368" i="38"/>
  <c r="E6368" i="38"/>
  <c r="H6367" i="38"/>
  <c r="G6367" i="38"/>
  <c r="F6367" i="38"/>
  <c r="E6367" i="38"/>
  <c r="H6366" i="38"/>
  <c r="G6366" i="38"/>
  <c r="F6366" i="38"/>
  <c r="E6366" i="38"/>
  <c r="H6365" i="38"/>
  <c r="G6365" i="38"/>
  <c r="F6365" i="38"/>
  <c r="E6365" i="38"/>
  <c r="H6364" i="38"/>
  <c r="G6364" i="38"/>
  <c r="F6364" i="38"/>
  <c r="E6364" i="38"/>
  <c r="H6363" i="38"/>
  <c r="G6363" i="38"/>
  <c r="F6363" i="38"/>
  <c r="E6363" i="38"/>
  <c r="H6362" i="38"/>
  <c r="G6362" i="38"/>
  <c r="F6362" i="38"/>
  <c r="E6362" i="38"/>
  <c r="H6361" i="38"/>
  <c r="G6361" i="38"/>
  <c r="F6361" i="38"/>
  <c r="E6361" i="38"/>
  <c r="H6360" i="38"/>
  <c r="G6360" i="38"/>
  <c r="F6360" i="38"/>
  <c r="E6360" i="38"/>
  <c r="H6359" i="38"/>
  <c r="G6359" i="38"/>
  <c r="F6359" i="38"/>
  <c r="E6359" i="38"/>
  <c r="H6358" i="38"/>
  <c r="G6358" i="38"/>
  <c r="F6358" i="38"/>
  <c r="E6358" i="38"/>
  <c r="H6357" i="38"/>
  <c r="G6357" i="38"/>
  <c r="F6357" i="38"/>
  <c r="E6357" i="38"/>
  <c r="H6356" i="38"/>
  <c r="G6356" i="38"/>
  <c r="F6356" i="38"/>
  <c r="E6356" i="38"/>
  <c r="H6355" i="38"/>
  <c r="G6355" i="38"/>
  <c r="F6355" i="38"/>
  <c r="E6355" i="38"/>
  <c r="H6354" i="38"/>
  <c r="G6354" i="38"/>
  <c r="F6354" i="38"/>
  <c r="E6354" i="38"/>
  <c r="H6353" i="38"/>
  <c r="G6353" i="38"/>
  <c r="F6353" i="38"/>
  <c r="E6353" i="38"/>
  <c r="H6352" i="38"/>
  <c r="G6352" i="38"/>
  <c r="F6352" i="38"/>
  <c r="E6352" i="38"/>
  <c r="H6351" i="38"/>
  <c r="G6351" i="38"/>
  <c r="F6351" i="38"/>
  <c r="E6351" i="38"/>
  <c r="H6350" i="38"/>
  <c r="G6350" i="38"/>
  <c r="F6350" i="38"/>
  <c r="E6350" i="38"/>
  <c r="H6349" i="38"/>
  <c r="G6349" i="38"/>
  <c r="F6349" i="38"/>
  <c r="E6349" i="38"/>
  <c r="H6348" i="38"/>
  <c r="G6348" i="38"/>
  <c r="F6348" i="38"/>
  <c r="E6348" i="38"/>
  <c r="H6347" i="38"/>
  <c r="G6347" i="38"/>
  <c r="F6347" i="38"/>
  <c r="E6347" i="38"/>
  <c r="H6346" i="38"/>
  <c r="G6346" i="38"/>
  <c r="F6346" i="38"/>
  <c r="E6346" i="38"/>
  <c r="H6345" i="38"/>
  <c r="G6345" i="38"/>
  <c r="F6345" i="38"/>
  <c r="E6345" i="38"/>
  <c r="H6344" i="38"/>
  <c r="G6344" i="38"/>
  <c r="F6344" i="38"/>
  <c r="E6344" i="38"/>
  <c r="H6343" i="38"/>
  <c r="G6343" i="38"/>
  <c r="F6343" i="38"/>
  <c r="E6343" i="38"/>
  <c r="H6342" i="38"/>
  <c r="G6342" i="38"/>
  <c r="F6342" i="38"/>
  <c r="E6342" i="38"/>
  <c r="H6341" i="38"/>
  <c r="G6341" i="38"/>
  <c r="F6341" i="38"/>
  <c r="E6341" i="38"/>
  <c r="H6340" i="38"/>
  <c r="G6340" i="38"/>
  <c r="F6340" i="38"/>
  <c r="E6340" i="38"/>
  <c r="H6339" i="38"/>
  <c r="G6339" i="38"/>
  <c r="F6339" i="38"/>
  <c r="E6339" i="38"/>
  <c r="H6338" i="38"/>
  <c r="G6338" i="38"/>
  <c r="F6338" i="38"/>
  <c r="E6338" i="38"/>
  <c r="H6337" i="38"/>
  <c r="G6337" i="38"/>
  <c r="F6337" i="38"/>
  <c r="E6337" i="38"/>
  <c r="H6336" i="38"/>
  <c r="G6336" i="38"/>
  <c r="F6336" i="38"/>
  <c r="E6336" i="38"/>
  <c r="H6335" i="38"/>
  <c r="G6335" i="38"/>
  <c r="F6335" i="38"/>
  <c r="E6335" i="38"/>
  <c r="H6334" i="38"/>
  <c r="G6334" i="38"/>
  <c r="F6334" i="38"/>
  <c r="E6334" i="38"/>
  <c r="H6333" i="38"/>
  <c r="G6333" i="38"/>
  <c r="F6333" i="38"/>
  <c r="E6333" i="38"/>
  <c r="H6332" i="38"/>
  <c r="G6332" i="38"/>
  <c r="F6332" i="38"/>
  <c r="E6332" i="38"/>
  <c r="H6331" i="38"/>
  <c r="G6331" i="38"/>
  <c r="F6331" i="38"/>
  <c r="E6331" i="38"/>
  <c r="H6330" i="38"/>
  <c r="G6330" i="38"/>
  <c r="F6330" i="38"/>
  <c r="E6330" i="38"/>
  <c r="H6329" i="38"/>
  <c r="G6329" i="38"/>
  <c r="F6329" i="38"/>
  <c r="E6329" i="38"/>
  <c r="H6328" i="38"/>
  <c r="G6328" i="38"/>
  <c r="F6328" i="38"/>
  <c r="E6328" i="38"/>
  <c r="H6327" i="38"/>
  <c r="G6327" i="38"/>
  <c r="F6327" i="38"/>
  <c r="E6327" i="38"/>
  <c r="H6326" i="38"/>
  <c r="G6326" i="38"/>
  <c r="F6326" i="38"/>
  <c r="E6326" i="38"/>
  <c r="H6325" i="38"/>
  <c r="G6325" i="38"/>
  <c r="F6325" i="38"/>
  <c r="E6325" i="38"/>
  <c r="H6324" i="38"/>
  <c r="G6324" i="38"/>
  <c r="F6324" i="38"/>
  <c r="E6324" i="38"/>
  <c r="H6323" i="38"/>
  <c r="G6323" i="38"/>
  <c r="F6323" i="38"/>
  <c r="E6323" i="38"/>
  <c r="H6322" i="38"/>
  <c r="G6322" i="38"/>
  <c r="F6322" i="38"/>
  <c r="E6322" i="38"/>
  <c r="H6321" i="38"/>
  <c r="G6321" i="38"/>
  <c r="F6321" i="38"/>
  <c r="E6321" i="38"/>
  <c r="H6320" i="38"/>
  <c r="G6320" i="38"/>
  <c r="F6320" i="38"/>
  <c r="E6320" i="38"/>
  <c r="H6319" i="38"/>
  <c r="G6319" i="38"/>
  <c r="F6319" i="38"/>
  <c r="E6319" i="38"/>
  <c r="H6318" i="38"/>
  <c r="G6318" i="38"/>
  <c r="F6318" i="38"/>
  <c r="E6318" i="38"/>
  <c r="H6317" i="38"/>
  <c r="G6317" i="38"/>
  <c r="F6317" i="38"/>
  <c r="E6317" i="38"/>
  <c r="H6316" i="38"/>
  <c r="G6316" i="38"/>
  <c r="F6316" i="38"/>
  <c r="E6316" i="38"/>
  <c r="H6315" i="38"/>
  <c r="G6315" i="38"/>
  <c r="F6315" i="38"/>
  <c r="E6315" i="38"/>
  <c r="H6314" i="38"/>
  <c r="G6314" i="38"/>
  <c r="F6314" i="38"/>
  <c r="E6314" i="38"/>
  <c r="H6313" i="38"/>
  <c r="G6313" i="38"/>
  <c r="F6313" i="38"/>
  <c r="E6313" i="38"/>
  <c r="H6312" i="38"/>
  <c r="G6312" i="38"/>
  <c r="F6312" i="38"/>
  <c r="E6312" i="38"/>
  <c r="H6311" i="38"/>
  <c r="G6311" i="38"/>
  <c r="F6311" i="38"/>
  <c r="E6311" i="38"/>
  <c r="H6310" i="38"/>
  <c r="G6310" i="38"/>
  <c r="F6310" i="38"/>
  <c r="E6310" i="38"/>
  <c r="H6309" i="38"/>
  <c r="G6309" i="38"/>
  <c r="F6309" i="38"/>
  <c r="E6309" i="38"/>
  <c r="H6308" i="38"/>
  <c r="G6308" i="38"/>
  <c r="F6308" i="38"/>
  <c r="E6308" i="38"/>
  <c r="H6307" i="38"/>
  <c r="G6307" i="38"/>
  <c r="F6307" i="38"/>
  <c r="E6307" i="38"/>
  <c r="H6306" i="38"/>
  <c r="G6306" i="38"/>
  <c r="F6306" i="38"/>
  <c r="E6306" i="38"/>
  <c r="H6305" i="38"/>
  <c r="G6305" i="38"/>
  <c r="F6305" i="38"/>
  <c r="E6305" i="38"/>
  <c r="H6304" i="38"/>
  <c r="G6304" i="38"/>
  <c r="F6304" i="38"/>
  <c r="E6304" i="38"/>
  <c r="H6303" i="38"/>
  <c r="G6303" i="38"/>
  <c r="F6303" i="38"/>
  <c r="E6303" i="38"/>
  <c r="H6302" i="38"/>
  <c r="G6302" i="38"/>
  <c r="F6302" i="38"/>
  <c r="E6302" i="38"/>
  <c r="H6301" i="38"/>
  <c r="G6301" i="38"/>
  <c r="F6301" i="38"/>
  <c r="E6301" i="38"/>
  <c r="H6300" i="38"/>
  <c r="G6300" i="38"/>
  <c r="F6300" i="38"/>
  <c r="E6300" i="38"/>
  <c r="H6299" i="38"/>
  <c r="G6299" i="38"/>
  <c r="F6299" i="38"/>
  <c r="E6299" i="38"/>
  <c r="H6298" i="38"/>
  <c r="G6298" i="38"/>
  <c r="F6298" i="38"/>
  <c r="E6298" i="38"/>
  <c r="H6297" i="38"/>
  <c r="G6297" i="38"/>
  <c r="F6297" i="38"/>
  <c r="E6297" i="38"/>
  <c r="H6296" i="38"/>
  <c r="G6296" i="38"/>
  <c r="F6296" i="38"/>
  <c r="E6296" i="38"/>
  <c r="H6295" i="38"/>
  <c r="G6295" i="38"/>
  <c r="F6295" i="38"/>
  <c r="E6295" i="38"/>
  <c r="H6294" i="38"/>
  <c r="G6294" i="38"/>
  <c r="F6294" i="38"/>
  <c r="E6294" i="38"/>
  <c r="H6293" i="38"/>
  <c r="G6293" i="38"/>
  <c r="F6293" i="38"/>
  <c r="E6293" i="38"/>
  <c r="H6292" i="38"/>
  <c r="G6292" i="38"/>
  <c r="F6292" i="38"/>
  <c r="E6292" i="38"/>
  <c r="H6291" i="38"/>
  <c r="G6291" i="38"/>
  <c r="F6291" i="38"/>
  <c r="E6291" i="38"/>
  <c r="H6290" i="38"/>
  <c r="G6290" i="38"/>
  <c r="F6290" i="38"/>
  <c r="E6290" i="38"/>
  <c r="H6289" i="38"/>
  <c r="G6289" i="38"/>
  <c r="F6289" i="38"/>
  <c r="E6289" i="38"/>
  <c r="H6288" i="38"/>
  <c r="G6288" i="38"/>
  <c r="F6288" i="38"/>
  <c r="E6288" i="38"/>
  <c r="H6287" i="38"/>
  <c r="G6287" i="38"/>
  <c r="F6287" i="38"/>
  <c r="E6287" i="38"/>
  <c r="H6286" i="38"/>
  <c r="G6286" i="38"/>
  <c r="F6286" i="38"/>
  <c r="E6286" i="38"/>
  <c r="H6285" i="38"/>
  <c r="G6285" i="38"/>
  <c r="F6285" i="38"/>
  <c r="E6285" i="38"/>
  <c r="H6284" i="38"/>
  <c r="G6284" i="38"/>
  <c r="F6284" i="38"/>
  <c r="E6284" i="38"/>
  <c r="H6283" i="38"/>
  <c r="G6283" i="38"/>
  <c r="F6283" i="38"/>
  <c r="E6283" i="38"/>
  <c r="H6282" i="38"/>
  <c r="G6282" i="38"/>
  <c r="F6282" i="38"/>
  <c r="E6282" i="38"/>
  <c r="H6281" i="38"/>
  <c r="G6281" i="38"/>
  <c r="F6281" i="38"/>
  <c r="E6281" i="38"/>
  <c r="H6280" i="38"/>
  <c r="G6280" i="38"/>
  <c r="F6280" i="38"/>
  <c r="E6280" i="38"/>
  <c r="H6279" i="38"/>
  <c r="G6279" i="38"/>
  <c r="F6279" i="38"/>
  <c r="E6279" i="38"/>
  <c r="H6278" i="38"/>
  <c r="G6278" i="38"/>
  <c r="F6278" i="38"/>
  <c r="E6278" i="38"/>
  <c r="H6277" i="38"/>
  <c r="G6277" i="38"/>
  <c r="F6277" i="38"/>
  <c r="E6277" i="38"/>
  <c r="H6276" i="38"/>
  <c r="G6276" i="38"/>
  <c r="F6276" i="38"/>
  <c r="E6276" i="38"/>
  <c r="H6275" i="38"/>
  <c r="G6275" i="38"/>
  <c r="F6275" i="38"/>
  <c r="E6275" i="38"/>
  <c r="H6274" i="38"/>
  <c r="G6274" i="38"/>
  <c r="F6274" i="38"/>
  <c r="E6274" i="38"/>
  <c r="H6273" i="38"/>
  <c r="G6273" i="38"/>
  <c r="F6273" i="38"/>
  <c r="E6273" i="38"/>
  <c r="H6272" i="38"/>
  <c r="G6272" i="38"/>
  <c r="F6272" i="38"/>
  <c r="E6272" i="38"/>
  <c r="H6271" i="38"/>
  <c r="G6271" i="38"/>
  <c r="F6271" i="38"/>
  <c r="E6271" i="38"/>
  <c r="H6270" i="38"/>
  <c r="G6270" i="38"/>
  <c r="F6270" i="38"/>
  <c r="E6270" i="38"/>
  <c r="H6269" i="38"/>
  <c r="G6269" i="38"/>
  <c r="F6269" i="38"/>
  <c r="E6269" i="38"/>
  <c r="H6268" i="38"/>
  <c r="G6268" i="38"/>
  <c r="F6268" i="38"/>
  <c r="E6268" i="38"/>
  <c r="H6267" i="38"/>
  <c r="G6267" i="38"/>
  <c r="F6267" i="38"/>
  <c r="E6267" i="38"/>
  <c r="H6266" i="38"/>
  <c r="G6266" i="38"/>
  <c r="F6266" i="38"/>
  <c r="E6266" i="38"/>
  <c r="H6265" i="38"/>
  <c r="G6265" i="38"/>
  <c r="F6265" i="38"/>
  <c r="E6265" i="38"/>
  <c r="H6264" i="38"/>
  <c r="G6264" i="38"/>
  <c r="F6264" i="38"/>
  <c r="E6264" i="38"/>
  <c r="H6263" i="38"/>
  <c r="G6263" i="38"/>
  <c r="F6263" i="38"/>
  <c r="E6263" i="38"/>
  <c r="H6262" i="38"/>
  <c r="G6262" i="38"/>
  <c r="F6262" i="38"/>
  <c r="E6262" i="38"/>
  <c r="H6261" i="38"/>
  <c r="G6261" i="38"/>
  <c r="F6261" i="38"/>
  <c r="E6261" i="38"/>
  <c r="H6260" i="38"/>
  <c r="G6260" i="38"/>
  <c r="F6260" i="38"/>
  <c r="E6260" i="38"/>
  <c r="H6259" i="38"/>
  <c r="G6259" i="38"/>
  <c r="F6259" i="38"/>
  <c r="E6259" i="38"/>
  <c r="H6258" i="38"/>
  <c r="G6258" i="38"/>
  <c r="F6258" i="38"/>
  <c r="E6258" i="38"/>
  <c r="H6257" i="38"/>
  <c r="G6257" i="38"/>
  <c r="F6257" i="38"/>
  <c r="E6257" i="38"/>
  <c r="H6256" i="38"/>
  <c r="G6256" i="38"/>
  <c r="F6256" i="38"/>
  <c r="E6256" i="38"/>
  <c r="H6255" i="38"/>
  <c r="G6255" i="38"/>
  <c r="F6255" i="38"/>
  <c r="E6255" i="38"/>
  <c r="H6254" i="38"/>
  <c r="G6254" i="38"/>
  <c r="F6254" i="38"/>
  <c r="E6254" i="38"/>
  <c r="H6253" i="38"/>
  <c r="G6253" i="38"/>
  <c r="F6253" i="38"/>
  <c r="E6253" i="38"/>
  <c r="H6252" i="38"/>
  <c r="G6252" i="38"/>
  <c r="F6252" i="38"/>
  <c r="E6252" i="38"/>
  <c r="H6251" i="38"/>
  <c r="G6251" i="38"/>
  <c r="F6251" i="38"/>
  <c r="E6251" i="38"/>
  <c r="H6250" i="38"/>
  <c r="G6250" i="38"/>
  <c r="F6250" i="38"/>
  <c r="E6250" i="38"/>
  <c r="H6249" i="38"/>
  <c r="G6249" i="38"/>
  <c r="F6249" i="38"/>
  <c r="E6249" i="38"/>
  <c r="H6248" i="38"/>
  <c r="G6248" i="38"/>
  <c r="F6248" i="38"/>
  <c r="E6248" i="38"/>
  <c r="H6247" i="38"/>
  <c r="G6247" i="38"/>
  <c r="F6247" i="38"/>
  <c r="E6247" i="38"/>
  <c r="H6246" i="38"/>
  <c r="G6246" i="38"/>
  <c r="F6246" i="38"/>
  <c r="E6246" i="38"/>
  <c r="H6245" i="38"/>
  <c r="G6245" i="38"/>
  <c r="F6245" i="38"/>
  <c r="E6245" i="38"/>
  <c r="H6244" i="38"/>
  <c r="G6244" i="38"/>
  <c r="F6244" i="38"/>
  <c r="E6244" i="38"/>
  <c r="H6243" i="38"/>
  <c r="G6243" i="38"/>
  <c r="F6243" i="38"/>
  <c r="E6243" i="38"/>
  <c r="H6242" i="38"/>
  <c r="G6242" i="38"/>
  <c r="F6242" i="38"/>
  <c r="E6242" i="38"/>
  <c r="H6241" i="38"/>
  <c r="G6241" i="38"/>
  <c r="F6241" i="38"/>
  <c r="E6241" i="38"/>
  <c r="H6240" i="38"/>
  <c r="G6240" i="38"/>
  <c r="F6240" i="38"/>
  <c r="E6240" i="38"/>
  <c r="H6239" i="38"/>
  <c r="G6239" i="38"/>
  <c r="F6239" i="38"/>
  <c r="E6239" i="38"/>
  <c r="H6238" i="38"/>
  <c r="G6238" i="38"/>
  <c r="F6238" i="38"/>
  <c r="E6238" i="38"/>
  <c r="H6237" i="38"/>
  <c r="G6237" i="38"/>
  <c r="F6237" i="38"/>
  <c r="E6237" i="38"/>
  <c r="H6236" i="38"/>
  <c r="G6236" i="38"/>
  <c r="F6236" i="38"/>
  <c r="E6236" i="38"/>
  <c r="H6235" i="38"/>
  <c r="G6235" i="38"/>
  <c r="F6235" i="38"/>
  <c r="E6235" i="38"/>
  <c r="H6234" i="38"/>
  <c r="G6234" i="38"/>
  <c r="F6234" i="38"/>
  <c r="E6234" i="38"/>
  <c r="H6233" i="38"/>
  <c r="G6233" i="38"/>
  <c r="F6233" i="38"/>
  <c r="E6233" i="38"/>
  <c r="H6232" i="38"/>
  <c r="G6232" i="38"/>
  <c r="F6232" i="38"/>
  <c r="E6232" i="38"/>
  <c r="H6231" i="38"/>
  <c r="G6231" i="38"/>
  <c r="F6231" i="38"/>
  <c r="E6231" i="38"/>
  <c r="H6230" i="38"/>
  <c r="G6230" i="38"/>
  <c r="F6230" i="38"/>
  <c r="E6230" i="38"/>
  <c r="H6229" i="38"/>
  <c r="G6229" i="38"/>
  <c r="F6229" i="38"/>
  <c r="E6229" i="38"/>
  <c r="H6228" i="38"/>
  <c r="G6228" i="38"/>
  <c r="F6228" i="38"/>
  <c r="E6228" i="38"/>
  <c r="H6227" i="38"/>
  <c r="G6227" i="38"/>
  <c r="F6227" i="38"/>
  <c r="E6227" i="38"/>
  <c r="H6226" i="38"/>
  <c r="G6226" i="38"/>
  <c r="F6226" i="38"/>
  <c r="E6226" i="38"/>
  <c r="H6225" i="38"/>
  <c r="G6225" i="38"/>
  <c r="F6225" i="38"/>
  <c r="E6225" i="38"/>
  <c r="H6224" i="38"/>
  <c r="G6224" i="38"/>
  <c r="F6224" i="38"/>
  <c r="E6224" i="38"/>
  <c r="H6223" i="38"/>
  <c r="G6223" i="38"/>
  <c r="F6223" i="38"/>
  <c r="E6223" i="38"/>
  <c r="H6222" i="38"/>
  <c r="G6222" i="38"/>
  <c r="F6222" i="38"/>
  <c r="E6222" i="38"/>
  <c r="H6221" i="38"/>
  <c r="G6221" i="38"/>
  <c r="F6221" i="38"/>
  <c r="E6221" i="38"/>
  <c r="H6220" i="38"/>
  <c r="G6220" i="38"/>
  <c r="F6220" i="38"/>
  <c r="E6220" i="38"/>
  <c r="H6219" i="38"/>
  <c r="G6219" i="38"/>
  <c r="F6219" i="38"/>
  <c r="E6219" i="38"/>
  <c r="H6218" i="38"/>
  <c r="G6218" i="38"/>
  <c r="F6218" i="38"/>
  <c r="E6218" i="38"/>
  <c r="H6217" i="38"/>
  <c r="G6217" i="38"/>
  <c r="F6217" i="38"/>
  <c r="E6217" i="38"/>
  <c r="H6216" i="38"/>
  <c r="G6216" i="38"/>
  <c r="F6216" i="38"/>
  <c r="E6216" i="38"/>
  <c r="H6215" i="38"/>
  <c r="G6215" i="38"/>
  <c r="F6215" i="38"/>
  <c r="E6215" i="38"/>
  <c r="H6214" i="38"/>
  <c r="G6214" i="38"/>
  <c r="F6214" i="38"/>
  <c r="E6214" i="38"/>
  <c r="H6213" i="38"/>
  <c r="G6213" i="38"/>
  <c r="F6213" i="38"/>
  <c r="E6213" i="38"/>
  <c r="H6212" i="38"/>
  <c r="G6212" i="38"/>
  <c r="F6212" i="38"/>
  <c r="E6212" i="38"/>
  <c r="H6211" i="38"/>
  <c r="G6211" i="38"/>
  <c r="F6211" i="38"/>
  <c r="E6211" i="38"/>
  <c r="H6210" i="38"/>
  <c r="G6210" i="38"/>
  <c r="F6210" i="38"/>
  <c r="E6210" i="38"/>
  <c r="H6209" i="38"/>
  <c r="G6209" i="38"/>
  <c r="F6209" i="38"/>
  <c r="E6209" i="38"/>
  <c r="H6208" i="38"/>
  <c r="G6208" i="38"/>
  <c r="F6208" i="38"/>
  <c r="E6208" i="38"/>
  <c r="H6207" i="38"/>
  <c r="G6207" i="38"/>
  <c r="F6207" i="38"/>
  <c r="E6207" i="38"/>
  <c r="H6206" i="38"/>
  <c r="G6206" i="38"/>
  <c r="F6206" i="38"/>
  <c r="E6206" i="38"/>
  <c r="H6205" i="38"/>
  <c r="G6205" i="38"/>
  <c r="F6205" i="38"/>
  <c r="E6205" i="38"/>
  <c r="H6204" i="38"/>
  <c r="G6204" i="38"/>
  <c r="F6204" i="38"/>
  <c r="E6204" i="38"/>
  <c r="H6203" i="38"/>
  <c r="G6203" i="38"/>
  <c r="F6203" i="38"/>
  <c r="E6203" i="38"/>
  <c r="H6202" i="38"/>
  <c r="G6202" i="38"/>
  <c r="F6202" i="38"/>
  <c r="E6202" i="38"/>
  <c r="H6201" i="38"/>
  <c r="G6201" i="38"/>
  <c r="F6201" i="38"/>
  <c r="E6201" i="38"/>
  <c r="H6200" i="38"/>
  <c r="G6200" i="38"/>
  <c r="F6200" i="38"/>
  <c r="E6200" i="38"/>
  <c r="H6199" i="38"/>
  <c r="G6199" i="38"/>
  <c r="F6199" i="38"/>
  <c r="E6199" i="38"/>
  <c r="H6198" i="38"/>
  <c r="G6198" i="38"/>
  <c r="F6198" i="38"/>
  <c r="E6198" i="38"/>
  <c r="H6197" i="38"/>
  <c r="G6197" i="38"/>
  <c r="F6197" i="38"/>
  <c r="E6197" i="38"/>
  <c r="H6196" i="38"/>
  <c r="G6196" i="38"/>
  <c r="F6196" i="38"/>
  <c r="E6196" i="38"/>
  <c r="H6195" i="38"/>
  <c r="G6195" i="38"/>
  <c r="F6195" i="38"/>
  <c r="E6195" i="38"/>
  <c r="H6194" i="38"/>
  <c r="G6194" i="38"/>
  <c r="F6194" i="38"/>
  <c r="E6194" i="38"/>
  <c r="H6193" i="38"/>
  <c r="G6193" i="38"/>
  <c r="F6193" i="38"/>
  <c r="E6193" i="38"/>
  <c r="H6192" i="38"/>
  <c r="G6192" i="38"/>
  <c r="F6192" i="38"/>
  <c r="E6192" i="38"/>
  <c r="H6191" i="38"/>
  <c r="G6191" i="38"/>
  <c r="F6191" i="38"/>
  <c r="E6191" i="38"/>
  <c r="H6190" i="38"/>
  <c r="G6190" i="38"/>
  <c r="F6190" i="38"/>
  <c r="E6190" i="38"/>
  <c r="H6189" i="38"/>
  <c r="G6189" i="38"/>
  <c r="F6189" i="38"/>
  <c r="E6189" i="38"/>
  <c r="H6188" i="38"/>
  <c r="G6188" i="38"/>
  <c r="F6188" i="38"/>
  <c r="E6188" i="38"/>
  <c r="H6187" i="38"/>
  <c r="G6187" i="38"/>
  <c r="F6187" i="38"/>
  <c r="E6187" i="38"/>
  <c r="H6186" i="38"/>
  <c r="G6186" i="38"/>
  <c r="F6186" i="38"/>
  <c r="E6186" i="38"/>
  <c r="H6185" i="38"/>
  <c r="G6185" i="38"/>
  <c r="F6185" i="38"/>
  <c r="E6185" i="38"/>
  <c r="H6184" i="38"/>
  <c r="G6184" i="38"/>
  <c r="F6184" i="38"/>
  <c r="E6184" i="38"/>
  <c r="H6183" i="38"/>
  <c r="G6183" i="38"/>
  <c r="F6183" i="38"/>
  <c r="E6183" i="38"/>
  <c r="H6182" i="38"/>
  <c r="G6182" i="38"/>
  <c r="F6182" i="38"/>
  <c r="E6182" i="38"/>
  <c r="H6181" i="38"/>
  <c r="G6181" i="38"/>
  <c r="F6181" i="38"/>
  <c r="E6181" i="38"/>
  <c r="H6180" i="38"/>
  <c r="G6180" i="38"/>
  <c r="F6180" i="38"/>
  <c r="E6180" i="38"/>
  <c r="H6179" i="38"/>
  <c r="G6179" i="38"/>
  <c r="F6179" i="38"/>
  <c r="E6179" i="38"/>
  <c r="H6178" i="38"/>
  <c r="G6178" i="38"/>
  <c r="F6178" i="38"/>
  <c r="E6178" i="38"/>
  <c r="H6177" i="38"/>
  <c r="G6177" i="38"/>
  <c r="F6177" i="38"/>
  <c r="E6177" i="38"/>
  <c r="H6176" i="38"/>
  <c r="G6176" i="38"/>
  <c r="F6176" i="38"/>
  <c r="E6176" i="38"/>
  <c r="H6175" i="38"/>
  <c r="G6175" i="38"/>
  <c r="F6175" i="38"/>
  <c r="E6175" i="38"/>
  <c r="H6174" i="38"/>
  <c r="G6174" i="38"/>
  <c r="F6174" i="38"/>
  <c r="E6174" i="38"/>
  <c r="H6173" i="38"/>
  <c r="G6173" i="38"/>
  <c r="F6173" i="38"/>
  <c r="E6173" i="38"/>
  <c r="H6172" i="38"/>
  <c r="G6172" i="38"/>
  <c r="F6172" i="38"/>
  <c r="E6172" i="38"/>
  <c r="H6171" i="38"/>
  <c r="G6171" i="38"/>
  <c r="F6171" i="38"/>
  <c r="E6171" i="38"/>
  <c r="H6170" i="38"/>
  <c r="G6170" i="38"/>
  <c r="F6170" i="38"/>
  <c r="E6170" i="38"/>
  <c r="H6169" i="38"/>
  <c r="G6169" i="38"/>
  <c r="F6169" i="38"/>
  <c r="E6169" i="38"/>
  <c r="H6168" i="38"/>
  <c r="G6168" i="38"/>
  <c r="F6168" i="38"/>
  <c r="E6168" i="38"/>
  <c r="H6167" i="38"/>
  <c r="G6167" i="38"/>
  <c r="F6167" i="38"/>
  <c r="E6167" i="38"/>
  <c r="H6166" i="38"/>
  <c r="G6166" i="38"/>
  <c r="F6166" i="38"/>
  <c r="E6166" i="38"/>
  <c r="H6165" i="38"/>
  <c r="G6165" i="38"/>
  <c r="F6165" i="38"/>
  <c r="E6165" i="38"/>
  <c r="H6164" i="38"/>
  <c r="G6164" i="38"/>
  <c r="F6164" i="38"/>
  <c r="E6164" i="38"/>
  <c r="H6163" i="38"/>
  <c r="G6163" i="38"/>
  <c r="F6163" i="38"/>
  <c r="E6163" i="38"/>
  <c r="H6162" i="38"/>
  <c r="G6162" i="38"/>
  <c r="F6162" i="38"/>
  <c r="E6162" i="38"/>
  <c r="H6161" i="38"/>
  <c r="G6161" i="38"/>
  <c r="F6161" i="38"/>
  <c r="E6161" i="38"/>
  <c r="H6160" i="38"/>
  <c r="G6160" i="38"/>
  <c r="F6160" i="38"/>
  <c r="E6160" i="38"/>
  <c r="H6159" i="38"/>
  <c r="G6159" i="38"/>
  <c r="F6159" i="38"/>
  <c r="E6159" i="38"/>
  <c r="H6158" i="38"/>
  <c r="G6158" i="38"/>
  <c r="F6158" i="38"/>
  <c r="E6158" i="38"/>
  <c r="H6157" i="38"/>
  <c r="G6157" i="38"/>
  <c r="F6157" i="38"/>
  <c r="E6157" i="38"/>
  <c r="H6156" i="38"/>
  <c r="G6156" i="38"/>
  <c r="F6156" i="38"/>
  <c r="E6156" i="38"/>
  <c r="H6155" i="38"/>
  <c r="G6155" i="38"/>
  <c r="F6155" i="38"/>
  <c r="E6155" i="38"/>
  <c r="H6154" i="38"/>
  <c r="G6154" i="38"/>
  <c r="F6154" i="38"/>
  <c r="E6154" i="38"/>
  <c r="H6153" i="38"/>
  <c r="G6153" i="38"/>
  <c r="F6153" i="38"/>
  <c r="E6153" i="38"/>
  <c r="H6152" i="38"/>
  <c r="G6152" i="38"/>
  <c r="F6152" i="38"/>
  <c r="E6152" i="38"/>
  <c r="H6151" i="38"/>
  <c r="G6151" i="38"/>
  <c r="F6151" i="38"/>
  <c r="E6151" i="38"/>
  <c r="H6150" i="38"/>
  <c r="G6150" i="38"/>
  <c r="F6150" i="38"/>
  <c r="E6150" i="38"/>
  <c r="H6149" i="38"/>
  <c r="G6149" i="38"/>
  <c r="F6149" i="38"/>
  <c r="E6149" i="38"/>
  <c r="H6148" i="38"/>
  <c r="G6148" i="38"/>
  <c r="F6148" i="38"/>
  <c r="E6148" i="38"/>
  <c r="H6147" i="38"/>
  <c r="G6147" i="38"/>
  <c r="F6147" i="38"/>
  <c r="E6147" i="38"/>
  <c r="H6146" i="38"/>
  <c r="G6146" i="38"/>
  <c r="F6146" i="38"/>
  <c r="E6146" i="38"/>
  <c r="H6145" i="38"/>
  <c r="G6145" i="38"/>
  <c r="F6145" i="38"/>
  <c r="E6145" i="38"/>
  <c r="H6144" i="38"/>
  <c r="G6144" i="38"/>
  <c r="F6144" i="38"/>
  <c r="E6144" i="38"/>
  <c r="H6143" i="38"/>
  <c r="G6143" i="38"/>
  <c r="F6143" i="38"/>
  <c r="E6143" i="38"/>
  <c r="H6142" i="38"/>
  <c r="G6142" i="38"/>
  <c r="F6142" i="38"/>
  <c r="E6142" i="38"/>
  <c r="H6141" i="38"/>
  <c r="G6141" i="38"/>
  <c r="F6141" i="38"/>
  <c r="E6141" i="38"/>
  <c r="H6140" i="38"/>
  <c r="G6140" i="38"/>
  <c r="F6140" i="38"/>
  <c r="E6140" i="38"/>
  <c r="H6139" i="38"/>
  <c r="G6139" i="38"/>
  <c r="F6139" i="38"/>
  <c r="E6139" i="38"/>
  <c r="H6138" i="38"/>
  <c r="G6138" i="38"/>
  <c r="F6138" i="38"/>
  <c r="E6138" i="38"/>
  <c r="H6137" i="38"/>
  <c r="G6137" i="38"/>
  <c r="F6137" i="38"/>
  <c r="E6137" i="38"/>
  <c r="H6136" i="38"/>
  <c r="G6136" i="38"/>
  <c r="F6136" i="38"/>
  <c r="E6136" i="38"/>
  <c r="H6135" i="38"/>
  <c r="G6135" i="38"/>
  <c r="F6135" i="38"/>
  <c r="E6135" i="38"/>
  <c r="H6134" i="38"/>
  <c r="G6134" i="38"/>
  <c r="F6134" i="38"/>
  <c r="E6134" i="38"/>
  <c r="H6133" i="38"/>
  <c r="G6133" i="38"/>
  <c r="F6133" i="38"/>
  <c r="E6133" i="38"/>
  <c r="H6132" i="38"/>
  <c r="G6132" i="38"/>
  <c r="F6132" i="38"/>
  <c r="E6132" i="38"/>
  <c r="H6131" i="38"/>
  <c r="G6131" i="38"/>
  <c r="F6131" i="38"/>
  <c r="E6131" i="38"/>
  <c r="H6130" i="38"/>
  <c r="G6130" i="38"/>
  <c r="F6130" i="38"/>
  <c r="E6130" i="38"/>
  <c r="H6129" i="38"/>
  <c r="G6129" i="38"/>
  <c r="F6129" i="38"/>
  <c r="E6129" i="38"/>
  <c r="H6128" i="38"/>
  <c r="G6128" i="38"/>
  <c r="F6128" i="38"/>
  <c r="E6128" i="38"/>
  <c r="H6127" i="38"/>
  <c r="G6127" i="38"/>
  <c r="F6127" i="38"/>
  <c r="E6127" i="38"/>
  <c r="H6126" i="38"/>
  <c r="G6126" i="38"/>
  <c r="F6126" i="38"/>
  <c r="E6126" i="38"/>
  <c r="H6125" i="38"/>
  <c r="G6125" i="38"/>
  <c r="F6125" i="38"/>
  <c r="E6125" i="38"/>
  <c r="H6124" i="38"/>
  <c r="G6124" i="38"/>
  <c r="F6124" i="38"/>
  <c r="E6124" i="38"/>
  <c r="H6123" i="38"/>
  <c r="G6123" i="38"/>
  <c r="F6123" i="38"/>
  <c r="E6123" i="38"/>
  <c r="H6122" i="38"/>
  <c r="G6122" i="38"/>
  <c r="F6122" i="38"/>
  <c r="E6122" i="38"/>
  <c r="H6121" i="38"/>
  <c r="G6121" i="38"/>
  <c r="F6121" i="38"/>
  <c r="E6121" i="38"/>
  <c r="H6120" i="38"/>
  <c r="G6120" i="38"/>
  <c r="F6120" i="38"/>
  <c r="E6120" i="38"/>
  <c r="H6119" i="38"/>
  <c r="G6119" i="38"/>
  <c r="F6119" i="38"/>
  <c r="E6119" i="38"/>
  <c r="H6118" i="38"/>
  <c r="G6118" i="38"/>
  <c r="F6118" i="38"/>
  <c r="E6118" i="38"/>
  <c r="H6117" i="38"/>
  <c r="G6117" i="38"/>
  <c r="F6117" i="38"/>
  <c r="E6117" i="38"/>
  <c r="H6116" i="38"/>
  <c r="G6116" i="38"/>
  <c r="F6116" i="38"/>
  <c r="E6116" i="38"/>
  <c r="H6115" i="38"/>
  <c r="G6115" i="38"/>
  <c r="F6115" i="38"/>
  <c r="E6115" i="38"/>
  <c r="H6114" i="38"/>
  <c r="G6114" i="38"/>
  <c r="F6114" i="38"/>
  <c r="E6114" i="38"/>
  <c r="H6113" i="38"/>
  <c r="G6113" i="38"/>
  <c r="F6113" i="38"/>
  <c r="E6113" i="38"/>
  <c r="H6112" i="38"/>
  <c r="G6112" i="38"/>
  <c r="F6112" i="38"/>
  <c r="E6112" i="38"/>
  <c r="H6111" i="38"/>
  <c r="G6111" i="38"/>
  <c r="F6111" i="38"/>
  <c r="E6111" i="38"/>
  <c r="H6110" i="38"/>
  <c r="G6110" i="38"/>
  <c r="F6110" i="38"/>
  <c r="E6110" i="38"/>
  <c r="H6109" i="38"/>
  <c r="G6109" i="38"/>
  <c r="F6109" i="38"/>
  <c r="E6109" i="38"/>
  <c r="H6108" i="38"/>
  <c r="G6108" i="38"/>
  <c r="F6108" i="38"/>
  <c r="E6108" i="38"/>
  <c r="H6107" i="38"/>
  <c r="G6107" i="38"/>
  <c r="F6107" i="38"/>
  <c r="E6107" i="38"/>
  <c r="H6106" i="38"/>
  <c r="G6106" i="38"/>
  <c r="F6106" i="38"/>
  <c r="E6106" i="38"/>
  <c r="H6105" i="38"/>
  <c r="G6105" i="38"/>
  <c r="F6105" i="38"/>
  <c r="E6105" i="38"/>
  <c r="H6104" i="38"/>
  <c r="G6104" i="38"/>
  <c r="F6104" i="38"/>
  <c r="E6104" i="38"/>
  <c r="H6103" i="38"/>
  <c r="G6103" i="38"/>
  <c r="F6103" i="38"/>
  <c r="E6103" i="38"/>
  <c r="H6102" i="38"/>
  <c r="G6102" i="38"/>
  <c r="F6102" i="38"/>
  <c r="E6102" i="38"/>
  <c r="H6101" i="38"/>
  <c r="G6101" i="38"/>
  <c r="F6101" i="38"/>
  <c r="E6101" i="38"/>
  <c r="H6100" i="38"/>
  <c r="G6100" i="38"/>
  <c r="F6100" i="38"/>
  <c r="E6100" i="38"/>
  <c r="H6099" i="38"/>
  <c r="G6099" i="38"/>
  <c r="F6099" i="38"/>
  <c r="E6099" i="38"/>
  <c r="H6098" i="38"/>
  <c r="G6098" i="38"/>
  <c r="F6098" i="38"/>
  <c r="E6098" i="38"/>
  <c r="H6097" i="38"/>
  <c r="G6097" i="38"/>
  <c r="F6097" i="38"/>
  <c r="E6097" i="38"/>
  <c r="H6096" i="38"/>
  <c r="G6096" i="38"/>
  <c r="F6096" i="38"/>
  <c r="E6096" i="38"/>
  <c r="H6095" i="38"/>
  <c r="G6095" i="38"/>
  <c r="F6095" i="38"/>
  <c r="E6095" i="38"/>
  <c r="H6094" i="38"/>
  <c r="G6094" i="38"/>
  <c r="F6094" i="38"/>
  <c r="E6094" i="38"/>
  <c r="H6093" i="38"/>
  <c r="G6093" i="38"/>
  <c r="F6093" i="38"/>
  <c r="E6093" i="38"/>
  <c r="H6092" i="38"/>
  <c r="G6092" i="38"/>
  <c r="F6092" i="38"/>
  <c r="E6092" i="38"/>
  <c r="H6091" i="38"/>
  <c r="G6091" i="38"/>
  <c r="F6091" i="38"/>
  <c r="E6091" i="38"/>
  <c r="H6090" i="38"/>
  <c r="G6090" i="38"/>
  <c r="F6090" i="38"/>
  <c r="E6090" i="38"/>
  <c r="H6089" i="38"/>
  <c r="G6089" i="38"/>
  <c r="F6089" i="38"/>
  <c r="E6089" i="38"/>
  <c r="H6088" i="38"/>
  <c r="G6088" i="38"/>
  <c r="F6088" i="38"/>
  <c r="E6088" i="38"/>
  <c r="H6087" i="38"/>
  <c r="G6087" i="38"/>
  <c r="F6087" i="38"/>
  <c r="E6087" i="38"/>
  <c r="H6086" i="38"/>
  <c r="G6086" i="38"/>
  <c r="F6086" i="38"/>
  <c r="E6086" i="38"/>
  <c r="H6085" i="38"/>
  <c r="G6085" i="38"/>
  <c r="F6085" i="38"/>
  <c r="E6085" i="38"/>
  <c r="H6084" i="38"/>
  <c r="G6084" i="38"/>
  <c r="F6084" i="38"/>
  <c r="E6084" i="38"/>
  <c r="H6083" i="38"/>
  <c r="G6083" i="38"/>
  <c r="F6083" i="38"/>
  <c r="E6083" i="38"/>
  <c r="H6082" i="38"/>
  <c r="G6082" i="38"/>
  <c r="F6082" i="38"/>
  <c r="E6082" i="38"/>
  <c r="H6081" i="38"/>
  <c r="G6081" i="38"/>
  <c r="F6081" i="38"/>
  <c r="E6081" i="38"/>
  <c r="H6080" i="38"/>
  <c r="G6080" i="38"/>
  <c r="F6080" i="38"/>
  <c r="E6080" i="38"/>
  <c r="H6079" i="38"/>
  <c r="G6079" i="38"/>
  <c r="F6079" i="38"/>
  <c r="E6079" i="38"/>
  <c r="H6078" i="38"/>
  <c r="G6078" i="38"/>
  <c r="F6078" i="38"/>
  <c r="E6078" i="38"/>
  <c r="H6077" i="38"/>
  <c r="G6077" i="38"/>
  <c r="F6077" i="38"/>
  <c r="E6077" i="38"/>
  <c r="H6076" i="38"/>
  <c r="G6076" i="38"/>
  <c r="F6076" i="38"/>
  <c r="E6076" i="38"/>
  <c r="H6075" i="38"/>
  <c r="G6075" i="38"/>
  <c r="F6075" i="38"/>
  <c r="E6075" i="38"/>
  <c r="H6074" i="38"/>
  <c r="G6074" i="38"/>
  <c r="F6074" i="38"/>
  <c r="E6074" i="38"/>
  <c r="H6073" i="38"/>
  <c r="G6073" i="38"/>
  <c r="F6073" i="38"/>
  <c r="E6073" i="38"/>
  <c r="H6072" i="38"/>
  <c r="G6072" i="38"/>
  <c r="F6072" i="38"/>
  <c r="E6072" i="38"/>
  <c r="H6071" i="38"/>
  <c r="G6071" i="38"/>
  <c r="F6071" i="38"/>
  <c r="E6071" i="38"/>
  <c r="H6070" i="38"/>
  <c r="G6070" i="38"/>
  <c r="F6070" i="38"/>
  <c r="E6070" i="38"/>
  <c r="H6069" i="38"/>
  <c r="G6069" i="38"/>
  <c r="F6069" i="38"/>
  <c r="E6069" i="38"/>
  <c r="H6068" i="38"/>
  <c r="G6068" i="38"/>
  <c r="F6068" i="38"/>
  <c r="E6068" i="38"/>
  <c r="H6067" i="38"/>
  <c r="G6067" i="38"/>
  <c r="F6067" i="38"/>
  <c r="E6067" i="38"/>
  <c r="H6066" i="38"/>
  <c r="G6066" i="38"/>
  <c r="F6066" i="38"/>
  <c r="E6066" i="38"/>
  <c r="H6065" i="38"/>
  <c r="G6065" i="38"/>
  <c r="F6065" i="38"/>
  <c r="E6065" i="38"/>
  <c r="H6064" i="38"/>
  <c r="G6064" i="38"/>
  <c r="F6064" i="38"/>
  <c r="E6064" i="38"/>
  <c r="H6063" i="38"/>
  <c r="G6063" i="38"/>
  <c r="F6063" i="38"/>
  <c r="E6063" i="38"/>
  <c r="H6062" i="38"/>
  <c r="G6062" i="38"/>
  <c r="F6062" i="38"/>
  <c r="E6062" i="38"/>
  <c r="H6061" i="38"/>
  <c r="G6061" i="38"/>
  <c r="F6061" i="38"/>
  <c r="E6061" i="38"/>
  <c r="H6060" i="38"/>
  <c r="G6060" i="38"/>
  <c r="F6060" i="38"/>
  <c r="E6060" i="38"/>
  <c r="H6059" i="38"/>
  <c r="G6059" i="38"/>
  <c r="F6059" i="38"/>
  <c r="E6059" i="38"/>
  <c r="H6058" i="38"/>
  <c r="G6058" i="38"/>
  <c r="F6058" i="38"/>
  <c r="E6058" i="38"/>
  <c r="H6057" i="38"/>
  <c r="G6057" i="38"/>
  <c r="F6057" i="38"/>
  <c r="E6057" i="38"/>
  <c r="H6056" i="38"/>
  <c r="G6056" i="38"/>
  <c r="F6056" i="38"/>
  <c r="E6056" i="38"/>
  <c r="H6055" i="38"/>
  <c r="G6055" i="38"/>
  <c r="F6055" i="38"/>
  <c r="E6055" i="38"/>
  <c r="H6054" i="38"/>
  <c r="G6054" i="38"/>
  <c r="F6054" i="38"/>
  <c r="E6054" i="38"/>
  <c r="H6053" i="38"/>
  <c r="G6053" i="38"/>
  <c r="F6053" i="38"/>
  <c r="E6053" i="38"/>
  <c r="H6052" i="38"/>
  <c r="G6052" i="38"/>
  <c r="F6052" i="38"/>
  <c r="E6052" i="38"/>
  <c r="H6051" i="38"/>
  <c r="G6051" i="38"/>
  <c r="F6051" i="38"/>
  <c r="E6051" i="38"/>
  <c r="H6050" i="38"/>
  <c r="G6050" i="38"/>
  <c r="F6050" i="38"/>
  <c r="E6050" i="38"/>
  <c r="H6049" i="38"/>
  <c r="G6049" i="38"/>
  <c r="F6049" i="38"/>
  <c r="E6049" i="38"/>
  <c r="H6048" i="38"/>
  <c r="G6048" i="38"/>
  <c r="F6048" i="38"/>
  <c r="E6048" i="38"/>
  <c r="H6047" i="38"/>
  <c r="G6047" i="38"/>
  <c r="F6047" i="38"/>
  <c r="E6047" i="38"/>
  <c r="H6046" i="38"/>
  <c r="G6046" i="38"/>
  <c r="F6046" i="38"/>
  <c r="E6046" i="38"/>
  <c r="H6045" i="38"/>
  <c r="G6045" i="38"/>
  <c r="F6045" i="38"/>
  <c r="E6045" i="38"/>
  <c r="H6044" i="38"/>
  <c r="G6044" i="38"/>
  <c r="F6044" i="38"/>
  <c r="E6044" i="38"/>
  <c r="H6043" i="38"/>
  <c r="G6043" i="38"/>
  <c r="F6043" i="38"/>
  <c r="E6043" i="38"/>
  <c r="H6042" i="38"/>
  <c r="G6042" i="38"/>
  <c r="F6042" i="38"/>
  <c r="E6042" i="38"/>
  <c r="H6041" i="38"/>
  <c r="G6041" i="38"/>
  <c r="F6041" i="38"/>
  <c r="E6041" i="38"/>
  <c r="H6040" i="38"/>
  <c r="G6040" i="38"/>
  <c r="F6040" i="38"/>
  <c r="E6040" i="38"/>
  <c r="H6039" i="38"/>
  <c r="G6039" i="38"/>
  <c r="F6039" i="38"/>
  <c r="E6039" i="38"/>
  <c r="H6038" i="38"/>
  <c r="G6038" i="38"/>
  <c r="F6038" i="38"/>
  <c r="E6038" i="38"/>
  <c r="H6037" i="38"/>
  <c r="G6037" i="38"/>
  <c r="F6037" i="38"/>
  <c r="E6037" i="38"/>
  <c r="H6036" i="38"/>
  <c r="G6036" i="38"/>
  <c r="F6036" i="38"/>
  <c r="E6036" i="38"/>
  <c r="H6035" i="38"/>
  <c r="G6035" i="38"/>
  <c r="F6035" i="38"/>
  <c r="E6035" i="38"/>
  <c r="H6034" i="38"/>
  <c r="G6034" i="38"/>
  <c r="F6034" i="38"/>
  <c r="E6034" i="38"/>
  <c r="H6033" i="38"/>
  <c r="G6033" i="38"/>
  <c r="F6033" i="38"/>
  <c r="E6033" i="38"/>
  <c r="H6032" i="38"/>
  <c r="G6032" i="38"/>
  <c r="F6032" i="38"/>
  <c r="E6032" i="38"/>
  <c r="H6031" i="38"/>
  <c r="G6031" i="38"/>
  <c r="F6031" i="38"/>
  <c r="E6031" i="38"/>
  <c r="H6030" i="38"/>
  <c r="G6030" i="38"/>
  <c r="F6030" i="38"/>
  <c r="E6030" i="38"/>
  <c r="H6029" i="38"/>
  <c r="G6029" i="38"/>
  <c r="F6029" i="38"/>
  <c r="E6029" i="38"/>
  <c r="H6028" i="38"/>
  <c r="G6028" i="38"/>
  <c r="F6028" i="38"/>
  <c r="E6028" i="38"/>
  <c r="H6027" i="38"/>
  <c r="G6027" i="38"/>
  <c r="F6027" i="38"/>
  <c r="E6027" i="38"/>
  <c r="H6026" i="38"/>
  <c r="G6026" i="38"/>
  <c r="F6026" i="38"/>
  <c r="E6026" i="38"/>
  <c r="H6025" i="38"/>
  <c r="G6025" i="38"/>
  <c r="F6025" i="38"/>
  <c r="E6025" i="38"/>
  <c r="H6024" i="38"/>
  <c r="G6024" i="38"/>
  <c r="F6024" i="38"/>
  <c r="E6024" i="38"/>
  <c r="H6023" i="38"/>
  <c r="G6023" i="38"/>
  <c r="F6023" i="38"/>
  <c r="E6023" i="38"/>
  <c r="H6022" i="38"/>
  <c r="G6022" i="38"/>
  <c r="F6022" i="38"/>
  <c r="E6022" i="38"/>
  <c r="H6021" i="38"/>
  <c r="G6021" i="38"/>
  <c r="F6021" i="38"/>
  <c r="E6021" i="38"/>
  <c r="H6020" i="38"/>
  <c r="G6020" i="38"/>
  <c r="F6020" i="38"/>
  <c r="E6020" i="38"/>
  <c r="H6019" i="38"/>
  <c r="G6019" i="38"/>
  <c r="F6019" i="38"/>
  <c r="E6019" i="38"/>
  <c r="H6018" i="38"/>
  <c r="G6018" i="38"/>
  <c r="F6018" i="38"/>
  <c r="E6018" i="38"/>
  <c r="H6017" i="38"/>
  <c r="G6017" i="38"/>
  <c r="F6017" i="38"/>
  <c r="E6017" i="38"/>
  <c r="H6016" i="38"/>
  <c r="G6016" i="38"/>
  <c r="F6016" i="38"/>
  <c r="E6016" i="38"/>
  <c r="H6015" i="38"/>
  <c r="G6015" i="38"/>
  <c r="F6015" i="38"/>
  <c r="E6015" i="38"/>
  <c r="H6014" i="38"/>
  <c r="G6014" i="38"/>
  <c r="F6014" i="38"/>
  <c r="E6014" i="38"/>
  <c r="H6013" i="38"/>
  <c r="G6013" i="38"/>
  <c r="F6013" i="38"/>
  <c r="E6013" i="38"/>
  <c r="H6012" i="38"/>
  <c r="G6012" i="38"/>
  <c r="F6012" i="38"/>
  <c r="E6012" i="38"/>
  <c r="H6011" i="38"/>
  <c r="G6011" i="38"/>
  <c r="F6011" i="38"/>
  <c r="E6011" i="38"/>
  <c r="H6010" i="38"/>
  <c r="G6010" i="38"/>
  <c r="F6010" i="38"/>
  <c r="E6010" i="38"/>
  <c r="H6009" i="38"/>
  <c r="G6009" i="38"/>
  <c r="F6009" i="38"/>
  <c r="E6009" i="38"/>
  <c r="H6008" i="38"/>
  <c r="G6008" i="38"/>
  <c r="F6008" i="38"/>
  <c r="E6008" i="38"/>
  <c r="H6007" i="38"/>
  <c r="G6007" i="38"/>
  <c r="F6007" i="38"/>
  <c r="E6007" i="38"/>
  <c r="H6006" i="38"/>
  <c r="G6006" i="38"/>
  <c r="F6006" i="38"/>
  <c r="E6006" i="38"/>
  <c r="H6005" i="38"/>
  <c r="G6005" i="38"/>
  <c r="F6005" i="38"/>
  <c r="E6005" i="38"/>
  <c r="H6004" i="38"/>
  <c r="G6004" i="38"/>
  <c r="F6004" i="38"/>
  <c r="E6004" i="38"/>
  <c r="H6003" i="38"/>
  <c r="G6003" i="38"/>
  <c r="F6003" i="38"/>
  <c r="E6003" i="38"/>
  <c r="H6002" i="38"/>
  <c r="G6002" i="38"/>
  <c r="F6002" i="38"/>
  <c r="E6002" i="38"/>
  <c r="H6001" i="38"/>
  <c r="G6001" i="38"/>
  <c r="F6001" i="38"/>
  <c r="E6001" i="38"/>
  <c r="H6000" i="38"/>
  <c r="G6000" i="38"/>
  <c r="F6000" i="38"/>
  <c r="E6000" i="38"/>
  <c r="H5999" i="38"/>
  <c r="G5999" i="38"/>
  <c r="F5999" i="38"/>
  <c r="E5999" i="38"/>
  <c r="H5998" i="38"/>
  <c r="G5998" i="38"/>
  <c r="F5998" i="38"/>
  <c r="E5998" i="38"/>
  <c r="H5997" i="38"/>
  <c r="G5997" i="38"/>
  <c r="F5997" i="38"/>
  <c r="E5997" i="38"/>
  <c r="H5996" i="38"/>
  <c r="G5996" i="38"/>
  <c r="F5996" i="38"/>
  <c r="E5996" i="38"/>
  <c r="H5995" i="38"/>
  <c r="G5995" i="38"/>
  <c r="F5995" i="38"/>
  <c r="E5995" i="38"/>
  <c r="H5994" i="38"/>
  <c r="G5994" i="38"/>
  <c r="F5994" i="38"/>
  <c r="E5994" i="38"/>
  <c r="H5993" i="38"/>
  <c r="G5993" i="38"/>
  <c r="F5993" i="38"/>
  <c r="E5993" i="38"/>
  <c r="H5992" i="38"/>
  <c r="G5992" i="38"/>
  <c r="F5992" i="38"/>
  <c r="E5992" i="38"/>
  <c r="H5991" i="38"/>
  <c r="G5991" i="38"/>
  <c r="F5991" i="38"/>
  <c r="E5991" i="38"/>
  <c r="H5990" i="38"/>
  <c r="G5990" i="38"/>
  <c r="F5990" i="38"/>
  <c r="E5990" i="38"/>
  <c r="H5989" i="38"/>
  <c r="G5989" i="38"/>
  <c r="F5989" i="38"/>
  <c r="E5989" i="38"/>
  <c r="H5988" i="38"/>
  <c r="G5988" i="38"/>
  <c r="F5988" i="38"/>
  <c r="E5988" i="38"/>
  <c r="H5987" i="38"/>
  <c r="G5987" i="38"/>
  <c r="F5987" i="38"/>
  <c r="E5987" i="38"/>
  <c r="H5986" i="38"/>
  <c r="G5986" i="38"/>
  <c r="F5986" i="38"/>
  <c r="E5986" i="38"/>
  <c r="H5985" i="38"/>
  <c r="G5985" i="38"/>
  <c r="F5985" i="38"/>
  <c r="E5985" i="38"/>
  <c r="H5984" i="38"/>
  <c r="G5984" i="38"/>
  <c r="F5984" i="38"/>
  <c r="E5984" i="38"/>
  <c r="H5983" i="38"/>
  <c r="G5983" i="38"/>
  <c r="F5983" i="38"/>
  <c r="E5983" i="38"/>
  <c r="H5982" i="38"/>
  <c r="G5982" i="38"/>
  <c r="F5982" i="38"/>
  <c r="E5982" i="38"/>
  <c r="H5981" i="38"/>
  <c r="G5981" i="38"/>
  <c r="F5981" i="38"/>
  <c r="E5981" i="38"/>
  <c r="H5980" i="38"/>
  <c r="G5980" i="38"/>
  <c r="F5980" i="38"/>
  <c r="E5980" i="38"/>
  <c r="H5979" i="38"/>
  <c r="G5979" i="38"/>
  <c r="F5979" i="38"/>
  <c r="E5979" i="38"/>
  <c r="H5978" i="38"/>
  <c r="G5978" i="38"/>
  <c r="F5978" i="38"/>
  <c r="E5978" i="38"/>
  <c r="H5977" i="38"/>
  <c r="G5977" i="38"/>
  <c r="F5977" i="38"/>
  <c r="E5977" i="38"/>
  <c r="H5976" i="38"/>
  <c r="G5976" i="38"/>
  <c r="F5976" i="38"/>
  <c r="E5976" i="38"/>
  <c r="H5975" i="38"/>
  <c r="G5975" i="38"/>
  <c r="F5975" i="38"/>
  <c r="E5975" i="38"/>
  <c r="H5974" i="38"/>
  <c r="G5974" i="38"/>
  <c r="F5974" i="38"/>
  <c r="E5974" i="38"/>
  <c r="H5973" i="38"/>
  <c r="G5973" i="38"/>
  <c r="F5973" i="38"/>
  <c r="E5973" i="38"/>
  <c r="H5972" i="38"/>
  <c r="G5972" i="38"/>
  <c r="F5972" i="38"/>
  <c r="E5972" i="38"/>
  <c r="H5971" i="38"/>
  <c r="G5971" i="38"/>
  <c r="F5971" i="38"/>
  <c r="E5971" i="38"/>
  <c r="H5970" i="38"/>
  <c r="G5970" i="38"/>
  <c r="F5970" i="38"/>
  <c r="E5970" i="38"/>
  <c r="H5969" i="38"/>
  <c r="G5969" i="38"/>
  <c r="F5969" i="38"/>
  <c r="E5969" i="38"/>
  <c r="H5968" i="38"/>
  <c r="G5968" i="38"/>
  <c r="F5968" i="38"/>
  <c r="E5968" i="38"/>
  <c r="H5967" i="38"/>
  <c r="G5967" i="38"/>
  <c r="F5967" i="38"/>
  <c r="E5967" i="38"/>
  <c r="H5966" i="38"/>
  <c r="G5966" i="38"/>
  <c r="F5966" i="38"/>
  <c r="E5966" i="38"/>
  <c r="H5965" i="38"/>
  <c r="G5965" i="38"/>
  <c r="F5965" i="38"/>
  <c r="E5965" i="38"/>
  <c r="H5964" i="38"/>
  <c r="G5964" i="38"/>
  <c r="F5964" i="38"/>
  <c r="E5964" i="38"/>
  <c r="H5963" i="38"/>
  <c r="G5963" i="38"/>
  <c r="F5963" i="38"/>
  <c r="E5963" i="38"/>
  <c r="H5962" i="38"/>
  <c r="G5962" i="38"/>
  <c r="F5962" i="38"/>
  <c r="E5962" i="38"/>
  <c r="H5961" i="38"/>
  <c r="G5961" i="38"/>
  <c r="F5961" i="38"/>
  <c r="E5961" i="38"/>
  <c r="H5960" i="38"/>
  <c r="G5960" i="38"/>
  <c r="F5960" i="38"/>
  <c r="E5960" i="38"/>
  <c r="H5959" i="38"/>
  <c r="G5959" i="38"/>
  <c r="F5959" i="38"/>
  <c r="E5959" i="38"/>
  <c r="H5958" i="38"/>
  <c r="G5958" i="38"/>
  <c r="F5958" i="38"/>
  <c r="E5958" i="38"/>
  <c r="H5957" i="38"/>
  <c r="G5957" i="38"/>
  <c r="F5957" i="38"/>
  <c r="E5957" i="38"/>
  <c r="H5956" i="38"/>
  <c r="G5956" i="38"/>
  <c r="F5956" i="38"/>
  <c r="E5956" i="38"/>
  <c r="H5955" i="38"/>
  <c r="G5955" i="38"/>
  <c r="F5955" i="38"/>
  <c r="E5955" i="38"/>
  <c r="H5954" i="38"/>
  <c r="G5954" i="38"/>
  <c r="F5954" i="38"/>
  <c r="E5954" i="38"/>
  <c r="H5953" i="38"/>
  <c r="G5953" i="38"/>
  <c r="F5953" i="38"/>
  <c r="E5953" i="38"/>
  <c r="H5952" i="38"/>
  <c r="G5952" i="38"/>
  <c r="F5952" i="38"/>
  <c r="E5952" i="38"/>
  <c r="H5951" i="38"/>
  <c r="G5951" i="38"/>
  <c r="F5951" i="38"/>
  <c r="E5951" i="38"/>
  <c r="H5950" i="38"/>
  <c r="G5950" i="38"/>
  <c r="F5950" i="38"/>
  <c r="E5950" i="38"/>
  <c r="H5949" i="38"/>
  <c r="G5949" i="38"/>
  <c r="F5949" i="38"/>
  <c r="E5949" i="38"/>
  <c r="H5948" i="38"/>
  <c r="G5948" i="38"/>
  <c r="F5948" i="38"/>
  <c r="E5948" i="38"/>
  <c r="H5947" i="38"/>
  <c r="G5947" i="38"/>
  <c r="F5947" i="38"/>
  <c r="E5947" i="38"/>
  <c r="H5946" i="38"/>
  <c r="G5946" i="38"/>
  <c r="F5946" i="38"/>
  <c r="E5946" i="38"/>
  <c r="H5945" i="38"/>
  <c r="G5945" i="38"/>
  <c r="F5945" i="38"/>
  <c r="E5945" i="38"/>
  <c r="H5944" i="38"/>
  <c r="G5944" i="38"/>
  <c r="F5944" i="38"/>
  <c r="E5944" i="38"/>
  <c r="H5943" i="38"/>
  <c r="G5943" i="38"/>
  <c r="F5943" i="38"/>
  <c r="E5943" i="38"/>
  <c r="H5942" i="38"/>
  <c r="G5942" i="38"/>
  <c r="F5942" i="38"/>
  <c r="E5942" i="38"/>
  <c r="H5941" i="38"/>
  <c r="G5941" i="38"/>
  <c r="F5941" i="38"/>
  <c r="E5941" i="38"/>
  <c r="H5940" i="38"/>
  <c r="G5940" i="38"/>
  <c r="F5940" i="38"/>
  <c r="E5940" i="38"/>
  <c r="H5939" i="38"/>
  <c r="G5939" i="38"/>
  <c r="F5939" i="38"/>
  <c r="E5939" i="38"/>
  <c r="H5938" i="38"/>
  <c r="G5938" i="38"/>
  <c r="F5938" i="38"/>
  <c r="E5938" i="38"/>
  <c r="H5937" i="38"/>
  <c r="G5937" i="38"/>
  <c r="F5937" i="38"/>
  <c r="E5937" i="38"/>
  <c r="H5936" i="38"/>
  <c r="G5936" i="38"/>
  <c r="F5936" i="38"/>
  <c r="E5936" i="38"/>
  <c r="H5935" i="38"/>
  <c r="G5935" i="38"/>
  <c r="F5935" i="38"/>
  <c r="E5935" i="38"/>
  <c r="H5934" i="38"/>
  <c r="G5934" i="38"/>
  <c r="F5934" i="38"/>
  <c r="E5934" i="38"/>
  <c r="H5933" i="38"/>
  <c r="G5933" i="38"/>
  <c r="F5933" i="38"/>
  <c r="E5933" i="38"/>
  <c r="H5932" i="38"/>
  <c r="G5932" i="38"/>
  <c r="F5932" i="38"/>
  <c r="E5932" i="38"/>
  <c r="H5931" i="38"/>
  <c r="G5931" i="38"/>
  <c r="F5931" i="38"/>
  <c r="E5931" i="38"/>
  <c r="H5930" i="38"/>
  <c r="G5930" i="38"/>
  <c r="F5930" i="38"/>
  <c r="E5930" i="38"/>
  <c r="H5929" i="38"/>
  <c r="G5929" i="38"/>
  <c r="F5929" i="38"/>
  <c r="E5929" i="38"/>
  <c r="H5928" i="38"/>
  <c r="G5928" i="38"/>
  <c r="F5928" i="38"/>
  <c r="E5928" i="38"/>
  <c r="H5927" i="38"/>
  <c r="G5927" i="38"/>
  <c r="F5927" i="38"/>
  <c r="E5927" i="38"/>
  <c r="H5926" i="38"/>
  <c r="G5926" i="38"/>
  <c r="F5926" i="38"/>
  <c r="E5926" i="38"/>
  <c r="H5925" i="38"/>
  <c r="G5925" i="38"/>
  <c r="F5925" i="38"/>
  <c r="E5925" i="38"/>
  <c r="H5924" i="38"/>
  <c r="G5924" i="38"/>
  <c r="F5924" i="38"/>
  <c r="E5924" i="38"/>
  <c r="H5923" i="38"/>
  <c r="G5923" i="38"/>
  <c r="F5923" i="38"/>
  <c r="E5923" i="38"/>
  <c r="H5922" i="38"/>
  <c r="G5922" i="38"/>
  <c r="F5922" i="38"/>
  <c r="E5922" i="38"/>
  <c r="H5921" i="38"/>
  <c r="G5921" i="38"/>
  <c r="F5921" i="38"/>
  <c r="E5921" i="38"/>
  <c r="H5920" i="38"/>
  <c r="G5920" i="38"/>
  <c r="F5920" i="38"/>
  <c r="E5920" i="38"/>
  <c r="H5919" i="38"/>
  <c r="G5919" i="38"/>
  <c r="F5919" i="38"/>
  <c r="E5919" i="38"/>
  <c r="H5918" i="38"/>
  <c r="G5918" i="38"/>
  <c r="F5918" i="38"/>
  <c r="E5918" i="38"/>
  <c r="H5917" i="38"/>
  <c r="G5917" i="38"/>
  <c r="F5917" i="38"/>
  <c r="E5917" i="38"/>
  <c r="H5916" i="38"/>
  <c r="G5916" i="38"/>
  <c r="F5916" i="38"/>
  <c r="E5916" i="38"/>
  <c r="H5915" i="38"/>
  <c r="G5915" i="38"/>
  <c r="F5915" i="38"/>
  <c r="E5915" i="38"/>
  <c r="H5914" i="38"/>
  <c r="G5914" i="38"/>
  <c r="F5914" i="38"/>
  <c r="E5914" i="38"/>
  <c r="H5913" i="38"/>
  <c r="G5913" i="38"/>
  <c r="F5913" i="38"/>
  <c r="E5913" i="38"/>
  <c r="H5912" i="38"/>
  <c r="G5912" i="38"/>
  <c r="F5912" i="38"/>
  <c r="E5912" i="38"/>
  <c r="H5911" i="38"/>
  <c r="G5911" i="38"/>
  <c r="F5911" i="38"/>
  <c r="E5911" i="38"/>
  <c r="H5910" i="38"/>
  <c r="G5910" i="38"/>
  <c r="F5910" i="38"/>
  <c r="E5910" i="38"/>
  <c r="H5909" i="38"/>
  <c r="G5909" i="38"/>
  <c r="F5909" i="38"/>
  <c r="E5909" i="38"/>
  <c r="H5908" i="38"/>
  <c r="G5908" i="38"/>
  <c r="F5908" i="38"/>
  <c r="E5908" i="38"/>
  <c r="H5907" i="38"/>
  <c r="G5907" i="38"/>
  <c r="F5907" i="38"/>
  <c r="E5907" i="38"/>
  <c r="H5906" i="38"/>
  <c r="G5906" i="38"/>
  <c r="F5906" i="38"/>
  <c r="E5906" i="38"/>
  <c r="H5905" i="38"/>
  <c r="G5905" i="38"/>
  <c r="F5905" i="38"/>
  <c r="E5905" i="38"/>
  <c r="H5904" i="38"/>
  <c r="G5904" i="38"/>
  <c r="F5904" i="38"/>
  <c r="E5904" i="38"/>
  <c r="H5903" i="38"/>
  <c r="G5903" i="38"/>
  <c r="F5903" i="38"/>
  <c r="E5903" i="38"/>
  <c r="H5902" i="38"/>
  <c r="G5902" i="38"/>
  <c r="F5902" i="38"/>
  <c r="E5902" i="38"/>
  <c r="H5901" i="38"/>
  <c r="G5901" i="38"/>
  <c r="F5901" i="38"/>
  <c r="E5901" i="38"/>
  <c r="H5900" i="38"/>
  <c r="G5900" i="38"/>
  <c r="F5900" i="38"/>
  <c r="E5900" i="38"/>
  <c r="H5899" i="38"/>
  <c r="G5899" i="38"/>
  <c r="F5899" i="38"/>
  <c r="E5899" i="38"/>
  <c r="H5898" i="38"/>
  <c r="G5898" i="38"/>
  <c r="F5898" i="38"/>
  <c r="E5898" i="38"/>
  <c r="H5897" i="38"/>
  <c r="G5897" i="38"/>
  <c r="F5897" i="38"/>
  <c r="E5897" i="38"/>
  <c r="H5896" i="38"/>
  <c r="G5896" i="38"/>
  <c r="F5896" i="38"/>
  <c r="E5896" i="38"/>
  <c r="H5895" i="38"/>
  <c r="G5895" i="38"/>
  <c r="F5895" i="38"/>
  <c r="E5895" i="38"/>
  <c r="H5894" i="38"/>
  <c r="G5894" i="38"/>
  <c r="F5894" i="38"/>
  <c r="E5894" i="38"/>
  <c r="H5893" i="38"/>
  <c r="G5893" i="38"/>
  <c r="F5893" i="38"/>
  <c r="E5893" i="38"/>
  <c r="H5892" i="38"/>
  <c r="G5892" i="38"/>
  <c r="F5892" i="38"/>
  <c r="E5892" i="38"/>
  <c r="H5891" i="38"/>
  <c r="G5891" i="38"/>
  <c r="F5891" i="38"/>
  <c r="E5891" i="38"/>
  <c r="H5890" i="38"/>
  <c r="G5890" i="38"/>
  <c r="F5890" i="38"/>
  <c r="E5890" i="38"/>
  <c r="H5889" i="38"/>
  <c r="G5889" i="38"/>
  <c r="F5889" i="38"/>
  <c r="E5889" i="38"/>
  <c r="H5888" i="38"/>
  <c r="G5888" i="38"/>
  <c r="F5888" i="38"/>
  <c r="E5888" i="38"/>
  <c r="H5887" i="38"/>
  <c r="G5887" i="38"/>
  <c r="F5887" i="38"/>
  <c r="E5887" i="38"/>
  <c r="H5886" i="38"/>
  <c r="G5886" i="38"/>
  <c r="F5886" i="38"/>
  <c r="E5886" i="38"/>
  <c r="H5885" i="38"/>
  <c r="G5885" i="38"/>
  <c r="F5885" i="38"/>
  <c r="E5885" i="38"/>
  <c r="H5884" i="38"/>
  <c r="G5884" i="38"/>
  <c r="F5884" i="38"/>
  <c r="E5884" i="38"/>
  <c r="H5883" i="38"/>
  <c r="G5883" i="38"/>
  <c r="F5883" i="38"/>
  <c r="E5883" i="38"/>
  <c r="H5882" i="38"/>
  <c r="G5882" i="38"/>
  <c r="F5882" i="38"/>
  <c r="E5882" i="38"/>
  <c r="H5881" i="38"/>
  <c r="G5881" i="38"/>
  <c r="F5881" i="38"/>
  <c r="E5881" i="38"/>
  <c r="H5880" i="38"/>
  <c r="G5880" i="38"/>
  <c r="F5880" i="38"/>
  <c r="E5880" i="38"/>
  <c r="H5879" i="38"/>
  <c r="G5879" i="38"/>
  <c r="F5879" i="38"/>
  <c r="E5879" i="38"/>
  <c r="H5878" i="38"/>
  <c r="G5878" i="38"/>
  <c r="F5878" i="38"/>
  <c r="E5878" i="38"/>
  <c r="H5877" i="38"/>
  <c r="G5877" i="38"/>
  <c r="F5877" i="38"/>
  <c r="E5877" i="38"/>
  <c r="H5876" i="38"/>
  <c r="G5876" i="38"/>
  <c r="F5876" i="38"/>
  <c r="E5876" i="38"/>
  <c r="H5875" i="38"/>
  <c r="G5875" i="38"/>
  <c r="F5875" i="38"/>
  <c r="E5875" i="38"/>
  <c r="H5874" i="38"/>
  <c r="G5874" i="38"/>
  <c r="F5874" i="38"/>
  <c r="E5874" i="38"/>
  <c r="H5873" i="38"/>
  <c r="G5873" i="38"/>
  <c r="F5873" i="38"/>
  <c r="E5873" i="38"/>
  <c r="H5872" i="38"/>
  <c r="G5872" i="38"/>
  <c r="F5872" i="38"/>
  <c r="E5872" i="38"/>
  <c r="H5871" i="38"/>
  <c r="G5871" i="38"/>
  <c r="F5871" i="38"/>
  <c r="E5871" i="38"/>
  <c r="H5870" i="38"/>
  <c r="G5870" i="38"/>
  <c r="F5870" i="38"/>
  <c r="E5870" i="38"/>
  <c r="H5869" i="38"/>
  <c r="G5869" i="38"/>
  <c r="F5869" i="38"/>
  <c r="E5869" i="38"/>
  <c r="H5868" i="38"/>
  <c r="G5868" i="38"/>
  <c r="F5868" i="38"/>
  <c r="E5868" i="38"/>
  <c r="H5867" i="38"/>
  <c r="G5867" i="38"/>
  <c r="F5867" i="38"/>
  <c r="E5867" i="38"/>
  <c r="H5866" i="38"/>
  <c r="G5866" i="38"/>
  <c r="F5866" i="38"/>
  <c r="E5866" i="38"/>
  <c r="H5865" i="38"/>
  <c r="G5865" i="38"/>
  <c r="F5865" i="38"/>
  <c r="E5865" i="38"/>
  <c r="H5864" i="38"/>
  <c r="G5864" i="38"/>
  <c r="F5864" i="38"/>
  <c r="E5864" i="38"/>
  <c r="H5863" i="38"/>
  <c r="G5863" i="38"/>
  <c r="F5863" i="38"/>
  <c r="E5863" i="38"/>
  <c r="H5862" i="38"/>
  <c r="G5862" i="38"/>
  <c r="F5862" i="38"/>
  <c r="E5862" i="38"/>
  <c r="H5861" i="38"/>
  <c r="G5861" i="38"/>
  <c r="F5861" i="38"/>
  <c r="E5861" i="38"/>
  <c r="H5860" i="38"/>
  <c r="G5860" i="38"/>
  <c r="F5860" i="38"/>
  <c r="E5860" i="38"/>
  <c r="H5859" i="38"/>
  <c r="G5859" i="38"/>
  <c r="F5859" i="38"/>
  <c r="E5859" i="38"/>
  <c r="H5858" i="38"/>
  <c r="G5858" i="38"/>
  <c r="F5858" i="38"/>
  <c r="E5858" i="38"/>
  <c r="H5857" i="38"/>
  <c r="G5857" i="38"/>
  <c r="F5857" i="38"/>
  <c r="E5857" i="38"/>
  <c r="H5856" i="38"/>
  <c r="G5856" i="38"/>
  <c r="F5856" i="38"/>
  <c r="E5856" i="38"/>
  <c r="H5855" i="38"/>
  <c r="G5855" i="38"/>
  <c r="F5855" i="38"/>
  <c r="E5855" i="38"/>
  <c r="H5854" i="38"/>
  <c r="G5854" i="38"/>
  <c r="F5854" i="38"/>
  <c r="E5854" i="38"/>
  <c r="H5853" i="38"/>
  <c r="G5853" i="38"/>
  <c r="F5853" i="38"/>
  <c r="E5853" i="38"/>
  <c r="H5852" i="38"/>
  <c r="G5852" i="38"/>
  <c r="F5852" i="38"/>
  <c r="E5852" i="38"/>
  <c r="H5851" i="38"/>
  <c r="G5851" i="38"/>
  <c r="F5851" i="38"/>
  <c r="E5851" i="38"/>
  <c r="H5850" i="38"/>
  <c r="G5850" i="38"/>
  <c r="F5850" i="38"/>
  <c r="E5850" i="38"/>
  <c r="H5849" i="38"/>
  <c r="G5849" i="38"/>
  <c r="F5849" i="38"/>
  <c r="E5849" i="38"/>
  <c r="H5848" i="38"/>
  <c r="G5848" i="38"/>
  <c r="F5848" i="38"/>
  <c r="E5848" i="38"/>
  <c r="H5847" i="38"/>
  <c r="G5847" i="38"/>
  <c r="F5847" i="38"/>
  <c r="E5847" i="38"/>
  <c r="L5846" i="38"/>
  <c r="H5846" i="38"/>
  <c r="G5846" i="38"/>
  <c r="F5846" i="38"/>
  <c r="E5846" i="38"/>
  <c r="L5845" i="38"/>
  <c r="H5845" i="38"/>
  <c r="G5845" i="38"/>
  <c r="F5845" i="38"/>
  <c r="E5845" i="38"/>
  <c r="L5844" i="38"/>
  <c r="H5844" i="38"/>
  <c r="G5844" i="38"/>
  <c r="F5844" i="38"/>
  <c r="E5844" i="38"/>
  <c r="L5843" i="38"/>
  <c r="H5843" i="38"/>
  <c r="G5843" i="38"/>
  <c r="F5843" i="38"/>
  <c r="E5843" i="38"/>
  <c r="L5842" i="38"/>
  <c r="H5842" i="38"/>
  <c r="G5842" i="38"/>
  <c r="F5842" i="38"/>
  <c r="E5842" i="38"/>
  <c r="L5841" i="38"/>
  <c r="H5841" i="38"/>
  <c r="G5841" i="38"/>
  <c r="F5841" i="38"/>
  <c r="E5841" i="38"/>
  <c r="L5840" i="38"/>
  <c r="H5840" i="38"/>
  <c r="G5840" i="38"/>
  <c r="F5840" i="38"/>
  <c r="E5840" i="38"/>
  <c r="L5839" i="38"/>
  <c r="H5839" i="38"/>
  <c r="G5839" i="38"/>
  <c r="F5839" i="38"/>
  <c r="E5839" i="38"/>
  <c r="L5838" i="38"/>
  <c r="H5838" i="38"/>
  <c r="G5838" i="38"/>
  <c r="F5838" i="38"/>
  <c r="E5838" i="38"/>
  <c r="L5837" i="38"/>
  <c r="H5837" i="38"/>
  <c r="G5837" i="38"/>
  <c r="F5837" i="38"/>
  <c r="E5837" i="38"/>
  <c r="L5836" i="38"/>
  <c r="H5836" i="38"/>
  <c r="G5836" i="38"/>
  <c r="F5836" i="38"/>
  <c r="E5836" i="38"/>
  <c r="L5835" i="38"/>
  <c r="H5835" i="38"/>
  <c r="G5835" i="38"/>
  <c r="F5835" i="38"/>
  <c r="E5835" i="38"/>
  <c r="L5834" i="38"/>
  <c r="H5834" i="38"/>
  <c r="G5834" i="38"/>
  <c r="F5834" i="38"/>
  <c r="E5834" i="38"/>
  <c r="L5833" i="38"/>
  <c r="H5833" i="38"/>
  <c r="G5833" i="38"/>
  <c r="F5833" i="38"/>
  <c r="E5833" i="38"/>
  <c r="L5832" i="38"/>
  <c r="H5832" i="38"/>
  <c r="G5832" i="38"/>
  <c r="F5832" i="38"/>
  <c r="E5832" i="38"/>
  <c r="L5831" i="38"/>
  <c r="H5831" i="38"/>
  <c r="G5831" i="38"/>
  <c r="F5831" i="38"/>
  <c r="E5831" i="38"/>
  <c r="L5830" i="38"/>
  <c r="H5830" i="38"/>
  <c r="G5830" i="38"/>
  <c r="F5830" i="38"/>
  <c r="E5830" i="38"/>
  <c r="L5829" i="38"/>
  <c r="H5829" i="38"/>
  <c r="G5829" i="38"/>
  <c r="F5829" i="38"/>
  <c r="E5829" i="38"/>
  <c r="L5828" i="38"/>
  <c r="H5828" i="38"/>
  <c r="G5828" i="38"/>
  <c r="F5828" i="38"/>
  <c r="E5828" i="38"/>
  <c r="L5827" i="38"/>
  <c r="H5827" i="38"/>
  <c r="G5827" i="38"/>
  <c r="F5827" i="38"/>
  <c r="E5827" i="38"/>
  <c r="L5826" i="38"/>
  <c r="H5826" i="38"/>
  <c r="G5826" i="38"/>
  <c r="F5826" i="38"/>
  <c r="E5826" i="38"/>
  <c r="L5825" i="38"/>
  <c r="H5825" i="38"/>
  <c r="G5825" i="38"/>
  <c r="F5825" i="38"/>
  <c r="E5825" i="38"/>
  <c r="L5824" i="38"/>
  <c r="H5824" i="38"/>
  <c r="G5824" i="38"/>
  <c r="F5824" i="38"/>
  <c r="E5824" i="38"/>
  <c r="L5823" i="38"/>
  <c r="H5823" i="38"/>
  <c r="G5823" i="38"/>
  <c r="F5823" i="38"/>
  <c r="E5823" i="38"/>
  <c r="L5822" i="38"/>
  <c r="H5822" i="38"/>
  <c r="G5822" i="38"/>
  <c r="F5822" i="38"/>
  <c r="E5822" i="38"/>
  <c r="L5821" i="38"/>
  <c r="H5821" i="38"/>
  <c r="G5821" i="38"/>
  <c r="F5821" i="38"/>
  <c r="E5821" i="38"/>
  <c r="L5820" i="38"/>
  <c r="H5820" i="38"/>
  <c r="G5820" i="38"/>
  <c r="F5820" i="38"/>
  <c r="E5820" i="38"/>
  <c r="L5819" i="38"/>
  <c r="H5819" i="38"/>
  <c r="G5819" i="38"/>
  <c r="F5819" i="38"/>
  <c r="E5819" i="38"/>
  <c r="L5818" i="38"/>
  <c r="H5818" i="38"/>
  <c r="G5818" i="38"/>
  <c r="F5818" i="38"/>
  <c r="E5818" i="38"/>
  <c r="L5817" i="38"/>
  <c r="H5817" i="38"/>
  <c r="G5817" i="38"/>
  <c r="F5817" i="38"/>
  <c r="E5817" i="38"/>
  <c r="L5816" i="38"/>
  <c r="H5816" i="38"/>
  <c r="G5816" i="38"/>
  <c r="F5816" i="38"/>
  <c r="E5816" i="38"/>
  <c r="L5815" i="38"/>
  <c r="H5815" i="38"/>
  <c r="G5815" i="38"/>
  <c r="F5815" i="38"/>
  <c r="E5815" i="38"/>
  <c r="L5814" i="38"/>
  <c r="H5814" i="38"/>
  <c r="G5814" i="38"/>
  <c r="F5814" i="38"/>
  <c r="E5814" i="38"/>
  <c r="L5813" i="38"/>
  <c r="H5813" i="38"/>
  <c r="G5813" i="38"/>
  <c r="F5813" i="38"/>
  <c r="E5813" i="38"/>
  <c r="L5812" i="38"/>
  <c r="H5812" i="38"/>
  <c r="G5812" i="38"/>
  <c r="F5812" i="38"/>
  <c r="E5812" i="38"/>
  <c r="L5811" i="38"/>
  <c r="H5811" i="38"/>
  <c r="G5811" i="38"/>
  <c r="F5811" i="38"/>
  <c r="E5811" i="38"/>
  <c r="L5810" i="38"/>
  <c r="H5810" i="38"/>
  <c r="G5810" i="38"/>
  <c r="F5810" i="38"/>
  <c r="E5810" i="38"/>
  <c r="L5809" i="38"/>
  <c r="H5809" i="38"/>
  <c r="G5809" i="38"/>
  <c r="F5809" i="38"/>
  <c r="E5809" i="38"/>
  <c r="L5808" i="38"/>
  <c r="H5808" i="38"/>
  <c r="G5808" i="38"/>
  <c r="F5808" i="38"/>
  <c r="E5808" i="38"/>
  <c r="L5807" i="38"/>
  <c r="H5807" i="38"/>
  <c r="G5807" i="38"/>
  <c r="F5807" i="38"/>
  <c r="E5807" i="38"/>
  <c r="L5806" i="38"/>
  <c r="H5806" i="38"/>
  <c r="G5806" i="38"/>
  <c r="F5806" i="38"/>
  <c r="E5806" i="38"/>
  <c r="L5805" i="38"/>
  <c r="H5805" i="38"/>
  <c r="G5805" i="38"/>
  <c r="F5805" i="38"/>
  <c r="E5805" i="38"/>
  <c r="L5804" i="38"/>
  <c r="H5804" i="38"/>
  <c r="G5804" i="38"/>
  <c r="F5804" i="38"/>
  <c r="E5804" i="38"/>
  <c r="L5803" i="38"/>
  <c r="H5803" i="38"/>
  <c r="G5803" i="38"/>
  <c r="F5803" i="38"/>
  <c r="E5803" i="38"/>
  <c r="L5802" i="38"/>
  <c r="H5802" i="38"/>
  <c r="G5802" i="38"/>
  <c r="F5802" i="38"/>
  <c r="E5802" i="38"/>
  <c r="L5801" i="38"/>
  <c r="H5801" i="38"/>
  <c r="G5801" i="38"/>
  <c r="F5801" i="38"/>
  <c r="E5801" i="38"/>
  <c r="L5800" i="38"/>
  <c r="H5800" i="38"/>
  <c r="G5800" i="38"/>
  <c r="F5800" i="38"/>
  <c r="E5800" i="38"/>
  <c r="L5799" i="38"/>
  <c r="H5799" i="38"/>
  <c r="G5799" i="38"/>
  <c r="F5799" i="38"/>
  <c r="E5799" i="38"/>
  <c r="L5798" i="38"/>
  <c r="H5798" i="38"/>
  <c r="G5798" i="38"/>
  <c r="F5798" i="38"/>
  <c r="E5798" i="38"/>
  <c r="L5797" i="38"/>
  <c r="H5797" i="38"/>
  <c r="G5797" i="38"/>
  <c r="F5797" i="38"/>
  <c r="E5797" i="38"/>
  <c r="L5796" i="38"/>
  <c r="H5796" i="38"/>
  <c r="G5796" i="38"/>
  <c r="F5796" i="38"/>
  <c r="E5796" i="38"/>
  <c r="L5795" i="38"/>
  <c r="H5795" i="38"/>
  <c r="G5795" i="38"/>
  <c r="F5795" i="38"/>
  <c r="E5795" i="38"/>
  <c r="L5794" i="38"/>
  <c r="H5794" i="38"/>
  <c r="G5794" i="38"/>
  <c r="F5794" i="38"/>
  <c r="E5794" i="38"/>
  <c r="L5793" i="38"/>
  <c r="H5793" i="38"/>
  <c r="G5793" i="38"/>
  <c r="F5793" i="38"/>
  <c r="E5793" i="38"/>
  <c r="L5792" i="38"/>
  <c r="H5792" i="38"/>
  <c r="G5792" i="38"/>
  <c r="F5792" i="38"/>
  <c r="E5792" i="38"/>
  <c r="L5791" i="38"/>
  <c r="H5791" i="38"/>
  <c r="G5791" i="38"/>
  <c r="F5791" i="38"/>
  <c r="E5791" i="38"/>
  <c r="L5790" i="38"/>
  <c r="H5790" i="38"/>
  <c r="G5790" i="38"/>
  <c r="F5790" i="38"/>
  <c r="E5790" i="38"/>
  <c r="L5789" i="38"/>
  <c r="H5789" i="38"/>
  <c r="G5789" i="38"/>
  <c r="F5789" i="38"/>
  <c r="E5789" i="38"/>
  <c r="L5788" i="38"/>
  <c r="H5788" i="38"/>
  <c r="G5788" i="38"/>
  <c r="F5788" i="38"/>
  <c r="E5788" i="38"/>
  <c r="L5787" i="38"/>
  <c r="H5787" i="38"/>
  <c r="G5787" i="38"/>
  <c r="F5787" i="38"/>
  <c r="E5787" i="38"/>
  <c r="L5786" i="38"/>
  <c r="H5786" i="38"/>
  <c r="G5786" i="38"/>
  <c r="F5786" i="38"/>
  <c r="E5786" i="38"/>
  <c r="L5785" i="38"/>
  <c r="H5785" i="38"/>
  <c r="G5785" i="38"/>
  <c r="F5785" i="38"/>
  <c r="E5785" i="38"/>
  <c r="L5784" i="38"/>
  <c r="H5784" i="38"/>
  <c r="G5784" i="38"/>
  <c r="F5784" i="38"/>
  <c r="E5784" i="38"/>
  <c r="L5783" i="38"/>
  <c r="H5783" i="38"/>
  <c r="G5783" i="38"/>
  <c r="F5783" i="38"/>
  <c r="E5783" i="38"/>
  <c r="L5782" i="38"/>
  <c r="H5782" i="38"/>
  <c r="G5782" i="38"/>
  <c r="F5782" i="38"/>
  <c r="E5782" i="38"/>
  <c r="L5781" i="38"/>
  <c r="H5781" i="38"/>
  <c r="G5781" i="38"/>
  <c r="F5781" i="38"/>
  <c r="E5781" i="38"/>
  <c r="L5780" i="38"/>
  <c r="H5780" i="38"/>
  <c r="G5780" i="38"/>
  <c r="F5780" i="38"/>
  <c r="E5780" i="38"/>
  <c r="L5779" i="38"/>
  <c r="H5779" i="38"/>
  <c r="G5779" i="38"/>
  <c r="F5779" i="38"/>
  <c r="E5779" i="38"/>
  <c r="L5778" i="38"/>
  <c r="H5778" i="38"/>
  <c r="G5778" i="38"/>
  <c r="F5778" i="38"/>
  <c r="E5778" i="38"/>
  <c r="L5777" i="38"/>
  <c r="H5777" i="38"/>
  <c r="G5777" i="38"/>
  <c r="F5777" i="38"/>
  <c r="E5777" i="38"/>
  <c r="L5776" i="38"/>
  <c r="H5776" i="38"/>
  <c r="G5776" i="38"/>
  <c r="F5776" i="38"/>
  <c r="E5776" i="38"/>
  <c r="L5775" i="38"/>
  <c r="H5775" i="38"/>
  <c r="G5775" i="38"/>
  <c r="F5775" i="38"/>
  <c r="E5775" i="38"/>
  <c r="L5774" i="38"/>
  <c r="H5774" i="38"/>
  <c r="G5774" i="38"/>
  <c r="F5774" i="38"/>
  <c r="E5774" i="38"/>
  <c r="L5773" i="38"/>
  <c r="H5773" i="38"/>
  <c r="G5773" i="38"/>
  <c r="F5773" i="38"/>
  <c r="E5773" i="38"/>
  <c r="L5772" i="38"/>
  <c r="H5772" i="38"/>
  <c r="G5772" i="38"/>
  <c r="F5772" i="38"/>
  <c r="E5772" i="38"/>
  <c r="L5771" i="38"/>
  <c r="H5771" i="38"/>
  <c r="G5771" i="38"/>
  <c r="F5771" i="38"/>
  <c r="E5771" i="38"/>
  <c r="L5770" i="38"/>
  <c r="H5770" i="38"/>
  <c r="G5770" i="38"/>
  <c r="F5770" i="38"/>
  <c r="E5770" i="38"/>
  <c r="L5769" i="38"/>
  <c r="H5769" i="38"/>
  <c r="G5769" i="38"/>
  <c r="F5769" i="38"/>
  <c r="E5769" i="38"/>
  <c r="L5768" i="38"/>
  <c r="H5768" i="38"/>
  <c r="G5768" i="38"/>
  <c r="F5768" i="38"/>
  <c r="E5768" i="38"/>
  <c r="L5767" i="38"/>
  <c r="H5767" i="38"/>
  <c r="G5767" i="38"/>
  <c r="F5767" i="38"/>
  <c r="E5767" i="38"/>
  <c r="L5766" i="38"/>
  <c r="H5766" i="38"/>
  <c r="G5766" i="38"/>
  <c r="F5766" i="38"/>
  <c r="E5766" i="38"/>
  <c r="L5765" i="38"/>
  <c r="H5765" i="38"/>
  <c r="G5765" i="38"/>
  <c r="F5765" i="38"/>
  <c r="E5765" i="38"/>
  <c r="L5764" i="38"/>
  <c r="H5764" i="38"/>
  <c r="G5764" i="38"/>
  <c r="F5764" i="38"/>
  <c r="E5764" i="38"/>
  <c r="L5763" i="38"/>
  <c r="H5763" i="38"/>
  <c r="G5763" i="38"/>
  <c r="F5763" i="38"/>
  <c r="E5763" i="38"/>
  <c r="L5762" i="38"/>
  <c r="H5762" i="38"/>
  <c r="G5762" i="38"/>
  <c r="F5762" i="38"/>
  <c r="E5762" i="38"/>
  <c r="L5761" i="38"/>
  <c r="H5761" i="38"/>
  <c r="G5761" i="38"/>
  <c r="F5761" i="38"/>
  <c r="E5761" i="38"/>
  <c r="L5760" i="38"/>
  <c r="H5760" i="38"/>
  <c r="G5760" i="38"/>
  <c r="F5760" i="38"/>
  <c r="E5760" i="38"/>
  <c r="L5759" i="38"/>
  <c r="H5759" i="38"/>
  <c r="G5759" i="38"/>
  <c r="F5759" i="38"/>
  <c r="E5759" i="38"/>
  <c r="L5758" i="38"/>
  <c r="H5758" i="38"/>
  <c r="G5758" i="38"/>
  <c r="F5758" i="38"/>
  <c r="E5758" i="38"/>
  <c r="L5757" i="38"/>
  <c r="H5757" i="38"/>
  <c r="G5757" i="38"/>
  <c r="F5757" i="38"/>
  <c r="E5757" i="38"/>
  <c r="L5756" i="38"/>
  <c r="H5756" i="38"/>
  <c r="G5756" i="38"/>
  <c r="F5756" i="38"/>
  <c r="E5756" i="38"/>
  <c r="L5755" i="38"/>
  <c r="H5755" i="38"/>
  <c r="G5755" i="38"/>
  <c r="F5755" i="38"/>
  <c r="E5755" i="38"/>
  <c r="L5754" i="38"/>
  <c r="H5754" i="38"/>
  <c r="G5754" i="38"/>
  <c r="F5754" i="38"/>
  <c r="E5754" i="38"/>
  <c r="L5753" i="38"/>
  <c r="H5753" i="38"/>
  <c r="G5753" i="38"/>
  <c r="F5753" i="38"/>
  <c r="E5753" i="38"/>
  <c r="L5752" i="38"/>
  <c r="H5752" i="38"/>
  <c r="G5752" i="38"/>
  <c r="F5752" i="38"/>
  <c r="E5752" i="38"/>
  <c r="L5751" i="38"/>
  <c r="H5751" i="38"/>
  <c r="G5751" i="38"/>
  <c r="F5751" i="38"/>
  <c r="E5751" i="38"/>
  <c r="L5750" i="38"/>
  <c r="H5750" i="38"/>
  <c r="G5750" i="38"/>
  <c r="F5750" i="38"/>
  <c r="E5750" i="38"/>
  <c r="L5749" i="38"/>
  <c r="H5749" i="38"/>
  <c r="G5749" i="38"/>
  <c r="F5749" i="38"/>
  <c r="E5749" i="38"/>
  <c r="L5748" i="38"/>
  <c r="H5748" i="38"/>
  <c r="G5748" i="38"/>
  <c r="F5748" i="38"/>
  <c r="E5748" i="38"/>
  <c r="L5747" i="38"/>
  <c r="H5747" i="38"/>
  <c r="G5747" i="38"/>
  <c r="F5747" i="38"/>
  <c r="E5747" i="38"/>
  <c r="L5746" i="38"/>
  <c r="H5746" i="38"/>
  <c r="G5746" i="38"/>
  <c r="F5746" i="38"/>
  <c r="E5746" i="38"/>
  <c r="L5745" i="38"/>
  <c r="H5745" i="38"/>
  <c r="G5745" i="38"/>
  <c r="F5745" i="38"/>
  <c r="E5745" i="38"/>
  <c r="L5744" i="38"/>
  <c r="H5744" i="38"/>
  <c r="G5744" i="38"/>
  <c r="F5744" i="38"/>
  <c r="E5744" i="38"/>
  <c r="L5743" i="38"/>
  <c r="H5743" i="38"/>
  <c r="G5743" i="38"/>
  <c r="F5743" i="38"/>
  <c r="E5743" i="38"/>
  <c r="L5742" i="38"/>
  <c r="H5742" i="38"/>
  <c r="G5742" i="38"/>
  <c r="F5742" i="38"/>
  <c r="E5742" i="38"/>
  <c r="L5741" i="38"/>
  <c r="H5741" i="38"/>
  <c r="G5741" i="38"/>
  <c r="F5741" i="38"/>
  <c r="E5741" i="38"/>
  <c r="L5740" i="38"/>
  <c r="H5740" i="38"/>
  <c r="G5740" i="38"/>
  <c r="F5740" i="38"/>
  <c r="E5740" i="38"/>
  <c r="L5739" i="38"/>
  <c r="H5739" i="38"/>
  <c r="G5739" i="38"/>
  <c r="F5739" i="38"/>
  <c r="E5739" i="38"/>
  <c r="L5738" i="38"/>
  <c r="H5738" i="38"/>
  <c r="G5738" i="38"/>
  <c r="F5738" i="38"/>
  <c r="E5738" i="38"/>
  <c r="L5737" i="38"/>
  <c r="H5737" i="38"/>
  <c r="G5737" i="38"/>
  <c r="F5737" i="38"/>
  <c r="E5737" i="38"/>
  <c r="L5736" i="38"/>
  <c r="H5736" i="38"/>
  <c r="G5736" i="38"/>
  <c r="F5736" i="38"/>
  <c r="E5736" i="38"/>
  <c r="L5735" i="38"/>
  <c r="H5735" i="38"/>
  <c r="G5735" i="38"/>
  <c r="F5735" i="38"/>
  <c r="E5735" i="38"/>
  <c r="L5734" i="38"/>
  <c r="H5734" i="38"/>
  <c r="G5734" i="38"/>
  <c r="F5734" i="38"/>
  <c r="E5734" i="38"/>
  <c r="L5733" i="38"/>
  <c r="H5733" i="38"/>
  <c r="G5733" i="38"/>
  <c r="F5733" i="38"/>
  <c r="E5733" i="38"/>
  <c r="L5732" i="38"/>
  <c r="H5732" i="38"/>
  <c r="G5732" i="38"/>
  <c r="F5732" i="38"/>
  <c r="E5732" i="38"/>
  <c r="L5731" i="38"/>
  <c r="H5731" i="38"/>
  <c r="G5731" i="38"/>
  <c r="F5731" i="38"/>
  <c r="E5731" i="38"/>
  <c r="L5730" i="38"/>
  <c r="H5730" i="38"/>
  <c r="G5730" i="38"/>
  <c r="F5730" i="38"/>
  <c r="E5730" i="38"/>
  <c r="L5729" i="38"/>
  <c r="H5729" i="38"/>
  <c r="G5729" i="38"/>
  <c r="F5729" i="38"/>
  <c r="E5729" i="38"/>
  <c r="L5728" i="38"/>
  <c r="H5728" i="38"/>
  <c r="G5728" i="38"/>
  <c r="F5728" i="38"/>
  <c r="E5728" i="38"/>
  <c r="L5727" i="38"/>
  <c r="H5727" i="38"/>
  <c r="G5727" i="38"/>
  <c r="F5727" i="38"/>
  <c r="E5727" i="38"/>
  <c r="L5726" i="38"/>
  <c r="H5726" i="38"/>
  <c r="G5726" i="38"/>
  <c r="F5726" i="38"/>
  <c r="E5726" i="38"/>
  <c r="L5725" i="38"/>
  <c r="H5725" i="38"/>
  <c r="G5725" i="38"/>
  <c r="F5725" i="38"/>
  <c r="E5725" i="38"/>
  <c r="L5724" i="38"/>
  <c r="H5724" i="38"/>
  <c r="G5724" i="38"/>
  <c r="F5724" i="38"/>
  <c r="E5724" i="38"/>
  <c r="L5723" i="38"/>
  <c r="H5723" i="38"/>
  <c r="G5723" i="38"/>
  <c r="F5723" i="38"/>
  <c r="E5723" i="38"/>
  <c r="L5722" i="38"/>
  <c r="H5722" i="38"/>
  <c r="G5722" i="38"/>
  <c r="F5722" i="38"/>
  <c r="E5722" i="38"/>
  <c r="L5721" i="38"/>
  <c r="H5721" i="38"/>
  <c r="G5721" i="38"/>
  <c r="F5721" i="38"/>
  <c r="E5721" i="38"/>
  <c r="L5720" i="38"/>
  <c r="H5720" i="38"/>
  <c r="G5720" i="38"/>
  <c r="F5720" i="38"/>
  <c r="E5720" i="38"/>
  <c r="L5719" i="38"/>
  <c r="H5719" i="38"/>
  <c r="G5719" i="38"/>
  <c r="F5719" i="38"/>
  <c r="E5719" i="38"/>
  <c r="L5718" i="38"/>
  <c r="H5718" i="38"/>
  <c r="G5718" i="38"/>
  <c r="F5718" i="38"/>
  <c r="E5718" i="38"/>
  <c r="L5717" i="38"/>
  <c r="H5717" i="38"/>
  <c r="G5717" i="38"/>
  <c r="F5717" i="38"/>
  <c r="E5717" i="38"/>
  <c r="L5716" i="38"/>
  <c r="H5716" i="38"/>
  <c r="G5716" i="38"/>
  <c r="F5716" i="38"/>
  <c r="E5716" i="38"/>
  <c r="L5715" i="38"/>
  <c r="H5715" i="38"/>
  <c r="G5715" i="38"/>
  <c r="F5715" i="38"/>
  <c r="E5715" i="38"/>
  <c r="L5714" i="38"/>
  <c r="H5714" i="38"/>
  <c r="G5714" i="38"/>
  <c r="F5714" i="38"/>
  <c r="E5714" i="38"/>
  <c r="L5713" i="38"/>
  <c r="H5713" i="38"/>
  <c r="G5713" i="38"/>
  <c r="F5713" i="38"/>
  <c r="E5713" i="38"/>
  <c r="L5712" i="38"/>
  <c r="H5712" i="38"/>
  <c r="G5712" i="38"/>
  <c r="F5712" i="38"/>
  <c r="E5712" i="38"/>
  <c r="L5711" i="38"/>
  <c r="H5711" i="38"/>
  <c r="G5711" i="38"/>
  <c r="F5711" i="38"/>
  <c r="E5711" i="38"/>
  <c r="L5710" i="38"/>
  <c r="H5710" i="38"/>
  <c r="G5710" i="38"/>
  <c r="F5710" i="38"/>
  <c r="E5710" i="38"/>
  <c r="L5709" i="38"/>
  <c r="H5709" i="38"/>
  <c r="G5709" i="38"/>
  <c r="F5709" i="38"/>
  <c r="E5709" i="38"/>
  <c r="L5708" i="38"/>
  <c r="H5708" i="38"/>
  <c r="G5708" i="38"/>
  <c r="F5708" i="38"/>
  <c r="E5708" i="38"/>
  <c r="L5707" i="38"/>
  <c r="H5707" i="38"/>
  <c r="G5707" i="38"/>
  <c r="F5707" i="38"/>
  <c r="E5707" i="38"/>
  <c r="L5706" i="38"/>
  <c r="H5706" i="38"/>
  <c r="G5706" i="38"/>
  <c r="F5706" i="38"/>
  <c r="E5706" i="38"/>
  <c r="L5705" i="38"/>
  <c r="H5705" i="38"/>
  <c r="G5705" i="38"/>
  <c r="F5705" i="38"/>
  <c r="E5705" i="38"/>
  <c r="L5704" i="38"/>
  <c r="H5704" i="38"/>
  <c r="G5704" i="38"/>
  <c r="F5704" i="38"/>
  <c r="E5704" i="38"/>
  <c r="L5703" i="38"/>
  <c r="H5703" i="38"/>
  <c r="G5703" i="38"/>
  <c r="F5703" i="38"/>
  <c r="E5703" i="38"/>
  <c r="L5702" i="38"/>
  <c r="H5702" i="38"/>
  <c r="G5702" i="38"/>
  <c r="F5702" i="38"/>
  <c r="E5702" i="38"/>
  <c r="L5701" i="38"/>
  <c r="H5701" i="38"/>
  <c r="G5701" i="38"/>
  <c r="F5701" i="38"/>
  <c r="E5701" i="38"/>
  <c r="L5700" i="38"/>
  <c r="H5700" i="38"/>
  <c r="G5700" i="38"/>
  <c r="F5700" i="38"/>
  <c r="E5700" i="38"/>
  <c r="L5699" i="38"/>
  <c r="H5699" i="38"/>
  <c r="G5699" i="38"/>
  <c r="F5699" i="38"/>
  <c r="E5699" i="38"/>
  <c r="L5698" i="38"/>
  <c r="H5698" i="38"/>
  <c r="G5698" i="38"/>
  <c r="F5698" i="38"/>
  <c r="E5698" i="38"/>
  <c r="L5697" i="38"/>
  <c r="H5697" i="38"/>
  <c r="G5697" i="38"/>
  <c r="F5697" i="38"/>
  <c r="E5697" i="38"/>
  <c r="L5696" i="38"/>
  <c r="H5696" i="38"/>
  <c r="G5696" i="38"/>
  <c r="F5696" i="38"/>
  <c r="E5696" i="38"/>
  <c r="L5695" i="38"/>
  <c r="H5695" i="38"/>
  <c r="G5695" i="38"/>
  <c r="F5695" i="38"/>
  <c r="E5695" i="38"/>
  <c r="L5694" i="38"/>
  <c r="H5694" i="38"/>
  <c r="G5694" i="38"/>
  <c r="F5694" i="38"/>
  <c r="E5694" i="38"/>
  <c r="L5693" i="38"/>
  <c r="H5693" i="38"/>
  <c r="G5693" i="38"/>
  <c r="F5693" i="38"/>
  <c r="E5693" i="38"/>
  <c r="L5692" i="38"/>
  <c r="H5692" i="38"/>
  <c r="G5692" i="38"/>
  <c r="F5692" i="38"/>
  <c r="E5692" i="38"/>
  <c r="L5691" i="38"/>
  <c r="H5691" i="38"/>
  <c r="G5691" i="38"/>
  <c r="F5691" i="38"/>
  <c r="E5691" i="38"/>
  <c r="L5690" i="38"/>
  <c r="H5690" i="38"/>
  <c r="G5690" i="38"/>
  <c r="F5690" i="38"/>
  <c r="E5690" i="38"/>
  <c r="L5689" i="38"/>
  <c r="H5689" i="38"/>
  <c r="G5689" i="38"/>
  <c r="F5689" i="38"/>
  <c r="E5689" i="38"/>
  <c r="L5688" i="38"/>
  <c r="H5688" i="38"/>
  <c r="G5688" i="38"/>
  <c r="F5688" i="38"/>
  <c r="E5688" i="38"/>
  <c r="L5687" i="38"/>
  <c r="H5687" i="38"/>
  <c r="G5687" i="38"/>
  <c r="F5687" i="38"/>
  <c r="E5687" i="38"/>
  <c r="L5686" i="38"/>
  <c r="H5686" i="38"/>
  <c r="G5686" i="38"/>
  <c r="F5686" i="38"/>
  <c r="E5686" i="38"/>
  <c r="L5685" i="38"/>
  <c r="H5685" i="38"/>
  <c r="G5685" i="38"/>
  <c r="F5685" i="38"/>
  <c r="E5685" i="38"/>
  <c r="L5684" i="38"/>
  <c r="H5684" i="38"/>
  <c r="G5684" i="38"/>
  <c r="F5684" i="38"/>
  <c r="E5684" i="38"/>
  <c r="L5683" i="38"/>
  <c r="H5683" i="38"/>
  <c r="G5683" i="38"/>
  <c r="F5683" i="38"/>
  <c r="E5683" i="38"/>
  <c r="L5682" i="38"/>
  <c r="H5682" i="38"/>
  <c r="G5682" i="38"/>
  <c r="F5682" i="38"/>
  <c r="E5682" i="38"/>
  <c r="L5681" i="38"/>
  <c r="H5681" i="38"/>
  <c r="G5681" i="38"/>
  <c r="F5681" i="38"/>
  <c r="E5681" i="38"/>
  <c r="L5680" i="38"/>
  <c r="H5680" i="38"/>
  <c r="G5680" i="38"/>
  <c r="F5680" i="38"/>
  <c r="E5680" i="38"/>
  <c r="L5679" i="38"/>
  <c r="H5679" i="38"/>
  <c r="G5679" i="38"/>
  <c r="F5679" i="38"/>
  <c r="E5679" i="38"/>
  <c r="L5678" i="38"/>
  <c r="H5678" i="38"/>
  <c r="G5678" i="38"/>
  <c r="F5678" i="38"/>
  <c r="E5678" i="38"/>
  <c r="L5677" i="38"/>
  <c r="H5677" i="38"/>
  <c r="G5677" i="38"/>
  <c r="F5677" i="38"/>
  <c r="E5677" i="38"/>
  <c r="L5676" i="38"/>
  <c r="H5676" i="38"/>
  <c r="G5676" i="38"/>
  <c r="F5676" i="38"/>
  <c r="E5676" i="38"/>
  <c r="L5675" i="38"/>
  <c r="H5675" i="38"/>
  <c r="G5675" i="38"/>
  <c r="F5675" i="38"/>
  <c r="E5675" i="38"/>
  <c r="L5674" i="38"/>
  <c r="H5674" i="38"/>
  <c r="G5674" i="38"/>
  <c r="F5674" i="38"/>
  <c r="E5674" i="38"/>
  <c r="L5673" i="38"/>
  <c r="F5673" i="38" s="1"/>
  <c r="H5673" i="38"/>
  <c r="G5673" i="38"/>
  <c r="L5672" i="38"/>
  <c r="H5672" i="38"/>
  <c r="G5672" i="38"/>
  <c r="F5672" i="38"/>
  <c r="E5672" i="38"/>
  <c r="L5671" i="38"/>
  <c r="H5671" i="38"/>
  <c r="G5671" i="38"/>
  <c r="F5671" i="38"/>
  <c r="E5671" i="38"/>
  <c r="L5670" i="38"/>
  <c r="H5670" i="38"/>
  <c r="G5670" i="38"/>
  <c r="F5670" i="38"/>
  <c r="E5670" i="38"/>
  <c r="L5669" i="38"/>
  <c r="H5669" i="38"/>
  <c r="G5669" i="38"/>
  <c r="F5669" i="38"/>
  <c r="E5669" i="38"/>
  <c r="L5668" i="38"/>
  <c r="H5668" i="38"/>
  <c r="G5668" i="38"/>
  <c r="F5668" i="38"/>
  <c r="E5668" i="38"/>
  <c r="L5667" i="38"/>
  <c r="H5667" i="38"/>
  <c r="G5667" i="38"/>
  <c r="F5667" i="38"/>
  <c r="E5667" i="38"/>
  <c r="L5666" i="38"/>
  <c r="H5666" i="38"/>
  <c r="G5666" i="38"/>
  <c r="F5666" i="38"/>
  <c r="E5666" i="38"/>
  <c r="L5665" i="38"/>
  <c r="H5665" i="38"/>
  <c r="G5665" i="38"/>
  <c r="F5665" i="38"/>
  <c r="E5665" i="38"/>
  <c r="L5664" i="38"/>
  <c r="H5664" i="38"/>
  <c r="G5664" i="38"/>
  <c r="F5664" i="38"/>
  <c r="E5664" i="38"/>
  <c r="L5663" i="38"/>
  <c r="H5663" i="38"/>
  <c r="G5663" i="38"/>
  <c r="F5663" i="38"/>
  <c r="E5663" i="38"/>
  <c r="L5662" i="38"/>
  <c r="H5662" i="38"/>
  <c r="G5662" i="38"/>
  <c r="F5662" i="38"/>
  <c r="E5662" i="38"/>
  <c r="L5661" i="38"/>
  <c r="H5661" i="38"/>
  <c r="G5661" i="38"/>
  <c r="F5661" i="38"/>
  <c r="E5661" i="38"/>
  <c r="L5660" i="38"/>
  <c r="H5660" i="38"/>
  <c r="G5660" i="38"/>
  <c r="F5660" i="38"/>
  <c r="E5660" i="38"/>
  <c r="L5659" i="38"/>
  <c r="H5659" i="38"/>
  <c r="G5659" i="38"/>
  <c r="F5659" i="38"/>
  <c r="E5659" i="38"/>
  <c r="L5658" i="38"/>
  <c r="H5658" i="38"/>
  <c r="G5658" i="38"/>
  <c r="F5658" i="38"/>
  <c r="E5658" i="38"/>
  <c r="L5657" i="38"/>
  <c r="H5657" i="38"/>
  <c r="G5657" i="38"/>
  <c r="F5657" i="38"/>
  <c r="E5657" i="38"/>
  <c r="L5656" i="38"/>
  <c r="H5656" i="38"/>
  <c r="G5656" i="38"/>
  <c r="F5656" i="38"/>
  <c r="E5656" i="38"/>
  <c r="L5655" i="38"/>
  <c r="H5655" i="38"/>
  <c r="G5655" i="38"/>
  <c r="F5655" i="38"/>
  <c r="E5655" i="38"/>
  <c r="L5654" i="38"/>
  <c r="H5654" i="38"/>
  <c r="G5654" i="38"/>
  <c r="F5654" i="38"/>
  <c r="E5654" i="38"/>
  <c r="L5653" i="38"/>
  <c r="H5653" i="38"/>
  <c r="G5653" i="38"/>
  <c r="F5653" i="38"/>
  <c r="E5653" i="38"/>
  <c r="L5652" i="38"/>
  <c r="H5652" i="38"/>
  <c r="G5652" i="38"/>
  <c r="F5652" i="38"/>
  <c r="E5652" i="38"/>
  <c r="L5651" i="38"/>
  <c r="H5651" i="38"/>
  <c r="G5651" i="38"/>
  <c r="F5651" i="38"/>
  <c r="E5651" i="38"/>
  <c r="L5650" i="38"/>
  <c r="H5650" i="38"/>
  <c r="G5650" i="38"/>
  <c r="F5650" i="38"/>
  <c r="E5650" i="38"/>
  <c r="L5649" i="38"/>
  <c r="H5649" i="38"/>
  <c r="G5649" i="38"/>
  <c r="F5649" i="38"/>
  <c r="E5649" i="38"/>
  <c r="L5648" i="38"/>
  <c r="H5648" i="38"/>
  <c r="G5648" i="38"/>
  <c r="F5648" i="38"/>
  <c r="E5648" i="38"/>
  <c r="L5647" i="38"/>
  <c r="H5647" i="38"/>
  <c r="G5647" i="38"/>
  <c r="F5647" i="38"/>
  <c r="E5647" i="38"/>
  <c r="L5646" i="38"/>
  <c r="H5646" i="38"/>
  <c r="G5646" i="38"/>
  <c r="F5646" i="38"/>
  <c r="E5646" i="38"/>
  <c r="L5645" i="38"/>
  <c r="H5645" i="38"/>
  <c r="G5645" i="38"/>
  <c r="F5645" i="38"/>
  <c r="E5645" i="38"/>
  <c r="L5644" i="38"/>
  <c r="H5644" i="38"/>
  <c r="G5644" i="38"/>
  <c r="F5644" i="38"/>
  <c r="E5644" i="38"/>
  <c r="L5643" i="38"/>
  <c r="H5643" i="38"/>
  <c r="G5643" i="38"/>
  <c r="F5643" i="38"/>
  <c r="E5643" i="38"/>
  <c r="L5642" i="38"/>
  <c r="H5642" i="38"/>
  <c r="G5642" i="38"/>
  <c r="F5642" i="38"/>
  <c r="E5642" i="38"/>
  <c r="L5641" i="38"/>
  <c r="H5641" i="38"/>
  <c r="G5641" i="38"/>
  <c r="F5641" i="38"/>
  <c r="E5641" i="38"/>
  <c r="L5640" i="38"/>
  <c r="H5640" i="38"/>
  <c r="G5640" i="38"/>
  <c r="F5640" i="38"/>
  <c r="E5640" i="38"/>
  <c r="L5639" i="38"/>
  <c r="H5639" i="38"/>
  <c r="G5639" i="38"/>
  <c r="F5639" i="38"/>
  <c r="E5639" i="38"/>
  <c r="L5638" i="38"/>
  <c r="E5638" i="38" s="1"/>
  <c r="H5638" i="38"/>
  <c r="G5638" i="38"/>
  <c r="F5638" i="38"/>
  <c r="L5637" i="38"/>
  <c r="F5637" i="38" s="1"/>
  <c r="H5637" i="38"/>
  <c r="G5637" i="38"/>
  <c r="E5637" i="38"/>
  <c r="L5636" i="38"/>
  <c r="E5636" i="38" s="1"/>
  <c r="H5636" i="38"/>
  <c r="G5636" i="38"/>
  <c r="F5636" i="38"/>
  <c r="L5635" i="38"/>
  <c r="F5635" i="38" s="1"/>
  <c r="H5635" i="38"/>
  <c r="G5635" i="38"/>
  <c r="L5634" i="38"/>
  <c r="H5634" i="38"/>
  <c r="G5634" i="38"/>
  <c r="F5634" i="38"/>
  <c r="E5634" i="38"/>
  <c r="L5633" i="38"/>
  <c r="H5633" i="38"/>
  <c r="G5633" i="38"/>
  <c r="F5633" i="38"/>
  <c r="E5633" i="38"/>
  <c r="L5632" i="38"/>
  <c r="H5632" i="38"/>
  <c r="G5632" i="38"/>
  <c r="F5632" i="38"/>
  <c r="E5632" i="38"/>
  <c r="L5631" i="38"/>
  <c r="H5631" i="38"/>
  <c r="G5631" i="38"/>
  <c r="F5631" i="38"/>
  <c r="E5631" i="38"/>
  <c r="L5630" i="38"/>
  <c r="H5630" i="38"/>
  <c r="G5630" i="38"/>
  <c r="F5630" i="38"/>
  <c r="E5630" i="38"/>
  <c r="L5629" i="38"/>
  <c r="H5629" i="38"/>
  <c r="G5629" i="38"/>
  <c r="F5629" i="38"/>
  <c r="E5629" i="38"/>
  <c r="L5628" i="38"/>
  <c r="H5628" i="38"/>
  <c r="G5628" i="38"/>
  <c r="F5628" i="38"/>
  <c r="E5628" i="38"/>
  <c r="L5627" i="38"/>
  <c r="H5627" i="38"/>
  <c r="G5627" i="38"/>
  <c r="F5627" i="38"/>
  <c r="E5627" i="38"/>
  <c r="L5626" i="38"/>
  <c r="H5626" i="38"/>
  <c r="G5626" i="38"/>
  <c r="F5626" i="38"/>
  <c r="E5626" i="38"/>
  <c r="L5625" i="38"/>
  <c r="H5625" i="38"/>
  <c r="G5625" i="38"/>
  <c r="F5625" i="38"/>
  <c r="E5625" i="38"/>
  <c r="L5624" i="38"/>
  <c r="H5624" i="38"/>
  <c r="G5624" i="38"/>
  <c r="F5624" i="38"/>
  <c r="E5624" i="38"/>
  <c r="L5623" i="38"/>
  <c r="H5623" i="38"/>
  <c r="G5623" i="38"/>
  <c r="F5623" i="38"/>
  <c r="E5623" i="38"/>
  <c r="L5622" i="38"/>
  <c r="H5622" i="38"/>
  <c r="G5622" i="38"/>
  <c r="F5622" i="38"/>
  <c r="E5622" i="38"/>
  <c r="L5621" i="38"/>
  <c r="H5621" i="38"/>
  <c r="G5621" i="38"/>
  <c r="F5621" i="38"/>
  <c r="E5621" i="38"/>
  <c r="L5620" i="38"/>
  <c r="H5620" i="38"/>
  <c r="G5620" i="38"/>
  <c r="F5620" i="38"/>
  <c r="E5620" i="38"/>
  <c r="L5619" i="38"/>
  <c r="H5619" i="38"/>
  <c r="G5619" i="38"/>
  <c r="F5619" i="38"/>
  <c r="E5619" i="38"/>
  <c r="L5618" i="38"/>
  <c r="H5618" i="38"/>
  <c r="G5618" i="38"/>
  <c r="F5618" i="38"/>
  <c r="E5618" i="38"/>
  <c r="L5617" i="38"/>
  <c r="H5617" i="38"/>
  <c r="G5617" i="38"/>
  <c r="F5617" i="38"/>
  <c r="E5617" i="38"/>
  <c r="L5616" i="38"/>
  <c r="H5616" i="38"/>
  <c r="G5616" i="38"/>
  <c r="F5616" i="38"/>
  <c r="E5616" i="38"/>
  <c r="L5615" i="38"/>
  <c r="H5615" i="38"/>
  <c r="G5615" i="38"/>
  <c r="F5615" i="38"/>
  <c r="E5615" i="38"/>
  <c r="L5614" i="38"/>
  <c r="H5614" i="38"/>
  <c r="G5614" i="38"/>
  <c r="F5614" i="38"/>
  <c r="E5614" i="38"/>
  <c r="L5613" i="38"/>
  <c r="H5613" i="38"/>
  <c r="G5613" i="38"/>
  <c r="F5613" i="38"/>
  <c r="E5613" i="38"/>
  <c r="L5612" i="38"/>
  <c r="H5612" i="38"/>
  <c r="G5612" i="38"/>
  <c r="F5612" i="38"/>
  <c r="E5612" i="38"/>
  <c r="L5611" i="38"/>
  <c r="H5611" i="38"/>
  <c r="G5611" i="38"/>
  <c r="F5611" i="38"/>
  <c r="E5611" i="38"/>
  <c r="L5610" i="38"/>
  <c r="H5610" i="38"/>
  <c r="G5610" i="38"/>
  <c r="F5610" i="38"/>
  <c r="E5610" i="38"/>
  <c r="L5609" i="38"/>
  <c r="H5609" i="38"/>
  <c r="G5609" i="38"/>
  <c r="F5609" i="38"/>
  <c r="E5609" i="38"/>
  <c r="L5608" i="38"/>
  <c r="H5608" i="38"/>
  <c r="G5608" i="38"/>
  <c r="F5608" i="38"/>
  <c r="E5608" i="38"/>
  <c r="L5607" i="38"/>
  <c r="H5607" i="38"/>
  <c r="G5607" i="38"/>
  <c r="F5607" i="38"/>
  <c r="E5607" i="38"/>
  <c r="L5606" i="38"/>
  <c r="H5606" i="38"/>
  <c r="G5606" i="38"/>
  <c r="F5606" i="38"/>
  <c r="E5606" i="38"/>
  <c r="L5605" i="38"/>
  <c r="H5605" i="38"/>
  <c r="G5605" i="38"/>
  <c r="F5605" i="38"/>
  <c r="E5605" i="38"/>
  <c r="L5604" i="38"/>
  <c r="H5604" i="38"/>
  <c r="G5604" i="38"/>
  <c r="F5604" i="38"/>
  <c r="E5604" i="38"/>
  <c r="L5603" i="38"/>
  <c r="H5603" i="38"/>
  <c r="G5603" i="38"/>
  <c r="F5603" i="38"/>
  <c r="E5603" i="38"/>
  <c r="L5602" i="38"/>
  <c r="H5602" i="38"/>
  <c r="G5602" i="38"/>
  <c r="F5602" i="38"/>
  <c r="E5602" i="38"/>
  <c r="L5601" i="38"/>
  <c r="H5601" i="38"/>
  <c r="G5601" i="38"/>
  <c r="F5601" i="38"/>
  <c r="E5601" i="38"/>
  <c r="L5600" i="38"/>
  <c r="H5600" i="38"/>
  <c r="G5600" i="38"/>
  <c r="F5600" i="38"/>
  <c r="E5600" i="38"/>
  <c r="L5599" i="38"/>
  <c r="H5599" i="38"/>
  <c r="G5599" i="38"/>
  <c r="F5599" i="38"/>
  <c r="E5599" i="38"/>
  <c r="L5598" i="38"/>
  <c r="H5598" i="38"/>
  <c r="G5598" i="38"/>
  <c r="F5598" i="38"/>
  <c r="E5598" i="38"/>
  <c r="L5597" i="38"/>
  <c r="H5597" i="38"/>
  <c r="G5597" i="38"/>
  <c r="F5597" i="38"/>
  <c r="E5597" i="38"/>
  <c r="L5596" i="38"/>
  <c r="H5596" i="38"/>
  <c r="G5596" i="38"/>
  <c r="F5596" i="38"/>
  <c r="E5596" i="38"/>
  <c r="L5595" i="38"/>
  <c r="H5595" i="38"/>
  <c r="G5595" i="38"/>
  <c r="F5595" i="38"/>
  <c r="E5595" i="38"/>
  <c r="L5594" i="38"/>
  <c r="H5594" i="38"/>
  <c r="G5594" i="38"/>
  <c r="F5594" i="38"/>
  <c r="E5594" i="38"/>
  <c r="L5593" i="38"/>
  <c r="H5593" i="38"/>
  <c r="G5593" i="38"/>
  <c r="F5593" i="38"/>
  <c r="E5593" i="38"/>
  <c r="L5592" i="38"/>
  <c r="H5592" i="38"/>
  <c r="G5592" i="38"/>
  <c r="F5592" i="38"/>
  <c r="E5592" i="38"/>
  <c r="L5591" i="38"/>
  <c r="H5591" i="38"/>
  <c r="G5591" i="38"/>
  <c r="F5591" i="38"/>
  <c r="E5591" i="38"/>
  <c r="L5590" i="38"/>
  <c r="H5590" i="38"/>
  <c r="G5590" i="38"/>
  <c r="F5590" i="38"/>
  <c r="E5590" i="38"/>
  <c r="L5589" i="38"/>
  <c r="H5589" i="38"/>
  <c r="G5589" i="38"/>
  <c r="F5589" i="38"/>
  <c r="E5589" i="38"/>
  <c r="L5588" i="38"/>
  <c r="H5588" i="38"/>
  <c r="G5588" i="38"/>
  <c r="F5588" i="38"/>
  <c r="E5588" i="38"/>
  <c r="L5587" i="38"/>
  <c r="H5587" i="38"/>
  <c r="G5587" i="38"/>
  <c r="F5587" i="38"/>
  <c r="E5587" i="38"/>
  <c r="L5586" i="38"/>
  <c r="H5586" i="38"/>
  <c r="G5586" i="38"/>
  <c r="F5586" i="38"/>
  <c r="E5586" i="38"/>
  <c r="L5585" i="38"/>
  <c r="H5585" i="38"/>
  <c r="G5585" i="38"/>
  <c r="F5585" i="38"/>
  <c r="E5585" i="38"/>
  <c r="L5584" i="38"/>
  <c r="H5584" i="38"/>
  <c r="G5584" i="38"/>
  <c r="F5584" i="38"/>
  <c r="E5584" i="38"/>
  <c r="L5583" i="38"/>
  <c r="H5583" i="38"/>
  <c r="G5583" i="38"/>
  <c r="F5583" i="38"/>
  <c r="E5583" i="38"/>
  <c r="L5582" i="38"/>
  <c r="H5582" i="38"/>
  <c r="G5582" i="38"/>
  <c r="F5582" i="38"/>
  <c r="E5582" i="38"/>
  <c r="L5581" i="38"/>
  <c r="H5581" i="38"/>
  <c r="G5581" i="38"/>
  <c r="F5581" i="38"/>
  <c r="E5581" i="38"/>
  <c r="L5580" i="38"/>
  <c r="H5580" i="38"/>
  <c r="G5580" i="38"/>
  <c r="F5580" i="38"/>
  <c r="E5580" i="38"/>
  <c r="L5579" i="38"/>
  <c r="H5579" i="38"/>
  <c r="G5579" i="38"/>
  <c r="F5579" i="38"/>
  <c r="E5579" i="38"/>
  <c r="L5578" i="38"/>
  <c r="H5578" i="38"/>
  <c r="G5578" i="38"/>
  <c r="F5578" i="38"/>
  <c r="E5578" i="38"/>
  <c r="L5577" i="38"/>
  <c r="H5577" i="38"/>
  <c r="G5577" i="38"/>
  <c r="F5577" i="38"/>
  <c r="E5577" i="38"/>
  <c r="L5576" i="38"/>
  <c r="H5576" i="38"/>
  <c r="G5576" i="38"/>
  <c r="F5576" i="38"/>
  <c r="E5576" i="38"/>
  <c r="L5575" i="38"/>
  <c r="H5575" i="38"/>
  <c r="G5575" i="38"/>
  <c r="F5575" i="38"/>
  <c r="E5575" i="38"/>
  <c r="L5574" i="38"/>
  <c r="H5574" i="38"/>
  <c r="G5574" i="38"/>
  <c r="F5574" i="38"/>
  <c r="E5574" i="38"/>
  <c r="L5573" i="38"/>
  <c r="H5573" i="38"/>
  <c r="G5573" i="38"/>
  <c r="F5573" i="38"/>
  <c r="E5573" i="38"/>
  <c r="L5572" i="38"/>
  <c r="H5572" i="38"/>
  <c r="G5572" i="38"/>
  <c r="F5572" i="38"/>
  <c r="E5572" i="38"/>
  <c r="L5571" i="38"/>
  <c r="H5571" i="38"/>
  <c r="G5571" i="38"/>
  <c r="F5571" i="38"/>
  <c r="E5571" i="38"/>
  <c r="L5570" i="38"/>
  <c r="H5570" i="38"/>
  <c r="G5570" i="38"/>
  <c r="F5570" i="38"/>
  <c r="E5570" i="38"/>
  <c r="L5569" i="38"/>
  <c r="H5569" i="38"/>
  <c r="G5569" i="38"/>
  <c r="F5569" i="38"/>
  <c r="E5569" i="38"/>
  <c r="L5568" i="38"/>
  <c r="H5568" i="38"/>
  <c r="G5568" i="38"/>
  <c r="F5568" i="38"/>
  <c r="E5568" i="38"/>
  <c r="L5567" i="38"/>
  <c r="H5567" i="38"/>
  <c r="G5567" i="38"/>
  <c r="F5567" i="38"/>
  <c r="E5567" i="38"/>
  <c r="L5566" i="38"/>
  <c r="H5566" i="38"/>
  <c r="G5566" i="38"/>
  <c r="F5566" i="38"/>
  <c r="E5566" i="38"/>
  <c r="L5565" i="38"/>
  <c r="H5565" i="38"/>
  <c r="G5565" i="38"/>
  <c r="F5565" i="38"/>
  <c r="E5565" i="38"/>
  <c r="L5564" i="38"/>
  <c r="H5564" i="38"/>
  <c r="G5564" i="38"/>
  <c r="F5564" i="38"/>
  <c r="E5564" i="38"/>
  <c r="L5563" i="38"/>
  <c r="H5563" i="38"/>
  <c r="G5563" i="38"/>
  <c r="F5563" i="38"/>
  <c r="E5563" i="38"/>
  <c r="L5562" i="38"/>
  <c r="H5562" i="38"/>
  <c r="G5562" i="38"/>
  <c r="F5562" i="38"/>
  <c r="E5562" i="38"/>
  <c r="L5561" i="38"/>
  <c r="H5561" i="38"/>
  <c r="G5561" i="38"/>
  <c r="F5561" i="38"/>
  <c r="E5561" i="38"/>
  <c r="L5560" i="38"/>
  <c r="H5560" i="38"/>
  <c r="G5560" i="38"/>
  <c r="F5560" i="38"/>
  <c r="E5560" i="38"/>
  <c r="L5559" i="38"/>
  <c r="H5559" i="38"/>
  <c r="G5559" i="38"/>
  <c r="F5559" i="38"/>
  <c r="E5559" i="38"/>
  <c r="L5558" i="38"/>
  <c r="H5558" i="38"/>
  <c r="G5558" i="38"/>
  <c r="F5558" i="38"/>
  <c r="E5558" i="38"/>
  <c r="L5557" i="38"/>
  <c r="H5557" i="38"/>
  <c r="G5557" i="38"/>
  <c r="F5557" i="38"/>
  <c r="E5557" i="38"/>
  <c r="L5556" i="38"/>
  <c r="H5556" i="38"/>
  <c r="G5556" i="38"/>
  <c r="F5556" i="38"/>
  <c r="E5556" i="38"/>
  <c r="L5555" i="38"/>
  <c r="H5555" i="38"/>
  <c r="G5555" i="38"/>
  <c r="F5555" i="38"/>
  <c r="E5555" i="38"/>
  <c r="L5554" i="38"/>
  <c r="H5554" i="38"/>
  <c r="G5554" i="38"/>
  <c r="F5554" i="38"/>
  <c r="E5554" i="38"/>
  <c r="L5553" i="38"/>
  <c r="H5553" i="38"/>
  <c r="G5553" i="38"/>
  <c r="F5553" i="38"/>
  <c r="E5553" i="38"/>
  <c r="L5552" i="38"/>
  <c r="H5552" i="38"/>
  <c r="G5552" i="38"/>
  <c r="F5552" i="38"/>
  <c r="E5552" i="38"/>
  <c r="L5551" i="38"/>
  <c r="H5551" i="38"/>
  <c r="G5551" i="38"/>
  <c r="F5551" i="38"/>
  <c r="E5551" i="38"/>
  <c r="L5550" i="38"/>
  <c r="H5550" i="38"/>
  <c r="G5550" i="38"/>
  <c r="F5550" i="38"/>
  <c r="E5550" i="38"/>
  <c r="L5549" i="38"/>
  <c r="H5549" i="38"/>
  <c r="G5549" i="38"/>
  <c r="F5549" i="38"/>
  <c r="E5549" i="38"/>
  <c r="L5548" i="38"/>
  <c r="H5548" i="38"/>
  <c r="G5548" i="38"/>
  <c r="F5548" i="38"/>
  <c r="E5548" i="38"/>
  <c r="L5547" i="38"/>
  <c r="H5547" i="38"/>
  <c r="G5547" i="38"/>
  <c r="F5547" i="38"/>
  <c r="E5547" i="38"/>
  <c r="L5546" i="38"/>
  <c r="H5546" i="38"/>
  <c r="G5546" i="38"/>
  <c r="F5546" i="38"/>
  <c r="E5546" i="38"/>
  <c r="L5545" i="38"/>
  <c r="H5545" i="38"/>
  <c r="G5545" i="38"/>
  <c r="F5545" i="38"/>
  <c r="E5545" i="38"/>
  <c r="L5544" i="38"/>
  <c r="H5544" i="38"/>
  <c r="G5544" i="38"/>
  <c r="F5544" i="38"/>
  <c r="E5544" i="38"/>
  <c r="L5543" i="38"/>
  <c r="H5543" i="38"/>
  <c r="G5543" i="38"/>
  <c r="F5543" i="38"/>
  <c r="E5543" i="38"/>
  <c r="L5542" i="38"/>
  <c r="H5542" i="38"/>
  <c r="G5542" i="38"/>
  <c r="F5542" i="38"/>
  <c r="E5542" i="38"/>
  <c r="L5541" i="38"/>
  <c r="H5541" i="38"/>
  <c r="G5541" i="38"/>
  <c r="F5541" i="38"/>
  <c r="E5541" i="38"/>
  <c r="L5540" i="38"/>
  <c r="H5540" i="38"/>
  <c r="G5540" i="38"/>
  <c r="F5540" i="38"/>
  <c r="E5540" i="38"/>
  <c r="L5539" i="38"/>
  <c r="H5539" i="38"/>
  <c r="G5539" i="38"/>
  <c r="F5539" i="38"/>
  <c r="E5539" i="38"/>
  <c r="L5538" i="38"/>
  <c r="H5538" i="38"/>
  <c r="G5538" i="38"/>
  <c r="F5538" i="38"/>
  <c r="E5538" i="38"/>
  <c r="L5537" i="38"/>
  <c r="H5537" i="38"/>
  <c r="G5537" i="38"/>
  <c r="F5537" i="38"/>
  <c r="E5537" i="38"/>
  <c r="L5536" i="38"/>
  <c r="H5536" i="38"/>
  <c r="G5536" i="38"/>
  <c r="F5536" i="38"/>
  <c r="E5536" i="38"/>
  <c r="L5535" i="38"/>
  <c r="H5535" i="38"/>
  <c r="G5535" i="38"/>
  <c r="F5535" i="38"/>
  <c r="E5535" i="38"/>
  <c r="L5534" i="38"/>
  <c r="H5534" i="38"/>
  <c r="G5534" i="38"/>
  <c r="F5534" i="38"/>
  <c r="E5534" i="38"/>
  <c r="L5533" i="38"/>
  <c r="H5533" i="38"/>
  <c r="G5533" i="38"/>
  <c r="F5533" i="38"/>
  <c r="E5533" i="38"/>
  <c r="L5532" i="38"/>
  <c r="H5532" i="38"/>
  <c r="G5532" i="38"/>
  <c r="F5532" i="38"/>
  <c r="E5532" i="38"/>
  <c r="L5531" i="38"/>
  <c r="H5531" i="38"/>
  <c r="G5531" i="38"/>
  <c r="F5531" i="38"/>
  <c r="E5531" i="38"/>
  <c r="L5530" i="38"/>
  <c r="H5530" i="38"/>
  <c r="G5530" i="38"/>
  <c r="F5530" i="38"/>
  <c r="E5530" i="38"/>
  <c r="L5529" i="38"/>
  <c r="H5529" i="38"/>
  <c r="G5529" i="38"/>
  <c r="F5529" i="38"/>
  <c r="E5529" i="38"/>
  <c r="L5528" i="38"/>
  <c r="H5528" i="38"/>
  <c r="G5528" i="38"/>
  <c r="F5528" i="38"/>
  <c r="E5528" i="38"/>
  <c r="L5527" i="38"/>
  <c r="H5527" i="38"/>
  <c r="G5527" i="38"/>
  <c r="F5527" i="38"/>
  <c r="E5527" i="38"/>
  <c r="L5526" i="38"/>
  <c r="H5526" i="38"/>
  <c r="G5526" i="38"/>
  <c r="F5526" i="38"/>
  <c r="E5526" i="38"/>
  <c r="L5525" i="38"/>
  <c r="H5525" i="38"/>
  <c r="G5525" i="38"/>
  <c r="F5525" i="38"/>
  <c r="E5525" i="38"/>
  <c r="L5524" i="38"/>
  <c r="H5524" i="38"/>
  <c r="G5524" i="38"/>
  <c r="F5524" i="38"/>
  <c r="E5524" i="38"/>
  <c r="L5523" i="38"/>
  <c r="H5523" i="38"/>
  <c r="G5523" i="38"/>
  <c r="F5523" i="38"/>
  <c r="E5523" i="38"/>
  <c r="L5522" i="38"/>
  <c r="H5522" i="38"/>
  <c r="G5522" i="38"/>
  <c r="F5522" i="38"/>
  <c r="E5522" i="38"/>
  <c r="L5521" i="38"/>
  <c r="H5521" i="38"/>
  <c r="G5521" i="38"/>
  <c r="F5521" i="38"/>
  <c r="E5521" i="38"/>
  <c r="L5520" i="38"/>
  <c r="H5520" i="38"/>
  <c r="G5520" i="38"/>
  <c r="F5520" i="38"/>
  <c r="E5520" i="38"/>
  <c r="L5519" i="38"/>
  <c r="H5519" i="38"/>
  <c r="G5519" i="38"/>
  <c r="F5519" i="38"/>
  <c r="E5519" i="38"/>
  <c r="L5518" i="38"/>
  <c r="H5518" i="38"/>
  <c r="G5518" i="38"/>
  <c r="F5518" i="38"/>
  <c r="E5518" i="38"/>
  <c r="L5517" i="38"/>
  <c r="H5517" i="38"/>
  <c r="G5517" i="38"/>
  <c r="F5517" i="38"/>
  <c r="E5517" i="38"/>
  <c r="L5516" i="38"/>
  <c r="H5516" i="38"/>
  <c r="G5516" i="38"/>
  <c r="F5516" i="38"/>
  <c r="E5516" i="38"/>
  <c r="L5515" i="38"/>
  <c r="H5515" i="38"/>
  <c r="G5515" i="38"/>
  <c r="F5515" i="38"/>
  <c r="E5515" i="38"/>
  <c r="L5514" i="38"/>
  <c r="H5514" i="38"/>
  <c r="G5514" i="38"/>
  <c r="F5514" i="38"/>
  <c r="E5514" i="38"/>
  <c r="L5513" i="38"/>
  <c r="H5513" i="38"/>
  <c r="G5513" i="38"/>
  <c r="F5513" i="38"/>
  <c r="E5513" i="38"/>
  <c r="L5512" i="38"/>
  <c r="H5512" i="38"/>
  <c r="G5512" i="38"/>
  <c r="F5512" i="38"/>
  <c r="E5512" i="38"/>
  <c r="L5511" i="38"/>
  <c r="H5511" i="38"/>
  <c r="G5511" i="38"/>
  <c r="F5511" i="38"/>
  <c r="E5511" i="38"/>
  <c r="L5510" i="38"/>
  <c r="H5510" i="38"/>
  <c r="G5510" i="38"/>
  <c r="F5510" i="38"/>
  <c r="E5510" i="38"/>
  <c r="L5509" i="38"/>
  <c r="H5509" i="38"/>
  <c r="G5509" i="38"/>
  <c r="F5509" i="38"/>
  <c r="E5509" i="38"/>
  <c r="L5508" i="38"/>
  <c r="H5508" i="38"/>
  <c r="G5508" i="38"/>
  <c r="F5508" i="38"/>
  <c r="E5508" i="38"/>
  <c r="L5507" i="38"/>
  <c r="H5507" i="38"/>
  <c r="G5507" i="38"/>
  <c r="F5507" i="38"/>
  <c r="E5507" i="38"/>
  <c r="L5506" i="38"/>
  <c r="H5506" i="38"/>
  <c r="G5506" i="38"/>
  <c r="F5506" i="38"/>
  <c r="E5506" i="38"/>
  <c r="L5505" i="38"/>
  <c r="H5505" i="38"/>
  <c r="G5505" i="38"/>
  <c r="F5505" i="38"/>
  <c r="E5505" i="38"/>
  <c r="L5504" i="38"/>
  <c r="H5504" i="38"/>
  <c r="G5504" i="38"/>
  <c r="F5504" i="38"/>
  <c r="E5504" i="38"/>
  <c r="L5503" i="38"/>
  <c r="H5503" i="38"/>
  <c r="G5503" i="38"/>
  <c r="F5503" i="38"/>
  <c r="E5503" i="38"/>
  <c r="L5502" i="38"/>
  <c r="H5502" i="38"/>
  <c r="G5502" i="38"/>
  <c r="F5502" i="38"/>
  <c r="E5502" i="38"/>
  <c r="L5501" i="38"/>
  <c r="H5501" i="38"/>
  <c r="G5501" i="38"/>
  <c r="F5501" i="38"/>
  <c r="E5501" i="38"/>
  <c r="L5500" i="38"/>
  <c r="H5500" i="38"/>
  <c r="G5500" i="38"/>
  <c r="F5500" i="38"/>
  <c r="E5500" i="38"/>
  <c r="L5499" i="38"/>
  <c r="H5499" i="38"/>
  <c r="G5499" i="38"/>
  <c r="F5499" i="38"/>
  <c r="E5499" i="38"/>
  <c r="L5498" i="38"/>
  <c r="H5498" i="38"/>
  <c r="G5498" i="38"/>
  <c r="F5498" i="38"/>
  <c r="E5498" i="38"/>
  <c r="L5497" i="38"/>
  <c r="H5497" i="38"/>
  <c r="G5497" i="38"/>
  <c r="F5497" i="38"/>
  <c r="E5497" i="38"/>
  <c r="L5496" i="38"/>
  <c r="H5496" i="38"/>
  <c r="G5496" i="38"/>
  <c r="F5496" i="38"/>
  <c r="E5496" i="38"/>
  <c r="L5495" i="38"/>
  <c r="H5495" i="38"/>
  <c r="G5495" i="38"/>
  <c r="F5495" i="38"/>
  <c r="E5495" i="38"/>
  <c r="L5494" i="38"/>
  <c r="H5494" i="38"/>
  <c r="G5494" i="38"/>
  <c r="F5494" i="38"/>
  <c r="E5494" i="38"/>
  <c r="L5493" i="38"/>
  <c r="H5493" i="38"/>
  <c r="G5493" i="38"/>
  <c r="F5493" i="38"/>
  <c r="E5493" i="38"/>
  <c r="L5492" i="38"/>
  <c r="H5492" i="38"/>
  <c r="G5492" i="38"/>
  <c r="F5492" i="38"/>
  <c r="E5492" i="38"/>
  <c r="L5491" i="38"/>
  <c r="H5491" i="38"/>
  <c r="G5491" i="38"/>
  <c r="F5491" i="38"/>
  <c r="E5491" i="38"/>
  <c r="L5490" i="38"/>
  <c r="H5490" i="38"/>
  <c r="G5490" i="38"/>
  <c r="F5490" i="38"/>
  <c r="E5490" i="38"/>
  <c r="L5489" i="38"/>
  <c r="H5489" i="38"/>
  <c r="G5489" i="38"/>
  <c r="F5489" i="38"/>
  <c r="E5489" i="38"/>
  <c r="L5488" i="38"/>
  <c r="H5488" i="38"/>
  <c r="G5488" i="38"/>
  <c r="F5488" i="38"/>
  <c r="E5488" i="38"/>
  <c r="L5487" i="38"/>
  <c r="H5487" i="38"/>
  <c r="G5487" i="38"/>
  <c r="F5487" i="38"/>
  <c r="E5487" i="38"/>
  <c r="L5486" i="38"/>
  <c r="H5486" i="38"/>
  <c r="G5486" i="38"/>
  <c r="F5486" i="38"/>
  <c r="E5486" i="38"/>
  <c r="L5485" i="38"/>
  <c r="H5485" i="38"/>
  <c r="G5485" i="38"/>
  <c r="F5485" i="38"/>
  <c r="E5485" i="38"/>
  <c r="L5484" i="38"/>
  <c r="H5484" i="38"/>
  <c r="G5484" i="38"/>
  <c r="F5484" i="38"/>
  <c r="E5484" i="38"/>
  <c r="L5483" i="38"/>
  <c r="H5483" i="38"/>
  <c r="G5483" i="38"/>
  <c r="F5483" i="38"/>
  <c r="E5483" i="38"/>
  <c r="L5482" i="38"/>
  <c r="H5482" i="38"/>
  <c r="G5482" i="38"/>
  <c r="F5482" i="38"/>
  <c r="E5482" i="38"/>
  <c r="H5481" i="38"/>
  <c r="G5481" i="38"/>
  <c r="F5481" i="38"/>
  <c r="E5481" i="38"/>
  <c r="H5480" i="38"/>
  <c r="G5480" i="38"/>
  <c r="F5480" i="38"/>
  <c r="E5480" i="38"/>
  <c r="H5479" i="38"/>
  <c r="G5479" i="38"/>
  <c r="F5479" i="38"/>
  <c r="E5479" i="38"/>
  <c r="H5478" i="38"/>
  <c r="G5478" i="38"/>
  <c r="F5478" i="38"/>
  <c r="E5478" i="38"/>
  <c r="H5477" i="38"/>
  <c r="G5477" i="38"/>
  <c r="F5477" i="38"/>
  <c r="E5477" i="38"/>
  <c r="H5476" i="38"/>
  <c r="G5476" i="38"/>
  <c r="F5476" i="38"/>
  <c r="E5476" i="38"/>
  <c r="H5475" i="38"/>
  <c r="G5475" i="38"/>
  <c r="F5475" i="38"/>
  <c r="E5475" i="38"/>
  <c r="H5474" i="38"/>
  <c r="G5474" i="38"/>
  <c r="F5474" i="38"/>
  <c r="E5474" i="38"/>
  <c r="H5473" i="38"/>
  <c r="G5473" i="38"/>
  <c r="F5473" i="38"/>
  <c r="E5473" i="38"/>
  <c r="H5472" i="38"/>
  <c r="G5472" i="38"/>
  <c r="F5472" i="38"/>
  <c r="E5472" i="38"/>
  <c r="H5471" i="38"/>
  <c r="G5471" i="38"/>
  <c r="F5471" i="38"/>
  <c r="E5471" i="38"/>
  <c r="H5470" i="38"/>
  <c r="G5470" i="38"/>
  <c r="F5470" i="38"/>
  <c r="E5470" i="38"/>
  <c r="H5469" i="38"/>
  <c r="G5469" i="38"/>
  <c r="F5469" i="38"/>
  <c r="E5469" i="38"/>
  <c r="H5468" i="38"/>
  <c r="G5468" i="38"/>
  <c r="F5468" i="38"/>
  <c r="E5468" i="38"/>
  <c r="H5467" i="38"/>
  <c r="G5467" i="38"/>
  <c r="F5467" i="38"/>
  <c r="E5467" i="38"/>
  <c r="H5466" i="38"/>
  <c r="G5466" i="38"/>
  <c r="F5466" i="38"/>
  <c r="E5466" i="38"/>
  <c r="H5465" i="38"/>
  <c r="G5465" i="38"/>
  <c r="F5465" i="38"/>
  <c r="E5465" i="38"/>
  <c r="H5464" i="38"/>
  <c r="G5464" i="38"/>
  <c r="F5464" i="38"/>
  <c r="E5464" i="38"/>
  <c r="H5463" i="38"/>
  <c r="G5463" i="38"/>
  <c r="F5463" i="38"/>
  <c r="E5463" i="38"/>
  <c r="H5462" i="38"/>
  <c r="G5462" i="38"/>
  <c r="F5462" i="38"/>
  <c r="E5462" i="38"/>
  <c r="H5461" i="38"/>
  <c r="G5461" i="38"/>
  <c r="F5461" i="38"/>
  <c r="E5461" i="38"/>
  <c r="H5460" i="38"/>
  <c r="G5460" i="38"/>
  <c r="F5460" i="38"/>
  <c r="E5460" i="38"/>
  <c r="H5459" i="38"/>
  <c r="G5459" i="38"/>
  <c r="F5459" i="38"/>
  <c r="E5459" i="38"/>
  <c r="H5458" i="38"/>
  <c r="G5458" i="38"/>
  <c r="F5458" i="38"/>
  <c r="E5458" i="38"/>
  <c r="H5457" i="38"/>
  <c r="G5457" i="38"/>
  <c r="F5457" i="38"/>
  <c r="E5457" i="38"/>
  <c r="H5456" i="38"/>
  <c r="G5456" i="38"/>
  <c r="F5456" i="38"/>
  <c r="E5456" i="38"/>
  <c r="H5455" i="38"/>
  <c r="G5455" i="38"/>
  <c r="F5455" i="38"/>
  <c r="E5455" i="38"/>
  <c r="H5454" i="38"/>
  <c r="G5454" i="38"/>
  <c r="F5454" i="38"/>
  <c r="E5454" i="38"/>
  <c r="H5453" i="38"/>
  <c r="G5453" i="38"/>
  <c r="F5453" i="38"/>
  <c r="E5453" i="38"/>
  <c r="H5452" i="38"/>
  <c r="G5452" i="38"/>
  <c r="F5452" i="38"/>
  <c r="E5452" i="38"/>
  <c r="H5451" i="38"/>
  <c r="G5451" i="38"/>
  <c r="F5451" i="38"/>
  <c r="E5451" i="38"/>
  <c r="H5450" i="38"/>
  <c r="G5450" i="38"/>
  <c r="F5450" i="38"/>
  <c r="E5450" i="38"/>
  <c r="H5449" i="38"/>
  <c r="G5449" i="38"/>
  <c r="F5449" i="38"/>
  <c r="E5449" i="38"/>
  <c r="H5448" i="38"/>
  <c r="G5448" i="38"/>
  <c r="F5448" i="38"/>
  <c r="E5448" i="38"/>
  <c r="H5447" i="38"/>
  <c r="G5447" i="38"/>
  <c r="F5447" i="38"/>
  <c r="E5447" i="38"/>
  <c r="H5446" i="38"/>
  <c r="G5446" i="38"/>
  <c r="F5446" i="38"/>
  <c r="E5446" i="38"/>
  <c r="H5445" i="38"/>
  <c r="G5445" i="38"/>
  <c r="F5445" i="38"/>
  <c r="E5445" i="38"/>
  <c r="H5444" i="38"/>
  <c r="G5444" i="38"/>
  <c r="F5444" i="38"/>
  <c r="E5444" i="38"/>
  <c r="H5443" i="38"/>
  <c r="G5443" i="38"/>
  <c r="F5443" i="38"/>
  <c r="E5443" i="38"/>
  <c r="H5442" i="38"/>
  <c r="G5442" i="38"/>
  <c r="F5442" i="38"/>
  <c r="E5442" i="38"/>
  <c r="H5441" i="38"/>
  <c r="G5441" i="38"/>
  <c r="F5441" i="38"/>
  <c r="E5441" i="38"/>
  <c r="H5440" i="38"/>
  <c r="G5440" i="38"/>
  <c r="F5440" i="38"/>
  <c r="E5440" i="38"/>
  <c r="H5439" i="38"/>
  <c r="G5439" i="38"/>
  <c r="F5439" i="38"/>
  <c r="E5439" i="38"/>
  <c r="H5438" i="38"/>
  <c r="G5438" i="38"/>
  <c r="F5438" i="38"/>
  <c r="E5438" i="38"/>
  <c r="H5437" i="38"/>
  <c r="G5437" i="38"/>
  <c r="F5437" i="38"/>
  <c r="E5437" i="38"/>
  <c r="H5436" i="38"/>
  <c r="G5436" i="38"/>
  <c r="F5436" i="38"/>
  <c r="E5436" i="38"/>
  <c r="H5435" i="38"/>
  <c r="G5435" i="38"/>
  <c r="F5435" i="38"/>
  <c r="E5435" i="38"/>
  <c r="H5434" i="38"/>
  <c r="G5434" i="38"/>
  <c r="F5434" i="38"/>
  <c r="E5434" i="38"/>
  <c r="H5433" i="38"/>
  <c r="G5433" i="38"/>
  <c r="F5433" i="38"/>
  <c r="E5433" i="38"/>
  <c r="H5432" i="38"/>
  <c r="G5432" i="38"/>
  <c r="F5432" i="38"/>
  <c r="E5432" i="38"/>
  <c r="H5431" i="38"/>
  <c r="G5431" i="38"/>
  <c r="F5431" i="38"/>
  <c r="E5431" i="38"/>
  <c r="H5430" i="38"/>
  <c r="G5430" i="38"/>
  <c r="F5430" i="38"/>
  <c r="E5430" i="38"/>
  <c r="H5429" i="38"/>
  <c r="G5429" i="38"/>
  <c r="F5429" i="38"/>
  <c r="E5429" i="38"/>
  <c r="H5428" i="38"/>
  <c r="G5428" i="38"/>
  <c r="F5428" i="38"/>
  <c r="E5428" i="38"/>
  <c r="H5427" i="38"/>
  <c r="G5427" i="38"/>
  <c r="F5427" i="38"/>
  <c r="E5427" i="38"/>
  <c r="H5426" i="38"/>
  <c r="G5426" i="38"/>
  <c r="F5426" i="38"/>
  <c r="E5426" i="38"/>
  <c r="H5425" i="38"/>
  <c r="G5425" i="38"/>
  <c r="F5425" i="38"/>
  <c r="E5425" i="38"/>
  <c r="H5424" i="38"/>
  <c r="G5424" i="38"/>
  <c r="F5424" i="38"/>
  <c r="E5424" i="38"/>
  <c r="H5423" i="38"/>
  <c r="G5423" i="38"/>
  <c r="F5423" i="38"/>
  <c r="E5423" i="38"/>
  <c r="H5422" i="38"/>
  <c r="G5422" i="38"/>
  <c r="F5422" i="38"/>
  <c r="E5422" i="38"/>
  <c r="H5421" i="38"/>
  <c r="G5421" i="38"/>
  <c r="F5421" i="38"/>
  <c r="E5421" i="38"/>
  <c r="H5420" i="38"/>
  <c r="G5420" i="38"/>
  <c r="F5420" i="38"/>
  <c r="E5420" i="38"/>
  <c r="H5419" i="38"/>
  <c r="G5419" i="38"/>
  <c r="F5419" i="38"/>
  <c r="E5419" i="38"/>
  <c r="H5418" i="38"/>
  <c r="G5418" i="38"/>
  <c r="F5418" i="38"/>
  <c r="E5418" i="38"/>
  <c r="H5417" i="38"/>
  <c r="G5417" i="38"/>
  <c r="F5417" i="38"/>
  <c r="E5417" i="38"/>
  <c r="H5416" i="38"/>
  <c r="G5416" i="38"/>
  <c r="F5416" i="38"/>
  <c r="E5416" i="38"/>
  <c r="H5415" i="38"/>
  <c r="G5415" i="38"/>
  <c r="F5415" i="38"/>
  <c r="E5415" i="38"/>
  <c r="H5414" i="38"/>
  <c r="G5414" i="38"/>
  <c r="F5414" i="38"/>
  <c r="E5414" i="38"/>
  <c r="H5413" i="38"/>
  <c r="G5413" i="38"/>
  <c r="F5413" i="38"/>
  <c r="E5413" i="38"/>
  <c r="H5412" i="38"/>
  <c r="G5412" i="38"/>
  <c r="F5412" i="38"/>
  <c r="E5412" i="38"/>
  <c r="H5411" i="38"/>
  <c r="G5411" i="38"/>
  <c r="F5411" i="38"/>
  <c r="E5411" i="38"/>
  <c r="H5410" i="38"/>
  <c r="G5410" i="38"/>
  <c r="F5410" i="38"/>
  <c r="E5410" i="38"/>
  <c r="H5409" i="38"/>
  <c r="G5409" i="38"/>
  <c r="F5409" i="38"/>
  <c r="E5409" i="38"/>
  <c r="H5408" i="38"/>
  <c r="G5408" i="38"/>
  <c r="F5408" i="38"/>
  <c r="E5408" i="38"/>
  <c r="H5407" i="38"/>
  <c r="G5407" i="38"/>
  <c r="F5407" i="38"/>
  <c r="E5407" i="38"/>
  <c r="H5406" i="38"/>
  <c r="G5406" i="38"/>
  <c r="F5406" i="38"/>
  <c r="E5406" i="38"/>
  <c r="H5405" i="38"/>
  <c r="G5405" i="38"/>
  <c r="F5405" i="38"/>
  <c r="E5405" i="38"/>
  <c r="H5404" i="38"/>
  <c r="G5404" i="38"/>
  <c r="F5404" i="38"/>
  <c r="E5404" i="38"/>
  <c r="H5403" i="38"/>
  <c r="G5403" i="38"/>
  <c r="F5403" i="38"/>
  <c r="E5403" i="38"/>
  <c r="H5402" i="38"/>
  <c r="G5402" i="38"/>
  <c r="F5402" i="38"/>
  <c r="E5402" i="38"/>
  <c r="H5401" i="38"/>
  <c r="G5401" i="38"/>
  <c r="F5401" i="38"/>
  <c r="E5401" i="38"/>
  <c r="H5400" i="38"/>
  <c r="G5400" i="38"/>
  <c r="F5400" i="38"/>
  <c r="E5400" i="38"/>
  <c r="H5399" i="38"/>
  <c r="G5399" i="38"/>
  <c r="F5399" i="38"/>
  <c r="E5399" i="38"/>
  <c r="H5398" i="38"/>
  <c r="G5398" i="38"/>
  <c r="F5398" i="38"/>
  <c r="E5398" i="38"/>
  <c r="H5397" i="38"/>
  <c r="G5397" i="38"/>
  <c r="F5397" i="38"/>
  <c r="E5397" i="38"/>
  <c r="H5396" i="38"/>
  <c r="G5396" i="38"/>
  <c r="F5396" i="38"/>
  <c r="E5396" i="38"/>
  <c r="H5395" i="38"/>
  <c r="G5395" i="38"/>
  <c r="F5395" i="38"/>
  <c r="E5395" i="38"/>
  <c r="H5394" i="38"/>
  <c r="G5394" i="38"/>
  <c r="F5394" i="38"/>
  <c r="E5394" i="38"/>
  <c r="H5393" i="38"/>
  <c r="G5393" i="38"/>
  <c r="F5393" i="38"/>
  <c r="E5393" i="38"/>
  <c r="H5392" i="38"/>
  <c r="G5392" i="38"/>
  <c r="F5392" i="38"/>
  <c r="E5392" i="38"/>
  <c r="H5391" i="38"/>
  <c r="G5391" i="38"/>
  <c r="F5391" i="38"/>
  <c r="E5391" i="38"/>
  <c r="H5390" i="38"/>
  <c r="G5390" i="38"/>
  <c r="F5390" i="38"/>
  <c r="E5390" i="38"/>
  <c r="H5389" i="38"/>
  <c r="G5389" i="38"/>
  <c r="F5389" i="38"/>
  <c r="E5389" i="38"/>
  <c r="H5388" i="38"/>
  <c r="G5388" i="38"/>
  <c r="F5388" i="38"/>
  <c r="E5388" i="38"/>
  <c r="H5387" i="38"/>
  <c r="G5387" i="38"/>
  <c r="F5387" i="38"/>
  <c r="E5387" i="38"/>
  <c r="H5386" i="38"/>
  <c r="G5386" i="38"/>
  <c r="F5386" i="38"/>
  <c r="E5386" i="38"/>
  <c r="H5385" i="38"/>
  <c r="G5385" i="38"/>
  <c r="F5385" i="38"/>
  <c r="E5385" i="38"/>
  <c r="H5384" i="38"/>
  <c r="G5384" i="38"/>
  <c r="F5384" i="38"/>
  <c r="E5384" i="38"/>
  <c r="H5383" i="38"/>
  <c r="G5383" i="38"/>
  <c r="F5383" i="38"/>
  <c r="E5383" i="38"/>
  <c r="H5382" i="38"/>
  <c r="G5382" i="38"/>
  <c r="F5382" i="38"/>
  <c r="E5382" i="38"/>
  <c r="H5381" i="38"/>
  <c r="G5381" i="38"/>
  <c r="F5381" i="38"/>
  <c r="E5381" i="38"/>
  <c r="H5380" i="38"/>
  <c r="G5380" i="38"/>
  <c r="F5380" i="38"/>
  <c r="E5380" i="38"/>
  <c r="H5379" i="38"/>
  <c r="G5379" i="38"/>
  <c r="F5379" i="38"/>
  <c r="E5379" i="38"/>
  <c r="H5378" i="38"/>
  <c r="G5378" i="38"/>
  <c r="F5378" i="38"/>
  <c r="E5378" i="38"/>
  <c r="H5377" i="38"/>
  <c r="G5377" i="38"/>
  <c r="F5377" i="38"/>
  <c r="E5377" i="38"/>
  <c r="H5376" i="38"/>
  <c r="G5376" i="38"/>
  <c r="F5376" i="38"/>
  <c r="E5376" i="38"/>
  <c r="H5375" i="38"/>
  <c r="G5375" i="38"/>
  <c r="F5375" i="38"/>
  <c r="E5375" i="38"/>
  <c r="H5374" i="38"/>
  <c r="G5374" i="38"/>
  <c r="F5374" i="38"/>
  <c r="E5374" i="38"/>
  <c r="H5373" i="38"/>
  <c r="G5373" i="38"/>
  <c r="F5373" i="38"/>
  <c r="E5373" i="38"/>
  <c r="H5372" i="38"/>
  <c r="G5372" i="38"/>
  <c r="F5372" i="38"/>
  <c r="E5372" i="38"/>
  <c r="H5371" i="38"/>
  <c r="G5371" i="38"/>
  <c r="F5371" i="38"/>
  <c r="E5371" i="38"/>
  <c r="H5370" i="38"/>
  <c r="G5370" i="38"/>
  <c r="F5370" i="38"/>
  <c r="E5370" i="38"/>
  <c r="H5369" i="38"/>
  <c r="G5369" i="38"/>
  <c r="F5369" i="38"/>
  <c r="E5369" i="38"/>
  <c r="H5368" i="38"/>
  <c r="G5368" i="38"/>
  <c r="F5368" i="38"/>
  <c r="E5368" i="38"/>
  <c r="H5367" i="38"/>
  <c r="G5367" i="38"/>
  <c r="F5367" i="38"/>
  <c r="E5367" i="38"/>
  <c r="H5366" i="38"/>
  <c r="G5366" i="38"/>
  <c r="F5366" i="38"/>
  <c r="E5366" i="38"/>
  <c r="H5365" i="38"/>
  <c r="G5365" i="38"/>
  <c r="F5365" i="38"/>
  <c r="E5365" i="38"/>
  <c r="H5364" i="38"/>
  <c r="G5364" i="38"/>
  <c r="F5364" i="38"/>
  <c r="E5364" i="38"/>
  <c r="H5363" i="38"/>
  <c r="G5363" i="38"/>
  <c r="F5363" i="38"/>
  <c r="E5363" i="38"/>
  <c r="H5362" i="38"/>
  <c r="G5362" i="38"/>
  <c r="F5362" i="38"/>
  <c r="E5362" i="38"/>
  <c r="H5361" i="38"/>
  <c r="G5361" i="38"/>
  <c r="F5361" i="38"/>
  <c r="E5361" i="38"/>
  <c r="H5360" i="38"/>
  <c r="G5360" i="38"/>
  <c r="F5360" i="38"/>
  <c r="E5360" i="38"/>
  <c r="H5359" i="38"/>
  <c r="G5359" i="38"/>
  <c r="F5359" i="38"/>
  <c r="E5359" i="38"/>
  <c r="H5358" i="38"/>
  <c r="G5358" i="38"/>
  <c r="F5358" i="38"/>
  <c r="E5358" i="38"/>
  <c r="H5357" i="38"/>
  <c r="G5357" i="38"/>
  <c r="F5357" i="38"/>
  <c r="E5357" i="38"/>
  <c r="H5356" i="38"/>
  <c r="G5356" i="38"/>
  <c r="F5356" i="38"/>
  <c r="E5356" i="38"/>
  <c r="H5355" i="38"/>
  <c r="G5355" i="38"/>
  <c r="F5355" i="38"/>
  <c r="E5355" i="38"/>
  <c r="H5354" i="38"/>
  <c r="G5354" i="38"/>
  <c r="F5354" i="38"/>
  <c r="E5354" i="38"/>
  <c r="H5353" i="38"/>
  <c r="G5353" i="38"/>
  <c r="F5353" i="38"/>
  <c r="E5353" i="38"/>
  <c r="H5352" i="38"/>
  <c r="G5352" i="38"/>
  <c r="F5352" i="38"/>
  <c r="E5352" i="38"/>
  <c r="H5351" i="38"/>
  <c r="G5351" i="38"/>
  <c r="F5351" i="38"/>
  <c r="E5351" i="38"/>
  <c r="H5350" i="38"/>
  <c r="G5350" i="38"/>
  <c r="F5350" i="38"/>
  <c r="E5350" i="38"/>
  <c r="H5349" i="38"/>
  <c r="G5349" i="38"/>
  <c r="F5349" i="38"/>
  <c r="E5349" i="38"/>
  <c r="H5348" i="38"/>
  <c r="G5348" i="38"/>
  <c r="F5348" i="38"/>
  <c r="E5348" i="38"/>
  <c r="H5347" i="38"/>
  <c r="G5347" i="38"/>
  <c r="F5347" i="38"/>
  <c r="E5347" i="38"/>
  <c r="H5346" i="38"/>
  <c r="G5346" i="38"/>
  <c r="F5346" i="38"/>
  <c r="E5346" i="38"/>
  <c r="H5345" i="38"/>
  <c r="G5345" i="38"/>
  <c r="F5345" i="38"/>
  <c r="E5345" i="38"/>
  <c r="H5344" i="38"/>
  <c r="G5344" i="38"/>
  <c r="F5344" i="38"/>
  <c r="E5344" i="38"/>
  <c r="H5343" i="38"/>
  <c r="G5343" i="38"/>
  <c r="F5343" i="38"/>
  <c r="E5343" i="38"/>
  <c r="H5342" i="38"/>
  <c r="G5342" i="38"/>
  <c r="F5342" i="38"/>
  <c r="E5342" i="38"/>
  <c r="H5341" i="38"/>
  <c r="G5341" i="38"/>
  <c r="F5341" i="38"/>
  <c r="E5341" i="38"/>
  <c r="H5340" i="38"/>
  <c r="G5340" i="38"/>
  <c r="F5340" i="38"/>
  <c r="E5340" i="38"/>
  <c r="H5339" i="38"/>
  <c r="G5339" i="38"/>
  <c r="F5339" i="38"/>
  <c r="E5339" i="38"/>
  <c r="H5338" i="38"/>
  <c r="G5338" i="38"/>
  <c r="F5338" i="38"/>
  <c r="E5338" i="38"/>
  <c r="H5337" i="38"/>
  <c r="G5337" i="38"/>
  <c r="F5337" i="38"/>
  <c r="E5337" i="38"/>
  <c r="H5336" i="38"/>
  <c r="G5336" i="38"/>
  <c r="F5336" i="38"/>
  <c r="E5336" i="38"/>
  <c r="H5335" i="38"/>
  <c r="G5335" i="38"/>
  <c r="F5335" i="38"/>
  <c r="E5335" i="38"/>
  <c r="H5334" i="38"/>
  <c r="G5334" i="38"/>
  <c r="F5334" i="38"/>
  <c r="E5334" i="38"/>
  <c r="H5333" i="38"/>
  <c r="G5333" i="38"/>
  <c r="F5333" i="38"/>
  <c r="E5333" i="38"/>
  <c r="H5332" i="38"/>
  <c r="G5332" i="38"/>
  <c r="F5332" i="38"/>
  <c r="E5332" i="38"/>
  <c r="H5331" i="38"/>
  <c r="G5331" i="38"/>
  <c r="F5331" i="38"/>
  <c r="E5331" i="38"/>
  <c r="H5330" i="38"/>
  <c r="G5330" i="38"/>
  <c r="F5330" i="38"/>
  <c r="E5330" i="38"/>
  <c r="H5329" i="38"/>
  <c r="G5329" i="38"/>
  <c r="F5329" i="38"/>
  <c r="E5329" i="38"/>
  <c r="H5328" i="38"/>
  <c r="G5328" i="38"/>
  <c r="F5328" i="38"/>
  <c r="E5328" i="38"/>
  <c r="H5327" i="38"/>
  <c r="G5327" i="38"/>
  <c r="F5327" i="38"/>
  <c r="E5327" i="38"/>
  <c r="H5326" i="38"/>
  <c r="G5326" i="38"/>
  <c r="F5326" i="38"/>
  <c r="E5326" i="38"/>
  <c r="H5325" i="38"/>
  <c r="G5325" i="38"/>
  <c r="F5325" i="38"/>
  <c r="E5325" i="38"/>
  <c r="H5324" i="38"/>
  <c r="G5324" i="38"/>
  <c r="F5324" i="38"/>
  <c r="E5324" i="38"/>
  <c r="H5323" i="38"/>
  <c r="G5323" i="38"/>
  <c r="F5323" i="38"/>
  <c r="E5323" i="38"/>
  <c r="H5322" i="38"/>
  <c r="G5322" i="38"/>
  <c r="F5322" i="38"/>
  <c r="E5322" i="38"/>
  <c r="H5321" i="38"/>
  <c r="G5321" i="38"/>
  <c r="F5321" i="38"/>
  <c r="E5321" i="38"/>
  <c r="H5320" i="38"/>
  <c r="G5320" i="38"/>
  <c r="F5320" i="38"/>
  <c r="E5320" i="38"/>
  <c r="H5319" i="38"/>
  <c r="G5319" i="38"/>
  <c r="F5319" i="38"/>
  <c r="E5319" i="38"/>
  <c r="H5318" i="38"/>
  <c r="G5318" i="38"/>
  <c r="F5318" i="38"/>
  <c r="E5318" i="38"/>
  <c r="H5317" i="38"/>
  <c r="G5317" i="38"/>
  <c r="F5317" i="38"/>
  <c r="E5317" i="38"/>
  <c r="H5316" i="38"/>
  <c r="G5316" i="38"/>
  <c r="F5316" i="38"/>
  <c r="E5316" i="38"/>
  <c r="H5315" i="38"/>
  <c r="G5315" i="38"/>
  <c r="F5315" i="38"/>
  <c r="E5315" i="38"/>
  <c r="H5314" i="38"/>
  <c r="G5314" i="38"/>
  <c r="F5314" i="38"/>
  <c r="E5314" i="38"/>
  <c r="H5313" i="38"/>
  <c r="G5313" i="38"/>
  <c r="F5313" i="38"/>
  <c r="E5313" i="38"/>
  <c r="H5312" i="38"/>
  <c r="G5312" i="38"/>
  <c r="F5312" i="38"/>
  <c r="E5312" i="38"/>
  <c r="H5311" i="38"/>
  <c r="G5311" i="38"/>
  <c r="F5311" i="38"/>
  <c r="E5311" i="38"/>
  <c r="H5310" i="38"/>
  <c r="G5310" i="38"/>
  <c r="F5310" i="38"/>
  <c r="E5310" i="38"/>
  <c r="H5309" i="38"/>
  <c r="G5309" i="38"/>
  <c r="F5309" i="38"/>
  <c r="E5309" i="38"/>
  <c r="H5308" i="38"/>
  <c r="G5308" i="38"/>
  <c r="F5308" i="38"/>
  <c r="E5308" i="38"/>
  <c r="H5307" i="38"/>
  <c r="G5307" i="38"/>
  <c r="F5307" i="38"/>
  <c r="E5307" i="38"/>
  <c r="H5306" i="38"/>
  <c r="G5306" i="38"/>
  <c r="F5306" i="38"/>
  <c r="E5306" i="38"/>
  <c r="H5305" i="38"/>
  <c r="G5305" i="38"/>
  <c r="F5305" i="38"/>
  <c r="E5305" i="38"/>
  <c r="H5304" i="38"/>
  <c r="G5304" i="38"/>
  <c r="F5304" i="38"/>
  <c r="E5304" i="38"/>
  <c r="H5303" i="38"/>
  <c r="G5303" i="38"/>
  <c r="F5303" i="38"/>
  <c r="E5303" i="38"/>
  <c r="H5302" i="38"/>
  <c r="G5302" i="38"/>
  <c r="F5302" i="38"/>
  <c r="E5302" i="38"/>
  <c r="H5301" i="38"/>
  <c r="G5301" i="38"/>
  <c r="F5301" i="38"/>
  <c r="E5301" i="38"/>
  <c r="H5300" i="38"/>
  <c r="G5300" i="38"/>
  <c r="F5300" i="38"/>
  <c r="E5300" i="38"/>
  <c r="H5299" i="38"/>
  <c r="G5299" i="38"/>
  <c r="F5299" i="38"/>
  <c r="E5299" i="38"/>
  <c r="H5298" i="38"/>
  <c r="G5298" i="38"/>
  <c r="F5298" i="38"/>
  <c r="E5298" i="38"/>
  <c r="H5297" i="38"/>
  <c r="G5297" i="38"/>
  <c r="F5297" i="38"/>
  <c r="E5297" i="38"/>
  <c r="H5296" i="38"/>
  <c r="G5296" i="38"/>
  <c r="F5296" i="38"/>
  <c r="E5296" i="38"/>
  <c r="H5295" i="38"/>
  <c r="G5295" i="38"/>
  <c r="F5295" i="38"/>
  <c r="E5295" i="38"/>
  <c r="H5294" i="38"/>
  <c r="G5294" i="38"/>
  <c r="F5294" i="38"/>
  <c r="E5294" i="38"/>
  <c r="H5293" i="38"/>
  <c r="G5293" i="38"/>
  <c r="F5293" i="38"/>
  <c r="E5293" i="38"/>
  <c r="H5292" i="38"/>
  <c r="G5292" i="38"/>
  <c r="F5292" i="38"/>
  <c r="E5292" i="38"/>
  <c r="H5291" i="38"/>
  <c r="G5291" i="38"/>
  <c r="F5291" i="38"/>
  <c r="E5291" i="38"/>
  <c r="H5290" i="38"/>
  <c r="G5290" i="38"/>
  <c r="F5290" i="38"/>
  <c r="E5290" i="38"/>
  <c r="H5289" i="38"/>
  <c r="G5289" i="38"/>
  <c r="F5289" i="38"/>
  <c r="E5289" i="38"/>
  <c r="H5288" i="38"/>
  <c r="G5288" i="38"/>
  <c r="F5288" i="38"/>
  <c r="E5288" i="38"/>
  <c r="H5287" i="38"/>
  <c r="G5287" i="38"/>
  <c r="F5287" i="38"/>
  <c r="E5287" i="38"/>
  <c r="H5286" i="38"/>
  <c r="G5286" i="38"/>
  <c r="F5286" i="38"/>
  <c r="E5286" i="38"/>
  <c r="H5285" i="38"/>
  <c r="G5285" i="38"/>
  <c r="F5285" i="38"/>
  <c r="E5285" i="38"/>
  <c r="H5284" i="38"/>
  <c r="G5284" i="38"/>
  <c r="F5284" i="38"/>
  <c r="E5284" i="38"/>
  <c r="H5283" i="38"/>
  <c r="G5283" i="38"/>
  <c r="F5283" i="38"/>
  <c r="E5283" i="38"/>
  <c r="H5282" i="38"/>
  <c r="G5282" i="38"/>
  <c r="F5282" i="38"/>
  <c r="E5282" i="38"/>
  <c r="H5281" i="38"/>
  <c r="G5281" i="38"/>
  <c r="F5281" i="38"/>
  <c r="E5281" i="38"/>
  <c r="H5280" i="38"/>
  <c r="G5280" i="38"/>
  <c r="F5280" i="38"/>
  <c r="E5280" i="38"/>
  <c r="H5279" i="38"/>
  <c r="G5279" i="38"/>
  <c r="F5279" i="38"/>
  <c r="E5279" i="38"/>
  <c r="H5278" i="38"/>
  <c r="G5278" i="38"/>
  <c r="F5278" i="38"/>
  <c r="E5278" i="38"/>
  <c r="H5277" i="38"/>
  <c r="G5277" i="38"/>
  <c r="F5277" i="38"/>
  <c r="E5277" i="38"/>
  <c r="H5276" i="38"/>
  <c r="G5276" i="38"/>
  <c r="F5276" i="38"/>
  <c r="E5276" i="38"/>
  <c r="H5275" i="38"/>
  <c r="G5275" i="38"/>
  <c r="F5275" i="38"/>
  <c r="E5275" i="38"/>
  <c r="H5274" i="38"/>
  <c r="G5274" i="38"/>
  <c r="F5274" i="38"/>
  <c r="E5274" i="38"/>
  <c r="H5273" i="38"/>
  <c r="G5273" i="38"/>
  <c r="F5273" i="38"/>
  <c r="E5273" i="38"/>
  <c r="H5272" i="38"/>
  <c r="G5272" i="38"/>
  <c r="F5272" i="38"/>
  <c r="E5272" i="38"/>
  <c r="H5271" i="38"/>
  <c r="G5271" i="38"/>
  <c r="F5271" i="38"/>
  <c r="E5271" i="38"/>
  <c r="H5270" i="38"/>
  <c r="G5270" i="38"/>
  <c r="F5270" i="38"/>
  <c r="E5270" i="38"/>
  <c r="H5269" i="38"/>
  <c r="G5269" i="38"/>
  <c r="F5269" i="38"/>
  <c r="E5269" i="38"/>
  <c r="H5268" i="38"/>
  <c r="G5268" i="38"/>
  <c r="F5268" i="38"/>
  <c r="E5268" i="38"/>
  <c r="H5267" i="38"/>
  <c r="G5267" i="38"/>
  <c r="F5267" i="38"/>
  <c r="E5267" i="38"/>
  <c r="H5266" i="38"/>
  <c r="G5266" i="38"/>
  <c r="F5266" i="38"/>
  <c r="E5266" i="38"/>
  <c r="H5265" i="38"/>
  <c r="G5265" i="38"/>
  <c r="F5265" i="38"/>
  <c r="E5265" i="38"/>
  <c r="H5264" i="38"/>
  <c r="G5264" i="38"/>
  <c r="F5264" i="38"/>
  <c r="E5264" i="38"/>
  <c r="H5263" i="38"/>
  <c r="G5263" i="38"/>
  <c r="F5263" i="38"/>
  <c r="E5263" i="38"/>
  <c r="H5262" i="38"/>
  <c r="G5262" i="38"/>
  <c r="F5262" i="38"/>
  <c r="E5262" i="38"/>
  <c r="H5261" i="38"/>
  <c r="G5261" i="38"/>
  <c r="F5261" i="38"/>
  <c r="E5261" i="38"/>
  <c r="H5260" i="38"/>
  <c r="G5260" i="38"/>
  <c r="F5260" i="38"/>
  <c r="E5260" i="38"/>
  <c r="H5259" i="38"/>
  <c r="G5259" i="38"/>
  <c r="F5259" i="38"/>
  <c r="E5259" i="38"/>
  <c r="H5258" i="38"/>
  <c r="G5258" i="38"/>
  <c r="F5258" i="38"/>
  <c r="E5258" i="38"/>
  <c r="H5257" i="38"/>
  <c r="G5257" i="38"/>
  <c r="F5257" i="38"/>
  <c r="E5257" i="38"/>
  <c r="H5256" i="38"/>
  <c r="G5256" i="38"/>
  <c r="F5256" i="38"/>
  <c r="E5256" i="38"/>
  <c r="H5255" i="38"/>
  <c r="G5255" i="38"/>
  <c r="F5255" i="38"/>
  <c r="E5255" i="38"/>
  <c r="H5254" i="38"/>
  <c r="G5254" i="38"/>
  <c r="F5254" i="38"/>
  <c r="E5254" i="38"/>
  <c r="H5253" i="38"/>
  <c r="G5253" i="38"/>
  <c r="F5253" i="38"/>
  <c r="E5253" i="38"/>
  <c r="H5252" i="38"/>
  <c r="G5252" i="38"/>
  <c r="F5252" i="38"/>
  <c r="E5252" i="38"/>
  <c r="H5251" i="38"/>
  <c r="G5251" i="38"/>
  <c r="F5251" i="38"/>
  <c r="E5251" i="38"/>
  <c r="H5250" i="38"/>
  <c r="G5250" i="38"/>
  <c r="F5250" i="38"/>
  <c r="E5250" i="38"/>
  <c r="H5249" i="38"/>
  <c r="G5249" i="38"/>
  <c r="F5249" i="38"/>
  <c r="E5249" i="38"/>
  <c r="H5248" i="38"/>
  <c r="G5248" i="38"/>
  <c r="F5248" i="38"/>
  <c r="E5248" i="38"/>
  <c r="H5247" i="38"/>
  <c r="G5247" i="38"/>
  <c r="F5247" i="38"/>
  <c r="E5247" i="38"/>
  <c r="H5246" i="38"/>
  <c r="G5246" i="38"/>
  <c r="F5246" i="38"/>
  <c r="E5246" i="38"/>
  <c r="H5245" i="38"/>
  <c r="G5245" i="38"/>
  <c r="F5245" i="38"/>
  <c r="E5245" i="38"/>
  <c r="H5244" i="38"/>
  <c r="G5244" i="38"/>
  <c r="F5244" i="38"/>
  <c r="E5244" i="38"/>
  <c r="H5243" i="38"/>
  <c r="G5243" i="38"/>
  <c r="F5243" i="38"/>
  <c r="E5243" i="38"/>
  <c r="H5242" i="38"/>
  <c r="G5242" i="38"/>
  <c r="F5242" i="38"/>
  <c r="E5242" i="38"/>
  <c r="H5241" i="38"/>
  <c r="G5241" i="38"/>
  <c r="F5241" i="38"/>
  <c r="E5241" i="38"/>
  <c r="H5240" i="38"/>
  <c r="G5240" i="38"/>
  <c r="F5240" i="38"/>
  <c r="E5240" i="38"/>
  <c r="H5239" i="38"/>
  <c r="G5239" i="38"/>
  <c r="F5239" i="38"/>
  <c r="E5239" i="38"/>
  <c r="H5238" i="38"/>
  <c r="G5238" i="38"/>
  <c r="F5238" i="38"/>
  <c r="E5238" i="38"/>
  <c r="H5237" i="38"/>
  <c r="G5237" i="38"/>
  <c r="F5237" i="38"/>
  <c r="E5237" i="38"/>
  <c r="H5236" i="38"/>
  <c r="G5236" i="38"/>
  <c r="F5236" i="38"/>
  <c r="E5236" i="38"/>
  <c r="H5235" i="38"/>
  <c r="G5235" i="38"/>
  <c r="F5235" i="38"/>
  <c r="E5235" i="38"/>
  <c r="H5234" i="38"/>
  <c r="G5234" i="38"/>
  <c r="F5234" i="38"/>
  <c r="E5234" i="38"/>
  <c r="H5233" i="38"/>
  <c r="G5233" i="38"/>
  <c r="F5233" i="38"/>
  <c r="E5233" i="38"/>
  <c r="H5232" i="38"/>
  <c r="G5232" i="38"/>
  <c r="F5232" i="38"/>
  <c r="E5232" i="38"/>
  <c r="H5231" i="38"/>
  <c r="G5231" i="38"/>
  <c r="F5231" i="38"/>
  <c r="E5231" i="38"/>
  <c r="H5230" i="38"/>
  <c r="G5230" i="38"/>
  <c r="F5230" i="38"/>
  <c r="E5230" i="38"/>
  <c r="H5229" i="38"/>
  <c r="G5229" i="38"/>
  <c r="F5229" i="38"/>
  <c r="E5229" i="38"/>
  <c r="H5228" i="38"/>
  <c r="G5228" i="38"/>
  <c r="F5228" i="38"/>
  <c r="E5228" i="38"/>
  <c r="H5227" i="38"/>
  <c r="G5227" i="38"/>
  <c r="F5227" i="38"/>
  <c r="E5227" i="38"/>
  <c r="H5226" i="38"/>
  <c r="G5226" i="38"/>
  <c r="F5226" i="38"/>
  <c r="E5226" i="38"/>
  <c r="H5225" i="38"/>
  <c r="G5225" i="38"/>
  <c r="F5225" i="38"/>
  <c r="E5225" i="38"/>
  <c r="H5224" i="38"/>
  <c r="G5224" i="38"/>
  <c r="F5224" i="38"/>
  <c r="E5224" i="38"/>
  <c r="H5223" i="38"/>
  <c r="G5223" i="38"/>
  <c r="F5223" i="38"/>
  <c r="E5223" i="38"/>
  <c r="H5222" i="38"/>
  <c r="G5222" i="38"/>
  <c r="F5222" i="38"/>
  <c r="E5222" i="38"/>
  <c r="H5221" i="38"/>
  <c r="G5221" i="38"/>
  <c r="F5221" i="38"/>
  <c r="E5221" i="38"/>
  <c r="H5220" i="38"/>
  <c r="G5220" i="38"/>
  <c r="F5220" i="38"/>
  <c r="E5220" i="38"/>
  <c r="H5219" i="38"/>
  <c r="G5219" i="38"/>
  <c r="F5219" i="38"/>
  <c r="E5219" i="38"/>
  <c r="H5218" i="38"/>
  <c r="G5218" i="38"/>
  <c r="F5218" i="38"/>
  <c r="E5218" i="38"/>
  <c r="H5217" i="38"/>
  <c r="G5217" i="38"/>
  <c r="F5217" i="38"/>
  <c r="E5217" i="38"/>
  <c r="H5216" i="38"/>
  <c r="G5216" i="38"/>
  <c r="F5216" i="38"/>
  <c r="E5216" i="38"/>
  <c r="H5215" i="38"/>
  <c r="G5215" i="38"/>
  <c r="F5215" i="38"/>
  <c r="E5215" i="38"/>
  <c r="H5214" i="38"/>
  <c r="G5214" i="38"/>
  <c r="F5214" i="38"/>
  <c r="E5214" i="38"/>
  <c r="H5213" i="38"/>
  <c r="G5213" i="38"/>
  <c r="F5213" i="38"/>
  <c r="E5213" i="38"/>
  <c r="H5212" i="38"/>
  <c r="G5212" i="38"/>
  <c r="F5212" i="38"/>
  <c r="E5212" i="38"/>
  <c r="H5211" i="38"/>
  <c r="G5211" i="38"/>
  <c r="F5211" i="38"/>
  <c r="E5211" i="38"/>
  <c r="H5210" i="38"/>
  <c r="G5210" i="38"/>
  <c r="F5210" i="38"/>
  <c r="E5210" i="38"/>
  <c r="H5209" i="38"/>
  <c r="G5209" i="38"/>
  <c r="F5209" i="38"/>
  <c r="E5209" i="38"/>
  <c r="H5208" i="38"/>
  <c r="G5208" i="38"/>
  <c r="F5208" i="38"/>
  <c r="E5208" i="38"/>
  <c r="H5207" i="38"/>
  <c r="G5207" i="38"/>
  <c r="F5207" i="38"/>
  <c r="E5207" i="38"/>
  <c r="H5206" i="38"/>
  <c r="G5206" i="38"/>
  <c r="F5206" i="38"/>
  <c r="E5206" i="38"/>
  <c r="H5205" i="38"/>
  <c r="G5205" i="38"/>
  <c r="F5205" i="38"/>
  <c r="E5205" i="38"/>
  <c r="H5204" i="38"/>
  <c r="G5204" i="38"/>
  <c r="F5204" i="38"/>
  <c r="E5204" i="38"/>
  <c r="H5203" i="38"/>
  <c r="G5203" i="38"/>
  <c r="F5203" i="38"/>
  <c r="E5203" i="38"/>
  <c r="H5202" i="38"/>
  <c r="G5202" i="38"/>
  <c r="F5202" i="38"/>
  <c r="E5202" i="38"/>
  <c r="H5201" i="38"/>
  <c r="G5201" i="38"/>
  <c r="F5201" i="38"/>
  <c r="E5201" i="38"/>
  <c r="H5200" i="38"/>
  <c r="G5200" i="38"/>
  <c r="F5200" i="38"/>
  <c r="E5200" i="38"/>
  <c r="H5199" i="38"/>
  <c r="G5199" i="38"/>
  <c r="F5199" i="38"/>
  <c r="E5199" i="38"/>
  <c r="H5198" i="38"/>
  <c r="G5198" i="38"/>
  <c r="F5198" i="38"/>
  <c r="E5198" i="38"/>
  <c r="H5197" i="38"/>
  <c r="G5197" i="38"/>
  <c r="F5197" i="38"/>
  <c r="E5197" i="38"/>
  <c r="H5196" i="38"/>
  <c r="G5196" i="38"/>
  <c r="F5196" i="38"/>
  <c r="E5196" i="38"/>
  <c r="H5195" i="38"/>
  <c r="G5195" i="38"/>
  <c r="F5195" i="38"/>
  <c r="E5195" i="38"/>
  <c r="H5194" i="38"/>
  <c r="G5194" i="38"/>
  <c r="F5194" i="38"/>
  <c r="E5194" i="38"/>
  <c r="H5193" i="38"/>
  <c r="G5193" i="38"/>
  <c r="F5193" i="38"/>
  <c r="E5193" i="38"/>
  <c r="H5192" i="38"/>
  <c r="G5192" i="38"/>
  <c r="F5192" i="38"/>
  <c r="E5192" i="38"/>
  <c r="H5191" i="38"/>
  <c r="G5191" i="38"/>
  <c r="F5191" i="38"/>
  <c r="E5191" i="38"/>
  <c r="H5190" i="38"/>
  <c r="G5190" i="38"/>
  <c r="F5190" i="38"/>
  <c r="E5190" i="38"/>
  <c r="H5189" i="38"/>
  <c r="G5189" i="38"/>
  <c r="F5189" i="38"/>
  <c r="E5189" i="38"/>
  <c r="H5188" i="38"/>
  <c r="G5188" i="38"/>
  <c r="F5188" i="38"/>
  <c r="E5188" i="38"/>
  <c r="H5187" i="38"/>
  <c r="G5187" i="38"/>
  <c r="F5187" i="38"/>
  <c r="E5187" i="38"/>
  <c r="H5186" i="38"/>
  <c r="G5186" i="38"/>
  <c r="F5186" i="38"/>
  <c r="E5186" i="38"/>
  <c r="H5185" i="38"/>
  <c r="G5185" i="38"/>
  <c r="F5185" i="38"/>
  <c r="E5185" i="38"/>
  <c r="H5184" i="38"/>
  <c r="G5184" i="38"/>
  <c r="F5184" i="38"/>
  <c r="E5184" i="38"/>
  <c r="H5183" i="38"/>
  <c r="G5183" i="38"/>
  <c r="F5183" i="38"/>
  <c r="E5183" i="38"/>
  <c r="H5182" i="38"/>
  <c r="G5182" i="38"/>
  <c r="F5182" i="38"/>
  <c r="E5182" i="38"/>
  <c r="H5181" i="38"/>
  <c r="G5181" i="38"/>
  <c r="F5181" i="38"/>
  <c r="E5181" i="38"/>
  <c r="H5180" i="38"/>
  <c r="G5180" i="38"/>
  <c r="F5180" i="38"/>
  <c r="E5180" i="38"/>
  <c r="H5179" i="38"/>
  <c r="G5179" i="38"/>
  <c r="F5179" i="38"/>
  <c r="E5179" i="38"/>
  <c r="H5178" i="38"/>
  <c r="G5178" i="38"/>
  <c r="F5178" i="38"/>
  <c r="E5178" i="38"/>
  <c r="H5177" i="38"/>
  <c r="G5177" i="38"/>
  <c r="F5177" i="38"/>
  <c r="E5177" i="38"/>
  <c r="H5176" i="38"/>
  <c r="G5176" i="38"/>
  <c r="F5176" i="38"/>
  <c r="E5176" i="38"/>
  <c r="H5175" i="38"/>
  <c r="G5175" i="38"/>
  <c r="F5175" i="38"/>
  <c r="E5175" i="38"/>
  <c r="H5174" i="38"/>
  <c r="G5174" i="38"/>
  <c r="F5174" i="38"/>
  <c r="E5174" i="38"/>
  <c r="H5173" i="38"/>
  <c r="G5173" i="38"/>
  <c r="F5173" i="38"/>
  <c r="E5173" i="38"/>
  <c r="H5172" i="38"/>
  <c r="G5172" i="38"/>
  <c r="F5172" i="38"/>
  <c r="E5172" i="38"/>
  <c r="H5171" i="38"/>
  <c r="G5171" i="38"/>
  <c r="F5171" i="38"/>
  <c r="E5171" i="38"/>
  <c r="H5170" i="38"/>
  <c r="G5170" i="38"/>
  <c r="F5170" i="38"/>
  <c r="E5170" i="38"/>
  <c r="H5169" i="38"/>
  <c r="G5169" i="38"/>
  <c r="F5169" i="38"/>
  <c r="E5169" i="38"/>
  <c r="H5168" i="38"/>
  <c r="G5168" i="38"/>
  <c r="F5168" i="38"/>
  <c r="E5168" i="38"/>
  <c r="H5167" i="38"/>
  <c r="G5167" i="38"/>
  <c r="F5167" i="38"/>
  <c r="E5167" i="38"/>
  <c r="H5166" i="38"/>
  <c r="G5166" i="38"/>
  <c r="F5166" i="38"/>
  <c r="E5166" i="38"/>
  <c r="H5165" i="38"/>
  <c r="G5165" i="38"/>
  <c r="F5165" i="38"/>
  <c r="E5165" i="38"/>
  <c r="H5164" i="38"/>
  <c r="G5164" i="38"/>
  <c r="F5164" i="38"/>
  <c r="E5164" i="38"/>
  <c r="H5163" i="38"/>
  <c r="G5163" i="38"/>
  <c r="F5163" i="38"/>
  <c r="E5163" i="38"/>
  <c r="H5162" i="38"/>
  <c r="G5162" i="38"/>
  <c r="F5162" i="38"/>
  <c r="E5162" i="38"/>
  <c r="H5161" i="38"/>
  <c r="G5161" i="38"/>
  <c r="F5161" i="38"/>
  <c r="E5161" i="38"/>
  <c r="H5160" i="38"/>
  <c r="G5160" i="38"/>
  <c r="F5160" i="38"/>
  <c r="E5160" i="38"/>
  <c r="H5159" i="38"/>
  <c r="G5159" i="38"/>
  <c r="F5159" i="38"/>
  <c r="E5159" i="38"/>
  <c r="H5158" i="38"/>
  <c r="G5158" i="38"/>
  <c r="F5158" i="38"/>
  <c r="E5158" i="38"/>
  <c r="H5157" i="38"/>
  <c r="G5157" i="38"/>
  <c r="F5157" i="38"/>
  <c r="E5157" i="38"/>
  <c r="H5156" i="38"/>
  <c r="G5156" i="38"/>
  <c r="F5156" i="38"/>
  <c r="E5156" i="38"/>
  <c r="H5155" i="38"/>
  <c r="G5155" i="38"/>
  <c r="F5155" i="38"/>
  <c r="E5155" i="38"/>
  <c r="H5154" i="38"/>
  <c r="G5154" i="38"/>
  <c r="F5154" i="38"/>
  <c r="E5154" i="38"/>
  <c r="H5153" i="38"/>
  <c r="G5153" i="38"/>
  <c r="F5153" i="38"/>
  <c r="E5153" i="38"/>
  <c r="H5152" i="38"/>
  <c r="G5152" i="38"/>
  <c r="F5152" i="38"/>
  <c r="E5152" i="38"/>
  <c r="H5151" i="38"/>
  <c r="G5151" i="38"/>
  <c r="F5151" i="38"/>
  <c r="E5151" i="38"/>
  <c r="H5150" i="38"/>
  <c r="G5150" i="38"/>
  <c r="F5150" i="38"/>
  <c r="E5150" i="38"/>
  <c r="H5149" i="38"/>
  <c r="G5149" i="38"/>
  <c r="F5149" i="38"/>
  <c r="E5149" i="38"/>
  <c r="H5148" i="38"/>
  <c r="G5148" i="38"/>
  <c r="F5148" i="38"/>
  <c r="E5148" i="38"/>
  <c r="H5147" i="38"/>
  <c r="G5147" i="38"/>
  <c r="F5147" i="38"/>
  <c r="E5147" i="38"/>
  <c r="H5146" i="38"/>
  <c r="G5146" i="38"/>
  <c r="F5146" i="38"/>
  <c r="E5146" i="38"/>
  <c r="H5145" i="38"/>
  <c r="G5145" i="38"/>
  <c r="F5145" i="38"/>
  <c r="E5145" i="38"/>
  <c r="H5144" i="38"/>
  <c r="G5144" i="38"/>
  <c r="F5144" i="38"/>
  <c r="E5144" i="38"/>
  <c r="H5143" i="38"/>
  <c r="G5143" i="38"/>
  <c r="F5143" i="38"/>
  <c r="E5143" i="38"/>
  <c r="H5142" i="38"/>
  <c r="G5142" i="38"/>
  <c r="F5142" i="38"/>
  <c r="E5142" i="38"/>
  <c r="H5141" i="38"/>
  <c r="G5141" i="38"/>
  <c r="F5141" i="38"/>
  <c r="E5141" i="38"/>
  <c r="H5140" i="38"/>
  <c r="G5140" i="38"/>
  <c r="F5140" i="38"/>
  <c r="E5140" i="38"/>
  <c r="H5139" i="38"/>
  <c r="G5139" i="38"/>
  <c r="F5139" i="38"/>
  <c r="E5139" i="38"/>
  <c r="H5138" i="38"/>
  <c r="G5138" i="38"/>
  <c r="F5138" i="38"/>
  <c r="E5138" i="38"/>
  <c r="H5137" i="38"/>
  <c r="G5137" i="38"/>
  <c r="F5137" i="38"/>
  <c r="E5137" i="38"/>
  <c r="H5136" i="38"/>
  <c r="G5136" i="38"/>
  <c r="F5136" i="38"/>
  <c r="E5136" i="38"/>
  <c r="H5135" i="38"/>
  <c r="G5135" i="38"/>
  <c r="F5135" i="38"/>
  <c r="E5135" i="38"/>
  <c r="H5134" i="38"/>
  <c r="G5134" i="38"/>
  <c r="F5134" i="38"/>
  <c r="E5134" i="38"/>
  <c r="H5133" i="38"/>
  <c r="G5133" i="38"/>
  <c r="F5133" i="38"/>
  <c r="E5133" i="38"/>
  <c r="H5132" i="38"/>
  <c r="G5132" i="38"/>
  <c r="F5132" i="38"/>
  <c r="E5132" i="38"/>
  <c r="H5131" i="38"/>
  <c r="G5131" i="38"/>
  <c r="F5131" i="38"/>
  <c r="E5131" i="38"/>
  <c r="H5130" i="38"/>
  <c r="G5130" i="38"/>
  <c r="F5130" i="38"/>
  <c r="E5130" i="38"/>
  <c r="H5129" i="38"/>
  <c r="G5129" i="38"/>
  <c r="F5129" i="38"/>
  <c r="E5129" i="38"/>
  <c r="H5128" i="38"/>
  <c r="G5128" i="38"/>
  <c r="F5128" i="38"/>
  <c r="E5128" i="38"/>
  <c r="H5127" i="38"/>
  <c r="G5127" i="38"/>
  <c r="F5127" i="38"/>
  <c r="E5127" i="38"/>
  <c r="H5126" i="38"/>
  <c r="G5126" i="38"/>
  <c r="F5126" i="38"/>
  <c r="E5126" i="38"/>
  <c r="H5125" i="38"/>
  <c r="G5125" i="38"/>
  <c r="F5125" i="38"/>
  <c r="E5125" i="38"/>
  <c r="H5124" i="38"/>
  <c r="G5124" i="38"/>
  <c r="F5124" i="38"/>
  <c r="E5124" i="38"/>
  <c r="H5123" i="38"/>
  <c r="G5123" i="38"/>
  <c r="F5123" i="38"/>
  <c r="E5123" i="38"/>
  <c r="H5122" i="38"/>
  <c r="G5122" i="38"/>
  <c r="F5122" i="38"/>
  <c r="E5122" i="38"/>
  <c r="H5121" i="38"/>
  <c r="G5121" i="38"/>
  <c r="F5121" i="38"/>
  <c r="E5121" i="38"/>
  <c r="H5120" i="38"/>
  <c r="G5120" i="38"/>
  <c r="F5120" i="38"/>
  <c r="E5120" i="38"/>
  <c r="H5119" i="38"/>
  <c r="G5119" i="38"/>
  <c r="F5119" i="38"/>
  <c r="E5119" i="38"/>
  <c r="H5118" i="38"/>
  <c r="G5118" i="38"/>
  <c r="F5118" i="38"/>
  <c r="E5118" i="38"/>
  <c r="H5117" i="38"/>
  <c r="G5117" i="38"/>
  <c r="F5117" i="38"/>
  <c r="E5117" i="38"/>
  <c r="H5116" i="38"/>
  <c r="G5116" i="38"/>
  <c r="F5116" i="38"/>
  <c r="E5116" i="38"/>
  <c r="H5115" i="38"/>
  <c r="G5115" i="38"/>
  <c r="F5115" i="38"/>
  <c r="E5115" i="38"/>
  <c r="H5114" i="38"/>
  <c r="G5114" i="38"/>
  <c r="F5114" i="38"/>
  <c r="E5114" i="38"/>
  <c r="H5113" i="38"/>
  <c r="G5113" i="38"/>
  <c r="F5113" i="38"/>
  <c r="E5113" i="38"/>
  <c r="H5112" i="38"/>
  <c r="G5112" i="38"/>
  <c r="F5112" i="38"/>
  <c r="E5112" i="38"/>
  <c r="H5111" i="38"/>
  <c r="G5111" i="38"/>
  <c r="F5111" i="38"/>
  <c r="E5111" i="38"/>
  <c r="H5110" i="38"/>
  <c r="G5110" i="38"/>
  <c r="F5110" i="38"/>
  <c r="E5110" i="38"/>
  <c r="H5109" i="38"/>
  <c r="G5109" i="38"/>
  <c r="F5109" i="38"/>
  <c r="E5109" i="38"/>
  <c r="H5108" i="38"/>
  <c r="G5108" i="38"/>
  <c r="F5108" i="38"/>
  <c r="E5108" i="38"/>
  <c r="H5107" i="38"/>
  <c r="G5107" i="38"/>
  <c r="F5107" i="38"/>
  <c r="E5107" i="38"/>
  <c r="H5106" i="38"/>
  <c r="G5106" i="38"/>
  <c r="F5106" i="38"/>
  <c r="E5106" i="38"/>
  <c r="H5105" i="38"/>
  <c r="G5105" i="38"/>
  <c r="F5105" i="38"/>
  <c r="E5105" i="38"/>
  <c r="H5104" i="38"/>
  <c r="G5104" i="38"/>
  <c r="F5104" i="38"/>
  <c r="E5104" i="38"/>
  <c r="H5103" i="38"/>
  <c r="G5103" i="38"/>
  <c r="F5103" i="38"/>
  <c r="E5103" i="38"/>
  <c r="H5102" i="38"/>
  <c r="G5102" i="38"/>
  <c r="F5102" i="38"/>
  <c r="E5102" i="38"/>
  <c r="H5101" i="38"/>
  <c r="G5101" i="38"/>
  <c r="F5101" i="38"/>
  <c r="E5101" i="38"/>
  <c r="H5100" i="38"/>
  <c r="G5100" i="38"/>
  <c r="F5100" i="38"/>
  <c r="E5100" i="38"/>
  <c r="H5099" i="38"/>
  <c r="G5099" i="38"/>
  <c r="F5099" i="38"/>
  <c r="E5099" i="38"/>
  <c r="H5098" i="38"/>
  <c r="G5098" i="38"/>
  <c r="F5098" i="38"/>
  <c r="E5098" i="38"/>
  <c r="H5097" i="38"/>
  <c r="G5097" i="38"/>
  <c r="F5097" i="38"/>
  <c r="E5097" i="38"/>
  <c r="H5096" i="38"/>
  <c r="G5096" i="38"/>
  <c r="F5096" i="38"/>
  <c r="E5096" i="38"/>
  <c r="H5095" i="38"/>
  <c r="G5095" i="38"/>
  <c r="F5095" i="38"/>
  <c r="E5095" i="38"/>
  <c r="H5094" i="38"/>
  <c r="G5094" i="38"/>
  <c r="F5094" i="38"/>
  <c r="E5094" i="38"/>
  <c r="H5093" i="38"/>
  <c r="G5093" i="38"/>
  <c r="F5093" i="38"/>
  <c r="E5093" i="38"/>
  <c r="H5092" i="38"/>
  <c r="G5092" i="38"/>
  <c r="F5092" i="38"/>
  <c r="E5092" i="38"/>
  <c r="H5091" i="38"/>
  <c r="G5091" i="38"/>
  <c r="F5091" i="38"/>
  <c r="E5091" i="38"/>
  <c r="H5090" i="38"/>
  <c r="G5090" i="38"/>
  <c r="F5090" i="38"/>
  <c r="E5090" i="38"/>
  <c r="H5089" i="38"/>
  <c r="G5089" i="38"/>
  <c r="F5089" i="38"/>
  <c r="E5089" i="38"/>
  <c r="H5088" i="38"/>
  <c r="G5088" i="38"/>
  <c r="F5088" i="38"/>
  <c r="E5088" i="38"/>
  <c r="H5087" i="38"/>
  <c r="G5087" i="38"/>
  <c r="F5087" i="38"/>
  <c r="E5087" i="38"/>
  <c r="H5086" i="38"/>
  <c r="G5086" i="38"/>
  <c r="F5086" i="38"/>
  <c r="E5086" i="38"/>
  <c r="H5085" i="38"/>
  <c r="G5085" i="38"/>
  <c r="F5085" i="38"/>
  <c r="E5085" i="38"/>
  <c r="H5084" i="38"/>
  <c r="G5084" i="38"/>
  <c r="F5084" i="38"/>
  <c r="E5084" i="38"/>
  <c r="H5083" i="38"/>
  <c r="G5083" i="38"/>
  <c r="F5083" i="38"/>
  <c r="E5083" i="38"/>
  <c r="H5082" i="38"/>
  <c r="G5082" i="38"/>
  <c r="F5082" i="38"/>
  <c r="E5082" i="38"/>
  <c r="H5081" i="38"/>
  <c r="G5081" i="38"/>
  <c r="F5081" i="38"/>
  <c r="E5081" i="38"/>
  <c r="H5080" i="38"/>
  <c r="G5080" i="38"/>
  <c r="F5080" i="38"/>
  <c r="E5080" i="38"/>
  <c r="H5079" i="38"/>
  <c r="G5079" i="38"/>
  <c r="F5079" i="38"/>
  <c r="E5079" i="38"/>
  <c r="H5078" i="38"/>
  <c r="G5078" i="38"/>
  <c r="F5078" i="38"/>
  <c r="E5078" i="38"/>
  <c r="H5077" i="38"/>
  <c r="G5077" i="38"/>
  <c r="F5077" i="38"/>
  <c r="E5077" i="38"/>
  <c r="H5076" i="38"/>
  <c r="G5076" i="38"/>
  <c r="F5076" i="38"/>
  <c r="E5076" i="38"/>
  <c r="H5075" i="38"/>
  <c r="G5075" i="38"/>
  <c r="F5075" i="38"/>
  <c r="E5075" i="38"/>
  <c r="H5074" i="38"/>
  <c r="G5074" i="38"/>
  <c r="F5074" i="38"/>
  <c r="E5074" i="38"/>
  <c r="H5073" i="38"/>
  <c r="G5073" i="38"/>
  <c r="F5073" i="38"/>
  <c r="E5073" i="38"/>
  <c r="H5072" i="38"/>
  <c r="G5072" i="38"/>
  <c r="F5072" i="38"/>
  <c r="E5072" i="38"/>
  <c r="H5071" i="38"/>
  <c r="G5071" i="38"/>
  <c r="F5071" i="38"/>
  <c r="E5071" i="38"/>
  <c r="H5070" i="38"/>
  <c r="G5070" i="38"/>
  <c r="F5070" i="38"/>
  <c r="E5070" i="38"/>
  <c r="H5069" i="38"/>
  <c r="G5069" i="38"/>
  <c r="F5069" i="38"/>
  <c r="E5069" i="38"/>
  <c r="H5068" i="38"/>
  <c r="G5068" i="38"/>
  <c r="F5068" i="38"/>
  <c r="E5068" i="38"/>
  <c r="H5067" i="38"/>
  <c r="G5067" i="38"/>
  <c r="F5067" i="38"/>
  <c r="E5067" i="38"/>
  <c r="H5066" i="38"/>
  <c r="G5066" i="38"/>
  <c r="F5066" i="38"/>
  <c r="E5066" i="38"/>
  <c r="H5065" i="38"/>
  <c r="G5065" i="38"/>
  <c r="F5065" i="38"/>
  <c r="E5065" i="38"/>
  <c r="H5064" i="38"/>
  <c r="G5064" i="38"/>
  <c r="F5064" i="38"/>
  <c r="E5064" i="38"/>
  <c r="H5063" i="38"/>
  <c r="G5063" i="38"/>
  <c r="F5063" i="38"/>
  <c r="E5063" i="38"/>
  <c r="H5062" i="38"/>
  <c r="G5062" i="38"/>
  <c r="F5062" i="38"/>
  <c r="E5062" i="38"/>
  <c r="H5061" i="38"/>
  <c r="G5061" i="38"/>
  <c r="F5061" i="38"/>
  <c r="E5061" i="38"/>
  <c r="H5060" i="38"/>
  <c r="G5060" i="38"/>
  <c r="F5060" i="38"/>
  <c r="E5060" i="38"/>
  <c r="H5059" i="38"/>
  <c r="G5059" i="38"/>
  <c r="F5059" i="38"/>
  <c r="E5059" i="38"/>
  <c r="H5058" i="38"/>
  <c r="G5058" i="38"/>
  <c r="F5058" i="38"/>
  <c r="E5058" i="38"/>
  <c r="H5057" i="38"/>
  <c r="G5057" i="38"/>
  <c r="F5057" i="38"/>
  <c r="E5057" i="38"/>
  <c r="H5056" i="38"/>
  <c r="G5056" i="38"/>
  <c r="F5056" i="38"/>
  <c r="E5056" i="38"/>
  <c r="H5055" i="38"/>
  <c r="G5055" i="38"/>
  <c r="F5055" i="38"/>
  <c r="E5055" i="38"/>
  <c r="H5054" i="38"/>
  <c r="G5054" i="38"/>
  <c r="F5054" i="38"/>
  <c r="E5054" i="38"/>
  <c r="H5053" i="38"/>
  <c r="G5053" i="38"/>
  <c r="F5053" i="38"/>
  <c r="E5053" i="38"/>
  <c r="H5052" i="38"/>
  <c r="G5052" i="38"/>
  <c r="F5052" i="38"/>
  <c r="E5052" i="38"/>
  <c r="H5051" i="38"/>
  <c r="G5051" i="38"/>
  <c r="F5051" i="38"/>
  <c r="E5051" i="38"/>
  <c r="H5050" i="38"/>
  <c r="G5050" i="38"/>
  <c r="F5050" i="38"/>
  <c r="E5050" i="38"/>
  <c r="H5049" i="38"/>
  <c r="G5049" i="38"/>
  <c r="F5049" i="38"/>
  <c r="E5049" i="38"/>
  <c r="H5048" i="38"/>
  <c r="G5048" i="38"/>
  <c r="F5048" i="38"/>
  <c r="E5048" i="38"/>
  <c r="H5047" i="38"/>
  <c r="G5047" i="38"/>
  <c r="F5047" i="38"/>
  <c r="E5047" i="38"/>
  <c r="H5046" i="38"/>
  <c r="G5046" i="38"/>
  <c r="F5046" i="38"/>
  <c r="E5046" i="38"/>
  <c r="H5045" i="38"/>
  <c r="G5045" i="38"/>
  <c r="F5045" i="38"/>
  <c r="E5045" i="38"/>
  <c r="H5044" i="38"/>
  <c r="G5044" i="38"/>
  <c r="F5044" i="38"/>
  <c r="E5044" i="38"/>
  <c r="H5043" i="38"/>
  <c r="G5043" i="38"/>
  <c r="F5043" i="38"/>
  <c r="E5043" i="38"/>
  <c r="H5042" i="38"/>
  <c r="G5042" i="38"/>
  <c r="F5042" i="38"/>
  <c r="E5042" i="38"/>
  <c r="H5041" i="38"/>
  <c r="G5041" i="38"/>
  <c r="F5041" i="38"/>
  <c r="E5041" i="38"/>
  <c r="H5040" i="38"/>
  <c r="G5040" i="38"/>
  <c r="F5040" i="38"/>
  <c r="E5040" i="38"/>
  <c r="H5039" i="38"/>
  <c r="G5039" i="38"/>
  <c r="F5039" i="38"/>
  <c r="E5039" i="38"/>
  <c r="H5038" i="38"/>
  <c r="G5038" i="38"/>
  <c r="F5038" i="38"/>
  <c r="E5038" i="38"/>
  <c r="H5037" i="38"/>
  <c r="G5037" i="38"/>
  <c r="F5037" i="38"/>
  <c r="E5037" i="38"/>
  <c r="H5036" i="38"/>
  <c r="G5036" i="38"/>
  <c r="F5036" i="38"/>
  <c r="E5036" i="38"/>
  <c r="H5035" i="38"/>
  <c r="G5035" i="38"/>
  <c r="F5035" i="38"/>
  <c r="E5035" i="38"/>
  <c r="H5034" i="38"/>
  <c r="G5034" i="38"/>
  <c r="F5034" i="38"/>
  <c r="E5034" i="38"/>
  <c r="H5033" i="38"/>
  <c r="G5033" i="38"/>
  <c r="F5033" i="38"/>
  <c r="E5033" i="38"/>
  <c r="H5032" i="38"/>
  <c r="G5032" i="38"/>
  <c r="F5032" i="38"/>
  <c r="E5032" i="38"/>
  <c r="H5031" i="38"/>
  <c r="G5031" i="38"/>
  <c r="F5031" i="38"/>
  <c r="E5031" i="38"/>
  <c r="H5030" i="38"/>
  <c r="G5030" i="38"/>
  <c r="F5030" i="38"/>
  <c r="E5030" i="38"/>
  <c r="H5029" i="38"/>
  <c r="G5029" i="38"/>
  <c r="F5029" i="38"/>
  <c r="E5029" i="38"/>
  <c r="H5028" i="38"/>
  <c r="G5028" i="38"/>
  <c r="F5028" i="38"/>
  <c r="E5028" i="38"/>
  <c r="H5027" i="38"/>
  <c r="G5027" i="38"/>
  <c r="F5027" i="38"/>
  <c r="E5027" i="38"/>
  <c r="H5026" i="38"/>
  <c r="G5026" i="38"/>
  <c r="F5026" i="38"/>
  <c r="E5026" i="38"/>
  <c r="H5025" i="38"/>
  <c r="G5025" i="38"/>
  <c r="F5025" i="38"/>
  <c r="E5025" i="38"/>
  <c r="H5024" i="38"/>
  <c r="G5024" i="38"/>
  <c r="F5024" i="38"/>
  <c r="E5024" i="38"/>
  <c r="H5023" i="38"/>
  <c r="G5023" i="38"/>
  <c r="F5023" i="38"/>
  <c r="E5023" i="38"/>
  <c r="H5022" i="38"/>
  <c r="G5022" i="38"/>
  <c r="F5022" i="38"/>
  <c r="E5022" i="38"/>
  <c r="H5021" i="38"/>
  <c r="G5021" i="38"/>
  <c r="F5021" i="38"/>
  <c r="E5021" i="38"/>
  <c r="H5020" i="38"/>
  <c r="G5020" i="38"/>
  <c r="F5020" i="38"/>
  <c r="E5020" i="38"/>
  <c r="H5019" i="38"/>
  <c r="G5019" i="38"/>
  <c r="F5019" i="38"/>
  <c r="E5019" i="38"/>
  <c r="H5018" i="38"/>
  <c r="G5018" i="38"/>
  <c r="F5018" i="38"/>
  <c r="E5018" i="38"/>
  <c r="H5017" i="38"/>
  <c r="G5017" i="38"/>
  <c r="F5017" i="38"/>
  <c r="E5017" i="38"/>
  <c r="H5016" i="38"/>
  <c r="G5016" i="38"/>
  <c r="F5016" i="38"/>
  <c r="E5016" i="38"/>
  <c r="H5015" i="38"/>
  <c r="G5015" i="38"/>
  <c r="F5015" i="38"/>
  <c r="E5015" i="38"/>
  <c r="H5014" i="38"/>
  <c r="G5014" i="38"/>
  <c r="F5014" i="38"/>
  <c r="E5014" i="38"/>
  <c r="H5013" i="38"/>
  <c r="G5013" i="38"/>
  <c r="F5013" i="38"/>
  <c r="E5013" i="38"/>
  <c r="H5012" i="38"/>
  <c r="G5012" i="38"/>
  <c r="F5012" i="38"/>
  <c r="E5012" i="38"/>
  <c r="H5011" i="38"/>
  <c r="G5011" i="38"/>
  <c r="F5011" i="38"/>
  <c r="E5011" i="38"/>
  <c r="H5010" i="38"/>
  <c r="G5010" i="38"/>
  <c r="F5010" i="38"/>
  <c r="E5010" i="38"/>
  <c r="H5009" i="38"/>
  <c r="G5009" i="38"/>
  <c r="F5009" i="38"/>
  <c r="E5009" i="38"/>
  <c r="H5008" i="38"/>
  <c r="G5008" i="38"/>
  <c r="F5008" i="38"/>
  <c r="E5008" i="38"/>
  <c r="H5007" i="38"/>
  <c r="G5007" i="38"/>
  <c r="F5007" i="38"/>
  <c r="E5007" i="38"/>
  <c r="H5006" i="38"/>
  <c r="G5006" i="38"/>
  <c r="F5006" i="38"/>
  <c r="E5006" i="38"/>
  <c r="H5005" i="38"/>
  <c r="G5005" i="38"/>
  <c r="F5005" i="38"/>
  <c r="E5005" i="38"/>
  <c r="H5004" i="38"/>
  <c r="G5004" i="38"/>
  <c r="F5004" i="38"/>
  <c r="E5004" i="38"/>
  <c r="H5003" i="38"/>
  <c r="G5003" i="38"/>
  <c r="F5003" i="38"/>
  <c r="E5003" i="38"/>
  <c r="H5002" i="38"/>
  <c r="G5002" i="38"/>
  <c r="F5002" i="38"/>
  <c r="E5002" i="38"/>
  <c r="H5001" i="38"/>
  <c r="G5001" i="38"/>
  <c r="F5001" i="38"/>
  <c r="E5001" i="38"/>
  <c r="H5000" i="38"/>
  <c r="G5000" i="38"/>
  <c r="F5000" i="38"/>
  <c r="E5000" i="38"/>
  <c r="H4999" i="38"/>
  <c r="G4999" i="38"/>
  <c r="F4999" i="38"/>
  <c r="E4999" i="38"/>
  <c r="H4998" i="38"/>
  <c r="G4998" i="38"/>
  <c r="F4998" i="38"/>
  <c r="E4998" i="38"/>
  <c r="H4997" i="38"/>
  <c r="G4997" i="38"/>
  <c r="F4997" i="38"/>
  <c r="E4997" i="38"/>
  <c r="H4996" i="38"/>
  <c r="G4996" i="38"/>
  <c r="F4996" i="38"/>
  <c r="E4996" i="38"/>
  <c r="H4995" i="38"/>
  <c r="G4995" i="38"/>
  <c r="F4995" i="38"/>
  <c r="E4995" i="38"/>
  <c r="H4994" i="38"/>
  <c r="G4994" i="38"/>
  <c r="F4994" i="38"/>
  <c r="E4994" i="38"/>
  <c r="H4993" i="38"/>
  <c r="G4993" i="38"/>
  <c r="F4993" i="38"/>
  <c r="E4993" i="38"/>
  <c r="H4992" i="38"/>
  <c r="G4992" i="38"/>
  <c r="F4992" i="38"/>
  <c r="E4992" i="38"/>
  <c r="H4991" i="38"/>
  <c r="G4991" i="38"/>
  <c r="F4991" i="38"/>
  <c r="E4991" i="38"/>
  <c r="H4990" i="38"/>
  <c r="G4990" i="38"/>
  <c r="F4990" i="38"/>
  <c r="E4990" i="38"/>
  <c r="H4989" i="38"/>
  <c r="G4989" i="38"/>
  <c r="F4989" i="38"/>
  <c r="E4989" i="38"/>
  <c r="H4988" i="38"/>
  <c r="G4988" i="38"/>
  <c r="F4988" i="38"/>
  <c r="E4988" i="38"/>
  <c r="H4987" i="38"/>
  <c r="G4987" i="38"/>
  <c r="F4987" i="38"/>
  <c r="E4987" i="38"/>
  <c r="H4986" i="38"/>
  <c r="G4986" i="38"/>
  <c r="F4986" i="38"/>
  <c r="E4986" i="38"/>
  <c r="H4985" i="38"/>
  <c r="G4985" i="38"/>
  <c r="F4985" i="38"/>
  <c r="E4985" i="38"/>
  <c r="H4984" i="38"/>
  <c r="G4984" i="38"/>
  <c r="F4984" i="38"/>
  <c r="E4984" i="38"/>
  <c r="H4983" i="38"/>
  <c r="G4983" i="38"/>
  <c r="F4983" i="38"/>
  <c r="E4983" i="38"/>
  <c r="H4982" i="38"/>
  <c r="G4982" i="38"/>
  <c r="F4982" i="38"/>
  <c r="E4982" i="38"/>
  <c r="H4981" i="38"/>
  <c r="G4981" i="38"/>
  <c r="F4981" i="38"/>
  <c r="E4981" i="38"/>
  <c r="H4980" i="38"/>
  <c r="G4980" i="38"/>
  <c r="F4980" i="38"/>
  <c r="E4980" i="38"/>
  <c r="H4979" i="38"/>
  <c r="G4979" i="38"/>
  <c r="F4979" i="38"/>
  <c r="E4979" i="38"/>
  <c r="H4978" i="38"/>
  <c r="G4978" i="38"/>
  <c r="F4978" i="38"/>
  <c r="E4978" i="38"/>
  <c r="H4977" i="38"/>
  <c r="G4977" i="38"/>
  <c r="F4977" i="38"/>
  <c r="E4977" i="38"/>
  <c r="H4976" i="38"/>
  <c r="G4976" i="38"/>
  <c r="F4976" i="38"/>
  <c r="E4976" i="38"/>
  <c r="H4975" i="38"/>
  <c r="G4975" i="38"/>
  <c r="F4975" i="38"/>
  <c r="E4975" i="38"/>
  <c r="H4974" i="38"/>
  <c r="G4974" i="38"/>
  <c r="F4974" i="38"/>
  <c r="E4974" i="38"/>
  <c r="H4973" i="38"/>
  <c r="G4973" i="38"/>
  <c r="F4973" i="38"/>
  <c r="E4973" i="38"/>
  <c r="H4972" i="38"/>
  <c r="G4972" i="38"/>
  <c r="F4972" i="38"/>
  <c r="E4972" i="38"/>
  <c r="H4971" i="38"/>
  <c r="G4971" i="38"/>
  <c r="F4971" i="38"/>
  <c r="E4971" i="38"/>
  <c r="H4970" i="38"/>
  <c r="G4970" i="38"/>
  <c r="F4970" i="38"/>
  <c r="E4970" i="38"/>
  <c r="H4969" i="38"/>
  <c r="G4969" i="38"/>
  <c r="F4969" i="38"/>
  <c r="E4969" i="38"/>
  <c r="H4968" i="38"/>
  <c r="G4968" i="38"/>
  <c r="F4968" i="38"/>
  <c r="E4968" i="38"/>
  <c r="H4967" i="38"/>
  <c r="G4967" i="38"/>
  <c r="F4967" i="38"/>
  <c r="E4967" i="38"/>
  <c r="H4966" i="38"/>
  <c r="G4966" i="38"/>
  <c r="F4966" i="38"/>
  <c r="E4966" i="38"/>
  <c r="H4965" i="38"/>
  <c r="G4965" i="38"/>
  <c r="F4965" i="38"/>
  <c r="E4965" i="38"/>
  <c r="H4964" i="38"/>
  <c r="G4964" i="38"/>
  <c r="F4964" i="38"/>
  <c r="E4964" i="38"/>
  <c r="H4963" i="38"/>
  <c r="G4963" i="38"/>
  <c r="F4963" i="38"/>
  <c r="E4963" i="38"/>
  <c r="H4962" i="38"/>
  <c r="G4962" i="38"/>
  <c r="F4962" i="38"/>
  <c r="E4962" i="38"/>
  <c r="H4961" i="38"/>
  <c r="G4961" i="38"/>
  <c r="F4961" i="38"/>
  <c r="E4961" i="38"/>
  <c r="H4960" i="38"/>
  <c r="G4960" i="38"/>
  <c r="F4960" i="38"/>
  <c r="E4960" i="38"/>
  <c r="H4959" i="38"/>
  <c r="G4959" i="38"/>
  <c r="F4959" i="38"/>
  <c r="E4959" i="38"/>
  <c r="H4958" i="38"/>
  <c r="G4958" i="38"/>
  <c r="F4958" i="38"/>
  <c r="E4958" i="38"/>
  <c r="H4957" i="38"/>
  <c r="G4957" i="38"/>
  <c r="F4957" i="38"/>
  <c r="E4957" i="38"/>
  <c r="H4956" i="38"/>
  <c r="G4956" i="38"/>
  <c r="F4956" i="38"/>
  <c r="E4956" i="38"/>
  <c r="H4955" i="38"/>
  <c r="G4955" i="38"/>
  <c r="F4955" i="38"/>
  <c r="E4955" i="38"/>
  <c r="H4954" i="38"/>
  <c r="G4954" i="38"/>
  <c r="F4954" i="38"/>
  <c r="E4954" i="38"/>
  <c r="H4953" i="38"/>
  <c r="G4953" i="38"/>
  <c r="F4953" i="38"/>
  <c r="E4953" i="38"/>
  <c r="H4952" i="38"/>
  <c r="G4952" i="38"/>
  <c r="F4952" i="38"/>
  <c r="E4952" i="38"/>
  <c r="H4951" i="38"/>
  <c r="G4951" i="38"/>
  <c r="F4951" i="38"/>
  <c r="E4951" i="38"/>
  <c r="H4950" i="38"/>
  <c r="G4950" i="38"/>
  <c r="F4950" i="38"/>
  <c r="E4950" i="38"/>
  <c r="H4949" i="38"/>
  <c r="G4949" i="38"/>
  <c r="F4949" i="38"/>
  <c r="E4949" i="38"/>
  <c r="H4948" i="38"/>
  <c r="G4948" i="38"/>
  <c r="F4948" i="38"/>
  <c r="E4948" i="38"/>
  <c r="H4947" i="38"/>
  <c r="G4947" i="38"/>
  <c r="F4947" i="38"/>
  <c r="E4947" i="38"/>
  <c r="H4946" i="38"/>
  <c r="G4946" i="38"/>
  <c r="F4946" i="38"/>
  <c r="E4946" i="38"/>
  <c r="H4945" i="38"/>
  <c r="G4945" i="38"/>
  <c r="F4945" i="38"/>
  <c r="E4945" i="38"/>
  <c r="H4944" i="38"/>
  <c r="G4944" i="38"/>
  <c r="F4944" i="38"/>
  <c r="E4944" i="38"/>
  <c r="H4943" i="38"/>
  <c r="G4943" i="38"/>
  <c r="F4943" i="38"/>
  <c r="E4943" i="38"/>
  <c r="H4942" i="38"/>
  <c r="G4942" i="38"/>
  <c r="F4942" i="38"/>
  <c r="E4942" i="38"/>
  <c r="H4941" i="38"/>
  <c r="G4941" i="38"/>
  <c r="F4941" i="38"/>
  <c r="E4941" i="38"/>
  <c r="H4940" i="38"/>
  <c r="G4940" i="38"/>
  <c r="F4940" i="38"/>
  <c r="E4940" i="38"/>
  <c r="H4939" i="38"/>
  <c r="G4939" i="38"/>
  <c r="F4939" i="38"/>
  <c r="E4939" i="38"/>
  <c r="H4938" i="38"/>
  <c r="G4938" i="38"/>
  <c r="F4938" i="38"/>
  <c r="E4938" i="38"/>
  <c r="H4937" i="38"/>
  <c r="G4937" i="38"/>
  <c r="F4937" i="38"/>
  <c r="E4937" i="38"/>
  <c r="H4936" i="38"/>
  <c r="G4936" i="38"/>
  <c r="F4936" i="38"/>
  <c r="E4936" i="38"/>
  <c r="H4935" i="38"/>
  <c r="G4935" i="38"/>
  <c r="F4935" i="38"/>
  <c r="E4935" i="38"/>
  <c r="H4934" i="38"/>
  <c r="G4934" i="38"/>
  <c r="F4934" i="38"/>
  <c r="E4934" i="38"/>
  <c r="H4933" i="38"/>
  <c r="G4933" i="38"/>
  <c r="F4933" i="38"/>
  <c r="E4933" i="38"/>
  <c r="H4932" i="38"/>
  <c r="G4932" i="38"/>
  <c r="F4932" i="38"/>
  <c r="E4932" i="38"/>
  <c r="H4931" i="38"/>
  <c r="G4931" i="38"/>
  <c r="F4931" i="38"/>
  <c r="E4931" i="38"/>
  <c r="H4930" i="38"/>
  <c r="G4930" i="38"/>
  <c r="F4930" i="38"/>
  <c r="E4930" i="38"/>
  <c r="H4929" i="38"/>
  <c r="G4929" i="38"/>
  <c r="F4929" i="38"/>
  <c r="E4929" i="38"/>
  <c r="H4928" i="38"/>
  <c r="G4928" i="38"/>
  <c r="F4928" i="38"/>
  <c r="E4928" i="38"/>
  <c r="H4927" i="38"/>
  <c r="G4927" i="38"/>
  <c r="F4927" i="38"/>
  <c r="E4927" i="38"/>
  <c r="H4926" i="38"/>
  <c r="G4926" i="38"/>
  <c r="F4926" i="38"/>
  <c r="E4926" i="38"/>
  <c r="H4925" i="38"/>
  <c r="G4925" i="38"/>
  <c r="F4925" i="38"/>
  <c r="E4925" i="38"/>
  <c r="H4924" i="38"/>
  <c r="G4924" i="38"/>
  <c r="F4924" i="38"/>
  <c r="E4924" i="38"/>
  <c r="H4923" i="38"/>
  <c r="G4923" i="38"/>
  <c r="F4923" i="38"/>
  <c r="E4923" i="38"/>
  <c r="H4922" i="38"/>
  <c r="G4922" i="38"/>
  <c r="F4922" i="38"/>
  <c r="E4922" i="38"/>
  <c r="H4921" i="38"/>
  <c r="G4921" i="38"/>
  <c r="F4921" i="38"/>
  <c r="E4921" i="38"/>
  <c r="H4920" i="38"/>
  <c r="G4920" i="38"/>
  <c r="F4920" i="38"/>
  <c r="E4920" i="38"/>
  <c r="H4919" i="38"/>
  <c r="G4919" i="38"/>
  <c r="F4919" i="38"/>
  <c r="E4919" i="38"/>
  <c r="H4918" i="38"/>
  <c r="G4918" i="38"/>
  <c r="F4918" i="38"/>
  <c r="E4918" i="38"/>
  <c r="H4917" i="38"/>
  <c r="G4917" i="38"/>
  <c r="F4917" i="38"/>
  <c r="E4917" i="38"/>
  <c r="H4916" i="38"/>
  <c r="G4916" i="38"/>
  <c r="F4916" i="38"/>
  <c r="E4916" i="38"/>
  <c r="H4915" i="38"/>
  <c r="G4915" i="38"/>
  <c r="F4915" i="38"/>
  <c r="E4915" i="38"/>
  <c r="H4914" i="38"/>
  <c r="G4914" i="38"/>
  <c r="F4914" i="38"/>
  <c r="E4914" i="38"/>
  <c r="H4913" i="38"/>
  <c r="G4913" i="38"/>
  <c r="F4913" i="38"/>
  <c r="E4913" i="38"/>
  <c r="H4912" i="38"/>
  <c r="G4912" i="38"/>
  <c r="F4912" i="38"/>
  <c r="E4912" i="38"/>
  <c r="H4911" i="38"/>
  <c r="G4911" i="38"/>
  <c r="F4911" i="38"/>
  <c r="E4911" i="38"/>
  <c r="H4910" i="38"/>
  <c r="G4910" i="38"/>
  <c r="F4910" i="38"/>
  <c r="E4910" i="38"/>
  <c r="H4909" i="38"/>
  <c r="G4909" i="38"/>
  <c r="F4909" i="38"/>
  <c r="E4909" i="38"/>
  <c r="H4908" i="38"/>
  <c r="G4908" i="38"/>
  <c r="F4908" i="38"/>
  <c r="E4908" i="38"/>
  <c r="H4907" i="38"/>
  <c r="G4907" i="38"/>
  <c r="F4907" i="38"/>
  <c r="E4907" i="38"/>
  <c r="H4906" i="38"/>
  <c r="G4906" i="38"/>
  <c r="F4906" i="38"/>
  <c r="E4906" i="38"/>
  <c r="H4905" i="38"/>
  <c r="G4905" i="38"/>
  <c r="F4905" i="38"/>
  <c r="E4905" i="38"/>
  <c r="H4904" i="38"/>
  <c r="G4904" i="38"/>
  <c r="F4904" i="38"/>
  <c r="E4904" i="38"/>
  <c r="H4903" i="38"/>
  <c r="G4903" i="38"/>
  <c r="F4903" i="38"/>
  <c r="E4903" i="38"/>
  <c r="H4902" i="38"/>
  <c r="G4902" i="38"/>
  <c r="F4902" i="38"/>
  <c r="E4902" i="38"/>
  <c r="H4901" i="38"/>
  <c r="G4901" i="38"/>
  <c r="F4901" i="38"/>
  <c r="E4901" i="38"/>
  <c r="H4900" i="38"/>
  <c r="G4900" i="38"/>
  <c r="F4900" i="38"/>
  <c r="E4900" i="38"/>
  <c r="H4899" i="38"/>
  <c r="G4899" i="38"/>
  <c r="F4899" i="38"/>
  <c r="E4899" i="38"/>
  <c r="H4898" i="38"/>
  <c r="G4898" i="38"/>
  <c r="F4898" i="38"/>
  <c r="E4898" i="38"/>
  <c r="H4897" i="38"/>
  <c r="G4897" i="38"/>
  <c r="F4897" i="38"/>
  <c r="E4897" i="38"/>
  <c r="H4896" i="38"/>
  <c r="G4896" i="38"/>
  <c r="F4896" i="38"/>
  <c r="E4896" i="38"/>
  <c r="H4895" i="38"/>
  <c r="G4895" i="38"/>
  <c r="F4895" i="38"/>
  <c r="E4895" i="38"/>
  <c r="H4894" i="38"/>
  <c r="G4894" i="38"/>
  <c r="F4894" i="38"/>
  <c r="E4894" i="38"/>
  <c r="H4893" i="38"/>
  <c r="G4893" i="38"/>
  <c r="F4893" i="38"/>
  <c r="E4893" i="38"/>
  <c r="H4892" i="38"/>
  <c r="G4892" i="38"/>
  <c r="F4892" i="38"/>
  <c r="E4892" i="38"/>
  <c r="H4891" i="38"/>
  <c r="G4891" i="38"/>
  <c r="F4891" i="38"/>
  <c r="E4891" i="38"/>
  <c r="H4890" i="38"/>
  <c r="G4890" i="38"/>
  <c r="F4890" i="38"/>
  <c r="E4890" i="38"/>
  <c r="H4889" i="38"/>
  <c r="G4889" i="38"/>
  <c r="F4889" i="38"/>
  <c r="E4889" i="38"/>
  <c r="H4888" i="38"/>
  <c r="G4888" i="38"/>
  <c r="F4888" i="38"/>
  <c r="E4888" i="38"/>
  <c r="H4887" i="38"/>
  <c r="G4887" i="38"/>
  <c r="F4887" i="38"/>
  <c r="E4887" i="38"/>
  <c r="H4886" i="38"/>
  <c r="G4886" i="38"/>
  <c r="F4886" i="38"/>
  <c r="E4886" i="38"/>
  <c r="H4885" i="38"/>
  <c r="G4885" i="38"/>
  <c r="F4885" i="38"/>
  <c r="E4885" i="38"/>
  <c r="H4884" i="38"/>
  <c r="G4884" i="38"/>
  <c r="F4884" i="38"/>
  <c r="E4884" i="38"/>
  <c r="H4883" i="38"/>
  <c r="G4883" i="38"/>
  <c r="F4883" i="38"/>
  <c r="E4883" i="38"/>
  <c r="H4882" i="38"/>
  <c r="G4882" i="38"/>
  <c r="F4882" i="38"/>
  <c r="E4882" i="38"/>
  <c r="H4881" i="38"/>
  <c r="G4881" i="38"/>
  <c r="F4881" i="38"/>
  <c r="E4881" i="38"/>
  <c r="H4880" i="38"/>
  <c r="G4880" i="38"/>
  <c r="F4880" i="38"/>
  <c r="E4880" i="38"/>
  <c r="H4879" i="38"/>
  <c r="G4879" i="38"/>
  <c r="F4879" i="38"/>
  <c r="E4879" i="38"/>
  <c r="H4878" i="38"/>
  <c r="G4878" i="38"/>
  <c r="F4878" i="38"/>
  <c r="E4878" i="38"/>
  <c r="H4877" i="38"/>
  <c r="G4877" i="38"/>
  <c r="F4877" i="38"/>
  <c r="E4877" i="38"/>
  <c r="H4876" i="38"/>
  <c r="G4876" i="38"/>
  <c r="F4876" i="38"/>
  <c r="E4876" i="38"/>
  <c r="H4875" i="38"/>
  <c r="G4875" i="38"/>
  <c r="F4875" i="38"/>
  <c r="E4875" i="38"/>
  <c r="H4874" i="38"/>
  <c r="G4874" i="38"/>
  <c r="F4874" i="38"/>
  <c r="E4874" i="38"/>
  <c r="H4873" i="38"/>
  <c r="G4873" i="38"/>
  <c r="F4873" i="38"/>
  <c r="E4873" i="38"/>
  <c r="H4872" i="38"/>
  <c r="G4872" i="38"/>
  <c r="F4872" i="38"/>
  <c r="E4872" i="38"/>
  <c r="H4871" i="38"/>
  <c r="G4871" i="38"/>
  <c r="F4871" i="38"/>
  <c r="E4871" i="38"/>
  <c r="H4870" i="38"/>
  <c r="G4870" i="38"/>
  <c r="F4870" i="38"/>
  <c r="E4870" i="38"/>
  <c r="H4869" i="38"/>
  <c r="G4869" i="38"/>
  <c r="F4869" i="38"/>
  <c r="E4869" i="38"/>
  <c r="H4868" i="38"/>
  <c r="G4868" i="38"/>
  <c r="F4868" i="38"/>
  <c r="E4868" i="38"/>
  <c r="H4867" i="38"/>
  <c r="G4867" i="38"/>
  <c r="F4867" i="38"/>
  <c r="E4867" i="38"/>
  <c r="H4866" i="38"/>
  <c r="G4866" i="38"/>
  <c r="F4866" i="38"/>
  <c r="E4866" i="38"/>
  <c r="H4865" i="38"/>
  <c r="G4865" i="38"/>
  <c r="F4865" i="38"/>
  <c r="E4865" i="38"/>
  <c r="H4864" i="38"/>
  <c r="G4864" i="38"/>
  <c r="F4864" i="38"/>
  <c r="E4864" i="38"/>
  <c r="H4863" i="38"/>
  <c r="G4863" i="38"/>
  <c r="F4863" i="38"/>
  <c r="E4863" i="38"/>
  <c r="H4862" i="38"/>
  <c r="G4862" i="38"/>
  <c r="F4862" i="38"/>
  <c r="E4862" i="38"/>
  <c r="H4861" i="38"/>
  <c r="G4861" i="38"/>
  <c r="F4861" i="38"/>
  <c r="E4861" i="38"/>
  <c r="H4860" i="38"/>
  <c r="G4860" i="38"/>
  <c r="F4860" i="38"/>
  <c r="E4860" i="38"/>
  <c r="H4859" i="38"/>
  <c r="G4859" i="38"/>
  <c r="F4859" i="38"/>
  <c r="E4859" i="38"/>
  <c r="H4858" i="38"/>
  <c r="G4858" i="38"/>
  <c r="F4858" i="38"/>
  <c r="E4858" i="38"/>
  <c r="H4857" i="38"/>
  <c r="G4857" i="38"/>
  <c r="F4857" i="38"/>
  <c r="E4857" i="38"/>
  <c r="H4856" i="38"/>
  <c r="G4856" i="38"/>
  <c r="F4856" i="38"/>
  <c r="E4856" i="38"/>
  <c r="H4855" i="38"/>
  <c r="G4855" i="38"/>
  <c r="F4855" i="38"/>
  <c r="E4855" i="38"/>
  <c r="H4854" i="38"/>
  <c r="G4854" i="38"/>
  <c r="F4854" i="38"/>
  <c r="E4854" i="38"/>
  <c r="H4853" i="38"/>
  <c r="G4853" i="38"/>
  <c r="F4853" i="38"/>
  <c r="E4853" i="38"/>
  <c r="H4852" i="38"/>
  <c r="G4852" i="38"/>
  <c r="F4852" i="38"/>
  <c r="E4852" i="38"/>
  <c r="H4851" i="38"/>
  <c r="G4851" i="38"/>
  <c r="F4851" i="38"/>
  <c r="E4851" i="38"/>
  <c r="H4850" i="38"/>
  <c r="G4850" i="38"/>
  <c r="F4850" i="38"/>
  <c r="E4850" i="38"/>
  <c r="H4849" i="38"/>
  <c r="G4849" i="38"/>
  <c r="F4849" i="38"/>
  <c r="E4849" i="38"/>
  <c r="H4848" i="38"/>
  <c r="G4848" i="38"/>
  <c r="F4848" i="38"/>
  <c r="E4848" i="38"/>
  <c r="H4847" i="38"/>
  <c r="G4847" i="38"/>
  <c r="F4847" i="38"/>
  <c r="E4847" i="38"/>
  <c r="H4846" i="38"/>
  <c r="G4846" i="38"/>
  <c r="F4846" i="38"/>
  <c r="E4846" i="38"/>
  <c r="H4845" i="38"/>
  <c r="G4845" i="38"/>
  <c r="F4845" i="38"/>
  <c r="E4845" i="38"/>
  <c r="H4844" i="38"/>
  <c r="G4844" i="38"/>
  <c r="F4844" i="38"/>
  <c r="E4844" i="38"/>
  <c r="H4843" i="38"/>
  <c r="G4843" i="38"/>
  <c r="F4843" i="38"/>
  <c r="E4843" i="38"/>
  <c r="H4842" i="38"/>
  <c r="G4842" i="38"/>
  <c r="F4842" i="38"/>
  <c r="E4842" i="38"/>
  <c r="H4841" i="38"/>
  <c r="G4841" i="38"/>
  <c r="F4841" i="38"/>
  <c r="E4841" i="38"/>
  <c r="H4840" i="38"/>
  <c r="G4840" i="38"/>
  <c r="F4840" i="38"/>
  <c r="E4840" i="38"/>
  <c r="H4839" i="38"/>
  <c r="G4839" i="38"/>
  <c r="F4839" i="38"/>
  <c r="E4839" i="38"/>
  <c r="H4838" i="38"/>
  <c r="G4838" i="38"/>
  <c r="F4838" i="38"/>
  <c r="E4838" i="38"/>
  <c r="H4837" i="38"/>
  <c r="G4837" i="38"/>
  <c r="F4837" i="38"/>
  <c r="E4837" i="38"/>
  <c r="H4836" i="38"/>
  <c r="G4836" i="38"/>
  <c r="F4836" i="38"/>
  <c r="E4836" i="38"/>
  <c r="H4835" i="38"/>
  <c r="G4835" i="38"/>
  <c r="F4835" i="38"/>
  <c r="E4835" i="38"/>
  <c r="H4834" i="38"/>
  <c r="G4834" i="38"/>
  <c r="F4834" i="38"/>
  <c r="E4834" i="38"/>
  <c r="H4833" i="38"/>
  <c r="G4833" i="38"/>
  <c r="F4833" i="38"/>
  <c r="E4833" i="38"/>
  <c r="H4832" i="38"/>
  <c r="G4832" i="38"/>
  <c r="F4832" i="38"/>
  <c r="E4832" i="38"/>
  <c r="H4831" i="38"/>
  <c r="G4831" i="38"/>
  <c r="F4831" i="38"/>
  <c r="E4831" i="38"/>
  <c r="H4830" i="38"/>
  <c r="G4830" i="38"/>
  <c r="F4830" i="38"/>
  <c r="E4830" i="38"/>
  <c r="H4829" i="38"/>
  <c r="G4829" i="38"/>
  <c r="F4829" i="38"/>
  <c r="E4829" i="38"/>
  <c r="H4828" i="38"/>
  <c r="G4828" i="38"/>
  <c r="F4828" i="38"/>
  <c r="E4828" i="38"/>
  <c r="H4827" i="38"/>
  <c r="G4827" i="38"/>
  <c r="F4827" i="38"/>
  <c r="E4827" i="38"/>
  <c r="H4826" i="38"/>
  <c r="G4826" i="38"/>
  <c r="F4826" i="38"/>
  <c r="E4826" i="38"/>
  <c r="H4825" i="38"/>
  <c r="G4825" i="38"/>
  <c r="F4825" i="38"/>
  <c r="E4825" i="38"/>
  <c r="H4824" i="38"/>
  <c r="G4824" i="38"/>
  <c r="F4824" i="38"/>
  <c r="E4824" i="38"/>
  <c r="H4823" i="38"/>
  <c r="G4823" i="38"/>
  <c r="F4823" i="38"/>
  <c r="E4823" i="38"/>
  <c r="H4822" i="38"/>
  <c r="G4822" i="38"/>
  <c r="F4822" i="38"/>
  <c r="E4822" i="38"/>
  <c r="H4821" i="38"/>
  <c r="G4821" i="38"/>
  <c r="F4821" i="38"/>
  <c r="E4821" i="38"/>
  <c r="H4820" i="38"/>
  <c r="G4820" i="38"/>
  <c r="F4820" i="38"/>
  <c r="E4820" i="38"/>
  <c r="H4819" i="38"/>
  <c r="G4819" i="38"/>
  <c r="F4819" i="38"/>
  <c r="E4819" i="38"/>
  <c r="H4818" i="38"/>
  <c r="G4818" i="38"/>
  <c r="F4818" i="38"/>
  <c r="E4818" i="38"/>
  <c r="H4817" i="38"/>
  <c r="G4817" i="38"/>
  <c r="F4817" i="38"/>
  <c r="E4817" i="38"/>
  <c r="H4816" i="38"/>
  <c r="G4816" i="38"/>
  <c r="F4816" i="38"/>
  <c r="E4816" i="38"/>
  <c r="H4815" i="38"/>
  <c r="G4815" i="38"/>
  <c r="F4815" i="38"/>
  <c r="E4815" i="38"/>
  <c r="H4814" i="38"/>
  <c r="G4814" i="38"/>
  <c r="F4814" i="38"/>
  <c r="E4814" i="38"/>
  <c r="H4813" i="38"/>
  <c r="G4813" i="38"/>
  <c r="F4813" i="38"/>
  <c r="E4813" i="38"/>
  <c r="H4812" i="38"/>
  <c r="G4812" i="38"/>
  <c r="F4812" i="38"/>
  <c r="E4812" i="38"/>
  <c r="H4811" i="38"/>
  <c r="G4811" i="38"/>
  <c r="F4811" i="38"/>
  <c r="E4811" i="38"/>
  <c r="H4810" i="38"/>
  <c r="G4810" i="38"/>
  <c r="F4810" i="38"/>
  <c r="E4810" i="38"/>
  <c r="H4809" i="38"/>
  <c r="G4809" i="38"/>
  <c r="F4809" i="38"/>
  <c r="E4809" i="38"/>
  <c r="H4808" i="38"/>
  <c r="G4808" i="38"/>
  <c r="F4808" i="38"/>
  <c r="E4808" i="38"/>
  <c r="H4807" i="38"/>
  <c r="G4807" i="38"/>
  <c r="F4807" i="38"/>
  <c r="E4807" i="38"/>
  <c r="H4806" i="38"/>
  <c r="G4806" i="38"/>
  <c r="F4806" i="38"/>
  <c r="E4806" i="38"/>
  <c r="H4805" i="38"/>
  <c r="G4805" i="38"/>
  <c r="F4805" i="38"/>
  <c r="E4805" i="38"/>
  <c r="H4804" i="38"/>
  <c r="G4804" i="38"/>
  <c r="F4804" i="38"/>
  <c r="E4804" i="38"/>
  <c r="H4803" i="38"/>
  <c r="G4803" i="38"/>
  <c r="F4803" i="38"/>
  <c r="E4803" i="38"/>
  <c r="H4802" i="38"/>
  <c r="G4802" i="38"/>
  <c r="F4802" i="38"/>
  <c r="E4802" i="38"/>
  <c r="H4801" i="38"/>
  <c r="G4801" i="38"/>
  <c r="F4801" i="38"/>
  <c r="E4801" i="38"/>
  <c r="H4800" i="38"/>
  <c r="G4800" i="38"/>
  <c r="F4800" i="38"/>
  <c r="E4800" i="38"/>
  <c r="H4799" i="38"/>
  <c r="G4799" i="38"/>
  <c r="F4799" i="38"/>
  <c r="E4799" i="38"/>
  <c r="H4798" i="38"/>
  <c r="G4798" i="38"/>
  <c r="F4798" i="38"/>
  <c r="E4798" i="38"/>
  <c r="H4797" i="38"/>
  <c r="G4797" i="38"/>
  <c r="F4797" i="38"/>
  <c r="E4797" i="38"/>
  <c r="H4796" i="38"/>
  <c r="G4796" i="38"/>
  <c r="F4796" i="38"/>
  <c r="E4796" i="38"/>
  <c r="H4795" i="38"/>
  <c r="G4795" i="38"/>
  <c r="F4795" i="38"/>
  <c r="E4795" i="38"/>
  <c r="H4794" i="38"/>
  <c r="G4794" i="38"/>
  <c r="F4794" i="38"/>
  <c r="E4794" i="38"/>
  <c r="H4793" i="38"/>
  <c r="G4793" i="38"/>
  <c r="F4793" i="38"/>
  <c r="E4793" i="38"/>
  <c r="H4792" i="38"/>
  <c r="G4792" i="38"/>
  <c r="F4792" i="38"/>
  <c r="E4792" i="38"/>
  <c r="H4791" i="38"/>
  <c r="G4791" i="38"/>
  <c r="F4791" i="38"/>
  <c r="E4791" i="38"/>
  <c r="H4790" i="38"/>
  <c r="G4790" i="38"/>
  <c r="F4790" i="38"/>
  <c r="E4790" i="38"/>
  <c r="H4789" i="38"/>
  <c r="G4789" i="38"/>
  <c r="F4789" i="38"/>
  <c r="E4789" i="38"/>
  <c r="H4788" i="38"/>
  <c r="G4788" i="38"/>
  <c r="F4788" i="38"/>
  <c r="E4788" i="38"/>
  <c r="H4787" i="38"/>
  <c r="G4787" i="38"/>
  <c r="F4787" i="38"/>
  <c r="E4787" i="38"/>
  <c r="H4786" i="38"/>
  <c r="G4786" i="38"/>
  <c r="F4786" i="38"/>
  <c r="E4786" i="38"/>
  <c r="H4785" i="38"/>
  <c r="G4785" i="38"/>
  <c r="F4785" i="38"/>
  <c r="E4785" i="38"/>
  <c r="H4784" i="38"/>
  <c r="G4784" i="38"/>
  <c r="F4784" i="38"/>
  <c r="E4784" i="38"/>
  <c r="H4783" i="38"/>
  <c r="G4783" i="38"/>
  <c r="F4783" i="38"/>
  <c r="E4783" i="38"/>
  <c r="H4782" i="38"/>
  <c r="G4782" i="38"/>
  <c r="F4782" i="38"/>
  <c r="E4782" i="38"/>
  <c r="H4781" i="38"/>
  <c r="G4781" i="38"/>
  <c r="F4781" i="38"/>
  <c r="E4781" i="38"/>
  <c r="H4780" i="38"/>
  <c r="G4780" i="38"/>
  <c r="F4780" i="38"/>
  <c r="E4780" i="38"/>
  <c r="H4779" i="38"/>
  <c r="G4779" i="38"/>
  <c r="F4779" i="38"/>
  <c r="E4779" i="38"/>
  <c r="H4778" i="38"/>
  <c r="G4778" i="38"/>
  <c r="F4778" i="38"/>
  <c r="E4778" i="38"/>
  <c r="H4777" i="38"/>
  <c r="G4777" i="38"/>
  <c r="F4777" i="38"/>
  <c r="E4777" i="38"/>
  <c r="H4776" i="38"/>
  <c r="G4776" i="38"/>
  <c r="F4776" i="38"/>
  <c r="E4776" i="38"/>
  <c r="H4775" i="38"/>
  <c r="G4775" i="38"/>
  <c r="F4775" i="38"/>
  <c r="E4775" i="38"/>
  <c r="H4774" i="38"/>
  <c r="G4774" i="38"/>
  <c r="F4774" i="38"/>
  <c r="E4774" i="38"/>
  <c r="H4773" i="38"/>
  <c r="G4773" i="38"/>
  <c r="F4773" i="38"/>
  <c r="E4773" i="38"/>
  <c r="H4772" i="38"/>
  <c r="G4772" i="38"/>
  <c r="F4772" i="38"/>
  <c r="E4772" i="38"/>
  <c r="H4771" i="38"/>
  <c r="G4771" i="38"/>
  <c r="F4771" i="38"/>
  <c r="E4771" i="38"/>
  <c r="H4770" i="38"/>
  <c r="G4770" i="38"/>
  <c r="F4770" i="38"/>
  <c r="E4770" i="38"/>
  <c r="H4769" i="38"/>
  <c r="G4769" i="38"/>
  <c r="F4769" i="38"/>
  <c r="E4769" i="38"/>
  <c r="H4768" i="38"/>
  <c r="G4768" i="38"/>
  <c r="F4768" i="38"/>
  <c r="E4768" i="38"/>
  <c r="H4767" i="38"/>
  <c r="G4767" i="38"/>
  <c r="F4767" i="38"/>
  <c r="E4767" i="38"/>
  <c r="H4766" i="38"/>
  <c r="G4766" i="38"/>
  <c r="F4766" i="38"/>
  <c r="E4766" i="38"/>
  <c r="H4765" i="38"/>
  <c r="G4765" i="38"/>
  <c r="F4765" i="38"/>
  <c r="E4765" i="38"/>
  <c r="H4764" i="38"/>
  <c r="G4764" i="38"/>
  <c r="F4764" i="38"/>
  <c r="E4764" i="38"/>
  <c r="H4763" i="38"/>
  <c r="G4763" i="38"/>
  <c r="F4763" i="38"/>
  <c r="E4763" i="38"/>
  <c r="H4762" i="38"/>
  <c r="G4762" i="38"/>
  <c r="F4762" i="38"/>
  <c r="E4762" i="38"/>
  <c r="H4761" i="38"/>
  <c r="G4761" i="38"/>
  <c r="F4761" i="38"/>
  <c r="E4761" i="38"/>
  <c r="H4760" i="38"/>
  <c r="G4760" i="38"/>
  <c r="F4760" i="38"/>
  <c r="E4760" i="38"/>
  <c r="H4759" i="38"/>
  <c r="G4759" i="38"/>
  <c r="F4759" i="38"/>
  <c r="E4759" i="38"/>
  <c r="H4758" i="38"/>
  <c r="G4758" i="38"/>
  <c r="F4758" i="38"/>
  <c r="E4758" i="38"/>
  <c r="H4757" i="38"/>
  <c r="G4757" i="38"/>
  <c r="F4757" i="38"/>
  <c r="E4757" i="38"/>
  <c r="H4756" i="38"/>
  <c r="G4756" i="38"/>
  <c r="F4756" i="38"/>
  <c r="E4756" i="38"/>
  <c r="H4755" i="38"/>
  <c r="G4755" i="38"/>
  <c r="F4755" i="38"/>
  <c r="E4755" i="38"/>
  <c r="H4754" i="38"/>
  <c r="G4754" i="38"/>
  <c r="F4754" i="38"/>
  <c r="E4754" i="38"/>
  <c r="H4753" i="38"/>
  <c r="G4753" i="38"/>
  <c r="F4753" i="38"/>
  <c r="E4753" i="38"/>
  <c r="H4752" i="38"/>
  <c r="G4752" i="38"/>
  <c r="F4752" i="38"/>
  <c r="E4752" i="38"/>
  <c r="H4751" i="38"/>
  <c r="G4751" i="38"/>
  <c r="F4751" i="38"/>
  <c r="E4751" i="38"/>
  <c r="H4750" i="38"/>
  <c r="G4750" i="38"/>
  <c r="F4750" i="38"/>
  <c r="E4750" i="38"/>
  <c r="H4749" i="38"/>
  <c r="G4749" i="38"/>
  <c r="F4749" i="38"/>
  <c r="E4749" i="38"/>
  <c r="H4748" i="38"/>
  <c r="G4748" i="38"/>
  <c r="F4748" i="38"/>
  <c r="E4748" i="38"/>
  <c r="H4747" i="38"/>
  <c r="G4747" i="38"/>
  <c r="F4747" i="38"/>
  <c r="E4747" i="38"/>
  <c r="H4746" i="38"/>
  <c r="G4746" i="38"/>
  <c r="F4746" i="38"/>
  <c r="E4746" i="38"/>
  <c r="H4745" i="38"/>
  <c r="G4745" i="38"/>
  <c r="F4745" i="38"/>
  <c r="E4745" i="38"/>
  <c r="H4744" i="38"/>
  <c r="G4744" i="38"/>
  <c r="F4744" i="38"/>
  <c r="E4744" i="38"/>
  <c r="H4743" i="38"/>
  <c r="G4743" i="38"/>
  <c r="F4743" i="38"/>
  <c r="E4743" i="38"/>
  <c r="H4742" i="38"/>
  <c r="G4742" i="38"/>
  <c r="F4742" i="38"/>
  <c r="E4742" i="38"/>
  <c r="H4741" i="38"/>
  <c r="G4741" i="38"/>
  <c r="F4741" i="38"/>
  <c r="E4741" i="38"/>
  <c r="H4740" i="38"/>
  <c r="G4740" i="38"/>
  <c r="F4740" i="38"/>
  <c r="E4740" i="38"/>
  <c r="H4739" i="38"/>
  <c r="G4739" i="38"/>
  <c r="F4739" i="38"/>
  <c r="E4739" i="38"/>
  <c r="H4738" i="38"/>
  <c r="G4738" i="38"/>
  <c r="F4738" i="38"/>
  <c r="E4738" i="38"/>
  <c r="H4737" i="38"/>
  <c r="G4737" i="38"/>
  <c r="F4737" i="38"/>
  <c r="E4737" i="38"/>
  <c r="H4736" i="38"/>
  <c r="G4736" i="38"/>
  <c r="F4736" i="38"/>
  <c r="E4736" i="38"/>
  <c r="H4735" i="38"/>
  <c r="G4735" i="38"/>
  <c r="F4735" i="38"/>
  <c r="E4735" i="38"/>
  <c r="H4734" i="38"/>
  <c r="G4734" i="38"/>
  <c r="F4734" i="38"/>
  <c r="E4734" i="38"/>
  <c r="H4733" i="38"/>
  <c r="G4733" i="38"/>
  <c r="F4733" i="38"/>
  <c r="E4733" i="38"/>
  <c r="H4732" i="38"/>
  <c r="G4732" i="38"/>
  <c r="F4732" i="38"/>
  <c r="E4732" i="38"/>
  <c r="H4731" i="38"/>
  <c r="G4731" i="38"/>
  <c r="F4731" i="38"/>
  <c r="E4731" i="38"/>
  <c r="H4730" i="38"/>
  <c r="G4730" i="38"/>
  <c r="F4730" i="38"/>
  <c r="E4730" i="38"/>
  <c r="H4729" i="38"/>
  <c r="G4729" i="38"/>
  <c r="F4729" i="38"/>
  <c r="E4729" i="38"/>
  <c r="H4728" i="38"/>
  <c r="G4728" i="38"/>
  <c r="F4728" i="38"/>
  <c r="E4728" i="38"/>
  <c r="H4727" i="38"/>
  <c r="G4727" i="38"/>
  <c r="F4727" i="38"/>
  <c r="E4727" i="38"/>
  <c r="H4726" i="38"/>
  <c r="G4726" i="38"/>
  <c r="F4726" i="38"/>
  <c r="E4726" i="38"/>
  <c r="H4725" i="38"/>
  <c r="G4725" i="38"/>
  <c r="F4725" i="38"/>
  <c r="E4725" i="38"/>
  <c r="H4724" i="38"/>
  <c r="G4724" i="38"/>
  <c r="F4724" i="38"/>
  <c r="E4724" i="38"/>
  <c r="H4723" i="38"/>
  <c r="G4723" i="38"/>
  <c r="F4723" i="38"/>
  <c r="E4723" i="38"/>
  <c r="H4722" i="38"/>
  <c r="G4722" i="38"/>
  <c r="F4722" i="38"/>
  <c r="E4722" i="38"/>
  <c r="H4721" i="38"/>
  <c r="G4721" i="38"/>
  <c r="F4721" i="38"/>
  <c r="E4721" i="38"/>
  <c r="H4720" i="38"/>
  <c r="G4720" i="38"/>
  <c r="F4720" i="38"/>
  <c r="E4720" i="38"/>
  <c r="H4719" i="38"/>
  <c r="G4719" i="38"/>
  <c r="F4719" i="38"/>
  <c r="E4719" i="38"/>
  <c r="H4718" i="38"/>
  <c r="G4718" i="38"/>
  <c r="F4718" i="38"/>
  <c r="E4718" i="38"/>
  <c r="H4717" i="38"/>
  <c r="G4717" i="38"/>
  <c r="F4717" i="38"/>
  <c r="E4717" i="38"/>
  <c r="H4716" i="38"/>
  <c r="G4716" i="38"/>
  <c r="F4716" i="38"/>
  <c r="E4716" i="38"/>
  <c r="H4715" i="38"/>
  <c r="G4715" i="38"/>
  <c r="F4715" i="38"/>
  <c r="E4715" i="38"/>
  <c r="H4714" i="38"/>
  <c r="G4714" i="38"/>
  <c r="F4714" i="38"/>
  <c r="E4714" i="38"/>
  <c r="H4713" i="38"/>
  <c r="G4713" i="38"/>
  <c r="F4713" i="38"/>
  <c r="E4713" i="38"/>
  <c r="H4712" i="38"/>
  <c r="G4712" i="38"/>
  <c r="F4712" i="38"/>
  <c r="E4712" i="38"/>
  <c r="H4711" i="38"/>
  <c r="G4711" i="38"/>
  <c r="F4711" i="38"/>
  <c r="E4711" i="38"/>
  <c r="H4710" i="38"/>
  <c r="G4710" i="38"/>
  <c r="F4710" i="38"/>
  <c r="E4710" i="38"/>
  <c r="H4709" i="38"/>
  <c r="G4709" i="38"/>
  <c r="F4709" i="38"/>
  <c r="E4709" i="38"/>
  <c r="H4708" i="38"/>
  <c r="G4708" i="38"/>
  <c r="F4708" i="38"/>
  <c r="E4708" i="38"/>
  <c r="H4707" i="38"/>
  <c r="G4707" i="38"/>
  <c r="F4707" i="38"/>
  <c r="E4707" i="38"/>
  <c r="H4706" i="38"/>
  <c r="G4706" i="38"/>
  <c r="F4706" i="38"/>
  <c r="E4706" i="38"/>
  <c r="H4705" i="38"/>
  <c r="G4705" i="38"/>
  <c r="F4705" i="38"/>
  <c r="E4705" i="38"/>
  <c r="H4704" i="38"/>
  <c r="G4704" i="38"/>
  <c r="F4704" i="38"/>
  <c r="E4704" i="38"/>
  <c r="H4703" i="38"/>
  <c r="G4703" i="38"/>
  <c r="F4703" i="38"/>
  <c r="E4703" i="38"/>
  <c r="H4702" i="38"/>
  <c r="G4702" i="38"/>
  <c r="F4702" i="38"/>
  <c r="E4702" i="38"/>
  <c r="H4701" i="38"/>
  <c r="G4701" i="38"/>
  <c r="F4701" i="38"/>
  <c r="E4701" i="38"/>
  <c r="H4700" i="38"/>
  <c r="G4700" i="38"/>
  <c r="F4700" i="38"/>
  <c r="E4700" i="38"/>
  <c r="H4699" i="38"/>
  <c r="G4699" i="38"/>
  <c r="F4699" i="38"/>
  <c r="E4699" i="38"/>
  <c r="H4698" i="38"/>
  <c r="G4698" i="38"/>
  <c r="F4698" i="38"/>
  <c r="E4698" i="38"/>
  <c r="H4697" i="38"/>
  <c r="G4697" i="38"/>
  <c r="F4697" i="38"/>
  <c r="E4697" i="38"/>
  <c r="H4696" i="38"/>
  <c r="G4696" i="38"/>
  <c r="F4696" i="38"/>
  <c r="E4696" i="38"/>
  <c r="H4695" i="38"/>
  <c r="G4695" i="38"/>
  <c r="F4695" i="38"/>
  <c r="E4695" i="38"/>
  <c r="H4694" i="38"/>
  <c r="G4694" i="38"/>
  <c r="F4694" i="38"/>
  <c r="E4694" i="38"/>
  <c r="H4693" i="38"/>
  <c r="G4693" i="38"/>
  <c r="F4693" i="38"/>
  <c r="E4693" i="38"/>
  <c r="H4692" i="38"/>
  <c r="G4692" i="38"/>
  <c r="F4692" i="38"/>
  <c r="E4692" i="38"/>
  <c r="H4691" i="38"/>
  <c r="G4691" i="38"/>
  <c r="F4691" i="38"/>
  <c r="E4691" i="38"/>
  <c r="H4690" i="38"/>
  <c r="G4690" i="38"/>
  <c r="F4690" i="38"/>
  <c r="E4690" i="38"/>
  <c r="H4689" i="38"/>
  <c r="G4689" i="38"/>
  <c r="F4689" i="38"/>
  <c r="E4689" i="38"/>
  <c r="H4688" i="38"/>
  <c r="G4688" i="38"/>
  <c r="F4688" i="38"/>
  <c r="E4688" i="38"/>
  <c r="H4687" i="38"/>
  <c r="G4687" i="38"/>
  <c r="F4687" i="38"/>
  <c r="E4687" i="38"/>
  <c r="H4686" i="38"/>
  <c r="G4686" i="38"/>
  <c r="F4686" i="38"/>
  <c r="E4686" i="38"/>
  <c r="H4685" i="38"/>
  <c r="G4685" i="38"/>
  <c r="F4685" i="38"/>
  <c r="E4685" i="38"/>
  <c r="H4684" i="38"/>
  <c r="G4684" i="38"/>
  <c r="F4684" i="38"/>
  <c r="E4684" i="38"/>
  <c r="H4683" i="38"/>
  <c r="G4683" i="38"/>
  <c r="F4683" i="38"/>
  <c r="E4683" i="38"/>
  <c r="H4682" i="38"/>
  <c r="G4682" i="38"/>
  <c r="F4682" i="38"/>
  <c r="E4682" i="38"/>
  <c r="H4681" i="38"/>
  <c r="G4681" i="38"/>
  <c r="F4681" i="38"/>
  <c r="E4681" i="38"/>
  <c r="H4680" i="38"/>
  <c r="G4680" i="38"/>
  <c r="F4680" i="38"/>
  <c r="E4680" i="38"/>
  <c r="H4679" i="38"/>
  <c r="G4679" i="38"/>
  <c r="F4679" i="38"/>
  <c r="E4679" i="38"/>
  <c r="H4678" i="38"/>
  <c r="G4678" i="38"/>
  <c r="F4678" i="38"/>
  <c r="E4678" i="38"/>
  <c r="H4677" i="38"/>
  <c r="G4677" i="38"/>
  <c r="F4677" i="38"/>
  <c r="E4677" i="38"/>
  <c r="H4676" i="38"/>
  <c r="G4676" i="38"/>
  <c r="F4676" i="38"/>
  <c r="E4676" i="38"/>
  <c r="H4675" i="38"/>
  <c r="G4675" i="38"/>
  <c r="F4675" i="38"/>
  <c r="E4675" i="38"/>
  <c r="H4674" i="38"/>
  <c r="G4674" i="38"/>
  <c r="F4674" i="38"/>
  <c r="E4674" i="38"/>
  <c r="H4673" i="38"/>
  <c r="G4673" i="38"/>
  <c r="F4673" i="38"/>
  <c r="E4673" i="38"/>
  <c r="H4672" i="38"/>
  <c r="G4672" i="38"/>
  <c r="F4672" i="38"/>
  <c r="E4672" i="38"/>
  <c r="H4671" i="38"/>
  <c r="G4671" i="38"/>
  <c r="F4671" i="38"/>
  <c r="E4671" i="38"/>
  <c r="H4670" i="38"/>
  <c r="G4670" i="38"/>
  <c r="F4670" i="38"/>
  <c r="E4670" i="38"/>
  <c r="H4669" i="38"/>
  <c r="G4669" i="38"/>
  <c r="F4669" i="38"/>
  <c r="E4669" i="38"/>
  <c r="H4668" i="38"/>
  <c r="G4668" i="38"/>
  <c r="F4668" i="38"/>
  <c r="E4668" i="38"/>
  <c r="H4667" i="38"/>
  <c r="G4667" i="38"/>
  <c r="F4667" i="38"/>
  <c r="E4667" i="38"/>
  <c r="H4666" i="38"/>
  <c r="G4666" i="38"/>
  <c r="F4666" i="38"/>
  <c r="E4666" i="38"/>
  <c r="H4665" i="38"/>
  <c r="G4665" i="38"/>
  <c r="F4665" i="38"/>
  <c r="E4665" i="38"/>
  <c r="H4664" i="38"/>
  <c r="G4664" i="38"/>
  <c r="F4664" i="38"/>
  <c r="E4664" i="38"/>
  <c r="H4663" i="38"/>
  <c r="G4663" i="38"/>
  <c r="F4663" i="38"/>
  <c r="E4663" i="38"/>
  <c r="H4662" i="38"/>
  <c r="G4662" i="38"/>
  <c r="F4662" i="38"/>
  <c r="E4662" i="38"/>
  <c r="H4661" i="38"/>
  <c r="G4661" i="38"/>
  <c r="F4661" i="38"/>
  <c r="E4661" i="38"/>
  <c r="H4660" i="38"/>
  <c r="G4660" i="38"/>
  <c r="F4660" i="38"/>
  <c r="E4660" i="38"/>
  <c r="H4659" i="38"/>
  <c r="G4659" i="38"/>
  <c r="F4659" i="38"/>
  <c r="E4659" i="38"/>
  <c r="H4658" i="38"/>
  <c r="G4658" i="38"/>
  <c r="F4658" i="38"/>
  <c r="E4658" i="38"/>
  <c r="H4657" i="38"/>
  <c r="G4657" i="38"/>
  <c r="F4657" i="38"/>
  <c r="E4657" i="38"/>
  <c r="H4656" i="38"/>
  <c r="G4656" i="38"/>
  <c r="F4656" i="38"/>
  <c r="E4656" i="38"/>
  <c r="H4655" i="38"/>
  <c r="G4655" i="38"/>
  <c r="F4655" i="38"/>
  <c r="E4655" i="38"/>
  <c r="H4654" i="38"/>
  <c r="G4654" i="38"/>
  <c r="F4654" i="38"/>
  <c r="E4654" i="38"/>
  <c r="H4653" i="38"/>
  <c r="G4653" i="38"/>
  <c r="F4653" i="38"/>
  <c r="E4653" i="38"/>
  <c r="H4652" i="38"/>
  <c r="G4652" i="38"/>
  <c r="F4652" i="38"/>
  <c r="E4652" i="38"/>
  <c r="H4651" i="38"/>
  <c r="G4651" i="38"/>
  <c r="F4651" i="38"/>
  <c r="E4651" i="38"/>
  <c r="H4650" i="38"/>
  <c r="G4650" i="38"/>
  <c r="F4650" i="38"/>
  <c r="E4650" i="38"/>
  <c r="H4649" i="38"/>
  <c r="G4649" i="38"/>
  <c r="F4649" i="38"/>
  <c r="E4649" i="38"/>
  <c r="H4648" i="38"/>
  <c r="G4648" i="38"/>
  <c r="F4648" i="38"/>
  <c r="E4648" i="38"/>
  <c r="H4647" i="38"/>
  <c r="G4647" i="38"/>
  <c r="F4647" i="38"/>
  <c r="E4647" i="38"/>
  <c r="H4646" i="38"/>
  <c r="G4646" i="38"/>
  <c r="F4646" i="38"/>
  <c r="E4646" i="38"/>
  <c r="H4645" i="38"/>
  <c r="G4645" i="38"/>
  <c r="F4645" i="38"/>
  <c r="E4645" i="38"/>
  <c r="H4644" i="38"/>
  <c r="G4644" i="38"/>
  <c r="F4644" i="38"/>
  <c r="E4644" i="38"/>
  <c r="H4643" i="38"/>
  <c r="G4643" i="38"/>
  <c r="F4643" i="38"/>
  <c r="E4643" i="38"/>
  <c r="H4642" i="38"/>
  <c r="G4642" i="38"/>
  <c r="F4642" i="38"/>
  <c r="E4642" i="38"/>
  <c r="H4641" i="38"/>
  <c r="G4641" i="38"/>
  <c r="F4641" i="38"/>
  <c r="E4641" i="38"/>
  <c r="H4640" i="38"/>
  <c r="G4640" i="38"/>
  <c r="F4640" i="38"/>
  <c r="E4640" i="38"/>
  <c r="H4639" i="38"/>
  <c r="G4639" i="38"/>
  <c r="F4639" i="38"/>
  <c r="E4639" i="38"/>
  <c r="H4638" i="38"/>
  <c r="G4638" i="38"/>
  <c r="F4638" i="38"/>
  <c r="E4638" i="38"/>
  <c r="H4637" i="38"/>
  <c r="G4637" i="38"/>
  <c r="F4637" i="38"/>
  <c r="E4637" i="38"/>
  <c r="H4636" i="38"/>
  <c r="G4636" i="38"/>
  <c r="F4636" i="38"/>
  <c r="E4636" i="38"/>
  <c r="H4635" i="38"/>
  <c r="G4635" i="38"/>
  <c r="F4635" i="38"/>
  <c r="E4635" i="38"/>
  <c r="H4634" i="38"/>
  <c r="G4634" i="38"/>
  <c r="F4634" i="38"/>
  <c r="E4634" i="38"/>
  <c r="H4633" i="38"/>
  <c r="G4633" i="38"/>
  <c r="F4633" i="38"/>
  <c r="E4633" i="38"/>
  <c r="H4632" i="38"/>
  <c r="G4632" i="38"/>
  <c r="F4632" i="38"/>
  <c r="E4632" i="38"/>
  <c r="H4631" i="38"/>
  <c r="G4631" i="38"/>
  <c r="F4631" i="38"/>
  <c r="E4631" i="38"/>
  <c r="H4630" i="38"/>
  <c r="G4630" i="38"/>
  <c r="F4630" i="38"/>
  <c r="E4630" i="38"/>
  <c r="H4629" i="38"/>
  <c r="G4629" i="38"/>
  <c r="F4629" i="38"/>
  <c r="E4629" i="38"/>
  <c r="H4628" i="38"/>
  <c r="G4628" i="38"/>
  <c r="F4628" i="38"/>
  <c r="E4628" i="38"/>
  <c r="H4627" i="38"/>
  <c r="G4627" i="38"/>
  <c r="F4627" i="38"/>
  <c r="E4627" i="38"/>
  <c r="H4626" i="38"/>
  <c r="G4626" i="38"/>
  <c r="F4626" i="38"/>
  <c r="E4626" i="38"/>
  <c r="H4625" i="38"/>
  <c r="G4625" i="38"/>
  <c r="F4625" i="38"/>
  <c r="E4625" i="38"/>
  <c r="H4624" i="38"/>
  <c r="G4624" i="38"/>
  <c r="F4624" i="38"/>
  <c r="E4624" i="38"/>
  <c r="H4623" i="38"/>
  <c r="G4623" i="38"/>
  <c r="F4623" i="38"/>
  <c r="E4623" i="38"/>
  <c r="H4622" i="38"/>
  <c r="G4622" i="38"/>
  <c r="F4622" i="38"/>
  <c r="E4622" i="38"/>
  <c r="H4621" i="38"/>
  <c r="G4621" i="38"/>
  <c r="F4621" i="38"/>
  <c r="E4621" i="38"/>
  <c r="H4620" i="38"/>
  <c r="G4620" i="38"/>
  <c r="F4620" i="38"/>
  <c r="E4620" i="38"/>
  <c r="H4619" i="38"/>
  <c r="G4619" i="38"/>
  <c r="F4619" i="38"/>
  <c r="E4619" i="38"/>
  <c r="H4618" i="38"/>
  <c r="G4618" i="38"/>
  <c r="F4618" i="38"/>
  <c r="E4618" i="38"/>
  <c r="H4617" i="38"/>
  <c r="G4617" i="38"/>
  <c r="F4617" i="38"/>
  <c r="E4617" i="38"/>
  <c r="H4616" i="38"/>
  <c r="G4616" i="38"/>
  <c r="F4616" i="38"/>
  <c r="E4616" i="38"/>
  <c r="H4615" i="38"/>
  <c r="G4615" i="38"/>
  <c r="F4615" i="38"/>
  <c r="E4615" i="38"/>
  <c r="H4614" i="38"/>
  <c r="G4614" i="38"/>
  <c r="F4614" i="38"/>
  <c r="E4614" i="38"/>
  <c r="H4613" i="38"/>
  <c r="G4613" i="38"/>
  <c r="F4613" i="38"/>
  <c r="E4613" i="38"/>
  <c r="H4612" i="38"/>
  <c r="G4612" i="38"/>
  <c r="F4612" i="38"/>
  <c r="E4612" i="38"/>
  <c r="H4611" i="38"/>
  <c r="G4611" i="38"/>
  <c r="F4611" i="38"/>
  <c r="E4611" i="38"/>
  <c r="H4610" i="38"/>
  <c r="G4610" i="38"/>
  <c r="F4610" i="38"/>
  <c r="E4610" i="38"/>
  <c r="H4609" i="38"/>
  <c r="G4609" i="38"/>
  <c r="F4609" i="38"/>
  <c r="E4609" i="38"/>
  <c r="H4608" i="38"/>
  <c r="G4608" i="38"/>
  <c r="F4608" i="38"/>
  <c r="E4608" i="38"/>
  <c r="H4607" i="38"/>
  <c r="G4607" i="38"/>
  <c r="F4607" i="38"/>
  <c r="E4607" i="38"/>
  <c r="H4606" i="38"/>
  <c r="G4606" i="38"/>
  <c r="F4606" i="38"/>
  <c r="E4606" i="38"/>
  <c r="H4605" i="38"/>
  <c r="G4605" i="38"/>
  <c r="F4605" i="38"/>
  <c r="E4605" i="38"/>
  <c r="H4604" i="38"/>
  <c r="G4604" i="38"/>
  <c r="F4604" i="38"/>
  <c r="E4604" i="38"/>
  <c r="H4603" i="38"/>
  <c r="G4603" i="38"/>
  <c r="F4603" i="38"/>
  <c r="E4603" i="38"/>
  <c r="H4602" i="38"/>
  <c r="G4602" i="38"/>
  <c r="F4602" i="38"/>
  <c r="E4602" i="38"/>
  <c r="H4601" i="38"/>
  <c r="G4601" i="38"/>
  <c r="F4601" i="38"/>
  <c r="E4601" i="38"/>
  <c r="H4600" i="38"/>
  <c r="G4600" i="38"/>
  <c r="F4600" i="38"/>
  <c r="E4600" i="38"/>
  <c r="H4599" i="38"/>
  <c r="G4599" i="38"/>
  <c r="F4599" i="38"/>
  <c r="E4599" i="38"/>
  <c r="H4598" i="38"/>
  <c r="G4598" i="38"/>
  <c r="F4598" i="38"/>
  <c r="E4598" i="38"/>
  <c r="H4597" i="38"/>
  <c r="G4597" i="38"/>
  <c r="F4597" i="38"/>
  <c r="E4597" i="38"/>
  <c r="H4596" i="38"/>
  <c r="G4596" i="38"/>
  <c r="F4596" i="38"/>
  <c r="E4596" i="38"/>
  <c r="H4595" i="38"/>
  <c r="G4595" i="38"/>
  <c r="F4595" i="38"/>
  <c r="E4595" i="38"/>
  <c r="H4594" i="38"/>
  <c r="G4594" i="38"/>
  <c r="F4594" i="38"/>
  <c r="E4594" i="38"/>
  <c r="H4593" i="38"/>
  <c r="G4593" i="38"/>
  <c r="F4593" i="38"/>
  <c r="E4593" i="38"/>
  <c r="H4592" i="38"/>
  <c r="G4592" i="38"/>
  <c r="F4592" i="38"/>
  <c r="E4592" i="38"/>
  <c r="H4591" i="38"/>
  <c r="G4591" i="38"/>
  <c r="F4591" i="38"/>
  <c r="E4591" i="38"/>
  <c r="H4590" i="38"/>
  <c r="G4590" i="38"/>
  <c r="F4590" i="38"/>
  <c r="E4590" i="38"/>
  <c r="H4589" i="38"/>
  <c r="G4589" i="38"/>
  <c r="F4589" i="38"/>
  <c r="E4589" i="38"/>
  <c r="H4588" i="38"/>
  <c r="G4588" i="38"/>
  <c r="F4588" i="38"/>
  <c r="E4588" i="38"/>
  <c r="H4587" i="38"/>
  <c r="G4587" i="38"/>
  <c r="F4587" i="38"/>
  <c r="E4587" i="38"/>
  <c r="H4586" i="38"/>
  <c r="G4586" i="38"/>
  <c r="F4586" i="38"/>
  <c r="E4586" i="38"/>
  <c r="H4585" i="38"/>
  <c r="G4585" i="38"/>
  <c r="F4585" i="38"/>
  <c r="E4585" i="38"/>
  <c r="H4584" i="38"/>
  <c r="G4584" i="38"/>
  <c r="F4584" i="38"/>
  <c r="E4584" i="38"/>
  <c r="H4583" i="38"/>
  <c r="G4583" i="38"/>
  <c r="F4583" i="38"/>
  <c r="E4583" i="38"/>
  <c r="H4582" i="38"/>
  <c r="G4582" i="38"/>
  <c r="F4582" i="38"/>
  <c r="E4582" i="38"/>
  <c r="H4581" i="38"/>
  <c r="G4581" i="38"/>
  <c r="F4581" i="38"/>
  <c r="E4581" i="38"/>
  <c r="H4580" i="38"/>
  <c r="G4580" i="38"/>
  <c r="F4580" i="38"/>
  <c r="E4580" i="38"/>
  <c r="H4579" i="38"/>
  <c r="G4579" i="38"/>
  <c r="F4579" i="38"/>
  <c r="E4579" i="38"/>
  <c r="H4578" i="38"/>
  <c r="G4578" i="38"/>
  <c r="F4578" i="38"/>
  <c r="E4578" i="38"/>
  <c r="H4577" i="38"/>
  <c r="G4577" i="38"/>
  <c r="F4577" i="38"/>
  <c r="E4577" i="38"/>
  <c r="H4576" i="38"/>
  <c r="G4576" i="38"/>
  <c r="F4576" i="38"/>
  <c r="E4576" i="38"/>
  <c r="H4575" i="38"/>
  <c r="G4575" i="38"/>
  <c r="F4575" i="38"/>
  <c r="E4575" i="38"/>
  <c r="H4574" i="38"/>
  <c r="G4574" i="38"/>
  <c r="F4574" i="38"/>
  <c r="E4574" i="38"/>
  <c r="H4573" i="38"/>
  <c r="G4573" i="38"/>
  <c r="F4573" i="38"/>
  <c r="E4573" i="38"/>
  <c r="H4572" i="38"/>
  <c r="G4572" i="38"/>
  <c r="F4572" i="38"/>
  <c r="E4572" i="38"/>
  <c r="H4571" i="38"/>
  <c r="G4571" i="38"/>
  <c r="F4571" i="38"/>
  <c r="E4571" i="38"/>
  <c r="H4570" i="38"/>
  <c r="G4570" i="38"/>
  <c r="F4570" i="38"/>
  <c r="E4570" i="38"/>
  <c r="H4569" i="38"/>
  <c r="G4569" i="38"/>
  <c r="F4569" i="38"/>
  <c r="E4569" i="38"/>
  <c r="H4568" i="38"/>
  <c r="G4568" i="38"/>
  <c r="F4568" i="38"/>
  <c r="E4568" i="38"/>
  <c r="H4567" i="38"/>
  <c r="G4567" i="38"/>
  <c r="F4567" i="38"/>
  <c r="E4567" i="38"/>
  <c r="H4566" i="38"/>
  <c r="G4566" i="38"/>
  <c r="F4566" i="38"/>
  <c r="E4566" i="38"/>
  <c r="H4565" i="38"/>
  <c r="G4565" i="38"/>
  <c r="F4565" i="38"/>
  <c r="E4565" i="38"/>
  <c r="H4564" i="38"/>
  <c r="G4564" i="38"/>
  <c r="F4564" i="38"/>
  <c r="E4564" i="38"/>
  <c r="H4563" i="38"/>
  <c r="G4563" i="38"/>
  <c r="F4563" i="38"/>
  <c r="E4563" i="38"/>
  <c r="H4562" i="38"/>
  <c r="G4562" i="38"/>
  <c r="F4562" i="38"/>
  <c r="E4562" i="38"/>
  <c r="H4561" i="38"/>
  <c r="G4561" i="38"/>
  <c r="F4561" i="38"/>
  <c r="E4561" i="38"/>
  <c r="H4560" i="38"/>
  <c r="G4560" i="38"/>
  <c r="F4560" i="38"/>
  <c r="E4560" i="38"/>
  <c r="H4559" i="38"/>
  <c r="G4559" i="38"/>
  <c r="F4559" i="38"/>
  <c r="E4559" i="38"/>
  <c r="H4558" i="38"/>
  <c r="G4558" i="38"/>
  <c r="F4558" i="38"/>
  <c r="E4558" i="38"/>
  <c r="H4557" i="38"/>
  <c r="G4557" i="38"/>
  <c r="F4557" i="38"/>
  <c r="E4557" i="38"/>
  <c r="H4556" i="38"/>
  <c r="G4556" i="38"/>
  <c r="F4556" i="38"/>
  <c r="E4556" i="38"/>
  <c r="H4555" i="38"/>
  <c r="G4555" i="38"/>
  <c r="F4555" i="38"/>
  <c r="E4555" i="38"/>
  <c r="H4554" i="38"/>
  <c r="G4554" i="38"/>
  <c r="F4554" i="38"/>
  <c r="E4554" i="38"/>
  <c r="H4553" i="38"/>
  <c r="G4553" i="38"/>
  <c r="F4553" i="38"/>
  <c r="E4553" i="38"/>
  <c r="H4552" i="38"/>
  <c r="G4552" i="38"/>
  <c r="F4552" i="38"/>
  <c r="E4552" i="38"/>
  <c r="H4551" i="38"/>
  <c r="G4551" i="38"/>
  <c r="F4551" i="38"/>
  <c r="E4551" i="38"/>
  <c r="H4550" i="38"/>
  <c r="G4550" i="38"/>
  <c r="F4550" i="38"/>
  <c r="E4550" i="38"/>
  <c r="H4549" i="38"/>
  <c r="G4549" i="38"/>
  <c r="F4549" i="38"/>
  <c r="E4549" i="38"/>
  <c r="H4548" i="38"/>
  <c r="G4548" i="38"/>
  <c r="F4548" i="38"/>
  <c r="E4548" i="38"/>
  <c r="H4547" i="38"/>
  <c r="G4547" i="38"/>
  <c r="F4547" i="38"/>
  <c r="E4547" i="38"/>
  <c r="H4546" i="38"/>
  <c r="G4546" i="38"/>
  <c r="F4546" i="38"/>
  <c r="E4546" i="38"/>
  <c r="H4545" i="38"/>
  <c r="G4545" i="38"/>
  <c r="F4545" i="38"/>
  <c r="E4545" i="38"/>
  <c r="H4544" i="38"/>
  <c r="G4544" i="38"/>
  <c r="F4544" i="38"/>
  <c r="E4544" i="38"/>
  <c r="H4543" i="38"/>
  <c r="G4543" i="38"/>
  <c r="F4543" i="38"/>
  <c r="E4543" i="38"/>
  <c r="H4542" i="38"/>
  <c r="G4542" i="38"/>
  <c r="F4542" i="38"/>
  <c r="E4542" i="38"/>
  <c r="H4541" i="38"/>
  <c r="G4541" i="38"/>
  <c r="F4541" i="38"/>
  <c r="E4541" i="38"/>
  <c r="H4540" i="38"/>
  <c r="G4540" i="38"/>
  <c r="F4540" i="38"/>
  <c r="E4540" i="38"/>
  <c r="H4539" i="38"/>
  <c r="G4539" i="38"/>
  <c r="F4539" i="38"/>
  <c r="E4539" i="38"/>
  <c r="H4538" i="38"/>
  <c r="G4538" i="38"/>
  <c r="F4538" i="38"/>
  <c r="E4538" i="38"/>
  <c r="H4537" i="38"/>
  <c r="G4537" i="38"/>
  <c r="F4537" i="38"/>
  <c r="E4537" i="38"/>
  <c r="H4536" i="38"/>
  <c r="G4536" i="38"/>
  <c r="F4536" i="38"/>
  <c r="E4536" i="38"/>
  <c r="H4535" i="38"/>
  <c r="G4535" i="38"/>
  <c r="F4535" i="38"/>
  <c r="E4535" i="38"/>
  <c r="H4534" i="38"/>
  <c r="G4534" i="38"/>
  <c r="F4534" i="38"/>
  <c r="E4534" i="38"/>
  <c r="H4533" i="38"/>
  <c r="G4533" i="38"/>
  <c r="F4533" i="38"/>
  <c r="E4533" i="38"/>
  <c r="H4532" i="38"/>
  <c r="G4532" i="38"/>
  <c r="F4532" i="38"/>
  <c r="E4532" i="38"/>
  <c r="H4531" i="38"/>
  <c r="G4531" i="38"/>
  <c r="F4531" i="38"/>
  <c r="E4531" i="38"/>
  <c r="H4530" i="38"/>
  <c r="G4530" i="38"/>
  <c r="F4530" i="38"/>
  <c r="E4530" i="38"/>
  <c r="H4529" i="38"/>
  <c r="G4529" i="38"/>
  <c r="F4529" i="38"/>
  <c r="E4529" i="38"/>
  <c r="H4528" i="38"/>
  <c r="G4528" i="38"/>
  <c r="F4528" i="38"/>
  <c r="E4528" i="38"/>
  <c r="H4527" i="38"/>
  <c r="G4527" i="38"/>
  <c r="F4527" i="38"/>
  <c r="E4527" i="38"/>
  <c r="H4526" i="38"/>
  <c r="G4526" i="38"/>
  <c r="F4526" i="38"/>
  <c r="E4526" i="38"/>
  <c r="H4525" i="38"/>
  <c r="G4525" i="38"/>
  <c r="F4525" i="38"/>
  <c r="E4525" i="38"/>
  <c r="H4524" i="38"/>
  <c r="G4524" i="38"/>
  <c r="F4524" i="38"/>
  <c r="E4524" i="38"/>
  <c r="H4523" i="38"/>
  <c r="G4523" i="38"/>
  <c r="F4523" i="38"/>
  <c r="E4523" i="38"/>
  <c r="H4522" i="38"/>
  <c r="G4522" i="38"/>
  <c r="F4522" i="38"/>
  <c r="E4522" i="38"/>
  <c r="H4521" i="38"/>
  <c r="G4521" i="38"/>
  <c r="F4521" i="38"/>
  <c r="E4521" i="38"/>
  <c r="H4520" i="38"/>
  <c r="G4520" i="38"/>
  <c r="F4520" i="38"/>
  <c r="E4520" i="38"/>
  <c r="H4519" i="38"/>
  <c r="G4519" i="38"/>
  <c r="F4519" i="38"/>
  <c r="E4519" i="38"/>
  <c r="H4518" i="38"/>
  <c r="G4518" i="38"/>
  <c r="F4518" i="38"/>
  <c r="E4518" i="38"/>
  <c r="H4517" i="38"/>
  <c r="G4517" i="38"/>
  <c r="F4517" i="38"/>
  <c r="E4517" i="38"/>
  <c r="H4516" i="38"/>
  <c r="G4516" i="38"/>
  <c r="F4516" i="38"/>
  <c r="E4516" i="38"/>
  <c r="H4515" i="38"/>
  <c r="G4515" i="38"/>
  <c r="F4515" i="38"/>
  <c r="E4515" i="38"/>
  <c r="H4514" i="38"/>
  <c r="G4514" i="38"/>
  <c r="F4514" i="38"/>
  <c r="E4514" i="38"/>
  <c r="H4513" i="38"/>
  <c r="G4513" i="38"/>
  <c r="F4513" i="38"/>
  <c r="E4513" i="38"/>
  <c r="H4512" i="38"/>
  <c r="G4512" i="38"/>
  <c r="F4512" i="38"/>
  <c r="E4512" i="38"/>
  <c r="H4511" i="38"/>
  <c r="G4511" i="38"/>
  <c r="F4511" i="38"/>
  <c r="E4511" i="38"/>
  <c r="H4510" i="38"/>
  <c r="G4510" i="38"/>
  <c r="F4510" i="38"/>
  <c r="E4510" i="38"/>
  <c r="H4509" i="38"/>
  <c r="G4509" i="38"/>
  <c r="F4509" i="38"/>
  <c r="E4509" i="38"/>
  <c r="H4508" i="38"/>
  <c r="G4508" i="38"/>
  <c r="F4508" i="38"/>
  <c r="E4508" i="38"/>
  <c r="H4507" i="38"/>
  <c r="G4507" i="38"/>
  <c r="F4507" i="38"/>
  <c r="E4507" i="38"/>
  <c r="H4506" i="38"/>
  <c r="G4506" i="38"/>
  <c r="F4506" i="38"/>
  <c r="E4506" i="38"/>
  <c r="H4505" i="38"/>
  <c r="G4505" i="38"/>
  <c r="F4505" i="38"/>
  <c r="E4505" i="38"/>
  <c r="H4504" i="38"/>
  <c r="G4504" i="38"/>
  <c r="F4504" i="38"/>
  <c r="E4504" i="38"/>
  <c r="H4503" i="38"/>
  <c r="G4503" i="38"/>
  <c r="F4503" i="38"/>
  <c r="E4503" i="38"/>
  <c r="H4502" i="38"/>
  <c r="G4502" i="38"/>
  <c r="F4502" i="38"/>
  <c r="E4502" i="38"/>
  <c r="H4501" i="38"/>
  <c r="G4501" i="38"/>
  <c r="F4501" i="38"/>
  <c r="E4501" i="38"/>
  <c r="H4500" i="38"/>
  <c r="G4500" i="38"/>
  <c r="F4500" i="38"/>
  <c r="E4500" i="38"/>
  <c r="H4499" i="38"/>
  <c r="G4499" i="38"/>
  <c r="F4499" i="38"/>
  <c r="E4499" i="38"/>
  <c r="H4498" i="38"/>
  <c r="G4498" i="38"/>
  <c r="F4498" i="38"/>
  <c r="E4498" i="38"/>
  <c r="H4497" i="38"/>
  <c r="G4497" i="38"/>
  <c r="F4497" i="38"/>
  <c r="E4497" i="38"/>
  <c r="H4496" i="38"/>
  <c r="G4496" i="38"/>
  <c r="F4496" i="38"/>
  <c r="E4496" i="38"/>
  <c r="H4495" i="38"/>
  <c r="G4495" i="38"/>
  <c r="F4495" i="38"/>
  <c r="E4495" i="38"/>
  <c r="H4494" i="38"/>
  <c r="G4494" i="38"/>
  <c r="F4494" i="38"/>
  <c r="E4494" i="38"/>
  <c r="H4493" i="38"/>
  <c r="G4493" i="38"/>
  <c r="F4493" i="38"/>
  <c r="E4493" i="38"/>
  <c r="H4492" i="38"/>
  <c r="G4492" i="38"/>
  <c r="F4492" i="38"/>
  <c r="E4492" i="38"/>
  <c r="H4491" i="38"/>
  <c r="G4491" i="38"/>
  <c r="F4491" i="38"/>
  <c r="E4491" i="38"/>
  <c r="H4490" i="38"/>
  <c r="G4490" i="38"/>
  <c r="F4490" i="38"/>
  <c r="E4490" i="38"/>
  <c r="H4489" i="38"/>
  <c r="G4489" i="38"/>
  <c r="F4489" i="38"/>
  <c r="E4489" i="38"/>
  <c r="H4488" i="38"/>
  <c r="G4488" i="38"/>
  <c r="F4488" i="38"/>
  <c r="E4488" i="38"/>
  <c r="H4487" i="38"/>
  <c r="G4487" i="38"/>
  <c r="F4487" i="38"/>
  <c r="E4487" i="38"/>
  <c r="H4486" i="38"/>
  <c r="G4486" i="38"/>
  <c r="F4486" i="38"/>
  <c r="E4486" i="38"/>
  <c r="H4485" i="38"/>
  <c r="G4485" i="38"/>
  <c r="F4485" i="38"/>
  <c r="E4485" i="38"/>
  <c r="H4484" i="38"/>
  <c r="G4484" i="38"/>
  <c r="F4484" i="38"/>
  <c r="E4484" i="38"/>
  <c r="H4483" i="38"/>
  <c r="G4483" i="38"/>
  <c r="F4483" i="38"/>
  <c r="E4483" i="38"/>
  <c r="H4482" i="38"/>
  <c r="G4482" i="38"/>
  <c r="F4482" i="38"/>
  <c r="E4482" i="38"/>
  <c r="H4481" i="38"/>
  <c r="G4481" i="38"/>
  <c r="F4481" i="38"/>
  <c r="E4481" i="38"/>
  <c r="H4480" i="38"/>
  <c r="G4480" i="38"/>
  <c r="F4480" i="38"/>
  <c r="E4480" i="38"/>
  <c r="H4479" i="38"/>
  <c r="G4479" i="38"/>
  <c r="F4479" i="38"/>
  <c r="E4479" i="38"/>
  <c r="H4478" i="38"/>
  <c r="G4478" i="38"/>
  <c r="F4478" i="38"/>
  <c r="E4478" i="38"/>
  <c r="H4477" i="38"/>
  <c r="G4477" i="38"/>
  <c r="F4477" i="38"/>
  <c r="E4477" i="38"/>
  <c r="H4476" i="38"/>
  <c r="G4476" i="38"/>
  <c r="F4476" i="38"/>
  <c r="E4476" i="38"/>
  <c r="H4475" i="38"/>
  <c r="G4475" i="38"/>
  <c r="F4475" i="38"/>
  <c r="E4475" i="38"/>
  <c r="H4474" i="38"/>
  <c r="G4474" i="38"/>
  <c r="F4474" i="38"/>
  <c r="E4474" i="38"/>
  <c r="H4473" i="38"/>
  <c r="G4473" i="38"/>
  <c r="F4473" i="38"/>
  <c r="E4473" i="38"/>
  <c r="H4472" i="38"/>
  <c r="G4472" i="38"/>
  <c r="F4472" i="38"/>
  <c r="E4472" i="38"/>
  <c r="H4471" i="38"/>
  <c r="G4471" i="38"/>
  <c r="F4471" i="38"/>
  <c r="E4471" i="38"/>
  <c r="H4470" i="38"/>
  <c r="G4470" i="38"/>
  <c r="F4470" i="38"/>
  <c r="E4470" i="38"/>
  <c r="H4469" i="38"/>
  <c r="G4469" i="38"/>
  <c r="F4469" i="38"/>
  <c r="E4469" i="38"/>
  <c r="H4468" i="38"/>
  <c r="G4468" i="38"/>
  <c r="F4468" i="38"/>
  <c r="E4468" i="38"/>
  <c r="H4467" i="38"/>
  <c r="G4467" i="38"/>
  <c r="F4467" i="38"/>
  <c r="E4467" i="38"/>
  <c r="H4466" i="38"/>
  <c r="G4466" i="38"/>
  <c r="F4466" i="38"/>
  <c r="E4466" i="38"/>
  <c r="H4465" i="38"/>
  <c r="G4465" i="38"/>
  <c r="F4465" i="38"/>
  <c r="E4465" i="38"/>
  <c r="H4464" i="38"/>
  <c r="G4464" i="38"/>
  <c r="F4464" i="38"/>
  <c r="E4464" i="38"/>
  <c r="H4463" i="38"/>
  <c r="G4463" i="38"/>
  <c r="F4463" i="38"/>
  <c r="E4463" i="38"/>
  <c r="H4462" i="38"/>
  <c r="G4462" i="38"/>
  <c r="F4462" i="38"/>
  <c r="E4462" i="38"/>
  <c r="H4461" i="38"/>
  <c r="G4461" i="38"/>
  <c r="F4461" i="38"/>
  <c r="E4461" i="38"/>
  <c r="H4460" i="38"/>
  <c r="G4460" i="38"/>
  <c r="F4460" i="38"/>
  <c r="E4460" i="38"/>
  <c r="H4459" i="38"/>
  <c r="G4459" i="38"/>
  <c r="F4459" i="38"/>
  <c r="E4459" i="38"/>
  <c r="H4458" i="38"/>
  <c r="G4458" i="38"/>
  <c r="F4458" i="38"/>
  <c r="E4458" i="38"/>
  <c r="H4457" i="38"/>
  <c r="G4457" i="38"/>
  <c r="F4457" i="38"/>
  <c r="E4457" i="38"/>
  <c r="H4456" i="38"/>
  <c r="G4456" i="38"/>
  <c r="F4456" i="38"/>
  <c r="E4456" i="38"/>
  <c r="H4455" i="38"/>
  <c r="G4455" i="38"/>
  <c r="F4455" i="38"/>
  <c r="E4455" i="38"/>
  <c r="H4454" i="38"/>
  <c r="G4454" i="38"/>
  <c r="F4454" i="38"/>
  <c r="E4454" i="38"/>
  <c r="H4453" i="38"/>
  <c r="G4453" i="38"/>
  <c r="F4453" i="38"/>
  <c r="E4453" i="38"/>
  <c r="H4452" i="38"/>
  <c r="G4452" i="38"/>
  <c r="F4452" i="38"/>
  <c r="E4452" i="38"/>
  <c r="H4451" i="38"/>
  <c r="G4451" i="38"/>
  <c r="F4451" i="38"/>
  <c r="E4451" i="38"/>
  <c r="H4450" i="38"/>
  <c r="G4450" i="38"/>
  <c r="F4450" i="38"/>
  <c r="E4450" i="38"/>
  <c r="H4449" i="38"/>
  <c r="G4449" i="38"/>
  <c r="F4449" i="38"/>
  <c r="E4449" i="38"/>
  <c r="H4448" i="38"/>
  <c r="G4448" i="38"/>
  <c r="F4448" i="38"/>
  <c r="E4448" i="38"/>
  <c r="H4447" i="38"/>
  <c r="G4447" i="38"/>
  <c r="F4447" i="38"/>
  <c r="E4447" i="38"/>
  <c r="H4446" i="38"/>
  <c r="G4446" i="38"/>
  <c r="F4446" i="38"/>
  <c r="E4446" i="38"/>
  <c r="H4445" i="38"/>
  <c r="G4445" i="38"/>
  <c r="F4445" i="38"/>
  <c r="E4445" i="38"/>
  <c r="H4444" i="38"/>
  <c r="G4444" i="38"/>
  <c r="F4444" i="38"/>
  <c r="E4444" i="38"/>
  <c r="H4443" i="38"/>
  <c r="G4443" i="38"/>
  <c r="F4443" i="38"/>
  <c r="E4443" i="38"/>
  <c r="H4442" i="38"/>
  <c r="G4442" i="38"/>
  <c r="F4442" i="38"/>
  <c r="E4442" i="38"/>
  <c r="H4441" i="38"/>
  <c r="G4441" i="38"/>
  <c r="F4441" i="38"/>
  <c r="E4441" i="38"/>
  <c r="H4440" i="38"/>
  <c r="G4440" i="38"/>
  <c r="F4440" i="38"/>
  <c r="E4440" i="38"/>
  <c r="H4439" i="38"/>
  <c r="G4439" i="38"/>
  <c r="F4439" i="38"/>
  <c r="E4439" i="38"/>
  <c r="H4438" i="38"/>
  <c r="G4438" i="38"/>
  <c r="F4438" i="38"/>
  <c r="E4438" i="38"/>
  <c r="H4437" i="38"/>
  <c r="G4437" i="38"/>
  <c r="F4437" i="38"/>
  <c r="E4437" i="38"/>
  <c r="H4436" i="38"/>
  <c r="G4436" i="38"/>
  <c r="F4436" i="38"/>
  <c r="E4436" i="38"/>
  <c r="H4435" i="38"/>
  <c r="G4435" i="38"/>
  <c r="F4435" i="38"/>
  <c r="E4435" i="38"/>
  <c r="H4434" i="38"/>
  <c r="G4434" i="38"/>
  <c r="F4434" i="38"/>
  <c r="E4434" i="38"/>
  <c r="H4433" i="38"/>
  <c r="G4433" i="38"/>
  <c r="F4433" i="38"/>
  <c r="E4433" i="38"/>
  <c r="H4432" i="38"/>
  <c r="G4432" i="38"/>
  <c r="F4432" i="38"/>
  <c r="E4432" i="38"/>
  <c r="H4431" i="38"/>
  <c r="G4431" i="38"/>
  <c r="F4431" i="38"/>
  <c r="E4431" i="38"/>
  <c r="H4430" i="38"/>
  <c r="G4430" i="38"/>
  <c r="F4430" i="38"/>
  <c r="E4430" i="38"/>
  <c r="H4429" i="38"/>
  <c r="G4429" i="38"/>
  <c r="F4429" i="38"/>
  <c r="E4429" i="38"/>
  <c r="H4428" i="38"/>
  <c r="G4428" i="38"/>
  <c r="F4428" i="38"/>
  <c r="E4428" i="38"/>
  <c r="H4427" i="38"/>
  <c r="G4427" i="38"/>
  <c r="F4427" i="38"/>
  <c r="E4427" i="38"/>
  <c r="H4426" i="38"/>
  <c r="G4426" i="38"/>
  <c r="F4426" i="38"/>
  <c r="E4426" i="38"/>
  <c r="H4425" i="38"/>
  <c r="G4425" i="38"/>
  <c r="F4425" i="38"/>
  <c r="E4425" i="38"/>
  <c r="H4424" i="38"/>
  <c r="G4424" i="38"/>
  <c r="F4424" i="38"/>
  <c r="E4424" i="38"/>
  <c r="H4423" i="38"/>
  <c r="G4423" i="38"/>
  <c r="F4423" i="38"/>
  <c r="E4423" i="38"/>
  <c r="H4422" i="38"/>
  <c r="G4422" i="38"/>
  <c r="F4422" i="38"/>
  <c r="E4422" i="38"/>
  <c r="H4421" i="38"/>
  <c r="G4421" i="38"/>
  <c r="F4421" i="38"/>
  <c r="E4421" i="38"/>
  <c r="H4420" i="38"/>
  <c r="G4420" i="38"/>
  <c r="F4420" i="38"/>
  <c r="E4420" i="38"/>
  <c r="H4419" i="38"/>
  <c r="G4419" i="38"/>
  <c r="F4419" i="38"/>
  <c r="E4419" i="38"/>
  <c r="H4418" i="38"/>
  <c r="G4418" i="38"/>
  <c r="F4418" i="38"/>
  <c r="E4418" i="38"/>
  <c r="H4417" i="38"/>
  <c r="G4417" i="38"/>
  <c r="F4417" i="38"/>
  <c r="E4417" i="38"/>
  <c r="H4416" i="38"/>
  <c r="G4416" i="38"/>
  <c r="F4416" i="38"/>
  <c r="E4416" i="38"/>
  <c r="H4415" i="38"/>
  <c r="G4415" i="38"/>
  <c r="F4415" i="38"/>
  <c r="E4415" i="38"/>
  <c r="H4414" i="38"/>
  <c r="G4414" i="38"/>
  <c r="F4414" i="38"/>
  <c r="E4414" i="38"/>
  <c r="H4413" i="38"/>
  <c r="G4413" i="38"/>
  <c r="F4413" i="38"/>
  <c r="E4413" i="38"/>
  <c r="H4412" i="38"/>
  <c r="G4412" i="38"/>
  <c r="F4412" i="38"/>
  <c r="E4412" i="38"/>
  <c r="H4411" i="38"/>
  <c r="G4411" i="38"/>
  <c r="F4411" i="38"/>
  <c r="E4411" i="38"/>
  <c r="H4410" i="38"/>
  <c r="G4410" i="38"/>
  <c r="F4410" i="38"/>
  <c r="E4410" i="38"/>
  <c r="H4409" i="38"/>
  <c r="G4409" i="38"/>
  <c r="F4409" i="38"/>
  <c r="E4409" i="38"/>
  <c r="H4408" i="38"/>
  <c r="G4408" i="38"/>
  <c r="F4408" i="38"/>
  <c r="E4408" i="38"/>
  <c r="H4407" i="38"/>
  <c r="G4407" i="38"/>
  <c r="F4407" i="38"/>
  <c r="E4407" i="38"/>
  <c r="H4406" i="38"/>
  <c r="G4406" i="38"/>
  <c r="F4406" i="38"/>
  <c r="E4406" i="38"/>
  <c r="H4405" i="38"/>
  <c r="G4405" i="38"/>
  <c r="F4405" i="38"/>
  <c r="E4405" i="38"/>
  <c r="H4404" i="38"/>
  <c r="G4404" i="38"/>
  <c r="F4404" i="38"/>
  <c r="E4404" i="38"/>
  <c r="H4403" i="38"/>
  <c r="G4403" i="38"/>
  <c r="F4403" i="38"/>
  <c r="E4403" i="38"/>
  <c r="H4402" i="38"/>
  <c r="G4402" i="38"/>
  <c r="F4402" i="38"/>
  <c r="E4402" i="38"/>
  <c r="H4401" i="38"/>
  <c r="G4401" i="38"/>
  <c r="F4401" i="38"/>
  <c r="E4401" i="38"/>
  <c r="H4400" i="38"/>
  <c r="G4400" i="38"/>
  <c r="F4400" i="38"/>
  <c r="E4400" i="38"/>
  <c r="H4399" i="38"/>
  <c r="G4399" i="38"/>
  <c r="F4399" i="38"/>
  <c r="E4399" i="38"/>
  <c r="H4398" i="38"/>
  <c r="G4398" i="38"/>
  <c r="F4398" i="38"/>
  <c r="E4398" i="38"/>
  <c r="H4397" i="38"/>
  <c r="G4397" i="38"/>
  <c r="F4397" i="38"/>
  <c r="E4397" i="38"/>
  <c r="H4396" i="38"/>
  <c r="G4396" i="38"/>
  <c r="F4396" i="38"/>
  <c r="E4396" i="38"/>
  <c r="H4395" i="38"/>
  <c r="G4395" i="38"/>
  <c r="F4395" i="38"/>
  <c r="E4395" i="38"/>
  <c r="H4394" i="38"/>
  <c r="G4394" i="38"/>
  <c r="F4394" i="38"/>
  <c r="E4394" i="38"/>
  <c r="H4393" i="38"/>
  <c r="G4393" i="38"/>
  <c r="F4393" i="38"/>
  <c r="E4393" i="38"/>
  <c r="H4392" i="38"/>
  <c r="G4392" i="38"/>
  <c r="F4392" i="38"/>
  <c r="E4392" i="38"/>
  <c r="H4391" i="38"/>
  <c r="G4391" i="38"/>
  <c r="F4391" i="38"/>
  <c r="E4391" i="38"/>
  <c r="H4390" i="38"/>
  <c r="G4390" i="38"/>
  <c r="F4390" i="38"/>
  <c r="E4390" i="38"/>
  <c r="H4389" i="38"/>
  <c r="G4389" i="38"/>
  <c r="F4389" i="38"/>
  <c r="E4389" i="38"/>
  <c r="H4388" i="38"/>
  <c r="G4388" i="38"/>
  <c r="F4388" i="38"/>
  <c r="E4388" i="38"/>
  <c r="H4387" i="38"/>
  <c r="G4387" i="38"/>
  <c r="F4387" i="38"/>
  <c r="E4387" i="38"/>
  <c r="H4386" i="38"/>
  <c r="G4386" i="38"/>
  <c r="F4386" i="38"/>
  <c r="E4386" i="38"/>
  <c r="H4385" i="38"/>
  <c r="G4385" i="38"/>
  <c r="F4385" i="38"/>
  <c r="E4385" i="38"/>
  <c r="H4384" i="38"/>
  <c r="G4384" i="38"/>
  <c r="F4384" i="38"/>
  <c r="E4384" i="38"/>
  <c r="H4383" i="38"/>
  <c r="G4383" i="38"/>
  <c r="F4383" i="38"/>
  <c r="E4383" i="38"/>
  <c r="H4382" i="38"/>
  <c r="G4382" i="38"/>
  <c r="F4382" i="38"/>
  <c r="E4382" i="38"/>
  <c r="H4381" i="38"/>
  <c r="G4381" i="38"/>
  <c r="F4381" i="38"/>
  <c r="E4381" i="38"/>
  <c r="H4380" i="38"/>
  <c r="G4380" i="38"/>
  <c r="F4380" i="38"/>
  <c r="E4380" i="38"/>
  <c r="H4379" i="38"/>
  <c r="G4379" i="38"/>
  <c r="F4379" i="38"/>
  <c r="E4379" i="38"/>
  <c r="H4378" i="38"/>
  <c r="G4378" i="38"/>
  <c r="F4378" i="38"/>
  <c r="E4378" i="38"/>
  <c r="H4377" i="38"/>
  <c r="G4377" i="38"/>
  <c r="F4377" i="38"/>
  <c r="E4377" i="38"/>
  <c r="H4376" i="38"/>
  <c r="G4376" i="38"/>
  <c r="F4376" i="38"/>
  <c r="E4376" i="38"/>
  <c r="H4375" i="38"/>
  <c r="G4375" i="38"/>
  <c r="F4375" i="38"/>
  <c r="E4375" i="38"/>
  <c r="H4374" i="38"/>
  <c r="G4374" i="38"/>
  <c r="F4374" i="38"/>
  <c r="E4374" i="38"/>
  <c r="H4373" i="38"/>
  <c r="G4373" i="38"/>
  <c r="F4373" i="38"/>
  <c r="E4373" i="38"/>
  <c r="H4372" i="38"/>
  <c r="G4372" i="38"/>
  <c r="F4372" i="38"/>
  <c r="E4372" i="38"/>
  <c r="H4371" i="38"/>
  <c r="G4371" i="38"/>
  <c r="F4371" i="38"/>
  <c r="E4371" i="38"/>
  <c r="H4370" i="38"/>
  <c r="G4370" i="38"/>
  <c r="F4370" i="38"/>
  <c r="E4370" i="38"/>
  <c r="H4369" i="38"/>
  <c r="G4369" i="38"/>
  <c r="F4369" i="38"/>
  <c r="E4369" i="38"/>
  <c r="H4368" i="38"/>
  <c r="G4368" i="38"/>
  <c r="F4368" i="38"/>
  <c r="E4368" i="38"/>
  <c r="H4367" i="38"/>
  <c r="G4367" i="38"/>
  <c r="F4367" i="38"/>
  <c r="E4367" i="38"/>
  <c r="H4366" i="38"/>
  <c r="G4366" i="38"/>
  <c r="F4366" i="38"/>
  <c r="E4366" i="38"/>
  <c r="H4365" i="38"/>
  <c r="G4365" i="38"/>
  <c r="F4365" i="38"/>
  <c r="E4365" i="38"/>
  <c r="H4364" i="38"/>
  <c r="G4364" i="38"/>
  <c r="F4364" i="38"/>
  <c r="E4364" i="38"/>
  <c r="H4363" i="38"/>
  <c r="G4363" i="38"/>
  <c r="F4363" i="38"/>
  <c r="E4363" i="38"/>
  <c r="H4362" i="38"/>
  <c r="G4362" i="38"/>
  <c r="F4362" i="38"/>
  <c r="E4362" i="38"/>
  <c r="H4361" i="38"/>
  <c r="G4361" i="38"/>
  <c r="F4361" i="38"/>
  <c r="E4361" i="38"/>
  <c r="H4360" i="38"/>
  <c r="G4360" i="38"/>
  <c r="F4360" i="38"/>
  <c r="E4360" i="38"/>
  <c r="H4359" i="38"/>
  <c r="G4359" i="38"/>
  <c r="F4359" i="38"/>
  <c r="E4359" i="38"/>
  <c r="H4358" i="38"/>
  <c r="G4358" i="38"/>
  <c r="F4358" i="38"/>
  <c r="E4358" i="38"/>
  <c r="H4357" i="38"/>
  <c r="G4357" i="38"/>
  <c r="F4357" i="38"/>
  <c r="E4357" i="38"/>
  <c r="H4356" i="38"/>
  <c r="G4356" i="38"/>
  <c r="F4356" i="38"/>
  <c r="E4356" i="38"/>
  <c r="H4355" i="38"/>
  <c r="G4355" i="38"/>
  <c r="F4355" i="38"/>
  <c r="E4355" i="38"/>
  <c r="H4354" i="38"/>
  <c r="G4354" i="38"/>
  <c r="F4354" i="38"/>
  <c r="E4354" i="38"/>
  <c r="H4353" i="38"/>
  <c r="G4353" i="38"/>
  <c r="F4353" i="38"/>
  <c r="E4353" i="38"/>
  <c r="H4352" i="38"/>
  <c r="G4352" i="38"/>
  <c r="F4352" i="38"/>
  <c r="E4352" i="38"/>
  <c r="H4351" i="38"/>
  <c r="G4351" i="38"/>
  <c r="F4351" i="38"/>
  <c r="E4351" i="38"/>
  <c r="H4350" i="38"/>
  <c r="G4350" i="38"/>
  <c r="F4350" i="38"/>
  <c r="E4350" i="38"/>
  <c r="H4349" i="38"/>
  <c r="G4349" i="38"/>
  <c r="F4349" i="38"/>
  <c r="E4349" i="38"/>
  <c r="H4348" i="38"/>
  <c r="G4348" i="38"/>
  <c r="F4348" i="38"/>
  <c r="E4348" i="38"/>
  <c r="H4347" i="38"/>
  <c r="G4347" i="38"/>
  <c r="F4347" i="38"/>
  <c r="E4347" i="38"/>
  <c r="H4346" i="38"/>
  <c r="G4346" i="38"/>
  <c r="F4346" i="38"/>
  <c r="E4346" i="38"/>
  <c r="H4345" i="38"/>
  <c r="G4345" i="38"/>
  <c r="F4345" i="38"/>
  <c r="E4345" i="38"/>
  <c r="H4344" i="38"/>
  <c r="G4344" i="38"/>
  <c r="F4344" i="38"/>
  <c r="E4344" i="38"/>
  <c r="H4343" i="38"/>
  <c r="G4343" i="38"/>
  <c r="F4343" i="38"/>
  <c r="E4343" i="38"/>
  <c r="H4342" i="38"/>
  <c r="G4342" i="38"/>
  <c r="F4342" i="38"/>
  <c r="E4342" i="38"/>
  <c r="H4341" i="38"/>
  <c r="G4341" i="38"/>
  <c r="F4341" i="38"/>
  <c r="E4341" i="38"/>
  <c r="H4340" i="38"/>
  <c r="G4340" i="38"/>
  <c r="F4340" i="38"/>
  <c r="E4340" i="38"/>
  <c r="H4339" i="38"/>
  <c r="G4339" i="38"/>
  <c r="F4339" i="38"/>
  <c r="E4339" i="38"/>
  <c r="H4338" i="38"/>
  <c r="G4338" i="38"/>
  <c r="F4338" i="38"/>
  <c r="E4338" i="38"/>
  <c r="H4337" i="38"/>
  <c r="G4337" i="38"/>
  <c r="F4337" i="38"/>
  <c r="E4337" i="38"/>
  <c r="H4336" i="38"/>
  <c r="G4336" i="38"/>
  <c r="F4336" i="38"/>
  <c r="E4336" i="38"/>
  <c r="H4335" i="38"/>
  <c r="G4335" i="38"/>
  <c r="F4335" i="38"/>
  <c r="E4335" i="38"/>
  <c r="H4334" i="38"/>
  <c r="G4334" i="38"/>
  <c r="F4334" i="38"/>
  <c r="E4334" i="38"/>
  <c r="H4333" i="38"/>
  <c r="G4333" i="38"/>
  <c r="F4333" i="38"/>
  <c r="E4333" i="38"/>
  <c r="H4332" i="38"/>
  <c r="G4332" i="38"/>
  <c r="F4332" i="38"/>
  <c r="E4332" i="38"/>
  <c r="H4331" i="38"/>
  <c r="G4331" i="38"/>
  <c r="F4331" i="38"/>
  <c r="E4331" i="38"/>
  <c r="H4330" i="38"/>
  <c r="G4330" i="38"/>
  <c r="F4330" i="38"/>
  <c r="E4330" i="38"/>
  <c r="H4329" i="38"/>
  <c r="G4329" i="38"/>
  <c r="F4329" i="38"/>
  <c r="E4329" i="38"/>
  <c r="H4328" i="38"/>
  <c r="G4328" i="38"/>
  <c r="F4328" i="38"/>
  <c r="E4328" i="38"/>
  <c r="H4327" i="38"/>
  <c r="G4327" i="38"/>
  <c r="F4327" i="38"/>
  <c r="E4327" i="38"/>
  <c r="H4326" i="38"/>
  <c r="G4326" i="38"/>
  <c r="F4326" i="38"/>
  <c r="E4326" i="38"/>
  <c r="H4325" i="38"/>
  <c r="G4325" i="38"/>
  <c r="F4325" i="38"/>
  <c r="E4325" i="38"/>
  <c r="H4324" i="38"/>
  <c r="G4324" i="38"/>
  <c r="F4324" i="38"/>
  <c r="E4324" i="38"/>
  <c r="H4323" i="38"/>
  <c r="G4323" i="38"/>
  <c r="F4323" i="38"/>
  <c r="E4323" i="38"/>
  <c r="H4322" i="38"/>
  <c r="G4322" i="38"/>
  <c r="F4322" i="38"/>
  <c r="E4322" i="38"/>
  <c r="H4321" i="38"/>
  <c r="G4321" i="38"/>
  <c r="F4321" i="38"/>
  <c r="E4321" i="38"/>
  <c r="H4320" i="38"/>
  <c r="G4320" i="38"/>
  <c r="F4320" i="38"/>
  <c r="E4320" i="38"/>
  <c r="H4319" i="38"/>
  <c r="G4319" i="38"/>
  <c r="F4319" i="38"/>
  <c r="E4319" i="38"/>
  <c r="H4318" i="38"/>
  <c r="G4318" i="38"/>
  <c r="F4318" i="38"/>
  <c r="E4318" i="38"/>
  <c r="H4317" i="38"/>
  <c r="G4317" i="38"/>
  <c r="F4317" i="38"/>
  <c r="E4317" i="38"/>
  <c r="H4316" i="38"/>
  <c r="G4316" i="38"/>
  <c r="F4316" i="38"/>
  <c r="E4316" i="38"/>
  <c r="H4315" i="38"/>
  <c r="G4315" i="38"/>
  <c r="F4315" i="38"/>
  <c r="E4315" i="38"/>
  <c r="H4314" i="38"/>
  <c r="G4314" i="38"/>
  <c r="F4314" i="38"/>
  <c r="E4314" i="38"/>
  <c r="H4313" i="38"/>
  <c r="G4313" i="38"/>
  <c r="F4313" i="38"/>
  <c r="E4313" i="38"/>
  <c r="H4312" i="38"/>
  <c r="G4312" i="38"/>
  <c r="F4312" i="38"/>
  <c r="E4312" i="38"/>
  <c r="H4311" i="38"/>
  <c r="G4311" i="38"/>
  <c r="F4311" i="38"/>
  <c r="E4311" i="38"/>
  <c r="H4310" i="38"/>
  <c r="G4310" i="38"/>
  <c r="F4310" i="38"/>
  <c r="E4310" i="38"/>
  <c r="H4309" i="38"/>
  <c r="G4309" i="38"/>
  <c r="F4309" i="38"/>
  <c r="E4309" i="38"/>
  <c r="H4308" i="38"/>
  <c r="G4308" i="38"/>
  <c r="F4308" i="38"/>
  <c r="E4308" i="38"/>
  <c r="H4307" i="38"/>
  <c r="G4307" i="38"/>
  <c r="F4307" i="38"/>
  <c r="E4307" i="38"/>
  <c r="H4306" i="38"/>
  <c r="G4306" i="38"/>
  <c r="F4306" i="38"/>
  <c r="E4306" i="38"/>
  <c r="H4305" i="38"/>
  <c r="G4305" i="38"/>
  <c r="F4305" i="38"/>
  <c r="E4305" i="38"/>
  <c r="H4304" i="38"/>
  <c r="G4304" i="38"/>
  <c r="F4304" i="38"/>
  <c r="E4304" i="38"/>
  <c r="H4303" i="38"/>
  <c r="G4303" i="38"/>
  <c r="F4303" i="38"/>
  <c r="E4303" i="38"/>
  <c r="H4302" i="38"/>
  <c r="G4302" i="38"/>
  <c r="F4302" i="38"/>
  <c r="E4302" i="38"/>
  <c r="H4301" i="38"/>
  <c r="G4301" i="38"/>
  <c r="F4301" i="38"/>
  <c r="E4301" i="38"/>
  <c r="H4300" i="38"/>
  <c r="G4300" i="38"/>
  <c r="F4300" i="38"/>
  <c r="E4300" i="38"/>
  <c r="H4299" i="38"/>
  <c r="G4299" i="38"/>
  <c r="F4299" i="38"/>
  <c r="E4299" i="38"/>
  <c r="H4298" i="38"/>
  <c r="G4298" i="38"/>
  <c r="F4298" i="38"/>
  <c r="E4298" i="38"/>
  <c r="H4297" i="38"/>
  <c r="G4297" i="38"/>
  <c r="F4297" i="38"/>
  <c r="E4297" i="38"/>
  <c r="H4296" i="38"/>
  <c r="G4296" i="38"/>
  <c r="F4296" i="38"/>
  <c r="E4296" i="38"/>
  <c r="H4295" i="38"/>
  <c r="G4295" i="38"/>
  <c r="F4295" i="38"/>
  <c r="E4295" i="38"/>
  <c r="H4294" i="38"/>
  <c r="G4294" i="38"/>
  <c r="F4294" i="38"/>
  <c r="E4294" i="38"/>
  <c r="H4293" i="38"/>
  <c r="G4293" i="38"/>
  <c r="F4293" i="38"/>
  <c r="E4293" i="38"/>
  <c r="H4292" i="38"/>
  <c r="G4292" i="38"/>
  <c r="F4292" i="38"/>
  <c r="E4292" i="38"/>
  <c r="H4291" i="38"/>
  <c r="G4291" i="38"/>
  <c r="F4291" i="38"/>
  <c r="E4291" i="38"/>
  <c r="H4290" i="38"/>
  <c r="G4290" i="38"/>
  <c r="F4290" i="38"/>
  <c r="E4290" i="38"/>
  <c r="H4289" i="38"/>
  <c r="G4289" i="38"/>
  <c r="F4289" i="38"/>
  <c r="E4289" i="38"/>
  <c r="H4288" i="38"/>
  <c r="G4288" i="38"/>
  <c r="F4288" i="38"/>
  <c r="E4288" i="38"/>
  <c r="H4287" i="38"/>
  <c r="G4287" i="38"/>
  <c r="F4287" i="38"/>
  <c r="E4287" i="38"/>
  <c r="H4286" i="38"/>
  <c r="G4286" i="38"/>
  <c r="F4286" i="38"/>
  <c r="E4286" i="38"/>
  <c r="H4285" i="38"/>
  <c r="G4285" i="38"/>
  <c r="F4285" i="38"/>
  <c r="E4285" i="38"/>
  <c r="H4284" i="38"/>
  <c r="G4284" i="38"/>
  <c r="F4284" i="38"/>
  <c r="E4284" i="38"/>
  <c r="H4283" i="38"/>
  <c r="G4283" i="38"/>
  <c r="F4283" i="38"/>
  <c r="E4283" i="38"/>
  <c r="H4282" i="38"/>
  <c r="G4282" i="38"/>
  <c r="F4282" i="38"/>
  <c r="E4282" i="38"/>
  <c r="H4281" i="38"/>
  <c r="G4281" i="38"/>
  <c r="F4281" i="38"/>
  <c r="E4281" i="38"/>
  <c r="H4280" i="38"/>
  <c r="G4280" i="38"/>
  <c r="F4280" i="38"/>
  <c r="E4280" i="38"/>
  <c r="H4279" i="38"/>
  <c r="G4279" i="38"/>
  <c r="F4279" i="38"/>
  <c r="E4279" i="38"/>
  <c r="H4278" i="38"/>
  <c r="G4278" i="38"/>
  <c r="F4278" i="38"/>
  <c r="E4278" i="38"/>
  <c r="H4277" i="38"/>
  <c r="G4277" i="38"/>
  <c r="F4277" i="38"/>
  <c r="E4277" i="38"/>
  <c r="H4276" i="38"/>
  <c r="G4276" i="38"/>
  <c r="F4276" i="38"/>
  <c r="E4276" i="38"/>
  <c r="H4275" i="38"/>
  <c r="G4275" i="38"/>
  <c r="F4275" i="38"/>
  <c r="E4275" i="38"/>
  <c r="H4274" i="38"/>
  <c r="G4274" i="38"/>
  <c r="F4274" i="38"/>
  <c r="E4274" i="38"/>
  <c r="H4273" i="38"/>
  <c r="G4273" i="38"/>
  <c r="F4273" i="38"/>
  <c r="E4273" i="38"/>
  <c r="H4272" i="38"/>
  <c r="G4272" i="38"/>
  <c r="F4272" i="38"/>
  <c r="E4272" i="38"/>
  <c r="H4271" i="38"/>
  <c r="G4271" i="38"/>
  <c r="F4271" i="38"/>
  <c r="E4271" i="38"/>
  <c r="H4270" i="38"/>
  <c r="G4270" i="38"/>
  <c r="F4270" i="38"/>
  <c r="E4270" i="38"/>
  <c r="H4269" i="38"/>
  <c r="G4269" i="38"/>
  <c r="F4269" i="38"/>
  <c r="E4269" i="38"/>
  <c r="H4268" i="38"/>
  <c r="G4268" i="38"/>
  <c r="F4268" i="38"/>
  <c r="E4268" i="38"/>
  <c r="H4267" i="38"/>
  <c r="G4267" i="38"/>
  <c r="F4267" i="38"/>
  <c r="E4267" i="38"/>
  <c r="H4266" i="38"/>
  <c r="G4266" i="38"/>
  <c r="F4266" i="38"/>
  <c r="E4266" i="38"/>
  <c r="H4265" i="38"/>
  <c r="G4265" i="38"/>
  <c r="F4265" i="38"/>
  <c r="E4265" i="38"/>
  <c r="H4264" i="38"/>
  <c r="G4264" i="38"/>
  <c r="F4264" i="38"/>
  <c r="E4264" i="38"/>
  <c r="H4263" i="38"/>
  <c r="G4263" i="38"/>
  <c r="F4263" i="38"/>
  <c r="E4263" i="38"/>
  <c r="H4262" i="38"/>
  <c r="G4262" i="38"/>
  <c r="F4262" i="38"/>
  <c r="E4262" i="38"/>
  <c r="H4261" i="38"/>
  <c r="G4261" i="38"/>
  <c r="F4261" i="38"/>
  <c r="E4261" i="38"/>
  <c r="H4260" i="38"/>
  <c r="G4260" i="38"/>
  <c r="F4260" i="38"/>
  <c r="E4260" i="38"/>
  <c r="H4259" i="38"/>
  <c r="G4259" i="38"/>
  <c r="F4259" i="38"/>
  <c r="E4259" i="38"/>
  <c r="H4258" i="38"/>
  <c r="G4258" i="38"/>
  <c r="F4258" i="38"/>
  <c r="E4258" i="38"/>
  <c r="H4257" i="38"/>
  <c r="G4257" i="38"/>
  <c r="F4257" i="38"/>
  <c r="E4257" i="38"/>
  <c r="H4256" i="38"/>
  <c r="G4256" i="38"/>
  <c r="F4256" i="38"/>
  <c r="E4256" i="38"/>
  <c r="H4255" i="38"/>
  <c r="G4255" i="38"/>
  <c r="F4255" i="38"/>
  <c r="E4255" i="38"/>
  <c r="H4254" i="38"/>
  <c r="G4254" i="38"/>
  <c r="F4254" i="38"/>
  <c r="E4254" i="38"/>
  <c r="H4253" i="38"/>
  <c r="G4253" i="38"/>
  <c r="F4253" i="38"/>
  <c r="E4253" i="38"/>
  <c r="H4252" i="38"/>
  <c r="G4252" i="38"/>
  <c r="F4252" i="38"/>
  <c r="E4252" i="38"/>
  <c r="H4251" i="38"/>
  <c r="G4251" i="38"/>
  <c r="F4251" i="38"/>
  <c r="E4251" i="38"/>
  <c r="H4250" i="38"/>
  <c r="G4250" i="38"/>
  <c r="F4250" i="38"/>
  <c r="E4250" i="38"/>
  <c r="H4249" i="38"/>
  <c r="G4249" i="38"/>
  <c r="F4249" i="38"/>
  <c r="E4249" i="38"/>
  <c r="H4248" i="38"/>
  <c r="G4248" i="38"/>
  <c r="F4248" i="38"/>
  <c r="E4248" i="38"/>
  <c r="H4247" i="38"/>
  <c r="G4247" i="38"/>
  <c r="F4247" i="38"/>
  <c r="E4247" i="38"/>
  <c r="H4246" i="38"/>
  <c r="G4246" i="38"/>
  <c r="F4246" i="38"/>
  <c r="E4246" i="38"/>
  <c r="H4245" i="38"/>
  <c r="G4245" i="38"/>
  <c r="F4245" i="38"/>
  <c r="E4245" i="38"/>
  <c r="H4244" i="38"/>
  <c r="G4244" i="38"/>
  <c r="F4244" i="38"/>
  <c r="E4244" i="38"/>
  <c r="H4243" i="38"/>
  <c r="G4243" i="38"/>
  <c r="F4243" i="38"/>
  <c r="E4243" i="38"/>
  <c r="H4242" i="38"/>
  <c r="G4242" i="38"/>
  <c r="F4242" i="38"/>
  <c r="E4242" i="38"/>
  <c r="H4241" i="38"/>
  <c r="G4241" i="38"/>
  <c r="F4241" i="38"/>
  <c r="E4241" i="38"/>
  <c r="H4240" i="38"/>
  <c r="G4240" i="38"/>
  <c r="F4240" i="38"/>
  <c r="E4240" i="38"/>
  <c r="H4239" i="38"/>
  <c r="G4239" i="38"/>
  <c r="F4239" i="38"/>
  <c r="E4239" i="38"/>
  <c r="H4238" i="38"/>
  <c r="G4238" i="38"/>
  <c r="F4238" i="38"/>
  <c r="E4238" i="38"/>
  <c r="H4237" i="38"/>
  <c r="G4237" i="38"/>
  <c r="F4237" i="38"/>
  <c r="E4237" i="38"/>
  <c r="H4236" i="38"/>
  <c r="G4236" i="38"/>
  <c r="F4236" i="38"/>
  <c r="E4236" i="38"/>
  <c r="H4235" i="38"/>
  <c r="G4235" i="38"/>
  <c r="F4235" i="38"/>
  <c r="E4235" i="38"/>
  <c r="H4234" i="38"/>
  <c r="G4234" i="38"/>
  <c r="F4234" i="38"/>
  <c r="E4234" i="38"/>
  <c r="H4233" i="38"/>
  <c r="G4233" i="38"/>
  <c r="F4233" i="38"/>
  <c r="E4233" i="38"/>
  <c r="H4232" i="38"/>
  <c r="G4232" i="38"/>
  <c r="F4232" i="38"/>
  <c r="E4232" i="38"/>
  <c r="H4231" i="38"/>
  <c r="G4231" i="38"/>
  <c r="F4231" i="38"/>
  <c r="E4231" i="38"/>
  <c r="H4230" i="38"/>
  <c r="G4230" i="38"/>
  <c r="F4230" i="38"/>
  <c r="E4230" i="38"/>
  <c r="H4229" i="38"/>
  <c r="G4229" i="38"/>
  <c r="F4229" i="38"/>
  <c r="E4229" i="38"/>
  <c r="H4228" i="38"/>
  <c r="G4228" i="38"/>
  <c r="F4228" i="38"/>
  <c r="E4228" i="38"/>
  <c r="H4227" i="38"/>
  <c r="G4227" i="38"/>
  <c r="F4227" i="38"/>
  <c r="E4227" i="38"/>
  <c r="H4226" i="38"/>
  <c r="G4226" i="38"/>
  <c r="F4226" i="38"/>
  <c r="E4226" i="38"/>
  <c r="H4225" i="38"/>
  <c r="G4225" i="38"/>
  <c r="F4225" i="38"/>
  <c r="E4225" i="38"/>
  <c r="H4224" i="38"/>
  <c r="G4224" i="38"/>
  <c r="F4224" i="38"/>
  <c r="E4224" i="38"/>
  <c r="H4223" i="38"/>
  <c r="G4223" i="38"/>
  <c r="F4223" i="38"/>
  <c r="E4223" i="38"/>
  <c r="H4222" i="38"/>
  <c r="G4222" i="38"/>
  <c r="F4222" i="38"/>
  <c r="E4222" i="38"/>
  <c r="H4221" i="38"/>
  <c r="G4221" i="38"/>
  <c r="F4221" i="38"/>
  <c r="E4221" i="38"/>
  <c r="H4220" i="38"/>
  <c r="G4220" i="38"/>
  <c r="F4220" i="38"/>
  <c r="E4220" i="38"/>
  <c r="H4219" i="38"/>
  <c r="G4219" i="38"/>
  <c r="F4219" i="38"/>
  <c r="E4219" i="38"/>
  <c r="H4218" i="38"/>
  <c r="G4218" i="38"/>
  <c r="F4218" i="38"/>
  <c r="E4218" i="38"/>
  <c r="H4217" i="38"/>
  <c r="G4217" i="38"/>
  <c r="F4217" i="38"/>
  <c r="E4217" i="38"/>
  <c r="H4216" i="38"/>
  <c r="G4216" i="38"/>
  <c r="F4216" i="38"/>
  <c r="E4216" i="38"/>
  <c r="H4215" i="38"/>
  <c r="G4215" i="38"/>
  <c r="F4215" i="38"/>
  <c r="E4215" i="38"/>
  <c r="H4214" i="38"/>
  <c r="G4214" i="38"/>
  <c r="F4214" i="38"/>
  <c r="E4214" i="38"/>
  <c r="H4213" i="38"/>
  <c r="G4213" i="38"/>
  <c r="F4213" i="38"/>
  <c r="E4213" i="38"/>
  <c r="H4212" i="38"/>
  <c r="G4212" i="38"/>
  <c r="F4212" i="38"/>
  <c r="E4212" i="38"/>
  <c r="H4211" i="38"/>
  <c r="G4211" i="38"/>
  <c r="F4211" i="38"/>
  <c r="E4211" i="38"/>
  <c r="H4210" i="38"/>
  <c r="G4210" i="38"/>
  <c r="F4210" i="38"/>
  <c r="E4210" i="38"/>
  <c r="H4209" i="38"/>
  <c r="G4209" i="38"/>
  <c r="F4209" i="38"/>
  <c r="E4209" i="38"/>
  <c r="H4208" i="38"/>
  <c r="G4208" i="38"/>
  <c r="F4208" i="38"/>
  <c r="E4208" i="38"/>
  <c r="H4207" i="38"/>
  <c r="G4207" i="38"/>
  <c r="F4207" i="38"/>
  <c r="E4207" i="38"/>
  <c r="H4206" i="38"/>
  <c r="G4206" i="38"/>
  <c r="F4206" i="38"/>
  <c r="E4206" i="38"/>
  <c r="H4205" i="38"/>
  <c r="G4205" i="38"/>
  <c r="F4205" i="38"/>
  <c r="E4205" i="38"/>
  <c r="H4204" i="38"/>
  <c r="G4204" i="38"/>
  <c r="F4204" i="38"/>
  <c r="E4204" i="38"/>
  <c r="H4203" i="38"/>
  <c r="G4203" i="38"/>
  <c r="F4203" i="38"/>
  <c r="E4203" i="38"/>
  <c r="H4202" i="38"/>
  <c r="G4202" i="38"/>
  <c r="F4202" i="38"/>
  <c r="E4202" i="38"/>
  <c r="H4201" i="38"/>
  <c r="G4201" i="38"/>
  <c r="F4201" i="38"/>
  <c r="E4201" i="38"/>
  <c r="H4200" i="38"/>
  <c r="G4200" i="38"/>
  <c r="F4200" i="38"/>
  <c r="E4200" i="38"/>
  <c r="H4199" i="38"/>
  <c r="G4199" i="38"/>
  <c r="F4199" i="38"/>
  <c r="E4199" i="38"/>
  <c r="H4198" i="38"/>
  <c r="G4198" i="38"/>
  <c r="F4198" i="38"/>
  <c r="E4198" i="38"/>
  <c r="H4197" i="38"/>
  <c r="G4197" i="38"/>
  <c r="F4197" i="38"/>
  <c r="E4197" i="38"/>
  <c r="H4196" i="38"/>
  <c r="G4196" i="38"/>
  <c r="F4196" i="38"/>
  <c r="E4196" i="38"/>
  <c r="H4195" i="38"/>
  <c r="G4195" i="38"/>
  <c r="F4195" i="38"/>
  <c r="E4195" i="38"/>
  <c r="H4194" i="38"/>
  <c r="G4194" i="38"/>
  <c r="F4194" i="38"/>
  <c r="E4194" i="38"/>
  <c r="H4193" i="38"/>
  <c r="G4193" i="38"/>
  <c r="F4193" i="38"/>
  <c r="E4193" i="38"/>
  <c r="H4192" i="38"/>
  <c r="G4192" i="38"/>
  <c r="F4192" i="38"/>
  <c r="E4192" i="38"/>
  <c r="H4191" i="38"/>
  <c r="G4191" i="38"/>
  <c r="F4191" i="38"/>
  <c r="E4191" i="38"/>
  <c r="H4190" i="38"/>
  <c r="G4190" i="38"/>
  <c r="F4190" i="38"/>
  <c r="E4190" i="38"/>
  <c r="H4189" i="38"/>
  <c r="G4189" i="38"/>
  <c r="F4189" i="38"/>
  <c r="E4189" i="38"/>
  <c r="H4188" i="38"/>
  <c r="G4188" i="38"/>
  <c r="F4188" i="38"/>
  <c r="E4188" i="38"/>
  <c r="H4187" i="38"/>
  <c r="G4187" i="38"/>
  <c r="F4187" i="38"/>
  <c r="E4187" i="38"/>
  <c r="H4186" i="38"/>
  <c r="G4186" i="38"/>
  <c r="F4186" i="38"/>
  <c r="E4186" i="38"/>
  <c r="H4185" i="38"/>
  <c r="G4185" i="38"/>
  <c r="F4185" i="38"/>
  <c r="E4185" i="38"/>
  <c r="H4184" i="38"/>
  <c r="G4184" i="38"/>
  <c r="F4184" i="38"/>
  <c r="E4184" i="38"/>
  <c r="H4183" i="38"/>
  <c r="G4183" i="38"/>
  <c r="F4183" i="38"/>
  <c r="E4183" i="38"/>
  <c r="H4182" i="38"/>
  <c r="G4182" i="38"/>
  <c r="F4182" i="38"/>
  <c r="E4182" i="38"/>
  <c r="H4181" i="38"/>
  <c r="G4181" i="38"/>
  <c r="F4181" i="38"/>
  <c r="E4181" i="38"/>
  <c r="H4180" i="38"/>
  <c r="G4180" i="38"/>
  <c r="F4180" i="38"/>
  <c r="E4180" i="38"/>
  <c r="H4179" i="38"/>
  <c r="G4179" i="38"/>
  <c r="F4179" i="38"/>
  <c r="E4179" i="38"/>
  <c r="H4178" i="38"/>
  <c r="G4178" i="38"/>
  <c r="F4178" i="38"/>
  <c r="E4178" i="38"/>
  <c r="H4177" i="38"/>
  <c r="G4177" i="38"/>
  <c r="F4177" i="38"/>
  <c r="E4177" i="38"/>
  <c r="H4176" i="38"/>
  <c r="G4176" i="38"/>
  <c r="F4176" i="38"/>
  <c r="E4176" i="38"/>
  <c r="H4175" i="38"/>
  <c r="G4175" i="38"/>
  <c r="F4175" i="38"/>
  <c r="E4175" i="38"/>
  <c r="H4174" i="38"/>
  <c r="G4174" i="38"/>
  <c r="F4174" i="38"/>
  <c r="E4174" i="38"/>
  <c r="H4173" i="38"/>
  <c r="G4173" i="38"/>
  <c r="F4173" i="38"/>
  <c r="E4173" i="38"/>
  <c r="H4172" i="38"/>
  <c r="G4172" i="38"/>
  <c r="F4172" i="38"/>
  <c r="E4172" i="38"/>
  <c r="H4171" i="38"/>
  <c r="G4171" i="38"/>
  <c r="F4171" i="38"/>
  <c r="E4171" i="38"/>
  <c r="H4170" i="38"/>
  <c r="G4170" i="38"/>
  <c r="F4170" i="38"/>
  <c r="E4170" i="38"/>
  <c r="H4169" i="38"/>
  <c r="G4169" i="38"/>
  <c r="F4169" i="38"/>
  <c r="E4169" i="38"/>
  <c r="H4168" i="38"/>
  <c r="G4168" i="38"/>
  <c r="F4168" i="38"/>
  <c r="E4168" i="38"/>
  <c r="H4167" i="38"/>
  <c r="G4167" i="38"/>
  <c r="F4167" i="38"/>
  <c r="E4167" i="38"/>
  <c r="H4166" i="38"/>
  <c r="G4166" i="38"/>
  <c r="F4166" i="38"/>
  <c r="E4166" i="38"/>
  <c r="H4165" i="38"/>
  <c r="G4165" i="38"/>
  <c r="F4165" i="38"/>
  <c r="E4165" i="38"/>
  <c r="H4164" i="38"/>
  <c r="G4164" i="38"/>
  <c r="F4164" i="38"/>
  <c r="E4164" i="38"/>
  <c r="H4163" i="38"/>
  <c r="G4163" i="38"/>
  <c r="F4163" i="38"/>
  <c r="E4163" i="38"/>
  <c r="H4162" i="38"/>
  <c r="G4162" i="38"/>
  <c r="F4162" i="38"/>
  <c r="E4162" i="38"/>
  <c r="H4161" i="38"/>
  <c r="G4161" i="38"/>
  <c r="F4161" i="38"/>
  <c r="E4161" i="38"/>
  <c r="H4160" i="38"/>
  <c r="G4160" i="38"/>
  <c r="F4160" i="38"/>
  <c r="E4160" i="38"/>
  <c r="H4159" i="38"/>
  <c r="G4159" i="38"/>
  <c r="F4159" i="38"/>
  <c r="E4159" i="38"/>
  <c r="H4158" i="38"/>
  <c r="G4158" i="38"/>
  <c r="F4158" i="38"/>
  <c r="E4158" i="38"/>
  <c r="H4157" i="38"/>
  <c r="G4157" i="38"/>
  <c r="F4157" i="38"/>
  <c r="E4157" i="38"/>
  <c r="H4156" i="38"/>
  <c r="G4156" i="38"/>
  <c r="F4156" i="38"/>
  <c r="E4156" i="38"/>
  <c r="H4155" i="38"/>
  <c r="G4155" i="38"/>
  <c r="F4155" i="38"/>
  <c r="E4155" i="38"/>
  <c r="H4154" i="38"/>
  <c r="G4154" i="38"/>
  <c r="F4154" i="38"/>
  <c r="E4154" i="38"/>
  <c r="H4153" i="38"/>
  <c r="G4153" i="38"/>
  <c r="F4153" i="38"/>
  <c r="E4153" i="38"/>
  <c r="H4152" i="38"/>
  <c r="G4152" i="38"/>
  <c r="F4152" i="38"/>
  <c r="E4152" i="38"/>
  <c r="H4151" i="38"/>
  <c r="G4151" i="38"/>
  <c r="F4151" i="38"/>
  <c r="E4151" i="38"/>
  <c r="H4150" i="38"/>
  <c r="G4150" i="38"/>
  <c r="F4150" i="38"/>
  <c r="E4150" i="38"/>
  <c r="H4149" i="38"/>
  <c r="G4149" i="38"/>
  <c r="F4149" i="38"/>
  <c r="E4149" i="38"/>
  <c r="H4148" i="38"/>
  <c r="G4148" i="38"/>
  <c r="F4148" i="38"/>
  <c r="E4148" i="38"/>
  <c r="H4147" i="38"/>
  <c r="G4147" i="38"/>
  <c r="F4147" i="38"/>
  <c r="E4147" i="38"/>
  <c r="H4146" i="38"/>
  <c r="G4146" i="38"/>
  <c r="F4146" i="38"/>
  <c r="E4146" i="38"/>
  <c r="H4145" i="38"/>
  <c r="G4145" i="38"/>
  <c r="F4145" i="38"/>
  <c r="E4145" i="38"/>
  <c r="H4144" i="38"/>
  <c r="G4144" i="38"/>
  <c r="F4144" i="38"/>
  <c r="E4144" i="38"/>
  <c r="H4143" i="38"/>
  <c r="G4143" i="38"/>
  <c r="F4143" i="38"/>
  <c r="E4143" i="38"/>
  <c r="H4142" i="38"/>
  <c r="G4142" i="38"/>
  <c r="F4142" i="38"/>
  <c r="E4142" i="38"/>
  <c r="H4141" i="38"/>
  <c r="G4141" i="38"/>
  <c r="F4141" i="38"/>
  <c r="E4141" i="38"/>
  <c r="H4140" i="38"/>
  <c r="G4140" i="38"/>
  <c r="F4140" i="38"/>
  <c r="E4140" i="38"/>
  <c r="H4139" i="38"/>
  <c r="G4139" i="38"/>
  <c r="F4139" i="38"/>
  <c r="E4139" i="38"/>
  <c r="H4138" i="38"/>
  <c r="G4138" i="38"/>
  <c r="F4138" i="38"/>
  <c r="E4138" i="38"/>
  <c r="H4137" i="38"/>
  <c r="G4137" i="38"/>
  <c r="F4137" i="38"/>
  <c r="E4137" i="38"/>
  <c r="H4136" i="38"/>
  <c r="G4136" i="38"/>
  <c r="F4136" i="38"/>
  <c r="E4136" i="38"/>
  <c r="H4135" i="38"/>
  <c r="G4135" i="38"/>
  <c r="F4135" i="38"/>
  <c r="E4135" i="38"/>
  <c r="H4134" i="38"/>
  <c r="G4134" i="38"/>
  <c r="F4134" i="38"/>
  <c r="E4134" i="38"/>
  <c r="H4133" i="38"/>
  <c r="G4133" i="38"/>
  <c r="F4133" i="38"/>
  <c r="E4133" i="38"/>
  <c r="H4132" i="38"/>
  <c r="G4132" i="38"/>
  <c r="F4132" i="38"/>
  <c r="E4132" i="38"/>
  <c r="H4131" i="38"/>
  <c r="G4131" i="38"/>
  <c r="F4131" i="38"/>
  <c r="E4131" i="38"/>
  <c r="H4130" i="38"/>
  <c r="G4130" i="38"/>
  <c r="F4130" i="38"/>
  <c r="E4130" i="38"/>
  <c r="H4129" i="38"/>
  <c r="G4129" i="38"/>
  <c r="F4129" i="38"/>
  <c r="E4129" i="38"/>
  <c r="H4128" i="38"/>
  <c r="G4128" i="38"/>
  <c r="F4128" i="38"/>
  <c r="E4128" i="38"/>
  <c r="H4127" i="38"/>
  <c r="G4127" i="38"/>
  <c r="F4127" i="38"/>
  <c r="E4127" i="38"/>
  <c r="H4126" i="38"/>
  <c r="G4126" i="38"/>
  <c r="F4126" i="38"/>
  <c r="E4126" i="38"/>
  <c r="H4125" i="38"/>
  <c r="G4125" i="38"/>
  <c r="F4125" i="38"/>
  <c r="E4125" i="38"/>
  <c r="H4124" i="38"/>
  <c r="G4124" i="38"/>
  <c r="F4124" i="38"/>
  <c r="E4124" i="38"/>
  <c r="H4123" i="38"/>
  <c r="G4123" i="38"/>
  <c r="F4123" i="38"/>
  <c r="E4123" i="38"/>
  <c r="H4122" i="38"/>
  <c r="G4122" i="38"/>
  <c r="F4122" i="38"/>
  <c r="E4122" i="38"/>
  <c r="H4121" i="38"/>
  <c r="G4121" i="38"/>
  <c r="F4121" i="38"/>
  <c r="E4121" i="38"/>
  <c r="H4120" i="38"/>
  <c r="G4120" i="38"/>
  <c r="F4120" i="38"/>
  <c r="E4120" i="38"/>
  <c r="H4119" i="38"/>
  <c r="G4119" i="38"/>
  <c r="F4119" i="38"/>
  <c r="E4119" i="38"/>
  <c r="H4118" i="38"/>
  <c r="G4118" i="38"/>
  <c r="F4118" i="38"/>
  <c r="E4118" i="38"/>
  <c r="H4117" i="38"/>
  <c r="G4117" i="38"/>
  <c r="F4117" i="38"/>
  <c r="E4117" i="38"/>
  <c r="H4116" i="38"/>
  <c r="G4116" i="38"/>
  <c r="F4116" i="38"/>
  <c r="E4116" i="38"/>
  <c r="H4115" i="38"/>
  <c r="G4115" i="38"/>
  <c r="F4115" i="38"/>
  <c r="E4115" i="38"/>
  <c r="H4114" i="38"/>
  <c r="G4114" i="38"/>
  <c r="F4114" i="38"/>
  <c r="E4114" i="38"/>
  <c r="H4113" i="38"/>
  <c r="G4113" i="38"/>
  <c r="F4113" i="38"/>
  <c r="E4113" i="38"/>
  <c r="H4112" i="38"/>
  <c r="G4112" i="38"/>
  <c r="F4112" i="38"/>
  <c r="E4112" i="38"/>
  <c r="H4111" i="38"/>
  <c r="G4111" i="38"/>
  <c r="F4111" i="38"/>
  <c r="E4111" i="38"/>
  <c r="H4110" i="38"/>
  <c r="G4110" i="38"/>
  <c r="F4110" i="38"/>
  <c r="E4110" i="38"/>
  <c r="H4109" i="38"/>
  <c r="G4109" i="38"/>
  <c r="F4109" i="38"/>
  <c r="E4109" i="38"/>
  <c r="H4108" i="38"/>
  <c r="G4108" i="38"/>
  <c r="F4108" i="38"/>
  <c r="E4108" i="38"/>
  <c r="H4107" i="38"/>
  <c r="G4107" i="38"/>
  <c r="F4107" i="38"/>
  <c r="E4107" i="38"/>
  <c r="H4106" i="38"/>
  <c r="G4106" i="38"/>
  <c r="F4106" i="38"/>
  <c r="E4106" i="38"/>
  <c r="H4105" i="38"/>
  <c r="G4105" i="38"/>
  <c r="F4105" i="38"/>
  <c r="E4105" i="38"/>
  <c r="H4104" i="38"/>
  <c r="G4104" i="38"/>
  <c r="F4104" i="38"/>
  <c r="E4104" i="38"/>
  <c r="H4103" i="38"/>
  <c r="G4103" i="38"/>
  <c r="F4103" i="38"/>
  <c r="E4103" i="38"/>
  <c r="H4102" i="38"/>
  <c r="G4102" i="38"/>
  <c r="F4102" i="38"/>
  <c r="E4102" i="38"/>
  <c r="H4101" i="38"/>
  <c r="G4101" i="38"/>
  <c r="F4101" i="38"/>
  <c r="E4101" i="38"/>
  <c r="H4100" i="38"/>
  <c r="G4100" i="38"/>
  <c r="F4100" i="38"/>
  <c r="E4100" i="38"/>
  <c r="H4099" i="38"/>
  <c r="G4099" i="38"/>
  <c r="F4099" i="38"/>
  <c r="E4099" i="38"/>
  <c r="H4098" i="38"/>
  <c r="G4098" i="38"/>
  <c r="F4098" i="38"/>
  <c r="E4098" i="38"/>
  <c r="H4097" i="38"/>
  <c r="G4097" i="38"/>
  <c r="F4097" i="38"/>
  <c r="E4097" i="38"/>
  <c r="H4096" i="38"/>
  <c r="G4096" i="38"/>
  <c r="F4096" i="38"/>
  <c r="E4096" i="38"/>
  <c r="H4095" i="38"/>
  <c r="G4095" i="38"/>
  <c r="F4095" i="38"/>
  <c r="E4095" i="38"/>
  <c r="H4094" i="38"/>
  <c r="G4094" i="38"/>
  <c r="F4094" i="38"/>
  <c r="E4094" i="38"/>
  <c r="H4093" i="38"/>
  <c r="G4093" i="38"/>
  <c r="F4093" i="38"/>
  <c r="E4093" i="38"/>
  <c r="H4092" i="38"/>
  <c r="G4092" i="38"/>
  <c r="F4092" i="38"/>
  <c r="E4092" i="38"/>
  <c r="H4091" i="38"/>
  <c r="G4091" i="38"/>
  <c r="F4091" i="38"/>
  <c r="E4091" i="38"/>
  <c r="H4090" i="38"/>
  <c r="G4090" i="38"/>
  <c r="F4090" i="38"/>
  <c r="E4090" i="38"/>
  <c r="H4089" i="38"/>
  <c r="G4089" i="38"/>
  <c r="F4089" i="38"/>
  <c r="E4089" i="38"/>
  <c r="H4088" i="38"/>
  <c r="G4088" i="38"/>
  <c r="F4088" i="38"/>
  <c r="E4088" i="38"/>
  <c r="H4087" i="38"/>
  <c r="G4087" i="38"/>
  <c r="F4087" i="38"/>
  <c r="E4087" i="38"/>
  <c r="H4086" i="38"/>
  <c r="G4086" i="38"/>
  <c r="F4086" i="38"/>
  <c r="E4086" i="38"/>
  <c r="H4085" i="38"/>
  <c r="G4085" i="38"/>
  <c r="F4085" i="38"/>
  <c r="E4085" i="38"/>
  <c r="H4084" i="38"/>
  <c r="G4084" i="38"/>
  <c r="F4084" i="38"/>
  <c r="E4084" i="38"/>
  <c r="H4083" i="38"/>
  <c r="G4083" i="38"/>
  <c r="F4083" i="38"/>
  <c r="E4083" i="38"/>
  <c r="H4082" i="38"/>
  <c r="G4082" i="38"/>
  <c r="F4082" i="38"/>
  <c r="E4082" i="38"/>
  <c r="H4081" i="38"/>
  <c r="G4081" i="38"/>
  <c r="F4081" i="38"/>
  <c r="E4081" i="38"/>
  <c r="H4080" i="38"/>
  <c r="G4080" i="38"/>
  <c r="F4080" i="38"/>
  <c r="E4080" i="38"/>
  <c r="H4079" i="38"/>
  <c r="G4079" i="38"/>
  <c r="F4079" i="38"/>
  <c r="E4079" i="38"/>
  <c r="H4078" i="38"/>
  <c r="G4078" i="38"/>
  <c r="F4078" i="38"/>
  <c r="E4078" i="38"/>
  <c r="H4077" i="38"/>
  <c r="G4077" i="38"/>
  <c r="F4077" i="38"/>
  <c r="E4077" i="38"/>
  <c r="H4076" i="38"/>
  <c r="G4076" i="38"/>
  <c r="F4076" i="38"/>
  <c r="E4076" i="38"/>
  <c r="H4075" i="38"/>
  <c r="G4075" i="38"/>
  <c r="F4075" i="38"/>
  <c r="E4075" i="38"/>
  <c r="H4074" i="38"/>
  <c r="G4074" i="38"/>
  <c r="F4074" i="38"/>
  <c r="E4074" i="38"/>
  <c r="H4073" i="38"/>
  <c r="G4073" i="38"/>
  <c r="F4073" i="38"/>
  <c r="E4073" i="38"/>
  <c r="H4072" i="38"/>
  <c r="G4072" i="38"/>
  <c r="F4072" i="38"/>
  <c r="E4072" i="38"/>
  <c r="H4071" i="38"/>
  <c r="G4071" i="38"/>
  <c r="F4071" i="38"/>
  <c r="E4071" i="38"/>
  <c r="H4070" i="38"/>
  <c r="G4070" i="38"/>
  <c r="F4070" i="38"/>
  <c r="E4070" i="38"/>
  <c r="H4069" i="38"/>
  <c r="G4069" i="38"/>
  <c r="F4069" i="38"/>
  <c r="E4069" i="38"/>
  <c r="H4068" i="38"/>
  <c r="G4068" i="38"/>
  <c r="F4068" i="38"/>
  <c r="E4068" i="38"/>
  <c r="H4067" i="38"/>
  <c r="G4067" i="38"/>
  <c r="F4067" i="38"/>
  <c r="E4067" i="38"/>
  <c r="H4066" i="38"/>
  <c r="G4066" i="38"/>
  <c r="F4066" i="38"/>
  <c r="E4066" i="38"/>
  <c r="H4065" i="38"/>
  <c r="G4065" i="38"/>
  <c r="F4065" i="38"/>
  <c r="E4065" i="38"/>
  <c r="H4064" i="38"/>
  <c r="G4064" i="38"/>
  <c r="F4064" i="38"/>
  <c r="E4064" i="38"/>
  <c r="H4063" i="38"/>
  <c r="G4063" i="38"/>
  <c r="F4063" i="38"/>
  <c r="E4063" i="38"/>
  <c r="H4062" i="38"/>
  <c r="G4062" i="38"/>
  <c r="F4062" i="38"/>
  <c r="E4062" i="38"/>
  <c r="H4061" i="38"/>
  <c r="G4061" i="38"/>
  <c r="F4061" i="38"/>
  <c r="E4061" i="38"/>
  <c r="H4060" i="38"/>
  <c r="G4060" i="38"/>
  <c r="F4060" i="38"/>
  <c r="E4060" i="38"/>
  <c r="H4059" i="38"/>
  <c r="G4059" i="38"/>
  <c r="F4059" i="38"/>
  <c r="E4059" i="38"/>
  <c r="H4058" i="38"/>
  <c r="G4058" i="38"/>
  <c r="F4058" i="38"/>
  <c r="E4058" i="38"/>
  <c r="H4057" i="38"/>
  <c r="G4057" i="38"/>
  <c r="F4057" i="38"/>
  <c r="E4057" i="38"/>
  <c r="H4056" i="38"/>
  <c r="G4056" i="38"/>
  <c r="F4056" i="38"/>
  <c r="E4056" i="38"/>
  <c r="H4055" i="38"/>
  <c r="G4055" i="38"/>
  <c r="F4055" i="38"/>
  <c r="E4055" i="38"/>
  <c r="H4054" i="38"/>
  <c r="G4054" i="38"/>
  <c r="F4054" i="38"/>
  <c r="E4054" i="38"/>
  <c r="H4053" i="38"/>
  <c r="G4053" i="38"/>
  <c r="F4053" i="38"/>
  <c r="E4053" i="38"/>
  <c r="H4052" i="38"/>
  <c r="G4052" i="38"/>
  <c r="F4052" i="38"/>
  <c r="E4052" i="38"/>
  <c r="H4051" i="38"/>
  <c r="G4051" i="38"/>
  <c r="F4051" i="38"/>
  <c r="E4051" i="38"/>
  <c r="H4050" i="38"/>
  <c r="G4050" i="38"/>
  <c r="F4050" i="38"/>
  <c r="E4050" i="38"/>
  <c r="H4049" i="38"/>
  <c r="G4049" i="38"/>
  <c r="F4049" i="38"/>
  <c r="E4049" i="38"/>
  <c r="H4048" i="38"/>
  <c r="G4048" i="38"/>
  <c r="F4048" i="38"/>
  <c r="E4048" i="38"/>
  <c r="H4047" i="38"/>
  <c r="G4047" i="38"/>
  <c r="F4047" i="38"/>
  <c r="E4047" i="38"/>
  <c r="H4046" i="38"/>
  <c r="G4046" i="38"/>
  <c r="F4046" i="38"/>
  <c r="E4046" i="38"/>
  <c r="H4045" i="38"/>
  <c r="G4045" i="38"/>
  <c r="F4045" i="38"/>
  <c r="E4045" i="38"/>
  <c r="H4044" i="38"/>
  <c r="G4044" i="38"/>
  <c r="F4044" i="38"/>
  <c r="E4044" i="38"/>
  <c r="H4043" i="38"/>
  <c r="G4043" i="38"/>
  <c r="F4043" i="38"/>
  <c r="E4043" i="38"/>
  <c r="H4042" i="38"/>
  <c r="G4042" i="38"/>
  <c r="F4042" i="38"/>
  <c r="E4042" i="38"/>
  <c r="H4041" i="38"/>
  <c r="G4041" i="38"/>
  <c r="F4041" i="38"/>
  <c r="E4041" i="38"/>
  <c r="H4040" i="38"/>
  <c r="G4040" i="38"/>
  <c r="F4040" i="38"/>
  <c r="E4040" i="38"/>
  <c r="H4039" i="38"/>
  <c r="G4039" i="38"/>
  <c r="F4039" i="38"/>
  <c r="E4039" i="38"/>
  <c r="H4038" i="38"/>
  <c r="G4038" i="38"/>
  <c r="F4038" i="38"/>
  <c r="E4038" i="38"/>
  <c r="H4037" i="38"/>
  <c r="G4037" i="38"/>
  <c r="F4037" i="38"/>
  <c r="E4037" i="38"/>
  <c r="H4036" i="38"/>
  <c r="G4036" i="38"/>
  <c r="F4036" i="38"/>
  <c r="E4036" i="38"/>
  <c r="H4035" i="38"/>
  <c r="G4035" i="38"/>
  <c r="F4035" i="38"/>
  <c r="E4035" i="38"/>
  <c r="H4034" i="38"/>
  <c r="G4034" i="38"/>
  <c r="F4034" i="38"/>
  <c r="E4034" i="38"/>
  <c r="H4033" i="38"/>
  <c r="G4033" i="38"/>
  <c r="F4033" i="38"/>
  <c r="E4033" i="38"/>
  <c r="H4032" i="38"/>
  <c r="G4032" i="38"/>
  <c r="F4032" i="38"/>
  <c r="E4032" i="38"/>
  <c r="H4031" i="38"/>
  <c r="G4031" i="38"/>
  <c r="F4031" i="38"/>
  <c r="E4031" i="38"/>
  <c r="H4030" i="38"/>
  <c r="G4030" i="38"/>
  <c r="F4030" i="38"/>
  <c r="E4030" i="38"/>
  <c r="H4029" i="38"/>
  <c r="G4029" i="38"/>
  <c r="F4029" i="38"/>
  <c r="E4029" i="38"/>
  <c r="H4028" i="38"/>
  <c r="G4028" i="38"/>
  <c r="F4028" i="38"/>
  <c r="E4028" i="38"/>
  <c r="H4027" i="38"/>
  <c r="G4027" i="38"/>
  <c r="F4027" i="38"/>
  <c r="E4027" i="38"/>
  <c r="H4026" i="38"/>
  <c r="G4026" i="38"/>
  <c r="F4026" i="38"/>
  <c r="E4026" i="38"/>
  <c r="H4025" i="38"/>
  <c r="G4025" i="38"/>
  <c r="F4025" i="38"/>
  <c r="E4025" i="38"/>
  <c r="H4024" i="38"/>
  <c r="G4024" i="38"/>
  <c r="F4024" i="38"/>
  <c r="E4024" i="38"/>
  <c r="H4023" i="38"/>
  <c r="G4023" i="38"/>
  <c r="F4023" i="38"/>
  <c r="E4023" i="38"/>
  <c r="H4022" i="38"/>
  <c r="G4022" i="38"/>
  <c r="F4022" i="38"/>
  <c r="E4022" i="38"/>
  <c r="H4021" i="38"/>
  <c r="G4021" i="38"/>
  <c r="F4021" i="38"/>
  <c r="E4021" i="38"/>
  <c r="H4020" i="38"/>
  <c r="G4020" i="38"/>
  <c r="F4020" i="38"/>
  <c r="E4020" i="38"/>
  <c r="H4019" i="38"/>
  <c r="G4019" i="38"/>
  <c r="F4019" i="38"/>
  <c r="E4019" i="38"/>
  <c r="H4018" i="38"/>
  <c r="G4018" i="38"/>
  <c r="F4018" i="38"/>
  <c r="E4018" i="38"/>
  <c r="H4017" i="38"/>
  <c r="G4017" i="38"/>
  <c r="F4017" i="38"/>
  <c r="E4017" i="38"/>
  <c r="H4016" i="38"/>
  <c r="G4016" i="38"/>
  <c r="F4016" i="38"/>
  <c r="E4016" i="38"/>
  <c r="H4015" i="38"/>
  <c r="G4015" i="38"/>
  <c r="F4015" i="38"/>
  <c r="E4015" i="38"/>
  <c r="H4014" i="38"/>
  <c r="G4014" i="38"/>
  <c r="F4014" i="38"/>
  <c r="E4014" i="38"/>
  <c r="H4013" i="38"/>
  <c r="G4013" i="38"/>
  <c r="F4013" i="38"/>
  <c r="E4013" i="38"/>
  <c r="H4012" i="38"/>
  <c r="G4012" i="38"/>
  <c r="F4012" i="38"/>
  <c r="E4012" i="38"/>
  <c r="H4011" i="38"/>
  <c r="G4011" i="38"/>
  <c r="F4011" i="38"/>
  <c r="E4011" i="38"/>
  <c r="H4010" i="38"/>
  <c r="G4010" i="38"/>
  <c r="F4010" i="38"/>
  <c r="E4010" i="38"/>
  <c r="H4009" i="38"/>
  <c r="G4009" i="38"/>
  <c r="F4009" i="38"/>
  <c r="E4009" i="38"/>
  <c r="H4008" i="38"/>
  <c r="G4008" i="38"/>
  <c r="F4008" i="38"/>
  <c r="E4008" i="38"/>
  <c r="H4007" i="38"/>
  <c r="G4007" i="38"/>
  <c r="F4007" i="38"/>
  <c r="E4007" i="38"/>
  <c r="H4006" i="38"/>
  <c r="G4006" i="38"/>
  <c r="F4006" i="38"/>
  <c r="E4006" i="38"/>
  <c r="H4005" i="38"/>
  <c r="G4005" i="38"/>
  <c r="F4005" i="38"/>
  <c r="E4005" i="38"/>
  <c r="H4004" i="38"/>
  <c r="G4004" i="38"/>
  <c r="F4004" i="38"/>
  <c r="E4004" i="38"/>
  <c r="H4003" i="38"/>
  <c r="G4003" i="38"/>
  <c r="F4003" i="38"/>
  <c r="E4003" i="38"/>
  <c r="H4002" i="38"/>
  <c r="G4002" i="38"/>
  <c r="F4002" i="38"/>
  <c r="E4002" i="38"/>
  <c r="H4001" i="38"/>
  <c r="G4001" i="38"/>
  <c r="F4001" i="38"/>
  <c r="E4001" i="38"/>
  <c r="H4000" i="38"/>
  <c r="G4000" i="38"/>
  <c r="F4000" i="38"/>
  <c r="E4000" i="38"/>
  <c r="H3999" i="38"/>
  <c r="G3999" i="38"/>
  <c r="F3999" i="38"/>
  <c r="E3999" i="38"/>
  <c r="H3998" i="38"/>
  <c r="G3998" i="38"/>
  <c r="F3998" i="38"/>
  <c r="E3998" i="38"/>
  <c r="H3997" i="38"/>
  <c r="G3997" i="38"/>
  <c r="F3997" i="38"/>
  <c r="E3997" i="38"/>
  <c r="H3996" i="38"/>
  <c r="G3996" i="38"/>
  <c r="F3996" i="38"/>
  <c r="E3996" i="38"/>
  <c r="H3995" i="38"/>
  <c r="G3995" i="38"/>
  <c r="F3995" i="38"/>
  <c r="E3995" i="38"/>
  <c r="H3994" i="38"/>
  <c r="G3994" i="38"/>
  <c r="F3994" i="38"/>
  <c r="E3994" i="38"/>
  <c r="H3993" i="38"/>
  <c r="G3993" i="38"/>
  <c r="F3993" i="38"/>
  <c r="E3993" i="38"/>
  <c r="H3992" i="38"/>
  <c r="G3992" i="38"/>
  <c r="F3992" i="38"/>
  <c r="E3992" i="38"/>
  <c r="H3991" i="38"/>
  <c r="G3991" i="38"/>
  <c r="F3991" i="38"/>
  <c r="E3991" i="38"/>
  <c r="H3990" i="38"/>
  <c r="G3990" i="38"/>
  <c r="F3990" i="38"/>
  <c r="E3990" i="38"/>
  <c r="H3989" i="38"/>
  <c r="G3989" i="38"/>
  <c r="F3989" i="38"/>
  <c r="E3989" i="38"/>
  <c r="H3988" i="38"/>
  <c r="G3988" i="38"/>
  <c r="F3988" i="38"/>
  <c r="E3988" i="38"/>
  <c r="H3987" i="38"/>
  <c r="G3987" i="38"/>
  <c r="F3987" i="38"/>
  <c r="E3987" i="38"/>
  <c r="H3986" i="38"/>
  <c r="G3986" i="38"/>
  <c r="F3986" i="38"/>
  <c r="E3986" i="38"/>
  <c r="H3985" i="38"/>
  <c r="G3985" i="38"/>
  <c r="F3985" i="38"/>
  <c r="E3985" i="38"/>
  <c r="H3984" i="38"/>
  <c r="G3984" i="38"/>
  <c r="F3984" i="38"/>
  <c r="E3984" i="38"/>
  <c r="H3983" i="38"/>
  <c r="G3983" i="38"/>
  <c r="F3983" i="38"/>
  <c r="E3983" i="38"/>
  <c r="H3982" i="38"/>
  <c r="G3982" i="38"/>
  <c r="F3982" i="38"/>
  <c r="E3982" i="38"/>
  <c r="H3981" i="38"/>
  <c r="G3981" i="38"/>
  <c r="F3981" i="38"/>
  <c r="E3981" i="38"/>
  <c r="H3980" i="38"/>
  <c r="G3980" i="38"/>
  <c r="F3980" i="38"/>
  <c r="E3980" i="38"/>
  <c r="H3979" i="38"/>
  <c r="G3979" i="38"/>
  <c r="F3979" i="38"/>
  <c r="E3979" i="38"/>
  <c r="H3978" i="38"/>
  <c r="G3978" i="38"/>
  <c r="F3978" i="38"/>
  <c r="E3978" i="38"/>
  <c r="H3977" i="38"/>
  <c r="G3977" i="38"/>
  <c r="F3977" i="38"/>
  <c r="E3977" i="38"/>
  <c r="H3976" i="38"/>
  <c r="G3976" i="38"/>
  <c r="F3976" i="38"/>
  <c r="E3976" i="38"/>
  <c r="H3975" i="38"/>
  <c r="G3975" i="38"/>
  <c r="F3975" i="38"/>
  <c r="E3975" i="38"/>
  <c r="H3974" i="38"/>
  <c r="G3974" i="38"/>
  <c r="F3974" i="38"/>
  <c r="E3974" i="38"/>
  <c r="H3973" i="38"/>
  <c r="G3973" i="38"/>
  <c r="F3973" i="38"/>
  <c r="E3973" i="38"/>
  <c r="H3972" i="38"/>
  <c r="G3972" i="38"/>
  <c r="F3972" i="38"/>
  <c r="E3972" i="38"/>
  <c r="H3971" i="38"/>
  <c r="G3971" i="38"/>
  <c r="F3971" i="38"/>
  <c r="E3971" i="38"/>
  <c r="H3970" i="38"/>
  <c r="G3970" i="38"/>
  <c r="F3970" i="38"/>
  <c r="E3970" i="38"/>
  <c r="H3969" i="38"/>
  <c r="G3969" i="38"/>
  <c r="F3969" i="38"/>
  <c r="E3969" i="38"/>
  <c r="H3968" i="38"/>
  <c r="G3968" i="38"/>
  <c r="F3968" i="38"/>
  <c r="E3968" i="38"/>
  <c r="H3967" i="38"/>
  <c r="G3967" i="38"/>
  <c r="F3967" i="38"/>
  <c r="E3967" i="38"/>
  <c r="H3966" i="38"/>
  <c r="G3966" i="38"/>
  <c r="F3966" i="38"/>
  <c r="E3966" i="38"/>
  <c r="H3965" i="38"/>
  <c r="G3965" i="38"/>
  <c r="F3965" i="38"/>
  <c r="E3965" i="38"/>
  <c r="H3964" i="38"/>
  <c r="G3964" i="38"/>
  <c r="F3964" i="38"/>
  <c r="E3964" i="38"/>
  <c r="H3963" i="38"/>
  <c r="G3963" i="38"/>
  <c r="F3963" i="38"/>
  <c r="E3963" i="38"/>
  <c r="H3962" i="38"/>
  <c r="G3962" i="38"/>
  <c r="F3962" i="38"/>
  <c r="E3962" i="38"/>
  <c r="H3961" i="38"/>
  <c r="G3961" i="38"/>
  <c r="F3961" i="38"/>
  <c r="E3961" i="38"/>
  <c r="H3960" i="38"/>
  <c r="G3960" i="38"/>
  <c r="F3960" i="38"/>
  <c r="E3960" i="38"/>
  <c r="H3959" i="38"/>
  <c r="G3959" i="38"/>
  <c r="F3959" i="38"/>
  <c r="E3959" i="38"/>
  <c r="H3958" i="38"/>
  <c r="G3958" i="38"/>
  <c r="F3958" i="38"/>
  <c r="E3958" i="38"/>
  <c r="H3957" i="38"/>
  <c r="G3957" i="38"/>
  <c r="F3957" i="38"/>
  <c r="E3957" i="38"/>
  <c r="H3956" i="38"/>
  <c r="G3956" i="38"/>
  <c r="F3956" i="38"/>
  <c r="E3956" i="38"/>
  <c r="H3955" i="38"/>
  <c r="G3955" i="38"/>
  <c r="F3955" i="38"/>
  <c r="E3955" i="38"/>
  <c r="H3954" i="38"/>
  <c r="G3954" i="38"/>
  <c r="F3954" i="38"/>
  <c r="E3954" i="38"/>
  <c r="H3953" i="38"/>
  <c r="G3953" i="38"/>
  <c r="F3953" i="38"/>
  <c r="E3953" i="38"/>
  <c r="H3952" i="38"/>
  <c r="G3952" i="38"/>
  <c r="F3952" i="38"/>
  <c r="E3952" i="38"/>
  <c r="H3951" i="38"/>
  <c r="G3951" i="38"/>
  <c r="F3951" i="38"/>
  <c r="E3951" i="38"/>
  <c r="H3950" i="38"/>
  <c r="G3950" i="38"/>
  <c r="F3950" i="38"/>
  <c r="E3950" i="38"/>
  <c r="H3949" i="38"/>
  <c r="G3949" i="38"/>
  <c r="F3949" i="38"/>
  <c r="E3949" i="38"/>
  <c r="H3948" i="38"/>
  <c r="G3948" i="38"/>
  <c r="F3948" i="38"/>
  <c r="E3948" i="38"/>
  <c r="H3947" i="38"/>
  <c r="G3947" i="38"/>
  <c r="F3947" i="38"/>
  <c r="E3947" i="38"/>
  <c r="H3946" i="38"/>
  <c r="G3946" i="38"/>
  <c r="F3946" i="38"/>
  <c r="E3946" i="38"/>
  <c r="H3945" i="38"/>
  <c r="G3945" i="38"/>
  <c r="F3945" i="38"/>
  <c r="E3945" i="38"/>
  <c r="H3944" i="38"/>
  <c r="G3944" i="38"/>
  <c r="F3944" i="38"/>
  <c r="E3944" i="38"/>
  <c r="H3943" i="38"/>
  <c r="G3943" i="38"/>
  <c r="F3943" i="38"/>
  <c r="E3943" i="38"/>
  <c r="H3942" i="38"/>
  <c r="G3942" i="38"/>
  <c r="F3942" i="38"/>
  <c r="E3942" i="38"/>
  <c r="H3941" i="38"/>
  <c r="G3941" i="38"/>
  <c r="F3941" i="38"/>
  <c r="E3941" i="38"/>
  <c r="H3940" i="38"/>
  <c r="G3940" i="38"/>
  <c r="F3940" i="38"/>
  <c r="E3940" i="38"/>
  <c r="H3939" i="38"/>
  <c r="G3939" i="38"/>
  <c r="F3939" i="38"/>
  <c r="E3939" i="38"/>
  <c r="H3938" i="38"/>
  <c r="G3938" i="38"/>
  <c r="F3938" i="38"/>
  <c r="E3938" i="38"/>
  <c r="H3937" i="38"/>
  <c r="G3937" i="38"/>
  <c r="F3937" i="38"/>
  <c r="E3937" i="38"/>
  <c r="H3936" i="38"/>
  <c r="G3936" i="38"/>
  <c r="F3936" i="38"/>
  <c r="E3936" i="38"/>
  <c r="H3935" i="38"/>
  <c r="G3935" i="38"/>
  <c r="F3935" i="38"/>
  <c r="E3935" i="38"/>
  <c r="H3934" i="38"/>
  <c r="G3934" i="38"/>
  <c r="F3934" i="38"/>
  <c r="E3934" i="38"/>
  <c r="H3933" i="38"/>
  <c r="G3933" i="38"/>
  <c r="F3933" i="38"/>
  <c r="E3933" i="38"/>
  <c r="H3932" i="38"/>
  <c r="G3932" i="38"/>
  <c r="F3932" i="38"/>
  <c r="E3932" i="38"/>
  <c r="H3931" i="38"/>
  <c r="G3931" i="38"/>
  <c r="F3931" i="38"/>
  <c r="E3931" i="38"/>
  <c r="H3930" i="38"/>
  <c r="G3930" i="38"/>
  <c r="F3930" i="38"/>
  <c r="E3930" i="38"/>
  <c r="H3929" i="38"/>
  <c r="G3929" i="38"/>
  <c r="F3929" i="38"/>
  <c r="E3929" i="38"/>
  <c r="H3928" i="38"/>
  <c r="G3928" i="38"/>
  <c r="F3928" i="38"/>
  <c r="E3928" i="38"/>
  <c r="H3927" i="38"/>
  <c r="G3927" i="38"/>
  <c r="F3927" i="38"/>
  <c r="E3927" i="38"/>
  <c r="H3926" i="38"/>
  <c r="G3926" i="38"/>
  <c r="F3926" i="38"/>
  <c r="E3926" i="38"/>
  <c r="H3925" i="38"/>
  <c r="G3925" i="38"/>
  <c r="F3925" i="38"/>
  <c r="E3925" i="38"/>
  <c r="H3924" i="38"/>
  <c r="G3924" i="38"/>
  <c r="F3924" i="38"/>
  <c r="E3924" i="38"/>
  <c r="H3923" i="38"/>
  <c r="G3923" i="38"/>
  <c r="F3923" i="38"/>
  <c r="E3923" i="38"/>
  <c r="H3922" i="38"/>
  <c r="G3922" i="38"/>
  <c r="F3922" i="38"/>
  <c r="E3922" i="38"/>
  <c r="H3921" i="38"/>
  <c r="G3921" i="38"/>
  <c r="F3921" i="38"/>
  <c r="E3921" i="38"/>
  <c r="H3920" i="38"/>
  <c r="G3920" i="38"/>
  <c r="F3920" i="38"/>
  <c r="E3920" i="38"/>
  <c r="H3919" i="38"/>
  <c r="G3919" i="38"/>
  <c r="F3919" i="38"/>
  <c r="E3919" i="38"/>
  <c r="H3918" i="38"/>
  <c r="G3918" i="38"/>
  <c r="F3918" i="38"/>
  <c r="E3918" i="38"/>
  <c r="H3917" i="38"/>
  <c r="G3917" i="38"/>
  <c r="F3917" i="38"/>
  <c r="E3917" i="38"/>
  <c r="H3916" i="38"/>
  <c r="G3916" i="38"/>
  <c r="F3916" i="38"/>
  <c r="E3916" i="38"/>
  <c r="H3915" i="38"/>
  <c r="G3915" i="38"/>
  <c r="F3915" i="38"/>
  <c r="E3915" i="38"/>
  <c r="H3914" i="38"/>
  <c r="G3914" i="38"/>
  <c r="F3914" i="38"/>
  <c r="E3914" i="38"/>
  <c r="H3913" i="38"/>
  <c r="G3913" i="38"/>
  <c r="F3913" i="38"/>
  <c r="E3913" i="38"/>
  <c r="H3912" i="38"/>
  <c r="G3912" i="38"/>
  <c r="F3912" i="38"/>
  <c r="E3912" i="38"/>
  <c r="H3911" i="38"/>
  <c r="G3911" i="38"/>
  <c r="F3911" i="38"/>
  <c r="E3911" i="38"/>
  <c r="H3910" i="38"/>
  <c r="G3910" i="38"/>
  <c r="F3910" i="38"/>
  <c r="E3910" i="38"/>
  <c r="H3909" i="38"/>
  <c r="G3909" i="38"/>
  <c r="F3909" i="38"/>
  <c r="E3909" i="38"/>
  <c r="H3908" i="38"/>
  <c r="G3908" i="38"/>
  <c r="F3908" i="38"/>
  <c r="E3908" i="38"/>
  <c r="H3907" i="38"/>
  <c r="G3907" i="38"/>
  <c r="F3907" i="38"/>
  <c r="E3907" i="38"/>
  <c r="H3906" i="38"/>
  <c r="G3906" i="38"/>
  <c r="F3906" i="38"/>
  <c r="E3906" i="38"/>
  <c r="H3905" i="38"/>
  <c r="G3905" i="38"/>
  <c r="F3905" i="38"/>
  <c r="E3905" i="38"/>
  <c r="H3904" i="38"/>
  <c r="G3904" i="38"/>
  <c r="F3904" i="38"/>
  <c r="E3904" i="38"/>
  <c r="H3903" i="38"/>
  <c r="G3903" i="38"/>
  <c r="F3903" i="38"/>
  <c r="E3903" i="38"/>
  <c r="H3902" i="38"/>
  <c r="G3902" i="38"/>
  <c r="F3902" i="38"/>
  <c r="E3902" i="38"/>
  <c r="H3901" i="38"/>
  <c r="G3901" i="38"/>
  <c r="F3901" i="38"/>
  <c r="E3901" i="38"/>
  <c r="H3900" i="38"/>
  <c r="G3900" i="38"/>
  <c r="F3900" i="38"/>
  <c r="E3900" i="38"/>
  <c r="H3899" i="38"/>
  <c r="G3899" i="38"/>
  <c r="F3899" i="38"/>
  <c r="E3899" i="38"/>
  <c r="H3898" i="38"/>
  <c r="G3898" i="38"/>
  <c r="F3898" i="38"/>
  <c r="E3898" i="38"/>
  <c r="H3897" i="38"/>
  <c r="G3897" i="38"/>
  <c r="F3897" i="38"/>
  <c r="E3897" i="38"/>
  <c r="H3896" i="38"/>
  <c r="G3896" i="38"/>
  <c r="F3896" i="38"/>
  <c r="E3896" i="38"/>
  <c r="H3895" i="38"/>
  <c r="G3895" i="38"/>
  <c r="F3895" i="38"/>
  <c r="E3895" i="38"/>
  <c r="H3894" i="38"/>
  <c r="G3894" i="38"/>
  <c r="F3894" i="38"/>
  <c r="E3894" i="38"/>
  <c r="H3893" i="38"/>
  <c r="G3893" i="38"/>
  <c r="F3893" i="38"/>
  <c r="E3893" i="38"/>
  <c r="H3892" i="38"/>
  <c r="G3892" i="38"/>
  <c r="F3892" i="38"/>
  <c r="E3892" i="38"/>
  <c r="H3891" i="38"/>
  <c r="G3891" i="38"/>
  <c r="F3891" i="38"/>
  <c r="E3891" i="38"/>
  <c r="H3890" i="38"/>
  <c r="G3890" i="38"/>
  <c r="F3890" i="38"/>
  <c r="E3890" i="38"/>
  <c r="H3889" i="38"/>
  <c r="G3889" i="38"/>
  <c r="F3889" i="38"/>
  <c r="E3889" i="38"/>
  <c r="H3888" i="38"/>
  <c r="G3888" i="38"/>
  <c r="F3888" i="38"/>
  <c r="E3888" i="38"/>
  <c r="H3887" i="38"/>
  <c r="G3887" i="38"/>
  <c r="F3887" i="38"/>
  <c r="E3887" i="38"/>
  <c r="H3886" i="38"/>
  <c r="G3886" i="38"/>
  <c r="F3886" i="38"/>
  <c r="E3886" i="38"/>
  <c r="H3885" i="38"/>
  <c r="G3885" i="38"/>
  <c r="F3885" i="38"/>
  <c r="E3885" i="38"/>
  <c r="H3884" i="38"/>
  <c r="G3884" i="38"/>
  <c r="F3884" i="38"/>
  <c r="E3884" i="38"/>
  <c r="H3883" i="38"/>
  <c r="G3883" i="38"/>
  <c r="F3883" i="38"/>
  <c r="E3883" i="38"/>
  <c r="H3882" i="38"/>
  <c r="G3882" i="38"/>
  <c r="F3882" i="38"/>
  <c r="E3882" i="38"/>
  <c r="H3881" i="38"/>
  <c r="G3881" i="38"/>
  <c r="F3881" i="38"/>
  <c r="E3881" i="38"/>
  <c r="H3880" i="38"/>
  <c r="G3880" i="38"/>
  <c r="F3880" i="38"/>
  <c r="E3880" i="38"/>
  <c r="H3879" i="38"/>
  <c r="G3879" i="38"/>
  <c r="F3879" i="38"/>
  <c r="E3879" i="38"/>
  <c r="H3878" i="38"/>
  <c r="G3878" i="38"/>
  <c r="F3878" i="38"/>
  <c r="E3878" i="38"/>
  <c r="H3877" i="38"/>
  <c r="G3877" i="38"/>
  <c r="F3877" i="38"/>
  <c r="E3877" i="38"/>
  <c r="H3876" i="38"/>
  <c r="G3876" i="38"/>
  <c r="F3876" i="38"/>
  <c r="E3876" i="38"/>
  <c r="H3875" i="38"/>
  <c r="G3875" i="38"/>
  <c r="F3875" i="38"/>
  <c r="E3875" i="38"/>
  <c r="H3874" i="38"/>
  <c r="G3874" i="38"/>
  <c r="F3874" i="38"/>
  <c r="E3874" i="38"/>
  <c r="H3873" i="38"/>
  <c r="G3873" i="38"/>
  <c r="F3873" i="38"/>
  <c r="E3873" i="38"/>
  <c r="H3872" i="38"/>
  <c r="G3872" i="38"/>
  <c r="F3872" i="38"/>
  <c r="E3872" i="38"/>
  <c r="H3871" i="38"/>
  <c r="G3871" i="38"/>
  <c r="F3871" i="38"/>
  <c r="E3871" i="38"/>
  <c r="H3870" i="38"/>
  <c r="G3870" i="38"/>
  <c r="F3870" i="38"/>
  <c r="E3870" i="38"/>
  <c r="H3869" i="38"/>
  <c r="G3869" i="38"/>
  <c r="F3869" i="38"/>
  <c r="E3869" i="38"/>
  <c r="H3868" i="38"/>
  <c r="G3868" i="38"/>
  <c r="F3868" i="38"/>
  <c r="E3868" i="38"/>
  <c r="H3867" i="38"/>
  <c r="G3867" i="38"/>
  <c r="F3867" i="38"/>
  <c r="E3867" i="38"/>
  <c r="H3866" i="38"/>
  <c r="G3866" i="38"/>
  <c r="F3866" i="38"/>
  <c r="E3866" i="38"/>
  <c r="H3865" i="38"/>
  <c r="G3865" i="38"/>
  <c r="F3865" i="38"/>
  <c r="E3865" i="38"/>
  <c r="H3864" i="38"/>
  <c r="G3864" i="38"/>
  <c r="F3864" i="38"/>
  <c r="E3864" i="38"/>
  <c r="H3863" i="38"/>
  <c r="G3863" i="38"/>
  <c r="F3863" i="38"/>
  <c r="E3863" i="38"/>
  <c r="H3862" i="38"/>
  <c r="G3862" i="38"/>
  <c r="F3862" i="38"/>
  <c r="E3862" i="38"/>
  <c r="H3861" i="38"/>
  <c r="G3861" i="38"/>
  <c r="F3861" i="38"/>
  <c r="E3861" i="38"/>
  <c r="H3860" i="38"/>
  <c r="G3860" i="38"/>
  <c r="F3860" i="38"/>
  <c r="E3860" i="38"/>
  <c r="H3859" i="38"/>
  <c r="G3859" i="38"/>
  <c r="F3859" i="38"/>
  <c r="E3859" i="38"/>
  <c r="H3858" i="38"/>
  <c r="G3858" i="38"/>
  <c r="F3858" i="38"/>
  <c r="E3858" i="38"/>
  <c r="H3857" i="38"/>
  <c r="G3857" i="38"/>
  <c r="F3857" i="38"/>
  <c r="E3857" i="38"/>
  <c r="H3856" i="38"/>
  <c r="G3856" i="38"/>
  <c r="F3856" i="38"/>
  <c r="E3856" i="38"/>
  <c r="H3855" i="38"/>
  <c r="G3855" i="38"/>
  <c r="F3855" i="38"/>
  <c r="E3855" i="38"/>
  <c r="H3854" i="38"/>
  <c r="G3854" i="38"/>
  <c r="F3854" i="38"/>
  <c r="E3854" i="38"/>
  <c r="H3853" i="38"/>
  <c r="G3853" i="38"/>
  <c r="F3853" i="38"/>
  <c r="E3853" i="38"/>
  <c r="H3852" i="38"/>
  <c r="G3852" i="38"/>
  <c r="F3852" i="38"/>
  <c r="E3852" i="38"/>
  <c r="H3851" i="38"/>
  <c r="G3851" i="38"/>
  <c r="F3851" i="38"/>
  <c r="E3851" i="38"/>
  <c r="H3850" i="38"/>
  <c r="G3850" i="38"/>
  <c r="F3850" i="38"/>
  <c r="E3850" i="38"/>
  <c r="H3849" i="38"/>
  <c r="G3849" i="38"/>
  <c r="F3849" i="38"/>
  <c r="E3849" i="38"/>
  <c r="H3848" i="38"/>
  <c r="G3848" i="38"/>
  <c r="F3848" i="38"/>
  <c r="E3848" i="38"/>
  <c r="H3847" i="38"/>
  <c r="G3847" i="38"/>
  <c r="F3847" i="38"/>
  <c r="E3847" i="38"/>
  <c r="H3846" i="38"/>
  <c r="G3846" i="38"/>
  <c r="F3846" i="38"/>
  <c r="E3846" i="38"/>
  <c r="H3845" i="38"/>
  <c r="G3845" i="38"/>
  <c r="F3845" i="38"/>
  <c r="E3845" i="38"/>
  <c r="H3844" i="38"/>
  <c r="G3844" i="38"/>
  <c r="F3844" i="38"/>
  <c r="E3844" i="38"/>
  <c r="H3843" i="38"/>
  <c r="G3843" i="38"/>
  <c r="F3843" i="38"/>
  <c r="E3843" i="38"/>
  <c r="H3842" i="38"/>
  <c r="G3842" i="38"/>
  <c r="F3842" i="38"/>
  <c r="E3842" i="38"/>
  <c r="H3841" i="38"/>
  <c r="G3841" i="38"/>
  <c r="F3841" i="38"/>
  <c r="E3841" i="38"/>
  <c r="H3840" i="38"/>
  <c r="G3840" i="38"/>
  <c r="F3840" i="38"/>
  <c r="E3840" i="38"/>
  <c r="H3839" i="38"/>
  <c r="G3839" i="38"/>
  <c r="F3839" i="38"/>
  <c r="E3839" i="38"/>
  <c r="H3838" i="38"/>
  <c r="G3838" i="38"/>
  <c r="F3838" i="38"/>
  <c r="E3838" i="38"/>
  <c r="H3837" i="38"/>
  <c r="G3837" i="38"/>
  <c r="F3837" i="38"/>
  <c r="E3837" i="38"/>
  <c r="H3836" i="38"/>
  <c r="G3836" i="38"/>
  <c r="F3836" i="38"/>
  <c r="E3836" i="38"/>
  <c r="H3835" i="38"/>
  <c r="G3835" i="38"/>
  <c r="F3835" i="38"/>
  <c r="E3835" i="38"/>
  <c r="H3834" i="38"/>
  <c r="G3834" i="38"/>
  <c r="F3834" i="38"/>
  <c r="E3834" i="38"/>
  <c r="H3833" i="38"/>
  <c r="G3833" i="38"/>
  <c r="F3833" i="38"/>
  <c r="E3833" i="38"/>
  <c r="H3832" i="38"/>
  <c r="G3832" i="38"/>
  <c r="F3832" i="38"/>
  <c r="E3832" i="38"/>
  <c r="H3831" i="38"/>
  <c r="G3831" i="38"/>
  <c r="F3831" i="38"/>
  <c r="E3831" i="38"/>
  <c r="H3830" i="38"/>
  <c r="G3830" i="38"/>
  <c r="F3830" i="38"/>
  <c r="E3830" i="38"/>
  <c r="H3829" i="38"/>
  <c r="G3829" i="38"/>
  <c r="F3829" i="38"/>
  <c r="E3829" i="38"/>
  <c r="H3828" i="38"/>
  <c r="G3828" i="38"/>
  <c r="F3828" i="38"/>
  <c r="E3828" i="38"/>
  <c r="H3827" i="38"/>
  <c r="G3827" i="38"/>
  <c r="F3827" i="38"/>
  <c r="E3827" i="38"/>
  <c r="H3826" i="38"/>
  <c r="G3826" i="38"/>
  <c r="F3826" i="38"/>
  <c r="E3826" i="38"/>
  <c r="H3825" i="38"/>
  <c r="G3825" i="38"/>
  <c r="F3825" i="38"/>
  <c r="E3825" i="38"/>
  <c r="H3824" i="38"/>
  <c r="G3824" i="38"/>
  <c r="F3824" i="38"/>
  <c r="E3824" i="38"/>
  <c r="H3823" i="38"/>
  <c r="G3823" i="38"/>
  <c r="F3823" i="38"/>
  <c r="E3823" i="38"/>
  <c r="H3822" i="38"/>
  <c r="G3822" i="38"/>
  <c r="F3822" i="38"/>
  <c r="E3822" i="38"/>
  <c r="H3821" i="38"/>
  <c r="G3821" i="38"/>
  <c r="F3821" i="38"/>
  <c r="E3821" i="38"/>
  <c r="H3820" i="38"/>
  <c r="G3820" i="38"/>
  <c r="F3820" i="38"/>
  <c r="E3820" i="38"/>
  <c r="H3819" i="38"/>
  <c r="G3819" i="38"/>
  <c r="F3819" i="38"/>
  <c r="E3819" i="38"/>
  <c r="H3818" i="38"/>
  <c r="G3818" i="38"/>
  <c r="F3818" i="38"/>
  <c r="E3818" i="38"/>
  <c r="H3817" i="38"/>
  <c r="G3817" i="38"/>
  <c r="F3817" i="38"/>
  <c r="E3817" i="38"/>
  <c r="H3816" i="38"/>
  <c r="G3816" i="38"/>
  <c r="F3816" i="38"/>
  <c r="E3816" i="38"/>
  <c r="H3815" i="38"/>
  <c r="G3815" i="38"/>
  <c r="F3815" i="38"/>
  <c r="E3815" i="38"/>
  <c r="H3814" i="38"/>
  <c r="G3814" i="38"/>
  <c r="F3814" i="38"/>
  <c r="E3814" i="38"/>
  <c r="H3813" i="38"/>
  <c r="G3813" i="38"/>
  <c r="F3813" i="38"/>
  <c r="E3813" i="38"/>
  <c r="H3812" i="38"/>
  <c r="G3812" i="38"/>
  <c r="F3812" i="38"/>
  <c r="E3812" i="38"/>
  <c r="H3811" i="38"/>
  <c r="G3811" i="38"/>
  <c r="F3811" i="38"/>
  <c r="E3811" i="38"/>
  <c r="H3810" i="38"/>
  <c r="G3810" i="38"/>
  <c r="F3810" i="38"/>
  <c r="E3810" i="38"/>
  <c r="H3809" i="38"/>
  <c r="G3809" i="38"/>
  <c r="F3809" i="38"/>
  <c r="E3809" i="38"/>
  <c r="H3808" i="38"/>
  <c r="G3808" i="38"/>
  <c r="F3808" i="38"/>
  <c r="E3808" i="38"/>
  <c r="H3807" i="38"/>
  <c r="G3807" i="38"/>
  <c r="F3807" i="38"/>
  <c r="E3807" i="38"/>
  <c r="H3806" i="38"/>
  <c r="G3806" i="38"/>
  <c r="F3806" i="38"/>
  <c r="E3806" i="38"/>
  <c r="H3805" i="38"/>
  <c r="G3805" i="38"/>
  <c r="F3805" i="38"/>
  <c r="E3805" i="38"/>
  <c r="H3804" i="38"/>
  <c r="G3804" i="38"/>
  <c r="F3804" i="38"/>
  <c r="E3804" i="38"/>
  <c r="H3803" i="38"/>
  <c r="G3803" i="38"/>
  <c r="F3803" i="38"/>
  <c r="E3803" i="38"/>
  <c r="H3802" i="38"/>
  <c r="G3802" i="38"/>
  <c r="F3802" i="38"/>
  <c r="E3802" i="38"/>
  <c r="H3801" i="38"/>
  <c r="G3801" i="38"/>
  <c r="F3801" i="38"/>
  <c r="E3801" i="38"/>
  <c r="H3800" i="38"/>
  <c r="G3800" i="38"/>
  <c r="F3800" i="38"/>
  <c r="E3800" i="38"/>
  <c r="H3799" i="38"/>
  <c r="G3799" i="38"/>
  <c r="F3799" i="38"/>
  <c r="E3799" i="38"/>
  <c r="H3798" i="38"/>
  <c r="G3798" i="38"/>
  <c r="F3798" i="38"/>
  <c r="E3798" i="38"/>
  <c r="H3797" i="38"/>
  <c r="G3797" i="38"/>
  <c r="F3797" i="38"/>
  <c r="E3797" i="38"/>
  <c r="H3796" i="38"/>
  <c r="G3796" i="38"/>
  <c r="F3796" i="38"/>
  <c r="E3796" i="38"/>
  <c r="H3795" i="38"/>
  <c r="G3795" i="38"/>
  <c r="F3795" i="38"/>
  <c r="E3795" i="38"/>
  <c r="H3794" i="38"/>
  <c r="G3794" i="38"/>
  <c r="F3794" i="38"/>
  <c r="E3794" i="38"/>
  <c r="H3793" i="38"/>
  <c r="G3793" i="38"/>
  <c r="F3793" i="38"/>
  <c r="E3793" i="38"/>
  <c r="H3792" i="38"/>
  <c r="G3792" i="38"/>
  <c r="F3792" i="38"/>
  <c r="E3792" i="38"/>
  <c r="H3791" i="38"/>
  <c r="G3791" i="38"/>
  <c r="F3791" i="38"/>
  <c r="E3791" i="38"/>
  <c r="H3790" i="38"/>
  <c r="G3790" i="38"/>
  <c r="F3790" i="38"/>
  <c r="E3790" i="38"/>
  <c r="H3789" i="38"/>
  <c r="G3789" i="38"/>
  <c r="F3789" i="38"/>
  <c r="E3789" i="38"/>
  <c r="H3788" i="38"/>
  <c r="G3788" i="38"/>
  <c r="F3788" i="38"/>
  <c r="E3788" i="38"/>
  <c r="H3787" i="38"/>
  <c r="G3787" i="38"/>
  <c r="F3787" i="38"/>
  <c r="E3787" i="38"/>
  <c r="H3786" i="38"/>
  <c r="G3786" i="38"/>
  <c r="F3786" i="38"/>
  <c r="E3786" i="38"/>
  <c r="H3785" i="38"/>
  <c r="G3785" i="38"/>
  <c r="F3785" i="38"/>
  <c r="E3785" i="38"/>
  <c r="H3784" i="38"/>
  <c r="G3784" i="38"/>
  <c r="F3784" i="38"/>
  <c r="E3784" i="38"/>
  <c r="H3783" i="38"/>
  <c r="G3783" i="38"/>
  <c r="F3783" i="38"/>
  <c r="E3783" i="38"/>
  <c r="H3782" i="38"/>
  <c r="G3782" i="38"/>
  <c r="F3782" i="38"/>
  <c r="E3782" i="38"/>
  <c r="H3781" i="38"/>
  <c r="G3781" i="38"/>
  <c r="F3781" i="38"/>
  <c r="E3781" i="38"/>
  <c r="H3780" i="38"/>
  <c r="G3780" i="38"/>
  <c r="F3780" i="38"/>
  <c r="E3780" i="38"/>
  <c r="H3779" i="38"/>
  <c r="G3779" i="38"/>
  <c r="F3779" i="38"/>
  <c r="E3779" i="38"/>
  <c r="H3778" i="38"/>
  <c r="G3778" i="38"/>
  <c r="F3778" i="38"/>
  <c r="E3778" i="38"/>
  <c r="H3777" i="38"/>
  <c r="G3777" i="38"/>
  <c r="F3777" i="38"/>
  <c r="E3777" i="38"/>
  <c r="H3776" i="38"/>
  <c r="G3776" i="38"/>
  <c r="F3776" i="38"/>
  <c r="E3776" i="38"/>
  <c r="H3775" i="38"/>
  <c r="G3775" i="38"/>
  <c r="F3775" i="38"/>
  <c r="E3775" i="38"/>
  <c r="H3774" i="38"/>
  <c r="G3774" i="38"/>
  <c r="F3774" i="38"/>
  <c r="E3774" i="38"/>
  <c r="H3773" i="38"/>
  <c r="G3773" i="38"/>
  <c r="F3773" i="38"/>
  <c r="E3773" i="38"/>
  <c r="H3772" i="38"/>
  <c r="G3772" i="38"/>
  <c r="F3772" i="38"/>
  <c r="E3772" i="38"/>
  <c r="H3771" i="38"/>
  <c r="G3771" i="38"/>
  <c r="F3771" i="38"/>
  <c r="E3771" i="38"/>
  <c r="H3770" i="38"/>
  <c r="G3770" i="38"/>
  <c r="F3770" i="38"/>
  <c r="E3770" i="38"/>
  <c r="H3769" i="38"/>
  <c r="G3769" i="38"/>
  <c r="F3769" i="38"/>
  <c r="E3769" i="38"/>
  <c r="H3768" i="38"/>
  <c r="G3768" i="38"/>
  <c r="F3768" i="38"/>
  <c r="E3768" i="38"/>
  <c r="H3767" i="38"/>
  <c r="G3767" i="38"/>
  <c r="F3767" i="38"/>
  <c r="E3767" i="38"/>
  <c r="H3766" i="38"/>
  <c r="G3766" i="38"/>
  <c r="F3766" i="38"/>
  <c r="E3766" i="38"/>
  <c r="H3765" i="38"/>
  <c r="G3765" i="38"/>
  <c r="F3765" i="38"/>
  <c r="E3765" i="38"/>
  <c r="H3764" i="38"/>
  <c r="G3764" i="38"/>
  <c r="F3764" i="38"/>
  <c r="E3764" i="38"/>
  <c r="H3763" i="38"/>
  <c r="G3763" i="38"/>
  <c r="F3763" i="38"/>
  <c r="E3763" i="38"/>
  <c r="H3762" i="38"/>
  <c r="G3762" i="38"/>
  <c r="F3762" i="38"/>
  <c r="E3762" i="38"/>
  <c r="H3761" i="38"/>
  <c r="G3761" i="38"/>
  <c r="F3761" i="38"/>
  <c r="E3761" i="38"/>
  <c r="H3760" i="38"/>
  <c r="G3760" i="38"/>
  <c r="F3760" i="38"/>
  <c r="E3760" i="38"/>
  <c r="H3759" i="38"/>
  <c r="G3759" i="38"/>
  <c r="F3759" i="38"/>
  <c r="E3759" i="38"/>
  <c r="H3758" i="38"/>
  <c r="G3758" i="38"/>
  <c r="F3758" i="38"/>
  <c r="E3758" i="38"/>
  <c r="H3757" i="38"/>
  <c r="G3757" i="38"/>
  <c r="F3757" i="38"/>
  <c r="E3757" i="38"/>
  <c r="H3756" i="38"/>
  <c r="G3756" i="38"/>
  <c r="F3756" i="38"/>
  <c r="E3756" i="38"/>
  <c r="H3755" i="38"/>
  <c r="G3755" i="38"/>
  <c r="F3755" i="38"/>
  <c r="E3755" i="38"/>
  <c r="H3754" i="38"/>
  <c r="G3754" i="38"/>
  <c r="F3754" i="38"/>
  <c r="E3754" i="38"/>
  <c r="H3753" i="38"/>
  <c r="G3753" i="38"/>
  <c r="F3753" i="38"/>
  <c r="E3753" i="38"/>
  <c r="H3752" i="38"/>
  <c r="G3752" i="38"/>
  <c r="F3752" i="38"/>
  <c r="E3752" i="38"/>
  <c r="H3751" i="38"/>
  <c r="G3751" i="38"/>
  <c r="F3751" i="38"/>
  <c r="E3751" i="38"/>
  <c r="H3750" i="38"/>
  <c r="G3750" i="38"/>
  <c r="F3750" i="38"/>
  <c r="E3750" i="38"/>
  <c r="H3749" i="38"/>
  <c r="G3749" i="38"/>
  <c r="F3749" i="38"/>
  <c r="E3749" i="38"/>
  <c r="H3748" i="38"/>
  <c r="G3748" i="38"/>
  <c r="F3748" i="38"/>
  <c r="E3748" i="38"/>
  <c r="H3747" i="38"/>
  <c r="G3747" i="38"/>
  <c r="F3747" i="38"/>
  <c r="E3747" i="38"/>
  <c r="H3746" i="38"/>
  <c r="G3746" i="38"/>
  <c r="F3746" i="38"/>
  <c r="E3746" i="38"/>
  <c r="H3745" i="38"/>
  <c r="G3745" i="38"/>
  <c r="F3745" i="38"/>
  <c r="E3745" i="38"/>
  <c r="H3744" i="38"/>
  <c r="G3744" i="38"/>
  <c r="F3744" i="38"/>
  <c r="E3744" i="38"/>
  <c r="H3743" i="38"/>
  <c r="G3743" i="38"/>
  <c r="F3743" i="38"/>
  <c r="E3743" i="38"/>
  <c r="H3742" i="38"/>
  <c r="G3742" i="38"/>
  <c r="F3742" i="38"/>
  <c r="E3742" i="38"/>
  <c r="H3741" i="38"/>
  <c r="G3741" i="38"/>
  <c r="F3741" i="38"/>
  <c r="E3741" i="38"/>
  <c r="H3740" i="38"/>
  <c r="G3740" i="38"/>
  <c r="F3740" i="38"/>
  <c r="E3740" i="38"/>
  <c r="H3739" i="38"/>
  <c r="G3739" i="38"/>
  <c r="F3739" i="38"/>
  <c r="E3739" i="38"/>
  <c r="H3738" i="38"/>
  <c r="G3738" i="38"/>
  <c r="F3738" i="38"/>
  <c r="E3738" i="38"/>
  <c r="H3737" i="38"/>
  <c r="G3737" i="38"/>
  <c r="F3737" i="38"/>
  <c r="E3737" i="38"/>
  <c r="H3736" i="38"/>
  <c r="G3736" i="38"/>
  <c r="F3736" i="38"/>
  <c r="E3736" i="38"/>
  <c r="H3735" i="38"/>
  <c r="G3735" i="38"/>
  <c r="F3735" i="38"/>
  <c r="E3735" i="38"/>
  <c r="H3734" i="38"/>
  <c r="G3734" i="38"/>
  <c r="F3734" i="38"/>
  <c r="E3734" i="38"/>
  <c r="H3733" i="38"/>
  <c r="G3733" i="38"/>
  <c r="F3733" i="38"/>
  <c r="E3733" i="38"/>
  <c r="H3732" i="38"/>
  <c r="G3732" i="38"/>
  <c r="F3732" i="38"/>
  <c r="E3732" i="38"/>
  <c r="H3731" i="38"/>
  <c r="G3731" i="38"/>
  <c r="F3731" i="38"/>
  <c r="E3731" i="38"/>
  <c r="H3730" i="38"/>
  <c r="G3730" i="38"/>
  <c r="F3730" i="38"/>
  <c r="E3730" i="38"/>
  <c r="H3729" i="38"/>
  <c r="G3729" i="38"/>
  <c r="F3729" i="38"/>
  <c r="E3729" i="38"/>
  <c r="H3728" i="38"/>
  <c r="G3728" i="38"/>
  <c r="F3728" i="38"/>
  <c r="E3728" i="38"/>
  <c r="H3727" i="38"/>
  <c r="G3727" i="38"/>
  <c r="F3727" i="38"/>
  <c r="E3727" i="38"/>
  <c r="H3726" i="38"/>
  <c r="G3726" i="38"/>
  <c r="F3726" i="38"/>
  <c r="E3726" i="38"/>
  <c r="H3725" i="38"/>
  <c r="G3725" i="38"/>
  <c r="F3725" i="38"/>
  <c r="E3725" i="38"/>
  <c r="H3724" i="38"/>
  <c r="G3724" i="38"/>
  <c r="F3724" i="38"/>
  <c r="E3724" i="38"/>
  <c r="H3723" i="38"/>
  <c r="G3723" i="38"/>
  <c r="F3723" i="38"/>
  <c r="E3723" i="38"/>
  <c r="H3722" i="38"/>
  <c r="G3722" i="38"/>
  <c r="F3722" i="38"/>
  <c r="E3722" i="38"/>
  <c r="H3721" i="38"/>
  <c r="G3721" i="38"/>
  <c r="F3721" i="38"/>
  <c r="E3721" i="38"/>
  <c r="H3720" i="38"/>
  <c r="G3720" i="38"/>
  <c r="F3720" i="38"/>
  <c r="E3720" i="38"/>
  <c r="H3719" i="38"/>
  <c r="G3719" i="38"/>
  <c r="F3719" i="38"/>
  <c r="E3719" i="38"/>
  <c r="H3718" i="38"/>
  <c r="G3718" i="38"/>
  <c r="F3718" i="38"/>
  <c r="E3718" i="38"/>
  <c r="H3717" i="38"/>
  <c r="G3717" i="38"/>
  <c r="F3717" i="38"/>
  <c r="E3717" i="38"/>
  <c r="H3716" i="38"/>
  <c r="G3716" i="38"/>
  <c r="F3716" i="38"/>
  <c r="E3716" i="38"/>
  <c r="H3715" i="38"/>
  <c r="G3715" i="38"/>
  <c r="F3715" i="38"/>
  <c r="E3715" i="38"/>
  <c r="H3714" i="38"/>
  <c r="G3714" i="38"/>
  <c r="F3714" i="38"/>
  <c r="E3714" i="38"/>
  <c r="H3713" i="38"/>
  <c r="G3713" i="38"/>
  <c r="F3713" i="38"/>
  <c r="E3713" i="38"/>
  <c r="H3712" i="38"/>
  <c r="G3712" i="38"/>
  <c r="F3712" i="38"/>
  <c r="E3712" i="38"/>
  <c r="H3711" i="38"/>
  <c r="G3711" i="38"/>
  <c r="F3711" i="38"/>
  <c r="E3711" i="38"/>
  <c r="H3710" i="38"/>
  <c r="G3710" i="38"/>
  <c r="F3710" i="38"/>
  <c r="E3710" i="38"/>
  <c r="H3709" i="38"/>
  <c r="G3709" i="38"/>
  <c r="F3709" i="38"/>
  <c r="E3709" i="38"/>
  <c r="H3708" i="38"/>
  <c r="G3708" i="38"/>
  <c r="F3708" i="38"/>
  <c r="E3708" i="38"/>
  <c r="H3707" i="38"/>
  <c r="G3707" i="38"/>
  <c r="F3707" i="38"/>
  <c r="E3707" i="38"/>
  <c r="H3706" i="38"/>
  <c r="G3706" i="38"/>
  <c r="F3706" i="38"/>
  <c r="E3706" i="38"/>
  <c r="H3705" i="38"/>
  <c r="G3705" i="38"/>
  <c r="F3705" i="38"/>
  <c r="E3705" i="38"/>
  <c r="H3704" i="38"/>
  <c r="G3704" i="38"/>
  <c r="F3704" i="38"/>
  <c r="E3704" i="38"/>
  <c r="H3703" i="38"/>
  <c r="G3703" i="38"/>
  <c r="F3703" i="38"/>
  <c r="E3703" i="38"/>
  <c r="H3702" i="38"/>
  <c r="G3702" i="38"/>
  <c r="F3702" i="38"/>
  <c r="E3702" i="38"/>
  <c r="H3701" i="38"/>
  <c r="G3701" i="38"/>
  <c r="F3701" i="38"/>
  <c r="E3701" i="38"/>
  <c r="H3700" i="38"/>
  <c r="G3700" i="38"/>
  <c r="F3700" i="38"/>
  <c r="E3700" i="38"/>
  <c r="H3699" i="38"/>
  <c r="G3699" i="38"/>
  <c r="F3699" i="38"/>
  <c r="E3699" i="38"/>
  <c r="H3698" i="38"/>
  <c r="G3698" i="38"/>
  <c r="F3698" i="38"/>
  <c r="E3698" i="38"/>
  <c r="H3697" i="38"/>
  <c r="G3697" i="38"/>
  <c r="F3697" i="38"/>
  <c r="E3697" i="38"/>
  <c r="H3696" i="38"/>
  <c r="G3696" i="38"/>
  <c r="F3696" i="38"/>
  <c r="E3696" i="38"/>
  <c r="H3695" i="38"/>
  <c r="G3695" i="38"/>
  <c r="F3695" i="38"/>
  <c r="E3695" i="38"/>
  <c r="H3694" i="38"/>
  <c r="G3694" i="38"/>
  <c r="F3694" i="38"/>
  <c r="E3694" i="38"/>
  <c r="H3693" i="38"/>
  <c r="G3693" i="38"/>
  <c r="F3693" i="38"/>
  <c r="E3693" i="38"/>
  <c r="H3692" i="38"/>
  <c r="G3692" i="38"/>
  <c r="F3692" i="38"/>
  <c r="E3692" i="38"/>
  <c r="H3691" i="38"/>
  <c r="G3691" i="38"/>
  <c r="F3691" i="38"/>
  <c r="E3691" i="38"/>
  <c r="H3690" i="38"/>
  <c r="G3690" i="38"/>
  <c r="F3690" i="38"/>
  <c r="E3690" i="38"/>
  <c r="H3689" i="38"/>
  <c r="G3689" i="38"/>
  <c r="F3689" i="38"/>
  <c r="E3689" i="38"/>
  <c r="H3688" i="38"/>
  <c r="G3688" i="38"/>
  <c r="F3688" i="38"/>
  <c r="E3688" i="38"/>
  <c r="H3687" i="38"/>
  <c r="G3687" i="38"/>
  <c r="F3687" i="38"/>
  <c r="E3687" i="38"/>
  <c r="H3686" i="38"/>
  <c r="G3686" i="38"/>
  <c r="F3686" i="38"/>
  <c r="E3686" i="38"/>
  <c r="H3685" i="38"/>
  <c r="G3685" i="38"/>
  <c r="F3685" i="38"/>
  <c r="E3685" i="38"/>
  <c r="H3684" i="38"/>
  <c r="G3684" i="38"/>
  <c r="F3684" i="38"/>
  <c r="E3684" i="38"/>
  <c r="H3683" i="38"/>
  <c r="G3683" i="38"/>
  <c r="F3683" i="38"/>
  <c r="E3683" i="38"/>
  <c r="H3682" i="38"/>
  <c r="G3682" i="38"/>
  <c r="F3682" i="38"/>
  <c r="E3682" i="38"/>
  <c r="H3681" i="38"/>
  <c r="G3681" i="38"/>
  <c r="F3681" i="38"/>
  <c r="E3681" i="38"/>
  <c r="H3680" i="38"/>
  <c r="G3680" i="38"/>
  <c r="F3680" i="38"/>
  <c r="E3680" i="38"/>
  <c r="H3679" i="38"/>
  <c r="G3679" i="38"/>
  <c r="F3679" i="38"/>
  <c r="E3679" i="38"/>
  <c r="H3678" i="38"/>
  <c r="G3678" i="38"/>
  <c r="F3678" i="38"/>
  <c r="E3678" i="38"/>
  <c r="H3677" i="38"/>
  <c r="G3677" i="38"/>
  <c r="F3677" i="38"/>
  <c r="E3677" i="38"/>
  <c r="H3676" i="38"/>
  <c r="G3676" i="38"/>
  <c r="F3676" i="38"/>
  <c r="E3676" i="38"/>
  <c r="H3675" i="38"/>
  <c r="G3675" i="38"/>
  <c r="F3675" i="38"/>
  <c r="E3675" i="38"/>
  <c r="H3674" i="38"/>
  <c r="G3674" i="38"/>
  <c r="F3674" i="38"/>
  <c r="E3674" i="38"/>
  <c r="H3673" i="38"/>
  <c r="G3673" i="38"/>
  <c r="F3673" i="38"/>
  <c r="E3673" i="38"/>
  <c r="H3672" i="38"/>
  <c r="G3672" i="38"/>
  <c r="F3672" i="38"/>
  <c r="E3672" i="38"/>
  <c r="H3671" i="38"/>
  <c r="G3671" i="38"/>
  <c r="F3671" i="38"/>
  <c r="E3671" i="38"/>
  <c r="H3670" i="38"/>
  <c r="G3670" i="38"/>
  <c r="F3670" i="38"/>
  <c r="E3670" i="38"/>
  <c r="H3669" i="38"/>
  <c r="G3669" i="38"/>
  <c r="F3669" i="38"/>
  <c r="E3669" i="38"/>
  <c r="H3668" i="38"/>
  <c r="G3668" i="38"/>
  <c r="F3668" i="38"/>
  <c r="E3668" i="38"/>
  <c r="H3667" i="38"/>
  <c r="G3667" i="38"/>
  <c r="F3667" i="38"/>
  <c r="E3667" i="38"/>
  <c r="H3666" i="38"/>
  <c r="G3666" i="38"/>
  <c r="F3666" i="38"/>
  <c r="E3666" i="38"/>
  <c r="H3665" i="38"/>
  <c r="G3665" i="38"/>
  <c r="F3665" i="38"/>
  <c r="E3665" i="38"/>
  <c r="H3664" i="38"/>
  <c r="G3664" i="38"/>
  <c r="F3664" i="38"/>
  <c r="E3664" i="38"/>
  <c r="H3663" i="38"/>
  <c r="G3663" i="38"/>
  <c r="F3663" i="38"/>
  <c r="E3663" i="38"/>
  <c r="H3662" i="38"/>
  <c r="G3662" i="38"/>
  <c r="F3662" i="38"/>
  <c r="E3662" i="38"/>
  <c r="H3661" i="38"/>
  <c r="G3661" i="38"/>
  <c r="F3661" i="38"/>
  <c r="E3661" i="38"/>
  <c r="H3660" i="38"/>
  <c r="G3660" i="38"/>
  <c r="F3660" i="38"/>
  <c r="E3660" i="38"/>
  <c r="H3659" i="38"/>
  <c r="G3659" i="38"/>
  <c r="F3659" i="38"/>
  <c r="E3659" i="38"/>
  <c r="H3658" i="38"/>
  <c r="G3658" i="38"/>
  <c r="F3658" i="38"/>
  <c r="E3658" i="38"/>
  <c r="H3657" i="38"/>
  <c r="G3657" i="38"/>
  <c r="F3657" i="38"/>
  <c r="E3657" i="38"/>
  <c r="H3656" i="38"/>
  <c r="G3656" i="38"/>
  <c r="F3656" i="38"/>
  <c r="E3656" i="38"/>
  <c r="H3655" i="38"/>
  <c r="G3655" i="38"/>
  <c r="F3655" i="38"/>
  <c r="E3655" i="38"/>
  <c r="H3654" i="38"/>
  <c r="G3654" i="38"/>
  <c r="F3654" i="38"/>
  <c r="E3654" i="38"/>
  <c r="H3653" i="38"/>
  <c r="G3653" i="38"/>
  <c r="F3653" i="38"/>
  <c r="E3653" i="38"/>
  <c r="H3652" i="38"/>
  <c r="G3652" i="38"/>
  <c r="F3652" i="38"/>
  <c r="E3652" i="38"/>
  <c r="H3651" i="38"/>
  <c r="G3651" i="38"/>
  <c r="F3651" i="38"/>
  <c r="E3651" i="38"/>
  <c r="H3650" i="38"/>
  <c r="G3650" i="38"/>
  <c r="F3650" i="38"/>
  <c r="E3650" i="38"/>
  <c r="H3649" i="38"/>
  <c r="G3649" i="38"/>
  <c r="F3649" i="38"/>
  <c r="E3649" i="38"/>
  <c r="H3648" i="38"/>
  <c r="G3648" i="38"/>
  <c r="F3648" i="38"/>
  <c r="E3648" i="38"/>
  <c r="H3647" i="38"/>
  <c r="G3647" i="38"/>
  <c r="F3647" i="38"/>
  <c r="E3647" i="38"/>
  <c r="H3646" i="38"/>
  <c r="G3646" i="38"/>
  <c r="F3646" i="38"/>
  <c r="E3646" i="38"/>
  <c r="H3645" i="38"/>
  <c r="G3645" i="38"/>
  <c r="F3645" i="38"/>
  <c r="E3645" i="38"/>
  <c r="H3644" i="38"/>
  <c r="G3644" i="38"/>
  <c r="F3644" i="38"/>
  <c r="E3644" i="38"/>
  <c r="H3643" i="38"/>
  <c r="G3643" i="38"/>
  <c r="F3643" i="38"/>
  <c r="E3643" i="38"/>
  <c r="H3642" i="38"/>
  <c r="G3642" i="38"/>
  <c r="F3642" i="38"/>
  <c r="E3642" i="38"/>
  <c r="H3641" i="38"/>
  <c r="G3641" i="38"/>
  <c r="F3641" i="38"/>
  <c r="E3641" i="38"/>
  <c r="H3640" i="38"/>
  <c r="G3640" i="38"/>
  <c r="F3640" i="38"/>
  <c r="E3640" i="38"/>
  <c r="H3639" i="38"/>
  <c r="G3639" i="38"/>
  <c r="F3639" i="38"/>
  <c r="E3639" i="38"/>
  <c r="H3638" i="38"/>
  <c r="G3638" i="38"/>
  <c r="F3638" i="38"/>
  <c r="E3638" i="38"/>
  <c r="H3637" i="38"/>
  <c r="G3637" i="38"/>
  <c r="F3637" i="38"/>
  <c r="E3637" i="38"/>
  <c r="H3636" i="38"/>
  <c r="G3636" i="38"/>
  <c r="F3636" i="38"/>
  <c r="E3636" i="38"/>
  <c r="H3635" i="38"/>
  <c r="G3635" i="38"/>
  <c r="F3635" i="38"/>
  <c r="E3635" i="38"/>
  <c r="H3634" i="38"/>
  <c r="G3634" i="38"/>
  <c r="F3634" i="38"/>
  <c r="E3634" i="38"/>
  <c r="H3633" i="38"/>
  <c r="G3633" i="38"/>
  <c r="F3633" i="38"/>
  <c r="E3633" i="38"/>
  <c r="H3632" i="38"/>
  <c r="G3632" i="38"/>
  <c r="F3632" i="38"/>
  <c r="E3632" i="38"/>
  <c r="H3631" i="38"/>
  <c r="G3631" i="38"/>
  <c r="F3631" i="38"/>
  <c r="E3631" i="38"/>
  <c r="H3630" i="38"/>
  <c r="G3630" i="38"/>
  <c r="F3630" i="38"/>
  <c r="E3630" i="38"/>
  <c r="H3629" i="38"/>
  <c r="G3629" i="38"/>
  <c r="F3629" i="38"/>
  <c r="E3629" i="38"/>
  <c r="H3628" i="38"/>
  <c r="G3628" i="38"/>
  <c r="F3628" i="38"/>
  <c r="E3628" i="38"/>
  <c r="H3627" i="38"/>
  <c r="G3627" i="38"/>
  <c r="F3627" i="38"/>
  <c r="E3627" i="38"/>
  <c r="H3626" i="38"/>
  <c r="G3626" i="38"/>
  <c r="F3626" i="38"/>
  <c r="E3626" i="38"/>
  <c r="H3625" i="38"/>
  <c r="G3625" i="38"/>
  <c r="F3625" i="38"/>
  <c r="E3625" i="38"/>
  <c r="H3624" i="38"/>
  <c r="G3624" i="38"/>
  <c r="F3624" i="38"/>
  <c r="E3624" i="38"/>
  <c r="H3623" i="38"/>
  <c r="G3623" i="38"/>
  <c r="F3623" i="38"/>
  <c r="E3623" i="38"/>
  <c r="H3622" i="38"/>
  <c r="G3622" i="38"/>
  <c r="F3622" i="38"/>
  <c r="E3622" i="38"/>
  <c r="H3621" i="38"/>
  <c r="G3621" i="38"/>
  <c r="F3621" i="38"/>
  <c r="E3621" i="38"/>
  <c r="H3620" i="38"/>
  <c r="G3620" i="38"/>
  <c r="F3620" i="38"/>
  <c r="E3620" i="38"/>
  <c r="H3619" i="38"/>
  <c r="G3619" i="38"/>
  <c r="F3619" i="38"/>
  <c r="E3619" i="38"/>
  <c r="H3618" i="38"/>
  <c r="G3618" i="38"/>
  <c r="F3618" i="38"/>
  <c r="E3618" i="38"/>
  <c r="H3617" i="38"/>
  <c r="G3617" i="38"/>
  <c r="F3617" i="38"/>
  <c r="E3617" i="38"/>
  <c r="H3616" i="38"/>
  <c r="G3616" i="38"/>
  <c r="F3616" i="38"/>
  <c r="E3616" i="38"/>
  <c r="H3615" i="38"/>
  <c r="G3615" i="38"/>
  <c r="F3615" i="38"/>
  <c r="E3615" i="38"/>
  <c r="H3614" i="38"/>
  <c r="G3614" i="38"/>
  <c r="F3614" i="38"/>
  <c r="E3614" i="38"/>
  <c r="H3613" i="38"/>
  <c r="G3613" i="38"/>
  <c r="F3613" i="38"/>
  <c r="E3613" i="38"/>
  <c r="H3612" i="38"/>
  <c r="G3612" i="38"/>
  <c r="F3612" i="38"/>
  <c r="E3612" i="38"/>
  <c r="H3611" i="38"/>
  <c r="G3611" i="38"/>
  <c r="F3611" i="38"/>
  <c r="E3611" i="38"/>
  <c r="H3610" i="38"/>
  <c r="G3610" i="38"/>
  <c r="F3610" i="38"/>
  <c r="E3610" i="38"/>
  <c r="H3609" i="38"/>
  <c r="G3609" i="38"/>
  <c r="F3609" i="38"/>
  <c r="E3609" i="38"/>
  <c r="H3608" i="38"/>
  <c r="G3608" i="38"/>
  <c r="F3608" i="38"/>
  <c r="E3608" i="38"/>
  <c r="H3607" i="38"/>
  <c r="G3607" i="38"/>
  <c r="F3607" i="38"/>
  <c r="E3607" i="38"/>
  <c r="H3606" i="38"/>
  <c r="G3606" i="38"/>
  <c r="F3606" i="38"/>
  <c r="E3606" i="38"/>
  <c r="H3605" i="38"/>
  <c r="G3605" i="38"/>
  <c r="F3605" i="38"/>
  <c r="E3605" i="38"/>
  <c r="H3604" i="38"/>
  <c r="G3604" i="38"/>
  <c r="F3604" i="38"/>
  <c r="E3604" i="38"/>
  <c r="H3603" i="38"/>
  <c r="G3603" i="38"/>
  <c r="F3603" i="38"/>
  <c r="E3603" i="38"/>
  <c r="H3602" i="38"/>
  <c r="G3602" i="38"/>
  <c r="F3602" i="38"/>
  <c r="E3602" i="38"/>
  <c r="H3601" i="38"/>
  <c r="G3601" i="38"/>
  <c r="F3601" i="38"/>
  <c r="E3601" i="38"/>
  <c r="H3600" i="38"/>
  <c r="G3600" i="38"/>
  <c r="F3600" i="38"/>
  <c r="E3600" i="38"/>
  <c r="H3599" i="38"/>
  <c r="G3599" i="38"/>
  <c r="F3599" i="38"/>
  <c r="E3599" i="38"/>
  <c r="H3598" i="38"/>
  <c r="G3598" i="38"/>
  <c r="F3598" i="38"/>
  <c r="E3598" i="38"/>
  <c r="H3597" i="38"/>
  <c r="G3597" i="38"/>
  <c r="F3597" i="38"/>
  <c r="E3597" i="38"/>
  <c r="H3596" i="38"/>
  <c r="G3596" i="38"/>
  <c r="F3596" i="38"/>
  <c r="E3596" i="38"/>
  <c r="H3595" i="38"/>
  <c r="G3595" i="38"/>
  <c r="F3595" i="38"/>
  <c r="E3595" i="38"/>
  <c r="H3594" i="38"/>
  <c r="G3594" i="38"/>
  <c r="F3594" i="38"/>
  <c r="E3594" i="38"/>
  <c r="H3593" i="38"/>
  <c r="G3593" i="38"/>
  <c r="F3593" i="38"/>
  <c r="E3593" i="38"/>
  <c r="H3592" i="38"/>
  <c r="G3592" i="38"/>
  <c r="F3592" i="38"/>
  <c r="E3592" i="38"/>
  <c r="H3591" i="38"/>
  <c r="G3591" i="38"/>
  <c r="F3591" i="38"/>
  <c r="E3591" i="38"/>
  <c r="H3590" i="38"/>
  <c r="G3590" i="38"/>
  <c r="F3590" i="38"/>
  <c r="E3590" i="38"/>
  <c r="H3589" i="38"/>
  <c r="G3589" i="38"/>
  <c r="F3589" i="38"/>
  <c r="E3589" i="38"/>
  <c r="H3588" i="38"/>
  <c r="G3588" i="38"/>
  <c r="F3588" i="38"/>
  <c r="E3588" i="38"/>
  <c r="H3587" i="38"/>
  <c r="G3587" i="38"/>
  <c r="F3587" i="38"/>
  <c r="E3587" i="38"/>
  <c r="H3586" i="38"/>
  <c r="G3586" i="38"/>
  <c r="F3586" i="38"/>
  <c r="E3586" i="38"/>
  <c r="H3585" i="38"/>
  <c r="G3585" i="38"/>
  <c r="F3585" i="38"/>
  <c r="E3585" i="38"/>
  <c r="H3584" i="38"/>
  <c r="G3584" i="38"/>
  <c r="F3584" i="38"/>
  <c r="E3584" i="38"/>
  <c r="H3583" i="38"/>
  <c r="G3583" i="38"/>
  <c r="F3583" i="38"/>
  <c r="E3583" i="38"/>
  <c r="H3582" i="38"/>
  <c r="G3582" i="38"/>
  <c r="F3582" i="38"/>
  <c r="E3582" i="38"/>
  <c r="H3581" i="38"/>
  <c r="G3581" i="38"/>
  <c r="F3581" i="38"/>
  <c r="E3581" i="38"/>
  <c r="H3580" i="38"/>
  <c r="G3580" i="38"/>
  <c r="F3580" i="38"/>
  <c r="E3580" i="38"/>
  <c r="H3579" i="38"/>
  <c r="G3579" i="38"/>
  <c r="F3579" i="38"/>
  <c r="E3579" i="38"/>
  <c r="H3578" i="38"/>
  <c r="G3578" i="38"/>
  <c r="F3578" i="38"/>
  <c r="E3578" i="38"/>
  <c r="H3577" i="38"/>
  <c r="G3577" i="38"/>
  <c r="F3577" i="38"/>
  <c r="E3577" i="38"/>
  <c r="H3576" i="38"/>
  <c r="G3576" i="38"/>
  <c r="F3576" i="38"/>
  <c r="E3576" i="38"/>
  <c r="H3575" i="38"/>
  <c r="G3575" i="38"/>
  <c r="F3575" i="38"/>
  <c r="E3575" i="38"/>
  <c r="H3574" i="38"/>
  <c r="G3574" i="38"/>
  <c r="F3574" i="38"/>
  <c r="E3574" i="38"/>
  <c r="H3573" i="38"/>
  <c r="G3573" i="38"/>
  <c r="F3573" i="38"/>
  <c r="E3573" i="38"/>
  <c r="H3572" i="38"/>
  <c r="G3572" i="38"/>
  <c r="F3572" i="38"/>
  <c r="E3572" i="38"/>
  <c r="H3571" i="38"/>
  <c r="G3571" i="38"/>
  <c r="F3571" i="38"/>
  <c r="E3571" i="38"/>
  <c r="H3570" i="38"/>
  <c r="G3570" i="38"/>
  <c r="F3570" i="38"/>
  <c r="E3570" i="38"/>
  <c r="H3569" i="38"/>
  <c r="G3569" i="38"/>
  <c r="F3569" i="38"/>
  <c r="E3569" i="38"/>
  <c r="H3568" i="38"/>
  <c r="G3568" i="38"/>
  <c r="F3568" i="38"/>
  <c r="E3568" i="38"/>
  <c r="H3567" i="38"/>
  <c r="G3567" i="38"/>
  <c r="F3567" i="38"/>
  <c r="E3567" i="38"/>
  <c r="H3566" i="38"/>
  <c r="G3566" i="38"/>
  <c r="F3566" i="38"/>
  <c r="E3566" i="38"/>
  <c r="H3565" i="38"/>
  <c r="G3565" i="38"/>
  <c r="F3565" i="38"/>
  <c r="E3565" i="38"/>
  <c r="H3564" i="38"/>
  <c r="G3564" i="38"/>
  <c r="F3564" i="38"/>
  <c r="E3564" i="38"/>
  <c r="H3563" i="38"/>
  <c r="G3563" i="38"/>
  <c r="F3563" i="38"/>
  <c r="E3563" i="38"/>
  <c r="H3562" i="38"/>
  <c r="G3562" i="38"/>
  <c r="F3562" i="38"/>
  <c r="E3562" i="38"/>
  <c r="H3561" i="38"/>
  <c r="G3561" i="38"/>
  <c r="F3561" i="38"/>
  <c r="E3561" i="38"/>
  <c r="H3560" i="38"/>
  <c r="G3560" i="38"/>
  <c r="F3560" i="38"/>
  <c r="E3560" i="38"/>
  <c r="H3559" i="38"/>
  <c r="G3559" i="38"/>
  <c r="F3559" i="38"/>
  <c r="E3559" i="38"/>
  <c r="H3558" i="38"/>
  <c r="G3558" i="38"/>
  <c r="F3558" i="38"/>
  <c r="E3558" i="38"/>
  <c r="H3557" i="38"/>
  <c r="G3557" i="38"/>
  <c r="F3557" i="38"/>
  <c r="E3557" i="38"/>
  <c r="H3556" i="38"/>
  <c r="G3556" i="38"/>
  <c r="F3556" i="38"/>
  <c r="E3556" i="38"/>
  <c r="H3555" i="38"/>
  <c r="G3555" i="38"/>
  <c r="F3555" i="38"/>
  <c r="E3555" i="38"/>
  <c r="H3554" i="38"/>
  <c r="G3554" i="38"/>
  <c r="F3554" i="38"/>
  <c r="E3554" i="38"/>
  <c r="H3553" i="38"/>
  <c r="G3553" i="38"/>
  <c r="F3553" i="38"/>
  <c r="E3553" i="38"/>
  <c r="H3552" i="38"/>
  <c r="G3552" i="38"/>
  <c r="F3552" i="38"/>
  <c r="E3552" i="38"/>
  <c r="H3551" i="38"/>
  <c r="G3551" i="38"/>
  <c r="F3551" i="38"/>
  <c r="E3551" i="38"/>
  <c r="H3550" i="38"/>
  <c r="G3550" i="38"/>
  <c r="F3550" i="38"/>
  <c r="E3550" i="38"/>
  <c r="H3549" i="38"/>
  <c r="G3549" i="38"/>
  <c r="F3549" i="38"/>
  <c r="E3549" i="38"/>
  <c r="H3548" i="38"/>
  <c r="G3548" i="38"/>
  <c r="F3548" i="38"/>
  <c r="E3548" i="38"/>
  <c r="H3547" i="38"/>
  <c r="G3547" i="38"/>
  <c r="F3547" i="38"/>
  <c r="E3547" i="38"/>
  <c r="H3546" i="38"/>
  <c r="G3546" i="38"/>
  <c r="F3546" i="38"/>
  <c r="E3546" i="38"/>
  <c r="H3545" i="38"/>
  <c r="G3545" i="38"/>
  <c r="F3545" i="38"/>
  <c r="E3545" i="38"/>
  <c r="H3544" i="38"/>
  <c r="G3544" i="38"/>
  <c r="F3544" i="38"/>
  <c r="E3544" i="38"/>
  <c r="H3543" i="38"/>
  <c r="G3543" i="38"/>
  <c r="F3543" i="38"/>
  <c r="E3543" i="38"/>
  <c r="H3542" i="38"/>
  <c r="G3542" i="38"/>
  <c r="F3542" i="38"/>
  <c r="E3542" i="38"/>
  <c r="H3541" i="38"/>
  <c r="G3541" i="38"/>
  <c r="F3541" i="38"/>
  <c r="E3541" i="38"/>
  <c r="H3540" i="38"/>
  <c r="G3540" i="38"/>
  <c r="F3540" i="38"/>
  <c r="E3540" i="38"/>
  <c r="H3539" i="38"/>
  <c r="G3539" i="38"/>
  <c r="F3539" i="38"/>
  <c r="E3539" i="38"/>
  <c r="H3538" i="38"/>
  <c r="G3538" i="38"/>
  <c r="F3538" i="38"/>
  <c r="E3538" i="38"/>
  <c r="H3537" i="38"/>
  <c r="G3537" i="38"/>
  <c r="F3537" i="38"/>
  <c r="E3537" i="38"/>
  <c r="H3536" i="38"/>
  <c r="G3536" i="38"/>
  <c r="F3536" i="38"/>
  <c r="E3536" i="38"/>
  <c r="H3535" i="38"/>
  <c r="G3535" i="38"/>
  <c r="F3535" i="38"/>
  <c r="E3535" i="38"/>
  <c r="H3534" i="38"/>
  <c r="G3534" i="38"/>
  <c r="F3534" i="38"/>
  <c r="E3534" i="38"/>
  <c r="H3533" i="38"/>
  <c r="G3533" i="38"/>
  <c r="F3533" i="38"/>
  <c r="E3533" i="38"/>
  <c r="H3532" i="38"/>
  <c r="G3532" i="38"/>
  <c r="F3532" i="38"/>
  <c r="E3532" i="38"/>
  <c r="H3531" i="38"/>
  <c r="G3531" i="38"/>
  <c r="F3531" i="38"/>
  <c r="E3531" i="38"/>
  <c r="H3530" i="38"/>
  <c r="G3530" i="38"/>
  <c r="F3530" i="38"/>
  <c r="E3530" i="38"/>
  <c r="H3529" i="38"/>
  <c r="G3529" i="38"/>
  <c r="F3529" i="38"/>
  <c r="E3529" i="38"/>
  <c r="H3528" i="38"/>
  <c r="G3528" i="38"/>
  <c r="F3528" i="38"/>
  <c r="E3528" i="38"/>
  <c r="H3527" i="38"/>
  <c r="G3527" i="38"/>
  <c r="F3527" i="38"/>
  <c r="E3527" i="38"/>
  <c r="H3526" i="38"/>
  <c r="G3526" i="38"/>
  <c r="F3526" i="38"/>
  <c r="E3526" i="38"/>
  <c r="H3525" i="38"/>
  <c r="G3525" i="38"/>
  <c r="F3525" i="38"/>
  <c r="E3525" i="38"/>
  <c r="H3524" i="38"/>
  <c r="G3524" i="38"/>
  <c r="F3524" i="38"/>
  <c r="E3524" i="38"/>
  <c r="H3523" i="38"/>
  <c r="G3523" i="38"/>
  <c r="F3523" i="38"/>
  <c r="E3523" i="38"/>
  <c r="H3522" i="38"/>
  <c r="G3522" i="38"/>
  <c r="F3522" i="38"/>
  <c r="E3522" i="38"/>
  <c r="H3521" i="38"/>
  <c r="G3521" i="38"/>
  <c r="F3521" i="38"/>
  <c r="E3521" i="38"/>
  <c r="H3520" i="38"/>
  <c r="G3520" i="38"/>
  <c r="F3520" i="38"/>
  <c r="E3520" i="38"/>
  <c r="H3519" i="38"/>
  <c r="G3519" i="38"/>
  <c r="F3519" i="38"/>
  <c r="E3519" i="38"/>
  <c r="H3518" i="38"/>
  <c r="G3518" i="38"/>
  <c r="F3518" i="38"/>
  <c r="E3518" i="38"/>
  <c r="H3517" i="38"/>
  <c r="G3517" i="38"/>
  <c r="F3517" i="38"/>
  <c r="E3517" i="38"/>
  <c r="H3516" i="38"/>
  <c r="G3516" i="38"/>
  <c r="F3516" i="38"/>
  <c r="E3516" i="38"/>
  <c r="H3515" i="38"/>
  <c r="G3515" i="38"/>
  <c r="F3515" i="38"/>
  <c r="E3515" i="38"/>
  <c r="H3514" i="38"/>
  <c r="G3514" i="38"/>
  <c r="F3514" i="38"/>
  <c r="E3514" i="38"/>
  <c r="H3513" i="38"/>
  <c r="G3513" i="38"/>
  <c r="F3513" i="38"/>
  <c r="E3513" i="38"/>
  <c r="H3512" i="38"/>
  <c r="G3512" i="38"/>
  <c r="F3512" i="38"/>
  <c r="E3512" i="38"/>
  <c r="H3511" i="38"/>
  <c r="G3511" i="38"/>
  <c r="F3511" i="38"/>
  <c r="E3511" i="38"/>
  <c r="H3510" i="38"/>
  <c r="G3510" i="38"/>
  <c r="F3510" i="38"/>
  <c r="E3510" i="38"/>
  <c r="H3509" i="38"/>
  <c r="G3509" i="38"/>
  <c r="F3509" i="38"/>
  <c r="E3509" i="38"/>
  <c r="H3508" i="38"/>
  <c r="G3508" i="38"/>
  <c r="F3508" i="38"/>
  <c r="E3508" i="38"/>
  <c r="H3507" i="38"/>
  <c r="G3507" i="38"/>
  <c r="F3507" i="38"/>
  <c r="E3507" i="38"/>
  <c r="H3506" i="38"/>
  <c r="G3506" i="38"/>
  <c r="F3506" i="38"/>
  <c r="E3506" i="38"/>
  <c r="H3505" i="38"/>
  <c r="G3505" i="38"/>
  <c r="F3505" i="38"/>
  <c r="E3505" i="38"/>
  <c r="H3504" i="38"/>
  <c r="G3504" i="38"/>
  <c r="F3504" i="38"/>
  <c r="E3504" i="38"/>
  <c r="H3503" i="38"/>
  <c r="G3503" i="38"/>
  <c r="F3503" i="38"/>
  <c r="E3503" i="38"/>
  <c r="H3502" i="38"/>
  <c r="G3502" i="38"/>
  <c r="F3502" i="38"/>
  <c r="E3502" i="38"/>
  <c r="H3501" i="38"/>
  <c r="G3501" i="38"/>
  <c r="F3501" i="38"/>
  <c r="E3501" i="38"/>
  <c r="H3500" i="38"/>
  <c r="G3500" i="38"/>
  <c r="F3500" i="38"/>
  <c r="E3500" i="38"/>
  <c r="H3499" i="38"/>
  <c r="G3499" i="38"/>
  <c r="F3499" i="38"/>
  <c r="E3499" i="38"/>
  <c r="H3498" i="38"/>
  <c r="G3498" i="38"/>
  <c r="F3498" i="38"/>
  <c r="E3498" i="38"/>
  <c r="H3497" i="38"/>
  <c r="G3497" i="38"/>
  <c r="F3497" i="38"/>
  <c r="E3497" i="38"/>
  <c r="H3496" i="38"/>
  <c r="G3496" i="38"/>
  <c r="F3496" i="38"/>
  <c r="E3496" i="38"/>
  <c r="H3495" i="38"/>
  <c r="G3495" i="38"/>
  <c r="F3495" i="38"/>
  <c r="E3495" i="38"/>
  <c r="H3494" i="38"/>
  <c r="G3494" i="38"/>
  <c r="F3494" i="38"/>
  <c r="E3494" i="38"/>
  <c r="H3493" i="38"/>
  <c r="G3493" i="38"/>
  <c r="F3493" i="38"/>
  <c r="E3493" i="38"/>
  <c r="H3492" i="38"/>
  <c r="G3492" i="38"/>
  <c r="F3492" i="38"/>
  <c r="E3492" i="38"/>
  <c r="H3491" i="38"/>
  <c r="G3491" i="38"/>
  <c r="F3491" i="38"/>
  <c r="E3491" i="38"/>
  <c r="H3490" i="38"/>
  <c r="G3490" i="38"/>
  <c r="F3490" i="38"/>
  <c r="E3490" i="38"/>
  <c r="H3489" i="38"/>
  <c r="G3489" i="38"/>
  <c r="F3489" i="38"/>
  <c r="E3489" i="38"/>
  <c r="H3488" i="38"/>
  <c r="G3488" i="38"/>
  <c r="F3488" i="38"/>
  <c r="E3488" i="38"/>
  <c r="H3487" i="38"/>
  <c r="G3487" i="38"/>
  <c r="F3487" i="38"/>
  <c r="E3487" i="38"/>
  <c r="H3486" i="38"/>
  <c r="G3486" i="38"/>
  <c r="F3486" i="38"/>
  <c r="E3486" i="38"/>
  <c r="H3485" i="38"/>
  <c r="G3485" i="38"/>
  <c r="F3485" i="38"/>
  <c r="E3485" i="38"/>
  <c r="H3484" i="38"/>
  <c r="G3484" i="38"/>
  <c r="F3484" i="38"/>
  <c r="E3484" i="38"/>
  <c r="H3483" i="38"/>
  <c r="G3483" i="38"/>
  <c r="F3483" i="38"/>
  <c r="E3483" i="38"/>
  <c r="H3482" i="38"/>
  <c r="G3482" i="38"/>
  <c r="F3482" i="38"/>
  <c r="E3482" i="38"/>
  <c r="H3481" i="38"/>
  <c r="G3481" i="38"/>
  <c r="F3481" i="38"/>
  <c r="E3481" i="38"/>
  <c r="H3480" i="38"/>
  <c r="G3480" i="38"/>
  <c r="F3480" i="38"/>
  <c r="E3480" i="38"/>
  <c r="H3479" i="38"/>
  <c r="G3479" i="38"/>
  <c r="F3479" i="38"/>
  <c r="E3479" i="38"/>
  <c r="H3478" i="38"/>
  <c r="G3478" i="38"/>
  <c r="F3478" i="38"/>
  <c r="E3478" i="38"/>
  <c r="H3477" i="38"/>
  <c r="G3477" i="38"/>
  <c r="F3477" i="38"/>
  <c r="E3477" i="38"/>
  <c r="H3476" i="38"/>
  <c r="G3476" i="38"/>
  <c r="F3476" i="38"/>
  <c r="E3476" i="38"/>
  <c r="H3475" i="38"/>
  <c r="G3475" i="38"/>
  <c r="F3475" i="38"/>
  <c r="E3475" i="38"/>
  <c r="H3474" i="38"/>
  <c r="G3474" i="38"/>
  <c r="F3474" i="38"/>
  <c r="E3474" i="38"/>
  <c r="H3473" i="38"/>
  <c r="G3473" i="38"/>
  <c r="F3473" i="38"/>
  <c r="E3473" i="38"/>
  <c r="H3472" i="38"/>
  <c r="G3472" i="38"/>
  <c r="F3472" i="38"/>
  <c r="E3472" i="38"/>
  <c r="H3471" i="38"/>
  <c r="G3471" i="38"/>
  <c r="F3471" i="38"/>
  <c r="E3471" i="38"/>
  <c r="H3470" i="38"/>
  <c r="G3470" i="38"/>
  <c r="F3470" i="38"/>
  <c r="E3470" i="38"/>
  <c r="H3469" i="38"/>
  <c r="G3469" i="38"/>
  <c r="F3469" i="38"/>
  <c r="E3469" i="38"/>
  <c r="H3468" i="38"/>
  <c r="G3468" i="38"/>
  <c r="F3468" i="38"/>
  <c r="E3468" i="38"/>
  <c r="H3467" i="38"/>
  <c r="G3467" i="38"/>
  <c r="F3467" i="38"/>
  <c r="E3467" i="38"/>
  <c r="H3466" i="38"/>
  <c r="G3466" i="38"/>
  <c r="F3466" i="38"/>
  <c r="E3466" i="38"/>
  <c r="H3465" i="38"/>
  <c r="G3465" i="38"/>
  <c r="F3465" i="38"/>
  <c r="E3465" i="38"/>
  <c r="H3464" i="38"/>
  <c r="G3464" i="38"/>
  <c r="F3464" i="38"/>
  <c r="E3464" i="38"/>
  <c r="H3463" i="38"/>
  <c r="G3463" i="38"/>
  <c r="F3463" i="38"/>
  <c r="E3463" i="38"/>
  <c r="H3462" i="38"/>
  <c r="G3462" i="38"/>
  <c r="F3462" i="38"/>
  <c r="E3462" i="38"/>
  <c r="H3461" i="38"/>
  <c r="G3461" i="38"/>
  <c r="F3461" i="38"/>
  <c r="E3461" i="38"/>
  <c r="H3460" i="38"/>
  <c r="G3460" i="38"/>
  <c r="F3460" i="38"/>
  <c r="E3460" i="38"/>
  <c r="H3459" i="38"/>
  <c r="G3459" i="38"/>
  <c r="F3459" i="38"/>
  <c r="E3459" i="38"/>
  <c r="H3458" i="38"/>
  <c r="G3458" i="38"/>
  <c r="F3458" i="38"/>
  <c r="E3458" i="38"/>
  <c r="H3457" i="38"/>
  <c r="G3457" i="38"/>
  <c r="F3457" i="38"/>
  <c r="E3457" i="38"/>
  <c r="H3456" i="38"/>
  <c r="G3456" i="38"/>
  <c r="F3456" i="38"/>
  <c r="E3456" i="38"/>
  <c r="H3455" i="38"/>
  <c r="G3455" i="38"/>
  <c r="F3455" i="38"/>
  <c r="E3455" i="38"/>
  <c r="H3454" i="38"/>
  <c r="G3454" i="38"/>
  <c r="F3454" i="38"/>
  <c r="E3454" i="38"/>
  <c r="H3453" i="38"/>
  <c r="G3453" i="38"/>
  <c r="F3453" i="38"/>
  <c r="E3453" i="38"/>
  <c r="H3452" i="38"/>
  <c r="G3452" i="38"/>
  <c r="F3452" i="38"/>
  <c r="E3452" i="38"/>
  <c r="H3451" i="38"/>
  <c r="G3451" i="38"/>
  <c r="F3451" i="38"/>
  <c r="E3451" i="38"/>
  <c r="H3450" i="38"/>
  <c r="G3450" i="38"/>
  <c r="F3450" i="38"/>
  <c r="E3450" i="38"/>
  <c r="H3449" i="38"/>
  <c r="G3449" i="38"/>
  <c r="F3449" i="38"/>
  <c r="E3449" i="38"/>
  <c r="H3448" i="38"/>
  <c r="G3448" i="38"/>
  <c r="F3448" i="38"/>
  <c r="E3448" i="38"/>
  <c r="H3447" i="38"/>
  <c r="G3447" i="38"/>
  <c r="F3447" i="38"/>
  <c r="E3447" i="38"/>
  <c r="H3446" i="38"/>
  <c r="G3446" i="38"/>
  <c r="F3446" i="38"/>
  <c r="E3446" i="38"/>
  <c r="H3445" i="38"/>
  <c r="G3445" i="38"/>
  <c r="F3445" i="38"/>
  <c r="E3445" i="38"/>
  <c r="H3444" i="38"/>
  <c r="G3444" i="38"/>
  <c r="F3444" i="38"/>
  <c r="E3444" i="38"/>
  <c r="H3443" i="38"/>
  <c r="G3443" i="38"/>
  <c r="F3443" i="38"/>
  <c r="E3443" i="38"/>
  <c r="H3442" i="38"/>
  <c r="G3442" i="38"/>
  <c r="F3442" i="38"/>
  <c r="E3442" i="38"/>
  <c r="H3441" i="38"/>
  <c r="G3441" i="38"/>
  <c r="F3441" i="38"/>
  <c r="E3441" i="38"/>
  <c r="H3440" i="38"/>
  <c r="G3440" i="38"/>
  <c r="F3440" i="38"/>
  <c r="E3440" i="38"/>
  <c r="H3439" i="38"/>
  <c r="G3439" i="38"/>
  <c r="F3439" i="38"/>
  <c r="E3439" i="38"/>
  <c r="H3438" i="38"/>
  <c r="G3438" i="38"/>
  <c r="F3438" i="38"/>
  <c r="E3438" i="38"/>
  <c r="H3437" i="38"/>
  <c r="G3437" i="38"/>
  <c r="F3437" i="38"/>
  <c r="E3437" i="38"/>
  <c r="H3436" i="38"/>
  <c r="G3436" i="38"/>
  <c r="F3436" i="38"/>
  <c r="E3436" i="38"/>
  <c r="H3435" i="38"/>
  <c r="G3435" i="38"/>
  <c r="F3435" i="38"/>
  <c r="E3435" i="38"/>
  <c r="H3434" i="38"/>
  <c r="G3434" i="38"/>
  <c r="F3434" i="38"/>
  <c r="E3434" i="38"/>
  <c r="H3433" i="38"/>
  <c r="G3433" i="38"/>
  <c r="F3433" i="38"/>
  <c r="E3433" i="38"/>
  <c r="H3432" i="38"/>
  <c r="G3432" i="38"/>
  <c r="F3432" i="38"/>
  <c r="E3432" i="38"/>
  <c r="H3431" i="38"/>
  <c r="G3431" i="38"/>
  <c r="F3431" i="38"/>
  <c r="E3431" i="38"/>
  <c r="H3430" i="38"/>
  <c r="G3430" i="38"/>
  <c r="F3430" i="38"/>
  <c r="E3430" i="38"/>
  <c r="H3429" i="38"/>
  <c r="G3429" i="38"/>
  <c r="F3429" i="38"/>
  <c r="E3429" i="38"/>
  <c r="H3428" i="38"/>
  <c r="G3428" i="38"/>
  <c r="F3428" i="38"/>
  <c r="E3428" i="38"/>
  <c r="H3427" i="38"/>
  <c r="G3427" i="38"/>
  <c r="F3427" i="38"/>
  <c r="E3427" i="38"/>
  <c r="H3426" i="38"/>
  <c r="G3426" i="38"/>
  <c r="F3426" i="38"/>
  <c r="E3426" i="38"/>
  <c r="H3425" i="38"/>
  <c r="G3425" i="38"/>
  <c r="F3425" i="38"/>
  <c r="E3425" i="38"/>
  <c r="H3424" i="38"/>
  <c r="G3424" i="38"/>
  <c r="F3424" i="38"/>
  <c r="E3424" i="38"/>
  <c r="H3423" i="38"/>
  <c r="G3423" i="38"/>
  <c r="F3423" i="38"/>
  <c r="E3423" i="38"/>
  <c r="H3422" i="38"/>
  <c r="G3422" i="38"/>
  <c r="F3422" i="38"/>
  <c r="E3422" i="38"/>
  <c r="H3421" i="38"/>
  <c r="G3421" i="38"/>
  <c r="F3421" i="38"/>
  <c r="E3421" i="38"/>
  <c r="H3420" i="38"/>
  <c r="G3420" i="38"/>
  <c r="F3420" i="38"/>
  <c r="E3420" i="38"/>
  <c r="H3419" i="38"/>
  <c r="G3419" i="38"/>
  <c r="F3419" i="38"/>
  <c r="E3419" i="38"/>
  <c r="H3418" i="38"/>
  <c r="G3418" i="38"/>
  <c r="F3418" i="38"/>
  <c r="E3418" i="38"/>
  <c r="H3417" i="38"/>
  <c r="G3417" i="38"/>
  <c r="F3417" i="38"/>
  <c r="E3417" i="38"/>
  <c r="H3416" i="38"/>
  <c r="G3416" i="38"/>
  <c r="F3416" i="38"/>
  <c r="E3416" i="38"/>
  <c r="H3415" i="38"/>
  <c r="G3415" i="38"/>
  <c r="F3415" i="38"/>
  <c r="E3415" i="38"/>
  <c r="H3414" i="38"/>
  <c r="G3414" i="38"/>
  <c r="F3414" i="38"/>
  <c r="E3414" i="38"/>
  <c r="H3413" i="38"/>
  <c r="G3413" i="38"/>
  <c r="F3413" i="38"/>
  <c r="E3413" i="38"/>
  <c r="H3412" i="38"/>
  <c r="G3412" i="38"/>
  <c r="F3412" i="38"/>
  <c r="E3412" i="38"/>
  <c r="H3411" i="38"/>
  <c r="G3411" i="38"/>
  <c r="F3411" i="38"/>
  <c r="E3411" i="38"/>
  <c r="H3410" i="38"/>
  <c r="G3410" i="38"/>
  <c r="F3410" i="38"/>
  <c r="E3410" i="38"/>
  <c r="H3409" i="38"/>
  <c r="G3409" i="38"/>
  <c r="F3409" i="38"/>
  <c r="E3409" i="38"/>
  <c r="H3408" i="38"/>
  <c r="G3408" i="38"/>
  <c r="F3408" i="38"/>
  <c r="E3408" i="38"/>
  <c r="H3407" i="38"/>
  <c r="G3407" i="38"/>
  <c r="F3407" i="38"/>
  <c r="E3407" i="38"/>
  <c r="H3406" i="38"/>
  <c r="G3406" i="38"/>
  <c r="F3406" i="38"/>
  <c r="E3406" i="38"/>
  <c r="H3405" i="38"/>
  <c r="G3405" i="38"/>
  <c r="F3405" i="38"/>
  <c r="E3405" i="38"/>
  <c r="H3404" i="38"/>
  <c r="G3404" i="38"/>
  <c r="F3404" i="38"/>
  <c r="E3404" i="38"/>
  <c r="H3403" i="38"/>
  <c r="G3403" i="38"/>
  <c r="F3403" i="38"/>
  <c r="E3403" i="38"/>
  <c r="H3402" i="38"/>
  <c r="G3402" i="38"/>
  <c r="F3402" i="38"/>
  <c r="E3402" i="38"/>
  <c r="H3401" i="38"/>
  <c r="G3401" i="38"/>
  <c r="F3401" i="38"/>
  <c r="E3401" i="38"/>
  <c r="H3400" i="38"/>
  <c r="G3400" i="38"/>
  <c r="F3400" i="38"/>
  <c r="E3400" i="38"/>
  <c r="H3399" i="38"/>
  <c r="G3399" i="38"/>
  <c r="F3399" i="38"/>
  <c r="E3399" i="38"/>
  <c r="H3398" i="38"/>
  <c r="G3398" i="38"/>
  <c r="F3398" i="38"/>
  <c r="E3398" i="38"/>
  <c r="H3397" i="38"/>
  <c r="G3397" i="38"/>
  <c r="F3397" i="38"/>
  <c r="E3397" i="38"/>
  <c r="H3396" i="38"/>
  <c r="G3396" i="38"/>
  <c r="F3396" i="38"/>
  <c r="E3396" i="38"/>
  <c r="H3395" i="38"/>
  <c r="G3395" i="38"/>
  <c r="F3395" i="38"/>
  <c r="E3395" i="38"/>
  <c r="H3394" i="38"/>
  <c r="G3394" i="38"/>
  <c r="F3394" i="38"/>
  <c r="E3394" i="38"/>
  <c r="H3393" i="38"/>
  <c r="G3393" i="38"/>
  <c r="F3393" i="38"/>
  <c r="E3393" i="38"/>
  <c r="H3392" i="38"/>
  <c r="G3392" i="38"/>
  <c r="F3392" i="38"/>
  <c r="E3392" i="38"/>
  <c r="H3391" i="38"/>
  <c r="G3391" i="38"/>
  <c r="F3391" i="38"/>
  <c r="E3391" i="38"/>
  <c r="H3390" i="38"/>
  <c r="G3390" i="38"/>
  <c r="F3390" i="38"/>
  <c r="E3390" i="38"/>
  <c r="H3389" i="38"/>
  <c r="G3389" i="38"/>
  <c r="F3389" i="38"/>
  <c r="E3389" i="38"/>
  <c r="H3388" i="38"/>
  <c r="G3388" i="38"/>
  <c r="F3388" i="38"/>
  <c r="E3388" i="38"/>
  <c r="H3387" i="38"/>
  <c r="G3387" i="38"/>
  <c r="F3387" i="38"/>
  <c r="E3387" i="38"/>
  <c r="H3386" i="38"/>
  <c r="G3386" i="38"/>
  <c r="F3386" i="38"/>
  <c r="E3386" i="38"/>
  <c r="H3385" i="38"/>
  <c r="G3385" i="38"/>
  <c r="F3385" i="38"/>
  <c r="E3385" i="38"/>
  <c r="H3384" i="38"/>
  <c r="G3384" i="38"/>
  <c r="F3384" i="38"/>
  <c r="E3384" i="38"/>
  <c r="H3383" i="38"/>
  <c r="G3383" i="38"/>
  <c r="F3383" i="38"/>
  <c r="E3383" i="38"/>
  <c r="H3382" i="38"/>
  <c r="G3382" i="38"/>
  <c r="F3382" i="38"/>
  <c r="E3382" i="38"/>
  <c r="H3381" i="38"/>
  <c r="G3381" i="38"/>
  <c r="F3381" i="38"/>
  <c r="E3381" i="38"/>
  <c r="H3380" i="38"/>
  <c r="G3380" i="38"/>
  <c r="F3380" i="38"/>
  <c r="E3380" i="38"/>
  <c r="H3379" i="38"/>
  <c r="G3379" i="38"/>
  <c r="F3379" i="38"/>
  <c r="E3379" i="38"/>
  <c r="H3378" i="38"/>
  <c r="G3378" i="38"/>
  <c r="F3378" i="38"/>
  <c r="E3378" i="38"/>
  <c r="H3377" i="38"/>
  <c r="G3377" i="38"/>
  <c r="F3377" i="38"/>
  <c r="E3377" i="38"/>
  <c r="H3376" i="38"/>
  <c r="G3376" i="38"/>
  <c r="F3376" i="38"/>
  <c r="E3376" i="38"/>
  <c r="H3375" i="38"/>
  <c r="G3375" i="38"/>
  <c r="F3375" i="38"/>
  <c r="E3375" i="38"/>
  <c r="H3374" i="38"/>
  <c r="G3374" i="38"/>
  <c r="F3374" i="38"/>
  <c r="E3374" i="38"/>
  <c r="H3373" i="38"/>
  <c r="G3373" i="38"/>
  <c r="F3373" i="38"/>
  <c r="E3373" i="38"/>
  <c r="H3372" i="38"/>
  <c r="G3372" i="38"/>
  <c r="F3372" i="38"/>
  <c r="E3372" i="38"/>
  <c r="H3371" i="38"/>
  <c r="G3371" i="38"/>
  <c r="F3371" i="38"/>
  <c r="E3371" i="38"/>
  <c r="H3370" i="38"/>
  <c r="G3370" i="38"/>
  <c r="F3370" i="38"/>
  <c r="E3370" i="38"/>
  <c r="H3369" i="38"/>
  <c r="G3369" i="38"/>
  <c r="F3369" i="38"/>
  <c r="E3369" i="38"/>
  <c r="H3368" i="38"/>
  <c r="G3368" i="38"/>
  <c r="F3368" i="38"/>
  <c r="E3368" i="38"/>
  <c r="H3367" i="38"/>
  <c r="G3367" i="38"/>
  <c r="F3367" i="38"/>
  <c r="E3367" i="38"/>
  <c r="H3366" i="38"/>
  <c r="G3366" i="38"/>
  <c r="F3366" i="38"/>
  <c r="E3366" i="38"/>
  <c r="H3365" i="38"/>
  <c r="G3365" i="38"/>
  <c r="F3365" i="38"/>
  <c r="E3365" i="38"/>
  <c r="H3364" i="38"/>
  <c r="G3364" i="38"/>
  <c r="F3364" i="38"/>
  <c r="E3364" i="38"/>
  <c r="H3363" i="38"/>
  <c r="G3363" i="38"/>
  <c r="F3363" i="38"/>
  <c r="E3363" i="38"/>
  <c r="H3362" i="38"/>
  <c r="G3362" i="38"/>
  <c r="F3362" i="38"/>
  <c r="E3362" i="38"/>
  <c r="H3361" i="38"/>
  <c r="G3361" i="38"/>
  <c r="F3361" i="38"/>
  <c r="E3361" i="38"/>
  <c r="H3360" i="38"/>
  <c r="G3360" i="38"/>
  <c r="F3360" i="38"/>
  <c r="E3360" i="38"/>
  <c r="H3359" i="38"/>
  <c r="G3359" i="38"/>
  <c r="F3359" i="38"/>
  <c r="E3359" i="38"/>
  <c r="H3358" i="38"/>
  <c r="G3358" i="38"/>
  <c r="F3358" i="38"/>
  <c r="E3358" i="38"/>
  <c r="H3357" i="38"/>
  <c r="G3357" i="38"/>
  <c r="F3357" i="38"/>
  <c r="E3357" i="38"/>
  <c r="H3356" i="38"/>
  <c r="G3356" i="38"/>
  <c r="F3356" i="38"/>
  <c r="E3356" i="38"/>
  <c r="H3355" i="38"/>
  <c r="G3355" i="38"/>
  <c r="F3355" i="38"/>
  <c r="E3355" i="38"/>
  <c r="H3354" i="38"/>
  <c r="G3354" i="38"/>
  <c r="F3354" i="38"/>
  <c r="E3354" i="38"/>
  <c r="H3353" i="38"/>
  <c r="G3353" i="38"/>
  <c r="F3353" i="38"/>
  <c r="E3353" i="38"/>
  <c r="H3352" i="38"/>
  <c r="G3352" i="38"/>
  <c r="F3352" i="38"/>
  <c r="E3352" i="38"/>
  <c r="H3351" i="38"/>
  <c r="G3351" i="38"/>
  <c r="F3351" i="38"/>
  <c r="E3351" i="38"/>
  <c r="H3350" i="38"/>
  <c r="G3350" i="38"/>
  <c r="F3350" i="38"/>
  <c r="E3350" i="38"/>
  <c r="H3349" i="38"/>
  <c r="G3349" i="38"/>
  <c r="F3349" i="38"/>
  <c r="E3349" i="38"/>
  <c r="H3348" i="38"/>
  <c r="G3348" i="38"/>
  <c r="F3348" i="38"/>
  <c r="E3348" i="38"/>
  <c r="H3347" i="38"/>
  <c r="G3347" i="38"/>
  <c r="F3347" i="38"/>
  <c r="E3347" i="38"/>
  <c r="H3346" i="38"/>
  <c r="G3346" i="38"/>
  <c r="F3346" i="38"/>
  <c r="E3346" i="38"/>
  <c r="H3345" i="38"/>
  <c r="G3345" i="38"/>
  <c r="F3345" i="38"/>
  <c r="E3345" i="38"/>
  <c r="H3344" i="38"/>
  <c r="G3344" i="38"/>
  <c r="F3344" i="38"/>
  <c r="E3344" i="38"/>
  <c r="H3343" i="38"/>
  <c r="G3343" i="38"/>
  <c r="F3343" i="38"/>
  <c r="E3343" i="38"/>
  <c r="H3342" i="38"/>
  <c r="G3342" i="38"/>
  <c r="F3342" i="38"/>
  <c r="E3342" i="38"/>
  <c r="H3341" i="38"/>
  <c r="G3341" i="38"/>
  <c r="F3341" i="38"/>
  <c r="E3341" i="38"/>
  <c r="H3340" i="38"/>
  <c r="G3340" i="38"/>
  <c r="F3340" i="38"/>
  <c r="E3340" i="38"/>
  <c r="H3339" i="38"/>
  <c r="G3339" i="38"/>
  <c r="F3339" i="38"/>
  <c r="E3339" i="38"/>
  <c r="H3338" i="38"/>
  <c r="G3338" i="38"/>
  <c r="F3338" i="38"/>
  <c r="E3338" i="38"/>
  <c r="H3337" i="38"/>
  <c r="G3337" i="38"/>
  <c r="F3337" i="38"/>
  <c r="E3337" i="38"/>
  <c r="H3336" i="38"/>
  <c r="G3336" i="38"/>
  <c r="F3336" i="38"/>
  <c r="E3336" i="38"/>
  <c r="H3335" i="38"/>
  <c r="G3335" i="38"/>
  <c r="F3335" i="38"/>
  <c r="E3335" i="38"/>
  <c r="H3334" i="38"/>
  <c r="G3334" i="38"/>
  <c r="F3334" i="38"/>
  <c r="E3334" i="38"/>
  <c r="H3333" i="38"/>
  <c r="G3333" i="38"/>
  <c r="F3333" i="38"/>
  <c r="E3333" i="38"/>
  <c r="H3332" i="38"/>
  <c r="G3332" i="38"/>
  <c r="F3332" i="38"/>
  <c r="E3332" i="38"/>
  <c r="H3331" i="38"/>
  <c r="G3331" i="38"/>
  <c r="F3331" i="38"/>
  <c r="E3331" i="38"/>
  <c r="H3330" i="38"/>
  <c r="G3330" i="38"/>
  <c r="F3330" i="38"/>
  <c r="E3330" i="38"/>
  <c r="H3329" i="38"/>
  <c r="G3329" i="38"/>
  <c r="F3329" i="38"/>
  <c r="E3329" i="38"/>
  <c r="H3328" i="38"/>
  <c r="G3328" i="38"/>
  <c r="F3328" i="38"/>
  <c r="E3328" i="38"/>
  <c r="H3327" i="38"/>
  <c r="G3327" i="38"/>
  <c r="F3327" i="38"/>
  <c r="E3327" i="38"/>
  <c r="H3326" i="38"/>
  <c r="G3326" i="38"/>
  <c r="F3326" i="38"/>
  <c r="E3326" i="38"/>
  <c r="H3325" i="38"/>
  <c r="G3325" i="38"/>
  <c r="F3325" i="38"/>
  <c r="E3325" i="38"/>
  <c r="H3324" i="38"/>
  <c r="G3324" i="38"/>
  <c r="F3324" i="38"/>
  <c r="E3324" i="38"/>
  <c r="H3323" i="38"/>
  <c r="G3323" i="38"/>
  <c r="F3323" i="38"/>
  <c r="E3323" i="38"/>
  <c r="H3322" i="38"/>
  <c r="G3322" i="38"/>
  <c r="F3322" i="38"/>
  <c r="E3322" i="38"/>
  <c r="H3321" i="38"/>
  <c r="G3321" i="38"/>
  <c r="F3321" i="38"/>
  <c r="E3321" i="38"/>
  <c r="H3320" i="38"/>
  <c r="G3320" i="38"/>
  <c r="F3320" i="38"/>
  <c r="E3320" i="38"/>
  <c r="H3319" i="38"/>
  <c r="G3319" i="38"/>
  <c r="F3319" i="38"/>
  <c r="E3319" i="38"/>
  <c r="H3318" i="38"/>
  <c r="G3318" i="38"/>
  <c r="F3318" i="38"/>
  <c r="E3318" i="38"/>
  <c r="H3317" i="38"/>
  <c r="G3317" i="38"/>
  <c r="F3317" i="38"/>
  <c r="E3317" i="38"/>
  <c r="H3316" i="38"/>
  <c r="G3316" i="38"/>
  <c r="F3316" i="38"/>
  <c r="E3316" i="38"/>
  <c r="H3315" i="38"/>
  <c r="G3315" i="38"/>
  <c r="F3315" i="38"/>
  <c r="E3315" i="38"/>
  <c r="H3314" i="38"/>
  <c r="G3314" i="38"/>
  <c r="F3314" i="38"/>
  <c r="E3314" i="38"/>
  <c r="H3313" i="38"/>
  <c r="G3313" i="38"/>
  <c r="F3313" i="38"/>
  <c r="E3313" i="38"/>
  <c r="H3312" i="38"/>
  <c r="G3312" i="38"/>
  <c r="F3312" i="38"/>
  <c r="E3312" i="38"/>
  <c r="H3311" i="38"/>
  <c r="G3311" i="38"/>
  <c r="F3311" i="38"/>
  <c r="E3311" i="38"/>
  <c r="H3310" i="38"/>
  <c r="G3310" i="38"/>
  <c r="F3310" i="38"/>
  <c r="E3310" i="38"/>
  <c r="H3309" i="38"/>
  <c r="G3309" i="38"/>
  <c r="F3309" i="38"/>
  <c r="E3309" i="38"/>
  <c r="H3308" i="38"/>
  <c r="G3308" i="38"/>
  <c r="F3308" i="38"/>
  <c r="E3308" i="38"/>
  <c r="H3307" i="38"/>
  <c r="G3307" i="38"/>
  <c r="F3307" i="38"/>
  <c r="E3307" i="38"/>
  <c r="H3306" i="38"/>
  <c r="G3306" i="38"/>
  <c r="F3306" i="38"/>
  <c r="E3306" i="38"/>
  <c r="H3305" i="38"/>
  <c r="G3305" i="38"/>
  <c r="F3305" i="38"/>
  <c r="E3305" i="38"/>
  <c r="H3304" i="38"/>
  <c r="G3304" i="38"/>
  <c r="F3304" i="38"/>
  <c r="E3304" i="38"/>
  <c r="H3303" i="38"/>
  <c r="G3303" i="38"/>
  <c r="F3303" i="38"/>
  <c r="E3303" i="38"/>
  <c r="H3302" i="38"/>
  <c r="G3302" i="38"/>
  <c r="F3302" i="38"/>
  <c r="E3302" i="38"/>
  <c r="H3301" i="38"/>
  <c r="G3301" i="38"/>
  <c r="F3301" i="38"/>
  <c r="E3301" i="38"/>
  <c r="H3300" i="38"/>
  <c r="G3300" i="38"/>
  <c r="F3300" i="38"/>
  <c r="E3300" i="38"/>
  <c r="H3299" i="38"/>
  <c r="G3299" i="38"/>
  <c r="F3299" i="38"/>
  <c r="E3299" i="38"/>
  <c r="H3298" i="38"/>
  <c r="G3298" i="38"/>
  <c r="F3298" i="38"/>
  <c r="E3298" i="38"/>
  <c r="H3297" i="38"/>
  <c r="G3297" i="38"/>
  <c r="F3297" i="38"/>
  <c r="E3297" i="38"/>
  <c r="H3296" i="38"/>
  <c r="G3296" i="38"/>
  <c r="F3296" i="38"/>
  <c r="E3296" i="38"/>
  <c r="H3295" i="38"/>
  <c r="G3295" i="38"/>
  <c r="F3295" i="38"/>
  <c r="E3295" i="38"/>
  <c r="H3294" i="38"/>
  <c r="G3294" i="38"/>
  <c r="F3294" i="38"/>
  <c r="E3294" i="38"/>
  <c r="H3293" i="38"/>
  <c r="G3293" i="38"/>
  <c r="F3293" i="38"/>
  <c r="E3293" i="38"/>
  <c r="H3292" i="38"/>
  <c r="G3292" i="38"/>
  <c r="F3292" i="38"/>
  <c r="E3292" i="38"/>
  <c r="H3291" i="38"/>
  <c r="G3291" i="38"/>
  <c r="F3291" i="38"/>
  <c r="E3291" i="38"/>
  <c r="H3290" i="38"/>
  <c r="G3290" i="38"/>
  <c r="F3290" i="38"/>
  <c r="E3290" i="38"/>
  <c r="H3289" i="38"/>
  <c r="G3289" i="38"/>
  <c r="F3289" i="38"/>
  <c r="E3289" i="38"/>
  <c r="H3288" i="38"/>
  <c r="G3288" i="38"/>
  <c r="F3288" i="38"/>
  <c r="E3288" i="38"/>
  <c r="H3287" i="38"/>
  <c r="G3287" i="38"/>
  <c r="F3287" i="38"/>
  <c r="E3287" i="38"/>
  <c r="H3286" i="38"/>
  <c r="G3286" i="38"/>
  <c r="F3286" i="38"/>
  <c r="E3286" i="38"/>
  <c r="H3285" i="38"/>
  <c r="G3285" i="38"/>
  <c r="F3285" i="38"/>
  <c r="E3285" i="38"/>
  <c r="H3284" i="38"/>
  <c r="G3284" i="38"/>
  <c r="F3284" i="38"/>
  <c r="E3284" i="38"/>
  <c r="H3283" i="38"/>
  <c r="G3283" i="38"/>
  <c r="F3283" i="38"/>
  <c r="E3283" i="38"/>
  <c r="H3282" i="38"/>
  <c r="G3282" i="38"/>
  <c r="F3282" i="38"/>
  <c r="E3282" i="38"/>
  <c r="H3281" i="38"/>
  <c r="G3281" i="38"/>
  <c r="F3281" i="38"/>
  <c r="E3281" i="38"/>
  <c r="H3280" i="38"/>
  <c r="G3280" i="38"/>
  <c r="F3280" i="38"/>
  <c r="E3280" i="38"/>
  <c r="H3279" i="38"/>
  <c r="G3279" i="38"/>
  <c r="F3279" i="38"/>
  <c r="E3279" i="38"/>
  <c r="H3278" i="38"/>
  <c r="G3278" i="38"/>
  <c r="F3278" i="38"/>
  <c r="E3278" i="38"/>
  <c r="H3277" i="38"/>
  <c r="G3277" i="38"/>
  <c r="F3277" i="38"/>
  <c r="E3277" i="38"/>
  <c r="H3276" i="38"/>
  <c r="G3276" i="38"/>
  <c r="F3276" i="38"/>
  <c r="E3276" i="38"/>
  <c r="H3275" i="38"/>
  <c r="G3275" i="38"/>
  <c r="F3275" i="38"/>
  <c r="E3275" i="38"/>
  <c r="H3274" i="38"/>
  <c r="G3274" i="38"/>
  <c r="F3274" i="38"/>
  <c r="E3274" i="38"/>
  <c r="H3273" i="38"/>
  <c r="G3273" i="38"/>
  <c r="F3273" i="38"/>
  <c r="E3273" i="38"/>
  <c r="H3272" i="38"/>
  <c r="G3272" i="38"/>
  <c r="F3272" i="38"/>
  <c r="E3272" i="38"/>
  <c r="H3271" i="38"/>
  <c r="G3271" i="38"/>
  <c r="F3271" i="38"/>
  <c r="E3271" i="38"/>
  <c r="H3270" i="38"/>
  <c r="G3270" i="38"/>
  <c r="F3270" i="38"/>
  <c r="E3270" i="38"/>
  <c r="H3269" i="38"/>
  <c r="G3269" i="38"/>
  <c r="F3269" i="38"/>
  <c r="E3269" i="38"/>
  <c r="H3268" i="38"/>
  <c r="G3268" i="38"/>
  <c r="F3268" i="38"/>
  <c r="E3268" i="38"/>
  <c r="H3267" i="38"/>
  <c r="G3267" i="38"/>
  <c r="F3267" i="38"/>
  <c r="E3267" i="38"/>
  <c r="H3266" i="38"/>
  <c r="G3266" i="38"/>
  <c r="F3266" i="38"/>
  <c r="E3266" i="38"/>
  <c r="H3265" i="38"/>
  <c r="G3265" i="38"/>
  <c r="F3265" i="38"/>
  <c r="E3265" i="38"/>
  <c r="H3264" i="38"/>
  <c r="G3264" i="38"/>
  <c r="F3264" i="38"/>
  <c r="E3264" i="38"/>
  <c r="H3263" i="38"/>
  <c r="G3263" i="38"/>
  <c r="F3263" i="38"/>
  <c r="E3263" i="38"/>
  <c r="H3262" i="38"/>
  <c r="G3262" i="38"/>
  <c r="F3262" i="38"/>
  <c r="E3262" i="38"/>
  <c r="H3261" i="38"/>
  <c r="G3261" i="38"/>
  <c r="F3261" i="38"/>
  <c r="E3261" i="38"/>
  <c r="H3260" i="38"/>
  <c r="G3260" i="38"/>
  <c r="F3260" i="38"/>
  <c r="E3260" i="38"/>
  <c r="H3259" i="38"/>
  <c r="G3259" i="38"/>
  <c r="F3259" i="38"/>
  <c r="E3259" i="38"/>
  <c r="H3258" i="38"/>
  <c r="G3258" i="38"/>
  <c r="F3258" i="38"/>
  <c r="E3258" i="38"/>
  <c r="H3257" i="38"/>
  <c r="G3257" i="38"/>
  <c r="F3257" i="38"/>
  <c r="E3257" i="38"/>
  <c r="H3256" i="38"/>
  <c r="G3256" i="38"/>
  <c r="F3256" i="38"/>
  <c r="E3256" i="38"/>
  <c r="H3255" i="38"/>
  <c r="G3255" i="38"/>
  <c r="F3255" i="38"/>
  <c r="E3255" i="38"/>
  <c r="H3254" i="38"/>
  <c r="G3254" i="38"/>
  <c r="F3254" i="38"/>
  <c r="E3254" i="38"/>
  <c r="H3253" i="38"/>
  <c r="G3253" i="38"/>
  <c r="F3253" i="38"/>
  <c r="E3253" i="38"/>
  <c r="H3252" i="38"/>
  <c r="G3252" i="38"/>
  <c r="F3252" i="38"/>
  <c r="E3252" i="38"/>
  <c r="H3251" i="38"/>
  <c r="G3251" i="38"/>
  <c r="F3251" i="38"/>
  <c r="E3251" i="38"/>
  <c r="H3250" i="38"/>
  <c r="G3250" i="38"/>
  <c r="F3250" i="38"/>
  <c r="E3250" i="38"/>
  <c r="H3249" i="38"/>
  <c r="G3249" i="38"/>
  <c r="F3249" i="38"/>
  <c r="E3249" i="38"/>
  <c r="H3248" i="38"/>
  <c r="G3248" i="38"/>
  <c r="F3248" i="38"/>
  <c r="E3248" i="38"/>
  <c r="H3247" i="38"/>
  <c r="G3247" i="38"/>
  <c r="F3247" i="38"/>
  <c r="E3247" i="38"/>
  <c r="H3246" i="38"/>
  <c r="G3246" i="38"/>
  <c r="F3246" i="38"/>
  <c r="E3246" i="38"/>
  <c r="H3245" i="38"/>
  <c r="G3245" i="38"/>
  <c r="F3245" i="38"/>
  <c r="E3245" i="38"/>
  <c r="H3244" i="38"/>
  <c r="G3244" i="38"/>
  <c r="F3244" i="38"/>
  <c r="E3244" i="38"/>
  <c r="H3243" i="38"/>
  <c r="G3243" i="38"/>
  <c r="F3243" i="38"/>
  <c r="E3243" i="38"/>
  <c r="H3242" i="38"/>
  <c r="G3242" i="38"/>
  <c r="F3242" i="38"/>
  <c r="E3242" i="38"/>
  <c r="H3241" i="38"/>
  <c r="G3241" i="38"/>
  <c r="F3241" i="38"/>
  <c r="E3241" i="38"/>
  <c r="H3240" i="38"/>
  <c r="G3240" i="38"/>
  <c r="F3240" i="38"/>
  <c r="E3240" i="38"/>
  <c r="H3239" i="38"/>
  <c r="G3239" i="38"/>
  <c r="F3239" i="38"/>
  <c r="E3239" i="38"/>
  <c r="H3238" i="38"/>
  <c r="G3238" i="38"/>
  <c r="F3238" i="38"/>
  <c r="E3238" i="38"/>
  <c r="H3237" i="38"/>
  <c r="G3237" i="38"/>
  <c r="F3237" i="38"/>
  <c r="E3237" i="38"/>
  <c r="H3236" i="38"/>
  <c r="G3236" i="38"/>
  <c r="F3236" i="38"/>
  <c r="E3236" i="38"/>
  <c r="H3235" i="38"/>
  <c r="G3235" i="38"/>
  <c r="F3235" i="38"/>
  <c r="E3235" i="38"/>
  <c r="H3234" i="38"/>
  <c r="G3234" i="38"/>
  <c r="F3234" i="38"/>
  <c r="E3234" i="38"/>
  <c r="H3233" i="38"/>
  <c r="G3233" i="38"/>
  <c r="F3233" i="38"/>
  <c r="E3233" i="38"/>
  <c r="H3232" i="38"/>
  <c r="G3232" i="38"/>
  <c r="F3232" i="38"/>
  <c r="E3232" i="38"/>
  <c r="H3231" i="38"/>
  <c r="G3231" i="38"/>
  <c r="F3231" i="38"/>
  <c r="E3231" i="38"/>
  <c r="H3230" i="38"/>
  <c r="G3230" i="38"/>
  <c r="F3230" i="38"/>
  <c r="E3230" i="38"/>
  <c r="H3229" i="38"/>
  <c r="G3229" i="38"/>
  <c r="F3229" i="38"/>
  <c r="E3229" i="38"/>
  <c r="H3228" i="38"/>
  <c r="G3228" i="38"/>
  <c r="F3228" i="38"/>
  <c r="E3228" i="38"/>
  <c r="H3227" i="38"/>
  <c r="G3227" i="38"/>
  <c r="F3227" i="38"/>
  <c r="E3227" i="38"/>
  <c r="H3226" i="38"/>
  <c r="G3226" i="38"/>
  <c r="F3226" i="38"/>
  <c r="E3226" i="38"/>
  <c r="H3225" i="38"/>
  <c r="G3225" i="38"/>
  <c r="F3225" i="38"/>
  <c r="E3225" i="38"/>
  <c r="H3224" i="38"/>
  <c r="G3224" i="38"/>
  <c r="F3224" i="38"/>
  <c r="E3224" i="38"/>
  <c r="H3223" i="38"/>
  <c r="G3223" i="38"/>
  <c r="F3223" i="38"/>
  <c r="E3223" i="38"/>
  <c r="H3222" i="38"/>
  <c r="G3222" i="38"/>
  <c r="F3222" i="38"/>
  <c r="E3222" i="38"/>
  <c r="H3221" i="38"/>
  <c r="G3221" i="38"/>
  <c r="F3221" i="38"/>
  <c r="E3221" i="38"/>
  <c r="H3220" i="38"/>
  <c r="G3220" i="38"/>
  <c r="F3220" i="38"/>
  <c r="E3220" i="38"/>
  <c r="H3219" i="38"/>
  <c r="G3219" i="38"/>
  <c r="F3219" i="38"/>
  <c r="E3219" i="38"/>
  <c r="H3218" i="38"/>
  <c r="G3218" i="38"/>
  <c r="F3218" i="38"/>
  <c r="E3218" i="38"/>
  <c r="H3217" i="38"/>
  <c r="G3217" i="38"/>
  <c r="F3217" i="38"/>
  <c r="E3217" i="38"/>
  <c r="H3216" i="38"/>
  <c r="G3216" i="38"/>
  <c r="F3216" i="38"/>
  <c r="E3216" i="38"/>
  <c r="H3215" i="38"/>
  <c r="G3215" i="38"/>
  <c r="F3215" i="38"/>
  <c r="E3215" i="38"/>
  <c r="H3214" i="38"/>
  <c r="G3214" i="38"/>
  <c r="F3214" i="38"/>
  <c r="E3214" i="38"/>
  <c r="H3213" i="38"/>
  <c r="G3213" i="38"/>
  <c r="F3213" i="38"/>
  <c r="E3213" i="38"/>
  <c r="H3212" i="38"/>
  <c r="G3212" i="38"/>
  <c r="F3212" i="38"/>
  <c r="E3212" i="38"/>
  <c r="H3211" i="38"/>
  <c r="G3211" i="38"/>
  <c r="F3211" i="38"/>
  <c r="E3211" i="38"/>
  <c r="H3210" i="38"/>
  <c r="G3210" i="38"/>
  <c r="F3210" i="38"/>
  <c r="E3210" i="38"/>
  <c r="H3209" i="38"/>
  <c r="G3209" i="38"/>
  <c r="F3209" i="38"/>
  <c r="E3209" i="38"/>
  <c r="H3208" i="38"/>
  <c r="G3208" i="38"/>
  <c r="F3208" i="38"/>
  <c r="E3208" i="38"/>
  <c r="H3207" i="38"/>
  <c r="G3207" i="38"/>
  <c r="F3207" i="38"/>
  <c r="E3207" i="38"/>
  <c r="H3206" i="38"/>
  <c r="G3206" i="38"/>
  <c r="F3206" i="38"/>
  <c r="E3206" i="38"/>
  <c r="H3205" i="38"/>
  <c r="G3205" i="38"/>
  <c r="F3205" i="38"/>
  <c r="E3205" i="38"/>
  <c r="H3204" i="38"/>
  <c r="G3204" i="38"/>
  <c r="F3204" i="38"/>
  <c r="E3204" i="38"/>
  <c r="H3203" i="38"/>
  <c r="G3203" i="38"/>
  <c r="F3203" i="38"/>
  <c r="E3203" i="38"/>
  <c r="H3202" i="38"/>
  <c r="G3202" i="38"/>
  <c r="F3202" i="38"/>
  <c r="E3202" i="38"/>
  <c r="H3201" i="38"/>
  <c r="G3201" i="38"/>
  <c r="F3201" i="38"/>
  <c r="E3201" i="38"/>
  <c r="H3200" i="38"/>
  <c r="G3200" i="38"/>
  <c r="F3200" i="38"/>
  <c r="E3200" i="38"/>
  <c r="H3199" i="38"/>
  <c r="G3199" i="38"/>
  <c r="F3199" i="38"/>
  <c r="E3199" i="38"/>
  <c r="H3198" i="38"/>
  <c r="G3198" i="38"/>
  <c r="F3198" i="38"/>
  <c r="E3198" i="38"/>
  <c r="H3197" i="38"/>
  <c r="G3197" i="38"/>
  <c r="F3197" i="38"/>
  <c r="E3197" i="38"/>
  <c r="H3196" i="38"/>
  <c r="G3196" i="38"/>
  <c r="F3196" i="38"/>
  <c r="E3196" i="38"/>
  <c r="H3195" i="38"/>
  <c r="G3195" i="38"/>
  <c r="F3195" i="38"/>
  <c r="E3195" i="38"/>
  <c r="H3194" i="38"/>
  <c r="G3194" i="38"/>
  <c r="F3194" i="38"/>
  <c r="E3194" i="38"/>
  <c r="H3193" i="38"/>
  <c r="G3193" i="38"/>
  <c r="F3193" i="38"/>
  <c r="E3193" i="38"/>
  <c r="H3192" i="38"/>
  <c r="G3192" i="38"/>
  <c r="F3192" i="38"/>
  <c r="E3192" i="38"/>
  <c r="H3191" i="38"/>
  <c r="G3191" i="38"/>
  <c r="F3191" i="38"/>
  <c r="E3191" i="38"/>
  <c r="H3190" i="38"/>
  <c r="G3190" i="38"/>
  <c r="F3190" i="38"/>
  <c r="E3190" i="38"/>
  <c r="H3189" i="38"/>
  <c r="G3189" i="38"/>
  <c r="F3189" i="38"/>
  <c r="E3189" i="38"/>
  <c r="H3188" i="38"/>
  <c r="G3188" i="38"/>
  <c r="F3188" i="38"/>
  <c r="E3188" i="38"/>
  <c r="H3187" i="38"/>
  <c r="G3187" i="38"/>
  <c r="F3187" i="38"/>
  <c r="E3187" i="38"/>
  <c r="H3186" i="38"/>
  <c r="G3186" i="38"/>
  <c r="F3186" i="38"/>
  <c r="E3186" i="38"/>
  <c r="H3185" i="38"/>
  <c r="G3185" i="38"/>
  <c r="F3185" i="38"/>
  <c r="E3185" i="38"/>
  <c r="H3184" i="38"/>
  <c r="G3184" i="38"/>
  <c r="F3184" i="38"/>
  <c r="E3184" i="38"/>
  <c r="H3183" i="38"/>
  <c r="G3183" i="38"/>
  <c r="F3183" i="38"/>
  <c r="E3183" i="38"/>
  <c r="H3182" i="38"/>
  <c r="G3182" i="38"/>
  <c r="F3182" i="38"/>
  <c r="E3182" i="38"/>
  <c r="H3181" i="38"/>
  <c r="G3181" i="38"/>
  <c r="F3181" i="38"/>
  <c r="E3181" i="38"/>
  <c r="H3180" i="38"/>
  <c r="G3180" i="38"/>
  <c r="F3180" i="38"/>
  <c r="E3180" i="38"/>
  <c r="H3179" i="38"/>
  <c r="G3179" i="38"/>
  <c r="F3179" i="38"/>
  <c r="E3179" i="38"/>
  <c r="H3178" i="38"/>
  <c r="G3178" i="38"/>
  <c r="F3178" i="38"/>
  <c r="E3178" i="38"/>
  <c r="H3177" i="38"/>
  <c r="G3177" i="38"/>
  <c r="F3177" i="38"/>
  <c r="E3177" i="38"/>
  <c r="H3176" i="38"/>
  <c r="G3176" i="38"/>
  <c r="F3176" i="38"/>
  <c r="E3176" i="38"/>
  <c r="H3175" i="38"/>
  <c r="G3175" i="38"/>
  <c r="F3175" i="38"/>
  <c r="E3175" i="38"/>
  <c r="H3174" i="38"/>
  <c r="G3174" i="38"/>
  <c r="F3174" i="38"/>
  <c r="E3174" i="38"/>
  <c r="H3173" i="38"/>
  <c r="G3173" i="38"/>
  <c r="F3173" i="38"/>
  <c r="E3173" i="38"/>
  <c r="H3172" i="38"/>
  <c r="G3172" i="38"/>
  <c r="F3172" i="38"/>
  <c r="E3172" i="38"/>
  <c r="H3171" i="38"/>
  <c r="G3171" i="38"/>
  <c r="F3171" i="38"/>
  <c r="E3171" i="38"/>
  <c r="H3170" i="38"/>
  <c r="G3170" i="38"/>
  <c r="F3170" i="38"/>
  <c r="E3170" i="38"/>
  <c r="H3169" i="38"/>
  <c r="G3169" i="38"/>
  <c r="F3169" i="38"/>
  <c r="E3169" i="38"/>
  <c r="H3168" i="38"/>
  <c r="G3168" i="38"/>
  <c r="F3168" i="38"/>
  <c r="E3168" i="38"/>
  <c r="H3167" i="38"/>
  <c r="G3167" i="38"/>
  <c r="F3167" i="38"/>
  <c r="E3167" i="38"/>
  <c r="H3166" i="38"/>
  <c r="G3166" i="38"/>
  <c r="F3166" i="38"/>
  <c r="E3166" i="38"/>
  <c r="H3165" i="38"/>
  <c r="G3165" i="38"/>
  <c r="F3165" i="38"/>
  <c r="E3165" i="38"/>
  <c r="H3164" i="38"/>
  <c r="G3164" i="38"/>
  <c r="F3164" i="38"/>
  <c r="E3164" i="38"/>
  <c r="H3163" i="38"/>
  <c r="G3163" i="38"/>
  <c r="F3163" i="38"/>
  <c r="E3163" i="38"/>
  <c r="H3162" i="38"/>
  <c r="G3162" i="38"/>
  <c r="F3162" i="38"/>
  <c r="E3162" i="38"/>
  <c r="H3161" i="38"/>
  <c r="G3161" i="38"/>
  <c r="F3161" i="38"/>
  <c r="E3161" i="38"/>
  <c r="H3160" i="38"/>
  <c r="G3160" i="38"/>
  <c r="F3160" i="38"/>
  <c r="E3160" i="38"/>
  <c r="H3159" i="38"/>
  <c r="G3159" i="38"/>
  <c r="F3159" i="38"/>
  <c r="E3159" i="38"/>
  <c r="H3158" i="38"/>
  <c r="G3158" i="38"/>
  <c r="F3158" i="38"/>
  <c r="E3158" i="38"/>
  <c r="H3157" i="38"/>
  <c r="G3157" i="38"/>
  <c r="F3157" i="38"/>
  <c r="E3157" i="38"/>
  <c r="H3156" i="38"/>
  <c r="G3156" i="38"/>
  <c r="F3156" i="38"/>
  <c r="E3156" i="38"/>
  <c r="H3155" i="38"/>
  <c r="G3155" i="38"/>
  <c r="F3155" i="38"/>
  <c r="E3155" i="38"/>
  <c r="H3154" i="38"/>
  <c r="G3154" i="38"/>
  <c r="F3154" i="38"/>
  <c r="E3154" i="38"/>
  <c r="H3153" i="38"/>
  <c r="G3153" i="38"/>
  <c r="F3153" i="38"/>
  <c r="E3153" i="38"/>
  <c r="H3152" i="38"/>
  <c r="G3152" i="38"/>
  <c r="F3152" i="38"/>
  <c r="E3152" i="38"/>
  <c r="H3151" i="38"/>
  <c r="G3151" i="38"/>
  <c r="F3151" i="38"/>
  <c r="E3151" i="38"/>
  <c r="H3150" i="38"/>
  <c r="G3150" i="38"/>
  <c r="F3150" i="38"/>
  <c r="E3150" i="38"/>
  <c r="H3149" i="38"/>
  <c r="G3149" i="38"/>
  <c r="F3149" i="38"/>
  <c r="E3149" i="38"/>
  <c r="H3148" i="38"/>
  <c r="G3148" i="38"/>
  <c r="F3148" i="38"/>
  <c r="E3148" i="38"/>
  <c r="H3147" i="38"/>
  <c r="G3147" i="38"/>
  <c r="F3147" i="38"/>
  <c r="E3147" i="38"/>
  <c r="H3146" i="38"/>
  <c r="G3146" i="38"/>
  <c r="F3146" i="38"/>
  <c r="E3146" i="38"/>
  <c r="H3145" i="38"/>
  <c r="G3145" i="38"/>
  <c r="F3145" i="38"/>
  <c r="E3145" i="38"/>
  <c r="H3144" i="38"/>
  <c r="G3144" i="38"/>
  <c r="F3144" i="38"/>
  <c r="E3144" i="38"/>
  <c r="H3143" i="38"/>
  <c r="G3143" i="38"/>
  <c r="F3143" i="38"/>
  <c r="E3143" i="38"/>
  <c r="H3142" i="38"/>
  <c r="G3142" i="38"/>
  <c r="F3142" i="38"/>
  <c r="E3142" i="38"/>
  <c r="H3141" i="38"/>
  <c r="G3141" i="38"/>
  <c r="F3141" i="38"/>
  <c r="E3141" i="38"/>
  <c r="H3140" i="38"/>
  <c r="G3140" i="38"/>
  <c r="F3140" i="38"/>
  <c r="E3140" i="38"/>
  <c r="H3139" i="38"/>
  <c r="G3139" i="38"/>
  <c r="F3139" i="38"/>
  <c r="E3139" i="38"/>
  <c r="H3138" i="38"/>
  <c r="G3138" i="38"/>
  <c r="F3138" i="38"/>
  <c r="E3138" i="38"/>
  <c r="H3137" i="38"/>
  <c r="G3137" i="38"/>
  <c r="F3137" i="38"/>
  <c r="E3137" i="38"/>
  <c r="H3136" i="38"/>
  <c r="G3136" i="38"/>
  <c r="F3136" i="38"/>
  <c r="E3136" i="38"/>
  <c r="H3135" i="38"/>
  <c r="G3135" i="38"/>
  <c r="F3135" i="38"/>
  <c r="E3135" i="38"/>
  <c r="H3134" i="38"/>
  <c r="G3134" i="38"/>
  <c r="F3134" i="38"/>
  <c r="E3134" i="38"/>
  <c r="H3133" i="38"/>
  <c r="G3133" i="38"/>
  <c r="F3133" i="38"/>
  <c r="E3133" i="38"/>
  <c r="H3132" i="38"/>
  <c r="G3132" i="38"/>
  <c r="F3132" i="38"/>
  <c r="E3132" i="38"/>
  <c r="H3131" i="38"/>
  <c r="G3131" i="38"/>
  <c r="F3131" i="38"/>
  <c r="E3131" i="38"/>
  <c r="H3130" i="38"/>
  <c r="G3130" i="38"/>
  <c r="F3130" i="38"/>
  <c r="E3130" i="38"/>
  <c r="H3129" i="38"/>
  <c r="G3129" i="38"/>
  <c r="F3129" i="38"/>
  <c r="E3129" i="38"/>
  <c r="H3128" i="38"/>
  <c r="G3128" i="38"/>
  <c r="F3128" i="38"/>
  <c r="E3128" i="38"/>
  <c r="H3127" i="38"/>
  <c r="G3127" i="38"/>
  <c r="F3127" i="38"/>
  <c r="E3127" i="38"/>
  <c r="H3126" i="38"/>
  <c r="G3126" i="38"/>
  <c r="F3126" i="38"/>
  <c r="E3126" i="38"/>
  <c r="H3125" i="38"/>
  <c r="G3125" i="38"/>
  <c r="F3125" i="38"/>
  <c r="E3125" i="38"/>
  <c r="H3124" i="38"/>
  <c r="G3124" i="38"/>
  <c r="F3124" i="38"/>
  <c r="E3124" i="38"/>
  <c r="H3123" i="38"/>
  <c r="G3123" i="38"/>
  <c r="F3123" i="38"/>
  <c r="E3123" i="38"/>
  <c r="H3122" i="38"/>
  <c r="G3122" i="38"/>
  <c r="F3122" i="38"/>
  <c r="E3122" i="38"/>
  <c r="H3121" i="38"/>
  <c r="G3121" i="38"/>
  <c r="F3121" i="38"/>
  <c r="E3121" i="38"/>
  <c r="H3120" i="38"/>
  <c r="G3120" i="38"/>
  <c r="F3120" i="38"/>
  <c r="E3120" i="38"/>
  <c r="H3119" i="38"/>
  <c r="G3119" i="38"/>
  <c r="F3119" i="38"/>
  <c r="E3119" i="38"/>
  <c r="H3118" i="38"/>
  <c r="G3118" i="38"/>
  <c r="F3118" i="38"/>
  <c r="E3118" i="38"/>
  <c r="H3117" i="38"/>
  <c r="G3117" i="38"/>
  <c r="F3117" i="38"/>
  <c r="E3117" i="38"/>
  <c r="H3116" i="38"/>
  <c r="G3116" i="38"/>
  <c r="F3116" i="38"/>
  <c r="E3116" i="38"/>
  <c r="H3115" i="38"/>
  <c r="G3115" i="38"/>
  <c r="F3115" i="38"/>
  <c r="E3115" i="38"/>
  <c r="H3114" i="38"/>
  <c r="G3114" i="38"/>
  <c r="F3114" i="38"/>
  <c r="E3114" i="38"/>
  <c r="H3113" i="38"/>
  <c r="G3113" i="38"/>
  <c r="F3113" i="38"/>
  <c r="E3113" i="38"/>
  <c r="H3112" i="38"/>
  <c r="G3112" i="38"/>
  <c r="F3112" i="38"/>
  <c r="E3112" i="38"/>
  <c r="H3111" i="38"/>
  <c r="G3111" i="38"/>
  <c r="F3111" i="38"/>
  <c r="E3111" i="38"/>
  <c r="H3110" i="38"/>
  <c r="G3110" i="38"/>
  <c r="F3110" i="38"/>
  <c r="E3110" i="38"/>
  <c r="H3109" i="38"/>
  <c r="G3109" i="38"/>
  <c r="F3109" i="38"/>
  <c r="E3109" i="38"/>
  <c r="H3108" i="38"/>
  <c r="G3108" i="38"/>
  <c r="F3108" i="38"/>
  <c r="E3108" i="38"/>
  <c r="H3107" i="38"/>
  <c r="G3107" i="38"/>
  <c r="F3107" i="38"/>
  <c r="E3107" i="38"/>
  <c r="H3106" i="38"/>
  <c r="G3106" i="38"/>
  <c r="F3106" i="38"/>
  <c r="E3106" i="38"/>
  <c r="H3105" i="38"/>
  <c r="G3105" i="38"/>
  <c r="F3105" i="38"/>
  <c r="E3105" i="38"/>
  <c r="H3104" i="38"/>
  <c r="G3104" i="38"/>
  <c r="F3104" i="38"/>
  <c r="E3104" i="38"/>
  <c r="H3103" i="38"/>
  <c r="G3103" i="38"/>
  <c r="F3103" i="38"/>
  <c r="E3103" i="38"/>
  <c r="H3102" i="38"/>
  <c r="G3102" i="38"/>
  <c r="F3102" i="38"/>
  <c r="E3102" i="38"/>
  <c r="H3101" i="38"/>
  <c r="G3101" i="38"/>
  <c r="F3101" i="38"/>
  <c r="E3101" i="38"/>
  <c r="H3100" i="38"/>
  <c r="G3100" i="38"/>
  <c r="F3100" i="38"/>
  <c r="E3100" i="38"/>
  <c r="H3099" i="38"/>
  <c r="G3099" i="38"/>
  <c r="F3099" i="38"/>
  <c r="E3099" i="38"/>
  <c r="H3098" i="38"/>
  <c r="G3098" i="38"/>
  <c r="F3098" i="38"/>
  <c r="E3098" i="38"/>
  <c r="H3097" i="38"/>
  <c r="G3097" i="38"/>
  <c r="F3097" i="38"/>
  <c r="E3097" i="38"/>
  <c r="H3096" i="38"/>
  <c r="G3096" i="38"/>
  <c r="F3096" i="38"/>
  <c r="E3096" i="38"/>
  <c r="H3095" i="38"/>
  <c r="G3095" i="38"/>
  <c r="F3095" i="38"/>
  <c r="E3095" i="38"/>
  <c r="H3094" i="38"/>
  <c r="G3094" i="38"/>
  <c r="F3094" i="38"/>
  <c r="E3094" i="38"/>
  <c r="H3093" i="38"/>
  <c r="G3093" i="38"/>
  <c r="F3093" i="38"/>
  <c r="E3093" i="38"/>
  <c r="H3092" i="38"/>
  <c r="G3092" i="38"/>
  <c r="F3092" i="38"/>
  <c r="E3092" i="38"/>
  <c r="H3091" i="38"/>
  <c r="G3091" i="38"/>
  <c r="F3091" i="38"/>
  <c r="E3091" i="38"/>
  <c r="H3090" i="38"/>
  <c r="G3090" i="38"/>
  <c r="F3090" i="38"/>
  <c r="E3090" i="38"/>
  <c r="H3089" i="38"/>
  <c r="G3089" i="38"/>
  <c r="F3089" i="38"/>
  <c r="E3089" i="38"/>
  <c r="H3088" i="38"/>
  <c r="G3088" i="38"/>
  <c r="F3088" i="38"/>
  <c r="E3088" i="38"/>
  <c r="H3087" i="38"/>
  <c r="G3087" i="38"/>
  <c r="F3087" i="38"/>
  <c r="E3087" i="38"/>
  <c r="H3086" i="38"/>
  <c r="G3086" i="38"/>
  <c r="F3086" i="38"/>
  <c r="E3086" i="38"/>
  <c r="H3085" i="38"/>
  <c r="G3085" i="38"/>
  <c r="F3085" i="38"/>
  <c r="E3085" i="38"/>
  <c r="H3084" i="38"/>
  <c r="G3084" i="38"/>
  <c r="F3084" i="38"/>
  <c r="E3084" i="38"/>
  <c r="H3083" i="38"/>
  <c r="G3083" i="38"/>
  <c r="F3083" i="38"/>
  <c r="E3083" i="38"/>
  <c r="H3082" i="38"/>
  <c r="G3082" i="38"/>
  <c r="F3082" i="38"/>
  <c r="E3082" i="38"/>
  <c r="H3081" i="38"/>
  <c r="G3081" i="38"/>
  <c r="F3081" i="38"/>
  <c r="E3081" i="38"/>
  <c r="H3080" i="38"/>
  <c r="G3080" i="38"/>
  <c r="F3080" i="38"/>
  <c r="E3080" i="38"/>
  <c r="H3079" i="38"/>
  <c r="G3079" i="38"/>
  <c r="F3079" i="38"/>
  <c r="E3079" i="38"/>
  <c r="H3078" i="38"/>
  <c r="G3078" i="38"/>
  <c r="F3078" i="38"/>
  <c r="E3078" i="38"/>
  <c r="H3077" i="38"/>
  <c r="G3077" i="38"/>
  <c r="F3077" i="38"/>
  <c r="E3077" i="38"/>
  <c r="H3076" i="38"/>
  <c r="G3076" i="38"/>
  <c r="F3076" i="38"/>
  <c r="E3076" i="38"/>
  <c r="H3075" i="38"/>
  <c r="G3075" i="38"/>
  <c r="F3075" i="38"/>
  <c r="E3075" i="38"/>
  <c r="H3074" i="38"/>
  <c r="G3074" i="38"/>
  <c r="F3074" i="38"/>
  <c r="E3074" i="38"/>
  <c r="H3073" i="38"/>
  <c r="G3073" i="38"/>
  <c r="F3073" i="38"/>
  <c r="E3073" i="38"/>
  <c r="H3072" i="38"/>
  <c r="G3072" i="38"/>
  <c r="F3072" i="38"/>
  <c r="E3072" i="38"/>
  <c r="H3071" i="38"/>
  <c r="G3071" i="38"/>
  <c r="F3071" i="38"/>
  <c r="E3071" i="38"/>
  <c r="H3070" i="38"/>
  <c r="G3070" i="38"/>
  <c r="F3070" i="38"/>
  <c r="E3070" i="38"/>
  <c r="H3069" i="38"/>
  <c r="G3069" i="38"/>
  <c r="F3069" i="38"/>
  <c r="E3069" i="38"/>
  <c r="H3068" i="38"/>
  <c r="G3068" i="38"/>
  <c r="F3068" i="38"/>
  <c r="E3068" i="38"/>
  <c r="H3067" i="38"/>
  <c r="G3067" i="38"/>
  <c r="F3067" i="38"/>
  <c r="E3067" i="38"/>
  <c r="H3066" i="38"/>
  <c r="G3066" i="38"/>
  <c r="F3066" i="38"/>
  <c r="E3066" i="38"/>
  <c r="H3065" i="38"/>
  <c r="G3065" i="38"/>
  <c r="F3065" i="38"/>
  <c r="E3065" i="38"/>
  <c r="H3064" i="38"/>
  <c r="G3064" i="38"/>
  <c r="F3064" i="38"/>
  <c r="E3064" i="38"/>
  <c r="H3063" i="38"/>
  <c r="G3063" i="38"/>
  <c r="F3063" i="38"/>
  <c r="E3063" i="38"/>
  <c r="H3062" i="38"/>
  <c r="G3062" i="38"/>
  <c r="F3062" i="38"/>
  <c r="E3062" i="38"/>
  <c r="H3061" i="38"/>
  <c r="G3061" i="38"/>
  <c r="F3061" i="38"/>
  <c r="E3061" i="38"/>
  <c r="H3060" i="38"/>
  <c r="G3060" i="38"/>
  <c r="F3060" i="38"/>
  <c r="E3060" i="38"/>
  <c r="H3059" i="38"/>
  <c r="G3059" i="38"/>
  <c r="F3059" i="38"/>
  <c r="E3059" i="38"/>
  <c r="H3058" i="38"/>
  <c r="G3058" i="38"/>
  <c r="F3058" i="38"/>
  <c r="E3058" i="38"/>
  <c r="H3057" i="38"/>
  <c r="G3057" i="38"/>
  <c r="F3057" i="38"/>
  <c r="E3057" i="38"/>
  <c r="H3056" i="38"/>
  <c r="G3056" i="38"/>
  <c r="F3056" i="38"/>
  <c r="E3056" i="38"/>
  <c r="H3055" i="38"/>
  <c r="G3055" i="38"/>
  <c r="F3055" i="38"/>
  <c r="E3055" i="38"/>
  <c r="H3054" i="38"/>
  <c r="G3054" i="38"/>
  <c r="F3054" i="38"/>
  <c r="E3054" i="38"/>
  <c r="H3053" i="38"/>
  <c r="G3053" i="38"/>
  <c r="F3053" i="38"/>
  <c r="E3053" i="38"/>
  <c r="H3052" i="38"/>
  <c r="G3052" i="38"/>
  <c r="F3052" i="38"/>
  <c r="E3052" i="38"/>
  <c r="H3051" i="38"/>
  <c r="G3051" i="38"/>
  <c r="F3051" i="38"/>
  <c r="E3051" i="38"/>
  <c r="H3050" i="38"/>
  <c r="G3050" i="38"/>
  <c r="F3050" i="38"/>
  <c r="E3050" i="38"/>
  <c r="H3049" i="38"/>
  <c r="G3049" i="38"/>
  <c r="F3049" i="38"/>
  <c r="E3049" i="38"/>
  <c r="H3048" i="38"/>
  <c r="G3048" i="38"/>
  <c r="F3048" i="38"/>
  <c r="E3048" i="38"/>
  <c r="H3047" i="38"/>
  <c r="G3047" i="38"/>
  <c r="F3047" i="38"/>
  <c r="E3047" i="38"/>
  <c r="H3046" i="38"/>
  <c r="G3046" i="38"/>
  <c r="F3046" i="38"/>
  <c r="E3046" i="38"/>
  <c r="H3045" i="38"/>
  <c r="G3045" i="38"/>
  <c r="F3045" i="38"/>
  <c r="E3045" i="38"/>
  <c r="H3044" i="38"/>
  <c r="G3044" i="38"/>
  <c r="F3044" i="38"/>
  <c r="E3044" i="38"/>
  <c r="H3043" i="38"/>
  <c r="G3043" i="38"/>
  <c r="F3043" i="38"/>
  <c r="E3043" i="38"/>
  <c r="H3042" i="38"/>
  <c r="G3042" i="38"/>
  <c r="F3042" i="38"/>
  <c r="E3042" i="38"/>
  <c r="H3041" i="38"/>
  <c r="G3041" i="38"/>
  <c r="F3041" i="38"/>
  <c r="E3041" i="38"/>
  <c r="H3040" i="38"/>
  <c r="G3040" i="38"/>
  <c r="F3040" i="38"/>
  <c r="E3040" i="38"/>
  <c r="H3039" i="38"/>
  <c r="G3039" i="38"/>
  <c r="F3039" i="38"/>
  <c r="E3039" i="38"/>
  <c r="H3038" i="38"/>
  <c r="G3038" i="38"/>
  <c r="F3038" i="38"/>
  <c r="E3038" i="38"/>
  <c r="H3037" i="38"/>
  <c r="G3037" i="38"/>
  <c r="F3037" i="38"/>
  <c r="E3037" i="38"/>
  <c r="H3036" i="38"/>
  <c r="G3036" i="38"/>
  <c r="F3036" i="38"/>
  <c r="E3036" i="38"/>
  <c r="H3035" i="38"/>
  <c r="G3035" i="38"/>
  <c r="F3035" i="38"/>
  <c r="E3035" i="38"/>
  <c r="H3034" i="38"/>
  <c r="G3034" i="38"/>
  <c r="F3034" i="38"/>
  <c r="E3034" i="38"/>
  <c r="H3033" i="38"/>
  <c r="G3033" i="38"/>
  <c r="F3033" i="38"/>
  <c r="E3033" i="38"/>
  <c r="H3032" i="38"/>
  <c r="G3032" i="38"/>
  <c r="F3032" i="38"/>
  <c r="E3032" i="38"/>
  <c r="H3031" i="38"/>
  <c r="G3031" i="38"/>
  <c r="F3031" i="38"/>
  <c r="E3031" i="38"/>
  <c r="H3030" i="38"/>
  <c r="G3030" i="38"/>
  <c r="F3030" i="38"/>
  <c r="E3030" i="38"/>
  <c r="H3029" i="38"/>
  <c r="G3029" i="38"/>
  <c r="F3029" i="38"/>
  <c r="E3029" i="38"/>
  <c r="H3028" i="38"/>
  <c r="G3028" i="38"/>
  <c r="F3028" i="38"/>
  <c r="E3028" i="38"/>
  <c r="H3027" i="38"/>
  <c r="G3027" i="38"/>
  <c r="F3027" i="38"/>
  <c r="E3027" i="38"/>
  <c r="H3026" i="38"/>
  <c r="G3026" i="38"/>
  <c r="F3026" i="38"/>
  <c r="E3026" i="38"/>
  <c r="H3025" i="38"/>
  <c r="G3025" i="38"/>
  <c r="F3025" i="38"/>
  <c r="E3025" i="38"/>
  <c r="H3024" i="38"/>
  <c r="G3024" i="38"/>
  <c r="F3024" i="38"/>
  <c r="E3024" i="38"/>
  <c r="H3023" i="38"/>
  <c r="G3023" i="38"/>
  <c r="F3023" i="38"/>
  <c r="E3023" i="38"/>
  <c r="H3022" i="38"/>
  <c r="G3022" i="38"/>
  <c r="F3022" i="38"/>
  <c r="E3022" i="38"/>
  <c r="H3021" i="38"/>
  <c r="G3021" i="38"/>
  <c r="F3021" i="38"/>
  <c r="E3021" i="38"/>
  <c r="H3020" i="38"/>
  <c r="G3020" i="38"/>
  <c r="F3020" i="38"/>
  <c r="E3020" i="38"/>
  <c r="H3019" i="38"/>
  <c r="G3019" i="38"/>
  <c r="F3019" i="38"/>
  <c r="E3019" i="38"/>
  <c r="H3018" i="38"/>
  <c r="G3018" i="38"/>
  <c r="F3018" i="38"/>
  <c r="E3018" i="38"/>
  <c r="H3017" i="38"/>
  <c r="G3017" i="38"/>
  <c r="F3017" i="38"/>
  <c r="E3017" i="38"/>
  <c r="H3016" i="38"/>
  <c r="G3016" i="38"/>
  <c r="F3016" i="38"/>
  <c r="E3016" i="38"/>
  <c r="H3015" i="38"/>
  <c r="G3015" i="38"/>
  <c r="F3015" i="38"/>
  <c r="E3015" i="38"/>
  <c r="H3014" i="38"/>
  <c r="G3014" i="38"/>
  <c r="F3014" i="38"/>
  <c r="E3014" i="38"/>
  <c r="H3013" i="38"/>
  <c r="G3013" i="38"/>
  <c r="F3013" i="38"/>
  <c r="E3013" i="38"/>
  <c r="H3012" i="38"/>
  <c r="G3012" i="38"/>
  <c r="F3012" i="38"/>
  <c r="E3012" i="38"/>
  <c r="H3011" i="38"/>
  <c r="G3011" i="38"/>
  <c r="F3011" i="38"/>
  <c r="E3011" i="38"/>
  <c r="H3010" i="38"/>
  <c r="G3010" i="38"/>
  <c r="F3010" i="38"/>
  <c r="E3010" i="38"/>
  <c r="H3009" i="38"/>
  <c r="G3009" i="38"/>
  <c r="F3009" i="38"/>
  <c r="E3009" i="38"/>
  <c r="H3008" i="38"/>
  <c r="G3008" i="38"/>
  <c r="F3008" i="38"/>
  <c r="E3008" i="38"/>
  <c r="H3007" i="38"/>
  <c r="G3007" i="38"/>
  <c r="F3007" i="38"/>
  <c r="E3007" i="38"/>
  <c r="H3006" i="38"/>
  <c r="G3006" i="38"/>
  <c r="F3006" i="38"/>
  <c r="E3006" i="38"/>
  <c r="H3005" i="38"/>
  <c r="G3005" i="38"/>
  <c r="F3005" i="38"/>
  <c r="E3005" i="38"/>
  <c r="H3004" i="38"/>
  <c r="G3004" i="38"/>
  <c r="F3004" i="38"/>
  <c r="E3004" i="38"/>
  <c r="H3003" i="38"/>
  <c r="G3003" i="38"/>
  <c r="F3003" i="38"/>
  <c r="E3003" i="38"/>
  <c r="H3002" i="38"/>
  <c r="G3002" i="38"/>
  <c r="F3002" i="38"/>
  <c r="E3002" i="38"/>
  <c r="H3001" i="38"/>
  <c r="G3001" i="38"/>
  <c r="F3001" i="38"/>
  <c r="E3001" i="38"/>
  <c r="H3000" i="38"/>
  <c r="G3000" i="38"/>
  <c r="F3000" i="38"/>
  <c r="E3000" i="38"/>
  <c r="H2999" i="38"/>
  <c r="G2999" i="38"/>
  <c r="F2999" i="38"/>
  <c r="E2999" i="38"/>
  <c r="H2998" i="38"/>
  <c r="G2998" i="38"/>
  <c r="F2998" i="38"/>
  <c r="E2998" i="38"/>
  <c r="H2997" i="38"/>
  <c r="G2997" i="38"/>
  <c r="F2997" i="38"/>
  <c r="E2997" i="38"/>
  <c r="H2996" i="38"/>
  <c r="G2996" i="38"/>
  <c r="F2996" i="38"/>
  <c r="E2996" i="38"/>
  <c r="H2995" i="38"/>
  <c r="G2995" i="38"/>
  <c r="F2995" i="38"/>
  <c r="E2995" i="38"/>
  <c r="H2994" i="38"/>
  <c r="G2994" i="38"/>
  <c r="F2994" i="38"/>
  <c r="E2994" i="38"/>
  <c r="H2993" i="38"/>
  <c r="G2993" i="38"/>
  <c r="F2993" i="38"/>
  <c r="E2993" i="38"/>
  <c r="H2992" i="38"/>
  <c r="G2992" i="38"/>
  <c r="F2992" i="38"/>
  <c r="E2992" i="38"/>
  <c r="H2991" i="38"/>
  <c r="G2991" i="38"/>
  <c r="F2991" i="38"/>
  <c r="E2991" i="38"/>
  <c r="H2990" i="38"/>
  <c r="G2990" i="38"/>
  <c r="F2990" i="38"/>
  <c r="E2990" i="38"/>
  <c r="H2989" i="38"/>
  <c r="G2989" i="38"/>
  <c r="F2989" i="38"/>
  <c r="E2989" i="38"/>
  <c r="H2988" i="38"/>
  <c r="G2988" i="38"/>
  <c r="F2988" i="38"/>
  <c r="E2988" i="38"/>
  <c r="H2987" i="38"/>
  <c r="G2987" i="38"/>
  <c r="F2987" i="38"/>
  <c r="E2987" i="38"/>
  <c r="H2986" i="38"/>
  <c r="G2986" i="38"/>
  <c r="F2986" i="38"/>
  <c r="E2986" i="38"/>
  <c r="H2985" i="38"/>
  <c r="G2985" i="38"/>
  <c r="F2985" i="38"/>
  <c r="E2985" i="38"/>
  <c r="H2984" i="38"/>
  <c r="G2984" i="38"/>
  <c r="F2984" i="38"/>
  <c r="E2984" i="38"/>
  <c r="H2983" i="38"/>
  <c r="G2983" i="38"/>
  <c r="F2983" i="38"/>
  <c r="E2983" i="38"/>
  <c r="H2982" i="38"/>
  <c r="G2982" i="38"/>
  <c r="F2982" i="38"/>
  <c r="E2982" i="38"/>
  <c r="H2981" i="38"/>
  <c r="G2981" i="38"/>
  <c r="F2981" i="38"/>
  <c r="E2981" i="38"/>
  <c r="H2980" i="38"/>
  <c r="G2980" i="38"/>
  <c r="F2980" i="38"/>
  <c r="E2980" i="38"/>
  <c r="H2979" i="38"/>
  <c r="G2979" i="38"/>
  <c r="F2979" i="38"/>
  <c r="E2979" i="38"/>
  <c r="H2978" i="38"/>
  <c r="G2978" i="38"/>
  <c r="F2978" i="38"/>
  <c r="E2978" i="38"/>
  <c r="H2977" i="38"/>
  <c r="G2977" i="38"/>
  <c r="F2977" i="38"/>
  <c r="E2977" i="38"/>
  <c r="H2976" i="38"/>
  <c r="G2976" i="38"/>
  <c r="F2976" i="38"/>
  <c r="E2976" i="38"/>
  <c r="H2975" i="38"/>
  <c r="G2975" i="38"/>
  <c r="F2975" i="38"/>
  <c r="E2975" i="38"/>
  <c r="H2974" i="38"/>
  <c r="G2974" i="38"/>
  <c r="F2974" i="38"/>
  <c r="E2974" i="38"/>
  <c r="H2973" i="38"/>
  <c r="G2973" i="38"/>
  <c r="F2973" i="38"/>
  <c r="E2973" i="38"/>
  <c r="H2972" i="38"/>
  <c r="G2972" i="38"/>
  <c r="F2972" i="38"/>
  <c r="E2972" i="38"/>
  <c r="H2971" i="38"/>
  <c r="G2971" i="38"/>
  <c r="F2971" i="38"/>
  <c r="E2971" i="38"/>
  <c r="H2970" i="38"/>
  <c r="G2970" i="38"/>
  <c r="F2970" i="38"/>
  <c r="E2970" i="38"/>
  <c r="H2969" i="38"/>
  <c r="G2969" i="38"/>
  <c r="F2969" i="38"/>
  <c r="E2969" i="38"/>
  <c r="H2968" i="38"/>
  <c r="G2968" i="38"/>
  <c r="F2968" i="38"/>
  <c r="E2968" i="38"/>
  <c r="H2967" i="38"/>
  <c r="G2967" i="38"/>
  <c r="F2967" i="38"/>
  <c r="E2967" i="38"/>
  <c r="H2966" i="38"/>
  <c r="G2966" i="38"/>
  <c r="F2966" i="38"/>
  <c r="E2966" i="38"/>
  <c r="H2965" i="38"/>
  <c r="G2965" i="38"/>
  <c r="F2965" i="38"/>
  <c r="E2965" i="38"/>
  <c r="H2964" i="38"/>
  <c r="G2964" i="38"/>
  <c r="F2964" i="38"/>
  <c r="E2964" i="38"/>
  <c r="H2963" i="38"/>
  <c r="G2963" i="38"/>
  <c r="F2963" i="38"/>
  <c r="E2963" i="38"/>
  <c r="H2962" i="38"/>
  <c r="G2962" i="38"/>
  <c r="F2962" i="38"/>
  <c r="E2962" i="38"/>
  <c r="H2961" i="38"/>
  <c r="G2961" i="38"/>
  <c r="F2961" i="38"/>
  <c r="E2961" i="38"/>
  <c r="H2960" i="38"/>
  <c r="G2960" i="38"/>
  <c r="F2960" i="38"/>
  <c r="E2960" i="38"/>
  <c r="H2959" i="38"/>
  <c r="G2959" i="38"/>
  <c r="F2959" i="38"/>
  <c r="E2959" i="38"/>
  <c r="H2958" i="38"/>
  <c r="G2958" i="38"/>
  <c r="F2958" i="38"/>
  <c r="E2958" i="38"/>
  <c r="H2957" i="38"/>
  <c r="G2957" i="38"/>
  <c r="F2957" i="38"/>
  <c r="E2957" i="38"/>
  <c r="H2956" i="38"/>
  <c r="G2956" i="38"/>
  <c r="F2956" i="38"/>
  <c r="E2956" i="38"/>
  <c r="H2955" i="38"/>
  <c r="G2955" i="38"/>
  <c r="F2955" i="38"/>
  <c r="E2955" i="38"/>
  <c r="H2954" i="38"/>
  <c r="G2954" i="38"/>
  <c r="F2954" i="38"/>
  <c r="E2954" i="38"/>
  <c r="H2953" i="38"/>
  <c r="G2953" i="38"/>
  <c r="F2953" i="38"/>
  <c r="E2953" i="38"/>
  <c r="H2952" i="38"/>
  <c r="G2952" i="38"/>
  <c r="F2952" i="38"/>
  <c r="E2952" i="38"/>
  <c r="H2951" i="38"/>
  <c r="G2951" i="38"/>
  <c r="F2951" i="38"/>
  <c r="E2951" i="38"/>
  <c r="H2950" i="38"/>
  <c r="G2950" i="38"/>
  <c r="F2950" i="38"/>
  <c r="E2950" i="38"/>
  <c r="H2949" i="38"/>
  <c r="G2949" i="38"/>
  <c r="F2949" i="38"/>
  <c r="E2949" i="38"/>
  <c r="H2948" i="38"/>
  <c r="G2948" i="38"/>
  <c r="F2948" i="38"/>
  <c r="E2948" i="38"/>
  <c r="H2947" i="38"/>
  <c r="G2947" i="38"/>
  <c r="F2947" i="38"/>
  <c r="E2947" i="38"/>
  <c r="H2946" i="38"/>
  <c r="G2946" i="38"/>
  <c r="F2946" i="38"/>
  <c r="E2946" i="38"/>
  <c r="H2945" i="38"/>
  <c r="G2945" i="38"/>
  <c r="F2945" i="38"/>
  <c r="E2945" i="38"/>
  <c r="H2944" i="38"/>
  <c r="G2944" i="38"/>
  <c r="F2944" i="38"/>
  <c r="E2944" i="38"/>
  <c r="H2943" i="38"/>
  <c r="G2943" i="38"/>
  <c r="F2943" i="38"/>
  <c r="E2943" i="38"/>
  <c r="H2942" i="38"/>
  <c r="G2942" i="38"/>
  <c r="F2942" i="38"/>
  <c r="E2942" i="38"/>
  <c r="H2941" i="38"/>
  <c r="G2941" i="38"/>
  <c r="F2941" i="38"/>
  <c r="E2941" i="38"/>
  <c r="H2940" i="38"/>
  <c r="G2940" i="38"/>
  <c r="F2940" i="38"/>
  <c r="E2940" i="38"/>
  <c r="H2939" i="38"/>
  <c r="G2939" i="38"/>
  <c r="F2939" i="38"/>
  <c r="E2939" i="38"/>
  <c r="H2938" i="38"/>
  <c r="G2938" i="38"/>
  <c r="F2938" i="38"/>
  <c r="E2938" i="38"/>
  <c r="H2937" i="38"/>
  <c r="G2937" i="38"/>
  <c r="F2937" i="38"/>
  <c r="E2937" i="38"/>
  <c r="H2936" i="38"/>
  <c r="G2936" i="38"/>
  <c r="F2936" i="38"/>
  <c r="E2936" i="38"/>
  <c r="H2935" i="38"/>
  <c r="G2935" i="38"/>
  <c r="F2935" i="38"/>
  <c r="E2935" i="38"/>
  <c r="H2934" i="38"/>
  <c r="G2934" i="38"/>
  <c r="F2934" i="38"/>
  <c r="E2934" i="38"/>
  <c r="H2933" i="38"/>
  <c r="G2933" i="38"/>
  <c r="F2933" i="38"/>
  <c r="E2933" i="38"/>
  <c r="H2932" i="38"/>
  <c r="G2932" i="38"/>
  <c r="F2932" i="38"/>
  <c r="E2932" i="38"/>
  <c r="H2931" i="38"/>
  <c r="G2931" i="38"/>
  <c r="F2931" i="38"/>
  <c r="E2931" i="38"/>
  <c r="H2930" i="38"/>
  <c r="G2930" i="38"/>
  <c r="F2930" i="38"/>
  <c r="E2930" i="38"/>
  <c r="H2929" i="38"/>
  <c r="G2929" i="38"/>
  <c r="F2929" i="38"/>
  <c r="E2929" i="38"/>
  <c r="H2928" i="38"/>
  <c r="G2928" i="38"/>
  <c r="F2928" i="38"/>
  <c r="E2928" i="38"/>
  <c r="H2927" i="38"/>
  <c r="G2927" i="38"/>
  <c r="F2927" i="38"/>
  <c r="E2927" i="38"/>
  <c r="H2926" i="38"/>
  <c r="G2926" i="38"/>
  <c r="F2926" i="38"/>
  <c r="E2926" i="38"/>
  <c r="H2925" i="38"/>
  <c r="G2925" i="38"/>
  <c r="F2925" i="38"/>
  <c r="E2925" i="38"/>
  <c r="H2924" i="38"/>
  <c r="G2924" i="38"/>
  <c r="F2924" i="38"/>
  <c r="E2924" i="38"/>
  <c r="H2923" i="38"/>
  <c r="G2923" i="38"/>
  <c r="F2923" i="38"/>
  <c r="E2923" i="38"/>
  <c r="H2922" i="38"/>
  <c r="G2922" i="38"/>
  <c r="F2922" i="38"/>
  <c r="E2922" i="38"/>
  <c r="H2921" i="38"/>
  <c r="G2921" i="38"/>
  <c r="F2921" i="38"/>
  <c r="E2921" i="38"/>
  <c r="H2920" i="38"/>
  <c r="G2920" i="38"/>
  <c r="F2920" i="38"/>
  <c r="E2920" i="38"/>
  <c r="H2919" i="38"/>
  <c r="G2919" i="38"/>
  <c r="F2919" i="38"/>
  <c r="E2919" i="38"/>
  <c r="H2918" i="38"/>
  <c r="G2918" i="38"/>
  <c r="F2918" i="38"/>
  <c r="E2918" i="38"/>
  <c r="H2917" i="38"/>
  <c r="G2917" i="38"/>
  <c r="F2917" i="38"/>
  <c r="E2917" i="38"/>
  <c r="H2916" i="38"/>
  <c r="G2916" i="38"/>
  <c r="F2916" i="38"/>
  <c r="E2916" i="38"/>
  <c r="H2915" i="38"/>
  <c r="G2915" i="38"/>
  <c r="F2915" i="38"/>
  <c r="E2915" i="38"/>
  <c r="H2914" i="38"/>
  <c r="G2914" i="38"/>
  <c r="F2914" i="38"/>
  <c r="E2914" i="38"/>
  <c r="H2913" i="38"/>
  <c r="G2913" i="38"/>
  <c r="F2913" i="38"/>
  <c r="E2913" i="38"/>
  <c r="H2912" i="38"/>
  <c r="G2912" i="38"/>
  <c r="F2912" i="38"/>
  <c r="E2912" i="38"/>
  <c r="H2911" i="38"/>
  <c r="G2911" i="38"/>
  <c r="F2911" i="38"/>
  <c r="E2911" i="38"/>
  <c r="H2910" i="38"/>
  <c r="G2910" i="38"/>
  <c r="F2910" i="38"/>
  <c r="E2910" i="38"/>
  <c r="H2909" i="38"/>
  <c r="G2909" i="38"/>
  <c r="F2909" i="38"/>
  <c r="E2909" i="38"/>
  <c r="H2908" i="38"/>
  <c r="G2908" i="38"/>
  <c r="F2908" i="38"/>
  <c r="E2908" i="38"/>
  <c r="H2907" i="38"/>
  <c r="G2907" i="38"/>
  <c r="F2907" i="38"/>
  <c r="E2907" i="38"/>
  <c r="H2906" i="38"/>
  <c r="G2906" i="38"/>
  <c r="F2906" i="38"/>
  <c r="E2906" i="38"/>
  <c r="H2905" i="38"/>
  <c r="G2905" i="38"/>
  <c r="F2905" i="38"/>
  <c r="E2905" i="38"/>
  <c r="H2904" i="38"/>
  <c r="G2904" i="38"/>
  <c r="F2904" i="38"/>
  <c r="E2904" i="38"/>
  <c r="H2903" i="38"/>
  <c r="G2903" i="38"/>
  <c r="F2903" i="38"/>
  <c r="E2903" i="38"/>
  <c r="H2902" i="38"/>
  <c r="G2902" i="38"/>
  <c r="F2902" i="38"/>
  <c r="E2902" i="38"/>
  <c r="H2901" i="38"/>
  <c r="G2901" i="38"/>
  <c r="F2901" i="38"/>
  <c r="E2901" i="38"/>
  <c r="H2900" i="38"/>
  <c r="G2900" i="38"/>
  <c r="F2900" i="38"/>
  <c r="E2900" i="38"/>
  <c r="H2899" i="38"/>
  <c r="G2899" i="38"/>
  <c r="F2899" i="38"/>
  <c r="E2899" i="38"/>
  <c r="H2898" i="38"/>
  <c r="G2898" i="38"/>
  <c r="F2898" i="38"/>
  <c r="E2898" i="38"/>
  <c r="H2897" i="38"/>
  <c r="G2897" i="38"/>
  <c r="F2897" i="38"/>
  <c r="E2897" i="38"/>
  <c r="H2896" i="38"/>
  <c r="G2896" i="38"/>
  <c r="F2896" i="38"/>
  <c r="E2896" i="38"/>
  <c r="H2895" i="38"/>
  <c r="G2895" i="38"/>
  <c r="F2895" i="38"/>
  <c r="E2895" i="38"/>
  <c r="H2894" i="38"/>
  <c r="G2894" i="38"/>
  <c r="F2894" i="38"/>
  <c r="E2894" i="38"/>
  <c r="H2893" i="38"/>
  <c r="G2893" i="38"/>
  <c r="F2893" i="38"/>
  <c r="E2893" i="38"/>
  <c r="H2892" i="38"/>
  <c r="G2892" i="38"/>
  <c r="F2892" i="38"/>
  <c r="E2892" i="38"/>
  <c r="H2891" i="38"/>
  <c r="G2891" i="38"/>
  <c r="F2891" i="38"/>
  <c r="E2891" i="38"/>
  <c r="H2890" i="38"/>
  <c r="G2890" i="38"/>
  <c r="F2890" i="38"/>
  <c r="E2890" i="38"/>
  <c r="H2889" i="38"/>
  <c r="G2889" i="38"/>
  <c r="F2889" i="38"/>
  <c r="E2889" i="38"/>
  <c r="H2888" i="38"/>
  <c r="G2888" i="38"/>
  <c r="F2888" i="38"/>
  <c r="E2888" i="38"/>
  <c r="H2887" i="38"/>
  <c r="G2887" i="38"/>
  <c r="F2887" i="38"/>
  <c r="E2887" i="38"/>
  <c r="H2886" i="38"/>
  <c r="G2886" i="38"/>
  <c r="F2886" i="38"/>
  <c r="E2886" i="38"/>
  <c r="H2885" i="38"/>
  <c r="G2885" i="38"/>
  <c r="F2885" i="38"/>
  <c r="E2885" i="38"/>
  <c r="H2884" i="38"/>
  <c r="G2884" i="38"/>
  <c r="F2884" i="38"/>
  <c r="E2884" i="38"/>
  <c r="H2883" i="38"/>
  <c r="G2883" i="38"/>
  <c r="F2883" i="38"/>
  <c r="E2883" i="38"/>
  <c r="H2882" i="38"/>
  <c r="G2882" i="38"/>
  <c r="F2882" i="38"/>
  <c r="E2882" i="38"/>
  <c r="H2881" i="38"/>
  <c r="G2881" i="38"/>
  <c r="F2881" i="38"/>
  <c r="E2881" i="38"/>
  <c r="H2880" i="38"/>
  <c r="G2880" i="38"/>
  <c r="F2880" i="38"/>
  <c r="E2880" i="38"/>
  <c r="H2879" i="38"/>
  <c r="G2879" i="38"/>
  <c r="F2879" i="38"/>
  <c r="E2879" i="38"/>
  <c r="H2878" i="38"/>
  <c r="G2878" i="38"/>
  <c r="F2878" i="38"/>
  <c r="E2878" i="38"/>
  <c r="H2877" i="38"/>
  <c r="G2877" i="38"/>
  <c r="F2877" i="38"/>
  <c r="E2877" i="38"/>
  <c r="H2876" i="38"/>
  <c r="G2876" i="38"/>
  <c r="F2876" i="38"/>
  <c r="E2876" i="38"/>
  <c r="H2875" i="38"/>
  <c r="G2875" i="38"/>
  <c r="F2875" i="38"/>
  <c r="E2875" i="38"/>
  <c r="H2874" i="38"/>
  <c r="G2874" i="38"/>
  <c r="F2874" i="38"/>
  <c r="E2874" i="38"/>
  <c r="H2873" i="38"/>
  <c r="G2873" i="38"/>
  <c r="F2873" i="38"/>
  <c r="E2873" i="38"/>
  <c r="H2872" i="38"/>
  <c r="G2872" i="38"/>
  <c r="F2872" i="38"/>
  <c r="E2872" i="38"/>
  <c r="H2871" i="38"/>
  <c r="G2871" i="38"/>
  <c r="F2871" i="38"/>
  <c r="E2871" i="38"/>
  <c r="H2870" i="38"/>
  <c r="G2870" i="38"/>
  <c r="F2870" i="38"/>
  <c r="E2870" i="38"/>
  <c r="H2869" i="38"/>
  <c r="G2869" i="38"/>
  <c r="F2869" i="38"/>
  <c r="E2869" i="38"/>
  <c r="H2868" i="38"/>
  <c r="G2868" i="38"/>
  <c r="F2868" i="38"/>
  <c r="E2868" i="38"/>
  <c r="H2867" i="38"/>
  <c r="G2867" i="38"/>
  <c r="F2867" i="38"/>
  <c r="E2867" i="38"/>
  <c r="H2866" i="38"/>
  <c r="G2866" i="38"/>
  <c r="F2866" i="38"/>
  <c r="E2866" i="38"/>
  <c r="H2865" i="38"/>
  <c r="G2865" i="38"/>
  <c r="F2865" i="38"/>
  <c r="E2865" i="38"/>
  <c r="H2864" i="38"/>
  <c r="G2864" i="38"/>
  <c r="F2864" i="38"/>
  <c r="E2864" i="38"/>
  <c r="H2863" i="38"/>
  <c r="G2863" i="38"/>
  <c r="F2863" i="38"/>
  <c r="E2863" i="38"/>
  <c r="H2862" i="38"/>
  <c r="G2862" i="38"/>
  <c r="F2862" i="38"/>
  <c r="E2862" i="38"/>
  <c r="H2861" i="38"/>
  <c r="G2861" i="38"/>
  <c r="F2861" i="38"/>
  <c r="E2861" i="38"/>
  <c r="H2860" i="38"/>
  <c r="G2860" i="38"/>
  <c r="F2860" i="38"/>
  <c r="E2860" i="38"/>
  <c r="H2859" i="38"/>
  <c r="G2859" i="38"/>
  <c r="F2859" i="38"/>
  <c r="E2859" i="38"/>
  <c r="H2858" i="38"/>
  <c r="G2858" i="38"/>
  <c r="F2858" i="38"/>
  <c r="E2858" i="38"/>
  <c r="H2857" i="38"/>
  <c r="G2857" i="38"/>
  <c r="F2857" i="38"/>
  <c r="E2857" i="38"/>
  <c r="H2856" i="38"/>
  <c r="G2856" i="38"/>
  <c r="F2856" i="38"/>
  <c r="E2856" i="38"/>
  <c r="H2855" i="38"/>
  <c r="G2855" i="38"/>
  <c r="F2855" i="38"/>
  <c r="E2855" i="38"/>
  <c r="H2854" i="38"/>
  <c r="G2854" i="38"/>
  <c r="F2854" i="38"/>
  <c r="E2854" i="38"/>
  <c r="H2853" i="38"/>
  <c r="G2853" i="38"/>
  <c r="F2853" i="38"/>
  <c r="E2853" i="38"/>
  <c r="H2852" i="38"/>
  <c r="G2852" i="38"/>
  <c r="F2852" i="38"/>
  <c r="E2852" i="38"/>
  <c r="H2851" i="38"/>
  <c r="G2851" i="38"/>
  <c r="F2851" i="38"/>
  <c r="E2851" i="38"/>
  <c r="H2850" i="38"/>
  <c r="G2850" i="38"/>
  <c r="F2850" i="38"/>
  <c r="E2850" i="38"/>
  <c r="H2849" i="38"/>
  <c r="G2849" i="38"/>
  <c r="F2849" i="38"/>
  <c r="E2849" i="38"/>
  <c r="H2848" i="38"/>
  <c r="G2848" i="38"/>
  <c r="F2848" i="38"/>
  <c r="E2848" i="38"/>
  <c r="H2847" i="38"/>
  <c r="G2847" i="38"/>
  <c r="F2847" i="38"/>
  <c r="E2847" i="38"/>
  <c r="H2846" i="38"/>
  <c r="G2846" i="38"/>
  <c r="F2846" i="38"/>
  <c r="E2846" i="38"/>
  <c r="H2845" i="38"/>
  <c r="G2845" i="38"/>
  <c r="F2845" i="38"/>
  <c r="E2845" i="38"/>
  <c r="H2844" i="38"/>
  <c r="G2844" i="38"/>
  <c r="F2844" i="38"/>
  <c r="E2844" i="38"/>
  <c r="H2843" i="38"/>
  <c r="G2843" i="38"/>
  <c r="F2843" i="38"/>
  <c r="E2843" i="38"/>
  <c r="H2842" i="38"/>
  <c r="G2842" i="38"/>
  <c r="F2842" i="38"/>
  <c r="E2842" i="38"/>
  <c r="H2841" i="38"/>
  <c r="G2841" i="38"/>
  <c r="F2841" i="38"/>
  <c r="E2841" i="38"/>
  <c r="H2840" i="38"/>
  <c r="G2840" i="38"/>
  <c r="F2840" i="38"/>
  <c r="E2840" i="38"/>
  <c r="H2839" i="38"/>
  <c r="G2839" i="38"/>
  <c r="F2839" i="38"/>
  <c r="E2839" i="38"/>
  <c r="H2838" i="38"/>
  <c r="G2838" i="38"/>
  <c r="F2838" i="38"/>
  <c r="E2838" i="38"/>
  <c r="H2837" i="38"/>
  <c r="G2837" i="38"/>
  <c r="F2837" i="38"/>
  <c r="E2837" i="38"/>
  <c r="H2836" i="38"/>
  <c r="G2836" i="38"/>
  <c r="F2836" i="38"/>
  <c r="E2836" i="38"/>
  <c r="H2835" i="38"/>
  <c r="G2835" i="38"/>
  <c r="F2835" i="38"/>
  <c r="E2835" i="38"/>
  <c r="H2834" i="38"/>
  <c r="G2834" i="38"/>
  <c r="F2834" i="38"/>
  <c r="E2834" i="38"/>
  <c r="H2833" i="38"/>
  <c r="G2833" i="38"/>
  <c r="F2833" i="38"/>
  <c r="E2833" i="38"/>
  <c r="H2832" i="38"/>
  <c r="G2832" i="38"/>
  <c r="F2832" i="38"/>
  <c r="E2832" i="38"/>
  <c r="H2831" i="38"/>
  <c r="G2831" i="38"/>
  <c r="F2831" i="38"/>
  <c r="E2831" i="38"/>
  <c r="H2830" i="38"/>
  <c r="G2830" i="38"/>
  <c r="F2830" i="38"/>
  <c r="E2830" i="38"/>
  <c r="H2829" i="38"/>
  <c r="G2829" i="38"/>
  <c r="F2829" i="38"/>
  <c r="E2829" i="38"/>
  <c r="H2828" i="38"/>
  <c r="G2828" i="38"/>
  <c r="F2828" i="38"/>
  <c r="E2828" i="38"/>
  <c r="H2827" i="38"/>
  <c r="G2827" i="38"/>
  <c r="F2827" i="38"/>
  <c r="E2827" i="38"/>
  <c r="H2826" i="38"/>
  <c r="G2826" i="38"/>
  <c r="F2826" i="38"/>
  <c r="E2826" i="38"/>
  <c r="H2825" i="38"/>
  <c r="G2825" i="38"/>
  <c r="F2825" i="38"/>
  <c r="E2825" i="38"/>
  <c r="H2824" i="38"/>
  <c r="G2824" i="38"/>
  <c r="F2824" i="38"/>
  <c r="E2824" i="38"/>
  <c r="H2823" i="38"/>
  <c r="G2823" i="38"/>
  <c r="F2823" i="38"/>
  <c r="E2823" i="38"/>
  <c r="H2822" i="38"/>
  <c r="G2822" i="38"/>
  <c r="F2822" i="38"/>
  <c r="E2822" i="38"/>
  <c r="H2821" i="38"/>
  <c r="G2821" i="38"/>
  <c r="F2821" i="38"/>
  <c r="E2821" i="38"/>
  <c r="H2820" i="38"/>
  <c r="G2820" i="38"/>
  <c r="F2820" i="38"/>
  <c r="E2820" i="38"/>
  <c r="H2819" i="38"/>
  <c r="G2819" i="38"/>
  <c r="F2819" i="38"/>
  <c r="E2819" i="38"/>
  <c r="H2818" i="38"/>
  <c r="G2818" i="38"/>
  <c r="F2818" i="38"/>
  <c r="E2818" i="38"/>
  <c r="H2817" i="38"/>
  <c r="G2817" i="38"/>
  <c r="F2817" i="38"/>
  <c r="E2817" i="38"/>
  <c r="H2816" i="38"/>
  <c r="G2816" i="38"/>
  <c r="F2816" i="38"/>
  <c r="E2816" i="38"/>
  <c r="H2815" i="38"/>
  <c r="G2815" i="38"/>
  <c r="F2815" i="38"/>
  <c r="E2815" i="38"/>
  <c r="H2814" i="38"/>
  <c r="G2814" i="38"/>
  <c r="F2814" i="38"/>
  <c r="E2814" i="38"/>
  <c r="H2813" i="38"/>
  <c r="G2813" i="38"/>
  <c r="F2813" i="38"/>
  <c r="E2813" i="38"/>
  <c r="H2812" i="38"/>
  <c r="G2812" i="38"/>
  <c r="F2812" i="38"/>
  <c r="E2812" i="38"/>
  <c r="H2811" i="38"/>
  <c r="G2811" i="38"/>
  <c r="F2811" i="38"/>
  <c r="E2811" i="38"/>
  <c r="H2810" i="38"/>
  <c r="G2810" i="38"/>
  <c r="F2810" i="38"/>
  <c r="E2810" i="38"/>
  <c r="H2809" i="38"/>
  <c r="G2809" i="38"/>
  <c r="F2809" i="38"/>
  <c r="E2809" i="38"/>
  <c r="H2808" i="38"/>
  <c r="G2808" i="38"/>
  <c r="F2808" i="38"/>
  <c r="E2808" i="38"/>
  <c r="H2807" i="38"/>
  <c r="G2807" i="38"/>
  <c r="F2807" i="38"/>
  <c r="E2807" i="38"/>
  <c r="H2806" i="38"/>
  <c r="G2806" i="38"/>
  <c r="F2806" i="38"/>
  <c r="E2806" i="38"/>
  <c r="H2805" i="38"/>
  <c r="G2805" i="38"/>
  <c r="F2805" i="38"/>
  <c r="E2805" i="38"/>
  <c r="H2804" i="38"/>
  <c r="G2804" i="38"/>
  <c r="F2804" i="38"/>
  <c r="E2804" i="38"/>
  <c r="H2803" i="38"/>
  <c r="G2803" i="38"/>
  <c r="F2803" i="38"/>
  <c r="E2803" i="38"/>
  <c r="H2802" i="38"/>
  <c r="G2802" i="38"/>
  <c r="F2802" i="38"/>
  <c r="E2802" i="38"/>
  <c r="H2801" i="38"/>
  <c r="G2801" i="38"/>
  <c r="F2801" i="38"/>
  <c r="E2801" i="38"/>
  <c r="H2800" i="38"/>
  <c r="G2800" i="38"/>
  <c r="F2800" i="38"/>
  <c r="E2800" i="38"/>
  <c r="H2799" i="38"/>
  <c r="G2799" i="38"/>
  <c r="F2799" i="38"/>
  <c r="E2799" i="38"/>
  <c r="H2798" i="38"/>
  <c r="G2798" i="38"/>
  <c r="F2798" i="38"/>
  <c r="E2798" i="38"/>
  <c r="H2797" i="38"/>
  <c r="G2797" i="38"/>
  <c r="F2797" i="38"/>
  <c r="E2797" i="38"/>
  <c r="H2796" i="38"/>
  <c r="G2796" i="38"/>
  <c r="F2796" i="38"/>
  <c r="E2796" i="38"/>
  <c r="H2795" i="38"/>
  <c r="G2795" i="38"/>
  <c r="F2795" i="38"/>
  <c r="E2795" i="38"/>
  <c r="H2794" i="38"/>
  <c r="G2794" i="38"/>
  <c r="F2794" i="38"/>
  <c r="E2794" i="38"/>
  <c r="H2793" i="38"/>
  <c r="G2793" i="38"/>
  <c r="F2793" i="38"/>
  <c r="E2793" i="38"/>
  <c r="H2792" i="38"/>
  <c r="G2792" i="38"/>
  <c r="F2792" i="38"/>
  <c r="E2792" i="38"/>
  <c r="H2791" i="38"/>
  <c r="G2791" i="38"/>
  <c r="F2791" i="38"/>
  <c r="E2791" i="38"/>
  <c r="H2790" i="38"/>
  <c r="G2790" i="38"/>
  <c r="F2790" i="38"/>
  <c r="E2790" i="38"/>
  <c r="H2789" i="38"/>
  <c r="G2789" i="38"/>
  <c r="F2789" i="38"/>
  <c r="E2789" i="38"/>
  <c r="H2788" i="38"/>
  <c r="G2788" i="38"/>
  <c r="F2788" i="38"/>
  <c r="E2788" i="38"/>
  <c r="H2787" i="38"/>
  <c r="G2787" i="38"/>
  <c r="F2787" i="38"/>
  <c r="E2787" i="38"/>
  <c r="H2786" i="38"/>
  <c r="G2786" i="38"/>
  <c r="F2786" i="38"/>
  <c r="E2786" i="38"/>
  <c r="H2785" i="38"/>
  <c r="G2785" i="38"/>
  <c r="F2785" i="38"/>
  <c r="E2785" i="38"/>
  <c r="H2784" i="38"/>
  <c r="G2784" i="38"/>
  <c r="F2784" i="38"/>
  <c r="E2784" i="38"/>
  <c r="H2783" i="38"/>
  <c r="G2783" i="38"/>
  <c r="F2783" i="38"/>
  <c r="E2783" i="38"/>
  <c r="H2782" i="38"/>
  <c r="G2782" i="38"/>
  <c r="F2782" i="38"/>
  <c r="E2782" i="38"/>
  <c r="H2781" i="38"/>
  <c r="G2781" i="38"/>
  <c r="F2781" i="38"/>
  <c r="E2781" i="38"/>
  <c r="H2780" i="38"/>
  <c r="G2780" i="38"/>
  <c r="F2780" i="38"/>
  <c r="E2780" i="38"/>
  <c r="H2779" i="38"/>
  <c r="G2779" i="38"/>
  <c r="F2779" i="38"/>
  <c r="E2779" i="38"/>
  <c r="H2778" i="38"/>
  <c r="G2778" i="38"/>
  <c r="F2778" i="38"/>
  <c r="E2778" i="38"/>
  <c r="H2777" i="38"/>
  <c r="G2777" i="38"/>
  <c r="F2777" i="38"/>
  <c r="E2777" i="38"/>
  <c r="H2776" i="38"/>
  <c r="G2776" i="38"/>
  <c r="F2776" i="38"/>
  <c r="E2776" i="38"/>
  <c r="H2775" i="38"/>
  <c r="G2775" i="38"/>
  <c r="F2775" i="38"/>
  <c r="E2775" i="38"/>
  <c r="H2774" i="38"/>
  <c r="G2774" i="38"/>
  <c r="F2774" i="38"/>
  <c r="E2774" i="38"/>
  <c r="H2773" i="38"/>
  <c r="G2773" i="38"/>
  <c r="F2773" i="38"/>
  <c r="E2773" i="38"/>
  <c r="H2772" i="38"/>
  <c r="G2772" i="38"/>
  <c r="F2772" i="38"/>
  <c r="E2772" i="38"/>
  <c r="H2771" i="38"/>
  <c r="G2771" i="38"/>
  <c r="F2771" i="38"/>
  <c r="E2771" i="38"/>
  <c r="H2770" i="38"/>
  <c r="G2770" i="38"/>
  <c r="F2770" i="38"/>
  <c r="E2770" i="38"/>
  <c r="H2769" i="38"/>
  <c r="G2769" i="38"/>
  <c r="F2769" i="38"/>
  <c r="E2769" i="38"/>
  <c r="H2768" i="38"/>
  <c r="G2768" i="38"/>
  <c r="F2768" i="38"/>
  <c r="E2768" i="38"/>
  <c r="H2767" i="38"/>
  <c r="G2767" i="38"/>
  <c r="F2767" i="38"/>
  <c r="E2767" i="38"/>
  <c r="H2766" i="38"/>
  <c r="G2766" i="38"/>
  <c r="F2766" i="38"/>
  <c r="E2766" i="38"/>
  <c r="H2765" i="38"/>
  <c r="G2765" i="38"/>
  <c r="F2765" i="38"/>
  <c r="E2765" i="38"/>
  <c r="H2764" i="38"/>
  <c r="G2764" i="38"/>
  <c r="F2764" i="38"/>
  <c r="E2764" i="38"/>
  <c r="H2763" i="38"/>
  <c r="G2763" i="38"/>
  <c r="F2763" i="38"/>
  <c r="E2763" i="38"/>
  <c r="H2762" i="38"/>
  <c r="G2762" i="38"/>
  <c r="F2762" i="38"/>
  <c r="E2762" i="38"/>
  <c r="H2761" i="38"/>
  <c r="G2761" i="38"/>
  <c r="F2761" i="38"/>
  <c r="E2761" i="38"/>
  <c r="H2760" i="38"/>
  <c r="G2760" i="38"/>
  <c r="F2760" i="38"/>
  <c r="E2760" i="38"/>
  <c r="H2759" i="38"/>
  <c r="G2759" i="38"/>
  <c r="F2759" i="38"/>
  <c r="E2759" i="38"/>
  <c r="H2758" i="38"/>
  <c r="G2758" i="38"/>
  <c r="F2758" i="38"/>
  <c r="E2758" i="38"/>
  <c r="H2757" i="38"/>
  <c r="G2757" i="38"/>
  <c r="F2757" i="38"/>
  <c r="E2757" i="38"/>
  <c r="H2756" i="38"/>
  <c r="G2756" i="38"/>
  <c r="F2756" i="38"/>
  <c r="E2756" i="38"/>
  <c r="H2755" i="38"/>
  <c r="G2755" i="38"/>
  <c r="F2755" i="38"/>
  <c r="E2755" i="38"/>
  <c r="H2754" i="38"/>
  <c r="G2754" i="38"/>
  <c r="F2754" i="38"/>
  <c r="E2754" i="38"/>
  <c r="H2753" i="38"/>
  <c r="G2753" i="38"/>
  <c r="F2753" i="38"/>
  <c r="E2753" i="38"/>
  <c r="H2752" i="38"/>
  <c r="G2752" i="38"/>
  <c r="F2752" i="38"/>
  <c r="E2752" i="38"/>
  <c r="H2751" i="38"/>
  <c r="G2751" i="38"/>
  <c r="F2751" i="38"/>
  <c r="E2751" i="38"/>
  <c r="H2750" i="38"/>
  <c r="G2750" i="38"/>
  <c r="F2750" i="38"/>
  <c r="E2750" i="38"/>
  <c r="H2749" i="38"/>
  <c r="G2749" i="38"/>
  <c r="F2749" i="38"/>
  <c r="E2749" i="38"/>
  <c r="H2748" i="38"/>
  <c r="G2748" i="38"/>
  <c r="F2748" i="38"/>
  <c r="E2748" i="38"/>
  <c r="H2747" i="38"/>
  <c r="G2747" i="38"/>
  <c r="F2747" i="38"/>
  <c r="E2747" i="38"/>
  <c r="H2746" i="38"/>
  <c r="G2746" i="38"/>
  <c r="F2746" i="38"/>
  <c r="E2746" i="38"/>
  <c r="H2745" i="38"/>
  <c r="G2745" i="38"/>
  <c r="F2745" i="38"/>
  <c r="E2745" i="38"/>
  <c r="H2744" i="38"/>
  <c r="G2744" i="38"/>
  <c r="F2744" i="38"/>
  <c r="E2744" i="38"/>
  <c r="H2743" i="38"/>
  <c r="G2743" i="38"/>
  <c r="F2743" i="38"/>
  <c r="E2743" i="38"/>
  <c r="H2742" i="38"/>
  <c r="G2742" i="38"/>
  <c r="F2742" i="38"/>
  <c r="E2742" i="38"/>
  <c r="H2741" i="38"/>
  <c r="G2741" i="38"/>
  <c r="F2741" i="38"/>
  <c r="E2741" i="38"/>
  <c r="H2740" i="38"/>
  <c r="G2740" i="38"/>
  <c r="F2740" i="38"/>
  <c r="E2740" i="38"/>
  <c r="H2739" i="38"/>
  <c r="G2739" i="38"/>
  <c r="F2739" i="38"/>
  <c r="E2739" i="38"/>
  <c r="H2738" i="38"/>
  <c r="G2738" i="38"/>
  <c r="F2738" i="38"/>
  <c r="E2738" i="38"/>
  <c r="H2737" i="38"/>
  <c r="G2737" i="38"/>
  <c r="F2737" i="38"/>
  <c r="E2737" i="38"/>
  <c r="H2736" i="38"/>
  <c r="G2736" i="38"/>
  <c r="F2736" i="38"/>
  <c r="E2736" i="38"/>
  <c r="H2735" i="38"/>
  <c r="G2735" i="38"/>
  <c r="F2735" i="38"/>
  <c r="E2735" i="38"/>
  <c r="H2734" i="38"/>
  <c r="G2734" i="38"/>
  <c r="F2734" i="38"/>
  <c r="E2734" i="38"/>
  <c r="H2733" i="38"/>
  <c r="G2733" i="38"/>
  <c r="F2733" i="38"/>
  <c r="E2733" i="38"/>
  <c r="H2732" i="38"/>
  <c r="G2732" i="38"/>
  <c r="F2732" i="38"/>
  <c r="E2732" i="38"/>
  <c r="H2731" i="38"/>
  <c r="G2731" i="38"/>
  <c r="F2731" i="38"/>
  <c r="E2731" i="38"/>
  <c r="H2730" i="38"/>
  <c r="G2730" i="38"/>
  <c r="F2730" i="38"/>
  <c r="E2730" i="38"/>
  <c r="H2729" i="38"/>
  <c r="G2729" i="38"/>
  <c r="F2729" i="38"/>
  <c r="E2729" i="38"/>
  <c r="H2728" i="38"/>
  <c r="G2728" i="38"/>
  <c r="F2728" i="38"/>
  <c r="E2728" i="38"/>
  <c r="H2727" i="38"/>
  <c r="G2727" i="38"/>
  <c r="F2727" i="38"/>
  <c r="E2727" i="38"/>
  <c r="H2726" i="38"/>
  <c r="G2726" i="38"/>
  <c r="F2726" i="38"/>
  <c r="E2726" i="38"/>
  <c r="H2725" i="38"/>
  <c r="G2725" i="38"/>
  <c r="F2725" i="38"/>
  <c r="E2725" i="38"/>
  <c r="H2724" i="38"/>
  <c r="G2724" i="38"/>
  <c r="F2724" i="38"/>
  <c r="E2724" i="38"/>
  <c r="H2723" i="38"/>
  <c r="G2723" i="38"/>
  <c r="F2723" i="38"/>
  <c r="E2723" i="38"/>
  <c r="H2722" i="38"/>
  <c r="G2722" i="38"/>
  <c r="F2722" i="38"/>
  <c r="E2722" i="38"/>
  <c r="H2721" i="38"/>
  <c r="G2721" i="38"/>
  <c r="F2721" i="38"/>
  <c r="E2721" i="38"/>
  <c r="H2720" i="38"/>
  <c r="G2720" i="38"/>
  <c r="F2720" i="38"/>
  <c r="E2720" i="38"/>
  <c r="H2719" i="38"/>
  <c r="G2719" i="38"/>
  <c r="F2719" i="38"/>
  <c r="E2719" i="38"/>
  <c r="H2718" i="38"/>
  <c r="G2718" i="38"/>
  <c r="F2718" i="38"/>
  <c r="E2718" i="38"/>
  <c r="H2717" i="38"/>
  <c r="G2717" i="38"/>
  <c r="F2717" i="38"/>
  <c r="E2717" i="38"/>
  <c r="H2716" i="38"/>
  <c r="G2716" i="38"/>
  <c r="F2716" i="38"/>
  <c r="E2716" i="38"/>
  <c r="H2715" i="38"/>
  <c r="G2715" i="38"/>
  <c r="F2715" i="38"/>
  <c r="E2715" i="38"/>
  <c r="H2714" i="38"/>
  <c r="G2714" i="38"/>
  <c r="F2714" i="38"/>
  <c r="E2714" i="38"/>
  <c r="H2713" i="38"/>
  <c r="G2713" i="38"/>
  <c r="F2713" i="38"/>
  <c r="E2713" i="38"/>
  <c r="H2712" i="38"/>
  <c r="G2712" i="38"/>
  <c r="F2712" i="38"/>
  <c r="E2712" i="38"/>
  <c r="H2711" i="38"/>
  <c r="G2711" i="38"/>
  <c r="F2711" i="38"/>
  <c r="E2711" i="38"/>
  <c r="H2710" i="38"/>
  <c r="G2710" i="38"/>
  <c r="F2710" i="38"/>
  <c r="E2710" i="38"/>
  <c r="H2709" i="38"/>
  <c r="G2709" i="38"/>
  <c r="F2709" i="38"/>
  <c r="E2709" i="38"/>
  <c r="H2708" i="38"/>
  <c r="G2708" i="38"/>
  <c r="F2708" i="38"/>
  <c r="E2708" i="38"/>
  <c r="H2707" i="38"/>
  <c r="G2707" i="38"/>
  <c r="F2707" i="38"/>
  <c r="E2707" i="38"/>
  <c r="H2706" i="38"/>
  <c r="G2706" i="38"/>
  <c r="F2706" i="38"/>
  <c r="E2706" i="38"/>
  <c r="H2705" i="38"/>
  <c r="G2705" i="38"/>
  <c r="F2705" i="38"/>
  <c r="E2705" i="38"/>
  <c r="H2704" i="38"/>
  <c r="G2704" i="38"/>
  <c r="F2704" i="38"/>
  <c r="E2704" i="38"/>
  <c r="H2703" i="38"/>
  <c r="G2703" i="38"/>
  <c r="F2703" i="38"/>
  <c r="E2703" i="38"/>
  <c r="H2702" i="38"/>
  <c r="G2702" i="38"/>
  <c r="F2702" i="38"/>
  <c r="E2702" i="38"/>
  <c r="H2701" i="38"/>
  <c r="G2701" i="38"/>
  <c r="F2701" i="38"/>
  <c r="E2701" i="38"/>
  <c r="H2700" i="38"/>
  <c r="G2700" i="38"/>
  <c r="F2700" i="38"/>
  <c r="E2700" i="38"/>
  <c r="H2699" i="38"/>
  <c r="G2699" i="38"/>
  <c r="F2699" i="38"/>
  <c r="E2699" i="38"/>
  <c r="H2698" i="38"/>
  <c r="G2698" i="38"/>
  <c r="F2698" i="38"/>
  <c r="E2698" i="38"/>
  <c r="H2697" i="38"/>
  <c r="G2697" i="38"/>
  <c r="F2697" i="38"/>
  <c r="E2697" i="38"/>
  <c r="H2696" i="38"/>
  <c r="G2696" i="38"/>
  <c r="F2696" i="38"/>
  <c r="E2696" i="38"/>
  <c r="H2695" i="38"/>
  <c r="G2695" i="38"/>
  <c r="F2695" i="38"/>
  <c r="E2695" i="38"/>
  <c r="H2694" i="38"/>
  <c r="G2694" i="38"/>
  <c r="F2694" i="38"/>
  <c r="E2694" i="38"/>
  <c r="H2693" i="38"/>
  <c r="G2693" i="38"/>
  <c r="F2693" i="38"/>
  <c r="E2693" i="38"/>
  <c r="H2692" i="38"/>
  <c r="G2692" i="38"/>
  <c r="F2692" i="38"/>
  <c r="E2692" i="38"/>
  <c r="H2691" i="38"/>
  <c r="G2691" i="38"/>
  <c r="F2691" i="38"/>
  <c r="E2691" i="38"/>
  <c r="H2690" i="38"/>
  <c r="G2690" i="38"/>
  <c r="F2690" i="38"/>
  <c r="E2690" i="38"/>
  <c r="H2689" i="38"/>
  <c r="G2689" i="38"/>
  <c r="F2689" i="38"/>
  <c r="E2689" i="38"/>
  <c r="H2688" i="38"/>
  <c r="G2688" i="38"/>
  <c r="F2688" i="38"/>
  <c r="E2688" i="38"/>
  <c r="H2687" i="38"/>
  <c r="G2687" i="38"/>
  <c r="F2687" i="38"/>
  <c r="E2687" i="38"/>
  <c r="H2686" i="38"/>
  <c r="G2686" i="38"/>
  <c r="F2686" i="38"/>
  <c r="E2686" i="38"/>
  <c r="H2685" i="38"/>
  <c r="G2685" i="38"/>
  <c r="F2685" i="38"/>
  <c r="E2685" i="38"/>
  <c r="H2684" i="38"/>
  <c r="G2684" i="38"/>
  <c r="F2684" i="38"/>
  <c r="E2684" i="38"/>
  <c r="H2683" i="38"/>
  <c r="G2683" i="38"/>
  <c r="F2683" i="38"/>
  <c r="E2683" i="38"/>
  <c r="H2682" i="38"/>
  <c r="G2682" i="38"/>
  <c r="F2682" i="38"/>
  <c r="E2682" i="38"/>
  <c r="H2681" i="38"/>
  <c r="G2681" i="38"/>
  <c r="F2681" i="38"/>
  <c r="E2681" i="38"/>
  <c r="H2680" i="38"/>
  <c r="G2680" i="38"/>
  <c r="F2680" i="38"/>
  <c r="E2680" i="38"/>
  <c r="H2679" i="38"/>
  <c r="G2679" i="38"/>
  <c r="F2679" i="38"/>
  <c r="E2679" i="38"/>
  <c r="H2678" i="38"/>
  <c r="G2678" i="38"/>
  <c r="F2678" i="38"/>
  <c r="E2678" i="38"/>
  <c r="H2677" i="38"/>
  <c r="G2677" i="38"/>
  <c r="F2677" i="38"/>
  <c r="E2677" i="38"/>
  <c r="H2676" i="38"/>
  <c r="G2676" i="38"/>
  <c r="F2676" i="38"/>
  <c r="E2676" i="38"/>
  <c r="H2675" i="38"/>
  <c r="G2675" i="38"/>
  <c r="F2675" i="38"/>
  <c r="E2675" i="38"/>
  <c r="H2674" i="38"/>
  <c r="G2674" i="38"/>
  <c r="F2674" i="38"/>
  <c r="E2674" i="38"/>
  <c r="H2673" i="38"/>
  <c r="G2673" i="38"/>
  <c r="F2673" i="38"/>
  <c r="E2673" i="38"/>
  <c r="H2672" i="38"/>
  <c r="G2672" i="38"/>
  <c r="F2672" i="38"/>
  <c r="E2672" i="38"/>
  <c r="H2671" i="38"/>
  <c r="G2671" i="38"/>
  <c r="F2671" i="38"/>
  <c r="E2671" i="38"/>
  <c r="H2670" i="38"/>
  <c r="G2670" i="38"/>
  <c r="F2670" i="38"/>
  <c r="E2670" i="38"/>
  <c r="H2669" i="38"/>
  <c r="G2669" i="38"/>
  <c r="F2669" i="38"/>
  <c r="E2669" i="38"/>
  <c r="H2668" i="38"/>
  <c r="G2668" i="38"/>
  <c r="F2668" i="38"/>
  <c r="E2668" i="38"/>
  <c r="H2667" i="38"/>
  <c r="G2667" i="38"/>
  <c r="F2667" i="38"/>
  <c r="E2667" i="38"/>
  <c r="H2666" i="38"/>
  <c r="G2666" i="38"/>
  <c r="F2666" i="38"/>
  <c r="E2666" i="38"/>
  <c r="H2665" i="38"/>
  <c r="G2665" i="38"/>
  <c r="F2665" i="38"/>
  <c r="E2665" i="38"/>
  <c r="H2664" i="38"/>
  <c r="G2664" i="38"/>
  <c r="F2664" i="38"/>
  <c r="E2664" i="38"/>
  <c r="H2663" i="38"/>
  <c r="G2663" i="38"/>
  <c r="F2663" i="38"/>
  <c r="E2663" i="38"/>
  <c r="H2662" i="38"/>
  <c r="G2662" i="38"/>
  <c r="F2662" i="38"/>
  <c r="E2662" i="38"/>
  <c r="H2661" i="38"/>
  <c r="G2661" i="38"/>
  <c r="F2661" i="38"/>
  <c r="E2661" i="38"/>
  <c r="H2660" i="38"/>
  <c r="G2660" i="38"/>
  <c r="F2660" i="38"/>
  <c r="E2660" i="38"/>
  <c r="H2659" i="38"/>
  <c r="G2659" i="38"/>
  <c r="F2659" i="38"/>
  <c r="E2659" i="38"/>
  <c r="H2658" i="38"/>
  <c r="G2658" i="38"/>
  <c r="F2658" i="38"/>
  <c r="E2658" i="38"/>
  <c r="H2657" i="38"/>
  <c r="G2657" i="38"/>
  <c r="F2657" i="38"/>
  <c r="E2657" i="38"/>
  <c r="H2656" i="38"/>
  <c r="G2656" i="38"/>
  <c r="F2656" i="38"/>
  <c r="E2656" i="38"/>
  <c r="H2655" i="38"/>
  <c r="G2655" i="38"/>
  <c r="F2655" i="38"/>
  <c r="E2655" i="38"/>
  <c r="H2654" i="38"/>
  <c r="G2654" i="38"/>
  <c r="F2654" i="38"/>
  <c r="E2654" i="38"/>
  <c r="H2653" i="38"/>
  <c r="G2653" i="38"/>
  <c r="F2653" i="38"/>
  <c r="E2653" i="38"/>
  <c r="H2652" i="38"/>
  <c r="G2652" i="38"/>
  <c r="F2652" i="38"/>
  <c r="E2652" i="38"/>
  <c r="H2651" i="38"/>
  <c r="G2651" i="38"/>
  <c r="F2651" i="38"/>
  <c r="E2651" i="38"/>
  <c r="H2650" i="38"/>
  <c r="G2650" i="38"/>
  <c r="F2650" i="38"/>
  <c r="E2650" i="38"/>
  <c r="H2649" i="38"/>
  <c r="G2649" i="38"/>
  <c r="F2649" i="38"/>
  <c r="E2649" i="38"/>
  <c r="H2648" i="38"/>
  <c r="G2648" i="38"/>
  <c r="F2648" i="38"/>
  <c r="E2648" i="38"/>
  <c r="H2647" i="38"/>
  <c r="G2647" i="38"/>
  <c r="F2647" i="38"/>
  <c r="E2647" i="38"/>
  <c r="H2646" i="38"/>
  <c r="G2646" i="38"/>
  <c r="F2646" i="38"/>
  <c r="E2646" i="38"/>
  <c r="H2645" i="38"/>
  <c r="G2645" i="38"/>
  <c r="F2645" i="38"/>
  <c r="E2645" i="38"/>
  <c r="H2644" i="38"/>
  <c r="G2644" i="38"/>
  <c r="F2644" i="38"/>
  <c r="E2644" i="38"/>
  <c r="H2643" i="38"/>
  <c r="G2643" i="38"/>
  <c r="F2643" i="38"/>
  <c r="E2643" i="38"/>
  <c r="H2642" i="38"/>
  <c r="G2642" i="38"/>
  <c r="F2642" i="38"/>
  <c r="E2642" i="38"/>
  <c r="H2641" i="38"/>
  <c r="G2641" i="38"/>
  <c r="F2641" i="38"/>
  <c r="E2641" i="38"/>
  <c r="H2640" i="38"/>
  <c r="G2640" i="38"/>
  <c r="F2640" i="38"/>
  <c r="E2640" i="38"/>
  <c r="H2639" i="38"/>
  <c r="G2639" i="38"/>
  <c r="F2639" i="38"/>
  <c r="E2639" i="38"/>
  <c r="H2638" i="38"/>
  <c r="G2638" i="38"/>
  <c r="F2638" i="38"/>
  <c r="E2638" i="38"/>
  <c r="H2637" i="38"/>
  <c r="G2637" i="38"/>
  <c r="F2637" i="38"/>
  <c r="E2637" i="38"/>
  <c r="H2636" i="38"/>
  <c r="G2636" i="38"/>
  <c r="F2636" i="38"/>
  <c r="E2636" i="38"/>
  <c r="H2635" i="38"/>
  <c r="G2635" i="38"/>
  <c r="F2635" i="38"/>
  <c r="E2635" i="38"/>
  <c r="H2634" i="38"/>
  <c r="G2634" i="38"/>
  <c r="F2634" i="38"/>
  <c r="E2634" i="38"/>
  <c r="H2633" i="38"/>
  <c r="G2633" i="38"/>
  <c r="F2633" i="38"/>
  <c r="E2633" i="38"/>
  <c r="H2632" i="38"/>
  <c r="G2632" i="38"/>
  <c r="F2632" i="38"/>
  <c r="E2632" i="38"/>
  <c r="H2631" i="38"/>
  <c r="G2631" i="38"/>
  <c r="F2631" i="38"/>
  <c r="E2631" i="38"/>
  <c r="H2630" i="38"/>
  <c r="G2630" i="38"/>
  <c r="F2630" i="38"/>
  <c r="E2630" i="38"/>
  <c r="H2629" i="38"/>
  <c r="G2629" i="38"/>
  <c r="F2629" i="38"/>
  <c r="E2629" i="38"/>
  <c r="H2628" i="38"/>
  <c r="G2628" i="38"/>
  <c r="F2628" i="38"/>
  <c r="E2628" i="38"/>
  <c r="H2627" i="38"/>
  <c r="G2627" i="38"/>
  <c r="F2627" i="38"/>
  <c r="E2627" i="38"/>
  <c r="H2626" i="38"/>
  <c r="G2626" i="38"/>
  <c r="F2626" i="38"/>
  <c r="E2626" i="38"/>
  <c r="H2625" i="38"/>
  <c r="G2625" i="38"/>
  <c r="F2625" i="38"/>
  <c r="E2625" i="38"/>
  <c r="H2624" i="38"/>
  <c r="G2624" i="38"/>
  <c r="F2624" i="38"/>
  <c r="E2624" i="38"/>
  <c r="H2623" i="38"/>
  <c r="G2623" i="38"/>
  <c r="F2623" i="38"/>
  <c r="E2623" i="38"/>
  <c r="H2622" i="38"/>
  <c r="G2622" i="38"/>
  <c r="F2622" i="38"/>
  <c r="E2622" i="38"/>
  <c r="H2621" i="38"/>
  <c r="G2621" i="38"/>
  <c r="F2621" i="38"/>
  <c r="E2621" i="38"/>
  <c r="H2620" i="38"/>
  <c r="G2620" i="38"/>
  <c r="F2620" i="38"/>
  <c r="E2620" i="38"/>
  <c r="H2619" i="38"/>
  <c r="G2619" i="38"/>
  <c r="F2619" i="38"/>
  <c r="E2619" i="38"/>
  <c r="H2618" i="38"/>
  <c r="G2618" i="38"/>
  <c r="F2618" i="38"/>
  <c r="E2618" i="38"/>
  <c r="H2617" i="38"/>
  <c r="G2617" i="38"/>
  <c r="F2617" i="38"/>
  <c r="E2617" i="38"/>
  <c r="H2616" i="38"/>
  <c r="G2616" i="38"/>
  <c r="F2616" i="38"/>
  <c r="E2616" i="38"/>
  <c r="H2615" i="38"/>
  <c r="G2615" i="38"/>
  <c r="F2615" i="38"/>
  <c r="E2615" i="38"/>
  <c r="H2614" i="38"/>
  <c r="G2614" i="38"/>
  <c r="F2614" i="38"/>
  <c r="E2614" i="38"/>
  <c r="H2613" i="38"/>
  <c r="G2613" i="38"/>
  <c r="F2613" i="38"/>
  <c r="E2613" i="38"/>
  <c r="H2612" i="38"/>
  <c r="G2612" i="38"/>
  <c r="F2612" i="38"/>
  <c r="E2612" i="38"/>
  <c r="H2611" i="38"/>
  <c r="G2611" i="38"/>
  <c r="F2611" i="38"/>
  <c r="E2611" i="38"/>
  <c r="H2610" i="38"/>
  <c r="G2610" i="38"/>
  <c r="F2610" i="38"/>
  <c r="E2610" i="38"/>
  <c r="H2609" i="38"/>
  <c r="G2609" i="38"/>
  <c r="F2609" i="38"/>
  <c r="E2609" i="38"/>
  <c r="H2608" i="38"/>
  <c r="G2608" i="38"/>
  <c r="F2608" i="38"/>
  <c r="E2608" i="38"/>
  <c r="H2607" i="38"/>
  <c r="G2607" i="38"/>
  <c r="F2607" i="38"/>
  <c r="E2607" i="38"/>
  <c r="H2606" i="38"/>
  <c r="G2606" i="38"/>
  <c r="F2606" i="38"/>
  <c r="E2606" i="38"/>
  <c r="H2605" i="38"/>
  <c r="G2605" i="38"/>
  <c r="F2605" i="38"/>
  <c r="E2605" i="38"/>
  <c r="H2604" i="38"/>
  <c r="G2604" i="38"/>
  <c r="F2604" i="38"/>
  <c r="E2604" i="38"/>
  <c r="H2603" i="38"/>
  <c r="G2603" i="38"/>
  <c r="F2603" i="38"/>
  <c r="E2603" i="38"/>
  <c r="H2602" i="38"/>
  <c r="G2602" i="38"/>
  <c r="F2602" i="38"/>
  <c r="E2602" i="38"/>
  <c r="H2601" i="38"/>
  <c r="G2601" i="38"/>
  <c r="F2601" i="38"/>
  <c r="E2601" i="38"/>
  <c r="H2600" i="38"/>
  <c r="G2600" i="38"/>
  <c r="F2600" i="38"/>
  <c r="E2600" i="38"/>
  <c r="H2599" i="38"/>
  <c r="G2599" i="38"/>
  <c r="F2599" i="38"/>
  <c r="E2599" i="38"/>
  <c r="H2598" i="38"/>
  <c r="G2598" i="38"/>
  <c r="F2598" i="38"/>
  <c r="E2598" i="38"/>
  <c r="H2597" i="38"/>
  <c r="G2597" i="38"/>
  <c r="F2597" i="38"/>
  <c r="E2597" i="38"/>
  <c r="H2596" i="38"/>
  <c r="G2596" i="38"/>
  <c r="F2596" i="38"/>
  <c r="E2596" i="38"/>
  <c r="H2595" i="38"/>
  <c r="G2595" i="38"/>
  <c r="F2595" i="38"/>
  <c r="E2595" i="38"/>
  <c r="H2594" i="38"/>
  <c r="G2594" i="38"/>
  <c r="F2594" i="38"/>
  <c r="E2594" i="38"/>
  <c r="H2593" i="38"/>
  <c r="G2593" i="38"/>
  <c r="F2593" i="38"/>
  <c r="E2593" i="38"/>
  <c r="H2592" i="38"/>
  <c r="G2592" i="38"/>
  <c r="F2592" i="38"/>
  <c r="E2592" i="38"/>
  <c r="H2591" i="38"/>
  <c r="G2591" i="38"/>
  <c r="F2591" i="38"/>
  <c r="E2591" i="38"/>
  <c r="H2590" i="38"/>
  <c r="G2590" i="38"/>
  <c r="F2590" i="38"/>
  <c r="E2590" i="38"/>
  <c r="H2589" i="38"/>
  <c r="G2589" i="38"/>
  <c r="F2589" i="38"/>
  <c r="E2589" i="38"/>
  <c r="H2588" i="38"/>
  <c r="G2588" i="38"/>
  <c r="F2588" i="38"/>
  <c r="E2588" i="38"/>
  <c r="H2587" i="38"/>
  <c r="G2587" i="38"/>
  <c r="F2587" i="38"/>
  <c r="E2587" i="38"/>
  <c r="H2586" i="38"/>
  <c r="G2586" i="38"/>
  <c r="F2586" i="38"/>
  <c r="E2586" i="38"/>
  <c r="H2585" i="38"/>
  <c r="G2585" i="38"/>
  <c r="F2585" i="38"/>
  <c r="E2585" i="38"/>
  <c r="H2584" i="38"/>
  <c r="G2584" i="38"/>
  <c r="F2584" i="38"/>
  <c r="E2584" i="38"/>
  <c r="H2583" i="38"/>
  <c r="G2583" i="38"/>
  <c r="F2583" i="38"/>
  <c r="E2583" i="38"/>
  <c r="H2582" i="38"/>
  <c r="G2582" i="38"/>
  <c r="F2582" i="38"/>
  <c r="E2582" i="38"/>
  <c r="H2581" i="38"/>
  <c r="G2581" i="38"/>
  <c r="F2581" i="38"/>
  <c r="E2581" i="38"/>
  <c r="H2580" i="38"/>
  <c r="G2580" i="38"/>
  <c r="F2580" i="38"/>
  <c r="E2580" i="38"/>
  <c r="H2579" i="38"/>
  <c r="G2579" i="38"/>
  <c r="F2579" i="38"/>
  <c r="E2579" i="38"/>
  <c r="H2578" i="38"/>
  <c r="G2578" i="38"/>
  <c r="F2578" i="38"/>
  <c r="E2578" i="38"/>
  <c r="H2577" i="38"/>
  <c r="G2577" i="38"/>
  <c r="F2577" i="38"/>
  <c r="E2577" i="38"/>
  <c r="H2576" i="38"/>
  <c r="G2576" i="38"/>
  <c r="F2576" i="38"/>
  <c r="E2576" i="38"/>
  <c r="H2575" i="38"/>
  <c r="G2575" i="38"/>
  <c r="F2575" i="38"/>
  <c r="E2575" i="38"/>
  <c r="H2574" i="38"/>
  <c r="G2574" i="38"/>
  <c r="F2574" i="38"/>
  <c r="E2574" i="38"/>
  <c r="H2573" i="38"/>
  <c r="G2573" i="38"/>
  <c r="F2573" i="38"/>
  <c r="E2573" i="38"/>
  <c r="H2572" i="38"/>
  <c r="G2572" i="38"/>
  <c r="F2572" i="38"/>
  <c r="E2572" i="38"/>
  <c r="H2571" i="38"/>
  <c r="G2571" i="38"/>
  <c r="F2571" i="38"/>
  <c r="E2571" i="38"/>
  <c r="H2570" i="38"/>
  <c r="G2570" i="38"/>
  <c r="F2570" i="38"/>
  <c r="E2570" i="38"/>
  <c r="H2569" i="38"/>
  <c r="G2569" i="38"/>
  <c r="F2569" i="38"/>
  <c r="E2569" i="38"/>
  <c r="H2568" i="38"/>
  <c r="G2568" i="38"/>
  <c r="F2568" i="38"/>
  <c r="E2568" i="38"/>
  <c r="H2567" i="38"/>
  <c r="G2567" i="38"/>
  <c r="F2567" i="38"/>
  <c r="E2567" i="38"/>
  <c r="H2566" i="38"/>
  <c r="G2566" i="38"/>
  <c r="F2566" i="38"/>
  <c r="E2566" i="38"/>
  <c r="H2565" i="38"/>
  <c r="G2565" i="38"/>
  <c r="F2565" i="38"/>
  <c r="E2565" i="38"/>
  <c r="H2564" i="38"/>
  <c r="G2564" i="38"/>
  <c r="F2564" i="38"/>
  <c r="E2564" i="38"/>
  <c r="H2563" i="38"/>
  <c r="G2563" i="38"/>
  <c r="F2563" i="38"/>
  <c r="E2563" i="38"/>
  <c r="H2562" i="38"/>
  <c r="G2562" i="38"/>
  <c r="F2562" i="38"/>
  <c r="E2562" i="38"/>
  <c r="H2561" i="38"/>
  <c r="G2561" i="38"/>
  <c r="F2561" i="38"/>
  <c r="E2561" i="38"/>
  <c r="H2560" i="38"/>
  <c r="G2560" i="38"/>
  <c r="F2560" i="38"/>
  <c r="E2560" i="38"/>
  <c r="H2559" i="38"/>
  <c r="G2559" i="38"/>
  <c r="F2559" i="38"/>
  <c r="E2559" i="38"/>
  <c r="H2558" i="38"/>
  <c r="G2558" i="38"/>
  <c r="F2558" i="38"/>
  <c r="E2558" i="38"/>
  <c r="H2557" i="38"/>
  <c r="G2557" i="38"/>
  <c r="F2557" i="38"/>
  <c r="E2557" i="38"/>
  <c r="H2556" i="38"/>
  <c r="G2556" i="38"/>
  <c r="F2556" i="38"/>
  <c r="E2556" i="38"/>
  <c r="H2555" i="38"/>
  <c r="G2555" i="38"/>
  <c r="F2555" i="38"/>
  <c r="E2555" i="38"/>
  <c r="H2554" i="38"/>
  <c r="G2554" i="38"/>
  <c r="F2554" i="38"/>
  <c r="E2554" i="38"/>
  <c r="H2553" i="38"/>
  <c r="G2553" i="38"/>
  <c r="F2553" i="38"/>
  <c r="E2553" i="38"/>
  <c r="H2552" i="38"/>
  <c r="G2552" i="38"/>
  <c r="F2552" i="38"/>
  <c r="E2552" i="38"/>
  <c r="H2551" i="38"/>
  <c r="G2551" i="38"/>
  <c r="F2551" i="38"/>
  <c r="E2551" i="38"/>
  <c r="H2550" i="38"/>
  <c r="G2550" i="38"/>
  <c r="F2550" i="38"/>
  <c r="E2550" i="38"/>
  <c r="H2549" i="38"/>
  <c r="G2549" i="38"/>
  <c r="F2549" i="38"/>
  <c r="E2549" i="38"/>
  <c r="H2548" i="38"/>
  <c r="G2548" i="38"/>
  <c r="F2548" i="38"/>
  <c r="E2548" i="38"/>
  <c r="H2547" i="38"/>
  <c r="G2547" i="38"/>
  <c r="F2547" i="38"/>
  <c r="E2547" i="38"/>
  <c r="H2546" i="38"/>
  <c r="G2546" i="38"/>
  <c r="F2546" i="38"/>
  <c r="E2546" i="38"/>
  <c r="H2545" i="38"/>
  <c r="G2545" i="38"/>
  <c r="F2545" i="38"/>
  <c r="E2545" i="38"/>
  <c r="H2544" i="38"/>
  <c r="G2544" i="38"/>
  <c r="F2544" i="38"/>
  <c r="E2544" i="38"/>
  <c r="H2543" i="38"/>
  <c r="G2543" i="38"/>
  <c r="F2543" i="38"/>
  <c r="E2543" i="38"/>
  <c r="H2542" i="38"/>
  <c r="G2542" i="38"/>
  <c r="F2542" i="38"/>
  <c r="E2542" i="38"/>
  <c r="H2541" i="38"/>
  <c r="G2541" i="38"/>
  <c r="F2541" i="38"/>
  <c r="E2541" i="38"/>
  <c r="H2540" i="38"/>
  <c r="G2540" i="38"/>
  <c r="F2540" i="38"/>
  <c r="E2540" i="38"/>
  <c r="H2539" i="38"/>
  <c r="G2539" i="38"/>
  <c r="F2539" i="38"/>
  <c r="E2539" i="38"/>
  <c r="H2538" i="38"/>
  <c r="G2538" i="38"/>
  <c r="F2538" i="38"/>
  <c r="E2538" i="38"/>
  <c r="H2537" i="38"/>
  <c r="G2537" i="38"/>
  <c r="F2537" i="38"/>
  <c r="E2537" i="38"/>
  <c r="H2536" i="38"/>
  <c r="G2536" i="38"/>
  <c r="F2536" i="38"/>
  <c r="E2536" i="38"/>
  <c r="H2535" i="38"/>
  <c r="G2535" i="38"/>
  <c r="F2535" i="38"/>
  <c r="E2535" i="38"/>
  <c r="H2534" i="38"/>
  <c r="G2534" i="38"/>
  <c r="F2534" i="38"/>
  <c r="E2534" i="38"/>
  <c r="H2533" i="38"/>
  <c r="G2533" i="38"/>
  <c r="F2533" i="38"/>
  <c r="E2533" i="38"/>
  <c r="H2532" i="38"/>
  <c r="G2532" i="38"/>
  <c r="F2532" i="38"/>
  <c r="E2532" i="38"/>
  <c r="H2531" i="38"/>
  <c r="G2531" i="38"/>
  <c r="F2531" i="38"/>
  <c r="E2531" i="38"/>
  <c r="H2530" i="38"/>
  <c r="G2530" i="38"/>
  <c r="F2530" i="38"/>
  <c r="E2530" i="38"/>
  <c r="H2529" i="38"/>
  <c r="G2529" i="38"/>
  <c r="F2529" i="38"/>
  <c r="E2529" i="38"/>
  <c r="H2528" i="38"/>
  <c r="G2528" i="38"/>
  <c r="F2528" i="38"/>
  <c r="E2528" i="38"/>
  <c r="H2527" i="38"/>
  <c r="G2527" i="38"/>
  <c r="F2527" i="38"/>
  <c r="E2527" i="38"/>
  <c r="H2526" i="38"/>
  <c r="G2526" i="38"/>
  <c r="F2526" i="38"/>
  <c r="E2526" i="38"/>
  <c r="H2525" i="38"/>
  <c r="G2525" i="38"/>
  <c r="F2525" i="38"/>
  <c r="E2525" i="38"/>
  <c r="H2524" i="38"/>
  <c r="G2524" i="38"/>
  <c r="F2524" i="38"/>
  <c r="E2524" i="38"/>
  <c r="H2523" i="38"/>
  <c r="G2523" i="38"/>
  <c r="F2523" i="38"/>
  <c r="E2523" i="38"/>
  <c r="H2522" i="38"/>
  <c r="G2522" i="38"/>
  <c r="F2522" i="38"/>
  <c r="E2522" i="38"/>
  <c r="H2521" i="38"/>
  <c r="G2521" i="38"/>
  <c r="F2521" i="38"/>
  <c r="E2521" i="38"/>
  <c r="H2520" i="38"/>
  <c r="G2520" i="38"/>
  <c r="F2520" i="38"/>
  <c r="E2520" i="38"/>
  <c r="H2519" i="38"/>
  <c r="G2519" i="38"/>
  <c r="F2519" i="38"/>
  <c r="E2519" i="38"/>
  <c r="H2518" i="38"/>
  <c r="G2518" i="38"/>
  <c r="F2518" i="38"/>
  <c r="E2518" i="38"/>
  <c r="H2517" i="38"/>
  <c r="G2517" i="38"/>
  <c r="F2517" i="38"/>
  <c r="E2517" i="38"/>
  <c r="H2516" i="38"/>
  <c r="G2516" i="38"/>
  <c r="F2516" i="38"/>
  <c r="E2516" i="38"/>
  <c r="H2515" i="38"/>
  <c r="G2515" i="38"/>
  <c r="F2515" i="38"/>
  <c r="E2515" i="38"/>
  <c r="H2514" i="38"/>
  <c r="G2514" i="38"/>
  <c r="F2514" i="38"/>
  <c r="E2514" i="38"/>
  <c r="H2513" i="38"/>
  <c r="G2513" i="38"/>
  <c r="F2513" i="38"/>
  <c r="E2513" i="38"/>
  <c r="H2512" i="38"/>
  <c r="G2512" i="38"/>
  <c r="F2512" i="38"/>
  <c r="E2512" i="38"/>
  <c r="H2511" i="38"/>
  <c r="G2511" i="38"/>
  <c r="F2511" i="38"/>
  <c r="E2511" i="38"/>
  <c r="H2510" i="38"/>
  <c r="G2510" i="38"/>
  <c r="F2510" i="38"/>
  <c r="E2510" i="38"/>
  <c r="H2509" i="38"/>
  <c r="G2509" i="38"/>
  <c r="F2509" i="38"/>
  <c r="E2509" i="38"/>
  <c r="H2508" i="38"/>
  <c r="G2508" i="38"/>
  <c r="F2508" i="38"/>
  <c r="E2508" i="38"/>
  <c r="H2507" i="38"/>
  <c r="G2507" i="38"/>
  <c r="F2507" i="38"/>
  <c r="E2507" i="38"/>
  <c r="H2506" i="38"/>
  <c r="G2506" i="38"/>
  <c r="F2506" i="38"/>
  <c r="E2506" i="38"/>
  <c r="H2505" i="38"/>
  <c r="G2505" i="38"/>
  <c r="F2505" i="38"/>
  <c r="E2505" i="38"/>
  <c r="H2504" i="38"/>
  <c r="G2504" i="38"/>
  <c r="F2504" i="38"/>
  <c r="E2504" i="38"/>
  <c r="H2503" i="38"/>
  <c r="G2503" i="38"/>
  <c r="F2503" i="38"/>
  <c r="E2503" i="38"/>
  <c r="H2502" i="38"/>
  <c r="G2502" i="38"/>
  <c r="F2502" i="38"/>
  <c r="E2502" i="38"/>
  <c r="H2501" i="38"/>
  <c r="G2501" i="38"/>
  <c r="F2501" i="38"/>
  <c r="E2501" i="38"/>
  <c r="H2500" i="38"/>
  <c r="G2500" i="38"/>
  <c r="F2500" i="38"/>
  <c r="E2500" i="38"/>
  <c r="H2499" i="38"/>
  <c r="G2499" i="38"/>
  <c r="F2499" i="38"/>
  <c r="E2499" i="38"/>
  <c r="H2498" i="38"/>
  <c r="G2498" i="38"/>
  <c r="F2498" i="38"/>
  <c r="E2498" i="38"/>
  <c r="H2497" i="38"/>
  <c r="G2497" i="38"/>
  <c r="F2497" i="38"/>
  <c r="E2497" i="38"/>
  <c r="H2496" i="38"/>
  <c r="G2496" i="38"/>
  <c r="F2496" i="38"/>
  <c r="E2496" i="38"/>
  <c r="H2495" i="38"/>
  <c r="G2495" i="38"/>
  <c r="F2495" i="38"/>
  <c r="E2495" i="38"/>
  <c r="H2494" i="38"/>
  <c r="G2494" i="38"/>
  <c r="F2494" i="38"/>
  <c r="E2494" i="38"/>
  <c r="H2493" i="38"/>
  <c r="G2493" i="38"/>
  <c r="F2493" i="38"/>
  <c r="E2493" i="38"/>
  <c r="H2492" i="38"/>
  <c r="G2492" i="38"/>
  <c r="F2492" i="38"/>
  <c r="E2492" i="38"/>
  <c r="H2491" i="38"/>
  <c r="G2491" i="38"/>
  <c r="F2491" i="38"/>
  <c r="E2491" i="38"/>
  <c r="H2490" i="38"/>
  <c r="G2490" i="38"/>
  <c r="F2490" i="38"/>
  <c r="E2490" i="38"/>
  <c r="H2489" i="38"/>
  <c r="G2489" i="38"/>
  <c r="F2489" i="38"/>
  <c r="E2489" i="38"/>
  <c r="H2488" i="38"/>
  <c r="G2488" i="38"/>
  <c r="F2488" i="38"/>
  <c r="E2488" i="38"/>
  <c r="H2487" i="38"/>
  <c r="G2487" i="38"/>
  <c r="F2487" i="38"/>
  <c r="E2487" i="38"/>
  <c r="H2486" i="38"/>
  <c r="G2486" i="38"/>
  <c r="F2486" i="38"/>
  <c r="E2486" i="38"/>
  <c r="H2485" i="38"/>
  <c r="G2485" i="38"/>
  <c r="F2485" i="38"/>
  <c r="E2485" i="38"/>
  <c r="H2484" i="38"/>
  <c r="G2484" i="38"/>
  <c r="F2484" i="38"/>
  <c r="E2484" i="38"/>
  <c r="H2483" i="38"/>
  <c r="G2483" i="38"/>
  <c r="F2483" i="38"/>
  <c r="E2483" i="38"/>
  <c r="H2482" i="38"/>
  <c r="G2482" i="38"/>
  <c r="F2482" i="38"/>
  <c r="E2482" i="38"/>
  <c r="H2481" i="38"/>
  <c r="G2481" i="38"/>
  <c r="F2481" i="38"/>
  <c r="E2481" i="38"/>
  <c r="H2480" i="38"/>
  <c r="G2480" i="38"/>
  <c r="F2480" i="38"/>
  <c r="E2480" i="38"/>
  <c r="H2479" i="38"/>
  <c r="G2479" i="38"/>
  <c r="F2479" i="38"/>
  <c r="E2479" i="38"/>
  <c r="H2478" i="38"/>
  <c r="G2478" i="38"/>
  <c r="F2478" i="38"/>
  <c r="E2478" i="38"/>
  <c r="H2477" i="38"/>
  <c r="G2477" i="38"/>
  <c r="F2477" i="38"/>
  <c r="E2477" i="38"/>
  <c r="H2476" i="38"/>
  <c r="G2476" i="38"/>
  <c r="F2476" i="38"/>
  <c r="E2476" i="38"/>
  <c r="H2475" i="38"/>
  <c r="G2475" i="38"/>
  <c r="F2475" i="38"/>
  <c r="E2475" i="38"/>
  <c r="H2474" i="38"/>
  <c r="G2474" i="38"/>
  <c r="F2474" i="38"/>
  <c r="E2474" i="38"/>
  <c r="H2473" i="38"/>
  <c r="G2473" i="38"/>
  <c r="F2473" i="38"/>
  <c r="E2473" i="38"/>
  <c r="H2472" i="38"/>
  <c r="G2472" i="38"/>
  <c r="F2472" i="38"/>
  <c r="E2472" i="38"/>
  <c r="H2471" i="38"/>
  <c r="G2471" i="38"/>
  <c r="F2471" i="38"/>
  <c r="E2471" i="38"/>
  <c r="H2470" i="38"/>
  <c r="G2470" i="38"/>
  <c r="F2470" i="38"/>
  <c r="E2470" i="38"/>
  <c r="H2469" i="38"/>
  <c r="G2469" i="38"/>
  <c r="F2469" i="38"/>
  <c r="E2469" i="38"/>
  <c r="H2468" i="38"/>
  <c r="G2468" i="38"/>
  <c r="F2468" i="38"/>
  <c r="E2468" i="38"/>
  <c r="H2467" i="38"/>
  <c r="G2467" i="38"/>
  <c r="F2467" i="38"/>
  <c r="E2467" i="38"/>
  <c r="H2466" i="38"/>
  <c r="G2466" i="38"/>
  <c r="F2466" i="38"/>
  <c r="E2466" i="38"/>
  <c r="H2465" i="38"/>
  <c r="G2465" i="38"/>
  <c r="F2465" i="38"/>
  <c r="E2465" i="38"/>
  <c r="H2464" i="38"/>
  <c r="G2464" i="38"/>
  <c r="F2464" i="38"/>
  <c r="E2464" i="38"/>
  <c r="H2463" i="38"/>
  <c r="G2463" i="38"/>
  <c r="F2463" i="38"/>
  <c r="E2463" i="38"/>
  <c r="H2462" i="38"/>
  <c r="G2462" i="38"/>
  <c r="F2462" i="38"/>
  <c r="E2462" i="38"/>
  <c r="H2461" i="38"/>
  <c r="G2461" i="38"/>
  <c r="F2461" i="38"/>
  <c r="E2461" i="38"/>
  <c r="H2460" i="38"/>
  <c r="G2460" i="38"/>
  <c r="F2460" i="38"/>
  <c r="E2460" i="38"/>
  <c r="H2459" i="38"/>
  <c r="G2459" i="38"/>
  <c r="F2459" i="38"/>
  <c r="E2459" i="38"/>
  <c r="H2458" i="38"/>
  <c r="G2458" i="38"/>
  <c r="F2458" i="38"/>
  <c r="E2458" i="38"/>
  <c r="H2457" i="38"/>
  <c r="G2457" i="38"/>
  <c r="F2457" i="38"/>
  <c r="E2457" i="38"/>
  <c r="H2456" i="38"/>
  <c r="G2456" i="38"/>
  <c r="F2456" i="38"/>
  <c r="E2456" i="38"/>
  <c r="H2455" i="38"/>
  <c r="G2455" i="38"/>
  <c r="F2455" i="38"/>
  <c r="E2455" i="38"/>
  <c r="H2454" i="38"/>
  <c r="G2454" i="38"/>
  <c r="F2454" i="38"/>
  <c r="E2454" i="38"/>
  <c r="H2453" i="38"/>
  <c r="G2453" i="38"/>
  <c r="F2453" i="38"/>
  <c r="E2453" i="38"/>
  <c r="H2452" i="38"/>
  <c r="G2452" i="38"/>
  <c r="F2452" i="38"/>
  <c r="E2452" i="38"/>
  <c r="H2451" i="38"/>
  <c r="G2451" i="38"/>
  <c r="F2451" i="38"/>
  <c r="E2451" i="38"/>
  <c r="H2450" i="38"/>
  <c r="G2450" i="38"/>
  <c r="F2450" i="38"/>
  <c r="E2450" i="38"/>
  <c r="H2449" i="38"/>
  <c r="G2449" i="38"/>
  <c r="F2449" i="38"/>
  <c r="E2449" i="38"/>
  <c r="H2448" i="38"/>
  <c r="G2448" i="38"/>
  <c r="F2448" i="38"/>
  <c r="E2448" i="38"/>
  <c r="H2447" i="38"/>
  <c r="G2447" i="38"/>
  <c r="F2447" i="38"/>
  <c r="E2447" i="38"/>
  <c r="H2446" i="38"/>
  <c r="G2446" i="38"/>
  <c r="F2446" i="38"/>
  <c r="E2446" i="38"/>
  <c r="H2445" i="38"/>
  <c r="G2445" i="38"/>
  <c r="F2445" i="38"/>
  <c r="E2445" i="38"/>
  <c r="H2444" i="38"/>
  <c r="G2444" i="38"/>
  <c r="F2444" i="38"/>
  <c r="E2444" i="38"/>
  <c r="H2443" i="38"/>
  <c r="G2443" i="38"/>
  <c r="F2443" i="38"/>
  <c r="E2443" i="38"/>
  <c r="H2442" i="38"/>
  <c r="G2442" i="38"/>
  <c r="F2442" i="38"/>
  <c r="E2442" i="38"/>
  <c r="H2441" i="38"/>
  <c r="G2441" i="38"/>
  <c r="F2441" i="38"/>
  <c r="E2441" i="38"/>
  <c r="H2440" i="38"/>
  <c r="G2440" i="38"/>
  <c r="F2440" i="38"/>
  <c r="E2440" i="38"/>
  <c r="H2439" i="38"/>
  <c r="G2439" i="38"/>
  <c r="F2439" i="38"/>
  <c r="E2439" i="38"/>
  <c r="H2438" i="38"/>
  <c r="G2438" i="38"/>
  <c r="F2438" i="38"/>
  <c r="E2438" i="38"/>
  <c r="H2437" i="38"/>
  <c r="G2437" i="38"/>
  <c r="F2437" i="38"/>
  <c r="E2437" i="38"/>
  <c r="H2436" i="38"/>
  <c r="G2436" i="38"/>
  <c r="F2436" i="38"/>
  <c r="E2436" i="38"/>
  <c r="H2435" i="38"/>
  <c r="G2435" i="38"/>
  <c r="F2435" i="38"/>
  <c r="E2435" i="38"/>
  <c r="H2434" i="38"/>
  <c r="G2434" i="38"/>
  <c r="F2434" i="38"/>
  <c r="E2434" i="38"/>
  <c r="H2433" i="38"/>
  <c r="G2433" i="38"/>
  <c r="F2433" i="38"/>
  <c r="E2433" i="38"/>
  <c r="H2432" i="38"/>
  <c r="G2432" i="38"/>
  <c r="F2432" i="38"/>
  <c r="E2432" i="38"/>
  <c r="H2431" i="38"/>
  <c r="G2431" i="38"/>
  <c r="F2431" i="38"/>
  <c r="E2431" i="38"/>
  <c r="H2430" i="38"/>
  <c r="G2430" i="38"/>
  <c r="F2430" i="38"/>
  <c r="E2430" i="38"/>
  <c r="H2429" i="38"/>
  <c r="G2429" i="38"/>
  <c r="F2429" i="38"/>
  <c r="E2429" i="38"/>
  <c r="H2428" i="38"/>
  <c r="G2428" i="38"/>
  <c r="F2428" i="38"/>
  <c r="E2428" i="38"/>
  <c r="H2427" i="38"/>
  <c r="G2427" i="38"/>
  <c r="F2427" i="38"/>
  <c r="E2427" i="38"/>
  <c r="H2426" i="38"/>
  <c r="G2426" i="38"/>
  <c r="F2426" i="38"/>
  <c r="E2426" i="38"/>
  <c r="H2425" i="38"/>
  <c r="G2425" i="38"/>
  <c r="F2425" i="38"/>
  <c r="E2425" i="38"/>
  <c r="H2424" i="38"/>
  <c r="G2424" i="38"/>
  <c r="F2424" i="38"/>
  <c r="E2424" i="38"/>
  <c r="H2423" i="38"/>
  <c r="G2423" i="38"/>
  <c r="F2423" i="38"/>
  <c r="E2423" i="38"/>
  <c r="H2422" i="38"/>
  <c r="G2422" i="38"/>
  <c r="F2422" i="38"/>
  <c r="E2422" i="38"/>
  <c r="H2421" i="38"/>
  <c r="G2421" i="38"/>
  <c r="F2421" i="38"/>
  <c r="E2421" i="38"/>
  <c r="H2420" i="38"/>
  <c r="G2420" i="38"/>
  <c r="F2420" i="38"/>
  <c r="E2420" i="38"/>
  <c r="H2419" i="38"/>
  <c r="G2419" i="38"/>
  <c r="F2419" i="38"/>
  <c r="E2419" i="38"/>
  <c r="H2418" i="38"/>
  <c r="G2418" i="38"/>
  <c r="F2418" i="38"/>
  <c r="E2418" i="38"/>
  <c r="H2417" i="38"/>
  <c r="G2417" i="38"/>
  <c r="F2417" i="38"/>
  <c r="E2417" i="38"/>
  <c r="H2416" i="38"/>
  <c r="G2416" i="38"/>
  <c r="F2416" i="38"/>
  <c r="E2416" i="38"/>
  <c r="H2415" i="38"/>
  <c r="G2415" i="38"/>
  <c r="F2415" i="38"/>
  <c r="E2415" i="38"/>
  <c r="H2414" i="38"/>
  <c r="G2414" i="38"/>
  <c r="F2414" i="38"/>
  <c r="E2414" i="38"/>
  <c r="H2413" i="38"/>
  <c r="G2413" i="38"/>
  <c r="F2413" i="38"/>
  <c r="E2413" i="38"/>
  <c r="H2412" i="38"/>
  <c r="G2412" i="38"/>
  <c r="F2412" i="38"/>
  <c r="E2412" i="38"/>
  <c r="H2411" i="38"/>
  <c r="G2411" i="38"/>
  <c r="F2411" i="38"/>
  <c r="E2411" i="38"/>
  <c r="H2410" i="38"/>
  <c r="G2410" i="38"/>
  <c r="F2410" i="38"/>
  <c r="E2410" i="38"/>
  <c r="H2409" i="38"/>
  <c r="G2409" i="38"/>
  <c r="F2409" i="38"/>
  <c r="E2409" i="38"/>
  <c r="H2408" i="38"/>
  <c r="G2408" i="38"/>
  <c r="F2408" i="38"/>
  <c r="E2408" i="38"/>
  <c r="H2407" i="38"/>
  <c r="G2407" i="38"/>
  <c r="F2407" i="38"/>
  <c r="E2407" i="38"/>
  <c r="H2406" i="38"/>
  <c r="G2406" i="38"/>
  <c r="F2406" i="38"/>
  <c r="E2406" i="38"/>
  <c r="H2405" i="38"/>
  <c r="G2405" i="38"/>
  <c r="F2405" i="38"/>
  <c r="E2405" i="38"/>
  <c r="H2404" i="38"/>
  <c r="G2404" i="38"/>
  <c r="F2404" i="38"/>
  <c r="E2404" i="38"/>
  <c r="H2403" i="38"/>
  <c r="G2403" i="38"/>
  <c r="F2403" i="38"/>
  <c r="E2403" i="38"/>
  <c r="H2402" i="38"/>
  <c r="G2402" i="38"/>
  <c r="F2402" i="38"/>
  <c r="E2402" i="38"/>
  <c r="H2401" i="38"/>
  <c r="G2401" i="38"/>
  <c r="F2401" i="38"/>
  <c r="E2401" i="38"/>
  <c r="H2400" i="38"/>
  <c r="G2400" i="38"/>
  <c r="F2400" i="38"/>
  <c r="E2400" i="38"/>
  <c r="H2399" i="38"/>
  <c r="G2399" i="38"/>
  <c r="F2399" i="38"/>
  <c r="E2399" i="38"/>
  <c r="H2398" i="38"/>
  <c r="G2398" i="38"/>
  <c r="F2398" i="38"/>
  <c r="E2398" i="38"/>
  <c r="H2397" i="38"/>
  <c r="G2397" i="38"/>
  <c r="F2397" i="38"/>
  <c r="E2397" i="38"/>
  <c r="H2396" i="38"/>
  <c r="G2396" i="38"/>
  <c r="F2396" i="38"/>
  <c r="E2396" i="38"/>
  <c r="H2395" i="38"/>
  <c r="G2395" i="38"/>
  <c r="F2395" i="38"/>
  <c r="E2395" i="38"/>
  <c r="H2394" i="38"/>
  <c r="G2394" i="38"/>
  <c r="F2394" i="38"/>
  <c r="E2394" i="38"/>
  <c r="H2393" i="38"/>
  <c r="G2393" i="38"/>
  <c r="F2393" i="38"/>
  <c r="E2393" i="38"/>
  <c r="H2392" i="38"/>
  <c r="G2392" i="38"/>
  <c r="F2392" i="38"/>
  <c r="E2392" i="38"/>
  <c r="H2391" i="38"/>
  <c r="G2391" i="38"/>
  <c r="F2391" i="38"/>
  <c r="E2391" i="38"/>
  <c r="H2390" i="38"/>
  <c r="G2390" i="38"/>
  <c r="F2390" i="38"/>
  <c r="E2390" i="38"/>
  <c r="H2389" i="38"/>
  <c r="G2389" i="38"/>
  <c r="F2389" i="38"/>
  <c r="E2389" i="38"/>
  <c r="H2388" i="38"/>
  <c r="G2388" i="38"/>
  <c r="F2388" i="38"/>
  <c r="E2388" i="38"/>
  <c r="H2387" i="38"/>
  <c r="G2387" i="38"/>
  <c r="F2387" i="38"/>
  <c r="E2387" i="38"/>
  <c r="H2386" i="38"/>
  <c r="G2386" i="38"/>
  <c r="F2386" i="38"/>
  <c r="E2386" i="38"/>
  <c r="H2385" i="38"/>
  <c r="G2385" i="38"/>
  <c r="F2385" i="38"/>
  <c r="E2385" i="38"/>
  <c r="H2384" i="38"/>
  <c r="G2384" i="38"/>
  <c r="F2384" i="38"/>
  <c r="E2384" i="38"/>
  <c r="H2383" i="38"/>
  <c r="G2383" i="38"/>
  <c r="F2383" i="38"/>
  <c r="E2383" i="38"/>
  <c r="H2382" i="38"/>
  <c r="G2382" i="38"/>
  <c r="F2382" i="38"/>
  <c r="E2382" i="38"/>
  <c r="H2381" i="38"/>
  <c r="G2381" i="38"/>
  <c r="F2381" i="38"/>
  <c r="E2381" i="38"/>
  <c r="H2380" i="38"/>
  <c r="G2380" i="38"/>
  <c r="F2380" i="38"/>
  <c r="E2380" i="38"/>
  <c r="H2379" i="38"/>
  <c r="G2379" i="38"/>
  <c r="F2379" i="38"/>
  <c r="E2379" i="38"/>
  <c r="H2378" i="38"/>
  <c r="G2378" i="38"/>
  <c r="F2378" i="38"/>
  <c r="E2378" i="38"/>
  <c r="H2377" i="38"/>
  <c r="G2377" i="38"/>
  <c r="F2377" i="38"/>
  <c r="E2377" i="38"/>
  <c r="H2376" i="38"/>
  <c r="G2376" i="38"/>
  <c r="F2376" i="38"/>
  <c r="E2376" i="38"/>
  <c r="H2375" i="38"/>
  <c r="G2375" i="38"/>
  <c r="F2375" i="38"/>
  <c r="E2375" i="38"/>
  <c r="H2374" i="38"/>
  <c r="G2374" i="38"/>
  <c r="F2374" i="38"/>
  <c r="E2374" i="38"/>
  <c r="H2373" i="38"/>
  <c r="G2373" i="38"/>
  <c r="F2373" i="38"/>
  <c r="E2373" i="38"/>
  <c r="H2372" i="38"/>
  <c r="G2372" i="38"/>
  <c r="F2372" i="38"/>
  <c r="E2372" i="38"/>
  <c r="H2371" i="38"/>
  <c r="G2371" i="38"/>
  <c r="F2371" i="38"/>
  <c r="E2371" i="38"/>
  <c r="H2370" i="38"/>
  <c r="G2370" i="38"/>
  <c r="F2370" i="38"/>
  <c r="E2370" i="38"/>
  <c r="H2369" i="38"/>
  <c r="G2369" i="38"/>
  <c r="F2369" i="38"/>
  <c r="E2369" i="38"/>
  <c r="H2368" i="38"/>
  <c r="G2368" i="38"/>
  <c r="F2368" i="38"/>
  <c r="E2368" i="38"/>
  <c r="H2367" i="38"/>
  <c r="G2367" i="38"/>
  <c r="F2367" i="38"/>
  <c r="E2367" i="38"/>
  <c r="H2366" i="38"/>
  <c r="G2366" i="38"/>
  <c r="F2366" i="38"/>
  <c r="E2366" i="38"/>
  <c r="H2365" i="38"/>
  <c r="G2365" i="38"/>
  <c r="F2365" i="38"/>
  <c r="E2365" i="38"/>
  <c r="H2364" i="38"/>
  <c r="G2364" i="38"/>
  <c r="F2364" i="38"/>
  <c r="E2364" i="38"/>
  <c r="H2363" i="38"/>
  <c r="G2363" i="38"/>
  <c r="F2363" i="38"/>
  <c r="E2363" i="38"/>
  <c r="H2362" i="38"/>
  <c r="G2362" i="38"/>
  <c r="F2362" i="38"/>
  <c r="E2362" i="38"/>
  <c r="H2361" i="38"/>
  <c r="G2361" i="38"/>
  <c r="F2361" i="38"/>
  <c r="E2361" i="38"/>
  <c r="H2360" i="38"/>
  <c r="G2360" i="38"/>
  <c r="F2360" i="38"/>
  <c r="E2360" i="38"/>
  <c r="H2359" i="38"/>
  <c r="G2359" i="38"/>
  <c r="F2359" i="38"/>
  <c r="E2359" i="38"/>
  <c r="H2358" i="38"/>
  <c r="G2358" i="38"/>
  <c r="F2358" i="38"/>
  <c r="E2358" i="38"/>
  <c r="H2357" i="38"/>
  <c r="G2357" i="38"/>
  <c r="F2357" i="38"/>
  <c r="E2357" i="38"/>
  <c r="H2356" i="38"/>
  <c r="G2356" i="38"/>
  <c r="F2356" i="38"/>
  <c r="E2356" i="38"/>
  <c r="H2355" i="38"/>
  <c r="G2355" i="38"/>
  <c r="F2355" i="38"/>
  <c r="E2355" i="38"/>
  <c r="H2354" i="38"/>
  <c r="G2354" i="38"/>
  <c r="F2354" i="38"/>
  <c r="E2354" i="38"/>
  <c r="H2353" i="38"/>
  <c r="G2353" i="38"/>
  <c r="F2353" i="38"/>
  <c r="E2353" i="38"/>
  <c r="H2352" i="38"/>
  <c r="G2352" i="38"/>
  <c r="F2352" i="38"/>
  <c r="E2352" i="38"/>
  <c r="H2351" i="38"/>
  <c r="G2351" i="38"/>
  <c r="F2351" i="38"/>
  <c r="E2351" i="38"/>
  <c r="H2350" i="38"/>
  <c r="G2350" i="38"/>
  <c r="F2350" i="38"/>
  <c r="E2350" i="38"/>
  <c r="H2349" i="38"/>
  <c r="G2349" i="38"/>
  <c r="F2349" i="38"/>
  <c r="E2349" i="38"/>
  <c r="H2348" i="38"/>
  <c r="G2348" i="38"/>
  <c r="F2348" i="38"/>
  <c r="E2348" i="38"/>
  <c r="H2347" i="38"/>
  <c r="G2347" i="38"/>
  <c r="F2347" i="38"/>
  <c r="E2347" i="38"/>
  <c r="H2346" i="38"/>
  <c r="G2346" i="38"/>
  <c r="F2346" i="38"/>
  <c r="E2346" i="38"/>
  <c r="H2345" i="38"/>
  <c r="G2345" i="38"/>
  <c r="F2345" i="38"/>
  <c r="E2345" i="38"/>
  <c r="H2344" i="38"/>
  <c r="G2344" i="38"/>
  <c r="F2344" i="38"/>
  <c r="E2344" i="38"/>
  <c r="H2343" i="38"/>
  <c r="G2343" i="38"/>
  <c r="F2343" i="38"/>
  <c r="E2343" i="38"/>
  <c r="H2342" i="38"/>
  <c r="G2342" i="38"/>
  <c r="F2342" i="38"/>
  <c r="E2342" i="38"/>
  <c r="H2341" i="38"/>
  <c r="G2341" i="38"/>
  <c r="F2341" i="38"/>
  <c r="E2341" i="38"/>
  <c r="H2340" i="38"/>
  <c r="G2340" i="38"/>
  <c r="F2340" i="38"/>
  <c r="E2340" i="38"/>
  <c r="H2339" i="38"/>
  <c r="G2339" i="38"/>
  <c r="F2339" i="38"/>
  <c r="E2339" i="38"/>
  <c r="H2338" i="38"/>
  <c r="G2338" i="38"/>
  <c r="F2338" i="38"/>
  <c r="E2338" i="38"/>
  <c r="H2337" i="38"/>
  <c r="G2337" i="38"/>
  <c r="F2337" i="38"/>
  <c r="E2337" i="38"/>
  <c r="H2336" i="38"/>
  <c r="G2336" i="38"/>
  <c r="F2336" i="38"/>
  <c r="E2336" i="38"/>
  <c r="H2335" i="38"/>
  <c r="G2335" i="38"/>
  <c r="F2335" i="38"/>
  <c r="E2335" i="38"/>
  <c r="H2334" i="38"/>
  <c r="G2334" i="38"/>
  <c r="F2334" i="38"/>
  <c r="E2334" i="38"/>
  <c r="H2333" i="38"/>
  <c r="G2333" i="38"/>
  <c r="F2333" i="38"/>
  <c r="E2333" i="38"/>
  <c r="H2332" i="38"/>
  <c r="G2332" i="38"/>
  <c r="F2332" i="38"/>
  <c r="E2332" i="38"/>
  <c r="H2331" i="38"/>
  <c r="G2331" i="38"/>
  <c r="F2331" i="38"/>
  <c r="E2331" i="38"/>
  <c r="H2330" i="38"/>
  <c r="G2330" i="38"/>
  <c r="F2330" i="38"/>
  <c r="E2330" i="38"/>
  <c r="H2329" i="38"/>
  <c r="G2329" i="38"/>
  <c r="F2329" i="38"/>
  <c r="E2329" i="38"/>
  <c r="H2328" i="38"/>
  <c r="G2328" i="38"/>
  <c r="F2328" i="38"/>
  <c r="E2328" i="38"/>
  <c r="H2327" i="38"/>
  <c r="G2327" i="38"/>
  <c r="F2327" i="38"/>
  <c r="E2327" i="38"/>
  <c r="H2326" i="38"/>
  <c r="G2326" i="38"/>
  <c r="F2326" i="38"/>
  <c r="E2326" i="38"/>
  <c r="H2325" i="38"/>
  <c r="G2325" i="38"/>
  <c r="F2325" i="38"/>
  <c r="E2325" i="38"/>
  <c r="H2324" i="38"/>
  <c r="G2324" i="38"/>
  <c r="F2324" i="38"/>
  <c r="E2324" i="38"/>
  <c r="H2323" i="38"/>
  <c r="G2323" i="38"/>
  <c r="F2323" i="38"/>
  <c r="E2323" i="38"/>
  <c r="H2322" i="38"/>
  <c r="G2322" i="38"/>
  <c r="F2322" i="38"/>
  <c r="E2322" i="38"/>
  <c r="H2321" i="38"/>
  <c r="G2321" i="38"/>
  <c r="F2321" i="38"/>
  <c r="E2321" i="38"/>
  <c r="H2320" i="38"/>
  <c r="G2320" i="38"/>
  <c r="F2320" i="38"/>
  <c r="E2320" i="38"/>
  <c r="H2319" i="38"/>
  <c r="G2319" i="38"/>
  <c r="F2319" i="38"/>
  <c r="E2319" i="38"/>
  <c r="H2318" i="38"/>
  <c r="G2318" i="38"/>
  <c r="F2318" i="38"/>
  <c r="E2318" i="38"/>
  <c r="H2317" i="38"/>
  <c r="G2317" i="38"/>
  <c r="F2317" i="38"/>
  <c r="E2317" i="38"/>
  <c r="H2316" i="38"/>
  <c r="G2316" i="38"/>
  <c r="F2316" i="38"/>
  <c r="E2316" i="38"/>
  <c r="H2315" i="38"/>
  <c r="G2315" i="38"/>
  <c r="F2315" i="38"/>
  <c r="E2315" i="38"/>
  <c r="H2314" i="38"/>
  <c r="G2314" i="38"/>
  <c r="F2314" i="38"/>
  <c r="E2314" i="38"/>
  <c r="H2313" i="38"/>
  <c r="G2313" i="38"/>
  <c r="F2313" i="38"/>
  <c r="E2313" i="38"/>
  <c r="H2312" i="38"/>
  <c r="G2312" i="38"/>
  <c r="F2312" i="38"/>
  <c r="E2312" i="38"/>
  <c r="H2311" i="38"/>
  <c r="G2311" i="38"/>
  <c r="F2311" i="38"/>
  <c r="E2311" i="38"/>
  <c r="H2310" i="38"/>
  <c r="G2310" i="38"/>
  <c r="F2310" i="38"/>
  <c r="E2310" i="38"/>
  <c r="H2309" i="38"/>
  <c r="G2309" i="38"/>
  <c r="F2309" i="38"/>
  <c r="E2309" i="38"/>
  <c r="H2308" i="38"/>
  <c r="G2308" i="38"/>
  <c r="F2308" i="38"/>
  <c r="E2308" i="38"/>
  <c r="H2307" i="38"/>
  <c r="G2307" i="38"/>
  <c r="F2307" i="38"/>
  <c r="E2307" i="38"/>
  <c r="H2306" i="38"/>
  <c r="G2306" i="38"/>
  <c r="F2306" i="38"/>
  <c r="E2306" i="38"/>
  <c r="H2305" i="38"/>
  <c r="G2305" i="38"/>
  <c r="F2305" i="38"/>
  <c r="E2305" i="38"/>
  <c r="H2304" i="38"/>
  <c r="G2304" i="38"/>
  <c r="F2304" i="38"/>
  <c r="E2304" i="38"/>
  <c r="H2303" i="38"/>
  <c r="G2303" i="38"/>
  <c r="F2303" i="38"/>
  <c r="E2303" i="38"/>
  <c r="H2302" i="38"/>
  <c r="G2302" i="38"/>
  <c r="F2302" i="38"/>
  <c r="E2302" i="38"/>
  <c r="H2301" i="38"/>
  <c r="G2301" i="38"/>
  <c r="F2301" i="38"/>
  <c r="E2301" i="38"/>
  <c r="H2300" i="38"/>
  <c r="G2300" i="38"/>
  <c r="F2300" i="38"/>
  <c r="E2300" i="38"/>
  <c r="H2299" i="38"/>
  <c r="G2299" i="38"/>
  <c r="F2299" i="38"/>
  <c r="E2299" i="38"/>
  <c r="H2298" i="38"/>
  <c r="G2298" i="38"/>
  <c r="F2298" i="38"/>
  <c r="E2298" i="38"/>
  <c r="H2297" i="38"/>
  <c r="G2297" i="38"/>
  <c r="F2297" i="38"/>
  <c r="E2297" i="38"/>
  <c r="H2296" i="38"/>
  <c r="G2296" i="38"/>
  <c r="F2296" i="38"/>
  <c r="E2296" i="38"/>
  <c r="H2295" i="38"/>
  <c r="G2295" i="38"/>
  <c r="F2295" i="38"/>
  <c r="E2295" i="38"/>
  <c r="H2294" i="38"/>
  <c r="G2294" i="38"/>
  <c r="F2294" i="38"/>
  <c r="E2294" i="38"/>
  <c r="H2293" i="38"/>
  <c r="G2293" i="38"/>
  <c r="F2293" i="38"/>
  <c r="E2293" i="38"/>
  <c r="H2292" i="38"/>
  <c r="G2292" i="38"/>
  <c r="F2292" i="38"/>
  <c r="E2292" i="38"/>
  <c r="H2291" i="38"/>
  <c r="G2291" i="38"/>
  <c r="F2291" i="38"/>
  <c r="E2291" i="38"/>
  <c r="H2290" i="38"/>
  <c r="G2290" i="38"/>
  <c r="F2290" i="38"/>
  <c r="E2290" i="38"/>
  <c r="H2289" i="38"/>
  <c r="G2289" i="38"/>
  <c r="F2289" i="38"/>
  <c r="E2289" i="38"/>
  <c r="H2288" i="38"/>
  <c r="G2288" i="38"/>
  <c r="F2288" i="38"/>
  <c r="E2288" i="38"/>
  <c r="H2287" i="38"/>
  <c r="G2287" i="38"/>
  <c r="F2287" i="38"/>
  <c r="E2287" i="38"/>
  <c r="H2286" i="38"/>
  <c r="G2286" i="38"/>
  <c r="F2286" i="38"/>
  <c r="E2286" i="38"/>
  <c r="H2285" i="38"/>
  <c r="G2285" i="38"/>
  <c r="F2285" i="38"/>
  <c r="E2285" i="38"/>
  <c r="H2284" i="38"/>
  <c r="G2284" i="38"/>
  <c r="F2284" i="38"/>
  <c r="E2284" i="38"/>
  <c r="H2283" i="38"/>
  <c r="G2283" i="38"/>
  <c r="F2283" i="38"/>
  <c r="E2283" i="38"/>
  <c r="H2282" i="38"/>
  <c r="G2282" i="38"/>
  <c r="F2282" i="38"/>
  <c r="E2282" i="38"/>
  <c r="H2281" i="38"/>
  <c r="G2281" i="38"/>
  <c r="F2281" i="38"/>
  <c r="E2281" i="38"/>
  <c r="H2280" i="38"/>
  <c r="G2280" i="38"/>
  <c r="F2280" i="38"/>
  <c r="E2280" i="38"/>
  <c r="H2279" i="38"/>
  <c r="G2279" i="38"/>
  <c r="F2279" i="38"/>
  <c r="E2279" i="38"/>
  <c r="H2278" i="38"/>
  <c r="G2278" i="38"/>
  <c r="F2278" i="38"/>
  <c r="E2278" i="38"/>
  <c r="H2277" i="38"/>
  <c r="G2277" i="38"/>
  <c r="F2277" i="38"/>
  <c r="E2277" i="38"/>
  <c r="H2276" i="38"/>
  <c r="G2276" i="38"/>
  <c r="F2276" i="38"/>
  <c r="E2276" i="38"/>
  <c r="H2275" i="38"/>
  <c r="G2275" i="38"/>
  <c r="F2275" i="38"/>
  <c r="E2275" i="38"/>
  <c r="H2274" i="38"/>
  <c r="G2274" i="38"/>
  <c r="F2274" i="38"/>
  <c r="E2274" i="38"/>
  <c r="H2273" i="38"/>
  <c r="G2273" i="38"/>
  <c r="F2273" i="38"/>
  <c r="E2273" i="38"/>
  <c r="H2272" i="38"/>
  <c r="G2272" i="38"/>
  <c r="F2272" i="38"/>
  <c r="E2272" i="38"/>
  <c r="H2271" i="38"/>
  <c r="G2271" i="38"/>
  <c r="F2271" i="38"/>
  <c r="E2271" i="38"/>
  <c r="H2270" i="38"/>
  <c r="G2270" i="38"/>
  <c r="F2270" i="38"/>
  <c r="E2270" i="38"/>
  <c r="H2269" i="38"/>
  <c r="G2269" i="38"/>
  <c r="F2269" i="38"/>
  <c r="E2269" i="38"/>
  <c r="H2268" i="38"/>
  <c r="G2268" i="38"/>
  <c r="F2268" i="38"/>
  <c r="E2268" i="38"/>
  <c r="H2267" i="38"/>
  <c r="G2267" i="38"/>
  <c r="F2267" i="38"/>
  <c r="E2267" i="38"/>
  <c r="H2266" i="38"/>
  <c r="G2266" i="38"/>
  <c r="F2266" i="38"/>
  <c r="E2266" i="38"/>
  <c r="H2265" i="38"/>
  <c r="G2265" i="38"/>
  <c r="F2265" i="38"/>
  <c r="E2265" i="38"/>
  <c r="H2264" i="38"/>
  <c r="G2264" i="38"/>
  <c r="F2264" i="38"/>
  <c r="E2264" i="38"/>
  <c r="H2263" i="38"/>
  <c r="G2263" i="38"/>
  <c r="F2263" i="38"/>
  <c r="E2263" i="38"/>
  <c r="H2262" i="38"/>
  <c r="G2262" i="38"/>
  <c r="F2262" i="38"/>
  <c r="E2262" i="38"/>
  <c r="H2261" i="38"/>
  <c r="G2261" i="38"/>
  <c r="F2261" i="38"/>
  <c r="E2261" i="38"/>
  <c r="H2260" i="38"/>
  <c r="G2260" i="38"/>
  <c r="F2260" i="38"/>
  <c r="E2260" i="38"/>
  <c r="H2259" i="38"/>
  <c r="G2259" i="38"/>
  <c r="F2259" i="38"/>
  <c r="E2259" i="38"/>
  <c r="H2258" i="38"/>
  <c r="G2258" i="38"/>
  <c r="F2258" i="38"/>
  <c r="E2258" i="38"/>
  <c r="H2257" i="38"/>
  <c r="G2257" i="38"/>
  <c r="F2257" i="38"/>
  <c r="E2257" i="38"/>
  <c r="H2256" i="38"/>
  <c r="G2256" i="38"/>
  <c r="F2256" i="38"/>
  <c r="E2256" i="38"/>
  <c r="H2255" i="38"/>
  <c r="G2255" i="38"/>
  <c r="F2255" i="38"/>
  <c r="E2255" i="38"/>
  <c r="H2254" i="38"/>
  <c r="G2254" i="38"/>
  <c r="F2254" i="38"/>
  <c r="E2254" i="38"/>
  <c r="H2253" i="38"/>
  <c r="G2253" i="38"/>
  <c r="F2253" i="38"/>
  <c r="E2253" i="38"/>
  <c r="H2252" i="38"/>
  <c r="G2252" i="38"/>
  <c r="F2252" i="38"/>
  <c r="E2252" i="38"/>
  <c r="H2251" i="38"/>
  <c r="G2251" i="38"/>
  <c r="F2251" i="38"/>
  <c r="E2251" i="38"/>
  <c r="H2250" i="38"/>
  <c r="G2250" i="38"/>
  <c r="F2250" i="38"/>
  <c r="E2250" i="38"/>
  <c r="H2249" i="38"/>
  <c r="G2249" i="38"/>
  <c r="F2249" i="38"/>
  <c r="E2249" i="38"/>
  <c r="H2248" i="38"/>
  <c r="G2248" i="38"/>
  <c r="F2248" i="38"/>
  <c r="E2248" i="38"/>
  <c r="H2247" i="38"/>
  <c r="G2247" i="38"/>
  <c r="F2247" i="38"/>
  <c r="E2247" i="38"/>
  <c r="H2246" i="38"/>
  <c r="G2246" i="38"/>
  <c r="F2246" i="38"/>
  <c r="E2246" i="38"/>
  <c r="H2245" i="38"/>
  <c r="G2245" i="38"/>
  <c r="F2245" i="38"/>
  <c r="E2245" i="38"/>
  <c r="H2244" i="38"/>
  <c r="G2244" i="38"/>
  <c r="F2244" i="38"/>
  <c r="E2244" i="38"/>
  <c r="H2243" i="38"/>
  <c r="G2243" i="38"/>
  <c r="F2243" i="38"/>
  <c r="E2243" i="38"/>
  <c r="H2242" i="38"/>
  <c r="G2242" i="38"/>
  <c r="F2242" i="38"/>
  <c r="E2242" i="38"/>
  <c r="H2241" i="38"/>
  <c r="G2241" i="38"/>
  <c r="F2241" i="38"/>
  <c r="E2241" i="38"/>
  <c r="H2240" i="38"/>
  <c r="G2240" i="38"/>
  <c r="F2240" i="38"/>
  <c r="E2240" i="38"/>
  <c r="H2239" i="38"/>
  <c r="G2239" i="38"/>
  <c r="F2239" i="38"/>
  <c r="E2239" i="38"/>
  <c r="H2238" i="38"/>
  <c r="G2238" i="38"/>
  <c r="F2238" i="38"/>
  <c r="E2238" i="38"/>
  <c r="H2237" i="38"/>
  <c r="G2237" i="38"/>
  <c r="F2237" i="38"/>
  <c r="E2237" i="38"/>
  <c r="H2236" i="38"/>
  <c r="G2236" i="38"/>
  <c r="F2236" i="38"/>
  <c r="E2236" i="38"/>
  <c r="H2235" i="38"/>
  <c r="G2235" i="38"/>
  <c r="F2235" i="38"/>
  <c r="E2235" i="38"/>
  <c r="H2234" i="38"/>
  <c r="G2234" i="38"/>
  <c r="F2234" i="38"/>
  <c r="E2234" i="38"/>
  <c r="H2233" i="38"/>
  <c r="G2233" i="38"/>
  <c r="F2233" i="38"/>
  <c r="E2233" i="38"/>
  <c r="H2232" i="38"/>
  <c r="G2232" i="38"/>
  <c r="F2232" i="38"/>
  <c r="E2232" i="38"/>
  <c r="H2231" i="38"/>
  <c r="G2231" i="38"/>
  <c r="F2231" i="38"/>
  <c r="E2231" i="38"/>
  <c r="H2230" i="38"/>
  <c r="G2230" i="38"/>
  <c r="F2230" i="38"/>
  <c r="E2230" i="38"/>
  <c r="H2229" i="38"/>
  <c r="G2229" i="38"/>
  <c r="F2229" i="38"/>
  <c r="E2229" i="38"/>
  <c r="H2228" i="38"/>
  <c r="G2228" i="38"/>
  <c r="F2228" i="38"/>
  <c r="E2228" i="38"/>
  <c r="H2227" i="38"/>
  <c r="G2227" i="38"/>
  <c r="F2227" i="38"/>
  <c r="E2227" i="38"/>
  <c r="H2226" i="38"/>
  <c r="G2226" i="38"/>
  <c r="F2226" i="38"/>
  <c r="E2226" i="38"/>
  <c r="H2225" i="38"/>
  <c r="G2225" i="38"/>
  <c r="F2225" i="38"/>
  <c r="E2225" i="38"/>
  <c r="H2224" i="38"/>
  <c r="G2224" i="38"/>
  <c r="F2224" i="38"/>
  <c r="E2224" i="38"/>
  <c r="H2223" i="38"/>
  <c r="G2223" i="38"/>
  <c r="F2223" i="38"/>
  <c r="E2223" i="38"/>
  <c r="H2222" i="38"/>
  <c r="G2222" i="38"/>
  <c r="F2222" i="38"/>
  <c r="E2222" i="38"/>
  <c r="H2221" i="38"/>
  <c r="G2221" i="38"/>
  <c r="F2221" i="38"/>
  <c r="E2221" i="38"/>
  <c r="H2220" i="38"/>
  <c r="G2220" i="38"/>
  <c r="F2220" i="38"/>
  <c r="E2220" i="38"/>
  <c r="H2219" i="38"/>
  <c r="G2219" i="38"/>
  <c r="F2219" i="38"/>
  <c r="E2219" i="38"/>
  <c r="H2218" i="38"/>
  <c r="G2218" i="38"/>
  <c r="F2218" i="38"/>
  <c r="E2218" i="38"/>
  <c r="H2217" i="38"/>
  <c r="G2217" i="38"/>
  <c r="F2217" i="38"/>
  <c r="E2217" i="38"/>
  <c r="H2216" i="38"/>
  <c r="G2216" i="38"/>
  <c r="F2216" i="38"/>
  <c r="E2216" i="38"/>
  <c r="H2215" i="38"/>
  <c r="G2215" i="38"/>
  <c r="F2215" i="38"/>
  <c r="E2215" i="38"/>
  <c r="H2214" i="38"/>
  <c r="G2214" i="38"/>
  <c r="F2214" i="38"/>
  <c r="E2214" i="38"/>
  <c r="H2213" i="38"/>
  <c r="G2213" i="38"/>
  <c r="F2213" i="38"/>
  <c r="E2213" i="38"/>
  <c r="H2212" i="38"/>
  <c r="G2212" i="38"/>
  <c r="F2212" i="38"/>
  <c r="E2212" i="38"/>
  <c r="H2211" i="38"/>
  <c r="G2211" i="38"/>
  <c r="F2211" i="38"/>
  <c r="E2211" i="38"/>
  <c r="H2210" i="38"/>
  <c r="G2210" i="38"/>
  <c r="F2210" i="38"/>
  <c r="E2210" i="38"/>
  <c r="H2209" i="38"/>
  <c r="G2209" i="38"/>
  <c r="F2209" i="38"/>
  <c r="E2209" i="38"/>
  <c r="H2208" i="38"/>
  <c r="G2208" i="38"/>
  <c r="F2208" i="38"/>
  <c r="E2208" i="38"/>
  <c r="H2207" i="38"/>
  <c r="G2207" i="38"/>
  <c r="F2207" i="38"/>
  <c r="E2207" i="38"/>
  <c r="H2206" i="38"/>
  <c r="G2206" i="38"/>
  <c r="F2206" i="38"/>
  <c r="E2206" i="38"/>
  <c r="H2205" i="38"/>
  <c r="G2205" i="38"/>
  <c r="F2205" i="38"/>
  <c r="E2205" i="38"/>
  <c r="H2204" i="38"/>
  <c r="G2204" i="38"/>
  <c r="F2204" i="38"/>
  <c r="E2204" i="38"/>
  <c r="H2203" i="38"/>
  <c r="G2203" i="38"/>
  <c r="F2203" i="38"/>
  <c r="E2203" i="38"/>
  <c r="H2202" i="38"/>
  <c r="G2202" i="38"/>
  <c r="F2202" i="38"/>
  <c r="E2202" i="38"/>
  <c r="H2201" i="38"/>
  <c r="G2201" i="38"/>
  <c r="F2201" i="38"/>
  <c r="E2201" i="38"/>
  <c r="H2200" i="38"/>
  <c r="G2200" i="38"/>
  <c r="F2200" i="38"/>
  <c r="E2200" i="38"/>
  <c r="H2199" i="38"/>
  <c r="G2199" i="38"/>
  <c r="F2199" i="38"/>
  <c r="E2199" i="38"/>
  <c r="H2198" i="38"/>
  <c r="G2198" i="38"/>
  <c r="F2198" i="38"/>
  <c r="E2198" i="38"/>
  <c r="H2197" i="38"/>
  <c r="G2197" i="38"/>
  <c r="F2197" i="38"/>
  <c r="E2197" i="38"/>
  <c r="H2196" i="38"/>
  <c r="G2196" i="38"/>
  <c r="F2196" i="38"/>
  <c r="E2196" i="38"/>
  <c r="H2195" i="38"/>
  <c r="G2195" i="38"/>
  <c r="F2195" i="38"/>
  <c r="E2195" i="38"/>
  <c r="H2194" i="38"/>
  <c r="G2194" i="38"/>
  <c r="F2194" i="38"/>
  <c r="E2194" i="38"/>
  <c r="H2193" i="38"/>
  <c r="G2193" i="38"/>
  <c r="F2193" i="38"/>
  <c r="E2193" i="38"/>
  <c r="H2192" i="38"/>
  <c r="G2192" i="38"/>
  <c r="F2192" i="38"/>
  <c r="E2192" i="38"/>
  <c r="H2191" i="38"/>
  <c r="G2191" i="38"/>
  <c r="F2191" i="38"/>
  <c r="E2191" i="38"/>
  <c r="H2190" i="38"/>
  <c r="G2190" i="38"/>
  <c r="F2190" i="38"/>
  <c r="E2190" i="38"/>
  <c r="H2189" i="38"/>
  <c r="G2189" i="38"/>
  <c r="F2189" i="38"/>
  <c r="E2189" i="38"/>
  <c r="H2188" i="38"/>
  <c r="G2188" i="38"/>
  <c r="F2188" i="38"/>
  <c r="E2188" i="38"/>
  <c r="H2187" i="38"/>
  <c r="G2187" i="38"/>
  <c r="F2187" i="38"/>
  <c r="E2187" i="38"/>
  <c r="H2186" i="38"/>
  <c r="G2186" i="38"/>
  <c r="F2186" i="38"/>
  <c r="E2186" i="38"/>
  <c r="H2185" i="38"/>
  <c r="G2185" i="38"/>
  <c r="F2185" i="38"/>
  <c r="E2185" i="38"/>
  <c r="H2184" i="38"/>
  <c r="G2184" i="38"/>
  <c r="F2184" i="38"/>
  <c r="E2184" i="38"/>
  <c r="H2183" i="38"/>
  <c r="G2183" i="38"/>
  <c r="F2183" i="38"/>
  <c r="E2183" i="38"/>
  <c r="H2182" i="38"/>
  <c r="G2182" i="38"/>
  <c r="F2182" i="38"/>
  <c r="E2182" i="38"/>
  <c r="H2181" i="38"/>
  <c r="G2181" i="38"/>
  <c r="F2181" i="38"/>
  <c r="E2181" i="38"/>
  <c r="H2180" i="38"/>
  <c r="G2180" i="38"/>
  <c r="F2180" i="38"/>
  <c r="E2180" i="38"/>
  <c r="H2179" i="38"/>
  <c r="G2179" i="38"/>
  <c r="F2179" i="38"/>
  <c r="E2179" i="38"/>
  <c r="H2178" i="38"/>
  <c r="G2178" i="38"/>
  <c r="F2178" i="38"/>
  <c r="E2178" i="38"/>
  <c r="H2177" i="38"/>
  <c r="G2177" i="38"/>
  <c r="F2177" i="38"/>
  <c r="E2177" i="38"/>
  <c r="H2176" i="38"/>
  <c r="G2176" i="38"/>
  <c r="F2176" i="38"/>
  <c r="E2176" i="38"/>
  <c r="H2175" i="38"/>
  <c r="G2175" i="38"/>
  <c r="F2175" i="38"/>
  <c r="E2175" i="38"/>
  <c r="H2174" i="38"/>
  <c r="G2174" i="38"/>
  <c r="F2174" i="38"/>
  <c r="E2174" i="38"/>
  <c r="H2173" i="38"/>
  <c r="G2173" i="38"/>
  <c r="F2173" i="38"/>
  <c r="E2173" i="38"/>
  <c r="H2172" i="38"/>
  <c r="G2172" i="38"/>
  <c r="F2172" i="38"/>
  <c r="E2172" i="38"/>
  <c r="H2171" i="38"/>
  <c r="G2171" i="38"/>
  <c r="F2171" i="38"/>
  <c r="E2171" i="38"/>
  <c r="H2170" i="38"/>
  <c r="G2170" i="38"/>
  <c r="F2170" i="38"/>
  <c r="E2170" i="38"/>
  <c r="H2169" i="38"/>
  <c r="G2169" i="38"/>
  <c r="F2169" i="38"/>
  <c r="E2169" i="38"/>
  <c r="H2168" i="38"/>
  <c r="G2168" i="38"/>
  <c r="F2168" i="38"/>
  <c r="E2168" i="38"/>
  <c r="H2167" i="38"/>
  <c r="G2167" i="38"/>
  <c r="F2167" i="38"/>
  <c r="E2167" i="38"/>
  <c r="H2166" i="38"/>
  <c r="G2166" i="38"/>
  <c r="F2166" i="38"/>
  <c r="E2166" i="38"/>
  <c r="H2165" i="38"/>
  <c r="G2165" i="38"/>
  <c r="F2165" i="38"/>
  <c r="E2165" i="38"/>
  <c r="H2164" i="38"/>
  <c r="G2164" i="38"/>
  <c r="F2164" i="38"/>
  <c r="E2164" i="38"/>
  <c r="H2163" i="38"/>
  <c r="G2163" i="38"/>
  <c r="F2163" i="38"/>
  <c r="E2163" i="38"/>
  <c r="H2162" i="38"/>
  <c r="G2162" i="38"/>
  <c r="F2162" i="38"/>
  <c r="E2162" i="38"/>
  <c r="H2161" i="38"/>
  <c r="G2161" i="38"/>
  <c r="F2161" i="38"/>
  <c r="E2161" i="38"/>
  <c r="H2160" i="38"/>
  <c r="G2160" i="38"/>
  <c r="F2160" i="38"/>
  <c r="E2160" i="38"/>
  <c r="H2159" i="38"/>
  <c r="G2159" i="38"/>
  <c r="F2159" i="38"/>
  <c r="E2159" i="38"/>
  <c r="H2158" i="38"/>
  <c r="G2158" i="38"/>
  <c r="F2158" i="38"/>
  <c r="E2158" i="38"/>
  <c r="H2157" i="38"/>
  <c r="G2157" i="38"/>
  <c r="F2157" i="38"/>
  <c r="E2157" i="38"/>
  <c r="H2156" i="38"/>
  <c r="G2156" i="38"/>
  <c r="F2156" i="38"/>
  <c r="E2156" i="38"/>
  <c r="H2155" i="38"/>
  <c r="G2155" i="38"/>
  <c r="F2155" i="38"/>
  <c r="E2155" i="38"/>
  <c r="H2154" i="38"/>
  <c r="G2154" i="38"/>
  <c r="F2154" i="38"/>
  <c r="E2154" i="38"/>
  <c r="H2153" i="38"/>
  <c r="G2153" i="38"/>
  <c r="F2153" i="38"/>
  <c r="E2153" i="38"/>
  <c r="H2152" i="38"/>
  <c r="G2152" i="38"/>
  <c r="F2152" i="38"/>
  <c r="E2152" i="38"/>
  <c r="H2151" i="38"/>
  <c r="G2151" i="38"/>
  <c r="F2151" i="38"/>
  <c r="E2151" i="38"/>
  <c r="H2150" i="38"/>
  <c r="G2150" i="38"/>
  <c r="F2150" i="38"/>
  <c r="E2150" i="38"/>
  <c r="H2149" i="38"/>
  <c r="G2149" i="38"/>
  <c r="F2149" i="38"/>
  <c r="E2149" i="38"/>
  <c r="H2148" i="38"/>
  <c r="G2148" i="38"/>
  <c r="F2148" i="38"/>
  <c r="E2148" i="38"/>
  <c r="H2147" i="38"/>
  <c r="G2147" i="38"/>
  <c r="F2147" i="38"/>
  <c r="E2147" i="38"/>
  <c r="H2146" i="38"/>
  <c r="G2146" i="38"/>
  <c r="F2146" i="38"/>
  <c r="E2146" i="38"/>
  <c r="H2145" i="38"/>
  <c r="G2145" i="38"/>
  <c r="F2145" i="38"/>
  <c r="E2145" i="38"/>
  <c r="H2144" i="38"/>
  <c r="G2144" i="38"/>
  <c r="F2144" i="38"/>
  <c r="E2144" i="38"/>
  <c r="H2143" i="38"/>
  <c r="G2143" i="38"/>
  <c r="F2143" i="38"/>
  <c r="E2143" i="38"/>
  <c r="H2142" i="38"/>
  <c r="G2142" i="38"/>
  <c r="F2142" i="38"/>
  <c r="E2142" i="38"/>
  <c r="H2141" i="38"/>
  <c r="G2141" i="38"/>
  <c r="F2141" i="38"/>
  <c r="E2141" i="38"/>
  <c r="H2140" i="38"/>
  <c r="G2140" i="38"/>
  <c r="F2140" i="38"/>
  <c r="E2140" i="38"/>
  <c r="H2139" i="38"/>
  <c r="G2139" i="38"/>
  <c r="F2139" i="38"/>
  <c r="E2139" i="38"/>
  <c r="H2138" i="38"/>
  <c r="G2138" i="38"/>
  <c r="F2138" i="38"/>
  <c r="E2138" i="38"/>
  <c r="H2137" i="38"/>
  <c r="G2137" i="38"/>
  <c r="F2137" i="38"/>
  <c r="E2137" i="38"/>
  <c r="H2136" i="38"/>
  <c r="G2136" i="38"/>
  <c r="F2136" i="38"/>
  <c r="E2136" i="38"/>
  <c r="H2135" i="38"/>
  <c r="G2135" i="38"/>
  <c r="F2135" i="38"/>
  <c r="E2135" i="38"/>
  <c r="H2134" i="38"/>
  <c r="G2134" i="38"/>
  <c r="F2134" i="38"/>
  <c r="E2134" i="38"/>
  <c r="H2133" i="38"/>
  <c r="G2133" i="38"/>
  <c r="F2133" i="38"/>
  <c r="E2133" i="38"/>
  <c r="H2132" i="38"/>
  <c r="G2132" i="38"/>
  <c r="F2132" i="38"/>
  <c r="E2132" i="38"/>
  <c r="H2131" i="38"/>
  <c r="G2131" i="38"/>
  <c r="F2131" i="38"/>
  <c r="E2131" i="38"/>
  <c r="H2130" i="38"/>
  <c r="G2130" i="38"/>
  <c r="F2130" i="38"/>
  <c r="E2130" i="38"/>
  <c r="H2129" i="38"/>
  <c r="G2129" i="38"/>
  <c r="F2129" i="38"/>
  <c r="E2129" i="38"/>
  <c r="H2128" i="38"/>
  <c r="G2128" i="38"/>
  <c r="F2128" i="38"/>
  <c r="E2128" i="38"/>
  <c r="H2127" i="38"/>
  <c r="G2127" i="38"/>
  <c r="F2127" i="38"/>
  <c r="E2127" i="38"/>
  <c r="H2126" i="38"/>
  <c r="G2126" i="38"/>
  <c r="F2126" i="38"/>
  <c r="E2126" i="38"/>
  <c r="H2125" i="38"/>
  <c r="G2125" i="38"/>
  <c r="F2125" i="38"/>
  <c r="E2125" i="38"/>
  <c r="H2124" i="38"/>
  <c r="G2124" i="38"/>
  <c r="F2124" i="38"/>
  <c r="E2124" i="38"/>
  <c r="H2123" i="38"/>
  <c r="G2123" i="38"/>
  <c r="F2123" i="38"/>
  <c r="E2123" i="38"/>
  <c r="H2122" i="38"/>
  <c r="G2122" i="38"/>
  <c r="F2122" i="38"/>
  <c r="E2122" i="38"/>
  <c r="H2121" i="38"/>
  <c r="G2121" i="38"/>
  <c r="F2121" i="38"/>
  <c r="E2121" i="38"/>
  <c r="H2120" i="38"/>
  <c r="G2120" i="38"/>
  <c r="F2120" i="38"/>
  <c r="E2120" i="38"/>
  <c r="H2119" i="38"/>
  <c r="G2119" i="38"/>
  <c r="F2119" i="38"/>
  <c r="E2119" i="38"/>
  <c r="H2118" i="38"/>
  <c r="G2118" i="38"/>
  <c r="F2118" i="38"/>
  <c r="E2118" i="38"/>
  <c r="H2117" i="38"/>
  <c r="G2117" i="38"/>
  <c r="F2117" i="38"/>
  <c r="E2117" i="38"/>
  <c r="H2116" i="38"/>
  <c r="G2116" i="38"/>
  <c r="F2116" i="38"/>
  <c r="E2116" i="38"/>
  <c r="H2115" i="38"/>
  <c r="G2115" i="38"/>
  <c r="F2115" i="38"/>
  <c r="E2115" i="38"/>
  <c r="H2114" i="38"/>
  <c r="G2114" i="38"/>
  <c r="F2114" i="38"/>
  <c r="E2114" i="38"/>
  <c r="H2113" i="38"/>
  <c r="G2113" i="38"/>
  <c r="F2113" i="38"/>
  <c r="E2113" i="38"/>
  <c r="H2112" i="38"/>
  <c r="G2112" i="38"/>
  <c r="F2112" i="38"/>
  <c r="E2112" i="38"/>
  <c r="H2111" i="38"/>
  <c r="G2111" i="38"/>
  <c r="F2111" i="38"/>
  <c r="E2111" i="38"/>
  <c r="H2110" i="38"/>
  <c r="G2110" i="38"/>
  <c r="F2110" i="38"/>
  <c r="E2110" i="38"/>
  <c r="H2109" i="38"/>
  <c r="G2109" i="38"/>
  <c r="F2109" i="38"/>
  <c r="E2109" i="38"/>
  <c r="H2108" i="38"/>
  <c r="G2108" i="38"/>
  <c r="F2108" i="38"/>
  <c r="E2108" i="38"/>
  <c r="H2107" i="38"/>
  <c r="G2107" i="38"/>
  <c r="F2107" i="38"/>
  <c r="E2107" i="38"/>
  <c r="H2106" i="38"/>
  <c r="G2106" i="38"/>
  <c r="F2106" i="38"/>
  <c r="E2106" i="38"/>
  <c r="H2105" i="38"/>
  <c r="G2105" i="38"/>
  <c r="F2105" i="38"/>
  <c r="E2105" i="38"/>
  <c r="H2104" i="38"/>
  <c r="G2104" i="38"/>
  <c r="F2104" i="38"/>
  <c r="E2104" i="38"/>
  <c r="H2103" i="38"/>
  <c r="G2103" i="38"/>
  <c r="F2103" i="38"/>
  <c r="E2103" i="38"/>
  <c r="H2102" i="38"/>
  <c r="G2102" i="38"/>
  <c r="F2102" i="38"/>
  <c r="E2102" i="38"/>
  <c r="H2101" i="38"/>
  <c r="G2101" i="38"/>
  <c r="F2101" i="38"/>
  <c r="E2101" i="38"/>
  <c r="H2100" i="38"/>
  <c r="G2100" i="38"/>
  <c r="F2100" i="38"/>
  <c r="E2100" i="38"/>
  <c r="H2099" i="38"/>
  <c r="G2099" i="38"/>
  <c r="F2099" i="38"/>
  <c r="E2099" i="38"/>
  <c r="H2098" i="38"/>
  <c r="G2098" i="38"/>
  <c r="F2098" i="38"/>
  <c r="E2098" i="38"/>
  <c r="H2097" i="38"/>
  <c r="G2097" i="38"/>
  <c r="F2097" i="38"/>
  <c r="E2097" i="38"/>
  <c r="H2096" i="38"/>
  <c r="G2096" i="38"/>
  <c r="F2096" i="38"/>
  <c r="E2096" i="38"/>
  <c r="H2095" i="38"/>
  <c r="G2095" i="38"/>
  <c r="F2095" i="38"/>
  <c r="E2095" i="38"/>
  <c r="H2094" i="38"/>
  <c r="G2094" i="38"/>
  <c r="F2094" i="38"/>
  <c r="E2094" i="38"/>
  <c r="H2093" i="38"/>
  <c r="G2093" i="38"/>
  <c r="F2093" i="38"/>
  <c r="E2093" i="38"/>
  <c r="H2092" i="38"/>
  <c r="G2092" i="38"/>
  <c r="F2092" i="38"/>
  <c r="E2092" i="38"/>
  <c r="H2091" i="38"/>
  <c r="G2091" i="38"/>
  <c r="F2091" i="38"/>
  <c r="E2091" i="38"/>
  <c r="H2090" i="38"/>
  <c r="G2090" i="38"/>
  <c r="F2090" i="38"/>
  <c r="E2090" i="38"/>
  <c r="H2089" i="38"/>
  <c r="G2089" i="38"/>
  <c r="F2089" i="38"/>
  <c r="E2089" i="38"/>
  <c r="H2088" i="38"/>
  <c r="G2088" i="38"/>
  <c r="F2088" i="38"/>
  <c r="E2088" i="38"/>
  <c r="H2087" i="38"/>
  <c r="G2087" i="38"/>
  <c r="F2087" i="38"/>
  <c r="E2087" i="38"/>
  <c r="H2086" i="38"/>
  <c r="G2086" i="38"/>
  <c r="F2086" i="38"/>
  <c r="E2086" i="38"/>
  <c r="H2085" i="38"/>
  <c r="G2085" i="38"/>
  <c r="F2085" i="38"/>
  <c r="E2085" i="38"/>
  <c r="H2084" i="38"/>
  <c r="G2084" i="38"/>
  <c r="F2084" i="38"/>
  <c r="E2084" i="38"/>
  <c r="H2083" i="38"/>
  <c r="G2083" i="38"/>
  <c r="F2083" i="38"/>
  <c r="E2083" i="38"/>
  <c r="H2082" i="38"/>
  <c r="G2082" i="38"/>
  <c r="F2082" i="38"/>
  <c r="E2082" i="38"/>
  <c r="H2081" i="38"/>
  <c r="G2081" i="38"/>
  <c r="F2081" i="38"/>
  <c r="E2081" i="38"/>
  <c r="H2080" i="38"/>
  <c r="G2080" i="38"/>
  <c r="F2080" i="38"/>
  <c r="E2080" i="38"/>
  <c r="H2079" i="38"/>
  <c r="G2079" i="38"/>
  <c r="F2079" i="38"/>
  <c r="E2079" i="38"/>
  <c r="H2078" i="38"/>
  <c r="G2078" i="38"/>
  <c r="F2078" i="38"/>
  <c r="E2078" i="38"/>
  <c r="H2077" i="38"/>
  <c r="G2077" i="38"/>
  <c r="F2077" i="38"/>
  <c r="E2077" i="38"/>
  <c r="H2076" i="38"/>
  <c r="G2076" i="38"/>
  <c r="F2076" i="38"/>
  <c r="E2076" i="38"/>
  <c r="H2075" i="38"/>
  <c r="G2075" i="38"/>
  <c r="F2075" i="38"/>
  <c r="E2075" i="38"/>
  <c r="H2074" i="38"/>
  <c r="G2074" i="38"/>
  <c r="F2074" i="38"/>
  <c r="E2074" i="38"/>
  <c r="H2073" i="38"/>
  <c r="G2073" i="38"/>
  <c r="F2073" i="38"/>
  <c r="E2073" i="38"/>
  <c r="H2072" i="38"/>
  <c r="G2072" i="38"/>
  <c r="F2072" i="38"/>
  <c r="E2072" i="38"/>
  <c r="H2071" i="38"/>
  <c r="G2071" i="38"/>
  <c r="F2071" i="38"/>
  <c r="E2071" i="38"/>
  <c r="H2070" i="38"/>
  <c r="G2070" i="38"/>
  <c r="F2070" i="38"/>
  <c r="E2070" i="38"/>
  <c r="H2069" i="38"/>
  <c r="G2069" i="38"/>
  <c r="F2069" i="38"/>
  <c r="E2069" i="38"/>
  <c r="H2068" i="38"/>
  <c r="G2068" i="38"/>
  <c r="F2068" i="38"/>
  <c r="E2068" i="38"/>
  <c r="H2067" i="38"/>
  <c r="G2067" i="38"/>
  <c r="F2067" i="38"/>
  <c r="E2067" i="38"/>
  <c r="H2066" i="38"/>
  <c r="G2066" i="38"/>
  <c r="F2066" i="38"/>
  <c r="E2066" i="38"/>
  <c r="H2065" i="38"/>
  <c r="G2065" i="38"/>
  <c r="F2065" i="38"/>
  <c r="E2065" i="38"/>
  <c r="H2064" i="38"/>
  <c r="G2064" i="38"/>
  <c r="F2064" i="38"/>
  <c r="E2064" i="38"/>
  <c r="H2063" i="38"/>
  <c r="G2063" i="38"/>
  <c r="F2063" i="38"/>
  <c r="E2063" i="38"/>
  <c r="H2062" i="38"/>
  <c r="G2062" i="38"/>
  <c r="F2062" i="38"/>
  <c r="E2062" i="38"/>
  <c r="H2061" i="38"/>
  <c r="G2061" i="38"/>
  <c r="F2061" i="38"/>
  <c r="E2061" i="38"/>
  <c r="H2060" i="38"/>
  <c r="G2060" i="38"/>
  <c r="F2060" i="38"/>
  <c r="E2060" i="38"/>
  <c r="H2059" i="38"/>
  <c r="G2059" i="38"/>
  <c r="F2059" i="38"/>
  <c r="E2059" i="38"/>
  <c r="H2058" i="38"/>
  <c r="G2058" i="38"/>
  <c r="F2058" i="38"/>
  <c r="E2058" i="38"/>
  <c r="H2057" i="38"/>
  <c r="G2057" i="38"/>
  <c r="F2057" i="38"/>
  <c r="E2057" i="38"/>
  <c r="H2056" i="38"/>
  <c r="G2056" i="38"/>
  <c r="F2056" i="38"/>
  <c r="E2056" i="38"/>
  <c r="H2055" i="38"/>
  <c r="G2055" i="38"/>
  <c r="F2055" i="38"/>
  <c r="E2055" i="38"/>
  <c r="H2054" i="38"/>
  <c r="G2054" i="38"/>
  <c r="F2054" i="38"/>
  <c r="E2054" i="38"/>
  <c r="H2053" i="38"/>
  <c r="G2053" i="38"/>
  <c r="F2053" i="38"/>
  <c r="E2053" i="38"/>
  <c r="H2052" i="38"/>
  <c r="G2052" i="38"/>
  <c r="F2052" i="38"/>
  <c r="E2052" i="38"/>
  <c r="H2051" i="38"/>
  <c r="G2051" i="38"/>
  <c r="F2051" i="38"/>
  <c r="E2051" i="38"/>
  <c r="H2050" i="38"/>
  <c r="G2050" i="38"/>
  <c r="F2050" i="38"/>
  <c r="E2050" i="38"/>
  <c r="H2049" i="38"/>
  <c r="G2049" i="38"/>
  <c r="F2049" i="38"/>
  <c r="E2049" i="38"/>
  <c r="H2048" i="38"/>
  <c r="G2048" i="38"/>
  <c r="F2048" i="38"/>
  <c r="E2048" i="38"/>
  <c r="H2047" i="38"/>
  <c r="G2047" i="38"/>
  <c r="F2047" i="38"/>
  <c r="E2047" i="38"/>
  <c r="H2046" i="38"/>
  <c r="G2046" i="38"/>
  <c r="F2046" i="38"/>
  <c r="E2046" i="38"/>
  <c r="H2045" i="38"/>
  <c r="G2045" i="38"/>
  <c r="F2045" i="38"/>
  <c r="E2045" i="38"/>
  <c r="H2044" i="38"/>
  <c r="G2044" i="38"/>
  <c r="F2044" i="38"/>
  <c r="E2044" i="38"/>
  <c r="H2043" i="38"/>
  <c r="G2043" i="38"/>
  <c r="F2043" i="38"/>
  <c r="E2043" i="38"/>
  <c r="H2042" i="38"/>
  <c r="G2042" i="38"/>
  <c r="F2042" i="38"/>
  <c r="E2042" i="38"/>
  <c r="H2041" i="38"/>
  <c r="G2041" i="38"/>
  <c r="F2041" i="38"/>
  <c r="E2041" i="38"/>
  <c r="H2040" i="38"/>
  <c r="G2040" i="38"/>
  <c r="F2040" i="38"/>
  <c r="E2040" i="38"/>
  <c r="H2039" i="38"/>
  <c r="G2039" i="38"/>
  <c r="F2039" i="38"/>
  <c r="E2039" i="38"/>
  <c r="H2038" i="38"/>
  <c r="G2038" i="38"/>
  <c r="F2038" i="38"/>
  <c r="E2038" i="38"/>
  <c r="H2037" i="38"/>
  <c r="G2037" i="38"/>
  <c r="F2037" i="38"/>
  <c r="E2037" i="38"/>
  <c r="H2036" i="38"/>
  <c r="G2036" i="38"/>
  <c r="F2036" i="38"/>
  <c r="E2036" i="38"/>
  <c r="H2035" i="38"/>
  <c r="G2035" i="38"/>
  <c r="F2035" i="38"/>
  <c r="E2035" i="38"/>
  <c r="H2034" i="38"/>
  <c r="G2034" i="38"/>
  <c r="F2034" i="38"/>
  <c r="E2034" i="38"/>
  <c r="H2033" i="38"/>
  <c r="G2033" i="38"/>
  <c r="F2033" i="38"/>
  <c r="E2033" i="38"/>
  <c r="H2032" i="38"/>
  <c r="G2032" i="38"/>
  <c r="F2032" i="38"/>
  <c r="E2032" i="38"/>
  <c r="H2031" i="38"/>
  <c r="G2031" i="38"/>
  <c r="F2031" i="38"/>
  <c r="E2031" i="38"/>
  <c r="H2030" i="38"/>
  <c r="G2030" i="38"/>
  <c r="F2030" i="38"/>
  <c r="E2030" i="38"/>
  <c r="H2029" i="38"/>
  <c r="G2029" i="38"/>
  <c r="F2029" i="38"/>
  <c r="E2029" i="38"/>
  <c r="H2028" i="38"/>
  <c r="G2028" i="38"/>
  <c r="F2028" i="38"/>
  <c r="E2028" i="38"/>
  <c r="H2027" i="38"/>
  <c r="G2027" i="38"/>
  <c r="F2027" i="38"/>
  <c r="E2027" i="38"/>
  <c r="H2026" i="38"/>
  <c r="G2026" i="38"/>
  <c r="F2026" i="38"/>
  <c r="E2026" i="38"/>
  <c r="H2025" i="38"/>
  <c r="G2025" i="38"/>
  <c r="F2025" i="38"/>
  <c r="E2025" i="38"/>
  <c r="H2024" i="38"/>
  <c r="G2024" i="38"/>
  <c r="F2024" i="38"/>
  <c r="E2024" i="38"/>
  <c r="H2023" i="38"/>
  <c r="G2023" i="38"/>
  <c r="F2023" i="38"/>
  <c r="E2023" i="38"/>
  <c r="H2022" i="38"/>
  <c r="G2022" i="38"/>
  <c r="F2022" i="38"/>
  <c r="E2022" i="38"/>
  <c r="H2021" i="38"/>
  <c r="G2021" i="38"/>
  <c r="F2021" i="38"/>
  <c r="E2021" i="38"/>
  <c r="H2020" i="38"/>
  <c r="G2020" i="38"/>
  <c r="F2020" i="38"/>
  <c r="E2020" i="38"/>
  <c r="H2019" i="38"/>
  <c r="G2019" i="38"/>
  <c r="F2019" i="38"/>
  <c r="E2019" i="38"/>
  <c r="H2018" i="38"/>
  <c r="G2018" i="38"/>
  <c r="F2018" i="38"/>
  <c r="E2018" i="38"/>
  <c r="H2017" i="38"/>
  <c r="G2017" i="38"/>
  <c r="F2017" i="38"/>
  <c r="E2017" i="38"/>
  <c r="H2016" i="38"/>
  <c r="G2016" i="38"/>
  <c r="F2016" i="38"/>
  <c r="E2016" i="38"/>
  <c r="H2015" i="38"/>
  <c r="G2015" i="38"/>
  <c r="F2015" i="38"/>
  <c r="E2015" i="38"/>
  <c r="H2014" i="38"/>
  <c r="G2014" i="38"/>
  <c r="F2014" i="38"/>
  <c r="E2014" i="38"/>
  <c r="H2013" i="38"/>
  <c r="G2013" i="38"/>
  <c r="F2013" i="38"/>
  <c r="E2013" i="38"/>
  <c r="H2012" i="38"/>
  <c r="G2012" i="38"/>
  <c r="F2012" i="38"/>
  <c r="E2012" i="38"/>
  <c r="H2011" i="38"/>
  <c r="G2011" i="38"/>
  <c r="F2011" i="38"/>
  <c r="E2011" i="38"/>
  <c r="H2010" i="38"/>
  <c r="G2010" i="38"/>
  <c r="F2010" i="38"/>
  <c r="E2010" i="38"/>
  <c r="H2009" i="38"/>
  <c r="G2009" i="38"/>
  <c r="F2009" i="38"/>
  <c r="E2009" i="38"/>
  <c r="H2008" i="38"/>
  <c r="G2008" i="38"/>
  <c r="F2008" i="38"/>
  <c r="E2008" i="38"/>
  <c r="H2007" i="38"/>
  <c r="G2007" i="38"/>
  <c r="F2007" i="38"/>
  <c r="E2007" i="38"/>
  <c r="H2006" i="38"/>
  <c r="G2006" i="38"/>
  <c r="F2006" i="38"/>
  <c r="E2006" i="38"/>
  <c r="H2005" i="38"/>
  <c r="G2005" i="38"/>
  <c r="F2005" i="38"/>
  <c r="E2005" i="38"/>
  <c r="H2004" i="38"/>
  <c r="G2004" i="38"/>
  <c r="F2004" i="38"/>
  <c r="E2004" i="38"/>
  <c r="H2003" i="38"/>
  <c r="G2003" i="38"/>
  <c r="F2003" i="38"/>
  <c r="E2003" i="38"/>
  <c r="H2002" i="38"/>
  <c r="G2002" i="38"/>
  <c r="F2002" i="38"/>
  <c r="E2002" i="38"/>
  <c r="H2001" i="38"/>
  <c r="G2001" i="38"/>
  <c r="F2001" i="38"/>
  <c r="E2001" i="38"/>
  <c r="H2000" i="38"/>
  <c r="G2000" i="38"/>
  <c r="F2000" i="38"/>
  <c r="E2000" i="38"/>
  <c r="H1999" i="38"/>
  <c r="G1999" i="38"/>
  <c r="F1999" i="38"/>
  <c r="E1999" i="38"/>
  <c r="H1998" i="38"/>
  <c r="G1998" i="38"/>
  <c r="F1998" i="38"/>
  <c r="E1998" i="38"/>
  <c r="H1997" i="38"/>
  <c r="G1997" i="38"/>
  <c r="F1997" i="38"/>
  <c r="E1997" i="38"/>
  <c r="H1996" i="38"/>
  <c r="G1996" i="38"/>
  <c r="F1996" i="38"/>
  <c r="E1996" i="38"/>
  <c r="H1995" i="38"/>
  <c r="G1995" i="38"/>
  <c r="F1995" i="38"/>
  <c r="E1995" i="38"/>
  <c r="H1994" i="38"/>
  <c r="G1994" i="38"/>
  <c r="F1994" i="38"/>
  <c r="E1994" i="38"/>
  <c r="H1993" i="38"/>
  <c r="G1993" i="38"/>
  <c r="F1993" i="38"/>
  <c r="E1993" i="38"/>
  <c r="H1992" i="38"/>
  <c r="G1992" i="38"/>
  <c r="F1992" i="38"/>
  <c r="E1992" i="38"/>
  <c r="H1991" i="38"/>
  <c r="G1991" i="38"/>
  <c r="F1991" i="38"/>
  <c r="E1991" i="38"/>
  <c r="H1990" i="38"/>
  <c r="G1990" i="38"/>
  <c r="F1990" i="38"/>
  <c r="E1990" i="38"/>
  <c r="H1989" i="38"/>
  <c r="G1989" i="38"/>
  <c r="F1989" i="38"/>
  <c r="E1989" i="38"/>
  <c r="H1988" i="38"/>
  <c r="G1988" i="38"/>
  <c r="F1988" i="38"/>
  <c r="E1988" i="38"/>
  <c r="H1987" i="38"/>
  <c r="G1987" i="38"/>
  <c r="F1987" i="38"/>
  <c r="E1987" i="38"/>
  <c r="H1986" i="38"/>
  <c r="G1986" i="38"/>
  <c r="F1986" i="38"/>
  <c r="E1986" i="38"/>
  <c r="H1985" i="38"/>
  <c r="G1985" i="38"/>
  <c r="F1985" i="38"/>
  <c r="E1985" i="38"/>
  <c r="H1984" i="38"/>
  <c r="G1984" i="38"/>
  <c r="F1984" i="38"/>
  <c r="E1984" i="38"/>
  <c r="H1983" i="38"/>
  <c r="G1983" i="38"/>
  <c r="F1983" i="38"/>
  <c r="E1983" i="38"/>
  <c r="H1982" i="38"/>
  <c r="G1982" i="38"/>
  <c r="F1982" i="38"/>
  <c r="E1982" i="38"/>
  <c r="H1981" i="38"/>
  <c r="G1981" i="38"/>
  <c r="F1981" i="38"/>
  <c r="E1981" i="38"/>
  <c r="H1980" i="38"/>
  <c r="G1980" i="38"/>
  <c r="F1980" i="38"/>
  <c r="E1980" i="38"/>
  <c r="H1979" i="38"/>
  <c r="G1979" i="38"/>
  <c r="F1979" i="38"/>
  <c r="E1979" i="38"/>
  <c r="H1978" i="38"/>
  <c r="G1978" i="38"/>
  <c r="F1978" i="38"/>
  <c r="E1978" i="38"/>
  <c r="H1977" i="38"/>
  <c r="G1977" i="38"/>
  <c r="F1977" i="38"/>
  <c r="E1977" i="38"/>
  <c r="H1976" i="38"/>
  <c r="G1976" i="38"/>
  <c r="F1976" i="38"/>
  <c r="E1976" i="38"/>
  <c r="H1975" i="38"/>
  <c r="G1975" i="38"/>
  <c r="F1975" i="38"/>
  <c r="E1975" i="38"/>
  <c r="H1974" i="38"/>
  <c r="G1974" i="38"/>
  <c r="F1974" i="38"/>
  <c r="E1974" i="38"/>
  <c r="H1973" i="38"/>
  <c r="G1973" i="38"/>
  <c r="F1973" i="38"/>
  <c r="E1973" i="38"/>
  <c r="H1972" i="38"/>
  <c r="G1972" i="38"/>
  <c r="F1972" i="38"/>
  <c r="E1972" i="38"/>
  <c r="H1971" i="38"/>
  <c r="G1971" i="38"/>
  <c r="F1971" i="38"/>
  <c r="E1971" i="38"/>
  <c r="H1970" i="38"/>
  <c r="G1970" i="38"/>
  <c r="F1970" i="38"/>
  <c r="E1970" i="38"/>
  <c r="H1969" i="38"/>
  <c r="G1969" i="38"/>
  <c r="F1969" i="38"/>
  <c r="E1969" i="38"/>
  <c r="H1968" i="38"/>
  <c r="G1968" i="38"/>
  <c r="F1968" i="38"/>
  <c r="E1968" i="38"/>
  <c r="H1967" i="38"/>
  <c r="G1967" i="38"/>
  <c r="F1967" i="38"/>
  <c r="E1967" i="38"/>
  <c r="H1966" i="38"/>
  <c r="G1966" i="38"/>
  <c r="F1966" i="38"/>
  <c r="E1966" i="38"/>
  <c r="H1965" i="38"/>
  <c r="G1965" i="38"/>
  <c r="F1965" i="38"/>
  <c r="E1965" i="38"/>
  <c r="H1964" i="38"/>
  <c r="G1964" i="38"/>
  <c r="F1964" i="38"/>
  <c r="E1964" i="38"/>
  <c r="H1963" i="38"/>
  <c r="G1963" i="38"/>
  <c r="F1963" i="38"/>
  <c r="E1963" i="38"/>
  <c r="H1962" i="38"/>
  <c r="G1962" i="38"/>
  <c r="F1962" i="38"/>
  <c r="E1962" i="38"/>
  <c r="H1961" i="38"/>
  <c r="G1961" i="38"/>
  <c r="F1961" i="38"/>
  <c r="E1961" i="38"/>
  <c r="H1960" i="38"/>
  <c r="G1960" i="38"/>
  <c r="F1960" i="38"/>
  <c r="E1960" i="38"/>
  <c r="H1959" i="38"/>
  <c r="G1959" i="38"/>
  <c r="F1959" i="38"/>
  <c r="E1959" i="38"/>
  <c r="H1958" i="38"/>
  <c r="G1958" i="38"/>
  <c r="F1958" i="38"/>
  <c r="E1958" i="38"/>
  <c r="H1957" i="38"/>
  <c r="G1957" i="38"/>
  <c r="F1957" i="38"/>
  <c r="E1957" i="38"/>
  <c r="H1956" i="38"/>
  <c r="G1956" i="38"/>
  <c r="F1956" i="38"/>
  <c r="E1956" i="38"/>
  <c r="H1955" i="38"/>
  <c r="G1955" i="38"/>
  <c r="F1955" i="38"/>
  <c r="E1955" i="38"/>
  <c r="H1954" i="38"/>
  <c r="G1954" i="38"/>
  <c r="F1954" i="38"/>
  <c r="E1954" i="38"/>
  <c r="H1953" i="38"/>
  <c r="G1953" i="38"/>
  <c r="F1953" i="38"/>
  <c r="E1953" i="38"/>
  <c r="H1952" i="38"/>
  <c r="G1952" i="38"/>
  <c r="F1952" i="38"/>
  <c r="E1952" i="38"/>
  <c r="H1951" i="38"/>
  <c r="G1951" i="38"/>
  <c r="F1951" i="38"/>
  <c r="E1951" i="38"/>
  <c r="H1950" i="38"/>
  <c r="G1950" i="38"/>
  <c r="F1950" i="38"/>
  <c r="E1950" i="38"/>
  <c r="H1949" i="38"/>
  <c r="G1949" i="38"/>
  <c r="F1949" i="38"/>
  <c r="E1949" i="38"/>
  <c r="H1948" i="38"/>
  <c r="G1948" i="38"/>
  <c r="F1948" i="38"/>
  <c r="E1948" i="38"/>
  <c r="H1947" i="38"/>
  <c r="G1947" i="38"/>
  <c r="F1947" i="38"/>
  <c r="E1947" i="38"/>
  <c r="H1946" i="38"/>
  <c r="G1946" i="38"/>
  <c r="F1946" i="38"/>
  <c r="E1946" i="38"/>
  <c r="H1945" i="38"/>
  <c r="G1945" i="38"/>
  <c r="F1945" i="38"/>
  <c r="E1945" i="38"/>
  <c r="H1944" i="38"/>
  <c r="G1944" i="38"/>
  <c r="F1944" i="38"/>
  <c r="E1944" i="38"/>
  <c r="H1943" i="38"/>
  <c r="G1943" i="38"/>
  <c r="F1943" i="38"/>
  <c r="E1943" i="38"/>
  <c r="H1942" i="38"/>
  <c r="G1942" i="38"/>
  <c r="F1942" i="38"/>
  <c r="E1942" i="38"/>
  <c r="H1941" i="38"/>
  <c r="G1941" i="38"/>
  <c r="F1941" i="38"/>
  <c r="E1941" i="38"/>
  <c r="H1940" i="38"/>
  <c r="G1940" i="38"/>
  <c r="F1940" i="38"/>
  <c r="E1940" i="38"/>
  <c r="H1939" i="38"/>
  <c r="G1939" i="38"/>
  <c r="F1939" i="38"/>
  <c r="E1939" i="38"/>
  <c r="H1938" i="38"/>
  <c r="G1938" i="38"/>
  <c r="F1938" i="38"/>
  <c r="E1938" i="38"/>
  <c r="H1937" i="38"/>
  <c r="G1937" i="38"/>
  <c r="F1937" i="38"/>
  <c r="E1937" i="38"/>
  <c r="H1936" i="38"/>
  <c r="G1936" i="38"/>
  <c r="F1936" i="38"/>
  <c r="E1936" i="38"/>
  <c r="H1935" i="38"/>
  <c r="G1935" i="38"/>
  <c r="F1935" i="38"/>
  <c r="E1935" i="38"/>
  <c r="H1934" i="38"/>
  <c r="G1934" i="38"/>
  <c r="F1934" i="38"/>
  <c r="E1934" i="38"/>
  <c r="H1933" i="38"/>
  <c r="G1933" i="38"/>
  <c r="F1933" i="38"/>
  <c r="E1933" i="38"/>
  <c r="H1932" i="38"/>
  <c r="G1932" i="38"/>
  <c r="F1932" i="38"/>
  <c r="E1932" i="38"/>
  <c r="H1931" i="38"/>
  <c r="G1931" i="38"/>
  <c r="F1931" i="38"/>
  <c r="E1931" i="38"/>
  <c r="H1930" i="38"/>
  <c r="G1930" i="38"/>
  <c r="F1930" i="38"/>
  <c r="E1930" i="38"/>
  <c r="H1929" i="38"/>
  <c r="G1929" i="38"/>
  <c r="F1929" i="38"/>
  <c r="E1929" i="38"/>
  <c r="H1928" i="38"/>
  <c r="G1928" i="38"/>
  <c r="F1928" i="38"/>
  <c r="E1928" i="38"/>
  <c r="H1927" i="38"/>
  <c r="G1927" i="38"/>
  <c r="F1927" i="38"/>
  <c r="E1927" i="38"/>
  <c r="H1926" i="38"/>
  <c r="G1926" i="38"/>
  <c r="F1926" i="38"/>
  <c r="E1926" i="38"/>
  <c r="H1925" i="38"/>
  <c r="G1925" i="38"/>
  <c r="F1925" i="38"/>
  <c r="E1925" i="38"/>
  <c r="H1924" i="38"/>
  <c r="G1924" i="38"/>
  <c r="F1924" i="38"/>
  <c r="E1924" i="38"/>
  <c r="H1923" i="38"/>
  <c r="G1923" i="38"/>
  <c r="F1923" i="38"/>
  <c r="E1923" i="38"/>
  <c r="H1922" i="38"/>
  <c r="G1922" i="38"/>
  <c r="F1922" i="38"/>
  <c r="E1922" i="38"/>
  <c r="H1921" i="38"/>
  <c r="G1921" i="38"/>
  <c r="F1921" i="38"/>
  <c r="E1921" i="38"/>
  <c r="H1920" i="38"/>
  <c r="G1920" i="38"/>
  <c r="F1920" i="38"/>
  <c r="E1920" i="38"/>
  <c r="H1919" i="38"/>
  <c r="G1919" i="38"/>
  <c r="F1919" i="38"/>
  <c r="E1919" i="38"/>
  <c r="H1918" i="38"/>
  <c r="G1918" i="38"/>
  <c r="F1918" i="38"/>
  <c r="E1918" i="38"/>
  <c r="H1917" i="38"/>
  <c r="G1917" i="38"/>
  <c r="F1917" i="38"/>
  <c r="E1917" i="38"/>
  <c r="H1916" i="38"/>
  <c r="G1916" i="38"/>
  <c r="F1916" i="38"/>
  <c r="E1916" i="38"/>
  <c r="H1915" i="38"/>
  <c r="G1915" i="38"/>
  <c r="F1915" i="38"/>
  <c r="E1915" i="38"/>
  <c r="H1914" i="38"/>
  <c r="G1914" i="38"/>
  <c r="F1914" i="38"/>
  <c r="E1914" i="38"/>
  <c r="H1913" i="38"/>
  <c r="G1913" i="38"/>
  <c r="F1913" i="38"/>
  <c r="E1913" i="38"/>
  <c r="H1912" i="38"/>
  <c r="G1912" i="38"/>
  <c r="F1912" i="38"/>
  <c r="E1912" i="38"/>
  <c r="H1911" i="38"/>
  <c r="G1911" i="38"/>
  <c r="F1911" i="38"/>
  <c r="E1911" i="38"/>
  <c r="H1910" i="38"/>
  <c r="G1910" i="38"/>
  <c r="F1910" i="38"/>
  <c r="E1910" i="38"/>
  <c r="H1909" i="38"/>
  <c r="G1909" i="38"/>
  <c r="F1909" i="38"/>
  <c r="E1909" i="38"/>
  <c r="H1908" i="38"/>
  <c r="G1908" i="38"/>
  <c r="F1908" i="38"/>
  <c r="E1908" i="38"/>
  <c r="H1907" i="38"/>
  <c r="G1907" i="38"/>
  <c r="F1907" i="38"/>
  <c r="E1907" i="38"/>
  <c r="H1906" i="38"/>
  <c r="G1906" i="38"/>
  <c r="F1906" i="38"/>
  <c r="E1906" i="38"/>
  <c r="H1905" i="38"/>
  <c r="G1905" i="38"/>
  <c r="F1905" i="38"/>
  <c r="E1905" i="38"/>
  <c r="H1904" i="38"/>
  <c r="G1904" i="38"/>
  <c r="F1904" i="38"/>
  <c r="E1904" i="38"/>
  <c r="H1903" i="38"/>
  <c r="G1903" i="38"/>
  <c r="F1903" i="38"/>
  <c r="E1903" i="38"/>
  <c r="H1902" i="38"/>
  <c r="G1902" i="38"/>
  <c r="F1902" i="38"/>
  <c r="E1902" i="38"/>
  <c r="H1901" i="38"/>
  <c r="G1901" i="38"/>
  <c r="F1901" i="38"/>
  <c r="E1901" i="38"/>
  <c r="H1900" i="38"/>
  <c r="G1900" i="38"/>
  <c r="F1900" i="38"/>
  <c r="E1900" i="38"/>
  <c r="H1899" i="38"/>
  <c r="G1899" i="38"/>
  <c r="F1899" i="38"/>
  <c r="E1899" i="38"/>
  <c r="H1898" i="38"/>
  <c r="G1898" i="38"/>
  <c r="F1898" i="38"/>
  <c r="E1898" i="38"/>
  <c r="H1897" i="38"/>
  <c r="G1897" i="38"/>
  <c r="F1897" i="38"/>
  <c r="E1897" i="38"/>
  <c r="H1896" i="38"/>
  <c r="G1896" i="38"/>
  <c r="F1896" i="38"/>
  <c r="E1896" i="38"/>
  <c r="H1895" i="38"/>
  <c r="G1895" i="38"/>
  <c r="F1895" i="38"/>
  <c r="E1895" i="38"/>
  <c r="H1894" i="38"/>
  <c r="G1894" i="38"/>
  <c r="F1894" i="38"/>
  <c r="E1894" i="38"/>
  <c r="H1893" i="38"/>
  <c r="G1893" i="38"/>
  <c r="F1893" i="38"/>
  <c r="E1893" i="38"/>
  <c r="H1892" i="38"/>
  <c r="G1892" i="38"/>
  <c r="F1892" i="38"/>
  <c r="E1892" i="38"/>
  <c r="H1891" i="38"/>
  <c r="G1891" i="38"/>
  <c r="F1891" i="38"/>
  <c r="E1891" i="38"/>
  <c r="H1890" i="38"/>
  <c r="G1890" i="38"/>
  <c r="F1890" i="38"/>
  <c r="E1890" i="38"/>
  <c r="H1889" i="38"/>
  <c r="G1889" i="38"/>
  <c r="F1889" i="38"/>
  <c r="E1889" i="38"/>
  <c r="H1888" i="38"/>
  <c r="G1888" i="38"/>
  <c r="F1888" i="38"/>
  <c r="E1888" i="38"/>
  <c r="H1887" i="38"/>
  <c r="G1887" i="38"/>
  <c r="F1887" i="38"/>
  <c r="E1887" i="38"/>
  <c r="H1886" i="38"/>
  <c r="G1886" i="38"/>
  <c r="F1886" i="38"/>
  <c r="E1886" i="38"/>
  <c r="H1885" i="38"/>
  <c r="G1885" i="38"/>
  <c r="F1885" i="38"/>
  <c r="E1885" i="38"/>
  <c r="H1884" i="38"/>
  <c r="G1884" i="38"/>
  <c r="F1884" i="38"/>
  <c r="E1884" i="38"/>
  <c r="H1883" i="38"/>
  <c r="G1883" i="38"/>
  <c r="F1883" i="38"/>
  <c r="E1883" i="38"/>
  <c r="H1882" i="38"/>
  <c r="G1882" i="38"/>
  <c r="F1882" i="38"/>
  <c r="E1882" i="38"/>
  <c r="H1881" i="38"/>
  <c r="G1881" i="38"/>
  <c r="F1881" i="38"/>
  <c r="E1881" i="38"/>
  <c r="H1880" i="38"/>
  <c r="G1880" i="38"/>
  <c r="F1880" i="38"/>
  <c r="E1880" i="38"/>
  <c r="H1879" i="38"/>
  <c r="G1879" i="38"/>
  <c r="F1879" i="38"/>
  <c r="E1879" i="38"/>
  <c r="H1878" i="38"/>
  <c r="G1878" i="38"/>
  <c r="F1878" i="38"/>
  <c r="E1878" i="38"/>
  <c r="H1877" i="38"/>
  <c r="G1877" i="38"/>
  <c r="F1877" i="38"/>
  <c r="E1877" i="38"/>
  <c r="H1876" i="38"/>
  <c r="G1876" i="38"/>
  <c r="F1876" i="38"/>
  <c r="E1876" i="38"/>
  <c r="H1875" i="38"/>
  <c r="G1875" i="38"/>
  <c r="F1875" i="38"/>
  <c r="E1875" i="38"/>
  <c r="H1874" i="38"/>
  <c r="G1874" i="38"/>
  <c r="F1874" i="38"/>
  <c r="E1874" i="38"/>
  <c r="H1873" i="38"/>
  <c r="G1873" i="38"/>
  <c r="F1873" i="38"/>
  <c r="E1873" i="38"/>
  <c r="H1872" i="38"/>
  <c r="G1872" i="38"/>
  <c r="F1872" i="38"/>
  <c r="E1872" i="38"/>
  <c r="H1871" i="38"/>
  <c r="G1871" i="38"/>
  <c r="F1871" i="38"/>
  <c r="E1871" i="38"/>
  <c r="H1870" i="38"/>
  <c r="G1870" i="38"/>
  <c r="F1870" i="38"/>
  <c r="E1870" i="38"/>
  <c r="H1869" i="38"/>
  <c r="G1869" i="38"/>
  <c r="F1869" i="38"/>
  <c r="E1869" i="38"/>
  <c r="H1868" i="38"/>
  <c r="G1868" i="38"/>
  <c r="F1868" i="38"/>
  <c r="E1868" i="38"/>
  <c r="H1867" i="38"/>
  <c r="G1867" i="38"/>
  <c r="F1867" i="38"/>
  <c r="E1867" i="38"/>
  <c r="H1866" i="38"/>
  <c r="G1866" i="38"/>
  <c r="F1866" i="38"/>
  <c r="E1866" i="38"/>
  <c r="H1865" i="38"/>
  <c r="G1865" i="38"/>
  <c r="F1865" i="38"/>
  <c r="E1865" i="38"/>
  <c r="H1864" i="38"/>
  <c r="G1864" i="38"/>
  <c r="F1864" i="38"/>
  <c r="E1864" i="38"/>
  <c r="H1863" i="38"/>
  <c r="G1863" i="38"/>
  <c r="F1863" i="38"/>
  <c r="E1863" i="38"/>
  <c r="H1862" i="38"/>
  <c r="G1862" i="38"/>
  <c r="F1862" i="38"/>
  <c r="E1862" i="38"/>
  <c r="H1861" i="38"/>
  <c r="G1861" i="38"/>
  <c r="F1861" i="38"/>
  <c r="E1861" i="38"/>
  <c r="H1860" i="38"/>
  <c r="G1860" i="38"/>
  <c r="F1860" i="38"/>
  <c r="E1860" i="38"/>
  <c r="H1859" i="38"/>
  <c r="G1859" i="38"/>
  <c r="F1859" i="38"/>
  <c r="E1859" i="38"/>
  <c r="H1858" i="38"/>
  <c r="G1858" i="38"/>
  <c r="F1858" i="38"/>
  <c r="E1858" i="38"/>
  <c r="H1857" i="38"/>
  <c r="G1857" i="38"/>
  <c r="F1857" i="38"/>
  <c r="E1857" i="38"/>
  <c r="H1856" i="38"/>
  <c r="G1856" i="38"/>
  <c r="F1856" i="38"/>
  <c r="E1856" i="38"/>
  <c r="H1855" i="38"/>
  <c r="G1855" i="38"/>
  <c r="F1855" i="38"/>
  <c r="E1855" i="38"/>
  <c r="H1854" i="38"/>
  <c r="G1854" i="38"/>
  <c r="F1854" i="38"/>
  <c r="E1854" i="38"/>
  <c r="H1853" i="38"/>
  <c r="G1853" i="38"/>
  <c r="F1853" i="38"/>
  <c r="E1853" i="38"/>
  <c r="H1852" i="38"/>
  <c r="G1852" i="38"/>
  <c r="F1852" i="38"/>
  <c r="E1852" i="38"/>
  <c r="H1851" i="38"/>
  <c r="G1851" i="38"/>
  <c r="F1851" i="38"/>
  <c r="E1851" i="38"/>
  <c r="H1850" i="38"/>
  <c r="G1850" i="38"/>
  <c r="F1850" i="38"/>
  <c r="E1850" i="38"/>
  <c r="H1849" i="38"/>
  <c r="G1849" i="38"/>
  <c r="F1849" i="38"/>
  <c r="E1849" i="38"/>
  <c r="H1848" i="38"/>
  <c r="G1848" i="38"/>
  <c r="F1848" i="38"/>
  <c r="E1848" i="38"/>
  <c r="H1847" i="38"/>
  <c r="G1847" i="38"/>
  <c r="F1847" i="38"/>
  <c r="E1847" i="38"/>
  <c r="H1846" i="38"/>
  <c r="G1846" i="38"/>
  <c r="F1846" i="38"/>
  <c r="E1846" i="38"/>
  <c r="H1845" i="38"/>
  <c r="G1845" i="38"/>
  <c r="F1845" i="38"/>
  <c r="E1845" i="38"/>
  <c r="H1844" i="38"/>
  <c r="G1844" i="38"/>
  <c r="F1844" i="38"/>
  <c r="E1844" i="38"/>
  <c r="H1843" i="38"/>
  <c r="G1843" i="38"/>
  <c r="F1843" i="38"/>
  <c r="E1843" i="38"/>
  <c r="H1842" i="38"/>
  <c r="G1842" i="38"/>
  <c r="F1842" i="38"/>
  <c r="E1842" i="38"/>
  <c r="H1841" i="38"/>
  <c r="G1841" i="38"/>
  <c r="F1841" i="38"/>
  <c r="E1841" i="38"/>
  <c r="H1840" i="38"/>
  <c r="G1840" i="38"/>
  <c r="F1840" i="38"/>
  <c r="E1840" i="38"/>
  <c r="H1839" i="38"/>
  <c r="G1839" i="38"/>
  <c r="F1839" i="38"/>
  <c r="E1839" i="38"/>
  <c r="H1838" i="38"/>
  <c r="G1838" i="38"/>
  <c r="F1838" i="38"/>
  <c r="E1838" i="38"/>
  <c r="H1837" i="38"/>
  <c r="G1837" i="38"/>
  <c r="F1837" i="38"/>
  <c r="E1837" i="38"/>
  <c r="H1836" i="38"/>
  <c r="G1836" i="38"/>
  <c r="F1836" i="38"/>
  <c r="E1836" i="38"/>
  <c r="H1835" i="38"/>
  <c r="G1835" i="38"/>
  <c r="F1835" i="38"/>
  <c r="E1835" i="38"/>
  <c r="H1834" i="38"/>
  <c r="G1834" i="38"/>
  <c r="F1834" i="38"/>
  <c r="E1834" i="38"/>
  <c r="H1833" i="38"/>
  <c r="G1833" i="38"/>
  <c r="F1833" i="38"/>
  <c r="E1833" i="38"/>
  <c r="H1832" i="38"/>
  <c r="G1832" i="38"/>
  <c r="F1832" i="38"/>
  <c r="E1832" i="38"/>
  <c r="H1831" i="38"/>
  <c r="G1831" i="38"/>
  <c r="F1831" i="38"/>
  <c r="E1831" i="38"/>
  <c r="H1830" i="38"/>
  <c r="G1830" i="38"/>
  <c r="F1830" i="38"/>
  <c r="E1830" i="38"/>
  <c r="H1829" i="38"/>
  <c r="G1829" i="38"/>
  <c r="F1829" i="38"/>
  <c r="E1829" i="38"/>
  <c r="H1828" i="38"/>
  <c r="G1828" i="38"/>
  <c r="F1828" i="38"/>
  <c r="E1828" i="38"/>
  <c r="H1827" i="38"/>
  <c r="G1827" i="38"/>
  <c r="F1827" i="38"/>
  <c r="E1827" i="38"/>
  <c r="H1826" i="38"/>
  <c r="G1826" i="38"/>
  <c r="F1826" i="38"/>
  <c r="E1826" i="38"/>
  <c r="H1825" i="38"/>
  <c r="G1825" i="38"/>
  <c r="F1825" i="38"/>
  <c r="E1825" i="38"/>
  <c r="H1824" i="38"/>
  <c r="G1824" i="38"/>
  <c r="F1824" i="38"/>
  <c r="E1824" i="38"/>
  <c r="H1823" i="38"/>
  <c r="G1823" i="38"/>
  <c r="F1823" i="38"/>
  <c r="E1823" i="38"/>
  <c r="H1822" i="38"/>
  <c r="G1822" i="38"/>
  <c r="F1822" i="38"/>
  <c r="E1822" i="38"/>
  <c r="H1821" i="38"/>
  <c r="G1821" i="38"/>
  <c r="F1821" i="38"/>
  <c r="E1821" i="38"/>
  <c r="H1820" i="38"/>
  <c r="G1820" i="38"/>
  <c r="F1820" i="38"/>
  <c r="E1820" i="38"/>
  <c r="H1819" i="38"/>
  <c r="G1819" i="38"/>
  <c r="F1819" i="38"/>
  <c r="E1819" i="38"/>
  <c r="H1818" i="38"/>
  <c r="G1818" i="38"/>
  <c r="F1818" i="38"/>
  <c r="E1818" i="38"/>
  <c r="H1817" i="38"/>
  <c r="G1817" i="38"/>
  <c r="F1817" i="38"/>
  <c r="E1817" i="38"/>
  <c r="H1816" i="38"/>
  <c r="G1816" i="38"/>
  <c r="F1816" i="38"/>
  <c r="E1816" i="38"/>
  <c r="H1815" i="38"/>
  <c r="G1815" i="38"/>
  <c r="F1815" i="38"/>
  <c r="E1815" i="38"/>
  <c r="H1814" i="38"/>
  <c r="G1814" i="38"/>
  <c r="F1814" i="38"/>
  <c r="E1814" i="38"/>
  <c r="H1813" i="38"/>
  <c r="G1813" i="38"/>
  <c r="F1813" i="38"/>
  <c r="E1813" i="38"/>
  <c r="H1812" i="38"/>
  <c r="G1812" i="38"/>
  <c r="F1812" i="38"/>
  <c r="E1812" i="38"/>
  <c r="H1811" i="38"/>
  <c r="G1811" i="38"/>
  <c r="F1811" i="38"/>
  <c r="E1811" i="38"/>
  <c r="H1810" i="38"/>
  <c r="G1810" i="38"/>
  <c r="F1810" i="38"/>
  <c r="E1810" i="38"/>
  <c r="H1809" i="38"/>
  <c r="G1809" i="38"/>
  <c r="F1809" i="38"/>
  <c r="E1809" i="38"/>
  <c r="H1808" i="38"/>
  <c r="G1808" i="38"/>
  <c r="F1808" i="38"/>
  <c r="E1808" i="38"/>
  <c r="H1807" i="38"/>
  <c r="G1807" i="38"/>
  <c r="F1807" i="38"/>
  <c r="E1807" i="38"/>
  <c r="H1806" i="38"/>
  <c r="G1806" i="38"/>
  <c r="F1806" i="38"/>
  <c r="E1806" i="38"/>
  <c r="H1805" i="38"/>
  <c r="G1805" i="38"/>
  <c r="F1805" i="38"/>
  <c r="E1805" i="38"/>
  <c r="H1804" i="38"/>
  <c r="G1804" i="38"/>
  <c r="F1804" i="38"/>
  <c r="E1804" i="38"/>
  <c r="H1803" i="38"/>
  <c r="G1803" i="38"/>
  <c r="F1803" i="38"/>
  <c r="E1803" i="38"/>
  <c r="H1802" i="38"/>
  <c r="G1802" i="38"/>
  <c r="F1802" i="38"/>
  <c r="E1802" i="38"/>
  <c r="H1801" i="38"/>
  <c r="G1801" i="38"/>
  <c r="F1801" i="38"/>
  <c r="E1801" i="38"/>
  <c r="H1800" i="38"/>
  <c r="G1800" i="38"/>
  <c r="F1800" i="38"/>
  <c r="E1800" i="38"/>
  <c r="H1799" i="38"/>
  <c r="G1799" i="38"/>
  <c r="F1799" i="38"/>
  <c r="E1799" i="38"/>
  <c r="H1798" i="38"/>
  <c r="G1798" i="38"/>
  <c r="F1798" i="38"/>
  <c r="E1798" i="38"/>
  <c r="H1797" i="38"/>
  <c r="G1797" i="38"/>
  <c r="F1797" i="38"/>
  <c r="E1797" i="38"/>
  <c r="H1796" i="38"/>
  <c r="G1796" i="38"/>
  <c r="F1796" i="38"/>
  <c r="E1796" i="38"/>
  <c r="H1795" i="38"/>
  <c r="G1795" i="38"/>
  <c r="F1795" i="38"/>
  <c r="E1795" i="38"/>
  <c r="H1794" i="38"/>
  <c r="G1794" i="38"/>
  <c r="F1794" i="38"/>
  <c r="E1794" i="38"/>
  <c r="H1793" i="38"/>
  <c r="G1793" i="38"/>
  <c r="F1793" i="38"/>
  <c r="E1793" i="38"/>
  <c r="H1792" i="38"/>
  <c r="G1792" i="38"/>
  <c r="F1792" i="38"/>
  <c r="E1792" i="38"/>
  <c r="H1791" i="38"/>
  <c r="G1791" i="38"/>
  <c r="F1791" i="38"/>
  <c r="E1791" i="38"/>
  <c r="H1790" i="38"/>
  <c r="G1790" i="38"/>
  <c r="F1790" i="38"/>
  <c r="E1790" i="38"/>
  <c r="H1789" i="38"/>
  <c r="G1789" i="38"/>
  <c r="F1789" i="38"/>
  <c r="E1789" i="38"/>
  <c r="H1788" i="38"/>
  <c r="G1788" i="38"/>
  <c r="F1788" i="38"/>
  <c r="E1788" i="38"/>
  <c r="H1787" i="38"/>
  <c r="G1787" i="38"/>
  <c r="F1787" i="38"/>
  <c r="E1787" i="38"/>
  <c r="H1786" i="38"/>
  <c r="G1786" i="38"/>
  <c r="F1786" i="38"/>
  <c r="E1786" i="38"/>
  <c r="H1785" i="38"/>
  <c r="G1785" i="38"/>
  <c r="F1785" i="38"/>
  <c r="E1785" i="38"/>
  <c r="H1784" i="38"/>
  <c r="G1784" i="38"/>
  <c r="F1784" i="38"/>
  <c r="E1784" i="38"/>
  <c r="H1783" i="38"/>
  <c r="G1783" i="38"/>
  <c r="F1783" i="38"/>
  <c r="E1783" i="38"/>
  <c r="H1782" i="38"/>
  <c r="G1782" i="38"/>
  <c r="F1782" i="38"/>
  <c r="E1782" i="38"/>
  <c r="H1781" i="38"/>
  <c r="G1781" i="38"/>
  <c r="F1781" i="38"/>
  <c r="E1781" i="38"/>
  <c r="H1780" i="38"/>
  <c r="G1780" i="38"/>
  <c r="F1780" i="38"/>
  <c r="E1780" i="38"/>
  <c r="H1779" i="38"/>
  <c r="G1779" i="38"/>
  <c r="F1779" i="38"/>
  <c r="E1779" i="38"/>
  <c r="H1778" i="38"/>
  <c r="G1778" i="38"/>
  <c r="F1778" i="38"/>
  <c r="E1778" i="38"/>
  <c r="H1777" i="38"/>
  <c r="G1777" i="38"/>
  <c r="F1777" i="38"/>
  <c r="E1777" i="38"/>
  <c r="H1776" i="38"/>
  <c r="G1776" i="38"/>
  <c r="F1776" i="38"/>
  <c r="E1776" i="38"/>
  <c r="H1775" i="38"/>
  <c r="G1775" i="38"/>
  <c r="F1775" i="38"/>
  <c r="E1775" i="38"/>
  <c r="H1774" i="38"/>
  <c r="G1774" i="38"/>
  <c r="F1774" i="38"/>
  <c r="E1774" i="38"/>
  <c r="H1773" i="38"/>
  <c r="G1773" i="38"/>
  <c r="F1773" i="38"/>
  <c r="E1773" i="38"/>
  <c r="H1772" i="38"/>
  <c r="G1772" i="38"/>
  <c r="F1772" i="38"/>
  <c r="E1772" i="38"/>
  <c r="H1771" i="38"/>
  <c r="G1771" i="38"/>
  <c r="F1771" i="38"/>
  <c r="E1771" i="38"/>
  <c r="H1770" i="38"/>
  <c r="G1770" i="38"/>
  <c r="F1770" i="38"/>
  <c r="E1770" i="38"/>
  <c r="H1769" i="38"/>
  <c r="G1769" i="38"/>
  <c r="F1769" i="38"/>
  <c r="E1769" i="38"/>
  <c r="H1768" i="38"/>
  <c r="G1768" i="38"/>
  <c r="F1768" i="38"/>
  <c r="E1768" i="38"/>
  <c r="H1767" i="38"/>
  <c r="G1767" i="38"/>
  <c r="F1767" i="38"/>
  <c r="E1767" i="38"/>
  <c r="H1766" i="38"/>
  <c r="G1766" i="38"/>
  <c r="F1766" i="38"/>
  <c r="E1766" i="38"/>
  <c r="H1765" i="38"/>
  <c r="G1765" i="38"/>
  <c r="F1765" i="38"/>
  <c r="E1765" i="38"/>
  <c r="H1764" i="38"/>
  <c r="G1764" i="38"/>
  <c r="F1764" i="38"/>
  <c r="E1764" i="38"/>
  <c r="H1763" i="38"/>
  <c r="G1763" i="38"/>
  <c r="F1763" i="38"/>
  <c r="E1763" i="38"/>
  <c r="H1762" i="38"/>
  <c r="G1762" i="38"/>
  <c r="F1762" i="38"/>
  <c r="E1762" i="38"/>
  <c r="H1761" i="38"/>
  <c r="G1761" i="38"/>
  <c r="F1761" i="38"/>
  <c r="E1761" i="38"/>
  <c r="H1760" i="38"/>
  <c r="G1760" i="38"/>
  <c r="F1760" i="38"/>
  <c r="E1760" i="38"/>
  <c r="H1759" i="38"/>
  <c r="G1759" i="38"/>
  <c r="F1759" i="38"/>
  <c r="E1759" i="38"/>
  <c r="H1758" i="38"/>
  <c r="G1758" i="38"/>
  <c r="F1758" i="38"/>
  <c r="E1758" i="38"/>
  <c r="H1757" i="38"/>
  <c r="G1757" i="38"/>
  <c r="F1757" i="38"/>
  <c r="E1757" i="38"/>
  <c r="H1756" i="38"/>
  <c r="G1756" i="38"/>
  <c r="F1756" i="38"/>
  <c r="E1756" i="38"/>
  <c r="H1755" i="38"/>
  <c r="G1755" i="38"/>
  <c r="F1755" i="38"/>
  <c r="E1755" i="38"/>
  <c r="H1754" i="38"/>
  <c r="G1754" i="38"/>
  <c r="F1754" i="38"/>
  <c r="E1754" i="38"/>
  <c r="H1753" i="38"/>
  <c r="G1753" i="38"/>
  <c r="F1753" i="38"/>
  <c r="E1753" i="38"/>
  <c r="H1752" i="38"/>
  <c r="G1752" i="38"/>
  <c r="F1752" i="38"/>
  <c r="E1752" i="38"/>
  <c r="H1751" i="38"/>
  <c r="G1751" i="38"/>
  <c r="F1751" i="38"/>
  <c r="E1751" i="38"/>
  <c r="H1750" i="38"/>
  <c r="G1750" i="38"/>
  <c r="F1750" i="38"/>
  <c r="E1750" i="38"/>
  <c r="H1749" i="38"/>
  <c r="G1749" i="38"/>
  <c r="F1749" i="38"/>
  <c r="E1749" i="38"/>
  <c r="H1748" i="38"/>
  <c r="G1748" i="38"/>
  <c r="F1748" i="38"/>
  <c r="E1748" i="38"/>
  <c r="H1747" i="38"/>
  <c r="G1747" i="38"/>
  <c r="F1747" i="38"/>
  <c r="E1747" i="38"/>
  <c r="H1746" i="38"/>
  <c r="G1746" i="38"/>
  <c r="F1746" i="38"/>
  <c r="E1746" i="38"/>
  <c r="H1745" i="38"/>
  <c r="G1745" i="38"/>
  <c r="F1745" i="38"/>
  <c r="E1745" i="38"/>
  <c r="H1744" i="38"/>
  <c r="G1744" i="38"/>
  <c r="F1744" i="38"/>
  <c r="E1744" i="38"/>
  <c r="H1743" i="38"/>
  <c r="G1743" i="38"/>
  <c r="F1743" i="38"/>
  <c r="E1743" i="38"/>
  <c r="H1742" i="38"/>
  <c r="G1742" i="38"/>
  <c r="F1742" i="38"/>
  <c r="E1742" i="38"/>
  <c r="H1741" i="38"/>
  <c r="G1741" i="38"/>
  <c r="F1741" i="38"/>
  <c r="E1741" i="38"/>
  <c r="H1740" i="38"/>
  <c r="G1740" i="38"/>
  <c r="F1740" i="38"/>
  <c r="E1740" i="38"/>
  <c r="H1739" i="38"/>
  <c r="G1739" i="38"/>
  <c r="F1739" i="38"/>
  <c r="E1739" i="38"/>
  <c r="H1738" i="38"/>
  <c r="G1738" i="38"/>
  <c r="F1738" i="38"/>
  <c r="E1738" i="38"/>
  <c r="H1737" i="38"/>
  <c r="G1737" i="38"/>
  <c r="F1737" i="38"/>
  <c r="E1737" i="38"/>
  <c r="H1736" i="38"/>
  <c r="G1736" i="38"/>
  <c r="F1736" i="38"/>
  <c r="E1736" i="38"/>
  <c r="H1735" i="38"/>
  <c r="G1735" i="38"/>
  <c r="F1735" i="38"/>
  <c r="E1735" i="38"/>
  <c r="H1734" i="38"/>
  <c r="G1734" i="38"/>
  <c r="F1734" i="38"/>
  <c r="E1734" i="38"/>
  <c r="H1733" i="38"/>
  <c r="G1733" i="38"/>
  <c r="F1733" i="38"/>
  <c r="E1733" i="38"/>
  <c r="H1732" i="38"/>
  <c r="G1732" i="38"/>
  <c r="F1732" i="38"/>
  <c r="E1732" i="38"/>
  <c r="H1731" i="38"/>
  <c r="G1731" i="38"/>
  <c r="F1731" i="38"/>
  <c r="E1731" i="38"/>
  <c r="H1730" i="38"/>
  <c r="G1730" i="38"/>
  <c r="F1730" i="38"/>
  <c r="E1730" i="38"/>
  <c r="H1729" i="38"/>
  <c r="G1729" i="38"/>
  <c r="F1729" i="38"/>
  <c r="E1729" i="38"/>
  <c r="H1728" i="38"/>
  <c r="G1728" i="38"/>
  <c r="F1728" i="38"/>
  <c r="E1728" i="38"/>
  <c r="H1727" i="38"/>
  <c r="G1727" i="38"/>
  <c r="F1727" i="38"/>
  <c r="E1727" i="38"/>
  <c r="H1726" i="38"/>
  <c r="G1726" i="38"/>
  <c r="F1726" i="38"/>
  <c r="E1726" i="38"/>
  <c r="H1725" i="38"/>
  <c r="G1725" i="38"/>
  <c r="F1725" i="38"/>
  <c r="E1725" i="38"/>
  <c r="H1724" i="38"/>
  <c r="G1724" i="38"/>
  <c r="F1724" i="38"/>
  <c r="E1724" i="38"/>
  <c r="H1723" i="38"/>
  <c r="G1723" i="38"/>
  <c r="F1723" i="38"/>
  <c r="E1723" i="38"/>
  <c r="H1722" i="38"/>
  <c r="G1722" i="38"/>
  <c r="F1722" i="38"/>
  <c r="E1722" i="38"/>
  <c r="H1721" i="38"/>
  <c r="G1721" i="38"/>
  <c r="F1721" i="38"/>
  <c r="E1721" i="38"/>
  <c r="H1720" i="38"/>
  <c r="G1720" i="38"/>
  <c r="F1720" i="38"/>
  <c r="E1720" i="38"/>
  <c r="H1719" i="38"/>
  <c r="G1719" i="38"/>
  <c r="F1719" i="38"/>
  <c r="E1719" i="38"/>
  <c r="H1718" i="38"/>
  <c r="G1718" i="38"/>
  <c r="F1718" i="38"/>
  <c r="E1718" i="38"/>
  <c r="H1717" i="38"/>
  <c r="G1717" i="38"/>
  <c r="F1717" i="38"/>
  <c r="E1717" i="38"/>
  <c r="H1716" i="38"/>
  <c r="G1716" i="38"/>
  <c r="F1716" i="38"/>
  <c r="E1716" i="38"/>
  <c r="H1715" i="38"/>
  <c r="G1715" i="38"/>
  <c r="F1715" i="38"/>
  <c r="E1715" i="38"/>
  <c r="H1714" i="38"/>
  <c r="G1714" i="38"/>
  <c r="F1714" i="38"/>
  <c r="E1714" i="38"/>
  <c r="H1713" i="38"/>
  <c r="G1713" i="38"/>
  <c r="F1713" i="38"/>
  <c r="E1713" i="38"/>
  <c r="H1712" i="38"/>
  <c r="G1712" i="38"/>
  <c r="F1712" i="38"/>
  <c r="E1712" i="38"/>
  <c r="H1711" i="38"/>
  <c r="G1711" i="38"/>
  <c r="F1711" i="38"/>
  <c r="E1711" i="38"/>
  <c r="H1710" i="38"/>
  <c r="G1710" i="38"/>
  <c r="F1710" i="38"/>
  <c r="E1710" i="38"/>
  <c r="H1709" i="38"/>
  <c r="G1709" i="38"/>
  <c r="F1709" i="38"/>
  <c r="E1709" i="38"/>
  <c r="H1708" i="38"/>
  <c r="G1708" i="38"/>
  <c r="F1708" i="38"/>
  <c r="E1708" i="38"/>
  <c r="H1707" i="38"/>
  <c r="G1707" i="38"/>
  <c r="F1707" i="38"/>
  <c r="E1707" i="38"/>
  <c r="H1706" i="38"/>
  <c r="G1706" i="38"/>
  <c r="F1706" i="38"/>
  <c r="E1706" i="38"/>
  <c r="H1705" i="38"/>
  <c r="G1705" i="38"/>
  <c r="F1705" i="38"/>
  <c r="E1705" i="38"/>
  <c r="H1704" i="38"/>
  <c r="G1704" i="38"/>
  <c r="F1704" i="38"/>
  <c r="E1704" i="38"/>
  <c r="H1703" i="38"/>
  <c r="G1703" i="38"/>
  <c r="F1703" i="38"/>
  <c r="E1703" i="38"/>
  <c r="H1702" i="38"/>
  <c r="G1702" i="38"/>
  <c r="F1702" i="38"/>
  <c r="E1702" i="38"/>
  <c r="H1701" i="38"/>
  <c r="G1701" i="38"/>
  <c r="F1701" i="38"/>
  <c r="E1701" i="38"/>
  <c r="H1700" i="38"/>
  <c r="G1700" i="38"/>
  <c r="F1700" i="38"/>
  <c r="E1700" i="38"/>
  <c r="H1699" i="38"/>
  <c r="G1699" i="38"/>
  <c r="F1699" i="38"/>
  <c r="E1699" i="38"/>
  <c r="H1698" i="38"/>
  <c r="G1698" i="38"/>
  <c r="F1698" i="38"/>
  <c r="E1698" i="38"/>
  <c r="H1697" i="38"/>
  <c r="G1697" i="38"/>
  <c r="F1697" i="38"/>
  <c r="E1697" i="38"/>
  <c r="H1696" i="38"/>
  <c r="G1696" i="38"/>
  <c r="F1696" i="38"/>
  <c r="E1696" i="38"/>
  <c r="H1695" i="38"/>
  <c r="G1695" i="38"/>
  <c r="F1695" i="38"/>
  <c r="E1695" i="38"/>
  <c r="H1694" i="38"/>
  <c r="G1694" i="38"/>
  <c r="F1694" i="38"/>
  <c r="E1694" i="38"/>
  <c r="H1693" i="38"/>
  <c r="G1693" i="38"/>
  <c r="F1693" i="38"/>
  <c r="E1693" i="38"/>
  <c r="H1692" i="38"/>
  <c r="G1692" i="38"/>
  <c r="F1692" i="38"/>
  <c r="E1692" i="38"/>
  <c r="H1691" i="38"/>
  <c r="G1691" i="38"/>
  <c r="F1691" i="38"/>
  <c r="E1691" i="38"/>
  <c r="H1690" i="38"/>
  <c r="G1690" i="38"/>
  <c r="F1690" i="38"/>
  <c r="E1690" i="38"/>
  <c r="H1689" i="38"/>
  <c r="G1689" i="38"/>
  <c r="F1689" i="38"/>
  <c r="E1689" i="38"/>
  <c r="H1688" i="38"/>
  <c r="G1688" i="38"/>
  <c r="F1688" i="38"/>
  <c r="E1688" i="38"/>
  <c r="H1687" i="38"/>
  <c r="G1687" i="38"/>
  <c r="F1687" i="38"/>
  <c r="E1687" i="38"/>
  <c r="H1686" i="38"/>
  <c r="G1686" i="38"/>
  <c r="F1686" i="38"/>
  <c r="E1686" i="38"/>
  <c r="H1685" i="38"/>
  <c r="G1685" i="38"/>
  <c r="F1685" i="38"/>
  <c r="E1685" i="38"/>
  <c r="H1684" i="38"/>
  <c r="G1684" i="38"/>
  <c r="F1684" i="38"/>
  <c r="E1684" i="38"/>
  <c r="H1683" i="38"/>
  <c r="G1683" i="38"/>
  <c r="F1683" i="38"/>
  <c r="E1683" i="38"/>
  <c r="H1682" i="38"/>
  <c r="G1682" i="38"/>
  <c r="F1682" i="38"/>
  <c r="E1682" i="38"/>
  <c r="H1681" i="38"/>
  <c r="G1681" i="38"/>
  <c r="F1681" i="38"/>
  <c r="E1681" i="38"/>
  <c r="H1680" i="38"/>
  <c r="G1680" i="38"/>
  <c r="F1680" i="38"/>
  <c r="E1680" i="38"/>
  <c r="H1679" i="38"/>
  <c r="G1679" i="38"/>
  <c r="F1679" i="38"/>
  <c r="E1679" i="38"/>
  <c r="H1678" i="38"/>
  <c r="G1678" i="38"/>
  <c r="F1678" i="38"/>
  <c r="E1678" i="38"/>
  <c r="H1677" i="38"/>
  <c r="G1677" i="38"/>
  <c r="F1677" i="38"/>
  <c r="E1677" i="38"/>
  <c r="H1676" i="38"/>
  <c r="G1676" i="38"/>
  <c r="F1676" i="38"/>
  <c r="E1676" i="38"/>
  <c r="H1675" i="38"/>
  <c r="G1675" i="38"/>
  <c r="F1675" i="38"/>
  <c r="E1675" i="38"/>
  <c r="H1674" i="38"/>
  <c r="G1674" i="38"/>
  <c r="F1674" i="38"/>
  <c r="E1674" i="38"/>
  <c r="H1673" i="38"/>
  <c r="G1673" i="38"/>
  <c r="F1673" i="38"/>
  <c r="E1673" i="38"/>
  <c r="H1672" i="38"/>
  <c r="G1672" i="38"/>
  <c r="F1672" i="38"/>
  <c r="E1672" i="38"/>
  <c r="H1671" i="38"/>
  <c r="G1671" i="38"/>
  <c r="F1671" i="38"/>
  <c r="E1671" i="38"/>
  <c r="H1670" i="38"/>
  <c r="G1670" i="38"/>
  <c r="F1670" i="38"/>
  <c r="E1670" i="38"/>
  <c r="H1669" i="38"/>
  <c r="G1669" i="38"/>
  <c r="F1669" i="38"/>
  <c r="E1669" i="38"/>
  <c r="H1668" i="38"/>
  <c r="G1668" i="38"/>
  <c r="F1668" i="38"/>
  <c r="E1668" i="38"/>
  <c r="H1667" i="38"/>
  <c r="G1667" i="38"/>
  <c r="F1667" i="38"/>
  <c r="E1667" i="38"/>
  <c r="H1666" i="38"/>
  <c r="G1666" i="38"/>
  <c r="F1666" i="38"/>
  <c r="E1666" i="38"/>
  <c r="H1665" i="38"/>
  <c r="G1665" i="38"/>
  <c r="F1665" i="38"/>
  <c r="E1665" i="38"/>
  <c r="H1664" i="38"/>
  <c r="G1664" i="38"/>
  <c r="F1664" i="38"/>
  <c r="E1664" i="38"/>
  <c r="H1663" i="38"/>
  <c r="G1663" i="38"/>
  <c r="F1663" i="38"/>
  <c r="E1663" i="38"/>
  <c r="H1662" i="38"/>
  <c r="G1662" i="38"/>
  <c r="F1662" i="38"/>
  <c r="E1662" i="38"/>
  <c r="H1661" i="38"/>
  <c r="G1661" i="38"/>
  <c r="F1661" i="38"/>
  <c r="E1661" i="38"/>
  <c r="H1660" i="38"/>
  <c r="G1660" i="38"/>
  <c r="F1660" i="38"/>
  <c r="E1660" i="38"/>
  <c r="H1659" i="38"/>
  <c r="G1659" i="38"/>
  <c r="F1659" i="38"/>
  <c r="E1659" i="38"/>
  <c r="H1658" i="38"/>
  <c r="G1658" i="38"/>
  <c r="F1658" i="38"/>
  <c r="E1658" i="38"/>
  <c r="H1657" i="38"/>
  <c r="G1657" i="38"/>
  <c r="F1657" i="38"/>
  <c r="E1657" i="38"/>
  <c r="H1656" i="38"/>
  <c r="G1656" i="38"/>
  <c r="F1656" i="38"/>
  <c r="E1656" i="38"/>
  <c r="H1655" i="38"/>
  <c r="G1655" i="38"/>
  <c r="F1655" i="38"/>
  <c r="E1655" i="38"/>
  <c r="H1654" i="38"/>
  <c r="G1654" i="38"/>
  <c r="F1654" i="38"/>
  <c r="E1654" i="38"/>
  <c r="H1653" i="38"/>
  <c r="G1653" i="38"/>
  <c r="F1653" i="38"/>
  <c r="E1653" i="38"/>
  <c r="H1652" i="38"/>
  <c r="G1652" i="38"/>
  <c r="F1652" i="38"/>
  <c r="E1652" i="38"/>
  <c r="H1651" i="38"/>
  <c r="G1651" i="38"/>
  <c r="F1651" i="38"/>
  <c r="E1651" i="38"/>
  <c r="H1650" i="38"/>
  <c r="G1650" i="38"/>
  <c r="F1650" i="38"/>
  <c r="E1650" i="38"/>
  <c r="H1649" i="38"/>
  <c r="G1649" i="38"/>
  <c r="F1649" i="38"/>
  <c r="E1649" i="38"/>
  <c r="H1648" i="38"/>
  <c r="G1648" i="38"/>
  <c r="F1648" i="38"/>
  <c r="E1648" i="38"/>
  <c r="H1647" i="38"/>
  <c r="G1647" i="38"/>
  <c r="F1647" i="38"/>
  <c r="E1647" i="38"/>
  <c r="H1646" i="38"/>
  <c r="G1646" i="38"/>
  <c r="F1646" i="38"/>
  <c r="E1646" i="38"/>
  <c r="H1645" i="38"/>
  <c r="G1645" i="38"/>
  <c r="F1645" i="38"/>
  <c r="E1645" i="38"/>
  <c r="H1644" i="38"/>
  <c r="G1644" i="38"/>
  <c r="F1644" i="38"/>
  <c r="E1644" i="38"/>
  <c r="H1643" i="38"/>
  <c r="G1643" i="38"/>
  <c r="F1643" i="38"/>
  <c r="E1643" i="38"/>
  <c r="H1642" i="38"/>
  <c r="G1642" i="38"/>
  <c r="F1642" i="38"/>
  <c r="E1642" i="38"/>
  <c r="H1641" i="38"/>
  <c r="G1641" i="38"/>
  <c r="F1641" i="38"/>
  <c r="E1641" i="38"/>
  <c r="H1640" i="38"/>
  <c r="G1640" i="38"/>
  <c r="F1640" i="38"/>
  <c r="E1640" i="38"/>
  <c r="H1639" i="38"/>
  <c r="G1639" i="38"/>
  <c r="F1639" i="38"/>
  <c r="E1639" i="38"/>
  <c r="H1638" i="38"/>
  <c r="G1638" i="38"/>
  <c r="F1638" i="38"/>
  <c r="E1638" i="38"/>
  <c r="H1637" i="38"/>
  <c r="G1637" i="38"/>
  <c r="F1637" i="38"/>
  <c r="E1637" i="38"/>
  <c r="H1636" i="38"/>
  <c r="G1636" i="38"/>
  <c r="F1636" i="38"/>
  <c r="E1636" i="38"/>
  <c r="H1635" i="38"/>
  <c r="G1635" i="38"/>
  <c r="F1635" i="38"/>
  <c r="E1635" i="38"/>
  <c r="H1634" i="38"/>
  <c r="G1634" i="38"/>
  <c r="F1634" i="38"/>
  <c r="E1634" i="38"/>
  <c r="H1633" i="38"/>
  <c r="G1633" i="38"/>
  <c r="F1633" i="38"/>
  <c r="E1633" i="38"/>
  <c r="H1632" i="38"/>
  <c r="G1632" i="38"/>
  <c r="F1632" i="38"/>
  <c r="E1632" i="38"/>
  <c r="H1631" i="38"/>
  <c r="G1631" i="38"/>
  <c r="F1631" i="38"/>
  <c r="E1631" i="38"/>
  <c r="H1630" i="38"/>
  <c r="G1630" i="38"/>
  <c r="F1630" i="38"/>
  <c r="E1630" i="38"/>
  <c r="H1629" i="38"/>
  <c r="G1629" i="38"/>
  <c r="F1629" i="38"/>
  <c r="E1629" i="38"/>
  <c r="H1628" i="38"/>
  <c r="G1628" i="38"/>
  <c r="F1628" i="38"/>
  <c r="E1628" i="38"/>
  <c r="H1627" i="38"/>
  <c r="G1627" i="38"/>
  <c r="F1627" i="38"/>
  <c r="E1627" i="38"/>
  <c r="H1626" i="38"/>
  <c r="G1626" i="38"/>
  <c r="F1626" i="38"/>
  <c r="E1626" i="38"/>
  <c r="H1625" i="38"/>
  <c r="G1625" i="38"/>
  <c r="F1625" i="38"/>
  <c r="E1625" i="38"/>
  <c r="H1624" i="38"/>
  <c r="G1624" i="38"/>
  <c r="F1624" i="38"/>
  <c r="E1624" i="38"/>
  <c r="H1623" i="38"/>
  <c r="G1623" i="38"/>
  <c r="F1623" i="38"/>
  <c r="E1623" i="38"/>
  <c r="H1622" i="38"/>
  <c r="G1622" i="38"/>
  <c r="F1622" i="38"/>
  <c r="E1622" i="38"/>
  <c r="H1621" i="38"/>
  <c r="G1621" i="38"/>
  <c r="F1621" i="38"/>
  <c r="E1621" i="38"/>
  <c r="H1620" i="38"/>
  <c r="G1620" i="38"/>
  <c r="F1620" i="38"/>
  <c r="E1620" i="38"/>
  <c r="H1619" i="38"/>
  <c r="G1619" i="38"/>
  <c r="F1619" i="38"/>
  <c r="E1619" i="38"/>
  <c r="H1618" i="38"/>
  <c r="G1618" i="38"/>
  <c r="F1618" i="38"/>
  <c r="E1618" i="38"/>
  <c r="H1617" i="38"/>
  <c r="G1617" i="38"/>
  <c r="F1617" i="38"/>
  <c r="E1617" i="38"/>
  <c r="H1616" i="38"/>
  <c r="G1616" i="38"/>
  <c r="F1616" i="38"/>
  <c r="E1616" i="38"/>
  <c r="H1615" i="38"/>
  <c r="G1615" i="38"/>
  <c r="F1615" i="38"/>
  <c r="E1615" i="38"/>
  <c r="H1614" i="38"/>
  <c r="G1614" i="38"/>
  <c r="F1614" i="38"/>
  <c r="E1614" i="38"/>
  <c r="H1613" i="38"/>
  <c r="G1613" i="38"/>
  <c r="F1613" i="38"/>
  <c r="E1613" i="38"/>
  <c r="H1612" i="38"/>
  <c r="G1612" i="38"/>
  <c r="F1612" i="38"/>
  <c r="E1612" i="38"/>
  <c r="H1611" i="38"/>
  <c r="G1611" i="38"/>
  <c r="F1611" i="38"/>
  <c r="E1611" i="38"/>
  <c r="H1610" i="38"/>
  <c r="G1610" i="38"/>
  <c r="F1610" i="38"/>
  <c r="E1610" i="38"/>
  <c r="H1609" i="38"/>
  <c r="G1609" i="38"/>
  <c r="F1609" i="38"/>
  <c r="E1609" i="38"/>
  <c r="H1608" i="38"/>
  <c r="G1608" i="38"/>
  <c r="F1608" i="38"/>
  <c r="E1608" i="38"/>
  <c r="H1607" i="38"/>
  <c r="G1607" i="38"/>
  <c r="F1607" i="38"/>
  <c r="E1607" i="38"/>
  <c r="H1606" i="38"/>
  <c r="G1606" i="38"/>
  <c r="F1606" i="38"/>
  <c r="E1606" i="38"/>
  <c r="H1605" i="38"/>
  <c r="G1605" i="38"/>
  <c r="F1605" i="38"/>
  <c r="E1605" i="38"/>
  <c r="H1604" i="38"/>
  <c r="G1604" i="38"/>
  <c r="F1604" i="38"/>
  <c r="E1604" i="38"/>
  <c r="H1603" i="38"/>
  <c r="G1603" i="38"/>
  <c r="F1603" i="38"/>
  <c r="E1603" i="38"/>
  <c r="H1602" i="38"/>
  <c r="G1602" i="38"/>
  <c r="F1602" i="38"/>
  <c r="E1602" i="38"/>
  <c r="H1601" i="38"/>
  <c r="G1601" i="38"/>
  <c r="F1601" i="38"/>
  <c r="E1601" i="38"/>
  <c r="H1600" i="38"/>
  <c r="G1600" i="38"/>
  <c r="F1600" i="38"/>
  <c r="E1600" i="38"/>
  <c r="H1599" i="38"/>
  <c r="G1599" i="38"/>
  <c r="F1599" i="38"/>
  <c r="E1599" i="38"/>
  <c r="H1598" i="38"/>
  <c r="G1598" i="38"/>
  <c r="F1598" i="38"/>
  <c r="E1598" i="38"/>
  <c r="H1597" i="38"/>
  <c r="G1597" i="38"/>
  <c r="F1597" i="38"/>
  <c r="E1597" i="38"/>
  <c r="H1596" i="38"/>
  <c r="G1596" i="38"/>
  <c r="F1596" i="38"/>
  <c r="E1596" i="38"/>
  <c r="H1595" i="38"/>
  <c r="G1595" i="38"/>
  <c r="F1595" i="38"/>
  <c r="E1595" i="38"/>
  <c r="H1594" i="38"/>
  <c r="G1594" i="38"/>
  <c r="F1594" i="38"/>
  <c r="E1594" i="38"/>
  <c r="H1593" i="38"/>
  <c r="G1593" i="38"/>
  <c r="F1593" i="38"/>
  <c r="E1593" i="38"/>
  <c r="H1592" i="38"/>
  <c r="G1592" i="38"/>
  <c r="F1592" i="38"/>
  <c r="E1592" i="38"/>
  <c r="H1591" i="38"/>
  <c r="G1591" i="38"/>
  <c r="F1591" i="38"/>
  <c r="E1591" i="38"/>
  <c r="H1590" i="38"/>
  <c r="G1590" i="38"/>
  <c r="F1590" i="38"/>
  <c r="E1590" i="38"/>
  <c r="H1589" i="38"/>
  <c r="G1589" i="38"/>
  <c r="F1589" i="38"/>
  <c r="E1589" i="38"/>
  <c r="H1588" i="38"/>
  <c r="G1588" i="38"/>
  <c r="F1588" i="38"/>
  <c r="E1588" i="38"/>
  <c r="H1587" i="38"/>
  <c r="G1587" i="38"/>
  <c r="F1587" i="38"/>
  <c r="E1587" i="38"/>
  <c r="H1586" i="38"/>
  <c r="G1586" i="38"/>
  <c r="F1586" i="38"/>
  <c r="E1586" i="38"/>
  <c r="H1585" i="38"/>
  <c r="G1585" i="38"/>
  <c r="F1585" i="38"/>
  <c r="E1585" i="38"/>
  <c r="H1584" i="38"/>
  <c r="G1584" i="38"/>
  <c r="F1584" i="38"/>
  <c r="E1584" i="38"/>
  <c r="H1583" i="38"/>
  <c r="G1583" i="38"/>
  <c r="F1583" i="38"/>
  <c r="E1583" i="38"/>
  <c r="H1582" i="38"/>
  <c r="G1582" i="38"/>
  <c r="F1582" i="38"/>
  <c r="E1582" i="38"/>
  <c r="H1581" i="38"/>
  <c r="G1581" i="38"/>
  <c r="F1581" i="38"/>
  <c r="E1581" i="38"/>
  <c r="H1580" i="38"/>
  <c r="G1580" i="38"/>
  <c r="F1580" i="38"/>
  <c r="E1580" i="38"/>
  <c r="H1579" i="38"/>
  <c r="G1579" i="38"/>
  <c r="F1579" i="38"/>
  <c r="E1579" i="38"/>
  <c r="H1578" i="38"/>
  <c r="G1578" i="38"/>
  <c r="F1578" i="38"/>
  <c r="E1578" i="38"/>
  <c r="H1577" i="38"/>
  <c r="G1577" i="38"/>
  <c r="F1577" i="38"/>
  <c r="E1577" i="38"/>
  <c r="H1576" i="38"/>
  <c r="G1576" i="38"/>
  <c r="F1576" i="38"/>
  <c r="E1576" i="38"/>
  <c r="H1575" i="38"/>
  <c r="G1575" i="38"/>
  <c r="F1575" i="38"/>
  <c r="E1575" i="38"/>
  <c r="H1574" i="38"/>
  <c r="G1574" i="38"/>
  <c r="F1574" i="38"/>
  <c r="E1574" i="38"/>
  <c r="H1573" i="38"/>
  <c r="G1573" i="38"/>
  <c r="F1573" i="38"/>
  <c r="E1573" i="38"/>
  <c r="H1572" i="38"/>
  <c r="G1572" i="38"/>
  <c r="F1572" i="38"/>
  <c r="E1572" i="38"/>
  <c r="H1571" i="38"/>
  <c r="G1571" i="38"/>
  <c r="F1571" i="38"/>
  <c r="E1571" i="38"/>
  <c r="H1570" i="38"/>
  <c r="G1570" i="38"/>
  <c r="F1570" i="38"/>
  <c r="E1570" i="38"/>
  <c r="H1569" i="38"/>
  <c r="G1569" i="38"/>
  <c r="F1569" i="38"/>
  <c r="E1569" i="38"/>
  <c r="H1568" i="38"/>
  <c r="G1568" i="38"/>
  <c r="F1568" i="38"/>
  <c r="E1568" i="38"/>
  <c r="H1567" i="38"/>
  <c r="G1567" i="38"/>
  <c r="F1567" i="38"/>
  <c r="E1567" i="38"/>
  <c r="H1566" i="38"/>
  <c r="G1566" i="38"/>
  <c r="F1566" i="38"/>
  <c r="E1566" i="38"/>
  <c r="H1565" i="38"/>
  <c r="G1565" i="38"/>
  <c r="F1565" i="38"/>
  <c r="E1565" i="38"/>
  <c r="H1564" i="38"/>
  <c r="G1564" i="38"/>
  <c r="F1564" i="38"/>
  <c r="E1564" i="38"/>
  <c r="H1563" i="38"/>
  <c r="G1563" i="38"/>
  <c r="F1563" i="38"/>
  <c r="E1563" i="38"/>
  <c r="H1562" i="38"/>
  <c r="G1562" i="38"/>
  <c r="F1562" i="38"/>
  <c r="E1562" i="38"/>
  <c r="H1561" i="38"/>
  <c r="G1561" i="38"/>
  <c r="F1561" i="38"/>
  <c r="E1561" i="38"/>
  <c r="H1560" i="38"/>
  <c r="G1560" i="38"/>
  <c r="F1560" i="38"/>
  <c r="E1560" i="38"/>
  <c r="H1559" i="38"/>
  <c r="G1559" i="38"/>
  <c r="F1559" i="38"/>
  <c r="E1559" i="38"/>
  <c r="H1558" i="38"/>
  <c r="G1558" i="38"/>
  <c r="F1558" i="38"/>
  <c r="E1558" i="38"/>
  <c r="H1557" i="38"/>
  <c r="G1557" i="38"/>
  <c r="F1557" i="38"/>
  <c r="E1557" i="38"/>
  <c r="H1556" i="38"/>
  <c r="G1556" i="38"/>
  <c r="F1556" i="38"/>
  <c r="E1556" i="38"/>
  <c r="H1555" i="38"/>
  <c r="G1555" i="38"/>
  <c r="F1555" i="38"/>
  <c r="E1555" i="38"/>
  <c r="H1554" i="38"/>
  <c r="G1554" i="38"/>
  <c r="F1554" i="38"/>
  <c r="E1554" i="38"/>
  <c r="H1553" i="38"/>
  <c r="G1553" i="38"/>
  <c r="F1553" i="38"/>
  <c r="E1553" i="38"/>
  <c r="H1552" i="38"/>
  <c r="G1552" i="38"/>
  <c r="F1552" i="38"/>
  <c r="E1552" i="38"/>
  <c r="H1551" i="38"/>
  <c r="G1551" i="38"/>
  <c r="F1551" i="38"/>
  <c r="E1551" i="38"/>
  <c r="H1550" i="38"/>
  <c r="G1550" i="38"/>
  <c r="F1550" i="38"/>
  <c r="E1550" i="38"/>
  <c r="H1549" i="38"/>
  <c r="G1549" i="38"/>
  <c r="F1549" i="38"/>
  <c r="E1549" i="38"/>
  <c r="H1548" i="38"/>
  <c r="G1548" i="38"/>
  <c r="F1548" i="38"/>
  <c r="E1548" i="38"/>
  <c r="H1547" i="38"/>
  <c r="G1547" i="38"/>
  <c r="F1547" i="38"/>
  <c r="E1547" i="38"/>
  <c r="H1546" i="38"/>
  <c r="G1546" i="38"/>
  <c r="F1546" i="38"/>
  <c r="E1546" i="38"/>
  <c r="H1545" i="38"/>
  <c r="G1545" i="38"/>
  <c r="F1545" i="38"/>
  <c r="E1545" i="38"/>
  <c r="H1544" i="38"/>
  <c r="G1544" i="38"/>
  <c r="F1544" i="38"/>
  <c r="E1544" i="38"/>
  <c r="H1543" i="38"/>
  <c r="G1543" i="38"/>
  <c r="F1543" i="38"/>
  <c r="E1543" i="38"/>
  <c r="H1542" i="38"/>
  <c r="G1542" i="38"/>
  <c r="F1542" i="38"/>
  <c r="E1542" i="38"/>
  <c r="H1541" i="38"/>
  <c r="G1541" i="38"/>
  <c r="F1541" i="38"/>
  <c r="E1541" i="38"/>
  <c r="H1540" i="38"/>
  <c r="G1540" i="38"/>
  <c r="F1540" i="38"/>
  <c r="E1540" i="38"/>
  <c r="H1539" i="38"/>
  <c r="G1539" i="38"/>
  <c r="F1539" i="38"/>
  <c r="E1539" i="38"/>
  <c r="H1538" i="38"/>
  <c r="G1538" i="38"/>
  <c r="F1538" i="38"/>
  <c r="E1538" i="38"/>
  <c r="H1537" i="38"/>
  <c r="G1537" i="38"/>
  <c r="F1537" i="38"/>
  <c r="E1537" i="38"/>
  <c r="H1536" i="38"/>
  <c r="G1536" i="38"/>
  <c r="F1536" i="38"/>
  <c r="E1536" i="38"/>
  <c r="H1535" i="38"/>
  <c r="G1535" i="38"/>
  <c r="F1535" i="38"/>
  <c r="E1535" i="38"/>
  <c r="H1534" i="38"/>
  <c r="G1534" i="38"/>
  <c r="F1534" i="38"/>
  <c r="E1534" i="38"/>
  <c r="H1533" i="38"/>
  <c r="G1533" i="38"/>
  <c r="F1533" i="38"/>
  <c r="E1533" i="38"/>
  <c r="H1532" i="38"/>
  <c r="G1532" i="38"/>
  <c r="F1532" i="38"/>
  <c r="E1532" i="38"/>
  <c r="H1531" i="38"/>
  <c r="G1531" i="38"/>
  <c r="F1531" i="38"/>
  <c r="E1531" i="38"/>
  <c r="H1530" i="38"/>
  <c r="G1530" i="38"/>
  <c r="F1530" i="38"/>
  <c r="E1530" i="38"/>
  <c r="H1529" i="38"/>
  <c r="G1529" i="38"/>
  <c r="F1529" i="38"/>
  <c r="E1529" i="38"/>
  <c r="H1528" i="38"/>
  <c r="G1528" i="38"/>
  <c r="F1528" i="38"/>
  <c r="E1528" i="38"/>
  <c r="H1527" i="38"/>
  <c r="G1527" i="38"/>
  <c r="F1527" i="38"/>
  <c r="E1527" i="38"/>
  <c r="H1526" i="38"/>
  <c r="G1526" i="38"/>
  <c r="F1526" i="38"/>
  <c r="E1526" i="38"/>
  <c r="H1525" i="38"/>
  <c r="G1525" i="38"/>
  <c r="F1525" i="38"/>
  <c r="E1525" i="38"/>
  <c r="H1524" i="38"/>
  <c r="G1524" i="38"/>
  <c r="F1524" i="38"/>
  <c r="E1524" i="38"/>
  <c r="H1523" i="38"/>
  <c r="G1523" i="38"/>
  <c r="F1523" i="38"/>
  <c r="E1523" i="38"/>
  <c r="H1522" i="38"/>
  <c r="G1522" i="38"/>
  <c r="F1522" i="38"/>
  <c r="E1522" i="38"/>
  <c r="H1521" i="38"/>
  <c r="G1521" i="38"/>
  <c r="F1521" i="38"/>
  <c r="E1521" i="38"/>
  <c r="H1520" i="38"/>
  <c r="G1520" i="38"/>
  <c r="F1520" i="38"/>
  <c r="E1520" i="38"/>
  <c r="H1519" i="38"/>
  <c r="G1519" i="38"/>
  <c r="F1519" i="38"/>
  <c r="E1519" i="38"/>
  <c r="H1518" i="38"/>
  <c r="G1518" i="38"/>
  <c r="F1518" i="38"/>
  <c r="E1518" i="38"/>
  <c r="H1517" i="38"/>
  <c r="G1517" i="38"/>
  <c r="F1517" i="38"/>
  <c r="E1517" i="38"/>
  <c r="H1516" i="38"/>
  <c r="G1516" i="38"/>
  <c r="F1516" i="38"/>
  <c r="E1516" i="38"/>
  <c r="H1515" i="38"/>
  <c r="G1515" i="38"/>
  <c r="F1515" i="38"/>
  <c r="E1515" i="38"/>
  <c r="H1514" i="38"/>
  <c r="G1514" i="38"/>
  <c r="F1514" i="38"/>
  <c r="E1514" i="38"/>
  <c r="H1513" i="38"/>
  <c r="G1513" i="38"/>
  <c r="F1513" i="38"/>
  <c r="E1513" i="38"/>
  <c r="H1512" i="38"/>
  <c r="G1512" i="38"/>
  <c r="F1512" i="38"/>
  <c r="E1512" i="38"/>
  <c r="H1511" i="38"/>
  <c r="G1511" i="38"/>
  <c r="F1511" i="38"/>
  <c r="E1511" i="38"/>
  <c r="H1510" i="38"/>
  <c r="G1510" i="38"/>
  <c r="F1510" i="38"/>
  <c r="E1510" i="38"/>
  <c r="H1509" i="38"/>
  <c r="G1509" i="38"/>
  <c r="F1509" i="38"/>
  <c r="E1509" i="38"/>
  <c r="H1508" i="38"/>
  <c r="G1508" i="38"/>
  <c r="F1508" i="38"/>
  <c r="E1508" i="38"/>
  <c r="H1507" i="38"/>
  <c r="G1507" i="38"/>
  <c r="F1507" i="38"/>
  <c r="E1507" i="38"/>
  <c r="H1506" i="38"/>
  <c r="G1506" i="38"/>
  <c r="F1506" i="38"/>
  <c r="E1506" i="38"/>
  <c r="H1505" i="38"/>
  <c r="G1505" i="38"/>
  <c r="F1505" i="38"/>
  <c r="E1505" i="38"/>
  <c r="H1504" i="38"/>
  <c r="G1504" i="38"/>
  <c r="F1504" i="38"/>
  <c r="E1504" i="38"/>
  <c r="H1503" i="38"/>
  <c r="G1503" i="38"/>
  <c r="F1503" i="38"/>
  <c r="E1503" i="38"/>
  <c r="H1502" i="38"/>
  <c r="G1502" i="38"/>
  <c r="F1502" i="38"/>
  <c r="E1502" i="38"/>
  <c r="H1501" i="38"/>
  <c r="G1501" i="38"/>
  <c r="F1501" i="38"/>
  <c r="E1501" i="38"/>
  <c r="H1500" i="38"/>
  <c r="G1500" i="38"/>
  <c r="F1500" i="38"/>
  <c r="E1500" i="38"/>
  <c r="H1499" i="38"/>
  <c r="G1499" i="38"/>
  <c r="F1499" i="38"/>
  <c r="E1499" i="38"/>
  <c r="H1498" i="38"/>
  <c r="G1498" i="38"/>
  <c r="F1498" i="38"/>
  <c r="E1498" i="38"/>
  <c r="H1497" i="38"/>
  <c r="G1497" i="38"/>
  <c r="F1497" i="38"/>
  <c r="E1497" i="38"/>
  <c r="H1496" i="38"/>
  <c r="G1496" i="38"/>
  <c r="F1496" i="38"/>
  <c r="E1496" i="38"/>
  <c r="H1495" i="38"/>
  <c r="G1495" i="38"/>
  <c r="F1495" i="38"/>
  <c r="E1495" i="38"/>
  <c r="H1494" i="38"/>
  <c r="G1494" i="38"/>
  <c r="F1494" i="38"/>
  <c r="E1494" i="38"/>
  <c r="H1493" i="38"/>
  <c r="G1493" i="38"/>
  <c r="F1493" i="38"/>
  <c r="E1493" i="38"/>
  <c r="H1492" i="38"/>
  <c r="G1492" i="38"/>
  <c r="F1492" i="38"/>
  <c r="E1492" i="38"/>
  <c r="H1491" i="38"/>
  <c r="G1491" i="38"/>
  <c r="F1491" i="38"/>
  <c r="E1491" i="38"/>
  <c r="H1490" i="38"/>
  <c r="G1490" i="38"/>
  <c r="F1490" i="38"/>
  <c r="E1490" i="38"/>
  <c r="H1489" i="38"/>
  <c r="G1489" i="38"/>
  <c r="F1489" i="38"/>
  <c r="E1489" i="38"/>
  <c r="H1488" i="38"/>
  <c r="G1488" i="38"/>
  <c r="F1488" i="38"/>
  <c r="E1488" i="38"/>
  <c r="H1487" i="38"/>
  <c r="G1487" i="38"/>
  <c r="F1487" i="38"/>
  <c r="E1487" i="38"/>
  <c r="H1486" i="38"/>
  <c r="G1486" i="38"/>
  <c r="F1486" i="38"/>
  <c r="E1486" i="38"/>
  <c r="H1485" i="38"/>
  <c r="G1485" i="38"/>
  <c r="F1485" i="38"/>
  <c r="E1485" i="38"/>
  <c r="H1484" i="38"/>
  <c r="G1484" i="38"/>
  <c r="F1484" i="38"/>
  <c r="E1484" i="38"/>
  <c r="H1483" i="38"/>
  <c r="G1483" i="38"/>
  <c r="F1483" i="38"/>
  <c r="E1483" i="38"/>
  <c r="H1482" i="38"/>
  <c r="G1482" i="38"/>
  <c r="F1482" i="38"/>
  <c r="E1482" i="38"/>
  <c r="H1481" i="38"/>
  <c r="G1481" i="38"/>
  <c r="F1481" i="38"/>
  <c r="E1481" i="38"/>
  <c r="H1480" i="38"/>
  <c r="G1480" i="38"/>
  <c r="F1480" i="38"/>
  <c r="E1480" i="38"/>
  <c r="H1479" i="38"/>
  <c r="G1479" i="38"/>
  <c r="F1479" i="38"/>
  <c r="E1479" i="38"/>
  <c r="H1478" i="38"/>
  <c r="G1478" i="38"/>
  <c r="F1478" i="38"/>
  <c r="E1478" i="38"/>
  <c r="H1477" i="38"/>
  <c r="G1477" i="38"/>
  <c r="F1477" i="38"/>
  <c r="E1477" i="38"/>
  <c r="H1476" i="38"/>
  <c r="G1476" i="38"/>
  <c r="F1476" i="38"/>
  <c r="E1476" i="38"/>
  <c r="H1475" i="38"/>
  <c r="G1475" i="38"/>
  <c r="F1475" i="38"/>
  <c r="E1475" i="38"/>
  <c r="H1474" i="38"/>
  <c r="G1474" i="38"/>
  <c r="F1474" i="38"/>
  <c r="E1474" i="38"/>
  <c r="H1473" i="38"/>
  <c r="G1473" i="38"/>
  <c r="F1473" i="38"/>
  <c r="E1473" i="38"/>
  <c r="H1472" i="38"/>
  <c r="G1472" i="38"/>
  <c r="F1472" i="38"/>
  <c r="E1472" i="38"/>
  <c r="H1471" i="38"/>
  <c r="G1471" i="38"/>
  <c r="F1471" i="38"/>
  <c r="E1471" i="38"/>
  <c r="H1470" i="38"/>
  <c r="G1470" i="38"/>
  <c r="F1470" i="38"/>
  <c r="E1470" i="38"/>
  <c r="H1469" i="38"/>
  <c r="G1469" i="38"/>
  <c r="F1469" i="38"/>
  <c r="E1469" i="38"/>
  <c r="H1468" i="38"/>
  <c r="G1468" i="38"/>
  <c r="F1468" i="38"/>
  <c r="E1468" i="38"/>
  <c r="H1467" i="38"/>
  <c r="G1467" i="38"/>
  <c r="F1467" i="38"/>
  <c r="E1467" i="38"/>
  <c r="H1466" i="38"/>
  <c r="G1466" i="38"/>
  <c r="F1466" i="38"/>
  <c r="E1466" i="38"/>
  <c r="H1465" i="38"/>
  <c r="G1465" i="38"/>
  <c r="F1465" i="38"/>
  <c r="E1465" i="38"/>
  <c r="H1464" i="38"/>
  <c r="G1464" i="38"/>
  <c r="F1464" i="38"/>
  <c r="E1464" i="38"/>
  <c r="H1463" i="38"/>
  <c r="G1463" i="38"/>
  <c r="F1463" i="38"/>
  <c r="E1463" i="38"/>
  <c r="H1462" i="38"/>
  <c r="G1462" i="38"/>
  <c r="F1462" i="38"/>
  <c r="E1462" i="38"/>
  <c r="H1461" i="38"/>
  <c r="G1461" i="38"/>
  <c r="F1461" i="38"/>
  <c r="E1461" i="38"/>
  <c r="H1460" i="38"/>
  <c r="G1460" i="38"/>
  <c r="F1460" i="38"/>
  <c r="E1460" i="38"/>
  <c r="H1459" i="38"/>
  <c r="G1459" i="38"/>
  <c r="F1459" i="38"/>
  <c r="E1459" i="38"/>
  <c r="H1458" i="38"/>
  <c r="G1458" i="38"/>
  <c r="F1458" i="38"/>
  <c r="E1458" i="38"/>
  <c r="H1457" i="38"/>
  <c r="G1457" i="38"/>
  <c r="F1457" i="38"/>
  <c r="E1457" i="38"/>
  <c r="H1456" i="38"/>
  <c r="G1456" i="38"/>
  <c r="F1456" i="38"/>
  <c r="E1456" i="38"/>
  <c r="H1455" i="38"/>
  <c r="G1455" i="38"/>
  <c r="F1455" i="38"/>
  <c r="E1455" i="38"/>
  <c r="H1454" i="38"/>
  <c r="G1454" i="38"/>
  <c r="F1454" i="38"/>
  <c r="E1454" i="38"/>
  <c r="H1453" i="38"/>
  <c r="G1453" i="38"/>
  <c r="F1453" i="38"/>
  <c r="E1453" i="38"/>
  <c r="H1452" i="38"/>
  <c r="G1452" i="38"/>
  <c r="F1452" i="38"/>
  <c r="E1452" i="38"/>
  <c r="H1451" i="38"/>
  <c r="G1451" i="38"/>
  <c r="F1451" i="38"/>
  <c r="E1451" i="38"/>
  <c r="H1450" i="38"/>
  <c r="G1450" i="38"/>
  <c r="F1450" i="38"/>
  <c r="E1450" i="38"/>
  <c r="H1449" i="38"/>
  <c r="G1449" i="38"/>
  <c r="F1449" i="38"/>
  <c r="E1449" i="38"/>
  <c r="H1448" i="38"/>
  <c r="G1448" i="38"/>
  <c r="F1448" i="38"/>
  <c r="E1448" i="38"/>
  <c r="H1447" i="38"/>
  <c r="G1447" i="38"/>
  <c r="F1447" i="38"/>
  <c r="E1447" i="38"/>
  <c r="H1446" i="38"/>
  <c r="G1446" i="38"/>
  <c r="F1446" i="38"/>
  <c r="E1446" i="38"/>
  <c r="H1445" i="38"/>
  <c r="G1445" i="38"/>
  <c r="F1445" i="38"/>
  <c r="E1445" i="38"/>
  <c r="H1444" i="38"/>
  <c r="G1444" i="38"/>
  <c r="F1444" i="38"/>
  <c r="E1444" i="38"/>
  <c r="H1443" i="38"/>
  <c r="G1443" i="38"/>
  <c r="F1443" i="38"/>
  <c r="E1443" i="38"/>
  <c r="H1442" i="38"/>
  <c r="G1442" i="38"/>
  <c r="F1442" i="38"/>
  <c r="E1442" i="38"/>
  <c r="H1441" i="38"/>
  <c r="G1441" i="38"/>
  <c r="F1441" i="38"/>
  <c r="E1441" i="38"/>
  <c r="H1440" i="38"/>
  <c r="G1440" i="38"/>
  <c r="F1440" i="38"/>
  <c r="E1440" i="38"/>
  <c r="H1439" i="38"/>
  <c r="G1439" i="38"/>
  <c r="F1439" i="38"/>
  <c r="E1439" i="38"/>
  <c r="H1438" i="38"/>
  <c r="G1438" i="38"/>
  <c r="F1438" i="38"/>
  <c r="E1438" i="38"/>
  <c r="H1437" i="38"/>
  <c r="G1437" i="38"/>
  <c r="F1437" i="38"/>
  <c r="E1437" i="38"/>
  <c r="H1436" i="38"/>
  <c r="G1436" i="38"/>
  <c r="F1436" i="38"/>
  <c r="E1436" i="38"/>
  <c r="H1435" i="38"/>
  <c r="G1435" i="38"/>
  <c r="F1435" i="38"/>
  <c r="E1435" i="38"/>
  <c r="H1434" i="38"/>
  <c r="G1434" i="38"/>
  <c r="F1434" i="38"/>
  <c r="E1434" i="38"/>
  <c r="H1433" i="38"/>
  <c r="G1433" i="38"/>
  <c r="F1433" i="38"/>
  <c r="E1433" i="38"/>
  <c r="H1432" i="38"/>
  <c r="G1432" i="38"/>
  <c r="F1432" i="38"/>
  <c r="E1432" i="38"/>
  <c r="H1431" i="38"/>
  <c r="G1431" i="38"/>
  <c r="F1431" i="38"/>
  <c r="E1431" i="38"/>
  <c r="H1430" i="38"/>
  <c r="G1430" i="38"/>
  <c r="F1430" i="38"/>
  <c r="E1430" i="38"/>
  <c r="H1429" i="38"/>
  <c r="G1429" i="38"/>
  <c r="F1429" i="38"/>
  <c r="E1429" i="38"/>
  <c r="H1428" i="38"/>
  <c r="G1428" i="38"/>
  <c r="F1428" i="38"/>
  <c r="E1428" i="38"/>
  <c r="H1427" i="38"/>
  <c r="G1427" i="38"/>
  <c r="F1427" i="38"/>
  <c r="E1427" i="38"/>
  <c r="H1426" i="38"/>
  <c r="G1426" i="38"/>
  <c r="F1426" i="38"/>
  <c r="E1426" i="38"/>
  <c r="H1425" i="38"/>
  <c r="G1425" i="38"/>
  <c r="F1425" i="38"/>
  <c r="E1425" i="38"/>
  <c r="H1424" i="38"/>
  <c r="G1424" i="38"/>
  <c r="F1424" i="38"/>
  <c r="E1424" i="38"/>
  <c r="H1423" i="38"/>
  <c r="G1423" i="38"/>
  <c r="F1423" i="38"/>
  <c r="E1423" i="38"/>
  <c r="H1422" i="38"/>
  <c r="G1422" i="38"/>
  <c r="F1422" i="38"/>
  <c r="E1422" i="38"/>
  <c r="H1421" i="38"/>
  <c r="G1421" i="38"/>
  <c r="F1421" i="38"/>
  <c r="E1421" i="38"/>
  <c r="H1420" i="38"/>
  <c r="G1420" i="38"/>
  <c r="F1420" i="38"/>
  <c r="E1420" i="38"/>
  <c r="H1419" i="38"/>
  <c r="G1419" i="38"/>
  <c r="F1419" i="38"/>
  <c r="E1419" i="38"/>
  <c r="H1418" i="38"/>
  <c r="G1418" i="38"/>
  <c r="F1418" i="38"/>
  <c r="E1418" i="38"/>
  <c r="H1417" i="38"/>
  <c r="G1417" i="38"/>
  <c r="F1417" i="38"/>
  <c r="E1417" i="38"/>
  <c r="H1416" i="38"/>
  <c r="G1416" i="38"/>
  <c r="F1416" i="38"/>
  <c r="E1416" i="38"/>
  <c r="H1415" i="38"/>
  <c r="G1415" i="38"/>
  <c r="F1415" i="38"/>
  <c r="E1415" i="38"/>
  <c r="H1414" i="38"/>
  <c r="G1414" i="38"/>
  <c r="F1414" i="38"/>
  <c r="E1414" i="38"/>
  <c r="H1413" i="38"/>
  <c r="G1413" i="38"/>
  <c r="F1413" i="38"/>
  <c r="E1413" i="38"/>
  <c r="H1412" i="38"/>
  <c r="G1412" i="38"/>
  <c r="F1412" i="38"/>
  <c r="E1412" i="38"/>
  <c r="H1411" i="38"/>
  <c r="G1411" i="38"/>
  <c r="F1411" i="38"/>
  <c r="E1411" i="38"/>
  <c r="H1410" i="38"/>
  <c r="G1410" i="38"/>
  <c r="F1410" i="38"/>
  <c r="E1410" i="38"/>
  <c r="H1409" i="38"/>
  <c r="G1409" i="38"/>
  <c r="F1409" i="38"/>
  <c r="E1409" i="38"/>
  <c r="H1408" i="38"/>
  <c r="G1408" i="38"/>
  <c r="F1408" i="38"/>
  <c r="E1408" i="38"/>
  <c r="H1407" i="38"/>
  <c r="G1407" i="38"/>
  <c r="F1407" i="38"/>
  <c r="E1407" i="38"/>
  <c r="H1406" i="38"/>
  <c r="G1406" i="38"/>
  <c r="F1406" i="38"/>
  <c r="E1406" i="38"/>
  <c r="H1405" i="38"/>
  <c r="G1405" i="38"/>
  <c r="F1405" i="38"/>
  <c r="E1405" i="38"/>
  <c r="H1404" i="38"/>
  <c r="G1404" i="38"/>
  <c r="F1404" i="38"/>
  <c r="E1404" i="38"/>
  <c r="H1403" i="38"/>
  <c r="G1403" i="38"/>
  <c r="F1403" i="38"/>
  <c r="E1403" i="38"/>
  <c r="H1402" i="38"/>
  <c r="G1402" i="38"/>
  <c r="F1402" i="38"/>
  <c r="E1402" i="38"/>
  <c r="H1401" i="38"/>
  <c r="G1401" i="38"/>
  <c r="F1401" i="38"/>
  <c r="E1401" i="38"/>
  <c r="H1400" i="38"/>
  <c r="G1400" i="38"/>
  <c r="F1400" i="38"/>
  <c r="E1400" i="38"/>
  <c r="H1399" i="38"/>
  <c r="G1399" i="38"/>
  <c r="F1399" i="38"/>
  <c r="E1399" i="38"/>
  <c r="H1398" i="38"/>
  <c r="G1398" i="38"/>
  <c r="F1398" i="38"/>
  <c r="E1398" i="38"/>
  <c r="H1397" i="38"/>
  <c r="G1397" i="38"/>
  <c r="F1397" i="38"/>
  <c r="E1397" i="38"/>
  <c r="H1396" i="38"/>
  <c r="G1396" i="38"/>
  <c r="F1396" i="38"/>
  <c r="E1396" i="38"/>
  <c r="H1395" i="38"/>
  <c r="G1395" i="38"/>
  <c r="F1395" i="38"/>
  <c r="E1395" i="38"/>
  <c r="H1394" i="38"/>
  <c r="G1394" i="38"/>
  <c r="F1394" i="38"/>
  <c r="E1394" i="38"/>
  <c r="H1393" i="38"/>
  <c r="G1393" i="38"/>
  <c r="F1393" i="38"/>
  <c r="E1393" i="38"/>
  <c r="H1392" i="38"/>
  <c r="G1392" i="38"/>
  <c r="F1392" i="38"/>
  <c r="E1392" i="38"/>
  <c r="H1391" i="38"/>
  <c r="G1391" i="38"/>
  <c r="F1391" i="38"/>
  <c r="E1391" i="38"/>
  <c r="H1390" i="38"/>
  <c r="G1390" i="38"/>
  <c r="F1390" i="38"/>
  <c r="E1390" i="38"/>
  <c r="H1389" i="38"/>
  <c r="G1389" i="38"/>
  <c r="F1389" i="38"/>
  <c r="E1389" i="38"/>
  <c r="H1388" i="38"/>
  <c r="G1388" i="38"/>
  <c r="F1388" i="38"/>
  <c r="E1388" i="38"/>
  <c r="H1387" i="38"/>
  <c r="G1387" i="38"/>
  <c r="F1387" i="38"/>
  <c r="E1387" i="38"/>
  <c r="H1386" i="38"/>
  <c r="G1386" i="38"/>
  <c r="F1386" i="38"/>
  <c r="E1386" i="38"/>
  <c r="H1385" i="38"/>
  <c r="G1385" i="38"/>
  <c r="F1385" i="38"/>
  <c r="E1385" i="38"/>
  <c r="H1384" i="38"/>
  <c r="G1384" i="38"/>
  <c r="F1384" i="38"/>
  <c r="E1384" i="38"/>
  <c r="H1383" i="38"/>
  <c r="G1383" i="38"/>
  <c r="F1383" i="38"/>
  <c r="E1383" i="38"/>
  <c r="H1382" i="38"/>
  <c r="G1382" i="38"/>
  <c r="F1382" i="38"/>
  <c r="E1382" i="38"/>
  <c r="H1381" i="38"/>
  <c r="G1381" i="38"/>
  <c r="F1381" i="38"/>
  <c r="E1381" i="38"/>
  <c r="H1380" i="38"/>
  <c r="G1380" i="38"/>
  <c r="F1380" i="38"/>
  <c r="E1380" i="38"/>
  <c r="H1379" i="38"/>
  <c r="G1379" i="38"/>
  <c r="F1379" i="38"/>
  <c r="E1379" i="38"/>
  <c r="H1378" i="38"/>
  <c r="G1378" i="38"/>
  <c r="F1378" i="38"/>
  <c r="E1378" i="38"/>
  <c r="H1377" i="38"/>
  <c r="G1377" i="38"/>
  <c r="F1377" i="38"/>
  <c r="E1377" i="38"/>
  <c r="H1376" i="38"/>
  <c r="G1376" i="38"/>
  <c r="F1376" i="38"/>
  <c r="E1376" i="38"/>
  <c r="H1375" i="38"/>
  <c r="G1375" i="38"/>
  <c r="F1375" i="38"/>
  <c r="E1375" i="38"/>
  <c r="H1374" i="38"/>
  <c r="G1374" i="38"/>
  <c r="F1374" i="38"/>
  <c r="E1374" i="38"/>
  <c r="H1373" i="38"/>
  <c r="G1373" i="38"/>
  <c r="F1373" i="38"/>
  <c r="E1373" i="38"/>
  <c r="H1372" i="38"/>
  <c r="G1372" i="38"/>
  <c r="F1372" i="38"/>
  <c r="E1372" i="38"/>
  <c r="H1371" i="38"/>
  <c r="G1371" i="38"/>
  <c r="F1371" i="38"/>
  <c r="E1371" i="38"/>
  <c r="H1370" i="38"/>
  <c r="G1370" i="38"/>
  <c r="F1370" i="38"/>
  <c r="E1370" i="38"/>
  <c r="H1369" i="38"/>
  <c r="G1369" i="38"/>
  <c r="F1369" i="38"/>
  <c r="E1369" i="38"/>
  <c r="H1368" i="38"/>
  <c r="G1368" i="38"/>
  <c r="F1368" i="38"/>
  <c r="E1368" i="38"/>
  <c r="H1367" i="38"/>
  <c r="G1367" i="38"/>
  <c r="F1367" i="38"/>
  <c r="E1367" i="38"/>
  <c r="H1366" i="38"/>
  <c r="G1366" i="38"/>
  <c r="F1366" i="38"/>
  <c r="E1366" i="38"/>
  <c r="H1365" i="38"/>
  <c r="G1365" i="38"/>
  <c r="F1365" i="38"/>
  <c r="E1365" i="38"/>
  <c r="H1364" i="38"/>
  <c r="G1364" i="38"/>
  <c r="F1364" i="38"/>
  <c r="E1364" i="38"/>
  <c r="H1363" i="38"/>
  <c r="G1363" i="38"/>
  <c r="F1363" i="38"/>
  <c r="E1363" i="38"/>
  <c r="H1362" i="38"/>
  <c r="G1362" i="38"/>
  <c r="F1362" i="38"/>
  <c r="E1362" i="38"/>
  <c r="H1361" i="38"/>
  <c r="G1361" i="38"/>
  <c r="F1361" i="38"/>
  <c r="E1361" i="38"/>
  <c r="H1360" i="38"/>
  <c r="G1360" i="38"/>
  <c r="F1360" i="38"/>
  <c r="E1360" i="38"/>
  <c r="H1359" i="38"/>
  <c r="G1359" i="38"/>
  <c r="F1359" i="38"/>
  <c r="E1359" i="38"/>
  <c r="H1358" i="38"/>
  <c r="G1358" i="38"/>
  <c r="F1358" i="38"/>
  <c r="E1358" i="38"/>
  <c r="H1357" i="38"/>
  <c r="G1357" i="38"/>
  <c r="F1357" i="38"/>
  <c r="E1357" i="38"/>
  <c r="H1356" i="38"/>
  <c r="G1356" i="38"/>
  <c r="F1356" i="38"/>
  <c r="E1356" i="38"/>
  <c r="H1355" i="38"/>
  <c r="G1355" i="38"/>
  <c r="F1355" i="38"/>
  <c r="E1355" i="38"/>
  <c r="H1354" i="38"/>
  <c r="G1354" i="38"/>
  <c r="F1354" i="38"/>
  <c r="E1354" i="38"/>
  <c r="H1353" i="38"/>
  <c r="G1353" i="38"/>
  <c r="F1353" i="38"/>
  <c r="E1353" i="38"/>
  <c r="H1352" i="38"/>
  <c r="G1352" i="38"/>
  <c r="F1352" i="38"/>
  <c r="E1352" i="38"/>
  <c r="H1351" i="38"/>
  <c r="G1351" i="38"/>
  <c r="F1351" i="38"/>
  <c r="E1351" i="38"/>
  <c r="H1350" i="38"/>
  <c r="G1350" i="38"/>
  <c r="F1350" i="38"/>
  <c r="E1350" i="38"/>
  <c r="H1349" i="38"/>
  <c r="G1349" i="38"/>
  <c r="F1349" i="38"/>
  <c r="E1349" i="38"/>
  <c r="H1348" i="38"/>
  <c r="G1348" i="38"/>
  <c r="F1348" i="38"/>
  <c r="E1348" i="38"/>
  <c r="H1347" i="38"/>
  <c r="G1347" i="38"/>
  <c r="F1347" i="38"/>
  <c r="E1347" i="38"/>
  <c r="H1346" i="38"/>
  <c r="G1346" i="38"/>
  <c r="F1346" i="38"/>
  <c r="E1346" i="38"/>
  <c r="H1345" i="38"/>
  <c r="G1345" i="38"/>
  <c r="F1345" i="38"/>
  <c r="E1345" i="38"/>
  <c r="H1344" i="38"/>
  <c r="G1344" i="38"/>
  <c r="F1344" i="38"/>
  <c r="E1344" i="38"/>
  <c r="H1343" i="38"/>
  <c r="G1343" i="38"/>
  <c r="F1343" i="38"/>
  <c r="E1343" i="38"/>
  <c r="H1342" i="38"/>
  <c r="G1342" i="38"/>
  <c r="F1342" i="38"/>
  <c r="E1342" i="38"/>
  <c r="H1341" i="38"/>
  <c r="G1341" i="38"/>
  <c r="F1341" i="38"/>
  <c r="E1341" i="38"/>
  <c r="H1340" i="38"/>
  <c r="G1340" i="38"/>
  <c r="F1340" i="38"/>
  <c r="E1340" i="38"/>
  <c r="H1339" i="38"/>
  <c r="G1339" i="38"/>
  <c r="F1339" i="38"/>
  <c r="E1339" i="38"/>
  <c r="H1338" i="38"/>
  <c r="G1338" i="38"/>
  <c r="F1338" i="38"/>
  <c r="E1338" i="38"/>
  <c r="H1337" i="38"/>
  <c r="G1337" i="38"/>
  <c r="F1337" i="38"/>
  <c r="E1337" i="38"/>
  <c r="H1336" i="38"/>
  <c r="G1336" i="38"/>
  <c r="F1336" i="38"/>
  <c r="E1336" i="38"/>
  <c r="H1335" i="38"/>
  <c r="G1335" i="38"/>
  <c r="F1335" i="38"/>
  <c r="E1335" i="38"/>
  <c r="H1334" i="38"/>
  <c r="G1334" i="38"/>
  <c r="F1334" i="38"/>
  <c r="E1334" i="38"/>
  <c r="H1333" i="38"/>
  <c r="G1333" i="38"/>
  <c r="F1333" i="38"/>
  <c r="E1333" i="38"/>
  <c r="H1332" i="38"/>
  <c r="G1332" i="38"/>
  <c r="F1332" i="38"/>
  <c r="E1332" i="38"/>
  <c r="H1331" i="38"/>
  <c r="G1331" i="38"/>
  <c r="F1331" i="38"/>
  <c r="E1331" i="38"/>
  <c r="H1330" i="38"/>
  <c r="G1330" i="38"/>
  <c r="F1330" i="38"/>
  <c r="E1330" i="38"/>
  <c r="H1329" i="38"/>
  <c r="G1329" i="38"/>
  <c r="F1329" i="38"/>
  <c r="E1329" i="38"/>
  <c r="H1328" i="38"/>
  <c r="G1328" i="38"/>
  <c r="F1328" i="38"/>
  <c r="E1328" i="38"/>
  <c r="H1327" i="38"/>
  <c r="G1327" i="38"/>
  <c r="F1327" i="38"/>
  <c r="E1327" i="38"/>
  <c r="H1326" i="38"/>
  <c r="G1326" i="38"/>
  <c r="F1326" i="38"/>
  <c r="E1326" i="38"/>
  <c r="H1325" i="38"/>
  <c r="G1325" i="38"/>
  <c r="F1325" i="38"/>
  <c r="E1325" i="38"/>
  <c r="H1324" i="38"/>
  <c r="G1324" i="38"/>
  <c r="F1324" i="38"/>
  <c r="E1324" i="38"/>
  <c r="H1323" i="38"/>
  <c r="G1323" i="38"/>
  <c r="F1323" i="38"/>
  <c r="E1323" i="38"/>
  <c r="H1322" i="38"/>
  <c r="G1322" i="38"/>
  <c r="F1322" i="38"/>
  <c r="E1322" i="38"/>
  <c r="H1321" i="38"/>
  <c r="G1321" i="38"/>
  <c r="F1321" i="38"/>
  <c r="E1321" i="38"/>
  <c r="H1320" i="38"/>
  <c r="G1320" i="38"/>
  <c r="F1320" i="38"/>
  <c r="E1320" i="38"/>
  <c r="H1319" i="38"/>
  <c r="G1319" i="38"/>
  <c r="F1319" i="38"/>
  <c r="E1319" i="38"/>
  <c r="H1318" i="38"/>
  <c r="G1318" i="38"/>
  <c r="F1318" i="38"/>
  <c r="E1318" i="38"/>
  <c r="H1317" i="38"/>
  <c r="G1317" i="38"/>
  <c r="F1317" i="38"/>
  <c r="E1317" i="38"/>
  <c r="H1316" i="38"/>
  <c r="G1316" i="38"/>
  <c r="F1316" i="38"/>
  <c r="E1316" i="38"/>
  <c r="H1315" i="38"/>
  <c r="G1315" i="38"/>
  <c r="F1315" i="38"/>
  <c r="E1315" i="38"/>
  <c r="H1314" i="38"/>
  <c r="G1314" i="38"/>
  <c r="F1314" i="38"/>
  <c r="E1314" i="38"/>
  <c r="H1313" i="38"/>
  <c r="G1313" i="38"/>
  <c r="F1313" i="38"/>
  <c r="E1313" i="38"/>
  <c r="H1312" i="38"/>
  <c r="G1312" i="38"/>
  <c r="F1312" i="38"/>
  <c r="E1312" i="38"/>
  <c r="H1311" i="38"/>
  <c r="G1311" i="38"/>
  <c r="F1311" i="38"/>
  <c r="E1311" i="38"/>
  <c r="H1310" i="38"/>
  <c r="G1310" i="38"/>
  <c r="F1310" i="38"/>
  <c r="E1310" i="38"/>
  <c r="H1309" i="38"/>
  <c r="G1309" i="38"/>
  <c r="F1309" i="38"/>
  <c r="E1309" i="38"/>
  <c r="H1308" i="38"/>
  <c r="G1308" i="38"/>
  <c r="F1308" i="38"/>
  <c r="E1308" i="38"/>
  <c r="H1307" i="38"/>
  <c r="G1307" i="38"/>
  <c r="F1307" i="38"/>
  <c r="E1307" i="38"/>
  <c r="H1306" i="38"/>
  <c r="G1306" i="38"/>
  <c r="F1306" i="38"/>
  <c r="E1306" i="38"/>
  <c r="H1305" i="38"/>
  <c r="G1305" i="38"/>
  <c r="F1305" i="38"/>
  <c r="E1305" i="38"/>
  <c r="H1304" i="38"/>
  <c r="G1304" i="38"/>
  <c r="F1304" i="38"/>
  <c r="E1304" i="38"/>
  <c r="H1303" i="38"/>
  <c r="G1303" i="38"/>
  <c r="F1303" i="38"/>
  <c r="E1303" i="38"/>
  <c r="H1302" i="38"/>
  <c r="G1302" i="38"/>
  <c r="F1302" i="38"/>
  <c r="E1302" i="38"/>
  <c r="H1301" i="38"/>
  <c r="G1301" i="38"/>
  <c r="F1301" i="38"/>
  <c r="E1301" i="38"/>
  <c r="H1300" i="38"/>
  <c r="G1300" i="38"/>
  <c r="F1300" i="38"/>
  <c r="E1300" i="38"/>
  <c r="H1299" i="38"/>
  <c r="G1299" i="38"/>
  <c r="F1299" i="38"/>
  <c r="E1299" i="38"/>
  <c r="H1298" i="38"/>
  <c r="G1298" i="38"/>
  <c r="F1298" i="38"/>
  <c r="E1298" i="38"/>
  <c r="H1297" i="38"/>
  <c r="G1297" i="38"/>
  <c r="F1297" i="38"/>
  <c r="E1297" i="38"/>
  <c r="H1296" i="38"/>
  <c r="G1296" i="38"/>
  <c r="F1296" i="38"/>
  <c r="E1296" i="38"/>
  <c r="H1295" i="38"/>
  <c r="G1295" i="38"/>
  <c r="F1295" i="38"/>
  <c r="E1295" i="38"/>
  <c r="H1294" i="38"/>
  <c r="G1294" i="38"/>
  <c r="F1294" i="38"/>
  <c r="E1294" i="38"/>
  <c r="H1293" i="38"/>
  <c r="G1293" i="38"/>
  <c r="F1293" i="38"/>
  <c r="E1293" i="38"/>
  <c r="H1292" i="38"/>
  <c r="G1292" i="38"/>
  <c r="F1292" i="38"/>
  <c r="E1292" i="38"/>
  <c r="H1291" i="38"/>
  <c r="G1291" i="38"/>
  <c r="F1291" i="38"/>
  <c r="E1291" i="38"/>
  <c r="H1290" i="38"/>
  <c r="G1290" i="38"/>
  <c r="F1290" i="38"/>
  <c r="E1290" i="38"/>
  <c r="H1289" i="38"/>
  <c r="G1289" i="38"/>
  <c r="F1289" i="38"/>
  <c r="E1289" i="38"/>
  <c r="H1288" i="38"/>
  <c r="G1288" i="38"/>
  <c r="F1288" i="38"/>
  <c r="E1288" i="38"/>
  <c r="H1287" i="38"/>
  <c r="G1287" i="38"/>
  <c r="F1287" i="38"/>
  <c r="E1287" i="38"/>
  <c r="H1286" i="38"/>
  <c r="G1286" i="38"/>
  <c r="F1286" i="38"/>
  <c r="E1286" i="38"/>
  <c r="H1285" i="38"/>
  <c r="G1285" i="38"/>
  <c r="F1285" i="38"/>
  <c r="E1285" i="38"/>
  <c r="H1284" i="38"/>
  <c r="G1284" i="38"/>
  <c r="F1284" i="38"/>
  <c r="E1284" i="38"/>
  <c r="H1283" i="38"/>
  <c r="G1283" i="38"/>
  <c r="F1283" i="38"/>
  <c r="E1283" i="38"/>
  <c r="H1282" i="38"/>
  <c r="G1282" i="38"/>
  <c r="F1282" i="38"/>
  <c r="E1282" i="38"/>
  <c r="H1281" i="38"/>
  <c r="G1281" i="38"/>
  <c r="F1281" i="38"/>
  <c r="E1281" i="38"/>
  <c r="H1280" i="38"/>
  <c r="G1280" i="38"/>
  <c r="F1280" i="38"/>
  <c r="E1280" i="38"/>
  <c r="H1279" i="38"/>
  <c r="G1279" i="38"/>
  <c r="F1279" i="38"/>
  <c r="E1279" i="38"/>
  <c r="H1278" i="38"/>
  <c r="G1278" i="38"/>
  <c r="F1278" i="38"/>
  <c r="E1278" i="38"/>
  <c r="H1277" i="38"/>
  <c r="G1277" i="38"/>
  <c r="F1277" i="38"/>
  <c r="E1277" i="38"/>
  <c r="H1276" i="38"/>
  <c r="G1276" i="38"/>
  <c r="F1276" i="38"/>
  <c r="E1276" i="38"/>
  <c r="H1275" i="38"/>
  <c r="G1275" i="38"/>
  <c r="F1275" i="38"/>
  <c r="E1275" i="38"/>
  <c r="H1274" i="38"/>
  <c r="G1274" i="38"/>
  <c r="F1274" i="38"/>
  <c r="E1274" i="38"/>
  <c r="H1273" i="38"/>
  <c r="G1273" i="38"/>
  <c r="F1273" i="38"/>
  <c r="E1273" i="38"/>
  <c r="H1272" i="38"/>
  <c r="G1272" i="38"/>
  <c r="F1272" i="38"/>
  <c r="E1272" i="38"/>
  <c r="H1271" i="38"/>
  <c r="G1271" i="38"/>
  <c r="F1271" i="38"/>
  <c r="E1271" i="38"/>
  <c r="H1270" i="38"/>
  <c r="G1270" i="38"/>
  <c r="F1270" i="38"/>
  <c r="E1270" i="38"/>
  <c r="H1269" i="38"/>
  <c r="G1269" i="38"/>
  <c r="F1269" i="38"/>
  <c r="E1269" i="38"/>
  <c r="H1268" i="38"/>
  <c r="G1268" i="38"/>
  <c r="F1268" i="38"/>
  <c r="E1268" i="38"/>
  <c r="H1267" i="38"/>
  <c r="G1267" i="38"/>
  <c r="F1267" i="38"/>
  <c r="E1267" i="38"/>
  <c r="H1266" i="38"/>
  <c r="G1266" i="38"/>
  <c r="F1266" i="38"/>
  <c r="E1266" i="38"/>
  <c r="H1265" i="38"/>
  <c r="G1265" i="38"/>
  <c r="F1265" i="38"/>
  <c r="E1265" i="38"/>
  <c r="H1264" i="38"/>
  <c r="G1264" i="38"/>
  <c r="F1264" i="38"/>
  <c r="E1264" i="38"/>
  <c r="H1263" i="38"/>
  <c r="G1263" i="38"/>
  <c r="F1263" i="38"/>
  <c r="E1263" i="38"/>
  <c r="H1262" i="38"/>
  <c r="G1262" i="38"/>
  <c r="F1262" i="38"/>
  <c r="E1262" i="38"/>
  <c r="H1261" i="38"/>
  <c r="G1261" i="38"/>
  <c r="F1261" i="38"/>
  <c r="E1261" i="38"/>
  <c r="H1260" i="38"/>
  <c r="G1260" i="38"/>
  <c r="F1260" i="38"/>
  <c r="E1260" i="38"/>
  <c r="H1259" i="38"/>
  <c r="G1259" i="38"/>
  <c r="F1259" i="38"/>
  <c r="E1259" i="38"/>
  <c r="H1258" i="38"/>
  <c r="G1258" i="38"/>
  <c r="F1258" i="38"/>
  <c r="E1258" i="38"/>
  <c r="H1257" i="38"/>
  <c r="G1257" i="38"/>
  <c r="F1257" i="38"/>
  <c r="E1257" i="38"/>
  <c r="H1256" i="38"/>
  <c r="G1256" i="38"/>
  <c r="F1256" i="38"/>
  <c r="E1256" i="38"/>
  <c r="H1255" i="38"/>
  <c r="G1255" i="38"/>
  <c r="F1255" i="38"/>
  <c r="E1255" i="38"/>
  <c r="H1254" i="38"/>
  <c r="G1254" i="38"/>
  <c r="F1254" i="38"/>
  <c r="E1254" i="38"/>
  <c r="H1253" i="38"/>
  <c r="G1253" i="38"/>
  <c r="F1253" i="38"/>
  <c r="E1253" i="38"/>
  <c r="H1252" i="38"/>
  <c r="G1252" i="38"/>
  <c r="F1252" i="38"/>
  <c r="E1252" i="38"/>
  <c r="H1251" i="38"/>
  <c r="G1251" i="38"/>
  <c r="F1251" i="38"/>
  <c r="E1251" i="38"/>
  <c r="H1250" i="38"/>
  <c r="G1250" i="38"/>
  <c r="F1250" i="38"/>
  <c r="E1250" i="38"/>
  <c r="H1249" i="38"/>
  <c r="G1249" i="38"/>
  <c r="F1249" i="38"/>
  <c r="E1249" i="38"/>
  <c r="H1248" i="38"/>
  <c r="G1248" i="38"/>
  <c r="F1248" i="38"/>
  <c r="E1248" i="38"/>
  <c r="H1247" i="38"/>
  <c r="G1247" i="38"/>
  <c r="F1247" i="38"/>
  <c r="E1247" i="38"/>
  <c r="H1246" i="38"/>
  <c r="G1246" i="38"/>
  <c r="F1246" i="38"/>
  <c r="E1246" i="38"/>
  <c r="H1245" i="38"/>
  <c r="G1245" i="38"/>
  <c r="F1245" i="38"/>
  <c r="E1245" i="38"/>
  <c r="H1244" i="38"/>
  <c r="G1244" i="38"/>
  <c r="F1244" i="38"/>
  <c r="E1244" i="38"/>
  <c r="H1243" i="38"/>
  <c r="G1243" i="38"/>
  <c r="F1243" i="38"/>
  <c r="E1243" i="38"/>
  <c r="H1242" i="38"/>
  <c r="G1242" i="38"/>
  <c r="F1242" i="38"/>
  <c r="E1242" i="38"/>
  <c r="H1241" i="38"/>
  <c r="G1241" i="38"/>
  <c r="F1241" i="38"/>
  <c r="E1241" i="38"/>
  <c r="H1240" i="38"/>
  <c r="G1240" i="38"/>
  <c r="F1240" i="38"/>
  <c r="E1240" i="38"/>
  <c r="H1239" i="38"/>
  <c r="G1239" i="38"/>
  <c r="F1239" i="38"/>
  <c r="E1239" i="38"/>
  <c r="H1238" i="38"/>
  <c r="G1238" i="38"/>
  <c r="F1238" i="38"/>
  <c r="E1238" i="38"/>
  <c r="H1237" i="38"/>
  <c r="G1237" i="38"/>
  <c r="F1237" i="38"/>
  <c r="E1237" i="38"/>
  <c r="H1236" i="38"/>
  <c r="G1236" i="38"/>
  <c r="F1236" i="38"/>
  <c r="E1236" i="38"/>
  <c r="H1235" i="38"/>
  <c r="G1235" i="38"/>
  <c r="F1235" i="38"/>
  <c r="E1235" i="38"/>
  <c r="H1234" i="38"/>
  <c r="G1234" i="38"/>
  <c r="F1234" i="38"/>
  <c r="E1234" i="38"/>
  <c r="H1233" i="38"/>
  <c r="G1233" i="38"/>
  <c r="F1233" i="38"/>
  <c r="E1233" i="38"/>
  <c r="H1232" i="38"/>
  <c r="G1232" i="38"/>
  <c r="F1232" i="38"/>
  <c r="E1232" i="38"/>
  <c r="H1231" i="38"/>
  <c r="G1231" i="38"/>
  <c r="F1231" i="38"/>
  <c r="E1231" i="38"/>
  <c r="H1230" i="38"/>
  <c r="G1230" i="38"/>
  <c r="F1230" i="38"/>
  <c r="E1230" i="38"/>
  <c r="H1229" i="38"/>
  <c r="G1229" i="38"/>
  <c r="F1229" i="38"/>
  <c r="E1229" i="38"/>
  <c r="H1228" i="38"/>
  <c r="G1228" i="38"/>
  <c r="F1228" i="38"/>
  <c r="E1228" i="38"/>
  <c r="H1227" i="38"/>
  <c r="G1227" i="38"/>
  <c r="F1227" i="38"/>
  <c r="E1227" i="38"/>
  <c r="H1226" i="38"/>
  <c r="G1226" i="38"/>
  <c r="F1226" i="38"/>
  <c r="E1226" i="38"/>
  <c r="H1225" i="38"/>
  <c r="G1225" i="38"/>
  <c r="F1225" i="38"/>
  <c r="E1225" i="38"/>
  <c r="H1224" i="38"/>
  <c r="G1224" i="38"/>
  <c r="F1224" i="38"/>
  <c r="E1224" i="38"/>
  <c r="H1223" i="38"/>
  <c r="G1223" i="38"/>
  <c r="F1223" i="38"/>
  <c r="E1223" i="38"/>
  <c r="H1222" i="38"/>
  <c r="G1222" i="38"/>
  <c r="F1222" i="38"/>
  <c r="E1222" i="38"/>
  <c r="H1221" i="38"/>
  <c r="G1221" i="38"/>
  <c r="F1221" i="38"/>
  <c r="E1221" i="38"/>
  <c r="H1220" i="38"/>
  <c r="G1220" i="38"/>
  <c r="F1220" i="38"/>
  <c r="E1220" i="38"/>
  <c r="H1219" i="38"/>
  <c r="G1219" i="38"/>
  <c r="F1219" i="38"/>
  <c r="E1219" i="38"/>
  <c r="H1218" i="38"/>
  <c r="G1218" i="38"/>
  <c r="F1218" i="38"/>
  <c r="E1218" i="38"/>
  <c r="H1217" i="38"/>
  <c r="G1217" i="38"/>
  <c r="F1217" i="38"/>
  <c r="E1217" i="38"/>
  <c r="H1216" i="38"/>
  <c r="G1216" i="38"/>
  <c r="F1216" i="38"/>
  <c r="E1216" i="38"/>
  <c r="H1215" i="38"/>
  <c r="G1215" i="38"/>
  <c r="F1215" i="38"/>
  <c r="E1215" i="38"/>
  <c r="H1214" i="38"/>
  <c r="G1214" i="38"/>
  <c r="F1214" i="38"/>
  <c r="E1214" i="38"/>
  <c r="H1213" i="38"/>
  <c r="G1213" i="38"/>
  <c r="F1213" i="38"/>
  <c r="E1213" i="38"/>
  <c r="H1212" i="38"/>
  <c r="G1212" i="38"/>
  <c r="F1212" i="38"/>
  <c r="E1212" i="38"/>
  <c r="H1211" i="38"/>
  <c r="G1211" i="38"/>
  <c r="F1211" i="38"/>
  <c r="E1211" i="38"/>
  <c r="H1210" i="38"/>
  <c r="G1210" i="38"/>
  <c r="F1210" i="38"/>
  <c r="E1210" i="38"/>
  <c r="H1209" i="38"/>
  <c r="G1209" i="38"/>
  <c r="F1209" i="38"/>
  <c r="E1209" i="38"/>
  <c r="H1208" i="38"/>
  <c r="G1208" i="38"/>
  <c r="F1208" i="38"/>
  <c r="E1208" i="38"/>
  <c r="H1207" i="38"/>
  <c r="G1207" i="38"/>
  <c r="F1207" i="38"/>
  <c r="E1207" i="38"/>
  <c r="H1206" i="38"/>
  <c r="G1206" i="38"/>
  <c r="F1206" i="38"/>
  <c r="E1206" i="38"/>
  <c r="H1205" i="38"/>
  <c r="G1205" i="38"/>
  <c r="F1205" i="38"/>
  <c r="E1205" i="38"/>
  <c r="H1204" i="38"/>
  <c r="G1204" i="38"/>
  <c r="F1204" i="38"/>
  <c r="E1204" i="38"/>
  <c r="H1203" i="38"/>
  <c r="G1203" i="38"/>
  <c r="F1203" i="38"/>
  <c r="E1203" i="38"/>
  <c r="H1202" i="38"/>
  <c r="G1202" i="38"/>
  <c r="F1202" i="38"/>
  <c r="E1202" i="38"/>
  <c r="H1201" i="38"/>
  <c r="G1201" i="38"/>
  <c r="F1201" i="38"/>
  <c r="E1201" i="38"/>
  <c r="H1200" i="38"/>
  <c r="G1200" i="38"/>
  <c r="F1200" i="38"/>
  <c r="E1200" i="38"/>
  <c r="H1199" i="38"/>
  <c r="G1199" i="38"/>
  <c r="F1199" i="38"/>
  <c r="E1199" i="38"/>
  <c r="H1198" i="38"/>
  <c r="G1198" i="38"/>
  <c r="F1198" i="38"/>
  <c r="E1198" i="38"/>
  <c r="H1197" i="38"/>
  <c r="G1197" i="38"/>
  <c r="F1197" i="38"/>
  <c r="E1197" i="38"/>
  <c r="H1196" i="38"/>
  <c r="G1196" i="38"/>
  <c r="F1196" i="38"/>
  <c r="E1196" i="38"/>
  <c r="H1195" i="38"/>
  <c r="G1195" i="38"/>
  <c r="F1195" i="38"/>
  <c r="E1195" i="38"/>
  <c r="H1194" i="38"/>
  <c r="G1194" i="38"/>
  <c r="F1194" i="38"/>
  <c r="E1194" i="38"/>
  <c r="H1193" i="38"/>
  <c r="G1193" i="38"/>
  <c r="F1193" i="38"/>
  <c r="E1193" i="38"/>
  <c r="H1192" i="38"/>
  <c r="G1192" i="38"/>
  <c r="F1192" i="38"/>
  <c r="E1192" i="38"/>
  <c r="H1191" i="38"/>
  <c r="G1191" i="38"/>
  <c r="F1191" i="38"/>
  <c r="E1191" i="38"/>
  <c r="H1190" i="38"/>
  <c r="G1190" i="38"/>
  <c r="F1190" i="38"/>
  <c r="E1190" i="38"/>
  <c r="H1189" i="38"/>
  <c r="G1189" i="38"/>
  <c r="F1189" i="38"/>
  <c r="E1189" i="38"/>
  <c r="H1188" i="38"/>
  <c r="G1188" i="38"/>
  <c r="F1188" i="38"/>
  <c r="E1188" i="38"/>
  <c r="H1187" i="38"/>
  <c r="G1187" i="38"/>
  <c r="F1187" i="38"/>
  <c r="E1187" i="38"/>
  <c r="H1186" i="38"/>
  <c r="G1186" i="38"/>
  <c r="F1186" i="38"/>
  <c r="E1186" i="38"/>
  <c r="H1185" i="38"/>
  <c r="G1185" i="38"/>
  <c r="F1185" i="38"/>
  <c r="E1185" i="38"/>
  <c r="H1184" i="38"/>
  <c r="G1184" i="38"/>
  <c r="F1184" i="38"/>
  <c r="E1184" i="38"/>
  <c r="H1183" i="38"/>
  <c r="G1183" i="38"/>
  <c r="F1183" i="38"/>
  <c r="E1183" i="38"/>
  <c r="H1182" i="38"/>
  <c r="G1182" i="38"/>
  <c r="F1182" i="38"/>
  <c r="E1182" i="38"/>
  <c r="H1181" i="38"/>
  <c r="G1181" i="38"/>
  <c r="F1181" i="38"/>
  <c r="E1181" i="38"/>
  <c r="H1180" i="38"/>
  <c r="G1180" i="38"/>
  <c r="F1180" i="38"/>
  <c r="E1180" i="38"/>
  <c r="H1179" i="38"/>
  <c r="G1179" i="38"/>
  <c r="F1179" i="38"/>
  <c r="E1179" i="38"/>
  <c r="H1178" i="38"/>
  <c r="G1178" i="38"/>
  <c r="F1178" i="38"/>
  <c r="E1178" i="38"/>
  <c r="H1177" i="38"/>
  <c r="G1177" i="38"/>
  <c r="F1177" i="38"/>
  <c r="E1177" i="38"/>
  <c r="H1176" i="38"/>
  <c r="G1176" i="38"/>
  <c r="F1176" i="38"/>
  <c r="E1176" i="38"/>
  <c r="H1175" i="38"/>
  <c r="G1175" i="38"/>
  <c r="F1175" i="38"/>
  <c r="E1175" i="38"/>
  <c r="H1174" i="38"/>
  <c r="G1174" i="38"/>
  <c r="F1174" i="38"/>
  <c r="E1174" i="38"/>
  <c r="H1173" i="38"/>
  <c r="G1173" i="38"/>
  <c r="F1173" i="38"/>
  <c r="E1173" i="38"/>
  <c r="H1172" i="38"/>
  <c r="G1172" i="38"/>
  <c r="F1172" i="38"/>
  <c r="E1172" i="38"/>
  <c r="H1171" i="38"/>
  <c r="G1171" i="38"/>
  <c r="F1171" i="38"/>
  <c r="E1171" i="38"/>
  <c r="H1170" i="38"/>
  <c r="G1170" i="38"/>
  <c r="F1170" i="38"/>
  <c r="E1170" i="38"/>
  <c r="H1169" i="38"/>
  <c r="G1169" i="38"/>
  <c r="F1169" i="38"/>
  <c r="E1169" i="38"/>
  <c r="H1168" i="38"/>
  <c r="G1168" i="38"/>
  <c r="F1168" i="38"/>
  <c r="E1168" i="38"/>
  <c r="H1167" i="38"/>
  <c r="G1167" i="38"/>
  <c r="F1167" i="38"/>
  <c r="E1167" i="38"/>
  <c r="H1166" i="38"/>
  <c r="G1166" i="38"/>
  <c r="F1166" i="38"/>
  <c r="E1166" i="38"/>
  <c r="H1165" i="38"/>
  <c r="G1165" i="38"/>
  <c r="F1165" i="38"/>
  <c r="E1165" i="38"/>
  <c r="H1164" i="38"/>
  <c r="G1164" i="38"/>
  <c r="F1164" i="38"/>
  <c r="E1164" i="38"/>
  <c r="H1163" i="38"/>
  <c r="G1163" i="38"/>
  <c r="F1163" i="38"/>
  <c r="E1163" i="38"/>
  <c r="H1162" i="38"/>
  <c r="G1162" i="38"/>
  <c r="F1162" i="38"/>
  <c r="E1162" i="38"/>
  <c r="H1161" i="38"/>
  <c r="G1161" i="38"/>
  <c r="F1161" i="38"/>
  <c r="E1161" i="38"/>
  <c r="H1160" i="38"/>
  <c r="G1160" i="38"/>
  <c r="F1160" i="38"/>
  <c r="E1160" i="38"/>
  <c r="H1159" i="38"/>
  <c r="G1159" i="38"/>
  <c r="F1159" i="38"/>
  <c r="E1159" i="38"/>
  <c r="H1158" i="38"/>
  <c r="G1158" i="38"/>
  <c r="F1158" i="38"/>
  <c r="E1158" i="38"/>
  <c r="H1157" i="38"/>
  <c r="G1157" i="38"/>
  <c r="F1157" i="38"/>
  <c r="E1157" i="38"/>
  <c r="H1156" i="38"/>
  <c r="G1156" i="38"/>
  <c r="F1156" i="38"/>
  <c r="E1156" i="38"/>
  <c r="H1155" i="38"/>
  <c r="G1155" i="38"/>
  <c r="F1155" i="38"/>
  <c r="E1155" i="38"/>
  <c r="H1154" i="38"/>
  <c r="G1154" i="38"/>
  <c r="F1154" i="38"/>
  <c r="E1154" i="38"/>
  <c r="H1153" i="38"/>
  <c r="G1153" i="38"/>
  <c r="F1153" i="38"/>
  <c r="E1153" i="38"/>
  <c r="H1152" i="38"/>
  <c r="G1152" i="38"/>
  <c r="F1152" i="38"/>
  <c r="E1152" i="38"/>
  <c r="H1151" i="38"/>
  <c r="G1151" i="38"/>
  <c r="F1151" i="38"/>
  <c r="E1151" i="38"/>
  <c r="H1150" i="38"/>
  <c r="G1150" i="38"/>
  <c r="F1150" i="38"/>
  <c r="E1150" i="38"/>
  <c r="H1149" i="38"/>
  <c r="G1149" i="38"/>
  <c r="F1149" i="38"/>
  <c r="E1149" i="38"/>
  <c r="H1148" i="38"/>
  <c r="G1148" i="38"/>
  <c r="F1148" i="38"/>
  <c r="E1148" i="38"/>
  <c r="H1147" i="38"/>
  <c r="G1147" i="38"/>
  <c r="F1147" i="38"/>
  <c r="E1147" i="38"/>
  <c r="H1146" i="38"/>
  <c r="G1146" i="38"/>
  <c r="F1146" i="38"/>
  <c r="E1146" i="38"/>
  <c r="H1145" i="38"/>
  <c r="G1145" i="38"/>
  <c r="F1145" i="38"/>
  <c r="E1145" i="38"/>
  <c r="H1144" i="38"/>
  <c r="G1144" i="38"/>
  <c r="F1144" i="38"/>
  <c r="E1144" i="38"/>
  <c r="H1143" i="38"/>
  <c r="G1143" i="38"/>
  <c r="F1143" i="38"/>
  <c r="E1143" i="38"/>
  <c r="H1142" i="38"/>
  <c r="G1142" i="38"/>
  <c r="F1142" i="38"/>
  <c r="E1142" i="38"/>
  <c r="H1141" i="38"/>
  <c r="G1141" i="38"/>
  <c r="F1141" i="38"/>
  <c r="E1141" i="38"/>
  <c r="H1140" i="38"/>
  <c r="G1140" i="38"/>
  <c r="F1140" i="38"/>
  <c r="E1140" i="38"/>
  <c r="H1139" i="38"/>
  <c r="G1139" i="38"/>
  <c r="F1139" i="38"/>
  <c r="E1139" i="38"/>
  <c r="H1138" i="38"/>
  <c r="G1138" i="38"/>
  <c r="F1138" i="38"/>
  <c r="E1138" i="38"/>
  <c r="H1137" i="38"/>
  <c r="G1137" i="38"/>
  <c r="F1137" i="38"/>
  <c r="E1137" i="38"/>
  <c r="H1136" i="38"/>
  <c r="G1136" i="38"/>
  <c r="F1136" i="38"/>
  <c r="E1136" i="38"/>
  <c r="H1135" i="38"/>
  <c r="G1135" i="38"/>
  <c r="F1135" i="38"/>
  <c r="E1135" i="38"/>
  <c r="H1134" i="38"/>
  <c r="G1134" i="38"/>
  <c r="F1134" i="38"/>
  <c r="E1134" i="38"/>
  <c r="H1133" i="38"/>
  <c r="G1133" i="38"/>
  <c r="F1133" i="38"/>
  <c r="E1133" i="38"/>
  <c r="H1132" i="38"/>
  <c r="G1132" i="38"/>
  <c r="F1132" i="38"/>
  <c r="E1132" i="38"/>
  <c r="H1131" i="38"/>
  <c r="G1131" i="38"/>
  <c r="F1131" i="38"/>
  <c r="E1131" i="38"/>
  <c r="H1130" i="38"/>
  <c r="G1130" i="38"/>
  <c r="F1130" i="38"/>
  <c r="E1130" i="38"/>
  <c r="H1129" i="38"/>
  <c r="G1129" i="38"/>
  <c r="F1129" i="38"/>
  <c r="E1129" i="38"/>
  <c r="H1128" i="38"/>
  <c r="G1128" i="38"/>
  <c r="F1128" i="38"/>
  <c r="E1128" i="38"/>
  <c r="H1127" i="38"/>
  <c r="G1127" i="38"/>
  <c r="F1127" i="38"/>
  <c r="E1127" i="38"/>
  <c r="H1126" i="38"/>
  <c r="G1126" i="38"/>
  <c r="F1126" i="38"/>
  <c r="E1126" i="38"/>
  <c r="H1125" i="38"/>
  <c r="G1125" i="38"/>
  <c r="F1125" i="38"/>
  <c r="E1125" i="38"/>
  <c r="H1124" i="38"/>
  <c r="G1124" i="38"/>
  <c r="F1124" i="38"/>
  <c r="E1124" i="38"/>
  <c r="H1123" i="38"/>
  <c r="G1123" i="38"/>
  <c r="F1123" i="38"/>
  <c r="E1123" i="38"/>
  <c r="H1122" i="38"/>
  <c r="G1122" i="38"/>
  <c r="F1122" i="38"/>
  <c r="E1122" i="38"/>
  <c r="H1121" i="38"/>
  <c r="G1121" i="38"/>
  <c r="F1121" i="38"/>
  <c r="E1121" i="38"/>
  <c r="H1120" i="38"/>
  <c r="G1120" i="38"/>
  <c r="F1120" i="38"/>
  <c r="E1120" i="38"/>
  <c r="H1119" i="38"/>
  <c r="G1119" i="38"/>
  <c r="F1119" i="38"/>
  <c r="E1119" i="38"/>
  <c r="H1118" i="38"/>
  <c r="G1118" i="38"/>
  <c r="F1118" i="38"/>
  <c r="E1118" i="38"/>
  <c r="H1117" i="38"/>
  <c r="G1117" i="38"/>
  <c r="F1117" i="38"/>
  <c r="E1117" i="38"/>
  <c r="H1116" i="38"/>
  <c r="G1116" i="38"/>
  <c r="F1116" i="38"/>
  <c r="E1116" i="38"/>
  <c r="H1115" i="38"/>
  <c r="G1115" i="38"/>
  <c r="F1115" i="38"/>
  <c r="E1115" i="38"/>
  <c r="H1114" i="38"/>
  <c r="G1114" i="38"/>
  <c r="F1114" i="38"/>
  <c r="E1114" i="38"/>
  <c r="H1113" i="38"/>
  <c r="G1113" i="38"/>
  <c r="F1113" i="38"/>
  <c r="E1113" i="38"/>
  <c r="H1112" i="38"/>
  <c r="G1112" i="38"/>
  <c r="F1112" i="38"/>
  <c r="E1112" i="38"/>
  <c r="H1111" i="38"/>
  <c r="G1111" i="38"/>
  <c r="F1111" i="38"/>
  <c r="E1111" i="38"/>
  <c r="H1110" i="38"/>
  <c r="G1110" i="38"/>
  <c r="F1110" i="38"/>
  <c r="E1110" i="38"/>
  <c r="H1109" i="38"/>
  <c r="G1109" i="38"/>
  <c r="F1109" i="38"/>
  <c r="E1109" i="38"/>
  <c r="H1108" i="38"/>
  <c r="G1108" i="38"/>
  <c r="F1108" i="38"/>
  <c r="E1108" i="38"/>
  <c r="H1107" i="38"/>
  <c r="G1107" i="38"/>
  <c r="F1107" i="38"/>
  <c r="E1107" i="38"/>
  <c r="H1106" i="38"/>
  <c r="G1106" i="38"/>
  <c r="F1106" i="38"/>
  <c r="E1106" i="38"/>
  <c r="H1105" i="38"/>
  <c r="G1105" i="38"/>
  <c r="F1105" i="38"/>
  <c r="E1105" i="38"/>
  <c r="H1104" i="38"/>
  <c r="G1104" i="38"/>
  <c r="F1104" i="38"/>
  <c r="E1104" i="38"/>
  <c r="H1103" i="38"/>
  <c r="G1103" i="38"/>
  <c r="F1103" i="38"/>
  <c r="E1103" i="38"/>
  <c r="H1102" i="38"/>
  <c r="G1102" i="38"/>
  <c r="F1102" i="38"/>
  <c r="E1102" i="38"/>
  <c r="H1101" i="38"/>
  <c r="G1101" i="38"/>
  <c r="F1101" i="38"/>
  <c r="E1101" i="38"/>
  <c r="H1100" i="38"/>
  <c r="G1100" i="38"/>
  <c r="F1100" i="38"/>
  <c r="E1100" i="38"/>
  <c r="H1099" i="38"/>
  <c r="G1099" i="38"/>
  <c r="F1099" i="38"/>
  <c r="E1099" i="38"/>
  <c r="H1098" i="38"/>
  <c r="G1098" i="38"/>
  <c r="F1098" i="38"/>
  <c r="E1098" i="38"/>
  <c r="H1097" i="38"/>
  <c r="G1097" i="38"/>
  <c r="F1097" i="38"/>
  <c r="E1097" i="38"/>
  <c r="H1096" i="38"/>
  <c r="G1096" i="38"/>
  <c r="F1096" i="38"/>
  <c r="E1096" i="38"/>
  <c r="H1095" i="38"/>
  <c r="G1095" i="38"/>
  <c r="F1095" i="38"/>
  <c r="E1095" i="38"/>
  <c r="H1094" i="38"/>
  <c r="G1094" i="38"/>
  <c r="F1094" i="38"/>
  <c r="E1094" i="38"/>
  <c r="H1093" i="38"/>
  <c r="G1093" i="38"/>
  <c r="F1093" i="38"/>
  <c r="E1093" i="38"/>
  <c r="H1092" i="38"/>
  <c r="G1092" i="38"/>
  <c r="F1092" i="38"/>
  <c r="E1092" i="38"/>
  <c r="H1091" i="38"/>
  <c r="G1091" i="38"/>
  <c r="F1091" i="38"/>
  <c r="E1091" i="38"/>
  <c r="H1090" i="38"/>
  <c r="G1090" i="38"/>
  <c r="F1090" i="38"/>
  <c r="E1090" i="38"/>
  <c r="H1089" i="38"/>
  <c r="G1089" i="38"/>
  <c r="F1089" i="38"/>
  <c r="E1089" i="38"/>
  <c r="H1088" i="38"/>
  <c r="G1088" i="38"/>
  <c r="F1088" i="38"/>
  <c r="E1088" i="38"/>
  <c r="H1087" i="38"/>
  <c r="G1087" i="38"/>
  <c r="F1087" i="38"/>
  <c r="E1087" i="38"/>
  <c r="H1086" i="38"/>
  <c r="G1086" i="38"/>
  <c r="F1086" i="38"/>
  <c r="E1086" i="38"/>
  <c r="H1085" i="38"/>
  <c r="G1085" i="38"/>
  <c r="F1085" i="38"/>
  <c r="E1085" i="38"/>
  <c r="H1084" i="38"/>
  <c r="G1084" i="38"/>
  <c r="F1084" i="38"/>
  <c r="E1084" i="38"/>
  <c r="H1083" i="38"/>
  <c r="G1083" i="38"/>
  <c r="F1083" i="38"/>
  <c r="E1083" i="38"/>
  <c r="H1082" i="38"/>
  <c r="G1082" i="38"/>
  <c r="F1082" i="38"/>
  <c r="E1082" i="38"/>
  <c r="H1081" i="38"/>
  <c r="G1081" i="38"/>
  <c r="F1081" i="38"/>
  <c r="E1081" i="38"/>
  <c r="H1080" i="38"/>
  <c r="G1080" i="38"/>
  <c r="F1080" i="38"/>
  <c r="E1080" i="38"/>
  <c r="H1079" i="38"/>
  <c r="G1079" i="38"/>
  <c r="F1079" i="38"/>
  <c r="E1079" i="38"/>
  <c r="H1078" i="38"/>
  <c r="G1078" i="38"/>
  <c r="F1078" i="38"/>
  <c r="E1078" i="38"/>
  <c r="H1077" i="38"/>
  <c r="G1077" i="38"/>
  <c r="F1077" i="38"/>
  <c r="E1077" i="38"/>
  <c r="H1076" i="38"/>
  <c r="G1076" i="38"/>
  <c r="F1076" i="38"/>
  <c r="E1076" i="38"/>
  <c r="H1075" i="38"/>
  <c r="G1075" i="38"/>
  <c r="F1075" i="38"/>
  <c r="E1075" i="38"/>
  <c r="H1074" i="38"/>
  <c r="G1074" i="38"/>
  <c r="F1074" i="38"/>
  <c r="E1074" i="38"/>
  <c r="H1073" i="38"/>
  <c r="G1073" i="38"/>
  <c r="F1073" i="38"/>
  <c r="E1073" i="38"/>
  <c r="H1072" i="38"/>
  <c r="G1072" i="38"/>
  <c r="F1072" i="38"/>
  <c r="E1072" i="38"/>
  <c r="H1071" i="38"/>
  <c r="G1071" i="38"/>
  <c r="F1071" i="38"/>
  <c r="E1071" i="38"/>
  <c r="H1070" i="38"/>
  <c r="G1070" i="38"/>
  <c r="F1070" i="38"/>
  <c r="E1070" i="38"/>
  <c r="H1069" i="38"/>
  <c r="G1069" i="38"/>
  <c r="F1069" i="38"/>
  <c r="E1069" i="38"/>
  <c r="H1068" i="38"/>
  <c r="G1068" i="38"/>
  <c r="F1068" i="38"/>
  <c r="E1068" i="38"/>
  <c r="H1067" i="38"/>
  <c r="G1067" i="38"/>
  <c r="F1067" i="38"/>
  <c r="E1067" i="38"/>
  <c r="H1066" i="38"/>
  <c r="G1066" i="38"/>
  <c r="F1066" i="38"/>
  <c r="E1066" i="38"/>
  <c r="H1065" i="38"/>
  <c r="G1065" i="38"/>
  <c r="F1065" i="38"/>
  <c r="E1065" i="38"/>
  <c r="H1064" i="38"/>
  <c r="G1064" i="38"/>
  <c r="F1064" i="38"/>
  <c r="E1064" i="38"/>
  <c r="H1063" i="38"/>
  <c r="G1063" i="38"/>
  <c r="F1063" i="38"/>
  <c r="E1063" i="38"/>
  <c r="H1062" i="38"/>
  <c r="G1062" i="38"/>
  <c r="F1062" i="38"/>
  <c r="E1062" i="38"/>
  <c r="H1061" i="38"/>
  <c r="G1061" i="38"/>
  <c r="F1061" i="38"/>
  <c r="E1061" i="38"/>
  <c r="H1060" i="38"/>
  <c r="G1060" i="38"/>
  <c r="F1060" i="38"/>
  <c r="E1060" i="38"/>
  <c r="H1059" i="38"/>
  <c r="G1059" i="38"/>
  <c r="F1059" i="38"/>
  <c r="E1059" i="38"/>
  <c r="H1058" i="38"/>
  <c r="G1058" i="38"/>
  <c r="F1058" i="38"/>
  <c r="E1058" i="38"/>
  <c r="H1057" i="38"/>
  <c r="G1057" i="38"/>
  <c r="F1057" i="38"/>
  <c r="E1057" i="38"/>
  <c r="H1056" i="38"/>
  <c r="G1056" i="38"/>
  <c r="F1056" i="38"/>
  <c r="E1056" i="38"/>
  <c r="H1055" i="38"/>
  <c r="G1055" i="38"/>
  <c r="F1055" i="38"/>
  <c r="E1055" i="38"/>
  <c r="H1054" i="38"/>
  <c r="G1054" i="38"/>
  <c r="F1054" i="38"/>
  <c r="E1054" i="38"/>
  <c r="H1053" i="38"/>
  <c r="G1053" i="38"/>
  <c r="F1053" i="38"/>
  <c r="E1053" i="38"/>
  <c r="H1052" i="38"/>
  <c r="G1052" i="38"/>
  <c r="F1052" i="38"/>
  <c r="E1052" i="38"/>
  <c r="H1051" i="38"/>
  <c r="G1051" i="38"/>
  <c r="F1051" i="38"/>
  <c r="E1051" i="38"/>
  <c r="H1050" i="38"/>
  <c r="G1050" i="38"/>
  <c r="F1050" i="38"/>
  <c r="E1050" i="38"/>
  <c r="H1049" i="38"/>
  <c r="G1049" i="38"/>
  <c r="F1049" i="38"/>
  <c r="E1049" i="38"/>
  <c r="H1048" i="38"/>
  <c r="G1048" i="38"/>
  <c r="F1048" i="38"/>
  <c r="E1048" i="38"/>
  <c r="H1047" i="38"/>
  <c r="G1047" i="38"/>
  <c r="F1047" i="38"/>
  <c r="E1047" i="38"/>
  <c r="H1046" i="38"/>
  <c r="G1046" i="38"/>
  <c r="F1046" i="38"/>
  <c r="E1046" i="38"/>
  <c r="H1045" i="38"/>
  <c r="G1045" i="38"/>
  <c r="F1045" i="38"/>
  <c r="E1045" i="38"/>
  <c r="H1044" i="38"/>
  <c r="G1044" i="38"/>
  <c r="F1044" i="38"/>
  <c r="E1044" i="38"/>
  <c r="H1043" i="38"/>
  <c r="G1043" i="38"/>
  <c r="F1043" i="38"/>
  <c r="E1043" i="38"/>
  <c r="H1042" i="38"/>
  <c r="G1042" i="38"/>
  <c r="F1042" i="38"/>
  <c r="E1042" i="38"/>
  <c r="H1041" i="38"/>
  <c r="G1041" i="38"/>
  <c r="F1041" i="38"/>
  <c r="E1041" i="38"/>
  <c r="H1040" i="38"/>
  <c r="G1040" i="38"/>
  <c r="F1040" i="38"/>
  <c r="E1040" i="38"/>
  <c r="H1039" i="38"/>
  <c r="G1039" i="38"/>
  <c r="F1039" i="38"/>
  <c r="E1039" i="38"/>
  <c r="H1038" i="38"/>
  <c r="G1038" i="38"/>
  <c r="F1038" i="38"/>
  <c r="E1038" i="38"/>
  <c r="H1037" i="38"/>
  <c r="G1037" i="38"/>
  <c r="F1037" i="38"/>
  <c r="E1037" i="38"/>
  <c r="H1036" i="38"/>
  <c r="G1036" i="38"/>
  <c r="F1036" i="38"/>
  <c r="E1036" i="38"/>
  <c r="H1035" i="38"/>
  <c r="G1035" i="38"/>
  <c r="F1035" i="38"/>
  <c r="E1035" i="38"/>
  <c r="H1034" i="38"/>
  <c r="G1034" i="38"/>
  <c r="F1034" i="38"/>
  <c r="E1034" i="38"/>
  <c r="H1033" i="38"/>
  <c r="G1033" i="38"/>
  <c r="F1033" i="38"/>
  <c r="E1033" i="38"/>
  <c r="H1032" i="38"/>
  <c r="G1032" i="38"/>
  <c r="F1032" i="38"/>
  <c r="E1032" i="38"/>
  <c r="H1031" i="38"/>
  <c r="G1031" i="38"/>
  <c r="F1031" i="38"/>
  <c r="E1031" i="38"/>
  <c r="H1030" i="38"/>
  <c r="G1030" i="38"/>
  <c r="F1030" i="38"/>
  <c r="E1030" i="38"/>
  <c r="H1029" i="38"/>
  <c r="G1029" i="38"/>
  <c r="F1029" i="38"/>
  <c r="E1029" i="38"/>
  <c r="H1028" i="38"/>
  <c r="G1028" i="38"/>
  <c r="F1028" i="38"/>
  <c r="E1028" i="38"/>
  <c r="H1027" i="38"/>
  <c r="G1027" i="38"/>
  <c r="F1027" i="38"/>
  <c r="E1027" i="38"/>
  <c r="H1026" i="38"/>
  <c r="G1026" i="38"/>
  <c r="F1026" i="38"/>
  <c r="E1026" i="38"/>
  <c r="H1025" i="38"/>
  <c r="G1025" i="38"/>
  <c r="F1025" i="38"/>
  <c r="E1025" i="38"/>
  <c r="H1024" i="38"/>
  <c r="G1024" i="38"/>
  <c r="F1024" i="38"/>
  <c r="E1024" i="38"/>
  <c r="H1023" i="38"/>
  <c r="G1023" i="38"/>
  <c r="F1023" i="38"/>
  <c r="E1023" i="38"/>
  <c r="H1022" i="38"/>
  <c r="G1022" i="38"/>
  <c r="F1022" i="38"/>
  <c r="E1022" i="38"/>
  <c r="H1021" i="38"/>
  <c r="G1021" i="38"/>
  <c r="F1021" i="38"/>
  <c r="E1021" i="38"/>
  <c r="H1020" i="38"/>
  <c r="G1020" i="38"/>
  <c r="F1020" i="38"/>
  <c r="E1020" i="38"/>
  <c r="H1019" i="38"/>
  <c r="G1019" i="38"/>
  <c r="F1019" i="38"/>
  <c r="E1019" i="38"/>
  <c r="H1018" i="38"/>
  <c r="G1018" i="38"/>
  <c r="F1018" i="38"/>
  <c r="E1018" i="38"/>
  <c r="H1017" i="38"/>
  <c r="G1017" i="38"/>
  <c r="F1017" i="38"/>
  <c r="E1017" i="38"/>
  <c r="H1016" i="38"/>
  <c r="G1016" i="38"/>
  <c r="F1016" i="38"/>
  <c r="E1016" i="38"/>
  <c r="H1015" i="38"/>
  <c r="G1015" i="38"/>
  <c r="F1015" i="38"/>
  <c r="E1015" i="38"/>
  <c r="H1014" i="38"/>
  <c r="G1014" i="38"/>
  <c r="F1014" i="38"/>
  <c r="E1014" i="38"/>
  <c r="H1013" i="38"/>
  <c r="G1013" i="38"/>
  <c r="F1013" i="38"/>
  <c r="E1013" i="38"/>
  <c r="H1012" i="38"/>
  <c r="G1012" i="38"/>
  <c r="F1012" i="38"/>
  <c r="E1012" i="38"/>
  <c r="H1011" i="38"/>
  <c r="G1011" i="38"/>
  <c r="F1011" i="38"/>
  <c r="E1011" i="38"/>
  <c r="H1010" i="38"/>
  <c r="G1010" i="38"/>
  <c r="F1010" i="38"/>
  <c r="E1010" i="38"/>
  <c r="H1009" i="38"/>
  <c r="G1009" i="38"/>
  <c r="F1009" i="38"/>
  <c r="E1009" i="38"/>
  <c r="H1008" i="38"/>
  <c r="G1008" i="38"/>
  <c r="F1008" i="38"/>
  <c r="E1008" i="38"/>
  <c r="H1007" i="38"/>
  <c r="G1007" i="38"/>
  <c r="F1007" i="38"/>
  <c r="E1007" i="38"/>
  <c r="H1006" i="38"/>
  <c r="G1006" i="38"/>
  <c r="F1006" i="38"/>
  <c r="E1006" i="38"/>
  <c r="H1005" i="38"/>
  <c r="G1005" i="38"/>
  <c r="F1005" i="38"/>
  <c r="E1005" i="38"/>
  <c r="H1004" i="38"/>
  <c r="G1004" i="38"/>
  <c r="F1004" i="38"/>
  <c r="E1004" i="38"/>
  <c r="H1003" i="38"/>
  <c r="G1003" i="38"/>
  <c r="F1003" i="38"/>
  <c r="E1003" i="38"/>
  <c r="H1002" i="38"/>
  <c r="G1002" i="38"/>
  <c r="F1002" i="38"/>
  <c r="E1002" i="38"/>
  <c r="H1001" i="38"/>
  <c r="G1001" i="38"/>
  <c r="F1001" i="38"/>
  <c r="E1001" i="38"/>
  <c r="H1000" i="38"/>
  <c r="G1000" i="38"/>
  <c r="F1000" i="38"/>
  <c r="E1000" i="38"/>
  <c r="H999" i="38"/>
  <c r="G999" i="38"/>
  <c r="F999" i="38"/>
  <c r="E999" i="38"/>
  <c r="H998" i="38"/>
  <c r="G998" i="38"/>
  <c r="F998" i="38"/>
  <c r="E998" i="38"/>
  <c r="H997" i="38"/>
  <c r="G997" i="38"/>
  <c r="F997" i="38"/>
  <c r="E997" i="38"/>
  <c r="H996" i="38"/>
  <c r="G996" i="38"/>
  <c r="F996" i="38"/>
  <c r="E996" i="38"/>
  <c r="H995" i="38"/>
  <c r="G995" i="38"/>
  <c r="F995" i="38"/>
  <c r="E995" i="38"/>
  <c r="H994" i="38"/>
  <c r="G994" i="38"/>
  <c r="F994" i="38"/>
  <c r="E994" i="38"/>
  <c r="H993" i="38"/>
  <c r="G993" i="38"/>
  <c r="F993" i="38"/>
  <c r="E993" i="38"/>
  <c r="H992" i="38"/>
  <c r="G992" i="38"/>
  <c r="F992" i="38"/>
  <c r="E992" i="38"/>
  <c r="H991" i="38"/>
  <c r="G991" i="38"/>
  <c r="F991" i="38"/>
  <c r="E991" i="38"/>
  <c r="H990" i="38"/>
  <c r="G990" i="38"/>
  <c r="F990" i="38"/>
  <c r="E990" i="38"/>
  <c r="H989" i="38"/>
  <c r="G989" i="38"/>
  <c r="F989" i="38"/>
  <c r="E989" i="38"/>
  <c r="H988" i="38"/>
  <c r="G988" i="38"/>
  <c r="F988" i="38"/>
  <c r="E988" i="38"/>
  <c r="H987" i="38"/>
  <c r="G987" i="38"/>
  <c r="F987" i="38"/>
  <c r="E987" i="38"/>
  <c r="H986" i="38"/>
  <c r="G986" i="38"/>
  <c r="F986" i="38"/>
  <c r="E986" i="38"/>
  <c r="H985" i="38"/>
  <c r="G985" i="38"/>
  <c r="F985" i="38"/>
  <c r="E985" i="38"/>
  <c r="H984" i="38"/>
  <c r="G984" i="38"/>
  <c r="F984" i="38"/>
  <c r="E984" i="38"/>
  <c r="H983" i="38"/>
  <c r="G983" i="38"/>
  <c r="F983" i="38"/>
  <c r="E983" i="38"/>
  <c r="H982" i="38"/>
  <c r="G982" i="38"/>
  <c r="F982" i="38"/>
  <c r="E982" i="38"/>
  <c r="H981" i="38"/>
  <c r="G981" i="38"/>
  <c r="F981" i="38"/>
  <c r="E981" i="38"/>
  <c r="H980" i="38"/>
  <c r="G980" i="38"/>
  <c r="F980" i="38"/>
  <c r="E980" i="38"/>
  <c r="H979" i="38"/>
  <c r="G979" i="38"/>
  <c r="F979" i="38"/>
  <c r="E979" i="38"/>
  <c r="H978" i="38"/>
  <c r="G978" i="38"/>
  <c r="F978" i="38"/>
  <c r="E978" i="38"/>
  <c r="H977" i="38"/>
  <c r="G977" i="38"/>
  <c r="F977" i="38"/>
  <c r="E977" i="38"/>
  <c r="H976" i="38"/>
  <c r="G976" i="38"/>
  <c r="F976" i="38"/>
  <c r="E976" i="38"/>
  <c r="H975" i="38"/>
  <c r="G975" i="38"/>
  <c r="F975" i="38"/>
  <c r="E975" i="38"/>
  <c r="H974" i="38"/>
  <c r="G974" i="38"/>
  <c r="F974" i="38"/>
  <c r="E974" i="38"/>
  <c r="H973" i="38"/>
  <c r="G973" i="38"/>
  <c r="F973" i="38"/>
  <c r="E973" i="38"/>
  <c r="H972" i="38"/>
  <c r="G972" i="38"/>
  <c r="F972" i="38"/>
  <c r="E972" i="38"/>
  <c r="H971" i="38"/>
  <c r="G971" i="38"/>
  <c r="F971" i="38"/>
  <c r="E971" i="38"/>
  <c r="H970" i="38"/>
  <c r="G970" i="38"/>
  <c r="F970" i="38"/>
  <c r="E970" i="38"/>
  <c r="H969" i="38"/>
  <c r="G969" i="38"/>
  <c r="F969" i="38"/>
  <c r="E969" i="38"/>
  <c r="H968" i="38"/>
  <c r="G968" i="38"/>
  <c r="F968" i="38"/>
  <c r="E968" i="38"/>
  <c r="H967" i="38"/>
  <c r="G967" i="38"/>
  <c r="F967" i="38"/>
  <c r="E967" i="38"/>
  <c r="H966" i="38"/>
  <c r="G966" i="38"/>
  <c r="F966" i="38"/>
  <c r="E966" i="38"/>
  <c r="H965" i="38"/>
  <c r="G965" i="38"/>
  <c r="F965" i="38"/>
  <c r="E965" i="38"/>
  <c r="H964" i="38"/>
  <c r="G964" i="38"/>
  <c r="F964" i="38"/>
  <c r="E964" i="38"/>
  <c r="H963" i="38"/>
  <c r="G963" i="38"/>
  <c r="F963" i="38"/>
  <c r="E963" i="38"/>
  <c r="H962" i="38"/>
  <c r="G962" i="38"/>
  <c r="F962" i="38"/>
  <c r="E962" i="38"/>
  <c r="H961" i="38"/>
  <c r="G961" i="38"/>
  <c r="F961" i="38"/>
  <c r="E961" i="38"/>
  <c r="H960" i="38"/>
  <c r="G960" i="38"/>
  <c r="F960" i="38"/>
  <c r="E960" i="38"/>
  <c r="H959" i="38"/>
  <c r="G959" i="38"/>
  <c r="F959" i="38"/>
  <c r="E959" i="38"/>
  <c r="H958" i="38"/>
  <c r="G958" i="38"/>
  <c r="F958" i="38"/>
  <c r="E958" i="38"/>
  <c r="H957" i="38"/>
  <c r="G957" i="38"/>
  <c r="F957" i="38"/>
  <c r="E957" i="38"/>
  <c r="H956" i="38"/>
  <c r="G956" i="38"/>
  <c r="F956" i="38"/>
  <c r="E956" i="38"/>
  <c r="H955" i="38"/>
  <c r="G955" i="38"/>
  <c r="F955" i="38"/>
  <c r="E955" i="38"/>
  <c r="H954" i="38"/>
  <c r="G954" i="38"/>
  <c r="F954" i="38"/>
  <c r="E954" i="38"/>
  <c r="H953" i="38"/>
  <c r="G953" i="38"/>
  <c r="F953" i="38"/>
  <c r="E953" i="38"/>
  <c r="H952" i="38"/>
  <c r="G952" i="38"/>
  <c r="F952" i="38"/>
  <c r="E952" i="38"/>
  <c r="H951" i="38"/>
  <c r="G951" i="38"/>
  <c r="F951" i="38"/>
  <c r="E951" i="38"/>
  <c r="H950" i="38"/>
  <c r="G950" i="38"/>
  <c r="F950" i="38"/>
  <c r="E950" i="38"/>
  <c r="H949" i="38"/>
  <c r="G949" i="38"/>
  <c r="F949" i="38"/>
  <c r="E949" i="38"/>
  <c r="H948" i="38"/>
  <c r="G948" i="38"/>
  <c r="F948" i="38"/>
  <c r="E948" i="38"/>
  <c r="H947" i="38"/>
  <c r="G947" i="38"/>
  <c r="F947" i="38"/>
  <c r="E947" i="38"/>
  <c r="H946" i="38"/>
  <c r="G946" i="38"/>
  <c r="F946" i="38"/>
  <c r="E946" i="38"/>
  <c r="H945" i="38"/>
  <c r="G945" i="38"/>
  <c r="F945" i="38"/>
  <c r="E945" i="38"/>
  <c r="H944" i="38"/>
  <c r="G944" i="38"/>
  <c r="F944" i="38"/>
  <c r="E944" i="38"/>
  <c r="H943" i="38"/>
  <c r="G943" i="38"/>
  <c r="F943" i="38"/>
  <c r="E943" i="38"/>
  <c r="H942" i="38"/>
  <c r="G942" i="38"/>
  <c r="F942" i="38"/>
  <c r="E942" i="38"/>
  <c r="H941" i="38"/>
  <c r="G941" i="38"/>
  <c r="F941" i="38"/>
  <c r="E941" i="38"/>
  <c r="H940" i="38"/>
  <c r="G940" i="38"/>
  <c r="F940" i="38"/>
  <c r="E940" i="38"/>
  <c r="H939" i="38"/>
  <c r="G939" i="38"/>
  <c r="F939" i="38"/>
  <c r="E939" i="38"/>
  <c r="H938" i="38"/>
  <c r="G938" i="38"/>
  <c r="F938" i="38"/>
  <c r="E938" i="38"/>
  <c r="H937" i="38"/>
  <c r="G937" i="38"/>
  <c r="F937" i="38"/>
  <c r="E937" i="38"/>
  <c r="H936" i="38"/>
  <c r="G936" i="38"/>
  <c r="F936" i="38"/>
  <c r="E936" i="38"/>
  <c r="H935" i="38"/>
  <c r="G935" i="38"/>
  <c r="F935" i="38"/>
  <c r="E935" i="38"/>
  <c r="H934" i="38"/>
  <c r="G934" i="38"/>
  <c r="F934" i="38"/>
  <c r="E934" i="38"/>
  <c r="H933" i="38"/>
  <c r="G933" i="38"/>
  <c r="F933" i="38"/>
  <c r="E933" i="38"/>
  <c r="H932" i="38"/>
  <c r="G932" i="38"/>
  <c r="F932" i="38"/>
  <c r="E932" i="38"/>
  <c r="H931" i="38"/>
  <c r="G931" i="38"/>
  <c r="F931" i="38"/>
  <c r="E931" i="38"/>
  <c r="H930" i="38"/>
  <c r="G930" i="38"/>
  <c r="F930" i="38"/>
  <c r="E930" i="38"/>
  <c r="H929" i="38"/>
  <c r="G929" i="38"/>
  <c r="F929" i="38"/>
  <c r="E929" i="38"/>
  <c r="H928" i="38"/>
  <c r="G928" i="38"/>
  <c r="F928" i="38"/>
  <c r="E928" i="38"/>
  <c r="H927" i="38"/>
  <c r="G927" i="38"/>
  <c r="F927" i="38"/>
  <c r="E927" i="38"/>
  <c r="H926" i="38"/>
  <c r="G926" i="38"/>
  <c r="F926" i="38"/>
  <c r="E926" i="38"/>
  <c r="H925" i="38"/>
  <c r="G925" i="38"/>
  <c r="F925" i="38"/>
  <c r="E925" i="38"/>
  <c r="H924" i="38"/>
  <c r="G924" i="38"/>
  <c r="F924" i="38"/>
  <c r="E924" i="38"/>
  <c r="H923" i="38"/>
  <c r="G923" i="38"/>
  <c r="F923" i="38"/>
  <c r="E923" i="38"/>
  <c r="H922" i="38"/>
  <c r="G922" i="38"/>
  <c r="F922" i="38"/>
  <c r="E922" i="38"/>
  <c r="H921" i="38"/>
  <c r="G921" i="38"/>
  <c r="F921" i="38"/>
  <c r="E921" i="38"/>
  <c r="H920" i="38"/>
  <c r="G920" i="38"/>
  <c r="F920" i="38"/>
  <c r="E920" i="38"/>
  <c r="H919" i="38"/>
  <c r="G919" i="38"/>
  <c r="F919" i="38"/>
  <c r="E919" i="38"/>
  <c r="H918" i="38"/>
  <c r="G918" i="38"/>
  <c r="F918" i="38"/>
  <c r="E918" i="38"/>
  <c r="H917" i="38"/>
  <c r="G917" i="38"/>
  <c r="F917" i="38"/>
  <c r="E917" i="38"/>
  <c r="H916" i="38"/>
  <c r="G916" i="38"/>
  <c r="F916" i="38"/>
  <c r="E916" i="38"/>
  <c r="H915" i="38"/>
  <c r="G915" i="38"/>
  <c r="F915" i="38"/>
  <c r="E915" i="38"/>
  <c r="H914" i="38"/>
  <c r="G914" i="38"/>
  <c r="F914" i="38"/>
  <c r="E914" i="38"/>
  <c r="H913" i="38"/>
  <c r="G913" i="38"/>
  <c r="F913" i="38"/>
  <c r="E913" i="38"/>
  <c r="H912" i="38"/>
  <c r="G912" i="38"/>
  <c r="F912" i="38"/>
  <c r="E912" i="38"/>
  <c r="H911" i="38"/>
  <c r="G911" i="38"/>
  <c r="F911" i="38"/>
  <c r="E911" i="38"/>
  <c r="H910" i="38"/>
  <c r="G910" i="38"/>
  <c r="F910" i="38"/>
  <c r="E910" i="38"/>
  <c r="H909" i="38"/>
  <c r="G909" i="38"/>
  <c r="F909" i="38"/>
  <c r="E909" i="38"/>
  <c r="H908" i="38"/>
  <c r="G908" i="38"/>
  <c r="F908" i="38"/>
  <c r="E908" i="38"/>
  <c r="H907" i="38"/>
  <c r="G907" i="38"/>
  <c r="F907" i="38"/>
  <c r="E907" i="38"/>
  <c r="H906" i="38"/>
  <c r="G906" i="38"/>
  <c r="F906" i="38"/>
  <c r="E906" i="38"/>
  <c r="H905" i="38"/>
  <c r="G905" i="38"/>
  <c r="F905" i="38"/>
  <c r="E905" i="38"/>
  <c r="H904" i="38"/>
  <c r="G904" i="38"/>
  <c r="F904" i="38"/>
  <c r="E904" i="38"/>
  <c r="H903" i="38"/>
  <c r="G903" i="38"/>
  <c r="F903" i="38"/>
  <c r="E903" i="38"/>
  <c r="H902" i="38"/>
  <c r="G902" i="38"/>
  <c r="F902" i="38"/>
  <c r="E902" i="38"/>
  <c r="H901" i="38"/>
  <c r="G901" i="38"/>
  <c r="F901" i="38"/>
  <c r="E901" i="38"/>
  <c r="H900" i="38"/>
  <c r="G900" i="38"/>
  <c r="F900" i="38"/>
  <c r="E900" i="38"/>
  <c r="H899" i="38"/>
  <c r="G899" i="38"/>
  <c r="F899" i="38"/>
  <c r="E899" i="38"/>
  <c r="H898" i="38"/>
  <c r="G898" i="38"/>
  <c r="F898" i="38"/>
  <c r="E898" i="38"/>
  <c r="H897" i="38"/>
  <c r="G897" i="38"/>
  <c r="F897" i="38"/>
  <c r="E897" i="38"/>
  <c r="H896" i="38"/>
  <c r="G896" i="38"/>
  <c r="F896" i="38"/>
  <c r="E896" i="38"/>
  <c r="H895" i="38"/>
  <c r="G895" i="38"/>
  <c r="F895" i="38"/>
  <c r="E895" i="38"/>
  <c r="H894" i="38"/>
  <c r="G894" i="38"/>
  <c r="F894" i="38"/>
  <c r="E894" i="38"/>
  <c r="H893" i="38"/>
  <c r="G893" i="38"/>
  <c r="F893" i="38"/>
  <c r="E893" i="38"/>
  <c r="H892" i="38"/>
  <c r="G892" i="38"/>
  <c r="F892" i="38"/>
  <c r="E892" i="38"/>
  <c r="H891" i="38"/>
  <c r="G891" i="38"/>
  <c r="F891" i="38"/>
  <c r="E891" i="38"/>
  <c r="H890" i="38"/>
  <c r="G890" i="38"/>
  <c r="F890" i="38"/>
  <c r="E890" i="38"/>
  <c r="H889" i="38"/>
  <c r="G889" i="38"/>
  <c r="F889" i="38"/>
  <c r="E889" i="38"/>
  <c r="H888" i="38"/>
  <c r="G888" i="38"/>
  <c r="F888" i="38"/>
  <c r="E888" i="38"/>
  <c r="H887" i="38"/>
  <c r="G887" i="38"/>
  <c r="F887" i="38"/>
  <c r="E887" i="38"/>
  <c r="H886" i="38"/>
  <c r="G886" i="38"/>
  <c r="F886" i="38"/>
  <c r="E886" i="38"/>
  <c r="H885" i="38"/>
  <c r="G885" i="38"/>
  <c r="F885" i="38"/>
  <c r="E885" i="38"/>
  <c r="H884" i="38"/>
  <c r="G884" i="38"/>
  <c r="F884" i="38"/>
  <c r="E884" i="38"/>
  <c r="H883" i="38"/>
  <c r="G883" i="38"/>
  <c r="F883" i="38"/>
  <c r="E883" i="38"/>
  <c r="H882" i="38"/>
  <c r="G882" i="38"/>
  <c r="F882" i="38"/>
  <c r="E882" i="38"/>
  <c r="H881" i="38"/>
  <c r="G881" i="38"/>
  <c r="F881" i="38"/>
  <c r="E881" i="38"/>
  <c r="H880" i="38"/>
  <c r="G880" i="38"/>
  <c r="F880" i="38"/>
  <c r="E880" i="38"/>
  <c r="H879" i="38"/>
  <c r="G879" i="38"/>
  <c r="F879" i="38"/>
  <c r="E879" i="38"/>
  <c r="H878" i="38"/>
  <c r="G878" i="38"/>
  <c r="F878" i="38"/>
  <c r="E878" i="38"/>
  <c r="H877" i="38"/>
  <c r="G877" i="38"/>
  <c r="F877" i="38"/>
  <c r="E877" i="38"/>
  <c r="H876" i="38"/>
  <c r="G876" i="38"/>
  <c r="F876" i="38"/>
  <c r="E876" i="38"/>
  <c r="H875" i="38"/>
  <c r="G875" i="38"/>
  <c r="F875" i="38"/>
  <c r="E875" i="38"/>
  <c r="H874" i="38"/>
  <c r="G874" i="38"/>
  <c r="F874" i="38"/>
  <c r="E874" i="38"/>
  <c r="H873" i="38"/>
  <c r="G873" i="38"/>
  <c r="F873" i="38"/>
  <c r="E873" i="38"/>
  <c r="H872" i="38"/>
  <c r="G872" i="38"/>
  <c r="F872" i="38"/>
  <c r="E872" i="38"/>
  <c r="H871" i="38"/>
  <c r="G871" i="38"/>
  <c r="F871" i="38"/>
  <c r="E871" i="38"/>
  <c r="H870" i="38"/>
  <c r="G870" i="38"/>
  <c r="F870" i="38"/>
  <c r="E870" i="38"/>
  <c r="H869" i="38"/>
  <c r="G869" i="38"/>
  <c r="F869" i="38"/>
  <c r="E869" i="38"/>
  <c r="H868" i="38"/>
  <c r="G868" i="38"/>
  <c r="F868" i="38"/>
  <c r="E868" i="38"/>
  <c r="H867" i="38"/>
  <c r="G867" i="38"/>
  <c r="F867" i="38"/>
  <c r="E867" i="38"/>
  <c r="H866" i="38"/>
  <c r="G866" i="38"/>
  <c r="F866" i="38"/>
  <c r="E866" i="38"/>
  <c r="H865" i="38"/>
  <c r="G865" i="38"/>
  <c r="F865" i="38"/>
  <c r="E865" i="38"/>
  <c r="H864" i="38"/>
  <c r="G864" i="38"/>
  <c r="F864" i="38"/>
  <c r="E864" i="38"/>
  <c r="H863" i="38"/>
  <c r="G863" i="38"/>
  <c r="F863" i="38"/>
  <c r="E863" i="38"/>
  <c r="H862" i="38"/>
  <c r="G862" i="38"/>
  <c r="F862" i="38"/>
  <c r="E862" i="38"/>
  <c r="H861" i="38"/>
  <c r="G861" i="38"/>
  <c r="F861" i="38"/>
  <c r="E861" i="38"/>
  <c r="H860" i="38"/>
  <c r="G860" i="38"/>
  <c r="F860" i="38"/>
  <c r="E860" i="38"/>
  <c r="H859" i="38"/>
  <c r="G859" i="38"/>
  <c r="F859" i="38"/>
  <c r="E859" i="38"/>
  <c r="H858" i="38"/>
  <c r="G858" i="38"/>
  <c r="F858" i="38"/>
  <c r="E858" i="38"/>
  <c r="H857" i="38"/>
  <c r="G857" i="38"/>
  <c r="F857" i="38"/>
  <c r="E857" i="38"/>
  <c r="H856" i="38"/>
  <c r="G856" i="38"/>
  <c r="F856" i="38"/>
  <c r="E856" i="38"/>
  <c r="H855" i="38"/>
  <c r="G855" i="38"/>
  <c r="F855" i="38"/>
  <c r="E855" i="38"/>
  <c r="H854" i="38"/>
  <c r="G854" i="38"/>
  <c r="F854" i="38"/>
  <c r="E854" i="38"/>
  <c r="H853" i="38"/>
  <c r="G853" i="38"/>
  <c r="F853" i="38"/>
  <c r="E853" i="38"/>
  <c r="H852" i="38"/>
  <c r="G852" i="38"/>
  <c r="F852" i="38"/>
  <c r="E852" i="38"/>
  <c r="H851" i="38"/>
  <c r="G851" i="38"/>
  <c r="F851" i="38"/>
  <c r="E851" i="38"/>
  <c r="H850" i="38"/>
  <c r="G850" i="38"/>
  <c r="F850" i="38"/>
  <c r="E850" i="38"/>
  <c r="H849" i="38"/>
  <c r="G849" i="38"/>
  <c r="F849" i="38"/>
  <c r="E849" i="38"/>
  <c r="H848" i="38"/>
  <c r="G848" i="38"/>
  <c r="F848" i="38"/>
  <c r="E848" i="38"/>
  <c r="H847" i="38"/>
  <c r="G847" i="38"/>
  <c r="F847" i="38"/>
  <c r="E847" i="38"/>
  <c r="H846" i="38"/>
  <c r="G846" i="38"/>
  <c r="F846" i="38"/>
  <c r="E846" i="38"/>
  <c r="H845" i="38"/>
  <c r="G845" i="38"/>
  <c r="F845" i="38"/>
  <c r="E845" i="38"/>
  <c r="H844" i="38"/>
  <c r="G844" i="38"/>
  <c r="F844" i="38"/>
  <c r="E844" i="38"/>
  <c r="H843" i="38"/>
  <c r="G843" i="38"/>
  <c r="F843" i="38"/>
  <c r="E843" i="38"/>
  <c r="H842" i="38"/>
  <c r="G842" i="38"/>
  <c r="F842" i="38"/>
  <c r="E842" i="38"/>
  <c r="H841" i="38"/>
  <c r="G841" i="38"/>
  <c r="F841" i="38"/>
  <c r="E841" i="38"/>
  <c r="H840" i="38"/>
  <c r="G840" i="38"/>
  <c r="F840" i="38"/>
  <c r="E840" i="38"/>
  <c r="H839" i="38"/>
  <c r="G839" i="38"/>
  <c r="F839" i="38"/>
  <c r="E839" i="38"/>
  <c r="H838" i="38"/>
  <c r="G838" i="38"/>
  <c r="F838" i="38"/>
  <c r="E838" i="38"/>
  <c r="H837" i="38"/>
  <c r="G837" i="38"/>
  <c r="F837" i="38"/>
  <c r="E837" i="38"/>
  <c r="H836" i="38"/>
  <c r="G836" i="38"/>
  <c r="F836" i="38"/>
  <c r="E836" i="38"/>
  <c r="H835" i="38"/>
  <c r="G835" i="38"/>
  <c r="F835" i="38"/>
  <c r="E835" i="38"/>
  <c r="H834" i="38"/>
  <c r="G834" i="38"/>
  <c r="F834" i="38"/>
  <c r="E834" i="38"/>
  <c r="H833" i="38"/>
  <c r="G833" i="38"/>
  <c r="F833" i="38"/>
  <c r="E833" i="38"/>
  <c r="H832" i="38"/>
  <c r="G832" i="38"/>
  <c r="F832" i="38"/>
  <c r="E832" i="38"/>
  <c r="H831" i="38"/>
  <c r="G831" i="38"/>
  <c r="F831" i="38"/>
  <c r="E831" i="38"/>
  <c r="H830" i="38"/>
  <c r="G830" i="38"/>
  <c r="F830" i="38"/>
  <c r="E830" i="38"/>
  <c r="H829" i="38"/>
  <c r="G829" i="38"/>
  <c r="F829" i="38"/>
  <c r="E829" i="38"/>
  <c r="H828" i="38"/>
  <c r="G828" i="38"/>
  <c r="F828" i="38"/>
  <c r="E828" i="38"/>
  <c r="H827" i="38"/>
  <c r="G827" i="38"/>
  <c r="F827" i="38"/>
  <c r="E827" i="38"/>
  <c r="H826" i="38"/>
  <c r="G826" i="38"/>
  <c r="F826" i="38"/>
  <c r="E826" i="38"/>
  <c r="H825" i="38"/>
  <c r="G825" i="38"/>
  <c r="F825" i="38"/>
  <c r="E825" i="38"/>
  <c r="H824" i="38"/>
  <c r="G824" i="38"/>
  <c r="F824" i="38"/>
  <c r="E824" i="38"/>
  <c r="H823" i="38"/>
  <c r="G823" i="38"/>
  <c r="F823" i="38"/>
  <c r="E823" i="38"/>
  <c r="H822" i="38"/>
  <c r="G822" i="38"/>
  <c r="F822" i="38"/>
  <c r="E822" i="38"/>
  <c r="H821" i="38"/>
  <c r="G821" i="38"/>
  <c r="F821" i="38"/>
  <c r="E821" i="38"/>
  <c r="H820" i="38"/>
  <c r="G820" i="38"/>
  <c r="F820" i="38"/>
  <c r="E820" i="38"/>
  <c r="H819" i="38"/>
  <c r="G819" i="38"/>
  <c r="F819" i="38"/>
  <c r="E819" i="38"/>
  <c r="H818" i="38"/>
  <c r="G818" i="38"/>
  <c r="F818" i="38"/>
  <c r="E818" i="38"/>
  <c r="H817" i="38"/>
  <c r="G817" i="38"/>
  <c r="F817" i="38"/>
  <c r="E817" i="38"/>
  <c r="H816" i="38"/>
  <c r="G816" i="38"/>
  <c r="F816" i="38"/>
  <c r="E816" i="38"/>
  <c r="H815" i="38"/>
  <c r="G815" i="38"/>
  <c r="F815" i="38"/>
  <c r="E815" i="38"/>
  <c r="H814" i="38"/>
  <c r="G814" i="38"/>
  <c r="F814" i="38"/>
  <c r="E814" i="38"/>
  <c r="H813" i="38"/>
  <c r="G813" i="38"/>
  <c r="F813" i="38"/>
  <c r="E813" i="38"/>
  <c r="H812" i="38"/>
  <c r="G812" i="38"/>
  <c r="F812" i="38"/>
  <c r="E812" i="38"/>
  <c r="H811" i="38"/>
  <c r="G811" i="38"/>
  <c r="F811" i="38"/>
  <c r="E811" i="38"/>
  <c r="H810" i="38"/>
  <c r="G810" i="38"/>
  <c r="F810" i="38"/>
  <c r="E810" i="38"/>
  <c r="H809" i="38"/>
  <c r="G809" i="38"/>
  <c r="F809" i="38"/>
  <c r="E809" i="38"/>
  <c r="H808" i="38"/>
  <c r="G808" i="38"/>
  <c r="F808" i="38"/>
  <c r="E808" i="38"/>
  <c r="H807" i="38"/>
  <c r="G807" i="38"/>
  <c r="F807" i="38"/>
  <c r="E807" i="38"/>
  <c r="H806" i="38"/>
  <c r="G806" i="38"/>
  <c r="F806" i="38"/>
  <c r="E806" i="38"/>
  <c r="H805" i="38"/>
  <c r="G805" i="38"/>
  <c r="F805" i="38"/>
  <c r="E805" i="38"/>
  <c r="H804" i="38"/>
  <c r="G804" i="38"/>
  <c r="F804" i="38"/>
  <c r="E804" i="38"/>
  <c r="H803" i="38"/>
  <c r="G803" i="38"/>
  <c r="F803" i="38"/>
  <c r="E803" i="38"/>
  <c r="H802" i="38"/>
  <c r="G802" i="38"/>
  <c r="F802" i="38"/>
  <c r="E802" i="38"/>
  <c r="H801" i="38"/>
  <c r="G801" i="38"/>
  <c r="F801" i="38"/>
  <c r="E801" i="38"/>
  <c r="H800" i="38"/>
  <c r="G800" i="38"/>
  <c r="F800" i="38"/>
  <c r="E800" i="38"/>
  <c r="H799" i="38"/>
  <c r="G799" i="38"/>
  <c r="F799" i="38"/>
  <c r="E799" i="38"/>
  <c r="H798" i="38"/>
  <c r="G798" i="38"/>
  <c r="F798" i="38"/>
  <c r="E798" i="38"/>
  <c r="H797" i="38"/>
  <c r="G797" i="38"/>
  <c r="F797" i="38"/>
  <c r="E797" i="38"/>
  <c r="H796" i="38"/>
  <c r="G796" i="38"/>
  <c r="F796" i="38"/>
  <c r="E796" i="38"/>
  <c r="H795" i="38"/>
  <c r="G795" i="38"/>
  <c r="F795" i="38"/>
  <c r="E795" i="38"/>
  <c r="H794" i="38"/>
  <c r="G794" i="38"/>
  <c r="F794" i="38"/>
  <c r="E794" i="38"/>
  <c r="H793" i="38"/>
  <c r="G793" i="38"/>
  <c r="F793" i="38"/>
  <c r="E793" i="38"/>
  <c r="H792" i="38"/>
  <c r="G792" i="38"/>
  <c r="F792" i="38"/>
  <c r="E792" i="38"/>
  <c r="H791" i="38"/>
  <c r="G791" i="38"/>
  <c r="F791" i="38"/>
  <c r="E791" i="38"/>
  <c r="H790" i="38"/>
  <c r="G790" i="38"/>
  <c r="F790" i="38"/>
  <c r="E790" i="38"/>
  <c r="H789" i="38"/>
  <c r="G789" i="38"/>
  <c r="F789" i="38"/>
  <c r="E789" i="38"/>
  <c r="H788" i="38"/>
  <c r="G788" i="38"/>
  <c r="F788" i="38"/>
  <c r="E788" i="38"/>
  <c r="H787" i="38"/>
  <c r="G787" i="38"/>
  <c r="F787" i="38"/>
  <c r="E787" i="38"/>
  <c r="H786" i="38"/>
  <c r="G786" i="38"/>
  <c r="F786" i="38"/>
  <c r="E786" i="38"/>
  <c r="H785" i="38"/>
  <c r="G785" i="38"/>
  <c r="F785" i="38"/>
  <c r="E785" i="38"/>
  <c r="H784" i="38"/>
  <c r="G784" i="38"/>
  <c r="F784" i="38"/>
  <c r="E784" i="38"/>
  <c r="H783" i="38"/>
  <c r="G783" i="38"/>
  <c r="F783" i="38"/>
  <c r="E783" i="38"/>
  <c r="H782" i="38"/>
  <c r="G782" i="38"/>
  <c r="F782" i="38"/>
  <c r="E782" i="38"/>
  <c r="H781" i="38"/>
  <c r="G781" i="38"/>
  <c r="F781" i="38"/>
  <c r="E781" i="38"/>
  <c r="H780" i="38"/>
  <c r="G780" i="38"/>
  <c r="F780" i="38"/>
  <c r="E780" i="38"/>
  <c r="H779" i="38"/>
  <c r="G779" i="38"/>
  <c r="F779" i="38"/>
  <c r="E779" i="38"/>
  <c r="H778" i="38"/>
  <c r="G778" i="38"/>
  <c r="F778" i="38"/>
  <c r="E778" i="38"/>
  <c r="H777" i="38"/>
  <c r="G777" i="38"/>
  <c r="F777" i="38"/>
  <c r="E777" i="38"/>
  <c r="H776" i="38"/>
  <c r="G776" i="38"/>
  <c r="F776" i="38"/>
  <c r="E776" i="38"/>
  <c r="H775" i="38"/>
  <c r="G775" i="38"/>
  <c r="F775" i="38"/>
  <c r="E775" i="38"/>
  <c r="H774" i="38"/>
  <c r="G774" i="38"/>
  <c r="F774" i="38"/>
  <c r="E774" i="38"/>
  <c r="H773" i="38"/>
  <c r="G773" i="38"/>
  <c r="F773" i="38"/>
  <c r="E773" i="38"/>
  <c r="H772" i="38"/>
  <c r="G772" i="38"/>
  <c r="F772" i="38"/>
  <c r="E772" i="38"/>
  <c r="H771" i="38"/>
  <c r="G771" i="38"/>
  <c r="F771" i="38"/>
  <c r="E771" i="38"/>
  <c r="H770" i="38"/>
  <c r="G770" i="38"/>
  <c r="F770" i="38"/>
  <c r="E770" i="38"/>
  <c r="H769" i="38"/>
  <c r="G769" i="38"/>
  <c r="F769" i="38"/>
  <c r="E769" i="38"/>
  <c r="H768" i="38"/>
  <c r="G768" i="38"/>
  <c r="F768" i="38"/>
  <c r="E768" i="38"/>
  <c r="H767" i="38"/>
  <c r="G767" i="38"/>
  <c r="F767" i="38"/>
  <c r="E767" i="38"/>
  <c r="H766" i="38"/>
  <c r="G766" i="38"/>
  <c r="F766" i="38"/>
  <c r="E766" i="38"/>
  <c r="H765" i="38"/>
  <c r="G765" i="38"/>
  <c r="F765" i="38"/>
  <c r="E765" i="38"/>
  <c r="H764" i="38"/>
  <c r="G764" i="38"/>
  <c r="F764" i="38"/>
  <c r="E764" i="38"/>
  <c r="H763" i="38"/>
  <c r="G763" i="38"/>
  <c r="F763" i="38"/>
  <c r="E763" i="38"/>
  <c r="H762" i="38"/>
  <c r="G762" i="38"/>
  <c r="F762" i="38"/>
  <c r="E762" i="38"/>
  <c r="H761" i="38"/>
  <c r="G761" i="38"/>
  <c r="F761" i="38"/>
  <c r="E761" i="38"/>
  <c r="H760" i="38"/>
  <c r="G760" i="38"/>
  <c r="F760" i="38"/>
  <c r="E760" i="38"/>
  <c r="H759" i="38"/>
  <c r="G759" i="38"/>
  <c r="F759" i="38"/>
  <c r="E759" i="38"/>
  <c r="H758" i="38"/>
  <c r="G758" i="38"/>
  <c r="F758" i="38"/>
  <c r="E758" i="38"/>
  <c r="H757" i="38"/>
  <c r="G757" i="38"/>
  <c r="F757" i="38"/>
  <c r="E757" i="38"/>
  <c r="H756" i="38"/>
  <c r="G756" i="38"/>
  <c r="F756" i="38"/>
  <c r="E756" i="38"/>
  <c r="H755" i="38"/>
  <c r="G755" i="38"/>
  <c r="F755" i="38"/>
  <c r="E755" i="38"/>
  <c r="H754" i="38"/>
  <c r="G754" i="38"/>
  <c r="F754" i="38"/>
  <c r="E754" i="38"/>
  <c r="H753" i="38"/>
  <c r="G753" i="38"/>
  <c r="F753" i="38"/>
  <c r="E753" i="38"/>
  <c r="H752" i="38"/>
  <c r="G752" i="38"/>
  <c r="F752" i="38"/>
  <c r="E752" i="38"/>
  <c r="H751" i="38"/>
  <c r="G751" i="38"/>
  <c r="F751" i="38"/>
  <c r="E751" i="38"/>
  <c r="H750" i="38"/>
  <c r="G750" i="38"/>
  <c r="F750" i="38"/>
  <c r="E750" i="38"/>
  <c r="H749" i="38"/>
  <c r="G749" i="38"/>
  <c r="F749" i="38"/>
  <c r="E749" i="38"/>
  <c r="H748" i="38"/>
  <c r="G748" i="38"/>
  <c r="F748" i="38"/>
  <c r="E748" i="38"/>
  <c r="H747" i="38"/>
  <c r="G747" i="38"/>
  <c r="F747" i="38"/>
  <c r="E747" i="38"/>
  <c r="H746" i="38"/>
  <c r="G746" i="38"/>
  <c r="F746" i="38"/>
  <c r="E746" i="38"/>
  <c r="H745" i="38"/>
  <c r="G745" i="38"/>
  <c r="F745" i="38"/>
  <c r="E745" i="38"/>
  <c r="H744" i="38"/>
  <c r="G744" i="38"/>
  <c r="F744" i="38"/>
  <c r="E744" i="38"/>
  <c r="H743" i="38"/>
  <c r="G743" i="38"/>
  <c r="F743" i="38"/>
  <c r="E743" i="38"/>
  <c r="H742" i="38"/>
  <c r="G742" i="38"/>
  <c r="F742" i="38"/>
  <c r="E742" i="38"/>
  <c r="H741" i="38"/>
  <c r="G741" i="38"/>
  <c r="F741" i="38"/>
  <c r="E741" i="38"/>
  <c r="H740" i="38"/>
  <c r="G740" i="38"/>
  <c r="F740" i="38"/>
  <c r="E740" i="38"/>
  <c r="H739" i="38"/>
  <c r="G739" i="38"/>
  <c r="F739" i="38"/>
  <c r="E739" i="38"/>
  <c r="H738" i="38"/>
  <c r="G738" i="38"/>
  <c r="F738" i="38"/>
  <c r="E738" i="38"/>
  <c r="H737" i="38"/>
  <c r="G737" i="38"/>
  <c r="F737" i="38"/>
  <c r="E737" i="38"/>
  <c r="H736" i="38"/>
  <c r="G736" i="38"/>
  <c r="F736" i="38"/>
  <c r="E736" i="38"/>
  <c r="H735" i="38"/>
  <c r="G735" i="38"/>
  <c r="F735" i="38"/>
  <c r="E735" i="38"/>
  <c r="H734" i="38"/>
  <c r="G734" i="38"/>
  <c r="F734" i="38"/>
  <c r="E734" i="38"/>
  <c r="H733" i="38"/>
  <c r="G733" i="38"/>
  <c r="F733" i="38"/>
  <c r="E733" i="38"/>
  <c r="H732" i="38"/>
  <c r="G732" i="38"/>
  <c r="F732" i="38"/>
  <c r="E732" i="38"/>
  <c r="H731" i="38"/>
  <c r="G731" i="38"/>
  <c r="F731" i="38"/>
  <c r="E731" i="38"/>
  <c r="H730" i="38"/>
  <c r="G730" i="38"/>
  <c r="F730" i="38"/>
  <c r="E730" i="38"/>
  <c r="H729" i="38"/>
  <c r="G729" i="38"/>
  <c r="F729" i="38"/>
  <c r="E729" i="38"/>
  <c r="H728" i="38"/>
  <c r="G728" i="38"/>
  <c r="F728" i="38"/>
  <c r="E728" i="38"/>
  <c r="H727" i="38"/>
  <c r="G727" i="38"/>
  <c r="F727" i="38"/>
  <c r="E727" i="38"/>
  <c r="H726" i="38"/>
  <c r="G726" i="38"/>
  <c r="F726" i="38"/>
  <c r="E726" i="38"/>
  <c r="H725" i="38"/>
  <c r="G725" i="38"/>
  <c r="F725" i="38"/>
  <c r="E725" i="38"/>
  <c r="H724" i="38"/>
  <c r="G724" i="38"/>
  <c r="F724" i="38"/>
  <c r="E724" i="38"/>
  <c r="H723" i="38"/>
  <c r="G723" i="38"/>
  <c r="F723" i="38"/>
  <c r="E723" i="38"/>
  <c r="H722" i="38"/>
  <c r="G722" i="38"/>
  <c r="F722" i="38"/>
  <c r="E722" i="38"/>
  <c r="H721" i="38"/>
  <c r="G721" i="38"/>
  <c r="F721" i="38"/>
  <c r="E721" i="38"/>
  <c r="H720" i="38"/>
  <c r="G720" i="38"/>
  <c r="F720" i="38"/>
  <c r="E720" i="38"/>
  <c r="H719" i="38"/>
  <c r="G719" i="38"/>
  <c r="F719" i="38"/>
  <c r="E719" i="38"/>
  <c r="H718" i="38"/>
  <c r="G718" i="38"/>
  <c r="F718" i="38"/>
  <c r="E718" i="38"/>
  <c r="H717" i="38"/>
  <c r="G717" i="38"/>
  <c r="F717" i="38"/>
  <c r="E717" i="38"/>
  <c r="H716" i="38"/>
  <c r="G716" i="38"/>
  <c r="F716" i="38"/>
  <c r="E716" i="38"/>
  <c r="H715" i="38"/>
  <c r="G715" i="38"/>
  <c r="F715" i="38"/>
  <c r="E715" i="38"/>
  <c r="H714" i="38"/>
  <c r="G714" i="38"/>
  <c r="F714" i="38"/>
  <c r="E714" i="38"/>
  <c r="H713" i="38"/>
  <c r="G713" i="38"/>
  <c r="F713" i="38"/>
  <c r="E713" i="38"/>
  <c r="H712" i="38"/>
  <c r="G712" i="38"/>
  <c r="F712" i="38"/>
  <c r="E712" i="38"/>
  <c r="H711" i="38"/>
  <c r="G711" i="38"/>
  <c r="F711" i="38"/>
  <c r="E711" i="38"/>
  <c r="H710" i="38"/>
  <c r="G710" i="38"/>
  <c r="F710" i="38"/>
  <c r="E710" i="38"/>
  <c r="H709" i="38"/>
  <c r="G709" i="38"/>
  <c r="F709" i="38"/>
  <c r="E709" i="38"/>
  <c r="H708" i="38"/>
  <c r="G708" i="38"/>
  <c r="F708" i="38"/>
  <c r="E708" i="38"/>
  <c r="H707" i="38"/>
  <c r="G707" i="38"/>
  <c r="F707" i="38"/>
  <c r="E707" i="38"/>
  <c r="H706" i="38"/>
  <c r="G706" i="38"/>
  <c r="F706" i="38"/>
  <c r="E706" i="38"/>
  <c r="H705" i="38"/>
  <c r="G705" i="38"/>
  <c r="F705" i="38"/>
  <c r="E705" i="38"/>
  <c r="H704" i="38"/>
  <c r="G704" i="38"/>
  <c r="F704" i="38"/>
  <c r="E704" i="38"/>
  <c r="H703" i="38"/>
  <c r="G703" i="38"/>
  <c r="F703" i="38"/>
  <c r="E703" i="38"/>
  <c r="H702" i="38"/>
  <c r="G702" i="38"/>
  <c r="F702" i="38"/>
  <c r="E702" i="38"/>
  <c r="H701" i="38"/>
  <c r="G701" i="38"/>
  <c r="F701" i="38"/>
  <c r="E701" i="38"/>
  <c r="H700" i="38"/>
  <c r="G700" i="38"/>
  <c r="F700" i="38"/>
  <c r="E700" i="38"/>
  <c r="H699" i="38"/>
  <c r="G699" i="38"/>
  <c r="F699" i="38"/>
  <c r="E699" i="38"/>
  <c r="H698" i="38"/>
  <c r="G698" i="38"/>
  <c r="F698" i="38"/>
  <c r="E698" i="38"/>
  <c r="H697" i="38"/>
  <c r="G697" i="38"/>
  <c r="F697" i="38"/>
  <c r="E697" i="38"/>
  <c r="H696" i="38"/>
  <c r="G696" i="38"/>
  <c r="F696" i="38"/>
  <c r="E696" i="38"/>
  <c r="H695" i="38"/>
  <c r="G695" i="38"/>
  <c r="F695" i="38"/>
  <c r="E695" i="38"/>
  <c r="H694" i="38"/>
  <c r="G694" i="38"/>
  <c r="F694" i="38"/>
  <c r="E694" i="38"/>
  <c r="H693" i="38"/>
  <c r="G693" i="38"/>
  <c r="F693" i="38"/>
  <c r="E693" i="38"/>
  <c r="H692" i="38"/>
  <c r="G692" i="38"/>
  <c r="F692" i="38"/>
  <c r="E692" i="38"/>
  <c r="H691" i="38"/>
  <c r="G691" i="38"/>
  <c r="F691" i="38"/>
  <c r="E691" i="38"/>
  <c r="H690" i="38"/>
  <c r="G690" i="38"/>
  <c r="F690" i="38"/>
  <c r="E690" i="38"/>
  <c r="H689" i="38"/>
  <c r="G689" i="38"/>
  <c r="F689" i="38"/>
  <c r="E689" i="38"/>
  <c r="H688" i="38"/>
  <c r="G688" i="38"/>
  <c r="F688" i="38"/>
  <c r="E688" i="38"/>
  <c r="H687" i="38"/>
  <c r="G687" i="38"/>
  <c r="F687" i="38"/>
  <c r="E687" i="38"/>
  <c r="H686" i="38"/>
  <c r="G686" i="38"/>
  <c r="F686" i="38"/>
  <c r="E686" i="38"/>
  <c r="H685" i="38"/>
  <c r="G685" i="38"/>
  <c r="F685" i="38"/>
  <c r="E685" i="38"/>
  <c r="H684" i="38"/>
  <c r="G684" i="38"/>
  <c r="F684" i="38"/>
  <c r="E684" i="38"/>
  <c r="H683" i="38"/>
  <c r="G683" i="38"/>
  <c r="F683" i="38"/>
  <c r="E683" i="38"/>
  <c r="H682" i="38"/>
  <c r="G682" i="38"/>
  <c r="F682" i="38"/>
  <c r="E682" i="38"/>
  <c r="H681" i="38"/>
  <c r="G681" i="38"/>
  <c r="F681" i="38"/>
  <c r="E681" i="38"/>
  <c r="H680" i="38"/>
  <c r="G680" i="38"/>
  <c r="F680" i="38"/>
  <c r="E680" i="38"/>
  <c r="H679" i="38"/>
  <c r="G679" i="38"/>
  <c r="F679" i="38"/>
  <c r="E679" i="38"/>
  <c r="H678" i="38"/>
  <c r="G678" i="38"/>
  <c r="F678" i="38"/>
  <c r="E678" i="38"/>
  <c r="H677" i="38"/>
  <c r="G677" i="38"/>
  <c r="F677" i="38"/>
  <c r="E677" i="38"/>
  <c r="H676" i="38"/>
  <c r="G676" i="38"/>
  <c r="F676" i="38"/>
  <c r="E676" i="38"/>
  <c r="H675" i="38"/>
  <c r="G675" i="38"/>
  <c r="F675" i="38"/>
  <c r="E675" i="38"/>
  <c r="H674" i="38"/>
  <c r="G674" i="38"/>
  <c r="F674" i="38"/>
  <c r="E674" i="38"/>
  <c r="H673" i="38"/>
  <c r="G673" i="38"/>
  <c r="F673" i="38"/>
  <c r="E673" i="38"/>
  <c r="H672" i="38"/>
  <c r="G672" i="38"/>
  <c r="F672" i="38"/>
  <c r="E672" i="38"/>
  <c r="H671" i="38"/>
  <c r="G671" i="38"/>
  <c r="F671" i="38"/>
  <c r="E671" i="38"/>
  <c r="H670" i="38"/>
  <c r="G670" i="38"/>
  <c r="F670" i="38"/>
  <c r="E670" i="38"/>
  <c r="H669" i="38"/>
  <c r="G669" i="38"/>
  <c r="F669" i="38"/>
  <c r="E669" i="38"/>
  <c r="H668" i="38"/>
  <c r="G668" i="38"/>
  <c r="F668" i="38"/>
  <c r="E668" i="38"/>
  <c r="H667" i="38"/>
  <c r="G667" i="38"/>
  <c r="F667" i="38"/>
  <c r="E667" i="38"/>
  <c r="H666" i="38"/>
  <c r="G666" i="38"/>
  <c r="F666" i="38"/>
  <c r="E666" i="38"/>
  <c r="H665" i="38"/>
  <c r="G665" i="38"/>
  <c r="F665" i="38"/>
  <c r="E665" i="38"/>
  <c r="H664" i="38"/>
  <c r="G664" i="38"/>
  <c r="F664" i="38"/>
  <c r="E664" i="38"/>
  <c r="H663" i="38"/>
  <c r="G663" i="38"/>
  <c r="F663" i="38"/>
  <c r="E663" i="38"/>
  <c r="H662" i="38"/>
  <c r="G662" i="38"/>
  <c r="F662" i="38"/>
  <c r="E662" i="38"/>
  <c r="H661" i="38"/>
  <c r="G661" i="38"/>
  <c r="F661" i="38"/>
  <c r="E661" i="38"/>
  <c r="H660" i="38"/>
  <c r="G660" i="38"/>
  <c r="F660" i="38"/>
  <c r="E660" i="38"/>
  <c r="H659" i="38"/>
  <c r="G659" i="38"/>
  <c r="F659" i="38"/>
  <c r="E659" i="38"/>
  <c r="H658" i="38"/>
  <c r="G658" i="38"/>
  <c r="F658" i="38"/>
  <c r="E658" i="38"/>
  <c r="H657" i="38"/>
  <c r="G657" i="38"/>
  <c r="F657" i="38"/>
  <c r="E657" i="38"/>
  <c r="H656" i="38"/>
  <c r="G656" i="38"/>
  <c r="F656" i="38"/>
  <c r="E656" i="38"/>
  <c r="H655" i="38"/>
  <c r="G655" i="38"/>
  <c r="F655" i="38"/>
  <c r="E655" i="38"/>
  <c r="H654" i="38"/>
  <c r="G654" i="38"/>
  <c r="F654" i="38"/>
  <c r="E654" i="38"/>
  <c r="H653" i="38"/>
  <c r="G653" i="38"/>
  <c r="F653" i="38"/>
  <c r="E653" i="38"/>
  <c r="H652" i="38"/>
  <c r="G652" i="38"/>
  <c r="F652" i="38"/>
  <c r="E652" i="38"/>
  <c r="H651" i="38"/>
  <c r="G651" i="38"/>
  <c r="F651" i="38"/>
  <c r="E651" i="38"/>
  <c r="H650" i="38"/>
  <c r="G650" i="38"/>
  <c r="F650" i="38"/>
  <c r="E650" i="38"/>
  <c r="H649" i="38"/>
  <c r="G649" i="38"/>
  <c r="F649" i="38"/>
  <c r="E649" i="38"/>
  <c r="H648" i="38"/>
  <c r="G648" i="38"/>
  <c r="F648" i="38"/>
  <c r="E648" i="38"/>
  <c r="H647" i="38"/>
  <c r="G647" i="38"/>
  <c r="F647" i="38"/>
  <c r="E647" i="38"/>
  <c r="H646" i="38"/>
  <c r="G646" i="38"/>
  <c r="F646" i="38"/>
  <c r="E646" i="38"/>
  <c r="H645" i="38"/>
  <c r="G645" i="38"/>
  <c r="F645" i="38"/>
  <c r="E645" i="38"/>
  <c r="H644" i="38"/>
  <c r="G644" i="38"/>
  <c r="F644" i="38"/>
  <c r="E644" i="38"/>
  <c r="H643" i="38"/>
  <c r="G643" i="38"/>
  <c r="F643" i="38"/>
  <c r="E643" i="38"/>
  <c r="H642" i="38"/>
  <c r="G642" i="38"/>
  <c r="F642" i="38"/>
  <c r="E642" i="38"/>
  <c r="H641" i="38"/>
  <c r="G641" i="38"/>
  <c r="F641" i="38"/>
  <c r="E641" i="38"/>
  <c r="H640" i="38"/>
  <c r="G640" i="38"/>
  <c r="F640" i="38"/>
  <c r="E640" i="38"/>
  <c r="H639" i="38"/>
  <c r="G639" i="38"/>
  <c r="F639" i="38"/>
  <c r="E639" i="38"/>
  <c r="H638" i="38"/>
  <c r="G638" i="38"/>
  <c r="F638" i="38"/>
  <c r="E638" i="38"/>
  <c r="H637" i="38"/>
  <c r="G637" i="38"/>
  <c r="F637" i="38"/>
  <c r="E637" i="38"/>
  <c r="H636" i="38"/>
  <c r="G636" i="38"/>
  <c r="F636" i="38"/>
  <c r="E636" i="38"/>
  <c r="H635" i="38"/>
  <c r="G635" i="38"/>
  <c r="F635" i="38"/>
  <c r="E635" i="38"/>
  <c r="H634" i="38"/>
  <c r="G634" i="38"/>
  <c r="F634" i="38"/>
  <c r="E634" i="38"/>
  <c r="H633" i="38"/>
  <c r="G633" i="38"/>
  <c r="F633" i="38"/>
  <c r="E633" i="38"/>
  <c r="H632" i="38"/>
  <c r="G632" i="38"/>
  <c r="F632" i="38"/>
  <c r="E632" i="38"/>
  <c r="H631" i="38"/>
  <c r="G631" i="38"/>
  <c r="F631" i="38"/>
  <c r="E631" i="38"/>
  <c r="H630" i="38"/>
  <c r="G630" i="38"/>
  <c r="F630" i="38"/>
  <c r="E630" i="38"/>
  <c r="H629" i="38"/>
  <c r="G629" i="38"/>
  <c r="F629" i="38"/>
  <c r="E629" i="38"/>
  <c r="H628" i="38"/>
  <c r="G628" i="38"/>
  <c r="F628" i="38"/>
  <c r="E628" i="38"/>
  <c r="H627" i="38"/>
  <c r="G627" i="38"/>
  <c r="F627" i="38"/>
  <c r="E627" i="38"/>
  <c r="H626" i="38"/>
  <c r="G626" i="38"/>
  <c r="F626" i="38"/>
  <c r="E626" i="38"/>
  <c r="H625" i="38"/>
  <c r="G625" i="38"/>
  <c r="F625" i="38"/>
  <c r="E625" i="38"/>
  <c r="H624" i="38"/>
  <c r="G624" i="38"/>
  <c r="F624" i="38"/>
  <c r="E624" i="38"/>
  <c r="H623" i="38"/>
  <c r="G623" i="38"/>
  <c r="F623" i="38"/>
  <c r="E623" i="38"/>
  <c r="H622" i="38"/>
  <c r="G622" i="38"/>
  <c r="F622" i="38"/>
  <c r="E622" i="38"/>
  <c r="H621" i="38"/>
  <c r="G621" i="38"/>
  <c r="F621" i="38"/>
  <c r="E621" i="38"/>
  <c r="H620" i="38"/>
  <c r="G620" i="38"/>
  <c r="F620" i="38"/>
  <c r="E620" i="38"/>
  <c r="H619" i="38"/>
  <c r="G619" i="38"/>
  <c r="F619" i="38"/>
  <c r="E619" i="38"/>
  <c r="H618" i="38"/>
  <c r="G618" i="38"/>
  <c r="F618" i="38"/>
  <c r="E618" i="38"/>
  <c r="H617" i="38"/>
  <c r="G617" i="38"/>
  <c r="F617" i="38"/>
  <c r="E617" i="38"/>
  <c r="H616" i="38"/>
  <c r="G616" i="38"/>
  <c r="F616" i="38"/>
  <c r="E616" i="38"/>
  <c r="H615" i="38"/>
  <c r="G615" i="38"/>
  <c r="F615" i="38"/>
  <c r="E615" i="38"/>
  <c r="H614" i="38"/>
  <c r="G614" i="38"/>
  <c r="F614" i="38"/>
  <c r="E614" i="38"/>
  <c r="H613" i="38"/>
  <c r="G613" i="38"/>
  <c r="F613" i="38"/>
  <c r="E613" i="38"/>
  <c r="H612" i="38"/>
  <c r="G612" i="38"/>
  <c r="F612" i="38"/>
  <c r="E612" i="38"/>
  <c r="H611" i="38"/>
  <c r="G611" i="38"/>
  <c r="F611" i="38"/>
  <c r="E611" i="38"/>
  <c r="H610" i="38"/>
  <c r="G610" i="38"/>
  <c r="F610" i="38"/>
  <c r="E610" i="38"/>
  <c r="H609" i="38"/>
  <c r="G609" i="38"/>
  <c r="F609" i="38"/>
  <c r="E609" i="38"/>
  <c r="H608" i="38"/>
  <c r="G608" i="38"/>
  <c r="F608" i="38"/>
  <c r="E608" i="38"/>
  <c r="H607" i="38"/>
  <c r="G607" i="38"/>
  <c r="F607" i="38"/>
  <c r="E607" i="38"/>
  <c r="H606" i="38"/>
  <c r="G606" i="38"/>
  <c r="F606" i="38"/>
  <c r="E606" i="38"/>
  <c r="H605" i="38"/>
  <c r="G605" i="38"/>
  <c r="F605" i="38"/>
  <c r="E605" i="38"/>
  <c r="H604" i="38"/>
  <c r="G604" i="38"/>
  <c r="F604" i="38"/>
  <c r="E604" i="38"/>
  <c r="H603" i="38"/>
  <c r="G603" i="38"/>
  <c r="F603" i="38"/>
  <c r="E603" i="38"/>
  <c r="H602" i="38"/>
  <c r="G602" i="38"/>
  <c r="F602" i="38"/>
  <c r="E602" i="38"/>
  <c r="H601" i="38"/>
  <c r="G601" i="38"/>
  <c r="F601" i="38"/>
  <c r="E601" i="38"/>
  <c r="H600" i="38"/>
  <c r="G600" i="38"/>
  <c r="F600" i="38"/>
  <c r="E600" i="38"/>
  <c r="H599" i="38"/>
  <c r="G599" i="38"/>
  <c r="F599" i="38"/>
  <c r="E599" i="38"/>
  <c r="H598" i="38"/>
  <c r="G598" i="38"/>
  <c r="F598" i="38"/>
  <c r="E598" i="38"/>
  <c r="H597" i="38"/>
  <c r="G597" i="38"/>
  <c r="F597" i="38"/>
  <c r="E597" i="38"/>
  <c r="H596" i="38"/>
  <c r="G596" i="38"/>
  <c r="F596" i="38"/>
  <c r="E596" i="38"/>
  <c r="H595" i="38"/>
  <c r="G595" i="38"/>
  <c r="F595" i="38"/>
  <c r="E595" i="38"/>
  <c r="H594" i="38"/>
  <c r="G594" i="38"/>
  <c r="F594" i="38"/>
  <c r="E594" i="38"/>
  <c r="H593" i="38"/>
  <c r="G593" i="38"/>
  <c r="F593" i="38"/>
  <c r="E593" i="38"/>
  <c r="H592" i="38"/>
  <c r="G592" i="38"/>
  <c r="F592" i="38"/>
  <c r="E592" i="38"/>
  <c r="H591" i="38"/>
  <c r="G591" i="38"/>
  <c r="F591" i="38"/>
  <c r="E591" i="38"/>
  <c r="H590" i="38"/>
  <c r="G590" i="38"/>
  <c r="F590" i="38"/>
  <c r="E590" i="38"/>
  <c r="H589" i="38"/>
  <c r="G589" i="38"/>
  <c r="F589" i="38"/>
  <c r="E589" i="38"/>
  <c r="H588" i="38"/>
  <c r="G588" i="38"/>
  <c r="F588" i="38"/>
  <c r="E588" i="38"/>
  <c r="H587" i="38"/>
  <c r="G587" i="38"/>
  <c r="F587" i="38"/>
  <c r="E587" i="38"/>
  <c r="H586" i="38"/>
  <c r="G586" i="38"/>
  <c r="F586" i="38"/>
  <c r="E586" i="38"/>
  <c r="H585" i="38"/>
  <c r="G585" i="38"/>
  <c r="F585" i="38"/>
  <c r="E585" i="38"/>
  <c r="H584" i="38"/>
  <c r="G584" i="38"/>
  <c r="F584" i="38"/>
  <c r="E584" i="38"/>
  <c r="H583" i="38"/>
  <c r="G583" i="38"/>
  <c r="F583" i="38"/>
  <c r="E583" i="38"/>
  <c r="H582" i="38"/>
  <c r="G582" i="38"/>
  <c r="F582" i="38"/>
  <c r="E582" i="38"/>
  <c r="H581" i="38"/>
  <c r="G581" i="38"/>
  <c r="F581" i="38"/>
  <c r="E581" i="38"/>
  <c r="H580" i="38"/>
  <c r="G580" i="38"/>
  <c r="F580" i="38"/>
  <c r="E580" i="38"/>
  <c r="H579" i="38"/>
  <c r="G579" i="38"/>
  <c r="F579" i="38"/>
  <c r="E579" i="38"/>
  <c r="H578" i="38"/>
  <c r="G578" i="38"/>
  <c r="F578" i="38"/>
  <c r="E578" i="38"/>
  <c r="H577" i="38"/>
  <c r="G577" i="38"/>
  <c r="F577" i="38"/>
  <c r="E577" i="38"/>
  <c r="H576" i="38"/>
  <c r="G576" i="38"/>
  <c r="F576" i="38"/>
  <c r="E576" i="38"/>
  <c r="H575" i="38"/>
  <c r="G575" i="38"/>
  <c r="F575" i="38"/>
  <c r="E575" i="38"/>
  <c r="H574" i="38"/>
  <c r="G574" i="38"/>
  <c r="F574" i="38"/>
  <c r="E574" i="38"/>
  <c r="H573" i="38"/>
  <c r="G573" i="38"/>
  <c r="F573" i="38"/>
  <c r="E573" i="38"/>
  <c r="H572" i="38"/>
  <c r="G572" i="38"/>
  <c r="F572" i="38"/>
  <c r="E572" i="38"/>
  <c r="H571" i="38"/>
  <c r="G571" i="38"/>
  <c r="F571" i="38"/>
  <c r="E571" i="38"/>
  <c r="H570" i="38"/>
  <c r="G570" i="38"/>
  <c r="F570" i="38"/>
  <c r="E570" i="38"/>
  <c r="H569" i="38"/>
  <c r="G569" i="38"/>
  <c r="F569" i="38"/>
  <c r="E569" i="38"/>
  <c r="H568" i="38"/>
  <c r="G568" i="38"/>
  <c r="F568" i="38"/>
  <c r="E568" i="38"/>
  <c r="H567" i="38"/>
  <c r="G567" i="38"/>
  <c r="F567" i="38"/>
  <c r="E567" i="38"/>
  <c r="H566" i="38"/>
  <c r="G566" i="38"/>
  <c r="F566" i="38"/>
  <c r="E566" i="38"/>
  <c r="H565" i="38"/>
  <c r="G565" i="38"/>
  <c r="F565" i="38"/>
  <c r="E565" i="38"/>
  <c r="H564" i="38"/>
  <c r="G564" i="38"/>
  <c r="F564" i="38"/>
  <c r="E564" i="38"/>
  <c r="H563" i="38"/>
  <c r="G563" i="38"/>
  <c r="F563" i="38"/>
  <c r="E563" i="38"/>
  <c r="H562" i="38"/>
  <c r="G562" i="38"/>
  <c r="F562" i="38"/>
  <c r="E562" i="38"/>
  <c r="H561" i="38"/>
  <c r="G561" i="38"/>
  <c r="F561" i="38"/>
  <c r="E561" i="38"/>
  <c r="H560" i="38"/>
  <c r="G560" i="38"/>
  <c r="F560" i="38"/>
  <c r="E560" i="38"/>
  <c r="H559" i="38"/>
  <c r="G559" i="38"/>
  <c r="F559" i="38"/>
  <c r="E559" i="38"/>
  <c r="H558" i="38"/>
  <c r="G558" i="38"/>
  <c r="F558" i="38"/>
  <c r="E558" i="38"/>
  <c r="H557" i="38"/>
  <c r="G557" i="38"/>
  <c r="F557" i="38"/>
  <c r="E557" i="38"/>
  <c r="H556" i="38"/>
  <c r="G556" i="38"/>
  <c r="F556" i="38"/>
  <c r="E556" i="38"/>
  <c r="H555" i="38"/>
  <c r="G555" i="38"/>
  <c r="F555" i="38"/>
  <c r="E555" i="38"/>
  <c r="H554" i="38"/>
  <c r="G554" i="38"/>
  <c r="F554" i="38"/>
  <c r="E554" i="38"/>
  <c r="H553" i="38"/>
  <c r="G553" i="38"/>
  <c r="F553" i="38"/>
  <c r="E553" i="38"/>
  <c r="H552" i="38"/>
  <c r="G552" i="38"/>
  <c r="F552" i="38"/>
  <c r="E552" i="38"/>
  <c r="H551" i="38"/>
  <c r="G551" i="38"/>
  <c r="F551" i="38"/>
  <c r="E551" i="38"/>
  <c r="H550" i="38"/>
  <c r="G550" i="38"/>
  <c r="F550" i="38"/>
  <c r="E550" i="38"/>
  <c r="H549" i="38"/>
  <c r="G549" i="38"/>
  <c r="F549" i="38"/>
  <c r="E549" i="38"/>
  <c r="H548" i="38"/>
  <c r="G548" i="38"/>
  <c r="F548" i="38"/>
  <c r="E548" i="38"/>
  <c r="H547" i="38"/>
  <c r="G547" i="38"/>
  <c r="F547" i="38"/>
  <c r="E547" i="38"/>
  <c r="H546" i="38"/>
  <c r="G546" i="38"/>
  <c r="F546" i="38"/>
  <c r="E546" i="38"/>
  <c r="H545" i="38"/>
  <c r="G545" i="38"/>
  <c r="F545" i="38"/>
  <c r="E545" i="38"/>
  <c r="H544" i="38"/>
  <c r="G544" i="38"/>
  <c r="F544" i="38"/>
  <c r="E544" i="38"/>
  <c r="H543" i="38"/>
  <c r="G543" i="38"/>
  <c r="F543" i="38"/>
  <c r="E543" i="38"/>
  <c r="H542" i="38"/>
  <c r="G542" i="38"/>
  <c r="F542" i="38"/>
  <c r="E542" i="38"/>
  <c r="H541" i="38"/>
  <c r="G541" i="38"/>
  <c r="F541" i="38"/>
  <c r="E541" i="38"/>
  <c r="H540" i="38"/>
  <c r="G540" i="38"/>
  <c r="F540" i="38"/>
  <c r="E540" i="38"/>
  <c r="H539" i="38"/>
  <c r="G539" i="38"/>
  <c r="F539" i="38"/>
  <c r="E539" i="38"/>
  <c r="H538" i="38"/>
  <c r="G538" i="38"/>
  <c r="F538" i="38"/>
  <c r="E538" i="38"/>
  <c r="H537" i="38"/>
  <c r="G537" i="38"/>
  <c r="F537" i="38"/>
  <c r="E537" i="38"/>
  <c r="H536" i="38"/>
  <c r="G536" i="38"/>
  <c r="F536" i="38"/>
  <c r="E536" i="38"/>
  <c r="H535" i="38"/>
  <c r="G535" i="38"/>
  <c r="F535" i="38"/>
  <c r="E535" i="38"/>
  <c r="H534" i="38"/>
  <c r="G534" i="38"/>
  <c r="F534" i="38"/>
  <c r="E534" i="38"/>
  <c r="H533" i="38"/>
  <c r="G533" i="38"/>
  <c r="F533" i="38"/>
  <c r="E533" i="38"/>
  <c r="H532" i="38"/>
  <c r="G532" i="38"/>
  <c r="F532" i="38"/>
  <c r="E532" i="38"/>
  <c r="H531" i="38"/>
  <c r="G531" i="38"/>
  <c r="F531" i="38"/>
  <c r="E531" i="38"/>
  <c r="H530" i="38"/>
  <c r="G530" i="38"/>
  <c r="F530" i="38"/>
  <c r="E530" i="38"/>
  <c r="H529" i="38"/>
  <c r="G529" i="38"/>
  <c r="F529" i="38"/>
  <c r="E529" i="38"/>
  <c r="H528" i="38"/>
  <c r="G528" i="38"/>
  <c r="F528" i="38"/>
  <c r="E528" i="38"/>
  <c r="H527" i="38"/>
  <c r="G527" i="38"/>
  <c r="F527" i="38"/>
  <c r="E527" i="38"/>
  <c r="H526" i="38"/>
  <c r="G526" i="38"/>
  <c r="F526" i="38"/>
  <c r="E526" i="38"/>
  <c r="H525" i="38"/>
  <c r="G525" i="38"/>
  <c r="F525" i="38"/>
  <c r="E525" i="38"/>
  <c r="H524" i="38"/>
  <c r="G524" i="38"/>
  <c r="F524" i="38"/>
  <c r="E524" i="38"/>
  <c r="H523" i="38"/>
  <c r="G523" i="38"/>
  <c r="F523" i="38"/>
  <c r="E523" i="38"/>
  <c r="H522" i="38"/>
  <c r="G522" i="38"/>
  <c r="F522" i="38"/>
  <c r="E522" i="38"/>
  <c r="H521" i="38"/>
  <c r="G521" i="38"/>
  <c r="F521" i="38"/>
  <c r="E521" i="38"/>
  <c r="H520" i="38"/>
  <c r="G520" i="38"/>
  <c r="F520" i="38"/>
  <c r="E520" i="38"/>
  <c r="H519" i="38"/>
  <c r="G519" i="38"/>
  <c r="F519" i="38"/>
  <c r="E519" i="38"/>
  <c r="H518" i="38"/>
  <c r="G518" i="38"/>
  <c r="F518" i="38"/>
  <c r="E518" i="38"/>
  <c r="H517" i="38"/>
  <c r="G517" i="38"/>
  <c r="F517" i="38"/>
  <c r="E517" i="38"/>
  <c r="H516" i="38"/>
  <c r="G516" i="38"/>
  <c r="F516" i="38"/>
  <c r="E516" i="38"/>
  <c r="H515" i="38"/>
  <c r="G515" i="38"/>
  <c r="F515" i="38"/>
  <c r="E515" i="38"/>
  <c r="H514" i="38"/>
  <c r="G514" i="38"/>
  <c r="F514" i="38"/>
  <c r="E514" i="38"/>
  <c r="H513" i="38"/>
  <c r="G513" i="38"/>
  <c r="F513" i="38"/>
  <c r="E513" i="38"/>
  <c r="H512" i="38"/>
  <c r="G512" i="38"/>
  <c r="F512" i="38"/>
  <c r="E512" i="38"/>
  <c r="H511" i="38"/>
  <c r="G511" i="38"/>
  <c r="F511" i="38"/>
  <c r="E511" i="38"/>
  <c r="H510" i="38"/>
  <c r="G510" i="38"/>
  <c r="F510" i="38"/>
  <c r="E510" i="38"/>
  <c r="H509" i="38"/>
  <c r="G509" i="38"/>
  <c r="F509" i="38"/>
  <c r="E509" i="38"/>
  <c r="H508" i="38"/>
  <c r="G508" i="38"/>
  <c r="F508" i="38"/>
  <c r="E508" i="38"/>
  <c r="H507" i="38"/>
  <c r="G507" i="38"/>
  <c r="F507" i="38"/>
  <c r="E507" i="38"/>
  <c r="H506" i="38"/>
  <c r="G506" i="38"/>
  <c r="F506" i="38"/>
  <c r="E506" i="38"/>
  <c r="H505" i="38"/>
  <c r="G505" i="38"/>
  <c r="F505" i="38"/>
  <c r="E505" i="38"/>
  <c r="H504" i="38"/>
  <c r="G504" i="38"/>
  <c r="F504" i="38"/>
  <c r="E504" i="38"/>
  <c r="H503" i="38"/>
  <c r="G503" i="38"/>
  <c r="F503" i="38"/>
  <c r="E503" i="38"/>
  <c r="H502" i="38"/>
  <c r="G502" i="38"/>
  <c r="F502" i="38"/>
  <c r="E502" i="38"/>
  <c r="H501" i="38"/>
  <c r="G501" i="38"/>
  <c r="F501" i="38"/>
  <c r="E501" i="38"/>
  <c r="H500" i="38"/>
  <c r="G500" i="38"/>
  <c r="F500" i="38"/>
  <c r="E500" i="38"/>
  <c r="H499" i="38"/>
  <c r="G499" i="38"/>
  <c r="F499" i="38"/>
  <c r="E499" i="38"/>
  <c r="H498" i="38"/>
  <c r="G498" i="38"/>
  <c r="F498" i="38"/>
  <c r="E498" i="38"/>
  <c r="H497" i="38"/>
  <c r="G497" i="38"/>
  <c r="F497" i="38"/>
  <c r="E497" i="38"/>
  <c r="H496" i="38"/>
  <c r="G496" i="38"/>
  <c r="F496" i="38"/>
  <c r="E496" i="38"/>
  <c r="H495" i="38"/>
  <c r="G495" i="38"/>
  <c r="F495" i="38"/>
  <c r="E495" i="38"/>
  <c r="H494" i="38"/>
  <c r="G494" i="38"/>
  <c r="F494" i="38"/>
  <c r="E494" i="38"/>
  <c r="H493" i="38"/>
  <c r="G493" i="38"/>
  <c r="F493" i="38"/>
  <c r="E493" i="38"/>
  <c r="H492" i="38"/>
  <c r="G492" i="38"/>
  <c r="F492" i="38"/>
  <c r="E492" i="38"/>
  <c r="H491" i="38"/>
  <c r="G491" i="38"/>
  <c r="F491" i="38"/>
  <c r="E491" i="38"/>
  <c r="H490" i="38"/>
  <c r="G490" i="38"/>
  <c r="F490" i="38"/>
  <c r="E490" i="38"/>
  <c r="H489" i="38"/>
  <c r="G489" i="38"/>
  <c r="F489" i="38"/>
  <c r="E489" i="38"/>
  <c r="H488" i="38"/>
  <c r="G488" i="38"/>
  <c r="F488" i="38"/>
  <c r="E488" i="38"/>
  <c r="H487" i="38"/>
  <c r="G487" i="38"/>
  <c r="F487" i="38"/>
  <c r="E487" i="38"/>
  <c r="H486" i="38"/>
  <c r="G486" i="38"/>
  <c r="F486" i="38"/>
  <c r="E486" i="38"/>
  <c r="H485" i="38"/>
  <c r="G485" i="38"/>
  <c r="F485" i="38"/>
  <c r="E485" i="38"/>
  <c r="H484" i="38"/>
  <c r="G484" i="38"/>
  <c r="F484" i="38"/>
  <c r="E484" i="38"/>
  <c r="H483" i="38"/>
  <c r="G483" i="38"/>
  <c r="F483" i="38"/>
  <c r="E483" i="38"/>
  <c r="H482" i="38"/>
  <c r="G482" i="38"/>
  <c r="F482" i="38"/>
  <c r="E482" i="38"/>
  <c r="H481" i="38"/>
  <c r="G481" i="38"/>
  <c r="F481" i="38"/>
  <c r="E481" i="38"/>
  <c r="H480" i="38"/>
  <c r="G480" i="38"/>
  <c r="F480" i="38"/>
  <c r="E480" i="38"/>
  <c r="H479" i="38"/>
  <c r="G479" i="38"/>
  <c r="F479" i="38"/>
  <c r="E479" i="38"/>
  <c r="H478" i="38"/>
  <c r="G478" i="38"/>
  <c r="F478" i="38"/>
  <c r="E478" i="38"/>
  <c r="H477" i="38"/>
  <c r="G477" i="38"/>
  <c r="F477" i="38"/>
  <c r="E477" i="38"/>
  <c r="H476" i="38"/>
  <c r="G476" i="38"/>
  <c r="F476" i="38"/>
  <c r="E476" i="38"/>
  <c r="H475" i="38"/>
  <c r="G475" i="38"/>
  <c r="F475" i="38"/>
  <c r="E475" i="38"/>
  <c r="H474" i="38"/>
  <c r="G474" i="38"/>
  <c r="F474" i="38"/>
  <c r="E474" i="38"/>
  <c r="H473" i="38"/>
  <c r="G473" i="38"/>
  <c r="F473" i="38"/>
  <c r="E473" i="38"/>
  <c r="H472" i="38"/>
  <c r="G472" i="38"/>
  <c r="F472" i="38"/>
  <c r="E472" i="38"/>
  <c r="H471" i="38"/>
  <c r="G471" i="38"/>
  <c r="F471" i="38"/>
  <c r="E471" i="38"/>
  <c r="H470" i="38"/>
  <c r="G470" i="38"/>
  <c r="F470" i="38"/>
  <c r="E470" i="38"/>
  <c r="H469" i="38"/>
  <c r="G469" i="38"/>
  <c r="F469" i="38"/>
  <c r="E469" i="38"/>
  <c r="H468" i="38"/>
  <c r="G468" i="38"/>
  <c r="F468" i="38"/>
  <c r="E468" i="38"/>
  <c r="H467" i="38"/>
  <c r="G467" i="38"/>
  <c r="F467" i="38"/>
  <c r="E467" i="38"/>
  <c r="H466" i="38"/>
  <c r="G466" i="38"/>
  <c r="F466" i="38"/>
  <c r="E466" i="38"/>
  <c r="H465" i="38"/>
  <c r="G465" i="38"/>
  <c r="F465" i="38"/>
  <c r="E465" i="38"/>
  <c r="H464" i="38"/>
  <c r="G464" i="38"/>
  <c r="F464" i="38"/>
  <c r="E464" i="38"/>
  <c r="H463" i="38"/>
  <c r="G463" i="38"/>
  <c r="F463" i="38"/>
  <c r="E463" i="38"/>
  <c r="H462" i="38"/>
  <c r="G462" i="38"/>
  <c r="F462" i="38"/>
  <c r="E462" i="38"/>
  <c r="H461" i="38"/>
  <c r="G461" i="38"/>
  <c r="F461" i="38"/>
  <c r="E461" i="38"/>
  <c r="H460" i="38"/>
  <c r="G460" i="38"/>
  <c r="F460" i="38"/>
  <c r="E460" i="38"/>
  <c r="H459" i="38"/>
  <c r="G459" i="38"/>
  <c r="F459" i="38"/>
  <c r="E459" i="38"/>
  <c r="H458" i="38"/>
  <c r="G458" i="38"/>
  <c r="F458" i="38"/>
  <c r="E458" i="38"/>
  <c r="H457" i="38"/>
  <c r="G457" i="38"/>
  <c r="F457" i="38"/>
  <c r="E457" i="38"/>
  <c r="H456" i="38"/>
  <c r="G456" i="38"/>
  <c r="F456" i="38"/>
  <c r="E456" i="38"/>
  <c r="H455" i="38"/>
  <c r="G455" i="38"/>
  <c r="F455" i="38"/>
  <c r="E455" i="38"/>
  <c r="H454" i="38"/>
  <c r="G454" i="38"/>
  <c r="F454" i="38"/>
  <c r="E454" i="38"/>
  <c r="H453" i="38"/>
  <c r="G453" i="38"/>
  <c r="F453" i="38"/>
  <c r="E453" i="38"/>
  <c r="H452" i="38"/>
  <c r="G452" i="38"/>
  <c r="F452" i="38"/>
  <c r="E452" i="38"/>
  <c r="H451" i="38"/>
  <c r="G451" i="38"/>
  <c r="F451" i="38"/>
  <c r="E451" i="38"/>
  <c r="H450" i="38"/>
  <c r="G450" i="38"/>
  <c r="F450" i="38"/>
  <c r="E450" i="38"/>
  <c r="H449" i="38"/>
  <c r="G449" i="38"/>
  <c r="F449" i="38"/>
  <c r="E449" i="38"/>
  <c r="H448" i="38"/>
  <c r="G448" i="38"/>
  <c r="F448" i="38"/>
  <c r="E448" i="38"/>
  <c r="H447" i="38"/>
  <c r="G447" i="38"/>
  <c r="F447" i="38"/>
  <c r="E447" i="38"/>
  <c r="H446" i="38"/>
  <c r="G446" i="38"/>
  <c r="F446" i="38"/>
  <c r="E446" i="38"/>
  <c r="H445" i="38"/>
  <c r="G445" i="38"/>
  <c r="F445" i="38"/>
  <c r="E445" i="38"/>
  <c r="H444" i="38"/>
  <c r="G444" i="38"/>
  <c r="F444" i="38"/>
  <c r="E444" i="38"/>
  <c r="H443" i="38"/>
  <c r="G443" i="38"/>
  <c r="F443" i="38"/>
  <c r="E443" i="38"/>
  <c r="H442" i="38"/>
  <c r="G442" i="38"/>
  <c r="F442" i="38"/>
  <c r="E442" i="38"/>
  <c r="H441" i="38"/>
  <c r="G441" i="38"/>
  <c r="F441" i="38"/>
  <c r="E441" i="38"/>
  <c r="H440" i="38"/>
  <c r="G440" i="38"/>
  <c r="F440" i="38"/>
  <c r="E440" i="38"/>
  <c r="H439" i="38"/>
  <c r="G439" i="38"/>
  <c r="F439" i="38"/>
  <c r="E439" i="38"/>
  <c r="H438" i="38"/>
  <c r="G438" i="38"/>
  <c r="F438" i="38"/>
  <c r="E438" i="38"/>
  <c r="H437" i="38"/>
  <c r="G437" i="38"/>
  <c r="F437" i="38"/>
  <c r="E437" i="38"/>
  <c r="H436" i="38"/>
  <c r="G436" i="38"/>
  <c r="F436" i="38"/>
  <c r="E436" i="38"/>
  <c r="H435" i="38"/>
  <c r="G435" i="38"/>
  <c r="F435" i="38"/>
  <c r="E435" i="38"/>
  <c r="H434" i="38"/>
  <c r="G434" i="38"/>
  <c r="F434" i="38"/>
  <c r="E434" i="38"/>
  <c r="H433" i="38"/>
  <c r="G433" i="38"/>
  <c r="F433" i="38"/>
  <c r="E433" i="38"/>
  <c r="H432" i="38"/>
  <c r="G432" i="38"/>
  <c r="F432" i="38"/>
  <c r="E432" i="38"/>
  <c r="H431" i="38"/>
  <c r="G431" i="38"/>
  <c r="F431" i="38"/>
  <c r="E431" i="38"/>
  <c r="H430" i="38"/>
  <c r="G430" i="38"/>
  <c r="F430" i="38"/>
  <c r="E430" i="38"/>
  <c r="H429" i="38"/>
  <c r="G429" i="38"/>
  <c r="F429" i="38"/>
  <c r="E429" i="38"/>
  <c r="H428" i="38"/>
  <c r="G428" i="38"/>
  <c r="F428" i="38"/>
  <c r="E428" i="38"/>
  <c r="H427" i="38"/>
  <c r="G427" i="38"/>
  <c r="F427" i="38"/>
  <c r="E427" i="38"/>
  <c r="H426" i="38"/>
  <c r="G426" i="38"/>
  <c r="F426" i="38"/>
  <c r="E426" i="38"/>
  <c r="H425" i="38"/>
  <c r="G425" i="38"/>
  <c r="F425" i="38"/>
  <c r="E425" i="38"/>
  <c r="H424" i="38"/>
  <c r="G424" i="38"/>
  <c r="F424" i="38"/>
  <c r="E424" i="38"/>
  <c r="H423" i="38"/>
  <c r="G423" i="38"/>
  <c r="F423" i="38"/>
  <c r="E423" i="38"/>
  <c r="H422" i="38"/>
  <c r="G422" i="38"/>
  <c r="F422" i="38"/>
  <c r="E422" i="38"/>
  <c r="H421" i="38"/>
  <c r="G421" i="38"/>
  <c r="F421" i="38"/>
  <c r="E421" i="38"/>
  <c r="H420" i="38"/>
  <c r="G420" i="38"/>
  <c r="F420" i="38"/>
  <c r="E420" i="38"/>
  <c r="H419" i="38"/>
  <c r="G419" i="38"/>
  <c r="F419" i="38"/>
  <c r="E419" i="38"/>
  <c r="H418" i="38"/>
  <c r="G418" i="38"/>
  <c r="F418" i="38"/>
  <c r="E418" i="38"/>
  <c r="H417" i="38"/>
  <c r="G417" i="38"/>
  <c r="F417" i="38"/>
  <c r="E417" i="38"/>
  <c r="H416" i="38"/>
  <c r="G416" i="38"/>
  <c r="F416" i="38"/>
  <c r="E416" i="38"/>
  <c r="H415" i="38"/>
  <c r="G415" i="38"/>
  <c r="F415" i="38"/>
  <c r="E415" i="38"/>
  <c r="H414" i="38"/>
  <c r="G414" i="38"/>
  <c r="F414" i="38"/>
  <c r="E414" i="38"/>
  <c r="H413" i="38"/>
  <c r="G413" i="38"/>
  <c r="F413" i="38"/>
  <c r="E413" i="38"/>
  <c r="H412" i="38"/>
  <c r="G412" i="38"/>
  <c r="F412" i="38"/>
  <c r="E412" i="38"/>
  <c r="H411" i="38"/>
  <c r="G411" i="38"/>
  <c r="F411" i="38"/>
  <c r="E411" i="38"/>
  <c r="H410" i="38"/>
  <c r="G410" i="38"/>
  <c r="F410" i="38"/>
  <c r="E410" i="38"/>
  <c r="H409" i="38"/>
  <c r="G409" i="38"/>
  <c r="F409" i="38"/>
  <c r="E409" i="38"/>
  <c r="H408" i="38"/>
  <c r="G408" i="38"/>
  <c r="F408" i="38"/>
  <c r="E408" i="38"/>
  <c r="H407" i="38"/>
  <c r="G407" i="38"/>
  <c r="F407" i="38"/>
  <c r="E407" i="38"/>
  <c r="H406" i="38"/>
  <c r="G406" i="38"/>
  <c r="F406" i="38"/>
  <c r="E406" i="38"/>
  <c r="H405" i="38"/>
  <c r="G405" i="38"/>
  <c r="F405" i="38"/>
  <c r="E405" i="38"/>
  <c r="H404" i="38"/>
  <c r="G404" i="38"/>
  <c r="F404" i="38"/>
  <c r="E404" i="38"/>
  <c r="H403" i="38"/>
  <c r="G403" i="38"/>
  <c r="F403" i="38"/>
  <c r="E403" i="38"/>
  <c r="H402" i="38"/>
  <c r="G402" i="38"/>
  <c r="F402" i="38"/>
  <c r="E402" i="38"/>
  <c r="H401" i="38"/>
  <c r="G401" i="38"/>
  <c r="F401" i="38"/>
  <c r="E401" i="38"/>
  <c r="H400" i="38"/>
  <c r="G400" i="38"/>
  <c r="F400" i="38"/>
  <c r="E400" i="38"/>
  <c r="H399" i="38"/>
  <c r="G399" i="38"/>
  <c r="F399" i="38"/>
  <c r="E399" i="38"/>
  <c r="H398" i="38"/>
  <c r="G398" i="38"/>
  <c r="F398" i="38"/>
  <c r="E398" i="38"/>
  <c r="H397" i="38"/>
  <c r="G397" i="38"/>
  <c r="F397" i="38"/>
  <c r="E397" i="38"/>
  <c r="H396" i="38"/>
  <c r="G396" i="38"/>
  <c r="F396" i="38"/>
  <c r="E396" i="38"/>
  <c r="H395" i="38"/>
  <c r="G395" i="38"/>
  <c r="F395" i="38"/>
  <c r="E395" i="38"/>
  <c r="H394" i="38"/>
  <c r="G394" i="38"/>
  <c r="F394" i="38"/>
  <c r="E394" i="38"/>
  <c r="H393" i="38"/>
  <c r="G393" i="38"/>
  <c r="F393" i="38"/>
  <c r="E393" i="38"/>
  <c r="H392" i="38"/>
  <c r="G392" i="38"/>
  <c r="F392" i="38"/>
  <c r="E392" i="38"/>
  <c r="H391" i="38"/>
  <c r="G391" i="38"/>
  <c r="F391" i="38"/>
  <c r="E391" i="38"/>
  <c r="H390" i="38"/>
  <c r="G390" i="38"/>
  <c r="F390" i="38"/>
  <c r="E390" i="38"/>
  <c r="H389" i="38"/>
  <c r="G389" i="38"/>
  <c r="F389" i="38"/>
  <c r="E389" i="38"/>
  <c r="H388" i="38"/>
  <c r="G388" i="38"/>
  <c r="F388" i="38"/>
  <c r="E388" i="38"/>
  <c r="H387" i="38"/>
  <c r="G387" i="38"/>
  <c r="F387" i="38"/>
  <c r="E387" i="38"/>
  <c r="H386" i="38"/>
  <c r="G386" i="38"/>
  <c r="F386" i="38"/>
  <c r="E386" i="38"/>
  <c r="H385" i="38"/>
  <c r="G385" i="38"/>
  <c r="F385" i="38"/>
  <c r="E385" i="38"/>
  <c r="H384" i="38"/>
  <c r="G384" i="38"/>
  <c r="F384" i="38"/>
  <c r="E384" i="38"/>
  <c r="H383" i="38"/>
  <c r="G383" i="38"/>
  <c r="F383" i="38"/>
  <c r="E383" i="38"/>
  <c r="H382" i="38"/>
  <c r="G382" i="38"/>
  <c r="F382" i="38"/>
  <c r="E382" i="38"/>
  <c r="H381" i="38"/>
  <c r="G381" i="38"/>
  <c r="F381" i="38"/>
  <c r="E381" i="38"/>
  <c r="H380" i="38"/>
  <c r="G380" i="38"/>
  <c r="F380" i="38"/>
  <c r="E380" i="38"/>
  <c r="H379" i="38"/>
  <c r="G379" i="38"/>
  <c r="F379" i="38"/>
  <c r="E379" i="38"/>
  <c r="H378" i="38"/>
  <c r="G378" i="38"/>
  <c r="F378" i="38"/>
  <c r="E378" i="38"/>
  <c r="H377" i="38"/>
  <c r="G377" i="38"/>
  <c r="F377" i="38"/>
  <c r="E377" i="38"/>
  <c r="H376" i="38"/>
  <c r="G376" i="38"/>
  <c r="F376" i="38"/>
  <c r="E376" i="38"/>
  <c r="H375" i="38"/>
  <c r="G375" i="38"/>
  <c r="F375" i="38"/>
  <c r="E375" i="38"/>
  <c r="H374" i="38"/>
  <c r="G374" i="38"/>
  <c r="F374" i="38"/>
  <c r="E374" i="38"/>
  <c r="H373" i="38"/>
  <c r="G373" i="38"/>
  <c r="F373" i="38"/>
  <c r="E373" i="38"/>
  <c r="H372" i="38"/>
  <c r="G372" i="38"/>
  <c r="F372" i="38"/>
  <c r="E372" i="38"/>
  <c r="H371" i="38"/>
  <c r="G371" i="38"/>
  <c r="F371" i="38"/>
  <c r="E371" i="38"/>
  <c r="H370" i="38"/>
  <c r="G370" i="38"/>
  <c r="F370" i="38"/>
  <c r="E370" i="38"/>
  <c r="H369" i="38"/>
  <c r="G369" i="38"/>
  <c r="F369" i="38"/>
  <c r="E369" i="38"/>
  <c r="H368" i="38"/>
  <c r="G368" i="38"/>
  <c r="F368" i="38"/>
  <c r="E368" i="38"/>
  <c r="H367" i="38"/>
  <c r="G367" i="38"/>
  <c r="F367" i="38"/>
  <c r="E367" i="38"/>
  <c r="H366" i="38"/>
  <c r="G366" i="38"/>
  <c r="F366" i="38"/>
  <c r="E366" i="38"/>
  <c r="H365" i="38"/>
  <c r="G365" i="38"/>
  <c r="F365" i="38"/>
  <c r="E365" i="38"/>
  <c r="H364" i="38"/>
  <c r="G364" i="38"/>
  <c r="F364" i="38"/>
  <c r="E364" i="38"/>
  <c r="H363" i="38"/>
  <c r="G363" i="38"/>
  <c r="F363" i="38"/>
  <c r="E363" i="38"/>
  <c r="H362" i="38"/>
  <c r="G362" i="38"/>
  <c r="F362" i="38"/>
  <c r="E362" i="38"/>
  <c r="H361" i="38"/>
  <c r="G361" i="38"/>
  <c r="F361" i="38"/>
  <c r="E361" i="38"/>
  <c r="H360" i="38"/>
  <c r="G360" i="38"/>
  <c r="F360" i="38"/>
  <c r="E360" i="38"/>
  <c r="H359" i="38"/>
  <c r="G359" i="38"/>
  <c r="F359" i="38"/>
  <c r="E359" i="38"/>
  <c r="H358" i="38"/>
  <c r="G358" i="38"/>
  <c r="F358" i="38"/>
  <c r="E358" i="38"/>
  <c r="H357" i="38"/>
  <c r="G357" i="38"/>
  <c r="F357" i="38"/>
  <c r="E357" i="38"/>
  <c r="H356" i="38"/>
  <c r="G356" i="38"/>
  <c r="F356" i="38"/>
  <c r="E356" i="38"/>
  <c r="H355" i="38"/>
  <c r="G355" i="38"/>
  <c r="F355" i="38"/>
  <c r="E355" i="38"/>
  <c r="H354" i="38"/>
  <c r="G354" i="38"/>
  <c r="F354" i="38"/>
  <c r="E354" i="38"/>
  <c r="H353" i="38"/>
  <c r="G353" i="38"/>
  <c r="F353" i="38"/>
  <c r="E353" i="38"/>
  <c r="H352" i="38"/>
  <c r="G352" i="38"/>
  <c r="F352" i="38"/>
  <c r="E352" i="38"/>
  <c r="H351" i="38"/>
  <c r="G351" i="38"/>
  <c r="F351" i="38"/>
  <c r="E351" i="38"/>
  <c r="H350" i="38"/>
  <c r="G350" i="38"/>
  <c r="F350" i="38"/>
  <c r="E350" i="38"/>
  <c r="H349" i="38"/>
  <c r="G349" i="38"/>
  <c r="F349" i="38"/>
  <c r="E349" i="38"/>
  <c r="H348" i="38"/>
  <c r="G348" i="38"/>
  <c r="F348" i="38"/>
  <c r="E348" i="38"/>
  <c r="H347" i="38"/>
  <c r="G347" i="38"/>
  <c r="F347" i="38"/>
  <c r="E347" i="38"/>
  <c r="H346" i="38"/>
  <c r="G346" i="38"/>
  <c r="F346" i="38"/>
  <c r="E346" i="38"/>
  <c r="H345" i="38"/>
  <c r="G345" i="38"/>
  <c r="F345" i="38"/>
  <c r="E345" i="38"/>
  <c r="H344" i="38"/>
  <c r="G344" i="38"/>
  <c r="F344" i="38"/>
  <c r="E344" i="38"/>
  <c r="H343" i="38"/>
  <c r="G343" i="38"/>
  <c r="F343" i="38"/>
  <c r="E343" i="38"/>
  <c r="H342" i="38"/>
  <c r="G342" i="38"/>
  <c r="F342" i="38"/>
  <c r="E342" i="38"/>
  <c r="H341" i="38"/>
  <c r="G341" i="38"/>
  <c r="F341" i="38"/>
  <c r="E341" i="38"/>
  <c r="H340" i="38"/>
  <c r="G340" i="38"/>
  <c r="F340" i="38"/>
  <c r="E340" i="38"/>
  <c r="H339" i="38"/>
  <c r="G339" i="38"/>
  <c r="F339" i="38"/>
  <c r="E339" i="38"/>
  <c r="H338" i="38"/>
  <c r="G338" i="38"/>
  <c r="F338" i="38"/>
  <c r="E338" i="38"/>
  <c r="H337" i="38"/>
  <c r="G337" i="38"/>
  <c r="F337" i="38"/>
  <c r="E337" i="38"/>
  <c r="H336" i="38"/>
  <c r="G336" i="38"/>
  <c r="F336" i="38"/>
  <c r="E336" i="38"/>
  <c r="H335" i="38"/>
  <c r="G335" i="38"/>
  <c r="F335" i="38"/>
  <c r="E335" i="38"/>
  <c r="H334" i="38"/>
  <c r="G334" i="38"/>
  <c r="F334" i="38"/>
  <c r="E334" i="38"/>
  <c r="H333" i="38"/>
  <c r="G333" i="38"/>
  <c r="F333" i="38"/>
  <c r="E333" i="38"/>
  <c r="H332" i="38"/>
  <c r="G332" i="38"/>
  <c r="F332" i="38"/>
  <c r="E332" i="38"/>
  <c r="H331" i="38"/>
  <c r="G331" i="38"/>
  <c r="F331" i="38"/>
  <c r="E331" i="38"/>
  <c r="H330" i="38"/>
  <c r="G330" i="38"/>
  <c r="F330" i="38"/>
  <c r="E330" i="38"/>
  <c r="H329" i="38"/>
  <c r="G329" i="38"/>
  <c r="F329" i="38"/>
  <c r="E329" i="38"/>
  <c r="H328" i="38"/>
  <c r="G328" i="38"/>
  <c r="F328" i="38"/>
  <c r="E328" i="38"/>
  <c r="H327" i="38"/>
  <c r="G327" i="38"/>
  <c r="F327" i="38"/>
  <c r="E327" i="38"/>
  <c r="H326" i="38"/>
  <c r="G326" i="38"/>
  <c r="F326" i="38"/>
  <c r="E326" i="38"/>
  <c r="H325" i="38"/>
  <c r="G325" i="38"/>
  <c r="F325" i="38"/>
  <c r="E325" i="38"/>
  <c r="H324" i="38"/>
  <c r="G324" i="38"/>
  <c r="F324" i="38"/>
  <c r="E324" i="38"/>
  <c r="H323" i="38"/>
  <c r="G323" i="38"/>
  <c r="F323" i="38"/>
  <c r="E323" i="38"/>
  <c r="H322" i="38"/>
  <c r="G322" i="38"/>
  <c r="F322" i="38"/>
  <c r="E322" i="38"/>
  <c r="H321" i="38"/>
  <c r="G321" i="38"/>
  <c r="F321" i="38"/>
  <c r="E321" i="38"/>
  <c r="H320" i="38"/>
  <c r="G320" i="38"/>
  <c r="F320" i="38"/>
  <c r="E320" i="38"/>
  <c r="H319" i="38"/>
  <c r="G319" i="38"/>
  <c r="F319" i="38"/>
  <c r="E319" i="38"/>
  <c r="H318" i="38"/>
  <c r="G318" i="38"/>
  <c r="F318" i="38"/>
  <c r="E318" i="38"/>
  <c r="H317" i="38"/>
  <c r="G317" i="38"/>
  <c r="F317" i="38"/>
  <c r="E317" i="38"/>
  <c r="H316" i="38"/>
  <c r="G316" i="38"/>
  <c r="F316" i="38"/>
  <c r="E316" i="38"/>
  <c r="H315" i="38"/>
  <c r="G315" i="38"/>
  <c r="F315" i="38"/>
  <c r="E315" i="38"/>
  <c r="H314" i="38"/>
  <c r="G314" i="38"/>
  <c r="F314" i="38"/>
  <c r="E314" i="38"/>
  <c r="H313" i="38"/>
  <c r="G313" i="38"/>
  <c r="F313" i="38"/>
  <c r="E313" i="38"/>
  <c r="H312" i="38"/>
  <c r="G312" i="38"/>
  <c r="F312" i="38"/>
  <c r="E312" i="38"/>
  <c r="H311" i="38"/>
  <c r="G311" i="38"/>
  <c r="F311" i="38"/>
  <c r="E311" i="38"/>
  <c r="H310" i="38"/>
  <c r="G310" i="38"/>
  <c r="F310" i="38"/>
  <c r="E310" i="38"/>
  <c r="H309" i="38"/>
  <c r="G309" i="38"/>
  <c r="F309" i="38"/>
  <c r="E309" i="38"/>
  <c r="H308" i="38"/>
  <c r="G308" i="38"/>
  <c r="F308" i="38"/>
  <c r="E308" i="38"/>
  <c r="H307" i="38"/>
  <c r="G307" i="38"/>
  <c r="F307" i="38"/>
  <c r="E307" i="38"/>
  <c r="H306" i="38"/>
  <c r="G306" i="38"/>
  <c r="F306" i="38"/>
  <c r="E306" i="38"/>
  <c r="H305" i="38"/>
  <c r="G305" i="38"/>
  <c r="F305" i="38"/>
  <c r="E305" i="38"/>
  <c r="H304" i="38"/>
  <c r="G304" i="38"/>
  <c r="F304" i="38"/>
  <c r="E304" i="38"/>
  <c r="H303" i="38"/>
  <c r="G303" i="38"/>
  <c r="F303" i="38"/>
  <c r="E303" i="38"/>
  <c r="H302" i="38"/>
  <c r="G302" i="38"/>
  <c r="F302" i="38"/>
  <c r="E302" i="38"/>
  <c r="H301" i="38"/>
  <c r="G301" i="38"/>
  <c r="F301" i="38"/>
  <c r="E301" i="38"/>
  <c r="H300" i="38"/>
  <c r="G300" i="38"/>
  <c r="F300" i="38"/>
  <c r="E300" i="38"/>
  <c r="H299" i="38"/>
  <c r="G299" i="38"/>
  <c r="F299" i="38"/>
  <c r="E299" i="38"/>
  <c r="H298" i="38"/>
  <c r="G298" i="38"/>
  <c r="F298" i="38"/>
  <c r="E298" i="38"/>
  <c r="H297" i="38"/>
  <c r="G297" i="38"/>
  <c r="F297" i="38"/>
  <c r="E297" i="38"/>
  <c r="H296" i="38"/>
  <c r="G296" i="38"/>
  <c r="F296" i="38"/>
  <c r="E296" i="38"/>
  <c r="H295" i="38"/>
  <c r="G295" i="38"/>
  <c r="F295" i="38"/>
  <c r="E295" i="38"/>
  <c r="H294" i="38"/>
  <c r="G294" i="38"/>
  <c r="F294" i="38"/>
  <c r="E294" i="38"/>
  <c r="H293" i="38"/>
  <c r="G293" i="38"/>
  <c r="F293" i="38"/>
  <c r="E293" i="38"/>
  <c r="H292" i="38"/>
  <c r="G292" i="38"/>
  <c r="F292" i="38"/>
  <c r="E292" i="38"/>
  <c r="H291" i="38"/>
  <c r="G291" i="38"/>
  <c r="F291" i="38"/>
  <c r="E291" i="38"/>
  <c r="H290" i="38"/>
  <c r="G290" i="38"/>
  <c r="F290" i="38"/>
  <c r="E290" i="38"/>
  <c r="H289" i="38"/>
  <c r="G289" i="38"/>
  <c r="F289" i="38"/>
  <c r="E289" i="38"/>
  <c r="H288" i="38"/>
  <c r="G288" i="38"/>
  <c r="F288" i="38"/>
  <c r="E288" i="38"/>
  <c r="H287" i="38"/>
  <c r="G287" i="38"/>
  <c r="F287" i="38"/>
  <c r="E287" i="38"/>
  <c r="H286" i="38"/>
  <c r="G286" i="38"/>
  <c r="F286" i="38"/>
  <c r="E286" i="38"/>
  <c r="H285" i="38"/>
  <c r="G285" i="38"/>
  <c r="F285" i="38"/>
  <c r="E285" i="38"/>
  <c r="H284" i="38"/>
  <c r="G284" i="38"/>
  <c r="F284" i="38"/>
  <c r="E284" i="38"/>
  <c r="H283" i="38"/>
  <c r="G283" i="38"/>
  <c r="F283" i="38"/>
  <c r="E283" i="38"/>
  <c r="H282" i="38"/>
  <c r="G282" i="38"/>
  <c r="F282" i="38"/>
  <c r="E282" i="38"/>
  <c r="H281" i="38"/>
  <c r="G281" i="38"/>
  <c r="F281" i="38"/>
  <c r="E281" i="38"/>
  <c r="H280" i="38"/>
  <c r="G280" i="38"/>
  <c r="F280" i="38"/>
  <c r="E280" i="38"/>
  <c r="H279" i="38"/>
  <c r="G279" i="38"/>
  <c r="F279" i="38"/>
  <c r="E279" i="38"/>
  <c r="H278" i="38"/>
  <c r="G278" i="38"/>
  <c r="F278" i="38"/>
  <c r="E278" i="38"/>
  <c r="H277" i="38"/>
  <c r="G277" i="38"/>
  <c r="F277" i="38"/>
  <c r="E277" i="38"/>
  <c r="H276" i="38"/>
  <c r="G276" i="38"/>
  <c r="F276" i="38"/>
  <c r="E276" i="38"/>
  <c r="H275" i="38"/>
  <c r="G275" i="38"/>
  <c r="F275" i="38"/>
  <c r="E275" i="38"/>
  <c r="H274" i="38"/>
  <c r="G274" i="38"/>
  <c r="F274" i="38"/>
  <c r="E274" i="38"/>
  <c r="H273" i="38"/>
  <c r="G273" i="38"/>
  <c r="F273" i="38"/>
  <c r="E273" i="38"/>
  <c r="H272" i="38"/>
  <c r="G272" i="38"/>
  <c r="F272" i="38"/>
  <c r="E272" i="38"/>
  <c r="H271" i="38"/>
  <c r="G271" i="38"/>
  <c r="F271" i="38"/>
  <c r="E271" i="38"/>
  <c r="H270" i="38"/>
  <c r="G270" i="38"/>
  <c r="F270" i="38"/>
  <c r="E270" i="38"/>
  <c r="H269" i="38"/>
  <c r="G269" i="38"/>
  <c r="F269" i="38"/>
  <c r="E269" i="38"/>
  <c r="H268" i="38"/>
  <c r="G268" i="38"/>
  <c r="F268" i="38"/>
  <c r="E268" i="38"/>
  <c r="H267" i="38"/>
  <c r="G267" i="38"/>
  <c r="F267" i="38"/>
  <c r="E267" i="38"/>
  <c r="H266" i="38"/>
  <c r="G266" i="38"/>
  <c r="F266" i="38"/>
  <c r="E266" i="38"/>
  <c r="H265" i="38"/>
  <c r="G265" i="38"/>
  <c r="F265" i="38"/>
  <c r="E265" i="38"/>
  <c r="H264" i="38"/>
  <c r="G264" i="38"/>
  <c r="F264" i="38"/>
  <c r="E264" i="38"/>
  <c r="H263" i="38"/>
  <c r="G263" i="38"/>
  <c r="F263" i="38"/>
  <c r="E263" i="38"/>
  <c r="H262" i="38"/>
  <c r="G262" i="38"/>
  <c r="F262" i="38"/>
  <c r="E262" i="38"/>
  <c r="H261" i="38"/>
  <c r="G261" i="38"/>
  <c r="F261" i="38"/>
  <c r="E261" i="38"/>
  <c r="H260" i="38"/>
  <c r="G260" i="38"/>
  <c r="F260" i="38"/>
  <c r="E260" i="38"/>
  <c r="H259" i="38"/>
  <c r="G259" i="38"/>
  <c r="F259" i="38"/>
  <c r="E259" i="38"/>
  <c r="H258" i="38"/>
  <c r="G258" i="38"/>
  <c r="F258" i="38"/>
  <c r="E258" i="38"/>
  <c r="H257" i="38"/>
  <c r="G257" i="38"/>
  <c r="F257" i="38"/>
  <c r="E257" i="38"/>
  <c r="H256" i="38"/>
  <c r="G256" i="38"/>
  <c r="F256" i="38"/>
  <c r="E256" i="38"/>
  <c r="H255" i="38"/>
  <c r="G255" i="38"/>
  <c r="F255" i="38"/>
  <c r="E255" i="38"/>
  <c r="H254" i="38"/>
  <c r="G254" i="38"/>
  <c r="F254" i="38"/>
  <c r="E254" i="38"/>
  <c r="H253" i="38"/>
  <c r="G253" i="38"/>
  <c r="F253" i="38"/>
  <c r="E253" i="38"/>
  <c r="H252" i="38"/>
  <c r="G252" i="38"/>
  <c r="F252" i="38"/>
  <c r="E252" i="38"/>
  <c r="H251" i="38"/>
  <c r="G251" i="38"/>
  <c r="F251" i="38"/>
  <c r="E251" i="38"/>
  <c r="H250" i="38"/>
  <c r="G250" i="38"/>
  <c r="F250" i="38"/>
  <c r="E250" i="38"/>
  <c r="H249" i="38"/>
  <c r="G249" i="38"/>
  <c r="F249" i="38"/>
  <c r="E249" i="38"/>
  <c r="H248" i="38"/>
  <c r="G248" i="38"/>
  <c r="F248" i="38"/>
  <c r="E248" i="38"/>
  <c r="H247" i="38"/>
  <c r="G247" i="38"/>
  <c r="F247" i="38"/>
  <c r="E247" i="38"/>
  <c r="H246" i="38"/>
  <c r="G246" i="38"/>
  <c r="F246" i="38"/>
  <c r="E246" i="38"/>
  <c r="H245" i="38"/>
  <c r="G245" i="38"/>
  <c r="F245" i="38"/>
  <c r="E245" i="38"/>
  <c r="H244" i="38"/>
  <c r="G244" i="38"/>
  <c r="F244" i="38"/>
  <c r="E244" i="38"/>
  <c r="H243" i="38"/>
  <c r="G243" i="38"/>
  <c r="F243" i="38"/>
  <c r="E243" i="38"/>
  <c r="H242" i="38"/>
  <c r="G242" i="38"/>
  <c r="F242" i="38"/>
  <c r="E242" i="38"/>
  <c r="H241" i="38"/>
  <c r="G241" i="38"/>
  <c r="F241" i="38"/>
  <c r="E241" i="38"/>
  <c r="H240" i="38"/>
  <c r="G240" i="38"/>
  <c r="F240" i="38"/>
  <c r="E240" i="38"/>
  <c r="H239" i="38"/>
  <c r="G239" i="38"/>
  <c r="F239" i="38"/>
  <c r="E239" i="38"/>
  <c r="H238" i="38"/>
  <c r="G238" i="38"/>
  <c r="F238" i="38"/>
  <c r="E238" i="38"/>
  <c r="H237" i="38"/>
  <c r="G237" i="38"/>
  <c r="F237" i="38"/>
  <c r="E237" i="38"/>
  <c r="H236" i="38"/>
  <c r="G236" i="38"/>
  <c r="F236" i="38"/>
  <c r="E236" i="38"/>
  <c r="H235" i="38"/>
  <c r="G235" i="38"/>
  <c r="F235" i="38"/>
  <c r="E235" i="38"/>
  <c r="H234" i="38"/>
  <c r="G234" i="38"/>
  <c r="F234" i="38"/>
  <c r="E234" i="38"/>
  <c r="H233" i="38"/>
  <c r="G233" i="38"/>
  <c r="F233" i="38"/>
  <c r="E233" i="38"/>
  <c r="H232" i="38"/>
  <c r="G232" i="38"/>
  <c r="F232" i="38"/>
  <c r="E232" i="38"/>
  <c r="H231" i="38"/>
  <c r="G231" i="38"/>
  <c r="F231" i="38"/>
  <c r="E231" i="38"/>
  <c r="H230" i="38"/>
  <c r="G230" i="38"/>
  <c r="F230" i="38"/>
  <c r="E230" i="38"/>
  <c r="H229" i="38"/>
  <c r="G229" i="38"/>
  <c r="F229" i="38"/>
  <c r="E229" i="38"/>
  <c r="H228" i="38"/>
  <c r="G228" i="38"/>
  <c r="F228" i="38"/>
  <c r="E228" i="38"/>
  <c r="H227" i="38"/>
  <c r="G227" i="38"/>
  <c r="F227" i="38"/>
  <c r="E227" i="38"/>
  <c r="H226" i="38"/>
  <c r="G226" i="38"/>
  <c r="F226" i="38"/>
  <c r="E226" i="38"/>
  <c r="H225" i="38"/>
  <c r="G225" i="38"/>
  <c r="F225" i="38"/>
  <c r="E225" i="38"/>
  <c r="H224" i="38"/>
  <c r="G224" i="38"/>
  <c r="F224" i="38"/>
  <c r="E224" i="38"/>
  <c r="H223" i="38"/>
  <c r="G223" i="38"/>
  <c r="F223" i="38"/>
  <c r="E223" i="38"/>
  <c r="H222" i="38"/>
  <c r="G222" i="38"/>
  <c r="F222" i="38"/>
  <c r="E222" i="38"/>
  <c r="H221" i="38"/>
  <c r="G221" i="38"/>
  <c r="F221" i="38"/>
  <c r="E221" i="38"/>
  <c r="H220" i="38"/>
  <c r="G220" i="38"/>
  <c r="F220" i="38"/>
  <c r="E220" i="38"/>
  <c r="H219" i="38"/>
  <c r="G219" i="38"/>
  <c r="F219" i="38"/>
  <c r="E219" i="38"/>
  <c r="H218" i="38"/>
  <c r="G218" i="38"/>
  <c r="F218" i="38"/>
  <c r="E218" i="38"/>
  <c r="H217" i="38"/>
  <c r="G217" i="38"/>
  <c r="F217" i="38"/>
  <c r="E217" i="38"/>
  <c r="H216" i="38"/>
  <c r="G216" i="38"/>
  <c r="F216" i="38"/>
  <c r="E216" i="38"/>
  <c r="H215" i="38"/>
  <c r="G215" i="38"/>
  <c r="F215" i="38"/>
  <c r="E215" i="38"/>
  <c r="H214" i="38"/>
  <c r="G214" i="38"/>
  <c r="F214" i="38"/>
  <c r="E214" i="38"/>
  <c r="H213" i="38"/>
  <c r="G213" i="38"/>
  <c r="F213" i="38"/>
  <c r="E213" i="38"/>
  <c r="H212" i="38"/>
  <c r="G212" i="38"/>
  <c r="F212" i="38"/>
  <c r="E212" i="38"/>
  <c r="H211" i="38"/>
  <c r="G211" i="38"/>
  <c r="F211" i="38"/>
  <c r="E211" i="38"/>
  <c r="H210" i="38"/>
  <c r="G210" i="38"/>
  <c r="F210" i="38"/>
  <c r="E210" i="38"/>
  <c r="H209" i="38"/>
  <c r="G209" i="38"/>
  <c r="F209" i="38"/>
  <c r="E209" i="38"/>
  <c r="H208" i="38"/>
  <c r="G208" i="38"/>
  <c r="F208" i="38"/>
  <c r="E208" i="38"/>
  <c r="H207" i="38"/>
  <c r="G207" i="38"/>
  <c r="F207" i="38"/>
  <c r="E207" i="38"/>
  <c r="H206" i="38"/>
  <c r="G206" i="38"/>
  <c r="F206" i="38"/>
  <c r="E206" i="38"/>
  <c r="H205" i="38"/>
  <c r="G205" i="38"/>
  <c r="F205" i="38"/>
  <c r="E205" i="38"/>
  <c r="H204" i="38"/>
  <c r="G204" i="38"/>
  <c r="F204" i="38"/>
  <c r="E204" i="38"/>
  <c r="H203" i="38"/>
  <c r="G203" i="38"/>
  <c r="F203" i="38"/>
  <c r="E203" i="38"/>
  <c r="H202" i="38"/>
  <c r="G202" i="38"/>
  <c r="F202" i="38"/>
  <c r="E202" i="38"/>
  <c r="H201" i="38"/>
  <c r="G201" i="38"/>
  <c r="F201" i="38"/>
  <c r="E201" i="38"/>
  <c r="H200" i="38"/>
  <c r="G200" i="38"/>
  <c r="F200" i="38"/>
  <c r="E200" i="38"/>
  <c r="H199" i="38"/>
  <c r="G199" i="38"/>
  <c r="F199" i="38"/>
  <c r="E199" i="38"/>
  <c r="H198" i="38"/>
  <c r="G198" i="38"/>
  <c r="F198" i="38"/>
  <c r="E198" i="38"/>
  <c r="H197" i="38"/>
  <c r="G197" i="38"/>
  <c r="F197" i="38"/>
  <c r="E197" i="38"/>
  <c r="H196" i="38"/>
  <c r="G196" i="38"/>
  <c r="F196" i="38"/>
  <c r="E196" i="38"/>
  <c r="H195" i="38"/>
  <c r="G195" i="38"/>
  <c r="F195" i="38"/>
  <c r="E195" i="38"/>
  <c r="H194" i="38"/>
  <c r="G194" i="38"/>
  <c r="F194" i="38"/>
  <c r="E194" i="38"/>
  <c r="H193" i="38"/>
  <c r="G193" i="38"/>
  <c r="F193" i="38"/>
  <c r="E193" i="38"/>
  <c r="H192" i="38"/>
  <c r="G192" i="38"/>
  <c r="F192" i="38"/>
  <c r="E192" i="38"/>
  <c r="H191" i="38"/>
  <c r="G191" i="38"/>
  <c r="F191" i="38"/>
  <c r="E191" i="38"/>
  <c r="H190" i="38"/>
  <c r="G190" i="38"/>
  <c r="F190" i="38"/>
  <c r="E190" i="38"/>
  <c r="H189" i="38"/>
  <c r="G189" i="38"/>
  <c r="F189" i="38"/>
  <c r="E189" i="38"/>
  <c r="H188" i="38"/>
  <c r="G188" i="38"/>
  <c r="F188" i="38"/>
  <c r="E188" i="38"/>
  <c r="H187" i="38"/>
  <c r="G187" i="38"/>
  <c r="F187" i="38"/>
  <c r="E187" i="38"/>
  <c r="H186" i="38"/>
  <c r="G186" i="38"/>
  <c r="F186" i="38"/>
  <c r="E186" i="38"/>
  <c r="H185" i="38"/>
  <c r="G185" i="38"/>
  <c r="F185" i="38"/>
  <c r="E185" i="38"/>
  <c r="H184" i="38"/>
  <c r="G184" i="38"/>
  <c r="F184" i="38"/>
  <c r="E184" i="38"/>
  <c r="H183" i="38"/>
  <c r="G183" i="38"/>
  <c r="F183" i="38"/>
  <c r="E183" i="38"/>
  <c r="H182" i="38"/>
  <c r="G182" i="38"/>
  <c r="F182" i="38"/>
  <c r="E182" i="38"/>
  <c r="H181" i="38"/>
  <c r="G181" i="38"/>
  <c r="F181" i="38"/>
  <c r="E181" i="38"/>
  <c r="H180" i="38"/>
  <c r="G180" i="38"/>
  <c r="F180" i="38"/>
  <c r="E180" i="38"/>
  <c r="H179" i="38"/>
  <c r="G179" i="38"/>
  <c r="F179" i="38"/>
  <c r="E179" i="38"/>
  <c r="H178" i="38"/>
  <c r="G178" i="38"/>
  <c r="F178" i="38"/>
  <c r="E178" i="38"/>
  <c r="H177" i="38"/>
  <c r="G177" i="38"/>
  <c r="F177" i="38"/>
  <c r="E177" i="38"/>
  <c r="H176" i="38"/>
  <c r="G176" i="38"/>
  <c r="F176" i="38"/>
  <c r="E176" i="38"/>
  <c r="H175" i="38"/>
  <c r="G175" i="38"/>
  <c r="F175" i="38"/>
  <c r="E175" i="38"/>
  <c r="H174" i="38"/>
  <c r="G174" i="38"/>
  <c r="F174" i="38"/>
  <c r="E174" i="38"/>
  <c r="H173" i="38"/>
  <c r="G173" i="38"/>
  <c r="F173" i="38"/>
  <c r="E173" i="38"/>
  <c r="H172" i="38"/>
  <c r="G172" i="38"/>
  <c r="F172" i="38"/>
  <c r="E172" i="38"/>
  <c r="H171" i="38"/>
  <c r="G171" i="38"/>
  <c r="F171" i="38"/>
  <c r="E171" i="38"/>
  <c r="H170" i="38"/>
  <c r="G170" i="38"/>
  <c r="F170" i="38"/>
  <c r="E170" i="38"/>
  <c r="H169" i="38"/>
  <c r="G169" i="38"/>
  <c r="F169" i="38"/>
  <c r="E169" i="38"/>
  <c r="H168" i="38"/>
  <c r="G168" i="38"/>
  <c r="F168" i="38"/>
  <c r="E168" i="38"/>
  <c r="H167" i="38"/>
  <c r="G167" i="38"/>
  <c r="F167" i="38"/>
  <c r="E167" i="38"/>
  <c r="H166" i="38"/>
  <c r="G166" i="38"/>
  <c r="F166" i="38"/>
  <c r="E166" i="38"/>
  <c r="H165" i="38"/>
  <c r="G165" i="38"/>
  <c r="F165" i="38"/>
  <c r="E165" i="38"/>
  <c r="H164" i="38"/>
  <c r="G164" i="38"/>
  <c r="F164" i="38"/>
  <c r="E164" i="38"/>
  <c r="H163" i="38"/>
  <c r="G163" i="38"/>
  <c r="F163" i="38"/>
  <c r="E163" i="38"/>
  <c r="H162" i="38"/>
  <c r="G162" i="38"/>
  <c r="F162" i="38"/>
  <c r="E162" i="38"/>
  <c r="H161" i="38"/>
  <c r="G161" i="38"/>
  <c r="F161" i="38"/>
  <c r="E161" i="38"/>
  <c r="H160" i="38"/>
  <c r="G160" i="38"/>
  <c r="F160" i="38"/>
  <c r="E160" i="38"/>
  <c r="H159" i="38"/>
  <c r="G159" i="38"/>
  <c r="F159" i="38"/>
  <c r="E159" i="38"/>
  <c r="H158" i="38"/>
  <c r="G158" i="38"/>
  <c r="F158" i="38"/>
  <c r="E158" i="38"/>
  <c r="H157" i="38"/>
  <c r="G157" i="38"/>
  <c r="F157" i="38"/>
  <c r="E157" i="38"/>
  <c r="H156" i="38"/>
  <c r="G156" i="38"/>
  <c r="F156" i="38"/>
  <c r="E156" i="38"/>
  <c r="H155" i="38"/>
  <c r="G155" i="38"/>
  <c r="F155" i="38"/>
  <c r="E155" i="38"/>
  <c r="H154" i="38"/>
  <c r="G154" i="38"/>
  <c r="F154" i="38"/>
  <c r="E154" i="38"/>
  <c r="H153" i="38"/>
  <c r="G153" i="38"/>
  <c r="F153" i="38"/>
  <c r="E153" i="38"/>
  <c r="H152" i="38"/>
  <c r="G152" i="38"/>
  <c r="F152" i="38"/>
  <c r="E152" i="38"/>
  <c r="H151" i="38"/>
  <c r="G151" i="38"/>
  <c r="F151" i="38"/>
  <c r="E151" i="38"/>
  <c r="H150" i="38"/>
  <c r="G150" i="38"/>
  <c r="F150" i="38"/>
  <c r="E150" i="38"/>
  <c r="H149" i="38"/>
  <c r="G149" i="38"/>
  <c r="F149" i="38"/>
  <c r="E149" i="38"/>
  <c r="H148" i="38"/>
  <c r="G148" i="38"/>
  <c r="F148" i="38"/>
  <c r="E148" i="38"/>
  <c r="H147" i="38"/>
  <c r="G147" i="38"/>
  <c r="F147" i="38"/>
  <c r="E147" i="38"/>
  <c r="H146" i="38"/>
  <c r="G146" i="38"/>
  <c r="F146" i="38"/>
  <c r="E146" i="38"/>
  <c r="H145" i="38"/>
  <c r="G145" i="38"/>
  <c r="F145" i="38"/>
  <c r="E145" i="38"/>
  <c r="H144" i="38"/>
  <c r="G144" i="38"/>
  <c r="F144" i="38"/>
  <c r="E144" i="38"/>
  <c r="H143" i="38"/>
  <c r="G143" i="38"/>
  <c r="F143" i="38"/>
  <c r="E143" i="38"/>
  <c r="H142" i="38"/>
  <c r="G142" i="38"/>
  <c r="F142" i="38"/>
  <c r="E142" i="38"/>
  <c r="H141" i="38"/>
  <c r="G141" i="38"/>
  <c r="F141" i="38"/>
  <c r="E141" i="38"/>
  <c r="H140" i="38"/>
  <c r="G140" i="38"/>
  <c r="F140" i="38"/>
  <c r="E140" i="38"/>
  <c r="H139" i="38"/>
  <c r="G139" i="38"/>
  <c r="F139" i="38"/>
  <c r="E139" i="38"/>
  <c r="H138" i="38"/>
  <c r="G138" i="38"/>
  <c r="F138" i="38"/>
  <c r="E138" i="38"/>
  <c r="H137" i="38"/>
  <c r="G137" i="38"/>
  <c r="F137" i="38"/>
  <c r="E137" i="38"/>
  <c r="H136" i="38"/>
  <c r="G136" i="38"/>
  <c r="F136" i="38"/>
  <c r="E136" i="38"/>
  <c r="H135" i="38"/>
  <c r="G135" i="38"/>
  <c r="F135" i="38"/>
  <c r="E135" i="38"/>
  <c r="H134" i="38"/>
  <c r="G134" i="38"/>
  <c r="F134" i="38"/>
  <c r="E134" i="38"/>
  <c r="H133" i="38"/>
  <c r="G133" i="38"/>
  <c r="F133" i="38"/>
  <c r="E133" i="38"/>
  <c r="H132" i="38"/>
  <c r="G132" i="38"/>
  <c r="F132" i="38"/>
  <c r="E132" i="38"/>
  <c r="H131" i="38"/>
  <c r="G131" i="38"/>
  <c r="F131" i="38"/>
  <c r="E131" i="38"/>
  <c r="H130" i="38"/>
  <c r="G130" i="38"/>
  <c r="F130" i="38"/>
  <c r="E130" i="38"/>
  <c r="H129" i="38"/>
  <c r="G129" i="38"/>
  <c r="F129" i="38"/>
  <c r="E129" i="38"/>
  <c r="H128" i="38"/>
  <c r="G128" i="38"/>
  <c r="F128" i="38"/>
  <c r="E128" i="38"/>
  <c r="H127" i="38"/>
  <c r="G127" i="38"/>
  <c r="F127" i="38"/>
  <c r="E127" i="38"/>
  <c r="H126" i="38"/>
  <c r="G126" i="38"/>
  <c r="F126" i="38"/>
  <c r="E126" i="38"/>
  <c r="H125" i="38"/>
  <c r="G125" i="38"/>
  <c r="F125" i="38"/>
  <c r="E125" i="38"/>
  <c r="H124" i="38"/>
  <c r="G124" i="38"/>
  <c r="F124" i="38"/>
  <c r="E124" i="38"/>
  <c r="H123" i="38"/>
  <c r="G123" i="38"/>
  <c r="F123" i="38"/>
  <c r="E123" i="38"/>
  <c r="H122" i="38"/>
  <c r="G122" i="38"/>
  <c r="F122" i="38"/>
  <c r="E122" i="38"/>
  <c r="H121" i="38"/>
  <c r="G121" i="38"/>
  <c r="F121" i="38"/>
  <c r="E121" i="38"/>
  <c r="H120" i="38"/>
  <c r="G120" i="38"/>
  <c r="F120" i="38"/>
  <c r="E120" i="38"/>
  <c r="H119" i="38"/>
  <c r="G119" i="38"/>
  <c r="F119" i="38"/>
  <c r="E119" i="38"/>
  <c r="H118" i="38"/>
  <c r="G118" i="38"/>
  <c r="F118" i="38"/>
  <c r="E118" i="38"/>
  <c r="H117" i="38"/>
  <c r="G117" i="38"/>
  <c r="F117" i="38"/>
  <c r="E117" i="38"/>
  <c r="H116" i="38"/>
  <c r="G116" i="38"/>
  <c r="F116" i="38"/>
  <c r="E116" i="38"/>
  <c r="H115" i="38"/>
  <c r="G115" i="38"/>
  <c r="F115" i="38"/>
  <c r="E115" i="38"/>
  <c r="H114" i="38"/>
  <c r="G114" i="38"/>
  <c r="F114" i="38"/>
  <c r="E114" i="38"/>
  <c r="H113" i="38"/>
  <c r="G113" i="38"/>
  <c r="F113" i="38"/>
  <c r="E113" i="38"/>
  <c r="H112" i="38"/>
  <c r="G112" i="38"/>
  <c r="F112" i="38"/>
  <c r="E112" i="38"/>
  <c r="H111" i="38"/>
  <c r="G111" i="38"/>
  <c r="F111" i="38"/>
  <c r="E111" i="38"/>
  <c r="H110" i="38"/>
  <c r="G110" i="38"/>
  <c r="F110" i="38"/>
  <c r="E110" i="38"/>
  <c r="H109" i="38"/>
  <c r="G109" i="38"/>
  <c r="F109" i="38"/>
  <c r="E109" i="38"/>
  <c r="H108" i="38"/>
  <c r="G108" i="38"/>
  <c r="F108" i="38"/>
  <c r="E108" i="38"/>
  <c r="H107" i="38"/>
  <c r="G107" i="38"/>
  <c r="F107" i="38"/>
  <c r="E107" i="38"/>
  <c r="H106" i="38"/>
  <c r="G106" i="38"/>
  <c r="F106" i="38"/>
  <c r="E106" i="38"/>
  <c r="H105" i="38"/>
  <c r="G105" i="38"/>
  <c r="F105" i="38"/>
  <c r="E105" i="38"/>
  <c r="H104" i="38"/>
  <c r="G104" i="38"/>
  <c r="F104" i="38"/>
  <c r="E104" i="38"/>
  <c r="H103" i="38"/>
  <c r="G103" i="38"/>
  <c r="F103" i="38"/>
  <c r="E103" i="38"/>
  <c r="H102" i="38"/>
  <c r="G102" i="38"/>
  <c r="F102" i="38"/>
  <c r="E102" i="38"/>
  <c r="H101" i="38"/>
  <c r="G101" i="38"/>
  <c r="F101" i="38"/>
  <c r="E101" i="38"/>
  <c r="H100" i="38"/>
  <c r="G100" i="38"/>
  <c r="F100" i="38"/>
  <c r="E100" i="38"/>
  <c r="H99" i="38"/>
  <c r="G99" i="38"/>
  <c r="F99" i="38"/>
  <c r="E99" i="38"/>
  <c r="H98" i="38"/>
  <c r="G98" i="38"/>
  <c r="F98" i="38"/>
  <c r="E98" i="38"/>
  <c r="H97" i="38"/>
  <c r="G97" i="38"/>
  <c r="F97" i="38"/>
  <c r="E97" i="38"/>
  <c r="H96" i="38"/>
  <c r="G96" i="38"/>
  <c r="F96" i="38"/>
  <c r="E96" i="38"/>
  <c r="H95" i="38"/>
  <c r="G95" i="38"/>
  <c r="F95" i="38"/>
  <c r="E95" i="38"/>
  <c r="H94" i="38"/>
  <c r="G94" i="38"/>
  <c r="F94" i="38"/>
  <c r="E94" i="38"/>
  <c r="H93" i="38"/>
  <c r="G93" i="38"/>
  <c r="F93" i="38"/>
  <c r="E93" i="38"/>
  <c r="H92" i="38"/>
  <c r="G92" i="38"/>
  <c r="F92" i="38"/>
  <c r="E92" i="38"/>
  <c r="H91" i="38"/>
  <c r="G91" i="38"/>
  <c r="F91" i="38"/>
  <c r="E91" i="38"/>
  <c r="H90" i="38"/>
  <c r="G90" i="38"/>
  <c r="F90" i="38"/>
  <c r="E90" i="38"/>
  <c r="H89" i="38"/>
  <c r="G89" i="38"/>
  <c r="F89" i="38"/>
  <c r="E89" i="38"/>
  <c r="H88" i="38"/>
  <c r="G88" i="38"/>
  <c r="F88" i="38"/>
  <c r="E88" i="38"/>
  <c r="H87" i="38"/>
  <c r="G87" i="38"/>
  <c r="F87" i="38"/>
  <c r="E87" i="38"/>
  <c r="H86" i="38"/>
  <c r="G86" i="38"/>
  <c r="F86" i="38"/>
  <c r="E86" i="38"/>
  <c r="H85" i="38"/>
  <c r="G85" i="38"/>
  <c r="F85" i="38"/>
  <c r="E85" i="38"/>
  <c r="H84" i="38"/>
  <c r="G84" i="38"/>
  <c r="F84" i="38"/>
  <c r="E84" i="38"/>
  <c r="H83" i="38"/>
  <c r="G83" i="38"/>
  <c r="F83" i="38"/>
  <c r="E83" i="38"/>
  <c r="H82" i="38"/>
  <c r="G82" i="38"/>
  <c r="F82" i="38"/>
  <c r="E82" i="38"/>
  <c r="H81" i="38"/>
  <c r="G81" i="38"/>
  <c r="F81" i="38"/>
  <c r="E81" i="38"/>
  <c r="H80" i="38"/>
  <c r="G80" i="38"/>
  <c r="F80" i="38"/>
  <c r="E80" i="38"/>
  <c r="H79" i="38"/>
  <c r="G79" i="38"/>
  <c r="F79" i="38"/>
  <c r="E79" i="38"/>
  <c r="H78" i="38"/>
  <c r="G78" i="38"/>
  <c r="F78" i="38"/>
  <c r="E78" i="38"/>
  <c r="H77" i="38"/>
  <c r="G77" i="38"/>
  <c r="F77" i="38"/>
  <c r="E77" i="38"/>
  <c r="H76" i="38"/>
  <c r="G76" i="38"/>
  <c r="F76" i="38"/>
  <c r="E76" i="38"/>
  <c r="H75" i="38"/>
  <c r="G75" i="38"/>
  <c r="F75" i="38"/>
  <c r="E75" i="38"/>
  <c r="H74" i="38"/>
  <c r="G74" i="38"/>
  <c r="F74" i="38"/>
  <c r="E74" i="38"/>
  <c r="H73" i="38"/>
  <c r="G73" i="38"/>
  <c r="F73" i="38"/>
  <c r="E73" i="38"/>
  <c r="H72" i="38"/>
  <c r="G72" i="38"/>
  <c r="F72" i="38"/>
  <c r="E72" i="38"/>
  <c r="H71" i="38"/>
  <c r="G71" i="38"/>
  <c r="F71" i="38"/>
  <c r="E71" i="38"/>
  <c r="H70" i="38"/>
  <c r="G70" i="38"/>
  <c r="F70" i="38"/>
  <c r="E70" i="38"/>
  <c r="H69" i="38"/>
  <c r="G69" i="38"/>
  <c r="F69" i="38"/>
  <c r="E69" i="38"/>
  <c r="H68" i="38"/>
  <c r="G68" i="38"/>
  <c r="F68" i="38"/>
  <c r="E68" i="38"/>
  <c r="H67" i="38"/>
  <c r="G67" i="38"/>
  <c r="F67" i="38"/>
  <c r="E67" i="38"/>
  <c r="H66" i="38"/>
  <c r="G66" i="38"/>
  <c r="F66" i="38"/>
  <c r="E66" i="38"/>
  <c r="H65" i="38"/>
  <c r="G65" i="38"/>
  <c r="F65" i="38"/>
  <c r="E65" i="38"/>
  <c r="H64" i="38"/>
  <c r="G64" i="38"/>
  <c r="F64" i="38"/>
  <c r="E64" i="38"/>
  <c r="H63" i="38"/>
  <c r="G63" i="38"/>
  <c r="F63" i="38"/>
  <c r="E63" i="38"/>
  <c r="H62" i="38"/>
  <c r="G62" i="38"/>
  <c r="F62" i="38"/>
  <c r="E62" i="38"/>
  <c r="H61" i="38"/>
  <c r="G61" i="38"/>
  <c r="F61" i="38"/>
  <c r="E61" i="38"/>
  <c r="H60" i="38"/>
  <c r="G60" i="38"/>
  <c r="F60" i="38"/>
  <c r="E60" i="38"/>
  <c r="H59" i="38"/>
  <c r="G59" i="38"/>
  <c r="F59" i="38"/>
  <c r="E59" i="38"/>
  <c r="H58" i="38"/>
  <c r="G58" i="38"/>
  <c r="F58" i="38"/>
  <c r="E58" i="38"/>
  <c r="H57" i="38"/>
  <c r="G57" i="38"/>
  <c r="F57" i="38"/>
  <c r="E57" i="38"/>
  <c r="H56" i="38"/>
  <c r="G56" i="38"/>
  <c r="F56" i="38"/>
  <c r="E56" i="38"/>
  <c r="H55" i="38"/>
  <c r="G55" i="38"/>
  <c r="F55" i="38"/>
  <c r="E55" i="38"/>
  <c r="H54" i="38"/>
  <c r="G54" i="38"/>
  <c r="F54" i="38"/>
  <c r="E54" i="38"/>
  <c r="H53" i="38"/>
  <c r="G53" i="38"/>
  <c r="F53" i="38"/>
  <c r="E53" i="38"/>
  <c r="H52" i="38"/>
  <c r="G52" i="38"/>
  <c r="F52" i="38"/>
  <c r="E52" i="38"/>
  <c r="H51" i="38"/>
  <c r="G51" i="38"/>
  <c r="F51" i="38"/>
  <c r="E51" i="38"/>
  <c r="H50" i="38"/>
  <c r="G50" i="38"/>
  <c r="F50" i="38"/>
  <c r="E50" i="38"/>
  <c r="H49" i="38"/>
  <c r="G49" i="38"/>
  <c r="F49" i="38"/>
  <c r="E49" i="38"/>
  <c r="H48" i="38"/>
  <c r="G48" i="38"/>
  <c r="F48" i="38"/>
  <c r="E48" i="38"/>
  <c r="H47" i="38"/>
  <c r="G47" i="38"/>
  <c r="F47" i="38"/>
  <c r="E47" i="38"/>
  <c r="H46" i="38"/>
  <c r="G46" i="38"/>
  <c r="F46" i="38"/>
  <c r="E46" i="38"/>
  <c r="H45" i="38"/>
  <c r="G45" i="38"/>
  <c r="F45" i="38"/>
  <c r="E45" i="38"/>
  <c r="H44" i="38"/>
  <c r="G44" i="38"/>
  <c r="F44" i="38"/>
  <c r="E44" i="38"/>
  <c r="H43" i="38"/>
  <c r="G43" i="38"/>
  <c r="F43" i="38"/>
  <c r="E43" i="38"/>
  <c r="H42" i="38"/>
  <c r="G42" i="38"/>
  <c r="F42" i="38"/>
  <c r="E42" i="38"/>
  <c r="H41" i="38"/>
  <c r="G41" i="38"/>
  <c r="F41" i="38"/>
  <c r="E41" i="38"/>
  <c r="H40" i="38"/>
  <c r="G40" i="38"/>
  <c r="F40" i="38"/>
  <c r="E40" i="38"/>
  <c r="H39" i="38"/>
  <c r="G39" i="38"/>
  <c r="F39" i="38"/>
  <c r="E39" i="38"/>
  <c r="H38" i="38"/>
  <c r="G38" i="38"/>
  <c r="F38" i="38"/>
  <c r="E38" i="38"/>
  <c r="H37" i="38"/>
  <c r="G37" i="38"/>
  <c r="F37" i="38"/>
  <c r="E37" i="38"/>
  <c r="H36" i="38"/>
  <c r="G36" i="38"/>
  <c r="F36" i="38"/>
  <c r="E36" i="38"/>
  <c r="H35" i="38"/>
  <c r="G35" i="38"/>
  <c r="F35" i="38"/>
  <c r="E35" i="38"/>
  <c r="H34" i="38"/>
  <c r="G34" i="38"/>
  <c r="F34" i="38"/>
  <c r="E34" i="38"/>
  <c r="H33" i="38"/>
  <c r="G33" i="38"/>
  <c r="F33" i="38"/>
  <c r="E33" i="38"/>
  <c r="H32" i="38"/>
  <c r="G32" i="38"/>
  <c r="F32" i="38"/>
  <c r="E32" i="38"/>
  <c r="H31" i="38"/>
  <c r="G31" i="38"/>
  <c r="F31" i="38"/>
  <c r="E31" i="38"/>
  <c r="H30" i="38"/>
  <c r="G30" i="38"/>
  <c r="F30" i="38"/>
  <c r="E30" i="38"/>
  <c r="H29" i="38"/>
  <c r="G29" i="38"/>
  <c r="F29" i="38"/>
  <c r="E29" i="38"/>
  <c r="H28" i="38"/>
  <c r="G28" i="38"/>
  <c r="F28" i="38"/>
  <c r="E28" i="38"/>
  <c r="H27" i="38"/>
  <c r="G27" i="38"/>
  <c r="F27" i="38"/>
  <c r="E27" i="38"/>
  <c r="H26" i="38"/>
  <c r="G26" i="38"/>
  <c r="F26" i="38"/>
  <c r="E26" i="38"/>
  <c r="H25" i="38"/>
  <c r="G25" i="38"/>
  <c r="F25" i="38"/>
  <c r="E25" i="38"/>
  <c r="H24" i="38"/>
  <c r="G24" i="38"/>
  <c r="F24" i="38"/>
  <c r="E24" i="38"/>
  <c r="H23" i="38"/>
  <c r="G23" i="38"/>
  <c r="F23" i="38"/>
  <c r="E23" i="38"/>
  <c r="H22" i="38"/>
  <c r="G22" i="38"/>
  <c r="F22" i="38"/>
  <c r="E22" i="38"/>
  <c r="H21" i="38"/>
  <c r="G21" i="38"/>
  <c r="F21" i="38"/>
  <c r="E21" i="38"/>
  <c r="H20" i="38"/>
  <c r="G20" i="38"/>
  <c r="F20" i="38"/>
  <c r="E20" i="38"/>
  <c r="H19" i="38"/>
  <c r="G19" i="38"/>
  <c r="F19" i="38"/>
  <c r="E19" i="38"/>
  <c r="H18" i="38"/>
  <c r="G18" i="38"/>
  <c r="F18" i="38"/>
  <c r="E18" i="38"/>
  <c r="H17" i="38"/>
  <c r="G17" i="38"/>
  <c r="F17" i="38"/>
  <c r="E17" i="38"/>
  <c r="H16" i="38"/>
  <c r="G16" i="38"/>
  <c r="F16" i="38"/>
  <c r="E16" i="38"/>
  <c r="H15" i="38"/>
  <c r="G15" i="38"/>
  <c r="F15" i="38"/>
  <c r="E15" i="38"/>
  <c r="H14" i="38"/>
  <c r="G14" i="38"/>
  <c r="F14" i="38"/>
  <c r="E14" i="38"/>
  <c r="H13" i="38"/>
  <c r="G13" i="38"/>
  <c r="F13" i="38"/>
  <c r="E13" i="38"/>
  <c r="H12" i="38"/>
  <c r="G12" i="38"/>
  <c r="F12" i="38"/>
  <c r="E12" i="38"/>
  <c r="H11" i="38"/>
  <c r="G11" i="38"/>
  <c r="F11" i="38"/>
  <c r="E11" i="38"/>
  <c r="H10" i="38"/>
  <c r="G10" i="38"/>
  <c r="F10" i="38"/>
  <c r="E10" i="38"/>
  <c r="H9" i="38"/>
  <c r="G9" i="38"/>
  <c r="F9" i="38"/>
  <c r="E9" i="38"/>
  <c r="H8" i="38"/>
  <c r="G8" i="38"/>
  <c r="F8" i="38"/>
  <c r="E8" i="38"/>
  <c r="H7" i="38"/>
  <c r="G7" i="38"/>
  <c r="F7" i="38"/>
  <c r="E7" i="38"/>
  <c r="F9589" i="38" l="1"/>
  <c r="E9589" i="38"/>
  <c r="F9621" i="38"/>
  <c r="E9621" i="38"/>
  <c r="H9774" i="38"/>
  <c r="G9774" i="38"/>
  <c r="G9597" i="38"/>
  <c r="H9597" i="38"/>
  <c r="G9613" i="38"/>
  <c r="H9613" i="38"/>
  <c r="H9782" i="38"/>
  <c r="G9782" i="38"/>
  <c r="E9596" i="38"/>
  <c r="F9596" i="38"/>
  <c r="E9600" i="38"/>
  <c r="F9600" i="38"/>
  <c r="E9612" i="38"/>
  <c r="F9612" i="38"/>
  <c r="E9616" i="38"/>
  <c r="F9616" i="38"/>
  <c r="E9728" i="38"/>
  <c r="F9728" i="38"/>
  <c r="E9736" i="38"/>
  <c r="F9736" i="38"/>
  <c r="E9748" i="38"/>
  <c r="F9748" i="38"/>
  <c r="E9609" i="38"/>
  <c r="F9609" i="38"/>
  <c r="E9780" i="38"/>
  <c r="F9780" i="38"/>
  <c r="E9792" i="38"/>
  <c r="F9792" i="38"/>
  <c r="E9800" i="38"/>
  <c r="F9800" i="38"/>
  <c r="E9593" i="38"/>
  <c r="F9593" i="38"/>
  <c r="F9599" i="38"/>
  <c r="E9599" i="38"/>
  <c r="F9615" i="38"/>
  <c r="E9615" i="38"/>
  <c r="F9631" i="38"/>
  <c r="E9631" i="38"/>
  <c r="F9643" i="38"/>
  <c r="E9643" i="38"/>
  <c r="F9651" i="38"/>
  <c r="E9651" i="38"/>
  <c r="F9659" i="38"/>
  <c r="E9659" i="38"/>
  <c r="F9667" i="38"/>
  <c r="E9667" i="38"/>
  <c r="F9675" i="38"/>
  <c r="E9675" i="38"/>
  <c r="F9687" i="38"/>
  <c r="E9687" i="38"/>
  <c r="F9727" i="38"/>
  <c r="E9727" i="38"/>
  <c r="F9735" i="38"/>
  <c r="E9735" i="38"/>
  <c r="F9743" i="38"/>
  <c r="E9743" i="38"/>
  <c r="H9587" i="38"/>
  <c r="G9587" i="38"/>
  <c r="H9591" i="38"/>
  <c r="G9591" i="38"/>
  <c r="H9603" i="38"/>
  <c r="G9603" i="38"/>
  <c r="H9607" i="38"/>
  <c r="G9607" i="38"/>
  <c r="H9619" i="38"/>
  <c r="G9619" i="38"/>
  <c r="H9623" i="38"/>
  <c r="G9623" i="38"/>
  <c r="H9647" i="38"/>
  <c r="G9647" i="38"/>
  <c r="H9655" i="38"/>
  <c r="G9655" i="38"/>
  <c r="H9663" i="38"/>
  <c r="G9663" i="38"/>
  <c r="H9671" i="38"/>
  <c r="G9671" i="38"/>
  <c r="H9679" i="38"/>
  <c r="G9679" i="38"/>
  <c r="H9723" i="38"/>
  <c r="G9723" i="38"/>
  <c r="H9731" i="38"/>
  <c r="G9731" i="38"/>
  <c r="F9775" i="38"/>
  <c r="E9775" i="38"/>
  <c r="F9787" i="38"/>
  <c r="E9787" i="38"/>
  <c r="F9799" i="38"/>
  <c r="E9799" i="38"/>
  <c r="E9625" i="38"/>
  <c r="F9625" i="38"/>
  <c r="H9794" i="38"/>
  <c r="G9794" i="38"/>
  <c r="H9590" i="38"/>
  <c r="G9590" i="38"/>
  <c r="H9606" i="38"/>
  <c r="G9606" i="38"/>
  <c r="H9622" i="38"/>
  <c r="G9622" i="38"/>
  <c r="H9646" i="38"/>
  <c r="G9646" i="38"/>
  <c r="H9662" i="38"/>
  <c r="G9662" i="38"/>
  <c r="H9670" i="38"/>
  <c r="G9670" i="38"/>
  <c r="H9678" i="38"/>
  <c r="G9678" i="38"/>
  <c r="H9742" i="38"/>
  <c r="G9742" i="38"/>
  <c r="H9750" i="38"/>
  <c r="G9750" i="38"/>
  <c r="F9594" i="38"/>
  <c r="E9594" i="38"/>
  <c r="F9598" i="38"/>
  <c r="E9598" i="38"/>
  <c r="F9610" i="38"/>
  <c r="E9610" i="38"/>
  <c r="F9614" i="38"/>
  <c r="E9614" i="38"/>
  <c r="F9642" i="38"/>
  <c r="E9642" i="38"/>
  <c r="F9646" i="38"/>
  <c r="E9646" i="38"/>
  <c r="F9650" i="38"/>
  <c r="E9650" i="38"/>
  <c r="F9654" i="38"/>
  <c r="E9654" i="38"/>
  <c r="F9658" i="38"/>
  <c r="E9658" i="38"/>
  <c r="F9662" i="38"/>
  <c r="E9662" i="38"/>
  <c r="F9666" i="38"/>
  <c r="E9666" i="38"/>
  <c r="F9670" i="38"/>
  <c r="E9670" i="38"/>
  <c r="F9674" i="38"/>
  <c r="E9674" i="38"/>
  <c r="F9678" i="38"/>
  <c r="E9678" i="38"/>
  <c r="F9686" i="38"/>
  <c r="E9686" i="38"/>
  <c r="F9694" i="38"/>
  <c r="E9694" i="38"/>
  <c r="F9722" i="38"/>
  <c r="E9722" i="38"/>
  <c r="F9730" i="38"/>
  <c r="E9730" i="38"/>
  <c r="F9738" i="38"/>
  <c r="E9738" i="38"/>
  <c r="F9742" i="38"/>
  <c r="E9742" i="38"/>
  <c r="F9746" i="38"/>
  <c r="E9746" i="38"/>
  <c r="E9391" i="38"/>
  <c r="E9395" i="38"/>
  <c r="E9399" i="38"/>
  <c r="E9403" i="38"/>
  <c r="E9407" i="38"/>
  <c r="F9774" i="38"/>
  <c r="E9774" i="38"/>
  <c r="F9778" i="38"/>
  <c r="E9778" i="38"/>
  <c r="F9786" i="38"/>
  <c r="E9786" i="38"/>
  <c r="F9794" i="38"/>
  <c r="E9794" i="38"/>
  <c r="F9798" i="38"/>
  <c r="E9798" i="38"/>
  <c r="F9587" i="38"/>
  <c r="H9601" i="38"/>
  <c r="E9606" i="38"/>
  <c r="E9611" i="38"/>
  <c r="G9620" i="38"/>
  <c r="E9649" i="38"/>
  <c r="F9677" i="38"/>
  <c r="H9685" i="38"/>
  <c r="E9726" i="38"/>
  <c r="E9733" i="38"/>
  <c r="F9740" i="38"/>
  <c r="E9750" i="38"/>
  <c r="R9754" i="38"/>
  <c r="H9773" i="38"/>
  <c r="E9802" i="38"/>
  <c r="F9391" i="38"/>
  <c r="F9395" i="38"/>
  <c r="F9399" i="38"/>
  <c r="F9403" i="38"/>
  <c r="F9407" i="38"/>
  <c r="H9790" i="38"/>
  <c r="G9790" i="38"/>
  <c r="H9802" i="38"/>
  <c r="G9802" i="38"/>
  <c r="H9592" i="38"/>
  <c r="F9597" i="38"/>
  <c r="E9602" i="38"/>
  <c r="G9611" i="38"/>
  <c r="G9616" i="38"/>
  <c r="F9637" i="38"/>
  <c r="H9642" i="38"/>
  <c r="H9649" i="38"/>
  <c r="E9657" i="38"/>
  <c r="H9686" i="38"/>
  <c r="G9694" i="38"/>
  <c r="H9726" i="38"/>
  <c r="E9734" i="38"/>
  <c r="H9741" i="38"/>
  <c r="F9784" i="38"/>
  <c r="H9793" i="38"/>
  <c r="F9601" i="38"/>
  <c r="E9601" i="38"/>
  <c r="F9617" i="38"/>
  <c r="E9617" i="38"/>
  <c r="F9741" i="38"/>
  <c r="E9741" i="38"/>
  <c r="F9749" i="38"/>
  <c r="E9749" i="38"/>
  <c r="F9753" i="38"/>
  <c r="E9753" i="38"/>
  <c r="G9391" i="38"/>
  <c r="G9395" i="38"/>
  <c r="G9399" i="38"/>
  <c r="G9403" i="38"/>
  <c r="G9407" i="38"/>
  <c r="F9773" i="38"/>
  <c r="E9773" i="38"/>
  <c r="F9781" i="38"/>
  <c r="E9781" i="38"/>
  <c r="F9785" i="38"/>
  <c r="E9785" i="38"/>
  <c r="F9793" i="38"/>
  <c r="E9793" i="38"/>
  <c r="F9801" i="38"/>
  <c r="E9801" i="38"/>
  <c r="G9588" i="38"/>
  <c r="H9602" i="38"/>
  <c r="E9638" i="38"/>
  <c r="H9650" i="38"/>
  <c r="H9657" i="38"/>
  <c r="E9665" i="38"/>
  <c r="H9734" i="38"/>
  <c r="F9752" i="38"/>
  <c r="R9758" i="38"/>
  <c r="H9785" i="38"/>
  <c r="G9589" i="38"/>
  <c r="H9589" i="38"/>
  <c r="G9593" i="38"/>
  <c r="H9593" i="38"/>
  <c r="G9605" i="38"/>
  <c r="H9605" i="38"/>
  <c r="G9609" i="38"/>
  <c r="H9609" i="38"/>
  <c r="G9621" i="38"/>
  <c r="H9621" i="38"/>
  <c r="G9625" i="38"/>
  <c r="H9625" i="38"/>
  <c r="G9637" i="38"/>
  <c r="H9637" i="38"/>
  <c r="G9645" i="38"/>
  <c r="H9645" i="38"/>
  <c r="G9653" i="38"/>
  <c r="H9653" i="38"/>
  <c r="G9661" i="38"/>
  <c r="H9661" i="38"/>
  <c r="G9669" i="38"/>
  <c r="H9669" i="38"/>
  <c r="G9677" i="38"/>
  <c r="H9677" i="38"/>
  <c r="G9725" i="38"/>
  <c r="H9725" i="38"/>
  <c r="G9729" i="38"/>
  <c r="H9729" i="38"/>
  <c r="G9733" i="38"/>
  <c r="H9733" i="38"/>
  <c r="G9737" i="38"/>
  <c r="H9737" i="38"/>
  <c r="G9745" i="38"/>
  <c r="H9745" i="38"/>
  <c r="G9749" i="38"/>
  <c r="H9749" i="38"/>
  <c r="H9391" i="38"/>
  <c r="H9395" i="38"/>
  <c r="H9399" i="38"/>
  <c r="H9403" i="38"/>
  <c r="H9407" i="38"/>
  <c r="G9777" i="38"/>
  <c r="H9777" i="38"/>
  <c r="G9781" i="38"/>
  <c r="H9781" i="38"/>
  <c r="G9789" i="38"/>
  <c r="H9789" i="38"/>
  <c r="G9797" i="38"/>
  <c r="H9797" i="38"/>
  <c r="G9801" i="38"/>
  <c r="H9801" i="38"/>
  <c r="H9598" i="38"/>
  <c r="F9603" i="38"/>
  <c r="H9617" i="38"/>
  <c r="E9622" i="38"/>
  <c r="H9638" i="38"/>
  <c r="F9644" i="38"/>
  <c r="H9658" i="38"/>
  <c r="H9665" i="38"/>
  <c r="E9673" i="38"/>
  <c r="F9688" i="38"/>
  <c r="H9753" i="38"/>
  <c r="E9777" i="38"/>
  <c r="G9786" i="38"/>
  <c r="F9796" i="38"/>
  <c r="E5673" i="38"/>
  <c r="E9588" i="38"/>
  <c r="F9588" i="38"/>
  <c r="E9592" i="38"/>
  <c r="F9592" i="38"/>
  <c r="E9604" i="38"/>
  <c r="F9604" i="38"/>
  <c r="E9608" i="38"/>
  <c r="F9608" i="38"/>
  <c r="E9620" i="38"/>
  <c r="F9620" i="38"/>
  <c r="E9624" i="38"/>
  <c r="F9624" i="38"/>
  <c r="E9648" i="38"/>
  <c r="F9648" i="38"/>
  <c r="E9656" i="38"/>
  <c r="F9656" i="38"/>
  <c r="E9664" i="38"/>
  <c r="F9664" i="38"/>
  <c r="E9672" i="38"/>
  <c r="F9672" i="38"/>
  <c r="E9680" i="38"/>
  <c r="F9680" i="38"/>
  <c r="E9684" i="38"/>
  <c r="F9684" i="38"/>
  <c r="E9724" i="38"/>
  <c r="F9724" i="38"/>
  <c r="E9732" i="38"/>
  <c r="F9732" i="38"/>
  <c r="E9744" i="38"/>
  <c r="F9744" i="38"/>
  <c r="G9390" i="38"/>
  <c r="G9394" i="38"/>
  <c r="G9398" i="38"/>
  <c r="G9402" i="38"/>
  <c r="G9406" i="38"/>
  <c r="E9776" i="38"/>
  <c r="F9776" i="38"/>
  <c r="E9788" i="38"/>
  <c r="F9788" i="38"/>
  <c r="G9594" i="38"/>
  <c r="H9608" i="38"/>
  <c r="F9613" i="38"/>
  <c r="E9618" i="38"/>
  <c r="F9645" i="38"/>
  <c r="F9652" i="38"/>
  <c r="H9666" i="38"/>
  <c r="H9673" i="38"/>
  <c r="E9681" i="38"/>
  <c r="G9722" i="38"/>
  <c r="F9729" i="38"/>
  <c r="E9745" i="38"/>
  <c r="G9778" i="38"/>
  <c r="E9797" i="38"/>
  <c r="H9596" i="38"/>
  <c r="G9596" i="38"/>
  <c r="H9612" i="38"/>
  <c r="G9612" i="38"/>
  <c r="H9644" i="38"/>
  <c r="G9644" i="38"/>
  <c r="H9648" i="38"/>
  <c r="G9648" i="38"/>
  <c r="H9652" i="38"/>
  <c r="G9652" i="38"/>
  <c r="H9656" i="38"/>
  <c r="G9656" i="38"/>
  <c r="H9660" i="38"/>
  <c r="G9660" i="38"/>
  <c r="H9664" i="38"/>
  <c r="G9664" i="38"/>
  <c r="H9668" i="38"/>
  <c r="G9668" i="38"/>
  <c r="H9672" i="38"/>
  <c r="G9672" i="38"/>
  <c r="H9676" i="38"/>
  <c r="G9676" i="38"/>
  <c r="H9680" i="38"/>
  <c r="G9680" i="38"/>
  <c r="H9684" i="38"/>
  <c r="G9684" i="38"/>
  <c r="H9688" i="38"/>
  <c r="G9688" i="38"/>
  <c r="H9724" i="38"/>
  <c r="G9724" i="38"/>
  <c r="H9728" i="38"/>
  <c r="G9728" i="38"/>
  <c r="H9732" i="38"/>
  <c r="G9732" i="38"/>
  <c r="H9736" i="38"/>
  <c r="G9736" i="38"/>
  <c r="H9740" i="38"/>
  <c r="G9740" i="38"/>
  <c r="H9744" i="38"/>
  <c r="G9744" i="38"/>
  <c r="H9748" i="38"/>
  <c r="G9748" i="38"/>
  <c r="H9752" i="38"/>
  <c r="G9752" i="38"/>
  <c r="H9390" i="38"/>
  <c r="H9394" i="38"/>
  <c r="H9398" i="38"/>
  <c r="H9402" i="38"/>
  <c r="H9406" i="38"/>
  <c r="H9776" i="38"/>
  <c r="G9776" i="38"/>
  <c r="H9780" i="38"/>
  <c r="G9780" i="38"/>
  <c r="H9784" i="38"/>
  <c r="G9784" i="38"/>
  <c r="H9788" i="38"/>
  <c r="G9788" i="38"/>
  <c r="H9792" i="38"/>
  <c r="G9792" i="38"/>
  <c r="H9796" i="38"/>
  <c r="G9796" i="38"/>
  <c r="H9800" i="38"/>
  <c r="G9800" i="38"/>
  <c r="E9590" i="38"/>
  <c r="E9595" i="38"/>
  <c r="G9604" i="38"/>
  <c r="H9618" i="38"/>
  <c r="F9653" i="38"/>
  <c r="F9660" i="38"/>
  <c r="H9674" i="38"/>
  <c r="H9681" i="38"/>
  <c r="G9730" i="38"/>
  <c r="F9737" i="38"/>
  <c r="G9746" i="38"/>
  <c r="G9779" i="38"/>
  <c r="E9789" i="38"/>
  <c r="G9798" i="38"/>
  <c r="E5635" i="38"/>
  <c r="F9591" i="38"/>
  <c r="E9591" i="38"/>
  <c r="F9607" i="38"/>
  <c r="E9607" i="38"/>
  <c r="F9623" i="38"/>
  <c r="E9623" i="38"/>
  <c r="F9647" i="38"/>
  <c r="E9647" i="38"/>
  <c r="F9655" i="38"/>
  <c r="E9655" i="38"/>
  <c r="F9663" i="38"/>
  <c r="E9663" i="38"/>
  <c r="F9671" i="38"/>
  <c r="E9671" i="38"/>
  <c r="F9679" i="38"/>
  <c r="E9679" i="38"/>
  <c r="F9723" i="38"/>
  <c r="E9723" i="38"/>
  <c r="F9731" i="38"/>
  <c r="E9731" i="38"/>
  <c r="F9739" i="38"/>
  <c r="E9739" i="38"/>
  <c r="F9747" i="38"/>
  <c r="E9747" i="38"/>
  <c r="F9751" i="38"/>
  <c r="E9751" i="38"/>
  <c r="E9392" i="38"/>
  <c r="E9396" i="38"/>
  <c r="G9397" i="38"/>
  <c r="E9400" i="38"/>
  <c r="G9401" i="38"/>
  <c r="E9404" i="38"/>
  <c r="G9405" i="38"/>
  <c r="F9779" i="38"/>
  <c r="E9779" i="38"/>
  <c r="F9783" i="38"/>
  <c r="E9783" i="38"/>
  <c r="F9791" i="38"/>
  <c r="E9791" i="38"/>
  <c r="F9795" i="38"/>
  <c r="E9795" i="38"/>
  <c r="G9595" i="38"/>
  <c r="G9600" i="38"/>
  <c r="E9605" i="38"/>
  <c r="H9614" i="38"/>
  <c r="F9619" i="38"/>
  <c r="G9654" i="38"/>
  <c r="F9661" i="38"/>
  <c r="F9668" i="38"/>
  <c r="G9738" i="38"/>
  <c r="G9747" i="38"/>
  <c r="E9790" i="38"/>
  <c r="H9599" i="38"/>
  <c r="G9599" i="38"/>
  <c r="H9615" i="38"/>
  <c r="G9615" i="38"/>
  <c r="H9631" i="38"/>
  <c r="G9631" i="38"/>
  <c r="H9643" i="38"/>
  <c r="G9643" i="38"/>
  <c r="H9651" i="38"/>
  <c r="G9651" i="38"/>
  <c r="H9659" i="38"/>
  <c r="G9659" i="38"/>
  <c r="H9667" i="38"/>
  <c r="G9667" i="38"/>
  <c r="H9675" i="38"/>
  <c r="G9675" i="38"/>
  <c r="H9687" i="38"/>
  <c r="G9687" i="38"/>
  <c r="H9707" i="38"/>
  <c r="G9707" i="38"/>
  <c r="H9727" i="38"/>
  <c r="G9727" i="38"/>
  <c r="H9735" i="38"/>
  <c r="G9735" i="38"/>
  <c r="H9743" i="38"/>
  <c r="G9743" i="38"/>
  <c r="H9751" i="38"/>
  <c r="G9751" i="38"/>
  <c r="H9775" i="38"/>
  <c r="G9775" i="38"/>
  <c r="H9783" i="38"/>
  <c r="G9783" i="38"/>
  <c r="H9787" i="38"/>
  <c r="G9787" i="38"/>
  <c r="H9795" i="38"/>
  <c r="G9795" i="38"/>
  <c r="H9799" i="38"/>
  <c r="G9799" i="38"/>
  <c r="F9676" i="38"/>
  <c r="F9707" i="38"/>
  <c r="E9707" i="38"/>
  <c r="G9739" i="38"/>
  <c r="G9791" i="38"/>
  <c r="F12183" i="38"/>
  <c r="E12183" i="38"/>
  <c r="F12187" i="38"/>
  <c r="E12187" i="38"/>
  <c r="F12191" i="38"/>
  <c r="E12191" i="38"/>
  <c r="F12195" i="38"/>
  <c r="E12195" i="38"/>
  <c r="F12199" i="38"/>
  <c r="E12199" i="38"/>
  <c r="F12203" i="38"/>
  <c r="E12203" i="38"/>
  <c r="F12207" i="38"/>
  <c r="E12207" i="38"/>
  <c r="F12211" i="38"/>
  <c r="E12211" i="38"/>
  <c r="F12215" i="38"/>
  <c r="E12215" i="38"/>
  <c r="F12219" i="38"/>
  <c r="E12219" i="38"/>
  <c r="F12223" i="38"/>
  <c r="E12223" i="38"/>
  <c r="F12227" i="38"/>
  <c r="E12227" i="38"/>
  <c r="F12231" i="38"/>
  <c r="E12231" i="38"/>
  <c r="F12235" i="38"/>
  <c r="E12235" i="38"/>
  <c r="F12239" i="38"/>
  <c r="E12239" i="38"/>
  <c r="F12243" i="38"/>
  <c r="E12243" i="38"/>
  <c r="F12315" i="38"/>
  <c r="E12315" i="38"/>
  <c r="F12319" i="38"/>
  <c r="E12319" i="38"/>
  <c r="F12323" i="38"/>
  <c r="E12323" i="38"/>
  <c r="F12327" i="38"/>
  <c r="E12327" i="38"/>
  <c r="F12331" i="38"/>
  <c r="E12331" i="38"/>
  <c r="F12335" i="38"/>
  <c r="E12335" i="38"/>
  <c r="F12339" i="38"/>
  <c r="E12339" i="38"/>
  <c r="F12343" i="38"/>
  <c r="E12343" i="38"/>
  <c r="F12347" i="38"/>
  <c r="E12347" i="38"/>
  <c r="F12351" i="38"/>
  <c r="E12351" i="38"/>
  <c r="F12355" i="38"/>
  <c r="E12355" i="38"/>
  <c r="F12155" i="38"/>
  <c r="E12155" i="38"/>
  <c r="F12159" i="38"/>
  <c r="E12159" i="38"/>
  <c r="F12163" i="38"/>
  <c r="E12163" i="38"/>
  <c r="F12167" i="38"/>
  <c r="E12167" i="38"/>
  <c r="F12171" i="38"/>
  <c r="E12171" i="38"/>
  <c r="F12175" i="38"/>
  <c r="E12175" i="38"/>
  <c r="F12303" i="38"/>
  <c r="E12303" i="38"/>
  <c r="E12156" i="38"/>
  <c r="G12157" i="38"/>
  <c r="E12160" i="38"/>
  <c r="G12161" i="38"/>
  <c r="E12164" i="38"/>
  <c r="G12165" i="38"/>
  <c r="E12168" i="38"/>
  <c r="G12169" i="38"/>
  <c r="E12172" i="38"/>
  <c r="G12173" i="38"/>
  <c r="E12184" i="38"/>
  <c r="G12185" i="38"/>
  <c r="E12188" i="38"/>
  <c r="G12189" i="38"/>
  <c r="E12192" i="38"/>
  <c r="G12193" i="38"/>
  <c r="E12196" i="38"/>
  <c r="G12197" i="38"/>
  <c r="E12200" i="38"/>
  <c r="G12201" i="38"/>
  <c r="E12204" i="38"/>
  <c r="G12205" i="38"/>
  <c r="E12208" i="38"/>
  <c r="G12209" i="38"/>
  <c r="E12212" i="38"/>
  <c r="G12213" i="38"/>
  <c r="E12216" i="38"/>
  <c r="G12217" i="38"/>
  <c r="E12220" i="38"/>
  <c r="G12221" i="38"/>
  <c r="E12224" i="38"/>
  <c r="G12225" i="38"/>
  <c r="E12228" i="38"/>
  <c r="G12229" i="38"/>
  <c r="E12232" i="38"/>
  <c r="G12233" i="38"/>
  <c r="E12236" i="38"/>
  <c r="G12237" i="38"/>
  <c r="E12240" i="38"/>
  <c r="G12241" i="38"/>
  <c r="G12297" i="38"/>
  <c r="E12304" i="38"/>
  <c r="G12305" i="38"/>
  <c r="G12313" i="38"/>
  <c r="E12316" i="38"/>
  <c r="G12317" i="38"/>
  <c r="E12320" i="38"/>
  <c r="G12321" i="38"/>
  <c r="E12324" i="38"/>
  <c r="G12325" i="38"/>
  <c r="E12328" i="38"/>
  <c r="G12329" i="38"/>
  <c r="E12332" i="38"/>
  <c r="G12333" i="38"/>
  <c r="E12336" i="38"/>
  <c r="G12337" i="38"/>
  <c r="E12340" i="38"/>
  <c r="G12341" i="38"/>
  <c r="E12344" i="38"/>
  <c r="G12345" i="38"/>
  <c r="E12348" i="38"/>
  <c r="G12349" i="38"/>
  <c r="E12352" i="38"/>
  <c r="G12353" i="38"/>
  <c r="I4" i="27" l="1"/>
  <c r="L4" i="27"/>
  <c r="D4" i="29"/>
  <c r="D5" i="29"/>
  <c r="G14" i="27"/>
  <c r="E17" i="14" l="1" a="1"/>
  <c r="E17" i="14" s="1"/>
  <c r="S56" i="29" a="1"/>
  <c r="S56" i="29" s="1"/>
  <c r="S33" i="29" a="1"/>
  <c r="S33" i="29" s="1"/>
  <c r="N33" i="29" a="1"/>
  <c r="N33" i="29" s="1"/>
  <c r="S132" i="29" a="1"/>
  <c r="S132" i="29" s="1"/>
  <c r="S131" i="29" a="1"/>
  <c r="S131" i="29" s="1"/>
  <c r="S130" i="29" a="1"/>
  <c r="S130" i="29" s="1"/>
  <c r="S129" i="29" a="1"/>
  <c r="S129" i="29" s="1"/>
  <c r="S128" i="29" a="1"/>
  <c r="S128" i="29" s="1"/>
  <c r="S127" i="29" a="1"/>
  <c r="S127" i="29" s="1"/>
  <c r="S126" i="29" a="1"/>
  <c r="S126" i="29" s="1"/>
  <c r="S125" i="29" a="1"/>
  <c r="S125" i="29" s="1"/>
  <c r="S124" i="29" a="1"/>
  <c r="S124" i="29" s="1"/>
  <c r="S123" i="29" a="1"/>
  <c r="S123" i="29" s="1"/>
  <c r="S122" i="29" a="1"/>
  <c r="S122" i="29" s="1"/>
  <c r="S121" i="29" a="1"/>
  <c r="S121" i="29" s="1"/>
  <c r="S120" i="29" a="1"/>
  <c r="S120" i="29" s="1"/>
  <c r="S119" i="29" a="1"/>
  <c r="S119" i="29" s="1"/>
  <c r="S118" i="29" a="1"/>
  <c r="S118" i="29" s="1"/>
  <c r="S117" i="29" a="1"/>
  <c r="S117" i="29" s="1"/>
  <c r="S116" i="29" a="1"/>
  <c r="S116" i="29" s="1"/>
  <c r="S115" i="29" a="1"/>
  <c r="S115" i="29" s="1"/>
  <c r="S114" i="29" a="1"/>
  <c r="S114" i="29" s="1"/>
  <c r="S113" i="29" a="1"/>
  <c r="S113" i="29" s="1"/>
  <c r="S112" i="29" a="1"/>
  <c r="S112" i="29" s="1"/>
  <c r="S111" i="29" a="1"/>
  <c r="S111" i="29" s="1"/>
  <c r="S110" i="29" a="1"/>
  <c r="S110" i="29" s="1"/>
  <c r="S109" i="29" a="1"/>
  <c r="S109" i="29" s="1"/>
  <c r="S108" i="29" a="1"/>
  <c r="S108" i="29" s="1"/>
  <c r="S107" i="29" a="1"/>
  <c r="S107" i="29" s="1"/>
  <c r="S106" i="29" a="1"/>
  <c r="S106" i="29" s="1"/>
  <c r="S105" i="29" a="1"/>
  <c r="S105" i="29" s="1"/>
  <c r="S104" i="29" a="1"/>
  <c r="S104" i="29" s="1"/>
  <c r="S103" i="29" a="1"/>
  <c r="S103" i="29" s="1"/>
  <c r="S102" i="29" a="1"/>
  <c r="S102" i="29" s="1"/>
  <c r="S101" i="29" a="1"/>
  <c r="S101" i="29" s="1"/>
  <c r="S100" i="29" a="1"/>
  <c r="S100" i="29" s="1"/>
  <c r="S99" i="29" a="1"/>
  <c r="S99" i="29" s="1"/>
  <c r="S98" i="29" a="1"/>
  <c r="S98" i="29" s="1"/>
  <c r="S97" i="29" a="1"/>
  <c r="S97" i="29" s="1"/>
  <c r="S96" i="29" a="1"/>
  <c r="S96" i="29" s="1"/>
  <c r="S95" i="29" a="1"/>
  <c r="S95" i="29" s="1"/>
  <c r="S94" i="29" a="1"/>
  <c r="S94" i="29" s="1"/>
  <c r="S93" i="29" a="1"/>
  <c r="S93" i="29" s="1"/>
  <c r="S92" i="29" a="1"/>
  <c r="S92" i="29" s="1"/>
  <c r="S91" i="29" a="1"/>
  <c r="S91" i="29" s="1"/>
  <c r="S90" i="29" a="1"/>
  <c r="S90" i="29" s="1"/>
  <c r="S89" i="29" a="1"/>
  <c r="S89" i="29" s="1"/>
  <c r="S88" i="29" a="1"/>
  <c r="S88" i="29" s="1"/>
  <c r="S87" i="29" a="1"/>
  <c r="S87" i="29" s="1"/>
  <c r="S86" i="29" a="1"/>
  <c r="S86" i="29" s="1"/>
  <c r="S85" i="29" a="1"/>
  <c r="S85" i="29" s="1"/>
  <c r="S84" i="29" a="1"/>
  <c r="S84" i="29" s="1"/>
  <c r="S83" i="29" a="1"/>
  <c r="S83" i="29" s="1"/>
  <c r="S82" i="29" a="1"/>
  <c r="S82" i="29" s="1"/>
  <c r="S81" i="29" a="1"/>
  <c r="S81" i="29" s="1"/>
  <c r="S80" i="29" a="1"/>
  <c r="S80" i="29" s="1"/>
  <c r="S79" i="29" a="1"/>
  <c r="S79" i="29" s="1"/>
  <c r="S78" i="29" a="1"/>
  <c r="S78" i="29" s="1"/>
  <c r="S77" i="29" a="1"/>
  <c r="S77" i="29" s="1"/>
  <c r="S76" i="29" a="1"/>
  <c r="S76" i="29" s="1"/>
  <c r="S75" i="29" a="1"/>
  <c r="S75" i="29" s="1"/>
  <c r="S74" i="29" a="1"/>
  <c r="S74" i="29" s="1"/>
  <c r="S73" i="29" a="1"/>
  <c r="S73" i="29" s="1"/>
  <c r="S72" i="29" a="1"/>
  <c r="S72" i="29" s="1"/>
  <c r="S71" i="29" a="1"/>
  <c r="S71" i="29" s="1"/>
  <c r="S70" i="29" a="1"/>
  <c r="S70" i="29" s="1"/>
  <c r="S69" i="29" a="1"/>
  <c r="S69" i="29" s="1"/>
  <c r="S68" i="29" a="1"/>
  <c r="S68" i="29" s="1"/>
  <c r="S67" i="29" a="1"/>
  <c r="S67" i="29" s="1"/>
  <c r="S66" i="29" a="1"/>
  <c r="S66" i="29" s="1"/>
  <c r="S65" i="29" a="1"/>
  <c r="S65" i="29" s="1"/>
  <c r="S64" i="29" a="1"/>
  <c r="S64" i="29" s="1"/>
  <c r="S63" i="29" a="1"/>
  <c r="S63" i="29" s="1"/>
  <c r="S62" i="29" a="1"/>
  <c r="S62" i="29" s="1"/>
  <c r="S61" i="29" a="1"/>
  <c r="S61" i="29" s="1"/>
  <c r="S60" i="29" a="1"/>
  <c r="S60" i="29" s="1"/>
  <c r="S59" i="29" a="1"/>
  <c r="S59" i="29" s="1"/>
  <c r="S58" i="29" a="1"/>
  <c r="S58" i="29" s="1"/>
  <c r="S57" i="29" a="1"/>
  <c r="S57" i="29" s="1"/>
  <c r="S55" i="29" a="1"/>
  <c r="S55" i="29" s="1"/>
  <c r="S54" i="29" a="1"/>
  <c r="S54" i="29" s="1"/>
  <c r="S53" i="29" a="1"/>
  <c r="S53" i="29" s="1"/>
  <c r="S52" i="29" a="1"/>
  <c r="S52" i="29" s="1"/>
  <c r="S51" i="29" a="1"/>
  <c r="S51" i="29" s="1"/>
  <c r="S50" i="29" a="1"/>
  <c r="S50" i="29" s="1"/>
  <c r="S49" i="29" a="1"/>
  <c r="S49" i="29" s="1"/>
  <c r="S48" i="29" a="1"/>
  <c r="S48" i="29" s="1"/>
  <c r="S47" i="29" a="1"/>
  <c r="S47" i="29" s="1"/>
  <c r="S46" i="29" a="1"/>
  <c r="S46" i="29" s="1"/>
  <c r="S45" i="29" a="1"/>
  <c r="S45" i="29" s="1"/>
  <c r="S44" i="29" a="1"/>
  <c r="S44" i="29" s="1"/>
  <c r="S43" i="29" a="1"/>
  <c r="S43" i="29" s="1"/>
  <c r="S42" i="29" a="1"/>
  <c r="S42" i="29" s="1"/>
  <c r="S41" i="29" a="1"/>
  <c r="S41" i="29" s="1"/>
  <c r="S40" i="29" a="1"/>
  <c r="S40" i="29" s="1"/>
  <c r="S39" i="29" a="1"/>
  <c r="S39" i="29" s="1"/>
  <c r="S38" i="29" a="1"/>
  <c r="S38" i="29" s="1"/>
  <c r="S37" i="29" a="1"/>
  <c r="S37" i="29" s="1"/>
  <c r="S36" i="29" a="1"/>
  <c r="S36" i="29" s="1"/>
  <c r="S35" i="29" a="1"/>
  <c r="S35" i="29" s="1"/>
  <c r="S34" i="29" a="1"/>
  <c r="S34" i="29" s="1"/>
  <c r="S42" i="11" a="1"/>
  <c r="S42" i="11" s="1"/>
  <c r="S141" i="11" a="1"/>
  <c r="S141" i="11" s="1"/>
  <c r="S140" i="11" a="1"/>
  <c r="S140" i="11" s="1"/>
  <c r="S139" i="11" a="1"/>
  <c r="S139" i="11" s="1"/>
  <c r="S138" i="11" a="1"/>
  <c r="S138" i="11" s="1"/>
  <c r="S137" i="11" a="1"/>
  <c r="S137" i="11" s="1"/>
  <c r="S136" i="11" a="1"/>
  <c r="S136" i="11" s="1"/>
  <c r="S135" i="11" a="1"/>
  <c r="S135" i="11" s="1"/>
  <c r="S134" i="11" a="1"/>
  <c r="S134" i="11" s="1"/>
  <c r="S133" i="11" a="1"/>
  <c r="S133" i="11" s="1"/>
  <c r="S132" i="11" a="1"/>
  <c r="S132" i="11" s="1"/>
  <c r="S131" i="11" a="1"/>
  <c r="S131" i="11" s="1"/>
  <c r="S130" i="11" a="1"/>
  <c r="S130" i="11" s="1"/>
  <c r="S129" i="11" a="1"/>
  <c r="S129" i="11" s="1"/>
  <c r="S128" i="11" a="1"/>
  <c r="S128" i="11" s="1"/>
  <c r="S127" i="11" a="1"/>
  <c r="S127" i="11" s="1"/>
  <c r="S126" i="11" a="1"/>
  <c r="S126" i="11" s="1"/>
  <c r="S125" i="11" a="1"/>
  <c r="S125" i="11" s="1"/>
  <c r="S124" i="11" a="1"/>
  <c r="S124" i="11" s="1"/>
  <c r="S123" i="11" a="1"/>
  <c r="S123" i="11" s="1"/>
  <c r="S122" i="11" a="1"/>
  <c r="S122" i="11" s="1"/>
  <c r="S121" i="11" a="1"/>
  <c r="S121" i="11" s="1"/>
  <c r="S120" i="11" a="1"/>
  <c r="S120" i="11" s="1"/>
  <c r="S119" i="11" a="1"/>
  <c r="S119" i="11" s="1"/>
  <c r="S118" i="11" a="1"/>
  <c r="S118" i="11" s="1"/>
  <c r="S117" i="11" a="1"/>
  <c r="S117" i="11" s="1"/>
  <c r="S116" i="11" a="1"/>
  <c r="S116" i="11" s="1"/>
  <c r="S115" i="11" a="1"/>
  <c r="S115" i="11" s="1"/>
  <c r="S114" i="11" a="1"/>
  <c r="S114" i="11" s="1"/>
  <c r="S113" i="11" a="1"/>
  <c r="S113" i="11" s="1"/>
  <c r="S112" i="11" a="1"/>
  <c r="S112" i="11" s="1"/>
  <c r="S111" i="11" a="1"/>
  <c r="S111" i="11" s="1"/>
  <c r="S110" i="11" a="1"/>
  <c r="S110" i="11" s="1"/>
  <c r="S109" i="11" a="1"/>
  <c r="S109" i="11" s="1"/>
  <c r="S108" i="11" a="1"/>
  <c r="S108" i="11" s="1"/>
  <c r="S107" i="11" a="1"/>
  <c r="S107" i="11" s="1"/>
  <c r="S106" i="11" a="1"/>
  <c r="S106" i="11" s="1"/>
  <c r="S105" i="11" a="1"/>
  <c r="S105" i="11" s="1"/>
  <c r="S104" i="11" a="1"/>
  <c r="S104" i="11" s="1"/>
  <c r="S103" i="11" a="1"/>
  <c r="S103" i="11" s="1"/>
  <c r="S102" i="11" a="1"/>
  <c r="S102" i="11" s="1"/>
  <c r="S101" i="11" a="1"/>
  <c r="S101" i="11" s="1"/>
  <c r="S100" i="11" a="1"/>
  <c r="S100" i="11" s="1"/>
  <c r="S99" i="11" a="1"/>
  <c r="S99" i="11" s="1"/>
  <c r="S98" i="11" a="1"/>
  <c r="S98" i="11" s="1"/>
  <c r="S97" i="11" a="1"/>
  <c r="S97" i="11" s="1"/>
  <c r="S96" i="11" a="1"/>
  <c r="S96" i="11" s="1"/>
  <c r="S95" i="11" a="1"/>
  <c r="S95" i="11" s="1"/>
  <c r="S94" i="11" a="1"/>
  <c r="S94" i="11" s="1"/>
  <c r="S93" i="11" a="1"/>
  <c r="S93" i="11" s="1"/>
  <c r="S92" i="11" a="1"/>
  <c r="S92" i="11" s="1"/>
  <c r="S91" i="11" a="1"/>
  <c r="S91" i="11" s="1"/>
  <c r="S90" i="11" a="1"/>
  <c r="S90" i="11" s="1"/>
  <c r="S89" i="11" a="1"/>
  <c r="S89" i="11" s="1"/>
  <c r="S88" i="11" a="1"/>
  <c r="S88" i="11" s="1"/>
  <c r="S87" i="11" a="1"/>
  <c r="S87" i="11" s="1"/>
  <c r="S86" i="11" a="1"/>
  <c r="S86" i="11" s="1"/>
  <c r="S85" i="11" a="1"/>
  <c r="S85" i="11" s="1"/>
  <c r="S84" i="11" a="1"/>
  <c r="S84" i="11" s="1"/>
  <c r="S83" i="11" a="1"/>
  <c r="S83" i="11" s="1"/>
  <c r="S82" i="11" a="1"/>
  <c r="S82" i="11" s="1"/>
  <c r="S81" i="11" a="1"/>
  <c r="S81" i="11" s="1"/>
  <c r="S80" i="11" a="1"/>
  <c r="S80" i="11" s="1"/>
  <c r="S79" i="11" a="1"/>
  <c r="S79" i="11" s="1"/>
  <c r="S78" i="11" a="1"/>
  <c r="S78" i="11" s="1"/>
  <c r="S77" i="11" a="1"/>
  <c r="S77" i="11" s="1"/>
  <c r="S76" i="11" a="1"/>
  <c r="S76" i="11" s="1"/>
  <c r="S75" i="11" a="1"/>
  <c r="S75" i="11" s="1"/>
  <c r="S74" i="11" a="1"/>
  <c r="S74" i="11" s="1"/>
  <c r="S73" i="11" a="1"/>
  <c r="S73" i="11" s="1"/>
  <c r="S72" i="11" a="1"/>
  <c r="S72" i="11" s="1"/>
  <c r="S71" i="11" a="1"/>
  <c r="S71" i="11" s="1"/>
  <c r="S70" i="11" a="1"/>
  <c r="S70" i="11" s="1"/>
  <c r="S69" i="11" a="1"/>
  <c r="S69" i="11" s="1"/>
  <c r="S68" i="11" a="1"/>
  <c r="S68" i="11" s="1"/>
  <c r="S67" i="11" a="1"/>
  <c r="S67" i="11" s="1"/>
  <c r="S66" i="11" a="1"/>
  <c r="S66" i="11" s="1"/>
  <c r="S65" i="11" a="1"/>
  <c r="S65" i="11" s="1"/>
  <c r="S64" i="11" a="1"/>
  <c r="S64" i="11" s="1"/>
  <c r="S63" i="11" a="1"/>
  <c r="S63" i="11" s="1"/>
  <c r="S62" i="11" a="1"/>
  <c r="S62" i="11" s="1"/>
  <c r="S61" i="11" a="1"/>
  <c r="S61" i="11" s="1"/>
  <c r="S60" i="11" a="1"/>
  <c r="S60" i="11" s="1"/>
  <c r="S59" i="11" a="1"/>
  <c r="S59" i="11" s="1"/>
  <c r="S58" i="11" a="1"/>
  <c r="S58" i="11" s="1"/>
  <c r="S57" i="11" a="1"/>
  <c r="S57" i="11" s="1"/>
  <c r="S56" i="11" a="1"/>
  <c r="S56" i="11" s="1"/>
  <c r="S55" i="11" a="1"/>
  <c r="S55" i="11" s="1"/>
  <c r="S54" i="11" a="1"/>
  <c r="S54" i="11" s="1"/>
  <c r="S53" i="11" a="1"/>
  <c r="S53" i="11" s="1"/>
  <c r="S52" i="11" a="1"/>
  <c r="S52" i="11" s="1"/>
  <c r="S51" i="11" a="1"/>
  <c r="S51" i="11" s="1"/>
  <c r="S50" i="11" a="1"/>
  <c r="S50" i="11" s="1"/>
  <c r="S49" i="11" a="1"/>
  <c r="S49" i="11" s="1"/>
  <c r="S48" i="11" a="1"/>
  <c r="S48" i="11" s="1"/>
  <c r="S47" i="11" a="1"/>
  <c r="S47" i="11" s="1"/>
  <c r="S46" i="11" a="1"/>
  <c r="S46" i="11" s="1"/>
  <c r="S45" i="11" a="1"/>
  <c r="S45" i="11" s="1"/>
  <c r="S44" i="11" a="1"/>
  <c r="S44" i="11" s="1"/>
  <c r="S43" i="11" a="1"/>
  <c r="S43" i="11" s="1"/>
  <c r="S41" i="11" a="1"/>
  <c r="S41" i="11" s="1"/>
  <c r="N41" i="11" a="1"/>
  <c r="N41" i="11" s="1"/>
  <c r="M4" i="27"/>
  <c r="M225" i="27"/>
  <c r="G235" i="27" l="1"/>
  <c r="G240" i="27"/>
  <c r="J234" i="27"/>
  <c r="J235" i="27"/>
  <c r="J223" i="27"/>
  <c r="G223" i="27"/>
  <c r="G222" i="27"/>
  <c r="D222" i="27"/>
  <c r="D223" i="27"/>
  <c r="A17" i="71" l="1"/>
  <c r="F6" i="70" l="1"/>
  <c r="F6" i="72"/>
  <c r="F6" i="68"/>
  <c r="L24" i="27" l="1"/>
  <c r="K24" i="27"/>
  <c r="L19" i="27"/>
  <c r="K19" i="27"/>
  <c r="L14" i="27"/>
  <c r="K14" i="27"/>
  <c r="L9" i="27"/>
  <c r="K9" i="27"/>
  <c r="A17" i="72" l="1"/>
  <c r="A17" i="70"/>
  <c r="A17" i="68"/>
  <c r="A17" i="14"/>
  <c r="A17" i="69"/>
  <c r="A17" i="33"/>
  <c r="D8" i="28" l="1"/>
  <c r="A17" i="73" l="1"/>
  <c r="V36" i="16"/>
  <c r="Q36" i="16"/>
  <c r="L36" i="16"/>
  <c r="G36" i="16"/>
  <c r="A35" i="16"/>
  <c r="A34" i="16" s="1"/>
  <c r="A33" i="16"/>
  <c r="A32" i="16" s="1"/>
  <c r="A31" i="16"/>
  <c r="A29" i="16"/>
  <c r="A28" i="16" s="1"/>
  <c r="V27" i="16"/>
  <c r="Q27" i="16"/>
  <c r="L27" i="16"/>
  <c r="G27" i="16"/>
  <c r="V24" i="16"/>
  <c r="Q24" i="16"/>
  <c r="L24" i="16"/>
  <c r="G24" i="16"/>
  <c r="A22" i="16"/>
  <c r="A21" i="16" s="1"/>
  <c r="A20" i="16"/>
  <c r="A18" i="16"/>
  <c r="A16" i="16"/>
  <c r="V15" i="16"/>
  <c r="Q15" i="16"/>
  <c r="L15" i="16"/>
  <c r="G15" i="16"/>
  <c r="V36" i="17"/>
  <c r="Q36" i="17"/>
  <c r="L36" i="17"/>
  <c r="G36" i="17"/>
  <c r="A35" i="17"/>
  <c r="A33" i="17"/>
  <c r="A32" i="17" s="1"/>
  <c r="A31" i="17"/>
  <c r="A29" i="17"/>
  <c r="A28" i="17" s="1"/>
  <c r="V27" i="17"/>
  <c r="Q27" i="17"/>
  <c r="L27" i="17"/>
  <c r="G27" i="17"/>
  <c r="V24" i="17"/>
  <c r="Q24" i="17"/>
  <c r="L24" i="17"/>
  <c r="G24" i="17"/>
  <c r="A22" i="17"/>
  <c r="A20" i="17"/>
  <c r="A18" i="17"/>
  <c r="A17" i="17" s="1"/>
  <c r="A16" i="17"/>
  <c r="V15" i="17"/>
  <c r="Q15" i="17"/>
  <c r="L15" i="17"/>
  <c r="G15" i="17"/>
  <c r="V36" i="28"/>
  <c r="Q36" i="28"/>
  <c r="L36" i="28"/>
  <c r="G36" i="28"/>
  <c r="A35" i="28"/>
  <c r="A33" i="28"/>
  <c r="A32" i="28" s="1"/>
  <c r="A31" i="28"/>
  <c r="A29" i="28"/>
  <c r="A28" i="28" s="1"/>
  <c r="V27" i="28"/>
  <c r="Q27" i="28"/>
  <c r="L27" i="28"/>
  <c r="G27" i="28"/>
  <c r="V24" i="28"/>
  <c r="Q24" i="28"/>
  <c r="L24" i="28"/>
  <c r="G24" i="28"/>
  <c r="A22" i="28"/>
  <c r="A20" i="28"/>
  <c r="A18" i="28"/>
  <c r="A17" i="28" s="1"/>
  <c r="A16" i="28"/>
  <c r="V15" i="28"/>
  <c r="Q15" i="28"/>
  <c r="L15" i="28"/>
  <c r="G15" i="28"/>
  <c r="V36" i="11"/>
  <c r="V27" i="11"/>
  <c r="V24" i="11"/>
  <c r="V15" i="11"/>
  <c r="Q36" i="11"/>
  <c r="Q27" i="11"/>
  <c r="Q24" i="11"/>
  <c r="Q15" i="11"/>
  <c r="L36" i="11"/>
  <c r="L27" i="11"/>
  <c r="L24" i="11"/>
  <c r="L15" i="11"/>
  <c r="Q34" i="16" l="1"/>
  <c r="V34" i="16"/>
  <c r="L34" i="16"/>
  <c r="G34" i="16"/>
  <c r="G31" i="28"/>
  <c r="L31" i="28"/>
  <c r="Q31" i="28"/>
  <c r="V31" i="28"/>
  <c r="V28" i="17"/>
  <c r="Q28" i="17"/>
  <c r="L28" i="17"/>
  <c r="G28" i="17"/>
  <c r="V16" i="17"/>
  <c r="Q16" i="17"/>
  <c r="L16" i="17"/>
  <c r="G16" i="17"/>
  <c r="V17" i="17"/>
  <c r="Q17" i="17"/>
  <c r="L17" i="17"/>
  <c r="G17" i="17"/>
  <c r="V16" i="16"/>
  <c r="Q16" i="16"/>
  <c r="L16" i="16"/>
  <c r="G16" i="16"/>
  <c r="G29" i="28"/>
  <c r="L29" i="28"/>
  <c r="Q29" i="28"/>
  <c r="V29" i="28"/>
  <c r="Q33" i="28"/>
  <c r="G33" i="28"/>
  <c r="L33" i="28"/>
  <c r="V33" i="28"/>
  <c r="V32" i="17"/>
  <c r="Q32" i="17"/>
  <c r="L32" i="17"/>
  <c r="G32" i="17"/>
  <c r="G22" i="16"/>
  <c r="V22" i="16"/>
  <c r="Q22" i="16"/>
  <c r="L22" i="16"/>
  <c r="V28" i="16"/>
  <c r="Q28" i="16"/>
  <c r="L28" i="16"/>
  <c r="G28" i="16"/>
  <c r="Q33" i="16"/>
  <c r="V33" i="16"/>
  <c r="L33" i="16"/>
  <c r="G33" i="16"/>
  <c r="V17" i="28"/>
  <c r="Q17" i="28"/>
  <c r="L17" i="28"/>
  <c r="G17" i="28"/>
  <c r="L31" i="17"/>
  <c r="V31" i="17"/>
  <c r="Q31" i="17"/>
  <c r="G31" i="17"/>
  <c r="V29" i="17"/>
  <c r="Q29" i="17"/>
  <c r="L29" i="17"/>
  <c r="G29" i="17"/>
  <c r="V18" i="28"/>
  <c r="Q18" i="28"/>
  <c r="L18" i="28"/>
  <c r="G18" i="28"/>
  <c r="V22" i="28"/>
  <c r="G22" i="28"/>
  <c r="Q22" i="28"/>
  <c r="L22" i="28"/>
  <c r="V18" i="17"/>
  <c r="Q18" i="17"/>
  <c r="L18" i="17"/>
  <c r="G18" i="17"/>
  <c r="V18" i="16"/>
  <c r="Q18" i="16"/>
  <c r="L18" i="16"/>
  <c r="G18" i="16"/>
  <c r="G28" i="28"/>
  <c r="L28" i="28"/>
  <c r="Q28" i="28"/>
  <c r="V28" i="28"/>
  <c r="Q31" i="16"/>
  <c r="V31" i="16"/>
  <c r="G31" i="16"/>
  <c r="L31" i="16"/>
  <c r="V22" i="17"/>
  <c r="G22" i="17"/>
  <c r="Q22" i="17"/>
  <c r="L22" i="17"/>
  <c r="A19" i="16"/>
  <c r="V20" i="16"/>
  <c r="Q20" i="16"/>
  <c r="L20" i="16"/>
  <c r="G20" i="16"/>
  <c r="V29" i="16"/>
  <c r="Q29" i="16"/>
  <c r="L29" i="16"/>
  <c r="G29" i="16"/>
  <c r="V20" i="17"/>
  <c r="Q20" i="17"/>
  <c r="L20" i="17"/>
  <c r="G20" i="17"/>
  <c r="V21" i="16"/>
  <c r="L21" i="16"/>
  <c r="Q21" i="16"/>
  <c r="G21" i="16"/>
  <c r="V20" i="28"/>
  <c r="Q20" i="28"/>
  <c r="L20" i="28"/>
  <c r="G20" i="28"/>
  <c r="G32" i="28"/>
  <c r="L32" i="28"/>
  <c r="Q32" i="28"/>
  <c r="V32" i="28"/>
  <c r="L35" i="28"/>
  <c r="V35" i="28"/>
  <c r="Q35" i="28"/>
  <c r="G35" i="28"/>
  <c r="V33" i="17"/>
  <c r="Q33" i="17"/>
  <c r="G33" i="17"/>
  <c r="L33" i="17"/>
  <c r="G35" i="16"/>
  <c r="V35" i="16"/>
  <c r="Q35" i="16"/>
  <c r="L35" i="16"/>
  <c r="V35" i="17"/>
  <c r="Q35" i="17"/>
  <c r="G35" i="17"/>
  <c r="L35" i="17"/>
  <c r="V32" i="16"/>
  <c r="Q32" i="16"/>
  <c r="L32" i="16"/>
  <c r="G32" i="16"/>
  <c r="V16" i="28"/>
  <c r="Q16" i="28"/>
  <c r="L16" i="28"/>
  <c r="G16" i="28"/>
  <c r="A30" i="17"/>
  <c r="A17" i="16"/>
  <c r="A30" i="16"/>
  <c r="A21" i="17"/>
  <c r="A34" i="17"/>
  <c r="A19" i="17"/>
  <c r="A30" i="28"/>
  <c r="A21" i="28"/>
  <c r="A19" i="28"/>
  <c r="A34" i="28"/>
  <c r="A18" i="73"/>
  <c r="A19" i="73" s="1"/>
  <c r="E5" i="73"/>
  <c r="S16" i="72"/>
  <c r="E5" i="72"/>
  <c r="A18" i="71"/>
  <c r="E5" i="71"/>
  <c r="E5" i="70"/>
  <c r="A18" i="69"/>
  <c r="A19" i="69" s="1"/>
  <c r="A20" i="69" s="1"/>
  <c r="A21" i="69" s="1"/>
  <c r="A22" i="69" s="1"/>
  <c r="E5" i="69"/>
  <c r="F16" i="68"/>
  <c r="E5" i="68"/>
  <c r="W3" i="16"/>
  <c r="V3" i="16"/>
  <c r="W16" i="16" s="1"/>
  <c r="Q3" i="16"/>
  <c r="M3" i="16"/>
  <c r="L3" i="16"/>
  <c r="H3" i="16"/>
  <c r="G3" i="16"/>
  <c r="AJ41" i="16"/>
  <c r="AJ42" i="16" s="1"/>
  <c r="W3" i="17"/>
  <c r="V3" i="17"/>
  <c r="W18" i="17" s="1"/>
  <c r="R3" i="17"/>
  <c r="Q3" i="17"/>
  <c r="L3" i="17"/>
  <c r="H3" i="17"/>
  <c r="G3" i="17"/>
  <c r="H33" i="17" s="1"/>
  <c r="AJ41" i="17"/>
  <c r="AJ42" i="17" s="1"/>
  <c r="W3" i="28"/>
  <c r="M3" i="28"/>
  <c r="H3" i="28"/>
  <c r="V3" i="28"/>
  <c r="W31" i="28" s="1"/>
  <c r="Q3" i="28"/>
  <c r="R35" i="28" s="1"/>
  <c r="L3" i="28"/>
  <c r="M16" i="28" s="1"/>
  <c r="G3" i="28"/>
  <c r="H31" i="28" s="1"/>
  <c r="AJ41" i="28"/>
  <c r="AJ42" i="28" s="1"/>
  <c r="AJ43" i="28" s="1"/>
  <c r="AJ44" i="28" s="1"/>
  <c r="H2" i="72" a="1"/>
  <c r="F3" i="68" a="1"/>
  <c r="G3" i="68" a="1"/>
  <c r="F2" i="72" a="1"/>
  <c r="I3" i="68" a="1"/>
  <c r="F2" i="70" a="1"/>
  <c r="F2" i="68" a="1"/>
  <c r="H3" i="70" a="1"/>
  <c r="H2" i="68" a="1"/>
  <c r="I2" i="68" a="1"/>
  <c r="G2" i="70" a="1"/>
  <c r="G2" i="68" a="1"/>
  <c r="F3" i="72" a="1"/>
  <c r="I3" i="72" a="1"/>
  <c r="H2" i="70" a="1"/>
  <c r="F3" i="70" a="1"/>
  <c r="I2" i="70" a="1"/>
  <c r="G3" i="72" a="1"/>
  <c r="I3" i="70" a="1"/>
  <c r="G2" i="72" a="1"/>
  <c r="I2" i="72" a="1"/>
  <c r="H19" i="16" l="1"/>
  <c r="F209" i="27"/>
  <c r="F214" i="27"/>
  <c r="F213" i="27"/>
  <c r="F212" i="27"/>
  <c r="F210" i="27"/>
  <c r="F211" i="27"/>
  <c r="Y27" i="17"/>
  <c r="I209" i="27"/>
  <c r="I214" i="27"/>
  <c r="I213" i="27"/>
  <c r="I212" i="27"/>
  <c r="I210" i="27"/>
  <c r="I211" i="27"/>
  <c r="Y27" i="16"/>
  <c r="L209" i="27"/>
  <c r="L214" i="27"/>
  <c r="L213" i="27"/>
  <c r="L212" i="27"/>
  <c r="L210" i="27"/>
  <c r="L211" i="27"/>
  <c r="I205" i="27"/>
  <c r="I203" i="27"/>
  <c r="I208" i="27"/>
  <c r="I207" i="27"/>
  <c r="I206" i="27"/>
  <c r="I204" i="27"/>
  <c r="O27" i="16"/>
  <c r="O27" i="28"/>
  <c r="J27" i="16"/>
  <c r="H17" i="17"/>
  <c r="J17" i="17" s="1"/>
  <c r="W16" i="28"/>
  <c r="H33" i="16"/>
  <c r="M20" i="28"/>
  <c r="H34" i="16"/>
  <c r="R22" i="28"/>
  <c r="Y18" i="17"/>
  <c r="H16" i="17"/>
  <c r="J16" i="17" s="1"/>
  <c r="S6" i="17"/>
  <c r="T7" i="17" s="1"/>
  <c r="R18" i="17"/>
  <c r="T18" i="17" s="1"/>
  <c r="R32" i="17"/>
  <c r="T32" i="17" s="1"/>
  <c r="R29" i="17"/>
  <c r="T29" i="17" s="1"/>
  <c r="M22" i="16"/>
  <c r="O22" i="16" s="1"/>
  <c r="M31" i="16"/>
  <c r="O31" i="16" s="1"/>
  <c r="M35" i="16"/>
  <c r="O35" i="16" s="1"/>
  <c r="M16" i="16"/>
  <c r="O16" i="16" s="1"/>
  <c r="R3" i="31"/>
  <c r="T27" i="17"/>
  <c r="R30" i="17"/>
  <c r="T30" i="17" s="1"/>
  <c r="W32" i="17"/>
  <c r="Y32" i="17" s="1"/>
  <c r="V21" i="17"/>
  <c r="L21" i="17"/>
  <c r="Q21" i="17"/>
  <c r="G21" i="17"/>
  <c r="W20" i="17"/>
  <c r="Y20" i="17" s="1"/>
  <c r="W20" i="16"/>
  <c r="Y20" i="16" s="1"/>
  <c r="M32" i="16"/>
  <c r="O32" i="16" s="1"/>
  <c r="G19" i="16"/>
  <c r="L19" i="16"/>
  <c r="V19" i="16"/>
  <c r="Q19" i="16"/>
  <c r="I4" i="28"/>
  <c r="H35" i="28"/>
  <c r="J35" i="28" s="1"/>
  <c r="H20" i="28"/>
  <c r="J20" i="28" s="1"/>
  <c r="H28" i="28"/>
  <c r="J28" i="28" s="1"/>
  <c r="H18" i="28"/>
  <c r="J18" i="28" s="1"/>
  <c r="H17" i="28"/>
  <c r="J17" i="28" s="1"/>
  <c r="H29" i="28"/>
  <c r="J29" i="28" s="1"/>
  <c r="V3" i="32"/>
  <c r="X12" i="32" s="1"/>
  <c r="W29" i="16"/>
  <c r="Y29" i="16" s="1"/>
  <c r="W22" i="16"/>
  <c r="Y22" i="16" s="1"/>
  <c r="W21" i="16"/>
  <c r="Y21" i="16" s="1"/>
  <c r="L34" i="17"/>
  <c r="G34" i="17"/>
  <c r="Q34" i="17"/>
  <c r="V34" i="17"/>
  <c r="L3" i="31"/>
  <c r="O6" i="31" s="1"/>
  <c r="M18" i="17"/>
  <c r="M31" i="17"/>
  <c r="M29" i="17"/>
  <c r="V3" i="31"/>
  <c r="W33" i="17"/>
  <c r="Y33" i="17" s="1"/>
  <c r="W29" i="17"/>
  <c r="Y29" i="17" s="1"/>
  <c r="W17" i="17"/>
  <c r="Y17" i="17" s="1"/>
  <c r="W35" i="17"/>
  <c r="Y35" i="17" s="1"/>
  <c r="R20" i="16"/>
  <c r="R22" i="16"/>
  <c r="R34" i="16"/>
  <c r="R35" i="16"/>
  <c r="L34" i="28"/>
  <c r="V34" i="28"/>
  <c r="Q34" i="28"/>
  <c r="G34" i="28"/>
  <c r="Q21" i="28"/>
  <c r="L21" i="28"/>
  <c r="V21" i="28"/>
  <c r="G21" i="28"/>
  <c r="R22" i="17"/>
  <c r="T22" i="17" s="1"/>
  <c r="W16" i="17"/>
  <c r="Y16" i="17" s="1"/>
  <c r="M20" i="17"/>
  <c r="R17" i="17"/>
  <c r="T17" i="17" s="1"/>
  <c r="R31" i="16"/>
  <c r="R32" i="16"/>
  <c r="V17" i="16"/>
  <c r="Q17" i="16"/>
  <c r="L17" i="16"/>
  <c r="G17" i="16"/>
  <c r="M32" i="28"/>
  <c r="O32" i="28" s="1"/>
  <c r="R28" i="16"/>
  <c r="W32" i="16"/>
  <c r="Y32" i="16" s="1"/>
  <c r="M28" i="16"/>
  <c r="O28" i="16" s="1"/>
  <c r="V30" i="16"/>
  <c r="Q30" i="16"/>
  <c r="L30" i="16"/>
  <c r="G30" i="16"/>
  <c r="R19" i="16"/>
  <c r="W35" i="16"/>
  <c r="Y35" i="16" s="1"/>
  <c r="R21" i="16"/>
  <c r="W31" i="16"/>
  <c r="W31" i="17"/>
  <c r="Y31" i="17" s="1"/>
  <c r="M32" i="17"/>
  <c r="M16" i="17"/>
  <c r="R28" i="28"/>
  <c r="V19" i="28"/>
  <c r="G19" i="28"/>
  <c r="Q19" i="28"/>
  <c r="L19" i="28"/>
  <c r="W35" i="28"/>
  <c r="Y35" i="28" s="1"/>
  <c r="H30" i="17"/>
  <c r="M35" i="17"/>
  <c r="H35" i="17"/>
  <c r="J35" i="17" s="1"/>
  <c r="H31" i="16"/>
  <c r="J31" i="16" s="1"/>
  <c r="M29" i="16"/>
  <c r="O29" i="16" s="1"/>
  <c r="R29" i="16"/>
  <c r="M18" i="16"/>
  <c r="O18" i="16" s="1"/>
  <c r="H16" i="28"/>
  <c r="J16" i="28" s="1"/>
  <c r="R32" i="28"/>
  <c r="R28" i="17"/>
  <c r="T28" i="17" s="1"/>
  <c r="R33" i="17"/>
  <c r="T33" i="17" s="1"/>
  <c r="W33" i="16"/>
  <c r="Y33" i="16" s="1"/>
  <c r="M20" i="16"/>
  <c r="O20" i="16" s="1"/>
  <c r="M21" i="16"/>
  <c r="O21" i="16" s="1"/>
  <c r="W19" i="16"/>
  <c r="Y19" i="16" s="1"/>
  <c r="M33" i="16"/>
  <c r="O33" i="16" s="1"/>
  <c r="M35" i="28"/>
  <c r="O35" i="28" s="1"/>
  <c r="M18" i="28"/>
  <c r="O18" i="28" s="1"/>
  <c r="M29" i="28"/>
  <c r="O29" i="28" s="1"/>
  <c r="M22" i="28"/>
  <c r="O22" i="28" s="1"/>
  <c r="M31" i="28"/>
  <c r="O31" i="28" s="1"/>
  <c r="L16" i="70"/>
  <c r="S16" i="70"/>
  <c r="S4" i="28"/>
  <c r="R18" i="28"/>
  <c r="R29" i="28"/>
  <c r="R33" i="28"/>
  <c r="R17" i="28"/>
  <c r="I4" i="17"/>
  <c r="H20" i="17"/>
  <c r="J20" i="17" s="1"/>
  <c r="H18" i="17"/>
  <c r="J18" i="17" s="1"/>
  <c r="H31" i="17"/>
  <c r="J31" i="17" s="1"/>
  <c r="H32" i="17"/>
  <c r="J32" i="17" s="1"/>
  <c r="H28" i="17"/>
  <c r="J28" i="17" s="1"/>
  <c r="H29" i="17"/>
  <c r="J29" i="17" s="1"/>
  <c r="W29" i="28"/>
  <c r="Y29" i="28" s="1"/>
  <c r="W18" i="28"/>
  <c r="Y18" i="28" s="1"/>
  <c r="W33" i="28"/>
  <c r="Y33" i="28" s="1"/>
  <c r="W28" i="28"/>
  <c r="Y28" i="28" s="1"/>
  <c r="W20" i="28"/>
  <c r="Y20" i="28" s="1"/>
  <c r="W17" i="28"/>
  <c r="Y17" i="28" s="1"/>
  <c r="H35" i="16"/>
  <c r="J35" i="16" s="1"/>
  <c r="H21" i="16"/>
  <c r="J21" i="16" s="1"/>
  <c r="H29" i="16"/>
  <c r="J29" i="16" s="1"/>
  <c r="H20" i="16"/>
  <c r="J20" i="16" s="1"/>
  <c r="H28" i="16"/>
  <c r="J28" i="16" s="1"/>
  <c r="H22" i="16"/>
  <c r="J22" i="16" s="1"/>
  <c r="L16" i="68"/>
  <c r="S16" i="68"/>
  <c r="H22" i="28"/>
  <c r="J22" i="28" s="1"/>
  <c r="H33" i="28"/>
  <c r="J33" i="28" s="1"/>
  <c r="G30" i="28"/>
  <c r="L30" i="28"/>
  <c r="Q30" i="28"/>
  <c r="V30" i="28"/>
  <c r="H22" i="17"/>
  <c r="J22" i="17" s="1"/>
  <c r="R31" i="17"/>
  <c r="T31" i="17" s="1"/>
  <c r="M30" i="17"/>
  <c r="H32" i="16"/>
  <c r="J32" i="16" s="1"/>
  <c r="W18" i="16"/>
  <c r="Y18" i="16" s="1"/>
  <c r="H18" i="16"/>
  <c r="J18" i="16" s="1"/>
  <c r="M19" i="16"/>
  <c r="O19" i="16" s="1"/>
  <c r="R35" i="17"/>
  <c r="T35" i="17" s="1"/>
  <c r="W22" i="17"/>
  <c r="Y22" i="17" s="1"/>
  <c r="W22" i="28"/>
  <c r="Y22" i="28" s="1"/>
  <c r="M17" i="17"/>
  <c r="R20" i="28"/>
  <c r="R31" i="28"/>
  <c r="R16" i="28"/>
  <c r="R20" i="17"/>
  <c r="T20" i="17" s="1"/>
  <c r="M28" i="17"/>
  <c r="W28" i="17"/>
  <c r="Y28" i="17" s="1"/>
  <c r="H16" i="16"/>
  <c r="J16" i="16" s="1"/>
  <c r="R33" i="16"/>
  <c r="R16" i="16"/>
  <c r="W30" i="17"/>
  <c r="Y30" i="17" s="1"/>
  <c r="V30" i="17"/>
  <c r="Q30" i="17"/>
  <c r="L30" i="17"/>
  <c r="G30" i="17"/>
  <c r="H32" i="28"/>
  <c r="J32" i="28" s="1"/>
  <c r="W32" i="28"/>
  <c r="Y32" i="28" s="1"/>
  <c r="M28" i="28"/>
  <c r="O28" i="28" s="1"/>
  <c r="L19" i="17"/>
  <c r="G19" i="17"/>
  <c r="V19" i="17"/>
  <c r="Q19" i="17"/>
  <c r="R16" i="17"/>
  <c r="T16" i="17" s="1"/>
  <c r="M22" i="17"/>
  <c r="W34" i="16"/>
  <c r="Y34" i="16" s="1"/>
  <c r="W28" i="16"/>
  <c r="Y28" i="16" s="1"/>
  <c r="R18" i="16"/>
  <c r="M33" i="17"/>
  <c r="M17" i="28"/>
  <c r="O17" i="28" s="1"/>
  <c r="M33" i="28"/>
  <c r="O33" i="28" s="1"/>
  <c r="M34" i="16"/>
  <c r="O34" i="16" s="1"/>
  <c r="Y16" i="28"/>
  <c r="Y31" i="16"/>
  <c r="Y31" i="28"/>
  <c r="Y16" i="16"/>
  <c r="W3" i="30"/>
  <c r="Y27" i="28"/>
  <c r="J33" i="17"/>
  <c r="J27" i="17"/>
  <c r="J30" i="17"/>
  <c r="J33" i="16"/>
  <c r="J19" i="16"/>
  <c r="J34" i="16"/>
  <c r="J27" i="28"/>
  <c r="J31" i="28"/>
  <c r="O20" i="28"/>
  <c r="O16" i="28"/>
  <c r="W30" i="16"/>
  <c r="Y30" i="16" s="1"/>
  <c r="H30" i="16"/>
  <c r="J30" i="16" s="1"/>
  <c r="R30" i="16"/>
  <c r="M30" i="16"/>
  <c r="O30" i="16" s="1"/>
  <c r="M17" i="16"/>
  <c r="O17" i="16" s="1"/>
  <c r="W17" i="16"/>
  <c r="Y17" i="16" s="1"/>
  <c r="H17" i="16"/>
  <c r="J17" i="16" s="1"/>
  <c r="R17" i="16"/>
  <c r="R19" i="17"/>
  <c r="T19" i="17" s="1"/>
  <c r="M19" i="17"/>
  <c r="W19" i="17"/>
  <c r="Y19" i="17" s="1"/>
  <c r="H19" i="17"/>
  <c r="J19" i="17" s="1"/>
  <c r="M34" i="17"/>
  <c r="H34" i="17"/>
  <c r="J34" i="17" s="1"/>
  <c r="W34" i="17"/>
  <c r="Y34" i="17" s="1"/>
  <c r="R34" i="17"/>
  <c r="T34" i="17" s="1"/>
  <c r="H21" i="17"/>
  <c r="J21" i="17" s="1"/>
  <c r="R21" i="17"/>
  <c r="T21" i="17" s="1"/>
  <c r="M21" i="17"/>
  <c r="W21" i="17"/>
  <c r="Y21" i="17" s="1"/>
  <c r="W30" i="28"/>
  <c r="Y30" i="28" s="1"/>
  <c r="R30" i="28"/>
  <c r="H30" i="28"/>
  <c r="J30" i="28" s="1"/>
  <c r="M30" i="28"/>
  <c r="O30" i="28" s="1"/>
  <c r="M34" i="28"/>
  <c r="O34" i="28" s="1"/>
  <c r="W34" i="28"/>
  <c r="Y34" i="28" s="1"/>
  <c r="H34" i="28"/>
  <c r="J34" i="28" s="1"/>
  <c r="R34" i="28"/>
  <c r="R19" i="28"/>
  <c r="M19" i="28"/>
  <c r="O19" i="28" s="1"/>
  <c r="W19" i="28"/>
  <c r="Y19" i="28" s="1"/>
  <c r="H19" i="28"/>
  <c r="J19" i="28" s="1"/>
  <c r="H21" i="28"/>
  <c r="J21" i="28" s="1"/>
  <c r="R21" i="28"/>
  <c r="M21" i="28"/>
  <c r="O21" i="28" s="1"/>
  <c r="W21" i="28"/>
  <c r="Y21" i="28" s="1"/>
  <c r="Y6" i="17"/>
  <c r="N12" i="17"/>
  <c r="Q3" i="31"/>
  <c r="S12" i="31" s="1"/>
  <c r="H3" i="30"/>
  <c r="AM41" i="16"/>
  <c r="I6" i="28"/>
  <c r="J7" i="28" s="1"/>
  <c r="V3" i="30"/>
  <c r="Y6" i="30" s="1"/>
  <c r="A23" i="69"/>
  <c r="A24" i="69" s="1"/>
  <c r="G3" i="30"/>
  <c r="I12" i="30" s="1"/>
  <c r="W3" i="32"/>
  <c r="S6" i="28"/>
  <c r="T7" i="28" s="1"/>
  <c r="W3" i="31"/>
  <c r="T6" i="28"/>
  <c r="L3" i="30"/>
  <c r="N12" i="30" s="1"/>
  <c r="G3" i="31"/>
  <c r="I6" i="31" s="1"/>
  <c r="G3" i="32"/>
  <c r="I4" i="32" s="1"/>
  <c r="J6" i="28"/>
  <c r="N6" i="28"/>
  <c r="O7" i="28" s="1"/>
  <c r="I12" i="28"/>
  <c r="M3" i="30"/>
  <c r="H3" i="32"/>
  <c r="N12" i="28"/>
  <c r="Q3" i="30"/>
  <c r="S6" i="30" s="1"/>
  <c r="L3" i="32"/>
  <c r="H3" i="31"/>
  <c r="AK41" i="16"/>
  <c r="AN41" i="16" s="1"/>
  <c r="M3" i="32"/>
  <c r="A20" i="73"/>
  <c r="G2" i="72"/>
  <c r="H2" i="72"/>
  <c r="G3" i="72"/>
  <c r="I2" i="72"/>
  <c r="I3" i="72"/>
  <c r="F2" i="72"/>
  <c r="F3" i="72"/>
  <c r="F16" i="72"/>
  <c r="L16" i="72"/>
  <c r="A18" i="72"/>
  <c r="A19" i="71"/>
  <c r="F2" i="70"/>
  <c r="G2" i="70"/>
  <c r="F3" i="70"/>
  <c r="H2" i="70"/>
  <c r="H3" i="70"/>
  <c r="I2" i="70"/>
  <c r="I3" i="70"/>
  <c r="A18" i="70"/>
  <c r="F16" i="70"/>
  <c r="F3" i="68"/>
  <c r="I2" i="68"/>
  <c r="G2" i="68"/>
  <c r="G3" i="68"/>
  <c r="F2" i="68"/>
  <c r="H2" i="68"/>
  <c r="I3" i="68"/>
  <c r="A18" i="68"/>
  <c r="S12" i="16"/>
  <c r="Q3" i="32"/>
  <c r="X6" i="32"/>
  <c r="Y6" i="16"/>
  <c r="S4" i="16"/>
  <c r="S6" i="16"/>
  <c r="T7" i="16" s="1"/>
  <c r="T6" i="16"/>
  <c r="AJ43" i="16"/>
  <c r="AM42" i="16"/>
  <c r="AK42" i="16"/>
  <c r="AN42" i="16" s="1"/>
  <c r="N12" i="16"/>
  <c r="X4" i="16"/>
  <c r="X6" i="16"/>
  <c r="X12" i="16"/>
  <c r="I6" i="16"/>
  <c r="L191" i="27" s="1"/>
  <c r="N4" i="16"/>
  <c r="J6" i="16"/>
  <c r="N6" i="16"/>
  <c r="L197" i="27" s="1"/>
  <c r="I4" i="16"/>
  <c r="O6" i="16"/>
  <c r="I12" i="16"/>
  <c r="X6" i="31"/>
  <c r="X12" i="17"/>
  <c r="X4" i="17"/>
  <c r="X6" i="17"/>
  <c r="Y7" i="17" s="1"/>
  <c r="I12" i="17"/>
  <c r="AJ43" i="17"/>
  <c r="S12" i="17"/>
  <c r="T6" i="17"/>
  <c r="S4" i="17"/>
  <c r="N4" i="17"/>
  <c r="I6" i="17"/>
  <c r="I191" i="27" s="1"/>
  <c r="J6" i="17"/>
  <c r="N6" i="17"/>
  <c r="O6" i="17"/>
  <c r="AK42" i="17"/>
  <c r="AK41" i="17"/>
  <c r="AM41" i="28"/>
  <c r="AM42" i="28"/>
  <c r="AJ45" i="28"/>
  <c r="AM44" i="28"/>
  <c r="AK44" i="28"/>
  <c r="AN44" i="28" s="1"/>
  <c r="X6" i="28"/>
  <c r="AK42" i="28"/>
  <c r="AN42" i="28" s="1"/>
  <c r="AK43" i="28"/>
  <c r="AN43" i="28" s="1"/>
  <c r="Y6" i="28"/>
  <c r="AK41" i="28"/>
  <c r="AN41" i="28" s="1"/>
  <c r="AM43" i="28"/>
  <c r="X4" i="28"/>
  <c r="S12" i="28"/>
  <c r="X12" i="28"/>
  <c r="N4" i="28"/>
  <c r="O6" i="28"/>
  <c r="G2" i="69" a="1"/>
  <c r="H3" i="71" a="1"/>
  <c r="H2" i="71" a="1"/>
  <c r="F3" i="73" a="1"/>
  <c r="G3" i="73" a="1"/>
  <c r="G3" i="69" a="1"/>
  <c r="H2" i="73" a="1"/>
  <c r="F2" i="71" a="1"/>
  <c r="I3" i="71" a="1"/>
  <c r="F3" i="69" a="1"/>
  <c r="I2" i="73" a="1"/>
  <c r="G2" i="73" a="1"/>
  <c r="G2" i="71" a="1"/>
  <c r="F2" i="69" a="1"/>
  <c r="H2" i="69" a="1"/>
  <c r="I2" i="71" a="1"/>
  <c r="I2" i="69" a="1"/>
  <c r="F2" i="73" a="1"/>
  <c r="I3" i="73" a="1"/>
  <c r="I3" i="69" a="1"/>
  <c r="F3" i="71" a="1"/>
  <c r="F197" i="27" l="1"/>
  <c r="J191" i="27"/>
  <c r="J211" i="27"/>
  <c r="J210" i="27"/>
  <c r="J214" i="27"/>
  <c r="J212" i="27"/>
  <c r="J209" i="27"/>
  <c r="J213" i="27"/>
  <c r="M211" i="27"/>
  <c r="M210" i="27"/>
  <c r="M212" i="27"/>
  <c r="M213" i="27"/>
  <c r="M214" i="27"/>
  <c r="M209" i="27"/>
  <c r="G211" i="27"/>
  <c r="G210" i="27"/>
  <c r="G214" i="27"/>
  <c r="G212" i="27"/>
  <c r="G213" i="27"/>
  <c r="G209" i="27"/>
  <c r="F191" i="27"/>
  <c r="J205" i="27"/>
  <c r="J204" i="27"/>
  <c r="J203" i="27"/>
  <c r="J208" i="27"/>
  <c r="J206" i="27"/>
  <c r="J207" i="27"/>
  <c r="N4" i="31"/>
  <c r="N12" i="31"/>
  <c r="N6" i="31"/>
  <c r="O7" i="31" s="1"/>
  <c r="X4" i="32"/>
  <c r="S7" i="17"/>
  <c r="O6" i="30"/>
  <c r="I2" i="71"/>
  <c r="H3" i="71"/>
  <c r="G2" i="71"/>
  <c r="I2" i="73"/>
  <c r="Y6" i="31"/>
  <c r="X4" i="31"/>
  <c r="X12" i="31"/>
  <c r="Y6" i="32"/>
  <c r="I3" i="69"/>
  <c r="S12" i="30"/>
  <c r="N7" i="28"/>
  <c r="F198" i="27" s="1"/>
  <c r="T6" i="31"/>
  <c r="S6" i="31"/>
  <c r="T7" i="31" s="1"/>
  <c r="H2" i="71"/>
  <c r="S4" i="31"/>
  <c r="S4" i="30"/>
  <c r="S7" i="28"/>
  <c r="X12" i="30"/>
  <c r="I7" i="28"/>
  <c r="F192" i="27" s="1"/>
  <c r="X4" i="30"/>
  <c r="X6" i="30"/>
  <c r="Y7" i="30" s="1"/>
  <c r="F3" i="69"/>
  <c r="I2" i="69"/>
  <c r="F2" i="69"/>
  <c r="H2" i="73"/>
  <c r="H2" i="69"/>
  <c r="I3" i="73"/>
  <c r="G2" i="73"/>
  <c r="G3" i="69"/>
  <c r="F2" i="73"/>
  <c r="G3" i="73"/>
  <c r="F2" i="71"/>
  <c r="I3" i="71"/>
  <c r="G2" i="69"/>
  <c r="F3" i="71"/>
  <c r="F3" i="73"/>
  <c r="I4" i="30"/>
  <c r="S12" i="32"/>
  <c r="T6" i="30"/>
  <c r="N6" i="32"/>
  <c r="M197" i="27" s="1"/>
  <c r="N12" i="32"/>
  <c r="J6" i="32"/>
  <c r="I12" i="32"/>
  <c r="J6" i="30"/>
  <c r="N4" i="32"/>
  <c r="J6" i="31"/>
  <c r="I4" i="31"/>
  <c r="I12" i="31"/>
  <c r="O6" i="32"/>
  <c r="N6" i="30"/>
  <c r="G197" i="27" s="1"/>
  <c r="N4" i="30"/>
  <c r="I6" i="30"/>
  <c r="J7" i="30" s="1"/>
  <c r="I6" i="32"/>
  <c r="J7" i="32" s="1"/>
  <c r="A21" i="73"/>
  <c r="A19" i="72"/>
  <c r="A20" i="71"/>
  <c r="A19" i="70"/>
  <c r="A25" i="69"/>
  <c r="A19" i="68"/>
  <c r="S4" i="32"/>
  <c r="T6" i="32"/>
  <c r="S6" i="32"/>
  <c r="T7" i="32" s="1"/>
  <c r="Y7" i="32"/>
  <c r="X7" i="32"/>
  <c r="S7" i="16"/>
  <c r="AN41" i="17"/>
  <c r="AM41" i="17"/>
  <c r="AN42" i="17"/>
  <c r="AM42" i="17"/>
  <c r="O7" i="16"/>
  <c r="N7" i="16"/>
  <c r="L198" i="27" s="1"/>
  <c r="Y7" i="16"/>
  <c r="X7" i="16"/>
  <c r="J7" i="16"/>
  <c r="I7" i="16"/>
  <c r="L192" i="27" s="1"/>
  <c r="AJ44" i="16"/>
  <c r="AM43" i="16"/>
  <c r="AK43" i="16"/>
  <c r="AN43" i="16" s="1"/>
  <c r="Y7" i="31"/>
  <c r="X7" i="31"/>
  <c r="J7" i="31"/>
  <c r="I7" i="31"/>
  <c r="J192" i="27" s="1"/>
  <c r="X7" i="17"/>
  <c r="J7" i="17"/>
  <c r="I7" i="17"/>
  <c r="I192" i="27" s="1"/>
  <c r="AJ44" i="17"/>
  <c r="AK43" i="17"/>
  <c r="O7" i="17"/>
  <c r="N7" i="17"/>
  <c r="T7" i="30"/>
  <c r="S7" i="30"/>
  <c r="AK45" i="28"/>
  <c r="AN45" i="28" s="1"/>
  <c r="AJ46" i="28"/>
  <c r="AM45" i="28"/>
  <c r="Y7" i="28"/>
  <c r="X7" i="28"/>
  <c r="N7" i="31" l="1"/>
  <c r="N8" i="31" s="1"/>
  <c r="G191" i="27"/>
  <c r="M191" i="27"/>
  <c r="O8" i="28"/>
  <c r="T8" i="16"/>
  <c r="T8" i="28"/>
  <c r="S8" i="17"/>
  <c r="T9" i="17" s="1"/>
  <c r="X8" i="17"/>
  <c r="Y9" i="17" s="1"/>
  <c r="T8" i="17"/>
  <c r="N8" i="28"/>
  <c r="S7" i="31"/>
  <c r="S8" i="28"/>
  <c r="S9" i="28" s="1"/>
  <c r="J8" i="28"/>
  <c r="I8" i="28"/>
  <c r="F193" i="27" s="1"/>
  <c r="X7" i="30"/>
  <c r="I7" i="30"/>
  <c r="G192" i="27" s="1"/>
  <c r="R3" i="28"/>
  <c r="G19" i="27"/>
  <c r="R3" i="16"/>
  <c r="G24" i="27"/>
  <c r="M3" i="17"/>
  <c r="O7" i="30"/>
  <c r="N7" i="30"/>
  <c r="G198" i="27" s="1"/>
  <c r="S7" i="32"/>
  <c r="I7" i="32"/>
  <c r="N7" i="32"/>
  <c r="O7" i="32"/>
  <c r="A22" i="73"/>
  <c r="A20" i="72"/>
  <c r="A21" i="71"/>
  <c r="A20" i="70"/>
  <c r="A26" i="69"/>
  <c r="A20" i="68"/>
  <c r="S8" i="16"/>
  <c r="T9" i="16" s="1"/>
  <c r="Y8" i="32"/>
  <c r="X8" i="32"/>
  <c r="AN43" i="17"/>
  <c r="AM43" i="17"/>
  <c r="Y8" i="17"/>
  <c r="N8" i="16"/>
  <c r="L199" i="27" s="1"/>
  <c r="O8" i="16"/>
  <c r="AJ45" i="16"/>
  <c r="AM44" i="16"/>
  <c r="AK44" i="16"/>
  <c r="AN44" i="16" s="1"/>
  <c r="J8" i="16"/>
  <c r="I8" i="16"/>
  <c r="L193" i="27" s="1"/>
  <c r="X8" i="16"/>
  <c r="Y8" i="16"/>
  <c r="O8" i="31"/>
  <c r="J8" i="31"/>
  <c r="I8" i="31"/>
  <c r="J193" i="27" s="1"/>
  <c r="Y8" i="31"/>
  <c r="X8" i="31"/>
  <c r="AJ45" i="17"/>
  <c r="AK44" i="17"/>
  <c r="J8" i="17"/>
  <c r="I8" i="17"/>
  <c r="I193" i="27" s="1"/>
  <c r="O8" i="17"/>
  <c r="N8" i="17"/>
  <c r="X9" i="17"/>
  <c r="T8" i="30"/>
  <c r="S8" i="30"/>
  <c r="AM46" i="28"/>
  <c r="AK46" i="28"/>
  <c r="AN46" i="28" s="1"/>
  <c r="AJ47" i="28"/>
  <c r="X8" i="28"/>
  <c r="Y8" i="28"/>
  <c r="H3" i="72" a="1"/>
  <c r="G3" i="70" a="1"/>
  <c r="H3" i="68" a="1"/>
  <c r="N9" i="28" l="1"/>
  <c r="F199" i="27"/>
  <c r="M198" i="27"/>
  <c r="M192" i="27"/>
  <c r="I197" i="27"/>
  <c r="I199" i="27"/>
  <c r="I198" i="27"/>
  <c r="F205" i="27"/>
  <c r="F203" i="27"/>
  <c r="F206" i="27"/>
  <c r="F204" i="27"/>
  <c r="L205" i="27"/>
  <c r="L204" i="27"/>
  <c r="L203" i="27"/>
  <c r="S9" i="17"/>
  <c r="S8" i="32"/>
  <c r="T9" i="32" s="1"/>
  <c r="Y8" i="30"/>
  <c r="O9" i="28"/>
  <c r="N41" i="28" s="1" a="1"/>
  <c r="N41" i="28" s="1"/>
  <c r="O27" i="17"/>
  <c r="O31" i="17"/>
  <c r="D31" i="17" s="1"/>
  <c r="B31" i="17" s="1"/>
  <c r="O33" i="17"/>
  <c r="D33" i="17" s="1"/>
  <c r="B33" i="17" s="1"/>
  <c r="O32" i="17"/>
  <c r="D32" i="17" s="1"/>
  <c r="B32" i="17" s="1"/>
  <c r="O18" i="17"/>
  <c r="D18" i="17" s="1"/>
  <c r="B18" i="17" s="1"/>
  <c r="O17" i="17"/>
  <c r="D17" i="17" s="1"/>
  <c r="B17" i="17" s="1"/>
  <c r="O29" i="17"/>
  <c r="D29" i="17" s="1"/>
  <c r="B29" i="17" s="1"/>
  <c r="O16" i="17"/>
  <c r="D16" i="17" s="1"/>
  <c r="B16" i="17" s="1"/>
  <c r="AL41" i="17" s="1"/>
  <c r="O28" i="17"/>
  <c r="D28" i="17" s="1"/>
  <c r="B28" i="17" s="1"/>
  <c r="O30" i="17"/>
  <c r="D30" i="17" s="1"/>
  <c r="B30" i="17" s="1"/>
  <c r="O20" i="17"/>
  <c r="D20" i="17" s="1"/>
  <c r="B20" i="17" s="1"/>
  <c r="O22" i="17"/>
  <c r="D22" i="17" s="1"/>
  <c r="B22" i="17" s="1"/>
  <c r="O35" i="17"/>
  <c r="D35" i="17" s="1"/>
  <c r="B35" i="17" s="1"/>
  <c r="O34" i="17"/>
  <c r="D34" i="17" s="1"/>
  <c r="B34" i="17" s="1"/>
  <c r="O19" i="17"/>
  <c r="D19" i="17" s="1"/>
  <c r="B19" i="17" s="1"/>
  <c r="O21" i="17"/>
  <c r="D21" i="17" s="1"/>
  <c r="B21" i="17" s="1"/>
  <c r="T27" i="16"/>
  <c r="T20" i="16"/>
  <c r="D20" i="16" s="1"/>
  <c r="B20" i="16" s="1"/>
  <c r="T29" i="16"/>
  <c r="D29" i="16" s="1"/>
  <c r="B29" i="16" s="1"/>
  <c r="T21" i="16"/>
  <c r="D21" i="16" s="1"/>
  <c r="B21" i="16" s="1"/>
  <c r="T35" i="16"/>
  <c r="D35" i="16" s="1"/>
  <c r="B35" i="16" s="1"/>
  <c r="T28" i="16"/>
  <c r="D28" i="16" s="1"/>
  <c r="B28" i="16" s="1"/>
  <c r="T34" i="16"/>
  <c r="D34" i="16" s="1"/>
  <c r="B34" i="16" s="1"/>
  <c r="T22" i="16"/>
  <c r="D22" i="16" s="1"/>
  <c r="B22" i="16" s="1"/>
  <c r="T16" i="16"/>
  <c r="D16" i="16" s="1"/>
  <c r="B16" i="16" s="1"/>
  <c r="AL41" i="16" s="1"/>
  <c r="T18" i="16"/>
  <c r="D18" i="16" s="1"/>
  <c r="B18" i="16" s="1"/>
  <c r="T32" i="16"/>
  <c r="D32" i="16" s="1"/>
  <c r="B32" i="16" s="1"/>
  <c r="T33" i="16"/>
  <c r="D33" i="16" s="1"/>
  <c r="B33" i="16" s="1"/>
  <c r="T19" i="16"/>
  <c r="D19" i="16" s="1"/>
  <c r="B19" i="16" s="1"/>
  <c r="T31" i="16"/>
  <c r="D31" i="16" s="1"/>
  <c r="B31" i="16" s="1"/>
  <c r="T17" i="16"/>
  <c r="D17" i="16" s="1"/>
  <c r="B17" i="16" s="1"/>
  <c r="T30" i="16"/>
  <c r="D30" i="16" s="1"/>
  <c r="B30" i="16" s="1"/>
  <c r="T27" i="28"/>
  <c r="T33" i="28"/>
  <c r="D33" i="28" s="1"/>
  <c r="B33" i="28" s="1"/>
  <c r="T17" i="28"/>
  <c r="D17" i="28" s="1"/>
  <c r="B17" i="28" s="1"/>
  <c r="T29" i="28"/>
  <c r="D29" i="28" s="1"/>
  <c r="B29" i="28" s="1"/>
  <c r="T18" i="28"/>
  <c r="D18" i="28" s="1"/>
  <c r="B18" i="28" s="1"/>
  <c r="T35" i="28"/>
  <c r="D35" i="28" s="1"/>
  <c r="B35" i="28" s="1"/>
  <c r="T32" i="28"/>
  <c r="D32" i="28" s="1"/>
  <c r="B32" i="28" s="1"/>
  <c r="T22" i="28"/>
  <c r="D22" i="28" s="1"/>
  <c r="B22" i="28" s="1"/>
  <c r="T31" i="28"/>
  <c r="D31" i="28" s="1"/>
  <c r="B31" i="28" s="1"/>
  <c r="T16" i="28"/>
  <c r="D16" i="28" s="1"/>
  <c r="B16" i="28" s="1"/>
  <c r="AL41" i="28" s="1"/>
  <c r="T20" i="28"/>
  <c r="D20" i="28" s="1"/>
  <c r="B20" i="28" s="1"/>
  <c r="T28" i="28"/>
  <c r="D28" i="28" s="1"/>
  <c r="B28" i="28" s="1"/>
  <c r="T19" i="28"/>
  <c r="D19" i="28" s="1"/>
  <c r="B19" i="28" s="1"/>
  <c r="T21" i="28"/>
  <c r="D21" i="28" s="1"/>
  <c r="B21" i="28" s="1"/>
  <c r="T34" i="28"/>
  <c r="D34" i="28" s="1"/>
  <c r="B34" i="28" s="1"/>
  <c r="T30" i="28"/>
  <c r="D30" i="28" s="1"/>
  <c r="B30" i="28" s="1"/>
  <c r="S8" i="31"/>
  <c r="T8" i="31"/>
  <c r="T9" i="28"/>
  <c r="I9" i="28"/>
  <c r="F194" i="27" s="1"/>
  <c r="J9" i="28"/>
  <c r="X8" i="30"/>
  <c r="X9" i="30" s="1"/>
  <c r="I8" i="30"/>
  <c r="G193" i="27" s="1"/>
  <c r="J8" i="30"/>
  <c r="T8" i="32"/>
  <c r="S9" i="16"/>
  <c r="L206" i="27" s="1"/>
  <c r="G3" i="70"/>
  <c r="T17" i="70" s="1"/>
  <c r="H3" i="68"/>
  <c r="T17" i="68" s="1"/>
  <c r="H3" i="72"/>
  <c r="T17" i="72" s="1"/>
  <c r="M3" i="31"/>
  <c r="D3" i="17"/>
  <c r="D159" i="27" s="1"/>
  <c r="D5" i="17"/>
  <c r="R3" i="30"/>
  <c r="D3" i="28"/>
  <c r="D155" i="27" s="1"/>
  <c r="D5" i="28"/>
  <c r="G155" i="27" s="1"/>
  <c r="R3" i="32"/>
  <c r="D3" i="16"/>
  <c r="D157" i="27" s="1"/>
  <c r="D5" i="16"/>
  <c r="N10" i="28"/>
  <c r="I8" i="32"/>
  <c r="N8" i="32"/>
  <c r="M199" i="27" s="1"/>
  <c r="O8" i="32"/>
  <c r="O8" i="30"/>
  <c r="N8" i="30"/>
  <c r="G199" i="27" s="1"/>
  <c r="J8" i="32"/>
  <c r="A23" i="73"/>
  <c r="A21" i="72"/>
  <c r="A22" i="71"/>
  <c r="A21" i="70"/>
  <c r="A27" i="69"/>
  <c r="A21" i="68"/>
  <c r="Y9" i="32"/>
  <c r="X9" i="32"/>
  <c r="AM44" i="17"/>
  <c r="AN44" i="17"/>
  <c r="Y9" i="16"/>
  <c r="X9" i="16"/>
  <c r="O9" i="16"/>
  <c r="N9" i="16"/>
  <c r="L200" i="27" s="1"/>
  <c r="J9" i="16"/>
  <c r="I9" i="16"/>
  <c r="L194" i="27" s="1"/>
  <c r="AJ46" i="16"/>
  <c r="AM45" i="16"/>
  <c r="AK45" i="16"/>
  <c r="AN45" i="16" s="1"/>
  <c r="J9" i="31"/>
  <c r="I9" i="31"/>
  <c r="J194" i="27" s="1"/>
  <c r="Y9" i="31"/>
  <c r="X9" i="31"/>
  <c r="N9" i="31"/>
  <c r="O9" i="31"/>
  <c r="Y10" i="17"/>
  <c r="X10" i="17"/>
  <c r="T10" i="17"/>
  <c r="S10" i="17"/>
  <c r="O9" i="17"/>
  <c r="N9" i="17"/>
  <c r="I200" i="27" s="1"/>
  <c r="AJ46" i="17"/>
  <c r="AK45" i="17"/>
  <c r="J9" i="17"/>
  <c r="I9" i="17"/>
  <c r="I194" i="27" s="1"/>
  <c r="T9" i="30"/>
  <c r="S9" i="30"/>
  <c r="AM47" i="28"/>
  <c r="AK47" i="28"/>
  <c r="AN47" i="28" s="1"/>
  <c r="AJ48" i="28"/>
  <c r="T10" i="28"/>
  <c r="S10" i="28"/>
  <c r="F207" i="27" s="1"/>
  <c r="Y9" i="28"/>
  <c r="X9" i="28"/>
  <c r="N11" i="28" l="1"/>
  <c r="F202" i="27" s="1"/>
  <c r="F201" i="27"/>
  <c r="O10" i="28"/>
  <c r="F200" i="27"/>
  <c r="I9" i="32"/>
  <c r="M193" i="27"/>
  <c r="G205" i="27"/>
  <c r="G204" i="27"/>
  <c r="G206" i="27"/>
  <c r="G203" i="27"/>
  <c r="J199" i="27"/>
  <c r="J198" i="27"/>
  <c r="J200" i="27"/>
  <c r="J197" i="27"/>
  <c r="M204" i="27"/>
  <c r="M203" i="27"/>
  <c r="M205" i="27"/>
  <c r="A140" i="17"/>
  <c r="G159" i="27"/>
  <c r="A64" i="16"/>
  <c r="G157" i="27"/>
  <c r="A75" i="17"/>
  <c r="A134" i="17"/>
  <c r="A115" i="17"/>
  <c r="S9" i="32"/>
  <c r="M206" i="27" s="1"/>
  <c r="A76" i="17"/>
  <c r="A118" i="17"/>
  <c r="A105" i="17"/>
  <c r="A133" i="16"/>
  <c r="A132" i="17"/>
  <c r="A49" i="16"/>
  <c r="A129" i="17"/>
  <c r="A132" i="16"/>
  <c r="A92" i="17"/>
  <c r="A86" i="16"/>
  <c r="A116" i="17"/>
  <c r="A99" i="16"/>
  <c r="A101" i="17"/>
  <c r="A55" i="16"/>
  <c r="A94" i="17"/>
  <c r="A57" i="16"/>
  <c r="A91" i="16"/>
  <c r="A131" i="16"/>
  <c r="A96" i="16"/>
  <c r="A104" i="16"/>
  <c r="A135" i="16"/>
  <c r="A54" i="16"/>
  <c r="A100" i="16"/>
  <c r="A105" i="16"/>
  <c r="A126" i="16"/>
  <c r="A113" i="16"/>
  <c r="A110" i="16"/>
  <c r="A65" i="16"/>
  <c r="A63" i="16"/>
  <c r="A73" i="16"/>
  <c r="A52" i="16"/>
  <c r="A84" i="16"/>
  <c r="A60" i="16"/>
  <c r="A136" i="16"/>
  <c r="A123" i="16"/>
  <c r="A54" i="17"/>
  <c r="A83" i="17"/>
  <c r="A103" i="17"/>
  <c r="A59" i="17"/>
  <c r="A110" i="17"/>
  <c r="A49" i="17"/>
  <c r="A126" i="17"/>
  <c r="A109" i="17"/>
  <c r="A89" i="17"/>
  <c r="A96" i="17"/>
  <c r="A64" i="17"/>
  <c r="A108" i="17"/>
  <c r="A77" i="16"/>
  <c r="A141" i="16"/>
  <c r="A72" i="16"/>
  <c r="A70" i="16"/>
  <c r="A88" i="16"/>
  <c r="A67" i="16"/>
  <c r="A95" i="16"/>
  <c r="A87" i="16"/>
  <c r="A107" i="16"/>
  <c r="A139" i="16"/>
  <c r="A115" i="16"/>
  <c r="A56" i="16"/>
  <c r="A101" i="16"/>
  <c r="A86" i="17"/>
  <c r="A139" i="17"/>
  <c r="A91" i="17"/>
  <c r="A47" i="17"/>
  <c r="A95" i="17"/>
  <c r="A58" i="17"/>
  <c r="A102" i="17"/>
  <c r="A68" i="17"/>
  <c r="A128" i="17"/>
  <c r="A56" i="17"/>
  <c r="A43" i="17"/>
  <c r="A61" i="17"/>
  <c r="A76" i="16"/>
  <c r="A85" i="16"/>
  <c r="A109" i="16"/>
  <c r="A93" i="16"/>
  <c r="A134" i="16"/>
  <c r="A48" i="16"/>
  <c r="A43" i="16"/>
  <c r="A75" i="16"/>
  <c r="A128" i="16"/>
  <c r="A119" i="16"/>
  <c r="A103" i="16"/>
  <c r="A125" i="16"/>
  <c r="A45" i="16"/>
  <c r="A121" i="17"/>
  <c r="A112" i="17"/>
  <c r="A136" i="17"/>
  <c r="A57" i="17"/>
  <c r="A81" i="17"/>
  <c r="A114" i="17"/>
  <c r="A85" i="17"/>
  <c r="A119" i="17"/>
  <c r="A45" i="17"/>
  <c r="A69" i="17"/>
  <c r="A71" i="17"/>
  <c r="A67" i="17"/>
  <c r="A94" i="16"/>
  <c r="A140" i="16"/>
  <c r="A117" i="16"/>
  <c r="A122" i="16"/>
  <c r="A111" i="16"/>
  <c r="A130" i="16"/>
  <c r="A120" i="16"/>
  <c r="A80" i="16"/>
  <c r="A51" i="16"/>
  <c r="A83" i="16"/>
  <c r="A59" i="16"/>
  <c r="A69" i="16"/>
  <c r="A82" i="17"/>
  <c r="A74" i="17"/>
  <c r="A42" i="17"/>
  <c r="A44" i="17"/>
  <c r="A113" i="17"/>
  <c r="A137" i="17"/>
  <c r="A127" i="17"/>
  <c r="A141" i="17"/>
  <c r="A124" i="17"/>
  <c r="A65" i="17"/>
  <c r="A125" i="17"/>
  <c r="A99" i="17"/>
  <c r="A72" i="17"/>
  <c r="A74" i="16"/>
  <c r="A58" i="16"/>
  <c r="A62" i="16"/>
  <c r="A78" i="16"/>
  <c r="A98" i="16"/>
  <c r="A118" i="16"/>
  <c r="A106" i="16"/>
  <c r="A138" i="16"/>
  <c r="A127" i="16"/>
  <c r="A112" i="16"/>
  <c r="A71" i="16"/>
  <c r="A124" i="16"/>
  <c r="A138" i="17"/>
  <c r="A80" i="17"/>
  <c r="A98" i="17"/>
  <c r="A88" i="17"/>
  <c r="A66" i="17"/>
  <c r="A51" i="17"/>
  <c r="A117" i="17"/>
  <c r="A97" i="17"/>
  <c r="A79" i="17"/>
  <c r="A107" i="17"/>
  <c r="A131" i="17"/>
  <c r="A104" i="17"/>
  <c r="A123" i="17"/>
  <c r="A53" i="16"/>
  <c r="A81" i="16"/>
  <c r="A79" i="16"/>
  <c r="A66" i="16"/>
  <c r="A121" i="16"/>
  <c r="A97" i="16"/>
  <c r="A129" i="16"/>
  <c r="A47" i="16"/>
  <c r="A114" i="16"/>
  <c r="A61" i="16"/>
  <c r="A46" i="16"/>
  <c r="A68" i="16"/>
  <c r="A55" i="17"/>
  <c r="A130" i="17"/>
  <c r="A46" i="17"/>
  <c r="A106" i="17"/>
  <c r="A62" i="17"/>
  <c r="A135" i="17"/>
  <c r="A73" i="17"/>
  <c r="A50" i="17"/>
  <c r="A77" i="17"/>
  <c r="A87" i="17"/>
  <c r="A48" i="17"/>
  <c r="A52" i="17"/>
  <c r="A111" i="17"/>
  <c r="A82" i="16"/>
  <c r="A102" i="16"/>
  <c r="A90" i="16"/>
  <c r="A89" i="16"/>
  <c r="A42" i="16"/>
  <c r="A44" i="16"/>
  <c r="A50" i="16"/>
  <c r="A108" i="16"/>
  <c r="A137" i="16"/>
  <c r="A116" i="16"/>
  <c r="A92" i="16"/>
  <c r="A100" i="17"/>
  <c r="A70" i="17"/>
  <c r="A120" i="17"/>
  <c r="A63" i="17"/>
  <c r="A122" i="17"/>
  <c r="A93" i="17"/>
  <c r="A90" i="17"/>
  <c r="A53" i="17"/>
  <c r="A133" i="17"/>
  <c r="A60" i="17"/>
  <c r="A84" i="17"/>
  <c r="A78" i="17"/>
  <c r="A78" i="28"/>
  <c r="A84" i="28"/>
  <c r="A57" i="28"/>
  <c r="A101" i="28"/>
  <c r="A92" i="28"/>
  <c r="A127" i="28"/>
  <c r="A108" i="28"/>
  <c r="A73" i="28"/>
  <c r="A117" i="28"/>
  <c r="A51" i="28"/>
  <c r="A72" i="28"/>
  <c r="A140" i="28"/>
  <c r="A111" i="28"/>
  <c r="A80" i="28"/>
  <c r="A47" i="28"/>
  <c r="A121" i="28"/>
  <c r="A46" i="28"/>
  <c r="A87" i="28"/>
  <c r="A104" i="28"/>
  <c r="A45" i="28"/>
  <c r="A137" i="28"/>
  <c r="A62" i="28"/>
  <c r="A115" i="28"/>
  <c r="A136" i="28"/>
  <c r="A77" i="28"/>
  <c r="A98" i="28"/>
  <c r="A81" i="28"/>
  <c r="A53" i="28"/>
  <c r="A76" i="28"/>
  <c r="A95" i="28"/>
  <c r="A85" i="28"/>
  <c r="A66" i="28"/>
  <c r="A110" i="28"/>
  <c r="A93" i="28"/>
  <c r="A65" i="28"/>
  <c r="A109" i="28"/>
  <c r="A82" i="28"/>
  <c r="A126" i="28"/>
  <c r="A60" i="28"/>
  <c r="A97" i="28"/>
  <c r="A141" i="28"/>
  <c r="A59" i="28"/>
  <c r="A103" i="28"/>
  <c r="A138" i="28"/>
  <c r="A125" i="28"/>
  <c r="A132" i="28"/>
  <c r="A105" i="28"/>
  <c r="A55" i="28"/>
  <c r="A130" i="28"/>
  <c r="A49" i="28"/>
  <c r="A102" i="28"/>
  <c r="A129" i="28"/>
  <c r="A54" i="28"/>
  <c r="A43" i="28"/>
  <c r="A56" i="28"/>
  <c r="A124" i="28"/>
  <c r="A42" i="28"/>
  <c r="A86" i="28"/>
  <c r="A123" i="28"/>
  <c r="A122" i="28"/>
  <c r="A52" i="28"/>
  <c r="A64" i="28"/>
  <c r="A112" i="28"/>
  <c r="A134" i="28"/>
  <c r="A133" i="28"/>
  <c r="A50" i="28"/>
  <c r="A94" i="28"/>
  <c r="A91" i="28"/>
  <c r="A113" i="28"/>
  <c r="A74" i="28"/>
  <c r="A118" i="28"/>
  <c r="A107" i="28"/>
  <c r="A120" i="28"/>
  <c r="A61" i="28"/>
  <c r="A106" i="28"/>
  <c r="A88" i="28"/>
  <c r="A68" i="28"/>
  <c r="A114" i="28"/>
  <c r="A119" i="28"/>
  <c r="A58" i="28"/>
  <c r="A67" i="28"/>
  <c r="A75" i="28"/>
  <c r="A79" i="28"/>
  <c r="A100" i="28"/>
  <c r="A83" i="28"/>
  <c r="A99" i="28"/>
  <c r="A48" i="28"/>
  <c r="A116" i="28"/>
  <c r="A63" i="28"/>
  <c r="A70" i="28"/>
  <c r="A131" i="28"/>
  <c r="A128" i="28"/>
  <c r="A69" i="28"/>
  <c r="A139" i="28"/>
  <c r="A96" i="28"/>
  <c r="A135" i="28"/>
  <c r="A71" i="28"/>
  <c r="A44" i="28"/>
  <c r="A90" i="28"/>
  <c r="A89" i="28"/>
  <c r="N41" i="16" a="1"/>
  <c r="N41" i="16" s="1"/>
  <c r="S10" i="16"/>
  <c r="S41" i="16" a="1"/>
  <c r="S41" i="16" s="1"/>
  <c r="D4" i="28"/>
  <c r="E155" i="27" s="1"/>
  <c r="F217" i="27" s="1"/>
  <c r="D4" i="17"/>
  <c r="E159" i="27" s="1"/>
  <c r="I217" i="27" s="1"/>
  <c r="D4" i="16"/>
  <c r="E157" i="27" s="1"/>
  <c r="L217" i="27" s="1"/>
  <c r="T16" i="68"/>
  <c r="T16" i="70"/>
  <c r="T16" i="72"/>
  <c r="M17" i="68"/>
  <c r="M17" i="72"/>
  <c r="G17" i="70"/>
  <c r="M17" i="70"/>
  <c r="T10" i="16"/>
  <c r="J10" i="28"/>
  <c r="I10" i="28"/>
  <c r="F195" i="27" s="1"/>
  <c r="T9" i="31"/>
  <c r="S9" i="31"/>
  <c r="Y9" i="30"/>
  <c r="J9" i="30"/>
  <c r="I9" i="30"/>
  <c r="G194" i="27" s="1"/>
  <c r="O11" i="28"/>
  <c r="G17" i="72"/>
  <c r="G17" i="68"/>
  <c r="I10" i="32"/>
  <c r="J9" i="32"/>
  <c r="D3" i="30"/>
  <c r="D4" i="30" s="1"/>
  <c r="D5" i="30"/>
  <c r="D3" i="31"/>
  <c r="D4" i="31" s="1"/>
  <c r="D5" i="31"/>
  <c r="A118" i="31" s="1"/>
  <c r="D3" i="32"/>
  <c r="D4" i="32" s="1"/>
  <c r="D5" i="32"/>
  <c r="AO41" i="17"/>
  <c r="AO41" i="28"/>
  <c r="M16" i="72"/>
  <c r="G16" i="72"/>
  <c r="M16" i="68"/>
  <c r="G16" i="68"/>
  <c r="G16" i="70"/>
  <c r="M16" i="70"/>
  <c r="O9" i="30"/>
  <c r="N9" i="30"/>
  <c r="G200" i="27" s="1"/>
  <c r="N9" i="32"/>
  <c r="M200" i="27" s="1"/>
  <c r="O9" i="32"/>
  <c r="A24" i="73"/>
  <c r="A22" i="72"/>
  <c r="A23" i="71"/>
  <c r="A22" i="70"/>
  <c r="A28" i="69"/>
  <c r="A22" i="68"/>
  <c r="Y10" i="32"/>
  <c r="X10" i="32"/>
  <c r="AM45" i="17"/>
  <c r="AN45" i="17"/>
  <c r="AJ47" i="16"/>
  <c r="AM46" i="16"/>
  <c r="AK46" i="16"/>
  <c r="AN46" i="16" s="1"/>
  <c r="O10" i="16"/>
  <c r="N10" i="16"/>
  <c r="L201" i="27" s="1"/>
  <c r="Y10" i="16"/>
  <c r="X10" i="16"/>
  <c r="I10" i="16"/>
  <c r="L195" i="27" s="1"/>
  <c r="J10" i="16"/>
  <c r="N10" i="31"/>
  <c r="J201" i="27" s="1"/>
  <c r="O10" i="31"/>
  <c r="Y10" i="31"/>
  <c r="X10" i="31"/>
  <c r="J10" i="31"/>
  <c r="I10" i="31"/>
  <c r="J195" i="27" s="1"/>
  <c r="N10" i="17"/>
  <c r="I201" i="27" s="1"/>
  <c r="O10" i="17"/>
  <c r="AJ47" i="17"/>
  <c r="AK46" i="17"/>
  <c r="X11" i="17"/>
  <c r="X41" i="17" s="1" a="1"/>
  <c r="X41" i="17" s="1"/>
  <c r="Y11" i="17"/>
  <c r="J10" i="17"/>
  <c r="I10" i="17"/>
  <c r="I195" i="27" s="1"/>
  <c r="T11" i="17"/>
  <c r="S11" i="17"/>
  <c r="S41" i="17" s="1" a="1"/>
  <c r="S41" i="17" s="1"/>
  <c r="T10" i="30"/>
  <c r="S10" i="30"/>
  <c r="G207" i="27" s="1"/>
  <c r="Y10" i="30"/>
  <c r="X10" i="30"/>
  <c r="T11" i="28"/>
  <c r="S11" i="28"/>
  <c r="Y10" i="28"/>
  <c r="X10" i="28"/>
  <c r="AM48" i="28"/>
  <c r="AK48" i="28"/>
  <c r="AN48" i="28" s="1"/>
  <c r="AJ49" i="28"/>
  <c r="F4" i="68" a="1"/>
  <c r="H3" i="73" a="1"/>
  <c r="F4" i="72" a="1"/>
  <c r="F4" i="71" a="1"/>
  <c r="F4" i="73" a="1"/>
  <c r="G3" i="71" a="1"/>
  <c r="F4" i="69" a="1"/>
  <c r="H3" i="69" a="1"/>
  <c r="F4" i="70" a="1"/>
  <c r="S41" i="28" l="1" a="1"/>
  <c r="S41" i="28" s="1"/>
  <c r="F208" i="27"/>
  <c r="I32" i="32" a="1"/>
  <c r="I32" i="32" s="1"/>
  <c r="N32" i="32" a="1"/>
  <c r="N32" i="32" s="1"/>
  <c r="S32" i="32" a="1"/>
  <c r="S32" i="32" s="1"/>
  <c r="A33" i="32"/>
  <c r="A70" i="32"/>
  <c r="A107" i="32"/>
  <c r="A132" i="32"/>
  <c r="A50" i="32"/>
  <c r="A87" i="32"/>
  <c r="A124" i="32"/>
  <c r="A54" i="32"/>
  <c r="A91" i="32"/>
  <c r="A120" i="32"/>
  <c r="A45" i="32"/>
  <c r="A82" i="32"/>
  <c r="A119" i="32"/>
  <c r="A92" i="32"/>
  <c r="A62" i="32"/>
  <c r="A99" i="32"/>
  <c r="A80" i="32"/>
  <c r="A66" i="32"/>
  <c r="A103" i="32"/>
  <c r="A114" i="32"/>
  <c r="A42" i="32"/>
  <c r="A79" i="32"/>
  <c r="A57" i="32"/>
  <c r="A94" i="32"/>
  <c r="A131" i="32"/>
  <c r="A37" i="32"/>
  <c r="A74" i="32"/>
  <c r="A111" i="32"/>
  <c r="A41" i="32"/>
  <c r="A78" i="32"/>
  <c r="A115" i="32"/>
  <c r="A69" i="32"/>
  <c r="A106" i="32"/>
  <c r="A128" i="32"/>
  <c r="A49" i="32"/>
  <c r="A86" i="32"/>
  <c r="A123" i="32"/>
  <c r="A53" i="32"/>
  <c r="A90" i="32"/>
  <c r="A127" i="32"/>
  <c r="A81" i="32"/>
  <c r="A118" i="32"/>
  <c r="A36" i="32"/>
  <c r="A61" i="32"/>
  <c r="A98" i="32"/>
  <c r="A104" i="32"/>
  <c r="A65" i="32"/>
  <c r="A102" i="32"/>
  <c r="A56" i="32"/>
  <c r="A38" i="32"/>
  <c r="A93" i="32"/>
  <c r="A130" i="32"/>
  <c r="A48" i="32"/>
  <c r="A73" i="32"/>
  <c r="A110" i="32"/>
  <c r="A40" i="32"/>
  <c r="A77" i="32"/>
  <c r="A105" i="32"/>
  <c r="A35" i="32"/>
  <c r="A60" i="32"/>
  <c r="A85" i="32"/>
  <c r="A122" i="32"/>
  <c r="A52" i="32"/>
  <c r="A89" i="32"/>
  <c r="A126" i="32"/>
  <c r="A117" i="32"/>
  <c r="A47" i="32"/>
  <c r="A72" i="32"/>
  <c r="A97" i="32"/>
  <c r="A116" i="32"/>
  <c r="A64" i="32"/>
  <c r="A101" i="32"/>
  <c r="A68" i="32"/>
  <c r="A75" i="32"/>
  <c r="A129" i="32"/>
  <c r="A59" i="32"/>
  <c r="A84" i="32"/>
  <c r="A109" i="32"/>
  <c r="A39" i="32"/>
  <c r="A76" i="32"/>
  <c r="A113" i="32"/>
  <c r="A43" i="32"/>
  <c r="A34" i="32"/>
  <c r="A71" i="32"/>
  <c r="A96" i="32"/>
  <c r="A121" i="32"/>
  <c r="A51" i="32"/>
  <c r="A88" i="32"/>
  <c r="A125" i="32"/>
  <c r="A55" i="32"/>
  <c r="A112" i="32"/>
  <c r="A46" i="32"/>
  <c r="A83" i="32"/>
  <c r="A108" i="32"/>
  <c r="A63" i="32"/>
  <c r="A100" i="32"/>
  <c r="A44" i="32"/>
  <c r="A67" i="32"/>
  <c r="A95" i="32"/>
  <c r="A58" i="32"/>
  <c r="D8" i="32"/>
  <c r="T10" i="32"/>
  <c r="S10" i="32"/>
  <c r="M207" i="27" s="1"/>
  <c r="S11" i="16"/>
  <c r="L208" i="27" s="1"/>
  <c r="L207" i="27"/>
  <c r="J11" i="32"/>
  <c r="M195" i="27"/>
  <c r="J10" i="32"/>
  <c r="M194" i="27"/>
  <c r="T11" i="16"/>
  <c r="A120" i="31"/>
  <c r="A34" i="31"/>
  <c r="A113" i="31"/>
  <c r="A126" i="31"/>
  <c r="A72" i="31"/>
  <c r="A87" i="31"/>
  <c r="A109" i="31"/>
  <c r="A127" i="31"/>
  <c r="A104" i="31"/>
  <c r="A105" i="31"/>
  <c r="A50" i="31"/>
  <c r="A51" i="31"/>
  <c r="A93" i="31"/>
  <c r="A92" i="31"/>
  <c r="A46" i="31"/>
  <c r="A59" i="31"/>
  <c r="A69" i="31"/>
  <c r="A95" i="31"/>
  <c r="A103" i="31"/>
  <c r="A44" i="31"/>
  <c r="A85" i="31"/>
  <c r="A114" i="31"/>
  <c r="A82" i="31"/>
  <c r="A56" i="31"/>
  <c r="A117" i="31"/>
  <c r="A54" i="31"/>
  <c r="A123" i="31"/>
  <c r="A38" i="31"/>
  <c r="A107" i="31"/>
  <c r="A94" i="31"/>
  <c r="A99" i="31"/>
  <c r="A97" i="31"/>
  <c r="A36" i="31"/>
  <c r="A110" i="31"/>
  <c r="A74" i="31"/>
  <c r="A128" i="31"/>
  <c r="A66" i="31"/>
  <c r="A106" i="31"/>
  <c r="A73" i="31"/>
  <c r="A115" i="31"/>
  <c r="A130" i="31"/>
  <c r="A60" i="31"/>
  <c r="A53" i="31"/>
  <c r="A116" i="31"/>
  <c r="A79" i="31"/>
  <c r="A112" i="31"/>
  <c r="A129" i="31"/>
  <c r="A71" i="31"/>
  <c r="A101" i="31"/>
  <c r="A119" i="31"/>
  <c r="A45" i="31"/>
  <c r="A63" i="31"/>
  <c r="A68" i="31"/>
  <c r="A58" i="31"/>
  <c r="A80" i="31"/>
  <c r="A76" i="31"/>
  <c r="A122" i="31"/>
  <c r="A35" i="31"/>
  <c r="A84" i="31"/>
  <c r="A39" i="31"/>
  <c r="A91" i="31"/>
  <c r="A41" i="31"/>
  <c r="A42" i="31"/>
  <c r="A89" i="31"/>
  <c r="A49" i="31"/>
  <c r="A98" i="31"/>
  <c r="A33" i="31"/>
  <c r="A77" i="31"/>
  <c r="A43" i="31"/>
  <c r="A100" i="31"/>
  <c r="A52" i="31"/>
  <c r="A121" i="31"/>
  <c r="A78" i="31"/>
  <c r="A47" i="31"/>
  <c r="A62" i="31"/>
  <c r="A86" i="31"/>
  <c r="A37" i="31"/>
  <c r="A55" i="31"/>
  <c r="A124" i="31"/>
  <c r="A102" i="31"/>
  <c r="A90" i="31"/>
  <c r="A108" i="31"/>
  <c r="A65" i="31"/>
  <c r="A57" i="31"/>
  <c r="A132" i="31"/>
  <c r="A81" i="31"/>
  <c r="A83" i="31"/>
  <c r="A96" i="31"/>
  <c r="A48" i="31"/>
  <c r="A40" i="31"/>
  <c r="A64" i="31"/>
  <c r="A131" i="31"/>
  <c r="A125" i="31"/>
  <c r="A67" i="31"/>
  <c r="A61" i="31"/>
  <c r="A75" i="31"/>
  <c r="A88" i="31"/>
  <c r="A70" i="31"/>
  <c r="A111" i="31"/>
  <c r="A96" i="30"/>
  <c r="A40" i="30"/>
  <c r="A61" i="30"/>
  <c r="A107" i="30"/>
  <c r="A106" i="30"/>
  <c r="A47" i="30"/>
  <c r="A50" i="30"/>
  <c r="A94" i="30"/>
  <c r="A122" i="30"/>
  <c r="A63" i="30"/>
  <c r="A49" i="30"/>
  <c r="A88" i="30"/>
  <c r="A54" i="30"/>
  <c r="A105" i="30"/>
  <c r="A104" i="30"/>
  <c r="A125" i="30"/>
  <c r="A116" i="30"/>
  <c r="A51" i="30"/>
  <c r="A111" i="30"/>
  <c r="A114" i="30"/>
  <c r="A55" i="30"/>
  <c r="A67" i="30"/>
  <c r="A127" i="30"/>
  <c r="A84" i="30"/>
  <c r="A74" i="30"/>
  <c r="A118" i="30"/>
  <c r="A62" i="30"/>
  <c r="A48" i="30"/>
  <c r="A77" i="30"/>
  <c r="A132" i="30"/>
  <c r="A66" i="30"/>
  <c r="A92" i="30"/>
  <c r="A75" i="30"/>
  <c r="A91" i="30"/>
  <c r="A129" i="30"/>
  <c r="A70" i="30"/>
  <c r="A33" i="30"/>
  <c r="A115" i="30"/>
  <c r="A64" i="30"/>
  <c r="A59" i="30"/>
  <c r="A119" i="30"/>
  <c r="A131" i="30"/>
  <c r="A80" i="30"/>
  <c r="A37" i="30"/>
  <c r="A57" i="30"/>
  <c r="A79" i="30"/>
  <c r="A36" i="30"/>
  <c r="A90" i="30"/>
  <c r="A97" i="30"/>
  <c r="A78" i="30"/>
  <c r="A60" i="30"/>
  <c r="A128" i="30"/>
  <c r="A123" i="30"/>
  <c r="A72" i="30"/>
  <c r="A76" i="30"/>
  <c r="A81" i="30"/>
  <c r="A101" i="30"/>
  <c r="A83" i="30"/>
  <c r="A89" i="30"/>
  <c r="A99" i="30"/>
  <c r="A56" i="30"/>
  <c r="A100" i="30"/>
  <c r="A69" i="30"/>
  <c r="A93" i="30"/>
  <c r="A110" i="30"/>
  <c r="A102" i="30"/>
  <c r="A109" i="30"/>
  <c r="A117" i="30"/>
  <c r="A35" i="30"/>
  <c r="A95" i="30"/>
  <c r="A103" i="30"/>
  <c r="A124" i="30"/>
  <c r="A82" i="30"/>
  <c r="A68" i="30"/>
  <c r="A43" i="30"/>
  <c r="A65" i="30"/>
  <c r="A53" i="30"/>
  <c r="A46" i="30"/>
  <c r="A113" i="30"/>
  <c r="A126" i="30"/>
  <c r="A44" i="30"/>
  <c r="A112" i="30"/>
  <c r="A120" i="30"/>
  <c r="A73" i="30"/>
  <c r="A34" i="30"/>
  <c r="A85" i="30"/>
  <c r="A39" i="30"/>
  <c r="A38" i="30"/>
  <c r="A130" i="30"/>
  <c r="A71" i="30"/>
  <c r="A45" i="30"/>
  <c r="A87" i="30"/>
  <c r="A108" i="30"/>
  <c r="A98" i="30"/>
  <c r="A42" i="30"/>
  <c r="A86" i="30"/>
  <c r="A52" i="30"/>
  <c r="A121" i="30"/>
  <c r="A58" i="30"/>
  <c r="A41" i="30"/>
  <c r="I11" i="32"/>
  <c r="M196" i="27" s="1"/>
  <c r="I41" i="28" a="1"/>
  <c r="I41" i="28" s="1"/>
  <c r="H3" i="73"/>
  <c r="F6" i="73" s="1"/>
  <c r="F16" i="73" s="1"/>
  <c r="F17" i="73" s="1"/>
  <c r="F4" i="72"/>
  <c r="H3" i="69"/>
  <c r="F4" i="68"/>
  <c r="F4" i="70"/>
  <c r="G3" i="71"/>
  <c r="F6" i="71" s="1"/>
  <c r="G17" i="71" s="1"/>
  <c r="J11" i="28"/>
  <c r="I11" i="28"/>
  <c r="F196" i="27" s="1"/>
  <c r="F218" i="27" s="1" a="1"/>
  <c r="T10" i="31"/>
  <c r="S10" i="31"/>
  <c r="J10" i="30"/>
  <c r="I10" i="30"/>
  <c r="F4" i="71"/>
  <c r="F4" i="69"/>
  <c r="F4" i="73"/>
  <c r="O10" i="30"/>
  <c r="N10" i="30"/>
  <c r="G201" i="27" s="1"/>
  <c r="N10" i="32"/>
  <c r="M201" i="27" s="1"/>
  <c r="O10" i="32"/>
  <c r="A25" i="73"/>
  <c r="A23" i="72"/>
  <c r="A24" i="71"/>
  <c r="A23" i="70"/>
  <c r="A29" i="69"/>
  <c r="A23" i="68"/>
  <c r="Y11" i="32"/>
  <c r="X11" i="32"/>
  <c r="X32" i="32" s="1" a="1"/>
  <c r="X32" i="32" s="1"/>
  <c r="A32" i="32" s="1"/>
  <c r="AM46" i="17"/>
  <c r="AN46" i="17"/>
  <c r="I11" i="16"/>
  <c r="L196" i="27" s="1"/>
  <c r="J11" i="16"/>
  <c r="Y11" i="16"/>
  <c r="X11" i="16"/>
  <c r="X41" i="16" s="1" a="1"/>
  <c r="X41" i="16" s="1"/>
  <c r="O11" i="16"/>
  <c r="N11" i="16"/>
  <c r="L202" i="27" s="1"/>
  <c r="AJ48" i="16"/>
  <c r="AM47" i="16"/>
  <c r="AK47" i="16"/>
  <c r="J11" i="31"/>
  <c r="I11" i="31"/>
  <c r="J196" i="27" s="1"/>
  <c r="I32" i="31" a="1"/>
  <c r="I32" i="31" s="1"/>
  <c r="Y11" i="31"/>
  <c r="X11" i="31"/>
  <c r="X32" i="31" s="1" a="1"/>
  <c r="X32" i="31" s="1"/>
  <c r="N11" i="31"/>
  <c r="J202" i="27" s="1"/>
  <c r="O11" i="31"/>
  <c r="N11" i="17"/>
  <c r="I202" i="27" s="1"/>
  <c r="O11" i="17"/>
  <c r="J11" i="17"/>
  <c r="I11" i="17"/>
  <c r="I196" i="27" s="1"/>
  <c r="AJ48" i="17"/>
  <c r="AK47" i="17"/>
  <c r="Y11" i="30"/>
  <c r="X11" i="30"/>
  <c r="X32" i="30" s="1" a="1"/>
  <c r="X32" i="30" s="1"/>
  <c r="T11" i="30"/>
  <c r="S11" i="30"/>
  <c r="X11" i="28"/>
  <c r="X41" i="28" s="1" a="1"/>
  <c r="X41" i="28" s="1"/>
  <c r="Y11" i="28"/>
  <c r="AM49" i="28"/>
  <c r="AK49" i="28"/>
  <c r="AJ50" i="28"/>
  <c r="N41" i="17" l="1" a="1"/>
  <c r="N41" i="17" s="1"/>
  <c r="N32" i="31" a="1"/>
  <c r="N32" i="31" s="1"/>
  <c r="S32" i="30" a="1"/>
  <c r="S32" i="30" s="1"/>
  <c r="G208" i="27"/>
  <c r="S11" i="32"/>
  <c r="M208" i="27" s="1"/>
  <c r="T11" i="32"/>
  <c r="F218" i="27"/>
  <c r="L218" i="27" a="1"/>
  <c r="I218" i="27" a="1"/>
  <c r="J11" i="30"/>
  <c r="G195" i="27"/>
  <c r="A41" i="28"/>
  <c r="N187" i="69"/>
  <c r="N199" i="69"/>
  <c r="N211" i="69"/>
  <c r="N223" i="69"/>
  <c r="N188" i="69"/>
  <c r="N200" i="69"/>
  <c r="N212" i="69"/>
  <c r="N224" i="69"/>
  <c r="N202" i="69"/>
  <c r="N189" i="69"/>
  <c r="N226" i="69"/>
  <c r="N191" i="69"/>
  <c r="N203" i="69"/>
  <c r="N215" i="69"/>
  <c r="N227" i="69"/>
  <c r="N204" i="69"/>
  <c r="N228" i="69"/>
  <c r="N214" i="69"/>
  <c r="N192" i="69"/>
  <c r="N216" i="69"/>
  <c r="N201" i="69"/>
  <c r="N193" i="69"/>
  <c r="N205" i="69"/>
  <c r="N217" i="69"/>
  <c r="N229" i="69"/>
  <c r="N220" i="69"/>
  <c r="N225" i="69"/>
  <c r="N194" i="69"/>
  <c r="N206" i="69"/>
  <c r="N218" i="69"/>
  <c r="N230" i="69"/>
  <c r="N208" i="69"/>
  <c r="N210" i="69"/>
  <c r="N195" i="69"/>
  <c r="N207" i="69"/>
  <c r="N219" i="69"/>
  <c r="N231" i="69"/>
  <c r="N196" i="69"/>
  <c r="N198" i="69"/>
  <c r="N213" i="69"/>
  <c r="N197" i="69"/>
  <c r="N209" i="69"/>
  <c r="N221" i="69"/>
  <c r="N222" i="69"/>
  <c r="N190" i="69"/>
  <c r="N32" i="30" a="1"/>
  <c r="N32" i="30" s="1"/>
  <c r="I41" i="17" a="1"/>
  <c r="I41" i="17" s="1"/>
  <c r="A41" i="17" s="1"/>
  <c r="F5" i="71"/>
  <c r="G17" i="73"/>
  <c r="F5" i="73"/>
  <c r="F5" i="69"/>
  <c r="F5" i="72"/>
  <c r="F5" i="70"/>
  <c r="J14" i="70" s="1"/>
  <c r="F5" i="68"/>
  <c r="AN47" i="16"/>
  <c r="AN49" i="28"/>
  <c r="F16" i="71"/>
  <c r="T11" i="31"/>
  <c r="S11" i="31"/>
  <c r="S32" i="31" s="1" a="1"/>
  <c r="S32" i="31" s="1"/>
  <c r="A32" i="31" s="1"/>
  <c r="I32" i="30" a="1"/>
  <c r="I32" i="30" s="1"/>
  <c r="I11" i="30"/>
  <c r="G196" i="27" s="1"/>
  <c r="N11" i="32"/>
  <c r="M202" i="27" s="1"/>
  <c r="O11" i="32"/>
  <c r="N11" i="30"/>
  <c r="G202" i="27" s="1"/>
  <c r="O11" i="30"/>
  <c r="A26" i="73"/>
  <c r="A24" i="72"/>
  <c r="A25" i="71"/>
  <c r="A24" i="70"/>
  <c r="A30" i="69"/>
  <c r="A24" i="68"/>
  <c r="AN47" i="17"/>
  <c r="AM47" i="17"/>
  <c r="I41" i="16" a="1"/>
  <c r="I41" i="16" s="1"/>
  <c r="A41" i="16" s="1"/>
  <c r="AJ49" i="16"/>
  <c r="AM48" i="16"/>
  <c r="AK48" i="16"/>
  <c r="AJ49" i="17"/>
  <c r="AK48" i="17"/>
  <c r="AJ51" i="28"/>
  <c r="AM50" i="28"/>
  <c r="AK50" i="28"/>
  <c r="U17" i="70" a="1"/>
  <c r="H17" i="70" a="1"/>
  <c r="H17" i="71" a="1"/>
  <c r="N17" i="70" a="1"/>
  <c r="M224" i="27" l="1"/>
  <c r="M223" i="27"/>
  <c r="M222" i="27"/>
  <c r="L218" i="27"/>
  <c r="J222" i="27"/>
  <c r="I218" i="27"/>
  <c r="J14" i="72"/>
  <c r="J14" i="68"/>
  <c r="A32" i="30"/>
  <c r="H17" i="70"/>
  <c r="N17" i="70"/>
  <c r="U17" i="70"/>
  <c r="V17" i="70" s="1"/>
  <c r="S17" i="70" s="1"/>
  <c r="T18" i="70" s="1"/>
  <c r="H17" i="71"/>
  <c r="K16" i="73"/>
  <c r="F17" i="71"/>
  <c r="K16" i="71"/>
  <c r="AN48" i="16"/>
  <c r="AN50" i="28"/>
  <c r="A27" i="73"/>
  <c r="A25" i="72"/>
  <c r="A26" i="71"/>
  <c r="A25" i="70"/>
  <c r="A31" i="69"/>
  <c r="A25" i="68"/>
  <c r="AN48" i="17"/>
  <c r="AM48" i="17"/>
  <c r="AJ50" i="16"/>
  <c r="AM49" i="16"/>
  <c r="AK49" i="16"/>
  <c r="AJ50" i="17"/>
  <c r="AK49" i="17"/>
  <c r="AJ52" i="28"/>
  <c r="AM51" i="28"/>
  <c r="AK51" i="28"/>
  <c r="N17" i="68" a="1"/>
  <c r="U17" i="72" a="1"/>
  <c r="H17" i="73" a="1"/>
  <c r="U17" i="68" a="1"/>
  <c r="N17" i="72" a="1"/>
  <c r="H17" i="68" a="1"/>
  <c r="H17" i="72" a="1"/>
  <c r="L17" i="73" l="1"/>
  <c r="L17" i="71"/>
  <c r="H17" i="72"/>
  <c r="N17" i="72"/>
  <c r="U17" i="72"/>
  <c r="V17" i="72" s="1"/>
  <c r="H17" i="68"/>
  <c r="N17" i="68"/>
  <c r="U17" i="68"/>
  <c r="V17" i="68" s="1"/>
  <c r="S17" i="68" s="1"/>
  <c r="T18" i="68" s="1"/>
  <c r="H17" i="73"/>
  <c r="AN49" i="16"/>
  <c r="AN51" i="28"/>
  <c r="A28" i="73"/>
  <c r="A26" i="72"/>
  <c r="A27" i="71"/>
  <c r="A26" i="70"/>
  <c r="A32" i="69"/>
  <c r="A26" i="68"/>
  <c r="AM49" i="17"/>
  <c r="AN49" i="17"/>
  <c r="AJ51" i="16"/>
  <c r="AM50" i="16"/>
  <c r="AK50" i="16"/>
  <c r="AJ51" i="17"/>
  <c r="AK50" i="17"/>
  <c r="AJ53" i="28"/>
  <c r="AK52" i="28"/>
  <c r="AM52" i="28"/>
  <c r="J17" i="72" a="1"/>
  <c r="J18" i="72" a="1"/>
  <c r="J22" i="72" a="1"/>
  <c r="J23" i="72" a="1"/>
  <c r="J20" i="72" a="1"/>
  <c r="J19" i="72" a="1"/>
  <c r="J25" i="72" a="1"/>
  <c r="J24" i="72" a="1"/>
  <c r="J21" i="72" a="1"/>
  <c r="J24" i="70" a="1"/>
  <c r="J25" i="70" a="1"/>
  <c r="J19" i="70" a="1"/>
  <c r="J23" i="70" a="1"/>
  <c r="J20" i="70" a="1"/>
  <c r="J17" i="70" a="1"/>
  <c r="J21" i="70" a="1"/>
  <c r="J22" i="70" a="1"/>
  <c r="J17" i="68" a="1"/>
  <c r="J23" i="68" a="1"/>
  <c r="J24" i="68" a="1"/>
  <c r="J25" i="68" a="1"/>
  <c r="J22" i="68" a="1"/>
  <c r="J21" i="68" a="1"/>
  <c r="J20" i="68" a="1"/>
  <c r="J19" i="68" a="1"/>
  <c r="J18" i="68" a="1"/>
  <c r="U18" i="70" a="1"/>
  <c r="M17" i="71" a="1"/>
  <c r="M17" i="73" a="1"/>
  <c r="U18" i="68" a="1"/>
  <c r="M17" i="73" l="1"/>
  <c r="N17" i="73" s="1"/>
  <c r="J23" i="70"/>
  <c r="J23" i="72"/>
  <c r="J18" i="68"/>
  <c r="J22" i="70"/>
  <c r="J19" i="72"/>
  <c r="J22" i="68"/>
  <c r="J21" i="68"/>
  <c r="J17" i="68"/>
  <c r="J22" i="72"/>
  <c r="J25" i="68"/>
  <c r="J17" i="70"/>
  <c r="J18" i="72"/>
  <c r="J21" i="70"/>
  <c r="J20" i="68"/>
  <c r="J25" i="70"/>
  <c r="J21" i="72"/>
  <c r="J17" i="72"/>
  <c r="J24" i="68"/>
  <c r="J20" i="70"/>
  <c r="J25" i="72"/>
  <c r="J19" i="68"/>
  <c r="J24" i="70"/>
  <c r="J20" i="72"/>
  <c r="J23" i="68"/>
  <c r="J19" i="70"/>
  <c r="J24" i="72"/>
  <c r="U18" i="68"/>
  <c r="V18" i="68" s="1"/>
  <c r="S18" i="68" s="1"/>
  <c r="T19" i="68" s="1"/>
  <c r="U18" i="70"/>
  <c r="V18" i="70" s="1"/>
  <c r="S18" i="70" s="1"/>
  <c r="T19" i="70" s="1"/>
  <c r="M17" i="71"/>
  <c r="N17" i="71" s="1"/>
  <c r="AN50" i="16"/>
  <c r="AN52" i="28"/>
  <c r="A29" i="73"/>
  <c r="A27" i="72"/>
  <c r="A28" i="71"/>
  <c r="A27" i="70"/>
  <c r="A33" i="69"/>
  <c r="A27" i="68"/>
  <c r="AM50" i="17"/>
  <c r="AN50" i="17"/>
  <c r="AJ52" i="16"/>
  <c r="AM51" i="16"/>
  <c r="AK51" i="16"/>
  <c r="AJ52" i="17"/>
  <c r="AK51" i="17"/>
  <c r="AK53" i="28"/>
  <c r="AJ54" i="28"/>
  <c r="AM53" i="28"/>
  <c r="J26" i="72" a="1"/>
  <c r="J26" i="70" a="1"/>
  <c r="J26" i="68" a="1"/>
  <c r="J26" i="68" l="1"/>
  <c r="J26" i="70"/>
  <c r="J26" i="72"/>
  <c r="AN51" i="16"/>
  <c r="AN53" i="28"/>
  <c r="A30" i="73"/>
  <c r="A28" i="72"/>
  <c r="A29" i="71"/>
  <c r="A28" i="70"/>
  <c r="A34" i="69"/>
  <c r="A28" i="68"/>
  <c r="AN51" i="17"/>
  <c r="AM51" i="17"/>
  <c r="AJ53" i="16"/>
  <c r="AM52" i="16"/>
  <c r="AK52" i="16"/>
  <c r="AJ53" i="17"/>
  <c r="AK52" i="17"/>
  <c r="AK54" i="28"/>
  <c r="AM54" i="28"/>
  <c r="AJ55" i="28"/>
  <c r="J27" i="72" a="1"/>
  <c r="J27" i="70" a="1"/>
  <c r="J27" i="68" a="1"/>
  <c r="J27" i="70" l="1"/>
  <c r="J27" i="68"/>
  <c r="J27" i="72"/>
  <c r="AN52" i="16"/>
  <c r="AN54" i="28"/>
  <c r="A31" i="73"/>
  <c r="A29" i="72"/>
  <c r="A30" i="71"/>
  <c r="A29" i="70"/>
  <c r="A35" i="69"/>
  <c r="A29" i="68"/>
  <c r="AM52" i="17"/>
  <c r="AN52" i="17"/>
  <c r="AJ54" i="16"/>
  <c r="AM53" i="16"/>
  <c r="AK53" i="16"/>
  <c r="AJ54" i="17"/>
  <c r="AK53" i="17"/>
  <c r="AJ56" i="28"/>
  <c r="AM55" i="28"/>
  <c r="AK55" i="28"/>
  <c r="J28" i="72" a="1"/>
  <c r="J28" i="70" a="1"/>
  <c r="J28" i="68" a="1"/>
  <c r="U19" i="70" a="1"/>
  <c r="U19" i="68" a="1"/>
  <c r="J28" i="72" l="1"/>
  <c r="J28" i="68"/>
  <c r="J28" i="70"/>
  <c r="U19" i="68"/>
  <c r="V19" i="68" s="1"/>
  <c r="S19" i="68" s="1"/>
  <c r="T20" i="68" s="1"/>
  <c r="U19" i="70"/>
  <c r="V19" i="70" s="1"/>
  <c r="S19" i="70" s="1"/>
  <c r="T20" i="70" s="1"/>
  <c r="AN53" i="16"/>
  <c r="AN55" i="28"/>
  <c r="A32" i="73"/>
  <c r="A30" i="72"/>
  <c r="A31" i="71"/>
  <c r="A30" i="70"/>
  <c r="A36" i="69"/>
  <c r="A30" i="68"/>
  <c r="AM53" i="17"/>
  <c r="AN53" i="17"/>
  <c r="AJ55" i="16"/>
  <c r="AM54" i="16"/>
  <c r="AK54" i="16"/>
  <c r="AJ55" i="17"/>
  <c r="AK54" i="17"/>
  <c r="AM56" i="28"/>
  <c r="AJ57" i="28"/>
  <c r="AK56" i="28"/>
  <c r="J29" i="72" a="1"/>
  <c r="J29" i="70" a="1"/>
  <c r="J29" i="68" a="1"/>
  <c r="J29" i="72" l="1"/>
  <c r="J29" i="68"/>
  <c r="J29" i="70"/>
  <c r="AN54" i="16"/>
  <c r="AN56" i="28"/>
  <c r="A33" i="73"/>
  <c r="A31" i="72"/>
  <c r="A32" i="71"/>
  <c r="A31" i="70"/>
  <c r="A37" i="69"/>
  <c r="A31" i="68"/>
  <c r="AN54" i="17"/>
  <c r="AM54" i="17"/>
  <c r="AJ56" i="16"/>
  <c r="AM55" i="16"/>
  <c r="AK55" i="16"/>
  <c r="AJ56" i="17"/>
  <c r="AK55" i="17"/>
  <c r="AM57" i="28"/>
  <c r="AK57" i="28"/>
  <c r="AJ58" i="28"/>
  <c r="J30" i="72" a="1"/>
  <c r="J30" i="70" a="1"/>
  <c r="J30" i="68" a="1"/>
  <c r="J30" i="68" l="1"/>
  <c r="J30" i="72"/>
  <c r="J30" i="70"/>
  <c r="AN55" i="16"/>
  <c r="AN57" i="28"/>
  <c r="A34" i="73"/>
  <c r="A32" i="72"/>
  <c r="A33" i="71"/>
  <c r="A32" i="70"/>
  <c r="A38" i="69"/>
  <c r="A32" i="68"/>
  <c r="AN55" i="17"/>
  <c r="AM55" i="17"/>
  <c r="AJ57" i="16"/>
  <c r="AM56" i="16"/>
  <c r="AK56" i="16"/>
  <c r="AJ57" i="17"/>
  <c r="AK56" i="17"/>
  <c r="AM58" i="28"/>
  <c r="AK58" i="28"/>
  <c r="AJ59" i="28"/>
  <c r="J31" i="72" a="1"/>
  <c r="J31" i="70" a="1"/>
  <c r="J31" i="68" a="1"/>
  <c r="U20" i="70" a="1"/>
  <c r="U20" i="68" a="1"/>
  <c r="J31" i="68" l="1"/>
  <c r="J31" i="72"/>
  <c r="J31" i="70"/>
  <c r="U20" i="68"/>
  <c r="V20" i="68" s="1"/>
  <c r="S20" i="68" s="1"/>
  <c r="T21" i="68" s="1"/>
  <c r="U20" i="70"/>
  <c r="V20" i="70" s="1"/>
  <c r="S20" i="70" s="1"/>
  <c r="T21" i="70" s="1"/>
  <c r="AN56" i="16"/>
  <c r="AN58" i="28"/>
  <c r="A35" i="73"/>
  <c r="A33" i="72"/>
  <c r="A34" i="71"/>
  <c r="A33" i="70"/>
  <c r="A39" i="69"/>
  <c r="A33" i="68"/>
  <c r="AN56" i="17"/>
  <c r="AM56" i="17"/>
  <c r="AJ58" i="16"/>
  <c r="AM57" i="16"/>
  <c r="AK57" i="16"/>
  <c r="AJ58" i="17"/>
  <c r="AK57" i="17"/>
  <c r="AJ60" i="28"/>
  <c r="AM59" i="28"/>
  <c r="AK59" i="28"/>
  <c r="J32" i="72" a="1"/>
  <c r="J32" i="70" a="1"/>
  <c r="J32" i="68" a="1"/>
  <c r="J32" i="72" l="1"/>
  <c r="J32" i="68"/>
  <c r="J32" i="70"/>
  <c r="AN57" i="16"/>
  <c r="AN59" i="28"/>
  <c r="A36" i="73"/>
  <c r="A34" i="72"/>
  <c r="A35" i="71"/>
  <c r="A34" i="70"/>
  <c r="A40" i="69"/>
  <c r="A34" i="68"/>
  <c r="AN57" i="17"/>
  <c r="AM57" i="17"/>
  <c r="AJ59" i="16"/>
  <c r="AM58" i="16"/>
  <c r="AK58" i="16"/>
  <c r="AJ59" i="17"/>
  <c r="AK58" i="17"/>
  <c r="AJ61" i="28"/>
  <c r="AM60" i="28"/>
  <c r="AK60" i="28"/>
  <c r="J33" i="72" a="1"/>
  <c r="J33" i="70" a="1"/>
  <c r="J33" i="68" a="1"/>
  <c r="J33" i="72" l="1"/>
  <c r="J33" i="68"/>
  <c r="J33" i="70"/>
  <c r="AN58" i="16"/>
  <c r="AN60" i="28"/>
  <c r="A37" i="73"/>
  <c r="A35" i="72"/>
  <c r="A36" i="71"/>
  <c r="A35" i="70"/>
  <c r="A41" i="69"/>
  <c r="A35" i="68"/>
  <c r="AM58" i="17"/>
  <c r="AN58" i="17"/>
  <c r="AJ60" i="16"/>
  <c r="AM59" i="16"/>
  <c r="AK59" i="16"/>
  <c r="AJ60" i="17"/>
  <c r="AK59" i="17"/>
  <c r="AK61" i="28"/>
  <c r="AJ62" i="28"/>
  <c r="AM61" i="28"/>
  <c r="J34" i="72" a="1"/>
  <c r="J34" i="70" a="1"/>
  <c r="J34" i="68" a="1"/>
  <c r="U21" i="68" a="1"/>
  <c r="U21" i="70" a="1"/>
  <c r="J34" i="68" l="1"/>
  <c r="J34" i="70"/>
  <c r="J34" i="72"/>
  <c r="U21" i="68"/>
  <c r="V21" i="68" s="1"/>
  <c r="S21" i="68" s="1"/>
  <c r="T22" i="68" s="1"/>
  <c r="U21" i="70"/>
  <c r="V21" i="70" s="1"/>
  <c r="S21" i="70" s="1"/>
  <c r="T22" i="70" s="1"/>
  <c r="AN59" i="16"/>
  <c r="AN61" i="28"/>
  <c r="A38" i="73"/>
  <c r="A36" i="72"/>
  <c r="A37" i="71"/>
  <c r="A36" i="70"/>
  <c r="A42" i="69"/>
  <c r="A36" i="68"/>
  <c r="AN59" i="17"/>
  <c r="AM59" i="17"/>
  <c r="AJ61" i="16"/>
  <c r="AM60" i="16"/>
  <c r="AK60" i="16"/>
  <c r="AJ61" i="17"/>
  <c r="AK60" i="17"/>
  <c r="AK62" i="28"/>
  <c r="AJ63" i="28"/>
  <c r="AM62" i="28"/>
  <c r="J35" i="72" a="1"/>
  <c r="J35" i="70" a="1"/>
  <c r="J35" i="68" a="1"/>
  <c r="J35" i="72" l="1"/>
  <c r="J35" i="68"/>
  <c r="J35" i="70"/>
  <c r="AN60" i="16"/>
  <c r="AN62" i="28"/>
  <c r="A39" i="73"/>
  <c r="A37" i="72"/>
  <c r="A38" i="71"/>
  <c r="A37" i="70"/>
  <c r="A43" i="69"/>
  <c r="A37" i="68"/>
  <c r="AN60" i="17"/>
  <c r="AM60" i="17"/>
  <c r="AJ62" i="16"/>
  <c r="AM61" i="16"/>
  <c r="AK61" i="16"/>
  <c r="AJ62" i="17"/>
  <c r="AK61" i="17"/>
  <c r="AM63" i="28"/>
  <c r="AK63" i="28"/>
  <c r="AJ64" i="28"/>
  <c r="J36" i="72" a="1"/>
  <c r="J36" i="70" a="1"/>
  <c r="J36" i="68" a="1"/>
  <c r="U22" i="70" a="1"/>
  <c r="U22" i="68" a="1"/>
  <c r="J36" i="68" l="1"/>
  <c r="J36" i="72"/>
  <c r="J36" i="70"/>
  <c r="U22" i="68"/>
  <c r="V22" i="68" s="1"/>
  <c r="S22" i="68" s="1"/>
  <c r="T23" i="68" s="1"/>
  <c r="U22" i="70"/>
  <c r="V22" i="70" s="1"/>
  <c r="S22" i="70" s="1"/>
  <c r="T23" i="70" s="1"/>
  <c r="AN61" i="16"/>
  <c r="AN63" i="28"/>
  <c r="A40" i="73"/>
  <c r="A38" i="72"/>
  <c r="A39" i="71"/>
  <c r="A38" i="70"/>
  <c r="A44" i="69"/>
  <c r="A38" i="68"/>
  <c r="AM61" i="17"/>
  <c r="AN61" i="17"/>
  <c r="AJ63" i="16"/>
  <c r="AM62" i="16"/>
  <c r="AK62" i="16"/>
  <c r="AJ63" i="17"/>
  <c r="AK62" i="17"/>
  <c r="AM64" i="28"/>
  <c r="AK64" i="28"/>
  <c r="AJ65" i="28"/>
  <c r="J37" i="72" a="1"/>
  <c r="J37" i="70" a="1"/>
  <c r="J37" i="68" a="1"/>
  <c r="J37" i="70" l="1"/>
  <c r="J37" i="68"/>
  <c r="J37" i="72"/>
  <c r="AN62" i="16"/>
  <c r="AN64" i="28"/>
  <c r="A41" i="73"/>
  <c r="A39" i="72"/>
  <c r="A40" i="71"/>
  <c r="A39" i="70"/>
  <c r="A45" i="69"/>
  <c r="A39" i="68"/>
  <c r="AM62" i="17"/>
  <c r="AN62" i="17"/>
  <c r="AJ64" i="16"/>
  <c r="AM63" i="16"/>
  <c r="AK63" i="16"/>
  <c r="AJ64" i="17"/>
  <c r="AK63" i="17"/>
  <c r="AM65" i="28"/>
  <c r="AK65" i="28"/>
  <c r="AJ66" i="28"/>
  <c r="J38" i="72" a="1"/>
  <c r="J38" i="68" a="1"/>
  <c r="U23" i="68" a="1"/>
  <c r="U23" i="70" a="1"/>
  <c r="J38" i="68" l="1"/>
  <c r="J38" i="72"/>
  <c r="U23" i="68"/>
  <c r="V23" i="68" s="1"/>
  <c r="S23" i="68" s="1"/>
  <c r="T24" i="68" s="1"/>
  <c r="U23" i="70"/>
  <c r="V23" i="70" s="1"/>
  <c r="S23" i="70" s="1"/>
  <c r="T24" i="70" s="1"/>
  <c r="AN63" i="16"/>
  <c r="AN65" i="28"/>
  <c r="A42" i="73"/>
  <c r="A40" i="72"/>
  <c r="A41" i="71"/>
  <c r="A40" i="70"/>
  <c r="A46" i="69"/>
  <c r="A40" i="68"/>
  <c r="AN63" i="17"/>
  <c r="AM63" i="17"/>
  <c r="AJ65" i="16"/>
  <c r="AM64" i="16"/>
  <c r="AK64" i="16"/>
  <c r="AJ65" i="17"/>
  <c r="AK64" i="17"/>
  <c r="AM66" i="28"/>
  <c r="AK66" i="28"/>
  <c r="AJ67" i="28"/>
  <c r="J39" i="72" a="1"/>
  <c r="J39" i="70" a="1"/>
  <c r="J40" i="70" a="1"/>
  <c r="J39" i="68" a="1"/>
  <c r="J39" i="72" l="1"/>
  <c r="J39" i="70"/>
  <c r="J39" i="68"/>
  <c r="J40" i="70"/>
  <c r="AN64" i="16"/>
  <c r="AN66" i="28"/>
  <c r="A43" i="73"/>
  <c r="A41" i="72"/>
  <c r="A42" i="71"/>
  <c r="A41" i="70"/>
  <c r="A47" i="69"/>
  <c r="A41" i="68"/>
  <c r="AM64" i="17"/>
  <c r="AN64" i="17"/>
  <c r="AJ66" i="16"/>
  <c r="AM65" i="16"/>
  <c r="AK65" i="16"/>
  <c r="AJ66" i="17"/>
  <c r="AK65" i="17"/>
  <c r="AJ68" i="28"/>
  <c r="AM67" i="28"/>
  <c r="AK67" i="28"/>
  <c r="J40" i="72" a="1"/>
  <c r="J41" i="70" a="1"/>
  <c r="J40" i="68" a="1"/>
  <c r="U24" i="70" a="1"/>
  <c r="U24" i="68" a="1"/>
  <c r="J40" i="72" l="1"/>
  <c r="J40" i="68"/>
  <c r="J41" i="70"/>
  <c r="U24" i="68"/>
  <c r="V24" i="68" s="1"/>
  <c r="S24" i="68" s="1"/>
  <c r="T25" i="68" s="1"/>
  <c r="U24" i="70"/>
  <c r="V24" i="70" s="1"/>
  <c r="S24" i="70" s="1"/>
  <c r="T25" i="70" s="1"/>
  <c r="AN65" i="16"/>
  <c r="AN67" i="28"/>
  <c r="A44" i="73"/>
  <c r="A42" i="72"/>
  <c r="A43" i="71"/>
  <c r="A42" i="70"/>
  <c r="A48" i="69"/>
  <c r="A42" i="68"/>
  <c r="AN65" i="17"/>
  <c r="AM65" i="17"/>
  <c r="AJ67" i="16"/>
  <c r="AM66" i="16"/>
  <c r="AK66" i="16"/>
  <c r="AJ67" i="17"/>
  <c r="AK66" i="17"/>
  <c r="AJ69" i="28"/>
  <c r="AM68" i="28"/>
  <c r="AK68" i="28"/>
  <c r="J41" i="72" a="1"/>
  <c r="J41" i="68" a="1"/>
  <c r="J41" i="72" l="1"/>
  <c r="J41" i="68"/>
  <c r="AN66" i="16"/>
  <c r="AN68" i="28"/>
  <c r="A45" i="73"/>
  <c r="A43" i="72"/>
  <c r="A44" i="71"/>
  <c r="A43" i="70"/>
  <c r="A49" i="69"/>
  <c r="A43" i="68"/>
  <c r="AN66" i="17"/>
  <c r="AM66" i="17"/>
  <c r="AJ68" i="16"/>
  <c r="AM67" i="16"/>
  <c r="AK67" i="16"/>
  <c r="AJ68" i="17"/>
  <c r="AK67" i="17"/>
  <c r="AK69" i="28"/>
  <c r="AJ70" i="28"/>
  <c r="AM69" i="28"/>
  <c r="J42" i="72" a="1"/>
  <c r="J42" i="70" a="1"/>
  <c r="J42" i="68" a="1"/>
  <c r="U25" i="70" a="1"/>
  <c r="U25" i="68" a="1"/>
  <c r="J42" i="70" l="1"/>
  <c r="J42" i="72"/>
  <c r="J42" i="68"/>
  <c r="U25" i="68"/>
  <c r="V25" i="68" s="1"/>
  <c r="S25" i="68" s="1"/>
  <c r="T26" i="68" s="1"/>
  <c r="U25" i="70"/>
  <c r="V25" i="70" s="1"/>
  <c r="S25" i="70" s="1"/>
  <c r="T26" i="70" s="1"/>
  <c r="AN67" i="16"/>
  <c r="AN69" i="28"/>
  <c r="A46" i="73"/>
  <c r="A44" i="72"/>
  <c r="A45" i="71"/>
  <c r="A44" i="70"/>
  <c r="A50" i="69"/>
  <c r="A44" i="68"/>
  <c r="AN67" i="17"/>
  <c r="AM67" i="17"/>
  <c r="AJ69" i="16"/>
  <c r="AM68" i="16"/>
  <c r="AK68" i="16"/>
  <c r="AJ69" i="17"/>
  <c r="AK68" i="17"/>
  <c r="AK70" i="28"/>
  <c r="AJ71" i="28"/>
  <c r="AM70" i="28"/>
  <c r="J43" i="72" a="1"/>
  <c r="J43" i="70" a="1"/>
  <c r="J44" i="70" a="1"/>
  <c r="J43" i="68" a="1"/>
  <c r="J43" i="70" l="1"/>
  <c r="J43" i="72"/>
  <c r="J43" i="68"/>
  <c r="J44" i="70"/>
  <c r="AN68" i="16"/>
  <c r="AN70" i="28"/>
  <c r="A47" i="73"/>
  <c r="A45" i="72"/>
  <c r="A46" i="71"/>
  <c r="A45" i="70"/>
  <c r="A51" i="69"/>
  <c r="A45" i="68"/>
  <c r="AM68" i="17"/>
  <c r="AN68" i="17"/>
  <c r="AJ70" i="16"/>
  <c r="AM69" i="16"/>
  <c r="AK69" i="16"/>
  <c r="AJ70" i="17"/>
  <c r="AK69" i="17"/>
  <c r="AM71" i="28"/>
  <c r="AK71" i="28"/>
  <c r="AJ72" i="28"/>
  <c r="J44" i="72" a="1"/>
  <c r="J44" i="68" a="1"/>
  <c r="U26" i="70" a="1"/>
  <c r="U26" i="68" a="1"/>
  <c r="J44" i="72" l="1"/>
  <c r="J44" i="68"/>
  <c r="U26" i="68"/>
  <c r="V26" i="68" s="1"/>
  <c r="S26" i="68" s="1"/>
  <c r="T27" i="68" s="1"/>
  <c r="U26" i="70"/>
  <c r="V26" i="70" s="1"/>
  <c r="S26" i="70" s="1"/>
  <c r="T27" i="70" s="1"/>
  <c r="AN69" i="16"/>
  <c r="AN71" i="28"/>
  <c r="A48" i="73"/>
  <c r="A46" i="72"/>
  <c r="A47" i="71"/>
  <c r="A46" i="70"/>
  <c r="A52" i="69"/>
  <c r="A46" i="68"/>
  <c r="AM69" i="17"/>
  <c r="AN69" i="17"/>
  <c r="AJ71" i="16"/>
  <c r="AM70" i="16"/>
  <c r="AK70" i="16"/>
  <c r="AJ71" i="17"/>
  <c r="AK70" i="17"/>
  <c r="AM72" i="28"/>
  <c r="AK72" i="28"/>
  <c r="AJ73" i="28"/>
  <c r="J45" i="72" a="1"/>
  <c r="J45" i="70" a="1"/>
  <c r="J45" i="68" a="1"/>
  <c r="J45" i="70" l="1"/>
  <c r="J45" i="68"/>
  <c r="J45" i="72"/>
  <c r="AN70" i="16"/>
  <c r="AN72" i="28"/>
  <c r="A49" i="73"/>
  <c r="A47" i="72"/>
  <c r="A48" i="71"/>
  <c r="A47" i="70"/>
  <c r="A53" i="69"/>
  <c r="A47" i="68"/>
  <c r="AM70" i="17"/>
  <c r="AN70" i="17"/>
  <c r="AJ72" i="16"/>
  <c r="AM71" i="16"/>
  <c r="AK71" i="16"/>
  <c r="AJ72" i="17"/>
  <c r="AK71" i="17"/>
  <c r="AM73" i="28"/>
  <c r="AK73" i="28"/>
  <c r="AJ74" i="28"/>
  <c r="J46" i="72" a="1"/>
  <c r="J46" i="70" a="1"/>
  <c r="J46" i="68" a="1"/>
  <c r="U27" i="68" a="1"/>
  <c r="U27" i="70" a="1"/>
  <c r="J46" i="68" l="1"/>
  <c r="J46" i="72"/>
  <c r="J46" i="70"/>
  <c r="U27" i="68"/>
  <c r="V27" i="68" s="1"/>
  <c r="S27" i="68" s="1"/>
  <c r="T28" i="68" s="1"/>
  <c r="U27" i="70"/>
  <c r="V27" i="70" s="1"/>
  <c r="S27" i="70" s="1"/>
  <c r="T28" i="70" s="1"/>
  <c r="AN71" i="16"/>
  <c r="AN73" i="28"/>
  <c r="A50" i="73"/>
  <c r="A48" i="72"/>
  <c r="A49" i="71"/>
  <c r="A48" i="70"/>
  <c r="A54" i="69"/>
  <c r="A48" i="68"/>
  <c r="AN71" i="17"/>
  <c r="AM71" i="17"/>
  <c r="AJ73" i="16"/>
  <c r="AM72" i="16"/>
  <c r="AK72" i="16"/>
  <c r="AJ73" i="17"/>
  <c r="AK72" i="17"/>
  <c r="AM74" i="28"/>
  <c r="AK74" i="28"/>
  <c r="AJ75" i="28"/>
  <c r="J47" i="72" a="1"/>
  <c r="J47" i="70" a="1"/>
  <c r="J48" i="70" a="1"/>
  <c r="J47" i="68" a="1"/>
  <c r="J47" i="68" l="1"/>
  <c r="J47" i="70"/>
  <c r="J47" i="72"/>
  <c r="J48" i="70"/>
  <c r="AN72" i="16"/>
  <c r="AN74" i="28"/>
  <c r="A51" i="73"/>
  <c r="A49" i="72"/>
  <c r="A50" i="71"/>
  <c r="A49" i="70"/>
  <c r="A55" i="69"/>
  <c r="A49" i="68"/>
  <c r="AM72" i="17"/>
  <c r="AN72" i="17"/>
  <c r="AJ74" i="16"/>
  <c r="AM73" i="16"/>
  <c r="AK73" i="16"/>
  <c r="AJ74" i="17"/>
  <c r="AK73" i="17"/>
  <c r="AJ76" i="28"/>
  <c r="AM75" i="28"/>
  <c r="AK75" i="28"/>
  <c r="J48" i="72" a="1"/>
  <c r="J48" i="68" a="1"/>
  <c r="J49" i="70" a="1"/>
  <c r="U28" i="70" a="1"/>
  <c r="U28" i="68" a="1"/>
  <c r="J48" i="72" l="1"/>
  <c r="J48" i="68"/>
  <c r="J49" i="70"/>
  <c r="U28" i="68"/>
  <c r="V28" i="68" s="1"/>
  <c r="S28" i="68" s="1"/>
  <c r="T29" i="68" s="1"/>
  <c r="U28" i="70"/>
  <c r="V28" i="70" s="1"/>
  <c r="S28" i="70" s="1"/>
  <c r="T29" i="70" s="1"/>
  <c r="AN73" i="16"/>
  <c r="AN75" i="28"/>
  <c r="A52" i="73"/>
  <c r="A50" i="72"/>
  <c r="A51" i="71"/>
  <c r="A50" i="70"/>
  <c r="A56" i="69"/>
  <c r="A50" i="68"/>
  <c r="AM73" i="17"/>
  <c r="AN73" i="17"/>
  <c r="AJ75" i="16"/>
  <c r="AM74" i="16"/>
  <c r="AK74" i="16"/>
  <c r="AJ75" i="17"/>
  <c r="AK74" i="17"/>
  <c r="AJ77" i="28"/>
  <c r="AM76" i="28"/>
  <c r="AK76" i="28"/>
  <c r="J49" i="72" a="1"/>
  <c r="J49" i="68" a="1"/>
  <c r="J50" i="70" a="1"/>
  <c r="J49" i="68" l="1"/>
  <c r="J49" i="72"/>
  <c r="J50" i="70"/>
  <c r="AN74" i="16"/>
  <c r="AN76" i="28"/>
  <c r="A53" i="73"/>
  <c r="A51" i="72"/>
  <c r="A52" i="71"/>
  <c r="A51" i="70"/>
  <c r="A57" i="69"/>
  <c r="A51" i="68"/>
  <c r="AN74" i="17"/>
  <c r="AM74" i="17"/>
  <c r="AJ76" i="16"/>
  <c r="AM75" i="16"/>
  <c r="AK75" i="16"/>
  <c r="AJ76" i="17"/>
  <c r="AK75" i="17"/>
  <c r="AK77" i="28"/>
  <c r="AJ78" i="28"/>
  <c r="AM77" i="28"/>
  <c r="J50" i="72" a="1"/>
  <c r="J50" i="68" a="1"/>
  <c r="U29" i="70" a="1"/>
  <c r="U29" i="68" a="1"/>
  <c r="J50" i="72" l="1"/>
  <c r="J50" i="68"/>
  <c r="U29" i="68"/>
  <c r="V29" i="68" s="1"/>
  <c r="S29" i="68" s="1"/>
  <c r="T30" i="68" s="1"/>
  <c r="U29" i="70"/>
  <c r="V29" i="70" s="1"/>
  <c r="S29" i="70" s="1"/>
  <c r="T30" i="70" s="1"/>
  <c r="AN75" i="16"/>
  <c r="AN77" i="28"/>
  <c r="A54" i="73"/>
  <c r="A52" i="72"/>
  <c r="A53" i="71"/>
  <c r="A52" i="70"/>
  <c r="A58" i="69"/>
  <c r="A52" i="68"/>
  <c r="AN75" i="17"/>
  <c r="AM75" i="17"/>
  <c r="AJ77" i="16"/>
  <c r="AM76" i="16"/>
  <c r="AK76" i="16"/>
  <c r="AJ77" i="17"/>
  <c r="AK76" i="17"/>
  <c r="AK78" i="28"/>
  <c r="AJ79" i="28"/>
  <c r="AM78" i="28"/>
  <c r="J51" i="72" a="1"/>
  <c r="J51" i="68" a="1"/>
  <c r="J51" i="70" a="1"/>
  <c r="J51" i="70" l="1"/>
  <c r="J51" i="68"/>
  <c r="J51" i="72"/>
  <c r="AN76" i="16"/>
  <c r="AN78" i="28"/>
  <c r="A55" i="73"/>
  <c r="A53" i="72"/>
  <c r="A54" i="71"/>
  <c r="A53" i="70"/>
  <c r="A59" i="69"/>
  <c r="A53" i="68"/>
  <c r="AM76" i="17"/>
  <c r="AN76" i="17"/>
  <c r="AJ78" i="16"/>
  <c r="AM77" i="16"/>
  <c r="AK77" i="16"/>
  <c r="AJ78" i="17"/>
  <c r="AK77" i="17"/>
  <c r="AM79" i="28"/>
  <c r="AK79" i="28"/>
  <c r="AJ80" i="28"/>
  <c r="J52" i="72" a="1"/>
  <c r="J52" i="68" a="1"/>
  <c r="J52" i="70" a="1"/>
  <c r="U30" i="70" a="1"/>
  <c r="U30" i="68" a="1"/>
  <c r="J52" i="68" l="1"/>
  <c r="J52" i="70"/>
  <c r="J52" i="72"/>
  <c r="U30" i="68"/>
  <c r="V30" i="68" s="1"/>
  <c r="S30" i="68" s="1"/>
  <c r="T31" i="68" s="1"/>
  <c r="U30" i="70"/>
  <c r="V30" i="70" s="1"/>
  <c r="S30" i="70" s="1"/>
  <c r="T31" i="70" s="1"/>
  <c r="AN77" i="16"/>
  <c r="AN79" i="28"/>
  <c r="A56" i="73"/>
  <c r="A54" i="72"/>
  <c r="A55" i="71"/>
  <c r="A54" i="70"/>
  <c r="A60" i="69"/>
  <c r="A54" i="68"/>
  <c r="AM77" i="17"/>
  <c r="AN77" i="17"/>
  <c r="AJ79" i="16"/>
  <c r="AM78" i="16"/>
  <c r="AK78" i="16"/>
  <c r="AK78" i="17"/>
  <c r="AJ79" i="17"/>
  <c r="AM80" i="28"/>
  <c r="AK80" i="28"/>
  <c r="AJ81" i="28"/>
  <c r="J53" i="72" a="1"/>
  <c r="J53" i="68" a="1"/>
  <c r="J53" i="70" a="1"/>
  <c r="J53" i="72" l="1"/>
  <c r="J53" i="70"/>
  <c r="J53" i="68"/>
  <c r="AN78" i="16"/>
  <c r="AN80" i="28"/>
  <c r="A57" i="73"/>
  <c r="A55" i="72"/>
  <c r="A56" i="71"/>
  <c r="A55" i="70"/>
  <c r="A61" i="69"/>
  <c r="A55" i="68"/>
  <c r="AN78" i="17"/>
  <c r="AM78" i="17"/>
  <c r="AJ80" i="16"/>
  <c r="AM79" i="16"/>
  <c r="AK79" i="16"/>
  <c r="AK79" i="17"/>
  <c r="AJ80" i="17"/>
  <c r="AM81" i="28"/>
  <c r="AK81" i="28"/>
  <c r="AJ82" i="28"/>
  <c r="J54" i="72" a="1"/>
  <c r="J54" i="68" a="1"/>
  <c r="U31" i="68" a="1"/>
  <c r="U31" i="70" a="1"/>
  <c r="J54" i="70" a="1"/>
  <c r="J54" i="70" l="1"/>
  <c r="J54" i="68"/>
  <c r="J54" i="72"/>
  <c r="U31" i="68"/>
  <c r="V31" i="68" s="1"/>
  <c r="S31" i="68" s="1"/>
  <c r="T32" i="68" s="1"/>
  <c r="U31" i="70"/>
  <c r="V31" i="70" s="1"/>
  <c r="S31" i="70" s="1"/>
  <c r="T32" i="70" s="1"/>
  <c r="AN79" i="16"/>
  <c r="AN81" i="28"/>
  <c r="A58" i="73"/>
  <c r="A56" i="72"/>
  <c r="A57" i="71"/>
  <c r="A56" i="70"/>
  <c r="A62" i="69"/>
  <c r="A56" i="68"/>
  <c r="AN79" i="17"/>
  <c r="AM79" i="17"/>
  <c r="AJ81" i="16"/>
  <c r="AM80" i="16"/>
  <c r="AK80" i="16"/>
  <c r="AK80" i="17"/>
  <c r="AJ81" i="17"/>
  <c r="AM82" i="28"/>
  <c r="AK82" i="28"/>
  <c r="AJ83" i="28"/>
  <c r="J55" i="72" a="1"/>
  <c r="J55" i="68" a="1"/>
  <c r="J55" i="70" a="1"/>
  <c r="J55" i="70" l="1"/>
  <c r="J55" i="68"/>
  <c r="J55" i="72"/>
  <c r="AN80" i="16"/>
  <c r="AN82" i="28"/>
  <c r="A59" i="73"/>
  <c r="A57" i="72"/>
  <c r="A58" i="71"/>
  <c r="A57" i="70"/>
  <c r="A63" i="69"/>
  <c r="A57" i="68"/>
  <c r="AN80" i="17"/>
  <c r="AM80" i="17"/>
  <c r="AJ82" i="16"/>
  <c r="AM81" i="16"/>
  <c r="AK81" i="16"/>
  <c r="AJ82" i="17"/>
  <c r="AK81" i="17"/>
  <c r="AJ84" i="28"/>
  <c r="AM83" i="28"/>
  <c r="AK83" i="28"/>
  <c r="J56" i="72" a="1"/>
  <c r="J56" i="68" a="1"/>
  <c r="U32" i="70" a="1"/>
  <c r="U32" i="68" a="1"/>
  <c r="J56" i="70" a="1"/>
  <c r="J56" i="72" l="1"/>
  <c r="J56" i="70"/>
  <c r="J56" i="68"/>
  <c r="U32" i="68"/>
  <c r="V32" i="68" s="1"/>
  <c r="S32" i="68" s="1"/>
  <c r="T33" i="68" s="1"/>
  <c r="U32" i="70"/>
  <c r="V32" i="70" s="1"/>
  <c r="S32" i="70" s="1"/>
  <c r="T33" i="70" s="1"/>
  <c r="AN81" i="16"/>
  <c r="AN83" i="28"/>
  <c r="A60" i="73"/>
  <c r="A58" i="72"/>
  <c r="A59" i="71"/>
  <c r="A58" i="70"/>
  <c r="A64" i="69"/>
  <c r="A58" i="68"/>
  <c r="AM81" i="17"/>
  <c r="AN81" i="17"/>
  <c r="AJ83" i="16"/>
  <c r="AM82" i="16"/>
  <c r="AK82" i="16"/>
  <c r="AJ83" i="17"/>
  <c r="AK82" i="17"/>
  <c r="AJ85" i="28"/>
  <c r="AM84" i="28"/>
  <c r="AK84" i="28"/>
  <c r="J57" i="72" a="1"/>
  <c r="J57" i="68" a="1"/>
  <c r="J57" i="70" a="1"/>
  <c r="J57" i="68" l="1"/>
  <c r="J57" i="72"/>
  <c r="J57" i="70"/>
  <c r="AN82" i="16"/>
  <c r="AN84" i="28"/>
  <c r="A61" i="73"/>
  <c r="A59" i="72"/>
  <c r="A60" i="71"/>
  <c r="A59" i="70"/>
  <c r="A65" i="69"/>
  <c r="A59" i="68"/>
  <c r="AM82" i="17"/>
  <c r="AN82" i="17"/>
  <c r="AM83" i="16"/>
  <c r="AJ84" i="16"/>
  <c r="AK83" i="16"/>
  <c r="AK83" i="17"/>
  <c r="AJ84" i="17"/>
  <c r="AK85" i="28"/>
  <c r="AJ86" i="28"/>
  <c r="AM85" i="28"/>
  <c r="J58" i="72" a="1"/>
  <c r="J58" i="68" a="1"/>
  <c r="U33" i="68" a="1"/>
  <c r="J58" i="70" a="1"/>
  <c r="U33" i="70" a="1"/>
  <c r="J58" i="68" l="1"/>
  <c r="J58" i="72"/>
  <c r="J58" i="70"/>
  <c r="U33" i="68"/>
  <c r="V33" i="68" s="1"/>
  <c r="S33" i="68" s="1"/>
  <c r="U33" i="70"/>
  <c r="V33" i="70" s="1"/>
  <c r="S33" i="70" s="1"/>
  <c r="AN83" i="16"/>
  <c r="AN85" i="28"/>
  <c r="A62" i="73"/>
  <c r="A60" i="72"/>
  <c r="A61" i="71"/>
  <c r="A60" i="70"/>
  <c r="A66" i="69"/>
  <c r="A60" i="68"/>
  <c r="AN83" i="17"/>
  <c r="AM83" i="17"/>
  <c r="AK84" i="16"/>
  <c r="AJ85" i="16"/>
  <c r="AM84" i="16"/>
  <c r="AJ85" i="17"/>
  <c r="AK84" i="17"/>
  <c r="AK86" i="28"/>
  <c r="AJ87" i="28"/>
  <c r="AM86" i="28"/>
  <c r="J59" i="72" a="1"/>
  <c r="J59" i="68" a="1"/>
  <c r="T34" i="70" l="1"/>
  <c r="T34" i="68"/>
  <c r="J59" i="68"/>
  <c r="J59" i="72"/>
  <c r="AN84" i="16"/>
  <c r="AN86" i="28"/>
  <c r="A63" i="73"/>
  <c r="A61" i="72"/>
  <c r="A62" i="71"/>
  <c r="A61" i="70"/>
  <c r="A67" i="69"/>
  <c r="A61" i="68"/>
  <c r="AM84" i="17"/>
  <c r="AN84" i="17"/>
  <c r="AK85" i="16"/>
  <c r="AJ86" i="16"/>
  <c r="AM85" i="16"/>
  <c r="AJ86" i="17"/>
  <c r="AK85" i="17"/>
  <c r="AM87" i="28"/>
  <c r="AK87" i="28"/>
  <c r="AJ88" i="28"/>
  <c r="J60" i="72" a="1"/>
  <c r="J60" i="68" a="1"/>
  <c r="U34" i="70" a="1"/>
  <c r="U34" i="68" a="1"/>
  <c r="J60" i="68" l="1"/>
  <c r="J60" i="72"/>
  <c r="U34" i="68"/>
  <c r="V34" i="68" s="1"/>
  <c r="S34" i="68" s="1"/>
  <c r="T35" i="68" s="1"/>
  <c r="U34" i="70"/>
  <c r="V34" i="70" s="1"/>
  <c r="S34" i="70" s="1"/>
  <c r="T35" i="70" s="1"/>
  <c r="AN85" i="16"/>
  <c r="AN87" i="28"/>
  <c r="A64" i="73"/>
  <c r="A62" i="72"/>
  <c r="A63" i="71"/>
  <c r="A62" i="70"/>
  <c r="A68" i="69"/>
  <c r="A62" i="68"/>
  <c r="AM85" i="17"/>
  <c r="AN85" i="17"/>
  <c r="AK86" i="16"/>
  <c r="AJ87" i="16"/>
  <c r="AM86" i="16"/>
  <c r="AJ87" i="17"/>
  <c r="AK86" i="17"/>
  <c r="AM88" i="28"/>
  <c r="AK88" i="28"/>
  <c r="AJ89" i="28"/>
  <c r="J61" i="72" a="1"/>
  <c r="J61" i="68" a="1"/>
  <c r="J61" i="68" l="1"/>
  <c r="J61" i="72"/>
  <c r="AN86" i="16"/>
  <c r="AN88" i="28"/>
  <c r="A65" i="73"/>
  <c r="A63" i="72"/>
  <c r="A64" i="71"/>
  <c r="A63" i="70"/>
  <c r="A69" i="69"/>
  <c r="A63" i="68"/>
  <c r="AM86" i="17"/>
  <c r="AN86" i="17"/>
  <c r="AJ88" i="16"/>
  <c r="AK87" i="16"/>
  <c r="AM87" i="16"/>
  <c r="AJ88" i="17"/>
  <c r="AK87" i="17"/>
  <c r="AM89" i="28"/>
  <c r="AK89" i="28"/>
  <c r="AJ90" i="28"/>
  <c r="J62" i="72" a="1"/>
  <c r="J62" i="68" a="1"/>
  <c r="U35" i="70" a="1"/>
  <c r="U35" i="68" a="1"/>
  <c r="J62" i="68" l="1"/>
  <c r="J62" i="72"/>
  <c r="U35" i="68"/>
  <c r="V35" i="68" s="1"/>
  <c r="S35" i="68" s="1"/>
  <c r="T36" i="68" s="1"/>
  <c r="U35" i="70"/>
  <c r="V35" i="70" s="1"/>
  <c r="S35" i="70" s="1"/>
  <c r="T36" i="70" s="1"/>
  <c r="AN87" i="16"/>
  <c r="AN89" i="28"/>
  <c r="A66" i="73"/>
  <c r="A64" i="72"/>
  <c r="A65" i="71"/>
  <c r="A64" i="70"/>
  <c r="A70" i="69"/>
  <c r="A64" i="68"/>
  <c r="AN87" i="17"/>
  <c r="AM87" i="17"/>
  <c r="AK88" i="16"/>
  <c r="AJ89" i="16"/>
  <c r="AM88" i="16"/>
  <c r="AJ89" i="17"/>
  <c r="AK88" i="17"/>
  <c r="AM90" i="28"/>
  <c r="AK90" i="28"/>
  <c r="AJ91" i="28"/>
  <c r="J63" i="72" a="1"/>
  <c r="J63" i="68" a="1"/>
  <c r="J63" i="68" l="1"/>
  <c r="J63" i="72"/>
  <c r="AN88" i="16"/>
  <c r="AN90" i="28"/>
  <c r="A67" i="73"/>
  <c r="A65" i="72"/>
  <c r="A66" i="71"/>
  <c r="A65" i="70"/>
  <c r="A71" i="69"/>
  <c r="A65" i="68"/>
  <c r="AN88" i="17"/>
  <c r="AM88" i="17"/>
  <c r="AJ90" i="16"/>
  <c r="AM89" i="16"/>
  <c r="AK89" i="16"/>
  <c r="AJ90" i="17"/>
  <c r="AK89" i="17"/>
  <c r="AJ92" i="28"/>
  <c r="AM91" i="28"/>
  <c r="AK91" i="28"/>
  <c r="J64" i="72" a="1"/>
  <c r="J64" i="68" a="1"/>
  <c r="U36" i="68" a="1"/>
  <c r="U36" i="70" a="1"/>
  <c r="J64" i="68" l="1"/>
  <c r="J64" i="72"/>
  <c r="U36" i="68"/>
  <c r="V36" i="68" s="1"/>
  <c r="S36" i="68" s="1"/>
  <c r="T37" i="68" s="1"/>
  <c r="U36" i="70"/>
  <c r="V36" i="70" s="1"/>
  <c r="S36" i="70" s="1"/>
  <c r="T37" i="70" s="1"/>
  <c r="AN89" i="16"/>
  <c r="AN91" i="28"/>
  <c r="A68" i="73"/>
  <c r="A66" i="72"/>
  <c r="A67" i="71"/>
  <c r="A66" i="70"/>
  <c r="A72" i="69"/>
  <c r="A66" i="68"/>
  <c r="AN89" i="17"/>
  <c r="AM89" i="17"/>
  <c r="AK90" i="16"/>
  <c r="AJ91" i="16"/>
  <c r="AM90" i="16"/>
  <c r="AJ91" i="17"/>
  <c r="AK90" i="17"/>
  <c r="AJ93" i="28"/>
  <c r="AM92" i="28"/>
  <c r="AK92" i="28"/>
  <c r="J65" i="72" a="1"/>
  <c r="J65" i="68" a="1"/>
  <c r="J65" i="68" l="1"/>
  <c r="J65" i="72"/>
  <c r="AN90" i="16"/>
  <c r="AN92" i="28"/>
  <c r="A69" i="73"/>
  <c r="A67" i="72"/>
  <c r="A68" i="71"/>
  <c r="A67" i="70"/>
  <c r="A73" i="69"/>
  <c r="A67" i="68"/>
  <c r="AM90" i="17"/>
  <c r="AN90" i="17"/>
  <c r="AJ92" i="16"/>
  <c r="AM91" i="16"/>
  <c r="AK91" i="16"/>
  <c r="AJ92" i="17"/>
  <c r="AK91" i="17"/>
  <c r="AK93" i="28"/>
  <c r="AJ94" i="28"/>
  <c r="AM93" i="28"/>
  <c r="J66" i="72" a="1"/>
  <c r="J66" i="68" a="1"/>
  <c r="U37" i="68" a="1"/>
  <c r="U37" i="70" a="1"/>
  <c r="J66" i="72" l="1"/>
  <c r="J66" i="68"/>
  <c r="U37" i="68"/>
  <c r="V37" i="68" s="1"/>
  <c r="S37" i="68" s="1"/>
  <c r="T38" i="68" s="1"/>
  <c r="U37" i="70"/>
  <c r="V37" i="70" s="1"/>
  <c r="S37" i="70" s="1"/>
  <c r="T38" i="70" s="1"/>
  <c r="AN91" i="16"/>
  <c r="AN93" i="28"/>
  <c r="A70" i="73"/>
  <c r="A68" i="72"/>
  <c r="A69" i="71"/>
  <c r="A68" i="70"/>
  <c r="A74" i="69"/>
  <c r="A68" i="68"/>
  <c r="AN91" i="17"/>
  <c r="AM91" i="17"/>
  <c r="AK92" i="16"/>
  <c r="AJ93" i="16"/>
  <c r="AM92" i="16"/>
  <c r="AJ93" i="17"/>
  <c r="AK92" i="17"/>
  <c r="AK94" i="28"/>
  <c r="AJ95" i="28"/>
  <c r="AM94" i="28"/>
  <c r="J67" i="72" a="1"/>
  <c r="J67" i="68" a="1"/>
  <c r="J67" i="68" l="1"/>
  <c r="J67" i="72"/>
  <c r="AN92" i="16"/>
  <c r="AN94" i="28"/>
  <c r="A71" i="73"/>
  <c r="A69" i="72"/>
  <c r="A70" i="71"/>
  <c r="A69" i="70"/>
  <c r="A75" i="69"/>
  <c r="A69" i="68"/>
  <c r="AM92" i="17"/>
  <c r="AN92" i="17"/>
  <c r="AJ94" i="16"/>
  <c r="AM93" i="16"/>
  <c r="AK93" i="16"/>
  <c r="AJ94" i="17"/>
  <c r="AK93" i="17"/>
  <c r="AM95" i="28"/>
  <c r="AK95" i="28"/>
  <c r="AJ96" i="28"/>
  <c r="J68" i="72" a="1"/>
  <c r="J68" i="68" a="1"/>
  <c r="U38" i="70" a="1"/>
  <c r="U38" i="68" a="1"/>
  <c r="J68" i="68" l="1"/>
  <c r="J68" i="72"/>
  <c r="U38" i="68"/>
  <c r="V38" i="68" s="1"/>
  <c r="S38" i="68" s="1"/>
  <c r="T39" i="68" s="1"/>
  <c r="U38" i="70"/>
  <c r="V38" i="70" s="1"/>
  <c r="S38" i="70" s="1"/>
  <c r="T39" i="70" s="1"/>
  <c r="AN93" i="16"/>
  <c r="AN95" i="28"/>
  <c r="A72" i="73"/>
  <c r="A70" i="72"/>
  <c r="A71" i="71"/>
  <c r="A70" i="70"/>
  <c r="A76" i="69"/>
  <c r="A70" i="68"/>
  <c r="AM93" i="17"/>
  <c r="AN93" i="17"/>
  <c r="AK94" i="16"/>
  <c r="AJ95" i="16"/>
  <c r="AM94" i="16"/>
  <c r="AJ95" i="17"/>
  <c r="AK94" i="17"/>
  <c r="AM96" i="28"/>
  <c r="AK96" i="28"/>
  <c r="AJ97" i="28"/>
  <c r="J69" i="72" a="1"/>
  <c r="J69" i="68" a="1"/>
  <c r="J69" i="72" l="1"/>
  <c r="J69" i="68"/>
  <c r="AN94" i="16"/>
  <c r="AN96" i="28"/>
  <c r="A73" i="73"/>
  <c r="A71" i="72"/>
  <c r="A72" i="71"/>
  <c r="A71" i="70"/>
  <c r="A77" i="69"/>
  <c r="A71" i="68"/>
  <c r="AM94" i="17"/>
  <c r="AN94" i="17"/>
  <c r="AJ96" i="16"/>
  <c r="AM95" i="16"/>
  <c r="AK95" i="16"/>
  <c r="AJ96" i="17"/>
  <c r="AK95" i="17"/>
  <c r="AM97" i="28"/>
  <c r="AK97" i="28"/>
  <c r="AJ98" i="28"/>
  <c r="J70" i="72" a="1"/>
  <c r="J70" i="68" a="1"/>
  <c r="U39" i="70" a="1"/>
  <c r="U39" i="68" a="1"/>
  <c r="J70" i="68" l="1"/>
  <c r="J70" i="72"/>
  <c r="U39" i="68"/>
  <c r="V39" i="68" s="1"/>
  <c r="S39" i="68" s="1"/>
  <c r="T40" i="68" s="1"/>
  <c r="U39" i="70"/>
  <c r="V39" i="70" s="1"/>
  <c r="S39" i="70" s="1"/>
  <c r="T40" i="70" s="1"/>
  <c r="AN95" i="16"/>
  <c r="AN97" i="28"/>
  <c r="A74" i="73"/>
  <c r="A72" i="72"/>
  <c r="A73" i="71"/>
  <c r="A72" i="70"/>
  <c r="A78" i="69"/>
  <c r="A72" i="68"/>
  <c r="AN95" i="17"/>
  <c r="AM95" i="17"/>
  <c r="AK96" i="16"/>
  <c r="AJ97" i="16"/>
  <c r="AM96" i="16"/>
  <c r="AJ97" i="17"/>
  <c r="AK96" i="17"/>
  <c r="AM98" i="28"/>
  <c r="AK98" i="28"/>
  <c r="AJ99" i="28"/>
  <c r="J71" i="72" a="1"/>
  <c r="J71" i="68" a="1"/>
  <c r="J71" i="68" l="1"/>
  <c r="J71" i="72"/>
  <c r="AN96" i="16"/>
  <c r="AN98" i="28"/>
  <c r="A75" i="73"/>
  <c r="A73" i="72"/>
  <c r="A74" i="71"/>
  <c r="A73" i="70"/>
  <c r="A79" i="69"/>
  <c r="A73" i="68"/>
  <c r="AM96" i="17"/>
  <c r="AN96" i="17"/>
  <c r="AJ98" i="16"/>
  <c r="AM97" i="16"/>
  <c r="AK97" i="16"/>
  <c r="AJ98" i="17"/>
  <c r="AK97" i="17"/>
  <c r="AJ100" i="28"/>
  <c r="AM99" i="28"/>
  <c r="AK99" i="28"/>
  <c r="J72" i="72" a="1"/>
  <c r="J72" i="68" a="1"/>
  <c r="U40" i="68" a="1"/>
  <c r="U40" i="70" a="1"/>
  <c r="J72" i="72" l="1"/>
  <c r="J72" i="68"/>
  <c r="U40" i="68"/>
  <c r="V40" i="68" s="1"/>
  <c r="S40" i="68" s="1"/>
  <c r="T41" i="68" s="1"/>
  <c r="U40" i="70"/>
  <c r="V40" i="70" s="1"/>
  <c r="S40" i="70" s="1"/>
  <c r="T41" i="70" s="1"/>
  <c r="AN97" i="16"/>
  <c r="AN99" i="28"/>
  <c r="A76" i="73"/>
  <c r="A74" i="72"/>
  <c r="A75" i="71"/>
  <c r="A74" i="70"/>
  <c r="A80" i="69"/>
  <c r="A74" i="68"/>
  <c r="AN97" i="17"/>
  <c r="AM97" i="17"/>
  <c r="AK98" i="16"/>
  <c r="AJ99" i="16"/>
  <c r="AM98" i="16"/>
  <c r="AJ99" i="17"/>
  <c r="AK98" i="17"/>
  <c r="AJ101" i="28"/>
  <c r="AM100" i="28"/>
  <c r="AK100" i="28"/>
  <c r="J73" i="72" a="1"/>
  <c r="J73" i="68" a="1"/>
  <c r="J73" i="72" l="1"/>
  <c r="J73" i="68"/>
  <c r="AN98" i="16"/>
  <c r="AN100" i="28"/>
  <c r="A77" i="73"/>
  <c r="A75" i="72"/>
  <c r="A76" i="71"/>
  <c r="A75" i="70"/>
  <c r="A81" i="69"/>
  <c r="A75" i="68"/>
  <c r="AN98" i="17"/>
  <c r="AM98" i="17"/>
  <c r="AJ100" i="16"/>
  <c r="AM99" i="16"/>
  <c r="AK99" i="16"/>
  <c r="AJ100" i="17"/>
  <c r="AK99" i="17"/>
  <c r="AK101" i="28"/>
  <c r="AJ102" i="28"/>
  <c r="AM101" i="28"/>
  <c r="J74" i="72" a="1"/>
  <c r="J74" i="68" a="1"/>
  <c r="U41" i="70" a="1"/>
  <c r="U41" i="68" a="1"/>
  <c r="J74" i="68" l="1"/>
  <c r="J74" i="72"/>
  <c r="U41" i="68"/>
  <c r="V41" i="68" s="1"/>
  <c r="S41" i="68" s="1"/>
  <c r="T42" i="68" s="1"/>
  <c r="U41" i="70"/>
  <c r="V41" i="70" s="1"/>
  <c r="S41" i="70" s="1"/>
  <c r="T42" i="70" s="1"/>
  <c r="AN99" i="16"/>
  <c r="AN101" i="28"/>
  <c r="A78" i="73"/>
  <c r="A76" i="72"/>
  <c r="A77" i="71"/>
  <c r="A76" i="70"/>
  <c r="A82" i="69"/>
  <c r="A76" i="68"/>
  <c r="AN99" i="17"/>
  <c r="AM99" i="17"/>
  <c r="AK100" i="16"/>
  <c r="AJ101" i="16"/>
  <c r="AM100" i="16"/>
  <c r="AJ101" i="17"/>
  <c r="AK100" i="17"/>
  <c r="AL102" i="28"/>
  <c r="AK102" i="28"/>
  <c r="AJ103" i="28"/>
  <c r="AM102" i="28"/>
  <c r="J75" i="72" a="1"/>
  <c r="J75" i="68" a="1"/>
  <c r="J75" i="68" l="1"/>
  <c r="J75" i="72"/>
  <c r="AN100" i="16"/>
  <c r="AN102" i="28"/>
  <c r="A79" i="73"/>
  <c r="A77" i="72"/>
  <c r="A78" i="71"/>
  <c r="A77" i="70"/>
  <c r="A83" i="69"/>
  <c r="A77" i="68"/>
  <c r="AM100" i="17"/>
  <c r="AN100" i="17"/>
  <c r="AJ102" i="16"/>
  <c r="AM101" i="16"/>
  <c r="AK101" i="16"/>
  <c r="AJ102" i="17"/>
  <c r="AK101" i="17"/>
  <c r="AM103" i="28"/>
  <c r="AK103" i="28"/>
  <c r="AJ104" i="28"/>
  <c r="J76" i="72" a="1"/>
  <c r="J76" i="68" a="1"/>
  <c r="U42" i="70" a="1"/>
  <c r="U42" i="68" a="1"/>
  <c r="J76" i="68" l="1"/>
  <c r="J76" i="72"/>
  <c r="U42" i="68"/>
  <c r="V42" i="68" s="1"/>
  <c r="S42" i="68" s="1"/>
  <c r="T43" i="68" s="1"/>
  <c r="U42" i="70"/>
  <c r="V42" i="70" s="1"/>
  <c r="S42" i="70" s="1"/>
  <c r="T43" i="70" s="1"/>
  <c r="AN101" i="16"/>
  <c r="AN103" i="28"/>
  <c r="A80" i="73"/>
  <c r="A78" i="72"/>
  <c r="A79" i="71"/>
  <c r="A78" i="70"/>
  <c r="A84" i="69"/>
  <c r="A78" i="68"/>
  <c r="AM101" i="17"/>
  <c r="AN101" i="17"/>
  <c r="AL102" i="16"/>
  <c r="AK102" i="16"/>
  <c r="AJ103" i="16"/>
  <c r="AM102" i="16"/>
  <c r="AJ103" i="17"/>
  <c r="AL102" i="17"/>
  <c r="AK102" i="17"/>
  <c r="AM104" i="28"/>
  <c r="AK104" i="28"/>
  <c r="AJ105" i="28"/>
  <c r="J77" i="72" a="1"/>
  <c r="J77" i="68" a="1"/>
  <c r="J77" i="68" l="1"/>
  <c r="J77" i="72"/>
  <c r="AO102" i="17"/>
  <c r="AN102" i="16"/>
  <c r="AN104" i="28"/>
  <c r="A81" i="73"/>
  <c r="A79" i="72"/>
  <c r="A80" i="71"/>
  <c r="A79" i="70"/>
  <c r="A85" i="69"/>
  <c r="A79" i="68"/>
  <c r="AM102" i="17"/>
  <c r="AN102" i="17"/>
  <c r="AJ104" i="16"/>
  <c r="AM103" i="16"/>
  <c r="AK103" i="16"/>
  <c r="AJ104" i="17"/>
  <c r="AK103" i="17"/>
  <c r="AM105" i="28"/>
  <c r="AK105" i="28"/>
  <c r="AJ106" i="28"/>
  <c r="J78" i="72" a="1"/>
  <c r="J78" i="68" a="1"/>
  <c r="U43" i="70" a="1"/>
  <c r="U43" i="68" a="1"/>
  <c r="J78" i="72" l="1"/>
  <c r="J78" i="68"/>
  <c r="U43" i="68"/>
  <c r="V43" i="68" s="1"/>
  <c r="S43" i="68" s="1"/>
  <c r="T44" i="68" s="1"/>
  <c r="U43" i="70"/>
  <c r="V43" i="70" s="1"/>
  <c r="S43" i="70" s="1"/>
  <c r="T44" i="70" s="1"/>
  <c r="AN103" i="16"/>
  <c r="AN105" i="28"/>
  <c r="A82" i="73"/>
  <c r="A80" i="72"/>
  <c r="A81" i="71"/>
  <c r="A80" i="70"/>
  <c r="A86" i="69"/>
  <c r="A80" i="68"/>
  <c r="AN103" i="17"/>
  <c r="AM103" i="17"/>
  <c r="AK104" i="16"/>
  <c r="AJ105" i="16"/>
  <c r="AM104" i="16"/>
  <c r="AJ105" i="17"/>
  <c r="AK104" i="17"/>
  <c r="AJ107" i="28"/>
  <c r="AM106" i="28"/>
  <c r="AK106" i="28"/>
  <c r="J79" i="72" a="1"/>
  <c r="J79" i="68" a="1"/>
  <c r="J79" i="68" l="1"/>
  <c r="J79" i="72"/>
  <c r="AN104" i="16"/>
  <c r="AN106" i="28"/>
  <c r="A83" i="73"/>
  <c r="A81" i="72"/>
  <c r="A82" i="71"/>
  <c r="A81" i="70"/>
  <c r="A87" i="69"/>
  <c r="A81" i="68"/>
  <c r="AM104" i="17"/>
  <c r="AN104" i="17"/>
  <c r="AJ106" i="16"/>
  <c r="AM105" i="16"/>
  <c r="AK105" i="16"/>
  <c r="AJ106" i="17"/>
  <c r="AK105" i="17"/>
  <c r="AJ108" i="28"/>
  <c r="AM107" i="28"/>
  <c r="AK107" i="28"/>
  <c r="J80" i="72" a="1"/>
  <c r="J80" i="68" a="1"/>
  <c r="U44" i="68" a="1"/>
  <c r="U44" i="70" a="1"/>
  <c r="J80" i="68" l="1"/>
  <c r="J80" i="72"/>
  <c r="U44" i="68"/>
  <c r="V44" i="68" s="1"/>
  <c r="S44" i="68" s="1"/>
  <c r="T45" i="68" s="1"/>
  <c r="U44" i="70"/>
  <c r="V44" i="70" s="1"/>
  <c r="S44" i="70" s="1"/>
  <c r="T45" i="70" s="1"/>
  <c r="AN105" i="16"/>
  <c r="AN107" i="28"/>
  <c r="A84" i="73"/>
  <c r="A82" i="72"/>
  <c r="A83" i="71"/>
  <c r="A82" i="70"/>
  <c r="A88" i="69"/>
  <c r="A82" i="68"/>
  <c r="AM105" i="17"/>
  <c r="AN105" i="17"/>
  <c r="AK106" i="16"/>
  <c r="AJ107" i="16"/>
  <c r="AM106" i="16"/>
  <c r="AJ107" i="17"/>
  <c r="AK106" i="17"/>
  <c r="AM108" i="28"/>
  <c r="AJ109" i="28"/>
  <c r="AK108" i="28"/>
  <c r="J81" i="72" a="1"/>
  <c r="J81" i="68" a="1"/>
  <c r="J81" i="72" l="1"/>
  <c r="J81" i="68"/>
  <c r="AN106" i="16"/>
  <c r="AN108" i="28"/>
  <c r="A85" i="73"/>
  <c r="A83" i="72"/>
  <c r="A84" i="71"/>
  <c r="A83" i="70"/>
  <c r="A89" i="69"/>
  <c r="A83" i="68"/>
  <c r="AN106" i="17"/>
  <c r="AM106" i="17"/>
  <c r="AJ108" i="16"/>
  <c r="AM107" i="16"/>
  <c r="AK107" i="16"/>
  <c r="AJ108" i="17"/>
  <c r="AK107" i="17"/>
  <c r="AM109" i="28"/>
  <c r="AK109" i="28"/>
  <c r="AJ110" i="28"/>
  <c r="J82" i="72" a="1"/>
  <c r="J82" i="68" a="1"/>
  <c r="U45" i="70" a="1"/>
  <c r="U45" i="68" a="1"/>
  <c r="J82" i="68" l="1"/>
  <c r="J82" i="72"/>
  <c r="U45" i="68"/>
  <c r="V45" i="68" s="1"/>
  <c r="S45" i="68" s="1"/>
  <c r="T46" i="68" s="1"/>
  <c r="U45" i="70"/>
  <c r="V45" i="70" s="1"/>
  <c r="S45" i="70" s="1"/>
  <c r="T46" i="70" s="1"/>
  <c r="AN107" i="16"/>
  <c r="AN109" i="28"/>
  <c r="A86" i="73"/>
  <c r="A84" i="72"/>
  <c r="A85" i="71"/>
  <c r="A84" i="70"/>
  <c r="A90" i="69"/>
  <c r="A84" i="68"/>
  <c r="AN107" i="17"/>
  <c r="AM107" i="17"/>
  <c r="AK108" i="16"/>
  <c r="AJ109" i="16"/>
  <c r="AM108" i="16"/>
  <c r="AJ109" i="17"/>
  <c r="AK108" i="17"/>
  <c r="AM110" i="28"/>
  <c r="AK110" i="28"/>
  <c r="AJ111" i="28"/>
  <c r="J83" i="72" a="1"/>
  <c r="J83" i="68" a="1"/>
  <c r="J83" i="68" l="1"/>
  <c r="J83" i="72"/>
  <c r="AN108" i="16"/>
  <c r="AN110" i="28"/>
  <c r="A87" i="73"/>
  <c r="A85" i="72"/>
  <c r="A86" i="71"/>
  <c r="A85" i="70"/>
  <c r="A91" i="69"/>
  <c r="A85" i="68"/>
  <c r="AM108" i="17"/>
  <c r="AN108" i="17"/>
  <c r="AJ110" i="16"/>
  <c r="AM109" i="16"/>
  <c r="AK109" i="16"/>
  <c r="AJ110" i="17"/>
  <c r="AK109" i="17"/>
  <c r="AM111" i="28"/>
  <c r="AK111" i="28"/>
  <c r="AJ112" i="28"/>
  <c r="J84" i="72" a="1"/>
  <c r="J84" i="68" a="1"/>
  <c r="U46" i="68" a="1"/>
  <c r="U46" i="70" a="1"/>
  <c r="J84" i="68" l="1"/>
  <c r="J84" i="72"/>
  <c r="U46" i="68"/>
  <c r="V46" i="68" s="1"/>
  <c r="S46" i="68" s="1"/>
  <c r="T47" i="68" s="1"/>
  <c r="U46" i="70"/>
  <c r="V46" i="70" s="1"/>
  <c r="S46" i="70" s="1"/>
  <c r="T47" i="70" s="1"/>
  <c r="AN109" i="16"/>
  <c r="AN111" i="28"/>
  <c r="A88" i="73"/>
  <c r="A86" i="72"/>
  <c r="A87" i="71"/>
  <c r="A86" i="70"/>
  <c r="A92" i="69"/>
  <c r="A86" i="68"/>
  <c r="AN109" i="17"/>
  <c r="AM109" i="17"/>
  <c r="AK110" i="16"/>
  <c r="AJ111" i="16"/>
  <c r="AM110" i="16"/>
  <c r="AJ111" i="17"/>
  <c r="AK110" i="17"/>
  <c r="AJ113" i="28"/>
  <c r="AM112" i="28"/>
  <c r="AK112" i="28"/>
  <c r="J85" i="72" a="1"/>
  <c r="J85" i="68" a="1"/>
  <c r="J85" i="68" l="1"/>
  <c r="J85" i="72"/>
  <c r="AN110" i="16"/>
  <c r="AN112" i="28"/>
  <c r="A89" i="73"/>
  <c r="A87" i="72"/>
  <c r="A88" i="71"/>
  <c r="A87" i="70"/>
  <c r="A93" i="69"/>
  <c r="A87" i="68"/>
  <c r="AM110" i="17"/>
  <c r="AN110" i="17"/>
  <c r="AM111" i="16"/>
  <c r="AK111" i="16"/>
  <c r="AJ112" i="16"/>
  <c r="AK111" i="17"/>
  <c r="AJ112" i="17"/>
  <c r="AJ114" i="28"/>
  <c r="AM113" i="28"/>
  <c r="AK113" i="28"/>
  <c r="J86" i="72" a="1"/>
  <c r="J86" i="68" a="1"/>
  <c r="U47" i="68" a="1"/>
  <c r="U47" i="70" a="1"/>
  <c r="J86" i="68" l="1"/>
  <c r="J86" i="72"/>
  <c r="U47" i="68"/>
  <c r="V47" i="68" s="1"/>
  <c r="S47" i="68" s="1"/>
  <c r="T48" i="68" s="1"/>
  <c r="U47" i="70"/>
  <c r="V47" i="70" s="1"/>
  <c r="S47" i="70" s="1"/>
  <c r="T48" i="70" s="1"/>
  <c r="AN111" i="16"/>
  <c r="AN113" i="28"/>
  <c r="A90" i="73"/>
  <c r="A88" i="72"/>
  <c r="A89" i="71"/>
  <c r="A88" i="70"/>
  <c r="A94" i="69"/>
  <c r="A88" i="68"/>
  <c r="AN111" i="17"/>
  <c r="AM111" i="17"/>
  <c r="AK112" i="16"/>
  <c r="AM112" i="16"/>
  <c r="AJ113" i="16"/>
  <c r="AJ113" i="17"/>
  <c r="AK112" i="17"/>
  <c r="AK114" i="28"/>
  <c r="AJ115" i="28"/>
  <c r="AM114" i="28"/>
  <c r="J87" i="72" a="1"/>
  <c r="J87" i="68" a="1"/>
  <c r="J87" i="68" l="1"/>
  <c r="J87" i="72"/>
  <c r="AN112" i="16"/>
  <c r="AN114" i="28"/>
  <c r="A91" i="73"/>
  <c r="A89" i="72"/>
  <c r="A90" i="71"/>
  <c r="A89" i="70"/>
  <c r="A95" i="69"/>
  <c r="A89" i="68"/>
  <c r="AN112" i="17"/>
  <c r="AM112" i="17"/>
  <c r="AJ114" i="16"/>
  <c r="AM113" i="16"/>
  <c r="AK113" i="16"/>
  <c r="AK113" i="17"/>
  <c r="AJ114" i="17"/>
  <c r="AK115" i="28"/>
  <c r="AJ116" i="28"/>
  <c r="AM115" i="28"/>
  <c r="J88" i="72" a="1"/>
  <c r="J88" i="68" a="1"/>
  <c r="U48" i="70" a="1"/>
  <c r="U48" i="68" a="1"/>
  <c r="J88" i="68" l="1"/>
  <c r="J88" i="72"/>
  <c r="U48" i="68"/>
  <c r="V48" i="68" s="1"/>
  <c r="S48" i="68" s="1"/>
  <c r="T49" i="68" s="1"/>
  <c r="U48" i="70"/>
  <c r="V48" i="70" s="1"/>
  <c r="S48" i="70" s="1"/>
  <c r="T49" i="70" s="1"/>
  <c r="AN113" i="16"/>
  <c r="AN115" i="28"/>
  <c r="A92" i="73"/>
  <c r="A90" i="72"/>
  <c r="A91" i="71"/>
  <c r="A90" i="70"/>
  <c r="A96" i="69"/>
  <c r="A90" i="68"/>
  <c r="AM113" i="17"/>
  <c r="AN113" i="17"/>
  <c r="AK114" i="16"/>
  <c r="AM114" i="16"/>
  <c r="AJ115" i="16"/>
  <c r="AJ115" i="17"/>
  <c r="AK114" i="17"/>
  <c r="AM116" i="28"/>
  <c r="AK116" i="28"/>
  <c r="AJ117" i="28"/>
  <c r="J89" i="72" a="1"/>
  <c r="J89" i="72" l="1"/>
  <c r="AN114" i="16"/>
  <c r="AN116" i="28"/>
  <c r="A93" i="73"/>
  <c r="A91" i="72"/>
  <c r="A92" i="71"/>
  <c r="A91" i="70"/>
  <c r="A97" i="69"/>
  <c r="A91" i="68"/>
  <c r="AM114" i="17"/>
  <c r="AN114" i="17"/>
  <c r="AJ116" i="16"/>
  <c r="AM115" i="16"/>
  <c r="AK115" i="16"/>
  <c r="AK115" i="17"/>
  <c r="AJ116" i="17"/>
  <c r="AM117" i="28"/>
  <c r="AK117" i="28"/>
  <c r="AJ118" i="28"/>
  <c r="J90" i="72" a="1"/>
  <c r="U49" i="70" a="1"/>
  <c r="U49" i="68" a="1"/>
  <c r="J90" i="72" l="1"/>
  <c r="U49" i="68"/>
  <c r="V49" i="68" s="1"/>
  <c r="S49" i="68" s="1"/>
  <c r="T50" i="68" s="1"/>
  <c r="U49" i="70"/>
  <c r="V49" i="70" s="1"/>
  <c r="S49" i="70" s="1"/>
  <c r="T50" i="70" s="1"/>
  <c r="AN115" i="16"/>
  <c r="AN117" i="28"/>
  <c r="A94" i="73"/>
  <c r="A92" i="72"/>
  <c r="A93" i="71"/>
  <c r="A92" i="70"/>
  <c r="A98" i="69"/>
  <c r="A92" i="68"/>
  <c r="AN115" i="17"/>
  <c r="AM115" i="17"/>
  <c r="AK116" i="16"/>
  <c r="AJ117" i="16"/>
  <c r="AM116" i="16"/>
  <c r="AJ117" i="17"/>
  <c r="AK116" i="17"/>
  <c r="AM118" i="28"/>
  <c r="AK118" i="28"/>
  <c r="AJ119" i="28"/>
  <c r="J91" i="72" a="1"/>
  <c r="J91" i="72" l="1"/>
  <c r="AN116" i="16"/>
  <c r="AN118" i="28"/>
  <c r="A95" i="73"/>
  <c r="A93" i="72"/>
  <c r="A94" i="71"/>
  <c r="A93" i="70"/>
  <c r="A99" i="69"/>
  <c r="A93" i="68"/>
  <c r="AM116" i="17"/>
  <c r="AN116" i="17"/>
  <c r="AJ118" i="16"/>
  <c r="AM117" i="16"/>
  <c r="AK117" i="16"/>
  <c r="AK117" i="17"/>
  <c r="AJ118" i="17"/>
  <c r="AM119" i="28"/>
  <c r="AK119" i="28"/>
  <c r="AJ120" i="28"/>
  <c r="J92" i="72" a="1"/>
  <c r="U50" i="70" a="1"/>
  <c r="U50" i="68" a="1"/>
  <c r="J92" i="72" l="1"/>
  <c r="U50" i="68"/>
  <c r="V50" i="68" s="1"/>
  <c r="S50" i="68" s="1"/>
  <c r="T51" i="68" s="1"/>
  <c r="U50" i="70"/>
  <c r="V50" i="70" s="1"/>
  <c r="S50" i="70" s="1"/>
  <c r="T51" i="70" s="1"/>
  <c r="AN117" i="16"/>
  <c r="AN119" i="28"/>
  <c r="A96" i="73"/>
  <c r="A94" i="72"/>
  <c r="A95" i="71"/>
  <c r="A94" i="70"/>
  <c r="A100" i="69"/>
  <c r="A94" i="68"/>
  <c r="AM117" i="17"/>
  <c r="AN117" i="17"/>
  <c r="AK118" i="16"/>
  <c r="AJ119" i="16"/>
  <c r="AM118" i="16"/>
  <c r="AJ119" i="17"/>
  <c r="AK118" i="17"/>
  <c r="AJ121" i="28"/>
  <c r="AM120" i="28"/>
  <c r="AK120" i="28"/>
  <c r="J93" i="72" a="1"/>
  <c r="J93" i="72" l="1"/>
  <c r="AN118" i="16"/>
  <c r="AN120" i="28"/>
  <c r="A97" i="73"/>
  <c r="A95" i="72"/>
  <c r="A96" i="71"/>
  <c r="A95" i="70"/>
  <c r="A101" i="69"/>
  <c r="A95" i="68"/>
  <c r="AM118" i="17"/>
  <c r="AN118" i="17"/>
  <c r="AJ120" i="16"/>
  <c r="AM119" i="16"/>
  <c r="AK119" i="16"/>
  <c r="AK119" i="17"/>
  <c r="AJ120" i="17"/>
  <c r="AJ122" i="28"/>
  <c r="AM121" i="28"/>
  <c r="AK121" i="28"/>
  <c r="J94" i="72" a="1"/>
  <c r="U51" i="70" a="1"/>
  <c r="U51" i="68" a="1"/>
  <c r="J94" i="72" l="1"/>
  <c r="U51" i="68"/>
  <c r="V51" i="68" s="1"/>
  <c r="S51" i="68" s="1"/>
  <c r="T52" i="68" s="1"/>
  <c r="U51" i="70"/>
  <c r="V51" i="70" s="1"/>
  <c r="S51" i="70" s="1"/>
  <c r="T52" i="70" s="1"/>
  <c r="AN119" i="16"/>
  <c r="AN121" i="28"/>
  <c r="A98" i="73"/>
  <c r="A96" i="72"/>
  <c r="A97" i="71"/>
  <c r="A96" i="70"/>
  <c r="A102" i="69"/>
  <c r="A96" i="68"/>
  <c r="AN119" i="17"/>
  <c r="AM119" i="17"/>
  <c r="AK120" i="16"/>
  <c r="AM120" i="16"/>
  <c r="AJ121" i="16"/>
  <c r="AJ121" i="17"/>
  <c r="AK120" i="17"/>
  <c r="AK122" i="28"/>
  <c r="AJ123" i="28"/>
  <c r="AM122" i="28"/>
  <c r="J95" i="72" a="1"/>
  <c r="J95" i="72" l="1"/>
  <c r="AN120" i="16"/>
  <c r="AN122" i="28"/>
  <c r="A99" i="73"/>
  <c r="A97" i="72"/>
  <c r="A98" i="71"/>
  <c r="A97" i="70"/>
  <c r="A103" i="69"/>
  <c r="A97" i="68"/>
  <c r="AN120" i="17"/>
  <c r="AM120" i="17"/>
  <c r="AJ122" i="16"/>
  <c r="AM121" i="16"/>
  <c r="AK121" i="16"/>
  <c r="AK121" i="17"/>
  <c r="AJ122" i="17"/>
  <c r="AK123" i="28"/>
  <c r="AJ124" i="28"/>
  <c r="AM123" i="28"/>
  <c r="J96" i="72" a="1"/>
  <c r="U52" i="70" a="1"/>
  <c r="U52" i="68" a="1"/>
  <c r="J96" i="72" l="1"/>
  <c r="U52" i="68"/>
  <c r="V52" i="68" s="1"/>
  <c r="S52" i="68" s="1"/>
  <c r="T53" i="68" s="1"/>
  <c r="U52" i="70"/>
  <c r="V52" i="70" s="1"/>
  <c r="S52" i="70" s="1"/>
  <c r="T53" i="70" s="1"/>
  <c r="AN121" i="16"/>
  <c r="AN123" i="28"/>
  <c r="A100" i="73"/>
  <c r="A98" i="72"/>
  <c r="A99" i="71"/>
  <c r="A98" i="70"/>
  <c r="A104" i="69"/>
  <c r="A98" i="68"/>
  <c r="AN121" i="17"/>
  <c r="AM121" i="17"/>
  <c r="AK122" i="16"/>
  <c r="AM122" i="16"/>
  <c r="AJ123" i="16"/>
  <c r="AJ123" i="17"/>
  <c r="AK122" i="17"/>
  <c r="AM124" i="28"/>
  <c r="AK124" i="28"/>
  <c r="AJ125" i="28"/>
  <c r="J97" i="72" a="1"/>
  <c r="J97" i="72" l="1"/>
  <c r="AN122" i="16"/>
  <c r="AN124" i="28"/>
  <c r="A101" i="73"/>
  <c r="A99" i="72"/>
  <c r="A100" i="71"/>
  <c r="A99" i="70"/>
  <c r="A105" i="69"/>
  <c r="A99" i="68"/>
  <c r="AM122" i="17"/>
  <c r="AN122" i="17"/>
  <c r="AJ124" i="16"/>
  <c r="AM123" i="16"/>
  <c r="AK123" i="16"/>
  <c r="AK123" i="17"/>
  <c r="AJ124" i="17"/>
  <c r="AM125" i="28"/>
  <c r="AK125" i="28"/>
  <c r="AJ126" i="28"/>
  <c r="J98" i="72" a="1"/>
  <c r="U53" i="68" a="1"/>
  <c r="U53" i="70" a="1"/>
  <c r="J98" i="72" l="1"/>
  <c r="U53" i="68"/>
  <c r="V53" i="68" s="1"/>
  <c r="S53" i="68" s="1"/>
  <c r="T54" i="68" s="1"/>
  <c r="U53" i="70"/>
  <c r="V53" i="70" s="1"/>
  <c r="S53" i="70" s="1"/>
  <c r="T54" i="70" s="1"/>
  <c r="AN123" i="16"/>
  <c r="AN125" i="28"/>
  <c r="A102" i="73"/>
  <c r="A100" i="72"/>
  <c r="A101" i="71"/>
  <c r="A100" i="70"/>
  <c r="A106" i="69"/>
  <c r="A100" i="68"/>
  <c r="AN123" i="17"/>
  <c r="AM123" i="17"/>
  <c r="AK124" i="16"/>
  <c r="AJ125" i="16"/>
  <c r="AM124" i="16"/>
  <c r="AJ125" i="17"/>
  <c r="AK124" i="17"/>
  <c r="AJ127" i="28"/>
  <c r="AM126" i="28"/>
  <c r="AK126" i="28"/>
  <c r="J99" i="72" a="1"/>
  <c r="J99" i="72" l="1"/>
  <c r="AN124" i="16"/>
  <c r="AN126" i="28"/>
  <c r="A103" i="73"/>
  <c r="A101" i="72"/>
  <c r="A102" i="71"/>
  <c r="A101" i="70"/>
  <c r="A107" i="69"/>
  <c r="A101" i="68"/>
  <c r="AM124" i="17"/>
  <c r="AN124" i="17"/>
  <c r="AJ126" i="16"/>
  <c r="AM125" i="16"/>
  <c r="AK125" i="16"/>
  <c r="AK125" i="17"/>
  <c r="AJ126" i="17"/>
  <c r="AM127" i="28"/>
  <c r="AK127" i="28"/>
  <c r="AJ128" i="28"/>
  <c r="J100" i="72" a="1"/>
  <c r="U54" i="68" a="1"/>
  <c r="U54" i="70" a="1"/>
  <c r="J100" i="72" l="1"/>
  <c r="U54" i="68"/>
  <c r="V54" i="68" s="1"/>
  <c r="S54" i="68" s="1"/>
  <c r="T55" i="68" s="1"/>
  <c r="U54" i="70"/>
  <c r="V54" i="70" s="1"/>
  <c r="S54" i="70" s="1"/>
  <c r="T55" i="70" s="1"/>
  <c r="AN125" i="16"/>
  <c r="AN127" i="28"/>
  <c r="A104" i="73"/>
  <c r="A102" i="72"/>
  <c r="A103" i="71"/>
  <c r="A102" i="70"/>
  <c r="A108" i="69"/>
  <c r="A102" i="68"/>
  <c r="AM125" i="17"/>
  <c r="AN125" i="17"/>
  <c r="AK126" i="16"/>
  <c r="AJ127" i="16"/>
  <c r="AM126" i="16"/>
  <c r="AJ127" i="17"/>
  <c r="AK126" i="17"/>
  <c r="AK128" i="28"/>
  <c r="AM128" i="28"/>
  <c r="AJ129" i="28"/>
  <c r="J101" i="72" a="1"/>
  <c r="J101" i="72" l="1"/>
  <c r="AN126" i="16"/>
  <c r="AN128" i="28"/>
  <c r="A105" i="73"/>
  <c r="A103" i="72"/>
  <c r="A104" i="71"/>
  <c r="A103" i="70"/>
  <c r="A109" i="69"/>
  <c r="A103" i="68"/>
  <c r="AM126" i="17"/>
  <c r="AN126" i="17"/>
  <c r="AJ128" i="16"/>
  <c r="AM127" i="16"/>
  <c r="AK127" i="16"/>
  <c r="AK127" i="17"/>
  <c r="AJ128" i="17"/>
  <c r="AJ130" i="28"/>
  <c r="AM129" i="28"/>
  <c r="AK129" i="28"/>
  <c r="J102" i="72" a="1"/>
  <c r="U55" i="70" a="1"/>
  <c r="U55" i="68" a="1"/>
  <c r="J102" i="72" l="1"/>
  <c r="U55" i="68"/>
  <c r="V55" i="68" s="1"/>
  <c r="S55" i="68" s="1"/>
  <c r="T56" i="68" s="1"/>
  <c r="U55" i="70"/>
  <c r="V55" i="70" s="1"/>
  <c r="S55" i="70" s="1"/>
  <c r="T56" i="70" s="1"/>
  <c r="AN127" i="16"/>
  <c r="AN129" i="28"/>
  <c r="A106" i="73"/>
  <c r="A104" i="72"/>
  <c r="A105" i="71"/>
  <c r="A104" i="70"/>
  <c r="A110" i="69"/>
  <c r="A104" i="68"/>
  <c r="AN127" i="17"/>
  <c r="AM127" i="17"/>
  <c r="AK128" i="16"/>
  <c r="AM128" i="16"/>
  <c r="AJ129" i="16"/>
  <c r="AJ129" i="17"/>
  <c r="AK128" i="17"/>
  <c r="AJ131" i="28"/>
  <c r="AM130" i="28"/>
  <c r="AK130" i="28"/>
  <c r="AN128" i="16" l="1"/>
  <c r="AN130" i="28"/>
  <c r="A107" i="73"/>
  <c r="A105" i="72"/>
  <c r="A106" i="71"/>
  <c r="A105" i="70"/>
  <c r="A111" i="69"/>
  <c r="A105" i="68"/>
  <c r="AM128" i="17"/>
  <c r="AN128" i="17"/>
  <c r="AJ130" i="16"/>
  <c r="AM129" i="16"/>
  <c r="AK129" i="16"/>
  <c r="AK129" i="17"/>
  <c r="AJ130" i="17"/>
  <c r="AK131" i="28"/>
  <c r="AJ132" i="28"/>
  <c r="AM131" i="28"/>
  <c r="U56" i="70" a="1"/>
  <c r="U56" i="68" a="1"/>
  <c r="U56" i="68" l="1"/>
  <c r="V56" i="68" s="1"/>
  <c r="S56" i="68" s="1"/>
  <c r="T57" i="68" s="1"/>
  <c r="U56" i="70"/>
  <c r="V56" i="70" s="1"/>
  <c r="S56" i="70" s="1"/>
  <c r="T57" i="70" s="1"/>
  <c r="AN129" i="16"/>
  <c r="AN131" i="28"/>
  <c r="A108" i="73"/>
  <c r="A106" i="72"/>
  <c r="A107" i="71"/>
  <c r="A106" i="70"/>
  <c r="A112" i="69"/>
  <c r="A106" i="68"/>
  <c r="AN129" i="17"/>
  <c r="AM129" i="17"/>
  <c r="AK130" i="16"/>
  <c r="AM130" i="16"/>
  <c r="AJ131" i="16"/>
  <c r="AJ131" i="17"/>
  <c r="AK130" i="17"/>
  <c r="AK132" i="28"/>
  <c r="AJ133" i="28"/>
  <c r="AM132" i="28"/>
  <c r="AN130" i="16" l="1"/>
  <c r="AN132" i="28"/>
  <c r="A109" i="73"/>
  <c r="A107" i="72"/>
  <c r="A108" i="71"/>
  <c r="A107" i="70"/>
  <c r="A113" i="69"/>
  <c r="A107" i="68"/>
  <c r="AN130" i="17"/>
  <c r="AM130" i="17"/>
  <c r="AJ132" i="16"/>
  <c r="AM131" i="16"/>
  <c r="AK131" i="16"/>
  <c r="AK131" i="17"/>
  <c r="AJ132" i="17"/>
  <c r="AM133" i="28"/>
  <c r="AJ134" i="28"/>
  <c r="AK133" i="28"/>
  <c r="U57" i="68" a="1"/>
  <c r="U57" i="70" a="1"/>
  <c r="U57" i="68" l="1"/>
  <c r="V57" i="68" s="1"/>
  <c r="S57" i="68" s="1"/>
  <c r="T58" i="68" s="1"/>
  <c r="U57" i="70"/>
  <c r="V57" i="70" s="1"/>
  <c r="S57" i="70" s="1"/>
  <c r="T58" i="70" s="1"/>
  <c r="AN131" i="16"/>
  <c r="AN133" i="28"/>
  <c r="A110" i="73"/>
  <c r="A108" i="72"/>
  <c r="A109" i="71"/>
  <c r="A108" i="70"/>
  <c r="A114" i="69"/>
  <c r="A108" i="68"/>
  <c r="AN131" i="17"/>
  <c r="AM131" i="17"/>
  <c r="AK132" i="16"/>
  <c r="AJ133" i="16"/>
  <c r="AM132" i="16"/>
  <c r="AK132" i="17"/>
  <c r="AJ133" i="17"/>
  <c r="AM134" i="28"/>
  <c r="AK134" i="28"/>
  <c r="AJ135" i="28"/>
  <c r="AN132" i="16" l="1"/>
  <c r="AN134" i="28"/>
  <c r="A111" i="73"/>
  <c r="A109" i="72"/>
  <c r="A110" i="71"/>
  <c r="A109" i="70"/>
  <c r="A115" i="69"/>
  <c r="A109" i="68"/>
  <c r="AM132" i="17"/>
  <c r="AN132" i="17"/>
  <c r="AJ134" i="16"/>
  <c r="AM133" i="16"/>
  <c r="AK133" i="16"/>
  <c r="AJ134" i="17"/>
  <c r="AK133" i="17"/>
  <c r="AM135" i="28"/>
  <c r="AK135" i="28"/>
  <c r="AJ136" i="28"/>
  <c r="J108" i="72" a="1"/>
  <c r="U58" i="70" a="1"/>
  <c r="U58" i="68" a="1"/>
  <c r="J108" i="72" l="1"/>
  <c r="U58" i="68"/>
  <c r="V58" i="68" s="1"/>
  <c r="S58" i="68" s="1"/>
  <c r="T59" i="68" s="1"/>
  <c r="U58" i="70"/>
  <c r="V58" i="70" s="1"/>
  <c r="S58" i="70" s="1"/>
  <c r="T59" i="70" s="1"/>
  <c r="AN133" i="16"/>
  <c r="AN135" i="28"/>
  <c r="A112" i="73"/>
  <c r="A110" i="72"/>
  <c r="A111" i="71"/>
  <c r="A110" i="70"/>
  <c r="A116" i="69"/>
  <c r="A110" i="68"/>
  <c r="AN133" i="17"/>
  <c r="AM133" i="17"/>
  <c r="AK134" i="16"/>
  <c r="AJ135" i="16"/>
  <c r="AM134" i="16"/>
  <c r="AK134" i="17"/>
  <c r="AJ135" i="17"/>
  <c r="AM136" i="28"/>
  <c r="AK136" i="28"/>
  <c r="AJ137" i="28"/>
  <c r="J109" i="72" a="1"/>
  <c r="J109" i="72" l="1"/>
  <c r="AN134" i="16"/>
  <c r="AN136" i="28"/>
  <c r="A113" i="73"/>
  <c r="A111" i="72"/>
  <c r="A112" i="71"/>
  <c r="A111" i="70"/>
  <c r="A117" i="69"/>
  <c r="A111" i="68"/>
  <c r="AM134" i="17"/>
  <c r="AN134" i="17"/>
  <c r="AJ136" i="16"/>
  <c r="AM135" i="16"/>
  <c r="AK135" i="16"/>
  <c r="AJ136" i="17"/>
  <c r="AK135" i="17"/>
  <c r="AJ138" i="28"/>
  <c r="AM137" i="28"/>
  <c r="AK137" i="28"/>
  <c r="U59" i="68" a="1"/>
  <c r="U59" i="70" a="1"/>
  <c r="U59" i="68" l="1"/>
  <c r="V59" i="68" s="1"/>
  <c r="S59" i="68" s="1"/>
  <c r="T60" i="68" s="1"/>
  <c r="U59" i="70"/>
  <c r="V59" i="70" s="1"/>
  <c r="S59" i="70" s="1"/>
  <c r="T60" i="70" s="1"/>
  <c r="AN135" i="16"/>
  <c r="AN137" i="28"/>
  <c r="A114" i="73"/>
  <c r="A112" i="72"/>
  <c r="A113" i="71"/>
  <c r="A112" i="70"/>
  <c r="A118" i="69"/>
  <c r="A112" i="68"/>
  <c r="AN135" i="17"/>
  <c r="AM135" i="17"/>
  <c r="AJ137" i="16"/>
  <c r="AK136" i="16"/>
  <c r="AM136" i="16"/>
  <c r="AK136" i="17"/>
  <c r="AJ137" i="17"/>
  <c r="AJ139" i="28"/>
  <c r="AM138" i="28"/>
  <c r="AK138" i="28"/>
  <c r="AN136" i="16" l="1"/>
  <c r="AN138" i="28"/>
  <c r="A115" i="73"/>
  <c r="A113" i="72"/>
  <c r="A114" i="71"/>
  <c r="A113" i="70"/>
  <c r="A119" i="69"/>
  <c r="A113" i="68"/>
  <c r="AM136" i="17"/>
  <c r="AN136" i="17"/>
  <c r="AM137" i="16"/>
  <c r="AK137" i="16"/>
  <c r="AJ138" i="16"/>
  <c r="AJ138" i="17"/>
  <c r="AK137" i="17"/>
  <c r="AK139" i="28"/>
  <c r="AJ140" i="28"/>
  <c r="AM139" i="28"/>
  <c r="U60" i="70" a="1"/>
  <c r="U60" i="68" a="1"/>
  <c r="U60" i="68" l="1"/>
  <c r="V60" i="68" s="1"/>
  <c r="S60" i="68" s="1"/>
  <c r="T61" i="68" s="1"/>
  <c r="U60" i="70"/>
  <c r="V60" i="70" s="1"/>
  <c r="S60" i="70" s="1"/>
  <c r="T61" i="70" s="1"/>
  <c r="AN137" i="16"/>
  <c r="AN139" i="28"/>
  <c r="A116" i="73"/>
  <c r="A114" i="72"/>
  <c r="A115" i="71"/>
  <c r="A114" i="70"/>
  <c r="A120" i="69"/>
  <c r="A114" i="68"/>
  <c r="AM137" i="17"/>
  <c r="AN137" i="17"/>
  <c r="AJ139" i="16"/>
  <c r="AM138" i="16"/>
  <c r="AK138" i="16"/>
  <c r="AK138" i="17"/>
  <c r="AJ139" i="17"/>
  <c r="AK140" i="28"/>
  <c r="AJ141" i="28"/>
  <c r="AM140" i="28"/>
  <c r="AN138" i="16" l="1"/>
  <c r="AN140" i="28"/>
  <c r="A117" i="73"/>
  <c r="A115" i="72"/>
  <c r="A116" i="71"/>
  <c r="A115" i="70"/>
  <c r="A121" i="69"/>
  <c r="A115" i="68"/>
  <c r="AN138" i="17"/>
  <c r="AM138" i="17"/>
  <c r="AM139" i="16"/>
  <c r="AK139" i="16"/>
  <c r="AJ140" i="16"/>
  <c r="AJ140" i="17"/>
  <c r="AK139" i="17"/>
  <c r="AM141" i="28"/>
  <c r="AK141" i="28"/>
  <c r="AJ142" i="28"/>
  <c r="U61" i="70" a="1"/>
  <c r="U61" i="68" a="1"/>
  <c r="U61" i="68" l="1"/>
  <c r="V61" i="68" s="1"/>
  <c r="S61" i="68" s="1"/>
  <c r="T62" i="68" s="1"/>
  <c r="U61" i="70"/>
  <c r="V61" i="70" s="1"/>
  <c r="S61" i="70" s="1"/>
  <c r="T62" i="70" s="1"/>
  <c r="AN139" i="16"/>
  <c r="AN141" i="28"/>
  <c r="A118" i="73"/>
  <c r="A116" i="72"/>
  <c r="A117" i="71"/>
  <c r="A116" i="70"/>
  <c r="A122" i="69"/>
  <c r="A116" i="68"/>
  <c r="AN139" i="17"/>
  <c r="AM139" i="17"/>
  <c r="AJ141" i="16"/>
  <c r="AM140" i="16"/>
  <c r="AK140" i="16"/>
  <c r="AK140" i="17"/>
  <c r="AJ141" i="17"/>
  <c r="AM142" i="28"/>
  <c r="AK142" i="28"/>
  <c r="AJ143" i="28"/>
  <c r="J115" i="72" a="1"/>
  <c r="J115" i="70" a="1"/>
  <c r="J115" i="68" a="1"/>
  <c r="J115" i="68" l="1"/>
  <c r="J115" i="72"/>
  <c r="J115" i="70"/>
  <c r="AN140" i="16"/>
  <c r="AN142" i="28"/>
  <c r="A119" i="73"/>
  <c r="A117" i="72"/>
  <c r="A118" i="71"/>
  <c r="A117" i="70"/>
  <c r="A123" i="69"/>
  <c r="A117" i="68"/>
  <c r="AM140" i="17"/>
  <c r="AN140" i="17"/>
  <c r="AM141" i="16"/>
  <c r="AK141" i="16"/>
  <c r="AJ142" i="16"/>
  <c r="AJ142" i="17"/>
  <c r="AK141" i="17"/>
  <c r="AJ144" i="28"/>
  <c r="AM143" i="28"/>
  <c r="AK143" i="28"/>
  <c r="J116" i="72" a="1"/>
  <c r="J116" i="70" a="1"/>
  <c r="J116" i="68" a="1"/>
  <c r="U62" i="70" a="1"/>
  <c r="U62" i="68" a="1"/>
  <c r="J116" i="68" l="1"/>
  <c r="J116" i="72"/>
  <c r="J116" i="70"/>
  <c r="U62" i="68"/>
  <c r="V62" i="68" s="1"/>
  <c r="S62" i="68" s="1"/>
  <c r="T63" i="68" s="1"/>
  <c r="U62" i="70"/>
  <c r="V62" i="70" s="1"/>
  <c r="S62" i="70" s="1"/>
  <c r="T63" i="70" s="1"/>
  <c r="AN141" i="16"/>
  <c r="AN143" i="28"/>
  <c r="A120" i="73"/>
  <c r="A118" i="72"/>
  <c r="A119" i="71"/>
  <c r="A118" i="70"/>
  <c r="A124" i="69"/>
  <c r="A118" i="68"/>
  <c r="AM141" i="17"/>
  <c r="AN141" i="17"/>
  <c r="AM142" i="16"/>
  <c r="AK142" i="16"/>
  <c r="AJ143" i="16"/>
  <c r="AJ143" i="17"/>
  <c r="AK142" i="17"/>
  <c r="AK144" i="28"/>
  <c r="AJ145" i="28"/>
  <c r="AM144" i="28"/>
  <c r="J117" i="70" a="1"/>
  <c r="J117" i="68" a="1"/>
  <c r="J117" i="70" l="1"/>
  <c r="J117" i="68"/>
  <c r="AN142" i="16"/>
  <c r="AN144" i="28"/>
  <c r="A121" i="73"/>
  <c r="A119" i="72"/>
  <c r="A120" i="71"/>
  <c r="A119" i="70"/>
  <c r="A125" i="69"/>
  <c r="A119" i="68"/>
  <c r="AM142" i="17"/>
  <c r="AN142" i="17"/>
  <c r="AJ144" i="16"/>
  <c r="AM143" i="16"/>
  <c r="AK143" i="16"/>
  <c r="AK143" i="17"/>
  <c r="AJ144" i="17"/>
  <c r="AM145" i="28"/>
  <c r="AK145" i="28"/>
  <c r="AJ146" i="28"/>
  <c r="J118" i="70" a="1"/>
  <c r="J118" i="68" a="1"/>
  <c r="U63" i="70" a="1"/>
  <c r="U63" i="68" a="1"/>
  <c r="J118" i="70" l="1"/>
  <c r="J118" i="68"/>
  <c r="U63" i="68"/>
  <c r="V63" i="68" s="1"/>
  <c r="S63" i="68" s="1"/>
  <c r="T64" i="68" s="1"/>
  <c r="U63" i="70"/>
  <c r="V63" i="70" s="1"/>
  <c r="S63" i="70" s="1"/>
  <c r="T64" i="70" s="1"/>
  <c r="AN143" i="16"/>
  <c r="AN145" i="28"/>
  <c r="A122" i="73"/>
  <c r="A120" i="72"/>
  <c r="A121" i="71"/>
  <c r="A120" i="70"/>
  <c r="A126" i="69"/>
  <c r="A120" i="68"/>
  <c r="AN143" i="17"/>
  <c r="AM143" i="17"/>
  <c r="AK144" i="16"/>
  <c r="AJ145" i="16"/>
  <c r="AM144" i="16"/>
  <c r="AK144" i="17"/>
  <c r="AJ145" i="17"/>
  <c r="AM146" i="28"/>
  <c r="AK146" i="28"/>
  <c r="AJ147" i="28"/>
  <c r="J119" i="70" a="1"/>
  <c r="J119" i="68" a="1"/>
  <c r="J119" i="70" l="1"/>
  <c r="J119" i="68"/>
  <c r="AN144" i="16"/>
  <c r="AN146" i="28"/>
  <c r="A123" i="73"/>
  <c r="A121" i="72"/>
  <c r="A122" i="71"/>
  <c r="A121" i="70"/>
  <c r="A127" i="69"/>
  <c r="A121" i="68"/>
  <c r="AN144" i="17"/>
  <c r="AM144" i="17"/>
  <c r="AM145" i="16"/>
  <c r="AK145" i="16"/>
  <c r="AJ146" i="16"/>
  <c r="AJ146" i="17"/>
  <c r="AK145" i="17"/>
  <c r="AJ148" i="28"/>
  <c r="AM147" i="28"/>
  <c r="AK147" i="28"/>
  <c r="J120" i="68" a="1"/>
  <c r="U64" i="68" a="1"/>
  <c r="U64" i="70" a="1"/>
  <c r="J120" i="68" l="1"/>
  <c r="U64" i="68"/>
  <c r="V64" i="68" s="1"/>
  <c r="S64" i="68" s="1"/>
  <c r="T65" i="68" s="1"/>
  <c r="U64" i="70"/>
  <c r="V64" i="70" s="1"/>
  <c r="S64" i="70" s="1"/>
  <c r="T65" i="70" s="1"/>
  <c r="AN145" i="16"/>
  <c r="AN147" i="28"/>
  <c r="A124" i="73"/>
  <c r="A122" i="72"/>
  <c r="A123" i="71"/>
  <c r="A122" i="70"/>
  <c r="A128" i="69"/>
  <c r="A122" i="68"/>
  <c r="AM145" i="17"/>
  <c r="AN145" i="17"/>
  <c r="AM146" i="16"/>
  <c r="AK146" i="16"/>
  <c r="AJ147" i="16"/>
  <c r="AJ147" i="17"/>
  <c r="AK146" i="17"/>
  <c r="AK148" i="28"/>
  <c r="AJ149" i="28"/>
  <c r="AM148" i="28"/>
  <c r="J121" i="72" a="1"/>
  <c r="J121" i="68" a="1"/>
  <c r="J121" i="68" l="1"/>
  <c r="J121" i="72"/>
  <c r="AN146" i="16"/>
  <c r="AN148" i="28"/>
  <c r="A125" i="73"/>
  <c r="A123" i="72"/>
  <c r="A124" i="71"/>
  <c r="A123" i="70"/>
  <c r="A129" i="69"/>
  <c r="A123" i="68"/>
  <c r="AM146" i="17"/>
  <c r="AN146" i="17"/>
  <c r="AJ148" i="16"/>
  <c r="AM147" i="16"/>
  <c r="AK147" i="16"/>
  <c r="AK147" i="17"/>
  <c r="AJ148" i="17"/>
  <c r="AM149" i="28"/>
  <c r="AK149" i="28"/>
  <c r="AJ150" i="28"/>
  <c r="J122" i="72" a="1"/>
  <c r="J122" i="70" a="1"/>
  <c r="J122" i="68" a="1"/>
  <c r="U65" i="68" a="1"/>
  <c r="U65" i="70" a="1"/>
  <c r="J122" i="72" l="1"/>
  <c r="J122" i="70"/>
  <c r="J122" i="68"/>
  <c r="U65" i="68"/>
  <c r="V65" i="68" s="1"/>
  <c r="S65" i="68" s="1"/>
  <c r="T66" i="68" s="1"/>
  <c r="U65" i="70"/>
  <c r="V65" i="70" s="1"/>
  <c r="S65" i="70" s="1"/>
  <c r="T66" i="70" s="1"/>
  <c r="AN147" i="16"/>
  <c r="AN149" i="28"/>
  <c r="A126" i="73"/>
  <c r="A124" i="72"/>
  <c r="A125" i="71"/>
  <c r="A124" i="70"/>
  <c r="A130" i="69"/>
  <c r="A124" i="68"/>
  <c r="AN147" i="17"/>
  <c r="AM147" i="17"/>
  <c r="AK148" i="16"/>
  <c r="AJ149" i="16"/>
  <c r="AM148" i="16"/>
  <c r="AK148" i="17"/>
  <c r="AJ149" i="17"/>
  <c r="AM150" i="28"/>
  <c r="AK150" i="28"/>
  <c r="AJ151" i="28"/>
  <c r="J123" i="72" a="1"/>
  <c r="J123" i="70" a="1"/>
  <c r="J123" i="68" a="1"/>
  <c r="J123" i="70" l="1"/>
  <c r="J123" i="68"/>
  <c r="J123" i="72"/>
  <c r="AN148" i="16"/>
  <c r="AN150" i="28"/>
  <c r="A127" i="73"/>
  <c r="A125" i="72"/>
  <c r="A126" i="71"/>
  <c r="A125" i="70"/>
  <c r="A131" i="69"/>
  <c r="A125" i="68"/>
  <c r="AM148" i="17"/>
  <c r="AN148" i="17"/>
  <c r="AM149" i="16"/>
  <c r="AK149" i="16"/>
  <c r="AJ150" i="16"/>
  <c r="AJ150" i="17"/>
  <c r="AK149" i="17"/>
  <c r="AJ152" i="28"/>
  <c r="AM151" i="28"/>
  <c r="AK151" i="28"/>
  <c r="J124" i="72" a="1"/>
  <c r="J124" i="68" a="1"/>
  <c r="U66" i="70" a="1"/>
  <c r="U66" i="68" a="1"/>
  <c r="J124" i="72" l="1"/>
  <c r="J124" i="68"/>
  <c r="U66" i="68"/>
  <c r="V66" i="68" s="1"/>
  <c r="S66" i="68" s="1"/>
  <c r="T67" i="68" s="1"/>
  <c r="U66" i="70"/>
  <c r="V66" i="70" s="1"/>
  <c r="S66" i="70" s="1"/>
  <c r="T67" i="70" s="1"/>
  <c r="AN149" i="16"/>
  <c r="AN151" i="28"/>
  <c r="A128" i="73"/>
  <c r="A126" i="72"/>
  <c r="A127" i="71"/>
  <c r="A126" i="70"/>
  <c r="A132" i="69"/>
  <c r="A126" i="68"/>
  <c r="AM149" i="17"/>
  <c r="AN149" i="17"/>
  <c r="AM150" i="16"/>
  <c r="AK150" i="16"/>
  <c r="AJ151" i="16"/>
  <c r="AJ151" i="17"/>
  <c r="AK150" i="17"/>
  <c r="AK152" i="28"/>
  <c r="AJ153" i="28"/>
  <c r="AM152" i="28"/>
  <c r="J125" i="72" a="1"/>
  <c r="J125" i="68" a="1"/>
  <c r="J125" i="72" l="1"/>
  <c r="J125" i="68"/>
  <c r="AN150" i="16"/>
  <c r="AN152" i="28"/>
  <c r="A129" i="73"/>
  <c r="A127" i="72"/>
  <c r="A128" i="71"/>
  <c r="A127" i="70"/>
  <c r="A133" i="69"/>
  <c r="A127" i="68"/>
  <c r="AM150" i="17"/>
  <c r="AN150" i="17"/>
  <c r="AJ152" i="16"/>
  <c r="AM151" i="16"/>
  <c r="AK151" i="16"/>
  <c r="AK151" i="17"/>
  <c r="AJ152" i="17"/>
  <c r="AM153" i="28"/>
  <c r="AK153" i="28"/>
  <c r="AJ154" i="28"/>
  <c r="J126" i="72" a="1"/>
  <c r="J126" i="68" a="1"/>
  <c r="U67" i="68" a="1"/>
  <c r="U67" i="70" a="1"/>
  <c r="J126" i="72" l="1"/>
  <c r="J126" i="68"/>
  <c r="U67" i="68"/>
  <c r="V67" i="68" s="1"/>
  <c r="S67" i="68" s="1"/>
  <c r="T68" i="68" s="1"/>
  <c r="U67" i="70"/>
  <c r="V67" i="70" s="1"/>
  <c r="S67" i="70" s="1"/>
  <c r="T68" i="70" s="1"/>
  <c r="AN151" i="16"/>
  <c r="AN153" i="28"/>
  <c r="A130" i="73"/>
  <c r="A128" i="72"/>
  <c r="A129" i="71"/>
  <c r="A128" i="70"/>
  <c r="A134" i="69"/>
  <c r="A128" i="68"/>
  <c r="AN151" i="17"/>
  <c r="AM151" i="17"/>
  <c r="AK152" i="16"/>
  <c r="AJ153" i="16"/>
  <c r="AM152" i="16"/>
  <c r="AK152" i="17"/>
  <c r="AJ153" i="17"/>
  <c r="AM154" i="28"/>
  <c r="AK154" i="28"/>
  <c r="AJ155" i="28"/>
  <c r="J127" i="72" a="1"/>
  <c r="J127" i="68" a="1"/>
  <c r="J127" i="72" l="1"/>
  <c r="J127" i="68"/>
  <c r="AN152" i="16"/>
  <c r="AN154" i="28"/>
  <c r="A131" i="73"/>
  <c r="A129" i="72"/>
  <c r="A130" i="71"/>
  <c r="A129" i="70"/>
  <c r="A135" i="69"/>
  <c r="A129" i="68"/>
  <c r="AN152" i="17"/>
  <c r="AM152" i="17"/>
  <c r="AM153" i="16"/>
  <c r="AK153" i="16"/>
  <c r="AJ154" i="16"/>
  <c r="AJ154" i="17"/>
  <c r="AK153" i="17"/>
  <c r="AJ156" i="28"/>
  <c r="AM155" i="28"/>
  <c r="AK155" i="28"/>
  <c r="J128" i="72" a="1"/>
  <c r="J128" i="68" a="1"/>
  <c r="U68" i="68" a="1"/>
  <c r="U68" i="70" a="1"/>
  <c r="J128" i="72" l="1"/>
  <c r="J128" i="68"/>
  <c r="U68" i="68"/>
  <c r="V68" i="68" s="1"/>
  <c r="S68" i="68" s="1"/>
  <c r="T69" i="68" s="1"/>
  <c r="U68" i="70"/>
  <c r="V68" i="70" s="1"/>
  <c r="S68" i="70" s="1"/>
  <c r="T69" i="70" s="1"/>
  <c r="AN153" i="16"/>
  <c r="AN155" i="28"/>
  <c r="A132" i="73"/>
  <c r="A130" i="72"/>
  <c r="A131" i="71"/>
  <c r="A130" i="70"/>
  <c r="A136" i="69"/>
  <c r="A130" i="68"/>
  <c r="AN153" i="17"/>
  <c r="AM153" i="17"/>
  <c r="AM154" i="16"/>
  <c r="AK154" i="16"/>
  <c r="AJ155" i="16"/>
  <c r="AJ155" i="17"/>
  <c r="AK154" i="17"/>
  <c r="AK156" i="28"/>
  <c r="AJ157" i="28"/>
  <c r="AM156" i="28"/>
  <c r="J129" i="72" a="1"/>
  <c r="J129" i="68" a="1"/>
  <c r="J129" i="72" l="1"/>
  <c r="J129" i="68"/>
  <c r="AN154" i="16"/>
  <c r="AN156" i="28"/>
  <c r="A133" i="73"/>
  <c r="A131" i="72"/>
  <c r="A132" i="71"/>
  <c r="A131" i="70"/>
  <c r="A137" i="69"/>
  <c r="A131" i="68"/>
  <c r="AM154" i="17"/>
  <c r="AN154" i="17"/>
  <c r="AJ156" i="16"/>
  <c r="AM155" i="16"/>
  <c r="AK155" i="16"/>
  <c r="AK155" i="17"/>
  <c r="AJ156" i="17"/>
  <c r="AM157" i="28"/>
  <c r="AK157" i="28"/>
  <c r="AJ158" i="28"/>
  <c r="J130" i="72" a="1"/>
  <c r="J130" i="68" a="1"/>
  <c r="U69" i="68" a="1"/>
  <c r="U69" i="70" a="1"/>
  <c r="J130" i="72" l="1"/>
  <c r="J130" i="68"/>
  <c r="U69" i="68"/>
  <c r="V69" i="68" s="1"/>
  <c r="S69" i="68" s="1"/>
  <c r="T70" i="68" s="1"/>
  <c r="U69" i="70"/>
  <c r="V69" i="70" s="1"/>
  <c r="S69" i="70" s="1"/>
  <c r="T70" i="70" s="1"/>
  <c r="AN155" i="16"/>
  <c r="AN157" i="28"/>
  <c r="A134" i="73"/>
  <c r="A132" i="72"/>
  <c r="A133" i="71"/>
  <c r="A132" i="70"/>
  <c r="A138" i="69"/>
  <c r="A132" i="68"/>
  <c r="AN155" i="17"/>
  <c r="AM155" i="17"/>
  <c r="AK156" i="16"/>
  <c r="AJ157" i="16"/>
  <c r="AM156" i="16"/>
  <c r="AK156" i="17"/>
  <c r="AJ157" i="17"/>
  <c r="AM158" i="28"/>
  <c r="AK158" i="28"/>
  <c r="AJ159" i="28"/>
  <c r="J131" i="72" a="1"/>
  <c r="J131" i="68" a="1"/>
  <c r="J131" i="72" l="1"/>
  <c r="J131" i="68"/>
  <c r="AN156" i="16"/>
  <c r="AN158" i="28"/>
  <c r="A135" i="73"/>
  <c r="A133" i="72"/>
  <c r="A134" i="71"/>
  <c r="A133" i="70"/>
  <c r="A139" i="69"/>
  <c r="A133" i="68"/>
  <c r="AM156" i="17"/>
  <c r="AN156" i="17"/>
  <c r="AM157" i="16"/>
  <c r="AK157" i="16"/>
  <c r="AJ158" i="16"/>
  <c r="AJ158" i="17"/>
  <c r="AK157" i="17"/>
  <c r="AJ160" i="28"/>
  <c r="AM159" i="28"/>
  <c r="AK159" i="28"/>
  <c r="J132" i="72" a="1"/>
  <c r="J132" i="68" a="1"/>
  <c r="U70" i="70" a="1"/>
  <c r="U70" i="68" a="1"/>
  <c r="J132" i="72" l="1"/>
  <c r="J132" i="68"/>
  <c r="U70" i="68"/>
  <c r="V70" i="68" s="1"/>
  <c r="S70" i="68" s="1"/>
  <c r="T71" i="68" s="1"/>
  <c r="U70" i="70"/>
  <c r="V70" i="70" s="1"/>
  <c r="S70" i="70" s="1"/>
  <c r="T71" i="70" s="1"/>
  <c r="AN157" i="16"/>
  <c r="AN159" i="28"/>
  <c r="A136" i="73"/>
  <c r="A134" i="72"/>
  <c r="A135" i="71"/>
  <c r="A134" i="70"/>
  <c r="A140" i="69"/>
  <c r="A134" i="68"/>
  <c r="AM157" i="17"/>
  <c r="AN157" i="17"/>
  <c r="AM158" i="16"/>
  <c r="AK158" i="16"/>
  <c r="AJ159" i="16"/>
  <c r="AJ159" i="17"/>
  <c r="AK158" i="17"/>
  <c r="AK160" i="28"/>
  <c r="AJ161" i="28"/>
  <c r="AM160" i="28"/>
  <c r="J133" i="72" a="1"/>
  <c r="J133" i="68" a="1"/>
  <c r="J133" i="68" l="1"/>
  <c r="J133" i="72"/>
  <c r="AN158" i="16"/>
  <c r="AN160" i="28"/>
  <c r="A137" i="73"/>
  <c r="A135" i="72"/>
  <c r="A136" i="71"/>
  <c r="A135" i="70"/>
  <c r="A141" i="69"/>
  <c r="A135" i="68"/>
  <c r="AM158" i="17"/>
  <c r="AN158" i="17"/>
  <c r="AJ160" i="16"/>
  <c r="AM159" i="16"/>
  <c r="AK159" i="16"/>
  <c r="AK159" i="17"/>
  <c r="AJ160" i="17"/>
  <c r="AM161" i="28"/>
  <c r="AK161" i="28"/>
  <c r="AJ162" i="28"/>
  <c r="J134" i="72" a="1"/>
  <c r="J134" i="68" a="1"/>
  <c r="U71" i="68" a="1"/>
  <c r="U71" i="70" a="1"/>
  <c r="J134" i="72" l="1"/>
  <c r="J134" i="68"/>
  <c r="U71" i="68"/>
  <c r="V71" i="68" s="1"/>
  <c r="S71" i="68" s="1"/>
  <c r="T72" i="68" s="1"/>
  <c r="U71" i="70"/>
  <c r="V71" i="70" s="1"/>
  <c r="S71" i="70" s="1"/>
  <c r="T72" i="70" s="1"/>
  <c r="AN159" i="16"/>
  <c r="AN161" i="28"/>
  <c r="A138" i="73"/>
  <c r="A136" i="72"/>
  <c r="A137" i="71"/>
  <c r="A136" i="70"/>
  <c r="A142" i="69"/>
  <c r="A136" i="68"/>
  <c r="AN159" i="17"/>
  <c r="AM159" i="17"/>
  <c r="AK160" i="16"/>
  <c r="AJ161" i="16"/>
  <c r="AM160" i="16"/>
  <c r="AK160" i="17"/>
  <c r="AJ161" i="17"/>
  <c r="AK162" i="28"/>
  <c r="AJ163" i="28"/>
  <c r="AM162" i="28"/>
  <c r="J135" i="72" a="1"/>
  <c r="J135" i="68" a="1"/>
  <c r="J135" i="72" l="1"/>
  <c r="J135" i="68"/>
  <c r="AN160" i="16"/>
  <c r="AN162" i="28"/>
  <c r="A139" i="73"/>
  <c r="A137" i="72"/>
  <c r="A138" i="71"/>
  <c r="A137" i="70"/>
  <c r="A143" i="69"/>
  <c r="A137" i="68"/>
  <c r="AM160" i="17"/>
  <c r="AN160" i="17"/>
  <c r="AM161" i="16"/>
  <c r="AK161" i="16"/>
  <c r="AJ162" i="16"/>
  <c r="AJ162" i="17"/>
  <c r="AK161" i="17"/>
  <c r="AM163" i="28"/>
  <c r="AL163" i="28"/>
  <c r="AK163" i="28"/>
  <c r="AJ164" i="28"/>
  <c r="J136" i="72" a="1"/>
  <c r="J136" i="68" a="1"/>
  <c r="U72" i="70" a="1"/>
  <c r="U72" i="68" a="1"/>
  <c r="J136" i="68" l="1"/>
  <c r="J136" i="72"/>
  <c r="U72" i="68"/>
  <c r="V72" i="68" s="1"/>
  <c r="S72" i="68" s="1"/>
  <c r="T73" i="68" s="1"/>
  <c r="U72" i="70"/>
  <c r="V72" i="70" s="1"/>
  <c r="S72" i="70" s="1"/>
  <c r="T73" i="70" s="1"/>
  <c r="AN161" i="16"/>
  <c r="AN163" i="28"/>
  <c r="A140" i="73"/>
  <c r="A138" i="72"/>
  <c r="A139" i="71"/>
  <c r="A138" i="70"/>
  <c r="A144" i="69"/>
  <c r="A138" i="68"/>
  <c r="AN161" i="17"/>
  <c r="AM161" i="17"/>
  <c r="AM162" i="16"/>
  <c r="AK162" i="16"/>
  <c r="AJ163" i="16"/>
  <c r="AJ163" i="17"/>
  <c r="AK162" i="17"/>
  <c r="AK164" i="28"/>
  <c r="AJ165" i="28"/>
  <c r="AM164" i="28"/>
  <c r="J137" i="72" a="1"/>
  <c r="J137" i="68" a="1"/>
  <c r="J137" i="72" l="1"/>
  <c r="J137" i="68"/>
  <c r="AN162" i="16"/>
  <c r="AN164" i="28"/>
  <c r="A141" i="73"/>
  <c r="A139" i="72"/>
  <c r="A140" i="71"/>
  <c r="A139" i="70"/>
  <c r="A145" i="69"/>
  <c r="A139" i="68"/>
  <c r="AN162" i="17"/>
  <c r="AM162" i="17"/>
  <c r="AJ164" i="16"/>
  <c r="AM163" i="16"/>
  <c r="AL163" i="16"/>
  <c r="AK163" i="16"/>
  <c r="AJ164" i="17"/>
  <c r="AL163" i="17"/>
  <c r="AK163" i="17"/>
  <c r="AM165" i="28"/>
  <c r="AK165" i="28"/>
  <c r="AJ166" i="28"/>
  <c r="J138" i="72" a="1"/>
  <c r="J138" i="68" a="1"/>
  <c r="U73" i="70" a="1"/>
  <c r="U73" i="68" a="1"/>
  <c r="J138" i="72" l="1"/>
  <c r="J138" i="68"/>
  <c r="U73" i="68"/>
  <c r="V73" i="68" s="1"/>
  <c r="S73" i="68" s="1"/>
  <c r="T74" i="68" s="1"/>
  <c r="U73" i="70"/>
  <c r="V73" i="70" s="1"/>
  <c r="S73" i="70" s="1"/>
  <c r="T74" i="70" s="1"/>
  <c r="AO163" i="17"/>
  <c r="AN163" i="16"/>
  <c r="AN165" i="28"/>
  <c r="A142" i="73"/>
  <c r="A140" i="72"/>
  <c r="A141" i="71"/>
  <c r="A140" i="70"/>
  <c r="A146" i="69"/>
  <c r="A140" i="68"/>
  <c r="AN163" i="17"/>
  <c r="AM163" i="17"/>
  <c r="AK164" i="16"/>
  <c r="AJ165" i="16"/>
  <c r="AM164" i="16"/>
  <c r="AJ165" i="17"/>
  <c r="AK164" i="17"/>
  <c r="AK166" i="28"/>
  <c r="AJ167" i="28"/>
  <c r="AM166" i="28"/>
  <c r="J139" i="72" a="1"/>
  <c r="J139" i="68" a="1"/>
  <c r="J139" i="72" l="1"/>
  <c r="J139" i="68"/>
  <c r="AN164" i="16"/>
  <c r="AN166" i="28"/>
  <c r="A143" i="73"/>
  <c r="A141" i="72"/>
  <c r="A142" i="71"/>
  <c r="A141" i="70"/>
  <c r="A147" i="69"/>
  <c r="A141" i="68"/>
  <c r="AN164" i="17"/>
  <c r="AM164" i="17"/>
  <c r="AM165" i="16"/>
  <c r="AK165" i="16"/>
  <c r="AJ166" i="16"/>
  <c r="AJ166" i="17"/>
  <c r="AK165" i="17"/>
  <c r="AM167" i="28"/>
  <c r="AK167" i="28"/>
  <c r="AJ168" i="28"/>
  <c r="J140" i="72" a="1"/>
  <c r="J140" i="68" a="1"/>
  <c r="U74" i="68" a="1"/>
  <c r="U74" i="70" a="1"/>
  <c r="J140" i="72" l="1"/>
  <c r="J140" i="68"/>
  <c r="U74" i="68"/>
  <c r="V74" i="68" s="1"/>
  <c r="S74" i="68" s="1"/>
  <c r="T75" i="68" s="1"/>
  <c r="U74" i="70"/>
  <c r="V74" i="70" s="1"/>
  <c r="S74" i="70" s="1"/>
  <c r="T75" i="70" s="1"/>
  <c r="AN165" i="16"/>
  <c r="AN167" i="28"/>
  <c r="A144" i="73"/>
  <c r="A142" i="72"/>
  <c r="A143" i="71"/>
  <c r="A142" i="70"/>
  <c r="A148" i="69"/>
  <c r="A142" i="68"/>
  <c r="AM165" i="17"/>
  <c r="AN165" i="17"/>
  <c r="AM166" i="16"/>
  <c r="AK166" i="16"/>
  <c r="AJ167" i="16"/>
  <c r="AK166" i="17"/>
  <c r="AJ167" i="17"/>
  <c r="AK168" i="28"/>
  <c r="AJ169" i="28"/>
  <c r="AM168" i="28"/>
  <c r="J141" i="72" a="1"/>
  <c r="J141" i="68" a="1"/>
  <c r="J141" i="68" l="1"/>
  <c r="J141" i="72"/>
  <c r="AN166" i="16"/>
  <c r="AN168" i="28"/>
  <c r="A145" i="73"/>
  <c r="A143" i="72"/>
  <c r="A144" i="71"/>
  <c r="A143" i="70"/>
  <c r="A149" i="69"/>
  <c r="A143" i="68"/>
  <c r="AM166" i="17"/>
  <c r="AN166" i="17"/>
  <c r="AJ168" i="16"/>
  <c r="AM167" i="16"/>
  <c r="AK167" i="16"/>
  <c r="AJ168" i="17"/>
  <c r="AK167" i="17"/>
  <c r="AM169" i="28"/>
  <c r="AJ170" i="28"/>
  <c r="AK169" i="28"/>
  <c r="J142" i="72" a="1"/>
  <c r="J142" i="68" a="1"/>
  <c r="U75" i="70" a="1"/>
  <c r="U75" i="68" a="1"/>
  <c r="J142" i="68" l="1"/>
  <c r="J142" i="72"/>
  <c r="U75" i="68"/>
  <c r="V75" i="68" s="1"/>
  <c r="S75" i="68" s="1"/>
  <c r="T76" i="68" s="1"/>
  <c r="U75" i="70"/>
  <c r="V75" i="70" s="1"/>
  <c r="S75" i="70" s="1"/>
  <c r="T76" i="70" s="1"/>
  <c r="AN167" i="16"/>
  <c r="AN169" i="28"/>
  <c r="A146" i="73"/>
  <c r="A144" i="72"/>
  <c r="A145" i="71"/>
  <c r="A144" i="70"/>
  <c r="A150" i="69"/>
  <c r="A144" i="68"/>
  <c r="AN167" i="17"/>
  <c r="AM167" i="17"/>
  <c r="AK168" i="16"/>
  <c r="AJ169" i="16"/>
  <c r="AM168" i="16"/>
  <c r="AK168" i="17"/>
  <c r="AJ169" i="17"/>
  <c r="AK170" i="28"/>
  <c r="AM170" i="28"/>
  <c r="AJ171" i="28"/>
  <c r="J143" i="72" a="1"/>
  <c r="J143" i="68" a="1"/>
  <c r="J143" i="72" l="1"/>
  <c r="J143" i="68"/>
  <c r="AN168" i="16"/>
  <c r="AN170" i="28"/>
  <c r="A147" i="73"/>
  <c r="A145" i="72"/>
  <c r="A146" i="71"/>
  <c r="A145" i="70"/>
  <c r="A151" i="69"/>
  <c r="A145" i="68"/>
  <c r="AM168" i="17"/>
  <c r="AN168" i="17"/>
  <c r="AM169" i="16"/>
  <c r="AK169" i="16"/>
  <c r="AJ170" i="16"/>
  <c r="AJ170" i="17"/>
  <c r="AK169" i="17"/>
  <c r="AM171" i="28"/>
  <c r="AJ172" i="28"/>
  <c r="AK171" i="28"/>
  <c r="J144" i="72" a="1"/>
  <c r="J144" i="68" a="1"/>
  <c r="U76" i="70" a="1"/>
  <c r="U76" i="68" a="1"/>
  <c r="J144" i="72" l="1"/>
  <c r="J144" i="68"/>
  <c r="U76" i="68"/>
  <c r="V76" i="68" s="1"/>
  <c r="S76" i="68" s="1"/>
  <c r="T77" i="68" s="1"/>
  <c r="U76" i="70"/>
  <c r="V76" i="70" s="1"/>
  <c r="S76" i="70" s="1"/>
  <c r="T77" i="70" s="1"/>
  <c r="AN169" i="16"/>
  <c r="AN171" i="28"/>
  <c r="A148" i="73"/>
  <c r="A146" i="72"/>
  <c r="A147" i="71"/>
  <c r="A146" i="70"/>
  <c r="A152" i="69"/>
  <c r="A146" i="68"/>
  <c r="AM169" i="17"/>
  <c r="AN169" i="17"/>
  <c r="AM170" i="16"/>
  <c r="AK170" i="16"/>
  <c r="AJ171" i="16"/>
  <c r="AK170" i="17"/>
  <c r="AJ171" i="17"/>
  <c r="AM172" i="28"/>
  <c r="AK172" i="28"/>
  <c r="AJ173" i="28"/>
  <c r="J145" i="72" a="1"/>
  <c r="J145" i="68" a="1"/>
  <c r="J145" i="72" l="1"/>
  <c r="J145" i="68"/>
  <c r="AN170" i="16"/>
  <c r="AN172" i="28"/>
  <c r="A149" i="73"/>
  <c r="A147" i="72"/>
  <c r="A148" i="71"/>
  <c r="A147" i="70"/>
  <c r="A153" i="69"/>
  <c r="A147" i="68"/>
  <c r="AN170" i="17"/>
  <c r="AM170" i="17"/>
  <c r="AJ172" i="16"/>
  <c r="AM171" i="16"/>
  <c r="AK171" i="16"/>
  <c r="AJ172" i="17"/>
  <c r="AK171" i="17"/>
  <c r="AM173" i="28"/>
  <c r="AJ174" i="28"/>
  <c r="AK173" i="28"/>
  <c r="J146" i="72" a="1"/>
  <c r="J146" i="68" a="1"/>
  <c r="U77" i="70" a="1"/>
  <c r="U77" i="68" a="1"/>
  <c r="J146" i="72" l="1"/>
  <c r="J146" i="68"/>
  <c r="U77" i="68"/>
  <c r="V77" i="68" s="1"/>
  <c r="S77" i="68" s="1"/>
  <c r="T78" i="68" s="1"/>
  <c r="U77" i="70"/>
  <c r="V77" i="70" s="1"/>
  <c r="S77" i="70" s="1"/>
  <c r="T78" i="70" s="1"/>
  <c r="AN171" i="16"/>
  <c r="AN173" i="28"/>
  <c r="A150" i="73"/>
  <c r="A148" i="72"/>
  <c r="A149" i="71"/>
  <c r="A148" i="70"/>
  <c r="A154" i="69"/>
  <c r="A148" i="68"/>
  <c r="AN171" i="17"/>
  <c r="AM171" i="17"/>
  <c r="AK172" i="16"/>
  <c r="AJ173" i="16"/>
  <c r="AM172" i="16"/>
  <c r="AK172" i="17"/>
  <c r="AJ173" i="17"/>
  <c r="AK174" i="28"/>
  <c r="AM174" i="28"/>
  <c r="AJ175" i="28"/>
  <c r="J147" i="72" a="1"/>
  <c r="J147" i="68" a="1"/>
  <c r="J147" i="68" l="1"/>
  <c r="J147" i="72"/>
  <c r="AN172" i="16"/>
  <c r="AN174" i="28"/>
  <c r="A151" i="73"/>
  <c r="A149" i="72"/>
  <c r="A150" i="71"/>
  <c r="A149" i="70"/>
  <c r="A155" i="69"/>
  <c r="A149" i="68"/>
  <c r="AM172" i="17"/>
  <c r="AN172" i="17"/>
  <c r="AM173" i="16"/>
  <c r="AK173" i="16"/>
  <c r="AJ174" i="16"/>
  <c r="AJ174" i="17"/>
  <c r="AK173" i="17"/>
  <c r="AM175" i="28"/>
  <c r="AK175" i="28"/>
  <c r="AJ176" i="28"/>
  <c r="J148" i="72" a="1"/>
  <c r="J148" i="68" a="1"/>
  <c r="U78" i="68" a="1"/>
  <c r="U78" i="70" a="1"/>
  <c r="J148" i="68" l="1"/>
  <c r="J148" i="72"/>
  <c r="U78" i="68"/>
  <c r="V78" i="68" s="1"/>
  <c r="S78" i="68" s="1"/>
  <c r="T79" i="68" s="1"/>
  <c r="U78" i="70"/>
  <c r="V78" i="70" s="1"/>
  <c r="S78" i="70" s="1"/>
  <c r="T79" i="70" s="1"/>
  <c r="AN173" i="16"/>
  <c r="AN175" i="28"/>
  <c r="A152" i="73"/>
  <c r="A150" i="72"/>
  <c r="A151" i="71"/>
  <c r="A150" i="70"/>
  <c r="A156" i="69"/>
  <c r="A150" i="68"/>
  <c r="AM173" i="17"/>
  <c r="AN173" i="17"/>
  <c r="AM174" i="16"/>
  <c r="AK174" i="16"/>
  <c r="AJ175" i="16"/>
  <c r="AJ175" i="17"/>
  <c r="AK174" i="17"/>
  <c r="AM176" i="28"/>
  <c r="AK176" i="28"/>
  <c r="AJ177" i="28"/>
  <c r="J149" i="72" a="1"/>
  <c r="J149" i="68" a="1"/>
  <c r="J149" i="68" l="1"/>
  <c r="J149" i="72"/>
  <c r="AN174" i="16"/>
  <c r="AN176" i="28"/>
  <c r="A153" i="73"/>
  <c r="A151" i="72"/>
  <c r="A152" i="71"/>
  <c r="A151" i="70"/>
  <c r="A157" i="69"/>
  <c r="A151" i="68"/>
  <c r="AM174" i="17"/>
  <c r="AN174" i="17"/>
  <c r="AJ176" i="16"/>
  <c r="AM175" i="16"/>
  <c r="AK175" i="16"/>
  <c r="AJ176" i="17"/>
  <c r="AK175" i="17"/>
  <c r="AJ178" i="28"/>
  <c r="AM177" i="28"/>
  <c r="AK177" i="28"/>
  <c r="J150" i="72" a="1"/>
  <c r="J150" i="68" a="1"/>
  <c r="U79" i="70" a="1"/>
  <c r="U79" i="68" a="1"/>
  <c r="J150" i="72" l="1"/>
  <c r="J150" i="68"/>
  <c r="U79" i="68"/>
  <c r="V79" i="68" s="1"/>
  <c r="S79" i="68" s="1"/>
  <c r="T80" i="68" s="1"/>
  <c r="U79" i="70"/>
  <c r="V79" i="70" s="1"/>
  <c r="S79" i="70" s="1"/>
  <c r="T80" i="70" s="1"/>
  <c r="AN175" i="16"/>
  <c r="AN177" i="28"/>
  <c r="A154" i="73"/>
  <c r="A152" i="72"/>
  <c r="A153" i="71"/>
  <c r="A152" i="70"/>
  <c r="A158" i="69"/>
  <c r="A152" i="68"/>
  <c r="AN175" i="17"/>
  <c r="AM175" i="17"/>
  <c r="AK176" i="16"/>
  <c r="AJ177" i="16"/>
  <c r="AM176" i="16"/>
  <c r="AJ177" i="17"/>
  <c r="AK176" i="17"/>
  <c r="AK178" i="28"/>
  <c r="AJ179" i="28"/>
  <c r="AM178" i="28"/>
  <c r="J151" i="72" a="1"/>
  <c r="J151" i="68" a="1"/>
  <c r="J151" i="68" l="1"/>
  <c r="J151" i="72"/>
  <c r="AN176" i="16"/>
  <c r="AN178" i="28"/>
  <c r="A155" i="73"/>
  <c r="A153" i="72"/>
  <c r="A154" i="71"/>
  <c r="A153" i="70"/>
  <c r="A159" i="69"/>
  <c r="A153" i="68"/>
  <c r="AN176" i="17"/>
  <c r="AM176" i="17"/>
  <c r="AM177" i="16"/>
  <c r="AK177" i="16"/>
  <c r="AJ178" i="16"/>
  <c r="AJ178" i="17"/>
  <c r="AK177" i="17"/>
  <c r="AM179" i="28"/>
  <c r="AK179" i="28"/>
  <c r="AJ180" i="28"/>
  <c r="J152" i="72" a="1"/>
  <c r="J152" i="68" a="1"/>
  <c r="U80" i="68" a="1"/>
  <c r="U80" i="70" a="1"/>
  <c r="J152" i="68" l="1"/>
  <c r="J152" i="72"/>
  <c r="U80" i="68"/>
  <c r="V80" i="68" s="1"/>
  <c r="S80" i="68" s="1"/>
  <c r="T81" i="68" s="1"/>
  <c r="U80" i="70"/>
  <c r="V80" i="70" s="1"/>
  <c r="S80" i="70" s="1"/>
  <c r="T81" i="70" s="1"/>
  <c r="AN177" i="16"/>
  <c r="AN179" i="28"/>
  <c r="A156" i="73"/>
  <c r="A154" i="72"/>
  <c r="A155" i="71"/>
  <c r="A154" i="70"/>
  <c r="A160" i="69"/>
  <c r="A154" i="68"/>
  <c r="AM177" i="17"/>
  <c r="AN177" i="17"/>
  <c r="AM178" i="16"/>
  <c r="AK178" i="16"/>
  <c r="AJ179" i="16"/>
  <c r="AJ179" i="17"/>
  <c r="AK178" i="17"/>
  <c r="AM180" i="28"/>
  <c r="AK180" i="28"/>
  <c r="AJ181" i="28"/>
  <c r="J153" i="72" a="1"/>
  <c r="J153" i="68" a="1"/>
  <c r="J153" i="72" l="1"/>
  <c r="J153" i="68"/>
  <c r="AN178" i="16"/>
  <c r="AN180" i="28"/>
  <c r="A157" i="73"/>
  <c r="A155" i="72"/>
  <c r="A156" i="71"/>
  <c r="A155" i="70"/>
  <c r="A161" i="69"/>
  <c r="A155" i="68"/>
  <c r="AM178" i="17"/>
  <c r="AN178" i="17"/>
  <c r="AJ180" i="16"/>
  <c r="AM179" i="16"/>
  <c r="AK179" i="16"/>
  <c r="AJ180" i="17"/>
  <c r="AK179" i="17"/>
  <c r="AJ182" i="28"/>
  <c r="AM181" i="28"/>
  <c r="AK181" i="28"/>
  <c r="J154" i="72" a="1"/>
  <c r="J154" i="68" a="1"/>
  <c r="U81" i="70" a="1"/>
  <c r="U81" i="68" a="1"/>
  <c r="J154" i="68" l="1"/>
  <c r="J154" i="72"/>
  <c r="U81" i="68"/>
  <c r="V81" i="68" s="1"/>
  <c r="S81" i="68" s="1"/>
  <c r="T82" i="68" s="1"/>
  <c r="U81" i="70"/>
  <c r="V81" i="70" s="1"/>
  <c r="S81" i="70" s="1"/>
  <c r="T82" i="70" s="1"/>
  <c r="AN179" i="16"/>
  <c r="AN181" i="28"/>
  <c r="A158" i="73"/>
  <c r="A156" i="72"/>
  <c r="A157" i="71"/>
  <c r="A156" i="70"/>
  <c r="A162" i="69"/>
  <c r="A156" i="68"/>
  <c r="AN179" i="17"/>
  <c r="AM179" i="17"/>
  <c r="AK180" i="16"/>
  <c r="AJ181" i="16"/>
  <c r="AM180" i="16"/>
  <c r="AJ181" i="17"/>
  <c r="AK180" i="17"/>
  <c r="AK182" i="28"/>
  <c r="AM182" i="28"/>
  <c r="AJ183" i="28"/>
  <c r="J155" i="72" a="1"/>
  <c r="J155" i="68" a="1"/>
  <c r="J155" i="72" l="1"/>
  <c r="J155" i="68"/>
  <c r="AN180" i="16"/>
  <c r="AN182" i="28"/>
  <c r="A159" i="73"/>
  <c r="A157" i="72"/>
  <c r="A158" i="71"/>
  <c r="A157" i="70"/>
  <c r="A163" i="69"/>
  <c r="A157" i="68"/>
  <c r="AM180" i="17"/>
  <c r="AN180" i="17"/>
  <c r="AM181" i="16"/>
  <c r="AK181" i="16"/>
  <c r="AJ182" i="16"/>
  <c r="AJ182" i="17"/>
  <c r="AK181" i="17"/>
  <c r="AM183" i="28"/>
  <c r="AK183" i="28"/>
  <c r="AJ184" i="28"/>
  <c r="J156" i="72" a="1"/>
  <c r="J156" i="68" a="1"/>
  <c r="U82" i="70" a="1"/>
  <c r="U82" i="68" a="1"/>
  <c r="J156" i="72" l="1"/>
  <c r="J156" i="68"/>
  <c r="U82" i="68"/>
  <c r="V82" i="68" s="1"/>
  <c r="S82" i="68" s="1"/>
  <c r="T83" i="68" s="1"/>
  <c r="U82" i="70"/>
  <c r="V82" i="70" s="1"/>
  <c r="S82" i="70" s="1"/>
  <c r="T83" i="70" s="1"/>
  <c r="AN181" i="16"/>
  <c r="AN183" i="28"/>
  <c r="A160" i="73"/>
  <c r="A158" i="72"/>
  <c r="A159" i="71"/>
  <c r="A158" i="70"/>
  <c r="A164" i="69"/>
  <c r="A158" i="68"/>
  <c r="AM181" i="17"/>
  <c r="AN181" i="17"/>
  <c r="AM182" i="16"/>
  <c r="AK182" i="16"/>
  <c r="AJ183" i="16"/>
  <c r="AK182" i="17"/>
  <c r="AJ183" i="17"/>
  <c r="AM184" i="28"/>
  <c r="AK184" i="28"/>
  <c r="AJ185" i="28"/>
  <c r="J157" i="72" a="1"/>
  <c r="J157" i="68" a="1"/>
  <c r="J157" i="72" l="1"/>
  <c r="J157" i="68"/>
  <c r="AN182" i="16"/>
  <c r="AN184" i="28"/>
  <c r="A161" i="73"/>
  <c r="A159" i="72"/>
  <c r="A160" i="71"/>
  <c r="A159" i="70"/>
  <c r="A165" i="69"/>
  <c r="A159" i="68"/>
  <c r="AN182" i="17"/>
  <c r="AM182" i="17"/>
  <c r="AJ184" i="16"/>
  <c r="AM183" i="16"/>
  <c r="AK183" i="16"/>
  <c r="AJ184" i="17"/>
  <c r="AK183" i="17"/>
  <c r="AJ186" i="28"/>
  <c r="AM185" i="28"/>
  <c r="AK185" i="28"/>
  <c r="J158" i="72" a="1"/>
  <c r="J158" i="68" a="1"/>
  <c r="U83" i="70" a="1"/>
  <c r="U83" i="68" a="1"/>
  <c r="J158" i="68" l="1"/>
  <c r="J158" i="72"/>
  <c r="U83" i="68"/>
  <c r="V83" i="68" s="1"/>
  <c r="S83" i="68" s="1"/>
  <c r="T84" i="68" s="1"/>
  <c r="U83" i="70"/>
  <c r="V83" i="70" s="1"/>
  <c r="S83" i="70" s="1"/>
  <c r="T84" i="70" s="1"/>
  <c r="AN183" i="16"/>
  <c r="AN185" i="28"/>
  <c r="A162" i="73"/>
  <c r="A160" i="72"/>
  <c r="A161" i="71"/>
  <c r="A160" i="70"/>
  <c r="A166" i="69"/>
  <c r="A160" i="68"/>
  <c r="AN183" i="17"/>
  <c r="AM183" i="17"/>
  <c r="AK184" i="16"/>
  <c r="AJ185" i="16"/>
  <c r="AM184" i="16"/>
  <c r="AK184" i="17"/>
  <c r="AJ185" i="17"/>
  <c r="AK186" i="28"/>
  <c r="AJ187" i="28"/>
  <c r="AM186" i="28"/>
  <c r="J159" i="72" a="1"/>
  <c r="J159" i="68" a="1"/>
  <c r="J159" i="68" l="1"/>
  <c r="J159" i="72"/>
  <c r="AN184" i="16"/>
  <c r="AN186" i="28"/>
  <c r="A163" i="73"/>
  <c r="A161" i="72"/>
  <c r="A162" i="71"/>
  <c r="A161" i="70"/>
  <c r="A167" i="69"/>
  <c r="A161" i="68"/>
  <c r="AN184" i="17"/>
  <c r="AM184" i="17"/>
  <c r="AM185" i="16"/>
  <c r="AK185" i="16"/>
  <c r="AJ186" i="16"/>
  <c r="AJ186" i="17"/>
  <c r="AK185" i="17"/>
  <c r="AM187" i="28"/>
  <c r="AK187" i="28"/>
  <c r="AJ188" i="28"/>
  <c r="J160" i="72" a="1"/>
  <c r="J160" i="68" a="1"/>
  <c r="U84" i="70" a="1"/>
  <c r="U84" i="68" a="1"/>
  <c r="J160" i="68" l="1"/>
  <c r="J160" i="72"/>
  <c r="U84" i="68"/>
  <c r="V84" i="68" s="1"/>
  <c r="S84" i="68" s="1"/>
  <c r="T85" i="68" s="1"/>
  <c r="U84" i="70"/>
  <c r="V84" i="70" s="1"/>
  <c r="S84" i="70" s="1"/>
  <c r="T85" i="70" s="1"/>
  <c r="AN185" i="16"/>
  <c r="AN187" i="28"/>
  <c r="A164" i="73"/>
  <c r="A162" i="72"/>
  <c r="A163" i="71"/>
  <c r="A162" i="70"/>
  <c r="A168" i="69"/>
  <c r="A162" i="68"/>
  <c r="AN185" i="17"/>
  <c r="AM185" i="17"/>
  <c r="AM186" i="16"/>
  <c r="AK186" i="16"/>
  <c r="AJ187" i="16"/>
  <c r="AK186" i="17"/>
  <c r="AJ187" i="17"/>
  <c r="AM188" i="28"/>
  <c r="AK188" i="28"/>
  <c r="AJ189" i="28"/>
  <c r="J161" i="72" a="1"/>
  <c r="J161" i="68" a="1"/>
  <c r="J161" i="68" l="1"/>
  <c r="J161" i="72"/>
  <c r="AN186" i="16"/>
  <c r="AN188" i="28"/>
  <c r="A165" i="73"/>
  <c r="A163" i="72"/>
  <c r="A164" i="71"/>
  <c r="A163" i="70"/>
  <c r="A169" i="69"/>
  <c r="A163" i="68"/>
  <c r="AM186" i="17"/>
  <c r="AN186" i="17"/>
  <c r="AJ188" i="16"/>
  <c r="AM187" i="16"/>
  <c r="AK187" i="16"/>
  <c r="AJ188" i="17"/>
  <c r="AK187" i="17"/>
  <c r="AJ190" i="28"/>
  <c r="AM189" i="28"/>
  <c r="AK189" i="28"/>
  <c r="J162" i="72" a="1"/>
  <c r="J162" i="68" a="1"/>
  <c r="U85" i="70" a="1"/>
  <c r="U85" i="68" a="1"/>
  <c r="J162" i="72" l="1"/>
  <c r="J162" i="68"/>
  <c r="U85" i="68"/>
  <c r="V85" i="68" s="1"/>
  <c r="S85" i="68" s="1"/>
  <c r="T86" i="68" s="1"/>
  <c r="U85" i="70"/>
  <c r="V85" i="70" s="1"/>
  <c r="S85" i="70" s="1"/>
  <c r="T86" i="70" s="1"/>
  <c r="AN187" i="16"/>
  <c r="AN189" i="28"/>
  <c r="A166" i="73"/>
  <c r="A164" i="72"/>
  <c r="A165" i="71"/>
  <c r="A164" i="70"/>
  <c r="A170" i="69"/>
  <c r="A164" i="68"/>
  <c r="AN187" i="17"/>
  <c r="AM187" i="17"/>
  <c r="AK188" i="16"/>
  <c r="AJ189" i="16"/>
  <c r="AM188" i="16"/>
  <c r="AK188" i="17"/>
  <c r="AJ189" i="17"/>
  <c r="AK190" i="28"/>
  <c r="AM190" i="28"/>
  <c r="AJ191" i="28"/>
  <c r="J163" i="72" a="1"/>
  <c r="J163" i="68" a="1"/>
  <c r="J163" i="68" l="1"/>
  <c r="J163" i="72"/>
  <c r="AN188" i="16"/>
  <c r="AN190" i="28"/>
  <c r="A167" i="73"/>
  <c r="A165" i="72"/>
  <c r="A166" i="71"/>
  <c r="A165" i="70"/>
  <c r="A171" i="69"/>
  <c r="A165" i="68"/>
  <c r="AN188" i="17"/>
  <c r="AM188" i="17"/>
  <c r="AM189" i="16"/>
  <c r="AK189" i="16"/>
  <c r="AJ190" i="16"/>
  <c r="AJ190" i="17"/>
  <c r="AK189" i="17"/>
  <c r="AM191" i="28"/>
  <c r="AK191" i="28"/>
  <c r="AJ192" i="28"/>
  <c r="J164" i="72" a="1"/>
  <c r="J164" i="68" a="1"/>
  <c r="U86" i="70" a="1"/>
  <c r="U86" i="68" a="1"/>
  <c r="J164" i="68" l="1"/>
  <c r="J164" i="72"/>
  <c r="U86" i="68"/>
  <c r="V86" i="68" s="1"/>
  <c r="S86" i="68" s="1"/>
  <c r="T87" i="68" s="1"/>
  <c r="U86" i="70"/>
  <c r="V86" i="70" s="1"/>
  <c r="S86" i="70" s="1"/>
  <c r="T87" i="70" s="1"/>
  <c r="AN189" i="16"/>
  <c r="AN191" i="28"/>
  <c r="A168" i="73"/>
  <c r="A166" i="72"/>
  <c r="A167" i="71"/>
  <c r="A166" i="70"/>
  <c r="A172" i="69"/>
  <c r="A166" i="68"/>
  <c r="AM189" i="17"/>
  <c r="AN189" i="17"/>
  <c r="AM190" i="16"/>
  <c r="AK190" i="16"/>
  <c r="AJ191" i="16"/>
  <c r="AK190" i="17"/>
  <c r="AJ191" i="17"/>
  <c r="AM192" i="28"/>
  <c r="AK192" i="28"/>
  <c r="AJ193" i="28"/>
  <c r="J165" i="72" a="1"/>
  <c r="J165" i="68" a="1"/>
  <c r="J165" i="72" l="1"/>
  <c r="J165" i="68"/>
  <c r="AN190" i="16"/>
  <c r="AN192" i="28"/>
  <c r="A169" i="73"/>
  <c r="A167" i="72"/>
  <c r="A168" i="71"/>
  <c r="A167" i="70"/>
  <c r="A173" i="69"/>
  <c r="A167" i="68"/>
  <c r="AM190" i="17"/>
  <c r="AN190" i="17"/>
  <c r="AJ192" i="16"/>
  <c r="AM191" i="16"/>
  <c r="AK191" i="16"/>
  <c r="AJ192" i="17"/>
  <c r="AK191" i="17"/>
  <c r="AJ194" i="28"/>
  <c r="AM193" i="28"/>
  <c r="AK193" i="28"/>
  <c r="J166" i="72" a="1"/>
  <c r="J166" i="68" a="1"/>
  <c r="U87" i="70" a="1"/>
  <c r="U87" i="68" a="1"/>
  <c r="J166" i="72" l="1"/>
  <c r="J166" i="68"/>
  <c r="U87" i="68"/>
  <c r="V87" i="68" s="1"/>
  <c r="S87" i="68" s="1"/>
  <c r="T88" i="68" s="1"/>
  <c r="U87" i="70"/>
  <c r="V87" i="70" s="1"/>
  <c r="S87" i="70" s="1"/>
  <c r="T88" i="70" s="1"/>
  <c r="AN191" i="16"/>
  <c r="AN193" i="28"/>
  <c r="A168" i="72"/>
  <c r="A169" i="71"/>
  <c r="A168" i="70"/>
  <c r="A174" i="69"/>
  <c r="A168" i="68"/>
  <c r="AN191" i="17"/>
  <c r="AM191" i="17"/>
  <c r="AK192" i="16"/>
  <c r="AJ193" i="16"/>
  <c r="AM192" i="16"/>
  <c r="AK192" i="17"/>
  <c r="AJ193" i="17"/>
  <c r="AK194" i="28"/>
  <c r="AJ195" i="28"/>
  <c r="AM194" i="28"/>
  <c r="AL194" i="28"/>
  <c r="J167" i="72" a="1"/>
  <c r="J167" i="68" a="1"/>
  <c r="J167" i="68" l="1"/>
  <c r="J167" i="72"/>
  <c r="AN192" i="16"/>
  <c r="AN194" i="28"/>
  <c r="A169" i="72"/>
  <c r="A169" i="70"/>
  <c r="A175" i="69"/>
  <c r="A169" i="68"/>
  <c r="AM192" i="17"/>
  <c r="AN192" i="17"/>
  <c r="AM193" i="16"/>
  <c r="AK193" i="16"/>
  <c r="AJ194" i="16"/>
  <c r="AJ194" i="17"/>
  <c r="AK193" i="17"/>
  <c r="AM195" i="28"/>
  <c r="AK195" i="28"/>
  <c r="AJ196" i="28"/>
  <c r="J168" i="72" a="1"/>
  <c r="J168" i="68" a="1"/>
  <c r="U88" i="68" a="1"/>
  <c r="U88" i="70" a="1"/>
  <c r="J168" i="72" l="1"/>
  <c r="J168" i="68"/>
  <c r="U88" i="68"/>
  <c r="V88" i="68" s="1"/>
  <c r="S88" i="68" s="1"/>
  <c r="T89" i="68" s="1"/>
  <c r="U88" i="70"/>
  <c r="V88" i="70" s="1"/>
  <c r="S88" i="70" s="1"/>
  <c r="T89" i="70" s="1"/>
  <c r="AN193" i="16"/>
  <c r="AN195" i="28"/>
  <c r="A170" i="72"/>
  <c r="A170" i="70"/>
  <c r="A176" i="69"/>
  <c r="A170" i="68"/>
  <c r="AN193" i="17"/>
  <c r="AM193" i="17"/>
  <c r="AM194" i="16"/>
  <c r="AL194" i="16"/>
  <c r="AK194" i="16"/>
  <c r="AJ195" i="16"/>
  <c r="AK194" i="17"/>
  <c r="AL194" i="17"/>
  <c r="AJ195" i="17"/>
  <c r="AM196" i="28"/>
  <c r="AK196" i="28"/>
  <c r="AJ197" i="28"/>
  <c r="J169" i="72" a="1"/>
  <c r="J169" i="68" a="1"/>
  <c r="J169" i="68" l="1"/>
  <c r="J169" i="72"/>
  <c r="AO194" i="17"/>
  <c r="AN194" i="16"/>
  <c r="AN196" i="28"/>
  <c r="A171" i="72"/>
  <c r="A171" i="70"/>
  <c r="A177" i="69"/>
  <c r="A171" i="68"/>
  <c r="AN194" i="17"/>
  <c r="AM194" i="17"/>
  <c r="AJ196" i="16"/>
  <c r="AM195" i="16"/>
  <c r="AK195" i="16"/>
  <c r="AJ196" i="17"/>
  <c r="AK195" i="17"/>
  <c r="AJ198" i="28"/>
  <c r="AM197" i="28"/>
  <c r="AK197" i="28"/>
  <c r="J170" i="72" a="1"/>
  <c r="J170" i="68" a="1"/>
  <c r="U89" i="68" a="1"/>
  <c r="U89" i="70" a="1"/>
  <c r="J170" i="72" l="1"/>
  <c r="J170" i="68"/>
  <c r="U89" i="68"/>
  <c r="V89" i="68" s="1"/>
  <c r="S89" i="68" s="1"/>
  <c r="T90" i="68" s="1"/>
  <c r="U89" i="70"/>
  <c r="V89" i="70" s="1"/>
  <c r="S89" i="70" s="1"/>
  <c r="T90" i="70" s="1"/>
  <c r="AN195" i="16"/>
  <c r="AN197" i="28"/>
  <c r="A172" i="72"/>
  <c r="A172" i="70"/>
  <c r="A178" i="69"/>
  <c r="A172" i="68"/>
  <c r="AN195" i="17"/>
  <c r="AM195" i="17"/>
  <c r="AK196" i="16"/>
  <c r="AJ197" i="16"/>
  <c r="AM196" i="16"/>
  <c r="AJ197" i="17"/>
  <c r="AK196" i="17"/>
  <c r="AK198" i="28"/>
  <c r="AJ199" i="28"/>
  <c r="AM198" i="28"/>
  <c r="J171" i="72" a="1"/>
  <c r="J171" i="68" a="1"/>
  <c r="J171" i="72" l="1"/>
  <c r="J171" i="68"/>
  <c r="AN196" i="16"/>
  <c r="AN198" i="28"/>
  <c r="A173" i="72"/>
  <c r="A173" i="70"/>
  <c r="A179" i="69"/>
  <c r="A173" i="68"/>
  <c r="AM196" i="17"/>
  <c r="AN196" i="17"/>
  <c r="AM197" i="16"/>
  <c r="AK197" i="16"/>
  <c r="AJ198" i="16"/>
  <c r="AK197" i="17"/>
  <c r="AJ198" i="17"/>
  <c r="AM199" i="28"/>
  <c r="AK199" i="28"/>
  <c r="AJ200" i="28"/>
  <c r="J172" i="72" a="1"/>
  <c r="J172" i="68" a="1"/>
  <c r="U90" i="70" a="1"/>
  <c r="U90" i="68" a="1"/>
  <c r="J172" i="68" l="1"/>
  <c r="J172" i="72"/>
  <c r="U90" i="68"/>
  <c r="V90" i="68" s="1"/>
  <c r="S90" i="68" s="1"/>
  <c r="T91" i="68" s="1"/>
  <c r="U90" i="70"/>
  <c r="V90" i="70" s="1"/>
  <c r="S90" i="70" s="1"/>
  <c r="T91" i="70" s="1"/>
  <c r="AN197" i="16"/>
  <c r="AN199" i="28"/>
  <c r="A174" i="72"/>
  <c r="A174" i="70"/>
  <c r="A180" i="69"/>
  <c r="A174" i="68"/>
  <c r="AM197" i="17"/>
  <c r="AN197" i="17"/>
  <c r="AM198" i="16"/>
  <c r="AK198" i="16"/>
  <c r="AJ199" i="16"/>
  <c r="AK198" i="17"/>
  <c r="AJ199" i="17"/>
  <c r="AM200" i="28"/>
  <c r="AK200" i="28"/>
  <c r="AJ201" i="28"/>
  <c r="J173" i="72" a="1"/>
  <c r="J173" i="68" a="1"/>
  <c r="J173" i="68" l="1"/>
  <c r="J173" i="72"/>
  <c r="AN198" i="16"/>
  <c r="AN200" i="28"/>
  <c r="A175" i="72"/>
  <c r="A175" i="70"/>
  <c r="A181" i="69"/>
  <c r="A175" i="68"/>
  <c r="AM198" i="17"/>
  <c r="AN198" i="17"/>
  <c r="AJ200" i="16"/>
  <c r="AM199" i="16"/>
  <c r="AK199" i="16"/>
  <c r="AJ200" i="17"/>
  <c r="AK199" i="17"/>
  <c r="AJ202" i="28"/>
  <c r="AM201" i="28"/>
  <c r="AK201" i="28"/>
  <c r="J174" i="72" a="1"/>
  <c r="J174" i="68" a="1"/>
  <c r="U91" i="70" a="1"/>
  <c r="U91" i="68" a="1"/>
  <c r="J174" i="68" l="1"/>
  <c r="J174" i="72"/>
  <c r="U91" i="68"/>
  <c r="V91" i="68" s="1"/>
  <c r="S91" i="68" s="1"/>
  <c r="T92" i="68" s="1"/>
  <c r="U91" i="70"/>
  <c r="V91" i="70" s="1"/>
  <c r="S91" i="70" s="1"/>
  <c r="T92" i="70" s="1"/>
  <c r="AN199" i="16"/>
  <c r="AN201" i="28"/>
  <c r="A176" i="72"/>
  <c r="A176" i="70"/>
  <c r="A182" i="69"/>
  <c r="A176" i="68"/>
  <c r="AM199" i="17"/>
  <c r="AN199" i="17"/>
  <c r="AK200" i="16"/>
  <c r="AJ201" i="16"/>
  <c r="AM200" i="16"/>
  <c r="AK200" i="17"/>
  <c r="AJ201" i="17"/>
  <c r="AK202" i="28"/>
  <c r="AJ203" i="28"/>
  <c r="AM202" i="28"/>
  <c r="J175" i="72" a="1"/>
  <c r="J175" i="68" a="1"/>
  <c r="J175" i="68" l="1"/>
  <c r="J175" i="72"/>
  <c r="AN200" i="16"/>
  <c r="AN202" i="28"/>
  <c r="A177" i="72"/>
  <c r="A177" i="70"/>
  <c r="A183" i="69"/>
  <c r="A177" i="68"/>
  <c r="AN200" i="17"/>
  <c r="AM200" i="17"/>
  <c r="AM201" i="16"/>
  <c r="AK201" i="16"/>
  <c r="AJ202" i="16"/>
  <c r="AK201" i="17"/>
  <c r="AJ202" i="17"/>
  <c r="AM203" i="28"/>
  <c r="AK203" i="28"/>
  <c r="AJ204" i="28"/>
  <c r="J176" i="72" a="1"/>
  <c r="J176" i="68" a="1"/>
  <c r="U92" i="70" a="1"/>
  <c r="U92" i="68" a="1"/>
  <c r="J176" i="68" l="1"/>
  <c r="J176" i="72"/>
  <c r="U92" i="68"/>
  <c r="V92" i="68" s="1"/>
  <c r="S92" i="68" s="1"/>
  <c r="T93" i="68" s="1"/>
  <c r="U92" i="70"/>
  <c r="V92" i="70" s="1"/>
  <c r="S92" i="70" s="1"/>
  <c r="T93" i="70" s="1"/>
  <c r="AN201" i="16"/>
  <c r="AN203" i="28"/>
  <c r="A178" i="72"/>
  <c r="A178" i="70"/>
  <c r="A184" i="69"/>
  <c r="A178" i="68"/>
  <c r="AM201" i="17"/>
  <c r="AN201" i="17"/>
  <c r="AM202" i="16"/>
  <c r="AK202" i="16"/>
  <c r="AJ203" i="16"/>
  <c r="AK202" i="17"/>
  <c r="AJ203" i="17"/>
  <c r="AM204" i="28"/>
  <c r="AK204" i="28"/>
  <c r="AJ205" i="28"/>
  <c r="J177" i="72" a="1"/>
  <c r="J177" i="68" a="1"/>
  <c r="J177" i="68" l="1"/>
  <c r="J177" i="72"/>
  <c r="AN202" i="16"/>
  <c r="AN204" i="28"/>
  <c r="A179" i="72"/>
  <c r="A179" i="70"/>
  <c r="A185" i="69"/>
  <c r="A179" i="68"/>
  <c r="AM202" i="17"/>
  <c r="AN202" i="17"/>
  <c r="AJ204" i="16"/>
  <c r="AM203" i="16"/>
  <c r="AK203" i="16"/>
  <c r="AJ204" i="17"/>
  <c r="AK203" i="17"/>
  <c r="AJ206" i="28"/>
  <c r="AM205" i="28"/>
  <c r="AK205" i="28"/>
  <c r="J178" i="72" a="1"/>
  <c r="J178" i="68" a="1"/>
  <c r="U93" i="70" a="1"/>
  <c r="U93" i="68" a="1"/>
  <c r="J178" i="72" l="1"/>
  <c r="J178" i="68"/>
  <c r="U93" i="68"/>
  <c r="V93" i="68" s="1"/>
  <c r="S93" i="68" s="1"/>
  <c r="T94" i="68" s="1"/>
  <c r="U93" i="70"/>
  <c r="V93" i="70" s="1"/>
  <c r="S93" i="70" s="1"/>
  <c r="T94" i="70" s="1"/>
  <c r="AN203" i="16"/>
  <c r="AN205" i="28"/>
  <c r="A180" i="72"/>
  <c r="A180" i="70"/>
  <c r="A180" i="68"/>
  <c r="AM203" i="17"/>
  <c r="AN203" i="17"/>
  <c r="AK204" i="16"/>
  <c r="AJ205" i="16"/>
  <c r="AM204" i="16"/>
  <c r="AJ205" i="17"/>
  <c r="AK204" i="17"/>
  <c r="AK206" i="28"/>
  <c r="AJ207" i="28"/>
  <c r="AM206" i="28"/>
  <c r="J179" i="72" a="1"/>
  <c r="J179" i="68" a="1"/>
  <c r="J179" i="68" l="1"/>
  <c r="J179" i="72"/>
  <c r="AN204" i="16"/>
  <c r="AN206" i="28"/>
  <c r="A181" i="72"/>
  <c r="A181" i="70"/>
  <c r="A181" i="68"/>
  <c r="AM204" i="17"/>
  <c r="AN204" i="17"/>
  <c r="AM205" i="16"/>
  <c r="AK205" i="16"/>
  <c r="AJ206" i="16"/>
  <c r="AK205" i="17"/>
  <c r="AJ206" i="17"/>
  <c r="AM207" i="28"/>
  <c r="AK207" i="28"/>
  <c r="AJ208" i="28"/>
  <c r="J180" i="72" a="1"/>
  <c r="J180" i="68" a="1"/>
  <c r="U94" i="70" a="1"/>
  <c r="U94" i="68" a="1"/>
  <c r="J180" i="68" l="1"/>
  <c r="J180" i="72"/>
  <c r="U94" i="68"/>
  <c r="V94" i="68" s="1"/>
  <c r="S94" i="68" s="1"/>
  <c r="T95" i="68" s="1"/>
  <c r="U94" i="70"/>
  <c r="V94" i="70" s="1"/>
  <c r="S94" i="70" s="1"/>
  <c r="T95" i="70" s="1"/>
  <c r="AN205" i="16"/>
  <c r="AN207" i="28"/>
  <c r="A182" i="72"/>
  <c r="A182" i="70"/>
  <c r="A182" i="68"/>
  <c r="AN205" i="17"/>
  <c r="AM205" i="17"/>
  <c r="AM206" i="16"/>
  <c r="AK206" i="16"/>
  <c r="AJ207" i="16"/>
  <c r="AK206" i="17"/>
  <c r="AJ207" i="17"/>
  <c r="AM208" i="28"/>
  <c r="AK208" i="28"/>
  <c r="AJ209" i="28"/>
  <c r="J181" i="72" a="1"/>
  <c r="J181" i="68" a="1"/>
  <c r="J181" i="72" l="1"/>
  <c r="J181" i="68"/>
  <c r="AN206" i="16"/>
  <c r="AN208" i="28"/>
  <c r="A183" i="72"/>
  <c r="A183" i="70"/>
  <c r="A183" i="68"/>
  <c r="AM206" i="17"/>
  <c r="AN206" i="17"/>
  <c r="AJ208" i="16"/>
  <c r="AM207" i="16"/>
  <c r="AK207" i="16"/>
  <c r="AJ208" i="17"/>
  <c r="AK207" i="17"/>
  <c r="AJ210" i="28"/>
  <c r="AM209" i="28"/>
  <c r="AK209" i="28"/>
  <c r="J182" i="72" a="1"/>
  <c r="J182" i="68" a="1"/>
  <c r="U95" i="70" a="1"/>
  <c r="U95" i="68" a="1"/>
  <c r="J182" i="68" l="1"/>
  <c r="J182" i="72"/>
  <c r="U95" i="68"/>
  <c r="V95" i="68" s="1"/>
  <c r="S95" i="68" s="1"/>
  <c r="T96" i="68" s="1"/>
  <c r="U95" i="70"/>
  <c r="V95" i="70" s="1"/>
  <c r="S95" i="70" s="1"/>
  <c r="T96" i="70" s="1"/>
  <c r="AN207" i="16"/>
  <c r="AN209" i="28"/>
  <c r="A184" i="72"/>
  <c r="A184" i="70"/>
  <c r="A184" i="68"/>
  <c r="AM207" i="17"/>
  <c r="AN207" i="17"/>
  <c r="AK208" i="16"/>
  <c r="AJ209" i="16"/>
  <c r="AM208" i="16"/>
  <c r="AJ209" i="17"/>
  <c r="AK208" i="17"/>
  <c r="AK210" i="28"/>
  <c r="AJ211" i="28"/>
  <c r="AM210" i="28"/>
  <c r="J183" i="72" a="1"/>
  <c r="J183" i="68" a="1"/>
  <c r="J183" i="72" l="1"/>
  <c r="J183" i="68"/>
  <c r="AN208" i="16"/>
  <c r="AN210" i="28"/>
  <c r="A185" i="72"/>
  <c r="A185" i="70"/>
  <c r="A185" i="68"/>
  <c r="AM208" i="17"/>
  <c r="AN208" i="17"/>
  <c r="AM209" i="16"/>
  <c r="AJ210" i="16"/>
  <c r="AK209" i="16"/>
  <c r="AJ210" i="17"/>
  <c r="AK209" i="17"/>
  <c r="AM211" i="28"/>
  <c r="AK211" i="28"/>
  <c r="AJ212" i="28"/>
  <c r="J184" i="72" a="1"/>
  <c r="J184" i="68" a="1"/>
  <c r="U96" i="70" a="1"/>
  <c r="U96" i="68" a="1"/>
  <c r="J184" i="72" l="1"/>
  <c r="J184" i="68"/>
  <c r="U96" i="68"/>
  <c r="V96" i="68" s="1"/>
  <c r="S96" i="68" s="1"/>
  <c r="T97" i="68" s="1"/>
  <c r="U96" i="70"/>
  <c r="V96" i="70" s="1"/>
  <c r="S96" i="70" s="1"/>
  <c r="T97" i="70" s="1"/>
  <c r="AN209" i="16"/>
  <c r="AN211" i="28"/>
  <c r="A186" i="72"/>
  <c r="A186" i="70"/>
  <c r="A186" i="68"/>
  <c r="AM209" i="17"/>
  <c r="AN209" i="17"/>
  <c r="AK210" i="16"/>
  <c r="AJ211" i="16"/>
  <c r="AM210" i="16"/>
  <c r="AJ211" i="17"/>
  <c r="AK210" i="17"/>
  <c r="AM212" i="28"/>
  <c r="AK212" i="28"/>
  <c r="AJ213" i="28"/>
  <c r="J185" i="72" a="1"/>
  <c r="J185" i="68" a="1"/>
  <c r="J185" i="72" l="1"/>
  <c r="J185" i="68"/>
  <c r="AN210" i="16"/>
  <c r="AN212" i="28"/>
  <c r="A187" i="72"/>
  <c r="A187" i="70"/>
  <c r="A187" i="68"/>
  <c r="AM210" i="17"/>
  <c r="AN210" i="17"/>
  <c r="AM211" i="16"/>
  <c r="AK211" i="16"/>
  <c r="AJ212" i="16"/>
  <c r="AK211" i="17"/>
  <c r="AJ212" i="17"/>
  <c r="AJ214" i="28"/>
  <c r="AM213" i="28"/>
  <c r="AK213" i="28"/>
  <c r="J186" i="72" a="1"/>
  <c r="J186" i="68" a="1"/>
  <c r="U97" i="70" a="1"/>
  <c r="U97" i="68" a="1"/>
  <c r="J186" i="72" l="1"/>
  <c r="J186" i="68"/>
  <c r="U97" i="68"/>
  <c r="V97" i="68" s="1"/>
  <c r="S97" i="68" s="1"/>
  <c r="T98" i="68" s="1"/>
  <c r="U97" i="70"/>
  <c r="V97" i="70" s="1"/>
  <c r="S97" i="70" s="1"/>
  <c r="T98" i="70" s="1"/>
  <c r="AN211" i="16"/>
  <c r="AN213" i="28"/>
  <c r="A188" i="72"/>
  <c r="A188" i="70"/>
  <c r="A188" i="68"/>
  <c r="AM211" i="17"/>
  <c r="AN211" i="17"/>
  <c r="AJ213" i="16"/>
  <c r="AM212" i="16"/>
  <c r="AK212" i="16"/>
  <c r="AJ213" i="17"/>
  <c r="AK212" i="17"/>
  <c r="AK214" i="28"/>
  <c r="AJ215" i="28"/>
  <c r="AM214" i="28"/>
  <c r="J187" i="68" a="1"/>
  <c r="J187" i="68" l="1"/>
  <c r="AN212" i="16"/>
  <c r="AN214" i="28"/>
  <c r="A189" i="72"/>
  <c r="A189" i="70"/>
  <c r="A189" i="68"/>
  <c r="AM212" i="17"/>
  <c r="AN212" i="17"/>
  <c r="AM213" i="16"/>
  <c r="AK213" i="16"/>
  <c r="AJ214" i="16"/>
  <c r="AJ214" i="17"/>
  <c r="AK213" i="17"/>
  <c r="AM215" i="28"/>
  <c r="AK215" i="28"/>
  <c r="AJ216" i="28"/>
  <c r="J188" i="68" a="1"/>
  <c r="U98" i="70" a="1"/>
  <c r="U98" i="68" a="1"/>
  <c r="J188" i="68" l="1"/>
  <c r="U98" i="68"/>
  <c r="V98" i="68" s="1"/>
  <c r="S98" i="68" s="1"/>
  <c r="T99" i="68" s="1"/>
  <c r="U98" i="70"/>
  <c r="V98" i="70" s="1"/>
  <c r="S98" i="70" s="1"/>
  <c r="T99" i="70" s="1"/>
  <c r="AN213" i="16"/>
  <c r="AN215" i="28"/>
  <c r="A190" i="72"/>
  <c r="A190" i="70"/>
  <c r="A190" i="68"/>
  <c r="AM213" i="17"/>
  <c r="AN213" i="17"/>
  <c r="AK214" i="16"/>
  <c r="AJ215" i="16"/>
  <c r="AM214" i="16"/>
  <c r="AK214" i="17"/>
  <c r="AJ215" i="17"/>
  <c r="AM216" i="28"/>
  <c r="AK216" i="28"/>
  <c r="AJ217" i="28"/>
  <c r="J189" i="68" a="1"/>
  <c r="J189" i="68" l="1"/>
  <c r="AN214" i="16"/>
  <c r="AN216" i="28"/>
  <c r="A191" i="72"/>
  <c r="A191" i="70"/>
  <c r="A191" i="68"/>
  <c r="AM214" i="17"/>
  <c r="AN214" i="17"/>
  <c r="AM215" i="16"/>
  <c r="AK215" i="16"/>
  <c r="AJ216" i="16"/>
  <c r="AK215" i="17"/>
  <c r="AJ216" i="17"/>
  <c r="AJ218" i="28"/>
  <c r="AM217" i="28"/>
  <c r="AK217" i="28"/>
  <c r="J190" i="68" a="1"/>
  <c r="U99" i="70" a="1"/>
  <c r="U99" i="68" a="1"/>
  <c r="J190" i="68" l="1"/>
  <c r="U99" i="68"/>
  <c r="V99" i="68" s="1"/>
  <c r="S99" i="68" s="1"/>
  <c r="T100" i="68" s="1"/>
  <c r="U99" i="70"/>
  <c r="V99" i="70" s="1"/>
  <c r="S99" i="70" s="1"/>
  <c r="T100" i="70" s="1"/>
  <c r="AN215" i="16"/>
  <c r="AN217" i="28"/>
  <c r="A192" i="72"/>
  <c r="A192" i="70"/>
  <c r="A192" i="68"/>
  <c r="AM215" i="17"/>
  <c r="AN215" i="17"/>
  <c r="AJ217" i="16"/>
  <c r="AM216" i="16"/>
  <c r="AK216" i="16"/>
  <c r="AJ217" i="17"/>
  <c r="AK216" i="17"/>
  <c r="AK218" i="28"/>
  <c r="AJ219" i="28"/>
  <c r="AM218" i="28"/>
  <c r="J191" i="68" a="1"/>
  <c r="J191" i="68" l="1"/>
  <c r="AN216" i="16"/>
  <c r="AN218" i="28"/>
  <c r="A193" i="72"/>
  <c r="A193" i="70"/>
  <c r="A193" i="68"/>
  <c r="AN216" i="17"/>
  <c r="AM216" i="17"/>
  <c r="AM217" i="16"/>
  <c r="AK217" i="16"/>
  <c r="AJ218" i="16"/>
  <c r="AJ218" i="17"/>
  <c r="AK217" i="17"/>
  <c r="AM219" i="28"/>
  <c r="AK219" i="28"/>
  <c r="AJ220" i="28"/>
  <c r="J192" i="68" a="1"/>
  <c r="U100" i="68" a="1"/>
  <c r="U100" i="70" a="1"/>
  <c r="J192" i="68" l="1"/>
  <c r="U100" i="68"/>
  <c r="V100" i="68" s="1"/>
  <c r="S100" i="68" s="1"/>
  <c r="T101" i="68" s="1"/>
  <c r="U100" i="70"/>
  <c r="V100" i="70" s="1"/>
  <c r="S100" i="70" s="1"/>
  <c r="T101" i="70" s="1"/>
  <c r="AN217" i="16"/>
  <c r="AN219" i="28"/>
  <c r="A194" i="72"/>
  <c r="A194" i="70"/>
  <c r="A194" i="68"/>
  <c r="AM217" i="17"/>
  <c r="AN217" i="17"/>
  <c r="AK218" i="16"/>
  <c r="AJ219" i="16"/>
  <c r="AM218" i="16"/>
  <c r="AK218" i="17"/>
  <c r="AJ219" i="17"/>
  <c r="AM220" i="28"/>
  <c r="AK220" i="28"/>
  <c r="AJ221" i="28"/>
  <c r="J193" i="68" a="1"/>
  <c r="J193" i="68" l="1"/>
  <c r="AN218" i="16"/>
  <c r="AN220" i="28"/>
  <c r="A195" i="72"/>
  <c r="A195" i="70"/>
  <c r="A195" i="68"/>
  <c r="AM218" i="17"/>
  <c r="AN218" i="17"/>
  <c r="AM219" i="16"/>
  <c r="AK219" i="16"/>
  <c r="AJ220" i="16"/>
  <c r="AK219" i="17"/>
  <c r="AJ220" i="17"/>
  <c r="AJ222" i="28"/>
  <c r="AM221" i="28"/>
  <c r="AK221" i="28"/>
  <c r="J194" i="68" a="1"/>
  <c r="U101" i="68" a="1"/>
  <c r="U101" i="70" a="1"/>
  <c r="J194" i="68" l="1"/>
  <c r="U101" i="68"/>
  <c r="V101" i="68" s="1"/>
  <c r="S101" i="68" s="1"/>
  <c r="T102" i="68" s="1"/>
  <c r="U101" i="70"/>
  <c r="V101" i="70" s="1"/>
  <c r="S101" i="70" s="1"/>
  <c r="T102" i="70" s="1"/>
  <c r="AN219" i="16"/>
  <c r="AN221" i="28"/>
  <c r="A196" i="72"/>
  <c r="A196" i="70"/>
  <c r="A196" i="68"/>
  <c r="AM219" i="17"/>
  <c r="AN219" i="17"/>
  <c r="AJ221" i="16"/>
  <c r="AM220" i="16"/>
  <c r="AK220" i="16"/>
  <c r="AK220" i="17"/>
  <c r="AJ221" i="17"/>
  <c r="AK222" i="28"/>
  <c r="AJ223" i="28"/>
  <c r="AM222" i="28"/>
  <c r="J195" i="68" a="1"/>
  <c r="J195" i="68" l="1"/>
  <c r="AN220" i="16"/>
  <c r="AN222" i="28"/>
  <c r="A197" i="72"/>
  <c r="A197" i="70"/>
  <c r="A197" i="68"/>
  <c r="AM220" i="17"/>
  <c r="AN220" i="17"/>
  <c r="AJ222" i="16"/>
  <c r="AM221" i="16"/>
  <c r="AK221" i="16"/>
  <c r="AJ222" i="17"/>
  <c r="AK221" i="17"/>
  <c r="AM223" i="28"/>
  <c r="AK223" i="28"/>
  <c r="AJ224" i="28"/>
  <c r="J196" i="68" a="1"/>
  <c r="U102" i="68" a="1"/>
  <c r="U102" i="70" a="1"/>
  <c r="J196" i="68" l="1"/>
  <c r="U102" i="68"/>
  <c r="V102" i="68" s="1"/>
  <c r="S102" i="68" s="1"/>
  <c r="T103" i="68" s="1"/>
  <c r="U102" i="70"/>
  <c r="V102" i="70" s="1"/>
  <c r="S102" i="70" s="1"/>
  <c r="T103" i="70" s="1"/>
  <c r="AN221" i="16"/>
  <c r="AN223" i="28"/>
  <c r="A198" i="72"/>
  <c r="A198" i="70"/>
  <c r="A198" i="68"/>
  <c r="AN221" i="17"/>
  <c r="AM221" i="17"/>
  <c r="AK222" i="16"/>
  <c r="AJ223" i="16"/>
  <c r="AM222" i="16"/>
  <c r="AK222" i="17"/>
  <c r="AJ223" i="17"/>
  <c r="AM224" i="28"/>
  <c r="AK224" i="28"/>
  <c r="AJ225" i="28"/>
  <c r="J197" i="70" a="1"/>
  <c r="J197" i="68" a="1"/>
  <c r="J197" i="68" l="1"/>
  <c r="J197" i="70"/>
  <c r="AN222" i="16"/>
  <c r="AN224" i="28"/>
  <c r="A199" i="72"/>
  <c r="A199" i="70"/>
  <c r="A199" i="68"/>
  <c r="AM222" i="17"/>
  <c r="AN222" i="17"/>
  <c r="AM223" i="16"/>
  <c r="AM224" i="16" s="1"/>
  <c r="AM225" i="16" s="1"/>
  <c r="AM226" i="16" s="1"/>
  <c r="AM227" i="16" s="1"/>
  <c r="AM228" i="16" s="1"/>
  <c r="AM229" i="16" s="1"/>
  <c r="AM230" i="16" s="1"/>
  <c r="AM231" i="16" s="1"/>
  <c r="AM232" i="16" s="1"/>
  <c r="AM233" i="16" s="1"/>
  <c r="AM234" i="16" s="1"/>
  <c r="AM235" i="16" s="1"/>
  <c r="AM236" i="16" s="1"/>
  <c r="AM237" i="16" s="1"/>
  <c r="AM238" i="16" s="1"/>
  <c r="AM239" i="16" s="1"/>
  <c r="AM240" i="16" s="1"/>
  <c r="AM241" i="16" s="1"/>
  <c r="AM242" i="16" s="1"/>
  <c r="AM243" i="16" s="1"/>
  <c r="AM244" i="16" s="1"/>
  <c r="AM245" i="16" s="1"/>
  <c r="AM246" i="16" s="1"/>
  <c r="AM247" i="16" s="1"/>
  <c r="AM248" i="16" s="1"/>
  <c r="AM249" i="16" s="1"/>
  <c r="AM250" i="16" s="1"/>
  <c r="AM251" i="16" s="1"/>
  <c r="AM252" i="16" s="1"/>
  <c r="AM253" i="16" s="1"/>
  <c r="AM254" i="16" s="1"/>
  <c r="AK223" i="16"/>
  <c r="AJ224" i="16"/>
  <c r="AK223" i="17"/>
  <c r="AJ224" i="17"/>
  <c r="AJ226" i="28"/>
  <c r="AN225" i="28"/>
  <c r="AM225" i="28"/>
  <c r="AK225" i="28"/>
  <c r="J198" i="70" a="1"/>
  <c r="J198" i="68" a="1"/>
  <c r="U103" i="70" a="1"/>
  <c r="U103" i="68" a="1"/>
  <c r="J198" i="68" l="1"/>
  <c r="J198" i="70"/>
  <c r="U103" i="68"/>
  <c r="V103" i="68" s="1"/>
  <c r="S103" i="68" s="1"/>
  <c r="T104" i="68" s="1"/>
  <c r="U103" i="70"/>
  <c r="V103" i="70" s="1"/>
  <c r="S103" i="70" s="1"/>
  <c r="T104" i="70" s="1"/>
  <c r="AN223" i="16"/>
  <c r="A200" i="72"/>
  <c r="A200" i="70"/>
  <c r="A200" i="68"/>
  <c r="AM223" i="17"/>
  <c r="AN223" i="17"/>
  <c r="AJ225" i="16"/>
  <c r="AK224" i="16"/>
  <c r="AJ225" i="17"/>
  <c r="AK224" i="17"/>
  <c r="AK226" i="28"/>
  <c r="AJ227" i="28"/>
  <c r="AN226" i="28"/>
  <c r="AM226" i="28"/>
  <c r="J199" i="70" a="1"/>
  <c r="J199" i="68" a="1"/>
  <c r="J199" i="68" l="1"/>
  <c r="J199" i="70"/>
  <c r="AN224" i="16"/>
  <c r="A201" i="72"/>
  <c r="A201" i="70"/>
  <c r="A201" i="68"/>
  <c r="AM224" i="17"/>
  <c r="AN224" i="17"/>
  <c r="AJ226" i="16"/>
  <c r="AK225" i="16"/>
  <c r="AJ226" i="17"/>
  <c r="AK225" i="17"/>
  <c r="AM227" i="28"/>
  <c r="AK227" i="28"/>
  <c r="AN227" i="28"/>
  <c r="AJ228" i="28"/>
  <c r="J200" i="70" a="1"/>
  <c r="J200" i="68" a="1"/>
  <c r="U104" i="70" a="1"/>
  <c r="U104" i="68" a="1"/>
  <c r="J200" i="68" l="1"/>
  <c r="J200" i="70"/>
  <c r="U104" i="68"/>
  <c r="V104" i="68" s="1"/>
  <c r="S104" i="68" s="1"/>
  <c r="T105" i="68" s="1"/>
  <c r="U104" i="70"/>
  <c r="V104" i="70" s="1"/>
  <c r="S104" i="70" s="1"/>
  <c r="T105" i="70" s="1"/>
  <c r="AN225" i="16"/>
  <c r="A202" i="72"/>
  <c r="A202" i="70"/>
  <c r="A202" i="68"/>
  <c r="AM225" i="17"/>
  <c r="AN225" i="17"/>
  <c r="AK226" i="16"/>
  <c r="AJ227" i="16"/>
  <c r="AJ227" i="17"/>
  <c r="AK226" i="17"/>
  <c r="AN228" i="28"/>
  <c r="AM228" i="28"/>
  <c r="AK228" i="28"/>
  <c r="AJ229" i="28"/>
  <c r="J201" i="70" a="1"/>
  <c r="J201" i="68" a="1"/>
  <c r="J201" i="70" l="1"/>
  <c r="J201" i="68"/>
  <c r="AN226" i="16"/>
  <c r="A203" i="72"/>
  <c r="A203" i="70"/>
  <c r="A203" i="68"/>
  <c r="AM226" i="17"/>
  <c r="AN226" i="17"/>
  <c r="AK227" i="16"/>
  <c r="AJ228" i="16"/>
  <c r="AK227" i="17"/>
  <c r="AJ228" i="17"/>
  <c r="AJ230" i="28"/>
  <c r="AN229" i="28"/>
  <c r="AM229" i="28"/>
  <c r="AK229" i="28"/>
  <c r="J202" i="70" a="1"/>
  <c r="J202" i="68" a="1"/>
  <c r="U105" i="68" a="1"/>
  <c r="U105" i="70" a="1"/>
  <c r="J202" i="70" l="1"/>
  <c r="J202" i="68"/>
  <c r="U105" i="68"/>
  <c r="V105" i="68" s="1"/>
  <c r="S105" i="68" s="1"/>
  <c r="T106" i="68" s="1"/>
  <c r="U105" i="70"/>
  <c r="V105" i="70" s="1"/>
  <c r="S105" i="70" s="1"/>
  <c r="T106" i="70" s="1"/>
  <c r="AN227" i="16"/>
  <c r="A204" i="72"/>
  <c r="A204" i="70"/>
  <c r="A204" i="68"/>
  <c r="AM227" i="17"/>
  <c r="AN227" i="17"/>
  <c r="AJ229" i="16"/>
  <c r="AK228" i="16"/>
  <c r="AJ229" i="17"/>
  <c r="AK228" i="17"/>
  <c r="AK230" i="28"/>
  <c r="AJ231" i="28"/>
  <c r="AN230" i="28"/>
  <c r="AM230" i="28"/>
  <c r="J203" i="70" a="1"/>
  <c r="J203" i="68" a="1"/>
  <c r="J203" i="70" l="1"/>
  <c r="J203" i="68"/>
  <c r="AN228" i="16"/>
  <c r="A205" i="72"/>
  <c r="A205" i="70"/>
  <c r="A205" i="68"/>
  <c r="AM228" i="17"/>
  <c r="AN228" i="17"/>
  <c r="AJ230" i="16"/>
  <c r="AK229" i="16"/>
  <c r="AJ230" i="17"/>
  <c r="AK229" i="17"/>
  <c r="AM231" i="28"/>
  <c r="AK231" i="28"/>
  <c r="AJ232" i="28"/>
  <c r="AN231" i="28"/>
  <c r="J204" i="70" a="1"/>
  <c r="J204" i="68" a="1"/>
  <c r="U106" i="70" a="1"/>
  <c r="U106" i="68" a="1"/>
  <c r="J204" i="68" l="1"/>
  <c r="J204" i="70"/>
  <c r="U106" i="68"/>
  <c r="V106" i="68" s="1"/>
  <c r="S106" i="68" s="1"/>
  <c r="T107" i="68" s="1"/>
  <c r="U106" i="70"/>
  <c r="V106" i="70" s="1"/>
  <c r="S106" i="70" s="1"/>
  <c r="T107" i="70" s="1"/>
  <c r="AN229" i="16"/>
  <c r="A206" i="72"/>
  <c r="A206" i="70"/>
  <c r="A206" i="68"/>
  <c r="AM229" i="17"/>
  <c r="AN229" i="17"/>
  <c r="AK230" i="16"/>
  <c r="AJ231" i="16"/>
  <c r="AK230" i="17"/>
  <c r="AJ231" i="17"/>
  <c r="AN232" i="28"/>
  <c r="AM232" i="28"/>
  <c r="AK232" i="28"/>
  <c r="AJ233" i="28"/>
  <c r="J205" i="70" a="1"/>
  <c r="J205" i="68" a="1"/>
  <c r="J205" i="68" l="1"/>
  <c r="J205" i="70"/>
  <c r="AN230" i="16"/>
  <c r="A207" i="72"/>
  <c r="A207" i="70"/>
  <c r="A207" i="68"/>
  <c r="AM230" i="17"/>
  <c r="AN230" i="17"/>
  <c r="AK231" i="16"/>
  <c r="AJ232" i="16"/>
  <c r="AK231" i="17"/>
  <c r="AJ232" i="17"/>
  <c r="AJ234" i="28"/>
  <c r="AN233" i="28"/>
  <c r="AM233" i="28"/>
  <c r="AK233" i="28"/>
  <c r="J206" i="70" a="1"/>
  <c r="J206" i="68" a="1"/>
  <c r="U107" i="70" a="1"/>
  <c r="U107" i="68" a="1"/>
  <c r="J206" i="70" l="1"/>
  <c r="J206" i="68"/>
  <c r="U107" i="68"/>
  <c r="V107" i="68" s="1"/>
  <c r="S107" i="68" s="1"/>
  <c r="T108" i="68" s="1"/>
  <c r="U107" i="70"/>
  <c r="V107" i="70" s="1"/>
  <c r="S107" i="70" s="1"/>
  <c r="T108" i="70" s="1"/>
  <c r="AN231" i="16"/>
  <c r="A208" i="72"/>
  <c r="A208" i="70"/>
  <c r="A208" i="68"/>
  <c r="AM231" i="17"/>
  <c r="AN231" i="17"/>
  <c r="AJ233" i="16"/>
  <c r="AK232" i="16"/>
  <c r="AJ233" i="17"/>
  <c r="AK232" i="17"/>
  <c r="AK234" i="28"/>
  <c r="AJ235" i="28"/>
  <c r="AM234" i="28"/>
  <c r="AN234" i="28"/>
  <c r="J207" i="70" a="1"/>
  <c r="J207" i="68" a="1"/>
  <c r="J207" i="68" l="1"/>
  <c r="J207" i="70"/>
  <c r="AN232" i="16"/>
  <c r="A209" i="72"/>
  <c r="A209" i="70"/>
  <c r="A209" i="68"/>
  <c r="AN232" i="17"/>
  <c r="AM232" i="17"/>
  <c r="AJ234" i="16"/>
  <c r="AK233" i="16"/>
  <c r="AJ234" i="17"/>
  <c r="AK233" i="17"/>
  <c r="AN235" i="28"/>
  <c r="AM235" i="28"/>
  <c r="AK235" i="28"/>
  <c r="AJ236" i="28"/>
  <c r="J208" i="70" a="1"/>
  <c r="J208" i="68" a="1"/>
  <c r="U108" i="68" a="1"/>
  <c r="U108" i="70" a="1"/>
  <c r="J208" i="68" l="1"/>
  <c r="J208" i="70"/>
  <c r="U108" i="68"/>
  <c r="V108" i="68" s="1"/>
  <c r="S108" i="68" s="1"/>
  <c r="T109" i="68" s="1"/>
  <c r="U108" i="70"/>
  <c r="V108" i="70" s="1"/>
  <c r="S108" i="70" s="1"/>
  <c r="T109" i="70" s="1"/>
  <c r="AN233" i="16"/>
  <c r="A210" i="72"/>
  <c r="A210" i="70"/>
  <c r="A210" i="68"/>
  <c r="AM233" i="17"/>
  <c r="AN233" i="17"/>
  <c r="AK234" i="16"/>
  <c r="AJ235" i="16"/>
  <c r="AJ235" i="17"/>
  <c r="AK234" i="17"/>
  <c r="AN236" i="28"/>
  <c r="AJ237" i="28"/>
  <c r="AM236" i="28"/>
  <c r="AK236" i="28"/>
  <c r="J209" i="70" a="1"/>
  <c r="J209" i="68" a="1"/>
  <c r="J209" i="68" l="1"/>
  <c r="J209" i="70"/>
  <c r="AN234" i="16"/>
  <c r="A211" i="72"/>
  <c r="A211" i="70"/>
  <c r="A211" i="68"/>
  <c r="AM234" i="17"/>
  <c r="AN234" i="17"/>
  <c r="AK235" i="16"/>
  <c r="AJ236" i="16"/>
  <c r="AK235" i="17"/>
  <c r="AJ236" i="17"/>
  <c r="AJ238" i="28"/>
  <c r="AK237" i="28"/>
  <c r="AN237" i="28"/>
  <c r="AM237" i="28"/>
  <c r="J210" i="70" a="1"/>
  <c r="J210" i="68" a="1"/>
  <c r="U109" i="70" a="1"/>
  <c r="U109" i="68" a="1"/>
  <c r="J210" i="68" l="1"/>
  <c r="J210" i="70"/>
  <c r="U109" i="68"/>
  <c r="V109" i="68" s="1"/>
  <c r="S109" i="68" s="1"/>
  <c r="T110" i="68" s="1"/>
  <c r="U109" i="70"/>
  <c r="V109" i="70" s="1"/>
  <c r="S109" i="70" s="1"/>
  <c r="T110" i="70" s="1"/>
  <c r="AN235" i="16"/>
  <c r="A212" i="72"/>
  <c r="A212" i="70"/>
  <c r="A212" i="68"/>
  <c r="AM235" i="17"/>
  <c r="AN235" i="17"/>
  <c r="AJ237" i="16"/>
  <c r="AK236" i="16"/>
  <c r="AK236" i="17"/>
  <c r="AJ237" i="17"/>
  <c r="AN238" i="28"/>
  <c r="AJ239" i="28"/>
  <c r="AM238" i="28"/>
  <c r="AK238" i="28"/>
  <c r="J211" i="70" a="1"/>
  <c r="J211" i="68" a="1"/>
  <c r="J211" i="68" l="1"/>
  <c r="J211" i="70"/>
  <c r="AN236" i="16"/>
  <c r="A213" i="72"/>
  <c r="A213" i="70"/>
  <c r="A213" i="68"/>
  <c r="AM236" i="17"/>
  <c r="AN236" i="17"/>
  <c r="AJ238" i="16"/>
  <c r="AK237" i="16"/>
  <c r="AJ238" i="17"/>
  <c r="AK237" i="17"/>
  <c r="AJ240" i="28"/>
  <c r="AN239" i="28"/>
  <c r="AM239" i="28"/>
  <c r="AK239" i="28"/>
  <c r="J212" i="68" a="1"/>
  <c r="J212" i="70" a="1"/>
  <c r="U110" i="70" a="1"/>
  <c r="U110" i="68" a="1"/>
  <c r="J212" i="70" l="1"/>
  <c r="J212" i="68"/>
  <c r="U110" i="68"/>
  <c r="V110" i="68" s="1"/>
  <c r="S110" i="68" s="1"/>
  <c r="T111" i="68" s="1"/>
  <c r="U110" i="70"/>
  <c r="V110" i="70" s="1"/>
  <c r="S110" i="70" s="1"/>
  <c r="T111" i="70" s="1"/>
  <c r="AN237" i="16"/>
  <c r="A214" i="72"/>
  <c r="A214" i="70"/>
  <c r="A214" i="68"/>
  <c r="AN237" i="17"/>
  <c r="AM237" i="17"/>
  <c r="AK238" i="16"/>
  <c r="AJ239" i="16"/>
  <c r="AK238" i="17"/>
  <c r="AJ239" i="17"/>
  <c r="AN240" i="28"/>
  <c r="AM240" i="28"/>
  <c r="AK240" i="28"/>
  <c r="AJ241" i="28"/>
  <c r="J213" i="72" a="1"/>
  <c r="J213" i="68" a="1"/>
  <c r="J213" i="70" a="1"/>
  <c r="J213" i="68" l="1"/>
  <c r="J213" i="72"/>
  <c r="J213" i="70"/>
  <c r="AN238" i="16"/>
  <c r="A215" i="72"/>
  <c r="A215" i="70"/>
  <c r="A215" i="68"/>
  <c r="AM238" i="17"/>
  <c r="AN238" i="17"/>
  <c r="AK239" i="16"/>
  <c r="AJ240" i="16"/>
  <c r="AK239" i="17"/>
  <c r="AJ240" i="17"/>
  <c r="AJ242" i="28"/>
  <c r="AN241" i="28"/>
  <c r="AM241" i="28"/>
  <c r="AK241" i="28"/>
  <c r="J214" i="72" a="1"/>
  <c r="J214" i="68" a="1"/>
  <c r="U111" i="70" a="1"/>
  <c r="U111" i="68" a="1"/>
  <c r="J214" i="70" a="1"/>
  <c r="J214" i="72" l="1"/>
  <c r="J214" i="68"/>
  <c r="J214" i="70"/>
  <c r="U111" i="68"/>
  <c r="V111" i="68" s="1"/>
  <c r="S111" i="68" s="1"/>
  <c r="T112" i="68" s="1"/>
  <c r="U111" i="70"/>
  <c r="V111" i="70" s="1"/>
  <c r="S111" i="70" s="1"/>
  <c r="T112" i="70" s="1"/>
  <c r="AN239" i="16"/>
  <c r="A216" i="72"/>
  <c r="A216" i="70"/>
  <c r="A216" i="68"/>
  <c r="AM239" i="17"/>
  <c r="AN239" i="17"/>
  <c r="AJ241" i="16"/>
  <c r="AK240" i="16"/>
  <c r="AJ241" i="17"/>
  <c r="AK240" i="17"/>
  <c r="AN242" i="28"/>
  <c r="AM242" i="28"/>
  <c r="AK242" i="28"/>
  <c r="AJ243" i="28"/>
  <c r="J215" i="72" a="1"/>
  <c r="J215" i="68" a="1"/>
  <c r="J215" i="72" l="1"/>
  <c r="J215" i="68"/>
  <c r="AN240" i="16"/>
  <c r="A217" i="72"/>
  <c r="A217" i="70"/>
  <c r="A217" i="68"/>
  <c r="AM240" i="17"/>
  <c r="AN240" i="17"/>
  <c r="AJ242" i="16"/>
  <c r="AK241" i="16"/>
  <c r="AJ242" i="17"/>
  <c r="AK241" i="17"/>
  <c r="AJ244" i="28"/>
  <c r="AN243" i="28"/>
  <c r="AM243" i="28"/>
  <c r="AK243" i="28"/>
  <c r="J216" i="72" a="1"/>
  <c r="J216" i="68" a="1"/>
  <c r="U112" i="68" a="1"/>
  <c r="U112" i="70" a="1"/>
  <c r="J216" i="72" l="1"/>
  <c r="J216" i="68"/>
  <c r="U112" i="68"/>
  <c r="V112" i="68" s="1"/>
  <c r="S112" i="68" s="1"/>
  <c r="T113" i="68" s="1"/>
  <c r="U112" i="70"/>
  <c r="V112" i="70" s="1"/>
  <c r="S112" i="70" s="1"/>
  <c r="T113" i="70" s="1"/>
  <c r="AN241" i="16"/>
  <c r="A218" i="72"/>
  <c r="A218" i="70"/>
  <c r="A218" i="68"/>
  <c r="AM241" i="17"/>
  <c r="AN241" i="17"/>
  <c r="AK242" i="16"/>
  <c r="AJ243" i="16"/>
  <c r="AJ243" i="17"/>
  <c r="AK242" i="17"/>
  <c r="AN244" i="28"/>
  <c r="AK244" i="28"/>
  <c r="AJ245" i="28"/>
  <c r="AM244" i="28"/>
  <c r="J217" i="72" a="1"/>
  <c r="J217" i="68" a="1"/>
  <c r="J217" i="72" l="1"/>
  <c r="J217" i="68"/>
  <c r="AN242" i="16"/>
  <c r="A219" i="72"/>
  <c r="A219" i="70"/>
  <c r="A219" i="68"/>
  <c r="AM242" i="17"/>
  <c r="AN242" i="17"/>
  <c r="AK243" i="16"/>
  <c r="AJ244" i="16"/>
  <c r="AK243" i="17"/>
  <c r="AJ244" i="17"/>
  <c r="AJ246" i="28"/>
  <c r="AN245" i="28"/>
  <c r="AM245" i="28"/>
  <c r="AK245" i="28"/>
  <c r="J218" i="72" a="1"/>
  <c r="J218" i="68" a="1"/>
  <c r="U113" i="68" a="1"/>
  <c r="U113" i="70" a="1"/>
  <c r="J218" i="72" l="1"/>
  <c r="J218" i="68"/>
  <c r="U113" i="68"/>
  <c r="V113" i="68" s="1"/>
  <c r="S113" i="68" s="1"/>
  <c r="T114" i="68" s="1"/>
  <c r="U113" i="70"/>
  <c r="V113" i="70" s="1"/>
  <c r="S113" i="70" s="1"/>
  <c r="T114" i="70" s="1"/>
  <c r="AN243" i="16"/>
  <c r="A220" i="72"/>
  <c r="A220" i="70"/>
  <c r="A220" i="68"/>
  <c r="AM243" i="17"/>
  <c r="AN243" i="17"/>
  <c r="AJ245" i="16"/>
  <c r="AK244" i="16"/>
  <c r="AJ245" i="17"/>
  <c r="AK244" i="17"/>
  <c r="AN246" i="28"/>
  <c r="AK246" i="28"/>
  <c r="AJ247" i="28"/>
  <c r="AM246" i="28"/>
  <c r="J219" i="72" a="1"/>
  <c r="J219" i="68" a="1"/>
  <c r="J219" i="72" l="1"/>
  <c r="J219" i="68"/>
  <c r="AN244" i="16"/>
  <c r="A221" i="72"/>
  <c r="A221" i="70"/>
  <c r="A221" i="68"/>
  <c r="AM244" i="17"/>
  <c r="AN244" i="17"/>
  <c r="AJ246" i="16"/>
  <c r="AK245" i="16"/>
  <c r="AJ246" i="17"/>
  <c r="AK245" i="17"/>
  <c r="AJ248" i="28"/>
  <c r="AN247" i="28"/>
  <c r="AM247" i="28"/>
  <c r="AK247" i="28"/>
  <c r="J220" i="72" a="1"/>
  <c r="U114" i="70" a="1"/>
  <c r="U114" i="68" a="1"/>
  <c r="J220" i="70" a="1"/>
  <c r="J220" i="72" l="1"/>
  <c r="J220" i="70"/>
  <c r="U114" i="68"/>
  <c r="V114" i="68" s="1"/>
  <c r="S114" i="68" s="1"/>
  <c r="T115" i="68" s="1"/>
  <c r="U114" i="70"/>
  <c r="V114" i="70" s="1"/>
  <c r="S114" i="70" s="1"/>
  <c r="T115" i="70" s="1"/>
  <c r="AN245" i="16"/>
  <c r="A222" i="72"/>
  <c r="A222" i="70"/>
  <c r="A222" i="68"/>
  <c r="AM245" i="17"/>
  <c r="AN245" i="17"/>
  <c r="AK246" i="16"/>
  <c r="AJ247" i="16"/>
  <c r="AK246" i="17"/>
  <c r="AJ247" i="17"/>
  <c r="AN248" i="28"/>
  <c r="AJ249" i="28"/>
  <c r="AM248" i="28"/>
  <c r="AK248" i="28"/>
  <c r="J221" i="72" a="1"/>
  <c r="J221" i="70" a="1"/>
  <c r="J222" i="70" a="1"/>
  <c r="J221" i="72" l="1"/>
  <c r="J221" i="70"/>
  <c r="J222" i="70"/>
  <c r="AN246" i="16"/>
  <c r="A223" i="72"/>
  <c r="A223" i="70"/>
  <c r="A223" i="68"/>
  <c r="AM246" i="17"/>
  <c r="AN246" i="17"/>
  <c r="AK247" i="16"/>
  <c r="AJ248" i="16"/>
  <c r="AK247" i="17"/>
  <c r="AJ248" i="17"/>
  <c r="AJ250" i="28"/>
  <c r="AN249" i="28"/>
  <c r="AM249" i="28"/>
  <c r="AK249" i="28"/>
  <c r="J222" i="72" a="1"/>
  <c r="U115" i="70" a="1"/>
  <c r="U115" i="68" a="1"/>
  <c r="J223" i="70" a="1"/>
  <c r="J222" i="72" l="1"/>
  <c r="J223" i="70"/>
  <c r="U115" i="68"/>
  <c r="V115" i="68" s="1"/>
  <c r="S115" i="68" s="1"/>
  <c r="T116" i="68" s="1"/>
  <c r="U115" i="70"/>
  <c r="V115" i="70" s="1"/>
  <c r="S115" i="70" s="1"/>
  <c r="T116" i="70" s="1"/>
  <c r="AN247" i="16"/>
  <c r="A224" i="72"/>
  <c r="A224" i="70"/>
  <c r="A224" i="68"/>
  <c r="AN247" i="17"/>
  <c r="AM247" i="17"/>
  <c r="AJ249" i="16"/>
  <c r="AK248" i="16"/>
  <c r="AJ249" i="17"/>
  <c r="AK248" i="17"/>
  <c r="AN250" i="28"/>
  <c r="AJ251" i="28"/>
  <c r="AM250" i="28"/>
  <c r="AK250" i="28"/>
  <c r="J223" i="72" a="1"/>
  <c r="J224" i="70" a="1"/>
  <c r="J223" i="72" l="1"/>
  <c r="J224" i="70"/>
  <c r="AN248" i="16"/>
  <c r="A225" i="72"/>
  <c r="A225" i="70"/>
  <c r="A225" i="68"/>
  <c r="AM248" i="17"/>
  <c r="AN248" i="17"/>
  <c r="AJ250" i="16"/>
  <c r="AK249" i="16"/>
  <c r="AJ250" i="17"/>
  <c r="AK249" i="17"/>
  <c r="AJ252" i="28"/>
  <c r="AM251" i="28"/>
  <c r="AK251" i="28"/>
  <c r="AN251" i="28"/>
  <c r="J224" i="72" a="1"/>
  <c r="U116" i="68" a="1"/>
  <c r="U116" i="70" a="1"/>
  <c r="J224" i="72" l="1"/>
  <c r="U116" i="68"/>
  <c r="V116" i="68" s="1"/>
  <c r="S116" i="68" s="1"/>
  <c r="T117" i="68" s="1"/>
  <c r="U116" i="70"/>
  <c r="V116" i="70" s="1"/>
  <c r="S116" i="70" s="1"/>
  <c r="T117" i="70" s="1"/>
  <c r="AN249" i="16"/>
  <c r="A226" i="72"/>
  <c r="A226" i="70"/>
  <c r="A226" i="68"/>
  <c r="AM249" i="17"/>
  <c r="AN249" i="17"/>
  <c r="AK250" i="16"/>
  <c r="AJ251" i="16"/>
  <c r="AK250" i="17"/>
  <c r="AJ251" i="17"/>
  <c r="AN252" i="28"/>
  <c r="AJ253" i="28"/>
  <c r="AM252" i="28"/>
  <c r="AK252" i="28"/>
  <c r="J225" i="72" a="1"/>
  <c r="J225" i="68" a="1"/>
  <c r="J225" i="70" a="1"/>
  <c r="J225" i="70" l="1"/>
  <c r="J225" i="72"/>
  <c r="J225" i="68"/>
  <c r="AN250" i="16"/>
  <c r="A227" i="72"/>
  <c r="A227" i="70"/>
  <c r="A227" i="68"/>
  <c r="AN250" i="17"/>
  <c r="AM250" i="17"/>
  <c r="AK251" i="16"/>
  <c r="AJ252" i="16"/>
  <c r="AK251" i="17"/>
  <c r="AJ252" i="17"/>
  <c r="AJ254" i="28"/>
  <c r="AK253" i="28"/>
  <c r="AN253" i="28"/>
  <c r="AM253" i="28"/>
  <c r="J226" i="72" a="1"/>
  <c r="J226" i="68" a="1"/>
  <c r="J226" i="70" a="1"/>
  <c r="U117" i="68" a="1"/>
  <c r="U117" i="70" a="1"/>
  <c r="J226" i="70" l="1"/>
  <c r="J226" i="72"/>
  <c r="J226" i="68"/>
  <c r="U117" i="68"/>
  <c r="V117" i="68" s="1"/>
  <c r="S117" i="68" s="1"/>
  <c r="T118" i="68" s="1"/>
  <c r="U117" i="70"/>
  <c r="V117" i="70" s="1"/>
  <c r="S117" i="70" s="1"/>
  <c r="T118" i="70" s="1"/>
  <c r="AN251" i="16"/>
  <c r="A228" i="72"/>
  <c r="A228" i="70"/>
  <c r="A228" i="68"/>
  <c r="AM251" i="17"/>
  <c r="AN251" i="17"/>
  <c r="AJ253" i="16"/>
  <c r="AK252" i="16"/>
  <c r="AJ253" i="17"/>
  <c r="AK252" i="17"/>
  <c r="AN254" i="28"/>
  <c r="AJ255" i="28"/>
  <c r="AM254" i="28"/>
  <c r="AK254" i="28"/>
  <c r="J227" i="72" a="1"/>
  <c r="J227" i="70" a="1"/>
  <c r="J227" i="70" l="1"/>
  <c r="J227" i="72"/>
  <c r="AN252" i="16"/>
  <c r="A229" i="72"/>
  <c r="A229" i="70"/>
  <c r="A229" i="68"/>
  <c r="AM252" i="17"/>
  <c r="AN252" i="17"/>
  <c r="AJ254" i="16"/>
  <c r="AK253" i="16"/>
  <c r="AJ254" i="17"/>
  <c r="AK253" i="17"/>
  <c r="AJ256" i="28"/>
  <c r="AK255" i="28"/>
  <c r="AM255" i="28"/>
  <c r="AN255" i="28"/>
  <c r="J228" i="72" a="1"/>
  <c r="J228" i="70" a="1"/>
  <c r="U118" i="68" a="1"/>
  <c r="U118" i="70" a="1"/>
  <c r="J228" i="72" l="1"/>
  <c r="J228" i="70"/>
  <c r="U118" i="68"/>
  <c r="V118" i="68" s="1"/>
  <c r="S118" i="68" s="1"/>
  <c r="T119" i="68" s="1"/>
  <c r="U118" i="70"/>
  <c r="V118" i="70" s="1"/>
  <c r="S118" i="70" s="1"/>
  <c r="T119" i="70" s="1"/>
  <c r="AN253" i="16"/>
  <c r="A230" i="72"/>
  <c r="A230" i="70"/>
  <c r="A230" i="68"/>
  <c r="AM253" i="17"/>
  <c r="AN253" i="17"/>
  <c r="AK254" i="16"/>
  <c r="AJ255" i="16"/>
  <c r="AK254" i="17"/>
  <c r="AJ255" i="17"/>
  <c r="AN256" i="28"/>
  <c r="AK256" i="28"/>
  <c r="AJ257" i="28"/>
  <c r="AM256" i="28"/>
  <c r="J229" i="72" a="1"/>
  <c r="C17" i="73" a="1"/>
  <c r="C17" i="71" a="1"/>
  <c r="J229" i="70" a="1"/>
  <c r="J229" i="72" l="1"/>
  <c r="J229" i="70"/>
  <c r="C17" i="71"/>
  <c r="C17" i="73"/>
  <c r="AN254" i="16"/>
  <c r="A231" i="72"/>
  <c r="A231" i="70"/>
  <c r="A231" i="68"/>
  <c r="AM254" i="17"/>
  <c r="AN254" i="17"/>
  <c r="AN255" i="16"/>
  <c r="AM255" i="16"/>
  <c r="AK255" i="16"/>
  <c r="AJ256" i="16"/>
  <c r="AK255" i="17"/>
  <c r="AJ256" i="17"/>
  <c r="AJ258" i="28"/>
  <c r="AN257" i="28"/>
  <c r="AM257" i="28"/>
  <c r="AK257" i="28"/>
  <c r="J230" i="72" a="1"/>
  <c r="U119" i="68" a="1"/>
  <c r="B17" i="71" a="1"/>
  <c r="J230" i="70" a="1"/>
  <c r="C18" i="73" a="1"/>
  <c r="U119" i="70" a="1"/>
  <c r="B17" i="73" a="1"/>
  <c r="C18" i="71" a="1"/>
  <c r="B18" i="73" a="1"/>
  <c r="J230" i="72" l="1"/>
  <c r="J230" i="70"/>
  <c r="U119" i="68"/>
  <c r="V119" i="68" s="1"/>
  <c r="S119" i="68" s="1"/>
  <c r="T120" i="68" s="1"/>
  <c r="U119" i="70"/>
  <c r="V119" i="70" s="1"/>
  <c r="S119" i="70" s="1"/>
  <c r="T120" i="70" s="1"/>
  <c r="C18" i="71"/>
  <c r="B17" i="71"/>
  <c r="K17" i="71" s="1"/>
  <c r="C18" i="73"/>
  <c r="B18" i="73"/>
  <c r="B17" i="73"/>
  <c r="AN255" i="17"/>
  <c r="AM255" i="17"/>
  <c r="AJ257" i="16"/>
  <c r="AN256" i="16"/>
  <c r="AM256" i="16"/>
  <c r="AK256" i="16"/>
  <c r="AJ257" i="17"/>
  <c r="AK256" i="17"/>
  <c r="AJ259" i="28"/>
  <c r="AN258" i="28"/>
  <c r="AM258" i="28"/>
  <c r="AK258" i="28"/>
  <c r="J231" i="72" a="1"/>
  <c r="J231" i="70" a="1"/>
  <c r="J231" i="68" a="1"/>
  <c r="C19" i="73" a="1"/>
  <c r="B18" i="71" a="1"/>
  <c r="C19" i="71" a="1"/>
  <c r="B19" i="73" a="1"/>
  <c r="L18" i="71" l="1"/>
  <c r="J231" i="70"/>
  <c r="J231" i="72"/>
  <c r="J231" i="68"/>
  <c r="C19" i="71"/>
  <c r="B18" i="71"/>
  <c r="C19" i="73"/>
  <c r="B19" i="73"/>
  <c r="AM256" i="17"/>
  <c r="AN256" i="17"/>
  <c r="AJ258" i="16"/>
  <c r="AN257" i="16"/>
  <c r="AM257" i="16"/>
  <c r="AK257" i="16"/>
  <c r="AJ258" i="17"/>
  <c r="AK257" i="17"/>
  <c r="AJ260" i="28"/>
  <c r="AN259" i="28"/>
  <c r="AM259" i="28"/>
  <c r="AK259" i="28"/>
  <c r="C20" i="73" a="1"/>
  <c r="M18" i="71" a="1"/>
  <c r="B20" i="73" a="1"/>
  <c r="U120" i="68" a="1"/>
  <c r="C20" i="71" a="1"/>
  <c r="U120" i="70" a="1"/>
  <c r="B19" i="71" a="1"/>
  <c r="M18" i="71" l="1"/>
  <c r="N18" i="71" s="1"/>
  <c r="U120" i="68"/>
  <c r="V120" i="68" s="1"/>
  <c r="S120" i="68" s="1"/>
  <c r="T121" i="68" s="1"/>
  <c r="U120" i="70"/>
  <c r="V120" i="70" s="1"/>
  <c r="S120" i="70" s="1"/>
  <c r="T121" i="70" s="1"/>
  <c r="C20" i="71"/>
  <c r="B19" i="71"/>
  <c r="C20" i="73"/>
  <c r="B20" i="73"/>
  <c r="AM257" i="17"/>
  <c r="AN257" i="17"/>
  <c r="AK258" i="16"/>
  <c r="AJ259" i="16"/>
  <c r="AN258" i="16"/>
  <c r="AM258" i="16"/>
  <c r="AJ259" i="17"/>
  <c r="AK258" i="17"/>
  <c r="AN260" i="28"/>
  <c r="AK260" i="28"/>
  <c r="AM260" i="28"/>
  <c r="AJ261" i="28"/>
  <c r="C21" i="73" a="1"/>
  <c r="C21" i="71" a="1"/>
  <c r="B21" i="73" a="1"/>
  <c r="B20" i="71" a="1"/>
  <c r="K18" i="71" l="1"/>
  <c r="C21" i="71"/>
  <c r="B20" i="71"/>
  <c r="B21" i="73"/>
  <c r="C21" i="73"/>
  <c r="AM258" i="17"/>
  <c r="AN258" i="17"/>
  <c r="AN259" i="16"/>
  <c r="AM259" i="16"/>
  <c r="AK259" i="16"/>
  <c r="AJ260" i="16"/>
  <c r="AK259" i="17"/>
  <c r="AJ260" i="17"/>
  <c r="AJ262" i="28"/>
  <c r="AN261" i="28"/>
  <c r="AM261" i="28"/>
  <c r="AK261" i="28"/>
  <c r="C22" i="71" a="1"/>
  <c r="C22" i="73" a="1"/>
  <c r="U121" i="70" a="1"/>
  <c r="B21" i="71" a="1"/>
  <c r="B22" i="73" a="1"/>
  <c r="U121" i="68" a="1"/>
  <c r="L19" i="71" l="1"/>
  <c r="U121" i="68"/>
  <c r="V121" i="68" s="1"/>
  <c r="S121" i="68" s="1"/>
  <c r="T122" i="68" s="1"/>
  <c r="U121" i="70"/>
  <c r="V121" i="70" s="1"/>
  <c r="S121" i="70" s="1"/>
  <c r="T122" i="70" s="1"/>
  <c r="C22" i="71"/>
  <c r="B21" i="71"/>
  <c r="C22" i="73"/>
  <c r="B22" i="73"/>
  <c r="AM259" i="17"/>
  <c r="AN259" i="17"/>
  <c r="AJ261" i="16"/>
  <c r="AN260" i="16"/>
  <c r="AM260" i="16"/>
  <c r="AK260" i="16"/>
  <c r="AJ261" i="17"/>
  <c r="AK260" i="17"/>
  <c r="AJ263" i="28"/>
  <c r="AN262" i="28"/>
  <c r="AM262" i="28"/>
  <c r="AK262" i="28"/>
  <c r="C23" i="71" a="1"/>
  <c r="C23" i="73" a="1"/>
  <c r="M19" i="71" a="1"/>
  <c r="B22" i="71" a="1"/>
  <c r="B23" i="73" a="1"/>
  <c r="M19" i="71" l="1"/>
  <c r="N19" i="71" s="1"/>
  <c r="C23" i="71"/>
  <c r="B22" i="71"/>
  <c r="C23" i="73"/>
  <c r="B23" i="73"/>
  <c r="AM260" i="17"/>
  <c r="AN260" i="17"/>
  <c r="AJ262" i="16"/>
  <c r="AN261" i="16"/>
  <c r="AM261" i="16"/>
  <c r="AK261" i="16"/>
  <c r="AJ262" i="17"/>
  <c r="AK261" i="17"/>
  <c r="AJ264" i="28"/>
  <c r="AK263" i="28"/>
  <c r="AN263" i="28"/>
  <c r="AM263" i="28"/>
  <c r="C24" i="71" a="1"/>
  <c r="B24" i="73" a="1"/>
  <c r="C24" i="73" a="1"/>
  <c r="U122" i="70" a="1"/>
  <c r="U122" i="68" a="1"/>
  <c r="B23" i="71" a="1"/>
  <c r="K19" i="71" l="1"/>
  <c r="U122" i="68"/>
  <c r="V122" i="68" s="1"/>
  <c r="S122" i="68" s="1"/>
  <c r="T123" i="68" s="1"/>
  <c r="U122" i="70"/>
  <c r="V122" i="70" s="1"/>
  <c r="S122" i="70" s="1"/>
  <c r="T123" i="70" s="1"/>
  <c r="C24" i="71"/>
  <c r="B23" i="71"/>
  <c r="C24" i="73"/>
  <c r="B24" i="73"/>
  <c r="AN261" i="17"/>
  <c r="AM261" i="17"/>
  <c r="AK262" i="16"/>
  <c r="AJ263" i="16"/>
  <c r="AN262" i="16"/>
  <c r="AM262" i="16"/>
  <c r="AJ263" i="17"/>
  <c r="AK262" i="17"/>
  <c r="AN264" i="28"/>
  <c r="AK264" i="28"/>
  <c r="AJ265" i="28"/>
  <c r="AM264" i="28"/>
  <c r="C25" i="73" a="1"/>
  <c r="B25" i="73" a="1"/>
  <c r="C25" i="71" a="1"/>
  <c r="B24" i="71" a="1"/>
  <c r="L20" i="71" l="1"/>
  <c r="C25" i="71"/>
  <c r="B24" i="71"/>
  <c r="B25" i="73"/>
  <c r="C25" i="73"/>
  <c r="AM262" i="17"/>
  <c r="AN262" i="17"/>
  <c r="AN263" i="16"/>
  <c r="AM263" i="16"/>
  <c r="AK263" i="16"/>
  <c r="AJ264" i="16"/>
  <c r="AK263" i="17"/>
  <c r="AJ264" i="17"/>
  <c r="AJ266" i="28"/>
  <c r="AN265" i="28"/>
  <c r="AM265" i="28"/>
  <c r="AK265" i="28"/>
  <c r="U123" i="70" a="1"/>
  <c r="M20" i="71" a="1"/>
  <c r="U123" i="68" a="1"/>
  <c r="B25" i="71" a="1"/>
  <c r="B26" i="73" a="1"/>
  <c r="C26" i="73" a="1"/>
  <c r="C26" i="71" a="1"/>
  <c r="M20" i="71" l="1"/>
  <c r="N20" i="71" s="1"/>
  <c r="U123" i="68"/>
  <c r="V123" i="68" s="1"/>
  <c r="S123" i="68" s="1"/>
  <c r="T124" i="68" s="1"/>
  <c r="U123" i="70"/>
  <c r="V123" i="70" s="1"/>
  <c r="S123" i="70" s="1"/>
  <c r="T124" i="70" s="1"/>
  <c r="C26" i="71"/>
  <c r="B25" i="71"/>
  <c r="C26" i="73"/>
  <c r="B26" i="73"/>
  <c r="AM263" i="17"/>
  <c r="AN263" i="17"/>
  <c r="AJ265" i="16"/>
  <c r="AN264" i="16"/>
  <c r="AM264" i="16"/>
  <c r="AK264" i="16"/>
  <c r="AK264" i="17"/>
  <c r="AJ265" i="17"/>
  <c r="AJ267" i="28"/>
  <c r="AN266" i="28"/>
  <c r="AM266" i="28"/>
  <c r="AK266" i="28"/>
  <c r="B26" i="71" a="1"/>
  <c r="C27" i="73" a="1"/>
  <c r="C27" i="71" a="1"/>
  <c r="B27" i="73" a="1"/>
  <c r="K20" i="71" l="1"/>
  <c r="C27" i="71"/>
  <c r="B26" i="71"/>
  <c r="C27" i="73"/>
  <c r="B27" i="73"/>
  <c r="AM264" i="17"/>
  <c r="AN264" i="17"/>
  <c r="AJ266" i="16"/>
  <c r="AN265" i="16"/>
  <c r="AM265" i="16"/>
  <c r="AK265" i="16"/>
  <c r="AJ266" i="17"/>
  <c r="AK265" i="17"/>
  <c r="AJ268" i="28"/>
  <c r="AN267" i="28"/>
  <c r="AM267" i="28"/>
  <c r="AK267" i="28"/>
  <c r="B28" i="73" a="1"/>
  <c r="U124" i="68" a="1"/>
  <c r="C28" i="73" a="1"/>
  <c r="U124" i="70" a="1"/>
  <c r="C28" i="71" a="1"/>
  <c r="B27" i="71" a="1"/>
  <c r="L21" i="71" l="1"/>
  <c r="U124" i="68"/>
  <c r="V124" i="68" s="1"/>
  <c r="S124" i="68" s="1"/>
  <c r="T125" i="68" s="1"/>
  <c r="U124" i="70"/>
  <c r="V124" i="70" s="1"/>
  <c r="S124" i="70" s="1"/>
  <c r="T125" i="70" s="1"/>
  <c r="C28" i="71"/>
  <c r="B27" i="71"/>
  <c r="C28" i="73"/>
  <c r="B28" i="73"/>
  <c r="AM265" i="17"/>
  <c r="AN265" i="17"/>
  <c r="AK266" i="16"/>
  <c r="AJ267" i="16"/>
  <c r="AN266" i="16"/>
  <c r="AM266" i="16"/>
  <c r="AJ267" i="17"/>
  <c r="AK266" i="17"/>
  <c r="AN268" i="28"/>
  <c r="AK268" i="28"/>
  <c r="AM268" i="28"/>
  <c r="AJ269" i="28"/>
  <c r="C29" i="71" a="1"/>
  <c r="B28" i="71" a="1"/>
  <c r="M21" i="71" a="1"/>
  <c r="B29" i="73" a="1"/>
  <c r="C29" i="73" a="1"/>
  <c r="M21" i="71" l="1"/>
  <c r="N21" i="71" s="1"/>
  <c r="C29" i="71"/>
  <c r="B28" i="71"/>
  <c r="B29" i="73"/>
  <c r="C29" i="73"/>
  <c r="AN266" i="17"/>
  <c r="AM266" i="17"/>
  <c r="AN267" i="16"/>
  <c r="AM267" i="16"/>
  <c r="AK267" i="16"/>
  <c r="AJ268" i="16"/>
  <c r="AK267" i="17"/>
  <c r="AJ268" i="17"/>
  <c r="AJ270" i="28"/>
  <c r="AN269" i="28"/>
  <c r="AM269" i="28"/>
  <c r="AK269" i="28"/>
  <c r="B29" i="71" a="1"/>
  <c r="B30" i="73" a="1"/>
  <c r="C30" i="71" a="1"/>
  <c r="C30" i="73" a="1"/>
  <c r="U125" i="68" a="1"/>
  <c r="U125" i="70" a="1"/>
  <c r="K21" i="71" l="1"/>
  <c r="U125" i="68"/>
  <c r="V125" i="68" s="1"/>
  <c r="S125" i="68" s="1"/>
  <c r="T126" i="68" s="1"/>
  <c r="U125" i="70"/>
  <c r="V125" i="70" s="1"/>
  <c r="S125" i="70" s="1"/>
  <c r="T126" i="70" s="1"/>
  <c r="C30" i="71"/>
  <c r="B29" i="71"/>
  <c r="C30" i="73"/>
  <c r="B30" i="73"/>
  <c r="AM267" i="17"/>
  <c r="AN267" i="17"/>
  <c r="AJ269" i="16"/>
  <c r="AN268" i="16"/>
  <c r="AM268" i="16"/>
  <c r="AK268" i="16"/>
  <c r="AK268" i="17"/>
  <c r="AJ269" i="17"/>
  <c r="AJ271" i="28"/>
  <c r="AN270" i="28"/>
  <c r="AM270" i="28"/>
  <c r="AK270" i="28"/>
  <c r="C31" i="73" a="1"/>
  <c r="B30" i="71" a="1"/>
  <c r="B31" i="73" a="1"/>
  <c r="C31" i="71" a="1"/>
  <c r="L22" i="71" l="1"/>
  <c r="C31" i="71"/>
  <c r="B30" i="71"/>
  <c r="C31" i="73"/>
  <c r="B31" i="73"/>
  <c r="AM268" i="17"/>
  <c r="AN268" i="17"/>
  <c r="AJ270" i="16"/>
  <c r="AN269" i="16"/>
  <c r="AM269" i="16"/>
  <c r="AK269" i="16"/>
  <c r="AJ270" i="17"/>
  <c r="AK269" i="17"/>
  <c r="AJ272" i="28"/>
  <c r="AK271" i="28"/>
  <c r="AN271" i="28"/>
  <c r="AM271" i="28"/>
  <c r="B31" i="71" a="1"/>
  <c r="C32" i="73" a="1"/>
  <c r="B32" i="73" a="1"/>
  <c r="C32" i="71" a="1"/>
  <c r="U126" i="70" a="1"/>
  <c r="U126" i="68" a="1"/>
  <c r="M22" i="71" a="1"/>
  <c r="M22" i="71" l="1"/>
  <c r="N22" i="71" s="1"/>
  <c r="U126" i="68"/>
  <c r="V126" i="68" s="1"/>
  <c r="S126" i="68" s="1"/>
  <c r="T127" i="68" s="1"/>
  <c r="U126" i="70"/>
  <c r="V126" i="70" s="1"/>
  <c r="S126" i="70" s="1"/>
  <c r="T127" i="70" s="1"/>
  <c r="C32" i="71"/>
  <c r="B31" i="71"/>
  <c r="C32" i="73"/>
  <c r="B32" i="73"/>
  <c r="AM269" i="17"/>
  <c r="AN269" i="17"/>
  <c r="AK270" i="16"/>
  <c r="AJ271" i="16"/>
  <c r="AN270" i="16"/>
  <c r="AM270" i="16"/>
  <c r="AJ271" i="17"/>
  <c r="AK270" i="17"/>
  <c r="AN272" i="28"/>
  <c r="AK272" i="28"/>
  <c r="AJ273" i="28"/>
  <c r="AM272" i="28"/>
  <c r="B32" i="71" a="1"/>
  <c r="C33" i="71" a="1"/>
  <c r="C33" i="73" a="1"/>
  <c r="B33" i="73" a="1"/>
  <c r="K22" i="71" l="1"/>
  <c r="C33" i="71"/>
  <c r="B32" i="71"/>
  <c r="B33" i="73"/>
  <c r="C33" i="73"/>
  <c r="AM270" i="17"/>
  <c r="AN270" i="17"/>
  <c r="AN271" i="16"/>
  <c r="AM271" i="16"/>
  <c r="AK271" i="16"/>
  <c r="AJ272" i="16"/>
  <c r="AK271" i="17"/>
  <c r="AJ272" i="17"/>
  <c r="AJ274" i="28"/>
  <c r="AN273" i="28"/>
  <c r="AM273" i="28"/>
  <c r="AK273" i="28"/>
  <c r="B34" i="73" a="1"/>
  <c r="C34" i="71" a="1"/>
  <c r="U127" i="68" a="1"/>
  <c r="B33" i="71" a="1"/>
  <c r="C34" i="73" a="1"/>
  <c r="U127" i="70" a="1"/>
  <c r="L23" i="71" l="1"/>
  <c r="U127" i="68"/>
  <c r="V127" i="68" s="1"/>
  <c r="S127" i="68" s="1"/>
  <c r="T128" i="68" s="1"/>
  <c r="U127" i="70"/>
  <c r="V127" i="70" s="1"/>
  <c r="S127" i="70" s="1"/>
  <c r="T128" i="70" s="1"/>
  <c r="C34" i="71"/>
  <c r="B33" i="71"/>
  <c r="C34" i="73"/>
  <c r="B34" i="73"/>
  <c r="AN271" i="17"/>
  <c r="AM271" i="17"/>
  <c r="AJ273" i="16"/>
  <c r="AN272" i="16"/>
  <c r="AM272" i="16"/>
  <c r="AK272" i="16"/>
  <c r="AJ273" i="17"/>
  <c r="AK272" i="17"/>
  <c r="AJ275" i="28"/>
  <c r="AN274" i="28"/>
  <c r="AM274" i="28"/>
  <c r="AK274" i="28"/>
  <c r="C35" i="71" a="1"/>
  <c r="B35" i="73" a="1"/>
  <c r="B34" i="71" a="1"/>
  <c r="C35" i="73" a="1"/>
  <c r="M23" i="71" a="1"/>
  <c r="M23" i="71" l="1"/>
  <c r="N23" i="71" s="1"/>
  <c r="C35" i="71"/>
  <c r="B34" i="71"/>
  <c r="C35" i="73"/>
  <c r="B35" i="73"/>
  <c r="AM272" i="17"/>
  <c r="AN272" i="17"/>
  <c r="AJ274" i="16"/>
  <c r="AN273" i="16"/>
  <c r="AM273" i="16"/>
  <c r="AK273" i="16"/>
  <c r="AJ274" i="17"/>
  <c r="AK273" i="17"/>
  <c r="AJ276" i="28"/>
  <c r="AN275" i="28"/>
  <c r="AM275" i="28"/>
  <c r="AK275" i="28"/>
  <c r="C36" i="71" a="1"/>
  <c r="B36" i="73" a="1"/>
  <c r="U128" i="68" a="1"/>
  <c r="B35" i="71" a="1"/>
  <c r="C36" i="73" a="1"/>
  <c r="U128" i="70" a="1"/>
  <c r="K23" i="71" l="1"/>
  <c r="U128" i="68"/>
  <c r="V128" i="68" s="1"/>
  <c r="S128" i="68" s="1"/>
  <c r="T129" i="68" s="1"/>
  <c r="U128" i="70"/>
  <c r="V128" i="70" s="1"/>
  <c r="S128" i="70" s="1"/>
  <c r="T129" i="70" s="1"/>
  <c r="C36" i="71"/>
  <c r="B35" i="71"/>
  <c r="C36" i="73"/>
  <c r="B36" i="73"/>
  <c r="AM273" i="17"/>
  <c r="AN273" i="17"/>
  <c r="AK274" i="16"/>
  <c r="AJ275" i="16"/>
  <c r="AN274" i="16"/>
  <c r="AM274" i="16"/>
  <c r="AJ275" i="17"/>
  <c r="AK274" i="17"/>
  <c r="AN276" i="28"/>
  <c r="AK276" i="28"/>
  <c r="AM276" i="28"/>
  <c r="AJ277" i="28"/>
  <c r="C37" i="71" a="1"/>
  <c r="B36" i="71" a="1"/>
  <c r="C37" i="73" a="1"/>
  <c r="B37" i="73" a="1"/>
  <c r="L24" i="71" l="1"/>
  <c r="C37" i="71"/>
  <c r="B36" i="71"/>
  <c r="B37" i="73"/>
  <c r="C37" i="73"/>
  <c r="AM274" i="17"/>
  <c r="AN274" i="17"/>
  <c r="AN275" i="16"/>
  <c r="AM275" i="16"/>
  <c r="AK275" i="16"/>
  <c r="AJ276" i="16"/>
  <c r="AK275" i="17"/>
  <c r="AJ276" i="17"/>
  <c r="AJ278" i="28"/>
  <c r="AN277" i="28"/>
  <c r="AM277" i="28"/>
  <c r="AK277" i="28"/>
  <c r="M24" i="71" a="1"/>
  <c r="U129" i="70" a="1"/>
  <c r="B37" i="71" a="1"/>
  <c r="C38" i="71" a="1"/>
  <c r="C38" i="73" a="1"/>
  <c r="U129" i="68" a="1"/>
  <c r="B38" i="73" a="1"/>
  <c r="M24" i="71" l="1"/>
  <c r="N24" i="71" s="1"/>
  <c r="U129" i="68"/>
  <c r="V129" i="68" s="1"/>
  <c r="S129" i="68" s="1"/>
  <c r="T130" i="68" s="1"/>
  <c r="U129" i="70"/>
  <c r="V129" i="70" s="1"/>
  <c r="S129" i="70" s="1"/>
  <c r="T130" i="70" s="1"/>
  <c r="B37" i="71"/>
  <c r="C38" i="71"/>
  <c r="C38" i="73"/>
  <c r="B38" i="73"/>
  <c r="AM275" i="17"/>
  <c r="AN275" i="17"/>
  <c r="AJ277" i="16"/>
  <c r="AN276" i="16"/>
  <c r="AM276" i="16"/>
  <c r="AK276" i="16"/>
  <c r="AJ277" i="17"/>
  <c r="AK276" i="17"/>
  <c r="AJ279" i="28"/>
  <c r="AN278" i="28"/>
  <c r="AM278" i="28"/>
  <c r="AK278" i="28"/>
  <c r="B39" i="73" a="1"/>
  <c r="C39" i="71" a="1"/>
  <c r="B38" i="71" a="1"/>
  <c r="C39" i="73" a="1"/>
  <c r="K24" i="71" l="1"/>
  <c r="C39" i="71"/>
  <c r="B38" i="71"/>
  <c r="C39" i="73"/>
  <c r="B39" i="73"/>
  <c r="AM276" i="17"/>
  <c r="AN276" i="17"/>
  <c r="AJ278" i="16"/>
  <c r="AN277" i="16"/>
  <c r="AM277" i="16"/>
  <c r="AK277" i="16"/>
  <c r="AJ278" i="17"/>
  <c r="AK277" i="17"/>
  <c r="AJ280" i="28"/>
  <c r="AK279" i="28"/>
  <c r="AN279" i="28"/>
  <c r="AM279" i="28"/>
  <c r="C40" i="71" a="1"/>
  <c r="B39" i="71" a="1"/>
  <c r="B40" i="73" a="1"/>
  <c r="C40" i="73" a="1"/>
  <c r="U130" i="68" a="1"/>
  <c r="U130" i="70" a="1"/>
  <c r="L25" i="71" l="1"/>
  <c r="U130" i="68"/>
  <c r="V130" i="68" s="1"/>
  <c r="S130" i="68" s="1"/>
  <c r="T131" i="68" s="1"/>
  <c r="U130" i="70"/>
  <c r="V130" i="70" s="1"/>
  <c r="S130" i="70" s="1"/>
  <c r="T131" i="70" s="1"/>
  <c r="C40" i="71"/>
  <c r="B39" i="71"/>
  <c r="C40" i="73"/>
  <c r="B40" i="73"/>
  <c r="AN277" i="17"/>
  <c r="AM277" i="17"/>
  <c r="AK278" i="16"/>
  <c r="AJ279" i="16"/>
  <c r="AN278" i="16"/>
  <c r="AM278" i="16"/>
  <c r="AJ279" i="17"/>
  <c r="AK278" i="17"/>
  <c r="AN280" i="28"/>
  <c r="AK280" i="28"/>
  <c r="AJ281" i="28"/>
  <c r="AM280" i="28"/>
  <c r="C41" i="71" a="1"/>
  <c r="B41" i="73" a="1"/>
  <c r="C41" i="73" a="1"/>
  <c r="B40" i="71" a="1"/>
  <c r="M25" i="71" a="1"/>
  <c r="M25" i="71" l="1"/>
  <c r="N25" i="71" s="1"/>
  <c r="C41" i="71"/>
  <c r="B40" i="71"/>
  <c r="B41" i="73"/>
  <c r="C41" i="73"/>
  <c r="AM278" i="17"/>
  <c r="AN278" i="17"/>
  <c r="AN279" i="16"/>
  <c r="AM279" i="16"/>
  <c r="AK279" i="16"/>
  <c r="AJ280" i="16"/>
  <c r="AK279" i="17"/>
  <c r="AJ280" i="17"/>
  <c r="AJ282" i="28"/>
  <c r="AN281" i="28"/>
  <c r="AM281" i="28"/>
  <c r="AK281" i="28"/>
  <c r="U131" i="68" a="1"/>
  <c r="U131" i="70" a="1"/>
  <c r="C42" i="71" a="1"/>
  <c r="B42" i="73" a="1"/>
  <c r="B41" i="71" a="1"/>
  <c r="C42" i="73" a="1"/>
  <c r="K25" i="71" l="1"/>
  <c r="U131" i="68"/>
  <c r="V131" i="68" s="1"/>
  <c r="S131" i="68" s="1"/>
  <c r="T132" i="68" s="1"/>
  <c r="U131" i="70"/>
  <c r="V131" i="70" s="1"/>
  <c r="S131" i="70" s="1"/>
  <c r="T132" i="70" s="1"/>
  <c r="B41" i="71"/>
  <c r="C42" i="71"/>
  <c r="C42" i="73"/>
  <c r="B42" i="73"/>
  <c r="AM279" i="17"/>
  <c r="AN279" i="17"/>
  <c r="AJ281" i="16"/>
  <c r="AN280" i="16"/>
  <c r="AM280" i="16"/>
  <c r="AK280" i="16"/>
  <c r="AJ281" i="17"/>
  <c r="AK280" i="17"/>
  <c r="AJ283" i="28"/>
  <c r="AN282" i="28"/>
  <c r="AM282" i="28"/>
  <c r="AK282" i="28"/>
  <c r="C43" i="73" a="1"/>
  <c r="C43" i="71" a="1"/>
  <c r="B42" i="71" a="1"/>
  <c r="B43" i="73" a="1"/>
  <c r="L26" i="71" l="1"/>
  <c r="C43" i="71"/>
  <c r="B42" i="71"/>
  <c r="C43" i="73"/>
  <c r="B43" i="73"/>
  <c r="AM280" i="17"/>
  <c r="AN280" i="17"/>
  <c r="AJ282" i="16"/>
  <c r="AN281" i="16"/>
  <c r="AM281" i="16"/>
  <c r="AK281" i="16"/>
  <c r="AJ282" i="17"/>
  <c r="AK281" i="17"/>
  <c r="AJ284" i="28"/>
  <c r="AN283" i="28"/>
  <c r="AM283" i="28"/>
  <c r="AK283" i="28"/>
  <c r="C44" i="73" a="1"/>
  <c r="U132" i="70" a="1"/>
  <c r="U132" i="68" a="1"/>
  <c r="C44" i="71" a="1"/>
  <c r="B44" i="73" a="1"/>
  <c r="B43" i="71" a="1"/>
  <c r="M26" i="71" a="1"/>
  <c r="M26" i="71" l="1"/>
  <c r="N26" i="71" s="1"/>
  <c r="U132" i="68"/>
  <c r="V132" i="68" s="1"/>
  <c r="S132" i="68" s="1"/>
  <c r="T133" i="68" s="1"/>
  <c r="U132" i="70"/>
  <c r="V132" i="70" s="1"/>
  <c r="S132" i="70" s="1"/>
  <c r="T133" i="70" s="1"/>
  <c r="C44" i="71"/>
  <c r="B43" i="71"/>
  <c r="C44" i="73"/>
  <c r="B44" i="73"/>
  <c r="AM281" i="17"/>
  <c r="AN281" i="17"/>
  <c r="AK282" i="16"/>
  <c r="AJ283" i="16"/>
  <c r="AN282" i="16"/>
  <c r="AM282" i="16"/>
  <c r="AJ283" i="17"/>
  <c r="AK282" i="17"/>
  <c r="AN284" i="28"/>
  <c r="AK284" i="28"/>
  <c r="AM284" i="28"/>
  <c r="AJ285" i="28"/>
  <c r="B44" i="71" a="1"/>
  <c r="C45" i="71" a="1"/>
  <c r="C45" i="73" a="1"/>
  <c r="B45" i="73" a="1"/>
  <c r="K26" i="71" l="1"/>
  <c r="C45" i="71"/>
  <c r="B44" i="71"/>
  <c r="B45" i="73"/>
  <c r="C45" i="73"/>
  <c r="AN282" i="17"/>
  <c r="AM282" i="17"/>
  <c r="AN283" i="16"/>
  <c r="AM283" i="16"/>
  <c r="AK283" i="16"/>
  <c r="AJ284" i="16"/>
  <c r="AK283" i="17"/>
  <c r="AJ284" i="17"/>
  <c r="AJ286" i="28"/>
  <c r="AN285" i="28"/>
  <c r="AM285" i="28"/>
  <c r="AK285" i="28"/>
  <c r="C46" i="71" a="1"/>
  <c r="C46" i="73" a="1"/>
  <c r="U133" i="70" a="1"/>
  <c r="U133" i="68" a="1"/>
  <c r="B45" i="71" a="1"/>
  <c r="B46" i="73" a="1"/>
  <c r="L27" i="71" l="1"/>
  <c r="U133" i="68"/>
  <c r="V133" i="68" s="1"/>
  <c r="S133" i="68" s="1"/>
  <c r="T134" i="68" s="1"/>
  <c r="U133" i="70"/>
  <c r="V133" i="70" s="1"/>
  <c r="S133" i="70" s="1"/>
  <c r="T134" i="70" s="1"/>
  <c r="C46" i="71"/>
  <c r="B45" i="71"/>
  <c r="C46" i="73"/>
  <c r="B46" i="73"/>
  <c r="AM283" i="17"/>
  <c r="AN283" i="17"/>
  <c r="AJ285" i="16"/>
  <c r="AN284" i="16"/>
  <c r="AM284" i="16"/>
  <c r="AK284" i="16"/>
  <c r="AK284" i="17"/>
  <c r="AJ285" i="17"/>
  <c r="AJ287" i="28"/>
  <c r="AN286" i="28"/>
  <c r="AM286" i="28"/>
  <c r="AK286" i="28"/>
  <c r="B46" i="71" a="1"/>
  <c r="C47" i="71" a="1"/>
  <c r="C47" i="73" a="1"/>
  <c r="M27" i="71" a="1"/>
  <c r="B47" i="73" a="1"/>
  <c r="M27" i="71" l="1"/>
  <c r="N27" i="71" s="1"/>
  <c r="C47" i="71"/>
  <c r="B46" i="71"/>
  <c r="C47" i="73"/>
  <c r="B47" i="73"/>
  <c r="AM284" i="17"/>
  <c r="AN284" i="17"/>
  <c r="AJ286" i="16"/>
  <c r="AN285" i="16"/>
  <c r="AM285" i="16"/>
  <c r="AK285" i="16"/>
  <c r="AJ286" i="17"/>
  <c r="AK285" i="17"/>
  <c r="AJ288" i="28"/>
  <c r="AK287" i="28"/>
  <c r="AM287" i="28"/>
  <c r="AN287" i="28"/>
  <c r="B47" i="71" a="1"/>
  <c r="C48" i="73" a="1"/>
  <c r="U134" i="70" a="1"/>
  <c r="C48" i="71" a="1"/>
  <c r="B48" i="73" a="1"/>
  <c r="U134" i="68" a="1"/>
  <c r="K27" i="71" l="1"/>
  <c r="U134" i="68"/>
  <c r="V134" i="68" s="1"/>
  <c r="S134" i="68" s="1"/>
  <c r="T135" i="68" s="1"/>
  <c r="U134" i="70"/>
  <c r="V134" i="70" s="1"/>
  <c r="S134" i="70" s="1"/>
  <c r="T135" i="70" s="1"/>
  <c r="C48" i="71"/>
  <c r="B47" i="71"/>
  <c r="C48" i="73"/>
  <c r="B48" i="73"/>
  <c r="AM285" i="17"/>
  <c r="AN285" i="17"/>
  <c r="AK286" i="16"/>
  <c r="AJ287" i="16"/>
  <c r="AN286" i="16"/>
  <c r="AM286" i="16"/>
  <c r="AJ287" i="17"/>
  <c r="AK286" i="17"/>
  <c r="AN288" i="28"/>
  <c r="AM288" i="28"/>
  <c r="AK288" i="28"/>
  <c r="AJ289" i="28"/>
  <c r="B49" i="73" a="1"/>
  <c r="B48" i="71" a="1"/>
  <c r="C49" i="71" a="1"/>
  <c r="C49" i="73" a="1"/>
  <c r="L28" i="71" l="1"/>
  <c r="C49" i="71"/>
  <c r="B48" i="71"/>
  <c r="B49" i="73"/>
  <c r="C49" i="73"/>
  <c r="AM286" i="17"/>
  <c r="AN286" i="17"/>
  <c r="AN287" i="16"/>
  <c r="AM287" i="16"/>
  <c r="AK287" i="16"/>
  <c r="AJ288" i="16"/>
  <c r="AK287" i="17"/>
  <c r="AJ288" i="17"/>
  <c r="AJ290" i="28"/>
  <c r="AN289" i="28"/>
  <c r="AM289" i="28"/>
  <c r="AK289" i="28"/>
  <c r="B49" i="71" a="1"/>
  <c r="U135" i="68" a="1"/>
  <c r="M28" i="71" a="1"/>
  <c r="B50" i="73" a="1"/>
  <c r="C50" i="71" a="1"/>
  <c r="C50" i="73" a="1"/>
  <c r="U135" i="70" a="1"/>
  <c r="M28" i="71" l="1"/>
  <c r="N28" i="71" s="1"/>
  <c r="U135" i="68"/>
  <c r="V135" i="68" s="1"/>
  <c r="S135" i="68" s="1"/>
  <c r="T136" i="68" s="1"/>
  <c r="U135" i="70"/>
  <c r="V135" i="70" s="1"/>
  <c r="S135" i="70" s="1"/>
  <c r="T136" i="70" s="1"/>
  <c r="C50" i="71"/>
  <c r="B49" i="71"/>
  <c r="C50" i="73"/>
  <c r="B50" i="73"/>
  <c r="AN287" i="17"/>
  <c r="AM287" i="17"/>
  <c r="AJ289" i="16"/>
  <c r="AN288" i="16"/>
  <c r="AM288" i="16"/>
  <c r="AK288" i="16"/>
  <c r="AJ289" i="17"/>
  <c r="AK288" i="17"/>
  <c r="AJ291" i="28"/>
  <c r="AN290" i="28"/>
  <c r="AK290" i="28"/>
  <c r="AM290" i="28"/>
  <c r="C51" i="73" a="1"/>
  <c r="B50" i="71" a="1"/>
  <c r="B51" i="73" a="1"/>
  <c r="C51" i="71" a="1"/>
  <c r="K28" i="71" l="1"/>
  <c r="C51" i="71"/>
  <c r="B50" i="71"/>
  <c r="C51" i="73"/>
  <c r="B51" i="73"/>
  <c r="AM288" i="17"/>
  <c r="AN288" i="17"/>
  <c r="AJ290" i="16"/>
  <c r="AN289" i="16"/>
  <c r="AM289" i="16"/>
  <c r="AK289" i="16"/>
  <c r="AJ290" i="17"/>
  <c r="AK289" i="17"/>
  <c r="AK291" i="28"/>
  <c r="AJ292" i="28"/>
  <c r="AN291" i="28"/>
  <c r="AM291" i="28"/>
  <c r="C52" i="71" a="1"/>
  <c r="U136" i="70" a="1"/>
  <c r="B52" i="73" a="1"/>
  <c r="B51" i="71" a="1"/>
  <c r="C52" i="73" a="1"/>
  <c r="U136" i="68" a="1"/>
  <c r="L29" i="71" l="1"/>
  <c r="U136" i="68"/>
  <c r="V136" i="68" s="1"/>
  <c r="S136" i="68" s="1"/>
  <c r="T137" i="68" s="1"/>
  <c r="U136" i="70"/>
  <c r="V136" i="70" s="1"/>
  <c r="S136" i="70" s="1"/>
  <c r="T137" i="70" s="1"/>
  <c r="C52" i="71"/>
  <c r="B51" i="71"/>
  <c r="C52" i="73"/>
  <c r="B52" i="73"/>
  <c r="AM289" i="17"/>
  <c r="AN289" i="17"/>
  <c r="AK290" i="16"/>
  <c r="AJ291" i="16"/>
  <c r="AN290" i="16"/>
  <c r="AM290" i="16"/>
  <c r="AJ291" i="17"/>
  <c r="AK290" i="17"/>
  <c r="AN292" i="28"/>
  <c r="AM292" i="28"/>
  <c r="AK292" i="28"/>
  <c r="AJ293" i="28"/>
  <c r="C53" i="71" a="1"/>
  <c r="B53" i="73" a="1"/>
  <c r="M29" i="71" a="1"/>
  <c r="C53" i="73" a="1"/>
  <c r="B52" i="71" a="1"/>
  <c r="M29" i="71" l="1"/>
  <c r="N29" i="71" s="1"/>
  <c r="C53" i="71"/>
  <c r="B52" i="71"/>
  <c r="B53" i="73"/>
  <c r="C53" i="73"/>
  <c r="AM290" i="17"/>
  <c r="AN290" i="17"/>
  <c r="AN291" i="16"/>
  <c r="AM291" i="16"/>
  <c r="AK291" i="16"/>
  <c r="AJ292" i="16"/>
  <c r="AK291" i="17"/>
  <c r="AJ292" i="17"/>
  <c r="AJ294" i="28"/>
  <c r="AN293" i="28"/>
  <c r="AM293" i="28"/>
  <c r="AK293" i="28"/>
  <c r="C54" i="71" a="1"/>
  <c r="B53" i="71" a="1"/>
  <c r="B54" i="73" a="1"/>
  <c r="C54" i="73" a="1"/>
  <c r="U137" i="70" a="1"/>
  <c r="U137" i="68" a="1"/>
  <c r="K29" i="71" l="1"/>
  <c r="U137" i="68"/>
  <c r="V137" i="68" s="1"/>
  <c r="S137" i="68" s="1"/>
  <c r="T138" i="68" s="1"/>
  <c r="U137" i="70"/>
  <c r="V137" i="70" s="1"/>
  <c r="S137" i="70" s="1"/>
  <c r="T138" i="70" s="1"/>
  <c r="B53" i="71"/>
  <c r="C54" i="71"/>
  <c r="C54" i="73"/>
  <c r="B54" i="73"/>
  <c r="AM291" i="17"/>
  <c r="AN291" i="17"/>
  <c r="AJ293" i="16"/>
  <c r="AN292" i="16"/>
  <c r="AM292" i="16"/>
  <c r="AK292" i="16"/>
  <c r="AJ293" i="17"/>
  <c r="AK292" i="17"/>
  <c r="AK294" i="28"/>
  <c r="AM294" i="28"/>
  <c r="AJ295" i="28"/>
  <c r="AN294" i="28"/>
  <c r="C55" i="73" a="1"/>
  <c r="C55" i="71" a="1"/>
  <c r="B55" i="73" a="1"/>
  <c r="B54" i="71" a="1"/>
  <c r="L30" i="71" l="1"/>
  <c r="B54" i="71"/>
  <c r="C55" i="71"/>
  <c r="C55" i="73"/>
  <c r="B55" i="73"/>
  <c r="AM292" i="17"/>
  <c r="AN292" i="17"/>
  <c r="AJ294" i="16"/>
  <c r="AN293" i="16"/>
  <c r="AM293" i="16"/>
  <c r="AK293" i="16"/>
  <c r="AJ294" i="17"/>
  <c r="AK293" i="17"/>
  <c r="AM295" i="28"/>
  <c r="AK295" i="28"/>
  <c r="AJ296" i="28"/>
  <c r="AN295" i="28"/>
  <c r="C56" i="73" a="1"/>
  <c r="U138" i="70" a="1"/>
  <c r="B56" i="73" a="1"/>
  <c r="C56" i="71" a="1"/>
  <c r="B55" i="71" a="1"/>
  <c r="U138" i="68" a="1"/>
  <c r="M30" i="71" a="1"/>
  <c r="M30" i="71" l="1"/>
  <c r="N30" i="71" s="1"/>
  <c r="U138" i="68"/>
  <c r="V138" i="68" s="1"/>
  <c r="S138" i="68" s="1"/>
  <c r="T139" i="68" s="1"/>
  <c r="U138" i="70"/>
  <c r="V138" i="70" s="1"/>
  <c r="S138" i="70" s="1"/>
  <c r="T139" i="70" s="1"/>
  <c r="C56" i="71"/>
  <c r="B55" i="71"/>
  <c r="C56" i="73"/>
  <c r="B56" i="73"/>
  <c r="AN293" i="17"/>
  <c r="AM293" i="17"/>
  <c r="AK294" i="16"/>
  <c r="AJ295" i="16"/>
  <c r="AN294" i="16"/>
  <c r="AM294" i="16"/>
  <c r="AK294" i="17"/>
  <c r="AJ295" i="17"/>
  <c r="AK296" i="28"/>
  <c r="AN296" i="28"/>
  <c r="AM296" i="28"/>
  <c r="AJ297" i="28"/>
  <c r="B56" i="71" a="1"/>
  <c r="C57" i="73" a="1"/>
  <c r="B57" i="73" a="1"/>
  <c r="C57" i="71" a="1"/>
  <c r="K30" i="71" l="1"/>
  <c r="C57" i="71"/>
  <c r="B56" i="71"/>
  <c r="B57" i="73"/>
  <c r="C57" i="73"/>
  <c r="AM294" i="17"/>
  <c r="AN294" i="17"/>
  <c r="AJ296" i="16"/>
  <c r="AN295" i="16"/>
  <c r="AM295" i="16"/>
  <c r="AK295" i="16"/>
  <c r="AJ296" i="17"/>
  <c r="AK295" i="17"/>
  <c r="AM297" i="28"/>
  <c r="AJ298" i="28"/>
  <c r="AN297" i="28"/>
  <c r="AK297" i="28"/>
  <c r="B57" i="71" a="1"/>
  <c r="C58" i="73" a="1"/>
  <c r="U139" i="70" a="1"/>
  <c r="B58" i="73" a="1"/>
  <c r="U139" i="68" a="1"/>
  <c r="C58" i="71" a="1"/>
  <c r="L31" i="71" l="1"/>
  <c r="U139" i="68"/>
  <c r="V139" i="68" s="1"/>
  <c r="S139" i="68" s="1"/>
  <c r="T140" i="68" s="1"/>
  <c r="U139" i="70"/>
  <c r="V139" i="70" s="1"/>
  <c r="S139" i="70" s="1"/>
  <c r="T140" i="70" s="1"/>
  <c r="C58" i="71"/>
  <c r="B57" i="71"/>
  <c r="C58" i="73"/>
  <c r="B58" i="73"/>
  <c r="AM295" i="17"/>
  <c r="AN295" i="17"/>
  <c r="AK296" i="16"/>
  <c r="AJ297" i="16"/>
  <c r="AN296" i="16"/>
  <c r="AM296" i="16"/>
  <c r="AK296" i="17"/>
  <c r="AJ297" i="17"/>
  <c r="AK298" i="28"/>
  <c r="AJ299" i="28"/>
  <c r="AN298" i="28"/>
  <c r="AM298" i="28"/>
  <c r="C59" i="71" a="1"/>
  <c r="B59" i="73" a="1"/>
  <c r="C59" i="73" a="1"/>
  <c r="B58" i="71" a="1"/>
  <c r="M31" i="71" a="1"/>
  <c r="M31" i="71" l="1"/>
  <c r="N31" i="71" s="1"/>
  <c r="C59" i="71"/>
  <c r="B58" i="71"/>
  <c r="B59" i="73"/>
  <c r="C59" i="73"/>
  <c r="AM296" i="17"/>
  <c r="AN296" i="17"/>
  <c r="AM297" i="16"/>
  <c r="AK297" i="16"/>
  <c r="AJ298" i="16"/>
  <c r="AN297" i="16"/>
  <c r="AK297" i="17"/>
  <c r="AJ298" i="17"/>
  <c r="AM299" i="28"/>
  <c r="AK299" i="28"/>
  <c r="AN299" i="28"/>
  <c r="AJ300" i="28"/>
  <c r="B60" i="73" a="1"/>
  <c r="C60" i="71" a="1"/>
  <c r="B59" i="71" a="1"/>
  <c r="U140" i="68" a="1"/>
  <c r="C60" i="73" a="1"/>
  <c r="U140" i="70" a="1"/>
  <c r="K31" i="71" l="1"/>
  <c r="U140" i="68"/>
  <c r="V140" i="68" s="1"/>
  <c r="S140" i="68" s="1"/>
  <c r="T141" i="68" s="1"/>
  <c r="U140" i="70"/>
  <c r="V140" i="70" s="1"/>
  <c r="S140" i="70" s="1"/>
  <c r="T141" i="70" s="1"/>
  <c r="C60" i="71"/>
  <c r="B59" i="71"/>
  <c r="B60" i="73"/>
  <c r="C60" i="73"/>
  <c r="AM297" i="17"/>
  <c r="AN297" i="17"/>
  <c r="AN298" i="16"/>
  <c r="AM298" i="16"/>
  <c r="AK298" i="16"/>
  <c r="AJ299" i="16"/>
  <c r="AK298" i="17"/>
  <c r="AJ299" i="17"/>
  <c r="AK300" i="28"/>
  <c r="AN300" i="28"/>
  <c r="AM300" i="28"/>
  <c r="AJ301" i="28"/>
  <c r="B61" i="73" a="1"/>
  <c r="B60" i="71" a="1"/>
  <c r="C61" i="73" a="1"/>
  <c r="C61" i="71" a="1"/>
  <c r="L32" i="71" l="1"/>
  <c r="C61" i="71"/>
  <c r="B60" i="71"/>
  <c r="C61" i="73"/>
  <c r="B61" i="73"/>
  <c r="AN298" i="17"/>
  <c r="AM298" i="17"/>
  <c r="AJ300" i="16"/>
  <c r="AN299" i="16"/>
  <c r="AM299" i="16"/>
  <c r="AK299" i="16"/>
  <c r="AJ300" i="17"/>
  <c r="AK299" i="17"/>
  <c r="AM301" i="28"/>
  <c r="AJ302" i="28"/>
  <c r="AN301" i="28"/>
  <c r="AK301" i="28"/>
  <c r="U141" i="68" a="1"/>
  <c r="C62" i="73" a="1"/>
  <c r="B61" i="71" a="1"/>
  <c r="B62" i="73" a="1"/>
  <c r="U141" i="70" a="1"/>
  <c r="C62" i="71" a="1"/>
  <c r="M32" i="71" a="1"/>
  <c r="M32" i="71" l="1"/>
  <c r="N32" i="71" s="1"/>
  <c r="U141" i="68"/>
  <c r="V141" i="68" s="1"/>
  <c r="S141" i="68" s="1"/>
  <c r="T142" i="68" s="1"/>
  <c r="U141" i="70"/>
  <c r="V141" i="70" s="1"/>
  <c r="S141" i="70" s="1"/>
  <c r="T142" i="70" s="1"/>
  <c r="C62" i="71"/>
  <c r="B61" i="71"/>
  <c r="C62" i="73"/>
  <c r="B62" i="73"/>
  <c r="AM299" i="17"/>
  <c r="AN299" i="17"/>
  <c r="AK300" i="16"/>
  <c r="AJ301" i="16"/>
  <c r="AN300" i="16"/>
  <c r="AM300" i="16"/>
  <c r="AK300" i="17"/>
  <c r="AJ301" i="17"/>
  <c r="AK302" i="28"/>
  <c r="AJ303" i="28"/>
  <c r="AN302" i="28"/>
  <c r="AM302" i="28"/>
  <c r="C63" i="71" a="1"/>
  <c r="B62" i="71" a="1"/>
  <c r="B63" i="73" a="1"/>
  <c r="C63" i="73" a="1"/>
  <c r="K32" i="71" l="1"/>
  <c r="B62" i="71"/>
  <c r="C63" i="71"/>
  <c r="B63" i="73"/>
  <c r="C63" i="73"/>
  <c r="AM300" i="17"/>
  <c r="AN300" i="17"/>
  <c r="AM301" i="16"/>
  <c r="AK301" i="16"/>
  <c r="AJ302" i="16"/>
  <c r="AN301" i="16"/>
  <c r="AK301" i="17"/>
  <c r="AJ302" i="17"/>
  <c r="AM303" i="28"/>
  <c r="AK303" i="28"/>
  <c r="AJ304" i="28"/>
  <c r="AN303" i="28"/>
  <c r="B64" i="73" a="1"/>
  <c r="U142" i="68" a="1"/>
  <c r="C64" i="71" a="1"/>
  <c r="B63" i="71" a="1"/>
  <c r="C64" i="73" a="1"/>
  <c r="U142" i="70" a="1"/>
  <c r="L33" i="71" l="1"/>
  <c r="U142" i="68"/>
  <c r="V142" i="68" s="1"/>
  <c r="S142" i="68" s="1"/>
  <c r="T143" i="68" s="1"/>
  <c r="U142" i="70"/>
  <c r="V142" i="70" s="1"/>
  <c r="S142" i="70" s="1"/>
  <c r="T143" i="70" s="1"/>
  <c r="C64" i="71"/>
  <c r="B63" i="71"/>
  <c r="B64" i="73"/>
  <c r="C64" i="73"/>
  <c r="AM301" i="17"/>
  <c r="AN301" i="17"/>
  <c r="AN302" i="16"/>
  <c r="AM302" i="16"/>
  <c r="AK302" i="16"/>
  <c r="AJ303" i="16"/>
  <c r="AK302" i="17"/>
  <c r="AJ303" i="17"/>
  <c r="AK304" i="28"/>
  <c r="AN304" i="28"/>
  <c r="AM304" i="28"/>
  <c r="AJ305" i="28"/>
  <c r="B65" i="73" a="1"/>
  <c r="C65" i="73" a="1"/>
  <c r="B64" i="71" a="1"/>
  <c r="C65" i="71" a="1"/>
  <c r="M33" i="71" a="1"/>
  <c r="M33" i="71" l="1"/>
  <c r="N33" i="71" s="1"/>
  <c r="C65" i="71"/>
  <c r="B64" i="71"/>
  <c r="C65" i="73"/>
  <c r="B65" i="73"/>
  <c r="AM302" i="17"/>
  <c r="AN302" i="17"/>
  <c r="AJ304" i="16"/>
  <c r="AN303" i="16"/>
  <c r="AM303" i="16"/>
  <c r="AK303" i="16"/>
  <c r="AJ304" i="17"/>
  <c r="AK303" i="17"/>
  <c r="AM305" i="28"/>
  <c r="AJ306" i="28"/>
  <c r="AN305" i="28"/>
  <c r="AK305" i="28"/>
  <c r="U143" i="68" a="1"/>
  <c r="C66" i="71" a="1"/>
  <c r="B65" i="71" a="1"/>
  <c r="B66" i="73" a="1"/>
  <c r="C66" i="73" a="1"/>
  <c r="U143" i="70" a="1"/>
  <c r="K33" i="71" l="1"/>
  <c r="U143" i="68"/>
  <c r="V143" i="68" s="1"/>
  <c r="S143" i="68" s="1"/>
  <c r="T144" i="68" s="1"/>
  <c r="U143" i="70"/>
  <c r="V143" i="70" s="1"/>
  <c r="S143" i="70" s="1"/>
  <c r="T144" i="70" s="1"/>
  <c r="C66" i="71"/>
  <c r="B65" i="71"/>
  <c r="C66" i="73"/>
  <c r="B66" i="73"/>
  <c r="AN303" i="17"/>
  <c r="AM303" i="17"/>
  <c r="AK304" i="16"/>
  <c r="AJ305" i="16"/>
  <c r="AN304" i="16"/>
  <c r="AM304" i="16"/>
  <c r="AK304" i="17"/>
  <c r="AJ305" i="17"/>
  <c r="AK306" i="28"/>
  <c r="AJ307" i="28"/>
  <c r="AN306" i="28"/>
  <c r="AM306" i="28"/>
  <c r="C67" i="73" a="1"/>
  <c r="C67" i="71" a="1"/>
  <c r="B67" i="73" a="1"/>
  <c r="B66" i="71" a="1"/>
  <c r="L34" i="71" l="1"/>
  <c r="C67" i="71"/>
  <c r="B66" i="71"/>
  <c r="B67" i="73"/>
  <c r="C67" i="73"/>
  <c r="AM304" i="17"/>
  <c r="AN304" i="17"/>
  <c r="AM305" i="16"/>
  <c r="AK305" i="16"/>
  <c r="AJ306" i="16"/>
  <c r="AN305" i="16"/>
  <c r="AK305" i="17"/>
  <c r="AJ306" i="17"/>
  <c r="AM307" i="28"/>
  <c r="AK307" i="28"/>
  <c r="AN307" i="28"/>
  <c r="AJ308" i="28"/>
  <c r="U144" i="70" a="1"/>
  <c r="B67" i="71" a="1"/>
  <c r="C68" i="71" a="1"/>
  <c r="U144" i="68" a="1"/>
  <c r="B68" i="73" a="1"/>
  <c r="C68" i="73" a="1"/>
  <c r="M34" i="71" a="1"/>
  <c r="M34" i="71" l="1"/>
  <c r="N34" i="71" s="1"/>
  <c r="U144" i="68"/>
  <c r="V144" i="68" s="1"/>
  <c r="S144" i="68" s="1"/>
  <c r="T145" i="68" s="1"/>
  <c r="U144" i="70"/>
  <c r="V144" i="70" s="1"/>
  <c r="S144" i="70" s="1"/>
  <c r="T145" i="70" s="1"/>
  <c r="B67" i="71"/>
  <c r="C68" i="71"/>
  <c r="B68" i="73"/>
  <c r="C68" i="73"/>
  <c r="AO41" i="16"/>
  <c r="AM305" i="17"/>
  <c r="AN305" i="17"/>
  <c r="AN306" i="16"/>
  <c r="AM306" i="16"/>
  <c r="AK306" i="16"/>
  <c r="AJ307" i="16"/>
  <c r="AK306" i="17"/>
  <c r="AJ307" i="17"/>
  <c r="AK308" i="28"/>
  <c r="AN308" i="28"/>
  <c r="AM308" i="28"/>
  <c r="AJ309" i="28"/>
  <c r="C69" i="71" a="1"/>
  <c r="B69" i="73" a="1"/>
  <c r="C69" i="73" a="1"/>
  <c r="B68" i="71" a="1"/>
  <c r="K34" i="71" l="1"/>
  <c r="C69" i="71"/>
  <c r="B68" i="71"/>
  <c r="C69" i="73"/>
  <c r="B69" i="73"/>
  <c r="AM306" i="17"/>
  <c r="AN306" i="17"/>
  <c r="AJ308" i="16"/>
  <c r="AN307" i="16"/>
  <c r="AM307" i="16"/>
  <c r="AK307" i="16"/>
  <c r="AJ308" i="17"/>
  <c r="AK307" i="17"/>
  <c r="AM309" i="28"/>
  <c r="AJ310" i="28"/>
  <c r="AN309" i="28"/>
  <c r="AK309" i="28"/>
  <c r="B69" i="71" a="1"/>
  <c r="C70" i="73" a="1"/>
  <c r="C70" i="71" a="1"/>
  <c r="U145" i="68" a="1"/>
  <c r="B70" i="73" a="1"/>
  <c r="U145" i="70" a="1"/>
  <c r="L35" i="71" l="1"/>
  <c r="U145" i="68"/>
  <c r="V145" i="68" s="1"/>
  <c r="S145" i="68" s="1"/>
  <c r="T146" i="68" s="1"/>
  <c r="U145" i="70"/>
  <c r="V145" i="70" s="1"/>
  <c r="S145" i="70" s="1"/>
  <c r="T146" i="70" s="1"/>
  <c r="S17" i="72"/>
  <c r="T18" i="72" s="1"/>
  <c r="B69" i="71"/>
  <c r="C70" i="71"/>
  <c r="C70" i="73"/>
  <c r="B70" i="73"/>
  <c r="AM307" i="17"/>
  <c r="AN307" i="17"/>
  <c r="AK308" i="16"/>
  <c r="AJ309" i="16"/>
  <c r="AN308" i="16"/>
  <c r="AM308" i="16"/>
  <c r="AK308" i="17"/>
  <c r="AJ309" i="17"/>
  <c r="AK310" i="28"/>
  <c r="AJ311" i="28"/>
  <c r="AN310" i="28"/>
  <c r="AM310" i="28"/>
  <c r="B70" i="71" a="1"/>
  <c r="C71" i="71" a="1"/>
  <c r="C71" i="73" a="1"/>
  <c r="B71" i="73" a="1"/>
  <c r="U146" i="68" a="1"/>
  <c r="M35" i="71" a="1"/>
  <c r="M35" i="71" l="1"/>
  <c r="N35" i="71" s="1"/>
  <c r="U146" i="68"/>
  <c r="V146" i="68" s="1"/>
  <c r="S146" i="68" s="1"/>
  <c r="T147" i="68" s="1"/>
  <c r="B70" i="71"/>
  <c r="C71" i="71"/>
  <c r="B71" i="73"/>
  <c r="C71" i="73"/>
  <c r="AM308" i="17"/>
  <c r="AN308" i="17"/>
  <c r="AM309" i="16"/>
  <c r="AK309" i="16"/>
  <c r="AJ310" i="16"/>
  <c r="AN309" i="16"/>
  <c r="AK309" i="17"/>
  <c r="AJ310" i="17"/>
  <c r="AM311" i="28"/>
  <c r="AK311" i="28"/>
  <c r="AJ312" i="28"/>
  <c r="AN311" i="28"/>
  <c r="U147" i="68" a="1"/>
  <c r="C72" i="71" a="1"/>
  <c r="U146" i="70" a="1"/>
  <c r="B72" i="73" a="1"/>
  <c r="C72" i="73" a="1"/>
  <c r="B71" i="71" a="1"/>
  <c r="U18" i="72" a="1"/>
  <c r="K35" i="71" l="1"/>
  <c r="U147" i="68"/>
  <c r="V147" i="68" s="1"/>
  <c r="S147" i="68" s="1"/>
  <c r="T148" i="68" s="1"/>
  <c r="U146" i="70"/>
  <c r="V146" i="70" s="1"/>
  <c r="S146" i="70" s="1"/>
  <c r="T147" i="70" s="1"/>
  <c r="U18" i="72"/>
  <c r="V18" i="72" s="1"/>
  <c r="B71" i="71"/>
  <c r="C72" i="71"/>
  <c r="B72" i="73"/>
  <c r="C72" i="73"/>
  <c r="AN309" i="17"/>
  <c r="AM309" i="17"/>
  <c r="AN310" i="16"/>
  <c r="AM310" i="16"/>
  <c r="AK310" i="16"/>
  <c r="AJ311" i="16"/>
  <c r="AK310" i="17"/>
  <c r="AJ311" i="17"/>
  <c r="AK312" i="28"/>
  <c r="AN312" i="28"/>
  <c r="AM312" i="28"/>
  <c r="AJ313" i="28"/>
  <c r="C73" i="71" a="1"/>
  <c r="B73" i="73" a="1"/>
  <c r="B72" i="71" a="1"/>
  <c r="C73" i="73" a="1"/>
  <c r="U148" i="68" a="1"/>
  <c r="L36" i="71" l="1"/>
  <c r="U148" i="68"/>
  <c r="V148" i="68" s="1"/>
  <c r="S148" i="68" s="1"/>
  <c r="T149" i="68" s="1"/>
  <c r="B72" i="71"/>
  <c r="C73" i="71"/>
  <c r="C73" i="73"/>
  <c r="B73" i="73"/>
  <c r="AM310" i="17"/>
  <c r="AN310" i="17"/>
  <c r="AJ312" i="16"/>
  <c r="AN311" i="16"/>
  <c r="AM311" i="16"/>
  <c r="AK311" i="16"/>
  <c r="AJ312" i="17"/>
  <c r="AK311" i="17"/>
  <c r="AM313" i="28"/>
  <c r="AJ314" i="28"/>
  <c r="AN313" i="28"/>
  <c r="AK313" i="28"/>
  <c r="U147" i="70" a="1"/>
  <c r="M36" i="71" a="1"/>
  <c r="C74" i="73" a="1"/>
  <c r="B74" i="73" a="1"/>
  <c r="C74" i="71" a="1"/>
  <c r="B73" i="71" a="1"/>
  <c r="U149" i="68" a="1"/>
  <c r="M36" i="71" l="1"/>
  <c r="N36" i="71" s="1"/>
  <c r="U149" i="68"/>
  <c r="V149" i="68" s="1"/>
  <c r="S149" i="68" s="1"/>
  <c r="T150" i="68" s="1"/>
  <c r="U147" i="70"/>
  <c r="V147" i="70" s="1"/>
  <c r="S147" i="70" s="1"/>
  <c r="T148" i="70" s="1"/>
  <c r="B73" i="71"/>
  <c r="C74" i="71"/>
  <c r="C74" i="73"/>
  <c r="B74" i="73"/>
  <c r="AM311" i="17"/>
  <c r="AN311" i="17"/>
  <c r="AK312" i="16"/>
  <c r="AJ313" i="16"/>
  <c r="AN312" i="16"/>
  <c r="AM312" i="16"/>
  <c r="AK312" i="17"/>
  <c r="AJ313" i="17"/>
  <c r="AK314" i="28"/>
  <c r="AJ315" i="28"/>
  <c r="AN314" i="28"/>
  <c r="AM314" i="28"/>
  <c r="C75" i="71" a="1"/>
  <c r="B74" i="71" a="1"/>
  <c r="C75" i="73" a="1"/>
  <c r="B75" i="73" a="1"/>
  <c r="U150" i="68" a="1"/>
  <c r="K36" i="71" l="1"/>
  <c r="U150" i="68"/>
  <c r="V150" i="68" s="1"/>
  <c r="S150" i="68" s="1"/>
  <c r="T151" i="68" s="1"/>
  <c r="C75" i="71"/>
  <c r="B74" i="71"/>
  <c r="B75" i="73"/>
  <c r="C75" i="73"/>
  <c r="AM312" i="17"/>
  <c r="AN312" i="17"/>
  <c r="AM313" i="16"/>
  <c r="AK313" i="16"/>
  <c r="AJ314" i="16"/>
  <c r="AN313" i="16"/>
  <c r="AK313" i="17"/>
  <c r="AJ314" i="17"/>
  <c r="AM315" i="28"/>
  <c r="AK315" i="28"/>
  <c r="AN315" i="28"/>
  <c r="AJ316" i="28"/>
  <c r="B76" i="73" a="1"/>
  <c r="C76" i="73" a="1"/>
  <c r="C76" i="71" a="1"/>
  <c r="U148" i="70" a="1"/>
  <c r="B75" i="71" a="1"/>
  <c r="U151" i="68" a="1"/>
  <c r="L37" i="71" l="1"/>
  <c r="U151" i="68"/>
  <c r="V151" i="68" s="1"/>
  <c r="S151" i="68" s="1"/>
  <c r="T152" i="68" s="1"/>
  <c r="U148" i="70"/>
  <c r="V148" i="70" s="1"/>
  <c r="S148" i="70" s="1"/>
  <c r="T149" i="70" s="1"/>
  <c r="B75" i="71"/>
  <c r="C76" i="71"/>
  <c r="B76" i="73"/>
  <c r="C76" i="73"/>
  <c r="AM313" i="17"/>
  <c r="AN313" i="17"/>
  <c r="AN314" i="16"/>
  <c r="AM314" i="16"/>
  <c r="AK314" i="16"/>
  <c r="AJ315" i="16"/>
  <c r="AK314" i="17"/>
  <c r="AJ315" i="17"/>
  <c r="AK316" i="28"/>
  <c r="AN316" i="28"/>
  <c r="AM316" i="28"/>
  <c r="AJ317" i="28"/>
  <c r="B76" i="71" a="1"/>
  <c r="B77" i="73" a="1"/>
  <c r="C77" i="73" a="1"/>
  <c r="C77" i="71" a="1"/>
  <c r="U152" i="68" a="1"/>
  <c r="M37" i="71" a="1"/>
  <c r="M37" i="71" l="1"/>
  <c r="N37" i="71" s="1"/>
  <c r="U152" i="68"/>
  <c r="V152" i="68" s="1"/>
  <c r="S152" i="68" s="1"/>
  <c r="T153" i="68" s="1"/>
  <c r="B76" i="71"/>
  <c r="C77" i="71"/>
  <c r="C77" i="73"/>
  <c r="B77" i="73"/>
  <c r="AN314" i="17"/>
  <c r="AM314" i="17"/>
  <c r="AJ316" i="16"/>
  <c r="AN315" i="16"/>
  <c r="AM315" i="16"/>
  <c r="AK315" i="16"/>
  <c r="AJ316" i="17"/>
  <c r="AK315" i="17"/>
  <c r="AM317" i="28"/>
  <c r="AJ318" i="28"/>
  <c r="AN317" i="28"/>
  <c r="AK317" i="28"/>
  <c r="C78" i="71" a="1"/>
  <c r="C78" i="73" a="1"/>
  <c r="U149" i="70" a="1"/>
  <c r="B78" i="73" a="1"/>
  <c r="B77" i="71" a="1"/>
  <c r="U153" i="68" a="1"/>
  <c r="K37" i="71" l="1"/>
  <c r="U153" i="68"/>
  <c r="V153" i="68" s="1"/>
  <c r="S153" i="68" s="1"/>
  <c r="T154" i="68" s="1"/>
  <c r="U149" i="70"/>
  <c r="V149" i="70" s="1"/>
  <c r="S149" i="70" s="1"/>
  <c r="T150" i="70" s="1"/>
  <c r="B77" i="71"/>
  <c r="C78" i="71"/>
  <c r="C78" i="73"/>
  <c r="B78" i="73"/>
  <c r="AM315" i="17"/>
  <c r="AN315" i="17"/>
  <c r="AK316" i="16"/>
  <c r="AJ317" i="16"/>
  <c r="AN316" i="16"/>
  <c r="AM316" i="16"/>
  <c r="AK316" i="17"/>
  <c r="AJ317" i="17"/>
  <c r="AK318" i="28"/>
  <c r="AJ319" i="28"/>
  <c r="AN318" i="28"/>
  <c r="AM318" i="28"/>
  <c r="B78" i="71" a="1"/>
  <c r="U154" i="68" a="1"/>
  <c r="B79" i="73" a="1"/>
  <c r="C79" i="71" a="1"/>
  <c r="C79" i="73" a="1"/>
  <c r="L38" i="71" l="1"/>
  <c r="U154" i="68"/>
  <c r="V154" i="68" s="1"/>
  <c r="S154" i="68" s="1"/>
  <c r="T155" i="68" s="1"/>
  <c r="B78" i="71"/>
  <c r="C79" i="71"/>
  <c r="B79" i="73"/>
  <c r="C79" i="73"/>
  <c r="AM316" i="17"/>
  <c r="AN316" i="17"/>
  <c r="AM317" i="16"/>
  <c r="AK317" i="16"/>
  <c r="AJ318" i="16"/>
  <c r="AN317" i="16"/>
  <c r="AK317" i="17"/>
  <c r="AJ318" i="17"/>
  <c r="AM319" i="28"/>
  <c r="AK319" i="28"/>
  <c r="AJ320" i="28"/>
  <c r="AN319" i="28"/>
  <c r="C80" i="71" a="1"/>
  <c r="M38" i="71" a="1"/>
  <c r="B79" i="71" a="1"/>
  <c r="B80" i="73" a="1"/>
  <c r="U150" i="70" a="1"/>
  <c r="C80" i="73" a="1"/>
  <c r="U155" i="68" a="1"/>
  <c r="M38" i="71" l="1"/>
  <c r="N38" i="71" s="1"/>
  <c r="U155" i="68"/>
  <c r="V155" i="68" s="1"/>
  <c r="S155" i="68" s="1"/>
  <c r="T156" i="68" s="1"/>
  <c r="U150" i="70"/>
  <c r="V150" i="70" s="1"/>
  <c r="S150" i="70" s="1"/>
  <c r="T151" i="70" s="1"/>
  <c r="B79" i="71"/>
  <c r="C80" i="71"/>
  <c r="B80" i="73"/>
  <c r="C80" i="73"/>
  <c r="AM317" i="17"/>
  <c r="AN317" i="17"/>
  <c r="AN318" i="16"/>
  <c r="AM318" i="16"/>
  <c r="AK318" i="16"/>
  <c r="AJ319" i="16"/>
  <c r="AK318" i="17"/>
  <c r="AJ319" i="17"/>
  <c r="AK320" i="28"/>
  <c r="AN320" i="28"/>
  <c r="AM320" i="28"/>
  <c r="AJ321" i="28"/>
  <c r="B80" i="71" a="1"/>
  <c r="C81" i="73" a="1"/>
  <c r="U156" i="68" a="1"/>
  <c r="B81" i="73" a="1"/>
  <c r="C81" i="71" a="1"/>
  <c r="K38" i="71" l="1"/>
  <c r="U156" i="68"/>
  <c r="V156" i="68" s="1"/>
  <c r="S156" i="68" s="1"/>
  <c r="T157" i="68" s="1"/>
  <c r="C81" i="71"/>
  <c r="B80" i="71"/>
  <c r="C81" i="73"/>
  <c r="B81" i="73"/>
  <c r="AM318" i="17"/>
  <c r="AN318" i="17"/>
  <c r="AJ320" i="16"/>
  <c r="AN319" i="16"/>
  <c r="AM319" i="16"/>
  <c r="AK319" i="16"/>
  <c r="AJ320" i="17"/>
  <c r="AK319" i="17"/>
  <c r="AM321" i="28"/>
  <c r="AJ322" i="28"/>
  <c r="AN321" i="28"/>
  <c r="AK321" i="28"/>
  <c r="C82" i="71" a="1"/>
  <c r="C82" i="73" a="1"/>
  <c r="B82" i="73" a="1"/>
  <c r="U151" i="70" a="1"/>
  <c r="U157" i="68" a="1"/>
  <c r="B81" i="71" a="1"/>
  <c r="L39" i="71" l="1"/>
  <c r="U157" i="68"/>
  <c r="V157" i="68" s="1"/>
  <c r="S157" i="68" s="1"/>
  <c r="T158" i="68" s="1"/>
  <c r="U151" i="70"/>
  <c r="V151" i="70" s="1"/>
  <c r="S151" i="70" s="1"/>
  <c r="T152" i="70" s="1"/>
  <c r="B81" i="71"/>
  <c r="C82" i="71"/>
  <c r="C82" i="73"/>
  <c r="B82" i="73"/>
  <c r="AN319" i="17"/>
  <c r="AM319" i="17"/>
  <c r="AK320" i="16"/>
  <c r="AJ321" i="16"/>
  <c r="AN320" i="16"/>
  <c r="AM320" i="16"/>
  <c r="AK320" i="17"/>
  <c r="AJ321" i="17"/>
  <c r="AK322" i="28"/>
  <c r="AJ323" i="28"/>
  <c r="AN322" i="28"/>
  <c r="AM322" i="28"/>
  <c r="C83" i="71" a="1"/>
  <c r="B82" i="71" a="1"/>
  <c r="B83" i="73" a="1"/>
  <c r="M39" i="71" a="1"/>
  <c r="C83" i="73" a="1"/>
  <c r="U158" i="68" a="1"/>
  <c r="M39" i="71" l="1"/>
  <c r="N39" i="71" s="1"/>
  <c r="U158" i="68"/>
  <c r="V158" i="68" s="1"/>
  <c r="S158" i="68" s="1"/>
  <c r="T159" i="68" s="1"/>
  <c r="C83" i="71"/>
  <c r="B82" i="71"/>
  <c r="B83" i="73"/>
  <c r="C83" i="73"/>
  <c r="AM320" i="17"/>
  <c r="AN320" i="17"/>
  <c r="AM321" i="16"/>
  <c r="AK321" i="16"/>
  <c r="AJ322" i="16"/>
  <c r="AN321" i="16"/>
  <c r="AK321" i="17"/>
  <c r="AJ322" i="17"/>
  <c r="AM323" i="28"/>
  <c r="AK323" i="28"/>
  <c r="AN323" i="28"/>
  <c r="AJ324" i="28"/>
  <c r="C84" i="71" a="1"/>
  <c r="B84" i="73" a="1"/>
  <c r="B83" i="71" a="1"/>
  <c r="C84" i="73" a="1"/>
  <c r="U159" i="68" a="1"/>
  <c r="U152" i="70" a="1"/>
  <c r="K39" i="71" l="1"/>
  <c r="U159" i="68"/>
  <c r="V159" i="68" s="1"/>
  <c r="S159" i="68" s="1"/>
  <c r="T160" i="68" s="1"/>
  <c r="U152" i="70"/>
  <c r="V152" i="70" s="1"/>
  <c r="S152" i="70" s="1"/>
  <c r="T153" i="70" s="1"/>
  <c r="B83" i="71"/>
  <c r="C84" i="71"/>
  <c r="B84" i="73"/>
  <c r="C84" i="73"/>
  <c r="AM321" i="17"/>
  <c r="AN321" i="17"/>
  <c r="AN322" i="16"/>
  <c r="AM322" i="16"/>
  <c r="AK322" i="16"/>
  <c r="AJ323" i="16"/>
  <c r="AK322" i="17"/>
  <c r="AJ323" i="17"/>
  <c r="AK324" i="28"/>
  <c r="AN324" i="28"/>
  <c r="AM324" i="28"/>
  <c r="AJ325" i="28"/>
  <c r="B84" i="71" a="1"/>
  <c r="C85" i="71" a="1"/>
  <c r="B85" i="73" a="1"/>
  <c r="C85" i="73" a="1"/>
  <c r="U160" i="68" a="1"/>
  <c r="L40" i="71" l="1"/>
  <c r="U160" i="68"/>
  <c r="V160" i="68" s="1"/>
  <c r="S160" i="68" s="1"/>
  <c r="T161" i="68" s="1"/>
  <c r="B84" i="71"/>
  <c r="C85" i="71"/>
  <c r="C85" i="73"/>
  <c r="B85" i="73"/>
  <c r="AM322" i="17"/>
  <c r="AN322" i="17"/>
  <c r="AJ324" i="16"/>
  <c r="AN323" i="16"/>
  <c r="AM323" i="16"/>
  <c r="AK323" i="16"/>
  <c r="AJ324" i="17"/>
  <c r="AK323" i="17"/>
  <c r="AM325" i="28"/>
  <c r="AJ326" i="28"/>
  <c r="AN325" i="28"/>
  <c r="AK325" i="28"/>
  <c r="U161" i="68" a="1"/>
  <c r="B85" i="71" a="1"/>
  <c r="U153" i="70" a="1"/>
  <c r="B86" i="73" a="1"/>
  <c r="C86" i="73" a="1"/>
  <c r="C86" i="71" a="1"/>
  <c r="M40" i="71" a="1"/>
  <c r="M40" i="71" l="1"/>
  <c r="N40" i="71" s="1"/>
  <c r="U161" i="68"/>
  <c r="V161" i="68" s="1"/>
  <c r="S161" i="68" s="1"/>
  <c r="T162" i="68" s="1"/>
  <c r="U153" i="70"/>
  <c r="V153" i="70" s="1"/>
  <c r="S153" i="70" s="1"/>
  <c r="T154" i="70" s="1"/>
  <c r="B85" i="71"/>
  <c r="C86" i="71"/>
  <c r="C86" i="73"/>
  <c r="B86" i="73"/>
  <c r="AM323" i="17"/>
  <c r="AN323" i="17"/>
  <c r="AK324" i="16"/>
  <c r="AJ325" i="16"/>
  <c r="AN324" i="16"/>
  <c r="AM324" i="16"/>
  <c r="AK324" i="17"/>
  <c r="AJ325" i="17"/>
  <c r="AK326" i="28"/>
  <c r="AJ327" i="28"/>
  <c r="AN326" i="28"/>
  <c r="AM326" i="28"/>
  <c r="C87" i="73" a="1"/>
  <c r="B86" i="71" a="1"/>
  <c r="B87" i="73" a="1"/>
  <c r="C87" i="71" a="1"/>
  <c r="U162" i="68" a="1"/>
  <c r="K40" i="71" l="1"/>
  <c r="U162" i="68"/>
  <c r="V162" i="68" s="1"/>
  <c r="S162" i="68" s="1"/>
  <c r="T163" i="68" s="1"/>
  <c r="B86" i="71"/>
  <c r="C87" i="71"/>
  <c r="B87" i="73"/>
  <c r="C87" i="73"/>
  <c r="AM324" i="17"/>
  <c r="AN324" i="17"/>
  <c r="AM325" i="16"/>
  <c r="AK325" i="16"/>
  <c r="AJ326" i="16"/>
  <c r="AN325" i="16"/>
  <c r="AK325" i="17"/>
  <c r="AJ326" i="17"/>
  <c r="AM327" i="28"/>
  <c r="AK327" i="28"/>
  <c r="AJ328" i="28"/>
  <c r="AN327" i="28"/>
  <c r="B88" i="73" a="1"/>
  <c r="U154" i="70" a="1"/>
  <c r="B87" i="71" a="1"/>
  <c r="C88" i="71" a="1"/>
  <c r="C88" i="73" a="1"/>
  <c r="U163" i="68" a="1"/>
  <c r="L41" i="71" l="1"/>
  <c r="U163" i="68"/>
  <c r="V163" i="68" s="1"/>
  <c r="S163" i="68" s="1"/>
  <c r="T164" i="68" s="1"/>
  <c r="U154" i="70"/>
  <c r="V154" i="70" s="1"/>
  <c r="S154" i="70" s="1"/>
  <c r="T155" i="70" s="1"/>
  <c r="B87" i="71"/>
  <c r="C88" i="71"/>
  <c r="B88" i="73"/>
  <c r="C88" i="73"/>
  <c r="AN325" i="17"/>
  <c r="AM325" i="17"/>
  <c r="AN326" i="16"/>
  <c r="AM326" i="16"/>
  <c r="AK326" i="16"/>
  <c r="AJ327" i="16"/>
  <c r="AK326" i="17"/>
  <c r="AJ327" i="17"/>
  <c r="AK328" i="28"/>
  <c r="AN328" i="28"/>
  <c r="AM328" i="28"/>
  <c r="AJ329" i="28"/>
  <c r="M41" i="71" a="1"/>
  <c r="U164" i="68" a="1"/>
  <c r="C89" i="71" a="1"/>
  <c r="B89" i="73" a="1"/>
  <c r="C89" i="73" a="1"/>
  <c r="B88" i="71" a="1"/>
  <c r="M41" i="71" l="1"/>
  <c r="N41" i="71" s="1"/>
  <c r="U164" i="68"/>
  <c r="V164" i="68" s="1"/>
  <c r="S164" i="68" s="1"/>
  <c r="T165" i="68" s="1"/>
  <c r="B88" i="71"/>
  <c r="C89" i="71"/>
  <c r="B89" i="73"/>
  <c r="C89" i="73"/>
  <c r="AM326" i="17"/>
  <c r="AN326" i="17"/>
  <c r="AJ328" i="16"/>
  <c r="AN327" i="16"/>
  <c r="AM327" i="16"/>
  <c r="AK327" i="16"/>
  <c r="AJ328" i="17"/>
  <c r="AK327" i="17"/>
  <c r="AM329" i="28"/>
  <c r="AJ330" i="28"/>
  <c r="AK329" i="28"/>
  <c r="AN329" i="28"/>
  <c r="B89" i="71" a="1"/>
  <c r="C90" i="73" a="1"/>
  <c r="B90" i="73" a="1"/>
  <c r="U165" i="68" a="1"/>
  <c r="C90" i="71" a="1"/>
  <c r="U155" i="70" a="1"/>
  <c r="K41" i="71" l="1"/>
  <c r="U165" i="68"/>
  <c r="V165" i="68" s="1"/>
  <c r="S165" i="68" s="1"/>
  <c r="T166" i="68" s="1"/>
  <c r="U155" i="70"/>
  <c r="V155" i="70" s="1"/>
  <c r="S155" i="70" s="1"/>
  <c r="T156" i="70" s="1"/>
  <c r="C90" i="71"/>
  <c r="B89" i="71"/>
  <c r="C90" i="73"/>
  <c r="B90" i="73"/>
  <c r="AM327" i="17"/>
  <c r="AN327" i="17"/>
  <c r="AK328" i="16"/>
  <c r="AJ329" i="16"/>
  <c r="AN328" i="16"/>
  <c r="AM328" i="16"/>
  <c r="AK328" i="17"/>
  <c r="AJ329" i="17"/>
  <c r="AK330" i="28"/>
  <c r="AJ331" i="28"/>
  <c r="AN330" i="28"/>
  <c r="AM330" i="28"/>
  <c r="C91" i="71" a="1"/>
  <c r="B91" i="73" a="1"/>
  <c r="B90" i="71" a="1"/>
  <c r="C91" i="73" a="1"/>
  <c r="U166" i="68" a="1"/>
  <c r="L42" i="71" l="1"/>
  <c r="U166" i="68"/>
  <c r="V166" i="68" s="1"/>
  <c r="S166" i="68" s="1"/>
  <c r="T167" i="68" s="1"/>
  <c r="C91" i="71"/>
  <c r="B90" i="71"/>
  <c r="B91" i="73"/>
  <c r="C91" i="73"/>
  <c r="AM328" i="17"/>
  <c r="AN328" i="17"/>
  <c r="AM329" i="16"/>
  <c r="AK329" i="16"/>
  <c r="AJ330" i="16"/>
  <c r="AN329" i="16"/>
  <c r="AK329" i="17"/>
  <c r="AJ330" i="17"/>
  <c r="AM331" i="28"/>
  <c r="AK331" i="28"/>
  <c r="AN331" i="28"/>
  <c r="AJ332" i="28"/>
  <c r="U156" i="70" a="1"/>
  <c r="C92" i="71" a="1"/>
  <c r="M42" i="71" a="1"/>
  <c r="B92" i="73" a="1"/>
  <c r="B91" i="71" a="1"/>
  <c r="C92" i="73" a="1"/>
  <c r="U167" i="68" a="1"/>
  <c r="M42" i="71" l="1"/>
  <c r="N42" i="71" s="1"/>
  <c r="U167" i="68"/>
  <c r="V167" i="68" s="1"/>
  <c r="S167" i="68" s="1"/>
  <c r="T168" i="68" s="1"/>
  <c r="U156" i="70"/>
  <c r="V156" i="70" s="1"/>
  <c r="S156" i="70" s="1"/>
  <c r="T157" i="70" s="1"/>
  <c r="B91" i="71"/>
  <c r="C92" i="71"/>
  <c r="B92" i="73"/>
  <c r="C92" i="73"/>
  <c r="AN329" i="17"/>
  <c r="AM329" i="17"/>
  <c r="AN330" i="16"/>
  <c r="AM330" i="16"/>
  <c r="AK330" i="16"/>
  <c r="AJ331" i="16"/>
  <c r="AK330" i="17"/>
  <c r="AJ331" i="17"/>
  <c r="AK332" i="28"/>
  <c r="AN332" i="28"/>
  <c r="AM332" i="28"/>
  <c r="AJ333" i="28"/>
  <c r="B93" i="73" a="1"/>
  <c r="C93" i="73" a="1"/>
  <c r="B92" i="71" a="1"/>
  <c r="U168" i="68" a="1"/>
  <c r="C93" i="71" a="1"/>
  <c r="K42" i="71" l="1"/>
  <c r="U168" i="68"/>
  <c r="V168" i="68" s="1"/>
  <c r="S168" i="68" s="1"/>
  <c r="T169" i="68" s="1"/>
  <c r="C93" i="71"/>
  <c r="B92" i="71"/>
  <c r="C93" i="73"/>
  <c r="B93" i="73"/>
  <c r="AM330" i="17"/>
  <c r="AN330" i="17"/>
  <c r="AJ332" i="16"/>
  <c r="AN331" i="16"/>
  <c r="AM331" i="16"/>
  <c r="AK331" i="16"/>
  <c r="AJ332" i="17"/>
  <c r="AK331" i="17"/>
  <c r="AM333" i="28"/>
  <c r="AJ334" i="28"/>
  <c r="AN333" i="28"/>
  <c r="AK333" i="28"/>
  <c r="C94" i="71" a="1"/>
  <c r="B94" i="73" a="1"/>
  <c r="U157" i="70" a="1"/>
  <c r="C94" i="73" a="1"/>
  <c r="U169" i="68" a="1"/>
  <c r="B93" i="71" a="1"/>
  <c r="L43" i="71" l="1"/>
  <c r="U169" i="68"/>
  <c r="V169" i="68" s="1"/>
  <c r="S169" i="68" s="1"/>
  <c r="T170" i="68" s="1"/>
  <c r="U157" i="70"/>
  <c r="V157" i="70" s="1"/>
  <c r="S157" i="70" s="1"/>
  <c r="T158" i="70" s="1"/>
  <c r="B93" i="71"/>
  <c r="C94" i="71"/>
  <c r="C94" i="73"/>
  <c r="B94" i="73"/>
  <c r="AM331" i="17"/>
  <c r="AN331" i="17"/>
  <c r="AK332" i="16"/>
  <c r="AJ333" i="16"/>
  <c r="AN332" i="16"/>
  <c r="AM332" i="16"/>
  <c r="AK332" i="17"/>
  <c r="AJ333" i="17"/>
  <c r="AK334" i="28"/>
  <c r="AJ335" i="28"/>
  <c r="AN334" i="28"/>
  <c r="AM334" i="28"/>
  <c r="B95" i="73" a="1"/>
  <c r="B94" i="71" a="1"/>
  <c r="M43" i="71" a="1"/>
  <c r="C95" i="73" a="1"/>
  <c r="C95" i="71" a="1"/>
  <c r="U170" i="68" a="1"/>
  <c r="M43" i="71" l="1"/>
  <c r="N43" i="71" s="1"/>
  <c r="U170" i="68"/>
  <c r="V170" i="68" s="1"/>
  <c r="S170" i="68" s="1"/>
  <c r="T171" i="68" s="1"/>
  <c r="B94" i="71"/>
  <c r="C95" i="71"/>
  <c r="B95" i="73"/>
  <c r="C95" i="73"/>
  <c r="AM332" i="17"/>
  <c r="AN332" i="17"/>
  <c r="AM333" i="16"/>
  <c r="AK333" i="16"/>
  <c r="AJ334" i="16"/>
  <c r="AN333" i="16"/>
  <c r="AK333" i="17"/>
  <c r="AJ334" i="17"/>
  <c r="AM335" i="28"/>
  <c r="AK335" i="28"/>
  <c r="AJ336" i="28"/>
  <c r="AN335" i="28"/>
  <c r="B96" i="73" a="1"/>
  <c r="B95" i="71" a="1"/>
  <c r="C96" i="71" a="1"/>
  <c r="U158" i="70" a="1"/>
  <c r="C96" i="73" a="1"/>
  <c r="U171" i="68" a="1"/>
  <c r="K43" i="71" l="1"/>
  <c r="U171" i="68"/>
  <c r="V171" i="68" s="1"/>
  <c r="S171" i="68" s="1"/>
  <c r="T172" i="68" s="1"/>
  <c r="U158" i="70"/>
  <c r="V158" i="70" s="1"/>
  <c r="S158" i="70" s="1"/>
  <c r="T159" i="70" s="1"/>
  <c r="B95" i="71"/>
  <c r="C96" i="71"/>
  <c r="B96" i="73"/>
  <c r="C96" i="73"/>
  <c r="AN333" i="17"/>
  <c r="AM333" i="17"/>
  <c r="AN334" i="16"/>
  <c r="AM334" i="16"/>
  <c r="AK334" i="16"/>
  <c r="AJ335" i="16"/>
  <c r="AK334" i="17"/>
  <c r="AJ335" i="17"/>
  <c r="AK336" i="28"/>
  <c r="AN336" i="28"/>
  <c r="AM336" i="28"/>
  <c r="AJ337" i="28"/>
  <c r="C97" i="73" a="1"/>
  <c r="U172" i="68" a="1"/>
  <c r="B97" i="73" a="1"/>
  <c r="B96" i="71" a="1"/>
  <c r="C97" i="71" a="1"/>
  <c r="L44" i="71" l="1"/>
  <c r="U172" i="68"/>
  <c r="V172" i="68" s="1"/>
  <c r="S172" i="68" s="1"/>
  <c r="T173" i="68" s="1"/>
  <c r="B96" i="71"/>
  <c r="C97" i="71"/>
  <c r="C97" i="73"/>
  <c r="B97" i="73"/>
  <c r="AM334" i="17"/>
  <c r="AN334" i="17"/>
  <c r="AJ336" i="16"/>
  <c r="AN335" i="16"/>
  <c r="AM335" i="16"/>
  <c r="AK335" i="16"/>
  <c r="AJ336" i="17"/>
  <c r="AK335" i="17"/>
  <c r="AM337" i="28"/>
  <c r="AJ338" i="28"/>
  <c r="AK337" i="28"/>
  <c r="AN337" i="28"/>
  <c r="C98" i="71" a="1"/>
  <c r="C98" i="73" a="1"/>
  <c r="B98" i="73" a="1"/>
  <c r="M44" i="71" a="1"/>
  <c r="B97" i="71" a="1"/>
  <c r="U159" i="70" a="1"/>
  <c r="U173" i="68" a="1"/>
  <c r="M44" i="71" l="1"/>
  <c r="N44" i="71" s="1"/>
  <c r="U173" i="68"/>
  <c r="V173" i="68" s="1"/>
  <c r="S173" i="68" s="1"/>
  <c r="T174" i="68" s="1"/>
  <c r="U159" i="70"/>
  <c r="V159" i="70" s="1"/>
  <c r="S159" i="70" s="1"/>
  <c r="T160" i="70" s="1"/>
  <c r="B97" i="71"/>
  <c r="C98" i="71"/>
  <c r="C98" i="73"/>
  <c r="B98" i="73"/>
  <c r="AM335" i="17"/>
  <c r="AN335" i="17"/>
  <c r="AK336" i="16"/>
  <c r="AJ337" i="16"/>
  <c r="AN336" i="16"/>
  <c r="AM336" i="16"/>
  <c r="AK336" i="17"/>
  <c r="AJ337" i="17"/>
  <c r="AK338" i="28"/>
  <c r="AJ339" i="28"/>
  <c r="AN338" i="28"/>
  <c r="AM338" i="28"/>
  <c r="C99" i="73" a="1"/>
  <c r="B98" i="71" a="1"/>
  <c r="C99" i="71" a="1"/>
  <c r="B99" i="73" a="1"/>
  <c r="U174" i="68" a="1"/>
  <c r="K44" i="71" l="1"/>
  <c r="U174" i="68"/>
  <c r="V174" i="68" s="1"/>
  <c r="S174" i="68" s="1"/>
  <c r="T175" i="68" s="1"/>
  <c r="B98" i="71"/>
  <c r="C99" i="71"/>
  <c r="B99" i="73"/>
  <c r="C99" i="73"/>
  <c r="AM336" i="17"/>
  <c r="AN336" i="17"/>
  <c r="AM337" i="16"/>
  <c r="AK337" i="16"/>
  <c r="AJ338" i="16"/>
  <c r="AN337" i="16"/>
  <c r="AK337" i="17"/>
  <c r="AJ338" i="17"/>
  <c r="AM339" i="28"/>
  <c r="AK339" i="28"/>
  <c r="AN339" i="28"/>
  <c r="AJ340" i="28"/>
  <c r="C100" i="73" a="1"/>
  <c r="U160" i="70" a="1"/>
  <c r="B100" i="73" a="1"/>
  <c r="B99" i="71" a="1"/>
  <c r="U175" i="68" a="1"/>
  <c r="C100" i="71" a="1"/>
  <c r="L45" i="71" l="1"/>
  <c r="U175" i="68"/>
  <c r="V175" i="68" s="1"/>
  <c r="S175" i="68" s="1"/>
  <c r="T176" i="68" s="1"/>
  <c r="U160" i="70"/>
  <c r="V160" i="70" s="1"/>
  <c r="S160" i="70" s="1"/>
  <c r="T161" i="70" s="1"/>
  <c r="B99" i="71"/>
  <c r="C100" i="71"/>
  <c r="B100" i="73"/>
  <c r="C100" i="73"/>
  <c r="AN337" i="17"/>
  <c r="AM337" i="17"/>
  <c r="AN338" i="16"/>
  <c r="AM338" i="16"/>
  <c r="AK338" i="16"/>
  <c r="AJ339" i="16"/>
  <c r="AK338" i="17"/>
  <c r="AJ339" i="17"/>
  <c r="AK340" i="28"/>
  <c r="AN340" i="28"/>
  <c r="AM340" i="28"/>
  <c r="AJ341" i="28"/>
  <c r="B101" i="73" a="1"/>
  <c r="B100" i="71" a="1"/>
  <c r="M45" i="71" a="1"/>
  <c r="U176" i="68" a="1"/>
  <c r="C101" i="73" a="1"/>
  <c r="C101" i="71" a="1"/>
  <c r="M45" i="71" l="1"/>
  <c r="N45" i="71" s="1"/>
  <c r="U176" i="68"/>
  <c r="V176" i="68" s="1"/>
  <c r="S176" i="68" s="1"/>
  <c r="T177" i="68" s="1"/>
  <c r="C101" i="71"/>
  <c r="B100" i="71"/>
  <c r="C101" i="73"/>
  <c r="B101" i="73"/>
  <c r="AM338" i="17"/>
  <c r="AN338" i="17"/>
  <c r="AJ340" i="16"/>
  <c r="AN339" i="16"/>
  <c r="AM339" i="16"/>
  <c r="AK339" i="16"/>
  <c r="AJ340" i="17"/>
  <c r="AK339" i="17"/>
  <c r="AM341" i="28"/>
  <c r="AJ342" i="28"/>
  <c r="AN341" i="28"/>
  <c r="AK341" i="28"/>
  <c r="U161" i="70" a="1"/>
  <c r="B101" i="71" a="1"/>
  <c r="B102" i="73" a="1"/>
  <c r="C102" i="73" a="1"/>
  <c r="C102" i="71" a="1"/>
  <c r="U177" i="68" a="1"/>
  <c r="K45" i="71" l="1"/>
  <c r="U177" i="68"/>
  <c r="V177" i="68" s="1"/>
  <c r="S177" i="68" s="1"/>
  <c r="T178" i="68" s="1"/>
  <c r="U161" i="70"/>
  <c r="V161" i="70" s="1"/>
  <c r="S161" i="70" s="1"/>
  <c r="T162" i="70" s="1"/>
  <c r="C102" i="71"/>
  <c r="B101" i="71"/>
  <c r="C102" i="73"/>
  <c r="B102" i="73"/>
  <c r="AM339" i="17"/>
  <c r="AN339" i="17"/>
  <c r="AK340" i="16"/>
  <c r="AJ341" i="16"/>
  <c r="AN340" i="16"/>
  <c r="AM340" i="16"/>
  <c r="AK340" i="17"/>
  <c r="AJ341" i="17"/>
  <c r="AK342" i="28"/>
  <c r="AJ343" i="28"/>
  <c r="AN342" i="28"/>
  <c r="AM342" i="28"/>
  <c r="C103" i="73" a="1"/>
  <c r="B103" i="73" a="1"/>
  <c r="B102" i="71" a="1"/>
  <c r="C103" i="71" a="1"/>
  <c r="U178" i="68" a="1"/>
  <c r="L46" i="71" l="1"/>
  <c r="U178" i="68"/>
  <c r="V178" i="68" s="1"/>
  <c r="S178" i="68" s="1"/>
  <c r="T179" i="68" s="1"/>
  <c r="C103" i="71"/>
  <c r="B102" i="71"/>
  <c r="B103" i="73"/>
  <c r="C103" i="73"/>
  <c r="AM340" i="17"/>
  <c r="AN340" i="17"/>
  <c r="AM341" i="16"/>
  <c r="AK341" i="16"/>
  <c r="AJ342" i="16"/>
  <c r="AN341" i="16"/>
  <c r="AK341" i="17"/>
  <c r="AJ342" i="17"/>
  <c r="AM343" i="28"/>
  <c r="AK343" i="28"/>
  <c r="AJ344" i="28"/>
  <c r="AN343" i="28"/>
  <c r="M46" i="71" a="1"/>
  <c r="C104" i="71" a="1"/>
  <c r="C104" i="73" a="1"/>
  <c r="B103" i="71" a="1"/>
  <c r="U162" i="70" a="1"/>
  <c r="U179" i="68" a="1"/>
  <c r="B104" i="73" a="1"/>
  <c r="M46" i="71" l="1"/>
  <c r="N46" i="71" s="1"/>
  <c r="U179" i="68"/>
  <c r="V179" i="68" s="1"/>
  <c r="S179" i="68" s="1"/>
  <c r="T180" i="68" s="1"/>
  <c r="U162" i="70"/>
  <c r="V162" i="70" s="1"/>
  <c r="S162" i="70" s="1"/>
  <c r="T163" i="70" s="1"/>
  <c r="B103" i="71"/>
  <c r="C104" i="71"/>
  <c r="B104" i="73"/>
  <c r="C104" i="73"/>
  <c r="AN341" i="17"/>
  <c r="AM341" i="17"/>
  <c r="AN342" i="16"/>
  <c r="AM342" i="16"/>
  <c r="AK342" i="16"/>
  <c r="AJ343" i="16"/>
  <c r="AK342" i="17"/>
  <c r="AJ343" i="17"/>
  <c r="AK344" i="28"/>
  <c r="AN344" i="28"/>
  <c r="AM344" i="28"/>
  <c r="AJ345" i="28"/>
  <c r="C105" i="71" a="1"/>
  <c r="C105" i="73" a="1"/>
  <c r="U180" i="68" a="1"/>
  <c r="B105" i="73" a="1"/>
  <c r="B104" i="71" a="1"/>
  <c r="K46" i="71" l="1"/>
  <c r="U180" i="68"/>
  <c r="V180" i="68" s="1"/>
  <c r="S180" i="68" s="1"/>
  <c r="T181" i="68" s="1"/>
  <c r="C105" i="71"/>
  <c r="B104" i="71"/>
  <c r="C105" i="73"/>
  <c r="B105" i="73"/>
  <c r="AM342" i="17"/>
  <c r="AN342" i="17"/>
  <c r="AJ344" i="16"/>
  <c r="AN343" i="16"/>
  <c r="AM343" i="16"/>
  <c r="AK343" i="16"/>
  <c r="AJ344" i="17"/>
  <c r="AK343" i="17"/>
  <c r="AM345" i="28"/>
  <c r="AJ346" i="28"/>
  <c r="AN345" i="28"/>
  <c r="AK345" i="28"/>
  <c r="B106" i="73" a="1"/>
  <c r="U163" i="70" a="1"/>
  <c r="C106" i="73" a="1"/>
  <c r="B105" i="71" a="1"/>
  <c r="U181" i="68" a="1"/>
  <c r="C106" i="71" a="1"/>
  <c r="L47" i="71" l="1"/>
  <c r="U181" i="68"/>
  <c r="V181" i="68" s="1"/>
  <c r="S181" i="68" s="1"/>
  <c r="T182" i="68" s="1"/>
  <c r="U163" i="70"/>
  <c r="V163" i="70" s="1"/>
  <c r="S163" i="70" s="1"/>
  <c r="T164" i="70" s="1"/>
  <c r="B105" i="71"/>
  <c r="C106" i="71"/>
  <c r="C106" i="73"/>
  <c r="B106" i="73"/>
  <c r="AM343" i="17"/>
  <c r="AN343" i="17"/>
  <c r="AK344" i="16"/>
  <c r="AJ345" i="16"/>
  <c r="AN344" i="16"/>
  <c r="AM344" i="16"/>
  <c r="AK344" i="17"/>
  <c r="AJ345" i="17"/>
  <c r="AK346" i="28"/>
  <c r="AJ347" i="28"/>
  <c r="AN346" i="28"/>
  <c r="AM346" i="28"/>
  <c r="C107" i="71" a="1"/>
  <c r="B106" i="71" a="1"/>
  <c r="C107" i="73" a="1"/>
  <c r="M47" i="71" a="1"/>
  <c r="B107" i="73" a="1"/>
  <c r="U182" i="68" a="1"/>
  <c r="M47" i="71" l="1"/>
  <c r="N47" i="71" s="1"/>
  <c r="U182" i="68"/>
  <c r="V182" i="68" s="1"/>
  <c r="S182" i="68" s="1"/>
  <c r="T183" i="68" s="1"/>
  <c r="C107" i="71"/>
  <c r="B106" i="71"/>
  <c r="B107" i="73"/>
  <c r="C107" i="73"/>
  <c r="AM344" i="17"/>
  <c r="AN344" i="17"/>
  <c r="AM345" i="16"/>
  <c r="AK345" i="16"/>
  <c r="AJ346" i="16"/>
  <c r="AN345" i="16"/>
  <c r="AK345" i="17"/>
  <c r="AJ346" i="17"/>
  <c r="AM347" i="28"/>
  <c r="AK347" i="28"/>
  <c r="AN347" i="28"/>
  <c r="AJ348" i="28"/>
  <c r="B107" i="71" a="1"/>
  <c r="C108" i="73" a="1"/>
  <c r="B108" i="73" a="1"/>
  <c r="U164" i="70" a="1"/>
  <c r="C108" i="71" a="1"/>
  <c r="U183" i="68" a="1"/>
  <c r="K47" i="71" l="1"/>
  <c r="U183" i="68"/>
  <c r="V183" i="68" s="1"/>
  <c r="S183" i="68" s="1"/>
  <c r="T184" i="68" s="1"/>
  <c r="U164" i="70"/>
  <c r="V164" i="70" s="1"/>
  <c r="S164" i="70" s="1"/>
  <c r="T165" i="70" s="1"/>
  <c r="C108" i="71"/>
  <c r="B107" i="71"/>
  <c r="B108" i="73"/>
  <c r="C108" i="73"/>
  <c r="AN345" i="17"/>
  <c r="AM345" i="17"/>
  <c r="AN346" i="16"/>
  <c r="AM346" i="16"/>
  <c r="AK346" i="16"/>
  <c r="AJ347" i="16"/>
  <c r="AK346" i="17"/>
  <c r="AJ347" i="17"/>
  <c r="AK348" i="28"/>
  <c r="AN348" i="28"/>
  <c r="AM348" i="28"/>
  <c r="AJ349" i="28"/>
  <c r="B108" i="71" a="1"/>
  <c r="C109" i="71" a="1"/>
  <c r="U184" i="68" a="1"/>
  <c r="B109" i="73" a="1"/>
  <c r="C109" i="73" a="1"/>
  <c r="L48" i="71" l="1"/>
  <c r="U184" i="68"/>
  <c r="V184" i="68" s="1"/>
  <c r="S184" i="68" s="1"/>
  <c r="T185" i="68" s="1"/>
  <c r="C109" i="71"/>
  <c r="B108" i="71"/>
  <c r="C109" i="73"/>
  <c r="B109" i="73"/>
  <c r="AM346" i="17"/>
  <c r="AN346" i="17"/>
  <c r="AJ348" i="16"/>
  <c r="AN347" i="16"/>
  <c r="AM347" i="16"/>
  <c r="AK347" i="16"/>
  <c r="AJ348" i="17"/>
  <c r="AK347" i="17"/>
  <c r="AM349" i="28"/>
  <c r="AJ350" i="28"/>
  <c r="AN349" i="28"/>
  <c r="AK349" i="28"/>
  <c r="C110" i="71" a="1"/>
  <c r="C110" i="73" a="1"/>
  <c r="B110" i="73" a="1"/>
  <c r="B109" i="71" a="1"/>
  <c r="U165" i="70" a="1"/>
  <c r="M48" i="71" a="1"/>
  <c r="U185" i="68" a="1"/>
  <c r="M48" i="71" l="1"/>
  <c r="N48" i="71" s="1"/>
  <c r="U185" i="68"/>
  <c r="V185" i="68" s="1"/>
  <c r="S185" i="68" s="1"/>
  <c r="T186" i="68" s="1"/>
  <c r="U165" i="70"/>
  <c r="V165" i="70" s="1"/>
  <c r="S165" i="70" s="1"/>
  <c r="T166" i="70" s="1"/>
  <c r="B109" i="71"/>
  <c r="C110" i="71"/>
  <c r="C110" i="73"/>
  <c r="B110" i="73"/>
  <c r="AM347" i="17"/>
  <c r="AN347" i="17"/>
  <c r="AK348" i="16"/>
  <c r="AJ349" i="16"/>
  <c r="AN348" i="16"/>
  <c r="AM348" i="16"/>
  <c r="AK348" i="17"/>
  <c r="AJ349" i="17"/>
  <c r="AK350" i="28"/>
  <c r="AN350" i="28"/>
  <c r="AM350" i="28"/>
  <c r="AJ351" i="28"/>
  <c r="B110" i="71" a="1"/>
  <c r="C111" i="71" a="1"/>
  <c r="C111" i="73" a="1"/>
  <c r="B111" i="73" a="1"/>
  <c r="U186" i="68" a="1"/>
  <c r="K48" i="71" l="1"/>
  <c r="U186" i="68"/>
  <c r="V186" i="68" s="1"/>
  <c r="S186" i="68" s="1"/>
  <c r="T187" i="68" s="1"/>
  <c r="C111" i="71"/>
  <c r="B110" i="71"/>
  <c r="C111" i="73"/>
  <c r="B111" i="73"/>
  <c r="AM348" i="17"/>
  <c r="AN348" i="17"/>
  <c r="AM349" i="16"/>
  <c r="AK349" i="16"/>
  <c r="AJ350" i="16"/>
  <c r="AN349" i="16"/>
  <c r="AK349" i="17"/>
  <c r="AJ350" i="17"/>
  <c r="AM351" i="28"/>
  <c r="AK351" i="28"/>
  <c r="AJ352" i="28"/>
  <c r="AN351" i="28"/>
  <c r="B111" i="71" a="1"/>
  <c r="C112" i="73" a="1"/>
  <c r="B112" i="73" a="1"/>
  <c r="C112" i="71" a="1"/>
  <c r="U187" i="68" a="1"/>
  <c r="U166" i="70" a="1"/>
  <c r="L49" i="71" l="1"/>
  <c r="U187" i="68"/>
  <c r="V187" i="68" s="1"/>
  <c r="S187" i="68" s="1"/>
  <c r="T188" i="68" s="1"/>
  <c r="U166" i="70"/>
  <c r="V166" i="70" s="1"/>
  <c r="S166" i="70" s="1"/>
  <c r="T167" i="70" s="1"/>
  <c r="C112" i="71"/>
  <c r="B111" i="71"/>
  <c r="B112" i="73"/>
  <c r="C112" i="73"/>
  <c r="AN349" i="17"/>
  <c r="AM349" i="17"/>
  <c r="AN350" i="16"/>
  <c r="AM350" i="16"/>
  <c r="AK350" i="16"/>
  <c r="AJ351" i="16"/>
  <c r="AK350" i="17"/>
  <c r="AJ351" i="17"/>
  <c r="AK352" i="28"/>
  <c r="AN352" i="28"/>
  <c r="AM352" i="28"/>
  <c r="AJ353" i="28"/>
  <c r="C113" i="73" a="1"/>
  <c r="M49" i="71" a="1"/>
  <c r="B112" i="71" a="1"/>
  <c r="B113" i="73" a="1"/>
  <c r="C113" i="71" a="1"/>
  <c r="U188" i="68" a="1"/>
  <c r="M49" i="71" l="1"/>
  <c r="N49" i="71" s="1"/>
  <c r="U188" i="68"/>
  <c r="V188" i="68" s="1"/>
  <c r="S188" i="68" s="1"/>
  <c r="T189" i="68" s="1"/>
  <c r="B112" i="71"/>
  <c r="C113" i="71"/>
  <c r="C113" i="73"/>
  <c r="B113" i="73"/>
  <c r="AM350" i="17"/>
  <c r="AN350" i="17"/>
  <c r="AJ352" i="16"/>
  <c r="AN351" i="16"/>
  <c r="AM351" i="16"/>
  <c r="AK351" i="16"/>
  <c r="AJ352" i="17"/>
  <c r="AK351" i="17"/>
  <c r="AM353" i="28"/>
  <c r="AJ354" i="28"/>
  <c r="AN353" i="28"/>
  <c r="AK353" i="28"/>
  <c r="C114" i="71" a="1"/>
  <c r="B114" i="73" a="1"/>
  <c r="U167" i="70" a="1"/>
  <c r="C114" i="73" a="1"/>
  <c r="U189" i="68" a="1"/>
  <c r="B113" i="71" a="1"/>
  <c r="K49" i="71" l="1"/>
  <c r="U189" i="68"/>
  <c r="V189" i="68" s="1"/>
  <c r="S189" i="68" s="1"/>
  <c r="T190" i="68" s="1"/>
  <c r="U167" i="70"/>
  <c r="V167" i="70" s="1"/>
  <c r="S167" i="70" s="1"/>
  <c r="T168" i="70" s="1"/>
  <c r="B113" i="71"/>
  <c r="C114" i="71"/>
  <c r="B114" i="73"/>
  <c r="C114" i="73"/>
  <c r="AM351" i="17"/>
  <c r="AN351" i="17"/>
  <c r="AK352" i="16"/>
  <c r="AJ353" i="16"/>
  <c r="AN352" i="16"/>
  <c r="AM352" i="16"/>
  <c r="AK352" i="17"/>
  <c r="AJ353" i="17"/>
  <c r="AK354" i="28"/>
  <c r="AJ355" i="28"/>
  <c r="AN354" i="28"/>
  <c r="AM354" i="28"/>
  <c r="B115" i="73" a="1"/>
  <c r="U190" i="68" a="1"/>
  <c r="C115" i="71" a="1"/>
  <c r="B114" i="71" a="1"/>
  <c r="C115" i="73" a="1"/>
  <c r="L50" i="71" l="1"/>
  <c r="U190" i="68"/>
  <c r="V190" i="68" s="1"/>
  <c r="S190" i="68" s="1"/>
  <c r="T191" i="68" s="1"/>
  <c r="B114" i="71"/>
  <c r="C115" i="71"/>
  <c r="B115" i="73"/>
  <c r="C115" i="73"/>
  <c r="AM352" i="17"/>
  <c r="AN352" i="17"/>
  <c r="AM353" i="16"/>
  <c r="AK353" i="16"/>
  <c r="AJ354" i="16"/>
  <c r="AN353" i="16"/>
  <c r="AK353" i="17"/>
  <c r="AJ354" i="17"/>
  <c r="AM355" i="28"/>
  <c r="AK355" i="28"/>
  <c r="AN355" i="28"/>
  <c r="AJ356" i="28"/>
  <c r="B116" i="73" a="1"/>
  <c r="M50" i="71" a="1"/>
  <c r="U191" i="68" a="1"/>
  <c r="U168" i="70" a="1"/>
  <c r="C116" i="71" a="1"/>
  <c r="B115" i="71" a="1"/>
  <c r="C116" i="73" a="1"/>
  <c r="M50" i="71" l="1"/>
  <c r="N50" i="71" s="1"/>
  <c r="U191" i="68"/>
  <c r="V191" i="68" s="1"/>
  <c r="S191" i="68" s="1"/>
  <c r="T192" i="68" s="1"/>
  <c r="U168" i="70"/>
  <c r="V168" i="70" s="1"/>
  <c r="S168" i="70" s="1"/>
  <c r="T169" i="70" s="1"/>
  <c r="B115" i="71"/>
  <c r="C116" i="71"/>
  <c r="B116" i="73"/>
  <c r="C116" i="73"/>
  <c r="AN353" i="17"/>
  <c r="AM353" i="17"/>
  <c r="AN354" i="16"/>
  <c r="AM354" i="16"/>
  <c r="AK354" i="16"/>
  <c r="AJ355" i="16"/>
  <c r="AK354" i="17"/>
  <c r="AJ355" i="17"/>
  <c r="AK356" i="28"/>
  <c r="AN356" i="28"/>
  <c r="AM356" i="28"/>
  <c r="AJ357" i="28"/>
  <c r="B116" i="71" a="1"/>
  <c r="C117" i="71" a="1"/>
  <c r="C117" i="73" a="1"/>
  <c r="B117" i="73" a="1"/>
  <c r="U192" i="68" a="1"/>
  <c r="K50" i="71" l="1"/>
  <c r="U192" i="68"/>
  <c r="V192" i="68" s="1"/>
  <c r="S192" i="68" s="1"/>
  <c r="T193" i="68" s="1"/>
  <c r="B116" i="71"/>
  <c r="C117" i="71"/>
  <c r="C117" i="73"/>
  <c r="B117" i="73"/>
  <c r="AM354" i="17"/>
  <c r="AN354" i="17"/>
  <c r="AJ356" i="16"/>
  <c r="AN355" i="16"/>
  <c r="AM355" i="16"/>
  <c r="AK355" i="16"/>
  <c r="AJ356" i="17"/>
  <c r="AK355" i="17"/>
  <c r="AM357" i="28"/>
  <c r="AJ358" i="28"/>
  <c r="AN357" i="28"/>
  <c r="AK357" i="28"/>
  <c r="B118" i="73" a="1"/>
  <c r="U193" i="68" a="1"/>
  <c r="C118" i="71" a="1"/>
  <c r="U169" i="70" a="1"/>
  <c r="B117" i="71" a="1"/>
  <c r="C118" i="73" a="1"/>
  <c r="L51" i="71" l="1"/>
  <c r="U193" i="68"/>
  <c r="V193" i="68" s="1"/>
  <c r="S193" i="68" s="1"/>
  <c r="T194" i="68" s="1"/>
  <c r="U169" i="70"/>
  <c r="V169" i="70" s="1"/>
  <c r="S169" i="70" s="1"/>
  <c r="T170" i="70" s="1"/>
  <c r="B117" i="71"/>
  <c r="C118" i="71"/>
  <c r="C118" i="73"/>
  <c r="B118" i="73"/>
  <c r="AM355" i="17"/>
  <c r="AN355" i="17"/>
  <c r="AK356" i="16"/>
  <c r="AJ357" i="16"/>
  <c r="AN356" i="16"/>
  <c r="AM356" i="16"/>
  <c r="AK356" i="17"/>
  <c r="AJ357" i="17"/>
  <c r="AK358" i="28"/>
  <c r="AM358" i="28"/>
  <c r="AJ359" i="28"/>
  <c r="AN358" i="28"/>
  <c r="C119" i="73" a="1"/>
  <c r="C119" i="71" a="1"/>
  <c r="B119" i="73" a="1"/>
  <c r="U194" i="68" a="1"/>
  <c r="M51" i="71" a="1"/>
  <c r="B118" i="71" a="1"/>
  <c r="M51" i="71" l="1"/>
  <c r="N51" i="71" s="1"/>
  <c r="U194" i="68"/>
  <c r="V194" i="68" s="1"/>
  <c r="S194" i="68" s="1"/>
  <c r="T195" i="68" s="1"/>
  <c r="C119" i="71"/>
  <c r="B118" i="71"/>
  <c r="C119" i="73"/>
  <c r="B119" i="73"/>
  <c r="AM356" i="17"/>
  <c r="AN356" i="17"/>
  <c r="AM357" i="16"/>
  <c r="AK357" i="16"/>
  <c r="AJ358" i="16"/>
  <c r="AN357" i="16"/>
  <c r="AK357" i="17"/>
  <c r="AJ358" i="17"/>
  <c r="AM359" i="28"/>
  <c r="AK359" i="28"/>
  <c r="AJ360" i="28"/>
  <c r="AN359" i="28"/>
  <c r="C120" i="73" a="1"/>
  <c r="B120" i="73" a="1"/>
  <c r="U170" i="70" a="1"/>
  <c r="C120" i="71" a="1"/>
  <c r="U195" i="68" a="1"/>
  <c r="B119" i="71" a="1"/>
  <c r="K51" i="71" l="1"/>
  <c r="U195" i="68"/>
  <c r="V195" i="68" s="1"/>
  <c r="S195" i="68" s="1"/>
  <c r="T196" i="68" s="1"/>
  <c r="U170" i="70"/>
  <c r="V170" i="70" s="1"/>
  <c r="S170" i="70" s="1"/>
  <c r="T171" i="70" s="1"/>
  <c r="C120" i="71"/>
  <c r="B119" i="71"/>
  <c r="B120" i="73"/>
  <c r="C120" i="73"/>
  <c r="AN357" i="17"/>
  <c r="AM357" i="17"/>
  <c r="AN358" i="16"/>
  <c r="AM358" i="16"/>
  <c r="AK358" i="16"/>
  <c r="AJ359" i="16"/>
  <c r="AK358" i="17"/>
  <c r="AJ359" i="17"/>
  <c r="AK360" i="28"/>
  <c r="AN360" i="28"/>
  <c r="AM360" i="28"/>
  <c r="AJ361" i="28"/>
  <c r="B120" i="71" a="1"/>
  <c r="B121" i="73" a="1"/>
  <c r="U196" i="68" a="1"/>
  <c r="C121" i="71" a="1"/>
  <c r="C121" i="73" a="1"/>
  <c r="L52" i="71" l="1"/>
  <c r="U196" i="68"/>
  <c r="V196" i="68" s="1"/>
  <c r="S196" i="68" s="1"/>
  <c r="T197" i="68" s="1"/>
  <c r="C121" i="71"/>
  <c r="B120" i="71"/>
  <c r="C121" i="73"/>
  <c r="B121" i="73"/>
  <c r="AM358" i="17"/>
  <c r="AN358" i="17"/>
  <c r="AJ360" i="16"/>
  <c r="AN359" i="16"/>
  <c r="AM359" i="16"/>
  <c r="AK359" i="16"/>
  <c r="AJ360" i="17"/>
  <c r="AK359" i="17"/>
  <c r="AM361" i="28"/>
  <c r="AJ362" i="28"/>
  <c r="AN361" i="28"/>
  <c r="AK361" i="28"/>
  <c r="U171" i="70" a="1"/>
  <c r="C122" i="71" a="1"/>
  <c r="B121" i="71" a="1"/>
  <c r="B122" i="73" a="1"/>
  <c r="C122" i="73" a="1"/>
  <c r="M52" i="71" a="1"/>
  <c r="U197" i="68" a="1"/>
  <c r="M52" i="71" l="1"/>
  <c r="N52" i="71" s="1"/>
  <c r="U197" i="68"/>
  <c r="V197" i="68" s="1"/>
  <c r="S197" i="68" s="1"/>
  <c r="T198" i="68" s="1"/>
  <c r="U171" i="70"/>
  <c r="V171" i="70" s="1"/>
  <c r="S171" i="70" s="1"/>
  <c r="T172" i="70" s="1"/>
  <c r="B121" i="71"/>
  <c r="C122" i="71"/>
  <c r="C122" i="73"/>
  <c r="B122" i="73"/>
  <c r="AM359" i="17"/>
  <c r="AN359" i="17"/>
  <c r="AK360" i="16"/>
  <c r="AJ361" i="16"/>
  <c r="AN360" i="16"/>
  <c r="AM360" i="16"/>
  <c r="AK360" i="17"/>
  <c r="AJ361" i="17"/>
  <c r="AK362" i="28"/>
  <c r="AJ363" i="28"/>
  <c r="AN362" i="28"/>
  <c r="AM362" i="28"/>
  <c r="B123" i="73" a="1"/>
  <c r="B122" i="71" a="1"/>
  <c r="C123" i="73" a="1"/>
  <c r="U198" i="68" a="1"/>
  <c r="C123" i="71" a="1"/>
  <c r="K52" i="71" l="1"/>
  <c r="U198" i="68"/>
  <c r="V198" i="68" s="1"/>
  <c r="S198" i="68" s="1"/>
  <c r="T199" i="68" s="1"/>
  <c r="C123" i="71"/>
  <c r="B122" i="71"/>
  <c r="B123" i="73"/>
  <c r="C123" i="73"/>
  <c r="AM360" i="17"/>
  <c r="AN360" i="17"/>
  <c r="AM361" i="16"/>
  <c r="AK361" i="16"/>
  <c r="AJ362" i="16"/>
  <c r="AN361" i="16"/>
  <c r="AK361" i="17"/>
  <c r="AJ362" i="17"/>
  <c r="AM363" i="28"/>
  <c r="AK363" i="28"/>
  <c r="AN363" i="28"/>
  <c r="AJ364" i="28"/>
  <c r="B124" i="73" a="1"/>
  <c r="C124" i="73" a="1"/>
  <c r="C124" i="71" a="1"/>
  <c r="B123" i="71" a="1"/>
  <c r="U172" i="70" a="1"/>
  <c r="U199" i="68" a="1"/>
  <c r="L53" i="71" l="1"/>
  <c r="U199" i="68"/>
  <c r="V199" i="68" s="1"/>
  <c r="S199" i="68" s="1"/>
  <c r="T200" i="68" s="1"/>
  <c r="U172" i="70"/>
  <c r="V172" i="70" s="1"/>
  <c r="S172" i="70" s="1"/>
  <c r="T173" i="70" s="1"/>
  <c r="B123" i="71"/>
  <c r="C124" i="71"/>
  <c r="B124" i="73"/>
  <c r="C124" i="73"/>
  <c r="AN361" i="17"/>
  <c r="AM361" i="17"/>
  <c r="AN362" i="16"/>
  <c r="AM362" i="16"/>
  <c r="AK362" i="16"/>
  <c r="AJ363" i="16"/>
  <c r="AK362" i="17"/>
  <c r="AJ363" i="17"/>
  <c r="AK364" i="28"/>
  <c r="AN364" i="28"/>
  <c r="AM364" i="28"/>
  <c r="AJ365" i="28"/>
  <c r="C125" i="73" a="1"/>
  <c r="B124" i="71" a="1"/>
  <c r="M53" i="71" a="1"/>
  <c r="C125" i="71" a="1"/>
  <c r="B125" i="73" a="1"/>
  <c r="U200" i="68" a="1"/>
  <c r="M53" i="71" l="1"/>
  <c r="N53" i="71" s="1"/>
  <c r="U200" i="68"/>
  <c r="V200" i="68" s="1"/>
  <c r="S200" i="68" s="1"/>
  <c r="T201" i="68" s="1"/>
  <c r="B124" i="71"/>
  <c r="C125" i="71"/>
  <c r="C125" i="73"/>
  <c r="B125" i="73"/>
  <c r="AM362" i="17"/>
  <c r="AN362" i="17"/>
  <c r="AJ364" i="16"/>
  <c r="AN363" i="16"/>
  <c r="AM363" i="16"/>
  <c r="AK363" i="16"/>
  <c r="AJ364" i="17"/>
  <c r="AK363" i="17"/>
  <c r="AM365" i="28"/>
  <c r="AJ366" i="28"/>
  <c r="AN365" i="28"/>
  <c r="AK365" i="28"/>
  <c r="C126" i="73" a="1"/>
  <c r="B125" i="71" a="1"/>
  <c r="C126" i="71" a="1"/>
  <c r="B126" i="73" a="1"/>
  <c r="U201" i="68" a="1"/>
  <c r="U173" i="70" a="1"/>
  <c r="K53" i="71" l="1"/>
  <c r="U201" i="68"/>
  <c r="V201" i="68" s="1"/>
  <c r="S201" i="68" s="1"/>
  <c r="T202" i="68" s="1"/>
  <c r="U173" i="70"/>
  <c r="V173" i="70" s="1"/>
  <c r="S173" i="70" s="1"/>
  <c r="T174" i="70" s="1"/>
  <c r="B125" i="71"/>
  <c r="C126" i="71"/>
  <c r="C126" i="73"/>
  <c r="B126" i="73"/>
  <c r="AM363" i="17"/>
  <c r="AN363" i="17"/>
  <c r="AK364" i="16"/>
  <c r="AJ365" i="16"/>
  <c r="AN364" i="16"/>
  <c r="AM364" i="16"/>
  <c r="AK364" i="17"/>
  <c r="AJ365" i="17"/>
  <c r="AK366" i="28"/>
  <c r="AJ367" i="28"/>
  <c r="AM366" i="28"/>
  <c r="AN366" i="28"/>
  <c r="C127" i="73" a="1"/>
  <c r="C127" i="71" a="1"/>
  <c r="B126" i="71" a="1"/>
  <c r="B127" i="73" a="1"/>
  <c r="U202" i="68" a="1"/>
  <c r="L54" i="71" l="1"/>
  <c r="U202" i="68"/>
  <c r="V202" i="68" s="1"/>
  <c r="S202" i="68" s="1"/>
  <c r="T203" i="68" s="1"/>
  <c r="B126" i="71"/>
  <c r="C127" i="71"/>
  <c r="B127" i="73"/>
  <c r="C127" i="73"/>
  <c r="AM364" i="17"/>
  <c r="AN364" i="17"/>
  <c r="AM365" i="16"/>
  <c r="AK365" i="16"/>
  <c r="AJ366" i="16"/>
  <c r="AN365" i="16"/>
  <c r="AK365" i="17"/>
  <c r="AJ366" i="17"/>
  <c r="AM367" i="28"/>
  <c r="AK367" i="28"/>
  <c r="AJ368" i="28"/>
  <c r="AN367" i="28"/>
  <c r="B127" i="71" a="1"/>
  <c r="C128" i="73" a="1"/>
  <c r="C128" i="71" a="1"/>
  <c r="M54" i="71" a="1"/>
  <c r="U174" i="70" a="1"/>
  <c r="B128" i="73" a="1"/>
  <c r="U203" i="68" a="1"/>
  <c r="M54" i="71" l="1"/>
  <c r="N54" i="71" s="1"/>
  <c r="U203" i="68"/>
  <c r="V203" i="68" s="1"/>
  <c r="S203" i="68" s="1"/>
  <c r="T204" i="68" s="1"/>
  <c r="U174" i="70"/>
  <c r="V174" i="70" s="1"/>
  <c r="S174" i="70" s="1"/>
  <c r="T175" i="70" s="1"/>
  <c r="B127" i="71"/>
  <c r="C128" i="71"/>
  <c r="B128" i="73"/>
  <c r="C128" i="73"/>
  <c r="AN365" i="17"/>
  <c r="AM365" i="17"/>
  <c r="AN366" i="16"/>
  <c r="AM366" i="16"/>
  <c r="AK366" i="16"/>
  <c r="AJ367" i="16"/>
  <c r="AK366" i="17"/>
  <c r="AJ367" i="17"/>
  <c r="AK368" i="28"/>
  <c r="AN368" i="28"/>
  <c r="AM368" i="28"/>
  <c r="AJ369" i="28"/>
  <c r="C129" i="73" a="1"/>
  <c r="U204" i="68" a="1"/>
  <c r="B128" i="71" a="1"/>
  <c r="B129" i="73" a="1"/>
  <c r="C129" i="71" a="1"/>
  <c r="K54" i="71" l="1"/>
  <c r="U204" i="68"/>
  <c r="V204" i="68" s="1"/>
  <c r="S204" i="68" s="1"/>
  <c r="T205" i="68" s="1"/>
  <c r="B128" i="71"/>
  <c r="C129" i="71"/>
  <c r="B129" i="73"/>
  <c r="C129" i="73"/>
  <c r="AM366" i="17"/>
  <c r="AN366" i="17"/>
  <c r="AJ368" i="16"/>
  <c r="AN367" i="16"/>
  <c r="AM367" i="16"/>
  <c r="AK367" i="16"/>
  <c r="AJ368" i="17"/>
  <c r="AK367" i="17"/>
  <c r="AM369" i="28"/>
  <c r="AJ370" i="28"/>
  <c r="AK369" i="28"/>
  <c r="AN369" i="28"/>
  <c r="B129" i="71" a="1"/>
  <c r="C130" i="71" a="1"/>
  <c r="C130" i="73" a="1"/>
  <c r="U205" i="68" a="1"/>
  <c r="U175" i="70" a="1"/>
  <c r="B130" i="73" a="1"/>
  <c r="L55" i="71" l="1"/>
  <c r="U205" i="68"/>
  <c r="V205" i="68" s="1"/>
  <c r="S205" i="68" s="1"/>
  <c r="T206" i="68" s="1"/>
  <c r="U175" i="70"/>
  <c r="V175" i="70" s="1"/>
  <c r="S175" i="70" s="1"/>
  <c r="T176" i="70" s="1"/>
  <c r="B129" i="71"/>
  <c r="C130" i="71"/>
  <c r="C130" i="73"/>
  <c r="B130" i="73"/>
  <c r="AM367" i="17"/>
  <c r="AN367" i="17"/>
  <c r="AK368" i="16"/>
  <c r="AJ369" i="16"/>
  <c r="AN368" i="16"/>
  <c r="AM368" i="16"/>
  <c r="AK368" i="17"/>
  <c r="AJ369" i="17"/>
  <c r="AK370" i="28"/>
  <c r="AJ371" i="28"/>
  <c r="AN370" i="28"/>
  <c r="AM370" i="28"/>
  <c r="B130" i="71" a="1"/>
  <c r="C131" i="71" a="1"/>
  <c r="U206" i="68" a="1"/>
  <c r="C131" i="73" a="1"/>
  <c r="M55" i="71" a="1"/>
  <c r="B131" i="73" a="1"/>
  <c r="M55" i="71" l="1"/>
  <c r="N55" i="71" s="1"/>
  <c r="U206" i="68"/>
  <c r="V206" i="68" s="1"/>
  <c r="S206" i="68" s="1"/>
  <c r="T207" i="68" s="1"/>
  <c r="B130" i="71"/>
  <c r="C131" i="71"/>
  <c r="B131" i="73"/>
  <c r="C131" i="73"/>
  <c r="AM368" i="17"/>
  <c r="AN368" i="17"/>
  <c r="AM369" i="16"/>
  <c r="AK369" i="16"/>
  <c r="AJ370" i="16"/>
  <c r="AN369" i="16"/>
  <c r="AK369" i="17"/>
  <c r="AJ370" i="17"/>
  <c r="AM371" i="28"/>
  <c r="AK371" i="28"/>
  <c r="AN371" i="28"/>
  <c r="AJ372" i="28"/>
  <c r="U207" i="68" a="1"/>
  <c r="C132" i="71" a="1"/>
  <c r="C132" i="73" a="1"/>
  <c r="U176" i="70" a="1"/>
  <c r="B131" i="71" a="1"/>
  <c r="B132" i="73" a="1"/>
  <c r="K55" i="71" l="1"/>
  <c r="U207" i="68"/>
  <c r="V207" i="68" s="1"/>
  <c r="S207" i="68" s="1"/>
  <c r="T208" i="68" s="1"/>
  <c r="U176" i="70"/>
  <c r="V176" i="70" s="1"/>
  <c r="S176" i="70" s="1"/>
  <c r="T177" i="70" s="1"/>
  <c r="B131" i="71"/>
  <c r="C132" i="71"/>
  <c r="B132" i="73"/>
  <c r="C132" i="73"/>
  <c r="AN369" i="17"/>
  <c r="AM369" i="17"/>
  <c r="AN370" i="16"/>
  <c r="AM370" i="16"/>
  <c r="AK370" i="16"/>
  <c r="AJ371" i="16"/>
  <c r="AK370" i="17"/>
  <c r="AJ371" i="17"/>
  <c r="AK372" i="28"/>
  <c r="AN372" i="28"/>
  <c r="AM372" i="28"/>
  <c r="AJ373" i="28"/>
  <c r="B132" i="71" a="1"/>
  <c r="C133" i="73" a="1"/>
  <c r="C133" i="71" a="1"/>
  <c r="U208" i="68" a="1"/>
  <c r="B133" i="73" a="1"/>
  <c r="L56" i="71" l="1"/>
  <c r="U208" i="68"/>
  <c r="V208" i="68" s="1"/>
  <c r="S208" i="68" s="1"/>
  <c r="T209" i="68" s="1"/>
  <c r="B132" i="71"/>
  <c r="C133" i="71"/>
  <c r="C133" i="73"/>
  <c r="B133" i="73"/>
  <c r="AM370" i="17"/>
  <c r="AN370" i="17"/>
  <c r="AJ372" i="16"/>
  <c r="AN371" i="16"/>
  <c r="AM371" i="16"/>
  <c r="AK371" i="16"/>
  <c r="AJ372" i="17"/>
  <c r="AK371" i="17"/>
  <c r="AM373" i="28"/>
  <c r="AJ374" i="28"/>
  <c r="AN373" i="28"/>
  <c r="AK373" i="28"/>
  <c r="B134" i="73" a="1"/>
  <c r="B133" i="71" a="1"/>
  <c r="U209" i="68" a="1"/>
  <c r="C134" i="73" a="1"/>
  <c r="C134" i="71" a="1"/>
  <c r="U177" i="70" a="1"/>
  <c r="M56" i="71" a="1"/>
  <c r="M56" i="71" l="1"/>
  <c r="N56" i="71" s="1"/>
  <c r="U209" i="68"/>
  <c r="V209" i="68" s="1"/>
  <c r="S209" i="68" s="1"/>
  <c r="T210" i="68" s="1"/>
  <c r="U177" i="70"/>
  <c r="V177" i="70" s="1"/>
  <c r="S177" i="70" s="1"/>
  <c r="T178" i="70" s="1"/>
  <c r="B133" i="71"/>
  <c r="C134" i="71"/>
  <c r="C134" i="73"/>
  <c r="B134" i="73"/>
  <c r="AM371" i="17"/>
  <c r="AN371" i="17"/>
  <c r="AK372" i="16"/>
  <c r="AJ373" i="16"/>
  <c r="AN372" i="16"/>
  <c r="AM372" i="16"/>
  <c r="AK372" i="17"/>
  <c r="AJ373" i="17"/>
  <c r="AK374" i="28"/>
  <c r="AM374" i="28"/>
  <c r="AN374" i="28"/>
  <c r="AJ375" i="28"/>
  <c r="C135" i="73" a="1"/>
  <c r="B134" i="71" a="1"/>
  <c r="B135" i="73" a="1"/>
  <c r="C135" i="71" a="1"/>
  <c r="U210" i="68" a="1"/>
  <c r="K56" i="71" l="1"/>
  <c r="U210" i="68"/>
  <c r="V210" i="68" s="1"/>
  <c r="S210" i="68" s="1"/>
  <c r="T211" i="68" s="1"/>
  <c r="B134" i="71"/>
  <c r="C135" i="71"/>
  <c r="B135" i="73"/>
  <c r="C135" i="73"/>
  <c r="AM372" i="17"/>
  <c r="AN372" i="17"/>
  <c r="AM373" i="16"/>
  <c r="AK373" i="16"/>
  <c r="AJ374" i="16"/>
  <c r="AN373" i="16"/>
  <c r="AK373" i="17"/>
  <c r="AJ374" i="17"/>
  <c r="AM375" i="28"/>
  <c r="AK375" i="28"/>
  <c r="AJ376" i="28"/>
  <c r="AN375" i="28"/>
  <c r="B136" i="73" a="1"/>
  <c r="U211" i="68" a="1"/>
  <c r="C136" i="73" a="1"/>
  <c r="C136" i="71" a="1"/>
  <c r="U178" i="70" a="1"/>
  <c r="B135" i="71" a="1"/>
  <c r="L57" i="71" l="1"/>
  <c r="U211" i="68"/>
  <c r="V211" i="68" s="1"/>
  <c r="S211" i="68" s="1"/>
  <c r="T212" i="68" s="1"/>
  <c r="U178" i="70"/>
  <c r="V178" i="70" s="1"/>
  <c r="S178" i="70" s="1"/>
  <c r="T179" i="70" s="1"/>
  <c r="B135" i="71"/>
  <c r="C136" i="71"/>
  <c r="B136" i="73"/>
  <c r="C136" i="73"/>
  <c r="AN373" i="17"/>
  <c r="AM373" i="17"/>
  <c r="AN374" i="16"/>
  <c r="AM374" i="16"/>
  <c r="AK374" i="16"/>
  <c r="AJ375" i="16"/>
  <c r="AK374" i="17"/>
  <c r="AJ375" i="17"/>
  <c r="AK376" i="28"/>
  <c r="AN376" i="28"/>
  <c r="AM376" i="28"/>
  <c r="AJ377" i="28"/>
  <c r="B137" i="73" a="1"/>
  <c r="C137" i="73" a="1"/>
  <c r="B136" i="71" a="1"/>
  <c r="M57" i="71" a="1"/>
  <c r="C137" i="71" a="1"/>
  <c r="U212" i="68" a="1"/>
  <c r="M57" i="71" l="1"/>
  <c r="N57" i="71" s="1"/>
  <c r="U212" i="68"/>
  <c r="V212" i="68" s="1"/>
  <c r="S212" i="68" s="1"/>
  <c r="T213" i="68" s="1"/>
  <c r="C137" i="71"/>
  <c r="B136" i="71"/>
  <c r="C137" i="73"/>
  <c r="B137" i="73"/>
  <c r="AM374" i="17"/>
  <c r="AN374" i="17"/>
  <c r="AJ376" i="16"/>
  <c r="AN375" i="16"/>
  <c r="AM375" i="16"/>
  <c r="AK375" i="16"/>
  <c r="AJ376" i="17"/>
  <c r="AK375" i="17"/>
  <c r="AM377" i="28"/>
  <c r="AJ378" i="28"/>
  <c r="AK377" i="28"/>
  <c r="AN377" i="28"/>
  <c r="B138" i="73" a="1"/>
  <c r="B137" i="71" a="1"/>
  <c r="U179" i="70" a="1"/>
  <c r="C138" i="71" a="1"/>
  <c r="U213" i="68" a="1"/>
  <c r="C138" i="73" a="1"/>
  <c r="K57" i="71" l="1"/>
  <c r="U213" i="68"/>
  <c r="V213" i="68" s="1"/>
  <c r="S213" i="68" s="1"/>
  <c r="T214" i="68" s="1"/>
  <c r="U179" i="70"/>
  <c r="V179" i="70" s="1"/>
  <c r="S179" i="70" s="1"/>
  <c r="T180" i="70" s="1"/>
  <c r="B137" i="71"/>
  <c r="C138" i="71"/>
  <c r="C138" i="73"/>
  <c r="B138" i="73"/>
  <c r="AM375" i="17"/>
  <c r="AN375" i="17"/>
  <c r="AK376" i="16"/>
  <c r="AJ377" i="16"/>
  <c r="AN376" i="16"/>
  <c r="AM376" i="16"/>
  <c r="AK376" i="17"/>
  <c r="AJ377" i="17"/>
  <c r="AK378" i="28"/>
  <c r="AJ379" i="28"/>
  <c r="AN378" i="28"/>
  <c r="AM378" i="28"/>
  <c r="B138" i="71" a="1"/>
  <c r="C139" i="71" a="1"/>
  <c r="C139" i="73" a="1"/>
  <c r="B139" i="73" a="1"/>
  <c r="U214" i="68" a="1"/>
  <c r="L58" i="71" l="1"/>
  <c r="U214" i="68"/>
  <c r="V214" i="68" s="1"/>
  <c r="S214" i="68" s="1"/>
  <c r="T215" i="68" s="1"/>
  <c r="B138" i="71"/>
  <c r="C139" i="71"/>
  <c r="B139" i="73"/>
  <c r="C139" i="73"/>
  <c r="AM376" i="17"/>
  <c r="AN376" i="17"/>
  <c r="AM377" i="16"/>
  <c r="AK377" i="16"/>
  <c r="AJ378" i="16"/>
  <c r="AN377" i="16"/>
  <c r="AK377" i="17"/>
  <c r="AJ378" i="17"/>
  <c r="AM379" i="28"/>
  <c r="AK379" i="28"/>
  <c r="AN379" i="28"/>
  <c r="AJ380" i="28"/>
  <c r="B139" i="71" a="1"/>
  <c r="M58" i="71" a="1"/>
  <c r="C140" i="71" a="1"/>
  <c r="B140" i="73" a="1"/>
  <c r="C140" i="73" a="1"/>
  <c r="U180" i="70" a="1"/>
  <c r="U215" i="68" a="1"/>
  <c r="M58" i="71" l="1"/>
  <c r="N58" i="71" s="1"/>
  <c r="U215" i="68"/>
  <c r="V215" i="68" s="1"/>
  <c r="S215" i="68" s="1"/>
  <c r="T216" i="68" s="1"/>
  <c r="U180" i="70"/>
  <c r="V180" i="70" s="1"/>
  <c r="S180" i="70" s="1"/>
  <c r="T181" i="70" s="1"/>
  <c r="C140" i="71"/>
  <c r="B139" i="71"/>
  <c r="B140" i="73"/>
  <c r="C140" i="73"/>
  <c r="AN377" i="17"/>
  <c r="AM377" i="17"/>
  <c r="AN378" i="16"/>
  <c r="AM378" i="16"/>
  <c r="AK378" i="16"/>
  <c r="AJ379" i="16"/>
  <c r="AK378" i="17"/>
  <c r="AJ379" i="17"/>
  <c r="AK380" i="28"/>
  <c r="AN380" i="28"/>
  <c r="AM380" i="28"/>
  <c r="AJ381" i="28"/>
  <c r="C141" i="71" a="1"/>
  <c r="B140" i="71" a="1"/>
  <c r="B141" i="73" a="1"/>
  <c r="C141" i="73" a="1"/>
  <c r="U216" i="68" a="1"/>
  <c r="K58" i="71" l="1"/>
  <c r="U216" i="68"/>
  <c r="V216" i="68" s="1"/>
  <c r="S216" i="68" s="1"/>
  <c r="T217" i="68" s="1"/>
  <c r="B140" i="71"/>
  <c r="C141" i="71"/>
  <c r="B141" i="73"/>
  <c r="C141" i="73"/>
  <c r="AM378" i="17"/>
  <c r="AN378" i="17"/>
  <c r="AJ380" i="16"/>
  <c r="AN379" i="16"/>
  <c r="AM379" i="16"/>
  <c r="AK379" i="16"/>
  <c r="AJ380" i="17"/>
  <c r="AK379" i="17"/>
  <c r="AM381" i="28"/>
  <c r="AJ382" i="28"/>
  <c r="AN381" i="28"/>
  <c r="AK381" i="28"/>
  <c r="C142" i="73" a="1"/>
  <c r="U181" i="70" a="1"/>
  <c r="U217" i="68" a="1"/>
  <c r="C142" i="71" a="1"/>
  <c r="B141" i="71" a="1"/>
  <c r="B142" i="73" a="1"/>
  <c r="L59" i="71" l="1"/>
  <c r="U217" i="68"/>
  <c r="V217" i="68" s="1"/>
  <c r="S217" i="68" s="1"/>
  <c r="T218" i="68" s="1"/>
  <c r="U181" i="70"/>
  <c r="V181" i="70" s="1"/>
  <c r="S181" i="70" s="1"/>
  <c r="T182" i="70" s="1"/>
  <c r="B141" i="71"/>
  <c r="C142" i="71"/>
  <c r="C142" i="73"/>
  <c r="B142" i="73"/>
  <c r="AM379" i="17"/>
  <c r="AN379" i="17"/>
  <c r="AK380" i="16"/>
  <c r="AJ381" i="16"/>
  <c r="AN380" i="16"/>
  <c r="AM380" i="16"/>
  <c r="AK380" i="17"/>
  <c r="AJ381" i="17"/>
  <c r="AK382" i="28"/>
  <c r="AM382" i="28"/>
  <c r="AJ383" i="28"/>
  <c r="AN382" i="28"/>
  <c r="B143" i="73" a="1"/>
  <c r="C143" i="73" a="1"/>
  <c r="M59" i="71" a="1"/>
  <c r="B142" i="71" a="1"/>
  <c r="C143" i="71" a="1"/>
  <c r="U218" i="68" a="1"/>
  <c r="M59" i="71" l="1"/>
  <c r="N59" i="71" s="1"/>
  <c r="U218" i="68"/>
  <c r="V218" i="68" s="1"/>
  <c r="S218" i="68" s="1"/>
  <c r="T219" i="68" s="1"/>
  <c r="C143" i="71"/>
  <c r="B142" i="71"/>
  <c r="B143" i="73"/>
  <c r="C143" i="73"/>
  <c r="AM380" i="17"/>
  <c r="AN380" i="17"/>
  <c r="AM381" i="16"/>
  <c r="AK381" i="16"/>
  <c r="AJ382" i="16"/>
  <c r="AN381" i="16"/>
  <c r="AK381" i="17"/>
  <c r="AJ382" i="17"/>
  <c r="AM383" i="28"/>
  <c r="AK383" i="28"/>
  <c r="AJ384" i="28"/>
  <c r="AN383" i="28"/>
  <c r="B143" i="71" a="1"/>
  <c r="C144" i="73" a="1"/>
  <c r="C144" i="71" a="1"/>
  <c r="U219" i="68" a="1"/>
  <c r="B144" i="73" a="1"/>
  <c r="U182" i="70" a="1"/>
  <c r="K59" i="71" l="1"/>
  <c r="U219" i="68"/>
  <c r="V219" i="68" s="1"/>
  <c r="S219" i="68" s="1"/>
  <c r="T220" i="68" s="1"/>
  <c r="U182" i="70"/>
  <c r="V182" i="70" s="1"/>
  <c r="S182" i="70" s="1"/>
  <c r="T183" i="70" s="1"/>
  <c r="B143" i="71"/>
  <c r="C144" i="71"/>
  <c r="B144" i="73"/>
  <c r="C144" i="73"/>
  <c r="AN381" i="17"/>
  <c r="AM381" i="17"/>
  <c r="AN382" i="16"/>
  <c r="AM382" i="16"/>
  <c r="AK382" i="16"/>
  <c r="AJ383" i="16"/>
  <c r="AK382" i="17"/>
  <c r="AJ383" i="17"/>
  <c r="AK384" i="28"/>
  <c r="AN384" i="28"/>
  <c r="AM384" i="28"/>
  <c r="AJ385" i="28"/>
  <c r="C145" i="71" a="1"/>
  <c r="B145" i="73" a="1"/>
  <c r="U220" i="68" a="1"/>
  <c r="B144" i="71" a="1"/>
  <c r="C145" i="73" a="1"/>
  <c r="L60" i="71" l="1"/>
  <c r="U220" i="68"/>
  <c r="V220" i="68" s="1"/>
  <c r="S220" i="68" s="1"/>
  <c r="T221" i="68" s="1"/>
  <c r="B144" i="71"/>
  <c r="C145" i="71"/>
  <c r="C145" i="73"/>
  <c r="B145" i="73"/>
  <c r="AM382" i="17"/>
  <c r="AN382" i="17"/>
  <c r="AJ384" i="16"/>
  <c r="AN383" i="16"/>
  <c r="AM383" i="16"/>
  <c r="AK383" i="16"/>
  <c r="AJ384" i="17"/>
  <c r="AK383" i="17"/>
  <c r="AM385" i="28"/>
  <c r="AJ386" i="28"/>
  <c r="AK385" i="28"/>
  <c r="AN385" i="28"/>
  <c r="B145" i="71" a="1"/>
  <c r="B146" i="73" a="1"/>
  <c r="C146" i="71" a="1"/>
  <c r="U183" i="70" a="1"/>
  <c r="C146" i="73" a="1"/>
  <c r="M60" i="71" a="1"/>
  <c r="U221" i="68" a="1"/>
  <c r="M60" i="71" l="1"/>
  <c r="N60" i="71" s="1"/>
  <c r="U221" i="68"/>
  <c r="V221" i="68" s="1"/>
  <c r="S221" i="68" s="1"/>
  <c r="T222" i="68" s="1"/>
  <c r="U183" i="70"/>
  <c r="V183" i="70" s="1"/>
  <c r="S183" i="70" s="1"/>
  <c r="T184" i="70" s="1"/>
  <c r="C146" i="71"/>
  <c r="B145" i="71"/>
  <c r="C146" i="73"/>
  <c r="B146" i="73"/>
  <c r="AM383" i="17"/>
  <c r="AN383" i="17"/>
  <c r="AK384" i="16"/>
  <c r="AJ385" i="16"/>
  <c r="AN384" i="16"/>
  <c r="AM384" i="16"/>
  <c r="AK384" i="17"/>
  <c r="AJ385" i="17"/>
  <c r="AK386" i="28"/>
  <c r="AJ387" i="28"/>
  <c r="AN386" i="28"/>
  <c r="AM386" i="28"/>
  <c r="U222" i="68" a="1"/>
  <c r="B147" i="73" a="1"/>
  <c r="B146" i="71" a="1"/>
  <c r="C147" i="71" a="1"/>
  <c r="C147" i="73" a="1"/>
  <c r="K60" i="71" l="1"/>
  <c r="U222" i="68"/>
  <c r="V222" i="68" s="1"/>
  <c r="S222" i="68" s="1"/>
  <c r="T223" i="68" s="1"/>
  <c r="C147" i="71"/>
  <c r="B146" i="71"/>
  <c r="B147" i="73"/>
  <c r="C147" i="73"/>
  <c r="AM384" i="17"/>
  <c r="AN384" i="17"/>
  <c r="AM385" i="16"/>
  <c r="AK385" i="16"/>
  <c r="AJ386" i="16"/>
  <c r="AN385" i="16"/>
  <c r="AK385" i="17"/>
  <c r="AJ386" i="17"/>
  <c r="AM387" i="28"/>
  <c r="AK387" i="28"/>
  <c r="AN387" i="28"/>
  <c r="AJ388" i="28"/>
  <c r="B148" i="73" a="1"/>
  <c r="C148" i="73" a="1"/>
  <c r="C148" i="71" a="1"/>
  <c r="B147" i="71" a="1"/>
  <c r="U184" i="70" a="1"/>
  <c r="U223" i="68" a="1"/>
  <c r="L61" i="71" l="1"/>
  <c r="U223" i="68"/>
  <c r="V223" i="68" s="1"/>
  <c r="S223" i="68" s="1"/>
  <c r="T224" i="68" s="1"/>
  <c r="U184" i="70"/>
  <c r="V184" i="70" s="1"/>
  <c r="S184" i="70" s="1"/>
  <c r="T185" i="70" s="1"/>
  <c r="B147" i="71"/>
  <c r="C148" i="71"/>
  <c r="C148" i="73"/>
  <c r="B148" i="73"/>
  <c r="AN385" i="17"/>
  <c r="AM385" i="17"/>
  <c r="AN386" i="16"/>
  <c r="AM386" i="16"/>
  <c r="AK386" i="16"/>
  <c r="AJ387" i="16"/>
  <c r="AK386" i="17"/>
  <c r="AJ387" i="17"/>
  <c r="AK388" i="28"/>
  <c r="AN388" i="28"/>
  <c r="AM388" i="28"/>
  <c r="AJ389" i="28"/>
  <c r="U224" i="68" a="1"/>
  <c r="C149" i="73" a="1"/>
  <c r="B149" i="73" a="1"/>
  <c r="B148" i="71" a="1"/>
  <c r="C149" i="71" a="1"/>
  <c r="M61" i="71" a="1"/>
  <c r="M61" i="71" l="1"/>
  <c r="N61" i="71" s="1"/>
  <c r="U224" i="68"/>
  <c r="V224" i="68" s="1"/>
  <c r="S224" i="68" s="1"/>
  <c r="T225" i="68" s="1"/>
  <c r="B148" i="71"/>
  <c r="C149" i="71"/>
  <c r="C149" i="73"/>
  <c r="B149" i="73"/>
  <c r="AM386" i="17"/>
  <c r="AN386" i="17"/>
  <c r="AJ388" i="16"/>
  <c r="AN387" i="16"/>
  <c r="AM387" i="16"/>
  <c r="AK387" i="16"/>
  <c r="AJ388" i="17"/>
  <c r="AK387" i="17"/>
  <c r="AM389" i="28"/>
  <c r="AJ390" i="28"/>
  <c r="AN389" i="28"/>
  <c r="AK389" i="28"/>
  <c r="C150" i="73" a="1"/>
  <c r="B150" i="73" a="1"/>
  <c r="C150" i="71" a="1"/>
  <c r="B149" i="71" a="1"/>
  <c r="U185" i="70" a="1"/>
  <c r="U225" i="68" a="1"/>
  <c r="K61" i="71" l="1"/>
  <c r="U225" i="68"/>
  <c r="V225" i="68" s="1"/>
  <c r="S225" i="68" s="1"/>
  <c r="T226" i="68" s="1"/>
  <c r="U185" i="70"/>
  <c r="V185" i="70" s="1"/>
  <c r="S185" i="70" s="1"/>
  <c r="T186" i="70" s="1"/>
  <c r="B149" i="71"/>
  <c r="C150" i="71"/>
  <c r="C150" i="73"/>
  <c r="B150" i="73"/>
  <c r="AM387" i="17"/>
  <c r="AN387" i="17"/>
  <c r="AK388" i="16"/>
  <c r="AJ389" i="16"/>
  <c r="AN388" i="16"/>
  <c r="AM388" i="16"/>
  <c r="AK388" i="17"/>
  <c r="AJ389" i="17"/>
  <c r="AK390" i="28"/>
  <c r="AM390" i="28"/>
  <c r="AJ391" i="28"/>
  <c r="AN390" i="28"/>
  <c r="C151" i="71" a="1"/>
  <c r="U226" i="68" a="1"/>
  <c r="B150" i="71" a="1"/>
  <c r="C151" i="73" a="1"/>
  <c r="B151" i="73" a="1"/>
  <c r="L62" i="71" l="1"/>
  <c r="U226" i="68"/>
  <c r="V226" i="68" s="1"/>
  <c r="S226" i="68" s="1"/>
  <c r="T227" i="68" s="1"/>
  <c r="B150" i="71"/>
  <c r="C151" i="71"/>
  <c r="B151" i="73"/>
  <c r="C151" i="73"/>
  <c r="AM388" i="17"/>
  <c r="AN388" i="17"/>
  <c r="AM389" i="16"/>
  <c r="AK389" i="16"/>
  <c r="AJ390" i="16"/>
  <c r="AN389" i="16"/>
  <c r="AK389" i="17"/>
  <c r="AJ390" i="17"/>
  <c r="AM391" i="28"/>
  <c r="AK391" i="28"/>
  <c r="AJ392" i="28"/>
  <c r="AN391" i="28"/>
  <c r="U186" i="70" a="1"/>
  <c r="M62" i="71" a="1"/>
  <c r="U227" i="68" a="1"/>
  <c r="C152" i="73" a="1"/>
  <c r="C152" i="71" a="1"/>
  <c r="B151" i="71" a="1"/>
  <c r="B152" i="73" a="1"/>
  <c r="M62" i="71" l="1"/>
  <c r="N62" i="71" s="1"/>
  <c r="U227" i="68"/>
  <c r="V227" i="68" s="1"/>
  <c r="S227" i="68" s="1"/>
  <c r="T228" i="68" s="1"/>
  <c r="U186" i="70"/>
  <c r="V186" i="70" s="1"/>
  <c r="S186" i="70" s="1"/>
  <c r="T187" i="70" s="1"/>
  <c r="B151" i="71"/>
  <c r="C152" i="71"/>
  <c r="C152" i="73"/>
  <c r="B152" i="73"/>
  <c r="AN389" i="17"/>
  <c r="AM389" i="17"/>
  <c r="AN390" i="16"/>
  <c r="AM390" i="16"/>
  <c r="AK390" i="16"/>
  <c r="AJ391" i="16"/>
  <c r="AK390" i="17"/>
  <c r="AJ391" i="17"/>
  <c r="AK392" i="28"/>
  <c r="AN392" i="28"/>
  <c r="AM392" i="28"/>
  <c r="AJ393" i="28"/>
  <c r="B153" i="73" a="1"/>
  <c r="C153" i="73" a="1"/>
  <c r="B152" i="71" a="1"/>
  <c r="C153" i="71" a="1"/>
  <c r="U228" i="68" a="1"/>
  <c r="K62" i="71" l="1"/>
  <c r="U228" i="68"/>
  <c r="V228" i="68" s="1"/>
  <c r="S228" i="68" s="1"/>
  <c r="T229" i="68" s="1"/>
  <c r="B152" i="71"/>
  <c r="C153" i="71"/>
  <c r="C153" i="73"/>
  <c r="B153" i="73"/>
  <c r="AM390" i="17"/>
  <c r="AN390" i="17"/>
  <c r="AJ392" i="16"/>
  <c r="AN391" i="16"/>
  <c r="AM391" i="16"/>
  <c r="AK391" i="16"/>
  <c r="AJ392" i="17"/>
  <c r="AK391" i="17"/>
  <c r="AM393" i="28"/>
  <c r="AJ394" i="28"/>
  <c r="AK393" i="28"/>
  <c r="AN393" i="28"/>
  <c r="B154" i="73" a="1"/>
  <c r="U187" i="70" a="1"/>
  <c r="C154" i="73" a="1"/>
  <c r="C154" i="71" a="1"/>
  <c r="U229" i="68" a="1"/>
  <c r="B153" i="71" a="1"/>
  <c r="L63" i="71" l="1"/>
  <c r="U229" i="68"/>
  <c r="V229" i="68" s="1"/>
  <c r="S229" i="68" s="1"/>
  <c r="T230" i="68" s="1"/>
  <c r="U187" i="70"/>
  <c r="V187" i="70" s="1"/>
  <c r="S187" i="70" s="1"/>
  <c r="T188" i="70" s="1"/>
  <c r="C154" i="71"/>
  <c r="B153" i="71"/>
  <c r="C154" i="73"/>
  <c r="B154" i="73"/>
  <c r="AM391" i="17"/>
  <c r="AN391" i="17"/>
  <c r="AK392" i="16"/>
  <c r="AJ393" i="16"/>
  <c r="AN392" i="16"/>
  <c r="AM392" i="16"/>
  <c r="AK392" i="17"/>
  <c r="AJ393" i="17"/>
  <c r="AK394" i="28"/>
  <c r="AJ395" i="28"/>
  <c r="AN394" i="28"/>
  <c r="AM394" i="28"/>
  <c r="U230" i="68" a="1"/>
  <c r="C155" i="73" a="1"/>
  <c r="C155" i="71" a="1"/>
  <c r="B154" i="71" a="1"/>
  <c r="M63" i="71" a="1"/>
  <c r="B155" i="73" a="1"/>
  <c r="M63" i="71" l="1"/>
  <c r="N63" i="71" s="1"/>
  <c r="U230" i="68"/>
  <c r="V230" i="68" s="1"/>
  <c r="S230" i="68" s="1"/>
  <c r="C155" i="71"/>
  <c r="B154" i="71"/>
  <c r="B155" i="73"/>
  <c r="C155" i="73"/>
  <c r="AM392" i="17"/>
  <c r="AN392" i="17"/>
  <c r="AM393" i="16"/>
  <c r="AK393" i="16"/>
  <c r="AJ394" i="16"/>
  <c r="AN393" i="16"/>
  <c r="AK393" i="17"/>
  <c r="AJ394" i="17"/>
  <c r="AM395" i="28"/>
  <c r="AK395" i="28"/>
  <c r="AN395" i="28"/>
  <c r="AJ396" i="28"/>
  <c r="C156" i="73" a="1"/>
  <c r="B155" i="71" a="1"/>
  <c r="B156" i="73" a="1"/>
  <c r="U188" i="70" a="1"/>
  <c r="C156" i="71" a="1"/>
  <c r="K63" i="71" l="1"/>
  <c r="T231" i="68"/>
  <c r="T14" i="68" s="1"/>
  <c r="S14" i="68" s="1"/>
  <c r="I155" i="27" s="1"/>
  <c r="U188" i="70"/>
  <c r="V188" i="70" s="1"/>
  <c r="S188" i="70" s="1"/>
  <c r="T189" i="70" s="1"/>
  <c r="C156" i="71"/>
  <c r="B155" i="71"/>
  <c r="B156" i="73"/>
  <c r="C156" i="73"/>
  <c r="AN393" i="17"/>
  <c r="AM393" i="17"/>
  <c r="AN394" i="16"/>
  <c r="AM394" i="16"/>
  <c r="AK394" i="16"/>
  <c r="AJ395" i="16"/>
  <c r="AK394" i="17"/>
  <c r="AJ395" i="17"/>
  <c r="AK396" i="28"/>
  <c r="AN396" i="28"/>
  <c r="AM396" i="28"/>
  <c r="AJ397" i="28"/>
  <c r="B156" i="71" a="1"/>
  <c r="C157" i="71" a="1"/>
  <c r="C157" i="73" a="1"/>
  <c r="B157" i="73" a="1"/>
  <c r="L64" i="71" l="1"/>
  <c r="B156" i="71"/>
  <c r="C157" i="71"/>
  <c r="C157" i="73"/>
  <c r="B157" i="73"/>
  <c r="AM394" i="17"/>
  <c r="AN394" i="17"/>
  <c r="AJ396" i="16"/>
  <c r="AN395" i="16"/>
  <c r="AM395" i="16"/>
  <c r="AK395" i="16"/>
  <c r="AJ396" i="17"/>
  <c r="AK395" i="17"/>
  <c r="AM397" i="28"/>
  <c r="AJ398" i="28"/>
  <c r="AN397" i="28"/>
  <c r="AK397" i="28"/>
  <c r="B158" i="73" a="1"/>
  <c r="C158" i="73" a="1"/>
  <c r="C158" i="71" a="1"/>
  <c r="B157" i="71" a="1"/>
  <c r="U189" i="70" a="1"/>
  <c r="M64" i="71" a="1"/>
  <c r="U231" i="68" a="1"/>
  <c r="U231" i="68" l="1"/>
  <c r="V231" i="68" s="1"/>
  <c r="S231" i="68" s="1"/>
  <c r="M64" i="71"/>
  <c r="N64" i="71" s="1"/>
  <c r="U189" i="70"/>
  <c r="V189" i="70" s="1"/>
  <c r="S189" i="70" s="1"/>
  <c r="T190" i="70" s="1"/>
  <c r="B157" i="71"/>
  <c r="C158" i="71"/>
  <c r="C158" i="73"/>
  <c r="B158" i="73"/>
  <c r="AM395" i="17"/>
  <c r="AN395" i="17"/>
  <c r="AK396" i="16"/>
  <c r="AJ397" i="16"/>
  <c r="AN396" i="16"/>
  <c r="AM396" i="16"/>
  <c r="AK396" i="17"/>
  <c r="AJ397" i="17"/>
  <c r="AK398" i="28"/>
  <c r="AM398" i="28"/>
  <c r="AJ399" i="28"/>
  <c r="AN398" i="28"/>
  <c r="C159" i="73" a="1"/>
  <c r="B158" i="71" a="1"/>
  <c r="C159" i="71" a="1"/>
  <c r="B159" i="73" a="1"/>
  <c r="K64" i="71" l="1"/>
  <c r="B158" i="71"/>
  <c r="C159" i="71"/>
  <c r="B159" i="73"/>
  <c r="C159" i="73"/>
  <c r="AM396" i="17"/>
  <c r="AN396" i="17"/>
  <c r="AM397" i="16"/>
  <c r="AK397" i="16"/>
  <c r="AJ398" i="16"/>
  <c r="AN397" i="16"/>
  <c r="AK397" i="17"/>
  <c r="AJ398" i="17"/>
  <c r="AM399" i="28"/>
  <c r="AK399" i="28"/>
  <c r="AJ400" i="28"/>
  <c r="AN399" i="28"/>
  <c r="B160" i="73" a="1"/>
  <c r="B159" i="71" a="1"/>
  <c r="C160" i="71" a="1"/>
  <c r="C160" i="73" a="1"/>
  <c r="U190" i="70" a="1"/>
  <c r="L65" i="71" l="1"/>
  <c r="U190" i="70"/>
  <c r="V190" i="70" s="1"/>
  <c r="S190" i="70" s="1"/>
  <c r="T191" i="70" s="1"/>
  <c r="C160" i="71"/>
  <c r="B159" i="71"/>
  <c r="B160" i="73"/>
  <c r="C160" i="73"/>
  <c r="AN397" i="17"/>
  <c r="AM397" i="17"/>
  <c r="AN398" i="16"/>
  <c r="AM398" i="16"/>
  <c r="AK398" i="16"/>
  <c r="AJ399" i="16"/>
  <c r="AK398" i="17"/>
  <c r="AJ399" i="17"/>
  <c r="AK400" i="28"/>
  <c r="AN400" i="28"/>
  <c r="AM400" i="28"/>
  <c r="AJ401" i="28"/>
  <c r="M65" i="71" a="1"/>
  <c r="C161" i="73" a="1"/>
  <c r="B160" i="71" a="1"/>
  <c r="C161" i="71" a="1"/>
  <c r="B161" i="73" a="1"/>
  <c r="M65" i="71" l="1"/>
  <c r="N65" i="71" s="1"/>
  <c r="C161" i="71"/>
  <c r="B160" i="71"/>
  <c r="C161" i="73"/>
  <c r="B161" i="73"/>
  <c r="AM398" i="17"/>
  <c r="AN398" i="17"/>
  <c r="AJ400" i="16"/>
  <c r="AN399" i="16"/>
  <c r="AM399" i="16"/>
  <c r="AK399" i="16"/>
  <c r="AJ400" i="17"/>
  <c r="AK399" i="17"/>
  <c r="AM401" i="28"/>
  <c r="AJ402" i="28"/>
  <c r="AK401" i="28"/>
  <c r="AN401" i="28"/>
  <c r="C162" i="71" a="1"/>
  <c r="U191" i="70" a="1"/>
  <c r="C162" i="73" a="1"/>
  <c r="B162" i="73" a="1"/>
  <c r="B161" i="71" a="1"/>
  <c r="K65" i="71" l="1"/>
  <c r="U191" i="70"/>
  <c r="V191" i="70" s="1"/>
  <c r="S191" i="70" s="1"/>
  <c r="T192" i="70" s="1"/>
  <c r="B161" i="71"/>
  <c r="C162" i="71"/>
  <c r="C162" i="73"/>
  <c r="B162" i="73"/>
  <c r="AM399" i="17"/>
  <c r="AN399" i="17"/>
  <c r="AK400" i="16"/>
  <c r="AJ401" i="16"/>
  <c r="AN400" i="16"/>
  <c r="AM400" i="16"/>
  <c r="AK400" i="17"/>
  <c r="AJ401" i="17"/>
  <c r="AK402" i="28"/>
  <c r="AJ403" i="28"/>
  <c r="AN402" i="28"/>
  <c r="AM402" i="28"/>
  <c r="B163" i="73" a="1"/>
  <c r="C163" i="71" a="1"/>
  <c r="C163" i="73" a="1"/>
  <c r="B162" i="71" a="1"/>
  <c r="L66" i="71" l="1"/>
  <c r="B162" i="71"/>
  <c r="C163" i="71"/>
  <c r="B163" i="73"/>
  <c r="C163" i="73"/>
  <c r="AM400" i="17"/>
  <c r="AN400" i="17"/>
  <c r="AM401" i="16"/>
  <c r="AK401" i="16"/>
  <c r="AJ402" i="16"/>
  <c r="AN401" i="16"/>
  <c r="AK401" i="17"/>
  <c r="AJ402" i="17"/>
  <c r="AM403" i="28"/>
  <c r="AK403" i="28"/>
  <c r="AN403" i="28"/>
  <c r="AJ404" i="28"/>
  <c r="C164" i="73" a="1"/>
  <c r="M66" i="71" a="1"/>
  <c r="B164" i="73" a="1"/>
  <c r="B163" i="71" a="1"/>
  <c r="U192" i="70" a="1"/>
  <c r="C164" i="71" a="1"/>
  <c r="M66" i="71" l="1"/>
  <c r="N66" i="71" s="1"/>
  <c r="U192" i="70"/>
  <c r="V192" i="70" s="1"/>
  <c r="S192" i="70" s="1"/>
  <c r="T193" i="70" s="1"/>
  <c r="B163" i="71"/>
  <c r="C164" i="71"/>
  <c r="B164" i="73"/>
  <c r="C164" i="73"/>
  <c r="AN401" i="17"/>
  <c r="AM401" i="17"/>
  <c r="AN402" i="16"/>
  <c r="AM402" i="16"/>
  <c r="AK402" i="16"/>
  <c r="AJ403" i="16"/>
  <c r="AK402" i="17"/>
  <c r="AJ403" i="17"/>
  <c r="AK404" i="28"/>
  <c r="AN404" i="28"/>
  <c r="AM404" i="28"/>
  <c r="AJ405" i="28"/>
  <c r="B164" i="71" a="1"/>
  <c r="B165" i="73" a="1"/>
  <c r="C165" i="73" a="1"/>
  <c r="C165" i="71" a="1"/>
  <c r="K66" i="71" l="1"/>
  <c r="B164" i="71"/>
  <c r="C165" i="71"/>
  <c r="B165" i="73"/>
  <c r="C165" i="73"/>
  <c r="AM402" i="17"/>
  <c r="AN402" i="17"/>
  <c r="AJ404" i="16"/>
  <c r="AN403" i="16"/>
  <c r="AM403" i="16"/>
  <c r="AK403" i="16"/>
  <c r="AJ404" i="17"/>
  <c r="AK403" i="17"/>
  <c r="AM405" i="28"/>
  <c r="AJ406" i="28"/>
  <c r="AN405" i="28"/>
  <c r="AK405" i="28"/>
  <c r="B40" i="68" a="1"/>
  <c r="C80" i="69" a="1"/>
  <c r="C122" i="69" a="1"/>
  <c r="B104" i="69" a="1"/>
  <c r="C42" i="69" a="1"/>
  <c r="B167" i="69" a="1"/>
  <c r="B121" i="68" a="1"/>
  <c r="C129" i="69" a="1"/>
  <c r="B205" i="68" a="1"/>
  <c r="B88" i="69" a="1"/>
  <c r="B120" i="68" a="1"/>
  <c r="B32" i="68" a="1"/>
  <c r="B126" i="69" a="1"/>
  <c r="C53" i="69" a="1"/>
  <c r="B176" i="69" a="1"/>
  <c r="C123" i="69" a="1"/>
  <c r="B96" i="68" a="1"/>
  <c r="C92" i="69" a="1"/>
  <c r="B87" i="69" a="1"/>
  <c r="C106" i="69" a="1"/>
  <c r="B156" i="69" a="1"/>
  <c r="C33" i="69" a="1"/>
  <c r="B42" i="68" a="1"/>
  <c r="B60" i="68" a="1"/>
  <c r="B126" i="68" a="1"/>
  <c r="C152" i="69" a="1"/>
  <c r="B222" i="68" a="1"/>
  <c r="B159" i="69" a="1"/>
  <c r="C161" i="69" a="1"/>
  <c r="C58" i="69" a="1"/>
  <c r="B148" i="69" a="1"/>
  <c r="B37" i="68" a="1"/>
  <c r="B180" i="68" a="1"/>
  <c r="B92" i="69" a="1"/>
  <c r="B108" i="68" a="1"/>
  <c r="C110" i="69" a="1"/>
  <c r="B184" i="68" a="1"/>
  <c r="C146" i="69" a="1"/>
  <c r="B202" i="68" a="1"/>
  <c r="B148" i="68" a="1"/>
  <c r="C170" i="69" a="1"/>
  <c r="B53" i="68" a="1"/>
  <c r="B128" i="69" a="1"/>
  <c r="B51" i="69" a="1"/>
  <c r="C150" i="69" a="1"/>
  <c r="C100" i="69" a="1"/>
  <c r="C20" i="69" a="1"/>
  <c r="C102" i="69" a="1"/>
  <c r="C77" i="69" a="1"/>
  <c r="C29" i="69" a="1"/>
  <c r="B149" i="69" a="1"/>
  <c r="B64" i="69" a="1"/>
  <c r="B117" i="69" a="1"/>
  <c r="C86" i="69" a="1"/>
  <c r="B102" i="68" a="1"/>
  <c r="B177" i="68" a="1"/>
  <c r="B129" i="69" a="1"/>
  <c r="B73" i="68" a="1"/>
  <c r="B125" i="69" a="1"/>
  <c r="B48" i="68" a="1"/>
  <c r="C59" i="69" a="1"/>
  <c r="B90" i="68" a="1"/>
  <c r="C126" i="69" a="1"/>
  <c r="B113" i="68" a="1"/>
  <c r="B92" i="68" a="1"/>
  <c r="C173" i="69" a="1"/>
  <c r="B84" i="68" a="1"/>
  <c r="C172" i="69" a="1"/>
  <c r="B132" i="68" a="1"/>
  <c r="B96" i="69" a="1"/>
  <c r="B200" i="68" a="1"/>
  <c r="B133" i="69" a="1"/>
  <c r="B147" i="69" a="1"/>
  <c r="C18" i="69" a="1"/>
  <c r="B228" i="68" a="1"/>
  <c r="B78" i="68" a="1"/>
  <c r="C135" i="69" a="1"/>
  <c r="B24" i="68" a="1"/>
  <c r="C81" i="69" a="1"/>
  <c r="B121" i="69" a="1"/>
  <c r="B181" i="68" a="1"/>
  <c r="B180" i="69" a="1"/>
  <c r="B149" i="68" a="1"/>
  <c r="C124" i="69" a="1"/>
  <c r="C134" i="69" a="1"/>
  <c r="B75" i="69" a="1"/>
  <c r="B133" i="68" a="1"/>
  <c r="C114" i="69" a="1"/>
  <c r="B162" i="69" a="1"/>
  <c r="B41" i="69" a="1"/>
  <c r="B58" i="68" a="1"/>
  <c r="B90" i="69" a="1"/>
  <c r="B212" i="68" a="1"/>
  <c r="B82" i="68" a="1"/>
  <c r="B203" i="68" a="1"/>
  <c r="C149" i="69" a="1"/>
  <c r="B125" i="68" a="1"/>
  <c r="C153" i="69" a="1"/>
  <c r="B178" i="68" a="1"/>
  <c r="C176" i="69" a="1"/>
  <c r="B83" i="68" a="1"/>
  <c r="B227" i="68" a="1"/>
  <c r="B57" i="69" a="1"/>
  <c r="C113" i="69" a="1"/>
  <c r="C44" i="69" a="1"/>
  <c r="C139" i="69" a="1"/>
  <c r="B157" i="69" a="1"/>
  <c r="B39" i="68" a="1"/>
  <c r="B38" i="68" a="1"/>
  <c r="B152" i="69" a="1"/>
  <c r="B85" i="69" a="1"/>
  <c r="B22" i="69" a="1"/>
  <c r="B229" i="68" a="1"/>
  <c r="B218" i="68" a="1"/>
  <c r="B142" i="69" a="1"/>
  <c r="C79" i="69" a="1"/>
  <c r="C39" i="69" a="1"/>
  <c r="B170" i="68" a="1"/>
  <c r="B143" i="68" a="1"/>
  <c r="B42" i="69" a="1"/>
  <c r="C19" i="69" a="1"/>
  <c r="C65" i="69" a="1"/>
  <c r="C163" i="69" a="1"/>
  <c r="B110" i="68" a="1"/>
  <c r="B35" i="68" a="1"/>
  <c r="C182" i="69" a="1"/>
  <c r="B39" i="69" a="1"/>
  <c r="C116" i="69" a="1"/>
  <c r="B158" i="68" a="1"/>
  <c r="B109" i="69" a="1"/>
  <c r="B116" i="69" a="1"/>
  <c r="C157" i="69" a="1"/>
  <c r="B123" i="68" a="1"/>
  <c r="B154" i="69" a="1"/>
  <c r="C166" i="71" a="1"/>
  <c r="B195" i="68" a="1"/>
  <c r="C41" i="69" a="1"/>
  <c r="B71" i="69" a="1"/>
  <c r="B134" i="68" a="1"/>
  <c r="B154" i="68" a="1"/>
  <c r="B175" i="68" a="1"/>
  <c r="B73" i="69" a="1"/>
  <c r="B190" i="68" a="1"/>
  <c r="B120" i="69" a="1"/>
  <c r="B136" i="69" a="1"/>
  <c r="C76" i="69" a="1"/>
  <c r="B52" i="69" a="1"/>
  <c r="B31" i="69" a="1"/>
  <c r="C119" i="69" a="1"/>
  <c r="B72" i="68" a="1"/>
  <c r="B143" i="69" a="1"/>
  <c r="B47" i="69" a="1"/>
  <c r="B153" i="68" a="1"/>
  <c r="C48" i="69" a="1"/>
  <c r="B98" i="69" a="1"/>
  <c r="C56" i="69" a="1"/>
  <c r="B50" i="69" a="1"/>
  <c r="C181" i="69" a="1"/>
  <c r="C127" i="69" a="1"/>
  <c r="B140" i="69" a="1"/>
  <c r="C175" i="69" a="1"/>
  <c r="B99" i="68" a="1"/>
  <c r="B95" i="69" a="1"/>
  <c r="B206" i="68" a="1"/>
  <c r="B105" i="69" a="1"/>
  <c r="B26" i="68" a="1"/>
  <c r="B60" i="69" a="1"/>
  <c r="C138" i="69" a="1"/>
  <c r="B197" i="68" a="1"/>
  <c r="B21" i="69" a="1"/>
  <c r="C50" i="69" a="1"/>
  <c r="B176" i="68" a="1"/>
  <c r="C61" i="69" a="1"/>
  <c r="C85" i="69" a="1"/>
  <c r="C54" i="69" a="1"/>
  <c r="B69" i="69" a="1"/>
  <c r="B62" i="69" a="1"/>
  <c r="B53" i="69" a="1"/>
  <c r="B112" i="69" a="1"/>
  <c r="B144" i="68" a="1"/>
  <c r="B38" i="69" a="1"/>
  <c r="C162" i="69" a="1"/>
  <c r="B207" i="68" a="1"/>
  <c r="B55" i="69" a="1"/>
  <c r="C87" i="69" a="1"/>
  <c r="B174" i="68" a="1"/>
  <c r="B63" i="69" a="1"/>
  <c r="B49" i="68" a="1"/>
  <c r="B221" i="68" a="1"/>
  <c r="C30" i="69" a="1"/>
  <c r="B174" i="69" a="1"/>
  <c r="B208" i="68" a="1"/>
  <c r="B86" i="68" a="1"/>
  <c r="B192" i="68" a="1"/>
  <c r="B119" i="68" a="1"/>
  <c r="B150" i="69" a="1"/>
  <c r="B124" i="68" a="1"/>
  <c r="B58" i="69" a="1"/>
  <c r="B64" i="68" a="1"/>
  <c r="B83" i="69" a="1"/>
  <c r="B170" i="69" a="1"/>
  <c r="C91" i="69" a="1"/>
  <c r="B30" i="69" a="1"/>
  <c r="B94" i="69" a="1"/>
  <c r="B70" i="68" a="1"/>
  <c r="B100" i="69" a="1"/>
  <c r="C148" i="69" a="1"/>
  <c r="C159" i="69" a="1"/>
  <c r="B87" i="68" a="1"/>
  <c r="C145" i="69" a="1"/>
  <c r="B95" i="68" a="1"/>
  <c r="B80" i="68" a="1"/>
  <c r="B114" i="68" a="1"/>
  <c r="B215" i="68" a="1"/>
  <c r="B29" i="68" a="1"/>
  <c r="B104" i="68" a="1"/>
  <c r="C171" i="69" a="1"/>
  <c r="B78" i="69" a="1"/>
  <c r="B70" i="69" a="1"/>
  <c r="B156" i="68" a="1"/>
  <c r="B167" i="68" a="1"/>
  <c r="C32" i="69" a="1"/>
  <c r="C137" i="69" a="1"/>
  <c r="C89" i="69" a="1"/>
  <c r="B146" i="69" a="1"/>
  <c r="C174" i="69" a="1"/>
  <c r="B74" i="69" a="1"/>
  <c r="B182" i="68" a="1"/>
  <c r="C78" i="68" a="1"/>
  <c r="C169" i="69" a="1"/>
  <c r="B17" i="69" a="1"/>
  <c r="B129" i="68" a="1"/>
  <c r="B106" i="68" a="1"/>
  <c r="B191" i="68" a="1"/>
  <c r="C72" i="69" a="1"/>
  <c r="B107" i="69" a="1"/>
  <c r="C37" i="69" a="1"/>
  <c r="C147" i="69" a="1"/>
  <c r="C74" i="69" a="1"/>
  <c r="C46" i="69" a="1"/>
  <c r="B150" i="68" a="1"/>
  <c r="C82" i="69" a="1"/>
  <c r="B36" i="69" a="1"/>
  <c r="B91" i="68" a="1"/>
  <c r="B74" i="68" a="1"/>
  <c r="C96" i="69" a="1"/>
  <c r="B111" i="68" a="1"/>
  <c r="C166" i="73" a="1"/>
  <c r="B122" i="68" a="1"/>
  <c r="B44" i="69" a="1"/>
  <c r="C55" i="69" a="1"/>
  <c r="B98" i="68" a="1"/>
  <c r="B165" i="71" a="1"/>
  <c r="B194" i="68" a="1"/>
  <c r="B186" i="68" a="1"/>
  <c r="B134" i="69" a="1"/>
  <c r="C36" i="69" a="1"/>
  <c r="B34" i="69" a="1"/>
  <c r="B220" i="68" a="1"/>
  <c r="B79" i="69" a="1"/>
  <c r="C112" i="69" a="1"/>
  <c r="B46" i="69" a="1"/>
  <c r="B25" i="69" a="1"/>
  <c r="C141" i="69" a="1"/>
  <c r="B69" i="68" a="1"/>
  <c r="B145" i="68" a="1"/>
  <c r="B107" i="68" a="1"/>
  <c r="B101" i="69" a="1"/>
  <c r="B159" i="68" a="1"/>
  <c r="C121" i="69" a="1"/>
  <c r="B66" i="68" a="1"/>
  <c r="B89" i="68" a="1"/>
  <c r="B25" i="68" a="1"/>
  <c r="B164" i="69" a="1"/>
  <c r="C142" i="69" a="1"/>
  <c r="C131" i="69" a="1"/>
  <c r="C136" i="69" a="1"/>
  <c r="C57" i="69" a="1"/>
  <c r="B183" i="69" a="1"/>
  <c r="B102" i="69" a="1"/>
  <c r="B213" i="68" a="1"/>
  <c r="C180" i="69" a="1"/>
  <c r="B131" i="68" a="1"/>
  <c r="B140" i="68" a="1"/>
  <c r="B93" i="69" a="1"/>
  <c r="C24" i="69" a="1"/>
  <c r="B62" i="68" a="1"/>
  <c r="B49" i="69" a="1"/>
  <c r="B163" i="69" a="1"/>
  <c r="B155" i="68" a="1"/>
  <c r="B20" i="68" a="1"/>
  <c r="C128" i="69" a="1"/>
  <c r="B131" i="69" a="1"/>
  <c r="B151" i="68" a="1"/>
  <c r="B179" i="68" a="1"/>
  <c r="B80" i="69" a="1"/>
  <c r="B40" i="69" a="1"/>
  <c r="B155" i="69" a="1"/>
  <c r="B224" i="68" a="1"/>
  <c r="B127" i="68" a="1"/>
  <c r="C17" i="69" a="1"/>
  <c r="C75" i="69" a="1"/>
  <c r="B50" i="68" a="1"/>
  <c r="B33" i="68" a="1"/>
  <c r="B179" i="69" a="1"/>
  <c r="D17" i="68" a="1"/>
  <c r="B141" i="68" a="1"/>
  <c r="B163" i="68" a="1"/>
  <c r="B185" i="68" a="1"/>
  <c r="B23" i="69" a="1"/>
  <c r="C98" i="69" a="1"/>
  <c r="C97" i="69" a="1"/>
  <c r="B45" i="68" a="1"/>
  <c r="B165" i="69" a="1"/>
  <c r="C78" i="69" a="1"/>
  <c r="B48" i="69" a="1"/>
  <c r="B166" i="73" a="1"/>
  <c r="B76" i="69" a="1"/>
  <c r="B34" i="68" a="1"/>
  <c r="B135" i="68" a="1"/>
  <c r="B181" i="69" a="1"/>
  <c r="B138" i="68" a="1"/>
  <c r="B223" i="68" a="1"/>
  <c r="B161" i="69" a="1"/>
  <c r="B171" i="69" a="1"/>
  <c r="C94" i="69" a="1"/>
  <c r="B47" i="68" a="1"/>
  <c r="B169" i="68" a="1"/>
  <c r="B31" i="68" a="1"/>
  <c r="C120" i="69" a="1"/>
  <c r="B119" i="69" a="1"/>
  <c r="C27" i="69" a="1"/>
  <c r="B173" i="69" a="1"/>
  <c r="B21" i="68" a="1"/>
  <c r="C67" i="69" a="1"/>
  <c r="B56" i="69" a="1"/>
  <c r="C45" i="69" a="1"/>
  <c r="B211" i="68" a="1"/>
  <c r="B106" i="69" a="1"/>
  <c r="B175" i="69" a="1"/>
  <c r="C23" i="69" a="1"/>
  <c r="B97" i="68" a="1"/>
  <c r="C73" i="69" a="1"/>
  <c r="B130" i="68" a="1"/>
  <c r="C140" i="69" a="1"/>
  <c r="B76" i="68" a="1"/>
  <c r="B114" i="69" a="1"/>
  <c r="B67" i="69" a="1"/>
  <c r="C178" i="69" a="1"/>
  <c r="B216" i="68" a="1"/>
  <c r="B36" i="68" a="1"/>
  <c r="B29" i="69" a="1"/>
  <c r="B187" i="68" a="1"/>
  <c r="C168" i="69" a="1"/>
  <c r="C125" i="69" a="1"/>
  <c r="B128" i="68" a="1"/>
  <c r="C118" i="69" a="1"/>
  <c r="B61" i="69" a="1"/>
  <c r="B24" i="69" a="1"/>
  <c r="B77" i="69" a="1"/>
  <c r="C90" i="69" a="1"/>
  <c r="C84" i="69" a="1"/>
  <c r="C95" i="69" a="1"/>
  <c r="C105" i="69" a="1"/>
  <c r="C164" i="69" a="1"/>
  <c r="C177" i="69" a="1"/>
  <c r="B28" i="69" a="1"/>
  <c r="C133" i="69" a="1"/>
  <c r="B142" i="68" a="1"/>
  <c r="B144" i="69" a="1"/>
  <c r="B68" i="68" a="1"/>
  <c r="B164" i="68" a="1"/>
  <c r="B135" i="69" a="1"/>
  <c r="C167" i="69" a="1"/>
  <c r="C108" i="69" a="1"/>
  <c r="B22" i="68" a="1"/>
  <c r="B28" i="68" a="1"/>
  <c r="B138" i="69" a="1"/>
  <c r="C21" i="69" a="1"/>
  <c r="B93" i="68" a="1"/>
  <c r="B23" i="68" a="1"/>
  <c r="B168" i="69" a="1"/>
  <c r="B214" i="68" a="1"/>
  <c r="B52" i="68" a="1"/>
  <c r="B123" i="69" a="1"/>
  <c r="B165" i="68" a="1"/>
  <c r="C107" i="69" a="1"/>
  <c r="B71" i="68" a="1"/>
  <c r="B88" i="68" a="1"/>
  <c r="B105" i="68" a="1"/>
  <c r="C83" i="69" a="1"/>
  <c r="B196" i="68" a="1"/>
  <c r="C154" i="69" a="1"/>
  <c r="B79" i="68" a="1"/>
  <c r="B66" i="69" a="1"/>
  <c r="B117" i="68" a="1"/>
  <c r="C158" i="69" a="1"/>
  <c r="B67" i="68" a="1"/>
  <c r="B115" i="68" a="1"/>
  <c r="C31" i="69" a="1"/>
  <c r="B46" i="68" a="1"/>
  <c r="C62" i="69" a="1"/>
  <c r="C139" i="68" a="1"/>
  <c r="C93" i="69" a="1"/>
  <c r="B101" i="68" a="1"/>
  <c r="B189" i="68" a="1"/>
  <c r="B30" i="68" a="1"/>
  <c r="B160" i="69" a="1"/>
  <c r="C52" i="69" a="1"/>
  <c r="C103" i="69" a="1"/>
  <c r="B127" i="69" a="1"/>
  <c r="C28" i="69" a="1"/>
  <c r="C165" i="69" a="1"/>
  <c r="B141" i="69" a="1"/>
  <c r="B57" i="68" a="1"/>
  <c r="B17" i="68" a="1"/>
  <c r="B27" i="69" a="1"/>
  <c r="C170" i="68" a="1"/>
  <c r="B97" i="69" a="1"/>
  <c r="B82" i="69" a="1"/>
  <c r="B118" i="69" a="1"/>
  <c r="B226" i="68" a="1"/>
  <c r="B100" i="68" a="1"/>
  <c r="B72" i="69" a="1"/>
  <c r="C43" i="69" a="1"/>
  <c r="B43" i="69" a="1"/>
  <c r="B162" i="68" a="1"/>
  <c r="B166" i="69" a="1"/>
  <c r="B18" i="69" a="1"/>
  <c r="B63" i="68" a="1"/>
  <c r="B230" i="68" a="1"/>
  <c r="C99" i="69" a="1"/>
  <c r="C35" i="69" a="1"/>
  <c r="C17" i="68" a="1"/>
  <c r="B136" i="68" a="1"/>
  <c r="C144" i="69" a="1"/>
  <c r="B51" i="68" a="1"/>
  <c r="B198" i="68" a="1"/>
  <c r="B139" i="68" a="1"/>
  <c r="B177" i="69" a="1"/>
  <c r="B161" i="68" a="1"/>
  <c r="C155" i="69" a="1"/>
  <c r="B209" i="68" a="1"/>
  <c r="B94" i="68" a="1"/>
  <c r="B110" i="69" a="1"/>
  <c r="B56" i="68" a="1"/>
  <c r="B68" i="69" a="1"/>
  <c r="B172" i="69" a="1"/>
  <c r="C117" i="69" a="1"/>
  <c r="C34" i="69" a="1"/>
  <c r="B109" i="68" a="1"/>
  <c r="B146" i="68" a="1"/>
  <c r="B118" i="68" a="1"/>
  <c r="C184" i="69" a="1"/>
  <c r="B85" i="68" a="1"/>
  <c r="C68" i="69" a="1"/>
  <c r="B61" i="68" a="1"/>
  <c r="B204" i="68" a="1"/>
  <c r="B183" i="68" a="1"/>
  <c r="C51" i="69" a="1"/>
  <c r="B124" i="69" a="1"/>
  <c r="B188" i="68" a="1"/>
  <c r="B173" i="68" a="1"/>
  <c r="B43" i="68" a="1"/>
  <c r="B158" i="69" a="1"/>
  <c r="B103" i="69" a="1"/>
  <c r="B75" i="68" a="1"/>
  <c r="C40" i="69" a="1"/>
  <c r="B37" i="69" a="1"/>
  <c r="C38" i="69" a="1"/>
  <c r="B27" i="68" a="1"/>
  <c r="B210" i="68" a="1"/>
  <c r="B19" i="69" a="1"/>
  <c r="B139" i="69" a="1"/>
  <c r="C143" i="69" a="1"/>
  <c r="B35" i="69" a="1"/>
  <c r="C156" i="69" a="1"/>
  <c r="C60" i="69" a="1"/>
  <c r="B81" i="68" a="1"/>
  <c r="C63" i="69" a="1"/>
  <c r="B103" i="68" a="1"/>
  <c r="B18" i="68" a="1"/>
  <c r="B178" i="69" a="1"/>
  <c r="C115" i="69" a="1"/>
  <c r="B99" i="69" a="1"/>
  <c r="B172" i="68" a="1"/>
  <c r="C25" i="69" a="1"/>
  <c r="B19" i="68" a="1"/>
  <c r="B157" i="68" a="1"/>
  <c r="C111" i="69" a="1"/>
  <c r="B137" i="69" a="1"/>
  <c r="B91" i="69" a="1"/>
  <c r="B168" i="68" a="1"/>
  <c r="B86" i="69" a="1"/>
  <c r="B166" i="68" a="1"/>
  <c r="B41" i="68" a="1"/>
  <c r="B219" i="68" a="1"/>
  <c r="C49" i="69" a="1"/>
  <c r="B201" i="68" a="1"/>
  <c r="B193" i="68" a="1"/>
  <c r="B20" i="69" a="1"/>
  <c r="B182" i="69" a="1"/>
  <c r="B145" i="69" a="1"/>
  <c r="B55" i="68" a="1"/>
  <c r="B184" i="69" a="1"/>
  <c r="C151" i="69" a="1"/>
  <c r="B59" i="68" a="1"/>
  <c r="B147" i="68" a="1"/>
  <c r="B26" i="69" a="1"/>
  <c r="C132" i="69" a="1"/>
  <c r="B84" i="69" a="1"/>
  <c r="C69" i="69" a="1"/>
  <c r="B231" i="68" a="1"/>
  <c r="B225" i="68" a="1"/>
  <c r="C70" i="69" a="1"/>
  <c r="C179" i="69" a="1"/>
  <c r="B115" i="69" a="1"/>
  <c r="C101" i="69" a="1"/>
  <c r="C66" i="69" a="1"/>
  <c r="C88" i="69" a="1"/>
  <c r="B116" i="68" a="1"/>
  <c r="C166" i="69" a="1"/>
  <c r="B152" i="68" a="1"/>
  <c r="B169" i="69" a="1"/>
  <c r="B112" i="68" a="1"/>
  <c r="B137" i="68" a="1"/>
  <c r="C71" i="69" a="1"/>
  <c r="B122" i="69" a="1"/>
  <c r="B111" i="69" a="1"/>
  <c r="B113" i="69" a="1"/>
  <c r="B151" i="69" a="1"/>
  <c r="C22" i="69" a="1"/>
  <c r="B54" i="68" a="1"/>
  <c r="C109" i="69" a="1"/>
  <c r="B32" i="69" a="1"/>
  <c r="B59" i="69" a="1"/>
  <c r="C26" i="69" a="1"/>
  <c r="C160" i="69" a="1"/>
  <c r="B81" i="69" a="1"/>
  <c r="C47" i="69" a="1"/>
  <c r="B132" i="69" a="1"/>
  <c r="B77" i="68" a="1"/>
  <c r="B44" i="68" a="1"/>
  <c r="B65" i="69" a="1"/>
  <c r="B153" i="69" a="1"/>
  <c r="C130" i="69" a="1"/>
  <c r="C64" i="69" a="1"/>
  <c r="B65" i="68" a="1"/>
  <c r="B199" i="68" a="1"/>
  <c r="B160" i="68" a="1"/>
  <c r="B130" i="69" a="1"/>
  <c r="B108" i="69" a="1"/>
  <c r="B217" i="68" a="1"/>
  <c r="B45" i="69" a="1"/>
  <c r="B171" i="68" a="1"/>
  <c r="B33" i="69" a="1"/>
  <c r="B54" i="69" a="1"/>
  <c r="C183" i="69" a="1"/>
  <c r="C104" i="69" a="1"/>
  <c r="B89" i="69" a="1"/>
  <c r="U193" i="70" a="1"/>
  <c r="B182" i="69" l="1"/>
  <c r="C182" i="69"/>
  <c r="C180" i="69"/>
  <c r="B180" i="69"/>
  <c r="C178" i="69"/>
  <c r="B178" i="69"/>
  <c r="B176" i="69"/>
  <c r="C176" i="69"/>
  <c r="B174" i="69"/>
  <c r="C174" i="69"/>
  <c r="C172" i="69"/>
  <c r="B172" i="69"/>
  <c r="C170" i="69"/>
  <c r="B170" i="69"/>
  <c r="B168" i="69"/>
  <c r="C168" i="69"/>
  <c r="B166" i="69"/>
  <c r="C166" i="69"/>
  <c r="B164" i="69"/>
  <c r="C164" i="69"/>
  <c r="B162" i="69"/>
  <c r="C162" i="69"/>
  <c r="C160" i="69"/>
  <c r="B160" i="69"/>
  <c r="C158" i="69"/>
  <c r="B158" i="69"/>
  <c r="B156" i="69"/>
  <c r="C156" i="69"/>
  <c r="C154" i="69"/>
  <c r="B154" i="69"/>
  <c r="B152" i="69"/>
  <c r="C152" i="69"/>
  <c r="B150" i="69"/>
  <c r="C150" i="69"/>
  <c r="C148" i="69"/>
  <c r="B148" i="69"/>
  <c r="C146" i="69"/>
  <c r="B146" i="69"/>
  <c r="C144" i="69"/>
  <c r="B144" i="69"/>
  <c r="C142" i="69"/>
  <c r="B142" i="69"/>
  <c r="C140" i="69"/>
  <c r="B140" i="69"/>
  <c r="B138" i="69"/>
  <c r="C138" i="69"/>
  <c r="B136" i="69"/>
  <c r="C136" i="69"/>
  <c r="B134" i="69"/>
  <c r="C134" i="69"/>
  <c r="B132" i="69"/>
  <c r="C132" i="69"/>
  <c r="B130" i="69"/>
  <c r="C130" i="69"/>
  <c r="C128" i="69"/>
  <c r="B128" i="69"/>
  <c r="C126" i="69"/>
  <c r="B126" i="69"/>
  <c r="B124" i="69"/>
  <c r="C124" i="69"/>
  <c r="B122" i="69"/>
  <c r="C122" i="69"/>
  <c r="C120" i="69"/>
  <c r="B120" i="69"/>
  <c r="B118" i="69"/>
  <c r="C118" i="69"/>
  <c r="C116" i="69"/>
  <c r="B116" i="69"/>
  <c r="C114" i="69"/>
  <c r="B114" i="69"/>
  <c r="B112" i="69"/>
  <c r="C112" i="69"/>
  <c r="B110" i="69"/>
  <c r="C110" i="69"/>
  <c r="B108" i="69"/>
  <c r="C108" i="69"/>
  <c r="C106" i="69"/>
  <c r="B106" i="69"/>
  <c r="C104" i="69"/>
  <c r="B104" i="69"/>
  <c r="C102" i="69"/>
  <c r="B102" i="69"/>
  <c r="B100" i="69"/>
  <c r="C100" i="69"/>
  <c r="B98" i="69"/>
  <c r="C98" i="69"/>
  <c r="C96" i="69"/>
  <c r="B96" i="69"/>
  <c r="C94" i="69"/>
  <c r="B94" i="69"/>
  <c r="C92" i="69"/>
  <c r="B92" i="69"/>
  <c r="C90" i="69"/>
  <c r="B90" i="69"/>
  <c r="C88" i="69"/>
  <c r="B88" i="69"/>
  <c r="C86" i="69"/>
  <c r="B86" i="69"/>
  <c r="C84" i="69"/>
  <c r="B84" i="69"/>
  <c r="B82" i="69"/>
  <c r="C82" i="69"/>
  <c r="C80" i="69"/>
  <c r="B80" i="69"/>
  <c r="C78" i="69"/>
  <c r="B78" i="69"/>
  <c r="C76" i="69"/>
  <c r="B76" i="69"/>
  <c r="B74" i="69"/>
  <c r="C74" i="69"/>
  <c r="B72" i="69"/>
  <c r="C72" i="69"/>
  <c r="B70" i="69"/>
  <c r="C70" i="69"/>
  <c r="C68" i="69"/>
  <c r="B68" i="69"/>
  <c r="C66" i="69"/>
  <c r="B66" i="69"/>
  <c r="C121" i="69"/>
  <c r="B121" i="69"/>
  <c r="C64" i="69"/>
  <c r="B64" i="69"/>
  <c r="C62" i="69"/>
  <c r="B62" i="69"/>
  <c r="B60" i="69"/>
  <c r="C60" i="69"/>
  <c r="B58" i="69"/>
  <c r="C58" i="69"/>
  <c r="B56" i="69"/>
  <c r="C56" i="69"/>
  <c r="B54" i="69"/>
  <c r="C54" i="69"/>
  <c r="C52" i="69"/>
  <c r="B52" i="69"/>
  <c r="C50" i="69"/>
  <c r="B50" i="69"/>
  <c r="C48" i="69"/>
  <c r="B48" i="69"/>
  <c r="B46" i="69"/>
  <c r="C46" i="69"/>
  <c r="B44" i="69"/>
  <c r="C44" i="69"/>
  <c r="C42" i="69"/>
  <c r="B42" i="69"/>
  <c r="C40" i="69"/>
  <c r="B40" i="69"/>
  <c r="C38" i="69"/>
  <c r="B38" i="69"/>
  <c r="B36" i="69"/>
  <c r="C36" i="69"/>
  <c r="B231" i="68"/>
  <c r="B34" i="69"/>
  <c r="B229" i="68"/>
  <c r="C34" i="69"/>
  <c r="B32" i="69"/>
  <c r="C32" i="69"/>
  <c r="B227" i="68"/>
  <c r="C30" i="69"/>
  <c r="B225" i="68"/>
  <c r="B30" i="69"/>
  <c r="C28" i="69"/>
  <c r="B28" i="69"/>
  <c r="B223" i="68"/>
  <c r="B26" i="69"/>
  <c r="B221" i="68"/>
  <c r="C26" i="69"/>
  <c r="B24" i="69"/>
  <c r="C24" i="69"/>
  <c r="B219" i="68"/>
  <c r="B22" i="69"/>
  <c r="C22" i="69"/>
  <c r="B217" i="68"/>
  <c r="B215" i="68"/>
  <c r="B20" i="69"/>
  <c r="C20" i="69"/>
  <c r="B213" i="68"/>
  <c r="B18" i="69"/>
  <c r="C18" i="69"/>
  <c r="B211" i="68"/>
  <c r="B209" i="68"/>
  <c r="B207" i="68"/>
  <c r="B205" i="68"/>
  <c r="B203" i="68"/>
  <c r="B201" i="68"/>
  <c r="B199" i="68"/>
  <c r="B197" i="68"/>
  <c r="B195" i="68"/>
  <c r="B193" i="68"/>
  <c r="B191" i="68"/>
  <c r="B189" i="68"/>
  <c r="B187" i="68"/>
  <c r="B185" i="68"/>
  <c r="B183" i="68"/>
  <c r="B181" i="68"/>
  <c r="B179" i="68"/>
  <c r="B177" i="68"/>
  <c r="B175" i="68"/>
  <c r="B173" i="68"/>
  <c r="B171" i="68"/>
  <c r="B169" i="68"/>
  <c r="B167" i="68"/>
  <c r="B165" i="68"/>
  <c r="B163" i="68"/>
  <c r="B161" i="68"/>
  <c r="B159" i="68"/>
  <c r="B157" i="68"/>
  <c r="B155" i="68"/>
  <c r="B153" i="68"/>
  <c r="B151" i="68"/>
  <c r="B149" i="68"/>
  <c r="B147" i="68"/>
  <c r="B145" i="68"/>
  <c r="B143" i="68"/>
  <c r="B141" i="68"/>
  <c r="B139" i="68"/>
  <c r="C139" i="68"/>
  <c r="B137" i="68"/>
  <c r="B135" i="68"/>
  <c r="B133" i="68"/>
  <c r="B131" i="68"/>
  <c r="B129" i="68"/>
  <c r="B127" i="68"/>
  <c r="B125" i="68"/>
  <c r="B123" i="68"/>
  <c r="B121" i="68"/>
  <c r="B119" i="68"/>
  <c r="B117" i="68"/>
  <c r="B115" i="68"/>
  <c r="B113" i="68"/>
  <c r="B111" i="68"/>
  <c r="B109" i="68"/>
  <c r="B107" i="68"/>
  <c r="B105" i="68"/>
  <c r="B103" i="68"/>
  <c r="B101" i="68"/>
  <c r="B99" i="68"/>
  <c r="B97" i="68"/>
  <c r="B95" i="68"/>
  <c r="B93" i="68"/>
  <c r="B91" i="68"/>
  <c r="B89" i="68"/>
  <c r="B87" i="68"/>
  <c r="B85" i="68"/>
  <c r="B83" i="68"/>
  <c r="B81" i="68"/>
  <c r="B79" i="68"/>
  <c r="B77" i="68"/>
  <c r="B75" i="68"/>
  <c r="B73" i="68"/>
  <c r="B71" i="68"/>
  <c r="B69" i="68"/>
  <c r="B67" i="68"/>
  <c r="B65" i="68"/>
  <c r="B63" i="68"/>
  <c r="B61" i="68"/>
  <c r="B59" i="68"/>
  <c r="B57" i="68"/>
  <c r="B55" i="68"/>
  <c r="B53" i="68"/>
  <c r="B51" i="68"/>
  <c r="B49" i="68"/>
  <c r="B47" i="68"/>
  <c r="B45" i="68"/>
  <c r="B43" i="68"/>
  <c r="B41" i="68"/>
  <c r="B39" i="68"/>
  <c r="B37" i="68"/>
  <c r="B35" i="68"/>
  <c r="B33" i="68"/>
  <c r="B31" i="68"/>
  <c r="B29" i="68"/>
  <c r="B27" i="68"/>
  <c r="B25" i="68"/>
  <c r="B23" i="68"/>
  <c r="B22" i="68"/>
  <c r="B21" i="68"/>
  <c r="B17" i="68"/>
  <c r="D17" i="68"/>
  <c r="B20" i="68"/>
  <c r="B18" i="68"/>
  <c r="C17" i="68"/>
  <c r="B19" i="68"/>
  <c r="B24" i="68"/>
  <c r="B26" i="68"/>
  <c r="B28" i="68"/>
  <c r="B30" i="68"/>
  <c r="B32" i="68"/>
  <c r="B34" i="68"/>
  <c r="B36" i="68"/>
  <c r="B38" i="68"/>
  <c r="B40" i="68"/>
  <c r="B42" i="68"/>
  <c r="B44" i="68"/>
  <c r="B46" i="68"/>
  <c r="B48" i="68"/>
  <c r="B50" i="68"/>
  <c r="B52" i="68"/>
  <c r="B54" i="68"/>
  <c r="B56" i="68"/>
  <c r="B58" i="68"/>
  <c r="B60" i="68"/>
  <c r="B62" i="68"/>
  <c r="B64" i="68"/>
  <c r="B66" i="68"/>
  <c r="B68" i="68"/>
  <c r="B70" i="68"/>
  <c r="B72" i="68"/>
  <c r="B74" i="68"/>
  <c r="B76" i="68"/>
  <c r="C78" i="68"/>
  <c r="B78" i="68"/>
  <c r="B80" i="68"/>
  <c r="B82" i="68"/>
  <c r="B84" i="68"/>
  <c r="B86" i="68"/>
  <c r="B88" i="68"/>
  <c r="B90" i="68"/>
  <c r="B92" i="68"/>
  <c r="B94" i="68"/>
  <c r="B96" i="68"/>
  <c r="B98" i="68"/>
  <c r="B100" i="68"/>
  <c r="B102" i="68"/>
  <c r="B104" i="68"/>
  <c r="B106" i="68"/>
  <c r="B108" i="68"/>
  <c r="B110" i="68"/>
  <c r="B112" i="68"/>
  <c r="B114" i="68"/>
  <c r="B116" i="68"/>
  <c r="B118" i="68"/>
  <c r="B120" i="68"/>
  <c r="B122" i="68"/>
  <c r="B124" i="68"/>
  <c r="B126" i="68"/>
  <c r="B128" i="68"/>
  <c r="B130" i="68"/>
  <c r="B132" i="68"/>
  <c r="B134" i="68"/>
  <c r="B136" i="68"/>
  <c r="B138" i="68"/>
  <c r="B140" i="68"/>
  <c r="B142" i="68"/>
  <c r="B144" i="68"/>
  <c r="B146" i="68"/>
  <c r="B148" i="68"/>
  <c r="B150" i="68"/>
  <c r="B152" i="68"/>
  <c r="B154" i="68"/>
  <c r="B156" i="68"/>
  <c r="B158" i="68"/>
  <c r="B160" i="68"/>
  <c r="B162" i="68"/>
  <c r="B164" i="68"/>
  <c r="B166" i="68"/>
  <c r="B168" i="68"/>
  <c r="C170" i="68"/>
  <c r="B170" i="68"/>
  <c r="B172" i="68"/>
  <c r="B174" i="68"/>
  <c r="B176" i="68"/>
  <c r="B178" i="68"/>
  <c r="B180" i="68"/>
  <c r="B182" i="68"/>
  <c r="B184" i="68"/>
  <c r="B186" i="68"/>
  <c r="B188" i="68"/>
  <c r="B190" i="68"/>
  <c r="B192" i="68"/>
  <c r="B194" i="68"/>
  <c r="B196" i="68"/>
  <c r="B198" i="68"/>
  <c r="B200" i="68"/>
  <c r="B202" i="68"/>
  <c r="B204" i="68"/>
  <c r="B206" i="68"/>
  <c r="B208" i="68"/>
  <c r="B210" i="68"/>
  <c r="C17" i="69"/>
  <c r="B212" i="68"/>
  <c r="B17" i="69"/>
  <c r="C19" i="69"/>
  <c r="B214" i="68"/>
  <c r="B19" i="69"/>
  <c r="B21" i="69"/>
  <c r="B216" i="68"/>
  <c r="C21" i="69"/>
  <c r="B23" i="69"/>
  <c r="C23" i="69"/>
  <c r="B218" i="68"/>
  <c r="C25" i="69"/>
  <c r="B25" i="69"/>
  <c r="B220" i="68"/>
  <c r="B27" i="69"/>
  <c r="C27" i="69"/>
  <c r="B222" i="68"/>
  <c r="C29" i="69"/>
  <c r="B29" i="69"/>
  <c r="B224" i="68"/>
  <c r="B31" i="69"/>
  <c r="B226" i="68"/>
  <c r="C31" i="69"/>
  <c r="B33" i="69"/>
  <c r="C33" i="69"/>
  <c r="B228" i="68"/>
  <c r="B35" i="69"/>
  <c r="C35" i="69"/>
  <c r="B230" i="68"/>
  <c r="B37" i="69"/>
  <c r="C37" i="69"/>
  <c r="C39" i="69"/>
  <c r="B39" i="69"/>
  <c r="B41" i="69"/>
  <c r="C41" i="69"/>
  <c r="B43" i="69"/>
  <c r="C43" i="69"/>
  <c r="B45" i="69"/>
  <c r="C45" i="69"/>
  <c r="B47" i="69"/>
  <c r="C47" i="69"/>
  <c r="C49" i="69"/>
  <c r="B49" i="69"/>
  <c r="C51" i="69"/>
  <c r="B51" i="69"/>
  <c r="B53" i="69"/>
  <c r="C53" i="69"/>
  <c r="B55" i="69"/>
  <c r="C55" i="69"/>
  <c r="B57" i="69"/>
  <c r="C57" i="69"/>
  <c r="C59" i="69"/>
  <c r="B59" i="69"/>
  <c r="C61" i="69"/>
  <c r="B61" i="69"/>
  <c r="C63" i="69"/>
  <c r="B63" i="69"/>
  <c r="B65" i="69"/>
  <c r="C65" i="69"/>
  <c r="B67" i="69"/>
  <c r="C67" i="69"/>
  <c r="B69" i="69"/>
  <c r="C69" i="69"/>
  <c r="C71" i="69"/>
  <c r="B71" i="69"/>
  <c r="B73" i="69"/>
  <c r="C73" i="69"/>
  <c r="C75" i="69"/>
  <c r="B75" i="69"/>
  <c r="C77" i="69"/>
  <c r="B77" i="69"/>
  <c r="B79" i="69"/>
  <c r="C79" i="69"/>
  <c r="B81" i="69"/>
  <c r="C81" i="69"/>
  <c r="B83" i="69"/>
  <c r="C83" i="69"/>
  <c r="B85" i="69"/>
  <c r="C85" i="69"/>
  <c r="B87" i="69"/>
  <c r="C87" i="69"/>
  <c r="C89" i="69"/>
  <c r="B89" i="69"/>
  <c r="C91" i="69"/>
  <c r="B91" i="69"/>
  <c r="C93" i="69"/>
  <c r="B93" i="69"/>
  <c r="C95" i="69"/>
  <c r="B95" i="69"/>
  <c r="B97" i="69"/>
  <c r="C97" i="69"/>
  <c r="C99" i="69"/>
  <c r="B99" i="69"/>
  <c r="C101" i="69"/>
  <c r="B101" i="69"/>
  <c r="C103" i="69"/>
  <c r="B103" i="69"/>
  <c r="C105" i="69"/>
  <c r="B105" i="69"/>
  <c r="C107" i="69"/>
  <c r="B107" i="69"/>
  <c r="C109" i="69"/>
  <c r="B109" i="69"/>
  <c r="C111" i="69"/>
  <c r="B111" i="69"/>
  <c r="B113" i="69"/>
  <c r="C113" i="69"/>
  <c r="B115" i="69"/>
  <c r="C115" i="69"/>
  <c r="C117" i="69"/>
  <c r="B117" i="69"/>
  <c r="C119" i="69"/>
  <c r="B119" i="69"/>
  <c r="C123" i="69"/>
  <c r="B123" i="69"/>
  <c r="C125" i="69"/>
  <c r="B125" i="69"/>
  <c r="C127" i="69"/>
  <c r="B127" i="69"/>
  <c r="C129" i="69"/>
  <c r="B129" i="69"/>
  <c r="B131" i="69"/>
  <c r="C131" i="69"/>
  <c r="B133" i="69"/>
  <c r="C133" i="69"/>
  <c r="C135" i="69"/>
  <c r="B135" i="69"/>
  <c r="C137" i="69"/>
  <c r="B137" i="69"/>
  <c r="B139" i="69"/>
  <c r="C139" i="69"/>
  <c r="B141" i="69"/>
  <c r="C141" i="69"/>
  <c r="C143" i="69"/>
  <c r="B143" i="69"/>
  <c r="C145" i="69"/>
  <c r="B145" i="69"/>
  <c r="C147" i="69"/>
  <c r="B147" i="69"/>
  <c r="B149" i="69"/>
  <c r="C149" i="69"/>
  <c r="B151" i="69"/>
  <c r="C151" i="69"/>
  <c r="B153" i="69"/>
  <c r="C153" i="69"/>
  <c r="C155" i="69"/>
  <c r="B155" i="69"/>
  <c r="C157" i="69"/>
  <c r="B157" i="69"/>
  <c r="C159" i="69"/>
  <c r="B159" i="69"/>
  <c r="B161" i="69"/>
  <c r="C161" i="69"/>
  <c r="B163" i="69"/>
  <c r="C163" i="69"/>
  <c r="C165" i="69"/>
  <c r="B165" i="69"/>
  <c r="B167" i="69"/>
  <c r="C167" i="69"/>
  <c r="C169" i="69"/>
  <c r="B169" i="69"/>
  <c r="B171" i="69"/>
  <c r="C171" i="69"/>
  <c r="C173" i="69"/>
  <c r="B173" i="69"/>
  <c r="B175" i="69"/>
  <c r="C175" i="69"/>
  <c r="B177" i="69"/>
  <c r="C177" i="69"/>
  <c r="B179" i="69"/>
  <c r="C179" i="69"/>
  <c r="B181" i="69"/>
  <c r="C181" i="69"/>
  <c r="C183" i="69"/>
  <c r="B183" i="69"/>
  <c r="L67" i="71"/>
  <c r="U193" i="70"/>
  <c r="V193" i="70" s="1"/>
  <c r="S193" i="70" s="1"/>
  <c r="T194" i="70" s="1"/>
  <c r="B165" i="71"/>
  <c r="C166" i="71"/>
  <c r="C166" i="73"/>
  <c r="B166" i="73"/>
  <c r="C184" i="69"/>
  <c r="B184" i="69"/>
  <c r="AM403" i="17"/>
  <c r="AN403" i="17"/>
  <c r="AK404" i="16"/>
  <c r="AJ405" i="16"/>
  <c r="AN404" i="16"/>
  <c r="AM404" i="16"/>
  <c r="AK404" i="17"/>
  <c r="AJ405" i="17"/>
  <c r="AN406" i="28"/>
  <c r="AM406" i="28"/>
  <c r="AK406" i="28"/>
  <c r="B166" i="71" a="1"/>
  <c r="C167" i="71" a="1"/>
  <c r="B167" i="73" a="1"/>
  <c r="M67" i="71" a="1"/>
  <c r="C185" i="69" a="1"/>
  <c r="B185" i="69" a="1"/>
  <c r="C167" i="73" a="1"/>
  <c r="M67" i="71" l="1"/>
  <c r="N67" i="71" s="1"/>
  <c r="B166" i="71"/>
  <c r="C167" i="71"/>
  <c r="B167" i="73"/>
  <c r="C167" i="73"/>
  <c r="C185" i="69"/>
  <c r="B185" i="69"/>
  <c r="AM404" i="17"/>
  <c r="AN404" i="17"/>
  <c r="AM405" i="16"/>
  <c r="AK405" i="16"/>
  <c r="AJ406" i="16"/>
  <c r="AN405" i="16"/>
  <c r="AK405" i="17"/>
  <c r="AJ406" i="17"/>
  <c r="B228" i="70" a="1"/>
  <c r="B118" i="72" a="1"/>
  <c r="B113" i="70" a="1"/>
  <c r="B199" i="70" a="1"/>
  <c r="B209" i="70" a="1"/>
  <c r="B132" i="70" a="1"/>
  <c r="B18" i="72" a="1"/>
  <c r="B21" i="70" a="1"/>
  <c r="B40" i="72" a="1"/>
  <c r="B178" i="72" a="1"/>
  <c r="B75" i="70" a="1"/>
  <c r="C139" i="72" a="1"/>
  <c r="B63" i="72" a="1"/>
  <c r="B27" i="72" a="1"/>
  <c r="B227" i="72" a="1"/>
  <c r="B153" i="72" a="1"/>
  <c r="B112" i="70" a="1"/>
  <c r="B154" i="70" a="1"/>
  <c r="B178" i="70" a="1"/>
  <c r="B72" i="70" a="1"/>
  <c r="B99" i="72" a="1"/>
  <c r="B25" i="72" a="1"/>
  <c r="B29" i="72" a="1"/>
  <c r="B206" i="70" a="1"/>
  <c r="B60" i="70" a="1"/>
  <c r="B167" i="70" a="1"/>
  <c r="B60" i="72" a="1"/>
  <c r="B205" i="72" a="1"/>
  <c r="C78" i="70" a="1"/>
  <c r="B30" i="72" a="1"/>
  <c r="B26" i="72" a="1"/>
  <c r="B121" i="70" a="1"/>
  <c r="B83" i="70" a="1"/>
  <c r="B115" i="70" a="1"/>
  <c r="B81" i="72" a="1"/>
  <c r="B67" i="72" a="1"/>
  <c r="B163" i="72" a="1"/>
  <c r="B216" i="70" a="1"/>
  <c r="B156" i="70" a="1"/>
  <c r="C170" i="72" a="1"/>
  <c r="B41" i="70" a="1"/>
  <c r="B129" i="70" a="1"/>
  <c r="B71" i="72" a="1"/>
  <c r="B217" i="70" a="1"/>
  <c r="B86" i="70" a="1"/>
  <c r="B209" i="72" a="1"/>
  <c r="B23" i="70" a="1"/>
  <c r="B206" i="72" a="1"/>
  <c r="B190" i="72" a="1"/>
  <c r="B217" i="72" a="1"/>
  <c r="B211" i="70" a="1"/>
  <c r="B174" i="72" a="1"/>
  <c r="B135" i="70" a="1"/>
  <c r="B52" i="72" a="1"/>
  <c r="B34" i="72" a="1"/>
  <c r="B221" i="70" a="1"/>
  <c r="B188" i="70" a="1"/>
  <c r="B109" i="72" a="1"/>
  <c r="B149" i="70" a="1"/>
  <c r="B211" i="72" a="1"/>
  <c r="B131" i="72" a="1"/>
  <c r="B181" i="72" a="1"/>
  <c r="B169" i="70" a="1"/>
  <c r="B117" i="72" a="1"/>
  <c r="B195" i="70" a="1"/>
  <c r="B93" i="70" a="1"/>
  <c r="B139" i="70" a="1"/>
  <c r="B219" i="72" a="1"/>
  <c r="B173" i="70" a="1"/>
  <c r="C17" i="70" a="1"/>
  <c r="C170" i="70" a="1"/>
  <c r="B192" i="72" a="1"/>
  <c r="B49" i="70" a="1"/>
  <c r="B32" i="72" a="1"/>
  <c r="B177" i="70" a="1"/>
  <c r="B38" i="70" a="1"/>
  <c r="B50" i="72" a="1"/>
  <c r="B130" i="70" a="1"/>
  <c r="B144" i="70" a="1"/>
  <c r="B75" i="72" a="1"/>
  <c r="B213" i="70" a="1"/>
  <c r="B52" i="70" a="1"/>
  <c r="B107" i="72" a="1"/>
  <c r="B218" i="70" a="1"/>
  <c r="B165" i="70" a="1"/>
  <c r="B160" i="70" a="1"/>
  <c r="B218" i="72" a="1"/>
  <c r="B138" i="72" a="1"/>
  <c r="B208" i="72" a="1"/>
  <c r="B46" i="72" a="1"/>
  <c r="B55" i="72" a="1"/>
  <c r="B24" i="72" a="1"/>
  <c r="B223" i="70" a="1"/>
  <c r="B140" i="70" a="1"/>
  <c r="B205" i="70" a="1"/>
  <c r="B130" i="72" a="1"/>
  <c r="B101" i="72" a="1"/>
  <c r="B57" i="72" a="1"/>
  <c r="B201" i="72" a="1"/>
  <c r="B37" i="70" a="1"/>
  <c r="B35" i="70" a="1"/>
  <c r="B36" i="70" a="1"/>
  <c r="B159" i="70" a="1"/>
  <c r="B132" i="72" a="1"/>
  <c r="B128" i="72" a="1"/>
  <c r="B98" i="70" a="1"/>
  <c r="B151" i="70" a="1"/>
  <c r="B159" i="72" a="1"/>
  <c r="B216" i="72" a="1"/>
  <c r="B69" i="70" a="1"/>
  <c r="B142" i="70" a="1"/>
  <c r="B220" i="72" a="1"/>
  <c r="B151" i="72" a="1"/>
  <c r="B199" i="72" a="1"/>
  <c r="B26" i="70" a="1"/>
  <c r="B21" i="72" a="1"/>
  <c r="B137" i="70" a="1"/>
  <c r="B51" i="72" a="1"/>
  <c r="B95" i="72" a="1"/>
  <c r="B55" i="70" a="1"/>
  <c r="B176" i="70" a="1"/>
  <c r="B190" i="70" a="1"/>
  <c r="B194" i="70" a="1"/>
  <c r="B186" i="72" a="1"/>
  <c r="D78" i="70" a="1"/>
  <c r="B125" i="72" a="1"/>
  <c r="B80" i="72" a="1"/>
  <c r="B84" i="70" a="1"/>
  <c r="B183" i="70" a="1"/>
  <c r="B186" i="70" a="1"/>
  <c r="B79" i="72" a="1"/>
  <c r="B117" i="70" a="1"/>
  <c r="B116" i="72" a="1"/>
  <c r="B102" i="72" a="1"/>
  <c r="B167" i="71" a="1"/>
  <c r="B184" i="70" a="1"/>
  <c r="D170" i="70" a="1"/>
  <c r="B196" i="70" a="1"/>
  <c r="B24" i="70" a="1"/>
  <c r="B31" i="72" a="1"/>
  <c r="B136" i="70" a="1"/>
  <c r="B195" i="72" a="1"/>
  <c r="B223" i="72" a="1"/>
  <c r="B214" i="70" a="1"/>
  <c r="B45" i="70" a="1"/>
  <c r="B182" i="70" a="1"/>
  <c r="B203" i="70" a="1"/>
  <c r="B172" i="72" a="1"/>
  <c r="B118" i="70" a="1"/>
  <c r="B81" i="70" a="1"/>
  <c r="B72" i="72" a="1"/>
  <c r="B124" i="70" a="1"/>
  <c r="B189" i="72" a="1"/>
  <c r="B114" i="72" a="1"/>
  <c r="B140" i="72" a="1"/>
  <c r="B230" i="70" a="1"/>
  <c r="B123" i="72" a="1"/>
  <c r="B120" i="70" a="1"/>
  <c r="B61" i="70" a="1"/>
  <c r="B122" i="72" a="1"/>
  <c r="B197" i="70" a="1"/>
  <c r="B229" i="70" a="1"/>
  <c r="B124" i="72" a="1"/>
  <c r="B28" i="70" a="1"/>
  <c r="B33" i="72" a="1"/>
  <c r="B127" i="70" a="1"/>
  <c r="B134" i="72" a="1"/>
  <c r="B42" i="70" a="1"/>
  <c r="B110" i="70" a="1"/>
  <c r="B135" i="72" a="1"/>
  <c r="B141" i="72" a="1"/>
  <c r="B86" i="72" a="1"/>
  <c r="B17" i="72" a="1"/>
  <c r="B91" i="72" a="1"/>
  <c r="B107" i="70" a="1"/>
  <c r="B119" i="70" a="1"/>
  <c r="B203" i="72" a="1"/>
  <c r="D17" i="72" a="1"/>
  <c r="B49" i="72" a="1"/>
  <c r="B69" i="72" a="1"/>
  <c r="B193" i="72" a="1"/>
  <c r="B141" i="70" a="1"/>
  <c r="B231" i="70" a="1"/>
  <c r="B98" i="72" a="1"/>
  <c r="B197" i="72" a="1"/>
  <c r="B29" i="70" a="1"/>
  <c r="C139" i="70" a="1"/>
  <c r="B145" i="72" a="1"/>
  <c r="B38" i="72" a="1"/>
  <c r="B54" i="72" a="1"/>
  <c r="B83" i="72" a="1"/>
  <c r="B201" i="70" a="1"/>
  <c r="B87" i="72" a="1"/>
  <c r="B82" i="70" a="1"/>
  <c r="B104" i="72" a="1"/>
  <c r="B204" i="70" a="1"/>
  <c r="B87" i="70" a="1"/>
  <c r="B126" i="72" a="1"/>
  <c r="B104" i="70" a="1"/>
  <c r="B39" i="72" a="1"/>
  <c r="U194" i="70" a="1"/>
  <c r="B181" i="70" a="1"/>
  <c r="B73" i="70" a="1"/>
  <c r="B152" i="70" a="1"/>
  <c r="B127" i="72" a="1"/>
  <c r="B210" i="70" a="1"/>
  <c r="B18" i="70" a="1"/>
  <c r="B102" i="70" a="1"/>
  <c r="B188" i="72" a="1"/>
  <c r="B202" i="72" a="1"/>
  <c r="B64" i="72" a="1"/>
  <c r="B25" i="70" a="1"/>
  <c r="B155" i="72" a="1"/>
  <c r="C168" i="73" a="1"/>
  <c r="B231" i="72" a="1"/>
  <c r="B133" i="70" a="1"/>
  <c r="B71" i="70" a="1"/>
  <c r="B41" i="72" a="1"/>
  <c r="B91" i="70" a="1"/>
  <c r="B221" i="72" a="1"/>
  <c r="B143" i="72" a="1"/>
  <c r="B115" i="72" a="1"/>
  <c r="B148" i="70" a="1"/>
  <c r="B224" i="72" a="1"/>
  <c r="B85" i="70" a="1"/>
  <c r="B158" i="70" a="1"/>
  <c r="C17" i="72" a="1"/>
  <c r="B215" i="70" a="1"/>
  <c r="B89" i="70" a="1"/>
  <c r="B229" i="72" a="1"/>
  <c r="B146" i="72" a="1"/>
  <c r="B184" i="72" a="1"/>
  <c r="B95" i="70" a="1"/>
  <c r="B44" i="72" a="1"/>
  <c r="B212" i="70" a="1"/>
  <c r="B97" i="72" a="1"/>
  <c r="B100" i="70" a="1"/>
  <c r="B145" i="70" a="1"/>
  <c r="B109" i="70" a="1"/>
  <c r="B35" i="72" a="1"/>
  <c r="B164" i="72" a="1"/>
  <c r="B187" i="70" a="1"/>
  <c r="B169" i="72" a="1"/>
  <c r="B42" i="72" a="1"/>
  <c r="B168" i="70" a="1"/>
  <c r="B171" i="70" a="1"/>
  <c r="B27" i="70" a="1"/>
  <c r="B97" i="70" a="1"/>
  <c r="B204" i="72" a="1"/>
  <c r="B225" i="70" a="1"/>
  <c r="B111" i="70" a="1"/>
  <c r="B96" i="70" a="1"/>
  <c r="B36" i="72" a="1"/>
  <c r="B150" i="70" a="1"/>
  <c r="B92" i="70" a="1"/>
  <c r="B70" i="70" a="1"/>
  <c r="B183" i="72" a="1"/>
  <c r="B92" i="72" a="1"/>
  <c r="B157" i="70" a="1"/>
  <c r="B59" i="70" a="1"/>
  <c r="B121" i="72" a="1"/>
  <c r="B43" i="72" a="1"/>
  <c r="B168" i="72" a="1"/>
  <c r="B106" i="70" a="1"/>
  <c r="B170" i="70" a="1"/>
  <c r="B161" i="72" a="1"/>
  <c r="B22" i="72" a="1"/>
  <c r="B110" i="72" a="1"/>
  <c r="B162" i="70" a="1"/>
  <c r="C78" i="72" a="1"/>
  <c r="B161" i="70" a="1"/>
  <c r="B77" i="72" a="1"/>
  <c r="B66" i="72" a="1"/>
  <c r="B23" i="72" a="1"/>
  <c r="B122" i="70" a="1"/>
  <c r="B207" i="72" a="1"/>
  <c r="B185" i="72" a="1"/>
  <c r="B180" i="70" a="1"/>
  <c r="B51" i="70" a="1"/>
  <c r="B165" i="72" a="1"/>
  <c r="B68" i="70" a="1"/>
  <c r="B160" i="72" a="1"/>
  <c r="B138" i="70" a="1"/>
  <c r="B39" i="70" a="1"/>
  <c r="B208" i="70" a="1"/>
  <c r="B224" i="70" a="1"/>
  <c r="B214" i="72" a="1"/>
  <c r="B179" i="72" a="1"/>
  <c r="B64" i="70" a="1"/>
  <c r="B215" i="72" a="1"/>
  <c r="D17" i="70" a="1"/>
  <c r="B17" i="70" a="1"/>
  <c r="B46" i="70" a="1"/>
  <c r="B167" i="72" a="1"/>
  <c r="B40" i="70" a="1"/>
  <c r="B101" i="70" a="1"/>
  <c r="B207" i="70" a="1"/>
  <c r="B53" i="70" a="1"/>
  <c r="B56" i="70" a="1"/>
  <c r="B90" i="70" a="1"/>
  <c r="D139" i="70" a="1"/>
  <c r="B119" i="72" a="1"/>
  <c r="B43" i="70" a="1"/>
  <c r="B171" i="72" a="1"/>
  <c r="B57" i="70" a="1"/>
  <c r="B63" i="70" a="1"/>
  <c r="B182" i="72" a="1"/>
  <c r="B226" i="72" a="1"/>
  <c r="B157" i="72" a="1"/>
  <c r="B79" i="70" a="1"/>
  <c r="B227" i="70" a="1"/>
  <c r="B82" i="72" a="1"/>
  <c r="B113" i="72" a="1"/>
  <c r="B68" i="72" a="1"/>
  <c r="B48" i="72" a="1"/>
  <c r="B222" i="70" a="1"/>
  <c r="B163" i="70" a="1"/>
  <c r="B106" i="72" a="1"/>
  <c r="B172" i="70" a="1"/>
  <c r="B123" i="70" a="1"/>
  <c r="B146" i="70" a="1"/>
  <c r="B103" i="72" a="1"/>
  <c r="B20" i="70" a="1"/>
  <c r="B156" i="72" a="1"/>
  <c r="B37" i="72" a="1"/>
  <c r="B31" i="70" a="1"/>
  <c r="B176" i="72" a="1"/>
  <c r="B47" i="72" a="1"/>
  <c r="B196" i="72" a="1"/>
  <c r="B50" i="70" a="1"/>
  <c r="B77" i="70" a="1"/>
  <c r="B166" i="70" a="1"/>
  <c r="B94" i="72" a="1"/>
  <c r="B189" i="70" a="1"/>
  <c r="B200" i="72" a="1"/>
  <c r="B62" i="72" a="1"/>
  <c r="B88" i="70" a="1"/>
  <c r="B129" i="72" a="1"/>
  <c r="B164" i="70" a="1"/>
  <c r="B137" i="72" a="1"/>
  <c r="B93" i="72" a="1"/>
  <c r="B149" i="72" a="1"/>
  <c r="B33" i="70" a="1"/>
  <c r="B142" i="72" a="1"/>
  <c r="B212" i="72" a="1"/>
  <c r="B111" i="72" a="1"/>
  <c r="B61" i="72" a="1"/>
  <c r="B162" i="72" a="1"/>
  <c r="B185" i="70" a="1"/>
  <c r="B230" i="72" a="1"/>
  <c r="B191" i="72" a="1"/>
  <c r="B96" i="72" a="1"/>
  <c r="B210" i="72" a="1"/>
  <c r="B48" i="70" a="1"/>
  <c r="B74" i="72" a="1"/>
  <c r="B114" i="70" a="1"/>
  <c r="B85" i="72" a="1"/>
  <c r="B105" i="70" a="1"/>
  <c r="B66" i="70" a="1"/>
  <c r="B120" i="72" a="1"/>
  <c r="B225" i="72" a="1"/>
  <c r="B177" i="72" a="1"/>
  <c r="B180" i="72" a="1"/>
  <c r="B73" i="72" a="1"/>
  <c r="B219" i="70" a="1"/>
  <c r="B128" i="70" a="1"/>
  <c r="B89" i="72" a="1"/>
  <c r="B19" i="72" a="1"/>
  <c r="B200" i="70" a="1"/>
  <c r="B187" i="72" a="1"/>
  <c r="B90" i="72" a="1"/>
  <c r="B213" i="72" a="1"/>
  <c r="B168" i="73" a="1"/>
  <c r="B53" i="72" a="1"/>
  <c r="B144" i="72" a="1"/>
  <c r="B175" i="70" a="1"/>
  <c r="B56" i="72" a="1"/>
  <c r="B65" i="70" a="1"/>
  <c r="B58" i="72" a="1"/>
  <c r="B131" i="70" a="1"/>
  <c r="B59" i="72" a="1"/>
  <c r="B158" i="72" a="1"/>
  <c r="B143" i="70" a="1"/>
  <c r="B166" i="72" a="1"/>
  <c r="B174" i="70" a="1"/>
  <c r="B80" i="70" a="1"/>
  <c r="B108" i="70" a="1"/>
  <c r="B45" i="72" a="1"/>
  <c r="B198" i="72" a="1"/>
  <c r="B147" i="70" a="1"/>
  <c r="B147" i="72" a="1"/>
  <c r="B222" i="72" a="1"/>
  <c r="B103" i="70" a="1"/>
  <c r="B202" i="70" a="1"/>
  <c r="B34" i="70" a="1"/>
  <c r="B19" i="70" a="1"/>
  <c r="B126" i="70" a="1"/>
  <c r="B84" i="72" a="1"/>
  <c r="B54" i="70" a="1"/>
  <c r="B226" i="70" a="1"/>
  <c r="B44" i="70" a="1"/>
  <c r="B220" i="70" a="1"/>
  <c r="B76" i="72" a="1"/>
  <c r="B139" i="72" a="1"/>
  <c r="B148" i="72" a="1"/>
  <c r="B94" i="70" a="1"/>
  <c r="B32" i="70" a="1"/>
  <c r="B134" i="70" a="1"/>
  <c r="B173" i="72" a="1"/>
  <c r="B28" i="72" a="1"/>
  <c r="C168" i="71" a="1"/>
  <c r="B170" i="72" a="1"/>
  <c r="B153" i="70" a="1"/>
  <c r="B193" i="70" a="1"/>
  <c r="B133" i="72" a="1"/>
  <c r="B155" i="70" a="1"/>
  <c r="B152" i="72" a="1"/>
  <c r="B74" i="70" a="1"/>
  <c r="B67" i="70" a="1"/>
  <c r="B116" i="70" a="1"/>
  <c r="B194" i="72" a="1"/>
  <c r="B22" i="70" a="1"/>
  <c r="B100" i="72" a="1"/>
  <c r="B78" i="70" a="1"/>
  <c r="B136" i="72" a="1"/>
  <c r="B175" i="72" a="1"/>
  <c r="B191" i="70" a="1"/>
  <c r="B62" i="70" a="1"/>
  <c r="B112" i="72" a="1"/>
  <c r="B108" i="72" a="1"/>
  <c r="B78" i="72" a="1"/>
  <c r="B88" i="72" a="1"/>
  <c r="B154" i="72" a="1"/>
  <c r="B105" i="72" a="1"/>
  <c r="B198" i="70" a="1"/>
  <c r="B228" i="72" a="1"/>
  <c r="B20" i="72" a="1"/>
  <c r="B65" i="72" a="1"/>
  <c r="B47" i="70" a="1"/>
  <c r="B30" i="70" a="1"/>
  <c r="B125" i="70" a="1"/>
  <c r="B58" i="70" a="1"/>
  <c r="B70" i="72" a="1"/>
  <c r="B76" i="70" a="1"/>
  <c r="B99" i="70" a="1"/>
  <c r="B192" i="70" a="1"/>
  <c r="B150" i="72" a="1"/>
  <c r="B179" i="70" a="1"/>
  <c r="B231" i="70" l="1"/>
  <c r="B229" i="70"/>
  <c r="B227" i="70"/>
  <c r="B225" i="70"/>
  <c r="B223" i="70"/>
  <c r="B221" i="70"/>
  <c r="B219" i="70"/>
  <c r="B217" i="70"/>
  <c r="B215" i="70"/>
  <c r="B213" i="70"/>
  <c r="B211" i="70"/>
  <c r="B209" i="70"/>
  <c r="B207" i="70"/>
  <c r="B205" i="70"/>
  <c r="B203" i="70"/>
  <c r="B201" i="70"/>
  <c r="B199" i="70"/>
  <c r="B197" i="70"/>
  <c r="B195" i="70"/>
  <c r="B193" i="70"/>
  <c r="B191" i="70"/>
  <c r="B189" i="70"/>
  <c r="B187" i="70"/>
  <c r="B185" i="70"/>
  <c r="B183" i="70"/>
  <c r="B181" i="70"/>
  <c r="B179" i="70"/>
  <c r="B177" i="70"/>
  <c r="B175" i="70"/>
  <c r="B173" i="70"/>
  <c r="B171" i="70"/>
  <c r="D170" i="70"/>
  <c r="B169" i="70"/>
  <c r="B167" i="70"/>
  <c r="B165" i="70"/>
  <c r="B163" i="70"/>
  <c r="B161" i="70"/>
  <c r="B159" i="70"/>
  <c r="B157" i="70"/>
  <c r="B155" i="70"/>
  <c r="B153" i="70"/>
  <c r="B151" i="70"/>
  <c r="B149" i="70"/>
  <c r="B147" i="70"/>
  <c r="B145" i="70"/>
  <c r="B143" i="70"/>
  <c r="B141" i="70"/>
  <c r="C139" i="70"/>
  <c r="B139" i="70"/>
  <c r="B137" i="70"/>
  <c r="B135" i="70"/>
  <c r="B133" i="70"/>
  <c r="B131" i="70"/>
  <c r="B129" i="70"/>
  <c r="B127" i="70"/>
  <c r="B125" i="70"/>
  <c r="B123" i="70"/>
  <c r="B121" i="70"/>
  <c r="B119" i="70"/>
  <c r="B117" i="70"/>
  <c r="B115" i="70"/>
  <c r="B113" i="70"/>
  <c r="B111" i="70"/>
  <c r="B109" i="70"/>
  <c r="B107" i="70"/>
  <c r="B105" i="70"/>
  <c r="B103" i="70"/>
  <c r="B101" i="70"/>
  <c r="B99" i="70"/>
  <c r="B97" i="70"/>
  <c r="B95" i="70"/>
  <c r="B93" i="70"/>
  <c r="B91" i="70"/>
  <c r="B89" i="70"/>
  <c r="B87" i="70"/>
  <c r="B85" i="70"/>
  <c r="B83" i="70"/>
  <c r="B81" i="70"/>
  <c r="B79" i="70"/>
  <c r="D78" i="70"/>
  <c r="B77" i="70"/>
  <c r="B75" i="70"/>
  <c r="B73" i="70"/>
  <c r="B71" i="70"/>
  <c r="B69" i="70"/>
  <c r="B67" i="70"/>
  <c r="B65" i="70"/>
  <c r="B63" i="70"/>
  <c r="B61" i="70"/>
  <c r="B59" i="70"/>
  <c r="B57" i="70"/>
  <c r="B55" i="70"/>
  <c r="B53" i="70"/>
  <c r="B51" i="70"/>
  <c r="B49" i="70"/>
  <c r="B47" i="70"/>
  <c r="B45" i="70"/>
  <c r="B43" i="70"/>
  <c r="B41" i="70"/>
  <c r="B39" i="70"/>
  <c r="B37" i="70"/>
  <c r="B35" i="70"/>
  <c r="B33" i="70"/>
  <c r="B31" i="70"/>
  <c r="B29" i="70"/>
  <c r="B27" i="70"/>
  <c r="B25" i="70"/>
  <c r="B23" i="70"/>
  <c r="B17" i="70"/>
  <c r="B21" i="70"/>
  <c r="C17" i="70"/>
  <c r="B18" i="70"/>
  <c r="B19" i="70"/>
  <c r="D17" i="70"/>
  <c r="B22" i="70"/>
  <c r="B20" i="70"/>
  <c r="B24" i="70"/>
  <c r="B26" i="70"/>
  <c r="B28" i="70"/>
  <c r="B30" i="70"/>
  <c r="B32" i="70"/>
  <c r="B34" i="70"/>
  <c r="B36" i="70"/>
  <c r="B38" i="70"/>
  <c r="B40" i="70"/>
  <c r="B42" i="70"/>
  <c r="B44" i="70"/>
  <c r="B46" i="70"/>
  <c r="B48" i="70"/>
  <c r="B50" i="70"/>
  <c r="B52" i="70"/>
  <c r="B54" i="70"/>
  <c r="B56" i="70"/>
  <c r="B58" i="70"/>
  <c r="B60" i="70"/>
  <c r="B62" i="70"/>
  <c r="B64" i="70"/>
  <c r="B66" i="70"/>
  <c r="B68" i="70"/>
  <c r="B70" i="70"/>
  <c r="B72" i="70"/>
  <c r="B74" i="70"/>
  <c r="B76" i="70"/>
  <c r="B78" i="70"/>
  <c r="C78" i="70"/>
  <c r="B80" i="70"/>
  <c r="B82" i="70"/>
  <c r="B84" i="70"/>
  <c r="B86" i="70"/>
  <c r="B88" i="70"/>
  <c r="B90" i="70"/>
  <c r="B92" i="70"/>
  <c r="B94" i="70"/>
  <c r="B96" i="70"/>
  <c r="B98" i="70"/>
  <c r="B100" i="70"/>
  <c r="B102" i="70"/>
  <c r="B104" i="70"/>
  <c r="B106" i="70"/>
  <c r="B108" i="70"/>
  <c r="B110" i="70"/>
  <c r="B112" i="70"/>
  <c r="B114" i="70"/>
  <c r="B116" i="70"/>
  <c r="B118" i="70"/>
  <c r="B120" i="70"/>
  <c r="B122" i="70"/>
  <c r="B124" i="70"/>
  <c r="B126" i="70"/>
  <c r="B128" i="70"/>
  <c r="B130" i="70"/>
  <c r="B132" i="70"/>
  <c r="B134" i="70"/>
  <c r="B136" i="70"/>
  <c r="B138" i="70"/>
  <c r="D139" i="70"/>
  <c r="B140" i="70"/>
  <c r="B142" i="70"/>
  <c r="B144" i="70"/>
  <c r="B146" i="70"/>
  <c r="B148" i="70"/>
  <c r="B150" i="70"/>
  <c r="B152" i="70"/>
  <c r="B154" i="70"/>
  <c r="B156" i="70"/>
  <c r="B158" i="70"/>
  <c r="B160" i="70"/>
  <c r="B162" i="70"/>
  <c r="B164" i="70"/>
  <c r="B166" i="70"/>
  <c r="B168" i="70"/>
  <c r="C170" i="70"/>
  <c r="B170" i="70"/>
  <c r="B172" i="70"/>
  <c r="B174" i="70"/>
  <c r="B176" i="70"/>
  <c r="B178" i="70"/>
  <c r="B180" i="70"/>
  <c r="B182" i="70"/>
  <c r="B184" i="70"/>
  <c r="B186" i="70"/>
  <c r="B188" i="70"/>
  <c r="B190" i="70"/>
  <c r="B192" i="70"/>
  <c r="B194" i="70"/>
  <c r="B196" i="70"/>
  <c r="B198" i="70"/>
  <c r="B200" i="70"/>
  <c r="B202" i="70"/>
  <c r="B204" i="70"/>
  <c r="B206" i="70"/>
  <c r="B208" i="70"/>
  <c r="B210" i="70"/>
  <c r="B212" i="70"/>
  <c r="B214" i="70"/>
  <c r="B216" i="70"/>
  <c r="B218" i="70"/>
  <c r="B220" i="70"/>
  <c r="B222" i="70"/>
  <c r="B224" i="70"/>
  <c r="B226" i="70"/>
  <c r="B228" i="70"/>
  <c r="B230" i="70"/>
  <c r="B231" i="72"/>
  <c r="B229" i="72"/>
  <c r="B227" i="72"/>
  <c r="B225" i="72"/>
  <c r="B223" i="72"/>
  <c r="B221" i="72"/>
  <c r="B219" i="72"/>
  <c r="B217" i="72"/>
  <c r="B215" i="72"/>
  <c r="B213" i="72"/>
  <c r="B211" i="72"/>
  <c r="B209" i="72"/>
  <c r="B207" i="72"/>
  <c r="B205" i="72"/>
  <c r="B203" i="72"/>
  <c r="B201" i="72"/>
  <c r="B199" i="72"/>
  <c r="B197" i="72"/>
  <c r="B195" i="72"/>
  <c r="B193" i="72"/>
  <c r="B191" i="72"/>
  <c r="B189" i="72"/>
  <c r="B187" i="72"/>
  <c r="B185" i="72"/>
  <c r="B183" i="72"/>
  <c r="B181" i="72"/>
  <c r="B179" i="72"/>
  <c r="B177" i="72"/>
  <c r="B175" i="72"/>
  <c r="B173" i="72"/>
  <c r="B171" i="72"/>
  <c r="B169" i="72"/>
  <c r="B167" i="72"/>
  <c r="B165" i="72"/>
  <c r="B163" i="72"/>
  <c r="B161" i="72"/>
  <c r="B159" i="72"/>
  <c r="B157" i="72"/>
  <c r="B155" i="72"/>
  <c r="B153" i="72"/>
  <c r="B151" i="72"/>
  <c r="B149" i="72"/>
  <c r="B147" i="72"/>
  <c r="B145" i="72"/>
  <c r="B143" i="72"/>
  <c r="B141" i="72"/>
  <c r="B139" i="72"/>
  <c r="C139" i="72"/>
  <c r="B137" i="72"/>
  <c r="B135" i="72"/>
  <c r="B133" i="72"/>
  <c r="B131" i="72"/>
  <c r="B129" i="72"/>
  <c r="B127" i="72"/>
  <c r="B125" i="72"/>
  <c r="B123" i="72"/>
  <c r="B121" i="72"/>
  <c r="B119" i="72"/>
  <c r="B117" i="72"/>
  <c r="B115" i="72"/>
  <c r="B113" i="72"/>
  <c r="B111" i="72"/>
  <c r="B109" i="72"/>
  <c r="B107" i="72"/>
  <c r="B105" i="72"/>
  <c r="B103" i="72"/>
  <c r="B101" i="72"/>
  <c r="B99" i="72"/>
  <c r="B97" i="72"/>
  <c r="B95" i="72"/>
  <c r="B93" i="72"/>
  <c r="B91" i="72"/>
  <c r="B89" i="72"/>
  <c r="B87" i="72"/>
  <c r="B85" i="72"/>
  <c r="B83" i="72"/>
  <c r="B81" i="72"/>
  <c r="B79" i="72"/>
  <c r="B77" i="72"/>
  <c r="B75" i="72"/>
  <c r="B73" i="72"/>
  <c r="B71" i="72"/>
  <c r="B69" i="72"/>
  <c r="B67" i="72"/>
  <c r="B65" i="72"/>
  <c r="B63" i="72"/>
  <c r="B61" i="72"/>
  <c r="B59" i="72"/>
  <c r="B57" i="72"/>
  <c r="B55" i="72"/>
  <c r="B53" i="72"/>
  <c r="B51" i="72"/>
  <c r="B49" i="72"/>
  <c r="B47" i="72"/>
  <c r="B45" i="72"/>
  <c r="B43" i="72"/>
  <c r="B41" i="72"/>
  <c r="B39" i="72"/>
  <c r="B37" i="72"/>
  <c r="B35" i="72"/>
  <c r="B33" i="72"/>
  <c r="B31" i="72"/>
  <c r="B29" i="72"/>
  <c r="B27" i="72"/>
  <c r="B25" i="72"/>
  <c r="B23" i="72"/>
  <c r="B18" i="72"/>
  <c r="B20" i="72"/>
  <c r="B21" i="72"/>
  <c r="B22" i="72"/>
  <c r="B17" i="72"/>
  <c r="C17" i="72"/>
  <c r="B19" i="72"/>
  <c r="B24" i="72"/>
  <c r="B26" i="72"/>
  <c r="B28" i="72"/>
  <c r="B30" i="72"/>
  <c r="B32" i="72"/>
  <c r="B34" i="72"/>
  <c r="B36" i="72"/>
  <c r="B38" i="72"/>
  <c r="B40" i="72"/>
  <c r="B42" i="72"/>
  <c r="B44" i="72"/>
  <c r="B46" i="72"/>
  <c r="B48" i="72"/>
  <c r="B50" i="72"/>
  <c r="B52" i="72"/>
  <c r="B54" i="72"/>
  <c r="B56" i="72"/>
  <c r="B58" i="72"/>
  <c r="B60" i="72"/>
  <c r="B62" i="72"/>
  <c r="B64" i="72"/>
  <c r="B66" i="72"/>
  <c r="B68" i="72"/>
  <c r="B70" i="72"/>
  <c r="B72" i="72"/>
  <c r="B74" i="72"/>
  <c r="B76" i="72"/>
  <c r="B78" i="72"/>
  <c r="C78" i="72"/>
  <c r="B80" i="72"/>
  <c r="B82" i="72"/>
  <c r="B84" i="72"/>
  <c r="B86" i="72"/>
  <c r="B88" i="72"/>
  <c r="B90" i="72"/>
  <c r="B92" i="72"/>
  <c r="B94" i="72"/>
  <c r="B96" i="72"/>
  <c r="B98" i="72"/>
  <c r="B100" i="72"/>
  <c r="B102" i="72"/>
  <c r="B104" i="72"/>
  <c r="B106" i="72"/>
  <c r="B108" i="72"/>
  <c r="B110" i="72"/>
  <c r="B112" i="72"/>
  <c r="B114" i="72"/>
  <c r="B116" i="72"/>
  <c r="B118" i="72"/>
  <c r="B120" i="72"/>
  <c r="B122" i="72"/>
  <c r="B124" i="72"/>
  <c r="B126" i="72"/>
  <c r="B128" i="72"/>
  <c r="B130" i="72"/>
  <c r="B132" i="72"/>
  <c r="B134" i="72"/>
  <c r="B136" i="72"/>
  <c r="B138" i="72"/>
  <c r="B140" i="72"/>
  <c r="B142" i="72"/>
  <c r="B144" i="72"/>
  <c r="B146" i="72"/>
  <c r="B148" i="72"/>
  <c r="B150" i="72"/>
  <c r="B152" i="72"/>
  <c r="B154" i="72"/>
  <c r="B156" i="72"/>
  <c r="B158" i="72"/>
  <c r="B160" i="72"/>
  <c r="B162" i="72"/>
  <c r="B164" i="72"/>
  <c r="B166" i="72"/>
  <c r="B168" i="72"/>
  <c r="B170" i="72"/>
  <c r="C170" i="72"/>
  <c r="B172" i="72"/>
  <c r="B174" i="72"/>
  <c r="B176" i="72"/>
  <c r="B178" i="72"/>
  <c r="B180" i="72"/>
  <c r="B182" i="72"/>
  <c r="B184" i="72"/>
  <c r="B186" i="72"/>
  <c r="B188" i="72"/>
  <c r="B190" i="72"/>
  <c r="B192" i="72"/>
  <c r="B194" i="72"/>
  <c r="B196" i="72"/>
  <c r="B198" i="72"/>
  <c r="B200" i="72"/>
  <c r="B202" i="72"/>
  <c r="B204" i="72"/>
  <c r="B206" i="72"/>
  <c r="B208" i="72"/>
  <c r="B210" i="72"/>
  <c r="B212" i="72"/>
  <c r="B214" i="72"/>
  <c r="B216" i="72"/>
  <c r="B218" i="72"/>
  <c r="B220" i="72"/>
  <c r="B222" i="72"/>
  <c r="B224" i="72"/>
  <c r="B226" i="72"/>
  <c r="B228" i="72"/>
  <c r="B230" i="72"/>
  <c r="D17" i="72"/>
  <c r="K67" i="71"/>
  <c r="U194" i="70"/>
  <c r="V194" i="70" s="1"/>
  <c r="S194" i="70" s="1"/>
  <c r="T195" i="70" s="1"/>
  <c r="B167" i="71"/>
  <c r="C168" i="71"/>
  <c r="B168" i="73"/>
  <c r="C168" i="73"/>
  <c r="AN405" i="17"/>
  <c r="AM405" i="17"/>
  <c r="AN406" i="16"/>
  <c r="AM406" i="16"/>
  <c r="AK406" i="16"/>
  <c r="AK406" i="17"/>
  <c r="B169" i="73" a="1"/>
  <c r="C169" i="71" a="1"/>
  <c r="C169" i="73" a="1"/>
  <c r="B168" i="71" a="1"/>
  <c r="L68" i="71" l="1"/>
  <c r="B168" i="71"/>
  <c r="C169" i="71"/>
  <c r="B169" i="73"/>
  <c r="C169" i="73"/>
  <c r="AM406" i="17"/>
  <c r="AN406" i="17"/>
  <c r="B169" i="71" a="1"/>
  <c r="U195" i="70" a="1"/>
  <c r="M68" i="71" a="1"/>
  <c r="M68" i="71" l="1"/>
  <c r="N68" i="71" s="1"/>
  <c r="U195" i="70"/>
  <c r="V195" i="70" s="1"/>
  <c r="S195" i="70" s="1"/>
  <c r="T196" i="70" s="1"/>
  <c r="B169" i="71"/>
  <c r="U196" i="70" a="1"/>
  <c r="K68" i="71" l="1"/>
  <c r="U196" i="70"/>
  <c r="V196" i="70" s="1"/>
  <c r="S196" i="70" s="1"/>
  <c r="T197" i="70" s="1"/>
  <c r="U197" i="70" a="1"/>
  <c r="L69" i="71" l="1"/>
  <c r="U197" i="70"/>
  <c r="V197" i="70" s="1"/>
  <c r="S197" i="70" s="1"/>
  <c r="T198" i="70" s="1"/>
  <c r="M69" i="71" a="1"/>
  <c r="U198" i="70" a="1"/>
  <c r="M69" i="71" l="1"/>
  <c r="N69" i="71" s="1"/>
  <c r="U198" i="70"/>
  <c r="V198" i="70" s="1"/>
  <c r="S198" i="70" s="1"/>
  <c r="T199" i="70" s="1"/>
  <c r="U199" i="70" a="1"/>
  <c r="K69" i="71" l="1"/>
  <c r="U199" i="70"/>
  <c r="V199" i="70" s="1"/>
  <c r="S199" i="70" s="1"/>
  <c r="T200" i="70" s="1"/>
  <c r="U200" i="70" a="1"/>
  <c r="L70" i="71" l="1"/>
  <c r="U200" i="70"/>
  <c r="V200" i="70" s="1"/>
  <c r="S200" i="70" s="1"/>
  <c r="T201" i="70" s="1"/>
  <c r="M70" i="71" a="1"/>
  <c r="U201" i="70" a="1"/>
  <c r="M70" i="71" l="1"/>
  <c r="N70" i="71" s="1"/>
  <c r="U201" i="70"/>
  <c r="V201" i="70" s="1"/>
  <c r="S201" i="70" s="1"/>
  <c r="T202" i="70" s="1"/>
  <c r="U202" i="70" a="1"/>
  <c r="K70" i="71" l="1"/>
  <c r="U202" i="70"/>
  <c r="V202" i="70" s="1"/>
  <c r="S202" i="70" s="1"/>
  <c r="T203" i="70" s="1"/>
  <c r="U203" i="70" a="1"/>
  <c r="L71" i="71" l="1"/>
  <c r="U203" i="70"/>
  <c r="V203" i="70" s="1"/>
  <c r="S203" i="70" s="1"/>
  <c r="T204" i="70" s="1"/>
  <c r="M71" i="71" a="1"/>
  <c r="U204" i="70" a="1"/>
  <c r="M71" i="71" l="1"/>
  <c r="N71" i="71" s="1"/>
  <c r="U204" i="70"/>
  <c r="V204" i="70" s="1"/>
  <c r="S204" i="70" s="1"/>
  <c r="T205" i="70" s="1"/>
  <c r="U205" i="70" a="1"/>
  <c r="K71" i="71" l="1"/>
  <c r="U205" i="70"/>
  <c r="V205" i="70" s="1"/>
  <c r="S205" i="70" s="1"/>
  <c r="T206" i="70" s="1"/>
  <c r="U206" i="70" a="1"/>
  <c r="L72" i="71" l="1"/>
  <c r="U206" i="70"/>
  <c r="V206" i="70" s="1"/>
  <c r="S206" i="70" s="1"/>
  <c r="T207" i="70" s="1"/>
  <c r="U207" i="70" a="1"/>
  <c r="M72" i="71" a="1"/>
  <c r="M72" i="71" l="1"/>
  <c r="N72" i="71" s="1"/>
  <c r="U207" i="70"/>
  <c r="V207" i="70" s="1"/>
  <c r="S207" i="70" s="1"/>
  <c r="T208" i="70" s="1"/>
  <c r="U208" i="70" a="1"/>
  <c r="K72" i="71" l="1"/>
  <c r="U208" i="70"/>
  <c r="V208" i="70" s="1"/>
  <c r="S208" i="70" s="1"/>
  <c r="T209" i="70" s="1"/>
  <c r="U209" i="70" a="1"/>
  <c r="L73" i="71" l="1"/>
  <c r="U209" i="70"/>
  <c r="V209" i="70" s="1"/>
  <c r="S209" i="70" s="1"/>
  <c r="T210" i="70" s="1"/>
  <c r="M73" i="71" a="1"/>
  <c r="U210" i="70" a="1"/>
  <c r="M73" i="71" l="1"/>
  <c r="N73" i="71" s="1"/>
  <c r="U210" i="70"/>
  <c r="V210" i="70" s="1"/>
  <c r="S210" i="70" s="1"/>
  <c r="T211" i="70" s="1"/>
  <c r="U211" i="70" a="1"/>
  <c r="K73" i="71" l="1"/>
  <c r="U211" i="70"/>
  <c r="V211" i="70" s="1"/>
  <c r="S211" i="70" s="1"/>
  <c r="T212" i="70" s="1"/>
  <c r="U212" i="70" a="1"/>
  <c r="L74" i="71" l="1"/>
  <c r="U212" i="70"/>
  <c r="V212" i="70" s="1"/>
  <c r="S212" i="70" s="1"/>
  <c r="T213" i="70" s="1"/>
  <c r="F6" i="14"/>
  <c r="S16" i="14" s="1"/>
  <c r="A35" i="11"/>
  <c r="A33" i="11"/>
  <c r="A31" i="11"/>
  <c r="A29" i="11"/>
  <c r="A22" i="11"/>
  <c r="A20" i="11"/>
  <c r="A18" i="11"/>
  <c r="A16" i="11"/>
  <c r="G9" i="27"/>
  <c r="G33" i="27"/>
  <c r="E2" i="27"/>
  <c r="M74" i="71" a="1"/>
  <c r="U213" i="70" a="1"/>
  <c r="M74" i="71" l="1"/>
  <c r="N74" i="71" s="1"/>
  <c r="U213" i="70"/>
  <c r="V213" i="70" s="1"/>
  <c r="S213" i="70" s="1"/>
  <c r="T214" i="70" s="1"/>
  <c r="L16" i="11"/>
  <c r="Q16" i="11"/>
  <c r="G16" i="11"/>
  <c r="V16" i="11"/>
  <c r="V18" i="11"/>
  <c r="Q18" i="11"/>
  <c r="L18" i="11"/>
  <c r="G18" i="11"/>
  <c r="A17" i="11"/>
  <c r="V20" i="11"/>
  <c r="Q20" i="11"/>
  <c r="L20" i="11"/>
  <c r="G20" i="11"/>
  <c r="A19" i="11"/>
  <c r="G22" i="11"/>
  <c r="Q22" i="11"/>
  <c r="L22" i="11"/>
  <c r="V22" i="11"/>
  <c r="A21" i="11"/>
  <c r="V29" i="11"/>
  <c r="Q29" i="11"/>
  <c r="L29" i="11"/>
  <c r="G29" i="11"/>
  <c r="A28" i="11"/>
  <c r="V31" i="11"/>
  <c r="Q31" i="11"/>
  <c r="G31" i="11"/>
  <c r="L31" i="11"/>
  <c r="A30" i="11"/>
  <c r="Q33" i="11"/>
  <c r="L33" i="11"/>
  <c r="G33" i="11"/>
  <c r="V33" i="11"/>
  <c r="A32" i="11"/>
  <c r="Q35" i="11"/>
  <c r="L35" i="11"/>
  <c r="V35" i="11"/>
  <c r="G35" i="11"/>
  <c r="A34" i="11"/>
  <c r="U214" i="70" a="1"/>
  <c r="K74" i="71" l="1"/>
  <c r="U214" i="70"/>
  <c r="V214" i="70" s="1"/>
  <c r="S214" i="70" s="1"/>
  <c r="T215" i="70" s="1"/>
  <c r="G34" i="11"/>
  <c r="Q34" i="11"/>
  <c r="V34" i="11"/>
  <c r="L34" i="11"/>
  <c r="V32" i="11"/>
  <c r="Q32" i="11"/>
  <c r="L32" i="11"/>
  <c r="G32" i="11"/>
  <c r="V30" i="11"/>
  <c r="Q30" i="11"/>
  <c r="L30" i="11"/>
  <c r="G30" i="11"/>
  <c r="V28" i="11"/>
  <c r="Q28" i="11"/>
  <c r="L28" i="11"/>
  <c r="G28" i="11"/>
  <c r="L21" i="11"/>
  <c r="G21" i="11"/>
  <c r="Q21" i="11"/>
  <c r="V21" i="11"/>
  <c r="V19" i="11"/>
  <c r="G19" i="11"/>
  <c r="Q19" i="11"/>
  <c r="L19" i="11"/>
  <c r="V17" i="11"/>
  <c r="Q17" i="11"/>
  <c r="L17" i="11"/>
  <c r="G17" i="11"/>
  <c r="U215" i="70" a="1"/>
  <c r="L75" i="71" l="1"/>
  <c r="U215" i="70"/>
  <c r="V215" i="70" s="1"/>
  <c r="S215" i="70" s="1"/>
  <c r="T216" i="70" s="1"/>
  <c r="M75" i="71" a="1"/>
  <c r="U216" i="70" a="1"/>
  <c r="M75" i="71" l="1"/>
  <c r="N75" i="71" s="1"/>
  <c r="U216" i="70"/>
  <c r="V216" i="70" s="1"/>
  <c r="S216" i="70" s="1"/>
  <c r="T217" i="70" s="1"/>
  <c r="U217" i="70" a="1"/>
  <c r="K75" i="71" l="1"/>
  <c r="U217" i="70"/>
  <c r="V217" i="70" s="1"/>
  <c r="S217" i="70" s="1"/>
  <c r="T218" i="70" s="1"/>
  <c r="U218" i="70" a="1"/>
  <c r="L76" i="71" l="1"/>
  <c r="U218" i="70"/>
  <c r="V218" i="70" s="1"/>
  <c r="S218" i="70" s="1"/>
  <c r="T219" i="70" s="1"/>
  <c r="M76" i="71" a="1"/>
  <c r="U219" i="70" a="1"/>
  <c r="M76" i="71" l="1"/>
  <c r="N76" i="71" s="1"/>
  <c r="U219" i="70"/>
  <c r="V219" i="70" s="1"/>
  <c r="S219" i="70" s="1"/>
  <c r="T220" i="70" s="1"/>
  <c r="U220" i="70" a="1"/>
  <c r="K76" i="71" l="1"/>
  <c r="U220" i="70"/>
  <c r="V220" i="70" s="1"/>
  <c r="S220" i="70" s="1"/>
  <c r="T221" i="70" s="1"/>
  <c r="U221" i="70" a="1"/>
  <c r="L77" i="71" l="1"/>
  <c r="U221" i="70"/>
  <c r="V221" i="70" s="1"/>
  <c r="S221" i="70" s="1"/>
  <c r="T222" i="70" s="1"/>
  <c r="M77" i="71" a="1"/>
  <c r="U222" i="70" a="1"/>
  <c r="M77" i="71" l="1"/>
  <c r="N77" i="71" s="1"/>
  <c r="U222" i="70"/>
  <c r="V222" i="70" s="1"/>
  <c r="S222" i="70" s="1"/>
  <c r="T223" i="70" s="1"/>
  <c r="U223" i="70" a="1"/>
  <c r="K77" i="71" l="1"/>
  <c r="U223" i="70"/>
  <c r="V223" i="70" s="1"/>
  <c r="S223" i="70" s="1"/>
  <c r="T224" i="70" s="1"/>
  <c r="U224" i="70" a="1"/>
  <c r="L78" i="71" l="1"/>
  <c r="U224" i="70"/>
  <c r="V224" i="70" s="1"/>
  <c r="S224" i="70" s="1"/>
  <c r="T225" i="70" s="1"/>
  <c r="U225" i="70" a="1"/>
  <c r="M78" i="71" a="1"/>
  <c r="M78" i="71" l="1"/>
  <c r="N78" i="71" s="1"/>
  <c r="U225" i="70"/>
  <c r="V225" i="70" s="1"/>
  <c r="S225" i="70" s="1"/>
  <c r="T226" i="70" s="1"/>
  <c r="U226" i="70" a="1"/>
  <c r="K78" i="71" l="1"/>
  <c r="U226" i="70"/>
  <c r="V226" i="70" s="1"/>
  <c r="S226" i="70" s="1"/>
  <c r="T227" i="70" s="1"/>
  <c r="U227" i="70" a="1"/>
  <c r="L79" i="71" l="1"/>
  <c r="U227" i="70"/>
  <c r="V227" i="70" s="1"/>
  <c r="S227" i="70" s="1"/>
  <c r="T228" i="70" s="1"/>
  <c r="M79" i="71" a="1"/>
  <c r="U228" i="70" a="1"/>
  <c r="M79" i="71" l="1"/>
  <c r="N79" i="71" s="1"/>
  <c r="U228" i="70"/>
  <c r="V228" i="70" s="1"/>
  <c r="S228" i="70" s="1"/>
  <c r="T229" i="70" s="1"/>
  <c r="U229" i="70" a="1"/>
  <c r="K79" i="71" l="1"/>
  <c r="U229" i="70"/>
  <c r="V229" i="70" s="1"/>
  <c r="S229" i="70" s="1"/>
  <c r="T230" i="70" s="1"/>
  <c r="U230" i="70" a="1"/>
  <c r="L80" i="71" l="1"/>
  <c r="U230" i="70"/>
  <c r="V230" i="70" s="1"/>
  <c r="S230" i="70" s="1"/>
  <c r="T231" i="70" s="1"/>
  <c r="M80" i="71" a="1"/>
  <c r="M80" i="71" l="1"/>
  <c r="N80" i="71" s="1"/>
  <c r="T14" i="70"/>
  <c r="S14" i="70" s="1"/>
  <c r="I159" i="27" s="1"/>
  <c r="U231" i="70" a="1"/>
  <c r="K80" i="71" l="1"/>
  <c r="U231" i="70"/>
  <c r="V231" i="70" s="1"/>
  <c r="S231" i="70" s="1"/>
  <c r="L81" i="71" l="1"/>
  <c r="D9" i="17"/>
  <c r="AJ41" i="11"/>
  <c r="J133" i="70" a="1"/>
  <c r="J101" i="70" a="1"/>
  <c r="J182" i="70" a="1"/>
  <c r="J185" i="70" a="1"/>
  <c r="J108" i="70" a="1"/>
  <c r="J187" i="70" a="1"/>
  <c r="J174" i="70" a="1"/>
  <c r="J113" i="70" a="1"/>
  <c r="J97" i="70" a="1"/>
  <c r="J190" i="70" a="1"/>
  <c r="J176" i="70" a="1"/>
  <c r="J177" i="70" a="1"/>
  <c r="J173" i="70" a="1"/>
  <c r="J121" i="70" a="1"/>
  <c r="J193" i="70" a="1"/>
  <c r="J125" i="70" a="1"/>
  <c r="J99" i="70" a="1"/>
  <c r="J195" i="70" a="1"/>
  <c r="J189" i="70" a="1"/>
  <c r="J170" i="70" a="1"/>
  <c r="J106" i="70" a="1"/>
  <c r="J102" i="70" a="1"/>
  <c r="J191" i="70" a="1"/>
  <c r="J172" i="70" a="1"/>
  <c r="J107" i="70" a="1"/>
  <c r="J181" i="70" a="1"/>
  <c r="J96" i="70" a="1"/>
  <c r="J135" i="70" a="1"/>
  <c r="J130" i="70" a="1"/>
  <c r="J126" i="70" a="1"/>
  <c r="J188" i="70" a="1"/>
  <c r="J109" i="70" a="1"/>
  <c r="J104" i="70" a="1"/>
  <c r="J98" i="70" a="1"/>
  <c r="J175" i="70" a="1"/>
  <c r="J124" i="70" a="1"/>
  <c r="J184" i="70" a="1"/>
  <c r="J100" i="70" a="1"/>
  <c r="J111" i="70" a="1"/>
  <c r="J186" i="70" a="1"/>
  <c r="J114" i="70" a="1"/>
  <c r="J169" i="70" a="1"/>
  <c r="J129" i="70" a="1"/>
  <c r="J94" i="70" a="1"/>
  <c r="J171" i="70" a="1"/>
  <c r="J183" i="70" a="1"/>
  <c r="J128" i="70" a="1"/>
  <c r="J179" i="70" a="1"/>
  <c r="J110" i="70" a="1"/>
  <c r="J196" i="70" a="1"/>
  <c r="J194" i="70" a="1"/>
  <c r="J120" i="70" a="1"/>
  <c r="J127" i="70" a="1"/>
  <c r="J131" i="70" a="1"/>
  <c r="J180" i="70" a="1"/>
  <c r="J103" i="70" a="1"/>
  <c r="J134" i="70" a="1"/>
  <c r="J95" i="70" a="1"/>
  <c r="J112" i="70" a="1"/>
  <c r="J105" i="70" a="1"/>
  <c r="J132" i="70" a="1"/>
  <c r="J93" i="70" a="1"/>
  <c r="J192" i="70" a="1"/>
  <c r="J18" i="70" a="1"/>
  <c r="J155" i="70" a="1"/>
  <c r="J157" i="70" a="1"/>
  <c r="J164" i="70" a="1"/>
  <c r="J143" i="70" a="1"/>
  <c r="J165" i="70" a="1"/>
  <c r="J147" i="70" a="1"/>
  <c r="J162" i="70" a="1"/>
  <c r="J145" i="70" a="1"/>
  <c r="J152" i="70" a="1"/>
  <c r="J149" i="70" a="1"/>
  <c r="J166" i="70" a="1"/>
  <c r="J167" i="70" a="1"/>
  <c r="J158" i="70" a="1"/>
  <c r="J150" i="70" a="1"/>
  <c r="J138" i="70" a="1"/>
  <c r="J142" i="70" a="1"/>
  <c r="J136" i="70" a="1"/>
  <c r="J141" i="70" a="1"/>
  <c r="J38" i="70" a="1"/>
  <c r="J144" i="70" a="1"/>
  <c r="J151" i="70" a="1"/>
  <c r="J163" i="70" a="1"/>
  <c r="J161" i="70" a="1"/>
  <c r="J140" i="70" a="1"/>
  <c r="J148" i="70" a="1"/>
  <c r="J137" i="70" a="1"/>
  <c r="J154" i="70" a="1"/>
  <c r="J156" i="70" a="1"/>
  <c r="J160" i="70" a="1"/>
  <c r="J146" i="70" a="1"/>
  <c r="J168" i="70" a="1"/>
  <c r="J139" i="70" a="1"/>
  <c r="J153" i="70" a="1"/>
  <c r="J159" i="70" a="1"/>
  <c r="J62" i="70" a="1"/>
  <c r="J68" i="70" a="1"/>
  <c r="J88" i="70" a="1"/>
  <c r="J70" i="70" a="1"/>
  <c r="J78" i="70" a="1"/>
  <c r="J69" i="70" a="1"/>
  <c r="J82" i="70" a="1"/>
  <c r="J74" i="70" a="1"/>
  <c r="J91" i="70" a="1"/>
  <c r="J75" i="70" a="1"/>
  <c r="J87" i="70" a="1"/>
  <c r="J86" i="70" a="1"/>
  <c r="J84" i="70" a="1"/>
  <c r="J61" i="70" a="1"/>
  <c r="J90" i="70" a="1"/>
  <c r="J60" i="70" a="1"/>
  <c r="J80" i="70" a="1"/>
  <c r="J216" i="70" a="1"/>
  <c r="J218" i="70" a="1"/>
  <c r="J64" i="70" a="1"/>
  <c r="J65" i="70" a="1"/>
  <c r="J85" i="70" a="1"/>
  <c r="J178" i="70" a="1"/>
  <c r="M81" i="71" a="1"/>
  <c r="J219" i="70" a="1"/>
  <c r="J67" i="70" a="1"/>
  <c r="J66" i="70" a="1"/>
  <c r="J81" i="70" a="1"/>
  <c r="J63" i="70" a="1"/>
  <c r="J77" i="70" a="1"/>
  <c r="J83" i="70" a="1"/>
  <c r="J217" i="70" a="1"/>
  <c r="J59" i="70" a="1"/>
  <c r="J73" i="70" a="1"/>
  <c r="J92" i="70" a="1"/>
  <c r="J72" i="70" a="1"/>
  <c r="J71" i="70" a="1"/>
  <c r="J79" i="70" a="1"/>
  <c r="J76" i="70" a="1"/>
  <c r="J89" i="70" a="1"/>
  <c r="J215" i="70" a="1"/>
  <c r="J18" i="70" l="1"/>
  <c r="J3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20" i="70"/>
  <c r="J121" i="70"/>
  <c r="J150" i="70"/>
  <c r="J151" i="70"/>
  <c r="J152" i="70"/>
  <c r="J153" i="70"/>
  <c r="J154" i="70"/>
  <c r="J155" i="70"/>
  <c r="J156" i="70"/>
  <c r="J157" i="70"/>
  <c r="J158" i="70"/>
  <c r="J159" i="70"/>
  <c r="J160" i="70"/>
  <c r="J161" i="70"/>
  <c r="J162" i="70"/>
  <c r="J163" i="70"/>
  <c r="J164" i="70"/>
  <c r="J165" i="70"/>
  <c r="J171" i="70"/>
  <c r="J173" i="70"/>
  <c r="J172" i="70"/>
  <c r="J174" i="70"/>
  <c r="J175" i="70"/>
  <c r="J177" i="70"/>
  <c r="J176" i="70"/>
  <c r="M81" i="71"/>
  <c r="N81" i="71" s="1"/>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66" i="70"/>
  <c r="J167" i="70"/>
  <c r="J168" i="70"/>
  <c r="J169" i="70"/>
  <c r="J170" i="70"/>
  <c r="J178" i="70"/>
  <c r="J179" i="70"/>
  <c r="J180" i="70"/>
  <c r="J181" i="70"/>
  <c r="J182" i="70"/>
  <c r="J183" i="70"/>
  <c r="J184" i="70"/>
  <c r="J185" i="70"/>
  <c r="J186" i="70"/>
  <c r="J187" i="70"/>
  <c r="J188" i="70"/>
  <c r="J189" i="70"/>
  <c r="J190" i="70"/>
  <c r="J191" i="70"/>
  <c r="J192" i="70"/>
  <c r="J193" i="70"/>
  <c r="J194" i="70"/>
  <c r="J195" i="70"/>
  <c r="J196" i="70"/>
  <c r="J215" i="70"/>
  <c r="J216" i="70"/>
  <c r="J217" i="70"/>
  <c r="J218" i="70"/>
  <c r="J219" i="70"/>
  <c r="A23" i="11"/>
  <c r="A23" i="28"/>
  <c r="A23" i="17"/>
  <c r="A23" i="16"/>
  <c r="AM41" i="11"/>
  <c r="AK41" i="11"/>
  <c r="AN41" i="11" s="1"/>
  <c r="AJ42" i="11"/>
  <c r="H155" i="27"/>
  <c r="F155" i="27"/>
  <c r="F229" i="27" s="1"/>
  <c r="D9" i="28"/>
  <c r="H159" i="27"/>
  <c r="F159" i="27"/>
  <c r="I229" i="27" s="1"/>
  <c r="J93" i="68" a="1"/>
  <c r="J100" i="68" a="1"/>
  <c r="J106" i="68" a="1"/>
  <c r="J92" i="68" a="1"/>
  <c r="J112" i="68" a="1"/>
  <c r="J94" i="68" a="1"/>
  <c r="J104" i="68" a="1"/>
  <c r="J97" i="68" a="1"/>
  <c r="J111" i="68" a="1"/>
  <c r="J102" i="68" a="1"/>
  <c r="J114" i="68" a="1"/>
  <c r="J98" i="68" a="1"/>
  <c r="J101" i="68" a="1"/>
  <c r="J109" i="68" a="1"/>
  <c r="J113" i="68" a="1"/>
  <c r="J91" i="68" a="1"/>
  <c r="J108" i="68" a="1"/>
  <c r="J90" i="68" a="1"/>
  <c r="J103" i="68" a="1"/>
  <c r="J107" i="68" a="1"/>
  <c r="J105" i="68" a="1"/>
  <c r="J110" i="68" a="1"/>
  <c r="J95" i="68" a="1"/>
  <c r="J96" i="68" a="1"/>
  <c r="J99" i="68" a="1"/>
  <c r="J89" i="68" a="1"/>
  <c r="J222" i="68" a="1"/>
  <c r="J221" i="68" a="1"/>
  <c r="J230" i="68" a="1"/>
  <c r="J220" i="68" a="1"/>
  <c r="J227" i="68" a="1"/>
  <c r="J223" i="68" a="1"/>
  <c r="J229" i="68" a="1"/>
  <c r="J224" i="68" a="1"/>
  <c r="J228" i="68" a="1"/>
  <c r="J220" i="68" l="1"/>
  <c r="J221" i="68"/>
  <c r="J222" i="68"/>
  <c r="J223" i="68"/>
  <c r="J224" i="68"/>
  <c r="J227" i="68"/>
  <c r="J228" i="68"/>
  <c r="J229" i="68"/>
  <c r="J230" i="68"/>
  <c r="K81" i="71"/>
  <c r="D10" i="17"/>
  <c r="K159" i="27"/>
  <c r="D10" i="28"/>
  <c r="K155" i="27"/>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H23" i="16"/>
  <c r="J23" i="16" s="1"/>
  <c r="V23" i="16"/>
  <c r="Q23" i="16"/>
  <c r="L23" i="16"/>
  <c r="G23" i="16"/>
  <c r="R23" i="16"/>
  <c r="T23" i="16" s="1"/>
  <c r="M23" i="16"/>
  <c r="O23" i="16" s="1"/>
  <c r="W23" i="16"/>
  <c r="Y23" i="16" s="1"/>
  <c r="W23" i="17"/>
  <c r="Y23" i="17" s="1"/>
  <c r="L23" i="17"/>
  <c r="V23" i="17"/>
  <c r="G23" i="17"/>
  <c r="Q23" i="17"/>
  <c r="H23" i="17"/>
  <c r="J23" i="17" s="1"/>
  <c r="R23" i="17"/>
  <c r="T23" i="17" s="1"/>
  <c r="M23" i="17"/>
  <c r="O23" i="17" s="1"/>
  <c r="L23" i="28"/>
  <c r="V23" i="28"/>
  <c r="G23" i="28"/>
  <c r="Q23" i="28"/>
  <c r="R23" i="28"/>
  <c r="T23" i="28" s="1"/>
  <c r="W23" i="28"/>
  <c r="Y23" i="28" s="1"/>
  <c r="M23" i="28"/>
  <c r="O23" i="28" s="1"/>
  <c r="H23" i="28"/>
  <c r="J23" i="28" s="1"/>
  <c r="V23" i="11"/>
  <c r="G23" i="11"/>
  <c r="Q23" i="11"/>
  <c r="L23" i="11"/>
  <c r="AL312" i="16"/>
  <c r="AO312" i="16" s="1"/>
  <c r="AL313" i="16"/>
  <c r="AO313" i="16" s="1"/>
  <c r="AL314" i="16"/>
  <c r="AO314" i="16" s="1"/>
  <c r="AL315" i="16"/>
  <c r="AO315" i="16" s="1"/>
  <c r="AL316" i="16"/>
  <c r="AO316" i="16" s="1"/>
  <c r="AL317" i="16"/>
  <c r="AO317" i="16" s="1"/>
  <c r="AL318" i="16"/>
  <c r="AO318" i="16" s="1"/>
  <c r="AL319" i="16"/>
  <c r="AO319" i="16" s="1"/>
  <c r="AL320" i="16"/>
  <c r="AO320" i="16" s="1"/>
  <c r="AL321" i="16"/>
  <c r="AO321" i="16" s="1"/>
  <c r="AL322" i="16"/>
  <c r="AO322" i="16" s="1"/>
  <c r="AL323" i="16"/>
  <c r="AO323" i="16" s="1"/>
  <c r="AL324" i="16"/>
  <c r="AO324" i="16" s="1"/>
  <c r="AL325" i="16"/>
  <c r="AO325" i="16" s="1"/>
  <c r="AL326" i="16"/>
  <c r="AO326" i="16" s="1"/>
  <c r="AL327" i="16"/>
  <c r="AO327" i="16" s="1"/>
  <c r="AL328" i="16"/>
  <c r="AO328" i="16" s="1"/>
  <c r="AL329" i="16"/>
  <c r="AO329" i="16" s="1"/>
  <c r="AL330" i="16"/>
  <c r="AO330" i="16" s="1"/>
  <c r="AL331" i="16"/>
  <c r="AO331" i="16" s="1"/>
  <c r="AL332" i="16"/>
  <c r="AO332" i="16" s="1"/>
  <c r="AL333" i="16"/>
  <c r="AO333" i="16" s="1"/>
  <c r="AL334" i="16"/>
  <c r="AO334" i="16" s="1"/>
  <c r="AL335" i="16"/>
  <c r="AO335" i="16" s="1"/>
  <c r="AL336" i="16"/>
  <c r="AO336" i="16" s="1"/>
  <c r="AL337" i="16"/>
  <c r="AO337" i="16" s="1"/>
  <c r="AL338" i="16"/>
  <c r="AO338" i="16" s="1"/>
  <c r="AL339" i="16"/>
  <c r="AO339" i="16" s="1"/>
  <c r="AL340" i="16"/>
  <c r="AO340" i="16" s="1"/>
  <c r="AL341" i="16"/>
  <c r="AO341" i="16" s="1"/>
  <c r="AL342" i="16"/>
  <c r="AO342" i="16" s="1"/>
  <c r="AL343" i="16"/>
  <c r="AO343" i="16" s="1"/>
  <c r="AL344" i="16"/>
  <c r="AO344" i="16" s="1"/>
  <c r="AL345" i="16"/>
  <c r="AO345" i="16" s="1"/>
  <c r="AL346" i="16"/>
  <c r="AO346" i="16" s="1"/>
  <c r="AL347" i="16"/>
  <c r="AO347" i="16" s="1"/>
  <c r="AL348" i="16"/>
  <c r="AO348" i="16" s="1"/>
  <c r="AL349" i="16"/>
  <c r="AO349" i="16" s="1"/>
  <c r="AL350" i="16"/>
  <c r="AO350" i="16" s="1"/>
  <c r="AL351" i="16"/>
  <c r="AO351" i="16" s="1"/>
  <c r="AL352" i="16"/>
  <c r="AO352" i="16" s="1"/>
  <c r="AL353" i="16"/>
  <c r="AO353" i="16" s="1"/>
  <c r="AL354" i="16"/>
  <c r="AO354" i="16" s="1"/>
  <c r="AL355" i="16"/>
  <c r="AO355" i="16" s="1"/>
  <c r="AL356" i="16"/>
  <c r="AO356" i="16" s="1"/>
  <c r="AL357" i="16"/>
  <c r="AO357" i="16" s="1"/>
  <c r="AL358" i="16"/>
  <c r="AO358" i="16" s="1"/>
  <c r="AL359" i="16"/>
  <c r="AO359" i="16" s="1"/>
  <c r="AL360" i="16"/>
  <c r="AO360" i="16" s="1"/>
  <c r="AL361" i="16"/>
  <c r="AO361" i="16" s="1"/>
  <c r="AL362" i="16"/>
  <c r="AO362" i="16" s="1"/>
  <c r="AL363" i="16"/>
  <c r="AO363" i="16" s="1"/>
  <c r="AL364" i="16"/>
  <c r="AO364" i="16" s="1"/>
  <c r="AL365" i="16"/>
  <c r="AO365" i="16" s="1"/>
  <c r="AL366" i="16"/>
  <c r="AO366" i="16" s="1"/>
  <c r="AL367" i="16"/>
  <c r="AO367" i="16" s="1"/>
  <c r="AL368" i="16"/>
  <c r="AO368" i="16" s="1"/>
  <c r="AL369" i="16"/>
  <c r="AO369" i="16" s="1"/>
  <c r="AL370" i="16"/>
  <c r="AO370" i="16" s="1"/>
  <c r="AL371" i="16"/>
  <c r="AO371" i="16" s="1"/>
  <c r="AL372" i="16"/>
  <c r="AO372" i="16" s="1"/>
  <c r="AL373" i="16"/>
  <c r="AO373" i="16" s="1"/>
  <c r="AL374" i="16"/>
  <c r="AO374" i="16" s="1"/>
  <c r="AL375" i="16"/>
  <c r="AO375" i="16" s="1"/>
  <c r="AL376" i="16"/>
  <c r="AO376" i="16" s="1"/>
  <c r="AL377" i="16"/>
  <c r="AO377" i="16" s="1"/>
  <c r="AL378" i="16"/>
  <c r="AO378" i="16" s="1"/>
  <c r="AL379" i="16"/>
  <c r="AO379" i="16" s="1"/>
  <c r="AL380" i="16"/>
  <c r="AO380" i="16" s="1"/>
  <c r="AL381" i="16"/>
  <c r="AO381" i="16" s="1"/>
  <c r="AL382" i="16"/>
  <c r="AO382" i="16" s="1"/>
  <c r="AL383" i="16"/>
  <c r="AO383" i="16" s="1"/>
  <c r="AL384" i="16"/>
  <c r="AO384" i="16" s="1"/>
  <c r="AL385" i="16"/>
  <c r="AO385" i="16" s="1"/>
  <c r="AL386" i="16"/>
  <c r="AO386" i="16" s="1"/>
  <c r="AL387" i="16"/>
  <c r="AO387" i="16" s="1"/>
  <c r="AL388" i="16"/>
  <c r="AO388" i="16" s="1"/>
  <c r="AL389" i="16"/>
  <c r="AO389" i="16" s="1"/>
  <c r="AL390" i="16"/>
  <c r="AO390" i="16" s="1"/>
  <c r="AL391" i="16"/>
  <c r="AO391" i="16" s="1"/>
  <c r="AL392" i="16"/>
  <c r="AO392" i="16" s="1"/>
  <c r="AL393" i="16"/>
  <c r="AO393" i="16" s="1"/>
  <c r="AL394" i="16"/>
  <c r="AO394" i="16" s="1"/>
  <c r="AL395" i="16"/>
  <c r="AO395" i="16" s="1"/>
  <c r="AL396" i="16"/>
  <c r="AO396" i="16" s="1"/>
  <c r="AL397" i="16"/>
  <c r="AO397" i="16" s="1"/>
  <c r="AL398" i="16"/>
  <c r="AO398" i="16" s="1"/>
  <c r="AL399" i="16"/>
  <c r="AO399" i="16" s="1"/>
  <c r="AL400" i="16"/>
  <c r="AO400" i="16" s="1"/>
  <c r="AL401" i="16"/>
  <c r="AO401" i="16" s="1"/>
  <c r="AL402" i="16"/>
  <c r="AO402" i="16" s="1"/>
  <c r="AL403" i="16"/>
  <c r="AO403" i="16" s="1"/>
  <c r="AL404" i="16"/>
  <c r="AO404" i="16" s="1"/>
  <c r="AL314" i="28"/>
  <c r="AO314" i="28" s="1"/>
  <c r="AL315" i="28"/>
  <c r="AO315" i="28" s="1"/>
  <c r="AL316" i="28"/>
  <c r="AO316" i="28" s="1"/>
  <c r="AL317" i="28"/>
  <c r="AO317" i="28" s="1"/>
  <c r="AL318" i="28"/>
  <c r="AO318" i="28" s="1"/>
  <c r="AL319" i="28"/>
  <c r="AO319" i="28" s="1"/>
  <c r="AL320" i="28"/>
  <c r="AO320" i="28" s="1"/>
  <c r="AL321" i="28"/>
  <c r="AO321" i="28" s="1"/>
  <c r="AL322" i="28"/>
  <c r="AO322" i="28" s="1"/>
  <c r="AL323" i="28"/>
  <c r="AO323" i="28" s="1"/>
  <c r="AL324" i="28"/>
  <c r="AO324" i="28" s="1"/>
  <c r="AL325" i="28"/>
  <c r="AO325" i="28" s="1"/>
  <c r="AL326" i="28"/>
  <c r="AO326" i="28" s="1"/>
  <c r="AL327" i="28"/>
  <c r="AO327" i="28" s="1"/>
  <c r="AL328" i="28"/>
  <c r="AO328" i="28" s="1"/>
  <c r="AL329" i="28"/>
  <c r="AO329" i="28" s="1"/>
  <c r="AL330" i="28"/>
  <c r="AO330" i="28" s="1"/>
  <c r="AL331" i="28"/>
  <c r="AO331" i="28" s="1"/>
  <c r="AL332" i="28"/>
  <c r="AO332" i="28" s="1"/>
  <c r="AL333" i="28"/>
  <c r="AO333" i="28" s="1"/>
  <c r="AL334" i="28"/>
  <c r="AO334" i="28" s="1"/>
  <c r="AL335" i="28"/>
  <c r="AO335" i="28" s="1"/>
  <c r="AL336" i="28"/>
  <c r="AO336" i="28" s="1"/>
  <c r="AL337" i="28"/>
  <c r="AO337" i="28" s="1"/>
  <c r="AL338" i="28"/>
  <c r="AO338" i="28" s="1"/>
  <c r="AL339" i="28"/>
  <c r="AO339" i="28" s="1"/>
  <c r="AL340" i="28"/>
  <c r="AO340" i="28" s="1"/>
  <c r="AL341" i="28"/>
  <c r="AO341" i="28" s="1"/>
  <c r="AL342" i="28"/>
  <c r="AO342" i="28" s="1"/>
  <c r="AL343" i="28"/>
  <c r="AO343" i="28" s="1"/>
  <c r="AL344" i="28"/>
  <c r="AO344" i="28" s="1"/>
  <c r="AL345" i="28"/>
  <c r="AO345" i="28" s="1"/>
  <c r="AL346" i="28"/>
  <c r="AO346" i="28" s="1"/>
  <c r="AL347" i="28"/>
  <c r="AO347" i="28" s="1"/>
  <c r="AL348" i="28"/>
  <c r="AO348" i="28" s="1"/>
  <c r="AL349" i="28"/>
  <c r="AO349" i="28" s="1"/>
  <c r="AL350" i="28"/>
  <c r="AO350" i="28" s="1"/>
  <c r="AL351" i="28"/>
  <c r="AO351" i="28" s="1"/>
  <c r="AL352" i="28"/>
  <c r="AO352" i="28" s="1"/>
  <c r="AL353" i="28"/>
  <c r="AO353" i="28" s="1"/>
  <c r="AL354" i="28"/>
  <c r="AO354" i="28" s="1"/>
  <c r="AL355" i="28"/>
  <c r="AO355" i="28" s="1"/>
  <c r="AL356" i="28"/>
  <c r="AO356" i="28" s="1"/>
  <c r="AL357" i="28"/>
  <c r="AO357" i="28" s="1"/>
  <c r="AL358" i="28"/>
  <c r="AO358" i="28" s="1"/>
  <c r="AL359" i="28"/>
  <c r="AO359" i="28" s="1"/>
  <c r="AL360" i="28"/>
  <c r="AO360" i="28" s="1"/>
  <c r="AL361" i="28"/>
  <c r="AO361" i="28" s="1"/>
  <c r="AL362" i="28"/>
  <c r="AO362" i="28" s="1"/>
  <c r="AL363" i="28"/>
  <c r="AO363" i="28" s="1"/>
  <c r="AL364" i="28"/>
  <c r="AO364" i="28" s="1"/>
  <c r="AL365" i="28"/>
  <c r="AO365" i="28" s="1"/>
  <c r="AL366" i="28"/>
  <c r="AO366" i="28" s="1"/>
  <c r="AL367" i="28"/>
  <c r="AO367" i="28" s="1"/>
  <c r="AL368" i="28"/>
  <c r="AO368" i="28" s="1"/>
  <c r="AL369" i="28"/>
  <c r="AO369" i="28" s="1"/>
  <c r="AL370" i="28"/>
  <c r="AO370" i="28" s="1"/>
  <c r="AL371" i="28"/>
  <c r="AO371" i="28" s="1"/>
  <c r="AL372" i="28"/>
  <c r="AO372" i="28" s="1"/>
  <c r="AL373" i="28"/>
  <c r="AO373" i="28" s="1"/>
  <c r="AL374" i="28"/>
  <c r="AO374" i="28" s="1"/>
  <c r="AL375" i="28"/>
  <c r="AO375" i="28" s="1"/>
  <c r="AL376" i="28"/>
  <c r="AO376" i="28" s="1"/>
  <c r="AL377" i="28"/>
  <c r="AO377" i="28" s="1"/>
  <c r="AL378" i="28"/>
  <c r="AO378" i="28" s="1"/>
  <c r="AL379" i="28"/>
  <c r="AO379" i="28" s="1"/>
  <c r="AL380" i="28"/>
  <c r="AO380" i="28" s="1"/>
  <c r="AL381" i="28"/>
  <c r="AO381" i="28" s="1"/>
  <c r="AL382" i="28"/>
  <c r="AO382" i="28" s="1"/>
  <c r="AL383" i="28"/>
  <c r="AO383" i="28" s="1"/>
  <c r="AL384" i="28"/>
  <c r="AO384" i="28" s="1"/>
  <c r="AL385" i="28"/>
  <c r="AO385" i="28" s="1"/>
  <c r="AL386" i="28"/>
  <c r="AO386" i="28" s="1"/>
  <c r="AL387" i="28"/>
  <c r="AO387" i="28" s="1"/>
  <c r="AL388" i="28"/>
  <c r="AO388" i="28" s="1"/>
  <c r="AL389" i="28"/>
  <c r="AO389" i="28" s="1"/>
  <c r="AL390" i="28"/>
  <c r="AO390" i="28" s="1"/>
  <c r="AL391" i="28"/>
  <c r="AO391" i="28" s="1"/>
  <c r="AL392" i="28"/>
  <c r="AO392" i="28" s="1"/>
  <c r="AL393" i="28"/>
  <c r="AO393" i="28" s="1"/>
  <c r="AL394" i="28"/>
  <c r="AO394" i="28" s="1"/>
  <c r="AL395" i="28"/>
  <c r="AO395" i="28" s="1"/>
  <c r="AL396" i="28"/>
  <c r="AO396" i="28" s="1"/>
  <c r="AL397" i="28"/>
  <c r="AO397" i="28" s="1"/>
  <c r="AL398" i="28"/>
  <c r="AO398" i="28" s="1"/>
  <c r="AL399" i="28"/>
  <c r="AO399" i="28" s="1"/>
  <c r="AL400" i="28"/>
  <c r="AO400" i="28" s="1"/>
  <c r="AL401" i="28"/>
  <c r="AO401" i="28" s="1"/>
  <c r="AL402" i="28"/>
  <c r="AO402" i="28" s="1"/>
  <c r="AL403" i="28"/>
  <c r="AO403" i="28" s="1"/>
  <c r="AL404" i="28"/>
  <c r="AO404" i="28" s="1"/>
  <c r="AL312" i="17"/>
  <c r="AO312" i="17" s="1"/>
  <c r="AL313" i="17"/>
  <c r="AO313" i="17" s="1"/>
  <c r="AL314" i="17"/>
  <c r="AO314" i="17" s="1"/>
  <c r="AL315" i="17"/>
  <c r="AO315" i="17" s="1"/>
  <c r="AL316" i="17"/>
  <c r="AO316" i="17" s="1"/>
  <c r="AL317" i="17"/>
  <c r="AO317" i="17" s="1"/>
  <c r="AL318" i="17"/>
  <c r="AO318" i="17" s="1"/>
  <c r="AL319" i="17"/>
  <c r="AO319" i="17" s="1"/>
  <c r="AL320" i="17"/>
  <c r="AO320" i="17" s="1"/>
  <c r="AL321" i="17"/>
  <c r="AO321" i="17" s="1"/>
  <c r="AL322" i="17"/>
  <c r="AO322" i="17" s="1"/>
  <c r="AL323" i="17"/>
  <c r="AO323" i="17" s="1"/>
  <c r="AL324" i="17"/>
  <c r="AO324" i="17" s="1"/>
  <c r="AL325" i="17"/>
  <c r="AO325" i="17" s="1"/>
  <c r="AL326" i="17"/>
  <c r="AO326" i="17" s="1"/>
  <c r="AL327" i="17"/>
  <c r="AO327" i="17" s="1"/>
  <c r="AL328" i="17"/>
  <c r="AO328" i="17" s="1"/>
  <c r="AL329" i="17"/>
  <c r="AO329" i="17" s="1"/>
  <c r="AL330" i="17"/>
  <c r="AO330" i="17" s="1"/>
  <c r="AL331" i="17"/>
  <c r="AO331" i="17" s="1"/>
  <c r="AL332" i="17"/>
  <c r="AO332" i="17" s="1"/>
  <c r="AL333" i="17"/>
  <c r="AO333" i="17" s="1"/>
  <c r="AL334" i="17"/>
  <c r="AO334" i="17" s="1"/>
  <c r="AL335" i="17"/>
  <c r="AO335" i="17" s="1"/>
  <c r="AL336" i="17"/>
  <c r="AO336" i="17" s="1"/>
  <c r="AL337" i="17"/>
  <c r="AO337" i="17" s="1"/>
  <c r="AL338" i="17"/>
  <c r="AO338" i="17" s="1"/>
  <c r="AL339" i="17"/>
  <c r="AO339" i="17" s="1"/>
  <c r="AL340" i="17"/>
  <c r="AO340" i="17" s="1"/>
  <c r="AL341" i="17"/>
  <c r="AO341" i="17" s="1"/>
  <c r="AL342" i="17"/>
  <c r="AO342" i="17" s="1"/>
  <c r="AL343" i="17"/>
  <c r="AO343" i="17" s="1"/>
  <c r="AL344" i="17"/>
  <c r="AO344" i="17" s="1"/>
  <c r="AL345" i="17"/>
  <c r="AO345" i="17" s="1"/>
  <c r="AL346" i="17"/>
  <c r="AO346" i="17" s="1"/>
  <c r="AL347" i="17"/>
  <c r="AO347" i="17" s="1"/>
  <c r="AL348" i="17"/>
  <c r="AO348" i="17" s="1"/>
  <c r="AL349" i="17"/>
  <c r="AO349" i="17" s="1"/>
  <c r="AL350" i="17"/>
  <c r="AO350" i="17" s="1"/>
  <c r="AL351" i="17"/>
  <c r="AO351" i="17" s="1"/>
  <c r="AL352" i="17"/>
  <c r="AO352" i="17" s="1"/>
  <c r="AL353" i="17"/>
  <c r="AO353" i="17" s="1"/>
  <c r="AL354" i="17"/>
  <c r="AO354" i="17" s="1"/>
  <c r="AL355" i="17"/>
  <c r="AO355" i="17" s="1"/>
  <c r="AL356" i="17"/>
  <c r="AO356" i="17" s="1"/>
  <c r="AL357" i="17"/>
  <c r="AO357" i="17" s="1"/>
  <c r="AL358" i="17"/>
  <c r="AO358" i="17" s="1"/>
  <c r="AL359" i="17"/>
  <c r="AO359" i="17" s="1"/>
  <c r="AL360" i="17"/>
  <c r="AO360" i="17" s="1"/>
  <c r="AL361" i="17"/>
  <c r="AO361" i="17" s="1"/>
  <c r="AL362" i="17"/>
  <c r="AO362" i="17" s="1"/>
  <c r="AL363" i="17"/>
  <c r="AO363" i="17" s="1"/>
  <c r="AL364" i="17"/>
  <c r="AO364" i="17" s="1"/>
  <c r="AL365" i="17"/>
  <c r="AO365" i="17" s="1"/>
  <c r="AL366" i="17"/>
  <c r="AO366" i="17" s="1"/>
  <c r="AL367" i="17"/>
  <c r="AO367" i="17" s="1"/>
  <c r="AL368" i="17"/>
  <c r="AO368" i="17" s="1"/>
  <c r="AL369" i="17"/>
  <c r="AO369" i="17" s="1"/>
  <c r="AL370" i="17"/>
  <c r="AO370" i="17" s="1"/>
  <c r="AL371" i="17"/>
  <c r="AO371" i="17" s="1"/>
  <c r="AL372" i="17"/>
  <c r="AO372" i="17" s="1"/>
  <c r="AL373" i="17"/>
  <c r="AO373" i="17" s="1"/>
  <c r="AL374" i="17"/>
  <c r="AO374" i="17" s="1"/>
  <c r="AL375" i="17"/>
  <c r="AO375" i="17" s="1"/>
  <c r="AL376" i="17"/>
  <c r="AO376" i="17" s="1"/>
  <c r="AL377" i="17"/>
  <c r="AO377" i="17" s="1"/>
  <c r="AL378" i="17"/>
  <c r="AO378" i="17" s="1"/>
  <c r="AL379" i="17"/>
  <c r="AO379" i="17" s="1"/>
  <c r="AL380" i="17"/>
  <c r="AO380" i="17" s="1"/>
  <c r="AL381" i="17"/>
  <c r="AO381" i="17" s="1"/>
  <c r="AL382" i="17"/>
  <c r="AO382" i="17" s="1"/>
  <c r="AL383" i="17"/>
  <c r="AO383" i="17" s="1"/>
  <c r="AL384" i="17"/>
  <c r="AO384" i="17" s="1"/>
  <c r="AL385" i="17"/>
  <c r="AO385" i="17" s="1"/>
  <c r="AL386" i="17"/>
  <c r="AO386" i="17" s="1"/>
  <c r="AL387" i="17"/>
  <c r="AO387" i="17" s="1"/>
  <c r="AL388" i="17"/>
  <c r="AO388" i="17" s="1"/>
  <c r="AL389" i="17"/>
  <c r="AO389" i="17" s="1"/>
  <c r="AL390" i="17"/>
  <c r="AO390" i="17" s="1"/>
  <c r="AL391" i="17"/>
  <c r="AO391" i="17" s="1"/>
  <c r="AL392" i="17"/>
  <c r="AO392" i="17" s="1"/>
  <c r="AL393" i="17"/>
  <c r="AO393" i="17" s="1"/>
  <c r="AL394" i="17"/>
  <c r="AO394" i="17" s="1"/>
  <c r="AL395" i="17"/>
  <c r="AO395" i="17" s="1"/>
  <c r="AL396" i="17"/>
  <c r="AO396" i="17" s="1"/>
  <c r="AL397" i="17"/>
  <c r="AO397" i="17" s="1"/>
  <c r="AL398" i="17"/>
  <c r="AO398" i="17" s="1"/>
  <c r="AL399" i="17"/>
  <c r="AO399" i="17" s="1"/>
  <c r="AL400" i="17"/>
  <c r="AO400" i="17" s="1"/>
  <c r="AL401" i="17"/>
  <c r="AO401" i="17" s="1"/>
  <c r="AL402" i="17"/>
  <c r="AO402" i="17" s="1"/>
  <c r="AL403" i="17"/>
  <c r="AO403" i="17" s="1"/>
  <c r="AL404" i="17"/>
  <c r="AO404" i="17" s="1"/>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O256" i="16" s="1"/>
  <c r="AL257" i="16"/>
  <c r="AO257" i="16" s="1"/>
  <c r="AL258" i="16"/>
  <c r="AO258" i="16" s="1"/>
  <c r="AL259" i="16"/>
  <c r="AO259" i="16" s="1"/>
  <c r="AL260" i="16"/>
  <c r="AO260" i="16" s="1"/>
  <c r="AL261" i="16"/>
  <c r="AO261" i="16" s="1"/>
  <c r="AL262" i="16"/>
  <c r="AO262" i="16" s="1"/>
  <c r="AL263" i="16"/>
  <c r="AO263" i="16" s="1"/>
  <c r="AL264" i="16"/>
  <c r="AO264" i="16" s="1"/>
  <c r="AL265" i="16"/>
  <c r="AO265" i="16" s="1"/>
  <c r="AL266" i="16"/>
  <c r="AO266" i="16" s="1"/>
  <c r="AL267" i="16"/>
  <c r="AO267" i="16" s="1"/>
  <c r="AL268" i="16"/>
  <c r="AO268" i="16" s="1"/>
  <c r="AL269" i="16"/>
  <c r="AO269" i="16" s="1"/>
  <c r="AL270" i="16"/>
  <c r="AO270" i="16" s="1"/>
  <c r="AL271" i="16"/>
  <c r="AO271" i="16" s="1"/>
  <c r="AL272" i="16"/>
  <c r="AO272" i="16" s="1"/>
  <c r="AL273" i="16"/>
  <c r="AO273" i="16" s="1"/>
  <c r="AL274" i="16"/>
  <c r="AO274" i="16" s="1"/>
  <c r="AL275" i="16"/>
  <c r="AO275" i="16" s="1"/>
  <c r="AL276" i="16"/>
  <c r="AO276" i="16" s="1"/>
  <c r="AL277" i="16"/>
  <c r="AO277" i="16" s="1"/>
  <c r="AL278" i="16"/>
  <c r="AO278" i="16" s="1"/>
  <c r="AL279" i="16"/>
  <c r="AO279" i="16" s="1"/>
  <c r="AL280" i="16"/>
  <c r="AO280" i="16" s="1"/>
  <c r="AL281" i="16"/>
  <c r="AO281" i="16" s="1"/>
  <c r="AL282" i="16"/>
  <c r="AO282" i="16" s="1"/>
  <c r="AL283" i="16"/>
  <c r="AO283" i="16" s="1"/>
  <c r="AL284" i="16"/>
  <c r="AO284" i="16" s="1"/>
  <c r="AL285" i="16"/>
  <c r="AO285" i="16" s="1"/>
  <c r="AL286" i="16"/>
  <c r="AO286" i="16" s="1"/>
  <c r="AL287" i="16"/>
  <c r="AO287" i="16" s="1"/>
  <c r="AL288" i="16"/>
  <c r="AO288" i="16" s="1"/>
  <c r="AL289" i="16"/>
  <c r="AO289" i="16" s="1"/>
  <c r="AL290" i="16"/>
  <c r="AO290" i="16" s="1"/>
  <c r="AL291" i="16"/>
  <c r="AO291" i="16" s="1"/>
  <c r="AL292" i="16"/>
  <c r="AO292" i="16" s="1"/>
  <c r="AL293" i="16"/>
  <c r="AO293" i="16" s="1"/>
  <c r="AL294" i="16"/>
  <c r="AO294" i="16" s="1"/>
  <c r="AL295" i="16"/>
  <c r="AO295" i="16" s="1"/>
  <c r="AL296" i="16"/>
  <c r="AO296" i="16" s="1"/>
  <c r="AL297" i="16"/>
  <c r="AO297" i="16" s="1"/>
  <c r="AL298" i="16"/>
  <c r="AO298" i="16" s="1"/>
  <c r="AL299" i="16"/>
  <c r="AO299" i="16" s="1"/>
  <c r="AL300" i="16"/>
  <c r="AO300" i="16" s="1"/>
  <c r="AL301" i="16"/>
  <c r="AO301" i="16" s="1"/>
  <c r="AL302" i="16"/>
  <c r="AO302" i="16" s="1"/>
  <c r="AL303" i="16"/>
  <c r="AO303" i="16" s="1"/>
  <c r="AL304" i="16"/>
  <c r="AO304" i="16" s="1"/>
  <c r="AL305" i="16"/>
  <c r="AO305" i="16" s="1"/>
  <c r="AL306" i="16"/>
  <c r="AO306" i="16" s="1"/>
  <c r="AL307" i="16"/>
  <c r="AO307" i="16" s="1"/>
  <c r="AL308" i="16"/>
  <c r="AO308" i="16" s="1"/>
  <c r="AL309" i="16"/>
  <c r="AO309" i="16" s="1"/>
  <c r="AL310" i="16"/>
  <c r="AO310" i="16" s="1"/>
  <c r="AL311" i="16"/>
  <c r="AO311" i="16" s="1"/>
  <c r="AL226" i="28"/>
  <c r="AL227" i="28"/>
  <c r="AL228" i="28"/>
  <c r="AL229" i="28"/>
  <c r="AL230" i="28"/>
  <c r="AL231" i="28"/>
  <c r="AL232" i="28"/>
  <c r="AL233" i="28"/>
  <c r="AL234" i="28"/>
  <c r="AL235" i="28"/>
  <c r="AL236" i="28"/>
  <c r="AL237" i="28"/>
  <c r="AL238" i="28"/>
  <c r="AL239" i="28"/>
  <c r="AL240" i="28"/>
  <c r="AL241" i="28"/>
  <c r="AL242" i="28"/>
  <c r="AL243" i="28"/>
  <c r="AL244" i="28"/>
  <c r="AL245" i="28"/>
  <c r="AL246" i="28"/>
  <c r="AL247" i="28"/>
  <c r="AL248" i="28"/>
  <c r="AL249" i="28"/>
  <c r="AL250" i="28"/>
  <c r="AL251" i="28"/>
  <c r="AL252" i="28"/>
  <c r="AL253" i="28"/>
  <c r="AL254" i="28"/>
  <c r="AL255" i="28"/>
  <c r="AL256" i="28"/>
  <c r="AO256" i="28" s="1"/>
  <c r="AL257" i="28"/>
  <c r="AO257" i="28" s="1"/>
  <c r="AL258" i="28"/>
  <c r="AO258" i="28" s="1"/>
  <c r="AL259" i="28"/>
  <c r="AO259" i="28" s="1"/>
  <c r="AL260" i="28"/>
  <c r="AO260" i="28" s="1"/>
  <c r="AL261" i="28"/>
  <c r="AO261" i="28" s="1"/>
  <c r="AL262" i="28"/>
  <c r="AO262" i="28" s="1"/>
  <c r="AL263" i="28"/>
  <c r="AO263" i="28" s="1"/>
  <c r="AL264" i="28"/>
  <c r="AO264" i="28" s="1"/>
  <c r="AL265" i="28"/>
  <c r="AO265" i="28" s="1"/>
  <c r="AL266" i="28"/>
  <c r="AO266" i="28" s="1"/>
  <c r="AL267" i="28"/>
  <c r="AO267" i="28" s="1"/>
  <c r="AL268" i="28"/>
  <c r="AO268" i="28" s="1"/>
  <c r="AL269" i="28"/>
  <c r="AO269" i="28" s="1"/>
  <c r="AL270" i="28"/>
  <c r="AO270" i="28" s="1"/>
  <c r="AL271" i="28"/>
  <c r="AO271" i="28" s="1"/>
  <c r="AL272" i="28"/>
  <c r="AO272" i="28" s="1"/>
  <c r="AL273" i="28"/>
  <c r="AO273" i="28" s="1"/>
  <c r="AL274" i="28"/>
  <c r="AO274" i="28" s="1"/>
  <c r="AL275" i="28"/>
  <c r="AO275" i="28" s="1"/>
  <c r="AL276" i="28"/>
  <c r="AO276" i="28" s="1"/>
  <c r="AL277" i="28"/>
  <c r="AO277" i="28" s="1"/>
  <c r="AL278" i="28"/>
  <c r="AO278" i="28" s="1"/>
  <c r="AL279" i="28"/>
  <c r="AO279" i="28" s="1"/>
  <c r="AL280" i="28"/>
  <c r="AO280" i="28" s="1"/>
  <c r="AL281" i="28"/>
  <c r="AO281" i="28" s="1"/>
  <c r="AL282" i="28"/>
  <c r="AO282" i="28" s="1"/>
  <c r="AL283" i="28"/>
  <c r="AO283" i="28" s="1"/>
  <c r="AL284" i="28"/>
  <c r="AO284" i="28" s="1"/>
  <c r="AL285" i="28"/>
  <c r="AO285" i="28" s="1"/>
  <c r="AL286" i="28"/>
  <c r="AO286" i="28" s="1"/>
  <c r="AL287" i="28"/>
  <c r="AO287" i="28" s="1"/>
  <c r="AL288" i="28"/>
  <c r="AO288" i="28" s="1"/>
  <c r="AL289" i="28"/>
  <c r="AO289" i="28" s="1"/>
  <c r="AL290" i="28"/>
  <c r="AO290" i="28" s="1"/>
  <c r="AL291" i="28"/>
  <c r="AO291" i="28" s="1"/>
  <c r="AL292" i="28"/>
  <c r="AO292" i="28" s="1"/>
  <c r="AL293" i="28"/>
  <c r="AO293" i="28" s="1"/>
  <c r="AL294" i="28"/>
  <c r="AO294" i="28" s="1"/>
  <c r="AL295" i="28"/>
  <c r="AO295" i="28" s="1"/>
  <c r="AL296" i="28"/>
  <c r="AO296" i="28" s="1"/>
  <c r="AL297" i="28"/>
  <c r="AO297" i="28" s="1"/>
  <c r="AL298" i="28"/>
  <c r="AO298" i="28" s="1"/>
  <c r="AL299" i="28"/>
  <c r="AO299" i="28" s="1"/>
  <c r="AL300" i="28"/>
  <c r="AO300" i="28" s="1"/>
  <c r="AL301" i="28"/>
  <c r="AO301" i="28" s="1"/>
  <c r="AL302" i="28"/>
  <c r="AO302" i="28" s="1"/>
  <c r="AL303" i="28"/>
  <c r="AO303" i="28" s="1"/>
  <c r="AL304" i="28"/>
  <c r="AO304" i="28" s="1"/>
  <c r="AL305" i="28"/>
  <c r="AO305" i="28" s="1"/>
  <c r="AL306" i="28"/>
  <c r="AO306" i="28" s="1"/>
  <c r="AL307" i="28"/>
  <c r="AO307" i="28" s="1"/>
  <c r="AL308" i="28"/>
  <c r="AO308" i="28" s="1"/>
  <c r="AL309" i="28"/>
  <c r="AO309" i="28" s="1"/>
  <c r="AL310" i="28"/>
  <c r="AO310" i="28" s="1"/>
  <c r="AL311" i="28"/>
  <c r="AO311" i="28" s="1"/>
  <c r="AL312" i="28"/>
  <c r="AO312" i="28" s="1"/>
  <c r="AL313" i="28"/>
  <c r="AO313" i="28" s="1"/>
  <c r="AL224" i="17"/>
  <c r="AL225" i="17"/>
  <c r="AL226" i="17"/>
  <c r="AL227" i="17"/>
  <c r="AL228" i="17"/>
  <c r="AL229" i="17"/>
  <c r="AL230" i="17"/>
  <c r="AL231" i="17"/>
  <c r="AL232" i="17"/>
  <c r="AL233" i="17"/>
  <c r="AL234" i="17"/>
  <c r="AL235" i="17"/>
  <c r="AL236" i="17"/>
  <c r="AL237" i="17"/>
  <c r="AL238" i="17"/>
  <c r="AL239" i="17"/>
  <c r="AL240" i="17"/>
  <c r="AL241" i="17"/>
  <c r="AL242" i="17"/>
  <c r="AL243" i="17"/>
  <c r="AL244" i="17"/>
  <c r="AL245" i="17"/>
  <c r="AL246" i="17"/>
  <c r="AL247" i="17"/>
  <c r="AL248" i="17"/>
  <c r="AL249" i="17"/>
  <c r="AL250" i="17"/>
  <c r="AL251" i="17"/>
  <c r="AL252" i="17"/>
  <c r="AL253" i="17"/>
  <c r="AL254" i="17"/>
  <c r="AL255" i="17"/>
  <c r="AL256" i="17"/>
  <c r="AO256" i="17" s="1"/>
  <c r="AL257" i="17"/>
  <c r="AO257" i="17" s="1"/>
  <c r="AL258" i="17"/>
  <c r="AO258" i="17" s="1"/>
  <c r="AL259" i="17"/>
  <c r="AO259" i="17" s="1"/>
  <c r="AL260" i="17"/>
  <c r="AO260" i="17" s="1"/>
  <c r="AL261" i="17"/>
  <c r="AO261" i="17" s="1"/>
  <c r="AL262" i="17"/>
  <c r="AO262" i="17" s="1"/>
  <c r="AL263" i="17"/>
  <c r="AO263" i="17" s="1"/>
  <c r="AL264" i="17"/>
  <c r="AO264" i="17" s="1"/>
  <c r="AL265" i="17"/>
  <c r="AO265" i="17" s="1"/>
  <c r="AL266" i="17"/>
  <c r="AO266" i="17" s="1"/>
  <c r="AL267" i="17"/>
  <c r="AO267" i="17" s="1"/>
  <c r="AL268" i="17"/>
  <c r="AO268" i="17" s="1"/>
  <c r="AL269" i="17"/>
  <c r="AO269" i="17" s="1"/>
  <c r="AL270" i="17"/>
  <c r="AO270" i="17" s="1"/>
  <c r="AL271" i="17"/>
  <c r="AO271" i="17" s="1"/>
  <c r="AL272" i="17"/>
  <c r="AO272" i="17" s="1"/>
  <c r="AL273" i="17"/>
  <c r="AO273" i="17" s="1"/>
  <c r="AL274" i="17"/>
  <c r="AO274" i="17" s="1"/>
  <c r="AL275" i="17"/>
  <c r="AO275" i="17" s="1"/>
  <c r="AL276" i="17"/>
  <c r="AO276" i="17" s="1"/>
  <c r="AL277" i="17"/>
  <c r="AO277" i="17" s="1"/>
  <c r="AL278" i="17"/>
  <c r="AO278" i="17" s="1"/>
  <c r="AL279" i="17"/>
  <c r="AO279" i="17" s="1"/>
  <c r="AL280" i="17"/>
  <c r="AO280" i="17" s="1"/>
  <c r="AL281" i="17"/>
  <c r="AO281" i="17" s="1"/>
  <c r="AL282" i="17"/>
  <c r="AO282" i="17" s="1"/>
  <c r="AL283" i="17"/>
  <c r="AO283" i="17" s="1"/>
  <c r="AL284" i="17"/>
  <c r="AO284" i="17" s="1"/>
  <c r="AL285" i="17"/>
  <c r="AO285" i="17" s="1"/>
  <c r="AL286" i="17"/>
  <c r="AO286" i="17" s="1"/>
  <c r="AL287" i="17"/>
  <c r="AO287" i="17" s="1"/>
  <c r="AL288" i="17"/>
  <c r="AO288" i="17" s="1"/>
  <c r="AL289" i="17"/>
  <c r="AO289" i="17" s="1"/>
  <c r="AL290" i="17"/>
  <c r="AO290" i="17" s="1"/>
  <c r="AL291" i="17"/>
  <c r="AO291" i="17" s="1"/>
  <c r="AL292" i="17"/>
  <c r="AO292" i="17" s="1"/>
  <c r="AL293" i="17"/>
  <c r="AO293" i="17" s="1"/>
  <c r="AL294" i="17"/>
  <c r="AO294" i="17" s="1"/>
  <c r="AL295" i="17"/>
  <c r="AO295" i="17" s="1"/>
  <c r="AL296" i="17"/>
  <c r="AO296" i="17" s="1"/>
  <c r="AL297" i="17"/>
  <c r="AO297" i="17" s="1"/>
  <c r="AL298" i="17"/>
  <c r="AO298" i="17" s="1"/>
  <c r="AL299" i="17"/>
  <c r="AO299" i="17" s="1"/>
  <c r="AL300" i="17"/>
  <c r="AO300" i="17" s="1"/>
  <c r="AL301" i="17"/>
  <c r="AO301" i="17" s="1"/>
  <c r="AL302" i="17"/>
  <c r="AO302" i="17" s="1"/>
  <c r="AL303" i="17"/>
  <c r="AO303" i="17" s="1"/>
  <c r="AL304" i="17"/>
  <c r="AO304" i="17" s="1"/>
  <c r="AL305" i="17"/>
  <c r="AO305" i="17" s="1"/>
  <c r="AL306" i="17"/>
  <c r="AO306" i="17" s="1"/>
  <c r="AL307" i="17"/>
  <c r="AO307" i="17" s="1"/>
  <c r="AL308" i="17"/>
  <c r="AO308" i="17" s="1"/>
  <c r="AL309" i="17"/>
  <c r="AO309" i="17" s="1"/>
  <c r="AL310" i="17"/>
  <c r="AO310" i="17" s="1"/>
  <c r="AL311" i="17"/>
  <c r="AO311" i="17" s="1"/>
  <c r="AL193"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195" i="28"/>
  <c r="AL196" i="28"/>
  <c r="AL197" i="28"/>
  <c r="AL198" i="28"/>
  <c r="AL199" i="28"/>
  <c r="AL200" i="28"/>
  <c r="AL201" i="28"/>
  <c r="AL202" i="28"/>
  <c r="AL203" i="28"/>
  <c r="AL204" i="28"/>
  <c r="AL205" i="28"/>
  <c r="AL206" i="28"/>
  <c r="AL207" i="28"/>
  <c r="AL208" i="28"/>
  <c r="AL209" i="28"/>
  <c r="AL210" i="28"/>
  <c r="AL211" i="28"/>
  <c r="AL212" i="28"/>
  <c r="AL213" i="28"/>
  <c r="AL214" i="28"/>
  <c r="AL215" i="28"/>
  <c r="AL216" i="28"/>
  <c r="AL217" i="28"/>
  <c r="AL218" i="28"/>
  <c r="AL219" i="28"/>
  <c r="AL220" i="28"/>
  <c r="AL221" i="28"/>
  <c r="AL222" i="28"/>
  <c r="AL223" i="28"/>
  <c r="AL224" i="28"/>
  <c r="AL225" i="28"/>
  <c r="AL193" i="17"/>
  <c r="AL195" i="17"/>
  <c r="AL196" i="17"/>
  <c r="AL197" i="17"/>
  <c r="AL198" i="17"/>
  <c r="AL199" i="17"/>
  <c r="AL200" i="17"/>
  <c r="AL201" i="17"/>
  <c r="AL202" i="17"/>
  <c r="AL203" i="17"/>
  <c r="AL204" i="17"/>
  <c r="AL205" i="17"/>
  <c r="AL206" i="17"/>
  <c r="AL207" i="17"/>
  <c r="AL208" i="17"/>
  <c r="AL209" i="17"/>
  <c r="AL210" i="17"/>
  <c r="AL211" i="17"/>
  <c r="AL212" i="17"/>
  <c r="AL213" i="17"/>
  <c r="AL214" i="17"/>
  <c r="AL215" i="17"/>
  <c r="AL216" i="17"/>
  <c r="AL217" i="17"/>
  <c r="AL218" i="17"/>
  <c r="AL219" i="17"/>
  <c r="AL220" i="17"/>
  <c r="AL221" i="17"/>
  <c r="AL222" i="17"/>
  <c r="AL223" i="17"/>
  <c r="AL158" i="16"/>
  <c r="AL159" i="16"/>
  <c r="AL160" i="16"/>
  <c r="AL161" i="16"/>
  <c r="AL162"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60" i="28"/>
  <c r="AL161" i="28"/>
  <c r="AL162" i="28"/>
  <c r="AL164" i="28"/>
  <c r="AL165" i="28"/>
  <c r="AL166" i="28"/>
  <c r="AL167" i="28"/>
  <c r="AL168" i="28"/>
  <c r="AL169" i="28"/>
  <c r="AL170" i="28"/>
  <c r="AL171" i="28"/>
  <c r="AL172" i="28"/>
  <c r="AL173" i="28"/>
  <c r="AL174" i="28"/>
  <c r="AL175" i="28"/>
  <c r="AL176" i="28"/>
  <c r="AL177" i="28"/>
  <c r="AL178" i="28"/>
  <c r="AL179" i="28"/>
  <c r="AL180" i="28"/>
  <c r="AL181" i="28"/>
  <c r="AL182" i="28"/>
  <c r="AL183" i="28"/>
  <c r="AL184" i="28"/>
  <c r="AL185" i="28"/>
  <c r="AL186" i="28"/>
  <c r="AL187" i="28"/>
  <c r="AL188" i="28"/>
  <c r="AL189" i="28"/>
  <c r="AL190" i="28"/>
  <c r="AL191" i="28"/>
  <c r="AL192" i="28"/>
  <c r="AL193" i="28"/>
  <c r="AL158" i="17"/>
  <c r="AL159" i="17"/>
  <c r="AL160" i="17"/>
  <c r="AL161" i="17"/>
  <c r="AL162" i="17"/>
  <c r="AL164" i="17"/>
  <c r="AL165" i="17"/>
  <c r="AL166" i="17"/>
  <c r="AL167" i="17"/>
  <c r="AL168" i="17"/>
  <c r="AL169" i="17"/>
  <c r="AL170" i="17"/>
  <c r="AL171" i="17"/>
  <c r="AL172" i="17"/>
  <c r="AL173" i="17"/>
  <c r="AL174" i="17"/>
  <c r="AL175" i="17"/>
  <c r="AL176" i="17"/>
  <c r="AL177" i="17"/>
  <c r="AL178" i="17"/>
  <c r="AL179" i="17"/>
  <c r="AL180" i="17"/>
  <c r="AL181" i="17"/>
  <c r="AL182" i="17"/>
  <c r="AL183" i="17"/>
  <c r="AL184" i="17"/>
  <c r="AL185" i="17"/>
  <c r="AL186" i="17"/>
  <c r="AL187" i="17"/>
  <c r="AL188" i="17"/>
  <c r="AL189" i="17"/>
  <c r="AL190" i="17"/>
  <c r="AL191" i="17"/>
  <c r="AL192" i="17"/>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44" i="28"/>
  <c r="AL43" i="28"/>
  <c r="AL42"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3" i="28"/>
  <c r="AL104" i="28"/>
  <c r="AL105" i="28"/>
  <c r="AL106" i="28"/>
  <c r="AL107" i="28"/>
  <c r="AL108" i="28"/>
  <c r="AL109" i="28"/>
  <c r="AL110" i="28"/>
  <c r="AL111" i="28"/>
  <c r="AL112" i="28"/>
  <c r="AL113" i="28"/>
  <c r="AL114" i="28"/>
  <c r="AL115" i="28"/>
  <c r="AL116" i="28"/>
  <c r="AL117" i="28"/>
  <c r="AL118" i="28"/>
  <c r="AL119" i="28"/>
  <c r="AL120" i="28"/>
  <c r="AL121" i="28"/>
  <c r="AL122" i="28"/>
  <c r="AL123" i="28"/>
  <c r="AL124" i="28"/>
  <c r="AL125" i="28"/>
  <c r="AL126" i="28"/>
  <c r="AL127" i="28"/>
  <c r="AL128" i="28"/>
  <c r="AL129" i="28"/>
  <c r="AL130" i="28"/>
  <c r="AL131" i="28"/>
  <c r="AL132" i="28"/>
  <c r="AL133" i="28"/>
  <c r="AL134" i="28"/>
  <c r="AL135" i="28"/>
  <c r="AL136" i="28"/>
  <c r="AL137" i="28"/>
  <c r="AL138" i="28"/>
  <c r="AL139" i="28"/>
  <c r="AL140" i="28"/>
  <c r="AL141" i="28"/>
  <c r="AL142" i="28"/>
  <c r="AL143" i="28"/>
  <c r="AL144" i="28"/>
  <c r="AL145" i="28"/>
  <c r="AL146" i="28"/>
  <c r="AL147" i="28"/>
  <c r="AL148" i="28"/>
  <c r="AL149" i="28"/>
  <c r="AL150" i="28"/>
  <c r="AL151" i="28"/>
  <c r="AL152" i="28"/>
  <c r="AL153" i="28"/>
  <c r="AL154" i="28"/>
  <c r="AL155" i="28"/>
  <c r="AL156" i="28"/>
  <c r="AL157" i="28"/>
  <c r="AL158" i="28"/>
  <c r="AL159" i="28"/>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3" i="17"/>
  <c r="AL104" i="17"/>
  <c r="AL105" i="17"/>
  <c r="AL106" i="17"/>
  <c r="AL107" i="17"/>
  <c r="AL108" i="17"/>
  <c r="AL109" i="17"/>
  <c r="AL110" i="17"/>
  <c r="AL111" i="17"/>
  <c r="AL112" i="17"/>
  <c r="AL113" i="17"/>
  <c r="AL114" i="17"/>
  <c r="AL115" i="17"/>
  <c r="AL116" i="17"/>
  <c r="AL117" i="17"/>
  <c r="AL118" i="17"/>
  <c r="AL119" i="17"/>
  <c r="AL120" i="17"/>
  <c r="AL121" i="17"/>
  <c r="AL122" i="17"/>
  <c r="AL123" i="17"/>
  <c r="AL124" i="17"/>
  <c r="AL125" i="17"/>
  <c r="AL126" i="17"/>
  <c r="AL127" i="17"/>
  <c r="AL128" i="17"/>
  <c r="AL129" i="17"/>
  <c r="AL130" i="17"/>
  <c r="AL131" i="17"/>
  <c r="AL132" i="17"/>
  <c r="AL133" i="17"/>
  <c r="AL134" i="17"/>
  <c r="AL135" i="17"/>
  <c r="AL136" i="17"/>
  <c r="AL137" i="17"/>
  <c r="AL138" i="17"/>
  <c r="AL139" i="17"/>
  <c r="AL140" i="17"/>
  <c r="AL141" i="17"/>
  <c r="AL142" i="17"/>
  <c r="AL143" i="17"/>
  <c r="AL144" i="17"/>
  <c r="AL145" i="17"/>
  <c r="AL146" i="17"/>
  <c r="AL147" i="17"/>
  <c r="AL148" i="17"/>
  <c r="AL149" i="17"/>
  <c r="AL150" i="17"/>
  <c r="AL151" i="17"/>
  <c r="AL152" i="17"/>
  <c r="AL153" i="17"/>
  <c r="AL154" i="17"/>
  <c r="AL155" i="17"/>
  <c r="AL156" i="17"/>
  <c r="AL157" i="17"/>
  <c r="AM42" i="11"/>
  <c r="AL42" i="11"/>
  <c r="AK42" i="11"/>
  <c r="AN42" i="11" s="1"/>
  <c r="AJ43" i="11"/>
  <c r="L82" i="71" l="1"/>
  <c r="D23" i="17"/>
  <c r="B23" i="17" s="1"/>
  <c r="D23" i="16"/>
  <c r="B23" i="16" s="1"/>
  <c r="D23" i="28"/>
  <c r="B23" i="28" s="1"/>
  <c r="AO223"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55" i="28"/>
  <c r="AO255" i="16"/>
  <c r="AO192" i="17"/>
  <c r="AO193" i="28"/>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3" i="17"/>
  <c r="AO157" i="17"/>
  <c r="AO156"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2" i="17"/>
  <c r="AO161" i="17"/>
  <c r="AO160" i="17"/>
  <c r="AO159" i="17"/>
  <c r="AO158" i="17"/>
  <c r="AO162" i="28"/>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M43" i="11"/>
  <c r="AL43" i="11"/>
  <c r="AK43" i="11"/>
  <c r="AN43" i="11" s="1"/>
  <c r="AJ44" i="11"/>
  <c r="AJ45" i="11" s="1"/>
  <c r="M82" i="71" a="1"/>
  <c r="M82" i="71" l="1"/>
  <c r="N82" i="71" s="1"/>
  <c r="AL406" i="28"/>
  <c r="AO406" i="28" s="1"/>
  <c r="AL405" i="28"/>
  <c r="AO405" i="28" s="1"/>
  <c r="AL406" i="16"/>
  <c r="AO406" i="16" s="1"/>
  <c r="AL405" i="16"/>
  <c r="AO405" i="16" s="1"/>
  <c r="AL406" i="17"/>
  <c r="AO406" i="17" s="1"/>
  <c r="AL405" i="17"/>
  <c r="AO405" i="17" s="1"/>
  <c r="AO254" i="28"/>
  <c r="AO254" i="16"/>
  <c r="AO192" i="28"/>
  <c r="AO161" i="28"/>
  <c r="AL45" i="11"/>
  <c r="AM45" i="11"/>
  <c r="AK45" i="11"/>
  <c r="AN45" i="11" s="1"/>
  <c r="AM44" i="11"/>
  <c r="AL44" i="11"/>
  <c r="AK44" i="11"/>
  <c r="AN44" i="11" s="1"/>
  <c r="AJ46" i="11"/>
  <c r="K82" i="71" l="1"/>
  <c r="AO253" i="28"/>
  <c r="AO253" i="16"/>
  <c r="AO191" i="28"/>
  <c r="AO160" i="28"/>
  <c r="AK46" i="11"/>
  <c r="AN46" i="11" s="1"/>
  <c r="AM46" i="11"/>
  <c r="AL46" i="11"/>
  <c r="AJ47" i="11"/>
  <c r="L83" i="71" l="1"/>
  <c r="AO252" i="28"/>
  <c r="AO251" i="28" s="1"/>
  <c r="AO190" i="28"/>
  <c r="AO252" i="16"/>
  <c r="AO159" i="28"/>
  <c r="AM47" i="11"/>
  <c r="AK47" i="11"/>
  <c r="AN47" i="11" s="1"/>
  <c r="AL47" i="11"/>
  <c r="AJ48" i="11"/>
  <c r="M83" i="71" a="1"/>
  <c r="M83" i="71" l="1"/>
  <c r="N83" i="71" s="1"/>
  <c r="AO189" i="28"/>
  <c r="AO250" i="28"/>
  <c r="AO251" i="16"/>
  <c r="AO158" i="28"/>
  <c r="AM48" i="11"/>
  <c r="AL48" i="11"/>
  <c r="AK48" i="11"/>
  <c r="AN48" i="11" s="1"/>
  <c r="AJ49" i="11"/>
  <c r="K83" i="71" l="1"/>
  <c r="AO188" i="28"/>
  <c r="AO250" i="16"/>
  <c r="AO249" i="28"/>
  <c r="AO157" i="28"/>
  <c r="AL49" i="11"/>
  <c r="AM49" i="11"/>
  <c r="AK49" i="11"/>
  <c r="AN49" i="11" s="1"/>
  <c r="AJ50" i="11"/>
  <c r="L84" i="71" l="1"/>
  <c r="AO187" i="28"/>
  <c r="AO248" i="28"/>
  <c r="AO249" i="16"/>
  <c r="AO156" i="28"/>
  <c r="AL50" i="11"/>
  <c r="AM50" i="11"/>
  <c r="AK50" i="11"/>
  <c r="AN50" i="11" s="1"/>
  <c r="AJ51" i="11"/>
  <c r="M84" i="71" a="1"/>
  <c r="M84" i="71" l="1"/>
  <c r="N84" i="71" s="1"/>
  <c r="AO186" i="28"/>
  <c r="AO248" i="16"/>
  <c r="AO247" i="28"/>
  <c r="AO155" i="28"/>
  <c r="AM51" i="11"/>
  <c r="AK51" i="11"/>
  <c r="AN51" i="11" s="1"/>
  <c r="AL51" i="11"/>
  <c r="AJ52" i="11"/>
  <c r="K84" i="71" l="1"/>
  <c r="AO185" i="28"/>
  <c r="AO154" i="28"/>
  <c r="AO246" i="28"/>
  <c r="AO247" i="16"/>
  <c r="AM52" i="11"/>
  <c r="AL52" i="11"/>
  <c r="AK52" i="11"/>
  <c r="AN52" i="11" s="1"/>
  <c r="AJ53" i="11"/>
  <c r="L85" i="71" l="1"/>
  <c r="AO184" i="28"/>
  <c r="AO153" i="28"/>
  <c r="AO246" i="16"/>
  <c r="AO245" i="28"/>
  <c r="AL53" i="11"/>
  <c r="AM53" i="11"/>
  <c r="AK53" i="11"/>
  <c r="AN53" i="11" s="1"/>
  <c r="AJ54" i="11"/>
  <c r="M85" i="71" a="1"/>
  <c r="M85" i="71" l="1"/>
  <c r="N85" i="71" s="1"/>
  <c r="AO183" i="28"/>
  <c r="AO152" i="28"/>
  <c r="AO244" i="28"/>
  <c r="AO245" i="16"/>
  <c r="AL54" i="11"/>
  <c r="AK54" i="11"/>
  <c r="AN54" i="11" s="1"/>
  <c r="AM54" i="11"/>
  <c r="AJ55" i="11"/>
  <c r="K85" i="71" l="1"/>
  <c r="AO151" i="28"/>
  <c r="AO182" i="28"/>
  <c r="AO244" i="16"/>
  <c r="AO243" i="28"/>
  <c r="AM55" i="11"/>
  <c r="AL55" i="11"/>
  <c r="AK55" i="11"/>
  <c r="AN55" i="11" s="1"/>
  <c r="AJ56" i="11"/>
  <c r="L86" i="71" l="1"/>
  <c r="AO150" i="28"/>
  <c r="AO181" i="28"/>
  <c r="AO242" i="28"/>
  <c r="AO243" i="16"/>
  <c r="AM56" i="11"/>
  <c r="AK56" i="11"/>
  <c r="AN56" i="11" s="1"/>
  <c r="AL56" i="11"/>
  <c r="AJ57" i="11"/>
  <c r="M86" i="71" a="1"/>
  <c r="M86" i="71" l="1"/>
  <c r="N86" i="71" s="1"/>
  <c r="AO149" i="28"/>
  <c r="AO180" i="28"/>
  <c r="AO242" i="16"/>
  <c r="AO241" i="28"/>
  <c r="AL57" i="11"/>
  <c r="AK57" i="11"/>
  <c r="AN57" i="11" s="1"/>
  <c r="AM57" i="11"/>
  <c r="AJ58" i="11"/>
  <c r="K86" i="71" l="1"/>
  <c r="AO179" i="28"/>
  <c r="AO148" i="28"/>
  <c r="AO240" i="28"/>
  <c r="AO241" i="16"/>
  <c r="AK58" i="11"/>
  <c r="AN58" i="11" s="1"/>
  <c r="AL58" i="11"/>
  <c r="AM58" i="11"/>
  <c r="AJ59" i="11"/>
  <c r="L87" i="71" l="1"/>
  <c r="AO178" i="28"/>
  <c r="AO147" i="28"/>
  <c r="AO240" i="16"/>
  <c r="AO239" i="28"/>
  <c r="AM59" i="11"/>
  <c r="AK59" i="11"/>
  <c r="AN59" i="11" s="1"/>
  <c r="AL59" i="11"/>
  <c r="AJ60" i="11"/>
  <c r="AO146" i="28" l="1"/>
  <c r="AO177" i="28"/>
  <c r="AO238" i="28"/>
  <c r="AO239" i="16"/>
  <c r="AM60" i="11"/>
  <c r="AL60" i="11"/>
  <c r="AK60" i="11"/>
  <c r="AN60" i="11" s="1"/>
  <c r="AJ61" i="11"/>
  <c r="AO176" i="28" l="1"/>
  <c r="AO145" i="28"/>
  <c r="AO238" i="16"/>
  <c r="AO237" i="28"/>
  <c r="AL61" i="11"/>
  <c r="AK61" i="11"/>
  <c r="AN61" i="11" s="1"/>
  <c r="AM61" i="11"/>
  <c r="AJ62" i="11"/>
  <c r="AO144" i="28" l="1"/>
  <c r="AO175" i="28"/>
  <c r="AO236" i="28"/>
  <c r="AO237" i="16"/>
  <c r="AM62" i="11"/>
  <c r="AL62" i="11"/>
  <c r="AK62" i="11"/>
  <c r="AN62" i="11" s="1"/>
  <c r="AJ63" i="11"/>
  <c r="AO143" i="28" l="1"/>
  <c r="AO174" i="28"/>
  <c r="AO236" i="16"/>
  <c r="AO235" i="28"/>
  <c r="AM63" i="11"/>
  <c r="AL63" i="11"/>
  <c r="AK63" i="11"/>
  <c r="AN63" i="11" s="1"/>
  <c r="AJ64" i="11"/>
  <c r="AO173" i="28" l="1"/>
  <c r="AO142" i="28"/>
  <c r="AO234" i="28"/>
  <c r="AO235" i="16"/>
  <c r="AL64" i="11"/>
  <c r="AM64" i="11"/>
  <c r="AK64" i="11"/>
  <c r="AN64" i="11" s="1"/>
  <c r="AJ65" i="11"/>
  <c r="AO141" i="28" l="1"/>
  <c r="AO172" i="28"/>
  <c r="AO234" i="16"/>
  <c r="AO233" i="28"/>
  <c r="AL65" i="11"/>
  <c r="AM65" i="11"/>
  <c r="AK65" i="11"/>
  <c r="AN65" i="11" s="1"/>
  <c r="AJ66" i="11"/>
  <c r="AO171" i="28" l="1"/>
  <c r="AO140" i="28"/>
  <c r="AO232" i="28"/>
  <c r="AO233" i="16"/>
  <c r="AM66" i="11"/>
  <c r="AK66" i="11"/>
  <c r="AN66" i="11" s="1"/>
  <c r="AL66" i="11"/>
  <c r="AJ67" i="11"/>
  <c r="AO170" i="28" l="1"/>
  <c r="AO139" i="28"/>
  <c r="AO232" i="16"/>
  <c r="AO231" i="28"/>
  <c r="AM67" i="11"/>
  <c r="AK67" i="11"/>
  <c r="AN67" i="11" s="1"/>
  <c r="AL67" i="11"/>
  <c r="AJ68" i="11"/>
  <c r="AO138" i="28" l="1"/>
  <c r="AO169" i="28"/>
  <c r="AO230" i="28"/>
  <c r="AO231" i="16"/>
  <c r="AM68" i="11"/>
  <c r="AL68" i="11"/>
  <c r="AK68" i="11"/>
  <c r="AN68" i="11" s="1"/>
  <c r="AJ69" i="11"/>
  <c r="AO137" i="28" l="1"/>
  <c r="AO168" i="28"/>
  <c r="AO230" i="16"/>
  <c r="AO229" i="28"/>
  <c r="AL69" i="11"/>
  <c r="AM69" i="11"/>
  <c r="AK69" i="11"/>
  <c r="AN69" i="11" s="1"/>
  <c r="AJ70" i="11"/>
  <c r="AO136" i="28" l="1"/>
  <c r="AO167" i="28"/>
  <c r="AO228" i="28"/>
  <c r="AO229" i="16"/>
  <c r="AK70" i="11"/>
  <c r="AN70" i="11" s="1"/>
  <c r="AM70" i="11"/>
  <c r="AL70" i="11"/>
  <c r="AJ71" i="11"/>
  <c r="AO166" i="28" l="1"/>
  <c r="AO135" i="28"/>
  <c r="AO228" i="16"/>
  <c r="AO227" i="28"/>
  <c r="AM71" i="11"/>
  <c r="AL71" i="11"/>
  <c r="AK71" i="11"/>
  <c r="AN71" i="11" s="1"/>
  <c r="AJ72" i="11"/>
  <c r="AO165" i="28" l="1"/>
  <c r="AO134" i="28"/>
  <c r="AO226" i="28"/>
  <c r="AO227" i="16"/>
  <c r="AM72" i="11"/>
  <c r="AL72" i="11"/>
  <c r="AK72" i="11"/>
  <c r="AN72" i="11" s="1"/>
  <c r="AJ73" i="11"/>
  <c r="AO164" i="28" l="1"/>
  <c r="AO133" i="28"/>
  <c r="AO226" i="16"/>
  <c r="AO225" i="28"/>
  <c r="AL73" i="11"/>
  <c r="AM73" i="11"/>
  <c r="AK73" i="11"/>
  <c r="AN73" i="11" s="1"/>
  <c r="AJ74" i="11"/>
  <c r="AO163" i="28" l="1"/>
  <c r="AO132" i="28"/>
  <c r="AO224" i="28"/>
  <c r="AO225" i="16"/>
  <c r="AL74" i="11"/>
  <c r="AK74" i="11"/>
  <c r="AN74" i="11" s="1"/>
  <c r="AM74" i="11"/>
  <c r="AJ75" i="11"/>
  <c r="AO131" i="28" l="1"/>
  <c r="AO224" i="16"/>
  <c r="AO223" i="28"/>
  <c r="AM75" i="11"/>
  <c r="AL75" i="11"/>
  <c r="AK75" i="11"/>
  <c r="AN75" i="11" s="1"/>
  <c r="AJ76" i="11"/>
  <c r="AO130" i="28" l="1"/>
  <c r="AO222" i="28"/>
  <c r="AO223" i="16"/>
  <c r="AM76" i="11"/>
  <c r="AK76" i="11"/>
  <c r="AN76" i="11" s="1"/>
  <c r="AL76" i="11"/>
  <c r="AJ77" i="11"/>
  <c r="AO221" i="28" l="1"/>
  <c r="AO129" i="28"/>
  <c r="AO222" i="16"/>
  <c r="AL77" i="11"/>
  <c r="AM77" i="11"/>
  <c r="AK77" i="11"/>
  <c r="AN77" i="11" s="1"/>
  <c r="AJ78" i="11"/>
  <c r="AO220" i="28" l="1"/>
  <c r="AO128" i="28"/>
  <c r="AO221" i="16"/>
  <c r="AM78" i="11"/>
  <c r="AK78" i="11"/>
  <c r="AN78" i="11" s="1"/>
  <c r="AL78" i="11"/>
  <c r="AJ79" i="11"/>
  <c r="AO219" i="28" l="1"/>
  <c r="AO220" i="16"/>
  <c r="AO127" i="28"/>
  <c r="AM79" i="11"/>
  <c r="AK79" i="11"/>
  <c r="AN79" i="11" s="1"/>
  <c r="AL79" i="11"/>
  <c r="AJ80" i="11"/>
  <c r="AO126" i="28" l="1"/>
  <c r="AO219" i="16"/>
  <c r="AO218" i="28"/>
  <c r="AM80" i="11"/>
  <c r="AK80" i="11"/>
  <c r="AN80" i="11" s="1"/>
  <c r="AL80" i="11"/>
  <c r="AJ81" i="11"/>
  <c r="AO125" i="28" l="1"/>
  <c r="AO217" i="28"/>
  <c r="AO218" i="16"/>
  <c r="AL81" i="11"/>
  <c r="AM81" i="11"/>
  <c r="AK81" i="11"/>
  <c r="AN81" i="11" s="1"/>
  <c r="AJ82" i="11"/>
  <c r="AO124" i="28" l="1"/>
  <c r="AO216" i="28"/>
  <c r="AO217" i="16"/>
  <c r="AL82" i="11"/>
  <c r="AM82" i="11"/>
  <c r="AK82" i="11"/>
  <c r="AN82" i="11" s="1"/>
  <c r="AJ83" i="11"/>
  <c r="AO215" i="28" l="1"/>
  <c r="AO123" i="28"/>
  <c r="AO216" i="16"/>
  <c r="AM83" i="11"/>
  <c r="AK83" i="11"/>
  <c r="AN83" i="11" s="1"/>
  <c r="AL83" i="11"/>
  <c r="AJ84" i="11"/>
  <c r="AO215" i="16" l="1"/>
  <c r="AO122" i="28"/>
  <c r="AO214" i="28"/>
  <c r="AM84" i="11"/>
  <c r="AK84" i="11"/>
  <c r="AN84" i="11" s="1"/>
  <c r="AL84" i="11"/>
  <c r="AJ85" i="11"/>
  <c r="AO213" i="28" l="1"/>
  <c r="AO121" i="28"/>
  <c r="AO214" i="16"/>
  <c r="AL85" i="11"/>
  <c r="AM85" i="11"/>
  <c r="AK85" i="11"/>
  <c r="AN85" i="11" s="1"/>
  <c r="AJ86" i="11"/>
  <c r="AO120" i="28" l="1"/>
  <c r="AO212" i="28"/>
  <c r="AO213" i="16"/>
  <c r="AL86" i="11"/>
  <c r="AK86" i="11"/>
  <c r="AN86" i="11" s="1"/>
  <c r="AM86" i="11"/>
  <c r="AJ87" i="11"/>
  <c r="AO212" i="16" l="1"/>
  <c r="AO211" i="28"/>
  <c r="AO119" i="28"/>
  <c r="AM87" i="11"/>
  <c r="AL87" i="11"/>
  <c r="AK87" i="11"/>
  <c r="AN87" i="11" s="1"/>
  <c r="AJ88" i="11"/>
  <c r="AO118" i="28" l="1"/>
  <c r="AO210" i="28"/>
  <c r="AO211" i="16"/>
  <c r="AM88" i="11"/>
  <c r="AL88" i="11"/>
  <c r="AK88" i="11"/>
  <c r="AN88" i="11" s="1"/>
  <c r="AJ89" i="11"/>
  <c r="AO210" i="16" l="1"/>
  <c r="AO117" i="28"/>
  <c r="AO209" i="28"/>
  <c r="AL89" i="11"/>
  <c r="AM89" i="11"/>
  <c r="AK89" i="11"/>
  <c r="AN89" i="11" s="1"/>
  <c r="AJ90" i="11"/>
  <c r="AO208" i="28" l="1"/>
  <c r="AO116" i="28"/>
  <c r="AO209" i="16"/>
  <c r="AM90" i="11"/>
  <c r="AL90" i="11"/>
  <c r="AK90" i="11"/>
  <c r="AN90" i="11" s="1"/>
  <c r="AJ91" i="11"/>
  <c r="D165" i="68" a="1"/>
  <c r="C57" i="68" a="1"/>
  <c r="C70" i="68" a="1"/>
  <c r="D128" i="69" a="1"/>
  <c r="D155" i="69" a="1"/>
  <c r="D170" i="69" a="1"/>
  <c r="C123" i="72" a="1"/>
  <c r="D185" i="69" a="1"/>
  <c r="D154" i="71" a="1"/>
  <c r="D139" i="73" a="1"/>
  <c r="C66" i="70" a="1"/>
  <c r="D17" i="71" a="1"/>
  <c r="C158" i="72" a="1"/>
  <c r="C117" i="72" a="1"/>
  <c r="C70" i="70" a="1"/>
  <c r="D117" i="71" a="1"/>
  <c r="C45" i="70" a="1"/>
  <c r="D126" i="68" a="1"/>
  <c r="D42" i="73" a="1"/>
  <c r="D32" i="70" a="1"/>
  <c r="C42" i="70" a="1"/>
  <c r="D181" i="69" a="1"/>
  <c r="C44" i="68" a="1"/>
  <c r="D224" i="72" a="1"/>
  <c r="D26" i="69" a="1"/>
  <c r="D98" i="69" a="1"/>
  <c r="C231" i="68" a="1"/>
  <c r="D92" i="71" a="1"/>
  <c r="D123" i="70" a="1"/>
  <c r="C132" i="72" a="1"/>
  <c r="D68" i="70" a="1"/>
  <c r="D227" i="72" a="1"/>
  <c r="C158" i="70" a="1"/>
  <c r="C79" i="70" a="1"/>
  <c r="C163" i="68" a="1"/>
  <c r="D144" i="69" a="1"/>
  <c r="C187" i="70" a="1"/>
  <c r="D118" i="73" a="1"/>
  <c r="D184" i="69" a="1"/>
  <c r="C47" i="72" a="1"/>
  <c r="D31" i="69" a="1"/>
  <c r="D18" i="71" a="1"/>
  <c r="D45" i="71" a="1"/>
  <c r="C160" i="70" a="1"/>
  <c r="C151" i="68" a="1"/>
  <c r="D119" i="69" a="1"/>
  <c r="D21" i="70" a="1"/>
  <c r="D157" i="68" a="1"/>
  <c r="C206" i="68" a="1"/>
  <c r="D81" i="70" a="1"/>
  <c r="D99" i="70" a="1"/>
  <c r="C219" i="70" a="1"/>
  <c r="C226" i="70" a="1"/>
  <c r="D163" i="69" a="1"/>
  <c r="C176" i="70" a="1"/>
  <c r="D39" i="69" a="1"/>
  <c r="C95" i="72" a="1"/>
  <c r="C169" i="72" a="1"/>
  <c r="C159" i="70" a="1"/>
  <c r="D152" i="73" a="1"/>
  <c r="D28" i="73" a="1"/>
  <c r="C116" i="72" a="1"/>
  <c r="C161" i="70" a="1"/>
  <c r="D136" i="73" a="1"/>
  <c r="C52" i="68" a="1"/>
  <c r="D94" i="69" a="1"/>
  <c r="C99" i="68" a="1"/>
  <c r="D130" i="70" a="1"/>
  <c r="C218" i="72" a="1"/>
  <c r="C63" i="68" a="1"/>
  <c r="C89" i="70" a="1"/>
  <c r="C175" i="68" a="1"/>
  <c r="D87" i="71" a="1"/>
  <c r="D148" i="70" a="1"/>
  <c r="D147" i="73" a="1"/>
  <c r="D100" i="70" a="1"/>
  <c r="D208" i="70" a="1"/>
  <c r="C228" i="70" a="1"/>
  <c r="D160" i="68" a="1"/>
  <c r="D96" i="69" a="1"/>
  <c r="D92" i="70" a="1"/>
  <c r="D107" i="68" a="1"/>
  <c r="C194" i="68" a="1"/>
  <c r="D108" i="70" a="1"/>
  <c r="D177" i="70" a="1"/>
  <c r="C76" i="70" a="1"/>
  <c r="C48" i="68" a="1"/>
  <c r="C184" i="72" a="1"/>
  <c r="C145" i="68" a="1"/>
  <c r="C49" i="72" a="1"/>
  <c r="C56" i="68" a="1"/>
  <c r="C68" i="72" a="1"/>
  <c r="D216" i="72" a="1"/>
  <c r="D94" i="68" a="1"/>
  <c r="C188" i="68" a="1"/>
  <c r="D125" i="71" a="1"/>
  <c r="D60" i="70" a="1"/>
  <c r="D137" i="70" a="1"/>
  <c r="D145" i="73" a="1"/>
  <c r="C107" i="72" a="1"/>
  <c r="C28" i="68" a="1"/>
  <c r="D44" i="71" a="1"/>
  <c r="D98" i="71" a="1"/>
  <c r="C26" i="70" a="1"/>
  <c r="D149" i="70" a="1"/>
  <c r="D151" i="69" a="1"/>
  <c r="D99" i="71" a="1"/>
  <c r="C27" i="72" a="1"/>
  <c r="C231" i="72" a="1"/>
  <c r="C195" i="68" a="1"/>
  <c r="C65" i="68" a="1"/>
  <c r="D218" i="68" a="1"/>
  <c r="C207" i="68" a="1"/>
  <c r="C185" i="68" a="1"/>
  <c r="C178" i="72" a="1"/>
  <c r="C152" i="72" a="1"/>
  <c r="D212" i="72" a="1"/>
  <c r="D128" i="73" a="1"/>
  <c r="C206" i="70" a="1"/>
  <c r="D59" i="70" a="1"/>
  <c r="D88" i="69" a="1"/>
  <c r="C229" i="70" a="1"/>
  <c r="D142" i="73" a="1"/>
  <c r="D57" i="69" a="1"/>
  <c r="D228" i="72" a="1"/>
  <c r="C133" i="70" a="1"/>
  <c r="C165" i="68" a="1"/>
  <c r="C162" i="70" a="1"/>
  <c r="C227" i="72" a="1"/>
  <c r="D114" i="68" a="1"/>
  <c r="C178" i="70" a="1"/>
  <c r="D166" i="68" a="1"/>
  <c r="C155" i="70" a="1"/>
  <c r="C96" i="70" a="1"/>
  <c r="D99" i="69" a="1"/>
  <c r="C126" i="70" a="1"/>
  <c r="C61" i="70" a="1"/>
  <c r="C63" i="72" a="1"/>
  <c r="D89" i="69" a="1"/>
  <c r="D223" i="68" a="1"/>
  <c r="D186" i="70" a="1"/>
  <c r="C131" i="72" a="1"/>
  <c r="D225" i="70" a="1"/>
  <c r="C95" i="68" a="1"/>
  <c r="D204" i="72" a="1"/>
  <c r="D209" i="68" a="1"/>
  <c r="D168" i="73" a="1"/>
  <c r="D212" i="70" a="1"/>
  <c r="D134" i="70" a="1"/>
  <c r="D127" i="69" a="1"/>
  <c r="D217" i="68" a="1"/>
  <c r="D78" i="73" a="1"/>
  <c r="D120" i="69" a="1"/>
  <c r="C30" i="68" a="1"/>
  <c r="C160" i="68" a="1"/>
  <c r="C43" i="70" a="1"/>
  <c r="D97" i="71" a="1"/>
  <c r="C158" i="68" a="1"/>
  <c r="C32" i="70" a="1"/>
  <c r="D221" i="70" a="1"/>
  <c r="D184" i="70" a="1"/>
  <c r="C224" i="70" a="1"/>
  <c r="C169" i="70" a="1"/>
  <c r="C105" i="68" a="1"/>
  <c r="D136" i="70" a="1"/>
  <c r="C36" i="72" a="1"/>
  <c r="D34" i="69" a="1"/>
  <c r="D152" i="71" a="1"/>
  <c r="C116" i="68" a="1"/>
  <c r="C138" i="70" a="1"/>
  <c r="C137" i="70" a="1"/>
  <c r="C97" i="72" a="1"/>
  <c r="D223" i="70" a="1"/>
  <c r="D32" i="71" a="1"/>
  <c r="D67" i="73" a="1"/>
  <c r="D108" i="73" a="1"/>
  <c r="D45" i="73" a="1"/>
  <c r="C80" i="68" a="1"/>
  <c r="C171" i="72" a="1"/>
  <c r="D156" i="71" a="1"/>
  <c r="C115" i="72" a="1"/>
  <c r="D107" i="70" a="1"/>
  <c r="D151" i="70" a="1"/>
  <c r="D192" i="68" a="1"/>
  <c r="D47" i="73" a="1"/>
  <c r="C111" i="70" a="1"/>
  <c r="C151" i="70" a="1"/>
  <c r="D89" i="73" a="1"/>
  <c r="D121" i="71" a="1"/>
  <c r="D207" i="70" a="1"/>
  <c r="D122" i="68" a="1"/>
  <c r="D65" i="71" a="1"/>
  <c r="C103" i="70" a="1"/>
  <c r="D209" i="72" a="1"/>
  <c r="C26" i="68" a="1"/>
  <c r="C181" i="70" a="1"/>
  <c r="D215" i="72" a="1"/>
  <c r="D135" i="70" a="1"/>
  <c r="D167" i="71" a="1"/>
  <c r="D19" i="71" a="1"/>
  <c r="C149" i="70" a="1"/>
  <c r="C183" i="72" a="1"/>
  <c r="C209" i="72" a="1"/>
  <c r="D125" i="73" a="1"/>
  <c r="C118" i="68" a="1"/>
  <c r="D104" i="73" a="1"/>
  <c r="D100" i="68" a="1"/>
  <c r="C167" i="70" a="1"/>
  <c r="D222" i="68" a="1"/>
  <c r="D121" i="70" a="1"/>
  <c r="C135" i="70" a="1"/>
  <c r="D145" i="68" a="1"/>
  <c r="C29" i="72" a="1"/>
  <c r="D152" i="70" a="1"/>
  <c r="C90" i="70" a="1"/>
  <c r="D161" i="73" a="1"/>
  <c r="C205" i="68" a="1"/>
  <c r="D48" i="73" a="1"/>
  <c r="C19" i="72" a="1"/>
  <c r="D109" i="70" a="1"/>
  <c r="D26" i="73" a="1"/>
  <c r="C125" i="72" a="1"/>
  <c r="D163" i="70" a="1"/>
  <c r="D67" i="70" a="1"/>
  <c r="C85" i="68" a="1"/>
  <c r="C130" i="72" a="1"/>
  <c r="D122" i="71" a="1"/>
  <c r="D64" i="70" a="1"/>
  <c r="D96" i="68" a="1"/>
  <c r="D106" i="69" a="1"/>
  <c r="D146" i="69" a="1"/>
  <c r="D68" i="71" a="1"/>
  <c r="D38" i="73" a="1"/>
  <c r="D131" i="73" a="1"/>
  <c r="C221" i="70" a="1"/>
  <c r="D214" i="70" a="1"/>
  <c r="D116" i="70" a="1"/>
  <c r="C106" i="72" a="1"/>
  <c r="C194" i="72" a="1"/>
  <c r="D54" i="70" a="1"/>
  <c r="C113" i="68" a="1"/>
  <c r="C69" i="72" a="1"/>
  <c r="C135" i="72" a="1"/>
  <c r="C24" i="70" a="1"/>
  <c r="C34" i="68" a="1"/>
  <c r="D131" i="70" a="1"/>
  <c r="D57" i="70" a="1"/>
  <c r="C127" i="72" a="1"/>
  <c r="D32" i="69" a="1"/>
  <c r="D102" i="70" a="1"/>
  <c r="D161" i="68" a="1"/>
  <c r="C28" i="72" a="1"/>
  <c r="D224" i="70" a="1"/>
  <c r="C93" i="70" a="1"/>
  <c r="D185" i="70" a="1"/>
  <c r="C201" i="68" a="1"/>
  <c r="C200" i="68" a="1"/>
  <c r="C202" i="68" a="1"/>
  <c r="C127" i="70" a="1"/>
  <c r="C150" i="70" a="1"/>
  <c r="D153" i="70" a="1"/>
  <c r="D70" i="70" a="1"/>
  <c r="D26" i="71" a="1"/>
  <c r="C199" i="68" a="1"/>
  <c r="C98" i="72" a="1"/>
  <c r="D75" i="69" a="1"/>
  <c r="C33" i="68" a="1"/>
  <c r="C171" i="68" a="1"/>
  <c r="C96" i="68" a="1"/>
  <c r="C220" i="68" a="1"/>
  <c r="D52" i="73" a="1"/>
  <c r="D80" i="70" a="1"/>
  <c r="C150" i="72" a="1"/>
  <c r="C186" i="68" a="1"/>
  <c r="D166" i="69" a="1"/>
  <c r="C95" i="70" a="1"/>
  <c r="D102" i="68" a="1"/>
  <c r="C73" i="68" a="1"/>
  <c r="D145" i="69" a="1"/>
  <c r="D77" i="71" a="1"/>
  <c r="D140" i="73" a="1"/>
  <c r="C136" i="68" a="1"/>
  <c r="C104" i="68" a="1"/>
  <c r="D194" i="72" a="1"/>
  <c r="C89" i="68" a="1"/>
  <c r="D107" i="69" a="1"/>
  <c r="D209" i="70" a="1"/>
  <c r="D202" i="72" a="1"/>
  <c r="C162" i="72" a="1"/>
  <c r="D50" i="73" a="1"/>
  <c r="D63" i="69" a="1"/>
  <c r="D24" i="69" a="1"/>
  <c r="D158" i="73" a="1"/>
  <c r="D87" i="69" a="1"/>
  <c r="C40" i="70" a="1"/>
  <c r="D122" i="70" a="1"/>
  <c r="D90" i="73" a="1"/>
  <c r="C61" i="72" a="1"/>
  <c r="D160" i="69" a="1"/>
  <c r="D210" i="70" a="1"/>
  <c r="D201" i="72" a="1"/>
  <c r="C94" i="72" a="1"/>
  <c r="C48" i="72" a="1"/>
  <c r="D162" i="71" a="1"/>
  <c r="D76" i="69" a="1"/>
  <c r="D40" i="73" a="1"/>
  <c r="D171" i="69" a="1"/>
  <c r="C88" i="72" a="1"/>
  <c r="D142" i="68" a="1"/>
  <c r="D70" i="69" a="1"/>
  <c r="D88" i="73" a="1"/>
  <c r="D115" i="70" a="1"/>
  <c r="D65" i="73" a="1"/>
  <c r="C119" i="72" a="1"/>
  <c r="C45" i="68" a="1"/>
  <c r="C48" i="70" a="1"/>
  <c r="C84" i="68" a="1"/>
  <c r="D211" i="68" a="1"/>
  <c r="C67" i="72" a="1"/>
  <c r="D52" i="70" a="1"/>
  <c r="C75" i="70" a="1"/>
  <c r="D17" i="73" a="1"/>
  <c r="D101" i="73" a="1"/>
  <c r="D150" i="69" a="1"/>
  <c r="D22" i="70" a="1"/>
  <c r="D106" i="68" a="1"/>
  <c r="D85" i="70" a="1"/>
  <c r="C171" i="70" a="1"/>
  <c r="C93" i="68" a="1"/>
  <c r="D210" i="68" a="1"/>
  <c r="D37" i="71" a="1"/>
  <c r="C23" i="70" a="1"/>
  <c r="C120" i="70" a="1"/>
  <c r="C110" i="70" a="1"/>
  <c r="C75" i="72" a="1"/>
  <c r="D153" i="69" a="1"/>
  <c r="C81" i="70" a="1"/>
  <c r="D78" i="69" a="1"/>
  <c r="C71" i="70" a="1"/>
  <c r="D91" i="70" a="1"/>
  <c r="C91" i="70" a="1"/>
  <c r="C130" i="70" a="1"/>
  <c r="D146" i="73" a="1"/>
  <c r="C90" i="72" a="1"/>
  <c r="C34" i="70" a="1"/>
  <c r="C111" i="72" a="1"/>
  <c r="D41" i="70" a="1"/>
  <c r="D106" i="70" a="1"/>
  <c r="C39" i="68" a="1"/>
  <c r="C191" i="68" a="1"/>
  <c r="D164" i="70" a="1"/>
  <c r="C38" i="70" a="1"/>
  <c r="D190" i="68" a="1"/>
  <c r="D200" i="72" a="1"/>
  <c r="D143" i="70" a="1"/>
  <c r="D44" i="70" a="1"/>
  <c r="D133" i="69" a="1"/>
  <c r="D134" i="68" a="1"/>
  <c r="C166" i="70" a="1"/>
  <c r="C32" i="72" a="1"/>
  <c r="D142" i="71" a="1"/>
  <c r="D231" i="70" a="1"/>
  <c r="D58" i="71" a="1"/>
  <c r="D115" i="73" a="1"/>
  <c r="D44" i="73" a="1"/>
  <c r="C44" i="72" a="1"/>
  <c r="C184" i="70" a="1"/>
  <c r="D53" i="69" a="1"/>
  <c r="D218" i="72" a="1"/>
  <c r="D30" i="70" a="1"/>
  <c r="D222" i="70" a="1"/>
  <c r="D95" i="71" a="1"/>
  <c r="C51" i="70" a="1"/>
  <c r="D160" i="71" a="1"/>
  <c r="D159" i="71" a="1"/>
  <c r="D189" i="70" a="1"/>
  <c r="C123" i="68" a="1"/>
  <c r="D219" i="68" a="1"/>
  <c r="C90" i="68" a="1"/>
  <c r="D150" i="71" a="1"/>
  <c r="D217" i="70" a="1"/>
  <c r="D216" i="70" a="1"/>
  <c r="D154" i="68" a="1"/>
  <c r="D116" i="73" a="1"/>
  <c r="D171" i="70" a="1"/>
  <c r="C183" i="68" a="1"/>
  <c r="D154" i="69" a="1"/>
  <c r="D181" i="70" a="1"/>
  <c r="D31" i="71" a="1"/>
  <c r="D55" i="69" a="1"/>
  <c r="D127" i="71" a="1"/>
  <c r="D29" i="73" a="1"/>
  <c r="D73" i="73" a="1"/>
  <c r="D46" i="69" a="1"/>
  <c r="D189" i="68" a="1"/>
  <c r="D183" i="69" a="1"/>
  <c r="C208" i="72" a="1"/>
  <c r="D157" i="70" a="1"/>
  <c r="C207" i="70" a="1"/>
  <c r="D111" i="73" a="1"/>
  <c r="C204" i="70" a="1"/>
  <c r="C59" i="72" a="1"/>
  <c r="D113" i="71" a="1"/>
  <c r="D160" i="73" a="1"/>
  <c r="C29" i="68" a="1"/>
  <c r="C117" i="70" a="1"/>
  <c r="D107" i="73" a="1"/>
  <c r="D194" i="70" a="1"/>
  <c r="C22" i="68" a="1"/>
  <c r="D65" i="69" a="1"/>
  <c r="C75" i="68" a="1"/>
  <c r="C224" i="68" a="1"/>
  <c r="C166" i="68" a="1"/>
  <c r="C144" i="72" a="1"/>
  <c r="C122" i="70" a="1"/>
  <c r="D83" i="69" a="1"/>
  <c r="D58" i="70" a="1"/>
  <c r="C190" i="68" a="1"/>
  <c r="D158" i="70" a="1"/>
  <c r="D75" i="73" a="1"/>
  <c r="D89" i="70" a="1"/>
  <c r="D93" i="73" a="1"/>
  <c r="D25" i="73" a="1"/>
  <c r="D93" i="69" a="1"/>
  <c r="C213" i="70" a="1"/>
  <c r="C39" i="70" a="1"/>
  <c r="D200" i="68" a="1"/>
  <c r="C193" i="70" a="1"/>
  <c r="D200" i="70" a="1"/>
  <c r="D94" i="73" a="1"/>
  <c r="C77" i="72" a="1"/>
  <c r="C33" i="70" a="1"/>
  <c r="D155" i="70" a="1"/>
  <c r="C130" i="68" a="1"/>
  <c r="D196" i="70" a="1"/>
  <c r="M87" i="71" a="1"/>
  <c r="D140" i="71" a="1"/>
  <c r="D145" i="70" a="1"/>
  <c r="C18" i="70" a="1"/>
  <c r="C82" i="68" a="1"/>
  <c r="C124" i="68" a="1"/>
  <c r="D112" i="69" a="1"/>
  <c r="D19" i="70" a="1"/>
  <c r="C163" i="72" a="1"/>
  <c r="D43" i="71" a="1"/>
  <c r="D99" i="73" a="1"/>
  <c r="C31" i="72" a="1"/>
  <c r="C108" i="72" a="1"/>
  <c r="C18" i="68" a="1"/>
  <c r="D221" i="68" a="1"/>
  <c r="D219" i="72" a="1"/>
  <c r="D179" i="70" a="1"/>
  <c r="D115" i="69" a="1"/>
  <c r="D35" i="70" a="1"/>
  <c r="C69" i="70" a="1"/>
  <c r="D119" i="73" a="1"/>
  <c r="D84" i="73" a="1"/>
  <c r="D39" i="73" a="1"/>
  <c r="D23" i="70" a="1"/>
  <c r="C129" i="70" a="1"/>
  <c r="D62" i="69" a="1"/>
  <c r="D23" i="71" a="1"/>
  <c r="D126" i="69" a="1"/>
  <c r="D80" i="69" a="1"/>
  <c r="D73" i="71" a="1"/>
  <c r="C164" i="70" a="1"/>
  <c r="D134" i="69" a="1"/>
  <c r="C214" i="72" a="1"/>
  <c r="D159" i="70" a="1"/>
  <c r="D66" i="69" a="1"/>
  <c r="C128" i="70" a="1"/>
  <c r="C219" i="72" a="1"/>
  <c r="D20" i="70" a="1"/>
  <c r="D162" i="69" a="1"/>
  <c r="D130" i="68" a="1"/>
  <c r="D218" i="70" a="1"/>
  <c r="D172" i="69" a="1"/>
  <c r="C123" i="70" a="1"/>
  <c r="C182" i="72" a="1"/>
  <c r="C52" i="70" a="1"/>
  <c r="C129" i="68" a="1"/>
  <c r="C86" i="72" a="1"/>
  <c r="C223" i="70" a="1"/>
  <c r="D229" i="68" a="1"/>
  <c r="C192" i="68" a="1"/>
  <c r="D139" i="68" a="1"/>
  <c r="D98" i="73" a="1"/>
  <c r="C119" i="68" a="1"/>
  <c r="D146" i="71" a="1"/>
  <c r="D77" i="69" a="1"/>
  <c r="D194" i="68" a="1"/>
  <c r="C165" i="70" a="1"/>
  <c r="D172" i="70" a="1"/>
  <c r="C202" i="70" a="1"/>
  <c r="C179" i="70" a="1"/>
  <c r="D153" i="68" a="1"/>
  <c r="D141" i="71" a="1"/>
  <c r="C221" i="72" a="1"/>
  <c r="D48" i="70" a="1"/>
  <c r="D103" i="70" a="1"/>
  <c r="D123" i="73" a="1"/>
  <c r="D59" i="71" a="1"/>
  <c r="D119" i="68" a="1"/>
  <c r="C67" i="68" a="1"/>
  <c r="C37" i="72" a="1"/>
  <c r="C38" i="68" a="1"/>
  <c r="D202" i="70" a="1"/>
  <c r="D124" i="69" a="1"/>
  <c r="C118" i="70" a="1"/>
  <c r="C49" i="68" a="1"/>
  <c r="D199" i="68" a="1"/>
  <c r="C64" i="72" a="1"/>
  <c r="C141" i="68" a="1"/>
  <c r="D51" i="69" a="1"/>
  <c r="D103" i="69" a="1"/>
  <c r="D79" i="69" a="1"/>
  <c r="C216" i="68" a="1"/>
  <c r="C54" i="72" a="1"/>
  <c r="C32" i="68" a="1"/>
  <c r="D19" i="73" a="1"/>
  <c r="D40" i="69" a="1"/>
  <c r="D158" i="68" a="1"/>
  <c r="C151" i="72" a="1"/>
  <c r="D35" i="71" a="1"/>
  <c r="C138" i="72" a="1"/>
  <c r="D34" i="71" a="1"/>
  <c r="D77" i="70" a="1"/>
  <c r="D123" i="68" a="1"/>
  <c r="D60" i="71" a="1"/>
  <c r="D123" i="71" a="1"/>
  <c r="D164" i="73" a="1"/>
  <c r="D23" i="69" a="1"/>
  <c r="C70" i="72" a="1"/>
  <c r="D142" i="69" a="1"/>
  <c r="C57" i="72" a="1"/>
  <c r="C94" i="70" a="1"/>
  <c r="D225" i="72" a="1"/>
  <c r="C217" i="68" a="1"/>
  <c r="D199" i="72" a="1"/>
  <c r="D131" i="68" a="1"/>
  <c r="D29" i="71" a="1"/>
  <c r="C100" i="68" a="1"/>
  <c r="C112" i="68" a="1"/>
  <c r="C122" i="72" a="1"/>
  <c r="D168" i="69" a="1"/>
  <c r="C37" i="70" a="1"/>
  <c r="C104" i="70" a="1"/>
  <c r="C189" i="68" a="1"/>
  <c r="C53" i="72" a="1"/>
  <c r="D205" i="72" a="1"/>
  <c r="C183" i="70" a="1"/>
  <c r="D158" i="69" a="1"/>
  <c r="C86" i="70" a="1"/>
  <c r="D29" i="70" a="1"/>
  <c r="D191" i="70" a="1"/>
  <c r="D168" i="68" a="1"/>
  <c r="D85" i="69" a="1"/>
  <c r="D42" i="71" a="1"/>
  <c r="D198" i="72" a="1"/>
  <c r="D141" i="73" a="1"/>
  <c r="D98" i="68" a="1"/>
  <c r="C191" i="72" a="1"/>
  <c r="C226" i="68" a="1"/>
  <c r="C188" i="72" a="1"/>
  <c r="D231" i="72" a="1"/>
  <c r="C100" i="70" a="1"/>
  <c r="D42" i="69" a="1"/>
  <c r="D101" i="69" a="1"/>
  <c r="D162" i="68" a="1"/>
  <c r="D84" i="71" a="1"/>
  <c r="C214" i="68" a="1"/>
  <c r="D193" i="68" a="1"/>
  <c r="C223" i="68" a="1"/>
  <c r="D105" i="69" a="1"/>
  <c r="D140" i="70" a="1"/>
  <c r="D40" i="71" a="1"/>
  <c r="C35" i="72" a="1"/>
  <c r="D222" i="72" a="1"/>
  <c r="C106" i="70" a="1"/>
  <c r="D97" i="68" a="1"/>
  <c r="C104" i="72" a="1"/>
  <c r="D137" i="73" a="1"/>
  <c r="C164" i="68" a="1"/>
  <c r="C76" i="72" a="1"/>
  <c r="D176" i="70" a="1"/>
  <c r="C110" i="68" a="1"/>
  <c r="D138" i="69" a="1"/>
  <c r="D70" i="73" a="1"/>
  <c r="D93" i="71" a="1"/>
  <c r="C61" i="68" a="1"/>
  <c r="D162" i="73" a="1"/>
  <c r="D230" i="70" a="1"/>
  <c r="C140" i="68" a="1"/>
  <c r="D117" i="69" a="1"/>
  <c r="D165" i="71" a="1"/>
  <c r="C147" i="70" a="1"/>
  <c r="D155" i="71" a="1"/>
  <c r="C161" i="72" a="1"/>
  <c r="D101" i="68" a="1"/>
  <c r="D203" i="70" a="1"/>
  <c r="D102" i="71" a="1"/>
  <c r="C58" i="68" a="1"/>
  <c r="C19" i="70" a="1"/>
  <c r="D149" i="71" a="1"/>
  <c r="C82" i="70" a="1"/>
  <c r="C124" i="70" a="1"/>
  <c r="C60" i="72" a="1"/>
  <c r="D76" i="71" a="1"/>
  <c r="D182" i="70" a="1"/>
  <c r="D65" i="70" a="1"/>
  <c r="D89" i="71" a="1"/>
  <c r="D54" i="69" a="1"/>
  <c r="C83" i="70" a="1"/>
  <c r="D143" i="71" a="1"/>
  <c r="C41" i="70" a="1"/>
  <c r="D84" i="70" a="1"/>
  <c r="C113" i="72" a="1"/>
  <c r="C153" i="72" a="1"/>
  <c r="D164" i="71" a="1"/>
  <c r="D49" i="71" a="1"/>
  <c r="D96" i="73" a="1"/>
  <c r="C136" i="70" a="1"/>
  <c r="C91" i="68" a="1"/>
  <c r="C193" i="68" a="1"/>
  <c r="D125" i="69" a="1"/>
  <c r="D148" i="69" a="1"/>
  <c r="C188" i="70" a="1"/>
  <c r="C30" i="70" a="1"/>
  <c r="C124" i="72" a="1"/>
  <c r="D130" i="71" a="1"/>
  <c r="D188" i="70" a="1"/>
  <c r="D173" i="69" a="1"/>
  <c r="D61" i="71" a="1"/>
  <c r="C49" i="70" a="1"/>
  <c r="D39" i="71" a="1"/>
  <c r="C217" i="72" a="1"/>
  <c r="D20" i="73" a="1"/>
  <c r="D79" i="70" a="1"/>
  <c r="D111" i="70" a="1"/>
  <c r="D110" i="73" a="1"/>
  <c r="C62" i="70" a="1"/>
  <c r="D30" i="73" a="1"/>
  <c r="D25" i="70" a="1"/>
  <c r="C180" i="68" a="1"/>
  <c r="D66" i="73" a="1"/>
  <c r="C173" i="70" a="1"/>
  <c r="C107" i="70" a="1"/>
  <c r="D114" i="70" a="1"/>
  <c r="C134" i="72" a="1"/>
  <c r="C55" i="72" a="1"/>
  <c r="C67" i="70" a="1"/>
  <c r="D213" i="70" a="1"/>
  <c r="C165" i="72" a="1"/>
  <c r="C109" i="72" a="1"/>
  <c r="D153" i="71" a="1"/>
  <c r="D53" i="71" a="1"/>
  <c r="C144" i="68" a="1"/>
  <c r="D189" i="72" a="1"/>
  <c r="D151" i="73" a="1"/>
  <c r="C103" i="72" a="1"/>
  <c r="C79" i="68" a="1"/>
  <c r="D23" i="73" a="1"/>
  <c r="D137" i="69" a="1"/>
  <c r="C168" i="72" a="1"/>
  <c r="D61" i="70" a="1"/>
  <c r="D129" i="73" a="1"/>
  <c r="D31" i="73" a="1"/>
  <c r="C172" i="72" a="1"/>
  <c r="D56" i="71" a="1"/>
  <c r="C203" i="72" a="1"/>
  <c r="C115" i="68" a="1"/>
  <c r="D79" i="71" a="1"/>
  <c r="D56" i="70" a="1"/>
  <c r="D38" i="71" a="1"/>
  <c r="D77" i="73" a="1"/>
  <c r="D150" i="68" a="1"/>
  <c r="C102" i="70" a="1"/>
  <c r="C44" i="70" a="1"/>
  <c r="C163" i="70" a="1"/>
  <c r="C185" i="70" a="1"/>
  <c r="C175" i="70" a="1"/>
  <c r="C126" i="68" a="1"/>
  <c r="D125" i="70" a="1"/>
  <c r="C206" i="72" a="1"/>
  <c r="C154" i="68" a="1"/>
  <c r="D78" i="71" a="1"/>
  <c r="C197" i="70" a="1"/>
  <c r="D69" i="70" a="1"/>
  <c r="D64" i="71" a="1"/>
  <c r="C56" i="72" a="1"/>
  <c r="C162" i="68" a="1"/>
  <c r="C118" i="72" a="1"/>
  <c r="D105" i="73" a="1"/>
  <c r="D190" i="72" a="1"/>
  <c r="C53" i="70" a="1"/>
  <c r="C181" i="68" a="1"/>
  <c r="C98" i="70" a="1"/>
  <c r="C132" i="68" a="1"/>
  <c r="D46" i="70" a="1"/>
  <c r="D168" i="70" a="1"/>
  <c r="C200" i="72" a="1"/>
  <c r="C135" i="68" a="1"/>
  <c r="C150" i="68" a="1"/>
  <c r="D67" i="69" a="1"/>
  <c r="D205" i="70" a="1"/>
  <c r="D173" i="70" a="1"/>
  <c r="D122" i="73" a="1"/>
  <c r="D224" i="68" a="1"/>
  <c r="C174" i="68" a="1"/>
  <c r="D108" i="68" a="1"/>
  <c r="C211" i="72" a="1"/>
  <c r="D60" i="73" a="1"/>
  <c r="D44" i="69" a="1"/>
  <c r="D139" i="71" a="1"/>
  <c r="D62" i="71" a="1"/>
  <c r="C82" i="72" a="1"/>
  <c r="C59" i="68" a="1"/>
  <c r="C215" i="70" a="1"/>
  <c r="C161" i="68" a="1"/>
  <c r="D227" i="68" a="1"/>
  <c r="D175" i="69" a="1"/>
  <c r="C196" i="70" a="1"/>
  <c r="D119" i="71" a="1"/>
  <c r="C159" i="72" a="1"/>
  <c r="D66" i="70" a="1"/>
  <c r="C202" i="72" a="1"/>
  <c r="D144" i="70" a="1"/>
  <c r="D108" i="71" a="1"/>
  <c r="D128" i="68" a="1"/>
  <c r="C228" i="68" a="1"/>
  <c r="D210" i="72" a="1"/>
  <c r="C225" i="72" a="1"/>
  <c r="C81" i="72" a="1"/>
  <c r="D204" i="70" a="1"/>
  <c r="C185" i="72" a="1"/>
  <c r="C174" i="70" a="1"/>
  <c r="D82" i="70" a="1"/>
  <c r="D94" i="70" a="1"/>
  <c r="C122" i="68" a="1"/>
  <c r="D69" i="71" a="1"/>
  <c r="D83" i="73" a="1"/>
  <c r="C125" i="70" a="1"/>
  <c r="C108" i="70" a="1"/>
  <c r="D215" i="68" a="1"/>
  <c r="D64" i="69" a="1"/>
  <c r="D31" i="70" a="1"/>
  <c r="D160" i="70" a="1"/>
  <c r="C181" i="72" a="1"/>
  <c r="D90" i="70" a="1"/>
  <c r="C120" i="68" a="1"/>
  <c r="D113" i="73" a="1"/>
  <c r="D137" i="71" a="1"/>
  <c r="D100" i="71" a="1"/>
  <c r="C204" i="68" a="1"/>
  <c r="C24" i="68" a="1"/>
  <c r="D18" i="73" a="1"/>
  <c r="C221" i="68" a="1"/>
  <c r="C58" i="70" a="1"/>
  <c r="D104" i="69" a="1"/>
  <c r="C33" i="72" a="1"/>
  <c r="D34" i="73" a="1"/>
  <c r="C59" i="70" a="1"/>
  <c r="D156" i="69" a="1"/>
  <c r="C173" i="68" a="1"/>
  <c r="C190" i="72" a="1"/>
  <c r="D62" i="70" a="1"/>
  <c r="D197" i="70" a="1"/>
  <c r="D91" i="71" a="1"/>
  <c r="D27" i="69" a="1"/>
  <c r="D167" i="69" a="1"/>
  <c r="D80" i="71" a="1"/>
  <c r="C229" i="72" a="1"/>
  <c r="D138" i="68" a="1"/>
  <c r="D136" i="71" a="1"/>
  <c r="C210" i="70" a="1"/>
  <c r="D36" i="73" a="1"/>
  <c r="D169" i="68" a="1"/>
  <c r="C23" i="72" a="1"/>
  <c r="D153" i="73" a="1"/>
  <c r="D165" i="73" a="1"/>
  <c r="C201" i="70" a="1"/>
  <c r="D18" i="70" a="1"/>
  <c r="D101" i="71" a="1"/>
  <c r="C41" i="72" a="1"/>
  <c r="C112" i="70" a="1"/>
  <c r="C197" i="72" a="1"/>
  <c r="D229" i="72" a="1"/>
  <c r="D147" i="69" a="1"/>
  <c r="C105" i="70" a="1"/>
  <c r="C93" i="72" a="1"/>
  <c r="D58" i="69" a="1"/>
  <c r="C101" i="68" a="1"/>
  <c r="C141" i="70" a="1"/>
  <c r="D51" i="71" a="1"/>
  <c r="C168" i="70" a="1"/>
  <c r="C222" i="70" a="1"/>
  <c r="C36" i="70" a="1"/>
  <c r="C222" i="72" a="1"/>
  <c r="D177" i="69" a="1"/>
  <c r="D185" i="68" a="1"/>
  <c r="C176" i="68" a="1"/>
  <c r="D33" i="69" a="1"/>
  <c r="D95" i="68" a="1"/>
  <c r="D124" i="71" a="1"/>
  <c r="D71" i="71" a="1"/>
  <c r="D33" i="70" a="1"/>
  <c r="C129" i="72" a="1"/>
  <c r="D69" i="73" a="1"/>
  <c r="D121" i="73" a="1"/>
  <c r="C143" i="72" a="1"/>
  <c r="C99" i="72" a="1"/>
  <c r="C56" i="70" a="1"/>
  <c r="C125" i="68" a="1"/>
  <c r="C131" i="68" a="1"/>
  <c r="D161" i="71" a="1"/>
  <c r="D206" i="70" a="1"/>
  <c r="C114" i="72" a="1"/>
  <c r="D97" i="70" a="1"/>
  <c r="C155" i="72" a="1"/>
  <c r="D163" i="68" a="1"/>
  <c r="C156" i="68" a="1"/>
  <c r="D88" i="71" a="1"/>
  <c r="D159" i="68" a="1"/>
  <c r="C193" i="72" a="1"/>
  <c r="D69" i="69" a="1"/>
  <c r="C149" i="72" a="1"/>
  <c r="C121" i="72" a="1"/>
  <c r="D164" i="68" a="1"/>
  <c r="D79" i="73" a="1"/>
  <c r="C26" i="72" a="1"/>
  <c r="D228" i="68" a="1"/>
  <c r="C152" i="68" a="1"/>
  <c r="C142" i="70" a="1"/>
  <c r="C66" i="72" a="1"/>
  <c r="C116" i="70" a="1"/>
  <c r="D95" i="69" a="1"/>
  <c r="D149" i="68" a="1"/>
  <c r="C54" i="68" a="1"/>
  <c r="D28" i="71" a="1"/>
  <c r="C94" i="68" a="1"/>
  <c r="C127" i="68" a="1"/>
  <c r="D121" i="69" a="1"/>
  <c r="D117" i="70" a="1"/>
  <c r="C55" i="68" a="1"/>
  <c r="C27" i="68" a="1"/>
  <c r="D72" i="70" a="1"/>
  <c r="D106" i="73" a="1"/>
  <c r="C64" i="70" a="1"/>
  <c r="D114" i="73" a="1"/>
  <c r="D63" i="70" a="1"/>
  <c r="D161" i="70" a="1"/>
  <c r="D91" i="73" a="1"/>
  <c r="D103" i="73" a="1"/>
  <c r="C218" i="70" a="1"/>
  <c r="D157" i="71" a="1"/>
  <c r="D147" i="70" a="1"/>
  <c r="C189" i="72" a="1"/>
  <c r="C22" i="72" a="1"/>
  <c r="C146" i="68" a="1"/>
  <c r="D73" i="70" a="1"/>
  <c r="D50" i="70" a="1"/>
  <c r="D118" i="71" a="1"/>
  <c r="D127" i="68" a="1"/>
  <c r="D36" i="71" a="1"/>
  <c r="C81" i="68" a="1"/>
  <c r="D195" i="70" a="1"/>
  <c r="C87" i="72" a="1"/>
  <c r="C107" i="68" a="1"/>
  <c r="C227" i="68" a="1"/>
  <c r="D141" i="68" a="1"/>
  <c r="C223" i="72" a="1"/>
  <c r="D74" i="70" a="1"/>
  <c r="D124" i="73" a="1"/>
  <c r="C40" i="68" a="1"/>
  <c r="D22" i="71" a="1"/>
  <c r="D159" i="73" a="1"/>
  <c r="C199" i="70" a="1"/>
  <c r="D187" i="70" a="1"/>
  <c r="C198" i="70" a="1"/>
  <c r="C31" i="70" a="1"/>
  <c r="D150" i="73" a="1"/>
  <c r="C166" i="72" a="1"/>
  <c r="D88" i="70" a="1"/>
  <c r="D42" i="70" a="1"/>
  <c r="D203" i="68" a="1"/>
  <c r="D148" i="73" a="1"/>
  <c r="C198" i="72" a="1"/>
  <c r="C204" i="72" a="1"/>
  <c r="D112" i="68" a="1"/>
  <c r="D28" i="70" a="1"/>
  <c r="D47" i="70" a="1"/>
  <c r="C103" i="68" a="1"/>
  <c r="D40" i="70" a="1"/>
  <c r="C97" i="68" a="1"/>
  <c r="D99" i="68" a="1"/>
  <c r="D46" i="71" a="1"/>
  <c r="C63" i="70" a="1"/>
  <c r="C101" i="70" a="1"/>
  <c r="C88" i="68" a="1"/>
  <c r="D143" i="73" a="1"/>
  <c r="D62" i="73" a="1"/>
  <c r="D169" i="71" a="1"/>
  <c r="D24" i="71" a="1"/>
  <c r="C137" i="72" a="1"/>
  <c r="C72" i="70" a="1"/>
  <c r="C110" i="72" a="1"/>
  <c r="C76" i="68" a="1"/>
  <c r="C230" i="72" a="1"/>
  <c r="D169" i="70" a="1"/>
  <c r="C83" i="68" a="1"/>
  <c r="C50" i="72" a="1"/>
  <c r="C154" i="72" a="1"/>
  <c r="D207" i="68" a="1"/>
  <c r="C114" i="70" a="1"/>
  <c r="D96" i="70" a="1"/>
  <c r="D81" i="69" a="1"/>
  <c r="D179" i="69" a="1"/>
  <c r="D36" i="70" a="1"/>
  <c r="C203" i="70" a="1"/>
  <c r="D52" i="71" a="1"/>
  <c r="D163" i="71" a="1"/>
  <c r="C36" i="68" a="1"/>
  <c r="D118" i="69" a="1"/>
  <c r="C199" i="72" a="1"/>
  <c r="C142" i="68" a="1"/>
  <c r="C128" i="68" a="1"/>
  <c r="C121" i="70" a="1"/>
  <c r="D56" i="73" a="1"/>
  <c r="D161" i="69" a="1"/>
  <c r="D148" i="71" a="1"/>
  <c r="D195" i="68" a="1"/>
  <c r="D134" i="73" a="1"/>
  <c r="D151" i="68" a="1"/>
  <c r="D133" i="68" a="1"/>
  <c r="C231" i="70" a="1"/>
  <c r="C182" i="70" a="1"/>
  <c r="D64" i="73" a="1"/>
  <c r="C132" i="70" a="1"/>
  <c r="D48" i="71" a="1"/>
  <c r="D220" i="70" a="1"/>
  <c r="D36" i="69" a="1"/>
  <c r="D128" i="70" a="1"/>
  <c r="D149" i="69" a="1"/>
  <c r="D26" i="70" a="1"/>
  <c r="D129" i="69" a="1"/>
  <c r="C74" i="68" a="1"/>
  <c r="D146" i="70" a="1"/>
  <c r="C196" i="68" a="1"/>
  <c r="D116" i="68" a="1"/>
  <c r="D76" i="70" a="1"/>
  <c r="D49" i="73" a="1"/>
  <c r="C146" i="70" a="1"/>
  <c r="D82" i="71" a="1"/>
  <c r="D25" i="71" a="1"/>
  <c r="C177" i="70" a="1"/>
  <c r="C25" i="68" a="1"/>
  <c r="C101" i="72" a="1"/>
  <c r="D112" i="71" a="1"/>
  <c r="D188" i="68" a="1"/>
  <c r="C217" i="70" a="1"/>
  <c r="D72" i="69" a="1"/>
  <c r="D136" i="68" a="1"/>
  <c r="D93" i="70" a="1"/>
  <c r="D174" i="70" a="1"/>
  <c r="C178" i="68" a="1"/>
  <c r="C212" i="70" a="1"/>
  <c r="D41" i="69" a="1"/>
  <c r="D45" i="70" a="1"/>
  <c r="C157" i="70" a="1"/>
  <c r="C168" i="68" a="1"/>
  <c r="C38" i="72" a="1"/>
  <c r="C211" i="70" a="1"/>
  <c r="D22" i="69" a="1"/>
  <c r="C225" i="68" a="1"/>
  <c r="C22" i="70" a="1"/>
  <c r="D155" i="68" a="1"/>
  <c r="C140" i="72" a="1"/>
  <c r="D110" i="69" a="1"/>
  <c r="D149" i="73" a="1"/>
  <c r="C80" i="72" a="1"/>
  <c r="C43" i="68" a="1"/>
  <c r="C147" i="68" a="1"/>
  <c r="D163" i="73" a="1"/>
  <c r="D190" i="70" a="1"/>
  <c r="D80" i="73" a="1"/>
  <c r="C29" i="70" a="1"/>
  <c r="C43" i="72" a="1"/>
  <c r="D140" i="68" a="1"/>
  <c r="D137" i="68" a="1"/>
  <c r="D201" i="68" a="1"/>
  <c r="D186" i="68" a="1"/>
  <c r="D178" i="69" a="1"/>
  <c r="D198" i="70" a="1"/>
  <c r="D25" i="69" a="1"/>
  <c r="D87" i="70" a="1"/>
  <c r="D67" i="71" a="1"/>
  <c r="D109" i="71" a="1"/>
  <c r="D111" i="68" a="1"/>
  <c r="C219" i="68" a="1"/>
  <c r="C46" i="68" a="1"/>
  <c r="D103" i="71" a="1"/>
  <c r="C167" i="68" a="1"/>
  <c r="C46" i="72" a="1"/>
  <c r="D125" i="68" a="1"/>
  <c r="D63" i="71" a="1"/>
  <c r="C136" i="72" a="1"/>
  <c r="D127" i="73" a="1"/>
  <c r="C189" i="70" a="1"/>
  <c r="C35" i="70" a="1"/>
  <c r="D118" i="70" a="1"/>
  <c r="C156" i="72" a="1"/>
  <c r="D187" i="72" a="1"/>
  <c r="D113" i="69" a="1"/>
  <c r="D103" i="68" a="1"/>
  <c r="D157" i="73" a="1"/>
  <c r="D213" i="72" a="1"/>
  <c r="C21" i="70" a="1"/>
  <c r="D76" i="73" a="1"/>
  <c r="D54" i="71" a="1"/>
  <c r="D226" i="72" a="1"/>
  <c r="D20" i="69" a="1"/>
  <c r="D195" i="72" a="1"/>
  <c r="D96" i="71" a="1"/>
  <c r="D17" i="69" a="1"/>
  <c r="D156" i="73" a="1"/>
  <c r="D144" i="68" a="1"/>
  <c r="C72" i="72" a="1"/>
  <c r="D166" i="70" a="1"/>
  <c r="C145" i="70" a="1"/>
  <c r="C68" i="68" a="1"/>
  <c r="C149" i="68" a="1"/>
  <c r="C62" i="68" a="1"/>
  <c r="D104" i="68" a="1"/>
  <c r="D71" i="69" a="1"/>
  <c r="D37" i="69" a="1"/>
  <c r="D21" i="69" a="1"/>
  <c r="D162" i="70" a="1"/>
  <c r="D191" i="68" a="1"/>
  <c r="C230" i="70" a="1"/>
  <c r="D93" i="68" a="1"/>
  <c r="D141" i="70" a="1"/>
  <c r="C117" i="68" a="1"/>
  <c r="D47" i="69" a="1"/>
  <c r="D183" i="70" a="1"/>
  <c r="D230" i="68" a="1"/>
  <c r="D38" i="69" a="1"/>
  <c r="D75" i="70" a="1"/>
  <c r="D110" i="71" a="1"/>
  <c r="C180" i="72" a="1"/>
  <c r="D34" i="70" a="1"/>
  <c r="D152" i="69" a="1"/>
  <c r="D180" i="69" a="1"/>
  <c r="D126" i="73" a="1"/>
  <c r="D105" i="71" a="1"/>
  <c r="C201" i="72" a="1"/>
  <c r="C72" i="68" a="1"/>
  <c r="C133" i="68" a="1"/>
  <c r="C203" i="68" a="1"/>
  <c r="C28" i="70" a="1"/>
  <c r="D68" i="73" a="1"/>
  <c r="C128" i="72" a="1"/>
  <c r="D21" i="71" a="1"/>
  <c r="D129" i="71" a="1"/>
  <c r="C173" i="72" a="1"/>
  <c r="C23" i="68" a="1"/>
  <c r="D134" i="71" a="1"/>
  <c r="C194" i="70" a="1"/>
  <c r="C147" i="72" a="1"/>
  <c r="D132" i="73" a="1"/>
  <c r="D29" i="69" a="1"/>
  <c r="C190" i="70" a="1"/>
  <c r="D30" i="71" a="1"/>
  <c r="C157" i="68" a="1"/>
  <c r="D133" i="70" a="1"/>
  <c r="D70" i="71" a="1"/>
  <c r="C172" i="70" a="1"/>
  <c r="D72" i="71" a="1"/>
  <c r="C225" i="70" a="1"/>
  <c r="D39" i="70" a="1"/>
  <c r="D71" i="73" a="1"/>
  <c r="D86" i="73" a="1"/>
  <c r="C50" i="68" a="1"/>
  <c r="C97" i="70" a="1"/>
  <c r="D217" i="72" a="1"/>
  <c r="C112" i="72" a="1"/>
  <c r="C30" i="72" a="1"/>
  <c r="C25" i="70" a="1"/>
  <c r="C53" i="68" a="1"/>
  <c r="D193" i="70" a="1"/>
  <c r="C19" i="68" a="1"/>
  <c r="D203" i="72" a="1"/>
  <c r="C83" i="72" a="1"/>
  <c r="D32" i="73" a="1"/>
  <c r="D55" i="71" a="1"/>
  <c r="D33" i="73" a="1"/>
  <c r="C87" i="68" a="1"/>
  <c r="D169" i="73" a="1"/>
  <c r="D143" i="69" a="1"/>
  <c r="D131" i="69" a="1"/>
  <c r="D82" i="69" a="1"/>
  <c r="C156" i="70" a="1"/>
  <c r="D74" i="71" a="1"/>
  <c r="D199" i="70" a="1"/>
  <c r="D60" i="69" a="1"/>
  <c r="C143" i="70" a="1"/>
  <c r="C197" i="68" a="1"/>
  <c r="C65" i="72" a="1"/>
  <c r="D201" i="70" a="1"/>
  <c r="D120" i="73" a="1"/>
  <c r="C209" i="68" a="1"/>
  <c r="C115" i="70" a="1"/>
  <c r="D101" i="70" a="1"/>
  <c r="C98" i="68" a="1"/>
  <c r="C86" i="68" a="1"/>
  <c r="D132" i="70" a="1"/>
  <c r="C20" i="72" a="1"/>
  <c r="D24" i="70" a="1"/>
  <c r="C27" i="70" a="1"/>
  <c r="D53" i="70" a="1"/>
  <c r="C91" i="72" a="1"/>
  <c r="D83" i="71" a="1"/>
  <c r="C179" i="72" a="1"/>
  <c r="C25" i="72" a="1"/>
  <c r="D61" i="73" a="1"/>
  <c r="C216" i="72" a="1"/>
  <c r="D74" i="73" a="1"/>
  <c r="D118" i="68" a="1"/>
  <c r="D63" i="73" a="1"/>
  <c r="D61" i="69" a="1"/>
  <c r="D52" i="69" a="1"/>
  <c r="C153" i="68" a="1"/>
  <c r="C218" i="68" a="1"/>
  <c r="C108" i="68" a="1"/>
  <c r="C21" i="72" a="1"/>
  <c r="C208" i="68" a="1"/>
  <c r="D154" i="70" a="1"/>
  <c r="D126" i="70" a="1"/>
  <c r="D112" i="73" a="1"/>
  <c r="D221" i="72" a="1"/>
  <c r="C77" i="70" a="1"/>
  <c r="C106" i="68" a="1"/>
  <c r="D110" i="68" a="1"/>
  <c r="C114" i="68" a="1"/>
  <c r="D117" i="73" a="1"/>
  <c r="D228" i="70" a="1"/>
  <c r="D49" i="69" a="1"/>
  <c r="D211" i="70" a="1"/>
  <c r="D135" i="73" a="1"/>
  <c r="D37" i="73" a="1"/>
  <c r="C215" i="68" a="1"/>
  <c r="D49" i="70" a="1"/>
  <c r="D192" i="72" a="1"/>
  <c r="C65" i="70" a="1"/>
  <c r="C153" i="70" a="1"/>
  <c r="D215" i="70" a="1"/>
  <c r="D92" i="73" a="1"/>
  <c r="D164" i="69" a="1"/>
  <c r="D122" i="69" a="1"/>
  <c r="D20" i="71" a="1"/>
  <c r="D123" i="69" a="1"/>
  <c r="D120" i="71" a="1"/>
  <c r="D147" i="68" a="1"/>
  <c r="C89" i="72" a="1"/>
  <c r="C79" i="72" a="1"/>
  <c r="D57" i="73" a="1"/>
  <c r="D86" i="71" a="1"/>
  <c r="D197" i="68" a="1"/>
  <c r="D142" i="70" a="1"/>
  <c r="C137" i="68" a="1"/>
  <c r="D92" i="69" a="1"/>
  <c r="D108" i="69" a="1"/>
  <c r="C84" i="72" a="1"/>
  <c r="C74" i="72" a="1"/>
  <c r="D48" i="69" a="1"/>
  <c r="C54" i="70" a="1"/>
  <c r="D216" i="68" a="1"/>
  <c r="D57" i="71" a="1"/>
  <c r="C77" i="68" a="1"/>
  <c r="D205" i="68" a="1"/>
  <c r="D58" i="73" a="1"/>
  <c r="C52" i="72" a="1"/>
  <c r="C184" i="68" a="1"/>
  <c r="C213" i="68" a="1"/>
  <c r="C200" i="70" a="1"/>
  <c r="D53" i="73" a="1"/>
  <c r="D138" i="70" a="1"/>
  <c r="C191" i="70" a="1"/>
  <c r="D132" i="69" a="1"/>
  <c r="C140" i="70" a="1"/>
  <c r="C40" i="72" a="1"/>
  <c r="D102" i="73" a="1"/>
  <c r="D214" i="68" a="1"/>
  <c r="D47" i="71" a="1"/>
  <c r="D50" i="71" a="1"/>
  <c r="C55" i="70" a="1"/>
  <c r="D197" i="72" a="1"/>
  <c r="D166" i="73" a="1"/>
  <c r="D95" i="70" a="1"/>
  <c r="D135" i="71" a="1"/>
  <c r="D24" i="73" a="1"/>
  <c r="C60" i="70" a="1"/>
  <c r="D211" i="72" a="1"/>
  <c r="C192" i="70" a="1"/>
  <c r="C87" i="70" a="1"/>
  <c r="C186" i="72" a="1"/>
  <c r="C105" i="72" a="1"/>
  <c r="D51" i="70" a="1"/>
  <c r="C102" i="68" a="1"/>
  <c r="D206" i="68" a="1"/>
  <c r="C182" i="68" a="1"/>
  <c r="D220" i="72" a="1"/>
  <c r="D104" i="71" a="1"/>
  <c r="D213" i="68" a="1"/>
  <c r="C152" i="70" a="1"/>
  <c r="D196" i="72" a="1"/>
  <c r="D225" i="68" a="1"/>
  <c r="D33" i="71" a="1"/>
  <c r="D120" i="68" a="1"/>
  <c r="C205" i="70" a="1"/>
  <c r="D126" i="71" a="1"/>
  <c r="C120" i="72" a="1"/>
  <c r="D178" i="70" a="1"/>
  <c r="D105" i="68" a="1"/>
  <c r="D35" i="69" a="1"/>
  <c r="C74" i="70" a="1"/>
  <c r="D144" i="73" a="1"/>
  <c r="D94" i="71" a="1"/>
  <c r="D148" i="68" a="1"/>
  <c r="D165" i="70" a="1"/>
  <c r="D111" i="71" a="1"/>
  <c r="D114" i="71" a="1"/>
  <c r="D132" i="68" a="1"/>
  <c r="C148" i="68" a="1"/>
  <c r="D86" i="69" a="1"/>
  <c r="C142" i="72" a="1"/>
  <c r="D114" i="69" a="1"/>
  <c r="C47" i="70" a="1"/>
  <c r="C45" i="72" a="1"/>
  <c r="C133" i="72" a="1"/>
  <c r="D105" i="70" a="1"/>
  <c r="D56" i="69" a="1"/>
  <c r="C31" i="68" a="1"/>
  <c r="C37" i="68" a="1"/>
  <c r="C207" i="72" a="1"/>
  <c r="D109" i="73" a="1"/>
  <c r="D41" i="71" a="1"/>
  <c r="C159" i="68" a="1"/>
  <c r="D85" i="73" a="1"/>
  <c r="D83" i="70" a="1"/>
  <c r="D51" i="73" a="1"/>
  <c r="D106" i="71" a="1"/>
  <c r="D87" i="73" a="1"/>
  <c r="C175" i="72" a="1"/>
  <c r="D73" i="69" a="1"/>
  <c r="D131" i="71" a="1"/>
  <c r="C47" i="68" a="1"/>
  <c r="C212" i="68" a="1"/>
  <c r="C224" i="72" a="1"/>
  <c r="D169" i="69" a="1"/>
  <c r="D208" i="68" a="1"/>
  <c r="D212" i="68" a="1"/>
  <c r="D174" i="69" a="1"/>
  <c r="C192" i="72" a="1"/>
  <c r="D98" i="70" a="1"/>
  <c r="D84" i="69" a="1"/>
  <c r="C96" i="72" a="1"/>
  <c r="C50" i="70" a="1"/>
  <c r="D104" i="70" a="1"/>
  <c r="C148" i="72" a="1"/>
  <c r="C196" i="72" a="1"/>
  <c r="D191" i="72" a="1"/>
  <c r="C167" i="72" a="1"/>
  <c r="C64" i="68" a="1"/>
  <c r="C80" i="70" a="1"/>
  <c r="D18" i="69" a="1"/>
  <c r="D150" i="70" a="1"/>
  <c r="D158" i="71" a="1"/>
  <c r="C73" i="72" a="1"/>
  <c r="C214" i="70" a="1"/>
  <c r="D129" i="68" a="1"/>
  <c r="C164" i="72" a="1"/>
  <c r="C34" i="72" a="1"/>
  <c r="D144" i="71" a="1"/>
  <c r="C35" i="68" a="1"/>
  <c r="D139" i="69" a="1"/>
  <c r="C113" i="70" a="1"/>
  <c r="C180" i="70" a="1"/>
  <c r="D226" i="68" a="1"/>
  <c r="C172" i="68" a="1"/>
  <c r="D120" i="70" a="1"/>
  <c r="D208" i="72" a="1"/>
  <c r="D119" i="70" a="1"/>
  <c r="D206" i="72" a="1"/>
  <c r="C216" i="70" a="1"/>
  <c r="D110" i="70" a="1"/>
  <c r="C226" i="72" a="1"/>
  <c r="D159" i="69" a="1"/>
  <c r="C66" i="68" a="1"/>
  <c r="D214" i="72" a="1"/>
  <c r="C57" i="70" a="1"/>
  <c r="C228" i="72" a="1"/>
  <c r="D113" i="68" a="1"/>
  <c r="C131" i="70" a="1"/>
  <c r="D116" i="71" a="1"/>
  <c r="D167" i="73" a="1"/>
  <c r="D138" i="73" a="1"/>
  <c r="C186" i="70" a="1"/>
  <c r="C111" i="68" a="1"/>
  <c r="C176" i="72" a="1"/>
  <c r="C51" i="72" a="1"/>
  <c r="D156" i="70" a="1"/>
  <c r="D38" i="70" a="1"/>
  <c r="D226" i="70" a="1"/>
  <c r="C71" i="68" a="1"/>
  <c r="D27" i="70" a="1"/>
  <c r="C155" i="68" a="1"/>
  <c r="D135" i="68" a="1"/>
  <c r="C146" i="72" a="1"/>
  <c r="D27" i="71" a="1"/>
  <c r="D22" i="73" a="1"/>
  <c r="C134" i="68" a="1"/>
  <c r="C222" i="68" a="1"/>
  <c r="C208" i="70" a="1"/>
  <c r="D82" i="73" a="1"/>
  <c r="D30" i="69" a="1"/>
  <c r="D85" i="71" a="1"/>
  <c r="D59" i="73" a="1"/>
  <c r="C109" i="70" a="1"/>
  <c r="D102" i="69" a="1"/>
  <c r="D133" i="73" a="1"/>
  <c r="D196" i="68" a="1"/>
  <c r="D130" i="73" a="1"/>
  <c r="D68" i="69" a="1"/>
  <c r="C144" i="70" a="1"/>
  <c r="C68" i="70" a="1"/>
  <c r="C227" i="70" a="1"/>
  <c r="C51" i="68" a="1"/>
  <c r="D115" i="71" a="1"/>
  <c r="D112" i="70" a="1"/>
  <c r="C143" i="68" a="1"/>
  <c r="D151" i="71" a="1"/>
  <c r="D175" i="70" a="1"/>
  <c r="D146" i="68" a="1"/>
  <c r="D55" i="70" a="1"/>
  <c r="D227" i="70" a="1"/>
  <c r="D198" i="68" a="1"/>
  <c r="C212" i="72" a="1"/>
  <c r="D72" i="73" a="1"/>
  <c r="C39" i="72" a="1"/>
  <c r="D59" i="69" a="1"/>
  <c r="D223" i="72" a="1"/>
  <c r="D202" i="68" a="1"/>
  <c r="C85" i="72" a="1"/>
  <c r="D115" i="68" a="1"/>
  <c r="C174" i="72" a="1"/>
  <c r="C121" i="68" a="1"/>
  <c r="D74" i="69" a="1"/>
  <c r="D100" i="73" a="1"/>
  <c r="D129" i="70" a="1"/>
  <c r="C187" i="72" a="1"/>
  <c r="C20" i="70" a="1"/>
  <c r="D168" i="71" a="1"/>
  <c r="D132" i="71" a="1"/>
  <c r="C195" i="72" a="1"/>
  <c r="D46" i="73" a="1"/>
  <c r="C154" i="70" a="1"/>
  <c r="C134" i="70" a="1"/>
  <c r="C88" i="70" a="1"/>
  <c r="D165" i="69" a="1"/>
  <c r="C21" i="68" a="1"/>
  <c r="C99" i="70" a="1"/>
  <c r="D43" i="70" a="1"/>
  <c r="C213" i="72" a="1"/>
  <c r="C60" i="68" a="1"/>
  <c r="D166" i="71" a="1"/>
  <c r="D230" i="72" a="1"/>
  <c r="C119" i="70" a="1"/>
  <c r="C211" i="68" a="1"/>
  <c r="D19" i="69" a="1"/>
  <c r="D35" i="73" a="1"/>
  <c r="D21" i="73" a="1"/>
  <c r="D41" i="73" a="1"/>
  <c r="D135" i="69" a="1"/>
  <c r="C85" i="70" a="1"/>
  <c r="C141" i="72" a="1"/>
  <c r="D43" i="69" a="1"/>
  <c r="C73" i="70" a="1"/>
  <c r="C41" i="68" a="1"/>
  <c r="C179" i="68" a="1"/>
  <c r="C102" i="72" a="1"/>
  <c r="D220" i="68" a="1"/>
  <c r="D176" i="69" a="1"/>
  <c r="D95" i="73" a="1"/>
  <c r="D192" i="70" a="1"/>
  <c r="D107" i="71" a="1"/>
  <c r="D117" i="68" a="1"/>
  <c r="C92" i="70" a="1"/>
  <c r="D43" i="73" a="1"/>
  <c r="D81" i="71" a="1"/>
  <c r="D75" i="71" a="1"/>
  <c r="C220" i="70" a="1"/>
  <c r="D116" i="69" a="1"/>
  <c r="D91" i="69" a="1"/>
  <c r="D143" i="68" a="1"/>
  <c r="C169" i="68" a="1"/>
  <c r="C42" i="72" a="1"/>
  <c r="C42" i="68" a="1"/>
  <c r="C230" i="68" a="1"/>
  <c r="C92" i="68" a="1"/>
  <c r="D97" i="69" a="1"/>
  <c r="D145" i="71" a="1"/>
  <c r="C100" i="72" a="1"/>
  <c r="D141" i="69" a="1"/>
  <c r="D231" i="68" a="1"/>
  <c r="D45" i="69" a="1"/>
  <c r="D204" i="68" a="1"/>
  <c r="C195" i="70" a="1"/>
  <c r="C210" i="68" a="1"/>
  <c r="D188" i="72" a="1"/>
  <c r="D167" i="70" a="1"/>
  <c r="C109" i="68" a="1"/>
  <c r="D81" i="73" a="1"/>
  <c r="D133" i="71" a="1"/>
  <c r="C92" i="72" a="1"/>
  <c r="C138" i="68" a="1"/>
  <c r="D182" i="69" a="1"/>
  <c r="D229" i="70" a="1"/>
  <c r="D54" i="73" a="1"/>
  <c r="C160" i="72" a="1"/>
  <c r="D71" i="70" a="1"/>
  <c r="D167" i="68" a="1"/>
  <c r="D138" i="71" a="1"/>
  <c r="D109" i="68" a="1"/>
  <c r="D37" i="70" a="1"/>
  <c r="D121" i="68" a="1"/>
  <c r="C126" i="72" a="1"/>
  <c r="D128" i="71" a="1"/>
  <c r="D124" i="68" a="1"/>
  <c r="D157" i="69" a="1"/>
  <c r="D28" i="69" a="1"/>
  <c r="D111" i="69" a="1"/>
  <c r="C209" i="70" a="1"/>
  <c r="D154" i="73" a="1"/>
  <c r="D97" i="73" a="1"/>
  <c r="D127" i="70" a="1"/>
  <c r="D86" i="70" a="1"/>
  <c r="D180" i="70" a="1"/>
  <c r="D219" i="70" a="1"/>
  <c r="D109" i="69" a="1"/>
  <c r="D130" i="69" a="1"/>
  <c r="C148" i="70" a="1"/>
  <c r="D193" i="72" a="1"/>
  <c r="C84" i="70" a="1"/>
  <c r="D147" i="71" a="1"/>
  <c r="C187" i="68" a="1"/>
  <c r="C24" i="72" a="1"/>
  <c r="C157" i="72" a="1"/>
  <c r="D187" i="68" a="1"/>
  <c r="D50" i="69" a="1"/>
  <c r="D152" i="68" a="1"/>
  <c r="D90" i="71" a="1"/>
  <c r="D155" i="73" a="1"/>
  <c r="C69" i="68" a="1"/>
  <c r="C177" i="72" a="1"/>
  <c r="D27" i="73" a="1"/>
  <c r="C210" i="72" a="1"/>
  <c r="C71" i="72" a="1"/>
  <c r="D124" i="70" a="1"/>
  <c r="C177" i="68" a="1"/>
  <c r="C205" i="72" a="1"/>
  <c r="D66" i="71" a="1"/>
  <c r="D136" i="69" a="1"/>
  <c r="C145" i="72" a="1"/>
  <c r="D90" i="69" a="1"/>
  <c r="C18" i="72" a="1"/>
  <c r="D186" i="72" a="1"/>
  <c r="C229" i="68" a="1"/>
  <c r="D140" i="69" a="1"/>
  <c r="D156" i="68" a="1"/>
  <c r="C62" i="72" a="1"/>
  <c r="C220" i="72" a="1"/>
  <c r="C20" i="68" a="1"/>
  <c r="C215" i="72" a="1"/>
  <c r="D207" i="72" a="1"/>
  <c r="C198" i="68" a="1"/>
  <c r="C58" i="72" a="1"/>
  <c r="D100" i="69" a="1"/>
  <c r="C46" i="70" a="1"/>
  <c r="D113" i="70" a="1"/>
  <c r="D55" i="73" a="1"/>
  <c r="D184" i="68" a="1"/>
  <c r="D92" i="68" a="1"/>
  <c r="D185" i="72" a="1"/>
  <c r="D55" i="73" l="1"/>
  <c r="D113" i="70"/>
  <c r="C46" i="70"/>
  <c r="D100" i="69"/>
  <c r="C58" i="72"/>
  <c r="C198" i="68"/>
  <c r="D207" i="72"/>
  <c r="C215" i="72"/>
  <c r="C20" i="68"/>
  <c r="C220" i="72"/>
  <c r="C62" i="72"/>
  <c r="D156" i="68"/>
  <c r="D140" i="69"/>
  <c r="C229" i="68"/>
  <c r="D186" i="72"/>
  <c r="C18" i="72"/>
  <c r="D90" i="69"/>
  <c r="C145" i="72"/>
  <c r="D136" i="69"/>
  <c r="D66" i="71"/>
  <c r="C205" i="72"/>
  <c r="C177" i="68"/>
  <c r="D124" i="70"/>
  <c r="C71" i="72"/>
  <c r="C210" i="72"/>
  <c r="D27" i="73"/>
  <c r="C177" i="72"/>
  <c r="C69" i="68"/>
  <c r="D155" i="73"/>
  <c r="D90" i="71"/>
  <c r="D152" i="68"/>
  <c r="D50" i="69"/>
  <c r="D187" i="68"/>
  <c r="C157" i="72"/>
  <c r="C24" i="72"/>
  <c r="C187" i="68"/>
  <c r="D147" i="71"/>
  <c r="C84" i="70"/>
  <c r="D193" i="72"/>
  <c r="C148" i="70"/>
  <c r="D130" i="69"/>
  <c r="D109" i="69"/>
  <c r="D219" i="70"/>
  <c r="D180" i="70"/>
  <c r="D86" i="70"/>
  <c r="D127" i="70"/>
  <c r="D97" i="73"/>
  <c r="D154" i="73"/>
  <c r="C209" i="70"/>
  <c r="D111" i="69"/>
  <c r="D28" i="69"/>
  <c r="D157" i="69"/>
  <c r="D124" i="68"/>
  <c r="D128" i="71"/>
  <c r="C126" i="72"/>
  <c r="D121" i="68"/>
  <c r="D37" i="70"/>
  <c r="D109" i="68"/>
  <c r="D138" i="71"/>
  <c r="D167" i="68"/>
  <c r="D71" i="70"/>
  <c r="C160" i="72"/>
  <c r="D54" i="73"/>
  <c r="D229" i="70"/>
  <c r="D182" i="69"/>
  <c r="C138" i="68"/>
  <c r="C92" i="72"/>
  <c r="D133" i="71"/>
  <c r="D81" i="73"/>
  <c r="C109" i="68"/>
  <c r="D167" i="70"/>
  <c r="D188" i="72"/>
  <c r="C210" i="68"/>
  <c r="C195" i="70"/>
  <c r="D204" i="68"/>
  <c r="D45" i="69"/>
  <c r="D231" i="68"/>
  <c r="D141" i="69"/>
  <c r="C100" i="72"/>
  <c r="D145" i="71"/>
  <c r="D97" i="69"/>
  <c r="C92" i="68"/>
  <c r="C230" i="68"/>
  <c r="C42" i="68"/>
  <c r="C42" i="72"/>
  <c r="C169" i="68"/>
  <c r="D143" i="68"/>
  <c r="D91" i="69"/>
  <c r="D116" i="69"/>
  <c r="C220" i="70"/>
  <c r="D75" i="71"/>
  <c r="D81" i="71"/>
  <c r="D43" i="73"/>
  <c r="C92" i="70"/>
  <c r="D117" i="68"/>
  <c r="D107" i="71"/>
  <c r="D192" i="70"/>
  <c r="D95" i="73"/>
  <c r="D176" i="69"/>
  <c r="D220" i="68"/>
  <c r="C102" i="72"/>
  <c r="C179" i="68"/>
  <c r="C41" i="68"/>
  <c r="C73" i="70"/>
  <c r="D43" i="69"/>
  <c r="C141" i="72"/>
  <c r="C85" i="70"/>
  <c r="D135" i="69"/>
  <c r="D41" i="73"/>
  <c r="D21" i="73"/>
  <c r="D35" i="73"/>
  <c r="D19" i="69"/>
  <c r="C211" i="68"/>
  <c r="C119" i="70"/>
  <c r="D230" i="72"/>
  <c r="D166" i="71"/>
  <c r="C60" i="68"/>
  <c r="C213" i="72"/>
  <c r="D43" i="70"/>
  <c r="C99" i="70"/>
  <c r="C21" i="68"/>
  <c r="D165" i="69"/>
  <c r="C88" i="70"/>
  <c r="C134" i="70"/>
  <c r="C154" i="70"/>
  <c r="D46" i="73"/>
  <c r="C195" i="72"/>
  <c r="D132" i="71"/>
  <c r="D168" i="71"/>
  <c r="C20" i="70"/>
  <c r="C187" i="72"/>
  <c r="D129" i="70"/>
  <c r="D100" i="73"/>
  <c r="D74" i="69"/>
  <c r="C121" i="68"/>
  <c r="C174" i="72"/>
  <c r="D115" i="68"/>
  <c r="C85" i="72"/>
  <c r="D202" i="68"/>
  <c r="D223" i="72"/>
  <c r="D59" i="69"/>
  <c r="C39" i="72"/>
  <c r="D72" i="73"/>
  <c r="C212" i="72"/>
  <c r="D198" i="68"/>
  <c r="D227" i="70"/>
  <c r="D55" i="70"/>
  <c r="D146" i="68"/>
  <c r="D175" i="70"/>
  <c r="D151" i="71"/>
  <c r="C143" i="68"/>
  <c r="D112" i="70"/>
  <c r="D115" i="71"/>
  <c r="C51" i="68"/>
  <c r="C227" i="70"/>
  <c r="C68" i="70"/>
  <c r="C144" i="70"/>
  <c r="D68" i="69"/>
  <c r="D130" i="73"/>
  <c r="D196" i="68"/>
  <c r="D133" i="73"/>
  <c r="D102" i="69"/>
  <c r="C109" i="70"/>
  <c r="D59" i="73"/>
  <c r="D85" i="71"/>
  <c r="D30" i="69"/>
  <c r="D82" i="73"/>
  <c r="C208" i="70"/>
  <c r="C222" i="68"/>
  <c r="C134" i="68"/>
  <c r="D22" i="73"/>
  <c r="D27" i="71"/>
  <c r="C146" i="72"/>
  <c r="D135" i="68"/>
  <c r="C155" i="68"/>
  <c r="D27" i="70"/>
  <c r="C71" i="68"/>
  <c r="D226" i="70"/>
  <c r="D38" i="70"/>
  <c r="D156" i="70"/>
  <c r="C51" i="72"/>
  <c r="C176" i="72"/>
  <c r="C111" i="68"/>
  <c r="C186" i="70"/>
  <c r="D138" i="73"/>
  <c r="D167" i="73"/>
  <c r="D116" i="71"/>
  <c r="C131" i="70"/>
  <c r="D113" i="68"/>
  <c r="C228" i="72"/>
  <c r="C57" i="70"/>
  <c r="D214" i="72"/>
  <c r="C66" i="68"/>
  <c r="D159" i="69"/>
  <c r="C226" i="72"/>
  <c r="D110" i="70"/>
  <c r="C216" i="70"/>
  <c r="D206" i="72"/>
  <c r="D119" i="70"/>
  <c r="D208" i="72"/>
  <c r="D120" i="70"/>
  <c r="C172" i="68"/>
  <c r="D226" i="68"/>
  <c r="C180" i="70"/>
  <c r="C113" i="70"/>
  <c r="D139" i="69"/>
  <c r="C35" i="68"/>
  <c r="D144" i="71"/>
  <c r="C34" i="72"/>
  <c r="C164" i="72"/>
  <c r="D129" i="68"/>
  <c r="C214" i="70"/>
  <c r="C73" i="72"/>
  <c r="D158" i="71"/>
  <c r="D150" i="70"/>
  <c r="D18" i="69"/>
  <c r="C80" i="70"/>
  <c r="C64" i="68"/>
  <c r="C167" i="72"/>
  <c r="D191" i="72"/>
  <c r="C196" i="72"/>
  <c r="C148" i="72"/>
  <c r="D104" i="70"/>
  <c r="C50" i="70"/>
  <c r="C96" i="72"/>
  <c r="D84" i="69"/>
  <c r="D98" i="70"/>
  <c r="C192" i="72"/>
  <c r="D174" i="69"/>
  <c r="D212" i="68"/>
  <c r="D208" i="68"/>
  <c r="D169" i="69"/>
  <c r="C224" i="72"/>
  <c r="C212" i="68"/>
  <c r="C47" i="68"/>
  <c r="D131" i="71"/>
  <c r="D73" i="69"/>
  <c r="C175" i="72"/>
  <c r="D87" i="73"/>
  <c r="D106" i="71"/>
  <c r="D51" i="73"/>
  <c r="D83" i="70"/>
  <c r="D85" i="73"/>
  <c r="C159" i="68"/>
  <c r="D41" i="71"/>
  <c r="D109" i="73"/>
  <c r="C207" i="72"/>
  <c r="C37" i="68"/>
  <c r="C31" i="68"/>
  <c r="D56" i="69"/>
  <c r="D105" i="70"/>
  <c r="C133" i="72"/>
  <c r="C45" i="72"/>
  <c r="C47" i="70"/>
  <c r="D114" i="69"/>
  <c r="C142" i="72"/>
  <c r="D86" i="69"/>
  <c r="C148" i="68"/>
  <c r="D132" i="68"/>
  <c r="D114" i="71"/>
  <c r="D111" i="71"/>
  <c r="D165" i="70"/>
  <c r="D148" i="68"/>
  <c r="D94" i="71"/>
  <c r="D144" i="73"/>
  <c r="C74" i="70"/>
  <c r="D35" i="69"/>
  <c r="D105" i="68"/>
  <c r="D178" i="70"/>
  <c r="C120" i="72"/>
  <c r="D126" i="71"/>
  <c r="C205" i="70"/>
  <c r="D120" i="68"/>
  <c r="D33" i="71"/>
  <c r="D225" i="68"/>
  <c r="D196" i="72"/>
  <c r="C152" i="70"/>
  <c r="D213" i="68"/>
  <c r="D104" i="71"/>
  <c r="D220" i="72"/>
  <c r="C182" i="68"/>
  <c r="D206" i="68"/>
  <c r="C102" i="68"/>
  <c r="D51" i="70"/>
  <c r="C105" i="72"/>
  <c r="C186" i="72"/>
  <c r="C87" i="70"/>
  <c r="C192" i="70"/>
  <c r="D211" i="72"/>
  <c r="C60" i="70"/>
  <c r="D24" i="73"/>
  <c r="D135" i="71"/>
  <c r="D95" i="70"/>
  <c r="D166" i="73"/>
  <c r="D197" i="72"/>
  <c r="C55" i="70"/>
  <c r="D50" i="71"/>
  <c r="D47" i="71"/>
  <c r="D214" i="68"/>
  <c r="D102" i="73"/>
  <c r="C40" i="72"/>
  <c r="C140" i="70"/>
  <c r="D132" i="69"/>
  <c r="C191" i="70"/>
  <c r="D138" i="70"/>
  <c r="D53" i="73"/>
  <c r="C200" i="70"/>
  <c r="C213" i="68"/>
  <c r="C184" i="68"/>
  <c r="C52" i="72"/>
  <c r="D58" i="73"/>
  <c r="D205" i="68"/>
  <c r="C77" i="68"/>
  <c r="D57" i="71"/>
  <c r="D216" i="68"/>
  <c r="C54" i="70"/>
  <c r="D48" i="69"/>
  <c r="C74" i="72"/>
  <c r="C84" i="72"/>
  <c r="D108" i="69"/>
  <c r="D92" i="69"/>
  <c r="C137" i="68"/>
  <c r="D142" i="70"/>
  <c r="D197" i="68"/>
  <c r="D86" i="71"/>
  <c r="D57" i="73"/>
  <c r="C79" i="72"/>
  <c r="C89" i="72"/>
  <c r="D147" i="68"/>
  <c r="D120" i="71"/>
  <c r="D123" i="69"/>
  <c r="D20" i="71"/>
  <c r="D122" i="69"/>
  <c r="D164" i="69"/>
  <c r="D92" i="73"/>
  <c r="D215" i="70"/>
  <c r="C153" i="70"/>
  <c r="C65" i="70"/>
  <c r="D192" i="72"/>
  <c r="D49" i="70"/>
  <c r="C215" i="68"/>
  <c r="D37" i="73"/>
  <c r="D135" i="73"/>
  <c r="D211" i="70"/>
  <c r="D49" i="69"/>
  <c r="D228" i="70"/>
  <c r="D117" i="73"/>
  <c r="C114" i="68"/>
  <c r="D110" i="68"/>
  <c r="C106" i="68"/>
  <c r="C77" i="70"/>
  <c r="D221" i="72"/>
  <c r="D112" i="73"/>
  <c r="D126" i="70"/>
  <c r="D154" i="70"/>
  <c r="C208" i="68"/>
  <c r="C21" i="72"/>
  <c r="C108" i="68"/>
  <c r="C218" i="68"/>
  <c r="C153" i="68"/>
  <c r="D52" i="69"/>
  <c r="D61" i="69"/>
  <c r="D63" i="73"/>
  <c r="D118" i="68"/>
  <c r="D74" i="73"/>
  <c r="C216" i="72"/>
  <c r="D61" i="73"/>
  <c r="C25" i="72"/>
  <c r="C179" i="72"/>
  <c r="D83" i="71"/>
  <c r="C91" i="72"/>
  <c r="D53" i="70"/>
  <c r="C27" i="70"/>
  <c r="D24" i="70"/>
  <c r="C20" i="72"/>
  <c r="D132" i="70"/>
  <c r="C86" i="68"/>
  <c r="C98" i="68"/>
  <c r="D101" i="70"/>
  <c r="C115" i="70"/>
  <c r="C209" i="68"/>
  <c r="D120" i="73"/>
  <c r="D201" i="70"/>
  <c r="C65" i="72"/>
  <c r="C197" i="68"/>
  <c r="C143" i="70"/>
  <c r="D60" i="69"/>
  <c r="D199" i="70"/>
  <c r="D74" i="71"/>
  <c r="C156" i="70"/>
  <c r="D82" i="69"/>
  <c r="D131" i="69"/>
  <c r="D143" i="69"/>
  <c r="D169" i="73"/>
  <c r="C87" i="68"/>
  <c r="D33" i="73"/>
  <c r="D55" i="71"/>
  <c r="D32" i="73"/>
  <c r="C83" i="72"/>
  <c r="D203" i="72"/>
  <c r="C19" i="68"/>
  <c r="D193" i="70"/>
  <c r="C53" i="68"/>
  <c r="C25" i="70"/>
  <c r="C30" i="72"/>
  <c r="C112" i="72"/>
  <c r="D217" i="72"/>
  <c r="C97" i="70"/>
  <c r="C50" i="68"/>
  <c r="D86" i="73"/>
  <c r="D71" i="73"/>
  <c r="D39" i="70"/>
  <c r="C225" i="70"/>
  <c r="D72" i="71"/>
  <c r="C172" i="70"/>
  <c r="D70" i="71"/>
  <c r="D133" i="70"/>
  <c r="C157" i="68"/>
  <c r="D30" i="71"/>
  <c r="C190" i="70"/>
  <c r="D29" i="69"/>
  <c r="D132" i="73"/>
  <c r="C147" i="72"/>
  <c r="C194" i="70"/>
  <c r="D134" i="71"/>
  <c r="C23" i="68"/>
  <c r="C173" i="72"/>
  <c r="D129" i="71"/>
  <c r="D21" i="71"/>
  <c r="C128" i="72"/>
  <c r="D68" i="73"/>
  <c r="C28" i="70"/>
  <c r="C203" i="68"/>
  <c r="C133" i="68"/>
  <c r="C72" i="68"/>
  <c r="C201" i="72"/>
  <c r="D105" i="71"/>
  <c r="D126" i="73"/>
  <c r="D180" i="69"/>
  <c r="D152" i="69"/>
  <c r="D34" i="70"/>
  <c r="C180" i="72"/>
  <c r="D110" i="71"/>
  <c r="D75" i="70"/>
  <c r="D38" i="69"/>
  <c r="D230" i="68"/>
  <c r="D183" i="70"/>
  <c r="D47" i="69"/>
  <c r="C117" i="68"/>
  <c r="D141" i="70"/>
  <c r="D93" i="68"/>
  <c r="C230" i="70"/>
  <c r="D191" i="68"/>
  <c r="D162" i="70"/>
  <c r="D21" i="69"/>
  <c r="D37" i="69"/>
  <c r="D71" i="69"/>
  <c r="D104" i="68"/>
  <c r="C62" i="68"/>
  <c r="C149" i="68"/>
  <c r="C68" i="68"/>
  <c r="C145" i="70"/>
  <c r="D166" i="70"/>
  <c r="C72" i="72"/>
  <c r="D144" i="68"/>
  <c r="D156" i="73"/>
  <c r="D17" i="69"/>
  <c r="D96" i="71"/>
  <c r="D195" i="72"/>
  <c r="D20" i="69"/>
  <c r="D226" i="72"/>
  <c r="D54" i="71"/>
  <c r="D76" i="73"/>
  <c r="C21" i="70"/>
  <c r="D213" i="72"/>
  <c r="D157" i="73"/>
  <c r="D103" i="68"/>
  <c r="D113" i="69"/>
  <c r="D187" i="72"/>
  <c r="C156" i="72"/>
  <c r="D118" i="70"/>
  <c r="C35" i="70"/>
  <c r="C189" i="70"/>
  <c r="D127" i="73"/>
  <c r="C136" i="72"/>
  <c r="D63" i="71"/>
  <c r="D125" i="68"/>
  <c r="C46" i="72"/>
  <c r="C167" i="68"/>
  <c r="D103" i="71"/>
  <c r="C46" i="68"/>
  <c r="C219" i="68"/>
  <c r="D111" i="68"/>
  <c r="D109" i="71"/>
  <c r="D67" i="71"/>
  <c r="D87" i="70"/>
  <c r="D25" i="69"/>
  <c r="D198" i="70"/>
  <c r="D178" i="69"/>
  <c r="D186" i="68"/>
  <c r="D201" i="68"/>
  <c r="D137" i="68"/>
  <c r="D140" i="68"/>
  <c r="C43" i="72"/>
  <c r="C29" i="70"/>
  <c r="D80" i="73"/>
  <c r="D190" i="70"/>
  <c r="D163" i="73"/>
  <c r="C147" i="68"/>
  <c r="C43" i="68"/>
  <c r="C80" i="72"/>
  <c r="D149" i="73"/>
  <c r="D110" i="69"/>
  <c r="C140" i="72"/>
  <c r="D155" i="68"/>
  <c r="C22" i="70"/>
  <c r="C225" i="68"/>
  <c r="D22" i="69"/>
  <c r="C211" i="70"/>
  <c r="C38" i="72"/>
  <c r="C168" i="68"/>
  <c r="C157" i="70"/>
  <c r="D45" i="70"/>
  <c r="D41" i="69"/>
  <c r="C212" i="70"/>
  <c r="C178" i="68"/>
  <c r="D174" i="70"/>
  <c r="D93" i="70"/>
  <c r="D136" i="68"/>
  <c r="D72" i="69"/>
  <c r="C217" i="70"/>
  <c r="D188" i="68"/>
  <c r="D112" i="71"/>
  <c r="C101" i="72"/>
  <c r="C25" i="68"/>
  <c r="C177" i="70"/>
  <c r="D25" i="71"/>
  <c r="D82" i="71"/>
  <c r="C146" i="70"/>
  <c r="D49" i="73"/>
  <c r="D76" i="70"/>
  <c r="D116" i="68"/>
  <c r="C196" i="68"/>
  <c r="D146" i="70"/>
  <c r="C74" i="68"/>
  <c r="D129" i="69"/>
  <c r="D26" i="70"/>
  <c r="D149" i="69"/>
  <c r="D128" i="70"/>
  <c r="D36" i="69"/>
  <c r="D220" i="70"/>
  <c r="D48" i="71"/>
  <c r="C132" i="70"/>
  <c r="D64" i="73"/>
  <c r="C182" i="70"/>
  <c r="C231" i="70"/>
  <c r="D133" i="68"/>
  <c r="D151" i="68"/>
  <c r="D134" i="73"/>
  <c r="D195" i="68"/>
  <c r="D148" i="71"/>
  <c r="D161" i="69"/>
  <c r="D56" i="73"/>
  <c r="C121" i="70"/>
  <c r="C128" i="68"/>
  <c r="C142" i="68"/>
  <c r="C199" i="72"/>
  <c r="D118" i="69"/>
  <c r="C36" i="68"/>
  <c r="D163" i="71"/>
  <c r="D52" i="71"/>
  <c r="C203" i="70"/>
  <c r="D36" i="70"/>
  <c r="D179" i="69"/>
  <c r="D81" i="69"/>
  <c r="D96" i="70"/>
  <c r="C114" i="70"/>
  <c r="D207" i="68"/>
  <c r="C154" i="72"/>
  <c r="C50" i="72"/>
  <c r="C83" i="68"/>
  <c r="D169" i="70"/>
  <c r="C230" i="72"/>
  <c r="C76" i="68"/>
  <c r="C110" i="72"/>
  <c r="C72" i="70"/>
  <c r="C137" i="72"/>
  <c r="D24" i="71"/>
  <c r="D169" i="71"/>
  <c r="D62" i="73"/>
  <c r="D143" i="73"/>
  <c r="C88" i="68"/>
  <c r="C101" i="70"/>
  <c r="C63" i="70"/>
  <c r="D46" i="71"/>
  <c r="D99" i="68"/>
  <c r="C97" i="68"/>
  <c r="D40" i="70"/>
  <c r="C103" i="68"/>
  <c r="D47" i="70"/>
  <c r="D28" i="70"/>
  <c r="D112" i="68"/>
  <c r="C204" i="72"/>
  <c r="C198" i="72"/>
  <c r="D148" i="73"/>
  <c r="D203" i="68"/>
  <c r="D42" i="70"/>
  <c r="D88" i="70"/>
  <c r="C166" i="72"/>
  <c r="D150" i="73"/>
  <c r="C31" i="70"/>
  <c r="C198" i="70"/>
  <c r="D187" i="70"/>
  <c r="C199" i="70"/>
  <c r="D159" i="73"/>
  <c r="D22" i="71"/>
  <c r="C40" i="68"/>
  <c r="D124" i="73"/>
  <c r="D74" i="70"/>
  <c r="C223" i="72"/>
  <c r="D141" i="68"/>
  <c r="C227" i="68"/>
  <c r="C107" i="68"/>
  <c r="C87" i="72"/>
  <c r="D195" i="70"/>
  <c r="C81" i="68"/>
  <c r="D36" i="71"/>
  <c r="D127" i="68"/>
  <c r="D118" i="71"/>
  <c r="D50" i="70"/>
  <c r="D73" i="70"/>
  <c r="C146" i="68"/>
  <c r="C22" i="72"/>
  <c r="C189" i="72"/>
  <c r="D147" i="70"/>
  <c r="D157" i="71"/>
  <c r="C218" i="70"/>
  <c r="D103" i="73"/>
  <c r="D91" i="73"/>
  <c r="D161" i="70"/>
  <c r="D63" i="70"/>
  <c r="D114" i="73"/>
  <c r="C64" i="70"/>
  <c r="D106" i="73"/>
  <c r="D72" i="70"/>
  <c r="C27" i="68"/>
  <c r="C55" i="68"/>
  <c r="D117" i="70"/>
  <c r="D121" i="69"/>
  <c r="C127" i="68"/>
  <c r="C94" i="68"/>
  <c r="D28" i="71"/>
  <c r="C54" i="68"/>
  <c r="D149" i="68"/>
  <c r="D95" i="69"/>
  <c r="C116" i="70"/>
  <c r="C66" i="72"/>
  <c r="C142" i="70"/>
  <c r="C152" i="68"/>
  <c r="D228" i="68"/>
  <c r="C26" i="72"/>
  <c r="D79" i="73"/>
  <c r="D164" i="68"/>
  <c r="C121" i="72"/>
  <c r="C149" i="72"/>
  <c r="D69" i="69"/>
  <c r="C193" i="72"/>
  <c r="D159" i="68"/>
  <c r="D88" i="71"/>
  <c r="C156" i="68"/>
  <c r="D163" i="68"/>
  <c r="C155" i="72"/>
  <c r="D97" i="70"/>
  <c r="C114" i="72"/>
  <c r="D206" i="70"/>
  <c r="D161" i="71"/>
  <c r="C131" i="68"/>
  <c r="C125" i="68"/>
  <c r="C56" i="70"/>
  <c r="C99" i="72"/>
  <c r="C143" i="72"/>
  <c r="D121" i="73"/>
  <c r="D69" i="73"/>
  <c r="C129" i="72"/>
  <c r="D33" i="70"/>
  <c r="D71" i="71"/>
  <c r="D124" i="71"/>
  <c r="D95" i="68"/>
  <c r="D33" i="69"/>
  <c r="C176" i="68"/>
  <c r="D185" i="68"/>
  <c r="D177" i="69"/>
  <c r="C222" i="72"/>
  <c r="C36" i="70"/>
  <c r="C222" i="70"/>
  <c r="C168" i="70"/>
  <c r="D51" i="71"/>
  <c r="C141" i="70"/>
  <c r="C101" i="68"/>
  <c r="D58" i="69"/>
  <c r="C93" i="72"/>
  <c r="C105" i="70"/>
  <c r="D147" i="69"/>
  <c r="D229" i="72"/>
  <c r="C197" i="72"/>
  <c r="C112" i="70"/>
  <c r="C41" i="72"/>
  <c r="D101" i="71"/>
  <c r="D18" i="70"/>
  <c r="C201" i="70"/>
  <c r="D165" i="73"/>
  <c r="D153" i="73"/>
  <c r="C23" i="72"/>
  <c r="D169" i="68"/>
  <c r="D36" i="73"/>
  <c r="C210" i="70"/>
  <c r="D136" i="71"/>
  <c r="D138" i="68"/>
  <c r="C229" i="72"/>
  <c r="D80" i="71"/>
  <c r="D167" i="69"/>
  <c r="D27" i="69"/>
  <c r="D91" i="71"/>
  <c r="D197" i="70"/>
  <c r="D62" i="70"/>
  <c r="C190" i="72"/>
  <c r="C173" i="68"/>
  <c r="D156" i="69"/>
  <c r="C59" i="70"/>
  <c r="D34" i="73"/>
  <c r="C33" i="72"/>
  <c r="D104" i="69"/>
  <c r="C58" i="70"/>
  <c r="C221" i="68"/>
  <c r="D18" i="73"/>
  <c r="C24" i="68"/>
  <c r="C204" i="68"/>
  <c r="D100" i="71"/>
  <c r="D137" i="71"/>
  <c r="D113" i="73"/>
  <c r="C120" i="68"/>
  <c r="D90" i="70"/>
  <c r="C181" i="72"/>
  <c r="D160" i="70"/>
  <c r="D31" i="70"/>
  <c r="D64" i="69"/>
  <c r="D215" i="68"/>
  <c r="C108" i="70"/>
  <c r="C125" i="70"/>
  <c r="D83" i="73"/>
  <c r="D69" i="71"/>
  <c r="C122" i="68"/>
  <c r="D94" i="70"/>
  <c r="D82" i="70"/>
  <c r="C174" i="70"/>
  <c r="C185" i="72"/>
  <c r="D204" i="70"/>
  <c r="C81" i="72"/>
  <c r="C225" i="72"/>
  <c r="D210" i="72"/>
  <c r="C228" i="68"/>
  <c r="D128" i="68"/>
  <c r="D108" i="71"/>
  <c r="D144" i="70"/>
  <c r="C202" i="72"/>
  <c r="D66" i="70"/>
  <c r="C159" i="72"/>
  <c r="D119" i="71"/>
  <c r="C196" i="70"/>
  <c r="D175" i="69"/>
  <c r="D227" i="68"/>
  <c r="C161" i="68"/>
  <c r="C215" i="70"/>
  <c r="C59" i="68"/>
  <c r="C82" i="72"/>
  <c r="D62" i="71"/>
  <c r="D139" i="71"/>
  <c r="D44" i="69"/>
  <c r="D60" i="73"/>
  <c r="C211" i="72"/>
  <c r="D108" i="68"/>
  <c r="C174" i="68"/>
  <c r="D224" i="68"/>
  <c r="D122" i="73"/>
  <c r="D173" i="70"/>
  <c r="D205" i="70"/>
  <c r="D67" i="69"/>
  <c r="C150" i="68"/>
  <c r="C135" i="68"/>
  <c r="C200" i="72"/>
  <c r="D168" i="70"/>
  <c r="D46" i="70"/>
  <c r="C132" i="68"/>
  <c r="C98" i="70"/>
  <c r="C181" i="68"/>
  <c r="C53" i="70"/>
  <c r="D190" i="72"/>
  <c r="D105" i="73"/>
  <c r="C118" i="72"/>
  <c r="C162" i="68"/>
  <c r="C56" i="72"/>
  <c r="D64" i="71"/>
  <c r="D69" i="70"/>
  <c r="C197" i="70"/>
  <c r="D78" i="71"/>
  <c r="C154" i="68"/>
  <c r="C206" i="72"/>
  <c r="D125" i="70"/>
  <c r="C126" i="68"/>
  <c r="C175" i="70"/>
  <c r="C185" i="70"/>
  <c r="C163" i="70"/>
  <c r="C44" i="70"/>
  <c r="C102" i="70"/>
  <c r="D150" i="68"/>
  <c r="D77" i="73"/>
  <c r="D38" i="71"/>
  <c r="D56" i="70"/>
  <c r="D79" i="71"/>
  <c r="C115" i="68"/>
  <c r="C203" i="72"/>
  <c r="D56" i="71"/>
  <c r="C172" i="72"/>
  <c r="D31" i="73"/>
  <c r="D129" i="73"/>
  <c r="D61" i="70"/>
  <c r="C168" i="72"/>
  <c r="D137" i="69"/>
  <c r="D23" i="73"/>
  <c r="C79" i="68"/>
  <c r="C103" i="72"/>
  <c r="D151" i="73"/>
  <c r="D189" i="72"/>
  <c r="C144" i="68"/>
  <c r="D53" i="71"/>
  <c r="D153" i="71"/>
  <c r="C109" i="72"/>
  <c r="C165" i="72"/>
  <c r="D213" i="70"/>
  <c r="C67" i="70"/>
  <c r="C55" i="72"/>
  <c r="C134" i="72"/>
  <c r="D114" i="70"/>
  <c r="C107" i="70"/>
  <c r="C173" i="70"/>
  <c r="D66" i="73"/>
  <c r="C180" i="68"/>
  <c r="D25" i="70"/>
  <c r="D30" i="73"/>
  <c r="C62" i="70"/>
  <c r="D110" i="73"/>
  <c r="D111" i="70"/>
  <c r="D79" i="70"/>
  <c r="D20" i="73"/>
  <c r="C217" i="72"/>
  <c r="D39" i="71"/>
  <c r="C49" i="70"/>
  <c r="D61" i="71"/>
  <c r="D173" i="69"/>
  <c r="D188" i="70"/>
  <c r="D130" i="71"/>
  <c r="C124" i="72"/>
  <c r="C30" i="70"/>
  <c r="C188" i="70"/>
  <c r="D148" i="69"/>
  <c r="D125" i="69"/>
  <c r="C193" i="68"/>
  <c r="C91" i="68"/>
  <c r="C136" i="70"/>
  <c r="D96" i="73"/>
  <c r="D49" i="71"/>
  <c r="D164" i="71"/>
  <c r="C153" i="72"/>
  <c r="C113" i="72"/>
  <c r="D84" i="70"/>
  <c r="C41" i="70"/>
  <c r="D143" i="71"/>
  <c r="C83" i="70"/>
  <c r="D54" i="69"/>
  <c r="D89" i="71"/>
  <c r="D65" i="70"/>
  <c r="D182" i="70"/>
  <c r="D76" i="71"/>
  <c r="C60" i="72"/>
  <c r="C124" i="70"/>
  <c r="C82" i="70"/>
  <c r="D149" i="71"/>
  <c r="C19" i="70"/>
  <c r="C58" i="68"/>
  <c r="D102" i="71"/>
  <c r="D203" i="70"/>
  <c r="D101" i="68"/>
  <c r="C161" i="72"/>
  <c r="D155" i="71"/>
  <c r="C147" i="70"/>
  <c r="D165" i="71"/>
  <c r="D117" i="69"/>
  <c r="C140" i="68"/>
  <c r="D230" i="70"/>
  <c r="D162" i="73"/>
  <c r="C61" i="68"/>
  <c r="D93" i="71"/>
  <c r="D70" i="73"/>
  <c r="D138" i="69"/>
  <c r="C110" i="68"/>
  <c r="D176" i="70"/>
  <c r="C76" i="72"/>
  <c r="C164" i="68"/>
  <c r="D137" i="73"/>
  <c r="C104" i="72"/>
  <c r="D97" i="68"/>
  <c r="C106" i="70"/>
  <c r="D222" i="72"/>
  <c r="C35" i="72"/>
  <c r="D40" i="71"/>
  <c r="D140" i="70"/>
  <c r="D105" i="69"/>
  <c r="C223" i="68"/>
  <c r="D193" i="68"/>
  <c r="C214" i="68"/>
  <c r="D84" i="71"/>
  <c r="D162" i="68"/>
  <c r="D101" i="69"/>
  <c r="D42" i="69"/>
  <c r="C100" i="70"/>
  <c r="D231" i="72"/>
  <c r="C188" i="72"/>
  <c r="C226" i="68"/>
  <c r="C191" i="72"/>
  <c r="D98" i="68"/>
  <c r="D141" i="73"/>
  <c r="D198" i="72"/>
  <c r="D42" i="71"/>
  <c r="D85" i="69"/>
  <c r="D168" i="68"/>
  <c r="D191" i="70"/>
  <c r="D29" i="70"/>
  <c r="C86" i="70"/>
  <c r="D158" i="69"/>
  <c r="C183" i="70"/>
  <c r="D205" i="72"/>
  <c r="C53" i="72"/>
  <c r="C189" i="68"/>
  <c r="C104" i="70"/>
  <c r="C37" i="70"/>
  <c r="D168" i="69"/>
  <c r="C122" i="72"/>
  <c r="C112" i="68"/>
  <c r="C100" i="68"/>
  <c r="D29" i="71"/>
  <c r="D131" i="68"/>
  <c r="D199" i="72"/>
  <c r="C217" i="68"/>
  <c r="D225" i="72"/>
  <c r="C94" i="70"/>
  <c r="C57" i="72"/>
  <c r="D142" i="69"/>
  <c r="C70" i="72"/>
  <c r="D23" i="69"/>
  <c r="D164" i="73"/>
  <c r="D123" i="71"/>
  <c r="D60" i="71"/>
  <c r="D123" i="68"/>
  <c r="D77" i="70"/>
  <c r="D34" i="71"/>
  <c r="C138" i="72"/>
  <c r="D35" i="71"/>
  <c r="C151" i="72"/>
  <c r="D158" i="68"/>
  <c r="D40" i="69"/>
  <c r="D19" i="73"/>
  <c r="C32" i="68"/>
  <c r="C54" i="72"/>
  <c r="C216" i="68"/>
  <c r="D79" i="69"/>
  <c r="D103" i="69"/>
  <c r="D51" i="69"/>
  <c r="C141" i="68"/>
  <c r="C64" i="72"/>
  <c r="D199" i="68"/>
  <c r="C49" i="68"/>
  <c r="C118" i="70"/>
  <c r="D124" i="69"/>
  <c r="D202" i="70"/>
  <c r="C38" i="68"/>
  <c r="C37" i="72"/>
  <c r="C67" i="68"/>
  <c r="D119" i="68"/>
  <c r="D59" i="71"/>
  <c r="D123" i="73"/>
  <c r="D103" i="70"/>
  <c r="D48" i="70"/>
  <c r="C221" i="72"/>
  <c r="D141" i="71"/>
  <c r="D153" i="68"/>
  <c r="C179" i="70"/>
  <c r="C202" i="70"/>
  <c r="D172" i="70"/>
  <c r="C165" i="70"/>
  <c r="D194" i="68"/>
  <c r="D77" i="69"/>
  <c r="D146" i="71"/>
  <c r="C119" i="68"/>
  <c r="D98" i="73"/>
  <c r="D139" i="68"/>
  <c r="C192" i="68"/>
  <c r="D229" i="68"/>
  <c r="C223" i="70"/>
  <c r="C86" i="72"/>
  <c r="C129" i="68"/>
  <c r="C52" i="70"/>
  <c r="C182" i="72"/>
  <c r="C123" i="70"/>
  <c r="D172" i="69"/>
  <c r="D218" i="70"/>
  <c r="D130" i="68"/>
  <c r="D162" i="69"/>
  <c r="D20" i="70"/>
  <c r="C219" i="72"/>
  <c r="C128" i="70"/>
  <c r="D66" i="69"/>
  <c r="D159" i="70"/>
  <c r="C214" i="72"/>
  <c r="D134" i="69"/>
  <c r="C164" i="70"/>
  <c r="D73" i="71"/>
  <c r="D80" i="69"/>
  <c r="D126" i="69"/>
  <c r="D23" i="71"/>
  <c r="D62" i="69"/>
  <c r="C129" i="70"/>
  <c r="D23" i="70"/>
  <c r="D39" i="73"/>
  <c r="D84" i="73"/>
  <c r="D119" i="73"/>
  <c r="C69" i="70"/>
  <c r="D35" i="70"/>
  <c r="D115" i="69"/>
  <c r="D179" i="70"/>
  <c r="D219" i="72"/>
  <c r="D221" i="68"/>
  <c r="C18" i="68"/>
  <c r="C108" i="72"/>
  <c r="C31" i="72"/>
  <c r="D99" i="73"/>
  <c r="D43" i="71"/>
  <c r="C163" i="72"/>
  <c r="D19" i="70"/>
  <c r="D112" i="69"/>
  <c r="C124" i="68"/>
  <c r="C82" i="68"/>
  <c r="C18" i="70"/>
  <c r="D145" i="70"/>
  <c r="D140" i="71"/>
  <c r="M87" i="71"/>
  <c r="N87" i="71" s="1"/>
  <c r="K87" i="71" s="1"/>
  <c r="L88" i="71" s="1"/>
  <c r="D196" i="70"/>
  <c r="C130" i="68"/>
  <c r="D155" i="70"/>
  <c r="C33" i="70"/>
  <c r="C77" i="72"/>
  <c r="D94" i="73"/>
  <c r="D200" i="70"/>
  <c r="C193" i="70"/>
  <c r="D200" i="68"/>
  <c r="C39" i="70"/>
  <c r="C213" i="70"/>
  <c r="D93" i="69"/>
  <c r="D25" i="73"/>
  <c r="D93" i="73"/>
  <c r="D89" i="70"/>
  <c r="D75" i="73"/>
  <c r="D158" i="70"/>
  <c r="C190" i="68"/>
  <c r="D58" i="70"/>
  <c r="D83" i="69"/>
  <c r="C122" i="70"/>
  <c r="C144" i="72"/>
  <c r="C166" i="68"/>
  <c r="C224" i="68"/>
  <c r="C75" i="68"/>
  <c r="D65" i="69"/>
  <c r="C22" i="68"/>
  <c r="D194" i="70"/>
  <c r="D107" i="73"/>
  <c r="C117" i="70"/>
  <c r="C29" i="68"/>
  <c r="D160" i="73"/>
  <c r="D113" i="71"/>
  <c r="C59" i="72"/>
  <c r="C204" i="70"/>
  <c r="D111" i="73"/>
  <c r="C207" i="70"/>
  <c r="D157" i="70"/>
  <c r="C208" i="72"/>
  <c r="D183" i="69"/>
  <c r="D189" i="68"/>
  <c r="D46" i="69"/>
  <c r="D73" i="73"/>
  <c r="D29" i="73"/>
  <c r="D127" i="71"/>
  <c r="D55" i="69"/>
  <c r="D31" i="71"/>
  <c r="D181" i="70"/>
  <c r="D154" i="69"/>
  <c r="C183" i="68"/>
  <c r="D171" i="70"/>
  <c r="D116" i="73"/>
  <c r="D154" i="68"/>
  <c r="D216" i="70"/>
  <c r="D217" i="70"/>
  <c r="D150" i="71"/>
  <c r="C90" i="68"/>
  <c r="D219" i="68"/>
  <c r="C123" i="68"/>
  <c r="D189" i="70"/>
  <c r="D159" i="71"/>
  <c r="D160" i="71"/>
  <c r="C51" i="70"/>
  <c r="D95" i="71"/>
  <c r="D222" i="70"/>
  <c r="D30" i="70"/>
  <c r="D218" i="72"/>
  <c r="D53" i="69"/>
  <c r="C184" i="70"/>
  <c r="C44" i="72"/>
  <c r="D44" i="73"/>
  <c r="D115" i="73"/>
  <c r="D58" i="71"/>
  <c r="D231" i="70"/>
  <c r="D142" i="71"/>
  <c r="C32" i="72"/>
  <c r="C166" i="70"/>
  <c r="D134" i="68"/>
  <c r="D133" i="69"/>
  <c r="D44" i="70"/>
  <c r="D143" i="70"/>
  <c r="D200" i="72"/>
  <c r="D190" i="68"/>
  <c r="C38" i="70"/>
  <c r="D164" i="70"/>
  <c r="C191" i="68"/>
  <c r="C39" i="68"/>
  <c r="D106" i="70"/>
  <c r="D41" i="70"/>
  <c r="C111" i="72"/>
  <c r="C34" i="70"/>
  <c r="C90" i="72"/>
  <c r="D146" i="73"/>
  <c r="C130" i="70"/>
  <c r="C91" i="70"/>
  <c r="D91" i="70"/>
  <c r="C71" i="70"/>
  <c r="D78" i="69"/>
  <c r="C81" i="70"/>
  <c r="D153" i="69"/>
  <c r="C75" i="72"/>
  <c r="C110" i="70"/>
  <c r="C120" i="70"/>
  <c r="C23" i="70"/>
  <c r="D37" i="71"/>
  <c r="D210" i="68"/>
  <c r="C93" i="68"/>
  <c r="C171" i="70"/>
  <c r="D85" i="70"/>
  <c r="D106" i="68"/>
  <c r="D22" i="70"/>
  <c r="D150" i="69"/>
  <c r="D101" i="73"/>
  <c r="D17" i="73"/>
  <c r="C75" i="70"/>
  <c r="D52" i="70"/>
  <c r="C67" i="72"/>
  <c r="D211" i="68"/>
  <c r="C84" i="68"/>
  <c r="C48" i="70"/>
  <c r="C45" i="68"/>
  <c r="C119" i="72"/>
  <c r="D65" i="73"/>
  <c r="D115" i="70"/>
  <c r="D88" i="73"/>
  <c r="D70" i="69"/>
  <c r="D142" i="68"/>
  <c r="C88" i="72"/>
  <c r="D171" i="69"/>
  <c r="D40" i="73"/>
  <c r="D76" i="69"/>
  <c r="D162" i="71"/>
  <c r="C48" i="72"/>
  <c r="C94" i="72"/>
  <c r="D201" i="72"/>
  <c r="D210" i="70"/>
  <c r="D160" i="69"/>
  <c r="C61" i="72"/>
  <c r="D90" i="73"/>
  <c r="D122" i="70"/>
  <c r="C40" i="70"/>
  <c r="D87" i="69"/>
  <c r="D158" i="73"/>
  <c r="D24" i="69"/>
  <c r="D63" i="69"/>
  <c r="D50" i="73"/>
  <c r="C162" i="72"/>
  <c r="D202" i="72"/>
  <c r="D209" i="70"/>
  <c r="D107" i="69"/>
  <c r="C89" i="68"/>
  <c r="D194" i="72"/>
  <c r="C104" i="68"/>
  <c r="C136" i="68"/>
  <c r="D140" i="73"/>
  <c r="D77" i="71"/>
  <c r="D145" i="69"/>
  <c r="C73" i="68"/>
  <c r="D102" i="68"/>
  <c r="C95" i="70"/>
  <c r="D166" i="69"/>
  <c r="C186" i="68"/>
  <c r="C150" i="72"/>
  <c r="D80" i="70"/>
  <c r="D52" i="73"/>
  <c r="C220" i="68"/>
  <c r="C96" i="68"/>
  <c r="C171" i="68"/>
  <c r="C33" i="68"/>
  <c r="D75" i="69"/>
  <c r="C98" i="72"/>
  <c r="C199" i="68"/>
  <c r="D26" i="71"/>
  <c r="D70" i="70"/>
  <c r="D153" i="70"/>
  <c r="C150" i="70"/>
  <c r="C127" i="70"/>
  <c r="C202" i="68"/>
  <c r="C200" i="68"/>
  <c r="C201" i="68"/>
  <c r="D185" i="70"/>
  <c r="C93" i="70"/>
  <c r="D224" i="70"/>
  <c r="C28" i="72"/>
  <c r="D161" i="68"/>
  <c r="D102" i="70"/>
  <c r="D32" i="69"/>
  <c r="C127" i="72"/>
  <c r="D57" i="70"/>
  <c r="D131" i="70"/>
  <c r="C34" i="68"/>
  <c r="C24" i="70"/>
  <c r="C135" i="72"/>
  <c r="C69" i="72"/>
  <c r="C113" i="68"/>
  <c r="D54" i="70"/>
  <c r="C194" i="72"/>
  <c r="C106" i="72"/>
  <c r="D116" i="70"/>
  <c r="D214" i="70"/>
  <c r="C221" i="70"/>
  <c r="D131" i="73"/>
  <c r="D38" i="73"/>
  <c r="D68" i="71"/>
  <c r="D146" i="69"/>
  <c r="D106" i="69"/>
  <c r="D96" i="68"/>
  <c r="D64" i="70"/>
  <c r="D122" i="71"/>
  <c r="C130" i="72"/>
  <c r="C85" i="68"/>
  <c r="D67" i="70"/>
  <c r="D163" i="70"/>
  <c r="C125" i="72"/>
  <c r="D26" i="73"/>
  <c r="D109" i="70"/>
  <c r="C19" i="72"/>
  <c r="D48" i="73"/>
  <c r="C205" i="68"/>
  <c r="D161" i="73"/>
  <c r="C90" i="70"/>
  <c r="D152" i="70"/>
  <c r="C29" i="72"/>
  <c r="D145" i="68"/>
  <c r="C135" i="70"/>
  <c r="D121" i="70"/>
  <c r="D222" i="68"/>
  <c r="C167" i="70"/>
  <c r="D100" i="68"/>
  <c r="D104" i="73"/>
  <c r="C118" i="68"/>
  <c r="D125" i="73"/>
  <c r="C209" i="72"/>
  <c r="C183" i="72"/>
  <c r="C149" i="70"/>
  <c r="D19" i="71"/>
  <c r="D167" i="71"/>
  <c r="D135" i="70"/>
  <c r="D215" i="72"/>
  <c r="C181" i="70"/>
  <c r="C26" i="68"/>
  <c r="D209" i="72"/>
  <c r="C103" i="70"/>
  <c r="D65" i="71"/>
  <c r="D122" i="68"/>
  <c r="D207" i="70"/>
  <c r="D121" i="71"/>
  <c r="D89" i="73"/>
  <c r="C151" i="70"/>
  <c r="C111" i="70"/>
  <c r="D47" i="73"/>
  <c r="D192" i="68"/>
  <c r="D151" i="70"/>
  <c r="D107" i="70"/>
  <c r="C115" i="72"/>
  <c r="D156" i="71"/>
  <c r="C171" i="72"/>
  <c r="C80" i="68"/>
  <c r="D45" i="73"/>
  <c r="D108" i="73"/>
  <c r="D67" i="73"/>
  <c r="D32" i="71"/>
  <c r="D223" i="70"/>
  <c r="C97" i="72"/>
  <c r="C137" i="70"/>
  <c r="C138" i="70"/>
  <c r="C116" i="68"/>
  <c r="D152" i="71"/>
  <c r="D34" i="69"/>
  <c r="C36" i="72"/>
  <c r="D136" i="70"/>
  <c r="C105" i="68"/>
  <c r="C169" i="70"/>
  <c r="C224" i="70"/>
  <c r="D184" i="70"/>
  <c r="D221" i="70"/>
  <c r="C32" i="70"/>
  <c r="C158" i="68"/>
  <c r="D97" i="71"/>
  <c r="C43" i="70"/>
  <c r="C160" i="68"/>
  <c r="C30" i="68"/>
  <c r="D120" i="69"/>
  <c r="D78" i="73"/>
  <c r="D217" i="68"/>
  <c r="D127" i="69"/>
  <c r="D134" i="70"/>
  <c r="D212" i="70"/>
  <c r="D168" i="73"/>
  <c r="D209" i="68"/>
  <c r="D204" i="72"/>
  <c r="C95" i="68"/>
  <c r="D225" i="70"/>
  <c r="C131" i="72"/>
  <c r="D186" i="70"/>
  <c r="D223" i="68"/>
  <c r="D89" i="69"/>
  <c r="C63" i="72"/>
  <c r="C61" i="70"/>
  <c r="C126" i="70"/>
  <c r="D99" i="69"/>
  <c r="C96" i="70"/>
  <c r="C155" i="70"/>
  <c r="D166" i="68"/>
  <c r="C178" i="70"/>
  <c r="D114" i="68"/>
  <c r="C227" i="72"/>
  <c r="C162" i="70"/>
  <c r="C165" i="68"/>
  <c r="C133" i="70"/>
  <c r="D228" i="72"/>
  <c r="D57" i="69"/>
  <c r="D142" i="73"/>
  <c r="C229" i="70"/>
  <c r="D88" i="69"/>
  <c r="D59" i="70"/>
  <c r="C206" i="70"/>
  <c r="D128" i="73"/>
  <c r="D212" i="72"/>
  <c r="C152" i="72"/>
  <c r="C178" i="72"/>
  <c r="C185" i="68"/>
  <c r="C207" i="68"/>
  <c r="D218" i="68"/>
  <c r="C65" i="68"/>
  <c r="C195" i="68"/>
  <c r="C231" i="72"/>
  <c r="C27" i="72"/>
  <c r="D99" i="71"/>
  <c r="D151" i="69"/>
  <c r="D149" i="70"/>
  <c r="C26" i="70"/>
  <c r="D98" i="71"/>
  <c r="D44" i="71"/>
  <c r="C28" i="68"/>
  <c r="C107" i="72"/>
  <c r="D145" i="73"/>
  <c r="D137" i="70"/>
  <c r="D60" i="70"/>
  <c r="D125" i="71"/>
  <c r="C188" i="68"/>
  <c r="D94" i="68"/>
  <c r="D216" i="72"/>
  <c r="C68" i="72"/>
  <c r="C56" i="68"/>
  <c r="C49" i="72"/>
  <c r="C145" i="68"/>
  <c r="C184" i="72"/>
  <c r="C48" i="68"/>
  <c r="C76" i="70"/>
  <c r="D177" i="70"/>
  <c r="D108" i="70"/>
  <c r="C194" i="68"/>
  <c r="D107" i="68"/>
  <c r="D92" i="70"/>
  <c r="D96" i="69"/>
  <c r="D160" i="68"/>
  <c r="C228" i="70"/>
  <c r="D208" i="70"/>
  <c r="D100" i="70"/>
  <c r="D147" i="73"/>
  <c r="D148" i="70"/>
  <c r="D87" i="71"/>
  <c r="C175" i="68"/>
  <c r="C89" i="70"/>
  <c r="C63" i="68"/>
  <c r="C218" i="72"/>
  <c r="D130" i="70"/>
  <c r="C99" i="68"/>
  <c r="D94" i="69"/>
  <c r="C52" i="68"/>
  <c r="D136" i="73"/>
  <c r="C161" i="70"/>
  <c r="C116" i="72"/>
  <c r="D28" i="73"/>
  <c r="D152" i="73"/>
  <c r="C159" i="70"/>
  <c r="C169" i="72"/>
  <c r="C95" i="72"/>
  <c r="D39" i="69"/>
  <c r="C176" i="70"/>
  <c r="D163" i="69"/>
  <c r="C226" i="70"/>
  <c r="C219" i="70"/>
  <c r="D99" i="70"/>
  <c r="D81" i="70"/>
  <c r="C206" i="68"/>
  <c r="D157" i="68"/>
  <c r="D21" i="70"/>
  <c r="D119" i="69"/>
  <c r="C151" i="68"/>
  <c r="C160" i="70"/>
  <c r="D45" i="71"/>
  <c r="D18" i="71"/>
  <c r="D31" i="69"/>
  <c r="C47" i="72"/>
  <c r="D184" i="69"/>
  <c r="D118" i="73"/>
  <c r="C187" i="70"/>
  <c r="D144" i="69"/>
  <c r="C163" i="68"/>
  <c r="C79" i="70"/>
  <c r="C158" i="70"/>
  <c r="D227" i="72"/>
  <c r="D68" i="70"/>
  <c r="C132" i="72"/>
  <c r="D123" i="70"/>
  <c r="D92" i="71"/>
  <c r="C231" i="68"/>
  <c r="D98" i="69"/>
  <c r="D26" i="69"/>
  <c r="D224" i="72"/>
  <c r="C44" i="68"/>
  <c r="D181" i="69"/>
  <c r="C42" i="70"/>
  <c r="D32" i="70"/>
  <c r="D42" i="73"/>
  <c r="D126" i="68"/>
  <c r="C45" i="70"/>
  <c r="D117" i="71"/>
  <c r="C70" i="70"/>
  <c r="C117" i="72"/>
  <c r="C158" i="72"/>
  <c r="D17" i="71"/>
  <c r="C66" i="70"/>
  <c r="D139" i="73"/>
  <c r="D154" i="71"/>
  <c r="D185" i="69"/>
  <c r="C123" i="72"/>
  <c r="D170" i="69"/>
  <c r="D155" i="69"/>
  <c r="D128" i="69"/>
  <c r="C70" i="68"/>
  <c r="C57" i="68"/>
  <c r="D165" i="68"/>
  <c r="D185" i="72"/>
  <c r="D92" i="68"/>
  <c r="D184" i="68"/>
  <c r="AO208" i="16"/>
  <c r="AO115" i="28"/>
  <c r="AO207" i="28"/>
  <c r="AM91" i="11"/>
  <c r="AK91" i="11"/>
  <c r="AN91" i="11" s="1"/>
  <c r="AL91" i="11"/>
  <c r="AJ92" i="11"/>
  <c r="D184" i="72" a="1"/>
  <c r="D183" i="68" a="1"/>
  <c r="D91" i="68" a="1"/>
  <c r="M88" i="71" a="1"/>
  <c r="M88" i="71" l="1"/>
  <c r="N88" i="71" s="1"/>
  <c r="K88" i="71" s="1"/>
  <c r="L89" i="71" s="1"/>
  <c r="D184" i="72"/>
  <c r="D183" i="68"/>
  <c r="D91" i="68"/>
  <c r="AO206" i="28"/>
  <c r="AO114" i="28"/>
  <c r="AO207" i="16"/>
  <c r="AM92" i="11"/>
  <c r="AK92" i="11"/>
  <c r="AN92" i="11" s="1"/>
  <c r="AL92" i="11"/>
  <c r="AJ93" i="11"/>
  <c r="M89" i="71" a="1"/>
  <c r="D183" i="72" a="1"/>
  <c r="D182" i="68" a="1"/>
  <c r="D90" i="68" a="1"/>
  <c r="M89" i="71" l="1"/>
  <c r="N89" i="71" s="1"/>
  <c r="K89" i="71" s="1"/>
  <c r="L90" i="71" s="1"/>
  <c r="D90" i="68"/>
  <c r="D183" i="72"/>
  <c r="D182" i="68"/>
  <c r="AO206" i="16"/>
  <c r="AO113" i="28"/>
  <c r="AO205" i="28"/>
  <c r="AL93" i="11"/>
  <c r="AM93" i="11"/>
  <c r="AK93" i="11"/>
  <c r="AN93" i="11" s="1"/>
  <c r="AJ94" i="11"/>
  <c r="D89" i="68" a="1"/>
  <c r="D182" i="72" a="1"/>
  <c r="M90" i="71" a="1"/>
  <c r="D181" i="68" a="1"/>
  <c r="M90" i="71" l="1"/>
  <c r="N90" i="71" s="1"/>
  <c r="K90" i="71" s="1"/>
  <c r="L91" i="71" s="1"/>
  <c r="D89" i="68"/>
  <c r="D181" i="68"/>
  <c r="D182" i="72"/>
  <c r="AO204" i="28"/>
  <c r="AO112" i="28"/>
  <c r="AO205" i="16"/>
  <c r="AM94" i="11"/>
  <c r="AK94" i="11"/>
  <c r="AN94" i="11" s="1"/>
  <c r="AL94" i="11"/>
  <c r="AJ95" i="11"/>
  <c r="M91" i="71" a="1"/>
  <c r="D181" i="72" a="1"/>
  <c r="D88" i="68" a="1"/>
  <c r="D180" i="68" a="1"/>
  <c r="M91" i="71" l="1"/>
  <c r="N91" i="71" s="1"/>
  <c r="K91" i="71" s="1"/>
  <c r="L92" i="71" s="1"/>
  <c r="D181" i="72"/>
  <c r="D88" i="68"/>
  <c r="D180" i="68"/>
  <c r="AO204" i="16"/>
  <c r="AO111" i="28"/>
  <c r="AO203" i="28"/>
  <c r="AM95" i="11"/>
  <c r="AL95" i="11"/>
  <c r="AK95" i="11"/>
  <c r="AN95" i="11" s="1"/>
  <c r="AJ96" i="11"/>
  <c r="M92" i="71" a="1"/>
  <c r="D179" i="68" a="1"/>
  <c r="D180" i="72" a="1"/>
  <c r="D87" i="68" a="1"/>
  <c r="M92" i="71" l="1"/>
  <c r="N92" i="71" s="1"/>
  <c r="K92" i="71" s="1"/>
  <c r="L93" i="71" s="1"/>
  <c r="D179" i="68"/>
  <c r="D87" i="68"/>
  <c r="D180" i="72"/>
  <c r="AO202" i="28"/>
  <c r="AO110" i="28"/>
  <c r="AO203" i="16"/>
  <c r="AL96" i="11"/>
  <c r="AM96" i="11"/>
  <c r="AK96" i="11"/>
  <c r="AN96" i="11" s="1"/>
  <c r="AJ97" i="11"/>
  <c r="M93" i="71" a="1"/>
  <c r="D178" i="68" a="1"/>
  <c r="D86" i="68" a="1"/>
  <c r="D179" i="72" a="1"/>
  <c r="M93" i="71" l="1"/>
  <c r="N93" i="71" s="1"/>
  <c r="K93" i="71" s="1"/>
  <c r="L94" i="71" s="1"/>
  <c r="D179" i="72"/>
  <c r="D86" i="68"/>
  <c r="D178" i="68"/>
  <c r="AO202" i="16"/>
  <c r="AO109" i="28"/>
  <c r="AO201" i="28"/>
  <c r="AL97" i="11"/>
  <c r="AM97" i="11"/>
  <c r="AK97" i="11"/>
  <c r="AN97" i="11" s="1"/>
  <c r="AJ98" i="11"/>
  <c r="D177" i="68" a="1"/>
  <c r="M94" i="71" a="1"/>
  <c r="D178" i="72" a="1"/>
  <c r="D85" i="68" a="1"/>
  <c r="M94" i="71" l="1"/>
  <c r="N94" i="71" s="1"/>
  <c r="K94" i="71" s="1"/>
  <c r="L95" i="71" s="1"/>
  <c r="D177" i="68"/>
  <c r="D85" i="68"/>
  <c r="D178" i="72"/>
  <c r="AO200" i="28"/>
  <c r="AO108" i="28"/>
  <c r="AO201" i="16"/>
  <c r="AM98" i="11"/>
  <c r="AL98" i="11"/>
  <c r="AK98" i="11"/>
  <c r="AN98" i="11" s="1"/>
  <c r="AJ99" i="11"/>
  <c r="D176" i="68" a="1"/>
  <c r="M95" i="71" a="1"/>
  <c r="D177" i="72" a="1"/>
  <c r="D84" i="68" a="1"/>
  <c r="M95" i="71" l="1"/>
  <c r="N95" i="71" s="1"/>
  <c r="K95" i="71" s="1"/>
  <c r="L96" i="71" s="1"/>
  <c r="D177" i="72"/>
  <c r="D84" i="68"/>
  <c r="D176" i="68"/>
  <c r="AO200" i="16"/>
  <c r="AO107" i="28"/>
  <c r="AO199" i="28"/>
  <c r="AM99" i="11"/>
  <c r="AL99" i="11"/>
  <c r="AK99" i="11"/>
  <c r="AN99" i="11" s="1"/>
  <c r="AJ100" i="11"/>
  <c r="M96" i="71" a="1"/>
  <c r="D176" i="72" a="1"/>
  <c r="D175" i="68" a="1"/>
  <c r="D83" i="68" a="1"/>
  <c r="M96" i="71" l="1"/>
  <c r="N96" i="71" s="1"/>
  <c r="K96" i="71" s="1"/>
  <c r="L97" i="71" s="1"/>
  <c r="D175" i="68"/>
  <c r="D176" i="72"/>
  <c r="D83" i="68"/>
  <c r="AO198" i="28"/>
  <c r="AO199" i="16"/>
  <c r="AO106" i="28"/>
  <c r="AM100" i="11"/>
  <c r="AK100" i="11"/>
  <c r="AN100" i="11" s="1"/>
  <c r="AL100" i="11"/>
  <c r="AJ101" i="11"/>
  <c r="M97" i="71" a="1"/>
  <c r="D174" i="68" a="1"/>
  <c r="D175" i="72" a="1"/>
  <c r="D82" i="68" a="1"/>
  <c r="M97" i="71" l="1"/>
  <c r="N97" i="71" s="1"/>
  <c r="K97" i="71" s="1"/>
  <c r="L98" i="71" s="1"/>
  <c r="D82" i="68"/>
  <c r="D175" i="72"/>
  <c r="D174" i="68"/>
  <c r="AO105" i="28"/>
  <c r="AO198" i="16"/>
  <c r="AO197" i="28"/>
  <c r="AJ102" i="11"/>
  <c r="M98" i="71" a="1"/>
  <c r="D81" i="68" a="1"/>
  <c r="D174" i="72" a="1"/>
  <c r="D173" i="68" a="1"/>
  <c r="M98" i="71" l="1"/>
  <c r="N98" i="71" s="1"/>
  <c r="K98" i="71" s="1"/>
  <c r="L99" i="71" s="1"/>
  <c r="D173" i="68"/>
  <c r="D174" i="72"/>
  <c r="D81" i="68"/>
  <c r="AO197" i="16"/>
  <c r="AO196" i="28"/>
  <c r="AO104" i="28"/>
  <c r="AJ103" i="11"/>
  <c r="M99" i="71" a="1"/>
  <c r="D80" i="68" a="1"/>
  <c r="D173" i="72" a="1"/>
  <c r="D172" i="68" a="1"/>
  <c r="M99" i="71" l="1"/>
  <c r="N99" i="71" s="1"/>
  <c r="K99" i="71" s="1"/>
  <c r="L100" i="71" s="1"/>
  <c r="D80" i="68"/>
  <c r="D172" i="68"/>
  <c r="D173" i="72"/>
  <c r="AO103" i="28"/>
  <c r="AO195" i="28"/>
  <c r="AO196" i="16"/>
  <c r="AL103" i="11"/>
  <c r="AK103" i="11"/>
  <c r="AN103" i="11" s="1"/>
  <c r="AJ104" i="11"/>
  <c r="M100" i="71" a="1"/>
  <c r="D171" i="68" a="1"/>
  <c r="D172" i="72" a="1"/>
  <c r="D79" i="68" a="1"/>
  <c r="M100" i="71" l="1"/>
  <c r="N100" i="71" s="1"/>
  <c r="K100" i="71" s="1"/>
  <c r="L101" i="71" s="1"/>
  <c r="D171" i="68"/>
  <c r="D172" i="72"/>
  <c r="D79" i="68"/>
  <c r="AO194" i="28"/>
  <c r="AO195" i="16"/>
  <c r="AO102" i="28"/>
  <c r="AL104" i="11"/>
  <c r="AK104" i="11"/>
  <c r="AN104" i="11" s="1"/>
  <c r="AJ105" i="11"/>
  <c r="D170" i="68" a="1"/>
  <c r="D78" i="68" a="1"/>
  <c r="M101" i="71" a="1"/>
  <c r="D171" i="72" a="1"/>
  <c r="M101" i="71" l="1"/>
  <c r="N101" i="71" s="1"/>
  <c r="K101" i="71" s="1"/>
  <c r="L102" i="71" s="1"/>
  <c r="S18" i="72"/>
  <c r="T19" i="72" s="1"/>
  <c r="D171" i="72"/>
  <c r="D78" i="68"/>
  <c r="D170" i="68"/>
  <c r="AO101" i="28"/>
  <c r="AO194" i="16"/>
  <c r="AL105" i="11"/>
  <c r="AK105" i="11"/>
  <c r="AN105" i="11" s="1"/>
  <c r="AJ106" i="11"/>
  <c r="D170" i="72" a="1"/>
  <c r="M102" i="71" a="1"/>
  <c r="D77" i="68" a="1"/>
  <c r="M102" i="71" l="1"/>
  <c r="N102" i="71" s="1"/>
  <c r="K102" i="71"/>
  <c r="D170" i="72"/>
  <c r="D77" i="68"/>
  <c r="AO193" i="16"/>
  <c r="AO100" i="28"/>
  <c r="AL106" i="11"/>
  <c r="AK106" i="11"/>
  <c r="AN106" i="11" s="1"/>
  <c r="AJ107" i="11"/>
  <c r="U19" i="72" a="1"/>
  <c r="D76" i="68" a="1"/>
  <c r="D169" i="72" a="1"/>
  <c r="L103" i="71" l="1"/>
  <c r="U19" i="72"/>
  <c r="V19" i="72" s="1"/>
  <c r="D76" i="68"/>
  <c r="D169" i="72"/>
  <c r="AO99" i="28"/>
  <c r="AO192" i="16"/>
  <c r="AL107" i="11"/>
  <c r="AK107" i="11"/>
  <c r="AN107" i="11" s="1"/>
  <c r="AJ108" i="11"/>
  <c r="D75" i="68" a="1"/>
  <c r="D168" i="72" a="1"/>
  <c r="M103" i="71" a="1"/>
  <c r="M103" i="71" l="1"/>
  <c r="N103" i="71" s="1"/>
  <c r="S19" i="72"/>
  <c r="T20" i="72" s="1"/>
  <c r="D168" i="72"/>
  <c r="D75" i="68"/>
  <c r="AO191" i="16"/>
  <c r="AO98" i="28"/>
  <c r="AK108" i="11"/>
  <c r="AN108" i="11" s="1"/>
  <c r="AL108" i="11"/>
  <c r="AJ109" i="11"/>
  <c r="D167" i="72" a="1"/>
  <c r="D74" i="68" a="1"/>
  <c r="K103" i="71" l="1"/>
  <c r="D74" i="68"/>
  <c r="D167" i="72"/>
  <c r="AO97" i="28"/>
  <c r="AO190" i="16"/>
  <c r="AL109" i="11"/>
  <c r="AK109" i="11"/>
  <c r="AN109" i="11" s="1"/>
  <c r="AJ110" i="11"/>
  <c r="D73" i="68" a="1"/>
  <c r="U20" i="72" a="1"/>
  <c r="D166" i="72" a="1"/>
  <c r="L104" i="71" l="1"/>
  <c r="U20" i="72"/>
  <c r="V20" i="72" s="1"/>
  <c r="D166" i="72"/>
  <c r="D73" i="68"/>
  <c r="AO189" i="16"/>
  <c r="AO96" i="28"/>
  <c r="AL110" i="11"/>
  <c r="AK110" i="11"/>
  <c r="AN110" i="11" s="1"/>
  <c r="AJ111" i="11"/>
  <c r="M104" i="71" a="1"/>
  <c r="D165" i="72" a="1"/>
  <c r="D72" i="68" a="1"/>
  <c r="M104" i="71" l="1"/>
  <c r="N104" i="71" s="1"/>
  <c r="S20" i="72"/>
  <c r="T21" i="72" s="1"/>
  <c r="D72" i="68"/>
  <c r="D165" i="72"/>
  <c r="AO188" i="16"/>
  <c r="AO95" i="28"/>
  <c r="AL111" i="11"/>
  <c r="AK111" i="11"/>
  <c r="AN111" i="11" s="1"/>
  <c r="AJ112" i="11"/>
  <c r="D71" i="68" a="1"/>
  <c r="D164" i="72" a="1"/>
  <c r="K104" i="71" l="1"/>
  <c r="D71" i="68"/>
  <c r="D164" i="72"/>
  <c r="AO94" i="28"/>
  <c r="AO187" i="16"/>
  <c r="AL112" i="11"/>
  <c r="AK112" i="11"/>
  <c r="AN112" i="11" s="1"/>
  <c r="AJ113" i="11"/>
  <c r="U21" i="72" a="1"/>
  <c r="D70" i="68" a="1"/>
  <c r="D163" i="72" a="1"/>
  <c r="L105" i="71" l="1"/>
  <c r="U21" i="72"/>
  <c r="V21" i="72" s="1"/>
  <c r="D163" i="72"/>
  <c r="D70" i="68"/>
  <c r="AO186" i="16"/>
  <c r="AO93" i="28"/>
  <c r="AL113" i="11"/>
  <c r="AK113" i="11"/>
  <c r="AN113" i="11" s="1"/>
  <c r="AJ114" i="11"/>
  <c r="D162" i="72" a="1"/>
  <c r="D69" i="68" a="1"/>
  <c r="M105" i="71" a="1"/>
  <c r="M105" i="71" l="1"/>
  <c r="N105" i="71" s="1"/>
  <c r="S21" i="72"/>
  <c r="T22" i="72" s="1"/>
  <c r="D69" i="68"/>
  <c r="D162" i="72"/>
  <c r="AO92" i="28"/>
  <c r="AO185" i="16"/>
  <c r="AL114" i="11"/>
  <c r="AK114" i="11"/>
  <c r="AN114" i="11" s="1"/>
  <c r="AJ115" i="11"/>
  <c r="D161" i="72" a="1"/>
  <c r="D68" i="68" a="1"/>
  <c r="K105" i="71" l="1"/>
  <c r="D161" i="72"/>
  <c r="D68" i="68"/>
  <c r="AO184" i="16"/>
  <c r="AO91" i="28"/>
  <c r="AK115" i="11"/>
  <c r="AN115" i="11" s="1"/>
  <c r="AL115" i="11"/>
  <c r="AJ116" i="11"/>
  <c r="D160" i="72" a="1"/>
  <c r="D67" i="68" a="1"/>
  <c r="U22" i="72" a="1"/>
  <c r="L106" i="71" l="1"/>
  <c r="U22" i="72"/>
  <c r="V22" i="72" s="1"/>
  <c r="D67" i="68"/>
  <c r="D160" i="72"/>
  <c r="AO90" i="28"/>
  <c r="AO183" i="16"/>
  <c r="AK116" i="11"/>
  <c r="AN116" i="11" s="1"/>
  <c r="AL116" i="11"/>
  <c r="AJ117" i="11"/>
  <c r="D66" i="68" a="1"/>
  <c r="M106" i="71" a="1"/>
  <c r="D159" i="72" a="1"/>
  <c r="M106" i="71" l="1"/>
  <c r="N106" i="71" s="1"/>
  <c r="S22" i="72"/>
  <c r="T23" i="72" s="1"/>
  <c r="D159" i="72"/>
  <c r="D66" i="68"/>
  <c r="AO182" i="16"/>
  <c r="AO89" i="28"/>
  <c r="AL117" i="11"/>
  <c r="AK117" i="11"/>
  <c r="AN117" i="11" s="1"/>
  <c r="AJ118" i="11"/>
  <c r="D158" i="72" a="1"/>
  <c r="D65" i="68" a="1"/>
  <c r="K106" i="71" l="1"/>
  <c r="D65" i="68"/>
  <c r="D158" i="72"/>
  <c r="AO88" i="28"/>
  <c r="AO181" i="16"/>
  <c r="AL118" i="11"/>
  <c r="AK118" i="11"/>
  <c r="AN118" i="11" s="1"/>
  <c r="AJ119" i="11"/>
  <c r="D64" i="68" a="1"/>
  <c r="D157" i="72" a="1"/>
  <c r="U23" i="72" a="1"/>
  <c r="L107" i="71" l="1"/>
  <c r="U23" i="72"/>
  <c r="V23" i="72" s="1"/>
  <c r="D157" i="72"/>
  <c r="D64" i="68"/>
  <c r="AO180" i="16"/>
  <c r="AO87" i="28"/>
  <c r="AK119" i="11"/>
  <c r="AN119" i="11" s="1"/>
  <c r="AL119" i="11"/>
  <c r="AJ120" i="11"/>
  <c r="M107" i="71" a="1"/>
  <c r="D156" i="72" a="1"/>
  <c r="D63" i="68" a="1"/>
  <c r="M107" i="71" l="1"/>
  <c r="N107" i="71" s="1"/>
  <c r="S23" i="72"/>
  <c r="T24" i="72" s="1"/>
  <c r="D63" i="68"/>
  <c r="D156" i="72"/>
  <c r="AO86" i="28"/>
  <c r="AO179" i="16"/>
  <c r="AK120" i="11"/>
  <c r="AN120" i="11" s="1"/>
  <c r="AL120" i="11"/>
  <c r="AJ121" i="11"/>
  <c r="D155" i="72" a="1"/>
  <c r="D62" i="68" a="1"/>
  <c r="K107" i="71" l="1"/>
  <c r="D155" i="72"/>
  <c r="D62" i="68"/>
  <c r="AO178" i="16"/>
  <c r="AO85" i="28"/>
  <c r="AL121" i="11"/>
  <c r="AK121" i="11"/>
  <c r="AN121" i="11" s="1"/>
  <c r="AJ122" i="11"/>
  <c r="D61" i="68" a="1"/>
  <c r="D154" i="72" a="1"/>
  <c r="U24" i="72" a="1"/>
  <c r="L108" i="71" l="1"/>
  <c r="U24" i="72"/>
  <c r="V24" i="72" s="1"/>
  <c r="D61" i="68"/>
  <c r="D154" i="72"/>
  <c r="AO84" i="28"/>
  <c r="AO177" i="16"/>
  <c r="AL122" i="11"/>
  <c r="AK122" i="11"/>
  <c r="AN122" i="11" s="1"/>
  <c r="AJ123" i="11"/>
  <c r="M108" i="71" a="1"/>
  <c r="D153" i="72" a="1"/>
  <c r="D60" i="68" a="1"/>
  <c r="M108" i="71" l="1"/>
  <c r="N108" i="71" s="1"/>
  <c r="S24" i="72"/>
  <c r="T25" i="72" s="1"/>
  <c r="D153" i="72"/>
  <c r="D60" i="68"/>
  <c r="AO176" i="16"/>
  <c r="AO83" i="28"/>
  <c r="AL123" i="11"/>
  <c r="AK123" i="11"/>
  <c r="AN123" i="11" s="1"/>
  <c r="AJ124" i="11"/>
  <c r="D59" i="68" a="1"/>
  <c r="D152" i="72" a="1"/>
  <c r="K108" i="71" l="1"/>
  <c r="D59" i="68"/>
  <c r="D152" i="72"/>
  <c r="AO82" i="28"/>
  <c r="AO175" i="16"/>
  <c r="AL124" i="11"/>
  <c r="AK124" i="11"/>
  <c r="AN124" i="11" s="1"/>
  <c r="AJ125" i="11"/>
  <c r="U25" i="72" a="1"/>
  <c r="D58" i="68" a="1"/>
  <c r="D151" i="72" a="1"/>
  <c r="L109" i="71" l="1"/>
  <c r="U25" i="72"/>
  <c r="V25" i="72" s="1"/>
  <c r="D151" i="72"/>
  <c r="D58" i="68"/>
  <c r="AO174" i="16"/>
  <c r="AO81" i="28"/>
  <c r="AL125" i="11"/>
  <c r="AK125" i="11"/>
  <c r="AN125" i="11" s="1"/>
  <c r="AJ126" i="11"/>
  <c r="D150" i="72" a="1"/>
  <c r="D57" i="68" a="1"/>
  <c r="M109" i="71" a="1"/>
  <c r="M109" i="71" l="1"/>
  <c r="N109" i="71" s="1"/>
  <c r="S25" i="72"/>
  <c r="T26" i="72" s="1"/>
  <c r="D57" i="68"/>
  <c r="D150" i="72"/>
  <c r="AO80" i="28"/>
  <c r="AO173" i="16"/>
  <c r="AL126" i="11"/>
  <c r="AK126" i="11"/>
  <c r="AN126" i="11" s="1"/>
  <c r="AJ127" i="11"/>
  <c r="D56" i="68" a="1"/>
  <c r="D149" i="72" a="1"/>
  <c r="K109" i="71" l="1"/>
  <c r="D149" i="72"/>
  <c r="D56" i="68"/>
  <c r="AO172" i="16"/>
  <c r="AO79" i="28"/>
  <c r="AL127" i="11"/>
  <c r="AK127" i="11"/>
  <c r="AN127" i="11" s="1"/>
  <c r="AJ128" i="11"/>
  <c r="U26" i="72" a="1"/>
  <c r="D148" i="72" a="1"/>
  <c r="D55" i="68" a="1"/>
  <c r="L110" i="71" l="1"/>
  <c r="U26" i="72"/>
  <c r="V26" i="72" s="1"/>
  <c r="D55" i="68"/>
  <c r="D148" i="72"/>
  <c r="AO78" i="28"/>
  <c r="AO171" i="16"/>
  <c r="AL128" i="11"/>
  <c r="AK128" i="11"/>
  <c r="AN128" i="11" s="1"/>
  <c r="AJ129" i="11"/>
  <c r="M110" i="71" a="1"/>
  <c r="D147" i="72" a="1"/>
  <c r="D54" i="68" a="1"/>
  <c r="M110" i="71" l="1"/>
  <c r="N110" i="71" s="1"/>
  <c r="S26" i="72"/>
  <c r="T27" i="72" s="1"/>
  <c r="D147" i="72"/>
  <c r="D54" i="68"/>
  <c r="AO170" i="16"/>
  <c r="AO77" i="28"/>
  <c r="AL129" i="11"/>
  <c r="AK129" i="11"/>
  <c r="AN129" i="11" s="1"/>
  <c r="AJ130" i="11"/>
  <c r="D53" i="68" a="1"/>
  <c r="D146" i="72" a="1"/>
  <c r="K110" i="71" l="1"/>
  <c r="D53" i="68"/>
  <c r="D146" i="72"/>
  <c r="AO76" i="28"/>
  <c r="AO169" i="16"/>
  <c r="AL130" i="11"/>
  <c r="AK130" i="11"/>
  <c r="AN130" i="11" s="1"/>
  <c r="AJ131" i="11"/>
  <c r="U27" i="72" a="1"/>
  <c r="D145" i="72" a="1"/>
  <c r="D52" i="68" a="1"/>
  <c r="L111" i="71" l="1"/>
  <c r="U27" i="72"/>
  <c r="V27" i="72" s="1"/>
  <c r="D145" i="72"/>
  <c r="D52" i="68"/>
  <c r="AO168" i="16"/>
  <c r="AO75" i="28"/>
  <c r="AK131" i="11"/>
  <c r="AN131" i="11" s="1"/>
  <c r="AL131" i="11"/>
  <c r="AJ132" i="11"/>
  <c r="D51" i="68" a="1"/>
  <c r="M111" i="71" a="1"/>
  <c r="D144" i="72" a="1"/>
  <c r="M111" i="71" l="1"/>
  <c r="N111" i="71" s="1"/>
  <c r="S27" i="72"/>
  <c r="T28" i="72" s="1"/>
  <c r="D51" i="68"/>
  <c r="D144" i="72"/>
  <c r="AO74" i="28"/>
  <c r="AO167" i="16"/>
  <c r="AK132" i="11"/>
  <c r="AN132" i="11" s="1"/>
  <c r="AL132" i="11"/>
  <c r="AJ133" i="11"/>
  <c r="D143" i="72" a="1"/>
  <c r="D50" i="68" a="1"/>
  <c r="K111" i="71" l="1"/>
  <c r="D143" i="72"/>
  <c r="D50" i="68"/>
  <c r="AO166" i="16"/>
  <c r="AO73" i="28"/>
  <c r="AL133" i="11"/>
  <c r="AK133" i="11"/>
  <c r="AN133" i="11" s="1"/>
  <c r="AJ134" i="11"/>
  <c r="D142" i="72" a="1"/>
  <c r="D49" i="68" a="1"/>
  <c r="U28" i="72" a="1"/>
  <c r="L112" i="71" l="1"/>
  <c r="U28" i="72"/>
  <c r="V28" i="72" s="1"/>
  <c r="D49" i="68"/>
  <c r="D142" i="72"/>
  <c r="AO72" i="28"/>
  <c r="AO165" i="16"/>
  <c r="AK134" i="11"/>
  <c r="AN134" i="11" s="1"/>
  <c r="AL134" i="11"/>
  <c r="AJ135" i="11"/>
  <c r="D141" i="72" a="1"/>
  <c r="D48" i="68" a="1"/>
  <c r="M112" i="71" a="1"/>
  <c r="M112" i="71" l="1"/>
  <c r="N112" i="71" s="1"/>
  <c r="S28" i="72"/>
  <c r="T29" i="72" s="1"/>
  <c r="D141" i="72"/>
  <c r="D48" i="68"/>
  <c r="AO164" i="16"/>
  <c r="AO71" i="28"/>
  <c r="AL135" i="11"/>
  <c r="AK135" i="11"/>
  <c r="AN135" i="11" s="1"/>
  <c r="AJ136" i="11"/>
  <c r="D47" i="68" a="1"/>
  <c r="D140" i="72" a="1"/>
  <c r="K112" i="71" l="1"/>
  <c r="D140" i="72"/>
  <c r="D47" i="68"/>
  <c r="AO163" i="16"/>
  <c r="AO162" i="16" s="1"/>
  <c r="AO70" i="28"/>
  <c r="AK136" i="11"/>
  <c r="AN136" i="11" s="1"/>
  <c r="AL136" i="11"/>
  <c r="AJ137" i="11"/>
  <c r="D139" i="72" a="1"/>
  <c r="D138" i="72" a="1"/>
  <c r="D46" i="68" a="1"/>
  <c r="U29" i="72" a="1"/>
  <c r="D138" i="72" l="1"/>
  <c r="AO161" i="16"/>
  <c r="L113" i="71"/>
  <c r="U29" i="72"/>
  <c r="V29" i="72" s="1"/>
  <c r="D139" i="72"/>
  <c r="D46" i="68"/>
  <c r="AO69" i="28"/>
  <c r="AL137" i="11"/>
  <c r="AK137" i="11"/>
  <c r="AN137" i="11" s="1"/>
  <c r="AJ138" i="11"/>
  <c r="D137" i="72" a="1"/>
  <c r="D45" i="68" a="1"/>
  <c r="M113" i="71" a="1"/>
  <c r="D137" i="72" l="1"/>
  <c r="AO160" i="16"/>
  <c r="M113" i="71"/>
  <c r="N113" i="71" s="1"/>
  <c r="S29" i="72"/>
  <c r="T30" i="72" s="1"/>
  <c r="D45" i="68"/>
  <c r="AO68" i="28"/>
  <c r="AL138" i="11"/>
  <c r="AK138" i="11"/>
  <c r="AN138" i="11" s="1"/>
  <c r="AJ139" i="11"/>
  <c r="D44" i="68" a="1"/>
  <c r="D136" i="72" a="1"/>
  <c r="D136" i="72" l="1"/>
  <c r="AO159" i="16"/>
  <c r="K113" i="71"/>
  <c r="D44" i="68"/>
  <c r="AO67" i="28"/>
  <c r="AL139" i="11"/>
  <c r="AK139" i="11"/>
  <c r="AN139" i="11" s="1"/>
  <c r="AJ140" i="11"/>
  <c r="D135" i="72" a="1"/>
  <c r="D43" i="68" a="1"/>
  <c r="U30" i="72" a="1"/>
  <c r="D135" i="72" l="1"/>
  <c r="AO158" i="16"/>
  <c r="L114" i="71"/>
  <c r="U30" i="72"/>
  <c r="V30" i="72" s="1"/>
  <c r="D43" i="68"/>
  <c r="AO66" i="28"/>
  <c r="AL140" i="11"/>
  <c r="AK140" i="11"/>
  <c r="AN140" i="11" s="1"/>
  <c r="AJ141" i="11"/>
  <c r="D42" i="68" a="1"/>
  <c r="M114" i="71" a="1"/>
  <c r="D134" i="72" a="1"/>
  <c r="D134" i="72" l="1"/>
  <c r="AO157" i="16"/>
  <c r="M114" i="71"/>
  <c r="N114" i="71" s="1"/>
  <c r="S30" i="72"/>
  <c r="T31" i="72" s="1"/>
  <c r="D42" i="68"/>
  <c r="AO65" i="28"/>
  <c r="AL141" i="11"/>
  <c r="AK141" i="11"/>
  <c r="AN141" i="11" s="1"/>
  <c r="AJ142" i="11"/>
  <c r="D41" i="68" a="1"/>
  <c r="D133" i="72" a="1"/>
  <c r="D133" i="72" l="1"/>
  <c r="AO156" i="16"/>
  <c r="K114" i="71"/>
  <c r="D41" i="68"/>
  <c r="AO64" i="28"/>
  <c r="AL142" i="11"/>
  <c r="AK142" i="11"/>
  <c r="AN142" i="11" s="1"/>
  <c r="AJ143" i="11"/>
  <c r="U31" i="72" a="1"/>
  <c r="D40" i="68" a="1"/>
  <c r="D132" i="72" a="1"/>
  <c r="D132" i="72" l="1"/>
  <c r="AO155" i="16"/>
  <c r="L115" i="71"/>
  <c r="U31" i="72"/>
  <c r="V31" i="72" s="1"/>
  <c r="D40" i="68"/>
  <c r="AO63" i="28"/>
  <c r="AL143" i="11"/>
  <c r="AK143" i="11"/>
  <c r="AN143" i="11" s="1"/>
  <c r="AJ144" i="11"/>
  <c r="M115" i="71" a="1"/>
  <c r="D131" i="72" a="1"/>
  <c r="D39" i="68" a="1"/>
  <c r="D131" i="72" l="1"/>
  <c r="AO154" i="16"/>
  <c r="M115" i="71"/>
  <c r="N115" i="71" s="1"/>
  <c r="S31" i="72"/>
  <c r="T32" i="72" s="1"/>
  <c r="D39" i="68"/>
  <c r="AO62" i="28"/>
  <c r="AL144" i="11"/>
  <c r="AK144" i="11"/>
  <c r="AN144" i="11" s="1"/>
  <c r="AJ145" i="11"/>
  <c r="D38" i="68" a="1"/>
  <c r="D130" i="72" a="1"/>
  <c r="D130" i="72" l="1"/>
  <c r="AO153" i="16"/>
  <c r="K115" i="71"/>
  <c r="D38" i="68"/>
  <c r="AO61" i="28"/>
  <c r="AL145" i="11"/>
  <c r="AK145" i="11"/>
  <c r="AN145" i="11" s="1"/>
  <c r="AJ146" i="11"/>
  <c r="U32" i="72" a="1"/>
  <c r="D37" i="68" a="1"/>
  <c r="D129" i="72" a="1"/>
  <c r="D129" i="72" l="1"/>
  <c r="AO152" i="16"/>
  <c r="L116" i="71"/>
  <c r="U32" i="72"/>
  <c r="V32" i="72" s="1"/>
  <c r="D37" i="68"/>
  <c r="AO60" i="28"/>
  <c r="AL146" i="11"/>
  <c r="AK146" i="11"/>
  <c r="AN146" i="11" s="1"/>
  <c r="AJ147" i="11"/>
  <c r="D36" i="68" a="1"/>
  <c r="D128" i="72" a="1"/>
  <c r="M116" i="71" a="1"/>
  <c r="D128" i="72" l="1"/>
  <c r="AO151" i="16"/>
  <c r="M116" i="71"/>
  <c r="N116" i="71" s="1"/>
  <c r="S32" i="72"/>
  <c r="T33" i="72" s="1"/>
  <c r="D36" i="68"/>
  <c r="AO59" i="28"/>
  <c r="AL147" i="11"/>
  <c r="AK147" i="11"/>
  <c r="AN147" i="11" s="1"/>
  <c r="AJ148" i="11"/>
  <c r="D35" i="68" a="1"/>
  <c r="D127" i="72" a="1"/>
  <c r="D127" i="72" l="1"/>
  <c r="AO150" i="16"/>
  <c r="K116" i="71"/>
  <c r="D35" i="68"/>
  <c r="AO58" i="28"/>
  <c r="AK148" i="11"/>
  <c r="AN148" i="11" s="1"/>
  <c r="AL148" i="11"/>
  <c r="AJ149" i="11"/>
  <c r="D34" i="68" a="1"/>
  <c r="U33" i="72" a="1"/>
  <c r="D126" i="72" a="1"/>
  <c r="D126" i="72" l="1"/>
  <c r="AO149" i="16"/>
  <c r="L117" i="71"/>
  <c r="U33" i="72"/>
  <c r="V33" i="72" s="1"/>
  <c r="D34" i="68"/>
  <c r="AO57" i="28"/>
  <c r="AL149" i="11"/>
  <c r="AK149" i="11"/>
  <c r="AN149" i="11" s="1"/>
  <c r="AJ150" i="11"/>
  <c r="D33" i="68" a="1"/>
  <c r="D125" i="72" a="1"/>
  <c r="M117" i="71" a="1"/>
  <c r="D125" i="72" l="1"/>
  <c r="AO148" i="16"/>
  <c r="M117" i="71"/>
  <c r="N117" i="71" s="1"/>
  <c r="S33" i="72"/>
  <c r="D33" i="68"/>
  <c r="AO56" i="28"/>
  <c r="AL150" i="11"/>
  <c r="AK150" i="11"/>
  <c r="AN150" i="11" s="1"/>
  <c r="AJ151" i="11"/>
  <c r="D124" i="72" a="1"/>
  <c r="D32" i="68" a="1"/>
  <c r="D124" i="72" l="1"/>
  <c r="AO147" i="16"/>
  <c r="K117" i="71"/>
  <c r="T34" i="72"/>
  <c r="D32" i="68"/>
  <c r="AO55" i="28"/>
  <c r="AL151" i="11"/>
  <c r="AK151" i="11"/>
  <c r="AN151" i="11" s="1"/>
  <c r="AJ152" i="11"/>
  <c r="D31" i="68" a="1"/>
  <c r="D123" i="72" a="1"/>
  <c r="U34" i="72" a="1"/>
  <c r="D123" i="72" l="1"/>
  <c r="AO146" i="16"/>
  <c r="L118" i="71"/>
  <c r="U34" i="72"/>
  <c r="V34" i="72" s="1"/>
  <c r="D31" i="68"/>
  <c r="AO54" i="28"/>
  <c r="AL152" i="11"/>
  <c r="AK152" i="11"/>
  <c r="AN152" i="11" s="1"/>
  <c r="AJ153" i="11"/>
  <c r="D122" i="72" a="1"/>
  <c r="D30" i="68" a="1"/>
  <c r="M118" i="71" a="1"/>
  <c r="D122" i="72" l="1"/>
  <c r="AO145" i="16"/>
  <c r="M118" i="71"/>
  <c r="N118" i="71" s="1"/>
  <c r="S34" i="72"/>
  <c r="T35" i="72" s="1"/>
  <c r="D30" i="68"/>
  <c r="AO53" i="28"/>
  <c r="AL153" i="11"/>
  <c r="AK153" i="11"/>
  <c r="AN153" i="11" s="1"/>
  <c r="AJ154" i="11"/>
  <c r="D29" i="68" a="1"/>
  <c r="D121" i="72" a="1"/>
  <c r="D121" i="72" l="1"/>
  <c r="AO144" i="16"/>
  <c r="K118" i="71"/>
  <c r="D29" i="68"/>
  <c r="AO52" i="28"/>
  <c r="AL154" i="11"/>
  <c r="AK154" i="11"/>
  <c r="AN154" i="11" s="1"/>
  <c r="AJ155" i="11"/>
  <c r="D120" i="72" a="1"/>
  <c r="D28" i="68" a="1"/>
  <c r="U35" i="72" a="1"/>
  <c r="D120" i="72" l="1"/>
  <c r="AO143" i="16"/>
  <c r="L119" i="71"/>
  <c r="U35" i="72"/>
  <c r="V35" i="72" s="1"/>
  <c r="D28" i="68"/>
  <c r="AO51" i="28"/>
  <c r="AL155" i="11"/>
  <c r="AK155" i="11"/>
  <c r="AN155" i="11" s="1"/>
  <c r="AJ156" i="11"/>
  <c r="D119" i="72" a="1"/>
  <c r="M119" i="71" a="1"/>
  <c r="D27" i="68" a="1"/>
  <c r="D119" i="72" l="1"/>
  <c r="AO142" i="16"/>
  <c r="M119" i="71"/>
  <c r="N119" i="71" s="1"/>
  <c r="S35" i="72"/>
  <c r="T36" i="72" s="1"/>
  <c r="D27" i="68"/>
  <c r="AO50" i="28"/>
  <c r="AK156" i="11"/>
  <c r="AN156" i="11" s="1"/>
  <c r="AL156" i="11"/>
  <c r="AJ157" i="11"/>
  <c r="D26" i="68" a="1"/>
  <c r="D118" i="72" a="1"/>
  <c r="D118" i="72" l="1"/>
  <c r="AO141" i="16"/>
  <c r="K119" i="71"/>
  <c r="D26" i="68"/>
  <c r="AO49" i="28"/>
  <c r="AK157" i="11"/>
  <c r="AN157" i="11" s="1"/>
  <c r="AL157" i="11"/>
  <c r="AJ158" i="11"/>
  <c r="U36" i="72" a="1"/>
  <c r="D117" i="72" a="1"/>
  <c r="D25" i="68" a="1"/>
  <c r="D117" i="72" l="1"/>
  <c r="AO140" i="16"/>
  <c r="L120" i="71"/>
  <c r="U36" i="72"/>
  <c r="V36" i="72" s="1"/>
  <c r="D25" i="68"/>
  <c r="AO48" i="28"/>
  <c r="AK158" i="11"/>
  <c r="AN158" i="11" s="1"/>
  <c r="AL158" i="11"/>
  <c r="AJ159" i="11"/>
  <c r="D116" i="72" a="1"/>
  <c r="D24" i="68" a="1"/>
  <c r="M120" i="71" a="1"/>
  <c r="D116" i="72" l="1"/>
  <c r="AO139" i="16"/>
  <c r="M120" i="71"/>
  <c r="N120" i="71" s="1"/>
  <c r="S36" i="72"/>
  <c r="T37" i="72" s="1"/>
  <c r="D24" i="68"/>
  <c r="AO47" i="28"/>
  <c r="AL159" i="11"/>
  <c r="AK159" i="11"/>
  <c r="AN159" i="11" s="1"/>
  <c r="AJ160" i="11"/>
  <c r="D23" i="68" a="1"/>
  <c r="D115" i="72" a="1"/>
  <c r="D115" i="72" l="1"/>
  <c r="AO138" i="16"/>
  <c r="K120" i="71"/>
  <c r="D23" i="68"/>
  <c r="AO46" i="28"/>
  <c r="AL160" i="11"/>
  <c r="AK160" i="11"/>
  <c r="AN160" i="11" s="1"/>
  <c r="AJ161" i="11"/>
  <c r="D22" i="68" a="1"/>
  <c r="U37" i="72" a="1"/>
  <c r="D114" i="72" a="1"/>
  <c r="D114" i="72" l="1"/>
  <c r="AO137" i="16"/>
  <c r="L121" i="71"/>
  <c r="U37" i="72"/>
  <c r="V37" i="72" s="1"/>
  <c r="D22" i="68"/>
  <c r="AO45" i="28"/>
  <c r="AL161" i="11"/>
  <c r="AK161" i="11"/>
  <c r="AN161" i="11" s="1"/>
  <c r="AJ162" i="11"/>
  <c r="D21" i="68" a="1"/>
  <c r="D113" i="72" a="1"/>
  <c r="M121" i="71" a="1"/>
  <c r="D113" i="72" l="1"/>
  <c r="AO136" i="16"/>
  <c r="M121" i="71"/>
  <c r="N121" i="71" s="1"/>
  <c r="S37" i="72"/>
  <c r="T38" i="72" s="1"/>
  <c r="D21" i="68"/>
  <c r="AO44" i="28"/>
  <c r="AJ163" i="11"/>
  <c r="D20" i="68" a="1"/>
  <c r="D112" i="72" a="1"/>
  <c r="D112" i="72" l="1"/>
  <c r="AO135" i="16"/>
  <c r="K121" i="71"/>
  <c r="D20" i="68"/>
  <c r="AO43" i="28"/>
  <c r="AJ164" i="11"/>
  <c r="D19" i="68" a="1"/>
  <c r="D111" i="72" a="1"/>
  <c r="U38" i="72" a="1"/>
  <c r="D111" i="72" l="1"/>
  <c r="AO134" i="16"/>
  <c r="L122" i="71"/>
  <c r="U38" i="72"/>
  <c r="V38" i="72" s="1"/>
  <c r="D19" i="68"/>
  <c r="AO42" i="28"/>
  <c r="AL164" i="11"/>
  <c r="AK164" i="11"/>
  <c r="AN164" i="11" s="1"/>
  <c r="AJ165" i="11"/>
  <c r="D110" i="72" a="1"/>
  <c r="M122" i="71" a="1"/>
  <c r="D18" i="68" a="1"/>
  <c r="D110" i="72" l="1"/>
  <c r="AO133" i="16"/>
  <c r="M122" i="71"/>
  <c r="N122" i="71" s="1"/>
  <c r="S38" i="72"/>
  <c r="T39" i="72" s="1"/>
  <c r="D18" i="68"/>
  <c r="AK165" i="11"/>
  <c r="AN165" i="11" s="1"/>
  <c r="AL165" i="11"/>
  <c r="AJ166" i="11"/>
  <c r="D109" i="72" a="1"/>
  <c r="D109" i="72" l="1"/>
  <c r="AO132" i="16"/>
  <c r="K122" i="71"/>
  <c r="AK166" i="11"/>
  <c r="AN166" i="11" s="1"/>
  <c r="AL166" i="11"/>
  <c r="AJ167" i="11"/>
  <c r="D108" i="72" a="1"/>
  <c r="U39" i="72" a="1"/>
  <c r="D108" i="72" l="1"/>
  <c r="AO131" i="16"/>
  <c r="L123" i="71"/>
  <c r="U39" i="72"/>
  <c r="V39" i="72" s="1"/>
  <c r="AK167" i="11"/>
  <c r="AN167" i="11" s="1"/>
  <c r="AL167" i="11"/>
  <c r="AJ168" i="11"/>
  <c r="D107" i="72" a="1"/>
  <c r="M123" i="71" a="1"/>
  <c r="D107" i="72" l="1"/>
  <c r="AO130" i="16"/>
  <c r="M123" i="71"/>
  <c r="N123" i="71" s="1"/>
  <c r="S39" i="72"/>
  <c r="T40" i="72" s="1"/>
  <c r="AK168" i="11"/>
  <c r="AN168" i="11" s="1"/>
  <c r="AL168" i="11"/>
  <c r="AJ169" i="11"/>
  <c r="D106" i="72" a="1"/>
  <c r="D106" i="72" l="1"/>
  <c r="AO129" i="16"/>
  <c r="K123" i="71"/>
  <c r="AL169" i="11"/>
  <c r="AK169" i="11"/>
  <c r="AN169" i="11" s="1"/>
  <c r="AJ170" i="11"/>
  <c r="D105" i="72" a="1"/>
  <c r="U40" i="72" a="1"/>
  <c r="D105" i="72" l="1"/>
  <c r="AO128" i="16"/>
  <c r="L124" i="71"/>
  <c r="U40" i="72"/>
  <c r="V40" i="72" s="1"/>
  <c r="AL170" i="11"/>
  <c r="AK170" i="11"/>
  <c r="AN170" i="11" s="1"/>
  <c r="AJ171" i="11"/>
  <c r="D104" i="72" a="1"/>
  <c r="M124" i="71" a="1"/>
  <c r="D104" i="72" l="1"/>
  <c r="AO127" i="16"/>
  <c r="M124" i="71"/>
  <c r="N124" i="71" s="1"/>
  <c r="S40" i="72"/>
  <c r="T41" i="72" s="1"/>
  <c r="AL171" i="11"/>
  <c r="AK171" i="11"/>
  <c r="AN171" i="11" s="1"/>
  <c r="AJ172" i="11"/>
  <c r="D103" i="72" a="1"/>
  <c r="D103" i="72" l="1"/>
  <c r="AO126" i="16"/>
  <c r="K124" i="71"/>
  <c r="AK172" i="11"/>
  <c r="AN172" i="11" s="1"/>
  <c r="AL172" i="11"/>
  <c r="AJ173" i="11"/>
  <c r="D102" i="72" a="1"/>
  <c r="U41" i="72" a="1"/>
  <c r="D102" i="72" l="1"/>
  <c r="AO125" i="16"/>
  <c r="L125" i="71"/>
  <c r="U41" i="72"/>
  <c r="V41" i="72" s="1"/>
  <c r="AL173" i="11"/>
  <c r="AK173" i="11"/>
  <c r="AN173" i="11" s="1"/>
  <c r="AJ174" i="11"/>
  <c r="D101" i="72" a="1"/>
  <c r="M125" i="71" a="1"/>
  <c r="D101" i="72" l="1"/>
  <c r="AO124" i="16"/>
  <c r="M125" i="71"/>
  <c r="N125" i="71" s="1"/>
  <c r="S41" i="72"/>
  <c r="T42" i="72" s="1"/>
  <c r="AL174" i="11"/>
  <c r="AK174" i="11"/>
  <c r="AN174" i="11" s="1"/>
  <c r="AJ175" i="11"/>
  <c r="D100" i="72" a="1"/>
  <c r="D100" i="72" l="1"/>
  <c r="AO123" i="16"/>
  <c r="K125" i="71"/>
  <c r="AL175" i="11"/>
  <c r="AK175" i="11"/>
  <c r="AN175" i="11" s="1"/>
  <c r="AJ176" i="11"/>
  <c r="D99" i="72" a="1"/>
  <c r="U42" i="72" a="1"/>
  <c r="D99" i="72" l="1"/>
  <c r="AO122" i="16"/>
  <c r="L126" i="71"/>
  <c r="U42" i="72"/>
  <c r="V42" i="72" s="1"/>
  <c r="AL176" i="11"/>
  <c r="AK176" i="11"/>
  <c r="AN176" i="11" s="1"/>
  <c r="AJ177" i="11"/>
  <c r="D98" i="72" a="1"/>
  <c r="M126" i="71" a="1"/>
  <c r="D98" i="72" l="1"/>
  <c r="AO121" i="16"/>
  <c r="M126" i="71"/>
  <c r="N126" i="71" s="1"/>
  <c r="S42" i="72"/>
  <c r="T43" i="72" s="1"/>
  <c r="AL177" i="11"/>
  <c r="AK177" i="11"/>
  <c r="AN177" i="11" s="1"/>
  <c r="AJ178" i="11"/>
  <c r="D97" i="72" a="1"/>
  <c r="D97" i="72" l="1"/>
  <c r="AO120" i="16"/>
  <c r="K126" i="71"/>
  <c r="AK178" i="11"/>
  <c r="AN178" i="11" s="1"/>
  <c r="AL178" i="11"/>
  <c r="AJ179" i="11"/>
  <c r="D96" i="72" a="1"/>
  <c r="U43" i="72" a="1"/>
  <c r="D96" i="72" l="1"/>
  <c r="AO119" i="16"/>
  <c r="L127" i="71"/>
  <c r="U43" i="72"/>
  <c r="V43" i="72" s="1"/>
  <c r="AL179" i="11"/>
  <c r="AK179" i="11"/>
  <c r="AN179" i="11" s="1"/>
  <c r="AJ180" i="11"/>
  <c r="D95" i="72" a="1"/>
  <c r="M127" i="71" a="1"/>
  <c r="D95" i="72" l="1"/>
  <c r="AO118" i="16"/>
  <c r="M127" i="71"/>
  <c r="N127" i="71" s="1"/>
  <c r="S43" i="72"/>
  <c r="T44" i="72" s="1"/>
  <c r="AL180" i="11"/>
  <c r="AK180" i="11"/>
  <c r="AN180" i="11" s="1"/>
  <c r="AJ181" i="11"/>
  <c r="D94" i="72" a="1"/>
  <c r="D94" i="72" l="1"/>
  <c r="AO117" i="16"/>
  <c r="K127" i="71"/>
  <c r="AL181" i="11"/>
  <c r="AK181" i="11"/>
  <c r="AN181" i="11" s="1"/>
  <c r="AJ182" i="11"/>
  <c r="D93" i="72" a="1"/>
  <c r="U44" i="72" a="1"/>
  <c r="D93" i="72" l="1"/>
  <c r="AO116" i="16"/>
  <c r="L128" i="71"/>
  <c r="U44" i="72"/>
  <c r="V44" i="72" s="1"/>
  <c r="AL182" i="11"/>
  <c r="AK182" i="11"/>
  <c r="AN182" i="11" s="1"/>
  <c r="AJ183" i="11"/>
  <c r="D92" i="72" a="1"/>
  <c r="M128" i="71" a="1"/>
  <c r="D92" i="72" l="1"/>
  <c r="AO115" i="16"/>
  <c r="M128" i="71"/>
  <c r="N128" i="71" s="1"/>
  <c r="S44" i="72"/>
  <c r="T45" i="72" s="1"/>
  <c r="AL183" i="11"/>
  <c r="AK183" i="11"/>
  <c r="AN183" i="11" s="1"/>
  <c r="AJ184" i="11"/>
  <c r="D91" i="72" a="1"/>
  <c r="D91" i="72" l="1"/>
  <c r="AO114" i="16"/>
  <c r="K128" i="71"/>
  <c r="AL184" i="11"/>
  <c r="AK184" i="11"/>
  <c r="AN184" i="11" s="1"/>
  <c r="AJ185" i="11"/>
  <c r="D90" i="72" a="1"/>
  <c r="U45" i="72" a="1"/>
  <c r="D90" i="72" l="1"/>
  <c r="AO113" i="16"/>
  <c r="L129" i="71"/>
  <c r="U45" i="72"/>
  <c r="V45" i="72" s="1"/>
  <c r="AL185" i="11"/>
  <c r="AK185" i="11"/>
  <c r="AN185" i="11" s="1"/>
  <c r="AJ186" i="11"/>
  <c r="D89" i="72" a="1"/>
  <c r="M129" i="71" a="1"/>
  <c r="D89" i="72" l="1"/>
  <c r="AO112" i="16"/>
  <c r="M129" i="71"/>
  <c r="N129" i="71" s="1"/>
  <c r="S45" i="72"/>
  <c r="T46" i="72" s="1"/>
  <c r="AL186" i="11"/>
  <c r="AK186" i="11"/>
  <c r="AN186" i="11" s="1"/>
  <c r="AJ187" i="11"/>
  <c r="D88" i="72" a="1"/>
  <c r="D88" i="72" l="1"/>
  <c r="AO111" i="16"/>
  <c r="K129" i="71"/>
  <c r="AL187" i="11"/>
  <c r="AK187" i="11"/>
  <c r="AN187" i="11" s="1"/>
  <c r="AJ188" i="11"/>
  <c r="D87" i="72" a="1"/>
  <c r="U46" i="72" a="1"/>
  <c r="D87" i="72" l="1"/>
  <c r="AO110" i="16"/>
  <c r="L130" i="71"/>
  <c r="U46" i="72"/>
  <c r="V46" i="72" s="1"/>
  <c r="AK188" i="11"/>
  <c r="AN188" i="11" s="1"/>
  <c r="AL188" i="11"/>
  <c r="AJ189" i="11"/>
  <c r="D86" i="72" a="1"/>
  <c r="M130" i="71" a="1"/>
  <c r="D86" i="72" l="1"/>
  <c r="AO109" i="16"/>
  <c r="M130" i="71"/>
  <c r="N130" i="71" s="1"/>
  <c r="S46" i="72"/>
  <c r="T47" i="72" s="1"/>
  <c r="AK189" i="11"/>
  <c r="AN189" i="11" s="1"/>
  <c r="AL189" i="11"/>
  <c r="AJ190" i="11"/>
  <c r="D85" i="72" a="1"/>
  <c r="D85" i="72" l="1"/>
  <c r="AO108" i="16"/>
  <c r="K130" i="71"/>
  <c r="AL190" i="11"/>
  <c r="AK190" i="11"/>
  <c r="AN190" i="11" s="1"/>
  <c r="AJ191" i="11"/>
  <c r="D84" i="72" a="1"/>
  <c r="U47" i="72" a="1"/>
  <c r="D84" i="72" l="1"/>
  <c r="AO107" i="16"/>
  <c r="L131" i="71"/>
  <c r="U47" i="72"/>
  <c r="V47" i="72" s="1"/>
  <c r="AL191" i="11"/>
  <c r="AK191" i="11"/>
  <c r="AN191" i="11" s="1"/>
  <c r="AJ192" i="11"/>
  <c r="D83" i="72" a="1"/>
  <c r="M131" i="71" a="1"/>
  <c r="D83" i="72" l="1"/>
  <c r="AO106" i="16"/>
  <c r="M131" i="71"/>
  <c r="N131" i="71" s="1"/>
  <c r="S47" i="72"/>
  <c r="T48" i="72" s="1"/>
  <c r="AL192" i="11"/>
  <c r="AK192" i="11"/>
  <c r="AN192" i="11" s="1"/>
  <c r="AJ193" i="11"/>
  <c r="D82" i="72" a="1"/>
  <c r="D82" i="72" l="1"/>
  <c r="AO105" i="16"/>
  <c r="K131" i="71"/>
  <c r="AK193" i="11"/>
  <c r="AN193" i="11" s="1"/>
  <c r="AJ194" i="11"/>
  <c r="U48" i="72" a="1"/>
  <c r="D81" i="72" a="1"/>
  <c r="D81" i="72" l="1"/>
  <c r="AO104" i="16"/>
  <c r="L132" i="71"/>
  <c r="U48" i="72"/>
  <c r="V48" i="72" s="1"/>
  <c r="AK194" i="11"/>
  <c r="AN194" i="11" s="1"/>
  <c r="AJ195" i="11"/>
  <c r="D80" i="72" a="1"/>
  <c r="M132" i="71" a="1"/>
  <c r="D80" i="72" l="1"/>
  <c r="AO103" i="16"/>
  <c r="AO102" i="16" s="1"/>
  <c r="M132" i="71"/>
  <c r="N132" i="71" s="1"/>
  <c r="S48" i="72"/>
  <c r="T49" i="72" s="1"/>
  <c r="AL195" i="11"/>
  <c r="AK195" i="11"/>
  <c r="AN195" i="11" s="1"/>
  <c r="AJ196" i="11"/>
  <c r="D79" i="72" a="1"/>
  <c r="D78" i="72" a="1"/>
  <c r="D78" i="72" l="1"/>
  <c r="AO101" i="16"/>
  <c r="D79" i="72"/>
  <c r="K132" i="71"/>
  <c r="AK196" i="11"/>
  <c r="AN196" i="11" s="1"/>
  <c r="AL196" i="11"/>
  <c r="AJ197" i="11"/>
  <c r="U49" i="72" a="1"/>
  <c r="D77" i="72" a="1"/>
  <c r="D77" i="72" l="1"/>
  <c r="AO100" i="16"/>
  <c r="L133" i="71"/>
  <c r="U49" i="72"/>
  <c r="V49" i="72" s="1"/>
  <c r="AK197" i="11"/>
  <c r="AN197" i="11" s="1"/>
  <c r="AL197" i="11"/>
  <c r="AJ198" i="11"/>
  <c r="D76" i="72" a="1"/>
  <c r="M133" i="71" a="1"/>
  <c r="D76" i="72" l="1"/>
  <c r="AO99" i="16"/>
  <c r="M133" i="71"/>
  <c r="N133" i="71" s="1"/>
  <c r="S49" i="72"/>
  <c r="T50" i="72" s="1"/>
  <c r="AL198" i="11"/>
  <c r="AK198" i="11"/>
  <c r="AN198" i="11" s="1"/>
  <c r="AJ199" i="11"/>
  <c r="D75" i="72" a="1"/>
  <c r="D75" i="72" l="1"/>
  <c r="AO98" i="16"/>
  <c r="K133" i="71"/>
  <c r="AK199" i="11"/>
  <c r="AN199" i="11" s="1"/>
  <c r="AL199" i="11"/>
  <c r="AJ200" i="11"/>
  <c r="D74" i="72" a="1"/>
  <c r="U50" i="72" a="1"/>
  <c r="D74" i="72" l="1"/>
  <c r="AO97" i="16"/>
  <c r="L134" i="71"/>
  <c r="U50" i="72"/>
  <c r="V50" i="72" s="1"/>
  <c r="AL200" i="11"/>
  <c r="AK200" i="11"/>
  <c r="AN200" i="11" s="1"/>
  <c r="AJ201" i="11"/>
  <c r="D73" i="72" a="1"/>
  <c r="M134" i="71" a="1"/>
  <c r="D73" i="72" l="1"/>
  <c r="AO96" i="16"/>
  <c r="M134" i="71"/>
  <c r="N134" i="71" s="1"/>
  <c r="S50" i="72"/>
  <c r="T51" i="72" s="1"/>
  <c r="AL201" i="11"/>
  <c r="AK201" i="11"/>
  <c r="AN201" i="11" s="1"/>
  <c r="AJ202" i="11"/>
  <c r="D72" i="72" a="1"/>
  <c r="D72" i="72" l="1"/>
  <c r="AO95" i="16"/>
  <c r="K134" i="71"/>
  <c r="AL202" i="11"/>
  <c r="AK202" i="11"/>
  <c r="AN202" i="11" s="1"/>
  <c r="AJ203" i="11"/>
  <c r="D71" i="72" a="1"/>
  <c r="U51" i="72" a="1"/>
  <c r="D71" i="72" l="1"/>
  <c r="AO94" i="16"/>
  <c r="L135" i="71"/>
  <c r="U51" i="72"/>
  <c r="V51" i="72" s="1"/>
  <c r="AL203" i="11"/>
  <c r="AK203" i="11"/>
  <c r="AN203" i="11" s="1"/>
  <c r="AJ204" i="11"/>
  <c r="D70" i="72" a="1"/>
  <c r="M135" i="71" a="1"/>
  <c r="D70" i="72" l="1"/>
  <c r="AO93" i="16"/>
  <c r="M135" i="71"/>
  <c r="N135" i="71" s="1"/>
  <c r="S51" i="72"/>
  <c r="T52" i="72" s="1"/>
  <c r="AK204" i="11"/>
  <c r="AN204" i="11" s="1"/>
  <c r="AL204" i="11"/>
  <c r="AJ205" i="11"/>
  <c r="D69" i="72" a="1"/>
  <c r="D69" i="72" l="1"/>
  <c r="AO92" i="16"/>
  <c r="K135" i="71"/>
  <c r="AK205" i="11"/>
  <c r="AN205" i="11" s="1"/>
  <c r="AL205" i="11"/>
  <c r="AJ206" i="11"/>
  <c r="D68" i="72" a="1"/>
  <c r="U52" i="72" a="1"/>
  <c r="D68" i="72" l="1"/>
  <c r="AO91" i="16"/>
  <c r="L136" i="71"/>
  <c r="U52" i="72"/>
  <c r="V52" i="72" s="1"/>
  <c r="AL206" i="11"/>
  <c r="AK206" i="11"/>
  <c r="AN206" i="11" s="1"/>
  <c r="AJ207" i="11"/>
  <c r="D67" i="72" a="1"/>
  <c r="M136" i="71" a="1"/>
  <c r="D67" i="72" l="1"/>
  <c r="AO90" i="16"/>
  <c r="M136" i="71"/>
  <c r="N136" i="71" s="1"/>
  <c r="S52" i="72"/>
  <c r="T53" i="72" s="1"/>
  <c r="AK207" i="11"/>
  <c r="AN207" i="11" s="1"/>
  <c r="AL207" i="11"/>
  <c r="AJ208" i="11"/>
  <c r="D66" i="72" a="1"/>
  <c r="D66" i="72" l="1"/>
  <c r="AO89" i="16"/>
  <c r="K136" i="71"/>
  <c r="AL208" i="11"/>
  <c r="AK208" i="11"/>
  <c r="AN208" i="11" s="1"/>
  <c r="AJ209" i="11"/>
  <c r="D65" i="72" a="1"/>
  <c r="U53" i="72" a="1"/>
  <c r="D65" i="72" l="1"/>
  <c r="AO88" i="16"/>
  <c r="L137" i="71"/>
  <c r="U53" i="72"/>
  <c r="V53" i="72" s="1"/>
  <c r="AL209" i="11"/>
  <c r="AK209" i="11"/>
  <c r="AN209" i="11" s="1"/>
  <c r="AJ210" i="11"/>
  <c r="M137" i="71" a="1"/>
  <c r="D64" i="72" a="1"/>
  <c r="D64" i="72" l="1"/>
  <c r="AO87" i="16"/>
  <c r="M137" i="71"/>
  <c r="N137" i="71" s="1"/>
  <c r="S53" i="72"/>
  <c r="T54" i="72" s="1"/>
  <c r="AK210" i="11"/>
  <c r="AN210" i="11" s="1"/>
  <c r="AL210" i="11"/>
  <c r="AJ211" i="11"/>
  <c r="D63" i="72" a="1"/>
  <c r="D63" i="72" l="1"/>
  <c r="AO86" i="16"/>
  <c r="K137" i="71"/>
  <c r="AL211" i="11"/>
  <c r="AK211" i="11"/>
  <c r="AN211" i="11" s="1"/>
  <c r="AJ212" i="11"/>
  <c r="D62" i="72" a="1"/>
  <c r="U54" i="72" a="1"/>
  <c r="D62" i="72" l="1"/>
  <c r="AO85" i="16"/>
  <c r="L138" i="71"/>
  <c r="U54" i="72"/>
  <c r="V54" i="72" s="1"/>
  <c r="AL212" i="11"/>
  <c r="AK212" i="11"/>
  <c r="AN212" i="11" s="1"/>
  <c r="AJ213" i="11"/>
  <c r="M138" i="71" a="1"/>
  <c r="D61" i="72" a="1"/>
  <c r="D61" i="72" l="1"/>
  <c r="AO84" i="16"/>
  <c r="M138" i="71"/>
  <c r="N138" i="71" s="1"/>
  <c r="S54" i="72"/>
  <c r="T55" i="72" s="1"/>
  <c r="AL213" i="11"/>
  <c r="AK213" i="11"/>
  <c r="AN213" i="11" s="1"/>
  <c r="AJ214" i="11"/>
  <c r="D60" i="72" a="1"/>
  <c r="D60" i="72" l="1"/>
  <c r="AO83" i="16"/>
  <c r="K138" i="71"/>
  <c r="AL214" i="11"/>
  <c r="AK214" i="11"/>
  <c r="AN214" i="11" s="1"/>
  <c r="AJ215" i="11"/>
  <c r="D59" i="72" a="1"/>
  <c r="U55" i="72" a="1"/>
  <c r="D59" i="72" l="1"/>
  <c r="AO82" i="16"/>
  <c r="L139" i="71"/>
  <c r="U55" i="72"/>
  <c r="V55" i="72" s="1"/>
  <c r="AL215" i="11"/>
  <c r="AK215" i="11"/>
  <c r="AN215" i="11" s="1"/>
  <c r="AJ216" i="11"/>
  <c r="D58" i="72" a="1"/>
  <c r="M139" i="71" a="1"/>
  <c r="D58" i="72" l="1"/>
  <c r="AO81" i="16"/>
  <c r="M139" i="71"/>
  <c r="N139" i="71" s="1"/>
  <c r="S55" i="72"/>
  <c r="T56" i="72" s="1"/>
  <c r="AL216" i="11"/>
  <c r="AK216" i="11"/>
  <c r="AN216" i="11" s="1"/>
  <c r="AJ217" i="11"/>
  <c r="D57" i="72" a="1"/>
  <c r="D57" i="72" l="1"/>
  <c r="AO80" i="16"/>
  <c r="K139" i="71"/>
  <c r="AL217" i="11"/>
  <c r="AK217" i="11"/>
  <c r="AN217" i="11" s="1"/>
  <c r="AJ218" i="11"/>
  <c r="D56" i="72" a="1"/>
  <c r="U56" i="72" a="1"/>
  <c r="D56" i="72" l="1"/>
  <c r="AO79" i="16"/>
  <c r="L140" i="71"/>
  <c r="U56" i="72"/>
  <c r="V56" i="72" s="1"/>
  <c r="AL218" i="11"/>
  <c r="AK218" i="11"/>
  <c r="AN218" i="11" s="1"/>
  <c r="AJ219" i="11"/>
  <c r="D55" i="72" a="1"/>
  <c r="M140" i="71" a="1"/>
  <c r="D55" i="72" l="1"/>
  <c r="AO78" i="16"/>
  <c r="M140" i="71"/>
  <c r="N140" i="71" s="1"/>
  <c r="S56" i="72"/>
  <c r="T57" i="72" s="1"/>
  <c r="AL219" i="11"/>
  <c r="AK219" i="11"/>
  <c r="AN219" i="11" s="1"/>
  <c r="AJ220" i="11"/>
  <c r="D54" i="72" a="1"/>
  <c r="D54" i="72" l="1"/>
  <c r="AO77" i="16"/>
  <c r="K140" i="71"/>
  <c r="AK220" i="11"/>
  <c r="AN220" i="11" s="1"/>
  <c r="AL220" i="11"/>
  <c r="AJ221" i="11"/>
  <c r="U57" i="72" a="1"/>
  <c r="D53" i="72" a="1"/>
  <c r="D53" i="72" l="1"/>
  <c r="AO76" i="16"/>
  <c r="L141" i="71"/>
  <c r="U57" i="72"/>
  <c r="V57" i="72" s="1"/>
  <c r="AK221" i="11"/>
  <c r="AN221" i="11" s="1"/>
  <c r="AL221" i="11"/>
  <c r="AJ222" i="11"/>
  <c r="D52" i="72" a="1"/>
  <c r="M141" i="71" a="1"/>
  <c r="D52" i="72" l="1"/>
  <c r="AO75" i="16"/>
  <c r="M141" i="71"/>
  <c r="N141" i="71" s="1"/>
  <c r="S57" i="72"/>
  <c r="T58" i="72" s="1"/>
  <c r="AL222" i="11"/>
  <c r="AK222" i="11"/>
  <c r="AN222" i="11" s="1"/>
  <c r="AJ223" i="11"/>
  <c r="D51" i="72" a="1"/>
  <c r="D51" i="72" l="1"/>
  <c r="AO74" i="16"/>
  <c r="K141" i="71"/>
  <c r="AL223" i="11"/>
  <c r="AJ224" i="11"/>
  <c r="D50" i="72" a="1"/>
  <c r="U58" i="72" a="1"/>
  <c r="D50" i="72" l="1"/>
  <c r="AO73" i="16"/>
  <c r="L142" i="71"/>
  <c r="U58" i="72"/>
  <c r="V58" i="72" s="1"/>
  <c r="AL224" i="11"/>
  <c r="AJ225" i="11"/>
  <c r="D49" i="72" a="1"/>
  <c r="M142" i="71" a="1"/>
  <c r="D49" i="72" l="1"/>
  <c r="AO72" i="16"/>
  <c r="M142" i="71"/>
  <c r="N142" i="71" s="1"/>
  <c r="S58" i="72"/>
  <c r="T59" i="72" s="1"/>
  <c r="AL225" i="11"/>
  <c r="AK225" i="11"/>
  <c r="AJ226" i="11"/>
  <c r="D48" i="72" a="1"/>
  <c r="D48" i="72" l="1"/>
  <c r="AO71" i="16"/>
  <c r="K142" i="71"/>
  <c r="AL226" i="11"/>
  <c r="AK226" i="11"/>
  <c r="AJ227" i="11"/>
  <c r="D47" i="72" a="1"/>
  <c r="U59" i="72" a="1"/>
  <c r="D47" i="72" l="1"/>
  <c r="AO70" i="16"/>
  <c r="L143" i="71"/>
  <c r="U59" i="72"/>
  <c r="V59" i="72" s="1"/>
  <c r="AL227" i="11"/>
  <c r="AK227" i="11"/>
  <c r="AJ228" i="11"/>
  <c r="D46" i="72" a="1"/>
  <c r="M143" i="71" a="1"/>
  <c r="D46" i="72" l="1"/>
  <c r="AO69" i="16"/>
  <c r="M143" i="71"/>
  <c r="N143" i="71" s="1"/>
  <c r="S59" i="72"/>
  <c r="T60" i="72" s="1"/>
  <c r="AL228" i="11"/>
  <c r="AK228" i="11"/>
  <c r="AJ229" i="11"/>
  <c r="D45" i="72" a="1"/>
  <c r="D45" i="72" l="1"/>
  <c r="AO68" i="16"/>
  <c r="K143" i="71"/>
  <c r="AK229" i="11"/>
  <c r="AL229" i="11"/>
  <c r="AJ230" i="11"/>
  <c r="D44" i="72" a="1"/>
  <c r="U60" i="72" a="1"/>
  <c r="D44" i="72" l="1"/>
  <c r="AO67" i="16"/>
  <c r="L144" i="71"/>
  <c r="U60" i="72"/>
  <c r="V60" i="72" s="1"/>
  <c r="AL230" i="11"/>
  <c r="AK230" i="11"/>
  <c r="AJ231" i="11"/>
  <c r="D43" i="72" a="1"/>
  <c r="M144" i="71" a="1"/>
  <c r="D43" i="72" l="1"/>
  <c r="AO66" i="16"/>
  <c r="M144" i="71"/>
  <c r="N144" i="71" s="1"/>
  <c r="S60" i="72"/>
  <c r="T61" i="72" s="1"/>
  <c r="AK231" i="11"/>
  <c r="AL231" i="11"/>
  <c r="AJ232" i="11"/>
  <c r="D42" i="72" a="1"/>
  <c r="D42" i="72" l="1"/>
  <c r="AO65" i="16"/>
  <c r="K144" i="71"/>
  <c r="AL232" i="11"/>
  <c r="AK232" i="11"/>
  <c r="AJ233" i="11"/>
  <c r="D41" i="72" a="1"/>
  <c r="U61" i="72" a="1"/>
  <c r="D41" i="72" l="1"/>
  <c r="AO64" i="16"/>
  <c r="L145" i="71"/>
  <c r="U61" i="72"/>
  <c r="V61" i="72" s="1"/>
  <c r="AL233" i="11"/>
  <c r="AK233" i="11"/>
  <c r="AJ234" i="11"/>
  <c r="M145" i="71" a="1"/>
  <c r="D40" i="72" a="1"/>
  <c r="D40" i="72" l="1"/>
  <c r="AO63" i="16"/>
  <c r="M145" i="71"/>
  <c r="N145" i="71" s="1"/>
  <c r="S61" i="72"/>
  <c r="T62" i="72" s="1"/>
  <c r="AL234" i="11"/>
  <c r="AK234" i="11"/>
  <c r="AJ235" i="11"/>
  <c r="D39" i="72" a="1"/>
  <c r="D39" i="72" l="1"/>
  <c r="AO62" i="16"/>
  <c r="K145" i="71"/>
  <c r="AL235" i="11"/>
  <c r="AK235" i="11"/>
  <c r="AJ236" i="11"/>
  <c r="U62" i="72" a="1"/>
  <c r="D38" i="72" a="1"/>
  <c r="D38" i="72" l="1"/>
  <c r="AO61" i="16"/>
  <c r="L146" i="71"/>
  <c r="U62" i="72"/>
  <c r="V62" i="72" s="1"/>
  <c r="AK236" i="11"/>
  <c r="AL236" i="11"/>
  <c r="AJ237" i="11"/>
  <c r="D37" i="72" a="1"/>
  <c r="M146" i="71" a="1"/>
  <c r="D37" i="72" l="1"/>
  <c r="AO60" i="16"/>
  <c r="M146" i="71"/>
  <c r="N146" i="71" s="1"/>
  <c r="S62" i="72"/>
  <c r="T63" i="72" s="1"/>
  <c r="AL237" i="11"/>
  <c r="AK237" i="11"/>
  <c r="AJ238" i="11"/>
  <c r="D36" i="72" a="1"/>
  <c r="D36" i="72" l="1"/>
  <c r="AO59" i="16"/>
  <c r="K146" i="71"/>
  <c r="AL238" i="11"/>
  <c r="AK238" i="11"/>
  <c r="AJ239" i="11"/>
  <c r="U63" i="72" a="1"/>
  <c r="D35" i="72" a="1"/>
  <c r="D35" i="72" l="1"/>
  <c r="AO58" i="16"/>
  <c r="L147" i="71"/>
  <c r="U63" i="72"/>
  <c r="V63" i="72" s="1"/>
  <c r="AK239" i="11"/>
  <c r="AL239" i="11"/>
  <c r="AJ240" i="11"/>
  <c r="D34" i="72" a="1"/>
  <c r="M147" i="71" a="1"/>
  <c r="D34" i="72" l="1"/>
  <c r="AO57" i="16"/>
  <c r="M147" i="71"/>
  <c r="N147" i="71" s="1"/>
  <c r="S63" i="72"/>
  <c r="T64" i="72" s="1"/>
  <c r="AL240" i="11"/>
  <c r="AK240" i="11"/>
  <c r="AJ241" i="11"/>
  <c r="D33" i="72" a="1"/>
  <c r="D33" i="72" l="1"/>
  <c r="AO56" i="16"/>
  <c r="K147" i="71"/>
  <c r="AL241" i="11"/>
  <c r="AK241" i="11"/>
  <c r="AJ242" i="11"/>
  <c r="D32" i="72" a="1"/>
  <c r="U64" i="72" a="1"/>
  <c r="D32" i="72" l="1"/>
  <c r="AO55" i="16"/>
  <c r="L148" i="71"/>
  <c r="U64" i="72"/>
  <c r="V64" i="72" s="1"/>
  <c r="AL242" i="11"/>
  <c r="AK242" i="11"/>
  <c r="AJ243" i="11"/>
  <c r="D31" i="72" a="1"/>
  <c r="M148" i="71" a="1"/>
  <c r="D31" i="72" l="1"/>
  <c r="AO54" i="16"/>
  <c r="M148" i="71"/>
  <c r="N148" i="71" s="1"/>
  <c r="S64" i="72"/>
  <c r="T65" i="72" s="1"/>
  <c r="AL243" i="11"/>
  <c r="AK243" i="11"/>
  <c r="AJ244" i="11"/>
  <c r="D30" i="72" a="1"/>
  <c r="D30" i="72" l="1"/>
  <c r="AO53" i="16"/>
  <c r="K148" i="71"/>
  <c r="AL244" i="11"/>
  <c r="AK244" i="11"/>
  <c r="AJ245" i="11"/>
  <c r="U65" i="72" a="1"/>
  <c r="D29" i="72" a="1"/>
  <c r="D29" i="72" l="1"/>
  <c r="AO52" i="16"/>
  <c r="L149" i="71"/>
  <c r="U65" i="72"/>
  <c r="V65" i="72" s="1"/>
  <c r="AL245" i="11"/>
  <c r="AK245" i="11"/>
  <c r="AJ246" i="11"/>
  <c r="M149" i="71" a="1"/>
  <c r="D28" i="72" a="1"/>
  <c r="D28" i="72" l="1"/>
  <c r="AO51" i="16"/>
  <c r="M149" i="71"/>
  <c r="N149" i="71" s="1"/>
  <c r="S65" i="72"/>
  <c r="T66" i="72" s="1"/>
  <c r="AL246" i="11"/>
  <c r="AK246" i="11"/>
  <c r="AJ247" i="11"/>
  <c r="D27" i="72" a="1"/>
  <c r="D27" i="72" l="1"/>
  <c r="AO50" i="16"/>
  <c r="K149" i="71"/>
  <c r="AL247" i="11"/>
  <c r="AK247" i="11"/>
  <c r="AJ248" i="11"/>
  <c r="D26" i="72" a="1"/>
  <c r="U66" i="72" a="1"/>
  <c r="D26" i="72" l="1"/>
  <c r="AO49" i="16"/>
  <c r="L150" i="71"/>
  <c r="U66" i="72"/>
  <c r="V66" i="72" s="1"/>
  <c r="AL248" i="11"/>
  <c r="AK248" i="11"/>
  <c r="AJ249" i="11"/>
  <c r="M150" i="71" a="1"/>
  <c r="D25" i="72" a="1"/>
  <c r="D25" i="72" l="1"/>
  <c r="AO48" i="16"/>
  <c r="M150" i="71"/>
  <c r="N150" i="71" s="1"/>
  <c r="S66" i="72"/>
  <c r="T67" i="72" s="1"/>
  <c r="AL249" i="11"/>
  <c r="AK249" i="11"/>
  <c r="AJ250" i="11"/>
  <c r="D24" i="72" a="1"/>
  <c r="D24" i="72" l="1"/>
  <c r="AO47" i="16"/>
  <c r="K150" i="71"/>
  <c r="AL250" i="11"/>
  <c r="AK250" i="11"/>
  <c r="AJ251" i="11"/>
  <c r="U67" i="72" a="1"/>
  <c r="D23" i="72" a="1"/>
  <c r="D23" i="72" l="1"/>
  <c r="AO46" i="16"/>
  <c r="L151" i="71"/>
  <c r="U67" i="72"/>
  <c r="V67" i="72" s="1"/>
  <c r="AL251" i="11"/>
  <c r="AK251" i="11"/>
  <c r="AJ252" i="11"/>
  <c r="M151" i="71" a="1"/>
  <c r="D22" i="72" a="1"/>
  <c r="D22" i="72" l="1"/>
  <c r="AO45" i="16"/>
  <c r="M151" i="71"/>
  <c r="N151" i="71" s="1"/>
  <c r="S67" i="72"/>
  <c r="T68" i="72" s="1"/>
  <c r="AK252" i="11"/>
  <c r="AL252" i="11"/>
  <c r="AJ253" i="11"/>
  <c r="D21" i="72" a="1"/>
  <c r="D21" i="72" l="1"/>
  <c r="AO44" i="16"/>
  <c r="K151" i="71"/>
  <c r="AL253" i="11"/>
  <c r="AK253" i="11"/>
  <c r="AJ254" i="11"/>
  <c r="U68" i="72" a="1"/>
  <c r="D20" i="72" a="1"/>
  <c r="D20" i="72" l="1"/>
  <c r="AO43" i="16"/>
  <c r="L152" i="71"/>
  <c r="U68" i="72"/>
  <c r="V68" i="72" s="1"/>
  <c r="AL254" i="11"/>
  <c r="AJ255" i="11"/>
  <c r="M152" i="71" a="1"/>
  <c r="D19" i="72" a="1"/>
  <c r="D19" i="72" l="1"/>
  <c r="AO42" i="16"/>
  <c r="M152" i="71"/>
  <c r="N152" i="71" s="1"/>
  <c r="S68" i="72"/>
  <c r="T69" i="72" s="1"/>
  <c r="AL255" i="11"/>
  <c r="AO255" i="11" s="1"/>
  <c r="AO254" i="11" s="1"/>
  <c r="AO253" i="11" s="1"/>
  <c r="AO252" i="11" s="1"/>
  <c r="AO251" i="11" s="1"/>
  <c r="AO250" i="11" s="1"/>
  <c r="AO249" i="11" s="1"/>
  <c r="AO248" i="11" s="1"/>
  <c r="AO247" i="11" s="1"/>
  <c r="AO246" i="11" s="1"/>
  <c r="AO245" i="11" s="1"/>
  <c r="AO244" i="11" s="1"/>
  <c r="AO243" i="11" s="1"/>
  <c r="AO242" i="11" s="1"/>
  <c r="AO241" i="11" s="1"/>
  <c r="AO240" i="11" s="1"/>
  <c r="AO239" i="11" s="1"/>
  <c r="AO238" i="11" s="1"/>
  <c r="AO237" i="11" s="1"/>
  <c r="AO236" i="11" s="1"/>
  <c r="AO235" i="11" s="1"/>
  <c r="AO234" i="11" s="1"/>
  <c r="AO233" i="11" s="1"/>
  <c r="AO232" i="11" s="1"/>
  <c r="AO231" i="11" s="1"/>
  <c r="AO230" i="11" s="1"/>
  <c r="AO229" i="11" s="1"/>
  <c r="AO228" i="11" s="1"/>
  <c r="AO227" i="11" s="1"/>
  <c r="AO226" i="11" s="1"/>
  <c r="AO225" i="11" s="1"/>
  <c r="AO224" i="11" s="1"/>
  <c r="AO223" i="11" s="1"/>
  <c r="AO222" i="11" s="1"/>
  <c r="AO221" i="11" s="1"/>
  <c r="AO220" i="11" s="1"/>
  <c r="AO219" i="11" s="1"/>
  <c r="AO218" i="11" s="1"/>
  <c r="AO217" i="11" s="1"/>
  <c r="AO216" i="11" s="1"/>
  <c r="AO215" i="11" s="1"/>
  <c r="AO214" i="11" s="1"/>
  <c r="AO213" i="11" s="1"/>
  <c r="AO212" i="11" s="1"/>
  <c r="AO211" i="11" s="1"/>
  <c r="AO210" i="11" s="1"/>
  <c r="AO209" i="11" s="1"/>
  <c r="AO208" i="11" s="1"/>
  <c r="AO207" i="11" s="1"/>
  <c r="AO206" i="11" s="1"/>
  <c r="AO205" i="11" s="1"/>
  <c r="AO204" i="11" s="1"/>
  <c r="AO203" i="11" s="1"/>
  <c r="AO202" i="11" s="1"/>
  <c r="AO201" i="11" s="1"/>
  <c r="AO200" i="11" s="1"/>
  <c r="AO199" i="11" s="1"/>
  <c r="AO198" i="11" s="1"/>
  <c r="AO197" i="11" s="1"/>
  <c r="AO196" i="11" s="1"/>
  <c r="AO195" i="11" s="1"/>
  <c r="AJ256" i="11"/>
  <c r="AN256" i="11" s="1"/>
  <c r="D18" i="72" a="1"/>
  <c r="D18" i="72" l="1"/>
  <c r="K152" i="71"/>
  <c r="AL256" i="11"/>
  <c r="AO256" i="11" s="1"/>
  <c r="AK256" i="11"/>
  <c r="AJ257" i="11"/>
  <c r="AN257" i="11" s="1"/>
  <c r="U69" i="72" a="1"/>
  <c r="L153" i="71" l="1"/>
  <c r="U69" i="72"/>
  <c r="V69" i="72" s="1"/>
  <c r="AL257" i="11"/>
  <c r="AO257" i="11" s="1"/>
  <c r="AK257" i="11"/>
  <c r="AJ258" i="11"/>
  <c r="AN258" i="11" s="1"/>
  <c r="M153" i="71" a="1"/>
  <c r="M153" i="71" l="1"/>
  <c r="N153" i="71" s="1"/>
  <c r="S69" i="72"/>
  <c r="T70" i="72" s="1"/>
  <c r="AL258" i="11"/>
  <c r="AO258" i="11" s="1"/>
  <c r="AK258" i="11"/>
  <c r="AJ259" i="11"/>
  <c r="AN259" i="11" s="1"/>
  <c r="K153" i="71" l="1"/>
  <c r="AL259" i="11"/>
  <c r="AO259" i="11" s="1"/>
  <c r="AK259" i="11"/>
  <c r="AJ260" i="11"/>
  <c r="AN260" i="11" s="1"/>
  <c r="U70" i="72" a="1"/>
  <c r="L154" i="71" l="1"/>
  <c r="U70" i="72"/>
  <c r="V70" i="72" s="1"/>
  <c r="AK260" i="11"/>
  <c r="AL260" i="11"/>
  <c r="AO260" i="11" s="1"/>
  <c r="AJ261" i="11"/>
  <c r="AN261" i="11" s="1"/>
  <c r="M154" i="71" a="1"/>
  <c r="M154" i="71" l="1"/>
  <c r="N154" i="71" s="1"/>
  <c r="S70" i="72"/>
  <c r="T71" i="72" s="1"/>
  <c r="AL261" i="11"/>
  <c r="AO261" i="11" s="1"/>
  <c r="AK261" i="11"/>
  <c r="AJ262" i="11"/>
  <c r="AN262" i="11" s="1"/>
  <c r="K154" i="71" l="1"/>
  <c r="AL262" i="11"/>
  <c r="AO262" i="11" s="1"/>
  <c r="AK262" i="11"/>
  <c r="AJ263" i="11"/>
  <c r="AN263" i="11" s="1"/>
  <c r="U71" i="72" a="1"/>
  <c r="L155" i="71" l="1"/>
  <c r="U71" i="72"/>
  <c r="V71" i="72" s="1"/>
  <c r="AL263" i="11"/>
  <c r="AO263" i="11" s="1"/>
  <c r="AK263" i="11"/>
  <c r="AJ264" i="11"/>
  <c r="AN264" i="11" s="1"/>
  <c r="M155" i="71" a="1"/>
  <c r="M155" i="71" l="1"/>
  <c r="N155" i="71" s="1"/>
  <c r="S71" i="72"/>
  <c r="T72" i="72" s="1"/>
  <c r="AL264" i="11"/>
  <c r="AO264" i="11" s="1"/>
  <c r="AK264" i="11"/>
  <c r="AJ265" i="11"/>
  <c r="AN265" i="11" s="1"/>
  <c r="K155" i="71" l="1"/>
  <c r="AL265" i="11"/>
  <c r="AO265" i="11" s="1"/>
  <c r="AK265" i="11"/>
  <c r="AJ266" i="11"/>
  <c r="AN266" i="11" s="1"/>
  <c r="U72" i="72" a="1"/>
  <c r="L156" i="71" l="1"/>
  <c r="U72" i="72"/>
  <c r="V72" i="72" s="1"/>
  <c r="AL266" i="11"/>
  <c r="AO266" i="11" s="1"/>
  <c r="AK266" i="11"/>
  <c r="AJ267" i="11"/>
  <c r="AN267" i="11" s="1"/>
  <c r="M156" i="71" a="1"/>
  <c r="M156" i="71" l="1"/>
  <c r="N156" i="71" s="1"/>
  <c r="S72" i="72"/>
  <c r="T73" i="72" s="1"/>
  <c r="AL267" i="11"/>
  <c r="AO267" i="11" s="1"/>
  <c r="AK267" i="11"/>
  <c r="AJ268" i="11"/>
  <c r="AN268" i="11" s="1"/>
  <c r="K156" i="71" l="1"/>
  <c r="AK268" i="11"/>
  <c r="AL268" i="11"/>
  <c r="AO268" i="11" s="1"/>
  <c r="AJ269" i="11"/>
  <c r="AN269" i="11" s="1"/>
  <c r="U73" i="72" a="1"/>
  <c r="L157" i="71" l="1"/>
  <c r="U73" i="72"/>
  <c r="V73" i="72" s="1"/>
  <c r="AL269" i="11"/>
  <c r="AO269" i="11" s="1"/>
  <c r="AK269" i="11"/>
  <c r="AJ270" i="11"/>
  <c r="AN270" i="11" s="1"/>
  <c r="M157" i="71" a="1"/>
  <c r="M157" i="71" l="1"/>
  <c r="N157" i="71" s="1"/>
  <c r="S73" i="72"/>
  <c r="T74" i="72" s="1"/>
  <c r="AL270" i="11"/>
  <c r="AO270" i="11" s="1"/>
  <c r="AK270" i="11"/>
  <c r="AJ271" i="11"/>
  <c r="AN271" i="11" s="1"/>
  <c r="K157" i="71" l="1"/>
  <c r="AK271" i="11"/>
  <c r="AL271" i="11"/>
  <c r="AO271" i="11" s="1"/>
  <c r="AJ272" i="11"/>
  <c r="AN272" i="11" s="1"/>
  <c r="U74" i="72" a="1"/>
  <c r="L158" i="71" l="1"/>
  <c r="U74" i="72"/>
  <c r="V74" i="72" s="1"/>
  <c r="AK272" i="11"/>
  <c r="AL272" i="11"/>
  <c r="AO272" i="11" s="1"/>
  <c r="AJ273" i="11"/>
  <c r="AN273" i="11" s="1"/>
  <c r="M158" i="71" a="1"/>
  <c r="M158" i="71" l="1"/>
  <c r="N158" i="71" s="1"/>
  <c r="S74" i="72"/>
  <c r="T75" i="72" s="1"/>
  <c r="AL273" i="11"/>
  <c r="AO273" i="11" s="1"/>
  <c r="AK273" i="11"/>
  <c r="AJ274" i="11"/>
  <c r="AN274" i="11" s="1"/>
  <c r="K158" i="71" l="1"/>
  <c r="AL274" i="11"/>
  <c r="AO274" i="11" s="1"/>
  <c r="AK274" i="11"/>
  <c r="AJ275" i="11"/>
  <c r="AN275" i="11" s="1"/>
  <c r="U75" i="72" a="1"/>
  <c r="L159" i="71" l="1"/>
  <c r="U75" i="72"/>
  <c r="V75" i="72" s="1"/>
  <c r="AL275" i="11"/>
  <c r="AO275" i="11" s="1"/>
  <c r="AK275" i="11"/>
  <c r="AJ276" i="11"/>
  <c r="AN276" i="11" s="1"/>
  <c r="M159" i="71" a="1"/>
  <c r="M159" i="71" l="1"/>
  <c r="N159" i="71" s="1"/>
  <c r="S75" i="72"/>
  <c r="T76" i="72" s="1"/>
  <c r="AL276" i="11"/>
  <c r="AO276" i="11" s="1"/>
  <c r="AK276" i="11"/>
  <c r="AJ277" i="11"/>
  <c r="AN277" i="11" s="1"/>
  <c r="K159" i="71" l="1"/>
  <c r="AL277" i="11"/>
  <c r="AO277" i="11" s="1"/>
  <c r="AK277" i="11"/>
  <c r="AJ278" i="11"/>
  <c r="AN278" i="11" s="1"/>
  <c r="U76" i="72" a="1"/>
  <c r="L160" i="71" l="1"/>
  <c r="U76" i="72"/>
  <c r="V76" i="72" s="1"/>
  <c r="AL278" i="11"/>
  <c r="AO278" i="11" s="1"/>
  <c r="AK278" i="11"/>
  <c r="AJ279" i="11"/>
  <c r="AN279" i="11" s="1"/>
  <c r="M160" i="71" a="1"/>
  <c r="M160" i="71" l="1"/>
  <c r="N160" i="71" s="1"/>
  <c r="S76" i="72"/>
  <c r="T77" i="72" s="1"/>
  <c r="AL279" i="11"/>
  <c r="AO279" i="11" s="1"/>
  <c r="AK279" i="11"/>
  <c r="AJ280" i="11"/>
  <c r="AN280" i="11" s="1"/>
  <c r="K160" i="71" l="1"/>
  <c r="AL280" i="11"/>
  <c r="AO280" i="11" s="1"/>
  <c r="AK280" i="11"/>
  <c r="AJ281" i="11"/>
  <c r="AN281" i="11" s="1"/>
  <c r="U77" i="72" a="1"/>
  <c r="L161" i="71" l="1"/>
  <c r="U77" i="72"/>
  <c r="V77" i="72" s="1"/>
  <c r="AL281" i="11"/>
  <c r="AO281" i="11" s="1"/>
  <c r="AK281" i="11"/>
  <c r="AJ282" i="11"/>
  <c r="AN282" i="11" s="1"/>
  <c r="M161" i="71" a="1"/>
  <c r="M161" i="71" l="1"/>
  <c r="N161" i="71" s="1"/>
  <c r="S77" i="72"/>
  <c r="T78" i="72" s="1"/>
  <c r="AL282" i="11"/>
  <c r="AO282" i="11" s="1"/>
  <c r="AK282" i="11"/>
  <c r="AJ283" i="11"/>
  <c r="AN283" i="11" s="1"/>
  <c r="K161" i="71" l="1"/>
  <c r="AL283" i="11"/>
  <c r="AO283" i="11" s="1"/>
  <c r="AK283" i="11"/>
  <c r="AJ284" i="11"/>
  <c r="AN284" i="11" s="1"/>
  <c r="U78" i="72" a="1"/>
  <c r="L162" i="71" l="1"/>
  <c r="U78" i="72"/>
  <c r="V78" i="72" s="1"/>
  <c r="AK284" i="11"/>
  <c r="AL284" i="11"/>
  <c r="AO284" i="11" s="1"/>
  <c r="AJ285" i="11"/>
  <c r="AN285" i="11" s="1"/>
  <c r="M162" i="71" a="1"/>
  <c r="M162" i="71" l="1"/>
  <c r="N162" i="71" s="1"/>
  <c r="S78" i="72"/>
  <c r="T79" i="72" s="1"/>
  <c r="AL285" i="11"/>
  <c r="AO285" i="11" s="1"/>
  <c r="AK285" i="11"/>
  <c r="AJ286" i="11"/>
  <c r="AN286" i="11" s="1"/>
  <c r="K162" i="71" l="1"/>
  <c r="AL286" i="11"/>
  <c r="AO286" i="11" s="1"/>
  <c r="AK286" i="11"/>
  <c r="AJ287" i="11"/>
  <c r="AN287" i="11" s="1"/>
  <c r="U79" i="72" a="1"/>
  <c r="L163" i="71" l="1"/>
  <c r="U79" i="72"/>
  <c r="V79" i="72" s="1"/>
  <c r="AL287" i="11"/>
  <c r="AO287" i="11" s="1"/>
  <c r="AK287" i="11"/>
  <c r="AJ288" i="11"/>
  <c r="AN288" i="11" s="1"/>
  <c r="M163" i="71" a="1"/>
  <c r="M163" i="71" l="1"/>
  <c r="N163" i="71" s="1"/>
  <c r="S79" i="72"/>
  <c r="T80" i="72" s="1"/>
  <c r="AL288" i="11"/>
  <c r="AO288" i="11" s="1"/>
  <c r="AK288" i="11"/>
  <c r="AJ289" i="11"/>
  <c r="AN289" i="11" s="1"/>
  <c r="K163" i="71" l="1"/>
  <c r="AL289" i="11"/>
  <c r="AO289" i="11" s="1"/>
  <c r="AK289" i="11"/>
  <c r="AJ290" i="11"/>
  <c r="AN290" i="11" s="1"/>
  <c r="U80" i="72" a="1"/>
  <c r="L164" i="71" l="1"/>
  <c r="U80" i="72"/>
  <c r="V80" i="72" s="1"/>
  <c r="AL290" i="11"/>
  <c r="AO290" i="11" s="1"/>
  <c r="AK290" i="11"/>
  <c r="AJ291" i="11"/>
  <c r="AN291" i="11" s="1"/>
  <c r="M164" i="71" a="1"/>
  <c r="M164" i="71" l="1"/>
  <c r="N164" i="71" s="1"/>
  <c r="S80" i="72"/>
  <c r="T81" i="72" s="1"/>
  <c r="AL291" i="11"/>
  <c r="AO291" i="11" s="1"/>
  <c r="AK291" i="11"/>
  <c r="AJ292" i="11"/>
  <c r="AN292" i="11" s="1"/>
  <c r="K164" i="71" l="1"/>
  <c r="AL292" i="11"/>
  <c r="AO292" i="11" s="1"/>
  <c r="AK292" i="11"/>
  <c r="AJ293" i="11"/>
  <c r="AN293" i="11" s="1"/>
  <c r="U81" i="72" a="1"/>
  <c r="L165" i="71" l="1"/>
  <c r="U81" i="72"/>
  <c r="V81" i="72" s="1"/>
  <c r="AL293" i="11"/>
  <c r="AO293" i="11" s="1"/>
  <c r="AK293" i="11"/>
  <c r="AJ294" i="11"/>
  <c r="AN294" i="11" s="1"/>
  <c r="M165" i="71" a="1"/>
  <c r="M165" i="71" l="1"/>
  <c r="N165" i="71" s="1"/>
  <c r="S81" i="72"/>
  <c r="T82" i="72" s="1"/>
  <c r="AK294" i="11"/>
  <c r="AL294" i="11"/>
  <c r="AO294" i="11" s="1"/>
  <c r="AJ295" i="11"/>
  <c r="AN295" i="11" s="1"/>
  <c r="K165" i="71" l="1"/>
  <c r="AL295" i="11"/>
  <c r="AO295" i="11" s="1"/>
  <c r="AK295" i="11"/>
  <c r="AJ296" i="11"/>
  <c r="AN296" i="11" s="1"/>
  <c r="U82" i="72" a="1"/>
  <c r="L166" i="71" l="1"/>
  <c r="U82" i="72"/>
  <c r="V82" i="72" s="1"/>
  <c r="AL296" i="11"/>
  <c r="AO296" i="11" s="1"/>
  <c r="AK296" i="11"/>
  <c r="AJ297" i="11"/>
  <c r="AN297" i="11" s="1"/>
  <c r="M166" i="71" a="1"/>
  <c r="M166" i="71" l="1"/>
  <c r="N166" i="71" s="1"/>
  <c r="S82" i="72"/>
  <c r="T83" i="72" s="1"/>
  <c r="AL297" i="11"/>
  <c r="AO297" i="11" s="1"/>
  <c r="AK297" i="11"/>
  <c r="AJ298" i="11"/>
  <c r="AN298" i="11" s="1"/>
  <c r="K166" i="71" l="1"/>
  <c r="AL298" i="11"/>
  <c r="AO298" i="11" s="1"/>
  <c r="AK298" i="11"/>
  <c r="AJ299" i="11"/>
  <c r="AN299" i="11" s="1"/>
  <c r="U83" i="72" a="1"/>
  <c r="L167" i="71" l="1"/>
  <c r="U83" i="72"/>
  <c r="V83" i="72" s="1"/>
  <c r="AL299" i="11"/>
  <c r="AO299" i="11" s="1"/>
  <c r="AK299" i="11"/>
  <c r="AJ300" i="11"/>
  <c r="AN300" i="11" s="1"/>
  <c r="M167" i="71" a="1"/>
  <c r="M167" i="71" l="1"/>
  <c r="N167" i="71" s="1"/>
  <c r="S83" i="72"/>
  <c r="T84" i="72" s="1"/>
  <c r="AK300" i="11"/>
  <c r="AL300" i="11"/>
  <c r="AO300" i="11" s="1"/>
  <c r="AJ301" i="11"/>
  <c r="AN301" i="11" s="1"/>
  <c r="K167" i="71" l="1"/>
  <c r="AL301" i="11"/>
  <c r="AO301" i="11" s="1"/>
  <c r="AK301" i="11"/>
  <c r="AJ302" i="11"/>
  <c r="AN302" i="11" s="1"/>
  <c r="U84" i="72" a="1"/>
  <c r="L168" i="71" l="1"/>
  <c r="U84" i="72"/>
  <c r="V84" i="72" s="1"/>
  <c r="AL302" i="11"/>
  <c r="AO302" i="11" s="1"/>
  <c r="AK302" i="11"/>
  <c r="AJ303" i="11"/>
  <c r="AN303" i="11" s="1"/>
  <c r="M168" i="71" a="1"/>
  <c r="M168" i="71" l="1"/>
  <c r="N168" i="71" s="1"/>
  <c r="S84" i="72"/>
  <c r="T85" i="72" s="1"/>
  <c r="AK303" i="11"/>
  <c r="AL303" i="11"/>
  <c r="AO303" i="11" s="1"/>
  <c r="AJ304" i="11"/>
  <c r="AN304" i="11" s="1"/>
  <c r="K168" i="71" l="1"/>
  <c r="AL304" i="11"/>
  <c r="AO304" i="11" s="1"/>
  <c r="AK304" i="11"/>
  <c r="AJ305" i="11"/>
  <c r="AN305" i="11" s="1"/>
  <c r="U85" i="72" a="1"/>
  <c r="L169" i="71" l="1"/>
  <c r="U85" i="72"/>
  <c r="V85" i="72" s="1"/>
  <c r="AL305" i="11"/>
  <c r="AO305" i="11" s="1"/>
  <c r="AK305" i="11"/>
  <c r="AJ306" i="11"/>
  <c r="AN306" i="11" s="1"/>
  <c r="M169" i="71" a="1"/>
  <c r="M169" i="71" l="1"/>
  <c r="N169" i="71" s="1"/>
  <c r="S85" i="72"/>
  <c r="T86" i="72" s="1"/>
  <c r="AL306" i="11"/>
  <c r="AO306" i="11" s="1"/>
  <c r="AK306" i="11"/>
  <c r="AJ307" i="11"/>
  <c r="AN307" i="11" s="1"/>
  <c r="K169" i="71" l="1"/>
  <c r="AL307" i="11"/>
  <c r="AO307" i="11" s="1"/>
  <c r="AK307" i="11"/>
  <c r="AJ308" i="11"/>
  <c r="AN308" i="11" s="1"/>
  <c r="U86" i="72" a="1"/>
  <c r="U86" i="72" l="1"/>
  <c r="V86" i="72" s="1"/>
  <c r="AK308" i="11"/>
  <c r="AL308" i="11"/>
  <c r="AO308" i="11" s="1"/>
  <c r="AJ309" i="11"/>
  <c r="AN309" i="11" s="1"/>
  <c r="S86" i="72" l="1"/>
  <c r="T87" i="72" s="1"/>
  <c r="AL309" i="11"/>
  <c r="AO309" i="11" s="1"/>
  <c r="AK309" i="11"/>
  <c r="AJ310" i="11"/>
  <c r="AN310" i="11" s="1"/>
  <c r="AL310" i="11" l="1"/>
  <c r="AO310" i="11" s="1"/>
  <c r="AK310" i="11"/>
  <c r="AJ311" i="11"/>
  <c r="AN311" i="11" s="1"/>
  <c r="U87" i="72" a="1"/>
  <c r="U87" i="72" l="1"/>
  <c r="V87" i="72" s="1"/>
  <c r="AL311" i="11"/>
  <c r="AO311" i="11" s="1"/>
  <c r="AK311" i="11"/>
  <c r="AJ312" i="11"/>
  <c r="AN312" i="11" s="1"/>
  <c r="S87" i="72" l="1"/>
  <c r="T88" i="72" s="1"/>
  <c r="AL312" i="11"/>
  <c r="AO312" i="11" s="1"/>
  <c r="AK312" i="11"/>
  <c r="AJ313" i="11"/>
  <c r="AN313" i="11" s="1"/>
  <c r="AL313" i="11" l="1"/>
  <c r="AO313" i="11" s="1"/>
  <c r="AK313" i="11"/>
  <c r="AJ314" i="11"/>
  <c r="AN314" i="11" s="1"/>
  <c r="U88" i="72" a="1"/>
  <c r="U88" i="72" l="1"/>
  <c r="V88" i="72" s="1"/>
  <c r="AL314" i="11"/>
  <c r="AO314" i="11" s="1"/>
  <c r="AK314" i="11"/>
  <c r="AJ315" i="11"/>
  <c r="AN315" i="11" s="1"/>
  <c r="S88" i="72" l="1"/>
  <c r="T89" i="72" s="1"/>
  <c r="AL315" i="11"/>
  <c r="AO315" i="11" s="1"/>
  <c r="AK315" i="11"/>
  <c r="AJ316" i="11"/>
  <c r="AN316" i="11" s="1"/>
  <c r="AL316" i="11" l="1"/>
  <c r="AO316" i="11" s="1"/>
  <c r="AK316" i="11"/>
  <c r="AJ317" i="11"/>
  <c r="AN317" i="11" s="1"/>
  <c r="U89" i="72" a="1"/>
  <c r="U89" i="72" l="1"/>
  <c r="V89" i="72" s="1"/>
  <c r="AL317" i="11"/>
  <c r="AO317" i="11" s="1"/>
  <c r="AK317" i="11"/>
  <c r="AJ318" i="11"/>
  <c r="AN318" i="11" s="1"/>
  <c r="S89" i="72" l="1"/>
  <c r="T90" i="72" s="1"/>
  <c r="AL318" i="11"/>
  <c r="AO318" i="11" s="1"/>
  <c r="AK318" i="11"/>
  <c r="AJ319" i="11"/>
  <c r="AN319" i="11" s="1"/>
  <c r="AL319" i="11" l="1"/>
  <c r="AO319" i="11" s="1"/>
  <c r="AK319" i="11"/>
  <c r="AJ320" i="11"/>
  <c r="AN320" i="11" s="1"/>
  <c r="U90" i="72" a="1"/>
  <c r="U90" i="72" l="1"/>
  <c r="V90" i="72" s="1"/>
  <c r="AL320" i="11"/>
  <c r="AO320" i="11" s="1"/>
  <c r="AK320" i="11"/>
  <c r="AJ321" i="11"/>
  <c r="AN321" i="11" s="1"/>
  <c r="S90" i="72" l="1"/>
  <c r="T91" i="72" s="1"/>
  <c r="AL321" i="11"/>
  <c r="AO321" i="11" s="1"/>
  <c r="AK321" i="11"/>
  <c r="AJ322" i="11"/>
  <c r="AN322" i="11" s="1"/>
  <c r="AL322" i="11" l="1"/>
  <c r="AO322" i="11" s="1"/>
  <c r="AK322" i="11"/>
  <c r="AJ323" i="11"/>
  <c r="AN323" i="11" s="1"/>
  <c r="U91" i="72" a="1"/>
  <c r="U91" i="72" l="1"/>
  <c r="V91" i="72" s="1"/>
  <c r="AL323" i="11"/>
  <c r="AO323" i="11" s="1"/>
  <c r="AK323" i="11"/>
  <c r="AJ324" i="11"/>
  <c r="AN324" i="11" s="1"/>
  <c r="S91" i="72" l="1"/>
  <c r="T92" i="72" s="1"/>
  <c r="AK324" i="11"/>
  <c r="AL324" i="11"/>
  <c r="AO324" i="11" s="1"/>
  <c r="AJ325" i="11"/>
  <c r="AN325" i="11" s="1"/>
  <c r="AL325" i="11" l="1"/>
  <c r="AO325" i="11" s="1"/>
  <c r="AK325" i="11"/>
  <c r="AJ326" i="11"/>
  <c r="AN326" i="11" s="1"/>
  <c r="U92" i="72" a="1"/>
  <c r="U92" i="72" l="1"/>
  <c r="V92" i="72" s="1"/>
  <c r="AL326" i="11"/>
  <c r="AO326" i="11" s="1"/>
  <c r="AK326" i="11"/>
  <c r="AJ327" i="11"/>
  <c r="AN327" i="11" s="1"/>
  <c r="S92" i="72" l="1"/>
  <c r="T93" i="72" s="1"/>
  <c r="AL327" i="11"/>
  <c r="AO327" i="11" s="1"/>
  <c r="AK327" i="11"/>
  <c r="AJ328" i="11"/>
  <c r="AN328" i="11" s="1"/>
  <c r="AL328" i="11" l="1"/>
  <c r="AO328" i="11" s="1"/>
  <c r="AK328" i="11"/>
  <c r="AJ329" i="11"/>
  <c r="AN329" i="11" s="1"/>
  <c r="U93" i="72" a="1"/>
  <c r="U93" i="72" l="1"/>
  <c r="V93" i="72" s="1"/>
  <c r="AL329" i="11"/>
  <c r="AO329" i="11" s="1"/>
  <c r="AK329" i="11"/>
  <c r="AJ330" i="11"/>
  <c r="AN330" i="11" s="1"/>
  <c r="S93" i="72" l="1"/>
  <c r="T94" i="72" s="1"/>
  <c r="AL330" i="11"/>
  <c r="AO330" i="11" s="1"/>
  <c r="AK330" i="11"/>
  <c r="AJ331" i="11"/>
  <c r="AN331" i="11" s="1"/>
  <c r="AL331" i="11" l="1"/>
  <c r="AO331" i="11" s="1"/>
  <c r="AK331" i="11"/>
  <c r="AJ332" i="11"/>
  <c r="AN332" i="11" s="1"/>
  <c r="U94" i="72" a="1"/>
  <c r="U94" i="72" l="1"/>
  <c r="V94" i="72" s="1"/>
  <c r="AK332" i="11"/>
  <c r="AL332" i="11"/>
  <c r="AO332" i="11" s="1"/>
  <c r="AJ333" i="11"/>
  <c r="AN333" i="11" s="1"/>
  <c r="S94" i="72" l="1"/>
  <c r="T95" i="72" s="1"/>
  <c r="AL333" i="11"/>
  <c r="AO333" i="11" s="1"/>
  <c r="AK333" i="11"/>
  <c r="AJ334" i="11"/>
  <c r="AN334" i="11" s="1"/>
  <c r="AL334" i="11" l="1"/>
  <c r="AO334" i="11" s="1"/>
  <c r="AK334" i="11"/>
  <c r="AJ335" i="11"/>
  <c r="AN335" i="11" s="1"/>
  <c r="U95" i="72" a="1"/>
  <c r="U95" i="72" l="1"/>
  <c r="V95" i="72" s="1"/>
  <c r="AK335" i="11"/>
  <c r="AL335" i="11"/>
  <c r="AO335" i="11" s="1"/>
  <c r="AJ336" i="11"/>
  <c r="AN336" i="11" s="1"/>
  <c r="S95" i="72" l="1"/>
  <c r="T96" i="72" s="1"/>
  <c r="AL336" i="11"/>
  <c r="AO336" i="11" s="1"/>
  <c r="AK336" i="11"/>
  <c r="AJ337" i="11"/>
  <c r="AN337" i="11" s="1"/>
  <c r="AL337" i="11" l="1"/>
  <c r="AO337" i="11" s="1"/>
  <c r="AK337" i="11"/>
  <c r="AJ338" i="11"/>
  <c r="AN338" i="11" s="1"/>
  <c r="U96" i="72" a="1"/>
  <c r="U96" i="72" l="1"/>
  <c r="V96" i="72" s="1"/>
  <c r="AL338" i="11"/>
  <c r="AO338" i="11" s="1"/>
  <c r="AK338" i="11"/>
  <c r="AJ339" i="11"/>
  <c r="AN339" i="11" s="1"/>
  <c r="S96" i="72" l="1"/>
  <c r="T97" i="72" s="1"/>
  <c r="AL339" i="11"/>
  <c r="AO339" i="11" s="1"/>
  <c r="AK339" i="11"/>
  <c r="AJ340" i="11"/>
  <c r="AN340" i="11" s="1"/>
  <c r="AK340" i="11" l="1"/>
  <c r="AL340" i="11"/>
  <c r="AO340" i="11" s="1"/>
  <c r="AJ341" i="11"/>
  <c r="AN341" i="11" s="1"/>
  <c r="U97" i="72" a="1"/>
  <c r="U97" i="72" l="1"/>
  <c r="V97" i="72" s="1"/>
  <c r="AL341" i="11"/>
  <c r="AO341" i="11" s="1"/>
  <c r="AK341" i="11"/>
  <c r="AJ342" i="11"/>
  <c r="AN342" i="11" s="1"/>
  <c r="S97" i="72" l="1"/>
  <c r="T98" i="72" s="1"/>
  <c r="AL342" i="11"/>
  <c r="AO342" i="11" s="1"/>
  <c r="AK342" i="11"/>
  <c r="AJ343" i="11"/>
  <c r="AN343" i="11" s="1"/>
  <c r="AK343" i="11" l="1"/>
  <c r="AL343" i="11"/>
  <c r="AO343" i="11" s="1"/>
  <c r="AJ344" i="11"/>
  <c r="AN344" i="11" s="1"/>
  <c r="U98" i="72" a="1"/>
  <c r="U98" i="72" l="1"/>
  <c r="V98" i="72" s="1"/>
  <c r="AL344" i="11"/>
  <c r="AO344" i="11" s="1"/>
  <c r="AK344" i="11"/>
  <c r="AJ345" i="11"/>
  <c r="AN345" i="11" s="1"/>
  <c r="S98" i="72" l="1"/>
  <c r="T99" i="72" s="1"/>
  <c r="AK345" i="11"/>
  <c r="AL345" i="11"/>
  <c r="AO345" i="11" s="1"/>
  <c r="AJ346" i="11"/>
  <c r="AN346" i="11" s="1"/>
  <c r="AL346" i="11" l="1"/>
  <c r="AO346" i="11" s="1"/>
  <c r="AK346" i="11"/>
  <c r="AJ347" i="11"/>
  <c r="AN347" i="11" s="1"/>
  <c r="U99" i="72" a="1"/>
  <c r="U99" i="72" l="1"/>
  <c r="V99" i="72" s="1"/>
  <c r="AL347" i="11"/>
  <c r="AO347" i="11" s="1"/>
  <c r="AK347" i="11"/>
  <c r="AJ348" i="11"/>
  <c r="AN348" i="11" s="1"/>
  <c r="S99" i="72" l="1"/>
  <c r="T100" i="72" s="1"/>
  <c r="AL348" i="11"/>
  <c r="AO348" i="11" s="1"/>
  <c r="AK348" i="11"/>
  <c r="AJ349" i="11"/>
  <c r="AN349" i="11" s="1"/>
  <c r="AL349" i="11" l="1"/>
  <c r="AO349" i="11" s="1"/>
  <c r="AK349" i="11"/>
  <c r="AJ350" i="11"/>
  <c r="AN350" i="11" s="1"/>
  <c r="U100" i="72" a="1"/>
  <c r="U100" i="72" l="1"/>
  <c r="V100" i="72" s="1"/>
  <c r="AL350" i="11"/>
  <c r="AO350" i="11" s="1"/>
  <c r="AK350" i="11"/>
  <c r="AJ351" i="11"/>
  <c r="AN351" i="11" s="1"/>
  <c r="S100" i="72" l="1"/>
  <c r="T101" i="72" s="1"/>
  <c r="AL351" i="11"/>
  <c r="AO351" i="11" s="1"/>
  <c r="AK351" i="11"/>
  <c r="AJ352" i="11"/>
  <c r="AN352" i="11" s="1"/>
  <c r="AL352" i="11" l="1"/>
  <c r="AO352" i="11" s="1"/>
  <c r="AK352" i="11"/>
  <c r="AJ353" i="11"/>
  <c r="AN353" i="11" s="1"/>
  <c r="U101" i="72" a="1"/>
  <c r="U101" i="72" l="1"/>
  <c r="V101" i="72" s="1"/>
  <c r="AL353" i="11"/>
  <c r="AO353" i="11" s="1"/>
  <c r="AK353" i="11"/>
  <c r="AJ354" i="11"/>
  <c r="AN354" i="11" s="1"/>
  <c r="S101" i="72" l="1"/>
  <c r="T102" i="72" s="1"/>
  <c r="AL354" i="11"/>
  <c r="AO354" i="11" s="1"/>
  <c r="AK354" i="11"/>
  <c r="AJ355" i="11"/>
  <c r="AN355" i="11" s="1"/>
  <c r="AL355" i="11" l="1"/>
  <c r="AO355" i="11" s="1"/>
  <c r="AK355" i="11"/>
  <c r="AJ356" i="11"/>
  <c r="AN356" i="11" s="1"/>
  <c r="U102" i="72" a="1"/>
  <c r="K15" i="71" l="1"/>
  <c r="J159" i="27" s="1"/>
  <c r="U102" i="72"/>
  <c r="V102" i="72" s="1"/>
  <c r="AL356" i="11"/>
  <c r="AO356" i="11" s="1"/>
  <c r="AK356" i="11"/>
  <c r="AJ357" i="11"/>
  <c r="AN357" i="11" s="1"/>
  <c r="S102" i="72" l="1"/>
  <c r="T103" i="72" s="1"/>
  <c r="AK357" i="11"/>
  <c r="AL357" i="11"/>
  <c r="AO357" i="11" s="1"/>
  <c r="AJ358" i="11"/>
  <c r="AN358" i="11" s="1"/>
  <c r="AL358" i="11" l="1"/>
  <c r="AO358" i="11" s="1"/>
  <c r="AK358" i="11"/>
  <c r="AJ359" i="11"/>
  <c r="AN359" i="11" s="1"/>
  <c r="U103" i="72" a="1"/>
  <c r="U103" i="72" l="1"/>
  <c r="V103" i="72" s="1"/>
  <c r="AL359" i="11"/>
  <c r="AO359" i="11" s="1"/>
  <c r="AK359" i="11"/>
  <c r="AJ360" i="11"/>
  <c r="AN360" i="11" s="1"/>
  <c r="S103" i="72" l="1"/>
  <c r="T104" i="72" s="1"/>
  <c r="AL360" i="11"/>
  <c r="AO360" i="11" s="1"/>
  <c r="AK360" i="11"/>
  <c r="AJ361" i="11"/>
  <c r="AN361" i="11" s="1"/>
  <c r="AL361" i="11" l="1"/>
  <c r="AO361" i="11" s="1"/>
  <c r="AK361" i="11"/>
  <c r="AJ362" i="11"/>
  <c r="AN362" i="11" s="1"/>
  <c r="U104" i="72" a="1"/>
  <c r="U104" i="72" l="1"/>
  <c r="V104" i="72" s="1"/>
  <c r="AL362" i="11"/>
  <c r="AO362" i="11" s="1"/>
  <c r="AK362" i="11"/>
  <c r="AJ363" i="11"/>
  <c r="AN363" i="11" s="1"/>
  <c r="S104" i="72" l="1"/>
  <c r="T105" i="72" s="1"/>
  <c r="AL363" i="11"/>
  <c r="AO363" i="11" s="1"/>
  <c r="AK363" i="11"/>
  <c r="AJ364" i="11"/>
  <c r="AN364" i="11" s="1"/>
  <c r="AK364" i="11" l="1"/>
  <c r="AL364" i="11"/>
  <c r="AO364" i="11" s="1"/>
  <c r="AJ365" i="11"/>
  <c r="AN365" i="11" s="1"/>
  <c r="U105" i="72" a="1"/>
  <c r="U105" i="72" l="1"/>
  <c r="V105" i="72" s="1"/>
  <c r="AL365" i="11"/>
  <c r="AO365" i="11" s="1"/>
  <c r="AK365" i="11"/>
  <c r="AJ366" i="11"/>
  <c r="AN366" i="11" s="1"/>
  <c r="S105" i="72" l="1"/>
  <c r="T106" i="72" s="1"/>
  <c r="AL366" i="11"/>
  <c r="AO366" i="11" s="1"/>
  <c r="AK366" i="11"/>
  <c r="AJ367" i="11"/>
  <c r="AN367" i="11" s="1"/>
  <c r="AK367" i="11" l="1"/>
  <c r="AL367" i="11"/>
  <c r="AO367" i="11" s="1"/>
  <c r="AJ368" i="11"/>
  <c r="AN368" i="11" s="1"/>
  <c r="U106" i="72" a="1"/>
  <c r="U106" i="72" l="1"/>
  <c r="V106" i="72" s="1"/>
  <c r="AL368" i="11"/>
  <c r="AO368" i="11" s="1"/>
  <c r="AK368" i="11"/>
  <c r="AJ369" i="11"/>
  <c r="AN369" i="11" s="1"/>
  <c r="S106" i="72" l="1"/>
  <c r="T107" i="72" s="1"/>
  <c r="AL369" i="11"/>
  <c r="AO369" i="11" s="1"/>
  <c r="AK369" i="11"/>
  <c r="AJ370" i="11"/>
  <c r="AN370" i="11" s="1"/>
  <c r="AL370" i="11" l="1"/>
  <c r="AO370" i="11" s="1"/>
  <c r="AK370" i="11"/>
  <c r="AJ371" i="11"/>
  <c r="AN371" i="11" s="1"/>
  <c r="U107" i="72" a="1"/>
  <c r="U107" i="72" l="1"/>
  <c r="V107" i="72" s="1"/>
  <c r="AK371" i="11"/>
  <c r="AL371" i="11"/>
  <c r="AO371" i="11" s="1"/>
  <c r="AJ372" i="11"/>
  <c r="AN372" i="11" s="1"/>
  <c r="S107" i="72" l="1"/>
  <c r="T108" i="72" s="1"/>
  <c r="AK372" i="11"/>
  <c r="AL372" i="11"/>
  <c r="AO372" i="11" s="1"/>
  <c r="AJ373" i="11"/>
  <c r="AN373" i="11" s="1"/>
  <c r="AL373" i="11" l="1"/>
  <c r="AO373" i="11" s="1"/>
  <c r="AK373" i="11"/>
  <c r="AJ374" i="11"/>
  <c r="AN374" i="11" s="1"/>
  <c r="U108" i="72" a="1"/>
  <c r="U108" i="72" l="1"/>
  <c r="V108" i="72" s="1"/>
  <c r="AL374" i="11"/>
  <c r="AO374" i="11" s="1"/>
  <c r="AK374" i="11"/>
  <c r="AJ375" i="11"/>
  <c r="AN375" i="11" s="1"/>
  <c r="S108" i="72" l="1"/>
  <c r="T109" i="72" s="1"/>
  <c r="AK375" i="11"/>
  <c r="AL375" i="11"/>
  <c r="AO375" i="11" s="1"/>
  <c r="AJ376" i="11"/>
  <c r="AN376" i="11" s="1"/>
  <c r="AL376" i="11" l="1"/>
  <c r="AO376" i="11" s="1"/>
  <c r="AK376" i="11"/>
  <c r="AJ377" i="11"/>
  <c r="AN377" i="11" s="1"/>
  <c r="U109" i="72" a="1"/>
  <c r="U109" i="72" l="1"/>
  <c r="V109" i="72" s="1"/>
  <c r="AL377" i="11"/>
  <c r="AO377" i="11" s="1"/>
  <c r="AK377" i="11"/>
  <c r="AJ378" i="11"/>
  <c r="AN378" i="11" s="1"/>
  <c r="S109" i="72" l="1"/>
  <c r="T110" i="72" s="1"/>
  <c r="AL378" i="11"/>
  <c r="AO378" i="11" s="1"/>
  <c r="AK378" i="11"/>
  <c r="AJ379" i="11"/>
  <c r="AN379" i="11" s="1"/>
  <c r="AK379" i="11" l="1"/>
  <c r="AL379" i="11"/>
  <c r="AO379" i="11" s="1"/>
  <c r="AJ380" i="11"/>
  <c r="AN380" i="11" s="1"/>
  <c r="U110" i="72" a="1"/>
  <c r="U110" i="72" l="1"/>
  <c r="V110" i="72" s="1"/>
  <c r="AK380" i="11"/>
  <c r="AL380" i="11"/>
  <c r="AO380" i="11" s="1"/>
  <c r="AJ381" i="11"/>
  <c r="AN381" i="11" s="1"/>
  <c r="S110" i="72" l="1"/>
  <c r="T111" i="72" s="1"/>
  <c r="AL381" i="11"/>
  <c r="AO381" i="11" s="1"/>
  <c r="AK381" i="11"/>
  <c r="AJ382" i="11"/>
  <c r="AN382" i="11" s="1"/>
  <c r="AL382" i="11" l="1"/>
  <c r="AO382" i="11" s="1"/>
  <c r="AK382" i="11"/>
  <c r="AJ383" i="11"/>
  <c r="AN383" i="11" s="1"/>
  <c r="U111" i="72" a="1"/>
  <c r="U111" i="72" l="1"/>
  <c r="V111" i="72" s="1"/>
  <c r="AK383" i="11"/>
  <c r="AL383" i="11"/>
  <c r="AO383" i="11" s="1"/>
  <c r="AJ384" i="11"/>
  <c r="AN384" i="11" s="1"/>
  <c r="S111" i="72" l="1"/>
  <c r="T112" i="72" s="1"/>
  <c r="AL384" i="11"/>
  <c r="AO384" i="11" s="1"/>
  <c r="AK384" i="11"/>
  <c r="AJ385" i="11"/>
  <c r="AN385" i="11" s="1"/>
  <c r="AL385" i="11" l="1"/>
  <c r="AO385" i="11" s="1"/>
  <c r="AK385" i="11"/>
  <c r="AJ386" i="11"/>
  <c r="AN386" i="11" s="1"/>
  <c r="U112" i="72" a="1"/>
  <c r="U112" i="72" l="1"/>
  <c r="V112" i="72" s="1"/>
  <c r="AL386" i="11"/>
  <c r="AO386" i="11" s="1"/>
  <c r="AK386" i="11"/>
  <c r="AJ387" i="11"/>
  <c r="AN387" i="11" s="1"/>
  <c r="S112" i="72" l="1"/>
  <c r="T113" i="72" s="1"/>
  <c r="AK387" i="11"/>
  <c r="AL387" i="11"/>
  <c r="AO387" i="11" s="1"/>
  <c r="AJ388" i="11"/>
  <c r="AN388" i="11" s="1"/>
  <c r="AK388" i="11" l="1"/>
  <c r="AL388" i="11"/>
  <c r="AO388" i="11" s="1"/>
  <c r="AJ389" i="11"/>
  <c r="AN389" i="11" s="1"/>
  <c r="U113" i="72" a="1"/>
  <c r="U113" i="72" l="1"/>
  <c r="V113" i="72" s="1"/>
  <c r="AL389" i="11"/>
  <c r="AO389" i="11" s="1"/>
  <c r="AK389" i="11"/>
  <c r="AJ390" i="11"/>
  <c r="AN390" i="11" s="1"/>
  <c r="S113" i="72" l="1"/>
  <c r="T114" i="72" s="1"/>
  <c r="AL390" i="11"/>
  <c r="AO390" i="11" s="1"/>
  <c r="AK390" i="11"/>
  <c r="AJ391" i="11"/>
  <c r="AN391" i="11" s="1"/>
  <c r="AL391" i="11" l="1"/>
  <c r="AO391" i="11" s="1"/>
  <c r="AK391" i="11"/>
  <c r="AJ392" i="11"/>
  <c r="AN392" i="11" s="1"/>
  <c r="U114" i="72" a="1"/>
  <c r="U114" i="72" l="1"/>
  <c r="V114" i="72" s="1"/>
  <c r="AL392" i="11"/>
  <c r="AO392" i="11" s="1"/>
  <c r="AK392" i="11"/>
  <c r="AJ393" i="11"/>
  <c r="AN393" i="11" s="1"/>
  <c r="S114" i="72" l="1"/>
  <c r="T115" i="72" s="1"/>
  <c r="AL393" i="11"/>
  <c r="AO393" i="11" s="1"/>
  <c r="AK393" i="11"/>
  <c r="AJ394" i="11"/>
  <c r="AN394" i="11" s="1"/>
  <c r="AK394" i="11" l="1"/>
  <c r="AL394" i="11"/>
  <c r="AO394" i="11" s="1"/>
  <c r="AJ395" i="11"/>
  <c r="AN395" i="11" s="1"/>
  <c r="U115" i="72" a="1"/>
  <c r="U115" i="72" l="1"/>
  <c r="V115" i="72" s="1"/>
  <c r="AL395" i="11"/>
  <c r="AO395" i="11" s="1"/>
  <c r="AK395" i="11"/>
  <c r="AJ396" i="11"/>
  <c r="AN396" i="11" s="1"/>
  <c r="S115" i="72" l="1"/>
  <c r="T116" i="72" s="1"/>
  <c r="AL396" i="11"/>
  <c r="AO396" i="11" s="1"/>
  <c r="AK396" i="11"/>
  <c r="AJ397" i="11"/>
  <c r="AN397" i="11" s="1"/>
  <c r="AL397" i="11" l="1"/>
  <c r="AO397" i="11" s="1"/>
  <c r="AK397" i="11"/>
  <c r="AJ398" i="11"/>
  <c r="AN398" i="11" s="1"/>
  <c r="U116" i="72" a="1"/>
  <c r="U116" i="72" l="1"/>
  <c r="V116" i="72" s="1"/>
  <c r="AL398" i="11"/>
  <c r="AO398" i="11" s="1"/>
  <c r="AK398" i="11"/>
  <c r="AJ399" i="11"/>
  <c r="AN399" i="11" s="1"/>
  <c r="S116" i="72" l="1"/>
  <c r="T117" i="72" s="1"/>
  <c r="AL399" i="11"/>
  <c r="AO399" i="11" s="1"/>
  <c r="AK399" i="11"/>
  <c r="AJ400" i="11"/>
  <c r="AN400" i="11" s="1"/>
  <c r="AL400" i="11" l="1"/>
  <c r="AO400" i="11" s="1"/>
  <c r="AK400" i="11"/>
  <c r="AJ401" i="11"/>
  <c r="AN401" i="11" s="1"/>
  <c r="U117" i="72" a="1"/>
  <c r="U117" i="72" l="1"/>
  <c r="V117" i="72" s="1"/>
  <c r="AL401" i="11"/>
  <c r="AO401" i="11" s="1"/>
  <c r="AK401" i="11"/>
  <c r="AJ402" i="11"/>
  <c r="AN402" i="11" s="1"/>
  <c r="S117" i="72" l="1"/>
  <c r="T118" i="72" s="1"/>
  <c r="AL402" i="11"/>
  <c r="AO402" i="11" s="1"/>
  <c r="AK402" i="11"/>
  <c r="AJ403" i="11"/>
  <c r="AN403" i="11" s="1"/>
  <c r="AK403" i="11" l="1"/>
  <c r="AL403" i="11"/>
  <c r="AO403" i="11" s="1"/>
  <c r="AJ404" i="11"/>
  <c r="AN404" i="11" s="1"/>
  <c r="U118" i="72" a="1"/>
  <c r="U118" i="72" l="1"/>
  <c r="V118" i="72" s="1"/>
  <c r="AL404" i="11"/>
  <c r="AO404" i="11" s="1"/>
  <c r="AK404" i="11"/>
  <c r="AJ405" i="11"/>
  <c r="AN405" i="11" s="1"/>
  <c r="S118" i="72" l="1"/>
  <c r="T119" i="72" s="1"/>
  <c r="AJ406" i="11"/>
  <c r="AN406" i="11" s="1"/>
  <c r="AK405" i="11"/>
  <c r="AK406" i="11" l="1"/>
  <c r="U119" i="72" a="1"/>
  <c r="U119" i="72" l="1"/>
  <c r="V119" i="72" s="1"/>
  <c r="W3" i="11"/>
  <c r="R3" i="11"/>
  <c r="M3" i="11"/>
  <c r="H3" i="11"/>
  <c r="I3" i="14" a="1"/>
  <c r="F3" i="14" a="1"/>
  <c r="G3" i="14" a="1"/>
  <c r="H3" i="14" a="1"/>
  <c r="C198" i="27" l="1"/>
  <c r="C200" i="27"/>
  <c r="C197" i="27"/>
  <c r="C201" i="27"/>
  <c r="C199" i="27"/>
  <c r="C202" i="27"/>
  <c r="C207" i="27"/>
  <c r="C203" i="27"/>
  <c r="C208" i="27"/>
  <c r="C206" i="27"/>
  <c r="C205" i="27"/>
  <c r="C204" i="27"/>
  <c r="C213" i="27"/>
  <c r="C214" i="27"/>
  <c r="C209" i="27"/>
  <c r="C210" i="27"/>
  <c r="C212" i="27"/>
  <c r="C211" i="27"/>
  <c r="H3" i="29"/>
  <c r="M3" i="29"/>
  <c r="T27" i="11"/>
  <c r="Y27" i="11"/>
  <c r="S119" i="72"/>
  <c r="T120" i="72" s="1"/>
  <c r="O27" i="11"/>
  <c r="W3" i="29"/>
  <c r="D3" i="11"/>
  <c r="D153" i="27" s="1"/>
  <c r="R3" i="29"/>
  <c r="I3" i="14"/>
  <c r="J27" i="11"/>
  <c r="G3" i="14"/>
  <c r="H3" i="14"/>
  <c r="F3" i="14"/>
  <c r="I3" i="33" a="1"/>
  <c r="F3" i="33" a="1"/>
  <c r="B17" i="14" a="1"/>
  <c r="G3" i="33" a="1"/>
  <c r="H3" i="33" a="1"/>
  <c r="C117" i="14" a="1"/>
  <c r="C117" i="14" l="1"/>
  <c r="D199" i="27"/>
  <c r="D201" i="27"/>
  <c r="D202" i="27"/>
  <c r="D200" i="27"/>
  <c r="D197" i="27"/>
  <c r="D198" i="27"/>
  <c r="D204" i="27"/>
  <c r="D205" i="27"/>
  <c r="D206" i="27"/>
  <c r="D203" i="27"/>
  <c r="D207" i="27"/>
  <c r="D208" i="27"/>
  <c r="D213" i="27"/>
  <c r="D210" i="27"/>
  <c r="D211" i="27"/>
  <c r="D212" i="27"/>
  <c r="D214" i="27"/>
  <c r="D209" i="27"/>
  <c r="B17" i="14"/>
  <c r="T17" i="14"/>
  <c r="T16" i="14"/>
  <c r="F3" i="33"/>
  <c r="I3" i="33"/>
  <c r="G3" i="33"/>
  <c r="H3" i="33"/>
  <c r="M16" i="14"/>
  <c r="U120" i="72" a="1"/>
  <c r="D17" i="33" a="1"/>
  <c r="C17" i="33" a="1"/>
  <c r="U120" i="72" l="1"/>
  <c r="V120" i="72" s="1"/>
  <c r="D17" i="33"/>
  <c r="C17" i="33"/>
  <c r="F6" i="69"/>
  <c r="G36" i="11"/>
  <c r="G27" i="11"/>
  <c r="G24" i="11"/>
  <c r="G15" i="11"/>
  <c r="S120" i="72" l="1"/>
  <c r="T121" i="72" s="1"/>
  <c r="G17" i="69"/>
  <c r="F16" i="69"/>
  <c r="K16" i="69" s="1"/>
  <c r="E5" i="33"/>
  <c r="A18" i="33"/>
  <c r="C18" i="33" a="1"/>
  <c r="H17" i="69" a="1"/>
  <c r="D18" i="33" a="1"/>
  <c r="L17" i="69" l="1"/>
  <c r="C18" i="33"/>
  <c r="D18" i="33"/>
  <c r="H17" i="69"/>
  <c r="A19" i="33"/>
  <c r="A18" i="14"/>
  <c r="C18" i="14" a="1"/>
  <c r="B18" i="14" a="1"/>
  <c r="C19" i="33" a="1"/>
  <c r="U121" i="72" a="1"/>
  <c r="D19" i="33" a="1"/>
  <c r="M17" i="69" a="1"/>
  <c r="B18" i="14" l="1"/>
  <c r="C18" i="14"/>
  <c r="C19" i="33"/>
  <c r="D19" i="33"/>
  <c r="U121" i="72"/>
  <c r="V121" i="72" s="1"/>
  <c r="M17" i="69"/>
  <c r="N17" i="69" s="1"/>
  <c r="A19" i="14"/>
  <c r="A20" i="33"/>
  <c r="V3" i="11"/>
  <c r="Q3" i="11"/>
  <c r="L3" i="11"/>
  <c r="L3" i="29" s="1"/>
  <c r="G3" i="11"/>
  <c r="C20" i="33" a="1"/>
  <c r="I2" i="14" a="1"/>
  <c r="B19" i="14" a="1"/>
  <c r="F2" i="14" a="1"/>
  <c r="G2" i="14" a="1"/>
  <c r="H2" i="14" a="1"/>
  <c r="D20" i="33" a="1"/>
  <c r="C19" i="14" a="1"/>
  <c r="D20" i="33" l="1"/>
  <c r="C20" i="33"/>
  <c r="B19" i="14"/>
  <c r="C19" i="14"/>
  <c r="G3" i="29"/>
  <c r="H28" i="11"/>
  <c r="J28" i="11" s="1"/>
  <c r="H22" i="11"/>
  <c r="J22" i="11" s="1"/>
  <c r="H35" i="11"/>
  <c r="J35" i="11" s="1"/>
  <c r="H29" i="11"/>
  <c r="J29" i="11" s="1"/>
  <c r="H17" i="11"/>
  <c r="J17" i="11" s="1"/>
  <c r="H30" i="11"/>
  <c r="J30" i="11" s="1"/>
  <c r="H18" i="11"/>
  <c r="J18" i="11" s="1"/>
  <c r="H20" i="11"/>
  <c r="J20" i="11" s="1"/>
  <c r="H21" i="11"/>
  <c r="J21" i="11" s="1"/>
  <c r="H23" i="11"/>
  <c r="J23" i="11" s="1"/>
  <c r="H31" i="11"/>
  <c r="J31" i="11" s="1"/>
  <c r="H19" i="11"/>
  <c r="J19" i="11" s="1"/>
  <c r="H33" i="11"/>
  <c r="J33" i="11" s="1"/>
  <c r="H34" i="11"/>
  <c r="J34" i="11" s="1"/>
  <c r="H32" i="11"/>
  <c r="J32" i="11" s="1"/>
  <c r="M33" i="11"/>
  <c r="O33" i="11" s="1"/>
  <c r="M23" i="11"/>
  <c r="O23" i="11" s="1"/>
  <c r="M32" i="11"/>
  <c r="O32" i="11" s="1"/>
  <c r="M22" i="11"/>
  <c r="O22" i="11" s="1"/>
  <c r="M16" i="11"/>
  <c r="O16" i="11" s="1"/>
  <c r="M31" i="11"/>
  <c r="O31" i="11" s="1"/>
  <c r="M21" i="11"/>
  <c r="O21" i="11" s="1"/>
  <c r="M28" i="11"/>
  <c r="O28" i="11" s="1"/>
  <c r="M17" i="11"/>
  <c r="O17" i="11" s="1"/>
  <c r="M30" i="11"/>
  <c r="O30" i="11" s="1"/>
  <c r="M20" i="11"/>
  <c r="O20" i="11" s="1"/>
  <c r="M35" i="11"/>
  <c r="O35" i="11" s="1"/>
  <c r="M29" i="11"/>
  <c r="O29" i="11" s="1"/>
  <c r="M19" i="11"/>
  <c r="O19" i="11" s="1"/>
  <c r="M18" i="11"/>
  <c r="O18" i="11" s="1"/>
  <c r="M34" i="11"/>
  <c r="O34" i="11" s="1"/>
  <c r="R29" i="11"/>
  <c r="T29" i="11" s="1"/>
  <c r="R19" i="11"/>
  <c r="T19" i="11" s="1"/>
  <c r="R32" i="11"/>
  <c r="T32" i="11" s="1"/>
  <c r="R31" i="11"/>
  <c r="T31" i="11" s="1"/>
  <c r="R28" i="11"/>
  <c r="T28" i="11" s="1"/>
  <c r="R18" i="11"/>
  <c r="T18" i="11" s="1"/>
  <c r="R22" i="11"/>
  <c r="T22" i="11" s="1"/>
  <c r="R35" i="11"/>
  <c r="T35" i="11" s="1"/>
  <c r="R17" i="11"/>
  <c r="T17" i="11" s="1"/>
  <c r="R21" i="11"/>
  <c r="T21" i="11" s="1"/>
  <c r="R30" i="11"/>
  <c r="T30" i="11" s="1"/>
  <c r="R34" i="11"/>
  <c r="T34" i="11" s="1"/>
  <c r="R16" i="11"/>
  <c r="T16" i="11" s="1"/>
  <c r="R20" i="11"/>
  <c r="T20" i="11" s="1"/>
  <c r="R33" i="11"/>
  <c r="T33" i="11" s="1"/>
  <c r="R23" i="11"/>
  <c r="T23" i="11" s="1"/>
  <c r="W33" i="11"/>
  <c r="Y33" i="11" s="1"/>
  <c r="W23" i="11"/>
  <c r="Y23" i="11" s="1"/>
  <c r="W16" i="11"/>
  <c r="Y16" i="11" s="1"/>
  <c r="W32" i="11"/>
  <c r="Y32" i="11" s="1"/>
  <c r="W22" i="11"/>
  <c r="Y22" i="11" s="1"/>
  <c r="W31" i="11"/>
  <c r="Y31" i="11" s="1"/>
  <c r="W21" i="11"/>
  <c r="Y21" i="11" s="1"/>
  <c r="W28" i="11"/>
  <c r="Y28" i="11" s="1"/>
  <c r="W30" i="11"/>
  <c r="Y30" i="11" s="1"/>
  <c r="W20" i="11"/>
  <c r="Y20" i="11" s="1"/>
  <c r="W18" i="11"/>
  <c r="Y18" i="11" s="1"/>
  <c r="W35" i="11"/>
  <c r="Y35" i="11" s="1"/>
  <c r="W29" i="11"/>
  <c r="Y29" i="11" s="1"/>
  <c r="W19" i="11"/>
  <c r="Y19" i="11" s="1"/>
  <c r="W17" i="11"/>
  <c r="Y17" i="11" s="1"/>
  <c r="W34" i="11"/>
  <c r="Y34" i="11" s="1"/>
  <c r="K17" i="69"/>
  <c r="S121" i="72"/>
  <c r="T122" i="72" s="1"/>
  <c r="V3" i="29"/>
  <c r="X4" i="11"/>
  <c r="X12" i="11"/>
  <c r="Y6" i="11"/>
  <c r="X6" i="11"/>
  <c r="Q3" i="29"/>
  <c r="S12" i="11"/>
  <c r="T6" i="11"/>
  <c r="S6" i="11"/>
  <c r="S4" i="11"/>
  <c r="N6" i="11"/>
  <c r="N4" i="11"/>
  <c r="N12" i="11"/>
  <c r="O6" i="11"/>
  <c r="I12" i="11"/>
  <c r="I4" i="11"/>
  <c r="J6" i="11"/>
  <c r="H16" i="11"/>
  <c r="I6" i="11"/>
  <c r="C191" i="27" s="1"/>
  <c r="G2" i="14"/>
  <c r="F2" i="14"/>
  <c r="H2" i="14"/>
  <c r="I2" i="14"/>
  <c r="A20" i="14"/>
  <c r="A21" i="33"/>
  <c r="F2" i="33" a="1"/>
  <c r="B20" i="14" a="1"/>
  <c r="D21" i="33" a="1"/>
  <c r="C20" i="14" a="1"/>
  <c r="C21" i="33" a="1"/>
  <c r="G2" i="33" a="1"/>
  <c r="H2" i="33" a="1"/>
  <c r="I2" i="33" a="1"/>
  <c r="D5" i="11" l="1"/>
  <c r="L18" i="69"/>
  <c r="D18" i="11"/>
  <c r="D20" i="11"/>
  <c r="D23" i="11"/>
  <c r="D22" i="11"/>
  <c r="C21" i="33"/>
  <c r="D21" i="33"/>
  <c r="G2" i="33"/>
  <c r="F2" i="33"/>
  <c r="C20" i="14"/>
  <c r="B20" i="14"/>
  <c r="D31" i="11"/>
  <c r="B31" i="11" s="1"/>
  <c r="D35" i="11"/>
  <c r="B35" i="11" s="1"/>
  <c r="D21" i="11"/>
  <c r="B21" i="11" s="1"/>
  <c r="AL193" i="11" s="1"/>
  <c r="D28" i="11"/>
  <c r="B28" i="11" s="1"/>
  <c r="D32" i="11"/>
  <c r="B32" i="11" s="1"/>
  <c r="AK223" i="11" s="1"/>
  <c r="AN223" i="11" s="1"/>
  <c r="D34" i="11"/>
  <c r="B34" i="11" s="1"/>
  <c r="AK254" i="11" s="1"/>
  <c r="D30" i="11"/>
  <c r="B30" i="11" s="1"/>
  <c r="AK162" i="11" s="1"/>
  <c r="AN162" i="11" s="1"/>
  <c r="D33" i="11"/>
  <c r="B33" i="11" s="1"/>
  <c r="D17" i="11"/>
  <c r="B17" i="11" s="1"/>
  <c r="AL101" i="11" s="1"/>
  <c r="D19" i="11"/>
  <c r="B19" i="11" s="1"/>
  <c r="AL162" i="11" s="1"/>
  <c r="I2" i="33"/>
  <c r="H2" i="33"/>
  <c r="D29" i="11"/>
  <c r="B29" i="11" s="1"/>
  <c r="Y7" i="11"/>
  <c r="X7" i="11"/>
  <c r="S7" i="11"/>
  <c r="T7" i="11"/>
  <c r="O7" i="11"/>
  <c r="N7" i="11"/>
  <c r="X4" i="29"/>
  <c r="X12" i="29"/>
  <c r="Y6" i="29"/>
  <c r="X6" i="29"/>
  <c r="S12" i="29"/>
  <c r="T6" i="29"/>
  <c r="S6" i="29"/>
  <c r="S4" i="29"/>
  <c r="J6" i="29"/>
  <c r="I12" i="29"/>
  <c r="I4" i="29"/>
  <c r="I6" i="29"/>
  <c r="O6" i="29"/>
  <c r="N6" i="29"/>
  <c r="N4" i="29"/>
  <c r="N12" i="29"/>
  <c r="I7" i="11"/>
  <c r="J7" i="11"/>
  <c r="E17" i="33" a="1"/>
  <c r="E17" i="33" s="1"/>
  <c r="A21" i="14"/>
  <c r="E20" i="14" a="1"/>
  <c r="E20" i="14" s="1"/>
  <c r="A22" i="33"/>
  <c r="D22" i="33" a="1"/>
  <c r="F4" i="14" a="1"/>
  <c r="B21" i="14" a="1"/>
  <c r="C21" i="14" a="1"/>
  <c r="M18" i="69" a="1"/>
  <c r="U122" i="72" a="1"/>
  <c r="C22" i="33" a="1"/>
  <c r="D191" i="27" l="1"/>
  <c r="C192" i="27"/>
  <c r="D4" i="11"/>
  <c r="E153" i="27" s="1"/>
  <c r="G153" i="27"/>
  <c r="I130" i="11" a="1"/>
  <c r="I130" i="11" s="1"/>
  <c r="I141" i="11" a="1"/>
  <c r="I141" i="11" s="1"/>
  <c r="I127" i="11" a="1"/>
  <c r="I127" i="11" s="1"/>
  <c r="I125" i="11" a="1"/>
  <c r="I125" i="11" s="1"/>
  <c r="I136" i="11" a="1"/>
  <c r="I136" i="11" s="1"/>
  <c r="I132" i="11" a="1"/>
  <c r="I132" i="11" s="1"/>
  <c r="I131" i="11" a="1"/>
  <c r="I131" i="11" s="1"/>
  <c r="I122" i="11" a="1"/>
  <c r="I122" i="11" s="1"/>
  <c r="I121" i="11" a="1"/>
  <c r="I121" i="11" s="1"/>
  <c r="I126" i="11" a="1"/>
  <c r="I126" i="11" s="1"/>
  <c r="I137" i="11" a="1"/>
  <c r="I137" i="11" s="1"/>
  <c r="I124" i="11" a="1"/>
  <c r="I124" i="11" s="1"/>
  <c r="I135" i="11" a="1"/>
  <c r="I135" i="11" s="1"/>
  <c r="I140" i="11" a="1"/>
  <c r="I140" i="11" s="1"/>
  <c r="I133" i="11" a="1"/>
  <c r="I133" i="11" s="1"/>
  <c r="I123" i="11" a="1"/>
  <c r="I123" i="11" s="1"/>
  <c r="I134" i="11" a="1"/>
  <c r="I134" i="11" s="1"/>
  <c r="I128" i="11" a="1"/>
  <c r="I128" i="11" s="1"/>
  <c r="I129" i="11" a="1"/>
  <c r="I129" i="11" s="1"/>
  <c r="I138" i="11" a="1"/>
  <c r="I138" i="11" s="1"/>
  <c r="I139" i="11" a="1"/>
  <c r="I139" i="11" s="1"/>
  <c r="N126" i="11" a="1"/>
  <c r="N126" i="11" s="1"/>
  <c r="N132" i="11" a="1"/>
  <c r="N132" i="11" s="1"/>
  <c r="N138" i="11" a="1"/>
  <c r="N138" i="11" s="1"/>
  <c r="N121" i="11" a="1"/>
  <c r="N121" i="11" s="1"/>
  <c r="N127" i="11" a="1"/>
  <c r="N127" i="11" s="1"/>
  <c r="N133" i="11" a="1"/>
  <c r="N133" i="11" s="1"/>
  <c r="N139" i="11" a="1"/>
  <c r="N139" i="11" s="1"/>
  <c r="N122" i="11" a="1"/>
  <c r="N122" i="11" s="1"/>
  <c r="N128" i="11" a="1"/>
  <c r="N128" i="11" s="1"/>
  <c r="N134" i="11" a="1"/>
  <c r="N134" i="11" s="1"/>
  <c r="N140" i="11" a="1"/>
  <c r="N140" i="11" s="1"/>
  <c r="N123" i="11" a="1"/>
  <c r="N123" i="11" s="1"/>
  <c r="N129" i="11" a="1"/>
  <c r="N129" i="11" s="1"/>
  <c r="N135" i="11" a="1"/>
  <c r="N135" i="11" s="1"/>
  <c r="N141" i="11" a="1"/>
  <c r="N141" i="11" s="1"/>
  <c r="N125" i="11" a="1"/>
  <c r="N125" i="11" s="1"/>
  <c r="N131" i="11" a="1"/>
  <c r="N131" i="11" s="1"/>
  <c r="N137" i="11" a="1"/>
  <c r="N137" i="11" s="1"/>
  <c r="N124" i="11" a="1"/>
  <c r="N124" i="11" s="1"/>
  <c r="N130" i="11" a="1"/>
  <c r="N130" i="11" s="1"/>
  <c r="N136" i="11" a="1"/>
  <c r="N136" i="11" s="1"/>
  <c r="M18" i="69"/>
  <c r="N18" i="69" s="1"/>
  <c r="K18" i="69" s="1"/>
  <c r="E226" i="70" a="1"/>
  <c r="E226" i="70" s="1"/>
  <c r="E224" i="72" a="1"/>
  <c r="E224" i="72" s="1"/>
  <c r="E223" i="68" a="1"/>
  <c r="E223" i="68" s="1"/>
  <c r="E222" i="68" a="1"/>
  <c r="E222" i="68" s="1"/>
  <c r="E231" i="72" a="1"/>
  <c r="E231" i="72" s="1"/>
  <c r="E220" i="70" a="1"/>
  <c r="E220" i="70" s="1"/>
  <c r="E230" i="72" a="1"/>
  <c r="E230" i="72" s="1"/>
  <c r="E219" i="68" a="1"/>
  <c r="E219" i="68" s="1"/>
  <c r="E228" i="70" a="1"/>
  <c r="E228" i="70" s="1"/>
  <c r="E216" i="72" a="1"/>
  <c r="E216" i="72" s="1"/>
  <c r="E227" i="68" a="1"/>
  <c r="E227" i="68" s="1"/>
  <c r="E215" i="68" a="1"/>
  <c r="E215" i="68" s="1"/>
  <c r="E212" i="72" a="1"/>
  <c r="E212" i="72" s="1"/>
  <c r="E210" i="68" a="1"/>
  <c r="E210" i="68" s="1"/>
  <c r="E207" i="70" a="1"/>
  <c r="E207" i="70" s="1"/>
  <c r="E204" i="70" a="1"/>
  <c r="E204" i="70" s="1"/>
  <c r="E202" i="68" a="1"/>
  <c r="E202" i="68" s="1"/>
  <c r="E199" i="68" a="1"/>
  <c r="E199" i="68" s="1"/>
  <c r="E196" i="72" a="1"/>
  <c r="E196" i="72" s="1"/>
  <c r="E194" i="70" a="1"/>
  <c r="E194" i="70" s="1"/>
  <c r="E191" i="70" a="1"/>
  <c r="E191" i="70" s="1"/>
  <c r="E188" i="72" a="1"/>
  <c r="E188" i="72" s="1"/>
  <c r="E186" i="72" a="1"/>
  <c r="E186" i="72" s="1"/>
  <c r="E183" i="72" a="1"/>
  <c r="E183" i="72" s="1"/>
  <c r="E182" i="72" a="1"/>
  <c r="E182" i="72" s="1"/>
  <c r="E179" i="70" a="1"/>
  <c r="E179" i="70" s="1"/>
  <c r="E176" i="70" a="1"/>
  <c r="E176" i="70" s="1"/>
  <c r="E175" i="70" a="1"/>
  <c r="E175" i="70" s="1"/>
  <c r="E169" i="68" a="1"/>
  <c r="E169" i="68" s="1"/>
  <c r="E167" i="72" a="1"/>
  <c r="E167" i="72" s="1"/>
  <c r="E166" i="71" a="1"/>
  <c r="E166" i="71" s="1"/>
  <c r="E170" i="69" a="1"/>
  <c r="E170" i="69" s="1"/>
  <c r="E169" i="69" a="1"/>
  <c r="E169" i="69" s="1"/>
  <c r="E161" i="68" a="1"/>
  <c r="E161" i="68" s="1"/>
  <c r="E160" i="70" a="1"/>
  <c r="E160" i="70" s="1"/>
  <c r="E165" i="69" a="1"/>
  <c r="E165" i="69" s="1"/>
  <c r="E157" i="68" a="1"/>
  <c r="E157" i="68" s="1"/>
  <c r="E158" i="73" a="1"/>
  <c r="E158" i="73" s="1"/>
  <c r="E161" i="69" a="1"/>
  <c r="E161" i="69" s="1"/>
  <c r="E153" i="72" a="1"/>
  <c r="E153" i="72" s="1"/>
  <c r="E154" i="73" a="1"/>
  <c r="E154" i="73" s="1"/>
  <c r="E151" i="68" a="1"/>
  <c r="E151" i="68" s="1"/>
  <c r="E149" i="70" a="1"/>
  <c r="E149" i="70" s="1"/>
  <c r="E148" i="70" a="1"/>
  <c r="E148" i="70" s="1"/>
  <c r="E148" i="71" a="1"/>
  <c r="E148" i="71" s="1"/>
  <c r="E145" i="68" a="1"/>
  <c r="E145" i="68" s="1"/>
  <c r="E146" i="73" a="1"/>
  <c r="E146" i="73" s="1"/>
  <c r="E144" i="71" a="1"/>
  <c r="E144" i="71" s="1"/>
  <c r="E141" i="72" a="1"/>
  <c r="E141" i="72" s="1"/>
  <c r="E140" i="70" a="1"/>
  <c r="E140" i="70" s="1"/>
  <c r="E139" i="70" a="1"/>
  <c r="E139" i="70" s="1"/>
  <c r="E137" i="68" a="1"/>
  <c r="E137" i="68" s="1"/>
  <c r="E136" i="68" a="1"/>
  <c r="E136" i="68" s="1"/>
  <c r="E135" i="70" a="1"/>
  <c r="E135" i="70" s="1"/>
  <c r="E135" i="73" a="1"/>
  <c r="E135" i="73" s="1"/>
  <c r="E132" i="70" a="1"/>
  <c r="E132" i="70" s="1"/>
  <c r="E131" i="72" a="1"/>
  <c r="E131" i="72" s="1"/>
  <c r="E129" i="68" a="1"/>
  <c r="E129" i="68" s="1"/>
  <c r="E128" i="68" a="1"/>
  <c r="E128" i="68" s="1"/>
  <c r="E127" i="70" a="1"/>
  <c r="E127" i="70" s="1"/>
  <c r="E125" i="68" a="1"/>
  <c r="E125" i="68" s="1"/>
  <c r="E124" i="70" a="1"/>
  <c r="E124" i="70" s="1"/>
  <c r="E123" i="72" a="1"/>
  <c r="E123" i="72" s="1"/>
  <c r="E121" i="72" a="1"/>
  <c r="E121" i="72" s="1"/>
  <c r="E122" i="73" a="1"/>
  <c r="E122" i="73" s="1"/>
  <c r="E119" i="70" a="1"/>
  <c r="E119" i="70" s="1"/>
  <c r="E117" i="68" a="1"/>
  <c r="E117" i="68" s="1"/>
  <c r="E118" i="73" a="1"/>
  <c r="E118" i="73" s="1"/>
  <c r="E121" i="69" a="1"/>
  <c r="E121" i="69" s="1"/>
  <c r="E113" i="72" a="1"/>
  <c r="E113" i="72" s="1"/>
  <c r="E112" i="70" a="1"/>
  <c r="E112" i="70" s="1"/>
  <c r="E111" i="70" a="1"/>
  <c r="E111" i="70" s="1"/>
  <c r="E109" i="68" a="1"/>
  <c r="E109" i="68" s="1"/>
  <c r="E109" i="71" a="1"/>
  <c r="E109" i="71" s="1"/>
  <c r="E107" i="72" a="1"/>
  <c r="E107" i="72" s="1"/>
  <c r="E107" i="73" a="1"/>
  <c r="E107" i="73" s="1"/>
  <c r="E105" i="71" a="1"/>
  <c r="E105" i="71" s="1"/>
  <c r="E104" i="71" a="1"/>
  <c r="E104" i="71" s="1"/>
  <c r="E102" i="71" a="1"/>
  <c r="E102" i="71" s="1"/>
  <c r="E101" i="71" a="1"/>
  <c r="E101" i="71" s="1"/>
  <c r="E99" i="68" a="1"/>
  <c r="E99" i="68" s="1"/>
  <c r="E98" i="71" a="1"/>
  <c r="E98" i="71" s="1"/>
  <c r="E96" i="68" a="1"/>
  <c r="E96" i="68" s="1"/>
  <c r="E96" i="71" a="1"/>
  <c r="E96" i="71" s="1"/>
  <c r="E99" i="69" a="1"/>
  <c r="E99" i="69" s="1"/>
  <c r="E92" i="70" a="1"/>
  <c r="E92" i="70" s="1"/>
  <c r="E92" i="71" a="1"/>
  <c r="E92" i="71" s="1"/>
  <c r="E89" i="72" a="1"/>
  <c r="E89" i="72" s="1"/>
  <c r="E88" i="70" a="1"/>
  <c r="E88" i="70" s="1"/>
  <c r="E88" i="71" a="1"/>
  <c r="E88" i="71" s="1"/>
  <c r="E85" i="72" a="1"/>
  <c r="E85" i="72" s="1"/>
  <c r="E84" i="70" a="1"/>
  <c r="E84" i="70" s="1"/>
  <c r="E83" i="68" a="1"/>
  <c r="E83" i="68" s="1"/>
  <c r="E81" i="68" a="1"/>
  <c r="E81" i="68" s="1"/>
  <c r="E80" i="70" a="1"/>
  <c r="E80" i="70" s="1"/>
  <c r="E81" i="73" a="1"/>
  <c r="E81" i="73" s="1"/>
  <c r="E77" i="68" a="1"/>
  <c r="E77" i="68" s="1"/>
  <c r="E76" i="70" a="1"/>
  <c r="E76" i="70" s="1"/>
  <c r="E76" i="71" a="1"/>
  <c r="E76" i="71" s="1"/>
  <c r="E73" i="70" a="1"/>
  <c r="E73" i="70" s="1"/>
  <c r="E72" i="70" a="1"/>
  <c r="E72" i="70" s="1"/>
  <c r="E73" i="73" a="1"/>
  <c r="E73" i="73" s="1"/>
  <c r="E69" i="68" a="1"/>
  <c r="E69" i="68" s="1"/>
  <c r="E74" i="69" a="1"/>
  <c r="E74" i="69" s="1"/>
  <c r="E68" i="71" a="1"/>
  <c r="E68" i="71" s="1"/>
  <c r="E65" i="70" a="1"/>
  <c r="E65" i="70" s="1"/>
  <c r="E64" i="70" a="1"/>
  <c r="E64" i="70" s="1"/>
  <c r="E69" i="69" a="1"/>
  <c r="E69" i="69" s="1"/>
  <c r="E67" i="69" a="1"/>
  <c r="E67" i="69" s="1"/>
  <c r="E66" i="69" a="1"/>
  <c r="E66" i="69" s="1"/>
  <c r="E60" i="71" a="1"/>
  <c r="E60" i="71" s="1"/>
  <c r="E58" i="71" a="1"/>
  <c r="E58" i="71" s="1"/>
  <c r="E56" i="70" a="1"/>
  <c r="E56" i="70" s="1"/>
  <c r="E61" i="69" a="1"/>
  <c r="E61" i="69" s="1"/>
  <c r="E53" i="68" a="1"/>
  <c r="E53" i="68" s="1"/>
  <c r="E52" i="70" a="1"/>
  <c r="E52" i="70" s="1"/>
  <c r="E52" i="71" a="1"/>
  <c r="E52" i="71" s="1"/>
  <c r="E49" i="68" a="1"/>
  <c r="E49" i="68" s="1"/>
  <c r="E48" i="70" a="1"/>
  <c r="E48" i="70" s="1"/>
  <c r="E48" i="71" a="1"/>
  <c r="E48" i="71" s="1"/>
  <c r="E45" i="70" a="1"/>
  <c r="E45" i="70" s="1"/>
  <c r="E44" i="70" a="1"/>
  <c r="E44" i="70" s="1"/>
  <c r="E44" i="71" a="1"/>
  <c r="E44" i="71" s="1"/>
  <c r="E41" i="70" a="1"/>
  <c r="E41" i="70" s="1"/>
  <c r="E46" i="69" a="1"/>
  <c r="E46" i="69" s="1"/>
  <c r="E45" i="69" a="1"/>
  <c r="E45" i="69" s="1"/>
  <c r="E37" i="70" a="1"/>
  <c r="E37" i="70" s="1"/>
  <c r="E36" i="72" a="1"/>
  <c r="E36" i="72" s="1"/>
  <c r="E36" i="71" a="1"/>
  <c r="E36" i="71" s="1"/>
  <c r="E33" i="72" a="1"/>
  <c r="E33" i="72" s="1"/>
  <c r="E32" i="70" a="1"/>
  <c r="E32" i="70" s="1"/>
  <c r="E31" i="68" a="1"/>
  <c r="E31" i="68" s="1"/>
  <c r="E35" i="69" a="1"/>
  <c r="E35" i="69" s="1"/>
  <c r="E30" i="73" a="1"/>
  <c r="E30" i="73" s="1"/>
  <c r="E28" i="71" a="1"/>
  <c r="E28" i="71" s="1"/>
  <c r="E27" i="73" a="1"/>
  <c r="E27" i="73" s="1"/>
  <c r="E24" i="72" a="1"/>
  <c r="E24" i="72" s="1"/>
  <c r="E23" i="68" a="1"/>
  <c r="E23" i="68" s="1"/>
  <c r="E27" i="69" a="1"/>
  <c r="E27" i="69" s="1"/>
  <c r="E26" i="69" a="1"/>
  <c r="E26" i="69" s="1"/>
  <c r="E19" i="70" a="1"/>
  <c r="E19" i="70" s="1"/>
  <c r="E23" i="69" a="1"/>
  <c r="E23" i="69" s="1"/>
  <c r="E22" i="69" a="1"/>
  <c r="E22" i="69" s="1"/>
  <c r="E218" i="68" a="1"/>
  <c r="E218" i="68" s="1"/>
  <c r="E21" i="33" a="1"/>
  <c r="E21" i="33" s="1"/>
  <c r="E231" i="70" a="1"/>
  <c r="E231" i="70" s="1"/>
  <c r="E228" i="68" a="1"/>
  <c r="E228" i="68" s="1"/>
  <c r="E225" i="72" a="1"/>
  <c r="E225" i="72" s="1"/>
  <c r="E223" i="72" a="1"/>
  <c r="E223" i="72" s="1"/>
  <c r="E220" i="68" a="1"/>
  <c r="E220" i="68" s="1"/>
  <c r="E217" i="72" a="1"/>
  <c r="E217" i="72" s="1"/>
  <c r="E215" i="70" a="1"/>
  <c r="E215" i="70" s="1"/>
  <c r="E212" i="68" a="1"/>
  <c r="E212" i="68" s="1"/>
  <c r="E209" i="72" a="1"/>
  <c r="E209" i="72" s="1"/>
  <c r="E207" i="68" a="1"/>
  <c r="E207" i="68" s="1"/>
  <c r="E204" i="72" a="1"/>
  <c r="E204" i="72" s="1"/>
  <c r="E201" i="70" a="1"/>
  <c r="E201" i="70" s="1"/>
  <c r="E199" i="70" a="1"/>
  <c r="E199" i="70" s="1"/>
  <c r="E196" i="70" a="1"/>
  <c r="E196" i="70" s="1"/>
  <c r="E193" i="72" a="1"/>
  <c r="E193" i="72" s="1"/>
  <c r="E191" i="68" a="1"/>
  <c r="E191" i="68" s="1"/>
  <c r="E188" i="70" a="1"/>
  <c r="E188" i="70" s="1"/>
  <c r="E185" i="68" a="1"/>
  <c r="E185" i="68" s="1"/>
  <c r="E180" i="72" a="1"/>
  <c r="E180" i="72" s="1"/>
  <c r="E183" i="69" a="1"/>
  <c r="E183" i="69" s="1"/>
  <c r="E181" i="69" a="1"/>
  <c r="E181" i="69" s="1"/>
  <c r="E172" i="72" a="1"/>
  <c r="E172" i="72" s="1"/>
  <c r="E171" i="68" a="1"/>
  <c r="E171" i="68" s="1"/>
  <c r="E175" i="69" a="1"/>
  <c r="E175" i="69" s="1"/>
  <c r="E168" i="68" a="1"/>
  <c r="E168" i="68" s="1"/>
  <c r="E173" i="69" a="1"/>
  <c r="E173" i="69" s="1"/>
  <c r="E165" i="68" a="1"/>
  <c r="E165" i="68" s="1"/>
  <c r="E165" i="71" a="1"/>
  <c r="E165" i="71" s="1"/>
  <c r="E165" i="73" a="1"/>
  <c r="E165" i="73" s="1"/>
  <c r="E167" i="69" a="1"/>
  <c r="E167" i="69" s="1"/>
  <c r="E161" i="71" a="1"/>
  <c r="E161" i="71" s="1"/>
  <c r="E161" i="73" a="1"/>
  <c r="E161" i="73" s="1"/>
  <c r="E163" i="69" a="1"/>
  <c r="E163" i="69" s="1"/>
  <c r="E156" i="72" a="1"/>
  <c r="E156" i="72" s="1"/>
  <c r="E157" i="73" a="1"/>
  <c r="E157" i="73" s="1"/>
  <c r="E155" i="73" a="1"/>
  <c r="E155" i="73" s="1"/>
  <c r="E152" i="68" a="1"/>
  <c r="E152" i="68" s="1"/>
  <c r="E153" i="73" a="1"/>
  <c r="E153" i="73" s="1"/>
  <c r="E149" i="68" a="1"/>
  <c r="E149" i="68" s="1"/>
  <c r="E148" i="72" a="1"/>
  <c r="E148" i="72" s="1"/>
  <c r="E153" i="69" a="1"/>
  <c r="E153" i="69" s="1"/>
  <c r="E147" i="73" a="1"/>
  <c r="E147" i="73" s="1"/>
  <c r="E144" i="70" a="1"/>
  <c r="E144" i="70" s="1"/>
  <c r="E149" i="69" a="1"/>
  <c r="E149" i="69" s="1"/>
  <c r="E143" i="73" a="1"/>
  <c r="E143" i="73" s="1"/>
  <c r="E140" i="68" a="1"/>
  <c r="E140" i="68" s="1"/>
  <c r="E141" i="73" a="1"/>
  <c r="E141" i="73" s="1"/>
  <c r="E139" i="73" a="1"/>
  <c r="E139" i="73" s="1"/>
  <c r="E136" i="72" a="1"/>
  <c r="E136" i="72" s="1"/>
  <c r="E141" i="69" a="1"/>
  <c r="E141" i="69" s="1"/>
  <c r="E133" i="68" a="1"/>
  <c r="E133" i="68" s="1"/>
  <c r="E132" i="72" a="1"/>
  <c r="E132" i="72" s="1"/>
  <c r="E137" i="69" a="1"/>
  <c r="E137" i="69" s="1"/>
  <c r="E135" i="69" a="1"/>
  <c r="E135" i="69" s="1"/>
  <c r="E128" i="72" a="1"/>
  <c r="E128" i="72" s="1"/>
  <c r="E127" i="68" a="1"/>
  <c r="E127" i="68" s="1"/>
  <c r="E131" i="69" a="1"/>
  <c r="E131" i="69" s="1"/>
  <c r="E124" i="72" a="1"/>
  <c r="E124" i="72" s="1"/>
  <c r="E125" i="73" a="1"/>
  <c r="E125" i="73" s="1"/>
  <c r="E127" i="69" a="1"/>
  <c r="E127" i="69" s="1"/>
  <c r="E120" i="72" a="1"/>
  <c r="E120" i="72" s="1"/>
  <c r="E120" i="71" a="1"/>
  <c r="E120" i="71" s="1"/>
  <c r="E119" i="73" a="1"/>
  <c r="E119" i="73" s="1"/>
  <c r="E116" i="68" a="1"/>
  <c r="E116" i="68" s="1"/>
  <c r="E116" i="71" a="1"/>
  <c r="E116" i="71" s="1"/>
  <c r="E115" i="73" a="1"/>
  <c r="E115" i="73" s="1"/>
  <c r="E113" i="71" a="1"/>
  <c r="E113" i="71" s="1"/>
  <c r="E117" i="69" a="1"/>
  <c r="E117" i="69" s="1"/>
  <c r="E111" i="73" a="1"/>
  <c r="E111" i="73" s="1"/>
  <c r="E108" i="70" a="1"/>
  <c r="E108" i="70" s="1"/>
  <c r="E107" i="68" a="1"/>
  <c r="E107" i="68" s="1"/>
  <c r="E105" i="70" a="1"/>
  <c r="E105" i="70" s="1"/>
  <c r="E104" i="70" a="1"/>
  <c r="E104" i="70" s="1"/>
  <c r="E109" i="69" a="1"/>
  <c r="E109" i="69" s="1"/>
  <c r="E103" i="73" a="1"/>
  <c r="E103" i="73" s="1"/>
  <c r="E100" i="70" a="1"/>
  <c r="E100" i="70" s="1"/>
  <c r="E99" i="72" a="1"/>
  <c r="E99" i="72" s="1"/>
  <c r="E99" i="73" a="1"/>
  <c r="E99" i="73" s="1"/>
  <c r="E96" i="72" a="1"/>
  <c r="E96" i="72" s="1"/>
  <c r="E95" i="72" a="1"/>
  <c r="E95" i="72" s="1"/>
  <c r="E95" i="73" a="1"/>
  <c r="E95" i="73" s="1"/>
  <c r="E92" i="68" a="1"/>
  <c r="E92" i="68" s="1"/>
  <c r="E91" i="68" a="1"/>
  <c r="E91" i="68" s="1"/>
  <c r="E91" i="73" a="1"/>
  <c r="E91" i="73" s="1"/>
  <c r="E89" i="71" a="1"/>
  <c r="E89" i="71" s="1"/>
  <c r="E87" i="70" a="1"/>
  <c r="E87" i="70" s="1"/>
  <c r="E87" i="73" a="1"/>
  <c r="E87" i="73" s="1"/>
  <c r="E85" i="71" a="1"/>
  <c r="E85" i="71" s="1"/>
  <c r="E85" i="73" a="1"/>
  <c r="E85" i="73" s="1"/>
  <c r="E81" i="72" a="1"/>
  <c r="E81" i="72" s="1"/>
  <c r="E81" i="71" a="1"/>
  <c r="E81" i="71" s="1"/>
  <c r="E79" i="68" a="1"/>
  <c r="E79" i="68" s="1"/>
  <c r="E83" i="69" a="1"/>
  <c r="E83" i="69" s="1"/>
  <c r="E77" i="71" a="1"/>
  <c r="E77" i="71" s="1"/>
  <c r="E75" i="68" a="1"/>
  <c r="E75" i="68" s="1"/>
  <c r="E73" i="72" a="1"/>
  <c r="E73" i="72" s="1"/>
  <c r="E73" i="71" a="1"/>
  <c r="E73" i="71" s="1"/>
  <c r="E72" i="71" a="1"/>
  <c r="E72" i="71" s="1"/>
  <c r="E71" i="73" a="1"/>
  <c r="E71" i="73" s="1"/>
  <c r="E68" i="70" a="1"/>
  <c r="E68" i="70" s="1"/>
  <c r="E67" i="70" a="1"/>
  <c r="E67" i="70" s="1"/>
  <c r="E65" i="72" a="1"/>
  <c r="E65" i="72" s="1"/>
  <c r="E65" i="71" a="1"/>
  <c r="E65" i="71" s="1"/>
  <c r="E64" i="71" a="1"/>
  <c r="E64" i="71" s="1"/>
  <c r="E63" i="73" a="1"/>
  <c r="E63" i="73" s="1"/>
  <c r="E60" i="70" a="1"/>
  <c r="E60" i="70" s="1"/>
  <c r="E59" i="68" a="1"/>
  <c r="E59" i="68" s="1"/>
  <c r="E63" i="69" a="1"/>
  <c r="E63" i="69" s="1"/>
  <c r="E57" i="71" a="1"/>
  <c r="E57" i="71" s="1"/>
  <c r="E57" i="73" a="1"/>
  <c r="E57" i="73" s="1"/>
  <c r="E59" i="69" a="1"/>
  <c r="E59" i="69" s="1"/>
  <c r="E53" i="71" a="1"/>
  <c r="E53" i="71" s="1"/>
  <c r="E53" i="73" a="1"/>
  <c r="E53" i="73" s="1"/>
  <c r="E51" i="73" a="1"/>
  <c r="E51" i="73" s="1"/>
  <c r="E48" i="72" a="1"/>
  <c r="E48" i="72" s="1"/>
  <c r="E47" i="72" a="1"/>
  <c r="E47" i="72" s="1"/>
  <c r="E45" i="68" a="1"/>
  <c r="E45" i="68" s="1"/>
  <c r="E46" i="73" a="1"/>
  <c r="E46" i="73" s="1"/>
  <c r="E49" i="69" a="1"/>
  <c r="E49" i="69" s="1"/>
  <c r="E43" i="73" a="1"/>
  <c r="E43" i="73" s="1"/>
  <c r="E40" i="72" a="1"/>
  <c r="E40" i="72" s="1"/>
  <c r="E41" i="73" a="1"/>
  <c r="E41" i="73" s="1"/>
  <c r="E37" i="72" a="1"/>
  <c r="E37" i="72" s="1"/>
  <c r="E36" i="68" a="1"/>
  <c r="E36" i="68" s="1"/>
  <c r="E35" i="72" a="1"/>
  <c r="E35" i="72" s="1"/>
  <c r="E39" i="69" a="1"/>
  <c r="E39" i="69" s="1"/>
  <c r="E33" i="71" a="1"/>
  <c r="E33" i="71" s="1"/>
  <c r="E31" i="72" a="1"/>
  <c r="E31" i="72" s="1"/>
  <c r="E31" i="73" a="1"/>
  <c r="E31" i="73" s="1"/>
  <c r="E28" i="70" a="1"/>
  <c r="E28" i="70" s="1"/>
  <c r="E27" i="68" a="1"/>
  <c r="E27" i="68" s="1"/>
  <c r="E25" i="70" a="1"/>
  <c r="E25" i="70" s="1"/>
  <c r="E30" i="69" a="1"/>
  <c r="E30" i="69" s="1"/>
  <c r="E23" i="72" a="1"/>
  <c r="E23" i="72" s="1"/>
  <c r="E23" i="73" a="1"/>
  <c r="E23" i="73" s="1"/>
  <c r="E22" i="73" a="1"/>
  <c r="E22" i="73" s="1"/>
  <c r="E20" i="71" a="1"/>
  <c r="E20" i="71" s="1"/>
  <c r="E21" i="69" a="1"/>
  <c r="E21" i="69" s="1"/>
  <c r="E18" i="71" a="1"/>
  <c r="E18" i="71" s="1"/>
  <c r="E230" i="70" a="1"/>
  <c r="E230" i="70" s="1"/>
  <c r="E225" i="68" a="1"/>
  <c r="E225" i="68" s="1"/>
  <c r="E222" i="72" a="1"/>
  <c r="E222" i="72" s="1"/>
  <c r="E220" i="72" a="1"/>
  <c r="E220" i="72" s="1"/>
  <c r="E217" i="70" a="1"/>
  <c r="E217" i="70" s="1"/>
  <c r="E214" i="68" a="1"/>
  <c r="E214" i="68" s="1"/>
  <c r="E212" i="70" a="1"/>
  <c r="E212" i="70" s="1"/>
  <c r="E209" i="70" a="1"/>
  <c r="E209" i="70" s="1"/>
  <c r="E206" i="68" a="1"/>
  <c r="E206" i="68" s="1"/>
  <c r="E204" i="68" a="1"/>
  <c r="E204" i="68" s="1"/>
  <c r="E201" i="72" a="1"/>
  <c r="E201" i="72" s="1"/>
  <c r="E198" i="72" a="1"/>
  <c r="E198" i="72" s="1"/>
  <c r="E196" i="68" a="1"/>
  <c r="E196" i="68" s="1"/>
  <c r="E193" i="68" a="1"/>
  <c r="E193" i="68" s="1"/>
  <c r="E190" i="72" a="1"/>
  <c r="E190" i="72" s="1"/>
  <c r="E188" i="68" a="1"/>
  <c r="E188" i="68" s="1"/>
  <c r="E185" i="72" a="1"/>
  <c r="E185" i="72" s="1"/>
  <c r="E181" i="72" a="1"/>
  <c r="E181" i="72" s="1"/>
  <c r="E180" i="70" a="1"/>
  <c r="E180" i="70" s="1"/>
  <c r="E178" i="68" a="1"/>
  <c r="E178" i="68" s="1"/>
  <c r="E177" i="68" a="1"/>
  <c r="E177" i="68" s="1"/>
  <c r="E176" i="72" a="1"/>
  <c r="E176" i="72" s="1"/>
  <c r="E173" i="68" a="1"/>
  <c r="E173" i="68" s="1"/>
  <c r="E172" i="70" a="1"/>
  <c r="E172" i="70" s="1"/>
  <c r="E170" i="72" a="1"/>
  <c r="E170" i="72" s="1"/>
  <c r="E169" i="72" a="1"/>
  <c r="E169" i="72" s="1"/>
  <c r="E174" i="69" a="1"/>
  <c r="E174" i="69" s="1"/>
  <c r="E166" i="70" a="1"/>
  <c r="E166" i="70" s="1"/>
  <c r="E167" i="73" a="1"/>
  <c r="E167" i="73" s="1"/>
  <c r="E164" i="72" a="1"/>
  <c r="E164" i="72" s="1"/>
  <c r="E162" i="68" a="1"/>
  <c r="E162" i="68" s="1"/>
  <c r="E161" i="70" a="1"/>
  <c r="E161" i="70" s="1"/>
  <c r="E166" i="69" a="1"/>
  <c r="E166" i="69" s="1"/>
  <c r="E158" i="70" a="1"/>
  <c r="E158" i="70" s="1"/>
  <c r="E157" i="70" a="1"/>
  <c r="E157" i="70" s="1"/>
  <c r="E156" i="70" a="1"/>
  <c r="E156" i="70" s="1"/>
  <c r="E154" i="68" a="1"/>
  <c r="E154" i="68" s="1"/>
  <c r="E159" i="69" a="1"/>
  <c r="E159" i="69" s="1"/>
  <c r="E158" i="69" a="1"/>
  <c r="E158" i="69" s="1"/>
  <c r="E150" i="68" a="1"/>
  <c r="E150" i="68" s="1"/>
  <c r="E155" i="69" a="1"/>
  <c r="E155" i="69" s="1"/>
  <c r="E149" i="71" a="1"/>
  <c r="E149" i="71" s="1"/>
  <c r="E147" i="71" a="1"/>
  <c r="E147" i="71" s="1"/>
  <c r="E145" i="70" a="1"/>
  <c r="E145" i="70" s="1"/>
  <c r="E144" i="72" a="1"/>
  <c r="E144" i="72" s="1"/>
  <c r="E143" i="71" a="1"/>
  <c r="E143" i="71" s="1"/>
  <c r="E141" i="70" a="1"/>
  <c r="E141" i="70" s="1"/>
  <c r="E141" i="71" a="1"/>
  <c r="E141" i="71" s="1"/>
  <c r="E139" i="71" a="1"/>
  <c r="E139" i="71" s="1"/>
  <c r="E137" i="70" a="1"/>
  <c r="E137" i="70" s="1"/>
  <c r="E136" i="70" a="1"/>
  <c r="E136" i="70" s="1"/>
  <c r="E135" i="71" a="1"/>
  <c r="E135" i="71" s="1"/>
  <c r="E133" i="70" a="1"/>
  <c r="E133" i="70" s="1"/>
  <c r="E133" i="71" a="1"/>
  <c r="E133" i="71" s="1"/>
  <c r="E131" i="71" a="1"/>
  <c r="E131" i="71" s="1"/>
  <c r="E129" i="70" a="1"/>
  <c r="E129" i="70" s="1"/>
  <c r="E128" i="70" a="1"/>
  <c r="E128" i="70" s="1"/>
  <c r="E126" i="68" a="1"/>
  <c r="E126" i="68" s="1"/>
  <c r="E125" i="70" a="1"/>
  <c r="E125" i="70" s="1"/>
  <c r="E125" i="71" a="1"/>
  <c r="E125" i="71" s="1"/>
  <c r="E128" i="69" a="1"/>
  <c r="E128" i="69" s="1"/>
  <c r="E121" i="70" a="1"/>
  <c r="E121" i="70" s="1"/>
  <c r="E120" i="70" a="1"/>
  <c r="E120" i="70" s="1"/>
  <c r="E118" i="70" a="1"/>
  <c r="E118" i="70" s="1"/>
  <c r="E123" i="69" a="1"/>
  <c r="E123" i="69" s="1"/>
  <c r="E116" i="70" a="1"/>
  <c r="E116" i="70" s="1"/>
  <c r="E114" i="72" a="1"/>
  <c r="E114" i="72" s="1"/>
  <c r="E113" i="70" a="1"/>
  <c r="E113" i="70" s="1"/>
  <c r="E112" i="68" a="1"/>
  <c r="E112" i="68" s="1"/>
  <c r="E110" i="68" a="1"/>
  <c r="E110" i="68" s="1"/>
  <c r="E109" i="70" a="1"/>
  <c r="E109" i="70" s="1"/>
  <c r="E108" i="72" a="1"/>
  <c r="E108" i="72" s="1"/>
  <c r="E112" i="69" a="1"/>
  <c r="E112" i="69" s="1"/>
  <c r="E106" i="71" a="1"/>
  <c r="E106" i="71" s="1"/>
  <c r="E104" i="68" a="1"/>
  <c r="E104" i="68" s="1"/>
  <c r="E103" i="71" a="1"/>
  <c r="E103" i="71" s="1"/>
  <c r="E101" i="72" a="1"/>
  <c r="E101" i="72" s="1"/>
  <c r="E100" i="68" a="1"/>
  <c r="E100" i="68" s="1"/>
  <c r="E98" i="68" a="1"/>
  <c r="E98" i="68" s="1"/>
  <c r="E103" i="69" a="1"/>
  <c r="E103" i="69" s="1"/>
  <c r="E96" i="70" a="1"/>
  <c r="E96" i="70" s="1"/>
  <c r="E95" i="71" a="1"/>
  <c r="E95" i="71" s="1"/>
  <c r="E93" i="70" a="1"/>
  <c r="E93" i="70" s="1"/>
  <c r="E92" i="72" a="1"/>
  <c r="E92" i="72" s="1"/>
  <c r="E90" i="72" a="1"/>
  <c r="E90" i="72" s="1"/>
  <c r="E90" i="71" a="1"/>
  <c r="E90" i="71" s="1"/>
  <c r="E94" i="69" a="1"/>
  <c r="E94" i="69" s="1"/>
  <c r="E86" i="68" a="1"/>
  <c r="E86" i="68" s="1"/>
  <c r="E85" i="70" a="1"/>
  <c r="E85" i="70" s="1"/>
  <c r="E84" i="68" a="1"/>
  <c r="E84" i="68" s="1"/>
  <c r="E82" i="70" a="1"/>
  <c r="E82" i="70" s="1"/>
  <c r="E81" i="70" a="1"/>
  <c r="E81" i="70" s="1"/>
  <c r="E80" i="72" a="1"/>
  <c r="E80" i="72" s="1"/>
  <c r="E78" i="72" a="1"/>
  <c r="E78" i="72" s="1"/>
  <c r="E79" i="73" a="1"/>
  <c r="E79" i="73" s="1"/>
  <c r="E82" i="69" a="1"/>
  <c r="E82" i="69" s="1"/>
  <c r="E76" i="73" a="1"/>
  <c r="E76" i="73" s="1"/>
  <c r="E79" i="69" a="1"/>
  <c r="E79" i="69" s="1"/>
  <c r="E78" i="69" a="1"/>
  <c r="E78" i="69" s="1"/>
  <c r="E70" i="72" a="1"/>
  <c r="E70" i="72" s="1"/>
  <c r="E75" i="69" a="1"/>
  <c r="E75" i="69" s="1"/>
  <c r="E68" i="72" a="1"/>
  <c r="E68" i="72" s="1"/>
  <c r="E67" i="71" a="1"/>
  <c r="E67" i="71" s="1"/>
  <c r="E71" i="69" a="1"/>
  <c r="E71" i="69" s="1"/>
  <c r="E64" i="72" a="1"/>
  <c r="E64" i="72" s="1"/>
  <c r="E62" i="68" a="1"/>
  <c r="E62" i="68" s="1"/>
  <c r="E61" i="72" a="1"/>
  <c r="E61" i="72" s="1"/>
  <c r="E61" i="71" a="1"/>
  <c r="E61" i="71" s="1"/>
  <c r="E58" i="68" a="1"/>
  <c r="E58" i="68" s="1"/>
  <c r="E59" i="73" a="1"/>
  <c r="E59" i="73" s="1"/>
  <c r="E62" i="69" a="1"/>
  <c r="E62" i="69" s="1"/>
  <c r="E56" i="73" a="1"/>
  <c r="E56" i="73" s="1"/>
  <c r="E55" i="73" a="1"/>
  <c r="E55" i="73" s="1"/>
  <c r="E58" i="69" a="1"/>
  <c r="E58" i="69" s="1"/>
  <c r="E50" i="68" a="1"/>
  <c r="E50" i="68" s="1"/>
  <c r="E50" i="71" a="1"/>
  <c r="E50" i="71" s="1"/>
  <c r="E49" i="71" a="1"/>
  <c r="E49" i="71" s="1"/>
  <c r="E52" i="69" a="1"/>
  <c r="E52" i="69" s="1"/>
  <c r="E51" i="69" a="1"/>
  <c r="E51" i="69" s="1"/>
  <c r="E44" i="72" a="1"/>
  <c r="E44" i="72" s="1"/>
  <c r="E43" i="71" a="1"/>
  <c r="E43" i="71" s="1"/>
  <c r="E41" i="68" a="1"/>
  <c r="E41" i="68" s="1"/>
  <c r="E41" i="71" a="1"/>
  <c r="E41" i="71" s="1"/>
  <c r="E38" i="72" a="1"/>
  <c r="E38" i="72" s="1"/>
  <c r="E38" i="71" a="1"/>
  <c r="E38" i="71" s="1"/>
  <c r="E42" i="69" a="1"/>
  <c r="E42" i="69" s="1"/>
  <c r="E34" i="72" a="1"/>
  <c r="E34" i="72" s="1"/>
  <c r="E35" i="73" a="1"/>
  <c r="E35" i="73" s="1"/>
  <c r="E38" i="69" a="1"/>
  <c r="E38" i="69" s="1"/>
  <c r="E30" i="68" a="1"/>
  <c r="E30" i="68" s="1"/>
  <c r="E29" i="72" a="1"/>
  <c r="E29" i="72" s="1"/>
  <c r="E28" i="68" a="1"/>
  <c r="E28" i="68" s="1"/>
  <c r="E26" i="68" a="1"/>
  <c r="E26" i="68" s="1"/>
  <c r="E31" i="69" a="1"/>
  <c r="E31" i="69" s="1"/>
  <c r="E26" i="73" a="1"/>
  <c r="E26" i="73" s="1"/>
  <c r="E22" i="68" a="1"/>
  <c r="E22" i="68" s="1"/>
  <c r="E21" i="70" a="1"/>
  <c r="E21" i="70" s="1"/>
  <c r="E20" i="70" a="1"/>
  <c r="E20" i="70" s="1"/>
  <c r="E20" i="73" a="1"/>
  <c r="E20" i="73" s="1"/>
  <c r="E18" i="69" a="1"/>
  <c r="E18" i="69" s="1"/>
  <c r="E17" i="69" a="1"/>
  <c r="E17" i="69" s="1"/>
  <c r="I17" i="69" s="1"/>
  <c r="F17" i="69" s="1"/>
  <c r="G18" i="69" s="1"/>
  <c r="E228" i="72" a="1"/>
  <c r="E228" i="72" s="1"/>
  <c r="E230" i="68" a="1"/>
  <c r="E230" i="68" s="1"/>
  <c r="E227" i="70" a="1"/>
  <c r="E227" i="70" s="1"/>
  <c r="E225" i="70" a="1"/>
  <c r="E225" i="70" s="1"/>
  <c r="E222" i="70" a="1"/>
  <c r="E222" i="70" s="1"/>
  <c r="E219" i="72" a="1"/>
  <c r="E219" i="72" s="1"/>
  <c r="E217" i="68" a="1"/>
  <c r="E217" i="68" s="1"/>
  <c r="E214" i="70" a="1"/>
  <c r="E214" i="70" s="1"/>
  <c r="E211" i="70" a="1"/>
  <c r="E211" i="70" s="1"/>
  <c r="E209" i="68" a="1"/>
  <c r="E209" i="68" s="1"/>
  <c r="E206" i="72" a="1"/>
  <c r="E206" i="72" s="1"/>
  <c r="E203" i="70" a="1"/>
  <c r="E203" i="70" s="1"/>
  <c r="E201" i="68" a="1"/>
  <c r="E201" i="68" s="1"/>
  <c r="E198" i="70" a="1"/>
  <c r="E198" i="70" s="1"/>
  <c r="E195" i="72" a="1"/>
  <c r="E195" i="72" s="1"/>
  <c r="E193" i="70" a="1"/>
  <c r="E193" i="70" s="1"/>
  <c r="E190" i="68" a="1"/>
  <c r="E190" i="68" s="1"/>
  <c r="E187" i="72" a="1"/>
  <c r="E187" i="72" s="1"/>
  <c r="E185" i="70" a="1"/>
  <c r="E185" i="70" s="1"/>
  <c r="E183" i="68" a="1"/>
  <c r="E183" i="68" s="1"/>
  <c r="E184" i="69" a="1"/>
  <c r="E184" i="69" s="1"/>
  <c r="E177" i="72" a="1"/>
  <c r="E177" i="72" s="1"/>
  <c r="E174" i="70" a="1"/>
  <c r="E174" i="70" s="1"/>
  <c r="E173" i="72" a="1"/>
  <c r="E173" i="72" s="1"/>
  <c r="E170" i="70" a="1"/>
  <c r="E170" i="70" s="1"/>
  <c r="E169" i="71" a="1"/>
  <c r="E169" i="71" s="1"/>
  <c r="E166" i="72" a="1"/>
  <c r="E166" i="72" s="1"/>
  <c r="E165" i="70" a="1"/>
  <c r="E165" i="70" s="1"/>
  <c r="E166" i="73" a="1"/>
  <c r="E166" i="73" s="1"/>
  <c r="E168" i="69" a="1"/>
  <c r="E168" i="69" s="1"/>
  <c r="E162" i="71" a="1"/>
  <c r="E162" i="71" s="1"/>
  <c r="E162" i="73" a="1"/>
  <c r="E162" i="73" s="1"/>
  <c r="E158" i="72" a="1"/>
  <c r="E158" i="72" s="1"/>
  <c r="E158" i="71" a="1"/>
  <c r="E158" i="71" s="1"/>
  <c r="E157" i="71" a="1"/>
  <c r="E157" i="71" s="1"/>
  <c r="E154" i="72" a="1"/>
  <c r="E154" i="72" s="1"/>
  <c r="E153" i="70" a="1"/>
  <c r="E153" i="70" s="1"/>
  <c r="E153" i="71" a="1"/>
  <c r="E153" i="71" s="1"/>
  <c r="E156" i="69" a="1"/>
  <c r="E156" i="69" s="1"/>
  <c r="E150" i="71" a="1"/>
  <c r="E150" i="71" s="1"/>
  <c r="E154" i="69" a="1"/>
  <c r="E154" i="69" s="1"/>
  <c r="E148" i="73" a="1"/>
  <c r="E148" i="73" s="1"/>
  <c r="E145" i="72" a="1"/>
  <c r="E145" i="72" s="1"/>
  <c r="E150" i="69" a="1"/>
  <c r="E150" i="69" s="1"/>
  <c r="E144" i="73" a="1"/>
  <c r="E144" i="73" s="1"/>
  <c r="E141" i="68" a="1"/>
  <c r="E141" i="68" s="1"/>
  <c r="E146" i="69" a="1"/>
  <c r="E146" i="69" s="1"/>
  <c r="E140" i="73" a="1"/>
  <c r="E140" i="73" s="1"/>
  <c r="E137" i="72" a="1"/>
  <c r="E137" i="72" s="1"/>
  <c r="E142" i="69" a="1"/>
  <c r="E142" i="69" s="1"/>
  <c r="E136" i="73" a="1"/>
  <c r="E136" i="73" s="1"/>
  <c r="E134" i="71" a="1"/>
  <c r="E134" i="71" s="1"/>
  <c r="E138" i="69" a="1"/>
  <c r="E138" i="69" s="1"/>
  <c r="E132" i="73" a="1"/>
  <c r="E132" i="73" s="1"/>
  <c r="E129" i="72" a="1"/>
  <c r="E129" i="72" s="1"/>
  <c r="E134" i="69" a="1"/>
  <c r="E134" i="69" s="1"/>
  <c r="E128" i="73" a="1"/>
  <c r="E128" i="73" s="1"/>
  <c r="E125" i="72" a="1"/>
  <c r="E125" i="72" s="1"/>
  <c r="E130" i="69" a="1"/>
  <c r="E130" i="69" s="1"/>
  <c r="E124" i="73" a="1"/>
  <c r="E124" i="73" s="1"/>
  <c r="E123" i="73" a="1"/>
  <c r="E123" i="73" s="1"/>
  <c r="E121" i="71" a="1"/>
  <c r="E121" i="71" s="1"/>
  <c r="E118" i="68" a="1"/>
  <c r="E118" i="68" s="1"/>
  <c r="E117" i="72" a="1"/>
  <c r="E117" i="72" s="1"/>
  <c r="E117" i="71" a="1"/>
  <c r="E117" i="71" s="1"/>
  <c r="E120" i="69" a="1"/>
  <c r="E120" i="69" s="1"/>
  <c r="E113" i="68" a="1"/>
  <c r="E113" i="68" s="1"/>
  <c r="E112" i="72" a="1"/>
  <c r="E112" i="72" s="1"/>
  <c r="E112" i="73" a="1"/>
  <c r="E112" i="73" s="1"/>
  <c r="E110" i="71" a="1"/>
  <c r="E110" i="71" s="1"/>
  <c r="E114" i="69" a="1"/>
  <c r="E114" i="69" s="1"/>
  <c r="E106" i="68" a="1"/>
  <c r="E106" i="68" s="1"/>
  <c r="E105" i="72" a="1"/>
  <c r="E105" i="72" s="1"/>
  <c r="E110" i="69" a="1"/>
  <c r="E110" i="69" s="1"/>
  <c r="E104" i="73" a="1"/>
  <c r="E104" i="73" s="1"/>
  <c r="E101" i="68" a="1"/>
  <c r="E101" i="68" s="1"/>
  <c r="E106" i="69" a="1"/>
  <c r="E106" i="69" s="1"/>
  <c r="E100" i="73" a="1"/>
  <c r="E100" i="73" s="1"/>
  <c r="E97" i="68" a="1"/>
  <c r="E97" i="68" s="1"/>
  <c r="E102" i="69" a="1"/>
  <c r="E102" i="69" s="1"/>
  <c r="E96" i="73" a="1"/>
  <c r="E96" i="73" s="1"/>
  <c r="E93" i="72" a="1"/>
  <c r="E93" i="72" s="1"/>
  <c r="E98" i="69" a="1"/>
  <c r="E98" i="69" s="1"/>
  <c r="E96" i="69" a="1"/>
  <c r="E96" i="69" s="1"/>
  <c r="E89" i="68" a="1"/>
  <c r="E89" i="68" s="1"/>
  <c r="E90" i="73" a="1"/>
  <c r="E90" i="73" s="1"/>
  <c r="E88" i="73" a="1"/>
  <c r="E88" i="73" s="1"/>
  <c r="E85" i="68" a="1"/>
  <c r="E85" i="68" s="1"/>
  <c r="E90" i="69" a="1"/>
  <c r="E90" i="69" s="1"/>
  <c r="E82" i="72" a="1"/>
  <c r="E82" i="72" s="1"/>
  <c r="E82" i="71" a="1"/>
  <c r="E82" i="71" s="1"/>
  <c r="E82" i="73" a="1"/>
  <c r="E82" i="73" s="1"/>
  <c r="E78" i="70" a="1"/>
  <c r="E78" i="70" s="1"/>
  <c r="E77" i="72" a="1"/>
  <c r="E77" i="72" s="1"/>
  <c r="E78" i="73" a="1"/>
  <c r="E78" i="73" s="1"/>
  <c r="E75" i="71" a="1"/>
  <c r="E75" i="71" s="1"/>
  <c r="E73" i="68" a="1"/>
  <c r="E73" i="68" s="1"/>
  <c r="E74" i="73" a="1"/>
  <c r="E74" i="73" s="1"/>
  <c r="E72" i="73" a="1"/>
  <c r="E72" i="73" s="1"/>
  <c r="E69" i="72" a="1"/>
  <c r="E69" i="72" s="1"/>
  <c r="E70" i="73" a="1"/>
  <c r="E70" i="73" s="1"/>
  <c r="E66" i="72" a="1"/>
  <c r="E66" i="72" s="1"/>
  <c r="E65" i="68" a="1"/>
  <c r="E65" i="68" s="1"/>
  <c r="E66" i="73" a="1"/>
  <c r="E66" i="73" s="1"/>
  <c r="E68" i="69" a="1"/>
  <c r="E68" i="69" s="1"/>
  <c r="E61" i="70" a="1"/>
  <c r="E61" i="70" s="1"/>
  <c r="E60" i="72" a="1"/>
  <c r="E60" i="72" s="1"/>
  <c r="E64" i="69" a="1"/>
  <c r="E64" i="69" s="1"/>
  <c r="E57" i="72" a="1"/>
  <c r="E57" i="72" s="1"/>
  <c r="E58" i="73" a="1"/>
  <c r="E58" i="73" s="1"/>
  <c r="E60" i="69" a="1"/>
  <c r="E60" i="69" s="1"/>
  <c r="E53" i="72" a="1"/>
  <c r="E53" i="72" s="1"/>
  <c r="E54" i="73" a="1"/>
  <c r="E54" i="73" s="1"/>
  <c r="E56" i="69" a="1"/>
  <c r="E56" i="69" s="1"/>
  <c r="E49" i="70" a="1"/>
  <c r="E49" i="70" s="1"/>
  <c r="E54" i="69" a="1"/>
  <c r="E54" i="69" s="1"/>
  <c r="E48" i="73" a="1"/>
  <c r="E48" i="73" s="1"/>
  <c r="E46" i="71" a="1"/>
  <c r="E46" i="71" s="1"/>
  <c r="E44" i="68" a="1"/>
  <c r="E44" i="68" s="1"/>
  <c r="E44" i="73" a="1"/>
  <c r="E44" i="73" s="1"/>
  <c r="E41" i="72" a="1"/>
  <c r="E41" i="72" s="1"/>
  <c r="E42" i="73" a="1"/>
  <c r="E42" i="73" s="1"/>
  <c r="E44" i="69" a="1"/>
  <c r="E44" i="69" s="1"/>
  <c r="E37" i="68" a="1"/>
  <c r="E37" i="68" s="1"/>
  <c r="E38" i="73" a="1"/>
  <c r="E38" i="73" s="1"/>
  <c r="E34" i="68" a="1"/>
  <c r="E34" i="68" s="1"/>
  <c r="E33" i="68" a="1"/>
  <c r="E33" i="68" s="1"/>
  <c r="E34" i="73" a="1"/>
  <c r="E34" i="73" s="1"/>
  <c r="E30" i="72" a="1"/>
  <c r="E30" i="72" s="1"/>
  <c r="E29" i="70" a="1"/>
  <c r="E29" i="70" s="1"/>
  <c r="E28" i="72" a="1"/>
  <c r="E28" i="72" s="1"/>
  <c r="E27" i="71" a="1"/>
  <c r="E27" i="71" s="1"/>
  <c r="E26" i="71" a="1"/>
  <c r="E26" i="71" s="1"/>
  <c r="E24" i="68" a="1"/>
  <c r="E24" i="68" s="1"/>
  <c r="E22" i="72" a="1"/>
  <c r="E22" i="72" s="1"/>
  <c r="E21" i="72" a="1"/>
  <c r="E21" i="72" s="1"/>
  <c r="E21" i="71" a="1"/>
  <c r="E21" i="71" s="1"/>
  <c r="E18" i="70" a="1"/>
  <c r="E18" i="70" s="1"/>
  <c r="E20" i="69" a="1"/>
  <c r="E20" i="69" s="1"/>
  <c r="E17" i="68" a="1"/>
  <c r="E17" i="68" s="1"/>
  <c r="E214" i="72" a="1"/>
  <c r="E214" i="72" s="1"/>
  <c r="E211" i="72" a="1"/>
  <c r="E211" i="72" s="1"/>
  <c r="E208" i="72" a="1"/>
  <c r="E208" i="72" s="1"/>
  <c r="E206" i="70" a="1"/>
  <c r="E206" i="70" s="1"/>
  <c r="E203" i="72" a="1"/>
  <c r="E203" i="72" s="1"/>
  <c r="E200" i="70" a="1"/>
  <c r="E200" i="70" s="1"/>
  <c r="E198" i="68" a="1"/>
  <c r="E198" i="68" s="1"/>
  <c r="E195" i="70" a="1"/>
  <c r="E195" i="70" s="1"/>
  <c r="E192" i="72" a="1"/>
  <c r="E192" i="72" s="1"/>
  <c r="E190" i="70" a="1"/>
  <c r="E190" i="70" s="1"/>
  <c r="E187" i="70" a="1"/>
  <c r="E187" i="70" s="1"/>
  <c r="E184" i="70" a="1"/>
  <c r="E184" i="70" s="1"/>
  <c r="E183" i="70" a="1"/>
  <c r="E183" i="70" s="1"/>
  <c r="E181" i="70" a="1"/>
  <c r="E181" i="70" s="1"/>
  <c r="E179" i="68" a="1"/>
  <c r="E179" i="68" s="1"/>
  <c r="E177" i="70" a="1"/>
  <c r="E177" i="70" s="1"/>
  <c r="E173" i="70" a="1"/>
  <c r="E173" i="70" s="1"/>
  <c r="E170" i="68" a="1"/>
  <c r="E170" i="68" s="1"/>
  <c r="E169" i="70" a="1"/>
  <c r="E169" i="70" s="1"/>
  <c r="E167" i="70" a="1"/>
  <c r="E167" i="70" s="1"/>
  <c r="E168" i="73" a="1"/>
  <c r="E168" i="73" s="1"/>
  <c r="E165" i="72" a="1"/>
  <c r="E165" i="72" s="1"/>
  <c r="E163" i="68" a="1"/>
  <c r="E163" i="68" s="1"/>
  <c r="E164" i="73" a="1"/>
  <c r="E164" i="73" s="1"/>
  <c r="E161" i="72" a="1"/>
  <c r="E161" i="72" s="1"/>
  <c r="E159" i="68" a="1"/>
  <c r="E159" i="68" s="1"/>
  <c r="E160" i="73" a="1"/>
  <c r="E160" i="73" s="1"/>
  <c r="E157" i="72" a="1"/>
  <c r="E157" i="72" s="1"/>
  <c r="E155" i="68" a="1"/>
  <c r="E155" i="68" s="1"/>
  <c r="E154" i="70" a="1"/>
  <c r="E154" i="70" s="1"/>
  <c r="E153" i="68" a="1"/>
  <c r="E153" i="68" s="1"/>
  <c r="E151" i="70" a="1"/>
  <c r="E151" i="70" s="1"/>
  <c r="E152" i="73" a="1"/>
  <c r="E152" i="73" s="1"/>
  <c r="E149" i="72" a="1"/>
  <c r="E149" i="72" s="1"/>
  <c r="E147" i="68" a="1"/>
  <c r="E147" i="68" s="1"/>
  <c r="E146" i="70" a="1"/>
  <c r="E146" i="70" s="1"/>
  <c r="E146" i="71" a="1"/>
  <c r="E146" i="71" s="1"/>
  <c r="E143" i="72" a="1"/>
  <c r="E143" i="72" s="1"/>
  <c r="E142" i="72" a="1"/>
  <c r="E142" i="72" s="1"/>
  <c r="E142" i="71" a="1"/>
  <c r="E142" i="71" s="1"/>
  <c r="E145" i="69" a="1"/>
  <c r="E145" i="69" s="1"/>
  <c r="E138" i="68" a="1"/>
  <c r="E138" i="68" s="1"/>
  <c r="E138" i="71" a="1"/>
  <c r="E138" i="71" s="1"/>
  <c r="E136" i="71" a="1"/>
  <c r="E136" i="71" s="1"/>
  <c r="E134" i="68" a="1"/>
  <c r="E134" i="68" s="1"/>
  <c r="E133" i="72" a="1"/>
  <c r="E133" i="72" s="1"/>
  <c r="E132" i="71" a="1"/>
  <c r="E132" i="71" s="1"/>
  <c r="E130" i="70" a="1"/>
  <c r="E130" i="70" s="1"/>
  <c r="E130" i="71" a="1"/>
  <c r="E130" i="71" s="1"/>
  <c r="E128" i="71" a="1"/>
  <c r="E128" i="71" s="1"/>
  <c r="E126" i="70" a="1"/>
  <c r="E126" i="70" s="1"/>
  <c r="E126" i="71" a="1"/>
  <c r="E126" i="71" s="1"/>
  <c r="E123" i="70" a="1"/>
  <c r="E123" i="70" s="1"/>
  <c r="E122" i="72" a="1"/>
  <c r="E122" i="72" s="1"/>
  <c r="E122" i="71" a="1"/>
  <c r="E122" i="71" s="1"/>
  <c r="E119" i="68" a="1"/>
  <c r="E119" i="68" s="1"/>
  <c r="E124" i="69" a="1"/>
  <c r="E124" i="69" s="1"/>
  <c r="E117" i="70" a="1"/>
  <c r="E117" i="70" s="1"/>
  <c r="E115" i="70" a="1"/>
  <c r="E115" i="70" s="1"/>
  <c r="E115" i="71" a="1"/>
  <c r="E115" i="71" s="1"/>
  <c r="E114" i="71" a="1"/>
  <c r="E114" i="71" s="1"/>
  <c r="E112" i="71" a="1"/>
  <c r="E112" i="71" s="1"/>
  <c r="E110" i="70" a="1"/>
  <c r="E110" i="70" s="1"/>
  <c r="E109" i="72" a="1"/>
  <c r="E109" i="72" s="1"/>
  <c r="E107" i="70" a="1"/>
  <c r="E107" i="70" s="1"/>
  <c r="E106" i="70" a="1"/>
  <c r="E106" i="70" s="1"/>
  <c r="E111" i="69" a="1"/>
  <c r="E111" i="69" s="1"/>
  <c r="E103" i="72" a="1"/>
  <c r="E103" i="72" s="1"/>
  <c r="E102" i="70" a="1"/>
  <c r="E102" i="70" s="1"/>
  <c r="E101" i="70" a="1"/>
  <c r="E101" i="70" s="1"/>
  <c r="E101" i="73" a="1"/>
  <c r="E101" i="73" s="1"/>
  <c r="E99" i="71" a="1"/>
  <c r="E99" i="71" s="1"/>
  <c r="E97" i="70" a="1"/>
  <c r="E97" i="70" s="1"/>
  <c r="E101" i="69" a="1"/>
  <c r="E101" i="69" s="1"/>
  <c r="E94" i="70" a="1"/>
  <c r="E94" i="70" s="1"/>
  <c r="E94" i="71" a="1"/>
  <c r="E94" i="71" s="1"/>
  <c r="E97" i="69" a="1"/>
  <c r="E97" i="69" s="1"/>
  <c r="E90" i="70" a="1"/>
  <c r="E90" i="70" s="1"/>
  <c r="E89" i="70" a="1"/>
  <c r="E89" i="70" s="1"/>
  <c r="E87" i="68" a="1"/>
  <c r="E87" i="68" s="1"/>
  <c r="E86" i="70" a="1"/>
  <c r="E86" i="70" s="1"/>
  <c r="E91" i="69" a="1"/>
  <c r="E91" i="69" s="1"/>
  <c r="E84" i="71" a="1"/>
  <c r="E84" i="71" s="1"/>
  <c r="E88" i="69" a="1"/>
  <c r="E88" i="69" s="1"/>
  <c r="E87" i="69" a="1"/>
  <c r="E87" i="69" s="1"/>
  <c r="E80" i="71" a="1"/>
  <c r="E80" i="71" s="1"/>
  <c r="E79" i="71" a="1"/>
  <c r="E79" i="71" s="1"/>
  <c r="E77" i="70" a="1"/>
  <c r="E77" i="70" s="1"/>
  <c r="E75" i="72" a="1"/>
  <c r="E75" i="72" s="1"/>
  <c r="E80" i="69" a="1"/>
  <c r="E80" i="69" s="1"/>
  <c r="E75" i="73" a="1"/>
  <c r="E75" i="73" s="1"/>
  <c r="E71" i="70" a="1"/>
  <c r="E71" i="70" s="1"/>
  <c r="E70" i="68" a="1"/>
  <c r="E70" i="68" s="1"/>
  <c r="E69" i="70" a="1"/>
  <c r="E69" i="70" s="1"/>
  <c r="E67" i="72" a="1"/>
  <c r="E67" i="72" s="1"/>
  <c r="E72" i="69" a="1"/>
  <c r="E72" i="69" s="1"/>
  <c r="E67" i="73" a="1"/>
  <c r="E67" i="73" s="1"/>
  <c r="E63" i="70" a="1"/>
  <c r="E63" i="70" s="1"/>
  <c r="E64" i="73" a="1"/>
  <c r="E64" i="73" s="1"/>
  <c r="E61" i="68" a="1"/>
  <c r="E61" i="68" s="1"/>
  <c r="E59" i="72" a="1"/>
  <c r="E59" i="72" s="1"/>
  <c r="E58" i="70" a="1"/>
  <c r="E58" i="70" s="1"/>
  <c r="E57" i="70" a="1"/>
  <c r="E57" i="70" s="1"/>
  <c r="E55" i="68" a="1"/>
  <c r="E55" i="68" s="1"/>
  <c r="E54" i="72" a="1"/>
  <c r="E54" i="72" s="1"/>
  <c r="E53" i="70" a="1"/>
  <c r="E53" i="70" s="1"/>
  <c r="E51" i="68" a="1"/>
  <c r="E51" i="68" s="1"/>
  <c r="E50" i="70" a="1"/>
  <c r="E50" i="70" s="1"/>
  <c r="E49" i="72" a="1"/>
  <c r="E49" i="72" s="1"/>
  <c r="E49" i="73" a="1"/>
  <c r="E49" i="73" s="1"/>
  <c r="E46" i="72" a="1"/>
  <c r="E46" i="72" s="1"/>
  <c r="E45" i="72" a="1"/>
  <c r="E45" i="72" s="1"/>
  <c r="E43" i="68" a="1"/>
  <c r="E43" i="68" s="1"/>
  <c r="E48" i="69" a="1"/>
  <c r="E48" i="69" s="1"/>
  <c r="E42" i="71" a="1"/>
  <c r="E42" i="71" s="1"/>
  <c r="E39" i="72" a="1"/>
  <c r="E39" i="72" s="1"/>
  <c r="E40" i="73" a="1"/>
  <c r="E40" i="73" s="1"/>
  <c r="E43" i="69" a="1"/>
  <c r="E43" i="69" s="1"/>
  <c r="E35" i="68" a="1"/>
  <c r="E35" i="68" s="1"/>
  <c r="E40" i="69" a="1"/>
  <c r="E40" i="69" s="1"/>
  <c r="E33" i="70" a="1"/>
  <c r="E33" i="70" s="1"/>
  <c r="E32" i="71" a="1"/>
  <c r="E32" i="71" s="1"/>
  <c r="E30" i="70" a="1"/>
  <c r="E30" i="70" s="1"/>
  <c r="E30" i="71" a="1"/>
  <c r="E30" i="71" s="1"/>
  <c r="E27" i="72" a="1"/>
  <c r="E27" i="72" s="1"/>
  <c r="E26" i="72" a="1"/>
  <c r="E26" i="72" s="1"/>
  <c r="E25" i="72" a="1"/>
  <c r="E25" i="72" s="1"/>
  <c r="E25" i="73" a="1"/>
  <c r="E25" i="73" s="1"/>
  <c r="E24" i="73" a="1"/>
  <c r="E24" i="73" s="1"/>
  <c r="E22" i="71" a="1"/>
  <c r="E22" i="71" s="1"/>
  <c r="E19" i="68" a="1"/>
  <c r="E19" i="68" s="1"/>
  <c r="E24" i="69" a="1"/>
  <c r="E24" i="69" s="1"/>
  <c r="E19" i="73" a="1"/>
  <c r="E19" i="73" s="1"/>
  <c r="E17" i="70" a="1"/>
  <c r="E17" i="70" s="1"/>
  <c r="E18" i="14" a="1"/>
  <c r="E18" i="14" s="1"/>
  <c r="E229" i="70" a="1"/>
  <c r="E229" i="70" s="1"/>
  <c r="E227" i="72" a="1"/>
  <c r="E227" i="72" s="1"/>
  <c r="E224" i="68" a="1"/>
  <c r="E224" i="68" s="1"/>
  <c r="E221" i="70" a="1"/>
  <c r="E221" i="70" s="1"/>
  <c r="E219" i="70" a="1"/>
  <c r="E219" i="70" s="1"/>
  <c r="E216" i="68" a="1"/>
  <c r="E216" i="68" s="1"/>
  <c r="E213" i="68" a="1"/>
  <c r="E213" i="68" s="1"/>
  <c r="E211" i="68" a="1"/>
  <c r="E211" i="68" s="1"/>
  <c r="E208" i="70" a="1"/>
  <c r="E208" i="70" s="1"/>
  <c r="E205" i="70" a="1"/>
  <c r="E205" i="70" s="1"/>
  <c r="E203" i="68" a="1"/>
  <c r="E203" i="68" s="1"/>
  <c r="E200" i="72" a="1"/>
  <c r="E200" i="72" s="1"/>
  <c r="E197" i="72" a="1"/>
  <c r="E197" i="72" s="1"/>
  <c r="E195" i="68" a="1"/>
  <c r="E195" i="68" s="1"/>
  <c r="E192" i="68" a="1"/>
  <c r="E192" i="68" s="1"/>
  <c r="E189" i="72" a="1"/>
  <c r="E189" i="72" s="1"/>
  <c r="E187" i="68" a="1"/>
  <c r="E187" i="68" s="1"/>
  <c r="E184" i="72" a="1"/>
  <c r="E184" i="72" s="1"/>
  <c r="E178" i="72" a="1"/>
  <c r="E178" i="72" s="1"/>
  <c r="E174" i="72" a="1"/>
  <c r="E174" i="72" s="1"/>
  <c r="E179" i="69" a="1"/>
  <c r="E179" i="69" s="1"/>
  <c r="E177" i="69" a="1"/>
  <c r="E177" i="69" s="1"/>
  <c r="E176" i="69" a="1"/>
  <c r="E176" i="69" s="1"/>
  <c r="E167" i="68" a="1"/>
  <c r="E167" i="68" s="1"/>
  <c r="E166" i="68" a="1"/>
  <c r="E166" i="68" s="1"/>
  <c r="E171" i="69" a="1"/>
  <c r="E171" i="69" s="1"/>
  <c r="E163" i="72" a="1"/>
  <c r="E163" i="72" s="1"/>
  <c r="E162" i="72" a="1"/>
  <c r="E162" i="72" s="1"/>
  <c r="E163" i="73" a="1"/>
  <c r="E163" i="73" s="1"/>
  <c r="E160" i="71" a="1"/>
  <c r="E160" i="71" s="1"/>
  <c r="E159" i="71" a="1"/>
  <c r="E159" i="71" s="1"/>
  <c r="E159" i="73" a="1"/>
  <c r="E159" i="73" s="1"/>
  <c r="E155" i="72" a="1"/>
  <c r="E155" i="72" s="1"/>
  <c r="E155" i="71" a="1"/>
  <c r="E155" i="71" s="1"/>
  <c r="E154" i="71" a="1"/>
  <c r="E154" i="71" s="1"/>
  <c r="E151" i="72" a="1"/>
  <c r="E151" i="72" s="1"/>
  <c r="E150" i="72" a="1"/>
  <c r="E150" i="72" s="1"/>
  <c r="E151" i="73" a="1"/>
  <c r="E151" i="73" s="1"/>
  <c r="E149" i="73" a="1"/>
  <c r="E149" i="73" s="1"/>
  <c r="E146" i="68" a="1"/>
  <c r="E146" i="68" s="1"/>
  <c r="E151" i="69" a="1"/>
  <c r="E151" i="69" s="1"/>
  <c r="E145" i="73" a="1"/>
  <c r="E145" i="73" s="1"/>
  <c r="E142" i="68" a="1"/>
  <c r="E142" i="68" s="1"/>
  <c r="E147" i="69" a="1"/>
  <c r="E147" i="69" s="1"/>
  <c r="E140" i="71" a="1"/>
  <c r="E140" i="71" s="1"/>
  <c r="E138" i="72" a="1"/>
  <c r="E138" i="72" s="1"/>
  <c r="E143" i="69" a="1"/>
  <c r="E143" i="69" s="1"/>
  <c r="E137" i="73" a="1"/>
  <c r="E137" i="73" s="1"/>
  <c r="E134" i="72" a="1"/>
  <c r="E134" i="72" s="1"/>
  <c r="E139" i="69" a="1"/>
  <c r="E139" i="69" s="1"/>
  <c r="E133" i="73" a="1"/>
  <c r="E133" i="73" s="1"/>
  <c r="E136" i="69" a="1"/>
  <c r="E136" i="69" s="1"/>
  <c r="E131" i="73" a="1"/>
  <c r="E131" i="73" s="1"/>
  <c r="E129" i="73" a="1"/>
  <c r="E129" i="73" s="1"/>
  <c r="E126" i="72" a="1"/>
  <c r="E126" i="72" s="1"/>
  <c r="E127" i="73" a="1"/>
  <c r="E127" i="73" s="1"/>
  <c r="E123" i="68" a="1"/>
  <c r="E123" i="68" s="1"/>
  <c r="E122" i="70" a="1"/>
  <c r="E122" i="70" s="1"/>
  <c r="E121" i="68" a="1"/>
  <c r="E121" i="68" s="1"/>
  <c r="E125" i="69" a="1"/>
  <c r="E125" i="69" s="1"/>
  <c r="E119" i="71" a="1"/>
  <c r="E119" i="71" s="1"/>
  <c r="E118" i="71" a="1"/>
  <c r="E118" i="71" s="1"/>
  <c r="E115" i="68" a="1"/>
  <c r="E115" i="68" s="1"/>
  <c r="E114" i="70" a="1"/>
  <c r="E114" i="70" s="1"/>
  <c r="E119" i="69" a="1"/>
  <c r="E119" i="69" s="1"/>
  <c r="E113" i="73" a="1"/>
  <c r="E113" i="73" s="1"/>
  <c r="E110" i="72" a="1"/>
  <c r="E110" i="72" s="1"/>
  <c r="E115" i="69" a="1"/>
  <c r="E115" i="69" s="1"/>
  <c r="E109" i="73" a="1"/>
  <c r="E109" i="73" s="1"/>
  <c r="E106" i="72" a="1"/>
  <c r="E106" i="72" s="1"/>
  <c r="E105" i="68" a="1"/>
  <c r="E105" i="68" s="1"/>
  <c r="E105" i="73" a="1"/>
  <c r="E105" i="73" s="1"/>
  <c r="E102" i="72" a="1"/>
  <c r="E102" i="72" s="1"/>
  <c r="E107" i="69" a="1"/>
  <c r="E107" i="69" s="1"/>
  <c r="E105" i="69" a="1"/>
  <c r="E105" i="69" s="1"/>
  <c r="E98" i="70" a="1"/>
  <c r="E98" i="70" s="1"/>
  <c r="E97" i="72" a="1"/>
  <c r="E97" i="72" s="1"/>
  <c r="E97" i="73" a="1"/>
  <c r="E97" i="73" s="1"/>
  <c r="E94" i="68" a="1"/>
  <c r="E94" i="68" s="1"/>
  <c r="E93" i="68" a="1"/>
  <c r="E93" i="68" s="1"/>
  <c r="E93" i="73" a="1"/>
  <c r="E93" i="73" s="1"/>
  <c r="E90" i="68" a="1"/>
  <c r="E90" i="68" s="1"/>
  <c r="E95" i="69" a="1"/>
  <c r="E95" i="69" s="1"/>
  <c r="E89" i="73" a="1"/>
  <c r="E89" i="73" s="1"/>
  <c r="E87" i="71" a="1"/>
  <c r="E87" i="71" s="1"/>
  <c r="E86" i="71" a="1"/>
  <c r="E86" i="71" s="1"/>
  <c r="E83" i="72" a="1"/>
  <c r="E83" i="72" s="1"/>
  <c r="E82" i="68" a="1"/>
  <c r="E82" i="68" s="1"/>
  <c r="E83" i="73" a="1"/>
  <c r="E83" i="73" s="1"/>
  <c r="E85" i="69" a="1"/>
  <c r="E85" i="69" s="1"/>
  <c r="E80" i="73" a="1"/>
  <c r="E80" i="73" s="1"/>
  <c r="E78" i="71" a="1"/>
  <c r="E78" i="71" s="1"/>
  <c r="E77" i="73" a="1"/>
  <c r="E77" i="73" s="1"/>
  <c r="E74" i="70" a="1"/>
  <c r="E74" i="70" s="1"/>
  <c r="E74" i="71" a="1"/>
  <c r="E74" i="71" s="1"/>
  <c r="E71" i="72" a="1"/>
  <c r="E71" i="72" s="1"/>
  <c r="E76" i="69" a="1"/>
  <c r="E76" i="69" s="1"/>
  <c r="E70" i="71" a="1"/>
  <c r="E70" i="71" s="1"/>
  <c r="E73" i="69" a="1"/>
  <c r="E73" i="69" s="1"/>
  <c r="E66" i="70" a="1"/>
  <c r="E66" i="70" s="1"/>
  <c r="E66" i="71" a="1"/>
  <c r="E66" i="71" s="1"/>
  <c r="E63" i="72" a="1"/>
  <c r="E63" i="72" s="1"/>
  <c r="E62" i="72" a="1"/>
  <c r="E62" i="72" s="1"/>
  <c r="E62" i="71" a="1"/>
  <c r="E62" i="71" s="1"/>
  <c r="E61" i="73" a="1"/>
  <c r="E61" i="73" s="1"/>
  <c r="E59" i="71" a="1"/>
  <c r="E59" i="71" s="1"/>
  <c r="E57" i="68" a="1"/>
  <c r="E57" i="68" s="1"/>
  <c r="E55" i="72" a="1"/>
  <c r="E55" i="72" s="1"/>
  <c r="E54" i="70" a="1"/>
  <c r="E54" i="70" s="1"/>
  <c r="E54" i="71" a="1"/>
  <c r="E54" i="71" s="1"/>
  <c r="E57" i="69" a="1"/>
  <c r="E57" i="69" s="1"/>
  <c r="E50" i="72" a="1"/>
  <c r="E50" i="72" s="1"/>
  <c r="E55" i="69" a="1"/>
  <c r="E55" i="69" s="1"/>
  <c r="E47" i="70" a="1"/>
  <c r="E47" i="70" s="1"/>
  <c r="E46" i="70" a="1"/>
  <c r="E46" i="70" s="1"/>
  <c r="E47" i="73" a="1"/>
  <c r="E47" i="73" s="1"/>
  <c r="E45" i="73" a="1"/>
  <c r="E45" i="73" s="1"/>
  <c r="E42" i="68" a="1"/>
  <c r="E42" i="68" s="1"/>
  <c r="E47" i="69" a="1"/>
  <c r="E47" i="69" s="1"/>
  <c r="E39" i="70" a="1"/>
  <c r="E39" i="70" s="1"/>
  <c r="E38" i="70" a="1"/>
  <c r="E38" i="70" s="1"/>
  <c r="E39" i="73" a="1"/>
  <c r="E39" i="73" s="1"/>
  <c r="E37" i="73" a="1"/>
  <c r="E37" i="73" s="1"/>
  <c r="E36" i="73" a="1"/>
  <c r="E36" i="73" s="1"/>
  <c r="E34" i="71" a="1"/>
  <c r="E34" i="71" s="1"/>
  <c r="E37" i="69" a="1"/>
  <c r="E37" i="69" s="1"/>
  <c r="E31" i="71" a="1"/>
  <c r="E31" i="71" s="1"/>
  <c r="E29" i="68" a="1"/>
  <c r="E29" i="68" s="1"/>
  <c r="E29" i="73" a="1"/>
  <c r="E29" i="73" s="1"/>
  <c r="E32" i="69" a="1"/>
  <c r="E32" i="69" s="1"/>
  <c r="E25" i="68" a="1"/>
  <c r="E25" i="68" s="1"/>
  <c r="E29" i="69" a="1"/>
  <c r="E29" i="69" s="1"/>
  <c r="E28" i="69" a="1"/>
  <c r="E28" i="69" s="1"/>
  <c r="E21" i="68" a="1"/>
  <c r="E21" i="68" s="1"/>
  <c r="E21" i="73" a="1"/>
  <c r="E21" i="73" s="1"/>
  <c r="E19" i="71" a="1"/>
  <c r="E19" i="71" s="1"/>
  <c r="E18" i="73" a="1"/>
  <c r="E18" i="73" s="1"/>
  <c r="E17" i="73" a="1"/>
  <c r="E17" i="73" s="1"/>
  <c r="E226" i="72" a="1"/>
  <c r="E226" i="72" s="1"/>
  <c r="E221" i="68" a="1"/>
  <c r="E221" i="68" s="1"/>
  <c r="E218" i="72" a="1"/>
  <c r="E218" i="72" s="1"/>
  <c r="E216" i="70" a="1"/>
  <c r="E216" i="70" s="1"/>
  <c r="E213" i="72" a="1"/>
  <c r="E213" i="72" s="1"/>
  <c r="E210" i="72" a="1"/>
  <c r="E210" i="72" s="1"/>
  <c r="E208" i="68" a="1"/>
  <c r="E208" i="68" s="1"/>
  <c r="E205" i="72" a="1"/>
  <c r="E205" i="72" s="1"/>
  <c r="E202" i="70" a="1"/>
  <c r="E202" i="70" s="1"/>
  <c r="E200" i="68" a="1"/>
  <c r="E200" i="68" s="1"/>
  <c r="E197" i="68" a="1"/>
  <c r="E197" i="68" s="1"/>
  <c r="E194" i="72" a="1"/>
  <c r="E194" i="72" s="1"/>
  <c r="E192" i="70" a="1"/>
  <c r="E192" i="70" s="1"/>
  <c r="E189" i="68" a="1"/>
  <c r="E189" i="68" s="1"/>
  <c r="E186" i="70" a="1"/>
  <c r="E186" i="70" s="1"/>
  <c r="E184" i="68" a="1"/>
  <c r="E184" i="68" s="1"/>
  <c r="E182" i="68" a="1"/>
  <c r="E182" i="68" s="1"/>
  <c r="E181" i="68" a="1"/>
  <c r="E181" i="68" s="1"/>
  <c r="E185" i="69" a="1"/>
  <c r="E185" i="69" s="1"/>
  <c r="E178" i="70" a="1"/>
  <c r="E178" i="70" s="1"/>
  <c r="E176" i="68" a="1"/>
  <c r="E176" i="68" s="1"/>
  <c r="E175" i="72" a="1"/>
  <c r="E175" i="72" s="1"/>
  <c r="E174" i="68" a="1"/>
  <c r="E174" i="68" s="1"/>
  <c r="E172" i="68" a="1"/>
  <c r="E172" i="68" s="1"/>
  <c r="E171" i="70" a="1"/>
  <c r="E171" i="70" s="1"/>
  <c r="E168" i="70" a="1"/>
  <c r="E168" i="70" s="1"/>
  <c r="E169" i="73" a="1"/>
  <c r="E169" i="73" s="1"/>
  <c r="E172" i="69" a="1"/>
  <c r="E172" i="69" s="1"/>
  <c r="E164" i="70" a="1"/>
  <c r="E164" i="70" s="1"/>
  <c r="E163" i="70" a="1"/>
  <c r="E163" i="70" s="1"/>
  <c r="E162" i="70" a="1"/>
  <c r="E162" i="70" s="1"/>
  <c r="E160" i="68" a="1"/>
  <c r="E160" i="68" s="1"/>
  <c r="E159" i="70" a="1"/>
  <c r="E159" i="70" s="1"/>
  <c r="E158" i="68" a="1"/>
  <c r="E158" i="68" s="1"/>
  <c r="E156" i="68" a="1"/>
  <c r="E156" i="68" s="1"/>
  <c r="E155" i="70" a="1"/>
  <c r="E155" i="70" s="1"/>
  <c r="E160" i="69" a="1"/>
  <c r="E160" i="69" s="1"/>
  <c r="E152" i="70" a="1"/>
  <c r="E152" i="70" s="1"/>
  <c r="E157" i="69" a="1"/>
  <c r="E157" i="69" s="1"/>
  <c r="E150" i="70" a="1"/>
  <c r="E150" i="70" s="1"/>
  <c r="E148" i="68" a="1"/>
  <c r="E148" i="68" s="1"/>
  <c r="E147" i="70" a="1"/>
  <c r="E147" i="70" s="1"/>
  <c r="E146" i="72" a="1"/>
  <c r="E146" i="72" s="1"/>
  <c r="E144" i="68" a="1"/>
  <c r="E144" i="68" s="1"/>
  <c r="E143" i="70" a="1"/>
  <c r="E143" i="70" s="1"/>
  <c r="E142" i="70" a="1"/>
  <c r="E142" i="70" s="1"/>
  <c r="E140" i="72" a="1"/>
  <c r="E140" i="72" s="1"/>
  <c r="E139" i="68" a="1"/>
  <c r="E139" i="68" s="1"/>
  <c r="E138" i="70" a="1"/>
  <c r="E138" i="70" s="1"/>
  <c r="E137" i="71" a="1"/>
  <c r="E137" i="71" s="1"/>
  <c r="E135" i="68" a="1"/>
  <c r="E135" i="68" s="1"/>
  <c r="E134" i="70" a="1"/>
  <c r="E134" i="70" s="1"/>
  <c r="E132" i="68" a="1"/>
  <c r="E132" i="68" s="1"/>
  <c r="E131" i="70" a="1"/>
  <c r="E131" i="70" s="1"/>
  <c r="E130" i="72" a="1"/>
  <c r="E130" i="72" s="1"/>
  <c r="E129" i="71" a="1"/>
  <c r="E129" i="71" s="1"/>
  <c r="E133" i="69" a="1"/>
  <c r="E133" i="69" s="1"/>
  <c r="E127" i="71" a="1"/>
  <c r="E127" i="71" s="1"/>
  <c r="E124" i="68" a="1"/>
  <c r="E124" i="68" s="1"/>
  <c r="E129" i="69" a="1"/>
  <c r="E129" i="69" s="1"/>
  <c r="E123" i="71" a="1"/>
  <c r="E123" i="71" s="1"/>
  <c r="E120" i="68" a="1"/>
  <c r="E120" i="68" s="1"/>
  <c r="E121" i="73" a="1"/>
  <c r="E121" i="73" s="1"/>
  <c r="E118" i="72" a="1"/>
  <c r="E118" i="72" s="1"/>
  <c r="E116" i="72" a="1"/>
  <c r="E116" i="72" s="1"/>
  <c r="E117" i="73" a="1"/>
  <c r="E117" i="73" s="1"/>
  <c r="E114" i="68" a="1"/>
  <c r="E114" i="68" s="1"/>
  <c r="E118" i="69" a="1"/>
  <c r="E118" i="69" s="1"/>
  <c r="E111" i="72" a="1"/>
  <c r="E111" i="72" s="1"/>
  <c r="E111" i="71" a="1"/>
  <c r="E111" i="71" s="1"/>
  <c r="E108" i="68" a="1"/>
  <c r="E108" i="68" s="1"/>
  <c r="E108" i="71" a="1"/>
  <c r="E108" i="71" s="1"/>
  <c r="E107" i="71" a="1"/>
  <c r="E107" i="71" s="1"/>
  <c r="E104" i="72" a="1"/>
  <c r="E104" i="72" s="1"/>
  <c r="E103" i="70" a="1"/>
  <c r="E103" i="70" s="1"/>
  <c r="E102" i="68" a="1"/>
  <c r="E102" i="68" s="1"/>
  <c r="E100" i="72" a="1"/>
  <c r="E100" i="72" s="1"/>
  <c r="E99" i="70" a="1"/>
  <c r="E99" i="70" s="1"/>
  <c r="E98" i="72" a="1"/>
  <c r="E98" i="72" s="1"/>
  <c r="E97" i="71" a="1"/>
  <c r="E97" i="71" s="1"/>
  <c r="E95" i="70" a="1"/>
  <c r="E95" i="70" s="1"/>
  <c r="E94" i="72" a="1"/>
  <c r="E94" i="72" s="1"/>
  <c r="E93" i="71" a="1"/>
  <c r="E93" i="71" s="1"/>
  <c r="E91" i="70" a="1"/>
  <c r="E91" i="70" s="1"/>
  <c r="E91" i="71" a="1"/>
  <c r="E91" i="71" s="1"/>
  <c r="E88" i="72" a="1"/>
  <c r="E88" i="72" s="1"/>
  <c r="E87" i="72" a="1"/>
  <c r="E87" i="72" s="1"/>
  <c r="E86" i="72" a="1"/>
  <c r="E86" i="72" s="1"/>
  <c r="E84" i="72" a="1"/>
  <c r="E84" i="72" s="1"/>
  <c r="E89" i="69" a="1"/>
  <c r="E89" i="69" s="1"/>
  <c r="E84" i="73" a="1"/>
  <c r="E84" i="73" s="1"/>
  <c r="E80" i="68" a="1"/>
  <c r="E80" i="68" s="1"/>
  <c r="E79" i="70" a="1"/>
  <c r="E79" i="70" s="1"/>
  <c r="E78" i="68" a="1"/>
  <c r="E78" i="68" s="1"/>
  <c r="E76" i="68" a="1"/>
  <c r="E76" i="68" s="1"/>
  <c r="E75" i="70" a="1"/>
  <c r="E75" i="70" s="1"/>
  <c r="E74" i="72" a="1"/>
  <c r="E74" i="72" s="1"/>
  <c r="E72" i="68" a="1"/>
  <c r="E72" i="68" s="1"/>
  <c r="E77" i="69" a="1"/>
  <c r="E77" i="69" s="1"/>
  <c r="E71" i="71" a="1"/>
  <c r="E71" i="71" s="1"/>
  <c r="E69" i="71" a="1"/>
  <c r="E69" i="71" s="1"/>
  <c r="E67" i="68" a="1"/>
  <c r="E67" i="68" s="1"/>
  <c r="E66" i="68" a="1"/>
  <c r="E66" i="68" s="1"/>
  <c r="E64" i="68" a="1"/>
  <c r="E64" i="68" s="1"/>
  <c r="E65" i="73" a="1"/>
  <c r="E65" i="73" s="1"/>
  <c r="E62" i="70" a="1"/>
  <c r="E62" i="70" s="1"/>
  <c r="E60" i="68" a="1"/>
  <c r="E60" i="68" s="1"/>
  <c r="E59" i="70" a="1"/>
  <c r="E59" i="70" s="1"/>
  <c r="E58" i="72" a="1"/>
  <c r="E58" i="72" s="1"/>
  <c r="E56" i="68" a="1"/>
  <c r="E56" i="68" s="1"/>
  <c r="E55" i="70" a="1"/>
  <c r="E55" i="70" s="1"/>
  <c r="E55" i="71" a="1"/>
  <c r="E55" i="71" s="1"/>
  <c r="E52" i="72" a="1"/>
  <c r="E52" i="72" s="1"/>
  <c r="E51" i="70" a="1"/>
  <c r="E51" i="70" s="1"/>
  <c r="E51" i="71" a="1"/>
  <c r="E51" i="71" s="1"/>
  <c r="E48" i="68" a="1"/>
  <c r="E48" i="68" s="1"/>
  <c r="E53" i="69" a="1"/>
  <c r="E53" i="69" s="1"/>
  <c r="E47" i="71" a="1"/>
  <c r="E47" i="71" s="1"/>
  <c r="E45" i="71" a="1"/>
  <c r="E45" i="71" s="1"/>
  <c r="E43" i="70" a="1"/>
  <c r="E43" i="70" s="1"/>
  <c r="E42" i="70" a="1"/>
  <c r="E42" i="70" s="1"/>
  <c r="E40" i="68" a="1"/>
  <c r="E40" i="68" s="1"/>
  <c r="E40" i="71" a="1"/>
  <c r="E40" i="71" s="1"/>
  <c r="E38" i="68" a="1"/>
  <c r="E38" i="68" s="1"/>
  <c r="E36" i="70" a="1"/>
  <c r="E36" i="70" s="1"/>
  <c r="E35" i="70" a="1"/>
  <c r="E35" i="70" s="1"/>
  <c r="E34" i="70" a="1"/>
  <c r="E34" i="70" s="1"/>
  <c r="E32" i="72" a="1"/>
  <c r="E32" i="72" s="1"/>
  <c r="E33" i="73" a="1"/>
  <c r="E33" i="73" s="1"/>
  <c r="E36" i="69" a="1"/>
  <c r="E36" i="69" s="1"/>
  <c r="E29" i="71" a="1"/>
  <c r="E29" i="71" s="1"/>
  <c r="E33" i="69" a="1"/>
  <c r="E33" i="69" s="1"/>
  <c r="E28" i="73" a="1"/>
  <c r="E28" i="73" s="1"/>
  <c r="E24" i="70" a="1"/>
  <c r="E24" i="70" s="1"/>
  <c r="E23" i="70" a="1"/>
  <c r="E23" i="70" s="1"/>
  <c r="E22" i="70" a="1"/>
  <c r="E22" i="70" s="1"/>
  <c r="E20" i="72" a="1"/>
  <c r="E20" i="72" s="1"/>
  <c r="E19" i="72" a="1"/>
  <c r="E19" i="72" s="1"/>
  <c r="E18" i="68" a="1"/>
  <c r="E18" i="68" s="1"/>
  <c r="E19" i="69" a="1"/>
  <c r="E19" i="69" s="1"/>
  <c r="E17" i="71" a="1"/>
  <c r="E17" i="71" s="1"/>
  <c r="I17" i="71" s="1"/>
  <c r="G18" i="71" s="1"/>
  <c r="E19" i="33" a="1"/>
  <c r="E19" i="33" s="1"/>
  <c r="E229" i="68" a="1"/>
  <c r="E229" i="68" s="1"/>
  <c r="E224" i="70" a="1"/>
  <c r="E224" i="70" s="1"/>
  <c r="E231" i="68" a="1"/>
  <c r="E231" i="68" s="1"/>
  <c r="E229" i="72" a="1"/>
  <c r="E229" i="72" s="1"/>
  <c r="E226" i="68" a="1"/>
  <c r="E226" i="68" s="1"/>
  <c r="E223" i="70" a="1"/>
  <c r="E223" i="70" s="1"/>
  <c r="E221" i="72" a="1"/>
  <c r="E221" i="72" s="1"/>
  <c r="E218" i="70" a="1"/>
  <c r="E218" i="70" s="1"/>
  <c r="E215" i="72" a="1"/>
  <c r="E215" i="72" s="1"/>
  <c r="E213" i="70" a="1"/>
  <c r="E213" i="70" s="1"/>
  <c r="E210" i="70" a="1"/>
  <c r="E210" i="70" s="1"/>
  <c r="E207" i="72" a="1"/>
  <c r="E207" i="72" s="1"/>
  <c r="E205" i="68" a="1"/>
  <c r="E205" i="68" s="1"/>
  <c r="E202" i="72" a="1"/>
  <c r="E202" i="72" s="1"/>
  <c r="E199" i="72" a="1"/>
  <c r="E199" i="72" s="1"/>
  <c r="E197" i="70" a="1"/>
  <c r="E197" i="70" s="1"/>
  <c r="E194" i="68" a="1"/>
  <c r="E194" i="68" s="1"/>
  <c r="E191" i="72" a="1"/>
  <c r="E191" i="72" s="1"/>
  <c r="E189" i="70" a="1"/>
  <c r="E189" i="70" s="1"/>
  <c r="E186" i="68" a="1"/>
  <c r="E186" i="68" s="1"/>
  <c r="E182" i="70" a="1"/>
  <c r="E182" i="70" s="1"/>
  <c r="E180" i="68" a="1"/>
  <c r="E180" i="68" s="1"/>
  <c r="E179" i="72" a="1"/>
  <c r="E179" i="72" s="1"/>
  <c r="E182" i="69" a="1"/>
  <c r="E182" i="69" s="1"/>
  <c r="E175" i="68" a="1"/>
  <c r="E175" i="68" s="1"/>
  <c r="E180" i="69" a="1"/>
  <c r="E180" i="69" s="1"/>
  <c r="E178" i="69" a="1"/>
  <c r="E178" i="69" s="1"/>
  <c r="E171" i="72" a="1"/>
  <c r="E171" i="72" s="1"/>
  <c r="E168" i="72" a="1"/>
  <c r="E168" i="72" s="1"/>
  <c r="E168" i="71" a="1"/>
  <c r="E168" i="71" s="1"/>
  <c r="E167" i="71" a="1"/>
  <c r="E167" i="71" s="1"/>
  <c r="E164" i="68" a="1"/>
  <c r="E164" i="68" s="1"/>
  <c r="E164" i="71" a="1"/>
  <c r="E164" i="71" s="1"/>
  <c r="E163" i="71" a="1"/>
  <c r="E163" i="71" s="1"/>
  <c r="E160" i="72" a="1"/>
  <c r="E160" i="72" s="1"/>
  <c r="E159" i="72" a="1"/>
  <c r="E159" i="72" s="1"/>
  <c r="E164" i="69" a="1"/>
  <c r="E164" i="69" s="1"/>
  <c r="E162" i="69" a="1"/>
  <c r="E162" i="69" s="1"/>
  <c r="E156" i="71" a="1"/>
  <c r="E156" i="71" s="1"/>
  <c r="E156" i="73" a="1"/>
  <c r="E156" i="73" s="1"/>
  <c r="E152" i="72" a="1"/>
  <c r="E152" i="72" s="1"/>
  <c r="E152" i="71" a="1"/>
  <c r="E152" i="71" s="1"/>
  <c r="E151" i="71" a="1"/>
  <c r="E151" i="71" s="1"/>
  <c r="E150" i="73" a="1"/>
  <c r="E150" i="73" s="1"/>
  <c r="E147" i="72" a="1"/>
  <c r="E147" i="72" s="1"/>
  <c r="E152" i="69" a="1"/>
  <c r="E152" i="69" s="1"/>
  <c r="E145" i="71" a="1"/>
  <c r="E145" i="71" s="1"/>
  <c r="E143" i="68" a="1"/>
  <c r="E143" i="68" s="1"/>
  <c r="E148" i="69" a="1"/>
  <c r="E148" i="69" s="1"/>
  <c r="E142" i="73" a="1"/>
  <c r="E142" i="73" s="1"/>
  <c r="E139" i="72" a="1"/>
  <c r="E139" i="72" s="1"/>
  <c r="E144" i="69" a="1"/>
  <c r="E144" i="69" s="1"/>
  <c r="E138" i="73" a="1"/>
  <c r="E138" i="73" s="1"/>
  <c r="E135" i="72" a="1"/>
  <c r="E135" i="72" s="1"/>
  <c r="E140" i="69" a="1"/>
  <c r="E140" i="69" s="1"/>
  <c r="E134" i="73" a="1"/>
  <c r="E134" i="73" s="1"/>
  <c r="E131" i="68" a="1"/>
  <c r="E131" i="68" s="1"/>
  <c r="E130" i="68" a="1"/>
  <c r="E130" i="68" s="1"/>
  <c r="E130" i="73" a="1"/>
  <c r="E130" i="73" s="1"/>
  <c r="E127" i="72" a="1"/>
  <c r="E127" i="72" s="1"/>
  <c r="E132" i="69" a="1"/>
  <c r="E132" i="69" s="1"/>
  <c r="E126" i="73" a="1"/>
  <c r="E126" i="73" s="1"/>
  <c r="E124" i="71" a="1"/>
  <c r="E124" i="71" s="1"/>
  <c r="E122" i="68" a="1"/>
  <c r="E122" i="68" s="1"/>
  <c r="E126" i="69" a="1"/>
  <c r="E126" i="69" s="1"/>
  <c r="E119" i="72" a="1"/>
  <c r="E119" i="72" s="1"/>
  <c r="E120" i="73" a="1"/>
  <c r="E120" i="73" s="1"/>
  <c r="E122" i="69" a="1"/>
  <c r="E122" i="69" s="1"/>
  <c r="E115" i="72" a="1"/>
  <c r="E115" i="72" s="1"/>
  <c r="E116" i="73" a="1"/>
  <c r="E116" i="73" s="1"/>
  <c r="E114" i="73" a="1"/>
  <c r="E114" i="73" s="1"/>
  <c r="E111" i="68" a="1"/>
  <c r="E111" i="68" s="1"/>
  <c r="E116" i="69" a="1"/>
  <c r="E116" i="69" s="1"/>
  <c r="E110" i="73" a="1"/>
  <c r="E110" i="73" s="1"/>
  <c r="E113" i="69" a="1"/>
  <c r="E113" i="69" s="1"/>
  <c r="E108" i="73" a="1"/>
  <c r="E108" i="73" s="1"/>
  <c r="E106" i="73" a="1"/>
  <c r="E106" i="73" s="1"/>
  <c r="E103" i="68" a="1"/>
  <c r="E103" i="68" s="1"/>
  <c r="E108" i="69" a="1"/>
  <c r="E108" i="69" s="1"/>
  <c r="E102" i="73" a="1"/>
  <c r="E102" i="73" s="1"/>
  <c r="E100" i="71" a="1"/>
  <c r="E100" i="71" s="1"/>
  <c r="E104" i="69" a="1"/>
  <c r="E104" i="69" s="1"/>
  <c r="E98" i="73" a="1"/>
  <c r="E98" i="73" s="1"/>
  <c r="E95" i="68" a="1"/>
  <c r="E95" i="68" s="1"/>
  <c r="E100" i="69" a="1"/>
  <c r="E100" i="69" s="1"/>
  <c r="E94" i="73" a="1"/>
  <c r="E94" i="73" s="1"/>
  <c r="E91" i="72" a="1"/>
  <c r="E91" i="72" s="1"/>
  <c r="E92" i="73" a="1"/>
  <c r="E92" i="73" s="1"/>
  <c r="E88" i="68" a="1"/>
  <c r="E88" i="68" s="1"/>
  <c r="E93" i="69" a="1"/>
  <c r="E93" i="69" s="1"/>
  <c r="E92" i="69" a="1"/>
  <c r="E92" i="69" s="1"/>
  <c r="E86" i="73" a="1"/>
  <c r="E86" i="73" s="1"/>
  <c r="E83" i="70" a="1"/>
  <c r="E83" i="70" s="1"/>
  <c r="E83" i="71" a="1"/>
  <c r="E83" i="71" s="1"/>
  <c r="E86" i="69" a="1"/>
  <c r="E86" i="69" s="1"/>
  <c r="E79" i="72" a="1"/>
  <c r="E79" i="72" s="1"/>
  <c r="E84" i="69" a="1"/>
  <c r="E84" i="69" s="1"/>
  <c r="E76" i="72" a="1"/>
  <c r="E76" i="72" s="1"/>
  <c r="E81" i="69" a="1"/>
  <c r="E81" i="69" s="1"/>
  <c r="E74" i="68" a="1"/>
  <c r="E74" i="68" s="1"/>
  <c r="E72" i="72" a="1"/>
  <c r="E72" i="72" s="1"/>
  <c r="E71" i="68" a="1"/>
  <c r="E71" i="68" s="1"/>
  <c r="E70" i="70" a="1"/>
  <c r="E70" i="70" s="1"/>
  <c r="E68" i="68" a="1"/>
  <c r="E68" i="68" s="1"/>
  <c r="E69" i="73" a="1"/>
  <c r="E69" i="73" s="1"/>
  <c r="E68" i="73" a="1"/>
  <c r="E68" i="73" s="1"/>
  <c r="E70" i="69" a="1"/>
  <c r="E70" i="69" s="1"/>
  <c r="E63" i="68" a="1"/>
  <c r="E63" i="68" s="1"/>
  <c r="E63" i="71" a="1"/>
  <c r="E63" i="71" s="1"/>
  <c r="E62" i="73" a="1"/>
  <c r="E62" i="73" s="1"/>
  <c r="E65" i="69" a="1"/>
  <c r="E65" i="69" s="1"/>
  <c r="E60" i="73" a="1"/>
  <c r="E60" i="73" s="1"/>
  <c r="E56" i="72" a="1"/>
  <c r="E56" i="72" s="1"/>
  <c r="E56" i="71" a="1"/>
  <c r="E56" i="71" s="1"/>
  <c r="E54" i="68" a="1"/>
  <c r="E54" i="68" s="1"/>
  <c r="E52" i="68" a="1"/>
  <c r="E52" i="68" s="1"/>
  <c r="E51" i="72" a="1"/>
  <c r="E51" i="72" s="1"/>
  <c r="E52" i="73" a="1"/>
  <c r="E52" i="73" s="1"/>
  <c r="E50" i="73" a="1"/>
  <c r="E50" i="73" s="1"/>
  <c r="E47" i="68" a="1"/>
  <c r="E47" i="68" s="1"/>
  <c r="E46" i="68" a="1"/>
  <c r="E46" i="68" s="1"/>
  <c r="E50" i="69" a="1"/>
  <c r="E50" i="69" s="1"/>
  <c r="E43" i="72" a="1"/>
  <c r="E43" i="72" s="1"/>
  <c r="E42" i="72" a="1"/>
  <c r="E42" i="72" s="1"/>
  <c r="E40" i="70" a="1"/>
  <c r="E40" i="70" s="1"/>
  <c r="E39" i="68" a="1"/>
  <c r="E39" i="68" s="1"/>
  <c r="E39" i="71" a="1"/>
  <c r="E39" i="71" s="1"/>
  <c r="E37" i="71" a="1"/>
  <c r="E37" i="71" s="1"/>
  <c r="E41" i="69" a="1"/>
  <c r="E41" i="69" s="1"/>
  <c r="E35" i="71" a="1"/>
  <c r="E35" i="71" s="1"/>
  <c r="E32" i="68" a="1"/>
  <c r="E32" i="68" s="1"/>
  <c r="E31" i="70" a="1"/>
  <c r="E31" i="70" s="1"/>
  <c r="E32" i="73" a="1"/>
  <c r="E32" i="73" s="1"/>
  <c r="E34" i="69" a="1"/>
  <c r="E34" i="69" s="1"/>
  <c r="E27" i="70" a="1"/>
  <c r="E27" i="70" s="1"/>
  <c r="E26" i="70" a="1"/>
  <c r="E26" i="70" s="1"/>
  <c r="E25" i="71" a="1"/>
  <c r="E25" i="71" s="1"/>
  <c r="E24" i="71" a="1"/>
  <c r="E24" i="71" s="1"/>
  <c r="E23" i="71" a="1"/>
  <c r="E23" i="71" s="1"/>
  <c r="E20" i="68" a="1"/>
  <c r="E20" i="68" s="1"/>
  <c r="E25" i="69" a="1"/>
  <c r="E25" i="69" s="1"/>
  <c r="E18" i="72" a="1"/>
  <c r="E18" i="72" s="1"/>
  <c r="E17" i="72" a="1"/>
  <c r="E17" i="72" s="1"/>
  <c r="D22" i="33"/>
  <c r="C22" i="33"/>
  <c r="B21" i="14"/>
  <c r="C21" i="14"/>
  <c r="AK101" i="11"/>
  <c r="AN101" i="11" s="1"/>
  <c r="AM101" i="11"/>
  <c r="U122" i="72"/>
  <c r="V122" i="72" s="1"/>
  <c r="B18" i="11"/>
  <c r="AL102" i="11" s="1"/>
  <c r="AM169" i="11"/>
  <c r="AM213" i="11"/>
  <c r="AM212" i="11"/>
  <c r="Y8" i="11"/>
  <c r="X8" i="11"/>
  <c r="T8" i="11"/>
  <c r="S8" i="11"/>
  <c r="AM167" i="11"/>
  <c r="AM197" i="11"/>
  <c r="AM191" i="11"/>
  <c r="AM165" i="11"/>
  <c r="AM207" i="11"/>
  <c r="AM223" i="11"/>
  <c r="AM202" i="11"/>
  <c r="AM181" i="11"/>
  <c r="AM221" i="11"/>
  <c r="AM200" i="11"/>
  <c r="AM180" i="11"/>
  <c r="AM166" i="11"/>
  <c r="AM210" i="11"/>
  <c r="AM189" i="11"/>
  <c r="AM186" i="11"/>
  <c r="AM218" i="11"/>
  <c r="AM199" i="11"/>
  <c r="AM178" i="11"/>
  <c r="AM215" i="11"/>
  <c r="AM198" i="11"/>
  <c r="AM175" i="11"/>
  <c r="AM222" i="11"/>
  <c r="AM208" i="11"/>
  <c r="AM194" i="11"/>
  <c r="AM176" i="11"/>
  <c r="AM220" i="11"/>
  <c r="AM205" i="11"/>
  <c r="AM190" i="11"/>
  <c r="AM170" i="11"/>
  <c r="F4" i="14"/>
  <c r="AM188" i="11"/>
  <c r="AM173" i="11"/>
  <c r="AM183" i="11"/>
  <c r="AM168" i="11"/>
  <c r="N8" i="11"/>
  <c r="O8" i="11"/>
  <c r="AM216" i="11"/>
  <c r="AM206" i="11"/>
  <c r="AM196" i="11"/>
  <c r="AM184" i="11"/>
  <c r="AM174" i="11"/>
  <c r="AM164" i="11"/>
  <c r="AM163" i="11"/>
  <c r="AM214" i="11"/>
  <c r="AM204" i="11"/>
  <c r="AM192" i="11"/>
  <c r="AM182" i="11"/>
  <c r="AM172" i="11"/>
  <c r="AM219" i="11"/>
  <c r="AM211" i="11"/>
  <c r="AM203" i="11"/>
  <c r="AM195" i="11"/>
  <c r="AM187" i="11"/>
  <c r="AM179" i="11"/>
  <c r="AM171" i="11"/>
  <c r="AK163" i="11"/>
  <c r="AM217" i="11"/>
  <c r="AM209" i="11"/>
  <c r="AM201" i="11"/>
  <c r="AM193" i="11"/>
  <c r="AM185" i="11"/>
  <c r="AM177" i="11"/>
  <c r="O7" i="29"/>
  <c r="N7" i="29"/>
  <c r="J7" i="29"/>
  <c r="I7" i="29"/>
  <c r="S7" i="29"/>
  <c r="T7" i="29"/>
  <c r="Y7" i="29"/>
  <c r="X7" i="29"/>
  <c r="AN229" i="11"/>
  <c r="AN237" i="11"/>
  <c r="AN245" i="11"/>
  <c r="AN253" i="11"/>
  <c r="AN230" i="11"/>
  <c r="AN238" i="11"/>
  <c r="AN246" i="11"/>
  <c r="AN254" i="11"/>
  <c r="AN231" i="11"/>
  <c r="AN239" i="11"/>
  <c r="AN247" i="11"/>
  <c r="AN255" i="11"/>
  <c r="AN232" i="11"/>
  <c r="AN240" i="11"/>
  <c r="AN248" i="11"/>
  <c r="AN225" i="11"/>
  <c r="AN224" i="11" s="1"/>
  <c r="AN233" i="11"/>
  <c r="AN241" i="11"/>
  <c r="AN249" i="11"/>
  <c r="AN226" i="11"/>
  <c r="AN234" i="11"/>
  <c r="AN242" i="11"/>
  <c r="AN250" i="11"/>
  <c r="AN227" i="11"/>
  <c r="AN235" i="11"/>
  <c r="AN243" i="11"/>
  <c r="AN251" i="11"/>
  <c r="AN228" i="11"/>
  <c r="AN236" i="11"/>
  <c r="AN244" i="11"/>
  <c r="AN252" i="11"/>
  <c r="AK102"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255" i="11"/>
  <c r="AK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I8" i="11"/>
  <c r="J8" i="11"/>
  <c r="AK224"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E19" i="14" a="1"/>
  <c r="E19" i="14" s="1"/>
  <c r="E18" i="33" a="1"/>
  <c r="E18" i="33" s="1"/>
  <c r="E20" i="33" a="1"/>
  <c r="E20" i="33" s="1"/>
  <c r="A22" i="14"/>
  <c r="E21" i="14" a="1"/>
  <c r="E21" i="14" s="1"/>
  <c r="E22" i="33" a="1"/>
  <c r="E22" i="33" s="1"/>
  <c r="A23" i="33"/>
  <c r="C23" i="33" a="1"/>
  <c r="C22" i="14" a="1"/>
  <c r="H18" i="69" a="1"/>
  <c r="B20" i="33" a="1"/>
  <c r="B21" i="33" a="1"/>
  <c r="B17" i="33" a="1"/>
  <c r="D23" i="33" a="1"/>
  <c r="B19" i="33" a="1"/>
  <c r="B22" i="14" a="1"/>
  <c r="H18" i="71" a="1"/>
  <c r="B18" i="33" a="1"/>
  <c r="B22" i="33" a="1"/>
  <c r="B23" i="33" a="1"/>
  <c r="D192" i="27" l="1"/>
  <c r="C193" i="27"/>
  <c r="A123" i="11"/>
  <c r="A139" i="11"/>
  <c r="A121" i="11"/>
  <c r="A138" i="11"/>
  <c r="A132" i="11"/>
  <c r="A133" i="11"/>
  <c r="N118" i="11" a="1"/>
  <c r="N118" i="11" s="1"/>
  <c r="N94" i="11" a="1"/>
  <c r="N94" i="11" s="1"/>
  <c r="N119" i="11" a="1"/>
  <c r="N119" i="11" s="1"/>
  <c r="N117" i="11" a="1"/>
  <c r="N117" i="11" s="1"/>
  <c r="N110" i="11" a="1"/>
  <c r="N110" i="11" s="1"/>
  <c r="N115" i="11" a="1"/>
  <c r="N115" i="11" s="1"/>
  <c r="N114" i="11" a="1"/>
  <c r="N114" i="11" s="1"/>
  <c r="I107" i="11" a="1"/>
  <c r="I107" i="11" s="1"/>
  <c r="A124" i="11"/>
  <c r="A122" i="11"/>
  <c r="I105" i="11" a="1"/>
  <c r="I105" i="11" s="1"/>
  <c r="I104" i="11" a="1"/>
  <c r="I104" i="11" s="1"/>
  <c r="A127" i="11"/>
  <c r="I98" i="11" a="1"/>
  <c r="I98" i="11" s="1"/>
  <c r="N113" i="11" a="1"/>
  <c r="N113" i="11" s="1"/>
  <c r="N111" i="11" a="1"/>
  <c r="N111" i="11" s="1"/>
  <c r="N104" i="11" a="1"/>
  <c r="N104" i="11" s="1"/>
  <c r="N109" i="11" a="1"/>
  <c r="N109" i="11" s="1"/>
  <c r="N108" i="11" a="1"/>
  <c r="N108" i="11" s="1"/>
  <c r="I118" i="11" a="1"/>
  <c r="I118" i="11" s="1"/>
  <c r="I113" i="11" a="1"/>
  <c r="I113" i="11" s="1"/>
  <c r="I116" i="11" a="1"/>
  <c r="I116" i="11" s="1"/>
  <c r="I94" i="11" a="1"/>
  <c r="I94" i="11" s="1"/>
  <c r="I106" i="11" a="1"/>
  <c r="I106" i="11" s="1"/>
  <c r="I99" i="11" a="1"/>
  <c r="I99" i="11" s="1"/>
  <c r="I93" i="11" a="1"/>
  <c r="I93" i="11" s="1"/>
  <c r="N112" i="11" a="1"/>
  <c r="N112" i="11" s="1"/>
  <c r="N107" i="11" a="1"/>
  <c r="N107" i="11" s="1"/>
  <c r="N105" i="11" a="1"/>
  <c r="N105" i="11" s="1"/>
  <c r="N98" i="11" a="1"/>
  <c r="N98" i="11" s="1"/>
  <c r="N103" i="11" a="1"/>
  <c r="N103" i="11" s="1"/>
  <c r="N102" i="11" a="1"/>
  <c r="N102" i="11" s="1"/>
  <c r="I102" i="11" a="1"/>
  <c r="I102" i="11" s="1"/>
  <c r="I111" i="11" a="1"/>
  <c r="I111" i="11" s="1"/>
  <c r="N101" i="11" a="1"/>
  <c r="N101" i="11" s="1"/>
  <c r="N99" i="11" a="1"/>
  <c r="N99" i="11" s="1"/>
  <c r="N92" i="11" a="1"/>
  <c r="N92" i="11" s="1"/>
  <c r="N97" i="11" a="1"/>
  <c r="N97" i="11" s="1"/>
  <c r="N96" i="11" a="1"/>
  <c r="N96" i="11" s="1"/>
  <c r="I96" i="11" a="1"/>
  <c r="I96" i="11" s="1"/>
  <c r="I97" i="11" a="1"/>
  <c r="I97" i="11" s="1"/>
  <c r="I117" i="11" a="1"/>
  <c r="I117" i="11" s="1"/>
  <c r="I100" i="11" a="1"/>
  <c r="I100" i="11" s="1"/>
  <c r="A141" i="11"/>
  <c r="N106" i="11" a="1"/>
  <c r="N106" i="11" s="1"/>
  <c r="N100" i="11" a="1"/>
  <c r="N100" i="11" s="1"/>
  <c r="N95" i="11" a="1"/>
  <c r="N95" i="11" s="1"/>
  <c r="N93" i="11" a="1"/>
  <c r="N93" i="11" s="1"/>
  <c r="N91" i="11" a="1"/>
  <c r="N91" i="11" s="1"/>
  <c r="A134" i="11"/>
  <c r="I112" i="11" a="1"/>
  <c r="I112" i="11" s="1"/>
  <c r="I92" i="11" a="1"/>
  <c r="I92" i="11" s="1"/>
  <c r="I95" i="11" a="1"/>
  <c r="I95" i="11" s="1"/>
  <c r="A131" i="11"/>
  <c r="A136" i="11"/>
  <c r="A130" i="11"/>
  <c r="A129" i="11"/>
  <c r="I91" i="11" a="1"/>
  <c r="I91" i="11" s="1"/>
  <c r="I120" i="11" a="1"/>
  <c r="I120" i="11" s="1"/>
  <c r="A125" i="11"/>
  <c r="I119" i="11" a="1"/>
  <c r="I119" i="11" s="1"/>
  <c r="A140" i="11"/>
  <c r="A137" i="11"/>
  <c r="I115" i="11" a="1"/>
  <c r="I115" i="11" s="1"/>
  <c r="I114" i="11" a="1"/>
  <c r="I114" i="11" s="1"/>
  <c r="I108" i="11" a="1"/>
  <c r="I108" i="11" s="1"/>
  <c r="N116" i="11" a="1"/>
  <c r="N116" i="11" s="1"/>
  <c r="N120" i="11" a="1"/>
  <c r="N120" i="11" s="1"/>
  <c r="I101" i="11" a="1"/>
  <c r="I101" i="11" s="1"/>
  <c r="A128" i="11"/>
  <c r="A135" i="11"/>
  <c r="A126" i="11"/>
  <c r="I110" i="11" a="1"/>
  <c r="I110" i="11" s="1"/>
  <c r="I109" i="11" a="1"/>
  <c r="I109" i="11" s="1"/>
  <c r="I103" i="11" a="1"/>
  <c r="I103" i="11" s="1"/>
  <c r="I113" i="29" a="1"/>
  <c r="I113" i="29" s="1"/>
  <c r="I121" i="29" a="1"/>
  <c r="I121" i="29" s="1"/>
  <c r="I129" i="29" a="1"/>
  <c r="I129" i="29" s="1"/>
  <c r="I124" i="29" a="1"/>
  <c r="I124" i="29" s="1"/>
  <c r="I114" i="29" a="1"/>
  <c r="I114" i="29" s="1"/>
  <c r="I122" i="29" a="1"/>
  <c r="I122" i="29" s="1"/>
  <c r="I130" i="29" a="1"/>
  <c r="I130" i="29" s="1"/>
  <c r="I115" i="29" a="1"/>
  <c r="I115" i="29" s="1"/>
  <c r="I131" i="29" a="1"/>
  <c r="I131" i="29" s="1"/>
  <c r="I116" i="29" a="1"/>
  <c r="I116" i="29" s="1"/>
  <c r="I107" i="29" a="1"/>
  <c r="I107" i="29" s="1"/>
  <c r="I123" i="29" a="1"/>
  <c r="I123" i="29" s="1"/>
  <c r="I108" i="29" a="1"/>
  <c r="I108" i="29" s="1"/>
  <c r="I132" i="29" a="1"/>
  <c r="I132" i="29" s="1"/>
  <c r="I119" i="29" a="1"/>
  <c r="I119" i="29" s="1"/>
  <c r="I120" i="29" a="1"/>
  <c r="I120" i="29" s="1"/>
  <c r="I126" i="29" a="1"/>
  <c r="I126" i="29" s="1"/>
  <c r="I112" i="29" a="1"/>
  <c r="I112" i="29" s="1"/>
  <c r="I109" i="29" a="1"/>
  <c r="I109" i="29" s="1"/>
  <c r="I110" i="29" a="1"/>
  <c r="I110" i="29" s="1"/>
  <c r="I111" i="29" a="1"/>
  <c r="I111" i="29" s="1"/>
  <c r="I118" i="29" a="1"/>
  <c r="I118" i="29" s="1"/>
  <c r="I125" i="29" a="1"/>
  <c r="I125" i="29" s="1"/>
  <c r="I127" i="29" a="1"/>
  <c r="I127" i="29" s="1"/>
  <c r="I128" i="29" a="1"/>
  <c r="I128" i="29" s="1"/>
  <c r="I117" i="29" a="1"/>
  <c r="I117" i="29" s="1"/>
  <c r="N108" i="29" a="1"/>
  <c r="N108" i="29" s="1"/>
  <c r="N114" i="29" a="1"/>
  <c r="N114" i="29" s="1"/>
  <c r="N120" i="29" a="1"/>
  <c r="N120" i="29" s="1"/>
  <c r="N129" i="29" a="1"/>
  <c r="N129" i="29" s="1"/>
  <c r="N127" i="29" a="1"/>
  <c r="N127" i="29" s="1"/>
  <c r="N122" i="29" a="1"/>
  <c r="N122" i="29" s="1"/>
  <c r="N109" i="29" a="1"/>
  <c r="N109" i="29" s="1"/>
  <c r="N115" i="29" a="1"/>
  <c r="N115" i="29" s="1"/>
  <c r="N121" i="29" a="1"/>
  <c r="N121" i="29" s="1"/>
  <c r="N128" i="29" a="1"/>
  <c r="N128" i="29" s="1"/>
  <c r="N107" i="29" a="1"/>
  <c r="N107" i="29" s="1"/>
  <c r="N113" i="29" a="1"/>
  <c r="N113" i="29" s="1"/>
  <c r="N119" i="29" a="1"/>
  <c r="N119" i="29" s="1"/>
  <c r="N126" i="29" a="1"/>
  <c r="N126" i="29" s="1"/>
  <c r="N112" i="29" a="1"/>
  <c r="N112" i="29" s="1"/>
  <c r="N131" i="29" a="1"/>
  <c r="N131" i="29" s="1"/>
  <c r="N124" i="29" a="1"/>
  <c r="N124" i="29" s="1"/>
  <c r="N111" i="29" a="1"/>
  <c r="N111" i="29" s="1"/>
  <c r="N116" i="29" a="1"/>
  <c r="N116" i="29" s="1"/>
  <c r="N132" i="29" a="1"/>
  <c r="N132" i="29" s="1"/>
  <c r="N118" i="29" a="1"/>
  <c r="N118" i="29" s="1"/>
  <c r="N123" i="29" a="1"/>
  <c r="N123" i="29" s="1"/>
  <c r="N125" i="29" a="1"/>
  <c r="N125" i="29" s="1"/>
  <c r="N117" i="29" a="1"/>
  <c r="N117" i="29" s="1"/>
  <c r="N110" i="29" a="1"/>
  <c r="N110" i="29" s="1"/>
  <c r="N130" i="29" a="1"/>
  <c r="N130" i="29" s="1"/>
  <c r="L19" i="69"/>
  <c r="I17" i="73"/>
  <c r="G18" i="73" s="1"/>
  <c r="K17" i="73"/>
  <c r="O17" i="72"/>
  <c r="L17" i="72" s="1"/>
  <c r="H18" i="71"/>
  <c r="I18" i="71" s="1"/>
  <c r="F18" i="71" s="1"/>
  <c r="G19" i="71" s="1"/>
  <c r="H18" i="69"/>
  <c r="I18" i="69" s="1"/>
  <c r="F18" i="69" s="1"/>
  <c r="G19" i="69" s="1"/>
  <c r="I17" i="70"/>
  <c r="F17" i="70" s="1"/>
  <c r="I17" i="68"/>
  <c r="F17" i="68" s="1"/>
  <c r="O17" i="68"/>
  <c r="L17" i="68" s="1"/>
  <c r="I17" i="72"/>
  <c r="F17" i="72" s="1"/>
  <c r="C23" i="33"/>
  <c r="D23" i="33"/>
  <c r="B22" i="14"/>
  <c r="C22" i="14"/>
  <c r="S122" i="72"/>
  <c r="T123" i="72" s="1"/>
  <c r="B22" i="33"/>
  <c r="B20" i="33"/>
  <c r="B18" i="33"/>
  <c r="B23" i="33"/>
  <c r="B21" i="33"/>
  <c r="B19" i="33"/>
  <c r="B17" i="33"/>
  <c r="AN163" i="11"/>
  <c r="AN102" i="11"/>
  <c r="D9" i="11"/>
  <c r="Y9" i="11"/>
  <c r="X9" i="11"/>
  <c r="S9" i="11"/>
  <c r="T9" i="11"/>
  <c r="O9" i="11"/>
  <c r="N9" i="11"/>
  <c r="X8" i="29"/>
  <c r="Y8" i="29"/>
  <c r="S8" i="29"/>
  <c r="T8" i="29"/>
  <c r="I8" i="29"/>
  <c r="J8" i="29"/>
  <c r="N8" i="29"/>
  <c r="O8" i="29"/>
  <c r="I9" i="11"/>
  <c r="J9" i="11"/>
  <c r="A23" i="14"/>
  <c r="E22" i="14" a="1"/>
  <c r="E22" i="14" s="1"/>
  <c r="E23" i="33" a="1"/>
  <c r="E23" i="33" s="1"/>
  <c r="A24" i="33"/>
  <c r="F5" i="14" a="1"/>
  <c r="C23" i="14" a="1"/>
  <c r="C24" i="33" a="1"/>
  <c r="M19" i="69" a="1"/>
  <c r="B23" i="14" a="1"/>
  <c r="D24" i="33" a="1"/>
  <c r="B24" i="33" a="1"/>
  <c r="H19" i="71" a="1"/>
  <c r="H18" i="73" a="1"/>
  <c r="H19" i="69" a="1"/>
  <c r="A111" i="11" l="1"/>
  <c r="A117" i="11"/>
  <c r="D193" i="27"/>
  <c r="C194" i="27"/>
  <c r="A94" i="11"/>
  <c r="A97" i="11"/>
  <c r="A112" i="29"/>
  <c r="A96" i="11"/>
  <c r="A119" i="11"/>
  <c r="A114" i="11"/>
  <c r="A108" i="11"/>
  <c r="A110" i="11"/>
  <c r="A95" i="11"/>
  <c r="A122" i="29"/>
  <c r="A119" i="29"/>
  <c r="A115" i="11"/>
  <c r="N72" i="11" a="1"/>
  <c r="N72" i="11" s="1"/>
  <c r="A107" i="29"/>
  <c r="A109" i="11"/>
  <c r="I49" i="11" a="1"/>
  <c r="I49" i="11" s="1"/>
  <c r="A101" i="11"/>
  <c r="A91" i="11"/>
  <c r="N92" i="29" a="1"/>
  <c r="N92" i="29" s="1"/>
  <c r="N77" i="29" a="1"/>
  <c r="N77" i="29" s="1"/>
  <c r="N91" i="29" a="1"/>
  <c r="N91" i="29" s="1"/>
  <c r="I69" i="29" a="1"/>
  <c r="I69" i="29" s="1"/>
  <c r="A125" i="29"/>
  <c r="A111" i="29"/>
  <c r="I88" i="29" a="1"/>
  <c r="I88" i="29" s="1"/>
  <c r="I71" i="29" a="1"/>
  <c r="I71" i="29" s="1"/>
  <c r="A108" i="29"/>
  <c r="I75" i="29" a="1"/>
  <c r="I75" i="29" s="1"/>
  <c r="I84" i="29" a="1"/>
  <c r="I84" i="29" s="1"/>
  <c r="A114" i="29"/>
  <c r="A113" i="29"/>
  <c r="I52" i="11" a="1"/>
  <c r="I52" i="11" s="1"/>
  <c r="N73" i="11" a="1"/>
  <c r="N73" i="11" s="1"/>
  <c r="N70" i="11" a="1"/>
  <c r="N70" i="11" s="1"/>
  <c r="A120" i="11"/>
  <c r="N84" i="11" a="1"/>
  <c r="N84" i="11" s="1"/>
  <c r="A112" i="11"/>
  <c r="N44" i="11" a="1"/>
  <c r="N44" i="11" s="1"/>
  <c r="I72" i="11" a="1"/>
  <c r="I72" i="11" s="1"/>
  <c r="I44" i="11" a="1"/>
  <c r="I44" i="11" s="1"/>
  <c r="A93" i="11"/>
  <c r="A113" i="11"/>
  <c r="N57" i="11" a="1"/>
  <c r="N57" i="11" s="1"/>
  <c r="A98" i="11"/>
  <c r="I42" i="11" a="1"/>
  <c r="I42" i="11" s="1"/>
  <c r="N100" i="29" a="1"/>
  <c r="N100" i="29" s="1"/>
  <c r="N85" i="29" a="1"/>
  <c r="N85" i="29" s="1"/>
  <c r="A128" i="29"/>
  <c r="I79" i="29" a="1"/>
  <c r="I79" i="29" s="1"/>
  <c r="I72" i="29" a="1"/>
  <c r="I72" i="29" s="1"/>
  <c r="A126" i="29"/>
  <c r="I92" i="29" a="1"/>
  <c r="I92" i="29" s="1"/>
  <c r="I67" i="29" a="1"/>
  <c r="I67" i="29" s="1"/>
  <c r="I106" i="29" a="1"/>
  <c r="I106" i="29" s="1"/>
  <c r="I105" i="29" a="1"/>
  <c r="I105" i="29" s="1"/>
  <c r="N68" i="11" a="1"/>
  <c r="N68" i="11" s="1"/>
  <c r="I56" i="11" a="1"/>
  <c r="I56" i="11" s="1"/>
  <c r="I70" i="11" a="1"/>
  <c r="I70" i="11" s="1"/>
  <c r="A70" i="11" s="1"/>
  <c r="N83" i="11" a="1"/>
  <c r="N83" i="11" s="1"/>
  <c r="I68" i="11" a="1"/>
  <c r="I68" i="11" s="1"/>
  <c r="N85" i="11" a="1"/>
  <c r="N85" i="11" s="1"/>
  <c r="I66" i="11" a="1"/>
  <c r="I66" i="11" s="1"/>
  <c r="I89" i="11" a="1"/>
  <c r="I89" i="11" s="1"/>
  <c r="N47" i="11" a="1"/>
  <c r="N47" i="11" s="1"/>
  <c r="I82" i="11" a="1"/>
  <c r="I82" i="11" s="1"/>
  <c r="A102" i="11"/>
  <c r="N52" i="11" a="1"/>
  <c r="N52" i="11" s="1"/>
  <c r="I84" i="11" a="1"/>
  <c r="I84" i="11" s="1"/>
  <c r="I85" i="11" a="1"/>
  <c r="I85" i="11" s="1"/>
  <c r="N66" i="11" a="1"/>
  <c r="N66" i="11" s="1"/>
  <c r="N53" i="11" a="1"/>
  <c r="N53" i="11" s="1"/>
  <c r="N105" i="29" a="1"/>
  <c r="N105" i="29" s="1"/>
  <c r="N106" i="29" a="1"/>
  <c r="N106" i="29" s="1"/>
  <c r="N79" i="29" a="1"/>
  <c r="N79" i="29" s="1"/>
  <c r="N102" i="29" a="1"/>
  <c r="N102" i="29" s="1"/>
  <c r="I96" i="29" a="1"/>
  <c r="I96" i="29" s="1"/>
  <c r="A118" i="29"/>
  <c r="A110" i="29"/>
  <c r="I78" i="29" a="1"/>
  <c r="I78" i="29" s="1"/>
  <c r="I68" i="29" a="1"/>
  <c r="I68" i="29" s="1"/>
  <c r="A131" i="29"/>
  <c r="I98" i="29" a="1"/>
  <c r="I98" i="29" s="1"/>
  <c r="I97" i="29" a="1"/>
  <c r="I97" i="29" s="1"/>
  <c r="I65" i="11" a="1"/>
  <c r="I65" i="11" s="1"/>
  <c r="I43" i="11" a="1"/>
  <c r="I43" i="11" s="1"/>
  <c r="N59" i="11" a="1"/>
  <c r="N59" i="11" s="1"/>
  <c r="I74" i="11" a="1"/>
  <c r="I74" i="11" s="1"/>
  <c r="N80" i="11" a="1"/>
  <c r="N80" i="11" s="1"/>
  <c r="I53" i="11" a="1"/>
  <c r="I53" i="11" s="1"/>
  <c r="I78" i="11" a="1"/>
  <c r="I78" i="11" s="1"/>
  <c r="I58" i="11" a="1"/>
  <c r="I58" i="11" s="1"/>
  <c r="I80" i="11" a="1"/>
  <c r="I80" i="11" s="1"/>
  <c r="A99" i="11"/>
  <c r="I81" i="11" a="1"/>
  <c r="I81" i="11" s="1"/>
  <c r="N63" i="11" a="1"/>
  <c r="N63" i="11" s="1"/>
  <c r="A104" i="11"/>
  <c r="N71" i="11" a="1"/>
  <c r="N71" i="11" s="1"/>
  <c r="N94" i="29" a="1"/>
  <c r="N94" i="29" s="1"/>
  <c r="N96" i="29" a="1"/>
  <c r="N96" i="29" s="1"/>
  <c r="I86" i="29" a="1"/>
  <c r="I86" i="29" s="1"/>
  <c r="I70" i="29" a="1"/>
  <c r="I70" i="29" s="1"/>
  <c r="I93" i="29" a="1"/>
  <c r="I93" i="29" s="1"/>
  <c r="A115" i="29"/>
  <c r="I90" i="29" a="1"/>
  <c r="I90" i="29" s="1"/>
  <c r="A124" i="29"/>
  <c r="I89" i="29" a="1"/>
  <c r="I89" i="29" s="1"/>
  <c r="A103" i="11"/>
  <c r="N75" i="11" a="1"/>
  <c r="N75" i="11" s="1"/>
  <c r="I57" i="11" a="1"/>
  <c r="I57" i="11" s="1"/>
  <c r="I59" i="11" a="1"/>
  <c r="I59" i="11" s="1"/>
  <c r="I55" i="11" a="1"/>
  <c r="I55" i="11" s="1"/>
  <c r="I87" i="11" a="1"/>
  <c r="I87" i="11" s="1"/>
  <c r="N87" i="11" a="1"/>
  <c r="N87" i="11" s="1"/>
  <c r="I67" i="11" a="1"/>
  <c r="I67" i="11" s="1"/>
  <c r="I86" i="11" a="1"/>
  <c r="I86" i="11" s="1"/>
  <c r="N42" i="11" a="1"/>
  <c r="N42" i="11" s="1"/>
  <c r="I88" i="11" a="1"/>
  <c r="I88" i="11" s="1"/>
  <c r="N50" i="11" a="1"/>
  <c r="N50" i="11" s="1"/>
  <c r="N43" i="11" a="1"/>
  <c r="N43" i="11" s="1"/>
  <c r="A106" i="11"/>
  <c r="A118" i="11"/>
  <c r="A105" i="11"/>
  <c r="N67" i="11" a="1"/>
  <c r="N67" i="11" s="1"/>
  <c r="N87" i="29" a="1"/>
  <c r="N87" i="29" s="1"/>
  <c r="N98" i="29" a="1"/>
  <c r="N98" i="29" s="1"/>
  <c r="N101" i="29" a="1"/>
  <c r="N101" i="29" s="1"/>
  <c r="N90" i="29" a="1"/>
  <c r="N90" i="29" s="1"/>
  <c r="A127" i="29"/>
  <c r="A109" i="29"/>
  <c r="I101" i="29" a="1"/>
  <c r="I101" i="29" s="1"/>
  <c r="A120" i="29"/>
  <c r="I99" i="29" a="1"/>
  <c r="I99" i="29" s="1"/>
  <c r="I82" i="29" a="1"/>
  <c r="I82" i="29" s="1"/>
  <c r="I100" i="29" a="1"/>
  <c r="I100" i="29" s="1"/>
  <c r="I81" i="29" a="1"/>
  <c r="I81" i="29" s="1"/>
  <c r="I51" i="11" a="1"/>
  <c r="I51" i="11" s="1"/>
  <c r="I48" i="11" a="1"/>
  <c r="I48" i="11" s="1"/>
  <c r="N64" i="11" a="1"/>
  <c r="N64" i="11" s="1"/>
  <c r="N78" i="11" a="1"/>
  <c r="N78" i="11" s="1"/>
  <c r="I90" i="11" a="1"/>
  <c r="I90" i="11" s="1"/>
  <c r="N76" i="11" a="1"/>
  <c r="N76" i="11" s="1"/>
  <c r="N90" i="11" a="1"/>
  <c r="N90" i="11" s="1"/>
  <c r="I71" i="11" a="1"/>
  <c r="I71" i="11" s="1"/>
  <c r="I79" i="11" a="1"/>
  <c r="I79" i="11" s="1"/>
  <c r="N60" i="11" a="1"/>
  <c r="N60" i="11" s="1"/>
  <c r="N61" i="11" a="1"/>
  <c r="N61" i="11" s="1"/>
  <c r="N48" i="11" a="1"/>
  <c r="N48" i="11" s="1"/>
  <c r="N88" i="29" a="1"/>
  <c r="N88" i="29" s="1"/>
  <c r="N99" i="29" a="1"/>
  <c r="N99" i="29" s="1"/>
  <c r="N81" i="29" a="1"/>
  <c r="N81" i="29" s="1"/>
  <c r="N95" i="29" a="1"/>
  <c r="N95" i="29" s="1"/>
  <c r="N84" i="29" a="1"/>
  <c r="N84" i="29" s="1"/>
  <c r="I85" i="29" a="1"/>
  <c r="I85" i="29" s="1"/>
  <c r="I77" i="29" a="1"/>
  <c r="I77" i="29" s="1"/>
  <c r="A123" i="29"/>
  <c r="I83" i="29" a="1"/>
  <c r="I83" i="29" s="1"/>
  <c r="I74" i="29" a="1"/>
  <c r="I74" i="29" s="1"/>
  <c r="I73" i="29" a="1"/>
  <c r="I73" i="29" s="1"/>
  <c r="N77" i="11" a="1"/>
  <c r="N77" i="11" s="1"/>
  <c r="I63" i="11" a="1"/>
  <c r="I63" i="11" s="1"/>
  <c r="N79" i="11" a="1"/>
  <c r="N79" i="11" s="1"/>
  <c r="I61" i="11" a="1"/>
  <c r="I61" i="11" s="1"/>
  <c r="N89" i="11" a="1"/>
  <c r="N89" i="11" s="1"/>
  <c r="I73" i="11" a="1"/>
  <c r="I73" i="11" s="1"/>
  <c r="I83" i="11" a="1"/>
  <c r="I83" i="11" s="1"/>
  <c r="N51" i="11" a="1"/>
  <c r="N51" i="11" s="1"/>
  <c r="I69" i="11" a="1"/>
  <c r="I69" i="11" s="1"/>
  <c r="N65" i="11" a="1"/>
  <c r="N65" i="11" s="1"/>
  <c r="I54" i="11" a="1"/>
  <c r="I54" i="11" s="1"/>
  <c r="N62" i="11" a="1"/>
  <c r="N62" i="11" s="1"/>
  <c r="N93" i="29" a="1"/>
  <c r="N93" i="29" s="1"/>
  <c r="N86" i="29" a="1"/>
  <c r="N86" i="29" s="1"/>
  <c r="N82" i="29" a="1"/>
  <c r="N82" i="29" s="1"/>
  <c r="N89" i="29" a="1"/>
  <c r="N89" i="29" s="1"/>
  <c r="N103" i="29" a="1"/>
  <c r="N103" i="29" s="1"/>
  <c r="N78" i="29" a="1"/>
  <c r="N78" i="29" s="1"/>
  <c r="I102" i="29" a="1"/>
  <c r="I102" i="29" s="1"/>
  <c r="I94" i="29" a="1"/>
  <c r="I94" i="29" s="1"/>
  <c r="I80" i="29" a="1"/>
  <c r="I80" i="29" s="1"/>
  <c r="I103" i="29" a="1"/>
  <c r="I103" i="29" s="1"/>
  <c r="I76" i="29" a="1"/>
  <c r="I76" i="29" s="1"/>
  <c r="A130" i="29"/>
  <c r="A129" i="29"/>
  <c r="I46" i="11" a="1"/>
  <c r="I46" i="11" s="1"/>
  <c r="N49" i="11" a="1"/>
  <c r="N49" i="11" s="1"/>
  <c r="N74" i="11" a="1"/>
  <c r="N74" i="11" s="1"/>
  <c r="N82" i="11" a="1"/>
  <c r="N82" i="11" s="1"/>
  <c r="N86" i="11" a="1"/>
  <c r="N86" i="11" s="1"/>
  <c r="I77" i="11" a="1"/>
  <c r="I77" i="11" s="1"/>
  <c r="I75" i="11" a="1"/>
  <c r="I75" i="11" s="1"/>
  <c r="N58" i="11" a="1"/>
  <c r="N58" i="11" s="1"/>
  <c r="I47" i="11" a="1"/>
  <c r="I47" i="11" s="1"/>
  <c r="A116" i="11"/>
  <c r="N56" i="11" a="1"/>
  <c r="N56" i="11" s="1"/>
  <c r="I45" i="11" a="1"/>
  <c r="I45" i="11" s="1"/>
  <c r="N80" i="29" a="1"/>
  <c r="N80" i="29" s="1"/>
  <c r="N104" i="29" a="1"/>
  <c r="N104" i="29" s="1"/>
  <c r="N83" i="29" a="1"/>
  <c r="N83" i="29" s="1"/>
  <c r="N97" i="29" a="1"/>
  <c r="N97" i="29" s="1"/>
  <c r="A117" i="29"/>
  <c r="I104" i="29" a="1"/>
  <c r="I104" i="29" s="1"/>
  <c r="I95" i="29" a="1"/>
  <c r="I95" i="29" s="1"/>
  <c r="I87" i="29" a="1"/>
  <c r="I87" i="29" s="1"/>
  <c r="A132" i="29"/>
  <c r="I91" i="29" a="1"/>
  <c r="I91" i="29" s="1"/>
  <c r="A116" i="29"/>
  <c r="A121" i="29"/>
  <c r="I50" i="11" a="1"/>
  <c r="I50" i="11" s="1"/>
  <c r="I76" i="11" a="1"/>
  <c r="I76" i="11" s="1"/>
  <c r="N81" i="11" a="1"/>
  <c r="N81" i="11" s="1"/>
  <c r="I62" i="11" a="1"/>
  <c r="I62" i="11" s="1"/>
  <c r="I64" i="11" a="1"/>
  <c r="I64" i="11" s="1"/>
  <c r="I60" i="11" a="1"/>
  <c r="I60" i="11" s="1"/>
  <c r="A92" i="11"/>
  <c r="A100" i="11"/>
  <c r="N45" i="11" a="1"/>
  <c r="N45" i="11" s="1"/>
  <c r="N55" i="11" a="1"/>
  <c r="N55" i="11" s="1"/>
  <c r="N46" i="11" a="1"/>
  <c r="N46" i="11" s="1"/>
  <c r="N88" i="11" a="1"/>
  <c r="N88" i="11" s="1"/>
  <c r="N54" i="11" a="1"/>
  <c r="N54" i="11" s="1"/>
  <c r="A107" i="11"/>
  <c r="N69" i="11" a="1"/>
  <c r="N69" i="11" s="1"/>
  <c r="M19" i="69"/>
  <c r="H18" i="73"/>
  <c r="I18" i="73" s="1"/>
  <c r="F18" i="73" s="1"/>
  <c r="G19" i="73" s="1"/>
  <c r="L18" i="73"/>
  <c r="H19" i="71"/>
  <c r="I19" i="71" s="1"/>
  <c r="F19" i="71" s="1"/>
  <c r="G20" i="71" s="1"/>
  <c r="G18" i="68"/>
  <c r="G18" i="72"/>
  <c r="G18" i="70"/>
  <c r="M18" i="72"/>
  <c r="M18" i="68"/>
  <c r="C23" i="14"/>
  <c r="B23" i="14"/>
  <c r="D24" i="33"/>
  <c r="C24" i="33"/>
  <c r="B24" i="33"/>
  <c r="H19" i="69"/>
  <c r="I19" i="69" s="1"/>
  <c r="F19" i="69" s="1"/>
  <c r="F5" i="14"/>
  <c r="J14" i="14" s="1"/>
  <c r="X10" i="11"/>
  <c r="Y10" i="11"/>
  <c r="T10" i="11"/>
  <c r="S10" i="11"/>
  <c r="N10" i="11"/>
  <c r="O10" i="11"/>
  <c r="N9" i="29"/>
  <c r="O9" i="29"/>
  <c r="J9" i="29"/>
  <c r="I9" i="29"/>
  <c r="T9" i="29"/>
  <c r="S9" i="29"/>
  <c r="X9" i="29"/>
  <c r="Y9" i="29"/>
  <c r="J10" i="11"/>
  <c r="I10" i="11"/>
  <c r="A24" i="14"/>
  <c r="E23" i="14" a="1"/>
  <c r="E23" i="14" s="1"/>
  <c r="E24" i="33" a="1"/>
  <c r="E24" i="33" s="1"/>
  <c r="A25" i="33"/>
  <c r="E5" i="14"/>
  <c r="J17" i="14" a="1"/>
  <c r="C25" i="33" a="1"/>
  <c r="B25" i="33" a="1"/>
  <c r="C24" i="14" a="1"/>
  <c r="U123" i="72" a="1"/>
  <c r="B24" i="14" a="1"/>
  <c r="H20" i="71" a="1"/>
  <c r="M18" i="73" a="1"/>
  <c r="D25" i="33" a="1"/>
  <c r="H18" i="70" a="1"/>
  <c r="H18" i="68" a="1"/>
  <c r="H18" i="72" a="1"/>
  <c r="N18" i="72" a="1"/>
  <c r="H19" i="73" a="1"/>
  <c r="N18" i="68" a="1"/>
  <c r="J17" i="14" l="1"/>
  <c r="K14" i="14"/>
  <c r="A49" i="11"/>
  <c r="D194" i="27"/>
  <c r="A62" i="11"/>
  <c r="A61" i="11"/>
  <c r="A67" i="11"/>
  <c r="C195" i="27"/>
  <c r="A77" i="29"/>
  <c r="A60" i="11"/>
  <c r="A104" i="29"/>
  <c r="A77" i="11"/>
  <c r="A102" i="29"/>
  <c r="A64" i="11"/>
  <c r="A47" i="11"/>
  <c r="A99" i="29"/>
  <c r="A68" i="11"/>
  <c r="A87" i="29"/>
  <c r="A95" i="29"/>
  <c r="A101" i="29"/>
  <c r="A83" i="11"/>
  <c r="A73" i="11"/>
  <c r="A75" i="11"/>
  <c r="A85" i="29"/>
  <c r="A96" i="29"/>
  <c r="A44" i="11"/>
  <c r="A63" i="11"/>
  <c r="A87" i="11"/>
  <c r="A91" i="29"/>
  <c r="N72" i="29" a="1"/>
  <c r="N72" i="29" s="1"/>
  <c r="A72" i="29" s="1"/>
  <c r="A106" i="29"/>
  <c r="A76" i="11"/>
  <c r="A50" i="11"/>
  <c r="A92" i="29"/>
  <c r="A72" i="11"/>
  <c r="A100" i="29"/>
  <c r="A57" i="11"/>
  <c r="A103" i="29"/>
  <c r="A71" i="11"/>
  <c r="A85" i="11"/>
  <c r="A90" i="11"/>
  <c r="A80" i="11"/>
  <c r="A84" i="11"/>
  <c r="N50" i="29" a="1"/>
  <c r="N50" i="29" s="1"/>
  <c r="A83" i="29"/>
  <c r="N36" i="29" a="1"/>
  <c r="N36" i="29" s="1"/>
  <c r="A82" i="29"/>
  <c r="A88" i="11"/>
  <c r="I52" i="29" a="1"/>
  <c r="I52" i="29" s="1"/>
  <c r="A98" i="29"/>
  <c r="N69" i="29" a="1"/>
  <c r="N69" i="29" s="1"/>
  <c r="A69" i="29" s="1"/>
  <c r="N60" i="29" a="1"/>
  <c r="N60" i="29" s="1"/>
  <c r="N35" i="29" a="1"/>
  <c r="N35" i="29" s="1"/>
  <c r="A88" i="29"/>
  <c r="N41" i="29" a="1"/>
  <c r="N41" i="29" s="1"/>
  <c r="N40" i="29" a="1"/>
  <c r="N40" i="29" s="1"/>
  <c r="I56" i="29" a="1"/>
  <c r="I56" i="29" s="1"/>
  <c r="N73" i="29" a="1"/>
  <c r="N73" i="29" s="1"/>
  <c r="A73" i="29" s="1"/>
  <c r="A74" i="11"/>
  <c r="A82" i="11"/>
  <c r="A56" i="11"/>
  <c r="N37" i="29" a="1"/>
  <c r="N37" i="29" s="1"/>
  <c r="A42" i="11"/>
  <c r="N52" i="29" a="1"/>
  <c r="N52" i="29" s="1"/>
  <c r="N49" i="29" a="1"/>
  <c r="N49" i="29" s="1"/>
  <c r="N45" i="29" a="1"/>
  <c r="N45" i="29" s="1"/>
  <c r="A46" i="11"/>
  <c r="A54" i="11"/>
  <c r="N38" i="29" a="1"/>
  <c r="N38" i="29" s="1"/>
  <c r="N42" i="29" a="1"/>
  <c r="N42" i="29" s="1"/>
  <c r="A86" i="11"/>
  <c r="A93" i="29"/>
  <c r="N59" i="29" a="1"/>
  <c r="N59" i="29" s="1"/>
  <c r="A81" i="11"/>
  <c r="I59" i="29" a="1"/>
  <c r="I59" i="29" s="1"/>
  <c r="N54" i="29" a="1"/>
  <c r="N54" i="29" s="1"/>
  <c r="I53" i="29" a="1"/>
  <c r="I53" i="29" s="1"/>
  <c r="N46" i="29" a="1"/>
  <c r="N46" i="29" s="1"/>
  <c r="A80" i="29"/>
  <c r="N64" i="29" a="1"/>
  <c r="N64" i="29" s="1"/>
  <c r="N61" i="29" a="1"/>
  <c r="N61" i="29" s="1"/>
  <c r="A89" i="29"/>
  <c r="N62" i="29" a="1"/>
  <c r="N62" i="29" s="1"/>
  <c r="A43" i="11"/>
  <c r="A89" i="11"/>
  <c r="A84" i="29"/>
  <c r="N70" i="29" a="1"/>
  <c r="N70" i="29" s="1"/>
  <c r="A70" i="29" s="1"/>
  <c r="N39" i="29" a="1"/>
  <c r="N39" i="29" s="1"/>
  <c r="I63" i="29" a="1"/>
  <c r="I63" i="29" s="1"/>
  <c r="I65" i="29" a="1"/>
  <c r="I65" i="29" s="1"/>
  <c r="I58" i="29" a="1"/>
  <c r="I58" i="29" s="1"/>
  <c r="N68" i="29" a="1"/>
  <c r="N68" i="29" s="1"/>
  <c r="A68" i="29" s="1"/>
  <c r="A94" i="29"/>
  <c r="N74" i="29" a="1"/>
  <c r="N74" i="29" s="1"/>
  <c r="A74" i="29" s="1"/>
  <c r="A69" i="11"/>
  <c r="N47" i="29" a="1"/>
  <c r="N47" i="29" s="1"/>
  <c r="A48" i="11"/>
  <c r="N67" i="29" a="1"/>
  <c r="N67" i="29" s="1"/>
  <c r="A67" i="29" s="1"/>
  <c r="I61" i="29" a="1"/>
  <c r="I61" i="29" s="1"/>
  <c r="N75" i="29" a="1"/>
  <c r="N75" i="29" s="1"/>
  <c r="A75" i="29" s="1"/>
  <c r="A65" i="11"/>
  <c r="I64" i="29" a="1"/>
  <c r="I64" i="29" s="1"/>
  <c r="N44" i="29" a="1"/>
  <c r="N44" i="29" s="1"/>
  <c r="A66" i="11"/>
  <c r="A105" i="29"/>
  <c r="N71" i="29" a="1"/>
  <c r="N71" i="29" s="1"/>
  <c r="A71" i="29" s="1"/>
  <c r="N66" i="29" a="1"/>
  <c r="N66" i="29" s="1"/>
  <c r="I66" i="29" a="1"/>
  <c r="I66" i="29" s="1"/>
  <c r="A79" i="11"/>
  <c r="A51" i="11"/>
  <c r="N53" i="29" a="1"/>
  <c r="N53" i="29" s="1"/>
  <c r="A90" i="29"/>
  <c r="A86" i="29"/>
  <c r="N57" i="29" a="1"/>
  <c r="N57" i="29" s="1"/>
  <c r="A58" i="11"/>
  <c r="A78" i="29"/>
  <c r="A79" i="29"/>
  <c r="N51" i="29" a="1"/>
  <c r="N51" i="29" s="1"/>
  <c r="N43" i="29" a="1"/>
  <c r="N43" i="29" s="1"/>
  <c r="I57" i="29" a="1"/>
  <c r="I57" i="29" s="1"/>
  <c r="N34" i="29" a="1"/>
  <c r="N34" i="29" s="1"/>
  <c r="I60" i="29" a="1"/>
  <c r="I60" i="29" s="1"/>
  <c r="A81" i="29"/>
  <c r="A55" i="11"/>
  <c r="A78" i="11"/>
  <c r="A97" i="29"/>
  <c r="I54" i="29" a="1"/>
  <c r="I54" i="29" s="1"/>
  <c r="N65" i="29" a="1"/>
  <c r="N65" i="29" s="1"/>
  <c r="I55" i="29" a="1"/>
  <c r="I55" i="29" s="1"/>
  <c r="A52" i="11"/>
  <c r="A45" i="11"/>
  <c r="N55" i="29" a="1"/>
  <c r="N55" i="29" s="1"/>
  <c r="I62" i="29" a="1"/>
  <c r="I62" i="29" s="1"/>
  <c r="N58" i="29" a="1"/>
  <c r="N58" i="29" s="1"/>
  <c r="A59" i="11"/>
  <c r="N48" i="29" a="1"/>
  <c r="N48" i="29" s="1"/>
  <c r="A53" i="11"/>
  <c r="N63" i="29" a="1"/>
  <c r="N63" i="29" s="1"/>
  <c r="N76" i="29" a="1"/>
  <c r="N76" i="29" s="1"/>
  <c r="A76" i="29" s="1"/>
  <c r="N56" i="29" a="1"/>
  <c r="N56" i="29" s="1"/>
  <c r="N19" i="69"/>
  <c r="K19" i="69" s="1"/>
  <c r="M18" i="73"/>
  <c r="H19" i="73"/>
  <c r="I19" i="73" s="1"/>
  <c r="F19" i="73" s="1"/>
  <c r="G20" i="73" s="1"/>
  <c r="N32" i="29" a="1"/>
  <c r="N32" i="29" s="1"/>
  <c r="H18" i="68"/>
  <c r="I18" i="68" s="1"/>
  <c r="F18" i="68" s="1"/>
  <c r="G19" i="68" s="1"/>
  <c r="N18" i="72"/>
  <c r="H18" i="70"/>
  <c r="I18" i="70" s="1"/>
  <c r="F18" i="70" s="1"/>
  <c r="G19" i="70" s="1"/>
  <c r="N18" i="68"/>
  <c r="O18" i="68" s="1"/>
  <c r="L18" i="68" s="1"/>
  <c r="M19" i="68" s="1"/>
  <c r="H20" i="71"/>
  <c r="I20" i="71" s="1"/>
  <c r="F20" i="71" s="1"/>
  <c r="G21" i="71" s="1"/>
  <c r="H18" i="72"/>
  <c r="I18" i="72" s="1"/>
  <c r="F18" i="72" s="1"/>
  <c r="C25" i="33"/>
  <c r="D25" i="33"/>
  <c r="B25" i="33"/>
  <c r="C24" i="14"/>
  <c r="B24" i="14"/>
  <c r="U123" i="72"/>
  <c r="V123" i="72" s="1"/>
  <c r="G20" i="69"/>
  <c r="Y11" i="11"/>
  <c r="X11" i="11"/>
  <c r="T11" i="11"/>
  <c r="S11" i="11"/>
  <c r="O11" i="11"/>
  <c r="N11" i="11"/>
  <c r="X10" i="29"/>
  <c r="Y10" i="29"/>
  <c r="T10" i="29"/>
  <c r="S10" i="29"/>
  <c r="J10" i="29"/>
  <c r="I10" i="29"/>
  <c r="N10" i="29"/>
  <c r="O10" i="29"/>
  <c r="I11" i="11"/>
  <c r="J11" i="11"/>
  <c r="I41" i="11" a="1"/>
  <c r="I41" i="11" s="1"/>
  <c r="A25" i="14"/>
  <c r="E24" i="14" a="1"/>
  <c r="E24" i="14" s="1"/>
  <c r="E25" i="33" a="1"/>
  <c r="E25" i="33" s="1"/>
  <c r="A26" i="33"/>
  <c r="C26" i="33" a="1"/>
  <c r="D26" i="33" a="1"/>
  <c r="B25" i="14" a="1"/>
  <c r="H19" i="68" a="1"/>
  <c r="B26" i="33" a="1"/>
  <c r="C25" i="14" a="1"/>
  <c r="H20" i="69" a="1"/>
  <c r="H19" i="70" a="1"/>
  <c r="N19" i="68" a="1"/>
  <c r="H21" i="71" a="1"/>
  <c r="H20" i="73" a="1"/>
  <c r="A60" i="29" l="1"/>
  <c r="C196" i="27"/>
  <c r="C218" i="27" s="1" a="1"/>
  <c r="D195" i="27"/>
  <c r="I39" i="29" a="1"/>
  <c r="I39" i="29" s="1"/>
  <c r="A39" i="29" s="1"/>
  <c r="A66" i="29"/>
  <c r="A56" i="29"/>
  <c r="A62" i="29"/>
  <c r="A63" i="29"/>
  <c r="A61" i="29"/>
  <c r="A64" i="29"/>
  <c r="I34" i="29" a="1"/>
  <c r="I34" i="29" s="1"/>
  <c r="A34" i="29" s="1"/>
  <c r="A57" i="29"/>
  <c r="X41" i="11" a="1"/>
  <c r="X41" i="11" s="1"/>
  <c r="I51" i="29" a="1"/>
  <c r="I51" i="29" s="1"/>
  <c r="A51" i="29" s="1"/>
  <c r="I42" i="29" a="1"/>
  <c r="I42" i="29" s="1"/>
  <c r="A42" i="29" s="1"/>
  <c r="I48" i="29" a="1"/>
  <c r="I48" i="29" s="1"/>
  <c r="A48" i="29" s="1"/>
  <c r="I38" i="29" a="1"/>
  <c r="I38" i="29" s="1"/>
  <c r="A38" i="29" s="1"/>
  <c r="I36" i="29" a="1"/>
  <c r="I36" i="29" s="1"/>
  <c r="A36" i="29" s="1"/>
  <c r="A59" i="29"/>
  <c r="I49" i="29" a="1"/>
  <c r="I49" i="29" s="1"/>
  <c r="A49" i="29" s="1"/>
  <c r="A58" i="29"/>
  <c r="I41" i="29" a="1"/>
  <c r="I41" i="29" s="1"/>
  <c r="A41" i="29" s="1"/>
  <c r="I37" i="29" a="1"/>
  <c r="I37" i="29" s="1"/>
  <c r="A37" i="29" s="1"/>
  <c r="I47" i="29" a="1"/>
  <c r="I47" i="29" s="1"/>
  <c r="A47" i="29" s="1"/>
  <c r="A55" i="29"/>
  <c r="I33" i="29" a="1"/>
  <c r="I33" i="29" s="1"/>
  <c r="A33" i="29" s="1"/>
  <c r="A65" i="29"/>
  <c r="I40" i="29" a="1"/>
  <c r="I40" i="29" s="1"/>
  <c r="A40" i="29" s="1"/>
  <c r="I44" i="29" a="1"/>
  <c r="I44" i="29" s="1"/>
  <c r="A44" i="29" s="1"/>
  <c r="I46" i="29" a="1"/>
  <c r="I46" i="29" s="1"/>
  <c r="A46" i="29" s="1"/>
  <c r="A54" i="29"/>
  <c r="I32" i="29" a="1"/>
  <c r="I32" i="29" s="1"/>
  <c r="A53" i="29"/>
  <c r="I43" i="29" a="1"/>
  <c r="I43" i="29" s="1"/>
  <c r="A43" i="29" s="1"/>
  <c r="I50" i="29" a="1"/>
  <c r="I50" i="29" s="1"/>
  <c r="A50" i="29" s="1"/>
  <c r="I45" i="29" a="1"/>
  <c r="I45" i="29" s="1"/>
  <c r="A45" i="29" s="1"/>
  <c r="I35" i="29" a="1"/>
  <c r="I35" i="29" s="1"/>
  <c r="A35" i="29" s="1"/>
  <c r="A52" i="29"/>
  <c r="N18" i="73"/>
  <c r="K18" i="73" s="1"/>
  <c r="L20" i="69"/>
  <c r="H20" i="73"/>
  <c r="I20" i="73" s="1"/>
  <c r="F20" i="73" s="1"/>
  <c r="G21" i="73" s="1"/>
  <c r="O18" i="72"/>
  <c r="L18" i="72" s="1"/>
  <c r="N19" i="68"/>
  <c r="O19" i="68" s="1"/>
  <c r="L19" i="68" s="1"/>
  <c r="M20" i="68" s="1"/>
  <c r="H19" i="68"/>
  <c r="I19" i="68" s="1"/>
  <c r="F19" i="68" s="1"/>
  <c r="G20" i="68" s="1"/>
  <c r="H19" i="70"/>
  <c r="I19" i="70" s="1"/>
  <c r="F19" i="70" s="1"/>
  <c r="G20" i="70" s="1"/>
  <c r="H21" i="71"/>
  <c r="I21" i="71" s="1"/>
  <c r="F21" i="71" s="1"/>
  <c r="G22" i="71" s="1"/>
  <c r="G19" i="72"/>
  <c r="D26" i="33"/>
  <c r="C26" i="33"/>
  <c r="B26" i="33"/>
  <c r="B25" i="14"/>
  <c r="C25" i="14"/>
  <c r="H20" i="69"/>
  <c r="S123" i="72"/>
  <c r="T124" i="72" s="1"/>
  <c r="N11" i="29"/>
  <c r="O11" i="29"/>
  <c r="J11" i="29"/>
  <c r="I11" i="29"/>
  <c r="T11" i="29"/>
  <c r="S11" i="29"/>
  <c r="S32" i="29" s="1" a="1"/>
  <c r="S32" i="29" s="1"/>
  <c r="Y11" i="29"/>
  <c r="X11" i="29"/>
  <c r="X32" i="29" s="1" a="1"/>
  <c r="X32" i="29" s="1"/>
  <c r="A26" i="14"/>
  <c r="E25" i="14" a="1"/>
  <c r="E25" i="14" s="1"/>
  <c r="E26" i="33" a="1"/>
  <c r="E26" i="33" s="1"/>
  <c r="A27" i="33"/>
  <c r="C27" i="33" a="1"/>
  <c r="B26" i="14" a="1"/>
  <c r="B27" i="33" a="1"/>
  <c r="M20" i="69" a="1"/>
  <c r="H21" i="73" a="1"/>
  <c r="C26" i="14" a="1"/>
  <c r="D27" i="33" a="1"/>
  <c r="N20" i="68" a="1"/>
  <c r="H20" i="68" a="1"/>
  <c r="H20" i="70" a="1"/>
  <c r="H19" i="72" a="1"/>
  <c r="H22" i="71" a="1"/>
  <c r="C218" i="27" l="1"/>
  <c r="A41" i="11"/>
  <c r="D221" i="27" s="1"/>
  <c r="M219" i="27"/>
  <c r="M220" i="27"/>
  <c r="M221" i="27"/>
  <c r="M243" i="27" s="1" a="1"/>
  <c r="M243" i="27" s="1"/>
  <c r="J219" i="27"/>
  <c r="J221" i="27"/>
  <c r="J220" i="27"/>
  <c r="J243" i="27" s="1" a="1"/>
  <c r="J243" i="27" s="1"/>
  <c r="G219" i="27"/>
  <c r="G220" i="27"/>
  <c r="G221" i="27"/>
  <c r="G218" i="27"/>
  <c r="M218" i="27"/>
  <c r="D196" i="27"/>
  <c r="C230" i="27" s="1" a="1"/>
  <c r="D235" i="27" s="1"/>
  <c r="F230" i="27" a="1"/>
  <c r="I230" i="27" a="1"/>
  <c r="L230" i="27" a="1"/>
  <c r="J218" i="27"/>
  <c r="D219" i="27"/>
  <c r="D220" i="27"/>
  <c r="A32" i="29"/>
  <c r="L19" i="73"/>
  <c r="M20" i="69"/>
  <c r="H21" i="73"/>
  <c r="I21" i="73" s="1"/>
  <c r="F21" i="73" s="1"/>
  <c r="G22" i="73" s="1"/>
  <c r="M19" i="72"/>
  <c r="H22" i="71"/>
  <c r="I22" i="71" s="1"/>
  <c r="F22" i="71" s="1"/>
  <c r="G23" i="71" s="1"/>
  <c r="H19" i="72"/>
  <c r="I19" i="72" s="1"/>
  <c r="F19" i="72" s="1"/>
  <c r="H20" i="70"/>
  <c r="I20" i="70" s="1"/>
  <c r="F20" i="70" s="1"/>
  <c r="G21" i="70" s="1"/>
  <c r="H20" i="68"/>
  <c r="I20" i="68" s="1"/>
  <c r="F20" i="68" s="1"/>
  <c r="G21" i="68" s="1"/>
  <c r="N20" i="68"/>
  <c r="O20" i="68" s="1"/>
  <c r="L20" i="68" s="1"/>
  <c r="M21" i="68" s="1"/>
  <c r="C26" i="14"/>
  <c r="B26" i="14"/>
  <c r="C27" i="33"/>
  <c r="D27" i="33"/>
  <c r="B27" i="33"/>
  <c r="I20" i="69"/>
  <c r="F20" i="69" s="1"/>
  <c r="G16" i="14"/>
  <c r="L16" i="14"/>
  <c r="M17" i="14" s="1"/>
  <c r="F16" i="14"/>
  <c r="G17" i="14" s="1"/>
  <c r="A27" i="14"/>
  <c r="E26" i="14" a="1"/>
  <c r="E26" i="14" s="1"/>
  <c r="E27" i="33" a="1"/>
  <c r="E27" i="33" s="1"/>
  <c r="A28" i="33"/>
  <c r="C27" i="14" a="1"/>
  <c r="N19" i="72" a="1"/>
  <c r="C28" i="33" a="1"/>
  <c r="D28" i="33" a="1"/>
  <c r="B27" i="14" a="1"/>
  <c r="U17" i="14" a="1"/>
  <c r="N17" i="14" a="1"/>
  <c r="M19" i="73" a="1"/>
  <c r="B28" i="33" a="1"/>
  <c r="H23" i="71" a="1"/>
  <c r="H21" i="70" a="1"/>
  <c r="H21" i="68" a="1"/>
  <c r="U124" i="72" a="1"/>
  <c r="H17" i="14" a="1"/>
  <c r="N21" i="68" a="1"/>
  <c r="H22" i="73" a="1"/>
  <c r="G243" i="27" l="1" a="1"/>
  <c r="G243" i="27" s="1"/>
  <c r="M235" i="27"/>
  <c r="M234" i="27"/>
  <c r="M233" i="27"/>
  <c r="M232" i="27"/>
  <c r="M231" i="27"/>
  <c r="J233" i="27"/>
  <c r="J232" i="27"/>
  <c r="J231" i="27"/>
  <c r="G234" i="27"/>
  <c r="G233" i="27"/>
  <c r="G232" i="27"/>
  <c r="G231" i="27"/>
  <c r="L230" i="27"/>
  <c r="M230" i="27" s="1"/>
  <c r="I230" i="27"/>
  <c r="J230" i="27" s="1"/>
  <c r="F230" i="27"/>
  <c r="G230" i="27" s="1"/>
  <c r="D231" i="27"/>
  <c r="D232" i="27"/>
  <c r="D233" i="27"/>
  <c r="D234" i="27"/>
  <c r="D218" i="27"/>
  <c r="D243" i="27" s="1" a="1"/>
  <c r="D243" i="27" s="1"/>
  <c r="C230" i="27"/>
  <c r="D230" i="27" s="1"/>
  <c r="M19" i="73"/>
  <c r="N20" i="69"/>
  <c r="K20" i="69" s="1"/>
  <c r="H22" i="73"/>
  <c r="I22" i="73" s="1"/>
  <c r="F22" i="73" s="1"/>
  <c r="G23" i="73" s="1"/>
  <c r="N19" i="72"/>
  <c r="H21" i="68"/>
  <c r="I21" i="68" s="1"/>
  <c r="F21" i="68" s="1"/>
  <c r="G22" i="68" s="1"/>
  <c r="H21" i="70"/>
  <c r="I21" i="70" s="1"/>
  <c r="F21" i="70" s="1"/>
  <c r="G22" i="70" s="1"/>
  <c r="H23" i="71"/>
  <c r="I23" i="71" s="1"/>
  <c r="F23" i="71" s="1"/>
  <c r="G24" i="71" s="1"/>
  <c r="N21" i="68"/>
  <c r="O21" i="68" s="1"/>
  <c r="L21" i="68" s="1"/>
  <c r="M22" i="68" s="1"/>
  <c r="G20" i="72"/>
  <c r="B27" i="14"/>
  <c r="C27" i="14"/>
  <c r="D28" i="33"/>
  <c r="C28" i="33"/>
  <c r="B28" i="33"/>
  <c r="N17" i="14"/>
  <c r="H17" i="14"/>
  <c r="U17" i="14"/>
  <c r="V17" i="14" s="1"/>
  <c r="S17" i="14" s="1"/>
  <c r="T18" i="14" s="1"/>
  <c r="U124" i="72"/>
  <c r="V124" i="72" s="1"/>
  <c r="G21" i="69"/>
  <c r="A28" i="14"/>
  <c r="E27" i="14" a="1"/>
  <c r="E27" i="14" s="1"/>
  <c r="E28" i="33" a="1"/>
  <c r="E28" i="33" s="1"/>
  <c r="A29" i="33"/>
  <c r="U18" i="14" a="1"/>
  <c r="H22" i="68" a="1"/>
  <c r="H20" i="72" a="1"/>
  <c r="D29" i="33" a="1"/>
  <c r="B29" i="33" a="1"/>
  <c r="C28" i="14" a="1"/>
  <c r="B28" i="14" a="1"/>
  <c r="C29" i="33" a="1"/>
  <c r="H23" i="73" a="1"/>
  <c r="H22" i="70" a="1"/>
  <c r="H24" i="71" a="1"/>
  <c r="H21" i="69" a="1"/>
  <c r="N22" i="68" a="1"/>
  <c r="J244" i="27" l="1" a="1"/>
  <c r="J244" i="27" s="1"/>
  <c r="G244" i="27" a="1"/>
  <c r="G244" i="27" s="1"/>
  <c r="N19" i="73"/>
  <c r="K19" i="73" s="1"/>
  <c r="L21" i="69"/>
  <c r="H23" i="73"/>
  <c r="I23" i="73" s="1"/>
  <c r="F23" i="73" s="1"/>
  <c r="G24" i="73" s="1"/>
  <c r="O19" i="72"/>
  <c r="L19" i="72" s="1"/>
  <c r="H20" i="72"/>
  <c r="I20" i="72" s="1"/>
  <c r="F20" i="72" s="1"/>
  <c r="N22" i="68"/>
  <c r="O22" i="68" s="1"/>
  <c r="L22" i="68" s="1"/>
  <c r="M23" i="68" s="1"/>
  <c r="H24" i="71"/>
  <c r="I24" i="71" s="1"/>
  <c r="F24" i="71" s="1"/>
  <c r="G25" i="71" s="1"/>
  <c r="H22" i="70"/>
  <c r="I22" i="70" s="1"/>
  <c r="F22" i="70" s="1"/>
  <c r="G23" i="70" s="1"/>
  <c r="H22" i="68"/>
  <c r="I22" i="68" s="1"/>
  <c r="F22" i="68" s="1"/>
  <c r="G23" i="68" s="1"/>
  <c r="C28" i="14"/>
  <c r="B28" i="14"/>
  <c r="D29" i="33"/>
  <c r="C29" i="33"/>
  <c r="B29" i="33"/>
  <c r="U18" i="14"/>
  <c r="V18" i="14" s="1"/>
  <c r="S18" i="14" s="1"/>
  <c r="T19" i="14" s="1"/>
  <c r="H21" i="69"/>
  <c r="S124" i="72"/>
  <c r="T125" i="72" s="1"/>
  <c r="A29" i="14"/>
  <c r="E28" i="14" a="1"/>
  <c r="E28" i="14" s="1"/>
  <c r="E29" i="33" a="1"/>
  <c r="E29" i="33" s="1"/>
  <c r="A30" i="33"/>
  <c r="B30" i="33" a="1"/>
  <c r="D30" i="33" a="1"/>
  <c r="M21" i="69" a="1"/>
  <c r="C30" i="33" a="1"/>
  <c r="C29" i="14" a="1"/>
  <c r="H24" i="73" a="1"/>
  <c r="B29" i="14" a="1"/>
  <c r="U19" i="14" a="1"/>
  <c r="N23" i="68" a="1"/>
  <c r="H25" i="71" a="1"/>
  <c r="H23" i="70" a="1"/>
  <c r="H23" i="68" a="1"/>
  <c r="L20" i="73" l="1"/>
  <c r="M21" i="69"/>
  <c r="N21" i="69" s="1"/>
  <c r="K21" i="69" s="1"/>
  <c r="L22" i="69" s="1"/>
  <c r="H24" i="73"/>
  <c r="I24" i="73" s="1"/>
  <c r="F24" i="73" s="1"/>
  <c r="G25" i="73" s="1"/>
  <c r="M20" i="72"/>
  <c r="H23" i="70"/>
  <c r="I23" i="70" s="1"/>
  <c r="F23" i="70" s="1"/>
  <c r="G24" i="70" s="1"/>
  <c r="H25" i="71"/>
  <c r="I25" i="71" s="1"/>
  <c r="F25" i="71" s="1"/>
  <c r="G26" i="71" s="1"/>
  <c r="N23" i="68"/>
  <c r="O23" i="68" s="1"/>
  <c r="L23" i="68" s="1"/>
  <c r="M24" i="68" s="1"/>
  <c r="H23" i="68"/>
  <c r="I23" i="68" s="1"/>
  <c r="F23" i="68" s="1"/>
  <c r="G24" i="68" s="1"/>
  <c r="G21" i="72"/>
  <c r="C29" i="14"/>
  <c r="B29" i="14"/>
  <c r="D30" i="33"/>
  <c r="C30" i="33"/>
  <c r="B30" i="33"/>
  <c r="U19" i="14"/>
  <c r="V19" i="14" s="1"/>
  <c r="S19" i="14" s="1"/>
  <c r="T20" i="14" s="1"/>
  <c r="I21" i="69"/>
  <c r="F21" i="69" s="1"/>
  <c r="A30" i="14"/>
  <c r="E29" i="14" a="1"/>
  <c r="E29" i="14" s="1"/>
  <c r="E30" i="33" a="1"/>
  <c r="E30" i="33" s="1"/>
  <c r="A31" i="33"/>
  <c r="U125" i="72" a="1"/>
  <c r="M20" i="73" a="1"/>
  <c r="H24" i="70" a="1"/>
  <c r="B31" i="33" a="1"/>
  <c r="H21" i="72" a="1"/>
  <c r="B30" i="14" a="1"/>
  <c r="M22" i="69" a="1"/>
  <c r="D31" i="33" a="1"/>
  <c r="C31" i="33" a="1"/>
  <c r="C30" i="14" a="1"/>
  <c r="H25" i="73" a="1"/>
  <c r="H26" i="71" a="1"/>
  <c r="N20" i="72" a="1"/>
  <c r="N24" i="68" a="1"/>
  <c r="H24" i="68" a="1"/>
  <c r="M20" i="73" l="1"/>
  <c r="M22" i="69"/>
  <c r="N22" i="69" s="1"/>
  <c r="H25" i="73"/>
  <c r="I25" i="73" s="1"/>
  <c r="F25" i="73" s="1"/>
  <c r="G26" i="73" s="1"/>
  <c r="N20" i="72"/>
  <c r="H26" i="71"/>
  <c r="I26" i="71" s="1"/>
  <c r="F26" i="71" s="1"/>
  <c r="G27" i="71" s="1"/>
  <c r="H21" i="72"/>
  <c r="I21" i="72" s="1"/>
  <c r="F21" i="72" s="1"/>
  <c r="H24" i="68"/>
  <c r="I24" i="68" s="1"/>
  <c r="F24" i="68" s="1"/>
  <c r="G25" i="68" s="1"/>
  <c r="N24" i="68"/>
  <c r="O24" i="68" s="1"/>
  <c r="L24" i="68" s="1"/>
  <c r="M25" i="68" s="1"/>
  <c r="H24" i="70"/>
  <c r="I24" i="70" s="1"/>
  <c r="F24" i="70" s="1"/>
  <c r="G25" i="70" s="1"/>
  <c r="B30" i="14"/>
  <c r="C30" i="14"/>
  <c r="C31" i="33"/>
  <c r="D31" i="33"/>
  <c r="B31" i="33"/>
  <c r="U125" i="72"/>
  <c r="V125" i="72" s="1"/>
  <c r="G22" i="69"/>
  <c r="A31" i="14"/>
  <c r="E30" i="14" a="1"/>
  <c r="E30" i="14" s="1"/>
  <c r="E31" i="33" a="1"/>
  <c r="E31" i="33" s="1"/>
  <c r="A32" i="33"/>
  <c r="U20" i="14" a="1"/>
  <c r="D32" i="33" a="1"/>
  <c r="H22" i="69" a="1"/>
  <c r="N25" i="68" a="1"/>
  <c r="B31" i="14" a="1"/>
  <c r="C32" i="33" a="1"/>
  <c r="C31" i="14" a="1"/>
  <c r="B32" i="33" a="1"/>
  <c r="H26" i="73" a="1"/>
  <c r="H27" i="71" a="1"/>
  <c r="H25" i="68" a="1"/>
  <c r="H25" i="70" a="1"/>
  <c r="N20" i="73" l="1"/>
  <c r="K20" i="73" s="1"/>
  <c r="K22" i="69"/>
  <c r="H26" i="73"/>
  <c r="I26" i="73" s="1"/>
  <c r="F26" i="73" s="1"/>
  <c r="G27" i="73" s="1"/>
  <c r="O20" i="72"/>
  <c r="L20" i="72" s="1"/>
  <c r="N25" i="68"/>
  <c r="O25" i="68" s="1"/>
  <c r="L25" i="68" s="1"/>
  <c r="M26" i="68" s="1"/>
  <c r="H25" i="68"/>
  <c r="I25" i="68" s="1"/>
  <c r="F25" i="68" s="1"/>
  <c r="G26" i="68" s="1"/>
  <c r="H27" i="71"/>
  <c r="I27" i="71" s="1"/>
  <c r="F27" i="71" s="1"/>
  <c r="G28" i="71" s="1"/>
  <c r="H25" i="70"/>
  <c r="I25" i="70" s="1"/>
  <c r="F25" i="70" s="1"/>
  <c r="G26" i="70" s="1"/>
  <c r="G22" i="72"/>
  <c r="C31" i="14"/>
  <c r="B31" i="14"/>
  <c r="C32" i="33"/>
  <c r="D32" i="33"/>
  <c r="B32" i="33"/>
  <c r="H22" i="69"/>
  <c r="U20" i="14"/>
  <c r="V20" i="14" s="1"/>
  <c r="S20" i="14" s="1"/>
  <c r="T21" i="14" s="1"/>
  <c r="S125" i="72"/>
  <c r="T126" i="72" s="1"/>
  <c r="A32" i="14"/>
  <c r="E31" i="14" a="1"/>
  <c r="E31" i="14" s="1"/>
  <c r="E32" i="33" a="1"/>
  <c r="E32" i="33" s="1"/>
  <c r="A33" i="33"/>
  <c r="C33" i="33" a="1"/>
  <c r="B32" i="14" a="1"/>
  <c r="B33" i="33" a="1"/>
  <c r="H26" i="70" a="1"/>
  <c r="D33" i="33" a="1"/>
  <c r="C32" i="14" a="1"/>
  <c r="H27" i="73" a="1"/>
  <c r="N26" i="68" a="1"/>
  <c r="H26" i="68" a="1"/>
  <c r="H28" i="71" a="1"/>
  <c r="H22" i="72" a="1"/>
  <c r="L21" i="73" l="1"/>
  <c r="L23" i="69"/>
  <c r="H27" i="73"/>
  <c r="I27" i="73" s="1"/>
  <c r="F27" i="73" s="1"/>
  <c r="G28" i="73" s="1"/>
  <c r="M21" i="72"/>
  <c r="H22" i="72"/>
  <c r="I22" i="72" s="1"/>
  <c r="F22" i="72" s="1"/>
  <c r="H26" i="70"/>
  <c r="I26" i="70" s="1"/>
  <c r="F26" i="70" s="1"/>
  <c r="G27" i="70" s="1"/>
  <c r="H28" i="71"/>
  <c r="I28" i="71" s="1"/>
  <c r="F28" i="71" s="1"/>
  <c r="G29" i="71" s="1"/>
  <c r="H26" i="68"/>
  <c r="I26" i="68" s="1"/>
  <c r="F26" i="68" s="1"/>
  <c r="G27" i="68" s="1"/>
  <c r="N26" i="68"/>
  <c r="O26" i="68" s="1"/>
  <c r="L26" i="68" s="1"/>
  <c r="M27" i="68" s="1"/>
  <c r="C33" i="33"/>
  <c r="D33" i="33"/>
  <c r="B33" i="33"/>
  <c r="B32" i="14"/>
  <c r="C32" i="14"/>
  <c r="I22" i="69"/>
  <c r="F22" i="69" s="1"/>
  <c r="A33" i="14"/>
  <c r="E32" i="14" a="1"/>
  <c r="E32" i="14" s="1"/>
  <c r="E33" i="33" a="1"/>
  <c r="E33" i="33" s="1"/>
  <c r="A34" i="33"/>
  <c r="C34" i="33" a="1"/>
  <c r="C33" i="14" a="1"/>
  <c r="B34" i="33" a="1"/>
  <c r="M23" i="69" a="1"/>
  <c r="B33" i="14" a="1"/>
  <c r="N21" i="72" a="1"/>
  <c r="U126" i="72" a="1"/>
  <c r="H27" i="68" a="1"/>
  <c r="H28" i="73" a="1"/>
  <c r="H29" i="71" a="1"/>
  <c r="D34" i="33" a="1"/>
  <c r="M21" i="73" a="1"/>
  <c r="H27" i="70" a="1"/>
  <c r="N27" i="68" a="1"/>
  <c r="M21" i="73" l="1"/>
  <c r="M23" i="69"/>
  <c r="H28" i="73"/>
  <c r="I28" i="73" s="1"/>
  <c r="F28" i="73" s="1"/>
  <c r="G29" i="73" s="1"/>
  <c r="N21" i="72"/>
  <c r="N27" i="68"/>
  <c r="O27" i="68" s="1"/>
  <c r="L27" i="68" s="1"/>
  <c r="M28" i="68" s="1"/>
  <c r="H27" i="68"/>
  <c r="I27" i="68" s="1"/>
  <c r="F27" i="68" s="1"/>
  <c r="G28" i="68" s="1"/>
  <c r="H29" i="71"/>
  <c r="I29" i="71" s="1"/>
  <c r="F29" i="71" s="1"/>
  <c r="G30" i="71" s="1"/>
  <c r="H27" i="70"/>
  <c r="I27" i="70" s="1"/>
  <c r="F27" i="70" s="1"/>
  <c r="G28" i="70" s="1"/>
  <c r="G23" i="72"/>
  <c r="D34" i="33"/>
  <c r="C34" i="33"/>
  <c r="B34" i="33"/>
  <c r="B33" i="14"/>
  <c r="C33" i="14"/>
  <c r="U126" i="72"/>
  <c r="V126" i="72" s="1"/>
  <c r="G23" i="69"/>
  <c r="E34" i="33" a="1"/>
  <c r="E34" i="33" s="1"/>
  <c r="A34" i="14"/>
  <c r="E33" i="14" a="1"/>
  <c r="E33" i="14" s="1"/>
  <c r="A35" i="33"/>
  <c r="C35" i="33" a="1"/>
  <c r="H23" i="69" a="1"/>
  <c r="H30" i="71" a="1"/>
  <c r="H28" i="70" a="1"/>
  <c r="B34" i="14" a="1"/>
  <c r="H23" i="72" a="1"/>
  <c r="D35" i="33" a="1"/>
  <c r="U21" i="14" a="1"/>
  <c r="B35" i="33" a="1"/>
  <c r="C34" i="14" a="1"/>
  <c r="H29" i="73" a="1"/>
  <c r="N28" i="68" a="1"/>
  <c r="H28" i="68" a="1"/>
  <c r="N21" i="73" l="1"/>
  <c r="K21" i="73" s="1"/>
  <c r="N23" i="69"/>
  <c r="K23" i="69" s="1"/>
  <c r="H29" i="73"/>
  <c r="I29" i="73" s="1"/>
  <c r="F29" i="73" s="1"/>
  <c r="G30" i="73" s="1"/>
  <c r="O21" i="72"/>
  <c r="L21" i="72" s="1"/>
  <c r="H28" i="70"/>
  <c r="I28" i="70" s="1"/>
  <c r="F28" i="70" s="1"/>
  <c r="G29" i="70" s="1"/>
  <c r="H23" i="72"/>
  <c r="I23" i="72" s="1"/>
  <c r="F23" i="72" s="1"/>
  <c r="H28" i="68"/>
  <c r="I28" i="68" s="1"/>
  <c r="F28" i="68" s="1"/>
  <c r="G29" i="68" s="1"/>
  <c r="H30" i="71"/>
  <c r="I30" i="71" s="1"/>
  <c r="F30" i="71" s="1"/>
  <c r="G31" i="71" s="1"/>
  <c r="N28" i="68"/>
  <c r="O28" i="68" s="1"/>
  <c r="L28" i="68" s="1"/>
  <c r="M29" i="68" s="1"/>
  <c r="C34" i="14"/>
  <c r="B34" i="14"/>
  <c r="B35" i="33"/>
  <c r="D35" i="33"/>
  <c r="C35" i="33"/>
  <c r="H23" i="69"/>
  <c r="U21" i="14"/>
  <c r="V21" i="14" s="1"/>
  <c r="S21" i="14" s="1"/>
  <c r="T22" i="14" s="1"/>
  <c r="S126" i="72"/>
  <c r="T127" i="72" s="1"/>
  <c r="A35" i="14"/>
  <c r="E34" i="14" a="1"/>
  <c r="E34" i="14" s="1"/>
  <c r="E35" i="33" a="1"/>
  <c r="E35" i="33" s="1"/>
  <c r="A36" i="33"/>
  <c r="D36" i="33" a="1"/>
  <c r="N29" i="68" a="1"/>
  <c r="H29" i="68" a="1"/>
  <c r="B36" i="33" a="1"/>
  <c r="C35" i="14" a="1"/>
  <c r="B35" i="14" a="1"/>
  <c r="H31" i="71" a="1"/>
  <c r="C36" i="33" a="1"/>
  <c r="H30" i="73" a="1"/>
  <c r="H29" i="70" a="1"/>
  <c r="L22" i="73" l="1"/>
  <c r="L24" i="69"/>
  <c r="H30" i="73"/>
  <c r="I30" i="73" s="1"/>
  <c r="F30" i="73" s="1"/>
  <c r="G31" i="73" s="1"/>
  <c r="M22" i="72"/>
  <c r="N29" i="68"/>
  <c r="O29" i="68" s="1"/>
  <c r="L29" i="68" s="1"/>
  <c r="M30" i="68" s="1"/>
  <c r="H31" i="71"/>
  <c r="I31" i="71" s="1"/>
  <c r="F31" i="71" s="1"/>
  <c r="G32" i="71" s="1"/>
  <c r="H29" i="68"/>
  <c r="I29" i="68" s="1"/>
  <c r="F29" i="68" s="1"/>
  <c r="G30" i="68" s="1"/>
  <c r="H29" i="70"/>
  <c r="I29" i="70" s="1"/>
  <c r="F29" i="70" s="1"/>
  <c r="G30" i="70" s="1"/>
  <c r="G24" i="72"/>
  <c r="C36" i="33"/>
  <c r="D36" i="33"/>
  <c r="B36" i="33"/>
  <c r="C35" i="14"/>
  <c r="B35" i="14"/>
  <c r="I23" i="69"/>
  <c r="F23" i="69" s="1"/>
  <c r="A36" i="14"/>
  <c r="E35" i="14" a="1"/>
  <c r="E35" i="14" s="1"/>
  <c r="E36" i="33" a="1"/>
  <c r="E36" i="33" s="1"/>
  <c r="A37" i="33"/>
  <c r="D37" i="33" a="1"/>
  <c r="M22" i="73" a="1"/>
  <c r="U127" i="72" a="1"/>
  <c r="B37" i="33" a="1"/>
  <c r="B36" i="14" a="1"/>
  <c r="H30" i="70" a="1"/>
  <c r="H30" i="68" a="1"/>
  <c r="C37" i="33" a="1"/>
  <c r="C36" i="14" a="1"/>
  <c r="M24" i="69" a="1"/>
  <c r="H31" i="73" a="1"/>
  <c r="N22" i="72" a="1"/>
  <c r="N30" i="68" a="1"/>
  <c r="H32" i="71" a="1"/>
  <c r="H24" i="72" a="1"/>
  <c r="M22" i="73" l="1"/>
  <c r="M24" i="69"/>
  <c r="N24" i="69" s="1"/>
  <c r="K24" i="69" s="1"/>
  <c r="H31" i="73"/>
  <c r="I31" i="73" s="1"/>
  <c r="F31" i="73" s="1"/>
  <c r="G32" i="73" s="1"/>
  <c r="N22" i="72"/>
  <c r="N30" i="68"/>
  <c r="O30" i="68" s="1"/>
  <c r="L30" i="68" s="1"/>
  <c r="M31" i="68" s="1"/>
  <c r="H24" i="72"/>
  <c r="I24" i="72" s="1"/>
  <c r="F24" i="72" s="1"/>
  <c r="H30" i="70"/>
  <c r="I30" i="70" s="1"/>
  <c r="F30" i="70" s="1"/>
  <c r="G31" i="70" s="1"/>
  <c r="H30" i="68"/>
  <c r="I30" i="68" s="1"/>
  <c r="F30" i="68" s="1"/>
  <c r="G31" i="68" s="1"/>
  <c r="H32" i="71"/>
  <c r="I32" i="71" s="1"/>
  <c r="F32" i="71" s="1"/>
  <c r="G33" i="71" s="1"/>
  <c r="C36" i="14"/>
  <c r="B36" i="14"/>
  <c r="C37" i="33"/>
  <c r="B37" i="33"/>
  <c r="D37" i="33"/>
  <c r="U127" i="72"/>
  <c r="V127" i="72" s="1"/>
  <c r="G24" i="69"/>
  <c r="A37" i="14"/>
  <c r="E36" i="14" a="1"/>
  <c r="E36" i="14" s="1"/>
  <c r="E37" i="33" a="1"/>
  <c r="E37" i="33" s="1"/>
  <c r="A38" i="33"/>
  <c r="D38" i="33" a="1"/>
  <c r="C37" i="14" a="1"/>
  <c r="B37" i="14" a="1"/>
  <c r="U22" i="14" a="1"/>
  <c r="B38" i="33" a="1"/>
  <c r="H32" i="73" a="1"/>
  <c r="H31" i="70" a="1"/>
  <c r="C38" i="33" a="1"/>
  <c r="H24" i="69" a="1"/>
  <c r="N31" i="68" a="1"/>
  <c r="H31" i="68" a="1"/>
  <c r="H33" i="71" a="1"/>
  <c r="N22" i="73" l="1"/>
  <c r="K22" i="73" s="1"/>
  <c r="L25" i="69"/>
  <c r="H32" i="73"/>
  <c r="I32" i="73" s="1"/>
  <c r="F32" i="73" s="1"/>
  <c r="G33" i="73" s="1"/>
  <c r="O22" i="72"/>
  <c r="L22" i="72" s="1"/>
  <c r="H33" i="71"/>
  <c r="I33" i="71" s="1"/>
  <c r="F33" i="71" s="1"/>
  <c r="G34" i="71" s="1"/>
  <c r="H31" i="68"/>
  <c r="I31" i="68" s="1"/>
  <c r="F31" i="68" s="1"/>
  <c r="G32" i="68" s="1"/>
  <c r="H31" i="70"/>
  <c r="I31" i="70" s="1"/>
  <c r="F31" i="70" s="1"/>
  <c r="G32" i="70" s="1"/>
  <c r="N31" i="68"/>
  <c r="O31" i="68" s="1"/>
  <c r="L31" i="68" s="1"/>
  <c r="M32" i="68" s="1"/>
  <c r="G25" i="72"/>
  <c r="B37" i="14"/>
  <c r="C37" i="14"/>
  <c r="B38" i="33"/>
  <c r="C38" i="33"/>
  <c r="D38" i="33"/>
  <c r="H24" i="69"/>
  <c r="U22" i="14"/>
  <c r="V22" i="14" s="1"/>
  <c r="S22" i="14" s="1"/>
  <c r="T23" i="14" s="1"/>
  <c r="S127" i="72"/>
  <c r="T128" i="72" s="1"/>
  <c r="A38" i="14"/>
  <c r="E37" i="14" a="1"/>
  <c r="E37" i="14" s="1"/>
  <c r="E38" i="33" a="1"/>
  <c r="E38" i="33" s="1"/>
  <c r="A39" i="33"/>
  <c r="N32" i="68" a="1"/>
  <c r="C39" i="33" a="1"/>
  <c r="H25" i="72" a="1"/>
  <c r="C38" i="14" a="1"/>
  <c r="B38" i="14" a="1"/>
  <c r="D39" i="33" a="1"/>
  <c r="B39" i="33" a="1"/>
  <c r="M25" i="69" a="1"/>
  <c r="H33" i="73" a="1"/>
  <c r="H34" i="71" a="1"/>
  <c r="H32" i="68" a="1"/>
  <c r="H32" i="70" a="1"/>
  <c r="L23" i="73" l="1"/>
  <c r="M25" i="69"/>
  <c r="N25" i="69" s="1"/>
  <c r="K25" i="69" s="1"/>
  <c r="L26" i="69" s="1"/>
  <c r="H33" i="73"/>
  <c r="I33" i="73" s="1"/>
  <c r="F33" i="73" s="1"/>
  <c r="G34" i="73" s="1"/>
  <c r="M23" i="72"/>
  <c r="H34" i="71"/>
  <c r="I34" i="71" s="1"/>
  <c r="F34" i="71" s="1"/>
  <c r="G35" i="71" s="1"/>
  <c r="H25" i="72"/>
  <c r="I25" i="72" s="1"/>
  <c r="F25" i="72" s="1"/>
  <c r="N32" i="68"/>
  <c r="O32" i="68" s="1"/>
  <c r="L32" i="68" s="1"/>
  <c r="M33" i="68" s="1"/>
  <c r="H32" i="70"/>
  <c r="I32" i="70" s="1"/>
  <c r="F32" i="70" s="1"/>
  <c r="G33" i="70" s="1"/>
  <c r="H32" i="68"/>
  <c r="I32" i="68" s="1"/>
  <c r="F32" i="68" s="1"/>
  <c r="G33" i="68" s="1"/>
  <c r="B38" i="14"/>
  <c r="C38" i="14"/>
  <c r="B39" i="33"/>
  <c r="D39" i="33"/>
  <c r="C39" i="33"/>
  <c r="I24" i="69"/>
  <c r="F24" i="69" s="1"/>
  <c r="A39" i="14"/>
  <c r="E38" i="14" a="1"/>
  <c r="E38" i="14" s="1"/>
  <c r="E39" i="33" a="1"/>
  <c r="E39" i="33" s="1"/>
  <c r="A40" i="33"/>
  <c r="B40" i="33" a="1"/>
  <c r="C39" i="14" a="1"/>
  <c r="M26" i="69" a="1"/>
  <c r="U23" i="14" a="1"/>
  <c r="B39" i="14" a="1"/>
  <c r="N33" i="68" a="1"/>
  <c r="H33" i="68" a="1"/>
  <c r="H34" i="73" a="1"/>
  <c r="D40" i="33" a="1"/>
  <c r="M23" i="73" a="1"/>
  <c r="U128" i="72" a="1"/>
  <c r="C40" i="33" a="1"/>
  <c r="H35" i="71" a="1"/>
  <c r="H33" i="70" a="1"/>
  <c r="N23" i="72" a="1"/>
  <c r="M23" i="73" l="1"/>
  <c r="M26" i="69"/>
  <c r="N26" i="69" s="1"/>
  <c r="H34" i="73"/>
  <c r="I34" i="73" s="1"/>
  <c r="F34" i="73" s="1"/>
  <c r="G35" i="73" s="1"/>
  <c r="N23" i="72"/>
  <c r="H33" i="70"/>
  <c r="I33" i="70" s="1"/>
  <c r="F33" i="70" s="1"/>
  <c r="G34" i="70" s="1"/>
  <c r="N33" i="68"/>
  <c r="O33" i="68" s="1"/>
  <c r="L33" i="68" s="1"/>
  <c r="M34" i="68" s="1"/>
  <c r="H33" i="68"/>
  <c r="I33" i="68" s="1"/>
  <c r="F33" i="68" s="1"/>
  <c r="G34" i="68" s="1"/>
  <c r="H35" i="71"/>
  <c r="I35" i="71" s="1"/>
  <c r="F35" i="71" s="1"/>
  <c r="G36" i="71" s="1"/>
  <c r="G26" i="72"/>
  <c r="B39" i="14"/>
  <c r="C39" i="14"/>
  <c r="C40" i="33"/>
  <c r="D40" i="33"/>
  <c r="B40" i="33"/>
  <c r="U23" i="14"/>
  <c r="V23" i="14" s="1"/>
  <c r="S23" i="14" s="1"/>
  <c r="T24" i="14" s="1"/>
  <c r="U128" i="72"/>
  <c r="V128" i="72" s="1"/>
  <c r="G25" i="69"/>
  <c r="A40" i="14"/>
  <c r="E39" i="14" a="1"/>
  <c r="E39" i="14" s="1"/>
  <c r="E40" i="33" a="1"/>
  <c r="E40" i="33" s="1"/>
  <c r="A41" i="33"/>
  <c r="B41" i="33" a="1"/>
  <c r="D41" i="33" a="1"/>
  <c r="H25" i="69" a="1"/>
  <c r="H26" i="72" a="1"/>
  <c r="C40" i="14" a="1"/>
  <c r="H36" i="71" a="1"/>
  <c r="B40" i="14" a="1"/>
  <c r="C41" i="33" a="1"/>
  <c r="H35" i="73" a="1"/>
  <c r="H34" i="70" a="1"/>
  <c r="N34" i="68" a="1"/>
  <c r="H34" i="68" a="1"/>
  <c r="N23" i="73" l="1"/>
  <c r="K23" i="73" s="1"/>
  <c r="K26" i="69"/>
  <c r="H35" i="73"/>
  <c r="I35" i="73" s="1"/>
  <c r="F35" i="73" s="1"/>
  <c r="G36" i="73" s="1"/>
  <c r="O23" i="72"/>
  <c r="L23" i="72" s="1"/>
  <c r="H34" i="70"/>
  <c r="I34" i="70" s="1"/>
  <c r="F34" i="70" s="1"/>
  <c r="G35" i="70" s="1"/>
  <c r="H36" i="71"/>
  <c r="I36" i="71" s="1"/>
  <c r="F36" i="71" s="1"/>
  <c r="G37" i="71" s="1"/>
  <c r="H34" i="68"/>
  <c r="I34" i="68" s="1"/>
  <c r="F34" i="68" s="1"/>
  <c r="G35" i="68" s="1"/>
  <c r="H26" i="72"/>
  <c r="I26" i="72" s="1"/>
  <c r="F26" i="72" s="1"/>
  <c r="N34" i="68"/>
  <c r="O34" i="68" s="1"/>
  <c r="L34" i="68" s="1"/>
  <c r="M35" i="68" s="1"/>
  <c r="B40" i="14"/>
  <c r="C40" i="14"/>
  <c r="B41" i="33"/>
  <c r="C41" i="33"/>
  <c r="D41" i="33"/>
  <c r="H25" i="69"/>
  <c r="S128" i="72"/>
  <c r="T129" i="72" s="1"/>
  <c r="A41" i="14"/>
  <c r="E40" i="14" a="1"/>
  <c r="E40" i="14" s="1"/>
  <c r="E41" i="33" a="1"/>
  <c r="E41" i="33" s="1"/>
  <c r="A42" i="33"/>
  <c r="B42" i="33" a="1"/>
  <c r="U24" i="14" a="1"/>
  <c r="H36" i="73" a="1"/>
  <c r="H37" i="71" a="1"/>
  <c r="C41" i="14" a="1"/>
  <c r="D42" i="33" a="1"/>
  <c r="C42" i="33" a="1"/>
  <c r="B41" i="14" a="1"/>
  <c r="H35" i="68" a="1"/>
  <c r="H35" i="70" a="1"/>
  <c r="N35" i="68" a="1"/>
  <c r="L24" i="73" l="1"/>
  <c r="L27" i="69"/>
  <c r="H36" i="73"/>
  <c r="I36" i="73" s="1"/>
  <c r="F36" i="73" s="1"/>
  <c r="G37" i="73" s="1"/>
  <c r="M24" i="72"/>
  <c r="N35" i="68"/>
  <c r="O35" i="68" s="1"/>
  <c r="L35" i="68" s="1"/>
  <c r="M36" i="68" s="1"/>
  <c r="H35" i="68"/>
  <c r="I35" i="68" s="1"/>
  <c r="F35" i="68" s="1"/>
  <c r="G36" i="68" s="1"/>
  <c r="H37" i="71"/>
  <c r="I37" i="71" s="1"/>
  <c r="F37" i="71" s="1"/>
  <c r="G38" i="71" s="1"/>
  <c r="H35" i="70"/>
  <c r="I35" i="70" s="1"/>
  <c r="F35" i="70" s="1"/>
  <c r="G36" i="70" s="1"/>
  <c r="G27" i="72"/>
  <c r="B42" i="33"/>
  <c r="D42" i="33"/>
  <c r="C42" i="33"/>
  <c r="B41" i="14"/>
  <c r="C41" i="14"/>
  <c r="U24" i="14"/>
  <c r="V24" i="14" s="1"/>
  <c r="S24" i="14" s="1"/>
  <c r="T25" i="14" s="1"/>
  <c r="I25" i="69"/>
  <c r="F25" i="69" s="1"/>
  <c r="A42" i="14"/>
  <c r="E41" i="14" a="1"/>
  <c r="E41" i="14" s="1"/>
  <c r="E42" i="33" a="1"/>
  <c r="E42" i="33" s="1"/>
  <c r="A43" i="33"/>
  <c r="B42" i="14" a="1"/>
  <c r="N24" i="72" a="1"/>
  <c r="C42" i="14" a="1"/>
  <c r="D43" i="33" a="1"/>
  <c r="C43" i="33" a="1"/>
  <c r="U129" i="72" a="1"/>
  <c r="H36" i="68" a="1"/>
  <c r="H36" i="70" a="1"/>
  <c r="M27" i="69" a="1"/>
  <c r="H37" i="73" a="1"/>
  <c r="M24" i="73" a="1"/>
  <c r="N36" i="68" a="1"/>
  <c r="B43" i="33" a="1"/>
  <c r="H38" i="71" a="1"/>
  <c r="H27" i="72" a="1"/>
  <c r="M24" i="73" l="1"/>
  <c r="M27" i="69"/>
  <c r="N27" i="69" s="1"/>
  <c r="H37" i="73"/>
  <c r="I37" i="73" s="1"/>
  <c r="F37" i="73" s="1"/>
  <c r="G38" i="73" s="1"/>
  <c r="U129" i="72"/>
  <c r="V129" i="72" s="1"/>
  <c r="N24" i="72"/>
  <c r="N36" i="68"/>
  <c r="O36" i="68" s="1"/>
  <c r="L36" i="68" s="1"/>
  <c r="M37" i="68" s="1"/>
  <c r="H27" i="72"/>
  <c r="I27" i="72" s="1"/>
  <c r="F27" i="72" s="1"/>
  <c r="H36" i="70"/>
  <c r="I36" i="70" s="1"/>
  <c r="F36" i="70" s="1"/>
  <c r="G37" i="70" s="1"/>
  <c r="H38" i="71"/>
  <c r="I38" i="71" s="1"/>
  <c r="F38" i="71" s="1"/>
  <c r="G39" i="71" s="1"/>
  <c r="H36" i="68"/>
  <c r="I36" i="68" s="1"/>
  <c r="F36" i="68" s="1"/>
  <c r="G37" i="68" s="1"/>
  <c r="C43" i="33"/>
  <c r="B43" i="33"/>
  <c r="D43" i="33"/>
  <c r="B42" i="14"/>
  <c r="C42" i="14"/>
  <c r="G26" i="69"/>
  <c r="A43" i="14"/>
  <c r="E42" i="14" a="1"/>
  <c r="E42" i="14" s="1"/>
  <c r="E43" i="33" a="1"/>
  <c r="E43" i="33" s="1"/>
  <c r="A44" i="33"/>
  <c r="B43" i="14" a="1"/>
  <c r="B44" i="33" a="1"/>
  <c r="H26" i="69" a="1"/>
  <c r="D44" i="33" a="1"/>
  <c r="U25" i="14" a="1"/>
  <c r="C43" i="14" a="1"/>
  <c r="C44" i="33" a="1"/>
  <c r="H38" i="73" a="1"/>
  <c r="H39" i="71" a="1"/>
  <c r="N37" i="68" a="1"/>
  <c r="H37" i="68" a="1"/>
  <c r="H37" i="70" a="1"/>
  <c r="N24" i="73" l="1"/>
  <c r="K24" i="73" s="1"/>
  <c r="K27" i="69"/>
  <c r="H38" i="73"/>
  <c r="I38" i="73" s="1"/>
  <c r="F38" i="73" s="1"/>
  <c r="G39" i="73" s="1"/>
  <c r="O24" i="72"/>
  <c r="L24" i="72" s="1"/>
  <c r="H37" i="68"/>
  <c r="I37" i="68" s="1"/>
  <c r="F37" i="68" s="1"/>
  <c r="G38" i="68" s="1"/>
  <c r="H39" i="71"/>
  <c r="I39" i="71" s="1"/>
  <c r="F39" i="71" s="1"/>
  <c r="G40" i="71" s="1"/>
  <c r="H37" i="70"/>
  <c r="I37" i="70" s="1"/>
  <c r="F37" i="70" s="1"/>
  <c r="G38" i="70" s="1"/>
  <c r="N37" i="68"/>
  <c r="O37" i="68" s="1"/>
  <c r="L37" i="68" s="1"/>
  <c r="M38" i="68" s="1"/>
  <c r="G28" i="72"/>
  <c r="B43" i="14"/>
  <c r="C43" i="14"/>
  <c r="D44" i="33"/>
  <c r="C44" i="33"/>
  <c r="B44" i="33"/>
  <c r="H26" i="69"/>
  <c r="U25" i="14"/>
  <c r="V25" i="14" s="1"/>
  <c r="S25" i="14" s="1"/>
  <c r="T26" i="14" s="1"/>
  <c r="S129" i="72"/>
  <c r="T130" i="72" s="1"/>
  <c r="A44" i="14"/>
  <c r="E43" i="14" a="1"/>
  <c r="E43" i="14" s="1"/>
  <c r="E44" i="33" a="1"/>
  <c r="E44" i="33" s="1"/>
  <c r="A45" i="33"/>
  <c r="D45" i="33" a="1"/>
  <c r="C44" i="14" a="1"/>
  <c r="H39" i="73" a="1"/>
  <c r="C45" i="33" a="1"/>
  <c r="B45" i="33" a="1"/>
  <c r="B44" i="14" a="1"/>
  <c r="H38" i="68" a="1"/>
  <c r="H40" i="71" a="1"/>
  <c r="H38" i="70" a="1"/>
  <c r="H28" i="72" a="1"/>
  <c r="N38" i="68" a="1"/>
  <c r="L25" i="73" l="1"/>
  <c r="L28" i="69"/>
  <c r="H39" i="73"/>
  <c r="I39" i="73" s="1"/>
  <c r="F39" i="73" s="1"/>
  <c r="G40" i="73" s="1"/>
  <c r="M25" i="72"/>
  <c r="H38" i="68"/>
  <c r="I38" i="68" s="1"/>
  <c r="F38" i="68" s="1"/>
  <c r="G39" i="68" s="1"/>
  <c r="H40" i="71"/>
  <c r="I40" i="71" s="1"/>
  <c r="F40" i="71" s="1"/>
  <c r="G41" i="71" s="1"/>
  <c r="N38" i="68"/>
  <c r="O38" i="68" s="1"/>
  <c r="L38" i="68" s="1"/>
  <c r="M39" i="68" s="1"/>
  <c r="H28" i="72"/>
  <c r="I28" i="72" s="1"/>
  <c r="F28" i="72" s="1"/>
  <c r="H38" i="70"/>
  <c r="I38" i="70" s="1"/>
  <c r="F38" i="70" s="1"/>
  <c r="G39" i="70" s="1"/>
  <c r="C44" i="14"/>
  <c r="B44" i="14"/>
  <c r="B45" i="33"/>
  <c r="C45" i="33"/>
  <c r="D45" i="33"/>
  <c r="I26" i="69"/>
  <c r="F26" i="69" s="1"/>
  <c r="A45" i="14"/>
  <c r="E44" i="14" a="1"/>
  <c r="E44" i="14" s="1"/>
  <c r="E45" i="33" a="1"/>
  <c r="E45" i="33" s="1"/>
  <c r="A46" i="33"/>
  <c r="B45" i="14" a="1"/>
  <c r="U26" i="14" a="1"/>
  <c r="B46" i="33" a="1"/>
  <c r="H39" i="68" a="1"/>
  <c r="D46" i="33" a="1"/>
  <c r="C46" i="33" a="1"/>
  <c r="M28" i="69" a="1"/>
  <c r="M25" i="73" a="1"/>
  <c r="U130" i="72" a="1"/>
  <c r="C45" i="14" a="1"/>
  <c r="N25" i="72" a="1"/>
  <c r="H40" i="73" a="1"/>
  <c r="H41" i="71" a="1"/>
  <c r="N39" i="68" a="1"/>
  <c r="H39" i="70" a="1"/>
  <c r="M25" i="73" l="1"/>
  <c r="M28" i="69"/>
  <c r="N28" i="69" s="1"/>
  <c r="H40" i="73"/>
  <c r="I40" i="73" s="1"/>
  <c r="F40" i="73" s="1"/>
  <c r="G41" i="73" s="1"/>
  <c r="U130" i="72"/>
  <c r="V130" i="72" s="1"/>
  <c r="N25" i="72"/>
  <c r="N39" i="68"/>
  <c r="O39" i="68" s="1"/>
  <c r="L39" i="68" s="1"/>
  <c r="M40" i="68" s="1"/>
  <c r="H39" i="70"/>
  <c r="I39" i="70" s="1"/>
  <c r="F39" i="70" s="1"/>
  <c r="G40" i="70" s="1"/>
  <c r="H41" i="71"/>
  <c r="I41" i="71" s="1"/>
  <c r="F41" i="71" s="1"/>
  <c r="G42" i="71" s="1"/>
  <c r="H39" i="68"/>
  <c r="I39" i="68" s="1"/>
  <c r="F39" i="68" s="1"/>
  <c r="G40" i="68" s="1"/>
  <c r="G29" i="72"/>
  <c r="B45" i="14"/>
  <c r="C45" i="14"/>
  <c r="B46" i="33"/>
  <c r="D46" i="33"/>
  <c r="C46" i="33"/>
  <c r="U26" i="14"/>
  <c r="V26" i="14" s="1"/>
  <c r="S26" i="14" s="1"/>
  <c r="T27" i="14" s="1"/>
  <c r="G27" i="69"/>
  <c r="A46" i="14"/>
  <c r="E45" i="14" a="1"/>
  <c r="E45" i="14" s="1"/>
  <c r="E46" i="33" a="1"/>
  <c r="E46" i="33" s="1"/>
  <c r="A47" i="33"/>
  <c r="D47" i="33" a="1"/>
  <c r="B47" i="33" a="1"/>
  <c r="C46" i="14" a="1"/>
  <c r="N40" i="68" a="1"/>
  <c r="H40" i="70" a="1"/>
  <c r="H29" i="72" a="1"/>
  <c r="B46" i="14" a="1"/>
  <c r="C47" i="33" a="1"/>
  <c r="H27" i="69" a="1"/>
  <c r="H41" i="73" a="1"/>
  <c r="H42" i="71" a="1"/>
  <c r="H40" i="68" a="1"/>
  <c r="N25" i="73" l="1"/>
  <c r="K25" i="73" s="1"/>
  <c r="K28" i="69"/>
  <c r="H41" i="73"/>
  <c r="I41" i="73" s="1"/>
  <c r="F41" i="73" s="1"/>
  <c r="G42" i="73" s="1"/>
  <c r="O25" i="72"/>
  <c r="L25" i="72" s="1"/>
  <c r="H29" i="72"/>
  <c r="I29" i="72" s="1"/>
  <c r="F29" i="72" s="1"/>
  <c r="H40" i="70"/>
  <c r="I40" i="70" s="1"/>
  <c r="F40" i="70" s="1"/>
  <c r="G41" i="70" s="1"/>
  <c r="N40" i="68"/>
  <c r="O40" i="68" s="1"/>
  <c r="L40" i="68" s="1"/>
  <c r="M41" i="68" s="1"/>
  <c r="H40" i="68"/>
  <c r="I40" i="68" s="1"/>
  <c r="F40" i="68" s="1"/>
  <c r="G41" i="68" s="1"/>
  <c r="H42" i="71"/>
  <c r="I42" i="71" s="1"/>
  <c r="F42" i="71" s="1"/>
  <c r="G43" i="71" s="1"/>
  <c r="B47" i="33"/>
  <c r="D47" i="33"/>
  <c r="C47" i="33"/>
  <c r="C46" i="14"/>
  <c r="B46" i="14"/>
  <c r="H27" i="69"/>
  <c r="S130" i="72"/>
  <c r="T131" i="72" s="1"/>
  <c r="A47" i="14"/>
  <c r="E46" i="14" a="1"/>
  <c r="E46" i="14" s="1"/>
  <c r="E47" i="33" a="1"/>
  <c r="E47" i="33" s="1"/>
  <c r="A48" i="33"/>
  <c r="D48" i="33" a="1"/>
  <c r="B47" i="14" a="1"/>
  <c r="H42" i="73" a="1"/>
  <c r="B48" i="33" a="1"/>
  <c r="C48" i="33" a="1"/>
  <c r="U27" i="14" a="1"/>
  <c r="C47" i="14" a="1"/>
  <c r="H41" i="68" a="1"/>
  <c r="H41" i="70" a="1"/>
  <c r="N41" i="68" a="1"/>
  <c r="H43" i="71" a="1"/>
  <c r="L26" i="73" l="1"/>
  <c r="L29" i="69"/>
  <c r="H42" i="73"/>
  <c r="I42" i="73" s="1"/>
  <c r="F42" i="73" s="1"/>
  <c r="G43" i="73" s="1"/>
  <c r="M26" i="72"/>
  <c r="H43" i="71"/>
  <c r="I43" i="71" s="1"/>
  <c r="F43" i="71" s="1"/>
  <c r="G44" i="71" s="1"/>
  <c r="N41" i="68"/>
  <c r="O41" i="68" s="1"/>
  <c r="L41" i="68" s="1"/>
  <c r="M42" i="68" s="1"/>
  <c r="H41" i="70"/>
  <c r="I41" i="70" s="1"/>
  <c r="F41" i="70" s="1"/>
  <c r="G42" i="70" s="1"/>
  <c r="H41" i="68"/>
  <c r="I41" i="68" s="1"/>
  <c r="F41" i="68" s="1"/>
  <c r="G42" i="68" s="1"/>
  <c r="G30" i="72"/>
  <c r="C48" i="33"/>
  <c r="D48" i="33"/>
  <c r="B48" i="33"/>
  <c r="C47" i="14"/>
  <c r="B47" i="14"/>
  <c r="U27" i="14"/>
  <c r="V27" i="14" s="1"/>
  <c r="S27" i="14" s="1"/>
  <c r="T28" i="14" s="1"/>
  <c r="I27" i="69"/>
  <c r="F27" i="69" s="1"/>
  <c r="A48" i="14"/>
  <c r="E47" i="14" a="1"/>
  <c r="E47" i="14" s="1"/>
  <c r="E48" i="33" a="1"/>
  <c r="E48" i="33" s="1"/>
  <c r="A49" i="33"/>
  <c r="B48" i="14" a="1"/>
  <c r="D49" i="33" a="1"/>
  <c r="H43" i="73" a="1"/>
  <c r="M29" i="69" a="1"/>
  <c r="H30" i="72" a="1"/>
  <c r="N26" i="72" a="1"/>
  <c r="M26" i="73" a="1"/>
  <c r="C48" i="14" a="1"/>
  <c r="B49" i="33" a="1"/>
  <c r="H42" i="70" a="1"/>
  <c r="C49" i="33" a="1"/>
  <c r="U131" i="72" a="1"/>
  <c r="H44" i="71" a="1"/>
  <c r="N42" i="68" a="1"/>
  <c r="H42" i="68" a="1"/>
  <c r="M26" i="73" l="1"/>
  <c r="M29" i="69"/>
  <c r="N29" i="69" s="1"/>
  <c r="H43" i="73"/>
  <c r="I43" i="73" s="1"/>
  <c r="F43" i="73" s="1"/>
  <c r="G44" i="73" s="1"/>
  <c r="U131" i="72"/>
  <c r="V131" i="72" s="1"/>
  <c r="N26" i="72"/>
  <c r="N42" i="68"/>
  <c r="O42" i="68" s="1"/>
  <c r="L42" i="68" s="1"/>
  <c r="M43" i="68" s="1"/>
  <c r="H44" i="71"/>
  <c r="I44" i="71" s="1"/>
  <c r="F44" i="71" s="1"/>
  <c r="G45" i="71" s="1"/>
  <c r="H30" i="72"/>
  <c r="I30" i="72" s="1"/>
  <c r="F30" i="72" s="1"/>
  <c r="H42" i="68"/>
  <c r="I42" i="68" s="1"/>
  <c r="F42" i="68" s="1"/>
  <c r="G43" i="68" s="1"/>
  <c r="H42" i="70"/>
  <c r="I42" i="70" s="1"/>
  <c r="F42" i="70" s="1"/>
  <c r="G43" i="70" s="1"/>
  <c r="C48" i="14"/>
  <c r="B48" i="14"/>
  <c r="B49" i="33"/>
  <c r="D49" i="33"/>
  <c r="C49" i="33"/>
  <c r="G28" i="69"/>
  <c r="A49" i="14"/>
  <c r="E48" i="14" a="1"/>
  <c r="E48" i="14" s="1"/>
  <c r="E49" i="33" a="1"/>
  <c r="E49" i="33" s="1"/>
  <c r="A50" i="33"/>
  <c r="U28" i="14" a="1"/>
  <c r="B50" i="33" a="1"/>
  <c r="C49" i="14" a="1"/>
  <c r="B49" i="14" a="1"/>
  <c r="C50" i="33" a="1"/>
  <c r="D50" i="33" a="1"/>
  <c r="H45" i="71" a="1"/>
  <c r="H28" i="69" a="1"/>
  <c r="H44" i="73" a="1"/>
  <c r="N43" i="68" a="1"/>
  <c r="H43" i="68" a="1"/>
  <c r="H43" i="70" a="1"/>
  <c r="N26" i="73" l="1"/>
  <c r="K26" i="73" s="1"/>
  <c r="K29" i="69"/>
  <c r="H44" i="73"/>
  <c r="I44" i="73" s="1"/>
  <c r="F44" i="73" s="1"/>
  <c r="G45" i="73" s="1"/>
  <c r="O26" i="72"/>
  <c r="L26" i="72" s="1"/>
  <c r="H43" i="68"/>
  <c r="I43" i="68" s="1"/>
  <c r="F43" i="68" s="1"/>
  <c r="G44" i="68" s="1"/>
  <c r="H45" i="71"/>
  <c r="I45" i="71" s="1"/>
  <c r="F45" i="71" s="1"/>
  <c r="G46" i="71" s="1"/>
  <c r="N43" i="68"/>
  <c r="O43" i="68" s="1"/>
  <c r="L43" i="68" s="1"/>
  <c r="M44" i="68" s="1"/>
  <c r="H43" i="70"/>
  <c r="I43" i="70" s="1"/>
  <c r="F43" i="70" s="1"/>
  <c r="G44" i="70" s="1"/>
  <c r="G31" i="72"/>
  <c r="C50" i="33"/>
  <c r="B50" i="33"/>
  <c r="D50" i="33"/>
  <c r="B49" i="14"/>
  <c r="C49" i="14"/>
  <c r="H28" i="69"/>
  <c r="U28" i="14"/>
  <c r="V28" i="14" s="1"/>
  <c r="S28" i="14" s="1"/>
  <c r="T29" i="14" s="1"/>
  <c r="S131" i="72"/>
  <c r="T132" i="72" s="1"/>
  <c r="A50" i="14"/>
  <c r="E49" i="14" a="1"/>
  <c r="E49" i="14" s="1"/>
  <c r="E50" i="33" a="1"/>
  <c r="E50" i="33" s="1"/>
  <c r="A51" i="33"/>
  <c r="C50" i="14" a="1"/>
  <c r="C51" i="33" a="1"/>
  <c r="B50" i="14" a="1"/>
  <c r="H46" i="71" a="1"/>
  <c r="H44" i="68" a="1"/>
  <c r="D51" i="33" a="1"/>
  <c r="B51" i="33" a="1"/>
  <c r="N44" i="68" a="1"/>
  <c r="H45" i="73" a="1"/>
  <c r="H44" i="70" a="1"/>
  <c r="H31" i="72" a="1"/>
  <c r="L27" i="73" l="1"/>
  <c r="L30" i="69"/>
  <c r="H45" i="73"/>
  <c r="I45" i="73" s="1"/>
  <c r="F45" i="73" s="1"/>
  <c r="G46" i="73" s="1"/>
  <c r="M27" i="72"/>
  <c r="N44" i="68"/>
  <c r="O44" i="68" s="1"/>
  <c r="L44" i="68" s="1"/>
  <c r="M45" i="68" s="1"/>
  <c r="H44" i="70"/>
  <c r="I44" i="70" s="1"/>
  <c r="F44" i="70" s="1"/>
  <c r="G45" i="70" s="1"/>
  <c r="H46" i="71"/>
  <c r="I46" i="71" s="1"/>
  <c r="F46" i="71" s="1"/>
  <c r="G47" i="71" s="1"/>
  <c r="H31" i="72"/>
  <c r="I31" i="72" s="1"/>
  <c r="F31" i="72" s="1"/>
  <c r="H44" i="68"/>
  <c r="I44" i="68" s="1"/>
  <c r="F44" i="68" s="1"/>
  <c r="G45" i="68" s="1"/>
  <c r="D51" i="33"/>
  <c r="C51" i="33"/>
  <c r="B51" i="33"/>
  <c r="C50" i="14"/>
  <c r="B50" i="14"/>
  <c r="I28" i="69"/>
  <c r="F28" i="69" s="1"/>
  <c r="A51" i="14"/>
  <c r="E50" i="14" a="1"/>
  <c r="E50" i="14" s="1"/>
  <c r="E51" i="33" a="1"/>
  <c r="E51" i="33" s="1"/>
  <c r="A52" i="33"/>
  <c r="M27" i="73" a="1"/>
  <c r="M30" i="69" a="1"/>
  <c r="D52" i="33" a="1"/>
  <c r="N27" i="72" a="1"/>
  <c r="B51" i="14" a="1"/>
  <c r="U132" i="72" a="1"/>
  <c r="H47" i="71" a="1"/>
  <c r="U29" i="14" a="1"/>
  <c r="C52" i="33" a="1"/>
  <c r="H46" i="73" a="1"/>
  <c r="H45" i="70" a="1"/>
  <c r="N45" i="68" a="1"/>
  <c r="C51" i="14" a="1"/>
  <c r="B52" i="33" a="1"/>
  <c r="H45" i="68" a="1"/>
  <c r="M27" i="73" l="1"/>
  <c r="M30" i="69"/>
  <c r="N30" i="69" s="1"/>
  <c r="H46" i="73"/>
  <c r="I46" i="73" s="1"/>
  <c r="F46" i="73" s="1"/>
  <c r="G47" i="73" s="1"/>
  <c r="U132" i="72"/>
  <c r="V132" i="72" s="1"/>
  <c r="N27" i="72"/>
  <c r="N45" i="68"/>
  <c r="O45" i="68" s="1"/>
  <c r="L45" i="68" s="1"/>
  <c r="M46" i="68" s="1"/>
  <c r="H47" i="71"/>
  <c r="I47" i="71" s="1"/>
  <c r="F47" i="71" s="1"/>
  <c r="G48" i="71" s="1"/>
  <c r="H45" i="70"/>
  <c r="I45" i="70" s="1"/>
  <c r="F45" i="70" s="1"/>
  <c r="G46" i="70" s="1"/>
  <c r="H45" i="68"/>
  <c r="I45" i="68" s="1"/>
  <c r="F45" i="68" s="1"/>
  <c r="G46" i="68" s="1"/>
  <c r="G32" i="72"/>
  <c r="B51" i="14"/>
  <c r="C51" i="14"/>
  <c r="B52" i="33"/>
  <c r="C52" i="33"/>
  <c r="D52" i="33"/>
  <c r="U29" i="14"/>
  <c r="V29" i="14" s="1"/>
  <c r="S29" i="14" s="1"/>
  <c r="T30" i="14" s="1"/>
  <c r="G29" i="69"/>
  <c r="A52" i="14"/>
  <c r="E51" i="14" a="1"/>
  <c r="E51" i="14" s="1"/>
  <c r="E52" i="33" a="1"/>
  <c r="E52" i="33" s="1"/>
  <c r="A53" i="33"/>
  <c r="C53" i="33" a="1"/>
  <c r="H46" i="68" a="1"/>
  <c r="C52" i="14" a="1"/>
  <c r="H29" i="69" a="1"/>
  <c r="H48" i="71" a="1"/>
  <c r="B52" i="14" a="1"/>
  <c r="B53" i="33" a="1"/>
  <c r="H46" i="70" a="1"/>
  <c r="D53" i="33" a="1"/>
  <c r="H47" i="73" a="1"/>
  <c r="H32" i="72" a="1"/>
  <c r="N46" i="68" a="1"/>
  <c r="N27" i="73" l="1"/>
  <c r="K27" i="73" s="1"/>
  <c r="K30" i="69"/>
  <c r="H47" i="73"/>
  <c r="I47" i="73" s="1"/>
  <c r="F47" i="73" s="1"/>
  <c r="G48" i="73" s="1"/>
  <c r="O27" i="72"/>
  <c r="L27" i="72" s="1"/>
  <c r="H46" i="70"/>
  <c r="I46" i="70" s="1"/>
  <c r="F46" i="70" s="1"/>
  <c r="G47" i="70" s="1"/>
  <c r="H48" i="71"/>
  <c r="I48" i="71" s="1"/>
  <c r="F48" i="71" s="1"/>
  <c r="G49" i="71" s="1"/>
  <c r="N46" i="68"/>
  <c r="O46" i="68" s="1"/>
  <c r="L46" i="68" s="1"/>
  <c r="M47" i="68" s="1"/>
  <c r="H32" i="72"/>
  <c r="I32" i="72" s="1"/>
  <c r="F32" i="72" s="1"/>
  <c r="H46" i="68"/>
  <c r="I46" i="68" s="1"/>
  <c r="F46" i="68" s="1"/>
  <c r="G47" i="68" s="1"/>
  <c r="B52" i="14"/>
  <c r="C52" i="14"/>
  <c r="C53" i="33"/>
  <c r="D53" i="33"/>
  <c r="B53" i="33"/>
  <c r="H29" i="69"/>
  <c r="S132" i="72"/>
  <c r="T133" i="72" s="1"/>
  <c r="A53" i="14"/>
  <c r="E52" i="14" a="1"/>
  <c r="E52" i="14" s="1"/>
  <c r="E53" i="33" a="1"/>
  <c r="E53" i="33" s="1"/>
  <c r="A54" i="33"/>
  <c r="C54" i="33" a="1"/>
  <c r="U30" i="14" a="1"/>
  <c r="C53" i="14" a="1"/>
  <c r="B53" i="14" a="1"/>
  <c r="D54" i="33" a="1"/>
  <c r="H49" i="71" a="1"/>
  <c r="H47" i="70" a="1"/>
  <c r="B54" i="33" a="1"/>
  <c r="N47" i="68" a="1"/>
  <c r="H48" i="73" a="1"/>
  <c r="H47" i="68" a="1"/>
  <c r="L28" i="73" l="1"/>
  <c r="L31" i="69"/>
  <c r="H48" i="73"/>
  <c r="I48" i="73" s="1"/>
  <c r="F48" i="73" s="1"/>
  <c r="G49" i="73" s="1"/>
  <c r="M28" i="72"/>
  <c r="H47" i="70"/>
  <c r="I47" i="70" s="1"/>
  <c r="F47" i="70" s="1"/>
  <c r="G48" i="70" s="1"/>
  <c r="N47" i="68"/>
  <c r="O47" i="68" s="1"/>
  <c r="L47" i="68" s="1"/>
  <c r="M48" i="68" s="1"/>
  <c r="H49" i="71"/>
  <c r="I49" i="71" s="1"/>
  <c r="F49" i="71" s="1"/>
  <c r="G50" i="71" s="1"/>
  <c r="H47" i="68"/>
  <c r="I47" i="68" s="1"/>
  <c r="F47" i="68" s="1"/>
  <c r="G48" i="68" s="1"/>
  <c r="G33" i="72"/>
  <c r="B54" i="33"/>
  <c r="C54" i="33"/>
  <c r="D54" i="33"/>
  <c r="B53" i="14"/>
  <c r="C53" i="14"/>
  <c r="U30" i="14"/>
  <c r="V30" i="14" s="1"/>
  <c r="S30" i="14" s="1"/>
  <c r="T31" i="14" s="1"/>
  <c r="I29" i="69"/>
  <c r="F29" i="69" s="1"/>
  <c r="A54" i="14"/>
  <c r="E53" i="14" a="1"/>
  <c r="E53" i="14" s="1"/>
  <c r="E54" i="33" a="1"/>
  <c r="E54" i="33" s="1"/>
  <c r="A55" i="33"/>
  <c r="C54" i="14" a="1"/>
  <c r="H49" i="73" a="1"/>
  <c r="B55" i="33" a="1"/>
  <c r="M31" i="69" a="1"/>
  <c r="H48" i="70" a="1"/>
  <c r="M28" i="73" a="1"/>
  <c r="N28" i="72" a="1"/>
  <c r="B54" i="14" a="1"/>
  <c r="C55" i="33" a="1"/>
  <c r="U133" i="72" a="1"/>
  <c r="D55" i="33" a="1"/>
  <c r="N48" i="68" a="1"/>
  <c r="H50" i="71" a="1"/>
  <c r="H48" i="68" a="1"/>
  <c r="H33" i="72" a="1"/>
  <c r="M28" i="73" l="1"/>
  <c r="M31" i="69"/>
  <c r="N31" i="69" s="1"/>
  <c r="H49" i="73"/>
  <c r="I49" i="73" s="1"/>
  <c r="F49" i="73" s="1"/>
  <c r="G50" i="73" s="1"/>
  <c r="U133" i="72"/>
  <c r="V133" i="72" s="1"/>
  <c r="N28" i="72"/>
  <c r="H48" i="70"/>
  <c r="I48" i="70" s="1"/>
  <c r="F48" i="70" s="1"/>
  <c r="G49" i="70" s="1"/>
  <c r="H48" i="68"/>
  <c r="I48" i="68" s="1"/>
  <c r="F48" i="68" s="1"/>
  <c r="G49" i="68" s="1"/>
  <c r="H50" i="71"/>
  <c r="I50" i="71" s="1"/>
  <c r="F50" i="71" s="1"/>
  <c r="G51" i="71" s="1"/>
  <c r="N48" i="68"/>
  <c r="O48" i="68" s="1"/>
  <c r="L48" i="68" s="1"/>
  <c r="M49" i="68" s="1"/>
  <c r="H33" i="72"/>
  <c r="I33" i="72" s="1"/>
  <c r="F33" i="72" s="1"/>
  <c r="C55" i="33"/>
  <c r="D55" i="33"/>
  <c r="B55" i="33"/>
  <c r="C54" i="14"/>
  <c r="B54" i="14"/>
  <c r="G30" i="69"/>
  <c r="A55" i="14"/>
  <c r="E54" i="14" a="1"/>
  <c r="E54" i="14" s="1"/>
  <c r="E55" i="33" a="1"/>
  <c r="E55" i="33" s="1"/>
  <c r="A56" i="33"/>
  <c r="C55" i="14" a="1"/>
  <c r="N49" i="68" a="1"/>
  <c r="C56" i="33" a="1"/>
  <c r="H50" i="73" a="1"/>
  <c r="H51" i="71" a="1"/>
  <c r="D56" i="33" a="1"/>
  <c r="B56" i="33" a="1"/>
  <c r="U31" i="14" a="1"/>
  <c r="B55" i="14" a="1"/>
  <c r="H30" i="69" a="1"/>
  <c r="H49" i="70" a="1"/>
  <c r="H49" i="68" a="1"/>
  <c r="N28" i="73" l="1"/>
  <c r="K28" i="73" s="1"/>
  <c r="K31" i="69"/>
  <c r="H50" i="73"/>
  <c r="I50" i="73" s="1"/>
  <c r="F50" i="73" s="1"/>
  <c r="G51" i="73" s="1"/>
  <c r="O28" i="72"/>
  <c r="L28" i="72" s="1"/>
  <c r="H49" i="70"/>
  <c r="I49" i="70" s="1"/>
  <c r="F49" i="70" s="1"/>
  <c r="G50" i="70" s="1"/>
  <c r="N49" i="68"/>
  <c r="O49" i="68" s="1"/>
  <c r="L49" i="68" s="1"/>
  <c r="M50" i="68" s="1"/>
  <c r="H51" i="71"/>
  <c r="I51" i="71" s="1"/>
  <c r="F51" i="71" s="1"/>
  <c r="G52" i="71" s="1"/>
  <c r="H49" i="68"/>
  <c r="I49" i="68" s="1"/>
  <c r="F49" i="68" s="1"/>
  <c r="G50" i="68" s="1"/>
  <c r="G34" i="72"/>
  <c r="D56" i="33"/>
  <c r="C56" i="33"/>
  <c r="B56" i="33"/>
  <c r="C55" i="14"/>
  <c r="B55" i="14"/>
  <c r="H30" i="69"/>
  <c r="U31" i="14"/>
  <c r="V31" i="14" s="1"/>
  <c r="S31" i="14" s="1"/>
  <c r="T32" i="14" s="1"/>
  <c r="S133" i="72"/>
  <c r="T134" i="72" s="1"/>
  <c r="A56" i="14"/>
  <c r="E55" i="14" a="1"/>
  <c r="E55" i="14" s="1"/>
  <c r="E56" i="33" a="1"/>
  <c r="E56" i="33" s="1"/>
  <c r="A57" i="33"/>
  <c r="B57" i="33" a="1"/>
  <c r="H51" i="73" a="1"/>
  <c r="H50" i="70" a="1"/>
  <c r="D57" i="33" a="1"/>
  <c r="C57" i="33" a="1"/>
  <c r="B56" i="14" a="1"/>
  <c r="C56" i="14" a="1"/>
  <c r="N50" i="68" a="1"/>
  <c r="H52" i="71" a="1"/>
  <c r="H50" i="68" a="1"/>
  <c r="H34" i="72" a="1"/>
  <c r="L29" i="73" l="1"/>
  <c r="L32" i="69"/>
  <c r="H51" i="73"/>
  <c r="I51" i="73" s="1"/>
  <c r="F51" i="73" s="1"/>
  <c r="G52" i="73" s="1"/>
  <c r="M29" i="72"/>
  <c r="N50" i="68"/>
  <c r="O50" i="68" s="1"/>
  <c r="L50" i="68" s="1"/>
  <c r="M51" i="68" s="1"/>
  <c r="H50" i="68"/>
  <c r="I50" i="68" s="1"/>
  <c r="F50" i="68" s="1"/>
  <c r="G51" i="68" s="1"/>
  <c r="H34" i="72"/>
  <c r="I34" i="72" s="1"/>
  <c r="F34" i="72" s="1"/>
  <c r="H52" i="71"/>
  <c r="I52" i="71" s="1"/>
  <c r="F52" i="71" s="1"/>
  <c r="G53" i="71" s="1"/>
  <c r="H50" i="70"/>
  <c r="I50" i="70" s="1"/>
  <c r="F50" i="70" s="1"/>
  <c r="G51" i="70" s="1"/>
  <c r="B56" i="14"/>
  <c r="C56" i="14"/>
  <c r="C57" i="33"/>
  <c r="D57" i="33"/>
  <c r="B57" i="33"/>
  <c r="I30" i="69"/>
  <c r="F30" i="69" s="1"/>
  <c r="A57" i="14"/>
  <c r="E56" i="14" a="1"/>
  <c r="E56" i="14" s="1"/>
  <c r="E57" i="33" a="1"/>
  <c r="E57" i="33" s="1"/>
  <c r="A58" i="33"/>
  <c r="B57" i="14" a="1"/>
  <c r="M32" i="69" a="1"/>
  <c r="U134" i="72" a="1"/>
  <c r="C57" i="14" a="1"/>
  <c r="M29" i="73" a="1"/>
  <c r="H52" i="73" a="1"/>
  <c r="H51" i="70" a="1"/>
  <c r="B58" i="33" a="1"/>
  <c r="N51" i="68" a="1"/>
  <c r="U32" i="14" a="1"/>
  <c r="D58" i="33" a="1"/>
  <c r="H53" i="71" a="1"/>
  <c r="C58" i="33" a="1"/>
  <c r="N29" i="72" a="1"/>
  <c r="H51" i="68" a="1"/>
  <c r="M29" i="73" l="1"/>
  <c r="M32" i="69"/>
  <c r="N32" i="69" s="1"/>
  <c r="H52" i="73"/>
  <c r="I52" i="73" s="1"/>
  <c r="F52" i="73" s="1"/>
  <c r="G53" i="73" s="1"/>
  <c r="U134" i="72"/>
  <c r="V134" i="72" s="1"/>
  <c r="N29" i="72"/>
  <c r="H53" i="71"/>
  <c r="I53" i="71" s="1"/>
  <c r="F53" i="71" s="1"/>
  <c r="G54" i="71" s="1"/>
  <c r="H51" i="68"/>
  <c r="I51" i="68" s="1"/>
  <c r="F51" i="68" s="1"/>
  <c r="G52" i="68" s="1"/>
  <c r="N51" i="68"/>
  <c r="O51" i="68" s="1"/>
  <c r="L51" i="68" s="1"/>
  <c r="M52" i="68" s="1"/>
  <c r="H51" i="70"/>
  <c r="I51" i="70" s="1"/>
  <c r="F51" i="70" s="1"/>
  <c r="G52" i="70" s="1"/>
  <c r="G35" i="72"/>
  <c r="C57" i="14"/>
  <c r="B57" i="14"/>
  <c r="C58" i="33"/>
  <c r="B58" i="33"/>
  <c r="D58" i="33"/>
  <c r="U32" i="14"/>
  <c r="V32" i="14" s="1"/>
  <c r="S32" i="14" s="1"/>
  <c r="T33" i="14" s="1"/>
  <c r="G31" i="69"/>
  <c r="A58" i="14"/>
  <c r="E57" i="14" a="1"/>
  <c r="E57" i="14" s="1"/>
  <c r="E58" i="33" a="1"/>
  <c r="E58" i="33" s="1"/>
  <c r="A59" i="33"/>
  <c r="D59" i="33" a="1"/>
  <c r="B58" i="14" a="1"/>
  <c r="N52" i="68" a="1"/>
  <c r="H52" i="68" a="1"/>
  <c r="C59" i="33" a="1"/>
  <c r="C58" i="14" a="1"/>
  <c r="H31" i="69" a="1"/>
  <c r="H52" i="70" a="1"/>
  <c r="B59" i="33" a="1"/>
  <c r="H53" i="73" a="1"/>
  <c r="H54" i="71" a="1"/>
  <c r="H35" i="72" a="1"/>
  <c r="N29" i="73" l="1"/>
  <c r="K29" i="73" s="1"/>
  <c r="K32" i="69"/>
  <c r="H53" i="73"/>
  <c r="I53" i="73" s="1"/>
  <c r="F53" i="73" s="1"/>
  <c r="G54" i="73" s="1"/>
  <c r="O29" i="72"/>
  <c r="L29" i="72" s="1"/>
  <c r="H52" i="70"/>
  <c r="I52" i="70" s="1"/>
  <c r="F52" i="70" s="1"/>
  <c r="G53" i="70" s="1"/>
  <c r="N52" i="68"/>
  <c r="O52" i="68" s="1"/>
  <c r="L52" i="68" s="1"/>
  <c r="M53" i="68" s="1"/>
  <c r="H52" i="68"/>
  <c r="I52" i="68" s="1"/>
  <c r="F52" i="68" s="1"/>
  <c r="G53" i="68" s="1"/>
  <c r="H35" i="72"/>
  <c r="I35" i="72" s="1"/>
  <c r="F35" i="72" s="1"/>
  <c r="H54" i="71"/>
  <c r="I54" i="71" s="1"/>
  <c r="F54" i="71" s="1"/>
  <c r="G55" i="71" s="1"/>
  <c r="B59" i="33"/>
  <c r="C59" i="33"/>
  <c r="D59" i="33"/>
  <c r="C58" i="14"/>
  <c r="B58" i="14"/>
  <c r="H31" i="69"/>
  <c r="S134" i="72"/>
  <c r="T135" i="72" s="1"/>
  <c r="A59" i="14"/>
  <c r="E58" i="14" a="1"/>
  <c r="E58" i="14" s="1"/>
  <c r="E59" i="33" a="1"/>
  <c r="E59" i="33" s="1"/>
  <c r="A60" i="33"/>
  <c r="C60" i="33" a="1"/>
  <c r="U33" i="14" a="1"/>
  <c r="D60" i="33" a="1"/>
  <c r="B60" i="33" a="1"/>
  <c r="B59" i="14" a="1"/>
  <c r="N53" i="68" a="1"/>
  <c r="H53" i="70" a="1"/>
  <c r="H54" i="73" a="1"/>
  <c r="C59" i="14" a="1"/>
  <c r="H53" i="68" a="1"/>
  <c r="H55" i="71" a="1"/>
  <c r="L30" i="73" l="1"/>
  <c r="L33" i="69"/>
  <c r="H54" i="73"/>
  <c r="I54" i="73" s="1"/>
  <c r="F54" i="73" s="1"/>
  <c r="G55" i="73" s="1"/>
  <c r="M30" i="72"/>
  <c r="H55" i="71"/>
  <c r="I55" i="71" s="1"/>
  <c r="F55" i="71" s="1"/>
  <c r="G56" i="71" s="1"/>
  <c r="H53" i="68"/>
  <c r="I53" i="68" s="1"/>
  <c r="F53" i="68" s="1"/>
  <c r="G54" i="68" s="1"/>
  <c r="N53" i="68"/>
  <c r="O53" i="68" s="1"/>
  <c r="L53" i="68" s="1"/>
  <c r="M54" i="68" s="1"/>
  <c r="H53" i="70"/>
  <c r="I53" i="70" s="1"/>
  <c r="F53" i="70" s="1"/>
  <c r="G54" i="70" s="1"/>
  <c r="G36" i="72"/>
  <c r="C59" i="14"/>
  <c r="B59" i="14"/>
  <c r="C60" i="33"/>
  <c r="B60" i="33"/>
  <c r="D60" i="33"/>
  <c r="U33" i="14"/>
  <c r="V33" i="14" s="1"/>
  <c r="S33" i="14" s="1"/>
  <c r="I31" i="69"/>
  <c r="F31" i="69" s="1"/>
  <c r="A60" i="14"/>
  <c r="E59" i="14" a="1"/>
  <c r="E59" i="14" s="1"/>
  <c r="E60" i="33" a="1"/>
  <c r="E60" i="33" s="1"/>
  <c r="A61" i="33"/>
  <c r="B60" i="14" a="1"/>
  <c r="C60" i="14" a="1"/>
  <c r="B61" i="33" a="1"/>
  <c r="H55" i="73" a="1"/>
  <c r="M30" i="73" a="1"/>
  <c r="D61" i="33" a="1"/>
  <c r="M33" i="69" a="1"/>
  <c r="N30" i="72" a="1"/>
  <c r="C61" i="33" a="1"/>
  <c r="H56" i="71" a="1"/>
  <c r="H54" i="70" a="1"/>
  <c r="U135" i="72" a="1"/>
  <c r="H54" i="68" a="1"/>
  <c r="N54" i="68" a="1"/>
  <c r="H36" i="72" a="1"/>
  <c r="M30" i="73" l="1"/>
  <c r="M33" i="69"/>
  <c r="N33" i="69" s="1"/>
  <c r="H55" i="73"/>
  <c r="I55" i="73" s="1"/>
  <c r="F55" i="73" s="1"/>
  <c r="G56" i="73" s="1"/>
  <c r="T34" i="14"/>
  <c r="U135" i="72"/>
  <c r="V135" i="72" s="1"/>
  <c r="N30" i="72"/>
  <c r="H36" i="72"/>
  <c r="I36" i="72" s="1"/>
  <c r="F36" i="72" s="1"/>
  <c r="H54" i="70"/>
  <c r="I54" i="70" s="1"/>
  <c r="F54" i="70" s="1"/>
  <c r="G55" i="70" s="1"/>
  <c r="N54" i="68"/>
  <c r="O54" i="68" s="1"/>
  <c r="L54" i="68" s="1"/>
  <c r="M55" i="68" s="1"/>
  <c r="H54" i="68"/>
  <c r="I54" i="68" s="1"/>
  <c r="F54" i="68" s="1"/>
  <c r="G55" i="68" s="1"/>
  <c r="H56" i="71"/>
  <c r="I56" i="71" s="1"/>
  <c r="F56" i="71" s="1"/>
  <c r="G57" i="71" s="1"/>
  <c r="B60" i="14"/>
  <c r="C60" i="14"/>
  <c r="D61" i="33"/>
  <c r="C61" i="33"/>
  <c r="B61" i="33"/>
  <c r="G32" i="69"/>
  <c r="A61" i="14"/>
  <c r="E60" i="14" a="1"/>
  <c r="E60" i="14" s="1"/>
  <c r="E61" i="33" a="1"/>
  <c r="E61" i="33" s="1"/>
  <c r="A62" i="33"/>
  <c r="B61" i="14" a="1"/>
  <c r="B62" i="33" a="1"/>
  <c r="D62" i="33" a="1"/>
  <c r="C61" i="14" a="1"/>
  <c r="H32" i="69" a="1"/>
  <c r="C62" i="33" a="1"/>
  <c r="H56" i="73" a="1"/>
  <c r="U34" i="14" a="1"/>
  <c r="H55" i="70" a="1"/>
  <c r="N55" i="68" a="1"/>
  <c r="H55" i="68" a="1"/>
  <c r="H57" i="71" a="1"/>
  <c r="N30" i="73" l="1"/>
  <c r="K30" i="73" s="1"/>
  <c r="K33" i="69"/>
  <c r="H56" i="73"/>
  <c r="I56" i="73" s="1"/>
  <c r="F56" i="73" s="1"/>
  <c r="G57" i="73" s="1"/>
  <c r="O30" i="72"/>
  <c r="L30" i="72" s="1"/>
  <c r="H57" i="71"/>
  <c r="I57" i="71" s="1"/>
  <c r="F57" i="71" s="1"/>
  <c r="G58" i="71" s="1"/>
  <c r="H55" i="68"/>
  <c r="I55" i="68" s="1"/>
  <c r="F55" i="68" s="1"/>
  <c r="G56" i="68" s="1"/>
  <c r="N55" i="68"/>
  <c r="O55" i="68" s="1"/>
  <c r="L55" i="68" s="1"/>
  <c r="M56" i="68" s="1"/>
  <c r="H55" i="70"/>
  <c r="I55" i="70" s="1"/>
  <c r="F55" i="70" s="1"/>
  <c r="G56" i="70" s="1"/>
  <c r="G37" i="72"/>
  <c r="C62" i="33"/>
  <c r="D62" i="33"/>
  <c r="B62" i="33"/>
  <c r="B61" i="14"/>
  <c r="C61" i="14"/>
  <c r="H32" i="69"/>
  <c r="U34" i="14"/>
  <c r="V34" i="14" s="1"/>
  <c r="S34" i="14" s="1"/>
  <c r="T35" i="14" s="1"/>
  <c r="S135" i="72"/>
  <c r="T136" i="72" s="1"/>
  <c r="A62" i="14"/>
  <c r="E61" i="14" a="1"/>
  <c r="E61" i="14" s="1"/>
  <c r="E62" i="33" a="1"/>
  <c r="E62" i="33" s="1"/>
  <c r="A63" i="33"/>
  <c r="B63" i="33" a="1"/>
  <c r="D63" i="33" a="1"/>
  <c r="N56" i="68" a="1"/>
  <c r="B62" i="14" a="1"/>
  <c r="H56" i="68" a="1"/>
  <c r="H58" i="71" a="1"/>
  <c r="C62" i="14" a="1"/>
  <c r="C63" i="33" a="1"/>
  <c r="H57" i="73" a="1"/>
  <c r="H56" i="70" a="1"/>
  <c r="H37" i="72" a="1"/>
  <c r="L31" i="73" l="1"/>
  <c r="L34" i="69"/>
  <c r="H57" i="73"/>
  <c r="I57" i="73" s="1"/>
  <c r="F57" i="73" s="1"/>
  <c r="G58" i="73" s="1"/>
  <c r="M31" i="72"/>
  <c r="H37" i="72"/>
  <c r="I37" i="72" s="1"/>
  <c r="F37" i="72" s="1"/>
  <c r="H56" i="68"/>
  <c r="I56" i="68" s="1"/>
  <c r="F56" i="68" s="1"/>
  <c r="G57" i="68" s="1"/>
  <c r="H58" i="71"/>
  <c r="I58" i="71" s="1"/>
  <c r="F58" i="71" s="1"/>
  <c r="G59" i="71" s="1"/>
  <c r="H56" i="70"/>
  <c r="I56" i="70" s="1"/>
  <c r="F56" i="70" s="1"/>
  <c r="G57" i="70" s="1"/>
  <c r="N56" i="68"/>
  <c r="O56" i="68" s="1"/>
  <c r="L56" i="68" s="1"/>
  <c r="M57" i="68" s="1"/>
  <c r="B62" i="14"/>
  <c r="C62" i="14"/>
  <c r="D63" i="33"/>
  <c r="B63" i="33"/>
  <c r="C63" i="33"/>
  <c r="I32" i="69"/>
  <c r="F32" i="69" s="1"/>
  <c r="A63" i="14"/>
  <c r="E62" i="14" a="1"/>
  <c r="E62" i="14" s="1"/>
  <c r="E63" i="33" a="1"/>
  <c r="E63" i="33" s="1"/>
  <c r="A64" i="33"/>
  <c r="C64" i="33" a="1"/>
  <c r="C63" i="14" a="1"/>
  <c r="N31" i="72" a="1"/>
  <c r="B63" i="14" a="1"/>
  <c r="H59" i="71" a="1"/>
  <c r="K63" i="14" a="1"/>
  <c r="U136" i="72" a="1"/>
  <c r="D64" i="33" a="1"/>
  <c r="H58" i="73" a="1"/>
  <c r="B64" i="33" a="1"/>
  <c r="U35" i="14" a="1"/>
  <c r="M34" i="69" a="1"/>
  <c r="M31" i="73" a="1"/>
  <c r="N57" i="68" a="1"/>
  <c r="H57" i="68" a="1"/>
  <c r="H57" i="70" a="1"/>
  <c r="M31" i="73" l="1"/>
  <c r="M34" i="69"/>
  <c r="N34" i="69" s="1"/>
  <c r="H58" i="73"/>
  <c r="I58" i="73" s="1"/>
  <c r="F58" i="73" s="1"/>
  <c r="G59" i="73" s="1"/>
  <c r="U136" i="72"/>
  <c r="V136" i="72" s="1"/>
  <c r="N31" i="72"/>
  <c r="H57" i="70"/>
  <c r="I57" i="70" s="1"/>
  <c r="F57" i="70" s="1"/>
  <c r="G58" i="70" s="1"/>
  <c r="N57" i="68"/>
  <c r="O57" i="68" s="1"/>
  <c r="L57" i="68" s="1"/>
  <c r="M58" i="68" s="1"/>
  <c r="H59" i="71"/>
  <c r="I59" i="71" s="1"/>
  <c r="F59" i="71" s="1"/>
  <c r="G60" i="71" s="1"/>
  <c r="H57" i="68"/>
  <c r="I57" i="68" s="1"/>
  <c r="F57" i="68" s="1"/>
  <c r="G58" i="68" s="1"/>
  <c r="G38" i="72"/>
  <c r="K63" i="14"/>
  <c r="D64" i="33"/>
  <c r="C64" i="33"/>
  <c r="B64" i="33"/>
  <c r="B63" i="14"/>
  <c r="C63" i="14"/>
  <c r="U35" i="14"/>
  <c r="V35" i="14" s="1"/>
  <c r="S35" i="14" s="1"/>
  <c r="T36" i="14" s="1"/>
  <c r="G33" i="69"/>
  <c r="A64" i="14"/>
  <c r="E63" i="14" a="1"/>
  <c r="E63" i="14" s="1"/>
  <c r="E64" i="33" a="1"/>
  <c r="E64" i="33" s="1"/>
  <c r="A65" i="33"/>
  <c r="C65" i="33" a="1"/>
  <c r="C64" i="14" a="1"/>
  <c r="B64" i="14" a="1"/>
  <c r="D65" i="33" a="1"/>
  <c r="N58" i="68" a="1"/>
  <c r="H58" i="68" a="1"/>
  <c r="B65" i="33" a="1"/>
  <c r="H59" i="73" a="1"/>
  <c r="H58" i="70" a="1"/>
  <c r="H33" i="69" a="1"/>
  <c r="H38" i="72" a="1"/>
  <c r="H60" i="71" a="1"/>
  <c r="N31" i="73" l="1"/>
  <c r="K31" i="73" s="1"/>
  <c r="K34" i="69"/>
  <c r="H59" i="73"/>
  <c r="I59" i="73" s="1"/>
  <c r="F59" i="73" s="1"/>
  <c r="G60" i="73" s="1"/>
  <c r="O31" i="72"/>
  <c r="L31" i="72" s="1"/>
  <c r="H58" i="68"/>
  <c r="I58" i="68" s="1"/>
  <c r="F58" i="68" s="1"/>
  <c r="G59" i="68" s="1"/>
  <c r="H60" i="71"/>
  <c r="I60" i="71" s="1"/>
  <c r="F60" i="71" s="1"/>
  <c r="G61" i="71" s="1"/>
  <c r="H38" i="72"/>
  <c r="I38" i="72" s="1"/>
  <c r="F38" i="72" s="1"/>
  <c r="N58" i="68"/>
  <c r="O58" i="68" s="1"/>
  <c r="L58" i="68" s="1"/>
  <c r="M59" i="68" s="1"/>
  <c r="H58" i="70"/>
  <c r="I58" i="70" s="1"/>
  <c r="F58" i="70" s="1"/>
  <c r="G59" i="70" s="1"/>
  <c r="C64" i="14"/>
  <c r="B64" i="14"/>
  <c r="D65" i="33"/>
  <c r="C65" i="33"/>
  <c r="B65" i="33"/>
  <c r="H33" i="69"/>
  <c r="S136" i="72"/>
  <c r="T137" i="72" s="1"/>
  <c r="A65" i="14"/>
  <c r="E64" i="14" a="1"/>
  <c r="E64" i="14" s="1"/>
  <c r="E65" i="33" a="1"/>
  <c r="E65" i="33" s="1"/>
  <c r="A66" i="33"/>
  <c r="H60" i="73" a="1"/>
  <c r="B65" i="14" a="1"/>
  <c r="C65" i="14" a="1"/>
  <c r="H59" i="68" a="1"/>
  <c r="B66" i="33" a="1"/>
  <c r="U36" i="14" a="1"/>
  <c r="C66" i="33" a="1"/>
  <c r="D66" i="33" a="1"/>
  <c r="N59" i="68" a="1"/>
  <c r="H61" i="71" a="1"/>
  <c r="H59" i="70" a="1"/>
  <c r="L32" i="73" l="1"/>
  <c r="L35" i="69"/>
  <c r="H60" i="73"/>
  <c r="I60" i="73" s="1"/>
  <c r="F60" i="73" s="1"/>
  <c r="G61" i="73" s="1"/>
  <c r="M32" i="72"/>
  <c r="N59" i="68"/>
  <c r="O59" i="68" s="1"/>
  <c r="L59" i="68" s="1"/>
  <c r="M60" i="68" s="1"/>
  <c r="H59" i="70"/>
  <c r="I59" i="70" s="1"/>
  <c r="F59" i="70" s="1"/>
  <c r="G60" i="70" s="1"/>
  <c r="H61" i="71"/>
  <c r="I61" i="71" s="1"/>
  <c r="F61" i="71" s="1"/>
  <c r="G62" i="71" s="1"/>
  <c r="H59" i="68"/>
  <c r="I59" i="68" s="1"/>
  <c r="F59" i="68" s="1"/>
  <c r="G60" i="68" s="1"/>
  <c r="G39" i="72"/>
  <c r="D66" i="33"/>
  <c r="C66" i="33"/>
  <c r="B66" i="33"/>
  <c r="B65" i="14"/>
  <c r="C65" i="14"/>
  <c r="U36" i="14"/>
  <c r="V36" i="14" s="1"/>
  <c r="S36" i="14" s="1"/>
  <c r="T37" i="14" s="1"/>
  <c r="I33" i="69"/>
  <c r="F33" i="69" s="1"/>
  <c r="A66" i="14"/>
  <c r="E65" i="14" a="1"/>
  <c r="E65" i="14" s="1"/>
  <c r="E66" i="33" a="1"/>
  <c r="E66" i="33" s="1"/>
  <c r="A67" i="33"/>
  <c r="M32" i="73" a="1"/>
  <c r="U137" i="72" a="1"/>
  <c r="C67" i="33" a="1"/>
  <c r="H60" i="68" a="1"/>
  <c r="B67" i="33" a="1"/>
  <c r="H61" i="73" a="1"/>
  <c r="H39" i="72" a="1"/>
  <c r="C66" i="14" a="1"/>
  <c r="B66" i="14" a="1"/>
  <c r="N32" i="72" a="1"/>
  <c r="D67" i="33" a="1"/>
  <c r="M35" i="69" a="1"/>
  <c r="N60" i="68" a="1"/>
  <c r="H60" i="70" a="1"/>
  <c r="H62" i="71" a="1"/>
  <c r="M32" i="73" l="1"/>
  <c r="M35" i="69"/>
  <c r="N35" i="69" s="1"/>
  <c r="H61" i="73"/>
  <c r="I61" i="73" s="1"/>
  <c r="F61" i="73" s="1"/>
  <c r="G62" i="73" s="1"/>
  <c r="U137" i="72"/>
  <c r="V137" i="72" s="1"/>
  <c r="N32" i="72"/>
  <c r="H60" i="70"/>
  <c r="I60" i="70" s="1"/>
  <c r="F60" i="70" s="1"/>
  <c r="G61" i="70" s="1"/>
  <c r="N60" i="68"/>
  <c r="O60" i="68" s="1"/>
  <c r="L60" i="68" s="1"/>
  <c r="M61" i="68" s="1"/>
  <c r="H60" i="68"/>
  <c r="I60" i="68" s="1"/>
  <c r="F60" i="68" s="1"/>
  <c r="G61" i="68" s="1"/>
  <c r="H62" i="71"/>
  <c r="I62" i="71" s="1"/>
  <c r="F62" i="71" s="1"/>
  <c r="G63" i="71" s="1"/>
  <c r="H39" i="72"/>
  <c r="I39" i="72" s="1"/>
  <c r="F39" i="72" s="1"/>
  <c r="C67" i="33"/>
  <c r="D67" i="33"/>
  <c r="B67" i="33"/>
  <c r="C66" i="14"/>
  <c r="B66" i="14"/>
  <c r="G34" i="69"/>
  <c r="A67" i="14"/>
  <c r="E66" i="14" a="1"/>
  <c r="E66" i="14" s="1"/>
  <c r="E67" i="33" a="1"/>
  <c r="E67" i="33" s="1"/>
  <c r="A68" i="33"/>
  <c r="D68" i="33" a="1"/>
  <c r="H61" i="70" a="1"/>
  <c r="B67" i="14" a="1"/>
  <c r="U37" i="14" a="1"/>
  <c r="C67" i="14" a="1"/>
  <c r="B68" i="33" a="1"/>
  <c r="H62" i="73" a="1"/>
  <c r="C68" i="33" a="1"/>
  <c r="H61" i="68" a="1"/>
  <c r="H34" i="69" a="1"/>
  <c r="N61" i="68" a="1"/>
  <c r="H63" i="71" a="1"/>
  <c r="N32" i="73" l="1"/>
  <c r="K32" i="73" s="1"/>
  <c r="K35" i="69"/>
  <c r="H62" i="73"/>
  <c r="I62" i="73" s="1"/>
  <c r="F62" i="73" s="1"/>
  <c r="G63" i="73" s="1"/>
  <c r="O32" i="72"/>
  <c r="L32" i="72" s="1"/>
  <c r="H63" i="71"/>
  <c r="I63" i="71" s="1"/>
  <c r="F63" i="71" s="1"/>
  <c r="G64" i="71" s="1"/>
  <c r="H61" i="70"/>
  <c r="I61" i="70" s="1"/>
  <c r="F61" i="70" s="1"/>
  <c r="G62" i="70" s="1"/>
  <c r="H61" i="68"/>
  <c r="I61" i="68" s="1"/>
  <c r="F61" i="68" s="1"/>
  <c r="G62" i="68" s="1"/>
  <c r="N61" i="68"/>
  <c r="O61" i="68" s="1"/>
  <c r="L61" i="68" s="1"/>
  <c r="M62" i="68" s="1"/>
  <c r="G40" i="72"/>
  <c r="C67" i="14"/>
  <c r="B67" i="14"/>
  <c r="D68" i="33"/>
  <c r="C68" i="33"/>
  <c r="B68" i="33"/>
  <c r="H34" i="69"/>
  <c r="U37" i="14"/>
  <c r="V37" i="14" s="1"/>
  <c r="S37" i="14" s="1"/>
  <c r="T38" i="14" s="1"/>
  <c r="S137" i="72"/>
  <c r="T138" i="72" s="1"/>
  <c r="A68" i="14"/>
  <c r="E67" i="14" a="1"/>
  <c r="E67" i="14" s="1"/>
  <c r="E68" i="33" a="1"/>
  <c r="E68" i="33" s="1"/>
  <c r="A69" i="33"/>
  <c r="B69" i="33" a="1"/>
  <c r="D69" i="33" a="1"/>
  <c r="C68" i="14" a="1"/>
  <c r="B68" i="14" a="1"/>
  <c r="H62" i="68" a="1"/>
  <c r="H63" i="73" a="1"/>
  <c r="C69" i="33" a="1"/>
  <c r="H62" i="70" a="1"/>
  <c r="K68" i="14" a="1"/>
  <c r="H64" i="71" a="1"/>
  <c r="N62" i="68" a="1"/>
  <c r="H40" i="72" a="1"/>
  <c r="L33" i="73" l="1"/>
  <c r="L36" i="69"/>
  <c r="H63" i="73"/>
  <c r="I63" i="73" s="1"/>
  <c r="F63" i="73" s="1"/>
  <c r="G64" i="73" s="1"/>
  <c r="M33" i="72"/>
  <c r="N62" i="68"/>
  <c r="O62" i="68" s="1"/>
  <c r="L62" i="68" s="1"/>
  <c r="M63" i="68" s="1"/>
  <c r="H62" i="68"/>
  <c r="I62" i="68" s="1"/>
  <c r="F62" i="68" s="1"/>
  <c r="G63" i="68" s="1"/>
  <c r="H62" i="70"/>
  <c r="I62" i="70" s="1"/>
  <c r="F62" i="70" s="1"/>
  <c r="G63" i="70" s="1"/>
  <c r="H64" i="71"/>
  <c r="I64" i="71" s="1"/>
  <c r="F64" i="71" s="1"/>
  <c r="G65" i="71" s="1"/>
  <c r="H40" i="72"/>
  <c r="I40" i="72" s="1"/>
  <c r="F40" i="72" s="1"/>
  <c r="K68" i="14"/>
  <c r="B69" i="33"/>
  <c r="C69" i="33"/>
  <c r="D69" i="33"/>
  <c r="C68" i="14"/>
  <c r="B68" i="14"/>
  <c r="I34" i="69"/>
  <c r="F34" i="69" s="1"/>
  <c r="A69" i="14"/>
  <c r="E68" i="14" a="1"/>
  <c r="E68" i="14" s="1"/>
  <c r="E69" i="33" a="1"/>
  <c r="E69" i="33" s="1"/>
  <c r="A70" i="33"/>
  <c r="B70" i="33" a="1"/>
  <c r="C69" i="14" a="1"/>
  <c r="C70" i="33" a="1"/>
  <c r="M33" i="73" a="1"/>
  <c r="H63" i="70" a="1"/>
  <c r="U138" i="72" a="1"/>
  <c r="M36" i="69" a="1"/>
  <c r="K69" i="14" a="1"/>
  <c r="H65" i="71" a="1"/>
  <c r="D70" i="33" a="1"/>
  <c r="U38" i="14" a="1"/>
  <c r="B69" i="14" a="1"/>
  <c r="H64" i="73" a="1"/>
  <c r="N33" i="72" a="1"/>
  <c r="N63" i="68" a="1"/>
  <c r="H63" i="68" a="1"/>
  <c r="M33" i="73" l="1"/>
  <c r="M36" i="69"/>
  <c r="N36" i="69" s="1"/>
  <c r="H64" i="73"/>
  <c r="I64" i="73" s="1"/>
  <c r="F64" i="73" s="1"/>
  <c r="G65" i="73" s="1"/>
  <c r="U138" i="72"/>
  <c r="V138" i="72" s="1"/>
  <c r="N33" i="72"/>
  <c r="H65" i="71"/>
  <c r="I65" i="71" s="1"/>
  <c r="F65" i="71" s="1"/>
  <c r="G66" i="71" s="1"/>
  <c r="H63" i="70"/>
  <c r="I63" i="70" s="1"/>
  <c r="F63" i="70" s="1"/>
  <c r="G64" i="70" s="1"/>
  <c r="H63" i="68"/>
  <c r="I63" i="68" s="1"/>
  <c r="F63" i="68" s="1"/>
  <c r="G64" i="68" s="1"/>
  <c r="N63" i="68"/>
  <c r="O63" i="68" s="1"/>
  <c r="L63" i="68" s="1"/>
  <c r="M64" i="68" s="1"/>
  <c r="G41" i="72"/>
  <c r="K69" i="14"/>
  <c r="B69" i="14"/>
  <c r="C69" i="14"/>
  <c r="D70" i="33"/>
  <c r="B70" i="33"/>
  <c r="C70" i="33"/>
  <c r="U38" i="14"/>
  <c r="V38" i="14" s="1"/>
  <c r="S38" i="14" s="1"/>
  <c r="T39" i="14" s="1"/>
  <c r="G35" i="69"/>
  <c r="A70" i="14"/>
  <c r="E69" i="14" a="1"/>
  <c r="E69" i="14" s="1"/>
  <c r="E70" i="33" a="1"/>
  <c r="E70" i="33" s="1"/>
  <c r="A71" i="33"/>
  <c r="K70" i="14" a="1"/>
  <c r="B71" i="33" a="1"/>
  <c r="N64" i="68" a="1"/>
  <c r="C70" i="14" a="1"/>
  <c r="H41" i="72" a="1"/>
  <c r="C71" i="33" a="1"/>
  <c r="D71" i="33" a="1"/>
  <c r="B70" i="14" a="1"/>
  <c r="H64" i="68" a="1"/>
  <c r="H65" i="73" a="1"/>
  <c r="H66" i="71" a="1"/>
  <c r="H35" i="69" a="1"/>
  <c r="H64" i="70" a="1"/>
  <c r="N33" i="73" l="1"/>
  <c r="K33" i="73" s="1"/>
  <c r="K36" i="69"/>
  <c r="H65" i="73"/>
  <c r="I65" i="73" s="1"/>
  <c r="F65" i="73" s="1"/>
  <c r="G66" i="73" s="1"/>
  <c r="O33" i="72"/>
  <c r="L33" i="72" s="1"/>
  <c r="H41" i="72"/>
  <c r="I41" i="72" s="1"/>
  <c r="F41" i="72" s="1"/>
  <c r="N64" i="68"/>
  <c r="O64" i="68" s="1"/>
  <c r="L64" i="68" s="1"/>
  <c r="M65" i="68" s="1"/>
  <c r="H64" i="68"/>
  <c r="I64" i="68" s="1"/>
  <c r="F64" i="68" s="1"/>
  <c r="G65" i="68" s="1"/>
  <c r="H64" i="70"/>
  <c r="I64" i="70" s="1"/>
  <c r="F64" i="70" s="1"/>
  <c r="G65" i="70" s="1"/>
  <c r="H66" i="71"/>
  <c r="I66" i="71" s="1"/>
  <c r="F66" i="71" s="1"/>
  <c r="G67" i="71" s="1"/>
  <c r="K70" i="14"/>
  <c r="C70" i="14"/>
  <c r="B70" i="14"/>
  <c r="C71" i="33"/>
  <c r="B71" i="33"/>
  <c r="D71" i="33"/>
  <c r="H35" i="69"/>
  <c r="S138" i="72"/>
  <c r="T139" i="72" s="1"/>
  <c r="A71" i="14"/>
  <c r="E70" i="14" a="1"/>
  <c r="E70" i="14" s="1"/>
  <c r="E71" i="33" a="1"/>
  <c r="E71" i="33" s="1"/>
  <c r="A72" i="33"/>
  <c r="K71" i="14" a="1"/>
  <c r="H66" i="73" a="1"/>
  <c r="H65" i="70" a="1"/>
  <c r="H67" i="71" a="1"/>
  <c r="B72" i="33" a="1"/>
  <c r="C71" i="14" a="1"/>
  <c r="D72" i="33" a="1"/>
  <c r="C72" i="33" a="1"/>
  <c r="B71" i="14" a="1"/>
  <c r="U39" i="14" a="1"/>
  <c r="N65" i="68" a="1"/>
  <c r="H65" i="68" a="1"/>
  <c r="L34" i="73" l="1"/>
  <c r="L37" i="69"/>
  <c r="H66" i="73"/>
  <c r="I66" i="73" s="1"/>
  <c r="F66" i="73" s="1"/>
  <c r="G67" i="73" s="1"/>
  <c r="M34" i="72"/>
  <c r="H67" i="71"/>
  <c r="I67" i="71" s="1"/>
  <c r="F67" i="71" s="1"/>
  <c r="G68" i="71" s="1"/>
  <c r="H65" i="70"/>
  <c r="I65" i="70" s="1"/>
  <c r="F65" i="70" s="1"/>
  <c r="G66" i="70" s="1"/>
  <c r="H65" i="68"/>
  <c r="I65" i="68" s="1"/>
  <c r="F65" i="68" s="1"/>
  <c r="G66" i="68" s="1"/>
  <c r="N65" i="68"/>
  <c r="O65" i="68" s="1"/>
  <c r="L65" i="68" s="1"/>
  <c r="M66" i="68" s="1"/>
  <c r="G42" i="72"/>
  <c r="K71" i="14"/>
  <c r="B71" i="14"/>
  <c r="C71" i="14"/>
  <c r="B72" i="33"/>
  <c r="D72" i="33"/>
  <c r="C72" i="33"/>
  <c r="U39" i="14"/>
  <c r="V39" i="14" s="1"/>
  <c r="S39" i="14" s="1"/>
  <c r="T40" i="14" s="1"/>
  <c r="I35" i="69"/>
  <c r="F35" i="69" s="1"/>
  <c r="A72" i="14"/>
  <c r="E71" i="14" a="1"/>
  <c r="E71" i="14" s="1"/>
  <c r="E72" i="33" a="1"/>
  <c r="E72" i="33" s="1"/>
  <c r="A73" i="33"/>
  <c r="C72" i="14" a="1"/>
  <c r="B72" i="14" a="1"/>
  <c r="C73" i="33" a="1"/>
  <c r="M34" i="73" a="1"/>
  <c r="M37" i="69" a="1"/>
  <c r="D73" i="33" a="1"/>
  <c r="H67" i="73" a="1"/>
  <c r="U139" i="72" a="1"/>
  <c r="B73" i="33" a="1"/>
  <c r="H66" i="70" a="1"/>
  <c r="H68" i="71" a="1"/>
  <c r="H66" i="68" a="1"/>
  <c r="N66" i="68" a="1"/>
  <c r="N34" i="72" a="1"/>
  <c r="K72" i="14" a="1"/>
  <c r="H42" i="72" a="1"/>
  <c r="M34" i="73" l="1"/>
  <c r="M37" i="69"/>
  <c r="N37" i="69" s="1"/>
  <c r="H67" i="73"/>
  <c r="I67" i="73" s="1"/>
  <c r="F67" i="73" s="1"/>
  <c r="G68" i="73" s="1"/>
  <c r="U139" i="72"/>
  <c r="V139" i="72" s="1"/>
  <c r="N34" i="72"/>
  <c r="N66" i="68"/>
  <c r="O66" i="68" s="1"/>
  <c r="L66" i="68" s="1"/>
  <c r="M67" i="68" s="1"/>
  <c r="H42" i="72"/>
  <c r="I42" i="72" s="1"/>
  <c r="F42" i="72" s="1"/>
  <c r="H68" i="71"/>
  <c r="I68" i="71" s="1"/>
  <c r="F68" i="71" s="1"/>
  <c r="G69" i="71" s="1"/>
  <c r="H66" i="68"/>
  <c r="I66" i="68" s="1"/>
  <c r="F66" i="68" s="1"/>
  <c r="G67" i="68" s="1"/>
  <c r="H66" i="70"/>
  <c r="I66" i="70" s="1"/>
  <c r="F66" i="70" s="1"/>
  <c r="G67" i="70" s="1"/>
  <c r="K72" i="14"/>
  <c r="C72" i="14"/>
  <c r="B72" i="14"/>
  <c r="D73" i="33"/>
  <c r="B73" i="33"/>
  <c r="C73" i="33"/>
  <c r="G36" i="69"/>
  <c r="A73" i="14"/>
  <c r="E72" i="14" a="1"/>
  <c r="E72" i="14" s="1"/>
  <c r="E73" i="33" a="1"/>
  <c r="E73" i="33" s="1"/>
  <c r="A74" i="33"/>
  <c r="N67" i="68" a="1"/>
  <c r="U40" i="14" a="1"/>
  <c r="C74" i="33" a="1"/>
  <c r="D74" i="33" a="1"/>
  <c r="H68" i="73" a="1"/>
  <c r="B73" i="14" a="1"/>
  <c r="K73" i="14" a="1"/>
  <c r="H36" i="69" a="1"/>
  <c r="C73" i="14" a="1"/>
  <c r="H67" i="68" a="1"/>
  <c r="H69" i="71" a="1"/>
  <c r="H67" i="70" a="1"/>
  <c r="B74" i="33" a="1"/>
  <c r="N34" i="73" l="1"/>
  <c r="K34" i="73" s="1"/>
  <c r="K37" i="69"/>
  <c r="H68" i="73"/>
  <c r="I68" i="73" s="1"/>
  <c r="F68" i="73" s="1"/>
  <c r="G69" i="73" s="1"/>
  <c r="O34" i="72"/>
  <c r="L34" i="72" s="1"/>
  <c r="N67" i="68"/>
  <c r="O67" i="68" s="1"/>
  <c r="L67" i="68" s="1"/>
  <c r="M68" i="68" s="1"/>
  <c r="H67" i="70"/>
  <c r="I67" i="70" s="1"/>
  <c r="F67" i="70" s="1"/>
  <c r="G68" i="70" s="1"/>
  <c r="H67" i="68"/>
  <c r="I67" i="68" s="1"/>
  <c r="F67" i="68" s="1"/>
  <c r="G68" i="68" s="1"/>
  <c r="H69" i="71"/>
  <c r="I69" i="71" s="1"/>
  <c r="F69" i="71" s="1"/>
  <c r="G70" i="71" s="1"/>
  <c r="G43" i="72"/>
  <c r="K73" i="14"/>
  <c r="B73" i="14"/>
  <c r="C73" i="14"/>
  <c r="C74" i="33"/>
  <c r="D74" i="33"/>
  <c r="B74" i="33"/>
  <c r="H36" i="69"/>
  <c r="U40" i="14"/>
  <c r="V40" i="14" s="1"/>
  <c r="S40" i="14" s="1"/>
  <c r="T41" i="14" s="1"/>
  <c r="S139" i="72"/>
  <c r="T140" i="72" s="1"/>
  <c r="A74" i="14"/>
  <c r="E73" i="14" a="1"/>
  <c r="E73" i="14" s="1"/>
  <c r="E74" i="33" a="1"/>
  <c r="E74" i="33" s="1"/>
  <c r="A75" i="33"/>
  <c r="C75" i="33" a="1"/>
  <c r="H69" i="73" a="1"/>
  <c r="H68" i="70" a="1"/>
  <c r="B75" i="33" a="1"/>
  <c r="H43" i="72" a="1"/>
  <c r="D75" i="33" a="1"/>
  <c r="B74" i="14" a="1"/>
  <c r="H68" i="68" a="1"/>
  <c r="C74" i="14" a="1"/>
  <c r="K74" i="14" a="1"/>
  <c r="N68" i="68" a="1"/>
  <c r="H70" i="71" a="1"/>
  <c r="L35" i="73" l="1"/>
  <c r="L38" i="69"/>
  <c r="H69" i="73"/>
  <c r="I69" i="73" s="1"/>
  <c r="F69" i="73" s="1"/>
  <c r="G70" i="73" s="1"/>
  <c r="M35" i="72"/>
  <c r="N68" i="68"/>
  <c r="O68" i="68" s="1"/>
  <c r="L68" i="68" s="1"/>
  <c r="M69" i="68" s="1"/>
  <c r="H43" i="72"/>
  <c r="I43" i="72" s="1"/>
  <c r="F43" i="72" s="1"/>
  <c r="H70" i="71"/>
  <c r="I70" i="71" s="1"/>
  <c r="F70" i="71" s="1"/>
  <c r="G71" i="71" s="1"/>
  <c r="H68" i="68"/>
  <c r="I68" i="68" s="1"/>
  <c r="F68" i="68" s="1"/>
  <c r="G69" i="68" s="1"/>
  <c r="H68" i="70"/>
  <c r="I68" i="70" s="1"/>
  <c r="F68" i="70" s="1"/>
  <c r="G69" i="70" s="1"/>
  <c r="K74" i="14"/>
  <c r="B75" i="33"/>
  <c r="D75" i="33"/>
  <c r="C75" i="33"/>
  <c r="B74" i="14"/>
  <c r="C74" i="14"/>
  <c r="I36" i="69"/>
  <c r="F36" i="69" s="1"/>
  <c r="A75" i="14"/>
  <c r="E74" i="14" a="1"/>
  <c r="E74" i="14" s="1"/>
  <c r="E75" i="33" a="1"/>
  <c r="E75" i="33" s="1"/>
  <c r="A76" i="33"/>
  <c r="C75" i="14" a="1"/>
  <c r="N69" i="68" a="1"/>
  <c r="B75" i="14" a="1"/>
  <c r="H69" i="70" a="1"/>
  <c r="H71" i="71" a="1"/>
  <c r="U140" i="72" a="1"/>
  <c r="D76" i="33" a="1"/>
  <c r="U41" i="14" a="1"/>
  <c r="B76" i="33" a="1"/>
  <c r="C76" i="33" a="1"/>
  <c r="N35" i="72" a="1"/>
  <c r="H69" i="68" a="1"/>
  <c r="K75" i="14" a="1"/>
  <c r="M35" i="73" a="1"/>
  <c r="M38" i="69" a="1"/>
  <c r="H70" i="73" a="1"/>
  <c r="M35" i="73" l="1"/>
  <c r="M38" i="69"/>
  <c r="N38" i="69" s="1"/>
  <c r="H70" i="73"/>
  <c r="I70" i="73" s="1"/>
  <c r="F70" i="73" s="1"/>
  <c r="G71" i="73" s="1"/>
  <c r="U140" i="72"/>
  <c r="V140" i="72" s="1"/>
  <c r="N35" i="72"/>
  <c r="H69" i="68"/>
  <c r="I69" i="68" s="1"/>
  <c r="F69" i="68" s="1"/>
  <c r="G70" i="68" s="1"/>
  <c r="H69" i="70"/>
  <c r="I69" i="70" s="1"/>
  <c r="F69" i="70" s="1"/>
  <c r="G70" i="70" s="1"/>
  <c r="H71" i="71"/>
  <c r="I71" i="71" s="1"/>
  <c r="F71" i="71" s="1"/>
  <c r="G72" i="71" s="1"/>
  <c r="N69" i="68"/>
  <c r="O69" i="68" s="1"/>
  <c r="L69" i="68" s="1"/>
  <c r="M70" i="68" s="1"/>
  <c r="G44" i="72"/>
  <c r="K75" i="14"/>
  <c r="B75" i="14"/>
  <c r="C75" i="14"/>
  <c r="C76" i="33"/>
  <c r="D76" i="33"/>
  <c r="B76" i="33"/>
  <c r="U41" i="14"/>
  <c r="V41" i="14" s="1"/>
  <c r="S41" i="14" s="1"/>
  <c r="T42" i="14" s="1"/>
  <c r="G37" i="69"/>
  <c r="A76" i="14"/>
  <c r="E75" i="14" a="1"/>
  <c r="E75" i="14" s="1"/>
  <c r="E76" i="33" a="1"/>
  <c r="E76" i="33" s="1"/>
  <c r="A77" i="33"/>
  <c r="K76" i="14" a="1"/>
  <c r="H70" i="68" a="1"/>
  <c r="B77" i="33" a="1"/>
  <c r="B76" i="14" a="1"/>
  <c r="D77" i="33" a="1"/>
  <c r="H37" i="69" a="1"/>
  <c r="H72" i="71" a="1"/>
  <c r="C77" i="33" a="1"/>
  <c r="N70" i="68" a="1"/>
  <c r="C76" i="14" a="1"/>
  <c r="H71" i="73" a="1"/>
  <c r="H70" i="70" a="1"/>
  <c r="H44" i="72" a="1"/>
  <c r="N35" i="73" l="1"/>
  <c r="K35" i="73" s="1"/>
  <c r="K38" i="69"/>
  <c r="H71" i="73"/>
  <c r="I71" i="73" s="1"/>
  <c r="F71" i="73" s="1"/>
  <c r="G72" i="73" s="1"/>
  <c r="O35" i="72"/>
  <c r="L35" i="72" s="1"/>
  <c r="H70" i="68"/>
  <c r="I70" i="68" s="1"/>
  <c r="F70" i="68" s="1"/>
  <c r="G71" i="68" s="1"/>
  <c r="H44" i="72"/>
  <c r="I44" i="72" s="1"/>
  <c r="F44" i="72" s="1"/>
  <c r="H70" i="70"/>
  <c r="I70" i="70" s="1"/>
  <c r="F70" i="70" s="1"/>
  <c r="G71" i="70" s="1"/>
  <c r="N70" i="68"/>
  <c r="O70" i="68" s="1"/>
  <c r="L70" i="68" s="1"/>
  <c r="M71" i="68" s="1"/>
  <c r="H72" i="71"/>
  <c r="I72" i="71" s="1"/>
  <c r="F72" i="71" s="1"/>
  <c r="G73" i="71" s="1"/>
  <c r="K76" i="14"/>
  <c r="B76" i="14"/>
  <c r="C76" i="14"/>
  <c r="C77" i="33"/>
  <c r="D77" i="33"/>
  <c r="B77" i="33"/>
  <c r="H37" i="69"/>
  <c r="S140" i="72"/>
  <c r="T141" i="72" s="1"/>
  <c r="A77" i="14"/>
  <c r="E76" i="14" a="1"/>
  <c r="E76" i="14" s="1"/>
  <c r="E77" i="33" a="1"/>
  <c r="E77" i="33" s="1"/>
  <c r="A78" i="33"/>
  <c r="U42" i="14" a="1"/>
  <c r="D78" i="33" a="1"/>
  <c r="B78" i="33" a="1"/>
  <c r="B77" i="14" a="1"/>
  <c r="H71" i="70" a="1"/>
  <c r="C77" i="14" a="1"/>
  <c r="H71" i="68" a="1"/>
  <c r="H73" i="71" a="1"/>
  <c r="C78" i="33" a="1"/>
  <c r="K77" i="14" a="1"/>
  <c r="H72" i="73" a="1"/>
  <c r="N71" i="68" a="1"/>
  <c r="L36" i="73" l="1"/>
  <c r="L39" i="69"/>
  <c r="H72" i="73"/>
  <c r="I72" i="73" s="1"/>
  <c r="F72" i="73" s="1"/>
  <c r="G73" i="73" s="1"/>
  <c r="M36" i="72"/>
  <c r="H71" i="68"/>
  <c r="I71" i="68" s="1"/>
  <c r="F71" i="68" s="1"/>
  <c r="G72" i="68" s="1"/>
  <c r="H73" i="71"/>
  <c r="I73" i="71" s="1"/>
  <c r="F73" i="71" s="1"/>
  <c r="G74" i="71" s="1"/>
  <c r="N71" i="68"/>
  <c r="O71" i="68" s="1"/>
  <c r="L71" i="68" s="1"/>
  <c r="M72" i="68" s="1"/>
  <c r="H71" i="70"/>
  <c r="I71" i="70" s="1"/>
  <c r="F71" i="70" s="1"/>
  <c r="G72" i="70" s="1"/>
  <c r="G45" i="72"/>
  <c r="K77" i="14"/>
  <c r="C78" i="33"/>
  <c r="D78" i="33"/>
  <c r="B78" i="33"/>
  <c r="C77" i="14"/>
  <c r="B77" i="14"/>
  <c r="U42" i="14"/>
  <c r="V42" i="14" s="1"/>
  <c r="S42" i="14" s="1"/>
  <c r="T43" i="14" s="1"/>
  <c r="I37" i="69"/>
  <c r="F37" i="69" s="1"/>
  <c r="A78" i="14"/>
  <c r="E77" i="14" a="1"/>
  <c r="E77" i="14" s="1"/>
  <c r="E78" i="33" a="1"/>
  <c r="E78" i="33" s="1"/>
  <c r="A79" i="33"/>
  <c r="B78" i="14" a="1"/>
  <c r="K78" i="14" a="1"/>
  <c r="N36" i="72" a="1"/>
  <c r="M39" i="69" a="1"/>
  <c r="U141" i="72" a="1"/>
  <c r="M36" i="73" a="1"/>
  <c r="D79" i="33" a="1"/>
  <c r="N72" i="68" a="1"/>
  <c r="C79" i="33" a="1"/>
  <c r="C78" i="14" a="1"/>
  <c r="B79" i="33" a="1"/>
  <c r="H45" i="72" a="1"/>
  <c r="H73" i="73" a="1"/>
  <c r="H72" i="68" a="1"/>
  <c r="H74" i="71" a="1"/>
  <c r="H72" i="70" a="1"/>
  <c r="M36" i="73" l="1"/>
  <c r="M39" i="69"/>
  <c r="N39" i="69" s="1"/>
  <c r="H73" i="73"/>
  <c r="I73" i="73" s="1"/>
  <c r="F73" i="73" s="1"/>
  <c r="G74" i="73" s="1"/>
  <c r="U141" i="72"/>
  <c r="V141" i="72" s="1"/>
  <c r="N36" i="72"/>
  <c r="H72" i="68"/>
  <c r="I72" i="68" s="1"/>
  <c r="F72" i="68" s="1"/>
  <c r="G73" i="68" s="1"/>
  <c r="H72" i="70"/>
  <c r="I72" i="70" s="1"/>
  <c r="F72" i="70" s="1"/>
  <c r="G73" i="70" s="1"/>
  <c r="N72" i="68"/>
  <c r="O72" i="68" s="1"/>
  <c r="L72" i="68" s="1"/>
  <c r="M73" i="68" s="1"/>
  <c r="H45" i="72"/>
  <c r="I45" i="72" s="1"/>
  <c r="F45" i="72" s="1"/>
  <c r="H74" i="71"/>
  <c r="I74" i="71" s="1"/>
  <c r="F74" i="71" s="1"/>
  <c r="G75" i="71" s="1"/>
  <c r="K78" i="14"/>
  <c r="B78" i="14"/>
  <c r="C78" i="14"/>
  <c r="D79" i="33"/>
  <c r="C79" i="33"/>
  <c r="B79" i="33"/>
  <c r="G38" i="69"/>
  <c r="A79" i="14"/>
  <c r="E78" i="14" a="1"/>
  <c r="E78" i="14" s="1"/>
  <c r="E79" i="33" a="1"/>
  <c r="E79" i="33" s="1"/>
  <c r="A80" i="33"/>
  <c r="U43" i="14" a="1"/>
  <c r="C79" i="14" a="1"/>
  <c r="D80" i="33" a="1"/>
  <c r="C80" i="33" a="1"/>
  <c r="H73" i="68" a="1"/>
  <c r="B79" i="14" a="1"/>
  <c r="B80" i="33" a="1"/>
  <c r="N73" i="68" a="1"/>
  <c r="K79" i="14" a="1"/>
  <c r="H74" i="73" a="1"/>
  <c r="H38" i="69" a="1"/>
  <c r="H73" i="70" a="1"/>
  <c r="H75" i="71" a="1"/>
  <c r="N36" i="73" l="1"/>
  <c r="K36" i="73" s="1"/>
  <c r="K39" i="69"/>
  <c r="H74" i="73"/>
  <c r="I74" i="73" s="1"/>
  <c r="F74" i="73" s="1"/>
  <c r="G75" i="73" s="1"/>
  <c r="O36" i="72"/>
  <c r="L36" i="72" s="1"/>
  <c r="H75" i="71"/>
  <c r="I75" i="71" s="1"/>
  <c r="F75" i="71" s="1"/>
  <c r="G76" i="71" s="1"/>
  <c r="N73" i="68"/>
  <c r="O73" i="68" s="1"/>
  <c r="L73" i="68" s="1"/>
  <c r="M74" i="68" s="1"/>
  <c r="H73" i="70"/>
  <c r="I73" i="70" s="1"/>
  <c r="F73" i="70" s="1"/>
  <c r="G74" i="70" s="1"/>
  <c r="H73" i="68"/>
  <c r="I73" i="68" s="1"/>
  <c r="F73" i="68" s="1"/>
  <c r="G74" i="68" s="1"/>
  <c r="G46" i="72"/>
  <c r="K79" i="14"/>
  <c r="C79" i="14"/>
  <c r="B79" i="14"/>
  <c r="C80" i="33"/>
  <c r="D80" i="33"/>
  <c r="B80" i="33"/>
  <c r="H38" i="69"/>
  <c r="U43" i="14"/>
  <c r="V43" i="14" s="1"/>
  <c r="S43" i="14" s="1"/>
  <c r="T44" i="14" s="1"/>
  <c r="S141" i="72"/>
  <c r="T142" i="72" s="1"/>
  <c r="A80" i="14"/>
  <c r="E79" i="14" a="1"/>
  <c r="E79" i="14" s="1"/>
  <c r="E80" i="33" a="1"/>
  <c r="E80" i="33" s="1"/>
  <c r="A81" i="33"/>
  <c r="K80" i="14" a="1"/>
  <c r="C81" i="33" a="1"/>
  <c r="H74" i="68" a="1"/>
  <c r="H46" i="72" a="1"/>
  <c r="C80" i="14" a="1"/>
  <c r="D81" i="33" a="1"/>
  <c r="B81" i="33" a="1"/>
  <c r="B80" i="14" a="1"/>
  <c r="H75" i="73" a="1"/>
  <c r="H76" i="71" a="1"/>
  <c r="N74" i="68" a="1"/>
  <c r="H74" i="70" a="1"/>
  <c r="L37" i="73" l="1"/>
  <c r="L40" i="69"/>
  <c r="H75" i="73"/>
  <c r="I75" i="73" s="1"/>
  <c r="F75" i="73" s="1"/>
  <c r="G76" i="73" s="1"/>
  <c r="M37" i="72"/>
  <c r="H76" i="71"/>
  <c r="I76" i="71" s="1"/>
  <c r="F76" i="71" s="1"/>
  <c r="G77" i="71" s="1"/>
  <c r="H74" i="68"/>
  <c r="I74" i="68" s="1"/>
  <c r="F74" i="68" s="1"/>
  <c r="G75" i="68" s="1"/>
  <c r="H74" i="70"/>
  <c r="I74" i="70" s="1"/>
  <c r="F74" i="70" s="1"/>
  <c r="G75" i="70" s="1"/>
  <c r="H46" i="72"/>
  <c r="I46" i="72" s="1"/>
  <c r="F46" i="72" s="1"/>
  <c r="N74" i="68"/>
  <c r="O74" i="68" s="1"/>
  <c r="L74" i="68" s="1"/>
  <c r="M75" i="68" s="1"/>
  <c r="K80" i="14"/>
  <c r="B80" i="14"/>
  <c r="C80" i="14"/>
  <c r="B81" i="33"/>
  <c r="D81" i="33"/>
  <c r="C81" i="33"/>
  <c r="I38" i="69"/>
  <c r="F38" i="69" s="1"/>
  <c r="A81" i="14"/>
  <c r="E80" i="14" a="1"/>
  <c r="E80" i="14" s="1"/>
  <c r="E81" i="33" a="1"/>
  <c r="E81" i="33" s="1"/>
  <c r="A82" i="33"/>
  <c r="B82" i="33" a="1"/>
  <c r="D82" i="33" a="1"/>
  <c r="U142" i="72" a="1"/>
  <c r="H77" i="71" a="1"/>
  <c r="C81" i="14" a="1"/>
  <c r="N75" i="68" a="1"/>
  <c r="B81" i="14" a="1"/>
  <c r="M37" i="73" a="1"/>
  <c r="U44" i="14" a="1"/>
  <c r="M40" i="69" a="1"/>
  <c r="C82" i="33" a="1"/>
  <c r="K81" i="14" a="1"/>
  <c r="H76" i="73" a="1"/>
  <c r="N37" i="72" a="1"/>
  <c r="H75" i="68" a="1"/>
  <c r="H75" i="70" a="1"/>
  <c r="M37" i="73" l="1"/>
  <c r="M40" i="69"/>
  <c r="N40" i="69" s="1"/>
  <c r="H76" i="73"/>
  <c r="I76" i="73" s="1"/>
  <c r="F76" i="73" s="1"/>
  <c r="G77" i="73" s="1"/>
  <c r="U142" i="72"/>
  <c r="V142" i="72" s="1"/>
  <c r="N37" i="72"/>
  <c r="N75" i="68"/>
  <c r="O75" i="68" s="1"/>
  <c r="L75" i="68" s="1"/>
  <c r="M76" i="68" s="1"/>
  <c r="H77" i="71"/>
  <c r="I77" i="71" s="1"/>
  <c r="F77" i="71" s="1"/>
  <c r="G78" i="71" s="1"/>
  <c r="H75" i="70"/>
  <c r="I75" i="70" s="1"/>
  <c r="F75" i="70" s="1"/>
  <c r="G76" i="70" s="1"/>
  <c r="H75" i="68"/>
  <c r="I75" i="68" s="1"/>
  <c r="F75" i="68" s="1"/>
  <c r="G76" i="68" s="1"/>
  <c r="G47" i="72"/>
  <c r="K81" i="14"/>
  <c r="D82" i="33"/>
  <c r="C82" i="33"/>
  <c r="B82" i="33"/>
  <c r="C81" i="14"/>
  <c r="B81" i="14"/>
  <c r="U44" i="14"/>
  <c r="V44" i="14" s="1"/>
  <c r="S44" i="14" s="1"/>
  <c r="T45" i="14" s="1"/>
  <c r="G39" i="69"/>
  <c r="A82" i="14"/>
  <c r="E81" i="14" a="1"/>
  <c r="E81" i="14" s="1"/>
  <c r="E82" i="33" a="1"/>
  <c r="E82" i="33" s="1"/>
  <c r="A83" i="33"/>
  <c r="D83" i="33" a="1"/>
  <c r="C82" i="14" a="1"/>
  <c r="H76" i="70" a="1"/>
  <c r="N76" i="68" a="1"/>
  <c r="B82" i="14" a="1"/>
  <c r="C83" i="33" a="1"/>
  <c r="B83" i="33" a="1"/>
  <c r="H76" i="68" a="1"/>
  <c r="K82" i="14" a="1"/>
  <c r="H77" i="73" a="1"/>
  <c r="H39" i="69" a="1"/>
  <c r="H78" i="71" a="1"/>
  <c r="H47" i="72" a="1"/>
  <c r="N37" i="73" l="1"/>
  <c r="K37" i="73" s="1"/>
  <c r="K40" i="69"/>
  <c r="H77" i="73"/>
  <c r="I77" i="73" s="1"/>
  <c r="F77" i="73" s="1"/>
  <c r="G78" i="73" s="1"/>
  <c r="O37" i="72"/>
  <c r="L37" i="72" s="1"/>
  <c r="H47" i="72"/>
  <c r="I47" i="72" s="1"/>
  <c r="F47" i="72" s="1"/>
  <c r="H76" i="68"/>
  <c r="I76" i="68" s="1"/>
  <c r="F76" i="68" s="1"/>
  <c r="G77" i="68" s="1"/>
  <c r="H76" i="70"/>
  <c r="I76" i="70" s="1"/>
  <c r="F76" i="70" s="1"/>
  <c r="G77" i="70" s="1"/>
  <c r="H78" i="71"/>
  <c r="I78" i="71" s="1"/>
  <c r="F78" i="71" s="1"/>
  <c r="G79" i="71" s="1"/>
  <c r="N76" i="68"/>
  <c r="O76" i="68" s="1"/>
  <c r="L76" i="68" s="1"/>
  <c r="M77" i="68" s="1"/>
  <c r="K82" i="14"/>
  <c r="D83" i="33"/>
  <c r="C83" i="33"/>
  <c r="B83" i="33"/>
  <c r="B82" i="14"/>
  <c r="C82" i="14"/>
  <c r="H39" i="69"/>
  <c r="S142" i="72"/>
  <c r="T143" i="72" s="1"/>
  <c r="A83" i="14"/>
  <c r="E82" i="14" a="1"/>
  <c r="E82" i="14" s="1"/>
  <c r="E83" i="33" a="1"/>
  <c r="E83" i="33" s="1"/>
  <c r="A84" i="33"/>
  <c r="U45" i="14" a="1"/>
  <c r="B84" i="33" a="1"/>
  <c r="K83" i="14" a="1"/>
  <c r="H79" i="71" a="1"/>
  <c r="N77" i="68" a="1"/>
  <c r="B83" i="14" a="1"/>
  <c r="D84" i="33" a="1"/>
  <c r="C84" i="33" a="1"/>
  <c r="C83" i="14" a="1"/>
  <c r="H78" i="73" a="1"/>
  <c r="H77" i="68" a="1"/>
  <c r="H77" i="70" a="1"/>
  <c r="L38" i="73" l="1"/>
  <c r="L41" i="69"/>
  <c r="H78" i="73"/>
  <c r="I78" i="73" s="1"/>
  <c r="F78" i="73" s="1"/>
  <c r="G79" i="73" s="1"/>
  <c r="M38" i="72"/>
  <c r="H79" i="71"/>
  <c r="I79" i="71" s="1"/>
  <c r="F79" i="71" s="1"/>
  <c r="G80" i="71" s="1"/>
  <c r="N77" i="68"/>
  <c r="O77" i="68" s="1"/>
  <c r="L77" i="68" s="1"/>
  <c r="M78" i="68" s="1"/>
  <c r="H77" i="70"/>
  <c r="I77" i="70" s="1"/>
  <c r="F77" i="70" s="1"/>
  <c r="G78" i="70" s="1"/>
  <c r="H77" i="68"/>
  <c r="I77" i="68" s="1"/>
  <c r="F77" i="68" s="1"/>
  <c r="G78" i="68" s="1"/>
  <c r="G48" i="72"/>
  <c r="K83" i="14"/>
  <c r="B83" i="14"/>
  <c r="C83" i="14"/>
  <c r="D84" i="33"/>
  <c r="C84" i="33"/>
  <c r="B84" i="33"/>
  <c r="U45" i="14"/>
  <c r="V45" i="14" s="1"/>
  <c r="S45" i="14" s="1"/>
  <c r="T46" i="14" s="1"/>
  <c r="I39" i="69"/>
  <c r="F39" i="69" s="1"/>
  <c r="A84" i="14"/>
  <c r="E83" i="14" a="1"/>
  <c r="E83" i="14" s="1"/>
  <c r="E84" i="33" a="1"/>
  <c r="E84" i="33" s="1"/>
  <c r="A85" i="33"/>
  <c r="B85" i="33" a="1"/>
  <c r="D85" i="33" a="1"/>
  <c r="C85" i="33" a="1"/>
  <c r="U143" i="72" a="1"/>
  <c r="H80" i="71" a="1"/>
  <c r="M41" i="69" a="1"/>
  <c r="H48" i="72" a="1"/>
  <c r="M38" i="73" a="1"/>
  <c r="C84" i="14" a="1"/>
  <c r="H78" i="70" a="1"/>
  <c r="N38" i="72" a="1"/>
  <c r="H79" i="73" a="1"/>
  <c r="B84" i="14" a="1"/>
  <c r="N78" i="68" a="1"/>
  <c r="H78" i="68" a="1"/>
  <c r="K84" i="14" a="1"/>
  <c r="M38" i="73" l="1"/>
  <c r="M41" i="69"/>
  <c r="N41" i="69" s="1"/>
  <c r="H79" i="73"/>
  <c r="I79" i="73" s="1"/>
  <c r="F79" i="73" s="1"/>
  <c r="G80" i="73" s="1"/>
  <c r="U143" i="72"/>
  <c r="V143" i="72" s="1"/>
  <c r="N38" i="72"/>
  <c r="H80" i="71"/>
  <c r="I80" i="71" s="1"/>
  <c r="F80" i="71" s="1"/>
  <c r="G81" i="71" s="1"/>
  <c r="N78" i="68"/>
  <c r="O78" i="68" s="1"/>
  <c r="L78" i="68" s="1"/>
  <c r="M79" i="68" s="1"/>
  <c r="H48" i="72"/>
  <c r="I48" i="72" s="1"/>
  <c r="F48" i="72" s="1"/>
  <c r="H78" i="68"/>
  <c r="I78" i="68" s="1"/>
  <c r="F78" i="68" s="1"/>
  <c r="G79" i="68" s="1"/>
  <c r="H78" i="70"/>
  <c r="I78" i="70" s="1"/>
  <c r="F78" i="70" s="1"/>
  <c r="G79" i="70" s="1"/>
  <c r="K84" i="14"/>
  <c r="C84" i="14"/>
  <c r="B84" i="14"/>
  <c r="B85" i="33"/>
  <c r="C85" i="33"/>
  <c r="D85" i="33"/>
  <c r="G40" i="69"/>
  <c r="A85" i="14"/>
  <c r="E84" i="14" a="1"/>
  <c r="E84" i="14" s="1"/>
  <c r="E85" i="33" a="1"/>
  <c r="E85" i="33" s="1"/>
  <c r="A86" i="33"/>
  <c r="K85" i="14" a="1"/>
  <c r="D86" i="33" a="1"/>
  <c r="C86" i="33" a="1"/>
  <c r="U46" i="14" a="1"/>
  <c r="N79" i="68" a="1"/>
  <c r="B86" i="33" a="1"/>
  <c r="C85" i="14" a="1"/>
  <c r="B85" i="14" a="1"/>
  <c r="H80" i="73" a="1"/>
  <c r="H40" i="69" a="1"/>
  <c r="H81" i="71" a="1"/>
  <c r="H79" i="68" a="1"/>
  <c r="H79" i="70" a="1"/>
  <c r="N38" i="73" l="1"/>
  <c r="K38" i="73" s="1"/>
  <c r="K41" i="69"/>
  <c r="H80" i="73"/>
  <c r="I80" i="73" s="1"/>
  <c r="F80" i="73" s="1"/>
  <c r="G81" i="73" s="1"/>
  <c r="O38" i="72"/>
  <c r="L38" i="72" s="1"/>
  <c r="H79" i="68"/>
  <c r="I79" i="68" s="1"/>
  <c r="F79" i="68" s="1"/>
  <c r="G80" i="68" s="1"/>
  <c r="H81" i="71"/>
  <c r="I81" i="71" s="1"/>
  <c r="F81" i="71" s="1"/>
  <c r="G82" i="71" s="1"/>
  <c r="N79" i="68"/>
  <c r="O79" i="68" s="1"/>
  <c r="L79" i="68" s="1"/>
  <c r="M80" i="68" s="1"/>
  <c r="H79" i="70"/>
  <c r="I79" i="70" s="1"/>
  <c r="F79" i="70" s="1"/>
  <c r="G80" i="70" s="1"/>
  <c r="G49" i="72"/>
  <c r="K85" i="14"/>
  <c r="B85" i="14"/>
  <c r="C85" i="14"/>
  <c r="C86" i="33"/>
  <c r="D86" i="33"/>
  <c r="B86" i="33"/>
  <c r="H40" i="69"/>
  <c r="U46" i="14"/>
  <c r="V46" i="14" s="1"/>
  <c r="S46" i="14" s="1"/>
  <c r="T47" i="14" s="1"/>
  <c r="S143" i="72"/>
  <c r="T144" i="72" s="1"/>
  <c r="A86" i="14"/>
  <c r="E85" i="14" a="1"/>
  <c r="E85" i="14" s="1"/>
  <c r="E86" i="33" a="1"/>
  <c r="E86" i="33" s="1"/>
  <c r="A87" i="33"/>
  <c r="B86" i="14" a="1"/>
  <c r="D87" i="33" a="1"/>
  <c r="C87" i="33" a="1"/>
  <c r="C86" i="14" a="1"/>
  <c r="H80" i="68" a="1"/>
  <c r="H80" i="70" a="1"/>
  <c r="N80" i="68" a="1"/>
  <c r="H49" i="72" a="1"/>
  <c r="B87" i="33" a="1"/>
  <c r="K86" i="14" a="1"/>
  <c r="H81" i="73" a="1"/>
  <c r="H82" i="71" a="1"/>
  <c r="L39" i="73" l="1"/>
  <c r="L42" i="69"/>
  <c r="H81" i="73"/>
  <c r="I81" i="73" s="1"/>
  <c r="F81" i="73" s="1"/>
  <c r="G82" i="73" s="1"/>
  <c r="M39" i="72"/>
  <c r="H49" i="72"/>
  <c r="I49" i="72" s="1"/>
  <c r="F49" i="72" s="1"/>
  <c r="H80" i="68"/>
  <c r="I80" i="68" s="1"/>
  <c r="F80" i="68" s="1"/>
  <c r="G81" i="68" s="1"/>
  <c r="H80" i="70"/>
  <c r="I80" i="70" s="1"/>
  <c r="F80" i="70" s="1"/>
  <c r="G81" i="70" s="1"/>
  <c r="N80" i="68"/>
  <c r="O80" i="68" s="1"/>
  <c r="L80" i="68" s="1"/>
  <c r="M81" i="68" s="1"/>
  <c r="H82" i="71"/>
  <c r="I82" i="71" s="1"/>
  <c r="F82" i="71" s="1"/>
  <c r="G83" i="71" s="1"/>
  <c r="K86" i="14"/>
  <c r="B86" i="14"/>
  <c r="C86" i="14"/>
  <c r="B87" i="33"/>
  <c r="C87" i="33"/>
  <c r="D87" i="33"/>
  <c r="I40" i="69"/>
  <c r="F40" i="69" s="1"/>
  <c r="A87" i="14"/>
  <c r="E86" i="14" a="1"/>
  <c r="E86" i="14" s="1"/>
  <c r="E87" i="33" a="1"/>
  <c r="E87" i="33" s="1"/>
  <c r="A88" i="33"/>
  <c r="U47" i="14" a="1"/>
  <c r="D88" i="33" a="1"/>
  <c r="H82" i="73" a="1"/>
  <c r="K87" i="14" a="1"/>
  <c r="N39" i="72" a="1"/>
  <c r="C88" i="33" a="1"/>
  <c r="B88" i="33" a="1"/>
  <c r="H81" i="68" a="1"/>
  <c r="M39" i="73" a="1"/>
  <c r="H83" i="71" a="1"/>
  <c r="C87" i="14" a="1"/>
  <c r="B87" i="14" a="1"/>
  <c r="M42" i="69" a="1"/>
  <c r="U144" i="72" a="1"/>
  <c r="H81" i="70" a="1"/>
  <c r="N81" i="68" a="1"/>
  <c r="M39" i="73" l="1"/>
  <c r="M42" i="69"/>
  <c r="N42" i="69" s="1"/>
  <c r="H82" i="73"/>
  <c r="I82" i="73" s="1"/>
  <c r="F82" i="73" s="1"/>
  <c r="G83" i="73" s="1"/>
  <c r="U144" i="72"/>
  <c r="V144" i="72" s="1"/>
  <c r="N39" i="72"/>
  <c r="H83" i="71"/>
  <c r="I83" i="71" s="1"/>
  <c r="F83" i="71" s="1"/>
  <c r="G84" i="71" s="1"/>
  <c r="N81" i="68"/>
  <c r="O81" i="68" s="1"/>
  <c r="L81" i="68" s="1"/>
  <c r="M82" i="68" s="1"/>
  <c r="H81" i="70"/>
  <c r="I81" i="70" s="1"/>
  <c r="F81" i="70" s="1"/>
  <c r="G82" i="70" s="1"/>
  <c r="H81" i="68"/>
  <c r="I81" i="68" s="1"/>
  <c r="F81" i="68" s="1"/>
  <c r="G82" i="68" s="1"/>
  <c r="G50" i="72"/>
  <c r="K87" i="14"/>
  <c r="C88" i="33"/>
  <c r="D88" i="33"/>
  <c r="B88" i="33"/>
  <c r="C87" i="14"/>
  <c r="B87" i="14"/>
  <c r="U47" i="14"/>
  <c r="V47" i="14" s="1"/>
  <c r="S47" i="14" s="1"/>
  <c r="T48" i="14" s="1"/>
  <c r="G41" i="69"/>
  <c r="A88" i="14"/>
  <c r="E87" i="14" a="1"/>
  <c r="E87" i="14" s="1"/>
  <c r="E88" i="33" a="1"/>
  <c r="E88" i="33" s="1"/>
  <c r="A89" i="33"/>
  <c r="C89" i="33" a="1"/>
  <c r="K88" i="14" a="1"/>
  <c r="H41" i="69" a="1"/>
  <c r="H84" i="71" a="1"/>
  <c r="D89" i="33" a="1"/>
  <c r="N82" i="68" a="1"/>
  <c r="B88" i="14" a="1"/>
  <c r="B89" i="33" a="1"/>
  <c r="C88" i="14" a="1"/>
  <c r="H83" i="73" a="1"/>
  <c r="H82" i="70" a="1"/>
  <c r="H82" i="68" a="1"/>
  <c r="H50" i="72" a="1"/>
  <c r="N39" i="73" l="1"/>
  <c r="K39" i="73" s="1"/>
  <c r="K42" i="69"/>
  <c r="H83" i="73"/>
  <c r="I83" i="73" s="1"/>
  <c r="F83" i="73" s="1"/>
  <c r="G84" i="73" s="1"/>
  <c r="O39" i="72"/>
  <c r="L39" i="72" s="1"/>
  <c r="H82" i="70"/>
  <c r="I82" i="70" s="1"/>
  <c r="F82" i="70" s="1"/>
  <c r="G83" i="70" s="1"/>
  <c r="H50" i="72"/>
  <c r="I50" i="72" s="1"/>
  <c r="F50" i="72" s="1"/>
  <c r="H84" i="71"/>
  <c r="I84" i="71" s="1"/>
  <c r="F84" i="71" s="1"/>
  <c r="G85" i="71" s="1"/>
  <c r="H82" i="68"/>
  <c r="I82" i="68" s="1"/>
  <c r="F82" i="68" s="1"/>
  <c r="G83" i="68" s="1"/>
  <c r="N82" i="68"/>
  <c r="O82" i="68" s="1"/>
  <c r="L82" i="68" s="1"/>
  <c r="M83" i="68" s="1"/>
  <c r="K88" i="14"/>
  <c r="B89" i="33"/>
  <c r="C89" i="33"/>
  <c r="D89" i="33"/>
  <c r="C88" i="14"/>
  <c r="B88" i="14"/>
  <c r="H41" i="69"/>
  <c r="S144" i="72"/>
  <c r="T145" i="72" s="1"/>
  <c r="A89" i="14"/>
  <c r="E88" i="14" a="1"/>
  <c r="E88" i="14" s="1"/>
  <c r="E89" i="33" a="1"/>
  <c r="E89" i="33" s="1"/>
  <c r="A90" i="33"/>
  <c r="C89" i="14" a="1"/>
  <c r="B90" i="33" a="1"/>
  <c r="C90" i="33" a="1"/>
  <c r="H85" i="71" a="1"/>
  <c r="U48" i="14" a="1"/>
  <c r="B89" i="14" a="1"/>
  <c r="H83" i="70" a="1"/>
  <c r="K89" i="14" a="1"/>
  <c r="D90" i="33" a="1"/>
  <c r="H84" i="73" a="1"/>
  <c r="H83" i="68" a="1"/>
  <c r="N83" i="68" a="1"/>
  <c r="L40" i="73" l="1"/>
  <c r="L43" i="69"/>
  <c r="H84" i="73"/>
  <c r="I84" i="73" s="1"/>
  <c r="F84" i="73" s="1"/>
  <c r="G85" i="73" s="1"/>
  <c r="M40" i="72"/>
  <c r="H83" i="70"/>
  <c r="I83" i="70" s="1"/>
  <c r="F83" i="70" s="1"/>
  <c r="G84" i="70" s="1"/>
  <c r="H83" i="68"/>
  <c r="I83" i="68" s="1"/>
  <c r="F83" i="68" s="1"/>
  <c r="G84" i="68" s="1"/>
  <c r="H85" i="71"/>
  <c r="I85" i="71" s="1"/>
  <c r="F85" i="71" s="1"/>
  <c r="G86" i="71" s="1"/>
  <c r="N83" i="68"/>
  <c r="O83" i="68" s="1"/>
  <c r="L83" i="68" s="1"/>
  <c r="M84" i="68" s="1"/>
  <c r="G51" i="72"/>
  <c r="K89" i="14"/>
  <c r="B90" i="33"/>
  <c r="D90" i="33"/>
  <c r="C90" i="33"/>
  <c r="B89" i="14"/>
  <c r="C89" i="14"/>
  <c r="U48" i="14"/>
  <c r="V48" i="14" s="1"/>
  <c r="S48" i="14" s="1"/>
  <c r="T49" i="14" s="1"/>
  <c r="I41" i="69"/>
  <c r="F41" i="69" s="1"/>
  <c r="A90" i="14"/>
  <c r="E89" i="14" a="1"/>
  <c r="E89" i="14" s="1"/>
  <c r="E90" i="33" a="1"/>
  <c r="E90" i="33" s="1"/>
  <c r="A91" i="33"/>
  <c r="B91" i="33" a="1"/>
  <c r="H86" i="71" a="1"/>
  <c r="N40" i="72" a="1"/>
  <c r="U145" i="72" a="1"/>
  <c r="H51" i="72" a="1"/>
  <c r="N84" i="68" a="1"/>
  <c r="H84" i="68" a="1"/>
  <c r="C91" i="33" a="1"/>
  <c r="M43" i="69" a="1"/>
  <c r="C90" i="14" a="1"/>
  <c r="B90" i="14" a="1"/>
  <c r="D91" i="33" a="1"/>
  <c r="M40" i="73" a="1"/>
  <c r="H85" i="73" a="1"/>
  <c r="K90" i="14" a="1"/>
  <c r="H84" i="70" a="1"/>
  <c r="M40" i="73" l="1"/>
  <c r="M43" i="69"/>
  <c r="N43" i="69" s="1"/>
  <c r="H85" i="73"/>
  <c r="I85" i="73" s="1"/>
  <c r="F85" i="73" s="1"/>
  <c r="G86" i="73" s="1"/>
  <c r="U145" i="72"/>
  <c r="V145" i="72" s="1"/>
  <c r="N40" i="72"/>
  <c r="H84" i="70"/>
  <c r="I84" i="70" s="1"/>
  <c r="F84" i="70" s="1"/>
  <c r="G85" i="70" s="1"/>
  <c r="N84" i="68"/>
  <c r="O84" i="68" s="1"/>
  <c r="L84" i="68" s="1"/>
  <c r="M85" i="68" s="1"/>
  <c r="H86" i="71"/>
  <c r="I86" i="71" s="1"/>
  <c r="F86" i="71" s="1"/>
  <c r="G87" i="71" s="1"/>
  <c r="H51" i="72"/>
  <c r="I51" i="72" s="1"/>
  <c r="F51" i="72" s="1"/>
  <c r="H84" i="68"/>
  <c r="I84" i="68" s="1"/>
  <c r="F84" i="68" s="1"/>
  <c r="G85" i="68" s="1"/>
  <c r="K90" i="14"/>
  <c r="C90" i="14"/>
  <c r="B90" i="14"/>
  <c r="C91" i="33"/>
  <c r="D91" i="33"/>
  <c r="B91" i="33"/>
  <c r="G42" i="69"/>
  <c r="A91" i="14"/>
  <c r="E90" i="14" a="1"/>
  <c r="E90" i="14" s="1"/>
  <c r="E91" i="33" a="1"/>
  <c r="E91" i="33" s="1"/>
  <c r="A92" i="33"/>
  <c r="U49" i="14" a="1"/>
  <c r="C91" i="14" a="1"/>
  <c r="B92" i="33" a="1"/>
  <c r="H87" i="71" a="1"/>
  <c r="D92" i="33" a="1"/>
  <c r="B91" i="14" a="1"/>
  <c r="N85" i="68" a="1"/>
  <c r="H85" i="68" a="1"/>
  <c r="C92" i="33" a="1"/>
  <c r="K91" i="14" a="1"/>
  <c r="H86" i="73" a="1"/>
  <c r="H85" i="70" a="1"/>
  <c r="H42" i="69" a="1"/>
  <c r="N40" i="73" l="1"/>
  <c r="K40" i="73" s="1"/>
  <c r="K43" i="69"/>
  <c r="H86" i="73"/>
  <c r="I86" i="73" s="1"/>
  <c r="F86" i="73" s="1"/>
  <c r="G87" i="73" s="1"/>
  <c r="O40" i="72"/>
  <c r="L40" i="72" s="1"/>
  <c r="H85" i="68"/>
  <c r="I85" i="68" s="1"/>
  <c r="F85" i="68" s="1"/>
  <c r="G86" i="68" s="1"/>
  <c r="H85" i="70"/>
  <c r="I85" i="70" s="1"/>
  <c r="F85" i="70" s="1"/>
  <c r="G86" i="70" s="1"/>
  <c r="H87" i="71"/>
  <c r="I87" i="71" s="1"/>
  <c r="F87" i="71" s="1"/>
  <c r="G88" i="71" s="1"/>
  <c r="N85" i="68"/>
  <c r="O85" i="68" s="1"/>
  <c r="L85" i="68" s="1"/>
  <c r="M86" i="68" s="1"/>
  <c r="G52" i="72"/>
  <c r="K91" i="14"/>
  <c r="C91" i="14"/>
  <c r="B91" i="14"/>
  <c r="C92" i="33"/>
  <c r="B92" i="33"/>
  <c r="D92" i="33"/>
  <c r="H42" i="69"/>
  <c r="U49" i="14"/>
  <c r="V49" i="14" s="1"/>
  <c r="S49" i="14" s="1"/>
  <c r="T50" i="14" s="1"/>
  <c r="S145" i="72"/>
  <c r="T146" i="72" s="1"/>
  <c r="A92" i="14"/>
  <c r="E91" i="14" a="1"/>
  <c r="E91" i="14" s="1"/>
  <c r="E92" i="33" a="1"/>
  <c r="E92" i="33" s="1"/>
  <c r="A93" i="33"/>
  <c r="N86" i="68" a="1"/>
  <c r="H52" i="72" a="1"/>
  <c r="D93" i="33" a="1"/>
  <c r="C92" i="14" a="1"/>
  <c r="B93" i="33" a="1"/>
  <c r="C93" i="33" a="1"/>
  <c r="B92" i="14" a="1"/>
  <c r="H88" i="71" a="1"/>
  <c r="H86" i="68" a="1"/>
  <c r="H87" i="73" a="1"/>
  <c r="H86" i="70" a="1"/>
  <c r="L41" i="73" l="1"/>
  <c r="L44" i="69"/>
  <c r="H87" i="73"/>
  <c r="I87" i="73" s="1"/>
  <c r="F87" i="73" s="1"/>
  <c r="G88" i="73" s="1"/>
  <c r="M41" i="72"/>
  <c r="H88" i="71"/>
  <c r="I88" i="71" s="1"/>
  <c r="F88" i="71" s="1"/>
  <c r="G89" i="71" s="1"/>
  <c r="H52" i="72"/>
  <c r="I52" i="72" s="1"/>
  <c r="F52" i="72" s="1"/>
  <c r="H86" i="70"/>
  <c r="I86" i="70" s="1"/>
  <c r="F86" i="70" s="1"/>
  <c r="G87" i="70" s="1"/>
  <c r="H86" i="68"/>
  <c r="I86" i="68" s="1"/>
  <c r="F86" i="68" s="1"/>
  <c r="G87" i="68" s="1"/>
  <c r="N86" i="68"/>
  <c r="O86" i="68" s="1"/>
  <c r="L86" i="68" s="1"/>
  <c r="M87" i="68" s="1"/>
  <c r="C92" i="14"/>
  <c r="B92" i="14"/>
  <c r="B93" i="33"/>
  <c r="C93" i="33"/>
  <c r="D93" i="33"/>
  <c r="I42" i="69"/>
  <c r="F42" i="69" s="1"/>
  <c r="A93" i="14"/>
  <c r="E92" i="14" a="1"/>
  <c r="E92" i="14" s="1"/>
  <c r="E93" i="33" a="1"/>
  <c r="E93" i="33" s="1"/>
  <c r="A94" i="33"/>
  <c r="C94" i="33" a="1"/>
  <c r="M44" i="69" a="1"/>
  <c r="B94" i="33" a="1"/>
  <c r="D94" i="33" a="1"/>
  <c r="B93" i="14" a="1"/>
  <c r="C93" i="14" a="1"/>
  <c r="U50" i="14" a="1"/>
  <c r="M41" i="73" a="1"/>
  <c r="H88" i="73" a="1"/>
  <c r="U146" i="72" a="1"/>
  <c r="N41" i="72" a="1"/>
  <c r="H87" i="70" a="1"/>
  <c r="H87" i="68" a="1"/>
  <c r="H89" i="71" a="1"/>
  <c r="N87" i="68" a="1"/>
  <c r="M41" i="73" l="1"/>
  <c r="M44" i="69"/>
  <c r="N44" i="69" s="1"/>
  <c r="H88" i="73"/>
  <c r="I88" i="73" s="1"/>
  <c r="F88" i="73" s="1"/>
  <c r="G89" i="73" s="1"/>
  <c r="U146" i="72"/>
  <c r="V146" i="72" s="1"/>
  <c r="N41" i="72"/>
  <c r="H89" i="71"/>
  <c r="I89" i="71" s="1"/>
  <c r="F89" i="71" s="1"/>
  <c r="G90" i="71" s="1"/>
  <c r="N87" i="68"/>
  <c r="O87" i="68" s="1"/>
  <c r="L87" i="68" s="1"/>
  <c r="M88" i="68" s="1"/>
  <c r="H87" i="68"/>
  <c r="I87" i="68" s="1"/>
  <c r="F87" i="68" s="1"/>
  <c r="G88" i="68" s="1"/>
  <c r="H87" i="70"/>
  <c r="I87" i="70" s="1"/>
  <c r="F87" i="70" s="1"/>
  <c r="G88" i="70" s="1"/>
  <c r="G53" i="72"/>
  <c r="C94" i="33"/>
  <c r="D94" i="33"/>
  <c r="B94" i="33"/>
  <c r="B93" i="14"/>
  <c r="C93" i="14"/>
  <c r="U50" i="14"/>
  <c r="V50" i="14" s="1"/>
  <c r="S50" i="14" s="1"/>
  <c r="T51" i="14" s="1"/>
  <c r="G43" i="69"/>
  <c r="A94" i="14"/>
  <c r="E93" i="14" a="1"/>
  <c r="E93" i="14" s="1"/>
  <c r="E94" i="33" a="1"/>
  <c r="E94" i="33" s="1"/>
  <c r="A95" i="33"/>
  <c r="J94" i="14" a="1"/>
  <c r="B95" i="33" a="1"/>
  <c r="D95" i="33" a="1"/>
  <c r="H88" i="70" a="1"/>
  <c r="B94" i="14" a="1"/>
  <c r="K94" i="14" a="1"/>
  <c r="N88" i="68" a="1"/>
  <c r="C94" i="14" a="1"/>
  <c r="H88" i="68" a="1"/>
  <c r="C95" i="33" a="1"/>
  <c r="H89" i="73" a="1"/>
  <c r="H43" i="69" a="1"/>
  <c r="H90" i="71" a="1"/>
  <c r="H53" i="72" a="1"/>
  <c r="N41" i="73" l="1"/>
  <c r="K41" i="73" s="1"/>
  <c r="K44" i="69"/>
  <c r="H89" i="73"/>
  <c r="I89" i="73" s="1"/>
  <c r="F89" i="73" s="1"/>
  <c r="G90" i="73" s="1"/>
  <c r="O41" i="72"/>
  <c r="L41" i="72" s="1"/>
  <c r="H88" i="68"/>
  <c r="I88" i="68" s="1"/>
  <c r="F88" i="68" s="1"/>
  <c r="G89" i="68" s="1"/>
  <c r="H90" i="71"/>
  <c r="I90" i="71" s="1"/>
  <c r="F90" i="71" s="1"/>
  <c r="G91" i="71" s="1"/>
  <c r="H53" i="72"/>
  <c r="I53" i="72" s="1"/>
  <c r="F53" i="72" s="1"/>
  <c r="H88" i="70"/>
  <c r="I88" i="70" s="1"/>
  <c r="F88" i="70" s="1"/>
  <c r="G89" i="70" s="1"/>
  <c r="N88" i="68"/>
  <c r="O88" i="68" s="1"/>
  <c r="L88" i="68" s="1"/>
  <c r="M89" i="68" s="1"/>
  <c r="K94" i="14"/>
  <c r="J94" i="14"/>
  <c r="B94" i="14"/>
  <c r="C94" i="14"/>
  <c r="C95" i="33"/>
  <c r="D95" i="33"/>
  <c r="B95" i="33"/>
  <c r="H43" i="69"/>
  <c r="S146" i="72"/>
  <c r="T147" i="72" s="1"/>
  <c r="A95" i="14"/>
  <c r="E94" i="14" a="1"/>
  <c r="E94" i="14" s="1"/>
  <c r="E95" i="33" a="1"/>
  <c r="E95" i="33" s="1"/>
  <c r="A96" i="33"/>
  <c r="J95" i="14" a="1"/>
  <c r="D96" i="33" a="1"/>
  <c r="U51" i="14" a="1"/>
  <c r="C96" i="33" a="1"/>
  <c r="K95" i="14" a="1"/>
  <c r="C95" i="14" a="1"/>
  <c r="B96" i="33" a="1"/>
  <c r="B95" i="14" a="1"/>
  <c r="H91" i="71" a="1"/>
  <c r="H89" i="68" a="1"/>
  <c r="H90" i="73" a="1"/>
  <c r="H89" i="70" a="1"/>
  <c r="N89" i="68" a="1"/>
  <c r="L42" i="73" l="1"/>
  <c r="L45" i="69"/>
  <c r="H90" i="73"/>
  <c r="I90" i="73" s="1"/>
  <c r="F90" i="73" s="1"/>
  <c r="G91" i="73" s="1"/>
  <c r="M42" i="72"/>
  <c r="N89" i="68"/>
  <c r="O89" i="68" s="1"/>
  <c r="L89" i="68" s="1"/>
  <c r="M90" i="68" s="1"/>
  <c r="H89" i="68"/>
  <c r="I89" i="68" s="1"/>
  <c r="F89" i="68" s="1"/>
  <c r="G90" i="68" s="1"/>
  <c r="H89" i="70"/>
  <c r="I89" i="70" s="1"/>
  <c r="F89" i="70" s="1"/>
  <c r="G90" i="70" s="1"/>
  <c r="H91" i="71"/>
  <c r="I91" i="71" s="1"/>
  <c r="F91" i="71" s="1"/>
  <c r="G92" i="71" s="1"/>
  <c r="G54" i="72"/>
  <c r="J95" i="14"/>
  <c r="K95" i="14"/>
  <c r="B96" i="33"/>
  <c r="D96" i="33"/>
  <c r="C96" i="33"/>
  <c r="B95" i="14"/>
  <c r="C95" i="14"/>
  <c r="U51" i="14"/>
  <c r="V51" i="14" s="1"/>
  <c r="S51" i="14" s="1"/>
  <c r="T52" i="14" s="1"/>
  <c r="I43" i="69"/>
  <c r="F43" i="69" s="1"/>
  <c r="A96" i="14"/>
  <c r="E95" i="14" a="1"/>
  <c r="E95" i="14" s="1"/>
  <c r="E96" i="33" a="1"/>
  <c r="E96" i="33" s="1"/>
  <c r="A97" i="33"/>
  <c r="J96" i="14" a="1"/>
  <c r="N90" i="68" a="1"/>
  <c r="H90" i="68" a="1"/>
  <c r="C96" i="14" a="1"/>
  <c r="D97" i="33" a="1"/>
  <c r="C97" i="33" a="1"/>
  <c r="H90" i="70" a="1"/>
  <c r="B96" i="14" a="1"/>
  <c r="U147" i="72" a="1"/>
  <c r="B97" i="33" a="1"/>
  <c r="M45" i="69" a="1"/>
  <c r="K96" i="14" a="1"/>
  <c r="M42" i="73" a="1"/>
  <c r="N42" i="72" a="1"/>
  <c r="H91" i="73" a="1"/>
  <c r="H92" i="71" a="1"/>
  <c r="H54" i="72" a="1"/>
  <c r="M42" i="73" l="1"/>
  <c r="M45" i="69"/>
  <c r="N45" i="69" s="1"/>
  <c r="H91" i="73"/>
  <c r="I91" i="73" s="1"/>
  <c r="F91" i="73" s="1"/>
  <c r="G92" i="73" s="1"/>
  <c r="U147" i="72"/>
  <c r="V147" i="72" s="1"/>
  <c r="N42" i="72"/>
  <c r="H92" i="71"/>
  <c r="I92" i="71" s="1"/>
  <c r="F92" i="71" s="1"/>
  <c r="G93" i="71" s="1"/>
  <c r="H90" i="70"/>
  <c r="I90" i="70" s="1"/>
  <c r="F90" i="70" s="1"/>
  <c r="G91" i="70" s="1"/>
  <c r="H54" i="72"/>
  <c r="I54" i="72" s="1"/>
  <c r="F54" i="72" s="1"/>
  <c r="H90" i="68"/>
  <c r="I90" i="68" s="1"/>
  <c r="F90" i="68" s="1"/>
  <c r="G91" i="68" s="1"/>
  <c r="N90" i="68"/>
  <c r="O90" i="68" s="1"/>
  <c r="L90" i="68" s="1"/>
  <c r="M91" i="68" s="1"/>
  <c r="J96" i="14"/>
  <c r="K96" i="14"/>
  <c r="C97" i="33"/>
  <c r="B97" i="33"/>
  <c r="D97" i="33"/>
  <c r="B96" i="14"/>
  <c r="C96" i="14"/>
  <c r="G44" i="69"/>
  <c r="A97" i="14"/>
  <c r="E96" i="14" a="1"/>
  <c r="E96" i="14" s="1"/>
  <c r="E97" i="33" a="1"/>
  <c r="E97" i="33" s="1"/>
  <c r="A98" i="33"/>
  <c r="J97" i="14" a="1"/>
  <c r="C98" i="33" a="1"/>
  <c r="H92" i="73" a="1"/>
  <c r="U52" i="14" a="1"/>
  <c r="C97" i="14" a="1"/>
  <c r="H93" i="71" a="1"/>
  <c r="B98" i="33" a="1"/>
  <c r="B97" i="14" a="1"/>
  <c r="D98" i="33" a="1"/>
  <c r="K97" i="14" a="1"/>
  <c r="H44" i="69" a="1"/>
  <c r="H91" i="70" a="1"/>
  <c r="H91" i="68" a="1"/>
  <c r="N91" i="68" a="1"/>
  <c r="N42" i="73" l="1"/>
  <c r="K42" i="73" s="1"/>
  <c r="K45" i="69"/>
  <c r="H92" i="73"/>
  <c r="I92" i="73" s="1"/>
  <c r="F92" i="73" s="1"/>
  <c r="G93" i="73" s="1"/>
  <c r="O42" i="72"/>
  <c r="L42" i="72" s="1"/>
  <c r="H93" i="71"/>
  <c r="I93" i="71" s="1"/>
  <c r="F93" i="71" s="1"/>
  <c r="G94" i="71" s="1"/>
  <c r="N91" i="68"/>
  <c r="O91" i="68" s="1"/>
  <c r="L91" i="68" s="1"/>
  <c r="M92" i="68" s="1"/>
  <c r="H91" i="68"/>
  <c r="I91" i="68" s="1"/>
  <c r="F91" i="68" s="1"/>
  <c r="G92" i="68" s="1"/>
  <c r="H91" i="70"/>
  <c r="I91" i="70" s="1"/>
  <c r="F91" i="70" s="1"/>
  <c r="G92" i="70" s="1"/>
  <c r="G55" i="72"/>
  <c r="K97" i="14"/>
  <c r="J97" i="14"/>
  <c r="D98" i="33"/>
  <c r="C98" i="33"/>
  <c r="B98" i="33"/>
  <c r="B97" i="14"/>
  <c r="C97" i="14"/>
  <c r="H44" i="69"/>
  <c r="U52" i="14"/>
  <c r="V52" i="14" s="1"/>
  <c r="S52" i="14" s="1"/>
  <c r="T53" i="14" s="1"/>
  <c r="S147" i="72"/>
  <c r="T148" i="72" s="1"/>
  <c r="A98" i="14"/>
  <c r="E97" i="14" a="1"/>
  <c r="E97" i="14" s="1"/>
  <c r="E98" i="33" a="1"/>
  <c r="E98" i="33" s="1"/>
  <c r="A99" i="33"/>
  <c r="J98" i="14" a="1"/>
  <c r="K98" i="14" a="1"/>
  <c r="D99" i="33" a="1"/>
  <c r="C98" i="14" a="1"/>
  <c r="C99" i="33" a="1"/>
  <c r="B98" i="14" a="1"/>
  <c r="B99" i="33" a="1"/>
  <c r="H55" i="72" a="1"/>
  <c r="H92" i="68" a="1"/>
  <c r="H92" i="70" a="1"/>
  <c r="H93" i="73" a="1"/>
  <c r="H94" i="71" a="1"/>
  <c r="N92" i="68" a="1"/>
  <c r="L43" i="73" l="1"/>
  <c r="L46" i="69"/>
  <c r="H93" i="73"/>
  <c r="I93" i="73" s="1"/>
  <c r="F93" i="73" s="1"/>
  <c r="G94" i="73" s="1"/>
  <c r="M43" i="72"/>
  <c r="H92" i="70"/>
  <c r="I92" i="70" s="1"/>
  <c r="F92" i="70" s="1"/>
  <c r="G93" i="70" s="1"/>
  <c r="H55" i="72"/>
  <c r="I55" i="72" s="1"/>
  <c r="F55" i="72" s="1"/>
  <c r="H92" i="68"/>
  <c r="I92" i="68" s="1"/>
  <c r="F92" i="68" s="1"/>
  <c r="G93" i="68" s="1"/>
  <c r="N92" i="68"/>
  <c r="O92" i="68" s="1"/>
  <c r="L92" i="68" s="1"/>
  <c r="M93" i="68" s="1"/>
  <c r="H94" i="71"/>
  <c r="I94" i="71" s="1"/>
  <c r="F94" i="71" s="1"/>
  <c r="G95" i="71" s="1"/>
  <c r="K98" i="14"/>
  <c r="J98" i="14"/>
  <c r="D99" i="33"/>
  <c r="B99" i="33"/>
  <c r="C99" i="33"/>
  <c r="C98" i="14"/>
  <c r="B98" i="14"/>
  <c r="I44" i="69"/>
  <c r="F44" i="69" s="1"/>
  <c r="A99" i="14"/>
  <c r="E98" i="14" a="1"/>
  <c r="E98" i="14" s="1"/>
  <c r="E99" i="33" a="1"/>
  <c r="E99" i="33" s="1"/>
  <c r="A100" i="33"/>
  <c r="J99" i="14" a="1"/>
  <c r="N93" i="68" a="1"/>
  <c r="C99" i="14" a="1"/>
  <c r="D100" i="33" a="1"/>
  <c r="B100" i="33" a="1"/>
  <c r="M43" i="73" a="1"/>
  <c r="U53" i="14" a="1"/>
  <c r="B99" i="14" a="1"/>
  <c r="N43" i="72" a="1"/>
  <c r="K99" i="14" a="1"/>
  <c r="U148" i="72" a="1"/>
  <c r="C100" i="33" a="1"/>
  <c r="H93" i="68" a="1"/>
  <c r="M46" i="69" a="1"/>
  <c r="H95" i="71" a="1"/>
  <c r="H94" i="73" a="1"/>
  <c r="H93" i="70" a="1"/>
  <c r="M43" i="73" l="1"/>
  <c r="M46" i="69"/>
  <c r="N46" i="69" s="1"/>
  <c r="H94" i="73"/>
  <c r="I94" i="73" s="1"/>
  <c r="F94" i="73" s="1"/>
  <c r="G95" i="73" s="1"/>
  <c r="U148" i="72"/>
  <c r="V148" i="72" s="1"/>
  <c r="N43" i="72"/>
  <c r="H95" i="71"/>
  <c r="I95" i="71" s="1"/>
  <c r="F95" i="71" s="1"/>
  <c r="G96" i="71" s="1"/>
  <c r="N93" i="68"/>
  <c r="O93" i="68" s="1"/>
  <c r="L93" i="68" s="1"/>
  <c r="M94" i="68" s="1"/>
  <c r="H93" i="68"/>
  <c r="I93" i="68" s="1"/>
  <c r="F93" i="68" s="1"/>
  <c r="G94" i="68" s="1"/>
  <c r="H93" i="70"/>
  <c r="I93" i="70" s="1"/>
  <c r="F93" i="70" s="1"/>
  <c r="G94" i="70" s="1"/>
  <c r="G56" i="72"/>
  <c r="J99" i="14"/>
  <c r="K99" i="14"/>
  <c r="C100" i="33"/>
  <c r="B100" i="33"/>
  <c r="D100" i="33"/>
  <c r="B99" i="14"/>
  <c r="C99" i="14"/>
  <c r="U53" i="14"/>
  <c r="V53" i="14" s="1"/>
  <c r="S53" i="14" s="1"/>
  <c r="T54" i="14" s="1"/>
  <c r="G45" i="69"/>
  <c r="A100" i="14"/>
  <c r="E99" i="14" a="1"/>
  <c r="E99" i="14" s="1"/>
  <c r="E100" i="33" a="1"/>
  <c r="E100" i="33" s="1"/>
  <c r="A101" i="33"/>
  <c r="J100" i="14" a="1"/>
  <c r="D101" i="33" a="1"/>
  <c r="H94" i="68" a="1"/>
  <c r="H94" i="70" a="1"/>
  <c r="C101" i="33" a="1"/>
  <c r="B101" i="33" a="1"/>
  <c r="C100" i="14" a="1"/>
  <c r="N94" i="68" a="1"/>
  <c r="H45" i="69" a="1"/>
  <c r="B100" i="14" a="1"/>
  <c r="H95" i="73" a="1"/>
  <c r="K100" i="14" a="1"/>
  <c r="H96" i="71" a="1"/>
  <c r="H56" i="72" a="1"/>
  <c r="N43" i="73" l="1"/>
  <c r="K43" i="73" s="1"/>
  <c r="K46" i="69"/>
  <c r="H95" i="73"/>
  <c r="I95" i="73" s="1"/>
  <c r="F95" i="73" s="1"/>
  <c r="G96" i="73" s="1"/>
  <c r="O43" i="72"/>
  <c r="L43" i="72" s="1"/>
  <c r="N94" i="68"/>
  <c r="O94" i="68" s="1"/>
  <c r="L94" i="68" s="1"/>
  <c r="M95" i="68" s="1"/>
  <c r="H96" i="71"/>
  <c r="I96" i="71" s="1"/>
  <c r="F96" i="71" s="1"/>
  <c r="G97" i="71" s="1"/>
  <c r="H94" i="70"/>
  <c r="I94" i="70" s="1"/>
  <c r="F94" i="70" s="1"/>
  <c r="G95" i="70" s="1"/>
  <c r="H94" i="68"/>
  <c r="I94" i="68" s="1"/>
  <c r="F94" i="68" s="1"/>
  <c r="G95" i="68" s="1"/>
  <c r="H56" i="72"/>
  <c r="I56" i="72" s="1"/>
  <c r="F56" i="72" s="1"/>
  <c r="J100" i="14"/>
  <c r="K100" i="14"/>
  <c r="D101" i="33"/>
  <c r="B101" i="33"/>
  <c r="C101" i="33"/>
  <c r="C100" i="14"/>
  <c r="B100" i="14"/>
  <c r="H45" i="69"/>
  <c r="S148" i="72"/>
  <c r="T149" i="72" s="1"/>
  <c r="A101" i="14"/>
  <c r="E100" i="14" a="1"/>
  <c r="E100" i="14" s="1"/>
  <c r="E101" i="33" a="1"/>
  <c r="E101" i="33" s="1"/>
  <c r="A102" i="33"/>
  <c r="J101" i="14" a="1"/>
  <c r="K101" i="14" a="1"/>
  <c r="U54" i="14" a="1"/>
  <c r="C101" i="14" a="1"/>
  <c r="D102" i="33" a="1"/>
  <c r="H97" i="71" a="1"/>
  <c r="B101" i="14" a="1"/>
  <c r="B102" i="33" a="1"/>
  <c r="H95" i="70" a="1"/>
  <c r="H95" i="68" a="1"/>
  <c r="C102" i="33" a="1"/>
  <c r="H96" i="73" a="1"/>
  <c r="N95" i="68" a="1"/>
  <c r="L44" i="73" l="1"/>
  <c r="L47" i="69"/>
  <c r="H96" i="73"/>
  <c r="I96" i="73" s="1"/>
  <c r="F96" i="73" s="1"/>
  <c r="G97" i="73" s="1"/>
  <c r="M44" i="72"/>
  <c r="N95" i="68"/>
  <c r="O95" i="68" s="1"/>
  <c r="L95" i="68" s="1"/>
  <c r="M96" i="68" s="1"/>
  <c r="H95" i="68"/>
  <c r="I95" i="68" s="1"/>
  <c r="F95" i="68" s="1"/>
  <c r="G96" i="68" s="1"/>
  <c r="H95" i="70"/>
  <c r="I95" i="70" s="1"/>
  <c r="F95" i="70" s="1"/>
  <c r="G96" i="70" s="1"/>
  <c r="H97" i="71"/>
  <c r="I97" i="71" s="1"/>
  <c r="F97" i="71" s="1"/>
  <c r="G98" i="71" s="1"/>
  <c r="G57" i="72"/>
  <c r="J101" i="14"/>
  <c r="K101" i="14"/>
  <c r="C102" i="33"/>
  <c r="B102" i="33"/>
  <c r="D102" i="33"/>
  <c r="B101" i="14"/>
  <c r="C101" i="14"/>
  <c r="U54" i="14"/>
  <c r="V54" i="14" s="1"/>
  <c r="S54" i="14" s="1"/>
  <c r="T55" i="14" s="1"/>
  <c r="I45" i="69"/>
  <c r="F45" i="69" s="1"/>
  <c r="A102" i="14"/>
  <c r="E101" i="14" a="1"/>
  <c r="E101" i="14" s="1"/>
  <c r="E102" i="33" a="1"/>
  <c r="E102" i="33" s="1"/>
  <c r="A103" i="33"/>
  <c r="J102" i="14" a="1"/>
  <c r="C103" i="33" a="1"/>
  <c r="M47" i="69" a="1"/>
  <c r="H98" i="71" a="1"/>
  <c r="M44" i="73" a="1"/>
  <c r="B103" i="33" a="1"/>
  <c r="N44" i="72" a="1"/>
  <c r="U149" i="72" a="1"/>
  <c r="D103" i="33" a="1"/>
  <c r="H57" i="72" a="1"/>
  <c r="C102" i="14" a="1"/>
  <c r="B102" i="14" a="1"/>
  <c r="H96" i="68" a="1"/>
  <c r="K102" i="14" a="1"/>
  <c r="H97" i="73" a="1"/>
  <c r="N96" i="68" a="1"/>
  <c r="H96" i="70" a="1"/>
  <c r="M44" i="73" l="1"/>
  <c r="M47" i="69"/>
  <c r="N47" i="69" s="1"/>
  <c r="H97" i="73"/>
  <c r="I97" i="73" s="1"/>
  <c r="F97" i="73" s="1"/>
  <c r="G98" i="73" s="1"/>
  <c r="U149" i="72"/>
  <c r="V149" i="72" s="1"/>
  <c r="N44" i="72"/>
  <c r="H98" i="71"/>
  <c r="I98" i="71" s="1"/>
  <c r="F98" i="71" s="1"/>
  <c r="G99" i="71" s="1"/>
  <c r="H96" i="70"/>
  <c r="I96" i="70" s="1"/>
  <c r="F96" i="70" s="1"/>
  <c r="G97" i="70" s="1"/>
  <c r="H96" i="68"/>
  <c r="I96" i="68" s="1"/>
  <c r="F96" i="68" s="1"/>
  <c r="G97" i="68" s="1"/>
  <c r="N96" i="68"/>
  <c r="O96" i="68" s="1"/>
  <c r="L96" i="68" s="1"/>
  <c r="M97" i="68" s="1"/>
  <c r="H57" i="72"/>
  <c r="I57" i="72" s="1"/>
  <c r="F57" i="72" s="1"/>
  <c r="K102" i="14"/>
  <c r="J102" i="14"/>
  <c r="C103" i="33"/>
  <c r="B103" i="33"/>
  <c r="D103" i="33"/>
  <c r="C102" i="14"/>
  <c r="B102" i="14"/>
  <c r="G46" i="69"/>
  <c r="A103" i="14"/>
  <c r="E102" i="14" a="1"/>
  <c r="E102" i="14" s="1"/>
  <c r="E103" i="33" a="1"/>
  <c r="E103" i="33" s="1"/>
  <c r="A104" i="33"/>
  <c r="J103" i="14" a="1"/>
  <c r="B104" i="33" a="1"/>
  <c r="D104" i="33" a="1"/>
  <c r="U55" i="14" a="1"/>
  <c r="C103" i="14" a="1"/>
  <c r="K103" i="14" a="1"/>
  <c r="H46" i="69" a="1"/>
  <c r="N97" i="68" a="1"/>
  <c r="H97" i="68" a="1"/>
  <c r="B103" i="14" a="1"/>
  <c r="C104" i="33" a="1"/>
  <c r="H98" i="73" a="1"/>
  <c r="H99" i="71" a="1"/>
  <c r="H97" i="70" a="1"/>
  <c r="N44" i="73" l="1"/>
  <c r="K44" i="73" s="1"/>
  <c r="K47" i="69"/>
  <c r="H98" i="73"/>
  <c r="I98" i="73" s="1"/>
  <c r="F98" i="73" s="1"/>
  <c r="G99" i="73" s="1"/>
  <c r="O44" i="72"/>
  <c r="L44" i="72" s="1"/>
  <c r="H97" i="68"/>
  <c r="I97" i="68" s="1"/>
  <c r="F97" i="68" s="1"/>
  <c r="G98" i="68" s="1"/>
  <c r="N97" i="68"/>
  <c r="O97" i="68" s="1"/>
  <c r="L97" i="68" s="1"/>
  <c r="M98" i="68" s="1"/>
  <c r="H97" i="70"/>
  <c r="I97" i="70" s="1"/>
  <c r="F97" i="70" s="1"/>
  <c r="G98" i="70" s="1"/>
  <c r="H99" i="71"/>
  <c r="I99" i="71" s="1"/>
  <c r="F99" i="71" s="1"/>
  <c r="G100" i="71" s="1"/>
  <c r="G58" i="72"/>
  <c r="K103" i="14"/>
  <c r="J103" i="14"/>
  <c r="B104" i="33"/>
  <c r="C104" i="33"/>
  <c r="D104" i="33"/>
  <c r="B103" i="14"/>
  <c r="C103" i="14"/>
  <c r="H46" i="69"/>
  <c r="U55" i="14"/>
  <c r="V55" i="14" s="1"/>
  <c r="S55" i="14" s="1"/>
  <c r="T56" i="14" s="1"/>
  <c r="S149" i="72"/>
  <c r="T150" i="72" s="1"/>
  <c r="A104" i="14"/>
  <c r="E103" i="14" a="1"/>
  <c r="E103" i="14" s="1"/>
  <c r="E104" i="33" a="1"/>
  <c r="E104" i="33" s="1"/>
  <c r="A105" i="33"/>
  <c r="J104" i="14" a="1"/>
  <c r="B105" i="33" a="1"/>
  <c r="D105" i="33" a="1"/>
  <c r="B104" i="14" a="1"/>
  <c r="C105" i="33" a="1"/>
  <c r="H58" i="72" a="1"/>
  <c r="H99" i="73" a="1"/>
  <c r="H98" i="70" a="1"/>
  <c r="K104" i="14" a="1"/>
  <c r="C104" i="14" a="1"/>
  <c r="N98" i="68" a="1"/>
  <c r="H98" i="68" a="1"/>
  <c r="H100" i="71" a="1"/>
  <c r="L45" i="73" l="1"/>
  <c r="L48" i="69"/>
  <c r="H99" i="73"/>
  <c r="I99" i="73" s="1"/>
  <c r="F99" i="73" s="1"/>
  <c r="G100" i="73" s="1"/>
  <c r="M45" i="72"/>
  <c r="N98" i="68"/>
  <c r="O98" i="68" s="1"/>
  <c r="L98" i="68" s="1"/>
  <c r="M99" i="68" s="1"/>
  <c r="H98" i="68"/>
  <c r="I98" i="68" s="1"/>
  <c r="F98" i="68" s="1"/>
  <c r="G99" i="68" s="1"/>
  <c r="H100" i="71"/>
  <c r="I100" i="71" s="1"/>
  <c r="F100" i="71" s="1"/>
  <c r="G101" i="71" s="1"/>
  <c r="H58" i="72"/>
  <c r="I58" i="72" s="1"/>
  <c r="F58" i="72" s="1"/>
  <c r="H98" i="70"/>
  <c r="I98" i="70" s="1"/>
  <c r="F98" i="70" s="1"/>
  <c r="G99" i="70" s="1"/>
  <c r="J104" i="14"/>
  <c r="K104" i="14"/>
  <c r="B105" i="33"/>
  <c r="D105" i="33"/>
  <c r="C105" i="33"/>
  <c r="C104" i="14"/>
  <c r="B104" i="14"/>
  <c r="I46" i="69"/>
  <c r="F46" i="69" s="1"/>
  <c r="A105" i="14"/>
  <c r="E104" i="14" a="1"/>
  <c r="E104" i="14" s="1"/>
  <c r="E105" i="33" a="1"/>
  <c r="E105" i="33" s="1"/>
  <c r="A106" i="33"/>
  <c r="J105" i="14" a="1"/>
  <c r="D106" i="33" a="1"/>
  <c r="H99" i="68" a="1"/>
  <c r="M48" i="69" a="1"/>
  <c r="H99" i="70" a="1"/>
  <c r="H101" i="71" a="1"/>
  <c r="N45" i="72" a="1"/>
  <c r="M45" i="73" a="1"/>
  <c r="C105" i="14" a="1"/>
  <c r="H100" i="73" a="1"/>
  <c r="N99" i="68" a="1"/>
  <c r="U150" i="72" a="1"/>
  <c r="B106" i="33" a="1"/>
  <c r="B105" i="14" a="1"/>
  <c r="K105" i="14" a="1"/>
  <c r="U56" i="14" a="1"/>
  <c r="C106" i="33" a="1"/>
  <c r="M45" i="73" l="1"/>
  <c r="M48" i="69"/>
  <c r="N48" i="69" s="1"/>
  <c r="H100" i="73"/>
  <c r="I100" i="73" s="1"/>
  <c r="F100" i="73" s="1"/>
  <c r="G101" i="73" s="1"/>
  <c r="U150" i="72"/>
  <c r="V150" i="72" s="1"/>
  <c r="N45" i="72"/>
  <c r="H99" i="70"/>
  <c r="I99" i="70" s="1"/>
  <c r="F99" i="70" s="1"/>
  <c r="G100" i="70" s="1"/>
  <c r="N99" i="68"/>
  <c r="O99" i="68" s="1"/>
  <c r="L99" i="68" s="1"/>
  <c r="M100" i="68" s="1"/>
  <c r="H101" i="71"/>
  <c r="I101" i="71" s="1"/>
  <c r="F101" i="71" s="1"/>
  <c r="G102" i="71" s="1"/>
  <c r="H99" i="68"/>
  <c r="I99" i="68" s="1"/>
  <c r="F99" i="68" s="1"/>
  <c r="G100" i="68" s="1"/>
  <c r="G59" i="72"/>
  <c r="K105" i="14"/>
  <c r="J105" i="14"/>
  <c r="C106" i="33"/>
  <c r="D106" i="33"/>
  <c r="B106" i="33"/>
  <c r="B105" i="14"/>
  <c r="C105" i="14"/>
  <c r="U56" i="14"/>
  <c r="V56" i="14" s="1"/>
  <c r="S56" i="14" s="1"/>
  <c r="T57" i="14" s="1"/>
  <c r="G47" i="69"/>
  <c r="A106" i="14"/>
  <c r="E105" i="14" a="1"/>
  <c r="E105" i="14" s="1"/>
  <c r="E106" i="33" a="1"/>
  <c r="E106" i="33" s="1"/>
  <c r="A107" i="33"/>
  <c r="J106" i="14" a="1"/>
  <c r="K106" i="14" a="1"/>
  <c r="D107" i="33" a="1"/>
  <c r="C107" i="33" a="1"/>
  <c r="H100" i="68" a="1"/>
  <c r="B106" i="14" a="1"/>
  <c r="C106" i="14" a="1"/>
  <c r="B107" i="33" a="1"/>
  <c r="H101" i="73" a="1"/>
  <c r="N100" i="68" a="1"/>
  <c r="H100" i="70" a="1"/>
  <c r="H47" i="69" a="1"/>
  <c r="H102" i="71" a="1"/>
  <c r="H59" i="72" a="1"/>
  <c r="N45" i="73" l="1"/>
  <c r="K45" i="73" s="1"/>
  <c r="K48" i="69"/>
  <c r="H101" i="73"/>
  <c r="I101" i="73" s="1"/>
  <c r="F101" i="73" s="1"/>
  <c r="G102" i="73" s="1"/>
  <c r="O45" i="72"/>
  <c r="L45" i="72" s="1"/>
  <c r="H100" i="68"/>
  <c r="I100" i="68" s="1"/>
  <c r="F100" i="68" s="1"/>
  <c r="G101" i="68" s="1"/>
  <c r="H59" i="72"/>
  <c r="I59" i="72" s="1"/>
  <c r="F59" i="72" s="1"/>
  <c r="N100" i="68"/>
  <c r="O100" i="68" s="1"/>
  <c r="L100" i="68" s="1"/>
  <c r="M101" i="68" s="1"/>
  <c r="H100" i="70"/>
  <c r="I100" i="70" s="1"/>
  <c r="F100" i="70" s="1"/>
  <c r="G101" i="70" s="1"/>
  <c r="H102" i="71"/>
  <c r="I102" i="71" s="1"/>
  <c r="F102" i="71" s="1"/>
  <c r="G103" i="71" s="1"/>
  <c r="K106" i="14"/>
  <c r="J106" i="14"/>
  <c r="B107" i="33"/>
  <c r="C107" i="33"/>
  <c r="D107" i="33"/>
  <c r="C106" i="14"/>
  <c r="B106" i="14"/>
  <c r="H47" i="69"/>
  <c r="S150" i="72"/>
  <c r="T151" i="72" s="1"/>
  <c r="A107" i="14"/>
  <c r="E106" i="14" a="1"/>
  <c r="E106" i="14" s="1"/>
  <c r="E107" i="33" a="1"/>
  <c r="E107" i="33" s="1"/>
  <c r="A108" i="33"/>
  <c r="J107" i="14" a="1"/>
  <c r="C107" i="14" a="1"/>
  <c r="D108" i="33" a="1"/>
  <c r="H102" i="73" a="1"/>
  <c r="B108" i="33" a="1"/>
  <c r="K107" i="14" a="1"/>
  <c r="B107" i="14" a="1"/>
  <c r="C108" i="33" a="1"/>
  <c r="H101" i="70" a="1"/>
  <c r="U57" i="14" a="1"/>
  <c r="H103" i="71" a="1"/>
  <c r="H101" i="68" a="1"/>
  <c r="N101" i="68" a="1"/>
  <c r="L46" i="73" l="1"/>
  <c r="L49" i="69"/>
  <c r="H102" i="73"/>
  <c r="I102" i="73" s="1"/>
  <c r="F102" i="73" s="1"/>
  <c r="G103" i="73" s="1"/>
  <c r="M46" i="72"/>
  <c r="H101" i="68"/>
  <c r="I101" i="68" s="1"/>
  <c r="F101" i="68" s="1"/>
  <c r="G102" i="68" s="1"/>
  <c r="H103" i="71"/>
  <c r="I103" i="71" s="1"/>
  <c r="F103" i="71" s="1"/>
  <c r="G104" i="71" s="1"/>
  <c r="H101" i="70"/>
  <c r="I101" i="70" s="1"/>
  <c r="F101" i="70" s="1"/>
  <c r="G102" i="70" s="1"/>
  <c r="N101" i="68"/>
  <c r="O101" i="68" s="1"/>
  <c r="L101" i="68" s="1"/>
  <c r="M102" i="68" s="1"/>
  <c r="G60" i="72"/>
  <c r="K107" i="14"/>
  <c r="J107" i="14"/>
  <c r="B108" i="33"/>
  <c r="C108" i="33"/>
  <c r="D108" i="33"/>
  <c r="C107" i="14"/>
  <c r="B107" i="14"/>
  <c r="U57" i="14"/>
  <c r="V57" i="14" s="1"/>
  <c r="S57" i="14" s="1"/>
  <c r="T58" i="14" s="1"/>
  <c r="I47" i="69"/>
  <c r="F47" i="69" s="1"/>
  <c r="A108" i="14"/>
  <c r="E107" i="14" a="1"/>
  <c r="E107" i="14" s="1"/>
  <c r="E108" i="33" a="1"/>
  <c r="E108" i="33" s="1"/>
  <c r="A109" i="33"/>
  <c r="B108" i="14" a="1"/>
  <c r="K108" i="14" a="1"/>
  <c r="B109" i="33" a="1"/>
  <c r="C109" i="33" a="1"/>
  <c r="H102" i="70" a="1"/>
  <c r="D109" i="33" a="1"/>
  <c r="H104" i="71" a="1"/>
  <c r="N102" i="68" a="1"/>
  <c r="H103" i="73" a="1"/>
  <c r="U151" i="72" a="1"/>
  <c r="C108" i="14" a="1"/>
  <c r="H102" i="68" a="1"/>
  <c r="N46" i="72" a="1"/>
  <c r="M46" i="73" a="1"/>
  <c r="M49" i="69" a="1"/>
  <c r="H60" i="72" a="1"/>
  <c r="M46" i="73" l="1"/>
  <c r="M49" i="69"/>
  <c r="N49" i="69" s="1"/>
  <c r="H103" i="73"/>
  <c r="I103" i="73" s="1"/>
  <c r="F103" i="73" s="1"/>
  <c r="G104" i="73" s="1"/>
  <c r="U151" i="72"/>
  <c r="V151" i="72" s="1"/>
  <c r="N46" i="72"/>
  <c r="H60" i="72"/>
  <c r="I60" i="72" s="1"/>
  <c r="F60" i="72" s="1"/>
  <c r="N102" i="68"/>
  <c r="O102" i="68" s="1"/>
  <c r="L102" i="68" s="1"/>
  <c r="M103" i="68" s="1"/>
  <c r="H102" i="70"/>
  <c r="I102" i="70" s="1"/>
  <c r="F102" i="70" s="1"/>
  <c r="G103" i="70" s="1"/>
  <c r="H104" i="71"/>
  <c r="I104" i="71" s="1"/>
  <c r="F104" i="71" s="1"/>
  <c r="G105" i="71" s="1"/>
  <c r="H102" i="68"/>
  <c r="I102" i="68" s="1"/>
  <c r="F102" i="68" s="1"/>
  <c r="G103" i="68" s="1"/>
  <c r="K108" i="14"/>
  <c r="D109" i="33"/>
  <c r="C109" i="33"/>
  <c r="B109" i="33"/>
  <c r="C108" i="14"/>
  <c r="B108" i="14"/>
  <c r="G48" i="69"/>
  <c r="A109" i="14"/>
  <c r="E108" i="14" a="1"/>
  <c r="E108" i="14" s="1"/>
  <c r="E109" i="33" a="1"/>
  <c r="E109" i="33" s="1"/>
  <c r="A110" i="33"/>
  <c r="B110" i="33" a="1"/>
  <c r="K109" i="14" a="1"/>
  <c r="D110" i="33" a="1"/>
  <c r="B109" i="14" a="1"/>
  <c r="C110" i="33" a="1"/>
  <c r="H103" i="68" a="1"/>
  <c r="H103" i="70" a="1"/>
  <c r="U58" i="14" a="1"/>
  <c r="C109" i="14" a="1"/>
  <c r="H104" i="73" a="1"/>
  <c r="H48" i="69" a="1"/>
  <c r="N103" i="68" a="1"/>
  <c r="H105" i="71" a="1"/>
  <c r="N46" i="73" l="1"/>
  <c r="K46" i="73" s="1"/>
  <c r="K49" i="69"/>
  <c r="H104" i="73"/>
  <c r="I104" i="73" s="1"/>
  <c r="F104" i="73" s="1"/>
  <c r="G105" i="73" s="1"/>
  <c r="O46" i="72"/>
  <c r="L46" i="72" s="1"/>
  <c r="H105" i="71"/>
  <c r="I105" i="71" s="1"/>
  <c r="F105" i="71" s="1"/>
  <c r="G106" i="71" s="1"/>
  <c r="H103" i="70"/>
  <c r="I103" i="70" s="1"/>
  <c r="F103" i="70" s="1"/>
  <c r="G104" i="70" s="1"/>
  <c r="N103" i="68"/>
  <c r="O103" i="68" s="1"/>
  <c r="L103" i="68" s="1"/>
  <c r="M104" i="68" s="1"/>
  <c r="H103" i="68"/>
  <c r="I103" i="68" s="1"/>
  <c r="F103" i="68" s="1"/>
  <c r="G104" i="68" s="1"/>
  <c r="G61" i="72"/>
  <c r="K109" i="14"/>
  <c r="C110" i="33"/>
  <c r="D110" i="33"/>
  <c r="B110" i="33"/>
  <c r="B109" i="14"/>
  <c r="C109" i="14"/>
  <c r="H48" i="69"/>
  <c r="U58" i="14"/>
  <c r="V58" i="14" s="1"/>
  <c r="S58" i="14" s="1"/>
  <c r="T59" i="14" s="1"/>
  <c r="S151" i="72"/>
  <c r="T152" i="72" s="1"/>
  <c r="A110" i="14"/>
  <c r="E109" i="14" a="1"/>
  <c r="E109" i="14" s="1"/>
  <c r="E110" i="33" a="1"/>
  <c r="E110" i="33" s="1"/>
  <c r="A111" i="33"/>
  <c r="H104" i="68" a="1"/>
  <c r="B110" i="14" a="1"/>
  <c r="D111" i="33" a="1"/>
  <c r="H61" i="72" a="1"/>
  <c r="B111" i="33" a="1"/>
  <c r="C111" i="33" a="1"/>
  <c r="C110" i="14" a="1"/>
  <c r="K110" i="14" a="1"/>
  <c r="H105" i="73" a="1"/>
  <c r="H106" i="71" a="1"/>
  <c r="H104" i="70" a="1"/>
  <c r="N104" i="68" a="1"/>
  <c r="L47" i="73" l="1"/>
  <c r="L50" i="69"/>
  <c r="H105" i="73"/>
  <c r="I105" i="73" s="1"/>
  <c r="F105" i="73" s="1"/>
  <c r="G106" i="73" s="1"/>
  <c r="M47" i="72"/>
  <c r="H104" i="70"/>
  <c r="I104" i="70" s="1"/>
  <c r="F104" i="70" s="1"/>
  <c r="G105" i="70" s="1"/>
  <c r="H106" i="71"/>
  <c r="I106" i="71" s="1"/>
  <c r="F106" i="71" s="1"/>
  <c r="G107" i="71" s="1"/>
  <c r="H104" i="68"/>
  <c r="I104" i="68" s="1"/>
  <c r="F104" i="68" s="1"/>
  <c r="G105" i="68" s="1"/>
  <c r="H61" i="72"/>
  <c r="I61" i="72" s="1"/>
  <c r="F61" i="72" s="1"/>
  <c r="N104" i="68"/>
  <c r="O104" i="68" s="1"/>
  <c r="L104" i="68" s="1"/>
  <c r="M105" i="68" s="1"/>
  <c r="K110" i="14"/>
  <c r="B111" i="33"/>
  <c r="C111" i="33"/>
  <c r="D111" i="33"/>
  <c r="B110" i="14"/>
  <c r="C110" i="14"/>
  <c r="I48" i="69"/>
  <c r="F48" i="69" s="1"/>
  <c r="A111" i="14"/>
  <c r="E110" i="14" a="1"/>
  <c r="E110" i="14" s="1"/>
  <c r="E111" i="33" a="1"/>
  <c r="E111" i="33" s="1"/>
  <c r="A112" i="33"/>
  <c r="U59" i="14" a="1"/>
  <c r="K111" i="14" a="1"/>
  <c r="B112" i="33" a="1"/>
  <c r="H106" i="73" a="1"/>
  <c r="H107" i="71" a="1"/>
  <c r="N105" i="68" a="1"/>
  <c r="B111" i="14" a="1"/>
  <c r="D112" i="33" a="1"/>
  <c r="C112" i="33" a="1"/>
  <c r="C111" i="14" a="1"/>
  <c r="U152" i="72" a="1"/>
  <c r="M47" i="73" a="1"/>
  <c r="M50" i="69" a="1"/>
  <c r="N47" i="72" a="1"/>
  <c r="H105" i="70" a="1"/>
  <c r="H105" i="68" a="1"/>
  <c r="M47" i="73" l="1"/>
  <c r="M50" i="69"/>
  <c r="N50" i="69" s="1"/>
  <c r="H106" i="73"/>
  <c r="I106" i="73" s="1"/>
  <c r="F106" i="73" s="1"/>
  <c r="G107" i="73" s="1"/>
  <c r="U152" i="72"/>
  <c r="V152" i="72" s="1"/>
  <c r="N47" i="72"/>
  <c r="N105" i="68"/>
  <c r="O105" i="68" s="1"/>
  <c r="L105" i="68" s="1"/>
  <c r="M106" i="68" s="1"/>
  <c r="H105" i="70"/>
  <c r="I105" i="70" s="1"/>
  <c r="F105" i="70" s="1"/>
  <c r="G106" i="70" s="1"/>
  <c r="H105" i="68"/>
  <c r="I105" i="68" s="1"/>
  <c r="F105" i="68" s="1"/>
  <c r="G106" i="68" s="1"/>
  <c r="H107" i="71"/>
  <c r="I107" i="71" s="1"/>
  <c r="F107" i="71" s="1"/>
  <c r="G108" i="71" s="1"/>
  <c r="G62" i="72"/>
  <c r="K111" i="14"/>
  <c r="D112" i="33"/>
  <c r="B112" i="33"/>
  <c r="C112" i="33"/>
  <c r="C111" i="14"/>
  <c r="B111" i="14"/>
  <c r="U59" i="14"/>
  <c r="V59" i="14" s="1"/>
  <c r="S59" i="14" s="1"/>
  <c r="T60" i="14" s="1"/>
  <c r="G49" i="69"/>
  <c r="A112" i="14"/>
  <c r="E111" i="14" a="1"/>
  <c r="E111" i="14" s="1"/>
  <c r="E112" i="33" a="1"/>
  <c r="E112" i="33" s="1"/>
  <c r="A113" i="33"/>
  <c r="C113" i="33" a="1"/>
  <c r="B112" i="14" a="1"/>
  <c r="H106" i="68" a="1"/>
  <c r="K112" i="14" a="1"/>
  <c r="H106" i="70" a="1"/>
  <c r="C112" i="14" a="1"/>
  <c r="H108" i="71" a="1"/>
  <c r="H62" i="72" a="1"/>
  <c r="B113" i="33" a="1"/>
  <c r="H107" i="73" a="1"/>
  <c r="D113" i="33" a="1"/>
  <c r="H49" i="69" a="1"/>
  <c r="N106" i="68" a="1"/>
  <c r="N47" i="73" l="1"/>
  <c r="K47" i="73" s="1"/>
  <c r="K50" i="69"/>
  <c r="H107" i="73"/>
  <c r="I107" i="73" s="1"/>
  <c r="F107" i="73" s="1"/>
  <c r="G108" i="73" s="1"/>
  <c r="O47" i="72"/>
  <c r="L47" i="72" s="1"/>
  <c r="H106" i="70"/>
  <c r="I106" i="70" s="1"/>
  <c r="F106" i="70" s="1"/>
  <c r="G107" i="70" s="1"/>
  <c r="N106" i="68"/>
  <c r="O106" i="68" s="1"/>
  <c r="L106" i="68" s="1"/>
  <c r="M107" i="68" s="1"/>
  <c r="H62" i="72"/>
  <c r="I62" i="72" s="1"/>
  <c r="F62" i="72" s="1"/>
  <c r="H108" i="71"/>
  <c r="I108" i="71" s="1"/>
  <c r="F108" i="71" s="1"/>
  <c r="G109" i="71" s="1"/>
  <c r="H106" i="68"/>
  <c r="I106" i="68" s="1"/>
  <c r="F106" i="68" s="1"/>
  <c r="G107" i="68" s="1"/>
  <c r="K112" i="14"/>
  <c r="C113" i="33"/>
  <c r="D113" i="33"/>
  <c r="B113" i="33"/>
  <c r="B112" i="14"/>
  <c r="C112" i="14"/>
  <c r="H49" i="69"/>
  <c r="S152" i="72"/>
  <c r="T153" i="72" s="1"/>
  <c r="A113" i="14"/>
  <c r="E112" i="14" a="1"/>
  <c r="E112" i="14" s="1"/>
  <c r="E113" i="33" a="1"/>
  <c r="E113" i="33" s="1"/>
  <c r="A114" i="33"/>
  <c r="C114" i="33" a="1"/>
  <c r="B113" i="14" a="1"/>
  <c r="H107" i="70" a="1"/>
  <c r="B114" i="33" a="1"/>
  <c r="U60" i="14" a="1"/>
  <c r="N107" i="68" a="1"/>
  <c r="D114" i="33" a="1"/>
  <c r="C113" i="14" a="1"/>
  <c r="K113" i="14" a="1"/>
  <c r="H108" i="73" a="1"/>
  <c r="H109" i="71" a="1"/>
  <c r="H107" i="68" a="1"/>
  <c r="L48" i="73" l="1"/>
  <c r="L51" i="69"/>
  <c r="H108" i="73"/>
  <c r="I108" i="73" s="1"/>
  <c r="F108" i="73" s="1"/>
  <c r="G109" i="73" s="1"/>
  <c r="M48" i="72"/>
  <c r="H107" i="68"/>
  <c r="I107" i="68" s="1"/>
  <c r="F107" i="68" s="1"/>
  <c r="G108" i="68" s="1"/>
  <c r="H107" i="70"/>
  <c r="I107" i="70" s="1"/>
  <c r="F107" i="70" s="1"/>
  <c r="G108" i="70" s="1"/>
  <c r="H109" i="71"/>
  <c r="I109" i="71" s="1"/>
  <c r="F109" i="71" s="1"/>
  <c r="G110" i="71" s="1"/>
  <c r="N107" i="68"/>
  <c r="O107" i="68" s="1"/>
  <c r="L107" i="68" s="1"/>
  <c r="M108" i="68" s="1"/>
  <c r="G63" i="72"/>
  <c r="K113" i="14"/>
  <c r="B114" i="33"/>
  <c r="D114" i="33"/>
  <c r="C114" i="33"/>
  <c r="B113" i="14"/>
  <c r="C113" i="14"/>
  <c r="U60" i="14"/>
  <c r="V60" i="14" s="1"/>
  <c r="S60" i="14" s="1"/>
  <c r="T61" i="14" s="1"/>
  <c r="I49" i="69"/>
  <c r="F49" i="69" s="1"/>
  <c r="A114" i="14"/>
  <c r="E113" i="14" a="1"/>
  <c r="E113" i="14" s="1"/>
  <c r="E114" i="33" a="1"/>
  <c r="E114" i="33" s="1"/>
  <c r="A115" i="33"/>
  <c r="D115" i="33" a="1"/>
  <c r="C115" i="33" a="1"/>
  <c r="M48" i="73" a="1"/>
  <c r="H108" i="68" a="1"/>
  <c r="N48" i="72" a="1"/>
  <c r="B114" i="14" a="1"/>
  <c r="B115" i="33" a="1"/>
  <c r="U153" i="72" a="1"/>
  <c r="C114" i="14" a="1"/>
  <c r="H109" i="73" a="1"/>
  <c r="K114" i="14" a="1"/>
  <c r="M51" i="69" a="1"/>
  <c r="H108" i="70" a="1"/>
  <c r="H110" i="71" a="1"/>
  <c r="N108" i="68" a="1"/>
  <c r="H63" i="72" a="1"/>
  <c r="M48" i="73" l="1"/>
  <c r="M51" i="69"/>
  <c r="N51" i="69" s="1"/>
  <c r="H109" i="73"/>
  <c r="I109" i="73" s="1"/>
  <c r="F109" i="73" s="1"/>
  <c r="G110" i="73" s="1"/>
  <c r="U153" i="72"/>
  <c r="V153" i="72" s="1"/>
  <c r="N48" i="72"/>
  <c r="H63" i="72"/>
  <c r="I63" i="72" s="1"/>
  <c r="F63" i="72" s="1"/>
  <c r="H108" i="68"/>
  <c r="I108" i="68" s="1"/>
  <c r="F108" i="68" s="1"/>
  <c r="G109" i="68" s="1"/>
  <c r="H110" i="71"/>
  <c r="I110" i="71" s="1"/>
  <c r="F110" i="71" s="1"/>
  <c r="G111" i="71" s="1"/>
  <c r="N108" i="68"/>
  <c r="O108" i="68" s="1"/>
  <c r="L108" i="68" s="1"/>
  <c r="M109" i="68" s="1"/>
  <c r="H108" i="70"/>
  <c r="I108" i="70" s="1"/>
  <c r="F108" i="70" s="1"/>
  <c r="G109" i="70" s="1"/>
  <c r="K114" i="14"/>
  <c r="C115" i="33"/>
  <c r="B115" i="33"/>
  <c r="D115" i="33"/>
  <c r="C114" i="14"/>
  <c r="B114" i="14"/>
  <c r="G50" i="69"/>
  <c r="A115" i="14"/>
  <c r="E114" i="14" a="1"/>
  <c r="E114" i="14" s="1"/>
  <c r="E115" i="33" a="1"/>
  <c r="E115" i="33" s="1"/>
  <c r="A116" i="33"/>
  <c r="U61" i="14" a="1"/>
  <c r="D116" i="33" a="1"/>
  <c r="H111" i="71" a="1"/>
  <c r="B116" i="33" a="1"/>
  <c r="C116" i="33" a="1"/>
  <c r="C115" i="14" a="1"/>
  <c r="H109" i="68" a="1"/>
  <c r="B115" i="14" a="1"/>
  <c r="H110" i="73" a="1"/>
  <c r="H50" i="69" a="1"/>
  <c r="N109" i="68" a="1"/>
  <c r="H109" i="70" a="1"/>
  <c r="N48" i="73" l="1"/>
  <c r="K48" i="73" s="1"/>
  <c r="K51" i="69"/>
  <c r="H110" i="73"/>
  <c r="I110" i="73" s="1"/>
  <c r="F110" i="73" s="1"/>
  <c r="G111" i="73" s="1"/>
  <c r="O48" i="72"/>
  <c r="L48" i="72" s="1"/>
  <c r="H109" i="70"/>
  <c r="I109" i="70" s="1"/>
  <c r="F109" i="70" s="1"/>
  <c r="G110" i="70" s="1"/>
  <c r="H109" i="68"/>
  <c r="I109" i="68" s="1"/>
  <c r="F109" i="68" s="1"/>
  <c r="G110" i="68" s="1"/>
  <c r="N109" i="68"/>
  <c r="O109" i="68" s="1"/>
  <c r="L109" i="68" s="1"/>
  <c r="M110" i="68" s="1"/>
  <c r="H111" i="71"/>
  <c r="I111" i="71" s="1"/>
  <c r="F111" i="71" s="1"/>
  <c r="G112" i="71" s="1"/>
  <c r="G64" i="72"/>
  <c r="B116" i="33"/>
  <c r="D116" i="33"/>
  <c r="C116" i="33"/>
  <c r="C115" i="14"/>
  <c r="B115" i="14"/>
  <c r="H50" i="69"/>
  <c r="U61" i="14"/>
  <c r="V61" i="14" s="1"/>
  <c r="S61" i="14" s="1"/>
  <c r="T62" i="14" s="1"/>
  <c r="S153" i="72"/>
  <c r="T154" i="72" s="1"/>
  <c r="A116" i="14"/>
  <c r="E115" i="14" a="1"/>
  <c r="E115" i="14" s="1"/>
  <c r="E116" i="33" a="1"/>
  <c r="E116" i="33" s="1"/>
  <c r="A117" i="33"/>
  <c r="B116" i="14" a="1"/>
  <c r="C117" i="33" a="1"/>
  <c r="C116" i="14" a="1"/>
  <c r="H111" i="73" a="1"/>
  <c r="H110" i="68" a="1"/>
  <c r="D117" i="33" a="1"/>
  <c r="N110" i="68" a="1"/>
  <c r="B117" i="33" a="1"/>
  <c r="H110" i="70" a="1"/>
  <c r="H112" i="71" a="1"/>
  <c r="H64" i="72" a="1"/>
  <c r="L49" i="73" l="1"/>
  <c r="L52" i="69"/>
  <c r="H111" i="73"/>
  <c r="I111" i="73" s="1"/>
  <c r="F111" i="73" s="1"/>
  <c r="G112" i="73" s="1"/>
  <c r="M49" i="72"/>
  <c r="H110" i="70"/>
  <c r="I110" i="70" s="1"/>
  <c r="F110" i="70" s="1"/>
  <c r="G111" i="70" s="1"/>
  <c r="H64" i="72"/>
  <c r="I64" i="72" s="1"/>
  <c r="F64" i="72" s="1"/>
  <c r="H112" i="71"/>
  <c r="I112" i="71" s="1"/>
  <c r="F112" i="71" s="1"/>
  <c r="G113" i="71" s="1"/>
  <c r="N110" i="68"/>
  <c r="O110" i="68" s="1"/>
  <c r="L110" i="68" s="1"/>
  <c r="M111" i="68" s="1"/>
  <c r="H110" i="68"/>
  <c r="I110" i="68" s="1"/>
  <c r="F110" i="68" s="1"/>
  <c r="G111" i="68" s="1"/>
  <c r="B117" i="33"/>
  <c r="D117" i="33"/>
  <c r="C117" i="33"/>
  <c r="B116" i="14"/>
  <c r="C116" i="14"/>
  <c r="I50" i="69"/>
  <c r="F50" i="69" s="1"/>
  <c r="A117" i="14"/>
  <c r="E116" i="14" a="1"/>
  <c r="E116" i="14" s="1"/>
  <c r="E117" i="33" a="1"/>
  <c r="E117" i="33" s="1"/>
  <c r="A118" i="33"/>
  <c r="M49" i="73" a="1"/>
  <c r="M52" i="69" a="1"/>
  <c r="H112" i="73" a="1"/>
  <c r="U154" i="72" a="1"/>
  <c r="B117" i="14" a="1"/>
  <c r="D118" i="33" a="1"/>
  <c r="B118" i="33" a="1"/>
  <c r="C118" i="33" a="1"/>
  <c r="H111" i="70" a="1"/>
  <c r="U62" i="14" a="1"/>
  <c r="H113" i="71" a="1"/>
  <c r="N111" i="68" a="1"/>
  <c r="N49" i="72" a="1"/>
  <c r="H111" i="68" a="1"/>
  <c r="M49" i="73" l="1"/>
  <c r="M52" i="69"/>
  <c r="N52" i="69" s="1"/>
  <c r="H112" i="73"/>
  <c r="I112" i="73" s="1"/>
  <c r="F112" i="73" s="1"/>
  <c r="G113" i="73" s="1"/>
  <c r="U154" i="72"/>
  <c r="V154" i="72" s="1"/>
  <c r="N49" i="72"/>
  <c r="H111" i="68"/>
  <c r="I111" i="68" s="1"/>
  <c r="F111" i="68" s="1"/>
  <c r="G112" i="68" s="1"/>
  <c r="H111" i="70"/>
  <c r="I111" i="70" s="1"/>
  <c r="F111" i="70" s="1"/>
  <c r="G112" i="70" s="1"/>
  <c r="N111" i="68"/>
  <c r="O111" i="68" s="1"/>
  <c r="L111" i="68" s="1"/>
  <c r="M112" i="68" s="1"/>
  <c r="H113" i="71"/>
  <c r="I113" i="71" s="1"/>
  <c r="F113" i="71" s="1"/>
  <c r="G114" i="71" s="1"/>
  <c r="G65" i="72"/>
  <c r="C118" i="33"/>
  <c r="D118" i="33"/>
  <c r="B118" i="33"/>
  <c r="B117" i="14"/>
  <c r="U62" i="14"/>
  <c r="V62" i="14" s="1"/>
  <c r="S62" i="14" s="1"/>
  <c r="T63" i="14" s="1"/>
  <c r="G51" i="69"/>
  <c r="A118" i="14"/>
  <c r="E117" i="14" a="1"/>
  <c r="E117" i="14" s="1"/>
  <c r="E118" i="33" a="1"/>
  <c r="E118" i="33" s="1"/>
  <c r="A119" i="33"/>
  <c r="D119" i="33" a="1"/>
  <c r="N112" i="68" a="1"/>
  <c r="B118" i="14" a="1"/>
  <c r="B119" i="33" a="1"/>
  <c r="C118" i="14" a="1"/>
  <c r="C119" i="33" a="1"/>
  <c r="H114" i="71" a="1"/>
  <c r="H113" i="73" a="1"/>
  <c r="H51" i="69" a="1"/>
  <c r="H112" i="68" a="1"/>
  <c r="H112" i="70" a="1"/>
  <c r="H65" i="72" a="1"/>
  <c r="N49" i="73" l="1"/>
  <c r="K49" i="73" s="1"/>
  <c r="K52" i="69"/>
  <c r="H113" i="73"/>
  <c r="I113" i="73" s="1"/>
  <c r="F113" i="73" s="1"/>
  <c r="G114" i="73" s="1"/>
  <c r="O49" i="72"/>
  <c r="L49" i="72" s="1"/>
  <c r="H112" i="70"/>
  <c r="I112" i="70" s="1"/>
  <c r="F112" i="70" s="1"/>
  <c r="G113" i="70" s="1"/>
  <c r="H114" i="71"/>
  <c r="I114" i="71" s="1"/>
  <c r="F114" i="71" s="1"/>
  <c r="G115" i="71" s="1"/>
  <c r="N112" i="68"/>
  <c r="O112" i="68" s="1"/>
  <c r="L112" i="68" s="1"/>
  <c r="M113" i="68" s="1"/>
  <c r="H112" i="68"/>
  <c r="I112" i="68" s="1"/>
  <c r="F112" i="68" s="1"/>
  <c r="G113" i="68" s="1"/>
  <c r="H65" i="72"/>
  <c r="I65" i="72" s="1"/>
  <c r="F65" i="72" s="1"/>
  <c r="D119" i="33"/>
  <c r="C119" i="33"/>
  <c r="B119" i="33"/>
  <c r="B118" i="14"/>
  <c r="C118" i="14"/>
  <c r="H51" i="69"/>
  <c r="S154" i="72"/>
  <c r="T155" i="72" s="1"/>
  <c r="A119" i="14"/>
  <c r="E118" i="14" a="1"/>
  <c r="E118" i="14" s="1"/>
  <c r="E119" i="33" a="1"/>
  <c r="E119" i="33" s="1"/>
  <c r="A120" i="33"/>
  <c r="B120" i="33" a="1"/>
  <c r="B119" i="14" a="1"/>
  <c r="U63" i="14" a="1"/>
  <c r="H114" i="73" a="1"/>
  <c r="H113" i="70" a="1"/>
  <c r="C119" i="14" a="1"/>
  <c r="C120" i="33" a="1"/>
  <c r="D120" i="33" a="1"/>
  <c r="N113" i="68" a="1"/>
  <c r="H115" i="71" a="1"/>
  <c r="H113" i="68" a="1"/>
  <c r="L50" i="73" l="1"/>
  <c r="L53" i="69"/>
  <c r="H114" i="73"/>
  <c r="I114" i="73" s="1"/>
  <c r="F114" i="73" s="1"/>
  <c r="G115" i="73" s="1"/>
  <c r="M50" i="72"/>
  <c r="H113" i="68"/>
  <c r="I113" i="68" s="1"/>
  <c r="F113" i="68" s="1"/>
  <c r="G114" i="68" s="1"/>
  <c r="H113" i="70"/>
  <c r="I113" i="70" s="1"/>
  <c r="F113" i="70" s="1"/>
  <c r="G114" i="70" s="1"/>
  <c r="N113" i="68"/>
  <c r="O113" i="68" s="1"/>
  <c r="L113" i="68" s="1"/>
  <c r="M114" i="68" s="1"/>
  <c r="H115" i="71"/>
  <c r="I115" i="71" s="1"/>
  <c r="F115" i="71" s="1"/>
  <c r="G116" i="71" s="1"/>
  <c r="G66" i="72"/>
  <c r="D120" i="33"/>
  <c r="B120" i="33"/>
  <c r="C120" i="33"/>
  <c r="C119" i="14"/>
  <c r="B119" i="14"/>
  <c r="U63" i="14"/>
  <c r="V63" i="14" s="1"/>
  <c r="S63" i="14" s="1"/>
  <c r="T64" i="14" s="1"/>
  <c r="I51" i="69"/>
  <c r="F51" i="69" s="1"/>
  <c r="A120" i="14"/>
  <c r="E119" i="14" a="1"/>
  <c r="E119" i="14" s="1"/>
  <c r="E120" i="33" a="1"/>
  <c r="E120" i="33" s="1"/>
  <c r="A121" i="33"/>
  <c r="C121" i="33" a="1"/>
  <c r="C120" i="14" a="1"/>
  <c r="N114" i="68" a="1"/>
  <c r="M50" i="73" a="1"/>
  <c r="U155" i="72" a="1"/>
  <c r="B120" i="14" a="1"/>
  <c r="N50" i="72" a="1"/>
  <c r="H66" i="72" a="1"/>
  <c r="D121" i="33" a="1"/>
  <c r="H115" i="73" a="1"/>
  <c r="H116" i="71" a="1"/>
  <c r="B121" i="33" a="1"/>
  <c r="M53" i="69" a="1"/>
  <c r="H114" i="68" a="1"/>
  <c r="H114" i="70" a="1"/>
  <c r="M50" i="73" l="1"/>
  <c r="M53" i="69"/>
  <c r="N53" i="69" s="1"/>
  <c r="H115" i="73"/>
  <c r="I115" i="73" s="1"/>
  <c r="F115" i="73" s="1"/>
  <c r="G116" i="73" s="1"/>
  <c r="U155" i="72"/>
  <c r="V155" i="72" s="1"/>
  <c r="N50" i="72"/>
  <c r="H114" i="68"/>
  <c r="I114" i="68" s="1"/>
  <c r="F114" i="68" s="1"/>
  <c r="G115" i="68" s="1"/>
  <c r="H116" i="71"/>
  <c r="I116" i="71" s="1"/>
  <c r="F116" i="71" s="1"/>
  <c r="G117" i="71" s="1"/>
  <c r="H66" i="72"/>
  <c r="I66" i="72" s="1"/>
  <c r="F66" i="72" s="1"/>
  <c r="N114" i="68"/>
  <c r="O114" i="68" s="1"/>
  <c r="L114" i="68" s="1"/>
  <c r="M115" i="68" s="1"/>
  <c r="H114" i="70"/>
  <c r="I114" i="70" s="1"/>
  <c r="F114" i="70" s="1"/>
  <c r="G115" i="70" s="1"/>
  <c r="B121" i="33"/>
  <c r="C121" i="33"/>
  <c r="D121" i="33"/>
  <c r="C120" i="14"/>
  <c r="B120" i="14"/>
  <c r="G52" i="69"/>
  <c r="A121" i="14"/>
  <c r="E120" i="14" a="1"/>
  <c r="E120" i="14" s="1"/>
  <c r="E121" i="33" a="1"/>
  <c r="E121" i="33" s="1"/>
  <c r="A122" i="33"/>
  <c r="D122" i="33" a="1"/>
  <c r="U64" i="14" a="1"/>
  <c r="N115" i="68" a="1"/>
  <c r="C122" i="33" a="1"/>
  <c r="B122" i="33" a="1"/>
  <c r="C121" i="14" a="1"/>
  <c r="B121" i="14" a="1"/>
  <c r="H115" i="68" a="1"/>
  <c r="H52" i="69" a="1"/>
  <c r="H116" i="73" a="1"/>
  <c r="H117" i="71" a="1"/>
  <c r="H115" i="70" a="1"/>
  <c r="N50" i="73" l="1"/>
  <c r="K50" i="73" s="1"/>
  <c r="K53" i="69"/>
  <c r="H116" i="73"/>
  <c r="I116" i="73" s="1"/>
  <c r="F116" i="73" s="1"/>
  <c r="G117" i="73" s="1"/>
  <c r="O50" i="72"/>
  <c r="L50" i="72" s="1"/>
  <c r="N115" i="68"/>
  <c r="O115" i="68" s="1"/>
  <c r="L115" i="68" s="1"/>
  <c r="M116" i="68" s="1"/>
  <c r="H115" i="68"/>
  <c r="I115" i="68" s="1"/>
  <c r="F115" i="68" s="1"/>
  <c r="G116" i="68" s="1"/>
  <c r="H117" i="71"/>
  <c r="I117" i="71" s="1"/>
  <c r="F117" i="71" s="1"/>
  <c r="G118" i="71" s="1"/>
  <c r="H115" i="70"/>
  <c r="I115" i="70" s="1"/>
  <c r="F115" i="70" s="1"/>
  <c r="G116" i="70" s="1"/>
  <c r="G67" i="72"/>
  <c r="B122" i="33"/>
  <c r="D122" i="33"/>
  <c r="C122" i="33"/>
  <c r="C121" i="14"/>
  <c r="B121" i="14"/>
  <c r="H52" i="69"/>
  <c r="U64" i="14"/>
  <c r="V64" i="14" s="1"/>
  <c r="S64" i="14" s="1"/>
  <c r="T65" i="14" s="1"/>
  <c r="S155" i="72"/>
  <c r="T156" i="72" s="1"/>
  <c r="A122" i="14"/>
  <c r="E121" i="14" a="1"/>
  <c r="E121" i="14" s="1"/>
  <c r="E122" i="33" a="1"/>
  <c r="E122" i="33" s="1"/>
  <c r="A123" i="33"/>
  <c r="B122" i="14" a="1"/>
  <c r="H116" i="68" a="1"/>
  <c r="C123" i="33" a="1"/>
  <c r="H118" i="71" a="1"/>
  <c r="C122" i="14" a="1"/>
  <c r="B123" i="33" a="1"/>
  <c r="D123" i="33" a="1"/>
  <c r="H117" i="73" a="1"/>
  <c r="N116" i="68" a="1"/>
  <c r="H116" i="70" a="1"/>
  <c r="H67" i="72" a="1"/>
  <c r="L51" i="73" l="1"/>
  <c r="L54" i="69"/>
  <c r="H117" i="73"/>
  <c r="I117" i="73" s="1"/>
  <c r="F117" i="73" s="1"/>
  <c r="G118" i="73" s="1"/>
  <c r="M51" i="72"/>
  <c r="H118" i="71"/>
  <c r="I118" i="71" s="1"/>
  <c r="F118" i="71" s="1"/>
  <c r="G119" i="71" s="1"/>
  <c r="H67" i="72"/>
  <c r="I67" i="72" s="1"/>
  <c r="F67" i="72" s="1"/>
  <c r="H116" i="68"/>
  <c r="I116" i="68" s="1"/>
  <c r="F116" i="68" s="1"/>
  <c r="G117" i="68" s="1"/>
  <c r="N116" i="68"/>
  <c r="O116" i="68" s="1"/>
  <c r="L116" i="68" s="1"/>
  <c r="M117" i="68" s="1"/>
  <c r="H116" i="70"/>
  <c r="I116" i="70" s="1"/>
  <c r="F116" i="70" s="1"/>
  <c r="G117" i="70" s="1"/>
  <c r="D123" i="33"/>
  <c r="C123" i="33"/>
  <c r="B123" i="33"/>
  <c r="B122" i="14"/>
  <c r="C122" i="14"/>
  <c r="I52" i="69"/>
  <c r="F52" i="69" s="1"/>
  <c r="A123" i="14"/>
  <c r="E122" i="14" a="1"/>
  <c r="E122" i="14" s="1"/>
  <c r="E123" i="33" a="1"/>
  <c r="E123" i="33" s="1"/>
  <c r="A124" i="33"/>
  <c r="C124" i="33" a="1"/>
  <c r="U65" i="14" a="1"/>
  <c r="H118" i="73" a="1"/>
  <c r="M54" i="69" a="1"/>
  <c r="M51" i="73" a="1"/>
  <c r="B124" i="33" a="1"/>
  <c r="U156" i="72" a="1"/>
  <c r="D124" i="33" a="1"/>
  <c r="H119" i="71" a="1"/>
  <c r="H117" i="68" a="1"/>
  <c r="C123" i="14" a="1"/>
  <c r="B123" i="14" a="1"/>
  <c r="N51" i="72" a="1"/>
  <c r="N117" i="68" a="1"/>
  <c r="H117" i="70" a="1"/>
  <c r="M51" i="73" l="1"/>
  <c r="M54" i="69"/>
  <c r="N54" i="69" s="1"/>
  <c r="H118" i="73"/>
  <c r="I118" i="73" s="1"/>
  <c r="F118" i="73" s="1"/>
  <c r="G119" i="73" s="1"/>
  <c r="U156" i="72"/>
  <c r="V156" i="72" s="1"/>
  <c r="N51" i="72"/>
  <c r="H119" i="71"/>
  <c r="I119" i="71" s="1"/>
  <c r="F119" i="71" s="1"/>
  <c r="G120" i="71" s="1"/>
  <c r="H117" i="70"/>
  <c r="I117" i="70" s="1"/>
  <c r="F117" i="70" s="1"/>
  <c r="G118" i="70" s="1"/>
  <c r="N117" i="68"/>
  <c r="O117" i="68" s="1"/>
  <c r="L117" i="68" s="1"/>
  <c r="M118" i="68" s="1"/>
  <c r="H117" i="68"/>
  <c r="I117" i="68" s="1"/>
  <c r="F117" i="68" s="1"/>
  <c r="G118" i="68" s="1"/>
  <c r="G68" i="72"/>
  <c r="C124" i="33"/>
  <c r="D124" i="33"/>
  <c r="B124" i="33"/>
  <c r="B123" i="14"/>
  <c r="C123" i="14"/>
  <c r="U65" i="14"/>
  <c r="V65" i="14" s="1"/>
  <c r="S65" i="14" s="1"/>
  <c r="T66" i="14" s="1"/>
  <c r="G53" i="69"/>
  <c r="A124" i="14"/>
  <c r="E123" i="14" a="1"/>
  <c r="E123" i="14" s="1"/>
  <c r="E124" i="33" a="1"/>
  <c r="E124" i="33" s="1"/>
  <c r="A125" i="33"/>
  <c r="B124" i="14" a="1"/>
  <c r="N118" i="68" a="1"/>
  <c r="C125" i="33" a="1"/>
  <c r="C124" i="14" a="1"/>
  <c r="D125" i="33" a="1"/>
  <c r="B125" i="33" a="1"/>
  <c r="H119" i="73" a="1"/>
  <c r="H53" i="69" a="1"/>
  <c r="H120" i="71" a="1"/>
  <c r="H118" i="70" a="1"/>
  <c r="H118" i="68" a="1"/>
  <c r="H68" i="72" a="1"/>
  <c r="N51" i="73" l="1"/>
  <c r="K51" i="73" s="1"/>
  <c r="K54" i="69"/>
  <c r="H119" i="73"/>
  <c r="I119" i="73" s="1"/>
  <c r="F119" i="73" s="1"/>
  <c r="G120" i="73" s="1"/>
  <c r="O51" i="72"/>
  <c r="L51" i="72" s="1"/>
  <c r="H118" i="70"/>
  <c r="I118" i="70" s="1"/>
  <c r="F118" i="70" s="1"/>
  <c r="G119" i="70" s="1"/>
  <c r="H118" i="68"/>
  <c r="I118" i="68" s="1"/>
  <c r="F118" i="68" s="1"/>
  <c r="G119" i="68" s="1"/>
  <c r="N118" i="68"/>
  <c r="O118" i="68" s="1"/>
  <c r="L118" i="68" s="1"/>
  <c r="M119" i="68" s="1"/>
  <c r="H68" i="72"/>
  <c r="I68" i="72" s="1"/>
  <c r="F68" i="72" s="1"/>
  <c r="H120" i="71"/>
  <c r="I120" i="71" s="1"/>
  <c r="F120" i="71" s="1"/>
  <c r="G121" i="71" s="1"/>
  <c r="B125" i="33"/>
  <c r="D125" i="33"/>
  <c r="C125" i="33"/>
  <c r="B124" i="14"/>
  <c r="C124" i="14"/>
  <c r="H53" i="69"/>
  <c r="S156" i="72"/>
  <c r="T157" i="72" s="1"/>
  <c r="A125" i="14"/>
  <c r="E124" i="14" a="1"/>
  <c r="E124" i="14" s="1"/>
  <c r="E125" i="33" a="1"/>
  <c r="E125" i="33" s="1"/>
  <c r="A126" i="33"/>
  <c r="D126" i="33" a="1"/>
  <c r="U66" i="14" a="1"/>
  <c r="C126" i="33" a="1"/>
  <c r="B125" i="14" a="1"/>
  <c r="C125" i="14" a="1"/>
  <c r="B126" i="33" a="1"/>
  <c r="H120" i="73" a="1"/>
  <c r="H119" i="70" a="1"/>
  <c r="H119" i="68" a="1"/>
  <c r="N119" i="68" a="1"/>
  <c r="H121" i="71" a="1"/>
  <c r="L52" i="73" l="1"/>
  <c r="L55" i="69"/>
  <c r="H120" i="73"/>
  <c r="I120" i="73" s="1"/>
  <c r="F120" i="73" s="1"/>
  <c r="G121" i="73" s="1"/>
  <c r="M52" i="72"/>
  <c r="H121" i="71"/>
  <c r="I121" i="71" s="1"/>
  <c r="F121" i="71" s="1"/>
  <c r="G122" i="71" s="1"/>
  <c r="H119" i="70"/>
  <c r="I119" i="70" s="1"/>
  <c r="F119" i="70" s="1"/>
  <c r="G120" i="70" s="1"/>
  <c r="N119" i="68"/>
  <c r="O119" i="68" s="1"/>
  <c r="L119" i="68" s="1"/>
  <c r="M120" i="68" s="1"/>
  <c r="H119" i="68"/>
  <c r="I119" i="68" s="1"/>
  <c r="F119" i="68" s="1"/>
  <c r="G120" i="68" s="1"/>
  <c r="G69" i="72"/>
  <c r="D126" i="33"/>
  <c r="C126" i="33"/>
  <c r="B126" i="33"/>
  <c r="B125" i="14"/>
  <c r="C125" i="14"/>
  <c r="U66" i="14"/>
  <c r="V66" i="14" s="1"/>
  <c r="S66" i="14" s="1"/>
  <c r="T67" i="14" s="1"/>
  <c r="I53" i="69"/>
  <c r="F53" i="69" s="1"/>
  <c r="A126" i="14"/>
  <c r="E125" i="14" a="1"/>
  <c r="E125" i="14" s="1"/>
  <c r="E126" i="33" a="1"/>
  <c r="E126" i="33" s="1"/>
  <c r="A127" i="33"/>
  <c r="B127" i="33" a="1"/>
  <c r="C127" i="33" a="1"/>
  <c r="N120" i="68" a="1"/>
  <c r="D127" i="33" a="1"/>
  <c r="H121" i="73" a="1"/>
  <c r="H120" i="70" a="1"/>
  <c r="M52" i="73" a="1"/>
  <c r="M55" i="69" a="1"/>
  <c r="N52" i="72" a="1"/>
  <c r="U157" i="72" a="1"/>
  <c r="H69" i="72" a="1"/>
  <c r="C126" i="14" a="1"/>
  <c r="B126" i="14" a="1"/>
  <c r="H120" i="68" a="1"/>
  <c r="H122" i="71" a="1"/>
  <c r="M52" i="73" l="1"/>
  <c r="M55" i="69"/>
  <c r="N55" i="69" s="1"/>
  <c r="H121" i="73"/>
  <c r="I121" i="73" s="1"/>
  <c r="F121" i="73" s="1"/>
  <c r="G122" i="73" s="1"/>
  <c r="U157" i="72"/>
  <c r="V157" i="72" s="1"/>
  <c r="N52" i="72"/>
  <c r="H120" i="68"/>
  <c r="I120" i="68" s="1"/>
  <c r="F120" i="68" s="1"/>
  <c r="G121" i="68" s="1"/>
  <c r="H69" i="72"/>
  <c r="I69" i="72" s="1"/>
  <c r="F69" i="72" s="1"/>
  <c r="N120" i="68"/>
  <c r="O120" i="68" s="1"/>
  <c r="L120" i="68" s="1"/>
  <c r="M121" i="68" s="1"/>
  <c r="H120" i="70"/>
  <c r="I120" i="70" s="1"/>
  <c r="F120" i="70" s="1"/>
  <c r="G121" i="70" s="1"/>
  <c r="H122" i="71"/>
  <c r="I122" i="71" s="1"/>
  <c r="F122" i="71" s="1"/>
  <c r="G123" i="71" s="1"/>
  <c r="C127" i="33"/>
  <c r="B127" i="33"/>
  <c r="D127" i="33"/>
  <c r="B126" i="14"/>
  <c r="C126" i="14"/>
  <c r="G54" i="69"/>
  <c r="H54" i="69" a="1"/>
  <c r="H121" i="68" a="1"/>
  <c r="U67" i="14" a="1"/>
  <c r="H121" i="70" a="1"/>
  <c r="H122" i="73" a="1"/>
  <c r="N121" i="68" a="1"/>
  <c r="H123" i="71" a="1"/>
  <c r="N52" i="73" l="1"/>
  <c r="K52" i="73" s="1"/>
  <c r="K55" i="69"/>
  <c r="H122" i="73"/>
  <c r="I122" i="73" s="1"/>
  <c r="F122" i="73" s="1"/>
  <c r="G123" i="73" s="1"/>
  <c r="O52" i="72"/>
  <c r="L52" i="72" s="1"/>
  <c r="H123" i="71"/>
  <c r="I123" i="71" s="1"/>
  <c r="F123" i="71" s="1"/>
  <c r="G124" i="71" s="1"/>
  <c r="H121" i="70"/>
  <c r="I121" i="70" s="1"/>
  <c r="F121" i="70" s="1"/>
  <c r="G122" i="70" s="1"/>
  <c r="N121" i="68"/>
  <c r="O121" i="68" s="1"/>
  <c r="L121" i="68" s="1"/>
  <c r="M122" i="68" s="1"/>
  <c r="H121" i="68"/>
  <c r="I121" i="68" s="1"/>
  <c r="F121" i="68" s="1"/>
  <c r="G122" i="68" s="1"/>
  <c r="G70" i="72"/>
  <c r="H54" i="69"/>
  <c r="U67" i="14"/>
  <c r="V67" i="14" s="1"/>
  <c r="S67" i="14" s="1"/>
  <c r="T68" i="14" s="1"/>
  <c r="S157" i="72"/>
  <c r="T158" i="72" s="1"/>
  <c r="A127" i="14"/>
  <c r="E126" i="14" a="1"/>
  <c r="E126" i="14" s="1"/>
  <c r="E127" i="33" a="1"/>
  <c r="E127" i="33" s="1"/>
  <c r="A128" i="33"/>
  <c r="D128" i="33" a="1"/>
  <c r="N122" i="68" a="1"/>
  <c r="B127" i="14" a="1"/>
  <c r="B128" i="33" a="1"/>
  <c r="H123" i="73" a="1"/>
  <c r="H122" i="70" a="1"/>
  <c r="C128" i="33" a="1"/>
  <c r="C127" i="14" a="1"/>
  <c r="H124" i="71" a="1"/>
  <c r="H122" i="68" a="1"/>
  <c r="H70" i="72" a="1"/>
  <c r="L53" i="73" l="1"/>
  <c r="L56" i="69"/>
  <c r="H123" i="73"/>
  <c r="I123" i="73" s="1"/>
  <c r="F123" i="73" s="1"/>
  <c r="G124" i="73" s="1"/>
  <c r="M53" i="72"/>
  <c r="H124" i="71"/>
  <c r="I124" i="71" s="1"/>
  <c r="F124" i="71" s="1"/>
  <c r="G125" i="71" s="1"/>
  <c r="H122" i="68"/>
  <c r="I122" i="68" s="1"/>
  <c r="F122" i="68" s="1"/>
  <c r="G123" i="68" s="1"/>
  <c r="N122" i="68"/>
  <c r="O122" i="68" s="1"/>
  <c r="L122" i="68" s="1"/>
  <c r="M123" i="68" s="1"/>
  <c r="H70" i="72"/>
  <c r="I70" i="72" s="1"/>
  <c r="F70" i="72" s="1"/>
  <c r="H122" i="70"/>
  <c r="I122" i="70" s="1"/>
  <c r="F122" i="70" s="1"/>
  <c r="G123" i="70" s="1"/>
  <c r="B128" i="33"/>
  <c r="C128" i="33"/>
  <c r="D128" i="33"/>
  <c r="B127" i="14"/>
  <c r="C127" i="14"/>
  <c r="I54" i="69"/>
  <c r="F54" i="69" s="1"/>
  <c r="A128" i="14"/>
  <c r="E127" i="14" a="1"/>
  <c r="E127" i="14" s="1"/>
  <c r="E128" i="33" a="1"/>
  <c r="E128" i="33" s="1"/>
  <c r="A129" i="33"/>
  <c r="B129" i="33" a="1"/>
  <c r="C129" i="33" a="1"/>
  <c r="D129" i="33" a="1"/>
  <c r="U158" i="72" a="1"/>
  <c r="M53" i="73" a="1"/>
  <c r="B128" i="14" a="1"/>
  <c r="U68" i="14" a="1"/>
  <c r="M56" i="69" a="1"/>
  <c r="C128" i="14" a="1"/>
  <c r="N53" i="72" a="1"/>
  <c r="H124" i="73" a="1"/>
  <c r="H125" i="71" a="1"/>
  <c r="H123" i="68" a="1"/>
  <c r="N123" i="68" a="1"/>
  <c r="H123" i="70" a="1"/>
  <c r="M53" i="73" l="1"/>
  <c r="M56" i="69"/>
  <c r="N56" i="69" s="1"/>
  <c r="H124" i="73"/>
  <c r="I124" i="73" s="1"/>
  <c r="F124" i="73" s="1"/>
  <c r="G125" i="73" s="1"/>
  <c r="U158" i="72"/>
  <c r="V158" i="72" s="1"/>
  <c r="N53" i="72"/>
  <c r="H123" i="70"/>
  <c r="I123" i="70" s="1"/>
  <c r="F123" i="70" s="1"/>
  <c r="G124" i="70" s="1"/>
  <c r="N123" i="68"/>
  <c r="O123" i="68" s="1"/>
  <c r="L123" i="68" s="1"/>
  <c r="M124" i="68" s="1"/>
  <c r="H123" i="68"/>
  <c r="I123" i="68" s="1"/>
  <c r="F123" i="68" s="1"/>
  <c r="G124" i="68" s="1"/>
  <c r="H125" i="71"/>
  <c r="I125" i="71" s="1"/>
  <c r="F125" i="71" s="1"/>
  <c r="G126" i="71" s="1"/>
  <c r="G71" i="72"/>
  <c r="B129" i="33"/>
  <c r="D129" i="33"/>
  <c r="C129" i="33"/>
  <c r="C128" i="14"/>
  <c r="B128" i="14"/>
  <c r="U68" i="14"/>
  <c r="V68" i="14" s="1"/>
  <c r="S68" i="14" s="1"/>
  <c r="T69" i="14" s="1"/>
  <c r="G55" i="69"/>
  <c r="A129" i="14"/>
  <c r="E128" i="14" a="1"/>
  <c r="E128" i="14" s="1"/>
  <c r="E129" i="33" a="1"/>
  <c r="E129" i="33" s="1"/>
  <c r="A130" i="33"/>
  <c r="C129" i="14" a="1"/>
  <c r="D130" i="33" a="1"/>
  <c r="H55" i="69" a="1"/>
  <c r="B129" i="14" a="1"/>
  <c r="C130" i="33" a="1"/>
  <c r="B130" i="33" a="1"/>
  <c r="H124" i="68" a="1"/>
  <c r="H125" i="73" a="1"/>
  <c r="H124" i="70" a="1"/>
  <c r="N124" i="68" a="1"/>
  <c r="H126" i="71" a="1"/>
  <c r="H71" i="72" a="1"/>
  <c r="N53" i="73" l="1"/>
  <c r="K53" i="73" s="1"/>
  <c r="K56" i="69"/>
  <c r="H125" i="73"/>
  <c r="I125" i="73" s="1"/>
  <c r="F125" i="73" s="1"/>
  <c r="G126" i="73" s="1"/>
  <c r="O53" i="72"/>
  <c r="L53" i="72" s="1"/>
  <c r="H124" i="68"/>
  <c r="I124" i="68" s="1"/>
  <c r="F124" i="68" s="1"/>
  <c r="G125" i="68" s="1"/>
  <c r="N124" i="68"/>
  <c r="O124" i="68" s="1"/>
  <c r="L124" i="68" s="1"/>
  <c r="M125" i="68" s="1"/>
  <c r="H124" i="70"/>
  <c r="I124" i="70" s="1"/>
  <c r="F124" i="70" s="1"/>
  <c r="G125" i="70" s="1"/>
  <c r="H71" i="72"/>
  <c r="I71" i="72" s="1"/>
  <c r="F71" i="72" s="1"/>
  <c r="H126" i="71"/>
  <c r="I126" i="71" s="1"/>
  <c r="F126" i="71" s="1"/>
  <c r="G127" i="71" s="1"/>
  <c r="D130" i="33"/>
  <c r="B130" i="33"/>
  <c r="C130" i="33"/>
  <c r="C129" i="14"/>
  <c r="B129" i="14"/>
  <c r="H55" i="69"/>
  <c r="S158" i="72"/>
  <c r="T159" i="72" s="1"/>
  <c r="A130" i="14"/>
  <c r="E129" i="14" a="1"/>
  <c r="E129" i="14" s="1"/>
  <c r="E130" i="33" a="1"/>
  <c r="E130" i="33" s="1"/>
  <c r="A131" i="33"/>
  <c r="U69" i="14" a="1"/>
  <c r="H126" i="73" a="1"/>
  <c r="D131" i="33" a="1"/>
  <c r="C130" i="14" a="1"/>
  <c r="H125" i="68" a="1"/>
  <c r="B131" i="33" a="1"/>
  <c r="B130" i="14" a="1"/>
  <c r="C131" i="33" a="1"/>
  <c r="H125" i="70" a="1"/>
  <c r="N125" i="68" a="1"/>
  <c r="H127" i="71" a="1"/>
  <c r="L54" i="73" l="1"/>
  <c r="L57" i="69"/>
  <c r="H126" i="73"/>
  <c r="I126" i="73" s="1"/>
  <c r="F126" i="73" s="1"/>
  <c r="G127" i="73" s="1"/>
  <c r="M54" i="72"/>
  <c r="H127" i="71"/>
  <c r="I127" i="71" s="1"/>
  <c r="F127" i="71" s="1"/>
  <c r="G128" i="71" s="1"/>
  <c r="H125" i="70"/>
  <c r="I125" i="70" s="1"/>
  <c r="F125" i="70" s="1"/>
  <c r="G126" i="70" s="1"/>
  <c r="N125" i="68"/>
  <c r="O125" i="68" s="1"/>
  <c r="L125" i="68" s="1"/>
  <c r="M126" i="68" s="1"/>
  <c r="H125" i="68"/>
  <c r="I125" i="68" s="1"/>
  <c r="F125" i="68" s="1"/>
  <c r="G126" i="68" s="1"/>
  <c r="G72" i="72"/>
  <c r="B131" i="33"/>
  <c r="D131" i="33"/>
  <c r="C131" i="33"/>
  <c r="B130" i="14"/>
  <c r="C130" i="14"/>
  <c r="U69" i="14"/>
  <c r="V69" i="14" s="1"/>
  <c r="S69" i="14" s="1"/>
  <c r="T70" i="14" s="1"/>
  <c r="I55" i="69"/>
  <c r="F55" i="69" s="1"/>
  <c r="A131" i="14"/>
  <c r="E130" i="14" a="1"/>
  <c r="E130" i="14" s="1"/>
  <c r="E131" i="33" a="1"/>
  <c r="E131" i="33" s="1"/>
  <c r="A132" i="33"/>
  <c r="U159" i="72" a="1"/>
  <c r="B132" i="33" a="1"/>
  <c r="D132" i="33" a="1"/>
  <c r="B131" i="14" a="1"/>
  <c r="C132" i="33" a="1"/>
  <c r="M57" i="69" a="1"/>
  <c r="H128" i="71" a="1"/>
  <c r="C131" i="14" a="1"/>
  <c r="H126" i="68" a="1"/>
  <c r="M54" i="73" a="1"/>
  <c r="H127" i="73" a="1"/>
  <c r="N54" i="72" a="1"/>
  <c r="H126" i="70" a="1"/>
  <c r="N126" i="68" a="1"/>
  <c r="H72" i="72" a="1"/>
  <c r="M54" i="73" l="1"/>
  <c r="M57" i="69"/>
  <c r="N57" i="69" s="1"/>
  <c r="H127" i="73"/>
  <c r="I127" i="73" s="1"/>
  <c r="F127" i="73" s="1"/>
  <c r="G128" i="73" s="1"/>
  <c r="U159" i="72"/>
  <c r="V159" i="72" s="1"/>
  <c r="N54" i="72"/>
  <c r="H126" i="70"/>
  <c r="I126" i="70" s="1"/>
  <c r="F126" i="70" s="1"/>
  <c r="G127" i="70" s="1"/>
  <c r="H72" i="72"/>
  <c r="I72" i="72" s="1"/>
  <c r="F72" i="72" s="1"/>
  <c r="H128" i="71"/>
  <c r="I128" i="71" s="1"/>
  <c r="F128" i="71" s="1"/>
  <c r="G129" i="71" s="1"/>
  <c r="H126" i="68"/>
  <c r="I126" i="68" s="1"/>
  <c r="F126" i="68" s="1"/>
  <c r="G127" i="68" s="1"/>
  <c r="N126" i="68"/>
  <c r="O126" i="68" s="1"/>
  <c r="L126" i="68" s="1"/>
  <c r="M127" i="68" s="1"/>
  <c r="C132" i="33"/>
  <c r="D132" i="33"/>
  <c r="B132" i="33"/>
  <c r="C131" i="14"/>
  <c r="B131" i="14"/>
  <c r="G56" i="69"/>
  <c r="H56" i="69" a="1"/>
  <c r="H129" i="71" a="1"/>
  <c r="U70" i="14" a="1"/>
  <c r="N127" i="68" a="1"/>
  <c r="H128" i="73" a="1"/>
  <c r="H127" i="68" a="1"/>
  <c r="H127" i="70" a="1"/>
  <c r="N54" i="73" l="1"/>
  <c r="K54" i="73" s="1"/>
  <c r="K57" i="69"/>
  <c r="H128" i="73"/>
  <c r="I128" i="73" s="1"/>
  <c r="F128" i="73" s="1"/>
  <c r="G129" i="73" s="1"/>
  <c r="O54" i="72"/>
  <c r="L54" i="72" s="1"/>
  <c r="N127" i="68"/>
  <c r="O127" i="68" s="1"/>
  <c r="L127" i="68" s="1"/>
  <c r="M128" i="68" s="1"/>
  <c r="H127" i="70"/>
  <c r="I127" i="70" s="1"/>
  <c r="F127" i="70" s="1"/>
  <c r="G128" i="70" s="1"/>
  <c r="H127" i="68"/>
  <c r="I127" i="68" s="1"/>
  <c r="F127" i="68" s="1"/>
  <c r="G128" i="68" s="1"/>
  <c r="H129" i="71"/>
  <c r="I129" i="71" s="1"/>
  <c r="F129" i="71" s="1"/>
  <c r="G130" i="71" s="1"/>
  <c r="G73" i="72"/>
  <c r="H56" i="69"/>
  <c r="U70" i="14"/>
  <c r="V70" i="14" s="1"/>
  <c r="S70" i="14" s="1"/>
  <c r="T71" i="14" s="1"/>
  <c r="S159" i="72"/>
  <c r="T160" i="72" s="1"/>
  <c r="A132" i="14"/>
  <c r="E131" i="14" a="1"/>
  <c r="E131" i="14" s="1"/>
  <c r="E132" i="33" a="1"/>
  <c r="E132" i="33" s="1"/>
  <c r="A133" i="33"/>
  <c r="B132" i="14" a="1"/>
  <c r="C132" i="14" a="1"/>
  <c r="C133" i="33" a="1"/>
  <c r="D133" i="33" a="1"/>
  <c r="H129" i="73" a="1"/>
  <c r="B133" i="33" a="1"/>
  <c r="N128" i="68" a="1"/>
  <c r="H128" i="70" a="1"/>
  <c r="H128" i="68" a="1"/>
  <c r="H130" i="71" a="1"/>
  <c r="H73" i="72" a="1"/>
  <c r="L55" i="73" l="1"/>
  <c r="L58" i="69"/>
  <c r="H129" i="73"/>
  <c r="I129" i="73" s="1"/>
  <c r="F129" i="73" s="1"/>
  <c r="G130" i="73" s="1"/>
  <c r="M55" i="72"/>
  <c r="H130" i="71"/>
  <c r="I130" i="71" s="1"/>
  <c r="F130" i="71" s="1"/>
  <c r="G131" i="71" s="1"/>
  <c r="H128" i="70"/>
  <c r="I128" i="70" s="1"/>
  <c r="F128" i="70" s="1"/>
  <c r="G129" i="70" s="1"/>
  <c r="N128" i="68"/>
  <c r="O128" i="68" s="1"/>
  <c r="L128" i="68" s="1"/>
  <c r="M129" i="68" s="1"/>
  <c r="H73" i="72"/>
  <c r="I73" i="72" s="1"/>
  <c r="F73" i="72" s="1"/>
  <c r="H128" i="68"/>
  <c r="I128" i="68" s="1"/>
  <c r="F128" i="68" s="1"/>
  <c r="G129" i="68" s="1"/>
  <c r="C133" i="33"/>
  <c r="B133" i="33"/>
  <c r="D133" i="33"/>
  <c r="B132" i="14"/>
  <c r="C132" i="14"/>
  <c r="I56" i="69"/>
  <c r="F56" i="69" s="1"/>
  <c r="A133" i="14"/>
  <c r="E132" i="14" a="1"/>
  <c r="E132" i="14" s="1"/>
  <c r="E133" i="33" a="1"/>
  <c r="E133" i="33" s="1"/>
  <c r="A134" i="33"/>
  <c r="B133" i="14" a="1"/>
  <c r="U160" i="72" a="1"/>
  <c r="C134" i="33" a="1"/>
  <c r="B134" i="33" a="1"/>
  <c r="U71" i="14" a="1"/>
  <c r="M58" i="69" a="1"/>
  <c r="N129" i="68" a="1"/>
  <c r="H129" i="68" a="1"/>
  <c r="H129" i="70" a="1"/>
  <c r="N55" i="72" a="1"/>
  <c r="D134" i="33" a="1"/>
  <c r="M55" i="73" a="1"/>
  <c r="H131" i="71" a="1"/>
  <c r="C133" i="14" a="1"/>
  <c r="H130" i="73" a="1"/>
  <c r="M55" i="73" l="1"/>
  <c r="M58" i="69"/>
  <c r="N58" i="69" s="1"/>
  <c r="H130" i="73"/>
  <c r="I130" i="73" s="1"/>
  <c r="F130" i="73" s="1"/>
  <c r="G131" i="73" s="1"/>
  <c r="U160" i="72"/>
  <c r="V160" i="72" s="1"/>
  <c r="N55" i="72"/>
  <c r="H129" i="68"/>
  <c r="I129" i="68" s="1"/>
  <c r="F129" i="68" s="1"/>
  <c r="G130" i="68" s="1"/>
  <c r="N129" i="68"/>
  <c r="O129" i="68" s="1"/>
  <c r="L129" i="68" s="1"/>
  <c r="M130" i="68" s="1"/>
  <c r="H129" i="70"/>
  <c r="I129" i="70" s="1"/>
  <c r="F129" i="70" s="1"/>
  <c r="G130" i="70" s="1"/>
  <c r="H131" i="71"/>
  <c r="I131" i="71" s="1"/>
  <c r="F131" i="71" s="1"/>
  <c r="G132" i="71" s="1"/>
  <c r="G74" i="72"/>
  <c r="D134" i="33"/>
  <c r="B134" i="33"/>
  <c r="C134" i="33"/>
  <c r="B133" i="14"/>
  <c r="C133" i="14"/>
  <c r="U71" i="14"/>
  <c r="V71" i="14" s="1"/>
  <c r="S71" i="14" s="1"/>
  <c r="T72" i="14" s="1"/>
  <c r="G57" i="69"/>
  <c r="H131" i="73" a="1"/>
  <c r="H57" i="69" a="1"/>
  <c r="H130" i="70" a="1"/>
  <c r="H132" i="71" a="1"/>
  <c r="H74" i="72" a="1"/>
  <c r="H130" i="68" a="1"/>
  <c r="N130" i="68" a="1"/>
  <c r="N55" i="73" l="1"/>
  <c r="K55" i="73" s="1"/>
  <c r="K58" i="69"/>
  <c r="H131" i="73"/>
  <c r="I131" i="73" s="1"/>
  <c r="F131" i="73" s="1"/>
  <c r="G132" i="73" s="1"/>
  <c r="O55" i="72"/>
  <c r="L55" i="72" s="1"/>
  <c r="H74" i="72"/>
  <c r="I74" i="72" s="1"/>
  <c r="F74" i="72" s="1"/>
  <c r="H130" i="68"/>
  <c r="I130" i="68" s="1"/>
  <c r="F130" i="68" s="1"/>
  <c r="G131" i="68" s="1"/>
  <c r="H132" i="71"/>
  <c r="I132" i="71" s="1"/>
  <c r="F132" i="71" s="1"/>
  <c r="G133" i="71" s="1"/>
  <c r="H130" i="70"/>
  <c r="I130" i="70" s="1"/>
  <c r="F130" i="70" s="1"/>
  <c r="G131" i="70" s="1"/>
  <c r="N130" i="68"/>
  <c r="O130" i="68" s="1"/>
  <c r="L130" i="68" s="1"/>
  <c r="M131" i="68" s="1"/>
  <c r="H57" i="69"/>
  <c r="S160" i="72"/>
  <c r="T161" i="72" s="1"/>
  <c r="A134" i="14"/>
  <c r="E133" i="14" a="1"/>
  <c r="E133" i="14" s="1"/>
  <c r="E134" i="33" a="1"/>
  <c r="E134" i="33" s="1"/>
  <c r="A135" i="33"/>
  <c r="B135" i="33" a="1"/>
  <c r="H132" i="73" a="1"/>
  <c r="U72" i="14" a="1"/>
  <c r="C135" i="33" a="1"/>
  <c r="B134" i="14" a="1"/>
  <c r="H131" i="68" a="1"/>
  <c r="C134" i="14" a="1"/>
  <c r="D135" i="33" a="1"/>
  <c r="H133" i="71" a="1"/>
  <c r="H131" i="70" a="1"/>
  <c r="N131" i="68" a="1"/>
  <c r="L56" i="73" l="1"/>
  <c r="L59" i="69"/>
  <c r="H132" i="73"/>
  <c r="I132" i="73" s="1"/>
  <c r="F132" i="73" s="1"/>
  <c r="G133" i="73" s="1"/>
  <c r="M56" i="72"/>
  <c r="N131" i="68"/>
  <c r="O131" i="68" s="1"/>
  <c r="L131" i="68" s="1"/>
  <c r="M132" i="68" s="1"/>
  <c r="H131" i="70"/>
  <c r="I131" i="70" s="1"/>
  <c r="F131" i="70" s="1"/>
  <c r="G132" i="70" s="1"/>
  <c r="H133" i="71"/>
  <c r="I133" i="71" s="1"/>
  <c r="F133" i="71" s="1"/>
  <c r="G134" i="71" s="1"/>
  <c r="H131" i="68"/>
  <c r="I131" i="68" s="1"/>
  <c r="F131" i="68" s="1"/>
  <c r="G132" i="68" s="1"/>
  <c r="G75" i="72"/>
  <c r="C135" i="33"/>
  <c r="B135" i="33"/>
  <c r="D135" i="33"/>
  <c r="B134" i="14"/>
  <c r="C134" i="14"/>
  <c r="U72" i="14"/>
  <c r="V72" i="14" s="1"/>
  <c r="S72" i="14" s="1"/>
  <c r="T73" i="14" s="1"/>
  <c r="I57" i="69"/>
  <c r="F57" i="69" s="1"/>
  <c r="A135" i="14"/>
  <c r="E134" i="14" a="1"/>
  <c r="E134" i="14" s="1"/>
  <c r="E135" i="33" a="1"/>
  <c r="E135" i="33" s="1"/>
  <c r="A136" i="33"/>
  <c r="U161" i="72" a="1"/>
  <c r="C136" i="33" a="1"/>
  <c r="M56" i="73" a="1"/>
  <c r="H132" i="70" a="1"/>
  <c r="D136" i="33" a="1"/>
  <c r="C135" i="14" a="1"/>
  <c r="M59" i="69" a="1"/>
  <c r="H134" i="71" a="1"/>
  <c r="B136" i="33" a="1"/>
  <c r="H132" i="68" a="1"/>
  <c r="B135" i="14" a="1"/>
  <c r="H133" i="73" a="1"/>
  <c r="N56" i="72" a="1"/>
  <c r="N132" i="68" a="1"/>
  <c r="H75" i="72" a="1"/>
  <c r="M56" i="73" l="1"/>
  <c r="M59" i="69"/>
  <c r="N59" i="69" s="1"/>
  <c r="H133" i="73"/>
  <c r="I133" i="73" s="1"/>
  <c r="F133" i="73" s="1"/>
  <c r="G134" i="73" s="1"/>
  <c r="U161" i="72"/>
  <c r="V161" i="72" s="1"/>
  <c r="N56" i="72"/>
  <c r="H132" i="70"/>
  <c r="I132" i="70" s="1"/>
  <c r="F132" i="70" s="1"/>
  <c r="G133" i="70" s="1"/>
  <c r="N132" i="68"/>
  <c r="O132" i="68" s="1"/>
  <c r="L132" i="68" s="1"/>
  <c r="M133" i="68" s="1"/>
  <c r="H132" i="68"/>
  <c r="I132" i="68" s="1"/>
  <c r="F132" i="68" s="1"/>
  <c r="G133" i="68" s="1"/>
  <c r="H75" i="72"/>
  <c r="I75" i="72" s="1"/>
  <c r="F75" i="72" s="1"/>
  <c r="H134" i="71"/>
  <c r="I134" i="71" s="1"/>
  <c r="F134" i="71" s="1"/>
  <c r="G135" i="71" s="1"/>
  <c r="C136" i="33"/>
  <c r="B136" i="33"/>
  <c r="D136" i="33"/>
  <c r="C135" i="14"/>
  <c r="B135" i="14"/>
  <c r="G58" i="69"/>
  <c r="A136" i="14"/>
  <c r="E135" i="14" a="1"/>
  <c r="E135" i="14" s="1"/>
  <c r="E136" i="33" a="1"/>
  <c r="E136" i="33" s="1"/>
  <c r="A137" i="33"/>
  <c r="C137" i="33" a="1"/>
  <c r="U73" i="14" a="1"/>
  <c r="B137" i="33" a="1"/>
  <c r="C136" i="14" a="1"/>
  <c r="H133" i="70" a="1"/>
  <c r="N133" i="68" a="1"/>
  <c r="B136" i="14" a="1"/>
  <c r="H134" i="73" a="1"/>
  <c r="H133" i="68" a="1"/>
  <c r="D137" i="33" a="1"/>
  <c r="H58" i="69" a="1"/>
  <c r="H135" i="71" a="1"/>
  <c r="N56" i="73" l="1"/>
  <c r="K56" i="73" s="1"/>
  <c r="K59" i="69"/>
  <c r="H134" i="73"/>
  <c r="I134" i="73" s="1"/>
  <c r="F134" i="73" s="1"/>
  <c r="G135" i="73" s="1"/>
  <c r="O56" i="72"/>
  <c r="L56" i="72" s="1"/>
  <c r="H135" i="71"/>
  <c r="I135" i="71" s="1"/>
  <c r="F135" i="71" s="1"/>
  <c r="G136" i="71" s="1"/>
  <c r="H133" i="68"/>
  <c r="I133" i="68" s="1"/>
  <c r="F133" i="68" s="1"/>
  <c r="G134" i="68" s="1"/>
  <c r="N133" i="68"/>
  <c r="O133" i="68" s="1"/>
  <c r="L133" i="68" s="1"/>
  <c r="M134" i="68" s="1"/>
  <c r="H133" i="70"/>
  <c r="I133" i="70" s="1"/>
  <c r="F133" i="70" s="1"/>
  <c r="G134" i="70" s="1"/>
  <c r="G76" i="72"/>
  <c r="C137" i="33"/>
  <c r="D137" i="33"/>
  <c r="B137" i="33"/>
  <c r="C136" i="14"/>
  <c r="B136" i="14"/>
  <c r="H58" i="69"/>
  <c r="U73" i="14"/>
  <c r="V73" i="14" s="1"/>
  <c r="S73" i="14" s="1"/>
  <c r="T74" i="14" s="1"/>
  <c r="S161" i="72"/>
  <c r="T162" i="72" s="1"/>
  <c r="A137" i="14"/>
  <c r="E136" i="14" a="1"/>
  <c r="E136" i="14" s="1"/>
  <c r="E137" i="33" a="1"/>
  <c r="E137" i="33" s="1"/>
  <c r="A138" i="33"/>
  <c r="D138" i="33" a="1"/>
  <c r="C138" i="33" a="1"/>
  <c r="H135" i="73" a="1"/>
  <c r="H136" i="71" a="1"/>
  <c r="C137" i="14" a="1"/>
  <c r="H134" i="68" a="1"/>
  <c r="B137" i="14" a="1"/>
  <c r="B138" i="33" a="1"/>
  <c r="N134" i="68" a="1"/>
  <c r="H134" i="70" a="1"/>
  <c r="H76" i="72" a="1"/>
  <c r="L57" i="73" l="1"/>
  <c r="L60" i="69"/>
  <c r="H135" i="73"/>
  <c r="I135" i="73" s="1"/>
  <c r="F135" i="73" s="1"/>
  <c r="G136" i="73" s="1"/>
  <c r="M57" i="72"/>
  <c r="H76" i="72"/>
  <c r="I76" i="72" s="1"/>
  <c r="F76" i="72" s="1"/>
  <c r="H136" i="71"/>
  <c r="I136" i="71" s="1"/>
  <c r="F136" i="71" s="1"/>
  <c r="G137" i="71" s="1"/>
  <c r="H134" i="70"/>
  <c r="I134" i="70" s="1"/>
  <c r="F134" i="70" s="1"/>
  <c r="G135" i="70" s="1"/>
  <c r="N134" i="68"/>
  <c r="O134" i="68" s="1"/>
  <c r="L134" i="68" s="1"/>
  <c r="M135" i="68" s="1"/>
  <c r="H134" i="68"/>
  <c r="I134" i="68" s="1"/>
  <c r="F134" i="68" s="1"/>
  <c r="G135" i="68" s="1"/>
  <c r="B138" i="33"/>
  <c r="C138" i="33"/>
  <c r="D138" i="33"/>
  <c r="B137" i="14"/>
  <c r="C137" i="14"/>
  <c r="I58" i="69"/>
  <c r="F58" i="69" s="1"/>
  <c r="A138" i="14"/>
  <c r="E137" i="14" a="1"/>
  <c r="E137" i="14" s="1"/>
  <c r="E138" i="33" a="1"/>
  <c r="E138" i="33" s="1"/>
  <c r="A139" i="33"/>
  <c r="C138" i="14" a="1"/>
  <c r="C139" i="33" a="1"/>
  <c r="U162" i="72" a="1"/>
  <c r="N57" i="72" a="1"/>
  <c r="B138" i="14" a="1"/>
  <c r="U74" i="14" a="1"/>
  <c r="M60" i="69" a="1"/>
  <c r="H135" i="68" a="1"/>
  <c r="H135" i="70" a="1"/>
  <c r="M57" i="73" a="1"/>
  <c r="B139" i="33" a="1"/>
  <c r="D139" i="33" a="1"/>
  <c r="H136" i="73" a="1"/>
  <c r="H137" i="71" a="1"/>
  <c r="N135" i="68" a="1"/>
  <c r="M57" i="73" l="1"/>
  <c r="M60" i="69"/>
  <c r="N60" i="69" s="1"/>
  <c r="H136" i="73"/>
  <c r="I136" i="73" s="1"/>
  <c r="F136" i="73" s="1"/>
  <c r="G137" i="73" s="1"/>
  <c r="U162" i="72"/>
  <c r="V162" i="72" s="1"/>
  <c r="N57" i="72"/>
  <c r="H135" i="70"/>
  <c r="I135" i="70" s="1"/>
  <c r="F135" i="70" s="1"/>
  <c r="G136" i="70" s="1"/>
  <c r="H137" i="71"/>
  <c r="I137" i="71" s="1"/>
  <c r="F137" i="71" s="1"/>
  <c r="G138" i="71" s="1"/>
  <c r="H135" i="68"/>
  <c r="I135" i="68" s="1"/>
  <c r="F135" i="68" s="1"/>
  <c r="G136" i="68" s="1"/>
  <c r="N135" i="68"/>
  <c r="O135" i="68" s="1"/>
  <c r="L135" i="68" s="1"/>
  <c r="M136" i="68" s="1"/>
  <c r="G77" i="72"/>
  <c r="D139" i="33"/>
  <c r="B139" i="33"/>
  <c r="C139" i="33"/>
  <c r="B138" i="14"/>
  <c r="C138" i="14"/>
  <c r="U74" i="14"/>
  <c r="V74" i="14" s="1"/>
  <c r="S74" i="14" s="1"/>
  <c r="T75" i="14" s="1"/>
  <c r="G59" i="69"/>
  <c r="A139" i="14"/>
  <c r="E138" i="14" a="1"/>
  <c r="E138" i="14" s="1"/>
  <c r="E139" i="33" a="1"/>
  <c r="E139" i="33" s="1"/>
  <c r="A140" i="33"/>
  <c r="B140" i="33" a="1"/>
  <c r="C140" i="33" a="1"/>
  <c r="H77" i="72" a="1"/>
  <c r="H136" i="68" a="1"/>
  <c r="B139" i="14" a="1"/>
  <c r="D140" i="33" a="1"/>
  <c r="N136" i="68" a="1"/>
  <c r="H137" i="73" a="1"/>
  <c r="H59" i="69" a="1"/>
  <c r="H136" i="70" a="1"/>
  <c r="H138" i="71" a="1"/>
  <c r="N57" i="73" l="1"/>
  <c r="K57" i="73" s="1"/>
  <c r="K60" i="69"/>
  <c r="H137" i="73"/>
  <c r="I137" i="73" s="1"/>
  <c r="F137" i="73" s="1"/>
  <c r="G138" i="73" s="1"/>
  <c r="O57" i="72"/>
  <c r="L57" i="72" s="1"/>
  <c r="H136" i="68"/>
  <c r="I136" i="68" s="1"/>
  <c r="F136" i="68" s="1"/>
  <c r="G137" i="68" s="1"/>
  <c r="H77" i="72"/>
  <c r="I77" i="72" s="1"/>
  <c r="F77" i="72" s="1"/>
  <c r="H138" i="71"/>
  <c r="I138" i="71" s="1"/>
  <c r="F138" i="71" s="1"/>
  <c r="G139" i="71" s="1"/>
  <c r="H136" i="70"/>
  <c r="I136" i="70" s="1"/>
  <c r="F136" i="70" s="1"/>
  <c r="G137" i="70" s="1"/>
  <c r="N136" i="68"/>
  <c r="O136" i="68" s="1"/>
  <c r="L136" i="68" s="1"/>
  <c r="M137" i="68" s="1"/>
  <c r="D140" i="33"/>
  <c r="C140" i="33"/>
  <c r="B140" i="33"/>
  <c r="B139" i="14"/>
  <c r="H59" i="69"/>
  <c r="S162" i="72"/>
  <c r="T163" i="72" s="1"/>
  <c r="A140" i="14"/>
  <c r="E139" i="14" a="1"/>
  <c r="E139" i="14" s="1"/>
  <c r="E140" i="33" a="1"/>
  <c r="E140" i="33" s="1"/>
  <c r="A141" i="33"/>
  <c r="C141" i="33" a="1"/>
  <c r="U75" i="14" a="1"/>
  <c r="B140" i="14" a="1"/>
  <c r="B141" i="33" a="1"/>
  <c r="C140" i="14" a="1"/>
  <c r="D141" i="33" a="1"/>
  <c r="H137" i="68" a="1"/>
  <c r="H138" i="73" a="1"/>
  <c r="H139" i="71" a="1"/>
  <c r="H137" i="70" a="1"/>
  <c r="N137" i="68" a="1"/>
  <c r="L58" i="73" l="1"/>
  <c r="L61" i="69"/>
  <c r="H138" i="73"/>
  <c r="I138" i="73" s="1"/>
  <c r="F138" i="73" s="1"/>
  <c r="G139" i="73" s="1"/>
  <c r="M58" i="72"/>
  <c r="H137" i="68"/>
  <c r="I137" i="68" s="1"/>
  <c r="F137" i="68" s="1"/>
  <c r="G138" i="68" s="1"/>
  <c r="N137" i="68"/>
  <c r="O137" i="68" s="1"/>
  <c r="L137" i="68" s="1"/>
  <c r="M138" i="68" s="1"/>
  <c r="H137" i="70"/>
  <c r="I137" i="70" s="1"/>
  <c r="F137" i="70" s="1"/>
  <c r="G138" i="70" s="1"/>
  <c r="H139" i="71"/>
  <c r="I139" i="71" s="1"/>
  <c r="F139" i="71" s="1"/>
  <c r="G140" i="71" s="1"/>
  <c r="G78" i="72"/>
  <c r="C141" i="33"/>
  <c r="B141" i="33"/>
  <c r="D141" i="33"/>
  <c r="B140" i="14"/>
  <c r="C140" i="14"/>
  <c r="U75" i="14"/>
  <c r="V75" i="14" s="1"/>
  <c r="S75" i="14" s="1"/>
  <c r="T76" i="14" s="1"/>
  <c r="I59" i="69"/>
  <c r="F59" i="69" s="1"/>
  <c r="A141" i="14"/>
  <c r="E140" i="14" a="1"/>
  <c r="E140" i="14" s="1"/>
  <c r="E141" i="33" a="1"/>
  <c r="E141" i="33" s="1"/>
  <c r="A142" i="33"/>
  <c r="M61" i="69" a="1"/>
  <c r="C141" i="14" a="1"/>
  <c r="U163" i="72" a="1"/>
  <c r="B142" i="33" a="1"/>
  <c r="N138" i="68" a="1"/>
  <c r="C142" i="33" a="1"/>
  <c r="M58" i="73" a="1"/>
  <c r="H138" i="70" a="1"/>
  <c r="N58" i="72" a="1"/>
  <c r="B141" i="14" a="1"/>
  <c r="H139" i="73" a="1"/>
  <c r="H78" i="72" a="1"/>
  <c r="D142" i="33" a="1"/>
  <c r="H138" i="68" a="1"/>
  <c r="H140" i="71" a="1"/>
  <c r="M58" i="73" l="1"/>
  <c r="M61" i="69"/>
  <c r="N61" i="69" s="1"/>
  <c r="H139" i="73"/>
  <c r="I139" i="73" s="1"/>
  <c r="F139" i="73" s="1"/>
  <c r="G140" i="73" s="1"/>
  <c r="U163" i="72"/>
  <c r="V163" i="72" s="1"/>
  <c r="N58" i="72"/>
  <c r="H138" i="68"/>
  <c r="I138" i="68" s="1"/>
  <c r="F138" i="68" s="1"/>
  <c r="G139" i="68" s="1"/>
  <c r="H140" i="71"/>
  <c r="I140" i="71" s="1"/>
  <c r="F140" i="71" s="1"/>
  <c r="G141" i="71" s="1"/>
  <c r="H138" i="70"/>
  <c r="I138" i="70" s="1"/>
  <c r="F138" i="70" s="1"/>
  <c r="G139" i="70" s="1"/>
  <c r="N138" i="68"/>
  <c r="O138" i="68" s="1"/>
  <c r="L138" i="68" s="1"/>
  <c r="M139" i="68" s="1"/>
  <c r="H78" i="72"/>
  <c r="I78" i="72" s="1"/>
  <c r="F78" i="72" s="1"/>
  <c r="B142" i="33"/>
  <c r="D142" i="33"/>
  <c r="C142" i="33"/>
  <c r="C141" i="14"/>
  <c r="B141" i="14"/>
  <c r="G60" i="69"/>
  <c r="A142" i="14"/>
  <c r="E141" i="14" a="1"/>
  <c r="E141" i="14" s="1"/>
  <c r="E142" i="33" a="1"/>
  <c r="E142" i="33" s="1"/>
  <c r="A143" i="33"/>
  <c r="C142" i="14" a="1"/>
  <c r="C143" i="33" a="1"/>
  <c r="B142" i="14" a="1"/>
  <c r="H139" i="68" a="1"/>
  <c r="H141" i="71" a="1"/>
  <c r="D143" i="33" a="1"/>
  <c r="B143" i="33" a="1"/>
  <c r="U76" i="14" a="1"/>
  <c r="H60" i="69" a="1"/>
  <c r="H140" i="73" a="1"/>
  <c r="N139" i="68" a="1"/>
  <c r="H139" i="70" a="1"/>
  <c r="N58" i="73" l="1"/>
  <c r="K58" i="73" s="1"/>
  <c r="K61" i="69"/>
  <c r="H140" i="73"/>
  <c r="I140" i="73" s="1"/>
  <c r="F140" i="73" s="1"/>
  <c r="G141" i="73" s="1"/>
  <c r="O58" i="72"/>
  <c r="L58" i="72" s="1"/>
  <c r="N139" i="68"/>
  <c r="O139" i="68" s="1"/>
  <c r="L139" i="68" s="1"/>
  <c r="M140" i="68" s="1"/>
  <c r="H139" i="70"/>
  <c r="I139" i="70" s="1"/>
  <c r="F139" i="70" s="1"/>
  <c r="G140" i="70" s="1"/>
  <c r="H141" i="71"/>
  <c r="I141" i="71" s="1"/>
  <c r="F141" i="71" s="1"/>
  <c r="G142" i="71" s="1"/>
  <c r="H139" i="68"/>
  <c r="I139" i="68" s="1"/>
  <c r="F139" i="68" s="1"/>
  <c r="G140" i="68" s="1"/>
  <c r="G79" i="72"/>
  <c r="C143" i="33"/>
  <c r="B143" i="33"/>
  <c r="D143" i="33"/>
  <c r="C142" i="14"/>
  <c r="B142" i="14"/>
  <c r="H60" i="69"/>
  <c r="U76" i="14"/>
  <c r="V76" i="14" s="1"/>
  <c r="S76" i="14" s="1"/>
  <c r="T77" i="14" s="1"/>
  <c r="S163" i="72"/>
  <c r="T164" i="72" s="1"/>
  <c r="A143" i="14"/>
  <c r="E142" i="14" a="1"/>
  <c r="E142" i="14" s="1"/>
  <c r="E143" i="33" a="1"/>
  <c r="E143" i="33" s="1"/>
  <c r="A144" i="33"/>
  <c r="C143" i="14" a="1"/>
  <c r="B143" i="14" a="1"/>
  <c r="C144" i="33" a="1"/>
  <c r="D144" i="33" a="1"/>
  <c r="H141" i="73" a="1"/>
  <c r="B144" i="33" a="1"/>
  <c r="H79" i="72" a="1"/>
  <c r="H142" i="71" a="1"/>
  <c r="N140" i="68" a="1"/>
  <c r="H140" i="70" a="1"/>
  <c r="H140" i="68" a="1"/>
  <c r="L59" i="73" l="1"/>
  <c r="L62" i="69"/>
  <c r="H141" i="73"/>
  <c r="I141" i="73" s="1"/>
  <c r="F141" i="73" s="1"/>
  <c r="G142" i="73" s="1"/>
  <c r="M59" i="72"/>
  <c r="H142" i="71"/>
  <c r="I142" i="71" s="1"/>
  <c r="F142" i="71" s="1"/>
  <c r="G143" i="71" s="1"/>
  <c r="H140" i="70"/>
  <c r="I140" i="70" s="1"/>
  <c r="F140" i="70" s="1"/>
  <c r="G141" i="70" s="1"/>
  <c r="N140" i="68"/>
  <c r="O140" i="68" s="1"/>
  <c r="L140" i="68" s="1"/>
  <c r="M141" i="68" s="1"/>
  <c r="H79" i="72"/>
  <c r="I79" i="72" s="1"/>
  <c r="F79" i="72" s="1"/>
  <c r="H140" i="68"/>
  <c r="I140" i="68" s="1"/>
  <c r="F140" i="68" s="1"/>
  <c r="G141" i="68" s="1"/>
  <c r="D144" i="33"/>
  <c r="C144" i="33"/>
  <c r="B144" i="33"/>
  <c r="C143" i="14"/>
  <c r="B143" i="14"/>
  <c r="I60" i="69"/>
  <c r="F60" i="69" s="1"/>
  <c r="A144" i="14"/>
  <c r="E143" i="14" a="1"/>
  <c r="E143" i="14" s="1"/>
  <c r="E144" i="33" a="1"/>
  <c r="E144" i="33" s="1"/>
  <c r="A145" i="33"/>
  <c r="M59" i="73" a="1"/>
  <c r="B144" i="14" a="1"/>
  <c r="U164" i="72" a="1"/>
  <c r="C144" i="14" a="1"/>
  <c r="C145" i="33" a="1"/>
  <c r="D145" i="33" a="1"/>
  <c r="U77" i="14" a="1"/>
  <c r="B145" i="33" a="1"/>
  <c r="N59" i="72" a="1"/>
  <c r="M62" i="69" a="1"/>
  <c r="H142" i="73" a="1"/>
  <c r="H143" i="71" a="1"/>
  <c r="H141" i="70" a="1"/>
  <c r="N141" i="68" a="1"/>
  <c r="H141" i="68" a="1"/>
  <c r="M59" i="73" l="1"/>
  <c r="M62" i="69"/>
  <c r="N62" i="69" s="1"/>
  <c r="H142" i="73"/>
  <c r="I142" i="73" s="1"/>
  <c r="F142" i="73" s="1"/>
  <c r="G143" i="73" s="1"/>
  <c r="U164" i="72"/>
  <c r="V164" i="72" s="1"/>
  <c r="N59" i="72"/>
  <c r="H143" i="71"/>
  <c r="I143" i="71" s="1"/>
  <c r="F143" i="71" s="1"/>
  <c r="G144" i="71" s="1"/>
  <c r="H141" i="68"/>
  <c r="I141" i="68" s="1"/>
  <c r="F141" i="68" s="1"/>
  <c r="G142" i="68" s="1"/>
  <c r="N141" i="68"/>
  <c r="O141" i="68" s="1"/>
  <c r="L141" i="68" s="1"/>
  <c r="M142" i="68" s="1"/>
  <c r="H141" i="70"/>
  <c r="I141" i="70" s="1"/>
  <c r="F141" i="70" s="1"/>
  <c r="G142" i="70" s="1"/>
  <c r="G80" i="72"/>
  <c r="D145" i="33"/>
  <c r="C145" i="33"/>
  <c r="B145" i="33"/>
  <c r="C144" i="14"/>
  <c r="B144" i="14"/>
  <c r="U77" i="14"/>
  <c r="V77" i="14" s="1"/>
  <c r="S77" i="14" s="1"/>
  <c r="T78" i="14" s="1"/>
  <c r="G61" i="69"/>
  <c r="A145" i="14"/>
  <c r="E144" i="14" a="1"/>
  <c r="E144" i="14" s="1"/>
  <c r="E145" i="33" a="1"/>
  <c r="E145" i="33" s="1"/>
  <c r="A146" i="33"/>
  <c r="B146" i="33" a="1"/>
  <c r="C145" i="14" a="1"/>
  <c r="H142" i="68" a="1"/>
  <c r="H143" i="73" a="1"/>
  <c r="H61" i="69" a="1"/>
  <c r="B145" i="14" a="1"/>
  <c r="C146" i="33" a="1"/>
  <c r="D146" i="33" a="1"/>
  <c r="H144" i="71" a="1"/>
  <c r="N142" i="68" a="1"/>
  <c r="H142" i="70" a="1"/>
  <c r="H80" i="72" a="1"/>
  <c r="N59" i="73" l="1"/>
  <c r="K59" i="73" s="1"/>
  <c r="K62" i="69"/>
  <c r="H143" i="73"/>
  <c r="I143" i="73" s="1"/>
  <c r="F143" i="73" s="1"/>
  <c r="G144" i="73" s="1"/>
  <c r="O59" i="72"/>
  <c r="L59" i="72" s="1"/>
  <c r="H144" i="71"/>
  <c r="I144" i="71" s="1"/>
  <c r="F144" i="71" s="1"/>
  <c r="G145" i="71" s="1"/>
  <c r="H142" i="70"/>
  <c r="I142" i="70" s="1"/>
  <c r="F142" i="70" s="1"/>
  <c r="G143" i="70" s="1"/>
  <c r="N142" i="68"/>
  <c r="O142" i="68" s="1"/>
  <c r="L142" i="68" s="1"/>
  <c r="M143" i="68" s="1"/>
  <c r="H142" i="68"/>
  <c r="I142" i="68" s="1"/>
  <c r="F142" i="68" s="1"/>
  <c r="G143" i="68" s="1"/>
  <c r="H80" i="72"/>
  <c r="I80" i="72" s="1"/>
  <c r="F80" i="72" s="1"/>
  <c r="B146" i="33"/>
  <c r="C146" i="33"/>
  <c r="D146" i="33"/>
  <c r="B145" i="14"/>
  <c r="C145" i="14"/>
  <c r="H61" i="69"/>
  <c r="S164" i="72"/>
  <c r="T165" i="72" s="1"/>
  <c r="A146" i="14"/>
  <c r="E145" i="14" a="1"/>
  <c r="E145" i="14" s="1"/>
  <c r="E146" i="33" a="1"/>
  <c r="E146" i="33" s="1"/>
  <c r="A147" i="33"/>
  <c r="C147" i="33" a="1"/>
  <c r="C146" i="14" a="1"/>
  <c r="B146" i="14" a="1"/>
  <c r="D147" i="33" a="1"/>
  <c r="H143" i="68" a="1"/>
  <c r="B147" i="33" a="1"/>
  <c r="H144" i="73" a="1"/>
  <c r="U78" i="14" a="1"/>
  <c r="H145" i="71" a="1"/>
  <c r="H143" i="70" a="1"/>
  <c r="N143" i="68" a="1"/>
  <c r="L60" i="73" l="1"/>
  <c r="L63" i="69"/>
  <c r="H144" i="73"/>
  <c r="I144" i="73" s="1"/>
  <c r="F144" i="73" s="1"/>
  <c r="G145" i="73" s="1"/>
  <c r="M60" i="72"/>
  <c r="H143" i="68"/>
  <c r="I143" i="68" s="1"/>
  <c r="F143" i="68" s="1"/>
  <c r="G144" i="68" s="1"/>
  <c r="N143" i="68"/>
  <c r="O143" i="68" s="1"/>
  <c r="L143" i="68" s="1"/>
  <c r="M144" i="68" s="1"/>
  <c r="H143" i="70"/>
  <c r="I143" i="70" s="1"/>
  <c r="F143" i="70" s="1"/>
  <c r="G144" i="70" s="1"/>
  <c r="H145" i="71"/>
  <c r="I145" i="71" s="1"/>
  <c r="F145" i="71" s="1"/>
  <c r="G146" i="71" s="1"/>
  <c r="G81" i="72"/>
  <c r="D147" i="33"/>
  <c r="C147" i="33"/>
  <c r="B147" i="33"/>
  <c r="B146" i="14"/>
  <c r="C146" i="14"/>
  <c r="U78" i="14"/>
  <c r="V78" i="14" s="1"/>
  <c r="S78" i="14" s="1"/>
  <c r="T79" i="14" s="1"/>
  <c r="I61" i="69"/>
  <c r="F61" i="69" s="1"/>
  <c r="A147" i="14"/>
  <c r="E146" i="14" a="1"/>
  <c r="E146" i="14" s="1"/>
  <c r="E147" i="33" a="1"/>
  <c r="E147" i="33" s="1"/>
  <c r="A148" i="33"/>
  <c r="U165" i="72" a="1"/>
  <c r="C147" i="14" a="1"/>
  <c r="N60" i="72" a="1"/>
  <c r="M60" i="73" a="1"/>
  <c r="N144" i="68" a="1"/>
  <c r="C148" i="33" a="1"/>
  <c r="D148" i="33" a="1"/>
  <c r="B148" i="33" a="1"/>
  <c r="H145" i="73" a="1"/>
  <c r="B147" i="14" a="1"/>
  <c r="M63" i="69" a="1"/>
  <c r="H144" i="68" a="1"/>
  <c r="H144" i="70" a="1"/>
  <c r="H146" i="71" a="1"/>
  <c r="H81" i="72" a="1"/>
  <c r="M60" i="73" l="1"/>
  <c r="M63" i="69"/>
  <c r="N63" i="69" s="1"/>
  <c r="H145" i="73"/>
  <c r="I145" i="73" s="1"/>
  <c r="F145" i="73" s="1"/>
  <c r="G146" i="73" s="1"/>
  <c r="U165" i="72"/>
  <c r="V165" i="72" s="1"/>
  <c r="N60" i="72"/>
  <c r="N144" i="68"/>
  <c r="O144" i="68" s="1"/>
  <c r="L144" i="68" s="1"/>
  <c r="M145" i="68" s="1"/>
  <c r="H144" i="68"/>
  <c r="I144" i="68" s="1"/>
  <c r="F144" i="68" s="1"/>
  <c r="G145" i="68" s="1"/>
  <c r="H81" i="72"/>
  <c r="I81" i="72" s="1"/>
  <c r="F81" i="72" s="1"/>
  <c r="H146" i="71"/>
  <c r="I146" i="71" s="1"/>
  <c r="F146" i="71" s="1"/>
  <c r="G147" i="71" s="1"/>
  <c r="H144" i="70"/>
  <c r="I144" i="70" s="1"/>
  <c r="F144" i="70" s="1"/>
  <c r="G145" i="70" s="1"/>
  <c r="B148" i="33"/>
  <c r="C148" i="33"/>
  <c r="D148" i="33"/>
  <c r="B147" i="14"/>
  <c r="C147" i="14"/>
  <c r="G62" i="69"/>
  <c r="A148" i="14"/>
  <c r="E147" i="14" a="1"/>
  <c r="E147" i="14" s="1"/>
  <c r="E148" i="33" a="1"/>
  <c r="E148" i="33" s="1"/>
  <c r="A149" i="33"/>
  <c r="D149" i="33" a="1"/>
  <c r="B148" i="14" a="1"/>
  <c r="H147" i="71" a="1"/>
  <c r="C148" i="14" a="1"/>
  <c r="C149" i="33" a="1"/>
  <c r="B149" i="33" a="1"/>
  <c r="U79" i="14" a="1"/>
  <c r="H146" i="73" a="1"/>
  <c r="H62" i="69" a="1"/>
  <c r="N145" i="68" a="1"/>
  <c r="H145" i="68" a="1"/>
  <c r="H145" i="70" a="1"/>
  <c r="N60" i="73" l="1"/>
  <c r="K60" i="73" s="1"/>
  <c r="K63" i="69"/>
  <c r="H146" i="73"/>
  <c r="I146" i="73" s="1"/>
  <c r="F146" i="73" s="1"/>
  <c r="G147" i="73" s="1"/>
  <c r="O60" i="72"/>
  <c r="L60" i="72" s="1"/>
  <c r="H145" i="70"/>
  <c r="I145" i="70" s="1"/>
  <c r="F145" i="70" s="1"/>
  <c r="G146" i="70" s="1"/>
  <c r="N145" i="68"/>
  <c r="O145" i="68" s="1"/>
  <c r="L145" i="68" s="1"/>
  <c r="M146" i="68" s="1"/>
  <c r="H145" i="68"/>
  <c r="I145" i="68" s="1"/>
  <c r="F145" i="68" s="1"/>
  <c r="G146" i="68" s="1"/>
  <c r="H147" i="71"/>
  <c r="I147" i="71" s="1"/>
  <c r="F147" i="71" s="1"/>
  <c r="G148" i="71" s="1"/>
  <c r="G82" i="72"/>
  <c r="D149" i="33"/>
  <c r="C149" i="33"/>
  <c r="B149" i="33"/>
  <c r="C148" i="14"/>
  <c r="B148" i="14"/>
  <c r="H62" i="69"/>
  <c r="U79" i="14"/>
  <c r="V79" i="14" s="1"/>
  <c r="S79" i="14" s="1"/>
  <c r="T80" i="14" s="1"/>
  <c r="S165" i="72"/>
  <c r="T166" i="72" s="1"/>
  <c r="A149" i="14"/>
  <c r="E148" i="14" a="1"/>
  <c r="E148" i="14" s="1"/>
  <c r="E149" i="33" a="1"/>
  <c r="E149" i="33" s="1"/>
  <c r="A150" i="33"/>
  <c r="C149" i="14" a="1"/>
  <c r="D150" i="33" a="1"/>
  <c r="C150" i="33" a="1"/>
  <c r="B149" i="14" a="1"/>
  <c r="H147" i="73" a="1"/>
  <c r="H148" i="71" a="1"/>
  <c r="H146" i="70" a="1"/>
  <c r="B150" i="33" a="1"/>
  <c r="N146" i="68" a="1"/>
  <c r="H146" i="68" a="1"/>
  <c r="H82" i="72" a="1"/>
  <c r="L61" i="73" l="1"/>
  <c r="L64" i="69"/>
  <c r="H147" i="73"/>
  <c r="I147" i="73" s="1"/>
  <c r="F147" i="73" s="1"/>
  <c r="G148" i="73" s="1"/>
  <c r="M61" i="72"/>
  <c r="H148" i="71"/>
  <c r="I148" i="71" s="1"/>
  <c r="F148" i="71" s="1"/>
  <c r="G149" i="71" s="1"/>
  <c r="H146" i="68"/>
  <c r="I146" i="68" s="1"/>
  <c r="F146" i="68" s="1"/>
  <c r="G147" i="68" s="1"/>
  <c r="H82" i="72"/>
  <c r="I82" i="72" s="1"/>
  <c r="F82" i="72" s="1"/>
  <c r="N146" i="68"/>
  <c r="O146" i="68" s="1"/>
  <c r="L146" i="68" s="1"/>
  <c r="M147" i="68" s="1"/>
  <c r="H146" i="70"/>
  <c r="I146" i="70" s="1"/>
  <c r="F146" i="70" s="1"/>
  <c r="G147" i="70" s="1"/>
  <c r="B150" i="33"/>
  <c r="C150" i="33"/>
  <c r="D150" i="33"/>
  <c r="B149" i="14"/>
  <c r="C149" i="14"/>
  <c r="I62" i="69"/>
  <c r="F62" i="69" s="1"/>
  <c r="A150" i="14"/>
  <c r="E149" i="14" a="1"/>
  <c r="E149" i="14" s="1"/>
  <c r="E150" i="33" a="1"/>
  <c r="E150" i="33" s="1"/>
  <c r="A151" i="33"/>
  <c r="U166" i="72" a="1"/>
  <c r="M64" i="69" a="1"/>
  <c r="H148" i="73" a="1"/>
  <c r="N61" i="72" a="1"/>
  <c r="M61" i="73" a="1"/>
  <c r="H149" i="71" a="1"/>
  <c r="H147" i="68" a="1"/>
  <c r="N147" i="68" a="1"/>
  <c r="H147" i="70" a="1"/>
  <c r="M61" i="73" l="1"/>
  <c r="M64" i="69"/>
  <c r="N64" i="69" s="1"/>
  <c r="H148" i="73"/>
  <c r="I148" i="73" s="1"/>
  <c r="F148" i="73" s="1"/>
  <c r="G149" i="73" s="1"/>
  <c r="U166" i="72"/>
  <c r="V166" i="72" s="1"/>
  <c r="N61" i="72"/>
  <c r="H147" i="68"/>
  <c r="I147" i="68" s="1"/>
  <c r="F147" i="68" s="1"/>
  <c r="G148" i="68" s="1"/>
  <c r="H147" i="70"/>
  <c r="I147" i="70" s="1"/>
  <c r="F147" i="70" s="1"/>
  <c r="G148" i="70" s="1"/>
  <c r="N147" i="68"/>
  <c r="O147" i="68" s="1"/>
  <c r="L147" i="68" s="1"/>
  <c r="M148" i="68" s="1"/>
  <c r="H149" i="71"/>
  <c r="I149" i="71" s="1"/>
  <c r="F149" i="71" s="1"/>
  <c r="G150" i="71" s="1"/>
  <c r="G83" i="72"/>
  <c r="G63" i="69"/>
  <c r="A151" i="14"/>
  <c r="E150" i="14" a="1"/>
  <c r="E150" i="14" s="1"/>
  <c r="E151" i="33" a="1"/>
  <c r="E151" i="33" s="1"/>
  <c r="A152" i="33"/>
  <c r="H149" i="73" a="1"/>
  <c r="H148" i="68" a="1"/>
  <c r="H148" i="70" a="1"/>
  <c r="N148" i="68" a="1"/>
  <c r="H150" i="71" a="1"/>
  <c r="H83" i="72" a="1"/>
  <c r="N61" i="73" l="1"/>
  <c r="K61" i="73" s="1"/>
  <c r="K64" i="69"/>
  <c r="H149" i="73"/>
  <c r="I149" i="73" s="1"/>
  <c r="F149" i="73" s="1"/>
  <c r="G150" i="73" s="1"/>
  <c r="O61" i="72"/>
  <c r="L61" i="72" s="1"/>
  <c r="H148" i="68"/>
  <c r="I148" i="68" s="1"/>
  <c r="F148" i="68" s="1"/>
  <c r="G149" i="68" s="1"/>
  <c r="H148" i="70"/>
  <c r="I148" i="70" s="1"/>
  <c r="F148" i="70" s="1"/>
  <c r="G149" i="70" s="1"/>
  <c r="H150" i="71"/>
  <c r="I150" i="71" s="1"/>
  <c r="F150" i="71" s="1"/>
  <c r="G151" i="71" s="1"/>
  <c r="H83" i="72"/>
  <c r="I83" i="72" s="1"/>
  <c r="F83" i="72" s="1"/>
  <c r="N148" i="68"/>
  <c r="O148" i="68" s="1"/>
  <c r="L148" i="68" s="1"/>
  <c r="M149" i="68" s="1"/>
  <c r="S166" i="72"/>
  <c r="T167" i="72" s="1"/>
  <c r="A152" i="14"/>
  <c r="E151" i="14" a="1"/>
  <c r="E151" i="14" s="1"/>
  <c r="E152" i="33" a="1"/>
  <c r="E152" i="33" s="1"/>
  <c r="A153" i="33"/>
  <c r="H150" i="73" a="1"/>
  <c r="H151" i="71" a="1"/>
  <c r="H149" i="68" a="1"/>
  <c r="H149" i="70" a="1"/>
  <c r="N149" i="68" a="1"/>
  <c r="L62" i="73" l="1"/>
  <c r="L65" i="69"/>
  <c r="H150" i="73"/>
  <c r="I150" i="73" s="1"/>
  <c r="F150" i="73" s="1"/>
  <c r="G151" i="73" s="1"/>
  <c r="M62" i="72"/>
  <c r="N149" i="68"/>
  <c r="O149" i="68" s="1"/>
  <c r="L149" i="68" s="1"/>
  <c r="M150" i="68" s="1"/>
  <c r="H149" i="68"/>
  <c r="I149" i="68" s="1"/>
  <c r="F149" i="68" s="1"/>
  <c r="G150" i="68" s="1"/>
  <c r="H151" i="71"/>
  <c r="I151" i="71" s="1"/>
  <c r="F151" i="71" s="1"/>
  <c r="G152" i="71" s="1"/>
  <c r="H149" i="70"/>
  <c r="I149" i="70" s="1"/>
  <c r="F149" i="70" s="1"/>
  <c r="G150" i="70" s="1"/>
  <c r="G84" i="72"/>
  <c r="A153" i="14"/>
  <c r="E152" i="14" a="1"/>
  <c r="E152" i="14" s="1"/>
  <c r="E153" i="33" a="1"/>
  <c r="E153" i="33" s="1"/>
  <c r="A154" i="33"/>
  <c r="C151" i="33" a="1"/>
  <c r="D152" i="33" a="1"/>
  <c r="B152" i="33" a="1"/>
  <c r="C153" i="14" a="1"/>
  <c r="B153" i="14" a="1"/>
  <c r="B154" i="33" a="1"/>
  <c r="C151" i="14" a="1"/>
  <c r="C152" i="33" a="1"/>
  <c r="B151" i="14" a="1"/>
  <c r="D151" i="33" a="1"/>
  <c r="M65" i="69" a="1"/>
  <c r="M62" i="73" a="1"/>
  <c r="B153" i="33" a="1"/>
  <c r="B151" i="33" a="1"/>
  <c r="H151" i="73" a="1"/>
  <c r="B152" i="14" a="1"/>
  <c r="H63" i="69" a="1"/>
  <c r="D153" i="33" a="1"/>
  <c r="C153" i="33" a="1"/>
  <c r="U167" i="72" a="1"/>
  <c r="B150" i="14" a="1"/>
  <c r="H150" i="70" a="1"/>
  <c r="D154" i="33" a="1"/>
  <c r="N150" i="68" a="1"/>
  <c r="U80" i="14" a="1"/>
  <c r="C154" i="33" a="1"/>
  <c r="N62" i="72" a="1"/>
  <c r="C150" i="14" a="1"/>
  <c r="C152" i="14" a="1"/>
  <c r="H150" i="68" a="1"/>
  <c r="H152" i="71" a="1"/>
  <c r="H84" i="72" a="1"/>
  <c r="M62" i="73" l="1"/>
  <c r="M65" i="69"/>
  <c r="N65" i="69" s="1"/>
  <c r="H151" i="73"/>
  <c r="I151" i="73" s="1"/>
  <c r="F151" i="73" s="1"/>
  <c r="G152" i="73" s="1"/>
  <c r="U167" i="72"/>
  <c r="V167" i="72" s="1"/>
  <c r="N62" i="72"/>
  <c r="N150" i="68"/>
  <c r="O150" i="68" s="1"/>
  <c r="H150" i="70"/>
  <c r="I150" i="70" s="1"/>
  <c r="F150" i="70" s="1"/>
  <c r="G151" i="70" s="1"/>
  <c r="H152" i="71"/>
  <c r="I152" i="71" s="1"/>
  <c r="F152" i="71" s="1"/>
  <c r="G153" i="71" s="1"/>
  <c r="H84" i="72"/>
  <c r="I84" i="72" s="1"/>
  <c r="F84" i="72" s="1"/>
  <c r="H150" i="68"/>
  <c r="I150" i="68" s="1"/>
  <c r="F150" i="68" s="1"/>
  <c r="G151" i="68" s="1"/>
  <c r="C152" i="14"/>
  <c r="U80" i="14"/>
  <c r="V80" i="14" s="1"/>
  <c r="S80" i="14" s="1"/>
  <c r="T81" i="14" s="1"/>
  <c r="B151" i="33"/>
  <c r="C152" i="33"/>
  <c r="H63" i="69"/>
  <c r="I63" i="69" s="1"/>
  <c r="F63" i="69" s="1"/>
  <c r="G64" i="69" s="1"/>
  <c r="B153" i="33"/>
  <c r="C153" i="33"/>
  <c r="C150" i="14"/>
  <c r="B152" i="14"/>
  <c r="B150" i="14"/>
  <c r="D153" i="33"/>
  <c r="C151" i="14"/>
  <c r="B152" i="33"/>
  <c r="D152" i="33"/>
  <c r="B151" i="14"/>
  <c r="C151" i="33"/>
  <c r="D151" i="33"/>
  <c r="B154" i="33"/>
  <c r="C154" i="33"/>
  <c r="D154" i="33"/>
  <c r="C153" i="14"/>
  <c r="B153" i="14"/>
  <c r="A154" i="14"/>
  <c r="E153" i="14" a="1"/>
  <c r="E153" i="14" s="1"/>
  <c r="E154" i="33" a="1"/>
  <c r="E154" i="33" s="1"/>
  <c r="A155" i="33"/>
  <c r="B154" i="14" a="1"/>
  <c r="C154" i="14" a="1"/>
  <c r="C155" i="33" a="1"/>
  <c r="D155" i="33" a="1"/>
  <c r="H153" i="71" a="1"/>
  <c r="H151" i="68" a="1"/>
  <c r="B155" i="33" a="1"/>
  <c r="H152" i="73" a="1"/>
  <c r="H64" i="69" a="1"/>
  <c r="H151" i="70" a="1"/>
  <c r="U81" i="14" a="1"/>
  <c r="N62" i="73" l="1"/>
  <c r="K62" i="73" s="1"/>
  <c r="K65" i="69"/>
  <c r="H152" i="73"/>
  <c r="I152" i="73" s="1"/>
  <c r="F152" i="73" s="1"/>
  <c r="G153" i="73" s="1"/>
  <c r="O62" i="72"/>
  <c r="H153" i="71"/>
  <c r="I153" i="71" s="1"/>
  <c r="F153" i="71" s="1"/>
  <c r="G154" i="71" s="1"/>
  <c r="H151" i="70"/>
  <c r="I151" i="70" s="1"/>
  <c r="F151" i="70" s="1"/>
  <c r="G152" i="70" s="1"/>
  <c r="H151" i="68"/>
  <c r="I151" i="68" s="1"/>
  <c r="F151" i="68" s="1"/>
  <c r="G152" i="68" s="1"/>
  <c r="L150" i="68"/>
  <c r="M151" i="68" s="1"/>
  <c r="G85" i="72"/>
  <c r="U81" i="14"/>
  <c r="V81" i="14" s="1"/>
  <c r="S81" i="14" s="1"/>
  <c r="T82" i="14" s="1"/>
  <c r="D155" i="33"/>
  <c r="B155" i="33"/>
  <c r="C155" i="33"/>
  <c r="C154" i="14"/>
  <c r="B154" i="14"/>
  <c r="H64" i="69"/>
  <c r="S167" i="72"/>
  <c r="T168" i="72" s="1"/>
  <c r="A155" i="14"/>
  <c r="E154" i="14" a="1"/>
  <c r="E154" i="14" s="1"/>
  <c r="E155" i="33" a="1"/>
  <c r="E155" i="33" s="1"/>
  <c r="A156" i="33"/>
  <c r="C155" i="14" a="1"/>
  <c r="C156" i="33" a="1"/>
  <c r="B155" i="14" a="1"/>
  <c r="U82" i="14" a="1"/>
  <c r="D156" i="33" a="1"/>
  <c r="B156" i="33" a="1"/>
  <c r="H153" i="73" a="1"/>
  <c r="H154" i="71" a="1"/>
  <c r="H152" i="70" a="1"/>
  <c r="H152" i="68" a="1"/>
  <c r="N151" i="68" a="1"/>
  <c r="H85" i="72" a="1"/>
  <c r="L63" i="73" l="1"/>
  <c r="L66" i="69"/>
  <c r="H153" i="73"/>
  <c r="I153" i="73" s="1"/>
  <c r="F153" i="73" s="1"/>
  <c r="G154" i="73" s="1"/>
  <c r="L62" i="72"/>
  <c r="N151" i="68"/>
  <c r="O151" i="68" s="1"/>
  <c r="H152" i="68"/>
  <c r="I152" i="68" s="1"/>
  <c r="F152" i="68" s="1"/>
  <c r="G153" i="68" s="1"/>
  <c r="H85" i="72"/>
  <c r="I85" i="72" s="1"/>
  <c r="F85" i="72" s="1"/>
  <c r="H152" i="70"/>
  <c r="I152" i="70" s="1"/>
  <c r="F152" i="70" s="1"/>
  <c r="G153" i="70" s="1"/>
  <c r="H154" i="71"/>
  <c r="I154" i="71" s="1"/>
  <c r="F154" i="71" s="1"/>
  <c r="G155" i="71" s="1"/>
  <c r="U82" i="14"/>
  <c r="V82" i="14" s="1"/>
  <c r="S82" i="14" s="1"/>
  <c r="T83" i="14" s="1"/>
  <c r="C156" i="33"/>
  <c r="B156" i="33"/>
  <c r="D156" i="33"/>
  <c r="C155" i="14"/>
  <c r="B155" i="14"/>
  <c r="I64" i="69"/>
  <c r="F64" i="69" s="1"/>
  <c r="A156" i="14"/>
  <c r="E155" i="14" a="1"/>
  <c r="E155" i="14" s="1"/>
  <c r="E156" i="33" a="1"/>
  <c r="E156" i="33" s="1"/>
  <c r="A157" i="33"/>
  <c r="B156" i="14" a="1"/>
  <c r="D157" i="33" a="1"/>
  <c r="C156" i="14" a="1"/>
  <c r="U168" i="72" a="1"/>
  <c r="M63" i="73" a="1"/>
  <c r="C157" i="33" a="1"/>
  <c r="H153" i="68" a="1"/>
  <c r="H154" i="73" a="1"/>
  <c r="B157" i="33" a="1"/>
  <c r="M66" i="69" a="1"/>
  <c r="H153" i="70" a="1"/>
  <c r="H155" i="71" a="1"/>
  <c r="U83" i="14" a="1"/>
  <c r="M63" i="73" l="1"/>
  <c r="M66" i="69"/>
  <c r="N66" i="69" s="1"/>
  <c r="H154" i="73"/>
  <c r="I154" i="73" s="1"/>
  <c r="F154" i="73" s="1"/>
  <c r="G155" i="73" s="1"/>
  <c r="U168" i="72"/>
  <c r="V168" i="72" s="1"/>
  <c r="M63" i="72"/>
  <c r="H155" i="71"/>
  <c r="I155" i="71" s="1"/>
  <c r="F155" i="71" s="1"/>
  <c r="G156" i="71" s="1"/>
  <c r="H153" i="70"/>
  <c r="I153" i="70" s="1"/>
  <c r="F153" i="70" s="1"/>
  <c r="G154" i="70" s="1"/>
  <c r="H153" i="68"/>
  <c r="I153" i="68" s="1"/>
  <c r="F153" i="68" s="1"/>
  <c r="G154" i="68" s="1"/>
  <c r="L151" i="68"/>
  <c r="M152" i="68" s="1"/>
  <c r="G86" i="72"/>
  <c r="B157" i="33"/>
  <c r="D157" i="33"/>
  <c r="C157" i="33"/>
  <c r="C156" i="14"/>
  <c r="B156" i="14"/>
  <c r="U83" i="14"/>
  <c r="V83" i="14" s="1"/>
  <c r="S83" i="14" s="1"/>
  <c r="T84" i="14" s="1"/>
  <c r="G65" i="69"/>
  <c r="A157" i="14"/>
  <c r="E156" i="14" a="1"/>
  <c r="E156" i="14" s="1"/>
  <c r="E157" i="33" a="1"/>
  <c r="E157" i="33" s="1"/>
  <c r="A158" i="33"/>
  <c r="B157" i="14" a="1"/>
  <c r="B158" i="33" a="1"/>
  <c r="H65" i="69" a="1"/>
  <c r="N63" i="72" a="1"/>
  <c r="C157" i="14" a="1"/>
  <c r="H154" i="68" a="1"/>
  <c r="C158" i="33" a="1"/>
  <c r="N152" i="68" a="1"/>
  <c r="D158" i="33" a="1"/>
  <c r="H155" i="73" a="1"/>
  <c r="H156" i="71" a="1"/>
  <c r="H154" i="70" a="1"/>
  <c r="H86" i="72" a="1"/>
  <c r="N63" i="73" l="1"/>
  <c r="K63" i="73" s="1"/>
  <c r="K66" i="69"/>
  <c r="H155" i="73"/>
  <c r="I155" i="73" s="1"/>
  <c r="F155" i="73" s="1"/>
  <c r="G156" i="73" s="1"/>
  <c r="N63" i="72"/>
  <c r="N152" i="68"/>
  <c r="O152" i="68" s="1"/>
  <c r="H154" i="68"/>
  <c r="I154" i="68" s="1"/>
  <c r="F154" i="68" s="1"/>
  <c r="G155" i="68" s="1"/>
  <c r="H154" i="70"/>
  <c r="I154" i="70" s="1"/>
  <c r="F154" i="70" s="1"/>
  <c r="G155" i="70" s="1"/>
  <c r="H86" i="72"/>
  <c r="I86" i="72" s="1"/>
  <c r="F86" i="72" s="1"/>
  <c r="H156" i="71"/>
  <c r="I156" i="71" s="1"/>
  <c r="F156" i="71" s="1"/>
  <c r="G157" i="71" s="1"/>
  <c r="C158" i="33"/>
  <c r="B158" i="33"/>
  <c r="D158" i="33"/>
  <c r="B157" i="14"/>
  <c r="C157" i="14"/>
  <c r="H65" i="69"/>
  <c r="S168" i="72"/>
  <c r="T169" i="72" s="1"/>
  <c r="A158" i="14"/>
  <c r="E157" i="14" a="1"/>
  <c r="E157" i="14" s="1"/>
  <c r="E158" i="33" a="1"/>
  <c r="E158" i="33" s="1"/>
  <c r="A159" i="33"/>
  <c r="B158" i="14" a="1"/>
  <c r="C159" i="33" a="1"/>
  <c r="H156" i="73" a="1"/>
  <c r="C158" i="14" a="1"/>
  <c r="B159" i="33" a="1"/>
  <c r="U84" i="14" a="1"/>
  <c r="D159" i="33" a="1"/>
  <c r="H155" i="68" a="1"/>
  <c r="H155" i="70" a="1"/>
  <c r="H157" i="71" a="1"/>
  <c r="L64" i="73" l="1"/>
  <c r="L67" i="69"/>
  <c r="H156" i="73"/>
  <c r="I156" i="73" s="1"/>
  <c r="F156" i="73" s="1"/>
  <c r="G157" i="73" s="1"/>
  <c r="O63" i="72"/>
  <c r="H157" i="71"/>
  <c r="I157" i="71" s="1"/>
  <c r="F157" i="71" s="1"/>
  <c r="G158" i="71" s="1"/>
  <c r="H155" i="68"/>
  <c r="I155" i="68" s="1"/>
  <c r="F155" i="68" s="1"/>
  <c r="G156" i="68" s="1"/>
  <c r="H155" i="70"/>
  <c r="I155" i="70" s="1"/>
  <c r="F155" i="70" s="1"/>
  <c r="G156" i="70" s="1"/>
  <c r="L152" i="68"/>
  <c r="M153" i="68" s="1"/>
  <c r="G87" i="72"/>
  <c r="C159" i="33"/>
  <c r="B159" i="33"/>
  <c r="D159" i="33"/>
  <c r="B158" i="14"/>
  <c r="C158" i="14"/>
  <c r="U84" i="14"/>
  <c r="V84" i="14" s="1"/>
  <c r="S84" i="14" s="1"/>
  <c r="T85" i="14" s="1"/>
  <c r="I65" i="69"/>
  <c r="F65" i="69" s="1"/>
  <c r="A159" i="14"/>
  <c r="E158" i="14" a="1"/>
  <c r="E158" i="14" s="1"/>
  <c r="E159" i="33" a="1"/>
  <c r="E159" i="33" s="1"/>
  <c r="A160" i="33"/>
  <c r="B159" i="14" a="1"/>
  <c r="U169" i="72" a="1"/>
  <c r="M67" i="69" a="1"/>
  <c r="C159" i="14" a="1"/>
  <c r="C160" i="33" a="1"/>
  <c r="M64" i="73" a="1"/>
  <c r="B160" i="33" a="1"/>
  <c r="D160" i="33" a="1"/>
  <c r="H158" i="71" a="1"/>
  <c r="N153" i="68" a="1"/>
  <c r="H157" i="73" a="1"/>
  <c r="H156" i="68" a="1"/>
  <c r="H156" i="70" a="1"/>
  <c r="H87" i="72" a="1"/>
  <c r="M64" i="73" l="1"/>
  <c r="M67" i="69"/>
  <c r="N67" i="69" s="1"/>
  <c r="H157" i="73"/>
  <c r="I157" i="73" s="1"/>
  <c r="F157" i="73" s="1"/>
  <c r="G158" i="73" s="1"/>
  <c r="U169" i="72"/>
  <c r="V169" i="72" s="1"/>
  <c r="L63" i="72"/>
  <c r="H156" i="68"/>
  <c r="I156" i="68" s="1"/>
  <c r="F156" i="68" s="1"/>
  <c r="G157" i="68" s="1"/>
  <c r="H158" i="71"/>
  <c r="I158" i="71" s="1"/>
  <c r="F158" i="71" s="1"/>
  <c r="G159" i="71" s="1"/>
  <c r="H156" i="70"/>
  <c r="I156" i="70" s="1"/>
  <c r="F156" i="70" s="1"/>
  <c r="G157" i="70" s="1"/>
  <c r="H87" i="72"/>
  <c r="I87" i="72" s="1"/>
  <c r="F87" i="72" s="1"/>
  <c r="N153" i="68"/>
  <c r="O153" i="68" s="1"/>
  <c r="B160" i="33"/>
  <c r="D160" i="33"/>
  <c r="C160" i="33"/>
  <c r="C159" i="14"/>
  <c r="B159" i="14"/>
  <c r="G66" i="69"/>
  <c r="A160" i="14"/>
  <c r="E159" i="14" a="1"/>
  <c r="E159" i="14" s="1"/>
  <c r="E160" i="33" a="1"/>
  <c r="E160" i="33" s="1"/>
  <c r="A161" i="33"/>
  <c r="U85" i="14" a="1"/>
  <c r="C161" i="33" a="1"/>
  <c r="H157" i="70" a="1"/>
  <c r="B160" i="14" a="1"/>
  <c r="B161" i="33" a="1"/>
  <c r="C160" i="14" a="1"/>
  <c r="D161" i="33" a="1"/>
  <c r="H158" i="73" a="1"/>
  <c r="H66" i="69" a="1"/>
  <c r="H157" i="68" a="1"/>
  <c r="H159" i="71" a="1"/>
  <c r="N64" i="73" l="1"/>
  <c r="K64" i="73" s="1"/>
  <c r="K67" i="69"/>
  <c r="H158" i="73"/>
  <c r="I158" i="73" s="1"/>
  <c r="F158" i="73" s="1"/>
  <c r="G159" i="73" s="1"/>
  <c r="M64" i="72"/>
  <c r="H157" i="68"/>
  <c r="I157" i="68" s="1"/>
  <c r="F157" i="68" s="1"/>
  <c r="G158" i="68" s="1"/>
  <c r="H157" i="70"/>
  <c r="I157" i="70" s="1"/>
  <c r="F157" i="70" s="1"/>
  <c r="G158" i="70" s="1"/>
  <c r="H159" i="71"/>
  <c r="I159" i="71" s="1"/>
  <c r="F159" i="71" s="1"/>
  <c r="G160" i="71" s="1"/>
  <c r="L153" i="68"/>
  <c r="M154" i="68" s="1"/>
  <c r="G88" i="72"/>
  <c r="C161" i="33"/>
  <c r="B161" i="33"/>
  <c r="D161" i="33"/>
  <c r="C160" i="14"/>
  <c r="B160" i="14"/>
  <c r="H66" i="69"/>
  <c r="U85" i="14"/>
  <c r="V85" i="14" s="1"/>
  <c r="S85" i="14" s="1"/>
  <c r="T86" i="14" s="1"/>
  <c r="S169" i="72"/>
  <c r="T170" i="72" s="1"/>
  <c r="A161" i="14"/>
  <c r="E160" i="14" a="1"/>
  <c r="E160" i="14" s="1"/>
  <c r="E161" i="33" a="1"/>
  <c r="E161" i="33" s="1"/>
  <c r="A162" i="33"/>
  <c r="C161" i="14" a="1"/>
  <c r="B162" i="33" a="1"/>
  <c r="D162" i="33" a="1"/>
  <c r="B161" i="14" a="1"/>
  <c r="H158" i="68" a="1"/>
  <c r="C162" i="33" a="1"/>
  <c r="H159" i="73" a="1"/>
  <c r="N64" i="72" a="1"/>
  <c r="H160" i="71" a="1"/>
  <c r="H88" i="72" a="1"/>
  <c r="H158" i="70" a="1"/>
  <c r="N154" i="68" a="1"/>
  <c r="L65" i="73" l="1"/>
  <c r="L68" i="69"/>
  <c r="H159" i="73"/>
  <c r="I159" i="73" s="1"/>
  <c r="F159" i="73" s="1"/>
  <c r="G160" i="73" s="1"/>
  <c r="N64" i="72"/>
  <c r="H160" i="71"/>
  <c r="I160" i="71" s="1"/>
  <c r="F160" i="71" s="1"/>
  <c r="G161" i="71" s="1"/>
  <c r="N154" i="68"/>
  <c r="O154" i="68" s="1"/>
  <c r="H158" i="70"/>
  <c r="I158" i="70" s="1"/>
  <c r="F158" i="70" s="1"/>
  <c r="G159" i="70" s="1"/>
  <c r="H158" i="68"/>
  <c r="I158" i="68" s="1"/>
  <c r="F158" i="68" s="1"/>
  <c r="G159" i="68" s="1"/>
  <c r="H88" i="72"/>
  <c r="I88" i="72" s="1"/>
  <c r="F88" i="72" s="1"/>
  <c r="D162" i="33"/>
  <c r="C162" i="33"/>
  <c r="B162" i="33"/>
  <c r="B161" i="14"/>
  <c r="C161" i="14"/>
  <c r="I66" i="69"/>
  <c r="F66" i="69" s="1"/>
  <c r="A162" i="14"/>
  <c r="E161" i="14" a="1"/>
  <c r="E161" i="14" s="1"/>
  <c r="E162" i="33" a="1"/>
  <c r="E162" i="33" s="1"/>
  <c r="A163" i="33"/>
  <c r="C163" i="33" a="1"/>
  <c r="M68" i="69" a="1"/>
  <c r="U170" i="72" a="1"/>
  <c r="C162" i="14" a="1"/>
  <c r="H160" i="73" a="1"/>
  <c r="B163" i="33" a="1"/>
  <c r="B162" i="14" a="1"/>
  <c r="M65" i="73" a="1"/>
  <c r="H159" i="68" a="1"/>
  <c r="H159" i="70" a="1"/>
  <c r="U86" i="14" a="1"/>
  <c r="D163" i="33" a="1"/>
  <c r="H161" i="71" a="1"/>
  <c r="M65" i="73" l="1"/>
  <c r="M68" i="69"/>
  <c r="N68" i="69" s="1"/>
  <c r="H160" i="73"/>
  <c r="I160" i="73" s="1"/>
  <c r="F160" i="73" s="1"/>
  <c r="G161" i="73" s="1"/>
  <c r="U170" i="72"/>
  <c r="V170" i="72" s="1"/>
  <c r="O64" i="72"/>
  <c r="H159" i="70"/>
  <c r="I159" i="70" s="1"/>
  <c r="F159" i="70" s="1"/>
  <c r="G160" i="70" s="1"/>
  <c r="H161" i="71"/>
  <c r="I161" i="71" s="1"/>
  <c r="F161" i="71" s="1"/>
  <c r="G162" i="71" s="1"/>
  <c r="H159" i="68"/>
  <c r="I159" i="68" s="1"/>
  <c r="F159" i="68" s="1"/>
  <c r="G160" i="68" s="1"/>
  <c r="L154" i="68"/>
  <c r="M155" i="68" s="1"/>
  <c r="G89" i="72"/>
  <c r="D163" i="33"/>
  <c r="C163" i="33"/>
  <c r="B163" i="33"/>
  <c r="C162" i="14"/>
  <c r="B162" i="14"/>
  <c r="U86" i="14"/>
  <c r="V86" i="14" s="1"/>
  <c r="S86" i="14" s="1"/>
  <c r="T87" i="14" s="1"/>
  <c r="G67" i="69"/>
  <c r="A163" i="14"/>
  <c r="E162" i="14" a="1"/>
  <c r="E162" i="14" s="1"/>
  <c r="E163" i="33" a="1"/>
  <c r="E163" i="33" s="1"/>
  <c r="A164" i="33"/>
  <c r="C163" i="14" a="1"/>
  <c r="H160" i="68" a="1"/>
  <c r="B164" i="33" a="1"/>
  <c r="H161" i="73" a="1"/>
  <c r="C164" i="33" a="1"/>
  <c r="B163" i="14" a="1"/>
  <c r="D164" i="33" a="1"/>
  <c r="H67" i="69" a="1"/>
  <c r="H160" i="70" a="1"/>
  <c r="N155" i="68" a="1"/>
  <c r="H162" i="71" a="1"/>
  <c r="H89" i="72" a="1"/>
  <c r="N65" i="73" l="1"/>
  <c r="K65" i="73" s="1"/>
  <c r="K68" i="69"/>
  <c r="H161" i="73"/>
  <c r="I161" i="73" s="1"/>
  <c r="F161" i="73" s="1"/>
  <c r="G162" i="73" s="1"/>
  <c r="L64" i="72"/>
  <c r="H160" i="68"/>
  <c r="I160" i="68" s="1"/>
  <c r="F160" i="68" s="1"/>
  <c r="G161" i="68" s="1"/>
  <c r="H162" i="71"/>
  <c r="I162" i="71" s="1"/>
  <c r="F162" i="71" s="1"/>
  <c r="G163" i="71" s="1"/>
  <c r="H89" i="72"/>
  <c r="I89" i="72" s="1"/>
  <c r="F89" i="72" s="1"/>
  <c r="H160" i="70"/>
  <c r="I160" i="70" s="1"/>
  <c r="F160" i="70" s="1"/>
  <c r="G161" i="70" s="1"/>
  <c r="N155" i="68"/>
  <c r="O155" i="68" s="1"/>
  <c r="B164" i="33"/>
  <c r="D164" i="33"/>
  <c r="C164" i="33"/>
  <c r="C163" i="14"/>
  <c r="B163" i="14"/>
  <c r="H67" i="69"/>
  <c r="S170" i="72"/>
  <c r="T171" i="72" s="1"/>
  <c r="H162" i="73" a="1"/>
  <c r="H163" i="71" a="1"/>
  <c r="U87" i="14" a="1"/>
  <c r="H161" i="68" a="1"/>
  <c r="H161" i="70" a="1"/>
  <c r="L66" i="73" l="1"/>
  <c r="L69" i="69"/>
  <c r="H162" i="73"/>
  <c r="I162" i="73" s="1"/>
  <c r="F162" i="73" s="1"/>
  <c r="G163" i="73" s="1"/>
  <c r="M65" i="72"/>
  <c r="H161" i="70"/>
  <c r="I161" i="70" s="1"/>
  <c r="F161" i="70" s="1"/>
  <c r="G162" i="70" s="1"/>
  <c r="H161" i="68"/>
  <c r="I161" i="68" s="1"/>
  <c r="F161" i="68" s="1"/>
  <c r="G162" i="68" s="1"/>
  <c r="H163" i="71"/>
  <c r="I163" i="71" s="1"/>
  <c r="F163" i="71" s="1"/>
  <c r="G164" i="71" s="1"/>
  <c r="L155" i="68"/>
  <c r="M156" i="68" s="1"/>
  <c r="G90" i="72"/>
  <c r="U87" i="14"/>
  <c r="V87" i="14" s="1"/>
  <c r="S87" i="14" s="1"/>
  <c r="T88" i="14" s="1"/>
  <c r="I67" i="69"/>
  <c r="F67" i="69" s="1"/>
  <c r="A164" i="14"/>
  <c r="E163" i="14" a="1"/>
  <c r="E163" i="14" s="1"/>
  <c r="E164" i="33" a="1"/>
  <c r="E164" i="33" s="1"/>
  <c r="A165" i="33"/>
  <c r="C165" i="33" a="1"/>
  <c r="D165" i="33" a="1"/>
  <c r="B164" i="14" a="1"/>
  <c r="U171" i="72" a="1"/>
  <c r="M66" i="73" a="1"/>
  <c r="B165" i="33" a="1"/>
  <c r="H163" i="73" a="1"/>
  <c r="M69" i="69" a="1"/>
  <c r="H162" i="70" a="1"/>
  <c r="C164" i="14" a="1"/>
  <c r="N65" i="72" a="1"/>
  <c r="H162" i="68" a="1"/>
  <c r="H164" i="71" a="1"/>
  <c r="N156" i="68" a="1"/>
  <c r="H90" i="72" a="1"/>
  <c r="M66" i="73" l="1"/>
  <c r="M69" i="69"/>
  <c r="N69" i="69" s="1"/>
  <c r="H163" i="73"/>
  <c r="I163" i="73" s="1"/>
  <c r="F163" i="73" s="1"/>
  <c r="G164" i="73" s="1"/>
  <c r="U171" i="72"/>
  <c r="V171" i="72" s="1"/>
  <c r="N65" i="72"/>
  <c r="N156" i="68"/>
  <c r="O156" i="68" s="1"/>
  <c r="H164" i="71"/>
  <c r="I164" i="71" s="1"/>
  <c r="F164" i="71" s="1"/>
  <c r="G165" i="71" s="1"/>
  <c r="H90" i="72"/>
  <c r="I90" i="72" s="1"/>
  <c r="F90" i="72" s="1"/>
  <c r="H162" i="68"/>
  <c r="I162" i="68" s="1"/>
  <c r="F162" i="68" s="1"/>
  <c r="G163" i="68" s="1"/>
  <c r="H162" i="70"/>
  <c r="I162" i="70" s="1"/>
  <c r="F162" i="70" s="1"/>
  <c r="G163" i="70" s="1"/>
  <c r="C165" i="33"/>
  <c r="B165" i="33"/>
  <c r="D165" i="33"/>
  <c r="C164" i="14"/>
  <c r="B164" i="14"/>
  <c r="G68" i="69"/>
  <c r="A165" i="14"/>
  <c r="E164" i="14" a="1"/>
  <c r="E164" i="14" s="1"/>
  <c r="E165" i="33" a="1"/>
  <c r="E165" i="33" s="1"/>
  <c r="A166" i="33"/>
  <c r="C166" i="33" a="1"/>
  <c r="B166" i="33" a="1"/>
  <c r="D166" i="33" a="1"/>
  <c r="C165" i="14" a="1"/>
  <c r="H164" i="73" a="1"/>
  <c r="B165" i="14" a="1"/>
  <c r="U88" i="14" a="1"/>
  <c r="H68" i="69" a="1"/>
  <c r="H165" i="71" a="1"/>
  <c r="H163" i="68" a="1"/>
  <c r="H163" i="70" a="1"/>
  <c r="N66" i="73" l="1"/>
  <c r="K66" i="73" s="1"/>
  <c r="K69" i="69"/>
  <c r="H164" i="73"/>
  <c r="I164" i="73" s="1"/>
  <c r="F164" i="73" s="1"/>
  <c r="G165" i="73" s="1"/>
  <c r="O65" i="72"/>
  <c r="H163" i="70"/>
  <c r="I163" i="70" s="1"/>
  <c r="F163" i="70" s="1"/>
  <c r="G164" i="70" s="1"/>
  <c r="H163" i="68"/>
  <c r="I163" i="68" s="1"/>
  <c r="F163" i="68" s="1"/>
  <c r="G164" i="68" s="1"/>
  <c r="H165" i="71"/>
  <c r="I165" i="71" s="1"/>
  <c r="F165" i="71" s="1"/>
  <c r="G166" i="71" s="1"/>
  <c r="L156" i="68"/>
  <c r="M157" i="68" s="1"/>
  <c r="G91" i="72"/>
  <c r="D166" i="33"/>
  <c r="C166" i="33"/>
  <c r="B166" i="33"/>
  <c r="C165" i="14"/>
  <c r="B165" i="14"/>
  <c r="H68" i="69"/>
  <c r="U88" i="14"/>
  <c r="V88" i="14" s="1"/>
  <c r="S88" i="14" s="1"/>
  <c r="T89" i="14" s="1"/>
  <c r="S171" i="72"/>
  <c r="T172" i="72" s="1"/>
  <c r="A166" i="14"/>
  <c r="E165" i="14" a="1"/>
  <c r="E165" i="14" s="1"/>
  <c r="E166" i="33" a="1"/>
  <c r="E166" i="33" s="1"/>
  <c r="A167" i="33"/>
  <c r="B167" i="33" a="1"/>
  <c r="C167" i="33" a="1"/>
  <c r="H165" i="73" a="1"/>
  <c r="H166" i="71" a="1"/>
  <c r="B166" i="14" a="1"/>
  <c r="C166" i="14" a="1"/>
  <c r="D167" i="33" a="1"/>
  <c r="H164" i="70" a="1"/>
  <c r="H164" i="68" a="1"/>
  <c r="N157" i="68" a="1"/>
  <c r="H91" i="72" a="1"/>
  <c r="L67" i="73" l="1"/>
  <c r="L70" i="69"/>
  <c r="H165" i="73"/>
  <c r="I165" i="73" s="1"/>
  <c r="F165" i="73" s="1"/>
  <c r="G166" i="73" s="1"/>
  <c r="L65" i="72"/>
  <c r="H164" i="70"/>
  <c r="I164" i="70" s="1"/>
  <c r="F164" i="70" s="1"/>
  <c r="G165" i="70" s="1"/>
  <c r="H166" i="71"/>
  <c r="I166" i="71" s="1"/>
  <c r="F166" i="71" s="1"/>
  <c r="G167" i="71" s="1"/>
  <c r="H91" i="72"/>
  <c r="I91" i="72" s="1"/>
  <c r="F91" i="72" s="1"/>
  <c r="H164" i="68"/>
  <c r="I164" i="68" s="1"/>
  <c r="F164" i="68" s="1"/>
  <c r="G165" i="68" s="1"/>
  <c r="N157" i="68"/>
  <c r="O157" i="68" s="1"/>
  <c r="D167" i="33"/>
  <c r="B167" i="33"/>
  <c r="C167" i="33"/>
  <c r="C166" i="14"/>
  <c r="B166" i="14"/>
  <c r="I68" i="69"/>
  <c r="F68" i="69" s="1"/>
  <c r="A167" i="14"/>
  <c r="E166" i="14" a="1"/>
  <c r="E166" i="14" s="1"/>
  <c r="E167" i="33" a="1"/>
  <c r="E167" i="33" s="1"/>
  <c r="A168" i="33"/>
  <c r="U172" i="72" a="1"/>
  <c r="B168" i="33" a="1"/>
  <c r="U89" i="14" a="1"/>
  <c r="D168" i="33" a="1"/>
  <c r="H167" i="71" a="1"/>
  <c r="C168" i="33" a="1"/>
  <c r="H166" i="73" a="1"/>
  <c r="B167" i="14" a="1"/>
  <c r="C167" i="14" a="1"/>
  <c r="M67" i="73" a="1"/>
  <c r="M70" i="69" a="1"/>
  <c r="H165" i="68" a="1"/>
  <c r="H165" i="70" a="1"/>
  <c r="M67" i="73" l="1"/>
  <c r="M70" i="69"/>
  <c r="N70" i="69" s="1"/>
  <c r="H166" i="73"/>
  <c r="I166" i="73" s="1"/>
  <c r="F166" i="73" s="1"/>
  <c r="G167" i="73" s="1"/>
  <c r="U172" i="72"/>
  <c r="V172" i="72" s="1"/>
  <c r="M66" i="72"/>
  <c r="H165" i="68"/>
  <c r="I165" i="68" s="1"/>
  <c r="F165" i="68" s="1"/>
  <c r="G166" i="68" s="1"/>
  <c r="H165" i="70"/>
  <c r="I165" i="70" s="1"/>
  <c r="F165" i="70" s="1"/>
  <c r="G166" i="70" s="1"/>
  <c r="H167" i="71"/>
  <c r="I167" i="71" s="1"/>
  <c r="F167" i="71" s="1"/>
  <c r="G168" i="71" s="1"/>
  <c r="L157" i="68"/>
  <c r="M158" i="68" s="1"/>
  <c r="G92" i="72"/>
  <c r="B168" i="33"/>
  <c r="C168" i="33"/>
  <c r="D168" i="33"/>
  <c r="C167" i="14"/>
  <c r="B167" i="14"/>
  <c r="U89" i="14"/>
  <c r="V89" i="14" s="1"/>
  <c r="S89" i="14" s="1"/>
  <c r="T90" i="14" s="1"/>
  <c r="G69" i="69"/>
  <c r="A168" i="14"/>
  <c r="E167" i="14" a="1"/>
  <c r="E167" i="14" s="1"/>
  <c r="E168" i="33" a="1"/>
  <c r="E168" i="33" s="1"/>
  <c r="A169" i="33"/>
  <c r="C168" i="14" a="1"/>
  <c r="D169" i="33" a="1"/>
  <c r="B169" i="33" a="1"/>
  <c r="H69" i="69" a="1"/>
  <c r="H166" i="70" a="1"/>
  <c r="N158" i="68" a="1"/>
  <c r="C169" i="33" a="1"/>
  <c r="H167" i="73" a="1"/>
  <c r="H168" i="71" a="1"/>
  <c r="B168" i="14" a="1"/>
  <c r="N66" i="72" a="1"/>
  <c r="H166" i="68" a="1"/>
  <c r="H92" i="72" a="1"/>
  <c r="N67" i="73" l="1"/>
  <c r="K67" i="73" s="1"/>
  <c r="K70" i="69"/>
  <c r="H167" i="73"/>
  <c r="I167" i="73" s="1"/>
  <c r="F167" i="73" s="1"/>
  <c r="G168" i="73" s="1"/>
  <c r="N66" i="72"/>
  <c r="H166" i="68"/>
  <c r="I166" i="68" s="1"/>
  <c r="F166" i="68" s="1"/>
  <c r="G167" i="68" s="1"/>
  <c r="H92" i="72"/>
  <c r="I92" i="72" s="1"/>
  <c r="F92" i="72" s="1"/>
  <c r="N158" i="68"/>
  <c r="O158" i="68" s="1"/>
  <c r="H168" i="71"/>
  <c r="I168" i="71" s="1"/>
  <c r="F168" i="71" s="1"/>
  <c r="G169" i="71" s="1"/>
  <c r="H166" i="70"/>
  <c r="I166" i="70" s="1"/>
  <c r="F166" i="70" s="1"/>
  <c r="G167" i="70" s="1"/>
  <c r="D169" i="33"/>
  <c r="C169" i="33"/>
  <c r="B169" i="33"/>
  <c r="B168" i="14"/>
  <c r="C168" i="14"/>
  <c r="H69" i="69"/>
  <c r="S172" i="72"/>
  <c r="T173" i="72" s="1"/>
  <c r="A169" i="14"/>
  <c r="E168" i="14" a="1"/>
  <c r="E168" i="14" s="1"/>
  <c r="E169" i="33" a="1"/>
  <c r="E169" i="33" s="1"/>
  <c r="A170" i="33"/>
  <c r="C169" i="14" a="1"/>
  <c r="B169" i="14" a="1"/>
  <c r="D170" i="33" a="1"/>
  <c r="U90" i="14" a="1"/>
  <c r="C170" i="33" a="1"/>
  <c r="B170" i="33" a="1"/>
  <c r="H168" i="73" a="1"/>
  <c r="H167" i="70" a="1"/>
  <c r="H167" i="68" a="1"/>
  <c r="H169" i="71" a="1"/>
  <c r="L68" i="73" l="1"/>
  <c r="L71" i="69"/>
  <c r="H168" i="73"/>
  <c r="I168" i="73" s="1"/>
  <c r="F168" i="73" s="1"/>
  <c r="G169" i="73" s="1"/>
  <c r="O66" i="72"/>
  <c r="H167" i="70"/>
  <c r="I167" i="70" s="1"/>
  <c r="F167" i="70" s="1"/>
  <c r="G168" i="70" s="1"/>
  <c r="H167" i="68"/>
  <c r="I167" i="68" s="1"/>
  <c r="F167" i="68" s="1"/>
  <c r="G168" i="68" s="1"/>
  <c r="H169" i="71"/>
  <c r="I169" i="71" s="1"/>
  <c r="F169" i="71" s="1"/>
  <c r="G93" i="72"/>
  <c r="L158" i="68"/>
  <c r="M159" i="68" s="1"/>
  <c r="D170" i="33"/>
  <c r="B170" i="33"/>
  <c r="C170" i="33"/>
  <c r="B169" i="14"/>
  <c r="C169" i="14"/>
  <c r="U90" i="14"/>
  <c r="V90" i="14" s="1"/>
  <c r="S90" i="14" s="1"/>
  <c r="T91" i="14" s="1"/>
  <c r="I69" i="69"/>
  <c r="F69" i="69" s="1"/>
  <c r="A170" i="14"/>
  <c r="E169" i="14" a="1"/>
  <c r="E169" i="14" s="1"/>
  <c r="E170" i="33" a="1"/>
  <c r="E170" i="33" s="1"/>
  <c r="A171" i="33"/>
  <c r="M68" i="73" a="1"/>
  <c r="B170" i="14" a="1"/>
  <c r="U173" i="72" a="1"/>
  <c r="C171" i="33" a="1"/>
  <c r="D171" i="33" a="1"/>
  <c r="M71" i="69" a="1"/>
  <c r="B171" i="33" a="1"/>
  <c r="H169" i="73" a="1"/>
  <c r="H168" i="68" a="1"/>
  <c r="N159" i="68" a="1"/>
  <c r="H168" i="70" a="1"/>
  <c r="H93" i="72" a="1"/>
  <c r="M68" i="73" l="1"/>
  <c r="M71" i="69"/>
  <c r="N71" i="69" s="1"/>
  <c r="H169" i="73"/>
  <c r="I169" i="73" s="1"/>
  <c r="F169" i="73" s="1"/>
  <c r="U173" i="72"/>
  <c r="V173" i="72" s="1"/>
  <c r="L66" i="72"/>
  <c r="H168" i="68"/>
  <c r="I168" i="68" s="1"/>
  <c r="F168" i="68" s="1"/>
  <c r="G169" i="68" s="1"/>
  <c r="H168" i="70"/>
  <c r="I168" i="70" s="1"/>
  <c r="F168" i="70" s="1"/>
  <c r="G169" i="70" s="1"/>
  <c r="H93" i="72"/>
  <c r="I93" i="72" s="1"/>
  <c r="F93" i="72" s="1"/>
  <c r="N159" i="68"/>
  <c r="O159" i="68" s="1"/>
  <c r="G14" i="73" a="1"/>
  <c r="G14" i="73" s="1"/>
  <c r="D171" i="33"/>
  <c r="C171" i="33"/>
  <c r="B171" i="33"/>
  <c r="B170" i="14"/>
  <c r="G70" i="69"/>
  <c r="A171" i="14"/>
  <c r="E170" i="14" a="1"/>
  <c r="E170" i="14" s="1"/>
  <c r="E171" i="33" a="1"/>
  <c r="E171" i="33" s="1"/>
  <c r="A172" i="33"/>
  <c r="B172" i="33" a="1"/>
  <c r="H70" i="69" a="1"/>
  <c r="C171" i="14" a="1"/>
  <c r="B171" i="14" a="1"/>
  <c r="C172" i="33" a="1"/>
  <c r="U91" i="14" a="1"/>
  <c r="D172" i="33" a="1"/>
  <c r="D171" i="14" a="1"/>
  <c r="H169" i="68" a="1"/>
  <c r="H169" i="70" a="1"/>
  <c r="N68" i="73" l="1"/>
  <c r="K68" i="73" s="1"/>
  <c r="K71" i="69"/>
  <c r="S39" i="27"/>
  <c r="T39" i="27" s="1"/>
  <c r="M67" i="72"/>
  <c r="H169" i="68"/>
  <c r="I169" i="68" s="1"/>
  <c r="F169" i="68" s="1"/>
  <c r="G170" i="68" s="1"/>
  <c r="H169" i="70"/>
  <c r="I169" i="70" s="1"/>
  <c r="F169" i="70" s="1"/>
  <c r="G170" i="70" s="1"/>
  <c r="L159" i="68"/>
  <c r="M160" i="68" s="1"/>
  <c r="G94" i="72"/>
  <c r="C172" i="33"/>
  <c r="B172" i="33"/>
  <c r="D172" i="33"/>
  <c r="B171" i="14"/>
  <c r="D171" i="14"/>
  <c r="C171" i="14"/>
  <c r="H70" i="69"/>
  <c r="U91" i="14"/>
  <c r="V91" i="14" s="1"/>
  <c r="S91" i="14" s="1"/>
  <c r="T92" i="14" s="1"/>
  <c r="S173" i="72"/>
  <c r="T174" i="72" s="1"/>
  <c r="A172" i="14"/>
  <c r="E171" i="14" a="1"/>
  <c r="E171" i="14" s="1"/>
  <c r="E172" i="33" a="1"/>
  <c r="E172" i="33" s="1"/>
  <c r="A173" i="33"/>
  <c r="B173" i="33" a="1"/>
  <c r="B172" i="14" a="1"/>
  <c r="C173" i="33" a="1"/>
  <c r="D173" i="33" a="1"/>
  <c r="N67" i="72" a="1"/>
  <c r="D172" i="14" a="1"/>
  <c r="C172" i="14" a="1"/>
  <c r="H170" i="68" a="1"/>
  <c r="N160" i="68" a="1"/>
  <c r="H94" i="72" a="1"/>
  <c r="H170" i="70" a="1"/>
  <c r="L69" i="73" l="1"/>
  <c r="L72" i="69"/>
  <c r="N67" i="72"/>
  <c r="N160" i="68"/>
  <c r="O160" i="68" s="1"/>
  <c r="H170" i="70"/>
  <c r="I170" i="70" s="1"/>
  <c r="F170" i="70" s="1"/>
  <c r="G171" i="70" s="1"/>
  <c r="H94" i="72"/>
  <c r="I94" i="72" s="1"/>
  <c r="F94" i="72" s="1"/>
  <c r="H170" i="68"/>
  <c r="I170" i="68" s="1"/>
  <c r="F170" i="68" s="1"/>
  <c r="G171" i="68" s="1"/>
  <c r="B173" i="33"/>
  <c r="D173" i="33"/>
  <c r="C173" i="33"/>
  <c r="C172" i="14"/>
  <c r="D172" i="14"/>
  <c r="B172" i="14"/>
  <c r="I70" i="69"/>
  <c r="F70" i="69" s="1"/>
  <c r="A173" i="14"/>
  <c r="E172" i="14" a="1"/>
  <c r="E172" i="14" s="1"/>
  <c r="E173" i="33" a="1"/>
  <c r="E173" i="33" s="1"/>
  <c r="A174" i="33"/>
  <c r="K173" i="14" a="1"/>
  <c r="U174" i="72" a="1"/>
  <c r="C174" i="33" a="1"/>
  <c r="D173" i="14" a="1"/>
  <c r="B174" i="33" a="1"/>
  <c r="M69" i="73" a="1"/>
  <c r="D174" i="33" a="1"/>
  <c r="H171" i="70" a="1"/>
  <c r="U92" i="14" a="1"/>
  <c r="C173" i="14" a="1"/>
  <c r="B173" i="14" a="1"/>
  <c r="M72" i="69" a="1"/>
  <c r="H171" i="68" a="1"/>
  <c r="M69" i="73" l="1"/>
  <c r="M72" i="69"/>
  <c r="N72" i="69" s="1"/>
  <c r="U174" i="72"/>
  <c r="V174" i="72" s="1"/>
  <c r="O67" i="72"/>
  <c r="H171" i="68"/>
  <c r="I171" i="68" s="1"/>
  <c r="F171" i="68" s="1"/>
  <c r="G172" i="68" s="1"/>
  <c r="H171" i="70"/>
  <c r="I171" i="70" s="1"/>
  <c r="F171" i="70" s="1"/>
  <c r="G172" i="70" s="1"/>
  <c r="L160" i="68"/>
  <c r="M161" i="68" s="1"/>
  <c r="G95" i="72"/>
  <c r="K173" i="14"/>
  <c r="B174" i="33"/>
  <c r="C174" i="33"/>
  <c r="D174" i="33"/>
  <c r="C173" i="14"/>
  <c r="B173" i="14"/>
  <c r="D173" i="14"/>
  <c r="U92" i="14"/>
  <c r="V92" i="14" s="1"/>
  <c r="S92" i="14" s="1"/>
  <c r="T93" i="14" s="1"/>
  <c r="G71" i="69"/>
  <c r="A174" i="14"/>
  <c r="E173" i="14" a="1"/>
  <c r="E173" i="14" s="1"/>
  <c r="E174" i="33" a="1"/>
  <c r="E174" i="33" s="1"/>
  <c r="A175" i="33"/>
  <c r="K174" i="14" a="1"/>
  <c r="B175" i="33" a="1"/>
  <c r="B174" i="14" a="1"/>
  <c r="C174" i="14" a="1"/>
  <c r="D175" i="33" a="1"/>
  <c r="D174" i="14" a="1"/>
  <c r="H71" i="69" a="1"/>
  <c r="C175" i="33" a="1"/>
  <c r="H172" i="70" a="1"/>
  <c r="H172" i="68" a="1"/>
  <c r="N161" i="68" a="1"/>
  <c r="H95" i="72" a="1"/>
  <c r="N69" i="73" l="1"/>
  <c r="K69" i="73" s="1"/>
  <c r="K72" i="69"/>
  <c r="L67" i="72"/>
  <c r="H172" i="70"/>
  <c r="I172" i="70" s="1"/>
  <c r="F172" i="70" s="1"/>
  <c r="G173" i="70" s="1"/>
  <c r="N161" i="68"/>
  <c r="O161" i="68" s="1"/>
  <c r="H95" i="72"/>
  <c r="I95" i="72" s="1"/>
  <c r="F95" i="72" s="1"/>
  <c r="H172" i="68"/>
  <c r="I172" i="68" s="1"/>
  <c r="F172" i="68" s="1"/>
  <c r="G173" i="68" s="1"/>
  <c r="K174" i="14"/>
  <c r="C175" i="33"/>
  <c r="B175" i="33"/>
  <c r="D175" i="33"/>
  <c r="D174" i="14"/>
  <c r="B174" i="14"/>
  <c r="C174" i="14"/>
  <c r="H71" i="69"/>
  <c r="S174" i="72"/>
  <c r="T175" i="72" s="1"/>
  <c r="A175" i="14"/>
  <c r="E174" i="14" a="1"/>
  <c r="E174" i="14" s="1"/>
  <c r="E175" i="33" a="1"/>
  <c r="E175" i="33" s="1"/>
  <c r="A176" i="33"/>
  <c r="K175" i="14" a="1"/>
  <c r="D175" i="14" a="1"/>
  <c r="U93" i="14" a="1"/>
  <c r="B175" i="14" a="1"/>
  <c r="B176" i="33" a="1"/>
  <c r="C176" i="33" a="1"/>
  <c r="C175" i="14" a="1"/>
  <c r="D176" i="33" a="1"/>
  <c r="H173" i="70" a="1"/>
  <c r="H173" i="68" a="1"/>
  <c r="L70" i="73" l="1"/>
  <c r="L73" i="69"/>
  <c r="M68" i="72"/>
  <c r="H173" i="70"/>
  <c r="I173" i="70" s="1"/>
  <c r="F173" i="70" s="1"/>
  <c r="G174" i="70" s="1"/>
  <c r="H173" i="68"/>
  <c r="I173" i="68" s="1"/>
  <c r="F173" i="68" s="1"/>
  <c r="G174" i="68" s="1"/>
  <c r="G96" i="72"/>
  <c r="L161" i="68"/>
  <c r="M162" i="68" s="1"/>
  <c r="K175" i="14"/>
  <c r="C176" i="33"/>
  <c r="D176" i="33"/>
  <c r="B176" i="33"/>
  <c r="B175" i="14"/>
  <c r="D175" i="14"/>
  <c r="C175" i="14"/>
  <c r="U93" i="14"/>
  <c r="V93" i="14" s="1"/>
  <c r="S93" i="14" s="1"/>
  <c r="T94" i="14" s="1"/>
  <c r="I71" i="69"/>
  <c r="F71" i="69" s="1"/>
  <c r="A176" i="14"/>
  <c r="E175" i="14" a="1"/>
  <c r="E175" i="14" s="1"/>
  <c r="E176" i="33" a="1"/>
  <c r="E176" i="33" s="1"/>
  <c r="A177" i="33"/>
  <c r="K176" i="14" a="1"/>
  <c r="M70" i="73" a="1"/>
  <c r="M73" i="69" a="1"/>
  <c r="H174" i="70" a="1"/>
  <c r="C177" i="33" a="1"/>
  <c r="N68" i="72" a="1"/>
  <c r="D177" i="33" a="1"/>
  <c r="B177" i="33" a="1"/>
  <c r="D176" i="14" a="1"/>
  <c r="U175" i="72" a="1"/>
  <c r="H96" i="72" a="1"/>
  <c r="B176" i="14" a="1"/>
  <c r="H174" i="68" a="1"/>
  <c r="C176" i="14" a="1"/>
  <c r="N162" i="68" a="1"/>
  <c r="M70" i="73" l="1"/>
  <c r="M73" i="69"/>
  <c r="N73" i="69" s="1"/>
  <c r="U175" i="72"/>
  <c r="V175" i="72" s="1"/>
  <c r="N68" i="72"/>
  <c r="N162" i="68"/>
  <c r="O162" i="68" s="1"/>
  <c r="H174" i="68"/>
  <c r="I174" i="68" s="1"/>
  <c r="F174" i="68" s="1"/>
  <c r="G175" i="68" s="1"/>
  <c r="H174" i="70"/>
  <c r="I174" i="70" s="1"/>
  <c r="F174" i="70" s="1"/>
  <c r="G175" i="70" s="1"/>
  <c r="H96" i="72"/>
  <c r="I96" i="72" s="1"/>
  <c r="F96" i="72" s="1"/>
  <c r="K176" i="14"/>
  <c r="C177" i="33"/>
  <c r="D177" i="33"/>
  <c r="B177" i="33"/>
  <c r="B176" i="14"/>
  <c r="C176" i="14"/>
  <c r="D176" i="14"/>
  <c r="G72" i="69"/>
  <c r="H175" i="70" a="1"/>
  <c r="U94" i="14" a="1"/>
  <c r="H175" i="68" a="1"/>
  <c r="H72" i="69" a="1"/>
  <c r="N70" i="73" l="1"/>
  <c r="K70" i="73" s="1"/>
  <c r="K73" i="69"/>
  <c r="O68" i="72"/>
  <c r="H175" i="68"/>
  <c r="I175" i="68" s="1"/>
  <c r="F175" i="68" s="1"/>
  <c r="G176" i="68" s="1"/>
  <c r="H175" i="70"/>
  <c r="I175" i="70" s="1"/>
  <c r="F175" i="70" s="1"/>
  <c r="G176" i="70" s="1"/>
  <c r="L162" i="68"/>
  <c r="M163" i="68" s="1"/>
  <c r="G97" i="72"/>
  <c r="H72" i="69"/>
  <c r="U94" i="14"/>
  <c r="V94" i="14" s="1"/>
  <c r="S94" i="14" s="1"/>
  <c r="T95" i="14" s="1"/>
  <c r="S175" i="72"/>
  <c r="T176" i="72" s="1"/>
  <c r="A177" i="14"/>
  <c r="E176" i="14" a="1"/>
  <c r="E176" i="14" s="1"/>
  <c r="E177" i="33" a="1"/>
  <c r="E177" i="33" s="1"/>
  <c r="A178" i="33"/>
  <c r="C177" i="14" a="1"/>
  <c r="D177" i="14" a="1"/>
  <c r="B178" i="33" a="1"/>
  <c r="C178" i="33" a="1"/>
  <c r="H176" i="68" a="1"/>
  <c r="D178" i="33" a="1"/>
  <c r="B177" i="14" a="1"/>
  <c r="K177" i="14" a="1"/>
  <c r="H176" i="70" a="1"/>
  <c r="N163" i="68" a="1"/>
  <c r="H97" i="72" a="1"/>
  <c r="L71" i="73" l="1"/>
  <c r="L74" i="69"/>
  <c r="L68" i="72"/>
  <c r="H97" i="72"/>
  <c r="I97" i="72" s="1"/>
  <c r="F97" i="72" s="1"/>
  <c r="N163" i="68"/>
  <c r="O163" i="68" s="1"/>
  <c r="H176" i="68"/>
  <c r="I176" i="68" s="1"/>
  <c r="F176" i="68" s="1"/>
  <c r="G177" i="68" s="1"/>
  <c r="H176" i="70"/>
  <c r="I176" i="70" s="1"/>
  <c r="F176" i="70" s="1"/>
  <c r="G177" i="70" s="1"/>
  <c r="K177" i="14"/>
  <c r="C178" i="33"/>
  <c r="D178" i="33"/>
  <c r="B178" i="33"/>
  <c r="C177" i="14"/>
  <c r="D177" i="14"/>
  <c r="B177" i="14"/>
  <c r="I72" i="69"/>
  <c r="F72" i="69" s="1"/>
  <c r="A178" i="14"/>
  <c r="E177" i="14" a="1"/>
  <c r="E177" i="14" s="1"/>
  <c r="E178" i="33" a="1"/>
  <c r="E178" i="33" s="1"/>
  <c r="A179" i="33"/>
  <c r="K178" i="14" a="1"/>
  <c r="U95" i="14" a="1"/>
  <c r="U176" i="72" a="1"/>
  <c r="C178" i="14" a="1"/>
  <c r="C179" i="33" a="1"/>
  <c r="M74" i="69" a="1"/>
  <c r="D179" i="33" a="1"/>
  <c r="B179" i="33" a="1"/>
  <c r="D178" i="14" a="1"/>
  <c r="B178" i="14" a="1"/>
  <c r="M71" i="73" a="1"/>
  <c r="H177" i="70" a="1"/>
  <c r="H177" i="68" a="1"/>
  <c r="M71" i="73" l="1"/>
  <c r="M74" i="69"/>
  <c r="N74" i="69" s="1"/>
  <c r="U176" i="72"/>
  <c r="V176" i="72" s="1"/>
  <c r="M69" i="72"/>
  <c r="H177" i="68"/>
  <c r="I177" i="68" s="1"/>
  <c r="F177" i="68" s="1"/>
  <c r="G178" i="68" s="1"/>
  <c r="H177" i="70"/>
  <c r="I177" i="70" s="1"/>
  <c r="F177" i="70" s="1"/>
  <c r="G178" i="70" s="1"/>
  <c r="G98" i="72"/>
  <c r="L163" i="68"/>
  <c r="M164" i="68" s="1"/>
  <c r="K178" i="14"/>
  <c r="C179" i="33"/>
  <c r="D179" i="33"/>
  <c r="B179" i="33"/>
  <c r="D178" i="14"/>
  <c r="B178" i="14"/>
  <c r="C178" i="14"/>
  <c r="U95" i="14"/>
  <c r="V95" i="14" s="1"/>
  <c r="S95" i="14" s="1"/>
  <c r="T96" i="14" s="1"/>
  <c r="G73" i="69"/>
  <c r="A179" i="14"/>
  <c r="E178" i="14" a="1"/>
  <c r="E178" i="14" s="1"/>
  <c r="E179" i="33" a="1"/>
  <c r="E179" i="33" s="1"/>
  <c r="A180" i="33"/>
  <c r="D179" i="14" a="1"/>
  <c r="C180" i="33" a="1"/>
  <c r="B180" i="33" a="1"/>
  <c r="D180" i="33" a="1"/>
  <c r="H73" i="69" a="1"/>
  <c r="C179" i="14" a="1"/>
  <c r="N164" i="68" a="1"/>
  <c r="H178" i="70" a="1"/>
  <c r="B179" i="14" a="1"/>
  <c r="K179" i="14" a="1"/>
  <c r="H98" i="72" a="1"/>
  <c r="N69" i="72" a="1"/>
  <c r="H178" i="68" a="1"/>
  <c r="N71" i="73" l="1"/>
  <c r="K71" i="73" s="1"/>
  <c r="K74" i="69"/>
  <c r="N69" i="72"/>
  <c r="H98" i="72"/>
  <c r="I98" i="72" s="1"/>
  <c r="F98" i="72" s="1"/>
  <c r="H178" i="70"/>
  <c r="I178" i="70" s="1"/>
  <c r="F178" i="70" s="1"/>
  <c r="G179" i="70" s="1"/>
  <c r="H178" i="68"/>
  <c r="I178" i="68" s="1"/>
  <c r="F178" i="68" s="1"/>
  <c r="G179" i="68" s="1"/>
  <c r="N164" i="68"/>
  <c r="O164" i="68" s="1"/>
  <c r="K179" i="14"/>
  <c r="D180" i="33"/>
  <c r="B180" i="33"/>
  <c r="C180" i="33"/>
  <c r="B179" i="14"/>
  <c r="C179" i="14"/>
  <c r="D179" i="14"/>
  <c r="H73" i="69"/>
  <c r="S176" i="72"/>
  <c r="T177" i="72" s="1"/>
  <c r="A180" i="14"/>
  <c r="E179" i="14" a="1"/>
  <c r="E179" i="14" s="1"/>
  <c r="E180" i="33" a="1"/>
  <c r="E180" i="33" s="1"/>
  <c r="A181" i="33"/>
  <c r="D181" i="33" a="1"/>
  <c r="U96" i="14" a="1"/>
  <c r="D180" i="14" a="1"/>
  <c r="C180" i="14" a="1"/>
  <c r="K180" i="14" a="1"/>
  <c r="B180" i="14" a="1"/>
  <c r="B181" i="33" a="1"/>
  <c r="C181" i="33" a="1"/>
  <c r="H179" i="70" a="1"/>
  <c r="H179" i="68" a="1"/>
  <c r="L72" i="73" l="1"/>
  <c r="L75" i="69"/>
  <c r="O69" i="72"/>
  <c r="H179" i="68"/>
  <c r="I179" i="68" s="1"/>
  <c r="F179" i="68" s="1"/>
  <c r="G180" i="68" s="1"/>
  <c r="H179" i="70"/>
  <c r="I179" i="70" s="1"/>
  <c r="F179" i="70" s="1"/>
  <c r="G180" i="70" s="1"/>
  <c r="G99" i="72"/>
  <c r="L164" i="68"/>
  <c r="M165" i="68" s="1"/>
  <c r="K180" i="14"/>
  <c r="B181" i="33"/>
  <c r="D181" i="33"/>
  <c r="C181" i="33"/>
  <c r="B180" i="14"/>
  <c r="D180" i="14"/>
  <c r="C180" i="14"/>
  <c r="U96" i="14"/>
  <c r="V96" i="14" s="1"/>
  <c r="S96" i="14" s="1"/>
  <c r="T97" i="14" s="1"/>
  <c r="I73" i="69"/>
  <c r="F73" i="69" s="1"/>
  <c r="A181" i="14"/>
  <c r="E180" i="14" a="1"/>
  <c r="E180" i="14" s="1"/>
  <c r="E181" i="33" a="1"/>
  <c r="E181" i="33" s="1"/>
  <c r="A182" i="33"/>
  <c r="M72" i="73" a="1"/>
  <c r="B182" i="33" a="1"/>
  <c r="D182" i="33" a="1"/>
  <c r="K181" i="14" a="1"/>
  <c r="C182" i="33" a="1"/>
  <c r="U177" i="72" a="1"/>
  <c r="B181" i="14" a="1"/>
  <c r="H180" i="68" a="1"/>
  <c r="C181" i="14" a="1"/>
  <c r="M75" i="69" a="1"/>
  <c r="D181" i="14" a="1"/>
  <c r="H180" i="70" a="1"/>
  <c r="H99" i="72" a="1"/>
  <c r="N165" i="68" a="1"/>
  <c r="M72" i="73" l="1"/>
  <c r="M75" i="69"/>
  <c r="N75" i="69" s="1"/>
  <c r="U177" i="72"/>
  <c r="V177" i="72" s="1"/>
  <c r="L69" i="72"/>
  <c r="H180" i="68"/>
  <c r="I180" i="68" s="1"/>
  <c r="F180" i="68" s="1"/>
  <c r="G181" i="68" s="1"/>
  <c r="H99" i="72"/>
  <c r="I99" i="72" s="1"/>
  <c r="F99" i="72" s="1"/>
  <c r="N165" i="68"/>
  <c r="O165" i="68" s="1"/>
  <c r="H180" i="70"/>
  <c r="I180" i="70" s="1"/>
  <c r="F180" i="70" s="1"/>
  <c r="G181" i="70" s="1"/>
  <c r="K181" i="14"/>
  <c r="C182" i="33"/>
  <c r="B182" i="33"/>
  <c r="D182" i="33"/>
  <c r="B181" i="14"/>
  <c r="D181" i="14"/>
  <c r="C181" i="14"/>
  <c r="G74" i="69"/>
  <c r="A182" i="14"/>
  <c r="E181" i="14" a="1"/>
  <c r="E181" i="14" s="1"/>
  <c r="E182" i="33" a="1"/>
  <c r="E182" i="33" s="1"/>
  <c r="A183" i="33"/>
  <c r="K182" i="14" a="1"/>
  <c r="D182" i="14" a="1"/>
  <c r="B183" i="33" a="1"/>
  <c r="B182" i="14" a="1"/>
  <c r="H74" i="69" a="1"/>
  <c r="U97" i="14" a="1"/>
  <c r="C183" i="33" a="1"/>
  <c r="D183" i="33" a="1"/>
  <c r="H181" i="68" a="1"/>
  <c r="C182" i="14" a="1"/>
  <c r="H181" i="70" a="1"/>
  <c r="N72" i="73" l="1"/>
  <c r="K72" i="73" s="1"/>
  <c r="K75" i="69"/>
  <c r="M70" i="72"/>
  <c r="H181" i="68"/>
  <c r="I181" i="68" s="1"/>
  <c r="F181" i="68" s="1"/>
  <c r="G182" i="68" s="1"/>
  <c r="H181" i="70"/>
  <c r="I181" i="70" s="1"/>
  <c r="F181" i="70" s="1"/>
  <c r="G182" i="70" s="1"/>
  <c r="L165" i="68"/>
  <c r="M166" i="68" s="1"/>
  <c r="G100" i="72"/>
  <c r="K182" i="14"/>
  <c r="D183" i="33"/>
  <c r="C183" i="33"/>
  <c r="B183" i="33"/>
  <c r="D182" i="14"/>
  <c r="B182" i="14"/>
  <c r="C182" i="14"/>
  <c r="H74" i="69"/>
  <c r="U97" i="14"/>
  <c r="V97" i="14" s="1"/>
  <c r="S97" i="14" s="1"/>
  <c r="T98" i="14" s="1"/>
  <c r="S177" i="72"/>
  <c r="T178" i="72" s="1"/>
  <c r="A183" i="14"/>
  <c r="E182" i="14" a="1"/>
  <c r="E182" i="14" s="1"/>
  <c r="E183" i="33" a="1"/>
  <c r="E183" i="33" s="1"/>
  <c r="A184" i="33"/>
  <c r="K183" i="14" a="1"/>
  <c r="H182" i="70" a="1"/>
  <c r="B183" i="14" a="1"/>
  <c r="N166" i="68" a="1"/>
  <c r="B184" i="33" a="1"/>
  <c r="C184" i="33" a="1"/>
  <c r="C183" i="14" a="1"/>
  <c r="D183" i="14" a="1"/>
  <c r="N70" i="72" a="1"/>
  <c r="H100" i="72" a="1"/>
  <c r="H182" i="68" a="1"/>
  <c r="L73" i="73" l="1"/>
  <c r="L76" i="69"/>
  <c r="N70" i="72"/>
  <c r="H100" i="72"/>
  <c r="I100" i="72" s="1"/>
  <c r="F100" i="72" s="1"/>
  <c r="N166" i="68"/>
  <c r="O166" i="68" s="1"/>
  <c r="H182" i="70"/>
  <c r="I182" i="70" s="1"/>
  <c r="F182" i="70" s="1"/>
  <c r="G183" i="70" s="1"/>
  <c r="H182" i="68"/>
  <c r="I182" i="68" s="1"/>
  <c r="F182" i="68" s="1"/>
  <c r="G183" i="68" s="1"/>
  <c r="K183" i="14"/>
  <c r="B184" i="33"/>
  <c r="C184" i="33"/>
  <c r="B183" i="14"/>
  <c r="D183" i="14"/>
  <c r="C183" i="14"/>
  <c r="I74" i="69"/>
  <c r="F74" i="69" s="1"/>
  <c r="A185" i="33"/>
  <c r="A184" i="14"/>
  <c r="E183" i="14" a="1"/>
  <c r="E183" i="14" s="1"/>
  <c r="E184" i="33" a="1"/>
  <c r="E184" i="33" s="1"/>
  <c r="K184" i="14" a="1"/>
  <c r="C185" i="33" a="1"/>
  <c r="U178" i="72" a="1"/>
  <c r="M73" i="73" a="1"/>
  <c r="B184" i="14" a="1"/>
  <c r="U98" i="14" a="1"/>
  <c r="B185" i="33" a="1"/>
  <c r="D184" i="14" a="1"/>
  <c r="C184" i="14" a="1"/>
  <c r="M76" i="69" a="1"/>
  <c r="H183" i="70" a="1"/>
  <c r="H183" i="68" a="1"/>
  <c r="M73" i="73" l="1"/>
  <c r="M76" i="69"/>
  <c r="N76" i="69" s="1"/>
  <c r="U178" i="72"/>
  <c r="V178" i="72" s="1"/>
  <c r="O70" i="72"/>
  <c r="H183" i="68"/>
  <c r="I183" i="68" s="1"/>
  <c r="F183" i="68" s="1"/>
  <c r="G184" i="68" s="1"/>
  <c r="H183" i="70"/>
  <c r="I183" i="70" s="1"/>
  <c r="F183" i="70" s="1"/>
  <c r="G184" i="70" s="1"/>
  <c r="L166" i="68"/>
  <c r="M167" i="68" s="1"/>
  <c r="G14" i="71" a="1"/>
  <c r="G14" i="71" s="1"/>
  <c r="G101" i="72"/>
  <c r="K184" i="14"/>
  <c r="C184" i="14"/>
  <c r="D184" i="14"/>
  <c r="B184" i="14"/>
  <c r="B185" i="33"/>
  <c r="C185" i="33"/>
  <c r="E185" i="33" a="1"/>
  <c r="E185" i="33" s="1"/>
  <c r="U98" i="14"/>
  <c r="V98" i="14" s="1"/>
  <c r="S98" i="14" s="1"/>
  <c r="T99" i="14" s="1"/>
  <c r="G75" i="69"/>
  <c r="A185" i="14"/>
  <c r="E184" i="14" a="1"/>
  <c r="E184" i="14" s="1"/>
  <c r="K185" i="14" a="1"/>
  <c r="D185" i="14" a="1"/>
  <c r="C185" i="14" a="1"/>
  <c r="B185" i="14" a="1"/>
  <c r="H75" i="69" a="1"/>
  <c r="H184" i="68" a="1"/>
  <c r="H184" i="70" a="1"/>
  <c r="N167" i="68" a="1"/>
  <c r="H101" i="72" a="1"/>
  <c r="N73" i="73" l="1"/>
  <c r="K73" i="73" s="1"/>
  <c r="K76" i="69"/>
  <c r="S40" i="27"/>
  <c r="T40" i="27" s="1"/>
  <c r="L70" i="72"/>
  <c r="N167" i="68"/>
  <c r="O167" i="68" s="1"/>
  <c r="H101" i="72"/>
  <c r="I101" i="72" s="1"/>
  <c r="F101" i="72" s="1"/>
  <c r="H184" i="70"/>
  <c r="I184" i="70" s="1"/>
  <c r="F184" i="70" s="1"/>
  <c r="G185" i="70" s="1"/>
  <c r="H184" i="68"/>
  <c r="I184" i="68" s="1"/>
  <c r="F184" i="68" s="1"/>
  <c r="G185" i="68" s="1"/>
  <c r="K185" i="14"/>
  <c r="B185" i="14"/>
  <c r="C185" i="14"/>
  <c r="D185" i="14"/>
  <c r="H75" i="69"/>
  <c r="S178" i="72"/>
  <c r="T179" i="72" s="1"/>
  <c r="A186" i="14"/>
  <c r="E185" i="14" a="1"/>
  <c r="E185" i="14" s="1"/>
  <c r="K186" i="14" a="1"/>
  <c r="U99" i="14" a="1"/>
  <c r="B186" i="14" a="1"/>
  <c r="C186" i="14" a="1"/>
  <c r="D186" i="14" a="1"/>
  <c r="H185" i="70" a="1"/>
  <c r="H185" i="68" a="1"/>
  <c r="L74" i="73" l="1"/>
  <c r="L77" i="69"/>
  <c r="M71" i="72"/>
  <c r="H185" i="68"/>
  <c r="I185" i="68" s="1"/>
  <c r="F185" i="68" s="1"/>
  <c r="G186" i="68" s="1"/>
  <c r="H185" i="70"/>
  <c r="I185" i="70" s="1"/>
  <c r="F185" i="70" s="1"/>
  <c r="G186" i="70" s="1"/>
  <c r="L167" i="68"/>
  <c r="M168" i="68" s="1"/>
  <c r="G102" i="72"/>
  <c r="K186" i="14"/>
  <c r="C186" i="14"/>
  <c r="D186" i="14"/>
  <c r="B186" i="14"/>
  <c r="U99" i="14"/>
  <c r="V99" i="14" s="1"/>
  <c r="S99" i="14" s="1"/>
  <c r="T100" i="14" s="1"/>
  <c r="I75" i="69"/>
  <c r="F75" i="69" s="1"/>
  <c r="A187" i="14"/>
  <c r="E186" i="14" a="1"/>
  <c r="E186" i="14" s="1"/>
  <c r="K187" i="14" a="1"/>
  <c r="B187" i="14" a="1"/>
  <c r="N71" i="72" a="1"/>
  <c r="D187" i="14" a="1"/>
  <c r="H102" i="72" a="1"/>
  <c r="C187" i="14" a="1"/>
  <c r="M74" i="73" a="1"/>
  <c r="M77" i="69" a="1"/>
  <c r="H186" i="70" a="1"/>
  <c r="U179" i="72" a="1"/>
  <c r="H186" i="68" a="1"/>
  <c r="N168" i="68" a="1"/>
  <c r="M74" i="73" l="1"/>
  <c r="M77" i="69"/>
  <c r="N77" i="69" s="1"/>
  <c r="U179" i="72"/>
  <c r="V179" i="72" s="1"/>
  <c r="N71" i="72"/>
  <c r="N168" i="68"/>
  <c r="O168" i="68" s="1"/>
  <c r="H102" i="72"/>
  <c r="I102" i="72" s="1"/>
  <c r="F102" i="72" s="1"/>
  <c r="H186" i="68"/>
  <c r="I186" i="68" s="1"/>
  <c r="F186" i="68" s="1"/>
  <c r="G187" i="68" s="1"/>
  <c r="H186" i="70"/>
  <c r="I186" i="70" s="1"/>
  <c r="F186" i="70" s="1"/>
  <c r="G187" i="70" s="1"/>
  <c r="K187" i="14"/>
  <c r="D187" i="14"/>
  <c r="B187" i="14"/>
  <c r="C187" i="14"/>
  <c r="G76" i="69"/>
  <c r="A188" i="14"/>
  <c r="E187" i="14" a="1"/>
  <c r="E187" i="14" s="1"/>
  <c r="U100" i="14" a="1"/>
  <c r="B188" i="14" a="1"/>
  <c r="C188" i="14" a="1"/>
  <c r="H76" i="69" a="1"/>
  <c r="H187" i="70" a="1"/>
  <c r="D188" i="14" a="1"/>
  <c r="K188" i="14" a="1"/>
  <c r="H187" i="68" a="1"/>
  <c r="N74" i="73" l="1"/>
  <c r="K74" i="73" s="1"/>
  <c r="K77" i="69"/>
  <c r="O71" i="72"/>
  <c r="H187" i="70"/>
  <c r="I187" i="70" s="1"/>
  <c r="F187" i="70" s="1"/>
  <c r="G188" i="70" s="1"/>
  <c r="H187" i="68"/>
  <c r="I187" i="68" s="1"/>
  <c r="F187" i="68" s="1"/>
  <c r="G188" i="68" s="1"/>
  <c r="G103" i="72"/>
  <c r="L168" i="68"/>
  <c r="M169" i="68" s="1"/>
  <c r="K188" i="14"/>
  <c r="C188" i="14"/>
  <c r="D188" i="14"/>
  <c r="B188" i="14"/>
  <c r="H76" i="69"/>
  <c r="U100" i="14"/>
  <c r="V100" i="14" s="1"/>
  <c r="S100" i="14" s="1"/>
  <c r="T101" i="14" s="1"/>
  <c r="S179" i="72"/>
  <c r="T180" i="72" s="1"/>
  <c r="A189" i="14"/>
  <c r="E188" i="14" a="1"/>
  <c r="E188" i="14" s="1"/>
  <c r="K189" i="14" a="1"/>
  <c r="D189" i="14" a="1"/>
  <c r="C189" i="14" a="1"/>
  <c r="H188" i="68" a="1"/>
  <c r="N169" i="68" a="1"/>
  <c r="H188" i="70" a="1"/>
  <c r="B189" i="14" a="1"/>
  <c r="H103" i="72" a="1"/>
  <c r="L75" i="73" l="1"/>
  <c r="L78" i="69"/>
  <c r="L71" i="72"/>
  <c r="H188" i="68"/>
  <c r="I188" i="68" s="1"/>
  <c r="F188" i="68" s="1"/>
  <c r="G189" i="68" s="1"/>
  <c r="H188" i="70"/>
  <c r="I188" i="70" s="1"/>
  <c r="F188" i="70" s="1"/>
  <c r="G189" i="70" s="1"/>
  <c r="N169" i="68"/>
  <c r="O169" i="68" s="1"/>
  <c r="H103" i="72"/>
  <c r="I103" i="72" s="1"/>
  <c r="F103" i="72" s="1"/>
  <c r="K189" i="14"/>
  <c r="B189" i="14"/>
  <c r="C189" i="14"/>
  <c r="D189" i="14"/>
  <c r="I76" i="69"/>
  <c r="F76" i="69" s="1"/>
  <c r="A190" i="14"/>
  <c r="E189" i="14" a="1"/>
  <c r="E189" i="14" s="1"/>
  <c r="M78" i="69" a="1"/>
  <c r="K190" i="14" a="1"/>
  <c r="C190" i="14" a="1"/>
  <c r="D190" i="14" a="1"/>
  <c r="U101" i="14" a="1"/>
  <c r="U180" i="72" a="1"/>
  <c r="H189" i="70" a="1"/>
  <c r="H189" i="68" a="1"/>
  <c r="M75" i="73" a="1"/>
  <c r="B190" i="14" a="1"/>
  <c r="M75" i="73" l="1"/>
  <c r="M78" i="69"/>
  <c r="N78" i="69" s="1"/>
  <c r="U180" i="72"/>
  <c r="V180" i="72" s="1"/>
  <c r="M72" i="72"/>
  <c r="H189" i="68"/>
  <c r="I189" i="68" s="1"/>
  <c r="F189" i="68" s="1"/>
  <c r="G190" i="68" s="1"/>
  <c r="H189" i="70"/>
  <c r="I189" i="70" s="1"/>
  <c r="F189" i="70" s="1"/>
  <c r="G190" i="70" s="1"/>
  <c r="G104" i="72"/>
  <c r="L169" i="68"/>
  <c r="M170" i="68" s="1"/>
  <c r="K190" i="14"/>
  <c r="B190" i="14"/>
  <c r="D190" i="14"/>
  <c r="C190" i="14"/>
  <c r="U101" i="14"/>
  <c r="V101" i="14" s="1"/>
  <c r="S101" i="14" s="1"/>
  <c r="T102" i="14" s="1"/>
  <c r="G77" i="69"/>
  <c r="A191" i="14"/>
  <c r="E190" i="14" a="1"/>
  <c r="E190" i="14" s="1"/>
  <c r="H77" i="69" a="1"/>
  <c r="C191" i="14" a="1"/>
  <c r="K191" i="14" a="1"/>
  <c r="B191" i="14" a="1"/>
  <c r="H104" i="72" a="1"/>
  <c r="N72" i="72" a="1"/>
  <c r="H190" i="68" a="1"/>
  <c r="D191" i="14" a="1"/>
  <c r="H190" i="70" a="1"/>
  <c r="N170" i="68" a="1"/>
  <c r="N75" i="73" l="1"/>
  <c r="K75" i="73" s="1"/>
  <c r="K78" i="69"/>
  <c r="N72" i="72"/>
  <c r="N170" i="68"/>
  <c r="O170" i="68" s="1"/>
  <c r="H190" i="68"/>
  <c r="I190" i="68" s="1"/>
  <c r="F190" i="68" s="1"/>
  <c r="G191" i="68" s="1"/>
  <c r="H104" i="72"/>
  <c r="I104" i="72" s="1"/>
  <c r="F104" i="72" s="1"/>
  <c r="H190" i="70"/>
  <c r="I190" i="70" s="1"/>
  <c r="F190" i="70" s="1"/>
  <c r="G191" i="70" s="1"/>
  <c r="K191" i="14"/>
  <c r="C191" i="14"/>
  <c r="D191" i="14"/>
  <c r="B191" i="14"/>
  <c r="H77" i="69"/>
  <c r="S180" i="72"/>
  <c r="T181" i="72" s="1"/>
  <c r="A192" i="14"/>
  <c r="E191" i="14" a="1"/>
  <c r="E191" i="14" s="1"/>
  <c r="C192" i="14" a="1"/>
  <c r="U102" i="14" a="1"/>
  <c r="D192" i="14" a="1"/>
  <c r="K192" i="14" a="1"/>
  <c r="B192" i="14" a="1"/>
  <c r="H191" i="68" a="1"/>
  <c r="H191" i="70" a="1"/>
  <c r="L76" i="73" l="1"/>
  <c r="L79" i="69"/>
  <c r="O72" i="72"/>
  <c r="H191" i="70"/>
  <c r="I191" i="70" s="1"/>
  <c r="F191" i="70" s="1"/>
  <c r="G192" i="70" s="1"/>
  <c r="H191" i="68"/>
  <c r="I191" i="68" s="1"/>
  <c r="F191" i="68" s="1"/>
  <c r="G192" i="68" s="1"/>
  <c r="L170" i="68"/>
  <c r="M171" i="68" s="1"/>
  <c r="G105" i="72"/>
  <c r="K192" i="14"/>
  <c r="C192" i="14"/>
  <c r="B192" i="14"/>
  <c r="D192" i="14"/>
  <c r="U102" i="14"/>
  <c r="V102" i="14" s="1"/>
  <c r="S102" i="14" s="1"/>
  <c r="T103" i="14" s="1"/>
  <c r="I77" i="69"/>
  <c r="F77" i="69" s="1"/>
  <c r="A193" i="14"/>
  <c r="E192" i="14" a="1"/>
  <c r="E192" i="14" s="1"/>
  <c r="M79" i="69" a="1"/>
  <c r="B193" i="14" a="1"/>
  <c r="C193" i="14" a="1"/>
  <c r="D193" i="14" a="1"/>
  <c r="N171" i="68" a="1"/>
  <c r="K193" i="14" a="1"/>
  <c r="M76" i="73" a="1"/>
  <c r="H192" i="68" a="1"/>
  <c r="H192" i="70" a="1"/>
  <c r="U181" i="72" a="1"/>
  <c r="H105" i="72" a="1"/>
  <c r="M76" i="73" l="1"/>
  <c r="M79" i="69"/>
  <c r="N79" i="69" s="1"/>
  <c r="U181" i="72"/>
  <c r="V181" i="72" s="1"/>
  <c r="L72" i="72"/>
  <c r="H105" i="72"/>
  <c r="I105" i="72" s="1"/>
  <c r="F105" i="72" s="1"/>
  <c r="N171" i="68"/>
  <c r="O171" i="68" s="1"/>
  <c r="H192" i="68"/>
  <c r="I192" i="68" s="1"/>
  <c r="F192" i="68" s="1"/>
  <c r="G193" i="68" s="1"/>
  <c r="H192" i="70"/>
  <c r="I192" i="70" s="1"/>
  <c r="F192" i="70" s="1"/>
  <c r="G193" i="70" s="1"/>
  <c r="K193" i="14"/>
  <c r="B193" i="14"/>
  <c r="D193" i="14"/>
  <c r="C193" i="14"/>
  <c r="G78" i="69"/>
  <c r="A194" i="14"/>
  <c r="E193" i="14" a="1"/>
  <c r="E193" i="14" s="1"/>
  <c r="C194" i="14" a="1"/>
  <c r="U103" i="14" a="1"/>
  <c r="H193" i="68" a="1"/>
  <c r="D194" i="14" a="1"/>
  <c r="K194" i="14" a="1"/>
  <c r="B194" i="14" a="1"/>
  <c r="H78" i="69" a="1"/>
  <c r="H193" i="70" a="1"/>
  <c r="N76" i="73" l="1"/>
  <c r="K76" i="73" s="1"/>
  <c r="K79" i="69"/>
  <c r="M73" i="72"/>
  <c r="H193" i="70"/>
  <c r="I193" i="70" s="1"/>
  <c r="F193" i="70" s="1"/>
  <c r="G194" i="70" s="1"/>
  <c r="H193" i="68"/>
  <c r="I193" i="68" s="1"/>
  <c r="F193" i="68" s="1"/>
  <c r="G194" i="68" s="1"/>
  <c r="L171" i="68"/>
  <c r="M172" i="68" s="1"/>
  <c r="G106" i="72"/>
  <c r="K194" i="14"/>
  <c r="C194" i="14"/>
  <c r="D194" i="14"/>
  <c r="B194" i="14"/>
  <c r="H78" i="69"/>
  <c r="U103" i="14"/>
  <c r="V103" i="14" s="1"/>
  <c r="S103" i="14" s="1"/>
  <c r="T104" i="14" s="1"/>
  <c r="S181" i="72"/>
  <c r="T182" i="72" s="1"/>
  <c r="A195" i="14"/>
  <c r="E194" i="14" a="1"/>
  <c r="E194" i="14" s="1"/>
  <c r="D195" i="14" a="1"/>
  <c r="H106" i="72" a="1"/>
  <c r="K195" i="14" a="1"/>
  <c r="B195" i="14" a="1"/>
  <c r="N73" i="72" a="1"/>
  <c r="C195" i="14" a="1"/>
  <c r="H194" i="68" a="1"/>
  <c r="H194" i="70" a="1"/>
  <c r="N172" i="68" a="1"/>
  <c r="L77" i="73" l="1"/>
  <c r="L80" i="69"/>
  <c r="N73" i="72"/>
  <c r="N172" i="68"/>
  <c r="O172" i="68" s="1"/>
  <c r="H194" i="68"/>
  <c r="I194" i="68" s="1"/>
  <c r="F194" i="68" s="1"/>
  <c r="G195" i="68" s="1"/>
  <c r="H194" i="70"/>
  <c r="I194" i="70" s="1"/>
  <c r="F194" i="70" s="1"/>
  <c r="G195" i="70" s="1"/>
  <c r="H106" i="72"/>
  <c r="I106" i="72" s="1"/>
  <c r="F106" i="72" s="1"/>
  <c r="K195" i="14"/>
  <c r="D195" i="14"/>
  <c r="B195" i="14"/>
  <c r="C195" i="14"/>
  <c r="I78" i="69"/>
  <c r="F78" i="69" s="1"/>
  <c r="A196" i="14"/>
  <c r="E195" i="14" a="1"/>
  <c r="E195" i="14" s="1"/>
  <c r="B196" i="14" a="1"/>
  <c r="U104" i="14" a="1"/>
  <c r="D196" i="14" a="1"/>
  <c r="M77" i="73" a="1"/>
  <c r="M80" i="69" a="1"/>
  <c r="U182" i="72" a="1"/>
  <c r="K196" i="14" a="1"/>
  <c r="C196" i="14" a="1"/>
  <c r="H195" i="70" a="1"/>
  <c r="H195" i="68" a="1"/>
  <c r="M77" i="73" l="1"/>
  <c r="M80" i="69"/>
  <c r="N80" i="69" s="1"/>
  <c r="U182" i="72"/>
  <c r="V182" i="72" s="1"/>
  <c r="O73" i="72"/>
  <c r="H195" i="70"/>
  <c r="I195" i="70" s="1"/>
  <c r="F195" i="70" s="1"/>
  <c r="G196" i="70" s="1"/>
  <c r="H195" i="68"/>
  <c r="I195" i="68" s="1"/>
  <c r="F195" i="68" s="1"/>
  <c r="G196" i="68" s="1"/>
  <c r="L172" i="68"/>
  <c r="M173" i="68" s="1"/>
  <c r="G107" i="72"/>
  <c r="K196" i="14"/>
  <c r="B196" i="14"/>
  <c r="D196" i="14"/>
  <c r="C196" i="14"/>
  <c r="U104" i="14"/>
  <c r="V104" i="14" s="1"/>
  <c r="S104" i="14" s="1"/>
  <c r="T105" i="14" s="1"/>
  <c r="G79" i="69"/>
  <c r="A197" i="14"/>
  <c r="E196" i="14" a="1"/>
  <c r="E196" i="14" s="1"/>
  <c r="H196" i="70" a="1"/>
  <c r="C197" i="14" a="1"/>
  <c r="H196" i="68" a="1"/>
  <c r="K197" i="14" a="1"/>
  <c r="D197" i="14" a="1"/>
  <c r="B197" i="14" a="1"/>
  <c r="H107" i="72" a="1"/>
  <c r="N173" i="68" a="1"/>
  <c r="H79" i="69" a="1"/>
  <c r="N77" i="73" l="1"/>
  <c r="K77" i="73" s="1"/>
  <c r="K80" i="69"/>
  <c r="L73" i="72"/>
  <c r="H196" i="68"/>
  <c r="I196" i="68" s="1"/>
  <c r="F196" i="68" s="1"/>
  <c r="G197" i="68" s="1"/>
  <c r="H196" i="70"/>
  <c r="I196" i="70" s="1"/>
  <c r="F196" i="70" s="1"/>
  <c r="G197" i="70" s="1"/>
  <c r="H107" i="72"/>
  <c r="I107" i="72" s="1"/>
  <c r="F107" i="72" s="1"/>
  <c r="N173" i="68"/>
  <c r="O173" i="68" s="1"/>
  <c r="K197" i="14"/>
  <c r="C197" i="14"/>
  <c r="D197" i="14"/>
  <c r="B197" i="14"/>
  <c r="H79" i="69"/>
  <c r="S182" i="72"/>
  <c r="T183" i="72" s="1"/>
  <c r="A198" i="14"/>
  <c r="E197" i="14" a="1"/>
  <c r="E197" i="14" s="1"/>
  <c r="H197" i="68" a="1"/>
  <c r="B198" i="14" a="1"/>
  <c r="C198" i="14" a="1"/>
  <c r="K198" i="14" a="1"/>
  <c r="U105" i="14" a="1"/>
  <c r="H197" i="70" a="1"/>
  <c r="D198" i="14" a="1"/>
  <c r="L78" i="73" l="1"/>
  <c r="L81" i="69"/>
  <c r="M74" i="72"/>
  <c r="H197" i="70"/>
  <c r="I197" i="70" s="1"/>
  <c r="F197" i="70" s="1"/>
  <c r="G198" i="70" s="1"/>
  <c r="H197" i="68"/>
  <c r="I197" i="68" s="1"/>
  <c r="F197" i="68" s="1"/>
  <c r="G198" i="68" s="1"/>
  <c r="L173" i="68"/>
  <c r="G108" i="72"/>
  <c r="K198" i="14"/>
  <c r="D198" i="14"/>
  <c r="C198" i="14"/>
  <c r="B198" i="14"/>
  <c r="U105" i="14"/>
  <c r="V105" i="14" s="1"/>
  <c r="S105" i="14" s="1"/>
  <c r="T106" i="14" s="1"/>
  <c r="I79" i="69"/>
  <c r="F79" i="69" s="1"/>
  <c r="A199" i="14"/>
  <c r="E198" i="14" a="1"/>
  <c r="E198" i="14" s="1"/>
  <c r="M78" i="73" a="1"/>
  <c r="H108" i="72" a="1"/>
  <c r="B199" i="14" a="1"/>
  <c r="N74" i="72" a="1"/>
  <c r="U183" i="72" a="1"/>
  <c r="K199" i="14" a="1"/>
  <c r="M81" i="69" a="1"/>
  <c r="H198" i="70" a="1"/>
  <c r="C199" i="14" a="1"/>
  <c r="D199" i="14" a="1"/>
  <c r="H198" i="68" a="1"/>
  <c r="M78" i="73" l="1"/>
  <c r="M81" i="69"/>
  <c r="N81" i="69" s="1"/>
  <c r="U183" i="72"/>
  <c r="V183" i="72" s="1"/>
  <c r="N74" i="72"/>
  <c r="H108" i="72"/>
  <c r="I108" i="72" s="1"/>
  <c r="F108" i="72" s="1"/>
  <c r="H198" i="70"/>
  <c r="I198" i="70" s="1"/>
  <c r="F198" i="70" s="1"/>
  <c r="G199" i="70" s="1"/>
  <c r="H198" i="68"/>
  <c r="I198" i="68" s="1"/>
  <c r="F198" i="68" s="1"/>
  <c r="G199" i="68" s="1"/>
  <c r="M174" i="68"/>
  <c r="K199" i="14"/>
  <c r="B199" i="14"/>
  <c r="C199" i="14"/>
  <c r="D199" i="14"/>
  <c r="G80" i="69"/>
  <c r="A200" i="14"/>
  <c r="E199" i="14" a="1"/>
  <c r="E199" i="14" s="1"/>
  <c r="B200" i="14" a="1"/>
  <c r="H80" i="69" a="1"/>
  <c r="K200" i="14" a="1"/>
  <c r="H199" i="70" a="1"/>
  <c r="C200" i="14" a="1"/>
  <c r="D200" i="14" a="1"/>
  <c r="U106" i="14" a="1"/>
  <c r="H199" i="68" a="1"/>
  <c r="N174" i="68" a="1"/>
  <c r="N78" i="73" l="1"/>
  <c r="K78" i="73" s="1"/>
  <c r="K81" i="69"/>
  <c r="O74" i="72"/>
  <c r="N174" i="68"/>
  <c r="O174" i="68" s="1"/>
  <c r="H199" i="68"/>
  <c r="I199" i="68" s="1"/>
  <c r="F199" i="68" s="1"/>
  <c r="G200" i="68" s="1"/>
  <c r="H199" i="70"/>
  <c r="I199" i="70" s="1"/>
  <c r="F199" i="70" s="1"/>
  <c r="G200" i="70" s="1"/>
  <c r="G109" i="72"/>
  <c r="K200" i="14"/>
  <c r="C200" i="14"/>
  <c r="D200" i="14"/>
  <c r="B200" i="14"/>
  <c r="H80" i="69"/>
  <c r="U106" i="14"/>
  <c r="V106" i="14" s="1"/>
  <c r="S106" i="14" s="1"/>
  <c r="T107" i="14" s="1"/>
  <c r="S183" i="72"/>
  <c r="T184" i="72" s="1"/>
  <c r="A201" i="14"/>
  <c r="E200" i="14" a="1"/>
  <c r="E200" i="14" s="1"/>
  <c r="C201" i="14" a="1"/>
  <c r="D201" i="14" a="1"/>
  <c r="B201" i="14" a="1"/>
  <c r="H109" i="72" a="1"/>
  <c r="K201" i="14" a="1"/>
  <c r="H200" i="68" a="1"/>
  <c r="H200" i="70" a="1"/>
  <c r="L79" i="73" l="1"/>
  <c r="L82" i="69"/>
  <c r="L74" i="72"/>
  <c r="H200" i="68"/>
  <c r="I200" i="68" s="1"/>
  <c r="F200" i="68" s="1"/>
  <c r="G201" i="68" s="1"/>
  <c r="H109" i="72"/>
  <c r="I109" i="72" s="1"/>
  <c r="F109" i="72" s="1"/>
  <c r="H200" i="70"/>
  <c r="I200" i="70" s="1"/>
  <c r="F200" i="70" s="1"/>
  <c r="G201" i="70" s="1"/>
  <c r="L174" i="68"/>
  <c r="M175" i="68" s="1"/>
  <c r="K201" i="14"/>
  <c r="C201" i="14"/>
  <c r="D201" i="14"/>
  <c r="B201" i="14"/>
  <c r="I80" i="69"/>
  <c r="F80" i="69" s="1"/>
  <c r="A202" i="14"/>
  <c r="E201" i="14" a="1"/>
  <c r="E201" i="14" s="1"/>
  <c r="M79" i="73" a="1"/>
  <c r="U107" i="14" a="1"/>
  <c r="D202" i="14" a="1"/>
  <c r="C202" i="14" a="1"/>
  <c r="U184" i="72" a="1"/>
  <c r="B202" i="14" a="1"/>
  <c r="K202" i="14" a="1"/>
  <c r="H201" i="70" a="1"/>
  <c r="M82" i="69" a="1"/>
  <c r="H201" i="68" a="1"/>
  <c r="N175" i="68" a="1"/>
  <c r="M79" i="73" l="1"/>
  <c r="M82" i="69"/>
  <c r="N82" i="69" s="1"/>
  <c r="U184" i="72"/>
  <c r="V184" i="72" s="1"/>
  <c r="M75" i="72"/>
  <c r="N175" i="68"/>
  <c r="O175" i="68" s="1"/>
  <c r="H201" i="68"/>
  <c r="I201" i="68" s="1"/>
  <c r="F201" i="68" s="1"/>
  <c r="G202" i="68" s="1"/>
  <c r="H201" i="70"/>
  <c r="I201" i="70" s="1"/>
  <c r="F201" i="70" s="1"/>
  <c r="G202" i="70" s="1"/>
  <c r="G110" i="72"/>
  <c r="K202" i="14"/>
  <c r="B202" i="14"/>
  <c r="D202" i="14"/>
  <c r="C202" i="14"/>
  <c r="U107" i="14"/>
  <c r="V107" i="14" s="1"/>
  <c r="S107" i="14" s="1"/>
  <c r="T108" i="14" s="1"/>
  <c r="G81" i="69"/>
  <c r="H81" i="69" a="1"/>
  <c r="N75" i="72" a="1"/>
  <c r="H202" i="68" a="1"/>
  <c r="H202" i="70" a="1"/>
  <c r="H110" i="72" a="1"/>
  <c r="N79" i="73" l="1"/>
  <c r="K79" i="73" s="1"/>
  <c r="K82" i="69"/>
  <c r="N75" i="72"/>
  <c r="H202" i="68"/>
  <c r="I202" i="68" s="1"/>
  <c r="F202" i="68" s="1"/>
  <c r="G203" i="68" s="1"/>
  <c r="H110" i="72"/>
  <c r="I110" i="72" s="1"/>
  <c r="F110" i="72" s="1"/>
  <c r="H202" i="70"/>
  <c r="I202" i="70" s="1"/>
  <c r="F202" i="70" s="1"/>
  <c r="G203" i="70" s="1"/>
  <c r="L175" i="68"/>
  <c r="M176" i="68" s="1"/>
  <c r="H81" i="69"/>
  <c r="S184" i="72"/>
  <c r="T185" i="72" s="1"/>
  <c r="A203" i="14"/>
  <c r="E202" i="14" a="1"/>
  <c r="E202" i="14" s="1"/>
  <c r="K203" i="14" a="1"/>
  <c r="U108" i="14" a="1"/>
  <c r="H203" i="68" a="1"/>
  <c r="D203" i="14" a="1"/>
  <c r="B203" i="14" a="1"/>
  <c r="C203" i="14" a="1"/>
  <c r="H203" i="70" a="1"/>
  <c r="N176" i="68" a="1"/>
  <c r="L80" i="73" l="1"/>
  <c r="L83" i="69"/>
  <c r="O75" i="72"/>
  <c r="N176" i="68"/>
  <c r="O176" i="68" s="1"/>
  <c r="H203" i="68"/>
  <c r="I203" i="68" s="1"/>
  <c r="F203" i="68" s="1"/>
  <c r="G204" i="68" s="1"/>
  <c r="H203" i="70"/>
  <c r="I203" i="70" s="1"/>
  <c r="F203" i="70" s="1"/>
  <c r="G204" i="70" s="1"/>
  <c r="G111" i="72"/>
  <c r="K203" i="14"/>
  <c r="C203" i="14"/>
  <c r="D203" i="14"/>
  <c r="B203" i="14"/>
  <c r="U108" i="14"/>
  <c r="V108" i="14" s="1"/>
  <c r="S108" i="14" s="1"/>
  <c r="T109" i="14" s="1"/>
  <c r="I81" i="69"/>
  <c r="F81" i="69" s="1"/>
  <c r="A204" i="14"/>
  <c r="E203" i="14" a="1"/>
  <c r="E203" i="14" s="1"/>
  <c r="B204" i="14" a="1"/>
  <c r="H204" i="68" a="1"/>
  <c r="M83" i="69" a="1"/>
  <c r="C204" i="14" a="1"/>
  <c r="U185" i="72" a="1"/>
  <c r="D204" i="14" a="1"/>
  <c r="H204" i="70" a="1"/>
  <c r="H111" i="72" a="1"/>
  <c r="M80" i="73" a="1"/>
  <c r="M80" i="73" l="1"/>
  <c r="M83" i="69"/>
  <c r="N83" i="69" s="1"/>
  <c r="U185" i="72"/>
  <c r="V185" i="72" s="1"/>
  <c r="L75" i="72"/>
  <c r="H204" i="70"/>
  <c r="I204" i="70" s="1"/>
  <c r="F204" i="70" s="1"/>
  <c r="G205" i="70" s="1"/>
  <c r="H204" i="68"/>
  <c r="I204" i="68" s="1"/>
  <c r="F204" i="68" s="1"/>
  <c r="G205" i="68" s="1"/>
  <c r="H111" i="72"/>
  <c r="I111" i="72" s="1"/>
  <c r="F111" i="72" s="1"/>
  <c r="L176" i="68"/>
  <c r="M177" i="68" s="1"/>
  <c r="D204" i="14"/>
  <c r="B204" i="14"/>
  <c r="C204" i="14"/>
  <c r="G82" i="69"/>
  <c r="A205" i="14"/>
  <c r="E204" i="14" a="1"/>
  <c r="E204" i="14" s="1"/>
  <c r="H205" i="68" a="1"/>
  <c r="N177" i="68" a="1"/>
  <c r="D205" i="14" a="1"/>
  <c r="U109" i="14" a="1"/>
  <c r="C205" i="14" a="1"/>
  <c r="H205" i="70" a="1"/>
  <c r="B205" i="14" a="1"/>
  <c r="H82" i="69" a="1"/>
  <c r="N80" i="73" l="1"/>
  <c r="K80" i="73" s="1"/>
  <c r="K83" i="69"/>
  <c r="M76" i="72"/>
  <c r="N177" i="68"/>
  <c r="O177" i="68" s="1"/>
  <c r="H205" i="70"/>
  <c r="I205" i="70" s="1"/>
  <c r="F205" i="70" s="1"/>
  <c r="G206" i="70" s="1"/>
  <c r="H205" i="68"/>
  <c r="I205" i="68" s="1"/>
  <c r="F205" i="68" s="1"/>
  <c r="G206" i="68" s="1"/>
  <c r="G112" i="72"/>
  <c r="D205" i="14"/>
  <c r="B205" i="14"/>
  <c r="C205" i="14"/>
  <c r="H82" i="69"/>
  <c r="U109" i="14"/>
  <c r="V109" i="14" s="1"/>
  <c r="S109" i="14" s="1"/>
  <c r="T110" i="14" s="1"/>
  <c r="S185" i="72"/>
  <c r="T186" i="72" s="1"/>
  <c r="A206" i="14"/>
  <c r="E205" i="14" a="1"/>
  <c r="E205" i="14" s="1"/>
  <c r="B206" i="14" a="1"/>
  <c r="C206" i="14" a="1"/>
  <c r="N76" i="72" a="1"/>
  <c r="D206" i="14" a="1"/>
  <c r="H206" i="68" a="1"/>
  <c r="H112" i="72" a="1"/>
  <c r="K206" i="14" a="1"/>
  <c r="H206" i="70" a="1"/>
  <c r="L81" i="73" l="1"/>
  <c r="L84" i="69"/>
  <c r="N76" i="72"/>
  <c r="H112" i="72"/>
  <c r="I112" i="72" s="1"/>
  <c r="F112" i="72" s="1"/>
  <c r="H206" i="68"/>
  <c r="I206" i="68" s="1"/>
  <c r="F206" i="68" s="1"/>
  <c r="G207" i="68" s="1"/>
  <c r="H206" i="70"/>
  <c r="I206" i="70" s="1"/>
  <c r="F206" i="70" s="1"/>
  <c r="G207" i="70" s="1"/>
  <c r="L177" i="68"/>
  <c r="M178" i="68" s="1"/>
  <c r="K206" i="14"/>
  <c r="C206" i="14"/>
  <c r="B206" i="14"/>
  <c r="D206" i="14"/>
  <c r="I82" i="69"/>
  <c r="F82" i="69" s="1"/>
  <c r="A207" i="14"/>
  <c r="E206" i="14" a="1"/>
  <c r="E206" i="14" s="1"/>
  <c r="U110" i="14" a="1"/>
  <c r="U186" i="72" a="1"/>
  <c r="B207" i="14" a="1"/>
  <c r="N178" i="68" a="1"/>
  <c r="D207" i="14" a="1"/>
  <c r="C207" i="14" a="1"/>
  <c r="K207" i="14" a="1"/>
  <c r="M84" i="69" a="1"/>
  <c r="H207" i="68" a="1"/>
  <c r="M81" i="73" a="1"/>
  <c r="H207" i="70" a="1"/>
  <c r="M81" i="73" l="1"/>
  <c r="M84" i="69"/>
  <c r="N84" i="69" s="1"/>
  <c r="U186" i="72"/>
  <c r="V186" i="72" s="1"/>
  <c r="O76" i="72"/>
  <c r="N178" i="68"/>
  <c r="O178" i="68" s="1"/>
  <c r="H207" i="70"/>
  <c r="I207" i="70" s="1"/>
  <c r="F207" i="70" s="1"/>
  <c r="G208" i="70" s="1"/>
  <c r="H207" i="68"/>
  <c r="I207" i="68" s="1"/>
  <c r="F207" i="68" s="1"/>
  <c r="G208" i="68" s="1"/>
  <c r="G113" i="72"/>
  <c r="K207" i="14"/>
  <c r="D207" i="14"/>
  <c r="B207" i="14"/>
  <c r="C207" i="14"/>
  <c r="U110" i="14"/>
  <c r="V110" i="14" s="1"/>
  <c r="S110" i="14" s="1"/>
  <c r="T111" i="14" s="1"/>
  <c r="G83" i="69"/>
  <c r="A208" i="14"/>
  <c r="E207" i="14" a="1"/>
  <c r="E207" i="14" s="1"/>
  <c r="K208" i="14" a="1"/>
  <c r="B208" i="14" a="1"/>
  <c r="H208" i="70" a="1"/>
  <c r="D208" i="14" a="1"/>
  <c r="H83" i="69" a="1"/>
  <c r="C208" i="14" a="1"/>
  <c r="H208" i="68" a="1"/>
  <c r="H113" i="72" a="1"/>
  <c r="N81" i="73" l="1"/>
  <c r="K81" i="73" s="1"/>
  <c r="K84" i="69"/>
  <c r="L76" i="72"/>
  <c r="H208" i="68"/>
  <c r="I208" i="68" s="1"/>
  <c r="F208" i="68" s="1"/>
  <c r="G209" i="68" s="1"/>
  <c r="H113" i="72"/>
  <c r="I113" i="72" s="1"/>
  <c r="F113" i="72" s="1"/>
  <c r="H208" i="70"/>
  <c r="I208" i="70" s="1"/>
  <c r="F208" i="70" s="1"/>
  <c r="G209" i="70" s="1"/>
  <c r="L178" i="68"/>
  <c r="M179" i="68" s="1"/>
  <c r="K208" i="14"/>
  <c r="D208" i="14"/>
  <c r="B208" i="14"/>
  <c r="C208" i="14"/>
  <c r="H83" i="69"/>
  <c r="S186" i="72"/>
  <c r="T187" i="72" s="1"/>
  <c r="A209" i="14"/>
  <c r="E208" i="14" a="1"/>
  <c r="E208" i="14" s="1"/>
  <c r="U111" i="14" a="1"/>
  <c r="K209" i="14" a="1"/>
  <c r="C209" i="14" a="1"/>
  <c r="D209" i="14" a="1"/>
  <c r="N179" i="68" a="1"/>
  <c r="H209" i="68" a="1"/>
  <c r="B209" i="14" a="1"/>
  <c r="H209" i="70" a="1"/>
  <c r="L82" i="73" l="1"/>
  <c r="L85" i="69"/>
  <c r="M77" i="72"/>
  <c r="N179" i="68"/>
  <c r="O179" i="68" s="1"/>
  <c r="H209" i="68"/>
  <c r="I209" i="68" s="1"/>
  <c r="F209" i="68" s="1"/>
  <c r="G210" i="68" s="1"/>
  <c r="H209" i="70"/>
  <c r="I209" i="70" s="1"/>
  <c r="F209" i="70" s="1"/>
  <c r="G210" i="70" s="1"/>
  <c r="G114" i="72"/>
  <c r="K209" i="14"/>
  <c r="C209" i="14"/>
  <c r="B209" i="14"/>
  <c r="D209" i="14"/>
  <c r="U111" i="14"/>
  <c r="V111" i="14" s="1"/>
  <c r="S111" i="14" s="1"/>
  <c r="T112" i="14" s="1"/>
  <c r="I83" i="69"/>
  <c r="F83" i="69" s="1"/>
  <c r="A210" i="14"/>
  <c r="E209" i="14" a="1"/>
  <c r="E209" i="14" s="1"/>
  <c r="C210" i="14" a="1"/>
  <c r="N77" i="72" a="1"/>
  <c r="H210" i="68" a="1"/>
  <c r="D210" i="14" a="1"/>
  <c r="B210" i="14" a="1"/>
  <c r="M85" i="69" a="1"/>
  <c r="K210" i="14" a="1"/>
  <c r="U187" i="72" a="1"/>
  <c r="M82" i="73" a="1"/>
  <c r="H210" i="70" a="1"/>
  <c r="H114" i="72" a="1"/>
  <c r="M82" i="73" l="1"/>
  <c r="M85" i="69"/>
  <c r="N85" i="69" s="1"/>
  <c r="U187" i="72"/>
  <c r="V187" i="72" s="1"/>
  <c r="N77" i="72"/>
  <c r="H210" i="68"/>
  <c r="I210" i="68" s="1"/>
  <c r="F210" i="68" s="1"/>
  <c r="H114" i="72"/>
  <c r="I114" i="72" s="1"/>
  <c r="F114" i="72" s="1"/>
  <c r="H210" i="70"/>
  <c r="I210" i="70" s="1"/>
  <c r="F210" i="70" s="1"/>
  <c r="G211" i="70" s="1"/>
  <c r="L179" i="68"/>
  <c r="M180" i="68" s="1"/>
  <c r="K210" i="14"/>
  <c r="D210" i="14"/>
  <c r="C210" i="14"/>
  <c r="B210" i="14"/>
  <c r="G84" i="69"/>
  <c r="A211" i="14"/>
  <c r="E210" i="14" a="1"/>
  <c r="E210" i="14" s="1"/>
  <c r="H84" i="69" a="1"/>
  <c r="D211" i="14" a="1"/>
  <c r="C211" i="14" a="1"/>
  <c r="B211" i="14" a="1"/>
  <c r="U112" i="14" a="1"/>
  <c r="N180" i="68" a="1"/>
  <c r="H211" i="70" a="1"/>
  <c r="N82" i="73" l="1"/>
  <c r="K82" i="73" s="1"/>
  <c r="K85" i="69"/>
  <c r="O77" i="72"/>
  <c r="N180" i="68"/>
  <c r="O180" i="68" s="1"/>
  <c r="H211" i="70"/>
  <c r="I211" i="70" s="1"/>
  <c r="F211" i="70" s="1"/>
  <c r="G212" i="70" s="1"/>
  <c r="G211" i="68"/>
  <c r="G115" i="72"/>
  <c r="C211" i="14"/>
  <c r="D211" i="14"/>
  <c r="B211" i="14"/>
  <c r="H84" i="69"/>
  <c r="U112" i="14"/>
  <c r="V112" i="14" s="1"/>
  <c r="S112" i="14" s="1"/>
  <c r="T113" i="14" s="1"/>
  <c r="S187" i="72"/>
  <c r="T188" i="72" s="1"/>
  <c r="A212" i="14"/>
  <c r="E211" i="14" a="1"/>
  <c r="E211" i="14" s="1"/>
  <c r="D212" i="14" a="1"/>
  <c r="H212" i="70" a="1"/>
  <c r="C212" i="14" a="1"/>
  <c r="B212" i="14" a="1"/>
  <c r="H211" i="68" a="1"/>
  <c r="H115" i="72" a="1"/>
  <c r="L83" i="73" l="1"/>
  <c r="L86" i="69"/>
  <c r="L77" i="72"/>
  <c r="H212" i="70"/>
  <c r="I212" i="70" s="1"/>
  <c r="F212" i="70" s="1"/>
  <c r="G213" i="70" s="1"/>
  <c r="H115" i="72"/>
  <c r="I115" i="72" s="1"/>
  <c r="F115" i="72" s="1"/>
  <c r="H211" i="68"/>
  <c r="I211" i="68" s="1"/>
  <c r="F211" i="68" s="1"/>
  <c r="G212" i="68" s="1"/>
  <c r="L180" i="68"/>
  <c r="M181" i="68" s="1"/>
  <c r="B212" i="14"/>
  <c r="C212" i="14"/>
  <c r="D212" i="14"/>
  <c r="I84" i="69"/>
  <c r="F84" i="69" s="1"/>
  <c r="A213" i="14"/>
  <c r="E212" i="14" a="1"/>
  <c r="E212" i="14" s="1"/>
  <c r="C213" i="14" a="1"/>
  <c r="U113" i="14" a="1"/>
  <c r="U188" i="72" a="1"/>
  <c r="M86" i="69" a="1"/>
  <c r="B213" i="14" a="1"/>
  <c r="H213" i="70" a="1"/>
  <c r="N181" i="68" a="1"/>
  <c r="H212" i="68" a="1"/>
  <c r="D213" i="14" a="1"/>
  <c r="M83" i="73" a="1"/>
  <c r="M83" i="73" l="1"/>
  <c r="M86" i="69"/>
  <c r="N86" i="69" s="1"/>
  <c r="U188" i="72"/>
  <c r="V188" i="72" s="1"/>
  <c r="M78" i="72"/>
  <c r="N181" i="68"/>
  <c r="O181" i="68" s="1"/>
  <c r="H213" i="70"/>
  <c r="I213" i="70" s="1"/>
  <c r="F213" i="70" s="1"/>
  <c r="G214" i="70" s="1"/>
  <c r="H212" i="68"/>
  <c r="I212" i="68" s="1"/>
  <c r="F212" i="68" s="1"/>
  <c r="G116" i="72"/>
  <c r="C213" i="14"/>
  <c r="D213" i="14"/>
  <c r="B213" i="14"/>
  <c r="U113" i="14"/>
  <c r="V113" i="14" s="1"/>
  <c r="S113" i="14" s="1"/>
  <c r="T114" i="14" s="1"/>
  <c r="G85" i="69"/>
  <c r="A214" i="14"/>
  <c r="E213" i="14" a="1"/>
  <c r="E213" i="14" s="1"/>
  <c r="B214" i="14" a="1"/>
  <c r="C214" i="14" a="1"/>
  <c r="H116" i="72" a="1"/>
  <c r="D214" i="14" a="1"/>
  <c r="N78" i="72" a="1"/>
  <c r="H214" i="70" a="1"/>
  <c r="H85" i="69" a="1"/>
  <c r="N83" i="73" l="1"/>
  <c r="K83" i="73" s="1"/>
  <c r="K86" i="69"/>
  <c r="N78" i="72"/>
  <c r="H214" i="70"/>
  <c r="I214" i="70" s="1"/>
  <c r="F214" i="70" s="1"/>
  <c r="G215" i="70" s="1"/>
  <c r="H116" i="72"/>
  <c r="I116" i="72" s="1"/>
  <c r="F116" i="72" s="1"/>
  <c r="L181" i="68"/>
  <c r="M182" i="68" s="1"/>
  <c r="G213" i="68"/>
  <c r="B214" i="14"/>
  <c r="D214" i="14"/>
  <c r="C214" i="14"/>
  <c r="H85" i="69"/>
  <c r="S188" i="72"/>
  <c r="T189" i="72" s="1"/>
  <c r="A215" i="14"/>
  <c r="E214" i="14" a="1"/>
  <c r="E214" i="14" s="1"/>
  <c r="U114" i="14" a="1"/>
  <c r="D215" i="14" a="1"/>
  <c r="H215" i="70" a="1"/>
  <c r="H213" i="68" a="1"/>
  <c r="B215" i="14" a="1"/>
  <c r="N182" i="68" a="1"/>
  <c r="C215" i="14" a="1"/>
  <c r="K215" i="14" a="1"/>
  <c r="L84" i="73" l="1"/>
  <c r="L87" i="69"/>
  <c r="O78" i="72"/>
  <c r="H213" i="68"/>
  <c r="I213" i="68" s="1"/>
  <c r="F213" i="68" s="1"/>
  <c r="G214" i="68" s="1"/>
  <c r="H215" i="70"/>
  <c r="I215" i="70" s="1"/>
  <c r="F215" i="70" s="1"/>
  <c r="G216" i="70" s="1"/>
  <c r="N182" i="68"/>
  <c r="O182" i="68" s="1"/>
  <c r="G117" i="72"/>
  <c r="K215" i="14"/>
  <c r="B215" i="14"/>
  <c r="D215" i="14"/>
  <c r="C215" i="14"/>
  <c r="U114" i="14"/>
  <c r="V114" i="14" s="1"/>
  <c r="S114" i="14" s="1"/>
  <c r="T115" i="14" s="1"/>
  <c r="I85" i="69"/>
  <c r="F85" i="69" s="1"/>
  <c r="A216" i="14"/>
  <c r="E215" i="14" a="1"/>
  <c r="E215" i="14" s="1"/>
  <c r="K216" i="14" a="1"/>
  <c r="C216" i="14" a="1"/>
  <c r="M84" i="73" a="1"/>
  <c r="M87" i="69" a="1"/>
  <c r="B216" i="14" a="1"/>
  <c r="U189" i="72" a="1"/>
  <c r="D216" i="14" a="1"/>
  <c r="H216" i="70" a="1"/>
  <c r="H214" i="68" a="1"/>
  <c r="H117" i="72" a="1"/>
  <c r="M84" i="73" l="1"/>
  <c r="M87" i="69"/>
  <c r="N87" i="69" s="1"/>
  <c r="U189" i="72"/>
  <c r="V189" i="72" s="1"/>
  <c r="L78" i="72"/>
  <c r="H214" i="68"/>
  <c r="I214" i="68" s="1"/>
  <c r="F214" i="68" s="1"/>
  <c r="G215" i="68" s="1"/>
  <c r="H117" i="72"/>
  <c r="I117" i="72" s="1"/>
  <c r="F117" i="72" s="1"/>
  <c r="H216" i="70"/>
  <c r="I216" i="70" s="1"/>
  <c r="F216" i="70" s="1"/>
  <c r="G217" i="70" s="1"/>
  <c r="L182" i="68"/>
  <c r="M183" i="68" s="1"/>
  <c r="K216" i="14"/>
  <c r="C216" i="14"/>
  <c r="B216" i="14"/>
  <c r="D216" i="14"/>
  <c r="G86" i="69"/>
  <c r="A217" i="14"/>
  <c r="E216" i="14" a="1"/>
  <c r="E216" i="14" s="1"/>
  <c r="C217" i="14" a="1"/>
  <c r="H86" i="69" a="1"/>
  <c r="U115" i="14" a="1"/>
  <c r="D217" i="14" a="1"/>
  <c r="K217" i="14" a="1"/>
  <c r="B217" i="14" a="1"/>
  <c r="H215" i="68" a="1"/>
  <c r="H217" i="70" a="1"/>
  <c r="N183" i="68" a="1"/>
  <c r="N84" i="73" l="1"/>
  <c r="K84" i="73" s="1"/>
  <c r="K87" i="69"/>
  <c r="M79" i="72"/>
  <c r="H215" i="68"/>
  <c r="I215" i="68" s="1"/>
  <c r="F215" i="68" s="1"/>
  <c r="G216" i="68" s="1"/>
  <c r="N183" i="68"/>
  <c r="O183" i="68" s="1"/>
  <c r="H217" i="70"/>
  <c r="I217" i="70" s="1"/>
  <c r="F217" i="70" s="1"/>
  <c r="G218" i="70" s="1"/>
  <c r="G118" i="72"/>
  <c r="K217" i="14"/>
  <c r="C217" i="14"/>
  <c r="D217" i="14"/>
  <c r="B217" i="14"/>
  <c r="H86" i="69"/>
  <c r="U115" i="14"/>
  <c r="V115" i="14" s="1"/>
  <c r="S115" i="14" s="1"/>
  <c r="T116" i="14" s="1"/>
  <c r="S189" i="72"/>
  <c r="T190" i="72" s="1"/>
  <c r="A218" i="14"/>
  <c r="E217" i="14" a="1"/>
  <c r="E217" i="14" s="1"/>
  <c r="D218" i="14" a="1"/>
  <c r="C218" i="14" a="1"/>
  <c r="H216" i="68" a="1"/>
  <c r="H118" i="72" a="1"/>
  <c r="H218" i="70" a="1"/>
  <c r="B218" i="14" a="1"/>
  <c r="N79" i="72" a="1"/>
  <c r="L85" i="73" l="1"/>
  <c r="L88" i="69"/>
  <c r="N79" i="72"/>
  <c r="H118" i="72"/>
  <c r="I118" i="72" s="1"/>
  <c r="F118" i="72" s="1"/>
  <c r="H216" i="68"/>
  <c r="I216" i="68" s="1"/>
  <c r="F216" i="68" s="1"/>
  <c r="H218" i="70"/>
  <c r="I218" i="70" s="1"/>
  <c r="F218" i="70" s="1"/>
  <c r="G219" i="70" s="1"/>
  <c r="L183" i="68"/>
  <c r="M184" i="68" s="1"/>
  <c r="B218" i="14"/>
  <c r="D218" i="14"/>
  <c r="C218" i="14"/>
  <c r="I86" i="69"/>
  <c r="F86" i="69" s="1"/>
  <c r="A219" i="14"/>
  <c r="E218" i="14" a="1"/>
  <c r="E218" i="14" s="1"/>
  <c r="D219" i="14" a="1"/>
  <c r="B219" i="14" a="1"/>
  <c r="U190" i="72" a="1"/>
  <c r="U116" i="14" a="1"/>
  <c r="C219" i="14" a="1"/>
  <c r="M88" i="69" a="1"/>
  <c r="H219" i="70" a="1"/>
  <c r="N184" i="68" a="1"/>
  <c r="M85" i="73" a="1"/>
  <c r="M85" i="73" l="1"/>
  <c r="M88" i="69"/>
  <c r="N88" i="69" s="1"/>
  <c r="U190" i="72"/>
  <c r="V190" i="72" s="1"/>
  <c r="O79" i="72"/>
  <c r="N184" i="68"/>
  <c r="O184" i="68" s="1"/>
  <c r="H219" i="70"/>
  <c r="I219" i="70" s="1"/>
  <c r="F219" i="70" s="1"/>
  <c r="G220" i="70" s="1"/>
  <c r="G217" i="68"/>
  <c r="G119" i="72"/>
  <c r="B219" i="14"/>
  <c r="D219" i="14"/>
  <c r="C219" i="14"/>
  <c r="U116" i="14"/>
  <c r="V116" i="14" s="1"/>
  <c r="S116" i="14" s="1"/>
  <c r="T117" i="14" s="1"/>
  <c r="G87" i="69"/>
  <c r="H87" i="69" a="1"/>
  <c r="H220" i="70" a="1"/>
  <c r="H217" i="68" a="1"/>
  <c r="H119" i="72" a="1"/>
  <c r="N85" i="73" l="1"/>
  <c r="K85" i="73" s="1"/>
  <c r="K88" i="69"/>
  <c r="L79" i="72"/>
  <c r="H119" i="72"/>
  <c r="I119" i="72" s="1"/>
  <c r="F119" i="72" s="1"/>
  <c r="H217" i="68"/>
  <c r="I217" i="68" s="1"/>
  <c r="F217" i="68" s="1"/>
  <c r="G218" i="68" s="1"/>
  <c r="H220" i="70"/>
  <c r="I220" i="70" s="1"/>
  <c r="F220" i="70" s="1"/>
  <c r="G221" i="70" s="1"/>
  <c r="L184" i="68"/>
  <c r="M185" i="68" s="1"/>
  <c r="H87" i="69"/>
  <c r="S190" i="72"/>
  <c r="T191" i="72" s="1"/>
  <c r="A220" i="14"/>
  <c r="E219" i="14" a="1"/>
  <c r="E219" i="14" s="1"/>
  <c r="C220" i="14" a="1"/>
  <c r="D220" i="14" a="1"/>
  <c r="U117" i="14" a="1"/>
  <c r="B220" i="14" a="1"/>
  <c r="H218" i="68" a="1"/>
  <c r="H221" i="70" a="1"/>
  <c r="N185" i="68" a="1"/>
  <c r="L86" i="73" l="1"/>
  <c r="L89" i="69"/>
  <c r="M80" i="72"/>
  <c r="N185" i="68"/>
  <c r="O185" i="68" s="1"/>
  <c r="H221" i="70"/>
  <c r="I221" i="70" s="1"/>
  <c r="F221" i="70" s="1"/>
  <c r="G222" i="70" s="1"/>
  <c r="H218" i="68"/>
  <c r="I218" i="68" s="1"/>
  <c r="F218" i="68" s="1"/>
  <c r="G219" i="68" s="1"/>
  <c r="G120" i="72"/>
  <c r="B220" i="14"/>
  <c r="D220" i="14"/>
  <c r="C220" i="14"/>
  <c r="U117" i="14"/>
  <c r="V117" i="14" s="1"/>
  <c r="S117" i="14" s="1"/>
  <c r="T118" i="14" s="1"/>
  <c r="I87" i="69"/>
  <c r="F87" i="69" s="1"/>
  <c r="A221" i="14"/>
  <c r="E220" i="14" a="1"/>
  <c r="E220" i="14" s="1"/>
  <c r="U191" i="72" a="1"/>
  <c r="D221" i="14" a="1"/>
  <c r="B221" i="14" a="1"/>
  <c r="N80" i="72" a="1"/>
  <c r="H120" i="72" a="1"/>
  <c r="C221" i="14" a="1"/>
  <c r="M89" i="69" a="1"/>
  <c r="H219" i="68" a="1"/>
  <c r="H222" i="70" a="1"/>
  <c r="M86" i="73" a="1"/>
  <c r="M86" i="73" l="1"/>
  <c r="M89" i="69"/>
  <c r="N89" i="69" s="1"/>
  <c r="U191" i="72"/>
  <c r="V191" i="72" s="1"/>
  <c r="N80" i="72"/>
  <c r="H120" i="72"/>
  <c r="I120" i="72" s="1"/>
  <c r="F120" i="72" s="1"/>
  <c r="H219" i="68"/>
  <c r="I219" i="68" s="1"/>
  <c r="F219" i="68" s="1"/>
  <c r="G220" i="68" s="1"/>
  <c r="H222" i="70"/>
  <c r="I222" i="70" s="1"/>
  <c r="F222" i="70" s="1"/>
  <c r="G223" i="70" s="1"/>
  <c r="L185" i="68"/>
  <c r="M186" i="68" s="1"/>
  <c r="B221" i="14"/>
  <c r="D221" i="14"/>
  <c r="C221" i="14"/>
  <c r="G88" i="69"/>
  <c r="A222" i="14"/>
  <c r="E221" i="14" a="1"/>
  <c r="E221" i="14" s="1"/>
  <c r="K222" i="14" a="1"/>
  <c r="U118" i="14" a="1"/>
  <c r="C222" i="14" a="1"/>
  <c r="B222" i="14" a="1"/>
  <c r="H220" i="68" a="1"/>
  <c r="H223" i="70" a="1"/>
  <c r="D222" i="14" a="1"/>
  <c r="N186" i="68" a="1"/>
  <c r="H88" i="69" a="1"/>
  <c r="N86" i="73" l="1"/>
  <c r="K86" i="73" s="1"/>
  <c r="K89" i="69"/>
  <c r="O80" i="72"/>
  <c r="H220" i="68"/>
  <c r="I220" i="68" s="1"/>
  <c r="F220" i="68" s="1"/>
  <c r="G221" i="68" s="1"/>
  <c r="N186" i="68"/>
  <c r="O186" i="68" s="1"/>
  <c r="H223" i="70"/>
  <c r="I223" i="70" s="1"/>
  <c r="F223" i="70" s="1"/>
  <c r="G224" i="70" s="1"/>
  <c r="G121" i="72"/>
  <c r="K222" i="14"/>
  <c r="C222" i="14"/>
  <c r="D222" i="14"/>
  <c r="B222" i="14"/>
  <c r="H88" i="69"/>
  <c r="U118" i="14"/>
  <c r="V118" i="14" s="1"/>
  <c r="S118" i="14" s="1"/>
  <c r="T119" i="14" s="1"/>
  <c r="S191" i="72"/>
  <c r="T192" i="72" s="1"/>
  <c r="A223" i="14"/>
  <c r="E222" i="14" a="1"/>
  <c r="E222" i="14" s="1"/>
  <c r="D223" i="14" a="1"/>
  <c r="B223" i="14" a="1"/>
  <c r="C223" i="14" a="1"/>
  <c r="H221" i="68" a="1"/>
  <c r="H224" i="70" a="1"/>
  <c r="K223" i="14" a="1"/>
  <c r="H121" i="72" a="1"/>
  <c r="L87" i="73" l="1"/>
  <c r="L90" i="69"/>
  <c r="L80" i="72"/>
  <c r="H121" i="72"/>
  <c r="I121" i="72" s="1"/>
  <c r="F121" i="72" s="1"/>
  <c r="H221" i="68"/>
  <c r="I221" i="68" s="1"/>
  <c r="F221" i="68" s="1"/>
  <c r="G222" i="68" s="1"/>
  <c r="H224" i="70"/>
  <c r="I224" i="70" s="1"/>
  <c r="F224" i="70" s="1"/>
  <c r="G225" i="70" s="1"/>
  <c r="L186" i="68"/>
  <c r="M187" i="68" s="1"/>
  <c r="K223" i="14"/>
  <c r="D223" i="14"/>
  <c r="B223" i="14"/>
  <c r="C223" i="14"/>
  <c r="I88" i="69"/>
  <c r="F88" i="69" s="1"/>
  <c r="A224" i="14"/>
  <c r="E223" i="14" a="1"/>
  <c r="E223" i="14" s="1"/>
  <c r="U192" i="72" a="1"/>
  <c r="U119" i="14" a="1"/>
  <c r="M87" i="73" a="1"/>
  <c r="B224" i="14" a="1"/>
  <c r="K224" i="14" a="1"/>
  <c r="C224" i="14" a="1"/>
  <c r="D224" i="14" a="1"/>
  <c r="H222" i="68" a="1"/>
  <c r="M90" i="69" a="1"/>
  <c r="H225" i="70" a="1"/>
  <c r="N187" i="68" a="1"/>
  <c r="M87" i="73" l="1"/>
  <c r="M90" i="69"/>
  <c r="N90" i="69" s="1"/>
  <c r="U192" i="72"/>
  <c r="V192" i="72" s="1"/>
  <c r="M81" i="72"/>
  <c r="N187" i="68"/>
  <c r="O187" i="68" s="1"/>
  <c r="H222" i="68"/>
  <c r="I222" i="68" s="1"/>
  <c r="F222" i="68" s="1"/>
  <c r="G223" i="68" s="1"/>
  <c r="H225" i="70"/>
  <c r="I225" i="70" s="1"/>
  <c r="F225" i="70" s="1"/>
  <c r="G226" i="70" s="1"/>
  <c r="G122" i="72"/>
  <c r="K224" i="14"/>
  <c r="C224" i="14"/>
  <c r="B224" i="14"/>
  <c r="D224" i="14"/>
  <c r="U119" i="14"/>
  <c r="V119" i="14" s="1"/>
  <c r="S119" i="14" s="1"/>
  <c r="T120" i="14" s="1"/>
  <c r="G89" i="69"/>
  <c r="A225" i="14"/>
  <c r="E224" i="14" a="1"/>
  <c r="E224" i="14" s="1"/>
  <c r="B225" i="14" a="1"/>
  <c r="D225" i="14" a="1"/>
  <c r="C225" i="14" a="1"/>
  <c r="N81" i="72" a="1"/>
  <c r="H122" i="72" a="1"/>
  <c r="H89" i="69" a="1"/>
  <c r="H223" i="68" a="1"/>
  <c r="H226" i="70" a="1"/>
  <c r="N87" i="73" l="1"/>
  <c r="K87" i="73" s="1"/>
  <c r="K90" i="69"/>
  <c r="N81" i="72"/>
  <c r="H122" i="72"/>
  <c r="I122" i="72" s="1"/>
  <c r="F122" i="72" s="1"/>
  <c r="H226" i="70"/>
  <c r="I226" i="70" s="1"/>
  <c r="F226" i="70" s="1"/>
  <c r="G227" i="70" s="1"/>
  <c r="H223" i="68"/>
  <c r="I223" i="68" s="1"/>
  <c r="F223" i="68" s="1"/>
  <c r="G224" i="68" s="1"/>
  <c r="L187" i="68"/>
  <c r="M188" i="68" s="1"/>
  <c r="D225" i="14"/>
  <c r="C225" i="14"/>
  <c r="B225" i="14"/>
  <c r="H89" i="69"/>
  <c r="S192" i="72"/>
  <c r="T193" i="72" s="1"/>
  <c r="U120" i="14" a="1"/>
  <c r="H227" i="70" a="1"/>
  <c r="H224" i="68" a="1"/>
  <c r="N188" i="68" a="1"/>
  <c r="L88" i="73" l="1"/>
  <c r="L91" i="69"/>
  <c r="O81" i="72"/>
  <c r="H227" i="70"/>
  <c r="I227" i="70" s="1"/>
  <c r="F227" i="70" s="1"/>
  <c r="G228" i="70" s="1"/>
  <c r="N188" i="68"/>
  <c r="O188" i="68" s="1"/>
  <c r="H224" i="68"/>
  <c r="I224" i="68" s="1"/>
  <c r="F224" i="68" s="1"/>
  <c r="G225" i="68" s="1"/>
  <c r="G123" i="72"/>
  <c r="U120" i="14"/>
  <c r="V120" i="14" s="1"/>
  <c r="S120" i="14" s="1"/>
  <c r="T121" i="14" s="1"/>
  <c r="I89" i="69"/>
  <c r="F89" i="69" s="1"/>
  <c r="M91" i="69" a="1"/>
  <c r="U193" i="72" a="1"/>
  <c r="H228" i="70" a="1"/>
  <c r="H225" i="68" a="1"/>
  <c r="H123" i="72" a="1"/>
  <c r="M88" i="73" a="1"/>
  <c r="M88" i="73" l="1"/>
  <c r="M91" i="69"/>
  <c r="N91" i="69" s="1"/>
  <c r="U193" i="72"/>
  <c r="V193" i="72" s="1"/>
  <c r="L81" i="72"/>
  <c r="H123" i="72"/>
  <c r="I123" i="72" s="1"/>
  <c r="F123" i="72" s="1"/>
  <c r="H228" i="70"/>
  <c r="I228" i="70" s="1"/>
  <c r="F228" i="70" s="1"/>
  <c r="G229" i="70" s="1"/>
  <c r="H225" i="68"/>
  <c r="I225" i="68" s="1"/>
  <c r="F225" i="68" s="1"/>
  <c r="G226" i="68" s="1"/>
  <c r="L188" i="68"/>
  <c r="M189" i="68" s="1"/>
  <c r="G90" i="69"/>
  <c r="A226" i="14"/>
  <c r="E225" i="14" a="1"/>
  <c r="E225" i="14" s="1"/>
  <c r="C226" i="14" a="1"/>
  <c r="B226" i="14" a="1"/>
  <c r="D226" i="14" a="1"/>
  <c r="U121" i="14" a="1"/>
  <c r="H229" i="70" a="1"/>
  <c r="H226" i="68" a="1"/>
  <c r="N189" i="68" a="1"/>
  <c r="H90" i="69" a="1"/>
  <c r="N88" i="73" l="1"/>
  <c r="K88" i="73" s="1"/>
  <c r="K91" i="69"/>
  <c r="M82" i="72"/>
  <c r="H226" i="68"/>
  <c r="I226" i="68" s="1"/>
  <c r="F226" i="68" s="1"/>
  <c r="G227" i="68" s="1"/>
  <c r="H229" i="70"/>
  <c r="I229" i="70" s="1"/>
  <c r="F229" i="70" s="1"/>
  <c r="G230" i="70" s="1"/>
  <c r="N189" i="68"/>
  <c r="O189" i="68" s="1"/>
  <c r="G124" i="72"/>
  <c r="D226" i="14"/>
  <c r="C226" i="14"/>
  <c r="B226" i="14"/>
  <c r="H90" i="69"/>
  <c r="U121" i="14"/>
  <c r="V121" i="14" s="1"/>
  <c r="S121" i="14" s="1"/>
  <c r="T122" i="14" s="1"/>
  <c r="S193" i="72"/>
  <c r="T194" i="72" s="1"/>
  <c r="A227" i="14"/>
  <c r="E226" i="14" a="1"/>
  <c r="E226" i="14" s="1"/>
  <c r="D227" i="14" a="1"/>
  <c r="N82" i="72" a="1"/>
  <c r="H227" i="68" a="1"/>
  <c r="H230" i="70" a="1"/>
  <c r="B227" i="14" a="1"/>
  <c r="H124" i="72" a="1"/>
  <c r="C227" i="14" a="1"/>
  <c r="L89" i="73" l="1"/>
  <c r="L92" i="69"/>
  <c r="N82" i="72"/>
  <c r="H227" i="68"/>
  <c r="I227" i="68" s="1"/>
  <c r="F227" i="68" s="1"/>
  <c r="G228" i="68" s="1"/>
  <c r="H230" i="70"/>
  <c r="I230" i="70" s="1"/>
  <c r="F230" i="70" s="1"/>
  <c r="G231" i="70" s="1"/>
  <c r="G14" i="70" s="1"/>
  <c r="H124" i="72"/>
  <c r="I124" i="72" s="1"/>
  <c r="F124" i="72" s="1"/>
  <c r="L189" i="68"/>
  <c r="M190" i="68" s="1"/>
  <c r="C227" i="14"/>
  <c r="D227" i="14"/>
  <c r="B227" i="14"/>
  <c r="I90" i="69"/>
  <c r="F90" i="69" s="1"/>
  <c r="A228" i="14"/>
  <c r="E227" i="14" a="1"/>
  <c r="E227" i="14" s="1"/>
  <c r="U122" i="14" a="1"/>
  <c r="M92" i="69" a="1"/>
  <c r="B228" i="14" a="1"/>
  <c r="C228" i="14" a="1"/>
  <c r="D228" i="14" a="1"/>
  <c r="H228" i="68" a="1"/>
  <c r="U194" i="72" a="1"/>
  <c r="N190" i="68" a="1"/>
  <c r="M89" i="73" a="1"/>
  <c r="M89" i="73" l="1"/>
  <c r="M92" i="69"/>
  <c r="N92" i="69" s="1"/>
  <c r="U194" i="72"/>
  <c r="V194" i="72" s="1"/>
  <c r="O82" i="72"/>
  <c r="N190" i="68"/>
  <c r="O190" i="68" s="1"/>
  <c r="H228" i="68"/>
  <c r="I228" i="68" s="1"/>
  <c r="F228" i="68" s="1"/>
  <c r="G229" i="68" s="1"/>
  <c r="G125" i="72"/>
  <c r="D40" i="27"/>
  <c r="E40" i="27" s="1"/>
  <c r="C228" i="14"/>
  <c r="D228" i="14"/>
  <c r="B228" i="14"/>
  <c r="U122" i="14"/>
  <c r="V122" i="14" s="1"/>
  <c r="S122" i="14" s="1"/>
  <c r="T123" i="14" s="1"/>
  <c r="G91" i="69"/>
  <c r="A229" i="14"/>
  <c r="E228" i="14" a="1"/>
  <c r="E228" i="14" s="1"/>
  <c r="H231" i="70" a="1"/>
  <c r="C229" i="14" a="1"/>
  <c r="H229" i="68" a="1"/>
  <c r="B229" i="14" a="1"/>
  <c r="D229" i="14" a="1"/>
  <c r="H125" i="72" a="1"/>
  <c r="H91" i="69" a="1"/>
  <c r="N89" i="73" l="1"/>
  <c r="K89" i="73" s="1"/>
  <c r="K92" i="69"/>
  <c r="L82" i="72"/>
  <c r="H231" i="70"/>
  <c r="I231" i="70" s="1"/>
  <c r="F231" i="70" s="1"/>
  <c r="H229" i="68"/>
  <c r="I229" i="68" s="1"/>
  <c r="F229" i="68" s="1"/>
  <c r="G230" i="68" s="1"/>
  <c r="H125" i="72"/>
  <c r="I125" i="72" s="1"/>
  <c r="F125" i="72" s="1"/>
  <c r="L190" i="68"/>
  <c r="M191" i="68" s="1"/>
  <c r="D229" i="14"/>
  <c r="B229" i="14"/>
  <c r="C229" i="14"/>
  <c r="H91" i="69"/>
  <c r="S194" i="72"/>
  <c r="T195" i="72" s="1"/>
  <c r="A230" i="14"/>
  <c r="E229" i="14" a="1"/>
  <c r="E229" i="14" s="1"/>
  <c r="B230" i="14" a="1"/>
  <c r="U123" i="14" a="1"/>
  <c r="C230" i="14" a="1"/>
  <c r="H230" i="68" a="1"/>
  <c r="D230" i="14" a="1"/>
  <c r="N191" i="68" a="1"/>
  <c r="L90" i="73" l="1"/>
  <c r="L93" i="69"/>
  <c r="M83" i="72"/>
  <c r="N191" i="68"/>
  <c r="O191" i="68" s="1"/>
  <c r="H230" i="68"/>
  <c r="I230" i="68" s="1"/>
  <c r="F230" i="68" s="1"/>
  <c r="G231" i="68" s="1"/>
  <c r="G14" i="68" s="1"/>
  <c r="G126" i="72"/>
  <c r="D230" i="14"/>
  <c r="C230" i="14"/>
  <c r="B230" i="14"/>
  <c r="U123" i="14"/>
  <c r="V123" i="14" s="1"/>
  <c r="S123" i="14" s="1"/>
  <c r="T124" i="14" s="1"/>
  <c r="I91" i="69"/>
  <c r="F91" i="69" s="1"/>
  <c r="A231" i="14"/>
  <c r="E230" i="14" a="1"/>
  <c r="E230" i="14" s="1"/>
  <c r="M93" i="69" a="1"/>
  <c r="B231" i="14" a="1"/>
  <c r="H126" i="72" a="1"/>
  <c r="C231" i="14" a="1"/>
  <c r="N83" i="72" a="1"/>
  <c r="D231" i="14" a="1"/>
  <c r="U195" i="72" a="1"/>
  <c r="M90" i="73" a="1"/>
  <c r="M90" i="73" l="1"/>
  <c r="M93" i="69"/>
  <c r="N93" i="69" s="1"/>
  <c r="U195" i="72"/>
  <c r="V195" i="72" s="1"/>
  <c r="N83" i="72"/>
  <c r="H126" i="72"/>
  <c r="I126" i="72" s="1"/>
  <c r="F126" i="72" s="1"/>
  <c r="D38" i="27"/>
  <c r="E38" i="27" s="1"/>
  <c r="L191" i="68"/>
  <c r="M192" i="68" s="1"/>
  <c r="D231" i="14"/>
  <c r="C231" i="14"/>
  <c r="B231" i="14"/>
  <c r="G92" i="69"/>
  <c r="E231" i="14" a="1"/>
  <c r="E231" i="14" s="1"/>
  <c r="H231" i="68" a="1"/>
  <c r="U124" i="14" a="1"/>
  <c r="H92" i="69" a="1"/>
  <c r="N192" i="68" a="1"/>
  <c r="N90" i="73" l="1"/>
  <c r="K90" i="73" s="1"/>
  <c r="K93" i="69"/>
  <c r="O83" i="72"/>
  <c r="L83" i="72" s="1"/>
  <c r="H231" i="68"/>
  <c r="I231" i="68" s="1"/>
  <c r="F231" i="68" s="1"/>
  <c r="N192" i="68"/>
  <c r="O192" i="68" s="1"/>
  <c r="G127" i="72"/>
  <c r="H92" i="69"/>
  <c r="U124" i="14"/>
  <c r="V124" i="14" s="1"/>
  <c r="S124" i="14" s="1"/>
  <c r="T125" i="14" s="1"/>
  <c r="S195" i="72"/>
  <c r="T196" i="72" s="1"/>
  <c r="H127" i="72" a="1"/>
  <c r="L91" i="73" l="1"/>
  <c r="L94" i="69"/>
  <c r="M84" i="72"/>
  <c r="H127" i="72"/>
  <c r="I127" i="72" s="1"/>
  <c r="F127" i="72" s="1"/>
  <c r="G128" i="72" s="1"/>
  <c r="L192" i="68"/>
  <c r="M193" i="68" s="1"/>
  <c r="I92" i="69"/>
  <c r="F92" i="69" s="1"/>
  <c r="N84" i="72" a="1"/>
  <c r="M94" i="69" a="1"/>
  <c r="U196" i="72" a="1"/>
  <c r="U125" i="14" a="1"/>
  <c r="H128" i="72" a="1"/>
  <c r="N193" i="68" a="1"/>
  <c r="M91" i="73" a="1"/>
  <c r="M91" i="73" l="1"/>
  <c r="M94" i="69"/>
  <c r="N94" i="69" s="1"/>
  <c r="U196" i="72"/>
  <c r="V196" i="72" s="1"/>
  <c r="N84" i="72"/>
  <c r="O84" i="72" s="1"/>
  <c r="N193" i="68"/>
  <c r="O193" i="68" s="1"/>
  <c r="H128" i="72"/>
  <c r="I128" i="72" s="1"/>
  <c r="F128" i="72" s="1"/>
  <c r="G129" i="72" s="1"/>
  <c r="U125" i="14"/>
  <c r="V125" i="14" s="1"/>
  <c r="S125" i="14" s="1"/>
  <c r="T126" i="14" s="1"/>
  <c r="G93" i="69"/>
  <c r="H93" i="69" a="1"/>
  <c r="H129" i="72" a="1"/>
  <c r="N91" i="73" l="1"/>
  <c r="K91" i="73" s="1"/>
  <c r="K94" i="69"/>
  <c r="L84" i="72"/>
  <c r="H129" i="72"/>
  <c r="I129" i="72" s="1"/>
  <c r="F129" i="72" s="1"/>
  <c r="L193" i="68"/>
  <c r="M194" i="68" s="1"/>
  <c r="H93" i="69"/>
  <c r="S196" i="72"/>
  <c r="T197" i="72" s="1"/>
  <c r="U126" i="14" a="1"/>
  <c r="N194" i="68" a="1"/>
  <c r="L92" i="73" l="1"/>
  <c r="L95" i="69"/>
  <c r="M85" i="72"/>
  <c r="N194" i="68"/>
  <c r="O194" i="68" s="1"/>
  <c r="G130" i="72"/>
  <c r="U126" i="14"/>
  <c r="V126" i="14" s="1"/>
  <c r="S126" i="14" s="1"/>
  <c r="T127" i="14" s="1"/>
  <c r="I93" i="69"/>
  <c r="F93" i="69" s="1"/>
  <c r="U197" i="72" a="1"/>
  <c r="M92" i="73" a="1"/>
  <c r="M95" i="69" a="1"/>
  <c r="N85" i="72" a="1"/>
  <c r="H130" i="72" a="1"/>
  <c r="M92" i="73" l="1"/>
  <c r="M95" i="69"/>
  <c r="N95" i="69" s="1"/>
  <c r="U197" i="72"/>
  <c r="V197" i="72" s="1"/>
  <c r="N85" i="72"/>
  <c r="O85" i="72" s="1"/>
  <c r="H130" i="72"/>
  <c r="I130" i="72" s="1"/>
  <c r="F130" i="72" s="1"/>
  <c r="L194" i="68"/>
  <c r="M195" i="68" s="1"/>
  <c r="G94" i="69"/>
  <c r="U127" i="14" a="1"/>
  <c r="N195" i="68" a="1"/>
  <c r="H94" i="69" a="1"/>
  <c r="N92" i="73" l="1"/>
  <c r="K92" i="73" s="1"/>
  <c r="K95" i="69"/>
  <c r="L85" i="72"/>
  <c r="N195" i="68"/>
  <c r="O195" i="68" s="1"/>
  <c r="G131" i="72"/>
  <c r="H94" i="69"/>
  <c r="U127" i="14"/>
  <c r="V127" i="14" s="1"/>
  <c r="S127" i="14" s="1"/>
  <c r="T128" i="14" s="1"/>
  <c r="S197" i="72"/>
  <c r="T198" i="72" s="1"/>
  <c r="H131" i="72" a="1"/>
  <c r="L93" i="73" l="1"/>
  <c r="L96" i="69"/>
  <c r="M86" i="72"/>
  <c r="H131" i="72"/>
  <c r="I131" i="72" s="1"/>
  <c r="F131" i="72" s="1"/>
  <c r="G132" i="72" s="1"/>
  <c r="L195" i="68"/>
  <c r="M196" i="68" s="1"/>
  <c r="I94" i="69"/>
  <c r="F94" i="69" s="1"/>
  <c r="U198" i="72" a="1"/>
  <c r="H132" i="72" a="1"/>
  <c r="N86" i="72" a="1"/>
  <c r="M93" i="73" a="1"/>
  <c r="M96" i="69" a="1"/>
  <c r="U128" i="14" a="1"/>
  <c r="N196" i="68" a="1"/>
  <c r="M93" i="73" l="1"/>
  <c r="M96" i="69"/>
  <c r="N96" i="69" s="1"/>
  <c r="U198" i="72"/>
  <c r="V198" i="72" s="1"/>
  <c r="N86" i="72"/>
  <c r="O86" i="72" s="1"/>
  <c r="H132" i="72"/>
  <c r="I132" i="72" s="1"/>
  <c r="F132" i="72" s="1"/>
  <c r="G133" i="72" s="1"/>
  <c r="N196" i="68"/>
  <c r="O196" i="68" s="1"/>
  <c r="U128" i="14"/>
  <c r="V128" i="14" s="1"/>
  <c r="S128" i="14" s="1"/>
  <c r="T129" i="14" s="1"/>
  <c r="G95" i="69"/>
  <c r="H95" i="69" a="1"/>
  <c r="H133" i="72" a="1"/>
  <c r="N93" i="73" l="1"/>
  <c r="K93" i="73" s="1"/>
  <c r="K96" i="69"/>
  <c r="L86" i="72"/>
  <c r="H133" i="72"/>
  <c r="I133" i="72" s="1"/>
  <c r="F133" i="72" s="1"/>
  <c r="L196" i="68"/>
  <c r="M197" i="68" s="1"/>
  <c r="H95" i="69"/>
  <c r="S198" i="72"/>
  <c r="T199" i="72" s="1"/>
  <c r="N197" i="68" a="1"/>
  <c r="U129" i="14" a="1"/>
  <c r="L94" i="73" l="1"/>
  <c r="L97" i="69"/>
  <c r="M87" i="72"/>
  <c r="N197" i="68"/>
  <c r="O197" i="68" s="1"/>
  <c r="G134" i="72"/>
  <c r="U129" i="14"/>
  <c r="V129" i="14" s="1"/>
  <c r="S129" i="14" s="1"/>
  <c r="T130" i="14" s="1"/>
  <c r="I95" i="69"/>
  <c r="F95" i="69" s="1"/>
  <c r="M94" i="73" a="1"/>
  <c r="U199" i="72" a="1"/>
  <c r="M97" i="69" a="1"/>
  <c r="H134" i="72" a="1"/>
  <c r="N87" i="72" a="1"/>
  <c r="M94" i="73" l="1"/>
  <c r="M97" i="69"/>
  <c r="N97" i="69" s="1"/>
  <c r="U199" i="72"/>
  <c r="V199" i="72" s="1"/>
  <c r="N87" i="72"/>
  <c r="O87" i="72" s="1"/>
  <c r="H134" i="72"/>
  <c r="I134" i="72" s="1"/>
  <c r="F134" i="72" s="1"/>
  <c r="L197" i="68"/>
  <c r="M198" i="68" s="1"/>
  <c r="G96" i="69"/>
  <c r="U130" i="14" a="1"/>
  <c r="N198" i="68" a="1"/>
  <c r="H96" i="69" a="1"/>
  <c r="N94" i="73" l="1"/>
  <c r="K94" i="73" s="1"/>
  <c r="K97" i="69"/>
  <c r="L87" i="72"/>
  <c r="N198" i="68"/>
  <c r="O198" i="68" s="1"/>
  <c r="G135" i="72"/>
  <c r="H96" i="69"/>
  <c r="U130" i="14"/>
  <c r="V130" i="14" s="1"/>
  <c r="S130" i="14" s="1"/>
  <c r="T131" i="14" s="1"/>
  <c r="S199" i="72"/>
  <c r="T200" i="72" s="1"/>
  <c r="H135" i="72" a="1"/>
  <c r="L95" i="73" l="1"/>
  <c r="L98" i="69"/>
  <c r="M88" i="72"/>
  <c r="H135" i="72"/>
  <c r="I135" i="72" s="1"/>
  <c r="F135" i="72" s="1"/>
  <c r="L198" i="68"/>
  <c r="M199" i="68" s="1"/>
  <c r="I96" i="69"/>
  <c r="F96" i="69" s="1"/>
  <c r="U131" i="14" a="1"/>
  <c r="M95" i="73" a="1"/>
  <c r="M98" i="69" a="1"/>
  <c r="N88" i="72" a="1"/>
  <c r="N199" i="68" a="1"/>
  <c r="U200" i="72" a="1"/>
  <c r="M95" i="73" l="1"/>
  <c r="M98" i="69"/>
  <c r="U200" i="72"/>
  <c r="V200" i="72" s="1"/>
  <c r="N88" i="72"/>
  <c r="O88" i="72" s="1"/>
  <c r="N199" i="68"/>
  <c r="O199" i="68" s="1"/>
  <c r="G136" i="72"/>
  <c r="U131" i="14"/>
  <c r="V131" i="14" s="1"/>
  <c r="S131" i="14" s="1"/>
  <c r="T132" i="14" s="1"/>
  <c r="G97" i="69"/>
  <c r="H136" i="72" a="1"/>
  <c r="H97" i="69" a="1"/>
  <c r="N95" i="73" l="1"/>
  <c r="K95" i="73" s="1"/>
  <c r="N98" i="69"/>
  <c r="K98" i="69" s="1"/>
  <c r="L88" i="72"/>
  <c r="H136" i="72"/>
  <c r="I136" i="72" s="1"/>
  <c r="F136" i="72" s="1"/>
  <c r="L199" i="68"/>
  <c r="M200" i="68" s="1"/>
  <c r="H97" i="69"/>
  <c r="S200" i="72"/>
  <c r="T201" i="72" s="1"/>
  <c r="U132" i="14" a="1"/>
  <c r="N200" i="68" a="1"/>
  <c r="L96" i="73" l="1"/>
  <c r="L99" i="69"/>
  <c r="M89" i="72"/>
  <c r="N200" i="68"/>
  <c r="O200" i="68" s="1"/>
  <c r="G137" i="72"/>
  <c r="U132" i="14"/>
  <c r="V132" i="14" s="1"/>
  <c r="S132" i="14" s="1"/>
  <c r="T133" i="14" s="1"/>
  <c r="I97" i="69"/>
  <c r="F97" i="69" s="1"/>
  <c r="U201" i="72" a="1"/>
  <c r="M99" i="69" a="1"/>
  <c r="M96" i="73" a="1"/>
  <c r="N89" i="72" a="1"/>
  <c r="H137" i="72" a="1"/>
  <c r="M96" i="73" l="1"/>
  <c r="M99" i="69"/>
  <c r="N99" i="69" s="1"/>
  <c r="K99" i="69" s="1"/>
  <c r="L100" i="69" s="1"/>
  <c r="U201" i="72"/>
  <c r="V201" i="72" s="1"/>
  <c r="N89" i="72"/>
  <c r="O89" i="72" s="1"/>
  <c r="H137" i="72"/>
  <c r="I137" i="72" s="1"/>
  <c r="F137" i="72" s="1"/>
  <c r="L200" i="68"/>
  <c r="M201" i="68" s="1"/>
  <c r="G98" i="69"/>
  <c r="N201" i="68" a="1"/>
  <c r="M100" i="69" a="1"/>
  <c r="U133" i="14" a="1"/>
  <c r="H98" i="69" a="1"/>
  <c r="N96" i="73" l="1"/>
  <c r="K96" i="73" s="1"/>
  <c r="M100" i="69"/>
  <c r="N100" i="69" s="1"/>
  <c r="L89" i="72"/>
  <c r="N201" i="68"/>
  <c r="O201" i="68" s="1"/>
  <c r="G138" i="72"/>
  <c r="H98" i="69"/>
  <c r="U133" i="14"/>
  <c r="V133" i="14" s="1"/>
  <c r="S133" i="14" s="1"/>
  <c r="T134" i="14" s="1"/>
  <c r="S201" i="72"/>
  <c r="T202" i="72" s="1"/>
  <c r="H138" i="72" a="1"/>
  <c r="L97" i="73" l="1"/>
  <c r="K100" i="69"/>
  <c r="M90" i="72"/>
  <c r="H138" i="72"/>
  <c r="I138" i="72" s="1"/>
  <c r="F138" i="72" s="1"/>
  <c r="L201" i="68"/>
  <c r="M202" i="68" s="1"/>
  <c r="I98" i="69"/>
  <c r="F98" i="69" s="1"/>
  <c r="N202" i="68" a="1"/>
  <c r="M97" i="73" a="1"/>
  <c r="U202" i="72" a="1"/>
  <c r="U134" i="14" a="1"/>
  <c r="N90" i="72" a="1"/>
  <c r="M97" i="73" l="1"/>
  <c r="L101" i="69"/>
  <c r="U202" i="72"/>
  <c r="V202" i="72" s="1"/>
  <c r="N90" i="72"/>
  <c r="O90" i="72" s="1"/>
  <c r="N202" i="68"/>
  <c r="O202" i="68" s="1"/>
  <c r="G139" i="72"/>
  <c r="U134" i="14"/>
  <c r="V134" i="14" s="1"/>
  <c r="S134" i="14" s="1"/>
  <c r="T135" i="14" s="1"/>
  <c r="G99" i="69"/>
  <c r="H139" i="72" a="1"/>
  <c r="M101" i="69" a="1"/>
  <c r="H99" i="69" a="1"/>
  <c r="N97" i="73" l="1"/>
  <c r="K97" i="73" s="1"/>
  <c r="M101" i="69"/>
  <c r="N101" i="69" s="1"/>
  <c r="L90" i="72"/>
  <c r="H139" i="72"/>
  <c r="I139" i="72" s="1"/>
  <c r="F139" i="72" s="1"/>
  <c r="L202" i="68"/>
  <c r="M203" i="68" s="1"/>
  <c r="H99" i="69"/>
  <c r="S202" i="72"/>
  <c r="T203" i="72" s="1"/>
  <c r="N203" i="68" a="1"/>
  <c r="U135" i="14" a="1"/>
  <c r="L98" i="73" l="1"/>
  <c r="K101" i="69"/>
  <c r="M91" i="72"/>
  <c r="N203" i="68"/>
  <c r="O203" i="68" s="1"/>
  <c r="G140" i="72"/>
  <c r="U135" i="14"/>
  <c r="V135" i="14" s="1"/>
  <c r="S135" i="14" s="1"/>
  <c r="T136" i="14" s="1"/>
  <c r="I99" i="69"/>
  <c r="F99" i="69" s="1"/>
  <c r="U203" i="72" a="1"/>
  <c r="M98" i="73" a="1"/>
  <c r="H140" i="72" a="1"/>
  <c r="N91" i="72" a="1"/>
  <c r="M98" i="73" l="1"/>
  <c r="L102" i="69"/>
  <c r="U203" i="72"/>
  <c r="V203" i="72" s="1"/>
  <c r="N91" i="72"/>
  <c r="O91" i="72" s="1"/>
  <c r="H140" i="72"/>
  <c r="I140" i="72" s="1"/>
  <c r="F140" i="72" s="1"/>
  <c r="L203" i="68"/>
  <c r="M204" i="68" s="1"/>
  <c r="G100" i="69"/>
  <c r="U136" i="14" a="1"/>
  <c r="M102" i="69" a="1"/>
  <c r="N204" i="68" a="1"/>
  <c r="H100" i="69" a="1"/>
  <c r="N98" i="73" l="1"/>
  <c r="K98" i="73" s="1"/>
  <c r="M102" i="69"/>
  <c r="N102" i="69" s="1"/>
  <c r="L91" i="72"/>
  <c r="N204" i="68"/>
  <c r="O204" i="68" s="1"/>
  <c r="G141" i="72"/>
  <c r="H100" i="69"/>
  <c r="U136" i="14"/>
  <c r="V136" i="14" s="1"/>
  <c r="S136" i="14" s="1"/>
  <c r="T137" i="14" s="1"/>
  <c r="S203" i="72"/>
  <c r="T204" i="72" s="1"/>
  <c r="H141" i="72" a="1"/>
  <c r="L99" i="73" l="1"/>
  <c r="K102" i="69"/>
  <c r="M92" i="72"/>
  <c r="H141" i="72"/>
  <c r="I141" i="72" s="1"/>
  <c r="F141" i="72" s="1"/>
  <c r="L204" i="68"/>
  <c r="M205" i="68" s="1"/>
  <c r="I100" i="69"/>
  <c r="F100" i="69" s="1"/>
  <c r="N205" i="68" a="1"/>
  <c r="M99" i="73" a="1"/>
  <c r="U204" i="72" a="1"/>
  <c r="U137" i="14" a="1"/>
  <c r="N92" i="72" a="1"/>
  <c r="M99" i="73" l="1"/>
  <c r="L103" i="69"/>
  <c r="U204" i="72"/>
  <c r="V204" i="72" s="1"/>
  <c r="N92" i="72"/>
  <c r="O92" i="72" s="1"/>
  <c r="N205" i="68"/>
  <c r="O205" i="68" s="1"/>
  <c r="G142" i="72"/>
  <c r="U137" i="14"/>
  <c r="V137" i="14" s="1"/>
  <c r="S137" i="14" s="1"/>
  <c r="T138" i="14" s="1"/>
  <c r="G101" i="69"/>
  <c r="H142" i="72" a="1"/>
  <c r="M103" i="69" a="1"/>
  <c r="H101" i="69" a="1"/>
  <c r="N99" i="73" l="1"/>
  <c r="K99" i="73" s="1"/>
  <c r="M103" i="69"/>
  <c r="N103" i="69" s="1"/>
  <c r="L92" i="72"/>
  <c r="H142" i="72"/>
  <c r="I142" i="72" s="1"/>
  <c r="F142" i="72" s="1"/>
  <c r="L205" i="68"/>
  <c r="M206" i="68" s="1"/>
  <c r="H101" i="69"/>
  <c r="S204" i="72"/>
  <c r="T205" i="72" s="1"/>
  <c r="U138" i="14" a="1"/>
  <c r="N206" i="68" a="1"/>
  <c r="L100" i="73" l="1"/>
  <c r="K103" i="69"/>
  <c r="M93" i="72"/>
  <c r="N206" i="68"/>
  <c r="O206" i="68" s="1"/>
  <c r="G143" i="72"/>
  <c r="U138" i="14"/>
  <c r="V138" i="14" s="1"/>
  <c r="S138" i="14" s="1"/>
  <c r="T139" i="14" s="1"/>
  <c r="I101" i="69"/>
  <c r="F101" i="69" s="1"/>
  <c r="H143" i="72" a="1"/>
  <c r="M100" i="73" a="1"/>
  <c r="N93" i="72" a="1"/>
  <c r="U205" i="72" a="1"/>
  <c r="M100" i="73" l="1"/>
  <c r="L104" i="69"/>
  <c r="U205" i="72"/>
  <c r="V205" i="72" s="1"/>
  <c r="N93" i="72"/>
  <c r="O93" i="72" s="1"/>
  <c r="H143" i="72"/>
  <c r="I143" i="72" s="1"/>
  <c r="F143" i="72" s="1"/>
  <c r="L206" i="68"/>
  <c r="M207" i="68" s="1"/>
  <c r="G102" i="69"/>
  <c r="H102" i="69" a="1"/>
  <c r="U139" i="14" a="1"/>
  <c r="M104" i="69" a="1"/>
  <c r="N207" i="68" a="1"/>
  <c r="N100" i="73" l="1"/>
  <c r="K100" i="73" s="1"/>
  <c r="M104" i="69"/>
  <c r="N104" i="69" s="1"/>
  <c r="L93" i="72"/>
  <c r="N207" i="68"/>
  <c r="O207" i="68" s="1"/>
  <c r="G144" i="72"/>
  <c r="H102" i="69"/>
  <c r="U139" i="14"/>
  <c r="V139" i="14" s="1"/>
  <c r="S139" i="14" s="1"/>
  <c r="T140" i="14" s="1"/>
  <c r="S205" i="72"/>
  <c r="T206" i="72" s="1"/>
  <c r="H144" i="72" a="1"/>
  <c r="L101" i="73" l="1"/>
  <c r="K104" i="69"/>
  <c r="M94" i="72"/>
  <c r="H144" i="72"/>
  <c r="I144" i="72" s="1"/>
  <c r="F144" i="72" s="1"/>
  <c r="L207" i="68"/>
  <c r="M208" i="68" s="1"/>
  <c r="I102" i="69"/>
  <c r="F102" i="69" s="1"/>
  <c r="U140" i="14" a="1"/>
  <c r="U206" i="72" a="1"/>
  <c r="N94" i="72" a="1"/>
  <c r="M101" i="73" a="1"/>
  <c r="N208" i="68" a="1"/>
  <c r="M101" i="73" l="1"/>
  <c r="L105" i="69"/>
  <c r="U206" i="72"/>
  <c r="V206" i="72" s="1"/>
  <c r="N94" i="72"/>
  <c r="O94" i="72" s="1"/>
  <c r="N208" i="68"/>
  <c r="O208" i="68" s="1"/>
  <c r="G145" i="72"/>
  <c r="U140" i="14"/>
  <c r="V140" i="14" s="1"/>
  <c r="S140" i="14" s="1"/>
  <c r="T141" i="14" s="1"/>
  <c r="G103" i="69"/>
  <c r="H145" i="72" a="1"/>
  <c r="M105" i="69" a="1"/>
  <c r="H103" i="69" a="1"/>
  <c r="N101" i="73" l="1"/>
  <c r="K101" i="73" s="1"/>
  <c r="M105" i="69"/>
  <c r="N105" i="69" s="1"/>
  <c r="L94" i="72"/>
  <c r="H145" i="72"/>
  <c r="I145" i="72" s="1"/>
  <c r="F145" i="72" s="1"/>
  <c r="L208" i="68"/>
  <c r="M209" i="68" s="1"/>
  <c r="H103" i="69"/>
  <c r="S206" i="72"/>
  <c r="T207" i="72" s="1"/>
  <c r="N209" i="68" a="1"/>
  <c r="U141" i="14" a="1"/>
  <c r="L102" i="73" l="1"/>
  <c r="K105" i="69"/>
  <c r="M95" i="72"/>
  <c r="N209" i="68"/>
  <c r="O209" i="68" s="1"/>
  <c r="G146" i="72"/>
  <c r="U141" i="14"/>
  <c r="V141" i="14" s="1"/>
  <c r="S141" i="14" s="1"/>
  <c r="T142" i="14" s="1"/>
  <c r="I103" i="69"/>
  <c r="F103" i="69" s="1"/>
  <c r="U207" i="72" a="1"/>
  <c r="N95" i="72" a="1"/>
  <c r="H146" i="72" a="1"/>
  <c r="M102" i="73" a="1"/>
  <c r="M102" i="73" l="1"/>
  <c r="L106" i="69"/>
  <c r="U207" i="72"/>
  <c r="V207" i="72" s="1"/>
  <c r="N95" i="72"/>
  <c r="O95" i="72" s="1"/>
  <c r="H146" i="72"/>
  <c r="I146" i="72" s="1"/>
  <c r="F146" i="72" s="1"/>
  <c r="L209" i="68"/>
  <c r="M210" i="68" s="1"/>
  <c r="G104" i="69"/>
  <c r="U142" i="14" a="1"/>
  <c r="H104" i="69" a="1"/>
  <c r="N210" i="68" a="1"/>
  <c r="M106" i="69" a="1"/>
  <c r="N102" i="73" l="1"/>
  <c r="K102" i="73" s="1"/>
  <c r="M106" i="69"/>
  <c r="N106" i="69" s="1"/>
  <c r="L95" i="72"/>
  <c r="N210" i="68"/>
  <c r="O210" i="68" s="1"/>
  <c r="G147" i="72"/>
  <c r="H104" i="69"/>
  <c r="U142" i="14"/>
  <c r="V142" i="14" s="1"/>
  <c r="S142" i="14" s="1"/>
  <c r="T143" i="14" s="1"/>
  <c r="S207" i="72"/>
  <c r="T208" i="72" s="1"/>
  <c r="H147" i="72" a="1"/>
  <c r="L103" i="73" l="1"/>
  <c r="K106" i="69"/>
  <c r="M96" i="72"/>
  <c r="H147" i="72"/>
  <c r="I147" i="72" s="1"/>
  <c r="F147" i="72" s="1"/>
  <c r="L210" i="68"/>
  <c r="M211" i="68" s="1"/>
  <c r="I104" i="69"/>
  <c r="F104" i="69" s="1"/>
  <c r="N211" i="68" a="1"/>
  <c r="U208" i="72" a="1"/>
  <c r="M103" i="73" a="1"/>
  <c r="U143" i="14" a="1"/>
  <c r="N96" i="72" a="1"/>
  <c r="M103" i="73" l="1"/>
  <c r="L107" i="69"/>
  <c r="U208" i="72"/>
  <c r="V208" i="72" s="1"/>
  <c r="N96" i="72"/>
  <c r="O96" i="72" s="1"/>
  <c r="N211" i="68"/>
  <c r="O211" i="68" s="1"/>
  <c r="G148" i="72"/>
  <c r="U143" i="14"/>
  <c r="V143" i="14" s="1"/>
  <c r="S143" i="14" s="1"/>
  <c r="T144" i="14" s="1"/>
  <c r="G105" i="69"/>
  <c r="M107" i="69" a="1"/>
  <c r="H105" i="69" a="1"/>
  <c r="H148" i="72" a="1"/>
  <c r="N103" i="73" l="1"/>
  <c r="K103" i="73" s="1"/>
  <c r="M107" i="69"/>
  <c r="N107" i="69" s="1"/>
  <c r="L96" i="72"/>
  <c r="H148" i="72"/>
  <c r="I148" i="72" s="1"/>
  <c r="F148" i="72" s="1"/>
  <c r="L211" i="68"/>
  <c r="M212" i="68" s="1"/>
  <c r="H105" i="69"/>
  <c r="S208" i="72"/>
  <c r="T209" i="72" s="1"/>
  <c r="U144" i="14" a="1"/>
  <c r="N212" i="68" a="1"/>
  <c r="L104" i="73" l="1"/>
  <c r="K107" i="69"/>
  <c r="M97" i="72"/>
  <c r="N212" i="68"/>
  <c r="O212" i="68" s="1"/>
  <c r="G149" i="72"/>
  <c r="U144" i="14"/>
  <c r="V144" i="14" s="1"/>
  <c r="S144" i="14" s="1"/>
  <c r="T145" i="14" s="1"/>
  <c r="I105" i="69"/>
  <c r="F105" i="69" s="1"/>
  <c r="H149" i="72" a="1"/>
  <c r="M104" i="73" a="1"/>
  <c r="U209" i="72" a="1"/>
  <c r="N97" i="72" a="1"/>
  <c r="M104" i="73" l="1"/>
  <c r="L108" i="69"/>
  <c r="U209" i="72"/>
  <c r="V209" i="72" s="1"/>
  <c r="N97" i="72"/>
  <c r="O97" i="72" s="1"/>
  <c r="H149" i="72"/>
  <c r="I149" i="72" s="1"/>
  <c r="F149" i="72" s="1"/>
  <c r="L212" i="68"/>
  <c r="M213" i="68" s="1"/>
  <c r="G106" i="69"/>
  <c r="U145" i="14" a="1"/>
  <c r="M108" i="69" a="1"/>
  <c r="H106" i="69" a="1"/>
  <c r="N213" i="68" a="1"/>
  <c r="N104" i="73" l="1"/>
  <c r="K104" i="73" s="1"/>
  <c r="M108" i="69"/>
  <c r="N108" i="69" s="1"/>
  <c r="L97" i="72"/>
  <c r="N213" i="68"/>
  <c r="O213" i="68" s="1"/>
  <c r="G150" i="72"/>
  <c r="U145" i="14"/>
  <c r="V145" i="14" s="1"/>
  <c r="S145" i="14" s="1"/>
  <c r="T146" i="14" s="1"/>
  <c r="H106" i="69"/>
  <c r="S209" i="72"/>
  <c r="T210" i="72" s="1"/>
  <c r="H150" i="72" a="1"/>
  <c r="U146" i="14" a="1"/>
  <c r="L105" i="73" l="1"/>
  <c r="K108" i="69"/>
  <c r="U146" i="14"/>
  <c r="V146" i="14" s="1"/>
  <c r="S146" i="14" s="1"/>
  <c r="T147" i="14" s="1"/>
  <c r="M98" i="72"/>
  <c r="H150" i="72"/>
  <c r="I150" i="72" s="1"/>
  <c r="F150" i="72" s="1"/>
  <c r="L213" i="68"/>
  <c r="M214" i="68" s="1"/>
  <c r="I106" i="69"/>
  <c r="F106" i="69" s="1"/>
  <c r="U147" i="14" a="1"/>
  <c r="N214" i="68" a="1"/>
  <c r="U210" i="72" a="1"/>
  <c r="M105" i="73" a="1"/>
  <c r="N98" i="72" a="1"/>
  <c r="M105" i="73" l="1"/>
  <c r="L109" i="69"/>
  <c r="U147" i="14"/>
  <c r="V147" i="14" s="1"/>
  <c r="S147" i="14" s="1"/>
  <c r="T148" i="14" s="1"/>
  <c r="U210" i="72"/>
  <c r="V210" i="72" s="1"/>
  <c r="N98" i="72"/>
  <c r="O98" i="72" s="1"/>
  <c r="N214" i="68"/>
  <c r="O214" i="68" s="1"/>
  <c r="G151" i="72"/>
  <c r="G107" i="69"/>
  <c r="H107" i="69" a="1"/>
  <c r="M109" i="69" a="1"/>
  <c r="U148" i="14" a="1"/>
  <c r="H151" i="72" a="1"/>
  <c r="N105" i="73" l="1"/>
  <c r="K105" i="73" s="1"/>
  <c r="M109" i="69"/>
  <c r="N109" i="69" s="1"/>
  <c r="U148" i="14"/>
  <c r="V148" i="14" s="1"/>
  <c r="S148" i="14" s="1"/>
  <c r="T149" i="14" s="1"/>
  <c r="L98" i="72"/>
  <c r="H151" i="72"/>
  <c r="I151" i="72" s="1"/>
  <c r="F151" i="72" s="1"/>
  <c r="L214" i="68"/>
  <c r="M215" i="68" s="1"/>
  <c r="H107" i="69"/>
  <c r="S210" i="72"/>
  <c r="T211" i="72" s="1"/>
  <c r="N215" i="68" a="1"/>
  <c r="U149" i="14" a="1"/>
  <c r="L106" i="73" l="1"/>
  <c r="K109" i="69"/>
  <c r="U149" i="14"/>
  <c r="V149" i="14" s="1"/>
  <c r="S149" i="14" s="1"/>
  <c r="T150" i="14" s="1"/>
  <c r="M99" i="72"/>
  <c r="N215" i="68"/>
  <c r="O215" i="68" s="1"/>
  <c r="G152" i="72"/>
  <c r="I107" i="69"/>
  <c r="F107" i="69" s="1"/>
  <c r="N99" i="72" a="1"/>
  <c r="M106" i="73" a="1"/>
  <c r="H152" i="72" a="1"/>
  <c r="U211" i="72" a="1"/>
  <c r="U150" i="14" a="1"/>
  <c r="M106" i="73" l="1"/>
  <c r="L110" i="69"/>
  <c r="U150" i="14"/>
  <c r="V150" i="14" s="1"/>
  <c r="S150" i="14" s="1"/>
  <c r="T151" i="14" s="1"/>
  <c r="U211" i="72"/>
  <c r="V211" i="72" s="1"/>
  <c r="N99" i="72"/>
  <c r="O99" i="72" s="1"/>
  <c r="H152" i="72"/>
  <c r="I152" i="72" s="1"/>
  <c r="F152" i="72" s="1"/>
  <c r="L215" i="68"/>
  <c r="M216" i="68" s="1"/>
  <c r="G108" i="69"/>
  <c r="M110" i="69" a="1"/>
  <c r="H108" i="69" a="1"/>
  <c r="U151" i="14" a="1"/>
  <c r="N216" i="68" a="1"/>
  <c r="N106" i="73" l="1"/>
  <c r="K106" i="73" s="1"/>
  <c r="M110" i="69"/>
  <c r="N110" i="69" s="1"/>
  <c r="U151" i="14"/>
  <c r="V151" i="14" s="1"/>
  <c r="S151" i="14" s="1"/>
  <c r="T152" i="14" s="1"/>
  <c r="L99" i="72"/>
  <c r="N216" i="68"/>
  <c r="O216" i="68" s="1"/>
  <c r="G153" i="72"/>
  <c r="H108" i="69"/>
  <c r="S211" i="72"/>
  <c r="T212" i="72" s="1"/>
  <c r="U152" i="14" a="1"/>
  <c r="H153" i="72" a="1"/>
  <c r="L107" i="73" l="1"/>
  <c r="K110" i="69"/>
  <c r="U152" i="14"/>
  <c r="V152" i="14" s="1"/>
  <c r="S152" i="14" s="1"/>
  <c r="T153" i="14" s="1"/>
  <c r="M100" i="72"/>
  <c r="H153" i="72"/>
  <c r="I153" i="72" s="1"/>
  <c r="F153" i="72" s="1"/>
  <c r="L216" i="68"/>
  <c r="M217" i="68" s="1"/>
  <c r="I108" i="69"/>
  <c r="F108" i="69" s="1"/>
  <c r="U212" i="72" a="1"/>
  <c r="N100" i="72" a="1"/>
  <c r="N217" i="68" a="1"/>
  <c r="M107" i="73" a="1"/>
  <c r="U153" i="14" a="1"/>
  <c r="M107" i="73" l="1"/>
  <c r="L111" i="69"/>
  <c r="U153" i="14"/>
  <c r="V153" i="14" s="1"/>
  <c r="S153" i="14" s="1"/>
  <c r="T154" i="14" s="1"/>
  <c r="U212" i="72"/>
  <c r="V212" i="72" s="1"/>
  <c r="N100" i="72"/>
  <c r="O100" i="72" s="1"/>
  <c r="N217" i="68"/>
  <c r="O217" i="68" s="1"/>
  <c r="G154" i="72"/>
  <c r="G109" i="69"/>
  <c r="M111" i="69" a="1"/>
  <c r="H109" i="69" a="1"/>
  <c r="U154" i="14" a="1"/>
  <c r="H154" i="72" a="1"/>
  <c r="N107" i="73" l="1"/>
  <c r="K107" i="73" s="1"/>
  <c r="M111" i="69"/>
  <c r="N111" i="69" s="1"/>
  <c r="U154" i="14"/>
  <c r="V154" i="14" s="1"/>
  <c r="S154" i="14" s="1"/>
  <c r="T155" i="14" s="1"/>
  <c r="L100" i="72"/>
  <c r="H154" i="72"/>
  <c r="I154" i="72" s="1"/>
  <c r="F154" i="72" s="1"/>
  <c r="L217" i="68"/>
  <c r="M218" i="68" s="1"/>
  <c r="H109" i="69"/>
  <c r="S212" i="72"/>
  <c r="T213" i="72" s="1"/>
  <c r="N218" i="68" a="1"/>
  <c r="U155" i="14" a="1"/>
  <c r="L108" i="73" l="1"/>
  <c r="K111" i="69"/>
  <c r="U155" i="14"/>
  <c r="V155" i="14" s="1"/>
  <c r="S155" i="14" s="1"/>
  <c r="T156" i="14" s="1"/>
  <c r="M101" i="72"/>
  <c r="N218" i="68"/>
  <c r="O218" i="68" s="1"/>
  <c r="G155" i="72"/>
  <c r="I109" i="69"/>
  <c r="F109" i="69" s="1"/>
  <c r="N101" i="72" a="1"/>
  <c r="M108" i="73" a="1"/>
  <c r="H155" i="72" a="1"/>
  <c r="U156" i="14" a="1"/>
  <c r="U213" i="72" a="1"/>
  <c r="M108" i="73" l="1"/>
  <c r="L112" i="69"/>
  <c r="U156" i="14"/>
  <c r="V156" i="14" s="1"/>
  <c r="S156" i="14" s="1"/>
  <c r="T157" i="14" s="1"/>
  <c r="U213" i="72"/>
  <c r="V213" i="72" s="1"/>
  <c r="N101" i="72"/>
  <c r="O101" i="72" s="1"/>
  <c r="H155" i="72"/>
  <c r="I155" i="72" s="1"/>
  <c r="F155" i="72" s="1"/>
  <c r="L218" i="68"/>
  <c r="M219" i="68" s="1"/>
  <c r="G110" i="69"/>
  <c r="M112" i="69" a="1"/>
  <c r="N219" i="68" a="1"/>
  <c r="U157" i="14" a="1"/>
  <c r="H110" i="69" a="1"/>
  <c r="N108" i="73" l="1"/>
  <c r="K108" i="73" s="1"/>
  <c r="M112" i="69"/>
  <c r="N112" i="69" s="1"/>
  <c r="U157" i="14"/>
  <c r="V157" i="14" s="1"/>
  <c r="S157" i="14" s="1"/>
  <c r="T158" i="14" s="1"/>
  <c r="L101" i="72"/>
  <c r="N219" i="68"/>
  <c r="O219" i="68" s="1"/>
  <c r="G156" i="72"/>
  <c r="H110" i="69"/>
  <c r="S213" i="72"/>
  <c r="T214" i="72" s="1"/>
  <c r="H156" i="72" a="1"/>
  <c r="U158" i="14" a="1"/>
  <c r="L109" i="73" l="1"/>
  <c r="K112" i="69"/>
  <c r="U158" i="14"/>
  <c r="V158" i="14" s="1"/>
  <c r="S158" i="14" s="1"/>
  <c r="T159" i="14" s="1"/>
  <c r="M102" i="72"/>
  <c r="H156" i="72"/>
  <c r="I156" i="72" s="1"/>
  <c r="F156" i="72" s="1"/>
  <c r="L219" i="68"/>
  <c r="M220" i="68" s="1"/>
  <c r="I110" i="69"/>
  <c r="F110" i="69" s="1"/>
  <c r="U214" i="72" a="1"/>
  <c r="N102" i="72" a="1"/>
  <c r="U159" i="14" a="1"/>
  <c r="M109" i="73" a="1"/>
  <c r="N220" i="68" a="1"/>
  <c r="M109" i="73" l="1"/>
  <c r="L113" i="69"/>
  <c r="U159" i="14"/>
  <c r="V159" i="14" s="1"/>
  <c r="S159" i="14" s="1"/>
  <c r="T160" i="14" s="1"/>
  <c r="U214" i="72"/>
  <c r="V214" i="72" s="1"/>
  <c r="N102" i="72"/>
  <c r="O102" i="72" s="1"/>
  <c r="N220" i="68"/>
  <c r="O220" i="68" s="1"/>
  <c r="G157" i="72"/>
  <c r="G111" i="69"/>
  <c r="U160" i="14" a="1"/>
  <c r="H111" i="69" a="1"/>
  <c r="M113" i="69" a="1"/>
  <c r="H157" i="72" a="1"/>
  <c r="N109" i="73" l="1"/>
  <c r="K109" i="73" s="1"/>
  <c r="M113" i="69"/>
  <c r="N113" i="69" s="1"/>
  <c r="U160" i="14"/>
  <c r="V160" i="14" s="1"/>
  <c r="S160" i="14" s="1"/>
  <c r="T161" i="14" s="1"/>
  <c r="L102" i="72"/>
  <c r="H157" i="72"/>
  <c r="I157" i="72" s="1"/>
  <c r="F157" i="72" s="1"/>
  <c r="L220" i="68"/>
  <c r="M221" i="68" s="1"/>
  <c r="H111" i="69"/>
  <c r="S214" i="72"/>
  <c r="T215" i="72" s="1"/>
  <c r="N221" i="68" a="1"/>
  <c r="U161" i="14" a="1"/>
  <c r="L110" i="73" l="1"/>
  <c r="K113" i="69"/>
  <c r="U161" i="14"/>
  <c r="V161" i="14" s="1"/>
  <c r="S161" i="14" s="1"/>
  <c r="T162" i="14" s="1"/>
  <c r="M103" i="72"/>
  <c r="N221" i="68"/>
  <c r="O221" i="68" s="1"/>
  <c r="G158" i="72"/>
  <c r="I111" i="69"/>
  <c r="F111" i="69" s="1"/>
  <c r="M110" i="73" a="1"/>
  <c r="H158" i="72" a="1"/>
  <c r="U162" i="14" a="1"/>
  <c r="U215" i="72" a="1"/>
  <c r="N103" i="72" a="1"/>
  <c r="M110" i="73" l="1"/>
  <c r="L114" i="69"/>
  <c r="U162" i="14"/>
  <c r="V162" i="14" s="1"/>
  <c r="S162" i="14" s="1"/>
  <c r="T163" i="14" s="1"/>
  <c r="U215" i="72"/>
  <c r="V215" i="72" s="1"/>
  <c r="N103" i="72"/>
  <c r="H158" i="72"/>
  <c r="I158" i="72" s="1"/>
  <c r="F158" i="72" s="1"/>
  <c r="L221" i="68"/>
  <c r="M222" i="68" s="1"/>
  <c r="G112" i="69"/>
  <c r="N222" i="68" a="1"/>
  <c r="H112" i="69" a="1"/>
  <c r="U163" i="14" a="1"/>
  <c r="M114" i="69" a="1"/>
  <c r="N110" i="73" l="1"/>
  <c r="K110" i="73" s="1"/>
  <c r="M114" i="69"/>
  <c r="N114" i="69" s="1"/>
  <c r="U163" i="14"/>
  <c r="V163" i="14" s="1"/>
  <c r="S163" i="14" s="1"/>
  <c r="T164" i="14" s="1"/>
  <c r="N222" i="68"/>
  <c r="O222" i="68" s="1"/>
  <c r="G159" i="72"/>
  <c r="H112" i="69"/>
  <c r="S215" i="72"/>
  <c r="T216" i="72" s="1"/>
  <c r="H159" i="72" a="1"/>
  <c r="U164" i="14" a="1"/>
  <c r="L111" i="73" l="1"/>
  <c r="K114" i="69"/>
  <c r="U164" i="14"/>
  <c r="V164" i="14" s="1"/>
  <c r="S164" i="14" s="1"/>
  <c r="T165" i="14" s="1"/>
  <c r="H159" i="72"/>
  <c r="I159" i="72" s="1"/>
  <c r="F159" i="72" s="1"/>
  <c r="L222" i="68"/>
  <c r="M223" i="68" s="1"/>
  <c r="I112" i="69"/>
  <c r="F112" i="69" s="1"/>
  <c r="U216" i="72" a="1"/>
  <c r="M111" i="73" a="1"/>
  <c r="N223" i="68" a="1"/>
  <c r="U165" i="14" a="1"/>
  <c r="M111" i="73" l="1"/>
  <c r="L115" i="69"/>
  <c r="U165" i="14"/>
  <c r="V165" i="14" s="1"/>
  <c r="S165" i="14" s="1"/>
  <c r="T166" i="14" s="1"/>
  <c r="U216" i="72"/>
  <c r="V216" i="72" s="1"/>
  <c r="N223" i="68"/>
  <c r="O223" i="68" s="1"/>
  <c r="G160" i="72"/>
  <c r="G113" i="69"/>
  <c r="H113" i="69" a="1"/>
  <c r="M115" i="69" a="1"/>
  <c r="U166" i="14" a="1"/>
  <c r="H160" i="72" a="1"/>
  <c r="N111" i="73" l="1"/>
  <c r="K111" i="73" s="1"/>
  <c r="M115" i="69"/>
  <c r="N115" i="69" s="1"/>
  <c r="U166" i="14"/>
  <c r="V166" i="14" s="1"/>
  <c r="S166" i="14" s="1"/>
  <c r="T167" i="14" s="1"/>
  <c r="H160" i="72"/>
  <c r="I160" i="72" s="1"/>
  <c r="F160" i="72" s="1"/>
  <c r="G161" i="72" s="1"/>
  <c r="L223" i="68"/>
  <c r="M224" i="68" s="1"/>
  <c r="H113" i="69"/>
  <c r="S216" i="72"/>
  <c r="T217" i="72" s="1"/>
  <c r="H161" i="72" a="1"/>
  <c r="N224" i="68" a="1"/>
  <c r="U167" i="14" a="1"/>
  <c r="L112" i="73" l="1"/>
  <c r="K115" i="69"/>
  <c r="U167" i="14"/>
  <c r="V167" i="14" s="1"/>
  <c r="S167" i="14" s="1"/>
  <c r="T168" i="14" s="1"/>
  <c r="N224" i="68"/>
  <c r="O224" i="68" s="1"/>
  <c r="H161" i="72"/>
  <c r="I161" i="72" s="1"/>
  <c r="F161" i="72" s="1"/>
  <c r="I113" i="69"/>
  <c r="F113" i="69" s="1"/>
  <c r="U217" i="72" a="1"/>
  <c r="M112" i="73" a="1"/>
  <c r="U168" i="14" a="1"/>
  <c r="M112" i="73" l="1"/>
  <c r="L116" i="69"/>
  <c r="U168" i="14"/>
  <c r="V168" i="14" s="1"/>
  <c r="S168" i="14" s="1"/>
  <c r="T169" i="14" s="1"/>
  <c r="U217" i="72"/>
  <c r="V217" i="72" s="1"/>
  <c r="G162" i="72"/>
  <c r="L224" i="68"/>
  <c r="M225" i="68" s="1"/>
  <c r="G114" i="69"/>
  <c r="H162" i="72" a="1"/>
  <c r="M116" i="69" a="1"/>
  <c r="U169" i="14" a="1"/>
  <c r="H114" i="69" a="1"/>
  <c r="N225" i="68" a="1"/>
  <c r="N112" i="73" l="1"/>
  <c r="K112" i="73" s="1"/>
  <c r="M116" i="69"/>
  <c r="N116" i="69" s="1"/>
  <c r="U169" i="14"/>
  <c r="V169" i="14" s="1"/>
  <c r="S169" i="14" s="1"/>
  <c r="T170" i="14" s="1"/>
  <c r="N225" i="68"/>
  <c r="O225" i="68" s="1"/>
  <c r="H162" i="72"/>
  <c r="I162" i="72" s="1"/>
  <c r="F162" i="72" s="1"/>
  <c r="H114" i="69"/>
  <c r="S217" i="72"/>
  <c r="T218" i="72" s="1"/>
  <c r="U170" i="14" a="1"/>
  <c r="L113" i="73" l="1"/>
  <c r="K116" i="69"/>
  <c r="U170" i="14"/>
  <c r="V170" i="14" s="1"/>
  <c r="S170" i="14" s="1"/>
  <c r="T171" i="14" s="1"/>
  <c r="G163" i="72"/>
  <c r="L225" i="68"/>
  <c r="M226" i="68" s="1"/>
  <c r="I114" i="69"/>
  <c r="F114" i="69" s="1"/>
  <c r="U171" i="14" a="1"/>
  <c r="M113" i="73" a="1"/>
  <c r="U218" i="72" a="1"/>
  <c r="N226" i="68" a="1"/>
  <c r="H163" i="72" a="1"/>
  <c r="M113" i="73" l="1"/>
  <c r="L117" i="69"/>
  <c r="U171" i="14"/>
  <c r="V171" i="14" s="1"/>
  <c r="S171" i="14" s="1"/>
  <c r="T172" i="14" s="1"/>
  <c r="U218" i="72"/>
  <c r="V218" i="72" s="1"/>
  <c r="N226" i="68"/>
  <c r="O226" i="68" s="1"/>
  <c r="H163" i="72"/>
  <c r="I163" i="72" s="1"/>
  <c r="F163" i="72" s="1"/>
  <c r="G115" i="69"/>
  <c r="M117" i="69" a="1"/>
  <c r="H115" i="69" a="1"/>
  <c r="U172" i="14" a="1"/>
  <c r="N113" i="73" l="1"/>
  <c r="K113" i="73" s="1"/>
  <c r="M117" i="69"/>
  <c r="N117" i="69" s="1"/>
  <c r="U172" i="14"/>
  <c r="V172" i="14" s="1"/>
  <c r="S172" i="14" s="1"/>
  <c r="T173" i="14" s="1"/>
  <c r="G164" i="72"/>
  <c r="L226" i="68"/>
  <c r="M227" i="68" s="1"/>
  <c r="H115" i="69"/>
  <c r="S218" i="72"/>
  <c r="T219" i="72" s="1"/>
  <c r="U173" i="14" a="1"/>
  <c r="N227" i="68" a="1"/>
  <c r="H164" i="72" a="1"/>
  <c r="L114" i="73" l="1"/>
  <c r="K117" i="69"/>
  <c r="U173" i="14"/>
  <c r="V173" i="14" s="1"/>
  <c r="S173" i="14" s="1"/>
  <c r="T174" i="14" s="1"/>
  <c r="N227" i="68"/>
  <c r="O227" i="68" s="1"/>
  <c r="H164" i="72"/>
  <c r="I164" i="72" s="1"/>
  <c r="F164" i="72" s="1"/>
  <c r="G165" i="72" s="1"/>
  <c r="I115" i="69"/>
  <c r="F115" i="69" s="1"/>
  <c r="U174" i="14" a="1"/>
  <c r="U219" i="72" a="1"/>
  <c r="M114" i="73" a="1"/>
  <c r="H165" i="72" a="1"/>
  <c r="M114" i="73" l="1"/>
  <c r="L118" i="69"/>
  <c r="U174" i="14"/>
  <c r="V174" i="14" s="1"/>
  <c r="S174" i="14" s="1"/>
  <c r="T175" i="14" s="1"/>
  <c r="U219" i="72"/>
  <c r="V219" i="72" s="1"/>
  <c r="H165" i="72"/>
  <c r="I165" i="72" s="1"/>
  <c r="F165" i="72" s="1"/>
  <c r="L227" i="68"/>
  <c r="M228" i="68" s="1"/>
  <c r="G116" i="69"/>
  <c r="M118" i="69" a="1"/>
  <c r="U175" i="14" a="1"/>
  <c r="H116" i="69" a="1"/>
  <c r="N228" i="68" a="1"/>
  <c r="N114" i="73" l="1"/>
  <c r="K114" i="73" s="1"/>
  <c r="M118" i="69"/>
  <c r="N118" i="69" s="1"/>
  <c r="U175" i="14"/>
  <c r="V175" i="14" s="1"/>
  <c r="S175" i="14" s="1"/>
  <c r="T176" i="14" s="1"/>
  <c r="N228" i="68"/>
  <c r="O228" i="68" s="1"/>
  <c r="G166" i="72"/>
  <c r="H116" i="69"/>
  <c r="S219" i="72"/>
  <c r="T220" i="72" s="1"/>
  <c r="U176" i="14" a="1"/>
  <c r="H166" i="72" a="1"/>
  <c r="L115" i="73" l="1"/>
  <c r="K118" i="69"/>
  <c r="U176" i="14"/>
  <c r="V176" i="14" s="1"/>
  <c r="S176" i="14" s="1"/>
  <c r="T177" i="14" s="1"/>
  <c r="H166" i="72"/>
  <c r="I166" i="72" s="1"/>
  <c r="F166" i="72" s="1"/>
  <c r="L228" i="68"/>
  <c r="M229" i="68" s="1"/>
  <c r="I116" i="69"/>
  <c r="F116" i="69" s="1"/>
  <c r="N229" i="68" a="1"/>
  <c r="U220" i="72" a="1"/>
  <c r="M115" i="73" a="1"/>
  <c r="U177" i="14" a="1"/>
  <c r="M115" i="73" l="1"/>
  <c r="L119" i="69"/>
  <c r="U177" i="14"/>
  <c r="V177" i="14" s="1"/>
  <c r="S177" i="14" s="1"/>
  <c r="T178" i="14" s="1"/>
  <c r="U220" i="72"/>
  <c r="V220" i="72" s="1"/>
  <c r="N229" i="68"/>
  <c r="O229" i="68" s="1"/>
  <c r="G167" i="72"/>
  <c r="G117" i="69"/>
  <c r="H167" i="72" a="1"/>
  <c r="M119" i="69" a="1"/>
  <c r="U178" i="14" a="1"/>
  <c r="H117" i="69" a="1"/>
  <c r="N115" i="73" l="1"/>
  <c r="K115" i="73" s="1"/>
  <c r="M119" i="69"/>
  <c r="N119" i="69" s="1"/>
  <c r="U178" i="14"/>
  <c r="V178" i="14" s="1"/>
  <c r="S178" i="14" s="1"/>
  <c r="T179" i="14" s="1"/>
  <c r="H167" i="72"/>
  <c r="I167" i="72" s="1"/>
  <c r="F167" i="72" s="1"/>
  <c r="G168" i="72" s="1"/>
  <c r="L229" i="68"/>
  <c r="M230" i="68" s="1"/>
  <c r="H117" i="69"/>
  <c r="S220" i="72"/>
  <c r="T221" i="72" s="1"/>
  <c r="N230" i="68" a="1"/>
  <c r="U179" i="14" a="1"/>
  <c r="H168" i="72" a="1"/>
  <c r="L116" i="73" l="1"/>
  <c r="K119" i="69"/>
  <c r="U179" i="14"/>
  <c r="V179" i="14" s="1"/>
  <c r="S179" i="14" s="1"/>
  <c r="T180" i="14" s="1"/>
  <c r="N230" i="68"/>
  <c r="O230" i="68" s="1"/>
  <c r="H168" i="72"/>
  <c r="I168" i="72" s="1"/>
  <c r="F168" i="72" s="1"/>
  <c r="G169" i="72" s="1"/>
  <c r="I117" i="69"/>
  <c r="F117" i="69" s="1"/>
  <c r="M116" i="73" a="1"/>
  <c r="U221" i="72" a="1"/>
  <c r="U180" i="14" a="1"/>
  <c r="H169" i="72" a="1"/>
  <c r="M116" i="73" l="1"/>
  <c r="L120" i="69"/>
  <c r="U180" i="14"/>
  <c r="V180" i="14" s="1"/>
  <c r="S180" i="14" s="1"/>
  <c r="T181" i="14" s="1"/>
  <c r="U221" i="72"/>
  <c r="V221" i="72" s="1"/>
  <c r="H169" i="72"/>
  <c r="I169" i="72" s="1"/>
  <c r="F169" i="72" s="1"/>
  <c r="L230" i="68"/>
  <c r="M231" i="68" s="1"/>
  <c r="M14" i="68" s="1"/>
  <c r="G118" i="69"/>
  <c r="M120" i="69" a="1"/>
  <c r="U181" i="14" a="1"/>
  <c r="H118" i="69" a="1"/>
  <c r="N116" i="73" l="1"/>
  <c r="K116" i="73" s="1"/>
  <c r="M120" i="69"/>
  <c r="N120" i="69" s="1"/>
  <c r="U181" i="14"/>
  <c r="V181" i="14" s="1"/>
  <c r="S181" i="14" s="1"/>
  <c r="T182" i="14" s="1"/>
  <c r="G38" i="27"/>
  <c r="G170" i="72"/>
  <c r="H118" i="69"/>
  <c r="S221" i="72"/>
  <c r="T222" i="72" s="1"/>
  <c r="N231" i="68" a="1"/>
  <c r="H170" i="72" a="1"/>
  <c r="U182" i="14" a="1"/>
  <c r="L117" i="73" l="1"/>
  <c r="K120" i="69"/>
  <c r="U182" i="14"/>
  <c r="V182" i="14" s="1"/>
  <c r="S182" i="14" s="1"/>
  <c r="T183" i="14" s="1"/>
  <c r="N231" i="68"/>
  <c r="O231" i="68" s="1"/>
  <c r="L231" i="68" s="1"/>
  <c r="H170" i="72"/>
  <c r="I170" i="72" s="1"/>
  <c r="F170" i="72" s="1"/>
  <c r="I118" i="69"/>
  <c r="F118" i="69" s="1"/>
  <c r="U222" i="72" a="1"/>
  <c r="M117" i="73" a="1"/>
  <c r="U183" i="14" a="1"/>
  <c r="M117" i="73" l="1"/>
  <c r="L121" i="69"/>
  <c r="U183" i="14"/>
  <c r="V183" i="14" s="1"/>
  <c r="S183" i="14" s="1"/>
  <c r="T184" i="14" s="1"/>
  <c r="U222" i="72"/>
  <c r="V222" i="72" s="1"/>
  <c r="G171" i="72"/>
  <c r="G119" i="69"/>
  <c r="U184" i="14" a="1"/>
  <c r="H171" i="72" a="1"/>
  <c r="M121" i="69" a="1"/>
  <c r="H119" i="69" a="1"/>
  <c r="N117" i="73" l="1"/>
  <c r="K117" i="73" s="1"/>
  <c r="M121" i="69"/>
  <c r="N121" i="69" s="1"/>
  <c r="U184" i="14"/>
  <c r="V184" i="14" s="1"/>
  <c r="S184" i="14" s="1"/>
  <c r="T185" i="14" s="1"/>
  <c r="H171" i="72"/>
  <c r="I171" i="72" s="1"/>
  <c r="F171" i="72" s="1"/>
  <c r="H119" i="69"/>
  <c r="S222" i="72"/>
  <c r="T223" i="72" s="1"/>
  <c r="U185" i="14" a="1"/>
  <c r="L118" i="73" l="1"/>
  <c r="K121" i="69"/>
  <c r="U185" i="14"/>
  <c r="V185" i="14" s="1"/>
  <c r="S185" i="14" s="1"/>
  <c r="T186" i="14" s="1"/>
  <c r="G172" i="72"/>
  <c r="I119" i="69"/>
  <c r="F119" i="69" s="1"/>
  <c r="H172" i="72" a="1"/>
  <c r="U186" i="14" a="1"/>
  <c r="U223" i="72" a="1"/>
  <c r="M118" i="73" a="1"/>
  <c r="M118" i="73" l="1"/>
  <c r="L122" i="69"/>
  <c r="U186" i="14"/>
  <c r="V186" i="14" s="1"/>
  <c r="S186" i="14" s="1"/>
  <c r="T187" i="14" s="1"/>
  <c r="U223" i="72"/>
  <c r="V223" i="72" s="1"/>
  <c r="H172" i="72"/>
  <c r="I172" i="72" s="1"/>
  <c r="F172" i="72" s="1"/>
  <c r="G120" i="69"/>
  <c r="U187" i="14" a="1"/>
  <c r="M122" i="69" a="1"/>
  <c r="H120" i="69" a="1"/>
  <c r="N118" i="73" l="1"/>
  <c r="K118" i="73" s="1"/>
  <c r="M122" i="69"/>
  <c r="N122" i="69" s="1"/>
  <c r="U187" i="14"/>
  <c r="V187" i="14" s="1"/>
  <c r="S187" i="14" s="1"/>
  <c r="T188" i="14" s="1"/>
  <c r="G173" i="72"/>
  <c r="H120" i="69"/>
  <c r="S223" i="72"/>
  <c r="T224" i="72" s="1"/>
  <c r="H173" i="72" a="1"/>
  <c r="U188" i="14" a="1"/>
  <c r="L119" i="73" l="1"/>
  <c r="K122" i="69"/>
  <c r="U188" i="14"/>
  <c r="V188" i="14" s="1"/>
  <c r="S188" i="14" s="1"/>
  <c r="T189" i="14" s="1"/>
  <c r="H173" i="72"/>
  <c r="I173" i="72" s="1"/>
  <c r="F173" i="72" s="1"/>
  <c r="I120" i="69"/>
  <c r="F120" i="69" s="1"/>
  <c r="U189" i="14" a="1"/>
  <c r="M119" i="73" a="1"/>
  <c r="U224" i="72" a="1"/>
  <c r="M119" i="73" l="1"/>
  <c r="L123" i="69"/>
  <c r="U189" i="14"/>
  <c r="V189" i="14" s="1"/>
  <c r="S189" i="14" s="1"/>
  <c r="T190" i="14" s="1"/>
  <c r="U224" i="72"/>
  <c r="V224" i="72" s="1"/>
  <c r="G174" i="72"/>
  <c r="G121" i="69"/>
  <c r="M123" i="69" a="1"/>
  <c r="H174" i="72" a="1"/>
  <c r="U190" i="14" a="1"/>
  <c r="H121" i="69" a="1"/>
  <c r="N119" i="73" l="1"/>
  <c r="K119" i="73" s="1"/>
  <c r="M123" i="69"/>
  <c r="N123" i="69" s="1"/>
  <c r="U190" i="14"/>
  <c r="V190" i="14" s="1"/>
  <c r="S190" i="14" s="1"/>
  <c r="T191" i="14" s="1"/>
  <c r="H174" i="72"/>
  <c r="I174" i="72" s="1"/>
  <c r="F174" i="72" s="1"/>
  <c r="H121" i="69"/>
  <c r="S224" i="72"/>
  <c r="T225" i="72" s="1"/>
  <c r="U191" i="14" a="1"/>
  <c r="L120" i="73" l="1"/>
  <c r="K123" i="69"/>
  <c r="U191" i="14"/>
  <c r="V191" i="14" s="1"/>
  <c r="S191" i="14" s="1"/>
  <c r="T192" i="14" s="1"/>
  <c r="G175" i="72"/>
  <c r="I121" i="69"/>
  <c r="F121" i="69" s="1"/>
  <c r="U192" i="14" a="1"/>
  <c r="U225" i="72" a="1"/>
  <c r="H175" i="72" a="1"/>
  <c r="M120" i="73" a="1"/>
  <c r="M120" i="73" l="1"/>
  <c r="L124" i="69"/>
  <c r="U192" i="14"/>
  <c r="V192" i="14" s="1"/>
  <c r="S192" i="14" s="1"/>
  <c r="T193" i="14" s="1"/>
  <c r="U225" i="72"/>
  <c r="V225" i="72" s="1"/>
  <c r="H175" i="72"/>
  <c r="I175" i="72" s="1"/>
  <c r="F175" i="72" s="1"/>
  <c r="G122" i="69"/>
  <c r="H122" i="69" a="1"/>
  <c r="M124" i="69" a="1"/>
  <c r="U193" i="14" a="1"/>
  <c r="N120" i="73" l="1"/>
  <c r="K120" i="73" s="1"/>
  <c r="M124" i="69"/>
  <c r="N124" i="69" s="1"/>
  <c r="U193" i="14"/>
  <c r="V193" i="14" s="1"/>
  <c r="S193" i="14" s="1"/>
  <c r="T194" i="14" s="1"/>
  <c r="G176" i="72"/>
  <c r="H122" i="69"/>
  <c r="S225" i="72"/>
  <c r="T226" i="72" s="1"/>
  <c r="H176" i="72" a="1"/>
  <c r="U194" i="14" a="1"/>
  <c r="L121" i="73" l="1"/>
  <c r="K124" i="69"/>
  <c r="U194" i="14"/>
  <c r="V194" i="14" s="1"/>
  <c r="S194" i="14" s="1"/>
  <c r="T195" i="14" s="1"/>
  <c r="H176" i="72"/>
  <c r="I176" i="72" s="1"/>
  <c r="F176" i="72" s="1"/>
  <c r="I122" i="69"/>
  <c r="F122" i="69" s="1"/>
  <c r="M121" i="73" a="1"/>
  <c r="U195" i="14" a="1"/>
  <c r="U226" i="72" a="1"/>
  <c r="M121" i="73" l="1"/>
  <c r="L125" i="69"/>
  <c r="U195" i="14"/>
  <c r="V195" i="14" s="1"/>
  <c r="S195" i="14" s="1"/>
  <c r="T196" i="14" s="1"/>
  <c r="U226" i="72"/>
  <c r="V226" i="72" s="1"/>
  <c r="G177" i="72"/>
  <c r="G123" i="69"/>
  <c r="M125" i="69" a="1"/>
  <c r="H123" i="69" a="1"/>
  <c r="H177" i="72" a="1"/>
  <c r="U196" i="14" a="1"/>
  <c r="N121" i="73" l="1"/>
  <c r="K121" i="73" s="1"/>
  <c r="M125" i="69"/>
  <c r="N125" i="69" s="1"/>
  <c r="U196" i="14"/>
  <c r="V196" i="14" s="1"/>
  <c r="S196" i="14" s="1"/>
  <c r="T197" i="14" s="1"/>
  <c r="H177" i="72"/>
  <c r="I177" i="72" s="1"/>
  <c r="F177" i="72" s="1"/>
  <c r="H123" i="69"/>
  <c r="S226" i="72"/>
  <c r="T227" i="72" s="1"/>
  <c r="U197" i="14" a="1"/>
  <c r="L122" i="73" l="1"/>
  <c r="K125" i="69"/>
  <c r="U197" i="14"/>
  <c r="V197" i="14" s="1"/>
  <c r="S197" i="14" s="1"/>
  <c r="T198" i="14" s="1"/>
  <c r="G178" i="72"/>
  <c r="I123" i="69"/>
  <c r="F123" i="69" s="1"/>
  <c r="M122" i="73" a="1"/>
  <c r="U198" i="14" a="1"/>
  <c r="U227" i="72" a="1"/>
  <c r="H178" i="72" a="1"/>
  <c r="M122" i="73" l="1"/>
  <c r="L126" i="69"/>
  <c r="U198" i="14"/>
  <c r="V198" i="14" s="1"/>
  <c r="S198" i="14" s="1"/>
  <c r="T199" i="14" s="1"/>
  <c r="U227" i="72"/>
  <c r="V227" i="72" s="1"/>
  <c r="H178" i="72"/>
  <c r="I178" i="72" s="1"/>
  <c r="F178" i="72" s="1"/>
  <c r="G124" i="69"/>
  <c r="M126" i="69" a="1"/>
  <c r="U199" i="14" a="1"/>
  <c r="H124" i="69" a="1"/>
  <c r="N122" i="73" l="1"/>
  <c r="K122" i="73" s="1"/>
  <c r="M126" i="69"/>
  <c r="N126" i="69" s="1"/>
  <c r="U199" i="14"/>
  <c r="V199" i="14" s="1"/>
  <c r="S199" i="14" s="1"/>
  <c r="T200" i="14" s="1"/>
  <c r="G179" i="72"/>
  <c r="H124" i="69"/>
  <c r="S227" i="72"/>
  <c r="T228" i="72" s="1"/>
  <c r="U200" i="14" a="1"/>
  <c r="H179" i="72" a="1"/>
  <c r="L123" i="73" l="1"/>
  <c r="K126" i="69"/>
  <c r="U200" i="14"/>
  <c r="V200" i="14" s="1"/>
  <c r="S200" i="14" s="1"/>
  <c r="T201" i="14" s="1"/>
  <c r="H179" i="72"/>
  <c r="I179" i="72" s="1"/>
  <c r="F179" i="72" s="1"/>
  <c r="I124" i="69"/>
  <c r="F124" i="69" s="1"/>
  <c r="U201" i="14" a="1"/>
  <c r="M123" i="73" a="1"/>
  <c r="U228" i="72" a="1"/>
  <c r="M123" i="73" l="1"/>
  <c r="L127" i="69"/>
  <c r="U201" i="14"/>
  <c r="V201" i="14" s="1"/>
  <c r="S201" i="14" s="1"/>
  <c r="T202" i="14" s="1"/>
  <c r="U228" i="72"/>
  <c r="V228" i="72" s="1"/>
  <c r="G180" i="72"/>
  <c r="G125" i="69"/>
  <c r="U202" i="14" a="1"/>
  <c r="H125" i="69" a="1"/>
  <c r="M127" i="69" a="1"/>
  <c r="H180" i="72" a="1"/>
  <c r="N123" i="73" l="1"/>
  <c r="K123" i="73" s="1"/>
  <c r="M127" i="69"/>
  <c r="N127" i="69" s="1"/>
  <c r="U202" i="14"/>
  <c r="V202" i="14" s="1"/>
  <c r="S202" i="14" s="1"/>
  <c r="T203" i="14" s="1"/>
  <c r="H180" i="72"/>
  <c r="I180" i="72" s="1"/>
  <c r="F180" i="72" s="1"/>
  <c r="H125" i="69"/>
  <c r="S228" i="72"/>
  <c r="T229" i="72" s="1"/>
  <c r="U203" i="14" a="1"/>
  <c r="L124" i="73" l="1"/>
  <c r="K127" i="69"/>
  <c r="U203" i="14"/>
  <c r="V203" i="14" s="1"/>
  <c r="S203" i="14" s="1"/>
  <c r="T204" i="14" s="1"/>
  <c r="G181" i="72"/>
  <c r="I125" i="69"/>
  <c r="F125" i="69" s="1"/>
  <c r="H181" i="72" a="1"/>
  <c r="U229" i="72" a="1"/>
  <c r="U204" i="14" a="1"/>
  <c r="M124" i="73" a="1"/>
  <c r="M124" i="73" l="1"/>
  <c r="L128" i="69"/>
  <c r="U204" i="14"/>
  <c r="V204" i="14" s="1"/>
  <c r="S204" i="14" s="1"/>
  <c r="T205" i="14" s="1"/>
  <c r="U229" i="72"/>
  <c r="V229" i="72" s="1"/>
  <c r="H181" i="72"/>
  <c r="I181" i="72" s="1"/>
  <c r="F181" i="72" s="1"/>
  <c r="G126" i="69"/>
  <c r="U205" i="14" a="1"/>
  <c r="M128" i="69" a="1"/>
  <c r="H126" i="69" a="1"/>
  <c r="N124" i="73" l="1"/>
  <c r="K124" i="73" s="1"/>
  <c r="M128" i="69"/>
  <c r="N128" i="69" s="1"/>
  <c r="U205" i="14"/>
  <c r="V205" i="14" s="1"/>
  <c r="S205" i="14" s="1"/>
  <c r="T206" i="14" s="1"/>
  <c r="G182" i="72"/>
  <c r="H126" i="69"/>
  <c r="S229" i="72"/>
  <c r="T230" i="72" s="1"/>
  <c r="U206" i="14" a="1"/>
  <c r="H182" i="72" a="1"/>
  <c r="L125" i="73" l="1"/>
  <c r="K128" i="69"/>
  <c r="U206" i="14"/>
  <c r="V206" i="14" s="1"/>
  <c r="S206" i="14" s="1"/>
  <c r="T207" i="14" s="1"/>
  <c r="H182" i="72"/>
  <c r="I182" i="72" s="1"/>
  <c r="F182" i="72" s="1"/>
  <c r="I126" i="69"/>
  <c r="F126" i="69" s="1"/>
  <c r="M125" i="73" a="1"/>
  <c r="U207" i="14" a="1"/>
  <c r="U230" i="72" a="1"/>
  <c r="M125" i="73" l="1"/>
  <c r="L129" i="69"/>
  <c r="U207" i="14"/>
  <c r="V207" i="14" s="1"/>
  <c r="S207" i="14" s="1"/>
  <c r="T208" i="14" s="1"/>
  <c r="U230" i="72"/>
  <c r="V230" i="72" s="1"/>
  <c r="G183" i="72"/>
  <c r="G127" i="69"/>
  <c r="H183" i="72" a="1"/>
  <c r="M129" i="69" a="1"/>
  <c r="U208" i="14" a="1"/>
  <c r="H127" i="69" a="1"/>
  <c r="N125" i="73" l="1"/>
  <c r="K125" i="73" s="1"/>
  <c r="M129" i="69"/>
  <c r="N129" i="69" s="1"/>
  <c r="U208" i="14"/>
  <c r="V208" i="14" s="1"/>
  <c r="S208" i="14" s="1"/>
  <c r="T209" i="14" s="1"/>
  <c r="H183" i="72"/>
  <c r="I183" i="72" s="1"/>
  <c r="F183" i="72" s="1"/>
  <c r="H127" i="69"/>
  <c r="S230" i="72"/>
  <c r="T231" i="72" s="1"/>
  <c r="U209" i="14" a="1"/>
  <c r="L126" i="73" l="1"/>
  <c r="K129" i="69"/>
  <c r="U209" i="14"/>
  <c r="V209" i="14" s="1"/>
  <c r="S209" i="14" s="1"/>
  <c r="T210" i="14" s="1"/>
  <c r="G184" i="72"/>
  <c r="I127" i="69"/>
  <c r="F127" i="69" s="1"/>
  <c r="T14" i="72"/>
  <c r="M126" i="73" a="1"/>
  <c r="H184" i="72" a="1"/>
  <c r="U210" i="14" a="1"/>
  <c r="M126" i="73" l="1"/>
  <c r="L130" i="69"/>
  <c r="U210" i="14"/>
  <c r="V210" i="14" s="1"/>
  <c r="S210" i="14" s="1"/>
  <c r="T211" i="14" s="1"/>
  <c r="H184" i="72"/>
  <c r="I184" i="72" s="1"/>
  <c r="F184" i="72" s="1"/>
  <c r="S14" i="72"/>
  <c r="I157" i="27" s="1"/>
  <c r="G128" i="69"/>
  <c r="U211" i="14" a="1"/>
  <c r="M130" i="69" a="1"/>
  <c r="H128" i="69" a="1"/>
  <c r="U231" i="72" a="1"/>
  <c r="N126" i="73" l="1"/>
  <c r="K126" i="73" s="1"/>
  <c r="M130" i="69"/>
  <c r="N130" i="69" s="1"/>
  <c r="U211" i="14"/>
  <c r="V211" i="14" s="1"/>
  <c r="S211" i="14" s="1"/>
  <c r="T212" i="14" s="1"/>
  <c r="U231" i="72"/>
  <c r="V231" i="72" s="1"/>
  <c r="S231" i="72" s="1"/>
  <c r="G185" i="72"/>
  <c r="H128" i="69"/>
  <c r="U212" i="14" a="1"/>
  <c r="H185" i="72" a="1"/>
  <c r="L127" i="73" l="1"/>
  <c r="K130" i="69"/>
  <c r="U212" i="14"/>
  <c r="V212" i="14" s="1"/>
  <c r="S212" i="14" s="1"/>
  <c r="T213" i="14" s="1"/>
  <c r="H185" i="72"/>
  <c r="I185" i="72" s="1"/>
  <c r="F185" i="72" s="1"/>
  <c r="I128" i="69"/>
  <c r="F128" i="69" s="1"/>
  <c r="M127" i="73" a="1"/>
  <c r="U213" i="14" a="1"/>
  <c r="M127" i="73" l="1"/>
  <c r="L131" i="69"/>
  <c r="U213" i="14"/>
  <c r="V213" i="14" s="1"/>
  <c r="S213" i="14" s="1"/>
  <c r="T214" i="14" s="1"/>
  <c r="G186" i="72"/>
  <c r="G129" i="69"/>
  <c r="U214" i="14" a="1"/>
  <c r="H186" i="72" a="1"/>
  <c r="H129" i="69" a="1"/>
  <c r="M131" i="69" a="1"/>
  <c r="N127" i="73" l="1"/>
  <c r="K127" i="73" s="1"/>
  <c r="M131" i="69"/>
  <c r="N131" i="69" s="1"/>
  <c r="U214" i="14"/>
  <c r="V214" i="14" s="1"/>
  <c r="S214" i="14" s="1"/>
  <c r="T215" i="14" s="1"/>
  <c r="H186" i="72"/>
  <c r="I186" i="72" s="1"/>
  <c r="F186" i="72" s="1"/>
  <c r="H129" i="69"/>
  <c r="U215" i="14" a="1"/>
  <c r="L128" i="73" l="1"/>
  <c r="K131" i="69"/>
  <c r="U215" i="14"/>
  <c r="V215" i="14" s="1"/>
  <c r="S215" i="14" s="1"/>
  <c r="T216" i="14" s="1"/>
  <c r="G187" i="72"/>
  <c r="I129" i="69"/>
  <c r="F129" i="69" s="1"/>
  <c r="U216" i="14" a="1"/>
  <c r="M128" i="73" a="1"/>
  <c r="H187" i="72" a="1"/>
  <c r="M128" i="73" l="1"/>
  <c r="L132" i="69"/>
  <c r="U216" i="14"/>
  <c r="V216" i="14" s="1"/>
  <c r="S216" i="14" s="1"/>
  <c r="T217" i="14" s="1"/>
  <c r="H187" i="72"/>
  <c r="I187" i="72" s="1"/>
  <c r="F187" i="72" s="1"/>
  <c r="G130" i="69"/>
  <c r="M132" i="69" a="1"/>
  <c r="U217" i="14" a="1"/>
  <c r="H130" i="69" a="1"/>
  <c r="N128" i="73" l="1"/>
  <c r="K128" i="73" s="1"/>
  <c r="M132" i="69"/>
  <c r="N132" i="69" s="1"/>
  <c r="U217" i="14"/>
  <c r="V217" i="14" s="1"/>
  <c r="S217" i="14" s="1"/>
  <c r="T218" i="14" s="1"/>
  <c r="G188" i="72"/>
  <c r="H130" i="69"/>
  <c r="H188" i="72" a="1"/>
  <c r="U218" i="14" a="1"/>
  <c r="L129" i="73" l="1"/>
  <c r="K132" i="69"/>
  <c r="U218" i="14"/>
  <c r="V218" i="14" s="1"/>
  <c r="S218" i="14" s="1"/>
  <c r="T219" i="14" s="1"/>
  <c r="H188" i="72"/>
  <c r="I188" i="72" s="1"/>
  <c r="F188" i="72" s="1"/>
  <c r="I130" i="69"/>
  <c r="F130" i="69" s="1"/>
  <c r="U219" i="14" a="1"/>
  <c r="M129" i="73" a="1"/>
  <c r="M129" i="73" l="1"/>
  <c r="L133" i="69"/>
  <c r="U219" i="14"/>
  <c r="V219" i="14" s="1"/>
  <c r="S219" i="14" s="1"/>
  <c r="T220" i="14" s="1"/>
  <c r="G189" i="72"/>
  <c r="G131" i="69"/>
  <c r="H189" i="72" a="1"/>
  <c r="H131" i="69" a="1"/>
  <c r="M133" i="69" a="1"/>
  <c r="U220" i="14" a="1"/>
  <c r="N129" i="73" l="1"/>
  <c r="K129" i="73" s="1"/>
  <c r="M133" i="69"/>
  <c r="N133" i="69" s="1"/>
  <c r="U220" i="14"/>
  <c r="V220" i="14" s="1"/>
  <c r="S220" i="14" s="1"/>
  <c r="T221" i="14" s="1"/>
  <c r="H189" i="72"/>
  <c r="I189" i="72" s="1"/>
  <c r="F189" i="72" s="1"/>
  <c r="H131" i="69"/>
  <c r="U221" i="14" a="1"/>
  <c r="L130" i="73" l="1"/>
  <c r="K133" i="69"/>
  <c r="U221" i="14"/>
  <c r="V221" i="14" s="1"/>
  <c r="S221" i="14" s="1"/>
  <c r="T222" i="14" s="1"/>
  <c r="G190" i="72"/>
  <c r="I131" i="69"/>
  <c r="F131" i="69" s="1"/>
  <c r="U222" i="14" a="1"/>
  <c r="M130" i="73" a="1"/>
  <c r="H190" i="72" a="1"/>
  <c r="M130" i="73" l="1"/>
  <c r="L134" i="69"/>
  <c r="U222" i="14"/>
  <c r="V222" i="14" s="1"/>
  <c r="S222" i="14" s="1"/>
  <c r="T223" i="14" s="1"/>
  <c r="H190" i="72"/>
  <c r="I190" i="72" s="1"/>
  <c r="F190" i="72" s="1"/>
  <c r="G132" i="69"/>
  <c r="H132" i="69" a="1"/>
  <c r="M134" i="69" a="1"/>
  <c r="U223" i="14" a="1"/>
  <c r="N130" i="73" l="1"/>
  <c r="K130" i="73" s="1"/>
  <c r="M134" i="69"/>
  <c r="N134" i="69" s="1"/>
  <c r="U223" i="14"/>
  <c r="V223" i="14" s="1"/>
  <c r="S223" i="14" s="1"/>
  <c r="T224" i="14" s="1"/>
  <c r="G191" i="72"/>
  <c r="H132" i="69"/>
  <c r="U224" i="14" a="1"/>
  <c r="H191" i="72" a="1"/>
  <c r="L131" i="73" l="1"/>
  <c r="K134" i="69"/>
  <c r="U224" i="14"/>
  <c r="V224" i="14" s="1"/>
  <c r="S224" i="14" s="1"/>
  <c r="T225" i="14" s="1"/>
  <c r="H191" i="72"/>
  <c r="I191" i="72" s="1"/>
  <c r="F191" i="72" s="1"/>
  <c r="I132" i="69"/>
  <c r="F132" i="69" s="1"/>
  <c r="M131" i="73" a="1"/>
  <c r="U225" i="14" a="1"/>
  <c r="M131" i="73" l="1"/>
  <c r="L135" i="69"/>
  <c r="U225" i="14"/>
  <c r="V225" i="14" s="1"/>
  <c r="S225" i="14" s="1"/>
  <c r="T226" i="14" s="1"/>
  <c r="G192" i="72"/>
  <c r="G133" i="69"/>
  <c r="M135" i="69" a="1"/>
  <c r="U226" i="14" a="1"/>
  <c r="H192" i="72" a="1"/>
  <c r="H133" i="69" a="1"/>
  <c r="N131" i="73" l="1"/>
  <c r="K131" i="73" s="1"/>
  <c r="M135" i="69"/>
  <c r="N135" i="69" s="1"/>
  <c r="U226" i="14"/>
  <c r="V226" i="14" s="1"/>
  <c r="S226" i="14" s="1"/>
  <c r="T227" i="14" s="1"/>
  <c r="H192" i="72"/>
  <c r="I192" i="72" s="1"/>
  <c r="F192" i="72" s="1"/>
  <c r="H133" i="69"/>
  <c r="U227" i="14" a="1"/>
  <c r="L132" i="73" l="1"/>
  <c r="K135" i="69"/>
  <c r="U227" i="14"/>
  <c r="V227" i="14" s="1"/>
  <c r="S227" i="14" s="1"/>
  <c r="T228" i="14" s="1"/>
  <c r="G193" i="72"/>
  <c r="I133" i="69"/>
  <c r="F133" i="69" s="1"/>
  <c r="M132" i="73" a="1"/>
  <c r="H193" i="72" a="1"/>
  <c r="U228" i="14" a="1"/>
  <c r="M132" i="73" l="1"/>
  <c r="L136" i="69"/>
  <c r="U228" i="14"/>
  <c r="V228" i="14" s="1"/>
  <c r="S228" i="14" s="1"/>
  <c r="T229" i="14" s="1"/>
  <c r="H193" i="72"/>
  <c r="I193" i="72" s="1"/>
  <c r="F193" i="72" s="1"/>
  <c r="G134" i="69"/>
  <c r="M136" i="69" a="1"/>
  <c r="U229" i="14" a="1"/>
  <c r="H134" i="69" a="1"/>
  <c r="N132" i="73" l="1"/>
  <c r="K132" i="73" s="1"/>
  <c r="M136" i="69"/>
  <c r="N136" i="69" s="1"/>
  <c r="U229" i="14"/>
  <c r="V229" i="14" s="1"/>
  <c r="S229" i="14" s="1"/>
  <c r="T230" i="14" s="1"/>
  <c r="G194" i="72"/>
  <c r="H134" i="69"/>
  <c r="U230" i="14" a="1"/>
  <c r="H194" i="72" a="1"/>
  <c r="L133" i="73" l="1"/>
  <c r="K136" i="69"/>
  <c r="U230" i="14"/>
  <c r="V230" i="14" s="1"/>
  <c r="S230" i="14" s="1"/>
  <c r="T231" i="14" s="1"/>
  <c r="H194" i="72"/>
  <c r="I194" i="72" s="1"/>
  <c r="F194" i="72" s="1"/>
  <c r="T14" i="14"/>
  <c r="I134" i="69"/>
  <c r="F134" i="69" s="1"/>
  <c r="M133" i="73" a="1"/>
  <c r="M133" i="73" l="1"/>
  <c r="L137" i="69"/>
  <c r="G195" i="72"/>
  <c r="S14" i="14"/>
  <c r="I153" i="27" s="1"/>
  <c r="G135" i="69"/>
  <c r="M137" i="69" a="1"/>
  <c r="U231" i="14" a="1"/>
  <c r="H195" i="72" a="1"/>
  <c r="H135" i="69" a="1"/>
  <c r="N133" i="73" l="1"/>
  <c r="K133" i="73" s="1"/>
  <c r="M137" i="69"/>
  <c r="N137" i="69" s="1"/>
  <c r="U231" i="14"/>
  <c r="V231" i="14" s="1"/>
  <c r="S231" i="14" s="1"/>
  <c r="H195" i="72"/>
  <c r="I195" i="72" s="1"/>
  <c r="F195" i="72" s="1"/>
  <c r="H135" i="69"/>
  <c r="L134" i="73" l="1"/>
  <c r="K137" i="69"/>
  <c r="G196" i="72"/>
  <c r="I135" i="69"/>
  <c r="F135" i="69" s="1"/>
  <c r="H196" i="72" a="1"/>
  <c r="M134" i="73" a="1"/>
  <c r="M134" i="73" l="1"/>
  <c r="L138" i="69"/>
  <c r="H196" i="72"/>
  <c r="I196" i="72" s="1"/>
  <c r="F196" i="72" s="1"/>
  <c r="G136" i="69"/>
  <c r="H136" i="69" a="1"/>
  <c r="M138" i="69" a="1"/>
  <c r="N134" i="73" l="1"/>
  <c r="K134" i="73" s="1"/>
  <c r="M138" i="69"/>
  <c r="N138" i="69" s="1"/>
  <c r="G197" i="72"/>
  <c r="H136" i="69"/>
  <c r="H197" i="72" a="1"/>
  <c r="L135" i="73" l="1"/>
  <c r="K138" i="69"/>
  <c r="H197" i="72"/>
  <c r="I197" i="72" s="1"/>
  <c r="F197" i="72" s="1"/>
  <c r="I136" i="69"/>
  <c r="F136" i="69" s="1"/>
  <c r="M135" i="73" a="1"/>
  <c r="M135" i="73" l="1"/>
  <c r="L139" i="69"/>
  <c r="G198" i="72"/>
  <c r="G137" i="69"/>
  <c r="M139" i="69" a="1"/>
  <c r="H137" i="69" a="1"/>
  <c r="H198" i="72" a="1"/>
  <c r="N135" i="73" l="1"/>
  <c r="K135" i="73" s="1"/>
  <c r="M139" i="69"/>
  <c r="N139" i="69" s="1"/>
  <c r="H198" i="72"/>
  <c r="I198" i="72" s="1"/>
  <c r="F198" i="72" s="1"/>
  <c r="H137" i="69"/>
  <c r="L136" i="73" l="1"/>
  <c r="K139" i="69"/>
  <c r="G199" i="72"/>
  <c r="I137" i="69"/>
  <c r="F137" i="69" s="1"/>
  <c r="M136" i="73" a="1"/>
  <c r="H199" i="72" a="1"/>
  <c r="M136" i="73" l="1"/>
  <c r="L140" i="69"/>
  <c r="H199" i="72"/>
  <c r="I199" i="72" s="1"/>
  <c r="F199" i="72" s="1"/>
  <c r="G138" i="69"/>
  <c r="M140" i="69" a="1"/>
  <c r="H138" i="69" a="1"/>
  <c r="N136" i="73" l="1"/>
  <c r="K136" i="73" s="1"/>
  <c r="M140" i="69"/>
  <c r="N140" i="69" s="1"/>
  <c r="G200" i="72"/>
  <c r="H138" i="69"/>
  <c r="H200" i="72" a="1"/>
  <c r="L137" i="73" l="1"/>
  <c r="K140" i="69"/>
  <c r="H200" i="72"/>
  <c r="I200" i="72" s="1"/>
  <c r="F200" i="72" s="1"/>
  <c r="I138" i="69"/>
  <c r="F138" i="69" s="1"/>
  <c r="M137" i="73" a="1"/>
  <c r="M137" i="73" l="1"/>
  <c r="L141" i="69"/>
  <c r="G201" i="72"/>
  <c r="G139" i="69"/>
  <c r="H201" i="72" a="1"/>
  <c r="M141" i="69" a="1"/>
  <c r="H139" i="69" a="1"/>
  <c r="N137" i="73" l="1"/>
  <c r="K137" i="73" s="1"/>
  <c r="M141" i="69"/>
  <c r="N141" i="69" s="1"/>
  <c r="H201" i="72"/>
  <c r="I201" i="72" s="1"/>
  <c r="F201" i="72" s="1"/>
  <c r="H139" i="69"/>
  <c r="L138" i="73" l="1"/>
  <c r="K141" i="69"/>
  <c r="G202" i="72"/>
  <c r="I139" i="69"/>
  <c r="F139" i="69" s="1"/>
  <c r="H202" i="72" a="1"/>
  <c r="M138" i="73" a="1"/>
  <c r="M138" i="73" l="1"/>
  <c r="L142" i="69"/>
  <c r="H202" i="72"/>
  <c r="I202" i="72" s="1"/>
  <c r="F202" i="72" s="1"/>
  <c r="G140" i="69"/>
  <c r="M142" i="69" a="1"/>
  <c r="H140" i="69" a="1"/>
  <c r="N138" i="73" l="1"/>
  <c r="K138" i="73" s="1"/>
  <c r="M142" i="69"/>
  <c r="N142" i="69" s="1"/>
  <c r="G203" i="72"/>
  <c r="H140" i="69"/>
  <c r="H203" i="72" a="1"/>
  <c r="L139" i="73" l="1"/>
  <c r="K142" i="69"/>
  <c r="H203" i="72"/>
  <c r="I203" i="72" s="1"/>
  <c r="F203" i="72" s="1"/>
  <c r="I140" i="69"/>
  <c r="F140" i="69" s="1"/>
  <c r="M139" i="73" a="1"/>
  <c r="M139" i="73" l="1"/>
  <c r="L143" i="69"/>
  <c r="G204" i="72"/>
  <c r="G141" i="69"/>
  <c r="H204" i="72" a="1"/>
  <c r="H141" i="69" a="1"/>
  <c r="M143" i="69" a="1"/>
  <c r="N139" i="73" l="1"/>
  <c r="K139" i="73" s="1"/>
  <c r="M143" i="69"/>
  <c r="N143" i="69" s="1"/>
  <c r="H204" i="72"/>
  <c r="I204" i="72" s="1"/>
  <c r="F204" i="72" s="1"/>
  <c r="H141" i="69"/>
  <c r="L140" i="73" l="1"/>
  <c r="K143" i="69"/>
  <c r="G205" i="72"/>
  <c r="I141" i="69"/>
  <c r="F141" i="69" s="1"/>
  <c r="H205" i="72" a="1"/>
  <c r="M140" i="73" a="1"/>
  <c r="M140" i="73" l="1"/>
  <c r="L144" i="69"/>
  <c r="H205" i="72"/>
  <c r="I205" i="72" s="1"/>
  <c r="F205" i="72" s="1"/>
  <c r="G142" i="69"/>
  <c r="M144" i="69" a="1"/>
  <c r="H142" i="69" a="1"/>
  <c r="N140" i="73" l="1"/>
  <c r="K140" i="73" s="1"/>
  <c r="M144" i="69"/>
  <c r="N144" i="69" s="1"/>
  <c r="G206" i="72"/>
  <c r="H142" i="69"/>
  <c r="H206" i="72" a="1"/>
  <c r="L141" i="73" l="1"/>
  <c r="K144" i="69"/>
  <c r="H206" i="72"/>
  <c r="I206" i="72" s="1"/>
  <c r="F206" i="72" s="1"/>
  <c r="I142" i="69"/>
  <c r="F142" i="69" s="1"/>
  <c r="M141" i="73" a="1"/>
  <c r="M141" i="73" l="1"/>
  <c r="L145" i="69"/>
  <c r="G207" i="72"/>
  <c r="G143" i="69"/>
  <c r="H207" i="72" a="1"/>
  <c r="M145" i="69" a="1"/>
  <c r="H143" i="69" a="1"/>
  <c r="N141" i="73" l="1"/>
  <c r="K141" i="73" s="1"/>
  <c r="M145" i="69"/>
  <c r="N145" i="69" s="1"/>
  <c r="H207" i="72"/>
  <c r="I207" i="72" s="1"/>
  <c r="F207" i="72" s="1"/>
  <c r="H143" i="69"/>
  <c r="L142" i="73" l="1"/>
  <c r="K145" i="69"/>
  <c r="G208" i="72"/>
  <c r="I143" i="69"/>
  <c r="F143" i="69" s="1"/>
  <c r="H208" i="72" a="1"/>
  <c r="M142" i="73" a="1"/>
  <c r="M142" i="73" l="1"/>
  <c r="L146" i="69"/>
  <c r="H208" i="72"/>
  <c r="I208" i="72" s="1"/>
  <c r="F208" i="72" s="1"/>
  <c r="G144" i="69"/>
  <c r="M146" i="69" a="1"/>
  <c r="H144" i="69" a="1"/>
  <c r="N142" i="73" l="1"/>
  <c r="K142" i="73" s="1"/>
  <c r="M146" i="69"/>
  <c r="N146" i="69" s="1"/>
  <c r="G209" i="72"/>
  <c r="H144" i="69"/>
  <c r="H209" i="72" a="1"/>
  <c r="L143" i="73" l="1"/>
  <c r="K146" i="69"/>
  <c r="H209" i="72"/>
  <c r="I209" i="72" s="1"/>
  <c r="F209" i="72" s="1"/>
  <c r="I144" i="69"/>
  <c r="F144" i="69" s="1"/>
  <c r="M143" i="73" a="1"/>
  <c r="M143" i="73" l="1"/>
  <c r="L147" i="69"/>
  <c r="G210" i="72"/>
  <c r="G145" i="69"/>
  <c r="M147" i="69" a="1"/>
  <c r="H145" i="69" a="1"/>
  <c r="H210" i="72" a="1"/>
  <c r="N143" i="73" l="1"/>
  <c r="K143" i="73" s="1"/>
  <c r="M147" i="69"/>
  <c r="N147" i="69" s="1"/>
  <c r="H210" i="72"/>
  <c r="I210" i="72" s="1"/>
  <c r="F210" i="72" s="1"/>
  <c r="H145" i="69"/>
  <c r="L144" i="73" l="1"/>
  <c r="K147" i="69"/>
  <c r="G211" i="72"/>
  <c r="I145" i="69"/>
  <c r="F145" i="69" s="1"/>
  <c r="M144" i="73" a="1"/>
  <c r="H211" i="72" a="1"/>
  <c r="M144" i="73" l="1"/>
  <c r="L148" i="69"/>
  <c r="H211" i="72"/>
  <c r="I211" i="72" s="1"/>
  <c r="F211" i="72" s="1"/>
  <c r="G146" i="69"/>
  <c r="M148" i="69" a="1"/>
  <c r="H146" i="69" a="1"/>
  <c r="N144" i="73" l="1"/>
  <c r="K144" i="73" s="1"/>
  <c r="M148" i="69"/>
  <c r="N148" i="69" s="1"/>
  <c r="G212" i="72"/>
  <c r="H146" i="69"/>
  <c r="H212" i="72" a="1"/>
  <c r="L145" i="73" l="1"/>
  <c r="K148" i="69"/>
  <c r="H212" i="72"/>
  <c r="I212" i="72" s="1"/>
  <c r="F212" i="72" s="1"/>
  <c r="I146" i="69"/>
  <c r="F146" i="69" s="1"/>
  <c r="M145" i="73" a="1"/>
  <c r="M145" i="73" l="1"/>
  <c r="L149" i="69"/>
  <c r="G213" i="72"/>
  <c r="G147" i="69"/>
  <c r="M149" i="69" a="1"/>
  <c r="H147" i="69" a="1"/>
  <c r="H213" i="72" a="1"/>
  <c r="N145" i="73" l="1"/>
  <c r="K145" i="73" s="1"/>
  <c r="M149" i="69"/>
  <c r="N149" i="69" s="1"/>
  <c r="H213" i="72"/>
  <c r="I213" i="72" s="1"/>
  <c r="F213" i="72" s="1"/>
  <c r="H147" i="69"/>
  <c r="L146" i="73" l="1"/>
  <c r="K149" i="69"/>
  <c r="G214" i="72"/>
  <c r="I147" i="69"/>
  <c r="F147" i="69" s="1"/>
  <c r="H214" i="72" a="1"/>
  <c r="M146" i="73" a="1"/>
  <c r="M146" i="73" l="1"/>
  <c r="L150" i="69"/>
  <c r="H214" i="72"/>
  <c r="I214" i="72" s="1"/>
  <c r="F214" i="72" s="1"/>
  <c r="G148" i="69"/>
  <c r="M150" i="69" a="1"/>
  <c r="H148" i="69" a="1"/>
  <c r="N146" i="73" l="1"/>
  <c r="K146" i="73" s="1"/>
  <c r="M150" i="69"/>
  <c r="N150" i="69" s="1"/>
  <c r="G215" i="72"/>
  <c r="H148" i="69"/>
  <c r="H215" i="72" a="1"/>
  <c r="L147" i="73" l="1"/>
  <c r="K150" i="69"/>
  <c r="H215" i="72"/>
  <c r="I215" i="72" s="1"/>
  <c r="F215" i="72" s="1"/>
  <c r="I148" i="69"/>
  <c r="F148" i="69" s="1"/>
  <c r="M147" i="73" a="1"/>
  <c r="M147" i="73" l="1"/>
  <c r="L151" i="69"/>
  <c r="G216" i="72"/>
  <c r="G149" i="69"/>
  <c r="M151" i="69" a="1"/>
  <c r="H149" i="69" a="1"/>
  <c r="H216" i="72" a="1"/>
  <c r="N147" i="73" l="1"/>
  <c r="K147" i="73" s="1"/>
  <c r="M151" i="69"/>
  <c r="N151" i="69" s="1"/>
  <c r="H216" i="72"/>
  <c r="I216" i="72" s="1"/>
  <c r="F216" i="72" s="1"/>
  <c r="H149" i="69"/>
  <c r="L148" i="73" l="1"/>
  <c r="K151" i="69"/>
  <c r="G217" i="72"/>
  <c r="I149" i="69"/>
  <c r="F149" i="69" s="1"/>
  <c r="H217" i="72" a="1"/>
  <c r="M148" i="73" a="1"/>
  <c r="M148" i="73" l="1"/>
  <c r="L152" i="69"/>
  <c r="H217" i="72"/>
  <c r="I217" i="72" s="1"/>
  <c r="F217" i="72" s="1"/>
  <c r="G150" i="69"/>
  <c r="H150" i="69" a="1"/>
  <c r="M152" i="69" a="1"/>
  <c r="N148" i="73" l="1"/>
  <c r="K148" i="73" s="1"/>
  <c r="M152" i="69"/>
  <c r="N152" i="69" s="1"/>
  <c r="G218" i="72"/>
  <c r="H150" i="69"/>
  <c r="H218" i="72" a="1"/>
  <c r="L149" i="73" l="1"/>
  <c r="K152" i="69"/>
  <c r="H218" i="72"/>
  <c r="I218" i="72" s="1"/>
  <c r="F218" i="72" s="1"/>
  <c r="I150" i="69"/>
  <c r="F150" i="69" s="1"/>
  <c r="M149" i="73" a="1"/>
  <c r="M149" i="73" l="1"/>
  <c r="L153" i="69"/>
  <c r="G219" i="72"/>
  <c r="G151" i="69"/>
  <c r="M153" i="69" a="1"/>
  <c r="H219" i="72" a="1"/>
  <c r="H151" i="69" a="1"/>
  <c r="N149" i="73" l="1"/>
  <c r="K149" i="73" s="1"/>
  <c r="M153" i="69"/>
  <c r="N153" i="69" s="1"/>
  <c r="H219" i="72"/>
  <c r="I219" i="72" s="1"/>
  <c r="F219" i="72" s="1"/>
  <c r="H151" i="69"/>
  <c r="L150" i="73" l="1"/>
  <c r="K153" i="69"/>
  <c r="G220" i="72"/>
  <c r="I151" i="69"/>
  <c r="F151" i="69" s="1"/>
  <c r="M150" i="73" a="1"/>
  <c r="H220" i="72" a="1"/>
  <c r="M150" i="73" l="1"/>
  <c r="L154" i="69"/>
  <c r="H220" i="72"/>
  <c r="I220" i="72" s="1"/>
  <c r="F220" i="72" s="1"/>
  <c r="G152" i="69"/>
  <c r="H152" i="69" a="1"/>
  <c r="M154" i="69" a="1"/>
  <c r="N150" i="73" l="1"/>
  <c r="K150" i="73" s="1"/>
  <c r="M154" i="69"/>
  <c r="N154" i="69" s="1"/>
  <c r="G221" i="72"/>
  <c r="H152" i="69"/>
  <c r="H221" i="72" a="1"/>
  <c r="L151" i="73" l="1"/>
  <c r="K154" i="69"/>
  <c r="H221" i="72"/>
  <c r="I221" i="72" s="1"/>
  <c r="F221" i="72" s="1"/>
  <c r="I152" i="69"/>
  <c r="F152" i="69" s="1"/>
  <c r="M151" i="73" a="1"/>
  <c r="M151" i="73" l="1"/>
  <c r="L155" i="69"/>
  <c r="G222" i="72"/>
  <c r="G153" i="69"/>
  <c r="H153" i="69" a="1"/>
  <c r="M155" i="69" a="1"/>
  <c r="H222" i="72" a="1"/>
  <c r="N151" i="73" l="1"/>
  <c r="K151" i="73" s="1"/>
  <c r="M155" i="69"/>
  <c r="N155" i="69" s="1"/>
  <c r="H222" i="72"/>
  <c r="I222" i="72" s="1"/>
  <c r="F222" i="72" s="1"/>
  <c r="H153" i="69"/>
  <c r="L152" i="73" l="1"/>
  <c r="K155" i="69"/>
  <c r="G223" i="72"/>
  <c r="I153" i="69"/>
  <c r="F153" i="69" s="1"/>
  <c r="M152" i="73" a="1"/>
  <c r="H223" i="72" a="1"/>
  <c r="M152" i="73" l="1"/>
  <c r="L156" i="69"/>
  <c r="H223" i="72"/>
  <c r="I223" i="72" s="1"/>
  <c r="F223" i="72" s="1"/>
  <c r="G154" i="69"/>
  <c r="M156" i="69" a="1"/>
  <c r="H154" i="69" a="1"/>
  <c r="N152" i="73" l="1"/>
  <c r="K152" i="73" s="1"/>
  <c r="M156" i="69"/>
  <c r="N156" i="69" s="1"/>
  <c r="G224" i="72"/>
  <c r="H154" i="69"/>
  <c r="H224" i="72" a="1"/>
  <c r="L153" i="73" l="1"/>
  <c r="K156" i="69"/>
  <c r="H224" i="72"/>
  <c r="I224" i="72" s="1"/>
  <c r="F224" i="72" s="1"/>
  <c r="I154" i="69"/>
  <c r="F154" i="69" s="1"/>
  <c r="M153" i="73" a="1"/>
  <c r="M153" i="73" l="1"/>
  <c r="L157" i="69"/>
  <c r="G225" i="72"/>
  <c r="G155" i="69"/>
  <c r="H225" i="72" a="1"/>
  <c r="M157" i="69" a="1"/>
  <c r="H155" i="69" a="1"/>
  <c r="N153" i="73" l="1"/>
  <c r="K153" i="73" s="1"/>
  <c r="M157" i="69"/>
  <c r="N157" i="69" s="1"/>
  <c r="H225" i="72"/>
  <c r="I225" i="72" s="1"/>
  <c r="F225" i="72" s="1"/>
  <c r="H155" i="69"/>
  <c r="L154" i="73" l="1"/>
  <c r="K157" i="69"/>
  <c r="G226" i="72"/>
  <c r="I155" i="69"/>
  <c r="F155" i="69" s="1"/>
  <c r="H226" i="72" a="1"/>
  <c r="M154" i="73" a="1"/>
  <c r="M154" i="73" l="1"/>
  <c r="L158" i="69"/>
  <c r="H226" i="72"/>
  <c r="I226" i="72" s="1"/>
  <c r="F226" i="72" s="1"/>
  <c r="G156" i="69"/>
  <c r="M158" i="69" a="1"/>
  <c r="H156" i="69" a="1"/>
  <c r="N154" i="73" l="1"/>
  <c r="K154" i="73" s="1"/>
  <c r="M158" i="69"/>
  <c r="N158" i="69" s="1"/>
  <c r="G227" i="72"/>
  <c r="H156" i="69"/>
  <c r="H227" i="72" a="1"/>
  <c r="L155" i="73" l="1"/>
  <c r="K158" i="69"/>
  <c r="H227" i="72"/>
  <c r="I227" i="72" s="1"/>
  <c r="F227" i="72" s="1"/>
  <c r="I156" i="69"/>
  <c r="F156" i="69" s="1"/>
  <c r="M155" i="73" a="1"/>
  <c r="M155" i="73" l="1"/>
  <c r="L159" i="69"/>
  <c r="G228" i="72"/>
  <c r="G157" i="69"/>
  <c r="M159" i="69" a="1"/>
  <c r="H228" i="72" a="1"/>
  <c r="H157" i="69" a="1"/>
  <c r="N155" i="73" l="1"/>
  <c r="K155" i="73" s="1"/>
  <c r="M159" i="69"/>
  <c r="N159" i="69" s="1"/>
  <c r="H228" i="72"/>
  <c r="I228" i="72" s="1"/>
  <c r="F228" i="72" s="1"/>
  <c r="H157" i="69"/>
  <c r="L156" i="73" l="1"/>
  <c r="K159" i="69"/>
  <c r="G229" i="72"/>
  <c r="I157" i="69"/>
  <c r="F157" i="69" s="1"/>
  <c r="H229" i="72" a="1"/>
  <c r="M156" i="73" a="1"/>
  <c r="M156" i="73" l="1"/>
  <c r="L160" i="69"/>
  <c r="H229" i="72"/>
  <c r="I229" i="72" s="1"/>
  <c r="F229" i="72" s="1"/>
  <c r="G158" i="69"/>
  <c r="M160" i="69" a="1"/>
  <c r="H158" i="69" a="1"/>
  <c r="N156" i="73" l="1"/>
  <c r="K156" i="73" s="1"/>
  <c r="M160" i="69"/>
  <c r="N160" i="69" s="1"/>
  <c r="G230" i="72"/>
  <c r="H158" i="69"/>
  <c r="H230" i="72" a="1"/>
  <c r="L157" i="73" l="1"/>
  <c r="K160" i="69"/>
  <c r="H230" i="72"/>
  <c r="I230" i="72" s="1"/>
  <c r="F230" i="72" s="1"/>
  <c r="I158" i="69"/>
  <c r="F158" i="69" s="1"/>
  <c r="M157" i="73" a="1"/>
  <c r="M157" i="73" l="1"/>
  <c r="L161" i="69"/>
  <c r="G231" i="72"/>
  <c r="G14" i="72" s="1"/>
  <c r="G159" i="69"/>
  <c r="M161" i="69" a="1"/>
  <c r="H159" i="69" a="1"/>
  <c r="N157" i="73" l="1"/>
  <c r="K157" i="73" s="1"/>
  <c r="M161" i="69"/>
  <c r="N161" i="69" s="1"/>
  <c r="D39" i="27"/>
  <c r="E39" i="27" s="1"/>
  <c r="H159" i="69"/>
  <c r="H231" i="72" a="1"/>
  <c r="L158" i="73" l="1"/>
  <c r="K161" i="69"/>
  <c r="H231" i="72"/>
  <c r="I231" i="72" s="1"/>
  <c r="F231" i="72" s="1"/>
  <c r="I159" i="69"/>
  <c r="F159" i="69" s="1"/>
  <c r="M158" i="73" a="1"/>
  <c r="M158" i="73" l="1"/>
  <c r="L162" i="69"/>
  <c r="G160" i="69"/>
  <c r="H160" i="69" a="1"/>
  <c r="M162" i="69" a="1"/>
  <c r="N158" i="73" l="1"/>
  <c r="K158" i="73" s="1"/>
  <c r="M162" i="69"/>
  <c r="N162" i="69" s="1"/>
  <c r="H160" i="69"/>
  <c r="L159" i="73" l="1"/>
  <c r="K162" i="69"/>
  <c r="I160" i="69"/>
  <c r="F160" i="69" s="1"/>
  <c r="M159" i="73" a="1"/>
  <c r="M159" i="73" l="1"/>
  <c r="L163" i="69"/>
  <c r="G161" i="69"/>
  <c r="M163" i="69" a="1"/>
  <c r="H161" i="69" a="1"/>
  <c r="N159" i="73" l="1"/>
  <c r="K159" i="73" s="1"/>
  <c r="M163" i="69"/>
  <c r="N163" i="69" s="1"/>
  <c r="H161" i="69"/>
  <c r="L160" i="73" l="1"/>
  <c r="K163" i="69"/>
  <c r="I161" i="69"/>
  <c r="F161" i="69" s="1"/>
  <c r="M160" i="73" a="1"/>
  <c r="M160" i="73" l="1"/>
  <c r="L164" i="69"/>
  <c r="G162" i="69"/>
  <c r="M164" i="69" a="1"/>
  <c r="H162" i="69" a="1"/>
  <c r="N160" i="73" l="1"/>
  <c r="K160" i="73" s="1"/>
  <c r="M164" i="69"/>
  <c r="N164" i="69" s="1"/>
  <c r="H162" i="69"/>
  <c r="L161" i="73" l="1"/>
  <c r="K164" i="69"/>
  <c r="I162" i="69"/>
  <c r="F162" i="69" s="1"/>
  <c r="M161" i="73" a="1"/>
  <c r="M161" i="73" l="1"/>
  <c r="L165" i="69"/>
  <c r="G163" i="69"/>
  <c r="H163" i="69" a="1"/>
  <c r="M165" i="69" a="1"/>
  <c r="N161" i="73" l="1"/>
  <c r="K161" i="73" s="1"/>
  <c r="M165" i="69"/>
  <c r="N165" i="69" s="1"/>
  <c r="H163" i="69"/>
  <c r="L162" i="73" l="1"/>
  <c r="K165" i="69"/>
  <c r="I163" i="69"/>
  <c r="F163" i="69" s="1"/>
  <c r="M162" i="73" a="1"/>
  <c r="M162" i="73" l="1"/>
  <c r="L166" i="69"/>
  <c r="G164" i="69"/>
  <c r="M166" i="69" a="1"/>
  <c r="H164" i="69" a="1"/>
  <c r="N162" i="73" l="1"/>
  <c r="K162" i="73" s="1"/>
  <c r="M166" i="69"/>
  <c r="N166" i="69" s="1"/>
  <c r="H164" i="69"/>
  <c r="L163" i="73" l="1"/>
  <c r="K166" i="69"/>
  <c r="I164" i="69"/>
  <c r="F164" i="69" s="1"/>
  <c r="M163" i="73" a="1"/>
  <c r="M163" i="73" l="1"/>
  <c r="L167" i="69"/>
  <c r="G165" i="69"/>
  <c r="H165" i="69" a="1"/>
  <c r="M167" i="69" a="1"/>
  <c r="N163" i="73" l="1"/>
  <c r="K163" i="73" s="1"/>
  <c r="M167" i="69"/>
  <c r="N167" i="69" s="1"/>
  <c r="H165" i="69"/>
  <c r="L164" i="73" l="1"/>
  <c r="K167" i="69"/>
  <c r="I165" i="69"/>
  <c r="F165" i="69" s="1"/>
  <c r="M164" i="73" a="1"/>
  <c r="M164" i="73" l="1"/>
  <c r="L168" i="69"/>
  <c r="G166" i="69"/>
  <c r="M168" i="69" a="1"/>
  <c r="H166" i="69" a="1"/>
  <c r="N164" i="73" l="1"/>
  <c r="K164" i="73" s="1"/>
  <c r="M168" i="69"/>
  <c r="N168" i="69" s="1"/>
  <c r="H166" i="69"/>
  <c r="L165" i="73" l="1"/>
  <c r="K168" i="69"/>
  <c r="I166" i="69"/>
  <c r="F166" i="69" s="1"/>
  <c r="M165" i="73" a="1"/>
  <c r="M165" i="73" l="1"/>
  <c r="L169" i="69"/>
  <c r="G167" i="69"/>
  <c r="H167" i="69" a="1"/>
  <c r="M169" i="69" a="1"/>
  <c r="N165" i="73" l="1"/>
  <c r="K165" i="73" s="1"/>
  <c r="M169" i="69"/>
  <c r="N169" i="69" s="1"/>
  <c r="H167" i="69"/>
  <c r="L166" i="73" l="1"/>
  <c r="K169" i="69"/>
  <c r="I167" i="69"/>
  <c r="F167" i="69" s="1"/>
  <c r="M166" i="73" a="1"/>
  <c r="M166" i="73" l="1"/>
  <c r="L170" i="69"/>
  <c r="G168" i="69"/>
  <c r="M170" i="69" a="1"/>
  <c r="H168" i="69" a="1"/>
  <c r="N166" i="73" l="1"/>
  <c r="K166" i="73" s="1"/>
  <c r="M170" i="69"/>
  <c r="N170" i="69" s="1"/>
  <c r="H168" i="69"/>
  <c r="L167" i="73" l="1"/>
  <c r="K170" i="69"/>
  <c r="I168" i="69"/>
  <c r="F168" i="69" s="1"/>
  <c r="M167" i="73" a="1"/>
  <c r="M167" i="73" l="1"/>
  <c r="L171" i="69"/>
  <c r="G169" i="69"/>
  <c r="M171" i="69" a="1"/>
  <c r="H169" i="69" a="1"/>
  <c r="N167" i="73" l="1"/>
  <c r="K167" i="73" s="1"/>
  <c r="M171" i="69"/>
  <c r="N171" i="69" s="1"/>
  <c r="H169" i="69"/>
  <c r="L168" i="73" l="1"/>
  <c r="K171" i="69"/>
  <c r="I169" i="69"/>
  <c r="F169" i="69" s="1"/>
  <c r="M168" i="73" a="1"/>
  <c r="M168" i="73" l="1"/>
  <c r="L172" i="69"/>
  <c r="G170" i="69"/>
  <c r="H170" i="69" a="1"/>
  <c r="M172" i="69" a="1"/>
  <c r="N168" i="73" l="1"/>
  <c r="K168" i="73" s="1"/>
  <c r="M172" i="69"/>
  <c r="N172" i="69" s="1"/>
  <c r="H170" i="69"/>
  <c r="L169" i="73" l="1"/>
  <c r="K172" i="69"/>
  <c r="I170" i="69"/>
  <c r="F170" i="69" s="1"/>
  <c r="M169" i="73" a="1"/>
  <c r="M169" i="73" l="1"/>
  <c r="L173" i="69"/>
  <c r="G171" i="69"/>
  <c r="M173" i="69" a="1"/>
  <c r="H171" i="69" a="1"/>
  <c r="N169" i="73" l="1"/>
  <c r="K169" i="73" s="1"/>
  <c r="K15" i="73" s="1"/>
  <c r="J157" i="27" s="1"/>
  <c r="M173" i="69"/>
  <c r="N173" i="69" s="1"/>
  <c r="H171" i="69"/>
  <c r="K173" i="69" l="1"/>
  <c r="I171" i="69"/>
  <c r="F171" i="69" s="1"/>
  <c r="L174" i="69" l="1"/>
  <c r="G172" i="69"/>
  <c r="H172" i="69" a="1"/>
  <c r="M174" i="69" a="1"/>
  <c r="M174" i="69" l="1"/>
  <c r="N174" i="69" s="1"/>
  <c r="H172" i="69"/>
  <c r="J16" i="11"/>
  <c r="K174" i="69" l="1"/>
  <c r="I172" i="69"/>
  <c r="F172" i="69" s="1"/>
  <c r="D16" i="11"/>
  <c r="B16" i="11" s="1"/>
  <c r="AL41" i="11" s="1"/>
  <c r="AO41" i="11" s="1"/>
  <c r="H153" i="27"/>
  <c r="D244" i="27" s="1" a="1"/>
  <c r="D244" i="27" s="1"/>
  <c r="D3" i="29"/>
  <c r="F153" i="27" s="1"/>
  <c r="C229" i="27" s="1"/>
  <c r="J92" i="14" a="1"/>
  <c r="J91" i="14" a="1"/>
  <c r="J89" i="14" a="1"/>
  <c r="J90" i="14" a="1"/>
  <c r="J76" i="14" a="1"/>
  <c r="J79" i="14" a="1"/>
  <c r="J78" i="14" a="1"/>
  <c r="J77" i="14" a="1"/>
  <c r="J93" i="14" a="1"/>
  <c r="C17" i="14" a="1"/>
  <c r="F4" i="33" a="1"/>
  <c r="K153" i="27" l="1"/>
  <c r="J76" i="14"/>
  <c r="J77" i="14"/>
  <c r="J78" i="14"/>
  <c r="J79" i="14"/>
  <c r="J89" i="14"/>
  <c r="J90" i="14"/>
  <c r="J91" i="14"/>
  <c r="J92" i="14"/>
  <c r="J93" i="14"/>
  <c r="L175" i="69"/>
  <c r="G173" i="69"/>
  <c r="C17" i="14"/>
  <c r="B20" i="11"/>
  <c r="AL163" i="11" s="1"/>
  <c r="B22" i="11"/>
  <c r="AL194" i="11" s="1"/>
  <c r="B23" i="11"/>
  <c r="D10" i="11"/>
  <c r="F6" i="33"/>
  <c r="F4" i="33"/>
  <c r="J121" i="14" a="1"/>
  <c r="J123" i="14" a="1"/>
  <c r="J127" i="14" a="1"/>
  <c r="J21" i="14" a="1"/>
  <c r="J196" i="14" a="1"/>
  <c r="J214" i="14" a="1"/>
  <c r="J189" i="14" a="1"/>
  <c r="J31" i="14" a="1"/>
  <c r="J144" i="14" a="1"/>
  <c r="J161" i="14" a="1"/>
  <c r="J45" i="14" a="1"/>
  <c r="J23" i="14" a="1"/>
  <c r="J153" i="14" a="1"/>
  <c r="J163" i="14" a="1"/>
  <c r="J167" i="14" a="1"/>
  <c r="J120" i="14" a="1"/>
  <c r="J20" i="14" a="1"/>
  <c r="J18" i="14" a="1"/>
  <c r="J34" i="14" a="1"/>
  <c r="J198" i="14" a="1"/>
  <c r="J115" i="14" a="1"/>
  <c r="J32" i="14" a="1"/>
  <c r="J184" i="14" a="1"/>
  <c r="J195" i="14" a="1"/>
  <c r="J53" i="14" a="1"/>
  <c r="J145" i="14" a="1"/>
  <c r="J174" i="14" a="1"/>
  <c r="J124" i="14" a="1"/>
  <c r="J139" i="14" a="1"/>
  <c r="J84" i="14" a="1"/>
  <c r="J222" i="14" a="1"/>
  <c r="J215" i="14" a="1"/>
  <c r="J43" i="14" a="1"/>
  <c r="J27" i="14" a="1"/>
  <c r="J117" i="14" a="1"/>
  <c r="J159" i="14" a="1"/>
  <c r="J138" i="14" a="1"/>
  <c r="J52" i="14" a="1"/>
  <c r="J46" i="14" a="1"/>
  <c r="J168" i="14" a="1"/>
  <c r="J157" i="14" a="1"/>
  <c r="J226" i="14" a="1"/>
  <c r="J38" i="14" a="1"/>
  <c r="J49" i="14" a="1"/>
  <c r="J185" i="14" a="1"/>
  <c r="J155" i="14" a="1"/>
  <c r="J217" i="14" a="1"/>
  <c r="J193" i="14" a="1"/>
  <c r="J50" i="14" a="1"/>
  <c r="J137" i="14" a="1"/>
  <c r="J156" i="14" a="1"/>
  <c r="J165" i="14" a="1"/>
  <c r="J211" i="14" a="1"/>
  <c r="J204" i="14" a="1"/>
  <c r="J47" i="14" a="1"/>
  <c r="J209" i="14" a="1"/>
  <c r="J133" i="14" a="1"/>
  <c r="J160" i="14" a="1"/>
  <c r="J148" i="14" a="1"/>
  <c r="J205" i="14" a="1"/>
  <c r="J225" i="14" a="1"/>
  <c r="J216" i="14" a="1"/>
  <c r="J140" i="14" a="1"/>
  <c r="J212" i="14" a="1"/>
  <c r="J177" i="14" a="1"/>
  <c r="J126" i="14" a="1"/>
  <c r="J134" i="14" a="1"/>
  <c r="J29" i="14" a="1"/>
  <c r="J172" i="14" a="1"/>
  <c r="J230" i="14" a="1"/>
  <c r="J26" i="14" a="1"/>
  <c r="J70" i="14" a="1"/>
  <c r="J171" i="14" a="1"/>
  <c r="J206" i="14" a="1"/>
  <c r="J73" i="14" a="1"/>
  <c r="J36" i="14" a="1"/>
  <c r="J129" i="14" a="1"/>
  <c r="J41" i="14" a="1"/>
  <c r="J200" i="14" a="1"/>
  <c r="J164" i="14" a="1"/>
  <c r="J75" i="14" a="1"/>
  <c r="J71" i="14" a="1"/>
  <c r="J221" i="14" a="1"/>
  <c r="J229" i="14" a="1"/>
  <c r="J131" i="14" a="1"/>
  <c r="J22" i="14" a="1"/>
  <c r="J114" i="14" a="1"/>
  <c r="J213" i="14" a="1"/>
  <c r="J207" i="14" a="1"/>
  <c r="J119" i="14" a="1"/>
  <c r="J149" i="14" a="1"/>
  <c r="J201" i="14" a="1"/>
  <c r="J82" i="14" a="1"/>
  <c r="J35" i="14" a="1"/>
  <c r="J170" i="14" a="1"/>
  <c r="J19" i="14" a="1"/>
  <c r="J218" i="14" a="1"/>
  <c r="J192" i="14" a="1"/>
  <c r="J202" i="14" a="1"/>
  <c r="J220" i="14" a="1"/>
  <c r="J83" i="14" a="1"/>
  <c r="J88" i="14" a="1"/>
  <c r="J223" i="14" a="1"/>
  <c r="J183" i="14" a="1"/>
  <c r="J142" i="14" a="1"/>
  <c r="J173" i="14" a="1"/>
  <c r="J186" i="14" a="1"/>
  <c r="J125" i="14" a="1"/>
  <c r="J56" i="14" a="1"/>
  <c r="J190" i="14" a="1"/>
  <c r="J182" i="14" a="1"/>
  <c r="J146" i="14" a="1"/>
  <c r="J72" i="14" a="1"/>
  <c r="J24" i="14" a="1"/>
  <c r="J228" i="14" a="1"/>
  <c r="J187" i="14" a="1"/>
  <c r="J135" i="14" a="1"/>
  <c r="J141" i="14" a="1"/>
  <c r="J180" i="14" a="1"/>
  <c r="J113" i="14" a="1"/>
  <c r="J116" i="14" a="1"/>
  <c r="J227" i="14" a="1"/>
  <c r="J57" i="14" a="1"/>
  <c r="J224" i="14" a="1"/>
  <c r="J37" i="14" a="1"/>
  <c r="J154" i="14" a="1"/>
  <c r="J81" i="14" a="1"/>
  <c r="J28" i="14" a="1"/>
  <c r="J197" i="14" a="1"/>
  <c r="J55" i="14" a="1"/>
  <c r="J33" i="14" a="1"/>
  <c r="J143" i="14" a="1"/>
  <c r="J25" i="14" a="1"/>
  <c r="J158" i="14" a="1"/>
  <c r="J151" i="14" a="1"/>
  <c r="J175" i="14" a="1"/>
  <c r="J51" i="14" a="1"/>
  <c r="J147" i="14" a="1"/>
  <c r="J179" i="14" a="1"/>
  <c r="J181" i="14" a="1"/>
  <c r="J48" i="14" a="1"/>
  <c r="J132" i="14" a="1"/>
  <c r="J176" i="14" a="1"/>
  <c r="J150" i="14" a="1"/>
  <c r="J136" i="14" a="1"/>
  <c r="J162" i="14" a="1"/>
  <c r="J188" i="14" a="1"/>
  <c r="J128" i="14" a="1"/>
  <c r="J40" i="14" a="1"/>
  <c r="J210" i="14" a="1"/>
  <c r="J118" i="14" a="1"/>
  <c r="J39" i="14" a="1"/>
  <c r="J199" i="14" a="1"/>
  <c r="J208" i="14" a="1"/>
  <c r="J86" i="14" a="1"/>
  <c r="J169" i="14" a="1"/>
  <c r="J44" i="14" a="1"/>
  <c r="J191" i="14" a="1"/>
  <c r="J74" i="14" a="1"/>
  <c r="J178" i="14" a="1"/>
  <c r="J54" i="14" a="1"/>
  <c r="J30" i="14" a="1"/>
  <c r="J194" i="14" a="1"/>
  <c r="J166" i="14" a="1"/>
  <c r="J130" i="14" a="1"/>
  <c r="J203" i="14" a="1"/>
  <c r="J152" i="14" a="1"/>
  <c r="J80" i="14" a="1"/>
  <c r="J219" i="14" a="1"/>
  <c r="J85" i="14" a="1"/>
  <c r="J42" i="14" a="1"/>
  <c r="K55" i="14" a="1"/>
  <c r="J122" i="14" a="1"/>
  <c r="J87" i="14" a="1"/>
  <c r="J231" i="14" a="1"/>
  <c r="J109" i="14" a="1"/>
  <c r="J108" i="14" a="1"/>
  <c r="J111" i="14" a="1"/>
  <c r="J112" i="14" a="1"/>
  <c r="J110" i="14" a="1"/>
  <c r="C170" i="14" a="1"/>
  <c r="K211" i="14" a="1"/>
  <c r="J68" i="14" a="1"/>
  <c r="J67" i="14" a="1"/>
  <c r="J63" i="14" a="1"/>
  <c r="J60" i="14" a="1"/>
  <c r="H173" i="69" a="1"/>
  <c r="J59" i="14" a="1"/>
  <c r="J61" i="14" a="1"/>
  <c r="J69" i="14" a="1"/>
  <c r="J62" i="14" a="1"/>
  <c r="K218" i="14" a="1"/>
  <c r="J66" i="14" a="1"/>
  <c r="D17" i="14" a="1"/>
  <c r="C139" i="14" a="1"/>
  <c r="J64" i="14" a="1"/>
  <c r="M175" i="69" a="1"/>
  <c r="J65" i="14" a="1"/>
  <c r="J58" i="14" a="1"/>
  <c r="K211" i="14" l="1"/>
  <c r="K218" i="14"/>
  <c r="N188" i="33"/>
  <c r="N200" i="33"/>
  <c r="N212" i="33"/>
  <c r="N224" i="33"/>
  <c r="N190" i="33"/>
  <c r="N214" i="33"/>
  <c r="N203" i="33"/>
  <c r="N227" i="33"/>
  <c r="N192" i="33"/>
  <c r="N216" i="33"/>
  <c r="N193" i="33"/>
  <c r="N217" i="33"/>
  <c r="N218" i="33"/>
  <c r="N210" i="33"/>
  <c r="N187" i="33"/>
  <c r="N189" i="33"/>
  <c r="N201" i="33"/>
  <c r="N213" i="33"/>
  <c r="N225" i="33"/>
  <c r="N202" i="33"/>
  <c r="N226" i="33"/>
  <c r="N191" i="33"/>
  <c r="N215" i="33"/>
  <c r="N204" i="33"/>
  <c r="N228" i="33"/>
  <c r="N205" i="33"/>
  <c r="N229" i="33"/>
  <c r="N194" i="33"/>
  <c r="N206" i="33"/>
  <c r="N230" i="33"/>
  <c r="N209" i="33"/>
  <c r="N211" i="33"/>
  <c r="N195" i="33"/>
  <c r="N207" i="33"/>
  <c r="N219" i="33"/>
  <c r="N231" i="33"/>
  <c r="N196" i="33"/>
  <c r="N208" i="33"/>
  <c r="N220" i="33"/>
  <c r="N197" i="33"/>
  <c r="N221" i="33"/>
  <c r="N198" i="33"/>
  <c r="N222" i="33"/>
  <c r="N199" i="33"/>
  <c r="N223" i="33"/>
  <c r="M175" i="69"/>
  <c r="N175" i="69" s="1"/>
  <c r="AL406" i="11"/>
  <c r="AO406" i="11" s="1"/>
  <c r="AL405" i="11"/>
  <c r="AO405" i="11" s="1"/>
  <c r="K55" i="14"/>
  <c r="J213" i="14"/>
  <c r="J139" i="14"/>
  <c r="J215" i="14"/>
  <c r="J164" i="14"/>
  <c r="J208" i="14"/>
  <c r="J151" i="14"/>
  <c r="J210" i="14"/>
  <c r="J146" i="14"/>
  <c r="J196" i="14"/>
  <c r="J128" i="14"/>
  <c r="J207" i="14"/>
  <c r="J145" i="14"/>
  <c r="J216" i="14"/>
  <c r="J149" i="14"/>
  <c r="J70" i="14"/>
  <c r="J161" i="14"/>
  <c r="J86" i="14"/>
  <c r="J56" i="14"/>
  <c r="J24" i="14"/>
  <c r="J53" i="14"/>
  <c r="J21" i="14"/>
  <c r="J47" i="14"/>
  <c r="J65" i="14"/>
  <c r="J33" i="14"/>
  <c r="J204" i="14"/>
  <c r="J135" i="14"/>
  <c r="J206" i="14"/>
  <c r="J147" i="14"/>
  <c r="J201" i="14"/>
  <c r="J142" i="14"/>
  <c r="J203" i="14"/>
  <c r="J129" i="14"/>
  <c r="J189" i="14"/>
  <c r="J124" i="14"/>
  <c r="J198" i="14"/>
  <c r="J141" i="14"/>
  <c r="J209" i="14"/>
  <c r="J144" i="14"/>
  <c r="J227" i="14"/>
  <c r="J157" i="14"/>
  <c r="J83" i="14"/>
  <c r="J51" i="14"/>
  <c r="J85" i="14"/>
  <c r="J50" i="14"/>
  <c r="J84" i="14"/>
  <c r="J44" i="14"/>
  <c r="J62" i="14"/>
  <c r="J30" i="14"/>
  <c r="J197" i="14"/>
  <c r="J126" i="14"/>
  <c r="J199" i="14"/>
  <c r="J143" i="14"/>
  <c r="J192" i="14"/>
  <c r="J138" i="14"/>
  <c r="J194" i="14"/>
  <c r="J125" i="14"/>
  <c r="J171" i="14"/>
  <c r="J110" i="14"/>
  <c r="J191" i="14"/>
  <c r="J136" i="14"/>
  <c r="J200" i="14"/>
  <c r="J140" i="14"/>
  <c r="J218" i="14"/>
  <c r="J152" i="14"/>
  <c r="J80" i="14"/>
  <c r="J48" i="14"/>
  <c r="J82" i="14"/>
  <c r="J45" i="14"/>
  <c r="J71" i="14"/>
  <c r="J39" i="14"/>
  <c r="J57" i="14"/>
  <c r="J25" i="14"/>
  <c r="J188" i="14"/>
  <c r="J122" i="14"/>
  <c r="J190" i="14"/>
  <c r="J134" i="14"/>
  <c r="J184" i="14"/>
  <c r="J121" i="14"/>
  <c r="J187" i="14"/>
  <c r="J120" i="14"/>
  <c r="J167" i="14"/>
  <c r="J228" i="14"/>
  <c r="J186" i="14"/>
  <c r="J132" i="14"/>
  <c r="J193" i="14"/>
  <c r="J123" i="14"/>
  <c r="J211" i="14"/>
  <c r="J148" i="14"/>
  <c r="J75" i="14"/>
  <c r="J43" i="14"/>
  <c r="J74" i="14"/>
  <c r="J42" i="14"/>
  <c r="J68" i="14"/>
  <c r="J36" i="14"/>
  <c r="J54" i="14"/>
  <c r="J22" i="14"/>
  <c r="J169" i="14"/>
  <c r="J113" i="14"/>
  <c r="J185" i="14"/>
  <c r="J130" i="14"/>
  <c r="J181" i="14"/>
  <c r="J117" i="14"/>
  <c r="J180" i="14"/>
  <c r="J116" i="14"/>
  <c r="J158" i="14"/>
  <c r="J221" i="14"/>
  <c r="J179" i="14"/>
  <c r="J115" i="14"/>
  <c r="J183" i="14"/>
  <c r="J119" i="14"/>
  <c r="J202" i="14"/>
  <c r="J131" i="14"/>
  <c r="J72" i="14"/>
  <c r="J40" i="14"/>
  <c r="J69" i="14"/>
  <c r="J37" i="14"/>
  <c r="J63" i="14"/>
  <c r="J31" i="14"/>
  <c r="J49" i="14"/>
  <c r="J19" i="14"/>
  <c r="J165" i="14"/>
  <c r="J229" i="14"/>
  <c r="J177" i="14"/>
  <c r="J112" i="14"/>
  <c r="J176" i="14"/>
  <c r="J81" i="14"/>
  <c r="J163" i="14"/>
  <c r="J111" i="14"/>
  <c r="J154" i="14"/>
  <c r="J230" i="14"/>
  <c r="J175" i="14"/>
  <c r="J88" i="14"/>
  <c r="J174" i="14"/>
  <c r="J114" i="14"/>
  <c r="J195" i="14"/>
  <c r="J127" i="14"/>
  <c r="J67" i="14"/>
  <c r="J35" i="14"/>
  <c r="J66" i="14"/>
  <c r="J34" i="14"/>
  <c r="J60" i="14"/>
  <c r="J28" i="14"/>
  <c r="J46" i="14"/>
  <c r="J18" i="14"/>
  <c r="J160" i="14"/>
  <c r="J231" i="14"/>
  <c r="J173" i="14"/>
  <c r="J224" i="14"/>
  <c r="J172" i="14"/>
  <c r="J226" i="14"/>
  <c r="J159" i="14"/>
  <c r="J212" i="14"/>
  <c r="J137" i="14"/>
  <c r="J223" i="14"/>
  <c r="J166" i="14"/>
  <c r="J73" i="14"/>
  <c r="J170" i="14"/>
  <c r="J109" i="14"/>
  <c r="J182" i="14"/>
  <c r="J118" i="14"/>
  <c r="J64" i="14"/>
  <c r="J32" i="14"/>
  <c r="J61" i="14"/>
  <c r="J29" i="14"/>
  <c r="J55" i="14"/>
  <c r="J23" i="14"/>
  <c r="J41" i="14"/>
  <c r="J220" i="14"/>
  <c r="J156" i="14"/>
  <c r="J222" i="14"/>
  <c r="J168" i="14"/>
  <c r="J217" i="14"/>
  <c r="J155" i="14"/>
  <c r="J219" i="14"/>
  <c r="J150" i="14"/>
  <c r="J205" i="14"/>
  <c r="J133" i="14"/>
  <c r="J214" i="14"/>
  <c r="J162" i="14"/>
  <c r="J225" i="14"/>
  <c r="J153" i="14"/>
  <c r="J87" i="14"/>
  <c r="J178" i="14"/>
  <c r="J108" i="14"/>
  <c r="J59" i="14"/>
  <c r="J27" i="14"/>
  <c r="J58" i="14"/>
  <c r="J26" i="14"/>
  <c r="J52" i="14"/>
  <c r="J20" i="14"/>
  <c r="J38" i="14"/>
  <c r="H173" i="69"/>
  <c r="F5" i="33"/>
  <c r="F16" i="33"/>
  <c r="K16" i="33" s="1"/>
  <c r="C170" i="14"/>
  <c r="D17" i="14"/>
  <c r="C139" i="14"/>
  <c r="AO194" i="11"/>
  <c r="C217" i="27"/>
  <c r="G17" i="33"/>
  <c r="K23" i="14" a="1"/>
  <c r="K29" i="14" a="1"/>
  <c r="K51" i="14" a="1"/>
  <c r="K26" i="14" a="1"/>
  <c r="K27" i="14" a="1"/>
  <c r="K54" i="14" a="1"/>
  <c r="K25" i="14" a="1"/>
  <c r="K24" i="14" a="1"/>
  <c r="K21" i="14" a="1"/>
  <c r="K20" i="14" a="1"/>
  <c r="K22" i="14" a="1"/>
  <c r="K156" i="14" a="1"/>
  <c r="K53" i="14" a="1"/>
  <c r="K57" i="14" a="1"/>
  <c r="K28" i="14" a="1"/>
  <c r="K17" i="14" a="1"/>
  <c r="K56" i="14" a="1"/>
  <c r="K19" i="14" a="1"/>
  <c r="K155" i="14" a="1"/>
  <c r="K231" i="14" a="1"/>
  <c r="K52" i="14" a="1"/>
  <c r="K171" i="14" a="1"/>
  <c r="K139" i="14" a="1"/>
  <c r="K143" i="14" a="1"/>
  <c r="K169" i="14" a="1"/>
  <c r="K130" i="14" a="1"/>
  <c r="K165" i="14" a="1"/>
  <c r="K168" i="14" a="1"/>
  <c r="K167" i="14" a="1"/>
  <c r="K136" i="14" a="1"/>
  <c r="K154" i="14" a="1"/>
  <c r="K128" i="14" a="1"/>
  <c r="K166" i="14" a="1"/>
  <c r="K153" i="14" a="1"/>
  <c r="K147" i="14" a="1"/>
  <c r="K121" i="14" a="1"/>
  <c r="K123" i="14" a="1"/>
  <c r="K141" i="14" a="1"/>
  <c r="K146" i="14" a="1"/>
  <c r="K151" i="14" a="1"/>
  <c r="K124" i="14" a="1"/>
  <c r="K127" i="14" a="1"/>
  <c r="K159" i="14" a="1"/>
  <c r="K170" i="14" a="1"/>
  <c r="K149" i="14" a="1"/>
  <c r="K120" i="14" a="1"/>
  <c r="K162" i="14" a="1"/>
  <c r="K126" i="14" a="1"/>
  <c r="K150" i="14" a="1"/>
  <c r="K18" i="14" a="1"/>
  <c r="K157" i="14" a="1"/>
  <c r="K158" i="14" a="1"/>
  <c r="K138" i="14" a="1"/>
  <c r="K144" i="14" a="1"/>
  <c r="K134" i="14" a="1"/>
  <c r="K160" i="14" a="1"/>
  <c r="K132" i="14" a="1"/>
  <c r="K122" i="14" a="1"/>
  <c r="K137" i="14" a="1"/>
  <c r="K133" i="14" a="1"/>
  <c r="K135" i="14" a="1"/>
  <c r="K142" i="14" a="1"/>
  <c r="K148" i="14" a="1"/>
  <c r="K129" i="14" a="1"/>
  <c r="K161" i="14" a="1"/>
  <c r="K152" i="14" a="1"/>
  <c r="K164" i="14" a="1"/>
  <c r="K140" i="14" a="1"/>
  <c r="K163" i="14" a="1"/>
  <c r="K119" i="14" a="1"/>
  <c r="K131" i="14" a="1"/>
  <c r="K125" i="14" a="1"/>
  <c r="K145" i="14" a="1"/>
  <c r="K50" i="14" a="1"/>
  <c r="K172" i="14" a="1"/>
  <c r="K65" i="14" a="1"/>
  <c r="K46" i="14" a="1"/>
  <c r="K33" i="14" a="1"/>
  <c r="K62" i="14" a="1"/>
  <c r="D170" i="14" a="1"/>
  <c r="K41" i="14" a="1"/>
  <c r="K212" i="14" a="1"/>
  <c r="K228" i="14" a="1"/>
  <c r="K205" i="14" a="1"/>
  <c r="K47" i="14" a="1"/>
  <c r="K204" i="14" a="1"/>
  <c r="K64" i="14" a="1"/>
  <c r="K43" i="14" a="1"/>
  <c r="K117" i="14" a="1"/>
  <c r="K37" i="14" a="1"/>
  <c r="K227" i="14" a="1"/>
  <c r="K115" i="14" a="1"/>
  <c r="K48" i="14" a="1"/>
  <c r="K35" i="14" a="1"/>
  <c r="K38" i="14" a="1"/>
  <c r="K92" i="14" a="1"/>
  <c r="K214" i="14" a="1"/>
  <c r="K220" i="14" a="1"/>
  <c r="K31" i="14" a="1"/>
  <c r="K36" i="14" a="1"/>
  <c r="H17" i="33" a="1"/>
  <c r="K229" i="14" a="1"/>
  <c r="K225" i="14" a="1"/>
  <c r="K60" i="14" a="1"/>
  <c r="K42" i="14" a="1"/>
  <c r="K34" i="14" a="1"/>
  <c r="K67" i="14" a="1"/>
  <c r="K93" i="14" a="1"/>
  <c r="K61" i="14" a="1"/>
  <c r="K49" i="14" a="1"/>
  <c r="K30" i="14" a="1"/>
  <c r="K230" i="14" a="1"/>
  <c r="K66" i="14" a="1"/>
  <c r="K39" i="14" a="1"/>
  <c r="K44" i="14" a="1"/>
  <c r="K40" i="14" a="1"/>
  <c r="K221" i="14" a="1"/>
  <c r="K116" i="14" a="1"/>
  <c r="K32" i="14" a="1"/>
  <c r="K213" i="14" a="1"/>
  <c r="D184" i="33" a="1"/>
  <c r="D185" i="33" a="1"/>
  <c r="K219" i="14" a="1"/>
  <c r="K226" i="14" a="1"/>
  <c r="K58" i="14" a="1"/>
  <c r="K59" i="14" a="1"/>
  <c r="K45" i="14" a="1"/>
  <c r="K118" i="14" a="1"/>
  <c r="K212" i="14" l="1"/>
  <c r="K205" i="14"/>
  <c r="K204" i="14"/>
  <c r="K226" i="14"/>
  <c r="K93" i="14"/>
  <c r="K225" i="14"/>
  <c r="K92" i="14"/>
  <c r="K219" i="14"/>
  <c r="K58" i="14"/>
  <c r="K57" i="14"/>
  <c r="K50" i="14"/>
  <c r="K65" i="14"/>
  <c r="K54" i="14"/>
  <c r="K52" i="14"/>
  <c r="K62" i="14"/>
  <c r="K61" i="14"/>
  <c r="K59" i="14"/>
  <c r="K64" i="14"/>
  <c r="K51" i="14"/>
  <c r="K47" i="14"/>
  <c r="K60" i="14"/>
  <c r="K53" i="14"/>
  <c r="K49" i="14"/>
  <c r="L17" i="33"/>
  <c r="K175" i="69"/>
  <c r="D185" i="33"/>
  <c r="D184" i="33"/>
  <c r="K48" i="14"/>
  <c r="K56" i="14"/>
  <c r="K155" i="14"/>
  <c r="K138" i="14"/>
  <c r="K129" i="14"/>
  <c r="K162" i="14"/>
  <c r="K119" i="14"/>
  <c r="K231" i="14"/>
  <c r="K37" i="14"/>
  <c r="K31" i="14"/>
  <c r="K124" i="14"/>
  <c r="K25" i="14"/>
  <c r="K46" i="14"/>
  <c r="K160" i="14"/>
  <c r="K24" i="14"/>
  <c r="K229" i="14"/>
  <c r="K221" i="14"/>
  <c r="K149" i="14"/>
  <c r="K230" i="14"/>
  <c r="K213" i="14"/>
  <c r="K29" i="14"/>
  <c r="K23" i="14"/>
  <c r="K116" i="14"/>
  <c r="K166" i="14"/>
  <c r="K38" i="14"/>
  <c r="K152" i="14"/>
  <c r="K18" i="14"/>
  <c r="K121" i="14"/>
  <c r="K214" i="14"/>
  <c r="K145" i="14"/>
  <c r="K227" i="14"/>
  <c r="K169" i="14"/>
  <c r="K21" i="14"/>
  <c r="K172" i="14"/>
  <c r="K44" i="14"/>
  <c r="K158" i="14"/>
  <c r="K30" i="14"/>
  <c r="K144" i="14"/>
  <c r="K19" i="14"/>
  <c r="K125" i="14"/>
  <c r="K228" i="14"/>
  <c r="K171" i="14"/>
  <c r="K115" i="14"/>
  <c r="K220" i="14"/>
  <c r="K139" i="14"/>
  <c r="K66" i="14"/>
  <c r="K164" i="14"/>
  <c r="K36" i="14"/>
  <c r="K150" i="14"/>
  <c r="K22" i="14"/>
  <c r="K136" i="14"/>
  <c r="K17" i="14"/>
  <c r="K147" i="14"/>
  <c r="K130" i="14"/>
  <c r="K163" i="14"/>
  <c r="K167" i="14"/>
  <c r="K170" i="14"/>
  <c r="K165" i="14"/>
  <c r="K135" i="14"/>
  <c r="K42" i="14"/>
  <c r="K156" i="14"/>
  <c r="K28" i="14"/>
  <c r="K142" i="14"/>
  <c r="K43" i="14"/>
  <c r="K128" i="14"/>
  <c r="K143" i="14"/>
  <c r="K117" i="14"/>
  <c r="K159" i="14"/>
  <c r="K154" i="14"/>
  <c r="K157" i="14"/>
  <c r="K161" i="14"/>
  <c r="K122" i="14"/>
  <c r="K34" i="14"/>
  <c r="K148" i="14"/>
  <c r="K20" i="14"/>
  <c r="K134" i="14"/>
  <c r="K35" i="14"/>
  <c r="K120" i="14"/>
  <c r="K146" i="14"/>
  <c r="K141" i="14"/>
  <c r="K153" i="14"/>
  <c r="K131" i="14"/>
  <c r="K67" i="14"/>
  <c r="K26" i="14"/>
  <c r="K140" i="14"/>
  <c r="K41" i="14"/>
  <c r="K126" i="14"/>
  <c r="K27" i="14"/>
  <c r="K40" i="14"/>
  <c r="K151" i="14"/>
  <c r="K133" i="14"/>
  <c r="K137" i="14"/>
  <c r="K123" i="14"/>
  <c r="K127" i="14"/>
  <c r="K45" i="14"/>
  <c r="K39" i="14"/>
  <c r="K132" i="14"/>
  <c r="K33" i="14"/>
  <c r="K118" i="14"/>
  <c r="K168" i="14"/>
  <c r="K32" i="14"/>
  <c r="H17" i="33"/>
  <c r="I17" i="33" s="1"/>
  <c r="I173" i="69"/>
  <c r="F173" i="69" s="1"/>
  <c r="I17" i="14"/>
  <c r="F17" i="14" s="1"/>
  <c r="G18" i="14" s="1"/>
  <c r="D170" i="14"/>
  <c r="AO193" i="11"/>
  <c r="M17" i="33" a="1"/>
  <c r="D169" i="14" a="1"/>
  <c r="H18" i="14" a="1"/>
  <c r="L176" i="69" l="1"/>
  <c r="H18" i="14"/>
  <c r="M17" i="33"/>
  <c r="N17" i="33" s="1"/>
  <c r="G174" i="69"/>
  <c r="D169" i="14"/>
  <c r="AO192" i="11"/>
  <c r="M176" i="69" a="1"/>
  <c r="H174" i="69" a="1"/>
  <c r="D168" i="14" a="1"/>
  <c r="M176" i="69" l="1"/>
  <c r="N176" i="69" s="1"/>
  <c r="H174" i="69"/>
  <c r="D168" i="14"/>
  <c r="AO191" i="11"/>
  <c r="F17" i="33"/>
  <c r="D167" i="14" a="1"/>
  <c r="K176" i="69" l="1"/>
  <c r="I174" i="69"/>
  <c r="F174" i="69" s="1"/>
  <c r="D167" i="14"/>
  <c r="AO190" i="11"/>
  <c r="G18" i="33"/>
  <c r="D166" i="14" a="1"/>
  <c r="H18" i="33" a="1"/>
  <c r="L177" i="69" l="1"/>
  <c r="H18" i="33"/>
  <c r="G175" i="69"/>
  <c r="D166" i="14"/>
  <c r="AO189" i="11"/>
  <c r="H175" i="69" a="1"/>
  <c r="D165" i="14" a="1"/>
  <c r="M177" i="69" a="1"/>
  <c r="M177" i="69" l="1"/>
  <c r="N177" i="69" s="1"/>
  <c r="H175" i="69"/>
  <c r="D165" i="14"/>
  <c r="AO188" i="11"/>
  <c r="I18" i="33"/>
  <c r="F18" i="33" s="1"/>
  <c r="D164" i="14" a="1"/>
  <c r="K177" i="69" l="1"/>
  <c r="I175" i="69"/>
  <c r="F175" i="69" s="1"/>
  <c r="D164" i="14"/>
  <c r="AO187" i="11"/>
  <c r="G19" i="33"/>
  <c r="D163" i="14" a="1"/>
  <c r="H19" i="33" a="1"/>
  <c r="L178" i="69" l="1"/>
  <c r="H19" i="33"/>
  <c r="I19" i="33" s="1"/>
  <c r="F19" i="33" s="1"/>
  <c r="G176" i="69"/>
  <c r="D163" i="14"/>
  <c r="AO186" i="11"/>
  <c r="D162" i="14" a="1"/>
  <c r="H176" i="69" a="1"/>
  <c r="M178" i="69" a="1"/>
  <c r="M178" i="69" l="1"/>
  <c r="N178" i="69" s="1"/>
  <c r="H176" i="69"/>
  <c r="D162" i="14"/>
  <c r="AO185" i="11"/>
  <c r="G20" i="33"/>
  <c r="H20" i="33" a="1"/>
  <c r="D161" i="14" a="1"/>
  <c r="K178" i="69" l="1"/>
  <c r="H20" i="33"/>
  <c r="I20" i="33" s="1"/>
  <c r="I176" i="69"/>
  <c r="F176" i="69" s="1"/>
  <c r="D161" i="14"/>
  <c r="AO184" i="11"/>
  <c r="D160" i="14" a="1"/>
  <c r="L179" i="69" l="1"/>
  <c r="G177" i="69"/>
  <c r="D160" i="14"/>
  <c r="AO183" i="11"/>
  <c r="F20" i="33"/>
  <c r="D159" i="14" a="1"/>
  <c r="M179" i="69" a="1"/>
  <c r="H177" i="69" a="1"/>
  <c r="M179" i="69" l="1"/>
  <c r="H177" i="69"/>
  <c r="D159" i="14"/>
  <c r="AO182" i="11"/>
  <c r="G21" i="33"/>
  <c r="H21" i="33" a="1"/>
  <c r="D158" i="14" a="1"/>
  <c r="N179" i="69" l="1"/>
  <c r="K179" i="69" s="1"/>
  <c r="H21" i="33"/>
  <c r="I21" i="33" s="1"/>
  <c r="I177" i="69"/>
  <c r="F177" i="69" s="1"/>
  <c r="D158" i="14"/>
  <c r="AO181" i="11"/>
  <c r="D157" i="14" a="1"/>
  <c r="L180" i="69" l="1"/>
  <c r="G178" i="69"/>
  <c r="D157" i="14"/>
  <c r="AO180" i="11"/>
  <c r="F21" i="33"/>
  <c r="D156" i="14" a="1"/>
  <c r="H178" i="69" a="1"/>
  <c r="M180" i="69" a="1"/>
  <c r="M180" i="69" l="1"/>
  <c r="N180" i="69" s="1"/>
  <c r="K180" i="69" s="1"/>
  <c r="H178" i="69"/>
  <c r="D156" i="14"/>
  <c r="AO179" i="11"/>
  <c r="G22" i="33"/>
  <c r="D155" i="14" a="1"/>
  <c r="H22" i="33" a="1"/>
  <c r="L181" i="69" l="1"/>
  <c r="H22" i="33"/>
  <c r="I22" i="33" s="1"/>
  <c r="I178" i="69"/>
  <c r="F178" i="69" s="1"/>
  <c r="D155" i="14"/>
  <c r="AO178" i="11"/>
  <c r="D154" i="14" a="1"/>
  <c r="M181" i="69" a="1"/>
  <c r="M181" i="69" l="1"/>
  <c r="N181" i="69" s="1"/>
  <c r="G179" i="69"/>
  <c r="D154" i="14"/>
  <c r="AO177" i="11"/>
  <c r="F22" i="33"/>
  <c r="D153" i="14" a="1"/>
  <c r="H179" i="69" a="1"/>
  <c r="K181" i="69" l="1"/>
  <c r="H179" i="69"/>
  <c r="D153" i="14"/>
  <c r="AO176" i="11"/>
  <c r="G23" i="33"/>
  <c r="D152" i="14" a="1"/>
  <c r="H23" i="33" a="1"/>
  <c r="L182" i="69" l="1"/>
  <c r="H23" i="33"/>
  <c r="I23" i="33" s="1"/>
  <c r="I179" i="69"/>
  <c r="F179" i="69" s="1"/>
  <c r="D152" i="14"/>
  <c r="AO175" i="11"/>
  <c r="M182" i="69" a="1"/>
  <c r="D151" i="14" a="1"/>
  <c r="M182" i="69" l="1"/>
  <c r="N182" i="69" s="1"/>
  <c r="G180" i="69"/>
  <c r="D151" i="14"/>
  <c r="AO174" i="11"/>
  <c r="F23" i="33"/>
  <c r="H180" i="69" a="1"/>
  <c r="D150" i="14" a="1"/>
  <c r="K182" i="69" l="1"/>
  <c r="H180" i="69"/>
  <c r="D150" i="14"/>
  <c r="AO173" i="11"/>
  <c r="G24" i="33"/>
  <c r="D149" i="14" a="1"/>
  <c r="H24" i="33" a="1"/>
  <c r="L183" i="69" l="1"/>
  <c r="H24" i="33"/>
  <c r="I24" i="33" s="1"/>
  <c r="I180" i="69"/>
  <c r="F180" i="69" s="1"/>
  <c r="D149" i="14"/>
  <c r="AO172" i="11"/>
  <c r="D148" i="14" a="1"/>
  <c r="M183" i="69" a="1"/>
  <c r="M183" i="69" l="1"/>
  <c r="N183" i="69" s="1"/>
  <c r="G181" i="69"/>
  <c r="D148" i="14"/>
  <c r="AO171" i="11"/>
  <c r="F24" i="33"/>
  <c r="H181" i="69" a="1"/>
  <c r="D147" i="14" a="1"/>
  <c r="K183" i="69" l="1"/>
  <c r="H181" i="69"/>
  <c r="D147" i="14"/>
  <c r="AO170" i="11"/>
  <c r="G25" i="33"/>
  <c r="D146" i="14" a="1"/>
  <c r="H25" i="33" a="1"/>
  <c r="L184" i="69" l="1"/>
  <c r="H25" i="33"/>
  <c r="I25" i="33" s="1"/>
  <c r="I181" i="69"/>
  <c r="F181" i="69" s="1"/>
  <c r="D146" i="14"/>
  <c r="AO169" i="11"/>
  <c r="D145" i="14" a="1"/>
  <c r="M184" i="69" a="1"/>
  <c r="M184" i="69" l="1"/>
  <c r="N184" i="69" s="1"/>
  <c r="G182" i="69"/>
  <c r="D145" i="14"/>
  <c r="AO168" i="11"/>
  <c r="F25" i="33"/>
  <c r="H182" i="69" a="1"/>
  <c r="D144" i="14" a="1"/>
  <c r="K184" i="69" l="1"/>
  <c r="H182" i="69"/>
  <c r="D144" i="14"/>
  <c r="AO167" i="11"/>
  <c r="G26" i="33"/>
  <c r="D143" i="14" a="1"/>
  <c r="H26" i="33" a="1"/>
  <c r="L185" i="69" l="1"/>
  <c r="H26" i="33"/>
  <c r="I182" i="69"/>
  <c r="F182" i="69" s="1"/>
  <c r="D143" i="14"/>
  <c r="AO166" i="11"/>
  <c r="D142" i="14" a="1"/>
  <c r="M185" i="69" a="1"/>
  <c r="M185" i="69" l="1"/>
  <c r="N185" i="69" s="1"/>
  <c r="G183" i="69"/>
  <c r="D142" i="14"/>
  <c r="AO165" i="11"/>
  <c r="I26" i="33"/>
  <c r="F26" i="33" s="1"/>
  <c r="H183" i="69" a="1"/>
  <c r="D141" i="14" a="1"/>
  <c r="K185" i="69" l="1"/>
  <c r="N186" i="69" s="1"/>
  <c r="H183" i="69"/>
  <c r="D141" i="14"/>
  <c r="AO164" i="11"/>
  <c r="G27" i="33"/>
  <c r="H27" i="33" a="1"/>
  <c r="D140" i="14" a="1"/>
  <c r="L186" i="69" l="1"/>
  <c r="K15" i="69"/>
  <c r="J155" i="27" s="1"/>
  <c r="H27" i="33"/>
  <c r="I27" i="33" s="1"/>
  <c r="F27" i="33" s="1"/>
  <c r="I183" i="69"/>
  <c r="F183" i="69" s="1"/>
  <c r="D140" i="14"/>
  <c r="AO163" i="11"/>
  <c r="AO162" i="11" s="1"/>
  <c r="D138" i="14" a="1"/>
  <c r="D139" i="14" a="1"/>
  <c r="D138" i="14" l="1"/>
  <c r="AO161" i="11"/>
  <c r="G184" i="69"/>
  <c r="D139" i="14"/>
  <c r="G28" i="33"/>
  <c r="H184" i="69" a="1"/>
  <c r="D137" i="14" a="1"/>
  <c r="H28" i="33" a="1"/>
  <c r="D137" i="14" l="1"/>
  <c r="AO160" i="11"/>
  <c r="H184" i="69"/>
  <c r="H28" i="33"/>
  <c r="I28" i="33" s="1"/>
  <c r="D136" i="14" a="1"/>
  <c r="D136" i="14" l="1"/>
  <c r="AO159" i="11"/>
  <c r="I184" i="69"/>
  <c r="F184" i="69" s="1"/>
  <c r="F28" i="33"/>
  <c r="D135" i="14" a="1"/>
  <c r="D135" i="14" l="1"/>
  <c r="AO158" i="11"/>
  <c r="G185" i="69"/>
  <c r="G29" i="33"/>
  <c r="D134" i="14" a="1"/>
  <c r="H29" i="33" a="1"/>
  <c r="H185" i="69" a="1"/>
  <c r="D134" i="14" l="1"/>
  <c r="AO157" i="11"/>
  <c r="H29" i="33"/>
  <c r="I29" i="33" s="1"/>
  <c r="H185" i="69"/>
  <c r="D133" i="14" a="1"/>
  <c r="D133" i="14" l="1"/>
  <c r="AO156" i="11"/>
  <c r="I185" i="69"/>
  <c r="F185" i="69" s="1"/>
  <c r="F29" i="33"/>
  <c r="D132" i="14" a="1"/>
  <c r="D132" i="14" l="1"/>
  <c r="AO155" i="11"/>
  <c r="G186" i="69"/>
  <c r="G14" i="69" a="1"/>
  <c r="G14" i="69" s="1"/>
  <c r="G30" i="33"/>
  <c r="H30" i="33" a="1"/>
  <c r="D131" i="14" a="1"/>
  <c r="S38" i="27" l="1"/>
  <c r="T38" i="27" s="1"/>
  <c r="D131" i="14"/>
  <c r="AO154" i="11"/>
  <c r="H30" i="33"/>
  <c r="I30" i="33" s="1"/>
  <c r="D130" i="14" a="1"/>
  <c r="D130" i="14" l="1"/>
  <c r="AO153" i="11"/>
  <c r="F30" i="33"/>
  <c r="D129" i="14" a="1"/>
  <c r="D129" i="14" l="1"/>
  <c r="AO152" i="11"/>
  <c r="G31" i="33"/>
  <c r="D128" i="14" a="1"/>
  <c r="H31" i="33" a="1"/>
  <c r="D128" i="14" l="1"/>
  <c r="AO151" i="11"/>
  <c r="H31" i="33"/>
  <c r="I31" i="33" s="1"/>
  <c r="D127" i="14" a="1"/>
  <c r="D127" i="14" l="1"/>
  <c r="AO150" i="11"/>
  <c r="F31" i="33"/>
  <c r="D126" i="14" a="1"/>
  <c r="D126" i="14" l="1"/>
  <c r="AO149" i="11"/>
  <c r="G32" i="33"/>
  <c r="D125" i="14" a="1"/>
  <c r="H32" i="33" a="1"/>
  <c r="D125" i="14" l="1"/>
  <c r="AO148" i="11"/>
  <c r="H32" i="33"/>
  <c r="I32" i="33" s="1"/>
  <c r="D124" i="14" a="1"/>
  <c r="D124" i="14" l="1"/>
  <c r="AO147" i="11"/>
  <c r="F32" i="33"/>
  <c r="D123" i="14" a="1"/>
  <c r="D123" i="14" l="1"/>
  <c r="AO146" i="11"/>
  <c r="G33" i="33"/>
  <c r="H33" i="33" a="1"/>
  <c r="D122" i="14" a="1"/>
  <c r="D122" i="14" l="1"/>
  <c r="AO145" i="11"/>
  <c r="H33" i="33"/>
  <c r="I33" i="33" s="1"/>
  <c r="D121" i="14" a="1"/>
  <c r="D121" i="14" l="1"/>
  <c r="AO144" i="11"/>
  <c r="F33" i="33"/>
  <c r="D120" i="14" a="1"/>
  <c r="D120" i="14" l="1"/>
  <c r="AO143" i="11"/>
  <c r="G34" i="33"/>
  <c r="D119" i="14" a="1"/>
  <c r="H34" i="33" a="1"/>
  <c r="D119" i="14" l="1"/>
  <c r="AO142" i="11"/>
  <c r="H34" i="33"/>
  <c r="I34" i="33" s="1"/>
  <c r="D118" i="14" a="1"/>
  <c r="D118" i="14" l="1"/>
  <c r="AO141" i="11"/>
  <c r="F34" i="33"/>
  <c r="D117" i="14" a="1"/>
  <c r="D117" i="14" l="1"/>
  <c r="AO140" i="11"/>
  <c r="G35" i="33"/>
  <c r="D116" i="14" a="1"/>
  <c r="H35" i="33" a="1"/>
  <c r="D116" i="14" l="1"/>
  <c r="AO139" i="11"/>
  <c r="H35" i="33"/>
  <c r="I35" i="33" s="1"/>
  <c r="D115" i="14" a="1"/>
  <c r="D115" i="14" l="1"/>
  <c r="AO138" i="11"/>
  <c r="F35" i="33"/>
  <c r="D114" i="14" a="1"/>
  <c r="D114" i="14" l="1"/>
  <c r="AO137" i="11"/>
  <c r="G36" i="33"/>
  <c r="D113" i="14" a="1"/>
  <c r="H36" i="33" a="1"/>
  <c r="D113" i="14" l="1"/>
  <c r="AO136" i="11"/>
  <c r="H36" i="33"/>
  <c r="I36" i="33" s="1"/>
  <c r="D112" i="14" a="1"/>
  <c r="D112" i="14" l="1"/>
  <c r="AO135" i="11"/>
  <c r="F36" i="33"/>
  <c r="D111" i="14" a="1"/>
  <c r="D111" i="14" l="1"/>
  <c r="AO134" i="11"/>
  <c r="G37" i="33"/>
  <c r="D110" i="14" a="1"/>
  <c r="H37" i="33" a="1"/>
  <c r="D110" i="14" l="1"/>
  <c r="AO133" i="11"/>
  <c r="H37" i="33"/>
  <c r="I37" i="33" s="1"/>
  <c r="D109" i="14" a="1"/>
  <c r="D109" i="14" l="1"/>
  <c r="AO132" i="11"/>
  <c r="F37" i="33"/>
  <c r="D108" i="14" a="1"/>
  <c r="D108" i="14" l="1"/>
  <c r="AO131" i="11"/>
  <c r="G38" i="33"/>
  <c r="D107" i="14" a="1"/>
  <c r="H38" i="33" a="1"/>
  <c r="D107" i="14" l="1"/>
  <c r="AO130" i="11"/>
  <c r="H38" i="33"/>
  <c r="I38" i="33" s="1"/>
  <c r="D106" i="14" a="1"/>
  <c r="D106" i="14" l="1"/>
  <c r="AO129" i="11"/>
  <c r="F38" i="33"/>
  <c r="D105" i="14" a="1"/>
  <c r="D105" i="14" l="1"/>
  <c r="AO128" i="11"/>
  <c r="G39" i="33"/>
  <c r="D104" i="14" a="1"/>
  <c r="H39" i="33" a="1"/>
  <c r="D104" i="14" l="1"/>
  <c r="AO127" i="11"/>
  <c r="H39" i="33"/>
  <c r="I39" i="33" s="1"/>
  <c r="D103" i="14" a="1"/>
  <c r="D103" i="14" l="1"/>
  <c r="AO126" i="11"/>
  <c r="F39" i="33"/>
  <c r="D102" i="14" a="1"/>
  <c r="D102" i="14" l="1"/>
  <c r="AO125" i="11"/>
  <c r="G40" i="33"/>
  <c r="D101" i="14" a="1"/>
  <c r="H40" i="33" a="1"/>
  <c r="D101" i="14" l="1"/>
  <c r="AO124" i="11"/>
  <c r="H40" i="33"/>
  <c r="I40" i="33" s="1"/>
  <c r="D100" i="14" a="1"/>
  <c r="D100" i="14" l="1"/>
  <c r="AO123" i="11"/>
  <c r="F40" i="33"/>
  <c r="D99" i="14" a="1"/>
  <c r="D99" i="14" l="1"/>
  <c r="AO122" i="11"/>
  <c r="G41" i="33"/>
  <c r="H41" i="33" a="1"/>
  <c r="D98" i="14" a="1"/>
  <c r="D98" i="14" l="1"/>
  <c r="AO121" i="11"/>
  <c r="H41" i="33"/>
  <c r="I41" i="33" s="1"/>
  <c r="D97" i="14" a="1"/>
  <c r="D97" i="14" l="1"/>
  <c r="AO120" i="11"/>
  <c r="F41" i="33"/>
  <c r="D96" i="14" a="1"/>
  <c r="D96" i="14" l="1"/>
  <c r="AO119" i="11"/>
  <c r="G42" i="33"/>
  <c r="D95" i="14" a="1"/>
  <c r="H42" i="33" a="1"/>
  <c r="D95" i="14" l="1"/>
  <c r="AO118" i="11"/>
  <c r="H42" i="33"/>
  <c r="I42" i="33" s="1"/>
  <c r="D94" i="14" a="1"/>
  <c r="D94" i="14" l="1"/>
  <c r="AO117" i="11"/>
  <c r="F42" i="33"/>
  <c r="D93" i="14" a="1"/>
  <c r="D93" i="14" l="1"/>
  <c r="AO116" i="11"/>
  <c r="G43" i="33"/>
  <c r="D92" i="14" a="1"/>
  <c r="H43" i="33" a="1"/>
  <c r="D92" i="14" l="1"/>
  <c r="AO115" i="11"/>
  <c r="H43" i="33"/>
  <c r="I43" i="33" s="1"/>
  <c r="D91" i="14" a="1"/>
  <c r="D91" i="14" l="1"/>
  <c r="AO114" i="11"/>
  <c r="F43" i="33"/>
  <c r="D90" i="14" a="1"/>
  <c r="D90" i="14" l="1"/>
  <c r="AO113" i="11"/>
  <c r="G44" i="33"/>
  <c r="H44" i="33" a="1"/>
  <c r="D89" i="14" a="1"/>
  <c r="D89" i="14" l="1"/>
  <c r="AO112" i="11"/>
  <c r="H44" i="33"/>
  <c r="I44" i="33" s="1"/>
  <c r="D88" i="14" a="1"/>
  <c r="D88" i="14" l="1"/>
  <c r="AO111" i="11"/>
  <c r="F44" i="33"/>
  <c r="D87" i="14" a="1"/>
  <c r="D87" i="14" l="1"/>
  <c r="AO110" i="11"/>
  <c r="G45" i="33"/>
  <c r="H45" i="33" a="1"/>
  <c r="D86" i="14" a="1"/>
  <c r="D86" i="14" l="1"/>
  <c r="AO109" i="11"/>
  <c r="H45" i="33"/>
  <c r="I45" i="33" s="1"/>
  <c r="D85" i="14" a="1"/>
  <c r="D85" i="14" l="1"/>
  <c r="AO108" i="11"/>
  <c r="F45" i="33"/>
  <c r="D84" i="14" a="1"/>
  <c r="D84" i="14" l="1"/>
  <c r="AO107" i="11"/>
  <c r="G46" i="33"/>
  <c r="D83" i="14" a="1"/>
  <c r="H46" i="33" a="1"/>
  <c r="D83" i="14" l="1"/>
  <c r="AO106" i="11"/>
  <c r="H46" i="33"/>
  <c r="I46" i="33" s="1"/>
  <c r="D82" i="14" a="1"/>
  <c r="D82" i="14" l="1"/>
  <c r="AO105" i="11"/>
  <c r="F46" i="33"/>
  <c r="D81" i="14" a="1"/>
  <c r="D81" i="14" l="1"/>
  <c r="AO104" i="11"/>
  <c r="G47" i="33"/>
  <c r="H47" i="33" a="1"/>
  <c r="D80" i="14" a="1"/>
  <c r="D80" i="14" l="1"/>
  <c r="AO103" i="11"/>
  <c r="H47" i="33"/>
  <c r="I47" i="33" s="1"/>
  <c r="D79" i="14" a="1"/>
  <c r="D79" i="14" l="1"/>
  <c r="AO102" i="11"/>
  <c r="F47" i="33"/>
  <c r="D78" i="14" a="1"/>
  <c r="D78" i="14" l="1"/>
  <c r="AO101" i="11"/>
  <c r="G48" i="33"/>
  <c r="D77" i="14" a="1"/>
  <c r="H48" i="33" a="1"/>
  <c r="D77" i="14" l="1"/>
  <c r="AO100" i="11"/>
  <c r="H48" i="33"/>
  <c r="I48" i="33" s="1"/>
  <c r="D76" i="14" a="1"/>
  <c r="D76" i="14" l="1"/>
  <c r="AO99" i="11"/>
  <c r="F48" i="33"/>
  <c r="D75" i="14" a="1"/>
  <c r="D75" i="14" l="1"/>
  <c r="AO98" i="11"/>
  <c r="G49" i="33"/>
  <c r="D74" i="14" a="1"/>
  <c r="H49" i="33" a="1"/>
  <c r="D74" i="14" l="1"/>
  <c r="AO97" i="11"/>
  <c r="H49" i="33"/>
  <c r="I49" i="33" s="1"/>
  <c r="D73" i="14" a="1"/>
  <c r="D73" i="14" l="1"/>
  <c r="AO96" i="11"/>
  <c r="F49" i="33"/>
  <c r="D72" i="14" a="1"/>
  <c r="D72" i="14" l="1"/>
  <c r="AO95" i="11"/>
  <c r="G50" i="33"/>
  <c r="H50" i="33" a="1"/>
  <c r="D71" i="14" a="1"/>
  <c r="D71" i="14" l="1"/>
  <c r="AO94" i="11"/>
  <c r="H50" i="33"/>
  <c r="I50" i="33" s="1"/>
  <c r="D70" i="14" a="1"/>
  <c r="D70" i="14" l="1"/>
  <c r="AO93" i="11"/>
  <c r="F50" i="33"/>
  <c r="D69" i="14" a="1"/>
  <c r="D69" i="14" l="1"/>
  <c r="AO92" i="11"/>
  <c r="G51" i="33"/>
  <c r="D68" i="14" a="1"/>
  <c r="H51" i="33" a="1"/>
  <c r="D68" i="14" l="1"/>
  <c r="AO91" i="11"/>
  <c r="H51" i="33"/>
  <c r="I51" i="33" s="1"/>
  <c r="D67" i="14" a="1"/>
  <c r="D67" i="14" l="1"/>
  <c r="AO90" i="11"/>
  <c r="F51" i="33"/>
  <c r="D66" i="14" a="1"/>
  <c r="D66" i="14" l="1"/>
  <c r="AO89" i="11"/>
  <c r="G52" i="33"/>
  <c r="D65" i="14" a="1"/>
  <c r="H52" i="33" a="1"/>
  <c r="D65" i="14" l="1"/>
  <c r="AO88" i="11"/>
  <c r="H52" i="33"/>
  <c r="I52" i="33" s="1"/>
  <c r="D64" i="14" a="1"/>
  <c r="D64" i="14" l="1"/>
  <c r="AO87" i="11"/>
  <c r="F52" i="33"/>
  <c r="D63" i="14" a="1"/>
  <c r="D63" i="14" l="1"/>
  <c r="AO86" i="11"/>
  <c r="G53" i="33"/>
  <c r="H53" i="33" a="1"/>
  <c r="D62" i="14" a="1"/>
  <c r="D62" i="14" l="1"/>
  <c r="AO85" i="11"/>
  <c r="H53" i="33"/>
  <c r="I53" i="33" s="1"/>
  <c r="D61" i="14" a="1"/>
  <c r="D61" i="14" l="1"/>
  <c r="AO84" i="11"/>
  <c r="F53" i="33"/>
  <c r="D60" i="14" a="1"/>
  <c r="D60" i="14" l="1"/>
  <c r="AO83" i="11"/>
  <c r="G54" i="33"/>
  <c r="D59" i="14" a="1"/>
  <c r="H54" i="33" a="1"/>
  <c r="D59" i="14" l="1"/>
  <c r="AO82" i="11"/>
  <c r="H54" i="33"/>
  <c r="I54" i="33" s="1"/>
  <c r="D58" i="14" a="1"/>
  <c r="D58" i="14" l="1"/>
  <c r="AO81" i="11"/>
  <c r="F54" i="33"/>
  <c r="D57" i="14" a="1"/>
  <c r="D57" i="14" l="1"/>
  <c r="AO80" i="11"/>
  <c r="G55" i="33"/>
  <c r="D56" i="14" a="1"/>
  <c r="H55" i="33" a="1"/>
  <c r="D56" i="14" l="1"/>
  <c r="AO79" i="11"/>
  <c r="H55" i="33"/>
  <c r="I55" i="33" s="1"/>
  <c r="D55" i="14" a="1"/>
  <c r="D55" i="14" l="1"/>
  <c r="AO78" i="11"/>
  <c r="F55" i="33"/>
  <c r="D54" i="14" a="1"/>
  <c r="D54" i="14" l="1"/>
  <c r="AO77" i="11"/>
  <c r="G56" i="33"/>
  <c r="D53" i="14" a="1"/>
  <c r="H56" i="33" a="1"/>
  <c r="D53" i="14" l="1"/>
  <c r="AO76" i="11"/>
  <c r="H56" i="33"/>
  <c r="D52" i="14" a="1"/>
  <c r="D52" i="14" l="1"/>
  <c r="AO75" i="11"/>
  <c r="I56" i="33"/>
  <c r="F56" i="33" s="1"/>
  <c r="D51" i="14" a="1"/>
  <c r="D51" i="14" l="1"/>
  <c r="AO74" i="11"/>
  <c r="G57" i="33"/>
  <c r="D50" i="14" a="1"/>
  <c r="H57" i="33" a="1"/>
  <c r="D50" i="14" l="1"/>
  <c r="AO73" i="11"/>
  <c r="H57" i="33"/>
  <c r="I57" i="33" s="1"/>
  <c r="F57" i="33" s="1"/>
  <c r="D49" i="14" a="1"/>
  <c r="D49" i="14" l="1"/>
  <c r="AO72" i="11"/>
  <c r="G58" i="33"/>
  <c r="H58" i="33" a="1"/>
  <c r="D48" i="14" a="1"/>
  <c r="D48" i="14" l="1"/>
  <c r="AO71" i="11"/>
  <c r="H58" i="33"/>
  <c r="I58" i="33" s="1"/>
  <c r="D47" i="14" a="1"/>
  <c r="D47" i="14" l="1"/>
  <c r="AO70" i="11"/>
  <c r="F58" i="33"/>
  <c r="D46" i="14" a="1"/>
  <c r="D46" i="14" l="1"/>
  <c r="AO69" i="11"/>
  <c r="G59" i="33"/>
  <c r="H59" i="33" a="1"/>
  <c r="D45" i="14" a="1"/>
  <c r="D45" i="14" l="1"/>
  <c r="AO68" i="11"/>
  <c r="H59" i="33"/>
  <c r="I59" i="33" s="1"/>
  <c r="D44" i="14" a="1"/>
  <c r="D44" i="14" l="1"/>
  <c r="AO67" i="11"/>
  <c r="F59" i="33"/>
  <c r="D43" i="14" a="1"/>
  <c r="D43" i="14" l="1"/>
  <c r="AO66" i="11"/>
  <c r="G60" i="33"/>
  <c r="D42" i="14" a="1"/>
  <c r="H60" i="33" a="1"/>
  <c r="D42" i="14" l="1"/>
  <c r="AO65" i="11"/>
  <c r="H60" i="33"/>
  <c r="I60" i="33" s="1"/>
  <c r="D41" i="14" a="1"/>
  <c r="D41" i="14" l="1"/>
  <c r="AO64" i="11"/>
  <c r="F60" i="33"/>
  <c r="D40" i="14" a="1"/>
  <c r="D40" i="14" l="1"/>
  <c r="AO63" i="11"/>
  <c r="G61" i="33"/>
  <c r="D39" i="14" a="1"/>
  <c r="H61" i="33" a="1"/>
  <c r="D39" i="14" l="1"/>
  <c r="AO62" i="11"/>
  <c r="H61" i="33"/>
  <c r="I61" i="33" s="1"/>
  <c r="D38" i="14" a="1"/>
  <c r="D38" i="14" l="1"/>
  <c r="AO61" i="11"/>
  <c r="F61" i="33"/>
  <c r="D37" i="14" a="1"/>
  <c r="D37" i="14" l="1"/>
  <c r="AO60" i="11"/>
  <c r="G62" i="33"/>
  <c r="D36" i="14" a="1"/>
  <c r="H62" i="33" a="1"/>
  <c r="D36" i="14" l="1"/>
  <c r="AO59" i="11"/>
  <c r="H62" i="33"/>
  <c r="I62" i="33" s="1"/>
  <c r="D35" i="14" a="1"/>
  <c r="D35" i="14" l="1"/>
  <c r="AO58" i="11"/>
  <c r="F62" i="33"/>
  <c r="D34" i="14" a="1"/>
  <c r="D34" i="14" l="1"/>
  <c r="AO57" i="11"/>
  <c r="G63" i="33"/>
  <c r="H63" i="33" a="1"/>
  <c r="D33" i="14" a="1"/>
  <c r="D33" i="14" l="1"/>
  <c r="AO56" i="11"/>
  <c r="H63" i="33"/>
  <c r="I63" i="33" s="1"/>
  <c r="D32" i="14" a="1"/>
  <c r="D32" i="14" l="1"/>
  <c r="AO55" i="11"/>
  <c r="F63" i="33"/>
  <c r="D31" i="14" a="1"/>
  <c r="D31" i="14" l="1"/>
  <c r="AO54" i="11"/>
  <c r="G64" i="33"/>
  <c r="D30" i="14" a="1"/>
  <c r="H64" i="33" a="1"/>
  <c r="D30" i="14" l="1"/>
  <c r="AO53" i="11"/>
  <c r="H64" i="33"/>
  <c r="I64" i="33" s="1"/>
  <c r="D29" i="14" a="1"/>
  <c r="D29" i="14" l="1"/>
  <c r="AO52" i="11"/>
  <c r="F64" i="33"/>
  <c r="D28" i="14" a="1"/>
  <c r="D28" i="14" l="1"/>
  <c r="AO51" i="11"/>
  <c r="G65" i="33"/>
  <c r="H65" i="33" a="1"/>
  <c r="D27" i="14" a="1"/>
  <c r="D27" i="14" l="1"/>
  <c r="AO50" i="11"/>
  <c r="H65" i="33"/>
  <c r="I65" i="33" s="1"/>
  <c r="D26" i="14" a="1"/>
  <c r="D26" i="14" l="1"/>
  <c r="AO49" i="11"/>
  <c r="F65" i="33"/>
  <c r="D25" i="14" a="1"/>
  <c r="D25" i="14" l="1"/>
  <c r="AO48" i="11"/>
  <c r="G66" i="33"/>
  <c r="H66" i="33" a="1"/>
  <c r="D24" i="14" a="1"/>
  <c r="D24" i="14" l="1"/>
  <c r="AO47" i="11"/>
  <c r="H66" i="33"/>
  <c r="I66" i="33" s="1"/>
  <c r="D23" i="14" a="1"/>
  <c r="D23" i="14" l="1"/>
  <c r="AO46" i="11"/>
  <c r="F66" i="33"/>
  <c r="D22" i="14" a="1"/>
  <c r="D22" i="14" l="1"/>
  <c r="AO45" i="11"/>
  <c r="G67" i="33"/>
  <c r="H67" i="33" a="1"/>
  <c r="D21" i="14" a="1"/>
  <c r="D21" i="14" l="1"/>
  <c r="AO44" i="11"/>
  <c r="H67" i="33"/>
  <c r="I67" i="33" s="1"/>
  <c r="D20" i="14" a="1"/>
  <c r="D20" i="14" l="1"/>
  <c r="AO43" i="11"/>
  <c r="F67" i="33"/>
  <c r="D19" i="14" a="1"/>
  <c r="D19" i="14" l="1"/>
  <c r="AO42" i="11"/>
  <c r="G68" i="33"/>
  <c r="D18" i="14" a="1"/>
  <c r="H68" i="33" a="1"/>
  <c r="D18" i="14" l="1"/>
  <c r="I18" i="14" s="1"/>
  <c r="F18" i="14" s="1"/>
  <c r="G19" i="14" s="1"/>
  <c r="H68" i="33"/>
  <c r="I68" i="33" s="1"/>
  <c r="H19" i="14" a="1"/>
  <c r="H19" i="14" l="1"/>
  <c r="F68" i="33"/>
  <c r="G69" i="33" l="1"/>
  <c r="H69" i="33" a="1"/>
  <c r="H69" i="33" l="1"/>
  <c r="I69" i="33" s="1"/>
  <c r="F69" i="33" l="1"/>
  <c r="G70" i="33" l="1"/>
  <c r="H70" i="33" a="1"/>
  <c r="H70" i="33" l="1"/>
  <c r="I70" i="33" s="1"/>
  <c r="F70" i="33" l="1"/>
  <c r="G71" i="33" l="1"/>
  <c r="H71" i="33" a="1"/>
  <c r="H71" i="33" l="1"/>
  <c r="I71" i="33" s="1"/>
  <c r="F71" i="33" l="1"/>
  <c r="G72" i="33" l="1"/>
  <c r="H72" i="33" a="1"/>
  <c r="H72" i="33" l="1"/>
  <c r="I72" i="33" s="1"/>
  <c r="F72" i="33" l="1"/>
  <c r="G73" i="33" l="1"/>
  <c r="H73" i="33" a="1"/>
  <c r="H73" i="33" l="1"/>
  <c r="I73" i="33" s="1"/>
  <c r="F73" i="33" l="1"/>
  <c r="G74" i="33" l="1"/>
  <c r="H74" i="33" a="1"/>
  <c r="H74" i="33" l="1"/>
  <c r="I74" i="33" s="1"/>
  <c r="F74" i="33" l="1"/>
  <c r="G75" i="33" l="1"/>
  <c r="H75" i="33" a="1"/>
  <c r="H75" i="33" l="1"/>
  <c r="I75" i="33" s="1"/>
  <c r="F75" i="33" l="1"/>
  <c r="G76" i="33" l="1"/>
  <c r="H76" i="33" a="1"/>
  <c r="H76" i="33" l="1"/>
  <c r="I76" i="33" s="1"/>
  <c r="F76" i="33" l="1"/>
  <c r="G77" i="33" l="1"/>
  <c r="H77" i="33" a="1"/>
  <c r="H77" i="33" l="1"/>
  <c r="I77" i="33" s="1"/>
  <c r="F77" i="33" l="1"/>
  <c r="G78" i="33" l="1"/>
  <c r="H78" i="33" a="1"/>
  <c r="H78" i="33" l="1"/>
  <c r="I78" i="33" s="1"/>
  <c r="F78" i="33" l="1"/>
  <c r="G79" i="33" l="1"/>
  <c r="H79" i="33" a="1"/>
  <c r="H79" i="33" l="1"/>
  <c r="I79" i="33" s="1"/>
  <c r="F79" i="33" l="1"/>
  <c r="G80" i="33" l="1"/>
  <c r="H80" i="33" a="1"/>
  <c r="H80" i="33" l="1"/>
  <c r="I80" i="33" s="1"/>
  <c r="F80" i="33" l="1"/>
  <c r="G81" i="33" l="1"/>
  <c r="H81" i="33" a="1"/>
  <c r="H81" i="33" l="1"/>
  <c r="I81" i="33" s="1"/>
  <c r="F81" i="33" l="1"/>
  <c r="G82" i="33" l="1"/>
  <c r="H82" i="33" a="1"/>
  <c r="H82" i="33" l="1"/>
  <c r="I82" i="33" s="1"/>
  <c r="F82" i="33" l="1"/>
  <c r="G83" i="33" l="1"/>
  <c r="H83" i="33" a="1"/>
  <c r="H83" i="33" l="1"/>
  <c r="I83" i="33" s="1"/>
  <c r="F83" i="33" l="1"/>
  <c r="G84" i="33" l="1"/>
  <c r="H84" i="33" a="1"/>
  <c r="H84" i="33" l="1"/>
  <c r="I84" i="33" s="1"/>
  <c r="F84" i="33" l="1"/>
  <c r="G85" i="33" l="1"/>
  <c r="H85" i="33" a="1"/>
  <c r="H85" i="33" l="1"/>
  <c r="I85" i="33" s="1"/>
  <c r="F85" i="33" l="1"/>
  <c r="G86" i="33" l="1"/>
  <c r="H86" i="33" a="1"/>
  <c r="H86" i="33" l="1"/>
  <c r="I86" i="33" s="1"/>
  <c r="F86" i="33" l="1"/>
  <c r="G87" i="33" l="1"/>
  <c r="H87" i="33" a="1"/>
  <c r="H87" i="33" l="1"/>
  <c r="I87" i="33" s="1"/>
  <c r="F87" i="33" l="1"/>
  <c r="G88" i="33" l="1"/>
  <c r="H88" i="33" a="1"/>
  <c r="H88" i="33" l="1"/>
  <c r="I88" i="33" s="1"/>
  <c r="F88" i="33" l="1"/>
  <c r="G89" i="33" l="1"/>
  <c r="H89" i="33" a="1"/>
  <c r="H89" i="33" l="1"/>
  <c r="I89" i="33" s="1"/>
  <c r="F89" i="33" l="1"/>
  <c r="G90" i="33" l="1"/>
  <c r="H90" i="33" a="1"/>
  <c r="H90" i="33" l="1"/>
  <c r="I90" i="33" s="1"/>
  <c r="F90" i="33" l="1"/>
  <c r="G91" i="33" l="1"/>
  <c r="H91" i="33" a="1"/>
  <c r="H91" i="33" l="1"/>
  <c r="I91" i="33" s="1"/>
  <c r="F91" i="33" l="1"/>
  <c r="G92" i="33" l="1"/>
  <c r="H92" i="33" a="1"/>
  <c r="H92" i="33" l="1"/>
  <c r="I92" i="33" s="1"/>
  <c r="F92" i="33" l="1"/>
  <c r="G93" i="33" l="1"/>
  <c r="H93" i="33" a="1"/>
  <c r="H93" i="33" l="1"/>
  <c r="I93" i="33" s="1"/>
  <c r="F93" i="33" l="1"/>
  <c r="G94" i="33" l="1"/>
  <c r="H94" i="33" a="1"/>
  <c r="H94" i="33" l="1"/>
  <c r="I94" i="33" s="1"/>
  <c r="F94" i="33" l="1"/>
  <c r="G95" i="33" l="1"/>
  <c r="H95" i="33" a="1"/>
  <c r="H95" i="33" l="1"/>
  <c r="I95" i="33" s="1"/>
  <c r="F95" i="33" l="1"/>
  <c r="G96" i="33" l="1"/>
  <c r="H96" i="33" a="1"/>
  <c r="H96" i="33" l="1"/>
  <c r="I96" i="33" s="1"/>
  <c r="F96" i="33" l="1"/>
  <c r="G97" i="33" l="1"/>
  <c r="H97" i="33" a="1"/>
  <c r="H97" i="33" l="1"/>
  <c r="I97" i="33" s="1"/>
  <c r="F97" i="33" l="1"/>
  <c r="G98" i="33" l="1"/>
  <c r="H98" i="33" a="1"/>
  <c r="H98" i="33" l="1"/>
  <c r="I98" i="33" s="1"/>
  <c r="F98" i="33" l="1"/>
  <c r="G99" i="33" l="1"/>
  <c r="H99" i="33" a="1"/>
  <c r="H99" i="33" l="1"/>
  <c r="I99" i="33" l="1"/>
  <c r="F99" i="33" s="1"/>
  <c r="G100" i="33" l="1"/>
  <c r="H100" i="33" a="1"/>
  <c r="H100" i="33" l="1"/>
  <c r="I100" i="33" s="1"/>
  <c r="F100" i="33" s="1"/>
  <c r="G101" i="33" l="1"/>
  <c r="H101" i="33" a="1"/>
  <c r="H101" i="33" l="1"/>
  <c r="I101" i="33" s="1"/>
  <c r="F101" i="33" l="1"/>
  <c r="G102" i="33" l="1"/>
  <c r="H102" i="33" a="1"/>
  <c r="H102" i="33" l="1"/>
  <c r="I102" i="33" s="1"/>
  <c r="F102" i="33" l="1"/>
  <c r="G103" i="33" l="1"/>
  <c r="H103" i="33" a="1"/>
  <c r="H103" i="33" l="1"/>
  <c r="I103" i="33" s="1"/>
  <c r="F103" i="33" l="1"/>
  <c r="G104" i="33" l="1"/>
  <c r="H104" i="33" a="1"/>
  <c r="H104" i="33" l="1"/>
  <c r="I104" i="33" s="1"/>
  <c r="F104" i="33" l="1"/>
  <c r="G105" i="33" l="1"/>
  <c r="H105" i="33" a="1"/>
  <c r="H105" i="33" l="1"/>
  <c r="I105" i="33" s="1"/>
  <c r="F105" i="33" l="1"/>
  <c r="G106" i="33" l="1"/>
  <c r="H106" i="33" a="1"/>
  <c r="H106" i="33" l="1"/>
  <c r="I106" i="33" s="1"/>
  <c r="F106" i="33" l="1"/>
  <c r="G107" i="33" l="1"/>
  <c r="H107" i="33" a="1"/>
  <c r="H107" i="33" l="1"/>
  <c r="I107" i="33" s="1"/>
  <c r="F107" i="33" l="1"/>
  <c r="G108" i="33" l="1"/>
  <c r="H108" i="33" a="1"/>
  <c r="H108" i="33" l="1"/>
  <c r="I108" i="33" s="1"/>
  <c r="F108" i="33" l="1"/>
  <c r="G109" i="33" l="1"/>
  <c r="H109" i="33" a="1"/>
  <c r="H109" i="33" l="1"/>
  <c r="I109" i="33" s="1"/>
  <c r="F109" i="33" l="1"/>
  <c r="G110" i="33" l="1"/>
  <c r="H110" i="33" a="1"/>
  <c r="H110" i="33" l="1"/>
  <c r="I110" i="33" s="1"/>
  <c r="F110" i="33" l="1"/>
  <c r="G111" i="33" l="1"/>
  <c r="H111" i="33" a="1"/>
  <c r="H111" i="33" l="1"/>
  <c r="I111" i="33" s="1"/>
  <c r="F111" i="33" l="1"/>
  <c r="G112" i="33" l="1"/>
  <c r="H112" i="33" a="1"/>
  <c r="H112" i="33" l="1"/>
  <c r="I112" i="33" s="1"/>
  <c r="F112" i="33" l="1"/>
  <c r="G113" i="33" l="1"/>
  <c r="H113" i="33" a="1"/>
  <c r="H113" i="33" l="1"/>
  <c r="I113" i="33" s="1"/>
  <c r="F113" i="33" l="1"/>
  <c r="G114" i="33" l="1"/>
  <c r="H114" i="33" a="1"/>
  <c r="H114" i="33" l="1"/>
  <c r="I114" i="33" s="1"/>
  <c r="F114" i="33" l="1"/>
  <c r="G115" i="33" l="1"/>
  <c r="H115" i="33" a="1"/>
  <c r="H115" i="33" l="1"/>
  <c r="I115" i="33" s="1"/>
  <c r="F115" i="33" l="1"/>
  <c r="G116" i="33" l="1"/>
  <c r="H116" i="33" a="1"/>
  <c r="H116" i="33" l="1"/>
  <c r="I116" i="33" s="1"/>
  <c r="F116" i="33" l="1"/>
  <c r="G117" i="33" l="1"/>
  <c r="H117" i="33" a="1"/>
  <c r="H117" i="33" l="1"/>
  <c r="I117" i="33" s="1"/>
  <c r="F117" i="33" l="1"/>
  <c r="G118" i="33" l="1"/>
  <c r="H118" i="33" a="1"/>
  <c r="H118" i="33" l="1"/>
  <c r="I118" i="33" s="1"/>
  <c r="F118" i="33" l="1"/>
  <c r="G119" i="33" l="1"/>
  <c r="H119" i="33" a="1"/>
  <c r="H119" i="33" l="1"/>
  <c r="I119" i="33" s="1"/>
  <c r="F119" i="33" l="1"/>
  <c r="G120" i="33" l="1"/>
  <c r="H120" i="33" a="1"/>
  <c r="H120" i="33" l="1"/>
  <c r="I120" i="33" s="1"/>
  <c r="F120" i="33" l="1"/>
  <c r="G121" i="33" l="1"/>
  <c r="H121" i="33" a="1"/>
  <c r="H121" i="33" l="1"/>
  <c r="I121" i="33" s="1"/>
  <c r="F121" i="33" l="1"/>
  <c r="G122" i="33" l="1"/>
  <c r="H122" i="33" a="1"/>
  <c r="H122" i="33" l="1"/>
  <c r="I122" i="33" s="1"/>
  <c r="F122" i="33" l="1"/>
  <c r="G123" i="33" l="1"/>
  <c r="H123" i="33" a="1"/>
  <c r="H123" i="33" l="1"/>
  <c r="I123" i="33" s="1"/>
  <c r="F123" i="33" l="1"/>
  <c r="G124" i="33" l="1"/>
  <c r="H124" i="33" a="1"/>
  <c r="H124" i="33" l="1"/>
  <c r="I124" i="33" s="1"/>
  <c r="F124" i="33" l="1"/>
  <c r="G125" i="33" l="1"/>
  <c r="H125" i="33" a="1"/>
  <c r="H125" i="33" l="1"/>
  <c r="I125" i="33" s="1"/>
  <c r="F125" i="33" l="1"/>
  <c r="G126" i="33" l="1"/>
  <c r="H126" i="33" a="1"/>
  <c r="H126" i="33" l="1"/>
  <c r="I126" i="33" s="1"/>
  <c r="F126" i="33" l="1"/>
  <c r="G127" i="33" l="1"/>
  <c r="H127" i="33" a="1"/>
  <c r="H127" i="33" l="1"/>
  <c r="I127" i="33" s="1"/>
  <c r="F127" i="33" l="1"/>
  <c r="G128" i="33" l="1"/>
  <c r="H128" i="33" a="1"/>
  <c r="H128" i="33" l="1"/>
  <c r="I128" i="33" s="1"/>
  <c r="F128" i="33" l="1"/>
  <c r="G129" i="33" l="1"/>
  <c r="H129" i="33" a="1"/>
  <c r="H129" i="33" l="1"/>
  <c r="I129" i="33" s="1"/>
  <c r="F129" i="33" l="1"/>
  <c r="G130" i="33" l="1"/>
  <c r="H130" i="33" a="1"/>
  <c r="H130" i="33" l="1"/>
  <c r="I130" i="33" s="1"/>
  <c r="F130" i="33" l="1"/>
  <c r="G131" i="33" l="1"/>
  <c r="H131" i="33" a="1"/>
  <c r="H131" i="33" l="1"/>
  <c r="I131" i="33" s="1"/>
  <c r="F131" i="33" l="1"/>
  <c r="G132" i="33" l="1"/>
  <c r="H132" i="33" a="1"/>
  <c r="H132" i="33" l="1"/>
  <c r="I132" i="33" s="1"/>
  <c r="F132" i="33" l="1"/>
  <c r="G133" i="33" l="1"/>
  <c r="H133" i="33" a="1"/>
  <c r="H133" i="33" l="1"/>
  <c r="I133" i="33" s="1"/>
  <c r="F133" i="33" l="1"/>
  <c r="G134" i="33" l="1"/>
  <c r="H134" i="33" a="1"/>
  <c r="H134" i="33" l="1"/>
  <c r="I134" i="33" s="1"/>
  <c r="F134" i="33" l="1"/>
  <c r="G135" i="33" l="1"/>
  <c r="H135" i="33" a="1"/>
  <c r="H135" i="33" l="1"/>
  <c r="I135" i="33" s="1"/>
  <c r="F135" i="33" l="1"/>
  <c r="G136" i="33" l="1"/>
  <c r="H136" i="33" a="1"/>
  <c r="H136" i="33" l="1"/>
  <c r="I136" i="33" s="1"/>
  <c r="F136" i="33" l="1"/>
  <c r="G137" i="33" l="1"/>
  <c r="H137" i="33" a="1"/>
  <c r="H137" i="33" l="1"/>
  <c r="I137" i="33" s="1"/>
  <c r="F137" i="33" l="1"/>
  <c r="G138" i="33" l="1"/>
  <c r="H138" i="33" a="1"/>
  <c r="H138" i="33" l="1"/>
  <c r="I138" i="33" s="1"/>
  <c r="F138" i="33" l="1"/>
  <c r="G139" i="33" l="1"/>
  <c r="H139" i="33" a="1"/>
  <c r="H139" i="33" l="1"/>
  <c r="I139" i="33" s="1"/>
  <c r="F139" i="33" l="1"/>
  <c r="G140" i="33" l="1"/>
  <c r="H140" i="33" a="1"/>
  <c r="H140" i="33" l="1"/>
  <c r="I140" i="33" s="1"/>
  <c r="F140" i="33" l="1"/>
  <c r="G141" i="33" l="1"/>
  <c r="H141" i="33" a="1"/>
  <c r="H141" i="33" l="1"/>
  <c r="I141" i="33" s="1"/>
  <c r="F141" i="33" l="1"/>
  <c r="G142" i="33" l="1"/>
  <c r="H142" i="33" a="1"/>
  <c r="H142" i="33" l="1"/>
  <c r="I142" i="33" s="1"/>
  <c r="F142" i="33" l="1"/>
  <c r="G143" i="33" l="1"/>
  <c r="H143" i="33" a="1"/>
  <c r="H143" i="33" l="1"/>
  <c r="I143" i="33" s="1"/>
  <c r="F143" i="33" l="1"/>
  <c r="G144" i="33" l="1"/>
  <c r="H144" i="33" a="1"/>
  <c r="H144" i="33" l="1"/>
  <c r="I144" i="33" s="1"/>
  <c r="F144" i="33" l="1"/>
  <c r="G145" i="33" l="1"/>
  <c r="H145" i="33" a="1"/>
  <c r="H145" i="33" l="1"/>
  <c r="I145" i="33" s="1"/>
  <c r="F145" i="33" l="1"/>
  <c r="G146" i="33" l="1"/>
  <c r="H146" i="33" a="1"/>
  <c r="H146" i="33" l="1"/>
  <c r="I146" i="33" s="1"/>
  <c r="F146" i="33" l="1"/>
  <c r="G147" i="33" l="1"/>
  <c r="H147" i="33" a="1"/>
  <c r="H147" i="33" l="1"/>
  <c r="I147" i="33" s="1"/>
  <c r="F147" i="33" l="1"/>
  <c r="G148" i="33" l="1"/>
  <c r="H148" i="33" a="1"/>
  <c r="H148" i="33" l="1"/>
  <c r="I148" i="33" s="1"/>
  <c r="F148" i="33" s="1"/>
  <c r="G149" i="33" l="1"/>
  <c r="H149" i="33" a="1"/>
  <c r="H149" i="33" l="1"/>
  <c r="I149" i="33" s="1"/>
  <c r="F149" i="33" l="1"/>
  <c r="G150" i="33" l="1"/>
  <c r="H150" i="33" a="1"/>
  <c r="H150" i="33" l="1"/>
  <c r="I150" i="33" s="1"/>
  <c r="F150" i="33" l="1"/>
  <c r="G151" i="33" l="1"/>
  <c r="H151" i="33" a="1"/>
  <c r="H151" i="33" l="1"/>
  <c r="I151" i="33" s="1"/>
  <c r="F151" i="33" l="1"/>
  <c r="G152" i="33" l="1"/>
  <c r="H152" i="33" a="1"/>
  <c r="H152" i="33" l="1"/>
  <c r="I152" i="33" s="1"/>
  <c r="F152" i="33" l="1"/>
  <c r="G153" i="33" l="1"/>
  <c r="H153" i="33" a="1"/>
  <c r="H153" i="33" l="1"/>
  <c r="I153" i="33" s="1"/>
  <c r="F153" i="33" l="1"/>
  <c r="G154" i="33" l="1"/>
  <c r="H154" i="33" a="1"/>
  <c r="H154" i="33" l="1"/>
  <c r="I154" i="33" s="1"/>
  <c r="F154" i="33" l="1"/>
  <c r="G155" i="33" l="1"/>
  <c r="H155" i="33" a="1"/>
  <c r="H155" i="33" l="1"/>
  <c r="I155" i="33" s="1"/>
  <c r="F155" i="33" l="1"/>
  <c r="G156" i="33" l="1"/>
  <c r="H156" i="33" a="1"/>
  <c r="H156" i="33" l="1"/>
  <c r="I156" i="33" s="1"/>
  <c r="F156" i="33" l="1"/>
  <c r="G157" i="33" l="1"/>
  <c r="H157" i="33" a="1"/>
  <c r="H157" i="33" l="1"/>
  <c r="I157" i="33" s="1"/>
  <c r="F157" i="33" l="1"/>
  <c r="G158" i="33" l="1"/>
  <c r="H158" i="33" a="1"/>
  <c r="H158" i="33" l="1"/>
  <c r="I158" i="33" s="1"/>
  <c r="F158" i="33" l="1"/>
  <c r="G159" i="33" l="1"/>
  <c r="H159" i="33" a="1"/>
  <c r="H159" i="33" l="1"/>
  <c r="I159" i="33" s="1"/>
  <c r="F159" i="33" l="1"/>
  <c r="G160" i="33" l="1"/>
  <c r="H160" i="33" a="1"/>
  <c r="H160" i="33" l="1"/>
  <c r="I160" i="33" s="1"/>
  <c r="F160" i="33" l="1"/>
  <c r="G161" i="33" l="1"/>
  <c r="H161" i="33" a="1"/>
  <c r="H161" i="33" l="1"/>
  <c r="I161" i="33" s="1"/>
  <c r="F161" i="33" l="1"/>
  <c r="G162" i="33" l="1"/>
  <c r="H162" i="33" a="1"/>
  <c r="H162" i="33" l="1"/>
  <c r="I162" i="33" s="1"/>
  <c r="F162" i="33" l="1"/>
  <c r="G163" i="33" l="1"/>
  <c r="H163" i="33" a="1"/>
  <c r="H163" i="33" l="1"/>
  <c r="I163" i="33" s="1"/>
  <c r="F163" i="33" l="1"/>
  <c r="G164" i="33" l="1"/>
  <c r="H164" i="33" a="1"/>
  <c r="H164" i="33" l="1"/>
  <c r="I164" i="33" s="1"/>
  <c r="F164" i="33" l="1"/>
  <c r="G165" i="33" l="1"/>
  <c r="H165" i="33" a="1"/>
  <c r="H165" i="33" l="1"/>
  <c r="I165" i="33" s="1"/>
  <c r="F165" i="33" l="1"/>
  <c r="G166" i="33" l="1"/>
  <c r="H166" i="33" a="1"/>
  <c r="H166" i="33" l="1"/>
  <c r="I166" i="33" s="1"/>
  <c r="F166" i="33" l="1"/>
  <c r="G167" i="33" l="1"/>
  <c r="H167" i="33" a="1"/>
  <c r="H167" i="33" l="1"/>
  <c r="I167" i="33" s="1"/>
  <c r="F167" i="33" l="1"/>
  <c r="G168" i="33" l="1"/>
  <c r="H168" i="33" a="1"/>
  <c r="H168" i="33" l="1"/>
  <c r="I168" i="33" s="1"/>
  <c r="F168" i="33" l="1"/>
  <c r="G169" i="33" l="1"/>
  <c r="H169" i="33" a="1"/>
  <c r="H169" i="33" l="1"/>
  <c r="I169" i="33" s="1"/>
  <c r="F169" i="33" l="1"/>
  <c r="G170" i="33" l="1"/>
  <c r="H170" i="33" a="1"/>
  <c r="H170" i="33" l="1"/>
  <c r="I170" i="33" s="1"/>
  <c r="F170" i="33" l="1"/>
  <c r="G171" i="33" l="1"/>
  <c r="H171" i="33" a="1"/>
  <c r="H171" i="33" l="1"/>
  <c r="I171" i="33" s="1"/>
  <c r="F171" i="33" l="1"/>
  <c r="G172" i="33" l="1"/>
  <c r="H172" i="33" a="1"/>
  <c r="H172" i="33" l="1"/>
  <c r="I172" i="33" s="1"/>
  <c r="F172" i="33" l="1"/>
  <c r="G173" i="33" l="1"/>
  <c r="H173" i="33" a="1"/>
  <c r="H173" i="33" l="1"/>
  <c r="I173" i="33" s="1"/>
  <c r="F173" i="33" l="1"/>
  <c r="G174" i="33" l="1"/>
  <c r="H174" i="33" a="1"/>
  <c r="H174" i="33" l="1"/>
  <c r="I174" i="33" s="1"/>
  <c r="F174" i="33" l="1"/>
  <c r="G175" i="33" l="1"/>
  <c r="H175" i="33" a="1"/>
  <c r="H175" i="33" l="1"/>
  <c r="I175" i="33" s="1"/>
  <c r="F175" i="33" l="1"/>
  <c r="G176" i="33" l="1"/>
  <c r="H176" i="33" a="1"/>
  <c r="H176" i="33" l="1"/>
  <c r="I176" i="33" s="1"/>
  <c r="F176" i="33" l="1"/>
  <c r="G177" i="33" l="1"/>
  <c r="H177" i="33" a="1"/>
  <c r="H177" i="33" l="1"/>
  <c r="I177" i="33" s="1"/>
  <c r="F177" i="33" l="1"/>
  <c r="G178" i="33" l="1"/>
  <c r="H178" i="33" a="1"/>
  <c r="H178" i="33" l="1"/>
  <c r="I178" i="33" s="1"/>
  <c r="F178" i="33" l="1"/>
  <c r="G179" i="33" l="1"/>
  <c r="H179" i="33" a="1"/>
  <c r="H179" i="33" l="1"/>
  <c r="I179" i="33" s="1"/>
  <c r="F179" i="33" l="1"/>
  <c r="G180" i="33" l="1"/>
  <c r="H180" i="33" a="1"/>
  <c r="H180" i="33" l="1"/>
  <c r="I180" i="33" s="1"/>
  <c r="F180" i="33" l="1"/>
  <c r="G181" i="33" l="1"/>
  <c r="H181" i="33" a="1"/>
  <c r="H181" i="33" l="1"/>
  <c r="I181" i="33" s="1"/>
  <c r="F181" i="33" l="1"/>
  <c r="G182" i="33" l="1"/>
  <c r="H182" i="33" a="1"/>
  <c r="H182" i="33" l="1"/>
  <c r="I182" i="33" s="1"/>
  <c r="F182" i="33" l="1"/>
  <c r="G183" i="33" l="1"/>
  <c r="H183" i="33" a="1"/>
  <c r="H183" i="33" l="1"/>
  <c r="I183" i="33" s="1"/>
  <c r="F183" i="33" l="1"/>
  <c r="G184" i="33" l="1"/>
  <c r="H184" i="33" a="1"/>
  <c r="H184" i="33" l="1"/>
  <c r="I184" i="33" s="1"/>
  <c r="F184" i="33" l="1"/>
  <c r="G185" i="33" l="1"/>
  <c r="H185" i="33" a="1"/>
  <c r="H185" i="33" l="1"/>
  <c r="I185" i="33" l="1"/>
  <c r="F185" i="33" s="1"/>
  <c r="G186" i="33" l="1"/>
  <c r="G14" i="33" a="1"/>
  <c r="G14" i="33" s="1"/>
  <c r="H157" i="27"/>
  <c r="M244" i="27" s="1" a="1"/>
  <c r="M244" i="27" s="1"/>
  <c r="D10" i="16" l="1"/>
  <c r="K157" i="27"/>
  <c r="S37" i="27"/>
  <c r="T37" i="27" s="1"/>
  <c r="D9" i="16"/>
  <c r="F157" i="27"/>
  <c r="L229" i="27" s="1"/>
  <c r="J209" i="72" a="1"/>
  <c r="J192" i="72" a="1"/>
  <c r="J208" i="72" a="1"/>
  <c r="J110" i="72" a="1"/>
  <c r="J119" i="72" a="1"/>
  <c r="J193" i="72" a="1"/>
  <c r="J203" i="72" a="1"/>
  <c r="J190" i="72" a="1"/>
  <c r="J104" i="72" a="1"/>
  <c r="J191" i="72" a="1"/>
  <c r="J106" i="72" a="1"/>
  <c r="J105" i="72" a="1"/>
  <c r="J195" i="72" a="1"/>
  <c r="J103" i="72" a="1"/>
  <c r="J210" i="72" a="1"/>
  <c r="J200" i="72" a="1"/>
  <c r="J202" i="72" a="1"/>
  <c r="J197" i="72" a="1"/>
  <c r="J201" i="72" a="1"/>
  <c r="J194" i="72" a="1"/>
  <c r="J198" i="72" a="1"/>
  <c r="J107" i="72" a="1"/>
  <c r="J111" i="72" a="1"/>
  <c r="J211" i="72" a="1"/>
  <c r="J188" i="72" a="1"/>
  <c r="J199" i="72" a="1"/>
  <c r="J207" i="72" a="1"/>
  <c r="J120" i="72" a="1"/>
  <c r="J117" i="72" a="1"/>
  <c r="J113" i="72" a="1"/>
  <c r="J118" i="72" a="1"/>
  <c r="J196" i="72" a="1"/>
  <c r="J187" i="72" a="1"/>
  <c r="J112" i="72" a="1"/>
  <c r="J212" i="72" a="1"/>
  <c r="J114" i="72" a="1"/>
  <c r="J189" i="72" a="1"/>
  <c r="J205" i="72" a="1"/>
  <c r="J206" i="72" a="1"/>
  <c r="J204" i="72" a="1"/>
  <c r="J103" i="72" l="1"/>
  <c r="O103" i="72" s="1"/>
  <c r="L103" i="72" s="1"/>
  <c r="J104" i="72"/>
  <c r="J105" i="72"/>
  <c r="J106" i="72"/>
  <c r="J107" i="72"/>
  <c r="J110" i="72"/>
  <c r="J111" i="72"/>
  <c r="J112" i="72"/>
  <c r="J113" i="72"/>
  <c r="J114" i="72"/>
  <c r="J117" i="72"/>
  <c r="J118" i="72"/>
  <c r="J119" i="72"/>
  <c r="J120" i="72"/>
  <c r="J187" i="72"/>
  <c r="J188" i="72"/>
  <c r="J189" i="72"/>
  <c r="J190" i="72"/>
  <c r="J191" i="72"/>
  <c r="J192" i="72"/>
  <c r="J193" i="72"/>
  <c r="J194" i="72"/>
  <c r="J195" i="72"/>
  <c r="J196" i="72"/>
  <c r="J197" i="72"/>
  <c r="J198" i="72"/>
  <c r="J199" i="72"/>
  <c r="J200" i="72"/>
  <c r="J201" i="72"/>
  <c r="J202" i="72"/>
  <c r="J203" i="72"/>
  <c r="J204" i="72"/>
  <c r="J205" i="72"/>
  <c r="J206" i="72"/>
  <c r="J207" i="72"/>
  <c r="J208" i="72"/>
  <c r="J209" i="72"/>
  <c r="J210" i="72"/>
  <c r="J211" i="72"/>
  <c r="J212" i="72"/>
  <c r="I19" i="14"/>
  <c r="F19" i="14" s="1"/>
  <c r="G20" i="14" s="1"/>
  <c r="H20" i="14" a="1"/>
  <c r="M104" i="72" l="1"/>
  <c r="H20" i="14"/>
  <c r="I20" i="14" s="1"/>
  <c r="F20" i="14" s="1"/>
  <c r="G21" i="14" s="1"/>
  <c r="N104" i="72" a="1"/>
  <c r="H21" i="14" a="1"/>
  <c r="N104" i="72" l="1"/>
  <c r="O104" i="72" s="1"/>
  <c r="L104" i="72" s="1"/>
  <c r="H21" i="14"/>
  <c r="I21" i="14" s="1"/>
  <c r="F21" i="14" s="1"/>
  <c r="G22" i="14" s="1"/>
  <c r="H22" i="14" a="1"/>
  <c r="M105" i="72" l="1"/>
  <c r="H22" i="14"/>
  <c r="I22" i="14" s="1"/>
  <c r="F22" i="14" s="1"/>
  <c r="N105" i="72" a="1"/>
  <c r="N105" i="72" l="1"/>
  <c r="O105" i="72" s="1"/>
  <c r="L105" i="72" s="1"/>
  <c r="G23" i="14"/>
  <c r="H23" i="14" a="1"/>
  <c r="M106" i="72" l="1"/>
  <c r="H23" i="14"/>
  <c r="N106" i="72" a="1"/>
  <c r="N106" i="72" l="1"/>
  <c r="O106" i="72" s="1"/>
  <c r="L106" i="72" s="1"/>
  <c r="I23" i="14"/>
  <c r="F23" i="14" s="1"/>
  <c r="G24" i="14" s="1"/>
  <c r="H24" i="14" a="1"/>
  <c r="M107" i="72" l="1"/>
  <c r="H24" i="14"/>
  <c r="I24" i="14" s="1"/>
  <c r="F24" i="14" s="1"/>
  <c r="N107" i="72" a="1"/>
  <c r="N107" i="72" l="1"/>
  <c r="O107" i="72" s="1"/>
  <c r="L107" i="72" s="1"/>
  <c r="G25" i="14"/>
  <c r="H25" i="14" a="1"/>
  <c r="M108" i="72" l="1"/>
  <c r="H25" i="14"/>
  <c r="I25" i="14" s="1"/>
  <c r="F25" i="14" s="1"/>
  <c r="N108" i="72" a="1"/>
  <c r="N108" i="72" l="1"/>
  <c r="O108" i="72" s="1"/>
  <c r="L108" i="72" s="1"/>
  <c r="G26" i="14"/>
  <c r="H26" i="14" a="1"/>
  <c r="M109" i="72" l="1"/>
  <c r="H26" i="14"/>
  <c r="I26" i="14" s="1"/>
  <c r="F26" i="14" s="1"/>
  <c r="G27" i="14" s="1"/>
  <c r="N109" i="72" a="1"/>
  <c r="H27" i="14" a="1"/>
  <c r="N109" i="72" l="1"/>
  <c r="O109" i="72" s="1"/>
  <c r="L109" i="72" s="1"/>
  <c r="H27" i="14"/>
  <c r="I27" i="14" s="1"/>
  <c r="F27" i="14" s="1"/>
  <c r="G28" i="14" s="1"/>
  <c r="H28" i="14" a="1"/>
  <c r="M110" i="72" l="1"/>
  <c r="H28" i="14"/>
  <c r="I28" i="14" s="1"/>
  <c r="F28" i="14" s="1"/>
  <c r="N110" i="72" a="1"/>
  <c r="N110" i="72" l="1"/>
  <c r="O110" i="72" s="1"/>
  <c r="L110" i="72" s="1"/>
  <c r="G29" i="14"/>
  <c r="H29" i="14" a="1"/>
  <c r="M111" i="72" l="1"/>
  <c r="H29" i="14"/>
  <c r="I29" i="14" s="1"/>
  <c r="F29" i="14" s="1"/>
  <c r="G30" i="14" s="1"/>
  <c r="N111" i="72" a="1"/>
  <c r="H30" i="14" a="1"/>
  <c r="N111" i="72" l="1"/>
  <c r="O111" i="72" s="1"/>
  <c r="L111" i="72" s="1"/>
  <c r="H30" i="14"/>
  <c r="I30" i="14" s="1"/>
  <c r="F30" i="14" s="1"/>
  <c r="G31" i="14" s="1"/>
  <c r="H31" i="14" a="1"/>
  <c r="M112" i="72" l="1"/>
  <c r="H31" i="14"/>
  <c r="I31" i="14" s="1"/>
  <c r="F31" i="14" s="1"/>
  <c r="G32" i="14" s="1"/>
  <c r="N112" i="72" a="1"/>
  <c r="H32" i="14" a="1"/>
  <c r="N112" i="72" l="1"/>
  <c r="O112" i="72" s="1"/>
  <c r="L112" i="72" s="1"/>
  <c r="H32" i="14"/>
  <c r="I32" i="14" s="1"/>
  <c r="F32" i="14" s="1"/>
  <c r="G33" i="14" s="1"/>
  <c r="H33" i="14" a="1"/>
  <c r="M113" i="72" l="1"/>
  <c r="H33" i="14"/>
  <c r="I33" i="14" s="1"/>
  <c r="F33" i="14" s="1"/>
  <c r="G34" i="14" s="1"/>
  <c r="N113" i="72" a="1"/>
  <c r="H34" i="14" a="1"/>
  <c r="N113" i="72" l="1"/>
  <c r="O113" i="72" s="1"/>
  <c r="L113" i="72" s="1"/>
  <c r="H34" i="14"/>
  <c r="I34" i="14" s="1"/>
  <c r="F34" i="14" s="1"/>
  <c r="G35" i="14" s="1"/>
  <c r="H35" i="14" a="1"/>
  <c r="M114" i="72" l="1"/>
  <c r="H35" i="14"/>
  <c r="I35" i="14" s="1"/>
  <c r="F35" i="14" s="1"/>
  <c r="G36" i="14" s="1"/>
  <c r="N114" i="72" a="1"/>
  <c r="H36" i="14" a="1"/>
  <c r="N114" i="72" l="1"/>
  <c r="O114" i="72" s="1"/>
  <c r="L114" i="72" s="1"/>
  <c r="H36" i="14"/>
  <c r="I36" i="14" s="1"/>
  <c r="F36" i="14" s="1"/>
  <c r="G37" i="14" s="1"/>
  <c r="H37" i="14" a="1"/>
  <c r="M115" i="72" l="1"/>
  <c r="H37" i="14"/>
  <c r="I37" i="14" s="1"/>
  <c r="F37" i="14" s="1"/>
  <c r="G38" i="14" s="1"/>
  <c r="N115" i="72" a="1"/>
  <c r="H38" i="14" a="1"/>
  <c r="N115" i="72" l="1"/>
  <c r="O115" i="72" s="1"/>
  <c r="L115" i="72" s="1"/>
  <c r="H38" i="14"/>
  <c r="I38" i="14" s="1"/>
  <c r="F38" i="14" s="1"/>
  <c r="G39" i="14" s="1"/>
  <c r="H39" i="14" a="1"/>
  <c r="M116" i="72" l="1"/>
  <c r="H39" i="14"/>
  <c r="I39" i="14" s="1"/>
  <c r="F39" i="14" s="1"/>
  <c r="G40" i="14" s="1"/>
  <c r="H40" i="14" a="1"/>
  <c r="N116" i="72" a="1"/>
  <c r="N116" i="72" l="1"/>
  <c r="O116" i="72" s="1"/>
  <c r="L116" i="72" s="1"/>
  <c r="H40" i="14"/>
  <c r="I40" i="14" s="1"/>
  <c r="F40" i="14" s="1"/>
  <c r="G41" i="14" s="1"/>
  <c r="H41" i="14" a="1"/>
  <c r="M117" i="72" l="1"/>
  <c r="H41" i="14"/>
  <c r="I41" i="14" s="1"/>
  <c r="F41" i="14" s="1"/>
  <c r="G42" i="14" s="1"/>
  <c r="N117" i="72" a="1"/>
  <c r="H42" i="14" a="1"/>
  <c r="N117" i="72" l="1"/>
  <c r="O117" i="72" s="1"/>
  <c r="L117" i="72" s="1"/>
  <c r="H42" i="14"/>
  <c r="I42" i="14" s="1"/>
  <c r="F42" i="14" s="1"/>
  <c r="G43" i="14" s="1"/>
  <c r="H43" i="14" a="1"/>
  <c r="M118" i="72" l="1"/>
  <c r="H43" i="14"/>
  <c r="I43" i="14" s="1"/>
  <c r="F43" i="14" s="1"/>
  <c r="G44" i="14" s="1"/>
  <c r="N118" i="72" a="1"/>
  <c r="H44" i="14" a="1"/>
  <c r="N118" i="72" l="1"/>
  <c r="O118" i="72" s="1"/>
  <c r="L118" i="72" s="1"/>
  <c r="H44" i="14"/>
  <c r="I44" i="14" s="1"/>
  <c r="F44" i="14" s="1"/>
  <c r="G45" i="14" s="1"/>
  <c r="H45" i="14" a="1"/>
  <c r="M119" i="72" l="1"/>
  <c r="H45" i="14"/>
  <c r="I45" i="14" s="1"/>
  <c r="F45" i="14" s="1"/>
  <c r="G46" i="14" s="1"/>
  <c r="H46" i="14" a="1"/>
  <c r="N119" i="72" a="1"/>
  <c r="N119" i="72" l="1"/>
  <c r="O119" i="72" s="1"/>
  <c r="L119" i="72" s="1"/>
  <c r="H46" i="14"/>
  <c r="I46" i="14" s="1"/>
  <c r="F46" i="14" s="1"/>
  <c r="G47" i="14" s="1"/>
  <c r="H47" i="14" a="1"/>
  <c r="M120" i="72" l="1"/>
  <c r="H47" i="14"/>
  <c r="I47" i="14" s="1"/>
  <c r="F47" i="14" s="1"/>
  <c r="G48" i="14" s="1"/>
  <c r="N120" i="72" a="1"/>
  <c r="H48" i="14" a="1"/>
  <c r="N120" i="72" l="1"/>
  <c r="O120" i="72" s="1"/>
  <c r="L120" i="72" s="1"/>
  <c r="H48" i="14"/>
  <c r="I48" i="14" s="1"/>
  <c r="F48" i="14" s="1"/>
  <c r="M121" i="72" l="1"/>
  <c r="G49" i="14"/>
  <c r="N121" i="72" a="1"/>
  <c r="H49" i="14" a="1"/>
  <c r="N121" i="72" l="1"/>
  <c r="O121" i="72" s="1"/>
  <c r="L121" i="72" s="1"/>
  <c r="H49" i="14"/>
  <c r="I49" i="14" s="1"/>
  <c r="F49" i="14" s="1"/>
  <c r="M122" i="72" l="1"/>
  <c r="G50" i="14"/>
  <c r="H50" i="14" a="1"/>
  <c r="N122" i="72" a="1"/>
  <c r="N122" i="72" l="1"/>
  <c r="O122" i="72" s="1"/>
  <c r="L122" i="72" s="1"/>
  <c r="H50" i="14"/>
  <c r="I50" i="14" s="1"/>
  <c r="F50" i="14" s="1"/>
  <c r="M123" i="72" l="1"/>
  <c r="G51" i="14"/>
  <c r="H51" i="14" a="1"/>
  <c r="N123" i="72" a="1"/>
  <c r="N123" i="72" l="1"/>
  <c r="O123" i="72" s="1"/>
  <c r="L123" i="72" s="1"/>
  <c r="H51" i="14"/>
  <c r="I51" i="14" s="1"/>
  <c r="F51" i="14" s="1"/>
  <c r="G52" i="14" s="1"/>
  <c r="H52" i="14" a="1"/>
  <c r="M124" i="72" l="1"/>
  <c r="H52" i="14"/>
  <c r="I52" i="14" s="1"/>
  <c r="F52" i="14" s="1"/>
  <c r="N124" i="72" a="1"/>
  <c r="N124" i="72" l="1"/>
  <c r="O124" i="72" s="1"/>
  <c r="L124" i="72" s="1"/>
  <c r="G53" i="14"/>
  <c r="H53" i="14" a="1"/>
  <c r="M125" i="72" l="1"/>
  <c r="H53" i="14"/>
  <c r="I53" i="14" s="1"/>
  <c r="F53" i="14" s="1"/>
  <c r="N125" i="72" a="1"/>
  <c r="N125" i="72" l="1"/>
  <c r="O125" i="72" s="1"/>
  <c r="L125" i="72" s="1"/>
  <c r="G54" i="14"/>
  <c r="H54" i="14" a="1"/>
  <c r="M126" i="72" l="1"/>
  <c r="H54" i="14"/>
  <c r="I54" i="14" s="1"/>
  <c r="F54" i="14" s="1"/>
  <c r="N126" i="72" a="1"/>
  <c r="N126" i="72" l="1"/>
  <c r="O126" i="72" s="1"/>
  <c r="L126" i="72" s="1"/>
  <c r="G55" i="14"/>
  <c r="H55" i="14" a="1"/>
  <c r="M127" i="72" l="1"/>
  <c r="H55" i="14"/>
  <c r="I55" i="14" s="1"/>
  <c r="F55" i="14" s="1"/>
  <c r="N127" i="72" a="1"/>
  <c r="N127" i="72" l="1"/>
  <c r="O127" i="72" s="1"/>
  <c r="L127" i="72" s="1"/>
  <c r="G56" i="14"/>
  <c r="H56" i="14" a="1"/>
  <c r="M128" i="72" l="1"/>
  <c r="H56" i="14"/>
  <c r="I56" i="14" s="1"/>
  <c r="F56" i="14" s="1"/>
  <c r="G57" i="14" s="1"/>
  <c r="N128" i="72" a="1"/>
  <c r="H57" i="14" a="1"/>
  <c r="N128" i="72" l="1"/>
  <c r="O128" i="72" s="1"/>
  <c r="L128" i="72" s="1"/>
  <c r="H57" i="14"/>
  <c r="I57" i="14" s="1"/>
  <c r="F57" i="14" s="1"/>
  <c r="G58" i="14" s="1"/>
  <c r="H58" i="14" a="1"/>
  <c r="M129" i="72" l="1"/>
  <c r="H58" i="14"/>
  <c r="I58" i="14" s="1"/>
  <c r="F58" i="14" s="1"/>
  <c r="G59" i="14" s="1"/>
  <c r="H59" i="14" a="1"/>
  <c r="N129" i="72" a="1"/>
  <c r="N129" i="72" l="1"/>
  <c r="O129" i="72" s="1"/>
  <c r="L129" i="72" s="1"/>
  <c r="H59" i="14"/>
  <c r="I59" i="14" s="1"/>
  <c r="F59" i="14" s="1"/>
  <c r="G60" i="14" s="1"/>
  <c r="H60" i="14" a="1"/>
  <c r="M130" i="72" l="1"/>
  <c r="H60" i="14"/>
  <c r="I60" i="14" s="1"/>
  <c r="F60" i="14" s="1"/>
  <c r="N130" i="72" a="1"/>
  <c r="N130" i="72" l="1"/>
  <c r="O130" i="72" s="1"/>
  <c r="L130" i="72" s="1"/>
  <c r="G61" i="14"/>
  <c r="H61" i="14" a="1"/>
  <c r="M131" i="72" l="1"/>
  <c r="H61" i="14"/>
  <c r="I61" i="14" s="1"/>
  <c r="F61" i="14" s="1"/>
  <c r="N131" i="72" a="1"/>
  <c r="N131" i="72" l="1"/>
  <c r="O131" i="72" s="1"/>
  <c r="L131" i="72" s="1"/>
  <c r="G62" i="14"/>
  <c r="H62" i="14" a="1"/>
  <c r="M132" i="72" l="1"/>
  <c r="H62" i="14"/>
  <c r="I62" i="14" s="1"/>
  <c r="F62" i="14" s="1"/>
  <c r="N132" i="72" a="1"/>
  <c r="N132" i="72" l="1"/>
  <c r="O132" i="72" s="1"/>
  <c r="L132" i="72" s="1"/>
  <c r="G63" i="14"/>
  <c r="H63" i="14" a="1"/>
  <c r="M133" i="72" l="1"/>
  <c r="H63" i="14"/>
  <c r="I63" i="14" s="1"/>
  <c r="F63" i="14" s="1"/>
  <c r="N133" i="72" a="1"/>
  <c r="N133" i="72" l="1"/>
  <c r="O133" i="72" s="1"/>
  <c r="L133" i="72" s="1"/>
  <c r="G64" i="14"/>
  <c r="H64" i="14" a="1"/>
  <c r="M134" i="72" l="1"/>
  <c r="H64" i="14"/>
  <c r="I64" i="14" s="1"/>
  <c r="F64" i="14" s="1"/>
  <c r="G65" i="14" s="1"/>
  <c r="N134" i="72" a="1"/>
  <c r="H65" i="14" a="1"/>
  <c r="N134" i="72" l="1"/>
  <c r="O134" i="72" s="1"/>
  <c r="L134" i="72" s="1"/>
  <c r="H65" i="14"/>
  <c r="I65" i="14" s="1"/>
  <c r="F65" i="14" s="1"/>
  <c r="G66" i="14" s="1"/>
  <c r="H66" i="14" a="1"/>
  <c r="M135" i="72" l="1"/>
  <c r="H66" i="14"/>
  <c r="I66" i="14" s="1"/>
  <c r="F66" i="14" s="1"/>
  <c r="G67" i="14" s="1"/>
  <c r="H67" i="14" a="1"/>
  <c r="N135" i="72" a="1"/>
  <c r="N135" i="72" l="1"/>
  <c r="O135" i="72" s="1"/>
  <c r="L135" i="72" s="1"/>
  <c r="H67" i="14"/>
  <c r="I67" i="14" s="1"/>
  <c r="F67" i="14" s="1"/>
  <c r="M136" i="72" l="1"/>
  <c r="G68" i="14"/>
  <c r="N136" i="72" a="1"/>
  <c r="H68" i="14" a="1"/>
  <c r="N136" i="72" l="1"/>
  <c r="O136" i="72" s="1"/>
  <c r="L136" i="72" s="1"/>
  <c r="H68" i="14"/>
  <c r="I68" i="14" s="1"/>
  <c r="F68" i="14" s="1"/>
  <c r="G69" i="14" s="1"/>
  <c r="H69" i="14" a="1"/>
  <c r="M137" i="72" l="1"/>
  <c r="H69" i="14"/>
  <c r="I69" i="14" s="1"/>
  <c r="F69" i="14" s="1"/>
  <c r="N137" i="72" a="1"/>
  <c r="N137" i="72" l="1"/>
  <c r="O137" i="72" s="1"/>
  <c r="L137" i="72" s="1"/>
  <c r="G70" i="14"/>
  <c r="H70" i="14" a="1"/>
  <c r="M138" i="72" l="1"/>
  <c r="H70" i="14"/>
  <c r="I70" i="14" s="1"/>
  <c r="F70" i="14" s="1"/>
  <c r="N138" i="72" a="1"/>
  <c r="N138" i="72" l="1"/>
  <c r="O138" i="72" s="1"/>
  <c r="L138" i="72" s="1"/>
  <c r="G71" i="14"/>
  <c r="H71" i="14" a="1"/>
  <c r="M139" i="72" l="1"/>
  <c r="H71" i="14"/>
  <c r="I71" i="14" s="1"/>
  <c r="F71" i="14" s="1"/>
  <c r="N139" i="72" a="1"/>
  <c r="N139" i="72" l="1"/>
  <c r="O139" i="72" s="1"/>
  <c r="L139" i="72" s="1"/>
  <c r="G72" i="14"/>
  <c r="H72" i="14" a="1"/>
  <c r="M140" i="72" l="1"/>
  <c r="H72" i="14"/>
  <c r="I72" i="14" s="1"/>
  <c r="F72" i="14" s="1"/>
  <c r="N140" i="72" a="1"/>
  <c r="N140" i="72" l="1"/>
  <c r="O140" i="72" s="1"/>
  <c r="L140" i="72" s="1"/>
  <c r="G73" i="14"/>
  <c r="H73" i="14" a="1"/>
  <c r="M141" i="72" l="1"/>
  <c r="H73" i="14"/>
  <c r="I73" i="14" s="1"/>
  <c r="F73" i="14" s="1"/>
  <c r="N141" i="72" a="1"/>
  <c r="N141" i="72" l="1"/>
  <c r="O141" i="72" s="1"/>
  <c r="L141" i="72" s="1"/>
  <c r="G74" i="14"/>
  <c r="H74" i="14" a="1"/>
  <c r="M142" i="72" l="1"/>
  <c r="H74" i="14"/>
  <c r="I74" i="14" s="1"/>
  <c r="F74" i="14" s="1"/>
  <c r="N142" i="72" a="1"/>
  <c r="N142" i="72" l="1"/>
  <c r="O142" i="72" s="1"/>
  <c r="L142" i="72" s="1"/>
  <c r="G75" i="14"/>
  <c r="H75" i="14" a="1"/>
  <c r="M143" i="72" l="1"/>
  <c r="H75" i="14"/>
  <c r="I75" i="14" s="1"/>
  <c r="F75" i="14" s="1"/>
  <c r="N143" i="72" a="1"/>
  <c r="N143" i="72" l="1"/>
  <c r="O143" i="72" s="1"/>
  <c r="L143" i="72" s="1"/>
  <c r="G76" i="14"/>
  <c r="H76" i="14" a="1"/>
  <c r="M144" i="72" l="1"/>
  <c r="H76" i="14"/>
  <c r="I76" i="14" s="1"/>
  <c r="F76" i="14" s="1"/>
  <c r="N144" i="72" a="1"/>
  <c r="N144" i="72" l="1"/>
  <c r="O144" i="72" s="1"/>
  <c r="L144" i="72" s="1"/>
  <c r="G77" i="14"/>
  <c r="H77" i="14" a="1"/>
  <c r="M145" i="72" l="1"/>
  <c r="H77" i="14"/>
  <c r="I77" i="14" s="1"/>
  <c r="F77" i="14" s="1"/>
  <c r="G78" i="14" s="1"/>
  <c r="N145" i="72" a="1"/>
  <c r="H78" i="14" a="1"/>
  <c r="N145" i="72" l="1"/>
  <c r="O145" i="72" s="1"/>
  <c r="L145" i="72" s="1"/>
  <c r="H78" i="14"/>
  <c r="I78" i="14" s="1"/>
  <c r="F78" i="14" s="1"/>
  <c r="M146" i="72" l="1"/>
  <c r="G79" i="14"/>
  <c r="N146" i="72" a="1"/>
  <c r="H79" i="14" a="1"/>
  <c r="N146" i="72" l="1"/>
  <c r="O146" i="72" s="1"/>
  <c r="L146" i="72" s="1"/>
  <c r="H79" i="14"/>
  <c r="I79" i="14" s="1"/>
  <c r="F79" i="14" s="1"/>
  <c r="M147" i="72" l="1"/>
  <c r="G80" i="14"/>
  <c r="N147" i="72" a="1"/>
  <c r="H80" i="14" a="1"/>
  <c r="N147" i="72" l="1"/>
  <c r="O147" i="72" s="1"/>
  <c r="L147" i="72" s="1"/>
  <c r="H80" i="14"/>
  <c r="I80" i="14" s="1"/>
  <c r="F80" i="14" s="1"/>
  <c r="G81" i="14" s="1"/>
  <c r="H81" i="14" a="1"/>
  <c r="M148" i="72" l="1"/>
  <c r="H81" i="14"/>
  <c r="I81" i="14" s="1"/>
  <c r="F81" i="14" s="1"/>
  <c r="G82" i="14" s="1"/>
  <c r="N148" i="72" a="1"/>
  <c r="H82" i="14" a="1"/>
  <c r="N148" i="72" l="1"/>
  <c r="O148" i="72" s="1"/>
  <c r="L148" i="72" s="1"/>
  <c r="H82" i="14"/>
  <c r="I82" i="14" s="1"/>
  <c r="F82" i="14" s="1"/>
  <c r="G83" i="14" s="1"/>
  <c r="H83" i="14" a="1"/>
  <c r="M149" i="72" l="1"/>
  <c r="H83" i="14"/>
  <c r="I83" i="14" s="1"/>
  <c r="F83" i="14" s="1"/>
  <c r="N149" i="72" a="1"/>
  <c r="N149" i="72" l="1"/>
  <c r="O149" i="72" s="1"/>
  <c r="L149" i="72" s="1"/>
  <c r="G84" i="14"/>
  <c r="H84" i="14" a="1"/>
  <c r="M150" i="72" l="1"/>
  <c r="H84" i="14"/>
  <c r="I84" i="14" s="1"/>
  <c r="F84" i="14" s="1"/>
  <c r="N150" i="72" a="1"/>
  <c r="N150" i="72" l="1"/>
  <c r="O150" i="72" s="1"/>
  <c r="L150" i="72" s="1"/>
  <c r="G85" i="14"/>
  <c r="H85" i="14" a="1"/>
  <c r="M151" i="72" l="1"/>
  <c r="H85" i="14"/>
  <c r="I85" i="14" s="1"/>
  <c r="F85" i="14" s="1"/>
  <c r="G86" i="14" s="1"/>
  <c r="N151" i="72" a="1"/>
  <c r="H86" i="14" a="1"/>
  <c r="N151" i="72" l="1"/>
  <c r="O151" i="72" s="1"/>
  <c r="L151" i="72" s="1"/>
  <c r="H86" i="14"/>
  <c r="I86" i="14" s="1"/>
  <c r="F86" i="14" s="1"/>
  <c r="G87" i="14" s="1"/>
  <c r="H87" i="14" a="1"/>
  <c r="M152" i="72" l="1"/>
  <c r="H87" i="14"/>
  <c r="I87" i="14" s="1"/>
  <c r="F87" i="14" s="1"/>
  <c r="N152" i="72" a="1"/>
  <c r="N152" i="72" l="1"/>
  <c r="O152" i="72" s="1"/>
  <c r="L152" i="72" s="1"/>
  <c r="G88" i="14"/>
  <c r="H88" i="14" a="1"/>
  <c r="M153" i="72" l="1"/>
  <c r="H88" i="14"/>
  <c r="I88" i="14" s="1"/>
  <c r="F88" i="14" s="1"/>
  <c r="G89" i="14" s="1"/>
  <c r="H89" i="14" a="1"/>
  <c r="N153" i="72" a="1"/>
  <c r="N153" i="72" l="1"/>
  <c r="O153" i="72" s="1"/>
  <c r="L153" i="72" s="1"/>
  <c r="H89" i="14"/>
  <c r="I89" i="14" s="1"/>
  <c r="F89" i="14" s="1"/>
  <c r="M154" i="72" l="1"/>
  <c r="G90" i="14"/>
  <c r="H90" i="14" a="1"/>
  <c r="N154" i="72" a="1"/>
  <c r="N154" i="72" l="1"/>
  <c r="O154" i="72" s="1"/>
  <c r="L154" i="72" s="1"/>
  <c r="H90" i="14"/>
  <c r="I90" i="14" s="1"/>
  <c r="F90" i="14" s="1"/>
  <c r="G91" i="14" s="1"/>
  <c r="H91" i="14" a="1"/>
  <c r="M155" i="72" l="1"/>
  <c r="H91" i="14"/>
  <c r="I91" i="14" s="1"/>
  <c r="F91" i="14" s="1"/>
  <c r="N155" i="72" a="1"/>
  <c r="N155" i="72" l="1"/>
  <c r="O155" i="72" s="1"/>
  <c r="L155" i="72" s="1"/>
  <c r="G92" i="14"/>
  <c r="H92" i="14" a="1"/>
  <c r="M156" i="72" l="1"/>
  <c r="H92" i="14"/>
  <c r="I92" i="14" s="1"/>
  <c r="F92" i="14" s="1"/>
  <c r="G93" i="14" s="1"/>
  <c r="N156" i="72" a="1"/>
  <c r="H93" i="14" a="1"/>
  <c r="N156" i="72" l="1"/>
  <c r="O156" i="72" s="1"/>
  <c r="L156" i="72" s="1"/>
  <c r="H93" i="14"/>
  <c r="I93" i="14" s="1"/>
  <c r="F93" i="14" s="1"/>
  <c r="G94" i="14" s="1"/>
  <c r="H94" i="14" a="1"/>
  <c r="M157" i="72" l="1"/>
  <c r="H94" i="14"/>
  <c r="I94" i="14" s="1"/>
  <c r="F94" i="14" s="1"/>
  <c r="N157" i="72" a="1"/>
  <c r="N157" i="72" l="1"/>
  <c r="O157" i="72" s="1"/>
  <c r="L157" i="72" s="1"/>
  <c r="G95" i="14"/>
  <c r="H95" i="14" a="1"/>
  <c r="M158" i="72" l="1"/>
  <c r="H95" i="14"/>
  <c r="I95" i="14" s="1"/>
  <c r="F95" i="14" s="1"/>
  <c r="N158" i="72" a="1"/>
  <c r="N158" i="72" l="1"/>
  <c r="O158" i="72" s="1"/>
  <c r="L158" i="72" s="1"/>
  <c r="G96" i="14"/>
  <c r="H96" i="14" a="1"/>
  <c r="M159" i="72" l="1"/>
  <c r="H96" i="14"/>
  <c r="I96" i="14" s="1"/>
  <c r="F96" i="14" s="1"/>
  <c r="N159" i="72" a="1"/>
  <c r="N159" i="72" l="1"/>
  <c r="O159" i="72" s="1"/>
  <c r="L159" i="72" s="1"/>
  <c r="G97" i="14"/>
  <c r="H97" i="14" a="1"/>
  <c r="M160" i="72" l="1"/>
  <c r="H97" i="14"/>
  <c r="I97" i="14" s="1"/>
  <c r="F97" i="14" s="1"/>
  <c r="N160" i="72" a="1"/>
  <c r="N160" i="72" l="1"/>
  <c r="O160" i="72" s="1"/>
  <c r="L160" i="72" s="1"/>
  <c r="G98" i="14"/>
  <c r="H98" i="14" a="1"/>
  <c r="M161" i="72" l="1"/>
  <c r="H98" i="14"/>
  <c r="I98" i="14" s="1"/>
  <c r="F98" i="14" s="1"/>
  <c r="N161" i="72" a="1"/>
  <c r="N161" i="72" l="1"/>
  <c r="O161" i="72" s="1"/>
  <c r="L161" i="72" s="1"/>
  <c r="G99" i="14"/>
  <c r="H99" i="14" a="1"/>
  <c r="M162" i="72" l="1"/>
  <c r="H99" i="14"/>
  <c r="I99" i="14" s="1"/>
  <c r="F99" i="14" s="1"/>
  <c r="G100" i="14" s="1"/>
  <c r="N162" i="72" a="1"/>
  <c r="H100" i="14" a="1"/>
  <c r="N162" i="72" l="1"/>
  <c r="O162" i="72" s="1"/>
  <c r="L162" i="72" s="1"/>
  <c r="H100" i="14"/>
  <c r="I100" i="14" s="1"/>
  <c r="F100" i="14" s="1"/>
  <c r="M163" i="72" l="1"/>
  <c r="G101" i="14"/>
  <c r="N163" i="72" a="1"/>
  <c r="H101" i="14" a="1"/>
  <c r="N163" i="72" l="1"/>
  <c r="O163" i="72" s="1"/>
  <c r="L163" i="72" s="1"/>
  <c r="H101" i="14"/>
  <c r="I101" i="14" s="1"/>
  <c r="F101" i="14" s="1"/>
  <c r="M164" i="72" l="1"/>
  <c r="G102" i="14"/>
  <c r="N164" i="72" a="1"/>
  <c r="H102" i="14" a="1"/>
  <c r="N164" i="72" l="1"/>
  <c r="O164" i="72" s="1"/>
  <c r="L164" i="72" s="1"/>
  <c r="H102" i="14"/>
  <c r="I102" i="14" s="1"/>
  <c r="F102" i="14" s="1"/>
  <c r="M165" i="72" l="1"/>
  <c r="G103" i="14"/>
  <c r="H103" i="14" a="1"/>
  <c r="N165" i="72" a="1"/>
  <c r="N165" i="72" l="1"/>
  <c r="O165" i="72" s="1"/>
  <c r="L165" i="72" s="1"/>
  <c r="H103" i="14"/>
  <c r="I103" i="14" s="1"/>
  <c r="F103" i="14" s="1"/>
  <c r="M166" i="72" l="1"/>
  <c r="G104" i="14"/>
  <c r="N166" i="72" a="1"/>
  <c r="H104" i="14" a="1"/>
  <c r="N166" i="72" l="1"/>
  <c r="O166" i="72" s="1"/>
  <c r="L166" i="72" s="1"/>
  <c r="H104" i="14"/>
  <c r="I104" i="14" s="1"/>
  <c r="F104" i="14" s="1"/>
  <c r="G105" i="14" s="1"/>
  <c r="H105" i="14" a="1"/>
  <c r="M167" i="72" l="1"/>
  <c r="H105" i="14"/>
  <c r="I105" i="14" s="1"/>
  <c r="F105" i="14" s="1"/>
  <c r="N167" i="72" a="1"/>
  <c r="N167" i="72" l="1"/>
  <c r="O167" i="72" s="1"/>
  <c r="L167" i="72" s="1"/>
  <c r="G106" i="14"/>
  <c r="H106" i="14" a="1"/>
  <c r="M168" i="72" l="1"/>
  <c r="H106" i="14"/>
  <c r="I106" i="14" s="1"/>
  <c r="F106" i="14" s="1"/>
  <c r="N168" i="72" a="1"/>
  <c r="N168" i="72" l="1"/>
  <c r="O168" i="72" s="1"/>
  <c r="L168" i="72" s="1"/>
  <c r="G107" i="14"/>
  <c r="H107" i="14" a="1"/>
  <c r="M169" i="72" l="1"/>
  <c r="H107" i="14"/>
  <c r="I107" i="14" s="1"/>
  <c r="F107" i="14" s="1"/>
  <c r="N169" i="72" a="1"/>
  <c r="N169" i="72" l="1"/>
  <c r="O169" i="72" s="1"/>
  <c r="L169" i="72" s="1"/>
  <c r="G108" i="14"/>
  <c r="H108" i="14" a="1"/>
  <c r="M170" i="72" l="1"/>
  <c r="H108" i="14"/>
  <c r="I108" i="14" s="1"/>
  <c r="F108" i="14" s="1"/>
  <c r="G109" i="14" s="1"/>
  <c r="N170" i="72" a="1"/>
  <c r="H109" i="14" a="1"/>
  <c r="N170" i="72" l="1"/>
  <c r="O170" i="72" s="1"/>
  <c r="L170" i="72" s="1"/>
  <c r="H109" i="14"/>
  <c r="I109" i="14" s="1"/>
  <c r="F109" i="14" s="1"/>
  <c r="M171" i="72" l="1"/>
  <c r="G110" i="14"/>
  <c r="N171" i="72" a="1"/>
  <c r="H110" i="14" a="1"/>
  <c r="N171" i="72" l="1"/>
  <c r="O171" i="72" s="1"/>
  <c r="L171" i="72" s="1"/>
  <c r="H110" i="14"/>
  <c r="I110" i="14" s="1"/>
  <c r="F110" i="14" s="1"/>
  <c r="G111" i="14" s="1"/>
  <c r="H111" i="14" a="1"/>
  <c r="M172" i="72" l="1"/>
  <c r="H111" i="14"/>
  <c r="I111" i="14" s="1"/>
  <c r="F111" i="14" s="1"/>
  <c r="G112" i="14" s="1"/>
  <c r="N172" i="72" a="1"/>
  <c r="H112" i="14" a="1"/>
  <c r="N172" i="72" l="1"/>
  <c r="O172" i="72" s="1"/>
  <c r="L172" i="72" s="1"/>
  <c r="H112" i="14"/>
  <c r="I112" i="14" s="1"/>
  <c r="F112" i="14" s="1"/>
  <c r="G113" i="14" s="1"/>
  <c r="H113" i="14" a="1"/>
  <c r="M173" i="72" l="1"/>
  <c r="H113" i="14"/>
  <c r="I113" i="14" s="1"/>
  <c r="F113" i="14" s="1"/>
  <c r="G114" i="14" s="1"/>
  <c r="N173" i="72" a="1"/>
  <c r="H114" i="14" a="1"/>
  <c r="N173" i="72" l="1"/>
  <c r="O173" i="72" s="1"/>
  <c r="L173" i="72" s="1"/>
  <c r="H114" i="14"/>
  <c r="I114" i="14" s="1"/>
  <c r="F114" i="14" s="1"/>
  <c r="M174" i="72" l="1"/>
  <c r="G115" i="14"/>
  <c r="N174" i="72" a="1"/>
  <c r="H115" i="14" a="1"/>
  <c r="N174" i="72" l="1"/>
  <c r="O174" i="72" s="1"/>
  <c r="L174" i="72" s="1"/>
  <c r="H115" i="14"/>
  <c r="I115" i="14" s="1"/>
  <c r="F115" i="14" s="1"/>
  <c r="M175" i="72" l="1"/>
  <c r="G116" i="14"/>
  <c r="H116" i="14" a="1"/>
  <c r="N175" i="72" a="1"/>
  <c r="N175" i="72" l="1"/>
  <c r="O175" i="72" s="1"/>
  <c r="L175" i="72" s="1"/>
  <c r="H116" i="14"/>
  <c r="I116" i="14" s="1"/>
  <c r="F116" i="14" s="1"/>
  <c r="G117" i="14" s="1"/>
  <c r="H117" i="14" a="1"/>
  <c r="M176" i="72" l="1"/>
  <c r="H117" i="14"/>
  <c r="I117" i="14" s="1"/>
  <c r="F117" i="14" s="1"/>
  <c r="N176" i="72" a="1"/>
  <c r="N176" i="72" l="1"/>
  <c r="O176" i="72" s="1"/>
  <c r="L176" i="72" s="1"/>
  <c r="G118" i="14"/>
  <c r="H118" i="14" a="1"/>
  <c r="M177" i="72" l="1"/>
  <c r="H118" i="14"/>
  <c r="I118" i="14" s="1"/>
  <c r="F118" i="14" s="1"/>
  <c r="N177" i="72" a="1"/>
  <c r="N177" i="72" l="1"/>
  <c r="O177" i="72" s="1"/>
  <c r="L177" i="72" s="1"/>
  <c r="G119" i="14"/>
  <c r="H119" i="14" a="1"/>
  <c r="M178" i="72" l="1"/>
  <c r="H119" i="14"/>
  <c r="I119" i="14" s="1"/>
  <c r="F119" i="14" s="1"/>
  <c r="N178" i="72" a="1"/>
  <c r="N178" i="72" l="1"/>
  <c r="O178" i="72" s="1"/>
  <c r="L178" i="72" s="1"/>
  <c r="G120" i="14"/>
  <c r="H120" i="14" a="1"/>
  <c r="M179" i="72" l="1"/>
  <c r="H120" i="14"/>
  <c r="I120" i="14" s="1"/>
  <c r="F120" i="14" s="1"/>
  <c r="N179" i="72" a="1"/>
  <c r="N179" i="72" l="1"/>
  <c r="O179" i="72" s="1"/>
  <c r="L179" i="72" s="1"/>
  <c r="G121" i="14"/>
  <c r="H121" i="14" a="1"/>
  <c r="M180" i="72" l="1"/>
  <c r="H121" i="14"/>
  <c r="I121" i="14" s="1"/>
  <c r="F121" i="14" s="1"/>
  <c r="N180" i="72" a="1"/>
  <c r="N180" i="72" l="1"/>
  <c r="O180" i="72" s="1"/>
  <c r="L180" i="72" s="1"/>
  <c r="G122" i="14"/>
  <c r="H122" i="14" a="1"/>
  <c r="M181" i="72" l="1"/>
  <c r="H122" i="14"/>
  <c r="I122" i="14" s="1"/>
  <c r="F122" i="14" s="1"/>
  <c r="G123" i="14" s="1"/>
  <c r="N181" i="72" a="1"/>
  <c r="H123" i="14" a="1"/>
  <c r="N181" i="72" l="1"/>
  <c r="O181" i="72" s="1"/>
  <c r="L181" i="72" s="1"/>
  <c r="H123" i="14"/>
  <c r="I123" i="14" s="1"/>
  <c r="F123" i="14" s="1"/>
  <c r="G124" i="14" s="1"/>
  <c r="H124" i="14" a="1"/>
  <c r="M182" i="72" l="1"/>
  <c r="H124" i="14"/>
  <c r="I124" i="14" s="1"/>
  <c r="F124" i="14" s="1"/>
  <c r="G125" i="14" s="1"/>
  <c r="H125" i="14" a="1"/>
  <c r="N182" i="72" a="1"/>
  <c r="N182" i="72" l="1"/>
  <c r="O182" i="72" s="1"/>
  <c r="L182" i="72" s="1"/>
  <c r="H125" i="14"/>
  <c r="I125" i="14" s="1"/>
  <c r="F125" i="14" s="1"/>
  <c r="G126" i="14" s="1"/>
  <c r="H126" i="14" a="1"/>
  <c r="H126" i="14" l="1"/>
  <c r="M183" i="72"/>
  <c r="I126" i="14"/>
  <c r="F126" i="14" s="1"/>
  <c r="N183" i="72" a="1"/>
  <c r="G127" i="14" l="1"/>
  <c r="N183" i="72"/>
  <c r="O183" i="72" s="1"/>
  <c r="L183" i="72" s="1"/>
  <c r="H127" i="14" a="1"/>
  <c r="H127" i="14" l="1"/>
  <c r="M184" i="72"/>
  <c r="N184" i="72" a="1"/>
  <c r="I127" i="14" l="1"/>
  <c r="F127" i="14" s="1"/>
  <c r="G128" i="14" s="1"/>
  <c r="N184" i="72"/>
  <c r="O184" i="72" s="1"/>
  <c r="L184" i="72" s="1"/>
  <c r="H128" i="14" a="1"/>
  <c r="H128" i="14" l="1"/>
  <c r="I128" i="14" s="1"/>
  <c r="F128" i="14" s="1"/>
  <c r="G129" i="14" s="1"/>
  <c r="M185" i="72"/>
  <c r="N185" i="72" a="1"/>
  <c r="H129" i="14" a="1"/>
  <c r="H129" i="14" l="1"/>
  <c r="I129" i="14" s="1"/>
  <c r="F129" i="14" s="1"/>
  <c r="G130" i="14" s="1"/>
  <c r="N185" i="72"/>
  <c r="O185" i="72" s="1"/>
  <c r="L185" i="72" s="1"/>
  <c r="H130" i="14" a="1"/>
  <c r="H130" i="14" l="1"/>
  <c r="I130" i="14" s="1"/>
  <c r="F130" i="14" s="1"/>
  <c r="G131" i="14" s="1"/>
  <c r="M186" i="72"/>
  <c r="N186" i="72" a="1"/>
  <c r="H131" i="14" a="1"/>
  <c r="N186" i="72" l="1"/>
  <c r="O186" i="72" s="1"/>
  <c r="L186" i="72" s="1"/>
  <c r="H131" i="14"/>
  <c r="I131" i="14" s="1"/>
  <c r="F131" i="14" s="1"/>
  <c r="G132" i="14" s="1"/>
  <c r="H132" i="14" a="1"/>
  <c r="M187" i="72" l="1"/>
  <c r="H132" i="14"/>
  <c r="I132" i="14" s="1"/>
  <c r="F132" i="14" s="1"/>
  <c r="G133" i="14" s="1"/>
  <c r="N187" i="72" a="1"/>
  <c r="H133" i="14" a="1"/>
  <c r="N187" i="72" l="1"/>
  <c r="O187" i="72" s="1"/>
  <c r="L187" i="72" s="1"/>
  <c r="H133" i="14"/>
  <c r="I133" i="14" s="1"/>
  <c r="F133" i="14" s="1"/>
  <c r="M188" i="72" l="1"/>
  <c r="G134" i="14"/>
  <c r="N188" i="72" a="1"/>
  <c r="H134" i="14" a="1"/>
  <c r="N188" i="72" l="1"/>
  <c r="O188" i="72" s="1"/>
  <c r="L188" i="72" s="1"/>
  <c r="H134" i="14"/>
  <c r="I134" i="14" s="1"/>
  <c r="F134" i="14" s="1"/>
  <c r="G135" i="14" s="1"/>
  <c r="H135" i="14" a="1"/>
  <c r="M189" i="72" l="1"/>
  <c r="H135" i="14"/>
  <c r="I135" i="14" s="1"/>
  <c r="F135" i="14" s="1"/>
  <c r="G136" i="14" s="1"/>
  <c r="N189" i="72" a="1"/>
  <c r="H136" i="14" a="1"/>
  <c r="N189" i="72" l="1"/>
  <c r="O189" i="72" s="1"/>
  <c r="L189" i="72" s="1"/>
  <c r="H136" i="14"/>
  <c r="I136" i="14" s="1"/>
  <c r="F136" i="14" s="1"/>
  <c r="G137" i="14" s="1"/>
  <c r="H137" i="14" a="1"/>
  <c r="M190" i="72" l="1"/>
  <c r="H137" i="14"/>
  <c r="I137" i="14" s="1"/>
  <c r="F137" i="14" s="1"/>
  <c r="G138" i="14" s="1"/>
  <c r="N190" i="72" a="1"/>
  <c r="H138" i="14" a="1"/>
  <c r="N190" i="72" l="1"/>
  <c r="O190" i="72" s="1"/>
  <c r="L190" i="72" s="1"/>
  <c r="H138" i="14"/>
  <c r="I138" i="14" s="1"/>
  <c r="F138" i="14" s="1"/>
  <c r="G139" i="14" s="1"/>
  <c r="H139" i="14" a="1"/>
  <c r="M191" i="72" l="1"/>
  <c r="H139" i="14"/>
  <c r="I139" i="14" s="1"/>
  <c r="F139" i="14" s="1"/>
  <c r="G140" i="14" s="1"/>
  <c r="N191" i="72" a="1"/>
  <c r="H140" i="14" a="1"/>
  <c r="N191" i="72" l="1"/>
  <c r="O191" i="72" s="1"/>
  <c r="L191" i="72" s="1"/>
  <c r="H140" i="14"/>
  <c r="I140" i="14" s="1"/>
  <c r="F140" i="14" s="1"/>
  <c r="M192" i="72" l="1"/>
  <c r="G141" i="14"/>
  <c r="N192" i="72" a="1"/>
  <c r="H141" i="14" a="1"/>
  <c r="N192" i="72" l="1"/>
  <c r="O192" i="72" s="1"/>
  <c r="L192" i="72" s="1"/>
  <c r="H141" i="14"/>
  <c r="I141" i="14" s="1"/>
  <c r="F141" i="14" s="1"/>
  <c r="M193" i="72" l="1"/>
  <c r="G142" i="14"/>
  <c r="N193" i="72" a="1"/>
  <c r="H142" i="14" a="1"/>
  <c r="N193" i="72" l="1"/>
  <c r="O193" i="72" s="1"/>
  <c r="L193" i="72" s="1"/>
  <c r="H142" i="14"/>
  <c r="I142" i="14" s="1"/>
  <c r="F142" i="14" s="1"/>
  <c r="M194" i="72" l="1"/>
  <c r="G143" i="14"/>
  <c r="N194" i="72" a="1"/>
  <c r="H143" i="14" a="1"/>
  <c r="N194" i="72" l="1"/>
  <c r="O194" i="72" s="1"/>
  <c r="L194" i="72" s="1"/>
  <c r="H143" i="14"/>
  <c r="I143" i="14" s="1"/>
  <c r="F143" i="14" s="1"/>
  <c r="M195" i="72" l="1"/>
  <c r="G144" i="14"/>
  <c r="N195" i="72" a="1"/>
  <c r="H144" i="14" a="1"/>
  <c r="N195" i="72" l="1"/>
  <c r="O195" i="72" s="1"/>
  <c r="L195" i="72" s="1"/>
  <c r="H144" i="14"/>
  <c r="I144" i="14" s="1"/>
  <c r="F144" i="14" s="1"/>
  <c r="M196" i="72" l="1"/>
  <c r="G145" i="14"/>
  <c r="N196" i="72" a="1"/>
  <c r="H145" i="14" a="1"/>
  <c r="N196" i="72" l="1"/>
  <c r="O196" i="72" s="1"/>
  <c r="L196" i="72" s="1"/>
  <c r="H145" i="14"/>
  <c r="I145" i="14" s="1"/>
  <c r="F145" i="14" s="1"/>
  <c r="M197" i="72" l="1"/>
  <c r="G146" i="14"/>
  <c r="N197" i="72" a="1"/>
  <c r="H146" i="14" a="1"/>
  <c r="N197" i="72" l="1"/>
  <c r="O197" i="72" s="1"/>
  <c r="L197" i="72" s="1"/>
  <c r="H146" i="14"/>
  <c r="I146" i="14" s="1"/>
  <c r="F146" i="14" s="1"/>
  <c r="M198" i="72" l="1"/>
  <c r="G147" i="14"/>
  <c r="H147" i="14" a="1"/>
  <c r="N198" i="72" a="1"/>
  <c r="N198" i="72" l="1"/>
  <c r="O198" i="72" s="1"/>
  <c r="L198" i="72" s="1"/>
  <c r="H147" i="14"/>
  <c r="I147" i="14" s="1"/>
  <c r="F147" i="14" s="1"/>
  <c r="M199" i="72" l="1"/>
  <c r="G148" i="14"/>
  <c r="H148" i="14" a="1"/>
  <c r="N199" i="72" a="1"/>
  <c r="N199" i="72" l="1"/>
  <c r="O199" i="72" s="1"/>
  <c r="L199" i="72" s="1"/>
  <c r="H148" i="14"/>
  <c r="I148" i="14" s="1"/>
  <c r="F148" i="14" s="1"/>
  <c r="M200" i="72" l="1"/>
  <c r="G149" i="14"/>
  <c r="N200" i="72" a="1"/>
  <c r="H149" i="14" a="1"/>
  <c r="N200" i="72" l="1"/>
  <c r="O200" i="72" s="1"/>
  <c r="L200" i="72" s="1"/>
  <c r="H149" i="14"/>
  <c r="I149" i="14" s="1"/>
  <c r="F149" i="14" s="1"/>
  <c r="G150" i="14" s="1"/>
  <c r="H150" i="14" a="1"/>
  <c r="M201" i="72" l="1"/>
  <c r="H150" i="14"/>
  <c r="I150" i="14" s="1"/>
  <c r="F150" i="14" s="1"/>
  <c r="N201" i="72" a="1"/>
  <c r="N201" i="72" l="1"/>
  <c r="O201" i="72" s="1"/>
  <c r="L201" i="72" s="1"/>
  <c r="G151" i="14"/>
  <c r="H151" i="14" a="1"/>
  <c r="M202" i="72" l="1"/>
  <c r="H151" i="14"/>
  <c r="I151" i="14" s="1"/>
  <c r="F151" i="14" s="1"/>
  <c r="N202" i="72" a="1"/>
  <c r="N202" i="72" l="1"/>
  <c r="O202" i="72" s="1"/>
  <c r="L202" i="72" s="1"/>
  <c r="G152" i="14"/>
  <c r="H152" i="14" a="1"/>
  <c r="M203" i="72" l="1"/>
  <c r="H152" i="14"/>
  <c r="I152" i="14" s="1"/>
  <c r="F152" i="14" s="1"/>
  <c r="N203" i="72" a="1"/>
  <c r="N203" i="72" l="1"/>
  <c r="O203" i="72" s="1"/>
  <c r="L203" i="72" s="1"/>
  <c r="G153" i="14"/>
  <c r="H153" i="14" a="1"/>
  <c r="M204" i="72" l="1"/>
  <c r="H153" i="14"/>
  <c r="I153" i="14" s="1"/>
  <c r="F153" i="14" s="1"/>
  <c r="N204" i="72" a="1"/>
  <c r="N204" i="72" l="1"/>
  <c r="O204" i="72" s="1"/>
  <c r="L204" i="72" s="1"/>
  <c r="G154" i="14"/>
  <c r="H154" i="14" a="1"/>
  <c r="M205" i="72" l="1"/>
  <c r="H154" i="14"/>
  <c r="I154" i="14" s="1"/>
  <c r="F154" i="14" s="1"/>
  <c r="G155" i="14" s="1"/>
  <c r="N205" i="72" a="1"/>
  <c r="H155" i="14" a="1"/>
  <c r="N205" i="72" l="1"/>
  <c r="O205" i="72" s="1"/>
  <c r="L205" i="72" s="1"/>
  <c r="H155" i="14"/>
  <c r="I155" i="14" s="1"/>
  <c r="F155" i="14" s="1"/>
  <c r="M206" i="72" l="1"/>
  <c r="G156" i="14"/>
  <c r="N206" i="72" a="1"/>
  <c r="H156" i="14" a="1"/>
  <c r="N206" i="72" l="1"/>
  <c r="O206" i="72" s="1"/>
  <c r="L206" i="72" s="1"/>
  <c r="H156" i="14"/>
  <c r="I156" i="14" s="1"/>
  <c r="F156" i="14" s="1"/>
  <c r="M207" i="72" l="1"/>
  <c r="G157" i="14"/>
  <c r="N207" i="72" a="1"/>
  <c r="H157" i="14" a="1"/>
  <c r="N207" i="72" l="1"/>
  <c r="O207" i="72" s="1"/>
  <c r="L207" i="72" s="1"/>
  <c r="H157" i="14"/>
  <c r="I157" i="14" s="1"/>
  <c r="F157" i="14" s="1"/>
  <c r="M208" i="72" l="1"/>
  <c r="G158" i="14"/>
  <c r="N208" i="72" a="1"/>
  <c r="H158" i="14" a="1"/>
  <c r="N208" i="72" l="1"/>
  <c r="O208" i="72" s="1"/>
  <c r="L208" i="72" s="1"/>
  <c r="H158" i="14"/>
  <c r="I158" i="14" s="1"/>
  <c r="F158" i="14" s="1"/>
  <c r="G159" i="14" s="1"/>
  <c r="H159" i="14" a="1"/>
  <c r="M209" i="72" l="1"/>
  <c r="H159" i="14"/>
  <c r="I159" i="14" s="1"/>
  <c r="F159" i="14" s="1"/>
  <c r="G160" i="14" s="1"/>
  <c r="N209" i="72" a="1"/>
  <c r="H160" i="14" a="1"/>
  <c r="N209" i="72" l="1"/>
  <c r="O209" i="72" s="1"/>
  <c r="L209" i="72" s="1"/>
  <c r="H160" i="14"/>
  <c r="I160" i="14" s="1"/>
  <c r="F160" i="14" s="1"/>
  <c r="M210" i="72" l="1"/>
  <c r="G161" i="14"/>
  <c r="O17" i="14"/>
  <c r="H161" i="14" a="1"/>
  <c r="N210" i="72" a="1"/>
  <c r="N210" i="72" l="1"/>
  <c r="O210" i="72" s="1"/>
  <c r="L210" i="72" s="1"/>
  <c r="H161" i="14"/>
  <c r="I161" i="14" s="1"/>
  <c r="F161" i="14" s="1"/>
  <c r="G162" i="14" s="1"/>
  <c r="L17" i="14"/>
  <c r="M18" i="14" s="1"/>
  <c r="N18" i="14" a="1"/>
  <c r="H162" i="14" a="1"/>
  <c r="M211" i="72" l="1"/>
  <c r="H162" i="14"/>
  <c r="I162" i="14" s="1"/>
  <c r="F162" i="14" s="1"/>
  <c r="G163" i="14" s="1"/>
  <c r="N18" i="14"/>
  <c r="O18" i="14" s="1"/>
  <c r="N211" i="72" a="1"/>
  <c r="H163" i="14" a="1"/>
  <c r="N211" i="72" l="1"/>
  <c r="O211" i="72" s="1"/>
  <c r="L211" i="72" s="1"/>
  <c r="H163" i="14"/>
  <c r="I163" i="14" s="1"/>
  <c r="F163" i="14" s="1"/>
  <c r="L18" i="14"/>
  <c r="M19" i="14" s="1"/>
  <c r="N19" i="14" a="1"/>
  <c r="M212" i="72" l="1"/>
  <c r="G164" i="14"/>
  <c r="N19" i="14"/>
  <c r="O19" i="14" s="1"/>
  <c r="H164" i="14" a="1"/>
  <c r="N212" i="72" a="1"/>
  <c r="N212" i="72" l="1"/>
  <c r="O212" i="72" s="1"/>
  <c r="L212" i="72" s="1"/>
  <c r="H164" i="14"/>
  <c r="I164" i="14" s="1"/>
  <c r="F164" i="14" s="1"/>
  <c r="G165" i="14" s="1"/>
  <c r="L19" i="14"/>
  <c r="M20" i="14" s="1"/>
  <c r="N20" i="14" a="1"/>
  <c r="H165" i="14" a="1"/>
  <c r="M213" i="72" l="1"/>
  <c r="H165" i="14"/>
  <c r="I165" i="14" s="1"/>
  <c r="F165" i="14" s="1"/>
  <c r="G166" i="14" s="1"/>
  <c r="N20" i="14"/>
  <c r="O20" i="14" s="1"/>
  <c r="N213" i="72" a="1"/>
  <c r="H166" i="14" a="1"/>
  <c r="N213" i="72" l="1"/>
  <c r="O213" i="72" s="1"/>
  <c r="L213" i="72" s="1"/>
  <c r="H166" i="14"/>
  <c r="I166" i="14" s="1"/>
  <c r="F166" i="14" s="1"/>
  <c r="G167" i="14" s="1"/>
  <c r="L20" i="14"/>
  <c r="M21" i="14" s="1"/>
  <c r="H167" i="14" a="1"/>
  <c r="N21" i="14" a="1"/>
  <c r="M214" i="72" l="1"/>
  <c r="H167" i="14"/>
  <c r="I167" i="14" s="1"/>
  <c r="F167" i="14" s="1"/>
  <c r="G168" i="14" s="1"/>
  <c r="N21" i="14"/>
  <c r="O21" i="14" s="1"/>
  <c r="N214" i="72" a="1"/>
  <c r="H168" i="14" a="1"/>
  <c r="N214" i="72" l="1"/>
  <c r="O214" i="72" s="1"/>
  <c r="L214" i="72" s="1"/>
  <c r="H168" i="14"/>
  <c r="I168" i="14" s="1"/>
  <c r="F168" i="14" s="1"/>
  <c r="L21" i="14"/>
  <c r="M22" i="14" s="1"/>
  <c r="N22" i="14" a="1"/>
  <c r="M215" i="72" l="1"/>
  <c r="G169" i="14"/>
  <c r="N22" i="14"/>
  <c r="O22" i="14" s="1"/>
  <c r="N215" i="72" a="1"/>
  <c r="H169" i="14" a="1"/>
  <c r="N215" i="72" l="1"/>
  <c r="O215" i="72" s="1"/>
  <c r="L215" i="72" s="1"/>
  <c r="H169" i="14"/>
  <c r="I169" i="14" s="1"/>
  <c r="F169" i="14" s="1"/>
  <c r="G170" i="14" s="1"/>
  <c r="L22" i="14"/>
  <c r="M23" i="14" s="1"/>
  <c r="N23" i="14" a="1"/>
  <c r="H170" i="14" a="1"/>
  <c r="M216" i="72" l="1"/>
  <c r="H170" i="14"/>
  <c r="I170" i="14" s="1"/>
  <c r="F170" i="14" s="1"/>
  <c r="G171" i="14" s="1"/>
  <c r="N23" i="14"/>
  <c r="O23" i="14" s="1"/>
  <c r="N216" i="72" a="1"/>
  <c r="H171" i="14" a="1"/>
  <c r="N216" i="72" l="1"/>
  <c r="O216" i="72" s="1"/>
  <c r="L216" i="72" s="1"/>
  <c r="H171" i="14"/>
  <c r="I171" i="14" s="1"/>
  <c r="F171" i="14" s="1"/>
  <c r="G172" i="14" s="1"/>
  <c r="L23" i="14"/>
  <c r="M24" i="14" s="1"/>
  <c r="H172" i="14" a="1"/>
  <c r="N24" i="14" a="1"/>
  <c r="M217" i="72" l="1"/>
  <c r="H172" i="14"/>
  <c r="I172" i="14" s="1"/>
  <c r="F172" i="14" s="1"/>
  <c r="G173" i="14" s="1"/>
  <c r="N24" i="14"/>
  <c r="O24" i="14" s="1"/>
  <c r="H173" i="14" a="1"/>
  <c r="N217" i="72" a="1"/>
  <c r="N217" i="72" l="1"/>
  <c r="O217" i="72" s="1"/>
  <c r="L217" i="72" s="1"/>
  <c r="H173" i="14"/>
  <c r="I173" i="14" s="1"/>
  <c r="F173" i="14" s="1"/>
  <c r="G174" i="14" s="1"/>
  <c r="L24" i="14"/>
  <c r="M25" i="14" s="1"/>
  <c r="H174" i="14" a="1"/>
  <c r="N25" i="14" a="1"/>
  <c r="M218" i="72" l="1"/>
  <c r="H174" i="14"/>
  <c r="I174" i="14" s="1"/>
  <c r="F174" i="14" s="1"/>
  <c r="G175" i="14" s="1"/>
  <c r="N25" i="14"/>
  <c r="O25" i="14" s="1"/>
  <c r="H175" i="14" a="1"/>
  <c r="N218" i="72" a="1"/>
  <c r="N218" i="72" l="1"/>
  <c r="O218" i="72" s="1"/>
  <c r="L218" i="72" s="1"/>
  <c r="H175" i="14"/>
  <c r="I175" i="14" s="1"/>
  <c r="F175" i="14" s="1"/>
  <c r="G176" i="14" s="1"/>
  <c r="L25" i="14"/>
  <c r="M26" i="14" s="1"/>
  <c r="N26" i="14" a="1"/>
  <c r="H176" i="14" a="1"/>
  <c r="M219" i="72" l="1"/>
  <c r="H176" i="14"/>
  <c r="I176" i="14" s="1"/>
  <c r="F176" i="14" s="1"/>
  <c r="G177" i="14" s="1"/>
  <c r="N26" i="14"/>
  <c r="O26" i="14" s="1"/>
  <c r="H177" i="14" a="1"/>
  <c r="N219" i="72" a="1"/>
  <c r="N219" i="72" l="1"/>
  <c r="O219" i="72" s="1"/>
  <c r="L219" i="72" s="1"/>
  <c r="H177" i="14"/>
  <c r="I177" i="14" s="1"/>
  <c r="F177" i="14" s="1"/>
  <c r="G178" i="14" s="1"/>
  <c r="L26" i="14"/>
  <c r="M27" i="14" s="1"/>
  <c r="H178" i="14" a="1"/>
  <c r="N27" i="14" a="1"/>
  <c r="M220" i="72" l="1"/>
  <c r="H178" i="14"/>
  <c r="I178" i="14" s="1"/>
  <c r="F178" i="14" s="1"/>
  <c r="G179" i="14" s="1"/>
  <c r="N27" i="14"/>
  <c r="O27" i="14" s="1"/>
  <c r="N220" i="72" a="1"/>
  <c r="H179" i="14" a="1"/>
  <c r="N220" i="72" l="1"/>
  <c r="O220" i="72" s="1"/>
  <c r="L220" i="72" s="1"/>
  <c r="H179" i="14"/>
  <c r="I179" i="14" s="1"/>
  <c r="F179" i="14" s="1"/>
  <c r="L27" i="14"/>
  <c r="M28" i="14" s="1"/>
  <c r="N28" i="14" a="1"/>
  <c r="M221" i="72" l="1"/>
  <c r="G180" i="14"/>
  <c r="N28" i="14"/>
  <c r="O28" i="14" s="1"/>
  <c r="H180" i="14" a="1"/>
  <c r="N221" i="72" a="1"/>
  <c r="N221" i="72" l="1"/>
  <c r="O221" i="72" s="1"/>
  <c r="L221" i="72" s="1"/>
  <c r="H180" i="14"/>
  <c r="I180" i="14" s="1"/>
  <c r="F180" i="14" s="1"/>
  <c r="G181" i="14" s="1"/>
  <c r="L28" i="14"/>
  <c r="M29" i="14" s="1"/>
  <c r="H181" i="14" a="1"/>
  <c r="N29" i="14" a="1"/>
  <c r="M222" i="72" l="1"/>
  <c r="H181" i="14"/>
  <c r="I181" i="14" s="1"/>
  <c r="F181" i="14" s="1"/>
  <c r="G182" i="14" s="1"/>
  <c r="N29" i="14"/>
  <c r="O29" i="14" s="1"/>
  <c r="L29" i="14" s="1"/>
  <c r="M30" i="14" s="1"/>
  <c r="N222" i="72" a="1"/>
  <c r="H182" i="14" a="1"/>
  <c r="N30" i="14" a="1"/>
  <c r="N222" i="72" l="1"/>
  <c r="O222" i="72" s="1"/>
  <c r="L222" i="72" s="1"/>
  <c r="H182" i="14"/>
  <c r="I182" i="14" s="1"/>
  <c r="F182" i="14" s="1"/>
  <c r="G183" i="14" s="1"/>
  <c r="N30" i="14"/>
  <c r="O30" i="14" s="1"/>
  <c r="L30" i="14" s="1"/>
  <c r="M31" i="14" s="1"/>
  <c r="H183" i="14" a="1"/>
  <c r="N31" i="14" a="1"/>
  <c r="M223" i="72" l="1"/>
  <c r="H183" i="14"/>
  <c r="I183" i="14" s="1"/>
  <c r="F183" i="14" s="1"/>
  <c r="N31" i="14"/>
  <c r="O31" i="14" s="1"/>
  <c r="L31" i="14" s="1"/>
  <c r="M32" i="14" s="1"/>
  <c r="N223" i="72" a="1"/>
  <c r="N32" i="14" a="1"/>
  <c r="N223" i="72" l="1"/>
  <c r="O223" i="72" s="1"/>
  <c r="L223" i="72" s="1"/>
  <c r="G184" i="14"/>
  <c r="N32" i="14"/>
  <c r="O32" i="14" s="1"/>
  <c r="L32" i="14" s="1"/>
  <c r="M33" i="14" s="1"/>
  <c r="H184" i="14" a="1"/>
  <c r="N33" i="14" a="1"/>
  <c r="M224" i="72" l="1"/>
  <c r="H184" i="14"/>
  <c r="I184" i="14" s="1"/>
  <c r="F184" i="14" s="1"/>
  <c r="N33" i="14"/>
  <c r="O33" i="14" s="1"/>
  <c r="N224" i="72" a="1"/>
  <c r="G185" i="14" l="1"/>
  <c r="N224" i="72"/>
  <c r="O224" i="72" s="1"/>
  <c r="L224" i="72" s="1"/>
  <c r="L33" i="14"/>
  <c r="M34" i="14" s="1"/>
  <c r="N34" i="14" a="1"/>
  <c r="H185" i="14" a="1"/>
  <c r="H185" i="14" l="1"/>
  <c r="M225" i="72"/>
  <c r="N34" i="14"/>
  <c r="O34" i="14" s="1"/>
  <c r="N225" i="72" a="1"/>
  <c r="I185" i="14" l="1"/>
  <c r="F185" i="14" s="1"/>
  <c r="G186" i="14" s="1"/>
  <c r="N225" i="72"/>
  <c r="O225" i="72" s="1"/>
  <c r="L225" i="72" s="1"/>
  <c r="L34" i="14"/>
  <c r="M35" i="14" s="1"/>
  <c r="H186" i="14" a="1"/>
  <c r="N35" i="14" a="1"/>
  <c r="H186" i="14" l="1"/>
  <c r="I186" i="14" s="1"/>
  <c r="F186" i="14" s="1"/>
  <c r="G187" i="14" s="1"/>
  <c r="M226" i="72"/>
  <c r="N35" i="14"/>
  <c r="O35" i="14" s="1"/>
  <c r="N226" i="72" a="1"/>
  <c r="H187" i="14" a="1"/>
  <c r="H187" i="14" l="1"/>
  <c r="I187" i="14" s="1"/>
  <c r="F187" i="14" s="1"/>
  <c r="G188" i="14" s="1"/>
  <c r="N226" i="72"/>
  <c r="O226" i="72" s="1"/>
  <c r="L226" i="72" s="1"/>
  <c r="L35" i="14"/>
  <c r="M36" i="14" s="1"/>
  <c r="H188" i="14" a="1"/>
  <c r="N36" i="14" a="1"/>
  <c r="H188" i="14" l="1"/>
  <c r="I188" i="14" s="1"/>
  <c r="F188" i="14" s="1"/>
  <c r="G189" i="14" s="1"/>
  <c r="M227" i="72"/>
  <c r="N36" i="14"/>
  <c r="O36" i="14" s="1"/>
  <c r="H189" i="14" a="1"/>
  <c r="N227" i="72" a="1"/>
  <c r="H189" i="14" l="1"/>
  <c r="I189" i="14" s="1"/>
  <c r="F189" i="14" s="1"/>
  <c r="G190" i="14" s="1"/>
  <c r="N227" i="72"/>
  <c r="O227" i="72" s="1"/>
  <c r="L227" i="72" s="1"/>
  <c r="L36" i="14"/>
  <c r="M37" i="14" s="1"/>
  <c r="N37" i="14" a="1"/>
  <c r="H190" i="14" a="1"/>
  <c r="H190" i="14" l="1"/>
  <c r="I190" i="14" s="1"/>
  <c r="F190" i="14" s="1"/>
  <c r="G191" i="14" s="1"/>
  <c r="M228" i="72"/>
  <c r="N37" i="14"/>
  <c r="O37" i="14" s="1"/>
  <c r="N228" i="72" a="1"/>
  <c r="H191" i="14" a="1"/>
  <c r="H191" i="14" l="1"/>
  <c r="I191" i="14" s="1"/>
  <c r="F191" i="14" s="1"/>
  <c r="G192" i="14" s="1"/>
  <c r="N228" i="72"/>
  <c r="O228" i="72" s="1"/>
  <c r="L228" i="72" s="1"/>
  <c r="L37" i="14"/>
  <c r="M38" i="14" s="1"/>
  <c r="H192" i="14" a="1"/>
  <c r="N38" i="14" a="1"/>
  <c r="H192" i="14" l="1"/>
  <c r="I192" i="14" s="1"/>
  <c r="F192" i="14" s="1"/>
  <c r="G193" i="14" s="1"/>
  <c r="M229" i="72"/>
  <c r="N38" i="14"/>
  <c r="O38" i="14" s="1"/>
  <c r="N229" i="72" a="1"/>
  <c r="H193" i="14" a="1"/>
  <c r="H193" i="14" l="1"/>
  <c r="I193" i="14" s="1"/>
  <c r="F193" i="14" s="1"/>
  <c r="G194" i="14" s="1"/>
  <c r="N229" i="72"/>
  <c r="O229" i="72" s="1"/>
  <c r="L229" i="72" s="1"/>
  <c r="L38" i="14"/>
  <c r="M39" i="14" s="1"/>
  <c r="H194" i="14" a="1"/>
  <c r="N39" i="14" a="1"/>
  <c r="H194" i="14" l="1"/>
  <c r="I194" i="14" s="1"/>
  <c r="F194" i="14" s="1"/>
  <c r="G195" i="14" s="1"/>
  <c r="M230" i="72"/>
  <c r="N39" i="14"/>
  <c r="O39" i="14" s="1"/>
  <c r="H195" i="14" a="1"/>
  <c r="N230" i="72" a="1"/>
  <c r="H195" i="14" l="1"/>
  <c r="I195" i="14" s="1"/>
  <c r="F195" i="14" s="1"/>
  <c r="G196" i="14" s="1"/>
  <c r="N230" i="72"/>
  <c r="O230" i="72" s="1"/>
  <c r="L230" i="72" s="1"/>
  <c r="L39" i="14"/>
  <c r="M40" i="14" s="1"/>
  <c r="H196" i="14" a="1"/>
  <c r="N40" i="14" a="1"/>
  <c r="H196" i="14" l="1"/>
  <c r="I196" i="14" s="1"/>
  <c r="F196" i="14" s="1"/>
  <c r="G197" i="14" s="1"/>
  <c r="M231" i="72"/>
  <c r="N40" i="14"/>
  <c r="O40" i="14" s="1"/>
  <c r="N231" i="72" a="1"/>
  <c r="H197" i="14" a="1"/>
  <c r="N231" i="72" l="1"/>
  <c r="O231" i="72" s="1"/>
  <c r="L231" i="72" s="1"/>
  <c r="M14" i="72"/>
  <c r="G39" i="27" s="1"/>
  <c r="H197" i="14"/>
  <c r="I197" i="14" s="1"/>
  <c r="F197" i="14" s="1"/>
  <c r="L40" i="14"/>
  <c r="M41" i="14" s="1"/>
  <c r="N41" i="14" a="1"/>
  <c r="G198" i="14" l="1"/>
  <c r="N41" i="14"/>
  <c r="O41" i="14" s="1"/>
  <c r="H198" i="14" a="1"/>
  <c r="H198" i="14" l="1"/>
  <c r="I198" i="14" s="1"/>
  <c r="F198" i="14" s="1"/>
  <c r="G199" i="14" s="1"/>
  <c r="L41" i="14"/>
  <c r="M42" i="14" s="1"/>
  <c r="H199" i="14" a="1"/>
  <c r="N42" i="14" a="1"/>
  <c r="H199" i="14" l="1"/>
  <c r="I199" i="14" s="1"/>
  <c r="F199" i="14" s="1"/>
  <c r="N42" i="14"/>
  <c r="O42" i="14" s="1"/>
  <c r="G200" i="14" l="1"/>
  <c r="L42" i="14"/>
  <c r="M43" i="14" s="1"/>
  <c r="H200" i="14" a="1"/>
  <c r="N43" i="14" a="1"/>
  <c r="H200" i="14" l="1"/>
  <c r="I200" i="14" s="1"/>
  <c r="F200" i="14" s="1"/>
  <c r="G201" i="14" s="1"/>
  <c r="N43" i="14"/>
  <c r="O43" i="14" s="1"/>
  <c r="H201" i="14" a="1"/>
  <c r="H201" i="14" l="1"/>
  <c r="I201" i="14" s="1"/>
  <c r="F201" i="14" s="1"/>
  <c r="L43" i="14"/>
  <c r="M44" i="14" s="1"/>
  <c r="N44" i="14" a="1"/>
  <c r="G202" i="14" l="1"/>
  <c r="N44" i="14"/>
  <c r="O44" i="14" s="1"/>
  <c r="H202" i="14" a="1"/>
  <c r="H202" i="14" l="1"/>
  <c r="I202" i="14" s="1"/>
  <c r="F202" i="14" s="1"/>
  <c r="G203" i="14" s="1"/>
  <c r="L44" i="14"/>
  <c r="M45" i="14" s="1"/>
  <c r="N45" i="14" a="1"/>
  <c r="H203" i="14" a="1"/>
  <c r="H203" i="14" l="1"/>
  <c r="I203" i="14" s="1"/>
  <c r="F203" i="14" s="1"/>
  <c r="G204" i="14" s="1"/>
  <c r="N45" i="14"/>
  <c r="O45" i="14" s="1"/>
  <c r="H204" i="14" a="1"/>
  <c r="H204" i="14" l="1"/>
  <c r="I204" i="14" s="1"/>
  <c r="F204" i="14" s="1"/>
  <c r="G205" i="14" s="1"/>
  <c r="L45" i="14"/>
  <c r="M46" i="14" s="1"/>
  <c r="H205" i="14" a="1"/>
  <c r="N46" i="14" a="1"/>
  <c r="H205" i="14" l="1"/>
  <c r="I205" i="14" s="1"/>
  <c r="F205" i="14" s="1"/>
  <c r="N46" i="14"/>
  <c r="O46" i="14" s="1"/>
  <c r="G206" i="14" l="1"/>
  <c r="L46" i="14"/>
  <c r="M47" i="14" s="1"/>
  <c r="H206" i="14" a="1"/>
  <c r="N47" i="14" a="1"/>
  <c r="H206" i="14" l="1"/>
  <c r="I206" i="14" s="1"/>
  <c r="F206" i="14" s="1"/>
  <c r="N47" i="14"/>
  <c r="O47" i="14" s="1"/>
  <c r="G207" i="14" l="1"/>
  <c r="L47" i="14"/>
  <c r="M48" i="14" s="1"/>
  <c r="N48" i="14" a="1"/>
  <c r="H207" i="14" a="1"/>
  <c r="H207" i="14" l="1"/>
  <c r="I207" i="14" s="1"/>
  <c r="F207" i="14" s="1"/>
  <c r="N48" i="14"/>
  <c r="O48" i="14" s="1"/>
  <c r="G208" i="14" l="1"/>
  <c r="L48" i="14"/>
  <c r="M49" i="14" s="1"/>
  <c r="N49" i="14" a="1"/>
  <c r="H208" i="14" a="1"/>
  <c r="H208" i="14" l="1"/>
  <c r="I208" i="14" s="1"/>
  <c r="F208" i="14" s="1"/>
  <c r="N49" i="14"/>
  <c r="O49" i="14" s="1"/>
  <c r="G209" i="14" l="1"/>
  <c r="L49" i="14"/>
  <c r="M50" i="14" s="1"/>
  <c r="N50" i="14" a="1"/>
  <c r="H209" i="14" a="1"/>
  <c r="H209" i="14" l="1"/>
  <c r="I209" i="14" s="1"/>
  <c r="F209" i="14" s="1"/>
  <c r="N50" i="14"/>
  <c r="O50" i="14" s="1"/>
  <c r="G210" i="14" l="1"/>
  <c r="L50" i="14"/>
  <c r="M51" i="14" s="1"/>
  <c r="N51" i="14" a="1"/>
  <c r="H210" i="14" a="1"/>
  <c r="H210" i="14" l="1"/>
  <c r="I210" i="14" s="1"/>
  <c r="F210" i="14" s="1"/>
  <c r="G211" i="14" s="1"/>
  <c r="N51" i="14"/>
  <c r="O51" i="14" s="1"/>
  <c r="H211" i="14" a="1"/>
  <c r="H211" i="14" l="1"/>
  <c r="I211" i="14" s="1"/>
  <c r="F211" i="14" s="1"/>
  <c r="G212" i="14" s="1"/>
  <c r="L51" i="14"/>
  <c r="M52" i="14" s="1"/>
  <c r="H212" i="14" a="1"/>
  <c r="N52" i="14" a="1"/>
  <c r="H212" i="14" l="1"/>
  <c r="I212" i="14" s="1"/>
  <c r="F212" i="14" s="1"/>
  <c r="G213" i="14" s="1"/>
  <c r="N52" i="14"/>
  <c r="O52" i="14" s="1"/>
  <c r="H213" i="14" a="1"/>
  <c r="H213" i="14" l="1"/>
  <c r="I213" i="14" s="1"/>
  <c r="F213" i="14" s="1"/>
  <c r="L52" i="14"/>
  <c r="M53" i="14" s="1"/>
  <c r="N53" i="14" a="1"/>
  <c r="G214" i="14" l="1"/>
  <c r="N53" i="14"/>
  <c r="O53" i="14" s="1"/>
  <c r="H214" i="14" a="1"/>
  <c r="H214" i="14" l="1"/>
  <c r="I214" i="14" s="1"/>
  <c r="F214" i="14" s="1"/>
  <c r="L53" i="14"/>
  <c r="M54" i="14" s="1"/>
  <c r="N54" i="14" a="1"/>
  <c r="G215" i="14" l="1"/>
  <c r="N54" i="14"/>
  <c r="O54" i="14" s="1"/>
  <c r="H215" i="14" a="1"/>
  <c r="H215" i="14" l="1"/>
  <c r="I215" i="14" s="1"/>
  <c r="F215" i="14" s="1"/>
  <c r="G216" i="14" s="1"/>
  <c r="L54" i="14"/>
  <c r="M55" i="14" s="1"/>
  <c r="H216" i="14" a="1"/>
  <c r="N55" i="14" a="1"/>
  <c r="H216" i="14" l="1"/>
  <c r="I216" i="14" s="1"/>
  <c r="F216" i="14" s="1"/>
  <c r="G217" i="14" s="1"/>
  <c r="N55" i="14"/>
  <c r="O55" i="14" s="1"/>
  <c r="H217" i="14" a="1"/>
  <c r="H217" i="14" l="1"/>
  <c r="I217" i="14" s="1"/>
  <c r="F217" i="14" s="1"/>
  <c r="G218" i="14" s="1"/>
  <c r="L55" i="14"/>
  <c r="M56" i="14" s="1"/>
  <c r="N56" i="14" a="1"/>
  <c r="H218" i="14" a="1"/>
  <c r="H218" i="14" l="1"/>
  <c r="I218" i="14" s="1"/>
  <c r="F218" i="14" s="1"/>
  <c r="N56" i="14"/>
  <c r="O56" i="14" s="1"/>
  <c r="G219" i="14" l="1"/>
  <c r="L56" i="14"/>
  <c r="M57" i="14" s="1"/>
  <c r="H219" i="14" a="1"/>
  <c r="N57" i="14" a="1"/>
  <c r="H219" i="14" l="1"/>
  <c r="I219" i="14" s="1"/>
  <c r="F219" i="14" s="1"/>
  <c r="N57" i="14"/>
  <c r="O57" i="14" s="1"/>
  <c r="G220" i="14" l="1"/>
  <c r="L57" i="14"/>
  <c r="M58" i="14" s="1"/>
  <c r="H220" i="14" a="1"/>
  <c r="N58" i="14" a="1"/>
  <c r="H220" i="14" l="1"/>
  <c r="I220" i="14" s="1"/>
  <c r="F220" i="14" s="1"/>
  <c r="G221" i="14" s="1"/>
  <c r="N58" i="14"/>
  <c r="O58" i="14" s="1"/>
  <c r="H221" i="14" a="1"/>
  <c r="H221" i="14" l="1"/>
  <c r="I221" i="14" s="1"/>
  <c r="F221" i="14" s="1"/>
  <c r="L58" i="14"/>
  <c r="M59" i="14" s="1"/>
  <c r="N59" i="14" a="1"/>
  <c r="G222" i="14" l="1"/>
  <c r="N59" i="14"/>
  <c r="O59" i="14" s="1"/>
  <c r="H222" i="14" a="1"/>
  <c r="H222" i="14" l="1"/>
  <c r="I222" i="14" s="1"/>
  <c r="F222" i="14" s="1"/>
  <c r="L59" i="14"/>
  <c r="M60" i="14" s="1"/>
  <c r="N60" i="14" a="1"/>
  <c r="G223" i="14" l="1"/>
  <c r="N60" i="14"/>
  <c r="O60" i="14" s="1"/>
  <c r="H223" i="14" a="1"/>
  <c r="H223" i="14" l="1"/>
  <c r="I223" i="14" s="1"/>
  <c r="F223" i="14" s="1"/>
  <c r="L60" i="14"/>
  <c r="M61" i="14" s="1"/>
  <c r="N61" i="14" a="1"/>
  <c r="G224" i="14" l="1"/>
  <c r="N61" i="14"/>
  <c r="O61" i="14" s="1"/>
  <c r="H224" i="14" a="1"/>
  <c r="H224" i="14" l="1"/>
  <c r="I224" i="14" s="1"/>
  <c r="F224" i="14" s="1"/>
  <c r="G225" i="14" s="1"/>
  <c r="L61" i="14"/>
  <c r="M62" i="14" s="1"/>
  <c r="H225" i="14" a="1"/>
  <c r="N62" i="14" a="1"/>
  <c r="H225" i="14" l="1"/>
  <c r="I225" i="14" s="1"/>
  <c r="F225" i="14" s="1"/>
  <c r="N62" i="14"/>
  <c r="O62" i="14" s="1"/>
  <c r="G226" i="14" l="1"/>
  <c r="L62" i="14"/>
  <c r="M63" i="14" s="1"/>
  <c r="H226" i="14" a="1"/>
  <c r="N63" i="14" a="1"/>
  <c r="H226" i="14" l="1"/>
  <c r="I226" i="14" s="1"/>
  <c r="F226" i="14" s="1"/>
  <c r="G227" i="14" s="1"/>
  <c r="N63" i="14"/>
  <c r="O63" i="14" s="1"/>
  <c r="H227" i="14" a="1"/>
  <c r="H227" i="14" l="1"/>
  <c r="I227" i="14" s="1"/>
  <c r="F227" i="14" s="1"/>
  <c r="L63" i="14"/>
  <c r="M64" i="14" s="1"/>
  <c r="N64" i="14" a="1"/>
  <c r="G228" i="14" l="1"/>
  <c r="N64" i="14"/>
  <c r="O64" i="14" s="1"/>
  <c r="H228" i="14" a="1"/>
  <c r="H228" i="14" l="1"/>
  <c r="I228" i="14" s="1"/>
  <c r="F228" i="14" s="1"/>
  <c r="G229" i="14" s="1"/>
  <c r="L64" i="14"/>
  <c r="M65" i="14" s="1"/>
  <c r="H229" i="14" a="1"/>
  <c r="N65" i="14" a="1"/>
  <c r="H229" i="14" l="1"/>
  <c r="I229" i="14" s="1"/>
  <c r="F229" i="14" s="1"/>
  <c r="N65" i="14"/>
  <c r="O65" i="14" s="1"/>
  <c r="G230" i="14" l="1"/>
  <c r="L65" i="14"/>
  <c r="M66" i="14" s="1"/>
  <c r="N66" i="14" a="1"/>
  <c r="H230" i="14" a="1"/>
  <c r="H230" i="14" l="1"/>
  <c r="I230" i="14" s="1"/>
  <c r="F230" i="14" s="1"/>
  <c r="G231" i="14" s="1"/>
  <c r="G14" i="14" s="1"/>
  <c r="D37" i="27" s="1"/>
  <c r="N66" i="14"/>
  <c r="O66" i="14" s="1"/>
  <c r="E37" i="27" l="1"/>
  <c r="L66" i="14"/>
  <c r="M67" i="14" s="1"/>
  <c r="H231" i="14" a="1"/>
  <c r="N67" i="14" a="1"/>
  <c r="H231" i="14" l="1"/>
  <c r="I231" i="14" s="1"/>
  <c r="F231" i="14" s="1"/>
  <c r="N67" i="14"/>
  <c r="O67" i="14" s="1"/>
  <c r="L67" i="14" l="1"/>
  <c r="M68" i="14" s="1"/>
  <c r="N68" i="14" a="1"/>
  <c r="N68" i="14" l="1"/>
  <c r="O68" i="14" s="1"/>
  <c r="L68" i="14" l="1"/>
  <c r="M69" i="14" s="1"/>
  <c r="N69" i="14" a="1"/>
  <c r="N69" i="14" l="1"/>
  <c r="O69" i="14" s="1"/>
  <c r="L69" i="14" s="1"/>
  <c r="M70" i="14" s="1"/>
  <c r="N70" i="14" a="1"/>
  <c r="N70" i="14" l="1"/>
  <c r="O70" i="14" s="1"/>
  <c r="L70" i="14" l="1"/>
  <c r="M71" i="14" s="1"/>
  <c r="N71" i="14" a="1"/>
  <c r="N71" i="14" l="1"/>
  <c r="O71" i="14" s="1"/>
  <c r="L71" i="14" l="1"/>
  <c r="M72" i="14" s="1"/>
  <c r="N72" i="14" a="1"/>
  <c r="N72" i="14" l="1"/>
  <c r="O72" i="14" s="1"/>
  <c r="L72" i="14" l="1"/>
  <c r="M73" i="14" s="1"/>
  <c r="N73" i="14" a="1"/>
  <c r="N73" i="14" l="1"/>
  <c r="O73" i="14" s="1"/>
  <c r="L73" i="14" l="1"/>
  <c r="M74" i="14" s="1"/>
  <c r="N74" i="14" a="1"/>
  <c r="N74" i="14" l="1"/>
  <c r="O74" i="14" s="1"/>
  <c r="L74" i="14" l="1"/>
  <c r="M75" i="14" s="1"/>
  <c r="N75" i="14" a="1"/>
  <c r="N75" i="14" l="1"/>
  <c r="O75" i="14" s="1"/>
  <c r="L75" i="14" l="1"/>
  <c r="M76" i="14" s="1"/>
  <c r="N76" i="14" a="1"/>
  <c r="N76" i="14" l="1"/>
  <c r="O76" i="14" s="1"/>
  <c r="L76" i="14" l="1"/>
  <c r="M77" i="14" s="1"/>
  <c r="N77" i="14" a="1"/>
  <c r="N77" i="14" l="1"/>
  <c r="O77" i="14" s="1"/>
  <c r="L77" i="14" l="1"/>
  <c r="M78" i="14" s="1"/>
  <c r="N78" i="14" a="1"/>
  <c r="N78" i="14" l="1"/>
  <c r="O78" i="14" s="1"/>
  <c r="L78" i="14" l="1"/>
  <c r="M79" i="14" s="1"/>
  <c r="N79" i="14" a="1"/>
  <c r="N79" i="14" l="1"/>
  <c r="O79" i="14" s="1"/>
  <c r="L79" i="14" l="1"/>
  <c r="M80" i="14" s="1"/>
  <c r="N80" i="14" a="1"/>
  <c r="N80" i="14" l="1"/>
  <c r="O80" i="14" s="1"/>
  <c r="L80" i="14" l="1"/>
  <c r="M81" i="14" s="1"/>
  <c r="N81" i="14" a="1"/>
  <c r="N81" i="14" l="1"/>
  <c r="O81" i="14" s="1"/>
  <c r="L81" i="14" l="1"/>
  <c r="M82" i="14" s="1"/>
  <c r="N82" i="14" a="1"/>
  <c r="N82" i="14" l="1"/>
  <c r="O82" i="14" s="1"/>
  <c r="L82" i="14" l="1"/>
  <c r="M83" i="14" s="1"/>
  <c r="N83" i="14" a="1"/>
  <c r="N83" i="14" l="1"/>
  <c r="O83" i="14" s="1"/>
  <c r="L83" i="14" l="1"/>
  <c r="M84" i="14" s="1"/>
  <c r="N84" i="14" a="1"/>
  <c r="N84" i="14" l="1"/>
  <c r="O84" i="14" s="1"/>
  <c r="L84" i="14" l="1"/>
  <c r="M85" i="14" s="1"/>
  <c r="N85" i="14" a="1"/>
  <c r="N85" i="14" l="1"/>
  <c r="O85" i="14" s="1"/>
  <c r="L85" i="14" l="1"/>
  <c r="M86" i="14" s="1"/>
  <c r="N86" i="14" a="1"/>
  <c r="N86" i="14" l="1"/>
  <c r="O86" i="14" s="1"/>
  <c r="L86" i="14" l="1"/>
  <c r="M87" i="14" s="1"/>
  <c r="N87" i="14" a="1"/>
  <c r="N87" i="14" l="1"/>
  <c r="O87" i="14" s="1"/>
  <c r="L87" i="14" l="1"/>
  <c r="M88" i="14" s="1"/>
  <c r="N88" i="14" a="1"/>
  <c r="N88" i="14" l="1"/>
  <c r="O88" i="14" s="1"/>
  <c r="L88" i="14" l="1"/>
  <c r="M89" i="14" s="1"/>
  <c r="N89" i="14" a="1"/>
  <c r="N89" i="14" l="1"/>
  <c r="O89" i="14" s="1"/>
  <c r="L89" i="14" l="1"/>
  <c r="M90" i="14" s="1"/>
  <c r="N90" i="14" a="1"/>
  <c r="N90" i="14" l="1"/>
  <c r="O90" i="14" s="1"/>
  <c r="L90" i="14" l="1"/>
  <c r="M91" i="14" s="1"/>
  <c r="N91" i="14" a="1"/>
  <c r="N91" i="14" l="1"/>
  <c r="O91" i="14" s="1"/>
  <c r="L91" i="14" l="1"/>
  <c r="M92" i="14" s="1"/>
  <c r="N92" i="14" a="1"/>
  <c r="N92" i="14" l="1"/>
  <c r="O92" i="14" s="1"/>
  <c r="L92" i="14" l="1"/>
  <c r="M93" i="14" s="1"/>
  <c r="N93" i="14" a="1"/>
  <c r="N93" i="14" l="1"/>
  <c r="O93" i="14" s="1"/>
  <c r="L93" i="14" l="1"/>
  <c r="M94" i="14" s="1"/>
  <c r="N94" i="14" a="1"/>
  <c r="N94" i="14" l="1"/>
  <c r="O94" i="14" s="1"/>
  <c r="L94" i="14" l="1"/>
  <c r="M95" i="14" s="1"/>
  <c r="N95" i="14" a="1"/>
  <c r="N95" i="14" l="1"/>
  <c r="O95" i="14" s="1"/>
  <c r="L95" i="14" l="1"/>
  <c r="M96" i="14" s="1"/>
  <c r="N96" i="14" a="1"/>
  <c r="N96" i="14" l="1"/>
  <c r="O96" i="14" s="1"/>
  <c r="L96" i="14" l="1"/>
  <c r="M97" i="14" s="1"/>
  <c r="N97" i="14" a="1"/>
  <c r="N97" i="14" l="1"/>
  <c r="O97" i="14" s="1"/>
  <c r="L97" i="14" l="1"/>
  <c r="M98" i="14" s="1"/>
  <c r="N98" i="14" a="1"/>
  <c r="N98" i="14" l="1"/>
  <c r="O98" i="14" s="1"/>
  <c r="L98" i="14" l="1"/>
  <c r="M99" i="14" s="1"/>
  <c r="N99" i="14" a="1"/>
  <c r="N99" i="14" l="1"/>
  <c r="O99" i="14" s="1"/>
  <c r="L99" i="14" l="1"/>
  <c r="M100" i="14" s="1"/>
  <c r="N100" i="14" a="1"/>
  <c r="N100" i="14" l="1"/>
  <c r="O100" i="14" s="1"/>
  <c r="L100" i="14" l="1"/>
  <c r="M101" i="14" s="1"/>
  <c r="N101" i="14" a="1"/>
  <c r="N101" i="14" l="1"/>
  <c r="O101" i="14" s="1"/>
  <c r="L101" i="14" l="1"/>
  <c r="M102" i="14" s="1"/>
  <c r="N102" i="14" a="1"/>
  <c r="N102" i="14" l="1"/>
  <c r="O102" i="14" s="1"/>
  <c r="L102" i="14" l="1"/>
  <c r="M103" i="14" s="1"/>
  <c r="N103" i="14" a="1"/>
  <c r="N103" i="14" l="1"/>
  <c r="O103" i="14" s="1"/>
  <c r="L103" i="14" l="1"/>
  <c r="M104" i="14" s="1"/>
  <c r="N104" i="14" a="1"/>
  <c r="N104" i="14" l="1"/>
  <c r="O104" i="14" s="1"/>
  <c r="L104" i="14" l="1"/>
  <c r="M105" i="14" s="1"/>
  <c r="N105" i="14" a="1"/>
  <c r="N105" i="14" l="1"/>
  <c r="O105" i="14" s="1"/>
  <c r="L105" i="14" l="1"/>
  <c r="M106" i="14" s="1"/>
  <c r="N106" i="14" a="1"/>
  <c r="N106" i="14" l="1"/>
  <c r="O106" i="14" s="1"/>
  <c r="L106" i="14" l="1"/>
  <c r="M107" i="14" s="1"/>
  <c r="N107" i="14" a="1"/>
  <c r="N107" i="14" l="1"/>
  <c r="O107" i="14" s="1"/>
  <c r="L107" i="14" l="1"/>
  <c r="M108" i="14" s="1"/>
  <c r="N108" i="14" a="1"/>
  <c r="N108" i="14" l="1"/>
  <c r="O108" i="14" s="1"/>
  <c r="L108" i="14" l="1"/>
  <c r="M109" i="14" s="1"/>
  <c r="N109" i="14" a="1"/>
  <c r="N109" i="14" l="1"/>
  <c r="O109" i="14" s="1"/>
  <c r="L109" i="14" l="1"/>
  <c r="M110" i="14" s="1"/>
  <c r="N110" i="14" a="1"/>
  <c r="N110" i="14" l="1"/>
  <c r="O110" i="14" s="1"/>
  <c r="L110" i="14" l="1"/>
  <c r="M111" i="14" s="1"/>
  <c r="N111" i="14" a="1"/>
  <c r="N111" i="14" l="1"/>
  <c r="O111" i="14" s="1"/>
  <c r="L111" i="14" l="1"/>
  <c r="M112" i="14" s="1"/>
  <c r="N112" i="14" a="1"/>
  <c r="N112" i="14" l="1"/>
  <c r="O112" i="14" s="1"/>
  <c r="L112" i="14" l="1"/>
  <c r="M113" i="14" s="1"/>
  <c r="N113" i="14" a="1"/>
  <c r="N113" i="14" l="1"/>
  <c r="O113" i="14" s="1"/>
  <c r="L113" i="14" l="1"/>
  <c r="M114" i="14" s="1"/>
  <c r="N114" i="14" a="1"/>
  <c r="N114" i="14" l="1"/>
  <c r="O114" i="14" s="1"/>
  <c r="L114" i="14" l="1"/>
  <c r="M115" i="14" s="1"/>
  <c r="N115" i="14" a="1"/>
  <c r="N115" i="14" l="1"/>
  <c r="O115" i="14" s="1"/>
  <c r="L115" i="14" l="1"/>
  <c r="M116" i="14" s="1"/>
  <c r="N116" i="14" a="1"/>
  <c r="N116" i="14" l="1"/>
  <c r="O116" i="14" s="1"/>
  <c r="L116" i="14" l="1"/>
  <c r="M117" i="14" s="1"/>
  <c r="N117" i="14" a="1"/>
  <c r="N117" i="14" l="1"/>
  <c r="O117" i="14" s="1"/>
  <c r="L117" i="14" l="1"/>
  <c r="M118" i="14" s="1"/>
  <c r="N118" i="14" a="1"/>
  <c r="N118" i="14" l="1"/>
  <c r="O118" i="14" s="1"/>
  <c r="L118" i="14" l="1"/>
  <c r="M119" i="14" s="1"/>
  <c r="N119" i="14" a="1"/>
  <c r="N119" i="14" l="1"/>
  <c r="O119" i="14" s="1"/>
  <c r="L119" i="14" l="1"/>
  <c r="M120" i="14" s="1"/>
  <c r="N120" i="14" a="1"/>
  <c r="N120" i="14" l="1"/>
  <c r="O120" i="14" s="1"/>
  <c r="L120" i="14" l="1"/>
  <c r="M121" i="14" s="1"/>
  <c r="N121" i="14" a="1"/>
  <c r="N121" i="14" l="1"/>
  <c r="O121" i="14" s="1"/>
  <c r="L121" i="14" l="1"/>
  <c r="M122" i="14" s="1"/>
  <c r="N122" i="14" a="1"/>
  <c r="N122" i="14" l="1"/>
  <c r="O122" i="14" s="1"/>
  <c r="L122" i="14" l="1"/>
  <c r="M123" i="14" l="1"/>
  <c r="N123" i="14" a="1"/>
  <c r="N123" i="14" l="1"/>
  <c r="O123" i="14" s="1"/>
  <c r="L123" i="14" s="1"/>
  <c r="M124" i="14" s="1"/>
  <c r="N124" i="14" a="1"/>
  <c r="N124" i="14" l="1"/>
  <c r="O124" i="14" s="1"/>
  <c r="L124" i="14" l="1"/>
  <c r="M125" i="14" s="1"/>
  <c r="N125" i="14" a="1"/>
  <c r="N125" i="14" l="1"/>
  <c r="O125" i="14" s="1"/>
  <c r="L125" i="14" l="1"/>
  <c r="M126" i="14" s="1"/>
  <c r="N126" i="14" a="1"/>
  <c r="N126" i="14" l="1"/>
  <c r="O126" i="14" s="1"/>
  <c r="L126" i="14" l="1"/>
  <c r="M127" i="14" s="1"/>
  <c r="N127" i="14" a="1"/>
  <c r="N127" i="14" l="1"/>
  <c r="O127" i="14" s="1"/>
  <c r="L127" i="14" l="1"/>
  <c r="M128" i="14" s="1"/>
  <c r="N128" i="14" a="1"/>
  <c r="N128" i="14" l="1"/>
  <c r="O128" i="14" s="1"/>
  <c r="L128" i="14" l="1"/>
  <c r="M129" i="14" s="1"/>
  <c r="N129" i="14" a="1"/>
  <c r="N129" i="14" l="1"/>
  <c r="O129" i="14" s="1"/>
  <c r="L129" i="14" l="1"/>
  <c r="M130" i="14" s="1"/>
  <c r="N130" i="14" a="1"/>
  <c r="N130" i="14" l="1"/>
  <c r="O130" i="14" s="1"/>
  <c r="L130" i="14" l="1"/>
  <c r="M131" i="14" s="1"/>
  <c r="N131" i="14" a="1"/>
  <c r="N131" i="14" l="1"/>
  <c r="O131" i="14" s="1"/>
  <c r="L131" i="14" l="1"/>
  <c r="M132" i="14" s="1"/>
  <c r="N132" i="14" a="1"/>
  <c r="N132" i="14" l="1"/>
  <c r="O132" i="14" s="1"/>
  <c r="L132" i="14" l="1"/>
  <c r="M133" i="14" s="1"/>
  <c r="N133" i="14" a="1"/>
  <c r="N133" i="14" l="1"/>
  <c r="O133" i="14" s="1"/>
  <c r="L133" i="14" l="1"/>
  <c r="M134" i="14" s="1"/>
  <c r="N134" i="14" a="1"/>
  <c r="N134" i="14" l="1"/>
  <c r="O134" i="14" s="1"/>
  <c r="L134" i="14" l="1"/>
  <c r="M135" i="14" s="1"/>
  <c r="N135" i="14" a="1"/>
  <c r="N135" i="14" l="1"/>
  <c r="O135" i="14" s="1"/>
  <c r="L135" i="14" l="1"/>
  <c r="M136" i="14" s="1"/>
  <c r="N136" i="14" a="1"/>
  <c r="N136" i="14" l="1"/>
  <c r="O136" i="14" s="1"/>
  <c r="L136" i="14" l="1"/>
  <c r="M137" i="14" s="1"/>
  <c r="N137" i="14" a="1"/>
  <c r="N137" i="14" l="1"/>
  <c r="O137" i="14" s="1"/>
  <c r="L137" i="14" l="1"/>
  <c r="M138" i="14" s="1"/>
  <c r="N138" i="14" a="1"/>
  <c r="N138" i="14" l="1"/>
  <c r="O138" i="14" s="1"/>
  <c r="L138" i="14" l="1"/>
  <c r="M139" i="14" s="1"/>
  <c r="N139" i="14" a="1"/>
  <c r="N139" i="14" l="1"/>
  <c r="O139" i="14" s="1"/>
  <c r="L139" i="14" l="1"/>
  <c r="M140" i="14" s="1"/>
  <c r="N140" i="14" a="1"/>
  <c r="N140" i="14" l="1"/>
  <c r="O140" i="14" s="1"/>
  <c r="L140" i="14" l="1"/>
  <c r="M141" i="14" s="1"/>
  <c r="N141" i="14" a="1"/>
  <c r="N141" i="14" l="1"/>
  <c r="O141" i="14" s="1"/>
  <c r="L141" i="14" l="1"/>
  <c r="M142" i="14" s="1"/>
  <c r="N142" i="14" a="1"/>
  <c r="N142" i="14" l="1"/>
  <c r="O142" i="14" s="1"/>
  <c r="L142" i="14" l="1"/>
  <c r="M143" i="14" s="1"/>
  <c r="N143" i="14" a="1"/>
  <c r="N143" i="14" l="1"/>
  <c r="O143" i="14" s="1"/>
  <c r="L143" i="14" l="1"/>
  <c r="M144" i="14" s="1"/>
  <c r="N144" i="14" a="1"/>
  <c r="N144" i="14" l="1"/>
  <c r="O144" i="14" s="1"/>
  <c r="L144" i="14" l="1"/>
  <c r="M145" i="14" s="1"/>
  <c r="N145" i="14" a="1"/>
  <c r="N145" i="14" l="1"/>
  <c r="O145" i="14" s="1"/>
  <c r="L145" i="14" l="1"/>
  <c r="M146" i="14" s="1"/>
  <c r="N146" i="14" a="1"/>
  <c r="N146" i="14" l="1"/>
  <c r="O146" i="14" s="1"/>
  <c r="L146" i="14" l="1"/>
  <c r="M147" i="14" s="1"/>
  <c r="N147" i="14" a="1"/>
  <c r="N147" i="14" l="1"/>
  <c r="O147" i="14" s="1"/>
  <c r="L147" i="14" l="1"/>
  <c r="M148" i="14" s="1"/>
  <c r="N148" i="14" a="1"/>
  <c r="N148" i="14" l="1"/>
  <c r="O148" i="14" s="1"/>
  <c r="L148" i="14" l="1"/>
  <c r="M149" i="14" s="1"/>
  <c r="N149" i="14" a="1"/>
  <c r="N149" i="14" l="1"/>
  <c r="O149" i="14" s="1"/>
  <c r="L149" i="14" l="1"/>
  <c r="M150" i="14" s="1"/>
  <c r="N150" i="14" a="1"/>
  <c r="N150" i="14" l="1"/>
  <c r="O150" i="14" s="1"/>
  <c r="L150" i="14" l="1"/>
  <c r="M151" i="14" s="1"/>
  <c r="N151" i="14" a="1"/>
  <c r="N151" i="14" l="1"/>
  <c r="O151" i="14" s="1"/>
  <c r="L151" i="14" l="1"/>
  <c r="M152" i="14" s="1"/>
  <c r="N152" i="14" a="1"/>
  <c r="N152" i="14" l="1"/>
  <c r="O152" i="14" s="1"/>
  <c r="L152" i="14" l="1"/>
  <c r="M153" i="14" s="1"/>
  <c r="N153" i="14" a="1"/>
  <c r="N153" i="14" l="1"/>
  <c r="O153" i="14" s="1"/>
  <c r="L153" i="14" l="1"/>
  <c r="M154" i="14" s="1"/>
  <c r="N154" i="14" a="1"/>
  <c r="N154" i="14" l="1"/>
  <c r="O154" i="14" s="1"/>
  <c r="L154" i="14" l="1"/>
  <c r="M155" i="14" s="1"/>
  <c r="N155" i="14" a="1"/>
  <c r="N155" i="14" l="1"/>
  <c r="O155" i="14" s="1"/>
  <c r="L155" i="14" l="1"/>
  <c r="M156" i="14" s="1"/>
  <c r="N156" i="14" a="1"/>
  <c r="N156" i="14" l="1"/>
  <c r="O156" i="14" s="1"/>
  <c r="L156" i="14" l="1"/>
  <c r="M157" i="14" s="1"/>
  <c r="N157" i="14" a="1"/>
  <c r="N157" i="14" l="1"/>
  <c r="O157" i="14" s="1"/>
  <c r="L157" i="14" l="1"/>
  <c r="M158" i="14" s="1"/>
  <c r="N158" i="14" a="1"/>
  <c r="N158" i="14" l="1"/>
  <c r="O158" i="14" s="1"/>
  <c r="L158" i="14" l="1"/>
  <c r="M159" i="14" s="1"/>
  <c r="N159" i="14" a="1"/>
  <c r="N159" i="14" l="1"/>
  <c r="O159" i="14" s="1"/>
  <c r="L159" i="14" l="1"/>
  <c r="M160" i="14" s="1"/>
  <c r="N160" i="14" a="1"/>
  <c r="N160" i="14" l="1"/>
  <c r="O160" i="14" s="1"/>
  <c r="L160" i="14" l="1"/>
  <c r="M161" i="14" s="1"/>
  <c r="N161" i="14" a="1"/>
  <c r="N161" i="14" l="1"/>
  <c r="O161" i="14" s="1"/>
  <c r="L161" i="14" l="1"/>
  <c r="M162" i="14" s="1"/>
  <c r="N162" i="14" a="1"/>
  <c r="N162" i="14" l="1"/>
  <c r="O162" i="14" s="1"/>
  <c r="L162" i="14" l="1"/>
  <c r="M163" i="14" s="1"/>
  <c r="N163" i="14" a="1"/>
  <c r="N163" i="14" l="1"/>
  <c r="O163" i="14" s="1"/>
  <c r="L163" i="14" l="1"/>
  <c r="M164" i="14" s="1"/>
  <c r="N164" i="14" a="1"/>
  <c r="N164" i="14" l="1"/>
  <c r="O164" i="14" s="1"/>
  <c r="L164" i="14" l="1"/>
  <c r="M165" i="14" s="1"/>
  <c r="N165" i="14" a="1"/>
  <c r="N165" i="14" l="1"/>
  <c r="O165" i="14" s="1"/>
  <c r="L165" i="14" l="1"/>
  <c r="M166" i="14" s="1"/>
  <c r="N166" i="14" a="1"/>
  <c r="N166" i="14" l="1"/>
  <c r="O166" i="14" s="1"/>
  <c r="L166" i="14" l="1"/>
  <c r="M167" i="14" s="1"/>
  <c r="N167" i="14" a="1"/>
  <c r="N167" i="14" l="1"/>
  <c r="O167" i="14" s="1"/>
  <c r="L167" i="14" l="1"/>
  <c r="M168" i="14" s="1"/>
  <c r="N168" i="14" a="1"/>
  <c r="N168" i="14" l="1"/>
  <c r="O168" i="14" s="1"/>
  <c r="L168" i="14" l="1"/>
  <c r="M169" i="14" s="1"/>
  <c r="N169" i="14" a="1"/>
  <c r="N169" i="14" l="1"/>
  <c r="O169" i="14" s="1"/>
  <c r="L169" i="14" l="1"/>
  <c r="M170" i="14" s="1"/>
  <c r="N170" i="14" a="1"/>
  <c r="N170" i="14" l="1"/>
  <c r="O170" i="14" s="1"/>
  <c r="L170" i="14" l="1"/>
  <c r="M171" i="14" s="1"/>
  <c r="N171" i="14" a="1"/>
  <c r="N171" i="14" l="1"/>
  <c r="O171" i="14" s="1"/>
  <c r="L171" i="14" l="1"/>
  <c r="M172" i="14" s="1"/>
  <c r="N172" i="14" a="1"/>
  <c r="N172" i="14" l="1"/>
  <c r="O172" i="14" s="1"/>
  <c r="L172" i="14" l="1"/>
  <c r="M173" i="14" s="1"/>
  <c r="N173" i="14" a="1"/>
  <c r="N173" i="14" l="1"/>
  <c r="O173" i="14" s="1"/>
  <c r="L173" i="14" l="1"/>
  <c r="M174" i="14" l="1"/>
  <c r="N174" i="14" a="1"/>
  <c r="N174" i="14" l="1"/>
  <c r="O174" i="14" s="1"/>
  <c r="L174" i="14" s="1"/>
  <c r="M175" i="14" s="1"/>
  <c r="N175" i="14" a="1"/>
  <c r="N175" i="14" l="1"/>
  <c r="O175" i="14" s="1"/>
  <c r="L175" i="14" l="1"/>
  <c r="M176" i="14" s="1"/>
  <c r="N176" i="14" a="1"/>
  <c r="N176" i="14" l="1"/>
  <c r="O176" i="14" s="1"/>
  <c r="L176" i="14" l="1"/>
  <c r="M177" i="14" s="1"/>
  <c r="N177" i="14" a="1"/>
  <c r="N177" i="14" l="1"/>
  <c r="O177" i="14" s="1"/>
  <c r="L177" i="14" l="1"/>
  <c r="M178" i="14" s="1"/>
  <c r="N178" i="14" a="1"/>
  <c r="N178" i="14" l="1"/>
  <c r="O178" i="14" s="1"/>
  <c r="L178" i="14" l="1"/>
  <c r="M179" i="14" s="1"/>
  <c r="N179" i="14" a="1"/>
  <c r="N179" i="14" l="1"/>
  <c r="O179" i="14" s="1"/>
  <c r="L179" i="14" l="1"/>
  <c r="M180" i="14" s="1"/>
  <c r="N180" i="14" a="1"/>
  <c r="N180" i="14" l="1"/>
  <c r="O180" i="14" s="1"/>
  <c r="L180" i="14" l="1"/>
  <c r="M181" i="14" s="1"/>
  <c r="N181" i="14" a="1"/>
  <c r="N181" i="14" l="1"/>
  <c r="O181" i="14" s="1"/>
  <c r="L181" i="14" l="1"/>
  <c r="M182" i="14" s="1"/>
  <c r="N182" i="14" a="1"/>
  <c r="N182" i="14" l="1"/>
  <c r="O182" i="14" s="1"/>
  <c r="L182" i="14" l="1"/>
  <c r="M183" i="14" s="1"/>
  <c r="N183" i="14" a="1"/>
  <c r="N183" i="14" l="1"/>
  <c r="O183" i="14" s="1"/>
  <c r="L183" i="14" l="1"/>
  <c r="M184" i="14" s="1"/>
  <c r="N184" i="14" a="1"/>
  <c r="N184" i="14" l="1"/>
  <c r="O184" i="14" s="1"/>
  <c r="L184" i="14" l="1"/>
  <c r="M185" i="14" s="1"/>
  <c r="N185" i="14" a="1"/>
  <c r="N185" i="14" l="1"/>
  <c r="O185" i="14" s="1"/>
  <c r="L185" i="14" l="1"/>
  <c r="M186" i="14" s="1"/>
  <c r="N186" i="14" a="1"/>
  <c r="N186" i="14" l="1"/>
  <c r="O186" i="14" s="1"/>
  <c r="L186" i="14" l="1"/>
  <c r="M187" i="14" s="1"/>
  <c r="N187" i="14" a="1"/>
  <c r="N187" i="14" l="1"/>
  <c r="O187" i="14" s="1"/>
  <c r="L187" i="14" l="1"/>
  <c r="M188" i="14" s="1"/>
  <c r="N188" i="14" a="1"/>
  <c r="N188" i="14" l="1"/>
  <c r="O188" i="14" s="1"/>
  <c r="L188" i="14" l="1"/>
  <c r="M189" i="14" s="1"/>
  <c r="N189" i="14" a="1"/>
  <c r="N189" i="14" l="1"/>
  <c r="O189" i="14" s="1"/>
  <c r="L189" i="14" l="1"/>
  <c r="M190" i="14" s="1"/>
  <c r="N190" i="14" a="1"/>
  <c r="N190" i="14" l="1"/>
  <c r="O190" i="14" s="1"/>
  <c r="L190" i="14" l="1"/>
  <c r="M191" i="14" s="1"/>
  <c r="N191" i="14" a="1"/>
  <c r="N191" i="14" l="1"/>
  <c r="O191" i="14" s="1"/>
  <c r="L191" i="14" l="1"/>
  <c r="M192" i="14" s="1"/>
  <c r="N192" i="14" a="1"/>
  <c r="N192" i="14" l="1"/>
  <c r="O192" i="14" s="1"/>
  <c r="L192" i="14" l="1"/>
  <c r="M193" i="14" s="1"/>
  <c r="N193" i="14" a="1"/>
  <c r="N193" i="14" l="1"/>
  <c r="O193" i="14" s="1"/>
  <c r="L193" i="14" l="1"/>
  <c r="M194" i="14" s="1"/>
  <c r="N194" i="14" a="1"/>
  <c r="N194" i="14" l="1"/>
  <c r="O194" i="14" s="1"/>
  <c r="L194" i="14" l="1"/>
  <c r="M195" i="14" s="1"/>
  <c r="N195" i="14" a="1"/>
  <c r="N195" i="14" l="1"/>
  <c r="O195" i="14" s="1"/>
  <c r="L195" i="14" l="1"/>
  <c r="M196" i="14" s="1"/>
  <c r="N196" i="14" a="1"/>
  <c r="N196" i="14" l="1"/>
  <c r="O196" i="14" s="1"/>
  <c r="L196" i="14" l="1"/>
  <c r="M197" i="14" s="1"/>
  <c r="N197" i="14" a="1"/>
  <c r="N197" i="14" l="1"/>
  <c r="O197" i="14" s="1"/>
  <c r="L197" i="14" l="1"/>
  <c r="M198" i="14" s="1"/>
  <c r="N198" i="14" a="1"/>
  <c r="N198" i="14" l="1"/>
  <c r="O198" i="14" s="1"/>
  <c r="L198" i="14" l="1"/>
  <c r="M199" i="14" s="1"/>
  <c r="N199" i="14" a="1"/>
  <c r="N199" i="14" l="1"/>
  <c r="O199" i="14" s="1"/>
  <c r="L199" i="14" l="1"/>
  <c r="M200" i="14" s="1"/>
  <c r="N200" i="14" a="1"/>
  <c r="N200" i="14" l="1"/>
  <c r="O200" i="14" s="1"/>
  <c r="L200" i="14" l="1"/>
  <c r="M201" i="14" s="1"/>
  <c r="N201" i="14" a="1"/>
  <c r="N201" i="14" l="1"/>
  <c r="O201" i="14" s="1"/>
  <c r="L201" i="14" l="1"/>
  <c r="M202" i="14" s="1"/>
  <c r="N202" i="14" a="1"/>
  <c r="N202" i="14" l="1"/>
  <c r="O202" i="14" s="1"/>
  <c r="L202" i="14" l="1"/>
  <c r="M203" i="14" s="1"/>
  <c r="N203" i="14" a="1"/>
  <c r="N203" i="14" l="1"/>
  <c r="O203" i="14" s="1"/>
  <c r="L203" i="14" l="1"/>
  <c r="M204" i="14" s="1"/>
  <c r="N204" i="14" a="1"/>
  <c r="N204" i="14" l="1"/>
  <c r="O204" i="14" s="1"/>
  <c r="L204" i="14" l="1"/>
  <c r="M205" i="14" s="1"/>
  <c r="N205" i="14" a="1"/>
  <c r="N205" i="14" l="1"/>
  <c r="O205" i="14" s="1"/>
  <c r="L205" i="14" l="1"/>
  <c r="M206" i="14" s="1"/>
  <c r="N206" i="14" a="1"/>
  <c r="N206" i="14" l="1"/>
  <c r="O206" i="14" s="1"/>
  <c r="L206" i="14" l="1"/>
  <c r="M207" i="14" s="1"/>
  <c r="N207" i="14" a="1"/>
  <c r="N207" i="14" l="1"/>
  <c r="O207" i="14" s="1"/>
  <c r="L207" i="14" l="1"/>
  <c r="M208" i="14" s="1"/>
  <c r="N208" i="14" a="1"/>
  <c r="N208" i="14" l="1"/>
  <c r="O208" i="14" s="1"/>
  <c r="L208" i="14" l="1"/>
  <c r="M209" i="14" s="1"/>
  <c r="N209" i="14" a="1"/>
  <c r="N209" i="14" l="1"/>
  <c r="O209" i="14" s="1"/>
  <c r="L209" i="14" l="1"/>
  <c r="M210" i="14" s="1"/>
  <c r="N210" i="14" a="1"/>
  <c r="N210" i="14" l="1"/>
  <c r="O210" i="14" s="1"/>
  <c r="L210" i="14" l="1"/>
  <c r="M211" i="14" s="1"/>
  <c r="N211" i="14" a="1"/>
  <c r="N211" i="14" l="1"/>
  <c r="O211" i="14" s="1"/>
  <c r="L211" i="14" l="1"/>
  <c r="M212" i="14" s="1"/>
  <c r="N212" i="14" a="1"/>
  <c r="N212" i="14" l="1"/>
  <c r="O212" i="14" s="1"/>
  <c r="L212" i="14" l="1"/>
  <c r="M213" i="14" s="1"/>
  <c r="N213" i="14" a="1"/>
  <c r="N213" i="14" l="1"/>
  <c r="O213" i="14" s="1"/>
  <c r="L213" i="14" l="1"/>
  <c r="M214" i="14" s="1"/>
  <c r="N214" i="14" a="1"/>
  <c r="N214" i="14" l="1"/>
  <c r="O214" i="14" s="1"/>
  <c r="L214" i="14" l="1"/>
  <c r="M215" i="14" s="1"/>
  <c r="N215" i="14" a="1"/>
  <c r="N215" i="14" l="1"/>
  <c r="O215" i="14" s="1"/>
  <c r="L215" i="14" l="1"/>
  <c r="M216" i="14" s="1"/>
  <c r="N216" i="14" a="1"/>
  <c r="N216" i="14" l="1"/>
  <c r="O216" i="14" s="1"/>
  <c r="L216" i="14" l="1"/>
  <c r="M217" i="14" s="1"/>
  <c r="N217" i="14" a="1"/>
  <c r="N217" i="14" l="1"/>
  <c r="O217" i="14" s="1"/>
  <c r="L217" i="14" l="1"/>
  <c r="M218" i="14" s="1"/>
  <c r="N218" i="14" a="1"/>
  <c r="N218" i="14" l="1"/>
  <c r="O218" i="14" s="1"/>
  <c r="L218" i="14" l="1"/>
  <c r="M219" i="14" s="1"/>
  <c r="N219" i="14" a="1"/>
  <c r="N219" i="14" l="1"/>
  <c r="O219" i="14" s="1"/>
  <c r="L219" i="14" l="1"/>
  <c r="M220" i="14" s="1"/>
  <c r="N220" i="14" a="1"/>
  <c r="N220" i="14" l="1"/>
  <c r="O220" i="14" s="1"/>
  <c r="L220" i="14" l="1"/>
  <c r="M221" i="14" s="1"/>
  <c r="N221" i="14" a="1"/>
  <c r="N221" i="14" l="1"/>
  <c r="O221" i="14" s="1"/>
  <c r="L221" i="14" l="1"/>
  <c r="M222" i="14" s="1"/>
  <c r="N222" i="14" a="1"/>
  <c r="N222" i="14" l="1"/>
  <c r="O222" i="14" s="1"/>
  <c r="L222" i="14" l="1"/>
  <c r="M223" i="14" s="1"/>
  <c r="N223" i="14" a="1"/>
  <c r="N223" i="14" l="1"/>
  <c r="O223" i="14" s="1"/>
  <c r="L223" i="14" l="1"/>
  <c r="M224" i="14" s="1"/>
  <c r="N224" i="14" a="1"/>
  <c r="N224" i="14" l="1"/>
  <c r="O224" i="14" s="1"/>
  <c r="L224" i="14" l="1"/>
  <c r="M225" i="14" s="1"/>
  <c r="N225" i="14" a="1"/>
  <c r="N225" i="14" l="1"/>
  <c r="O225" i="14" s="1"/>
  <c r="L225" i="14" l="1"/>
  <c r="M226" i="14" s="1"/>
  <c r="N226" i="14" a="1"/>
  <c r="N226" i="14" l="1"/>
  <c r="O226" i="14" s="1"/>
  <c r="L226" i="14" l="1"/>
  <c r="M227" i="14" s="1"/>
  <c r="N227" i="14" a="1"/>
  <c r="N227" i="14" l="1"/>
  <c r="O227" i="14" s="1"/>
  <c r="L227" i="14" l="1"/>
  <c r="M228" i="14" s="1"/>
  <c r="N228" i="14" a="1"/>
  <c r="N228" i="14" l="1"/>
  <c r="O228" i="14" s="1"/>
  <c r="L228" i="14" l="1"/>
  <c r="M229" i="14" s="1"/>
  <c r="N229" i="14" a="1"/>
  <c r="N229" i="14" l="1"/>
  <c r="O229" i="14" s="1"/>
  <c r="L229" i="14" l="1"/>
  <c r="M230" i="14" s="1"/>
  <c r="N230" i="14" a="1"/>
  <c r="N230" i="14" l="1"/>
  <c r="O230" i="14" s="1"/>
  <c r="L230" i="14" l="1"/>
  <c r="M231" i="14" l="1"/>
  <c r="H38" i="27"/>
  <c r="H39" i="27"/>
  <c r="M14" i="14" l="1"/>
  <c r="G37" i="27" s="1"/>
  <c r="H37" i="27" s="1"/>
  <c r="N231" i="14" a="1"/>
  <c r="N231" i="14" l="1"/>
  <c r="O231" i="14" s="1"/>
  <c r="L231" i="14" s="1"/>
  <c r="O17" i="70"/>
  <c r="L17" i="70" s="1"/>
  <c r="M18" i="70" l="1"/>
  <c r="N18" i="70" a="1"/>
  <c r="N18" i="70" l="1"/>
  <c r="O18" i="70" s="1"/>
  <c r="L18" i="70" l="1"/>
  <c r="M19" i="70" l="1"/>
  <c r="N19" i="70" a="1"/>
  <c r="N19" i="70" l="1"/>
  <c r="O19" i="70" s="1"/>
  <c r="L19" i="70" l="1"/>
  <c r="M20" i="70" l="1"/>
  <c r="N20" i="70" a="1"/>
  <c r="N20" i="70" l="1"/>
  <c r="O20" i="70" s="1"/>
  <c r="L20" i="70" l="1"/>
  <c r="M21" i="70" l="1"/>
  <c r="N21" i="70" a="1"/>
  <c r="N21" i="70" l="1"/>
  <c r="O21" i="70" s="1"/>
  <c r="L21" i="70" l="1"/>
  <c r="M22" i="70" l="1"/>
  <c r="N22" i="70" a="1"/>
  <c r="N22" i="70" l="1"/>
  <c r="O22" i="70" s="1"/>
  <c r="L22" i="70" l="1"/>
  <c r="M23" i="70" l="1"/>
  <c r="N23" i="70" a="1"/>
  <c r="N23" i="70" l="1"/>
  <c r="O23" i="70" s="1"/>
  <c r="L23" i="70" l="1"/>
  <c r="M24" i="70" l="1"/>
  <c r="N24" i="70" a="1"/>
  <c r="N24" i="70" l="1"/>
  <c r="O24" i="70" s="1"/>
  <c r="L24" i="70" l="1"/>
  <c r="M25" i="70" l="1"/>
  <c r="N25" i="70" a="1"/>
  <c r="N25" i="70" l="1"/>
  <c r="O25" i="70" s="1"/>
  <c r="L25" i="70" l="1"/>
  <c r="M26" i="70" l="1"/>
  <c r="N26" i="70" a="1"/>
  <c r="N26" i="70" l="1"/>
  <c r="O26" i="70" s="1"/>
  <c r="L26" i="70" l="1"/>
  <c r="M27" i="70" l="1"/>
  <c r="N27" i="70" a="1"/>
  <c r="N27" i="70" l="1"/>
  <c r="O27" i="70" s="1"/>
  <c r="L27" i="70" l="1"/>
  <c r="M28" i="70" l="1"/>
  <c r="N28" i="70" a="1"/>
  <c r="N28" i="70" l="1"/>
  <c r="O28" i="70" s="1"/>
  <c r="L28" i="70" l="1"/>
  <c r="M29" i="70" l="1"/>
  <c r="N29" i="70" a="1"/>
  <c r="N29" i="70" l="1"/>
  <c r="O29" i="70" s="1"/>
  <c r="L29" i="70" l="1"/>
  <c r="M30" i="70" l="1"/>
  <c r="N30" i="70" a="1"/>
  <c r="N30" i="70" l="1"/>
  <c r="O30" i="70" s="1"/>
  <c r="L30" i="70" l="1"/>
  <c r="M31" i="70" l="1"/>
  <c r="N31" i="70" a="1"/>
  <c r="N31" i="70" l="1"/>
  <c r="O31" i="70" s="1"/>
  <c r="L31" i="70" l="1"/>
  <c r="M32" i="70" l="1"/>
  <c r="N32" i="70" a="1"/>
  <c r="N32" i="70" l="1"/>
  <c r="O32" i="70" s="1"/>
  <c r="L32" i="70" l="1"/>
  <c r="M33" i="70" l="1"/>
  <c r="N33" i="70" a="1"/>
  <c r="N33" i="70" l="1"/>
  <c r="O33" i="70" s="1"/>
  <c r="L33" i="70" l="1"/>
  <c r="M34" i="70" l="1"/>
  <c r="N34" i="70" a="1"/>
  <c r="N34" i="70" l="1"/>
  <c r="O34" i="70" s="1"/>
  <c r="L34" i="70" l="1"/>
  <c r="M35" i="70" l="1"/>
  <c r="N35" i="70" a="1"/>
  <c r="N35" i="70" l="1"/>
  <c r="O35" i="70" s="1"/>
  <c r="L35" i="70" l="1"/>
  <c r="M36" i="70" l="1"/>
  <c r="N36" i="70" a="1"/>
  <c r="N36" i="70" l="1"/>
  <c r="O36" i="70" s="1"/>
  <c r="L36" i="70" l="1"/>
  <c r="M37" i="70" l="1"/>
  <c r="N37" i="70" a="1"/>
  <c r="N37" i="70" l="1"/>
  <c r="O37" i="70" s="1"/>
  <c r="L37" i="70" l="1"/>
  <c r="M38" i="70" l="1"/>
  <c r="N38" i="70" a="1"/>
  <c r="N38" i="70" l="1"/>
  <c r="O38" i="70" s="1"/>
  <c r="L38" i="70" l="1"/>
  <c r="M39" i="70" l="1"/>
  <c r="N39" i="70" a="1"/>
  <c r="N39" i="70" l="1"/>
  <c r="O39" i="70" s="1"/>
  <c r="L39" i="70" l="1"/>
  <c r="M40" i="70" l="1"/>
  <c r="N40" i="70" a="1"/>
  <c r="N40" i="70" l="1"/>
  <c r="O40" i="70" s="1"/>
  <c r="L40" i="70" l="1"/>
  <c r="M41" i="70" l="1"/>
  <c r="N41" i="70" a="1"/>
  <c r="N41" i="70" l="1"/>
  <c r="O41" i="70" s="1"/>
  <c r="L41" i="70" l="1"/>
  <c r="M42" i="70" l="1"/>
  <c r="N42" i="70" a="1"/>
  <c r="N42" i="70" l="1"/>
  <c r="O42" i="70" s="1"/>
  <c r="L42" i="70" l="1"/>
  <c r="M43" i="70" l="1"/>
  <c r="N43" i="70" a="1"/>
  <c r="N43" i="70" l="1"/>
  <c r="O43" i="70" s="1"/>
  <c r="L43" i="70" l="1"/>
  <c r="M44" i="70" l="1"/>
  <c r="N44" i="70" a="1"/>
  <c r="N44" i="70" l="1"/>
  <c r="O44" i="70" s="1"/>
  <c r="L44" i="70" l="1"/>
  <c r="M45" i="70" l="1"/>
  <c r="N45" i="70" a="1"/>
  <c r="N45" i="70" l="1"/>
  <c r="O45" i="70" s="1"/>
  <c r="L45" i="70" l="1"/>
  <c r="M46" i="70" l="1"/>
  <c r="N46" i="70" a="1"/>
  <c r="N46" i="70" l="1"/>
  <c r="O46" i="70" s="1"/>
  <c r="L46" i="70" l="1"/>
  <c r="M47" i="70" l="1"/>
  <c r="N47" i="70" a="1"/>
  <c r="N47" i="70" l="1"/>
  <c r="O47" i="70" s="1"/>
  <c r="L47" i="70" l="1"/>
  <c r="M48" i="70" l="1"/>
  <c r="N48" i="70" a="1"/>
  <c r="N48" i="70" l="1"/>
  <c r="O48" i="70" s="1"/>
  <c r="L48" i="70" l="1"/>
  <c r="M49" i="70" l="1"/>
  <c r="N49" i="70" a="1"/>
  <c r="N49" i="70" l="1"/>
  <c r="O49" i="70" s="1"/>
  <c r="L49" i="70" l="1"/>
  <c r="M50" i="70" l="1"/>
  <c r="N50" i="70" a="1"/>
  <c r="N50" i="70" l="1"/>
  <c r="O50" i="70" s="1"/>
  <c r="L50" i="70" l="1"/>
  <c r="M51" i="70" l="1"/>
  <c r="N51" i="70" a="1"/>
  <c r="N51" i="70" l="1"/>
  <c r="O51" i="70" s="1"/>
  <c r="L51" i="70" l="1"/>
  <c r="M52" i="70" l="1"/>
  <c r="N52" i="70" a="1"/>
  <c r="N52" i="70" l="1"/>
  <c r="O52" i="70" s="1"/>
  <c r="L52" i="70" l="1"/>
  <c r="M53" i="70" l="1"/>
  <c r="N53" i="70" a="1"/>
  <c r="N53" i="70" l="1"/>
  <c r="O53" i="70" s="1"/>
  <c r="L53" i="70" l="1"/>
  <c r="M54" i="70" l="1"/>
  <c r="N54" i="70" a="1"/>
  <c r="N54" i="70" l="1"/>
  <c r="O54" i="70" s="1"/>
  <c r="L54" i="70" l="1"/>
  <c r="M55" i="70" l="1"/>
  <c r="N55" i="70" a="1"/>
  <c r="N55" i="70" l="1"/>
  <c r="O55" i="70" s="1"/>
  <c r="L55" i="70" l="1"/>
  <c r="M56" i="70" l="1"/>
  <c r="N56" i="70" a="1"/>
  <c r="N56" i="70" l="1"/>
  <c r="O56" i="70" s="1"/>
  <c r="L56" i="70" l="1"/>
  <c r="M57" i="70" l="1"/>
  <c r="N57" i="70" a="1"/>
  <c r="N57" i="70" l="1"/>
  <c r="O57" i="70" s="1"/>
  <c r="L57" i="70" l="1"/>
  <c r="M58" i="70" l="1"/>
  <c r="N58" i="70" a="1"/>
  <c r="N58" i="70" l="1"/>
  <c r="O58" i="70" s="1"/>
  <c r="L58" i="70" l="1"/>
  <c r="M59" i="70" l="1"/>
  <c r="N59" i="70" a="1"/>
  <c r="N59" i="70" l="1"/>
  <c r="O59" i="70" s="1"/>
  <c r="L59" i="70" l="1"/>
  <c r="M60" i="70" l="1"/>
  <c r="N60" i="70" a="1"/>
  <c r="N60" i="70" l="1"/>
  <c r="O60" i="70" s="1"/>
  <c r="L60" i="70" l="1"/>
  <c r="M61" i="70" l="1"/>
  <c r="N61" i="70" a="1"/>
  <c r="N61" i="70" l="1"/>
  <c r="O61" i="70" s="1"/>
  <c r="L61" i="70" l="1"/>
  <c r="M62" i="70" l="1"/>
  <c r="N62" i="70" a="1"/>
  <c r="N62" i="70" l="1"/>
  <c r="O62" i="70" s="1"/>
  <c r="L62" i="70" l="1"/>
  <c r="M63" i="70" l="1"/>
  <c r="N63" i="70" a="1"/>
  <c r="N63" i="70" l="1"/>
  <c r="O63" i="70" s="1"/>
  <c r="L63" i="70" l="1"/>
  <c r="M64" i="70" l="1"/>
  <c r="N64" i="70" a="1"/>
  <c r="N64" i="70" l="1"/>
  <c r="O64" i="70" s="1"/>
  <c r="L64" i="70" l="1"/>
  <c r="M65" i="70" l="1"/>
  <c r="N65" i="70" a="1"/>
  <c r="N65" i="70" l="1"/>
  <c r="O65" i="70" s="1"/>
  <c r="L65" i="70" l="1"/>
  <c r="M66" i="70" l="1"/>
  <c r="N66" i="70" a="1"/>
  <c r="N66" i="70" l="1"/>
  <c r="O66" i="70" s="1"/>
  <c r="L66" i="70" l="1"/>
  <c r="M67" i="70" l="1"/>
  <c r="N67" i="70" a="1"/>
  <c r="N67" i="70" l="1"/>
  <c r="O67" i="70" s="1"/>
  <c r="L67" i="70" l="1"/>
  <c r="M68" i="70" l="1"/>
  <c r="N68" i="70" a="1"/>
  <c r="N68" i="70" l="1"/>
  <c r="O68" i="70" s="1"/>
  <c r="L68" i="70" l="1"/>
  <c r="M69" i="70" l="1"/>
  <c r="N69" i="70" a="1"/>
  <c r="N69" i="70" l="1"/>
  <c r="O69" i="70" s="1"/>
  <c r="L69" i="70" l="1"/>
  <c r="M70" i="70" l="1"/>
  <c r="N70" i="70" a="1"/>
  <c r="N70" i="70" l="1"/>
  <c r="O70" i="70" s="1"/>
  <c r="L70" i="70" l="1"/>
  <c r="M71" i="70" l="1"/>
  <c r="N71" i="70" a="1"/>
  <c r="N71" i="70" l="1"/>
  <c r="O71" i="70" s="1"/>
  <c r="L71" i="70" l="1"/>
  <c r="M72" i="70" l="1"/>
  <c r="N72" i="70" a="1"/>
  <c r="N72" i="70" l="1"/>
  <c r="O72" i="70" s="1"/>
  <c r="L72" i="70" l="1"/>
  <c r="M73" i="70" l="1"/>
  <c r="N73" i="70" a="1"/>
  <c r="N73" i="70" l="1"/>
  <c r="O73" i="70" s="1"/>
  <c r="L73" i="70" l="1"/>
  <c r="M74" i="70" l="1"/>
  <c r="N74" i="70" a="1"/>
  <c r="N74" i="70" l="1"/>
  <c r="O74" i="70" s="1"/>
  <c r="L74" i="70" l="1"/>
  <c r="M75" i="70" l="1"/>
  <c r="N75" i="70" a="1"/>
  <c r="N75" i="70" l="1"/>
  <c r="O75" i="70" s="1"/>
  <c r="L75" i="70" l="1"/>
  <c r="M76" i="70" l="1"/>
  <c r="N76" i="70" a="1"/>
  <c r="N76" i="70" l="1"/>
  <c r="O76" i="70" s="1"/>
  <c r="L76" i="70" l="1"/>
  <c r="M77" i="70" l="1"/>
  <c r="N77" i="70" a="1"/>
  <c r="N77" i="70" l="1"/>
  <c r="O77" i="70" s="1"/>
  <c r="L77" i="70" l="1"/>
  <c r="M78" i="70" l="1"/>
  <c r="N78" i="70" a="1"/>
  <c r="N78" i="70" l="1"/>
  <c r="O78" i="70" s="1"/>
  <c r="L78" i="70" l="1"/>
  <c r="M79" i="70" l="1"/>
  <c r="N79" i="70" a="1"/>
  <c r="N79" i="70" l="1"/>
  <c r="O79" i="70" s="1"/>
  <c r="L79" i="70" l="1"/>
  <c r="M80" i="70" l="1"/>
  <c r="N80" i="70" a="1"/>
  <c r="N80" i="70" l="1"/>
  <c r="O80" i="70" s="1"/>
  <c r="L80" i="70" l="1"/>
  <c r="M81" i="70" l="1"/>
  <c r="N81" i="70" a="1"/>
  <c r="N81" i="70" l="1"/>
  <c r="O81" i="70" s="1"/>
  <c r="L81" i="70" l="1"/>
  <c r="M82" i="70" l="1"/>
  <c r="N82" i="70" a="1"/>
  <c r="N82" i="70" l="1"/>
  <c r="O82" i="70" s="1"/>
  <c r="L82" i="70" l="1"/>
  <c r="M83" i="70" l="1"/>
  <c r="N83" i="70" a="1"/>
  <c r="N83" i="70" l="1"/>
  <c r="O83" i="70" s="1"/>
  <c r="L83" i="70" l="1"/>
  <c r="M84" i="70" l="1"/>
  <c r="N84" i="70" a="1"/>
  <c r="N84" i="70" l="1"/>
  <c r="O84" i="70" s="1"/>
  <c r="L84" i="70" l="1"/>
  <c r="M85" i="70" l="1"/>
  <c r="N85" i="70" a="1"/>
  <c r="N85" i="70" l="1"/>
  <c r="O85" i="70" s="1"/>
  <c r="L85" i="70" l="1"/>
  <c r="M86" i="70" l="1"/>
  <c r="N86" i="70" a="1"/>
  <c r="N86" i="70" l="1"/>
  <c r="O86" i="70" s="1"/>
  <c r="L86" i="70" l="1"/>
  <c r="M87" i="70" l="1"/>
  <c r="N87" i="70" a="1"/>
  <c r="N87" i="70" l="1"/>
  <c r="O87" i="70" s="1"/>
  <c r="L87" i="70" l="1"/>
  <c r="M88" i="70" l="1"/>
  <c r="N88" i="70" a="1"/>
  <c r="N88" i="70" l="1"/>
  <c r="O88" i="70" s="1"/>
  <c r="L88" i="70" l="1"/>
  <c r="M89" i="70" l="1"/>
  <c r="N89" i="70" a="1"/>
  <c r="N89" i="70" l="1"/>
  <c r="O89" i="70" s="1"/>
  <c r="L89" i="70" l="1"/>
  <c r="M90" i="70" l="1"/>
  <c r="N90" i="70" a="1"/>
  <c r="N90" i="70" l="1"/>
  <c r="O90" i="70" s="1"/>
  <c r="L90" i="70" l="1"/>
  <c r="M91" i="70" l="1"/>
  <c r="N91" i="70" a="1"/>
  <c r="N91" i="70" l="1"/>
  <c r="O91" i="70" s="1"/>
  <c r="L91" i="70" l="1"/>
  <c r="M92" i="70" l="1"/>
  <c r="N92" i="70" a="1"/>
  <c r="N92" i="70" l="1"/>
  <c r="O92" i="70" s="1"/>
  <c r="L92" i="70" l="1"/>
  <c r="M93" i="70" l="1"/>
  <c r="N93" i="70" a="1"/>
  <c r="N93" i="70" l="1"/>
  <c r="O93" i="70" s="1"/>
  <c r="L93" i="70" l="1"/>
  <c r="M94" i="70" l="1"/>
  <c r="N94" i="70" a="1"/>
  <c r="N94" i="70" l="1"/>
  <c r="O94" i="70" s="1"/>
  <c r="L94" i="70" l="1"/>
  <c r="M95" i="70" l="1"/>
  <c r="N95" i="70" a="1"/>
  <c r="N95" i="70" l="1"/>
  <c r="O95" i="70" s="1"/>
  <c r="L95" i="70" l="1"/>
  <c r="M96" i="70" l="1"/>
  <c r="N96" i="70" a="1"/>
  <c r="N96" i="70" l="1"/>
  <c r="O96" i="70" s="1"/>
  <c r="L96" i="70" l="1"/>
  <c r="M97" i="70" l="1"/>
  <c r="N97" i="70" a="1"/>
  <c r="N97" i="70" l="1"/>
  <c r="O97" i="70" s="1"/>
  <c r="L97" i="70" l="1"/>
  <c r="M98" i="70" l="1"/>
  <c r="N98" i="70" a="1"/>
  <c r="N98" i="70" l="1"/>
  <c r="O98" i="70" s="1"/>
  <c r="L98" i="70" l="1"/>
  <c r="M99" i="70" l="1"/>
  <c r="N99" i="70" a="1"/>
  <c r="N99" i="70" l="1"/>
  <c r="O99" i="70" s="1"/>
  <c r="L99" i="70" l="1"/>
  <c r="M100" i="70" l="1"/>
  <c r="N100" i="70" a="1"/>
  <c r="N100" i="70" l="1"/>
  <c r="O100" i="70" s="1"/>
  <c r="L100" i="70" l="1"/>
  <c r="M101" i="70" l="1"/>
  <c r="N101" i="70" a="1"/>
  <c r="N101" i="70" l="1"/>
  <c r="O101" i="70" s="1"/>
  <c r="L101" i="70" l="1"/>
  <c r="M102" i="70" l="1"/>
  <c r="N102" i="70" a="1"/>
  <c r="N102" i="70" l="1"/>
  <c r="O102" i="70" s="1"/>
  <c r="L102" i="70" l="1"/>
  <c r="M103" i="70" l="1"/>
  <c r="N103" i="70" a="1"/>
  <c r="N103" i="70" l="1"/>
  <c r="O103" i="70" s="1"/>
  <c r="L103" i="70" l="1"/>
  <c r="M104" i="70" l="1"/>
  <c r="N104" i="70" a="1"/>
  <c r="N104" i="70" l="1"/>
  <c r="O104" i="70" s="1"/>
  <c r="L104" i="70" l="1"/>
  <c r="M105" i="70" l="1"/>
  <c r="N105" i="70" a="1"/>
  <c r="N105" i="70" l="1"/>
  <c r="O105" i="70" s="1"/>
  <c r="L105" i="70" l="1"/>
  <c r="M106" i="70" l="1"/>
  <c r="N106" i="70" a="1"/>
  <c r="N106" i="70" l="1"/>
  <c r="O106" i="70" s="1"/>
  <c r="L106" i="70" l="1"/>
  <c r="M107" i="70" l="1"/>
  <c r="N107" i="70" a="1"/>
  <c r="N107" i="70" l="1"/>
  <c r="O107" i="70" s="1"/>
  <c r="L107" i="70" l="1"/>
  <c r="M108" i="70" l="1"/>
  <c r="N108" i="70" a="1"/>
  <c r="N108" i="70" l="1"/>
  <c r="O108" i="70" s="1"/>
  <c r="L108" i="70" l="1"/>
  <c r="M109" i="70" l="1"/>
  <c r="N109" i="70" a="1"/>
  <c r="N109" i="70" l="1"/>
  <c r="O109" i="70" s="1"/>
  <c r="L109" i="70" l="1"/>
  <c r="M110" i="70" l="1"/>
  <c r="N110" i="70" a="1"/>
  <c r="N110" i="70" l="1"/>
  <c r="O110" i="70" s="1"/>
  <c r="L110" i="70" l="1"/>
  <c r="M111" i="70" l="1"/>
  <c r="N111" i="70" a="1"/>
  <c r="N111" i="70" l="1"/>
  <c r="O111" i="70" s="1"/>
  <c r="L111" i="70" l="1"/>
  <c r="M112" i="70" l="1"/>
  <c r="N112" i="70" a="1"/>
  <c r="N112" i="70" l="1"/>
  <c r="O112" i="70" s="1"/>
  <c r="L112" i="70" l="1"/>
  <c r="M113" i="70" l="1"/>
  <c r="N113" i="70" a="1"/>
  <c r="N113" i="70" l="1"/>
  <c r="O113" i="70" s="1"/>
  <c r="L113" i="70" l="1"/>
  <c r="M114" i="70" l="1"/>
  <c r="N114" i="70" a="1"/>
  <c r="N114" i="70" l="1"/>
  <c r="O114" i="70" s="1"/>
  <c r="L114" i="70" l="1"/>
  <c r="M115" i="70" l="1"/>
  <c r="N115" i="70" a="1"/>
  <c r="N115" i="70" l="1"/>
  <c r="O115" i="70" s="1"/>
  <c r="L115" i="70" l="1"/>
  <c r="M116" i="70" l="1"/>
  <c r="N116" i="70" a="1"/>
  <c r="N116" i="70" l="1"/>
  <c r="O116" i="70" s="1"/>
  <c r="L116" i="70" l="1"/>
  <c r="M117" i="70" l="1"/>
  <c r="N117" i="70" a="1"/>
  <c r="N117" i="70" l="1"/>
  <c r="O117" i="70" s="1"/>
  <c r="L117" i="70" l="1"/>
  <c r="M118" i="70" l="1"/>
  <c r="N118" i="70" a="1"/>
  <c r="N118" i="70" l="1"/>
  <c r="O118" i="70" s="1"/>
  <c r="L118" i="70" l="1"/>
  <c r="M119" i="70" l="1"/>
  <c r="N119" i="70" a="1"/>
  <c r="N119" i="70" l="1"/>
  <c r="O119" i="70" s="1"/>
  <c r="L119" i="70" l="1"/>
  <c r="M120" i="70" l="1"/>
  <c r="N120" i="70" a="1"/>
  <c r="N120" i="70" l="1"/>
  <c r="O120" i="70" s="1"/>
  <c r="L120" i="70" l="1"/>
  <c r="M121" i="70" l="1"/>
  <c r="N121" i="70" a="1"/>
  <c r="N121" i="70" l="1"/>
  <c r="O121" i="70" s="1"/>
  <c r="L121" i="70" l="1"/>
  <c r="M122" i="70" l="1"/>
  <c r="N122" i="70" a="1"/>
  <c r="N122" i="70" l="1"/>
  <c r="O122" i="70" s="1"/>
  <c r="L122" i="70" l="1"/>
  <c r="M123" i="70" l="1"/>
  <c r="N123" i="70" a="1"/>
  <c r="N123" i="70" l="1"/>
  <c r="O123" i="70" s="1"/>
  <c r="L123" i="70" l="1"/>
  <c r="M124" i="70" l="1"/>
  <c r="N124" i="70" a="1"/>
  <c r="N124" i="70" l="1"/>
  <c r="O124" i="70" s="1"/>
  <c r="L124" i="70" l="1"/>
  <c r="M125" i="70" l="1"/>
  <c r="N125" i="70" a="1"/>
  <c r="N125" i="70" l="1"/>
  <c r="O125" i="70" s="1"/>
  <c r="L125" i="70" l="1"/>
  <c r="M126" i="70" l="1"/>
  <c r="N126" i="70" a="1"/>
  <c r="N126" i="70" l="1"/>
  <c r="O126" i="70" s="1"/>
  <c r="L126" i="70" l="1"/>
  <c r="M127" i="70" l="1"/>
  <c r="N127" i="70" a="1"/>
  <c r="N127" i="70" l="1"/>
  <c r="O127" i="70" s="1"/>
  <c r="L127" i="70" l="1"/>
  <c r="M128" i="70" l="1"/>
  <c r="N128" i="70" a="1"/>
  <c r="N128" i="70" l="1"/>
  <c r="O128" i="70" s="1"/>
  <c r="L128" i="70" l="1"/>
  <c r="M129" i="70" l="1"/>
  <c r="N129" i="70" a="1"/>
  <c r="N129" i="70" l="1"/>
  <c r="O129" i="70" s="1"/>
  <c r="L129" i="70" l="1"/>
  <c r="M130" i="70" l="1"/>
  <c r="N130" i="70" a="1"/>
  <c r="N130" i="70" l="1"/>
  <c r="O130" i="70" s="1"/>
  <c r="L130" i="70" l="1"/>
  <c r="M131" i="70" l="1"/>
  <c r="N131" i="70" a="1"/>
  <c r="N131" i="70" l="1"/>
  <c r="O131" i="70" s="1"/>
  <c r="L131" i="70" l="1"/>
  <c r="M132" i="70" l="1"/>
  <c r="N132" i="70" a="1"/>
  <c r="N132" i="70" l="1"/>
  <c r="O132" i="70" s="1"/>
  <c r="L132" i="70" l="1"/>
  <c r="M133" i="70" l="1"/>
  <c r="N133" i="70" a="1"/>
  <c r="N133" i="70" l="1"/>
  <c r="O133" i="70" s="1"/>
  <c r="L133" i="70" l="1"/>
  <c r="M134" i="70" l="1"/>
  <c r="N134" i="70" a="1"/>
  <c r="N134" i="70" l="1"/>
  <c r="O134" i="70" s="1"/>
  <c r="L134" i="70" l="1"/>
  <c r="M135" i="70" l="1"/>
  <c r="N135" i="70" a="1"/>
  <c r="N135" i="70" l="1"/>
  <c r="O135" i="70" s="1"/>
  <c r="L135" i="70" l="1"/>
  <c r="M136" i="70" l="1"/>
  <c r="N136" i="70" a="1"/>
  <c r="N136" i="70" l="1"/>
  <c r="O136" i="70" s="1"/>
  <c r="L136" i="70" l="1"/>
  <c r="M137" i="70" l="1"/>
  <c r="N137" i="70" a="1"/>
  <c r="N137" i="70" l="1"/>
  <c r="O137" i="70" s="1"/>
  <c r="L137" i="70" l="1"/>
  <c r="M138" i="70" l="1"/>
  <c r="N138" i="70" a="1"/>
  <c r="N138" i="70" l="1"/>
  <c r="O138" i="70" s="1"/>
  <c r="L138" i="70" l="1"/>
  <c r="M139" i="70" l="1"/>
  <c r="N139" i="70" a="1"/>
  <c r="N139" i="70" l="1"/>
  <c r="O139" i="70" s="1"/>
  <c r="L139" i="70" l="1"/>
  <c r="M140" i="70" l="1"/>
  <c r="N140" i="70" a="1"/>
  <c r="N140" i="70" l="1"/>
  <c r="O140" i="70" s="1"/>
  <c r="L140" i="70" l="1"/>
  <c r="M141" i="70" l="1"/>
  <c r="N141" i="70" a="1"/>
  <c r="N141" i="70" l="1"/>
  <c r="O141" i="70" s="1"/>
  <c r="L141" i="70" l="1"/>
  <c r="M142" i="70" l="1"/>
  <c r="N142" i="70" a="1"/>
  <c r="N142" i="70" l="1"/>
  <c r="O142" i="70" s="1"/>
  <c r="L142" i="70" l="1"/>
  <c r="M143" i="70" l="1"/>
  <c r="N143" i="70" a="1"/>
  <c r="N143" i="70" l="1"/>
  <c r="O143" i="70" s="1"/>
  <c r="L143" i="70" l="1"/>
  <c r="M144" i="70" l="1"/>
  <c r="N144" i="70" a="1"/>
  <c r="N144" i="70" l="1"/>
  <c r="O144" i="70" s="1"/>
  <c r="L144" i="70" l="1"/>
  <c r="M145" i="70" l="1"/>
  <c r="N145" i="70" a="1"/>
  <c r="N145" i="70" l="1"/>
  <c r="O145" i="70" s="1"/>
  <c r="L145" i="70" l="1"/>
  <c r="M146" i="70" l="1"/>
  <c r="N146" i="70" a="1"/>
  <c r="N146" i="70" l="1"/>
  <c r="O146" i="70" s="1"/>
  <c r="L146" i="70" l="1"/>
  <c r="M147" i="70" l="1"/>
  <c r="N147" i="70" a="1"/>
  <c r="N147" i="70" l="1"/>
  <c r="O147" i="70" s="1"/>
  <c r="L147" i="70" l="1"/>
  <c r="M148" i="70" l="1"/>
  <c r="N148" i="70" a="1"/>
  <c r="N148" i="70" l="1"/>
  <c r="O148" i="70" s="1"/>
  <c r="L148" i="70" l="1"/>
  <c r="M149" i="70" l="1"/>
  <c r="N149" i="70" a="1"/>
  <c r="N149" i="70" l="1"/>
  <c r="O149" i="70" s="1"/>
  <c r="L149" i="70" l="1"/>
  <c r="M150" i="70" l="1"/>
  <c r="N150" i="70" a="1"/>
  <c r="N150" i="70" l="1"/>
  <c r="O150" i="70" s="1"/>
  <c r="L150" i="70" l="1"/>
  <c r="M151" i="70" l="1"/>
  <c r="N151" i="70" a="1"/>
  <c r="N151" i="70" l="1"/>
  <c r="O151" i="70" s="1"/>
  <c r="L151" i="70" l="1"/>
  <c r="M152" i="70" l="1"/>
  <c r="N152" i="70" a="1"/>
  <c r="N152" i="70" l="1"/>
  <c r="O152" i="70" s="1"/>
  <c r="L152" i="70" l="1"/>
  <c r="M153" i="70" l="1"/>
  <c r="N153" i="70" a="1"/>
  <c r="N153" i="70" l="1"/>
  <c r="O153" i="70" s="1"/>
  <c r="L153" i="70" l="1"/>
  <c r="M154" i="70" l="1"/>
  <c r="N154" i="70" a="1"/>
  <c r="N154" i="70" l="1"/>
  <c r="O154" i="70" s="1"/>
  <c r="L154" i="70" l="1"/>
  <c r="M155" i="70" l="1"/>
  <c r="N155" i="70" a="1"/>
  <c r="N155" i="70" l="1"/>
  <c r="O155" i="70" s="1"/>
  <c r="L155" i="70" l="1"/>
  <c r="M156" i="70" l="1"/>
  <c r="N156" i="70" a="1"/>
  <c r="N156" i="70" l="1"/>
  <c r="O156" i="70" s="1"/>
  <c r="L156" i="70" l="1"/>
  <c r="M157" i="70" l="1"/>
  <c r="N157" i="70" a="1"/>
  <c r="N157" i="70" l="1"/>
  <c r="O157" i="70" s="1"/>
  <c r="L157" i="70" l="1"/>
  <c r="M158" i="70" l="1"/>
  <c r="N158" i="70" a="1"/>
  <c r="N158" i="70" l="1"/>
  <c r="O158" i="70" s="1"/>
  <c r="L158" i="70" l="1"/>
  <c r="M159" i="70" l="1"/>
  <c r="N159" i="70" a="1"/>
  <c r="N159" i="70" l="1"/>
  <c r="O159" i="70" s="1"/>
  <c r="L159" i="70" l="1"/>
  <c r="M160" i="70" l="1"/>
  <c r="N160" i="70" a="1"/>
  <c r="N160" i="70" l="1"/>
  <c r="O160" i="70" s="1"/>
  <c r="L160" i="70" l="1"/>
  <c r="M161" i="70" l="1"/>
  <c r="N161" i="70" a="1"/>
  <c r="N161" i="70" l="1"/>
  <c r="O161" i="70" s="1"/>
  <c r="L161" i="70" l="1"/>
  <c r="M162" i="70" l="1"/>
  <c r="N162" i="70" a="1"/>
  <c r="N162" i="70" l="1"/>
  <c r="O162" i="70" s="1"/>
  <c r="L162" i="70" l="1"/>
  <c r="M163" i="70" l="1"/>
  <c r="N163" i="70" a="1"/>
  <c r="N163" i="70" l="1"/>
  <c r="O163" i="70" s="1"/>
  <c r="L163" i="70" l="1"/>
  <c r="M164" i="70" l="1"/>
  <c r="N164" i="70" a="1"/>
  <c r="N164" i="70" l="1"/>
  <c r="O164" i="70" s="1"/>
  <c r="L164" i="70" l="1"/>
  <c r="M165" i="70" l="1"/>
  <c r="N165" i="70" a="1"/>
  <c r="N165" i="70" l="1"/>
  <c r="O165" i="70" s="1"/>
  <c r="L165" i="70" l="1"/>
  <c r="M166" i="70" l="1"/>
  <c r="N166" i="70" a="1"/>
  <c r="N166" i="70" l="1"/>
  <c r="O166" i="70" s="1"/>
  <c r="L166" i="70" l="1"/>
  <c r="M167" i="70" l="1"/>
  <c r="N167" i="70" a="1"/>
  <c r="N167" i="70" l="1"/>
  <c r="O167" i="70" s="1"/>
  <c r="L167" i="70" l="1"/>
  <c r="M168" i="70" l="1"/>
  <c r="N168" i="70" a="1"/>
  <c r="N168" i="70" l="1"/>
  <c r="O168" i="70" s="1"/>
  <c r="L168" i="70" l="1"/>
  <c r="M169" i="70" l="1"/>
  <c r="N169" i="70" a="1"/>
  <c r="N169" i="70" l="1"/>
  <c r="O169" i="70" s="1"/>
  <c r="L169" i="70" l="1"/>
  <c r="M170" i="70" l="1"/>
  <c r="N170" i="70" a="1"/>
  <c r="N170" i="70" l="1"/>
  <c r="O170" i="70" s="1"/>
  <c r="L170" i="70" l="1"/>
  <c r="M171" i="70" l="1"/>
  <c r="N171" i="70" a="1"/>
  <c r="N171" i="70" l="1"/>
  <c r="O171" i="70" s="1"/>
  <c r="L171" i="70" l="1"/>
  <c r="M172" i="70" l="1"/>
  <c r="N172" i="70" a="1"/>
  <c r="N172" i="70" l="1"/>
  <c r="O172" i="70" s="1"/>
  <c r="L172" i="70" l="1"/>
  <c r="M173" i="70" l="1"/>
  <c r="N173" i="70" a="1"/>
  <c r="N173" i="70" l="1"/>
  <c r="O173" i="70" s="1"/>
  <c r="L173" i="70" l="1"/>
  <c r="M174" i="70" l="1"/>
  <c r="N174" i="70" a="1"/>
  <c r="N174" i="70" l="1"/>
  <c r="O174" i="70" s="1"/>
  <c r="L174" i="70" l="1"/>
  <c r="M175" i="70" l="1"/>
  <c r="N175" i="70" a="1"/>
  <c r="N175" i="70" l="1"/>
  <c r="O175" i="70" s="1"/>
  <c r="L175" i="70" l="1"/>
  <c r="M176" i="70" l="1"/>
  <c r="N176" i="70" a="1"/>
  <c r="N176" i="70" l="1"/>
  <c r="O176" i="70" s="1"/>
  <c r="L176" i="70" l="1"/>
  <c r="M177" i="70" l="1"/>
  <c r="N177" i="70" a="1"/>
  <c r="N177" i="70" l="1"/>
  <c r="O177" i="70" s="1"/>
  <c r="L177" i="70" l="1"/>
  <c r="M178" i="70" l="1"/>
  <c r="N178" i="70" a="1"/>
  <c r="N178" i="70" l="1"/>
  <c r="O178" i="70" s="1"/>
  <c r="L178" i="70" l="1"/>
  <c r="M179" i="70" l="1"/>
  <c r="N179" i="70" a="1"/>
  <c r="N179" i="70" l="1"/>
  <c r="O179" i="70" s="1"/>
  <c r="L179" i="70" l="1"/>
  <c r="M180" i="70" l="1"/>
  <c r="N180" i="70" a="1"/>
  <c r="N180" i="70" l="1"/>
  <c r="O180" i="70" s="1"/>
  <c r="L180" i="70" l="1"/>
  <c r="M181" i="70" l="1"/>
  <c r="N181" i="70" a="1"/>
  <c r="N181" i="70" l="1"/>
  <c r="O181" i="70" s="1"/>
  <c r="L181" i="70" l="1"/>
  <c r="M182" i="70" l="1"/>
  <c r="N182" i="70" a="1"/>
  <c r="N182" i="70" l="1"/>
  <c r="O182" i="70" s="1"/>
  <c r="L182" i="70" l="1"/>
  <c r="M183" i="70" l="1"/>
  <c r="N183" i="70" a="1"/>
  <c r="N183" i="70" l="1"/>
  <c r="O183" i="70" s="1"/>
  <c r="L183" i="70" l="1"/>
  <c r="M184" i="70" l="1"/>
  <c r="N184" i="70" a="1"/>
  <c r="N184" i="70" l="1"/>
  <c r="O184" i="70" s="1"/>
  <c r="L184" i="70" l="1"/>
  <c r="M185" i="70" l="1"/>
  <c r="N185" i="70" a="1"/>
  <c r="N185" i="70" l="1"/>
  <c r="O185" i="70" s="1"/>
  <c r="L185" i="70" l="1"/>
  <c r="M186" i="70" l="1"/>
  <c r="N186" i="70" a="1"/>
  <c r="N186" i="70" l="1"/>
  <c r="O186" i="70" s="1"/>
  <c r="L186" i="70" l="1"/>
  <c r="M187" i="70" l="1"/>
  <c r="N187" i="70" a="1"/>
  <c r="N187" i="70" l="1"/>
  <c r="O187" i="70" s="1"/>
  <c r="L187" i="70" l="1"/>
  <c r="M188" i="70" l="1"/>
  <c r="N188" i="70" a="1"/>
  <c r="N188" i="70" l="1"/>
  <c r="O188" i="70" s="1"/>
  <c r="L188" i="70" l="1"/>
  <c r="M189" i="70" l="1"/>
  <c r="N189" i="70" a="1"/>
  <c r="N189" i="70" l="1"/>
  <c r="O189" i="70" s="1"/>
  <c r="L189" i="70" l="1"/>
  <c r="M190" i="70" l="1"/>
  <c r="N190" i="70" a="1"/>
  <c r="N190" i="70" l="1"/>
  <c r="O190" i="70" s="1"/>
  <c r="L190" i="70" l="1"/>
  <c r="M191" i="70" l="1"/>
  <c r="N191" i="70" a="1"/>
  <c r="N191" i="70" l="1"/>
  <c r="O191" i="70" s="1"/>
  <c r="L191" i="70" l="1"/>
  <c r="M192" i="70" l="1"/>
  <c r="N192" i="70" a="1"/>
  <c r="N192" i="70" l="1"/>
  <c r="O192" i="70" s="1"/>
  <c r="L192" i="70" l="1"/>
  <c r="M193" i="70" l="1"/>
  <c r="N193" i="70" a="1"/>
  <c r="N193" i="70" l="1"/>
  <c r="O193" i="70" s="1"/>
  <c r="L193" i="70" l="1"/>
  <c r="M194" i="70" l="1"/>
  <c r="N194" i="70" a="1"/>
  <c r="N194" i="70" l="1"/>
  <c r="O194" i="70" s="1"/>
  <c r="L194" i="70" l="1"/>
  <c r="M195" i="70" l="1"/>
  <c r="N195" i="70" a="1"/>
  <c r="N195" i="70" l="1"/>
  <c r="O195" i="70" s="1"/>
  <c r="L195" i="70" l="1"/>
  <c r="M196" i="70" l="1"/>
  <c r="N196" i="70" a="1"/>
  <c r="N196" i="70" l="1"/>
  <c r="O196" i="70" s="1"/>
  <c r="L196" i="70" l="1"/>
  <c r="M197" i="70" l="1"/>
  <c r="N197" i="70" a="1"/>
  <c r="N197" i="70" l="1"/>
  <c r="O197" i="70" s="1"/>
  <c r="L197" i="70" l="1"/>
  <c r="M198" i="70" l="1"/>
  <c r="N198" i="70" a="1"/>
  <c r="N198" i="70" l="1"/>
  <c r="O198" i="70" s="1"/>
  <c r="L198" i="70" l="1"/>
  <c r="M199" i="70" l="1"/>
  <c r="N199" i="70" a="1"/>
  <c r="N199" i="70" l="1"/>
  <c r="O199" i="70" s="1"/>
  <c r="L199" i="70" l="1"/>
  <c r="M200" i="70" l="1"/>
  <c r="N200" i="70" a="1"/>
  <c r="N200" i="70" l="1"/>
  <c r="O200" i="70" s="1"/>
  <c r="L200" i="70" l="1"/>
  <c r="M201" i="70" l="1"/>
  <c r="N201" i="70" a="1"/>
  <c r="N201" i="70" l="1"/>
  <c r="O201" i="70" s="1"/>
  <c r="L201" i="70" l="1"/>
  <c r="M202" i="70" l="1"/>
  <c r="N202" i="70" a="1"/>
  <c r="N202" i="70" l="1"/>
  <c r="O202" i="70" s="1"/>
  <c r="L202" i="70" l="1"/>
  <c r="M203" i="70" l="1"/>
  <c r="N203" i="70" a="1"/>
  <c r="N203" i="70" l="1"/>
  <c r="O203" i="70" s="1"/>
  <c r="L203" i="70" l="1"/>
  <c r="M204" i="70" l="1"/>
  <c r="N204" i="70" a="1"/>
  <c r="N204" i="70" l="1"/>
  <c r="O204" i="70" s="1"/>
  <c r="L204" i="70" l="1"/>
  <c r="M205" i="70" l="1"/>
  <c r="N205" i="70" a="1"/>
  <c r="N205" i="70" l="1"/>
  <c r="O205" i="70" s="1"/>
  <c r="L205" i="70" l="1"/>
  <c r="M206" i="70" l="1"/>
  <c r="N206" i="70" a="1"/>
  <c r="N206" i="70" l="1"/>
  <c r="O206" i="70" s="1"/>
  <c r="L206" i="70" l="1"/>
  <c r="M207" i="70" l="1"/>
  <c r="N207" i="70" a="1"/>
  <c r="N207" i="70" l="1"/>
  <c r="O207" i="70" s="1"/>
  <c r="L207" i="70" l="1"/>
  <c r="M208" i="70" l="1"/>
  <c r="N208" i="70" a="1"/>
  <c r="N208" i="70" l="1"/>
  <c r="O208" i="70" s="1"/>
  <c r="L208" i="70" l="1"/>
  <c r="M209" i="70" l="1"/>
  <c r="N209" i="70" a="1"/>
  <c r="N209" i="70" l="1"/>
  <c r="O209" i="70" s="1"/>
  <c r="L209" i="70" l="1"/>
  <c r="M210" i="70" l="1"/>
  <c r="N210" i="70" a="1"/>
  <c r="N210" i="70" l="1"/>
  <c r="O210" i="70" s="1"/>
  <c r="L210" i="70" l="1"/>
  <c r="M211" i="70" l="1"/>
  <c r="N211" i="70" a="1"/>
  <c r="N211" i="70" l="1"/>
  <c r="O211" i="70" s="1"/>
  <c r="L211" i="70" l="1"/>
  <c r="M212" i="70" l="1"/>
  <c r="N212" i="70" a="1"/>
  <c r="N212" i="70" l="1"/>
  <c r="O212" i="70" s="1"/>
  <c r="L212" i="70" l="1"/>
  <c r="M213" i="70" l="1"/>
  <c r="N213" i="70" a="1"/>
  <c r="N213" i="70" l="1"/>
  <c r="O213" i="70" s="1"/>
  <c r="L213" i="70" l="1"/>
  <c r="M214" i="70" l="1"/>
  <c r="N214" i="70" a="1"/>
  <c r="N214" i="70" l="1"/>
  <c r="O214" i="70" s="1"/>
  <c r="L214" i="70" l="1"/>
  <c r="M215" i="70" l="1"/>
  <c r="N215" i="70" a="1"/>
  <c r="N215" i="70" l="1"/>
  <c r="O215" i="70" s="1"/>
  <c r="L215" i="70" l="1"/>
  <c r="M216" i="70" l="1"/>
  <c r="N216" i="70" a="1"/>
  <c r="N216" i="70" l="1"/>
  <c r="O216" i="70" s="1"/>
  <c r="L216" i="70" l="1"/>
  <c r="M217" i="70" l="1"/>
  <c r="N217" i="70" a="1"/>
  <c r="N217" i="70" l="1"/>
  <c r="O217" i="70" s="1"/>
  <c r="L217" i="70" l="1"/>
  <c r="M218" i="70" l="1"/>
  <c r="N218" i="70" a="1"/>
  <c r="N218" i="70" l="1"/>
  <c r="O218" i="70" s="1"/>
  <c r="L218" i="70" l="1"/>
  <c r="M219" i="70" l="1"/>
  <c r="N219" i="70" a="1"/>
  <c r="N219" i="70" l="1"/>
  <c r="O219" i="70" s="1"/>
  <c r="L219" i="70" l="1"/>
  <c r="M220" i="70" l="1"/>
  <c r="N220" i="70" a="1"/>
  <c r="N220" i="70" l="1"/>
  <c r="O220" i="70" s="1"/>
  <c r="L220" i="70" l="1"/>
  <c r="M221" i="70" l="1"/>
  <c r="N221" i="70" a="1"/>
  <c r="N221" i="70" l="1"/>
  <c r="O221" i="70" s="1"/>
  <c r="L221" i="70" l="1"/>
  <c r="M222" i="70" l="1"/>
  <c r="N222" i="70" a="1"/>
  <c r="N222" i="70" l="1"/>
  <c r="O222" i="70" s="1"/>
  <c r="L222" i="70" l="1"/>
  <c r="M223" i="70" l="1"/>
  <c r="N223" i="70" a="1"/>
  <c r="N223" i="70" l="1"/>
  <c r="O223" i="70" s="1"/>
  <c r="L223" i="70" l="1"/>
  <c r="M224" i="70" l="1"/>
  <c r="N224" i="70" a="1"/>
  <c r="N224" i="70" l="1"/>
  <c r="O224" i="70" s="1"/>
  <c r="L224" i="70" l="1"/>
  <c r="M225" i="70" l="1"/>
  <c r="N225" i="70" a="1"/>
  <c r="N225" i="70" l="1"/>
  <c r="O225" i="70" s="1"/>
  <c r="L225" i="70" l="1"/>
  <c r="M226" i="70" l="1"/>
  <c r="N226" i="70" a="1"/>
  <c r="N226" i="70" l="1"/>
  <c r="O226" i="70" s="1"/>
  <c r="L226" i="70" l="1"/>
  <c r="M227" i="70" l="1"/>
  <c r="N227" i="70" a="1"/>
  <c r="N227" i="70" l="1"/>
  <c r="O227" i="70" s="1"/>
  <c r="L227" i="70" l="1"/>
  <c r="M228" i="70" l="1"/>
  <c r="N228" i="70" a="1"/>
  <c r="N228" i="70" l="1"/>
  <c r="O228" i="70" s="1"/>
  <c r="L228" i="70" l="1"/>
  <c r="M229" i="70" l="1"/>
  <c r="N229" i="70" a="1"/>
  <c r="N229" i="70" l="1"/>
  <c r="O229" i="70" s="1"/>
  <c r="L229" i="70" l="1"/>
  <c r="M230" i="70" l="1"/>
  <c r="N230" i="70" a="1"/>
  <c r="N230" i="70" l="1"/>
  <c r="O230" i="70" s="1"/>
  <c r="L230" i="70" l="1"/>
  <c r="M231" i="70" l="1"/>
  <c r="M14" i="70" s="1"/>
  <c r="G40" i="27" l="1"/>
  <c r="H40" i="27" s="1"/>
  <c r="N231" i="70" a="1"/>
  <c r="N231" i="70" l="1"/>
  <c r="O231" i="70" s="1"/>
  <c r="L231" i="70" l="1"/>
  <c r="K17" i="33" l="1"/>
  <c r="L18" i="33" l="1"/>
  <c r="M18" i="33" a="1"/>
  <c r="M18" i="33" l="1"/>
  <c r="N18" i="33" s="1"/>
  <c r="K18" i="33" l="1"/>
  <c r="L19" i="33" l="1"/>
  <c r="M19" i="33" a="1"/>
  <c r="M19" i="33" l="1"/>
  <c r="N19" i="33" s="1"/>
  <c r="K19" i="33" l="1"/>
  <c r="L20" i="33" l="1"/>
  <c r="M20" i="33" a="1"/>
  <c r="M20" i="33" l="1"/>
  <c r="N20" i="33" s="1"/>
  <c r="K20" i="33" l="1"/>
  <c r="L21" i="33" l="1"/>
  <c r="M21" i="33" a="1"/>
  <c r="M21" i="33" l="1"/>
  <c r="N21" i="33" s="1"/>
  <c r="K21" i="33" l="1"/>
  <c r="L22" i="33" l="1"/>
  <c r="M22" i="33" a="1"/>
  <c r="M22" i="33" l="1"/>
  <c r="N22" i="33" s="1"/>
  <c r="K22" i="33" l="1"/>
  <c r="L23" i="33" l="1"/>
  <c r="M23" i="33" a="1"/>
  <c r="M23" i="33" l="1"/>
  <c r="N23" i="33" s="1"/>
  <c r="K23" i="33" l="1"/>
  <c r="L24" i="33" l="1"/>
  <c r="M24" i="33" a="1"/>
  <c r="M24" i="33" l="1"/>
  <c r="N24" i="33" s="1"/>
  <c r="K24" i="33" l="1"/>
  <c r="L25" i="33" l="1"/>
  <c r="M25" i="33" a="1"/>
  <c r="M25" i="33" l="1"/>
  <c r="N25" i="33" s="1"/>
  <c r="K25" i="33" l="1"/>
  <c r="L26" i="33" l="1"/>
  <c r="M26" i="33" a="1"/>
  <c r="M26" i="33" l="1"/>
  <c r="N26" i="33" s="1"/>
  <c r="K26" i="33" l="1"/>
  <c r="L27" i="33" l="1"/>
  <c r="M27" i="33" a="1"/>
  <c r="M27" i="33" l="1"/>
  <c r="N27" i="33" s="1"/>
  <c r="K27" i="33" l="1"/>
  <c r="L28" i="33" l="1"/>
  <c r="M28" i="33" a="1"/>
  <c r="M28" i="33" l="1"/>
  <c r="N28" i="33" s="1"/>
  <c r="K28" i="33" l="1"/>
  <c r="L29" i="33" l="1"/>
  <c r="M29" i="33" a="1"/>
  <c r="M29" i="33" l="1"/>
  <c r="N29" i="33" s="1"/>
  <c r="K29" i="33" l="1"/>
  <c r="L30" i="33" l="1"/>
  <c r="M30" i="33" a="1"/>
  <c r="M30" i="33" l="1"/>
  <c r="N30" i="33" s="1"/>
  <c r="K30" i="33" l="1"/>
  <c r="L31" i="33" l="1"/>
  <c r="M31" i="33" a="1"/>
  <c r="M31" i="33" l="1"/>
  <c r="N31" i="33" s="1"/>
  <c r="K31" i="33" l="1"/>
  <c r="L32" i="33" l="1"/>
  <c r="M32" i="33" a="1"/>
  <c r="M32" i="33" l="1"/>
  <c r="N32" i="33" s="1"/>
  <c r="K32" i="33" l="1"/>
  <c r="L33" i="33" l="1"/>
  <c r="M33" i="33" a="1"/>
  <c r="M33" i="33" l="1"/>
  <c r="N33" i="33" s="1"/>
  <c r="K33" i="33" l="1"/>
  <c r="L34" i="33" l="1"/>
  <c r="M34" i="33" a="1"/>
  <c r="M34" i="33" l="1"/>
  <c r="N34" i="33" s="1"/>
  <c r="K34" i="33" l="1"/>
  <c r="L35" i="33" l="1"/>
  <c r="M35" i="33" a="1"/>
  <c r="M35" i="33" l="1"/>
  <c r="N35" i="33" s="1"/>
  <c r="K35" i="33" l="1"/>
  <c r="L36" i="33" l="1"/>
  <c r="M36" i="33" a="1"/>
  <c r="M36" i="33" l="1"/>
  <c r="N36" i="33" s="1"/>
  <c r="K36" i="33" l="1"/>
  <c r="L37" i="33" l="1"/>
  <c r="M37" i="33" a="1"/>
  <c r="M37" i="33" l="1"/>
  <c r="N37" i="33" s="1"/>
  <c r="K37" i="33" l="1"/>
  <c r="L38" i="33" l="1"/>
  <c r="M38" i="33" a="1"/>
  <c r="M38" i="33" l="1"/>
  <c r="N38" i="33" s="1"/>
  <c r="K38" i="33" l="1"/>
  <c r="L39" i="33" l="1"/>
  <c r="M39" i="33" a="1"/>
  <c r="M39" i="33" l="1"/>
  <c r="N39" i="33" s="1"/>
  <c r="K39" i="33" l="1"/>
  <c r="L40" i="33" l="1"/>
  <c r="M40" i="33" a="1"/>
  <c r="M40" i="33" l="1"/>
  <c r="N40" i="33" s="1"/>
  <c r="K40" i="33" l="1"/>
  <c r="L41" i="33" l="1"/>
  <c r="M41" i="33" a="1"/>
  <c r="M41" i="33" l="1"/>
  <c r="N41" i="33" s="1"/>
  <c r="K41" i="33" l="1"/>
  <c r="L42" i="33" l="1"/>
  <c r="M42" i="33" a="1"/>
  <c r="M42" i="33" l="1"/>
  <c r="N42" i="33" s="1"/>
  <c r="K42" i="33" l="1"/>
  <c r="L43" i="33" l="1"/>
  <c r="M43" i="33" a="1"/>
  <c r="M43" i="33" l="1"/>
  <c r="N43" i="33" s="1"/>
  <c r="K43" i="33" l="1"/>
  <c r="L44" i="33" l="1"/>
  <c r="M44" i="33" a="1"/>
  <c r="M44" i="33" l="1"/>
  <c r="N44" i="33" s="1"/>
  <c r="K44" i="33" l="1"/>
  <c r="L45" i="33" l="1"/>
  <c r="M45" i="33" a="1"/>
  <c r="M45" i="33" l="1"/>
  <c r="N45" i="33" s="1"/>
  <c r="K45" i="33" l="1"/>
  <c r="L46" i="33" l="1"/>
  <c r="M46" i="33" a="1"/>
  <c r="M46" i="33" l="1"/>
  <c r="N46" i="33" s="1"/>
  <c r="K46" i="33" l="1"/>
  <c r="L47" i="33" l="1"/>
  <c r="M47" i="33" a="1"/>
  <c r="M47" i="33" l="1"/>
  <c r="N47" i="33" s="1"/>
  <c r="K47" i="33" l="1"/>
  <c r="L48" i="33" l="1"/>
  <c r="M48" i="33" a="1"/>
  <c r="M48" i="33" l="1"/>
  <c r="N48" i="33" s="1"/>
  <c r="K48" i="33" l="1"/>
  <c r="L49" i="33" l="1"/>
  <c r="M49" i="33" a="1"/>
  <c r="M49" i="33" l="1"/>
  <c r="N49" i="33" s="1"/>
  <c r="K49" i="33" l="1"/>
  <c r="L50" i="33" l="1"/>
  <c r="M50" i="33" a="1"/>
  <c r="M50" i="33" l="1"/>
  <c r="N50" i="33" s="1"/>
  <c r="K50" i="33" l="1"/>
  <c r="L51" i="33" l="1"/>
  <c r="M51" i="33" a="1"/>
  <c r="M51" i="33" l="1"/>
  <c r="N51" i="33" s="1"/>
  <c r="K51" i="33" l="1"/>
  <c r="L52" i="33" l="1"/>
  <c r="M52" i="33" a="1"/>
  <c r="M52" i="33" l="1"/>
  <c r="N52" i="33" s="1"/>
  <c r="K52" i="33" l="1"/>
  <c r="L53" i="33" l="1"/>
  <c r="M53" i="33" a="1"/>
  <c r="M53" i="33" l="1"/>
  <c r="N53" i="33" s="1"/>
  <c r="K53" i="33" l="1"/>
  <c r="L54" i="33" l="1"/>
  <c r="M54" i="33" a="1"/>
  <c r="M54" i="33" l="1"/>
  <c r="N54" i="33" s="1"/>
  <c r="K54" i="33" l="1"/>
  <c r="L55" i="33" l="1"/>
  <c r="M55" i="33" a="1"/>
  <c r="M55" i="33" l="1"/>
  <c r="N55" i="33" s="1"/>
  <c r="K55" i="33" l="1"/>
  <c r="L56" i="33" l="1"/>
  <c r="M56" i="33" a="1"/>
  <c r="M56" i="33" l="1"/>
  <c r="N56" i="33" s="1"/>
  <c r="K56" i="33" l="1"/>
  <c r="L57" i="33" l="1"/>
  <c r="M57" i="33" a="1"/>
  <c r="M57" i="33" l="1"/>
  <c r="N57" i="33" s="1"/>
  <c r="K57" i="33" l="1"/>
  <c r="L58" i="33" l="1"/>
  <c r="M58" i="33" a="1"/>
  <c r="M58" i="33" l="1"/>
  <c r="N58" i="33" s="1"/>
  <c r="K58" i="33" l="1"/>
  <c r="L59" i="33" l="1"/>
  <c r="M59" i="33" a="1"/>
  <c r="M59" i="33" l="1"/>
  <c r="N59" i="33" s="1"/>
  <c r="K59" i="33" l="1"/>
  <c r="L60" i="33" l="1"/>
  <c r="M60" i="33" a="1"/>
  <c r="M60" i="33" l="1"/>
  <c r="N60" i="33" s="1"/>
  <c r="K60" i="33" l="1"/>
  <c r="L61" i="33" l="1"/>
  <c r="M61" i="33" a="1"/>
  <c r="M61" i="33" l="1"/>
  <c r="N61" i="33" s="1"/>
  <c r="K61" i="33" l="1"/>
  <c r="L62" i="33" l="1"/>
  <c r="M62" i="33" a="1"/>
  <c r="M62" i="33" l="1"/>
  <c r="N62" i="33" s="1"/>
  <c r="K62" i="33" l="1"/>
  <c r="L63" i="33" l="1"/>
  <c r="M63" i="33" a="1"/>
  <c r="M63" i="33" l="1"/>
  <c r="N63" i="33" s="1"/>
  <c r="K63" i="33" l="1"/>
  <c r="L64" i="33" l="1"/>
  <c r="M64" i="33" a="1"/>
  <c r="M64" i="33" l="1"/>
  <c r="N64" i="33" s="1"/>
  <c r="K64" i="33" l="1"/>
  <c r="L65" i="33" l="1"/>
  <c r="M65" i="33" a="1"/>
  <c r="M65" i="33" l="1"/>
  <c r="N65" i="33" s="1"/>
  <c r="K65" i="33" l="1"/>
  <c r="L66" i="33" l="1"/>
  <c r="M66" i="33" a="1"/>
  <c r="M66" i="33" l="1"/>
  <c r="N66" i="33" s="1"/>
  <c r="K66" i="33" l="1"/>
  <c r="L67" i="33" l="1"/>
  <c r="M67" i="33" a="1"/>
  <c r="M67" i="33" l="1"/>
  <c r="N67" i="33" s="1"/>
  <c r="K67" i="33" l="1"/>
  <c r="L68" i="33" l="1"/>
  <c r="M68" i="33" a="1"/>
  <c r="M68" i="33" l="1"/>
  <c r="N68" i="33" s="1"/>
  <c r="K68" i="33" l="1"/>
  <c r="L69" i="33" l="1"/>
  <c r="M69" i="33" a="1"/>
  <c r="M69" i="33" l="1"/>
  <c r="N69" i="33" s="1"/>
  <c r="K69" i="33" l="1"/>
  <c r="L70" i="33" l="1"/>
  <c r="M70" i="33" a="1"/>
  <c r="M70" i="33" l="1"/>
  <c r="N70" i="33" s="1"/>
  <c r="K70" i="33" l="1"/>
  <c r="L71" i="33" l="1"/>
  <c r="M71" i="33" a="1"/>
  <c r="M71" i="33" l="1"/>
  <c r="N71" i="33" s="1"/>
  <c r="K71" i="33" l="1"/>
  <c r="L72" i="33" l="1"/>
  <c r="M72" i="33" a="1"/>
  <c r="M72" i="33" l="1"/>
  <c r="N72" i="33" s="1"/>
  <c r="K72" i="33" l="1"/>
  <c r="L73" i="33" l="1"/>
  <c r="M73" i="33" a="1"/>
  <c r="M73" i="33" l="1"/>
  <c r="N73" i="33" s="1"/>
  <c r="K73" i="33" l="1"/>
  <c r="L74" i="33" l="1"/>
  <c r="M74" i="33" a="1"/>
  <c r="M74" i="33" l="1"/>
  <c r="N74" i="33" s="1"/>
  <c r="K74" i="33" l="1"/>
  <c r="L75" i="33" l="1"/>
  <c r="M75" i="33" a="1"/>
  <c r="M75" i="33" l="1"/>
  <c r="N75" i="33" s="1"/>
  <c r="K75" i="33" l="1"/>
  <c r="L76" i="33" l="1"/>
  <c r="M76" i="33" a="1"/>
  <c r="M76" i="33" l="1"/>
  <c r="N76" i="33" s="1"/>
  <c r="K76" i="33" l="1"/>
  <c r="L77" i="33" l="1"/>
  <c r="M77" i="33" a="1"/>
  <c r="M77" i="33" l="1"/>
  <c r="N77" i="33" s="1"/>
  <c r="K77" i="33" l="1"/>
  <c r="L78" i="33" l="1"/>
  <c r="M78" i="33" a="1"/>
  <c r="M78" i="33" l="1"/>
  <c r="N78" i="33" s="1"/>
  <c r="K78" i="33" l="1"/>
  <c r="L79" i="33" l="1"/>
  <c r="M79" i="33" a="1"/>
  <c r="M79" i="33" l="1"/>
  <c r="N79" i="33" s="1"/>
  <c r="K79" i="33" l="1"/>
  <c r="L80" i="33" l="1"/>
  <c r="M80" i="33" a="1"/>
  <c r="M80" i="33" l="1"/>
  <c r="N80" i="33" s="1"/>
  <c r="K80" i="33" l="1"/>
  <c r="L81" i="33" l="1"/>
  <c r="M81" i="33" a="1"/>
  <c r="M81" i="33" l="1"/>
  <c r="N81" i="33" s="1"/>
  <c r="K81" i="33" l="1"/>
  <c r="L82" i="33" l="1"/>
  <c r="M82" i="33" a="1"/>
  <c r="M82" i="33" l="1"/>
  <c r="N82" i="33" s="1"/>
  <c r="K82" i="33" l="1"/>
  <c r="L83" i="33" l="1"/>
  <c r="M83" i="33" a="1"/>
  <c r="M83" i="33" l="1"/>
  <c r="N83" i="33" s="1"/>
  <c r="K83" i="33" l="1"/>
  <c r="L84" i="33" l="1"/>
  <c r="M84" i="33" a="1"/>
  <c r="M84" i="33" l="1"/>
  <c r="N84" i="33" s="1"/>
  <c r="K84" i="33" l="1"/>
  <c r="L85" i="33" l="1"/>
  <c r="M85" i="33" a="1"/>
  <c r="M85" i="33" l="1"/>
  <c r="N85" i="33" s="1"/>
  <c r="K85" i="33" l="1"/>
  <c r="L86" i="33" l="1"/>
  <c r="M86" i="33" a="1"/>
  <c r="M86" i="33" l="1"/>
  <c r="N86" i="33" s="1"/>
  <c r="K86" i="33" l="1"/>
  <c r="L87" i="33" l="1"/>
  <c r="M87" i="33" a="1"/>
  <c r="M87" i="33" l="1"/>
  <c r="N87" i="33" s="1"/>
  <c r="K87" i="33" l="1"/>
  <c r="L88" i="33" l="1"/>
  <c r="M88" i="33" a="1"/>
  <c r="M88" i="33" l="1"/>
  <c r="N88" i="33" s="1"/>
  <c r="K88" i="33" l="1"/>
  <c r="L89" i="33" l="1"/>
  <c r="M89" i="33" a="1"/>
  <c r="M89" i="33" l="1"/>
  <c r="N89" i="33" s="1"/>
  <c r="K89" i="33" l="1"/>
  <c r="L90" i="33" l="1"/>
  <c r="M90" i="33" a="1"/>
  <c r="M90" i="33" l="1"/>
  <c r="N90" i="33" s="1"/>
  <c r="K90" i="33" l="1"/>
  <c r="L91" i="33" l="1"/>
  <c r="M91" i="33" a="1"/>
  <c r="M91" i="33" l="1"/>
  <c r="N91" i="33" s="1"/>
  <c r="K91" i="33" l="1"/>
  <c r="L92" i="33" l="1"/>
  <c r="M92" i="33" a="1"/>
  <c r="M92" i="33" l="1"/>
  <c r="N92" i="33" s="1"/>
  <c r="K92" i="33" l="1"/>
  <c r="L93" i="33" l="1"/>
  <c r="M93" i="33" a="1"/>
  <c r="M93" i="33" l="1"/>
  <c r="N93" i="33" s="1"/>
  <c r="K93" i="33" l="1"/>
  <c r="L94" i="33" l="1"/>
  <c r="M94" i="33" a="1"/>
  <c r="M94" i="33" l="1"/>
  <c r="N94" i="33" s="1"/>
  <c r="K94" i="33" l="1"/>
  <c r="L95" i="33" l="1"/>
  <c r="M95" i="33" a="1"/>
  <c r="M95" i="33" l="1"/>
  <c r="N95" i="33" s="1"/>
  <c r="K95" i="33" l="1"/>
  <c r="L96" i="33" l="1"/>
  <c r="M96" i="33" a="1"/>
  <c r="M96" i="33" l="1"/>
  <c r="N96" i="33" s="1"/>
  <c r="K96" i="33" l="1"/>
  <c r="L97" i="33" l="1"/>
  <c r="M97" i="33" a="1"/>
  <c r="M97" i="33" l="1"/>
  <c r="N97" i="33" s="1"/>
  <c r="K97" i="33" l="1"/>
  <c r="L98" i="33" l="1"/>
  <c r="M98" i="33" a="1"/>
  <c r="M98" i="33" l="1"/>
  <c r="N98" i="33" s="1"/>
  <c r="K98" i="33" l="1"/>
  <c r="L99" i="33" l="1"/>
  <c r="M99" i="33" a="1"/>
  <c r="M99" i="33" l="1"/>
  <c r="N99" i="33" s="1"/>
  <c r="K99" i="33" l="1"/>
  <c r="L100" i="33" l="1"/>
  <c r="M100" i="33" a="1"/>
  <c r="M100" i="33" l="1"/>
  <c r="N100" i="33" s="1"/>
  <c r="K100" i="33" l="1"/>
  <c r="L101" i="33" l="1"/>
  <c r="M101" i="33" a="1"/>
  <c r="M101" i="33" l="1"/>
  <c r="N101" i="33" s="1"/>
  <c r="K101" i="33" l="1"/>
  <c r="L102" i="33" l="1"/>
  <c r="M102" i="33" a="1"/>
  <c r="M102" i="33" l="1"/>
  <c r="N102" i="33" s="1"/>
  <c r="K102" i="33" l="1"/>
  <c r="L103" i="33" l="1"/>
  <c r="M103" i="33" a="1"/>
  <c r="M103" i="33" l="1"/>
  <c r="N103" i="33" s="1"/>
  <c r="K103" i="33" l="1"/>
  <c r="L104" i="33" l="1"/>
  <c r="M104" i="33" a="1"/>
  <c r="M104" i="33" l="1"/>
  <c r="N104" i="33" s="1"/>
  <c r="K104" i="33" l="1"/>
  <c r="L105" i="33" l="1"/>
  <c r="M105" i="33" a="1"/>
  <c r="M105" i="33" l="1"/>
  <c r="N105" i="33" s="1"/>
  <c r="K105" i="33" l="1"/>
  <c r="L106" i="33" l="1"/>
  <c r="M106" i="33" a="1"/>
  <c r="M106" i="33" l="1"/>
  <c r="N106" i="33" s="1"/>
  <c r="K106" i="33" l="1"/>
  <c r="L107" i="33" l="1"/>
  <c r="M107" i="33" a="1"/>
  <c r="M107" i="33" l="1"/>
  <c r="N107" i="33" s="1"/>
  <c r="K107" i="33" l="1"/>
  <c r="L108" i="33" l="1"/>
  <c r="M108" i="33" a="1"/>
  <c r="M108" i="33" l="1"/>
  <c r="N108" i="33" s="1"/>
  <c r="K108" i="33" l="1"/>
  <c r="L109" i="33" l="1"/>
  <c r="M109" i="33" a="1"/>
  <c r="M109" i="33" l="1"/>
  <c r="N109" i="33" s="1"/>
  <c r="K109" i="33" l="1"/>
  <c r="L110" i="33" l="1"/>
  <c r="M110" i="33" a="1"/>
  <c r="M110" i="33" l="1"/>
  <c r="N110" i="33" s="1"/>
  <c r="K110" i="33" l="1"/>
  <c r="L111" i="33" l="1"/>
  <c r="M111" i="33" a="1"/>
  <c r="M111" i="33" l="1"/>
  <c r="N111" i="33" s="1"/>
  <c r="K111" i="33" l="1"/>
  <c r="L112" i="33" l="1"/>
  <c r="M112" i="33" a="1"/>
  <c r="M112" i="33" l="1"/>
  <c r="N112" i="33" s="1"/>
  <c r="K112" i="33" l="1"/>
  <c r="L113" i="33" l="1"/>
  <c r="M113" i="33" a="1"/>
  <c r="M113" i="33" l="1"/>
  <c r="N113" i="33" s="1"/>
  <c r="K113" i="33" l="1"/>
  <c r="L114" i="33" l="1"/>
  <c r="M114" i="33" a="1"/>
  <c r="M114" i="33" l="1"/>
  <c r="N114" i="33" s="1"/>
  <c r="K114" i="33" l="1"/>
  <c r="L115" i="33" l="1"/>
  <c r="M115" i="33" a="1"/>
  <c r="M115" i="33" l="1"/>
  <c r="N115" i="33" s="1"/>
  <c r="K115" i="33" l="1"/>
  <c r="L116" i="33" l="1"/>
  <c r="M116" i="33" a="1"/>
  <c r="M116" i="33" l="1"/>
  <c r="N116" i="33" s="1"/>
  <c r="K116" i="33" l="1"/>
  <c r="L117" i="33" l="1"/>
  <c r="M117" i="33" a="1"/>
  <c r="M117" i="33" l="1"/>
  <c r="N117" i="33" s="1"/>
  <c r="K117" i="33" l="1"/>
  <c r="L118" i="33" l="1"/>
  <c r="M118" i="33" a="1"/>
  <c r="M118" i="33" l="1"/>
  <c r="N118" i="33" s="1"/>
  <c r="K118" i="33" l="1"/>
  <c r="L119" i="33" l="1"/>
  <c r="M119" i="33" a="1"/>
  <c r="M119" i="33" l="1"/>
  <c r="N119" i="33" s="1"/>
  <c r="K119" i="33" l="1"/>
  <c r="L120" i="33" l="1"/>
  <c r="M120" i="33" a="1"/>
  <c r="M120" i="33" l="1"/>
  <c r="N120" i="33" s="1"/>
  <c r="K120" i="33" l="1"/>
  <c r="L121" i="33" l="1"/>
  <c r="M121" i="33" a="1"/>
  <c r="M121" i="33" l="1"/>
  <c r="N121" i="33" s="1"/>
  <c r="K121" i="33" l="1"/>
  <c r="L122" i="33" l="1"/>
  <c r="M122" i="33" a="1"/>
  <c r="M122" i="33" l="1"/>
  <c r="N122" i="33" s="1"/>
  <c r="K122" i="33" l="1"/>
  <c r="L123" i="33" l="1"/>
  <c r="M123" i="33" a="1"/>
  <c r="M123" i="33" l="1"/>
  <c r="N123" i="33" s="1"/>
  <c r="K123" i="33" l="1"/>
  <c r="L124" i="33" l="1"/>
  <c r="M124" i="33" a="1"/>
  <c r="M124" i="33" l="1"/>
  <c r="N124" i="33" s="1"/>
  <c r="K124" i="33" l="1"/>
  <c r="L125" i="33" l="1"/>
  <c r="M125" i="33" a="1"/>
  <c r="M125" i="33" l="1"/>
  <c r="N125" i="33" s="1"/>
  <c r="K125" i="33" l="1"/>
  <c r="L126" i="33" l="1"/>
  <c r="M126" i="33" a="1"/>
  <c r="M126" i="33" l="1"/>
  <c r="N126" i="33" s="1"/>
  <c r="K126" i="33" l="1"/>
  <c r="L127" i="33" l="1"/>
  <c r="M127" i="33" a="1"/>
  <c r="M127" i="33" l="1"/>
  <c r="N127" i="33" s="1"/>
  <c r="K127" i="33" l="1"/>
  <c r="L128" i="33" l="1"/>
  <c r="M128" i="33" a="1"/>
  <c r="M128" i="33" l="1"/>
  <c r="N128" i="33" s="1"/>
  <c r="K128" i="33" l="1"/>
  <c r="L129" i="33" l="1"/>
  <c r="M129" i="33" a="1"/>
  <c r="M129" i="33" l="1"/>
  <c r="N129" i="33" s="1"/>
  <c r="K129" i="33" l="1"/>
  <c r="L130" i="33" l="1"/>
  <c r="M130" i="33" a="1"/>
  <c r="M130" i="33" l="1"/>
  <c r="N130" i="33" s="1"/>
  <c r="K130" i="33" l="1"/>
  <c r="L131" i="33" l="1"/>
  <c r="M131" i="33" a="1"/>
  <c r="M131" i="33" l="1"/>
  <c r="N131" i="33" s="1"/>
  <c r="K131" i="33" l="1"/>
  <c r="L132" i="33" l="1"/>
  <c r="M132" i="33" a="1"/>
  <c r="M132" i="33" l="1"/>
  <c r="N132" i="33" s="1"/>
  <c r="K132" i="33" l="1"/>
  <c r="L133" i="33" l="1"/>
  <c r="M133" i="33" a="1"/>
  <c r="M133" i="33" l="1"/>
  <c r="N133" i="33" s="1"/>
  <c r="K133" i="33" l="1"/>
  <c r="L134" i="33" l="1"/>
  <c r="M134" i="33" a="1"/>
  <c r="M134" i="33" l="1"/>
  <c r="N134" i="33" s="1"/>
  <c r="K134" i="33" l="1"/>
  <c r="L135" i="33" l="1"/>
  <c r="M135" i="33" a="1"/>
  <c r="M135" i="33" l="1"/>
  <c r="N135" i="33" s="1"/>
  <c r="K135" i="33" l="1"/>
  <c r="L136" i="33" l="1"/>
  <c r="M136" i="33" a="1"/>
  <c r="M136" i="33" l="1"/>
  <c r="N136" i="33" s="1"/>
  <c r="K136" i="33" l="1"/>
  <c r="L137" i="33" l="1"/>
  <c r="M137" i="33" a="1"/>
  <c r="M137" i="33" l="1"/>
  <c r="N137" i="33" s="1"/>
  <c r="K137" i="33" l="1"/>
  <c r="L138" i="33" l="1"/>
  <c r="M138" i="33" a="1"/>
  <c r="M138" i="33" l="1"/>
  <c r="N138" i="33" s="1"/>
  <c r="K138" i="33" l="1"/>
  <c r="L139" i="33" l="1"/>
  <c r="M139" i="33" a="1"/>
  <c r="M139" i="33" l="1"/>
  <c r="N139" i="33" s="1"/>
  <c r="K139" i="33" l="1"/>
  <c r="L140" i="33" l="1"/>
  <c r="M140" i="33" a="1"/>
  <c r="M140" i="33" l="1"/>
  <c r="N140" i="33" s="1"/>
  <c r="K140" i="33" l="1"/>
  <c r="L141" i="33" l="1"/>
  <c r="M141" i="33" a="1"/>
  <c r="M141" i="33" l="1"/>
  <c r="N141" i="33" s="1"/>
  <c r="K141" i="33" l="1"/>
  <c r="L142" i="33" l="1"/>
  <c r="M142" i="33" a="1"/>
  <c r="M142" i="33" l="1"/>
  <c r="N142" i="33" s="1"/>
  <c r="K142" i="33" l="1"/>
  <c r="L143" i="33" l="1"/>
  <c r="M143" i="33" a="1"/>
  <c r="M143" i="33" l="1"/>
  <c r="N143" i="33" s="1"/>
  <c r="K143" i="33" l="1"/>
  <c r="L144" i="33" l="1"/>
  <c r="M144" i="33" a="1"/>
  <c r="M144" i="33" l="1"/>
  <c r="N144" i="33" s="1"/>
  <c r="K144" i="33" l="1"/>
  <c r="L145" i="33" l="1"/>
  <c r="M145" i="33" a="1"/>
  <c r="M145" i="33" l="1"/>
  <c r="N145" i="33" s="1"/>
  <c r="K145" i="33" l="1"/>
  <c r="L146" i="33" l="1"/>
  <c r="M146" i="33" a="1"/>
  <c r="M146" i="33" l="1"/>
  <c r="N146" i="33" s="1"/>
  <c r="K146" i="33" l="1"/>
  <c r="L147" i="33" l="1"/>
  <c r="M147" i="33" a="1"/>
  <c r="M147" i="33" l="1"/>
  <c r="N147" i="33" s="1"/>
  <c r="K147" i="33" l="1"/>
  <c r="L148" i="33" l="1"/>
  <c r="M148" i="33" a="1"/>
  <c r="M148" i="33" l="1"/>
  <c r="N148" i="33" s="1"/>
  <c r="K148" i="33" l="1"/>
  <c r="L149" i="33" l="1"/>
  <c r="M149" i="33" a="1"/>
  <c r="M149" i="33" l="1"/>
  <c r="N149" i="33" s="1"/>
  <c r="K149" i="33" l="1"/>
  <c r="L150" i="33" l="1"/>
  <c r="M150" i="33" a="1"/>
  <c r="M150" i="33" l="1"/>
  <c r="N150" i="33" s="1"/>
  <c r="K150" i="33" l="1"/>
  <c r="L151" i="33" l="1"/>
  <c r="M151" i="33" a="1"/>
  <c r="M151" i="33" l="1"/>
  <c r="N151" i="33" s="1"/>
  <c r="K151" i="33" l="1"/>
  <c r="L152" i="33" l="1"/>
  <c r="M152" i="33" a="1"/>
  <c r="M152" i="33" l="1"/>
  <c r="N152" i="33" s="1"/>
  <c r="K152" i="33" l="1"/>
  <c r="L153" i="33" l="1"/>
  <c r="M153" i="33" a="1"/>
  <c r="M153" i="33" l="1"/>
  <c r="N153" i="33" s="1"/>
  <c r="K153" i="33" l="1"/>
  <c r="L154" i="33" l="1"/>
  <c r="M154" i="33" a="1"/>
  <c r="M154" i="33" l="1"/>
  <c r="N154" i="33" s="1"/>
  <c r="K154" i="33" l="1"/>
  <c r="L155" i="33" l="1"/>
  <c r="M155" i="33" a="1"/>
  <c r="M155" i="33" l="1"/>
  <c r="N155" i="33" s="1"/>
  <c r="K155" i="33" l="1"/>
  <c r="L156" i="33" l="1"/>
  <c r="M156" i="33" a="1"/>
  <c r="M156" i="33" l="1"/>
  <c r="N156" i="33" s="1"/>
  <c r="K156" i="33" l="1"/>
  <c r="L157" i="33" l="1"/>
  <c r="M157" i="33" a="1"/>
  <c r="M157" i="33" l="1"/>
  <c r="N157" i="33" s="1"/>
  <c r="K157" i="33" l="1"/>
  <c r="L158" i="33" l="1"/>
  <c r="M158" i="33" a="1"/>
  <c r="M158" i="33" l="1"/>
  <c r="N158" i="33" s="1"/>
  <c r="K158" i="33" l="1"/>
  <c r="L159" i="33" l="1"/>
  <c r="M159" i="33" a="1"/>
  <c r="M159" i="33" l="1"/>
  <c r="N159" i="33" s="1"/>
  <c r="K159" i="33" l="1"/>
  <c r="L160" i="33" l="1"/>
  <c r="M160" i="33" a="1"/>
  <c r="M160" i="33" l="1"/>
  <c r="N160" i="33" s="1"/>
  <c r="K160" i="33" l="1"/>
  <c r="L161" i="33" l="1"/>
  <c r="M161" i="33" a="1"/>
  <c r="M161" i="33" l="1"/>
  <c r="N161" i="33" s="1"/>
  <c r="K161" i="33" l="1"/>
  <c r="L162" i="33" l="1"/>
  <c r="M162" i="33" a="1"/>
  <c r="M162" i="33" l="1"/>
  <c r="N162" i="33" s="1"/>
  <c r="K162" i="33" l="1"/>
  <c r="L163" i="33" l="1"/>
  <c r="M163" i="33" a="1"/>
  <c r="M163" i="33" l="1"/>
  <c r="N163" i="33" s="1"/>
  <c r="K163" i="33" l="1"/>
  <c r="L164" i="33" l="1"/>
  <c r="M164" i="33" a="1"/>
  <c r="M164" i="33" l="1"/>
  <c r="N164" i="33" s="1"/>
  <c r="K164" i="33" l="1"/>
  <c r="L165" i="33" l="1"/>
  <c r="M165" i="33" a="1"/>
  <c r="M165" i="33" l="1"/>
  <c r="N165" i="33" s="1"/>
  <c r="K165" i="33" l="1"/>
  <c r="L166" i="33" l="1"/>
  <c r="M166" i="33" a="1"/>
  <c r="M166" i="33" l="1"/>
  <c r="N166" i="33" s="1"/>
  <c r="K166" i="33" l="1"/>
  <c r="L167" i="33" l="1"/>
  <c r="M167" i="33" a="1"/>
  <c r="M167" i="33" l="1"/>
  <c r="N167" i="33" s="1"/>
  <c r="K167" i="33" l="1"/>
  <c r="L168" i="33" l="1"/>
  <c r="M168" i="33" a="1"/>
  <c r="M168" i="33" l="1"/>
  <c r="N168" i="33" s="1"/>
  <c r="K168" i="33" l="1"/>
  <c r="L169" i="33" l="1"/>
  <c r="M169" i="33" a="1"/>
  <c r="M169" i="33" l="1"/>
  <c r="N169" i="33" s="1"/>
  <c r="K169" i="33" l="1"/>
  <c r="L170" i="33" l="1"/>
  <c r="M170" i="33" a="1"/>
  <c r="M170" i="33" l="1"/>
  <c r="N170" i="33" s="1"/>
  <c r="K170" i="33" l="1"/>
  <c r="L171" i="33" l="1"/>
  <c r="M171" i="33" a="1"/>
  <c r="M171" i="33" l="1"/>
  <c r="N171" i="33" s="1"/>
  <c r="K171" i="33" l="1"/>
  <c r="L172" i="33" l="1"/>
  <c r="M172" i="33" a="1"/>
  <c r="M172" i="33" l="1"/>
  <c r="N172" i="33" s="1"/>
  <c r="K172" i="33" l="1"/>
  <c r="L173" i="33" l="1"/>
  <c r="M173" i="33" a="1"/>
  <c r="M173" i="33" l="1"/>
  <c r="N173" i="33" s="1"/>
  <c r="K173" i="33" l="1"/>
  <c r="L174" i="33" l="1"/>
  <c r="M174" i="33" a="1"/>
  <c r="M174" i="33" l="1"/>
  <c r="N174" i="33" s="1"/>
  <c r="K174" i="33" l="1"/>
  <c r="L175" i="33" l="1"/>
  <c r="M175" i="33" a="1"/>
  <c r="M175" i="33" l="1"/>
  <c r="N175" i="33" s="1"/>
  <c r="K175" i="33" l="1"/>
  <c r="L176" i="33" l="1"/>
  <c r="M176" i="33" a="1"/>
  <c r="M176" i="33" l="1"/>
  <c r="N176" i="33" s="1"/>
  <c r="K176" i="33" l="1"/>
  <c r="L177" i="33" l="1"/>
  <c r="M177" i="33" a="1"/>
  <c r="M177" i="33" l="1"/>
  <c r="N177" i="33" s="1"/>
  <c r="K177" i="33" l="1"/>
  <c r="L178" i="33" l="1"/>
  <c r="M178" i="33" a="1"/>
  <c r="M178" i="33" l="1"/>
  <c r="N178" i="33" s="1"/>
  <c r="K178" i="33" l="1"/>
  <c r="L179" i="33" l="1"/>
  <c r="M179" i="33" a="1"/>
  <c r="M179" i="33" l="1"/>
  <c r="N179" i="33" s="1"/>
  <c r="K179" i="33" l="1"/>
  <c r="L180" i="33" l="1"/>
  <c r="M180" i="33" a="1"/>
  <c r="M180" i="33" l="1"/>
  <c r="N180" i="33" s="1"/>
  <c r="K180" i="33" l="1"/>
  <c r="L181" i="33" l="1"/>
  <c r="M181" i="33" a="1"/>
  <c r="M181" i="33" l="1"/>
  <c r="N181" i="33" s="1"/>
  <c r="K181" i="33" l="1"/>
  <c r="L182" i="33" l="1"/>
  <c r="M182" i="33" a="1"/>
  <c r="M182" i="33" l="1"/>
  <c r="N182" i="33" s="1"/>
  <c r="K182" i="33" l="1"/>
  <c r="L183" i="33" l="1"/>
  <c r="M183" i="33" a="1"/>
  <c r="M183" i="33" l="1"/>
  <c r="N183" i="33" s="1"/>
  <c r="K183" i="33" l="1"/>
  <c r="L184" i="33" l="1"/>
  <c r="M184" i="33" a="1"/>
  <c r="M184" i="33" l="1"/>
  <c r="N184" i="33" s="1"/>
  <c r="K184" i="33" l="1"/>
  <c r="L185" i="33" l="1"/>
  <c r="M185" i="33" a="1"/>
  <c r="M185" i="33" l="1"/>
  <c r="N185" i="33" s="1"/>
  <c r="K185" i="33" l="1"/>
  <c r="N186" i="33" l="1"/>
  <c r="L186" i="33"/>
  <c r="K15" i="33"/>
  <c r="J153" i="2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<sst xmlns="http://schemas.openxmlformats.org/spreadsheetml/2006/main" count="66700" uniqueCount="259">
  <si>
    <t>Sud-Est</t>
  </si>
  <si>
    <t>Injection</t>
  </si>
  <si>
    <t>Date</t>
  </si>
  <si>
    <t>Nord-Ouest</t>
  </si>
  <si>
    <t>Nord-Est</t>
  </si>
  <si>
    <t>Les pourcentages indiqués sont les pourcentages de réduction appliqués sur la capacité journalière concernée.</t>
  </si>
  <si>
    <t>Version :</t>
  </si>
  <si>
    <t>Indicated percentages are reduction percentages applying to the daily capacity.</t>
  </si>
  <si>
    <t>Date de publication :</t>
  </si>
  <si>
    <t>SALINE</t>
  </si>
  <si>
    <t>SEDIANE</t>
  </si>
  <si>
    <t>SEDIANE B</t>
  </si>
  <si>
    <t>ATLANTIQUE</t>
  </si>
  <si>
    <t>SERENE NORD</t>
  </si>
  <si>
    <t>% Inject.</t>
  </si>
  <si>
    <t>TWh</t>
  </si>
  <si>
    <t>GWh/j</t>
  </si>
  <si>
    <t>Serene Nord</t>
  </si>
  <si>
    <t>Sediane Nord</t>
  </si>
  <si>
    <t>Storengy restrictions [% of the rights]</t>
  </si>
  <si>
    <t>End of day stock [TWh]</t>
  </si>
  <si>
    <t>Reduction factor [%]</t>
  </si>
  <si>
    <t>Maximum injection [GWh/d]</t>
  </si>
  <si>
    <t>Saline</t>
  </si>
  <si>
    <t>Publication date</t>
  </si>
  <si>
    <t>These data are not contractual data.</t>
  </si>
  <si>
    <t>Serene Atlantique</t>
  </si>
  <si>
    <t>100% date</t>
  </si>
  <si>
    <t>Days of flexibility</t>
  </si>
  <si>
    <t>End of injection period</t>
  </si>
  <si>
    <t>With Storengy maintenance only</t>
  </si>
  <si>
    <t>Serene Atl 20</t>
  </si>
  <si>
    <t>Serene Atl 21</t>
  </si>
  <si>
    <t>Serene N 20</t>
  </si>
  <si>
    <t>Serene N 21</t>
  </si>
  <si>
    <t>Saline 21</t>
  </si>
  <si>
    <t>VU</t>
  </si>
  <si>
    <t>Qi % reduction</t>
  </si>
  <si>
    <t xml:space="preserve">Qi% foisonement </t>
  </si>
  <si>
    <t>PITS</t>
  </si>
  <si>
    <t>Products</t>
  </si>
  <si>
    <t xml:space="preserve">Atlantique </t>
  </si>
  <si>
    <t>Enter your volumes of the different products subscribed</t>
  </si>
  <si>
    <r>
      <t xml:space="preserve">Volumes </t>
    </r>
    <r>
      <rPr>
        <b/>
        <sz val="11"/>
        <color theme="1"/>
        <rFont val="Calibri"/>
        <family val="2"/>
        <scheme val="minor"/>
      </rPr>
      <t>(TWh)</t>
    </r>
  </si>
  <si>
    <r>
      <t xml:space="preserve">Total </t>
    </r>
    <r>
      <rPr>
        <b/>
        <sz val="11"/>
        <color theme="1"/>
        <rFont val="Calibri"/>
        <family val="2"/>
        <scheme val="minor"/>
      </rPr>
      <t>(TWh)</t>
    </r>
  </si>
  <si>
    <t xml:space="preserve">Date </t>
  </si>
  <si>
    <t>Maximum stock level %</t>
  </si>
  <si>
    <t>Total subscribed volume (TWh)</t>
  </si>
  <si>
    <t>Nominal capacity</t>
  </si>
  <si>
    <t>Daily capacities - basic offer :</t>
  </si>
  <si>
    <t>Nominal Duration</t>
  </si>
  <si>
    <t>Reduction factors</t>
  </si>
  <si>
    <t>Actual duration</t>
  </si>
  <si>
    <t>% Withdr.</t>
  </si>
  <si>
    <t>Minimum stock level %</t>
  </si>
  <si>
    <t>Serene Atl 22</t>
  </si>
  <si>
    <t>Serene N 22</t>
  </si>
  <si>
    <t>Saline 22</t>
  </si>
  <si>
    <t>Withdrawal</t>
  </si>
  <si>
    <t>Soutirage</t>
  </si>
  <si>
    <t>Maximum withdrawal [GWh/d]</t>
  </si>
  <si>
    <t>Filling &amp; Withdrawal</t>
  </si>
  <si>
    <t>Total Volume</t>
  </si>
  <si>
    <t>days</t>
  </si>
  <si>
    <t>Average Nominal Duration</t>
  </si>
  <si>
    <t>Nominal Capacity</t>
  </si>
  <si>
    <t>GWh/d</t>
  </si>
  <si>
    <t>Agregation</t>
  </si>
  <si>
    <t>Onglet</t>
  </si>
  <si>
    <t>Serene_A_I</t>
  </si>
  <si>
    <t>Atlantique</t>
  </si>
  <si>
    <t>With Storengy and GRTgaz maintenance (probable case - CPRTt)</t>
  </si>
  <si>
    <t>SSPEO2D</t>
  </si>
  <si>
    <t>CMNTt</t>
  </si>
  <si>
    <t>CPRTt</t>
  </si>
  <si>
    <t>COS max</t>
  </si>
  <si>
    <t>Max injection on GRTgaz PITS [GWh/d]</t>
  </si>
  <si>
    <t>Max injection on GRTgaz Superpoint [GWh/d]</t>
  </si>
  <si>
    <t>Réseau / Network : GRTgaz</t>
  </si>
  <si>
    <t>PCR / Service Point</t>
  </si>
  <si>
    <t>Libellé / Label</t>
  </si>
  <si>
    <t>Sens / Direction</t>
  </si>
  <si>
    <t>∑COSf</t>
  </si>
  <si>
    <t>∑COSi</t>
  </si>
  <si>
    <t>∑COSi A</t>
  </si>
  <si>
    <t>∑COSi T</t>
  </si>
  <si>
    <t>∑COSi M</t>
  </si>
  <si>
    <t>∑COSi Q</t>
  </si>
  <si>
    <t>CTNf</t>
  </si>
  <si>
    <t>Date et Heure de Mise à jour / Update date and time</t>
  </si>
  <si>
    <t>BH0001</t>
  </si>
  <si>
    <t>CONVERSION B VERS H</t>
  </si>
  <si>
    <t>REC</t>
  </si>
  <si>
    <t>IR0006</t>
  </si>
  <si>
    <t>DUNKERQUE</t>
  </si>
  <si>
    <t>IR0010</t>
  </si>
  <si>
    <t>OBERGAILBACH</t>
  </si>
  <si>
    <t>DEL</t>
  </si>
  <si>
    <t>IR0011</t>
  </si>
  <si>
    <t>OLTINGUE</t>
  </si>
  <si>
    <t>IR0015</t>
  </si>
  <si>
    <t>TAISNIERES B</t>
  </si>
  <si>
    <t>IR0060</t>
  </si>
  <si>
    <t>Virtualys</t>
  </si>
  <si>
    <t>IT0001/03</t>
  </si>
  <si>
    <t>FOS</t>
  </si>
  <si>
    <t>IT0002</t>
  </si>
  <si>
    <t>MONTOIR</t>
  </si>
  <si>
    <t>IT0004</t>
  </si>
  <si>
    <t>Dunkerque GNL</t>
  </si>
  <si>
    <t>PS000B</t>
  </si>
  <si>
    <t>Nord B</t>
  </si>
  <si>
    <t>PS000CA</t>
  </si>
  <si>
    <t>PS000NA</t>
  </si>
  <si>
    <t>PS000NB</t>
  </si>
  <si>
    <t>PS000SA</t>
  </si>
  <si>
    <t>DunkirkLNG+Dunkirk+Virtualys+Ober+Olt+NorthW+NorthE+SouthE</t>
  </si>
  <si>
    <t>SPN1U</t>
  </si>
  <si>
    <t>DunkirkLNG+Dunkirk</t>
  </si>
  <si>
    <t>SPN2U</t>
  </si>
  <si>
    <t>DunkirkLNG+Dunkirk+Virtualys</t>
  </si>
  <si>
    <t>SPN3U</t>
  </si>
  <si>
    <t>Virtualys+Ober</t>
  </si>
  <si>
    <t>SPNS1U</t>
  </si>
  <si>
    <t>Virtualys+Ober+Olt</t>
  </si>
  <si>
    <t>SPNS2U</t>
  </si>
  <si>
    <t>DunkirkLNG+Dunkirk+Virtualys+Ober+Olt+NorthW+NorthE</t>
  </si>
  <si>
    <t>SPNS3U</t>
  </si>
  <si>
    <t>SPNS4U</t>
  </si>
  <si>
    <t>DunkirkLNG+Dunkirk+Virtualys+Ober+Olt+NorthW+NorthE+SouthE+Atl</t>
  </si>
  <si>
    <t>SSPNS2D</t>
  </si>
  <si>
    <t>Fos+SouthE+Atl</t>
  </si>
  <si>
    <t>SSPNS3D</t>
  </si>
  <si>
    <t>Fos+Atl</t>
  </si>
  <si>
    <t>Tunnels</t>
  </si>
  <si>
    <t>Max</t>
  </si>
  <si>
    <t>SY</t>
  </si>
  <si>
    <t>-</t>
  </si>
  <si>
    <t>Volumes (TWh)</t>
  </si>
  <si>
    <t>Nominal Injection Capacité</t>
  </si>
  <si>
    <t>Nominal Withdrawal Capacity</t>
  </si>
  <si>
    <t>Min</t>
  </si>
  <si>
    <t>SPSN3D</t>
  </si>
  <si>
    <t>DunkirkLNG+Dunkirk+Virtualys+Ober+Olt+NorthE+NorthW+SouthE</t>
  </si>
  <si>
    <t xml:space="preserve">Storengy's Maintenance Program published on the </t>
  </si>
  <si>
    <t>1st D Inj.</t>
  </si>
  <si>
    <t>1st D Sout.</t>
  </si>
  <si>
    <t>Serene Atl 23</t>
  </si>
  <si>
    <t>Serene Atl 19</t>
  </si>
  <si>
    <t>Produits FR</t>
  </si>
  <si>
    <t>Produits Portes</t>
  </si>
  <si>
    <t>Serene Atl 23 Plus</t>
  </si>
  <si>
    <t>Serene N 19</t>
  </si>
  <si>
    <t>Saline 20</t>
  </si>
  <si>
    <t>Min Brut</t>
  </si>
  <si>
    <t>Max Brut</t>
  </si>
  <si>
    <t>Max corrigé</t>
  </si>
  <si>
    <t>Min cor. Inj</t>
  </si>
  <si>
    <t>Min.cor Sout</t>
  </si>
  <si>
    <r>
      <t xml:space="preserve">Vol Max </t>
    </r>
    <r>
      <rPr>
        <b/>
        <sz val="11"/>
        <color theme="1"/>
        <rFont val="Calibri"/>
        <family val="2"/>
        <scheme val="minor"/>
      </rPr>
      <t>(TWh)</t>
    </r>
  </si>
  <si>
    <t>Max vol</t>
  </si>
  <si>
    <t>Max Inj</t>
  </si>
  <si>
    <t>Max sout</t>
  </si>
  <si>
    <t>Duration nomin</t>
  </si>
  <si>
    <t>Duration réelle</t>
  </si>
  <si>
    <t>Portes</t>
  </si>
  <si>
    <t>Serene N 23</t>
  </si>
  <si>
    <t>Sediane N 21</t>
  </si>
  <si>
    <t>Sediane N 22</t>
  </si>
  <si>
    <t>Saline 23</t>
  </si>
  <si>
    <t>Serene Atl 22 Plus</t>
  </si>
  <si>
    <t>Sediane N 20</t>
  </si>
  <si>
    <t>Sediane N 23</t>
  </si>
  <si>
    <t>Serene_N_I</t>
  </si>
  <si>
    <t>Superpoint</t>
  </si>
  <si>
    <t>Saline_I</t>
  </si>
  <si>
    <t>Sediane_N_I</t>
  </si>
  <si>
    <t>Sediane</t>
  </si>
  <si>
    <t>Results Injection</t>
  </si>
  <si>
    <t>Results Soutirage</t>
  </si>
  <si>
    <t>Hors Maintenance</t>
  </si>
  <si>
    <t>Sans porte</t>
  </si>
  <si>
    <t>Nominal Withdrawal Duration</t>
  </si>
  <si>
    <t>Nominal Injection Duration</t>
  </si>
  <si>
    <t>Valeurs délibération CRE</t>
  </si>
  <si>
    <t>Capacités Fermes Injection (sens du Stockeur)</t>
  </si>
  <si>
    <t>2021-274</t>
  </si>
  <si>
    <r>
      <t xml:space="preserve">Nominal Inj </t>
    </r>
    <r>
      <rPr>
        <b/>
        <sz val="11"/>
        <color theme="1"/>
        <rFont val="Calibri"/>
        <family val="2"/>
        <scheme val="minor"/>
      </rPr>
      <t>(GWh/j)</t>
    </r>
    <r>
      <rPr>
        <sz val="11"/>
        <color theme="1"/>
        <rFont val="Calibri"/>
        <family val="2"/>
        <scheme val="minor"/>
      </rPr>
      <t xml:space="preserve"> Max</t>
    </r>
  </si>
  <si>
    <r>
      <t xml:space="preserve">Nominal Sout </t>
    </r>
    <r>
      <rPr>
        <b/>
        <sz val="11"/>
        <color theme="1"/>
        <rFont val="Calibri"/>
        <family val="2"/>
        <scheme val="minor"/>
      </rPr>
      <t>(GWh/j)</t>
    </r>
    <r>
      <rPr>
        <sz val="11"/>
        <color theme="1"/>
        <rFont val="Calibri"/>
        <family val="2"/>
        <scheme val="minor"/>
      </rPr>
      <t xml:space="preserve"> Max</t>
    </r>
  </si>
  <si>
    <t xml:space="preserve">GRT's Maintenance Program published on the </t>
  </si>
  <si>
    <t>Pas de superpoint</t>
  </si>
  <si>
    <t>This support is provided by Storengy and GRTgaz.</t>
  </si>
  <si>
    <t>The data it contains is not intended to be updated as GRTgaz's PTC and Storengy's maintenance program are updated.</t>
  </si>
  <si>
    <t>Filling D-1 [%]</t>
  </si>
  <si>
    <t>Journée Gazière / Gasday</t>
  </si>
  <si>
    <t>TRf Max</t>
  </si>
  <si>
    <t>TRf Probable</t>
  </si>
  <si>
    <t>TRf Max Nominal</t>
  </si>
  <si>
    <t>TRf Probable Nominal</t>
  </si>
  <si>
    <t>CPRTi</t>
  </si>
  <si>
    <t>Travaux Petits Impacts / Low Impacts Maintenance</t>
  </si>
  <si>
    <t>N</t>
  </si>
  <si>
    <t>HB0002</t>
  </si>
  <si>
    <t>CONVERSION H VERS B POINTE</t>
  </si>
  <si>
    <t>Serene N 24</t>
  </si>
  <si>
    <t>Sediane N 24</t>
  </si>
  <si>
    <t>Serene Atl 24</t>
  </si>
  <si>
    <t>Saline 24</t>
  </si>
  <si>
    <t>Effective Injection duration</t>
  </si>
  <si>
    <t>Withdrawal Capacity at 45%</t>
  </si>
  <si>
    <t>Total Offre 2024</t>
  </si>
  <si>
    <t>Reduction Factor %</t>
  </si>
  <si>
    <t>Stock level 
%</t>
  </si>
  <si>
    <t>Stock on 01/04/2024</t>
  </si>
  <si>
    <t>Minimum stock level (TWh)</t>
  </si>
  <si>
    <t>Maximum stock level (TWh)</t>
  </si>
  <si>
    <t>Effective Max (TWh)</t>
  </si>
  <si>
    <t>Serene_A_W</t>
  </si>
  <si>
    <t>Effective min (TWh)</t>
  </si>
  <si>
    <t>Minimum Stock Level (TWh)</t>
  </si>
  <si>
    <t>Stock on 15/10/2024</t>
  </si>
  <si>
    <t>Serene_N_W</t>
  </si>
  <si>
    <t>Saline_W</t>
  </si>
  <si>
    <t>Sediane_N_W</t>
  </si>
  <si>
    <t>Without min stock level &amp; maintenance</t>
  </si>
  <si>
    <t>Duration</t>
  </si>
  <si>
    <t>IT0005</t>
  </si>
  <si>
    <t>Complément - Version FR</t>
  </si>
  <si>
    <t>Additional Information - ENG</t>
  </si>
  <si>
    <t>SSPNS4D</t>
  </si>
  <si>
    <t>SSP Fos</t>
  </si>
  <si>
    <r>
      <t xml:space="preserve">Stock on 01/04/2024 </t>
    </r>
    <r>
      <rPr>
        <b/>
        <sz val="11"/>
        <color theme="1"/>
        <rFont val="Calibri"/>
        <family val="2"/>
        <scheme val="minor"/>
      </rPr>
      <t>(TWh)</t>
    </r>
  </si>
  <si>
    <t>Inj</t>
  </si>
  <si>
    <t>Sout</t>
  </si>
  <si>
    <t>Stock Level</t>
  </si>
  <si>
    <t>Injection rights</t>
  </si>
  <si>
    <t>Withdrawal rights</t>
  </si>
  <si>
    <t>%</t>
  </si>
  <si>
    <t>Nominal Injection Capacité GWh/J 0°C</t>
  </si>
  <si>
    <t>Withdrawal Capacity at 45% - GWh/d 0°C</t>
  </si>
  <si>
    <t>Nominal Withdrawal Capacity - GWh/d 0°C</t>
  </si>
  <si>
    <t>MWh/d - 25°C</t>
  </si>
  <si>
    <t>Reduction Factors - Simulator</t>
  </si>
  <si>
    <t>Daily rights based on the stock level :</t>
  </si>
  <si>
    <t>Agregated Reduction Factors and tunnels</t>
  </si>
  <si>
    <t>Global ATS OFFERS</t>
  </si>
  <si>
    <t xml:space="preserve">Agregated Products - Simulator </t>
  </si>
  <si>
    <t>Based on the subscribed volumes defined above</t>
  </si>
  <si>
    <t>Serene Atl 25</t>
  </si>
  <si>
    <t>Saline 25</t>
  </si>
  <si>
    <t>Sediane N 25</t>
  </si>
  <si>
    <t>Serene N 25</t>
  </si>
  <si>
    <t>October 29, 2024</t>
  </si>
  <si>
    <t/>
  </si>
  <si>
    <t>Le Havre</t>
  </si>
  <si>
    <t>Programme Travaux LT/ LT Maintenance Schedule : PTLT-pub-csv_ptc_lt_v1-22b9387b-fdaf-47a5-9330-7033fc4e7f91</t>
  </si>
  <si>
    <t>Période / Period : 01/01/2025 06:00 - 01/01/2026 06:00</t>
  </si>
  <si>
    <t>Date de mise à jour / Last update : 07/10/2024 15:01:43</t>
  </si>
  <si>
    <t>Firm+Interuptible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</si>
</sst>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
    <numFmt numFmtId="166" formatCode="_-* #,##0.0\ _€_-;\-* #,##0.0\ _€_-;_-* &quot;-&quot;??\ _€_-;_-@_-"/>
    <numFmt numFmtId="167" formatCode="_-* #,##0.00\ &quot;F&quot;_-;\-* #,##0.00\ &quot;F&quot;_-;_-* &quot;-&quot;??\ &quot;F&quot;_-;_-@_-"/>
    <numFmt numFmtId="168" formatCode="0.0"/>
    <numFmt numFmtId="169" formatCode="_-* #,##0\ _€_-;\-* #,##0\ _€_-;_-* &quot;-&quot;??\ _€_-;_-@_-"/>
    <numFmt numFmtId="170" formatCode="0.000"/>
    <numFmt numFmtId="171" formatCode="_-* #,##0.000\ _€_-;\-* #,##0.000\ _€_-;_-* &quot;-&quot;??\ _€_-;_-@_-"/>
    <numFmt numFmtId="172" formatCode="[$-F800]dddd\,\ mmmm\ dd\,\ yyyy"/>
    <numFmt numFmtId="173" formatCode="_-* #,##0.0000\ _€_-;\-* #,##0.0000\ _€_-;_-* &quot;-&quot;??\ _€_-;_-@_-"/>
    <numFmt numFmtId="174" formatCode="0.000%"/>
    <numFmt numFmtId="175" formatCode="_-* #,##0.000\ _€_-;\-* #,##0.000\ _€_-;_-* &quot;-&quot;???\ _€_-;_-@_-"/>
    <numFmt numFmtId="176" formatCode="_-* #,##0.000000\ _€_-;\-* #,##0.000000\ _€_-;_-* &quot;-&quot;???\ _€_-;_-@_-"/>
  </numFmts>
  <fonts count="5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name val="Tahoma"/>
      <family val="2"/>
    </font>
    <font>
      <sz val="10"/>
      <color theme="0"/>
      <name val="Tahoma"/>
      <family val="2"/>
    </font>
    <font>
      <b/>
      <sz val="12"/>
      <name val="Tahoma"/>
      <family val="2"/>
    </font>
    <font>
      <b/>
      <sz val="12"/>
      <color theme="0"/>
      <name val="Tahoma"/>
      <family val="2"/>
    </font>
    <font>
      <b/>
      <sz val="10"/>
      <color theme="1"/>
      <name val="Tahoma"/>
      <family val="2"/>
    </font>
    <font>
      <b/>
      <sz val="9"/>
      <color theme="0"/>
      <name val="Tahoma"/>
      <family val="2"/>
    </font>
    <font>
      <b/>
      <sz val="10"/>
      <color theme="8"/>
      <name val="Tahoma"/>
      <family val="2"/>
    </font>
    <font>
      <b/>
      <sz val="10"/>
      <color rgb="FFB5C700"/>
      <name val="Tahoma"/>
      <family val="2"/>
    </font>
    <font>
      <b/>
      <sz val="10"/>
      <color theme="0"/>
      <name val="Tahoma"/>
      <family val="2"/>
    </font>
    <font>
      <b/>
      <sz val="9"/>
      <color theme="1"/>
      <name val="Tahoma"/>
      <family val="2"/>
    </font>
    <font>
      <sz val="10"/>
      <color theme="1"/>
      <name val="Tahoma"/>
      <family val="2"/>
    </font>
    <font>
      <b/>
      <sz val="12"/>
      <name val="Arial"/>
      <family val="2"/>
    </font>
    <font>
      <sz val="10"/>
      <name val="Arial"/>
      <family val="2"/>
    </font>
    <font>
      <b/>
      <sz val="10"/>
      <name val="Arial"/>
      <family val="2"/>
    </font>
    <font>
      <b/>
      <sz val="10"/>
      <color rgb="FFFF0000"/>
      <name val="Arial"/>
      <family val="2"/>
    </font>
    <font>
      <sz val="10"/>
      <color rgb="FFFF0000"/>
      <name val="Arial"/>
      <family val="2"/>
    </font>
    <font>
      <sz val="11"/>
      <color theme="0"/>
      <name val="Arial"/>
      <family val="2"/>
    </font>
    <font>
      <b/>
      <sz val="11"/>
      <color theme="0"/>
      <name val="Arial"/>
      <family val="2"/>
    </font>
    <font>
      <sz val="11"/>
      <name val="Arial"/>
      <family val="2"/>
    </font>
    <font>
      <sz val="10"/>
      <color theme="0"/>
      <name val="Arial"/>
      <family val="2"/>
    </font>
    <font>
      <sz val="10"/>
      <color rgb="FF6C665E"/>
      <name val="Arial"/>
      <family val="2"/>
    </font>
    <font>
      <sz val="10"/>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10"/>
      <name val="Arial"/>
      <family val="2"/>
    </font>
    <font>
      <b/>
      <i/>
      <sz val="22"/>
      <color theme="1"/>
      <name val="Calibri"/>
      <family val="2"/>
      <scheme val="minor"/>
    </font>
    <font>
      <b/>
      <sz val="10"/>
      <name val="Tahoma"/>
      <family val="2"/>
    </font>
    <font>
      <b/>
      <sz val="14"/>
      <color theme="0"/>
      <name val="Tahoma"/>
      <family val="2"/>
    </font>
    <font>
      <b/>
      <sz val="10"/>
      <color rgb="FF92D050"/>
      <name val="Tahoma"/>
      <family val="2"/>
    </font>
    <font>
      <b/>
      <i/>
      <sz val="14"/>
      <color theme="0"/>
      <name val="Calibri"/>
      <family val="2"/>
      <scheme val="minor"/>
    </font>
    <font>
      <sz val="10"/>
      <name val="Arial"/>
      <family val="2"/>
    </font>
    <font>
      <sz val="11"/>
      <color rgb="FF9C5700"/>
      <name val="Calibri"/>
      <family val="2"/>
      <scheme val="minor"/>
    </font>
    <font>
      <sz val="8"/>
      <name val="Calibri"/>
      <family val="2"/>
      <scheme val="minor"/>
    </font>
    <font>
      <sz val="11"/>
      <name val="Calibri"/>
      <family val="2"/>
      <scheme val="minor"/>
    </font>
    <font>
      <i/>
      <sz val="10"/>
      <name val="Arial"/>
      <family val="2"/>
    </font>
    <font>
      <sz val="10"/>
      <name val="Arial"/>
      <family val="2"/>
    </font>
    <font>
      <sz val="14"/>
      <color theme="0"/>
      <name val="Calibri"/>
      <family val="2"/>
      <scheme val="minor"/>
    </font>
    <font>
      <u/>
      <sz val="11"/>
      <color theme="10"/>
      <name val="Calibri"/>
      <family val="2"/>
      <scheme val="minor"/>
    </font>
    <font>
      <sz val="12"/>
      <color theme="1"/>
      <name val="Calibri"/>
      <family val="2"/>
      <scheme val="minor"/>
    </font>
  </fonts>
  <fills count="5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40ABB9"/>
        <bgColor indexed="64"/>
      </patternFill>
    </fill>
    <fill>
      <patternFill patternType="solid">
        <fgColor theme="5" tint="-0.49998474074526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1"/>
        <bgColor indexed="64"/>
      </patternFill>
    </fill>
    <fill>
      <patternFill patternType="solid">
        <fgColor theme="6" tint="0.79998168889431442"/>
        <bgColor indexed="64"/>
      </patternFill>
    </fill>
    <fill>
      <patternFill patternType="solid">
        <fgColor theme="7"/>
        <bgColor indexed="64"/>
      </patternFill>
    </fill>
    <fill>
      <patternFill patternType="solid">
        <fgColor theme="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249977111117893"/>
        <bgColor indexed="64"/>
      </patternFill>
    </fill>
  </fills>
  <borders count="71">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bottom style="thin">
        <color theme="0"/>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2"/>
      </right>
      <top style="thin">
        <color theme="0" tint="-0.249977111117893"/>
      </top>
      <bottom style="thin">
        <color theme="0" tint="-0.249977111117893"/>
      </bottom>
      <diagonal/>
    </border>
    <border>
      <left/>
      <right/>
      <top/>
      <bottom style="thin">
        <color theme="2" tint="-0.249977111117893"/>
      </bottom>
      <diagonal/>
    </border>
    <border>
      <left/>
      <right style="thin">
        <color theme="0" tint="-0.249977111117893"/>
      </right>
      <top style="thin">
        <color theme="2" tint="-0.249977111117893"/>
      </top>
      <bottom style="thin">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73">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18" fillId="0" borderId="0"/>
    <xf numFmtId="164" fontId="5" fillId="0" borderId="0" applyFont="0" applyFill="0" applyBorder="0" applyAlignment="0" applyProtection="0"/>
    <xf numFmtId="0" fontId="27" fillId="0" borderId="0"/>
    <xf numFmtId="0" fontId="1" fillId="0" borderId="0"/>
    <xf numFmtId="0" fontId="1" fillId="0" borderId="0"/>
    <xf numFmtId="0" fontId="5" fillId="0" borderId="0"/>
    <xf numFmtId="9" fontId="1" fillId="0" borderId="0" applyFont="0" applyFill="0" applyBorder="0" applyAlignment="0" applyProtection="0"/>
    <xf numFmtId="0" fontId="5" fillId="0" borderId="0"/>
    <xf numFmtId="0" fontId="1" fillId="0" borderId="0"/>
    <xf numFmtId="9" fontId="1" fillId="0" borderId="0" applyFont="0" applyFill="0" applyBorder="0" applyAlignment="0" applyProtection="0"/>
    <xf numFmtId="0" fontId="5" fillId="0" borderId="0"/>
    <xf numFmtId="0" fontId="5"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xf numFmtId="0" fontId="30" fillId="0" borderId="31"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2" borderId="34" applyNumberFormat="0" applyAlignment="0" applyProtection="0"/>
    <xf numFmtId="0" fontId="36" fillId="13" borderId="35" applyNumberFormat="0" applyAlignment="0" applyProtection="0"/>
    <xf numFmtId="0" fontId="37" fillId="13" borderId="34" applyNumberFormat="0" applyAlignment="0" applyProtection="0"/>
    <xf numFmtId="0" fontId="38" fillId="0" borderId="36" applyNumberFormat="0" applyFill="0" applyAlignment="0" applyProtection="0"/>
    <xf numFmtId="0" fontId="2" fillId="14" borderId="37" applyNumberFormat="0" applyAlignment="0" applyProtection="0"/>
    <xf numFmtId="0" fontId="39" fillId="0" borderId="0" applyNumberFormat="0" applyFill="0" applyBorder="0" applyAlignment="0" applyProtection="0"/>
    <xf numFmtId="0" fontId="1" fillId="15" borderId="38" applyNumberFormat="0" applyFont="0" applyAlignment="0" applyProtection="0"/>
    <xf numFmtId="0" fontId="40" fillId="0" borderId="0" applyNumberFormat="0" applyFill="0" applyBorder="0" applyAlignment="0" applyProtection="0"/>
    <xf numFmtId="0" fontId="3" fillId="0" borderId="39" applyNumberFormat="0" applyFill="0" applyAlignment="0" applyProtection="0"/>
    <xf numFmtId="0" fontId="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1"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5" fillId="0" borderId="0"/>
    <xf numFmtId="0" fontId="5" fillId="0" borderId="0"/>
    <xf numFmtId="0" fontId="42" fillId="0" borderId="0"/>
    <xf numFmtId="164" fontId="5" fillId="0" borderId="0" applyFont="0" applyFill="0" applyBorder="0" applyAlignment="0" applyProtection="0"/>
    <xf numFmtId="0" fontId="48" fillId="0" borderId="0"/>
    <xf numFmtId="44" fontId="5" fillId="0" borderId="0" applyFont="0" applyFill="0" applyBorder="0" applyAlignment="0" applyProtection="0"/>
    <xf numFmtId="172" fontId="1" fillId="0" borderId="0"/>
    <xf numFmtId="0" fontId="49"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applyFont="0" applyFill="0" applyBorder="0"/>
    <xf numFmtId="44" fontId="5" fillId="0" borderId="0" applyFont="0" applyFill="0" applyBorder="0" applyAlignment="0" applyProtection="0"/>
    <xf numFmtId="0" fontId="53" fillId="0" borderId="0"/>
    <xf numFmtId="44" fontId="5" fillId="0" borderId="0" applyFont="0" applyFill="0" applyBorder="0" applyAlignment="0" applyProtection="0"/>
    <xf numFmtId="0" fontId="55"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330">
    <xf numFmtId="0" fontId="0" fillId="0" borderId="0" xfId="0"/>
    <xf numFmtId="0" fontId="6" fillId="0" borderId="0" xfId="3" applyFont="1"/>
    <xf numFmtId="0" fontId="6" fillId="0" borderId="1" xfId="3" applyFont="1" applyBorder="1" applyAlignment="1">
      <alignment vertical="top"/>
    </xf>
    <xf numFmtId="0" fontId="6" fillId="0" borderId="0" xfId="3" applyFont="1" applyAlignment="1">
      <alignment vertical="top"/>
    </xf>
    <xf numFmtId="0" fontId="7" fillId="0" borderId="0" xfId="3" applyFont="1"/>
    <xf numFmtId="9" fontId="6" fillId="0" borderId="0" xfId="3" applyNumberFormat="1" applyFont="1"/>
    <xf numFmtId="1" fontId="6" fillId="0" borderId="0" xfId="3" applyNumberFormat="1" applyFont="1"/>
    <xf numFmtId="0" fontId="9" fillId="4" borderId="2" xfId="3" applyFont="1" applyFill="1" applyBorder="1" applyAlignment="1">
      <alignment horizontal="centerContinuous" vertical="top"/>
    </xf>
    <xf numFmtId="0" fontId="9" fillId="4" borderId="3" xfId="3" applyFont="1" applyFill="1" applyBorder="1" applyAlignment="1">
      <alignment horizontal="centerContinuous" vertical="top"/>
    </xf>
    <xf numFmtId="0" fontId="11" fillId="4" borderId="6" xfId="3" applyFont="1" applyFill="1" applyBorder="1" applyAlignment="1">
      <alignment horizontal="center" vertical="top" wrapText="1"/>
    </xf>
    <xf numFmtId="0" fontId="11" fillId="4" borderId="7" xfId="3" applyFont="1" applyFill="1" applyBorder="1" applyAlignment="1">
      <alignment horizontal="center" vertical="top" wrapText="1"/>
    </xf>
    <xf numFmtId="9" fontId="12" fillId="0" borderId="10" xfId="3" applyNumberFormat="1" applyFont="1" applyBorder="1" applyAlignment="1">
      <alignment horizontal="center" vertical="top"/>
    </xf>
    <xf numFmtId="9" fontId="12" fillId="0" borderId="11" xfId="3" applyNumberFormat="1" applyFont="1" applyBorder="1" applyAlignment="1">
      <alignment horizontal="center" vertical="top"/>
    </xf>
    <xf numFmtId="9" fontId="12" fillId="0" borderId="12" xfId="3" applyNumberFormat="1" applyFont="1" applyBorder="1" applyAlignment="1">
      <alignment horizontal="center" vertical="top"/>
    </xf>
    <xf numFmtId="9" fontId="12" fillId="0" borderId="13" xfId="3" applyNumberFormat="1" applyFont="1" applyBorder="1" applyAlignment="1">
      <alignment horizontal="center" vertical="top"/>
    </xf>
    <xf numFmtId="0" fontId="14" fillId="0" borderId="0" xfId="3" applyFont="1" applyAlignment="1">
      <alignment vertical="top"/>
    </xf>
    <xf numFmtId="165" fontId="12" fillId="0" borderId="0" xfId="3" applyNumberFormat="1" applyFont="1" applyAlignment="1">
      <alignment vertical="top"/>
    </xf>
    <xf numFmtId="165" fontId="6" fillId="0" borderId="0" xfId="3" applyNumberFormat="1" applyFont="1" applyAlignment="1">
      <alignment vertical="top"/>
    </xf>
    <xf numFmtId="9" fontId="6" fillId="0" borderId="0" xfId="3" applyNumberFormat="1" applyFont="1" applyAlignment="1">
      <alignment vertical="top"/>
    </xf>
    <xf numFmtId="14" fontId="6" fillId="0" borderId="0" xfId="3" applyNumberFormat="1" applyFont="1"/>
    <xf numFmtId="2" fontId="6" fillId="0" borderId="0" xfId="3" applyNumberFormat="1" applyFont="1"/>
    <xf numFmtId="0" fontId="6" fillId="0" borderId="1" xfId="3" applyFont="1" applyBorder="1"/>
    <xf numFmtId="14" fontId="15" fillId="0" borderId="0" xfId="3" applyNumberFormat="1" applyFont="1" applyAlignment="1">
      <alignment horizontal="center" vertical="center"/>
    </xf>
    <xf numFmtId="165" fontId="10" fillId="0" borderId="0" xfId="3" applyNumberFormat="1" applyFont="1" applyAlignment="1">
      <alignment horizontal="centerContinuous"/>
    </xf>
    <xf numFmtId="14" fontId="16" fillId="0" borderId="0" xfId="3" applyNumberFormat="1" applyFont="1" applyAlignment="1">
      <alignment horizontal="center" vertical="center"/>
    </xf>
    <xf numFmtId="14" fontId="6" fillId="0" borderId="0" xfId="3" applyNumberFormat="1" applyFont="1" applyAlignment="1">
      <alignment horizontal="center" vertical="center"/>
    </xf>
    <xf numFmtId="165" fontId="6" fillId="0" borderId="0" xfId="4" applyNumberFormat="1" applyFont="1" applyAlignment="1">
      <alignment horizontal="center" vertical="center"/>
    </xf>
    <xf numFmtId="20" fontId="6" fillId="0" borderId="0" xfId="3" applyNumberFormat="1" applyFont="1" applyAlignment="1">
      <alignment vertical="top"/>
    </xf>
    <xf numFmtId="165" fontId="13" fillId="0" borderId="0" xfId="3" applyNumberFormat="1" applyFont="1" applyAlignment="1">
      <alignment horizontal="centerContinuous"/>
    </xf>
    <xf numFmtId="14" fontId="0" fillId="0" borderId="0" xfId="0" applyNumberFormat="1"/>
    <xf numFmtId="0" fontId="0" fillId="0" borderId="0" xfId="0" applyAlignment="1">
      <alignment horizontal="center" vertical="center"/>
    </xf>
    <xf numFmtId="0" fontId="0" fillId="0" borderId="25" xfId="0" applyBorder="1"/>
    <xf numFmtId="14" fontId="0" fillId="6" borderId="26" xfId="0" applyNumberFormat="1" applyFill="1" applyBorder="1" applyAlignment="1">
      <alignment horizontal="center"/>
    </xf>
    <xf numFmtId="0" fontId="3" fillId="0" borderId="0" xfId="0" applyFont="1" applyAlignment="1">
      <alignment horizontal="center"/>
    </xf>
    <xf numFmtId="9" fontId="0" fillId="0" borderId="0" xfId="0" applyNumberFormat="1"/>
    <xf numFmtId="9" fontId="0" fillId="0" borderId="0" xfId="4" applyFont="1"/>
    <xf numFmtId="164" fontId="0" fillId="0" borderId="0" xfId="1" applyFont="1"/>
    <xf numFmtId="0" fontId="4" fillId="8" borderId="26" xfId="0" applyFont="1" applyFill="1" applyBorder="1" applyAlignment="1">
      <alignment horizontal="center" vertical="center" wrapText="1"/>
    </xf>
    <xf numFmtId="9" fontId="12" fillId="0" borderId="10" xfId="3" applyNumberFormat="1" applyFont="1" applyBorder="1" applyAlignment="1">
      <alignment horizontal="center" vertical="center"/>
    </xf>
    <xf numFmtId="9" fontId="12" fillId="0" borderId="11" xfId="3" applyNumberFormat="1" applyFont="1" applyBorder="1" applyAlignment="1">
      <alignment horizontal="center" vertical="center"/>
    </xf>
    <xf numFmtId="9" fontId="12" fillId="0" borderId="12" xfId="3" applyNumberFormat="1" applyFont="1" applyBorder="1" applyAlignment="1">
      <alignment horizontal="center" vertical="center"/>
    </xf>
    <xf numFmtId="9" fontId="12" fillId="0" borderId="13" xfId="3" applyNumberFormat="1" applyFont="1" applyBorder="1" applyAlignment="1">
      <alignment horizontal="center" vertical="center"/>
    </xf>
    <xf numFmtId="0" fontId="0" fillId="0" borderId="0" xfId="0" applyAlignment="1">
      <alignment horizontal="center"/>
    </xf>
    <xf numFmtId="0" fontId="22" fillId="5" borderId="21" xfId="0" applyFont="1" applyFill="1" applyBorder="1" applyAlignment="1">
      <alignment horizontal="center" wrapText="1"/>
    </xf>
    <xf numFmtId="0" fontId="22" fillId="5" borderId="22" xfId="0" applyFont="1" applyFill="1" applyBorder="1" applyAlignment="1">
      <alignment wrapText="1"/>
    </xf>
    <xf numFmtId="0" fontId="27" fillId="0" borderId="0" xfId="7"/>
    <xf numFmtId="0" fontId="17" fillId="0" borderId="0" xfId="7" applyFont="1"/>
    <xf numFmtId="0" fontId="4" fillId="2" borderId="26" xfId="0" applyFont="1" applyFill="1" applyBorder="1" applyAlignment="1">
      <alignment horizontal="left" vertical="center" wrapText="1"/>
    </xf>
    <xf numFmtId="14" fontId="0" fillId="0" borderId="0" xfId="0" applyNumberFormat="1" applyAlignment="1">
      <alignment horizontal="center"/>
    </xf>
    <xf numFmtId="0" fontId="28" fillId="0" borderId="2" xfId="0" applyFont="1" applyBorder="1"/>
    <xf numFmtId="0" fontId="0" fillId="0" borderId="0" xfId="0" applyAlignment="1">
      <alignment horizontal="right"/>
    </xf>
    <xf numFmtId="0" fontId="0" fillId="0" borderId="40" xfId="0" applyBorder="1"/>
    <xf numFmtId="0" fontId="0" fillId="0" borderId="41" xfId="0" applyBorder="1"/>
    <xf numFmtId="0" fontId="0" fillId="0" borderId="42" xfId="0" applyBorder="1"/>
    <xf numFmtId="165" fontId="0" fillId="0" borderId="0" xfId="0" applyNumberFormat="1"/>
    <xf numFmtId="0" fontId="43" fillId="0" borderId="0" xfId="0" applyFont="1"/>
    <xf numFmtId="0" fontId="28" fillId="0" borderId="46" xfId="0" applyFont="1" applyBorder="1"/>
    <xf numFmtId="0" fontId="44" fillId="3" borderId="43" xfId="3" applyFont="1" applyFill="1" applyBorder="1" applyAlignment="1">
      <alignment horizontal="center" vertical="center"/>
    </xf>
    <xf numFmtId="0" fontId="6" fillId="0" borderId="24" xfId="3" applyFont="1" applyBorder="1" applyAlignment="1">
      <alignment horizontal="center" vertical="center"/>
    </xf>
    <xf numFmtId="0" fontId="6" fillId="0" borderId="22" xfId="3" applyFont="1" applyBorder="1" applyAlignment="1">
      <alignment horizontal="center" vertical="center"/>
    </xf>
    <xf numFmtId="0" fontId="6" fillId="0" borderId="47" xfId="3" applyFont="1" applyBorder="1" applyAlignment="1">
      <alignment horizontal="center" vertical="center"/>
    </xf>
    <xf numFmtId="0" fontId="6" fillId="0" borderId="18" xfId="3" applyFont="1" applyBorder="1" applyAlignment="1">
      <alignment horizontal="center" vertical="center"/>
    </xf>
    <xf numFmtId="0" fontId="44" fillId="0" borderId="45" xfId="3" applyFont="1" applyBorder="1" applyAlignment="1">
      <alignment horizontal="center" vertical="center"/>
    </xf>
    <xf numFmtId="0" fontId="44" fillId="0" borderId="44" xfId="3" applyFont="1" applyBorder="1" applyAlignment="1">
      <alignment vertical="center"/>
    </xf>
    <xf numFmtId="0" fontId="6" fillId="44" borderId="46" xfId="3" applyFont="1" applyFill="1" applyBorder="1" applyAlignment="1">
      <alignment vertical="center"/>
    </xf>
    <xf numFmtId="165" fontId="6" fillId="44" borderId="46" xfId="3" applyNumberFormat="1" applyFont="1" applyFill="1" applyBorder="1" applyAlignment="1">
      <alignment vertical="center"/>
    </xf>
    <xf numFmtId="0" fontId="0" fillId="6" borderId="0" xfId="0" applyFill="1" applyAlignment="1">
      <alignment horizontal="center"/>
    </xf>
    <xf numFmtId="0" fontId="0" fillId="0" borderId="51" xfId="0" applyBorder="1" applyAlignment="1">
      <alignment horizontal="center" vertical="center"/>
    </xf>
    <xf numFmtId="9" fontId="0" fillId="0" borderId="19" xfId="0" applyNumberFormat="1" applyBorder="1" applyAlignment="1">
      <alignment horizontal="center" vertical="center"/>
    </xf>
    <xf numFmtId="9" fontId="0" fillId="0" borderId="28" xfId="0" applyNumberFormat="1" applyBorder="1" applyAlignment="1">
      <alignment horizontal="center" vertical="center"/>
    </xf>
    <xf numFmtId="2" fontId="0" fillId="6" borderId="0" xfId="0" applyNumberFormat="1" applyFill="1" applyAlignment="1">
      <alignment horizontal="center"/>
    </xf>
    <xf numFmtId="166" fontId="0" fillId="0" borderId="0" xfId="1" applyNumberFormat="1" applyFont="1" applyFill="1"/>
    <xf numFmtId="164" fontId="0" fillId="0" borderId="0" xfId="0" applyNumberFormat="1"/>
    <xf numFmtId="0" fontId="0" fillId="0" borderId="28" xfId="0" applyBorder="1" applyAlignment="1">
      <alignment horizontal="center" vertical="center"/>
    </xf>
    <xf numFmtId="0" fontId="0" fillId="0" borderId="19" xfId="0" applyBorder="1" applyAlignment="1">
      <alignment horizontal="center" vertical="center"/>
    </xf>
    <xf numFmtId="0" fontId="0" fillId="0" borderId="52" xfId="0" applyBorder="1" applyAlignment="1">
      <alignment horizontal="center" vertical="center"/>
    </xf>
    <xf numFmtId="14" fontId="28" fillId="0" borderId="3" xfId="0" applyNumberFormat="1" applyFont="1" applyBorder="1"/>
    <xf numFmtId="164" fontId="0" fillId="0" borderId="40" xfId="1" applyFont="1" applyFill="1" applyBorder="1"/>
    <xf numFmtId="0" fontId="9" fillId="4" borderId="0" xfId="3" applyFont="1" applyFill="1" applyAlignment="1">
      <alignment horizontal="centerContinuous" vertical="top"/>
    </xf>
    <xf numFmtId="0" fontId="9" fillId="45" borderId="2" xfId="3" applyFont="1" applyFill="1" applyBorder="1" applyAlignment="1">
      <alignment horizontal="centerContinuous" vertical="top"/>
    </xf>
    <xf numFmtId="0" fontId="9" fillId="45" borderId="3" xfId="3" applyFont="1" applyFill="1" applyBorder="1" applyAlignment="1">
      <alignment horizontal="centerContinuous" vertical="top"/>
    </xf>
    <xf numFmtId="0" fontId="11" fillId="45" borderId="6" xfId="3" applyFont="1" applyFill="1" applyBorder="1" applyAlignment="1">
      <alignment horizontal="center" vertical="top" wrapText="1"/>
    </xf>
    <xf numFmtId="0" fontId="11" fillId="45" borderId="7" xfId="3" applyFont="1" applyFill="1" applyBorder="1" applyAlignment="1">
      <alignment horizontal="center" vertical="top" wrapText="1"/>
    </xf>
    <xf numFmtId="0" fontId="6" fillId="45" borderId="0" xfId="3" applyFont="1" applyFill="1"/>
    <xf numFmtId="0" fontId="6" fillId="45" borderId="1" xfId="3" applyFont="1" applyFill="1" applyBorder="1" applyAlignment="1">
      <alignment vertical="top"/>
    </xf>
    <xf numFmtId="0" fontId="8" fillId="45" borderId="0" xfId="3" applyFont="1" applyFill="1" applyAlignment="1">
      <alignment vertical="top"/>
    </xf>
    <xf numFmtId="0" fontId="6" fillId="45" borderId="0" xfId="3" applyFont="1" applyFill="1" applyAlignment="1">
      <alignment vertical="top"/>
    </xf>
    <xf numFmtId="0" fontId="45" fillId="45" borderId="0" xfId="3" applyFont="1" applyFill="1" applyAlignment="1">
      <alignment vertical="top"/>
    </xf>
    <xf numFmtId="0" fontId="6" fillId="45" borderId="0" xfId="3" applyFont="1" applyFill="1" applyAlignment="1">
      <alignment horizontal="center"/>
    </xf>
    <xf numFmtId="9" fontId="46" fillId="0" borderId="10" xfId="3" applyNumberFormat="1" applyFont="1" applyBorder="1" applyAlignment="1">
      <alignment horizontal="center" vertical="top"/>
    </xf>
    <xf numFmtId="9" fontId="46" fillId="0" borderId="11" xfId="3" applyNumberFormat="1" applyFont="1" applyBorder="1" applyAlignment="1">
      <alignment horizontal="center" vertical="top"/>
    </xf>
    <xf numFmtId="9" fontId="46" fillId="0" borderId="12" xfId="3" applyNumberFormat="1" applyFont="1" applyBorder="1" applyAlignment="1">
      <alignment horizontal="center" vertical="top"/>
    </xf>
    <xf numFmtId="9" fontId="46" fillId="0" borderId="13" xfId="3" applyNumberFormat="1" applyFont="1" applyBorder="1" applyAlignment="1">
      <alignment horizontal="center" vertical="top"/>
    </xf>
    <xf numFmtId="0" fontId="47" fillId="46" borderId="0" xfId="0" applyFont="1" applyFill="1"/>
    <xf numFmtId="0" fontId="4" fillId="46" borderId="0" xfId="0" applyFont="1" applyFill="1"/>
    <xf numFmtId="166" fontId="0" fillId="40" borderId="0" xfId="1" applyNumberFormat="1" applyFont="1" applyFill="1"/>
    <xf numFmtId="0" fontId="44" fillId="0" borderId="0" xfId="3" applyFont="1"/>
    <xf numFmtId="9" fontId="44" fillId="0" borderId="0" xfId="3" applyNumberFormat="1" applyFont="1"/>
    <xf numFmtId="1" fontId="44" fillId="0" borderId="0" xfId="3" applyNumberFormat="1" applyFont="1"/>
    <xf numFmtId="2" fontId="44" fillId="0" borderId="0" xfId="3" applyNumberFormat="1" applyFont="1"/>
    <xf numFmtId="14" fontId="6" fillId="43" borderId="48" xfId="3" applyNumberFormat="1" applyFont="1" applyFill="1" applyBorder="1" applyAlignment="1">
      <alignment horizontal="center" vertical="center"/>
    </xf>
    <xf numFmtId="0" fontId="6" fillId="3" borderId="47" xfId="3" applyFont="1" applyFill="1" applyBorder="1" applyAlignment="1">
      <alignment horizontal="center" vertical="center"/>
    </xf>
    <xf numFmtId="9" fontId="6" fillId="3" borderId="46" xfId="3" applyNumberFormat="1" applyFont="1" applyFill="1" applyBorder="1" applyAlignment="1">
      <alignment vertical="center"/>
    </xf>
    <xf numFmtId="0" fontId="6" fillId="3" borderId="46" xfId="3" applyFont="1" applyFill="1" applyBorder="1" applyAlignment="1">
      <alignment vertical="center"/>
    </xf>
    <xf numFmtId="0" fontId="6" fillId="3" borderId="24" xfId="3" applyFont="1" applyFill="1" applyBorder="1" applyAlignment="1">
      <alignment horizontal="center" vertical="center"/>
    </xf>
    <xf numFmtId="0" fontId="6" fillId="47" borderId="17" xfId="3" applyFont="1" applyFill="1" applyBorder="1" applyAlignment="1">
      <alignment horizontal="center" vertical="center"/>
    </xf>
    <xf numFmtId="14" fontId="6" fillId="47" borderId="48" xfId="3" applyNumberFormat="1" applyFont="1" applyFill="1" applyBorder="1" applyAlignment="1">
      <alignment horizontal="center" vertical="center"/>
    </xf>
    <xf numFmtId="0" fontId="6" fillId="47" borderId="21" xfId="3" applyFont="1" applyFill="1" applyBorder="1" applyAlignment="1">
      <alignment horizontal="center" vertical="center"/>
    </xf>
    <xf numFmtId="0" fontId="6" fillId="3" borderId="18" xfId="3" applyFont="1" applyFill="1" applyBorder="1" applyAlignment="1">
      <alignment horizontal="center" vertical="center"/>
    </xf>
    <xf numFmtId="0" fontId="6" fillId="3" borderId="49" xfId="3" applyFont="1" applyFill="1" applyBorder="1" applyAlignment="1">
      <alignment horizontal="center" vertical="center"/>
    </xf>
    <xf numFmtId="0" fontId="6" fillId="3" borderId="22" xfId="3" applyFont="1" applyFill="1" applyBorder="1" applyAlignment="1">
      <alignment horizontal="center" vertical="center"/>
    </xf>
    <xf numFmtId="0" fontId="6" fillId="43" borderId="47" xfId="3" applyFont="1" applyFill="1" applyBorder="1" applyAlignment="1">
      <alignment horizontal="center" vertical="center"/>
    </xf>
    <xf numFmtId="9" fontId="6" fillId="43" borderId="46" xfId="3" applyNumberFormat="1" applyFont="1" applyFill="1" applyBorder="1" applyAlignment="1">
      <alignment vertical="center"/>
    </xf>
    <xf numFmtId="0" fontId="6" fillId="43" borderId="24" xfId="3" applyFont="1" applyFill="1" applyBorder="1" applyAlignment="1">
      <alignment horizontal="center" vertical="center"/>
    </xf>
    <xf numFmtId="0" fontId="9" fillId="45" borderId="0" xfId="3" applyFont="1" applyFill="1"/>
    <xf numFmtId="0" fontId="9" fillId="4" borderId="0" xfId="3" applyFont="1" applyFill="1" applyAlignment="1">
      <alignment horizontal="left" vertical="top"/>
    </xf>
    <xf numFmtId="0" fontId="4" fillId="7" borderId="54" xfId="0" applyFont="1" applyFill="1" applyBorder="1" applyAlignment="1">
      <alignment horizontal="center" vertical="center" wrapText="1"/>
    </xf>
    <xf numFmtId="0" fontId="4" fillId="2" borderId="26" xfId="0" applyFont="1" applyFill="1" applyBorder="1" applyAlignment="1">
      <alignment horizontal="center" vertical="center" wrapText="1"/>
    </xf>
    <xf numFmtId="169" fontId="0" fillId="0" borderId="0" xfId="0" applyNumberFormat="1"/>
    <xf numFmtId="166" fontId="0" fillId="0" borderId="0" xfId="0" applyNumberFormat="1"/>
    <xf numFmtId="16" fontId="4" fillId="46" borderId="0" xfId="0" applyNumberFormat="1" applyFont="1" applyFill="1"/>
    <xf numFmtId="0" fontId="4" fillId="46" borderId="0" xfId="0" quotePrefix="1" applyFont="1" applyFill="1" applyAlignment="1">
      <alignment horizontal="center"/>
    </xf>
    <xf numFmtId="0" fontId="4" fillId="46" borderId="0" xfId="0" applyFont="1" applyFill="1" applyAlignment="1">
      <alignment horizontal="left"/>
    </xf>
    <xf numFmtId="0" fontId="4" fillId="48" borderId="26" xfId="0" applyFont="1" applyFill="1" applyBorder="1" applyAlignment="1">
      <alignment horizontal="center" vertical="center" wrapText="1"/>
    </xf>
    <xf numFmtId="0" fontId="6" fillId="48" borderId="0" xfId="3" applyFont="1" applyFill="1" applyAlignment="1">
      <alignment vertical="top"/>
    </xf>
    <xf numFmtId="168" fontId="6" fillId="3" borderId="49" xfId="3" applyNumberFormat="1" applyFont="1" applyFill="1" applyBorder="1" applyAlignment="1">
      <alignment horizontal="center" vertical="center"/>
    </xf>
    <xf numFmtId="14" fontId="6" fillId="47" borderId="21" xfId="3" applyNumberFormat="1" applyFont="1" applyFill="1" applyBorder="1" applyAlignment="1">
      <alignment horizontal="center" vertical="center"/>
    </xf>
    <xf numFmtId="0" fontId="0" fillId="0" borderId="0" xfId="0" applyAlignment="1">
      <alignment wrapText="1"/>
    </xf>
    <xf numFmtId="0" fontId="0" fillId="0" borderId="55" xfId="0" applyBorder="1"/>
    <xf numFmtId="0" fontId="4" fillId="49" borderId="55" xfId="0" applyFont="1" applyFill="1" applyBorder="1" applyAlignment="1">
      <alignment wrapText="1"/>
    </xf>
    <xf numFmtId="2" fontId="0" fillId="0" borderId="55" xfId="0" applyNumberFormat="1" applyBorder="1"/>
    <xf numFmtId="1" fontId="0" fillId="0" borderId="55" xfId="0" applyNumberFormat="1" applyBorder="1"/>
    <xf numFmtId="9" fontId="6" fillId="43" borderId="24" xfId="2" applyFont="1" applyFill="1" applyBorder="1" applyAlignment="1">
      <alignment vertical="center"/>
    </xf>
    <xf numFmtId="0" fontId="6" fillId="3" borderId="56" xfId="3" applyFont="1" applyFill="1" applyBorder="1" applyAlignment="1">
      <alignment vertical="center"/>
    </xf>
    <xf numFmtId="170" fontId="0" fillId="0" borderId="55" xfId="0" applyNumberFormat="1" applyBorder="1"/>
    <xf numFmtId="170" fontId="0" fillId="0" borderId="0" xfId="0" applyNumberFormat="1"/>
    <xf numFmtId="169" fontId="0" fillId="40" borderId="0" xfId="0" applyNumberFormat="1" applyFill="1" applyAlignment="1">
      <alignment horizontal="center"/>
    </xf>
    <xf numFmtId="1" fontId="0" fillId="0" borderId="40" xfId="0" applyNumberFormat="1" applyBorder="1"/>
    <xf numFmtId="168" fontId="6" fillId="44" borderId="49" xfId="3" applyNumberFormat="1" applyFont="1" applyFill="1" applyBorder="1" applyAlignment="1">
      <alignment vertical="center"/>
    </xf>
    <xf numFmtId="0" fontId="0" fillId="40" borderId="57" xfId="0" applyFill="1" applyBorder="1" applyAlignment="1">
      <alignment horizontal="center" vertical="center"/>
    </xf>
    <xf numFmtId="0" fontId="0" fillId="41" borderId="59" xfId="0" applyFill="1" applyBorder="1" applyAlignment="1">
      <alignment horizontal="center" vertical="center"/>
    </xf>
    <xf numFmtId="0" fontId="0" fillId="42" borderId="59" xfId="0" applyFill="1" applyBorder="1" applyAlignment="1">
      <alignment horizontal="center" vertical="center"/>
    </xf>
    <xf numFmtId="0" fontId="0" fillId="42" borderId="61" xfId="0" applyFill="1" applyBorder="1" applyAlignment="1">
      <alignment horizontal="center" vertical="center"/>
    </xf>
    <xf numFmtId="14" fontId="0" fillId="0" borderId="0" xfId="0" applyNumberFormat="1" applyAlignment="1">
      <alignment horizontal="center" vertical="center"/>
    </xf>
    <xf numFmtId="164" fontId="6" fillId="6" borderId="0" xfId="1" applyFont="1" applyFill="1"/>
    <xf numFmtId="0" fontId="6" fillId="40" borderId="0" xfId="3" applyFont="1" applyFill="1"/>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2" fontId="0" fillId="0" borderId="0" xfId="0" applyNumberFormat="1" applyAlignment="1">
      <alignment horizontal="center" vertical="center"/>
    </xf>
    <xf numFmtId="9" fontId="12" fillId="0" borderId="0" xfId="3" applyNumberFormat="1" applyFont="1" applyAlignment="1">
      <alignment horizontal="center" vertical="top"/>
    </xf>
    <xf numFmtId="9" fontId="12" fillId="0" borderId="0" xfId="3" applyNumberFormat="1" applyFont="1" applyAlignment="1">
      <alignment horizontal="center" vertical="center"/>
    </xf>
    <xf numFmtId="2" fontId="6" fillId="40" borderId="0" xfId="3" applyNumberFormat="1" applyFont="1" applyFill="1"/>
    <xf numFmtId="9" fontId="4" fillId="8" borderId="26" xfId="2" applyFont="1" applyFill="1" applyBorder="1" applyAlignment="1">
      <alignment horizontal="center" vertical="center" wrapText="1"/>
    </xf>
    <xf numFmtId="0" fontId="0" fillId="0" borderId="16" xfId="0" applyBorder="1" applyAlignment="1">
      <alignment horizontal="center" vertical="top"/>
    </xf>
    <xf numFmtId="0" fontId="0" fillId="0" borderId="19" xfId="0" applyBorder="1" applyAlignment="1">
      <alignment horizontal="center" vertical="top"/>
    </xf>
    <xf numFmtId="170" fontId="0" fillId="42" borderId="62" xfId="1" applyNumberFormat="1" applyFont="1" applyFill="1" applyBorder="1" applyAlignment="1">
      <alignment horizontal="center" vertical="center"/>
    </xf>
    <xf numFmtId="168" fontId="0" fillId="42" borderId="60" xfId="1" applyNumberFormat="1" applyFont="1" applyFill="1" applyBorder="1" applyAlignment="1">
      <alignment horizontal="center" vertical="center"/>
    </xf>
    <xf numFmtId="164" fontId="0" fillId="40" borderId="40" xfId="1" applyFont="1" applyFill="1" applyBorder="1"/>
    <xf numFmtId="0" fontId="6" fillId="51" borderId="0" xfId="3" applyFont="1" applyFill="1"/>
    <xf numFmtId="0" fontId="51" fillId="43" borderId="0" xfId="0" applyFont="1" applyFill="1"/>
    <xf numFmtId="0" fontId="0" fillId="43" borderId="0" xfId="0" applyFill="1"/>
    <xf numFmtId="9" fontId="12" fillId="43" borderId="0" xfId="3" applyNumberFormat="1" applyFont="1" applyFill="1" applyAlignment="1">
      <alignment horizontal="center" vertical="top"/>
    </xf>
    <xf numFmtId="9" fontId="12" fillId="43" borderId="0" xfId="3" applyNumberFormat="1" applyFont="1" applyFill="1" applyAlignment="1">
      <alignment horizontal="center" vertical="center"/>
    </xf>
    <xf numFmtId="2" fontId="0" fillId="51" borderId="19" xfId="0" applyNumberFormat="1" applyFill="1" applyBorder="1" applyAlignment="1">
      <alignment vertical="center"/>
    </xf>
    <xf numFmtId="2" fontId="0" fillId="51" borderId="28" xfId="0" applyNumberFormat="1" applyFill="1" applyBorder="1" applyAlignment="1">
      <alignment vertical="center"/>
    </xf>
    <xf numFmtId="168" fontId="0" fillId="51" borderId="16" xfId="0" applyNumberFormat="1" applyFill="1" applyBorder="1" applyAlignment="1">
      <alignment horizontal="center" vertical="center"/>
    </xf>
    <xf numFmtId="168" fontId="0" fillId="51" borderId="19" xfId="0" applyNumberFormat="1" applyFill="1" applyBorder="1" applyAlignment="1">
      <alignment horizontal="center" vertical="center"/>
    </xf>
    <xf numFmtId="168" fontId="0" fillId="51" borderId="28" xfId="0" applyNumberFormat="1" applyFill="1" applyBorder="1" applyAlignment="1">
      <alignment horizontal="center" vertical="center"/>
    </xf>
    <xf numFmtId="168" fontId="0" fillId="0" borderId="0" xfId="0" applyNumberFormat="1" applyAlignment="1">
      <alignment horizontal="center"/>
    </xf>
    <xf numFmtId="173" fontId="0" fillId="0" borderId="0" xfId="1" applyNumberFormat="1" applyFont="1"/>
    <xf numFmtId="173" fontId="0" fillId="40" borderId="0" xfId="1" applyNumberFormat="1" applyFont="1" applyFill="1"/>
    <xf numFmtId="164" fontId="0" fillId="51" borderId="0" xfId="1" applyFont="1" applyFill="1"/>
    <xf numFmtId="14" fontId="0" fillId="0" borderId="0" xfId="1" applyNumberFormat="1" applyFont="1" applyAlignment="1">
      <alignment horizontal="center"/>
    </xf>
    <xf numFmtId="169" fontId="0" fillId="0" borderId="0" xfId="1" applyNumberFormat="1" applyFont="1" applyAlignment="1">
      <alignment horizontal="center"/>
    </xf>
    <xf numFmtId="9" fontId="0" fillId="51" borderId="19" xfId="0" applyNumberFormat="1" applyFill="1" applyBorder="1" applyAlignment="1">
      <alignment horizontal="center" vertical="center"/>
    </xf>
    <xf numFmtId="9" fontId="0" fillId="0" borderId="0" xfId="2" applyFont="1"/>
    <xf numFmtId="1" fontId="0" fillId="0" borderId="0" xfId="0" applyNumberFormat="1"/>
    <xf numFmtId="2" fontId="0" fillId="41" borderId="60" xfId="0" applyNumberFormat="1" applyFill="1" applyBorder="1" applyAlignment="1">
      <alignment horizontal="center" vertical="center"/>
    </xf>
    <xf numFmtId="2" fontId="0" fillId="42" borderId="62" xfId="0" applyNumberFormat="1" applyFill="1" applyBorder="1" applyAlignment="1">
      <alignment horizontal="center" vertical="center"/>
    </xf>
    <xf numFmtId="2" fontId="0" fillId="42" borderId="62" xfId="1" applyNumberFormat="1" applyFont="1" applyFill="1" applyBorder="1" applyAlignment="1">
      <alignment horizontal="center" vertical="center"/>
    </xf>
    <xf numFmtId="0" fontId="6" fillId="50" borderId="0" xfId="3" applyFont="1" applyFill="1"/>
    <xf numFmtId="164" fontId="6" fillId="50" borderId="0" xfId="1" applyFont="1" applyFill="1"/>
    <xf numFmtId="14" fontId="0" fillId="43" borderId="0" xfId="0" applyNumberFormat="1" applyFill="1"/>
    <xf numFmtId="2" fontId="0" fillId="0" borderId="0" xfId="0" applyNumberFormat="1"/>
    <xf numFmtId="165" fontId="0" fillId="0" borderId="19" xfId="0" applyNumberFormat="1" applyBorder="1" applyAlignment="1">
      <alignment horizontal="center" vertical="center"/>
    </xf>
    <xf numFmtId="165" fontId="0" fillId="0" borderId="28" xfId="0" applyNumberFormat="1" applyBorder="1" applyAlignment="1">
      <alignment horizontal="center" vertical="center"/>
    </xf>
    <xf numFmtId="170" fontId="0" fillId="0" borderId="0" xfId="1" applyNumberFormat="1" applyFont="1" applyBorder="1" applyAlignment="1">
      <alignment horizontal="center" vertical="center"/>
    </xf>
    <xf numFmtId="2" fontId="0" fillId="0" borderId="40" xfId="0" applyNumberFormat="1" applyBorder="1"/>
    <xf numFmtId="0" fontId="17" fillId="0" borderId="0" xfId="149" applyFont="1"/>
    <xf numFmtId="0" fontId="52" fillId="0" borderId="0" xfId="0" applyFont="1"/>
    <xf numFmtId="170" fontId="44" fillId="0" borderId="0" xfId="3" applyNumberFormat="1" applyFont="1"/>
    <xf numFmtId="164" fontId="44" fillId="0" borderId="0" xfId="1" applyFont="1"/>
    <xf numFmtId="2" fontId="0" fillId="51" borderId="16" xfId="0" applyNumberFormat="1" applyFill="1" applyBorder="1" applyAlignment="1">
      <alignment horizontal="center" vertical="center"/>
    </xf>
    <xf numFmtId="2" fontId="0" fillId="51" borderId="19" xfId="0" applyNumberFormat="1" applyFill="1" applyBorder="1" applyAlignment="1">
      <alignment horizontal="center" vertical="center"/>
    </xf>
    <xf numFmtId="0" fontId="47" fillId="46" borderId="0" xfId="0" applyFont="1" applyFill="1" applyAlignment="1">
      <alignment vertical="center"/>
    </xf>
    <xf numFmtId="14" fontId="47" fillId="46" borderId="0" xfId="0" applyNumberFormat="1" applyFont="1" applyFill="1" applyAlignment="1">
      <alignment vertical="center"/>
    </xf>
    <xf numFmtId="0" fontId="54" fillId="46" borderId="0" xfId="0" applyFont="1" applyFill="1" applyAlignment="1">
      <alignment vertical="center"/>
    </xf>
    <xf numFmtId="0" fontId="51" fillId="0" borderId="0" xfId="0" applyFont="1"/>
    <xf numFmtId="168" fontId="44" fillId="0" borderId="0" xfId="3" applyNumberFormat="1" applyFont="1"/>
    <xf numFmtId="171" fontId="0" fillId="0" borderId="55" xfId="1" applyNumberFormat="1" applyFont="1" applyBorder="1"/>
    <xf numFmtId="171" fontId="0" fillId="0" borderId="0" xfId="1" applyNumberFormat="1" applyFont="1"/>
    <xf numFmtId="10" fontId="0" fillId="0" borderId="0" xfId="4" applyNumberFormat="1" applyFont="1"/>
    <xf numFmtId="9" fontId="0" fillId="44" borderId="19" xfId="0" applyNumberFormat="1" applyFill="1" applyBorder="1" applyAlignment="1">
      <alignment horizontal="center" vertical="center"/>
    </xf>
    <xf numFmtId="9" fontId="0" fillId="47" borderId="19" xfId="0" applyNumberFormat="1" applyFill="1" applyBorder="1" applyAlignment="1">
      <alignment horizontal="center" vertical="center"/>
    </xf>
    <xf numFmtId="10" fontId="6" fillId="0" borderId="0" xfId="3" applyNumberFormat="1" applyFont="1"/>
    <xf numFmtId="10" fontId="0" fillId="0" borderId="19" xfId="0" applyNumberFormat="1" applyBorder="1" applyAlignment="1">
      <alignment horizontal="center" vertical="center"/>
    </xf>
    <xf numFmtId="0" fontId="39" fillId="0" borderId="0" xfId="0" applyFont="1"/>
    <xf numFmtId="168" fontId="0" fillId="0" borderId="40" xfId="0" applyNumberFormat="1" applyBorder="1"/>
    <xf numFmtId="168" fontId="0" fillId="0" borderId="40" xfId="1" applyNumberFormat="1" applyFont="1" applyFill="1" applyBorder="1"/>
    <xf numFmtId="168" fontId="0" fillId="0" borderId="42" xfId="0" applyNumberFormat="1" applyBorder="1"/>
    <xf numFmtId="168" fontId="0" fillId="0" borderId="0" xfId="0" applyNumberFormat="1"/>
    <xf numFmtId="168" fontId="0" fillId="0" borderId="25" xfId="0" applyNumberFormat="1" applyBorder="1"/>
    <xf numFmtId="168" fontId="4" fillId="8" borderId="26" xfId="0" applyNumberFormat="1" applyFont="1" applyFill="1" applyBorder="1" applyAlignment="1">
      <alignment horizontal="center" vertical="center" wrapText="1"/>
    </xf>
    <xf numFmtId="0" fontId="4" fillId="52" borderId="26" xfId="0" applyFont="1" applyFill="1" applyBorder="1" applyAlignment="1">
      <alignment horizontal="center" vertical="center" wrapText="1"/>
    </xf>
    <xf numFmtId="14" fontId="0" fillId="0" borderId="26" xfId="0" applyNumberFormat="1" applyBorder="1" applyAlignment="1">
      <alignment horizontal="center"/>
    </xf>
    <xf numFmtId="2" fontId="0" fillId="0" borderId="0" xfId="0" applyNumberFormat="1" applyAlignment="1">
      <alignment horizontal="center"/>
    </xf>
    <xf numFmtId="9" fontId="0" fillId="0" borderId="0" xfId="2" applyFont="1" applyFill="1"/>
    <xf numFmtId="9" fontId="0" fillId="0" borderId="0" xfId="4" applyFont="1" applyFill="1"/>
    <xf numFmtId="0" fontId="5" fillId="0" borderId="0" xfId="7" applyFont="1"/>
    <xf numFmtId="0" fontId="55" fillId="0" borderId="0" xfId="166"/>
    <xf numFmtId="22" fontId="0" fillId="0" borderId="0" xfId="0" applyNumberFormat="1"/>
    <xf numFmtId="174" fontId="0" fillId="0" borderId="19" xfId="0" applyNumberFormat="1" applyBorder="1" applyAlignment="1">
      <alignment horizontal="center" vertical="center"/>
    </xf>
    <xf numFmtId="0" fontId="9" fillId="4" borderId="55" xfId="3" applyFont="1" applyFill="1" applyBorder="1" applyAlignment="1">
      <alignment horizontal="centerContinuous" vertical="top"/>
    </xf>
    <xf numFmtId="1" fontId="9" fillId="45" borderId="2" xfId="3" applyNumberFormat="1" applyFont="1" applyFill="1" applyBorder="1" applyAlignment="1">
      <alignment horizontal="centerContinuous" vertical="top"/>
    </xf>
    <xf numFmtId="9" fontId="0" fillId="51" borderId="0" xfId="0" applyNumberFormat="1" applyFill="1"/>
    <xf numFmtId="9" fontId="0" fillId="40" borderId="0" xfId="0" applyNumberFormat="1" applyFill="1"/>
    <xf numFmtId="9" fontId="0" fillId="43" borderId="0" xfId="0" applyNumberFormat="1" applyFill="1"/>
    <xf numFmtId="1" fontId="9" fillId="4" borderId="63" xfId="3" applyNumberFormat="1" applyFont="1" applyFill="1" applyBorder="1" applyAlignment="1">
      <alignment horizontal="centerContinuous" vertical="top"/>
    </xf>
    <xf numFmtId="9" fontId="0" fillId="0" borderId="17" xfId="2" applyFont="1" applyBorder="1"/>
    <xf numFmtId="9" fontId="0" fillId="0" borderId="1" xfId="2" applyFont="1" applyBorder="1"/>
    <xf numFmtId="9" fontId="0" fillId="0" borderId="20" xfId="2" applyFont="1" applyBorder="1"/>
    <xf numFmtId="176" fontId="0" fillId="0" borderId="0" xfId="0" applyNumberFormat="1"/>
    <xf numFmtId="170" fontId="6" fillId="0" borderId="0" xfId="3" applyNumberFormat="1" applyFont="1" applyAlignment="1">
      <alignment vertical="top"/>
    </xf>
    <xf numFmtId="170" fontId="6" fillId="0" borderId="0" xfId="3" applyNumberFormat="1" applyFont="1"/>
    <xf numFmtId="10" fontId="0" fillId="0" borderId="18" xfId="2" applyNumberFormat="1" applyFont="1" applyBorder="1"/>
    <xf numFmtId="10" fontId="0" fillId="0" borderId="20" xfId="2" applyNumberFormat="1" applyFont="1" applyBorder="1"/>
    <xf numFmtId="10" fontId="0" fillId="0" borderId="0" xfId="2" applyNumberFormat="1" applyFont="1"/>
    <xf numFmtId="10" fontId="0" fillId="0" borderId="17" xfId="2" applyNumberFormat="1" applyFont="1" applyBorder="1"/>
    <xf numFmtId="10" fontId="0" fillId="0" borderId="1" xfId="2" applyNumberFormat="1" applyFont="1" applyBorder="1"/>
    <xf numFmtId="10" fontId="0" fillId="0" borderId="0" xfId="0" applyNumberFormat="1"/>
    <xf numFmtId="14" fontId="0" fillId="0" borderId="0" xfId="0" applyNumberFormat="1" applyAlignment="1">
      <alignment horizontal="center" wrapText="1"/>
    </xf>
    <xf numFmtId="0" fontId="56" fillId="0" borderId="0" xfId="0" applyFont="1"/>
    <xf numFmtId="0" fontId="56" fillId="0" borderId="64" xfId="0" applyFont="1" applyBorder="1"/>
    <xf numFmtId="175" fontId="56" fillId="0" borderId="65" xfId="0" applyNumberFormat="1" applyFont="1" applyBorder="1"/>
    <xf numFmtId="0" fontId="56" fillId="0" borderId="66" xfId="0" applyFont="1" applyBorder="1"/>
    <xf numFmtId="175" fontId="56" fillId="0" borderId="67" xfId="0" applyNumberFormat="1" applyFont="1" applyBorder="1"/>
    <xf numFmtId="0" fontId="56" fillId="0" borderId="68" xfId="0" applyFont="1" applyBorder="1"/>
    <xf numFmtId="2" fontId="0" fillId="40" borderId="58" xfId="0" applyNumberFormat="1" applyFill="1" applyBorder="1" applyAlignment="1" applyProtection="1">
      <alignment horizontal="center" vertical="center"/>
      <protection locked="0"/>
    </xf>
    <xf numFmtId="2" fontId="0" fillId="40" borderId="58" xfId="1" applyNumberFormat="1" applyFont="1" applyFill="1" applyBorder="1" applyAlignment="1" applyProtection="1">
      <alignment horizontal="center" vertical="center"/>
      <protection locked="0"/>
    </xf>
    <xf numFmtId="2" fontId="0" fillId="41" borderId="60" xfId="1" applyNumberFormat="1" applyFont="1" applyFill="1" applyBorder="1" applyAlignment="1" applyProtection="1">
      <alignment horizontal="center" vertical="center"/>
      <protection locked="0"/>
    </xf>
    <xf numFmtId="2" fontId="0" fillId="42" borderId="60" xfId="1" applyNumberFormat="1" applyFont="1" applyFill="1" applyBorder="1" applyAlignment="1" applyProtection="1">
      <alignment horizontal="center" vertical="center"/>
      <protection locked="0"/>
    </xf>
    <xf numFmtId="0" fontId="0" fillId="50" borderId="50" xfId="0" applyFill="1" applyBorder="1" applyAlignment="1" applyProtection="1">
      <alignment horizontal="center" vertical="center"/>
      <protection locked="0"/>
    </xf>
    <xf numFmtId="9" fontId="56" fillId="40" borderId="69" xfId="2" applyFont="1" applyFill="1" applyBorder="1" applyAlignment="1" applyProtection="1">
      <alignment horizontal="center" vertical="center"/>
      <protection locked="0"/>
    </xf>
    <xf numFmtId="0" fontId="19" fillId="3" borderId="0" xfId="0" applyFont="1" applyFill="1" applyAlignment="1">
      <alignment horizontal="right"/>
    </xf>
    <xf numFmtId="0" fontId="19" fillId="3" borderId="0" xfId="0" applyFont="1" applyFill="1"/>
    <xf numFmtId="14" fontId="20" fillId="3" borderId="0" xfId="0" applyNumberFormat="1" applyFont="1" applyFill="1"/>
    <xf numFmtId="14" fontId="25" fillId="42" borderId="16" xfId="0" applyNumberFormat="1" applyFont="1" applyFill="1" applyBorder="1" applyAlignment="1">
      <alignment horizontal="left"/>
    </xf>
    <xf numFmtId="9" fontId="5" fillId="3" borderId="17" xfId="0" applyNumberFormat="1" applyFont="1" applyFill="1" applyBorder="1" applyAlignment="1">
      <alignment horizontal="center" vertical="center"/>
    </xf>
    <xf numFmtId="9" fontId="5" fillId="3" borderId="47" xfId="0" applyNumberFormat="1" applyFont="1" applyFill="1" applyBorder="1" applyAlignment="1">
      <alignment horizontal="center" vertical="center"/>
    </xf>
    <xf numFmtId="9" fontId="5" fillId="3" borderId="18" xfId="0" applyNumberFormat="1" applyFont="1" applyFill="1" applyBorder="1" applyAlignment="1">
      <alignment horizontal="center" vertical="center"/>
    </xf>
    <xf numFmtId="14" fontId="25" fillId="42" borderId="23" xfId="0" applyNumberFormat="1" applyFont="1" applyFill="1" applyBorder="1" applyAlignment="1">
      <alignment horizontal="left"/>
    </xf>
    <xf numFmtId="9" fontId="5" fillId="3" borderId="1" xfId="0" applyNumberFormat="1" applyFont="1" applyFill="1" applyBorder="1" applyAlignment="1">
      <alignment horizontal="center" vertical="center"/>
    </xf>
    <xf numFmtId="9" fontId="5" fillId="3" borderId="0" xfId="0" applyNumberFormat="1" applyFont="1" applyFill="1" applyAlignment="1">
      <alignment horizontal="center" vertical="center"/>
    </xf>
    <xf numFmtId="9" fontId="5" fillId="3" borderId="20" xfId="0" applyNumberFormat="1" applyFont="1" applyFill="1" applyBorder="1" applyAlignment="1">
      <alignment horizontal="center" vertical="center"/>
    </xf>
    <xf numFmtId="9" fontId="5" fillId="3" borderId="21" xfId="0" applyNumberFormat="1" applyFont="1" applyFill="1" applyBorder="1" applyAlignment="1">
      <alignment horizontal="center" vertical="center"/>
    </xf>
    <xf numFmtId="9" fontId="5" fillId="3" borderId="24" xfId="0" applyNumberFormat="1" applyFont="1" applyFill="1" applyBorder="1" applyAlignment="1">
      <alignment horizontal="center" vertical="center"/>
    </xf>
    <xf numFmtId="9" fontId="5" fillId="3" borderId="22" xfId="0" applyNumberFormat="1" applyFont="1" applyFill="1" applyBorder="1" applyAlignment="1">
      <alignment horizontal="center" vertical="center"/>
    </xf>
    <xf numFmtId="14" fontId="25" fillId="42" borderId="70" xfId="0" applyNumberFormat="1" applyFont="1" applyFill="1" applyBorder="1" applyAlignment="1">
      <alignment horizontal="left"/>
    </xf>
    <xf numFmtId="0" fontId="0" fillId="40" borderId="0" xfId="0" applyFill="1"/>
    <xf numFmtId="9" fontId="12" fillId="40" borderId="0" xfId="3" applyNumberFormat="1" applyFont="1" applyFill="1" applyAlignment="1">
      <alignment horizontal="center" vertical="top"/>
    </xf>
    <xf numFmtId="9" fontId="12" fillId="40" borderId="0" xfId="3" applyNumberFormat="1" applyFont="1" applyFill="1" applyAlignment="1">
      <alignment horizontal="center" vertical="center"/>
    </xf>
    <xf numFmtId="0" fontId="51" fillId="40" borderId="0" xfId="0" applyFont="1" applyFill="1"/>
    <xf numFmtId="14" fontId="0" fillId="40" borderId="0" xfId="0" applyNumberFormat="1" applyFill="1"/>
    <xf numFmtId="0" fontId="5" fillId="3" borderId="0" xfId="148" applyFill="1"/>
    <xf numFmtId="0" fontId="5" fillId="0" borderId="0" xfId="148"/>
    <xf numFmtId="2" fontId="5" fillId="3" borderId="0" xfId="148" applyNumberFormat="1" applyFill="1" applyAlignment="1">
      <alignment horizontal="center" vertical="center"/>
    </xf>
    <xf numFmtId="2" fontId="20" fillId="3" borderId="0" xfId="148" applyNumberFormat="1" applyFont="1" applyFill="1" applyAlignment="1">
      <alignment horizontal="center" vertical="center"/>
    </xf>
    <xf numFmtId="2" fontId="20" fillId="3" borderId="0" xfId="148" applyNumberFormat="1" applyFont="1" applyFill="1" applyAlignment="1">
      <alignment horizontal="left" vertical="center"/>
    </xf>
    <xf numFmtId="2" fontId="21" fillId="3" borderId="0" xfId="148" applyNumberFormat="1" applyFont="1" applyFill="1" applyAlignment="1">
      <alignment horizontal="center" vertical="center"/>
    </xf>
    <xf numFmtId="0" fontId="24" fillId="3" borderId="0" xfId="148" applyFont="1" applyFill="1" applyAlignment="1">
      <alignment horizontal="center" vertical="center"/>
    </xf>
    <xf numFmtId="0" fontId="24" fillId="0" borderId="0" xfId="148" applyFont="1"/>
    <xf numFmtId="0" fontId="24" fillId="3" borderId="0" xfId="148" applyFont="1" applyFill="1"/>
    <xf numFmtId="9" fontId="26" fillId="3" borderId="0" xfId="148" applyNumberFormat="1" applyFont="1" applyFill="1" applyAlignment="1">
      <alignment horizontal="center" vertical="center"/>
    </xf>
    <xf numFmtId="2" fontId="5" fillId="3" borderId="0" xfId="148" applyNumberFormat="1" applyFill="1"/>
    <xf numFmtId="2" fontId="5" fillId="0" borderId="0" xfId="148" applyNumberFormat="1"/>
    <xf numFmtId="9" fontId="5" fillId="3" borderId="0" xfId="148" applyNumberFormat="1" applyFill="1"/>
    <xf numFmtId="2" fontId="0" fillId="51" borderId="28" xfId="0" applyNumberFormat="1" applyFill="1" applyBorder="1" applyAlignment="1">
      <alignment horizontal="center" vertical="center"/>
    </xf>
    <xf numFmtId="2" fontId="0" fillId="42" borderId="62" xfId="1" applyNumberFormat="1" applyFont="1" applyFill="1" applyBorder="1" applyAlignment="1" applyProtection="1">
      <alignment horizontal="center" vertical="center"/>
      <protection locked="0"/>
    </xf>
    <xf numFmtId="164" fontId="12" fillId="0" borderId="0" xfId="1" applyFont="1" applyAlignment="1">
      <alignment vertical="top"/>
    </xf>
    <xf numFmtId="173" fontId="6" fillId="0" borderId="0" xfId="1" applyNumberFormat="1" applyFont="1"/>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14" fontId="0" fillId="0" borderId="16" xfId="0" applyNumberFormat="1" applyBorder="1" applyAlignment="1">
      <alignment horizontal="center" vertical="center"/>
    </xf>
    <xf numFmtId="14" fontId="0" fillId="0" borderId="19" xfId="0" applyNumberFormat="1" applyBorder="1" applyAlignment="1">
      <alignment horizontal="center" vertical="center"/>
    </xf>
    <xf numFmtId="14" fontId="0" fillId="0" borderId="28" xfId="0" applyNumberFormat="1" applyBorder="1" applyAlignment="1">
      <alignment horizontal="center" vertical="center"/>
    </xf>
    <xf numFmtId="170" fontId="0" fillId="51" borderId="16" xfId="1" applyNumberFormat="1" applyFont="1" applyFill="1" applyBorder="1" applyAlignment="1">
      <alignment horizontal="center" vertical="center"/>
    </xf>
    <xf numFmtId="170" fontId="0" fillId="51" borderId="19" xfId="1" applyNumberFormat="1" applyFont="1" applyFill="1" applyBorder="1" applyAlignment="1">
      <alignment horizontal="center" vertical="center"/>
    </xf>
    <xf numFmtId="170" fontId="0" fillId="51" borderId="28" xfId="1" applyNumberFormat="1" applyFont="1" applyFill="1" applyBorder="1" applyAlignment="1">
      <alignment horizontal="center" vertical="center"/>
    </xf>
    <xf numFmtId="0" fontId="3" fillId="0" borderId="0" xfId="0" applyFont="1" applyAlignment="1">
      <alignment horizontal="left"/>
    </xf>
    <xf numFmtId="0" fontId="0" fillId="0" borderId="16" xfId="0" applyBorder="1" applyAlignment="1">
      <alignment horizontal="center" vertical="top"/>
    </xf>
    <xf numFmtId="0" fontId="0" fillId="0" borderId="19" xfId="0" applyBorder="1" applyAlignment="1">
      <alignment horizontal="center" vertical="top"/>
    </xf>
    <xf numFmtId="0" fontId="0" fillId="0" borderId="28" xfId="0" applyBorder="1" applyAlignment="1">
      <alignment horizontal="center" vertical="top"/>
    </xf>
    <xf numFmtId="170" fontId="0" fillId="0" borderId="16" xfId="0" applyNumberFormat="1" applyBorder="1" applyAlignment="1">
      <alignment horizontal="center" vertical="center"/>
    </xf>
    <xf numFmtId="170" fontId="0" fillId="0" borderId="19" xfId="0" applyNumberFormat="1" applyBorder="1" applyAlignment="1">
      <alignment horizontal="center" vertical="center"/>
    </xf>
    <xf numFmtId="170" fontId="0" fillId="0" borderId="28" xfId="0" applyNumberFormat="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4" fillId="7" borderId="29"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0" fillId="0" borderId="53" xfId="0" applyBorder="1" applyAlignment="1">
      <alignment horizontal="center" vertical="center"/>
    </xf>
    <xf numFmtId="0" fontId="0" fillId="0" borderId="8" xfId="0" applyBorder="1" applyAlignment="1">
      <alignment horizontal="center" vertical="center"/>
    </xf>
    <xf numFmtId="170" fontId="0" fillId="0" borderId="16" xfId="0" applyNumberFormat="1" applyBorder="1" applyAlignment="1">
      <alignment horizontal="center" vertical="top"/>
    </xf>
    <xf numFmtId="170" fontId="0" fillId="0" borderId="19" xfId="0" applyNumberFormat="1" applyBorder="1" applyAlignment="1">
      <alignment horizontal="center" vertical="top"/>
    </xf>
    <xf numFmtId="0" fontId="10" fillId="0" borderId="2" xfId="3" applyFont="1" applyBorder="1" applyAlignment="1">
      <alignment horizontal="center" vertical="top" wrapText="1"/>
    </xf>
    <xf numFmtId="0" fontId="10" fillId="0" borderId="3" xfId="3" applyFont="1" applyBorder="1" applyAlignment="1">
      <alignment horizontal="center" vertical="top" wrapText="1"/>
    </xf>
    <xf numFmtId="0" fontId="10" fillId="0" borderId="4" xfId="3" applyFont="1" applyBorder="1" applyAlignment="1">
      <alignment horizontal="center" vertical="top" wrapText="1"/>
    </xf>
    <xf numFmtId="0" fontId="10" fillId="0" borderId="5" xfId="3" applyFont="1" applyBorder="1" applyAlignment="1">
      <alignment horizontal="center" vertical="top" wrapText="1"/>
    </xf>
    <xf numFmtId="0" fontId="10" fillId="0" borderId="8" xfId="3" applyFont="1" applyBorder="1" applyAlignment="1">
      <alignment horizontal="center" vertical="top" wrapText="1"/>
    </xf>
    <xf numFmtId="0" fontId="10" fillId="0" borderId="9" xfId="3" applyFont="1" applyBorder="1" applyAlignment="1">
      <alignment horizontal="center" vertical="top" wrapText="1"/>
    </xf>
    <xf numFmtId="0" fontId="10" fillId="0" borderId="14" xfId="3" applyFont="1" applyBorder="1" applyAlignment="1">
      <alignment horizontal="center" vertical="top" wrapText="1"/>
    </xf>
    <xf numFmtId="0" fontId="10" fillId="0" borderId="15" xfId="3" applyFont="1" applyBorder="1" applyAlignment="1">
      <alignment horizontal="center" vertical="top" wrapText="1"/>
    </xf>
    <xf numFmtId="0" fontId="2" fillId="8" borderId="27" xfId="0" applyFont="1" applyFill="1" applyBorder="1" applyAlignment="1">
      <alignment horizontal="center" vertical="center" wrapText="1"/>
    </xf>
    <xf numFmtId="0" fontId="2" fillId="2" borderId="27" xfId="0" applyFont="1" applyFill="1" applyBorder="1" applyAlignment="1">
      <alignment horizontal="center" vertical="center" wrapText="1"/>
    </xf>
  </cellXfs>
  <cellStyles count="173">
    <cellStyle name="=C:\WINNT35\SYSTEM32\COMMAND.COM" xfId="12" xr:uid="{00000000-0005-0000-0000-000000000000}"/>
    <cellStyle name="=C:\WINNT35\SYSTEM32\COMMAND.COM 2" xfId="27" xr:uid="{00000000-0005-0000-0000-000001000000}"/>
    <cellStyle name="=C:\WINNT35\SYSTEM32\COMMAND.COM 2 2" xfId="28" xr:uid="{00000000-0005-0000-0000-000002000000}"/>
    <cellStyle name="20 % - Accent1" xfId="124" builtinId="30" customBuiltin="1"/>
    <cellStyle name="20 % - Accent2" xfId="127" builtinId="34" customBuiltin="1"/>
    <cellStyle name="20 % - Accent3" xfId="130" builtinId="38" customBuiltin="1"/>
    <cellStyle name="20 % - Accent4" xfId="133" builtinId="42" customBuiltin="1"/>
    <cellStyle name="20 % - Accent5" xfId="136" builtinId="46" customBuiltin="1"/>
    <cellStyle name="20 % - Accent6" xfId="139" builtinId="50" customBuiltin="1"/>
    <cellStyle name="40 % - Accent1" xfId="125" builtinId="31" customBuiltin="1"/>
    <cellStyle name="40 % - Accent2" xfId="128" builtinId="35" customBuiltin="1"/>
    <cellStyle name="40 % - Accent3" xfId="131" builtinId="39" customBuiltin="1"/>
    <cellStyle name="40 % - Accent4" xfId="134" builtinId="43" customBuiltin="1"/>
    <cellStyle name="40 % - Accent5" xfId="137" builtinId="47" customBuiltin="1"/>
    <cellStyle name="40 % - Accent6" xfId="140" builtinId="51" customBuiltin="1"/>
    <cellStyle name="60 % - Accent1" xfId="156" builtinId="32" customBuiltin="1"/>
    <cellStyle name="60 % - Accent1 2" xfId="142" xr:uid="{00000000-0005-0000-0000-00000F000000}"/>
    <cellStyle name="60 % - Accent2" xfId="157" builtinId="36" customBuiltin="1"/>
    <cellStyle name="60 % - Accent2 2" xfId="143" xr:uid="{00000000-0005-0000-0000-000010000000}"/>
    <cellStyle name="60 % - Accent3" xfId="158" builtinId="40" customBuiltin="1"/>
    <cellStyle name="60 % - Accent3 2" xfId="144" xr:uid="{00000000-0005-0000-0000-000011000000}"/>
    <cellStyle name="60 % - Accent4" xfId="159" builtinId="44" customBuiltin="1"/>
    <cellStyle name="60 % - Accent4 2" xfId="145" xr:uid="{00000000-0005-0000-0000-000012000000}"/>
    <cellStyle name="60 % - Accent5" xfId="160" builtinId="48" customBuiltin="1"/>
    <cellStyle name="60 % - Accent5 2" xfId="146" xr:uid="{00000000-0005-0000-0000-000013000000}"/>
    <cellStyle name="60 % - Accent6" xfId="161" builtinId="52" customBuiltin="1"/>
    <cellStyle name="60 % - Accent6 2" xfId="147" xr:uid="{00000000-0005-0000-0000-000014000000}"/>
    <cellStyle name="Accent1" xfId="123" builtinId="29" customBuiltin="1"/>
    <cellStyle name="Accent2" xfId="126" builtinId="33" customBuiltin="1"/>
    <cellStyle name="Accent3" xfId="129" builtinId="37" customBuiltin="1"/>
    <cellStyle name="Accent4" xfId="132" builtinId="41" customBuiltin="1"/>
    <cellStyle name="Accent5" xfId="135" builtinId="45" customBuiltin="1"/>
    <cellStyle name="Accent6" xfId="138" builtinId="49" customBuiltin="1"/>
    <cellStyle name="Avertissement" xfId="119" builtinId="11" customBuiltin="1"/>
    <cellStyle name="Calcul" xfId="116" builtinId="22" customBuiltin="1"/>
    <cellStyle name="Cellule liée" xfId="117" builtinId="24" customBuiltin="1"/>
    <cellStyle name="Entrée" xfId="114" builtinId="20" customBuiltin="1"/>
    <cellStyle name="Insatisfaisant" xfId="113" builtinId="27" customBuiltin="1"/>
    <cellStyle name="Lien hypertexte" xfId="166" builtinId="8"/>
    <cellStyle name="Milliers" xfId="1" builtinId="3"/>
    <cellStyle name="Milliers 2" xfId="6" xr:uid="{00000000-0005-0000-0000-000022000000}"/>
    <cellStyle name="Milliers 2 2" xfId="24" xr:uid="{00000000-0005-0000-0000-000023000000}"/>
    <cellStyle name="Milliers 3" xfId="33" xr:uid="{00000000-0005-0000-0000-000024000000}"/>
    <cellStyle name="Milliers 3 2" xfId="52" xr:uid="{00000000-0005-0000-0000-000025000000}"/>
    <cellStyle name="Milliers 3 3" xfId="69" xr:uid="{00000000-0005-0000-0000-000026000000}"/>
    <cellStyle name="Milliers 3 4" xfId="85" xr:uid="{00000000-0005-0000-0000-000027000000}"/>
    <cellStyle name="Milliers 3 5" xfId="102" xr:uid="{00000000-0005-0000-0000-000028000000}"/>
    <cellStyle name="Milliers 4" xfId="36" xr:uid="{00000000-0005-0000-0000-000029000000}"/>
    <cellStyle name="Milliers 4 2" xfId="55" xr:uid="{00000000-0005-0000-0000-00002A000000}"/>
    <cellStyle name="Milliers 4 3" xfId="72" xr:uid="{00000000-0005-0000-0000-00002B000000}"/>
    <cellStyle name="Milliers 4 4" xfId="88" xr:uid="{00000000-0005-0000-0000-00002C000000}"/>
    <cellStyle name="Milliers 4 5" xfId="105" xr:uid="{00000000-0005-0000-0000-00002D000000}"/>
    <cellStyle name="Milliers 5" xfId="151" xr:uid="{1B6FF1AD-7EC2-408D-82A9-E30E8AF9C978}"/>
    <cellStyle name="Monétaire 2" xfId="39" xr:uid="{00000000-0005-0000-0000-00002E000000}"/>
    <cellStyle name="Monétaire 3" xfId="153" xr:uid="{0932EAB9-A60A-4254-9BCE-F3D4993C70FB}"/>
    <cellStyle name="Monétaire 3 2" xfId="163" xr:uid="{E3DCA3D4-69A7-4EA1-B32E-141C04D132A4}"/>
    <cellStyle name="Monétaire 3 2 2" xfId="170" xr:uid="{AEF9D486-4D10-41AC-A9F2-8F5531DFC3E9}"/>
    <cellStyle name="Monétaire 3 3" xfId="165" xr:uid="{E6073130-18C5-4B4F-A8B3-AEB0BD048829}"/>
    <cellStyle name="Monétaire 3 3 2" xfId="172" xr:uid="{31B00C0C-4532-405A-9152-6786289F9FD7}"/>
    <cellStyle name="Monétaire 3 4" xfId="169" xr:uid="{8EE2A0EB-425C-414D-BEE7-D302564C8795}"/>
    <cellStyle name="Neutre" xfId="155" builtinId="28" customBuiltin="1"/>
    <cellStyle name="Neutre 2" xfId="141" xr:uid="{00000000-0005-0000-0000-00002F000000}"/>
    <cellStyle name="Normal" xfId="0" builtinId="0"/>
    <cellStyle name="Normal 10" xfId="56" xr:uid="{00000000-0005-0000-0000-000031000000}"/>
    <cellStyle name="Normal 11" xfId="73" xr:uid="{00000000-0005-0000-0000-000032000000}"/>
    <cellStyle name="Normal 12" xfId="90" xr:uid="{00000000-0005-0000-0000-000033000000}"/>
    <cellStyle name="Normal 13" xfId="7" xr:uid="{00000000-0005-0000-0000-000034000000}"/>
    <cellStyle name="Normal 13 2" xfId="149" xr:uid="{8C1EBC3F-70D2-49D7-B2D9-2BB04E36D28B}"/>
    <cellStyle name="Normal 14" xfId="150" xr:uid="{4F85A0E9-2C26-4EF2-BC83-5D52871D9C75}"/>
    <cellStyle name="Normal 14 2" xfId="167" xr:uid="{A8C32C3E-95A2-4DFB-BDA6-5AD1E5BC1108}"/>
    <cellStyle name="Normal 14 3 10" xfId="154" xr:uid="{FC30ACCD-2AEC-49E8-8931-E3845D1611CC}"/>
    <cellStyle name="Normal 15" xfId="152" xr:uid="{1D42F4B4-6198-42C6-BF67-7A43A413AD6F}"/>
    <cellStyle name="Normal 15 2" xfId="168" xr:uid="{B788A9A5-003C-486B-AF8E-8728E1E4A502}"/>
    <cellStyle name="Normal 16" xfId="162" xr:uid="{E9B8ED44-20CC-4E7B-B268-3A0A6D55348D}"/>
    <cellStyle name="Normal 17" xfId="164" xr:uid="{54290671-C12D-45E4-94BF-805D6E089668}"/>
    <cellStyle name="Normal 17 2" xfId="171" xr:uid="{FF3B8A23-983D-470E-A25D-6D9E76E17A00}"/>
    <cellStyle name="Normal 2" xfId="3" xr:uid="{00000000-0005-0000-0000-000035000000}"/>
    <cellStyle name="Normal 2 2" xfId="10" xr:uid="{00000000-0005-0000-0000-000036000000}"/>
    <cellStyle name="Normal 2 3" xfId="29" xr:uid="{00000000-0005-0000-0000-000037000000}"/>
    <cellStyle name="Normal 2 3 2" xfId="31" xr:uid="{00000000-0005-0000-0000-000038000000}"/>
    <cellStyle name="Normal 2 4" xfId="23" xr:uid="{00000000-0005-0000-0000-000039000000}"/>
    <cellStyle name="Normal 2 5" xfId="41" xr:uid="{00000000-0005-0000-0000-00003A000000}"/>
    <cellStyle name="Normal 2 5 2" xfId="58" xr:uid="{00000000-0005-0000-0000-00003B000000}"/>
    <cellStyle name="Normal 2 5 3" xfId="74" xr:uid="{00000000-0005-0000-0000-00003C000000}"/>
    <cellStyle name="Normal 2 5 4" xfId="91" xr:uid="{00000000-0005-0000-0000-00003D000000}"/>
    <cellStyle name="Normal 2 6" xfId="8" xr:uid="{00000000-0005-0000-0000-00003E000000}"/>
    <cellStyle name="Normal 3" xfId="5" xr:uid="{00000000-0005-0000-0000-00003F000000}"/>
    <cellStyle name="Normal 3 2" xfId="19" xr:uid="{00000000-0005-0000-0000-000040000000}"/>
    <cellStyle name="Normal 3 2 2" xfId="48" xr:uid="{00000000-0005-0000-0000-000041000000}"/>
    <cellStyle name="Normal 3 2 3" xfId="65" xr:uid="{00000000-0005-0000-0000-000042000000}"/>
    <cellStyle name="Normal 3 2 4" xfId="81" xr:uid="{00000000-0005-0000-0000-000043000000}"/>
    <cellStyle name="Normal 3 2 5" xfId="98" xr:uid="{00000000-0005-0000-0000-000044000000}"/>
    <cellStyle name="Normal 3 3" xfId="44" xr:uid="{00000000-0005-0000-0000-000045000000}"/>
    <cellStyle name="Normal 3 4" xfId="61" xr:uid="{00000000-0005-0000-0000-000046000000}"/>
    <cellStyle name="Normal 3 5" xfId="77" xr:uid="{00000000-0005-0000-0000-000047000000}"/>
    <cellStyle name="Normal 3 6" xfId="94" xr:uid="{00000000-0005-0000-0000-000048000000}"/>
    <cellStyle name="Normal 3 7" xfId="13" xr:uid="{00000000-0005-0000-0000-000049000000}"/>
    <cellStyle name="Normal 3 8" xfId="148" xr:uid="{57998920-BE16-4EF3-8455-F889E503E4DE}"/>
    <cellStyle name="Normal 4" xfId="15" xr:uid="{00000000-0005-0000-0000-00004A000000}"/>
    <cellStyle name="Normal 4 2" xfId="16" xr:uid="{00000000-0005-0000-0000-00004B000000}"/>
    <cellStyle name="Normal 5" xfId="9" xr:uid="{00000000-0005-0000-0000-00004C000000}"/>
    <cellStyle name="Normal 5 2" xfId="42" xr:uid="{00000000-0005-0000-0000-00004D000000}"/>
    <cellStyle name="Normal 5 3" xfId="59" xr:uid="{00000000-0005-0000-0000-00004E000000}"/>
    <cellStyle name="Normal 5 4" xfId="75" xr:uid="{00000000-0005-0000-0000-00004F000000}"/>
    <cellStyle name="Normal 5 5" xfId="92" xr:uid="{00000000-0005-0000-0000-000050000000}"/>
    <cellStyle name="Normal 6" xfId="17" xr:uid="{00000000-0005-0000-0000-000051000000}"/>
    <cellStyle name="Normal 6 2" xfId="46" xr:uid="{00000000-0005-0000-0000-000052000000}"/>
    <cellStyle name="Normal 6 3" xfId="63" xr:uid="{00000000-0005-0000-0000-000053000000}"/>
    <cellStyle name="Normal 6 4" xfId="79" xr:uid="{00000000-0005-0000-0000-000054000000}"/>
    <cellStyle name="Normal 6 5" xfId="96" xr:uid="{00000000-0005-0000-0000-000055000000}"/>
    <cellStyle name="Normal 7" xfId="21" xr:uid="{00000000-0005-0000-0000-000056000000}"/>
    <cellStyle name="Normal 7 2" xfId="50" xr:uid="{00000000-0005-0000-0000-000057000000}"/>
    <cellStyle name="Normal 7 3" xfId="67" xr:uid="{00000000-0005-0000-0000-000058000000}"/>
    <cellStyle name="Normal 7 4" xfId="83" xr:uid="{00000000-0005-0000-0000-000059000000}"/>
    <cellStyle name="Normal 7 5" xfId="100" xr:uid="{00000000-0005-0000-0000-00005A000000}"/>
    <cellStyle name="Normal 8" xfId="34" xr:uid="{00000000-0005-0000-0000-00005B000000}"/>
    <cellStyle name="Normal 8 2" xfId="53" xr:uid="{00000000-0005-0000-0000-00005C000000}"/>
    <cellStyle name="Normal 8 3" xfId="70" xr:uid="{00000000-0005-0000-0000-00005D000000}"/>
    <cellStyle name="Normal 8 4" xfId="86" xr:uid="{00000000-0005-0000-0000-00005E000000}"/>
    <cellStyle name="Normal 8 5" xfId="103" xr:uid="{00000000-0005-0000-0000-00005F000000}"/>
    <cellStyle name="Normal 9" xfId="37" xr:uid="{00000000-0005-0000-0000-000060000000}"/>
    <cellStyle name="Note" xfId="120" builtinId="10" customBuiltin="1"/>
    <cellStyle name="Pourcentage" xfId="2" builtinId="5"/>
    <cellStyle name="Pourcentage 10" xfId="89" xr:uid="{00000000-0005-0000-0000-000062000000}"/>
    <cellStyle name="Pourcentage 11" xfId="106" xr:uid="{00000000-0005-0000-0000-000063000000}"/>
    <cellStyle name="Pourcentage 2" xfId="4" xr:uid="{00000000-0005-0000-0000-000064000000}"/>
    <cellStyle name="Pourcentage 2 2" xfId="20" xr:uid="{00000000-0005-0000-0000-000065000000}"/>
    <cellStyle name="Pourcentage 2 2 2" xfId="32" xr:uid="{00000000-0005-0000-0000-000066000000}"/>
    <cellStyle name="Pourcentage 2 2 3" xfId="30" xr:uid="{00000000-0005-0000-0000-000067000000}"/>
    <cellStyle name="Pourcentage 2 2 4" xfId="49" xr:uid="{00000000-0005-0000-0000-000068000000}"/>
    <cellStyle name="Pourcentage 2 2 5" xfId="66" xr:uid="{00000000-0005-0000-0000-000069000000}"/>
    <cellStyle name="Pourcentage 2 2 6" xfId="82" xr:uid="{00000000-0005-0000-0000-00006A000000}"/>
    <cellStyle name="Pourcentage 2 2 7" xfId="99" xr:uid="{00000000-0005-0000-0000-00006B000000}"/>
    <cellStyle name="Pourcentage 2 3" xfId="22" xr:uid="{00000000-0005-0000-0000-00006C000000}"/>
    <cellStyle name="Pourcentage 2 4" xfId="45" xr:uid="{00000000-0005-0000-0000-00006D000000}"/>
    <cellStyle name="Pourcentage 2 5" xfId="62" xr:uid="{00000000-0005-0000-0000-00006E000000}"/>
    <cellStyle name="Pourcentage 2 6" xfId="78" xr:uid="{00000000-0005-0000-0000-00006F000000}"/>
    <cellStyle name="Pourcentage 2 7" xfId="95" xr:uid="{00000000-0005-0000-0000-000070000000}"/>
    <cellStyle name="Pourcentage 2 8" xfId="14" xr:uid="{00000000-0005-0000-0000-000071000000}"/>
    <cellStyle name="Pourcentage 3" xfId="11" xr:uid="{00000000-0005-0000-0000-000072000000}"/>
    <cellStyle name="Pourcentage 3 2" xfId="26" xr:uid="{00000000-0005-0000-0000-000073000000}"/>
    <cellStyle name="Pourcentage 3 3" xfId="43" xr:uid="{00000000-0005-0000-0000-000074000000}"/>
    <cellStyle name="Pourcentage 3 4" xfId="60" xr:uid="{00000000-0005-0000-0000-000075000000}"/>
    <cellStyle name="Pourcentage 3 5" xfId="76" xr:uid="{00000000-0005-0000-0000-000076000000}"/>
    <cellStyle name="Pourcentage 3 6" xfId="93" xr:uid="{00000000-0005-0000-0000-000077000000}"/>
    <cellStyle name="Pourcentage 4" xfId="18" xr:uid="{00000000-0005-0000-0000-000078000000}"/>
    <cellStyle name="Pourcentage 4 2" xfId="47" xr:uid="{00000000-0005-0000-0000-000079000000}"/>
    <cellStyle name="Pourcentage 4 3" xfId="64" xr:uid="{00000000-0005-0000-0000-00007A000000}"/>
    <cellStyle name="Pourcentage 4 4" xfId="80" xr:uid="{00000000-0005-0000-0000-00007B000000}"/>
    <cellStyle name="Pourcentage 4 5" xfId="97" xr:uid="{00000000-0005-0000-0000-00007C000000}"/>
    <cellStyle name="Pourcentage 5" xfId="25" xr:uid="{00000000-0005-0000-0000-00007D000000}"/>
    <cellStyle name="Pourcentage 5 2" xfId="51" xr:uid="{00000000-0005-0000-0000-00007E000000}"/>
    <cellStyle name="Pourcentage 5 3" xfId="68" xr:uid="{00000000-0005-0000-0000-00007F000000}"/>
    <cellStyle name="Pourcentage 5 4" xfId="84" xr:uid="{00000000-0005-0000-0000-000080000000}"/>
    <cellStyle name="Pourcentage 5 5" xfId="101" xr:uid="{00000000-0005-0000-0000-000081000000}"/>
    <cellStyle name="Pourcentage 6" xfId="35" xr:uid="{00000000-0005-0000-0000-000082000000}"/>
    <cellStyle name="Pourcentage 6 2" xfId="54" xr:uid="{00000000-0005-0000-0000-000083000000}"/>
    <cellStyle name="Pourcentage 6 3" xfId="71" xr:uid="{00000000-0005-0000-0000-000084000000}"/>
    <cellStyle name="Pourcentage 6 4" xfId="87" xr:uid="{00000000-0005-0000-0000-000085000000}"/>
    <cellStyle name="Pourcentage 6 5" xfId="104" xr:uid="{00000000-0005-0000-0000-000086000000}"/>
    <cellStyle name="Pourcentage 7" xfId="40" xr:uid="{00000000-0005-0000-0000-000087000000}"/>
    <cellStyle name="Pourcentage 8" xfId="38" xr:uid="{00000000-0005-0000-0000-000088000000}"/>
    <cellStyle name="Pourcentage 9" xfId="57" xr:uid="{00000000-0005-0000-0000-000089000000}"/>
    <cellStyle name="Satisfaisant" xfId="112" builtinId="26" customBuiltin="1"/>
    <cellStyle name="Sortie" xfId="115" builtinId="21" customBuiltin="1"/>
    <cellStyle name="Texte explicatif" xfId="121" builtinId="53" customBuiltin="1"/>
    <cellStyle name="Titre" xfId="107" builtinId="15" customBuiltin="1"/>
    <cellStyle name="Titre 1" xfId="108" builtinId="16" customBuiltin="1"/>
    <cellStyle name="Titre 2" xfId="109" builtinId="17" customBuiltin="1"/>
    <cellStyle name="Titre 3" xfId="110" builtinId="18" customBuiltin="1"/>
    <cellStyle name="Titre 4" xfId="111" builtinId="19" customBuiltin="1"/>
    <cellStyle name="Total" xfId="122" builtinId="25" customBuiltin="1"/>
    <cellStyle name="Vérification" xfId="118" builtinId="23" customBuiltin="1"/>
  </cellStyles>
  <dxfs count="25">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fill>
        <patternFill>
          <bgColor theme="7" tint="0.39994506668294322"/>
        </patternFill>
      </fill>
    </dxf>
  </dxfs>
  <tableStyles count="0" defaultTableStyle="TableStyleMedium2" defaultPivotStyle="PivotStyleLight16"/>
  <colors>
    <mruColors>
      <color rgb="FF71A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a:t>
            </a:r>
            <a:r>
              <a:rPr lang="fr-FR" baseline="0"/>
              <a:t> Atlantique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Serene_A_I!$G$41:$G$141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0.995</c:v>
                </c:pt>
                <c:pt idx="52">
                  <c:v>0.98999999999999988</c:v>
                </c:pt>
                <c:pt idx="53">
                  <c:v>0.98499999999999988</c:v>
                </c:pt>
                <c:pt idx="54">
                  <c:v>0.98000000000000009</c:v>
                </c:pt>
                <c:pt idx="55">
                  <c:v>0.97499999999999998</c:v>
                </c:pt>
                <c:pt idx="56">
                  <c:v>0.96999999999999986</c:v>
                </c:pt>
                <c:pt idx="57">
                  <c:v>0.96499999999999997</c:v>
                </c:pt>
                <c:pt idx="58">
                  <c:v>0.96</c:v>
                </c:pt>
                <c:pt idx="59">
                  <c:v>0.95500000000000007</c:v>
                </c:pt>
                <c:pt idx="60">
                  <c:v>0.94999999999999984</c:v>
                </c:pt>
                <c:pt idx="61">
                  <c:v>0.94499999999999995</c:v>
                </c:pt>
                <c:pt idx="62">
                  <c:v>0.94</c:v>
                </c:pt>
                <c:pt idx="63">
                  <c:v>0.93500000000000005</c:v>
                </c:pt>
                <c:pt idx="64">
                  <c:v>0.93</c:v>
                </c:pt>
                <c:pt idx="65">
                  <c:v>0.92500000000000016</c:v>
                </c:pt>
                <c:pt idx="66">
                  <c:v>0.91999999999999982</c:v>
                </c:pt>
                <c:pt idx="67">
                  <c:v>0.91500000000000004</c:v>
                </c:pt>
                <c:pt idx="68">
                  <c:v>0.91</c:v>
                </c:pt>
                <c:pt idx="69">
                  <c:v>0.90500000000000014</c:v>
                </c:pt>
                <c:pt idx="70">
                  <c:v>0.9</c:v>
                </c:pt>
                <c:pt idx="71">
                  <c:v>0.89499999999999991</c:v>
                </c:pt>
                <c:pt idx="72">
                  <c:v>0.89</c:v>
                </c:pt>
                <c:pt idx="73">
                  <c:v>0.88500000000000012</c:v>
                </c:pt>
                <c:pt idx="74">
                  <c:v>0.88</c:v>
                </c:pt>
                <c:pt idx="75">
                  <c:v>0.875</c:v>
                </c:pt>
                <c:pt idx="76">
                  <c:v>0.87</c:v>
                </c:pt>
                <c:pt idx="77">
                  <c:v>0.8650000000000001</c:v>
                </c:pt>
                <c:pt idx="78">
                  <c:v>0.86</c:v>
                </c:pt>
                <c:pt idx="79">
                  <c:v>0.85500000000000009</c:v>
                </c:pt>
                <c:pt idx="80">
                  <c:v>0.84999999999999976</c:v>
                </c:pt>
                <c:pt idx="81">
                  <c:v>0.84749999999999981</c:v>
                </c:pt>
                <c:pt idx="82">
                  <c:v>0.84499999999999986</c:v>
                </c:pt>
                <c:pt idx="83">
                  <c:v>0.8424999999999998</c:v>
                </c:pt>
                <c:pt idx="84">
                  <c:v>0.83999999999999986</c:v>
                </c:pt>
                <c:pt idx="85">
                  <c:v>0.83749999999999991</c:v>
                </c:pt>
                <c:pt idx="86">
                  <c:v>0.83499999999999985</c:v>
                </c:pt>
                <c:pt idx="87">
                  <c:v>0.83249999999999991</c:v>
                </c:pt>
                <c:pt idx="88">
                  <c:v>0.82999999999999974</c:v>
                </c:pt>
                <c:pt idx="89">
                  <c:v>0.82750000000000001</c:v>
                </c:pt>
                <c:pt idx="90">
                  <c:v>0.82499999999999973</c:v>
                </c:pt>
                <c:pt idx="91">
                  <c:v>0.8224999999999999</c:v>
                </c:pt>
                <c:pt idx="92">
                  <c:v>0.81999999999999984</c:v>
                </c:pt>
                <c:pt idx="93">
                  <c:v>0.81749999999999989</c:v>
                </c:pt>
                <c:pt idx="94">
                  <c:v>0.81499999999999995</c:v>
                </c:pt>
                <c:pt idx="95">
                  <c:v>0.81249999999999989</c:v>
                </c:pt>
                <c:pt idx="96">
                  <c:v>0.80999999999999994</c:v>
                </c:pt>
                <c:pt idx="97">
                  <c:v>0.80749999999999977</c:v>
                </c:pt>
                <c:pt idx="98">
                  <c:v>0.80500000000000005</c:v>
                </c:pt>
                <c:pt idx="99">
                  <c:v>0.80249999999999977</c:v>
                </c:pt>
                <c:pt idx="100">
                  <c:v>0.79999999999999993</c:v>
                </c:pt>
              </c:numCache>
            </c:numRef>
          </c:yVal>
          <c:smooth val="0"/>
          <c:extLst>
            <c:ext xmlns:c16="http://schemas.microsoft.com/office/drawing/2014/chart" uri="{C3380CC4-5D6E-409C-BE32-E72D297353CC}">
              <c16:uniqueId val="{00000000-6522-4494-82C5-AC988B92A125}"/>
            </c:ext>
          </c:extLst>
        </c:ser>
        <c:ser>
          <c:idx val="1"/>
          <c:order val="1"/>
          <c:tx>
            <c:v>Soutirage</c:v>
          </c:tx>
          <c:spPr>
            <a:ln w="19050" cap="rnd">
              <a:solidFill>
                <a:schemeClr val="accent2"/>
              </a:solidFill>
              <a:round/>
            </a:ln>
            <a:effectLst/>
          </c:spPr>
          <c:marker>
            <c:symbol val="none"/>
          </c:marker>
          <c:xVal>
            <c:numRef>
              <c:f>Serene_A_W!$G$32:$G$132</c:f>
              <c:numCache>
                <c:formatCode>0.0%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Serene_A_W!$A$32:$A$132</c:f>
              <c:numCache>
                <c:formatCode>0%</c:formatCode>
                <c:ptCount val="101"/>
                <c:pt idx="0">
                  <c:v>0.17114006514657981</c:v>
                </c:pt>
                <c:pt idx="1">
                  <c:v>0.17759706840390882</c:v>
                </c:pt>
                <c:pt idx="2">
                  <c:v>0.1840540716612378</c:v>
                </c:pt>
                <c:pt idx="3">
                  <c:v>0.19051107491856678</c:v>
                </c:pt>
                <c:pt idx="4">
                  <c:v>0.19696807817589579</c:v>
                </c:pt>
                <c:pt idx="5">
                  <c:v>0.2034250814332248</c:v>
                </c:pt>
                <c:pt idx="6">
                  <c:v>0.20988208469055378</c:v>
                </c:pt>
                <c:pt idx="7">
                  <c:v>0.21633908794788276</c:v>
                </c:pt>
                <c:pt idx="8">
                  <c:v>0.22279609120521174</c:v>
                </c:pt>
                <c:pt idx="9">
                  <c:v>0.22925309446254069</c:v>
                </c:pt>
                <c:pt idx="10">
                  <c:v>0.23571009771986973</c:v>
                </c:pt>
                <c:pt idx="11">
                  <c:v>0.24298295331161776</c:v>
                </c:pt>
                <c:pt idx="12">
                  <c:v>0.25025580890336591</c:v>
                </c:pt>
                <c:pt idx="13">
                  <c:v>0.25752866449511397</c:v>
                </c:pt>
                <c:pt idx="14">
                  <c:v>0.26480152008686214</c:v>
                </c:pt>
                <c:pt idx="15">
                  <c:v>0.27207437567861015</c:v>
                </c:pt>
                <c:pt idx="16">
                  <c:v>0.27934723127035838</c:v>
                </c:pt>
                <c:pt idx="17">
                  <c:v>0.28662008686210638</c:v>
                </c:pt>
                <c:pt idx="18">
                  <c:v>0.2938929424538545</c:v>
                </c:pt>
                <c:pt idx="19">
                  <c:v>0.30116579804560256</c:v>
                </c:pt>
                <c:pt idx="20">
                  <c:v>0.30843865363735068</c:v>
                </c:pt>
                <c:pt idx="21">
                  <c:v>0.31683257328990222</c:v>
                </c:pt>
                <c:pt idx="22">
                  <c:v>0.32522649294245382</c:v>
                </c:pt>
                <c:pt idx="23">
                  <c:v>0.33362041259500536</c:v>
                </c:pt>
                <c:pt idx="24">
                  <c:v>0.34201433224755695</c:v>
                </c:pt>
                <c:pt idx="25">
                  <c:v>0.3504082519001086</c:v>
                </c:pt>
                <c:pt idx="26">
                  <c:v>0.3585511400651466</c:v>
                </c:pt>
                <c:pt idx="27">
                  <c:v>0.3666940282301846</c:v>
                </c:pt>
                <c:pt idx="28">
                  <c:v>0.3748369163952226</c:v>
                </c:pt>
                <c:pt idx="29">
                  <c:v>0.38297980456026059</c:v>
                </c:pt>
                <c:pt idx="30">
                  <c:v>0.39112269272529854</c:v>
                </c:pt>
                <c:pt idx="31">
                  <c:v>0.39926558089033654</c:v>
                </c:pt>
                <c:pt idx="32">
                  <c:v>0.40740846905537459</c:v>
                </c:pt>
                <c:pt idx="33">
                  <c:v>0.41555135722041259</c:v>
                </c:pt>
                <c:pt idx="34">
                  <c:v>0.42369424538545053</c:v>
                </c:pt>
                <c:pt idx="35">
                  <c:v>0.43183713355048858</c:v>
                </c:pt>
                <c:pt idx="36">
                  <c:v>0.43931498371335498</c:v>
                </c:pt>
                <c:pt idx="37">
                  <c:v>0.44679283387622154</c:v>
                </c:pt>
                <c:pt idx="38">
                  <c:v>0.45427068403908794</c:v>
                </c:pt>
                <c:pt idx="39">
                  <c:v>0.46174853420195439</c:v>
                </c:pt>
                <c:pt idx="40">
                  <c:v>0.46922638436482078</c:v>
                </c:pt>
                <c:pt idx="41">
                  <c:v>0.47670423452768729</c:v>
                </c:pt>
                <c:pt idx="42">
                  <c:v>0.48418208469055368</c:v>
                </c:pt>
                <c:pt idx="43">
                  <c:v>0.49165993485342013</c:v>
                </c:pt>
                <c:pt idx="44">
                  <c:v>0.49913778501628664</c:v>
                </c:pt>
                <c:pt idx="45">
                  <c:v>0.50661563517915298</c:v>
                </c:pt>
                <c:pt idx="46">
                  <c:v>0.51432605863192182</c:v>
                </c:pt>
                <c:pt idx="47">
                  <c:v>0.52203648208469045</c:v>
                </c:pt>
                <c:pt idx="48">
                  <c:v>0.52974690553745918</c:v>
                </c:pt>
                <c:pt idx="49">
                  <c:v>0.53745732899022791</c:v>
                </c:pt>
                <c:pt idx="50">
                  <c:v>0.54516775244299664</c:v>
                </c:pt>
                <c:pt idx="51">
                  <c:v>0.55287817589576549</c:v>
                </c:pt>
                <c:pt idx="52">
                  <c:v>0.56058859934853422</c:v>
                </c:pt>
                <c:pt idx="53">
                  <c:v>0.56829902280130296</c:v>
                </c:pt>
                <c:pt idx="54">
                  <c:v>0.57600944625407158</c:v>
                </c:pt>
                <c:pt idx="55">
                  <c:v>0.58371986970684031</c:v>
                </c:pt>
                <c:pt idx="56">
                  <c:v>0.59143029315960916</c:v>
                </c:pt>
                <c:pt idx="57">
                  <c:v>0.59914071661237778</c:v>
                </c:pt>
                <c:pt idx="58">
                  <c:v>0.60685114006514651</c:v>
                </c:pt>
                <c:pt idx="59">
                  <c:v>0.61456156351791524</c:v>
                </c:pt>
                <c:pt idx="60">
                  <c:v>0.62227198697068398</c:v>
                </c:pt>
                <c:pt idx="61">
                  <c:v>0.62998241042345271</c:v>
                </c:pt>
                <c:pt idx="62">
                  <c:v>0.63769283387622144</c:v>
                </c:pt>
                <c:pt idx="63">
                  <c:v>0.64540325732899018</c:v>
                </c:pt>
                <c:pt idx="64">
                  <c:v>0.65311368078175891</c:v>
                </c:pt>
                <c:pt idx="65">
                  <c:v>0.66082410423452764</c:v>
                </c:pt>
                <c:pt idx="66">
                  <c:v>0.66853452768729638</c:v>
                </c:pt>
                <c:pt idx="67">
                  <c:v>0.67624495114006511</c:v>
                </c:pt>
                <c:pt idx="68">
                  <c:v>0.68395537459283384</c:v>
                </c:pt>
                <c:pt idx="69">
                  <c:v>0.69166579804560258</c:v>
                </c:pt>
                <c:pt idx="70">
                  <c:v>0.69937622149837131</c:v>
                </c:pt>
                <c:pt idx="71">
                  <c:v>0.70733767643865353</c:v>
                </c:pt>
                <c:pt idx="72">
                  <c:v>0.71529913137893597</c:v>
                </c:pt>
                <c:pt idx="73">
                  <c:v>0.72326058631921819</c:v>
                </c:pt>
                <c:pt idx="74">
                  <c:v>0.73122204125950041</c:v>
                </c:pt>
                <c:pt idx="75">
                  <c:v>0.73918349619978274</c:v>
                </c:pt>
                <c:pt idx="76">
                  <c:v>0.74961615635179135</c:v>
                </c:pt>
                <c:pt idx="77">
                  <c:v>0.76004881650380018</c:v>
                </c:pt>
                <c:pt idx="78">
                  <c:v>0.77048147665580891</c:v>
                </c:pt>
                <c:pt idx="79">
                  <c:v>0.78091413680781741</c:v>
                </c:pt>
                <c:pt idx="80">
                  <c:v>0.79134679695982613</c:v>
                </c:pt>
                <c:pt idx="81">
                  <c:v>0.80177945711183496</c:v>
                </c:pt>
                <c:pt idx="82">
                  <c:v>0.81221211726384357</c:v>
                </c:pt>
                <c:pt idx="83">
                  <c:v>0.82264477741585218</c:v>
                </c:pt>
                <c:pt idx="84">
                  <c:v>0.83307743756786079</c:v>
                </c:pt>
                <c:pt idx="85">
                  <c:v>0.84351009771986951</c:v>
                </c:pt>
                <c:pt idx="86">
                  <c:v>0.85394275787187823</c:v>
                </c:pt>
                <c:pt idx="87">
                  <c:v>0.86437541802388684</c:v>
                </c:pt>
                <c:pt idx="88">
                  <c:v>0.87480807817589568</c:v>
                </c:pt>
                <c:pt idx="89">
                  <c:v>0.88524073832790451</c:v>
                </c:pt>
                <c:pt idx="90">
                  <c:v>0.89567339847991312</c:v>
                </c:pt>
                <c:pt idx="91">
                  <c:v>0.90610605863192173</c:v>
                </c:pt>
                <c:pt idx="92">
                  <c:v>0.91653871878393056</c:v>
                </c:pt>
                <c:pt idx="93">
                  <c:v>0.92697137893593928</c:v>
                </c:pt>
                <c:pt idx="94">
                  <c:v>0.93740403908794756</c:v>
                </c:pt>
                <c:pt idx="95">
                  <c:v>0.94783669923995639</c:v>
                </c:pt>
                <c:pt idx="96">
                  <c:v>0.958269359391965</c:v>
                </c:pt>
                <c:pt idx="97">
                  <c:v>0.96870201954397395</c:v>
                </c:pt>
                <c:pt idx="98">
                  <c:v>0.97913467969598256</c:v>
                </c:pt>
                <c:pt idx="99">
                  <c:v>0.98956733984799139</c:v>
                </c:pt>
                <c:pt idx="100">
                  <c:v>1</c:v>
                </c:pt>
              </c:numCache>
            </c:numRef>
          </c:yVal>
          <c:smooth val="0"/>
          <c:extLst>
            <c:ext xmlns:c16="http://schemas.microsoft.com/office/drawing/2014/chart" uri="{C3380CC4-5D6E-409C-BE32-E72D297353CC}">
              <c16:uniqueId val="{00000001-6522-4494-82C5-AC988B92A125}"/>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8B5C-49CF-806D-6CB34EEE5406}"/>
            </c:ext>
          </c:extLst>
        </c:ser>
        <c:ser>
          <c:idx val="7"/>
          <c:order val="1"/>
          <c:tx>
            <c:strRef>
              <c:f>'Nord-Est_I'!$B$16</c:f>
              <c:strCache>
                <c:ptCount val="1"/>
                <c:pt idx="0">
                  <c:v>Minimum stock level (TWh)</c:v>
                </c:pt>
              </c:strCache>
            </c:strRef>
          </c:tx>
          <c:spPr>
            <a:ln w="25400">
              <a:solidFill>
                <a:schemeClr val="tx2"/>
              </a:solidFill>
            </a:ln>
          </c:spPr>
          <c:marker>
            <c:symbol val="none"/>
          </c:marker>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8B5C-49CF-806D-6CB34EEE5406}"/>
            </c:ext>
          </c:extLst>
        </c:ser>
        <c:ser>
          <c:idx val="8"/>
          <c:order val="2"/>
          <c:tx>
            <c:strRef>
              <c:f>'Nord-Est_I'!$F$11:$I$11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'Nord-Est_I'!$F$17:$F$231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2</c:v>
                </c:pt>
                <c:pt idx="16">
                  <c:v>2.125</c:v>
                </c:pt>
                <c:pt idx="17">
                  <c:v>2.25</c:v>
                </c:pt>
                <c:pt idx="18">
                  <c:v>2.375</c:v>
                </c:pt>
                <c:pt idx="19">
                  <c:v>2.5</c:v>
                </c:pt>
                <c:pt idx="20">
                  <c:v>2.625</c:v>
                </c:pt>
                <c:pt idx="21">
                  <c:v>2.75</c:v>
                </c:pt>
                <c:pt idx="22">
                  <c:v>2.875</c:v>
                </c:pt>
                <c:pt idx="23">
                  <c:v>3</c:v>
                </c:pt>
                <c:pt idx="24">
                  <c:v>3.125</c:v>
                </c:pt>
                <c:pt idx="25">
                  <c:v>3.25</c:v>
                </c:pt>
                <c:pt idx="26">
                  <c:v>3.375</c:v>
                </c:pt>
                <c:pt idx="27">
                  <c:v>3.5</c:v>
                </c:pt>
                <c:pt idx="28">
                  <c:v>3.625</c:v>
                </c:pt>
                <c:pt idx="29">
                  <c:v>3.75</c:v>
                </c:pt>
                <c:pt idx="30">
                  <c:v>3.875</c:v>
                </c:pt>
                <c:pt idx="31">
                  <c:v>4</c:v>
                </c:pt>
                <c:pt idx="32">
                  <c:v>4.125</c:v>
                </c:pt>
                <c:pt idx="33">
                  <c:v>4.25</c:v>
                </c:pt>
                <c:pt idx="34">
                  <c:v>4.3624999999999998</c:v>
                </c:pt>
                <c:pt idx="35">
                  <c:v>4.4749999999999996</c:v>
                </c:pt>
                <c:pt idx="36">
                  <c:v>4.5874999999999995</c:v>
                </c:pt>
                <c:pt idx="37">
                  <c:v>4.6999999999999993</c:v>
                </c:pt>
                <c:pt idx="38">
                  <c:v>4.8124999999999991</c:v>
                </c:pt>
                <c:pt idx="39">
                  <c:v>4.9249999999999989</c:v>
                </c:pt>
                <c:pt idx="40">
                  <c:v>5.0374999999999988</c:v>
                </c:pt>
                <c:pt idx="41">
                  <c:v>5.1499999999999986</c:v>
                </c:pt>
                <c:pt idx="42">
                  <c:v>5.2624999999999984</c:v>
                </c:pt>
                <c:pt idx="43">
                  <c:v>5.3749999999999982</c:v>
                </c:pt>
                <c:pt idx="44">
                  <c:v>5.487499999999998</c:v>
                </c:pt>
                <c:pt idx="45">
                  <c:v>5.5999999999999979</c:v>
                </c:pt>
                <c:pt idx="46">
                  <c:v>5.7124999999999977</c:v>
                </c:pt>
                <c:pt idx="47">
                  <c:v>5.8249999999999975</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8B5C-49CF-806D-6CB34EEE5406}"/>
            </c:ext>
          </c:extLst>
        </c:ser>
        <c:ser>
          <c:idx val="2"/>
          <c:order val="3"/>
          <c:tx>
            <c:strRef>
              <c:f>'Nord-Est_I'!$L$11:$O$11</c:f>
              <c:strCache>
                <c:ptCount val="1"/>
                <c:pt idx="0">
                  <c:v>With Storengy and GRTgaz maintenance (probable case - CPRTt)</c:v>
                </c:pt>
              </c:strCache>
            </c:strRef>
          </c:tx>
          <c:spPr>
            <a:ln w="28575">
              <a:solidFill>
                <a:schemeClr val="tx2"/>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'Nord-Est_I'!$L$17:$L$231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1.9999999999999998</c:v>
                </c:pt>
                <c:pt idx="16">
                  <c:v>2.1249999999999996</c:v>
                </c:pt>
                <c:pt idx="17">
                  <c:v>2.2499999999999996</c:v>
                </c:pt>
                <c:pt idx="18">
                  <c:v>2.3749999999999996</c:v>
                </c:pt>
                <c:pt idx="19">
                  <c:v>2.4999999999999996</c:v>
                </c:pt>
                <c:pt idx="20">
                  <c:v>2.6249999999999996</c:v>
                </c:pt>
                <c:pt idx="21">
                  <c:v>2.7499999999999996</c:v>
                </c:pt>
                <c:pt idx="22">
                  <c:v>2.8749999999999996</c:v>
                </c:pt>
                <c:pt idx="23">
                  <c:v>2.9999999999999996</c:v>
                </c:pt>
                <c:pt idx="24">
                  <c:v>3.1249999999999996</c:v>
                </c:pt>
                <c:pt idx="25">
                  <c:v>3.2499999999999996</c:v>
                </c:pt>
                <c:pt idx="26">
                  <c:v>3.3749999999999996</c:v>
                </c:pt>
                <c:pt idx="27">
                  <c:v>3.4999999999999996</c:v>
                </c:pt>
                <c:pt idx="28">
                  <c:v>3.6249999999999996</c:v>
                </c:pt>
                <c:pt idx="29">
                  <c:v>3.7499999999999996</c:v>
                </c:pt>
                <c:pt idx="30">
                  <c:v>3.8749999999999996</c:v>
                </c:pt>
                <c:pt idx="31">
                  <c:v>3.9999999999999996</c:v>
                </c:pt>
                <c:pt idx="32">
                  <c:v>4.1249999999999991</c:v>
                </c:pt>
                <c:pt idx="33">
                  <c:v>4.2499999999999991</c:v>
                </c:pt>
                <c:pt idx="34">
                  <c:v>4.3624999999999989</c:v>
                </c:pt>
                <c:pt idx="35">
                  <c:v>4.4749999999999988</c:v>
                </c:pt>
                <c:pt idx="36">
                  <c:v>4.5874999999999986</c:v>
                </c:pt>
                <c:pt idx="37">
                  <c:v>4.6999999999999984</c:v>
                </c:pt>
                <c:pt idx="38">
                  <c:v>4.8124999999999982</c:v>
                </c:pt>
                <c:pt idx="39">
                  <c:v>4.924999999999998</c:v>
                </c:pt>
                <c:pt idx="40">
                  <c:v>5.0374999999999979</c:v>
                </c:pt>
                <c:pt idx="41">
                  <c:v>5.1499999999999977</c:v>
                </c:pt>
                <c:pt idx="42">
                  <c:v>5.2624999999999975</c:v>
                </c:pt>
                <c:pt idx="43">
                  <c:v>5.3749999999999973</c:v>
                </c:pt>
                <c:pt idx="44">
                  <c:v>5.4874999999999972</c:v>
                </c:pt>
                <c:pt idx="45">
                  <c:v>5.599999999999997</c:v>
                </c:pt>
                <c:pt idx="46">
                  <c:v>5.7124999999999968</c:v>
                </c:pt>
                <c:pt idx="47">
                  <c:v>5.8249999999999966</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8B5C-49CF-806D-6CB34EEE540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02386130276416"/>
          <c:y val="0.33153534881366409"/>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9F6E-483D-A0BB-7BC925DD14DB}"/>
            </c:ext>
          </c:extLst>
        </c:ser>
        <c:ser>
          <c:idx val="7"/>
          <c:order val="1"/>
          <c:tx>
            <c:strRef>
              <c:f>'Nord-Ouest_I'!$B$16</c:f>
              <c:strCache>
                <c:ptCount val="1"/>
                <c:pt idx="0">
                  <c:v>Minimum stock level (TWh)</c:v>
                </c:pt>
              </c:strCache>
            </c:strRef>
          </c:tx>
          <c:spPr>
            <a:ln w="25400">
              <a:solidFill>
                <a:schemeClr val="tx2"/>
              </a:solidFill>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9F6E-483D-A0BB-7BC925DD14DB}"/>
            </c:ext>
          </c:extLst>
        </c:ser>
        <c:ser>
          <c:idx val="8"/>
          <c:order val="2"/>
          <c:tx>
            <c:strRef>
              <c:f>'Nord-Ouest_I'!$F$11</c:f>
              <c:strCache>
                <c:ptCount val="1"/>
                <c:pt idx="0">
                  <c:v>With Storengy maintenance only</c:v>
                </c:pt>
              </c:strCache>
            </c:strRef>
          </c:tx>
          <c:spPr>
            <a:ln w="25400">
              <a:prstDash val="dash"/>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'Nord-Ouest_I'!$F$17:$F$231</c:f>
              <c:numCache>
                <c:formatCode>_-* #\ ##0.0\ _€_-;\-* #\ ##0.0\ _€_-;_-* "-"??\ _€_-;_-@_-</c:formatCode>
                <c:ptCount val="215"/>
                <c:pt idx="0">
                  <c:v>0.1506536</c:v>
                </c:pt>
                <c:pt idx="1">
                  <c:v>0.3013072</c:v>
                </c:pt>
                <c:pt idx="2">
                  <c:v>0.4519608</c:v>
                </c:pt>
                <c:pt idx="3">
                  <c:v>0.60261439999999999</c:v>
                </c:pt>
                <c:pt idx="4">
                  <c:v>0.75326800000000005</c:v>
                </c:pt>
                <c:pt idx="5">
                  <c:v>0.9039216000000001</c:v>
                </c:pt>
                <c:pt idx="6">
                  <c:v>1.0319772</c:v>
                </c:pt>
                <c:pt idx="7">
                  <c:v>1.1600328</c:v>
                </c:pt>
                <c:pt idx="8">
                  <c:v>1.2880883999999999</c:v>
                </c:pt>
                <c:pt idx="9">
                  <c:v>1.4161439999999998</c:v>
                </c:pt>
                <c:pt idx="10">
                  <c:v>1.5441995999999998</c:v>
                </c:pt>
                <c:pt idx="11">
                  <c:v>1.6722551999999997</c:v>
                </c:pt>
                <c:pt idx="12">
                  <c:v>1.8003107999999997</c:v>
                </c:pt>
                <c:pt idx="13">
                  <c:v>1.9283663999999996</c:v>
                </c:pt>
                <c:pt idx="14">
                  <c:v>2.0564219999999995</c:v>
                </c:pt>
                <c:pt idx="15">
                  <c:v>2.1844775999999997</c:v>
                </c:pt>
                <c:pt idx="16">
                  <c:v>2.3125331999999998</c:v>
                </c:pt>
                <c:pt idx="17">
                  <c:v>2.4405888</c:v>
                </c:pt>
                <c:pt idx="18">
                  <c:v>2.5686444000000002</c:v>
                </c:pt>
                <c:pt idx="19">
                  <c:v>2.6967000000000003</c:v>
                </c:pt>
                <c:pt idx="20">
                  <c:v>2.8247556000000005</c:v>
                </c:pt>
                <c:pt idx="21">
                  <c:v>2.9528112000000006</c:v>
                </c:pt>
                <c:pt idx="22">
                  <c:v>3.0808668000000008</c:v>
                </c:pt>
                <c:pt idx="23">
                  <c:v>3.208922400000001</c:v>
                </c:pt>
                <c:pt idx="24">
                  <c:v>3.3369780000000011</c:v>
                </c:pt>
                <c:pt idx="25">
                  <c:v>3.4650336000000013</c:v>
                </c:pt>
                <c:pt idx="26">
                  <c:v>3.5930892000000014</c:v>
                </c:pt>
                <c:pt idx="27">
                  <c:v>3.7211448000000016</c:v>
                </c:pt>
                <c:pt idx="28">
                  <c:v>3.8492004000000017</c:v>
                </c:pt>
                <c:pt idx="29">
                  <c:v>3.9772560000000019</c:v>
                </c:pt>
                <c:pt idx="30">
                  <c:v>4.1053116000000021</c:v>
                </c:pt>
                <c:pt idx="31">
                  <c:v>4.2333672000000018</c:v>
                </c:pt>
                <c:pt idx="32">
                  <c:v>4.3614228000000015</c:v>
                </c:pt>
                <c:pt idx="33">
                  <c:v>4.4894784000000012</c:v>
                </c:pt>
                <c:pt idx="34">
                  <c:v>4.6175340000000009</c:v>
                </c:pt>
                <c:pt idx="35">
                  <c:v>4.7455896000000006</c:v>
                </c:pt>
                <c:pt idx="36">
                  <c:v>4.8736452000000003</c:v>
                </c:pt>
                <c:pt idx="37">
                  <c:v>5.0017008000000001</c:v>
                </c:pt>
                <c:pt idx="38">
                  <c:v>5.1297563999999998</c:v>
                </c:pt>
                <c:pt idx="39">
                  <c:v>5.2653445999999997</c:v>
                </c:pt>
                <c:pt idx="40">
                  <c:v>5.4009327999999996</c:v>
                </c:pt>
                <c:pt idx="41">
                  <c:v>5.4310633999999993</c:v>
                </c:pt>
                <c:pt idx="42">
                  <c:v>5.461189899999999</c:v>
                </c:pt>
                <c:pt idx="43">
                  <c:v>5.4913121999999994</c:v>
                </c:pt>
                <c:pt idx="44">
                  <c:v>5.5214303999999998</c:v>
                </c:pt>
                <c:pt idx="45">
                  <c:v>5.5515444999999994</c:v>
                </c:pt>
                <c:pt idx="46">
                  <c:v>5.5816543999999997</c:v>
                </c:pt>
                <c:pt idx="47">
                  <c:v>5.6117602</c:v>
                </c:pt>
                <c:pt idx="48">
                  <c:v>5.6418619000000003</c:v>
                </c:pt>
                <c:pt idx="49">
                  <c:v>5.6719594000000004</c:v>
                </c:pt>
                <c:pt idx="50">
                  <c:v>5.7020528000000006</c:v>
                </c:pt>
                <c:pt idx="51">
                  <c:v>5.7321421000000008</c:v>
                </c:pt>
                <c:pt idx="52">
                  <c:v>5.7622273000000011</c:v>
                </c:pt>
                <c:pt idx="53">
                  <c:v>5.9051122000000014</c:v>
                </c:pt>
                <c:pt idx="54">
                  <c:v>6.0479040000000017</c:v>
                </c:pt>
                <c:pt idx="55">
                  <c:v>6.1906028000000015</c:v>
                </c:pt>
                <c:pt idx="56">
                  <c:v>6.3332086000000016</c:v>
                </c:pt>
                <c:pt idx="57">
                  <c:v>6.4757214000000012</c:v>
                </c:pt>
                <c:pt idx="58">
                  <c:v>6.6181414000000007</c:v>
                </c:pt>
                <c:pt idx="59">
                  <c:v>6.7604686000000012</c:v>
                </c:pt>
                <c:pt idx="60">
                  <c:v>6.9027030000000007</c:v>
                </c:pt>
                <c:pt idx="61">
                  <c:v>7.0448448000000008</c:v>
                </c:pt>
                <c:pt idx="62">
                  <c:v>7.0747499000000005</c:v>
                </c:pt>
                <c:pt idx="63">
                  <c:v>7.1046509000000002</c:v>
                </c:pt>
                <c:pt idx="64">
                  <c:v>7.1345478</c:v>
                </c:pt>
                <c:pt idx="65">
                  <c:v>7.1644405999999998</c:v>
                </c:pt>
                <c:pt idx="66">
                  <c:v>7.1943292999999997</c:v>
                </c:pt>
                <c:pt idx="67">
                  <c:v>7.3288099999999998</c:v>
                </c:pt>
                <c:pt idx="68">
                  <c:v>7.4632076999999999</c:v>
                </c:pt>
                <c:pt idx="69">
                  <c:v>7.5975223999999999</c:v>
                </c:pt>
                <c:pt idx="70">
                  <c:v>7.7317540999999999</c:v>
                </c:pt>
                <c:pt idx="71">
                  <c:v>7.8654685999999998</c:v>
                </c:pt>
                <c:pt idx="72">
                  <c:v>7.9975176000000001</c:v>
                </c:pt>
                <c:pt idx="73">
                  <c:v>8.1279230000000009</c:v>
                </c:pt>
                <c:pt idx="74">
                  <c:v>8.2566738000000015</c:v>
                </c:pt>
                <c:pt idx="75">
                  <c:v>8.3836774000000016</c:v>
                </c:pt>
                <c:pt idx="76">
                  <c:v>8.5089595000000013</c:v>
                </c:pt>
                <c:pt idx="77">
                  <c:v>8.6325420000000008</c:v>
                </c:pt>
                <c:pt idx="78">
                  <c:v>8.7544469000000014</c:v>
                </c:pt>
                <c:pt idx="79">
                  <c:v>8.8746980000000022</c:v>
                </c:pt>
                <c:pt idx="80">
                  <c:v>8.9933173000000028</c:v>
                </c:pt>
                <c:pt idx="81">
                  <c:v>9.1103286000000026</c:v>
                </c:pt>
                <c:pt idx="82">
                  <c:v>9.2257520000000017</c:v>
                </c:pt>
                <c:pt idx="83">
                  <c:v>9.3396095000000017</c:v>
                </c:pt>
                <c:pt idx="84">
                  <c:v>9.4519231000000019</c:v>
                </c:pt>
                <c:pt idx="85">
                  <c:v>9.5627123000000012</c:v>
                </c:pt>
                <c:pt idx="86">
                  <c:v>9.671956800000002</c:v>
                </c:pt>
                <c:pt idx="87">
                  <c:v>9.7796792000000021</c:v>
                </c:pt>
                <c:pt idx="88">
                  <c:v>9.885900300000003</c:v>
                </c:pt>
                <c:pt idx="89">
                  <c:v>9.9906407000000037</c:v>
                </c:pt>
                <c:pt idx="90">
                  <c:v>10.092049000000003</c:v>
                </c:pt>
                <c:pt idx="91">
                  <c:v>10.188257100000003</c:v>
                </c:pt>
                <c:pt idx="92">
                  <c:v>10.283090700000002</c:v>
                </c:pt>
                <c:pt idx="93">
                  <c:v>10.376516000000002</c:v>
                </c:pt>
                <c:pt idx="94">
                  <c:v>10.468553000000002</c:v>
                </c:pt>
                <c:pt idx="95">
                  <c:v>10.559221700000002</c:v>
                </c:pt>
                <c:pt idx="96">
                  <c:v>10.648544300000001</c:v>
                </c:pt>
                <c:pt idx="97">
                  <c:v>10.736538800000002</c:v>
                </c:pt>
                <c:pt idx="98">
                  <c:v>10.838522800000002</c:v>
                </c:pt>
                <c:pt idx="99">
                  <c:v>10.938724900000002</c:v>
                </c:pt>
                <c:pt idx="100">
                  <c:v>11.037173300000003</c:v>
                </c:pt>
                <c:pt idx="101">
                  <c:v>11.133901100000003</c:v>
                </c:pt>
                <c:pt idx="102">
                  <c:v>11.228939000000002</c:v>
                </c:pt>
                <c:pt idx="103">
                  <c:v>11.322315200000002</c:v>
                </c:pt>
                <c:pt idx="104">
                  <c:v>11.414058200000001</c:v>
                </c:pt>
                <c:pt idx="105">
                  <c:v>11.504196200000001</c:v>
                </c:pt>
                <c:pt idx="106">
                  <c:v>11.592759900000001</c:v>
                </c:pt>
                <c:pt idx="107">
                  <c:v>11.679775300000001</c:v>
                </c:pt>
                <c:pt idx="108">
                  <c:v>11.765268300000001</c:v>
                </c:pt>
                <c:pt idx="109">
                  <c:v>11.849267300000001</c:v>
                </c:pt>
                <c:pt idx="110">
                  <c:v>11.931798200000001</c:v>
                </c:pt>
                <c:pt idx="111">
                  <c:v>12.012884700000001</c:v>
                </c:pt>
                <c:pt idx="112">
                  <c:v>12.092555000000001</c:v>
                </c:pt>
                <c:pt idx="113">
                  <c:v>12.15</c:v>
                </c:pt>
                <c:pt idx="114">
                  <c:v>12.15</c:v>
                </c:pt>
                <c:pt idx="115">
                  <c:v>12.15</c:v>
                </c:pt>
                <c:pt idx="116">
                  <c:v>12.15</c:v>
                </c:pt>
                <c:pt idx="117">
                  <c:v>12.15</c:v>
                </c:pt>
                <c:pt idx="118">
                  <c:v>12.15</c:v>
                </c:pt>
                <c:pt idx="119">
                  <c:v>12.15</c:v>
                </c:pt>
                <c:pt idx="120">
                  <c:v>12.15</c:v>
                </c:pt>
                <c:pt idx="121">
                  <c:v>12.15</c:v>
                </c:pt>
                <c:pt idx="122">
                  <c:v>12.227272300000001</c:v>
                </c:pt>
                <c:pt idx="123">
                  <c:v>12.303194600000001</c:v>
                </c:pt>
                <c:pt idx="124">
                  <c:v>12.377788100000002</c:v>
                </c:pt>
                <c:pt idx="125">
                  <c:v>12.451078700000002</c:v>
                </c:pt>
                <c:pt idx="126">
                  <c:v>12.523087700000001</c:v>
                </c:pt>
                <c:pt idx="127">
                  <c:v>12.593836300000001</c:v>
                </c:pt>
                <c:pt idx="128">
                  <c:v>12.663348200000001</c:v>
                </c:pt>
                <c:pt idx="129">
                  <c:v>12.731644500000002</c:v>
                </c:pt>
                <c:pt idx="130">
                  <c:v>12.798748900000001</c:v>
                </c:pt>
                <c:pt idx="131">
                  <c:v>12.825000000000001</c:v>
                </c:pt>
                <c:pt idx="132">
                  <c:v>12.825000000000001</c:v>
                </c:pt>
                <c:pt idx="133">
                  <c:v>12.825000000000001</c:v>
                </c:pt>
                <c:pt idx="134">
                  <c:v>12.825000000000001</c:v>
                </c:pt>
                <c:pt idx="135">
                  <c:v>12.825000000000001</c:v>
                </c:pt>
                <c:pt idx="136">
                  <c:v>12.825000000000001</c:v>
                </c:pt>
                <c:pt idx="137">
                  <c:v>12.825000000000001</c:v>
                </c:pt>
                <c:pt idx="138">
                  <c:v>12.825000000000001</c:v>
                </c:pt>
                <c:pt idx="139">
                  <c:v>12.825000000000001</c:v>
                </c:pt>
                <c:pt idx="140">
                  <c:v>12.825000000000001</c:v>
                </c:pt>
                <c:pt idx="141">
                  <c:v>12.825000000000001</c:v>
                </c:pt>
                <c:pt idx="142">
                  <c:v>12.825000000000001</c:v>
                </c:pt>
                <c:pt idx="143">
                  <c:v>12.825000000000001</c:v>
                </c:pt>
                <c:pt idx="144">
                  <c:v>12.825000000000001</c:v>
                </c:pt>
                <c:pt idx="145">
                  <c:v>12.825000000000001</c:v>
                </c:pt>
                <c:pt idx="146">
                  <c:v>12.825000000000001</c:v>
                </c:pt>
                <c:pt idx="147">
                  <c:v>12.825000000000001</c:v>
                </c:pt>
                <c:pt idx="148">
                  <c:v>12.825000000000001</c:v>
                </c:pt>
                <c:pt idx="149">
                  <c:v>12.825000000000001</c:v>
                </c:pt>
                <c:pt idx="150">
                  <c:v>12.825000000000001</c:v>
                </c:pt>
                <c:pt idx="151">
                  <c:v>12.825000000000001</c:v>
                </c:pt>
                <c:pt idx="152">
                  <c:v>12.825000000000001</c:v>
                </c:pt>
                <c:pt idx="153">
                  <c:v>12.883924</c:v>
                </c:pt>
                <c:pt idx="154">
                  <c:v>12.941921900000001</c:v>
                </c:pt>
                <c:pt idx="155">
                  <c:v>12.999006300000001</c:v>
                </c:pt>
                <c:pt idx="156">
                  <c:v>13.0551922</c:v>
                </c:pt>
                <c:pt idx="157">
                  <c:v>13.1104944</c:v>
                </c:pt>
                <c:pt idx="158">
                  <c:v>13.1649257</c:v>
                </c:pt>
                <c:pt idx="159">
                  <c:v>13.218500899999999</c:v>
                </c:pt>
                <c:pt idx="160">
                  <c:v>13.253655499999999</c:v>
                </c:pt>
                <c:pt idx="161">
                  <c:v>13.288441899999999</c:v>
                </c:pt>
                <c:pt idx="162">
                  <c:v>13.322862999999998</c:v>
                </c:pt>
                <c:pt idx="163">
                  <c:v>13.356922899999999</c:v>
                </c:pt>
                <c:pt idx="164">
                  <c:v>13.390625999999999</c:v>
                </c:pt>
                <c:pt idx="165">
                  <c:v>13.423974999999999</c:v>
                </c:pt>
                <c:pt idx="166">
                  <c:v>13.456974199999999</c:v>
                </c:pt>
                <c:pt idx="167">
                  <c:v>13.476022199999999</c:v>
                </c:pt>
                <c:pt idx="168">
                  <c:v>13.4949537</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2-9F6E-483D-A0BB-7BC925DD14DB}"/>
            </c:ext>
          </c:extLst>
        </c:ser>
        <c:ser>
          <c:idx val="2"/>
          <c:order val="3"/>
          <c:tx>
            <c:strRef>
              <c:f>'Nord-Ouest_I'!$L$11</c:f>
              <c:strCache>
                <c:ptCount val="1"/>
                <c:pt idx="0">
                  <c:v>With Storengy and GRTgaz maintenance (probable case - CPRTt)</c:v>
                </c:pt>
              </c:strCache>
            </c:strRef>
          </c:tx>
          <c:spPr>
            <a:ln w="28575">
              <a:solidFill>
                <a:schemeClr val="tx2"/>
              </a:solidFill>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'Nord-Ouest_I'!$L$17:$L$231</c:f>
              <c:numCache>
                <c:formatCode>_-* #\ ##0.0\ _€_-;\-* #\ ##0.0\ _€_-;_-* "-"??\ _€_-;_-@_-</c:formatCode>
                <c:ptCount val="215"/>
                <c:pt idx="0">
                  <c:v>0.15065359477124182</c:v>
                </c:pt>
                <c:pt idx="1">
                  <c:v>0.30130718954248364</c:v>
                </c:pt>
                <c:pt idx="2">
                  <c:v>0.45196078431372544</c:v>
                </c:pt>
                <c:pt idx="3">
                  <c:v>0.60261437908496729</c:v>
                </c:pt>
                <c:pt idx="4">
                  <c:v>0.75326797385620914</c:v>
                </c:pt>
                <c:pt idx="5">
                  <c:v>0.90392156862745099</c:v>
                </c:pt>
                <c:pt idx="6">
                  <c:v>1.0319771241830065</c:v>
                </c:pt>
                <c:pt idx="7">
                  <c:v>1.1600326797385621</c:v>
                </c:pt>
                <c:pt idx="8">
                  <c:v>1.2880882352941174</c:v>
                </c:pt>
                <c:pt idx="9">
                  <c:v>1.4161437908496728</c:v>
                </c:pt>
                <c:pt idx="10">
                  <c:v>1.5441993464052282</c:v>
                </c:pt>
                <c:pt idx="11">
                  <c:v>1.6722549019607835</c:v>
                </c:pt>
                <c:pt idx="12">
                  <c:v>1.8003104575163391</c:v>
                </c:pt>
                <c:pt idx="13">
                  <c:v>1.9283660130718947</c:v>
                </c:pt>
                <c:pt idx="14">
                  <c:v>2.0564215686274503</c:v>
                </c:pt>
                <c:pt idx="15">
                  <c:v>2.1844771241830059</c:v>
                </c:pt>
                <c:pt idx="16">
                  <c:v>2.3125326797385615</c:v>
                </c:pt>
                <c:pt idx="17">
                  <c:v>2.4405882352941171</c:v>
                </c:pt>
                <c:pt idx="18">
                  <c:v>2.5686437908496726</c:v>
                </c:pt>
                <c:pt idx="19">
                  <c:v>2.6966993464052282</c:v>
                </c:pt>
                <c:pt idx="20">
                  <c:v>2.8247549019607838</c:v>
                </c:pt>
                <c:pt idx="21">
                  <c:v>2.9528104575163394</c:v>
                </c:pt>
                <c:pt idx="22">
                  <c:v>3.080866013071895</c:v>
                </c:pt>
                <c:pt idx="23">
                  <c:v>3.2089215686274506</c:v>
                </c:pt>
                <c:pt idx="24">
                  <c:v>3.3369771241830062</c:v>
                </c:pt>
                <c:pt idx="25">
                  <c:v>3.4650326797385618</c:v>
                </c:pt>
                <c:pt idx="26">
                  <c:v>3.5930882352941174</c:v>
                </c:pt>
                <c:pt idx="27">
                  <c:v>3.7211437908496729</c:v>
                </c:pt>
                <c:pt idx="28">
                  <c:v>3.8491993464052285</c:v>
                </c:pt>
                <c:pt idx="29">
                  <c:v>3.9772549019607841</c:v>
                </c:pt>
                <c:pt idx="30">
                  <c:v>4.1053104575163397</c:v>
                </c:pt>
                <c:pt idx="31">
                  <c:v>4.2333660130718958</c:v>
                </c:pt>
                <c:pt idx="32">
                  <c:v>4.3614215686274518</c:v>
                </c:pt>
                <c:pt idx="33">
                  <c:v>4.4894771241830078</c:v>
                </c:pt>
                <c:pt idx="34">
                  <c:v>4.6175326797385638</c:v>
                </c:pt>
                <c:pt idx="35">
                  <c:v>4.7455882352941199</c:v>
                </c:pt>
                <c:pt idx="36">
                  <c:v>4.8736437908496759</c:v>
                </c:pt>
                <c:pt idx="37">
                  <c:v>5.0016993464052319</c:v>
                </c:pt>
                <c:pt idx="38">
                  <c:v>5.129754901960788</c:v>
                </c:pt>
                <c:pt idx="39">
                  <c:v>5.2653431372549058</c:v>
                </c:pt>
                <c:pt idx="40">
                  <c:v>5.4009313725490236</c:v>
                </c:pt>
                <c:pt idx="41">
                  <c:v>5.4310619618736427</c:v>
                </c:pt>
                <c:pt idx="42">
                  <c:v>5.4611884215686315</c:v>
                </c:pt>
                <c:pt idx="43">
                  <c:v>5.491310751633991</c:v>
                </c:pt>
                <c:pt idx="44">
                  <c:v>5.5214289520697211</c:v>
                </c:pt>
                <c:pt idx="45">
                  <c:v>5.5515430228758209</c:v>
                </c:pt>
                <c:pt idx="46">
                  <c:v>5.5816529455337731</c:v>
                </c:pt>
                <c:pt idx="47">
                  <c:v>5.6117587385620959</c:v>
                </c:pt>
                <c:pt idx="48">
                  <c:v>5.6418604019607885</c:v>
                </c:pt>
                <c:pt idx="49">
                  <c:v>5.6719579357298517</c:v>
                </c:pt>
                <c:pt idx="50">
                  <c:v>5.7020513398692856</c:v>
                </c:pt>
                <c:pt idx="51">
                  <c:v>5.7321406328976083</c:v>
                </c:pt>
                <c:pt idx="52">
                  <c:v>5.7622257962963008</c:v>
                </c:pt>
                <c:pt idx="53">
                  <c:v>5.9051107066993511</c:v>
                </c:pt>
                <c:pt idx="54">
                  <c:v>6.0479024643246238</c:v>
                </c:pt>
                <c:pt idx="55">
                  <c:v>6.1906012450980441</c:v>
                </c:pt>
                <c:pt idx="56">
                  <c:v>6.3332070490196131</c:v>
                </c:pt>
                <c:pt idx="57">
                  <c:v>6.4757198760893298</c:v>
                </c:pt>
                <c:pt idx="58">
                  <c:v>6.6181399022331204</c:v>
                </c:pt>
                <c:pt idx="59">
                  <c:v>6.7604671274509851</c:v>
                </c:pt>
                <c:pt idx="60">
                  <c:v>6.9027015517429238</c:v>
                </c:pt>
                <c:pt idx="61">
                  <c:v>7.0448433510348627</c:v>
                </c:pt>
                <c:pt idx="62">
                  <c:v>7.0747484403594818</c:v>
                </c:pt>
                <c:pt idx="63">
                  <c:v>7.1046494185729898</c:v>
                </c:pt>
                <c:pt idx="64">
                  <c:v>7.134546304193905</c:v>
                </c:pt>
                <c:pt idx="65">
                  <c:v>7.1644390972222274</c:v>
                </c:pt>
                <c:pt idx="66">
                  <c:v>7.1943277791394387</c:v>
                </c:pt>
                <c:pt idx="67">
                  <c:v>7.3288084311002235</c:v>
                </c:pt>
                <c:pt idx="68">
                  <c:v>7.4632060830610083</c:v>
                </c:pt>
                <c:pt idx="69">
                  <c:v>7.597520735021793</c:v>
                </c:pt>
                <c:pt idx="70">
                  <c:v>7.7317524703159108</c:v>
                </c:pt>
                <c:pt idx="71">
                  <c:v>7.8654669278322507</c:v>
                </c:pt>
                <c:pt idx="72">
                  <c:v>7.9975159547930348</c:v>
                </c:pt>
                <c:pt idx="73">
                  <c:v>8.1279213984204866</c:v>
                </c:pt>
                <c:pt idx="74">
                  <c:v>8.2566721927342126</c:v>
                </c:pt>
                <c:pt idx="75">
                  <c:v>8.3836757952832315</c:v>
                </c:pt>
                <c:pt idx="76">
                  <c:v>8.508957846198264</c:v>
                </c:pt>
                <c:pt idx="77">
                  <c:v>8.6325403227342115</c:v>
                </c:pt>
                <c:pt idx="78">
                  <c:v>8.7544452021459769</c:v>
                </c:pt>
                <c:pt idx="79">
                  <c:v>8.8746962931263695</c:v>
                </c:pt>
                <c:pt idx="80">
                  <c:v>8.9933174043682005</c:v>
                </c:pt>
                <c:pt idx="81">
                  <c:v>9.1103286816884612</c:v>
                </c:pt>
                <c:pt idx="82">
                  <c:v>9.2257521023420566</c:v>
                </c:pt>
                <c:pt idx="83">
                  <c:v>9.339609643583886</c:v>
                </c:pt>
                <c:pt idx="84">
                  <c:v>9.4519232826688526</c:v>
                </c:pt>
                <c:pt idx="85">
                  <c:v>9.5627124654139504</c:v>
                </c:pt>
                <c:pt idx="86">
                  <c:v>9.6719569876361735</c:v>
                </c:pt>
                <c:pt idx="87">
                  <c:v>9.7796794265904214</c:v>
                </c:pt>
                <c:pt idx="88">
                  <c:v>9.8859004780936903</c:v>
                </c:pt>
                <c:pt idx="89">
                  <c:v>9.990640837962971</c:v>
                </c:pt>
                <c:pt idx="90">
                  <c:v>10.092049171296305</c:v>
                </c:pt>
                <c:pt idx="91">
                  <c:v>10.188257275246922</c:v>
                </c:pt>
                <c:pt idx="92">
                  <c:v>10.283090902746922</c:v>
                </c:pt>
                <c:pt idx="93">
                  <c:v>10.376516175246921</c:v>
                </c:pt>
                <c:pt idx="94">
                  <c:v>10.468553154783958</c:v>
                </c:pt>
                <c:pt idx="95">
                  <c:v>10.55922190339507</c:v>
                </c:pt>
                <c:pt idx="96">
                  <c:v>10.648544489320996</c:v>
                </c:pt>
                <c:pt idx="97">
                  <c:v>10.73653896839507</c:v>
                </c:pt>
                <c:pt idx="98">
                  <c:v>10.838523008700081</c:v>
                </c:pt>
                <c:pt idx="99">
                  <c:v>10.938725068068273</c:v>
                </c:pt>
                <c:pt idx="100">
                  <c:v>11.037173469375462</c:v>
                </c:pt>
                <c:pt idx="101">
                  <c:v>11.13390125597677</c:v>
                </c:pt>
                <c:pt idx="102">
                  <c:v>11.228939110987664</c:v>
                </c:pt>
                <c:pt idx="103">
                  <c:v>11.32231535728396</c:v>
                </c:pt>
                <c:pt idx="104">
                  <c:v>11.414058317741477</c:v>
                </c:pt>
                <c:pt idx="105">
                  <c:v>11.50419631523603</c:v>
                </c:pt>
                <c:pt idx="106">
                  <c:v>11.592760032883088</c:v>
                </c:pt>
                <c:pt idx="107">
                  <c:v>11.679775433318818</c:v>
                </c:pt>
                <c:pt idx="108">
                  <c:v>11.765268479179385</c:v>
                </c:pt>
                <c:pt idx="109">
                  <c:v>11.849267493340605</c:v>
                </c:pt>
                <c:pt idx="110">
                  <c:v>11.931798438438644</c:v>
                </c:pt>
                <c:pt idx="111">
                  <c:v>12.012884916870016</c:v>
                </c:pt>
                <c:pt idx="112">
                  <c:v>12.092555251510539</c:v>
                </c:pt>
                <c:pt idx="113">
                  <c:v>12.15</c:v>
                </c:pt>
                <c:pt idx="114">
                  <c:v>12.15</c:v>
                </c:pt>
                <c:pt idx="115">
                  <c:v>12.15</c:v>
                </c:pt>
                <c:pt idx="116">
                  <c:v>12.15</c:v>
                </c:pt>
                <c:pt idx="117">
                  <c:v>12.15</c:v>
                </c:pt>
                <c:pt idx="118">
                  <c:v>12.15</c:v>
                </c:pt>
                <c:pt idx="119">
                  <c:v>12.15</c:v>
                </c:pt>
                <c:pt idx="120">
                  <c:v>12.15</c:v>
                </c:pt>
                <c:pt idx="121">
                  <c:v>12.15</c:v>
                </c:pt>
                <c:pt idx="122">
                  <c:v>12.227272331154685</c:v>
                </c:pt>
                <c:pt idx="123">
                  <c:v>12.303194605228759</c:v>
                </c:pt>
                <c:pt idx="124">
                  <c:v>12.377788064379086</c:v>
                </c:pt>
                <c:pt idx="125">
                  <c:v>12.451078671241831</c:v>
                </c:pt>
                <c:pt idx="126">
                  <c:v>12.523087667973858</c:v>
                </c:pt>
                <c:pt idx="127">
                  <c:v>12.593836296732027</c:v>
                </c:pt>
                <c:pt idx="128">
                  <c:v>12.663348159912855</c:v>
                </c:pt>
                <c:pt idx="129">
                  <c:v>12.731644499673203</c:v>
                </c:pt>
                <c:pt idx="130">
                  <c:v>12.798748918409586</c:v>
                </c:pt>
                <c:pt idx="131">
                  <c:v>12.824999999999999</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12.883924019607843</c:v>
                </c:pt>
                <c:pt idx="154">
                  <c:v>12.941921881176471</c:v>
                </c:pt>
                <c:pt idx="155">
                  <c:v>12.99900633</c:v>
                </c:pt>
                <c:pt idx="156">
                  <c:v>13.055192235588235</c:v>
                </c:pt>
                <c:pt idx="157">
                  <c:v>13.11049446745098</c:v>
                </c:pt>
                <c:pt idx="158">
                  <c:v>13.164925770882352</c:v>
                </c:pt>
                <c:pt idx="159">
                  <c:v>13.218501015392157</c:v>
                </c:pt>
                <c:pt idx="160">
                  <c:v>13.253655635980392</c:v>
                </c:pt>
                <c:pt idx="161">
                  <c:v>13.288442059183007</c:v>
                </c:pt>
                <c:pt idx="162">
                  <c:v>13.322863117287582</c:v>
                </c:pt>
                <c:pt idx="163">
                  <c:v>13.35692305872549</c:v>
                </c:pt>
                <c:pt idx="164">
                  <c:v>13.390626131928105</c:v>
                </c:pt>
                <c:pt idx="165">
                  <c:v>13.423975169183008</c:v>
                </c:pt>
                <c:pt idx="166">
                  <c:v>13.45697441892157</c:v>
                </c:pt>
                <c:pt idx="167">
                  <c:v>13.476022416802834</c:v>
                </c:pt>
                <c:pt idx="168">
                  <c:v>13.4949539368573</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9F6E-483D-A0BB-7BC925DD14DB}"/>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0019851994443"/>
          <c:y val="0.3315354380851675"/>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r>
              <a:rPr lang="fr-FR" baseline="0"/>
              <a:t> </a:t>
            </a:r>
            <a:r>
              <a:rPr lang="fr-FR"/>
              <a:t>filling</a:t>
            </a:r>
          </a:p>
        </c:rich>
      </c:tx>
      <c:overlay val="0"/>
      <c:spPr>
        <a:noFill/>
        <a:ln>
          <a:noFill/>
        </a:ln>
        <a:effectLst/>
      </c:spPr>
    </c:title>
    <c:autoTitleDeleted val="0"/>
    <c:plotArea>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'Sud-Est_I'!$C$17:$C$231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805C-4261-8A5C-EDC9F094DBF6}"/>
            </c:ext>
          </c:extLst>
        </c:ser>
        <c:ser>
          <c:idx val="7"/>
          <c:order val="1"/>
          <c:tx>
            <c:strRef>
              <c:f>'Sud-Est_I'!$B$16</c:f>
              <c:strCache>
                <c:ptCount val="1"/>
                <c:pt idx="0">
                  <c:v>Minimum stock level (TWh)</c:v>
                </c:pt>
              </c:strCache>
            </c:strRef>
          </c:tx>
          <c:spPr>
            <a:ln w="25400">
              <a:solidFill>
                <a:schemeClr val="tx2"/>
              </a:solidFill>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805C-4261-8A5C-EDC9F094DBF6}"/>
            </c:ext>
          </c:extLst>
        </c:ser>
        <c:ser>
          <c:idx val="8"/>
          <c:order val="2"/>
          <c:tx>
            <c:strRef>
              <c:f>'Sud-Est_I'!$F$11</c:f>
              <c:strCache>
                <c:ptCount val="1"/>
                <c:pt idx="0">
                  <c:v>With Storengy maintenance only</c:v>
                </c:pt>
              </c:strCache>
            </c:strRef>
          </c:tx>
          <c:spPr>
            <a:ln w="25400">
              <a:prstDash val="dash"/>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'Sud-Est_I'!$F$17:$F$231</c:f>
              <c:numCache>
                <c:formatCode>_-* #\ ##0.0\ _€_-;\-* #\ ##0.0\ _€_-;_-* "-"??\ _€_-;_-@_-</c:formatCode>
                <c:ptCount val="215"/>
                <c:pt idx="0">
                  <c:v>0.12</c:v>
                </c:pt>
                <c:pt idx="1">
                  <c:v>0.23968</c:v>
                </c:pt>
                <c:pt idx="2">
                  <c:v>0.35904079999999999</c:v>
                </c:pt>
                <c:pt idx="3">
                  <c:v>0.47808319999999999</c:v>
                </c:pt>
                <c:pt idx="4">
                  <c:v>0.59680840000000002</c:v>
                </c:pt>
                <c:pt idx="5">
                  <c:v>0.71521679999999999</c:v>
                </c:pt>
                <c:pt idx="6">
                  <c:v>0.83330959999999998</c:v>
                </c:pt>
                <c:pt idx="7">
                  <c:v>0.95108760000000003</c:v>
                </c:pt>
                <c:pt idx="8">
                  <c:v>1.0685511999999999</c:v>
                </c:pt>
                <c:pt idx="9">
                  <c:v>1.1857015999999998</c:v>
                </c:pt>
                <c:pt idx="10">
                  <c:v>1.3025395999999998</c:v>
                </c:pt>
                <c:pt idx="11">
                  <c:v>1.4190659999999997</c:v>
                </c:pt>
                <c:pt idx="12">
                  <c:v>1.5352819999999996</c:v>
                </c:pt>
                <c:pt idx="13">
                  <c:v>1.6511879999999994</c:v>
                </c:pt>
                <c:pt idx="14">
                  <c:v>1.7667847999999995</c:v>
                </c:pt>
                <c:pt idx="15">
                  <c:v>1.8820731999999993</c:v>
                </c:pt>
                <c:pt idx="16">
                  <c:v>1.9970543999999995</c:v>
                </c:pt>
                <c:pt idx="17">
                  <c:v>2.1117287999999994</c:v>
                </c:pt>
                <c:pt idx="18">
                  <c:v>2.2260975999999997</c:v>
                </c:pt>
                <c:pt idx="19">
                  <c:v>2.3401611999999998</c:v>
                </c:pt>
                <c:pt idx="20">
                  <c:v>2.4539208000000001</c:v>
                </c:pt>
                <c:pt idx="21">
                  <c:v>2.54468592</c:v>
                </c:pt>
                <c:pt idx="22">
                  <c:v>2.6352571200000003</c:v>
                </c:pt>
                <c:pt idx="23">
                  <c:v>2.7256353600000005</c:v>
                </c:pt>
                <c:pt idx="24">
                  <c:v>2.8158206400000005</c:v>
                </c:pt>
                <c:pt idx="25">
                  <c:v>2.9058136000000006</c:v>
                </c:pt>
                <c:pt idx="26">
                  <c:v>2.9956145600000008</c:v>
                </c:pt>
                <c:pt idx="27">
                  <c:v>3.0852238400000007</c:v>
                </c:pt>
                <c:pt idx="28">
                  <c:v>3.1969966400000009</c:v>
                </c:pt>
                <c:pt idx="29">
                  <c:v>3.3084714400000008</c:v>
                </c:pt>
                <c:pt idx="30">
                  <c:v>3.4196490400000008</c:v>
                </c:pt>
                <c:pt idx="31">
                  <c:v>3.5305298400000007</c:v>
                </c:pt>
                <c:pt idx="32">
                  <c:v>3.6411150400000007</c:v>
                </c:pt>
                <c:pt idx="33">
                  <c:v>3.751405440000001</c:v>
                </c:pt>
                <c:pt idx="34">
                  <c:v>3.861401840000001</c:v>
                </c:pt>
                <c:pt idx="35">
                  <c:v>3.971104640000001</c:v>
                </c:pt>
                <c:pt idx="36">
                  <c:v>4.0805150400000008</c:v>
                </c:pt>
                <c:pt idx="37">
                  <c:v>4.1896338400000008</c:v>
                </c:pt>
                <c:pt idx="38">
                  <c:v>4.2984614400000005</c:v>
                </c:pt>
                <c:pt idx="39">
                  <c:v>4.4069990400000005</c:v>
                </c:pt>
                <c:pt idx="40">
                  <c:v>4.5152470400000002</c:v>
                </c:pt>
                <c:pt idx="41">
                  <c:v>4.62320624</c:v>
                </c:pt>
                <c:pt idx="42">
                  <c:v>4.7308778399999998</c:v>
                </c:pt>
                <c:pt idx="43">
                  <c:v>4.8382622399999997</c:v>
                </c:pt>
                <c:pt idx="44">
                  <c:v>4.9453602399999994</c:v>
                </c:pt>
                <c:pt idx="45">
                  <c:v>5.0521726399999993</c:v>
                </c:pt>
                <c:pt idx="46">
                  <c:v>5.158700239999999</c:v>
                </c:pt>
                <c:pt idx="47">
                  <c:v>5.264943839999999</c:v>
                </c:pt>
                <c:pt idx="48">
                  <c:v>5.360307839999999</c:v>
                </c:pt>
                <c:pt idx="49">
                  <c:v>5.4554432399999992</c:v>
                </c:pt>
                <c:pt idx="50">
                  <c:v>5.5503500399999997</c:v>
                </c:pt>
                <c:pt idx="51">
                  <c:v>5.6446700399999994</c:v>
                </c:pt>
                <c:pt idx="52">
                  <c:v>5.7391228799999991</c:v>
                </c:pt>
                <c:pt idx="53">
                  <c:v>5.8438184799999995</c:v>
                </c:pt>
                <c:pt idx="54">
                  <c:v>5.9482348799999993</c:v>
                </c:pt>
                <c:pt idx="55">
                  <c:v>6.0263383799999994</c:v>
                </c:pt>
                <c:pt idx="56">
                  <c:v>6.1042855799999991</c:v>
                </c:pt>
                <c:pt idx="57">
                  <c:v>6.1820770799999991</c:v>
                </c:pt>
                <c:pt idx="58">
                  <c:v>6.2597128799999995</c:v>
                </c:pt>
                <c:pt idx="59">
                  <c:v>6.3371935799999992</c:v>
                </c:pt>
                <c:pt idx="60">
                  <c:v>6.4145191799999992</c:v>
                </c:pt>
                <c:pt idx="61">
                  <c:v>6.4916902799999994</c:v>
                </c:pt>
                <c:pt idx="62">
                  <c:v>6.5687068799999997</c:v>
                </c:pt>
                <c:pt idx="63">
                  <c:v>6.6455695800000001</c:v>
                </c:pt>
                <c:pt idx="64">
                  <c:v>6.7222783800000006</c:v>
                </c:pt>
                <c:pt idx="65">
                  <c:v>6.798833880000001</c:v>
                </c:pt>
                <c:pt idx="66">
                  <c:v>6.8751382800000007</c:v>
                </c:pt>
                <c:pt idx="67">
                  <c:v>6.951137880000001</c:v>
                </c:pt>
                <c:pt idx="68">
                  <c:v>7.0268332800000008</c:v>
                </c:pt>
                <c:pt idx="69">
                  <c:v>7.102225680000001</c:v>
                </c:pt>
                <c:pt idx="70">
                  <c:v>7.1773168800000011</c:v>
                </c:pt>
                <c:pt idx="71">
                  <c:v>7.2521074800000012</c:v>
                </c:pt>
                <c:pt idx="72">
                  <c:v>7.3265992800000008</c:v>
                </c:pt>
                <c:pt idx="73">
                  <c:v>7.4007928800000009</c:v>
                </c:pt>
                <c:pt idx="74">
                  <c:v>7.4993216800000013</c:v>
                </c:pt>
                <c:pt idx="75">
                  <c:v>7.5973216800000012</c:v>
                </c:pt>
                <c:pt idx="76">
                  <c:v>7.6801803600000014</c:v>
                </c:pt>
                <c:pt idx="77">
                  <c:v>7.7626636800000011</c:v>
                </c:pt>
                <c:pt idx="78">
                  <c:v>7.8447730000000009</c:v>
                </c:pt>
                <c:pt idx="79">
                  <c:v>7.9265103600000009</c:v>
                </c:pt>
                <c:pt idx="80">
                  <c:v>8.0078771200000016</c:v>
                </c:pt>
                <c:pt idx="81">
                  <c:v>8.1031683200000018</c:v>
                </c:pt>
                <c:pt idx="82">
                  <c:v>8.1979515200000019</c:v>
                </c:pt>
                <c:pt idx="83">
                  <c:v>8.2780874800000017</c:v>
                </c:pt>
                <c:pt idx="84">
                  <c:v>8.3578603200000021</c:v>
                </c:pt>
                <c:pt idx="85">
                  <c:v>8.437271400000002</c:v>
                </c:pt>
                <c:pt idx="86">
                  <c:v>8.5163227600000013</c:v>
                </c:pt>
                <c:pt idx="87">
                  <c:v>8.5950157600000008</c:v>
                </c:pt>
                <c:pt idx="88">
                  <c:v>8.6871757600000006</c:v>
                </c:pt>
                <c:pt idx="89">
                  <c:v>8.7788437600000009</c:v>
                </c:pt>
                <c:pt idx="90">
                  <c:v>8.8700229600000018</c:v>
                </c:pt>
                <c:pt idx="91">
                  <c:v>8.9607165600000016</c:v>
                </c:pt>
                <c:pt idx="92">
                  <c:v>8.983268960000002</c:v>
                </c:pt>
                <c:pt idx="93">
                  <c:v>9.0057913600000017</c:v>
                </c:pt>
                <c:pt idx="94">
                  <c:v>9.0957601600000011</c:v>
                </c:pt>
                <c:pt idx="95">
                  <c:v>9.1852497600000014</c:v>
                </c:pt>
                <c:pt idx="96">
                  <c:v>9.2742617600000017</c:v>
                </c:pt>
                <c:pt idx="97">
                  <c:v>9.3627993600000021</c:v>
                </c:pt>
                <c:pt idx="98">
                  <c:v>9.4508641600000018</c:v>
                </c:pt>
                <c:pt idx="99">
                  <c:v>9.5384593600000027</c:v>
                </c:pt>
                <c:pt idx="100">
                  <c:v>9.6255873600000026</c:v>
                </c:pt>
                <c:pt idx="101">
                  <c:v>9.7122505600000029</c:v>
                </c:pt>
                <c:pt idx="102">
                  <c:v>9.7984521600000036</c:v>
                </c:pt>
                <c:pt idx="103">
                  <c:v>9.884193760000004</c:v>
                </c:pt>
                <c:pt idx="104">
                  <c:v>9.9694777600000037</c:v>
                </c:pt>
                <c:pt idx="105">
                  <c:v>10.054307360000005</c:v>
                </c:pt>
                <c:pt idx="106">
                  <c:v>10.138684160000004</c:v>
                </c:pt>
                <c:pt idx="107">
                  <c:v>10.222611360000004</c:v>
                </c:pt>
                <c:pt idx="108">
                  <c:v>10.306090560000003</c:v>
                </c:pt>
                <c:pt idx="109">
                  <c:v>10.389124960000004</c:v>
                </c:pt>
                <c:pt idx="110">
                  <c:v>10.471716160000003</c:v>
                </c:pt>
                <c:pt idx="111">
                  <c:v>10.553867360000003</c:v>
                </c:pt>
                <c:pt idx="112">
                  <c:v>10.635580160000004</c:v>
                </c:pt>
                <c:pt idx="113">
                  <c:v>10.716856960000003</c:v>
                </c:pt>
                <c:pt idx="114">
                  <c:v>10.797700160000003</c:v>
                </c:pt>
                <c:pt idx="115">
                  <c:v>10.878112160000004</c:v>
                </c:pt>
                <c:pt idx="116">
                  <c:v>10.958095360000005</c:v>
                </c:pt>
                <c:pt idx="117">
                  <c:v>11.037652160000006</c:v>
                </c:pt>
                <c:pt idx="118">
                  <c:v>11.116784960000006</c:v>
                </c:pt>
                <c:pt idx="119">
                  <c:v>11.195495360000006</c:v>
                </c:pt>
                <c:pt idx="120">
                  <c:v>11.273785760000006</c:v>
                </c:pt>
                <c:pt idx="121">
                  <c:v>11.351658560000006</c:v>
                </c:pt>
                <c:pt idx="122">
                  <c:v>11.429116160000007</c:v>
                </c:pt>
                <c:pt idx="123">
                  <c:v>11.506160960000006</c:v>
                </c:pt>
                <c:pt idx="124">
                  <c:v>11.582794560000007</c:v>
                </c:pt>
                <c:pt idx="125">
                  <c:v>11.659019360000007</c:v>
                </c:pt>
                <c:pt idx="126">
                  <c:v>11.734837760000007</c:v>
                </c:pt>
                <c:pt idx="127">
                  <c:v>11.810252160000006</c:v>
                </c:pt>
                <c:pt idx="128">
                  <c:v>11.885264160000006</c:v>
                </c:pt>
                <c:pt idx="129">
                  <c:v>11.959876160000006</c:v>
                </c:pt>
                <c:pt idx="130">
                  <c:v>12.034089760000006</c:v>
                </c:pt>
                <c:pt idx="131">
                  <c:v>12.107908160000006</c:v>
                </c:pt>
                <c:pt idx="132">
                  <c:v>12.181332960000006</c:v>
                </c:pt>
                <c:pt idx="133">
                  <c:v>12.254365760000006</c:v>
                </c:pt>
                <c:pt idx="134">
                  <c:v>12.327008960000006</c:v>
                </c:pt>
                <c:pt idx="135">
                  <c:v>12.399264960000005</c:v>
                </c:pt>
                <c:pt idx="136">
                  <c:v>12.471135360000005</c:v>
                </c:pt>
                <c:pt idx="137">
                  <c:v>12.542622560000005</c:v>
                </c:pt>
                <c:pt idx="138">
                  <c:v>12.613728960000005</c:v>
                </c:pt>
                <c:pt idx="139">
                  <c:v>12.684455360000005</c:v>
                </c:pt>
                <c:pt idx="140">
                  <c:v>12.754804960000005</c:v>
                </c:pt>
                <c:pt idx="141">
                  <c:v>12.824779360000004</c:v>
                </c:pt>
                <c:pt idx="142">
                  <c:v>12.894380160000004</c:v>
                </c:pt>
                <c:pt idx="143">
                  <c:v>12.963609760000004</c:v>
                </c:pt>
                <c:pt idx="144">
                  <c:v>13.032470560000004</c:v>
                </c:pt>
                <c:pt idx="145">
                  <c:v>13.100964160000004</c:v>
                </c:pt>
                <c:pt idx="146">
                  <c:v>13.169092160000003</c:v>
                </c:pt>
                <c:pt idx="147">
                  <c:v>13.236856960000004</c:v>
                </c:pt>
                <c:pt idx="148">
                  <c:v>13.304260160000004</c:v>
                </c:pt>
                <c:pt idx="149">
                  <c:v>13.371304160000003</c:v>
                </c:pt>
                <c:pt idx="150">
                  <c:v>13.437990560000003</c:v>
                </c:pt>
                <c:pt idx="151">
                  <c:v>13.504320960000003</c:v>
                </c:pt>
                <c:pt idx="152">
                  <c:v>13.570146960000002</c:v>
                </c:pt>
                <c:pt idx="153">
                  <c:v>13.633338960000003</c:v>
                </c:pt>
                <c:pt idx="154">
                  <c:v>13.694004960000003</c:v>
                </c:pt>
                <c:pt idx="155">
                  <c:v>13.752246960000003</c:v>
                </c:pt>
                <c:pt idx="156">
                  <c:v>13.808154960000003</c:v>
                </c:pt>
                <c:pt idx="157">
                  <c:v>13.861830960000002</c:v>
                </c:pt>
                <c:pt idx="158">
                  <c:v>13.913358960000002</c:v>
                </c:pt>
                <c:pt idx="159">
                  <c:v>13.962822960000002</c:v>
                </c:pt>
                <c:pt idx="160">
                  <c:v>14.010312960000002</c:v>
                </c:pt>
                <c:pt idx="161">
                  <c:v>14.055900960000002</c:v>
                </c:pt>
                <c:pt idx="162">
                  <c:v>14.099664960000002</c:v>
                </c:pt>
                <c:pt idx="163">
                  <c:v>14.141664960000002</c:v>
                </c:pt>
                <c:pt idx="164">
                  <c:v>14.181996960000001</c:v>
                </c:pt>
                <c:pt idx="165">
                  <c:v>14.22071496</c:v>
                </c:pt>
                <c:pt idx="166">
                  <c:v>14.25788496</c:v>
                </c:pt>
                <c:pt idx="167">
                  <c:v>14.27764998</c:v>
                </c:pt>
                <c:pt idx="168">
                  <c:v>14.297328540000001</c:v>
                </c:pt>
                <c:pt idx="169">
                  <c:v>14.31691998</c:v>
                </c:pt>
                <c:pt idx="170">
                  <c:v>14.33642562</c:v>
                </c:pt>
                <c:pt idx="171">
                  <c:v>14.355845459999999</c:v>
                </c:pt>
                <c:pt idx="172">
                  <c:v>14.3751795</c:v>
                </c:pt>
                <c:pt idx="173">
                  <c:v>14.394428400000001</c:v>
                </c:pt>
                <c:pt idx="174">
                  <c:v>14.41359282</c:v>
                </c:pt>
                <c:pt idx="175">
                  <c:v>14.432672759999999</c:v>
                </c:pt>
                <c:pt idx="176">
                  <c:v>14.45166888</c:v>
                </c:pt>
                <c:pt idx="177">
                  <c:v>14.470581839999999</c:v>
                </c:pt>
                <c:pt idx="178">
                  <c:v>14.489410979999999</c:v>
                </c:pt>
                <c:pt idx="179">
                  <c:v>14.508157619999999</c:v>
                </c:pt>
                <c:pt idx="180">
                  <c:v>14.526821759999999</c:v>
                </c:pt>
                <c:pt idx="181">
                  <c:v>14.545404059999999</c:v>
                </c:pt>
                <c:pt idx="182">
                  <c:v>14.563904519999999</c:v>
                </c:pt>
                <c:pt idx="183">
                  <c:v>14.58232314</c:v>
                </c:pt>
                <c:pt idx="184">
                  <c:v>14.600661239999999</c:v>
                </c:pt>
                <c:pt idx="185">
                  <c:v>14.61891816</c:v>
                </c:pt>
                <c:pt idx="186">
                  <c:v>14.637095219999999</c:v>
                </c:pt>
                <c:pt idx="187">
                  <c:v>14.655191759999999</c:v>
                </c:pt>
                <c:pt idx="188">
                  <c:v>14.673209099999999</c:v>
                </c:pt>
                <c:pt idx="189">
                  <c:v>14.691147239999999</c:v>
                </c:pt>
                <c:pt idx="190">
                  <c:v>14.709006179999999</c:v>
                </c:pt>
                <c:pt idx="191">
                  <c:v>14.726786579999999</c:v>
                </c:pt>
                <c:pt idx="192">
                  <c:v>14.74448844</c:v>
                </c:pt>
                <c:pt idx="193">
                  <c:v>14.762112419999999</c:v>
                </c:pt>
                <c:pt idx="194">
                  <c:v>14.779659179999999</c:v>
                </c:pt>
                <c:pt idx="195">
                  <c:v>14.79712872</c:v>
                </c:pt>
                <c:pt idx="196">
                  <c:v>14.814521040000001</c:v>
                </c:pt>
                <c:pt idx="197">
                  <c:v>14.831837460000001</c:v>
                </c:pt>
                <c:pt idx="198">
                  <c:v>14.849077320000001</c:v>
                </c:pt>
                <c:pt idx="199">
                  <c:v>14.866241280000001</c:v>
                </c:pt>
                <c:pt idx="200">
                  <c:v>14.883330000000001</c:v>
                </c:pt>
                <c:pt idx="201">
                  <c:v>14.90034348</c:v>
                </c:pt>
                <c:pt idx="202">
                  <c:v>14.91728172</c:v>
                </c:pt>
                <c:pt idx="203">
                  <c:v>14.93874456</c:v>
                </c:pt>
                <c:pt idx="204">
                  <c:v>14.96008728</c:v>
                </c:pt>
                <c:pt idx="205">
                  <c:v>14.98131072</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805C-4261-8A5C-EDC9F094DBF6}"/>
            </c:ext>
          </c:extLst>
        </c:ser>
        <c:ser>
          <c:idx val="2"/>
          <c:order val="3"/>
          <c:tx>
            <c:strRef>
              <c:f>'Sud-Est_I'!$L$11</c:f>
              <c:strCache>
                <c:ptCount val="1"/>
                <c:pt idx="0">
                  <c:v>With Storengy and GRTgaz maintenance (probable case - CPRTt)</c:v>
                </c:pt>
              </c:strCache>
            </c:strRef>
          </c:tx>
          <c:spPr>
            <a:ln w="28575">
              <a:solidFill>
                <a:schemeClr val="tx2"/>
              </a:solidFill>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'Sud-Est_I'!$L$17:$L$231</c:f>
              <c:numCache>
                <c:formatCode>_-* #\ ##0.0\ _€_-;\-* #\ ##0.0\ _€_-;_-* "-"??\ _€_-;_-@_-</c:formatCode>
                <c:ptCount val="215"/>
                <c:pt idx="0">
                  <c:v>0.12</c:v>
                </c:pt>
                <c:pt idx="1">
                  <c:v>0.23968</c:v>
                </c:pt>
                <c:pt idx="2">
                  <c:v>0.35904079999999999</c:v>
                </c:pt>
                <c:pt idx="3">
                  <c:v>0.47808319999999999</c:v>
                </c:pt>
                <c:pt idx="4">
                  <c:v>0.59680840000000002</c:v>
                </c:pt>
                <c:pt idx="5">
                  <c:v>0.71521679999999999</c:v>
                </c:pt>
                <c:pt idx="6">
                  <c:v>0.83330959999999998</c:v>
                </c:pt>
                <c:pt idx="7">
                  <c:v>0.95108760000000003</c:v>
                </c:pt>
                <c:pt idx="8">
                  <c:v>1.0685511999999999</c:v>
                </c:pt>
                <c:pt idx="9">
                  <c:v>1.1857015999999998</c:v>
                </c:pt>
                <c:pt idx="10">
                  <c:v>1.3025395999999998</c:v>
                </c:pt>
                <c:pt idx="11">
                  <c:v>1.4190659999999997</c:v>
                </c:pt>
                <c:pt idx="12">
                  <c:v>1.5352819999999996</c:v>
                </c:pt>
                <c:pt idx="13">
                  <c:v>1.6511879999999994</c:v>
                </c:pt>
                <c:pt idx="14">
                  <c:v>1.7667847999999995</c:v>
                </c:pt>
                <c:pt idx="15">
                  <c:v>1.8820731999999993</c:v>
                </c:pt>
                <c:pt idx="16">
                  <c:v>1.9970543999999995</c:v>
                </c:pt>
                <c:pt idx="17">
                  <c:v>2.1117287999999994</c:v>
                </c:pt>
                <c:pt idx="18">
                  <c:v>2.2260975999999997</c:v>
                </c:pt>
                <c:pt idx="19">
                  <c:v>2.3401611999999998</c:v>
                </c:pt>
                <c:pt idx="20">
                  <c:v>2.4539208000000001</c:v>
                </c:pt>
                <c:pt idx="21">
                  <c:v>2.54468592</c:v>
                </c:pt>
                <c:pt idx="22">
                  <c:v>2.6352571200000003</c:v>
                </c:pt>
                <c:pt idx="23">
                  <c:v>2.7256353600000005</c:v>
                </c:pt>
                <c:pt idx="24">
                  <c:v>2.8158206400000005</c:v>
                </c:pt>
                <c:pt idx="25">
                  <c:v>2.9058136000000006</c:v>
                </c:pt>
                <c:pt idx="26">
                  <c:v>2.9956145600000008</c:v>
                </c:pt>
                <c:pt idx="27">
                  <c:v>3.0852238400000007</c:v>
                </c:pt>
                <c:pt idx="28">
                  <c:v>3.1969966400000009</c:v>
                </c:pt>
                <c:pt idx="29">
                  <c:v>3.3084714400000008</c:v>
                </c:pt>
                <c:pt idx="30">
                  <c:v>3.4196490400000008</c:v>
                </c:pt>
                <c:pt idx="31">
                  <c:v>3.5305298400000007</c:v>
                </c:pt>
                <c:pt idx="32">
                  <c:v>3.6151649049350656</c:v>
                </c:pt>
                <c:pt idx="33">
                  <c:v>3.6997999698701305</c:v>
                </c:pt>
                <c:pt idx="34">
                  <c:v>3.7844350348051954</c:v>
                </c:pt>
                <c:pt idx="35">
                  <c:v>3.8690700997402603</c:v>
                </c:pt>
                <c:pt idx="36">
                  <c:v>3.9537051646753252</c:v>
                </c:pt>
                <c:pt idx="37">
                  <c:v>4.0383402296103901</c:v>
                </c:pt>
                <c:pt idx="38">
                  <c:v>4.122975294545455</c:v>
                </c:pt>
                <c:pt idx="39">
                  <c:v>4.2076103594805199</c:v>
                </c:pt>
                <c:pt idx="40">
                  <c:v>4.2922454244155848</c:v>
                </c:pt>
                <c:pt idx="41">
                  <c:v>4.3768804893506497</c:v>
                </c:pt>
                <c:pt idx="42">
                  <c:v>4.4615155542857146</c:v>
                </c:pt>
                <c:pt idx="43">
                  <c:v>4.5461506192207795</c:v>
                </c:pt>
                <c:pt idx="44">
                  <c:v>4.6307856841558444</c:v>
                </c:pt>
                <c:pt idx="45">
                  <c:v>4.7154207490909092</c:v>
                </c:pt>
                <c:pt idx="46">
                  <c:v>4.8000558140259741</c:v>
                </c:pt>
                <c:pt idx="47">
                  <c:v>4.884690878961039</c:v>
                </c:pt>
                <c:pt idx="48">
                  <c:v>4.9693259438961039</c:v>
                </c:pt>
                <c:pt idx="49">
                  <c:v>5.0539610088311688</c:v>
                </c:pt>
                <c:pt idx="50">
                  <c:v>5.1385960737662337</c:v>
                </c:pt>
                <c:pt idx="51">
                  <c:v>5.2232311387012986</c:v>
                </c:pt>
                <c:pt idx="52">
                  <c:v>5.3078662036363635</c:v>
                </c:pt>
                <c:pt idx="53">
                  <c:v>5.3925012685714284</c:v>
                </c:pt>
                <c:pt idx="54">
                  <c:v>5.4771363335064933</c:v>
                </c:pt>
                <c:pt idx="55">
                  <c:v>5.5561821335064936</c:v>
                </c:pt>
                <c:pt idx="56">
                  <c:v>5.6350698335064937</c:v>
                </c:pt>
                <c:pt idx="57">
                  <c:v>5.7137997335064936</c:v>
                </c:pt>
                <c:pt idx="58">
                  <c:v>5.7923721335064933</c:v>
                </c:pt>
                <c:pt idx="59">
                  <c:v>5.8707873335064935</c:v>
                </c:pt>
                <c:pt idx="60">
                  <c:v>5.9490456335064934</c:v>
                </c:pt>
                <c:pt idx="61">
                  <c:v>6.0271476335064937</c:v>
                </c:pt>
                <c:pt idx="62">
                  <c:v>6.1050933335064936</c:v>
                </c:pt>
                <c:pt idx="63">
                  <c:v>6.1828830335064939</c:v>
                </c:pt>
                <c:pt idx="64">
                  <c:v>6.2605173335064936</c:v>
                </c:pt>
                <c:pt idx="65">
                  <c:v>6.3379962335064937</c:v>
                </c:pt>
                <c:pt idx="66">
                  <c:v>6.4153203335064939</c:v>
                </c:pt>
                <c:pt idx="67">
                  <c:v>6.4924896335064943</c:v>
                </c:pt>
                <c:pt idx="68">
                  <c:v>6.569504733506494</c:v>
                </c:pt>
                <c:pt idx="69">
                  <c:v>6.6463656335064938</c:v>
                </c:pt>
                <c:pt idx="70">
                  <c:v>6.7230729335064936</c:v>
                </c:pt>
                <c:pt idx="71">
                  <c:v>6.7996269335064934</c:v>
                </c:pt>
                <c:pt idx="72">
                  <c:v>6.8759283335064936</c:v>
                </c:pt>
                <c:pt idx="73">
                  <c:v>6.9519243335064935</c:v>
                </c:pt>
                <c:pt idx="74">
                  <c:v>7.0300490088311687</c:v>
                </c:pt>
                <c:pt idx="75">
                  <c:v>7.1081736841558438</c:v>
                </c:pt>
                <c:pt idx="76">
                  <c:v>7.1932498441558437</c:v>
                </c:pt>
                <c:pt idx="77">
                  <c:v>7.2779404441558437</c:v>
                </c:pt>
                <c:pt idx="78">
                  <c:v>7.3622468441558437</c:v>
                </c:pt>
                <c:pt idx="79">
                  <c:v>7.4461710841558437</c:v>
                </c:pt>
                <c:pt idx="80">
                  <c:v>7.5297152041558437</c:v>
                </c:pt>
                <c:pt idx="81">
                  <c:v>7.6275568041558435</c:v>
                </c:pt>
                <c:pt idx="82">
                  <c:v>7.7248768041558433</c:v>
                </c:pt>
                <c:pt idx="83">
                  <c:v>7.8071574841558435</c:v>
                </c:pt>
                <c:pt idx="84">
                  <c:v>7.8890648441558433</c:v>
                </c:pt>
                <c:pt idx="85">
                  <c:v>7.9706009241558435</c:v>
                </c:pt>
                <c:pt idx="86">
                  <c:v>8.0517677641558443</c:v>
                </c:pt>
                <c:pt idx="87">
                  <c:v>8.1325667241558435</c:v>
                </c:pt>
                <c:pt idx="88">
                  <c:v>8.2271931241558427</c:v>
                </c:pt>
                <c:pt idx="89">
                  <c:v>8.3213147241558421</c:v>
                </c:pt>
                <c:pt idx="90">
                  <c:v>8.4149347241558416</c:v>
                </c:pt>
                <c:pt idx="91">
                  <c:v>8.5080547241558424</c:v>
                </c:pt>
                <c:pt idx="92">
                  <c:v>8.5312107241558426</c:v>
                </c:pt>
                <c:pt idx="93">
                  <c:v>8.5543357241558429</c:v>
                </c:pt>
                <c:pt idx="94">
                  <c:v>8.6467125241558431</c:v>
                </c:pt>
                <c:pt idx="95">
                  <c:v>8.7385965241558434</c:v>
                </c:pt>
                <c:pt idx="96">
                  <c:v>8.8299909241558439</c:v>
                </c:pt>
                <c:pt idx="97">
                  <c:v>8.9208973241558436</c:v>
                </c:pt>
                <c:pt idx="98">
                  <c:v>9.0113189241558445</c:v>
                </c:pt>
                <c:pt idx="99">
                  <c:v>9.1012589241558448</c:v>
                </c:pt>
                <c:pt idx="100">
                  <c:v>9.1907189241558456</c:v>
                </c:pt>
                <c:pt idx="101">
                  <c:v>9.2797021241558451</c:v>
                </c:pt>
                <c:pt idx="102">
                  <c:v>9.368210124155846</c:v>
                </c:pt>
                <c:pt idx="103">
                  <c:v>9.4562461241558466</c:v>
                </c:pt>
                <c:pt idx="104">
                  <c:v>9.5438125241558467</c:v>
                </c:pt>
                <c:pt idx="105">
                  <c:v>9.6309125241558462</c:v>
                </c:pt>
                <c:pt idx="106">
                  <c:v>9.7175477241558461</c:v>
                </c:pt>
                <c:pt idx="107">
                  <c:v>9.8037205241558461</c:v>
                </c:pt>
                <c:pt idx="108">
                  <c:v>9.8894341241558461</c:v>
                </c:pt>
                <c:pt idx="109">
                  <c:v>9.9746901241558454</c:v>
                </c:pt>
                <c:pt idx="110">
                  <c:v>10.059491724155846</c:v>
                </c:pt>
                <c:pt idx="111">
                  <c:v>10.143841324155845</c:v>
                </c:pt>
                <c:pt idx="112">
                  <c:v>10.227740524155845</c:v>
                </c:pt>
                <c:pt idx="113">
                  <c:v>10.311192524155844</c:v>
                </c:pt>
                <c:pt idx="114">
                  <c:v>10.394199724155845</c:v>
                </c:pt>
                <c:pt idx="115">
                  <c:v>10.476763724155845</c:v>
                </c:pt>
                <c:pt idx="116">
                  <c:v>10.558887724155845</c:v>
                </c:pt>
                <c:pt idx="117">
                  <c:v>10.640573324155845</c:v>
                </c:pt>
                <c:pt idx="118">
                  <c:v>10.721823724155845</c:v>
                </c:pt>
                <c:pt idx="119">
                  <c:v>10.802640524155846</c:v>
                </c:pt>
                <c:pt idx="120">
                  <c:v>10.883026124155846</c:v>
                </c:pt>
                <c:pt idx="121">
                  <c:v>10.962982924155845</c:v>
                </c:pt>
                <c:pt idx="122">
                  <c:v>11.042513324155845</c:v>
                </c:pt>
                <c:pt idx="123">
                  <c:v>11.121619724155845</c:v>
                </c:pt>
                <c:pt idx="124">
                  <c:v>11.200304524155845</c:v>
                </c:pt>
                <c:pt idx="125">
                  <c:v>11.278569324155844</c:v>
                </c:pt>
                <c:pt idx="126">
                  <c:v>11.356417324155844</c:v>
                </c:pt>
                <c:pt idx="127">
                  <c:v>11.433850124155844</c:v>
                </c:pt>
                <c:pt idx="128">
                  <c:v>11.510869324155845</c:v>
                </c:pt>
                <c:pt idx="129">
                  <c:v>11.587478124155846</c:v>
                </c:pt>
                <c:pt idx="130">
                  <c:v>11.663678124155846</c:v>
                </c:pt>
                <c:pt idx="131">
                  <c:v>11.739471724155846</c:v>
                </c:pt>
                <c:pt idx="132">
                  <c:v>11.814861324155846</c:v>
                </c:pt>
                <c:pt idx="133">
                  <c:v>11.889848524155846</c:v>
                </c:pt>
                <c:pt idx="134">
                  <c:v>11.964435724155846</c:v>
                </c:pt>
                <c:pt idx="135">
                  <c:v>12.038625324155847</c:v>
                </c:pt>
                <c:pt idx="136">
                  <c:v>12.112418924155847</c:v>
                </c:pt>
                <c:pt idx="137">
                  <c:v>12.185819724155847</c:v>
                </c:pt>
                <c:pt idx="138">
                  <c:v>12.258828524155847</c:v>
                </c:pt>
                <c:pt idx="139">
                  <c:v>12.331447724155847</c:v>
                </c:pt>
                <c:pt idx="140">
                  <c:v>12.403679724155847</c:v>
                </c:pt>
                <c:pt idx="141">
                  <c:v>12.475526924155847</c:v>
                </c:pt>
                <c:pt idx="142">
                  <c:v>12.546990924155848</c:v>
                </c:pt>
                <c:pt idx="143">
                  <c:v>12.618073324155848</c:v>
                </c:pt>
                <c:pt idx="144">
                  <c:v>12.688777324155847</c:v>
                </c:pt>
                <c:pt idx="145">
                  <c:v>12.759103724155848</c:v>
                </c:pt>
                <c:pt idx="146">
                  <c:v>12.829054924155848</c:v>
                </c:pt>
                <c:pt idx="147">
                  <c:v>12.898633324155847</c:v>
                </c:pt>
                <c:pt idx="148">
                  <c:v>12.967840524155847</c:v>
                </c:pt>
                <c:pt idx="149">
                  <c:v>13.036678924155847</c:v>
                </c:pt>
                <c:pt idx="150">
                  <c:v>13.105150124155847</c:v>
                </c:pt>
                <c:pt idx="151">
                  <c:v>13.173255724155847</c:v>
                </c:pt>
                <c:pt idx="152">
                  <c:v>13.240998124155848</c:v>
                </c:pt>
                <c:pt idx="153">
                  <c:v>13.308379724155849</c:v>
                </c:pt>
                <c:pt idx="154">
                  <c:v>13.375401324155849</c:v>
                </c:pt>
                <c:pt idx="155">
                  <c:v>13.442066124155849</c:v>
                </c:pt>
                <c:pt idx="156">
                  <c:v>13.508374924155849</c:v>
                </c:pt>
                <c:pt idx="157">
                  <c:v>13.574038924155849</c:v>
                </c:pt>
                <c:pt idx="158">
                  <c:v>13.637074924155849</c:v>
                </c:pt>
                <c:pt idx="159">
                  <c:v>13.697590924155849</c:v>
                </c:pt>
                <c:pt idx="160">
                  <c:v>13.755688924155848</c:v>
                </c:pt>
                <c:pt idx="161">
                  <c:v>13.755688924155848</c:v>
                </c:pt>
                <c:pt idx="162">
                  <c:v>13.811458924155849</c:v>
                </c:pt>
                <c:pt idx="163">
                  <c:v>13.865002924155849</c:v>
                </c:pt>
                <c:pt idx="164">
                  <c:v>13.916404924155849</c:v>
                </c:pt>
                <c:pt idx="165">
                  <c:v>13.965748924155848</c:v>
                </c:pt>
                <c:pt idx="166">
                  <c:v>14.013118924155849</c:v>
                </c:pt>
                <c:pt idx="167">
                  <c:v>14.038129624155848</c:v>
                </c:pt>
                <c:pt idx="168">
                  <c:v>14.062589224155849</c:v>
                </c:pt>
                <c:pt idx="169">
                  <c:v>14.086510924155849</c:v>
                </c:pt>
                <c:pt idx="170">
                  <c:v>14.109907924155848</c:v>
                </c:pt>
                <c:pt idx="171">
                  <c:v>14.132790124155848</c:v>
                </c:pt>
                <c:pt idx="172">
                  <c:v>14.155167424155849</c:v>
                </c:pt>
                <c:pt idx="173">
                  <c:v>14.177053024155848</c:v>
                </c:pt>
                <c:pt idx="174">
                  <c:v>14.198456824155848</c:v>
                </c:pt>
                <c:pt idx="175">
                  <c:v>14.219392024155848</c:v>
                </c:pt>
                <c:pt idx="176">
                  <c:v>14.239865224155848</c:v>
                </c:pt>
                <c:pt idx="177">
                  <c:v>14.259889624155848</c:v>
                </c:pt>
                <c:pt idx="178">
                  <c:v>14.279646064155848</c:v>
                </c:pt>
                <c:pt idx="179">
                  <c:v>14.299315384155848</c:v>
                </c:pt>
                <c:pt idx="180">
                  <c:v>14.318898244155848</c:v>
                </c:pt>
                <c:pt idx="181">
                  <c:v>14.338395304155849</c:v>
                </c:pt>
                <c:pt idx="182">
                  <c:v>14.357806564155849</c:v>
                </c:pt>
                <c:pt idx="183">
                  <c:v>14.377132024155848</c:v>
                </c:pt>
                <c:pt idx="184">
                  <c:v>14.396372344155848</c:v>
                </c:pt>
                <c:pt idx="185">
                  <c:v>14.415528184155848</c:v>
                </c:pt>
                <c:pt idx="186">
                  <c:v>14.434599544155848</c:v>
                </c:pt>
                <c:pt idx="187">
                  <c:v>14.453587084155847</c:v>
                </c:pt>
                <c:pt idx="188">
                  <c:v>14.472491464155848</c:v>
                </c:pt>
                <c:pt idx="189">
                  <c:v>14.491312684155847</c:v>
                </c:pt>
                <c:pt idx="190">
                  <c:v>14.510050744155848</c:v>
                </c:pt>
                <c:pt idx="191">
                  <c:v>14.528706304155849</c:v>
                </c:pt>
                <c:pt idx="192">
                  <c:v>14.54728002415585</c:v>
                </c:pt>
                <c:pt idx="193">
                  <c:v>14.56577190415585</c:v>
                </c:pt>
                <c:pt idx="194">
                  <c:v>14.584182604155851</c:v>
                </c:pt>
                <c:pt idx="195">
                  <c:v>14.602512124155851</c:v>
                </c:pt>
                <c:pt idx="196">
                  <c:v>14.620761124155852</c:v>
                </c:pt>
                <c:pt idx="197">
                  <c:v>14.638929604155852</c:v>
                </c:pt>
                <c:pt idx="198">
                  <c:v>14.657018224155852</c:v>
                </c:pt>
                <c:pt idx="199">
                  <c:v>14.675027644155852</c:v>
                </c:pt>
                <c:pt idx="200">
                  <c:v>14.692957204155853</c:v>
                </c:pt>
                <c:pt idx="201">
                  <c:v>14.710808224155853</c:v>
                </c:pt>
                <c:pt idx="202">
                  <c:v>14.728580704155853</c:v>
                </c:pt>
                <c:pt idx="203">
                  <c:v>14.751100264155852</c:v>
                </c:pt>
                <c:pt idx="204">
                  <c:v>14.773493824155851</c:v>
                </c:pt>
                <c:pt idx="205">
                  <c:v>14.795762224155851</c:v>
                </c:pt>
                <c:pt idx="206">
                  <c:v>14.817906304155851</c:v>
                </c:pt>
                <c:pt idx="207">
                  <c:v>14.839926064155851</c:v>
                </c:pt>
                <c:pt idx="208">
                  <c:v>14.861822344155851</c:v>
                </c:pt>
                <c:pt idx="209">
                  <c:v>14.88359598415585</c:v>
                </c:pt>
                <c:pt idx="210">
                  <c:v>14.90524782415585</c:v>
                </c:pt>
                <c:pt idx="211">
                  <c:v>14.926778704155851</c:v>
                </c:pt>
                <c:pt idx="212">
                  <c:v>14.948188624155851</c:v>
                </c:pt>
                <c:pt idx="213">
                  <c:v>14.969478424155851</c:v>
                </c:pt>
                <c:pt idx="214">
                  <c:v>14.97703932415585</c:v>
                </c:pt>
              </c:numCache>
            </c:numRef>
          </c:val>
          <c:smooth val="0"/>
          <c:extLst>
            <c:ext xmlns:c16="http://schemas.microsoft.com/office/drawing/2014/chart" uri="{C3380CC4-5D6E-409C-BE32-E72D297353CC}">
              <c16:uniqueId val="{00000004-805C-4261-8A5C-EDC9F094DBF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68608221419858"/>
          <c:y val="0.32811574815680067"/>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Atlantique_W!$A$17:$A$185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Atlantique_W!$F$17:$F$184</c:f>
              <c:numCache>
                <c:formatCode>_-* #\ ##0.00\ _€_-;\-* #\ ##0.00\ _€_-;_-* "-"??\ _€_-;_-@_-</c:formatCode>
                <c:ptCount val="168"/>
                <c:pt idx="0">
                  <c:v>44.67752100840336</c:v>
                </c:pt>
                <c:pt idx="1">
                  <c:v>44.357452951245854</c:v>
                </c:pt>
                <c:pt idx="2">
                  <c:v>44.039777803772317</c:v>
                </c:pt>
                <c:pt idx="3">
                  <c:v>43.409177548198102</c:v>
                </c:pt>
                <c:pt idx="4">
                  <c:v>42.788006346380001</c:v>
                </c:pt>
                <c:pt idx="5">
                  <c:v>42.176123210340371</c:v>
                </c:pt>
                <c:pt idx="6">
                  <c:v>41.573389260225071</c:v>
                </c:pt>
                <c:pt idx="7">
                  <c:v>40.979667692781732</c:v>
                </c:pt>
                <c:pt idx="8">
                  <c:v>40.394823750309371</c:v>
                </c:pt>
                <c:pt idx="9">
                  <c:v>39.818724690072251</c:v>
                </c:pt>
                <c:pt idx="10">
                  <c:v>39.251239754171124</c:v>
                </c:pt>
                <c:pt idx="11">
                  <c:v>38.692240139864936</c:v>
                </c:pt>
                <c:pt idx="12">
                  <c:v>38.25</c:v>
                </c:pt>
                <c:pt idx="13">
                  <c:v>38.25</c:v>
                </c:pt>
                <c:pt idx="14">
                  <c:v>38.25</c:v>
                </c:pt>
                <c:pt idx="15">
                  <c:v>38.25</c:v>
                </c:pt>
                <c:pt idx="16">
                  <c:v>38.25</c:v>
                </c:pt>
                <c:pt idx="17">
                  <c:v>37.705971428571431</c:v>
                </c:pt>
                <c:pt idx="18">
                  <c:v>37.17007744732026</c:v>
                </c:pt>
                <c:pt idx="19">
                  <c:v>36.642196423742561</c:v>
                </c:pt>
                <c:pt idx="20">
                  <c:v>36.12220854404508</c:v>
                </c:pt>
                <c:pt idx="21">
                  <c:v>35.60999578595095</c:v>
                </c:pt>
                <c:pt idx="22">
                  <c:v>35.105441891912058</c:v>
                </c:pt>
                <c:pt idx="23">
                  <c:v>34.608432342721891</c:v>
                </c:pt>
                <c:pt idx="24">
                  <c:v>34.118854331523018</c:v>
                </c:pt>
                <c:pt idx="25">
                  <c:v>33.636596738203139</c:v>
                </c:pt>
                <c:pt idx="26">
                  <c:v>33.161148449091911</c:v>
                </c:pt>
                <c:pt idx="27">
                  <c:v>32.691125346068311</c:v>
                </c:pt>
                <c:pt idx="28">
                  <c:v>32.226465524095005</c:v>
                </c:pt>
                <c:pt idx="29">
                  <c:v>31.767107784512952</c:v>
                </c:pt>
                <c:pt idx="30">
                  <c:v>31.312991626981141</c:v>
                </c:pt>
                <c:pt idx="31">
                  <c:v>30.863989958072519</c:v>
                </c:pt>
                <c:pt idx="32">
                  <c:v>30.419950155879459</c:v>
                </c:pt>
                <c:pt idx="33">
                  <c:v>29.98081738737347</c:v>
                </c:pt>
                <c:pt idx="34">
                  <c:v>29.54653742547967</c:v>
                </c:pt>
                <c:pt idx="35">
                  <c:v>29.117056642380451</c:v>
                </c:pt>
                <c:pt idx="36">
                  <c:v>28.692322002893153</c:v>
                </c:pt>
                <c:pt idx="37">
                  <c:v>28.272281057920939</c:v>
                </c:pt>
                <c:pt idx="38">
                  <c:v>27.856881937976006</c:v>
                </c:pt>
                <c:pt idx="39">
                  <c:v>27.446073346774405</c:v>
                </c:pt>
                <c:pt idx="40">
                  <c:v>27.039804554901625</c:v>
                </c:pt>
                <c:pt idx="41">
                  <c:v>26.63802539354818</c:v>
                </c:pt>
                <c:pt idx="42">
                  <c:v>26.240686248314436</c:v>
                </c:pt>
                <c:pt idx="43">
                  <c:v>25.84773805308388</c:v>
                </c:pt>
                <c:pt idx="44">
                  <c:v>25.459132283964109</c:v>
                </c:pt>
                <c:pt idx="45">
                  <c:v>25.074820953294775</c:v>
                </c:pt>
                <c:pt idx="46">
                  <c:v>24.694756603721739</c:v>
                </c:pt>
                <c:pt idx="47">
                  <c:v>24.318892302336724</c:v>
                </c:pt>
                <c:pt idx="48">
                  <c:v>23.947181634881723</c:v>
                </c:pt>
                <c:pt idx="49">
                  <c:v>23.579578700017443</c:v>
                </c:pt>
                <c:pt idx="50">
                  <c:v>23.216038103655112</c:v>
                </c:pt>
                <c:pt idx="51">
                  <c:v>22.856514953350899</c:v>
                </c:pt>
                <c:pt idx="52">
                  <c:v>22.500964852762305</c:v>
                </c:pt>
                <c:pt idx="53">
                  <c:v>22.144381659484996</c:v>
                </c:pt>
                <c:pt idx="54">
                  <c:v>21.796701263471142</c:v>
                </c:pt>
                <c:pt idx="55">
                  <c:v>21.452863044233222</c:v>
                </c:pt>
                <c:pt idx="56">
                  <c:v>21.112824542309767</c:v>
                </c:pt>
                <c:pt idx="57">
                  <c:v>20.776543767454019</c:v>
                </c:pt>
                <c:pt idx="58">
                  <c:v>20.443979193448694</c:v>
                </c:pt>
                <c:pt idx="59">
                  <c:v>20.115089752978047</c:v>
                </c:pt>
                <c:pt idx="60">
                  <c:v>19.789789862474258</c:v>
                </c:pt>
                <c:pt idx="61">
                  <c:v>19.467976391011689</c:v>
                </c:pt>
                <c:pt idx="62">
                  <c:v>19.149611972707088</c:v>
                </c:pt>
                <c:pt idx="63">
                  <c:v>18.834659642148061</c:v>
                </c:pt>
                <c:pt idx="64">
                  <c:v>18.523082830101007</c:v>
                </c:pt>
                <c:pt idx="65">
                  <c:v>18.214845359265045</c:v>
                </c:pt>
                <c:pt idx="66">
                  <c:v>17.909911440071465</c:v>
                </c:pt>
                <c:pt idx="67">
                  <c:v>17.608245666528177</c:v>
                </c:pt>
                <c:pt idx="68">
                  <c:v>17.309813012108716</c:v>
                </c:pt>
                <c:pt idx="69">
                  <c:v>17.014578825685287</c:v>
                </c:pt>
                <c:pt idx="70">
                  <c:v>16.722508827505429</c:v>
                </c:pt>
                <c:pt idx="71">
                  <c:v>16.43356910521176</c:v>
                </c:pt>
                <c:pt idx="72">
                  <c:v>16.147726109904408</c:v>
                </c:pt>
                <c:pt idx="73">
                  <c:v>15.864946652245642</c:v>
                </c:pt>
                <c:pt idx="74">
                  <c:v>15.585197898606237</c:v>
                </c:pt>
                <c:pt idx="75">
                  <c:v>15.308604449866138</c:v>
                </c:pt>
                <c:pt idx="76">
                  <c:v>15.035239043809156</c:v>
                </c:pt>
                <c:pt idx="77">
                  <c:v>14.765064006876459</c:v>
                </c:pt>
                <c:pt idx="78">
                  <c:v>14.498042105186496</c:v>
                </c:pt>
                <c:pt idx="79">
                  <c:v>14.23413653940365</c:v>
                </c:pt>
                <c:pt idx="80">
                  <c:v>13.973310939666781</c:v>
                </c:pt>
                <c:pt idx="81">
                  <c:v>13.715529360576951</c:v>
                </c:pt>
                <c:pt idx="82">
                  <c:v>13.460756276243645</c:v>
                </c:pt>
                <c:pt idx="83">
                  <c:v>13.208956575388809</c:v>
                </c:pt>
                <c:pt idx="84">
                  <c:v>12.960095556508033</c:v>
                </c:pt>
                <c:pt idx="85">
                  <c:v>12.714138923088196</c:v>
                </c:pt>
                <c:pt idx="86">
                  <c:v>12.471052778880924</c:v>
                </c:pt>
                <c:pt idx="87">
                  <c:v>12.230803623231226</c:v>
                </c:pt>
                <c:pt idx="88">
                  <c:v>11.99335834646063</c:v>
                </c:pt>
                <c:pt idx="89">
                  <c:v>11.758684225304208</c:v>
                </c:pt>
                <c:pt idx="90">
                  <c:v>11.526748918400859</c:v>
                </c:pt>
                <c:pt idx="91">
                  <c:v>11.297520461836216</c:v>
                </c:pt>
                <c:pt idx="92">
                  <c:v>11.070967264737574</c:v>
                </c:pt>
                <c:pt idx="93">
                  <c:v>10.847122518814396</c:v>
                </c:pt>
                <c:pt idx="94">
                  <c:v>10.625970737350888</c:v>
                </c:pt>
                <c:pt idx="95">
                  <c:v>10.407479522635183</c:v>
                </c:pt>
                <c:pt idx="96">
                  <c:v>10.191616866716123</c:v>
                </c:pt>
                <c:pt idx="97">
                  <c:v>9.9783511467142407</c:v>
                </c:pt>
                <c:pt idx="98">
                  <c:v>9.7676511201891572</c:v>
                </c:pt>
                <c:pt idx="99">
                  <c:v>9.5594859205627039</c:v>
                </c:pt>
                <c:pt idx="100">
                  <c:v>9.3538250525971165</c:v>
                </c:pt>
                <c:pt idx="101">
                  <c:v>9.1506383879276214</c:v>
                </c:pt>
                <c:pt idx="102">
                  <c:v>8.9498961606487679</c:v>
                </c:pt>
                <c:pt idx="103">
                  <c:v>8.7514884584189616</c:v>
                </c:pt>
                <c:pt idx="104">
                  <c:v>8.5551489079349476</c:v>
                </c:pt>
                <c:pt idx="105">
                  <c:v>8.3608559513055969</c:v>
                </c:pt>
                <c:pt idx="106">
                  <c:v>8.1685882553537912</c:v>
                </c:pt>
                <c:pt idx="107">
                  <c:v>7.9783247092740579</c:v>
                </c:pt>
                <c:pt idx="108">
                  <c:v>7.7900444223146268</c:v>
                </c:pt>
                <c:pt idx="109">
                  <c:v>7.6037267214836435</c:v>
                </c:pt>
                <c:pt idx="110">
                  <c:v>7.4193511492792954</c:v>
                </c:pt>
                <c:pt idx="111">
                  <c:v>7.2368974614436006</c:v>
                </c:pt>
                <c:pt idx="112">
                  <c:v>7.0563456247396044</c:v>
                </c:pt>
                <c:pt idx="113">
                  <c:v>6.8776758147517532</c:v>
                </c:pt>
                <c:pt idx="114">
                  <c:v>6.7008684137091894</c:v>
                </c:pt>
                <c:pt idx="115">
                  <c:v>6.5259040083317412</c:v>
                </c:pt>
                <c:pt idx="116">
                  <c:v>6.3527633876983636</c:v>
                </c:pt>
                <c:pt idx="117">
                  <c:v>6.181427541137797</c:v>
                </c:pt>
                <c:pt idx="118">
                  <c:v>6.0118776561412153</c:v>
                </c:pt>
                <c:pt idx="119">
                  <c:v>5.8440951162966295</c:v>
                </c:pt>
                <c:pt idx="120">
                  <c:v>5.6780614992448246</c:v>
                </c:pt>
                <c:pt idx="121">
                  <c:v>5.5137585746566025</c:v>
                </c:pt>
                <c:pt idx="122">
                  <c:v>5.351168302231109</c:v>
                </c:pt>
                <c:pt idx="123">
                  <c:v>5.1902728297150267</c:v>
                </c:pt>
                <c:pt idx="124">
                  <c:v>5.0310544909424149</c:v>
                </c:pt>
                <c:pt idx="125">
                  <c:v>4.8734958038949836</c:v>
                </c:pt>
                <c:pt idx="126">
                  <c:v>4.7175794687825814</c:v>
                </c:pt>
                <c:pt idx="127">
                  <c:v>4.5632883661436985</c:v>
                </c:pt>
                <c:pt idx="128">
                  <c:v>4.4106055549657643</c:v>
                </c:pt>
                <c:pt idx="129">
                  <c:v>4.2594097408125959</c:v>
                </c:pt>
                <c:pt idx="130">
                  <c:v>4.1096131585100153</c:v>
                </c:pt>
                <c:pt idx="131">
                  <c:v>3.9612028589576607</c:v>
                </c:pt>
                <c:pt idx="132">
                  <c:v>3.8141660128917794</c:v>
                </c:pt>
                <c:pt idx="133">
                  <c:v>3.6684899097762083</c:v>
                </c:pt>
                <c:pt idx="134">
                  <c:v>3.5241619567036153</c:v>
                </c:pt>
                <c:pt idx="135">
                  <c:v>3.3811696773069135</c:v>
                </c:pt>
                <c:pt idx="136">
                  <c:v>3.2395007106807441</c:v>
                </c:pt>
                <c:pt idx="137">
                  <c:v>3.0991428103129457</c:v>
                </c:pt>
                <c:pt idx="138">
                  <c:v>2.9600838430259087</c:v>
                </c:pt>
                <c:pt idx="139">
                  <c:v>2.8223117879277284</c:v>
                </c:pt>
                <c:pt idx="140">
                  <c:v>2.6858147353730639</c:v>
                </c:pt>
                <c:pt idx="141">
                  <c:v>2.5505808859336145</c:v>
                </c:pt>
                <c:pt idx="142">
                  <c:v>2.4165985493781235</c:v>
                </c:pt>
                <c:pt idx="143">
                  <c:v>2.2838561436618199</c:v>
                </c:pt>
                <c:pt idx="144">
                  <c:v>2.1523421939252145</c:v>
                </c:pt>
                <c:pt idx="145">
                  <c:v>2.0220453315021616</c:v>
                </c:pt>
                <c:pt idx="146">
                  <c:v>1.8929542929370975</c:v>
                </c:pt>
                <c:pt idx="147">
                  <c:v>1.7650579190113775</c:v>
                </c:pt>
                <c:pt idx="148">
                  <c:v>1.6383451537786218</c:v>
                </c:pt>
                <c:pt idx="149">
                  <c:v>1.5128050436089888</c:v>
                </c:pt>
                <c:pt idx="150">
                  <c:v>1.3884267362422937</c:v>
                </c:pt>
                <c:pt idx="151">
                  <c:v>1.2651994798498889</c:v>
                </c:pt>
                <c:pt idx="152">
                  <c:v>1.1431126221052277</c:v>
                </c:pt>
                <c:pt idx="153">
                  <c:v>1.022155609263028</c:v>
                </c:pt>
                <c:pt idx="154">
                  <c:v>0.90231798524695839</c:v>
                </c:pt>
                <c:pt idx="155">
                  <c:v>0.78358939074576772</c:v>
                </c:pt>
                <c:pt idx="156">
                  <c:v>0.66595956231777831</c:v>
                </c:pt>
                <c:pt idx="157">
                  <c:v>0.54941833150366748</c:v>
                </c:pt>
                <c:pt idx="158">
                  <c:v>0.43395562394745962</c:v>
                </c:pt>
                <c:pt idx="159">
                  <c:v>0.31956145852565265</c:v>
                </c:pt>
                <c:pt idx="160">
                  <c:v>0.20622594648440426</c:v>
                </c:pt>
                <c:pt idx="161">
                  <c:v>9.3939290584702878E-2</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0-82F0-4332-980D-E1510B8C3A78}"/>
            </c:ext>
          </c:extLst>
        </c:ser>
        <c:ser>
          <c:idx val="0"/>
          <c:order val="1"/>
          <c:tx>
            <c:v>Maximum Stock Level</c:v>
          </c:tx>
          <c:spPr>
            <a:ln w="28575" cap="rnd">
              <a:solidFill>
                <a:srgbClr val="FFC000"/>
              </a:solidFill>
              <a:round/>
            </a:ln>
            <a:effectLst/>
          </c:spPr>
          <c:marker>
            <c:symbol val="none"/>
          </c:marker>
          <c:cat>
            <c:numRef>
              <c:f>Atlantique_W!$A$17:$A$185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Atlantique_W!$D$17:$D$185</c:f>
              <c:numCache>
                <c:formatCode>0.00</c:formatCode>
                <c:ptCount val="16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1-82F0-4332-980D-E1510B8C3A78}"/>
            </c:ext>
          </c:extLst>
        </c:ser>
        <c:ser>
          <c:idx val="3"/>
          <c:order val="2"/>
          <c:tx>
            <c:v>Minimum Stock Leval</c:v>
          </c:tx>
          <c:spPr>
            <a:ln w="28575" cap="rnd">
              <a:solidFill>
                <a:schemeClr val="accent4"/>
              </a:solidFill>
              <a:round/>
            </a:ln>
            <a:effectLst/>
          </c:spPr>
          <c:marker>
            <c:symbol val="none"/>
          </c:marker>
          <c:cat>
            <c:numRef>
              <c:f>Atlantique_W!$A$17:$A$185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82F0-4332-980D-E1510B8C3A78}"/>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'Nord-Est_W'!$A$17:$A$185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'Nord-Est_W'!$F$17:$F$184</c:f>
              <c:numCache>
                <c:formatCode>_-* #\ ##0.00\ _€_-;\-* #\ ##0.00\ _€_-;_-* "-"??\ _€_-;_-@_-</c:formatCode>
                <c:ptCount val="168"/>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3.3793640557917497</c:v>
                </c:pt>
                <c:pt idx="97">
                  <c:v>3.3077728747979172</c:v>
                </c:pt>
                <c:pt idx="98">
                  <c:v>3.2369537555599002</c:v>
                </c:pt>
                <c:pt idx="99">
                  <c:v>3.1668983719215089</c:v>
                </c:pt>
                <c:pt idx="100">
                  <c:v>3.0975984875184337</c:v>
                </c:pt>
                <c:pt idx="101">
                  <c:v>3.0290459548099014</c:v>
                </c:pt>
                <c:pt idx="102">
                  <c:v>2.9612327141207748</c:v>
                </c:pt>
                <c:pt idx="103">
                  <c:v>2.8941507926939822</c:v>
                </c:pt>
                <c:pt idx="104">
                  <c:v>2.8277923037531645</c:v>
                </c:pt>
                <c:pt idx="105">
                  <c:v>2.7621494455754343</c:v>
                </c:pt>
                <c:pt idx="106">
                  <c:v>2.6972145005741304</c:v>
                </c:pt>
                <c:pt idx="107">
                  <c:v>2.6329798343914681</c:v>
                </c:pt>
                <c:pt idx="108">
                  <c:v>2.5694378950009717</c:v>
                </c:pt>
                <c:pt idx="109">
                  <c:v>2.5065812118195887</c:v>
                </c:pt>
                <c:pt idx="110">
                  <c:v>2.4444023948293774</c:v>
                </c:pt>
                <c:pt idx="111">
                  <c:v>2.3828941337086684</c:v>
                </c:pt>
                <c:pt idx="112">
                  <c:v>2.3220491969725945</c:v>
                </c:pt>
                <c:pt idx="113">
                  <c:v>2.2618604311228898</c:v>
                </c:pt>
                <c:pt idx="114">
                  <c:v>2.2023207598068586</c:v>
                </c:pt>
                <c:pt idx="115">
                  <c:v>2.143423182985412</c:v>
                </c:pt>
                <c:pt idx="116">
                  <c:v>2.085160776110079</c:v>
                </c:pt>
                <c:pt idx="117">
                  <c:v>2.0275266893088917</c:v>
                </c:pt>
                <c:pt idx="118">
                  <c:v>1.9705141465810507</c:v>
                </c:pt>
                <c:pt idx="119">
                  <c:v>1.9141164450002746</c:v>
                </c:pt>
                <c:pt idx="120">
                  <c:v>1.8583269539267422</c:v>
                </c:pt>
                <c:pt idx="121">
                  <c:v>1.8031391142275321</c:v>
                </c:pt>
                <c:pt idx="122">
                  <c:v>1.7485464375054705</c:v>
                </c:pt>
                <c:pt idx="123">
                  <c:v>1.6945425053362939</c:v>
                </c:pt>
                <c:pt idx="124">
                  <c:v>1.6411209685140398</c:v>
                </c:pt>
                <c:pt idx="125">
                  <c:v>1.5882652586566854</c:v>
                </c:pt>
                <c:pt idx="126">
                  <c:v>1.5359183203380651</c:v>
                </c:pt>
                <c:pt idx="127">
                  <c:v>1.4840752562920303</c:v>
                </c:pt>
                <c:pt idx="128">
                  <c:v>1.432731216391893</c:v>
                </c:pt>
                <c:pt idx="129">
                  <c:v>1.381881397196677</c:v>
                </c:pt>
                <c:pt idx="130">
                  <c:v>1.3315210415017358</c:v>
                </c:pt>
                <c:pt idx="131">
                  <c:v>1.2816454378936977</c:v>
                </c:pt>
                <c:pt idx="132">
                  <c:v>1.2322499203096942</c:v>
                </c:pt>
                <c:pt idx="133">
                  <c:v>1.1833298676008308</c:v>
                </c:pt>
                <c:pt idx="134">
                  <c:v>1.1348807030998602</c:v>
                </c:pt>
                <c:pt idx="135">
                  <c:v>1.0868978941930167</c:v>
                </c:pt>
                <c:pt idx="136">
                  <c:v>1.0393769518959717</c:v>
                </c:pt>
                <c:pt idx="137">
                  <c:v>0.99231343043387144</c:v>
                </c:pt>
                <c:pt idx="138">
                  <c:v>0.94570292682541712</c:v>
                </c:pt>
                <c:pt idx="139">
                  <c:v>0.89954108047094794</c:v>
                </c:pt>
                <c:pt idx="140">
                  <c:v>0.85381915533725816</c:v>
                </c:pt>
                <c:pt idx="141">
                  <c:v>0.8085417517029958</c:v>
                </c:pt>
                <c:pt idx="142">
                  <c:v>0.76370017334435736</c:v>
                </c:pt>
                <c:pt idx="143">
                  <c:v>0.71929022515173791</c:v>
                </c:pt>
                <c:pt idx="144">
                  <c:v>0.67530775239626661</c:v>
                </c:pt>
                <c:pt idx="145">
                  <c:v>0.63174864034111533</c:v>
                </c:pt>
                <c:pt idx="146">
                  <c:v>0.5886088138565484</c:v>
                </c:pt>
                <c:pt idx="147">
                  <c:v>0.54588423703867783</c:v>
                </c:pt>
                <c:pt idx="148">
                  <c:v>0.50357091283188837</c:v>
                </c:pt>
                <c:pt idx="149">
                  <c:v>0.46166488265489691</c:v>
                </c:pt>
                <c:pt idx="150">
                  <c:v>0.42016222603041126</c:v>
                </c:pt>
                <c:pt idx="151">
                  <c:v>0.37905906021835384</c:v>
                </c:pt>
                <c:pt idx="152">
                  <c:v>0.33835153985261568</c:v>
                </c:pt>
                <c:pt idx="153">
                  <c:v>0.2980358565813071</c:v>
                </c:pt>
                <c:pt idx="154">
                  <c:v>0.25810823871047101</c:v>
                </c:pt>
                <c:pt idx="155">
                  <c:v>0.21856495085122582</c:v>
                </c:pt>
                <c:pt idx="156">
                  <c:v>0.17940229357030493</c:v>
                </c:pt>
                <c:pt idx="157" formatCode="_-* #\ ##0.0000\ _€_-;\-* #\ ##0.0000\ _€_-;_-* &quot;-&quot;??\ _€_-;_-@_-">
                  <c:v>0.14061660304395973</c:v>
                </c:pt>
                <c:pt idx="158" formatCode="_-* #\ ##0.0000\ _€_-;\-* #\ ##0.0000\ _€_-;_-* &quot;-&quot;??\ _€_-;_-@_-">
                  <c:v>0.10220425071519434</c:v>
                </c:pt>
                <c:pt idx="159" formatCode="_-* #\ ##0.0000\ _€_-;\-* #\ ##0.0000\ _€_-;_-* &quot;-&quot;??\ _€_-;_-@_-">
                  <c:v>6.4161642954299436E-2</c:v>
                </c:pt>
                <c:pt idx="160" formatCode="_-* #\ ##0.0000\ _€_-;\-* #\ ##0.0000\ _€_-;_-* &quot;-&quot;??\ _€_-;_-@_-">
                  <c:v>2.6485220722653767E-2</c:v>
                </c:pt>
                <c:pt idx="161" formatCode="_-* #\ ##0.0000\ _€_-;\-* #\ ##0.0000\ _€_-;_-* &quot;-&quot;??\ _€_-;_-@_-">
                  <c:v>0</c:v>
                </c:pt>
                <c:pt idx="162" formatCode="_-* #\ ##0.0000\ _€_-;\-* #\ ##0.0000\ _€_-;_-* &quot;-&quot;??\ _€_-;_-@_-">
                  <c:v>0</c:v>
                </c:pt>
                <c:pt idx="163">
                  <c:v>0</c:v>
                </c:pt>
                <c:pt idx="164">
                  <c:v>0</c:v>
                </c:pt>
                <c:pt idx="165">
                  <c:v>0</c:v>
                </c:pt>
                <c:pt idx="166">
                  <c:v>0</c:v>
                </c:pt>
                <c:pt idx="167">
                  <c:v>0</c:v>
                </c:pt>
              </c:numCache>
            </c:numRef>
          </c:val>
          <c:smooth val="0"/>
          <c:extLst>
            <c:ext xmlns:c16="http://schemas.microsoft.com/office/drawing/2014/chart" uri="{C3380CC4-5D6E-409C-BE32-E72D297353CC}">
              <c16:uniqueId val="{00000000-F26A-4987-A9EF-0FCACB26443F}"/>
            </c:ext>
          </c:extLst>
        </c:ser>
        <c:ser>
          <c:idx val="0"/>
          <c:order val="1"/>
          <c:tx>
            <c:v>Maximum Stock Level</c:v>
          </c:tx>
          <c:spPr>
            <a:ln w="28575" cap="rnd">
              <a:solidFill>
                <a:srgbClr val="FFC000"/>
              </a:solidFill>
              <a:round/>
            </a:ln>
            <a:effectLst/>
          </c:spPr>
          <c:marker>
            <c:symbol val="none"/>
          </c:marker>
          <c:cat>
            <c:numRef>
              <c:f>'Nord-Est_W'!$A$17:$A$185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'Nord-Est_W'!$D$17:$D$185</c:f>
              <c:numCache>
                <c:formatCode>0.00</c:formatCode>
                <c:ptCount val="16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1-F26A-4987-A9EF-0FCACB26443F}"/>
            </c:ext>
          </c:extLst>
        </c:ser>
        <c:ser>
          <c:idx val="3"/>
          <c:order val="2"/>
          <c:tx>
            <c:v>Minimum Stock Leval</c:v>
          </c:tx>
          <c:spPr>
            <a:ln w="28575" cap="rnd">
              <a:solidFill>
                <a:schemeClr val="accent4"/>
              </a:solidFill>
              <a:round/>
            </a:ln>
            <a:effectLst/>
          </c:spPr>
          <c:marker>
            <c:symbol val="none"/>
          </c:marker>
          <c:cat>
            <c:numRef>
              <c:f>'Nord-Est_W'!$A$17:$A$185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F26A-4987-A9EF-0FCACB26443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796833571536352E-2"/>
          <c:y val="0.14115140866893144"/>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'Nord-Ouest_W'!$A$17:$A$169</c:f>
              <c:numCache>
                <c:formatCode>m/d/yyyy</c:formatCode>
                <c:ptCount val="153"/>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'Nord-Ouest_W'!$F$17:$F$169</c:f>
              <c:numCache>
                <c:formatCode>_-* #\ ##0.00\ _€_-;\-* #\ ##0.00\ _€_-;_-* "-"??\ _€_-;_-@_-</c:formatCode>
                <c:ptCount val="153"/>
                <c:pt idx="0">
                  <c:v>13.5</c:v>
                </c:pt>
                <c:pt idx="1">
                  <c:v>13.239615384615385</c:v>
                </c:pt>
                <c:pt idx="2">
                  <c:v>12.980777161157931</c:v>
                </c:pt>
                <c:pt idx="3">
                  <c:v>12.72347614579783</c:v>
                </c:pt>
                <c:pt idx="4">
                  <c:v>12.467703209246899</c:v>
                </c:pt>
                <c:pt idx="5">
                  <c:v>12.213449276434666</c:v>
                </c:pt>
                <c:pt idx="6">
                  <c:v>11.960705326186376</c:v>
                </c:pt>
                <c:pt idx="7">
                  <c:v>11.709462390902912</c:v>
                </c:pt>
                <c:pt idx="8">
                  <c:v>11.459711556242615</c:v>
                </c:pt>
                <c:pt idx="9">
                  <c:v>11.211443960804997</c:v>
                </c:pt>
                <c:pt idx="10">
                  <c:v>10.964650795816326</c:v>
                </c:pt>
                <c:pt idx="11">
                  <c:v>10.719323304817085</c:v>
                </c:pt>
                <c:pt idx="12">
                  <c:v>10.475497327919735</c:v>
                </c:pt>
                <c:pt idx="13">
                  <c:v>10.233376974460958</c:v>
                </c:pt>
                <c:pt idx="14">
                  <c:v>9.9933743970537581</c:v>
                </c:pt>
                <c:pt idx="15">
                  <c:v>9.7554710719542985</c:v>
                </c:pt>
                <c:pt idx="16">
                  <c:v>9.5196486374420566</c:v>
                </c:pt>
                <c:pt idx="17">
                  <c:v>9.2858888924026335</c:v>
                </c:pt>
                <c:pt idx="18">
                  <c:v>9.054173794922967</c:v>
                </c:pt>
                <c:pt idx="19">
                  <c:v>8.8244854608988348</c:v>
                </c:pt>
                <c:pt idx="20">
                  <c:v>8.5968061626545271</c:v>
                </c:pt>
                <c:pt idx="21">
                  <c:v>8.3711183275746066</c:v>
                </c:pt>
                <c:pt idx="22">
                  <c:v>8.147404536747624</c:v>
                </c:pt>
                <c:pt idx="23">
                  <c:v>7.9256475236217003</c:v>
                </c:pt>
                <c:pt idx="24">
                  <c:v>7.705830172671873</c:v>
                </c:pt>
                <c:pt idx="25">
                  <c:v>7.4879355180790945</c:v>
                </c:pt>
                <c:pt idx="26">
                  <c:v>7.2719467424207842</c:v>
                </c:pt>
                <c:pt idx="27">
                  <c:v>7.0578471753728369</c:v>
                </c:pt>
                <c:pt idx="28">
                  <c:v>6.845620292422983</c:v>
                </c:pt>
                <c:pt idx="29">
                  <c:v>6.6352497135954032</c:v>
                </c:pt>
                <c:pt idx="30">
                  <c:v>6.4267192021864972</c:v>
                </c:pt>
                <c:pt idx="31">
                  <c:v>6.2200126635117128</c:v>
                </c:pt>
                <c:pt idx="32">
                  <c:v>6.0151141436633351</c:v>
                </c:pt>
                <c:pt idx="33">
                  <c:v>5.8120078282791399</c:v>
                </c:pt>
                <c:pt idx="34">
                  <c:v>5.6106780413218198</c:v>
                </c:pt>
                <c:pt idx="35">
                  <c:v>5.4111092438690838</c:v>
                </c:pt>
                <c:pt idx="36">
                  <c:v>5.2132860329143424</c:v>
                </c:pt>
                <c:pt idx="37">
                  <c:v>5.0171931401778807</c:v>
                </c:pt>
                <c:pt idx="38">
                  <c:v>4.8228154309284292</c:v>
                </c:pt>
                <c:pt idx="39">
                  <c:v>4.6301379028150453</c:v>
                </c:pt>
                <c:pt idx="40">
                  <c:v>4.439145684709211</c:v>
                </c:pt>
                <c:pt idx="41">
                  <c:v>4.2498240355570553</c:v>
                </c:pt>
                <c:pt idx="42">
                  <c:v>4.0621583432416211</c:v>
                </c:pt>
                <c:pt idx="43">
                  <c:v>3.8761341234550781</c:v>
                </c:pt>
                <c:pt idx="44">
                  <c:v>3.6917336502390383</c:v>
                </c:pt>
                <c:pt idx="45">
                  <c:v>3.5089425169330766</c:v>
                </c:pt>
                <c:pt idx="46">
                  <c:v>3.3277466781559579</c:v>
                </c:pt>
                <c:pt idx="47">
                  <c:v>3.1481322111063537</c:v>
                </c:pt>
                <c:pt idx="48">
                  <c:v>2.9700853144930335</c:v>
                </c:pt>
                <c:pt idx="49">
                  <c:v>2.7924148506921287</c:v>
                </c:pt>
                <c:pt idx="50">
                  <c:v>2.6174724479818776</c:v>
                </c:pt>
                <c:pt idx="51">
                  <c:v>2.4440568406520082</c:v>
                </c:pt>
                <c:pt idx="52">
                  <c:v>2.2721547037218564</c:v>
                </c:pt>
                <c:pt idx="53">
                  <c:v>2.1017528285034262</c:v>
                </c:pt>
                <c:pt idx="54">
                  <c:v>1.9328381215864563</c:v>
                </c:pt>
                <c:pt idx="55">
                  <c:v>1.7653976038323425</c:v>
                </c:pt>
                <c:pt idx="56">
                  <c:v>1.5994184093768413</c:v>
                </c:pt>
                <c:pt idx="57">
                  <c:v>1.434887784641478</c:v>
                </c:pt>
                <c:pt idx="58">
                  <c:v>1.271793087353581</c:v>
                </c:pt>
                <c:pt idx="59">
                  <c:v>1.1123562921979313</c:v>
                </c:pt>
                <c:pt idx="60">
                  <c:v>0.95886635323082225</c:v>
                </c:pt>
                <c:pt idx="61">
                  <c:v>0.81110145779920428</c:v>
                </c:pt>
                <c:pt idx="62">
                  <c:v>0.66884806667240326</c:v>
                </c:pt>
                <c:pt idx="63">
                  <c:v>0.53190060545053686</c:v>
                </c:pt>
                <c:pt idx="64">
                  <c:v>0.40006116748313392</c:v>
                </c:pt>
                <c:pt idx="65">
                  <c:v>0.27313922786863487</c:v>
                </c:pt>
                <c:pt idx="66">
                  <c:v>0.15095136812146631</c:v>
                </c:pt>
                <c:pt idx="67">
                  <c:v>3.3321011108798981E-2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306C-4B48-B159-773AA79923E1}"/>
            </c:ext>
          </c:extLst>
        </c:ser>
        <c:ser>
          <c:idx val="0"/>
          <c:order val="1"/>
          <c:tx>
            <c:v>Maximum Stock Level</c:v>
          </c:tx>
          <c:spPr>
            <a:ln w="28575" cap="rnd">
              <a:solidFill>
                <a:srgbClr val="FFC000"/>
              </a:solidFill>
              <a:round/>
            </a:ln>
            <a:effectLst/>
          </c:spPr>
          <c:marker>
            <c:symbol val="none"/>
          </c:marker>
          <c:cat>
            <c:numRef>
              <c:f>'Nord-Ouest_W'!$A$17:$A$169</c:f>
              <c:numCache>
                <c:formatCode>m/d/yyyy</c:formatCode>
                <c:ptCount val="153"/>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'Nord-Ouest_W'!$D$17:$D$169</c:f>
              <c:numCache>
                <c:formatCode>0.00</c:formatCode>
                <c:ptCount val="153"/>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1-306C-4B48-B159-773AA79923E1}"/>
            </c:ext>
          </c:extLst>
        </c:ser>
        <c:ser>
          <c:idx val="3"/>
          <c:order val="2"/>
          <c:tx>
            <c:v>Minimum Stock Leval</c:v>
          </c:tx>
          <c:spPr>
            <a:ln w="28575" cap="rnd">
              <a:solidFill>
                <a:schemeClr val="accent4"/>
              </a:solidFill>
              <a:round/>
            </a:ln>
            <a:effectLst/>
          </c:spPr>
          <c:marker>
            <c:symbol val="none"/>
          </c:marker>
          <c:cat>
            <c:numRef>
              <c:f>'Nord-Ouest_W'!$A$17:$A$169</c:f>
              <c:numCache>
                <c:formatCode>m/d/yyyy</c:formatCode>
                <c:ptCount val="153"/>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'Nord-Ouest_W'!$C$17:$C$169</c:f>
              <c:numCache>
                <c:formatCode>0.00</c:formatCode>
                <c:ptCount val="153"/>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306C-4B48-B159-773AA79923E1}"/>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'Sud-Est_W'!$A$17:$A$185</c:f>
              <c:numCache>
                <c:formatCode>m/d/yyyy</c:formatCode>
                <c:ptCount val="169"/>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'Sud-Est_W'!$F$17:$F$184</c:f>
              <c:numCache>
                <c:formatCode>_-* #\ ##0.00\ _€_-;\-* #\ ##0.00\ _€_-;_-* "-"??\ _€_-;_-@_-</c:formatCode>
                <c:ptCount val="168"/>
                <c:pt idx="0">
                  <c:v>15</c:v>
                </c:pt>
                <c:pt idx="1">
                  <c:v>14.166666666666666</c:v>
                </c:pt>
                <c:pt idx="2">
                  <c:v>13.333333333333332</c:v>
                </c:pt>
                <c:pt idx="3">
                  <c:v>12.499999999999998</c:v>
                </c:pt>
                <c:pt idx="4">
                  <c:v>11.666666666666664</c:v>
                </c:pt>
                <c:pt idx="5">
                  <c:v>10.83333333333333</c:v>
                </c:pt>
                <c:pt idx="6">
                  <c:v>9.9999999999999964</c:v>
                </c:pt>
                <c:pt idx="7">
                  <c:v>9.1666666666666625</c:v>
                </c:pt>
                <c:pt idx="8">
                  <c:v>8.3333333333333286</c:v>
                </c:pt>
                <c:pt idx="9">
                  <c:v>7.4999999999999947</c:v>
                </c:pt>
                <c:pt idx="10">
                  <c:v>6.6666666666666616</c:v>
                </c:pt>
                <c:pt idx="11">
                  <c:v>5.8333333333333277</c:v>
                </c:pt>
                <c:pt idx="12">
                  <c:v>5.0138888888888831</c:v>
                </c:pt>
                <c:pt idx="13">
                  <c:v>4.2627314814814756</c:v>
                </c:pt>
                <c:pt idx="14">
                  <c:v>3.5741705246913522</c:v>
                </c:pt>
                <c:pt idx="15">
                  <c:v>2.9429896476337394</c:v>
                </c:pt>
                <c:pt idx="16">
                  <c:v>2.3691580396947822</c:v>
                </c:pt>
                <c:pt idx="17">
                  <c:v>1.8909650330789849</c:v>
                </c:pt>
                <c:pt idx="18">
                  <c:v>1.4924708608991537</c:v>
                </c:pt>
                <c:pt idx="19">
                  <c:v>1.1603923840826282</c:v>
                </c:pt>
                <c:pt idx="20">
                  <c:v>0.88366032006885709</c:v>
                </c:pt>
                <c:pt idx="21">
                  <c:v>0.65305026672404765</c:v>
                </c:pt>
                <c:pt idx="22">
                  <c:v>0.46087522227003963</c:v>
                </c:pt>
                <c:pt idx="23">
                  <c:v>0.30072935189169969</c:v>
                </c:pt>
                <c:pt idx="24">
                  <c:v>0.14239601855836639</c:v>
                </c:pt>
                <c:pt idx="25">
                  <c:v>3.533001546530537E-2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1C56-4920-A459-DDC7A70213A5}"/>
            </c:ext>
          </c:extLst>
        </c:ser>
        <c:ser>
          <c:idx val="0"/>
          <c:order val="1"/>
          <c:tx>
            <c:v>Maximum Stock Level</c:v>
          </c:tx>
          <c:spPr>
            <a:ln w="28575" cap="rnd">
              <a:solidFill>
                <a:srgbClr val="FFC000"/>
              </a:solidFill>
              <a:round/>
            </a:ln>
            <a:effectLst/>
          </c:spPr>
          <c:marker>
            <c:symbol val="none"/>
          </c:marker>
          <c:cat>
            <c:numRef>
              <c:f>'Sud-Est_W'!$A$17:$A$185</c:f>
              <c:numCache>
                <c:formatCode>m/d/yyyy</c:formatCode>
                <c:ptCount val="169"/>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'Sud-Est_W'!$D$17:$D$185</c:f>
              <c:numCache>
                <c:formatCode>0.00</c:formatCode>
                <c:ptCount val="16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numCache>
            </c:numRef>
          </c:val>
          <c:smooth val="0"/>
          <c:extLst>
            <c:ext xmlns:c16="http://schemas.microsoft.com/office/drawing/2014/chart" uri="{C3380CC4-5D6E-409C-BE32-E72D297353CC}">
              <c16:uniqueId val="{00000001-1C56-4920-A459-DDC7A70213A5}"/>
            </c:ext>
          </c:extLst>
        </c:ser>
        <c:ser>
          <c:idx val="3"/>
          <c:order val="2"/>
          <c:tx>
            <c:v>Minimum Stock Leval</c:v>
          </c:tx>
          <c:spPr>
            <a:ln w="28575" cap="rnd">
              <a:solidFill>
                <a:schemeClr val="accent4"/>
              </a:solidFill>
              <a:round/>
            </a:ln>
            <a:effectLst/>
          </c:spPr>
          <c:marker>
            <c:symbol val="none"/>
          </c:marker>
          <c:cat>
            <c:numRef>
              <c:f>'Sud-Est_W'!$A$17:$A$185</c:f>
              <c:numCache>
                <c:formatCode>m/d/yyyy</c:formatCode>
                <c:ptCount val="169"/>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'Sud-Est_W'!$C$17:$C$185</c:f>
              <c:numCache>
                <c:formatCode>0.00</c:formatCode>
                <c:ptCount val="169"/>
                <c:pt idx="0">
                  <c:v>12.75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1C56-4920-A459-DDC7A70213A5}"/>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strRef>
              <c:f>Serene_A_I!$AM$40</c:f>
              <c:strCache>
                <c:ptCount val="1"/>
                <c:pt idx="0">
                  <c:v>Min cor. Inj</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7-926D-4ECA-AC98-FF051244D03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8-926D-4ECA-AC98-FF051244D031}"/>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Serene_A_I!$AK$40</c:f>
              <c:strCache>
                <c:ptCount val="1"/>
                <c:pt idx="0">
                  <c:v>Min Brut</c:v>
                </c:pt>
              </c:strCache>
            </c:strRef>
          </c:tx>
          <c:spPr>
            <a:ln w="28575" cap="rnd">
              <a:solidFill>
                <a:schemeClr val="accent1"/>
              </a:solidFill>
              <a:round/>
            </a:ln>
            <a:effectLst/>
          </c:spPr>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926D-4ECA-AC98-FF051244D031}"/>
            </c:ext>
          </c:extLst>
        </c:ser>
        <c:ser>
          <c:idx val="1"/>
          <c:order val="3"/>
          <c:tx>
            <c:strRef>
              <c:f>Serene_A_I!$AL$40</c:f>
              <c:strCache>
                <c:ptCount val="1"/>
                <c:pt idx="0">
                  <c:v>Max Brut</c:v>
                </c:pt>
              </c:strCache>
            </c:strRef>
          </c:tx>
          <c:spPr>
            <a:ln w="28575" cap="rnd">
              <a:solidFill>
                <a:schemeClr val="accent2"/>
              </a:solidFill>
              <a:round/>
            </a:ln>
            <a:effectLst/>
          </c:spPr>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6-926D-4ECA-AC98-FF051244D031}"/>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a:t>
            </a:r>
          </a:p>
        </c:rich>
      </c:tx>
      <c:overlay val="0"/>
      <c:spPr>
        <a:noFill/>
        <a:ln>
          <a:noFill/>
        </a:ln>
        <a:effectLst/>
      </c:spPr>
    </c:title>
    <c:autoTitleDeleted val="0"/>
    <c:plotArea>
      <c:layout/>
      <c:lineChart>
        <c:grouping val="standard"/>
        <c:varyColors val="0"/>
        <c:ser>
          <c:idx val="2"/>
          <c:order val="0"/>
          <c:tx>
            <c:strRef>
              <c:f>Serene_A_I!$AN$40</c:f>
              <c:strCache>
                <c:ptCount val="1"/>
                <c:pt idx="0">
                  <c:v>Min.cor Sout</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39B3-4E9C-820B-5037DFE7DD1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39B3-4E9C-820B-5037DFE7DD11}"/>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9630-46FD-9481-E3F3278D12FA}"/>
            </c:ext>
          </c:extLst>
        </c:ser>
        <c:ser>
          <c:idx val="7"/>
          <c:order val="1"/>
          <c:tx>
            <c:strRef>
              <c:f>Atlantique_I!$B$16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9630-46FD-9481-E3F3278D12FA}"/>
            </c:ext>
          </c:extLst>
        </c:ser>
        <c:ser>
          <c:idx val="0"/>
          <c:order val="2"/>
          <c:tx>
            <c:v>Maintenance Storengy</c:v>
          </c:tx>
          <c:marker>
            <c:symbol val="none"/>
          </c:marker>
          <c:val>
            <c:numRef>
              <c:f>Atlantique_I!$F$17:$F$231</c:f>
              <c:numCache>
                <c:formatCode>_-* #\ ##0.0\ _€_-;\-* #\ ##0.0\ _€_-;_-* "-"??\ _€_-;_-@_-</c:formatCode>
                <c:ptCount val="215"/>
                <c:pt idx="0">
                  <c:v>0.3</c:v>
                </c:pt>
                <c:pt idx="1">
                  <c:v>0.6</c:v>
                </c:pt>
                <c:pt idx="2">
                  <c:v>0.89999999999999991</c:v>
                </c:pt>
                <c:pt idx="3">
                  <c:v>1.2</c:v>
                </c:pt>
                <c:pt idx="4">
                  <c:v>1.5</c:v>
                </c:pt>
                <c:pt idx="5">
                  <c:v>1.8</c:v>
                </c:pt>
                <c:pt idx="6">
                  <c:v>2.0249999999999999</c:v>
                </c:pt>
                <c:pt idx="7">
                  <c:v>2.25</c:v>
                </c:pt>
                <c:pt idx="8">
                  <c:v>2.4750000000000001</c:v>
                </c:pt>
                <c:pt idx="9">
                  <c:v>2.7</c:v>
                </c:pt>
                <c:pt idx="10">
                  <c:v>2.9250000000000003</c:v>
                </c:pt>
                <c:pt idx="11">
                  <c:v>3.1500000000000004</c:v>
                </c:pt>
                <c:pt idx="12">
                  <c:v>3.3750000000000004</c:v>
                </c:pt>
                <c:pt idx="13">
                  <c:v>3.45</c:v>
                </c:pt>
                <c:pt idx="14">
                  <c:v>3.5250000000000004</c:v>
                </c:pt>
                <c:pt idx="15">
                  <c:v>3.6000000000000005</c:v>
                </c:pt>
                <c:pt idx="16">
                  <c:v>3.6750000000000007</c:v>
                </c:pt>
                <c:pt idx="17">
                  <c:v>3.7500000000000009</c:v>
                </c:pt>
                <c:pt idx="18">
                  <c:v>3.8250000000000011</c:v>
                </c:pt>
                <c:pt idx="19">
                  <c:v>3.9000000000000012</c:v>
                </c:pt>
                <c:pt idx="20">
                  <c:v>3.9750000000000014</c:v>
                </c:pt>
                <c:pt idx="21">
                  <c:v>4.0500000000000016</c:v>
                </c:pt>
                <c:pt idx="22">
                  <c:v>4.1250000000000018</c:v>
                </c:pt>
                <c:pt idx="23">
                  <c:v>4.200000000000002</c:v>
                </c:pt>
                <c:pt idx="24">
                  <c:v>4.2750000000000021</c:v>
                </c:pt>
                <c:pt idx="25">
                  <c:v>4.3500000000000023</c:v>
                </c:pt>
                <c:pt idx="26">
                  <c:v>4.4250000000000025</c:v>
                </c:pt>
                <c:pt idx="27">
                  <c:v>4.5000000000000027</c:v>
                </c:pt>
                <c:pt idx="28">
                  <c:v>4.5750000000000028</c:v>
                </c:pt>
                <c:pt idx="29">
                  <c:v>4.650000000000003</c:v>
                </c:pt>
                <c:pt idx="30">
                  <c:v>4.7250000000000032</c:v>
                </c:pt>
                <c:pt idx="31">
                  <c:v>4.8000000000000034</c:v>
                </c:pt>
                <c:pt idx="32">
                  <c:v>4.9875000000000034</c:v>
                </c:pt>
                <c:pt idx="33">
                  <c:v>5.1750000000000034</c:v>
                </c:pt>
                <c:pt idx="34">
                  <c:v>5.3625000000000034</c:v>
                </c:pt>
                <c:pt idx="35">
                  <c:v>5.5500000000000034</c:v>
                </c:pt>
                <c:pt idx="36">
                  <c:v>5.7375000000000034</c:v>
                </c:pt>
                <c:pt idx="37">
                  <c:v>5.9250000000000034</c:v>
                </c:pt>
                <c:pt idx="38">
                  <c:v>6.1125000000000034</c:v>
                </c:pt>
                <c:pt idx="39">
                  <c:v>6.3000000000000034</c:v>
                </c:pt>
                <c:pt idx="40">
                  <c:v>6.4875000000000034</c:v>
                </c:pt>
                <c:pt idx="41">
                  <c:v>6.5812500000000034</c:v>
                </c:pt>
                <c:pt idx="42">
                  <c:v>6.6750000000000034</c:v>
                </c:pt>
                <c:pt idx="43">
                  <c:v>6.7687500000000034</c:v>
                </c:pt>
                <c:pt idx="44">
                  <c:v>6.8625000000000034</c:v>
                </c:pt>
                <c:pt idx="45">
                  <c:v>6.9562500000000034</c:v>
                </c:pt>
                <c:pt idx="46">
                  <c:v>7.0500000000000034</c:v>
                </c:pt>
                <c:pt idx="47">
                  <c:v>7.1437500000000034</c:v>
                </c:pt>
                <c:pt idx="48">
                  <c:v>7.2375000000000034</c:v>
                </c:pt>
                <c:pt idx="49">
                  <c:v>7.3312500000000034</c:v>
                </c:pt>
                <c:pt idx="50">
                  <c:v>7.4250000000000034</c:v>
                </c:pt>
                <c:pt idx="51">
                  <c:v>7.5187500000000034</c:v>
                </c:pt>
                <c:pt idx="52">
                  <c:v>7.6125000000000034</c:v>
                </c:pt>
                <c:pt idx="53">
                  <c:v>7.8000000000000034</c:v>
                </c:pt>
                <c:pt idx="54">
                  <c:v>7.9875000000000034</c:v>
                </c:pt>
                <c:pt idx="55">
                  <c:v>8.1750000000000043</c:v>
                </c:pt>
                <c:pt idx="56">
                  <c:v>8.3625000000000043</c:v>
                </c:pt>
                <c:pt idx="57">
                  <c:v>8.5500000000000043</c:v>
                </c:pt>
                <c:pt idx="58">
                  <c:v>8.7375000000000043</c:v>
                </c:pt>
                <c:pt idx="59">
                  <c:v>8.9250000000000043</c:v>
                </c:pt>
                <c:pt idx="60">
                  <c:v>9.2812500000000053</c:v>
                </c:pt>
                <c:pt idx="61">
                  <c:v>9.6375000000000064</c:v>
                </c:pt>
                <c:pt idx="62">
                  <c:v>9.9937500000000075</c:v>
                </c:pt>
                <c:pt idx="63">
                  <c:v>10.350000000000009</c:v>
                </c:pt>
                <c:pt idx="64">
                  <c:v>10.706250000000008</c:v>
                </c:pt>
                <c:pt idx="65">
                  <c:v>11.062500000000009</c:v>
                </c:pt>
                <c:pt idx="66">
                  <c:v>11.41875000000001</c:v>
                </c:pt>
                <c:pt idx="67">
                  <c:v>11.775000000000011</c:v>
                </c:pt>
                <c:pt idx="68">
                  <c:v>12.131250000000012</c:v>
                </c:pt>
                <c:pt idx="69">
                  <c:v>12.487500000000013</c:v>
                </c:pt>
                <c:pt idx="70">
                  <c:v>12.843750000000014</c:v>
                </c:pt>
                <c:pt idx="71">
                  <c:v>13.200000000000015</c:v>
                </c:pt>
                <c:pt idx="72">
                  <c:v>13.556250000000016</c:v>
                </c:pt>
                <c:pt idx="73">
                  <c:v>13.912500000000017</c:v>
                </c:pt>
                <c:pt idx="74">
                  <c:v>14.268750000000018</c:v>
                </c:pt>
                <c:pt idx="75">
                  <c:v>14.62500000000002</c:v>
                </c:pt>
                <c:pt idx="76">
                  <c:v>14.981250000000021</c:v>
                </c:pt>
                <c:pt idx="77">
                  <c:v>15.337500000000022</c:v>
                </c:pt>
                <c:pt idx="78">
                  <c:v>15.693750000000023</c:v>
                </c:pt>
                <c:pt idx="79">
                  <c:v>16.050000000000022</c:v>
                </c:pt>
                <c:pt idx="80">
                  <c:v>16.406250000000021</c:v>
                </c:pt>
                <c:pt idx="81">
                  <c:v>16.762500000000021</c:v>
                </c:pt>
                <c:pt idx="82">
                  <c:v>17.11875000000002</c:v>
                </c:pt>
                <c:pt idx="83">
                  <c:v>17.475000000000019</c:v>
                </c:pt>
                <c:pt idx="84">
                  <c:v>17.831250000000018</c:v>
                </c:pt>
                <c:pt idx="85">
                  <c:v>18.187500000000018</c:v>
                </c:pt>
                <c:pt idx="86">
                  <c:v>18.543750000000017</c:v>
                </c:pt>
                <c:pt idx="87">
                  <c:v>18.900000000000016</c:v>
                </c:pt>
                <c:pt idx="88">
                  <c:v>19.256250000000016</c:v>
                </c:pt>
                <c:pt idx="89">
                  <c:v>19.612500000000015</c:v>
                </c:pt>
                <c:pt idx="90">
                  <c:v>19.968750000000014</c:v>
                </c:pt>
                <c:pt idx="91">
                  <c:v>20.325000000000014</c:v>
                </c:pt>
                <c:pt idx="92">
                  <c:v>20.681250000000013</c:v>
                </c:pt>
                <c:pt idx="93">
                  <c:v>21.037500000000012</c:v>
                </c:pt>
                <c:pt idx="94">
                  <c:v>21.393750000000011</c:v>
                </c:pt>
                <c:pt idx="95">
                  <c:v>21.750000000000011</c:v>
                </c:pt>
                <c:pt idx="96">
                  <c:v>22.10625000000001</c:v>
                </c:pt>
                <c:pt idx="97">
                  <c:v>22.462500000000009</c:v>
                </c:pt>
                <c:pt idx="98">
                  <c:v>22.818750000000009</c:v>
                </c:pt>
                <c:pt idx="99">
                  <c:v>23.173738875000009</c:v>
                </c:pt>
                <c:pt idx="100">
                  <c:v>23.527322343750008</c:v>
                </c:pt>
                <c:pt idx="101">
                  <c:v>23.879505750000007</c:v>
                </c:pt>
                <c:pt idx="102">
                  <c:v>24.248757000000008</c:v>
                </c:pt>
                <c:pt idx="103">
                  <c:v>24.616470750000008</c:v>
                </c:pt>
                <c:pt idx="104">
                  <c:v>24.982652625000007</c:v>
                </c:pt>
                <c:pt idx="105">
                  <c:v>25.347308250000008</c:v>
                </c:pt>
                <c:pt idx="106">
                  <c:v>25.710445125000007</c:v>
                </c:pt>
                <c:pt idx="107">
                  <c:v>26.072068875000006</c:v>
                </c:pt>
                <c:pt idx="108">
                  <c:v>26.432185125000007</c:v>
                </c:pt>
                <c:pt idx="109">
                  <c:v>26.790801375000008</c:v>
                </c:pt>
                <c:pt idx="110">
                  <c:v>27.147923250000009</c:v>
                </c:pt>
                <c:pt idx="111">
                  <c:v>27.503556375000009</c:v>
                </c:pt>
                <c:pt idx="112">
                  <c:v>27.857708250000009</c:v>
                </c:pt>
                <c:pt idx="113">
                  <c:v>28.210384500000011</c:v>
                </c:pt>
                <c:pt idx="114">
                  <c:v>28.561590750000011</c:v>
                </c:pt>
                <c:pt idx="115">
                  <c:v>28.911334500000013</c:v>
                </c:pt>
                <c:pt idx="116">
                  <c:v>29.259621375000012</c:v>
                </c:pt>
                <c:pt idx="117">
                  <c:v>29.606457000000013</c:v>
                </c:pt>
                <c:pt idx="118">
                  <c:v>29.951847000000015</c:v>
                </c:pt>
                <c:pt idx="119">
                  <c:v>30.295797000000015</c:v>
                </c:pt>
                <c:pt idx="120">
                  <c:v>30.638314500000014</c:v>
                </c:pt>
                <c:pt idx="121">
                  <c:v>30.979405125000014</c:v>
                </c:pt>
                <c:pt idx="122">
                  <c:v>31.319074500000013</c:v>
                </c:pt>
                <c:pt idx="123">
                  <c:v>31.657328250000013</c:v>
                </c:pt>
                <c:pt idx="124">
                  <c:v>31.994172000000013</c:v>
                </c:pt>
                <c:pt idx="125">
                  <c:v>32.329613250000016</c:v>
                </c:pt>
                <c:pt idx="126">
                  <c:v>32.663655750000018</c:v>
                </c:pt>
                <c:pt idx="127">
                  <c:v>32.996307000000016</c:v>
                </c:pt>
                <c:pt idx="128">
                  <c:v>33.327572625000016</c:v>
                </c:pt>
                <c:pt idx="129">
                  <c:v>33.657458250000019</c:v>
                </c:pt>
                <c:pt idx="130">
                  <c:v>33.985969500000017</c:v>
                </c:pt>
                <c:pt idx="131">
                  <c:v>34.313112000000018</c:v>
                </c:pt>
                <c:pt idx="132">
                  <c:v>34.638891375000021</c:v>
                </c:pt>
                <c:pt idx="133">
                  <c:v>34.96331325000002</c:v>
                </c:pt>
                <c:pt idx="134">
                  <c:v>35.286383250000021</c:v>
                </c:pt>
                <c:pt idx="135">
                  <c:v>35.608107000000025</c:v>
                </c:pt>
                <c:pt idx="136">
                  <c:v>35.928490125000025</c:v>
                </c:pt>
                <c:pt idx="137">
                  <c:v>36.247538250000026</c:v>
                </c:pt>
                <c:pt idx="138">
                  <c:v>36.565772625000029</c:v>
                </c:pt>
                <c:pt idx="139">
                  <c:v>36.883344187500029</c:v>
                </c:pt>
                <c:pt idx="140">
                  <c:v>37.20025387500003</c:v>
                </c:pt>
                <c:pt idx="141">
                  <c:v>37.516503562500027</c:v>
                </c:pt>
                <c:pt idx="142">
                  <c:v>37.832094187500026</c:v>
                </c:pt>
                <c:pt idx="143">
                  <c:v>38.147027625000028</c:v>
                </c:pt>
                <c:pt idx="144">
                  <c:v>38.461304812500032</c:v>
                </c:pt>
                <c:pt idx="145">
                  <c:v>38.774926687500034</c:v>
                </c:pt>
                <c:pt idx="146">
                  <c:v>39.087895125000031</c:v>
                </c:pt>
                <c:pt idx="147">
                  <c:v>39.400212000000032</c:v>
                </c:pt>
                <c:pt idx="148">
                  <c:v>39.711878250000034</c:v>
                </c:pt>
                <c:pt idx="149">
                  <c:v>40.022894812500034</c:v>
                </c:pt>
                <c:pt idx="150">
                  <c:v>40.333263562500036</c:v>
                </c:pt>
                <c:pt idx="151">
                  <c:v>40.642986375000035</c:v>
                </c:pt>
                <c:pt idx="152">
                  <c:v>40.952063250000037</c:v>
                </c:pt>
                <c:pt idx="153">
                  <c:v>41.259563250000035</c:v>
                </c:pt>
                <c:pt idx="154">
                  <c:v>41.567355750000033</c:v>
                </c:pt>
                <c:pt idx="155">
                  <c:v>41.87450700000003</c:v>
                </c:pt>
                <c:pt idx="156">
                  <c:v>42.181018875000028</c:v>
                </c:pt>
                <c:pt idx="157">
                  <c:v>42.486891375000027</c:v>
                </c:pt>
                <c:pt idx="158">
                  <c:v>42.792127312500028</c:v>
                </c:pt>
                <c:pt idx="159">
                  <c:v>43.096726687500031</c:v>
                </c:pt>
                <c:pt idx="160">
                  <c:v>43.400691375000029</c:v>
                </c:pt>
                <c:pt idx="161">
                  <c:v>43.704023250000027</c:v>
                </c:pt>
                <c:pt idx="162">
                  <c:v>44.006723250000029</c:v>
                </c:pt>
                <c:pt idx="163">
                  <c:v>44.308792312500032</c:v>
                </c:pt>
                <c:pt idx="164">
                  <c:v>44.610232312500031</c:v>
                </c:pt>
                <c:pt idx="165">
                  <c:v>44.911044187500032</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1-F864-4DB9-B9B3-CEAE1073B892}"/>
            </c:ext>
          </c:extLst>
        </c:ser>
        <c:ser>
          <c:idx val="2"/>
          <c:order val="3"/>
          <c:tx>
            <c:v>Maintenance Storengy + GRTgaz Most Probable</c:v>
          </c:tx>
          <c:marker>
            <c:symbol val="none"/>
          </c:marker>
          <c:val>
            <c:numRef>
              <c:f>Atlantique_I!$L$17:$L$231</c:f>
              <c:numCache>
                <c:formatCode>_-* #\ ##0.0\ _€_-;\-* #\ ##0.0\ _€_-;_-* "-"??\ _€_-;_-@_-</c:formatCode>
                <c:ptCount val="215"/>
                <c:pt idx="0">
                  <c:v>0.3</c:v>
                </c:pt>
                <c:pt idx="1">
                  <c:v>0.6</c:v>
                </c:pt>
                <c:pt idx="2">
                  <c:v>0.89999999999999991</c:v>
                </c:pt>
                <c:pt idx="3">
                  <c:v>1.2</c:v>
                </c:pt>
                <c:pt idx="4">
                  <c:v>1.5</c:v>
                </c:pt>
                <c:pt idx="5">
                  <c:v>1.8</c:v>
                </c:pt>
                <c:pt idx="6">
                  <c:v>2.0249999999999999</c:v>
                </c:pt>
                <c:pt idx="7">
                  <c:v>2.25</c:v>
                </c:pt>
                <c:pt idx="8">
                  <c:v>2.4750000000000001</c:v>
                </c:pt>
                <c:pt idx="9">
                  <c:v>2.7</c:v>
                </c:pt>
                <c:pt idx="10">
                  <c:v>2.9250000000000003</c:v>
                </c:pt>
                <c:pt idx="11">
                  <c:v>3.1500000000000004</c:v>
                </c:pt>
                <c:pt idx="12">
                  <c:v>3.3750000000000004</c:v>
                </c:pt>
                <c:pt idx="13">
                  <c:v>3.45</c:v>
                </c:pt>
                <c:pt idx="14">
                  <c:v>3.5250000000000004</c:v>
                </c:pt>
                <c:pt idx="15">
                  <c:v>3.6000000000000005</c:v>
                </c:pt>
                <c:pt idx="16">
                  <c:v>3.6750000000000007</c:v>
                </c:pt>
                <c:pt idx="17">
                  <c:v>3.7500000000000009</c:v>
                </c:pt>
                <c:pt idx="18">
                  <c:v>3.8250000000000011</c:v>
                </c:pt>
                <c:pt idx="19">
                  <c:v>3.9000000000000012</c:v>
                </c:pt>
                <c:pt idx="20">
                  <c:v>3.9750000000000014</c:v>
                </c:pt>
                <c:pt idx="21">
                  <c:v>4.0500000000000016</c:v>
                </c:pt>
                <c:pt idx="22">
                  <c:v>4.1250000000000018</c:v>
                </c:pt>
                <c:pt idx="23">
                  <c:v>4.200000000000002</c:v>
                </c:pt>
                <c:pt idx="24">
                  <c:v>4.2750000000000021</c:v>
                </c:pt>
                <c:pt idx="25">
                  <c:v>4.3500000000000023</c:v>
                </c:pt>
                <c:pt idx="26">
                  <c:v>4.4250000000000025</c:v>
                </c:pt>
                <c:pt idx="27">
                  <c:v>4.5000000000000027</c:v>
                </c:pt>
                <c:pt idx="28">
                  <c:v>4.5750000000000028</c:v>
                </c:pt>
                <c:pt idx="29">
                  <c:v>4.650000000000003</c:v>
                </c:pt>
                <c:pt idx="30">
                  <c:v>4.7250000000000032</c:v>
                </c:pt>
                <c:pt idx="31">
                  <c:v>4.8000000000000034</c:v>
                </c:pt>
                <c:pt idx="32">
                  <c:v>4.9875000000000034</c:v>
                </c:pt>
                <c:pt idx="33">
                  <c:v>5.1750000000000034</c:v>
                </c:pt>
                <c:pt idx="34">
                  <c:v>5.3625000000000034</c:v>
                </c:pt>
                <c:pt idx="35">
                  <c:v>5.5500000000000034</c:v>
                </c:pt>
                <c:pt idx="36">
                  <c:v>5.7375000000000034</c:v>
                </c:pt>
                <c:pt idx="37">
                  <c:v>5.9250000000000034</c:v>
                </c:pt>
                <c:pt idx="38">
                  <c:v>6.1125000000000034</c:v>
                </c:pt>
                <c:pt idx="39">
                  <c:v>6.3000000000000034</c:v>
                </c:pt>
                <c:pt idx="40">
                  <c:v>6.4875000000000034</c:v>
                </c:pt>
                <c:pt idx="41">
                  <c:v>6.5812500000000034</c:v>
                </c:pt>
                <c:pt idx="42">
                  <c:v>6.6750000000000034</c:v>
                </c:pt>
                <c:pt idx="43">
                  <c:v>6.7687500000000034</c:v>
                </c:pt>
                <c:pt idx="44">
                  <c:v>6.8625000000000034</c:v>
                </c:pt>
                <c:pt idx="45">
                  <c:v>6.9562500000000034</c:v>
                </c:pt>
                <c:pt idx="46">
                  <c:v>7.0500000000000034</c:v>
                </c:pt>
                <c:pt idx="47">
                  <c:v>7.1437500000000034</c:v>
                </c:pt>
                <c:pt idx="48">
                  <c:v>7.2375000000000034</c:v>
                </c:pt>
                <c:pt idx="49">
                  <c:v>7.3312500000000034</c:v>
                </c:pt>
                <c:pt idx="50">
                  <c:v>7.4250000000000034</c:v>
                </c:pt>
                <c:pt idx="51">
                  <c:v>7.5187500000000034</c:v>
                </c:pt>
                <c:pt idx="52">
                  <c:v>7.6125000000000034</c:v>
                </c:pt>
                <c:pt idx="53">
                  <c:v>7.8000000000000034</c:v>
                </c:pt>
                <c:pt idx="54">
                  <c:v>7.9875000000000034</c:v>
                </c:pt>
                <c:pt idx="55">
                  <c:v>8.1750000000000043</c:v>
                </c:pt>
                <c:pt idx="56">
                  <c:v>8.3625000000000043</c:v>
                </c:pt>
                <c:pt idx="57">
                  <c:v>8.5500000000000043</c:v>
                </c:pt>
                <c:pt idx="58">
                  <c:v>8.7375000000000043</c:v>
                </c:pt>
                <c:pt idx="59">
                  <c:v>8.9250000000000043</c:v>
                </c:pt>
                <c:pt idx="60">
                  <c:v>9.1957020000000043</c:v>
                </c:pt>
                <c:pt idx="61">
                  <c:v>9.4664040000000043</c:v>
                </c:pt>
                <c:pt idx="62">
                  <c:v>9.7170540000000045</c:v>
                </c:pt>
                <c:pt idx="63">
                  <c:v>9.9677040000000048</c:v>
                </c:pt>
                <c:pt idx="64">
                  <c:v>10.218354000000005</c:v>
                </c:pt>
                <c:pt idx="65">
                  <c:v>10.469004000000005</c:v>
                </c:pt>
                <c:pt idx="66">
                  <c:v>10.719654000000006</c:v>
                </c:pt>
                <c:pt idx="67">
                  <c:v>10.975317000000006</c:v>
                </c:pt>
                <c:pt idx="68">
                  <c:v>11.230980000000006</c:v>
                </c:pt>
                <c:pt idx="69">
                  <c:v>11.506695000000006</c:v>
                </c:pt>
                <c:pt idx="70">
                  <c:v>11.782410000000006</c:v>
                </c:pt>
                <c:pt idx="71">
                  <c:v>12.058125000000006</c:v>
                </c:pt>
                <c:pt idx="72">
                  <c:v>12.333840000000006</c:v>
                </c:pt>
                <c:pt idx="73">
                  <c:v>12.609555000000006</c:v>
                </c:pt>
                <c:pt idx="74">
                  <c:v>12.930387000000005</c:v>
                </c:pt>
                <c:pt idx="75">
                  <c:v>13.251219000000004</c:v>
                </c:pt>
                <c:pt idx="76">
                  <c:v>13.572051000000004</c:v>
                </c:pt>
                <c:pt idx="77">
                  <c:v>13.892883000000003</c:v>
                </c:pt>
                <c:pt idx="78">
                  <c:v>14.213715000000002</c:v>
                </c:pt>
                <c:pt idx="79">
                  <c:v>14.534547000000002</c:v>
                </c:pt>
                <c:pt idx="80">
                  <c:v>14.855379000000001</c:v>
                </c:pt>
                <c:pt idx="81">
                  <c:v>15.176211</c:v>
                </c:pt>
                <c:pt idx="82">
                  <c:v>15.497043</c:v>
                </c:pt>
                <c:pt idx="83">
                  <c:v>15.812861999999999</c:v>
                </c:pt>
                <c:pt idx="84">
                  <c:v>16.048472999999998</c:v>
                </c:pt>
                <c:pt idx="85">
                  <c:v>16.364291999999999</c:v>
                </c:pt>
                <c:pt idx="86">
                  <c:v>16.680111</c:v>
                </c:pt>
                <c:pt idx="87">
                  <c:v>16.980891</c:v>
                </c:pt>
                <c:pt idx="88">
                  <c:v>17.281670999999999</c:v>
                </c:pt>
                <c:pt idx="89">
                  <c:v>17.582450999999999</c:v>
                </c:pt>
                <c:pt idx="90">
                  <c:v>17.803023</c:v>
                </c:pt>
                <c:pt idx="91">
                  <c:v>18.023595</c:v>
                </c:pt>
                <c:pt idx="92">
                  <c:v>18.244167000000001</c:v>
                </c:pt>
                <c:pt idx="93">
                  <c:v>18.464739000000002</c:v>
                </c:pt>
                <c:pt idx="94">
                  <c:v>18.685311000000002</c:v>
                </c:pt>
                <c:pt idx="95">
                  <c:v>18.986091000000002</c:v>
                </c:pt>
                <c:pt idx="96">
                  <c:v>19.286871000000001</c:v>
                </c:pt>
                <c:pt idx="97">
                  <c:v>19.592664000000003</c:v>
                </c:pt>
                <c:pt idx="98">
                  <c:v>19.898457000000004</c:v>
                </c:pt>
                <c:pt idx="99">
                  <c:v>20.204250000000005</c:v>
                </c:pt>
                <c:pt idx="100">
                  <c:v>20.510043000000007</c:v>
                </c:pt>
                <c:pt idx="101">
                  <c:v>20.815836000000008</c:v>
                </c:pt>
                <c:pt idx="102">
                  <c:v>21.190836000000008</c:v>
                </c:pt>
                <c:pt idx="103">
                  <c:v>21.565836000000008</c:v>
                </c:pt>
                <c:pt idx="104">
                  <c:v>21.940836000000008</c:v>
                </c:pt>
                <c:pt idx="105">
                  <c:v>22.315836000000008</c:v>
                </c:pt>
                <c:pt idx="106">
                  <c:v>22.690836000000008</c:v>
                </c:pt>
                <c:pt idx="107">
                  <c:v>23.065041000000008</c:v>
                </c:pt>
                <c:pt idx="108">
                  <c:v>23.437686000000006</c:v>
                </c:pt>
                <c:pt idx="109">
                  <c:v>23.808778500000006</c:v>
                </c:pt>
                <c:pt idx="110">
                  <c:v>24.178326000000006</c:v>
                </c:pt>
                <c:pt idx="111">
                  <c:v>24.546332250000006</c:v>
                </c:pt>
                <c:pt idx="112">
                  <c:v>24.912806625000005</c:v>
                </c:pt>
                <c:pt idx="113">
                  <c:v>25.277752875000004</c:v>
                </c:pt>
                <c:pt idx="114">
                  <c:v>25.641178500000006</c:v>
                </c:pt>
                <c:pt idx="115">
                  <c:v>26.003091000000005</c:v>
                </c:pt>
                <c:pt idx="116">
                  <c:v>26.363494125000006</c:v>
                </c:pt>
                <c:pt idx="117">
                  <c:v>26.722395375000005</c:v>
                </c:pt>
                <c:pt idx="118">
                  <c:v>27.079802250000004</c:v>
                </c:pt>
                <c:pt idx="119">
                  <c:v>27.435720375000002</c:v>
                </c:pt>
                <c:pt idx="120">
                  <c:v>27.790155375000001</c:v>
                </c:pt>
                <c:pt idx="121">
                  <c:v>28.143112875</c:v>
                </c:pt>
                <c:pt idx="122">
                  <c:v>28.494600375000001</c:v>
                </c:pt>
                <c:pt idx="123">
                  <c:v>28.844623500000001</c:v>
                </c:pt>
                <c:pt idx="124">
                  <c:v>29.193187875</c:v>
                </c:pt>
                <c:pt idx="125">
                  <c:v>29.540299125000001</c:v>
                </c:pt>
                <c:pt idx="126">
                  <c:v>29.885964749999999</c:v>
                </c:pt>
                <c:pt idx="127">
                  <c:v>30.230190374999999</c:v>
                </c:pt>
                <c:pt idx="128">
                  <c:v>30.572981625000001</c:v>
                </c:pt>
                <c:pt idx="129">
                  <c:v>30.914344125</c:v>
                </c:pt>
                <c:pt idx="130">
                  <c:v>31.2542835</c:v>
                </c:pt>
                <c:pt idx="131">
                  <c:v>31.59280725</c:v>
                </c:pt>
                <c:pt idx="132">
                  <c:v>31.929921</c:v>
                </c:pt>
                <c:pt idx="133">
                  <c:v>32.265630375000001</c:v>
                </c:pt>
                <c:pt idx="134">
                  <c:v>32.599941000000001</c:v>
                </c:pt>
                <c:pt idx="135">
                  <c:v>32.932858500000002</c:v>
                </c:pt>
                <c:pt idx="136">
                  <c:v>33.264388500000003</c:v>
                </c:pt>
                <c:pt idx="137">
                  <c:v>33.594536625000003</c:v>
                </c:pt>
                <c:pt idx="138">
                  <c:v>33.923308500000005</c:v>
                </c:pt>
                <c:pt idx="139">
                  <c:v>34.250711625000008</c:v>
                </c:pt>
                <c:pt idx="140">
                  <c:v>34.576749750000012</c:v>
                </c:pt>
                <c:pt idx="141">
                  <c:v>34.901430375000011</c:v>
                </c:pt>
                <c:pt idx="142">
                  <c:v>35.22475725000001</c:v>
                </c:pt>
                <c:pt idx="143">
                  <c:v>35.546737875000012</c:v>
                </c:pt>
                <c:pt idx="144">
                  <c:v>35.867376000000014</c:v>
                </c:pt>
                <c:pt idx="145">
                  <c:v>36.186679125000012</c:v>
                </c:pt>
                <c:pt idx="146">
                  <c:v>36.505040062500015</c:v>
                </c:pt>
                <c:pt idx="147">
                  <c:v>36.822738187500015</c:v>
                </c:pt>
                <c:pt idx="148">
                  <c:v>37.139774437500016</c:v>
                </c:pt>
                <c:pt idx="149">
                  <c:v>37.456149750000016</c:v>
                </c:pt>
                <c:pt idx="150">
                  <c:v>37.771866000000017</c:v>
                </c:pt>
                <c:pt idx="151">
                  <c:v>38.086925062500015</c:v>
                </c:pt>
                <c:pt idx="152">
                  <c:v>38.401326937500016</c:v>
                </c:pt>
                <c:pt idx="153">
                  <c:v>38.715074437500014</c:v>
                </c:pt>
                <c:pt idx="154">
                  <c:v>39.028168500000014</c:v>
                </c:pt>
                <c:pt idx="155">
                  <c:v>39.340610062500012</c:v>
                </c:pt>
                <c:pt idx="156">
                  <c:v>39.652400062500014</c:v>
                </c:pt>
                <c:pt idx="157">
                  <c:v>39.963541312500013</c:v>
                </c:pt>
                <c:pt idx="158">
                  <c:v>40.274033812500015</c:v>
                </c:pt>
                <c:pt idx="159">
                  <c:v>40.583879437500016</c:v>
                </c:pt>
                <c:pt idx="160">
                  <c:v>40.893080062500019</c:v>
                </c:pt>
                <c:pt idx="161">
                  <c:v>41.19887306250002</c:v>
                </c:pt>
                <c:pt idx="162">
                  <c:v>41.506792125000018</c:v>
                </c:pt>
                <c:pt idx="163">
                  <c:v>41.814069937500015</c:v>
                </c:pt>
                <c:pt idx="164">
                  <c:v>42.120707437500016</c:v>
                </c:pt>
                <c:pt idx="165">
                  <c:v>42.426705562500018</c:v>
                </c:pt>
                <c:pt idx="166">
                  <c:v>42.732066187500017</c:v>
                </c:pt>
                <c:pt idx="167">
                  <c:v>43.00631868750002</c:v>
                </c:pt>
                <c:pt idx="168">
                  <c:v>43.280056500000022</c:v>
                </c:pt>
                <c:pt idx="169">
                  <c:v>43.553281312500019</c:v>
                </c:pt>
                <c:pt idx="170">
                  <c:v>43.825993968750019</c:v>
                </c:pt>
                <c:pt idx="171">
                  <c:v>44.098195312500017</c:v>
                </c:pt>
                <c:pt idx="172">
                  <c:v>44.369882812500016</c:v>
                </c:pt>
                <c:pt idx="173">
                  <c:v>44.641064062500014</c:v>
                </c:pt>
                <c:pt idx="174">
                  <c:v>44.816519062500014</c:v>
                </c:pt>
                <c:pt idx="175">
                  <c:v>44.986961062500015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3-F864-4DB9-B9B3-CEAE1073B892}"/>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269226235833304"/>
          <c:y val="0.23427747350539407"/>
          <c:w val="0.14985478080066544"/>
          <c:h val="0.490137775922579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0.98000000000000009</c:v>
                </c:pt>
                <c:pt idx="77">
                  <c:v>0.96000000000000008</c:v>
                </c:pt>
                <c:pt idx="78">
                  <c:v>0.94</c:v>
                </c:pt>
                <c:pt idx="79">
                  <c:v>0.91999999999999993</c:v>
                </c:pt>
                <c:pt idx="80">
                  <c:v>0.9</c:v>
                </c:pt>
                <c:pt idx="81">
                  <c:v>0.88000000000000012</c:v>
                </c:pt>
                <c:pt idx="82">
                  <c:v>0.86000000000000021</c:v>
                </c:pt>
                <c:pt idx="83">
                  <c:v>0.84000000000000019</c:v>
                </c:pt>
                <c:pt idx="84">
                  <c:v>0.82000000000000017</c:v>
                </c:pt>
                <c:pt idx="85">
                  <c:v>0.80000000000000016</c:v>
                </c:pt>
                <c:pt idx="86">
                  <c:v>0.79333333333333367</c:v>
                </c:pt>
                <c:pt idx="87">
                  <c:v>0.78666666666666674</c:v>
                </c:pt>
                <c:pt idx="88">
                  <c:v>0.78000000000000014</c:v>
                </c:pt>
                <c:pt idx="89">
                  <c:v>0.77333333333333354</c:v>
                </c:pt>
                <c:pt idx="90">
                  <c:v>0.76666666666666683</c:v>
                </c:pt>
                <c:pt idx="91">
                  <c:v>0.76000000000000034</c:v>
                </c:pt>
                <c:pt idx="92">
                  <c:v>0.75333333333333352</c:v>
                </c:pt>
                <c:pt idx="93">
                  <c:v>0.74666666666666681</c:v>
                </c:pt>
                <c:pt idx="94">
                  <c:v>0.74000000000000032</c:v>
                </c:pt>
                <c:pt idx="95">
                  <c:v>0.73333333333333361</c:v>
                </c:pt>
                <c:pt idx="96">
                  <c:v>0.72666666666666679</c:v>
                </c:pt>
                <c:pt idx="97">
                  <c:v>0.72000000000000031</c:v>
                </c:pt>
                <c:pt idx="98">
                  <c:v>0.7133333333333336</c:v>
                </c:pt>
                <c:pt idx="99">
                  <c:v>0.70666666666666689</c:v>
                </c:pt>
                <c:pt idx="100">
                  <c:v>0.70000000000000007</c:v>
                </c:pt>
              </c:numCache>
            </c:numRef>
          </c:yVal>
          <c:smooth val="0"/>
          <c:extLst>
            <c:ext xmlns:c16="http://schemas.microsoft.com/office/drawing/2014/chart" uri="{C3380CC4-5D6E-409C-BE32-E72D297353CC}">
              <c16:uniqueId val="{00000000-1CF2-4AEA-96C7-8816185D63BD}"/>
            </c:ext>
          </c:extLst>
        </c:ser>
        <c:ser>
          <c:idx val="1"/>
          <c:order val="1"/>
          <c:tx>
            <c:v>Soutirage</c:v>
          </c:tx>
          <c:spPr>
            <a:ln w="19050" cap="rnd">
              <a:solidFill>
                <a:schemeClr val="accent2"/>
              </a:solidFill>
              <a:round/>
            </a:ln>
            <a:effectLst/>
          </c:spPr>
          <c:marker>
            <c:symbol val="none"/>
          </c:marker>
          <c:xVal>
            <c:numRef>
              <c:f>Serene_N_W!$G$32:$G$132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Serene_N_W!$A$32:$A$132</c:f>
              <c:numCache>
                <c:formatCode>0%</c:formatCode>
                <c:ptCount val="101"/>
                <c:pt idx="0">
                  <c:v>0.21000000000000005</c:v>
                </c:pt>
                <c:pt idx="1">
                  <c:v>0.21818181818181823</c:v>
                </c:pt>
                <c:pt idx="2">
                  <c:v>0.22636363636363638</c:v>
                </c:pt>
                <c:pt idx="3">
                  <c:v>0.23454545454545461</c:v>
                </c:pt>
                <c:pt idx="4">
                  <c:v>0.24272727272727276</c:v>
                </c:pt>
                <c:pt idx="5">
                  <c:v>0.25090909090909097</c:v>
                </c:pt>
                <c:pt idx="6">
                  <c:v>0.25909090909090909</c:v>
                </c:pt>
                <c:pt idx="7">
                  <c:v>0.26727272727272727</c:v>
                </c:pt>
                <c:pt idx="8">
                  <c:v>0.27545454545454545</c:v>
                </c:pt>
                <c:pt idx="9">
                  <c:v>0.28363636363636363</c:v>
                </c:pt>
                <c:pt idx="10">
                  <c:v>0.29181818181818181</c:v>
                </c:pt>
                <c:pt idx="11">
                  <c:v>0.3000000000000001</c:v>
                </c:pt>
                <c:pt idx="12">
                  <c:v>0.30916666666666676</c:v>
                </c:pt>
                <c:pt idx="13">
                  <c:v>0.31833333333333341</c:v>
                </c:pt>
                <c:pt idx="14">
                  <c:v>0.32750000000000001</c:v>
                </c:pt>
                <c:pt idx="15">
                  <c:v>0.33666666666666667</c:v>
                </c:pt>
                <c:pt idx="16">
                  <c:v>0.34583333333333338</c:v>
                </c:pt>
                <c:pt idx="17">
                  <c:v>0.35500000000000015</c:v>
                </c:pt>
                <c:pt idx="18">
                  <c:v>0.36416666666666675</c:v>
                </c:pt>
                <c:pt idx="19">
                  <c:v>0.37333333333333346</c:v>
                </c:pt>
                <c:pt idx="20">
                  <c:v>0.38250000000000006</c:v>
                </c:pt>
                <c:pt idx="21">
                  <c:v>0.39166666666666672</c:v>
                </c:pt>
                <c:pt idx="22">
                  <c:v>0.40083333333333337</c:v>
                </c:pt>
                <c:pt idx="23">
                  <c:v>0.41000000000000014</c:v>
                </c:pt>
                <c:pt idx="24">
                  <c:v>0.41916666666666674</c:v>
                </c:pt>
                <c:pt idx="25">
                  <c:v>0.4283333333333334</c:v>
                </c:pt>
                <c:pt idx="26">
                  <c:v>0.43750000000000011</c:v>
                </c:pt>
                <c:pt idx="27">
                  <c:v>0.44666666666666671</c:v>
                </c:pt>
                <c:pt idx="28">
                  <c:v>0.45583333333333348</c:v>
                </c:pt>
                <c:pt idx="29">
                  <c:v>0.46500000000000008</c:v>
                </c:pt>
                <c:pt idx="30">
                  <c:v>0.47416666666666674</c:v>
                </c:pt>
                <c:pt idx="31">
                  <c:v>0.48333333333333339</c:v>
                </c:pt>
                <c:pt idx="32">
                  <c:v>0.49250000000000005</c:v>
                </c:pt>
                <c:pt idx="33">
                  <c:v>0.50166666666666682</c:v>
                </c:pt>
                <c:pt idx="34">
                  <c:v>0.51083333333333347</c:v>
                </c:pt>
                <c:pt idx="35">
                  <c:v>0.52000000000000013</c:v>
                </c:pt>
                <c:pt idx="36">
                  <c:v>0.53210526315789486</c:v>
                </c:pt>
                <c:pt idx="37">
                  <c:v>0.54421052631578948</c:v>
                </c:pt>
                <c:pt idx="38">
                  <c:v>0.55631578947368432</c:v>
                </c:pt>
                <c:pt idx="39">
                  <c:v>0.56842105263157916</c:v>
                </c:pt>
                <c:pt idx="40">
                  <c:v>0.58052631578947378</c:v>
                </c:pt>
                <c:pt idx="41">
                  <c:v>0.5926315789473684</c:v>
                </c:pt>
                <c:pt idx="42">
                  <c:v>0.60473684210526335</c:v>
                </c:pt>
                <c:pt idx="43">
                  <c:v>0.61684210526315797</c:v>
                </c:pt>
                <c:pt idx="44">
                  <c:v>0.6289473684210527</c:v>
                </c:pt>
                <c:pt idx="45">
                  <c:v>0.64105263157894754</c:v>
                </c:pt>
                <c:pt idx="46">
                  <c:v>0.65315789473684216</c:v>
                </c:pt>
                <c:pt idx="47">
                  <c:v>0.66526315789473689</c:v>
                </c:pt>
                <c:pt idx="48">
                  <c:v>0.67736842105263173</c:v>
                </c:pt>
                <c:pt idx="49">
                  <c:v>0.68947368421052646</c:v>
                </c:pt>
                <c:pt idx="50">
                  <c:v>0.70157894736842108</c:v>
                </c:pt>
                <c:pt idx="51">
                  <c:v>0.71368421052631581</c:v>
                </c:pt>
                <c:pt idx="52">
                  <c:v>0.72578947368421065</c:v>
                </c:pt>
                <c:pt idx="53">
                  <c:v>0.73789473684210527</c:v>
                </c:pt>
                <c:pt idx="54">
                  <c:v>0.75000000000000011</c:v>
                </c:pt>
                <c:pt idx="55">
                  <c:v>0.75543478260869579</c:v>
                </c:pt>
                <c:pt idx="56">
                  <c:v>0.76086956521739146</c:v>
                </c:pt>
                <c:pt idx="57">
                  <c:v>0.76630434782608703</c:v>
                </c:pt>
                <c:pt idx="58">
                  <c:v>0.77173913043478259</c:v>
                </c:pt>
                <c:pt idx="59">
                  <c:v>0.77717391304347838</c:v>
                </c:pt>
                <c:pt idx="60">
                  <c:v>0.78260869565217395</c:v>
                </c:pt>
                <c:pt idx="61">
                  <c:v>0.78804347826086973</c:v>
                </c:pt>
                <c:pt idx="62">
                  <c:v>0.7934782608695653</c:v>
                </c:pt>
                <c:pt idx="63">
                  <c:v>0.79891304347826098</c:v>
                </c:pt>
                <c:pt idx="64">
                  <c:v>0.80434782608695676</c:v>
                </c:pt>
                <c:pt idx="65">
                  <c:v>0.80978260869565211</c:v>
                </c:pt>
                <c:pt idx="66">
                  <c:v>0.81521739130434789</c:v>
                </c:pt>
                <c:pt idx="67">
                  <c:v>0.82065217391304357</c:v>
                </c:pt>
                <c:pt idx="68">
                  <c:v>0.82608695652173925</c:v>
                </c:pt>
                <c:pt idx="69">
                  <c:v>0.83152173913043492</c:v>
                </c:pt>
                <c:pt idx="70">
                  <c:v>0.8369565217391306</c:v>
                </c:pt>
                <c:pt idx="71">
                  <c:v>0.84239130434782616</c:v>
                </c:pt>
                <c:pt idx="72">
                  <c:v>0.84782608695652195</c:v>
                </c:pt>
                <c:pt idx="73">
                  <c:v>0.85326086956521741</c:v>
                </c:pt>
                <c:pt idx="74">
                  <c:v>0.8586956521739133</c:v>
                </c:pt>
                <c:pt idx="75">
                  <c:v>0.86413043478260865</c:v>
                </c:pt>
                <c:pt idx="76">
                  <c:v>0.86956521739130432</c:v>
                </c:pt>
                <c:pt idx="77">
                  <c:v>0.87500000000000011</c:v>
                </c:pt>
                <c:pt idx="78">
                  <c:v>0.88043478260869568</c:v>
                </c:pt>
                <c:pt idx="79">
                  <c:v>0.88586956521739146</c:v>
                </c:pt>
                <c:pt idx="80">
                  <c:v>0.89130434782608692</c:v>
                </c:pt>
                <c:pt idx="81">
                  <c:v>0.89673913043478282</c:v>
                </c:pt>
                <c:pt idx="82">
                  <c:v>0.90217391304347816</c:v>
                </c:pt>
                <c:pt idx="83">
                  <c:v>0.90760869565217395</c:v>
                </c:pt>
                <c:pt idx="84">
                  <c:v>0.91304347826086951</c:v>
                </c:pt>
                <c:pt idx="85">
                  <c:v>0.9184782608695653</c:v>
                </c:pt>
                <c:pt idx="86">
                  <c:v>0.92391304347826086</c:v>
                </c:pt>
                <c:pt idx="87">
                  <c:v>0.92934782608695665</c:v>
                </c:pt>
                <c:pt idx="88">
                  <c:v>0.93478260869565211</c:v>
                </c:pt>
                <c:pt idx="89">
                  <c:v>0.940217391304348</c:v>
                </c:pt>
                <c:pt idx="90">
                  <c:v>0.94565217391304346</c:v>
                </c:pt>
                <c:pt idx="91">
                  <c:v>0.95108695652173914</c:v>
                </c:pt>
                <c:pt idx="92">
                  <c:v>0.95652173913043492</c:v>
                </c:pt>
                <c:pt idx="93">
                  <c:v>0.96195652173913049</c:v>
                </c:pt>
                <c:pt idx="94">
                  <c:v>0.96739130434782594</c:v>
                </c:pt>
                <c:pt idx="95">
                  <c:v>0.97282608695652184</c:v>
                </c:pt>
                <c:pt idx="96">
                  <c:v>0.97826086956521729</c:v>
                </c:pt>
                <c:pt idx="97">
                  <c:v>0.98369565217391319</c:v>
                </c:pt>
                <c:pt idx="98">
                  <c:v>0.98913043478260865</c:v>
                </c:pt>
                <c:pt idx="99">
                  <c:v>0.99456521739130443</c:v>
                </c:pt>
                <c:pt idx="100">
                  <c:v>1</c:v>
                </c:pt>
              </c:numCache>
            </c:numRef>
          </c:yVal>
          <c:smooth val="0"/>
          <c:extLst>
            <c:ext xmlns:c16="http://schemas.microsoft.com/office/drawing/2014/chart" uri="{C3380CC4-5D6E-409C-BE32-E72D297353CC}">
              <c16:uniqueId val="{00000001-1CF2-4AEA-96C7-8816185D63BD}"/>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Atlantique_W!$D$16</c:f>
              <c:strCache>
                <c:ptCount val="1"/>
                <c:pt idx="0">
                  <c:v>Maximum stock level (TWh)</c:v>
                </c:pt>
              </c:strCache>
            </c:strRef>
          </c:tx>
          <c:spPr>
            <a:ln w="25400">
              <a:solidFill>
                <a:srgbClr val="FFC000"/>
              </a:solidFill>
            </a:ln>
          </c:spPr>
          <c:marker>
            <c:symbol val="none"/>
          </c:marker>
          <c:cat>
            <c:numRef>
              <c:f>Atlantique_W!$A$17:$A$231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Atlantique_W!$D$17:$D$231</c:f>
              <c:numCache>
                <c:formatCode>0.00</c:formatCode>
                <c:ptCount val="21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0-75CC-4F01-AC48-E4A15181E81B}"/>
            </c:ext>
          </c:extLst>
        </c:ser>
        <c:ser>
          <c:idx val="7"/>
          <c:order val="1"/>
          <c:tx>
            <c:strRef>
              <c:f>Atlantique_W!$C$16</c:f>
              <c:strCache>
                <c:ptCount val="1"/>
                <c:pt idx="0">
                  <c:v>Minimum Stock Level (TWh)</c:v>
                </c:pt>
              </c:strCache>
            </c:strRef>
          </c:tx>
          <c:marker>
            <c:symbol val="none"/>
          </c:marker>
          <c:cat>
            <c:numRef>
              <c:f>Atlantique_W!$A$17:$A$231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75CC-4F01-AC48-E4A15181E81B}"/>
            </c:ext>
          </c:extLst>
        </c:ser>
        <c:ser>
          <c:idx val="8"/>
          <c:order val="2"/>
          <c:tx>
            <c:strRef>
              <c:f>Atlantique_W!$F$11</c:f>
              <c:strCache>
                <c:ptCount val="1"/>
                <c:pt idx="0">
                  <c:v>With Storengy maintenance only</c:v>
                </c:pt>
              </c:strCache>
            </c:strRef>
          </c:tx>
          <c:spPr>
            <a:ln w="31750"/>
          </c:spPr>
          <c:marker>
            <c:symbol val="none"/>
          </c:marker>
          <c:cat>
            <c:numRef>
              <c:f>Atlantique_W!$A$17:$A$231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Atlantique_W!$F$17:$F$231</c:f>
              <c:numCache>
                <c:formatCode>_-* #\ ##0.00\ _€_-;\-* #\ ##0.00\ _€_-;_-* "-"??\ _€_-;_-@_-</c:formatCode>
                <c:ptCount val="215"/>
                <c:pt idx="0">
                  <c:v>44.67752100840336</c:v>
                </c:pt>
                <c:pt idx="1">
                  <c:v>44.357452951245854</c:v>
                </c:pt>
                <c:pt idx="2">
                  <c:v>44.039777803772317</c:v>
                </c:pt>
                <c:pt idx="3">
                  <c:v>43.409177548198102</c:v>
                </c:pt>
                <c:pt idx="4">
                  <c:v>42.788006346380001</c:v>
                </c:pt>
                <c:pt idx="5">
                  <c:v>42.176123210340371</c:v>
                </c:pt>
                <c:pt idx="6">
                  <c:v>41.573389260225071</c:v>
                </c:pt>
                <c:pt idx="7">
                  <c:v>40.979667692781732</c:v>
                </c:pt>
                <c:pt idx="8">
                  <c:v>40.394823750309371</c:v>
                </c:pt>
                <c:pt idx="9">
                  <c:v>39.818724690072251</c:v>
                </c:pt>
                <c:pt idx="10">
                  <c:v>39.251239754171124</c:v>
                </c:pt>
                <c:pt idx="11">
                  <c:v>38.692240139864936</c:v>
                </c:pt>
                <c:pt idx="12">
                  <c:v>38.25</c:v>
                </c:pt>
                <c:pt idx="13">
                  <c:v>38.25</c:v>
                </c:pt>
                <c:pt idx="14">
                  <c:v>38.25</c:v>
                </c:pt>
                <c:pt idx="15">
                  <c:v>38.25</c:v>
                </c:pt>
                <c:pt idx="16">
                  <c:v>38.25</c:v>
                </c:pt>
                <c:pt idx="17">
                  <c:v>37.705971428571431</c:v>
                </c:pt>
                <c:pt idx="18">
                  <c:v>37.17007744732026</c:v>
                </c:pt>
                <c:pt idx="19">
                  <c:v>36.642196423742561</c:v>
                </c:pt>
                <c:pt idx="20">
                  <c:v>36.12220854404508</c:v>
                </c:pt>
                <c:pt idx="21">
                  <c:v>35.60999578595095</c:v>
                </c:pt>
                <c:pt idx="22">
                  <c:v>35.105441891912058</c:v>
                </c:pt>
                <c:pt idx="23">
                  <c:v>34.608432342721891</c:v>
                </c:pt>
                <c:pt idx="24">
                  <c:v>34.118854331523018</c:v>
                </c:pt>
                <c:pt idx="25">
                  <c:v>33.636596738203139</c:v>
                </c:pt>
                <c:pt idx="26">
                  <c:v>33.161148449091911</c:v>
                </c:pt>
                <c:pt idx="27">
                  <c:v>32.691125346068311</c:v>
                </c:pt>
                <c:pt idx="28">
                  <c:v>32.226465524095005</c:v>
                </c:pt>
                <c:pt idx="29">
                  <c:v>31.767107784512952</c:v>
                </c:pt>
                <c:pt idx="30">
                  <c:v>31.312991626981141</c:v>
                </c:pt>
                <c:pt idx="31">
                  <c:v>30.863989958072519</c:v>
                </c:pt>
                <c:pt idx="32">
                  <c:v>30.419950155879459</c:v>
                </c:pt>
                <c:pt idx="33">
                  <c:v>29.98081738737347</c:v>
                </c:pt>
                <c:pt idx="34">
                  <c:v>29.54653742547967</c:v>
                </c:pt>
                <c:pt idx="35">
                  <c:v>29.117056642380451</c:v>
                </c:pt>
                <c:pt idx="36">
                  <c:v>28.692322002893153</c:v>
                </c:pt>
                <c:pt idx="37">
                  <c:v>28.272281057920939</c:v>
                </c:pt>
                <c:pt idx="38">
                  <c:v>27.856881937976006</c:v>
                </c:pt>
                <c:pt idx="39">
                  <c:v>27.446073346774405</c:v>
                </c:pt>
                <c:pt idx="40">
                  <c:v>27.039804554901625</c:v>
                </c:pt>
                <c:pt idx="41">
                  <c:v>26.63802539354818</c:v>
                </c:pt>
                <c:pt idx="42">
                  <c:v>26.240686248314436</c:v>
                </c:pt>
                <c:pt idx="43">
                  <c:v>25.84773805308388</c:v>
                </c:pt>
                <c:pt idx="44">
                  <c:v>25.459132283964109</c:v>
                </c:pt>
                <c:pt idx="45">
                  <c:v>25.074820953294775</c:v>
                </c:pt>
                <c:pt idx="46">
                  <c:v>24.694756603721739</c:v>
                </c:pt>
                <c:pt idx="47">
                  <c:v>24.318892302336724</c:v>
                </c:pt>
                <c:pt idx="48">
                  <c:v>23.947181634881723</c:v>
                </c:pt>
                <c:pt idx="49">
                  <c:v>23.579578700017443</c:v>
                </c:pt>
                <c:pt idx="50">
                  <c:v>23.216038103655112</c:v>
                </c:pt>
                <c:pt idx="51">
                  <c:v>22.856514953350899</c:v>
                </c:pt>
                <c:pt idx="52">
                  <c:v>22.500964852762305</c:v>
                </c:pt>
                <c:pt idx="53">
                  <c:v>22.144381659484996</c:v>
                </c:pt>
                <c:pt idx="54">
                  <c:v>21.796701263471142</c:v>
                </c:pt>
                <c:pt idx="55">
                  <c:v>21.452863044233222</c:v>
                </c:pt>
                <c:pt idx="56">
                  <c:v>21.112824542309767</c:v>
                </c:pt>
                <c:pt idx="57">
                  <c:v>20.776543767454019</c:v>
                </c:pt>
                <c:pt idx="58">
                  <c:v>20.443979193448694</c:v>
                </c:pt>
                <c:pt idx="59">
                  <c:v>20.115089752978047</c:v>
                </c:pt>
                <c:pt idx="60">
                  <c:v>19.789789862474258</c:v>
                </c:pt>
                <c:pt idx="61">
                  <c:v>19.467976391011689</c:v>
                </c:pt>
                <c:pt idx="62">
                  <c:v>19.149611972707088</c:v>
                </c:pt>
                <c:pt idx="63">
                  <c:v>18.834659642148061</c:v>
                </c:pt>
                <c:pt idx="64">
                  <c:v>18.523082830101007</c:v>
                </c:pt>
                <c:pt idx="65">
                  <c:v>18.214845359265045</c:v>
                </c:pt>
                <c:pt idx="66">
                  <c:v>17.909911440071465</c:v>
                </c:pt>
                <c:pt idx="67">
                  <c:v>17.608245666528177</c:v>
                </c:pt>
                <c:pt idx="68">
                  <c:v>17.309813012108716</c:v>
                </c:pt>
                <c:pt idx="69">
                  <c:v>17.014578825685287</c:v>
                </c:pt>
                <c:pt idx="70">
                  <c:v>16.722508827505429</c:v>
                </c:pt>
                <c:pt idx="71">
                  <c:v>16.43356910521176</c:v>
                </c:pt>
                <c:pt idx="72">
                  <c:v>16.147726109904408</c:v>
                </c:pt>
                <c:pt idx="73">
                  <c:v>15.864946652245642</c:v>
                </c:pt>
                <c:pt idx="74">
                  <c:v>15.585197898606237</c:v>
                </c:pt>
                <c:pt idx="75">
                  <c:v>15.308604449866138</c:v>
                </c:pt>
                <c:pt idx="76">
                  <c:v>15.035239043809156</c:v>
                </c:pt>
                <c:pt idx="77">
                  <c:v>14.765064006876459</c:v>
                </c:pt>
                <c:pt idx="78">
                  <c:v>14.498042105186496</c:v>
                </c:pt>
                <c:pt idx="79">
                  <c:v>14.23413653940365</c:v>
                </c:pt>
                <c:pt idx="80">
                  <c:v>13.973310939666781</c:v>
                </c:pt>
                <c:pt idx="81">
                  <c:v>13.715529360576951</c:v>
                </c:pt>
                <c:pt idx="82">
                  <c:v>13.460756276243645</c:v>
                </c:pt>
                <c:pt idx="83">
                  <c:v>13.208956575388809</c:v>
                </c:pt>
                <c:pt idx="84">
                  <c:v>12.960095556508033</c:v>
                </c:pt>
                <c:pt idx="85">
                  <c:v>12.714138923088196</c:v>
                </c:pt>
                <c:pt idx="86">
                  <c:v>12.471052778880924</c:v>
                </c:pt>
                <c:pt idx="87">
                  <c:v>12.230803623231226</c:v>
                </c:pt>
                <c:pt idx="88">
                  <c:v>11.99335834646063</c:v>
                </c:pt>
                <c:pt idx="89">
                  <c:v>11.758684225304208</c:v>
                </c:pt>
                <c:pt idx="90">
                  <c:v>11.526748918400859</c:v>
                </c:pt>
                <c:pt idx="91">
                  <c:v>11.297520461836216</c:v>
                </c:pt>
                <c:pt idx="92">
                  <c:v>11.070967264737574</c:v>
                </c:pt>
                <c:pt idx="93">
                  <c:v>10.847122518814396</c:v>
                </c:pt>
                <c:pt idx="94">
                  <c:v>10.625970737350888</c:v>
                </c:pt>
                <c:pt idx="95">
                  <c:v>10.407479522635183</c:v>
                </c:pt>
                <c:pt idx="96">
                  <c:v>10.191616866716123</c:v>
                </c:pt>
                <c:pt idx="97">
                  <c:v>9.9783511467142407</c:v>
                </c:pt>
                <c:pt idx="98">
                  <c:v>9.7676511201891572</c:v>
                </c:pt>
                <c:pt idx="99">
                  <c:v>9.5594859205627039</c:v>
                </c:pt>
                <c:pt idx="100">
                  <c:v>9.3538250525971165</c:v>
                </c:pt>
                <c:pt idx="101">
                  <c:v>9.1506383879276214</c:v>
                </c:pt>
                <c:pt idx="102">
                  <c:v>8.9498961606487679</c:v>
                </c:pt>
                <c:pt idx="103">
                  <c:v>8.7514884584189616</c:v>
                </c:pt>
                <c:pt idx="104">
                  <c:v>8.5551489079349476</c:v>
                </c:pt>
                <c:pt idx="105">
                  <c:v>8.3608559513055969</c:v>
                </c:pt>
                <c:pt idx="106">
                  <c:v>8.1685882553537912</c:v>
                </c:pt>
                <c:pt idx="107">
                  <c:v>7.9783247092740579</c:v>
                </c:pt>
                <c:pt idx="108">
                  <c:v>7.7900444223146268</c:v>
                </c:pt>
                <c:pt idx="109">
                  <c:v>7.6037267214836435</c:v>
                </c:pt>
                <c:pt idx="110">
                  <c:v>7.4193511492792954</c:v>
                </c:pt>
                <c:pt idx="111">
                  <c:v>7.2368974614436006</c:v>
                </c:pt>
                <c:pt idx="112">
                  <c:v>7.0563456247396044</c:v>
                </c:pt>
                <c:pt idx="113">
                  <c:v>6.8776758147517532</c:v>
                </c:pt>
                <c:pt idx="114">
                  <c:v>6.7008684137091894</c:v>
                </c:pt>
                <c:pt idx="115">
                  <c:v>6.5259040083317412</c:v>
                </c:pt>
                <c:pt idx="116">
                  <c:v>6.3527633876983636</c:v>
                </c:pt>
                <c:pt idx="117">
                  <c:v>6.181427541137797</c:v>
                </c:pt>
                <c:pt idx="118">
                  <c:v>6.0118776561412153</c:v>
                </c:pt>
                <c:pt idx="119">
                  <c:v>5.8440951162966295</c:v>
                </c:pt>
                <c:pt idx="120">
                  <c:v>5.6780614992448246</c:v>
                </c:pt>
                <c:pt idx="121">
                  <c:v>5.5137585746566025</c:v>
                </c:pt>
                <c:pt idx="122">
                  <c:v>5.351168302231109</c:v>
                </c:pt>
                <c:pt idx="123">
                  <c:v>5.1902728297150267</c:v>
                </c:pt>
                <c:pt idx="124">
                  <c:v>5.0310544909424149</c:v>
                </c:pt>
                <c:pt idx="125">
                  <c:v>4.8734958038949836</c:v>
                </c:pt>
                <c:pt idx="126">
                  <c:v>4.7175794687825814</c:v>
                </c:pt>
                <c:pt idx="127">
                  <c:v>4.5632883661436985</c:v>
                </c:pt>
                <c:pt idx="128">
                  <c:v>4.4106055549657643</c:v>
                </c:pt>
                <c:pt idx="129">
                  <c:v>4.2594097408125959</c:v>
                </c:pt>
                <c:pt idx="130">
                  <c:v>4.1096131585100153</c:v>
                </c:pt>
                <c:pt idx="131">
                  <c:v>3.9612028589576607</c:v>
                </c:pt>
                <c:pt idx="132">
                  <c:v>3.8141660128917794</c:v>
                </c:pt>
                <c:pt idx="133">
                  <c:v>3.6684899097762083</c:v>
                </c:pt>
                <c:pt idx="134">
                  <c:v>3.5241619567036153</c:v>
                </c:pt>
                <c:pt idx="135">
                  <c:v>3.3811696773069135</c:v>
                </c:pt>
                <c:pt idx="136">
                  <c:v>3.2395007106807441</c:v>
                </c:pt>
                <c:pt idx="137">
                  <c:v>3.0991428103129457</c:v>
                </c:pt>
                <c:pt idx="138">
                  <c:v>2.9600838430259087</c:v>
                </c:pt>
                <c:pt idx="139">
                  <c:v>2.8223117879277284</c:v>
                </c:pt>
                <c:pt idx="140">
                  <c:v>2.6858147353730639</c:v>
                </c:pt>
                <c:pt idx="141">
                  <c:v>2.5505808859336145</c:v>
                </c:pt>
                <c:pt idx="142">
                  <c:v>2.4165985493781235</c:v>
                </c:pt>
                <c:pt idx="143">
                  <c:v>2.2838561436618199</c:v>
                </c:pt>
                <c:pt idx="144">
                  <c:v>2.1523421939252145</c:v>
                </c:pt>
                <c:pt idx="145">
                  <c:v>2.0220453315021616</c:v>
                </c:pt>
                <c:pt idx="146">
                  <c:v>1.8929542929370975</c:v>
                </c:pt>
                <c:pt idx="147">
                  <c:v>1.7650579190113775</c:v>
                </c:pt>
                <c:pt idx="148">
                  <c:v>1.6383451537786218</c:v>
                </c:pt>
                <c:pt idx="149">
                  <c:v>1.5128050436089888</c:v>
                </c:pt>
                <c:pt idx="150">
                  <c:v>1.3884267362422937</c:v>
                </c:pt>
                <c:pt idx="151">
                  <c:v>1.2651994798498889</c:v>
                </c:pt>
                <c:pt idx="152">
                  <c:v>1.1431126221052277</c:v>
                </c:pt>
                <c:pt idx="153">
                  <c:v>1.022155609263028</c:v>
                </c:pt>
                <c:pt idx="154">
                  <c:v>0.90231798524695839</c:v>
                </c:pt>
                <c:pt idx="155">
                  <c:v>0.78358939074576772</c:v>
                </c:pt>
                <c:pt idx="156">
                  <c:v>0.66595956231777831</c:v>
                </c:pt>
                <c:pt idx="157">
                  <c:v>0.54941833150366748</c:v>
                </c:pt>
                <c:pt idx="158">
                  <c:v>0.43395562394745962</c:v>
                </c:pt>
                <c:pt idx="159">
                  <c:v>0.31956145852565265</c:v>
                </c:pt>
                <c:pt idx="160">
                  <c:v>0.20622594648440426</c:v>
                </c:pt>
                <c:pt idx="161">
                  <c:v>9.3939290584702878E-2</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75CC-4F01-AC48-E4A15181E81B}"/>
            </c:ext>
          </c:extLst>
        </c:ser>
        <c:ser>
          <c:idx val="0"/>
          <c:order val="3"/>
          <c:tx>
            <c:strRef>
              <c:f>Atlantique_W!$K$13</c:f>
              <c:strCache>
                <c:ptCount val="1"/>
                <c:pt idx="0">
                  <c:v>Duration</c:v>
                </c:pt>
              </c:strCache>
            </c:strRef>
          </c:tx>
          <c:marker>
            <c:symbol val="none"/>
          </c:marker>
          <c:val>
            <c:numRef>
              <c:f>Atlantique_W!$K$17:$K$185</c:f>
              <c:numCache>
                <c:formatCode>_-* #\ ##0.00\ _€_-;\-* #\ ##0.00\ _€_-;_-* "-"??\ _€_-;_-@_-</c:formatCode>
                <c:ptCount val="169"/>
                <c:pt idx="0">
                  <c:v>44.355042016806721</c:v>
                </c:pt>
                <c:pt idx="1">
                  <c:v>43.719727771369982</c:v>
                </c:pt>
                <c:pt idx="2">
                  <c:v>43.093913065648458</c:v>
                </c:pt>
                <c:pt idx="3">
                  <c:v>42.477455857722809</c:v>
                </c:pt>
                <c:pt idx="4">
                  <c:v>41.870216229556277</c:v>
                </c:pt>
                <c:pt idx="5">
                  <c:v>41.272056355237311</c:v>
                </c:pt>
                <c:pt idx="6">
                  <c:v>40.682840469697048</c:v>
                </c:pt>
                <c:pt idx="7">
                  <c:v>40.102434837894563</c:v>
                </c:pt>
                <c:pt idx="8">
                  <c:v>39.530707724462857</c:v>
                </c:pt>
                <c:pt idx="9">
                  <c:v>38.967529363808723</c:v>
                </c:pt>
                <c:pt idx="10">
                  <c:v>38.412771930659687</c:v>
                </c:pt>
                <c:pt idx="11">
                  <c:v>37.866309511051369</c:v>
                </c:pt>
                <c:pt idx="12">
                  <c:v>37.328018073748616</c:v>
                </c:pt>
                <c:pt idx="13">
                  <c:v>36.797775442094007</c:v>
                </c:pt>
                <c:pt idx="14">
                  <c:v>36.275461266277247</c:v>
                </c:pt>
                <c:pt idx="15">
                  <c:v>35.760956996019232</c:v>
                </c:pt>
                <c:pt idx="16">
                  <c:v>35.254145853664561</c:v>
                </c:pt>
                <c:pt idx="17">
                  <c:v>34.754912807676355</c:v>
                </c:pt>
                <c:pt idx="18">
                  <c:v>34.263144546527428</c:v>
                </c:pt>
                <c:pt idx="19">
                  <c:v>33.778729452981807</c:v>
                </c:pt>
                <c:pt idx="20">
                  <c:v>33.30155757876085</c:v>
                </c:pt>
                <c:pt idx="21">
                  <c:v>32.824815281842085</c:v>
                </c:pt>
                <c:pt idx="22">
                  <c:v>32.358629967409925</c:v>
                </c:pt>
                <c:pt idx="23">
                  <c:v>31.897764142268262</c:v>
                </c:pt>
                <c:pt idx="24">
                  <c:v>31.442157107451607</c:v>
                </c:pt>
                <c:pt idx="25">
                  <c:v>30.991728045411229</c:v>
                </c:pt>
                <c:pt idx="26">
                  <c:v>30.546276624046648</c:v>
                </c:pt>
                <c:pt idx="27">
                  <c:v>30.105747836013123</c:v>
                </c:pt>
                <c:pt idx="28">
                  <c:v>29.670087281845863</c:v>
                </c:pt>
                <c:pt idx="29">
                  <c:v>29.239241163242419</c:v>
                </c:pt>
                <c:pt idx="30">
                  <c:v>28.813156276419303</c:v>
                </c:pt>
                <c:pt idx="31">
                  <c:v>28.391780005542028</c:v>
                </c:pt>
                <c:pt idx="32">
                  <c:v>27.975060316227747</c:v>
                </c:pt>
                <c:pt idx="33">
                  <c:v>27.562945749119706</c:v>
                </c:pt>
                <c:pt idx="34">
                  <c:v>27.155385413532677</c:v>
                </c:pt>
                <c:pt idx="35">
                  <c:v>26.752328981168656</c:v>
                </c:pt>
                <c:pt idx="36">
                  <c:v>26.353726679901968</c:v>
                </c:pt>
                <c:pt idx="37">
                  <c:v>25.959529287633078</c:v>
                </c:pt>
                <c:pt idx="38">
                  <c:v>25.569688126210313</c:v>
                </c:pt>
                <c:pt idx="39">
                  <c:v>25.184155055418749</c:v>
                </c:pt>
                <c:pt idx="40">
                  <c:v>24.802882467035548</c:v>
                </c:pt>
                <c:pt idx="41">
                  <c:v>24.425823278950954</c:v>
                </c:pt>
                <c:pt idx="42">
                  <c:v>24.052930929354293</c:v>
                </c:pt>
                <c:pt idx="43">
                  <c:v>23.684159370984197</c:v>
                </c:pt>
                <c:pt idx="44">
                  <c:v>23.319463065442381</c:v>
                </c:pt>
                <c:pt idx="45">
                  <c:v>22.958796977570259</c:v>
                </c:pt>
                <c:pt idx="46">
                  <c:v>22.602116569887688</c:v>
                </c:pt>
                <c:pt idx="47">
                  <c:v>22.249377797093192</c:v>
                </c:pt>
                <c:pt idx="48">
                  <c:v>21.900537100624941</c:v>
                </c:pt>
                <c:pt idx="49">
                  <c:v>21.555551403281854</c:v>
                </c:pt>
                <c:pt idx="50">
                  <c:v>21.214378103904128</c:v>
                </c:pt>
                <c:pt idx="51">
                  <c:v>20.876975072112572</c:v>
                </c:pt>
                <c:pt idx="52">
                  <c:v>20.543300643106047</c:v>
                </c:pt>
                <c:pt idx="53">
                  <c:v>20.21331361251643</c:v>
                </c:pt>
                <c:pt idx="54">
                  <c:v>19.886961002524583</c:v>
                </c:pt>
                <c:pt idx="55">
                  <c:v>19.564106094151587</c:v>
                </c:pt>
                <c:pt idx="56">
                  <c:v>19.244711400592557</c:v>
                </c:pt>
                <c:pt idx="57">
                  <c:v>18.928739836809456</c:v>
                </c:pt>
                <c:pt idx="58">
                  <c:v>18.616154715225125</c:v>
                </c:pt>
                <c:pt idx="59">
                  <c:v>18.306919741463489</c:v>
                </c:pt>
                <c:pt idx="60">
                  <c:v>18.000999010135395</c:v>
                </c:pt>
                <c:pt idx="61">
                  <c:v>17.693544808454721</c:v>
                </c:pt>
                <c:pt idx="62">
                  <c:v>17.394197955902108</c:v>
                </c:pt>
                <c:pt idx="63">
                  <c:v>17.098059369313106</c:v>
                </c:pt>
                <c:pt idx="64">
                  <c:v>16.805073865111424</c:v>
                </c:pt>
                <c:pt idx="65">
                  <c:v>16.515249247594447</c:v>
                </c:pt>
                <c:pt idx="66">
                  <c:v>16.228530840975854</c:v>
                </c:pt>
                <c:pt idx="67">
                  <c:v>15.944885354273573</c:v>
                </c:pt>
                <c:pt idx="68">
                  <c:v>15.664279853303425</c:v>
                </c:pt>
                <c:pt idx="69">
                  <c:v>15.386763461787965</c:v>
                </c:pt>
                <c:pt idx="70">
                  <c:v>15.112485884355619</c:v>
                </c:pt>
                <c:pt idx="71">
                  <c:v>14.84140932173764</c:v>
                </c:pt>
                <c:pt idx="72">
                  <c:v>14.573496415809686</c:v>
                </c:pt>
                <c:pt idx="73">
                  <c:v>14.308710244443352</c:v>
                </c:pt>
                <c:pt idx="74">
                  <c:v>14.047014316417789</c:v>
                </c:pt>
                <c:pt idx="75">
                  <c:v>13.7883725663907</c:v>
                </c:pt>
                <c:pt idx="76">
                  <c:v>13.532749349928043</c:v>
                </c:pt>
                <c:pt idx="77">
                  <c:v>13.280109438591721</c:v>
                </c:pt>
                <c:pt idx="78">
                  <c:v>13.030418015084621</c:v>
                </c:pt>
                <c:pt idx="79">
                  <c:v>12.783640668452302</c:v>
                </c:pt>
                <c:pt idx="80">
                  <c:v>12.539743389340686</c:v>
                </c:pt>
                <c:pt idx="81">
                  <c:v>12.298692565309096</c:v>
                </c:pt>
                <c:pt idx="82">
                  <c:v>12.060454976197997</c:v>
                </c:pt>
                <c:pt idx="83">
                  <c:v>11.824997789550791</c:v>
                </c:pt>
                <c:pt idx="84">
                  <c:v>11.592288556089049</c:v>
                </c:pt>
                <c:pt idx="85">
                  <c:v>11.362295205240549</c:v>
                </c:pt>
                <c:pt idx="86">
                  <c:v>11.134986040719507</c:v>
                </c:pt>
                <c:pt idx="87">
                  <c:v>10.910371116842143</c:v>
                </c:pt>
                <c:pt idx="88">
                  <c:v>10.688458423051163</c:v>
                </c:pt>
                <c:pt idx="89">
                  <c:v>10.469215450164571</c:v>
                </c:pt>
                <c:pt idx="90">
                  <c:v>10.252610080102118</c:v>
                </c:pt>
                <c:pt idx="91">
                  <c:v>10.038610581180155</c:v>
                </c:pt>
                <c:pt idx="92">
                  <c:v>9.8271856034630876</c:v>
                </c:pt>
                <c:pt idx="93">
                  <c:v>9.6183041741707562</c:v>
                </c:pt>
                <c:pt idx="94">
                  <c:v>9.411935693141066</c:v>
                </c:pt>
                <c:pt idx="95">
                  <c:v>9.2080499283472044</c:v>
                </c:pt>
                <c:pt idx="96">
                  <c:v>9.0066170114687942</c:v>
                </c:pt>
                <c:pt idx="97">
                  <c:v>8.8076074335163153</c:v>
                </c:pt>
                <c:pt idx="98">
                  <c:v>8.6106829130184597</c:v>
                </c:pt>
                <c:pt idx="99">
                  <c:v>8.415811083954857</c:v>
                </c:pt>
                <c:pt idx="100">
                  <c:v>8.2229705495887586</c:v>
                </c:pt>
                <c:pt idx="101">
                  <c:v>8.0321401362175937</c:v>
                </c:pt>
                <c:pt idx="102">
                  <c:v>7.843298890848116</c:v>
                </c:pt>
                <c:pt idx="103">
                  <c:v>7.6564260788957847</c:v>
                </c:pt>
                <c:pt idx="104">
                  <c:v>7.4715011819081285</c:v>
                </c:pt>
                <c:pt idx="105">
                  <c:v>7.2885038953118393</c:v>
                </c:pt>
                <c:pt idx="106">
                  <c:v>7.1074141261833494</c:v>
                </c:pt>
                <c:pt idx="107">
                  <c:v>6.928211991042649</c:v>
                </c:pt>
                <c:pt idx="108">
                  <c:v>6.7508778136700984</c:v>
                </c:pt>
                <c:pt idx="109">
                  <c:v>6.5707105867793425</c:v>
                </c:pt>
                <c:pt idx="110">
                  <c:v>6.3971029136958935</c:v>
                </c:pt>
                <c:pt idx="111">
                  <c:v>6.2253048831219608</c:v>
                </c:pt>
                <c:pt idx="112">
                  <c:v>6.0552976318013636</c:v>
                </c:pt>
                <c:pt idx="113">
                  <c:v>5.8870624931037367</c:v>
                </c:pt>
                <c:pt idx="114">
                  <c:v>5.7205809949749522</c:v>
                </c:pt>
                <c:pt idx="115">
                  <c:v>5.5558348579089065</c:v>
                </c:pt>
                <c:pt idx="116">
                  <c:v>5.3928059929404482</c:v>
                </c:pt>
                <c:pt idx="117">
                  <c:v>5.2314764996592267</c:v>
                </c:pt>
                <c:pt idx="118">
                  <c:v>5.0718286642442445</c:v>
                </c:pt>
                <c:pt idx="119">
                  <c:v>4.9138449575188989</c:v>
                </c:pt>
                <c:pt idx="120">
                  <c:v>4.7575080330262924</c:v>
                </c:pt>
                <c:pt idx="121">
                  <c:v>4.6028007251246121</c:v>
                </c:pt>
                <c:pt idx="122">
                  <c:v>4.4497060471023557</c:v>
                </c:pt>
                <c:pt idx="123">
                  <c:v>4.2981483799820435</c:v>
                </c:pt>
                <c:pt idx="124">
                  <c:v>4.1479932934571213</c:v>
                </c:pt>
                <c:pt idx="125">
                  <c:v>3.9992278074364864</c:v>
                </c:pt>
                <c:pt idx="126">
                  <c:v>3.8518390619524467</c:v>
                </c:pt>
                <c:pt idx="127">
                  <c:v>3.7058143160490467</c:v>
                </c:pt>
                <c:pt idx="128">
                  <c:v>3.5611409466806805</c:v>
                </c:pt>
                <c:pt idx="129">
                  <c:v>3.4178064476208996</c:v>
                </c:pt>
                <c:pt idx="130">
                  <c:v>3.2757984283813157</c:v>
                </c:pt>
                <c:pt idx="131">
                  <c:v>3.1351046131405114</c:v>
                </c:pt>
                <c:pt idx="132">
                  <c:v>2.9957128396828625</c:v>
                </c:pt>
                <c:pt idx="133">
                  <c:v>2.8576110583471794</c:v>
                </c:pt>
                <c:pt idx="134">
                  <c:v>2.7207873309850803</c:v>
                </c:pt>
                <c:pt idx="135">
                  <c:v>2.5852298299290033</c:v>
                </c:pt>
                <c:pt idx="136">
                  <c:v>2.4509268369697677</c:v>
                </c:pt>
                <c:pt idx="137">
                  <c:v>2.3178667423435995</c:v>
                </c:pt>
                <c:pt idx="138">
                  <c:v>2.1860380437285309</c:v>
                </c:pt>
                <c:pt idx="139">
                  <c:v>2.0554293452500851</c:v>
                </c:pt>
                <c:pt idx="140">
                  <c:v>1.926029356496167</c:v>
                </c:pt>
                <c:pt idx="141">
                  <c:v>1.7978268915410673</c:v>
                </c:pt>
                <c:pt idx="142">
                  <c:v>1.6707907570872857</c:v>
                </c:pt>
                <c:pt idx="143">
                  <c:v>1.5449503811873131</c:v>
                </c:pt>
                <c:pt idx="144">
                  <c:v>1.4202745868799946</c:v>
                </c:pt>
                <c:pt idx="145">
                  <c:v>1.2967525966205538</c:v>
                </c:pt>
                <c:pt idx="146">
                  <c:v>1.1743737326043029</c:v>
                </c:pt>
                <c:pt idx="147">
                  <c:v>1.0531274158436048</c:v>
                </c:pt>
                <c:pt idx="148">
                  <c:v>0.93300316525337712</c:v>
                </c:pt>
                <c:pt idx="149">
                  <c:v>0.81399059674505891</c:v>
                </c:pt>
                <c:pt idx="150">
                  <c:v>0.69607942232896303</c:v>
                </c:pt>
                <c:pt idx="151">
                  <c:v>0.57925944922493544</c:v>
                </c:pt>
                <c:pt idx="152">
                  <c:v>0.46352057898124455</c:v>
                </c:pt>
                <c:pt idx="153">
                  <c:v>0.34885280660162493</c:v>
                </c:pt>
                <c:pt idx="154">
                  <c:v>0.23524621968039988</c:v>
                </c:pt>
                <c:pt idx="155">
                  <c:v>0.12269099754560781</c:v>
                </c:pt>
                <c:pt idx="156">
                  <c:v>1.1177410410058486E-2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24F4-4A5A-894C-C762D1507E86}"/>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1759368399040349"/>
          <c:h val="0.244582768540585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Serene_N_I!$AM$40</c:f>
              <c:strCache>
                <c:ptCount val="1"/>
                <c:pt idx="0">
                  <c:v>Min cor. Inj</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1E5-4455-BBFA-9AE7CFB092C8}"/>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D1E5-4455-BBFA-9AE7CFB092C8}"/>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Serene_N_I!$AK$40</c:f>
              <c:strCache>
                <c:ptCount val="1"/>
                <c:pt idx="0">
                  <c:v>Min Brut</c:v>
                </c:pt>
              </c:strCache>
            </c:strRef>
          </c:tx>
          <c:spPr>
            <a:ln w="28575" cap="rnd">
              <a:solidFill>
                <a:schemeClr val="accent1"/>
              </a:solidFill>
              <a:round/>
            </a:ln>
            <a:effectLst/>
          </c:spPr>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D1E5-4455-BBFA-9AE7CFB092C8}"/>
            </c:ext>
          </c:extLst>
        </c:ser>
        <c:ser>
          <c:idx val="1"/>
          <c:order val="3"/>
          <c:tx>
            <c:strRef>
              <c:f>Serene_N_I!$AL$40</c:f>
              <c:strCache>
                <c:ptCount val="1"/>
                <c:pt idx="0">
                  <c:v>Max Brut</c:v>
                </c:pt>
              </c:strCache>
            </c:strRef>
          </c:tx>
          <c:spPr>
            <a:ln w="28575" cap="rnd">
              <a:solidFill>
                <a:schemeClr val="accent2"/>
              </a:solidFill>
              <a:round/>
            </a:ln>
            <a:effectLst/>
          </c:spPr>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3-D1E5-4455-BBFA-9AE7CFB092C8}"/>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Serene_N_I!$AN$40</c:f>
              <c:strCache>
                <c:ptCount val="1"/>
                <c:pt idx="0">
                  <c:v>Min.cor Sout</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583-4EED-9852-9D318007DCE4}"/>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5583-4EED-9852-9D318007DCE4}"/>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3C9C-489D-BD74-715AD8D92FE0}"/>
            </c:ext>
          </c:extLst>
        </c:ser>
        <c:ser>
          <c:idx val="7"/>
          <c:order val="1"/>
          <c:tx>
            <c:strRef>
              <c:f>'Nord-Est_I'!$B$16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3C9C-489D-BD74-715AD8D92FE0}"/>
            </c:ext>
          </c:extLst>
        </c:ser>
        <c:ser>
          <c:idx val="0"/>
          <c:order val="2"/>
          <c:tx>
            <c:v>Maintenance Storengy</c:v>
          </c:tx>
          <c:marker>
            <c:symbol val="none"/>
          </c:marker>
          <c:val>
            <c:numRef>
              <c:f>'Nord-Est_I'!$F$17:$F$231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2</c:v>
                </c:pt>
                <c:pt idx="16">
                  <c:v>2.125</c:v>
                </c:pt>
                <c:pt idx="17">
                  <c:v>2.25</c:v>
                </c:pt>
                <c:pt idx="18">
                  <c:v>2.375</c:v>
                </c:pt>
                <c:pt idx="19">
                  <c:v>2.5</c:v>
                </c:pt>
                <c:pt idx="20">
                  <c:v>2.625</c:v>
                </c:pt>
                <c:pt idx="21">
                  <c:v>2.75</c:v>
                </c:pt>
                <c:pt idx="22">
                  <c:v>2.875</c:v>
                </c:pt>
                <c:pt idx="23">
                  <c:v>3</c:v>
                </c:pt>
                <c:pt idx="24">
                  <c:v>3.125</c:v>
                </c:pt>
                <c:pt idx="25">
                  <c:v>3.25</c:v>
                </c:pt>
                <c:pt idx="26">
                  <c:v>3.375</c:v>
                </c:pt>
                <c:pt idx="27">
                  <c:v>3.5</c:v>
                </c:pt>
                <c:pt idx="28">
                  <c:v>3.625</c:v>
                </c:pt>
                <c:pt idx="29">
                  <c:v>3.75</c:v>
                </c:pt>
                <c:pt idx="30">
                  <c:v>3.875</c:v>
                </c:pt>
                <c:pt idx="31">
                  <c:v>4</c:v>
                </c:pt>
                <c:pt idx="32">
                  <c:v>4.125</c:v>
                </c:pt>
                <c:pt idx="33">
                  <c:v>4.25</c:v>
                </c:pt>
                <c:pt idx="34">
                  <c:v>4.3624999999999998</c:v>
                </c:pt>
                <c:pt idx="35">
                  <c:v>4.4749999999999996</c:v>
                </c:pt>
                <c:pt idx="36">
                  <c:v>4.5874999999999995</c:v>
                </c:pt>
                <c:pt idx="37">
                  <c:v>4.6999999999999993</c:v>
                </c:pt>
                <c:pt idx="38">
                  <c:v>4.8124999999999991</c:v>
                </c:pt>
                <c:pt idx="39">
                  <c:v>4.9249999999999989</c:v>
                </c:pt>
                <c:pt idx="40">
                  <c:v>5.0374999999999988</c:v>
                </c:pt>
                <c:pt idx="41">
                  <c:v>5.1499999999999986</c:v>
                </c:pt>
                <c:pt idx="42">
                  <c:v>5.2624999999999984</c:v>
                </c:pt>
                <c:pt idx="43">
                  <c:v>5.3749999999999982</c:v>
                </c:pt>
                <c:pt idx="44">
                  <c:v>5.487499999999998</c:v>
                </c:pt>
                <c:pt idx="45">
                  <c:v>5.5999999999999979</c:v>
                </c:pt>
                <c:pt idx="46">
                  <c:v>5.7124999999999977</c:v>
                </c:pt>
                <c:pt idx="47">
                  <c:v>5.8249999999999975</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3C9C-489D-BD74-715AD8D92FE0}"/>
            </c:ext>
          </c:extLst>
        </c:ser>
        <c:ser>
          <c:idx val="2"/>
          <c:order val="3"/>
          <c:tx>
            <c:v>Maintenance Storengy + GRTgaz Most Probable</c:v>
          </c:tx>
          <c:marker>
            <c:symbol val="none"/>
          </c:marker>
          <c:val>
            <c:numRef>
              <c:f>'Nord-Est_I'!$L$17:$L$231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1.9999999999999998</c:v>
                </c:pt>
                <c:pt idx="16">
                  <c:v>2.1249999999999996</c:v>
                </c:pt>
                <c:pt idx="17">
                  <c:v>2.2499999999999996</c:v>
                </c:pt>
                <c:pt idx="18">
                  <c:v>2.3749999999999996</c:v>
                </c:pt>
                <c:pt idx="19">
                  <c:v>2.4999999999999996</c:v>
                </c:pt>
                <c:pt idx="20">
                  <c:v>2.6249999999999996</c:v>
                </c:pt>
                <c:pt idx="21">
                  <c:v>2.7499999999999996</c:v>
                </c:pt>
                <c:pt idx="22">
                  <c:v>2.8749999999999996</c:v>
                </c:pt>
                <c:pt idx="23">
                  <c:v>2.9999999999999996</c:v>
                </c:pt>
                <c:pt idx="24">
                  <c:v>3.1249999999999996</c:v>
                </c:pt>
                <c:pt idx="25">
                  <c:v>3.2499999999999996</c:v>
                </c:pt>
                <c:pt idx="26">
                  <c:v>3.3749999999999996</c:v>
                </c:pt>
                <c:pt idx="27">
                  <c:v>3.4999999999999996</c:v>
                </c:pt>
                <c:pt idx="28">
                  <c:v>3.6249999999999996</c:v>
                </c:pt>
                <c:pt idx="29">
                  <c:v>3.7499999999999996</c:v>
                </c:pt>
                <c:pt idx="30">
                  <c:v>3.8749999999999996</c:v>
                </c:pt>
                <c:pt idx="31">
                  <c:v>3.9999999999999996</c:v>
                </c:pt>
                <c:pt idx="32">
                  <c:v>4.1249999999999991</c:v>
                </c:pt>
                <c:pt idx="33">
                  <c:v>4.2499999999999991</c:v>
                </c:pt>
                <c:pt idx="34">
                  <c:v>4.3624999999999989</c:v>
                </c:pt>
                <c:pt idx="35">
                  <c:v>4.4749999999999988</c:v>
                </c:pt>
                <c:pt idx="36">
                  <c:v>4.5874999999999986</c:v>
                </c:pt>
                <c:pt idx="37">
                  <c:v>4.6999999999999984</c:v>
                </c:pt>
                <c:pt idx="38">
                  <c:v>4.8124999999999982</c:v>
                </c:pt>
                <c:pt idx="39">
                  <c:v>4.924999999999998</c:v>
                </c:pt>
                <c:pt idx="40">
                  <c:v>5.0374999999999979</c:v>
                </c:pt>
                <c:pt idx="41">
                  <c:v>5.1499999999999977</c:v>
                </c:pt>
                <c:pt idx="42">
                  <c:v>5.2624999999999975</c:v>
                </c:pt>
                <c:pt idx="43">
                  <c:v>5.3749999999999973</c:v>
                </c:pt>
                <c:pt idx="44">
                  <c:v>5.4874999999999972</c:v>
                </c:pt>
                <c:pt idx="45">
                  <c:v>5.599999999999997</c:v>
                </c:pt>
                <c:pt idx="46">
                  <c:v>5.7124999999999968</c:v>
                </c:pt>
                <c:pt idx="47">
                  <c:v>5.8249999999999966</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3C9C-489D-BD74-715AD8D92FE0}"/>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7459291847026024"/>
          <c:w val="0.14985478080066544"/>
          <c:h val="0.4498224209941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'Nord-Est_W'!$D$16</c:f>
              <c:strCache>
                <c:ptCount val="1"/>
                <c:pt idx="0">
                  <c:v>Maximum stock level (TWh)</c:v>
                </c:pt>
              </c:strCache>
            </c:strRef>
          </c:tx>
          <c:spPr>
            <a:ln w="25400">
              <a:solidFill>
                <a:srgbClr val="FFC000"/>
              </a:solidFill>
            </a:ln>
          </c:spPr>
          <c:marker>
            <c:symbol val="none"/>
          </c:marker>
          <c:cat>
            <c:numRef>
              <c:f>'Nord-Est_W'!$A$17:$A$231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'Nord-Est_W'!$D$17:$D$231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0-DC8A-4376-A95D-B4030E5BA16F}"/>
            </c:ext>
          </c:extLst>
        </c:ser>
        <c:ser>
          <c:idx val="7"/>
          <c:order val="1"/>
          <c:tx>
            <c:strRef>
              <c:f>'Nord-Est_W'!$C$16</c:f>
              <c:strCache>
                <c:ptCount val="1"/>
                <c:pt idx="0">
                  <c:v>Minimum Stock Level (TWh)</c:v>
                </c:pt>
              </c:strCache>
            </c:strRef>
          </c:tx>
          <c:marker>
            <c:symbol val="none"/>
          </c:marker>
          <c:cat>
            <c:numRef>
              <c:f>'Nord-Est_W'!$A$17:$A$231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DC8A-4376-A95D-B4030E5BA16F}"/>
            </c:ext>
          </c:extLst>
        </c:ser>
        <c:ser>
          <c:idx val="8"/>
          <c:order val="2"/>
          <c:tx>
            <c:strRef>
              <c:f>'Nord-Est_W'!$F$11</c:f>
              <c:strCache>
                <c:ptCount val="1"/>
                <c:pt idx="0">
                  <c:v>With Storengy maintenance only</c:v>
                </c:pt>
              </c:strCache>
            </c:strRef>
          </c:tx>
          <c:spPr>
            <a:ln w="31750"/>
          </c:spPr>
          <c:marker>
            <c:symbol val="none"/>
          </c:marker>
          <c:cat>
            <c:numRef>
              <c:f>'Nord-Est_W'!$A$17:$A$231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'Nord-Est_W'!$F$17:$F$231</c:f>
              <c:numCache>
                <c:formatCode>_-* #\ ##0.00\ _€_-;\-* #\ ##0.00\ _€_-;_-* "-"??\ _€_-;_-@_-</c:formatCode>
                <c:ptCount val="215"/>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3.3793640557917497</c:v>
                </c:pt>
                <c:pt idx="97">
                  <c:v>3.3077728747979172</c:v>
                </c:pt>
                <c:pt idx="98">
                  <c:v>3.2369537555599002</c:v>
                </c:pt>
                <c:pt idx="99">
                  <c:v>3.1668983719215089</c:v>
                </c:pt>
                <c:pt idx="100">
                  <c:v>3.0975984875184337</c:v>
                </c:pt>
                <c:pt idx="101">
                  <c:v>3.0290459548099014</c:v>
                </c:pt>
                <c:pt idx="102">
                  <c:v>2.9612327141207748</c:v>
                </c:pt>
                <c:pt idx="103">
                  <c:v>2.8941507926939822</c:v>
                </c:pt>
                <c:pt idx="104">
                  <c:v>2.8277923037531645</c:v>
                </c:pt>
                <c:pt idx="105">
                  <c:v>2.7621494455754343</c:v>
                </c:pt>
                <c:pt idx="106">
                  <c:v>2.6972145005741304</c:v>
                </c:pt>
                <c:pt idx="107">
                  <c:v>2.6329798343914681</c:v>
                </c:pt>
                <c:pt idx="108">
                  <c:v>2.5694378950009717</c:v>
                </c:pt>
                <c:pt idx="109">
                  <c:v>2.5065812118195887</c:v>
                </c:pt>
                <c:pt idx="110">
                  <c:v>2.4444023948293774</c:v>
                </c:pt>
                <c:pt idx="111">
                  <c:v>2.3828941337086684</c:v>
                </c:pt>
                <c:pt idx="112">
                  <c:v>2.3220491969725945</c:v>
                </c:pt>
                <c:pt idx="113">
                  <c:v>2.2618604311228898</c:v>
                </c:pt>
                <c:pt idx="114">
                  <c:v>2.2023207598068586</c:v>
                </c:pt>
                <c:pt idx="115">
                  <c:v>2.143423182985412</c:v>
                </c:pt>
                <c:pt idx="116">
                  <c:v>2.085160776110079</c:v>
                </c:pt>
                <c:pt idx="117">
                  <c:v>2.0275266893088917</c:v>
                </c:pt>
                <c:pt idx="118">
                  <c:v>1.9705141465810507</c:v>
                </c:pt>
                <c:pt idx="119">
                  <c:v>1.9141164450002746</c:v>
                </c:pt>
                <c:pt idx="120">
                  <c:v>1.8583269539267422</c:v>
                </c:pt>
                <c:pt idx="121">
                  <c:v>1.8031391142275321</c:v>
                </c:pt>
                <c:pt idx="122">
                  <c:v>1.7485464375054705</c:v>
                </c:pt>
                <c:pt idx="123">
                  <c:v>1.6945425053362939</c:v>
                </c:pt>
                <c:pt idx="124">
                  <c:v>1.6411209685140398</c:v>
                </c:pt>
                <c:pt idx="125">
                  <c:v>1.5882652586566854</c:v>
                </c:pt>
                <c:pt idx="126">
                  <c:v>1.5359183203380651</c:v>
                </c:pt>
                <c:pt idx="127">
                  <c:v>1.4840752562920303</c:v>
                </c:pt>
                <c:pt idx="128">
                  <c:v>1.432731216391893</c:v>
                </c:pt>
                <c:pt idx="129">
                  <c:v>1.381881397196677</c:v>
                </c:pt>
                <c:pt idx="130">
                  <c:v>1.3315210415017358</c:v>
                </c:pt>
                <c:pt idx="131">
                  <c:v>1.2816454378936977</c:v>
                </c:pt>
                <c:pt idx="132">
                  <c:v>1.2322499203096942</c:v>
                </c:pt>
                <c:pt idx="133">
                  <c:v>1.1833298676008308</c:v>
                </c:pt>
                <c:pt idx="134">
                  <c:v>1.1348807030998602</c:v>
                </c:pt>
                <c:pt idx="135">
                  <c:v>1.0868978941930167</c:v>
                </c:pt>
                <c:pt idx="136">
                  <c:v>1.0393769518959717</c:v>
                </c:pt>
                <c:pt idx="137">
                  <c:v>0.99231343043387144</c:v>
                </c:pt>
                <c:pt idx="138">
                  <c:v>0.94570292682541712</c:v>
                </c:pt>
                <c:pt idx="139">
                  <c:v>0.89954108047094794</c:v>
                </c:pt>
                <c:pt idx="140">
                  <c:v>0.85381915533725816</c:v>
                </c:pt>
                <c:pt idx="141">
                  <c:v>0.8085417517029958</c:v>
                </c:pt>
                <c:pt idx="142">
                  <c:v>0.76370017334435736</c:v>
                </c:pt>
                <c:pt idx="143">
                  <c:v>0.71929022515173791</c:v>
                </c:pt>
                <c:pt idx="144">
                  <c:v>0.67530775239626661</c:v>
                </c:pt>
                <c:pt idx="145">
                  <c:v>0.63174864034111533</c:v>
                </c:pt>
                <c:pt idx="146">
                  <c:v>0.5886088138565484</c:v>
                </c:pt>
                <c:pt idx="147">
                  <c:v>0.54588423703867783</c:v>
                </c:pt>
                <c:pt idx="148">
                  <c:v>0.50357091283188837</c:v>
                </c:pt>
                <c:pt idx="149">
                  <c:v>0.46166488265489691</c:v>
                </c:pt>
                <c:pt idx="150">
                  <c:v>0.42016222603041126</c:v>
                </c:pt>
                <c:pt idx="151">
                  <c:v>0.37905906021835384</c:v>
                </c:pt>
                <c:pt idx="152">
                  <c:v>0.33835153985261568</c:v>
                </c:pt>
                <c:pt idx="153">
                  <c:v>0.2980358565813071</c:v>
                </c:pt>
                <c:pt idx="154">
                  <c:v>0.25810823871047101</c:v>
                </c:pt>
                <c:pt idx="155">
                  <c:v>0.21856495085122582</c:v>
                </c:pt>
                <c:pt idx="156">
                  <c:v>0.17940229357030493</c:v>
                </c:pt>
                <c:pt idx="157" formatCode="_-* #\ ##0.0000\ _€_-;\-* #\ ##0.0000\ _€_-;_-* &quot;-&quot;??\ _€_-;_-@_-">
                  <c:v>0.14061660304395973</c:v>
                </c:pt>
                <c:pt idx="158" formatCode="_-* #\ ##0.0000\ _€_-;\-* #\ ##0.0000\ _€_-;_-* &quot;-&quot;??\ _€_-;_-@_-">
                  <c:v>0.10220425071519434</c:v>
                </c:pt>
                <c:pt idx="159" formatCode="_-* #\ ##0.0000\ _€_-;\-* #\ ##0.0000\ _€_-;_-* &quot;-&quot;??\ _€_-;_-@_-">
                  <c:v>6.4161642954299436E-2</c:v>
                </c:pt>
                <c:pt idx="160" formatCode="_-* #\ ##0.0000\ _€_-;\-* #\ ##0.0000\ _€_-;_-* &quot;-&quot;??\ _€_-;_-@_-">
                  <c:v>2.6485220722653767E-2</c:v>
                </c:pt>
                <c:pt idx="161" formatCode="_-* #\ ##0.0000\ _€_-;\-* #\ ##0.0000\ _€_-;_-* &quot;-&quot;??\ _€_-;_-@_-">
                  <c:v>0</c:v>
                </c:pt>
                <c:pt idx="162" formatCode="_-* #\ ##0.0000\ _€_-;\-* #\ ##0.0000\ _€_-;_-* &quot;-&quot;??\ _€_-;_-@_-">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DC8A-4376-A95D-B4030E5BA16F}"/>
            </c:ext>
          </c:extLst>
        </c:ser>
        <c:ser>
          <c:idx val="0"/>
          <c:order val="3"/>
          <c:tx>
            <c:strRef>
              <c:f>'Nord-Est_W'!$K$13</c:f>
              <c:strCache>
                <c:ptCount val="1"/>
                <c:pt idx="0">
                  <c:v>Duration</c:v>
                </c:pt>
              </c:strCache>
            </c:strRef>
          </c:tx>
          <c:marker>
            <c:symbol val="none"/>
          </c:marker>
          <c:val>
            <c:numRef>
              <c:f>'Nord-Est_W'!$K$17:$K$185</c:f>
              <c:numCache>
                <c:formatCode>_-* #\ ##0.00\ _€_-;\-* #\ ##0.00\ _€_-;_-* "-"??\ _€_-;_-@_-</c:formatCode>
                <c:ptCount val="169"/>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12.629509220288666</c:v>
                </c:pt>
                <c:pt idx="14">
                  <c:v>12.468195222716489</c:v>
                </c:pt>
                <c:pt idx="15">
                  <c:v>12.307912644566127</c:v>
                </c:pt>
                <c:pt idx="16">
                  <c:v>12.148654891084245</c:v>
                </c:pt>
                <c:pt idx="17">
                  <c:v>11.99041540968345</c:v>
                </c:pt>
                <c:pt idx="18">
                  <c:v>11.833187689672686</c:v>
                </c:pt>
                <c:pt idx="19">
                  <c:v>11.676965261989356</c:v>
                </c:pt>
                <c:pt idx="20">
                  <c:v>11.521741698933157</c:v>
                </c:pt>
                <c:pt idx="21">
                  <c:v>11.367510613901615</c:v>
                </c:pt>
                <c:pt idx="22">
                  <c:v>11.214265661127309</c:v>
                </c:pt>
                <c:pt idx="23">
                  <c:v>11.062000535416775</c:v>
                </c:pt>
                <c:pt idx="24">
                  <c:v>10.910708971891092</c:v>
                </c:pt>
                <c:pt idx="25">
                  <c:v>10.760384745728105</c:v>
                </c:pt>
                <c:pt idx="26">
                  <c:v>10.611021671906315</c:v>
                </c:pt>
                <c:pt idx="27">
                  <c:v>10.462613604950391</c:v>
                </c:pt>
                <c:pt idx="28">
                  <c:v>10.315154438678329</c:v>
                </c:pt>
                <c:pt idx="29">
                  <c:v>10.168638105950206</c:v>
                </c:pt>
                <c:pt idx="30">
                  <c:v>10.023058578418555</c:v>
                </c:pt>
                <c:pt idx="31">
                  <c:v>9.8784098662803288</c:v>
                </c:pt>
                <c:pt idx="32">
                  <c:v>9.7346860180304553</c:v>
                </c:pt>
                <c:pt idx="33">
                  <c:v>9.5918811202169607</c:v>
                </c:pt>
                <c:pt idx="34">
                  <c:v>9.4499892971976713</c:v>
                </c:pt>
                <c:pt idx="35">
                  <c:v>9.3090046424662134</c:v>
                </c:pt>
                <c:pt idx="36">
                  <c:v>9.1689214925783222</c:v>
                </c:pt>
                <c:pt idx="37">
                  <c:v>9.0297340150042924</c:v>
                </c:pt>
                <c:pt idx="38">
                  <c:v>8.8914364829390475</c:v>
                </c:pt>
                <c:pt idx="39">
                  <c:v>8.7540232061939136</c:v>
                </c:pt>
                <c:pt idx="40">
                  <c:v>8.6174885309624951</c:v>
                </c:pt>
                <c:pt idx="41">
                  <c:v>8.4818268395880541</c:v>
                </c:pt>
                <c:pt idx="42">
                  <c:v>8.3470325503323757</c:v>
                </c:pt>
                <c:pt idx="43">
                  <c:v>8.2131001171461069</c:v>
                </c:pt>
                <c:pt idx="44">
                  <c:v>8.080024029440569</c:v>
                </c:pt>
                <c:pt idx="45">
                  <c:v>7.9479555757705178</c:v>
                </c:pt>
                <c:pt idx="46">
                  <c:v>7.8177679731434457</c:v>
                </c:pt>
                <c:pt idx="47">
                  <c:v>7.6894344354454276</c:v>
                </c:pt>
                <c:pt idx="48">
                  <c:v>7.5629285580366075</c:v>
                </c:pt>
                <c:pt idx="49">
                  <c:v>7.4382243123184386</c:v>
                </c:pt>
                <c:pt idx="50">
                  <c:v>7.3152960403782998</c:v>
                </c:pt>
                <c:pt idx="51">
                  <c:v>7.1941184497103734</c:v>
                </c:pt>
                <c:pt idx="52">
                  <c:v>7.0746666080117118</c:v>
                </c:pt>
                <c:pt idx="53">
                  <c:v>6.9569159380524122</c:v>
                </c:pt>
                <c:pt idx="54">
                  <c:v>6.8408422126188482</c:v>
                </c:pt>
                <c:pt idx="55">
                  <c:v>6.7264215495289204</c:v>
                </c:pt>
                <c:pt idx="56">
                  <c:v>6.6136304067182916</c:v>
                </c:pt>
                <c:pt idx="57">
                  <c:v>6.5024455773966068</c:v>
                </c:pt>
                <c:pt idx="58">
                  <c:v>6.3928441852726925</c:v>
                </c:pt>
                <c:pt idx="59">
                  <c:v>6.284803679847756</c:v>
                </c:pt>
                <c:pt idx="60">
                  <c:v>6.1783018317756211</c:v>
                </c:pt>
                <c:pt idx="61">
                  <c:v>6.0733167282890328</c:v>
                </c:pt>
                <c:pt idx="62">
                  <c:v>5.9698267686911084</c:v>
                </c:pt>
                <c:pt idx="63">
                  <c:v>5.8678106599109876</c:v>
                </c:pt>
                <c:pt idx="64">
                  <c:v>5.7672474121227815</c:v>
                </c:pt>
                <c:pt idx="65">
                  <c:v>5.668116334426915</c:v>
                </c:pt>
                <c:pt idx="66">
                  <c:v>5.5703970305929715</c:v>
                </c:pt>
                <c:pt idx="67">
                  <c:v>5.4740693948631645</c:v>
                </c:pt>
                <c:pt idx="68">
                  <c:v>5.3791136078155777</c:v>
                </c:pt>
                <c:pt idx="69">
                  <c:v>5.2855101322863156</c:v>
                </c:pt>
                <c:pt idx="70">
                  <c:v>5.1932397093497302</c:v>
                </c:pt>
                <c:pt idx="71">
                  <c:v>5.1020871242489001</c:v>
                </c:pt>
                <c:pt idx="72">
                  <c:v>5.0119175572226862</c:v>
                </c:pt>
                <c:pt idx="73">
                  <c:v>4.9227204070957749</c:v>
                </c:pt>
                <c:pt idx="74">
                  <c:v>4.8344851870192516</c:v>
                </c:pt>
                <c:pt idx="75">
                  <c:v>4.7472015232376714</c:v>
                </c:pt>
                <c:pt idx="76">
                  <c:v>4.6608591538694215</c:v>
                </c:pt>
                <c:pt idx="77">
                  <c:v>4.5754479277002416</c:v>
                </c:pt>
                <c:pt idx="78">
                  <c:v>4.4909578029897483</c:v>
                </c:pt>
                <c:pt idx="79">
                  <c:v>4.4073788462908396</c:v>
                </c:pt>
                <c:pt idx="80">
                  <c:v>4.3247012312818205</c:v>
                </c:pt>
                <c:pt idx="81">
                  <c:v>4.2429152376111343</c:v>
                </c:pt>
                <c:pt idx="82">
                  <c:v>4.1620112497545438</c:v>
                </c:pt>
                <c:pt idx="83">
                  <c:v>4.0819797558846416</c:v>
                </c:pt>
                <c:pt idx="84">
                  <c:v>4.0028113467525523</c:v>
                </c:pt>
                <c:pt idx="85">
                  <c:v>3.9244967145816916</c:v>
                </c:pt>
                <c:pt idx="86">
                  <c:v>3.8470266519734575</c:v>
                </c:pt>
                <c:pt idx="87">
                  <c:v>3.7703920508247242</c:v>
                </c:pt>
                <c:pt idx="88">
                  <c:v>3.6945839012570065</c:v>
                </c:pt>
                <c:pt idx="89">
                  <c:v>3.6195932905571762</c:v>
                </c:pt>
                <c:pt idx="90">
                  <c:v>3.5454114021295986</c:v>
                </c:pt>
                <c:pt idx="91">
                  <c:v>3.4720295144595736</c:v>
                </c:pt>
                <c:pt idx="92">
                  <c:v>3.3994390000879506</c:v>
                </c:pt>
                <c:pt idx="93">
                  <c:v>3.3276313245968061</c:v>
                </c:pt>
                <c:pt idx="94">
                  <c:v>3.2565980456060561</c:v>
                </c:pt>
                <c:pt idx="95">
                  <c:v>3.1863308117808926</c:v>
                </c:pt>
                <c:pt idx="96">
                  <c:v>3.1168213618499223</c:v>
                </c:pt>
                <c:pt idx="97">
                  <c:v>3.0480615236338937</c:v>
                </c:pt>
                <c:pt idx="98">
                  <c:v>2.9800432130849006</c:v>
                </c:pt>
                <c:pt idx="99">
                  <c:v>2.912758433335946</c:v>
                </c:pt>
                <c:pt idx="100">
                  <c:v>2.8461992737607544</c:v>
                </c:pt>
                <c:pt idx="101">
                  <c:v>2.7803579090437265</c:v>
                </c:pt>
                <c:pt idx="102">
                  <c:v>2.7152265982599215</c:v>
                </c:pt>
                <c:pt idx="103">
                  <c:v>2.6507976839649614</c:v>
                </c:pt>
                <c:pt idx="104">
                  <c:v>2.5870635912947511</c:v>
                </c:pt>
                <c:pt idx="105">
                  <c:v>2.5240168270749055</c:v>
                </c:pt>
                <c:pt idx="106">
                  <c:v>2.4616499789397839</c:v>
                </c:pt>
                <c:pt idx="107">
                  <c:v>2.3999557144610213</c:v>
                </c:pt>
                <c:pt idx="108">
                  <c:v>2.3389263026963154</c:v>
                </c:pt>
                <c:pt idx="109">
                  <c:v>2.2785555288437083</c:v>
                </c:pt>
                <c:pt idx="110">
                  <c:v>2.2188358123561782</c:v>
                </c:pt>
                <c:pt idx="111">
                  <c:v>2.1597601320268467</c:v>
                </c:pt>
                <c:pt idx="112">
                  <c:v>2.1013215423677334</c:v>
                </c:pt>
                <c:pt idx="113">
                  <c:v>2.0435131727931792</c:v>
                </c:pt>
                <c:pt idx="114">
                  <c:v>1.9863282268120763</c:v>
                </c:pt>
                <c:pt idx="115">
                  <c:v>1.9297599812288089</c:v>
                </c:pt>
                <c:pt idx="116">
                  <c:v>1.8738017853528119</c:v>
                </c:pt>
                <c:pt idx="117">
                  <c:v>1.818447060216654</c:v>
                </c:pt>
                <c:pt idx="118">
                  <c:v>1.7636892978025529</c:v>
                </c:pt>
                <c:pt idx="119">
                  <c:v>1.7095220602772312</c:v>
                </c:pt>
                <c:pt idx="120">
                  <c:v>1.6559389792350259</c:v>
                </c:pt>
                <c:pt idx="121">
                  <c:v>1.602933754949158</c:v>
                </c:pt>
                <c:pt idx="122">
                  <c:v>1.5504456225485779</c:v>
                </c:pt>
                <c:pt idx="123">
                  <c:v>1.4984627235080032</c:v>
                </c:pt>
                <c:pt idx="124">
                  <c:v>1.4469801946186214</c:v>
                </c:pt>
                <c:pt idx="125">
                  <c:v>1.3959932194832549</c:v>
                </c:pt>
                <c:pt idx="126">
                  <c:v>1.3454970280657692</c:v>
                </c:pt>
                <c:pt idx="127">
                  <c:v>1.2954868962448154</c:v>
                </c:pt>
                <c:pt idx="128">
                  <c:v>1.2459581453718707</c:v>
                </c:pt>
                <c:pt idx="129">
                  <c:v>1.1969061418335318</c:v>
                </c:pt>
                <c:pt idx="130">
                  <c:v>1.1483262966180219</c:v>
                </c:pt>
                <c:pt idx="131">
                  <c:v>1.1002140648858698</c:v>
                </c:pt>
                <c:pt idx="132">
                  <c:v>1.0525649455447224</c:v>
                </c:pt>
                <c:pt idx="133">
                  <c:v>1.0053744808282492</c:v>
                </c:pt>
                <c:pt idx="134">
                  <c:v>0.95863825587910034</c:v>
                </c:pt>
                <c:pt idx="135">
                  <c:v>0.91235189833587904</c:v>
                </c:pt>
                <c:pt idx="136">
                  <c:v>0.86651107792408988</c:v>
                </c:pt>
                <c:pt idx="137">
                  <c:v>0.82111150605102379</c:v>
                </c:pt>
                <c:pt idx="138">
                  <c:v>0.77614893540454333</c:v>
                </c:pt>
                <c:pt idx="139">
                  <c:v>0.73161915955572954</c:v>
                </c:pt>
                <c:pt idx="140">
                  <c:v>0.6875180125653535</c:v>
                </c:pt>
                <c:pt idx="141">
                  <c:v>0.64384136859413621</c:v>
                </c:pt>
                <c:pt idx="142">
                  <c:v>0.60058514151675946</c:v>
                </c:pt>
                <c:pt idx="143">
                  <c:v>0.55630706665044927</c:v>
                </c:pt>
                <c:pt idx="144">
                  <c:v>0.51389341574151448</c:v>
                </c:pt>
                <c:pt idx="145">
                  <c:v>0.47188802457394907</c:v>
                </c:pt>
                <c:pt idx="146">
                  <c:v>0.43028696337484151</c:v>
                </c:pt>
                <c:pt idx="147">
                  <c:v>0.38908634019797139</c:v>
                </c:pt>
                <c:pt idx="148">
                  <c:v>0.34828230055970216</c:v>
                </c:pt>
                <c:pt idx="149">
                  <c:v>0.30787102707837882</c:v>
                </c:pt>
                <c:pt idx="150">
                  <c:v>0.26784873911719659</c:v>
                </c:pt>
                <c:pt idx="151">
                  <c:v>0.22821169243050698</c:v>
                </c:pt>
                <c:pt idx="152">
                  <c:v>0.18895617881352886</c:v>
                </c:pt>
                <c:pt idx="153">
                  <c:v>0.15007852575543071</c:v>
                </c:pt>
                <c:pt idx="154">
                  <c:v>0.11013200169125958</c:v>
                </c:pt>
                <c:pt idx="155">
                  <c:v>7.2013084027921254E-2</c:v>
                </c:pt>
                <c:pt idx="156">
                  <c:v>3.4261086427652486E-2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5780-4AF6-9C27-B35BD9027464}"/>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57656946238631"/>
          <c:h val="0.2451378824810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582896203603045"/>
          <c:y val="0.16464824384145405"/>
          <c:w val="0.80626202987516205"/>
          <c:h val="0.52252094148333283"/>
        </c:manualLayout>
      </c:layout>
      <c:lineChart>
        <c:grouping val="standard"/>
        <c:varyColors val="0"/>
        <c:ser>
          <c:idx val="2"/>
          <c:order val="0"/>
          <c:tx>
            <c:strRef>
              <c:f>Saline_I!$AM$40</c:f>
              <c:strCache>
                <c:ptCount val="1"/>
                <c:pt idx="0">
                  <c:v>Min cor. Inj</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AA2C-43A4-B7BD-D09ACBE304EF}"/>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AA2C-43A4-B7BD-D09ACBE304EF}"/>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Saline_I!$AK$40</c:f>
              <c:strCache>
                <c:ptCount val="1"/>
                <c:pt idx="0">
                  <c:v>Min Brut</c:v>
                </c:pt>
              </c:strCache>
            </c:strRef>
          </c:tx>
          <c:spPr>
            <a:ln w="28575" cap="rnd">
              <a:solidFill>
                <a:schemeClr val="accent1"/>
              </a:solidFill>
              <a:round/>
            </a:ln>
            <a:effectLst/>
          </c:spPr>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AA2C-43A4-B7BD-D09ACBE304EF}"/>
            </c:ext>
          </c:extLst>
        </c:ser>
        <c:ser>
          <c:idx val="1"/>
          <c:order val="3"/>
          <c:tx>
            <c:strRef>
              <c:f>Saline_I!$AL$40</c:f>
              <c:strCache>
                <c:ptCount val="1"/>
                <c:pt idx="0">
                  <c:v>Max Brut</c:v>
                </c:pt>
              </c:strCache>
            </c:strRef>
          </c:tx>
          <c:spPr>
            <a:ln w="28575" cap="rnd">
              <a:solidFill>
                <a:schemeClr val="accent2"/>
              </a:solidFill>
              <a:round/>
            </a:ln>
            <a:effectLst/>
          </c:spPr>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3-AA2C-43A4-B7BD-D09ACBE304EF}"/>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02651013165256"/>
          <c:y val="0.16058138107835385"/>
          <c:w val="0.83442054430059764"/>
          <c:h val="0.52091594621867077"/>
        </c:manualLayout>
      </c:layout>
      <c:lineChart>
        <c:grouping val="standard"/>
        <c:varyColors val="0"/>
        <c:ser>
          <c:idx val="2"/>
          <c:order val="0"/>
          <c:tx>
            <c:strRef>
              <c:f>Saline_I!$AN$40</c:f>
              <c:strCache>
                <c:ptCount val="1"/>
                <c:pt idx="0">
                  <c:v>Min.cor Sout</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40B5-40B9-9FE7-4C5D4DE2F389}"/>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40B5-40B9-9FE7-4C5D4DE2F389}"/>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filling</a:t>
            </a:r>
          </a:p>
        </c:rich>
      </c:tx>
      <c:layout>
        <c:manualLayout>
          <c:xMode val="edge"/>
          <c:yMode val="edge"/>
          <c:x val="0.42736893837225826"/>
          <c:y val="2.5259378234769456E-2"/>
        </c:manualLayout>
      </c:layout>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'Sud-Est_I'!$C$17:$C$231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0A4B-4B57-8E00-D9A1BDDAC98F}"/>
            </c:ext>
          </c:extLst>
        </c:ser>
        <c:ser>
          <c:idx val="7"/>
          <c:order val="1"/>
          <c:tx>
            <c:strRef>
              <c:f>'Sud-Est_I'!$B$16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0A4B-4B57-8E00-D9A1BDDAC98F}"/>
            </c:ext>
          </c:extLst>
        </c:ser>
        <c:ser>
          <c:idx val="0"/>
          <c:order val="2"/>
          <c:tx>
            <c:v>Maintenance Storengy</c:v>
          </c:tx>
          <c:marker>
            <c:symbol val="none"/>
          </c:marker>
          <c:val>
            <c:numRef>
              <c:f>'Sud-Est_I'!$F$17:$F$231</c:f>
              <c:numCache>
                <c:formatCode>_-* #\ ##0.0\ _€_-;\-* #\ ##0.0\ _€_-;_-* "-"??\ _€_-;_-@_-</c:formatCode>
                <c:ptCount val="215"/>
                <c:pt idx="0">
                  <c:v>0.12</c:v>
                </c:pt>
                <c:pt idx="1">
                  <c:v>0.23968</c:v>
                </c:pt>
                <c:pt idx="2">
                  <c:v>0.35904079999999999</c:v>
                </c:pt>
                <c:pt idx="3">
                  <c:v>0.47808319999999999</c:v>
                </c:pt>
                <c:pt idx="4">
                  <c:v>0.59680840000000002</c:v>
                </c:pt>
                <c:pt idx="5">
                  <c:v>0.71521679999999999</c:v>
                </c:pt>
                <c:pt idx="6">
                  <c:v>0.83330959999999998</c:v>
                </c:pt>
                <c:pt idx="7">
                  <c:v>0.95108760000000003</c:v>
                </c:pt>
                <c:pt idx="8">
                  <c:v>1.0685511999999999</c:v>
                </c:pt>
                <c:pt idx="9">
                  <c:v>1.1857015999999998</c:v>
                </c:pt>
                <c:pt idx="10">
                  <c:v>1.3025395999999998</c:v>
                </c:pt>
                <c:pt idx="11">
                  <c:v>1.4190659999999997</c:v>
                </c:pt>
                <c:pt idx="12">
                  <c:v>1.5352819999999996</c:v>
                </c:pt>
                <c:pt idx="13">
                  <c:v>1.6511879999999994</c:v>
                </c:pt>
                <c:pt idx="14">
                  <c:v>1.7667847999999995</c:v>
                </c:pt>
                <c:pt idx="15">
                  <c:v>1.8820731999999993</c:v>
                </c:pt>
                <c:pt idx="16">
                  <c:v>1.9970543999999995</c:v>
                </c:pt>
                <c:pt idx="17">
                  <c:v>2.1117287999999994</c:v>
                </c:pt>
                <c:pt idx="18">
                  <c:v>2.2260975999999997</c:v>
                </c:pt>
                <c:pt idx="19">
                  <c:v>2.3401611999999998</c:v>
                </c:pt>
                <c:pt idx="20">
                  <c:v>2.4539208000000001</c:v>
                </c:pt>
                <c:pt idx="21">
                  <c:v>2.54468592</c:v>
                </c:pt>
                <c:pt idx="22">
                  <c:v>2.6352571200000003</c:v>
                </c:pt>
                <c:pt idx="23">
                  <c:v>2.7256353600000005</c:v>
                </c:pt>
                <c:pt idx="24">
                  <c:v>2.8158206400000005</c:v>
                </c:pt>
                <c:pt idx="25">
                  <c:v>2.9058136000000006</c:v>
                </c:pt>
                <c:pt idx="26">
                  <c:v>2.9956145600000008</c:v>
                </c:pt>
                <c:pt idx="27">
                  <c:v>3.0852238400000007</c:v>
                </c:pt>
                <c:pt idx="28">
                  <c:v>3.1969966400000009</c:v>
                </c:pt>
                <c:pt idx="29">
                  <c:v>3.3084714400000008</c:v>
                </c:pt>
                <c:pt idx="30">
                  <c:v>3.4196490400000008</c:v>
                </c:pt>
                <c:pt idx="31">
                  <c:v>3.5305298400000007</c:v>
                </c:pt>
                <c:pt idx="32">
                  <c:v>3.6411150400000007</c:v>
                </c:pt>
                <c:pt idx="33">
                  <c:v>3.751405440000001</c:v>
                </c:pt>
                <c:pt idx="34">
                  <c:v>3.861401840000001</c:v>
                </c:pt>
                <c:pt idx="35">
                  <c:v>3.971104640000001</c:v>
                </c:pt>
                <c:pt idx="36">
                  <c:v>4.0805150400000008</c:v>
                </c:pt>
                <c:pt idx="37">
                  <c:v>4.1896338400000008</c:v>
                </c:pt>
                <c:pt idx="38">
                  <c:v>4.2984614400000005</c:v>
                </c:pt>
                <c:pt idx="39">
                  <c:v>4.4069990400000005</c:v>
                </c:pt>
                <c:pt idx="40">
                  <c:v>4.5152470400000002</c:v>
                </c:pt>
                <c:pt idx="41">
                  <c:v>4.62320624</c:v>
                </c:pt>
                <c:pt idx="42">
                  <c:v>4.7308778399999998</c:v>
                </c:pt>
                <c:pt idx="43">
                  <c:v>4.8382622399999997</c:v>
                </c:pt>
                <c:pt idx="44">
                  <c:v>4.9453602399999994</c:v>
                </c:pt>
                <c:pt idx="45">
                  <c:v>5.0521726399999993</c:v>
                </c:pt>
                <c:pt idx="46">
                  <c:v>5.158700239999999</c:v>
                </c:pt>
                <c:pt idx="47">
                  <c:v>5.264943839999999</c:v>
                </c:pt>
                <c:pt idx="48">
                  <c:v>5.360307839999999</c:v>
                </c:pt>
                <c:pt idx="49">
                  <c:v>5.4554432399999992</c:v>
                </c:pt>
                <c:pt idx="50">
                  <c:v>5.5503500399999997</c:v>
                </c:pt>
                <c:pt idx="51">
                  <c:v>5.6446700399999994</c:v>
                </c:pt>
                <c:pt idx="52">
                  <c:v>5.7391228799999991</c:v>
                </c:pt>
                <c:pt idx="53">
                  <c:v>5.8438184799999995</c:v>
                </c:pt>
                <c:pt idx="54">
                  <c:v>5.9482348799999993</c:v>
                </c:pt>
                <c:pt idx="55">
                  <c:v>6.0263383799999994</c:v>
                </c:pt>
                <c:pt idx="56">
                  <c:v>6.1042855799999991</c:v>
                </c:pt>
                <c:pt idx="57">
                  <c:v>6.1820770799999991</c:v>
                </c:pt>
                <c:pt idx="58">
                  <c:v>6.2597128799999995</c:v>
                </c:pt>
                <c:pt idx="59">
                  <c:v>6.3371935799999992</c:v>
                </c:pt>
                <c:pt idx="60">
                  <c:v>6.4145191799999992</c:v>
                </c:pt>
                <c:pt idx="61">
                  <c:v>6.4916902799999994</c:v>
                </c:pt>
                <c:pt idx="62">
                  <c:v>6.5687068799999997</c:v>
                </c:pt>
                <c:pt idx="63">
                  <c:v>6.6455695800000001</c:v>
                </c:pt>
                <c:pt idx="64">
                  <c:v>6.7222783800000006</c:v>
                </c:pt>
                <c:pt idx="65">
                  <c:v>6.798833880000001</c:v>
                </c:pt>
                <c:pt idx="66">
                  <c:v>6.8751382800000007</c:v>
                </c:pt>
                <c:pt idx="67">
                  <c:v>6.951137880000001</c:v>
                </c:pt>
                <c:pt idx="68">
                  <c:v>7.0268332800000008</c:v>
                </c:pt>
                <c:pt idx="69">
                  <c:v>7.102225680000001</c:v>
                </c:pt>
                <c:pt idx="70">
                  <c:v>7.1773168800000011</c:v>
                </c:pt>
                <c:pt idx="71">
                  <c:v>7.2521074800000012</c:v>
                </c:pt>
                <c:pt idx="72">
                  <c:v>7.3265992800000008</c:v>
                </c:pt>
                <c:pt idx="73">
                  <c:v>7.4007928800000009</c:v>
                </c:pt>
                <c:pt idx="74">
                  <c:v>7.4993216800000013</c:v>
                </c:pt>
                <c:pt idx="75">
                  <c:v>7.5973216800000012</c:v>
                </c:pt>
                <c:pt idx="76">
                  <c:v>7.6801803600000014</c:v>
                </c:pt>
                <c:pt idx="77">
                  <c:v>7.7626636800000011</c:v>
                </c:pt>
                <c:pt idx="78">
                  <c:v>7.8447730000000009</c:v>
                </c:pt>
                <c:pt idx="79">
                  <c:v>7.9265103600000009</c:v>
                </c:pt>
                <c:pt idx="80">
                  <c:v>8.0078771200000016</c:v>
                </c:pt>
                <c:pt idx="81">
                  <c:v>8.1031683200000018</c:v>
                </c:pt>
                <c:pt idx="82">
                  <c:v>8.1979515200000019</c:v>
                </c:pt>
                <c:pt idx="83">
                  <c:v>8.2780874800000017</c:v>
                </c:pt>
                <c:pt idx="84">
                  <c:v>8.3578603200000021</c:v>
                </c:pt>
                <c:pt idx="85">
                  <c:v>8.437271400000002</c:v>
                </c:pt>
                <c:pt idx="86">
                  <c:v>8.5163227600000013</c:v>
                </c:pt>
                <c:pt idx="87">
                  <c:v>8.5950157600000008</c:v>
                </c:pt>
                <c:pt idx="88">
                  <c:v>8.6871757600000006</c:v>
                </c:pt>
                <c:pt idx="89">
                  <c:v>8.7788437600000009</c:v>
                </c:pt>
                <c:pt idx="90">
                  <c:v>8.8700229600000018</c:v>
                </c:pt>
                <c:pt idx="91">
                  <c:v>8.9607165600000016</c:v>
                </c:pt>
                <c:pt idx="92">
                  <c:v>8.983268960000002</c:v>
                </c:pt>
                <c:pt idx="93">
                  <c:v>9.0057913600000017</c:v>
                </c:pt>
                <c:pt idx="94">
                  <c:v>9.0957601600000011</c:v>
                </c:pt>
                <c:pt idx="95">
                  <c:v>9.1852497600000014</c:v>
                </c:pt>
                <c:pt idx="96">
                  <c:v>9.2742617600000017</c:v>
                </c:pt>
                <c:pt idx="97">
                  <c:v>9.3627993600000021</c:v>
                </c:pt>
                <c:pt idx="98">
                  <c:v>9.4508641600000018</c:v>
                </c:pt>
                <c:pt idx="99">
                  <c:v>9.5384593600000027</c:v>
                </c:pt>
                <c:pt idx="100">
                  <c:v>9.6255873600000026</c:v>
                </c:pt>
                <c:pt idx="101">
                  <c:v>9.7122505600000029</c:v>
                </c:pt>
                <c:pt idx="102">
                  <c:v>9.7984521600000036</c:v>
                </c:pt>
                <c:pt idx="103">
                  <c:v>9.884193760000004</c:v>
                </c:pt>
                <c:pt idx="104">
                  <c:v>9.9694777600000037</c:v>
                </c:pt>
                <c:pt idx="105">
                  <c:v>10.054307360000005</c:v>
                </c:pt>
                <c:pt idx="106">
                  <c:v>10.138684160000004</c:v>
                </c:pt>
                <c:pt idx="107">
                  <c:v>10.222611360000004</c:v>
                </c:pt>
                <c:pt idx="108">
                  <c:v>10.306090560000003</c:v>
                </c:pt>
                <c:pt idx="109">
                  <c:v>10.389124960000004</c:v>
                </c:pt>
                <c:pt idx="110">
                  <c:v>10.471716160000003</c:v>
                </c:pt>
                <c:pt idx="111">
                  <c:v>10.553867360000003</c:v>
                </c:pt>
                <c:pt idx="112">
                  <c:v>10.635580160000004</c:v>
                </c:pt>
                <c:pt idx="113">
                  <c:v>10.716856960000003</c:v>
                </c:pt>
                <c:pt idx="114">
                  <c:v>10.797700160000003</c:v>
                </c:pt>
                <c:pt idx="115">
                  <c:v>10.878112160000004</c:v>
                </c:pt>
                <c:pt idx="116">
                  <c:v>10.958095360000005</c:v>
                </c:pt>
                <c:pt idx="117">
                  <c:v>11.037652160000006</c:v>
                </c:pt>
                <c:pt idx="118">
                  <c:v>11.116784960000006</c:v>
                </c:pt>
                <c:pt idx="119">
                  <c:v>11.195495360000006</c:v>
                </c:pt>
                <c:pt idx="120">
                  <c:v>11.273785760000006</c:v>
                </c:pt>
                <c:pt idx="121">
                  <c:v>11.351658560000006</c:v>
                </c:pt>
                <c:pt idx="122">
                  <c:v>11.429116160000007</c:v>
                </c:pt>
                <c:pt idx="123">
                  <c:v>11.506160960000006</c:v>
                </c:pt>
                <c:pt idx="124">
                  <c:v>11.582794560000007</c:v>
                </c:pt>
                <c:pt idx="125">
                  <c:v>11.659019360000007</c:v>
                </c:pt>
                <c:pt idx="126">
                  <c:v>11.734837760000007</c:v>
                </c:pt>
                <c:pt idx="127">
                  <c:v>11.810252160000006</c:v>
                </c:pt>
                <c:pt idx="128">
                  <c:v>11.885264160000006</c:v>
                </c:pt>
                <c:pt idx="129">
                  <c:v>11.959876160000006</c:v>
                </c:pt>
                <c:pt idx="130">
                  <c:v>12.034089760000006</c:v>
                </c:pt>
                <c:pt idx="131">
                  <c:v>12.107908160000006</c:v>
                </c:pt>
                <c:pt idx="132">
                  <c:v>12.181332960000006</c:v>
                </c:pt>
                <c:pt idx="133">
                  <c:v>12.254365760000006</c:v>
                </c:pt>
                <c:pt idx="134">
                  <c:v>12.327008960000006</c:v>
                </c:pt>
                <c:pt idx="135">
                  <c:v>12.399264960000005</c:v>
                </c:pt>
                <c:pt idx="136">
                  <c:v>12.471135360000005</c:v>
                </c:pt>
                <c:pt idx="137">
                  <c:v>12.542622560000005</c:v>
                </c:pt>
                <c:pt idx="138">
                  <c:v>12.613728960000005</c:v>
                </c:pt>
                <c:pt idx="139">
                  <c:v>12.684455360000005</c:v>
                </c:pt>
                <c:pt idx="140">
                  <c:v>12.754804960000005</c:v>
                </c:pt>
                <c:pt idx="141">
                  <c:v>12.824779360000004</c:v>
                </c:pt>
                <c:pt idx="142">
                  <c:v>12.894380160000004</c:v>
                </c:pt>
                <c:pt idx="143">
                  <c:v>12.963609760000004</c:v>
                </c:pt>
                <c:pt idx="144">
                  <c:v>13.032470560000004</c:v>
                </c:pt>
                <c:pt idx="145">
                  <c:v>13.100964160000004</c:v>
                </c:pt>
                <c:pt idx="146">
                  <c:v>13.169092160000003</c:v>
                </c:pt>
                <c:pt idx="147">
                  <c:v>13.236856960000004</c:v>
                </c:pt>
                <c:pt idx="148">
                  <c:v>13.304260160000004</c:v>
                </c:pt>
                <c:pt idx="149">
                  <c:v>13.371304160000003</c:v>
                </c:pt>
                <c:pt idx="150">
                  <c:v>13.437990560000003</c:v>
                </c:pt>
                <c:pt idx="151">
                  <c:v>13.504320960000003</c:v>
                </c:pt>
                <c:pt idx="152">
                  <c:v>13.570146960000002</c:v>
                </c:pt>
                <c:pt idx="153">
                  <c:v>13.633338960000003</c:v>
                </c:pt>
                <c:pt idx="154">
                  <c:v>13.694004960000003</c:v>
                </c:pt>
                <c:pt idx="155">
                  <c:v>13.752246960000003</c:v>
                </c:pt>
                <c:pt idx="156">
                  <c:v>13.808154960000003</c:v>
                </c:pt>
                <c:pt idx="157">
                  <c:v>13.861830960000002</c:v>
                </c:pt>
                <c:pt idx="158">
                  <c:v>13.913358960000002</c:v>
                </c:pt>
                <c:pt idx="159">
                  <c:v>13.962822960000002</c:v>
                </c:pt>
                <c:pt idx="160">
                  <c:v>14.010312960000002</c:v>
                </c:pt>
                <c:pt idx="161">
                  <c:v>14.055900960000002</c:v>
                </c:pt>
                <c:pt idx="162">
                  <c:v>14.099664960000002</c:v>
                </c:pt>
                <c:pt idx="163">
                  <c:v>14.141664960000002</c:v>
                </c:pt>
                <c:pt idx="164">
                  <c:v>14.181996960000001</c:v>
                </c:pt>
                <c:pt idx="165">
                  <c:v>14.22071496</c:v>
                </c:pt>
                <c:pt idx="166">
                  <c:v>14.25788496</c:v>
                </c:pt>
                <c:pt idx="167">
                  <c:v>14.27764998</c:v>
                </c:pt>
                <c:pt idx="168">
                  <c:v>14.297328540000001</c:v>
                </c:pt>
                <c:pt idx="169">
                  <c:v>14.31691998</c:v>
                </c:pt>
                <c:pt idx="170">
                  <c:v>14.33642562</c:v>
                </c:pt>
                <c:pt idx="171">
                  <c:v>14.355845459999999</c:v>
                </c:pt>
                <c:pt idx="172">
                  <c:v>14.3751795</c:v>
                </c:pt>
                <c:pt idx="173">
                  <c:v>14.394428400000001</c:v>
                </c:pt>
                <c:pt idx="174">
                  <c:v>14.41359282</c:v>
                </c:pt>
                <c:pt idx="175">
                  <c:v>14.432672759999999</c:v>
                </c:pt>
                <c:pt idx="176">
                  <c:v>14.45166888</c:v>
                </c:pt>
                <c:pt idx="177">
                  <c:v>14.470581839999999</c:v>
                </c:pt>
                <c:pt idx="178">
                  <c:v>14.489410979999999</c:v>
                </c:pt>
                <c:pt idx="179">
                  <c:v>14.508157619999999</c:v>
                </c:pt>
                <c:pt idx="180">
                  <c:v>14.526821759999999</c:v>
                </c:pt>
                <c:pt idx="181">
                  <c:v>14.545404059999999</c:v>
                </c:pt>
                <c:pt idx="182">
                  <c:v>14.563904519999999</c:v>
                </c:pt>
                <c:pt idx="183">
                  <c:v>14.58232314</c:v>
                </c:pt>
                <c:pt idx="184">
                  <c:v>14.600661239999999</c:v>
                </c:pt>
                <c:pt idx="185">
                  <c:v>14.61891816</c:v>
                </c:pt>
                <c:pt idx="186">
                  <c:v>14.637095219999999</c:v>
                </c:pt>
                <c:pt idx="187">
                  <c:v>14.655191759999999</c:v>
                </c:pt>
                <c:pt idx="188">
                  <c:v>14.673209099999999</c:v>
                </c:pt>
                <c:pt idx="189">
                  <c:v>14.691147239999999</c:v>
                </c:pt>
                <c:pt idx="190">
                  <c:v>14.709006179999999</c:v>
                </c:pt>
                <c:pt idx="191">
                  <c:v>14.726786579999999</c:v>
                </c:pt>
                <c:pt idx="192">
                  <c:v>14.74448844</c:v>
                </c:pt>
                <c:pt idx="193">
                  <c:v>14.762112419999999</c:v>
                </c:pt>
                <c:pt idx="194">
                  <c:v>14.779659179999999</c:v>
                </c:pt>
                <c:pt idx="195">
                  <c:v>14.79712872</c:v>
                </c:pt>
                <c:pt idx="196">
                  <c:v>14.814521040000001</c:v>
                </c:pt>
                <c:pt idx="197">
                  <c:v>14.831837460000001</c:v>
                </c:pt>
                <c:pt idx="198">
                  <c:v>14.849077320000001</c:v>
                </c:pt>
                <c:pt idx="199">
                  <c:v>14.866241280000001</c:v>
                </c:pt>
                <c:pt idx="200">
                  <c:v>14.883330000000001</c:v>
                </c:pt>
                <c:pt idx="201">
                  <c:v>14.90034348</c:v>
                </c:pt>
                <c:pt idx="202">
                  <c:v>14.91728172</c:v>
                </c:pt>
                <c:pt idx="203">
                  <c:v>14.93874456</c:v>
                </c:pt>
                <c:pt idx="204">
                  <c:v>14.96008728</c:v>
                </c:pt>
                <c:pt idx="205">
                  <c:v>14.98131072</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0A4B-4B57-8E00-D9A1BDDAC98F}"/>
            </c:ext>
          </c:extLst>
        </c:ser>
        <c:ser>
          <c:idx val="2"/>
          <c:order val="3"/>
          <c:tx>
            <c:v>Maintenance Storengy + GRTgaz Most Probable</c:v>
          </c:tx>
          <c:marker>
            <c:symbol val="none"/>
          </c:marker>
          <c:val>
            <c:numRef>
              <c:f>'Sud-Est_I'!$L$17:$L$231</c:f>
              <c:numCache>
                <c:formatCode>_-* #\ ##0.0\ _€_-;\-* #\ ##0.0\ _€_-;_-* "-"??\ _€_-;_-@_-</c:formatCode>
                <c:ptCount val="215"/>
                <c:pt idx="0">
                  <c:v>0.12</c:v>
                </c:pt>
                <c:pt idx="1">
                  <c:v>0.23968</c:v>
                </c:pt>
                <c:pt idx="2">
                  <c:v>0.35904079999999999</c:v>
                </c:pt>
                <c:pt idx="3">
                  <c:v>0.47808319999999999</c:v>
                </c:pt>
                <c:pt idx="4">
                  <c:v>0.59680840000000002</c:v>
                </c:pt>
                <c:pt idx="5">
                  <c:v>0.71521679999999999</c:v>
                </c:pt>
                <c:pt idx="6">
                  <c:v>0.83330959999999998</c:v>
                </c:pt>
                <c:pt idx="7">
                  <c:v>0.95108760000000003</c:v>
                </c:pt>
                <c:pt idx="8">
                  <c:v>1.0685511999999999</c:v>
                </c:pt>
                <c:pt idx="9">
                  <c:v>1.1857015999999998</c:v>
                </c:pt>
                <c:pt idx="10">
                  <c:v>1.3025395999999998</c:v>
                </c:pt>
                <c:pt idx="11">
                  <c:v>1.4190659999999997</c:v>
                </c:pt>
                <c:pt idx="12">
                  <c:v>1.5352819999999996</c:v>
                </c:pt>
                <c:pt idx="13">
                  <c:v>1.6511879999999994</c:v>
                </c:pt>
                <c:pt idx="14">
                  <c:v>1.7667847999999995</c:v>
                </c:pt>
                <c:pt idx="15">
                  <c:v>1.8820731999999993</c:v>
                </c:pt>
                <c:pt idx="16">
                  <c:v>1.9970543999999995</c:v>
                </c:pt>
                <c:pt idx="17">
                  <c:v>2.1117287999999994</c:v>
                </c:pt>
                <c:pt idx="18">
                  <c:v>2.2260975999999997</c:v>
                </c:pt>
                <c:pt idx="19">
                  <c:v>2.3401611999999998</c:v>
                </c:pt>
                <c:pt idx="20">
                  <c:v>2.4539208000000001</c:v>
                </c:pt>
                <c:pt idx="21">
                  <c:v>2.54468592</c:v>
                </c:pt>
                <c:pt idx="22">
                  <c:v>2.6352571200000003</c:v>
                </c:pt>
                <c:pt idx="23">
                  <c:v>2.7256353600000005</c:v>
                </c:pt>
                <c:pt idx="24">
                  <c:v>2.8158206400000005</c:v>
                </c:pt>
                <c:pt idx="25">
                  <c:v>2.9058136000000006</c:v>
                </c:pt>
                <c:pt idx="26">
                  <c:v>2.9956145600000008</c:v>
                </c:pt>
                <c:pt idx="27">
                  <c:v>3.0852238400000007</c:v>
                </c:pt>
                <c:pt idx="28">
                  <c:v>3.1969966400000009</c:v>
                </c:pt>
                <c:pt idx="29">
                  <c:v>3.3084714400000008</c:v>
                </c:pt>
                <c:pt idx="30">
                  <c:v>3.4196490400000008</c:v>
                </c:pt>
                <c:pt idx="31">
                  <c:v>3.5305298400000007</c:v>
                </c:pt>
                <c:pt idx="32">
                  <c:v>3.6151649049350656</c:v>
                </c:pt>
                <c:pt idx="33">
                  <c:v>3.6997999698701305</c:v>
                </c:pt>
                <c:pt idx="34">
                  <c:v>3.7844350348051954</c:v>
                </c:pt>
                <c:pt idx="35">
                  <c:v>3.8690700997402603</c:v>
                </c:pt>
                <c:pt idx="36">
                  <c:v>3.9537051646753252</c:v>
                </c:pt>
                <c:pt idx="37">
                  <c:v>4.0383402296103901</c:v>
                </c:pt>
                <c:pt idx="38">
                  <c:v>4.122975294545455</c:v>
                </c:pt>
                <c:pt idx="39">
                  <c:v>4.2076103594805199</c:v>
                </c:pt>
                <c:pt idx="40">
                  <c:v>4.2922454244155848</c:v>
                </c:pt>
                <c:pt idx="41">
                  <c:v>4.3768804893506497</c:v>
                </c:pt>
                <c:pt idx="42">
                  <c:v>4.4615155542857146</c:v>
                </c:pt>
                <c:pt idx="43">
                  <c:v>4.5461506192207795</c:v>
                </c:pt>
                <c:pt idx="44">
                  <c:v>4.6307856841558444</c:v>
                </c:pt>
                <c:pt idx="45">
                  <c:v>4.7154207490909092</c:v>
                </c:pt>
                <c:pt idx="46">
                  <c:v>4.8000558140259741</c:v>
                </c:pt>
                <c:pt idx="47">
                  <c:v>4.884690878961039</c:v>
                </c:pt>
                <c:pt idx="48">
                  <c:v>4.9693259438961039</c:v>
                </c:pt>
                <c:pt idx="49">
                  <c:v>5.0539610088311688</c:v>
                </c:pt>
                <c:pt idx="50">
                  <c:v>5.1385960737662337</c:v>
                </c:pt>
                <c:pt idx="51">
                  <c:v>5.2232311387012986</c:v>
                </c:pt>
                <c:pt idx="52">
                  <c:v>5.3078662036363635</c:v>
                </c:pt>
                <c:pt idx="53">
                  <c:v>5.3925012685714284</c:v>
                </c:pt>
                <c:pt idx="54">
                  <c:v>5.4771363335064933</c:v>
                </c:pt>
                <c:pt idx="55">
                  <c:v>5.5561821335064936</c:v>
                </c:pt>
                <c:pt idx="56">
                  <c:v>5.6350698335064937</c:v>
                </c:pt>
                <c:pt idx="57">
                  <c:v>5.7137997335064936</c:v>
                </c:pt>
                <c:pt idx="58">
                  <c:v>5.7923721335064933</c:v>
                </c:pt>
                <c:pt idx="59">
                  <c:v>5.8707873335064935</c:v>
                </c:pt>
                <c:pt idx="60">
                  <c:v>5.9490456335064934</c:v>
                </c:pt>
                <c:pt idx="61">
                  <c:v>6.0271476335064937</c:v>
                </c:pt>
                <c:pt idx="62">
                  <c:v>6.1050933335064936</c:v>
                </c:pt>
                <c:pt idx="63">
                  <c:v>6.1828830335064939</c:v>
                </c:pt>
                <c:pt idx="64">
                  <c:v>6.2605173335064936</c:v>
                </c:pt>
                <c:pt idx="65">
                  <c:v>6.3379962335064937</c:v>
                </c:pt>
                <c:pt idx="66">
                  <c:v>6.4153203335064939</c:v>
                </c:pt>
                <c:pt idx="67">
                  <c:v>6.4924896335064943</c:v>
                </c:pt>
                <c:pt idx="68">
                  <c:v>6.569504733506494</c:v>
                </c:pt>
                <c:pt idx="69">
                  <c:v>6.6463656335064938</c:v>
                </c:pt>
                <c:pt idx="70">
                  <c:v>6.7230729335064936</c:v>
                </c:pt>
                <c:pt idx="71">
                  <c:v>6.7996269335064934</c:v>
                </c:pt>
                <c:pt idx="72">
                  <c:v>6.8759283335064936</c:v>
                </c:pt>
                <c:pt idx="73">
                  <c:v>6.9519243335064935</c:v>
                </c:pt>
                <c:pt idx="74">
                  <c:v>7.0300490088311687</c:v>
                </c:pt>
                <c:pt idx="75">
                  <c:v>7.1081736841558438</c:v>
                </c:pt>
                <c:pt idx="76">
                  <c:v>7.1932498441558437</c:v>
                </c:pt>
                <c:pt idx="77">
                  <c:v>7.2779404441558437</c:v>
                </c:pt>
                <c:pt idx="78">
                  <c:v>7.3622468441558437</c:v>
                </c:pt>
                <c:pt idx="79">
                  <c:v>7.4461710841558437</c:v>
                </c:pt>
                <c:pt idx="80">
                  <c:v>7.5297152041558437</c:v>
                </c:pt>
                <c:pt idx="81">
                  <c:v>7.6275568041558435</c:v>
                </c:pt>
                <c:pt idx="82">
                  <c:v>7.7248768041558433</c:v>
                </c:pt>
                <c:pt idx="83">
                  <c:v>7.8071574841558435</c:v>
                </c:pt>
                <c:pt idx="84">
                  <c:v>7.8890648441558433</c:v>
                </c:pt>
                <c:pt idx="85">
                  <c:v>7.9706009241558435</c:v>
                </c:pt>
                <c:pt idx="86">
                  <c:v>8.0517677641558443</c:v>
                </c:pt>
                <c:pt idx="87">
                  <c:v>8.1325667241558435</c:v>
                </c:pt>
                <c:pt idx="88">
                  <c:v>8.2271931241558427</c:v>
                </c:pt>
                <c:pt idx="89">
                  <c:v>8.3213147241558421</c:v>
                </c:pt>
                <c:pt idx="90">
                  <c:v>8.4149347241558416</c:v>
                </c:pt>
                <c:pt idx="91">
                  <c:v>8.5080547241558424</c:v>
                </c:pt>
                <c:pt idx="92">
                  <c:v>8.5312107241558426</c:v>
                </c:pt>
                <c:pt idx="93">
                  <c:v>8.5543357241558429</c:v>
                </c:pt>
                <c:pt idx="94">
                  <c:v>8.6467125241558431</c:v>
                </c:pt>
                <c:pt idx="95">
                  <c:v>8.7385965241558434</c:v>
                </c:pt>
                <c:pt idx="96">
                  <c:v>8.8299909241558439</c:v>
                </c:pt>
                <c:pt idx="97">
                  <c:v>8.9208973241558436</c:v>
                </c:pt>
                <c:pt idx="98">
                  <c:v>9.0113189241558445</c:v>
                </c:pt>
                <c:pt idx="99">
                  <c:v>9.1012589241558448</c:v>
                </c:pt>
                <c:pt idx="100">
                  <c:v>9.1907189241558456</c:v>
                </c:pt>
                <c:pt idx="101">
                  <c:v>9.2797021241558451</c:v>
                </c:pt>
                <c:pt idx="102">
                  <c:v>9.368210124155846</c:v>
                </c:pt>
                <c:pt idx="103">
                  <c:v>9.4562461241558466</c:v>
                </c:pt>
                <c:pt idx="104">
                  <c:v>9.5438125241558467</c:v>
                </c:pt>
                <c:pt idx="105">
                  <c:v>9.6309125241558462</c:v>
                </c:pt>
                <c:pt idx="106">
                  <c:v>9.7175477241558461</c:v>
                </c:pt>
                <c:pt idx="107">
                  <c:v>9.8037205241558461</c:v>
                </c:pt>
                <c:pt idx="108">
                  <c:v>9.8894341241558461</c:v>
                </c:pt>
                <c:pt idx="109">
                  <c:v>9.9746901241558454</c:v>
                </c:pt>
                <c:pt idx="110">
                  <c:v>10.059491724155846</c:v>
                </c:pt>
                <c:pt idx="111">
                  <c:v>10.143841324155845</c:v>
                </c:pt>
                <c:pt idx="112">
                  <c:v>10.227740524155845</c:v>
                </c:pt>
                <c:pt idx="113">
                  <c:v>10.311192524155844</c:v>
                </c:pt>
                <c:pt idx="114">
                  <c:v>10.394199724155845</c:v>
                </c:pt>
                <c:pt idx="115">
                  <c:v>10.476763724155845</c:v>
                </c:pt>
                <c:pt idx="116">
                  <c:v>10.558887724155845</c:v>
                </c:pt>
                <c:pt idx="117">
                  <c:v>10.640573324155845</c:v>
                </c:pt>
                <c:pt idx="118">
                  <c:v>10.721823724155845</c:v>
                </c:pt>
                <c:pt idx="119">
                  <c:v>10.802640524155846</c:v>
                </c:pt>
                <c:pt idx="120">
                  <c:v>10.883026124155846</c:v>
                </c:pt>
                <c:pt idx="121">
                  <c:v>10.962982924155845</c:v>
                </c:pt>
                <c:pt idx="122">
                  <c:v>11.042513324155845</c:v>
                </c:pt>
                <c:pt idx="123">
                  <c:v>11.121619724155845</c:v>
                </c:pt>
                <c:pt idx="124">
                  <c:v>11.200304524155845</c:v>
                </c:pt>
                <c:pt idx="125">
                  <c:v>11.278569324155844</c:v>
                </c:pt>
                <c:pt idx="126">
                  <c:v>11.356417324155844</c:v>
                </c:pt>
                <c:pt idx="127">
                  <c:v>11.433850124155844</c:v>
                </c:pt>
                <c:pt idx="128">
                  <c:v>11.510869324155845</c:v>
                </c:pt>
                <c:pt idx="129">
                  <c:v>11.587478124155846</c:v>
                </c:pt>
                <c:pt idx="130">
                  <c:v>11.663678124155846</c:v>
                </c:pt>
                <c:pt idx="131">
                  <c:v>11.739471724155846</c:v>
                </c:pt>
                <c:pt idx="132">
                  <c:v>11.814861324155846</c:v>
                </c:pt>
                <c:pt idx="133">
                  <c:v>11.889848524155846</c:v>
                </c:pt>
                <c:pt idx="134">
                  <c:v>11.964435724155846</c:v>
                </c:pt>
                <c:pt idx="135">
                  <c:v>12.038625324155847</c:v>
                </c:pt>
                <c:pt idx="136">
                  <c:v>12.112418924155847</c:v>
                </c:pt>
                <c:pt idx="137">
                  <c:v>12.185819724155847</c:v>
                </c:pt>
                <c:pt idx="138">
                  <c:v>12.258828524155847</c:v>
                </c:pt>
                <c:pt idx="139">
                  <c:v>12.331447724155847</c:v>
                </c:pt>
                <c:pt idx="140">
                  <c:v>12.403679724155847</c:v>
                </c:pt>
                <c:pt idx="141">
                  <c:v>12.475526924155847</c:v>
                </c:pt>
                <c:pt idx="142">
                  <c:v>12.546990924155848</c:v>
                </c:pt>
                <c:pt idx="143">
                  <c:v>12.618073324155848</c:v>
                </c:pt>
                <c:pt idx="144">
                  <c:v>12.688777324155847</c:v>
                </c:pt>
                <c:pt idx="145">
                  <c:v>12.759103724155848</c:v>
                </c:pt>
                <c:pt idx="146">
                  <c:v>12.829054924155848</c:v>
                </c:pt>
                <c:pt idx="147">
                  <c:v>12.898633324155847</c:v>
                </c:pt>
                <c:pt idx="148">
                  <c:v>12.967840524155847</c:v>
                </c:pt>
                <c:pt idx="149">
                  <c:v>13.036678924155847</c:v>
                </c:pt>
                <c:pt idx="150">
                  <c:v>13.105150124155847</c:v>
                </c:pt>
                <c:pt idx="151">
                  <c:v>13.173255724155847</c:v>
                </c:pt>
                <c:pt idx="152">
                  <c:v>13.240998124155848</c:v>
                </c:pt>
                <c:pt idx="153">
                  <c:v>13.308379724155849</c:v>
                </c:pt>
                <c:pt idx="154">
                  <c:v>13.375401324155849</c:v>
                </c:pt>
                <c:pt idx="155">
                  <c:v>13.442066124155849</c:v>
                </c:pt>
                <c:pt idx="156">
                  <c:v>13.508374924155849</c:v>
                </c:pt>
                <c:pt idx="157">
                  <c:v>13.574038924155849</c:v>
                </c:pt>
                <c:pt idx="158">
                  <c:v>13.637074924155849</c:v>
                </c:pt>
                <c:pt idx="159">
                  <c:v>13.697590924155849</c:v>
                </c:pt>
                <c:pt idx="160">
                  <c:v>13.755688924155848</c:v>
                </c:pt>
                <c:pt idx="161">
                  <c:v>13.755688924155848</c:v>
                </c:pt>
                <c:pt idx="162">
                  <c:v>13.811458924155849</c:v>
                </c:pt>
                <c:pt idx="163">
                  <c:v>13.865002924155849</c:v>
                </c:pt>
                <c:pt idx="164">
                  <c:v>13.916404924155849</c:v>
                </c:pt>
                <c:pt idx="165">
                  <c:v>13.965748924155848</c:v>
                </c:pt>
                <c:pt idx="166">
                  <c:v>14.013118924155849</c:v>
                </c:pt>
                <c:pt idx="167">
                  <c:v>14.038129624155848</c:v>
                </c:pt>
                <c:pt idx="168">
                  <c:v>14.062589224155849</c:v>
                </c:pt>
                <c:pt idx="169">
                  <c:v>14.086510924155849</c:v>
                </c:pt>
                <c:pt idx="170">
                  <c:v>14.109907924155848</c:v>
                </c:pt>
                <c:pt idx="171">
                  <c:v>14.132790124155848</c:v>
                </c:pt>
                <c:pt idx="172">
                  <c:v>14.155167424155849</c:v>
                </c:pt>
                <c:pt idx="173">
                  <c:v>14.177053024155848</c:v>
                </c:pt>
                <c:pt idx="174">
                  <c:v>14.198456824155848</c:v>
                </c:pt>
                <c:pt idx="175">
                  <c:v>14.219392024155848</c:v>
                </c:pt>
                <c:pt idx="176">
                  <c:v>14.239865224155848</c:v>
                </c:pt>
                <c:pt idx="177">
                  <c:v>14.259889624155848</c:v>
                </c:pt>
                <c:pt idx="178">
                  <c:v>14.279646064155848</c:v>
                </c:pt>
                <c:pt idx="179">
                  <c:v>14.299315384155848</c:v>
                </c:pt>
                <c:pt idx="180">
                  <c:v>14.318898244155848</c:v>
                </c:pt>
                <c:pt idx="181">
                  <c:v>14.338395304155849</c:v>
                </c:pt>
                <c:pt idx="182">
                  <c:v>14.357806564155849</c:v>
                </c:pt>
                <c:pt idx="183">
                  <c:v>14.377132024155848</c:v>
                </c:pt>
                <c:pt idx="184">
                  <c:v>14.396372344155848</c:v>
                </c:pt>
                <c:pt idx="185">
                  <c:v>14.415528184155848</c:v>
                </c:pt>
                <c:pt idx="186">
                  <c:v>14.434599544155848</c:v>
                </c:pt>
                <c:pt idx="187">
                  <c:v>14.453587084155847</c:v>
                </c:pt>
                <c:pt idx="188">
                  <c:v>14.472491464155848</c:v>
                </c:pt>
                <c:pt idx="189">
                  <c:v>14.491312684155847</c:v>
                </c:pt>
                <c:pt idx="190">
                  <c:v>14.510050744155848</c:v>
                </c:pt>
                <c:pt idx="191">
                  <c:v>14.528706304155849</c:v>
                </c:pt>
                <c:pt idx="192">
                  <c:v>14.54728002415585</c:v>
                </c:pt>
                <c:pt idx="193">
                  <c:v>14.56577190415585</c:v>
                </c:pt>
                <c:pt idx="194">
                  <c:v>14.584182604155851</c:v>
                </c:pt>
                <c:pt idx="195">
                  <c:v>14.602512124155851</c:v>
                </c:pt>
                <c:pt idx="196">
                  <c:v>14.620761124155852</c:v>
                </c:pt>
                <c:pt idx="197">
                  <c:v>14.638929604155852</c:v>
                </c:pt>
                <c:pt idx="198">
                  <c:v>14.657018224155852</c:v>
                </c:pt>
                <c:pt idx="199">
                  <c:v>14.675027644155852</c:v>
                </c:pt>
                <c:pt idx="200">
                  <c:v>14.692957204155853</c:v>
                </c:pt>
                <c:pt idx="201">
                  <c:v>14.710808224155853</c:v>
                </c:pt>
                <c:pt idx="202">
                  <c:v>14.728580704155853</c:v>
                </c:pt>
                <c:pt idx="203">
                  <c:v>14.751100264155852</c:v>
                </c:pt>
                <c:pt idx="204">
                  <c:v>14.773493824155851</c:v>
                </c:pt>
                <c:pt idx="205">
                  <c:v>14.795762224155851</c:v>
                </c:pt>
                <c:pt idx="206">
                  <c:v>14.817906304155851</c:v>
                </c:pt>
                <c:pt idx="207">
                  <c:v>14.839926064155851</c:v>
                </c:pt>
                <c:pt idx="208">
                  <c:v>14.861822344155851</c:v>
                </c:pt>
                <c:pt idx="209">
                  <c:v>14.88359598415585</c:v>
                </c:pt>
                <c:pt idx="210">
                  <c:v>14.90524782415585</c:v>
                </c:pt>
                <c:pt idx="211">
                  <c:v>14.926778704155851</c:v>
                </c:pt>
                <c:pt idx="212">
                  <c:v>14.948188624155851</c:v>
                </c:pt>
                <c:pt idx="213">
                  <c:v>14.969478424155851</c:v>
                </c:pt>
                <c:pt idx="214">
                  <c:v>14.97703932415585</c:v>
                </c:pt>
              </c:numCache>
            </c:numRef>
          </c:val>
          <c:smooth val="0"/>
          <c:extLst>
            <c:ext xmlns:c16="http://schemas.microsoft.com/office/drawing/2014/chart" uri="{C3380CC4-5D6E-409C-BE32-E72D297353CC}">
              <c16:uniqueId val="{00000004-0A4B-4B57-8E00-D9A1BDDAC98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3376593555444672"/>
          <c:w val="0.14985478080066544"/>
          <c:h val="0.560638517479941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1952789073893152"/>
          <c:w val="0.67695787605528712"/>
          <c:h val="0.80718713802423936"/>
        </c:manualLayout>
      </c:layout>
      <c:lineChart>
        <c:grouping val="standard"/>
        <c:varyColors val="0"/>
        <c:ser>
          <c:idx val="6"/>
          <c:order val="0"/>
          <c:tx>
            <c:strRef>
              <c:f>'Sud-Est_W'!$D$16</c:f>
              <c:strCache>
                <c:ptCount val="1"/>
                <c:pt idx="0">
                  <c:v>Maximum stock level (TWh)</c:v>
                </c:pt>
              </c:strCache>
            </c:strRef>
          </c:tx>
          <c:spPr>
            <a:ln w="25400">
              <a:solidFill>
                <a:srgbClr val="FFC000"/>
              </a:solidFill>
            </a:ln>
          </c:spPr>
          <c:marker>
            <c:symbol val="none"/>
          </c:marker>
          <c:cat>
            <c:numRef>
              <c:f>'Sud-Est_W'!$A$17:$A$231</c:f>
              <c:numCache>
                <c:formatCode>m/d/yyyy</c:formatCode>
                <c:ptCount val="215"/>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'Sud-Est_W'!$D$17:$D$231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numCache>
            </c:numRef>
          </c:val>
          <c:smooth val="0"/>
          <c:extLst>
            <c:ext xmlns:c16="http://schemas.microsoft.com/office/drawing/2014/chart" uri="{C3380CC4-5D6E-409C-BE32-E72D297353CC}">
              <c16:uniqueId val="{00000000-D026-412E-BF0C-D1431D921E58}"/>
            </c:ext>
          </c:extLst>
        </c:ser>
        <c:ser>
          <c:idx val="7"/>
          <c:order val="1"/>
          <c:tx>
            <c:strRef>
              <c:f>'Sud-Est_W'!$C$16</c:f>
              <c:strCache>
                <c:ptCount val="1"/>
                <c:pt idx="0">
                  <c:v>Minimum Stock Level (TWh)</c:v>
                </c:pt>
              </c:strCache>
            </c:strRef>
          </c:tx>
          <c:marker>
            <c:symbol val="none"/>
          </c:marker>
          <c:cat>
            <c:numRef>
              <c:f>'Sud-Est_W'!$A$17:$A$231</c:f>
              <c:numCache>
                <c:formatCode>m/d/yyyy</c:formatCode>
                <c:ptCount val="215"/>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'Sud-Est_W'!$C$17:$C$231</c:f>
              <c:numCache>
                <c:formatCode>0.00</c:formatCode>
                <c:ptCount val="215"/>
                <c:pt idx="0">
                  <c:v>12.75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D026-412E-BF0C-D1431D921E58}"/>
            </c:ext>
          </c:extLst>
        </c:ser>
        <c:ser>
          <c:idx val="8"/>
          <c:order val="2"/>
          <c:tx>
            <c:strRef>
              <c:f>'Sud-Est_W'!$F$11</c:f>
              <c:strCache>
                <c:ptCount val="1"/>
                <c:pt idx="0">
                  <c:v>With Storengy maintenance only</c:v>
                </c:pt>
              </c:strCache>
            </c:strRef>
          </c:tx>
          <c:spPr>
            <a:ln w="31750"/>
          </c:spPr>
          <c:marker>
            <c:symbol val="none"/>
          </c:marker>
          <c:cat>
            <c:numRef>
              <c:f>'Sud-Est_W'!$A$17:$A$231</c:f>
              <c:numCache>
                <c:formatCode>m/d/yyyy</c:formatCode>
                <c:ptCount val="215"/>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'Sud-Est_W'!$F$18:$F$231</c:f>
              <c:numCache>
                <c:formatCode>_-* #\ ##0.00\ _€_-;\-* #\ ##0.00\ _€_-;_-* "-"??\ _€_-;_-@_-</c:formatCode>
                <c:ptCount val="214"/>
                <c:pt idx="0">
                  <c:v>14.166666666666666</c:v>
                </c:pt>
                <c:pt idx="1">
                  <c:v>13.333333333333332</c:v>
                </c:pt>
                <c:pt idx="2">
                  <c:v>12.499999999999998</c:v>
                </c:pt>
                <c:pt idx="3">
                  <c:v>11.666666666666664</c:v>
                </c:pt>
                <c:pt idx="4">
                  <c:v>10.83333333333333</c:v>
                </c:pt>
                <c:pt idx="5">
                  <c:v>9.9999999999999964</c:v>
                </c:pt>
                <c:pt idx="6">
                  <c:v>9.1666666666666625</c:v>
                </c:pt>
                <c:pt idx="7">
                  <c:v>8.3333333333333286</c:v>
                </c:pt>
                <c:pt idx="8">
                  <c:v>7.4999999999999947</c:v>
                </c:pt>
                <c:pt idx="9">
                  <c:v>6.6666666666666616</c:v>
                </c:pt>
                <c:pt idx="10">
                  <c:v>5.8333333333333277</c:v>
                </c:pt>
                <c:pt idx="11">
                  <c:v>5.0138888888888831</c:v>
                </c:pt>
                <c:pt idx="12">
                  <c:v>4.2627314814814756</c:v>
                </c:pt>
                <c:pt idx="13">
                  <c:v>3.5741705246913522</c:v>
                </c:pt>
                <c:pt idx="14">
                  <c:v>2.9429896476337394</c:v>
                </c:pt>
                <c:pt idx="15">
                  <c:v>2.3691580396947822</c:v>
                </c:pt>
                <c:pt idx="16">
                  <c:v>1.8909650330789849</c:v>
                </c:pt>
                <c:pt idx="17">
                  <c:v>1.4924708608991537</c:v>
                </c:pt>
                <c:pt idx="18">
                  <c:v>1.1603923840826282</c:v>
                </c:pt>
                <c:pt idx="19">
                  <c:v>0.88366032006885709</c:v>
                </c:pt>
                <c:pt idx="20">
                  <c:v>0.65305026672404765</c:v>
                </c:pt>
                <c:pt idx="21">
                  <c:v>0.46087522227003963</c:v>
                </c:pt>
                <c:pt idx="22">
                  <c:v>0.30072935189169969</c:v>
                </c:pt>
                <c:pt idx="23">
                  <c:v>0.14239601855836639</c:v>
                </c:pt>
                <c:pt idx="24">
                  <c:v>3.533001546530537E-2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D026-412E-BF0C-D1431D921E58}"/>
            </c:ext>
          </c:extLst>
        </c:ser>
        <c:ser>
          <c:idx val="0"/>
          <c:order val="3"/>
          <c:tx>
            <c:strRef>
              <c:f>'Sud-Est_W'!$K$13</c:f>
              <c:strCache>
                <c:ptCount val="1"/>
                <c:pt idx="0">
                  <c:v>Duration</c:v>
                </c:pt>
              </c:strCache>
            </c:strRef>
          </c:tx>
          <c:marker>
            <c:symbol val="none"/>
          </c:marker>
          <c:val>
            <c:numRef>
              <c:f>'Sud-Est_W'!$K$17:$K$169</c:f>
              <c:numCache>
                <c:formatCode>_-* #\ ##0.00\ _€_-;\-* #\ ##0.00\ _€_-;_-* "-"??\ _€_-;_-@_-</c:formatCode>
                <c:ptCount val="153"/>
                <c:pt idx="0">
                  <c:v>14.166666666666666</c:v>
                </c:pt>
                <c:pt idx="1">
                  <c:v>13.333333333333332</c:v>
                </c:pt>
                <c:pt idx="2">
                  <c:v>12.499999999999998</c:v>
                </c:pt>
                <c:pt idx="3">
                  <c:v>11.666666666666664</c:v>
                </c:pt>
                <c:pt idx="4">
                  <c:v>10.83333333333333</c:v>
                </c:pt>
                <c:pt idx="5">
                  <c:v>9.9999999999999964</c:v>
                </c:pt>
                <c:pt idx="6">
                  <c:v>9.1666666666666625</c:v>
                </c:pt>
                <c:pt idx="7">
                  <c:v>8.3333333333333286</c:v>
                </c:pt>
                <c:pt idx="8">
                  <c:v>7.4999999999999947</c:v>
                </c:pt>
                <c:pt idx="9">
                  <c:v>6.6666666666666616</c:v>
                </c:pt>
                <c:pt idx="10">
                  <c:v>5.8333333333333277</c:v>
                </c:pt>
                <c:pt idx="11">
                  <c:v>5.0138888888888831</c:v>
                </c:pt>
                <c:pt idx="12">
                  <c:v>4.2627314814814756</c:v>
                </c:pt>
                <c:pt idx="13">
                  <c:v>3.5741705246913522</c:v>
                </c:pt>
                <c:pt idx="14">
                  <c:v>2.9429896476337394</c:v>
                </c:pt>
                <c:pt idx="15">
                  <c:v>2.3691580396947822</c:v>
                </c:pt>
                <c:pt idx="16">
                  <c:v>1.8909650330789849</c:v>
                </c:pt>
                <c:pt idx="17">
                  <c:v>1.4924708608991537</c:v>
                </c:pt>
                <c:pt idx="18">
                  <c:v>1.1603923840826282</c:v>
                </c:pt>
                <c:pt idx="19">
                  <c:v>0.88366032006885709</c:v>
                </c:pt>
                <c:pt idx="20">
                  <c:v>0.65305026672404765</c:v>
                </c:pt>
                <c:pt idx="21">
                  <c:v>0.46087522227003963</c:v>
                </c:pt>
                <c:pt idx="22">
                  <c:v>0.30072935189169969</c:v>
                </c:pt>
                <c:pt idx="23">
                  <c:v>0.14239601855836639</c:v>
                </c:pt>
                <c:pt idx="24">
                  <c:v>3.533001546530537E-2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C391-4F3D-9B7C-BAF04989F418}"/>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73786582677920287"/>
          <c:y val="0.34603947661070916"/>
          <c:w val="0.24805082573186199"/>
          <c:h val="0.24475692787879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a:t>
            </a:r>
            <a:r>
              <a:rPr lang="fr-FR" baseline="0"/>
              <a:t> nord</a:t>
            </a:r>
            <a:endParaRPr lang="fr-FR"/>
          </a:p>
        </c:rich>
      </c:tx>
      <c:overlay val="0"/>
      <c:spPr>
        <a:noFill/>
        <a:ln>
          <a:noFill/>
        </a:ln>
        <a:effectLst/>
      </c:spPr>
    </c:title>
    <c:autoTitleDeleted val="0"/>
    <c:plotArea>
      <c:layout>
        <c:manualLayout>
          <c:layoutTarget val="inner"/>
          <c:xMode val="edge"/>
          <c:yMode val="edge"/>
          <c:x val="0.10879952445862839"/>
          <c:y val="0.16299443635627059"/>
          <c:w val="0.8068587059492025"/>
          <c:h val="0.51460788613630259"/>
        </c:manualLayout>
      </c:layout>
      <c:lineChart>
        <c:grouping val="standard"/>
        <c:varyColors val="0"/>
        <c:ser>
          <c:idx val="2"/>
          <c:order val="0"/>
          <c:tx>
            <c:strRef>
              <c:f>Sediane_N_I!$AM$40</c:f>
              <c:strCache>
                <c:ptCount val="1"/>
                <c:pt idx="0">
                  <c:v>Min cor. Inj</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C2-429A-B348-63AC63C0B405}"/>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Sediane_N_I!$AO$41:$AO$405</c:f>
              <c:numCache>
                <c:formatCode>_-* #\ ##0.00\ _€_-;\-* #\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59C2-429A-B348-63AC63C0B405}"/>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Sediane_N_I!$AK$40</c:f>
              <c:strCache>
                <c:ptCount val="1"/>
                <c:pt idx="0">
                  <c:v>Min Brut</c:v>
                </c:pt>
              </c:strCache>
            </c:strRef>
          </c:tx>
          <c:spPr>
            <a:ln w="28575" cap="rnd">
              <a:solidFill>
                <a:schemeClr val="accent1"/>
              </a:solidFill>
              <a:round/>
            </a:ln>
            <a:effectLst/>
          </c:spPr>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59C2-429A-B348-63AC63C0B405}"/>
            </c:ext>
          </c:extLst>
        </c:ser>
        <c:ser>
          <c:idx val="1"/>
          <c:order val="3"/>
          <c:tx>
            <c:strRef>
              <c:f>Sediane_N_I!$AL$40</c:f>
              <c:strCache>
                <c:ptCount val="1"/>
                <c:pt idx="0">
                  <c:v>Max Brut</c:v>
                </c:pt>
              </c:strCache>
            </c:strRef>
          </c:tx>
          <c:spPr>
            <a:ln w="28575" cap="rnd">
              <a:solidFill>
                <a:schemeClr val="accent2"/>
              </a:solidFill>
              <a:round/>
            </a:ln>
            <a:effectLst/>
          </c:spPr>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0.9</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3-59C2-429A-B348-63AC63C0B405}"/>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Saline_I!$G$41:$G$141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Saline_I!$A$41:$A$141</c:f>
              <c:numCache>
                <c:formatCode>0.000%</c:formatCode>
                <c:ptCount val="101"/>
                <c:pt idx="0">
                  <c:v>1</c:v>
                </c:pt>
                <c:pt idx="1">
                  <c:v>0.99666666666666681</c:v>
                </c:pt>
                <c:pt idx="2">
                  <c:v>0.99333333333333329</c:v>
                </c:pt>
                <c:pt idx="3">
                  <c:v>0.9900000000000001</c:v>
                </c:pt>
                <c:pt idx="4">
                  <c:v>0.98666666666666669</c:v>
                </c:pt>
                <c:pt idx="5">
                  <c:v>0.98333333333333328</c:v>
                </c:pt>
                <c:pt idx="6">
                  <c:v>0.98</c:v>
                </c:pt>
                <c:pt idx="7">
                  <c:v>0.97666666666666668</c:v>
                </c:pt>
                <c:pt idx="8">
                  <c:v>0.97333333333333338</c:v>
                </c:pt>
                <c:pt idx="9">
                  <c:v>0.97</c:v>
                </c:pt>
                <c:pt idx="10">
                  <c:v>0.96666666666666679</c:v>
                </c:pt>
                <c:pt idx="11">
                  <c:v>0.96333333333333349</c:v>
                </c:pt>
                <c:pt idx="12">
                  <c:v>0.95999999999999985</c:v>
                </c:pt>
                <c:pt idx="13">
                  <c:v>0.95666666666666667</c:v>
                </c:pt>
                <c:pt idx="14">
                  <c:v>0.95333333333333337</c:v>
                </c:pt>
                <c:pt idx="15">
                  <c:v>0.95000000000000007</c:v>
                </c:pt>
                <c:pt idx="16">
                  <c:v>0.94666666666666666</c:v>
                </c:pt>
                <c:pt idx="17">
                  <c:v>0.94333333333333347</c:v>
                </c:pt>
                <c:pt idx="18">
                  <c:v>0.94000000000000006</c:v>
                </c:pt>
                <c:pt idx="19">
                  <c:v>0.93666666666666654</c:v>
                </c:pt>
                <c:pt idx="20">
                  <c:v>0.93333333333333335</c:v>
                </c:pt>
                <c:pt idx="21">
                  <c:v>0.92999999999999994</c:v>
                </c:pt>
                <c:pt idx="22">
                  <c:v>0.92666666666666675</c:v>
                </c:pt>
                <c:pt idx="23">
                  <c:v>0.92333333333333334</c:v>
                </c:pt>
                <c:pt idx="24">
                  <c:v>0.92</c:v>
                </c:pt>
                <c:pt idx="25">
                  <c:v>0.91666666666666674</c:v>
                </c:pt>
                <c:pt idx="26">
                  <c:v>0.91333333333333333</c:v>
                </c:pt>
                <c:pt idx="27">
                  <c:v>0.90999999999999992</c:v>
                </c:pt>
                <c:pt idx="28">
                  <c:v>0.90666666666666662</c:v>
                </c:pt>
                <c:pt idx="29">
                  <c:v>0.90333333333333343</c:v>
                </c:pt>
                <c:pt idx="30">
                  <c:v>0.9</c:v>
                </c:pt>
                <c:pt idx="31">
                  <c:v>0.89666666666666672</c:v>
                </c:pt>
                <c:pt idx="32">
                  <c:v>0.89333333333333342</c:v>
                </c:pt>
                <c:pt idx="33">
                  <c:v>0.8899999999999999</c:v>
                </c:pt>
                <c:pt idx="34">
                  <c:v>0.8866666666666666</c:v>
                </c:pt>
                <c:pt idx="35">
                  <c:v>0.8833333333333333</c:v>
                </c:pt>
                <c:pt idx="36">
                  <c:v>0.88</c:v>
                </c:pt>
                <c:pt idx="37">
                  <c:v>0.87666666666666659</c:v>
                </c:pt>
                <c:pt idx="38">
                  <c:v>0.87333333333333329</c:v>
                </c:pt>
                <c:pt idx="39">
                  <c:v>0.87000000000000011</c:v>
                </c:pt>
                <c:pt idx="40">
                  <c:v>0.86666666666666659</c:v>
                </c:pt>
                <c:pt idx="41">
                  <c:v>0.8633333333333334</c:v>
                </c:pt>
                <c:pt idx="42">
                  <c:v>0.86</c:v>
                </c:pt>
                <c:pt idx="43">
                  <c:v>0.85666666666666669</c:v>
                </c:pt>
                <c:pt idx="44">
                  <c:v>0.85333333333333328</c:v>
                </c:pt>
                <c:pt idx="45">
                  <c:v>0.85</c:v>
                </c:pt>
                <c:pt idx="46">
                  <c:v>0.84333333333333327</c:v>
                </c:pt>
                <c:pt idx="47">
                  <c:v>0.83666666666666667</c:v>
                </c:pt>
                <c:pt idx="48">
                  <c:v>0.83000000000000007</c:v>
                </c:pt>
                <c:pt idx="49">
                  <c:v>0.82333333333333325</c:v>
                </c:pt>
                <c:pt idx="50">
                  <c:v>0.81666666666666676</c:v>
                </c:pt>
                <c:pt idx="51">
                  <c:v>0.81</c:v>
                </c:pt>
                <c:pt idx="52">
                  <c:v>0.80333333333333323</c:v>
                </c:pt>
                <c:pt idx="53">
                  <c:v>0.79666666666666663</c:v>
                </c:pt>
                <c:pt idx="54">
                  <c:v>0.79000000000000015</c:v>
                </c:pt>
                <c:pt idx="55">
                  <c:v>0.78333333333333321</c:v>
                </c:pt>
                <c:pt idx="56">
                  <c:v>0.77666666666666662</c:v>
                </c:pt>
                <c:pt idx="57">
                  <c:v>0.77000000000000013</c:v>
                </c:pt>
                <c:pt idx="58">
                  <c:v>0.76333333333333353</c:v>
                </c:pt>
                <c:pt idx="59">
                  <c:v>0.75666666666666671</c:v>
                </c:pt>
                <c:pt idx="60">
                  <c:v>0.75</c:v>
                </c:pt>
                <c:pt idx="61">
                  <c:v>0.7433333333333334</c:v>
                </c:pt>
                <c:pt idx="62">
                  <c:v>0.73666666666666669</c:v>
                </c:pt>
                <c:pt idx="63">
                  <c:v>0.73</c:v>
                </c:pt>
                <c:pt idx="64">
                  <c:v>0.72333333333333349</c:v>
                </c:pt>
                <c:pt idx="65">
                  <c:v>0.71666666666666667</c:v>
                </c:pt>
                <c:pt idx="66">
                  <c:v>0.70999999999999985</c:v>
                </c:pt>
                <c:pt idx="67">
                  <c:v>0.70333333333333337</c:v>
                </c:pt>
                <c:pt idx="68">
                  <c:v>0.69666666666666666</c:v>
                </c:pt>
                <c:pt idx="69">
                  <c:v>0.69000000000000017</c:v>
                </c:pt>
                <c:pt idx="70">
                  <c:v>0.68333333333333335</c:v>
                </c:pt>
                <c:pt idx="71">
                  <c:v>0.67666666666666686</c:v>
                </c:pt>
                <c:pt idx="72">
                  <c:v>0.67</c:v>
                </c:pt>
                <c:pt idx="73">
                  <c:v>0.66333333333333333</c:v>
                </c:pt>
                <c:pt idx="74">
                  <c:v>0.65666666666666673</c:v>
                </c:pt>
                <c:pt idx="75">
                  <c:v>0.65</c:v>
                </c:pt>
                <c:pt idx="76">
                  <c:v>0.64333333333333342</c:v>
                </c:pt>
                <c:pt idx="77">
                  <c:v>0.63666666666666683</c:v>
                </c:pt>
                <c:pt idx="78">
                  <c:v>0.63</c:v>
                </c:pt>
                <c:pt idx="79">
                  <c:v>0.62333333333333329</c:v>
                </c:pt>
                <c:pt idx="80">
                  <c:v>0.6166666666666667</c:v>
                </c:pt>
                <c:pt idx="81">
                  <c:v>0.61</c:v>
                </c:pt>
                <c:pt idx="82">
                  <c:v>0.60333333333333339</c:v>
                </c:pt>
                <c:pt idx="83">
                  <c:v>0.59666666666666668</c:v>
                </c:pt>
                <c:pt idx="84">
                  <c:v>0.59000000000000019</c:v>
                </c:pt>
                <c:pt idx="85">
                  <c:v>0.58333333333333337</c:v>
                </c:pt>
                <c:pt idx="86">
                  <c:v>0.57666666666666666</c:v>
                </c:pt>
                <c:pt idx="87">
                  <c:v>0.57000000000000006</c:v>
                </c:pt>
                <c:pt idx="88">
                  <c:v>0.56333333333333346</c:v>
                </c:pt>
                <c:pt idx="89">
                  <c:v>0.55666666666666675</c:v>
                </c:pt>
                <c:pt idx="90">
                  <c:v>0.55000000000000071</c:v>
                </c:pt>
                <c:pt idx="91">
                  <c:v>0.5</c:v>
                </c:pt>
                <c:pt idx="92">
                  <c:v>0.45000000000000018</c:v>
                </c:pt>
                <c:pt idx="93">
                  <c:v>0.40000000000000036</c:v>
                </c:pt>
                <c:pt idx="94">
                  <c:v>0.35000000000000053</c:v>
                </c:pt>
                <c:pt idx="95">
                  <c:v>0.30000000000000016</c:v>
                </c:pt>
                <c:pt idx="96">
                  <c:v>0.29000000000000015</c:v>
                </c:pt>
                <c:pt idx="97">
                  <c:v>0.28000000000000019</c:v>
                </c:pt>
                <c:pt idx="98">
                  <c:v>0.27000000000000013</c:v>
                </c:pt>
                <c:pt idx="99">
                  <c:v>0.26000000000000012</c:v>
                </c:pt>
                <c:pt idx="100">
                  <c:v>0.25000000000000011</c:v>
                </c:pt>
              </c:numCache>
            </c:numRef>
          </c:yVal>
          <c:smooth val="0"/>
          <c:extLst>
            <c:ext xmlns:c16="http://schemas.microsoft.com/office/drawing/2014/chart" uri="{C3380CC4-5D6E-409C-BE32-E72D297353CC}">
              <c16:uniqueId val="{00000000-1FF5-4BF7-B7F6-EB4BD1B36306}"/>
            </c:ext>
          </c:extLst>
        </c:ser>
        <c:ser>
          <c:idx val="1"/>
          <c:order val="1"/>
          <c:tx>
            <c:v>Soutirage</c:v>
          </c:tx>
          <c:spPr>
            <a:ln w="19050" cap="rnd">
              <a:solidFill>
                <a:schemeClr val="accent2"/>
              </a:solidFill>
              <a:round/>
            </a:ln>
            <a:effectLst/>
          </c:spPr>
          <c:marker>
            <c:symbol val="none"/>
          </c:marker>
          <c:xVal>
            <c:numRef>
              <c:f>Saline_W!$G$32:$G$132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Saline_W!$A$32:$A$132</c:f>
              <c:numCache>
                <c:formatCode>0%</c:formatCode>
                <c:ptCount val="101"/>
                <c:pt idx="0">
                  <c:v>9.9999999999999978E-2</c:v>
                </c:pt>
                <c:pt idx="1">
                  <c:v>0.12999999999999998</c:v>
                </c:pt>
                <c:pt idx="2">
                  <c:v>0.15999999999999995</c:v>
                </c:pt>
                <c:pt idx="3">
                  <c:v>0.18999999999999995</c:v>
                </c:pt>
                <c:pt idx="4">
                  <c:v>0.21999999999999997</c:v>
                </c:pt>
                <c:pt idx="5">
                  <c:v>0.24999999999999997</c:v>
                </c:pt>
                <c:pt idx="6">
                  <c:v>0.27999999999999992</c:v>
                </c:pt>
                <c:pt idx="7">
                  <c:v>0.30999999999999994</c:v>
                </c:pt>
                <c:pt idx="8">
                  <c:v>0.33999999999999997</c:v>
                </c:pt>
                <c:pt idx="9">
                  <c:v>0.36999999999999994</c:v>
                </c:pt>
                <c:pt idx="10">
                  <c:v>0.39999999999999991</c:v>
                </c:pt>
                <c:pt idx="11">
                  <c:v>0.42999999999999994</c:v>
                </c:pt>
                <c:pt idx="12">
                  <c:v>0.45999999999999985</c:v>
                </c:pt>
                <c:pt idx="13">
                  <c:v>0.48999999999999988</c:v>
                </c:pt>
                <c:pt idx="14">
                  <c:v>0.52</c:v>
                </c:pt>
                <c:pt idx="15">
                  <c:v>0.54999999999999971</c:v>
                </c:pt>
                <c:pt idx="16">
                  <c:v>0.57999999999999974</c:v>
                </c:pt>
                <c:pt idx="17">
                  <c:v>0.61</c:v>
                </c:pt>
                <c:pt idx="18">
                  <c:v>0.63999999999999979</c:v>
                </c:pt>
                <c:pt idx="19">
                  <c:v>0.66999999999999982</c:v>
                </c:pt>
                <c:pt idx="20">
                  <c:v>0.70000000000000007</c:v>
                </c:pt>
                <c:pt idx="21">
                  <c:v>0.71499999999999986</c:v>
                </c:pt>
                <c:pt idx="22">
                  <c:v>0.72999999999999987</c:v>
                </c:pt>
                <c:pt idx="23">
                  <c:v>0.74499999999999988</c:v>
                </c:pt>
                <c:pt idx="24">
                  <c:v>0.7599999999999999</c:v>
                </c:pt>
                <c:pt idx="25">
                  <c:v>0.77499999999999991</c:v>
                </c:pt>
                <c:pt idx="26">
                  <c:v>0.78999999999999992</c:v>
                </c:pt>
                <c:pt idx="27">
                  <c:v>0.80499999999999994</c:v>
                </c:pt>
                <c:pt idx="28">
                  <c:v>0.81999999999999984</c:v>
                </c:pt>
                <c:pt idx="29">
                  <c:v>0.83499999999999996</c:v>
                </c:pt>
                <c:pt idx="30">
                  <c:v>0.84999999999999987</c:v>
                </c:pt>
                <c:pt idx="31">
                  <c:v>0.86499999999999977</c:v>
                </c:pt>
                <c:pt idx="32">
                  <c:v>0.87999999999999989</c:v>
                </c:pt>
                <c:pt idx="33">
                  <c:v>0.8949999999999998</c:v>
                </c:pt>
                <c:pt idx="34">
                  <c:v>0.90999999999999992</c:v>
                </c:pt>
                <c:pt idx="35">
                  <c:v>0.92499999999999971</c:v>
                </c:pt>
                <c:pt idx="36">
                  <c:v>0.94</c:v>
                </c:pt>
                <c:pt idx="37">
                  <c:v>0.95499999999999974</c:v>
                </c:pt>
                <c:pt idx="38">
                  <c:v>0.96999999999999986</c:v>
                </c:pt>
                <c:pt idx="39">
                  <c:v>0.98499999999999988</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1FF5-4BF7-B7F6-EB4BD1B36306}"/>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nord</a:t>
            </a:r>
          </a:p>
        </c:rich>
      </c:tx>
      <c:overlay val="0"/>
      <c:spPr>
        <a:noFill/>
        <a:ln>
          <a:noFill/>
        </a:ln>
        <a:effectLst/>
      </c:spPr>
    </c:title>
    <c:autoTitleDeleted val="0"/>
    <c:plotArea>
      <c:layout/>
      <c:lineChart>
        <c:grouping val="standard"/>
        <c:varyColors val="0"/>
        <c:ser>
          <c:idx val="2"/>
          <c:order val="0"/>
          <c:tx>
            <c:strRef>
              <c:f>Sediane_N_I!$AN$40</c:f>
              <c:strCache>
                <c:ptCount val="1"/>
                <c:pt idx="0">
                  <c:v>Min.cor Sout</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9CB-4662-827A-C6E1DB9F0ABE}"/>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Sediane_N_I!$AO$41:$AO$405</c:f>
              <c:numCache>
                <c:formatCode>_-* #\ ##0.00\ _€_-;\-* #\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D9CB-4662-827A-C6E1DB9F0ABE}"/>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6B3D-460D-A001-30E758ED3043}"/>
            </c:ext>
          </c:extLst>
        </c:ser>
        <c:ser>
          <c:idx val="7"/>
          <c:order val="1"/>
          <c:tx>
            <c:strRef>
              <c:f>'Nord-Ouest_I'!$B$16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6B3D-460D-A001-30E758ED3043}"/>
            </c:ext>
          </c:extLst>
        </c:ser>
        <c:ser>
          <c:idx val="0"/>
          <c:order val="2"/>
          <c:tx>
            <c:v>Maintenance Storengy</c:v>
          </c:tx>
          <c:marker>
            <c:symbol val="none"/>
          </c:marker>
          <c:val>
            <c:numRef>
              <c:f>'Nord-Ouest_I'!$F$17:$F$231</c:f>
              <c:numCache>
                <c:formatCode>_-* #\ ##0.0\ _€_-;\-* #\ ##0.0\ _€_-;_-* "-"??\ _€_-;_-@_-</c:formatCode>
                <c:ptCount val="215"/>
                <c:pt idx="0">
                  <c:v>0.1506536</c:v>
                </c:pt>
                <c:pt idx="1">
                  <c:v>0.3013072</c:v>
                </c:pt>
                <c:pt idx="2">
                  <c:v>0.4519608</c:v>
                </c:pt>
                <c:pt idx="3">
                  <c:v>0.60261439999999999</c:v>
                </c:pt>
                <c:pt idx="4">
                  <c:v>0.75326800000000005</c:v>
                </c:pt>
                <c:pt idx="5">
                  <c:v>0.9039216000000001</c:v>
                </c:pt>
                <c:pt idx="6">
                  <c:v>1.0319772</c:v>
                </c:pt>
                <c:pt idx="7">
                  <c:v>1.1600328</c:v>
                </c:pt>
                <c:pt idx="8">
                  <c:v>1.2880883999999999</c:v>
                </c:pt>
                <c:pt idx="9">
                  <c:v>1.4161439999999998</c:v>
                </c:pt>
                <c:pt idx="10">
                  <c:v>1.5441995999999998</c:v>
                </c:pt>
                <c:pt idx="11">
                  <c:v>1.6722551999999997</c:v>
                </c:pt>
                <c:pt idx="12">
                  <c:v>1.8003107999999997</c:v>
                </c:pt>
                <c:pt idx="13">
                  <c:v>1.9283663999999996</c:v>
                </c:pt>
                <c:pt idx="14">
                  <c:v>2.0564219999999995</c:v>
                </c:pt>
                <c:pt idx="15">
                  <c:v>2.1844775999999997</c:v>
                </c:pt>
                <c:pt idx="16">
                  <c:v>2.3125331999999998</c:v>
                </c:pt>
                <c:pt idx="17">
                  <c:v>2.4405888</c:v>
                </c:pt>
                <c:pt idx="18">
                  <c:v>2.5686444000000002</c:v>
                </c:pt>
                <c:pt idx="19">
                  <c:v>2.6967000000000003</c:v>
                </c:pt>
                <c:pt idx="20">
                  <c:v>2.8247556000000005</c:v>
                </c:pt>
                <c:pt idx="21">
                  <c:v>2.9528112000000006</c:v>
                </c:pt>
                <c:pt idx="22">
                  <c:v>3.0808668000000008</c:v>
                </c:pt>
                <c:pt idx="23">
                  <c:v>3.208922400000001</c:v>
                </c:pt>
                <c:pt idx="24">
                  <c:v>3.3369780000000011</c:v>
                </c:pt>
                <c:pt idx="25">
                  <c:v>3.4650336000000013</c:v>
                </c:pt>
                <c:pt idx="26">
                  <c:v>3.5930892000000014</c:v>
                </c:pt>
                <c:pt idx="27">
                  <c:v>3.7211448000000016</c:v>
                </c:pt>
                <c:pt idx="28">
                  <c:v>3.8492004000000017</c:v>
                </c:pt>
                <c:pt idx="29">
                  <c:v>3.9772560000000019</c:v>
                </c:pt>
                <c:pt idx="30">
                  <c:v>4.1053116000000021</c:v>
                </c:pt>
                <c:pt idx="31">
                  <c:v>4.2333672000000018</c:v>
                </c:pt>
                <c:pt idx="32">
                  <c:v>4.3614228000000015</c:v>
                </c:pt>
                <c:pt idx="33">
                  <c:v>4.4894784000000012</c:v>
                </c:pt>
                <c:pt idx="34">
                  <c:v>4.6175340000000009</c:v>
                </c:pt>
                <c:pt idx="35">
                  <c:v>4.7455896000000006</c:v>
                </c:pt>
                <c:pt idx="36">
                  <c:v>4.8736452000000003</c:v>
                </c:pt>
                <c:pt idx="37">
                  <c:v>5.0017008000000001</c:v>
                </c:pt>
                <c:pt idx="38">
                  <c:v>5.1297563999999998</c:v>
                </c:pt>
                <c:pt idx="39">
                  <c:v>5.2653445999999997</c:v>
                </c:pt>
                <c:pt idx="40">
                  <c:v>5.4009327999999996</c:v>
                </c:pt>
                <c:pt idx="41">
                  <c:v>5.4310633999999993</c:v>
                </c:pt>
                <c:pt idx="42">
                  <c:v>5.461189899999999</c:v>
                </c:pt>
                <c:pt idx="43">
                  <c:v>5.4913121999999994</c:v>
                </c:pt>
                <c:pt idx="44">
                  <c:v>5.5214303999999998</c:v>
                </c:pt>
                <c:pt idx="45">
                  <c:v>5.5515444999999994</c:v>
                </c:pt>
                <c:pt idx="46">
                  <c:v>5.5816543999999997</c:v>
                </c:pt>
                <c:pt idx="47">
                  <c:v>5.6117602</c:v>
                </c:pt>
                <c:pt idx="48">
                  <c:v>5.6418619000000003</c:v>
                </c:pt>
                <c:pt idx="49">
                  <c:v>5.6719594000000004</c:v>
                </c:pt>
                <c:pt idx="50">
                  <c:v>5.7020528000000006</c:v>
                </c:pt>
                <c:pt idx="51">
                  <c:v>5.7321421000000008</c:v>
                </c:pt>
                <c:pt idx="52">
                  <c:v>5.7622273000000011</c:v>
                </c:pt>
                <c:pt idx="53">
                  <c:v>5.9051122000000014</c:v>
                </c:pt>
                <c:pt idx="54">
                  <c:v>6.0479040000000017</c:v>
                </c:pt>
                <c:pt idx="55">
                  <c:v>6.1906028000000015</c:v>
                </c:pt>
                <c:pt idx="56">
                  <c:v>6.3332086000000016</c:v>
                </c:pt>
                <c:pt idx="57">
                  <c:v>6.4757214000000012</c:v>
                </c:pt>
                <c:pt idx="58">
                  <c:v>6.6181414000000007</c:v>
                </c:pt>
                <c:pt idx="59">
                  <c:v>6.7604686000000012</c:v>
                </c:pt>
                <c:pt idx="60">
                  <c:v>6.9027030000000007</c:v>
                </c:pt>
                <c:pt idx="61">
                  <c:v>7.0448448000000008</c:v>
                </c:pt>
                <c:pt idx="62">
                  <c:v>7.0747499000000005</c:v>
                </c:pt>
                <c:pt idx="63">
                  <c:v>7.1046509000000002</c:v>
                </c:pt>
                <c:pt idx="64">
                  <c:v>7.1345478</c:v>
                </c:pt>
                <c:pt idx="65">
                  <c:v>7.1644405999999998</c:v>
                </c:pt>
                <c:pt idx="66">
                  <c:v>7.1943292999999997</c:v>
                </c:pt>
                <c:pt idx="67">
                  <c:v>7.3288099999999998</c:v>
                </c:pt>
                <c:pt idx="68">
                  <c:v>7.4632076999999999</c:v>
                </c:pt>
                <c:pt idx="69">
                  <c:v>7.5975223999999999</c:v>
                </c:pt>
                <c:pt idx="70">
                  <c:v>7.7317540999999999</c:v>
                </c:pt>
                <c:pt idx="71">
                  <c:v>7.8654685999999998</c:v>
                </c:pt>
                <c:pt idx="72">
                  <c:v>7.9975176000000001</c:v>
                </c:pt>
                <c:pt idx="73">
                  <c:v>8.1279230000000009</c:v>
                </c:pt>
                <c:pt idx="74">
                  <c:v>8.2566738000000015</c:v>
                </c:pt>
                <c:pt idx="75">
                  <c:v>8.3836774000000016</c:v>
                </c:pt>
                <c:pt idx="76">
                  <c:v>8.5089595000000013</c:v>
                </c:pt>
                <c:pt idx="77">
                  <c:v>8.6325420000000008</c:v>
                </c:pt>
                <c:pt idx="78">
                  <c:v>8.7544469000000014</c:v>
                </c:pt>
                <c:pt idx="79">
                  <c:v>8.8746980000000022</c:v>
                </c:pt>
                <c:pt idx="80">
                  <c:v>8.9933173000000028</c:v>
                </c:pt>
                <c:pt idx="81">
                  <c:v>9.1103286000000026</c:v>
                </c:pt>
                <c:pt idx="82">
                  <c:v>9.2257520000000017</c:v>
                </c:pt>
                <c:pt idx="83">
                  <c:v>9.3396095000000017</c:v>
                </c:pt>
                <c:pt idx="84">
                  <c:v>9.4519231000000019</c:v>
                </c:pt>
                <c:pt idx="85">
                  <c:v>9.5627123000000012</c:v>
                </c:pt>
                <c:pt idx="86">
                  <c:v>9.671956800000002</c:v>
                </c:pt>
                <c:pt idx="87">
                  <c:v>9.7796792000000021</c:v>
                </c:pt>
                <c:pt idx="88">
                  <c:v>9.885900300000003</c:v>
                </c:pt>
                <c:pt idx="89">
                  <c:v>9.9906407000000037</c:v>
                </c:pt>
                <c:pt idx="90">
                  <c:v>10.092049000000003</c:v>
                </c:pt>
                <c:pt idx="91">
                  <c:v>10.188257100000003</c:v>
                </c:pt>
                <c:pt idx="92">
                  <c:v>10.283090700000002</c:v>
                </c:pt>
                <c:pt idx="93">
                  <c:v>10.376516000000002</c:v>
                </c:pt>
                <c:pt idx="94">
                  <c:v>10.468553000000002</c:v>
                </c:pt>
                <c:pt idx="95">
                  <c:v>10.559221700000002</c:v>
                </c:pt>
                <c:pt idx="96">
                  <c:v>10.648544300000001</c:v>
                </c:pt>
                <c:pt idx="97">
                  <c:v>10.736538800000002</c:v>
                </c:pt>
                <c:pt idx="98">
                  <c:v>10.838522800000002</c:v>
                </c:pt>
                <c:pt idx="99">
                  <c:v>10.938724900000002</c:v>
                </c:pt>
                <c:pt idx="100">
                  <c:v>11.037173300000003</c:v>
                </c:pt>
                <c:pt idx="101">
                  <c:v>11.133901100000003</c:v>
                </c:pt>
                <c:pt idx="102">
                  <c:v>11.228939000000002</c:v>
                </c:pt>
                <c:pt idx="103">
                  <c:v>11.322315200000002</c:v>
                </c:pt>
                <c:pt idx="104">
                  <c:v>11.414058200000001</c:v>
                </c:pt>
                <c:pt idx="105">
                  <c:v>11.504196200000001</c:v>
                </c:pt>
                <c:pt idx="106">
                  <c:v>11.592759900000001</c:v>
                </c:pt>
                <c:pt idx="107">
                  <c:v>11.679775300000001</c:v>
                </c:pt>
                <c:pt idx="108">
                  <c:v>11.765268300000001</c:v>
                </c:pt>
                <c:pt idx="109">
                  <c:v>11.849267300000001</c:v>
                </c:pt>
                <c:pt idx="110">
                  <c:v>11.931798200000001</c:v>
                </c:pt>
                <c:pt idx="111">
                  <c:v>12.012884700000001</c:v>
                </c:pt>
                <c:pt idx="112">
                  <c:v>12.092555000000001</c:v>
                </c:pt>
                <c:pt idx="113">
                  <c:v>12.15</c:v>
                </c:pt>
                <c:pt idx="114">
                  <c:v>12.15</c:v>
                </c:pt>
                <c:pt idx="115">
                  <c:v>12.15</c:v>
                </c:pt>
                <c:pt idx="116">
                  <c:v>12.15</c:v>
                </c:pt>
                <c:pt idx="117">
                  <c:v>12.15</c:v>
                </c:pt>
                <c:pt idx="118">
                  <c:v>12.15</c:v>
                </c:pt>
                <c:pt idx="119">
                  <c:v>12.15</c:v>
                </c:pt>
                <c:pt idx="120">
                  <c:v>12.15</c:v>
                </c:pt>
                <c:pt idx="121">
                  <c:v>12.15</c:v>
                </c:pt>
                <c:pt idx="122">
                  <c:v>12.227272300000001</c:v>
                </c:pt>
                <c:pt idx="123">
                  <c:v>12.303194600000001</c:v>
                </c:pt>
                <c:pt idx="124">
                  <c:v>12.377788100000002</c:v>
                </c:pt>
                <c:pt idx="125">
                  <c:v>12.451078700000002</c:v>
                </c:pt>
                <c:pt idx="126">
                  <c:v>12.523087700000001</c:v>
                </c:pt>
                <c:pt idx="127">
                  <c:v>12.593836300000001</c:v>
                </c:pt>
                <c:pt idx="128">
                  <c:v>12.663348200000001</c:v>
                </c:pt>
                <c:pt idx="129">
                  <c:v>12.731644500000002</c:v>
                </c:pt>
                <c:pt idx="130">
                  <c:v>12.798748900000001</c:v>
                </c:pt>
                <c:pt idx="131">
                  <c:v>12.825000000000001</c:v>
                </c:pt>
                <c:pt idx="132">
                  <c:v>12.825000000000001</c:v>
                </c:pt>
                <c:pt idx="133">
                  <c:v>12.825000000000001</c:v>
                </c:pt>
                <c:pt idx="134">
                  <c:v>12.825000000000001</c:v>
                </c:pt>
                <c:pt idx="135">
                  <c:v>12.825000000000001</c:v>
                </c:pt>
                <c:pt idx="136">
                  <c:v>12.825000000000001</c:v>
                </c:pt>
                <c:pt idx="137">
                  <c:v>12.825000000000001</c:v>
                </c:pt>
                <c:pt idx="138">
                  <c:v>12.825000000000001</c:v>
                </c:pt>
                <c:pt idx="139">
                  <c:v>12.825000000000001</c:v>
                </c:pt>
                <c:pt idx="140">
                  <c:v>12.825000000000001</c:v>
                </c:pt>
                <c:pt idx="141">
                  <c:v>12.825000000000001</c:v>
                </c:pt>
                <c:pt idx="142">
                  <c:v>12.825000000000001</c:v>
                </c:pt>
                <c:pt idx="143">
                  <c:v>12.825000000000001</c:v>
                </c:pt>
                <c:pt idx="144">
                  <c:v>12.825000000000001</c:v>
                </c:pt>
                <c:pt idx="145">
                  <c:v>12.825000000000001</c:v>
                </c:pt>
                <c:pt idx="146">
                  <c:v>12.825000000000001</c:v>
                </c:pt>
                <c:pt idx="147">
                  <c:v>12.825000000000001</c:v>
                </c:pt>
                <c:pt idx="148">
                  <c:v>12.825000000000001</c:v>
                </c:pt>
                <c:pt idx="149">
                  <c:v>12.825000000000001</c:v>
                </c:pt>
                <c:pt idx="150">
                  <c:v>12.825000000000001</c:v>
                </c:pt>
                <c:pt idx="151">
                  <c:v>12.825000000000001</c:v>
                </c:pt>
                <c:pt idx="152">
                  <c:v>12.825000000000001</c:v>
                </c:pt>
                <c:pt idx="153">
                  <c:v>12.883924</c:v>
                </c:pt>
                <c:pt idx="154">
                  <c:v>12.941921900000001</c:v>
                </c:pt>
                <c:pt idx="155">
                  <c:v>12.999006300000001</c:v>
                </c:pt>
                <c:pt idx="156">
                  <c:v>13.0551922</c:v>
                </c:pt>
                <c:pt idx="157">
                  <c:v>13.1104944</c:v>
                </c:pt>
                <c:pt idx="158">
                  <c:v>13.1649257</c:v>
                </c:pt>
                <c:pt idx="159">
                  <c:v>13.218500899999999</c:v>
                </c:pt>
                <c:pt idx="160">
                  <c:v>13.253655499999999</c:v>
                </c:pt>
                <c:pt idx="161">
                  <c:v>13.288441899999999</c:v>
                </c:pt>
                <c:pt idx="162">
                  <c:v>13.322862999999998</c:v>
                </c:pt>
                <c:pt idx="163">
                  <c:v>13.356922899999999</c:v>
                </c:pt>
                <c:pt idx="164">
                  <c:v>13.390625999999999</c:v>
                </c:pt>
                <c:pt idx="165">
                  <c:v>13.423974999999999</c:v>
                </c:pt>
                <c:pt idx="166">
                  <c:v>13.456974199999999</c:v>
                </c:pt>
                <c:pt idx="167">
                  <c:v>13.476022199999999</c:v>
                </c:pt>
                <c:pt idx="168">
                  <c:v>13.4949537</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2-6B3D-460D-A001-30E758ED3043}"/>
            </c:ext>
          </c:extLst>
        </c:ser>
        <c:ser>
          <c:idx val="2"/>
          <c:order val="3"/>
          <c:tx>
            <c:v>Maintenance Storengy + GRTgaz Most Probable</c:v>
          </c:tx>
          <c:marker>
            <c:symbol val="none"/>
          </c:marker>
          <c:val>
            <c:numRef>
              <c:f>'Nord-Ouest_I'!$L$17:$L$231</c:f>
              <c:numCache>
                <c:formatCode>_-* #\ ##0.0\ _€_-;\-* #\ ##0.0\ _€_-;_-* "-"??\ _€_-;_-@_-</c:formatCode>
                <c:ptCount val="215"/>
                <c:pt idx="0">
                  <c:v>0.15065359477124182</c:v>
                </c:pt>
                <c:pt idx="1">
                  <c:v>0.30130718954248364</c:v>
                </c:pt>
                <c:pt idx="2">
                  <c:v>0.45196078431372544</c:v>
                </c:pt>
                <c:pt idx="3">
                  <c:v>0.60261437908496729</c:v>
                </c:pt>
                <c:pt idx="4">
                  <c:v>0.75326797385620914</c:v>
                </c:pt>
                <c:pt idx="5">
                  <c:v>0.90392156862745099</c:v>
                </c:pt>
                <c:pt idx="6">
                  <c:v>1.0319771241830065</c:v>
                </c:pt>
                <c:pt idx="7">
                  <c:v>1.1600326797385621</c:v>
                </c:pt>
                <c:pt idx="8">
                  <c:v>1.2880882352941174</c:v>
                </c:pt>
                <c:pt idx="9">
                  <c:v>1.4161437908496728</c:v>
                </c:pt>
                <c:pt idx="10">
                  <c:v>1.5441993464052282</c:v>
                </c:pt>
                <c:pt idx="11">
                  <c:v>1.6722549019607835</c:v>
                </c:pt>
                <c:pt idx="12">
                  <c:v>1.8003104575163391</c:v>
                </c:pt>
                <c:pt idx="13">
                  <c:v>1.9283660130718947</c:v>
                </c:pt>
                <c:pt idx="14">
                  <c:v>2.0564215686274503</c:v>
                </c:pt>
                <c:pt idx="15">
                  <c:v>2.1844771241830059</c:v>
                </c:pt>
                <c:pt idx="16">
                  <c:v>2.3125326797385615</c:v>
                </c:pt>
                <c:pt idx="17">
                  <c:v>2.4405882352941171</c:v>
                </c:pt>
                <c:pt idx="18">
                  <c:v>2.5686437908496726</c:v>
                </c:pt>
                <c:pt idx="19">
                  <c:v>2.6966993464052282</c:v>
                </c:pt>
                <c:pt idx="20">
                  <c:v>2.8247549019607838</c:v>
                </c:pt>
                <c:pt idx="21">
                  <c:v>2.9528104575163394</c:v>
                </c:pt>
                <c:pt idx="22">
                  <c:v>3.080866013071895</c:v>
                </c:pt>
                <c:pt idx="23">
                  <c:v>3.2089215686274506</c:v>
                </c:pt>
                <c:pt idx="24">
                  <c:v>3.3369771241830062</c:v>
                </c:pt>
                <c:pt idx="25">
                  <c:v>3.4650326797385618</c:v>
                </c:pt>
                <c:pt idx="26">
                  <c:v>3.5930882352941174</c:v>
                </c:pt>
                <c:pt idx="27">
                  <c:v>3.7211437908496729</c:v>
                </c:pt>
                <c:pt idx="28">
                  <c:v>3.8491993464052285</c:v>
                </c:pt>
                <c:pt idx="29">
                  <c:v>3.9772549019607841</c:v>
                </c:pt>
                <c:pt idx="30">
                  <c:v>4.1053104575163397</c:v>
                </c:pt>
                <c:pt idx="31">
                  <c:v>4.2333660130718958</c:v>
                </c:pt>
                <c:pt idx="32">
                  <c:v>4.3614215686274518</c:v>
                </c:pt>
                <c:pt idx="33">
                  <c:v>4.4894771241830078</c:v>
                </c:pt>
                <c:pt idx="34">
                  <c:v>4.6175326797385638</c:v>
                </c:pt>
                <c:pt idx="35">
                  <c:v>4.7455882352941199</c:v>
                </c:pt>
                <c:pt idx="36">
                  <c:v>4.8736437908496759</c:v>
                </c:pt>
                <c:pt idx="37">
                  <c:v>5.0016993464052319</c:v>
                </c:pt>
                <c:pt idx="38">
                  <c:v>5.129754901960788</c:v>
                </c:pt>
                <c:pt idx="39">
                  <c:v>5.2653431372549058</c:v>
                </c:pt>
                <c:pt idx="40">
                  <c:v>5.4009313725490236</c:v>
                </c:pt>
                <c:pt idx="41">
                  <c:v>5.4310619618736427</c:v>
                </c:pt>
                <c:pt idx="42">
                  <c:v>5.4611884215686315</c:v>
                </c:pt>
                <c:pt idx="43">
                  <c:v>5.491310751633991</c:v>
                </c:pt>
                <c:pt idx="44">
                  <c:v>5.5214289520697211</c:v>
                </c:pt>
                <c:pt idx="45">
                  <c:v>5.5515430228758209</c:v>
                </c:pt>
                <c:pt idx="46">
                  <c:v>5.5816529455337731</c:v>
                </c:pt>
                <c:pt idx="47">
                  <c:v>5.6117587385620959</c:v>
                </c:pt>
                <c:pt idx="48">
                  <c:v>5.6418604019607885</c:v>
                </c:pt>
                <c:pt idx="49">
                  <c:v>5.6719579357298517</c:v>
                </c:pt>
                <c:pt idx="50">
                  <c:v>5.7020513398692856</c:v>
                </c:pt>
                <c:pt idx="51">
                  <c:v>5.7321406328976083</c:v>
                </c:pt>
                <c:pt idx="52">
                  <c:v>5.7622257962963008</c:v>
                </c:pt>
                <c:pt idx="53">
                  <c:v>5.9051107066993511</c:v>
                </c:pt>
                <c:pt idx="54">
                  <c:v>6.0479024643246238</c:v>
                </c:pt>
                <c:pt idx="55">
                  <c:v>6.1906012450980441</c:v>
                </c:pt>
                <c:pt idx="56">
                  <c:v>6.3332070490196131</c:v>
                </c:pt>
                <c:pt idx="57">
                  <c:v>6.4757198760893298</c:v>
                </c:pt>
                <c:pt idx="58">
                  <c:v>6.6181399022331204</c:v>
                </c:pt>
                <c:pt idx="59">
                  <c:v>6.7604671274509851</c:v>
                </c:pt>
                <c:pt idx="60">
                  <c:v>6.9027015517429238</c:v>
                </c:pt>
                <c:pt idx="61">
                  <c:v>7.0448433510348627</c:v>
                </c:pt>
                <c:pt idx="62">
                  <c:v>7.0747484403594818</c:v>
                </c:pt>
                <c:pt idx="63">
                  <c:v>7.1046494185729898</c:v>
                </c:pt>
                <c:pt idx="64">
                  <c:v>7.134546304193905</c:v>
                </c:pt>
                <c:pt idx="65">
                  <c:v>7.1644390972222274</c:v>
                </c:pt>
                <c:pt idx="66">
                  <c:v>7.1943277791394387</c:v>
                </c:pt>
                <c:pt idx="67">
                  <c:v>7.3288084311002235</c:v>
                </c:pt>
                <c:pt idx="68">
                  <c:v>7.4632060830610083</c:v>
                </c:pt>
                <c:pt idx="69">
                  <c:v>7.597520735021793</c:v>
                </c:pt>
                <c:pt idx="70">
                  <c:v>7.7317524703159108</c:v>
                </c:pt>
                <c:pt idx="71">
                  <c:v>7.8654669278322507</c:v>
                </c:pt>
                <c:pt idx="72">
                  <c:v>7.9975159547930348</c:v>
                </c:pt>
                <c:pt idx="73">
                  <c:v>8.1279213984204866</c:v>
                </c:pt>
                <c:pt idx="74">
                  <c:v>8.2566721927342126</c:v>
                </c:pt>
                <c:pt idx="75">
                  <c:v>8.3836757952832315</c:v>
                </c:pt>
                <c:pt idx="76">
                  <c:v>8.508957846198264</c:v>
                </c:pt>
                <c:pt idx="77">
                  <c:v>8.6325403227342115</c:v>
                </c:pt>
                <c:pt idx="78">
                  <c:v>8.7544452021459769</c:v>
                </c:pt>
                <c:pt idx="79">
                  <c:v>8.8746962931263695</c:v>
                </c:pt>
                <c:pt idx="80">
                  <c:v>8.9933174043682005</c:v>
                </c:pt>
                <c:pt idx="81">
                  <c:v>9.1103286816884612</c:v>
                </c:pt>
                <c:pt idx="82">
                  <c:v>9.2257521023420566</c:v>
                </c:pt>
                <c:pt idx="83">
                  <c:v>9.339609643583886</c:v>
                </c:pt>
                <c:pt idx="84">
                  <c:v>9.4519232826688526</c:v>
                </c:pt>
                <c:pt idx="85">
                  <c:v>9.5627124654139504</c:v>
                </c:pt>
                <c:pt idx="86">
                  <c:v>9.6719569876361735</c:v>
                </c:pt>
                <c:pt idx="87">
                  <c:v>9.7796794265904214</c:v>
                </c:pt>
                <c:pt idx="88">
                  <c:v>9.8859004780936903</c:v>
                </c:pt>
                <c:pt idx="89">
                  <c:v>9.990640837962971</c:v>
                </c:pt>
                <c:pt idx="90">
                  <c:v>10.092049171296305</c:v>
                </c:pt>
                <c:pt idx="91">
                  <c:v>10.188257275246922</c:v>
                </c:pt>
                <c:pt idx="92">
                  <c:v>10.283090902746922</c:v>
                </c:pt>
                <c:pt idx="93">
                  <c:v>10.376516175246921</c:v>
                </c:pt>
                <c:pt idx="94">
                  <c:v>10.468553154783958</c:v>
                </c:pt>
                <c:pt idx="95">
                  <c:v>10.55922190339507</c:v>
                </c:pt>
                <c:pt idx="96">
                  <c:v>10.648544489320996</c:v>
                </c:pt>
                <c:pt idx="97">
                  <c:v>10.73653896839507</c:v>
                </c:pt>
                <c:pt idx="98">
                  <c:v>10.838523008700081</c:v>
                </c:pt>
                <c:pt idx="99">
                  <c:v>10.938725068068273</c:v>
                </c:pt>
                <c:pt idx="100">
                  <c:v>11.037173469375462</c:v>
                </c:pt>
                <c:pt idx="101">
                  <c:v>11.13390125597677</c:v>
                </c:pt>
                <c:pt idx="102">
                  <c:v>11.228939110987664</c:v>
                </c:pt>
                <c:pt idx="103">
                  <c:v>11.32231535728396</c:v>
                </c:pt>
                <c:pt idx="104">
                  <c:v>11.414058317741477</c:v>
                </c:pt>
                <c:pt idx="105">
                  <c:v>11.50419631523603</c:v>
                </c:pt>
                <c:pt idx="106">
                  <c:v>11.592760032883088</c:v>
                </c:pt>
                <c:pt idx="107">
                  <c:v>11.679775433318818</c:v>
                </c:pt>
                <c:pt idx="108">
                  <c:v>11.765268479179385</c:v>
                </c:pt>
                <c:pt idx="109">
                  <c:v>11.849267493340605</c:v>
                </c:pt>
                <c:pt idx="110">
                  <c:v>11.931798438438644</c:v>
                </c:pt>
                <c:pt idx="111">
                  <c:v>12.012884916870016</c:v>
                </c:pt>
                <c:pt idx="112">
                  <c:v>12.092555251510539</c:v>
                </c:pt>
                <c:pt idx="113">
                  <c:v>12.15</c:v>
                </c:pt>
                <c:pt idx="114">
                  <c:v>12.15</c:v>
                </c:pt>
                <c:pt idx="115">
                  <c:v>12.15</c:v>
                </c:pt>
                <c:pt idx="116">
                  <c:v>12.15</c:v>
                </c:pt>
                <c:pt idx="117">
                  <c:v>12.15</c:v>
                </c:pt>
                <c:pt idx="118">
                  <c:v>12.15</c:v>
                </c:pt>
                <c:pt idx="119">
                  <c:v>12.15</c:v>
                </c:pt>
                <c:pt idx="120">
                  <c:v>12.15</c:v>
                </c:pt>
                <c:pt idx="121">
                  <c:v>12.15</c:v>
                </c:pt>
                <c:pt idx="122">
                  <c:v>12.227272331154685</c:v>
                </c:pt>
                <c:pt idx="123">
                  <c:v>12.303194605228759</c:v>
                </c:pt>
                <c:pt idx="124">
                  <c:v>12.377788064379086</c:v>
                </c:pt>
                <c:pt idx="125">
                  <c:v>12.451078671241831</c:v>
                </c:pt>
                <c:pt idx="126">
                  <c:v>12.523087667973858</c:v>
                </c:pt>
                <c:pt idx="127">
                  <c:v>12.593836296732027</c:v>
                </c:pt>
                <c:pt idx="128">
                  <c:v>12.663348159912855</c:v>
                </c:pt>
                <c:pt idx="129">
                  <c:v>12.731644499673203</c:v>
                </c:pt>
                <c:pt idx="130">
                  <c:v>12.798748918409586</c:v>
                </c:pt>
                <c:pt idx="131">
                  <c:v>12.824999999999999</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12.883924019607843</c:v>
                </c:pt>
                <c:pt idx="154">
                  <c:v>12.941921881176471</c:v>
                </c:pt>
                <c:pt idx="155">
                  <c:v>12.99900633</c:v>
                </c:pt>
                <c:pt idx="156">
                  <c:v>13.055192235588235</c:v>
                </c:pt>
                <c:pt idx="157">
                  <c:v>13.11049446745098</c:v>
                </c:pt>
                <c:pt idx="158">
                  <c:v>13.164925770882352</c:v>
                </c:pt>
                <c:pt idx="159">
                  <c:v>13.218501015392157</c:v>
                </c:pt>
                <c:pt idx="160">
                  <c:v>13.253655635980392</c:v>
                </c:pt>
                <c:pt idx="161">
                  <c:v>13.288442059183007</c:v>
                </c:pt>
                <c:pt idx="162">
                  <c:v>13.322863117287582</c:v>
                </c:pt>
                <c:pt idx="163">
                  <c:v>13.35692305872549</c:v>
                </c:pt>
                <c:pt idx="164">
                  <c:v>13.390626131928105</c:v>
                </c:pt>
                <c:pt idx="165">
                  <c:v>13.423975169183008</c:v>
                </c:pt>
                <c:pt idx="166">
                  <c:v>13.45697441892157</c:v>
                </c:pt>
                <c:pt idx="167">
                  <c:v>13.476022416802834</c:v>
                </c:pt>
                <c:pt idx="168">
                  <c:v>13.4949539368573</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6B3D-460D-A001-30E758ED3043}"/>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5398788073346606"/>
          <c:w val="0.14985478080066544"/>
          <c:h val="0.470427467332687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4852826707411998"/>
          <c:w val="0.62663419502844875"/>
          <c:h val="0.78181257166279372"/>
        </c:manualLayout>
      </c:layout>
      <c:lineChart>
        <c:grouping val="standard"/>
        <c:varyColors val="0"/>
        <c:ser>
          <c:idx val="6"/>
          <c:order val="0"/>
          <c:tx>
            <c:strRef>
              <c:f>'Nord-Ouest_W'!$D$16</c:f>
              <c:strCache>
                <c:ptCount val="1"/>
                <c:pt idx="0">
                  <c:v>Maximum stock level (TWh)</c:v>
                </c:pt>
              </c:strCache>
            </c:strRef>
          </c:tx>
          <c:spPr>
            <a:ln w="25400">
              <a:solidFill>
                <a:srgbClr val="FFC000"/>
              </a:solidFill>
            </a:ln>
          </c:spPr>
          <c:marker>
            <c:symbol val="none"/>
          </c:marker>
          <c:cat>
            <c:numRef>
              <c:f>'Nord-Ouest_W'!$A$17:$A$213</c:f>
              <c:numCache>
                <c:formatCode>m/d/yyyy</c:formatCode>
                <c:ptCount val="197"/>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'Nord-Ouest_W'!$D$17:$D$213</c:f>
              <c:numCache>
                <c:formatCode>0.00</c:formatCode>
                <c:ptCount val="197"/>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0-F7AB-487D-B3E2-14014D65B256}"/>
            </c:ext>
          </c:extLst>
        </c:ser>
        <c:ser>
          <c:idx val="7"/>
          <c:order val="1"/>
          <c:tx>
            <c:strRef>
              <c:f>'Nord-Ouest_W'!$C$16</c:f>
              <c:strCache>
                <c:ptCount val="1"/>
                <c:pt idx="0">
                  <c:v>Minimum Stock Level (TWh)</c:v>
                </c:pt>
              </c:strCache>
            </c:strRef>
          </c:tx>
          <c:marker>
            <c:symbol val="none"/>
          </c:marker>
          <c:cat>
            <c:numRef>
              <c:f>'Nord-Ouest_W'!$A$17:$A$213</c:f>
              <c:numCache>
                <c:formatCode>m/d/yyyy</c:formatCode>
                <c:ptCount val="197"/>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'Nord-Ouest_W'!$C$17:$C$213</c:f>
              <c:numCache>
                <c:formatCode>0.00</c:formatCode>
                <c:ptCount val="197"/>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F7AB-487D-B3E2-14014D65B256}"/>
            </c:ext>
          </c:extLst>
        </c:ser>
        <c:ser>
          <c:idx val="8"/>
          <c:order val="2"/>
          <c:tx>
            <c:strRef>
              <c:f>'Nord-Ouest_W'!$F$11</c:f>
              <c:strCache>
                <c:ptCount val="1"/>
                <c:pt idx="0">
                  <c:v>With Storengy maintenance only</c:v>
                </c:pt>
              </c:strCache>
            </c:strRef>
          </c:tx>
          <c:spPr>
            <a:ln w="31750"/>
          </c:spPr>
          <c:marker>
            <c:symbol val="none"/>
          </c:marker>
          <c:cat>
            <c:numRef>
              <c:f>'Nord-Ouest_W'!$A$17:$A$213</c:f>
              <c:numCache>
                <c:formatCode>m/d/yyyy</c:formatCode>
                <c:ptCount val="197"/>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'Nord-Ouest_W'!$F$18:$F$213</c:f>
              <c:numCache>
                <c:formatCode>_-* #\ ##0.00\ _€_-;\-* #\ ##0.00\ _€_-;_-* "-"??\ _€_-;_-@_-</c:formatCode>
                <c:ptCount val="196"/>
                <c:pt idx="0">
                  <c:v>13.239615384615385</c:v>
                </c:pt>
                <c:pt idx="1">
                  <c:v>12.980777161157931</c:v>
                </c:pt>
                <c:pt idx="2">
                  <c:v>12.72347614579783</c:v>
                </c:pt>
                <c:pt idx="3">
                  <c:v>12.467703209246899</c:v>
                </c:pt>
                <c:pt idx="4">
                  <c:v>12.213449276434666</c:v>
                </c:pt>
                <c:pt idx="5">
                  <c:v>11.960705326186376</c:v>
                </c:pt>
                <c:pt idx="6">
                  <c:v>11.709462390902912</c:v>
                </c:pt>
                <c:pt idx="7">
                  <c:v>11.459711556242615</c:v>
                </c:pt>
                <c:pt idx="8">
                  <c:v>11.211443960804997</c:v>
                </c:pt>
                <c:pt idx="9">
                  <c:v>10.964650795816326</c:v>
                </c:pt>
                <c:pt idx="10">
                  <c:v>10.719323304817085</c:v>
                </c:pt>
                <c:pt idx="11">
                  <c:v>10.475497327919735</c:v>
                </c:pt>
                <c:pt idx="12">
                  <c:v>10.233376974460958</c:v>
                </c:pt>
                <c:pt idx="13">
                  <c:v>9.9933743970537581</c:v>
                </c:pt>
                <c:pt idx="14">
                  <c:v>9.7554710719542985</c:v>
                </c:pt>
                <c:pt idx="15">
                  <c:v>9.5196486374420566</c:v>
                </c:pt>
                <c:pt idx="16">
                  <c:v>9.2858888924026335</c:v>
                </c:pt>
                <c:pt idx="17">
                  <c:v>9.054173794922967</c:v>
                </c:pt>
                <c:pt idx="18">
                  <c:v>8.8244854608988348</c:v>
                </c:pt>
                <c:pt idx="19">
                  <c:v>8.5968061626545271</c:v>
                </c:pt>
                <c:pt idx="20">
                  <c:v>8.3711183275746066</c:v>
                </c:pt>
                <c:pt idx="21">
                  <c:v>8.147404536747624</c:v>
                </c:pt>
                <c:pt idx="22">
                  <c:v>7.9256475236217003</c:v>
                </c:pt>
                <c:pt idx="23">
                  <c:v>7.705830172671873</c:v>
                </c:pt>
                <c:pt idx="24">
                  <c:v>7.4879355180790945</c:v>
                </c:pt>
                <c:pt idx="25">
                  <c:v>7.2719467424207842</c:v>
                </c:pt>
                <c:pt idx="26">
                  <c:v>7.0578471753728369</c:v>
                </c:pt>
                <c:pt idx="27">
                  <c:v>6.845620292422983</c:v>
                </c:pt>
                <c:pt idx="28">
                  <c:v>6.6352497135954032</c:v>
                </c:pt>
                <c:pt idx="29">
                  <c:v>6.4267192021864972</c:v>
                </c:pt>
                <c:pt idx="30">
                  <c:v>6.2200126635117128</c:v>
                </c:pt>
                <c:pt idx="31">
                  <c:v>6.0151141436633351</c:v>
                </c:pt>
                <c:pt idx="32">
                  <c:v>5.8120078282791399</c:v>
                </c:pt>
                <c:pt idx="33">
                  <c:v>5.6106780413218198</c:v>
                </c:pt>
                <c:pt idx="34">
                  <c:v>5.4111092438690838</c:v>
                </c:pt>
                <c:pt idx="35">
                  <c:v>5.2132860329143424</c:v>
                </c:pt>
                <c:pt idx="36">
                  <c:v>5.0171931401778807</c:v>
                </c:pt>
                <c:pt idx="37">
                  <c:v>4.8228154309284292</c:v>
                </c:pt>
                <c:pt idx="38">
                  <c:v>4.6301379028150453</c:v>
                </c:pt>
                <c:pt idx="39">
                  <c:v>4.439145684709211</c:v>
                </c:pt>
                <c:pt idx="40">
                  <c:v>4.2498240355570553</c:v>
                </c:pt>
                <c:pt idx="41">
                  <c:v>4.0621583432416211</c:v>
                </c:pt>
                <c:pt idx="42">
                  <c:v>3.8761341234550781</c:v>
                </c:pt>
                <c:pt idx="43">
                  <c:v>3.6917336502390383</c:v>
                </c:pt>
                <c:pt idx="44">
                  <c:v>3.5089425169330766</c:v>
                </c:pt>
                <c:pt idx="45">
                  <c:v>3.3277466781559579</c:v>
                </c:pt>
                <c:pt idx="46">
                  <c:v>3.1481322111063537</c:v>
                </c:pt>
                <c:pt idx="47">
                  <c:v>2.9700853144930335</c:v>
                </c:pt>
                <c:pt idx="48">
                  <c:v>2.7924148506921287</c:v>
                </c:pt>
                <c:pt idx="49">
                  <c:v>2.6174724479818776</c:v>
                </c:pt>
                <c:pt idx="50">
                  <c:v>2.4440568406520082</c:v>
                </c:pt>
                <c:pt idx="51">
                  <c:v>2.2721547037218564</c:v>
                </c:pt>
                <c:pt idx="52">
                  <c:v>2.1017528285034262</c:v>
                </c:pt>
                <c:pt idx="53">
                  <c:v>1.9328381215864563</c:v>
                </c:pt>
                <c:pt idx="54">
                  <c:v>1.7653976038323425</c:v>
                </c:pt>
                <c:pt idx="55">
                  <c:v>1.5994184093768413</c:v>
                </c:pt>
                <c:pt idx="56">
                  <c:v>1.434887784641478</c:v>
                </c:pt>
                <c:pt idx="57">
                  <c:v>1.271793087353581</c:v>
                </c:pt>
                <c:pt idx="58">
                  <c:v>1.1123562921979313</c:v>
                </c:pt>
                <c:pt idx="59">
                  <c:v>0.95886635323082225</c:v>
                </c:pt>
                <c:pt idx="60">
                  <c:v>0.81110145779920428</c:v>
                </c:pt>
                <c:pt idx="61">
                  <c:v>0.66884806667240326</c:v>
                </c:pt>
                <c:pt idx="62">
                  <c:v>0.53190060545053686</c:v>
                </c:pt>
                <c:pt idx="63">
                  <c:v>0.40006116748313392</c:v>
                </c:pt>
                <c:pt idx="64">
                  <c:v>0.27313922786863487</c:v>
                </c:pt>
                <c:pt idx="65">
                  <c:v>0.15095136812146631</c:v>
                </c:pt>
                <c:pt idx="66">
                  <c:v>3.3321011108798981E-2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F7AB-487D-B3E2-14014D65B256}"/>
            </c:ext>
          </c:extLst>
        </c:ser>
        <c:ser>
          <c:idx val="0"/>
          <c:order val="3"/>
          <c:tx>
            <c:strRef>
              <c:f>'Nord-Ouest_W'!$K$13</c:f>
              <c:strCache>
                <c:ptCount val="1"/>
                <c:pt idx="0">
                  <c:v>Duration</c:v>
                </c:pt>
              </c:strCache>
            </c:strRef>
          </c:tx>
          <c:marker>
            <c:symbol val="none"/>
          </c:marker>
          <c:val>
            <c:numRef>
              <c:f>'Nord-Ouest_W'!$K$17:$K$169</c:f>
              <c:numCache>
                <c:formatCode>_-* #\ ##0.00\ _€_-;\-* #\ ##0.00\ _€_-;_-* "-"??\ _€_-;_-@_-</c:formatCode>
                <c:ptCount val="153"/>
                <c:pt idx="0">
                  <c:v>13.239615384615385</c:v>
                </c:pt>
                <c:pt idx="1">
                  <c:v>12.980777161157931</c:v>
                </c:pt>
                <c:pt idx="2">
                  <c:v>12.72347614579783</c:v>
                </c:pt>
                <c:pt idx="3">
                  <c:v>12.467703209246899</c:v>
                </c:pt>
                <c:pt idx="4">
                  <c:v>12.213449276434666</c:v>
                </c:pt>
                <c:pt idx="5">
                  <c:v>11.960705326186376</c:v>
                </c:pt>
                <c:pt idx="6">
                  <c:v>11.709462390902912</c:v>
                </c:pt>
                <c:pt idx="7">
                  <c:v>11.459711556242615</c:v>
                </c:pt>
                <c:pt idx="8">
                  <c:v>11.211443960804997</c:v>
                </c:pt>
                <c:pt idx="9">
                  <c:v>10.964650795816326</c:v>
                </c:pt>
                <c:pt idx="10">
                  <c:v>10.719323304817085</c:v>
                </c:pt>
                <c:pt idx="11">
                  <c:v>10.475497327919735</c:v>
                </c:pt>
                <c:pt idx="12">
                  <c:v>10.233376974460958</c:v>
                </c:pt>
                <c:pt idx="13">
                  <c:v>9.9933743970537581</c:v>
                </c:pt>
                <c:pt idx="14">
                  <c:v>9.7554710719542985</c:v>
                </c:pt>
                <c:pt idx="15">
                  <c:v>9.5196486374420566</c:v>
                </c:pt>
                <c:pt idx="16">
                  <c:v>9.2858888924026335</c:v>
                </c:pt>
                <c:pt idx="17">
                  <c:v>9.054173794922967</c:v>
                </c:pt>
                <c:pt idx="18">
                  <c:v>8.8244854608988348</c:v>
                </c:pt>
                <c:pt idx="19">
                  <c:v>8.5968061626545271</c:v>
                </c:pt>
                <c:pt idx="20">
                  <c:v>8.3711183275746066</c:v>
                </c:pt>
                <c:pt idx="21">
                  <c:v>8.147404536747624</c:v>
                </c:pt>
                <c:pt idx="22">
                  <c:v>7.9256475236217003</c:v>
                </c:pt>
                <c:pt idx="23">
                  <c:v>7.705830172671873</c:v>
                </c:pt>
                <c:pt idx="24">
                  <c:v>7.4879355180790945</c:v>
                </c:pt>
                <c:pt idx="25">
                  <c:v>7.2719467424207842</c:v>
                </c:pt>
                <c:pt idx="26">
                  <c:v>7.0578471753728369</c:v>
                </c:pt>
                <c:pt idx="27">
                  <c:v>6.845620292422983</c:v>
                </c:pt>
                <c:pt idx="28">
                  <c:v>6.6352497135954032</c:v>
                </c:pt>
                <c:pt idx="29">
                  <c:v>6.4267192021864972</c:v>
                </c:pt>
                <c:pt idx="30">
                  <c:v>6.2200126635117128</c:v>
                </c:pt>
                <c:pt idx="31">
                  <c:v>6.0151141436633351</c:v>
                </c:pt>
                <c:pt idx="32">
                  <c:v>5.8120078282791399</c:v>
                </c:pt>
                <c:pt idx="33">
                  <c:v>5.6106780413218198</c:v>
                </c:pt>
                <c:pt idx="34">
                  <c:v>5.4111092438690838</c:v>
                </c:pt>
                <c:pt idx="35">
                  <c:v>5.2132860329143424</c:v>
                </c:pt>
                <c:pt idx="36">
                  <c:v>5.0171931401778807</c:v>
                </c:pt>
                <c:pt idx="37">
                  <c:v>4.8228154309284292</c:v>
                </c:pt>
                <c:pt idx="38">
                  <c:v>4.6301379028150453</c:v>
                </c:pt>
                <c:pt idx="39">
                  <c:v>4.439145684709211</c:v>
                </c:pt>
                <c:pt idx="40">
                  <c:v>4.2498240355570553</c:v>
                </c:pt>
                <c:pt idx="41">
                  <c:v>4.0621583432416211</c:v>
                </c:pt>
                <c:pt idx="42">
                  <c:v>3.8761341234550781</c:v>
                </c:pt>
                <c:pt idx="43">
                  <c:v>3.6917336502390383</c:v>
                </c:pt>
                <c:pt idx="44">
                  <c:v>3.5089425169330766</c:v>
                </c:pt>
                <c:pt idx="45">
                  <c:v>3.3277466781559579</c:v>
                </c:pt>
                <c:pt idx="46">
                  <c:v>3.1481322111063537</c:v>
                </c:pt>
                <c:pt idx="47">
                  <c:v>2.9700853144930335</c:v>
                </c:pt>
                <c:pt idx="48">
                  <c:v>2.7924148506921287</c:v>
                </c:pt>
                <c:pt idx="49">
                  <c:v>2.6174724479818776</c:v>
                </c:pt>
                <c:pt idx="50">
                  <c:v>2.4440568406520082</c:v>
                </c:pt>
                <c:pt idx="51">
                  <c:v>2.2721547037218564</c:v>
                </c:pt>
                <c:pt idx="52">
                  <c:v>2.1017528285034262</c:v>
                </c:pt>
                <c:pt idx="53">
                  <c:v>1.9328381215864563</c:v>
                </c:pt>
                <c:pt idx="54">
                  <c:v>1.7653976038323425</c:v>
                </c:pt>
                <c:pt idx="55">
                  <c:v>1.5994184093768413</c:v>
                </c:pt>
                <c:pt idx="56">
                  <c:v>1.434887784641478</c:v>
                </c:pt>
                <c:pt idx="57">
                  <c:v>1.271793087353581</c:v>
                </c:pt>
                <c:pt idx="58">
                  <c:v>1.1123562921979313</c:v>
                </c:pt>
                <c:pt idx="59">
                  <c:v>0.95886635323082225</c:v>
                </c:pt>
                <c:pt idx="60">
                  <c:v>0.81110145779920428</c:v>
                </c:pt>
                <c:pt idx="61">
                  <c:v>0.66884806667240326</c:v>
                </c:pt>
                <c:pt idx="62">
                  <c:v>0.53190060545053686</c:v>
                </c:pt>
                <c:pt idx="63">
                  <c:v>0.40006116748313392</c:v>
                </c:pt>
                <c:pt idx="64">
                  <c:v>0.27313922786863487</c:v>
                </c:pt>
                <c:pt idx="65">
                  <c:v>0.15095136812146631</c:v>
                </c:pt>
                <c:pt idx="66">
                  <c:v>3.3321011108798981E-2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B09B-45FD-BA25-6A845805B2CD}"/>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w="25400">
          <a:noFill/>
        </a:ln>
      </c:spPr>
    </c:plotArea>
    <c:legend>
      <c:legendPos val="r"/>
      <c:layout>
        <c:manualLayout>
          <c:xMode val="edge"/>
          <c:yMode val="edge"/>
          <c:x val="0.70605424857811916"/>
          <c:y val="0.36053596134255222"/>
          <c:w val="0.26374313887054823"/>
          <c:h val="0.24469349232614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Sediane_N_I!$G$41:$G$141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0.99938539407086047</c:v>
                </c:pt>
                <c:pt idx="42">
                  <c:v>0.99877078814172093</c:v>
                </c:pt>
                <c:pt idx="43">
                  <c:v>0.99815618221258129</c:v>
                </c:pt>
                <c:pt idx="44">
                  <c:v>0.99754157628344176</c:v>
                </c:pt>
                <c:pt idx="45">
                  <c:v>0.99692697035430222</c:v>
                </c:pt>
                <c:pt idx="46">
                  <c:v>0.99631236442516269</c:v>
                </c:pt>
                <c:pt idx="47">
                  <c:v>0.99569775849602316</c:v>
                </c:pt>
                <c:pt idx="48">
                  <c:v>0.99508315256688362</c:v>
                </c:pt>
                <c:pt idx="49">
                  <c:v>0.99446854663774409</c:v>
                </c:pt>
                <c:pt idx="50">
                  <c:v>0.99385394070860456</c:v>
                </c:pt>
                <c:pt idx="51">
                  <c:v>0.99323933477946491</c:v>
                </c:pt>
                <c:pt idx="52">
                  <c:v>0.99262472885032538</c:v>
                </c:pt>
                <c:pt idx="53">
                  <c:v>0.99201012292118584</c:v>
                </c:pt>
                <c:pt idx="54">
                  <c:v>0.99139551699204631</c:v>
                </c:pt>
                <c:pt idx="55">
                  <c:v>0.99078091106290678</c:v>
                </c:pt>
                <c:pt idx="56">
                  <c:v>0.99016630513376702</c:v>
                </c:pt>
                <c:pt idx="57">
                  <c:v>0.98955169920462749</c:v>
                </c:pt>
                <c:pt idx="58">
                  <c:v>0.97715714630031314</c:v>
                </c:pt>
                <c:pt idx="59">
                  <c:v>0.96476259339599901</c:v>
                </c:pt>
                <c:pt idx="60">
                  <c:v>0.95236804049168455</c:v>
                </c:pt>
                <c:pt idx="61">
                  <c:v>0.93886068932272837</c:v>
                </c:pt>
                <c:pt idx="62">
                  <c:v>0.92535333815377185</c:v>
                </c:pt>
                <c:pt idx="63">
                  <c:v>0.91184598698481534</c:v>
                </c:pt>
                <c:pt idx="64">
                  <c:v>0.89833863581585915</c:v>
                </c:pt>
                <c:pt idx="65">
                  <c:v>0.88483128464690286</c:v>
                </c:pt>
                <c:pt idx="66">
                  <c:v>0.87132393347794634</c:v>
                </c:pt>
                <c:pt idx="67">
                  <c:v>0.85781658230898994</c:v>
                </c:pt>
                <c:pt idx="68">
                  <c:v>0.84430923114003364</c:v>
                </c:pt>
                <c:pt idx="69">
                  <c:v>0.83080187997107735</c:v>
                </c:pt>
                <c:pt idx="70">
                  <c:v>0.81729452880212106</c:v>
                </c:pt>
                <c:pt idx="71">
                  <c:v>0.80341841407568082</c:v>
                </c:pt>
                <c:pt idx="72">
                  <c:v>0.78954229934924081</c:v>
                </c:pt>
                <c:pt idx="73">
                  <c:v>0.77566618462280057</c:v>
                </c:pt>
                <c:pt idx="74">
                  <c:v>0.76179006989636056</c:v>
                </c:pt>
                <c:pt idx="75">
                  <c:v>0.74791395516992054</c:v>
                </c:pt>
                <c:pt idx="76">
                  <c:v>0.73224728850325382</c:v>
                </c:pt>
                <c:pt idx="77">
                  <c:v>0.71658062183658711</c:v>
                </c:pt>
                <c:pt idx="78">
                  <c:v>0.70091395516992061</c:v>
                </c:pt>
                <c:pt idx="79">
                  <c:v>0.68524728850325378</c:v>
                </c:pt>
                <c:pt idx="80">
                  <c:v>0.66958062183658718</c:v>
                </c:pt>
                <c:pt idx="81">
                  <c:v>0.65391395516992046</c:v>
                </c:pt>
                <c:pt idx="82">
                  <c:v>0.63824728850325407</c:v>
                </c:pt>
                <c:pt idx="83">
                  <c:v>0.62258062183658724</c:v>
                </c:pt>
                <c:pt idx="84">
                  <c:v>0.60691395516992053</c:v>
                </c:pt>
                <c:pt idx="85">
                  <c:v>0.59124728850325392</c:v>
                </c:pt>
                <c:pt idx="86">
                  <c:v>0.5755806218365872</c:v>
                </c:pt>
                <c:pt idx="87">
                  <c:v>0.55991395516992049</c:v>
                </c:pt>
                <c:pt idx="88">
                  <c:v>0.54424728850325388</c:v>
                </c:pt>
                <c:pt idx="89">
                  <c:v>0.52858062183658716</c:v>
                </c:pt>
                <c:pt idx="90">
                  <c:v>0.51291395516992055</c:v>
                </c:pt>
                <c:pt idx="91">
                  <c:v>0.49724728850325378</c:v>
                </c:pt>
                <c:pt idx="92">
                  <c:v>0.48158062183658701</c:v>
                </c:pt>
                <c:pt idx="93">
                  <c:v>0.46591395516992029</c:v>
                </c:pt>
                <c:pt idx="94">
                  <c:v>0.45024728850325385</c:v>
                </c:pt>
                <c:pt idx="95">
                  <c:v>0.43458062183658713</c:v>
                </c:pt>
                <c:pt idx="96">
                  <c:v>0.41891395516992042</c:v>
                </c:pt>
                <c:pt idx="97">
                  <c:v>0.40324728850325375</c:v>
                </c:pt>
                <c:pt idx="98">
                  <c:v>0.38758062183658704</c:v>
                </c:pt>
                <c:pt idx="99">
                  <c:v>0.37191395516992043</c:v>
                </c:pt>
                <c:pt idx="100">
                  <c:v>0.35624728850325371</c:v>
                </c:pt>
              </c:numCache>
            </c:numRef>
          </c:yVal>
          <c:smooth val="0"/>
          <c:extLst>
            <c:ext xmlns:c16="http://schemas.microsoft.com/office/drawing/2014/chart" uri="{C3380CC4-5D6E-409C-BE32-E72D297353CC}">
              <c16:uniqueId val="{00000000-9880-4CD4-B426-E18FD21E109F}"/>
            </c:ext>
          </c:extLst>
        </c:ser>
        <c:ser>
          <c:idx val="1"/>
          <c:order val="1"/>
          <c:tx>
            <c:v>Soutirage</c:v>
          </c:tx>
          <c:spPr>
            <a:ln w="19050" cap="rnd">
              <a:solidFill>
                <a:schemeClr val="accent2"/>
              </a:solidFill>
              <a:round/>
            </a:ln>
            <a:effectLst/>
          </c:spPr>
          <c:marker>
            <c:symbol val="none"/>
          </c:marker>
          <c:xVal>
            <c:numRef>
              <c:f>Sediane_N_W!$G$32:$G$132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formatCode="0.00%">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Sediane_N_W!$A$32:$A$132</c:f>
              <c:numCache>
                <c:formatCode>0%</c:formatCode>
                <c:ptCount val="101"/>
                <c:pt idx="0">
                  <c:v>0.41536189069423929</c:v>
                </c:pt>
                <c:pt idx="1">
                  <c:v>0.44947119645494832</c:v>
                </c:pt>
                <c:pt idx="2">
                  <c:v>0.46880945347119651</c:v>
                </c:pt>
                <c:pt idx="3">
                  <c:v>0.4881477104874446</c:v>
                </c:pt>
                <c:pt idx="4">
                  <c:v>0.50748596750369279</c:v>
                </c:pt>
                <c:pt idx="5">
                  <c:v>0.52682422451994093</c:v>
                </c:pt>
                <c:pt idx="6">
                  <c:v>0.54616248153618907</c:v>
                </c:pt>
                <c:pt idx="7">
                  <c:v>0.56550073855243732</c:v>
                </c:pt>
                <c:pt idx="8">
                  <c:v>0.58483899556868535</c:v>
                </c:pt>
                <c:pt idx="9">
                  <c:v>0.6041772525849336</c:v>
                </c:pt>
                <c:pt idx="10">
                  <c:v>0.62351550960118174</c:v>
                </c:pt>
                <c:pt idx="11">
                  <c:v>0.62804035971848116</c:v>
                </c:pt>
                <c:pt idx="12">
                  <c:v>0.63256520983578068</c:v>
                </c:pt>
                <c:pt idx="13">
                  <c:v>0.63709005995308021</c:v>
                </c:pt>
                <c:pt idx="14">
                  <c:v>0.64161491007037963</c:v>
                </c:pt>
                <c:pt idx="15">
                  <c:v>0.64613976018767916</c:v>
                </c:pt>
                <c:pt idx="16">
                  <c:v>0.65066461030497869</c:v>
                </c:pt>
                <c:pt idx="17">
                  <c:v>0.65518946042227821</c:v>
                </c:pt>
                <c:pt idx="18">
                  <c:v>0.65971431053957763</c:v>
                </c:pt>
                <c:pt idx="19">
                  <c:v>0.66423916065687727</c:v>
                </c:pt>
                <c:pt idx="20">
                  <c:v>0.66876401077417669</c:v>
                </c:pt>
                <c:pt idx="21">
                  <c:v>0.6732888608914761</c:v>
                </c:pt>
                <c:pt idx="22">
                  <c:v>0.67781371100877574</c:v>
                </c:pt>
                <c:pt idx="23">
                  <c:v>0.68233856112607516</c:v>
                </c:pt>
                <c:pt idx="24">
                  <c:v>0.6868634112433748</c:v>
                </c:pt>
                <c:pt idx="25">
                  <c:v>0.69138826136067422</c:v>
                </c:pt>
                <c:pt idx="26">
                  <c:v>0.69591311147797374</c:v>
                </c:pt>
                <c:pt idx="27">
                  <c:v>0.70043796159527338</c:v>
                </c:pt>
                <c:pt idx="28">
                  <c:v>0.70496281171257291</c:v>
                </c:pt>
                <c:pt idx="29">
                  <c:v>0.70948766182987222</c:v>
                </c:pt>
                <c:pt idx="30">
                  <c:v>0.71401251194717164</c:v>
                </c:pt>
                <c:pt idx="31">
                  <c:v>0.71854740637761738</c:v>
                </c:pt>
                <c:pt idx="32">
                  <c:v>0.72308230080806324</c:v>
                </c:pt>
                <c:pt idx="33">
                  <c:v>0.7276171952385091</c:v>
                </c:pt>
                <c:pt idx="34">
                  <c:v>0.73215208966895484</c:v>
                </c:pt>
                <c:pt idx="35">
                  <c:v>0.73668698409940048</c:v>
                </c:pt>
                <c:pt idx="36">
                  <c:v>0.74122187852984622</c:v>
                </c:pt>
                <c:pt idx="37">
                  <c:v>0.74575677296029186</c:v>
                </c:pt>
                <c:pt idx="38">
                  <c:v>0.7502916673907376</c:v>
                </c:pt>
                <c:pt idx="39">
                  <c:v>0.75482656182118335</c:v>
                </c:pt>
                <c:pt idx="40">
                  <c:v>0.7593614562516291</c:v>
                </c:pt>
                <c:pt idx="41">
                  <c:v>0.76389635068207484</c:v>
                </c:pt>
                <c:pt idx="42">
                  <c:v>0.76843124511252059</c:v>
                </c:pt>
                <c:pt idx="43">
                  <c:v>0.77296613954296634</c:v>
                </c:pt>
                <c:pt idx="44">
                  <c:v>0.77750103397341208</c:v>
                </c:pt>
                <c:pt idx="45">
                  <c:v>0.78203592840385794</c:v>
                </c:pt>
                <c:pt idx="46">
                  <c:v>0.78657082283430368</c:v>
                </c:pt>
                <c:pt idx="47">
                  <c:v>0.79110571726474921</c:v>
                </c:pt>
                <c:pt idx="48">
                  <c:v>0.79564061169519495</c:v>
                </c:pt>
                <c:pt idx="49">
                  <c:v>0.8001755061256407</c:v>
                </c:pt>
                <c:pt idx="50">
                  <c:v>0.80471040055608656</c:v>
                </c:pt>
                <c:pt idx="51">
                  <c:v>0.8092452949865323</c:v>
                </c:pt>
                <c:pt idx="52">
                  <c:v>0.81378018941697805</c:v>
                </c:pt>
                <c:pt idx="53">
                  <c:v>0.8183150838474238</c:v>
                </c:pt>
                <c:pt idx="54">
                  <c:v>0.82284997827786932</c:v>
                </c:pt>
                <c:pt idx="55">
                  <c:v>0.82738487270831529</c:v>
                </c:pt>
                <c:pt idx="56">
                  <c:v>0.83191976713876092</c:v>
                </c:pt>
                <c:pt idx="57">
                  <c:v>0.83645466156920656</c:v>
                </c:pt>
                <c:pt idx="58">
                  <c:v>0.84098955599965242</c:v>
                </c:pt>
                <c:pt idx="59">
                  <c:v>0.84552445043009827</c:v>
                </c:pt>
                <c:pt idx="60">
                  <c:v>0.85005934486054391</c:v>
                </c:pt>
                <c:pt idx="61">
                  <c:v>0.85459423929098977</c:v>
                </c:pt>
                <c:pt idx="62">
                  <c:v>0.8591291337214354</c:v>
                </c:pt>
                <c:pt idx="63">
                  <c:v>0.86366402815188115</c:v>
                </c:pt>
                <c:pt idx="64">
                  <c:v>0.86819892258232678</c:v>
                </c:pt>
                <c:pt idx="65">
                  <c:v>0.87273381701277253</c:v>
                </c:pt>
                <c:pt idx="66">
                  <c:v>0.87726871144321816</c:v>
                </c:pt>
                <c:pt idx="67">
                  <c:v>0.88180360587366413</c:v>
                </c:pt>
                <c:pt idx="68">
                  <c:v>0.88633850030410999</c:v>
                </c:pt>
                <c:pt idx="69">
                  <c:v>0.89087339473455551</c:v>
                </c:pt>
                <c:pt idx="70">
                  <c:v>0.89540828916500137</c:v>
                </c:pt>
                <c:pt idx="71">
                  <c:v>0.89994318359544712</c:v>
                </c:pt>
                <c:pt idx="72">
                  <c:v>0.90447807802589264</c:v>
                </c:pt>
                <c:pt idx="73">
                  <c:v>0.90901297245633861</c:v>
                </c:pt>
                <c:pt idx="74">
                  <c:v>0.91354786688678413</c:v>
                </c:pt>
                <c:pt idx="75">
                  <c:v>0.91808276131722988</c:v>
                </c:pt>
                <c:pt idx="76">
                  <c:v>0.92261765574767562</c:v>
                </c:pt>
                <c:pt idx="77">
                  <c:v>0.92715255017812159</c:v>
                </c:pt>
                <c:pt idx="78">
                  <c:v>0.93168744460856745</c:v>
                </c:pt>
                <c:pt idx="79">
                  <c:v>0.93505279978514855</c:v>
                </c:pt>
                <c:pt idx="80">
                  <c:v>0.93841815496172976</c:v>
                </c:pt>
                <c:pt idx="81">
                  <c:v>0.94149724721364314</c:v>
                </c:pt>
                <c:pt idx="82">
                  <c:v>0.94457633946555675</c:v>
                </c:pt>
                <c:pt idx="83">
                  <c:v>0.94765543171747024</c:v>
                </c:pt>
                <c:pt idx="84">
                  <c:v>0.95073452396938385</c:v>
                </c:pt>
                <c:pt idx="85">
                  <c:v>0.95381361622129723</c:v>
                </c:pt>
                <c:pt idx="86">
                  <c:v>0.95689270847321062</c:v>
                </c:pt>
                <c:pt idx="87">
                  <c:v>0.95997180072512434</c:v>
                </c:pt>
                <c:pt idx="88">
                  <c:v>0.96305089297703794</c:v>
                </c:pt>
                <c:pt idx="89">
                  <c:v>0.96612998522895133</c:v>
                </c:pt>
                <c:pt idx="90">
                  <c:v>0.96920907748086471</c:v>
                </c:pt>
                <c:pt idx="91">
                  <c:v>0.97228816973277843</c:v>
                </c:pt>
                <c:pt idx="92">
                  <c:v>0.97536726198469181</c:v>
                </c:pt>
                <c:pt idx="93">
                  <c:v>0.97844635423660542</c:v>
                </c:pt>
                <c:pt idx="94">
                  <c:v>0.9815254464885188</c:v>
                </c:pt>
                <c:pt idx="95">
                  <c:v>0.98460453874043252</c:v>
                </c:pt>
                <c:pt idx="96">
                  <c:v>0.98768363099234591</c:v>
                </c:pt>
                <c:pt idx="97">
                  <c:v>0.99076272324425951</c:v>
                </c:pt>
                <c:pt idx="98">
                  <c:v>0.9938418154961729</c:v>
                </c:pt>
                <c:pt idx="99">
                  <c:v>0.99692090774808662</c:v>
                </c:pt>
                <c:pt idx="100">
                  <c:v>1</c:v>
                </c:pt>
              </c:numCache>
            </c:numRef>
          </c:yVal>
          <c:smooth val="0"/>
          <c:extLst>
            <c:ext xmlns:c16="http://schemas.microsoft.com/office/drawing/2014/chart" uri="{C3380CC4-5D6E-409C-BE32-E72D297353CC}">
              <c16:uniqueId val="{00000001-9880-4CD4-B426-E18FD21E109F}"/>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AD1-4542-9DCA-B5279D9CB35A}"/>
            </c:ext>
          </c:extLst>
        </c:ser>
        <c:ser>
          <c:idx val="3"/>
          <c:order val="1"/>
          <c:tx>
            <c:v>Max</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AD1-4542-9DCA-B5279D9CB35A}"/>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EE-420E-ADE1-1C8039C8BFD7}"/>
            </c:ext>
          </c:extLst>
        </c:ser>
        <c:ser>
          <c:idx val="3"/>
          <c:order val="1"/>
          <c:tx>
            <c:v>Max</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9EE-420E-ADE1-1C8039C8BFD7}"/>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lineChart>
        <c:grouping val="standard"/>
        <c:varyColors val="0"/>
        <c:ser>
          <c:idx val="2"/>
          <c:order val="0"/>
          <c:tx>
            <c:v>Min</c:v>
          </c:tx>
          <c:marker>
            <c:symbol val="none"/>
          </c:marker>
          <c:cat>
            <c:numRef>
              <c:f>Saline_I!$AD$41:$AD$405</c:f>
              <c:numCache>
                <c:formatCode>0%</c:formatCode>
                <c:ptCount val="365"/>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8B2C-4144-ADE9-7A554918E66C}"/>
            </c:ext>
          </c:extLst>
        </c:ser>
        <c:ser>
          <c:idx val="3"/>
          <c:order val="1"/>
          <c:tx>
            <c:v>Max</c:v>
          </c:tx>
          <c:marker>
            <c:symbol val="none"/>
          </c:marker>
          <c:cat>
            <c:numRef>
              <c:f>Saline_I!$AD$41:$AD$405</c:f>
              <c:numCache>
                <c:formatCode>0%</c:formatCode>
                <c:ptCount val="365"/>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8B2C-4144-ADE9-7A554918E66C}"/>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a:t>
            </a:r>
          </a:p>
        </c:rich>
      </c:tx>
      <c:overlay val="0"/>
      <c:spPr>
        <a:noFill/>
        <a:ln>
          <a:noFill/>
        </a:ln>
        <a:effectLst/>
      </c:spPr>
    </c:title>
    <c:autoTitleDeleted val="0"/>
    <c:plotArea>
      <c:layout>
        <c:manualLayout>
          <c:layoutTarget val="inner"/>
          <c:xMode val="edge"/>
          <c:yMode val="edge"/>
          <c:x val="3.4339511843174533E-2"/>
          <c:y val="0.14169400018289191"/>
          <c:w val="0.94931753142426722"/>
          <c:h val="0.72425886664773576"/>
        </c:manualLayout>
      </c:layout>
      <c:lineChart>
        <c:grouping val="standard"/>
        <c:varyColors val="0"/>
        <c:ser>
          <c:idx val="2"/>
          <c:order val="0"/>
          <c:tx>
            <c:v>Min</c:v>
          </c:tx>
          <c:marker>
            <c:symbol val="none"/>
          </c:marker>
          <c:cat>
            <c:numRef>
              <c:f>Sediane_N_I!$AD$41:$AD$405</c:f>
              <c:numCache>
                <c:formatCode>0%</c:formatCode>
                <c:ptCount val="365"/>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C31A-4376-B840-13203CB03D8D}"/>
            </c:ext>
          </c:extLst>
        </c:ser>
        <c:ser>
          <c:idx val="3"/>
          <c:order val="1"/>
          <c:tx>
            <c:v>Max</c:v>
          </c:tx>
          <c:marker>
            <c:symbol val="none"/>
          </c:marker>
          <c:cat>
            <c:numRef>
              <c:f>Sediane_N_I!$AD$41:$AD$405</c:f>
              <c:numCache>
                <c:formatCode>0%</c:formatCode>
                <c:ptCount val="365"/>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0.9</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1-C31A-4376-B840-13203CB03D8D}"/>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D135-46C9-8445-04EF64E80BB4}"/>
            </c:ext>
          </c:extLst>
        </c:ser>
        <c:ser>
          <c:idx val="7"/>
          <c:order val="1"/>
          <c:tx>
            <c:strRef>
              <c:f>Atlantique_I!$B$16</c:f>
              <c:strCache>
                <c:ptCount val="1"/>
                <c:pt idx="0">
                  <c:v>Minimum stock level (TWh)</c:v>
                </c:pt>
              </c:strCache>
            </c:strRef>
          </c:tx>
          <c:spPr>
            <a:ln w="25400">
              <a:solidFill>
                <a:schemeClr val="tx2"/>
              </a:solidFill>
            </a:ln>
          </c:spPr>
          <c:marker>
            <c:symbol val="none"/>
          </c:marker>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D135-46C9-8445-04EF64E80BB4}"/>
            </c:ext>
          </c:extLst>
        </c:ser>
        <c:ser>
          <c:idx val="8"/>
          <c:order val="2"/>
          <c:tx>
            <c:strRef>
              <c:f>Atlantique_I!$F$11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Atlantique_I!$F$17:$F$231</c:f>
              <c:numCache>
                <c:formatCode>_-* #\ ##0.0\ _€_-;\-* #\ ##0.0\ _€_-;_-* "-"??\ _€_-;_-@_-</c:formatCode>
                <c:ptCount val="215"/>
                <c:pt idx="0">
                  <c:v>0.3</c:v>
                </c:pt>
                <c:pt idx="1">
                  <c:v>0.6</c:v>
                </c:pt>
                <c:pt idx="2">
                  <c:v>0.89999999999999991</c:v>
                </c:pt>
                <c:pt idx="3">
                  <c:v>1.2</c:v>
                </c:pt>
                <c:pt idx="4">
                  <c:v>1.5</c:v>
                </c:pt>
                <c:pt idx="5">
                  <c:v>1.8</c:v>
                </c:pt>
                <c:pt idx="6">
                  <c:v>2.0249999999999999</c:v>
                </c:pt>
                <c:pt idx="7">
                  <c:v>2.25</c:v>
                </c:pt>
                <c:pt idx="8">
                  <c:v>2.4750000000000001</c:v>
                </c:pt>
                <c:pt idx="9">
                  <c:v>2.7</c:v>
                </c:pt>
                <c:pt idx="10">
                  <c:v>2.9250000000000003</c:v>
                </c:pt>
                <c:pt idx="11">
                  <c:v>3.1500000000000004</c:v>
                </c:pt>
                <c:pt idx="12">
                  <c:v>3.3750000000000004</c:v>
                </c:pt>
                <c:pt idx="13">
                  <c:v>3.45</c:v>
                </c:pt>
                <c:pt idx="14">
                  <c:v>3.5250000000000004</c:v>
                </c:pt>
                <c:pt idx="15">
                  <c:v>3.6000000000000005</c:v>
                </c:pt>
                <c:pt idx="16">
                  <c:v>3.6750000000000007</c:v>
                </c:pt>
                <c:pt idx="17">
                  <c:v>3.7500000000000009</c:v>
                </c:pt>
                <c:pt idx="18">
                  <c:v>3.8250000000000011</c:v>
                </c:pt>
                <c:pt idx="19">
                  <c:v>3.9000000000000012</c:v>
                </c:pt>
                <c:pt idx="20">
                  <c:v>3.9750000000000014</c:v>
                </c:pt>
                <c:pt idx="21">
                  <c:v>4.0500000000000016</c:v>
                </c:pt>
                <c:pt idx="22">
                  <c:v>4.1250000000000018</c:v>
                </c:pt>
                <c:pt idx="23">
                  <c:v>4.200000000000002</c:v>
                </c:pt>
                <c:pt idx="24">
                  <c:v>4.2750000000000021</c:v>
                </c:pt>
                <c:pt idx="25">
                  <c:v>4.3500000000000023</c:v>
                </c:pt>
                <c:pt idx="26">
                  <c:v>4.4250000000000025</c:v>
                </c:pt>
                <c:pt idx="27">
                  <c:v>4.5000000000000027</c:v>
                </c:pt>
                <c:pt idx="28">
                  <c:v>4.5750000000000028</c:v>
                </c:pt>
                <c:pt idx="29">
                  <c:v>4.650000000000003</c:v>
                </c:pt>
                <c:pt idx="30">
                  <c:v>4.7250000000000032</c:v>
                </c:pt>
                <c:pt idx="31">
                  <c:v>4.8000000000000034</c:v>
                </c:pt>
                <c:pt idx="32">
                  <c:v>4.9875000000000034</c:v>
                </c:pt>
                <c:pt idx="33">
                  <c:v>5.1750000000000034</c:v>
                </c:pt>
                <c:pt idx="34">
                  <c:v>5.3625000000000034</c:v>
                </c:pt>
                <c:pt idx="35">
                  <c:v>5.5500000000000034</c:v>
                </c:pt>
                <c:pt idx="36">
                  <c:v>5.7375000000000034</c:v>
                </c:pt>
                <c:pt idx="37">
                  <c:v>5.9250000000000034</c:v>
                </c:pt>
                <c:pt idx="38">
                  <c:v>6.1125000000000034</c:v>
                </c:pt>
                <c:pt idx="39">
                  <c:v>6.3000000000000034</c:v>
                </c:pt>
                <c:pt idx="40">
                  <c:v>6.4875000000000034</c:v>
                </c:pt>
                <c:pt idx="41">
                  <c:v>6.5812500000000034</c:v>
                </c:pt>
                <c:pt idx="42">
                  <c:v>6.6750000000000034</c:v>
                </c:pt>
                <c:pt idx="43">
                  <c:v>6.7687500000000034</c:v>
                </c:pt>
                <c:pt idx="44">
                  <c:v>6.8625000000000034</c:v>
                </c:pt>
                <c:pt idx="45">
                  <c:v>6.9562500000000034</c:v>
                </c:pt>
                <c:pt idx="46">
                  <c:v>7.0500000000000034</c:v>
                </c:pt>
                <c:pt idx="47">
                  <c:v>7.1437500000000034</c:v>
                </c:pt>
                <c:pt idx="48">
                  <c:v>7.2375000000000034</c:v>
                </c:pt>
                <c:pt idx="49">
                  <c:v>7.3312500000000034</c:v>
                </c:pt>
                <c:pt idx="50">
                  <c:v>7.4250000000000034</c:v>
                </c:pt>
                <c:pt idx="51">
                  <c:v>7.5187500000000034</c:v>
                </c:pt>
                <c:pt idx="52">
                  <c:v>7.6125000000000034</c:v>
                </c:pt>
                <c:pt idx="53">
                  <c:v>7.8000000000000034</c:v>
                </c:pt>
                <c:pt idx="54">
                  <c:v>7.9875000000000034</c:v>
                </c:pt>
                <c:pt idx="55">
                  <c:v>8.1750000000000043</c:v>
                </c:pt>
                <c:pt idx="56">
                  <c:v>8.3625000000000043</c:v>
                </c:pt>
                <c:pt idx="57">
                  <c:v>8.5500000000000043</c:v>
                </c:pt>
                <c:pt idx="58">
                  <c:v>8.7375000000000043</c:v>
                </c:pt>
                <c:pt idx="59">
                  <c:v>8.9250000000000043</c:v>
                </c:pt>
                <c:pt idx="60">
                  <c:v>9.2812500000000053</c:v>
                </c:pt>
                <c:pt idx="61">
                  <c:v>9.6375000000000064</c:v>
                </c:pt>
                <c:pt idx="62">
                  <c:v>9.9937500000000075</c:v>
                </c:pt>
                <c:pt idx="63">
                  <c:v>10.350000000000009</c:v>
                </c:pt>
                <c:pt idx="64">
                  <c:v>10.706250000000008</c:v>
                </c:pt>
                <c:pt idx="65">
                  <c:v>11.062500000000009</c:v>
                </c:pt>
                <c:pt idx="66">
                  <c:v>11.41875000000001</c:v>
                </c:pt>
                <c:pt idx="67">
                  <c:v>11.775000000000011</c:v>
                </c:pt>
                <c:pt idx="68">
                  <c:v>12.131250000000012</c:v>
                </c:pt>
                <c:pt idx="69">
                  <c:v>12.487500000000013</c:v>
                </c:pt>
                <c:pt idx="70">
                  <c:v>12.843750000000014</c:v>
                </c:pt>
                <c:pt idx="71">
                  <c:v>13.200000000000015</c:v>
                </c:pt>
                <c:pt idx="72">
                  <c:v>13.556250000000016</c:v>
                </c:pt>
                <c:pt idx="73">
                  <c:v>13.912500000000017</c:v>
                </c:pt>
                <c:pt idx="74">
                  <c:v>14.268750000000018</c:v>
                </c:pt>
                <c:pt idx="75">
                  <c:v>14.62500000000002</c:v>
                </c:pt>
                <c:pt idx="76">
                  <c:v>14.981250000000021</c:v>
                </c:pt>
                <c:pt idx="77">
                  <c:v>15.337500000000022</c:v>
                </c:pt>
                <c:pt idx="78">
                  <c:v>15.693750000000023</c:v>
                </c:pt>
                <c:pt idx="79">
                  <c:v>16.050000000000022</c:v>
                </c:pt>
                <c:pt idx="80">
                  <c:v>16.406250000000021</c:v>
                </c:pt>
                <c:pt idx="81">
                  <c:v>16.762500000000021</c:v>
                </c:pt>
                <c:pt idx="82">
                  <c:v>17.11875000000002</c:v>
                </c:pt>
                <c:pt idx="83">
                  <c:v>17.475000000000019</c:v>
                </c:pt>
                <c:pt idx="84">
                  <c:v>17.831250000000018</c:v>
                </c:pt>
                <c:pt idx="85">
                  <c:v>18.187500000000018</c:v>
                </c:pt>
                <c:pt idx="86">
                  <c:v>18.543750000000017</c:v>
                </c:pt>
                <c:pt idx="87">
                  <c:v>18.900000000000016</c:v>
                </c:pt>
                <c:pt idx="88">
                  <c:v>19.256250000000016</c:v>
                </c:pt>
                <c:pt idx="89">
                  <c:v>19.612500000000015</c:v>
                </c:pt>
                <c:pt idx="90">
                  <c:v>19.968750000000014</c:v>
                </c:pt>
                <c:pt idx="91">
                  <c:v>20.325000000000014</c:v>
                </c:pt>
                <c:pt idx="92">
                  <c:v>20.681250000000013</c:v>
                </c:pt>
                <c:pt idx="93">
                  <c:v>21.037500000000012</c:v>
                </c:pt>
                <c:pt idx="94">
                  <c:v>21.393750000000011</c:v>
                </c:pt>
                <c:pt idx="95">
                  <c:v>21.750000000000011</c:v>
                </c:pt>
                <c:pt idx="96">
                  <c:v>22.10625000000001</c:v>
                </c:pt>
                <c:pt idx="97">
                  <c:v>22.462500000000009</c:v>
                </c:pt>
                <c:pt idx="98">
                  <c:v>22.818750000000009</c:v>
                </c:pt>
                <c:pt idx="99">
                  <c:v>23.173738875000009</c:v>
                </c:pt>
                <c:pt idx="100">
                  <c:v>23.527322343750008</c:v>
                </c:pt>
                <c:pt idx="101">
                  <c:v>23.879505750000007</c:v>
                </c:pt>
                <c:pt idx="102">
                  <c:v>24.248757000000008</c:v>
                </c:pt>
                <c:pt idx="103">
                  <c:v>24.616470750000008</c:v>
                </c:pt>
                <c:pt idx="104">
                  <c:v>24.982652625000007</c:v>
                </c:pt>
                <c:pt idx="105">
                  <c:v>25.347308250000008</c:v>
                </c:pt>
                <c:pt idx="106">
                  <c:v>25.710445125000007</c:v>
                </c:pt>
                <c:pt idx="107">
                  <c:v>26.072068875000006</c:v>
                </c:pt>
                <c:pt idx="108">
                  <c:v>26.432185125000007</c:v>
                </c:pt>
                <c:pt idx="109">
                  <c:v>26.790801375000008</c:v>
                </c:pt>
                <c:pt idx="110">
                  <c:v>27.147923250000009</c:v>
                </c:pt>
                <c:pt idx="111">
                  <c:v>27.503556375000009</c:v>
                </c:pt>
                <c:pt idx="112">
                  <c:v>27.857708250000009</c:v>
                </c:pt>
                <c:pt idx="113">
                  <c:v>28.210384500000011</c:v>
                </c:pt>
                <c:pt idx="114">
                  <c:v>28.561590750000011</c:v>
                </c:pt>
                <c:pt idx="115">
                  <c:v>28.911334500000013</c:v>
                </c:pt>
                <c:pt idx="116">
                  <c:v>29.259621375000012</c:v>
                </c:pt>
                <c:pt idx="117">
                  <c:v>29.606457000000013</c:v>
                </c:pt>
                <c:pt idx="118">
                  <c:v>29.951847000000015</c:v>
                </c:pt>
                <c:pt idx="119">
                  <c:v>30.295797000000015</c:v>
                </c:pt>
                <c:pt idx="120">
                  <c:v>30.638314500000014</c:v>
                </c:pt>
                <c:pt idx="121">
                  <c:v>30.979405125000014</c:v>
                </c:pt>
                <c:pt idx="122">
                  <c:v>31.319074500000013</c:v>
                </c:pt>
                <c:pt idx="123">
                  <c:v>31.657328250000013</c:v>
                </c:pt>
                <c:pt idx="124">
                  <c:v>31.994172000000013</c:v>
                </c:pt>
                <c:pt idx="125">
                  <c:v>32.329613250000016</c:v>
                </c:pt>
                <c:pt idx="126">
                  <c:v>32.663655750000018</c:v>
                </c:pt>
                <c:pt idx="127">
                  <c:v>32.996307000000016</c:v>
                </c:pt>
                <c:pt idx="128">
                  <c:v>33.327572625000016</c:v>
                </c:pt>
                <c:pt idx="129">
                  <c:v>33.657458250000019</c:v>
                </c:pt>
                <c:pt idx="130">
                  <c:v>33.985969500000017</c:v>
                </c:pt>
                <c:pt idx="131">
                  <c:v>34.313112000000018</c:v>
                </c:pt>
                <c:pt idx="132">
                  <c:v>34.638891375000021</c:v>
                </c:pt>
                <c:pt idx="133">
                  <c:v>34.96331325000002</c:v>
                </c:pt>
                <c:pt idx="134">
                  <c:v>35.286383250000021</c:v>
                </c:pt>
                <c:pt idx="135">
                  <c:v>35.608107000000025</c:v>
                </c:pt>
                <c:pt idx="136">
                  <c:v>35.928490125000025</c:v>
                </c:pt>
                <c:pt idx="137">
                  <c:v>36.247538250000026</c:v>
                </c:pt>
                <c:pt idx="138">
                  <c:v>36.565772625000029</c:v>
                </c:pt>
                <c:pt idx="139">
                  <c:v>36.883344187500029</c:v>
                </c:pt>
                <c:pt idx="140">
                  <c:v>37.20025387500003</c:v>
                </c:pt>
                <c:pt idx="141">
                  <c:v>37.516503562500027</c:v>
                </c:pt>
                <c:pt idx="142">
                  <c:v>37.832094187500026</c:v>
                </c:pt>
                <c:pt idx="143">
                  <c:v>38.147027625000028</c:v>
                </c:pt>
                <c:pt idx="144">
                  <c:v>38.461304812500032</c:v>
                </c:pt>
                <c:pt idx="145">
                  <c:v>38.774926687500034</c:v>
                </c:pt>
                <c:pt idx="146">
                  <c:v>39.087895125000031</c:v>
                </c:pt>
                <c:pt idx="147">
                  <c:v>39.400212000000032</c:v>
                </c:pt>
                <c:pt idx="148">
                  <c:v>39.711878250000034</c:v>
                </c:pt>
                <c:pt idx="149">
                  <c:v>40.022894812500034</c:v>
                </c:pt>
                <c:pt idx="150">
                  <c:v>40.333263562500036</c:v>
                </c:pt>
                <c:pt idx="151">
                  <c:v>40.642986375000035</c:v>
                </c:pt>
                <c:pt idx="152">
                  <c:v>40.952063250000037</c:v>
                </c:pt>
                <c:pt idx="153">
                  <c:v>41.259563250000035</c:v>
                </c:pt>
                <c:pt idx="154">
                  <c:v>41.567355750000033</c:v>
                </c:pt>
                <c:pt idx="155">
                  <c:v>41.87450700000003</c:v>
                </c:pt>
                <c:pt idx="156">
                  <c:v>42.181018875000028</c:v>
                </c:pt>
                <c:pt idx="157">
                  <c:v>42.486891375000027</c:v>
                </c:pt>
                <c:pt idx="158">
                  <c:v>42.792127312500028</c:v>
                </c:pt>
                <c:pt idx="159">
                  <c:v>43.096726687500031</c:v>
                </c:pt>
                <c:pt idx="160">
                  <c:v>43.400691375000029</c:v>
                </c:pt>
                <c:pt idx="161">
                  <c:v>43.704023250000027</c:v>
                </c:pt>
                <c:pt idx="162">
                  <c:v>44.006723250000029</c:v>
                </c:pt>
                <c:pt idx="163">
                  <c:v>44.308792312500032</c:v>
                </c:pt>
                <c:pt idx="164">
                  <c:v>44.610232312500031</c:v>
                </c:pt>
                <c:pt idx="165">
                  <c:v>44.911044187500032</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2-D135-46C9-8445-04EF64E80BB4}"/>
            </c:ext>
          </c:extLst>
        </c:ser>
        <c:ser>
          <c:idx val="2"/>
          <c:order val="3"/>
          <c:tx>
            <c:strRef>
              <c:f>Atlantique_I!$L$11</c:f>
              <c:strCache>
                <c:ptCount val="1"/>
                <c:pt idx="0">
                  <c:v>With Storengy and GRTgaz maintenance (probable case - CPRTt)</c:v>
                </c:pt>
              </c:strCache>
            </c:strRef>
          </c:tx>
          <c:spPr>
            <a:ln w="28575">
              <a:solidFill>
                <a:schemeClr val="tx2"/>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Atlantique_I!$L$17:$L$231</c:f>
              <c:numCache>
                <c:formatCode>_-* #\ ##0.0\ _€_-;\-* #\ ##0.0\ _€_-;_-* "-"??\ _€_-;_-@_-</c:formatCode>
                <c:ptCount val="215"/>
                <c:pt idx="0">
                  <c:v>0.3</c:v>
                </c:pt>
                <c:pt idx="1">
                  <c:v>0.6</c:v>
                </c:pt>
                <c:pt idx="2">
                  <c:v>0.89999999999999991</c:v>
                </c:pt>
                <c:pt idx="3">
                  <c:v>1.2</c:v>
                </c:pt>
                <c:pt idx="4">
                  <c:v>1.5</c:v>
                </c:pt>
                <c:pt idx="5">
                  <c:v>1.8</c:v>
                </c:pt>
                <c:pt idx="6">
                  <c:v>2.0249999999999999</c:v>
                </c:pt>
                <c:pt idx="7">
                  <c:v>2.25</c:v>
                </c:pt>
                <c:pt idx="8">
                  <c:v>2.4750000000000001</c:v>
                </c:pt>
                <c:pt idx="9">
                  <c:v>2.7</c:v>
                </c:pt>
                <c:pt idx="10">
                  <c:v>2.9250000000000003</c:v>
                </c:pt>
                <c:pt idx="11">
                  <c:v>3.1500000000000004</c:v>
                </c:pt>
                <c:pt idx="12">
                  <c:v>3.3750000000000004</c:v>
                </c:pt>
                <c:pt idx="13">
                  <c:v>3.45</c:v>
                </c:pt>
                <c:pt idx="14">
                  <c:v>3.5250000000000004</c:v>
                </c:pt>
                <c:pt idx="15">
                  <c:v>3.6000000000000005</c:v>
                </c:pt>
                <c:pt idx="16">
                  <c:v>3.6750000000000007</c:v>
                </c:pt>
                <c:pt idx="17">
                  <c:v>3.7500000000000009</c:v>
                </c:pt>
                <c:pt idx="18">
                  <c:v>3.8250000000000011</c:v>
                </c:pt>
                <c:pt idx="19">
                  <c:v>3.9000000000000012</c:v>
                </c:pt>
                <c:pt idx="20">
                  <c:v>3.9750000000000014</c:v>
                </c:pt>
                <c:pt idx="21">
                  <c:v>4.0500000000000016</c:v>
                </c:pt>
                <c:pt idx="22">
                  <c:v>4.1250000000000018</c:v>
                </c:pt>
                <c:pt idx="23">
                  <c:v>4.200000000000002</c:v>
                </c:pt>
                <c:pt idx="24">
                  <c:v>4.2750000000000021</c:v>
                </c:pt>
                <c:pt idx="25">
                  <c:v>4.3500000000000023</c:v>
                </c:pt>
                <c:pt idx="26">
                  <c:v>4.4250000000000025</c:v>
                </c:pt>
                <c:pt idx="27">
                  <c:v>4.5000000000000027</c:v>
                </c:pt>
                <c:pt idx="28">
                  <c:v>4.5750000000000028</c:v>
                </c:pt>
                <c:pt idx="29">
                  <c:v>4.650000000000003</c:v>
                </c:pt>
                <c:pt idx="30">
                  <c:v>4.7250000000000032</c:v>
                </c:pt>
                <c:pt idx="31">
                  <c:v>4.8000000000000034</c:v>
                </c:pt>
                <c:pt idx="32">
                  <c:v>4.9875000000000034</c:v>
                </c:pt>
                <c:pt idx="33">
                  <c:v>5.1750000000000034</c:v>
                </c:pt>
                <c:pt idx="34">
                  <c:v>5.3625000000000034</c:v>
                </c:pt>
                <c:pt idx="35">
                  <c:v>5.5500000000000034</c:v>
                </c:pt>
                <c:pt idx="36">
                  <c:v>5.7375000000000034</c:v>
                </c:pt>
                <c:pt idx="37">
                  <c:v>5.9250000000000034</c:v>
                </c:pt>
                <c:pt idx="38">
                  <c:v>6.1125000000000034</c:v>
                </c:pt>
                <c:pt idx="39">
                  <c:v>6.3000000000000034</c:v>
                </c:pt>
                <c:pt idx="40">
                  <c:v>6.4875000000000034</c:v>
                </c:pt>
                <c:pt idx="41">
                  <c:v>6.5812500000000034</c:v>
                </c:pt>
                <c:pt idx="42">
                  <c:v>6.6750000000000034</c:v>
                </c:pt>
                <c:pt idx="43">
                  <c:v>6.7687500000000034</c:v>
                </c:pt>
                <c:pt idx="44">
                  <c:v>6.8625000000000034</c:v>
                </c:pt>
                <c:pt idx="45">
                  <c:v>6.9562500000000034</c:v>
                </c:pt>
                <c:pt idx="46">
                  <c:v>7.0500000000000034</c:v>
                </c:pt>
                <c:pt idx="47">
                  <c:v>7.1437500000000034</c:v>
                </c:pt>
                <c:pt idx="48">
                  <c:v>7.2375000000000034</c:v>
                </c:pt>
                <c:pt idx="49">
                  <c:v>7.3312500000000034</c:v>
                </c:pt>
                <c:pt idx="50">
                  <c:v>7.4250000000000034</c:v>
                </c:pt>
                <c:pt idx="51">
                  <c:v>7.5187500000000034</c:v>
                </c:pt>
                <c:pt idx="52">
                  <c:v>7.6125000000000034</c:v>
                </c:pt>
                <c:pt idx="53">
                  <c:v>7.8000000000000034</c:v>
                </c:pt>
                <c:pt idx="54">
                  <c:v>7.9875000000000034</c:v>
                </c:pt>
                <c:pt idx="55">
                  <c:v>8.1750000000000043</c:v>
                </c:pt>
                <c:pt idx="56">
                  <c:v>8.3625000000000043</c:v>
                </c:pt>
                <c:pt idx="57">
                  <c:v>8.5500000000000043</c:v>
                </c:pt>
                <c:pt idx="58">
                  <c:v>8.7375000000000043</c:v>
                </c:pt>
                <c:pt idx="59">
                  <c:v>8.9250000000000043</c:v>
                </c:pt>
                <c:pt idx="60">
                  <c:v>9.1957020000000043</c:v>
                </c:pt>
                <c:pt idx="61">
                  <c:v>9.4664040000000043</c:v>
                </c:pt>
                <c:pt idx="62">
                  <c:v>9.7170540000000045</c:v>
                </c:pt>
                <c:pt idx="63">
                  <c:v>9.9677040000000048</c:v>
                </c:pt>
                <c:pt idx="64">
                  <c:v>10.218354000000005</c:v>
                </c:pt>
                <c:pt idx="65">
                  <c:v>10.469004000000005</c:v>
                </c:pt>
                <c:pt idx="66">
                  <c:v>10.719654000000006</c:v>
                </c:pt>
                <c:pt idx="67">
                  <c:v>10.975317000000006</c:v>
                </c:pt>
                <c:pt idx="68">
                  <c:v>11.230980000000006</c:v>
                </c:pt>
                <c:pt idx="69">
                  <c:v>11.506695000000006</c:v>
                </c:pt>
                <c:pt idx="70">
                  <c:v>11.782410000000006</c:v>
                </c:pt>
                <c:pt idx="71">
                  <c:v>12.058125000000006</c:v>
                </c:pt>
                <c:pt idx="72">
                  <c:v>12.333840000000006</c:v>
                </c:pt>
                <c:pt idx="73">
                  <c:v>12.609555000000006</c:v>
                </c:pt>
                <c:pt idx="74">
                  <c:v>12.930387000000005</c:v>
                </c:pt>
                <c:pt idx="75">
                  <c:v>13.251219000000004</c:v>
                </c:pt>
                <c:pt idx="76">
                  <c:v>13.572051000000004</c:v>
                </c:pt>
                <c:pt idx="77">
                  <c:v>13.892883000000003</c:v>
                </c:pt>
                <c:pt idx="78">
                  <c:v>14.213715000000002</c:v>
                </c:pt>
                <c:pt idx="79">
                  <c:v>14.534547000000002</c:v>
                </c:pt>
                <c:pt idx="80">
                  <c:v>14.855379000000001</c:v>
                </c:pt>
                <c:pt idx="81">
                  <c:v>15.176211</c:v>
                </c:pt>
                <c:pt idx="82">
                  <c:v>15.497043</c:v>
                </c:pt>
                <c:pt idx="83">
                  <c:v>15.812861999999999</c:v>
                </c:pt>
                <c:pt idx="84">
                  <c:v>16.048472999999998</c:v>
                </c:pt>
                <c:pt idx="85">
                  <c:v>16.364291999999999</c:v>
                </c:pt>
                <c:pt idx="86">
                  <c:v>16.680111</c:v>
                </c:pt>
                <c:pt idx="87">
                  <c:v>16.980891</c:v>
                </c:pt>
                <c:pt idx="88">
                  <c:v>17.281670999999999</c:v>
                </c:pt>
                <c:pt idx="89">
                  <c:v>17.582450999999999</c:v>
                </c:pt>
                <c:pt idx="90">
                  <c:v>17.803023</c:v>
                </c:pt>
                <c:pt idx="91">
                  <c:v>18.023595</c:v>
                </c:pt>
                <c:pt idx="92">
                  <c:v>18.244167000000001</c:v>
                </c:pt>
                <c:pt idx="93">
                  <c:v>18.464739000000002</c:v>
                </c:pt>
                <c:pt idx="94">
                  <c:v>18.685311000000002</c:v>
                </c:pt>
                <c:pt idx="95">
                  <c:v>18.986091000000002</c:v>
                </c:pt>
                <c:pt idx="96">
                  <c:v>19.286871000000001</c:v>
                </c:pt>
                <c:pt idx="97">
                  <c:v>19.592664000000003</c:v>
                </c:pt>
                <c:pt idx="98">
                  <c:v>19.898457000000004</c:v>
                </c:pt>
                <c:pt idx="99">
                  <c:v>20.204250000000005</c:v>
                </c:pt>
                <c:pt idx="100">
                  <c:v>20.510043000000007</c:v>
                </c:pt>
                <c:pt idx="101">
                  <c:v>20.815836000000008</c:v>
                </c:pt>
                <c:pt idx="102">
                  <c:v>21.190836000000008</c:v>
                </c:pt>
                <c:pt idx="103">
                  <c:v>21.565836000000008</c:v>
                </c:pt>
                <c:pt idx="104">
                  <c:v>21.940836000000008</c:v>
                </c:pt>
                <c:pt idx="105">
                  <c:v>22.315836000000008</c:v>
                </c:pt>
                <c:pt idx="106">
                  <c:v>22.690836000000008</c:v>
                </c:pt>
                <c:pt idx="107">
                  <c:v>23.065041000000008</c:v>
                </c:pt>
                <c:pt idx="108">
                  <c:v>23.437686000000006</c:v>
                </c:pt>
                <c:pt idx="109">
                  <c:v>23.808778500000006</c:v>
                </c:pt>
                <c:pt idx="110">
                  <c:v>24.178326000000006</c:v>
                </c:pt>
                <c:pt idx="111">
                  <c:v>24.546332250000006</c:v>
                </c:pt>
                <c:pt idx="112">
                  <c:v>24.912806625000005</c:v>
                </c:pt>
                <c:pt idx="113">
                  <c:v>25.277752875000004</c:v>
                </c:pt>
                <c:pt idx="114">
                  <c:v>25.641178500000006</c:v>
                </c:pt>
                <c:pt idx="115">
                  <c:v>26.003091000000005</c:v>
                </c:pt>
                <c:pt idx="116">
                  <c:v>26.363494125000006</c:v>
                </c:pt>
                <c:pt idx="117">
                  <c:v>26.722395375000005</c:v>
                </c:pt>
                <c:pt idx="118">
                  <c:v>27.079802250000004</c:v>
                </c:pt>
                <c:pt idx="119">
                  <c:v>27.435720375000002</c:v>
                </c:pt>
                <c:pt idx="120">
                  <c:v>27.790155375000001</c:v>
                </c:pt>
                <c:pt idx="121">
                  <c:v>28.143112875</c:v>
                </c:pt>
                <c:pt idx="122">
                  <c:v>28.494600375000001</c:v>
                </c:pt>
                <c:pt idx="123">
                  <c:v>28.844623500000001</c:v>
                </c:pt>
                <c:pt idx="124">
                  <c:v>29.193187875</c:v>
                </c:pt>
                <c:pt idx="125">
                  <c:v>29.540299125000001</c:v>
                </c:pt>
                <c:pt idx="126">
                  <c:v>29.885964749999999</c:v>
                </c:pt>
                <c:pt idx="127">
                  <c:v>30.230190374999999</c:v>
                </c:pt>
                <c:pt idx="128">
                  <c:v>30.572981625000001</c:v>
                </c:pt>
                <c:pt idx="129">
                  <c:v>30.914344125</c:v>
                </c:pt>
                <c:pt idx="130">
                  <c:v>31.2542835</c:v>
                </c:pt>
                <c:pt idx="131">
                  <c:v>31.59280725</c:v>
                </c:pt>
                <c:pt idx="132">
                  <c:v>31.929921</c:v>
                </c:pt>
                <c:pt idx="133">
                  <c:v>32.265630375000001</c:v>
                </c:pt>
                <c:pt idx="134">
                  <c:v>32.599941000000001</c:v>
                </c:pt>
                <c:pt idx="135">
                  <c:v>32.932858500000002</c:v>
                </c:pt>
                <c:pt idx="136">
                  <c:v>33.264388500000003</c:v>
                </c:pt>
                <c:pt idx="137">
                  <c:v>33.594536625000003</c:v>
                </c:pt>
                <c:pt idx="138">
                  <c:v>33.923308500000005</c:v>
                </c:pt>
                <c:pt idx="139">
                  <c:v>34.250711625000008</c:v>
                </c:pt>
                <c:pt idx="140">
                  <c:v>34.576749750000012</c:v>
                </c:pt>
                <c:pt idx="141">
                  <c:v>34.901430375000011</c:v>
                </c:pt>
                <c:pt idx="142">
                  <c:v>35.22475725000001</c:v>
                </c:pt>
                <c:pt idx="143">
                  <c:v>35.546737875000012</c:v>
                </c:pt>
                <c:pt idx="144">
                  <c:v>35.867376000000014</c:v>
                </c:pt>
                <c:pt idx="145">
                  <c:v>36.186679125000012</c:v>
                </c:pt>
                <c:pt idx="146">
                  <c:v>36.505040062500015</c:v>
                </c:pt>
                <c:pt idx="147">
                  <c:v>36.822738187500015</c:v>
                </c:pt>
                <c:pt idx="148">
                  <c:v>37.139774437500016</c:v>
                </c:pt>
                <c:pt idx="149">
                  <c:v>37.456149750000016</c:v>
                </c:pt>
                <c:pt idx="150">
                  <c:v>37.771866000000017</c:v>
                </c:pt>
                <c:pt idx="151">
                  <c:v>38.086925062500015</c:v>
                </c:pt>
                <c:pt idx="152">
                  <c:v>38.401326937500016</c:v>
                </c:pt>
                <c:pt idx="153">
                  <c:v>38.715074437500014</c:v>
                </c:pt>
                <c:pt idx="154">
                  <c:v>39.028168500000014</c:v>
                </c:pt>
                <c:pt idx="155">
                  <c:v>39.340610062500012</c:v>
                </c:pt>
                <c:pt idx="156">
                  <c:v>39.652400062500014</c:v>
                </c:pt>
                <c:pt idx="157">
                  <c:v>39.963541312500013</c:v>
                </c:pt>
                <c:pt idx="158">
                  <c:v>40.274033812500015</c:v>
                </c:pt>
                <c:pt idx="159">
                  <c:v>40.583879437500016</c:v>
                </c:pt>
                <c:pt idx="160">
                  <c:v>40.893080062500019</c:v>
                </c:pt>
                <c:pt idx="161">
                  <c:v>41.19887306250002</c:v>
                </c:pt>
                <c:pt idx="162">
                  <c:v>41.506792125000018</c:v>
                </c:pt>
                <c:pt idx="163">
                  <c:v>41.814069937500015</c:v>
                </c:pt>
                <c:pt idx="164">
                  <c:v>42.120707437500016</c:v>
                </c:pt>
                <c:pt idx="165">
                  <c:v>42.426705562500018</c:v>
                </c:pt>
                <c:pt idx="166">
                  <c:v>42.732066187500017</c:v>
                </c:pt>
                <c:pt idx="167">
                  <c:v>43.00631868750002</c:v>
                </c:pt>
                <c:pt idx="168">
                  <c:v>43.280056500000022</c:v>
                </c:pt>
                <c:pt idx="169">
                  <c:v>43.553281312500019</c:v>
                </c:pt>
                <c:pt idx="170">
                  <c:v>43.825993968750019</c:v>
                </c:pt>
                <c:pt idx="171">
                  <c:v>44.098195312500017</c:v>
                </c:pt>
                <c:pt idx="172">
                  <c:v>44.369882812500016</c:v>
                </c:pt>
                <c:pt idx="173">
                  <c:v>44.641064062500014</c:v>
                </c:pt>
                <c:pt idx="174">
                  <c:v>44.816519062500014</c:v>
                </c:pt>
                <c:pt idx="175">
                  <c:v>44.986961062500015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4-D135-46C9-8445-04EF64E80BB4}"/>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8911239235449"/>
          <c:y val="0.33495503782122188"/>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grtgaz.com/sites/default/files/su/superpoints-octobre2024.pdf" TargetMode="External"/><Relationship Id="rId1" Type="http://schemas.openxmlformats.org/officeDocument/2006/relationships/hyperlink" Target="https://www.grtgaz.com/sites/default/files/le/superpoints.pdf"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653415</xdr:colOff>
      <xdr:row>9</xdr:row>
      <xdr:rowOff>34290</xdr:rowOff>
    </xdr:from>
    <xdr:to>
      <xdr:col>10</xdr:col>
      <xdr:colOff>577215</xdr:colOff>
      <xdr:row>44</xdr:row>
      <xdr:rowOff>118110</xdr:rowOff>
    </xdr:to>
    <xdr:sp macro="" textlink="">
      <xdr:nvSpPr>
        <xdr:cNvPr id="2" name="ZoneTexte 1">
          <a:extLst>
            <a:ext uri="{FF2B5EF4-FFF2-40B4-BE49-F238E27FC236}">
              <a16:creationId xmlns:a16="http://schemas.microsoft.com/office/drawing/2014/main" id="{F0333883-98CE-30E4-AEB0-5BE03C261870}"/>
            </a:ext>
          </a:extLst>
        </xdr:cNvPr>
        <xdr:cNvSpPr txBox="1"/>
      </xdr:nvSpPr>
      <xdr:spPr>
        <a:xfrm>
          <a:off x="653415" y="1710690"/>
          <a:ext cx="7324725" cy="575119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0</xdr:col>
      <xdr:colOff>708660</xdr:colOff>
      <xdr:row>9</xdr:row>
      <xdr:rowOff>121919</xdr:rowOff>
    </xdr:from>
    <xdr:to>
      <xdr:col>10</xdr:col>
      <xdr:colOff>480060</xdr:colOff>
      <xdr:row>43</xdr:row>
      <xdr:rowOff>142874</xdr:rowOff>
    </xdr:to>
    <xdr:sp macro="" textlink="">
      <xdr:nvSpPr>
        <xdr:cNvPr id="3" name="ZoneTexte 2">
          <a:hlinkClick xmlns:r="http://schemas.openxmlformats.org/officeDocument/2006/relationships" r:id="rId1" tooltip="lien vers la fiche &quot;En savoir plus&quot; publiée par GRTgaz sur les Superpoints"/>
          <a:extLst>
            <a:ext uri="{FF2B5EF4-FFF2-40B4-BE49-F238E27FC236}">
              <a16:creationId xmlns:a16="http://schemas.microsoft.com/office/drawing/2014/main" id="{D56324EA-0C66-484D-AB85-88C390BF72CE}"/>
            </a:ext>
          </a:extLst>
        </xdr:cNvPr>
        <xdr:cNvSpPr txBox="1"/>
      </xdr:nvSpPr>
      <xdr:spPr>
        <a:xfrm>
          <a:off x="708660" y="1798319"/>
          <a:ext cx="7172325" cy="55264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Le programme travaux de GRTgaz contient 2 hypothèses de disponibilité des capacités :</a:t>
          </a:r>
        </a:p>
        <a:p>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CMNTt</a:t>
          </a:r>
          <a:r>
            <a:rPr lang="fr-FR" sz="1100">
              <a:solidFill>
                <a:schemeClr val="dk1"/>
              </a:solidFill>
              <a:effectLst/>
              <a:latin typeface="+mn-lt"/>
              <a:ea typeface="+mn-ea"/>
              <a:cs typeface="+mn-cs"/>
            </a:rPr>
            <a:t> est la Capacité Minimale Technique disponible un jour donné.</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Elle est établie sur la base des hypothèses les plus défavorables : hypothèse d’émission de GNL faible (30 GWh/j à Fos et à  Montoir), et consommations correspondant à un risque climatique 10%.</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caractérise donc la contrainte maximale un jour donné, mais ne peut statistiquement pas être rencontrée sur une période longue.</a:t>
          </a:r>
        </a:p>
        <a:p>
          <a:r>
            <a:rPr lang="fr-FR" sz="1100">
              <a:solidFill>
                <a:schemeClr val="dk1"/>
              </a:solidFill>
              <a:effectLst/>
              <a:latin typeface="+mn-lt"/>
              <a:ea typeface="+mn-ea"/>
              <a:cs typeface="+mn-cs"/>
            </a:rPr>
            <a:t> </a:t>
          </a: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CPRTt</a:t>
          </a:r>
          <a:r>
            <a:rPr lang="fr-FR" sz="1100">
              <a:solidFill>
                <a:schemeClr val="dk1"/>
              </a:solidFill>
              <a:effectLst/>
              <a:latin typeface="+mn-lt"/>
              <a:ea typeface="+mn-ea"/>
              <a:cs typeface="+mn-cs"/>
            </a:rPr>
            <a:t> est la Capacité Probable Technique disponible un jour donné.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est établie sur la base d’hypothèses intermédiaires : hypothèse d’émission de GNL de 250 GWh/j à Fos et 200 GWh/j à Montoir, et consommations correspondant à un risque climatique 50%.</a:t>
          </a:r>
        </a:p>
        <a:p>
          <a:pPr lvl="0"/>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Les simulations de remplissage mises à disposition dans l’outil sont établies sur la base des CPRTt : scénario « probable case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Par ailleurs, les taux de restriction pris en compte dans l’outil en cas d’activation d’un superpoint ne tiennent pas compte des flexibilités du superpoint permettant d’augmenter le niveau d’injection. </a:t>
          </a:r>
        </a:p>
        <a:p>
          <a:r>
            <a:rPr lang="fr-FR" sz="1100">
              <a:solidFill>
                <a:schemeClr val="dk1"/>
              </a:solidFill>
              <a:effectLst/>
              <a:latin typeface="+mn-lt"/>
              <a:ea typeface="+mn-ea"/>
              <a:cs typeface="+mn-cs"/>
            </a:rPr>
            <a:t>Pour rappel, l’activation du sous superpoint SSPEO2D offre plusieurs options : </a:t>
          </a:r>
        </a:p>
        <a:p>
          <a:pPr lvl="1"/>
          <a:r>
            <a:rPr lang="fr-FR" sz="1100">
              <a:solidFill>
                <a:schemeClr val="dk1"/>
              </a:solidFill>
              <a:effectLst/>
              <a:latin typeface="+mn-lt"/>
              <a:ea typeface="+mn-ea"/>
              <a:cs typeface="+mn-cs"/>
            </a:rPr>
            <a:t>- Le transfert de capacité offre de la flexibilité entre les sous-superpoints de GRTgaz et de Teréga.</a:t>
          </a:r>
        </a:p>
        <a:p>
          <a:pPr lvl="1"/>
          <a:r>
            <a:rPr lang="fr-FR" sz="1100">
              <a:solidFill>
                <a:schemeClr val="dk1"/>
              </a:solidFill>
              <a:effectLst/>
              <a:latin typeface="+mn-lt"/>
              <a:ea typeface="+mn-ea"/>
              <a:cs typeface="+mn-cs"/>
            </a:rPr>
            <a:t>- Les programmations en sens inverse des restrictions du superpoint (entrée Pirineos, entrée Lussagnet) permettent de nominer davantage en sortie du superpoint (injections)</a:t>
          </a:r>
          <a:r>
            <a:rPr lang="fr-FR" sz="1000">
              <a:solidFill>
                <a:schemeClr val="dk1"/>
              </a:solidFill>
              <a:effectLst/>
              <a:latin typeface="+mn-lt"/>
              <a:ea typeface="+mn-ea"/>
              <a:cs typeface="+mn-cs"/>
            </a:rPr>
            <a:t>.</a:t>
          </a:r>
          <a:endParaRPr lang="fr-FR" sz="1100">
            <a:solidFill>
              <a:schemeClr val="dk1"/>
            </a:solidFill>
            <a:effectLst/>
            <a:latin typeface="+mn-lt"/>
            <a:ea typeface="+mn-ea"/>
            <a:cs typeface="+mn-cs"/>
          </a:endParaRPr>
        </a:p>
        <a:p>
          <a:pPr lvl="1"/>
          <a:r>
            <a:rPr lang="fr-FR" sz="1100">
              <a:solidFill>
                <a:schemeClr val="dk1"/>
              </a:solidFill>
              <a:effectLst/>
              <a:latin typeface="+mn-lt"/>
              <a:ea typeface="+mn-ea"/>
              <a:cs typeface="+mn-cs"/>
            </a:rPr>
            <a:t>- Le UIOLI superpoint permet d'acquérir de la capacité supplémentaire en mettant à disposition les capacités non utilisées.</a:t>
          </a:r>
        </a:p>
        <a:p>
          <a:r>
            <a:rPr lang="fr-FR" sz="1100">
              <a:solidFill>
                <a:schemeClr val="dk1"/>
              </a:solidFill>
              <a:effectLst/>
              <a:latin typeface="+mn-lt"/>
              <a:ea typeface="+mn-ea"/>
              <a:cs typeface="+mn-cs"/>
            </a:rPr>
            <a:t>Pour plus d’informations, vous pouvez consulter la Fiche </a:t>
          </a:r>
          <a:r>
            <a:rPr lang="fr-FR" sz="1100" u="sng">
              <a:solidFill>
                <a:srgbClr val="0070C0"/>
              </a:solidFill>
              <a:effectLst/>
              <a:latin typeface="+mn-lt"/>
              <a:ea typeface="+mn-ea"/>
              <a:cs typeface="+mn-cs"/>
            </a:rPr>
            <a:t>En savoir plus de GRTgaz sur les superpoints</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Vos interlocuteurs GRTgaz et Storengy habituels se tiennent à votre disposition pour toute information complémentaire.</a:t>
          </a:r>
          <a:endParaRPr lang="fr-FR" sz="1100">
            <a:solidFill>
              <a:srgbClr val="FF0000"/>
            </a:solidFill>
          </a:endParaRPr>
        </a:p>
      </xdr:txBody>
    </xdr:sp>
    <xdr:clientData/>
  </xdr:twoCellAnchor>
  <xdr:twoCellAnchor>
    <xdr:from>
      <xdr:col>10</xdr:col>
      <xdr:colOff>640081</xdr:colOff>
      <xdr:row>9</xdr:row>
      <xdr:rowOff>22860</xdr:rowOff>
    </xdr:from>
    <xdr:to>
      <xdr:col>21</xdr:col>
      <xdr:colOff>190501</xdr:colOff>
      <xdr:row>42</xdr:row>
      <xdr:rowOff>133350</xdr:rowOff>
    </xdr:to>
    <xdr:sp macro="" textlink="">
      <xdr:nvSpPr>
        <xdr:cNvPr id="6" name="ZoneTexte 5">
          <a:extLst>
            <a:ext uri="{FF2B5EF4-FFF2-40B4-BE49-F238E27FC236}">
              <a16:creationId xmlns:a16="http://schemas.microsoft.com/office/drawing/2014/main" id="{57A3B61B-BAD3-4BF6-9366-6165BBAFE79D}"/>
            </a:ext>
          </a:extLst>
        </xdr:cNvPr>
        <xdr:cNvSpPr txBox="1"/>
      </xdr:nvSpPr>
      <xdr:spPr>
        <a:xfrm>
          <a:off x="8041006" y="1699260"/>
          <a:ext cx="7303770" cy="545401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11</xdr:col>
      <xdr:colOff>0</xdr:colOff>
      <xdr:row>9</xdr:row>
      <xdr:rowOff>114301</xdr:rowOff>
    </xdr:from>
    <xdr:to>
      <xdr:col>21</xdr:col>
      <xdr:colOff>140970</xdr:colOff>
      <xdr:row>41</xdr:row>
      <xdr:rowOff>123825</xdr:rowOff>
    </xdr:to>
    <xdr:sp macro="" textlink="">
      <xdr:nvSpPr>
        <xdr:cNvPr id="7" name="ZoneTexte 6">
          <a:hlinkClick xmlns:r="http://schemas.openxmlformats.org/officeDocument/2006/relationships" r:id="rId2"/>
          <a:extLst>
            <a:ext uri="{FF2B5EF4-FFF2-40B4-BE49-F238E27FC236}">
              <a16:creationId xmlns:a16="http://schemas.microsoft.com/office/drawing/2014/main" id="{748C11B0-4964-460A-B052-F1E972CAB294}"/>
            </a:ext>
          </a:extLst>
        </xdr:cNvPr>
        <xdr:cNvSpPr txBox="1"/>
      </xdr:nvSpPr>
      <xdr:spPr>
        <a:xfrm>
          <a:off x="8105775" y="1790701"/>
          <a:ext cx="7189470" cy="51911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ysClr val="windowText" lastClr="000000"/>
              </a:solidFill>
            </a:rPr>
            <a:t>GRTgaz's work schedule contains 2 capacity availability assumptions:</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CMNTt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Minimum Capacity available on a given day. It is established on the basis of the most unfavorable assumptions: low LNG emission assumption (30 GWh/d at Fos and Montoir), and consumption corresponding to a climatic risk of 10%.</a:t>
          </a:r>
          <a:br>
            <a:rPr lang="fr-FR" sz="1100">
              <a:solidFill>
                <a:sysClr val="windowText" lastClr="000000"/>
              </a:solidFill>
            </a:rPr>
          </a:br>
          <a:r>
            <a:rPr lang="fr-FR" sz="1100">
              <a:solidFill>
                <a:sysClr val="windowText" lastClr="000000"/>
              </a:solidFill>
            </a:rPr>
            <a:t>It therefore characterizes the maximum constraint on a given day, but statistically cannot be met over a long period.</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CPRTt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a:t>
          </a:r>
          <a:r>
            <a:rPr lang="fr-FR" sz="1100">
              <a:solidFill>
                <a:schemeClr val="dk1"/>
              </a:solidFill>
              <a:effectLst/>
              <a:latin typeface="+mn-lt"/>
              <a:ea typeface="+mn-ea"/>
              <a:cs typeface="+mn-cs"/>
            </a:rPr>
            <a:t>Probable</a:t>
          </a:r>
          <a:r>
            <a:rPr lang="fr-FR" sz="1100">
              <a:solidFill>
                <a:sysClr val="windowText" lastClr="000000"/>
              </a:solidFill>
            </a:rPr>
            <a:t> Capacity available on a given day. It is established on the basis of intermediate assumptions: LNG emission assumption of 250 GWh/d at Fos and 200 GWh/d at Montoir, and consumption corresponding to a 50% climatic risk.</a:t>
          </a:r>
        </a:p>
        <a:p>
          <a:endParaRPr lang="fr-FR" sz="1100">
            <a:solidFill>
              <a:sysClr val="windowText" lastClr="000000"/>
            </a:solidFill>
          </a:endParaRPr>
        </a:p>
        <a:p>
          <a:endParaRPr lang="fr-FR" sz="1100">
            <a:solidFill>
              <a:sysClr val="windowText" lastClr="000000"/>
            </a:solidFill>
          </a:endParaRPr>
        </a:p>
        <a:p>
          <a:endParaRPr lang="fr-FR" sz="1100">
            <a:solidFill>
              <a:sysClr val="windowText" lastClr="000000"/>
            </a:solidFill>
          </a:endParaRPr>
        </a:p>
        <a:p>
          <a:r>
            <a:rPr lang="fr-FR" sz="1100" b="1">
              <a:solidFill>
                <a:sysClr val="windowText" lastClr="000000"/>
              </a:solidFill>
            </a:rPr>
            <a:t>The filling simulations provided in the tool are based on the CPRTt: "probable case" scenario</a:t>
          </a:r>
          <a:r>
            <a:rPr lang="fr-FR" sz="1100">
              <a:solidFill>
                <a:sysClr val="windowText" lastClr="000000"/>
              </a:solidFill>
            </a:rPr>
            <a:t>.</a:t>
          </a:r>
          <a:br>
            <a:rPr lang="fr-FR" sz="1100">
              <a:solidFill>
                <a:sysClr val="windowText" lastClr="000000"/>
              </a:solidFill>
            </a:rPr>
          </a:br>
          <a:endParaRPr lang="fr-FR" sz="1100">
            <a:solidFill>
              <a:sysClr val="windowText" lastClr="000000"/>
            </a:solidFill>
          </a:endParaRPr>
        </a:p>
        <a:p>
          <a:r>
            <a:rPr lang="fr-FR" sz="1100">
              <a:solidFill>
                <a:sysClr val="windowText" lastClr="000000"/>
              </a:solidFill>
              <a:effectLst/>
              <a:latin typeface="+mn-lt"/>
              <a:ea typeface="+mn-ea"/>
              <a:cs typeface="+mn-cs"/>
            </a:rPr>
            <a:t>In addition, the restriction rates taken into account in the tool when a superpoint is activated do not take into account the superpoint's flexibilities, which can be used to increase the injection level. </a:t>
          </a:r>
          <a:br>
            <a:rPr lang="fr-FR" sz="1100">
              <a:solidFill>
                <a:sysClr val="windowText" lastClr="000000"/>
              </a:solidFill>
              <a:effectLst/>
              <a:latin typeface="+mn-lt"/>
              <a:ea typeface="+mn-ea"/>
              <a:cs typeface="+mn-cs"/>
            </a:rPr>
          </a:br>
          <a:r>
            <a:rPr lang="fr-FR" sz="1100">
              <a:solidFill>
                <a:sysClr val="windowText" lastClr="000000"/>
              </a:solidFill>
              <a:effectLst/>
              <a:latin typeface="+mn-lt"/>
              <a:ea typeface="+mn-ea"/>
              <a:cs typeface="+mn-cs"/>
            </a:rPr>
            <a:t>As a reminder, activation of the SSPEO2D sub-superpoint offers several options: </a:t>
          </a:r>
        </a:p>
        <a:p>
          <a:r>
            <a:rPr lang="fr-FR" sz="1100">
              <a:solidFill>
                <a:sysClr val="windowText" lastClr="000000"/>
              </a:solidFill>
              <a:effectLst/>
              <a:latin typeface="+mn-lt"/>
              <a:ea typeface="+mn-ea"/>
              <a:cs typeface="+mn-cs"/>
            </a:rPr>
            <a:t>	o Capacity transfer offers flexibility between GRTgaz and Teréga sub-superpoints.</a:t>
          </a:r>
        </a:p>
        <a:p>
          <a:r>
            <a:rPr lang="fr-FR" sz="1100">
              <a:solidFill>
                <a:sysClr val="windowText" lastClr="000000"/>
              </a:solidFill>
              <a:effectLst/>
              <a:latin typeface="+mn-lt"/>
              <a:ea typeface="+mn-ea"/>
              <a:cs typeface="+mn-cs"/>
            </a:rPr>
            <a:t>	o Programming in the opposite direction to the superpoint's restrictions (Pirineos entry, Lussagnet entry)</a:t>
          </a:r>
          <a:r>
            <a:rPr lang="fr-FR" sz="1100" baseline="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rPr>
            <a:t>allows for more nominations at the superpoint's output (injections).</a:t>
          </a:r>
        </a:p>
        <a:p>
          <a:r>
            <a:rPr lang="fr-FR" sz="1100">
              <a:solidFill>
                <a:sysClr val="windowText" lastClr="000000"/>
              </a:solidFill>
              <a:effectLst/>
              <a:latin typeface="+mn-lt"/>
              <a:ea typeface="+mn-ea"/>
              <a:cs typeface="+mn-cs"/>
            </a:rPr>
            <a:t>	o The UIOLI superpoint allows you to acquire additional capacity by making unused capacity available.</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For more information, please</a:t>
          </a:r>
          <a:r>
            <a:rPr lang="fr-FR" sz="1100" u="none">
              <a:solidFill>
                <a:sysClr val="windowText" lastClr="000000"/>
              </a:solidFill>
              <a:effectLst/>
              <a:latin typeface="+mn-lt"/>
              <a:ea typeface="+mn-ea"/>
              <a:cs typeface="+mn-cs"/>
            </a:rPr>
            <a:t> consult </a:t>
          </a:r>
          <a:r>
            <a:rPr lang="fr-FR" sz="1100" u="sng">
              <a:solidFill>
                <a:srgbClr val="0070C0"/>
              </a:solidFill>
              <a:effectLst/>
              <a:latin typeface="+mn-lt"/>
              <a:ea typeface="+mn-ea"/>
              <a:cs typeface="+mn-cs"/>
            </a:rPr>
            <a:t>GRTgaz's Fact Sheet on superpoints</a:t>
          </a:r>
          <a:r>
            <a:rPr lang="fr-FR" sz="1100">
              <a:solidFill>
                <a:sysClr val="windowText" lastClr="000000"/>
              </a:solidFill>
              <a:effectLst/>
              <a:latin typeface="+mn-lt"/>
              <a:ea typeface="+mn-ea"/>
              <a:cs typeface="+mn-cs"/>
            </a:rPr>
            <a:t>. </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Your usual GRTgaz and Storengy contacts are at your disposal for any further information you may require.</a:t>
          </a:r>
          <a:endParaRPr lang="fr-FR" sz="1100">
            <a:solidFill>
              <a:sysClr val="windowText" lastClr="000000"/>
            </a:solidFill>
          </a:endParaRPr>
        </a:p>
        <a:p>
          <a:endParaRPr lang="fr-FR"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6577</xdr:rowOff>
    </xdr:from>
    <xdr:to>
      <xdr:col>7</xdr:col>
      <xdr:colOff>1048115</xdr:colOff>
      <xdr:row>40</xdr:row>
      <xdr:rowOff>89306</xdr:rowOff>
    </xdr:to>
    <xdr:graphicFrame macro="">
      <xdr:nvGraphicFramePr>
        <xdr:cNvPr id="2" name="Graphique 1">
          <a:extLst>
            <a:ext uri="{FF2B5EF4-FFF2-40B4-BE49-F238E27FC236}">
              <a16:creationId xmlns:a16="http://schemas.microsoft.com/office/drawing/2014/main" id="{0689150A-8A6A-4CCB-BEB2-3B660DE0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654504</xdr:colOff>
      <xdr:row>0</xdr:row>
      <xdr:rowOff>170314</xdr:rowOff>
    </xdr:from>
    <xdr:to>
      <xdr:col>25</xdr:col>
      <xdr:colOff>105117</xdr:colOff>
      <xdr:row>15</xdr:row>
      <xdr:rowOff>213404</xdr:rowOff>
    </xdr:to>
    <xdr:graphicFrame macro="">
      <xdr:nvGraphicFramePr>
        <xdr:cNvPr id="2" name="Graphique 1">
          <a:extLst>
            <a:ext uri="{FF2B5EF4-FFF2-40B4-BE49-F238E27FC236}">
              <a16:creationId xmlns:a16="http://schemas.microsoft.com/office/drawing/2014/main" id="{C7CEBC14-82FF-47DA-ADA2-2ADC79BC8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33</xdr:row>
      <xdr:rowOff>95250</xdr:rowOff>
    </xdr:to>
    <xdr:graphicFrame macro="">
      <xdr:nvGraphicFramePr>
        <xdr:cNvPr id="4" name="Graphique 3">
          <a:extLst>
            <a:ext uri="{FF2B5EF4-FFF2-40B4-BE49-F238E27FC236}">
              <a16:creationId xmlns:a16="http://schemas.microsoft.com/office/drawing/2014/main" id="{0DAB5CD1-EA2D-480C-87A0-6767AD797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13432E51-507D-4866-B46B-13C735FFA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16</xdr:row>
      <xdr:rowOff>178162</xdr:rowOff>
    </xdr:from>
    <xdr:to>
      <xdr:col>7</xdr:col>
      <xdr:colOff>1004255</xdr:colOff>
      <xdr:row>41</xdr:row>
      <xdr:rowOff>103999</xdr:rowOff>
    </xdr:to>
    <xdr:graphicFrame macro="">
      <xdr:nvGraphicFramePr>
        <xdr:cNvPr id="2" name="Graphique 1">
          <a:extLst>
            <a:ext uri="{FF2B5EF4-FFF2-40B4-BE49-F238E27FC236}">
              <a16:creationId xmlns:a16="http://schemas.microsoft.com/office/drawing/2014/main" id="{B42DFA5E-3F1F-4190-9620-EF07C1BD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227239</xdr:colOff>
      <xdr:row>0</xdr:row>
      <xdr:rowOff>162604</xdr:rowOff>
    </xdr:from>
    <xdr:to>
      <xdr:col>24</xdr:col>
      <xdr:colOff>708367</xdr:colOff>
      <xdr:row>15</xdr:row>
      <xdr:rowOff>206602</xdr:rowOff>
    </xdr:to>
    <xdr:graphicFrame macro="">
      <xdr:nvGraphicFramePr>
        <xdr:cNvPr id="2" name="Graphique 1">
          <a:extLst>
            <a:ext uri="{FF2B5EF4-FFF2-40B4-BE49-F238E27FC236}">
              <a16:creationId xmlns:a16="http://schemas.microsoft.com/office/drawing/2014/main" id="{18B23E06-270F-455D-B7D3-067385BA8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9</xdr:col>
      <xdr:colOff>169333</xdr:colOff>
      <xdr:row>5</xdr:row>
      <xdr:rowOff>169333</xdr:rowOff>
    </xdr:from>
    <xdr:ext cx="184731" cy="264560"/>
    <xdr:sp macro="" textlink="">
      <xdr:nvSpPr>
        <xdr:cNvPr id="2" name="ZoneTexte 1">
          <a:extLst>
            <a:ext uri="{FF2B5EF4-FFF2-40B4-BE49-F238E27FC236}">
              <a16:creationId xmlns:a16="http://schemas.microsoft.com/office/drawing/2014/main" id="{C45EABDA-5F17-4E0D-9BFC-81D55CD13D5E}"/>
            </a:ext>
          </a:extLst>
        </xdr:cNvPr>
        <xdr:cNvSpPr txBox="1"/>
      </xdr:nvSpPr>
      <xdr:spPr>
        <a:xfrm>
          <a:off x="11154833"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14</xdr:col>
      <xdr:colOff>245232</xdr:colOff>
      <xdr:row>12</xdr:row>
      <xdr:rowOff>28032</xdr:rowOff>
    </xdr:from>
    <xdr:to>
      <xdr:col>21</xdr:col>
      <xdr:colOff>721726</xdr:colOff>
      <xdr:row>20</xdr:row>
      <xdr:rowOff>86405</xdr:rowOff>
    </xdr:to>
    <xdr:sp macro="" textlink="">
      <xdr:nvSpPr>
        <xdr:cNvPr id="3" name="ZoneTexte 2">
          <a:extLst>
            <a:ext uri="{FF2B5EF4-FFF2-40B4-BE49-F238E27FC236}">
              <a16:creationId xmlns:a16="http://schemas.microsoft.com/office/drawing/2014/main" id="{659512AD-0A9D-4D7E-84A5-55F2FEA9B78F}"/>
            </a:ext>
          </a:extLst>
        </xdr:cNvPr>
        <xdr:cNvSpPr txBox="1"/>
      </xdr:nvSpPr>
      <xdr:spPr>
        <a:xfrm>
          <a:off x="18485607" y="2492626"/>
          <a:ext cx="6762994" cy="1368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Nota Bene for Atlantique </a:t>
          </a:r>
          <a:r>
            <a:rPr lang="fr-FR" sz="1400" baseline="0">
              <a:solidFill>
                <a:srgbClr val="002060"/>
              </a:solidFill>
              <a:latin typeface="+mn-lt"/>
              <a:ea typeface="+mn-ea"/>
              <a:cs typeface="+mn-cs"/>
            </a:rPr>
            <a:t>: </a:t>
          </a:r>
        </a:p>
        <a:p>
          <a:r>
            <a:rPr lang="fr-FR" sz="1400" baseline="0">
              <a:solidFill>
                <a:srgbClr val="002060"/>
              </a:solidFill>
              <a:latin typeface="+mn-lt"/>
              <a:ea typeface="+mn-ea"/>
              <a:cs typeface="+mn-cs"/>
            </a:rPr>
            <a:t>- If you want to simulate filling </a:t>
          </a:r>
          <a:r>
            <a:rPr lang="fr-FR" sz="1400" u="sng" baseline="0">
              <a:solidFill>
                <a:srgbClr val="002060"/>
              </a:solidFill>
              <a:latin typeface="+mn-lt"/>
              <a:ea typeface="+mn-ea"/>
              <a:cs typeface="+mn-cs"/>
            </a:rPr>
            <a:t>using both firm and interuptible </a:t>
          </a:r>
          <a:r>
            <a:rPr lang="fr-FR" sz="1400" baseline="0">
              <a:solidFill>
                <a:srgbClr val="002060"/>
              </a:solidFill>
              <a:latin typeface="+mn-lt"/>
              <a:ea typeface="+mn-ea"/>
              <a:cs typeface="+mn-cs"/>
            </a:rPr>
            <a:t>capacities : choose Firm + Interuptible</a:t>
          </a:r>
        </a:p>
        <a:p>
          <a:endParaRPr lang="fr-FR" sz="1400" baseline="0">
            <a:solidFill>
              <a:srgbClr val="002060"/>
            </a:solidFill>
            <a:latin typeface="+mn-lt"/>
            <a:ea typeface="+mn-ea"/>
            <a:cs typeface="+mn-cs"/>
          </a:endParaRPr>
        </a:p>
        <a:p>
          <a:r>
            <a:rPr lang="fr-FR" sz="1400" baseline="0">
              <a:solidFill>
                <a:srgbClr val="002060"/>
              </a:solidFill>
              <a:latin typeface="+mn-lt"/>
              <a:ea typeface="+mn-ea"/>
              <a:cs typeface="+mn-cs"/>
            </a:rPr>
            <a:t>- If you want to simulate filling using </a:t>
          </a:r>
          <a:r>
            <a:rPr lang="fr-FR" sz="1400" u="sng" baseline="0">
              <a:solidFill>
                <a:srgbClr val="002060"/>
              </a:solidFill>
              <a:latin typeface="+mn-lt"/>
              <a:ea typeface="+mn-ea"/>
              <a:cs typeface="+mn-cs"/>
            </a:rPr>
            <a:t>only firm </a:t>
          </a:r>
          <a:r>
            <a:rPr lang="fr-FR" sz="1400" baseline="0">
              <a:solidFill>
                <a:srgbClr val="002060"/>
              </a:solidFill>
              <a:latin typeface="+mn-lt"/>
              <a:ea typeface="+mn-ea"/>
              <a:cs typeface="+mn-cs"/>
            </a:rPr>
            <a:t>capacities : choose Firm</a:t>
          </a:r>
        </a:p>
      </xdr:txBody>
    </xdr:sp>
    <xdr:clientData/>
  </xdr:twoCellAnchor>
  <xdr:twoCellAnchor>
    <xdr:from>
      <xdr:col>1</xdr:col>
      <xdr:colOff>764886</xdr:colOff>
      <xdr:row>101</xdr:row>
      <xdr:rowOff>0</xdr:rowOff>
    </xdr:from>
    <xdr:to>
      <xdr:col>6</xdr:col>
      <xdr:colOff>1091046</xdr:colOff>
      <xdr:row>120</xdr:row>
      <xdr:rowOff>34636</xdr:rowOff>
    </xdr:to>
    <xdr:graphicFrame macro="">
      <xdr:nvGraphicFramePr>
        <xdr:cNvPr id="8" name="Graphique 7">
          <a:extLst>
            <a:ext uri="{FF2B5EF4-FFF2-40B4-BE49-F238E27FC236}">
              <a16:creationId xmlns:a16="http://schemas.microsoft.com/office/drawing/2014/main" id="{2E5A1A17-D00B-426F-A7E8-114E24BBA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1267981</xdr:colOff>
      <xdr:row>101</xdr:row>
      <xdr:rowOff>7937</xdr:rowOff>
    </xdr:from>
    <xdr:to>
      <xdr:col>12</xdr:col>
      <xdr:colOff>710046</xdr:colOff>
      <xdr:row>120</xdr:row>
      <xdr:rowOff>51954</xdr:rowOff>
    </xdr:to>
    <xdr:graphicFrame macro="">
      <xdr:nvGraphicFramePr>
        <xdr:cNvPr id="13" name="Graphique 12">
          <a:extLst>
            <a:ext uri="{FF2B5EF4-FFF2-40B4-BE49-F238E27FC236}">
              <a16:creationId xmlns:a16="http://schemas.microsoft.com/office/drawing/2014/main" id="{08B9E156-B6EA-4DC4-992E-2C2ADC10A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740785</xdr:colOff>
      <xdr:row>122</xdr:row>
      <xdr:rowOff>-1</xdr:rowOff>
    </xdr:from>
    <xdr:to>
      <xdr:col>6</xdr:col>
      <xdr:colOff>1091046</xdr:colOff>
      <xdr:row>141</xdr:row>
      <xdr:rowOff>69273</xdr:rowOff>
    </xdr:to>
    <xdr:graphicFrame macro="">
      <xdr:nvGraphicFramePr>
        <xdr:cNvPr id="18" name="Graphique 17">
          <a:extLst>
            <a:ext uri="{FF2B5EF4-FFF2-40B4-BE49-F238E27FC236}">
              <a16:creationId xmlns:a16="http://schemas.microsoft.com/office/drawing/2014/main" id="{EE6B06A3-BA10-4A38-ABAF-18DD6344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1226417</xdr:colOff>
      <xdr:row>121</xdr:row>
      <xdr:rowOff>163801</xdr:rowOff>
    </xdr:from>
    <xdr:to>
      <xdr:col>12</xdr:col>
      <xdr:colOff>716396</xdr:colOff>
      <xdr:row>141</xdr:row>
      <xdr:rowOff>69273</xdr:rowOff>
    </xdr:to>
    <xdr:graphicFrame macro="">
      <xdr:nvGraphicFramePr>
        <xdr:cNvPr id="19" name="Graphique 18">
          <a:extLst>
            <a:ext uri="{FF2B5EF4-FFF2-40B4-BE49-F238E27FC236}">
              <a16:creationId xmlns:a16="http://schemas.microsoft.com/office/drawing/2014/main" id="{3E70DDEC-4E19-4C54-826F-9E1BFA92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83416</xdr:colOff>
      <xdr:row>101</xdr:row>
      <xdr:rowOff>34638</xdr:rowOff>
    </xdr:from>
    <xdr:to>
      <xdr:col>21</xdr:col>
      <xdr:colOff>747281</xdr:colOff>
      <xdr:row>121</xdr:row>
      <xdr:rowOff>26554</xdr:rowOff>
    </xdr:to>
    <xdr:graphicFrame macro="">
      <xdr:nvGraphicFramePr>
        <xdr:cNvPr id="20" name="Graphique 19">
          <a:extLst>
            <a:ext uri="{FF2B5EF4-FFF2-40B4-BE49-F238E27FC236}">
              <a16:creationId xmlns:a16="http://schemas.microsoft.com/office/drawing/2014/main" id="{C8313B36-D40D-4945-AE22-5FBE83FD7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221674</xdr:colOff>
      <xdr:row>101</xdr:row>
      <xdr:rowOff>45029</xdr:rowOff>
    </xdr:from>
    <xdr:to>
      <xdr:col>32</xdr:col>
      <xdr:colOff>174954</xdr:colOff>
      <xdr:row>121</xdr:row>
      <xdr:rowOff>122630</xdr:rowOff>
    </xdr:to>
    <xdr:graphicFrame macro="">
      <xdr:nvGraphicFramePr>
        <xdr:cNvPr id="21" name="Graphique 20">
          <a:extLst>
            <a:ext uri="{FF2B5EF4-FFF2-40B4-BE49-F238E27FC236}">
              <a16:creationId xmlns:a16="http://schemas.microsoft.com/office/drawing/2014/main" id="{DB239D51-CCD9-4D7A-9D5F-C05B1E80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83416</xdr:colOff>
      <xdr:row>122</xdr:row>
      <xdr:rowOff>34637</xdr:rowOff>
    </xdr:from>
    <xdr:to>
      <xdr:col>22</xdr:col>
      <xdr:colOff>6062</xdr:colOff>
      <xdr:row>140</xdr:row>
      <xdr:rowOff>34636</xdr:rowOff>
    </xdr:to>
    <xdr:graphicFrame macro="">
      <xdr:nvGraphicFramePr>
        <xdr:cNvPr id="22" name="Graphique 21">
          <a:extLst>
            <a:ext uri="{FF2B5EF4-FFF2-40B4-BE49-F238E27FC236}">
              <a16:creationId xmlns:a16="http://schemas.microsoft.com/office/drawing/2014/main" id="{AF3B7B7B-051F-49AF-A34B-0E4803A74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196852</xdr:colOff>
      <xdr:row>122</xdr:row>
      <xdr:rowOff>24247</xdr:rowOff>
    </xdr:from>
    <xdr:to>
      <xdr:col>32</xdr:col>
      <xdr:colOff>222126</xdr:colOff>
      <xdr:row>140</xdr:row>
      <xdr:rowOff>41894</xdr:rowOff>
    </xdr:to>
    <xdr:graphicFrame macro="">
      <xdr:nvGraphicFramePr>
        <xdr:cNvPr id="23" name="Graphique 22">
          <a:extLst>
            <a:ext uri="{FF2B5EF4-FFF2-40B4-BE49-F238E27FC236}">
              <a16:creationId xmlns:a16="http://schemas.microsoft.com/office/drawing/2014/main" id="{2993CAE6-42CE-4897-A2F3-C6F486265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721592</xdr:colOff>
      <xdr:row>47</xdr:row>
      <xdr:rowOff>0</xdr:rowOff>
    </xdr:from>
    <xdr:to>
      <xdr:col>6</xdr:col>
      <xdr:colOff>1111250</xdr:colOff>
      <xdr:row>67</xdr:row>
      <xdr:rowOff>115454</xdr:rowOff>
    </xdr:to>
    <xdr:graphicFrame macro="">
      <xdr:nvGraphicFramePr>
        <xdr:cNvPr id="24" name="Graphique 23">
          <a:extLst>
            <a:ext uri="{FF2B5EF4-FFF2-40B4-BE49-F238E27FC236}">
              <a16:creationId xmlns:a16="http://schemas.microsoft.com/office/drawing/2014/main" id="{75116DA2-EB4D-43CA-8F78-321784A60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245866</xdr:colOff>
      <xdr:row>5</xdr:row>
      <xdr:rowOff>17771</xdr:rowOff>
    </xdr:from>
    <xdr:to>
      <xdr:col>21</xdr:col>
      <xdr:colOff>709706</xdr:colOff>
      <xdr:row>9</xdr:row>
      <xdr:rowOff>112884</xdr:rowOff>
    </xdr:to>
    <xdr:sp macro="" textlink="">
      <xdr:nvSpPr>
        <xdr:cNvPr id="28" name="ZoneTexte 27">
          <a:extLst>
            <a:ext uri="{FF2B5EF4-FFF2-40B4-BE49-F238E27FC236}">
              <a16:creationId xmlns:a16="http://schemas.microsoft.com/office/drawing/2014/main" id="{0B16A526-022D-44AA-9C4C-72C0356D98DB}"/>
            </a:ext>
          </a:extLst>
        </xdr:cNvPr>
        <xdr:cNvSpPr txBox="1"/>
      </xdr:nvSpPr>
      <xdr:spPr>
        <a:xfrm>
          <a:off x="18486241" y="1256021"/>
          <a:ext cx="6750340" cy="1119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a:t>
          </a:r>
        </a:p>
        <a:p>
          <a:r>
            <a:rPr lang="fr-FR" sz="1400" u="sng" baseline="0">
              <a:solidFill>
                <a:srgbClr val="002060"/>
              </a:solidFill>
              <a:latin typeface="+mn-lt"/>
              <a:ea typeface="+mn-ea"/>
              <a:cs typeface="+mn-cs"/>
            </a:rPr>
            <a:t>- define the Stock level at the beginning of the Storage Year in Colomn F</a:t>
          </a:r>
        </a:p>
        <a:p>
          <a:r>
            <a:rPr lang="fr-FR" sz="1400" u="sng" baseline="0">
              <a:solidFill>
                <a:srgbClr val="002060"/>
              </a:solidFill>
              <a:latin typeface="+mn-lt"/>
              <a:ea typeface="+mn-ea"/>
              <a:cs typeface="+mn-cs"/>
            </a:rPr>
            <a:t>- Adjust, if needed, the 1st Day of Injection and Withdrawal in Colomns H and I</a:t>
          </a:r>
          <a:endParaRPr lang="fr-FR" sz="1400" baseline="0">
            <a:solidFill>
              <a:srgbClr val="002060"/>
            </a:solidFill>
            <a:latin typeface="+mn-lt"/>
            <a:ea typeface="+mn-ea"/>
            <a:cs typeface="+mn-cs"/>
          </a:endParaRPr>
        </a:p>
      </xdr:txBody>
    </xdr:sp>
    <xdr:clientData/>
  </xdr:twoCellAnchor>
  <xdr:oneCellAnchor>
    <xdr:from>
      <xdr:col>10</xdr:col>
      <xdr:colOff>169333</xdr:colOff>
      <xdr:row>5</xdr:row>
      <xdr:rowOff>169333</xdr:rowOff>
    </xdr:from>
    <xdr:ext cx="184731" cy="264560"/>
    <xdr:sp macro="" textlink="">
      <xdr:nvSpPr>
        <xdr:cNvPr id="33" name="ZoneTexte 32">
          <a:extLst>
            <a:ext uri="{FF2B5EF4-FFF2-40B4-BE49-F238E27FC236}">
              <a16:creationId xmlns:a16="http://schemas.microsoft.com/office/drawing/2014/main" id="{F0B0D62F-D634-4592-90B2-6C7A102E7F3E}"/>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4" name="ZoneTexte 33">
          <a:extLst>
            <a:ext uri="{FF2B5EF4-FFF2-40B4-BE49-F238E27FC236}">
              <a16:creationId xmlns:a16="http://schemas.microsoft.com/office/drawing/2014/main" id="{F459B53E-DA8A-44B8-9CAD-C313C5262A92}"/>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5" name="ZoneTexte 34">
          <a:extLst>
            <a:ext uri="{FF2B5EF4-FFF2-40B4-BE49-F238E27FC236}">
              <a16:creationId xmlns:a16="http://schemas.microsoft.com/office/drawing/2014/main" id="{BF49ADFE-C8C2-4179-9697-0B1EA9AB21AA}"/>
            </a:ext>
          </a:extLst>
        </xdr:cNvPr>
        <xdr:cNvSpPr txBox="1"/>
      </xdr:nvSpPr>
      <xdr:spPr>
        <a:xfrm>
          <a:off x="1229206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7</xdr:col>
      <xdr:colOff>0</xdr:colOff>
      <xdr:row>47</xdr:row>
      <xdr:rowOff>1</xdr:rowOff>
    </xdr:from>
    <xdr:to>
      <xdr:col>12</xdr:col>
      <xdr:colOff>1125682</xdr:colOff>
      <xdr:row>67</xdr:row>
      <xdr:rowOff>103910</xdr:rowOff>
    </xdr:to>
    <xdr:graphicFrame macro="">
      <xdr:nvGraphicFramePr>
        <xdr:cNvPr id="25" name="Graphique 24">
          <a:extLst>
            <a:ext uri="{FF2B5EF4-FFF2-40B4-BE49-F238E27FC236}">
              <a16:creationId xmlns:a16="http://schemas.microsoft.com/office/drawing/2014/main" id="{7F497311-E725-4943-AD0F-59514C49D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711994</xdr:colOff>
      <xdr:row>69</xdr:row>
      <xdr:rowOff>0</xdr:rowOff>
    </xdr:from>
    <xdr:to>
      <xdr:col>6</xdr:col>
      <xdr:colOff>1130227</xdr:colOff>
      <xdr:row>89</xdr:row>
      <xdr:rowOff>115454</xdr:rowOff>
    </xdr:to>
    <xdr:graphicFrame macro="">
      <xdr:nvGraphicFramePr>
        <xdr:cNvPr id="26" name="Graphique 25">
          <a:extLst>
            <a:ext uri="{FF2B5EF4-FFF2-40B4-BE49-F238E27FC236}">
              <a16:creationId xmlns:a16="http://schemas.microsoft.com/office/drawing/2014/main" id="{0058F1FC-2173-4CED-BEC9-1161A9A3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69</xdr:row>
      <xdr:rowOff>1</xdr:rowOff>
    </xdr:from>
    <xdr:to>
      <xdr:col>12</xdr:col>
      <xdr:colOff>1143000</xdr:colOff>
      <xdr:row>89</xdr:row>
      <xdr:rowOff>103910</xdr:rowOff>
    </xdr:to>
    <xdr:graphicFrame macro="">
      <xdr:nvGraphicFramePr>
        <xdr:cNvPr id="27" name="Graphique 26">
          <a:extLst>
            <a:ext uri="{FF2B5EF4-FFF2-40B4-BE49-F238E27FC236}">
              <a16:creationId xmlns:a16="http://schemas.microsoft.com/office/drawing/2014/main" id="{5D0A9E65-84EA-402E-A39D-E19B6970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122238</xdr:colOff>
      <xdr:row>47</xdr:row>
      <xdr:rowOff>34637</xdr:rowOff>
    </xdr:from>
    <xdr:to>
      <xdr:col>23</xdr:col>
      <xdr:colOff>369166</xdr:colOff>
      <xdr:row>67</xdr:row>
      <xdr:rowOff>12635</xdr:rowOff>
    </xdr:to>
    <xdr:graphicFrame macro="">
      <xdr:nvGraphicFramePr>
        <xdr:cNvPr id="30" name="Graphique 29">
          <a:extLst>
            <a:ext uri="{FF2B5EF4-FFF2-40B4-BE49-F238E27FC236}">
              <a16:creationId xmlns:a16="http://schemas.microsoft.com/office/drawing/2014/main" id="{14D52B8C-72BF-4BA1-BC76-5AF16C91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257032</xdr:colOff>
      <xdr:row>47</xdr:row>
      <xdr:rowOff>34637</xdr:rowOff>
    </xdr:from>
    <xdr:to>
      <xdr:col>34</xdr:col>
      <xdr:colOff>383453</xdr:colOff>
      <xdr:row>67</xdr:row>
      <xdr:rowOff>12635</xdr:rowOff>
    </xdr:to>
    <xdr:graphicFrame macro="">
      <xdr:nvGraphicFramePr>
        <xdr:cNvPr id="31" name="Graphique 30">
          <a:extLst>
            <a:ext uri="{FF2B5EF4-FFF2-40B4-BE49-F238E27FC236}">
              <a16:creationId xmlns:a16="http://schemas.microsoft.com/office/drawing/2014/main" id="{19E222D5-628B-4E7D-8CFC-0FC7A1287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122238</xdr:colOff>
      <xdr:row>69</xdr:row>
      <xdr:rowOff>34637</xdr:rowOff>
    </xdr:from>
    <xdr:to>
      <xdr:col>23</xdr:col>
      <xdr:colOff>369166</xdr:colOff>
      <xdr:row>89</xdr:row>
      <xdr:rowOff>12635</xdr:rowOff>
    </xdr:to>
    <xdr:graphicFrame macro="">
      <xdr:nvGraphicFramePr>
        <xdr:cNvPr id="32" name="Graphique 31">
          <a:extLst>
            <a:ext uri="{FF2B5EF4-FFF2-40B4-BE49-F238E27FC236}">
              <a16:creationId xmlns:a16="http://schemas.microsoft.com/office/drawing/2014/main" id="{0BB4375D-A162-46DC-B144-3F0A9CFCC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257032</xdr:colOff>
      <xdr:row>69</xdr:row>
      <xdr:rowOff>34637</xdr:rowOff>
    </xdr:from>
    <xdr:to>
      <xdr:col>34</xdr:col>
      <xdr:colOff>383453</xdr:colOff>
      <xdr:row>89</xdr:row>
      <xdr:rowOff>12635</xdr:rowOff>
    </xdr:to>
    <xdr:graphicFrame macro="">
      <xdr:nvGraphicFramePr>
        <xdr:cNvPr id="36" name="Graphique 35">
          <a:extLst>
            <a:ext uri="{FF2B5EF4-FFF2-40B4-BE49-F238E27FC236}">
              <a16:creationId xmlns:a16="http://schemas.microsoft.com/office/drawing/2014/main" id="{34F73993-8A9F-4206-9481-203661AEF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218698</xdr:colOff>
      <xdr:row>20</xdr:row>
      <xdr:rowOff>182471</xdr:rowOff>
    </xdr:from>
    <xdr:to>
      <xdr:col>21</xdr:col>
      <xdr:colOff>695192</xdr:colOff>
      <xdr:row>30</xdr:row>
      <xdr:rowOff>9522</xdr:rowOff>
    </xdr:to>
    <xdr:sp macro="" textlink="">
      <xdr:nvSpPr>
        <xdr:cNvPr id="4" name="ZoneTexte 3">
          <a:extLst>
            <a:ext uri="{FF2B5EF4-FFF2-40B4-BE49-F238E27FC236}">
              <a16:creationId xmlns:a16="http://schemas.microsoft.com/office/drawing/2014/main" id="{7426841B-CFA0-421C-AD54-6D29E848983A}"/>
            </a:ext>
          </a:extLst>
        </xdr:cNvPr>
        <xdr:cNvSpPr txBox="1"/>
      </xdr:nvSpPr>
      <xdr:spPr>
        <a:xfrm>
          <a:off x="18459073" y="3956752"/>
          <a:ext cx="6762994" cy="129152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1" baseline="0">
              <a:solidFill>
                <a:schemeClr val="bg1"/>
              </a:solidFill>
              <a:latin typeface="+mn-lt"/>
              <a:ea typeface="+mn-ea"/>
              <a:cs typeface="+mn-cs"/>
            </a:rPr>
            <a:t>This tool SHALL NOT BE USED as an operational tool</a:t>
          </a:r>
          <a:r>
            <a:rPr lang="fr-FR" sz="1400" baseline="0">
              <a:solidFill>
                <a:schemeClr val="bg1"/>
              </a:solidFill>
              <a:latin typeface="+mn-lt"/>
              <a:ea typeface="+mn-ea"/>
              <a:cs typeface="+mn-cs"/>
            </a:rPr>
            <a:t>,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757464</xdr:colOff>
      <xdr:row>154</xdr:row>
      <xdr:rowOff>9071</xdr:rowOff>
    </xdr:from>
    <xdr:to>
      <xdr:col>22</xdr:col>
      <xdr:colOff>471958</xdr:colOff>
      <xdr:row>161</xdr:row>
      <xdr:rowOff>47940</xdr:rowOff>
    </xdr:to>
    <xdr:sp macro="" textlink="">
      <xdr:nvSpPr>
        <xdr:cNvPr id="6" name="ZoneTexte 5">
          <a:extLst>
            <a:ext uri="{FF2B5EF4-FFF2-40B4-BE49-F238E27FC236}">
              <a16:creationId xmlns:a16="http://schemas.microsoft.com/office/drawing/2014/main" id="{BDFB4801-5C31-4EFC-8169-5806CFDD1C86}"/>
            </a:ext>
          </a:extLst>
        </xdr:cNvPr>
        <xdr:cNvSpPr txBox="1"/>
      </xdr:nvSpPr>
      <xdr:spPr>
        <a:xfrm>
          <a:off x="18891250" y="38054642"/>
          <a:ext cx="7007922" cy="130886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757465</xdr:colOff>
      <xdr:row>229</xdr:row>
      <xdr:rowOff>131536</xdr:rowOff>
    </xdr:from>
    <xdr:to>
      <xdr:col>22</xdr:col>
      <xdr:colOff>471959</xdr:colOff>
      <xdr:row>236</xdr:row>
      <xdr:rowOff>165869</xdr:rowOff>
    </xdr:to>
    <xdr:sp macro="" textlink="">
      <xdr:nvSpPr>
        <xdr:cNvPr id="7" name="ZoneTexte 6">
          <a:extLst>
            <a:ext uri="{FF2B5EF4-FFF2-40B4-BE49-F238E27FC236}">
              <a16:creationId xmlns:a16="http://schemas.microsoft.com/office/drawing/2014/main" id="{A1EB990F-D8CF-4CFC-A3BF-FC3F733B8D6F}"/>
            </a:ext>
          </a:extLst>
        </xdr:cNvPr>
        <xdr:cNvSpPr txBox="1"/>
      </xdr:nvSpPr>
      <xdr:spPr>
        <a:xfrm>
          <a:off x="18891251" y="44264036"/>
          <a:ext cx="7007922" cy="13043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15</xdr:col>
      <xdr:colOff>9071</xdr:colOff>
      <xdr:row>222</xdr:row>
      <xdr:rowOff>127001</xdr:rowOff>
    </xdr:from>
    <xdr:to>
      <xdr:col>22</xdr:col>
      <xdr:colOff>472911</xdr:colOff>
      <xdr:row>229</xdr:row>
      <xdr:rowOff>18143</xdr:rowOff>
    </xdr:to>
    <xdr:sp macro="" textlink="">
      <xdr:nvSpPr>
        <xdr:cNvPr id="5" name="ZoneTexte 4">
          <a:extLst>
            <a:ext uri="{FF2B5EF4-FFF2-40B4-BE49-F238E27FC236}">
              <a16:creationId xmlns:a16="http://schemas.microsoft.com/office/drawing/2014/main" id="{01B16C9C-8328-4991-B092-799F28C964A2}"/>
            </a:ext>
          </a:extLst>
        </xdr:cNvPr>
        <xdr:cNvSpPr txBox="1"/>
      </xdr:nvSpPr>
      <xdr:spPr>
        <a:xfrm>
          <a:off x="18904857" y="42971358"/>
          <a:ext cx="6995268" cy="1179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reduction factors will be estimated per PITS in this section</a:t>
          </a:r>
        </a:p>
        <a:p>
          <a:r>
            <a:rPr lang="fr-FR" sz="1400" u="sng" baseline="0">
              <a:solidFill>
                <a:srgbClr val="002060"/>
              </a:solidFill>
              <a:latin typeface="+mn-lt"/>
              <a:ea typeface="+mn-ea"/>
              <a:cs typeface="+mn-cs"/>
            </a:rPr>
            <a:t>- The daily injection/withdrawal rights at 25°C , before maintenance, can be forecasted by adding a Stock level in cells in yellow in row 288.</a:t>
          </a:r>
          <a:endParaRPr lang="fr-FR" sz="1400" baseline="0">
            <a:solidFill>
              <a:srgbClr val="002060"/>
            </a:solidFill>
            <a:latin typeface="+mn-lt"/>
            <a:ea typeface="+mn-ea"/>
            <a:cs typeface="+mn-cs"/>
          </a:endParaRPr>
        </a:p>
      </xdr:txBody>
    </xdr:sp>
    <xdr:clientData/>
  </xdr:twoCellAnchor>
  <xdr:twoCellAnchor>
    <xdr:from>
      <xdr:col>15</xdr:col>
      <xdr:colOff>0</xdr:colOff>
      <xdr:row>150</xdr:row>
      <xdr:rowOff>0</xdr:rowOff>
    </xdr:from>
    <xdr:to>
      <xdr:col>22</xdr:col>
      <xdr:colOff>480786</xdr:colOff>
      <xdr:row>152</xdr:row>
      <xdr:rowOff>108857</xdr:rowOff>
    </xdr:to>
    <xdr:sp macro="" textlink="">
      <xdr:nvSpPr>
        <xdr:cNvPr id="12" name="ZoneTexte 11">
          <a:extLst>
            <a:ext uri="{FF2B5EF4-FFF2-40B4-BE49-F238E27FC236}">
              <a16:creationId xmlns:a16="http://schemas.microsoft.com/office/drawing/2014/main" id="{4309CABB-E4EA-4205-8711-289C1F01AD5B}"/>
            </a:ext>
          </a:extLst>
        </xdr:cNvPr>
        <xdr:cNvSpPr txBox="1"/>
      </xdr:nvSpPr>
      <xdr:spPr>
        <a:xfrm>
          <a:off x="18895786" y="36766500"/>
          <a:ext cx="7012214" cy="1025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caracteristics will be estimated per PITS in this section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31</xdr:row>
      <xdr:rowOff>163286</xdr:rowOff>
    </xdr:to>
    <xdr:graphicFrame macro="">
      <xdr:nvGraphicFramePr>
        <xdr:cNvPr id="3" name="Graphique 2">
          <a:extLst>
            <a:ext uri="{FF2B5EF4-FFF2-40B4-BE49-F238E27FC236}">
              <a16:creationId xmlns:a16="http://schemas.microsoft.com/office/drawing/2014/main" id="{A5E32AF2-92C3-4DFE-A24E-265BC2D0C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4" name="Graphique 3">
          <a:extLst>
            <a:ext uri="{FF2B5EF4-FFF2-40B4-BE49-F238E27FC236}">
              <a16:creationId xmlns:a16="http://schemas.microsoft.com/office/drawing/2014/main" id="{1C743679-A6C8-4957-B005-C37B958B2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41</xdr:row>
      <xdr:rowOff>35330</xdr:rowOff>
    </xdr:from>
    <xdr:to>
      <xdr:col>7</xdr:col>
      <xdr:colOff>1143000</xdr:colOff>
      <xdr:row>65</xdr:row>
      <xdr:rowOff>132301</xdr:rowOff>
    </xdr:to>
    <xdr:graphicFrame macro="">
      <xdr:nvGraphicFramePr>
        <xdr:cNvPr id="5" name="Graphique 4">
          <a:extLst>
            <a:ext uri="{FF2B5EF4-FFF2-40B4-BE49-F238E27FC236}">
              <a16:creationId xmlns:a16="http://schemas.microsoft.com/office/drawing/2014/main" id="{D149C3B8-A3C0-46A1-8F4C-01FA7310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319768</xdr:colOff>
      <xdr:row>0</xdr:row>
      <xdr:rowOff>108857</xdr:rowOff>
    </xdr:from>
    <xdr:to>
      <xdr:col>24</xdr:col>
      <xdr:colOff>90149</xdr:colOff>
      <xdr:row>15</xdr:row>
      <xdr:rowOff>154441</xdr:rowOff>
    </xdr:to>
    <xdr:graphicFrame macro="">
      <xdr:nvGraphicFramePr>
        <xdr:cNvPr id="3" name="Graphique 2">
          <a:extLst>
            <a:ext uri="{FF2B5EF4-FFF2-40B4-BE49-F238E27FC236}">
              <a16:creationId xmlns:a16="http://schemas.microsoft.com/office/drawing/2014/main" id="{AEE1D7F8-F14D-4D06-8C9D-5A697DC84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35</xdr:col>
      <xdr:colOff>286432</xdr:colOff>
      <xdr:row>15</xdr:row>
      <xdr:rowOff>7482</xdr:rowOff>
    </xdr:from>
    <xdr:to>
      <xdr:col>40</xdr:col>
      <xdr:colOff>798741</xdr:colOff>
      <xdr:row>32</xdr:row>
      <xdr:rowOff>27214</xdr:rowOff>
    </xdr:to>
    <xdr:graphicFrame macro="">
      <xdr:nvGraphicFramePr>
        <xdr:cNvPr id="4" name="Graphique 3">
          <a:extLst>
            <a:ext uri="{FF2B5EF4-FFF2-40B4-BE49-F238E27FC236}">
              <a16:creationId xmlns:a16="http://schemas.microsoft.com/office/drawing/2014/main" id="{BA43335F-002A-415C-8E81-8A3371C60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242887</xdr:colOff>
      <xdr:row>1</xdr:row>
      <xdr:rowOff>102054</xdr:rowOff>
    </xdr:from>
    <xdr:to>
      <xdr:col>40</xdr:col>
      <xdr:colOff>759959</xdr:colOff>
      <xdr:row>14</xdr:row>
      <xdr:rowOff>55450</xdr:rowOff>
    </xdr:to>
    <xdr:graphicFrame macro="">
      <xdr:nvGraphicFramePr>
        <xdr:cNvPr id="5" name="Graphique 4">
          <a:extLst>
            <a:ext uri="{FF2B5EF4-FFF2-40B4-BE49-F238E27FC236}">
              <a16:creationId xmlns:a16="http://schemas.microsoft.com/office/drawing/2014/main" id="{E10FF060-79E3-4149-A2A8-D6611CC9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81641</xdr:rowOff>
    </xdr:from>
    <xdr:to>
      <xdr:col>7</xdr:col>
      <xdr:colOff>1036187</xdr:colOff>
      <xdr:row>47</xdr:row>
      <xdr:rowOff>17458</xdr:rowOff>
    </xdr:to>
    <xdr:graphicFrame macro="">
      <xdr:nvGraphicFramePr>
        <xdr:cNvPr id="3" name="Graphique 2">
          <a:extLst>
            <a:ext uri="{FF2B5EF4-FFF2-40B4-BE49-F238E27FC236}">
              <a16:creationId xmlns:a16="http://schemas.microsoft.com/office/drawing/2014/main" id="{13F24564-4D40-44C5-B38B-0BB79463A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251732</xdr:colOff>
      <xdr:row>0</xdr:row>
      <xdr:rowOff>36738</xdr:rowOff>
    </xdr:from>
    <xdr:to>
      <xdr:col>23</xdr:col>
      <xdr:colOff>22113</xdr:colOff>
      <xdr:row>15</xdr:row>
      <xdr:rowOff>72798</xdr:rowOff>
    </xdr:to>
    <xdr:graphicFrame macro="">
      <xdr:nvGraphicFramePr>
        <xdr:cNvPr id="2" name="Graphique 1">
          <a:extLst>
            <a:ext uri="{FF2B5EF4-FFF2-40B4-BE49-F238E27FC236}">
              <a16:creationId xmlns:a16="http://schemas.microsoft.com/office/drawing/2014/main" id="{102214E4-CA83-4570-8BFC-3B79FACEA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32</xdr:row>
      <xdr:rowOff>163286</xdr:rowOff>
    </xdr:to>
    <xdr:graphicFrame macro="">
      <xdr:nvGraphicFramePr>
        <xdr:cNvPr id="4" name="Graphique 3">
          <a:extLst>
            <a:ext uri="{FF2B5EF4-FFF2-40B4-BE49-F238E27FC236}">
              <a16:creationId xmlns:a16="http://schemas.microsoft.com/office/drawing/2014/main" id="{5AECE0BC-E4B5-43BA-96AB-3383D4AE3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B96A00E6-1634-4671-9D0E-B8E1CE11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M33"/>
  <sheetViews>
    <sheetView showGridLines="0" tabSelected="1" topLeftCell="A4" zoomScale="80" zoomScaleNormal="80" workbookViewId="0">
      <selection activeCell="Z22" sqref="Z22"/>
    </sheetView>
  </sheetViews>
  <sheetFormatPr baseColWidth="10" defaultColWidth="10.54296875" defaultRowHeight="12.5" x14ac:dyDescent="0.25"/>
  <cols>
    <col min="1" max="1" width="15.90625" style="45" customWidth="1"/>
    <col min="2" max="16384" width="10.54296875" style="45"/>
  </cols>
  <sheetData>
    <row r="1" spans="1:13" ht="13" x14ac:dyDescent="0.3">
      <c r="A1" s="45" t="s">
        <v>24</v>
      </c>
      <c r="B1" s="190" t="s">
        <v>252</v>
      </c>
    </row>
    <row r="3" spans="1:13" ht="15.5" x14ac:dyDescent="0.35">
      <c r="B3" s="189" t="s">
        <v>191</v>
      </c>
    </row>
    <row r="4" spans="1:13" ht="15.5" x14ac:dyDescent="0.35">
      <c r="B4" s="46"/>
    </row>
    <row r="5" spans="1:13" ht="15.5" x14ac:dyDescent="0.35">
      <c r="B5" s="189" t="s">
        <v>192</v>
      </c>
    </row>
    <row r="6" spans="1:13" ht="15.5" x14ac:dyDescent="0.35">
      <c r="B6" s="46"/>
    </row>
    <row r="7" spans="1:13" ht="15.5" x14ac:dyDescent="0.35">
      <c r="B7" s="46" t="s">
        <v>25</v>
      </c>
    </row>
    <row r="9" spans="1:13" ht="14.5" x14ac:dyDescent="0.35">
      <c r="B9" s="219" t="s">
        <v>227</v>
      </c>
      <c r="L9" s="220"/>
      <c r="M9" s="219" t="s">
        <v>228</v>
      </c>
    </row>
    <row r="33" spans="2:2" x14ac:dyDescent="0.25">
      <c r="B33" s="219"/>
    </row>
  </sheetData>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7" tint="0.59999389629810485"/>
  </sheetPr>
  <dimension ref="A1:AD277"/>
  <sheetViews>
    <sheetView showGridLines="0" zoomScale="80" zoomScaleNormal="80" workbookViewId="0">
      <pane xSplit="3" ySplit="16" topLeftCell="D185" activePane="bottomRight" state="frozen"/>
      <selection activeCell="N41" sqref="N41"/>
      <selection pane="topRight" activeCell="N41" sqref="N41"/>
      <selection pane="bottomLeft" activeCell="N41" sqref="N41"/>
      <selection pane="bottomRight" activeCell="D8" sqref="D8"/>
    </sheetView>
  </sheetViews>
  <sheetFormatPr baseColWidth="10" defaultRowHeight="14.5" x14ac:dyDescent="0.35"/>
  <cols>
    <col min="1" max="4" width="13.90625" customWidth="1"/>
    <col min="5" max="5" width="29.36328125" bestFit="1" customWidth="1"/>
    <col min="6" max="15" width="19.90625" customWidth="1"/>
    <col min="16" max="19" width="10.54296875"/>
    <col min="20" max="20" width="13.90625" customWidth="1"/>
    <col min="21" max="29" width="10.54296875"/>
    <col min="30" max="30" width="10.54296875" style="207"/>
    <col min="31" max="109" width="10.54296875"/>
  </cols>
  <sheetData>
    <row r="1" spans="1:22" x14ac:dyDescent="0.35">
      <c r="A1" s="33"/>
      <c r="B1" s="33"/>
      <c r="C1" s="33"/>
      <c r="D1" s="33"/>
      <c r="G1" s="52"/>
    </row>
    <row r="2" spans="1:22" x14ac:dyDescent="0.35">
      <c r="F2" s="31" t="str" cm="1">
        <f t="array" aca="1" ref="F2" ca="1">INDEX(INDIRECT($A$4&amp;"!A1:Z500"),3,7+(COLUMN()-COLUMN($F$2))*5)</f>
        <v>Serene Atl 23</v>
      </c>
      <c r="G2" s="31" t="str" cm="1">
        <f t="array" aca="1" ref="G2" ca="1">INDEX(INDIRECT($A$4&amp;"!A1:Z500"),3,7+(COLUMN()-COLUMN($F$2))*5)</f>
        <v>Serene Atl 24</v>
      </c>
      <c r="H2" s="31" t="str" cm="1">
        <f t="array" aca="1" ref="H2" ca="1">INDEX(INDIRECT($A$4&amp;"!A1:Z500"),3,7+(COLUMN()-COLUMN($F$2))*5)</f>
        <v>Serene Atl 25</v>
      </c>
      <c r="I2" s="31" cm="1">
        <f t="array" aca="1" ref="I2" ca="1">INDEX(INDIRECT($A$4&amp;"!A1:Z500"),3,7+(COLUMN()-COLUMN($F$2))*5)</f>
        <v>0</v>
      </c>
    </row>
    <row r="3" spans="1:22" x14ac:dyDescent="0.35">
      <c r="A3" t="s">
        <v>68</v>
      </c>
      <c r="E3" s="31" t="s">
        <v>47</v>
      </c>
      <c r="F3" s="137" cm="1">
        <f t="array" aca="1" ref="F3" ca="1">INDEX(INDIRECT($A$4&amp;"!A1:Z500"),3,8+(COLUMN()-COLUMN($F$2))*5)</f>
        <v>5</v>
      </c>
      <c r="G3" s="137" cm="1">
        <f t="array" aca="1" ref="G3" ca="1">INDEX(INDIRECT($A$4&amp;"!A1:Z500"),3,8+(COLUMN()-COLUMN($F$2))*5)</f>
        <v>31.5</v>
      </c>
      <c r="H3" s="137" cm="1">
        <f t="array" aca="1" ref="H3" ca="1">INDEX(INDIRECT($A$4&amp;"!A1:Z500"),3,8+(COLUMN()-COLUMN($F$2))*5)</f>
        <v>8.5</v>
      </c>
      <c r="I3" s="51" cm="1">
        <f t="array" aca="1" ref="I3" ca="1">INDEX(INDIRECT($A$4&amp;"!A1:Z500"),3,8+(COLUMN()-COLUMN($F$2))*5)+Serene_A_I!AB3</f>
        <v>0</v>
      </c>
    </row>
    <row r="4" spans="1:22" x14ac:dyDescent="0.35">
      <c r="A4" t="s">
        <v>69</v>
      </c>
      <c r="E4" s="31" t="s">
        <v>48</v>
      </c>
      <c r="F4" s="77" cm="1">
        <f t="array" aca="1" ref="F4" ca="1">INDIRECT($A$4&amp;"!D5")</f>
        <v>375</v>
      </c>
      <c r="G4" s="53" t="s">
        <v>16</v>
      </c>
    </row>
    <row r="5" spans="1:22" x14ac:dyDescent="0.35">
      <c r="A5" t="s">
        <v>69</v>
      </c>
      <c r="B5" t="s">
        <v>165</v>
      </c>
      <c r="E5" s="31" t="str">
        <f xml:space="preserve"> "COS GRTgaz (" &amp; Results!B9 &amp; ")"</f>
        <v>COS GRTgaz (Firm+Interuptible)</v>
      </c>
      <c r="F5" s="158" cm="1">
        <f t="array" aca="1" ref="F5" ca="1">IF(Results!B9="Firm",F4*340/INDIRECT(A4&amp;"!D9"),F4)</f>
        <v>375</v>
      </c>
      <c r="G5" s="53" t="s">
        <v>16</v>
      </c>
    </row>
    <row r="6" spans="1:22" ht="15" thickBot="1" x14ac:dyDescent="0.4">
      <c r="A6" s="44" t="s">
        <v>70</v>
      </c>
      <c r="E6" s="31" t="s">
        <v>213</v>
      </c>
      <c r="F6" s="31">
        <f>Results!$F$9</f>
        <v>0</v>
      </c>
      <c r="G6" s="53" t="s">
        <v>15</v>
      </c>
    </row>
    <row r="7" spans="1:22" ht="15" thickBot="1" x14ac:dyDescent="0.4">
      <c r="A7" s="44" t="s">
        <v>14</v>
      </c>
      <c r="H7" s="72"/>
    </row>
    <row r="8" spans="1:22" x14ac:dyDescent="0.35">
      <c r="F8" s="72"/>
      <c r="G8" s="72"/>
    </row>
    <row r="11" spans="1:22" ht="16.5" customHeight="1" x14ac:dyDescent="0.35">
      <c r="F11" s="328" t="s">
        <v>30</v>
      </c>
      <c r="G11" s="328"/>
      <c r="H11" s="328"/>
      <c r="I11" s="328"/>
      <c r="K11" s="42" t="s">
        <v>72</v>
      </c>
      <c r="L11" s="329" t="s">
        <v>71</v>
      </c>
      <c r="M11" s="329"/>
      <c r="N11" s="329"/>
      <c r="O11" s="329"/>
      <c r="S11" s="329" t="s">
        <v>180</v>
      </c>
      <c r="T11" s="329"/>
      <c r="U11" s="329"/>
      <c r="V11" s="329"/>
    </row>
    <row r="12" spans="1:22" x14ac:dyDescent="0.35">
      <c r="J12" s="214" t="s">
        <v>74</v>
      </c>
      <c r="K12" s="214" t="s">
        <v>74</v>
      </c>
    </row>
    <row r="13" spans="1:22" ht="17.25" customHeight="1" x14ac:dyDescent="0.35">
      <c r="J13" s="214" t="s">
        <v>75</v>
      </c>
      <c r="K13" s="214" t="s">
        <v>75</v>
      </c>
    </row>
    <row r="14" spans="1:22" x14ac:dyDescent="0.35">
      <c r="F14" s="29"/>
      <c r="G14" s="32">
        <f ca="1">IF(COUNTIF(G17:G231,1)=0, "Only " &amp; ROUND(G231,3)*100 &amp; "%" &amp; " filling on 31/10",_xlfn.XLOOKUP(1,G17:G231,$A17:$A231,"",0,2)-1 )</f>
        <v>45914</v>
      </c>
      <c r="J14" s="136">
        <f ca="1">F5</f>
        <v>375</v>
      </c>
      <c r="K14" s="136">
        <f ca="1">J14</f>
        <v>375</v>
      </c>
      <c r="M14" s="32">
        <f ca="1">IF(COUNTIF(M17:M231,1)=0, "Only " &amp; ROUND(M231,3)*100 &amp; "%" &amp; " filling on 31/10",_xlfn.XLOOKUP(1,M17:M231,$A17:$A231,"",0,2)-1 )</f>
        <v>45924</v>
      </c>
      <c r="S14" s="184">
        <f ca="1">T14-DATE(Results!J4,4,1)+1</f>
        <v>128</v>
      </c>
      <c r="T14" s="32">
        <f ca="1">IF(COUNTIF(T17:T231,1)=0, "Only " &amp; ROUND(T231,3)*100 &amp; "%" &amp; " filling on 31/10",_xlfn.XLOOKUP(1,T17:T231,$A17:$A231,"",0,2)-1 )</f>
        <v>45875</v>
      </c>
    </row>
    <row r="15" spans="1:22" ht="36" customHeight="1" x14ac:dyDescent="0.35">
      <c r="F15" s="37" t="s">
        <v>20</v>
      </c>
      <c r="G15" s="37" t="s">
        <v>193</v>
      </c>
      <c r="J15" s="214" t="s">
        <v>76</v>
      </c>
      <c r="K15" s="214" t="s">
        <v>77</v>
      </c>
      <c r="L15" s="37" t="s">
        <v>20</v>
      </c>
      <c r="M15" s="37" t="s">
        <v>193</v>
      </c>
      <c r="S15" s="37" t="s">
        <v>20</v>
      </c>
      <c r="T15" s="37" t="s">
        <v>193</v>
      </c>
    </row>
    <row r="16" spans="1:22" ht="43.25" customHeight="1" x14ac:dyDescent="0.35">
      <c r="A16" s="37" t="s">
        <v>2</v>
      </c>
      <c r="B16" s="123" t="s">
        <v>214</v>
      </c>
      <c r="C16" s="123" t="s">
        <v>215</v>
      </c>
      <c r="D16" s="123" t="s">
        <v>216</v>
      </c>
      <c r="E16" s="37" t="s">
        <v>19</v>
      </c>
      <c r="F16" s="37">
        <f>$F$6</f>
        <v>0</v>
      </c>
      <c r="G16" s="153">
        <f ca="1">$F$6/SUM($F$3,$G$3,$H$3,$I$3)</f>
        <v>0</v>
      </c>
      <c r="H16" s="117" t="s">
        <v>21</v>
      </c>
      <c r="I16" s="123" t="s">
        <v>22</v>
      </c>
      <c r="J16" s="214" t="s">
        <v>112</v>
      </c>
      <c r="K16" s="214" t="s">
        <v>72</v>
      </c>
      <c r="L16" s="37">
        <f>$F$6</f>
        <v>0</v>
      </c>
      <c r="M16" s="153">
        <f ca="1">$F$6/SUM($F$3,$G$3,$H$3,$I$3)</f>
        <v>0</v>
      </c>
      <c r="N16" s="117" t="s">
        <v>21</v>
      </c>
      <c r="O16" s="123" t="s">
        <v>22</v>
      </c>
      <c r="S16" s="37">
        <f>$F$6</f>
        <v>0</v>
      </c>
      <c r="T16" s="153">
        <f ca="1">$F$6/SUM($F$3,$G$3,$H$3,$I$3)</f>
        <v>0</v>
      </c>
      <c r="U16" s="117" t="s">
        <v>21</v>
      </c>
      <c r="V16" s="123" t="s">
        <v>22</v>
      </c>
    </row>
    <row r="17" spans="1:22" x14ac:dyDescent="0.35">
      <c r="A17" s="32">
        <f>Results!H9</f>
        <v>45748</v>
      </c>
      <c r="B17" s="70" cm="1">
        <f t="array" aca="1" ref="B17" ca="1">_xlfn.XLOOKUP(A17,INDIRECT($A$5&amp;"!$AJ$41:$AJ$406"),INDIRECT($A$5&amp;"!$AK$41:$AK$406"))*SUM($F$3:$I$3)</f>
        <v>0</v>
      </c>
      <c r="C17" s="70" cm="1">
        <f t="array" aca="1" ref="C17" ca="1">_xlfn.XLOOKUP(A17,INDIRECT($A$5&amp;"!$AJ$41:$AJ$406"),INDIRECT($A$5&amp;"!$AL$41:$AL$406"))*SUM($F$3:$I$3)</f>
        <v>15.749999999999998</v>
      </c>
      <c r="D17" s="70" cm="1">
        <f t="array" aca="1" ref="D17" ca="1">_xlfn.XLOOKUP(A17,INDIRECT($A$5&amp;"!$AJ$41:$AJ$406"),INDIRECT($A$5&amp;"!$AO$41:$AO$406"))*SUM($F$3:$I$3)</f>
        <v>15.749999999999998</v>
      </c>
      <c r="E17" s="34" cm="1">
        <f t="array" ref="E17">SUMPRODUCT(('PT Storengy'!$B$8:$K$372)*('PT Storengy'!$A$8:$A$372=$A17)*('PT Storengy'!$B$5:$K$5=$A$6)*('PT Storengy'!$B$7:$K$7=$A$7))</f>
        <v>0.2</v>
      </c>
      <c r="F17" s="119">
        <f t="shared" ref="F17:F80" ca="1" si="0">F16+I17/1000</f>
        <v>0.3</v>
      </c>
      <c r="G17" s="54">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71">
        <f ca="1">IF(F16*1000+$F$4*(1-$E17)*H17&gt;$D17*1000,$D17*1000-F16*1000,$F$4*(1-$E17)*H17)</f>
        <v>300</v>
      </c>
      <c r="J17" s="118" cm="1">
        <f t="array" aca="1" ref="J17" ca="1">IF(COUNTIFS('PTC GRTgaz'!$K$7:$K$15996,"",'PTC GRTgaz'!$A$7:$A$15996,J$16,'PTC GRTgaz'!$D$7:$D$15996,$A17,'PTC GRTgaz'!$C$7:$C$15996,"DEL")&gt;0,J$14,SUMIFS('PTC GRTgaz'!$K$7:$K$15996,'PTC GRTgaz'!$A$7:$A$15996,J$16,'PTC GRTgaz'!$D$7:$D$15996,$A17,'PTC GRTgaz'!$C$7:$C$15996,"DEL")*1.0026*$F$4/INDIRECT($A$4&amp;"!D9"))</f>
        <v>375</v>
      </c>
      <c r="K17" s="118" cm="1">
        <f t="array" aca="1" ref="K17" ca="1">IF(COUNTIFS('PTC GRTgaz'!$K$7:$K$15996,"",'PTC GRTgaz'!$A$7:$A$15996,K$16,'PTC GRTgaz'!$D$7:$D$15996,$A17,'PTC GRTgaz'!$C$7:$C$15996,"DEL")&gt;0,K$14,SUMIFS('PTC GRTgaz'!$K$7:$K$15996,'PTC GRTgaz'!$A$7:$A$15996,K$16,'PTC GRTgaz'!$D$7:$D$15996,$A17,'PTC GRTgaz'!$C$7:$C$15996,"DEL")*1.0026*$F$4/INDIRECT($A$4&amp;"!D9"))</f>
        <v>375</v>
      </c>
      <c r="L17" s="119">
        <f t="shared" ref="L17:L80" ca="1" si="1">L16+O17/1000</f>
        <v>0.3</v>
      </c>
      <c r="M17" s="54">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71">
        <f ca="1">IF(L16*1000+MIN(J17,K17,$F$4*(1-$E17)*N17)&gt;$D17*1000,$D17*1000-L16*1000,MIN(J17,K17,$F$4*(1-$E17)*N17))</f>
        <v>300</v>
      </c>
      <c r="S17" s="119">
        <f t="shared" ref="S17:S80" ca="1" si="2">S16+V17/1000</f>
        <v>0.375</v>
      </c>
      <c r="T17" s="54">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71">
        <f ca="1">$F$4*(1)*U17</f>
        <v>375</v>
      </c>
    </row>
    <row r="18" spans="1:22" x14ac:dyDescent="0.35">
      <c r="A18" s="32">
        <f>A17+1</f>
        <v>45749</v>
      </c>
      <c r="B18" s="70" cm="1">
        <f t="array" aca="1" ref="B18" ca="1">_xlfn.XLOOKUP(A18,INDIRECT($A$5&amp;"!$AJ$41:$AJ$406"),INDIRECT($A$5&amp;"!$AK$41:$AK$406"))*SUM($F$3:$I$3)</f>
        <v>0</v>
      </c>
      <c r="C18" s="70" cm="1">
        <f t="array" aca="1" ref="C18" ca="1">_xlfn.XLOOKUP(A18,INDIRECT($A$5&amp;"!$AJ$41:$AJ$406"),INDIRECT($A$5&amp;"!$AL$41:$AL$406"))*SUM($F$3:$I$3)</f>
        <v>45</v>
      </c>
      <c r="D18" s="70" cm="1">
        <f t="array" aca="1" ref="D18" ca="1">_xlfn.XLOOKUP(A18,INDIRECT($A$5&amp;"!$AJ$41:$AJ$406"),INDIRECT($A$5&amp;"!$AO$41:$AO$406"))*SUM($F$3:$I$3)</f>
        <v>38.25</v>
      </c>
      <c r="E18" s="34" cm="1">
        <f t="array" ref="E18">SUMPRODUCT(('PT Storengy'!$B$8:$K$372)*('PT Storengy'!$A$8:$A$372=$A18)*('PT Storengy'!$B$5:$K$5=$A$6)*('PT Storengy'!$B$7:$K$7=$A$7))</f>
        <v>0.2</v>
      </c>
      <c r="F18" s="119">
        <f t="shared" ca="1" si="0"/>
        <v>0.6</v>
      </c>
      <c r="G18" s="54">
        <f t="shared" ref="G18:G81" ca="1" si="3">ROUND(F17/SUM($F$3,$G$3,$H$3,$I$3),5)</f>
        <v>6.6699999999999997E-3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71">
        <f t="shared" ref="I18:I81" ca="1" si="4">IF(F17*1000+$F$4*(1-$E18)*H18&gt;$D18*1000,D18*1000-F17*1000,$F$4*(1-$E18)*H18)</f>
        <v>300</v>
      </c>
      <c r="J18" s="118" cm="1">
        <f t="array" aca="1" ref="J18" ca="1">IF(COUNTIFS('PTC GRTgaz'!$K$7:$K$15996,"",'PTC GRTgaz'!$A$7:$A$15996,J$16,'PTC GRTgaz'!$D$7:$D$15996,$A18,'PTC GRTgaz'!$C$7:$C$15996,"DEL")&gt;0,J$14,SUMIFS('PTC GRTgaz'!$K$7:$K$15996,'PTC GRTgaz'!$A$7:$A$15996,J$16,'PTC GRTgaz'!$D$7:$D$15996,$A18,'PTC GRTgaz'!$C$7:$C$15996,"DEL")*1.0026*$F$4/INDIRECT($A$4&amp;"!D9"))</f>
        <v>375</v>
      </c>
      <c r="K18" s="118" cm="1">
        <f t="array" aca="1" ref="K18" ca="1">IF(COUNTIFS('PTC GRTgaz'!$K$7:$K$15996,"",'PTC GRTgaz'!$A$7:$A$15996,K$16,'PTC GRTgaz'!$D$7:$D$15996,$A18,'PTC GRTgaz'!$C$7:$C$15996,"DEL")&gt;0,K$14,SUMIFS('PTC GRTgaz'!$K$7:$K$15996,'PTC GRTgaz'!$A$7:$A$15996,K$16,'PTC GRTgaz'!$D$7:$D$15996,$A18,'PTC GRTgaz'!$C$7:$C$15996,"DEL")*1.0026*$F$4/INDIRECT($A$4&amp;"!D9"))</f>
        <v>375</v>
      </c>
      <c r="L18" s="119">
        <f t="shared" ca="1" si="1"/>
        <v>0.6</v>
      </c>
      <c r="M18" s="54">
        <f t="shared" ref="M18:M81" ca="1" si="5">ROUND(L17/SUM($F$3,$G$3,$H$3,$I$3),5)</f>
        <v>6.6699999999999997E-3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71">
        <f t="shared" ref="O18:O81" ca="1" si="6">IF(L17*1000+MIN(J18,K18,$F$4*(1-$E18)*N18)&gt;$D18*1000,$D18*1000-L17*1000,MIN(J18,K18,$F$4*(1-$E18)*N18))</f>
        <v>300</v>
      </c>
      <c r="S18" s="119">
        <f t="shared" ca="1" si="2"/>
        <v>0.75</v>
      </c>
      <c r="T18" s="54">
        <f t="shared" ref="T18:T81" ca="1" si="7">MIN(ROUND(S17/SUM($F$3,$G$3,$H$3,$I$3),5),1)</f>
        <v>8.3300000000000006E-3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71">
        <f t="shared" ref="V18:V81" ca="1" si="8">$F$4*(1)*U18</f>
        <v>375</v>
      </c>
    </row>
    <row r="19" spans="1:22" x14ac:dyDescent="0.35">
      <c r="A19" s="32">
        <f t="shared" ref="A19:A82" si="9">A18+1</f>
        <v>45750</v>
      </c>
      <c r="B19" s="70" cm="1">
        <f t="array" aca="1" ref="B19" ca="1">_xlfn.XLOOKUP(A19,INDIRECT($A$5&amp;"!$AJ$41:$AJ$406"),INDIRECT($A$5&amp;"!$AK$41:$AK$406"))*SUM($F$3:$I$3)</f>
        <v>0</v>
      </c>
      <c r="C19" s="70" cm="1">
        <f t="array" aca="1" ref="C19" ca="1">_xlfn.XLOOKUP(A19,INDIRECT($A$5&amp;"!$AJ$41:$AJ$406"),INDIRECT($A$5&amp;"!$AL$41:$AL$406"))*SUM($F$3:$I$3)</f>
        <v>45</v>
      </c>
      <c r="D19" s="70" cm="1">
        <f t="array" aca="1" ref="D19" ca="1">_xlfn.XLOOKUP(A19,INDIRECT($A$5&amp;"!$AJ$41:$AJ$406"),INDIRECT($A$5&amp;"!$AO$41:$AO$406"))*SUM($F$3:$I$3)</f>
        <v>38.25</v>
      </c>
      <c r="E19" s="34" cm="1">
        <f t="array" ref="E19">SUMPRODUCT(('PT Storengy'!$B$8:$K$372)*('PT Storengy'!$A$8:$A$372=$A19)*('PT Storengy'!$B$5:$K$5=$A$6)*('PT Storengy'!$B$7:$K$7=$A$7))</f>
        <v>0.2</v>
      </c>
      <c r="F19" s="119">
        <f t="shared" ca="1" si="0"/>
        <v>0.89999999999999991</v>
      </c>
      <c r="G19" s="54">
        <f t="shared" ca="1" si="3"/>
        <v>1.333E-2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71">
        <f t="shared" ca="1" si="4"/>
        <v>300</v>
      </c>
      <c r="J19" s="118" cm="1">
        <f t="array" aca="1" ref="J19" ca="1">IF(COUNTIFS('PTC GRTgaz'!$K$7:$K$15996,"",'PTC GRTgaz'!$A$7:$A$15996,J$16,'PTC GRTgaz'!$D$7:$D$15996,$A19,'PTC GRTgaz'!$C$7:$C$15996,"DEL")&gt;0,J$14,SUMIFS('PTC GRTgaz'!$K$7:$K$15996,'PTC GRTgaz'!$A$7:$A$15996,J$16,'PTC GRTgaz'!$D$7:$D$15996,$A19,'PTC GRTgaz'!$C$7:$C$15996,"DEL")*1.0026*$F$4/INDIRECT($A$4&amp;"!D9"))</f>
        <v>375</v>
      </c>
      <c r="K19" s="118" cm="1">
        <f t="array" aca="1" ref="K19" ca="1">IF(COUNTIFS('PTC GRTgaz'!$K$7:$K$15996,"",'PTC GRTgaz'!$A$7:$A$15996,K$16,'PTC GRTgaz'!$D$7:$D$15996,$A19,'PTC GRTgaz'!$C$7:$C$15996,"DEL")&gt;0,K$14,SUMIFS('PTC GRTgaz'!$K$7:$K$15996,'PTC GRTgaz'!$A$7:$A$15996,K$16,'PTC GRTgaz'!$D$7:$D$15996,$A19,'PTC GRTgaz'!$C$7:$C$15996,"DEL")*1.0026*$F$4/INDIRECT($A$4&amp;"!D9"))</f>
        <v>375</v>
      </c>
      <c r="L19" s="119">
        <f t="shared" ca="1" si="1"/>
        <v>0.89999999999999991</v>
      </c>
      <c r="M19" s="54">
        <f t="shared" ca="1" si="5"/>
        <v>1.333E-2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71">
        <f t="shared" ca="1" si="6"/>
        <v>300</v>
      </c>
      <c r="S19" s="119">
        <f t="shared" ca="1" si="2"/>
        <v>1.125</v>
      </c>
      <c r="T19" s="54">
        <f t="shared" ca="1" si="7"/>
        <v>1.6670000000000001E-2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71">
        <f t="shared" ca="1" si="8"/>
        <v>375</v>
      </c>
    </row>
    <row r="20" spans="1:22" x14ac:dyDescent="0.35">
      <c r="A20" s="32">
        <f t="shared" si="9"/>
        <v>45751</v>
      </c>
      <c r="B20" s="70" cm="1">
        <f t="array" aca="1" ref="B20" ca="1">_xlfn.XLOOKUP(A20,INDIRECT($A$5&amp;"!$AJ$41:$AJ$406"),INDIRECT($A$5&amp;"!$AK$41:$AK$406"))*SUM($F$3:$I$3)</f>
        <v>0</v>
      </c>
      <c r="C20" s="70" cm="1">
        <f t="array" aca="1" ref="C20" ca="1">_xlfn.XLOOKUP(A20,INDIRECT($A$5&amp;"!$AJ$41:$AJ$406"),INDIRECT($A$5&amp;"!$AL$41:$AL$406"))*SUM($F$3:$I$3)</f>
        <v>45</v>
      </c>
      <c r="D20" s="70" cm="1">
        <f t="array" aca="1" ref="D20" ca="1">_xlfn.XLOOKUP(A20,INDIRECT($A$5&amp;"!$AJ$41:$AJ$406"),INDIRECT($A$5&amp;"!$AO$41:$AO$406"))*SUM($F$3:$I$3)</f>
        <v>38.25</v>
      </c>
      <c r="E20" s="34" cm="1">
        <f t="array" ref="E20">SUMPRODUCT(('PT Storengy'!$B$8:$K$372)*('PT Storengy'!$A$8:$A$372=$A20)*('PT Storengy'!$B$5:$K$5=$A$6)*('PT Storengy'!$B$7:$K$7=$A$7))</f>
        <v>0.2</v>
      </c>
      <c r="F20" s="119">
        <f t="shared" ca="1" si="0"/>
        <v>1.2</v>
      </c>
      <c r="G20" s="54">
        <f t="shared" ca="1" si="3"/>
        <v>0.02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71">
        <f t="shared" ca="1" si="4"/>
        <v>300</v>
      </c>
      <c r="J20" s="118" cm="1">
        <f t="array" aca="1" ref="J20" ca="1">IF(COUNTIFS('PTC GRTgaz'!$K$7:$K$15996,"",'PTC GRTgaz'!$A$7:$A$15996,J$16,'PTC GRTgaz'!$D$7:$D$15996,$A20,'PTC GRTgaz'!$C$7:$C$15996,"DEL")&gt;0,J$14,SUMIFS('PTC GRTgaz'!$K$7:$K$15996,'PTC GRTgaz'!$A$7:$A$15996,J$16,'PTC GRTgaz'!$D$7:$D$15996,$A20,'PTC GRTgaz'!$C$7:$C$15996,"DEL")*1.0026*$F$4/INDIRECT($A$4&amp;"!D9"))</f>
        <v>375</v>
      </c>
      <c r="K20" s="118" cm="1">
        <f t="array" aca="1" ref="K20" ca="1">IF(COUNTIFS('PTC GRTgaz'!$K$7:$K$15996,"",'PTC GRTgaz'!$A$7:$A$15996,K$16,'PTC GRTgaz'!$D$7:$D$15996,$A20,'PTC GRTgaz'!$C$7:$C$15996,"DEL")&gt;0,K$14,SUMIFS('PTC GRTgaz'!$K$7:$K$15996,'PTC GRTgaz'!$A$7:$A$15996,K$16,'PTC GRTgaz'!$D$7:$D$15996,$A20,'PTC GRTgaz'!$C$7:$C$15996,"DEL")*1.0026*$F$4/INDIRECT($A$4&amp;"!D9"))</f>
        <v>375</v>
      </c>
      <c r="L20" s="119">
        <f t="shared" ca="1" si="1"/>
        <v>1.2</v>
      </c>
      <c r="M20" s="54">
        <f t="shared" ca="1" si="5"/>
        <v>0.02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71">
        <f t="shared" ca="1" si="6"/>
        <v>300</v>
      </c>
      <c r="S20" s="119">
        <f t="shared" ca="1" si="2"/>
        <v>1.5</v>
      </c>
      <c r="T20" s="54">
        <f t="shared" ca="1" si="7"/>
        <v>2.5000000000000001E-2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71">
        <f t="shared" ca="1" si="8"/>
        <v>374.99999999999994</v>
      </c>
    </row>
    <row r="21" spans="1:22" x14ac:dyDescent="0.35">
      <c r="A21" s="32">
        <f t="shared" si="9"/>
        <v>45752</v>
      </c>
      <c r="B21" s="70" cm="1">
        <f t="array" aca="1" ref="B21" ca="1">_xlfn.XLOOKUP(A21,INDIRECT($A$5&amp;"!$AJ$41:$AJ$406"),INDIRECT($A$5&amp;"!$AK$41:$AK$406"))*SUM($F$3:$I$3)</f>
        <v>0</v>
      </c>
      <c r="C21" s="70" cm="1">
        <f t="array" aca="1" ref="C21" ca="1">_xlfn.XLOOKUP(A21,INDIRECT($A$5&amp;"!$AJ$41:$AJ$406"),INDIRECT($A$5&amp;"!$AL$41:$AL$406"))*SUM($F$3:$I$3)</f>
        <v>45</v>
      </c>
      <c r="D21" s="70" cm="1">
        <f t="array" aca="1" ref="D21" ca="1">_xlfn.XLOOKUP(A21,INDIRECT($A$5&amp;"!$AJ$41:$AJ$406"),INDIRECT($A$5&amp;"!$AO$41:$AO$406"))*SUM($F$3:$I$3)</f>
        <v>38.25</v>
      </c>
      <c r="E21" s="34" cm="1">
        <f t="array" ref="E21">SUMPRODUCT(('PT Storengy'!$B$8:$K$372)*('PT Storengy'!$A$8:$A$372=$A21)*('PT Storengy'!$B$5:$K$5=$A$6)*('PT Storengy'!$B$7:$K$7=$A$7))</f>
        <v>0.2</v>
      </c>
      <c r="F21" s="119">
        <f t="shared" ca="1" si="0"/>
        <v>1.5</v>
      </c>
      <c r="G21" s="54">
        <f t="shared" ca="1" si="3"/>
        <v>2.6669999999999999E-2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0.99999999999999989</v>
      </c>
      <c r="I21" s="71">
        <f t="shared" ca="1" si="4"/>
        <v>299.99999999999994</v>
      </c>
      <c r="J21" s="118" cm="1">
        <f t="array" aca="1" ref="J21" ca="1">IF(COUNTIFS('PTC GRTgaz'!$K$7:$K$15996,"",'PTC GRTgaz'!$A$7:$A$15996,J$16,'PTC GRTgaz'!$D$7:$D$15996,$A21,'PTC GRTgaz'!$C$7:$C$15996,"DEL")&gt;0,J$14,SUMIFS('PTC GRTgaz'!$K$7:$K$15996,'PTC GRTgaz'!$A$7:$A$15996,J$16,'PTC GRTgaz'!$D$7:$D$15996,$A21,'PTC GRTgaz'!$C$7:$C$15996,"DEL")*1.0026*$F$4/INDIRECT($A$4&amp;"!D9"))</f>
        <v>375</v>
      </c>
      <c r="K21" s="118" cm="1">
        <f t="array" aca="1" ref="K21" ca="1">IF(COUNTIFS('PTC GRTgaz'!$K$7:$K$15996,"",'PTC GRTgaz'!$A$7:$A$15996,K$16,'PTC GRTgaz'!$D$7:$D$15996,$A21,'PTC GRTgaz'!$C$7:$C$15996,"DEL")&gt;0,K$14,SUMIFS('PTC GRTgaz'!$K$7:$K$15996,'PTC GRTgaz'!$A$7:$A$15996,K$16,'PTC GRTgaz'!$D$7:$D$15996,$A21,'PTC GRTgaz'!$C$7:$C$15996,"DEL")*1.0026*$F$4/INDIRECT($A$4&amp;"!D9"))</f>
        <v>375</v>
      </c>
      <c r="L21" s="119">
        <f t="shared" ca="1" si="1"/>
        <v>1.5</v>
      </c>
      <c r="M21" s="54">
        <f t="shared" ca="1" si="5"/>
        <v>2.6669999999999999E-2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0.99999999999999989</v>
      </c>
      <c r="O21" s="71">
        <f t="shared" ca="1" si="6"/>
        <v>299.99999999999994</v>
      </c>
      <c r="S21" s="119">
        <f t="shared" ca="1" si="2"/>
        <v>1.875</v>
      </c>
      <c r="T21" s="54">
        <f t="shared" ca="1" si="7"/>
        <v>3.3329999999999999E-2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71">
        <f t="shared" ca="1" si="8"/>
        <v>375.00000000000006</v>
      </c>
    </row>
    <row r="22" spans="1:22" x14ac:dyDescent="0.35">
      <c r="A22" s="32">
        <f t="shared" si="9"/>
        <v>45753</v>
      </c>
      <c r="B22" s="70" cm="1">
        <f t="array" aca="1" ref="B22" ca="1">_xlfn.XLOOKUP(A22,INDIRECT($A$5&amp;"!$AJ$41:$AJ$406"),INDIRECT($A$5&amp;"!$AK$41:$AK$406"))*SUM($F$3:$I$3)</f>
        <v>0</v>
      </c>
      <c r="C22" s="70" cm="1">
        <f t="array" aca="1" ref="C22" ca="1">_xlfn.XLOOKUP(A22,INDIRECT($A$5&amp;"!$AJ$41:$AJ$406"),INDIRECT($A$5&amp;"!$AL$41:$AL$406"))*SUM($F$3:$I$3)</f>
        <v>45</v>
      </c>
      <c r="D22" s="70" cm="1">
        <f t="array" aca="1" ref="D22" ca="1">_xlfn.XLOOKUP(A22,INDIRECT($A$5&amp;"!$AJ$41:$AJ$406"),INDIRECT($A$5&amp;"!$AO$41:$AO$406"))*SUM($F$3:$I$3)</f>
        <v>38.25</v>
      </c>
      <c r="E22" s="34" cm="1">
        <f t="array" ref="E22">SUMPRODUCT(('PT Storengy'!$B$8:$K$372)*('PT Storengy'!$A$8:$A$372=$A22)*('PT Storengy'!$B$5:$K$5=$A$6)*('PT Storengy'!$B$7:$K$7=$A$7))</f>
        <v>0.2</v>
      </c>
      <c r="F22" s="119">
        <f t="shared" ca="1" si="0"/>
        <v>1.8</v>
      </c>
      <c r="G22" s="54">
        <f t="shared" ca="1" si="3"/>
        <v>3.3329999999999999E-2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71">
        <f t="shared" ca="1" si="4"/>
        <v>300.00000000000006</v>
      </c>
      <c r="J22" s="118" cm="1">
        <f t="array" aca="1" ref="J22" ca="1">IF(COUNTIFS('PTC GRTgaz'!$K$7:$K$15996,"",'PTC GRTgaz'!$A$7:$A$15996,J$16,'PTC GRTgaz'!$D$7:$D$15996,$A22,'PTC GRTgaz'!$C$7:$C$15996,"DEL")&gt;0,J$14,SUMIFS('PTC GRTgaz'!$K$7:$K$15996,'PTC GRTgaz'!$A$7:$A$15996,J$16,'PTC GRTgaz'!$D$7:$D$15996,$A22,'PTC GRTgaz'!$C$7:$C$15996,"DEL")*1.0026*$F$4/INDIRECT($A$4&amp;"!D9"))</f>
        <v>375</v>
      </c>
      <c r="K22" s="118" cm="1">
        <f t="array" aca="1" ref="K22" ca="1">IF(COUNTIFS('PTC GRTgaz'!$K$7:$K$15996,"",'PTC GRTgaz'!$A$7:$A$15996,K$16,'PTC GRTgaz'!$D$7:$D$15996,$A22,'PTC GRTgaz'!$C$7:$C$15996,"DEL")&gt;0,K$14,SUMIFS('PTC GRTgaz'!$K$7:$K$15996,'PTC GRTgaz'!$A$7:$A$15996,K$16,'PTC GRTgaz'!$D$7:$D$15996,$A22,'PTC GRTgaz'!$C$7:$C$15996,"DEL")*1.0026*$F$4/INDIRECT($A$4&amp;"!D9"))</f>
        <v>375</v>
      </c>
      <c r="L22" s="119">
        <f t="shared" ca="1" si="1"/>
        <v>1.8</v>
      </c>
      <c r="M22" s="54">
        <f t="shared" ca="1" si="5"/>
        <v>3.3329999999999999E-2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71">
        <f t="shared" ca="1" si="6"/>
        <v>300.00000000000006</v>
      </c>
      <c r="S22" s="119">
        <f t="shared" ca="1" si="2"/>
        <v>2.25</v>
      </c>
      <c r="T22" s="54">
        <f t="shared" ca="1" si="7"/>
        <v>4.1669999999999999E-2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71">
        <f t="shared" ca="1" si="8"/>
        <v>375.00000000000006</v>
      </c>
    </row>
    <row r="23" spans="1:22" x14ac:dyDescent="0.35">
      <c r="A23" s="32">
        <f t="shared" si="9"/>
        <v>45754</v>
      </c>
      <c r="B23" s="70" cm="1">
        <f t="array" aca="1" ref="B23" ca="1">_xlfn.XLOOKUP(A23,INDIRECT($A$5&amp;"!$AJ$41:$AJ$406"),INDIRECT($A$5&amp;"!$AK$41:$AK$406"))*SUM($F$3:$I$3)</f>
        <v>0</v>
      </c>
      <c r="C23" s="70" cm="1">
        <f t="array" aca="1" ref="C23" ca="1">_xlfn.XLOOKUP(A23,INDIRECT($A$5&amp;"!$AJ$41:$AJ$406"),INDIRECT($A$5&amp;"!$AL$41:$AL$406"))*SUM($F$3:$I$3)</f>
        <v>45</v>
      </c>
      <c r="D23" s="70" cm="1">
        <f t="array" aca="1" ref="D23" ca="1">_xlfn.XLOOKUP(A23,INDIRECT($A$5&amp;"!$AJ$41:$AJ$406"),INDIRECT($A$5&amp;"!$AO$41:$AO$406"))*SUM($F$3:$I$3)</f>
        <v>38.25</v>
      </c>
      <c r="E23" s="34" cm="1">
        <f t="array" ref="E23">SUMPRODUCT(('PT Storengy'!$B$8:$K$372)*('PT Storengy'!$A$8:$A$372=$A23)*('PT Storengy'!$B$5:$K$5=$A$6)*('PT Storengy'!$B$7:$K$7=$A$7))</f>
        <v>0.4</v>
      </c>
      <c r="F23" s="119">
        <f t="shared" ca="1" si="0"/>
        <v>2.0249999999999999</v>
      </c>
      <c r="G23" s="54">
        <f t="shared" ca="1" si="3"/>
        <v>0.04</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1</v>
      </c>
      <c r="I23" s="71">
        <f ca="1">IF(F22*1000+$F$4*(1-$E23)*H23&gt;$D23*1000,D23*1000-F22*1000,$F$4*(1-$E23)*H23)</f>
        <v>225</v>
      </c>
      <c r="J23" s="118" cm="1">
        <f t="array" aca="1" ref="J23" ca="1">IF(COUNTIFS('PTC GRTgaz'!$K$7:$K$15996,"",'PTC GRTgaz'!$A$7:$A$15996,J$16,'PTC GRTgaz'!$D$7:$D$15996,$A23,'PTC GRTgaz'!$C$7:$C$15996,"DEL")&gt;0,J$14,SUMIFS('PTC GRTgaz'!$K$7:$K$15996,'PTC GRTgaz'!$A$7:$A$15996,J$16,'PTC GRTgaz'!$D$7:$D$15996,$A23,'PTC GRTgaz'!$C$7:$C$15996,"DEL")*1.0026*$F$4/INDIRECT($A$4&amp;"!D9"))</f>
        <v>375</v>
      </c>
      <c r="K23" s="118" cm="1">
        <f t="array" aca="1" ref="K23" ca="1">IF(COUNTIFS('PTC GRTgaz'!$K$7:$K$15996,"",'PTC GRTgaz'!$A$7:$A$15996,K$16,'PTC GRTgaz'!$D$7:$D$15996,$A23,'PTC GRTgaz'!$C$7:$C$15996,"DEL")&gt;0,K$14,SUMIFS('PTC GRTgaz'!$K$7:$K$15996,'PTC GRTgaz'!$A$7:$A$15996,K$16,'PTC GRTgaz'!$D$7:$D$15996,$A23,'PTC GRTgaz'!$C$7:$C$15996,"DEL")*1.0026*$F$4/INDIRECT($A$4&amp;"!D9"))</f>
        <v>375</v>
      </c>
      <c r="L23" s="119">
        <f t="shared" ca="1" si="1"/>
        <v>2.0249999999999999</v>
      </c>
      <c r="M23" s="54">
        <f t="shared" ca="1" si="5"/>
        <v>0.04</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1</v>
      </c>
      <c r="O23" s="71">
        <f t="shared" ca="1" si="6"/>
        <v>225</v>
      </c>
      <c r="S23" s="119">
        <f t="shared" ca="1" si="2"/>
        <v>2.625</v>
      </c>
      <c r="T23" s="54">
        <f t="shared" ca="1" si="7"/>
        <v>0.05</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71">
        <f t="shared" ca="1" si="8"/>
        <v>375</v>
      </c>
    </row>
    <row r="24" spans="1:22" x14ac:dyDescent="0.35">
      <c r="A24" s="32">
        <f t="shared" si="9"/>
        <v>45755</v>
      </c>
      <c r="B24" s="70" cm="1">
        <f t="array" aca="1" ref="B24" ca="1">_xlfn.XLOOKUP(A24,INDIRECT($A$5&amp;"!$AJ$41:$AJ$406"),INDIRECT($A$5&amp;"!$AK$41:$AK$406"))*SUM($F$3:$I$3)</f>
        <v>0</v>
      </c>
      <c r="C24" s="70" cm="1">
        <f t="array" aca="1" ref="C24" ca="1">_xlfn.XLOOKUP(A24,INDIRECT($A$5&amp;"!$AJ$41:$AJ$406"),INDIRECT($A$5&amp;"!$AL$41:$AL$406"))*SUM($F$3:$I$3)</f>
        <v>45</v>
      </c>
      <c r="D24" s="70" cm="1">
        <f t="array" aca="1" ref="D24" ca="1">_xlfn.XLOOKUP(A24,INDIRECT($A$5&amp;"!$AJ$41:$AJ$406"),INDIRECT($A$5&amp;"!$AO$41:$AO$406"))*SUM($F$3:$I$3)</f>
        <v>38.25</v>
      </c>
      <c r="E24" s="34" cm="1">
        <f t="array" ref="E24">SUMPRODUCT(('PT Storengy'!$B$8:$K$372)*('PT Storengy'!$A$8:$A$372=$A24)*('PT Storengy'!$B$5:$K$5=$A$6)*('PT Storengy'!$B$7:$K$7=$A$7))</f>
        <v>0.4</v>
      </c>
      <c r="F24" s="119">
        <f t="shared" ca="1" si="0"/>
        <v>2.25</v>
      </c>
      <c r="G24" s="54">
        <f t="shared" ca="1" si="3"/>
        <v>4.4999999999999998E-2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71">
        <f t="shared" ca="1" si="4"/>
        <v>225.00000000000006</v>
      </c>
      <c r="J24" s="118" cm="1">
        <f t="array" aca="1" ref="J24" ca="1">IF(COUNTIFS('PTC GRTgaz'!$K$7:$K$15996,"",'PTC GRTgaz'!$A$7:$A$15996,J$16,'PTC GRTgaz'!$D$7:$D$15996,$A24,'PTC GRTgaz'!$C$7:$C$15996,"DEL")&gt;0,J$14,SUMIFS('PTC GRTgaz'!$K$7:$K$15996,'PTC GRTgaz'!$A$7:$A$15996,J$16,'PTC GRTgaz'!$D$7:$D$15996,$A24,'PTC GRTgaz'!$C$7:$C$15996,"DEL")*1.0026*$F$4/INDIRECT($A$4&amp;"!D9"))</f>
        <v>375</v>
      </c>
      <c r="K24" s="118" cm="1">
        <f t="array" aca="1" ref="K24" ca="1">IF(COUNTIFS('PTC GRTgaz'!$K$7:$K$15996,"",'PTC GRTgaz'!$A$7:$A$15996,K$16,'PTC GRTgaz'!$D$7:$D$15996,$A24,'PTC GRTgaz'!$C$7:$C$15996,"DEL")&gt;0,K$14,SUMIFS('PTC GRTgaz'!$K$7:$K$15996,'PTC GRTgaz'!$A$7:$A$15996,K$16,'PTC GRTgaz'!$D$7:$D$15996,$A24,'PTC GRTgaz'!$C$7:$C$15996,"DEL")*1.0026*$F$4/INDIRECT($A$4&amp;"!D9"))</f>
        <v>375</v>
      </c>
      <c r="L24" s="119">
        <f t="shared" ca="1" si="1"/>
        <v>2.25</v>
      </c>
      <c r="M24" s="54">
        <f t="shared" ca="1" si="5"/>
        <v>4.4999999999999998E-2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71">
        <f t="shared" ca="1" si="6"/>
        <v>225.00000000000006</v>
      </c>
      <c r="S24" s="119">
        <f t="shared" ca="1" si="2"/>
        <v>3</v>
      </c>
      <c r="T24" s="54">
        <f t="shared" ca="1" si="7"/>
        <v>5.833E-2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71">
        <f t="shared" ca="1" si="8"/>
        <v>375.00000000000006</v>
      </c>
    </row>
    <row r="25" spans="1:22" x14ac:dyDescent="0.35">
      <c r="A25" s="32">
        <f t="shared" si="9"/>
        <v>45756</v>
      </c>
      <c r="B25" s="70" cm="1">
        <f t="array" aca="1" ref="B25" ca="1">_xlfn.XLOOKUP(A25,INDIRECT($A$5&amp;"!$AJ$41:$AJ$406"),INDIRECT($A$5&amp;"!$AK$41:$AK$406"))*SUM($F$3:$I$3)</f>
        <v>0</v>
      </c>
      <c r="C25" s="70" cm="1">
        <f t="array" aca="1" ref="C25" ca="1">_xlfn.XLOOKUP(A25,INDIRECT($A$5&amp;"!$AJ$41:$AJ$406"),INDIRECT($A$5&amp;"!$AL$41:$AL$406"))*SUM($F$3:$I$3)</f>
        <v>45</v>
      </c>
      <c r="D25" s="70" cm="1">
        <f t="array" aca="1" ref="D25" ca="1">_xlfn.XLOOKUP(A25,INDIRECT($A$5&amp;"!$AJ$41:$AJ$406"),INDIRECT($A$5&amp;"!$AO$41:$AO$406"))*SUM($F$3:$I$3)</f>
        <v>38.25</v>
      </c>
      <c r="E25" s="34" cm="1">
        <f t="array" ref="E25">SUMPRODUCT(('PT Storengy'!$B$8:$K$372)*('PT Storengy'!$A$8:$A$372=$A25)*('PT Storengy'!$B$5:$K$5=$A$6)*('PT Storengy'!$B$7:$K$7=$A$7))</f>
        <v>0.4</v>
      </c>
      <c r="F25" s="119">
        <f t="shared" ca="1" si="0"/>
        <v>2.4750000000000001</v>
      </c>
      <c r="G25" s="54">
        <f t="shared" ca="1" si="3"/>
        <v>0.05</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1</v>
      </c>
      <c r="I25" s="71">
        <f t="shared" ca="1" si="4"/>
        <v>225</v>
      </c>
      <c r="J25" s="118" cm="1">
        <f t="array" aca="1" ref="J25" ca="1">IF(COUNTIFS('PTC GRTgaz'!$K$7:$K$15996,"",'PTC GRTgaz'!$A$7:$A$15996,J$16,'PTC GRTgaz'!$D$7:$D$15996,$A25,'PTC GRTgaz'!$C$7:$C$15996,"DEL")&gt;0,J$14,SUMIFS('PTC GRTgaz'!$K$7:$K$15996,'PTC GRTgaz'!$A$7:$A$15996,J$16,'PTC GRTgaz'!$D$7:$D$15996,$A25,'PTC GRTgaz'!$C$7:$C$15996,"DEL")*1.0026*$F$4/INDIRECT($A$4&amp;"!D9"))</f>
        <v>375</v>
      </c>
      <c r="K25" s="118" cm="1">
        <f t="array" aca="1" ref="K25" ca="1">IF(COUNTIFS('PTC GRTgaz'!$K$7:$K$15996,"",'PTC GRTgaz'!$A$7:$A$15996,K$16,'PTC GRTgaz'!$D$7:$D$15996,$A25,'PTC GRTgaz'!$C$7:$C$15996,"DEL")&gt;0,K$14,SUMIFS('PTC GRTgaz'!$K$7:$K$15996,'PTC GRTgaz'!$A$7:$A$15996,K$16,'PTC GRTgaz'!$D$7:$D$15996,$A25,'PTC GRTgaz'!$C$7:$C$15996,"DEL")*1.0026*$F$4/INDIRECT($A$4&amp;"!D9"))</f>
        <v>375</v>
      </c>
      <c r="L25" s="119">
        <f t="shared" ca="1" si="1"/>
        <v>2.4750000000000001</v>
      </c>
      <c r="M25" s="54">
        <f t="shared" ca="1" si="5"/>
        <v>0.05</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1</v>
      </c>
      <c r="O25" s="71">
        <f t="shared" ca="1" si="6"/>
        <v>225</v>
      </c>
      <c r="S25" s="119">
        <f t="shared" ca="1" si="2"/>
        <v>3.375</v>
      </c>
      <c r="T25" s="54">
        <f t="shared" ca="1" si="7"/>
        <v>6.6669999999999993E-2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71">
        <f t="shared" ca="1" si="8"/>
        <v>374.99999999999983</v>
      </c>
    </row>
    <row r="26" spans="1:22" x14ac:dyDescent="0.35">
      <c r="A26" s="32">
        <f t="shared" si="9"/>
        <v>45757</v>
      </c>
      <c r="B26" s="70" cm="1">
        <f t="array" aca="1" ref="B26" ca="1">_xlfn.XLOOKUP(A26,INDIRECT($A$5&amp;"!$AJ$41:$AJ$406"),INDIRECT($A$5&amp;"!$AK$41:$AK$406"))*SUM($F$3:$I$3)</f>
        <v>0</v>
      </c>
      <c r="C26" s="70" cm="1">
        <f t="array" aca="1" ref="C26" ca="1">_xlfn.XLOOKUP(A26,INDIRECT($A$5&amp;"!$AJ$41:$AJ$406"),INDIRECT($A$5&amp;"!$AL$41:$AL$406"))*SUM($F$3:$I$3)</f>
        <v>45</v>
      </c>
      <c r="D26" s="70" cm="1">
        <f t="array" aca="1" ref="D26" ca="1">_xlfn.XLOOKUP(A26,INDIRECT($A$5&amp;"!$AJ$41:$AJ$406"),INDIRECT($A$5&amp;"!$AO$41:$AO$406"))*SUM($F$3:$I$3)</f>
        <v>38.25</v>
      </c>
      <c r="E26" s="34" cm="1">
        <f t="array" ref="E26">SUMPRODUCT(('PT Storengy'!$B$8:$K$372)*('PT Storengy'!$A$8:$A$372=$A26)*('PT Storengy'!$B$5:$K$5=$A$6)*('PT Storengy'!$B$7:$K$7=$A$7))</f>
        <v>0.4</v>
      </c>
      <c r="F26" s="119">
        <f t="shared" ca="1" si="0"/>
        <v>2.7</v>
      </c>
      <c r="G26" s="54">
        <f t="shared" ca="1" si="3"/>
        <v>5.5E-2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71">
        <f t="shared" ca="1" si="4"/>
        <v>225.00000000000006</v>
      </c>
      <c r="J26" s="118" cm="1">
        <f t="array" aca="1" ref="J26" ca="1">IF(COUNTIFS('PTC GRTgaz'!$K$7:$K$15996,"",'PTC GRTgaz'!$A$7:$A$15996,J$16,'PTC GRTgaz'!$D$7:$D$15996,$A26,'PTC GRTgaz'!$C$7:$C$15996,"DEL")&gt;0,J$14,SUMIFS('PTC GRTgaz'!$K$7:$K$15996,'PTC GRTgaz'!$A$7:$A$15996,J$16,'PTC GRTgaz'!$D$7:$D$15996,$A26,'PTC GRTgaz'!$C$7:$C$15996,"DEL")*1.0026*$F$4/INDIRECT($A$4&amp;"!D9"))</f>
        <v>375</v>
      </c>
      <c r="K26" s="118" cm="1">
        <f t="array" aca="1" ref="K26" ca="1">IF(COUNTIFS('PTC GRTgaz'!$K$7:$K$15996,"",'PTC GRTgaz'!$A$7:$A$15996,K$16,'PTC GRTgaz'!$D$7:$D$15996,$A26,'PTC GRTgaz'!$C$7:$C$15996,"DEL")&gt;0,K$14,SUMIFS('PTC GRTgaz'!$K$7:$K$15996,'PTC GRTgaz'!$A$7:$A$15996,K$16,'PTC GRTgaz'!$D$7:$D$15996,$A26,'PTC GRTgaz'!$C$7:$C$15996,"DEL")*1.0026*$F$4/INDIRECT($A$4&amp;"!D9"))</f>
        <v>375</v>
      </c>
      <c r="L26" s="119">
        <f t="shared" ca="1" si="1"/>
        <v>2.7</v>
      </c>
      <c r="M26" s="54">
        <f t="shared" ca="1" si="5"/>
        <v>5.5E-2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71">
        <f t="shared" ca="1" si="6"/>
        <v>225.00000000000006</v>
      </c>
      <c r="S26" s="119">
        <f t="shared" ca="1" si="2"/>
        <v>3.75</v>
      </c>
      <c r="T26" s="54">
        <f t="shared" ca="1" si="7"/>
        <v>7.4999999999999997E-2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71">
        <f t="shared" ca="1" si="8"/>
        <v>374.99999999999983</v>
      </c>
    </row>
    <row r="27" spans="1:22" x14ac:dyDescent="0.35">
      <c r="A27" s="32">
        <f t="shared" si="9"/>
        <v>45758</v>
      </c>
      <c r="B27" s="70" cm="1">
        <f t="array" aca="1" ref="B27" ca="1">_xlfn.XLOOKUP(A27,INDIRECT($A$5&amp;"!$AJ$41:$AJ$406"),INDIRECT($A$5&amp;"!$AK$41:$AK$406"))*SUM($F$3:$I$3)</f>
        <v>0</v>
      </c>
      <c r="C27" s="70" cm="1">
        <f t="array" aca="1" ref="C27" ca="1">_xlfn.XLOOKUP(A27,INDIRECT($A$5&amp;"!$AJ$41:$AJ$406"),INDIRECT($A$5&amp;"!$AL$41:$AL$406"))*SUM($F$3:$I$3)</f>
        <v>45</v>
      </c>
      <c r="D27" s="70" cm="1">
        <f t="array" aca="1" ref="D27" ca="1">_xlfn.XLOOKUP(A27,INDIRECT($A$5&amp;"!$AJ$41:$AJ$406"),INDIRECT($A$5&amp;"!$AO$41:$AO$406"))*SUM($F$3:$I$3)</f>
        <v>38.25</v>
      </c>
      <c r="E27" s="34" cm="1">
        <f t="array" ref="E27">SUMPRODUCT(('PT Storengy'!$B$8:$K$372)*('PT Storengy'!$A$8:$A$372=$A27)*('PT Storengy'!$B$5:$K$5=$A$6)*('PT Storengy'!$B$7:$K$7=$A$7))</f>
        <v>0.4</v>
      </c>
      <c r="F27" s="119">
        <f t="shared" ca="1" si="0"/>
        <v>2.9250000000000003</v>
      </c>
      <c r="G27" s="54">
        <f t="shared" ca="1" si="3"/>
        <v>0.06</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1</v>
      </c>
      <c r="I27" s="71">
        <f t="shared" ca="1" si="4"/>
        <v>225</v>
      </c>
      <c r="J27" s="118" cm="1">
        <f t="array" aca="1" ref="J27" ca="1">IF(COUNTIFS('PTC GRTgaz'!$K$7:$K$15996,"",'PTC GRTgaz'!$A$7:$A$15996,J$16,'PTC GRTgaz'!$D$7:$D$15996,$A27,'PTC GRTgaz'!$C$7:$C$15996,"DEL")&gt;0,J$14,SUMIFS('PTC GRTgaz'!$K$7:$K$15996,'PTC GRTgaz'!$A$7:$A$15996,J$16,'PTC GRTgaz'!$D$7:$D$15996,$A27,'PTC GRTgaz'!$C$7:$C$15996,"DEL")*1.0026*$F$4/INDIRECT($A$4&amp;"!D9"))</f>
        <v>375</v>
      </c>
      <c r="K27" s="118" cm="1">
        <f t="array" aca="1" ref="K27" ca="1">IF(COUNTIFS('PTC GRTgaz'!$K$7:$K$15996,"",'PTC GRTgaz'!$A$7:$A$15996,K$16,'PTC GRTgaz'!$D$7:$D$15996,$A27,'PTC GRTgaz'!$C$7:$C$15996,"DEL")&gt;0,K$14,SUMIFS('PTC GRTgaz'!$K$7:$K$15996,'PTC GRTgaz'!$A$7:$A$15996,K$16,'PTC GRTgaz'!$D$7:$D$15996,$A27,'PTC GRTgaz'!$C$7:$C$15996,"DEL")*1.0026*$F$4/INDIRECT($A$4&amp;"!D9"))</f>
        <v>375</v>
      </c>
      <c r="L27" s="119">
        <f t="shared" ca="1" si="1"/>
        <v>2.9250000000000003</v>
      </c>
      <c r="M27" s="54">
        <f t="shared" ca="1" si="5"/>
        <v>0.06</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1</v>
      </c>
      <c r="O27" s="71">
        <f t="shared" ca="1" si="6"/>
        <v>225</v>
      </c>
      <c r="S27" s="119">
        <f t="shared" ca="1" si="2"/>
        <v>4.125</v>
      </c>
      <c r="T27" s="54">
        <f t="shared" ca="1" si="7"/>
        <v>8.3330000000000001E-2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71">
        <f t="shared" ca="1" si="8"/>
        <v>374.99999999999983</v>
      </c>
    </row>
    <row r="28" spans="1:22" x14ac:dyDescent="0.35">
      <c r="A28" s="32">
        <f t="shared" si="9"/>
        <v>45759</v>
      </c>
      <c r="B28" s="70" cm="1">
        <f t="array" aca="1" ref="B28" ca="1">_xlfn.XLOOKUP(A28,INDIRECT($A$5&amp;"!$AJ$41:$AJ$406"),INDIRECT($A$5&amp;"!$AK$41:$AK$406"))*SUM($F$3:$I$3)</f>
        <v>0</v>
      </c>
      <c r="C28" s="70" cm="1">
        <f t="array" aca="1" ref="C28" ca="1">_xlfn.XLOOKUP(A28,INDIRECT($A$5&amp;"!$AJ$41:$AJ$406"),INDIRECT($A$5&amp;"!$AL$41:$AL$406"))*SUM($F$3:$I$3)</f>
        <v>45</v>
      </c>
      <c r="D28" s="70" cm="1">
        <f t="array" aca="1" ref="D28" ca="1">_xlfn.XLOOKUP(A28,INDIRECT($A$5&amp;"!$AJ$41:$AJ$406"),INDIRECT($A$5&amp;"!$AO$41:$AO$406"))*SUM($F$3:$I$3)</f>
        <v>38.25</v>
      </c>
      <c r="E28" s="34" cm="1">
        <f t="array" ref="E28">SUMPRODUCT(('PT Storengy'!$B$8:$K$372)*('PT Storengy'!$A$8:$A$372=$A28)*('PT Storengy'!$B$5:$K$5=$A$6)*('PT Storengy'!$B$7:$K$7=$A$7))</f>
        <v>0.4</v>
      </c>
      <c r="F28" s="119">
        <f t="shared" ca="1" si="0"/>
        <v>3.1500000000000004</v>
      </c>
      <c r="G28" s="54">
        <f t="shared" ca="1" si="3"/>
        <v>6.5000000000000002E-2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71">
        <f t="shared" ca="1" si="4"/>
        <v>224.99999999999989</v>
      </c>
      <c r="J28" s="118" cm="1">
        <f t="array" aca="1" ref="J28" ca="1">IF(COUNTIFS('PTC GRTgaz'!$K$7:$K$15996,"",'PTC GRTgaz'!$A$7:$A$15996,J$16,'PTC GRTgaz'!$D$7:$D$15996,$A28,'PTC GRTgaz'!$C$7:$C$15996,"DEL")&gt;0,J$14,SUMIFS('PTC GRTgaz'!$K$7:$K$15996,'PTC GRTgaz'!$A$7:$A$15996,J$16,'PTC GRTgaz'!$D$7:$D$15996,$A28,'PTC GRTgaz'!$C$7:$C$15996,"DEL")*1.0026*$F$4/INDIRECT($A$4&amp;"!D9"))</f>
        <v>375</v>
      </c>
      <c r="K28" s="118" cm="1">
        <f t="array" aca="1" ref="K28" ca="1">IF(COUNTIFS('PTC GRTgaz'!$K$7:$K$15996,"",'PTC GRTgaz'!$A$7:$A$15996,K$16,'PTC GRTgaz'!$D$7:$D$15996,$A28,'PTC GRTgaz'!$C$7:$C$15996,"DEL")&gt;0,K$14,SUMIFS('PTC GRTgaz'!$K$7:$K$15996,'PTC GRTgaz'!$A$7:$A$15996,K$16,'PTC GRTgaz'!$D$7:$D$15996,$A28,'PTC GRTgaz'!$C$7:$C$15996,"DEL")*1.0026*$F$4/INDIRECT($A$4&amp;"!D9"))</f>
        <v>375</v>
      </c>
      <c r="L28" s="119">
        <f t="shared" ca="1" si="1"/>
        <v>3.1500000000000004</v>
      </c>
      <c r="M28" s="54">
        <f t="shared" ca="1" si="5"/>
        <v>6.5000000000000002E-2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71">
        <f t="shared" ca="1" si="6"/>
        <v>224.99999999999989</v>
      </c>
      <c r="S28" s="119">
        <f t="shared" ca="1" si="2"/>
        <v>4.5</v>
      </c>
      <c r="T28" s="54">
        <f t="shared" ca="1" si="7"/>
        <v>9.1670000000000001E-2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71">
        <f t="shared" ca="1" si="8"/>
        <v>374.99999999999983</v>
      </c>
    </row>
    <row r="29" spans="1:22" x14ac:dyDescent="0.35">
      <c r="A29" s="32">
        <f t="shared" si="9"/>
        <v>45760</v>
      </c>
      <c r="B29" s="70" cm="1">
        <f t="array" aca="1" ref="B29" ca="1">_xlfn.XLOOKUP(A29,INDIRECT($A$5&amp;"!$AJ$41:$AJ$406"),INDIRECT($A$5&amp;"!$AK$41:$AK$406"))*SUM($F$3:$I$3)</f>
        <v>0</v>
      </c>
      <c r="C29" s="70" cm="1">
        <f t="array" aca="1" ref="C29" ca="1">_xlfn.XLOOKUP(A29,INDIRECT($A$5&amp;"!$AJ$41:$AJ$406"),INDIRECT($A$5&amp;"!$AL$41:$AL$406"))*SUM($F$3:$I$3)</f>
        <v>45</v>
      </c>
      <c r="D29" s="70" cm="1">
        <f t="array" aca="1" ref="D29" ca="1">_xlfn.XLOOKUP(A29,INDIRECT($A$5&amp;"!$AJ$41:$AJ$406"),INDIRECT($A$5&amp;"!$AO$41:$AO$406"))*SUM($F$3:$I$3)</f>
        <v>38.25</v>
      </c>
      <c r="E29" s="34" cm="1">
        <f t="array" ref="E29">SUMPRODUCT(('PT Storengy'!$B$8:$K$372)*('PT Storengy'!$A$8:$A$372=$A29)*('PT Storengy'!$B$5:$K$5=$A$6)*('PT Storengy'!$B$7:$K$7=$A$7))</f>
        <v>0.4</v>
      </c>
      <c r="F29" s="119">
        <f t="shared" ca="1" si="0"/>
        <v>3.3750000000000004</v>
      </c>
      <c r="G29" s="54">
        <f t="shared" ca="1" si="3"/>
        <v>7.0000000000000007E-2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v>
      </c>
      <c r="I29" s="71">
        <f t="shared" ca="1" si="4"/>
        <v>225</v>
      </c>
      <c r="J29" s="118" cm="1">
        <f t="array" aca="1" ref="J29" ca="1">IF(COUNTIFS('PTC GRTgaz'!$K$7:$K$15996,"",'PTC GRTgaz'!$A$7:$A$15996,J$16,'PTC GRTgaz'!$D$7:$D$15996,$A29,'PTC GRTgaz'!$C$7:$C$15996,"DEL")&gt;0,J$14,SUMIFS('PTC GRTgaz'!$K$7:$K$15996,'PTC GRTgaz'!$A$7:$A$15996,J$16,'PTC GRTgaz'!$D$7:$D$15996,$A29,'PTC GRTgaz'!$C$7:$C$15996,"DEL")*1.0026*$F$4/INDIRECT($A$4&amp;"!D9"))</f>
        <v>375</v>
      </c>
      <c r="K29" s="118" cm="1">
        <f t="array" aca="1" ref="K29" ca="1">IF(COUNTIFS('PTC GRTgaz'!$K$7:$K$15996,"",'PTC GRTgaz'!$A$7:$A$15996,K$16,'PTC GRTgaz'!$D$7:$D$15996,$A29,'PTC GRTgaz'!$C$7:$C$15996,"DEL")&gt;0,K$14,SUMIFS('PTC GRTgaz'!$K$7:$K$15996,'PTC GRTgaz'!$A$7:$A$15996,K$16,'PTC GRTgaz'!$D$7:$D$15996,$A29,'PTC GRTgaz'!$C$7:$C$15996,"DEL")*1.0026*$F$4/INDIRECT($A$4&amp;"!D9"))</f>
        <v>375</v>
      </c>
      <c r="L29" s="119">
        <f t="shared" ca="1" si="1"/>
        <v>3.3750000000000004</v>
      </c>
      <c r="M29" s="54">
        <f t="shared" ca="1" si="5"/>
        <v>7.0000000000000007E-2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v>
      </c>
      <c r="O29" s="71">
        <f t="shared" ca="1" si="6"/>
        <v>225</v>
      </c>
      <c r="S29" s="119">
        <f t="shared" ca="1" si="2"/>
        <v>4.875</v>
      </c>
      <c r="T29" s="54">
        <f t="shared" ca="1" si="7"/>
        <v>0.1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71">
        <f t="shared" ca="1" si="8"/>
        <v>375</v>
      </c>
    </row>
    <row r="30" spans="1:22" x14ac:dyDescent="0.35">
      <c r="A30" s="32">
        <f t="shared" si="9"/>
        <v>45761</v>
      </c>
      <c r="B30" s="70" cm="1">
        <f t="array" aca="1" ref="B30" ca="1">_xlfn.XLOOKUP(A30,INDIRECT($A$5&amp;"!$AJ$41:$AJ$406"),INDIRECT($A$5&amp;"!$AK$41:$AK$406"))*SUM($F$3:$I$3)</f>
        <v>0</v>
      </c>
      <c r="C30" s="70" cm="1">
        <f t="array" aca="1" ref="C30" ca="1">_xlfn.XLOOKUP(A30,INDIRECT($A$5&amp;"!$AJ$41:$AJ$406"),INDIRECT($A$5&amp;"!$AL$41:$AL$406"))*SUM($F$3:$I$3)</f>
        <v>45</v>
      </c>
      <c r="D30" s="70" cm="1">
        <f t="array" aca="1" ref="D30" ca="1">_xlfn.XLOOKUP(A30,INDIRECT($A$5&amp;"!$AJ$41:$AJ$406"),INDIRECT($A$5&amp;"!$AO$41:$AO$406"))*SUM($F$3:$I$3)</f>
        <v>38.25</v>
      </c>
      <c r="E30" s="34" cm="1">
        <f t="array" ref="E30">SUMPRODUCT(('PT Storengy'!$B$8:$K$372)*('PT Storengy'!$A$8:$A$372=$A30)*('PT Storengy'!$B$5:$K$5=$A$6)*('PT Storengy'!$B$7:$K$7=$A$7))</f>
        <v>0.8</v>
      </c>
      <c r="F30" s="119">
        <f t="shared" ca="1" si="0"/>
        <v>3.45</v>
      </c>
      <c r="G30" s="54">
        <f t="shared" ca="1" si="3"/>
        <v>7.4999999999999997E-2</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0.99999999999999956</v>
      </c>
      <c r="I30" s="71">
        <f t="shared" ca="1" si="4"/>
        <v>74.999999999999957</v>
      </c>
      <c r="J30" s="118" cm="1">
        <f t="array" aca="1" ref="J30" ca="1">IF(COUNTIFS('PTC GRTgaz'!$K$7:$K$15996,"",'PTC GRTgaz'!$A$7:$A$15996,J$16,'PTC GRTgaz'!$D$7:$D$15996,$A30,'PTC GRTgaz'!$C$7:$C$15996,"DEL")&gt;0,J$14,SUMIFS('PTC GRTgaz'!$K$7:$K$15996,'PTC GRTgaz'!$A$7:$A$15996,J$16,'PTC GRTgaz'!$D$7:$D$15996,$A30,'PTC GRTgaz'!$C$7:$C$15996,"DEL")*1.0026*$F$4/INDIRECT($A$4&amp;"!D9"))</f>
        <v>375</v>
      </c>
      <c r="K30" s="118" cm="1">
        <f t="array" aca="1" ref="K30" ca="1">IF(COUNTIFS('PTC GRTgaz'!$K$7:$K$15996,"",'PTC GRTgaz'!$A$7:$A$15996,K$16,'PTC GRTgaz'!$D$7:$D$15996,$A30,'PTC GRTgaz'!$C$7:$C$15996,"DEL")&gt;0,K$14,SUMIFS('PTC GRTgaz'!$K$7:$K$15996,'PTC GRTgaz'!$A$7:$A$15996,K$16,'PTC GRTgaz'!$D$7:$D$15996,$A30,'PTC GRTgaz'!$C$7:$C$15996,"DEL")*1.0026*$F$4/INDIRECT($A$4&amp;"!D9"))</f>
        <v>270.702</v>
      </c>
      <c r="L30" s="119">
        <f t="shared" ca="1" si="1"/>
        <v>3.45</v>
      </c>
      <c r="M30" s="54">
        <f t="shared" ca="1" si="5"/>
        <v>7.4999999999999997E-2</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0.99999999999999956</v>
      </c>
      <c r="O30" s="71">
        <f t="shared" ca="1" si="6"/>
        <v>74.999999999999957</v>
      </c>
      <c r="S30" s="119">
        <f t="shared" ca="1" si="2"/>
        <v>5.25</v>
      </c>
      <c r="T30" s="54">
        <f t="shared" ca="1" si="7"/>
        <v>0.10833</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71">
        <f t="shared" ca="1" si="8"/>
        <v>374.99999999999983</v>
      </c>
    </row>
    <row r="31" spans="1:22" x14ac:dyDescent="0.35">
      <c r="A31" s="32">
        <f t="shared" si="9"/>
        <v>45762</v>
      </c>
      <c r="B31" s="70" cm="1">
        <f t="array" aca="1" ref="B31" ca="1">_xlfn.XLOOKUP(A31,INDIRECT($A$5&amp;"!$AJ$41:$AJ$406"),INDIRECT($A$5&amp;"!$AK$41:$AK$406"))*SUM($F$3:$I$3)</f>
        <v>0</v>
      </c>
      <c r="C31" s="70" cm="1">
        <f t="array" aca="1" ref="C31" ca="1">_xlfn.XLOOKUP(A31,INDIRECT($A$5&amp;"!$AJ$41:$AJ$406"),INDIRECT($A$5&amp;"!$AL$41:$AL$406"))*SUM($F$3:$I$3)</f>
        <v>45</v>
      </c>
      <c r="D31" s="70" cm="1">
        <f t="array" aca="1" ref="D31" ca="1">_xlfn.XLOOKUP(A31,INDIRECT($A$5&amp;"!$AJ$41:$AJ$406"),INDIRECT($A$5&amp;"!$AO$41:$AO$406"))*SUM($F$3:$I$3)</f>
        <v>38.25</v>
      </c>
      <c r="E31" s="34" cm="1">
        <f t="array" ref="E31">SUMPRODUCT(('PT Storengy'!$B$8:$K$372)*('PT Storengy'!$A$8:$A$372=$A31)*('PT Storengy'!$B$5:$K$5=$A$6)*('PT Storengy'!$B$7:$K$7=$A$7))</f>
        <v>0.8</v>
      </c>
      <c r="F31" s="119">
        <f t="shared" ca="1" si="0"/>
        <v>3.5250000000000004</v>
      </c>
      <c r="G31" s="54">
        <f t="shared" ca="1" si="3"/>
        <v>7.6670000000000002E-2</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71">
        <f t="shared" ca="1" si="4"/>
        <v>74.999999999999957</v>
      </c>
      <c r="J31" s="118" cm="1">
        <f t="array" aca="1" ref="J31" ca="1">IF(COUNTIFS('PTC GRTgaz'!$K$7:$K$15996,"",'PTC GRTgaz'!$A$7:$A$15996,J$16,'PTC GRTgaz'!$D$7:$D$15996,$A31,'PTC GRTgaz'!$C$7:$C$15996,"DEL")&gt;0,J$14,SUMIFS('PTC GRTgaz'!$K$7:$K$15996,'PTC GRTgaz'!$A$7:$A$15996,J$16,'PTC GRTgaz'!$D$7:$D$15996,$A31,'PTC GRTgaz'!$C$7:$C$15996,"DEL")*1.0026*$F$4/INDIRECT($A$4&amp;"!D9"))</f>
        <v>375</v>
      </c>
      <c r="K31" s="118" cm="1">
        <f t="array" aca="1" ref="K31" ca="1">IF(COUNTIFS('PTC GRTgaz'!$K$7:$K$15996,"",'PTC GRTgaz'!$A$7:$A$15996,K$16,'PTC GRTgaz'!$D$7:$D$15996,$A31,'PTC GRTgaz'!$C$7:$C$15996,"DEL")&gt;0,K$14,SUMIFS('PTC GRTgaz'!$K$7:$K$15996,'PTC GRTgaz'!$A$7:$A$15996,K$16,'PTC GRTgaz'!$D$7:$D$15996,$A31,'PTC GRTgaz'!$C$7:$C$15996,"DEL")*1.0026*$F$4/INDIRECT($A$4&amp;"!D9"))</f>
        <v>270.702</v>
      </c>
      <c r="L31" s="119">
        <f t="shared" ca="1" si="1"/>
        <v>3.5250000000000004</v>
      </c>
      <c r="M31" s="54">
        <f t="shared" ca="1" si="5"/>
        <v>7.6670000000000002E-2</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71">
        <f t="shared" ca="1" si="6"/>
        <v>74.999999999999957</v>
      </c>
      <c r="S31" s="119">
        <f t="shared" ca="1" si="2"/>
        <v>5.625</v>
      </c>
      <c r="T31" s="54">
        <f t="shared" ca="1" si="7"/>
        <v>0.11667</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71">
        <f t="shared" ca="1" si="8"/>
        <v>374.99999999999983</v>
      </c>
    </row>
    <row r="32" spans="1:22" x14ac:dyDescent="0.35">
      <c r="A32" s="32">
        <f t="shared" si="9"/>
        <v>45763</v>
      </c>
      <c r="B32" s="70" cm="1">
        <f t="array" aca="1" ref="B32" ca="1">_xlfn.XLOOKUP(A32,INDIRECT($A$5&amp;"!$AJ$41:$AJ$406"),INDIRECT($A$5&amp;"!$AK$41:$AK$406"))*SUM($F$3:$I$3)</f>
        <v>0</v>
      </c>
      <c r="C32" s="70" cm="1">
        <f t="array" aca="1" ref="C32" ca="1">_xlfn.XLOOKUP(A32,INDIRECT($A$5&amp;"!$AJ$41:$AJ$406"),INDIRECT($A$5&amp;"!$AL$41:$AL$406"))*SUM($F$3:$I$3)</f>
        <v>45</v>
      </c>
      <c r="D32" s="70" cm="1">
        <f t="array" aca="1" ref="D32" ca="1">_xlfn.XLOOKUP(A32,INDIRECT($A$5&amp;"!$AJ$41:$AJ$406"),INDIRECT($A$5&amp;"!$AO$41:$AO$406"))*SUM($F$3:$I$3)</f>
        <v>38.25</v>
      </c>
      <c r="E32" s="34" cm="1">
        <f t="array" ref="E32">SUMPRODUCT(('PT Storengy'!$B$8:$K$372)*('PT Storengy'!$A$8:$A$372=$A32)*('PT Storengy'!$B$5:$K$5=$A$6)*('PT Storengy'!$B$7:$K$7=$A$7))</f>
        <v>0.8</v>
      </c>
      <c r="F32" s="119">
        <f t="shared" ca="1" si="0"/>
        <v>3.6000000000000005</v>
      </c>
      <c r="G32" s="54">
        <f t="shared" ca="1" si="3"/>
        <v>7.8329999999999997E-2</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0.99999999999999956</v>
      </c>
      <c r="I32" s="71">
        <f t="shared" ca="1" si="4"/>
        <v>74.999999999999957</v>
      </c>
      <c r="J32" s="118" cm="1">
        <f t="array" aca="1" ref="J32" ca="1">IF(COUNTIFS('PTC GRTgaz'!$K$7:$K$15996,"",'PTC GRTgaz'!$A$7:$A$15996,J$16,'PTC GRTgaz'!$D$7:$D$15996,$A32,'PTC GRTgaz'!$C$7:$C$15996,"DEL")&gt;0,J$14,SUMIFS('PTC GRTgaz'!$K$7:$K$15996,'PTC GRTgaz'!$A$7:$A$15996,J$16,'PTC GRTgaz'!$D$7:$D$15996,$A32,'PTC GRTgaz'!$C$7:$C$15996,"DEL")*1.0026*$F$4/INDIRECT($A$4&amp;"!D9"))</f>
        <v>375</v>
      </c>
      <c r="K32" s="118" cm="1">
        <f t="array" aca="1" ref="K32" ca="1">IF(COUNTIFS('PTC GRTgaz'!$K$7:$K$15996,"",'PTC GRTgaz'!$A$7:$A$15996,K$16,'PTC GRTgaz'!$D$7:$D$15996,$A32,'PTC GRTgaz'!$C$7:$C$15996,"DEL")&gt;0,K$14,SUMIFS('PTC GRTgaz'!$K$7:$K$15996,'PTC GRTgaz'!$A$7:$A$15996,K$16,'PTC GRTgaz'!$D$7:$D$15996,$A32,'PTC GRTgaz'!$C$7:$C$15996,"DEL")*1.0026*$F$4/INDIRECT($A$4&amp;"!D9"))</f>
        <v>270.702</v>
      </c>
      <c r="L32" s="119">
        <f t="shared" ca="1" si="1"/>
        <v>3.6000000000000005</v>
      </c>
      <c r="M32" s="54">
        <f t="shared" ca="1" si="5"/>
        <v>7.8329999999999997E-2</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0.99999999999999956</v>
      </c>
      <c r="O32" s="71">
        <f t="shared" ca="1" si="6"/>
        <v>74.999999999999957</v>
      </c>
      <c r="S32" s="119">
        <f t="shared" ca="1" si="2"/>
        <v>6</v>
      </c>
      <c r="T32" s="54">
        <f t="shared" ca="1" si="7"/>
        <v>0.125</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71">
        <f t="shared" ca="1" si="8"/>
        <v>375.00000000000034</v>
      </c>
    </row>
    <row r="33" spans="1:22" x14ac:dyDescent="0.35">
      <c r="A33" s="32">
        <f t="shared" si="9"/>
        <v>45764</v>
      </c>
      <c r="B33" s="70" cm="1">
        <f t="array" aca="1" ref="B33" ca="1">_xlfn.XLOOKUP(A33,INDIRECT($A$5&amp;"!$AJ$41:$AJ$406"),INDIRECT($A$5&amp;"!$AK$41:$AK$406"))*SUM($F$3:$I$3)</f>
        <v>0</v>
      </c>
      <c r="C33" s="70" cm="1">
        <f t="array" aca="1" ref="C33" ca="1">_xlfn.XLOOKUP(A33,INDIRECT($A$5&amp;"!$AJ$41:$AJ$406"),INDIRECT($A$5&amp;"!$AL$41:$AL$406"))*SUM($F$3:$I$3)</f>
        <v>45</v>
      </c>
      <c r="D33" s="70" cm="1">
        <f t="array" aca="1" ref="D33" ca="1">_xlfn.XLOOKUP(A33,INDIRECT($A$5&amp;"!$AJ$41:$AJ$406"),INDIRECT($A$5&amp;"!$AO$41:$AO$406"))*SUM($F$3:$I$3)</f>
        <v>38.25</v>
      </c>
      <c r="E33" s="34" cm="1">
        <f t="array" ref="E33">SUMPRODUCT(('PT Storengy'!$B$8:$K$372)*('PT Storengy'!$A$8:$A$372=$A33)*('PT Storengy'!$B$5:$K$5=$A$6)*('PT Storengy'!$B$7:$K$7=$A$7))</f>
        <v>0.8</v>
      </c>
      <c r="F33" s="119">
        <f t="shared" ca="1" si="0"/>
        <v>3.6750000000000007</v>
      </c>
      <c r="G33" s="54">
        <f t="shared" ca="1" si="3"/>
        <v>0.08</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1</v>
      </c>
      <c r="I33" s="71">
        <f t="shared" ca="1" si="4"/>
        <v>74.999999999999986</v>
      </c>
      <c r="J33" s="118" cm="1">
        <f t="array" aca="1" ref="J33" ca="1">IF(COUNTIFS('PTC GRTgaz'!$K$7:$K$15996,"",'PTC GRTgaz'!$A$7:$A$15996,J$16,'PTC GRTgaz'!$D$7:$D$15996,$A33,'PTC GRTgaz'!$C$7:$C$15996,"DEL")&gt;0,J$14,SUMIFS('PTC GRTgaz'!$K$7:$K$15996,'PTC GRTgaz'!$A$7:$A$15996,J$16,'PTC GRTgaz'!$D$7:$D$15996,$A33,'PTC GRTgaz'!$C$7:$C$15996,"DEL")*1.0026*$F$4/INDIRECT($A$4&amp;"!D9"))</f>
        <v>375</v>
      </c>
      <c r="K33" s="118" cm="1">
        <f t="array" aca="1" ref="K33" ca="1">IF(COUNTIFS('PTC GRTgaz'!$K$7:$K$15996,"",'PTC GRTgaz'!$A$7:$A$15996,K$16,'PTC GRTgaz'!$D$7:$D$15996,$A33,'PTC GRTgaz'!$C$7:$C$15996,"DEL")&gt;0,K$14,SUMIFS('PTC GRTgaz'!$K$7:$K$15996,'PTC GRTgaz'!$A$7:$A$15996,K$16,'PTC GRTgaz'!$D$7:$D$15996,$A33,'PTC GRTgaz'!$C$7:$C$15996,"DEL")*1.0026*$F$4/INDIRECT($A$4&amp;"!D9"))</f>
        <v>270.702</v>
      </c>
      <c r="L33" s="119">
        <f t="shared" ca="1" si="1"/>
        <v>3.6750000000000007</v>
      </c>
      <c r="M33" s="54">
        <f t="shared" ca="1" si="5"/>
        <v>0.08</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1</v>
      </c>
      <c r="O33" s="71">
        <f t="shared" ca="1" si="6"/>
        <v>74.999999999999986</v>
      </c>
      <c r="S33" s="119">
        <f t="shared" ca="1" si="2"/>
        <v>6.375</v>
      </c>
      <c r="T33" s="54">
        <f t="shared" ca="1" si="7"/>
        <v>0.13333</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71">
        <f t="shared" ca="1" si="8"/>
        <v>375.00000000000034</v>
      </c>
    </row>
    <row r="34" spans="1:22" x14ac:dyDescent="0.35">
      <c r="A34" s="32">
        <f t="shared" si="9"/>
        <v>45765</v>
      </c>
      <c r="B34" s="70" cm="1">
        <f t="array" aca="1" ref="B34" ca="1">_xlfn.XLOOKUP(A34,INDIRECT($A$5&amp;"!$AJ$41:$AJ$406"),INDIRECT($A$5&amp;"!$AK$41:$AK$406"))*SUM($F$3:$I$3)</f>
        <v>0</v>
      </c>
      <c r="C34" s="70" cm="1">
        <f t="array" aca="1" ref="C34" ca="1">_xlfn.XLOOKUP(A34,INDIRECT($A$5&amp;"!$AJ$41:$AJ$406"),INDIRECT($A$5&amp;"!$AL$41:$AL$406"))*SUM($F$3:$I$3)</f>
        <v>45</v>
      </c>
      <c r="D34" s="70" cm="1">
        <f t="array" aca="1" ref="D34" ca="1">_xlfn.XLOOKUP(A34,INDIRECT($A$5&amp;"!$AJ$41:$AJ$406"),INDIRECT($A$5&amp;"!$AO$41:$AO$406"))*SUM($F$3:$I$3)</f>
        <v>38.25</v>
      </c>
      <c r="E34" s="34" cm="1">
        <f t="array" ref="E34">SUMPRODUCT(('PT Storengy'!$B$8:$K$372)*('PT Storengy'!$A$8:$A$372=$A34)*('PT Storengy'!$B$5:$K$5=$A$6)*('PT Storengy'!$B$7:$K$7=$A$7))</f>
        <v>0.8</v>
      </c>
      <c r="F34" s="119">
        <f t="shared" ca="1" si="0"/>
        <v>3.7500000000000009</v>
      </c>
      <c r="G34" s="54">
        <f t="shared" ca="1" si="3"/>
        <v>8.1670000000000006E-2</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0.99999999999999956</v>
      </c>
      <c r="I34" s="71">
        <f t="shared" ca="1" si="4"/>
        <v>74.999999999999957</v>
      </c>
      <c r="J34" s="118" cm="1">
        <f t="array" aca="1" ref="J34" ca="1">IF(COUNTIFS('PTC GRTgaz'!$K$7:$K$15996,"",'PTC GRTgaz'!$A$7:$A$15996,J$16,'PTC GRTgaz'!$D$7:$D$15996,$A34,'PTC GRTgaz'!$C$7:$C$15996,"DEL")&gt;0,J$14,SUMIFS('PTC GRTgaz'!$K$7:$K$15996,'PTC GRTgaz'!$A$7:$A$15996,J$16,'PTC GRTgaz'!$D$7:$D$15996,$A34,'PTC GRTgaz'!$C$7:$C$15996,"DEL")*1.0026*$F$4/INDIRECT($A$4&amp;"!D9"))</f>
        <v>375</v>
      </c>
      <c r="K34" s="118" cm="1">
        <f t="array" aca="1" ref="K34" ca="1">IF(COUNTIFS('PTC GRTgaz'!$K$7:$K$15996,"",'PTC GRTgaz'!$A$7:$A$15996,K$16,'PTC GRTgaz'!$D$7:$D$15996,$A34,'PTC GRTgaz'!$C$7:$C$15996,"DEL")&gt;0,K$14,SUMIFS('PTC GRTgaz'!$K$7:$K$15996,'PTC GRTgaz'!$A$7:$A$15996,K$16,'PTC GRTgaz'!$D$7:$D$15996,$A34,'PTC GRTgaz'!$C$7:$C$15996,"DEL")*1.0026*$F$4/INDIRECT($A$4&amp;"!D9"))</f>
        <v>270.702</v>
      </c>
      <c r="L34" s="119">
        <f t="shared" ca="1" si="1"/>
        <v>3.7500000000000009</v>
      </c>
      <c r="M34" s="54">
        <f t="shared" ca="1" si="5"/>
        <v>8.1670000000000006E-2</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0.99999999999999956</v>
      </c>
      <c r="O34" s="71">
        <f t="shared" ca="1" si="6"/>
        <v>74.999999999999957</v>
      </c>
      <c r="S34" s="119">
        <f t="shared" ca="1" si="2"/>
        <v>6.75</v>
      </c>
      <c r="T34" s="54">
        <f t="shared" ca="1" si="7"/>
        <v>0.14166999999999999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71">
        <f t="shared" ca="1" si="8"/>
        <v>375.00000000000034</v>
      </c>
    </row>
    <row r="35" spans="1:22" x14ac:dyDescent="0.35">
      <c r="A35" s="32">
        <f t="shared" si="9"/>
        <v>45766</v>
      </c>
      <c r="B35" s="70" cm="1">
        <f t="array" aca="1" ref="B35" ca="1">_xlfn.XLOOKUP(A35,INDIRECT($A$5&amp;"!$AJ$41:$AJ$406"),INDIRECT($A$5&amp;"!$AK$41:$AK$406"))*SUM($F$3:$I$3)</f>
        <v>0</v>
      </c>
      <c r="C35" s="70" cm="1">
        <f t="array" aca="1" ref="C35" ca="1">_xlfn.XLOOKUP(A35,INDIRECT($A$5&amp;"!$AJ$41:$AJ$406"),INDIRECT($A$5&amp;"!$AL$41:$AL$406"))*SUM($F$3:$I$3)</f>
        <v>45</v>
      </c>
      <c r="D35" s="70" cm="1">
        <f t="array" aca="1" ref="D35" ca="1">_xlfn.XLOOKUP(A35,INDIRECT($A$5&amp;"!$AJ$41:$AJ$406"),INDIRECT($A$5&amp;"!$AO$41:$AO$406"))*SUM($F$3:$I$3)</f>
        <v>38.25</v>
      </c>
      <c r="E35" s="34" cm="1">
        <f t="array" ref="E35">SUMPRODUCT(('PT Storengy'!$B$8:$K$372)*('PT Storengy'!$A$8:$A$372=$A35)*('PT Storengy'!$B$5:$K$5=$A$6)*('PT Storengy'!$B$7:$K$7=$A$7))</f>
        <v>0.8</v>
      </c>
      <c r="F35" s="119">
        <f t="shared" ca="1" si="0"/>
        <v>3.8250000000000011</v>
      </c>
      <c r="G35" s="54">
        <f t="shared" ca="1" si="3"/>
        <v>8.3330000000000001E-2</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71">
        <f t="shared" ca="1" si="4"/>
        <v>74.999999999999957</v>
      </c>
      <c r="J35" s="118" cm="1">
        <f t="array" aca="1" ref="J35" ca="1">IF(COUNTIFS('PTC GRTgaz'!$K$7:$K$15996,"",'PTC GRTgaz'!$A$7:$A$15996,J$16,'PTC GRTgaz'!$D$7:$D$15996,$A35,'PTC GRTgaz'!$C$7:$C$15996,"DEL")&gt;0,J$14,SUMIFS('PTC GRTgaz'!$K$7:$K$15996,'PTC GRTgaz'!$A$7:$A$15996,J$16,'PTC GRTgaz'!$D$7:$D$15996,$A35,'PTC GRTgaz'!$C$7:$C$15996,"DEL")*1.0026*$F$4/INDIRECT($A$4&amp;"!D9"))</f>
        <v>375</v>
      </c>
      <c r="K35" s="118" cm="1">
        <f t="array" aca="1" ref="K35" ca="1">IF(COUNTIFS('PTC GRTgaz'!$K$7:$K$15996,"",'PTC GRTgaz'!$A$7:$A$15996,K$16,'PTC GRTgaz'!$D$7:$D$15996,$A35,'PTC GRTgaz'!$C$7:$C$15996,"DEL")&gt;0,K$14,SUMIFS('PTC GRTgaz'!$K$7:$K$15996,'PTC GRTgaz'!$A$7:$A$15996,K$16,'PTC GRTgaz'!$D$7:$D$15996,$A35,'PTC GRTgaz'!$C$7:$C$15996,"DEL")*1.0026*$F$4/INDIRECT($A$4&amp;"!D9"))</f>
        <v>270.702</v>
      </c>
      <c r="L35" s="119">
        <f t="shared" ca="1" si="1"/>
        <v>3.8250000000000011</v>
      </c>
      <c r="M35" s="54">
        <f t="shared" ca="1" si="5"/>
        <v>8.3330000000000001E-2</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71">
        <f t="shared" ca="1" si="6"/>
        <v>74.999999999999957</v>
      </c>
      <c r="S35" s="119">
        <f t="shared" ca="1" si="2"/>
        <v>7.125</v>
      </c>
      <c r="T35" s="54">
        <f t="shared" ca="1" si="7"/>
        <v>0.15</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71">
        <f t="shared" ca="1" si="8"/>
        <v>375</v>
      </c>
    </row>
    <row r="36" spans="1:22" x14ac:dyDescent="0.35">
      <c r="A36" s="32">
        <f t="shared" si="9"/>
        <v>45767</v>
      </c>
      <c r="B36" s="70" cm="1">
        <f t="array" aca="1" ref="B36" ca="1">_xlfn.XLOOKUP(A36,INDIRECT($A$5&amp;"!$AJ$41:$AJ$406"),INDIRECT($A$5&amp;"!$AK$41:$AK$406"))*SUM($F$3:$I$3)</f>
        <v>0</v>
      </c>
      <c r="C36" s="70" cm="1">
        <f t="array" aca="1" ref="C36" ca="1">_xlfn.XLOOKUP(A36,INDIRECT($A$5&amp;"!$AJ$41:$AJ$406"),INDIRECT($A$5&amp;"!$AL$41:$AL$406"))*SUM($F$3:$I$3)</f>
        <v>45</v>
      </c>
      <c r="D36" s="70" cm="1">
        <f t="array" aca="1" ref="D36" ca="1">_xlfn.XLOOKUP(A36,INDIRECT($A$5&amp;"!$AJ$41:$AJ$406"),INDIRECT($A$5&amp;"!$AO$41:$AO$406"))*SUM($F$3:$I$3)</f>
        <v>38.25</v>
      </c>
      <c r="E36" s="34" cm="1">
        <f t="array" ref="E36">SUMPRODUCT(('PT Storengy'!$B$8:$K$372)*('PT Storengy'!$A$8:$A$372=$A36)*('PT Storengy'!$B$5:$K$5=$A$6)*('PT Storengy'!$B$7:$K$7=$A$7))</f>
        <v>0.8</v>
      </c>
      <c r="F36" s="119">
        <f t="shared" ca="1" si="0"/>
        <v>3.9000000000000012</v>
      </c>
      <c r="G36" s="54">
        <f t="shared" ca="1" si="3"/>
        <v>8.5000000000000006E-2</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71">
        <f t="shared" ca="1" si="4"/>
        <v>74.999999999999957</v>
      </c>
      <c r="J36" s="118" cm="1">
        <f t="array" aca="1" ref="J36" ca="1">IF(COUNTIFS('PTC GRTgaz'!$K$7:$K$15996,"",'PTC GRTgaz'!$A$7:$A$15996,J$16,'PTC GRTgaz'!$D$7:$D$15996,$A36,'PTC GRTgaz'!$C$7:$C$15996,"DEL")&gt;0,J$14,SUMIFS('PTC GRTgaz'!$K$7:$K$15996,'PTC GRTgaz'!$A$7:$A$15996,J$16,'PTC GRTgaz'!$D$7:$D$15996,$A36,'PTC GRTgaz'!$C$7:$C$15996,"DEL")*1.0026*$F$4/INDIRECT($A$4&amp;"!D9"))</f>
        <v>375</v>
      </c>
      <c r="K36" s="118" cm="1">
        <f t="array" aca="1" ref="K36" ca="1">IF(COUNTIFS('PTC GRTgaz'!$K$7:$K$15996,"",'PTC GRTgaz'!$A$7:$A$15996,K$16,'PTC GRTgaz'!$D$7:$D$15996,$A36,'PTC GRTgaz'!$C$7:$C$15996,"DEL")&gt;0,K$14,SUMIFS('PTC GRTgaz'!$K$7:$K$15996,'PTC GRTgaz'!$A$7:$A$15996,K$16,'PTC GRTgaz'!$D$7:$D$15996,$A36,'PTC GRTgaz'!$C$7:$C$15996,"DEL")*1.0026*$F$4/INDIRECT($A$4&amp;"!D9"))</f>
        <v>270.702</v>
      </c>
      <c r="L36" s="119">
        <f t="shared" ca="1" si="1"/>
        <v>3.9000000000000012</v>
      </c>
      <c r="M36" s="54">
        <f t="shared" ca="1" si="5"/>
        <v>8.5000000000000006E-2</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71">
        <f t="shared" ca="1" si="6"/>
        <v>74.999999999999957</v>
      </c>
      <c r="S36" s="119">
        <f t="shared" ca="1" si="2"/>
        <v>7.5</v>
      </c>
      <c r="T36" s="54">
        <f t="shared" ca="1" si="7"/>
        <v>0.15833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71">
        <f t="shared" ca="1" si="8"/>
        <v>375.00000000000034</v>
      </c>
    </row>
    <row r="37" spans="1:22" x14ac:dyDescent="0.35">
      <c r="A37" s="32">
        <f t="shared" si="9"/>
        <v>45768</v>
      </c>
      <c r="B37" s="70" cm="1">
        <f t="array" aca="1" ref="B37" ca="1">_xlfn.XLOOKUP(A37,INDIRECT($A$5&amp;"!$AJ$41:$AJ$406"),INDIRECT($A$5&amp;"!$AK$41:$AK$406"))*SUM($F$3:$I$3)</f>
        <v>0</v>
      </c>
      <c r="C37" s="70" cm="1">
        <f t="array" aca="1" ref="C37" ca="1">_xlfn.XLOOKUP(A37,INDIRECT($A$5&amp;"!$AJ$41:$AJ$406"),INDIRECT($A$5&amp;"!$AL$41:$AL$406"))*SUM($F$3:$I$3)</f>
        <v>45</v>
      </c>
      <c r="D37" s="70" cm="1">
        <f t="array" aca="1" ref="D37" ca="1">_xlfn.XLOOKUP(A37,INDIRECT($A$5&amp;"!$AJ$41:$AJ$406"),INDIRECT($A$5&amp;"!$AO$41:$AO$406"))*SUM($F$3:$I$3)</f>
        <v>38.25</v>
      </c>
      <c r="E37" s="34" cm="1">
        <f t="array" ref="E37">SUMPRODUCT(('PT Storengy'!$B$8:$K$372)*('PT Storengy'!$A$8:$A$372=$A37)*('PT Storengy'!$B$5:$K$5=$A$6)*('PT Storengy'!$B$7:$K$7=$A$7))</f>
        <v>0.8</v>
      </c>
      <c r="F37" s="119">
        <f t="shared" ca="1" si="0"/>
        <v>3.9750000000000014</v>
      </c>
      <c r="G37" s="54">
        <f t="shared" ca="1" si="3"/>
        <v>8.6669999999999997E-2</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0.99999999999999956</v>
      </c>
      <c r="I37" s="71">
        <f t="shared" ca="1" si="4"/>
        <v>74.999999999999957</v>
      </c>
      <c r="J37" s="118" cm="1">
        <f t="array" aca="1" ref="J37" ca="1">IF(COUNTIFS('PTC GRTgaz'!$K$7:$K$15996,"",'PTC GRTgaz'!$A$7:$A$15996,J$16,'PTC GRTgaz'!$D$7:$D$15996,$A37,'PTC GRTgaz'!$C$7:$C$15996,"DEL")&gt;0,J$14,SUMIFS('PTC GRTgaz'!$K$7:$K$15996,'PTC GRTgaz'!$A$7:$A$15996,J$16,'PTC GRTgaz'!$D$7:$D$15996,$A37,'PTC GRTgaz'!$C$7:$C$15996,"DEL")*1.0026*$F$4/INDIRECT($A$4&amp;"!D9"))</f>
        <v>375</v>
      </c>
      <c r="K37" s="118" cm="1">
        <f t="array" aca="1" ref="K37" ca="1">IF(COUNTIFS('PTC GRTgaz'!$K$7:$K$15996,"",'PTC GRTgaz'!$A$7:$A$15996,K$16,'PTC GRTgaz'!$D$7:$D$15996,$A37,'PTC GRTgaz'!$C$7:$C$15996,"DEL")&gt;0,K$14,SUMIFS('PTC GRTgaz'!$K$7:$K$15996,'PTC GRTgaz'!$A$7:$A$15996,K$16,'PTC GRTgaz'!$D$7:$D$15996,$A37,'PTC GRTgaz'!$C$7:$C$15996,"DEL")*1.0026*$F$4/INDIRECT($A$4&amp;"!D9"))</f>
        <v>180.46799999999999</v>
      </c>
      <c r="L37" s="119">
        <f t="shared" ca="1" si="1"/>
        <v>3.9750000000000014</v>
      </c>
      <c r="M37" s="54">
        <f t="shared" ca="1" si="5"/>
        <v>8.6669999999999997E-2</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0.99999999999999956</v>
      </c>
      <c r="O37" s="71">
        <f t="shared" ca="1" si="6"/>
        <v>74.999999999999957</v>
      </c>
      <c r="S37" s="119">
        <f t="shared" ca="1" si="2"/>
        <v>7.875</v>
      </c>
      <c r="T37" s="54">
        <f t="shared" ca="1" si="7"/>
        <v>0.16667000000000001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71">
        <f t="shared" ca="1" si="8"/>
        <v>375.00000000000034</v>
      </c>
    </row>
    <row r="38" spans="1:22" x14ac:dyDescent="0.35">
      <c r="A38" s="32">
        <f t="shared" si="9"/>
        <v>45769</v>
      </c>
      <c r="B38" s="70" cm="1">
        <f t="array" aca="1" ref="B38" ca="1">_xlfn.XLOOKUP(A38,INDIRECT($A$5&amp;"!$AJ$41:$AJ$406"),INDIRECT($A$5&amp;"!$AK$41:$AK$406"))*SUM($F$3:$I$3)</f>
        <v>0</v>
      </c>
      <c r="C38" s="70" cm="1">
        <f t="array" aca="1" ref="C38" ca="1">_xlfn.XLOOKUP(A38,INDIRECT($A$5&amp;"!$AJ$41:$AJ$406"),INDIRECT($A$5&amp;"!$AL$41:$AL$406"))*SUM($F$3:$I$3)</f>
        <v>45</v>
      </c>
      <c r="D38" s="70" cm="1">
        <f t="array" aca="1" ref="D38" ca="1">_xlfn.XLOOKUP(A38,INDIRECT($A$5&amp;"!$AJ$41:$AJ$406"),INDIRECT($A$5&amp;"!$AO$41:$AO$406"))*SUM($F$3:$I$3)</f>
        <v>38.25</v>
      </c>
      <c r="E38" s="34" cm="1">
        <f t="array" ref="E38">SUMPRODUCT(('PT Storengy'!$B$8:$K$372)*('PT Storengy'!$A$8:$A$372=$A38)*('PT Storengy'!$B$5:$K$5=$A$6)*('PT Storengy'!$B$7:$K$7=$A$7))</f>
        <v>0.8</v>
      </c>
      <c r="F38" s="119">
        <f t="shared" ca="1" si="0"/>
        <v>4.0500000000000016</v>
      </c>
      <c r="G38" s="54">
        <f t="shared" ca="1" si="3"/>
        <v>8.8330000000000006E-2</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0.99999999999999956</v>
      </c>
      <c r="I38" s="71">
        <f t="shared" ca="1" si="4"/>
        <v>74.999999999999957</v>
      </c>
      <c r="J38" s="118" cm="1">
        <f t="array" aca="1" ref="J38" ca="1">IF(COUNTIFS('PTC GRTgaz'!$K$7:$K$15996,"",'PTC GRTgaz'!$A$7:$A$15996,J$16,'PTC GRTgaz'!$D$7:$D$15996,$A38,'PTC GRTgaz'!$C$7:$C$15996,"DEL")&gt;0,J$14,SUMIFS('PTC GRTgaz'!$K$7:$K$15996,'PTC GRTgaz'!$A$7:$A$15996,J$16,'PTC GRTgaz'!$D$7:$D$15996,$A38,'PTC GRTgaz'!$C$7:$C$15996,"DEL")*1.0026*$F$4/INDIRECT($A$4&amp;"!D9"))</f>
        <v>375</v>
      </c>
      <c r="K38" s="118" cm="1">
        <f t="array" aca="1" ref="K38" ca="1">IF(COUNTIFS('PTC GRTgaz'!$K$7:$K$15996,"",'PTC GRTgaz'!$A$7:$A$15996,K$16,'PTC GRTgaz'!$D$7:$D$15996,$A38,'PTC GRTgaz'!$C$7:$C$15996,"DEL")&gt;0,K$14,SUMIFS('PTC GRTgaz'!$K$7:$K$15996,'PTC GRTgaz'!$A$7:$A$15996,K$16,'PTC GRTgaz'!$D$7:$D$15996,$A38,'PTC GRTgaz'!$C$7:$C$15996,"DEL")*1.0026*$F$4/INDIRECT($A$4&amp;"!D9"))</f>
        <v>180.46799999999999</v>
      </c>
      <c r="L38" s="119">
        <f t="shared" ca="1" si="1"/>
        <v>4.0500000000000016</v>
      </c>
      <c r="M38" s="54">
        <f t="shared" ca="1" si="5"/>
        <v>8.8330000000000006E-2</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0.99999999999999956</v>
      </c>
      <c r="O38" s="71">
        <f t="shared" ca="1" si="6"/>
        <v>74.999999999999957</v>
      </c>
      <c r="S38" s="119">
        <f t="shared" ca="1" si="2"/>
        <v>8.25</v>
      </c>
      <c r="T38" s="54">
        <f t="shared" ca="1" si="7"/>
        <v>0.17499999999999999</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71">
        <f t="shared" ca="1" si="8"/>
        <v>375.00000000000034</v>
      </c>
    </row>
    <row r="39" spans="1:22" x14ac:dyDescent="0.35">
      <c r="A39" s="32">
        <f t="shared" si="9"/>
        <v>45770</v>
      </c>
      <c r="B39" s="70" cm="1">
        <f t="array" aca="1" ref="B39" ca="1">_xlfn.XLOOKUP(A39,INDIRECT($A$5&amp;"!$AJ$41:$AJ$406"),INDIRECT($A$5&amp;"!$AK$41:$AK$406"))*SUM($F$3:$I$3)</f>
        <v>0</v>
      </c>
      <c r="C39" s="70" cm="1">
        <f t="array" aca="1" ref="C39" ca="1">_xlfn.XLOOKUP(A39,INDIRECT($A$5&amp;"!$AJ$41:$AJ$406"),INDIRECT($A$5&amp;"!$AL$41:$AL$406"))*SUM($F$3:$I$3)</f>
        <v>45</v>
      </c>
      <c r="D39" s="70" cm="1">
        <f t="array" aca="1" ref="D39" ca="1">_xlfn.XLOOKUP(A39,INDIRECT($A$5&amp;"!$AJ$41:$AJ$406"),INDIRECT($A$5&amp;"!$AO$41:$AO$406"))*SUM($F$3:$I$3)</f>
        <v>38.25</v>
      </c>
      <c r="E39" s="34" cm="1">
        <f t="array" ref="E39">SUMPRODUCT(('PT Storengy'!$B$8:$K$372)*('PT Storengy'!$A$8:$A$372=$A39)*('PT Storengy'!$B$5:$K$5=$A$6)*('PT Storengy'!$B$7:$K$7=$A$7))</f>
        <v>0.8</v>
      </c>
      <c r="F39" s="119">
        <f t="shared" ca="1" si="0"/>
        <v>4.1250000000000018</v>
      </c>
      <c r="G39" s="54">
        <f t="shared" ca="1" si="3"/>
        <v>0.09</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v>
      </c>
      <c r="I39" s="71">
        <f t="shared" ca="1" si="4"/>
        <v>74.999999999999986</v>
      </c>
      <c r="J39" s="118" cm="1">
        <f t="array" aca="1" ref="J39" ca="1">IF(COUNTIFS('PTC GRTgaz'!$K$7:$K$15996,"",'PTC GRTgaz'!$A$7:$A$15996,J$16,'PTC GRTgaz'!$D$7:$D$15996,$A39,'PTC GRTgaz'!$C$7:$C$15996,"DEL")&gt;0,J$14,SUMIFS('PTC GRTgaz'!$K$7:$K$15996,'PTC GRTgaz'!$A$7:$A$15996,J$16,'PTC GRTgaz'!$D$7:$D$15996,$A39,'PTC GRTgaz'!$C$7:$C$15996,"DEL")*1.0026*$F$4/INDIRECT($A$4&amp;"!D9"))</f>
        <v>375</v>
      </c>
      <c r="K39" s="118" cm="1">
        <f t="array" aca="1" ref="K39" ca="1">IF(COUNTIFS('PTC GRTgaz'!$K$7:$K$15996,"",'PTC GRTgaz'!$A$7:$A$15996,K$16,'PTC GRTgaz'!$D$7:$D$15996,$A39,'PTC GRTgaz'!$C$7:$C$15996,"DEL")&gt;0,K$14,SUMIFS('PTC GRTgaz'!$K$7:$K$15996,'PTC GRTgaz'!$A$7:$A$15996,K$16,'PTC GRTgaz'!$D$7:$D$15996,$A39,'PTC GRTgaz'!$C$7:$C$15996,"DEL")*1.0026*$F$4/INDIRECT($A$4&amp;"!D9"))</f>
        <v>180.46799999999999</v>
      </c>
      <c r="L39" s="119">
        <f t="shared" ca="1" si="1"/>
        <v>4.1250000000000018</v>
      </c>
      <c r="M39" s="54">
        <f t="shared" ca="1" si="5"/>
        <v>0.09</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v>
      </c>
      <c r="O39" s="71">
        <f t="shared" ca="1" si="6"/>
        <v>74.999999999999986</v>
      </c>
      <c r="S39" s="119">
        <f t="shared" ca="1" si="2"/>
        <v>8.625</v>
      </c>
      <c r="T39" s="54">
        <f t="shared" ca="1" si="7"/>
        <v>0.18332999999999999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71">
        <f t="shared" ca="1" si="8"/>
        <v>375.00000000000034</v>
      </c>
    </row>
    <row r="40" spans="1:22" x14ac:dyDescent="0.35">
      <c r="A40" s="32">
        <f t="shared" si="9"/>
        <v>45771</v>
      </c>
      <c r="B40" s="70" cm="1">
        <f t="array" aca="1" ref="B40" ca="1">_xlfn.XLOOKUP(A40,INDIRECT($A$5&amp;"!$AJ$41:$AJ$406"),INDIRECT($A$5&amp;"!$AK$41:$AK$406"))*SUM($F$3:$I$3)</f>
        <v>0</v>
      </c>
      <c r="C40" s="70" cm="1">
        <f t="array" aca="1" ref="C40" ca="1">_xlfn.XLOOKUP(A40,INDIRECT($A$5&amp;"!$AJ$41:$AJ$406"),INDIRECT($A$5&amp;"!$AL$41:$AL$406"))*SUM($F$3:$I$3)</f>
        <v>45</v>
      </c>
      <c r="D40" s="70" cm="1">
        <f t="array" aca="1" ref="D40" ca="1">_xlfn.XLOOKUP(A40,INDIRECT($A$5&amp;"!$AJ$41:$AJ$406"),INDIRECT($A$5&amp;"!$AO$41:$AO$406"))*SUM($F$3:$I$3)</f>
        <v>38.25</v>
      </c>
      <c r="E40" s="34" cm="1">
        <f t="array" ref="E40">SUMPRODUCT(('PT Storengy'!$B$8:$K$372)*('PT Storengy'!$A$8:$A$372=$A40)*('PT Storengy'!$B$5:$K$5=$A$6)*('PT Storengy'!$B$7:$K$7=$A$7))</f>
        <v>0.8</v>
      </c>
      <c r="F40" s="119">
        <f t="shared" ca="1" si="0"/>
        <v>4.200000000000002</v>
      </c>
      <c r="G40" s="54">
        <f t="shared" ca="1" si="3"/>
        <v>9.1670000000000001E-2</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0.99999999999999956</v>
      </c>
      <c r="I40" s="71">
        <f t="shared" ca="1" si="4"/>
        <v>74.999999999999957</v>
      </c>
      <c r="J40" s="118" cm="1">
        <f t="array" aca="1" ref="J40" ca="1">IF(COUNTIFS('PTC GRTgaz'!$K$7:$K$15996,"",'PTC GRTgaz'!$A$7:$A$15996,J$16,'PTC GRTgaz'!$D$7:$D$15996,$A40,'PTC GRTgaz'!$C$7:$C$15996,"DEL")&gt;0,J$14,SUMIFS('PTC GRTgaz'!$K$7:$K$15996,'PTC GRTgaz'!$A$7:$A$15996,J$16,'PTC GRTgaz'!$D$7:$D$15996,$A40,'PTC GRTgaz'!$C$7:$C$15996,"DEL")*1.0026*$F$4/INDIRECT($A$4&amp;"!D9"))</f>
        <v>375</v>
      </c>
      <c r="K40" s="118" cm="1">
        <f t="array" aca="1" ref="K40" ca="1">IF(COUNTIFS('PTC GRTgaz'!$K$7:$K$15996,"",'PTC GRTgaz'!$A$7:$A$15996,K$16,'PTC GRTgaz'!$D$7:$D$15996,$A40,'PTC GRTgaz'!$C$7:$C$15996,"DEL")&gt;0,K$14,SUMIFS('PTC GRTgaz'!$K$7:$K$15996,'PTC GRTgaz'!$A$7:$A$15996,K$16,'PTC GRTgaz'!$D$7:$D$15996,$A40,'PTC GRTgaz'!$C$7:$C$15996,"DEL")*1.0026*$F$4/INDIRECT($A$4&amp;"!D9"))</f>
        <v>180.46799999999999</v>
      </c>
      <c r="L40" s="119">
        <f t="shared" ca="1" si="1"/>
        <v>4.200000000000002</v>
      </c>
      <c r="M40" s="54">
        <f t="shared" ca="1" si="5"/>
        <v>9.1670000000000001E-2</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0.99999999999999956</v>
      </c>
      <c r="O40" s="71">
        <f t="shared" ca="1" si="6"/>
        <v>74.999999999999957</v>
      </c>
      <c r="S40" s="119">
        <f t="shared" ca="1" si="2"/>
        <v>9</v>
      </c>
      <c r="T40" s="54">
        <f t="shared" ca="1" si="7"/>
        <v>0.19167000000000001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71">
        <f t="shared" ca="1" si="8"/>
        <v>375.00000000000034</v>
      </c>
    </row>
    <row r="41" spans="1:22" x14ac:dyDescent="0.35">
      <c r="A41" s="32">
        <f t="shared" si="9"/>
        <v>45772</v>
      </c>
      <c r="B41" s="70" cm="1">
        <f t="array" aca="1" ref="B41" ca="1">_xlfn.XLOOKUP(A41,INDIRECT($A$5&amp;"!$AJ$41:$AJ$406"),INDIRECT($A$5&amp;"!$AK$41:$AK$406"))*SUM($F$3:$I$3)</f>
        <v>0</v>
      </c>
      <c r="C41" s="70" cm="1">
        <f t="array" aca="1" ref="C41" ca="1">_xlfn.XLOOKUP(A41,INDIRECT($A$5&amp;"!$AJ$41:$AJ$406"),INDIRECT($A$5&amp;"!$AL$41:$AL$406"))*SUM($F$3:$I$3)</f>
        <v>45</v>
      </c>
      <c r="D41" s="70" cm="1">
        <f t="array" aca="1" ref="D41" ca="1">_xlfn.XLOOKUP(A41,INDIRECT($A$5&amp;"!$AJ$41:$AJ$406"),INDIRECT($A$5&amp;"!$AO$41:$AO$406"))*SUM($F$3:$I$3)</f>
        <v>38.25</v>
      </c>
      <c r="E41" s="34" cm="1">
        <f t="array" ref="E41">SUMPRODUCT(('PT Storengy'!$B$8:$K$372)*('PT Storengy'!$A$8:$A$372=$A41)*('PT Storengy'!$B$5:$K$5=$A$6)*('PT Storengy'!$B$7:$K$7=$A$7))</f>
        <v>0.8</v>
      </c>
      <c r="F41" s="119">
        <f t="shared" ca="1" si="0"/>
        <v>4.2750000000000021</v>
      </c>
      <c r="G41" s="54">
        <f t="shared" ca="1" si="3"/>
        <v>9.3329999999999996E-2</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0.99999999999999956</v>
      </c>
      <c r="I41" s="71">
        <f t="shared" ca="1" si="4"/>
        <v>74.999999999999957</v>
      </c>
      <c r="J41" s="118" cm="1">
        <f t="array" aca="1" ref="J41" ca="1">IF(COUNTIFS('PTC GRTgaz'!$K$7:$K$15996,"",'PTC GRTgaz'!$A$7:$A$15996,J$16,'PTC GRTgaz'!$D$7:$D$15996,$A41,'PTC GRTgaz'!$C$7:$C$15996,"DEL")&gt;0,J$14,SUMIFS('PTC GRTgaz'!$K$7:$K$15996,'PTC GRTgaz'!$A$7:$A$15996,J$16,'PTC GRTgaz'!$D$7:$D$15996,$A41,'PTC GRTgaz'!$C$7:$C$15996,"DEL")*1.0026*$F$4/INDIRECT($A$4&amp;"!D9"))</f>
        <v>375</v>
      </c>
      <c r="K41" s="118" cm="1">
        <f t="array" aca="1" ref="K41" ca="1">IF(COUNTIFS('PTC GRTgaz'!$K$7:$K$15996,"",'PTC GRTgaz'!$A$7:$A$15996,K$16,'PTC GRTgaz'!$D$7:$D$15996,$A41,'PTC GRTgaz'!$C$7:$C$15996,"DEL")&gt;0,K$14,SUMIFS('PTC GRTgaz'!$K$7:$K$15996,'PTC GRTgaz'!$A$7:$A$15996,K$16,'PTC GRTgaz'!$D$7:$D$15996,$A41,'PTC GRTgaz'!$C$7:$C$15996,"DEL")*1.0026*$F$4/INDIRECT($A$4&amp;"!D9"))</f>
        <v>180.46799999999999</v>
      </c>
      <c r="L41" s="119">
        <f t="shared" ca="1" si="1"/>
        <v>4.2750000000000021</v>
      </c>
      <c r="M41" s="54">
        <f t="shared" ca="1" si="5"/>
        <v>9.3329999999999996E-2</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0.99999999999999956</v>
      </c>
      <c r="O41" s="71">
        <f t="shared" ca="1" si="6"/>
        <v>74.999999999999957</v>
      </c>
      <c r="S41" s="119">
        <f t="shared" ca="1" si="2"/>
        <v>9.375</v>
      </c>
      <c r="T41" s="54">
        <f t="shared" ca="1" si="7"/>
        <v>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71">
        <f t="shared" ca="1" si="8"/>
        <v>375</v>
      </c>
    </row>
    <row r="42" spans="1:22" x14ac:dyDescent="0.35">
      <c r="A42" s="32">
        <f t="shared" si="9"/>
        <v>45773</v>
      </c>
      <c r="B42" s="70" cm="1">
        <f t="array" aca="1" ref="B42" ca="1">_xlfn.XLOOKUP(A42,INDIRECT($A$5&amp;"!$AJ$41:$AJ$406"),INDIRECT($A$5&amp;"!$AK$41:$AK$406"))*SUM($F$3:$I$3)</f>
        <v>0</v>
      </c>
      <c r="C42" s="70" cm="1">
        <f t="array" aca="1" ref="C42" ca="1">_xlfn.XLOOKUP(A42,INDIRECT($A$5&amp;"!$AJ$41:$AJ$406"),INDIRECT($A$5&amp;"!$AL$41:$AL$406"))*SUM($F$3:$I$3)</f>
        <v>45</v>
      </c>
      <c r="D42" s="70" cm="1">
        <f t="array" aca="1" ref="D42" ca="1">_xlfn.XLOOKUP(A42,INDIRECT($A$5&amp;"!$AJ$41:$AJ$406"),INDIRECT($A$5&amp;"!$AO$41:$AO$406"))*SUM($F$3:$I$3)</f>
        <v>38.25</v>
      </c>
      <c r="E42" s="34" cm="1">
        <f t="array" ref="E42">SUMPRODUCT(('PT Storengy'!$B$8:$K$372)*('PT Storengy'!$A$8:$A$372=$A42)*('PT Storengy'!$B$5:$K$5=$A$6)*('PT Storengy'!$B$7:$K$7=$A$7))</f>
        <v>0.8</v>
      </c>
      <c r="F42" s="119">
        <f t="shared" ca="1" si="0"/>
        <v>4.3500000000000023</v>
      </c>
      <c r="G42" s="54">
        <f t="shared" ca="1" si="3"/>
        <v>9.5000000000000001E-2</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0.99999999999999956</v>
      </c>
      <c r="I42" s="71">
        <f t="shared" ca="1" si="4"/>
        <v>74.999999999999957</v>
      </c>
      <c r="J42" s="118" cm="1">
        <f t="array" aca="1" ref="J42" ca="1">IF(COUNTIFS('PTC GRTgaz'!$K$7:$K$15996,"",'PTC GRTgaz'!$A$7:$A$15996,J$16,'PTC GRTgaz'!$D$7:$D$15996,$A42,'PTC GRTgaz'!$C$7:$C$15996,"DEL")&gt;0,J$14,SUMIFS('PTC GRTgaz'!$K$7:$K$15996,'PTC GRTgaz'!$A$7:$A$15996,J$16,'PTC GRTgaz'!$D$7:$D$15996,$A42,'PTC GRTgaz'!$C$7:$C$15996,"DEL")*1.0026*$F$4/INDIRECT($A$4&amp;"!D9"))</f>
        <v>375</v>
      </c>
      <c r="K42" s="118" cm="1">
        <f t="array" aca="1" ref="K42" ca="1">IF(COUNTIFS('PTC GRTgaz'!$K$7:$K$15996,"",'PTC GRTgaz'!$A$7:$A$15996,K$16,'PTC GRTgaz'!$D$7:$D$15996,$A42,'PTC GRTgaz'!$C$7:$C$15996,"DEL")&gt;0,K$14,SUMIFS('PTC GRTgaz'!$K$7:$K$15996,'PTC GRTgaz'!$A$7:$A$15996,K$16,'PTC GRTgaz'!$D$7:$D$15996,$A42,'PTC GRTgaz'!$C$7:$C$15996,"DEL")*1.0026*$F$4/INDIRECT($A$4&amp;"!D9"))</f>
        <v>200.52</v>
      </c>
      <c r="L42" s="119">
        <f t="shared" ca="1" si="1"/>
        <v>4.3500000000000023</v>
      </c>
      <c r="M42" s="54">
        <f t="shared" ca="1" si="5"/>
        <v>9.5000000000000001E-2</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0.99999999999999956</v>
      </c>
      <c r="O42" s="71">
        <f t="shared" ca="1" si="6"/>
        <v>74.999999999999957</v>
      </c>
      <c r="S42" s="119">
        <f t="shared" ca="1" si="2"/>
        <v>9.75</v>
      </c>
      <c r="T42" s="54">
        <f t="shared" ca="1" si="7"/>
        <v>0.20832999999999999</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71">
        <f t="shared" ca="1" si="8"/>
        <v>375.00000000000034</v>
      </c>
    </row>
    <row r="43" spans="1:22" x14ac:dyDescent="0.35">
      <c r="A43" s="32">
        <f t="shared" si="9"/>
        <v>45774</v>
      </c>
      <c r="B43" s="70" cm="1">
        <f t="array" aca="1" ref="B43" ca="1">_xlfn.XLOOKUP(A43,INDIRECT($A$5&amp;"!$AJ$41:$AJ$406"),INDIRECT($A$5&amp;"!$AK$41:$AK$406"))*SUM($F$3:$I$3)</f>
        <v>0</v>
      </c>
      <c r="C43" s="70" cm="1">
        <f t="array" aca="1" ref="C43" ca="1">_xlfn.XLOOKUP(A43,INDIRECT($A$5&amp;"!$AJ$41:$AJ$406"),INDIRECT($A$5&amp;"!$AL$41:$AL$406"))*SUM($F$3:$I$3)</f>
        <v>45</v>
      </c>
      <c r="D43" s="70" cm="1">
        <f t="array" aca="1" ref="D43" ca="1">_xlfn.XLOOKUP(A43,INDIRECT($A$5&amp;"!$AJ$41:$AJ$406"),INDIRECT($A$5&amp;"!$AO$41:$AO$406"))*SUM($F$3:$I$3)</f>
        <v>38.25</v>
      </c>
      <c r="E43" s="34" cm="1">
        <f t="array" ref="E43">SUMPRODUCT(('PT Storengy'!$B$8:$K$372)*('PT Storengy'!$A$8:$A$372=$A43)*('PT Storengy'!$B$5:$K$5=$A$6)*('PT Storengy'!$B$7:$K$7=$A$7))</f>
        <v>0.8</v>
      </c>
      <c r="F43" s="119">
        <f t="shared" ca="1" si="0"/>
        <v>4.4250000000000025</v>
      </c>
      <c r="G43" s="54">
        <f t="shared" ca="1" si="3"/>
        <v>9.6670000000000006E-2</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0.99999999999999956</v>
      </c>
      <c r="I43" s="71">
        <f t="shared" ca="1" si="4"/>
        <v>74.999999999999957</v>
      </c>
      <c r="J43" s="118" cm="1">
        <f t="array" aca="1" ref="J43" ca="1">IF(COUNTIFS('PTC GRTgaz'!$K$7:$K$15996,"",'PTC GRTgaz'!$A$7:$A$15996,J$16,'PTC GRTgaz'!$D$7:$D$15996,$A43,'PTC GRTgaz'!$C$7:$C$15996,"DEL")&gt;0,J$14,SUMIFS('PTC GRTgaz'!$K$7:$K$15996,'PTC GRTgaz'!$A$7:$A$15996,J$16,'PTC GRTgaz'!$D$7:$D$15996,$A43,'PTC GRTgaz'!$C$7:$C$15996,"DEL")*1.0026*$F$4/INDIRECT($A$4&amp;"!D9"))</f>
        <v>375</v>
      </c>
      <c r="K43" s="118" cm="1">
        <f t="array" aca="1" ref="K43" ca="1">IF(COUNTIFS('PTC GRTgaz'!$K$7:$K$15996,"",'PTC GRTgaz'!$A$7:$A$15996,K$16,'PTC GRTgaz'!$D$7:$D$15996,$A43,'PTC GRTgaz'!$C$7:$C$15996,"DEL")&gt;0,K$14,SUMIFS('PTC GRTgaz'!$K$7:$K$15996,'PTC GRTgaz'!$A$7:$A$15996,K$16,'PTC GRTgaz'!$D$7:$D$15996,$A43,'PTC GRTgaz'!$C$7:$C$15996,"DEL")*1.0026*$F$4/INDIRECT($A$4&amp;"!D9"))</f>
        <v>200.52</v>
      </c>
      <c r="L43" s="119">
        <f t="shared" ca="1" si="1"/>
        <v>4.4250000000000025</v>
      </c>
      <c r="M43" s="54">
        <f t="shared" ca="1" si="5"/>
        <v>9.6670000000000006E-2</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0.99999999999999956</v>
      </c>
      <c r="O43" s="71">
        <f t="shared" ca="1" si="6"/>
        <v>74.999999999999957</v>
      </c>
      <c r="S43" s="119">
        <f t="shared" ca="1" si="2"/>
        <v>10.125</v>
      </c>
      <c r="T43" s="54">
        <f t="shared" ca="1" si="7"/>
        <v>0.21667</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71">
        <f t="shared" ca="1" si="8"/>
        <v>375.00000000000034</v>
      </c>
    </row>
    <row r="44" spans="1:22" x14ac:dyDescent="0.35">
      <c r="A44" s="32">
        <f t="shared" si="9"/>
        <v>45775</v>
      </c>
      <c r="B44" s="70" cm="1">
        <f t="array" aca="1" ref="B44" ca="1">_xlfn.XLOOKUP(A44,INDIRECT($A$5&amp;"!$AJ$41:$AJ$406"),INDIRECT($A$5&amp;"!$AK$41:$AK$406"))*SUM($F$3:$I$3)</f>
        <v>0</v>
      </c>
      <c r="C44" s="70" cm="1">
        <f t="array" aca="1" ref="C44" ca="1">_xlfn.XLOOKUP(A44,INDIRECT($A$5&amp;"!$AJ$41:$AJ$406"),INDIRECT($A$5&amp;"!$AL$41:$AL$406"))*SUM($F$3:$I$3)</f>
        <v>45</v>
      </c>
      <c r="D44" s="70" cm="1">
        <f t="array" aca="1" ref="D44" ca="1">_xlfn.XLOOKUP(A44,INDIRECT($A$5&amp;"!$AJ$41:$AJ$406"),INDIRECT($A$5&amp;"!$AO$41:$AO$406"))*SUM($F$3:$I$3)</f>
        <v>38.25</v>
      </c>
      <c r="E44" s="34" cm="1">
        <f t="array" ref="E44">SUMPRODUCT(('PT Storengy'!$B$8:$K$372)*('PT Storengy'!$A$8:$A$372=$A44)*('PT Storengy'!$B$5:$K$5=$A$6)*('PT Storengy'!$B$7:$K$7=$A$7))</f>
        <v>0.8</v>
      </c>
      <c r="F44" s="119">
        <f t="shared" ca="1" si="0"/>
        <v>4.5000000000000027</v>
      </c>
      <c r="G44" s="54">
        <f t="shared" ca="1" si="3"/>
        <v>9.8330000000000001E-2</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0.99999999999999956</v>
      </c>
      <c r="I44" s="71">
        <f t="shared" ca="1" si="4"/>
        <v>74.999999999999957</v>
      </c>
      <c r="J44" s="118" cm="1">
        <f t="array" aca="1" ref="J44" ca="1">IF(COUNTIFS('PTC GRTgaz'!$K$7:$K$15996,"",'PTC GRTgaz'!$A$7:$A$15996,J$16,'PTC GRTgaz'!$D$7:$D$15996,$A44,'PTC GRTgaz'!$C$7:$C$15996,"DEL")&gt;0,J$14,SUMIFS('PTC GRTgaz'!$K$7:$K$15996,'PTC GRTgaz'!$A$7:$A$15996,J$16,'PTC GRTgaz'!$D$7:$D$15996,$A44,'PTC GRTgaz'!$C$7:$C$15996,"DEL")*1.0026*$F$4/INDIRECT($A$4&amp;"!D9"))</f>
        <v>375</v>
      </c>
      <c r="K44" s="118" cm="1">
        <f t="array" aca="1" ref="K44" ca="1">IF(COUNTIFS('PTC GRTgaz'!$K$7:$K$15996,"",'PTC GRTgaz'!$A$7:$A$15996,K$16,'PTC GRTgaz'!$D$7:$D$15996,$A44,'PTC GRTgaz'!$C$7:$C$15996,"DEL")&gt;0,K$14,SUMIFS('PTC GRTgaz'!$K$7:$K$15996,'PTC GRTgaz'!$A$7:$A$15996,K$16,'PTC GRTgaz'!$D$7:$D$15996,$A44,'PTC GRTgaz'!$C$7:$C$15996,"DEL")*1.0026*$F$4/INDIRECT($A$4&amp;"!D9"))</f>
        <v>200.52</v>
      </c>
      <c r="L44" s="119">
        <f t="shared" ca="1" si="1"/>
        <v>4.5000000000000027</v>
      </c>
      <c r="M44" s="54">
        <f t="shared" ca="1" si="5"/>
        <v>9.8330000000000001E-2</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0.99999999999999956</v>
      </c>
      <c r="O44" s="71">
        <f t="shared" ca="1" si="6"/>
        <v>74.999999999999957</v>
      </c>
      <c r="S44" s="119">
        <f t="shared" ca="1" si="2"/>
        <v>10.5</v>
      </c>
      <c r="T44" s="54">
        <f t="shared" ca="1" si="7"/>
        <v>0.22500000000000001</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71">
        <f t="shared" ca="1" si="8"/>
        <v>375.00000000000034</v>
      </c>
    </row>
    <row r="45" spans="1:22" x14ac:dyDescent="0.35">
      <c r="A45" s="32">
        <f t="shared" si="9"/>
        <v>45776</v>
      </c>
      <c r="B45" s="70" cm="1">
        <f t="array" aca="1" ref="B45" ca="1">_xlfn.XLOOKUP(A45,INDIRECT($A$5&amp;"!$AJ$41:$AJ$406"),INDIRECT($A$5&amp;"!$AK$41:$AK$406"))*SUM($F$3:$I$3)</f>
        <v>0</v>
      </c>
      <c r="C45" s="70" cm="1">
        <f t="array" aca="1" ref="C45" ca="1">_xlfn.XLOOKUP(A45,INDIRECT($A$5&amp;"!$AJ$41:$AJ$406"),INDIRECT($A$5&amp;"!$AL$41:$AL$406"))*SUM($F$3:$I$3)</f>
        <v>45</v>
      </c>
      <c r="D45" s="70" cm="1">
        <f t="array" aca="1" ref="D45" ca="1">_xlfn.XLOOKUP(A45,INDIRECT($A$5&amp;"!$AJ$41:$AJ$406"),INDIRECT($A$5&amp;"!$AO$41:$AO$406"))*SUM($F$3:$I$3)</f>
        <v>38.25</v>
      </c>
      <c r="E45" s="34" cm="1">
        <f t="array" ref="E45">SUMPRODUCT(('PT Storengy'!$B$8:$K$372)*('PT Storengy'!$A$8:$A$372=$A45)*('PT Storengy'!$B$5:$K$5=$A$6)*('PT Storengy'!$B$7:$K$7=$A$7))</f>
        <v>0.8</v>
      </c>
      <c r="F45" s="119">
        <f t="shared" ca="1" si="0"/>
        <v>4.5750000000000028</v>
      </c>
      <c r="G45" s="54">
        <f t="shared" ca="1" si="3"/>
        <v>0.1</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v>
      </c>
      <c r="I45" s="71">
        <f t="shared" ca="1" si="4"/>
        <v>74.999999999999986</v>
      </c>
      <c r="J45" s="118" cm="1">
        <f t="array" aca="1" ref="J45" ca="1">IF(COUNTIFS('PTC GRTgaz'!$K$7:$K$15996,"",'PTC GRTgaz'!$A$7:$A$15996,J$16,'PTC GRTgaz'!$D$7:$D$15996,$A45,'PTC GRTgaz'!$C$7:$C$15996,"DEL")&gt;0,J$14,SUMIFS('PTC GRTgaz'!$K$7:$K$15996,'PTC GRTgaz'!$A$7:$A$15996,J$16,'PTC GRTgaz'!$D$7:$D$15996,$A45,'PTC GRTgaz'!$C$7:$C$15996,"DEL")*1.0026*$F$4/INDIRECT($A$4&amp;"!D9"))</f>
        <v>375</v>
      </c>
      <c r="K45" s="118" cm="1">
        <f t="array" aca="1" ref="K45" ca="1">IF(COUNTIFS('PTC GRTgaz'!$K$7:$K$15996,"",'PTC GRTgaz'!$A$7:$A$15996,K$16,'PTC GRTgaz'!$D$7:$D$15996,$A45,'PTC GRTgaz'!$C$7:$C$15996,"DEL")&gt;0,K$14,SUMIFS('PTC GRTgaz'!$K$7:$K$15996,'PTC GRTgaz'!$A$7:$A$15996,K$16,'PTC GRTgaz'!$D$7:$D$15996,$A45,'PTC GRTgaz'!$C$7:$C$15996,"DEL")*1.0026*$F$4/INDIRECT($A$4&amp;"!D9"))</f>
        <v>200.52</v>
      </c>
      <c r="L45" s="119">
        <f t="shared" ca="1" si="1"/>
        <v>4.5750000000000028</v>
      </c>
      <c r="M45" s="54">
        <f t="shared" ca="1" si="5"/>
        <v>0.1</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v>
      </c>
      <c r="O45" s="71">
        <f t="shared" ca="1" si="6"/>
        <v>74.999999999999986</v>
      </c>
      <c r="S45" s="119">
        <f t="shared" ca="1" si="2"/>
        <v>10.875</v>
      </c>
      <c r="T45" s="54">
        <f t="shared" ca="1" si="7"/>
        <v>0.23333000000000001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71">
        <f t="shared" ca="1" si="8"/>
        <v>375.00000000000034</v>
      </c>
    </row>
    <row r="46" spans="1:22" x14ac:dyDescent="0.35">
      <c r="A46" s="32">
        <f t="shared" si="9"/>
        <v>45777</v>
      </c>
      <c r="B46" s="70" cm="1">
        <f t="array" aca="1" ref="B46" ca="1">_xlfn.XLOOKUP(A46,INDIRECT($A$5&amp;"!$AJ$41:$AJ$406"),INDIRECT($A$5&amp;"!$AK$41:$AK$406"))*SUM($F$3:$I$3)</f>
        <v>0</v>
      </c>
      <c r="C46" s="70" cm="1">
        <f t="array" aca="1" ref="C46" ca="1">_xlfn.XLOOKUP(A46,INDIRECT($A$5&amp;"!$AJ$41:$AJ$406"),INDIRECT($A$5&amp;"!$AL$41:$AL$406"))*SUM($F$3:$I$3)</f>
        <v>45</v>
      </c>
      <c r="D46" s="70" cm="1">
        <f t="array" aca="1" ref="D46" ca="1">_xlfn.XLOOKUP(A46,INDIRECT($A$5&amp;"!$AJ$41:$AJ$406"),INDIRECT($A$5&amp;"!$AO$41:$AO$406"))*SUM($F$3:$I$3)</f>
        <v>38.25</v>
      </c>
      <c r="E46" s="34" cm="1">
        <f t="array" ref="E46">SUMPRODUCT(('PT Storengy'!$B$8:$K$372)*('PT Storengy'!$A$8:$A$372=$A46)*('PT Storengy'!$B$5:$K$5=$A$6)*('PT Storengy'!$B$7:$K$7=$A$7))</f>
        <v>0.8</v>
      </c>
      <c r="F46" s="119">
        <f t="shared" ca="1" si="0"/>
        <v>4.650000000000003</v>
      </c>
      <c r="G46" s="54">
        <f t="shared" ca="1" si="3"/>
        <v>0.10167</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0.99999999999999956</v>
      </c>
      <c r="I46" s="71">
        <f t="shared" ca="1" si="4"/>
        <v>74.999999999999957</v>
      </c>
      <c r="J46" s="118" cm="1">
        <f t="array" aca="1" ref="J46" ca="1">IF(COUNTIFS('PTC GRTgaz'!$K$7:$K$15996,"",'PTC GRTgaz'!$A$7:$A$15996,J$16,'PTC GRTgaz'!$D$7:$D$15996,$A46,'PTC GRTgaz'!$C$7:$C$15996,"DEL")&gt;0,J$14,SUMIFS('PTC GRTgaz'!$K$7:$K$15996,'PTC GRTgaz'!$A$7:$A$15996,J$16,'PTC GRTgaz'!$D$7:$D$15996,$A46,'PTC GRTgaz'!$C$7:$C$15996,"DEL")*1.0026*$F$4/INDIRECT($A$4&amp;"!D9"))</f>
        <v>375</v>
      </c>
      <c r="K46" s="118" cm="1">
        <f t="array" aca="1" ref="K46" ca="1">IF(COUNTIFS('PTC GRTgaz'!$K$7:$K$15996,"",'PTC GRTgaz'!$A$7:$A$15996,K$16,'PTC GRTgaz'!$D$7:$D$15996,$A46,'PTC GRTgaz'!$C$7:$C$15996,"DEL")&gt;0,K$14,SUMIFS('PTC GRTgaz'!$K$7:$K$15996,'PTC GRTgaz'!$A$7:$A$15996,K$16,'PTC GRTgaz'!$D$7:$D$15996,$A46,'PTC GRTgaz'!$C$7:$C$15996,"DEL")*1.0026*$F$4/INDIRECT($A$4&amp;"!D9"))</f>
        <v>200.52</v>
      </c>
      <c r="L46" s="119">
        <f t="shared" ca="1" si="1"/>
        <v>4.650000000000003</v>
      </c>
      <c r="M46" s="54">
        <f t="shared" ca="1" si="5"/>
        <v>0.10167</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0.99999999999999956</v>
      </c>
      <c r="O46" s="71">
        <f t="shared" ca="1" si="6"/>
        <v>74.999999999999957</v>
      </c>
      <c r="S46" s="119">
        <f t="shared" ca="1" si="2"/>
        <v>11.25</v>
      </c>
      <c r="T46" s="54">
        <f t="shared" ca="1" si="7"/>
        <v>0.24167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71">
        <f t="shared" ca="1" si="8"/>
        <v>375.00000000000034</v>
      </c>
    </row>
    <row r="47" spans="1:22" x14ac:dyDescent="0.35">
      <c r="A47" s="32">
        <f t="shared" si="9"/>
        <v>45778</v>
      </c>
      <c r="B47" s="70" cm="1">
        <f t="array" aca="1" ref="B47" ca="1">_xlfn.XLOOKUP(A47,INDIRECT($A$5&amp;"!$AJ$41:$AJ$406"),INDIRECT($A$5&amp;"!$AK$41:$AK$406"))*SUM($F$3:$I$3)</f>
        <v>0</v>
      </c>
      <c r="C47" s="70" cm="1">
        <f t="array" aca="1" ref="C47" ca="1">_xlfn.XLOOKUP(A47,INDIRECT($A$5&amp;"!$AJ$41:$AJ$406"),INDIRECT($A$5&amp;"!$AL$41:$AL$406"))*SUM($F$3:$I$3)</f>
        <v>45</v>
      </c>
      <c r="D47" s="70" cm="1">
        <f t="array" aca="1" ref="D47" ca="1">_xlfn.XLOOKUP(A47,INDIRECT($A$5&amp;"!$AJ$41:$AJ$406"),INDIRECT($A$5&amp;"!$AO$41:$AO$406"))*SUM($F$3:$I$3)</f>
        <v>38.25</v>
      </c>
      <c r="E47" s="34" cm="1">
        <f t="array" ref="E47">SUMPRODUCT(('PT Storengy'!$B$8:$K$372)*('PT Storengy'!$A$8:$A$372=$A47)*('PT Storengy'!$B$5:$K$5=$A$6)*('PT Storengy'!$B$7:$K$7=$A$7))</f>
        <v>0.8</v>
      </c>
      <c r="F47" s="119">
        <f t="shared" ca="1" si="0"/>
        <v>4.7250000000000032</v>
      </c>
      <c r="G47" s="54">
        <f t="shared" ca="1" si="3"/>
        <v>0.10333000000000001</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0.99999999999999956</v>
      </c>
      <c r="I47" s="71">
        <f t="shared" ca="1" si="4"/>
        <v>74.999999999999957</v>
      </c>
      <c r="J47" s="118" cm="1">
        <f t="array" aca="1" ref="J47" ca="1">IF(COUNTIFS('PTC GRTgaz'!$K$7:$K$15996,"",'PTC GRTgaz'!$A$7:$A$15996,J$16,'PTC GRTgaz'!$D$7:$D$15996,$A47,'PTC GRTgaz'!$C$7:$C$15996,"DEL")&gt;0,J$14,SUMIFS('PTC GRTgaz'!$K$7:$K$15996,'PTC GRTgaz'!$A$7:$A$15996,J$16,'PTC GRTgaz'!$D$7:$D$15996,$A47,'PTC GRTgaz'!$C$7:$C$15996,"DEL")*1.0026*$F$4/INDIRECT($A$4&amp;"!D9"))</f>
        <v>375</v>
      </c>
      <c r="K47" s="118" cm="1">
        <f t="array" aca="1" ref="K47" ca="1">IF(COUNTIFS('PTC GRTgaz'!$K$7:$K$15996,"",'PTC GRTgaz'!$A$7:$A$15996,K$16,'PTC GRTgaz'!$D$7:$D$15996,$A47,'PTC GRTgaz'!$C$7:$C$15996,"DEL")&gt;0,K$14,SUMIFS('PTC GRTgaz'!$K$7:$K$15996,'PTC GRTgaz'!$A$7:$A$15996,K$16,'PTC GRTgaz'!$D$7:$D$15996,$A47,'PTC GRTgaz'!$C$7:$C$15996,"DEL")*1.0026*$F$4/INDIRECT($A$4&amp;"!D9"))</f>
        <v>225.58499999999995</v>
      </c>
      <c r="L47" s="119">
        <f t="shared" ca="1" si="1"/>
        <v>4.7250000000000032</v>
      </c>
      <c r="M47" s="54">
        <f t="shared" ca="1" si="5"/>
        <v>0.10333000000000001</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0.99999999999999956</v>
      </c>
      <c r="O47" s="71">
        <f t="shared" ca="1" si="6"/>
        <v>74.999999999999957</v>
      </c>
      <c r="S47" s="119">
        <f t="shared" ca="1" si="2"/>
        <v>11.625</v>
      </c>
      <c r="T47" s="54">
        <f t="shared" ca="1" si="7"/>
        <v>0.25</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71">
        <f t="shared" ca="1" si="8"/>
        <v>375</v>
      </c>
    </row>
    <row r="48" spans="1:22" x14ac:dyDescent="0.35">
      <c r="A48" s="32">
        <f t="shared" si="9"/>
        <v>45779</v>
      </c>
      <c r="B48" s="70" cm="1">
        <f t="array" aca="1" ref="B48" ca="1">_xlfn.XLOOKUP(A48,INDIRECT($A$5&amp;"!$AJ$41:$AJ$406"),INDIRECT($A$5&amp;"!$AK$41:$AK$406"))*SUM($F$3:$I$3)</f>
        <v>0</v>
      </c>
      <c r="C48" s="70" cm="1">
        <f t="array" aca="1" ref="C48" ca="1">_xlfn.XLOOKUP(A48,INDIRECT($A$5&amp;"!$AJ$41:$AJ$406"),INDIRECT($A$5&amp;"!$AL$41:$AL$406"))*SUM($F$3:$I$3)</f>
        <v>45</v>
      </c>
      <c r="D48" s="70" cm="1">
        <f t="array" aca="1" ref="D48" ca="1">_xlfn.XLOOKUP(A48,INDIRECT($A$5&amp;"!$AJ$41:$AJ$406"),INDIRECT($A$5&amp;"!$AO$41:$AO$406"))*SUM($F$3:$I$3)</f>
        <v>38.25</v>
      </c>
      <c r="E48" s="34" cm="1">
        <f t="array" ref="E48">SUMPRODUCT(('PT Storengy'!$B$8:$K$372)*('PT Storengy'!$A$8:$A$372=$A48)*('PT Storengy'!$B$5:$K$5=$A$6)*('PT Storengy'!$B$7:$K$7=$A$7))</f>
        <v>0.8</v>
      </c>
      <c r="F48" s="119">
        <f t="shared" ca="1" si="0"/>
        <v>4.8000000000000034</v>
      </c>
      <c r="G48" s="54">
        <f t="shared" ca="1" si="3"/>
        <v>0.105</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0.99999999999999956</v>
      </c>
      <c r="I48" s="71">
        <f t="shared" ca="1" si="4"/>
        <v>74.999999999999957</v>
      </c>
      <c r="J48" s="118" cm="1">
        <f t="array" aca="1" ref="J48" ca="1">IF(COUNTIFS('PTC GRTgaz'!$K$7:$K$15996,"",'PTC GRTgaz'!$A$7:$A$15996,J$16,'PTC GRTgaz'!$D$7:$D$15996,$A48,'PTC GRTgaz'!$C$7:$C$15996,"DEL")&gt;0,J$14,SUMIFS('PTC GRTgaz'!$K$7:$K$15996,'PTC GRTgaz'!$A$7:$A$15996,J$16,'PTC GRTgaz'!$D$7:$D$15996,$A48,'PTC GRTgaz'!$C$7:$C$15996,"DEL")*1.0026*$F$4/INDIRECT($A$4&amp;"!D9"))</f>
        <v>375</v>
      </c>
      <c r="K48" s="118" cm="1">
        <f t="array" aca="1" ref="K48" ca="1">IF(COUNTIFS('PTC GRTgaz'!$K$7:$K$15996,"",'PTC GRTgaz'!$A$7:$A$15996,K$16,'PTC GRTgaz'!$D$7:$D$15996,$A48,'PTC GRTgaz'!$C$7:$C$15996,"DEL")&gt;0,K$14,SUMIFS('PTC GRTgaz'!$K$7:$K$15996,'PTC GRTgaz'!$A$7:$A$15996,K$16,'PTC GRTgaz'!$D$7:$D$15996,$A48,'PTC GRTgaz'!$C$7:$C$15996,"DEL")*1.0026*$F$4/INDIRECT($A$4&amp;"!D9"))</f>
        <v>225.58499999999995</v>
      </c>
      <c r="L48" s="119">
        <f t="shared" ca="1" si="1"/>
        <v>4.8000000000000034</v>
      </c>
      <c r="M48" s="54">
        <f t="shared" ca="1" si="5"/>
        <v>0.105</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0.99999999999999956</v>
      </c>
      <c r="O48" s="71">
        <f t="shared" ca="1" si="6"/>
        <v>74.999999999999957</v>
      </c>
      <c r="S48" s="119">
        <f t="shared" ca="1" si="2"/>
        <v>12</v>
      </c>
      <c r="T48" s="54">
        <f t="shared" ca="1" si="7"/>
        <v>0.25833</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71">
        <f t="shared" ca="1" si="8"/>
        <v>375.00000000000034</v>
      </c>
    </row>
    <row r="49" spans="1:22" x14ac:dyDescent="0.35">
      <c r="A49" s="32">
        <f t="shared" si="9"/>
        <v>45780</v>
      </c>
      <c r="B49" s="70" cm="1">
        <f t="array" aca="1" ref="B49" ca="1">_xlfn.XLOOKUP(A49,INDIRECT($A$5&amp;"!$AJ$41:$AJ$406"),INDIRECT($A$5&amp;"!$AK$41:$AK$406"))*SUM($F$3:$I$3)</f>
        <v>0</v>
      </c>
      <c r="C49" s="70" cm="1">
        <f t="array" aca="1" ref="C49" ca="1">_xlfn.XLOOKUP(A49,INDIRECT($A$5&amp;"!$AJ$41:$AJ$406"),INDIRECT($A$5&amp;"!$AL$41:$AL$406"))*SUM($F$3:$I$3)</f>
        <v>45</v>
      </c>
      <c r="D49" s="70" cm="1">
        <f t="array" aca="1" ref="D49" ca="1">_xlfn.XLOOKUP(A49,INDIRECT($A$5&amp;"!$AJ$41:$AJ$406"),INDIRECT($A$5&amp;"!$AO$41:$AO$406"))*SUM($F$3:$I$3)</f>
        <v>38.25</v>
      </c>
      <c r="E49" s="34" cm="1">
        <f t="array" ref="E49">SUMPRODUCT(('PT Storengy'!$B$8:$K$372)*('PT Storengy'!$A$8:$A$372=$A49)*('PT Storengy'!$B$5:$K$5=$A$6)*('PT Storengy'!$B$7:$K$7=$A$7))</f>
        <v>0.5</v>
      </c>
      <c r="F49" s="119">
        <f t="shared" ca="1" si="0"/>
        <v>4.9875000000000034</v>
      </c>
      <c r="G49" s="54">
        <f t="shared" ca="1" si="3"/>
        <v>0.10667</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0.99999999999999956</v>
      </c>
      <c r="I49" s="71">
        <f t="shared" ca="1" si="4"/>
        <v>187.49999999999991</v>
      </c>
      <c r="J49" s="118" cm="1">
        <f t="array" aca="1" ref="J49" ca="1">IF(COUNTIFS('PTC GRTgaz'!$K$7:$K$15996,"",'PTC GRTgaz'!$A$7:$A$15996,J$16,'PTC GRTgaz'!$D$7:$D$15996,$A49,'PTC GRTgaz'!$C$7:$C$15996,"DEL")&gt;0,J$14,SUMIFS('PTC GRTgaz'!$K$7:$K$15996,'PTC GRTgaz'!$A$7:$A$15996,J$16,'PTC GRTgaz'!$D$7:$D$15996,$A49,'PTC GRTgaz'!$C$7:$C$15996,"DEL")*1.0026*$F$4/INDIRECT($A$4&amp;"!D9"))</f>
        <v>375</v>
      </c>
      <c r="K49" s="118" cm="1">
        <f t="array" aca="1" ref="K49" ca="1">IF(COUNTIFS('PTC GRTgaz'!$K$7:$K$15996,"",'PTC GRTgaz'!$A$7:$A$15996,K$16,'PTC GRTgaz'!$D$7:$D$15996,$A49,'PTC GRTgaz'!$C$7:$C$15996,"DEL")&gt;0,K$14,SUMIFS('PTC GRTgaz'!$K$7:$K$15996,'PTC GRTgaz'!$A$7:$A$15996,K$16,'PTC GRTgaz'!$D$7:$D$15996,$A49,'PTC GRTgaz'!$C$7:$C$15996,"DEL")*1.0026*$F$4/INDIRECT($A$4&amp;"!D9"))</f>
        <v>265.68899999999996</v>
      </c>
      <c r="L49" s="119">
        <f t="shared" ca="1" si="1"/>
        <v>4.9875000000000034</v>
      </c>
      <c r="M49" s="54">
        <f t="shared" ca="1" si="5"/>
        <v>0.10667</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0.99999999999999956</v>
      </c>
      <c r="O49" s="71">
        <f t="shared" ca="1" si="6"/>
        <v>187.49999999999991</v>
      </c>
      <c r="S49" s="119">
        <f t="shared" ca="1" si="2"/>
        <v>12.375</v>
      </c>
      <c r="T49" s="54">
        <f t="shared" ca="1" si="7"/>
        <v>0.26667000000000002</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71">
        <f t="shared" ca="1" si="8"/>
        <v>375.00000000000034</v>
      </c>
    </row>
    <row r="50" spans="1:22" x14ac:dyDescent="0.35">
      <c r="A50" s="32">
        <f t="shared" si="9"/>
        <v>45781</v>
      </c>
      <c r="B50" s="70" cm="1">
        <f t="array" aca="1" ref="B50" ca="1">_xlfn.XLOOKUP(A50,INDIRECT($A$5&amp;"!$AJ$41:$AJ$406"),INDIRECT($A$5&amp;"!$AK$41:$AK$406"))*SUM($F$3:$I$3)</f>
        <v>0</v>
      </c>
      <c r="C50" s="70" cm="1">
        <f t="array" aca="1" ref="C50" ca="1">_xlfn.XLOOKUP(A50,INDIRECT($A$5&amp;"!$AJ$41:$AJ$406"),INDIRECT($A$5&amp;"!$AL$41:$AL$406"))*SUM($F$3:$I$3)</f>
        <v>45</v>
      </c>
      <c r="D50" s="70" cm="1">
        <f t="array" aca="1" ref="D50" ca="1">_xlfn.XLOOKUP(A50,INDIRECT($A$5&amp;"!$AJ$41:$AJ$406"),INDIRECT($A$5&amp;"!$AO$41:$AO$406"))*SUM($F$3:$I$3)</f>
        <v>38.25</v>
      </c>
      <c r="E50" s="34" cm="1">
        <f t="array" ref="E50">SUMPRODUCT(('PT Storengy'!$B$8:$K$372)*('PT Storengy'!$A$8:$A$372=$A50)*('PT Storengy'!$B$5:$K$5=$A$6)*('PT Storengy'!$B$7:$K$7=$A$7))</f>
        <v>0.5</v>
      </c>
      <c r="F50" s="119">
        <f t="shared" ca="1" si="0"/>
        <v>5.1750000000000034</v>
      </c>
      <c r="G50" s="54">
        <f t="shared" ca="1" si="3"/>
        <v>0.11083</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0.99999999999999956</v>
      </c>
      <c r="I50" s="71">
        <f t="shared" ca="1" si="4"/>
        <v>187.49999999999991</v>
      </c>
      <c r="J50" s="118" cm="1">
        <f t="array" aca="1" ref="J50" ca="1">IF(COUNTIFS('PTC GRTgaz'!$K$7:$K$15996,"",'PTC GRTgaz'!$A$7:$A$15996,J$16,'PTC GRTgaz'!$D$7:$D$15996,$A50,'PTC GRTgaz'!$C$7:$C$15996,"DEL")&gt;0,J$14,SUMIFS('PTC GRTgaz'!$K$7:$K$15996,'PTC GRTgaz'!$A$7:$A$15996,J$16,'PTC GRTgaz'!$D$7:$D$15996,$A50,'PTC GRTgaz'!$C$7:$C$15996,"DEL")*1.0026*$F$4/INDIRECT($A$4&amp;"!D9"))</f>
        <v>375</v>
      </c>
      <c r="K50" s="118" cm="1">
        <f t="array" aca="1" ref="K50" ca="1">IF(COUNTIFS('PTC GRTgaz'!$K$7:$K$15996,"",'PTC GRTgaz'!$A$7:$A$15996,K$16,'PTC GRTgaz'!$D$7:$D$15996,$A50,'PTC GRTgaz'!$C$7:$C$15996,"DEL")&gt;0,K$14,SUMIFS('PTC GRTgaz'!$K$7:$K$15996,'PTC GRTgaz'!$A$7:$A$15996,K$16,'PTC GRTgaz'!$D$7:$D$15996,$A50,'PTC GRTgaz'!$C$7:$C$15996,"DEL")*1.0026*$F$4/INDIRECT($A$4&amp;"!D9"))</f>
        <v>265.68899999999996</v>
      </c>
      <c r="L50" s="119">
        <f t="shared" ca="1" si="1"/>
        <v>5.1750000000000034</v>
      </c>
      <c r="M50" s="54">
        <f t="shared" ca="1" si="5"/>
        <v>0.11083</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0.99999999999999956</v>
      </c>
      <c r="O50" s="71">
        <f t="shared" ca="1" si="6"/>
        <v>187.49999999999991</v>
      </c>
      <c r="S50" s="119">
        <f t="shared" ca="1" si="2"/>
        <v>12.75</v>
      </c>
      <c r="T50" s="54">
        <f t="shared" ca="1" si="7"/>
        <v>0.27500000000000002</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71">
        <f t="shared" ca="1" si="8"/>
        <v>375.00000000000034</v>
      </c>
    </row>
    <row r="51" spans="1:22" x14ac:dyDescent="0.35">
      <c r="A51" s="32">
        <f t="shared" si="9"/>
        <v>45782</v>
      </c>
      <c r="B51" s="70" cm="1">
        <f t="array" aca="1" ref="B51" ca="1">_xlfn.XLOOKUP(A51,INDIRECT($A$5&amp;"!$AJ$41:$AJ$406"),INDIRECT($A$5&amp;"!$AK$41:$AK$406"))*SUM($F$3:$I$3)</f>
        <v>0</v>
      </c>
      <c r="C51" s="70" cm="1">
        <f t="array" aca="1" ref="C51" ca="1">_xlfn.XLOOKUP(A51,INDIRECT($A$5&amp;"!$AJ$41:$AJ$406"),INDIRECT($A$5&amp;"!$AL$41:$AL$406"))*SUM($F$3:$I$3)</f>
        <v>45</v>
      </c>
      <c r="D51" s="70" cm="1">
        <f t="array" aca="1" ref="D51" ca="1">_xlfn.XLOOKUP(A51,INDIRECT($A$5&amp;"!$AJ$41:$AJ$406"),INDIRECT($A$5&amp;"!$AO$41:$AO$406"))*SUM($F$3:$I$3)</f>
        <v>38.25</v>
      </c>
      <c r="E51" s="34" cm="1">
        <f t="array" ref="E51">SUMPRODUCT(('PT Storengy'!$B$8:$K$372)*('PT Storengy'!$A$8:$A$372=$A51)*('PT Storengy'!$B$5:$K$5=$A$6)*('PT Storengy'!$B$7:$K$7=$A$7))</f>
        <v>0.5</v>
      </c>
      <c r="F51" s="119">
        <f t="shared" ca="1" si="0"/>
        <v>5.3625000000000034</v>
      </c>
      <c r="G51" s="54">
        <f t="shared" ca="1" si="3"/>
        <v>0.115</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0.99999999999999956</v>
      </c>
      <c r="I51" s="71">
        <f t="shared" ca="1" si="4"/>
        <v>187.49999999999991</v>
      </c>
      <c r="J51" s="118" cm="1">
        <f t="array" aca="1" ref="J51" ca="1">IF(COUNTIFS('PTC GRTgaz'!$K$7:$K$15996,"",'PTC GRTgaz'!$A$7:$A$15996,J$16,'PTC GRTgaz'!$D$7:$D$15996,$A51,'PTC GRTgaz'!$C$7:$C$15996,"DEL")&gt;0,J$14,SUMIFS('PTC GRTgaz'!$K$7:$K$15996,'PTC GRTgaz'!$A$7:$A$15996,J$16,'PTC GRTgaz'!$D$7:$D$15996,$A51,'PTC GRTgaz'!$C$7:$C$15996,"DEL")*1.0026*$F$4/INDIRECT($A$4&amp;"!D9"))</f>
        <v>375</v>
      </c>
      <c r="K51" s="118" cm="1">
        <f t="array" aca="1" ref="K51" ca="1">IF(COUNTIFS('PTC GRTgaz'!$K$7:$K$15996,"",'PTC GRTgaz'!$A$7:$A$15996,K$16,'PTC GRTgaz'!$D$7:$D$15996,$A51,'PTC GRTgaz'!$C$7:$C$15996,"DEL")&gt;0,K$14,SUMIFS('PTC GRTgaz'!$K$7:$K$15996,'PTC GRTgaz'!$A$7:$A$15996,K$16,'PTC GRTgaz'!$D$7:$D$15996,$A51,'PTC GRTgaz'!$C$7:$C$15996,"DEL")*1.0026*$F$4/INDIRECT($A$4&amp;"!D9"))</f>
        <v>375</v>
      </c>
      <c r="L51" s="119">
        <f t="shared" ca="1" si="1"/>
        <v>5.3625000000000034</v>
      </c>
      <c r="M51" s="54">
        <f t="shared" ca="1" si="5"/>
        <v>0.115</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0.99999999999999956</v>
      </c>
      <c r="O51" s="71">
        <f t="shared" ca="1" si="6"/>
        <v>187.49999999999991</v>
      </c>
      <c r="S51" s="119">
        <f t="shared" ca="1" si="2"/>
        <v>13.125</v>
      </c>
      <c r="T51" s="54">
        <f t="shared" ca="1" si="7"/>
        <v>0.28333000000000003</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71">
        <f t="shared" ca="1" si="8"/>
        <v>375.00000000000034</v>
      </c>
    </row>
    <row r="52" spans="1:22" x14ac:dyDescent="0.35">
      <c r="A52" s="32">
        <f t="shared" si="9"/>
        <v>45783</v>
      </c>
      <c r="B52" s="70" cm="1">
        <f t="array" aca="1" ref="B52" ca="1">_xlfn.XLOOKUP(A52,INDIRECT($A$5&amp;"!$AJ$41:$AJ$406"),INDIRECT($A$5&amp;"!$AK$41:$AK$406"))*SUM($F$3:$I$3)</f>
        <v>0</v>
      </c>
      <c r="C52" s="70" cm="1">
        <f t="array" aca="1" ref="C52" ca="1">_xlfn.XLOOKUP(A52,INDIRECT($A$5&amp;"!$AJ$41:$AJ$406"),INDIRECT($A$5&amp;"!$AL$41:$AL$406"))*SUM($F$3:$I$3)</f>
        <v>45</v>
      </c>
      <c r="D52" s="70" cm="1">
        <f t="array" aca="1" ref="D52" ca="1">_xlfn.XLOOKUP(A52,INDIRECT($A$5&amp;"!$AJ$41:$AJ$406"),INDIRECT($A$5&amp;"!$AO$41:$AO$406"))*SUM($F$3:$I$3)</f>
        <v>38.25</v>
      </c>
      <c r="E52" s="34" cm="1">
        <f t="array" ref="E52">SUMPRODUCT(('PT Storengy'!$B$8:$K$372)*('PT Storengy'!$A$8:$A$372=$A52)*('PT Storengy'!$B$5:$K$5=$A$6)*('PT Storengy'!$B$7:$K$7=$A$7))</f>
        <v>0.5</v>
      </c>
      <c r="F52" s="119">
        <f t="shared" ca="1" si="0"/>
        <v>5.5500000000000034</v>
      </c>
      <c r="G52" s="54">
        <f t="shared" ca="1" si="3"/>
        <v>0.11917</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0.99999999999999956</v>
      </c>
      <c r="I52" s="71">
        <f t="shared" ca="1" si="4"/>
        <v>187.49999999999991</v>
      </c>
      <c r="J52" s="118" cm="1">
        <f t="array" aca="1" ref="J52" ca="1">IF(COUNTIFS('PTC GRTgaz'!$K$7:$K$15996,"",'PTC GRTgaz'!$A$7:$A$15996,J$16,'PTC GRTgaz'!$D$7:$D$15996,$A52,'PTC GRTgaz'!$C$7:$C$15996,"DEL")&gt;0,J$14,SUMIFS('PTC GRTgaz'!$K$7:$K$15996,'PTC GRTgaz'!$A$7:$A$15996,J$16,'PTC GRTgaz'!$D$7:$D$15996,$A52,'PTC GRTgaz'!$C$7:$C$15996,"DEL")*1.0026*$F$4/INDIRECT($A$4&amp;"!D9"))</f>
        <v>375</v>
      </c>
      <c r="K52" s="118" cm="1">
        <f t="array" aca="1" ref="K52" ca="1">IF(COUNTIFS('PTC GRTgaz'!$K$7:$K$15996,"",'PTC GRTgaz'!$A$7:$A$15996,K$16,'PTC GRTgaz'!$D$7:$D$15996,$A52,'PTC GRTgaz'!$C$7:$C$15996,"DEL")&gt;0,K$14,SUMIFS('PTC GRTgaz'!$K$7:$K$15996,'PTC GRTgaz'!$A$7:$A$15996,K$16,'PTC GRTgaz'!$D$7:$D$15996,$A52,'PTC GRTgaz'!$C$7:$C$15996,"DEL")*1.0026*$F$4/INDIRECT($A$4&amp;"!D9"))</f>
        <v>375</v>
      </c>
      <c r="L52" s="119">
        <f t="shared" ca="1" si="1"/>
        <v>5.5500000000000034</v>
      </c>
      <c r="M52" s="54">
        <f t="shared" ca="1" si="5"/>
        <v>0.11917</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0.99999999999999956</v>
      </c>
      <c r="O52" s="71">
        <f t="shared" ca="1" si="6"/>
        <v>187.49999999999991</v>
      </c>
      <c r="S52" s="119">
        <f t="shared" ca="1" si="2"/>
        <v>13.5</v>
      </c>
      <c r="T52" s="54">
        <f t="shared" ca="1" si="7"/>
        <v>0.29166999999999998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71">
        <f t="shared" ca="1" si="8"/>
        <v>375.00000000000034</v>
      </c>
    </row>
    <row r="53" spans="1:22" x14ac:dyDescent="0.35">
      <c r="A53" s="32">
        <f t="shared" si="9"/>
        <v>45784</v>
      </c>
      <c r="B53" s="70" cm="1">
        <f t="array" aca="1" ref="B53" ca="1">_xlfn.XLOOKUP(A53,INDIRECT($A$5&amp;"!$AJ$41:$AJ$406"),INDIRECT($A$5&amp;"!$AK$41:$AK$406"))*SUM($F$3:$I$3)</f>
        <v>0</v>
      </c>
      <c r="C53" s="70" cm="1">
        <f t="array" aca="1" ref="C53" ca="1">_xlfn.XLOOKUP(A53,INDIRECT($A$5&amp;"!$AJ$41:$AJ$406"),INDIRECT($A$5&amp;"!$AL$41:$AL$406"))*SUM($F$3:$I$3)</f>
        <v>45</v>
      </c>
      <c r="D53" s="70" cm="1">
        <f t="array" aca="1" ref="D53" ca="1">_xlfn.XLOOKUP(A53,INDIRECT($A$5&amp;"!$AJ$41:$AJ$406"),INDIRECT($A$5&amp;"!$AO$41:$AO$406"))*SUM($F$3:$I$3)</f>
        <v>38.25</v>
      </c>
      <c r="E53" s="34" cm="1">
        <f t="array" ref="E53">SUMPRODUCT(('PT Storengy'!$B$8:$K$372)*('PT Storengy'!$A$8:$A$372=$A53)*('PT Storengy'!$B$5:$K$5=$A$6)*('PT Storengy'!$B$7:$K$7=$A$7))</f>
        <v>0.5</v>
      </c>
      <c r="F53" s="119">
        <f t="shared" ca="1" si="0"/>
        <v>5.7375000000000034</v>
      </c>
      <c r="G53" s="54">
        <f t="shared" ca="1" si="3"/>
        <v>0.12333</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71">
        <f t="shared" ca="1" si="4"/>
        <v>187.50000000000017</v>
      </c>
      <c r="J53" s="118" cm="1">
        <f t="array" aca="1" ref="J53" ca="1">IF(COUNTIFS('PTC GRTgaz'!$K$7:$K$15996,"",'PTC GRTgaz'!$A$7:$A$15996,J$16,'PTC GRTgaz'!$D$7:$D$15996,$A53,'PTC GRTgaz'!$C$7:$C$15996,"DEL")&gt;0,J$14,SUMIFS('PTC GRTgaz'!$K$7:$K$15996,'PTC GRTgaz'!$A$7:$A$15996,J$16,'PTC GRTgaz'!$D$7:$D$15996,$A53,'PTC GRTgaz'!$C$7:$C$15996,"DEL")*1.0026*$F$4/INDIRECT($A$4&amp;"!D9"))</f>
        <v>375</v>
      </c>
      <c r="K53" s="118" cm="1">
        <f t="array" aca="1" ref="K53" ca="1">IF(COUNTIFS('PTC GRTgaz'!$K$7:$K$15996,"",'PTC GRTgaz'!$A$7:$A$15996,K$16,'PTC GRTgaz'!$D$7:$D$15996,$A53,'PTC GRTgaz'!$C$7:$C$15996,"DEL")&gt;0,K$14,SUMIFS('PTC GRTgaz'!$K$7:$K$15996,'PTC GRTgaz'!$A$7:$A$15996,K$16,'PTC GRTgaz'!$D$7:$D$15996,$A53,'PTC GRTgaz'!$C$7:$C$15996,"DEL")*1.0026*$F$4/INDIRECT($A$4&amp;"!D9"))</f>
        <v>375</v>
      </c>
      <c r="L53" s="119">
        <f t="shared" ca="1" si="1"/>
        <v>5.7375000000000034</v>
      </c>
      <c r="M53" s="54">
        <f t="shared" ca="1" si="5"/>
        <v>0.12333</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71">
        <f t="shared" ca="1" si="6"/>
        <v>187.50000000000017</v>
      </c>
      <c r="S53" s="119">
        <f t="shared" ca="1" si="2"/>
        <v>13.875</v>
      </c>
      <c r="T53" s="54">
        <f t="shared" ca="1" si="7"/>
        <v>0.3</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71">
        <f t="shared" ca="1" si="8"/>
        <v>375</v>
      </c>
    </row>
    <row r="54" spans="1:22" x14ac:dyDescent="0.35">
      <c r="A54" s="32">
        <f t="shared" si="9"/>
        <v>45785</v>
      </c>
      <c r="B54" s="70" cm="1">
        <f t="array" aca="1" ref="B54" ca="1">_xlfn.XLOOKUP(A54,INDIRECT($A$5&amp;"!$AJ$41:$AJ$406"),INDIRECT($A$5&amp;"!$AK$41:$AK$406"))*SUM($F$3:$I$3)</f>
        <v>0</v>
      </c>
      <c r="C54" s="70" cm="1">
        <f t="array" aca="1" ref="C54" ca="1">_xlfn.XLOOKUP(A54,INDIRECT($A$5&amp;"!$AJ$41:$AJ$406"),INDIRECT($A$5&amp;"!$AL$41:$AL$406"))*SUM($F$3:$I$3)</f>
        <v>45</v>
      </c>
      <c r="D54" s="70" cm="1">
        <f t="array" aca="1" ref="D54" ca="1">_xlfn.XLOOKUP(A54,INDIRECT($A$5&amp;"!$AJ$41:$AJ$406"),INDIRECT($A$5&amp;"!$AO$41:$AO$406"))*SUM($F$3:$I$3)</f>
        <v>38.25</v>
      </c>
      <c r="E54" s="34" cm="1">
        <f t="array" ref="E54">SUMPRODUCT(('PT Storengy'!$B$8:$K$372)*('PT Storengy'!$A$8:$A$372=$A54)*('PT Storengy'!$B$5:$K$5=$A$6)*('PT Storengy'!$B$7:$K$7=$A$7))</f>
        <v>0.5</v>
      </c>
      <c r="F54" s="119">
        <f t="shared" ca="1" si="0"/>
        <v>5.9250000000000034</v>
      </c>
      <c r="G54" s="54">
        <f t="shared" ca="1" si="3"/>
        <v>0.1275</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71">
        <f t="shared" ca="1" si="4"/>
        <v>187.50000000000017</v>
      </c>
      <c r="J54" s="118" cm="1">
        <f t="array" aca="1" ref="J54" ca="1">IF(COUNTIFS('PTC GRTgaz'!$K$7:$K$15996,"",'PTC GRTgaz'!$A$7:$A$15996,J$16,'PTC GRTgaz'!$D$7:$D$15996,$A54,'PTC GRTgaz'!$C$7:$C$15996,"DEL")&gt;0,J$14,SUMIFS('PTC GRTgaz'!$K$7:$K$15996,'PTC GRTgaz'!$A$7:$A$15996,J$16,'PTC GRTgaz'!$D$7:$D$15996,$A54,'PTC GRTgaz'!$C$7:$C$15996,"DEL")*1.0026*$F$4/INDIRECT($A$4&amp;"!D9"))</f>
        <v>375</v>
      </c>
      <c r="K54" s="118" cm="1">
        <f t="array" aca="1" ref="K54" ca="1">IF(COUNTIFS('PTC GRTgaz'!$K$7:$K$15996,"",'PTC GRTgaz'!$A$7:$A$15996,K$16,'PTC GRTgaz'!$D$7:$D$15996,$A54,'PTC GRTgaz'!$C$7:$C$15996,"DEL")&gt;0,K$14,SUMIFS('PTC GRTgaz'!$K$7:$K$15996,'PTC GRTgaz'!$A$7:$A$15996,K$16,'PTC GRTgaz'!$D$7:$D$15996,$A54,'PTC GRTgaz'!$C$7:$C$15996,"DEL")*1.0026*$F$4/INDIRECT($A$4&amp;"!D9"))</f>
        <v>375</v>
      </c>
      <c r="L54" s="119">
        <f t="shared" ca="1" si="1"/>
        <v>5.9250000000000034</v>
      </c>
      <c r="M54" s="54">
        <f t="shared" ca="1" si="5"/>
        <v>0.1275</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71">
        <f t="shared" ca="1" si="6"/>
        <v>187.50000000000017</v>
      </c>
      <c r="S54" s="119">
        <f t="shared" ca="1" si="2"/>
        <v>14.25</v>
      </c>
      <c r="T54" s="54">
        <f t="shared" ca="1" si="7"/>
        <v>0.30832999999999999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71">
        <f t="shared" ca="1" si="8"/>
        <v>375.00000000000034</v>
      </c>
    </row>
    <row r="55" spans="1:22" x14ac:dyDescent="0.35">
      <c r="A55" s="32">
        <f t="shared" si="9"/>
        <v>45786</v>
      </c>
      <c r="B55" s="70" cm="1">
        <f t="array" aca="1" ref="B55" ca="1">_xlfn.XLOOKUP(A55,INDIRECT($A$5&amp;"!$AJ$41:$AJ$406"),INDIRECT($A$5&amp;"!$AK$41:$AK$406"))*SUM($F$3:$I$3)</f>
        <v>0</v>
      </c>
      <c r="C55" s="70" cm="1">
        <f t="array" aca="1" ref="C55" ca="1">_xlfn.XLOOKUP(A55,INDIRECT($A$5&amp;"!$AJ$41:$AJ$406"),INDIRECT($A$5&amp;"!$AL$41:$AL$406"))*SUM($F$3:$I$3)</f>
        <v>45</v>
      </c>
      <c r="D55" s="70" cm="1">
        <f t="array" aca="1" ref="D55" ca="1">_xlfn.XLOOKUP(A55,INDIRECT($A$5&amp;"!$AJ$41:$AJ$406"),INDIRECT($A$5&amp;"!$AO$41:$AO$406"))*SUM($F$3:$I$3)</f>
        <v>38.25</v>
      </c>
      <c r="E55" s="34" cm="1">
        <f t="array" ref="E55">SUMPRODUCT(('PT Storengy'!$B$8:$K$372)*('PT Storengy'!$A$8:$A$372=$A55)*('PT Storengy'!$B$5:$K$5=$A$6)*('PT Storengy'!$B$7:$K$7=$A$7))</f>
        <v>0.5</v>
      </c>
      <c r="F55" s="119">
        <f t="shared" ca="1" si="0"/>
        <v>6.1125000000000034</v>
      </c>
      <c r="G55" s="54">
        <f t="shared" ca="1" si="3"/>
        <v>0.13167000000000001</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71">
        <f t="shared" ca="1" si="4"/>
        <v>187.50000000000017</v>
      </c>
      <c r="J55" s="118" cm="1">
        <f t="array" aca="1" ref="J55" ca="1">IF(COUNTIFS('PTC GRTgaz'!$K$7:$K$15996,"",'PTC GRTgaz'!$A$7:$A$15996,J$16,'PTC GRTgaz'!$D$7:$D$15996,$A55,'PTC GRTgaz'!$C$7:$C$15996,"DEL")&gt;0,J$14,SUMIFS('PTC GRTgaz'!$K$7:$K$15996,'PTC GRTgaz'!$A$7:$A$15996,J$16,'PTC GRTgaz'!$D$7:$D$15996,$A55,'PTC GRTgaz'!$C$7:$C$15996,"DEL")*1.0026*$F$4/INDIRECT($A$4&amp;"!D9"))</f>
        <v>375</v>
      </c>
      <c r="K55" s="118" cm="1">
        <f t="array" aca="1" ref="K55" ca="1">IF(COUNTIFS('PTC GRTgaz'!$K$7:$K$15996,"",'PTC GRTgaz'!$A$7:$A$15996,K$16,'PTC GRTgaz'!$D$7:$D$15996,$A55,'PTC GRTgaz'!$C$7:$C$15996,"DEL")&gt;0,K$14,SUMIFS('PTC GRTgaz'!$K$7:$K$15996,'PTC GRTgaz'!$A$7:$A$15996,K$16,'PTC GRTgaz'!$D$7:$D$15996,$A55,'PTC GRTgaz'!$C$7:$C$15996,"DEL")*1.0026*$F$4/INDIRECT($A$4&amp;"!D9"))</f>
        <v>375</v>
      </c>
      <c r="L55" s="119">
        <f t="shared" ca="1" si="1"/>
        <v>6.1125000000000034</v>
      </c>
      <c r="M55" s="54">
        <f t="shared" ca="1" si="5"/>
        <v>0.13167000000000001</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71">
        <f t="shared" ca="1" si="6"/>
        <v>187.50000000000017</v>
      </c>
      <c r="S55" s="119">
        <f t="shared" ca="1" si="2"/>
        <v>14.625</v>
      </c>
      <c r="T55" s="54">
        <f t="shared" ca="1" si="7"/>
        <v>0.31667000000000001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71">
        <f t="shared" ca="1" si="8"/>
        <v>375.00000000000034</v>
      </c>
    </row>
    <row r="56" spans="1:22" x14ac:dyDescent="0.35">
      <c r="A56" s="32">
        <f t="shared" si="9"/>
        <v>45787</v>
      </c>
      <c r="B56" s="70" cm="1">
        <f t="array" aca="1" ref="B56" ca="1">_xlfn.XLOOKUP(A56,INDIRECT($A$5&amp;"!$AJ$41:$AJ$406"),INDIRECT($A$5&amp;"!$AK$41:$AK$406"))*SUM($F$3:$I$3)</f>
        <v>0</v>
      </c>
      <c r="C56" s="70" cm="1">
        <f t="array" aca="1" ref="C56" ca="1">_xlfn.XLOOKUP(A56,INDIRECT($A$5&amp;"!$AJ$41:$AJ$406"),INDIRECT($A$5&amp;"!$AL$41:$AL$406"))*SUM($F$3:$I$3)</f>
        <v>45</v>
      </c>
      <c r="D56" s="70" cm="1">
        <f t="array" aca="1" ref="D56" ca="1">_xlfn.XLOOKUP(A56,INDIRECT($A$5&amp;"!$AJ$41:$AJ$406"),INDIRECT($A$5&amp;"!$AO$41:$AO$406"))*SUM($F$3:$I$3)</f>
        <v>38.25</v>
      </c>
      <c r="E56" s="34" cm="1">
        <f t="array" ref="E56">SUMPRODUCT(('PT Storengy'!$B$8:$K$372)*('PT Storengy'!$A$8:$A$372=$A56)*('PT Storengy'!$B$5:$K$5=$A$6)*('PT Storengy'!$B$7:$K$7=$A$7))</f>
        <v>0.5</v>
      </c>
      <c r="F56" s="119">
        <f t="shared" ca="1" si="0"/>
        <v>6.3000000000000034</v>
      </c>
      <c r="G56" s="54">
        <f t="shared" ca="1" si="3"/>
        <v>0.13583000000000001</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71">
        <f t="shared" ca="1" si="4"/>
        <v>187.50000000000017</v>
      </c>
      <c r="J56" s="118" cm="1">
        <f t="array" aca="1" ref="J56" ca="1">IF(COUNTIFS('PTC GRTgaz'!$K$7:$K$15996,"",'PTC GRTgaz'!$A$7:$A$15996,J$16,'PTC GRTgaz'!$D$7:$D$15996,$A56,'PTC GRTgaz'!$C$7:$C$15996,"DEL")&gt;0,J$14,SUMIFS('PTC GRTgaz'!$K$7:$K$15996,'PTC GRTgaz'!$A$7:$A$15996,J$16,'PTC GRTgaz'!$D$7:$D$15996,$A56,'PTC GRTgaz'!$C$7:$C$15996,"DEL")*1.0026*$F$4/INDIRECT($A$4&amp;"!D9"))</f>
        <v>375</v>
      </c>
      <c r="K56" s="118" cm="1">
        <f t="array" aca="1" ref="K56" ca="1">IF(COUNTIFS('PTC GRTgaz'!$K$7:$K$15996,"",'PTC GRTgaz'!$A$7:$A$15996,K$16,'PTC GRTgaz'!$D$7:$D$15996,$A56,'PTC GRTgaz'!$C$7:$C$15996,"DEL")&gt;0,K$14,SUMIFS('PTC GRTgaz'!$K$7:$K$15996,'PTC GRTgaz'!$A$7:$A$15996,K$16,'PTC GRTgaz'!$D$7:$D$15996,$A56,'PTC GRTgaz'!$C$7:$C$15996,"DEL")*1.0026*$F$4/INDIRECT($A$4&amp;"!D9"))</f>
        <v>375</v>
      </c>
      <c r="L56" s="119">
        <f t="shared" ca="1" si="1"/>
        <v>6.3000000000000034</v>
      </c>
      <c r="M56" s="54">
        <f t="shared" ca="1" si="5"/>
        <v>0.13583000000000001</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71">
        <f t="shared" ca="1" si="6"/>
        <v>187.50000000000017</v>
      </c>
      <c r="S56" s="119">
        <f t="shared" ca="1" si="2"/>
        <v>15</v>
      </c>
      <c r="T56" s="54">
        <f t="shared" ca="1" si="7"/>
        <v>0.32500000000000001</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71">
        <f t="shared" ca="1" si="8"/>
        <v>375.00000000000034</v>
      </c>
    </row>
    <row r="57" spans="1:22" x14ac:dyDescent="0.35">
      <c r="A57" s="32">
        <f t="shared" si="9"/>
        <v>45788</v>
      </c>
      <c r="B57" s="70" cm="1">
        <f t="array" aca="1" ref="B57" ca="1">_xlfn.XLOOKUP(A57,INDIRECT($A$5&amp;"!$AJ$41:$AJ$406"),INDIRECT($A$5&amp;"!$AK$41:$AK$406"))*SUM($F$3:$I$3)</f>
        <v>0</v>
      </c>
      <c r="C57" s="70" cm="1">
        <f t="array" aca="1" ref="C57" ca="1">_xlfn.XLOOKUP(A57,INDIRECT($A$5&amp;"!$AJ$41:$AJ$406"),INDIRECT($A$5&amp;"!$AL$41:$AL$406"))*SUM($F$3:$I$3)</f>
        <v>45</v>
      </c>
      <c r="D57" s="70" cm="1">
        <f t="array" aca="1" ref="D57" ca="1">_xlfn.XLOOKUP(A57,INDIRECT($A$5&amp;"!$AJ$41:$AJ$406"),INDIRECT($A$5&amp;"!$AO$41:$AO$406"))*SUM($F$3:$I$3)</f>
        <v>38.25</v>
      </c>
      <c r="E57" s="34" cm="1">
        <f t="array" ref="E57">SUMPRODUCT(('PT Storengy'!$B$8:$K$372)*('PT Storengy'!$A$8:$A$372=$A57)*('PT Storengy'!$B$5:$K$5=$A$6)*('PT Storengy'!$B$7:$K$7=$A$7))</f>
        <v>0.5</v>
      </c>
      <c r="F57" s="119">
        <f t="shared" ca="1" si="0"/>
        <v>6.4875000000000034</v>
      </c>
      <c r="G57" s="54">
        <f t="shared" ca="1" si="3"/>
        <v>0.14000000000000001</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v>
      </c>
      <c r="I57" s="71">
        <f t="shared" ca="1" si="4"/>
        <v>187.5</v>
      </c>
      <c r="J57" s="118" cm="1">
        <f t="array" aca="1" ref="J57" ca="1">IF(COUNTIFS('PTC GRTgaz'!$K$7:$K$15996,"",'PTC GRTgaz'!$A$7:$A$15996,J$16,'PTC GRTgaz'!$D$7:$D$15996,$A57,'PTC GRTgaz'!$C$7:$C$15996,"DEL")&gt;0,J$14,SUMIFS('PTC GRTgaz'!$K$7:$K$15996,'PTC GRTgaz'!$A$7:$A$15996,J$16,'PTC GRTgaz'!$D$7:$D$15996,$A57,'PTC GRTgaz'!$C$7:$C$15996,"DEL")*1.0026*$F$4/INDIRECT($A$4&amp;"!D9"))</f>
        <v>375</v>
      </c>
      <c r="K57" s="118" cm="1">
        <f t="array" aca="1" ref="K57" ca="1">IF(COUNTIFS('PTC GRTgaz'!$K$7:$K$15996,"",'PTC GRTgaz'!$A$7:$A$15996,K$16,'PTC GRTgaz'!$D$7:$D$15996,$A57,'PTC GRTgaz'!$C$7:$C$15996,"DEL")&gt;0,K$14,SUMIFS('PTC GRTgaz'!$K$7:$K$15996,'PTC GRTgaz'!$A$7:$A$15996,K$16,'PTC GRTgaz'!$D$7:$D$15996,$A57,'PTC GRTgaz'!$C$7:$C$15996,"DEL")*1.0026*$F$4/INDIRECT($A$4&amp;"!D9"))</f>
        <v>375</v>
      </c>
      <c r="L57" s="119">
        <f t="shared" ca="1" si="1"/>
        <v>6.4875000000000034</v>
      </c>
      <c r="M57" s="54">
        <f t="shared" ca="1" si="5"/>
        <v>0.14000000000000001</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v>
      </c>
      <c r="O57" s="71">
        <f t="shared" ca="1" si="6"/>
        <v>187.5</v>
      </c>
      <c r="S57" s="119">
        <f t="shared" ca="1" si="2"/>
        <v>15.375</v>
      </c>
      <c r="T57" s="54">
        <f t="shared" ca="1" si="7"/>
        <v>0.33333000000000002</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71">
        <f t="shared" ca="1" si="8"/>
        <v>375.00000000000034</v>
      </c>
    </row>
    <row r="58" spans="1:22" x14ac:dyDescent="0.35">
      <c r="A58" s="32">
        <f t="shared" si="9"/>
        <v>45789</v>
      </c>
      <c r="B58" s="70" cm="1">
        <f t="array" aca="1" ref="B58" ca="1">_xlfn.XLOOKUP(A58,INDIRECT($A$5&amp;"!$AJ$41:$AJ$406"),INDIRECT($A$5&amp;"!$AK$41:$AK$406"))*SUM($F$3:$I$3)</f>
        <v>0</v>
      </c>
      <c r="C58" s="70" cm="1">
        <f t="array" aca="1" ref="C58" ca="1">_xlfn.XLOOKUP(A58,INDIRECT($A$5&amp;"!$AJ$41:$AJ$406"),INDIRECT($A$5&amp;"!$AL$41:$AL$406"))*SUM($F$3:$I$3)</f>
        <v>45</v>
      </c>
      <c r="D58" s="70" cm="1">
        <f t="array" aca="1" ref="D58" ca="1">_xlfn.XLOOKUP(A58,INDIRECT($A$5&amp;"!$AJ$41:$AJ$406"),INDIRECT($A$5&amp;"!$AO$41:$AO$406"))*SUM($F$3:$I$3)</f>
        <v>38.25</v>
      </c>
      <c r="E58" s="34" cm="1">
        <f t="array" ref="E58">SUMPRODUCT(('PT Storengy'!$B$8:$K$372)*('PT Storengy'!$A$8:$A$372=$A58)*('PT Storengy'!$B$5:$K$5=$A$6)*('PT Storengy'!$B$7:$K$7=$A$7))</f>
        <v>0.75</v>
      </c>
      <c r="F58" s="119">
        <f t="shared" ca="1" si="0"/>
        <v>6.5812500000000034</v>
      </c>
      <c r="G58" s="54">
        <f t="shared" ca="1" si="3"/>
        <v>0.14416999999999999</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71">
        <f t="shared" ca="1" si="4"/>
        <v>93.750000000000085</v>
      </c>
      <c r="J58" s="118" cm="1">
        <f t="array" aca="1" ref="J58" ca="1">IF(COUNTIFS('PTC GRTgaz'!$K$7:$K$15996,"",'PTC GRTgaz'!$A$7:$A$15996,J$16,'PTC GRTgaz'!$D$7:$D$15996,$A58,'PTC GRTgaz'!$C$7:$C$15996,"DEL")&gt;0,J$14,SUMIFS('PTC GRTgaz'!$K$7:$K$15996,'PTC GRTgaz'!$A$7:$A$15996,J$16,'PTC GRTgaz'!$D$7:$D$15996,$A58,'PTC GRTgaz'!$C$7:$C$15996,"DEL")*1.0026*$F$4/INDIRECT($A$4&amp;"!D9"))</f>
        <v>391.0139999999999</v>
      </c>
      <c r="K58" s="118" cm="1">
        <f t="array" aca="1" ref="K58" ca="1">IF(COUNTIFS('PTC GRTgaz'!$K$7:$K$15996,"",'PTC GRTgaz'!$A$7:$A$15996,K$16,'PTC GRTgaz'!$D$7:$D$15996,$A58,'PTC GRTgaz'!$C$7:$C$15996,"DEL")&gt;0,K$14,SUMIFS('PTC GRTgaz'!$K$7:$K$15996,'PTC GRTgaz'!$A$7:$A$15996,K$16,'PTC GRTgaz'!$D$7:$D$15996,$A58,'PTC GRTgaz'!$C$7:$C$15996,"DEL")*1.0026*$F$4/INDIRECT($A$4&amp;"!D9"))</f>
        <v>110.28599999999999</v>
      </c>
      <c r="L58" s="119">
        <f t="shared" ca="1" si="1"/>
        <v>6.5812500000000034</v>
      </c>
      <c r="M58" s="54">
        <f t="shared" ca="1" si="5"/>
        <v>0.14416999999999999</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71">
        <f t="shared" ca="1" si="6"/>
        <v>93.750000000000085</v>
      </c>
      <c r="S58" s="119">
        <f t="shared" ca="1" si="2"/>
        <v>15.75</v>
      </c>
      <c r="T58" s="54">
        <f t="shared" ca="1" si="7"/>
        <v>0.34166999999999997</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71">
        <f t="shared" ca="1" si="8"/>
        <v>375.00000000000034</v>
      </c>
    </row>
    <row r="59" spans="1:22" x14ac:dyDescent="0.35">
      <c r="A59" s="32">
        <f t="shared" si="9"/>
        <v>45790</v>
      </c>
      <c r="B59" s="70" cm="1">
        <f t="array" aca="1" ref="B59" ca="1">_xlfn.XLOOKUP(A59,INDIRECT($A$5&amp;"!$AJ$41:$AJ$406"),INDIRECT($A$5&amp;"!$AK$41:$AK$406"))*SUM($F$3:$I$3)</f>
        <v>0</v>
      </c>
      <c r="C59" s="70" cm="1">
        <f t="array" aca="1" ref="C59" ca="1">_xlfn.XLOOKUP(A59,INDIRECT($A$5&amp;"!$AJ$41:$AJ$406"),INDIRECT($A$5&amp;"!$AL$41:$AL$406"))*SUM($F$3:$I$3)</f>
        <v>45</v>
      </c>
      <c r="D59" s="70" cm="1">
        <f t="array" aca="1" ref="D59" ca="1">_xlfn.XLOOKUP(A59,INDIRECT($A$5&amp;"!$AJ$41:$AJ$406"),INDIRECT($A$5&amp;"!$AO$41:$AO$406"))*SUM($F$3:$I$3)</f>
        <v>38.25</v>
      </c>
      <c r="E59" s="34" cm="1">
        <f t="array" ref="E59">SUMPRODUCT(('PT Storengy'!$B$8:$K$372)*('PT Storengy'!$A$8:$A$372=$A59)*('PT Storengy'!$B$5:$K$5=$A$6)*('PT Storengy'!$B$7:$K$7=$A$7))</f>
        <v>0.75</v>
      </c>
      <c r="F59" s="119">
        <f t="shared" ca="1" si="0"/>
        <v>6.6750000000000034</v>
      </c>
      <c r="G59" s="54">
        <f t="shared" ca="1" si="3"/>
        <v>0.14624999999999999</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71">
        <f t="shared" ca="1" si="4"/>
        <v>93.750000000000085</v>
      </c>
      <c r="J59" s="118" cm="1">
        <f t="array" aca="1" ref="J59" ca="1">IF(COUNTIFS('PTC GRTgaz'!$K$7:$K$15996,"",'PTC GRTgaz'!$A$7:$A$15996,J$16,'PTC GRTgaz'!$D$7:$D$15996,$A59,'PTC GRTgaz'!$C$7:$C$15996,"DEL")&gt;0,J$14,SUMIFS('PTC GRTgaz'!$K$7:$K$15996,'PTC GRTgaz'!$A$7:$A$15996,J$16,'PTC GRTgaz'!$D$7:$D$15996,$A59,'PTC GRTgaz'!$C$7:$C$15996,"DEL")*1.0026*$F$4/INDIRECT($A$4&amp;"!D9"))</f>
        <v>391.0139999999999</v>
      </c>
      <c r="K59" s="118" cm="1">
        <f t="array" aca="1" ref="K59" ca="1">IF(COUNTIFS('PTC GRTgaz'!$K$7:$K$15996,"",'PTC GRTgaz'!$A$7:$A$15996,K$16,'PTC GRTgaz'!$D$7:$D$15996,$A59,'PTC GRTgaz'!$C$7:$C$15996,"DEL")&gt;0,K$14,SUMIFS('PTC GRTgaz'!$K$7:$K$15996,'PTC GRTgaz'!$A$7:$A$15996,K$16,'PTC GRTgaz'!$D$7:$D$15996,$A59,'PTC GRTgaz'!$C$7:$C$15996,"DEL")*1.0026*$F$4/INDIRECT($A$4&amp;"!D9"))</f>
        <v>110.28599999999999</v>
      </c>
      <c r="L59" s="119">
        <f t="shared" ca="1" si="1"/>
        <v>6.6750000000000034</v>
      </c>
      <c r="M59" s="54">
        <f t="shared" ca="1" si="5"/>
        <v>0.14624999999999999</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71">
        <f t="shared" ca="1" si="6"/>
        <v>93.750000000000085</v>
      </c>
      <c r="S59" s="119">
        <f t="shared" ca="1" si="2"/>
        <v>16.125</v>
      </c>
      <c r="T59" s="54">
        <f t="shared" ca="1" si="7"/>
        <v>0.35</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71">
        <f t="shared" ca="1" si="8"/>
        <v>375</v>
      </c>
    </row>
    <row r="60" spans="1:22" x14ac:dyDescent="0.35">
      <c r="A60" s="32">
        <f t="shared" si="9"/>
        <v>45791</v>
      </c>
      <c r="B60" s="70" cm="1">
        <f t="array" aca="1" ref="B60" ca="1">_xlfn.XLOOKUP(A60,INDIRECT($A$5&amp;"!$AJ$41:$AJ$406"),INDIRECT($A$5&amp;"!$AK$41:$AK$406"))*SUM($F$3:$I$3)</f>
        <v>0</v>
      </c>
      <c r="C60" s="70" cm="1">
        <f t="array" aca="1" ref="C60" ca="1">_xlfn.XLOOKUP(A60,INDIRECT($A$5&amp;"!$AJ$41:$AJ$406"),INDIRECT($A$5&amp;"!$AL$41:$AL$406"))*SUM($F$3:$I$3)</f>
        <v>45</v>
      </c>
      <c r="D60" s="70" cm="1">
        <f t="array" aca="1" ref="D60" ca="1">_xlfn.XLOOKUP(A60,INDIRECT($A$5&amp;"!$AJ$41:$AJ$406"),INDIRECT($A$5&amp;"!$AO$41:$AO$406"))*SUM($F$3:$I$3)</f>
        <v>38.25</v>
      </c>
      <c r="E60" s="34" cm="1">
        <f t="array" ref="E60">SUMPRODUCT(('PT Storengy'!$B$8:$K$372)*('PT Storengy'!$A$8:$A$372=$A60)*('PT Storengy'!$B$5:$K$5=$A$6)*('PT Storengy'!$B$7:$K$7=$A$7))</f>
        <v>0.75</v>
      </c>
      <c r="F60" s="119">
        <f t="shared" ca="1" si="0"/>
        <v>6.7687500000000034</v>
      </c>
      <c r="G60" s="54">
        <f t="shared" ca="1" si="3"/>
        <v>0.14832999999999999</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71">
        <f t="shared" ca="1" si="4"/>
        <v>93.750000000000085</v>
      </c>
      <c r="J60" s="118" cm="1">
        <f t="array" aca="1" ref="J60" ca="1">IF(COUNTIFS('PTC GRTgaz'!$K$7:$K$15996,"",'PTC GRTgaz'!$A$7:$A$15996,J$16,'PTC GRTgaz'!$D$7:$D$15996,$A60,'PTC GRTgaz'!$C$7:$C$15996,"DEL")&gt;0,J$14,SUMIFS('PTC GRTgaz'!$K$7:$K$15996,'PTC GRTgaz'!$A$7:$A$15996,J$16,'PTC GRTgaz'!$D$7:$D$15996,$A60,'PTC GRTgaz'!$C$7:$C$15996,"DEL")*1.0026*$F$4/INDIRECT($A$4&amp;"!D9"))</f>
        <v>391.0139999999999</v>
      </c>
      <c r="K60" s="118" cm="1">
        <f t="array" aca="1" ref="K60" ca="1">IF(COUNTIFS('PTC GRTgaz'!$K$7:$K$15996,"",'PTC GRTgaz'!$A$7:$A$15996,K$16,'PTC GRTgaz'!$D$7:$D$15996,$A60,'PTC GRTgaz'!$C$7:$C$15996,"DEL")&gt;0,K$14,SUMIFS('PTC GRTgaz'!$K$7:$K$15996,'PTC GRTgaz'!$A$7:$A$15996,K$16,'PTC GRTgaz'!$D$7:$D$15996,$A60,'PTC GRTgaz'!$C$7:$C$15996,"DEL")*1.0026*$F$4/INDIRECT($A$4&amp;"!D9"))</f>
        <v>110.28599999999999</v>
      </c>
      <c r="L60" s="119">
        <f t="shared" ca="1" si="1"/>
        <v>6.7687500000000034</v>
      </c>
      <c r="M60" s="54">
        <f t="shared" ca="1" si="5"/>
        <v>0.14832999999999999</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71">
        <f t="shared" ca="1" si="6"/>
        <v>93.750000000000085</v>
      </c>
      <c r="S60" s="119">
        <f t="shared" ca="1" si="2"/>
        <v>16.5</v>
      </c>
      <c r="T60" s="54">
        <f t="shared" ca="1" si="7"/>
        <v>0.35832999999999998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71">
        <f t="shared" ca="1" si="8"/>
        <v>375.00000000000034</v>
      </c>
    </row>
    <row r="61" spans="1:22" x14ac:dyDescent="0.35">
      <c r="A61" s="32">
        <f t="shared" si="9"/>
        <v>45792</v>
      </c>
      <c r="B61" s="70" cm="1">
        <f t="array" aca="1" ref="B61" ca="1">_xlfn.XLOOKUP(A61,INDIRECT($A$5&amp;"!$AJ$41:$AJ$406"),INDIRECT($A$5&amp;"!$AK$41:$AK$406"))*SUM($F$3:$I$3)</f>
        <v>0</v>
      </c>
      <c r="C61" s="70" cm="1">
        <f t="array" aca="1" ref="C61" ca="1">_xlfn.XLOOKUP(A61,INDIRECT($A$5&amp;"!$AJ$41:$AJ$406"),INDIRECT($A$5&amp;"!$AL$41:$AL$406"))*SUM($F$3:$I$3)</f>
        <v>45</v>
      </c>
      <c r="D61" s="70" cm="1">
        <f t="array" aca="1" ref="D61" ca="1">_xlfn.XLOOKUP(A61,INDIRECT($A$5&amp;"!$AJ$41:$AJ$406"),INDIRECT($A$5&amp;"!$AO$41:$AO$406"))*SUM($F$3:$I$3)</f>
        <v>38.25</v>
      </c>
      <c r="E61" s="34" cm="1">
        <f t="array" ref="E61">SUMPRODUCT(('PT Storengy'!$B$8:$K$372)*('PT Storengy'!$A$8:$A$372=$A61)*('PT Storengy'!$B$5:$K$5=$A$6)*('PT Storengy'!$B$7:$K$7=$A$7))</f>
        <v>0.75</v>
      </c>
      <c r="F61" s="119">
        <f t="shared" ca="1" si="0"/>
        <v>6.8625000000000034</v>
      </c>
      <c r="G61" s="54">
        <f t="shared" ca="1" si="3"/>
        <v>0.15042</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71">
        <f t="shared" ca="1" si="4"/>
        <v>93.750000000000085</v>
      </c>
      <c r="J61" s="118" cm="1">
        <f t="array" aca="1" ref="J61" ca="1">IF(COUNTIFS('PTC GRTgaz'!$K$7:$K$15996,"",'PTC GRTgaz'!$A$7:$A$15996,J$16,'PTC GRTgaz'!$D$7:$D$15996,$A61,'PTC GRTgaz'!$C$7:$C$15996,"DEL")&gt;0,J$14,SUMIFS('PTC GRTgaz'!$K$7:$K$15996,'PTC GRTgaz'!$A$7:$A$15996,J$16,'PTC GRTgaz'!$D$7:$D$15996,$A61,'PTC GRTgaz'!$C$7:$C$15996,"DEL")*1.0026*$F$4/INDIRECT($A$4&amp;"!D9"))</f>
        <v>391.0139999999999</v>
      </c>
      <c r="K61" s="118" cm="1">
        <f t="array" aca="1" ref="K61" ca="1">IF(COUNTIFS('PTC GRTgaz'!$K$7:$K$15996,"",'PTC GRTgaz'!$A$7:$A$15996,K$16,'PTC GRTgaz'!$D$7:$D$15996,$A61,'PTC GRTgaz'!$C$7:$C$15996,"DEL")&gt;0,K$14,SUMIFS('PTC GRTgaz'!$K$7:$K$15996,'PTC GRTgaz'!$A$7:$A$15996,K$16,'PTC GRTgaz'!$D$7:$D$15996,$A61,'PTC GRTgaz'!$C$7:$C$15996,"DEL")*1.0026*$F$4/INDIRECT($A$4&amp;"!D9"))</f>
        <v>110.28599999999999</v>
      </c>
      <c r="L61" s="119">
        <f t="shared" ca="1" si="1"/>
        <v>6.8625000000000034</v>
      </c>
      <c r="M61" s="54">
        <f t="shared" ca="1" si="5"/>
        <v>0.15042</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71">
        <f t="shared" ca="1" si="6"/>
        <v>93.750000000000085</v>
      </c>
      <c r="S61" s="119">
        <f t="shared" ca="1" si="2"/>
        <v>16.875</v>
      </c>
      <c r="T61" s="54">
        <f t="shared" ca="1" si="7"/>
        <v>0.36667</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71">
        <f t="shared" ca="1" si="8"/>
        <v>375.00000000000034</v>
      </c>
    </row>
    <row r="62" spans="1:22" x14ac:dyDescent="0.35">
      <c r="A62" s="32">
        <f t="shared" si="9"/>
        <v>45793</v>
      </c>
      <c r="B62" s="70" cm="1">
        <f t="array" aca="1" ref="B62" ca="1">_xlfn.XLOOKUP(A62,INDIRECT($A$5&amp;"!$AJ$41:$AJ$406"),INDIRECT($A$5&amp;"!$AK$41:$AK$406"))*SUM($F$3:$I$3)</f>
        <v>0</v>
      </c>
      <c r="C62" s="70" cm="1">
        <f t="array" aca="1" ref="C62" ca="1">_xlfn.XLOOKUP(A62,INDIRECT($A$5&amp;"!$AJ$41:$AJ$406"),INDIRECT($A$5&amp;"!$AL$41:$AL$406"))*SUM($F$3:$I$3)</f>
        <v>45</v>
      </c>
      <c r="D62" s="70" cm="1">
        <f t="array" aca="1" ref="D62" ca="1">_xlfn.XLOOKUP(A62,INDIRECT($A$5&amp;"!$AJ$41:$AJ$406"),INDIRECT($A$5&amp;"!$AO$41:$AO$406"))*SUM($F$3:$I$3)</f>
        <v>38.25</v>
      </c>
      <c r="E62" s="34" cm="1">
        <f t="array" ref="E62">SUMPRODUCT(('PT Storengy'!$B$8:$K$372)*('PT Storengy'!$A$8:$A$372=$A62)*('PT Storengy'!$B$5:$K$5=$A$6)*('PT Storengy'!$B$7:$K$7=$A$7))</f>
        <v>0.75</v>
      </c>
      <c r="F62" s="119">
        <f t="shared" ca="1" si="0"/>
        <v>6.9562500000000034</v>
      </c>
      <c r="G62" s="54">
        <f t="shared" ca="1" si="3"/>
        <v>0.1525</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71">
        <f t="shared" ca="1" si="4"/>
        <v>93.750000000000085</v>
      </c>
      <c r="J62" s="118" cm="1">
        <f t="array" aca="1" ref="J62" ca="1">IF(COUNTIFS('PTC GRTgaz'!$K$7:$K$15996,"",'PTC GRTgaz'!$A$7:$A$15996,J$16,'PTC GRTgaz'!$D$7:$D$15996,$A62,'PTC GRTgaz'!$C$7:$C$15996,"DEL")&gt;0,J$14,SUMIFS('PTC GRTgaz'!$K$7:$K$15996,'PTC GRTgaz'!$A$7:$A$15996,J$16,'PTC GRTgaz'!$D$7:$D$15996,$A62,'PTC GRTgaz'!$C$7:$C$15996,"DEL")*1.0026*$F$4/INDIRECT($A$4&amp;"!D9"))</f>
        <v>391.0139999999999</v>
      </c>
      <c r="K62" s="118" cm="1">
        <f t="array" aca="1" ref="K62" ca="1">IF(COUNTIFS('PTC GRTgaz'!$K$7:$K$15996,"",'PTC GRTgaz'!$A$7:$A$15996,K$16,'PTC GRTgaz'!$D$7:$D$15996,$A62,'PTC GRTgaz'!$C$7:$C$15996,"DEL")&gt;0,K$14,SUMIFS('PTC GRTgaz'!$K$7:$K$15996,'PTC GRTgaz'!$A$7:$A$15996,K$16,'PTC GRTgaz'!$D$7:$D$15996,$A62,'PTC GRTgaz'!$C$7:$C$15996,"DEL")*1.0026*$F$4/INDIRECT($A$4&amp;"!D9"))</f>
        <v>110.28599999999999</v>
      </c>
      <c r="L62" s="119">
        <f t="shared" ca="1" si="1"/>
        <v>6.9562500000000034</v>
      </c>
      <c r="M62" s="54">
        <f t="shared" ca="1" si="5"/>
        <v>0.1525</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71">
        <f t="shared" ca="1" si="6"/>
        <v>93.750000000000085</v>
      </c>
      <c r="S62" s="119">
        <f t="shared" ca="1" si="2"/>
        <v>17.25</v>
      </c>
      <c r="T62" s="54">
        <f t="shared" ca="1" si="7"/>
        <v>0.375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71">
        <f t="shared" ca="1" si="8"/>
        <v>375.00000000000034</v>
      </c>
    </row>
    <row r="63" spans="1:22" x14ac:dyDescent="0.35">
      <c r="A63" s="32">
        <f t="shared" si="9"/>
        <v>45794</v>
      </c>
      <c r="B63" s="70" cm="1">
        <f t="array" aca="1" ref="B63" ca="1">_xlfn.XLOOKUP(A63,INDIRECT($A$5&amp;"!$AJ$41:$AJ$406"),INDIRECT($A$5&amp;"!$AK$41:$AK$406"))*SUM($F$3:$I$3)</f>
        <v>0</v>
      </c>
      <c r="C63" s="70" cm="1">
        <f t="array" aca="1" ref="C63" ca="1">_xlfn.XLOOKUP(A63,INDIRECT($A$5&amp;"!$AJ$41:$AJ$406"),INDIRECT($A$5&amp;"!$AL$41:$AL$406"))*SUM($F$3:$I$3)</f>
        <v>45</v>
      </c>
      <c r="D63" s="70" cm="1">
        <f t="array" aca="1" ref="D63" ca="1">_xlfn.XLOOKUP(A63,INDIRECT($A$5&amp;"!$AJ$41:$AJ$406"),INDIRECT($A$5&amp;"!$AO$41:$AO$406"))*SUM($F$3:$I$3)</f>
        <v>38.25</v>
      </c>
      <c r="E63" s="34" cm="1">
        <f t="array" ref="E63">SUMPRODUCT(('PT Storengy'!$B$8:$K$372)*('PT Storengy'!$A$8:$A$372=$A63)*('PT Storengy'!$B$5:$K$5=$A$6)*('PT Storengy'!$B$7:$K$7=$A$7))</f>
        <v>0.75</v>
      </c>
      <c r="F63" s="119">
        <f t="shared" ca="1" si="0"/>
        <v>7.0500000000000034</v>
      </c>
      <c r="G63" s="54">
        <f t="shared" ca="1" si="3"/>
        <v>0.15458</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71">
        <f t="shared" ca="1" si="4"/>
        <v>93.750000000000085</v>
      </c>
      <c r="J63" s="118" cm="1">
        <f t="array" aca="1" ref="J63" ca="1">IF(COUNTIFS('PTC GRTgaz'!$K$7:$K$15996,"",'PTC GRTgaz'!$A$7:$A$15996,J$16,'PTC GRTgaz'!$D$7:$D$15996,$A63,'PTC GRTgaz'!$C$7:$C$15996,"DEL")&gt;0,J$14,SUMIFS('PTC GRTgaz'!$K$7:$K$15996,'PTC GRTgaz'!$A$7:$A$15996,J$16,'PTC GRTgaz'!$D$7:$D$15996,$A63,'PTC GRTgaz'!$C$7:$C$15996,"DEL")*1.0026*$F$4/INDIRECT($A$4&amp;"!D9"))</f>
        <v>391.0139999999999</v>
      </c>
      <c r="K63" s="118" cm="1">
        <f t="array" aca="1" ref="K63" ca="1">IF(COUNTIFS('PTC GRTgaz'!$K$7:$K$15996,"",'PTC GRTgaz'!$A$7:$A$15996,K$16,'PTC GRTgaz'!$D$7:$D$15996,$A63,'PTC GRTgaz'!$C$7:$C$15996,"DEL")&gt;0,K$14,SUMIFS('PTC GRTgaz'!$K$7:$K$15996,'PTC GRTgaz'!$A$7:$A$15996,K$16,'PTC GRTgaz'!$D$7:$D$15996,$A63,'PTC GRTgaz'!$C$7:$C$15996,"DEL")*1.0026*$F$4/INDIRECT($A$4&amp;"!D9"))</f>
        <v>110.28599999999999</v>
      </c>
      <c r="L63" s="119">
        <f t="shared" ca="1" si="1"/>
        <v>7.0500000000000034</v>
      </c>
      <c r="M63" s="54">
        <f t="shared" ca="1" si="5"/>
        <v>0.15458</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71">
        <f t="shared" ca="1" si="6"/>
        <v>93.750000000000085</v>
      </c>
      <c r="S63" s="119">
        <f t="shared" ca="1" si="2"/>
        <v>17.625</v>
      </c>
      <c r="T63" s="54">
        <f t="shared" ca="1" si="7"/>
        <v>0.38333</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71">
        <f t="shared" ca="1" si="8"/>
        <v>375.00000000000034</v>
      </c>
    </row>
    <row r="64" spans="1:22" x14ac:dyDescent="0.35">
      <c r="A64" s="32">
        <f t="shared" si="9"/>
        <v>45795</v>
      </c>
      <c r="B64" s="70" cm="1">
        <f t="array" aca="1" ref="B64" ca="1">_xlfn.XLOOKUP(A64,INDIRECT($A$5&amp;"!$AJ$41:$AJ$406"),INDIRECT($A$5&amp;"!$AK$41:$AK$406"))*SUM($F$3:$I$3)</f>
        <v>0</v>
      </c>
      <c r="C64" s="70" cm="1">
        <f t="array" aca="1" ref="C64" ca="1">_xlfn.XLOOKUP(A64,INDIRECT($A$5&amp;"!$AJ$41:$AJ$406"),INDIRECT($A$5&amp;"!$AL$41:$AL$406"))*SUM($F$3:$I$3)</f>
        <v>45</v>
      </c>
      <c r="D64" s="70" cm="1">
        <f t="array" aca="1" ref="D64" ca="1">_xlfn.XLOOKUP(A64,INDIRECT($A$5&amp;"!$AJ$41:$AJ$406"),INDIRECT($A$5&amp;"!$AO$41:$AO$406"))*SUM($F$3:$I$3)</f>
        <v>38.25</v>
      </c>
      <c r="E64" s="34" cm="1">
        <f t="array" ref="E64">SUMPRODUCT(('PT Storengy'!$B$8:$K$372)*('PT Storengy'!$A$8:$A$372=$A64)*('PT Storengy'!$B$5:$K$5=$A$6)*('PT Storengy'!$B$7:$K$7=$A$7))</f>
        <v>0.75</v>
      </c>
      <c r="F64" s="119">
        <f t="shared" ca="1" si="0"/>
        <v>7.1437500000000034</v>
      </c>
      <c r="G64" s="54">
        <f t="shared" ca="1" si="3"/>
        <v>0.15667</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71">
        <f t="shared" ca="1" si="4"/>
        <v>93.750000000000085</v>
      </c>
      <c r="J64" s="118" cm="1">
        <f t="array" aca="1" ref="J64" ca="1">IF(COUNTIFS('PTC GRTgaz'!$K$7:$K$15996,"",'PTC GRTgaz'!$A$7:$A$15996,J$16,'PTC GRTgaz'!$D$7:$D$15996,$A64,'PTC GRTgaz'!$C$7:$C$15996,"DEL")&gt;0,J$14,SUMIFS('PTC GRTgaz'!$K$7:$K$15996,'PTC GRTgaz'!$A$7:$A$15996,J$16,'PTC GRTgaz'!$D$7:$D$15996,$A64,'PTC GRTgaz'!$C$7:$C$15996,"DEL")*1.0026*$F$4/INDIRECT($A$4&amp;"!D9"))</f>
        <v>391.0139999999999</v>
      </c>
      <c r="K64" s="118" cm="1">
        <f t="array" aca="1" ref="K64" ca="1">IF(COUNTIFS('PTC GRTgaz'!$K$7:$K$15996,"",'PTC GRTgaz'!$A$7:$A$15996,K$16,'PTC GRTgaz'!$D$7:$D$15996,$A64,'PTC GRTgaz'!$C$7:$C$15996,"DEL")&gt;0,K$14,SUMIFS('PTC GRTgaz'!$K$7:$K$15996,'PTC GRTgaz'!$A$7:$A$15996,K$16,'PTC GRTgaz'!$D$7:$D$15996,$A64,'PTC GRTgaz'!$C$7:$C$15996,"DEL")*1.0026*$F$4/INDIRECT($A$4&amp;"!D9"))</f>
        <v>110.28599999999999</v>
      </c>
      <c r="L64" s="119">
        <f t="shared" ca="1" si="1"/>
        <v>7.1437500000000034</v>
      </c>
      <c r="M64" s="54">
        <f t="shared" ca="1" si="5"/>
        <v>0.15667</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71">
        <f t="shared" ca="1" si="6"/>
        <v>93.750000000000085</v>
      </c>
      <c r="S64" s="119">
        <f t="shared" ca="1" si="2"/>
        <v>18</v>
      </c>
      <c r="T64" s="54">
        <f t="shared" ca="1" si="7"/>
        <v>0.39167000000000002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71">
        <f t="shared" ca="1" si="8"/>
        <v>375.00000000000034</v>
      </c>
    </row>
    <row r="65" spans="1:22" x14ac:dyDescent="0.35">
      <c r="A65" s="32">
        <f t="shared" si="9"/>
        <v>45796</v>
      </c>
      <c r="B65" s="70" cm="1">
        <f t="array" aca="1" ref="B65" ca="1">_xlfn.XLOOKUP(A65,INDIRECT($A$5&amp;"!$AJ$41:$AJ$406"),INDIRECT($A$5&amp;"!$AK$41:$AK$406"))*SUM($F$3:$I$3)</f>
        <v>0</v>
      </c>
      <c r="C65" s="70" cm="1">
        <f t="array" aca="1" ref="C65" ca="1">_xlfn.XLOOKUP(A65,INDIRECT($A$5&amp;"!$AJ$41:$AJ$406"),INDIRECT($A$5&amp;"!$AL$41:$AL$406"))*SUM($F$3:$I$3)</f>
        <v>45</v>
      </c>
      <c r="D65" s="70" cm="1">
        <f t="array" aca="1" ref="D65" ca="1">_xlfn.XLOOKUP(A65,INDIRECT($A$5&amp;"!$AJ$41:$AJ$406"),INDIRECT($A$5&amp;"!$AO$41:$AO$406"))*SUM($F$3:$I$3)</f>
        <v>38.25</v>
      </c>
      <c r="E65" s="34" cm="1">
        <f t="array" ref="E65">SUMPRODUCT(('PT Storengy'!$B$8:$K$372)*('PT Storengy'!$A$8:$A$372=$A65)*('PT Storengy'!$B$5:$K$5=$A$6)*('PT Storengy'!$B$7:$K$7=$A$7))</f>
        <v>0.75</v>
      </c>
      <c r="F65" s="119">
        <f t="shared" ca="1" si="0"/>
        <v>7.2375000000000034</v>
      </c>
      <c r="G65" s="54">
        <f t="shared" ca="1" si="3"/>
        <v>0.15875</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71">
        <f t="shared" ca="1" si="4"/>
        <v>93.750000000000085</v>
      </c>
      <c r="J65" s="118" cm="1">
        <f t="array" aca="1" ref="J65" ca="1">IF(COUNTIFS('PTC GRTgaz'!$K$7:$K$15996,"",'PTC GRTgaz'!$A$7:$A$15996,J$16,'PTC GRTgaz'!$D$7:$D$15996,$A65,'PTC GRTgaz'!$C$7:$C$15996,"DEL")&gt;0,J$14,SUMIFS('PTC GRTgaz'!$K$7:$K$15996,'PTC GRTgaz'!$A$7:$A$15996,J$16,'PTC GRTgaz'!$D$7:$D$15996,$A65,'PTC GRTgaz'!$C$7:$C$15996,"DEL")*1.0026*$F$4/INDIRECT($A$4&amp;"!D9"))</f>
        <v>391.0139999999999</v>
      </c>
      <c r="K65" s="118" cm="1">
        <f t="array" aca="1" ref="K65" ca="1">IF(COUNTIFS('PTC GRTgaz'!$K$7:$K$15996,"",'PTC GRTgaz'!$A$7:$A$15996,K$16,'PTC GRTgaz'!$D$7:$D$15996,$A65,'PTC GRTgaz'!$C$7:$C$15996,"DEL")&gt;0,K$14,SUMIFS('PTC GRTgaz'!$K$7:$K$15996,'PTC GRTgaz'!$A$7:$A$15996,K$16,'PTC GRTgaz'!$D$7:$D$15996,$A65,'PTC GRTgaz'!$C$7:$C$15996,"DEL")*1.0026*$F$4/INDIRECT($A$4&amp;"!D9"))</f>
        <v>110.28599999999999</v>
      </c>
      <c r="L65" s="119">
        <f t="shared" ca="1" si="1"/>
        <v>7.2375000000000034</v>
      </c>
      <c r="M65" s="54">
        <f t="shared" ca="1" si="5"/>
        <v>0.15875</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71">
        <f t="shared" ca="1" si="6"/>
        <v>93.750000000000085</v>
      </c>
      <c r="S65" s="119">
        <f t="shared" ca="1" si="2"/>
        <v>18.375</v>
      </c>
      <c r="T65" s="54">
        <f t="shared" ca="1" si="7"/>
        <v>0.4</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71">
        <f t="shared" ca="1" si="8"/>
        <v>375</v>
      </c>
    </row>
    <row r="66" spans="1:22" x14ac:dyDescent="0.35">
      <c r="A66" s="32">
        <f t="shared" si="9"/>
        <v>45797</v>
      </c>
      <c r="B66" s="70" cm="1">
        <f t="array" aca="1" ref="B66" ca="1">_xlfn.XLOOKUP(A66,INDIRECT($A$5&amp;"!$AJ$41:$AJ$406"),INDIRECT($A$5&amp;"!$AK$41:$AK$406"))*SUM($F$3:$I$3)</f>
        <v>0</v>
      </c>
      <c r="C66" s="70" cm="1">
        <f t="array" aca="1" ref="C66" ca="1">_xlfn.XLOOKUP(A66,INDIRECT($A$5&amp;"!$AJ$41:$AJ$406"),INDIRECT($A$5&amp;"!$AL$41:$AL$406"))*SUM($F$3:$I$3)</f>
        <v>45</v>
      </c>
      <c r="D66" s="70" cm="1">
        <f t="array" aca="1" ref="D66" ca="1">_xlfn.XLOOKUP(A66,INDIRECT($A$5&amp;"!$AJ$41:$AJ$406"),INDIRECT($A$5&amp;"!$AO$41:$AO$406"))*SUM($F$3:$I$3)</f>
        <v>38.25</v>
      </c>
      <c r="E66" s="34" cm="1">
        <f t="array" ref="E66">SUMPRODUCT(('PT Storengy'!$B$8:$K$372)*('PT Storengy'!$A$8:$A$372=$A66)*('PT Storengy'!$B$5:$K$5=$A$6)*('PT Storengy'!$B$7:$K$7=$A$7))</f>
        <v>0.75</v>
      </c>
      <c r="F66" s="119">
        <f t="shared" ca="1" si="0"/>
        <v>7.3312500000000034</v>
      </c>
      <c r="G66" s="54">
        <f t="shared" ca="1" si="3"/>
        <v>0.16083</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71">
        <f t="shared" ca="1" si="4"/>
        <v>93.750000000000085</v>
      </c>
      <c r="J66" s="118" cm="1">
        <f t="array" aca="1" ref="J66" ca="1">IF(COUNTIFS('PTC GRTgaz'!$K$7:$K$15996,"",'PTC GRTgaz'!$A$7:$A$15996,J$16,'PTC GRTgaz'!$D$7:$D$15996,$A66,'PTC GRTgaz'!$C$7:$C$15996,"DEL")&gt;0,J$14,SUMIFS('PTC GRTgaz'!$K$7:$K$15996,'PTC GRTgaz'!$A$7:$A$15996,J$16,'PTC GRTgaz'!$D$7:$D$15996,$A66,'PTC GRTgaz'!$C$7:$C$15996,"DEL")*1.0026*$F$4/INDIRECT($A$4&amp;"!D9"))</f>
        <v>391.0139999999999</v>
      </c>
      <c r="K66" s="118" cm="1">
        <f t="array" aca="1" ref="K66" ca="1">IF(COUNTIFS('PTC GRTgaz'!$K$7:$K$15996,"",'PTC GRTgaz'!$A$7:$A$15996,K$16,'PTC GRTgaz'!$D$7:$D$15996,$A66,'PTC GRTgaz'!$C$7:$C$15996,"DEL")&gt;0,K$14,SUMIFS('PTC GRTgaz'!$K$7:$K$15996,'PTC GRTgaz'!$A$7:$A$15996,K$16,'PTC GRTgaz'!$D$7:$D$15996,$A66,'PTC GRTgaz'!$C$7:$C$15996,"DEL")*1.0026*$F$4/INDIRECT($A$4&amp;"!D9"))</f>
        <v>110.28599999999999</v>
      </c>
      <c r="L66" s="119">
        <f t="shared" ca="1" si="1"/>
        <v>7.3312500000000034</v>
      </c>
      <c r="M66" s="54">
        <f t="shared" ca="1" si="5"/>
        <v>0.16083</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71">
        <f t="shared" ca="1" si="6"/>
        <v>93.750000000000085</v>
      </c>
      <c r="S66" s="119">
        <f t="shared" ca="1" si="2"/>
        <v>18.75</v>
      </c>
      <c r="T66" s="54">
        <f t="shared" ca="1" si="7"/>
        <v>0.40833000000000003</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71">
        <f t="shared" ca="1" si="8"/>
        <v>375.00000000000034</v>
      </c>
    </row>
    <row r="67" spans="1:22" x14ac:dyDescent="0.35">
      <c r="A67" s="32">
        <f t="shared" si="9"/>
        <v>45798</v>
      </c>
      <c r="B67" s="70" cm="1">
        <f t="array" aca="1" ref="B67" ca="1">_xlfn.XLOOKUP(A67,INDIRECT($A$5&amp;"!$AJ$41:$AJ$406"),INDIRECT($A$5&amp;"!$AK$41:$AK$406"))*SUM($F$3:$I$3)</f>
        <v>0</v>
      </c>
      <c r="C67" s="70" cm="1">
        <f t="array" aca="1" ref="C67" ca="1">_xlfn.XLOOKUP(A67,INDIRECT($A$5&amp;"!$AJ$41:$AJ$406"),INDIRECT($A$5&amp;"!$AL$41:$AL$406"))*SUM($F$3:$I$3)</f>
        <v>45</v>
      </c>
      <c r="D67" s="70" cm="1">
        <f t="array" aca="1" ref="D67" ca="1">_xlfn.XLOOKUP(A67,INDIRECT($A$5&amp;"!$AJ$41:$AJ$406"),INDIRECT($A$5&amp;"!$AO$41:$AO$406"))*SUM($F$3:$I$3)</f>
        <v>38.25</v>
      </c>
      <c r="E67" s="34" cm="1">
        <f t="array" ref="E67">SUMPRODUCT(('PT Storengy'!$B$8:$K$372)*('PT Storengy'!$A$8:$A$372=$A67)*('PT Storengy'!$B$5:$K$5=$A$6)*('PT Storengy'!$B$7:$K$7=$A$7))</f>
        <v>0.75</v>
      </c>
      <c r="F67" s="119">
        <f t="shared" ca="1" si="0"/>
        <v>7.4250000000000034</v>
      </c>
      <c r="G67" s="54">
        <f t="shared" ca="1" si="3"/>
        <v>0.16292000000000001</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71">
        <f t="shared" ca="1" si="4"/>
        <v>93.750000000000085</v>
      </c>
      <c r="J67" s="118" cm="1">
        <f t="array" aca="1" ref="J67" ca="1">IF(COUNTIFS('PTC GRTgaz'!$K$7:$K$15996,"",'PTC GRTgaz'!$A$7:$A$15996,J$16,'PTC GRTgaz'!$D$7:$D$15996,$A67,'PTC GRTgaz'!$C$7:$C$15996,"DEL")&gt;0,J$14,SUMIFS('PTC GRTgaz'!$K$7:$K$15996,'PTC GRTgaz'!$A$7:$A$15996,J$16,'PTC GRTgaz'!$D$7:$D$15996,$A67,'PTC GRTgaz'!$C$7:$C$15996,"DEL")*1.0026*$F$4/INDIRECT($A$4&amp;"!D9"))</f>
        <v>391.0139999999999</v>
      </c>
      <c r="K67" s="118" cm="1">
        <f t="array" aca="1" ref="K67" ca="1">IF(COUNTIFS('PTC GRTgaz'!$K$7:$K$15996,"",'PTC GRTgaz'!$A$7:$A$15996,K$16,'PTC GRTgaz'!$D$7:$D$15996,$A67,'PTC GRTgaz'!$C$7:$C$15996,"DEL")&gt;0,K$14,SUMIFS('PTC GRTgaz'!$K$7:$K$15996,'PTC GRTgaz'!$A$7:$A$15996,K$16,'PTC GRTgaz'!$D$7:$D$15996,$A67,'PTC GRTgaz'!$C$7:$C$15996,"DEL")*1.0026*$F$4/INDIRECT($A$4&amp;"!D9"))</f>
        <v>110.28599999999999</v>
      </c>
      <c r="L67" s="119">
        <f t="shared" ca="1" si="1"/>
        <v>7.4250000000000034</v>
      </c>
      <c r="M67" s="54">
        <f t="shared" ca="1" si="5"/>
        <v>0.16292000000000001</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71">
        <f t="shared" ca="1" si="6"/>
        <v>93.750000000000085</v>
      </c>
      <c r="S67" s="119">
        <f t="shared" ca="1" si="2"/>
        <v>19.125</v>
      </c>
      <c r="T67" s="54">
        <f t="shared" ca="1" si="7"/>
        <v>0.41666999999999998</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71">
        <f t="shared" ca="1" si="8"/>
        <v>375.00000000000034</v>
      </c>
    </row>
    <row r="68" spans="1:22" x14ac:dyDescent="0.35">
      <c r="A68" s="32">
        <f t="shared" si="9"/>
        <v>45799</v>
      </c>
      <c r="B68" s="70" cm="1">
        <f t="array" aca="1" ref="B68" ca="1">_xlfn.XLOOKUP(A68,INDIRECT($A$5&amp;"!$AJ$41:$AJ$406"),INDIRECT($A$5&amp;"!$AK$41:$AK$406"))*SUM($F$3:$I$3)</f>
        <v>0</v>
      </c>
      <c r="C68" s="70" cm="1">
        <f t="array" aca="1" ref="C68" ca="1">_xlfn.XLOOKUP(A68,INDIRECT($A$5&amp;"!$AJ$41:$AJ$406"),INDIRECT($A$5&amp;"!$AL$41:$AL$406"))*SUM($F$3:$I$3)</f>
        <v>45</v>
      </c>
      <c r="D68" s="70" cm="1">
        <f t="array" aca="1" ref="D68" ca="1">_xlfn.XLOOKUP(A68,INDIRECT($A$5&amp;"!$AJ$41:$AJ$406"),INDIRECT($A$5&amp;"!$AO$41:$AO$406"))*SUM($F$3:$I$3)</f>
        <v>38.25</v>
      </c>
      <c r="E68" s="34" cm="1">
        <f t="array" ref="E68">SUMPRODUCT(('PT Storengy'!$B$8:$K$372)*('PT Storengy'!$A$8:$A$372=$A68)*('PT Storengy'!$B$5:$K$5=$A$6)*('PT Storengy'!$B$7:$K$7=$A$7))</f>
        <v>0.75</v>
      </c>
      <c r="F68" s="119">
        <f t="shared" ca="1" si="0"/>
        <v>7.5187500000000034</v>
      </c>
      <c r="G68" s="54">
        <f t="shared" ca="1" si="3"/>
        <v>0.16500000000000001</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71">
        <f t="shared" ca="1" si="4"/>
        <v>93.750000000000085</v>
      </c>
      <c r="J68" s="118" cm="1">
        <f t="array" aca="1" ref="J68" ca="1">IF(COUNTIFS('PTC GRTgaz'!$K$7:$K$15996,"",'PTC GRTgaz'!$A$7:$A$15996,J$16,'PTC GRTgaz'!$D$7:$D$15996,$A68,'PTC GRTgaz'!$C$7:$C$15996,"DEL")&gt;0,J$14,SUMIFS('PTC GRTgaz'!$K$7:$K$15996,'PTC GRTgaz'!$A$7:$A$15996,J$16,'PTC GRTgaz'!$D$7:$D$15996,$A68,'PTC GRTgaz'!$C$7:$C$15996,"DEL")*1.0026*$F$4/INDIRECT($A$4&amp;"!D9"))</f>
        <v>391.0139999999999</v>
      </c>
      <c r="K68" s="118" cm="1">
        <f t="array" aca="1" ref="K68" ca="1">IF(COUNTIFS('PTC GRTgaz'!$K$7:$K$15996,"",'PTC GRTgaz'!$A$7:$A$15996,K$16,'PTC GRTgaz'!$D$7:$D$15996,$A68,'PTC GRTgaz'!$C$7:$C$15996,"DEL")&gt;0,K$14,SUMIFS('PTC GRTgaz'!$K$7:$K$15996,'PTC GRTgaz'!$A$7:$A$15996,K$16,'PTC GRTgaz'!$D$7:$D$15996,$A68,'PTC GRTgaz'!$C$7:$C$15996,"DEL")*1.0026*$F$4/INDIRECT($A$4&amp;"!D9"))</f>
        <v>110.28599999999999</v>
      </c>
      <c r="L68" s="119">
        <f t="shared" ca="1" si="1"/>
        <v>7.5187500000000034</v>
      </c>
      <c r="M68" s="54">
        <f t="shared" ca="1" si="5"/>
        <v>0.16500000000000001</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71">
        <f t="shared" ca="1" si="6"/>
        <v>93.750000000000085</v>
      </c>
      <c r="S68" s="119">
        <f t="shared" ca="1" si="2"/>
        <v>19.5</v>
      </c>
      <c r="T68" s="54">
        <f t="shared" ca="1" si="7"/>
        <v>0.42499999999999999</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71">
        <f t="shared" ca="1" si="8"/>
        <v>375.00000000000034</v>
      </c>
    </row>
    <row r="69" spans="1:22" x14ac:dyDescent="0.35">
      <c r="A69" s="32">
        <f t="shared" si="9"/>
        <v>45800</v>
      </c>
      <c r="B69" s="70" cm="1">
        <f t="array" aca="1" ref="B69" ca="1">_xlfn.XLOOKUP(A69,INDIRECT($A$5&amp;"!$AJ$41:$AJ$406"),INDIRECT($A$5&amp;"!$AK$41:$AK$406"))*SUM($F$3:$I$3)</f>
        <v>0</v>
      </c>
      <c r="C69" s="70" cm="1">
        <f t="array" aca="1" ref="C69" ca="1">_xlfn.XLOOKUP(A69,INDIRECT($A$5&amp;"!$AJ$41:$AJ$406"),INDIRECT($A$5&amp;"!$AL$41:$AL$406"))*SUM($F$3:$I$3)</f>
        <v>45</v>
      </c>
      <c r="D69" s="70" cm="1">
        <f t="array" aca="1" ref="D69" ca="1">_xlfn.XLOOKUP(A69,INDIRECT($A$5&amp;"!$AJ$41:$AJ$406"),INDIRECT($A$5&amp;"!$AO$41:$AO$406"))*SUM($F$3:$I$3)</f>
        <v>38.25</v>
      </c>
      <c r="E69" s="34" cm="1">
        <f t="array" ref="E69">SUMPRODUCT(('PT Storengy'!$B$8:$K$372)*('PT Storengy'!$A$8:$A$372=$A69)*('PT Storengy'!$B$5:$K$5=$A$6)*('PT Storengy'!$B$7:$K$7=$A$7))</f>
        <v>0.75</v>
      </c>
      <c r="F69" s="119">
        <f t="shared" ca="1" si="0"/>
        <v>7.6125000000000034</v>
      </c>
      <c r="G69" s="54">
        <f t="shared" ca="1" si="3"/>
        <v>0.16708000000000001</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71">
        <f t="shared" ca="1" si="4"/>
        <v>93.750000000000085</v>
      </c>
      <c r="J69" s="118" cm="1">
        <f t="array" aca="1" ref="J69" ca="1">IF(COUNTIFS('PTC GRTgaz'!$K$7:$K$15996,"",'PTC GRTgaz'!$A$7:$A$15996,J$16,'PTC GRTgaz'!$D$7:$D$15996,$A69,'PTC GRTgaz'!$C$7:$C$15996,"DEL")&gt;0,J$14,SUMIFS('PTC GRTgaz'!$K$7:$K$15996,'PTC GRTgaz'!$A$7:$A$15996,J$16,'PTC GRTgaz'!$D$7:$D$15996,$A69,'PTC GRTgaz'!$C$7:$C$15996,"DEL")*1.0026*$F$4/INDIRECT($A$4&amp;"!D9"))</f>
        <v>391.0139999999999</v>
      </c>
      <c r="K69" s="118" cm="1">
        <f t="array" aca="1" ref="K69" ca="1">IF(COUNTIFS('PTC GRTgaz'!$K$7:$K$15996,"",'PTC GRTgaz'!$A$7:$A$15996,K$16,'PTC GRTgaz'!$D$7:$D$15996,$A69,'PTC GRTgaz'!$C$7:$C$15996,"DEL")&gt;0,K$14,SUMIFS('PTC GRTgaz'!$K$7:$K$15996,'PTC GRTgaz'!$A$7:$A$15996,K$16,'PTC GRTgaz'!$D$7:$D$15996,$A69,'PTC GRTgaz'!$C$7:$C$15996,"DEL")*1.0026*$F$4/INDIRECT($A$4&amp;"!D9"))</f>
        <v>110.28599999999999</v>
      </c>
      <c r="L69" s="119">
        <f t="shared" ca="1" si="1"/>
        <v>7.6125000000000034</v>
      </c>
      <c r="M69" s="54">
        <f t="shared" ca="1" si="5"/>
        <v>0.16708000000000001</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71">
        <f t="shared" ca="1" si="6"/>
        <v>93.750000000000085</v>
      </c>
      <c r="S69" s="119">
        <f t="shared" ca="1" si="2"/>
        <v>19.875</v>
      </c>
      <c r="T69" s="54">
        <f t="shared" ca="1" si="7"/>
        <v>0.43332999999999999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71">
        <f t="shared" ca="1" si="8"/>
        <v>375.00000000000034</v>
      </c>
    </row>
    <row r="70" spans="1:22" x14ac:dyDescent="0.35">
      <c r="A70" s="32">
        <f t="shared" si="9"/>
        <v>45801</v>
      </c>
      <c r="B70" s="70" cm="1">
        <f t="array" aca="1" ref="B70" ca="1">_xlfn.XLOOKUP(A70,INDIRECT($A$5&amp;"!$AJ$41:$AJ$406"),INDIRECT($A$5&amp;"!$AK$41:$AK$406"))*SUM($F$3:$I$3)</f>
        <v>0</v>
      </c>
      <c r="C70" s="70" cm="1">
        <f t="array" aca="1" ref="C70" ca="1">_xlfn.XLOOKUP(A70,INDIRECT($A$5&amp;"!$AJ$41:$AJ$406"),INDIRECT($A$5&amp;"!$AL$41:$AL$406"))*SUM($F$3:$I$3)</f>
        <v>45</v>
      </c>
      <c r="D70" s="70" cm="1">
        <f t="array" aca="1" ref="D70" ca="1">_xlfn.XLOOKUP(A70,INDIRECT($A$5&amp;"!$AJ$41:$AJ$406"),INDIRECT($A$5&amp;"!$AO$41:$AO$406"))*SUM($F$3:$I$3)</f>
        <v>38.25</v>
      </c>
      <c r="E70" s="34" cm="1">
        <f t="array" ref="E70">SUMPRODUCT(('PT Storengy'!$B$8:$K$372)*('PT Storengy'!$A$8:$A$372=$A70)*('PT Storengy'!$B$5:$K$5=$A$6)*('PT Storengy'!$B$7:$K$7=$A$7))</f>
        <v>0.5</v>
      </c>
      <c r="F70" s="119">
        <f t="shared" ca="1" si="0"/>
        <v>7.8000000000000034</v>
      </c>
      <c r="G70" s="54">
        <f t="shared" ca="1" si="3"/>
        <v>0.16916999999999999</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71">
        <f t="shared" ca="1" si="4"/>
        <v>187.50000000000017</v>
      </c>
      <c r="J70" s="118" cm="1">
        <f t="array" aca="1" ref="J70" ca="1">IF(COUNTIFS('PTC GRTgaz'!$K$7:$K$15996,"",'PTC GRTgaz'!$A$7:$A$15996,J$16,'PTC GRTgaz'!$D$7:$D$15996,$A70,'PTC GRTgaz'!$C$7:$C$15996,"DEL")&gt;0,J$14,SUMIFS('PTC GRTgaz'!$K$7:$K$15996,'PTC GRTgaz'!$A$7:$A$15996,J$16,'PTC GRTgaz'!$D$7:$D$15996,$A70,'PTC GRTgaz'!$C$7:$C$15996,"DEL")*1.0026*$F$4/INDIRECT($A$4&amp;"!D9"))</f>
        <v>375</v>
      </c>
      <c r="K70" s="118" cm="1">
        <f t="array" aca="1" ref="K70" ca="1">IF(COUNTIFS('PTC GRTgaz'!$K$7:$K$15996,"",'PTC GRTgaz'!$A$7:$A$15996,K$16,'PTC GRTgaz'!$D$7:$D$15996,$A70,'PTC GRTgaz'!$C$7:$C$15996,"DEL")&gt;0,K$14,SUMIFS('PTC GRTgaz'!$K$7:$K$15996,'PTC GRTgaz'!$A$7:$A$15996,K$16,'PTC GRTgaz'!$D$7:$D$15996,$A70,'PTC GRTgaz'!$C$7:$C$15996,"DEL")*1.0026*$F$4/INDIRECT($A$4&amp;"!D9"))</f>
        <v>200.52</v>
      </c>
      <c r="L70" s="119">
        <f t="shared" ca="1" si="1"/>
        <v>7.8000000000000034</v>
      </c>
      <c r="M70" s="54">
        <f t="shared" ca="1" si="5"/>
        <v>0.16916999999999999</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71">
        <f t="shared" ca="1" si="6"/>
        <v>187.50000000000017</v>
      </c>
      <c r="S70" s="119">
        <f t="shared" ca="1" si="2"/>
        <v>20.25</v>
      </c>
      <c r="T70" s="54">
        <f t="shared" ca="1" si="7"/>
        <v>0.44167000000000001</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71">
        <f t="shared" ca="1" si="8"/>
        <v>375.00000000000034</v>
      </c>
    </row>
    <row r="71" spans="1:22" x14ac:dyDescent="0.35">
      <c r="A71" s="32">
        <f t="shared" si="9"/>
        <v>45802</v>
      </c>
      <c r="B71" s="70" cm="1">
        <f t="array" aca="1" ref="B71" ca="1">_xlfn.XLOOKUP(A71,INDIRECT($A$5&amp;"!$AJ$41:$AJ$406"),INDIRECT($A$5&amp;"!$AK$41:$AK$406"))*SUM($F$3:$I$3)</f>
        <v>0</v>
      </c>
      <c r="C71" s="70" cm="1">
        <f t="array" aca="1" ref="C71" ca="1">_xlfn.XLOOKUP(A71,INDIRECT($A$5&amp;"!$AJ$41:$AJ$406"),INDIRECT($A$5&amp;"!$AL$41:$AL$406"))*SUM($F$3:$I$3)</f>
        <v>45</v>
      </c>
      <c r="D71" s="70" cm="1">
        <f t="array" aca="1" ref="D71" ca="1">_xlfn.XLOOKUP(A71,INDIRECT($A$5&amp;"!$AJ$41:$AJ$406"),INDIRECT($A$5&amp;"!$AO$41:$AO$406"))*SUM($F$3:$I$3)</f>
        <v>38.25</v>
      </c>
      <c r="E71" s="34" cm="1">
        <f t="array" ref="E71">SUMPRODUCT(('PT Storengy'!$B$8:$K$372)*('PT Storengy'!$A$8:$A$372=$A71)*('PT Storengy'!$B$5:$K$5=$A$6)*('PT Storengy'!$B$7:$K$7=$A$7))</f>
        <v>0.5</v>
      </c>
      <c r="F71" s="119">
        <f t="shared" ca="1" si="0"/>
        <v>7.9875000000000034</v>
      </c>
      <c r="G71" s="54">
        <f t="shared" ca="1" si="3"/>
        <v>0.17333000000000001</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71">
        <f t="shared" ca="1" si="4"/>
        <v>187.50000000000017</v>
      </c>
      <c r="J71" s="118" cm="1">
        <f t="array" aca="1" ref="J71" ca="1">IF(COUNTIFS('PTC GRTgaz'!$K$7:$K$15996,"",'PTC GRTgaz'!$A$7:$A$15996,J$16,'PTC GRTgaz'!$D$7:$D$15996,$A71,'PTC GRTgaz'!$C$7:$C$15996,"DEL")&gt;0,J$14,SUMIFS('PTC GRTgaz'!$K$7:$K$15996,'PTC GRTgaz'!$A$7:$A$15996,J$16,'PTC GRTgaz'!$D$7:$D$15996,$A71,'PTC GRTgaz'!$C$7:$C$15996,"DEL")*1.0026*$F$4/INDIRECT($A$4&amp;"!D9"))</f>
        <v>375</v>
      </c>
      <c r="K71" s="118" cm="1">
        <f t="array" aca="1" ref="K71" ca="1">IF(COUNTIFS('PTC GRTgaz'!$K$7:$K$15996,"",'PTC GRTgaz'!$A$7:$A$15996,K$16,'PTC GRTgaz'!$D$7:$D$15996,$A71,'PTC GRTgaz'!$C$7:$C$15996,"DEL")&gt;0,K$14,SUMIFS('PTC GRTgaz'!$K$7:$K$15996,'PTC GRTgaz'!$A$7:$A$15996,K$16,'PTC GRTgaz'!$D$7:$D$15996,$A71,'PTC GRTgaz'!$C$7:$C$15996,"DEL")*1.0026*$F$4/INDIRECT($A$4&amp;"!D9"))</f>
        <v>200.52</v>
      </c>
      <c r="L71" s="119">
        <f t="shared" ca="1" si="1"/>
        <v>7.9875000000000034</v>
      </c>
      <c r="M71" s="54">
        <f t="shared" ca="1" si="5"/>
        <v>0.17333000000000001</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71">
        <f t="shared" ca="1" si="6"/>
        <v>187.50000000000017</v>
      </c>
      <c r="S71" s="119">
        <f t="shared" ca="1" si="2"/>
        <v>20.625</v>
      </c>
      <c r="T71" s="54">
        <f t="shared" ca="1" si="7"/>
        <v>0.45</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71">
        <f t="shared" ca="1" si="8"/>
        <v>375</v>
      </c>
    </row>
    <row r="72" spans="1:22" x14ac:dyDescent="0.35">
      <c r="A72" s="32">
        <f t="shared" si="9"/>
        <v>45803</v>
      </c>
      <c r="B72" s="70" cm="1">
        <f t="array" aca="1" ref="B72" ca="1">_xlfn.XLOOKUP(A72,INDIRECT($A$5&amp;"!$AJ$41:$AJ$406"),INDIRECT($A$5&amp;"!$AK$41:$AK$406"))*SUM($F$3:$I$3)</f>
        <v>0</v>
      </c>
      <c r="C72" s="70" cm="1">
        <f t="array" aca="1" ref="C72" ca="1">_xlfn.XLOOKUP(A72,INDIRECT($A$5&amp;"!$AJ$41:$AJ$406"),INDIRECT($A$5&amp;"!$AL$41:$AL$406"))*SUM($F$3:$I$3)</f>
        <v>45</v>
      </c>
      <c r="D72" s="70" cm="1">
        <f t="array" aca="1" ref="D72" ca="1">_xlfn.XLOOKUP(A72,INDIRECT($A$5&amp;"!$AJ$41:$AJ$406"),INDIRECT($A$5&amp;"!$AO$41:$AO$406"))*SUM($F$3:$I$3)</f>
        <v>38.25</v>
      </c>
      <c r="E72" s="34" cm="1">
        <f t="array" ref="E72">SUMPRODUCT(('PT Storengy'!$B$8:$K$372)*('PT Storengy'!$A$8:$A$372=$A72)*('PT Storengy'!$B$5:$K$5=$A$6)*('PT Storengy'!$B$7:$K$7=$A$7))</f>
        <v>0.5</v>
      </c>
      <c r="F72" s="119">
        <f t="shared" ca="1" si="0"/>
        <v>8.1750000000000043</v>
      </c>
      <c r="G72" s="54">
        <f t="shared" ca="1" si="3"/>
        <v>0.17749999999999999</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71">
        <f t="shared" ca="1" si="4"/>
        <v>187.50000000000017</v>
      </c>
      <c r="J72" s="118" cm="1">
        <f t="array" aca="1" ref="J72" ca="1">IF(COUNTIFS('PTC GRTgaz'!$K$7:$K$15996,"",'PTC GRTgaz'!$A$7:$A$15996,J$16,'PTC GRTgaz'!$D$7:$D$15996,$A72,'PTC GRTgaz'!$C$7:$C$15996,"DEL")&gt;0,J$14,SUMIFS('PTC GRTgaz'!$K$7:$K$15996,'PTC GRTgaz'!$A$7:$A$15996,J$16,'PTC GRTgaz'!$D$7:$D$15996,$A72,'PTC GRTgaz'!$C$7:$C$15996,"DEL")*1.0026*$F$4/INDIRECT($A$4&amp;"!D9"))</f>
        <v>375</v>
      </c>
      <c r="K72" s="118" cm="1">
        <f t="array" aca="1" ref="K72" ca="1">IF(COUNTIFS('PTC GRTgaz'!$K$7:$K$15996,"",'PTC GRTgaz'!$A$7:$A$15996,K$16,'PTC GRTgaz'!$D$7:$D$15996,$A72,'PTC GRTgaz'!$C$7:$C$15996,"DEL")&gt;0,K$14,SUMIFS('PTC GRTgaz'!$K$7:$K$15996,'PTC GRTgaz'!$A$7:$A$15996,K$16,'PTC GRTgaz'!$D$7:$D$15996,$A72,'PTC GRTgaz'!$C$7:$C$15996,"DEL")*1.0026*$F$4/INDIRECT($A$4&amp;"!D9"))</f>
        <v>270.702</v>
      </c>
      <c r="L72" s="119">
        <f t="shared" ca="1" si="1"/>
        <v>8.1750000000000043</v>
      </c>
      <c r="M72" s="54">
        <f t="shared" ca="1" si="5"/>
        <v>0.17749999999999999</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71">
        <f t="shared" ca="1" si="6"/>
        <v>187.50000000000017</v>
      </c>
      <c r="S72" s="119">
        <f t="shared" ca="1" si="2"/>
        <v>21</v>
      </c>
      <c r="T72" s="54">
        <f t="shared" ca="1" si="7"/>
        <v>0.45833000000000002</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71">
        <f t="shared" ca="1" si="8"/>
        <v>375.00000000000034</v>
      </c>
    </row>
    <row r="73" spans="1:22" x14ac:dyDescent="0.35">
      <c r="A73" s="32">
        <f t="shared" si="9"/>
        <v>45804</v>
      </c>
      <c r="B73" s="70" cm="1">
        <f t="array" aca="1" ref="B73" ca="1">_xlfn.XLOOKUP(A73,INDIRECT($A$5&amp;"!$AJ$41:$AJ$406"),INDIRECT($A$5&amp;"!$AK$41:$AK$406"))*SUM($F$3:$I$3)</f>
        <v>0</v>
      </c>
      <c r="C73" s="70" cm="1">
        <f t="array" aca="1" ref="C73" ca="1">_xlfn.XLOOKUP(A73,INDIRECT($A$5&amp;"!$AJ$41:$AJ$406"),INDIRECT($A$5&amp;"!$AL$41:$AL$406"))*SUM($F$3:$I$3)</f>
        <v>45</v>
      </c>
      <c r="D73" s="70" cm="1">
        <f t="array" aca="1" ref="D73" ca="1">_xlfn.XLOOKUP(A73,INDIRECT($A$5&amp;"!$AJ$41:$AJ$406"),INDIRECT($A$5&amp;"!$AO$41:$AO$406"))*SUM($F$3:$I$3)</f>
        <v>38.25</v>
      </c>
      <c r="E73" s="34" cm="1">
        <f t="array" ref="E73">SUMPRODUCT(('PT Storengy'!$B$8:$K$372)*('PT Storengy'!$A$8:$A$372=$A73)*('PT Storengy'!$B$5:$K$5=$A$6)*('PT Storengy'!$B$7:$K$7=$A$7))</f>
        <v>0.5</v>
      </c>
      <c r="F73" s="119">
        <f t="shared" ca="1" si="0"/>
        <v>8.3625000000000043</v>
      </c>
      <c r="G73" s="54">
        <f t="shared" ca="1" si="3"/>
        <v>0.18167</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71">
        <f t="shared" ca="1" si="4"/>
        <v>187.50000000000017</v>
      </c>
      <c r="J73" s="118" cm="1">
        <f t="array" aca="1" ref="J73" ca="1">IF(COUNTIFS('PTC GRTgaz'!$K$7:$K$15996,"",'PTC GRTgaz'!$A$7:$A$15996,J$16,'PTC GRTgaz'!$D$7:$D$15996,$A73,'PTC GRTgaz'!$C$7:$C$15996,"DEL")&gt;0,J$14,SUMIFS('PTC GRTgaz'!$K$7:$K$15996,'PTC GRTgaz'!$A$7:$A$15996,J$16,'PTC GRTgaz'!$D$7:$D$15996,$A73,'PTC GRTgaz'!$C$7:$C$15996,"DEL")*1.0026*$F$4/INDIRECT($A$4&amp;"!D9"))</f>
        <v>375</v>
      </c>
      <c r="K73" s="118" cm="1">
        <f t="array" aca="1" ref="K73" ca="1">IF(COUNTIFS('PTC GRTgaz'!$K$7:$K$15996,"",'PTC GRTgaz'!$A$7:$A$15996,K$16,'PTC GRTgaz'!$D$7:$D$15996,$A73,'PTC GRTgaz'!$C$7:$C$15996,"DEL")&gt;0,K$14,SUMIFS('PTC GRTgaz'!$K$7:$K$15996,'PTC GRTgaz'!$A$7:$A$15996,K$16,'PTC GRTgaz'!$D$7:$D$15996,$A73,'PTC GRTgaz'!$C$7:$C$15996,"DEL")*1.0026*$F$4/INDIRECT($A$4&amp;"!D9"))</f>
        <v>270.702</v>
      </c>
      <c r="L73" s="119">
        <f t="shared" ca="1" si="1"/>
        <v>8.3625000000000043</v>
      </c>
      <c r="M73" s="54">
        <f t="shared" ca="1" si="5"/>
        <v>0.18167</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71">
        <f t="shared" ca="1" si="6"/>
        <v>187.50000000000017</v>
      </c>
      <c r="S73" s="119">
        <f t="shared" ca="1" si="2"/>
        <v>21.375</v>
      </c>
      <c r="T73" s="54">
        <f t="shared" ca="1" si="7"/>
        <v>0.46666999999999997</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71">
        <f t="shared" ca="1" si="8"/>
        <v>375.00000000000034</v>
      </c>
    </row>
    <row r="74" spans="1:22" x14ac:dyDescent="0.35">
      <c r="A74" s="32">
        <f t="shared" si="9"/>
        <v>45805</v>
      </c>
      <c r="B74" s="70" cm="1">
        <f t="array" aca="1" ref="B74" ca="1">_xlfn.XLOOKUP(A74,INDIRECT($A$5&amp;"!$AJ$41:$AJ$406"),INDIRECT($A$5&amp;"!$AK$41:$AK$406"))*SUM($F$3:$I$3)</f>
        <v>0</v>
      </c>
      <c r="C74" s="70" cm="1">
        <f t="array" aca="1" ref="C74" ca="1">_xlfn.XLOOKUP(A74,INDIRECT($A$5&amp;"!$AJ$41:$AJ$406"),INDIRECT($A$5&amp;"!$AL$41:$AL$406"))*SUM($F$3:$I$3)</f>
        <v>45</v>
      </c>
      <c r="D74" s="70" cm="1">
        <f t="array" aca="1" ref="D74" ca="1">_xlfn.XLOOKUP(A74,INDIRECT($A$5&amp;"!$AJ$41:$AJ$406"),INDIRECT($A$5&amp;"!$AO$41:$AO$406"))*SUM($F$3:$I$3)</f>
        <v>38.25</v>
      </c>
      <c r="E74" s="34" cm="1">
        <f t="array" ref="E74">SUMPRODUCT(('PT Storengy'!$B$8:$K$372)*('PT Storengy'!$A$8:$A$372=$A74)*('PT Storengy'!$B$5:$K$5=$A$6)*('PT Storengy'!$B$7:$K$7=$A$7))</f>
        <v>0.5</v>
      </c>
      <c r="F74" s="119">
        <f t="shared" ca="1" si="0"/>
        <v>8.5500000000000043</v>
      </c>
      <c r="G74" s="54">
        <f t="shared" ca="1" si="3"/>
        <v>0.18583</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71">
        <f t="shared" ca="1" si="4"/>
        <v>187.50000000000017</v>
      </c>
      <c r="J74" s="118" cm="1">
        <f t="array" aca="1" ref="J74" ca="1">IF(COUNTIFS('PTC GRTgaz'!$K$7:$K$15996,"",'PTC GRTgaz'!$A$7:$A$15996,J$16,'PTC GRTgaz'!$D$7:$D$15996,$A74,'PTC GRTgaz'!$C$7:$C$15996,"DEL")&gt;0,J$14,SUMIFS('PTC GRTgaz'!$K$7:$K$15996,'PTC GRTgaz'!$A$7:$A$15996,J$16,'PTC GRTgaz'!$D$7:$D$15996,$A74,'PTC GRTgaz'!$C$7:$C$15996,"DEL")*1.0026*$F$4/INDIRECT($A$4&amp;"!D9"))</f>
        <v>375</v>
      </c>
      <c r="K74" s="118" cm="1">
        <f t="array" aca="1" ref="K74" ca="1">IF(COUNTIFS('PTC GRTgaz'!$K$7:$K$15996,"",'PTC GRTgaz'!$A$7:$A$15996,K$16,'PTC GRTgaz'!$D$7:$D$15996,$A74,'PTC GRTgaz'!$C$7:$C$15996,"DEL")&gt;0,K$14,SUMIFS('PTC GRTgaz'!$K$7:$K$15996,'PTC GRTgaz'!$A$7:$A$15996,K$16,'PTC GRTgaz'!$D$7:$D$15996,$A74,'PTC GRTgaz'!$C$7:$C$15996,"DEL")*1.0026*$F$4/INDIRECT($A$4&amp;"!D9"))</f>
        <v>270.702</v>
      </c>
      <c r="L74" s="119">
        <f t="shared" ca="1" si="1"/>
        <v>8.5500000000000043</v>
      </c>
      <c r="M74" s="54">
        <f t="shared" ca="1" si="5"/>
        <v>0.18583</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71">
        <f t="shared" ca="1" si="6"/>
        <v>187.50000000000017</v>
      </c>
      <c r="S74" s="119">
        <f t="shared" ca="1" si="2"/>
        <v>21.75</v>
      </c>
      <c r="T74" s="54">
        <f t="shared" ca="1" si="7"/>
        <v>0.47499999999999998</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71">
        <f t="shared" ca="1" si="8"/>
        <v>375.00000000000034</v>
      </c>
    </row>
    <row r="75" spans="1:22" x14ac:dyDescent="0.35">
      <c r="A75" s="32">
        <f t="shared" si="9"/>
        <v>45806</v>
      </c>
      <c r="B75" s="70" cm="1">
        <f t="array" aca="1" ref="B75" ca="1">_xlfn.XLOOKUP(A75,INDIRECT($A$5&amp;"!$AJ$41:$AJ$406"),INDIRECT($A$5&amp;"!$AK$41:$AK$406"))*SUM($F$3:$I$3)</f>
        <v>0</v>
      </c>
      <c r="C75" s="70" cm="1">
        <f t="array" aca="1" ref="C75" ca="1">_xlfn.XLOOKUP(A75,INDIRECT($A$5&amp;"!$AJ$41:$AJ$406"),INDIRECT($A$5&amp;"!$AL$41:$AL$406"))*SUM($F$3:$I$3)</f>
        <v>45</v>
      </c>
      <c r="D75" s="70" cm="1">
        <f t="array" aca="1" ref="D75" ca="1">_xlfn.XLOOKUP(A75,INDIRECT($A$5&amp;"!$AJ$41:$AJ$406"),INDIRECT($A$5&amp;"!$AO$41:$AO$406"))*SUM($F$3:$I$3)</f>
        <v>38.25</v>
      </c>
      <c r="E75" s="34" cm="1">
        <f t="array" ref="E75">SUMPRODUCT(('PT Storengy'!$B$8:$K$372)*('PT Storengy'!$A$8:$A$372=$A75)*('PT Storengy'!$B$5:$K$5=$A$6)*('PT Storengy'!$B$7:$K$7=$A$7))</f>
        <v>0.5</v>
      </c>
      <c r="F75" s="119">
        <f t="shared" ca="1" si="0"/>
        <v>8.7375000000000043</v>
      </c>
      <c r="G75" s="54">
        <f t="shared" ca="1" si="3"/>
        <v>0.19</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1</v>
      </c>
      <c r="I75" s="71">
        <f t="shared" ca="1" si="4"/>
        <v>187.5</v>
      </c>
      <c r="J75" s="118" cm="1">
        <f t="array" aca="1" ref="J75" ca="1">IF(COUNTIFS('PTC GRTgaz'!$K$7:$K$15996,"",'PTC GRTgaz'!$A$7:$A$15996,J$16,'PTC GRTgaz'!$D$7:$D$15996,$A75,'PTC GRTgaz'!$C$7:$C$15996,"DEL")&gt;0,J$14,SUMIFS('PTC GRTgaz'!$K$7:$K$15996,'PTC GRTgaz'!$A$7:$A$15996,J$16,'PTC GRTgaz'!$D$7:$D$15996,$A75,'PTC GRTgaz'!$C$7:$C$15996,"DEL")*1.0026*$F$4/INDIRECT($A$4&amp;"!D9"))</f>
        <v>375</v>
      </c>
      <c r="K75" s="118" cm="1">
        <f t="array" aca="1" ref="K75" ca="1">IF(COUNTIFS('PTC GRTgaz'!$K$7:$K$15996,"",'PTC GRTgaz'!$A$7:$A$15996,K$16,'PTC GRTgaz'!$D$7:$D$15996,$A75,'PTC GRTgaz'!$C$7:$C$15996,"DEL")&gt;0,K$14,SUMIFS('PTC GRTgaz'!$K$7:$K$15996,'PTC GRTgaz'!$A$7:$A$15996,K$16,'PTC GRTgaz'!$D$7:$D$15996,$A75,'PTC GRTgaz'!$C$7:$C$15996,"DEL")*1.0026*$F$4/INDIRECT($A$4&amp;"!D9"))</f>
        <v>270.702</v>
      </c>
      <c r="L75" s="119">
        <f t="shared" ca="1" si="1"/>
        <v>8.7375000000000043</v>
      </c>
      <c r="M75" s="54">
        <f t="shared" ca="1" si="5"/>
        <v>0.19</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1</v>
      </c>
      <c r="O75" s="71">
        <f t="shared" ca="1" si="6"/>
        <v>187.5</v>
      </c>
      <c r="S75" s="119">
        <f t="shared" ca="1" si="2"/>
        <v>22.125</v>
      </c>
      <c r="T75" s="54">
        <f t="shared" ca="1" si="7"/>
        <v>0.48332999999999998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71">
        <f t="shared" ca="1" si="8"/>
        <v>375.00000000000034</v>
      </c>
    </row>
    <row r="76" spans="1:22" x14ac:dyDescent="0.35">
      <c r="A76" s="32">
        <f t="shared" si="9"/>
        <v>45807</v>
      </c>
      <c r="B76" s="70" cm="1">
        <f t="array" aca="1" ref="B76" ca="1">_xlfn.XLOOKUP(A76,INDIRECT($A$5&amp;"!$AJ$41:$AJ$406"),INDIRECT($A$5&amp;"!$AK$41:$AK$406"))*SUM($F$3:$I$3)</f>
        <v>0</v>
      </c>
      <c r="C76" s="70" cm="1">
        <f t="array" aca="1" ref="C76" ca="1">_xlfn.XLOOKUP(A76,INDIRECT($A$5&amp;"!$AJ$41:$AJ$406"),INDIRECT($A$5&amp;"!$AL$41:$AL$406"))*SUM($F$3:$I$3)</f>
        <v>45</v>
      </c>
      <c r="D76" s="70" cm="1">
        <f t="array" aca="1" ref="D76" ca="1">_xlfn.XLOOKUP(A76,INDIRECT($A$5&amp;"!$AJ$41:$AJ$406"),INDIRECT($A$5&amp;"!$AO$41:$AO$406"))*SUM($F$3:$I$3)</f>
        <v>38.25</v>
      </c>
      <c r="E76" s="34" cm="1">
        <f t="array" ref="E76">SUMPRODUCT(('PT Storengy'!$B$8:$K$372)*('PT Storengy'!$A$8:$A$372=$A76)*('PT Storengy'!$B$5:$K$5=$A$6)*('PT Storengy'!$B$7:$K$7=$A$7))</f>
        <v>0.5</v>
      </c>
      <c r="F76" s="119">
        <f t="shared" ca="1" si="0"/>
        <v>8.9250000000000043</v>
      </c>
      <c r="G76" s="54">
        <f t="shared" ca="1" si="3"/>
        <v>0.19417000000000001</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71">
        <f t="shared" ca="1" si="4"/>
        <v>187.50000000000017</v>
      </c>
      <c r="J76" s="118" cm="1">
        <f t="array" aca="1" ref="J76" ca="1">IF(COUNTIFS('PTC GRTgaz'!$K$7:$K$15996,"",'PTC GRTgaz'!$A$7:$A$15996,J$16,'PTC GRTgaz'!$D$7:$D$15996,$A76,'PTC GRTgaz'!$C$7:$C$15996,"DEL")&gt;0,J$14,SUMIFS('PTC GRTgaz'!$K$7:$K$15996,'PTC GRTgaz'!$A$7:$A$15996,J$16,'PTC GRTgaz'!$D$7:$D$15996,$A76,'PTC GRTgaz'!$C$7:$C$15996,"DEL")*1.0026*$F$4/INDIRECT($A$4&amp;"!D9"))</f>
        <v>375</v>
      </c>
      <c r="K76" s="118" cm="1">
        <f t="array" aca="1" ref="K76" ca="1">IF(COUNTIFS('PTC GRTgaz'!$K$7:$K$15996,"",'PTC GRTgaz'!$A$7:$A$15996,K$16,'PTC GRTgaz'!$D$7:$D$15996,$A76,'PTC GRTgaz'!$C$7:$C$15996,"DEL")&gt;0,K$14,SUMIFS('PTC GRTgaz'!$K$7:$K$15996,'PTC GRTgaz'!$A$7:$A$15996,K$16,'PTC GRTgaz'!$D$7:$D$15996,$A76,'PTC GRTgaz'!$C$7:$C$15996,"DEL")*1.0026*$F$4/INDIRECT($A$4&amp;"!D9"))</f>
        <v>270.702</v>
      </c>
      <c r="L76" s="119">
        <f t="shared" ca="1" si="1"/>
        <v>8.9250000000000043</v>
      </c>
      <c r="M76" s="54">
        <f t="shared" ca="1" si="5"/>
        <v>0.19417000000000001</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71">
        <f t="shared" ca="1" si="6"/>
        <v>187.50000000000017</v>
      </c>
      <c r="S76" s="119">
        <f t="shared" ca="1" si="2"/>
        <v>22.5</v>
      </c>
      <c r="T76" s="54">
        <f t="shared" ca="1" si="7"/>
        <v>0.49167</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71">
        <f t="shared" ca="1" si="8"/>
        <v>375.00000000000034</v>
      </c>
    </row>
    <row r="77" spans="1:22" x14ac:dyDescent="0.35">
      <c r="A77" s="32">
        <f t="shared" si="9"/>
        <v>45808</v>
      </c>
      <c r="B77" s="70" cm="1">
        <f t="array" aca="1" ref="B77" ca="1">_xlfn.XLOOKUP(A77,INDIRECT($A$5&amp;"!$AJ$41:$AJ$406"),INDIRECT($A$5&amp;"!$AK$41:$AK$406"))*SUM($F$3:$I$3)</f>
        <v>0</v>
      </c>
      <c r="C77" s="70" cm="1">
        <f t="array" aca="1" ref="C77" ca="1">_xlfn.XLOOKUP(A77,INDIRECT($A$5&amp;"!$AJ$41:$AJ$406"),INDIRECT($A$5&amp;"!$AL$41:$AL$406"))*SUM($F$3:$I$3)</f>
        <v>45</v>
      </c>
      <c r="D77" s="70" cm="1">
        <f t="array" aca="1" ref="D77" ca="1">_xlfn.XLOOKUP(A77,INDIRECT($A$5&amp;"!$AJ$41:$AJ$406"),INDIRECT($A$5&amp;"!$AO$41:$AO$406"))*SUM($F$3:$I$3)</f>
        <v>38.25</v>
      </c>
      <c r="E77" s="34" cm="1">
        <f t="array" ref="E77">SUMPRODUCT(('PT Storengy'!$B$8:$K$372)*('PT Storengy'!$A$8:$A$372=$A77)*('PT Storengy'!$B$5:$K$5=$A$6)*('PT Storengy'!$B$7:$K$7=$A$7))</f>
        <v>0.05</v>
      </c>
      <c r="F77" s="119">
        <f t="shared" ca="1" si="0"/>
        <v>9.2812500000000053</v>
      </c>
      <c r="G77" s="54">
        <f t="shared" ca="1" si="3"/>
        <v>0.19833000000000001</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71">
        <f t="shared" ca="1" si="4"/>
        <v>356.25000000000034</v>
      </c>
      <c r="J77" s="118" cm="1">
        <f t="array" aca="1" ref="J77" ca="1">IF(COUNTIFS('PTC GRTgaz'!$K$7:$K$15996,"",'PTC GRTgaz'!$A$7:$A$15996,J$16,'PTC GRTgaz'!$D$7:$D$15996,$A77,'PTC GRTgaz'!$C$7:$C$15996,"DEL")&gt;0,J$14,SUMIFS('PTC GRTgaz'!$K$7:$K$15996,'PTC GRTgaz'!$A$7:$A$15996,J$16,'PTC GRTgaz'!$D$7:$D$15996,$A77,'PTC GRTgaz'!$C$7:$C$15996,"DEL")*1.0026*$F$4/INDIRECT($A$4&amp;"!D9"))</f>
        <v>375</v>
      </c>
      <c r="K77" s="118" cm="1">
        <f t="array" aca="1" ref="K77" ca="1">IF(COUNTIFS('PTC GRTgaz'!$K$7:$K$15996,"",'PTC GRTgaz'!$A$7:$A$15996,K$16,'PTC GRTgaz'!$D$7:$D$15996,$A77,'PTC GRTgaz'!$C$7:$C$15996,"DEL")&gt;0,K$14,SUMIFS('PTC GRTgaz'!$K$7:$K$15996,'PTC GRTgaz'!$A$7:$A$15996,K$16,'PTC GRTgaz'!$D$7:$D$15996,$A77,'PTC GRTgaz'!$C$7:$C$15996,"DEL")*1.0026*$F$4/INDIRECT($A$4&amp;"!D9"))</f>
        <v>270.702</v>
      </c>
      <c r="L77" s="119">
        <f t="shared" ca="1" si="1"/>
        <v>9.1957020000000043</v>
      </c>
      <c r="M77" s="54">
        <f t="shared" ca="1" si="5"/>
        <v>0.19833000000000001</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71">
        <f t="shared" ca="1" si="6"/>
        <v>270.702</v>
      </c>
      <c r="S77" s="119">
        <f t="shared" ca="1" si="2"/>
        <v>22.875</v>
      </c>
      <c r="T77" s="54">
        <f t="shared" ca="1" si="7"/>
        <v>0.5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71">
        <f t="shared" ca="1" si="8"/>
        <v>375</v>
      </c>
    </row>
    <row r="78" spans="1:22" x14ac:dyDescent="0.35">
      <c r="A78" s="32">
        <f t="shared" si="9"/>
        <v>45809</v>
      </c>
      <c r="B78" s="70" cm="1">
        <f t="array" aca="1" ref="B78" ca="1">_xlfn.XLOOKUP(A78,INDIRECT($A$5&amp;"!$AJ$41:$AJ$406"),INDIRECT($A$5&amp;"!$AK$41:$AK$406"))*SUM($F$3:$I$3)</f>
        <v>0</v>
      </c>
      <c r="C78" s="70" cm="1">
        <f t="array" aca="1" ref="C78" ca="1">_xlfn.XLOOKUP(A78,INDIRECT($A$5&amp;"!$AJ$41:$AJ$406"),INDIRECT($A$5&amp;"!$AL$41:$AL$406"))*SUM($F$3:$I$3)</f>
        <v>45</v>
      </c>
      <c r="D78" s="70" cm="1">
        <f t="array" aca="1" ref="D78" ca="1">_xlfn.XLOOKUP(A78,INDIRECT($A$5&amp;"!$AJ$41:$AJ$406"),INDIRECT($A$5&amp;"!$AO$41:$AO$406"))*SUM($F$3:$I$3)</f>
        <v>38.25</v>
      </c>
      <c r="E78" s="34" cm="1">
        <f t="array" ref="E78">SUMPRODUCT(('PT Storengy'!$B$8:$K$372)*('PT Storengy'!$A$8:$A$372=$A78)*('PT Storengy'!$B$5:$K$5=$A$6)*('PT Storengy'!$B$7:$K$7=$A$7))</f>
        <v>0.05</v>
      </c>
      <c r="F78" s="119">
        <f t="shared" ca="1" si="0"/>
        <v>9.6375000000000064</v>
      </c>
      <c r="G78" s="54">
        <f t="shared" ca="1" si="3"/>
        <v>0.20624999999999999</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71">
        <f t="shared" ca="1" si="4"/>
        <v>356.25000000000034</v>
      </c>
      <c r="J78" s="118" cm="1">
        <f t="array" aca="1" ref="J78" ca="1">IF(COUNTIFS('PTC GRTgaz'!$K$7:$K$15996,"",'PTC GRTgaz'!$A$7:$A$15996,J$16,'PTC GRTgaz'!$D$7:$D$15996,$A78,'PTC GRTgaz'!$C$7:$C$15996,"DEL")&gt;0,J$14,SUMIFS('PTC GRTgaz'!$K$7:$K$15996,'PTC GRTgaz'!$A$7:$A$15996,J$16,'PTC GRTgaz'!$D$7:$D$15996,$A78,'PTC GRTgaz'!$C$7:$C$15996,"DEL")*1.0026*$F$4/INDIRECT($A$4&amp;"!D9"))</f>
        <v>375</v>
      </c>
      <c r="K78" s="118" cm="1">
        <f t="array" aca="1" ref="K78" ca="1">IF(COUNTIFS('PTC GRTgaz'!$K$7:$K$15996,"",'PTC GRTgaz'!$A$7:$A$15996,K$16,'PTC GRTgaz'!$D$7:$D$15996,$A78,'PTC GRTgaz'!$C$7:$C$15996,"DEL")&gt;0,K$14,SUMIFS('PTC GRTgaz'!$K$7:$K$15996,'PTC GRTgaz'!$A$7:$A$15996,K$16,'PTC GRTgaz'!$D$7:$D$15996,$A78,'PTC GRTgaz'!$C$7:$C$15996,"DEL")*1.0026*$F$4/INDIRECT($A$4&amp;"!D9"))</f>
        <v>270.702</v>
      </c>
      <c r="L78" s="119">
        <f t="shared" ca="1" si="1"/>
        <v>9.4664040000000043</v>
      </c>
      <c r="M78" s="54">
        <f t="shared" ca="1" si="5"/>
        <v>0.20435</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71">
        <f t="shared" ca="1" si="6"/>
        <v>270.702</v>
      </c>
      <c r="S78" s="119">
        <f t="shared" ca="1" si="2"/>
        <v>23.248438125</v>
      </c>
      <c r="T78" s="54">
        <f t="shared" ca="1" si="7"/>
        <v>0.50832999999999995</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0.99583500000000091</v>
      </c>
      <c r="V78" s="71">
        <f t="shared" ca="1" si="8"/>
        <v>373.43812500000035</v>
      </c>
    </row>
    <row r="79" spans="1:22" x14ac:dyDescent="0.35">
      <c r="A79" s="32">
        <f t="shared" si="9"/>
        <v>45810</v>
      </c>
      <c r="B79" s="70" cm="1">
        <f t="array" aca="1" ref="B79" ca="1">_xlfn.XLOOKUP(A79,INDIRECT($A$5&amp;"!$AJ$41:$AJ$406"),INDIRECT($A$5&amp;"!$AK$41:$AK$406"))*SUM($F$3:$I$3)</f>
        <v>0</v>
      </c>
      <c r="C79" s="70" cm="1">
        <f t="array" aca="1" ref="C79" ca="1">_xlfn.XLOOKUP(A79,INDIRECT($A$5&amp;"!$AJ$41:$AJ$406"),INDIRECT($A$5&amp;"!$AL$41:$AL$406"))*SUM($F$3:$I$3)</f>
        <v>45</v>
      </c>
      <c r="D79" s="70" cm="1">
        <f t="array" aca="1" ref="D79" ca="1">_xlfn.XLOOKUP(A79,INDIRECT($A$5&amp;"!$AJ$41:$AJ$406"),INDIRECT($A$5&amp;"!$AO$41:$AO$406"))*SUM($F$3:$I$3)</f>
        <v>38.25</v>
      </c>
      <c r="E79" s="34" cm="1">
        <f t="array" ref="E79">SUMPRODUCT(('PT Storengy'!$B$8:$K$372)*('PT Storengy'!$A$8:$A$372=$A79)*('PT Storengy'!$B$5:$K$5=$A$6)*('PT Storengy'!$B$7:$K$7=$A$7))</f>
        <v>0.05</v>
      </c>
      <c r="F79" s="119">
        <f t="shared" ca="1" si="0"/>
        <v>9.9937500000000075</v>
      </c>
      <c r="G79" s="54">
        <f t="shared" ca="1" si="3"/>
        <v>0.21417</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71">
        <f t="shared" ca="1" si="4"/>
        <v>356.25000000000034</v>
      </c>
      <c r="J79" s="118" cm="1">
        <f t="array" aca="1" ref="J79" ca="1">IF(COUNTIFS('PTC GRTgaz'!$K$7:$K$15996,"",'PTC GRTgaz'!$A$7:$A$15996,J$16,'PTC GRTgaz'!$D$7:$D$15996,$A79,'PTC GRTgaz'!$C$7:$C$15996,"DEL")&gt;0,J$14,SUMIFS('PTC GRTgaz'!$K$7:$K$15996,'PTC GRTgaz'!$A$7:$A$15996,J$16,'PTC GRTgaz'!$D$7:$D$15996,$A79,'PTC GRTgaz'!$C$7:$C$15996,"DEL")*1.0026*$F$4/INDIRECT($A$4&amp;"!D9"))</f>
        <v>375</v>
      </c>
      <c r="K79" s="118" cm="1">
        <f t="array" aca="1" ref="K79" ca="1">IF(COUNTIFS('PTC GRTgaz'!$K$7:$K$15996,"",'PTC GRTgaz'!$A$7:$A$15996,K$16,'PTC GRTgaz'!$D$7:$D$15996,$A79,'PTC GRTgaz'!$C$7:$C$15996,"DEL")&gt;0,K$14,SUMIFS('PTC GRTgaz'!$K$7:$K$15996,'PTC GRTgaz'!$A$7:$A$15996,K$16,'PTC GRTgaz'!$D$7:$D$15996,$A79,'PTC GRTgaz'!$C$7:$C$15996,"DEL")*1.0026*$F$4/INDIRECT($A$4&amp;"!D9"))</f>
        <v>250.64999999999995</v>
      </c>
      <c r="L79" s="119">
        <f t="shared" ca="1" si="1"/>
        <v>9.7170540000000045</v>
      </c>
      <c r="M79" s="54">
        <f t="shared" ca="1" si="5"/>
        <v>0.21035999999999999</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71">
        <f t="shared" ca="1" si="6"/>
        <v>250.64999999999995</v>
      </c>
      <c r="S79" s="119">
        <f t="shared" ca="1" si="2"/>
        <v>23.62032</v>
      </c>
      <c r="T79" s="54">
        <f t="shared" ca="1" si="7"/>
        <v>0.51663000000000003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0.99168500000000082</v>
      </c>
      <c r="V79" s="71">
        <f t="shared" ca="1" si="8"/>
        <v>371.88187500000032</v>
      </c>
    </row>
    <row r="80" spans="1:22" x14ac:dyDescent="0.35">
      <c r="A80" s="32">
        <f t="shared" si="9"/>
        <v>45811</v>
      </c>
      <c r="B80" s="70" cm="1">
        <f t="array" aca="1" ref="B80" ca="1">_xlfn.XLOOKUP(A80,INDIRECT($A$5&amp;"!$AJ$41:$AJ$406"),INDIRECT($A$5&amp;"!$AK$41:$AK$406"))*SUM($F$3:$I$3)</f>
        <v>0</v>
      </c>
      <c r="C80" s="70" cm="1">
        <f t="array" aca="1" ref="C80" ca="1">_xlfn.XLOOKUP(A80,INDIRECT($A$5&amp;"!$AJ$41:$AJ$406"),INDIRECT($A$5&amp;"!$AL$41:$AL$406"))*SUM($F$3:$I$3)</f>
        <v>45</v>
      </c>
      <c r="D80" s="70" cm="1">
        <f t="array" aca="1" ref="D80" ca="1">_xlfn.XLOOKUP(A80,INDIRECT($A$5&amp;"!$AJ$41:$AJ$406"),INDIRECT($A$5&amp;"!$AO$41:$AO$406"))*SUM($F$3:$I$3)</f>
        <v>38.25</v>
      </c>
      <c r="E80" s="34" cm="1">
        <f t="array" ref="E80">SUMPRODUCT(('PT Storengy'!$B$8:$K$372)*('PT Storengy'!$A$8:$A$372=$A80)*('PT Storengy'!$B$5:$K$5=$A$6)*('PT Storengy'!$B$7:$K$7=$A$7))</f>
        <v>0.05</v>
      </c>
      <c r="F80" s="119">
        <f t="shared" ca="1" si="0"/>
        <v>10.350000000000009</v>
      </c>
      <c r="G80" s="54">
        <f t="shared" ca="1" si="3"/>
        <v>0.22208</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71">
        <f t="shared" ca="1" si="4"/>
        <v>356.25000000000034</v>
      </c>
      <c r="J80" s="118" cm="1">
        <f t="array" aca="1" ref="J80" ca="1">IF(COUNTIFS('PTC GRTgaz'!$K$7:$K$15996,"",'PTC GRTgaz'!$A$7:$A$15996,J$16,'PTC GRTgaz'!$D$7:$D$15996,$A80,'PTC GRTgaz'!$C$7:$C$15996,"DEL")&gt;0,J$14,SUMIFS('PTC GRTgaz'!$K$7:$K$15996,'PTC GRTgaz'!$A$7:$A$15996,J$16,'PTC GRTgaz'!$D$7:$D$15996,$A80,'PTC GRTgaz'!$C$7:$C$15996,"DEL")*1.0026*$F$4/INDIRECT($A$4&amp;"!D9"))</f>
        <v>375</v>
      </c>
      <c r="K80" s="118" cm="1">
        <f t="array" aca="1" ref="K80" ca="1">IF(COUNTIFS('PTC GRTgaz'!$K$7:$K$15996,"",'PTC GRTgaz'!$A$7:$A$15996,K$16,'PTC GRTgaz'!$D$7:$D$15996,$A80,'PTC GRTgaz'!$C$7:$C$15996,"DEL")&gt;0,K$14,SUMIFS('PTC GRTgaz'!$K$7:$K$15996,'PTC GRTgaz'!$A$7:$A$15996,K$16,'PTC GRTgaz'!$D$7:$D$15996,$A80,'PTC GRTgaz'!$C$7:$C$15996,"DEL")*1.0026*$F$4/INDIRECT($A$4&amp;"!D9"))</f>
        <v>250.64999999999995</v>
      </c>
      <c r="L80" s="119">
        <f t="shared" ca="1" si="1"/>
        <v>9.9677040000000048</v>
      </c>
      <c r="M80" s="54">
        <f t="shared" ca="1" si="5"/>
        <v>0.21593000000000001</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71">
        <f t="shared" ca="1" si="6"/>
        <v>250.64999999999995</v>
      </c>
      <c r="S80" s="119">
        <f t="shared" ca="1" si="2"/>
        <v>23.990651249999999</v>
      </c>
      <c r="T80" s="54">
        <f t="shared" ca="1" si="7"/>
        <v>0.52490000000000003</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0.98755000000000071</v>
      </c>
      <c r="V80" s="71">
        <f t="shared" ca="1" si="8"/>
        <v>370.33125000000024</v>
      </c>
    </row>
    <row r="81" spans="1:22" x14ac:dyDescent="0.35">
      <c r="A81" s="32">
        <f t="shared" si="9"/>
        <v>45812</v>
      </c>
      <c r="B81" s="70" cm="1">
        <f t="array" aca="1" ref="B81" ca="1">_xlfn.XLOOKUP(A81,INDIRECT($A$5&amp;"!$AJ$41:$AJ$406"),INDIRECT($A$5&amp;"!$AK$41:$AK$406"))*SUM($F$3:$I$3)</f>
        <v>0</v>
      </c>
      <c r="C81" s="70" cm="1">
        <f t="array" aca="1" ref="C81" ca="1">_xlfn.XLOOKUP(A81,INDIRECT($A$5&amp;"!$AJ$41:$AJ$406"),INDIRECT($A$5&amp;"!$AL$41:$AL$406"))*SUM($F$3:$I$3)</f>
        <v>45</v>
      </c>
      <c r="D81" s="70" cm="1">
        <f t="array" aca="1" ref="D81" ca="1">_xlfn.XLOOKUP(A81,INDIRECT($A$5&amp;"!$AJ$41:$AJ$406"),INDIRECT($A$5&amp;"!$AO$41:$AO$406"))*SUM($F$3:$I$3)</f>
        <v>38.25</v>
      </c>
      <c r="E81" s="34" cm="1">
        <f t="array" ref="E81">SUMPRODUCT(('PT Storengy'!$B$8:$K$372)*('PT Storengy'!$A$8:$A$372=$A81)*('PT Storengy'!$B$5:$K$5=$A$6)*('PT Storengy'!$B$7:$K$7=$A$7))</f>
        <v>0.05</v>
      </c>
      <c r="F81" s="119">
        <f t="shared" ref="F81:F144" ca="1" si="10">F80+I81/1000</f>
        <v>10.706250000000008</v>
      </c>
      <c r="G81" s="54">
        <f t="shared" ca="1" si="3"/>
        <v>0.23</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1</v>
      </c>
      <c r="I81" s="71">
        <f t="shared" ca="1" si="4"/>
        <v>356.25</v>
      </c>
      <c r="J81" s="118" cm="1">
        <f t="array" aca="1" ref="J81" ca="1">IF(COUNTIFS('PTC GRTgaz'!$K$7:$K$15996,"",'PTC GRTgaz'!$A$7:$A$15996,J$16,'PTC GRTgaz'!$D$7:$D$15996,$A81,'PTC GRTgaz'!$C$7:$C$15996,"DEL")&gt;0,J$14,SUMIFS('PTC GRTgaz'!$K$7:$K$15996,'PTC GRTgaz'!$A$7:$A$15996,J$16,'PTC GRTgaz'!$D$7:$D$15996,$A81,'PTC GRTgaz'!$C$7:$C$15996,"DEL")*1.0026*$F$4/INDIRECT($A$4&amp;"!D9"))</f>
        <v>375</v>
      </c>
      <c r="K81" s="118" cm="1">
        <f t="array" aca="1" ref="K81" ca="1">IF(COUNTIFS('PTC GRTgaz'!$K$7:$K$15996,"",'PTC GRTgaz'!$A$7:$A$15996,K$16,'PTC GRTgaz'!$D$7:$D$15996,$A81,'PTC GRTgaz'!$C$7:$C$15996,"DEL")&gt;0,K$14,SUMIFS('PTC GRTgaz'!$K$7:$K$15996,'PTC GRTgaz'!$A$7:$A$15996,K$16,'PTC GRTgaz'!$D$7:$D$15996,$A81,'PTC GRTgaz'!$C$7:$C$15996,"DEL")*1.0026*$F$4/INDIRECT($A$4&amp;"!D9"))</f>
        <v>250.64999999999995</v>
      </c>
      <c r="L81" s="119">
        <f t="shared" ref="L81:L144" ca="1" si="11">L80+O81/1000</f>
        <v>10.218354000000005</v>
      </c>
      <c r="M81" s="54">
        <f t="shared" ca="1" si="5"/>
        <v>0.2215</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71">
        <f t="shared" ca="1" si="6"/>
        <v>250.64999999999995</v>
      </c>
      <c r="S81" s="119">
        <f t="shared" ref="S81:S144" ca="1" si="12">S80+V81/1000</f>
        <v>24.359439375000001</v>
      </c>
      <c r="T81" s="54">
        <f t="shared" ca="1" si="7"/>
        <v>0.53312999999999999</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0.98343500000000095</v>
      </c>
      <c r="V81" s="71">
        <f t="shared" ca="1" si="8"/>
        <v>368.78812500000038</v>
      </c>
    </row>
    <row r="82" spans="1:22" x14ac:dyDescent="0.35">
      <c r="A82" s="32">
        <f t="shared" si="9"/>
        <v>45813</v>
      </c>
      <c r="B82" s="70" cm="1">
        <f t="array" aca="1" ref="B82" ca="1">_xlfn.XLOOKUP(A82,INDIRECT($A$5&amp;"!$AJ$41:$AJ$406"),INDIRECT($A$5&amp;"!$AK$41:$AK$406"))*SUM($F$3:$I$3)</f>
        <v>0</v>
      </c>
      <c r="C82" s="70" cm="1">
        <f t="array" aca="1" ref="C82" ca="1">_xlfn.XLOOKUP(A82,INDIRECT($A$5&amp;"!$AJ$41:$AJ$406"),INDIRECT($A$5&amp;"!$AL$41:$AL$406"))*SUM($F$3:$I$3)</f>
        <v>45</v>
      </c>
      <c r="D82" s="70" cm="1">
        <f t="array" aca="1" ref="D82" ca="1">_xlfn.XLOOKUP(A82,INDIRECT($A$5&amp;"!$AJ$41:$AJ$406"),INDIRECT($A$5&amp;"!$AO$41:$AO$406"))*SUM($F$3:$I$3)</f>
        <v>38.25</v>
      </c>
      <c r="E82" s="34" cm="1">
        <f t="array" ref="E82">SUMPRODUCT(('PT Storengy'!$B$8:$K$372)*('PT Storengy'!$A$8:$A$372=$A82)*('PT Storengy'!$B$5:$K$5=$A$6)*('PT Storengy'!$B$7:$K$7=$A$7))</f>
        <v>0.05</v>
      </c>
      <c r="F82" s="119">
        <f t="shared" ca="1" si="10"/>
        <v>11.062500000000009</v>
      </c>
      <c r="G82" s="54">
        <f t="shared" ref="G82:G145" ca="1" si="13">ROUND(F81/SUM($F$3,$G$3,$H$3,$I$3),5)</f>
        <v>0.23791999999999999</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71">
        <f t="shared" ref="I82:I145" ca="1" si="14">IF(F81*1000+$F$4*(1-$E82)*H82&gt;$D82*1000,D82*1000-F81*1000,$F$4*(1-$E82)*H82)</f>
        <v>356.25000000000034</v>
      </c>
      <c r="J82" s="118" cm="1">
        <f t="array" aca="1" ref="J82" ca="1">IF(COUNTIFS('PTC GRTgaz'!$K$7:$K$15996,"",'PTC GRTgaz'!$A$7:$A$15996,J$16,'PTC GRTgaz'!$D$7:$D$15996,$A82,'PTC GRTgaz'!$C$7:$C$15996,"DEL")&gt;0,J$14,SUMIFS('PTC GRTgaz'!$K$7:$K$15996,'PTC GRTgaz'!$A$7:$A$15996,J$16,'PTC GRTgaz'!$D$7:$D$15996,$A82,'PTC GRTgaz'!$C$7:$C$15996,"DEL")*1.0026*$F$4/INDIRECT($A$4&amp;"!D9"))</f>
        <v>375</v>
      </c>
      <c r="K82" s="118" cm="1">
        <f t="array" aca="1" ref="K82" ca="1">IF(COUNTIFS('PTC GRTgaz'!$K$7:$K$15996,"",'PTC GRTgaz'!$A$7:$A$15996,K$16,'PTC GRTgaz'!$D$7:$D$15996,$A82,'PTC GRTgaz'!$C$7:$C$15996,"DEL")&gt;0,K$14,SUMIFS('PTC GRTgaz'!$K$7:$K$15996,'PTC GRTgaz'!$A$7:$A$15996,K$16,'PTC GRTgaz'!$D$7:$D$15996,$A82,'PTC GRTgaz'!$C$7:$C$15996,"DEL")*1.0026*$F$4/INDIRECT($A$4&amp;"!D9"))</f>
        <v>250.64999999999995</v>
      </c>
      <c r="L82" s="119">
        <f t="shared" ca="1" si="11"/>
        <v>10.469004000000005</v>
      </c>
      <c r="M82" s="54">
        <f t="shared" ref="M82:M145" ca="1" si="15">ROUND(L81/SUM($F$3,$G$3,$H$3,$I$3),5)</f>
        <v>0.22706999999999999</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71">
        <f t="shared" ref="O82:O145" ca="1" si="16">IF(L81*1000+MIN(J82,K82,$F$4*(1-$E82)*N82)&gt;$D82*1000,$D82*1000-L81*1000,MIN(J82,K82,$F$4*(1-$E82)*N82))</f>
        <v>250.64999999999995</v>
      </c>
      <c r="S82" s="119">
        <f t="shared" ca="1" si="12"/>
        <v>24.726691875</v>
      </c>
      <c r="T82" s="54">
        <f t="shared" ref="T82:T145" ca="1" si="17">MIN(ROUND(S81/SUM($F$3,$G$3,$H$3,$I$3),5),1)</f>
        <v>0.54132000000000002</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0.97934000000000099</v>
      </c>
      <c r="V82" s="71">
        <f t="shared" ref="V82:V145" ca="1" si="18">$F$4*(1)*U82</f>
        <v>367.2525000000004</v>
      </c>
    </row>
    <row r="83" spans="1:22" x14ac:dyDescent="0.35">
      <c r="A83" s="32">
        <f t="shared" ref="A83:A146" si="19">A82+1</f>
        <v>45814</v>
      </c>
      <c r="B83" s="70" cm="1">
        <f t="array" aca="1" ref="B83" ca="1">_xlfn.XLOOKUP(A83,INDIRECT($A$5&amp;"!$AJ$41:$AJ$406"),INDIRECT($A$5&amp;"!$AK$41:$AK$406"))*SUM($F$3:$I$3)</f>
        <v>0</v>
      </c>
      <c r="C83" s="70" cm="1">
        <f t="array" aca="1" ref="C83" ca="1">_xlfn.XLOOKUP(A83,INDIRECT($A$5&amp;"!$AJ$41:$AJ$406"),INDIRECT($A$5&amp;"!$AL$41:$AL$406"))*SUM($F$3:$I$3)</f>
        <v>45</v>
      </c>
      <c r="D83" s="70" cm="1">
        <f t="array" aca="1" ref="D83" ca="1">_xlfn.XLOOKUP(A83,INDIRECT($A$5&amp;"!$AJ$41:$AJ$406"),INDIRECT($A$5&amp;"!$AO$41:$AO$406"))*SUM($F$3:$I$3)</f>
        <v>38.25</v>
      </c>
      <c r="E83" s="34" cm="1">
        <f t="array" ref="E83">SUMPRODUCT(('PT Storengy'!$B$8:$K$372)*('PT Storengy'!$A$8:$A$372=$A83)*('PT Storengy'!$B$5:$K$5=$A$6)*('PT Storengy'!$B$7:$K$7=$A$7))</f>
        <v>0.05</v>
      </c>
      <c r="F83" s="119">
        <f t="shared" ca="1" si="10"/>
        <v>11.41875000000001</v>
      </c>
      <c r="G83" s="54">
        <f t="shared" ca="1" si="13"/>
        <v>0.24582999999999999</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71">
        <f t="shared" ca="1" si="14"/>
        <v>356.25000000000034</v>
      </c>
      <c r="J83" s="118" cm="1">
        <f t="array" aca="1" ref="J83" ca="1">IF(COUNTIFS('PTC GRTgaz'!$K$7:$K$15996,"",'PTC GRTgaz'!$A$7:$A$15996,J$16,'PTC GRTgaz'!$D$7:$D$15996,$A83,'PTC GRTgaz'!$C$7:$C$15996,"DEL")&gt;0,J$14,SUMIFS('PTC GRTgaz'!$K$7:$K$15996,'PTC GRTgaz'!$A$7:$A$15996,J$16,'PTC GRTgaz'!$D$7:$D$15996,$A83,'PTC GRTgaz'!$C$7:$C$15996,"DEL")*1.0026*$F$4/INDIRECT($A$4&amp;"!D9"))</f>
        <v>375</v>
      </c>
      <c r="K83" s="118" cm="1">
        <f t="array" aca="1" ref="K83" ca="1">IF(COUNTIFS('PTC GRTgaz'!$K$7:$K$15996,"",'PTC GRTgaz'!$A$7:$A$15996,K$16,'PTC GRTgaz'!$D$7:$D$15996,$A83,'PTC GRTgaz'!$C$7:$C$15996,"DEL")&gt;0,K$14,SUMIFS('PTC GRTgaz'!$K$7:$K$15996,'PTC GRTgaz'!$A$7:$A$15996,K$16,'PTC GRTgaz'!$D$7:$D$15996,$A83,'PTC GRTgaz'!$C$7:$C$15996,"DEL")*1.0026*$F$4/INDIRECT($A$4&amp;"!D9"))</f>
        <v>250.64999999999995</v>
      </c>
      <c r="L83" s="119">
        <f t="shared" ca="1" si="11"/>
        <v>10.719654000000006</v>
      </c>
      <c r="M83" s="54">
        <f t="shared" ca="1" si="15"/>
        <v>0.23264000000000001</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71">
        <f t="shared" ca="1" si="16"/>
        <v>250.64999999999995</v>
      </c>
      <c r="S83" s="119">
        <f t="shared" ca="1" si="12"/>
        <v>25.092414375000001</v>
      </c>
      <c r="T83" s="54">
        <f t="shared" ca="1" si="17"/>
        <v>0.54947999999999997</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0.9752600000000009</v>
      </c>
      <c r="V83" s="71">
        <f t="shared" ca="1" si="18"/>
        <v>365.72250000000037</v>
      </c>
    </row>
    <row r="84" spans="1:22" x14ac:dyDescent="0.35">
      <c r="A84" s="32">
        <f t="shared" si="19"/>
        <v>45815</v>
      </c>
      <c r="B84" s="70" cm="1">
        <f t="array" aca="1" ref="B84" ca="1">_xlfn.XLOOKUP(A84,INDIRECT($A$5&amp;"!$AJ$41:$AJ$406"),INDIRECT($A$5&amp;"!$AK$41:$AK$406"))*SUM($F$3:$I$3)</f>
        <v>0</v>
      </c>
      <c r="C84" s="70" cm="1">
        <f t="array" aca="1" ref="C84" ca="1">_xlfn.XLOOKUP(A84,INDIRECT($A$5&amp;"!$AJ$41:$AJ$406"),INDIRECT($A$5&amp;"!$AL$41:$AL$406"))*SUM($F$3:$I$3)</f>
        <v>45</v>
      </c>
      <c r="D84" s="70" cm="1">
        <f t="array" aca="1" ref="D84" ca="1">_xlfn.XLOOKUP(A84,INDIRECT($A$5&amp;"!$AJ$41:$AJ$406"),INDIRECT($A$5&amp;"!$AO$41:$AO$406"))*SUM($F$3:$I$3)</f>
        <v>38.25</v>
      </c>
      <c r="E84" s="34" cm="1">
        <f t="array" ref="E84">SUMPRODUCT(('PT Storengy'!$B$8:$K$372)*('PT Storengy'!$A$8:$A$372=$A84)*('PT Storengy'!$B$5:$K$5=$A$6)*('PT Storengy'!$B$7:$K$7=$A$7))</f>
        <v>0.05</v>
      </c>
      <c r="F84" s="119">
        <f t="shared" ca="1" si="10"/>
        <v>11.775000000000011</v>
      </c>
      <c r="G84" s="54">
        <f t="shared" ca="1" si="13"/>
        <v>0.25374999999999998</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71">
        <f t="shared" ca="1" si="14"/>
        <v>356.25000000000034</v>
      </c>
      <c r="J84" s="118" cm="1">
        <f t="array" aca="1" ref="J84" ca="1">IF(COUNTIFS('PTC GRTgaz'!$K$7:$K$15996,"",'PTC GRTgaz'!$A$7:$A$15996,J$16,'PTC GRTgaz'!$D$7:$D$15996,$A84,'PTC GRTgaz'!$C$7:$C$15996,"DEL")&gt;0,J$14,SUMIFS('PTC GRTgaz'!$K$7:$K$15996,'PTC GRTgaz'!$A$7:$A$15996,J$16,'PTC GRTgaz'!$D$7:$D$15996,$A84,'PTC GRTgaz'!$C$7:$C$15996,"DEL")*1.0026*$F$4/INDIRECT($A$4&amp;"!D9"))</f>
        <v>375</v>
      </c>
      <c r="K84" s="118" cm="1">
        <f t="array" aca="1" ref="K84" ca="1">IF(COUNTIFS('PTC GRTgaz'!$K$7:$K$15996,"",'PTC GRTgaz'!$A$7:$A$15996,K$16,'PTC GRTgaz'!$D$7:$D$15996,$A84,'PTC GRTgaz'!$C$7:$C$15996,"DEL")&gt;0,K$14,SUMIFS('PTC GRTgaz'!$K$7:$K$15996,'PTC GRTgaz'!$A$7:$A$15996,K$16,'PTC GRTgaz'!$D$7:$D$15996,$A84,'PTC GRTgaz'!$C$7:$C$15996,"DEL")*1.0026*$F$4/INDIRECT($A$4&amp;"!D9"))</f>
        <v>255.66300000000001</v>
      </c>
      <c r="L84" s="119">
        <f t="shared" ca="1" si="11"/>
        <v>10.975317000000006</v>
      </c>
      <c r="M84" s="54">
        <f t="shared" ca="1" si="15"/>
        <v>0.23821000000000001</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71">
        <f t="shared" ca="1" si="16"/>
        <v>255.66300000000001</v>
      </c>
      <c r="S84" s="119">
        <f t="shared" ca="1" si="12"/>
        <v>25.456612500000002</v>
      </c>
      <c r="T84" s="54">
        <f t="shared" ca="1" si="17"/>
        <v>0.55761000000000005</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0.9711950000000007</v>
      </c>
      <c r="V84" s="71">
        <f t="shared" ca="1" si="18"/>
        <v>364.19812500000029</v>
      </c>
    </row>
    <row r="85" spans="1:22" x14ac:dyDescent="0.35">
      <c r="A85" s="32">
        <f t="shared" si="19"/>
        <v>45816</v>
      </c>
      <c r="B85" s="70" cm="1">
        <f t="array" aca="1" ref="B85" ca="1">_xlfn.XLOOKUP(A85,INDIRECT($A$5&amp;"!$AJ$41:$AJ$406"),INDIRECT($A$5&amp;"!$AK$41:$AK$406"))*SUM($F$3:$I$3)</f>
        <v>0</v>
      </c>
      <c r="C85" s="70" cm="1">
        <f t="array" aca="1" ref="C85" ca="1">_xlfn.XLOOKUP(A85,INDIRECT($A$5&amp;"!$AJ$41:$AJ$406"),INDIRECT($A$5&amp;"!$AL$41:$AL$406"))*SUM($F$3:$I$3)</f>
        <v>45</v>
      </c>
      <c r="D85" s="70" cm="1">
        <f t="array" aca="1" ref="D85" ca="1">_xlfn.XLOOKUP(A85,INDIRECT($A$5&amp;"!$AJ$41:$AJ$406"),INDIRECT($A$5&amp;"!$AO$41:$AO$406"))*SUM($F$3:$I$3)</f>
        <v>38.25</v>
      </c>
      <c r="E85" s="34" cm="1">
        <f t="array" ref="E85">SUMPRODUCT(('PT Storengy'!$B$8:$K$372)*('PT Storengy'!$A$8:$A$372=$A85)*('PT Storengy'!$B$5:$K$5=$A$6)*('PT Storengy'!$B$7:$K$7=$A$7))</f>
        <v>0.05</v>
      </c>
      <c r="F85" s="119">
        <f t="shared" ca="1" si="10"/>
        <v>12.131250000000012</v>
      </c>
      <c r="G85" s="54">
        <f t="shared" ca="1" si="13"/>
        <v>0.26167000000000001</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71">
        <f t="shared" ca="1" si="14"/>
        <v>356.25000000000034</v>
      </c>
      <c r="J85" s="118" cm="1">
        <f t="array" aca="1" ref="J85" ca="1">IF(COUNTIFS('PTC GRTgaz'!$K$7:$K$15996,"",'PTC GRTgaz'!$A$7:$A$15996,J$16,'PTC GRTgaz'!$D$7:$D$15996,$A85,'PTC GRTgaz'!$C$7:$C$15996,"DEL")&gt;0,J$14,SUMIFS('PTC GRTgaz'!$K$7:$K$15996,'PTC GRTgaz'!$A$7:$A$15996,J$16,'PTC GRTgaz'!$D$7:$D$15996,$A85,'PTC GRTgaz'!$C$7:$C$15996,"DEL")*1.0026*$F$4/INDIRECT($A$4&amp;"!D9"))</f>
        <v>375</v>
      </c>
      <c r="K85" s="118" cm="1">
        <f t="array" aca="1" ref="K85" ca="1">IF(COUNTIFS('PTC GRTgaz'!$K$7:$K$15996,"",'PTC GRTgaz'!$A$7:$A$15996,K$16,'PTC GRTgaz'!$D$7:$D$15996,$A85,'PTC GRTgaz'!$C$7:$C$15996,"DEL")&gt;0,K$14,SUMIFS('PTC GRTgaz'!$K$7:$K$15996,'PTC GRTgaz'!$A$7:$A$15996,K$16,'PTC GRTgaz'!$D$7:$D$15996,$A85,'PTC GRTgaz'!$C$7:$C$15996,"DEL")*1.0026*$F$4/INDIRECT($A$4&amp;"!D9"))</f>
        <v>255.66300000000001</v>
      </c>
      <c r="L85" s="119">
        <f t="shared" ca="1" si="11"/>
        <v>11.230980000000006</v>
      </c>
      <c r="M85" s="54">
        <f t="shared" ca="1" si="15"/>
        <v>0.24390000000000001</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71">
        <f t="shared" ca="1" si="16"/>
        <v>255.66300000000001</v>
      </c>
      <c r="S85" s="119">
        <f t="shared" ca="1" si="12"/>
        <v>25.819293750000003</v>
      </c>
      <c r="T85" s="54">
        <f t="shared" ca="1" si="17"/>
        <v>0.56569999999999998</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0.96715000000000084</v>
      </c>
      <c r="V85" s="71">
        <f t="shared" ca="1" si="18"/>
        <v>362.68125000000032</v>
      </c>
    </row>
    <row r="86" spans="1:22" x14ac:dyDescent="0.35">
      <c r="A86" s="32">
        <f t="shared" si="19"/>
        <v>45817</v>
      </c>
      <c r="B86" s="70" cm="1">
        <f t="array" aca="1" ref="B86" ca="1">_xlfn.XLOOKUP(A86,INDIRECT($A$5&amp;"!$AJ$41:$AJ$406"),INDIRECT($A$5&amp;"!$AK$41:$AK$406"))*SUM($F$3:$I$3)</f>
        <v>0</v>
      </c>
      <c r="C86" s="70" cm="1">
        <f t="array" aca="1" ref="C86" ca="1">_xlfn.XLOOKUP(A86,INDIRECT($A$5&amp;"!$AJ$41:$AJ$406"),INDIRECT($A$5&amp;"!$AL$41:$AL$406"))*SUM($F$3:$I$3)</f>
        <v>45</v>
      </c>
      <c r="D86" s="70" cm="1">
        <f t="array" aca="1" ref="D86" ca="1">_xlfn.XLOOKUP(A86,INDIRECT($A$5&amp;"!$AJ$41:$AJ$406"),INDIRECT($A$5&amp;"!$AO$41:$AO$406"))*SUM($F$3:$I$3)</f>
        <v>38.25</v>
      </c>
      <c r="E86" s="34" cm="1">
        <f t="array" ref="E86">SUMPRODUCT(('PT Storengy'!$B$8:$K$372)*('PT Storengy'!$A$8:$A$372=$A86)*('PT Storengy'!$B$5:$K$5=$A$6)*('PT Storengy'!$B$7:$K$7=$A$7))</f>
        <v>0.05</v>
      </c>
      <c r="F86" s="119">
        <f t="shared" ca="1" si="10"/>
        <v>12.487500000000013</v>
      </c>
      <c r="G86" s="54">
        <f t="shared" ca="1" si="13"/>
        <v>0.26957999999999999</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71">
        <f t="shared" ca="1" si="14"/>
        <v>356.25000000000034</v>
      </c>
      <c r="J86" s="118" cm="1">
        <f t="array" aca="1" ref="J86" ca="1">IF(COUNTIFS('PTC GRTgaz'!$K$7:$K$15996,"",'PTC GRTgaz'!$A$7:$A$15996,J$16,'PTC GRTgaz'!$D$7:$D$15996,$A86,'PTC GRTgaz'!$C$7:$C$15996,"DEL")&gt;0,J$14,SUMIFS('PTC GRTgaz'!$K$7:$K$15996,'PTC GRTgaz'!$A$7:$A$15996,J$16,'PTC GRTgaz'!$D$7:$D$15996,$A86,'PTC GRTgaz'!$C$7:$C$15996,"DEL")*1.0026*$F$4/INDIRECT($A$4&amp;"!D9"))</f>
        <v>375</v>
      </c>
      <c r="K86" s="118" cm="1">
        <f t="array" aca="1" ref="K86" ca="1">IF(COUNTIFS('PTC GRTgaz'!$K$7:$K$15996,"",'PTC GRTgaz'!$A$7:$A$15996,K$16,'PTC GRTgaz'!$D$7:$D$15996,$A86,'PTC GRTgaz'!$C$7:$C$15996,"DEL")&gt;0,K$14,SUMIFS('PTC GRTgaz'!$K$7:$K$15996,'PTC GRTgaz'!$A$7:$A$15996,K$16,'PTC GRTgaz'!$D$7:$D$15996,$A86,'PTC GRTgaz'!$C$7:$C$15996,"DEL")*1.0026*$F$4/INDIRECT($A$4&amp;"!D9"))</f>
        <v>275.71499999999997</v>
      </c>
      <c r="L86" s="119">
        <f t="shared" ca="1" si="11"/>
        <v>11.506695000000006</v>
      </c>
      <c r="M86" s="54">
        <f t="shared" ca="1" si="15"/>
        <v>0.24958</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71">
        <f t="shared" ca="1" si="16"/>
        <v>275.71499999999997</v>
      </c>
      <c r="S86" s="119">
        <f t="shared" ca="1" si="12"/>
        <v>26.180463750000005</v>
      </c>
      <c r="T86" s="54">
        <f t="shared" ca="1" si="17"/>
        <v>0.57376000000000005</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0.96312000000000075</v>
      </c>
      <c r="V86" s="71">
        <f t="shared" ca="1" si="18"/>
        <v>361.1700000000003</v>
      </c>
    </row>
    <row r="87" spans="1:22" x14ac:dyDescent="0.35">
      <c r="A87" s="32">
        <f t="shared" si="19"/>
        <v>45818</v>
      </c>
      <c r="B87" s="70" cm="1">
        <f t="array" aca="1" ref="B87" ca="1">_xlfn.XLOOKUP(A87,INDIRECT($A$5&amp;"!$AJ$41:$AJ$406"),INDIRECT($A$5&amp;"!$AK$41:$AK$406"))*SUM($F$3:$I$3)</f>
        <v>0</v>
      </c>
      <c r="C87" s="70" cm="1">
        <f t="array" aca="1" ref="C87" ca="1">_xlfn.XLOOKUP(A87,INDIRECT($A$5&amp;"!$AJ$41:$AJ$406"),INDIRECT($A$5&amp;"!$AL$41:$AL$406"))*SUM($F$3:$I$3)</f>
        <v>45</v>
      </c>
      <c r="D87" s="70" cm="1">
        <f t="array" aca="1" ref="D87" ca="1">_xlfn.XLOOKUP(A87,INDIRECT($A$5&amp;"!$AJ$41:$AJ$406"),INDIRECT($A$5&amp;"!$AO$41:$AO$406"))*SUM($F$3:$I$3)</f>
        <v>38.25</v>
      </c>
      <c r="E87" s="34" cm="1">
        <f t="array" ref="E87">SUMPRODUCT(('PT Storengy'!$B$8:$K$372)*('PT Storengy'!$A$8:$A$372=$A87)*('PT Storengy'!$B$5:$K$5=$A$6)*('PT Storengy'!$B$7:$K$7=$A$7))</f>
        <v>0.05</v>
      </c>
      <c r="F87" s="119">
        <f t="shared" ca="1" si="10"/>
        <v>12.843750000000014</v>
      </c>
      <c r="G87" s="54">
        <f t="shared" ca="1" si="13"/>
        <v>0.27750000000000002</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71">
        <f t="shared" ca="1" si="14"/>
        <v>356.25000000000034</v>
      </c>
      <c r="J87" s="118" cm="1">
        <f t="array" aca="1" ref="J87" ca="1">IF(COUNTIFS('PTC GRTgaz'!$K$7:$K$15996,"",'PTC GRTgaz'!$A$7:$A$15996,J$16,'PTC GRTgaz'!$D$7:$D$15996,$A87,'PTC GRTgaz'!$C$7:$C$15996,"DEL")&gt;0,J$14,SUMIFS('PTC GRTgaz'!$K$7:$K$15996,'PTC GRTgaz'!$A$7:$A$15996,J$16,'PTC GRTgaz'!$D$7:$D$15996,$A87,'PTC GRTgaz'!$C$7:$C$15996,"DEL")*1.0026*$F$4/INDIRECT($A$4&amp;"!D9"))</f>
        <v>375</v>
      </c>
      <c r="K87" s="118" cm="1">
        <f t="array" aca="1" ref="K87" ca="1">IF(COUNTIFS('PTC GRTgaz'!$K$7:$K$15996,"",'PTC GRTgaz'!$A$7:$A$15996,K$16,'PTC GRTgaz'!$D$7:$D$15996,$A87,'PTC GRTgaz'!$C$7:$C$15996,"DEL")&gt;0,K$14,SUMIFS('PTC GRTgaz'!$K$7:$K$15996,'PTC GRTgaz'!$A$7:$A$15996,K$16,'PTC GRTgaz'!$D$7:$D$15996,$A87,'PTC GRTgaz'!$C$7:$C$15996,"DEL")*1.0026*$F$4/INDIRECT($A$4&amp;"!D9"))</f>
        <v>275.71499999999997</v>
      </c>
      <c r="L87" s="119">
        <f t="shared" ca="1" si="11"/>
        <v>11.782410000000006</v>
      </c>
      <c r="M87" s="54">
        <f t="shared" ca="1" si="15"/>
        <v>0.25569999999999998</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71">
        <f t="shared" ca="1" si="16"/>
        <v>275.71499999999997</v>
      </c>
      <c r="S87" s="119">
        <f t="shared" ca="1" si="12"/>
        <v>26.540128125000006</v>
      </c>
      <c r="T87" s="54">
        <f t="shared" ca="1" si="17"/>
        <v>0.58179000000000003</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0.95910500000000076</v>
      </c>
      <c r="V87" s="71">
        <f t="shared" ca="1" si="18"/>
        <v>359.66437500000029</v>
      </c>
    </row>
    <row r="88" spans="1:22" x14ac:dyDescent="0.35">
      <c r="A88" s="32">
        <f t="shared" si="19"/>
        <v>45819</v>
      </c>
      <c r="B88" s="70" cm="1">
        <f t="array" aca="1" ref="B88" ca="1">_xlfn.XLOOKUP(A88,INDIRECT($A$5&amp;"!$AJ$41:$AJ$406"),INDIRECT($A$5&amp;"!$AK$41:$AK$406"))*SUM($F$3:$I$3)</f>
        <v>0</v>
      </c>
      <c r="C88" s="70" cm="1">
        <f t="array" aca="1" ref="C88" ca="1">_xlfn.XLOOKUP(A88,INDIRECT($A$5&amp;"!$AJ$41:$AJ$406"),INDIRECT($A$5&amp;"!$AL$41:$AL$406"))*SUM($F$3:$I$3)</f>
        <v>45</v>
      </c>
      <c r="D88" s="70" cm="1">
        <f t="array" aca="1" ref="D88" ca="1">_xlfn.XLOOKUP(A88,INDIRECT($A$5&amp;"!$AJ$41:$AJ$406"),INDIRECT($A$5&amp;"!$AO$41:$AO$406"))*SUM($F$3:$I$3)</f>
        <v>38.25</v>
      </c>
      <c r="E88" s="34" cm="1">
        <f t="array" ref="E88">SUMPRODUCT(('PT Storengy'!$B$8:$K$372)*('PT Storengy'!$A$8:$A$372=$A88)*('PT Storengy'!$B$5:$K$5=$A$6)*('PT Storengy'!$B$7:$K$7=$A$7))</f>
        <v>0.05</v>
      </c>
      <c r="F88" s="119">
        <f t="shared" ca="1" si="10"/>
        <v>13.200000000000015</v>
      </c>
      <c r="G88" s="54">
        <f t="shared" ca="1" si="13"/>
        <v>0.28542000000000001</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71">
        <f t="shared" ca="1" si="14"/>
        <v>356.25000000000034</v>
      </c>
      <c r="J88" s="118" cm="1">
        <f t="array" aca="1" ref="J88" ca="1">IF(COUNTIFS('PTC GRTgaz'!$K$7:$K$15996,"",'PTC GRTgaz'!$A$7:$A$15996,J$16,'PTC GRTgaz'!$D$7:$D$15996,$A88,'PTC GRTgaz'!$C$7:$C$15996,"DEL")&gt;0,J$14,SUMIFS('PTC GRTgaz'!$K$7:$K$15996,'PTC GRTgaz'!$A$7:$A$15996,J$16,'PTC GRTgaz'!$D$7:$D$15996,$A88,'PTC GRTgaz'!$C$7:$C$15996,"DEL")*1.0026*$F$4/INDIRECT($A$4&amp;"!D9"))</f>
        <v>375</v>
      </c>
      <c r="K88" s="118" cm="1">
        <f t="array" aca="1" ref="K88" ca="1">IF(COUNTIFS('PTC GRTgaz'!$K$7:$K$15996,"",'PTC GRTgaz'!$A$7:$A$15996,K$16,'PTC GRTgaz'!$D$7:$D$15996,$A88,'PTC GRTgaz'!$C$7:$C$15996,"DEL")&gt;0,K$14,SUMIFS('PTC GRTgaz'!$K$7:$K$15996,'PTC GRTgaz'!$A$7:$A$15996,K$16,'PTC GRTgaz'!$D$7:$D$15996,$A88,'PTC GRTgaz'!$C$7:$C$15996,"DEL")*1.0026*$F$4/INDIRECT($A$4&amp;"!D9"))</f>
        <v>275.71499999999997</v>
      </c>
      <c r="L88" s="119">
        <f t="shared" ca="1" si="11"/>
        <v>12.058125000000006</v>
      </c>
      <c r="M88" s="54">
        <f t="shared" ca="1" si="15"/>
        <v>0.26183000000000001</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71">
        <f t="shared" ca="1" si="16"/>
        <v>275.71499999999997</v>
      </c>
      <c r="S88" s="119">
        <f t="shared" ca="1" si="12"/>
        <v>26.898294375000006</v>
      </c>
      <c r="T88" s="54">
        <f t="shared" ca="1" si="17"/>
        <v>0.58977999999999997</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0.9551100000000009</v>
      </c>
      <c r="V88" s="71">
        <f t="shared" ca="1" si="18"/>
        <v>358.16625000000033</v>
      </c>
    </row>
    <row r="89" spans="1:22" x14ac:dyDescent="0.35">
      <c r="A89" s="32">
        <f t="shared" si="19"/>
        <v>45820</v>
      </c>
      <c r="B89" s="70" cm="1">
        <f t="array" aca="1" ref="B89" ca="1">_xlfn.XLOOKUP(A89,INDIRECT($A$5&amp;"!$AJ$41:$AJ$406"),INDIRECT($A$5&amp;"!$AK$41:$AK$406"))*SUM($F$3:$I$3)</f>
        <v>0</v>
      </c>
      <c r="C89" s="70" cm="1">
        <f t="array" aca="1" ref="C89" ca="1">_xlfn.XLOOKUP(A89,INDIRECT($A$5&amp;"!$AJ$41:$AJ$406"),INDIRECT($A$5&amp;"!$AL$41:$AL$406"))*SUM($F$3:$I$3)</f>
        <v>45</v>
      </c>
      <c r="D89" s="70" cm="1">
        <f t="array" aca="1" ref="D89" ca="1">_xlfn.XLOOKUP(A89,INDIRECT($A$5&amp;"!$AJ$41:$AJ$406"),INDIRECT($A$5&amp;"!$AO$41:$AO$406"))*SUM($F$3:$I$3)</f>
        <v>38.25</v>
      </c>
      <c r="E89" s="34" cm="1">
        <f t="array" ref="E89">SUMPRODUCT(('PT Storengy'!$B$8:$K$372)*('PT Storengy'!$A$8:$A$372=$A89)*('PT Storengy'!$B$5:$K$5=$A$6)*('PT Storengy'!$B$7:$K$7=$A$7))</f>
        <v>0.05</v>
      </c>
      <c r="F89" s="119">
        <f t="shared" ca="1" si="10"/>
        <v>13.556250000000016</v>
      </c>
      <c r="G89" s="54">
        <f t="shared" ca="1" si="13"/>
        <v>0.29332999999999998</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71">
        <f t="shared" ca="1" si="14"/>
        <v>356.25000000000034</v>
      </c>
      <c r="J89" s="118" cm="1">
        <f t="array" aca="1" ref="J89" ca="1">IF(COUNTIFS('PTC GRTgaz'!$K$7:$K$15996,"",'PTC GRTgaz'!$A$7:$A$15996,J$16,'PTC GRTgaz'!$D$7:$D$15996,$A89,'PTC GRTgaz'!$C$7:$C$15996,"DEL")&gt;0,J$14,SUMIFS('PTC GRTgaz'!$K$7:$K$15996,'PTC GRTgaz'!$A$7:$A$15996,J$16,'PTC GRTgaz'!$D$7:$D$15996,$A89,'PTC GRTgaz'!$C$7:$C$15996,"DEL")*1.0026*$F$4/INDIRECT($A$4&amp;"!D9"))</f>
        <v>375</v>
      </c>
      <c r="K89" s="118" cm="1">
        <f t="array" aca="1" ref="K89" ca="1">IF(COUNTIFS('PTC GRTgaz'!$K$7:$K$15996,"",'PTC GRTgaz'!$A$7:$A$15996,K$16,'PTC GRTgaz'!$D$7:$D$15996,$A89,'PTC GRTgaz'!$C$7:$C$15996,"DEL")&gt;0,K$14,SUMIFS('PTC GRTgaz'!$K$7:$K$15996,'PTC GRTgaz'!$A$7:$A$15996,K$16,'PTC GRTgaz'!$D$7:$D$15996,$A89,'PTC GRTgaz'!$C$7:$C$15996,"DEL")*1.0026*$F$4/INDIRECT($A$4&amp;"!D9"))</f>
        <v>275.71499999999997</v>
      </c>
      <c r="L89" s="119">
        <f t="shared" ca="1" si="11"/>
        <v>12.333840000000006</v>
      </c>
      <c r="M89" s="54">
        <f t="shared" ca="1" si="15"/>
        <v>0.26795999999999998</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71">
        <f t="shared" ca="1" si="16"/>
        <v>275.71499999999997</v>
      </c>
      <c r="S89" s="119">
        <f t="shared" ca="1" si="12"/>
        <v>27.254968125000005</v>
      </c>
      <c r="T89" s="54">
        <f t="shared" ca="1" si="17"/>
        <v>0.59774000000000005</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0.9511300000000007</v>
      </c>
      <c r="V89" s="71">
        <f t="shared" ca="1" si="18"/>
        <v>356.67375000000027</v>
      </c>
    </row>
    <row r="90" spans="1:22" x14ac:dyDescent="0.35">
      <c r="A90" s="32">
        <f t="shared" si="19"/>
        <v>45821</v>
      </c>
      <c r="B90" s="70" cm="1">
        <f t="array" aca="1" ref="B90" ca="1">_xlfn.XLOOKUP(A90,INDIRECT($A$5&amp;"!$AJ$41:$AJ$406"),INDIRECT($A$5&amp;"!$AK$41:$AK$406"))*SUM($F$3:$I$3)</f>
        <v>0</v>
      </c>
      <c r="C90" s="70" cm="1">
        <f t="array" aca="1" ref="C90" ca="1">_xlfn.XLOOKUP(A90,INDIRECT($A$5&amp;"!$AJ$41:$AJ$406"),INDIRECT($A$5&amp;"!$AL$41:$AL$406"))*SUM($F$3:$I$3)</f>
        <v>45</v>
      </c>
      <c r="D90" s="70" cm="1">
        <f t="array" aca="1" ref="D90" ca="1">_xlfn.XLOOKUP(A90,INDIRECT($A$5&amp;"!$AJ$41:$AJ$406"),INDIRECT($A$5&amp;"!$AO$41:$AO$406"))*SUM($F$3:$I$3)</f>
        <v>38.25</v>
      </c>
      <c r="E90" s="34" cm="1">
        <f t="array" ref="E90">SUMPRODUCT(('PT Storengy'!$B$8:$K$372)*('PT Storengy'!$A$8:$A$372=$A90)*('PT Storengy'!$B$5:$K$5=$A$6)*('PT Storengy'!$B$7:$K$7=$A$7))</f>
        <v>0.05</v>
      </c>
      <c r="F90" s="119">
        <f t="shared" ca="1" si="10"/>
        <v>13.912500000000017</v>
      </c>
      <c r="G90" s="54">
        <f t="shared" ca="1" si="13"/>
        <v>0.30125000000000002</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71">
        <f t="shared" ca="1" si="14"/>
        <v>356.25000000000034</v>
      </c>
      <c r="J90" s="118" cm="1">
        <f t="array" aca="1" ref="J90" ca="1">IF(COUNTIFS('PTC GRTgaz'!$K$7:$K$15996,"",'PTC GRTgaz'!$A$7:$A$15996,J$16,'PTC GRTgaz'!$D$7:$D$15996,$A90,'PTC GRTgaz'!$C$7:$C$15996,"DEL")&gt;0,J$14,SUMIFS('PTC GRTgaz'!$K$7:$K$15996,'PTC GRTgaz'!$A$7:$A$15996,J$16,'PTC GRTgaz'!$D$7:$D$15996,$A90,'PTC GRTgaz'!$C$7:$C$15996,"DEL")*1.0026*$F$4/INDIRECT($A$4&amp;"!D9"))</f>
        <v>375</v>
      </c>
      <c r="K90" s="118" cm="1">
        <f t="array" aca="1" ref="K90" ca="1">IF(COUNTIFS('PTC GRTgaz'!$K$7:$K$15996,"",'PTC GRTgaz'!$A$7:$A$15996,K$16,'PTC GRTgaz'!$D$7:$D$15996,$A90,'PTC GRTgaz'!$C$7:$C$15996,"DEL")&gt;0,K$14,SUMIFS('PTC GRTgaz'!$K$7:$K$15996,'PTC GRTgaz'!$A$7:$A$15996,K$16,'PTC GRTgaz'!$D$7:$D$15996,$A90,'PTC GRTgaz'!$C$7:$C$15996,"DEL")*1.0026*$F$4/INDIRECT($A$4&amp;"!D9"))</f>
        <v>275.71499999999997</v>
      </c>
      <c r="L90" s="119">
        <f t="shared" ca="1" si="11"/>
        <v>12.609555000000006</v>
      </c>
      <c r="M90" s="54">
        <f t="shared" ca="1" si="15"/>
        <v>0.27409</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71">
        <f t="shared" ca="1" si="16"/>
        <v>275.71499999999997</v>
      </c>
      <c r="S90" s="119">
        <f t="shared" ca="1" si="12"/>
        <v>27.610155000000006</v>
      </c>
      <c r="T90" s="54">
        <f t="shared" ca="1" si="17"/>
        <v>0.60567000000000004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0.9471650000000007</v>
      </c>
      <c r="V90" s="71">
        <f t="shared" ca="1" si="18"/>
        <v>355.18687500000027</v>
      </c>
    </row>
    <row r="91" spans="1:22" x14ac:dyDescent="0.35">
      <c r="A91" s="32">
        <f t="shared" si="19"/>
        <v>45822</v>
      </c>
      <c r="B91" s="70" cm="1">
        <f t="array" aca="1" ref="B91" ca="1">_xlfn.XLOOKUP(A91,INDIRECT($A$5&amp;"!$AJ$41:$AJ$406"),INDIRECT($A$5&amp;"!$AK$41:$AK$406"))*SUM($F$3:$I$3)</f>
        <v>0</v>
      </c>
      <c r="C91" s="70" cm="1">
        <f t="array" aca="1" ref="C91" ca="1">_xlfn.XLOOKUP(A91,INDIRECT($A$5&amp;"!$AJ$41:$AJ$406"),INDIRECT($A$5&amp;"!$AL$41:$AL$406"))*SUM($F$3:$I$3)</f>
        <v>45</v>
      </c>
      <c r="D91" s="70" cm="1">
        <f t="array" aca="1" ref="D91" ca="1">_xlfn.XLOOKUP(A91,INDIRECT($A$5&amp;"!$AJ$41:$AJ$406"),INDIRECT($A$5&amp;"!$AO$41:$AO$406"))*SUM($F$3:$I$3)</f>
        <v>38.25</v>
      </c>
      <c r="E91" s="34" cm="1">
        <f t="array" ref="E91">SUMPRODUCT(('PT Storengy'!$B$8:$K$372)*('PT Storengy'!$A$8:$A$372=$A91)*('PT Storengy'!$B$5:$K$5=$A$6)*('PT Storengy'!$B$7:$K$7=$A$7))</f>
        <v>0.05</v>
      </c>
      <c r="F91" s="119">
        <f t="shared" ca="1" si="10"/>
        <v>14.268750000000018</v>
      </c>
      <c r="G91" s="54">
        <f t="shared" ca="1" si="13"/>
        <v>0.30917</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71">
        <f t="shared" ca="1" si="14"/>
        <v>356.25000000000034</v>
      </c>
      <c r="J91" s="118" cm="1">
        <f t="array" aca="1" ref="J91" ca="1">IF(COUNTIFS('PTC GRTgaz'!$K$7:$K$15996,"",'PTC GRTgaz'!$A$7:$A$15996,J$16,'PTC GRTgaz'!$D$7:$D$15996,$A91,'PTC GRTgaz'!$C$7:$C$15996,"DEL")&gt;0,J$14,SUMIFS('PTC GRTgaz'!$K$7:$K$15996,'PTC GRTgaz'!$A$7:$A$15996,J$16,'PTC GRTgaz'!$D$7:$D$15996,$A91,'PTC GRTgaz'!$C$7:$C$15996,"DEL")*1.0026*$F$4/INDIRECT($A$4&amp;"!D9"))</f>
        <v>375</v>
      </c>
      <c r="K91" s="118" cm="1">
        <f t="array" aca="1" ref="K91" ca="1">IF(COUNTIFS('PTC GRTgaz'!$K$7:$K$15996,"",'PTC GRTgaz'!$A$7:$A$15996,K$16,'PTC GRTgaz'!$D$7:$D$15996,$A91,'PTC GRTgaz'!$C$7:$C$15996,"DEL")&gt;0,K$14,SUMIFS('PTC GRTgaz'!$K$7:$K$15996,'PTC GRTgaz'!$A$7:$A$15996,K$16,'PTC GRTgaz'!$D$7:$D$15996,$A91,'PTC GRTgaz'!$C$7:$C$15996,"DEL")*1.0026*$F$4/INDIRECT($A$4&amp;"!D9"))</f>
        <v>320.83199999999999</v>
      </c>
      <c r="L91" s="119">
        <f t="shared" ca="1" si="11"/>
        <v>12.930387000000005</v>
      </c>
      <c r="M91" s="54">
        <f t="shared" ca="1" si="15"/>
        <v>0.28021000000000001</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71">
        <f t="shared" ca="1" si="16"/>
        <v>320.83199999999999</v>
      </c>
      <c r="S91" s="119">
        <f t="shared" ca="1" si="12"/>
        <v>27.963862500000005</v>
      </c>
      <c r="T91" s="54">
        <f t="shared" ca="1" si="17"/>
        <v>0.61355999999999999</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0.94322000000000084</v>
      </c>
      <c r="V91" s="71">
        <f t="shared" ca="1" si="18"/>
        <v>353.70750000000032</v>
      </c>
    </row>
    <row r="92" spans="1:22" x14ac:dyDescent="0.35">
      <c r="A92" s="32">
        <f t="shared" si="19"/>
        <v>45823</v>
      </c>
      <c r="B92" s="70" cm="1">
        <f t="array" aca="1" ref="B92" ca="1">_xlfn.XLOOKUP(A92,INDIRECT($A$5&amp;"!$AJ$41:$AJ$406"),INDIRECT($A$5&amp;"!$AK$41:$AK$406"))*SUM($F$3:$I$3)</f>
        <v>0</v>
      </c>
      <c r="C92" s="70" cm="1">
        <f t="array" aca="1" ref="C92" ca="1">_xlfn.XLOOKUP(A92,INDIRECT($A$5&amp;"!$AJ$41:$AJ$406"),INDIRECT($A$5&amp;"!$AL$41:$AL$406"))*SUM($F$3:$I$3)</f>
        <v>45</v>
      </c>
      <c r="D92" s="70" cm="1">
        <f t="array" aca="1" ref="D92" ca="1">_xlfn.XLOOKUP(A92,INDIRECT($A$5&amp;"!$AJ$41:$AJ$406"),INDIRECT($A$5&amp;"!$AO$41:$AO$406"))*SUM($F$3:$I$3)</f>
        <v>38.25</v>
      </c>
      <c r="E92" s="34" cm="1">
        <f t="array" ref="E92">SUMPRODUCT(('PT Storengy'!$B$8:$K$372)*('PT Storengy'!$A$8:$A$372=$A92)*('PT Storengy'!$B$5:$K$5=$A$6)*('PT Storengy'!$B$7:$K$7=$A$7))</f>
        <v>0.05</v>
      </c>
      <c r="F92" s="119">
        <f t="shared" ca="1" si="10"/>
        <v>14.62500000000002</v>
      </c>
      <c r="G92" s="54">
        <f t="shared" ca="1" si="13"/>
        <v>0.31707999999999997</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71">
        <f t="shared" ca="1" si="14"/>
        <v>356.25000000000034</v>
      </c>
      <c r="J92" s="118" cm="1">
        <f t="array" aca="1" ref="J92" ca="1">IF(COUNTIFS('PTC GRTgaz'!$K$7:$K$15996,"",'PTC GRTgaz'!$A$7:$A$15996,J$16,'PTC GRTgaz'!$D$7:$D$15996,$A92,'PTC GRTgaz'!$C$7:$C$15996,"DEL")&gt;0,J$14,SUMIFS('PTC GRTgaz'!$K$7:$K$15996,'PTC GRTgaz'!$A$7:$A$15996,J$16,'PTC GRTgaz'!$D$7:$D$15996,$A92,'PTC GRTgaz'!$C$7:$C$15996,"DEL")*1.0026*$F$4/INDIRECT($A$4&amp;"!D9"))</f>
        <v>375</v>
      </c>
      <c r="K92" s="118" cm="1">
        <f t="array" aca="1" ref="K92" ca="1">IF(COUNTIFS('PTC GRTgaz'!$K$7:$K$15996,"",'PTC GRTgaz'!$A$7:$A$15996,K$16,'PTC GRTgaz'!$D$7:$D$15996,$A92,'PTC GRTgaz'!$C$7:$C$15996,"DEL")&gt;0,K$14,SUMIFS('PTC GRTgaz'!$K$7:$K$15996,'PTC GRTgaz'!$A$7:$A$15996,K$16,'PTC GRTgaz'!$D$7:$D$15996,$A92,'PTC GRTgaz'!$C$7:$C$15996,"DEL")*1.0026*$F$4/INDIRECT($A$4&amp;"!D9"))</f>
        <v>320.83199999999999</v>
      </c>
      <c r="L92" s="119">
        <f t="shared" ca="1" si="11"/>
        <v>13.251219000000004</v>
      </c>
      <c r="M92" s="54">
        <f t="shared" ca="1" si="15"/>
        <v>0.28733999999999998</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71">
        <f t="shared" ca="1" si="16"/>
        <v>320.83199999999999</v>
      </c>
      <c r="S92" s="119">
        <f t="shared" ca="1" si="12"/>
        <v>28.316096250000005</v>
      </c>
      <c r="T92" s="54">
        <f t="shared" ca="1" si="17"/>
        <v>0.62141999999999997</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0.93929000000000085</v>
      </c>
      <c r="V92" s="71">
        <f t="shared" ca="1" si="18"/>
        <v>352.23375000000033</v>
      </c>
    </row>
    <row r="93" spans="1:22" x14ac:dyDescent="0.35">
      <c r="A93" s="32">
        <f t="shared" si="19"/>
        <v>45824</v>
      </c>
      <c r="B93" s="70" cm="1">
        <f t="array" aca="1" ref="B93" ca="1">_xlfn.XLOOKUP(A93,INDIRECT($A$5&amp;"!$AJ$41:$AJ$406"),INDIRECT($A$5&amp;"!$AK$41:$AK$406"))*SUM($F$3:$I$3)</f>
        <v>0</v>
      </c>
      <c r="C93" s="70" cm="1">
        <f t="array" aca="1" ref="C93" ca="1">_xlfn.XLOOKUP(A93,INDIRECT($A$5&amp;"!$AJ$41:$AJ$406"),INDIRECT($A$5&amp;"!$AL$41:$AL$406"))*SUM($F$3:$I$3)</f>
        <v>45</v>
      </c>
      <c r="D93" s="70" cm="1">
        <f t="array" aca="1" ref="D93" ca="1">_xlfn.XLOOKUP(A93,INDIRECT($A$5&amp;"!$AJ$41:$AJ$406"),INDIRECT($A$5&amp;"!$AO$41:$AO$406"))*SUM($F$3:$I$3)</f>
        <v>38.25</v>
      </c>
      <c r="E93" s="34" cm="1">
        <f t="array" ref="E93">SUMPRODUCT(('PT Storengy'!$B$8:$K$372)*('PT Storengy'!$A$8:$A$372=$A93)*('PT Storengy'!$B$5:$K$5=$A$6)*('PT Storengy'!$B$7:$K$7=$A$7))</f>
        <v>0.05</v>
      </c>
      <c r="F93" s="119">
        <f t="shared" ca="1" si="10"/>
        <v>14.981250000000021</v>
      </c>
      <c r="G93" s="54">
        <f t="shared" ca="1" si="13"/>
        <v>0.32500000000000001</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71">
        <f t="shared" ca="1" si="14"/>
        <v>356.25000000000034</v>
      </c>
      <c r="J93" s="118" cm="1">
        <f t="array" aca="1" ref="J93" ca="1">IF(COUNTIFS('PTC GRTgaz'!$K$7:$K$15996,"",'PTC GRTgaz'!$A$7:$A$15996,J$16,'PTC GRTgaz'!$D$7:$D$15996,$A93,'PTC GRTgaz'!$C$7:$C$15996,"DEL")&gt;0,J$14,SUMIFS('PTC GRTgaz'!$K$7:$K$15996,'PTC GRTgaz'!$A$7:$A$15996,J$16,'PTC GRTgaz'!$D$7:$D$15996,$A93,'PTC GRTgaz'!$C$7:$C$15996,"DEL")*1.0026*$F$4/INDIRECT($A$4&amp;"!D9"))</f>
        <v>375</v>
      </c>
      <c r="K93" s="118" cm="1">
        <f t="array" aca="1" ref="K93" ca="1">IF(COUNTIFS('PTC GRTgaz'!$K$7:$K$15996,"",'PTC GRTgaz'!$A$7:$A$15996,K$16,'PTC GRTgaz'!$D$7:$D$15996,$A93,'PTC GRTgaz'!$C$7:$C$15996,"DEL")&gt;0,K$14,SUMIFS('PTC GRTgaz'!$K$7:$K$15996,'PTC GRTgaz'!$A$7:$A$15996,K$16,'PTC GRTgaz'!$D$7:$D$15996,$A93,'PTC GRTgaz'!$C$7:$C$15996,"DEL")*1.0026*$F$4/INDIRECT($A$4&amp;"!D9"))</f>
        <v>320.83199999999999</v>
      </c>
      <c r="L93" s="119">
        <f t="shared" ca="1" si="11"/>
        <v>13.572051000000004</v>
      </c>
      <c r="M93" s="54">
        <f t="shared" ca="1" si="15"/>
        <v>0.29447000000000001</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71">
        <f t="shared" ca="1" si="16"/>
        <v>320.83199999999999</v>
      </c>
      <c r="S93" s="119">
        <f t="shared" ca="1" si="12"/>
        <v>28.666861875000006</v>
      </c>
      <c r="T93" s="54">
        <f t="shared" ca="1" si="17"/>
        <v>0.62924999999999998</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0.93537500000000084</v>
      </c>
      <c r="V93" s="71">
        <f t="shared" ca="1" si="18"/>
        <v>350.76562500000034</v>
      </c>
    </row>
    <row r="94" spans="1:22" x14ac:dyDescent="0.35">
      <c r="A94" s="32">
        <f t="shared" si="19"/>
        <v>45825</v>
      </c>
      <c r="B94" s="70" cm="1">
        <f t="array" aca="1" ref="B94" ca="1">_xlfn.XLOOKUP(A94,INDIRECT($A$5&amp;"!$AJ$41:$AJ$406"),INDIRECT($A$5&amp;"!$AK$41:$AK$406"))*SUM($F$3:$I$3)</f>
        <v>0</v>
      </c>
      <c r="C94" s="70" cm="1">
        <f t="array" aca="1" ref="C94" ca="1">_xlfn.XLOOKUP(A94,INDIRECT($A$5&amp;"!$AJ$41:$AJ$406"),INDIRECT($A$5&amp;"!$AL$41:$AL$406"))*SUM($F$3:$I$3)</f>
        <v>45</v>
      </c>
      <c r="D94" s="70" cm="1">
        <f t="array" aca="1" ref="D94" ca="1">_xlfn.XLOOKUP(A94,INDIRECT($A$5&amp;"!$AJ$41:$AJ$406"),INDIRECT($A$5&amp;"!$AO$41:$AO$406"))*SUM($F$3:$I$3)</f>
        <v>38.25</v>
      </c>
      <c r="E94" s="34" cm="1">
        <f t="array" ref="E94">SUMPRODUCT(('PT Storengy'!$B$8:$K$372)*('PT Storengy'!$A$8:$A$372=$A94)*('PT Storengy'!$B$5:$K$5=$A$6)*('PT Storengy'!$B$7:$K$7=$A$7))</f>
        <v>0.05</v>
      </c>
      <c r="F94" s="119">
        <f t="shared" ca="1" si="10"/>
        <v>15.337500000000022</v>
      </c>
      <c r="G94" s="54">
        <f t="shared" ca="1" si="13"/>
        <v>0.33291999999999999</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71">
        <f t="shared" ca="1" si="14"/>
        <v>356.25000000000034</v>
      </c>
      <c r="J94" s="118" cm="1">
        <f t="array" aca="1" ref="J94" ca="1">IF(COUNTIFS('PTC GRTgaz'!$K$7:$K$15996,"",'PTC GRTgaz'!$A$7:$A$15996,J$16,'PTC GRTgaz'!$D$7:$D$15996,$A94,'PTC GRTgaz'!$C$7:$C$15996,"DEL")&gt;0,J$14,SUMIFS('PTC GRTgaz'!$K$7:$K$15996,'PTC GRTgaz'!$A$7:$A$15996,J$16,'PTC GRTgaz'!$D$7:$D$15996,$A94,'PTC GRTgaz'!$C$7:$C$15996,"DEL")*1.0026*$F$4/INDIRECT($A$4&amp;"!D9"))</f>
        <v>375</v>
      </c>
      <c r="K94" s="118" cm="1">
        <f t="array" aca="1" ref="K94" ca="1">IF(COUNTIFS('PTC GRTgaz'!$K$7:$K$15996,"",'PTC GRTgaz'!$A$7:$A$15996,K$16,'PTC GRTgaz'!$D$7:$D$15996,$A94,'PTC GRTgaz'!$C$7:$C$15996,"DEL")&gt;0,K$14,SUMIFS('PTC GRTgaz'!$K$7:$K$15996,'PTC GRTgaz'!$A$7:$A$15996,K$16,'PTC GRTgaz'!$D$7:$D$15996,$A94,'PTC GRTgaz'!$C$7:$C$15996,"DEL")*1.0026*$F$4/INDIRECT($A$4&amp;"!D9"))</f>
        <v>320.83199999999999</v>
      </c>
      <c r="L94" s="119">
        <f t="shared" ca="1" si="11"/>
        <v>13.892883000000003</v>
      </c>
      <c r="M94" s="54">
        <f t="shared" ca="1" si="15"/>
        <v>0.30159999999999998</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71">
        <f t="shared" ca="1" si="16"/>
        <v>320.83199999999999</v>
      </c>
      <c r="S94" s="119">
        <f t="shared" ca="1" si="12"/>
        <v>29.016166875000007</v>
      </c>
      <c r="T94" s="54">
        <f t="shared" ca="1" si="17"/>
        <v>0.63704000000000005</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0.93148000000000075</v>
      </c>
      <c r="V94" s="71">
        <f t="shared" ca="1" si="18"/>
        <v>349.30500000000029</v>
      </c>
    </row>
    <row r="95" spans="1:22" x14ac:dyDescent="0.35">
      <c r="A95" s="32">
        <f t="shared" si="19"/>
        <v>45826</v>
      </c>
      <c r="B95" s="70" cm="1">
        <f t="array" aca="1" ref="B95" ca="1">_xlfn.XLOOKUP(A95,INDIRECT($A$5&amp;"!$AJ$41:$AJ$406"),INDIRECT($A$5&amp;"!$AK$41:$AK$406"))*SUM($F$3:$I$3)</f>
        <v>0</v>
      </c>
      <c r="C95" s="70" cm="1">
        <f t="array" aca="1" ref="C95" ca="1">_xlfn.XLOOKUP(A95,INDIRECT($A$5&amp;"!$AJ$41:$AJ$406"),INDIRECT($A$5&amp;"!$AL$41:$AL$406"))*SUM($F$3:$I$3)</f>
        <v>45</v>
      </c>
      <c r="D95" s="70" cm="1">
        <f t="array" aca="1" ref="D95" ca="1">_xlfn.XLOOKUP(A95,INDIRECT($A$5&amp;"!$AJ$41:$AJ$406"),INDIRECT($A$5&amp;"!$AO$41:$AO$406"))*SUM($F$3:$I$3)</f>
        <v>38.25</v>
      </c>
      <c r="E95" s="34" cm="1">
        <f t="array" ref="E95">SUMPRODUCT(('PT Storengy'!$B$8:$K$372)*('PT Storengy'!$A$8:$A$372=$A95)*('PT Storengy'!$B$5:$K$5=$A$6)*('PT Storengy'!$B$7:$K$7=$A$7))</f>
        <v>0.05</v>
      </c>
      <c r="F95" s="119">
        <f t="shared" ca="1" si="10"/>
        <v>15.693750000000023</v>
      </c>
      <c r="G95" s="54">
        <f t="shared" ca="1" si="13"/>
        <v>0.34083000000000002</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71">
        <f t="shared" ca="1" si="14"/>
        <v>356.25000000000034</v>
      </c>
      <c r="J95" s="118" cm="1">
        <f t="array" aca="1" ref="J95" ca="1">IF(COUNTIFS('PTC GRTgaz'!$K$7:$K$15996,"",'PTC GRTgaz'!$A$7:$A$15996,J$16,'PTC GRTgaz'!$D$7:$D$15996,$A95,'PTC GRTgaz'!$C$7:$C$15996,"DEL")&gt;0,J$14,SUMIFS('PTC GRTgaz'!$K$7:$K$15996,'PTC GRTgaz'!$A$7:$A$15996,J$16,'PTC GRTgaz'!$D$7:$D$15996,$A95,'PTC GRTgaz'!$C$7:$C$15996,"DEL")*1.0026*$F$4/INDIRECT($A$4&amp;"!D9"))</f>
        <v>375</v>
      </c>
      <c r="K95" s="118" cm="1">
        <f t="array" aca="1" ref="K95" ca="1">IF(COUNTIFS('PTC GRTgaz'!$K$7:$K$15996,"",'PTC GRTgaz'!$A$7:$A$15996,K$16,'PTC GRTgaz'!$D$7:$D$15996,$A95,'PTC GRTgaz'!$C$7:$C$15996,"DEL")&gt;0,K$14,SUMIFS('PTC GRTgaz'!$K$7:$K$15996,'PTC GRTgaz'!$A$7:$A$15996,K$16,'PTC GRTgaz'!$D$7:$D$15996,$A95,'PTC GRTgaz'!$C$7:$C$15996,"DEL")*1.0026*$F$4/INDIRECT($A$4&amp;"!D9"))</f>
        <v>320.83199999999999</v>
      </c>
      <c r="L95" s="119">
        <f t="shared" ca="1" si="11"/>
        <v>14.213715000000002</v>
      </c>
      <c r="M95" s="54">
        <f t="shared" ca="1" si="15"/>
        <v>0.30873</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71">
        <f t="shared" ca="1" si="16"/>
        <v>320.83199999999999</v>
      </c>
      <c r="S95" s="119">
        <f t="shared" ca="1" si="12"/>
        <v>29.364016875000008</v>
      </c>
      <c r="T95" s="54">
        <f t="shared" ca="1" si="17"/>
        <v>0.64480000000000004</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0.92760000000000087</v>
      </c>
      <c r="V95" s="71">
        <f t="shared" ca="1" si="18"/>
        <v>347.85000000000031</v>
      </c>
    </row>
    <row r="96" spans="1:22" x14ac:dyDescent="0.35">
      <c r="A96" s="32">
        <f t="shared" si="19"/>
        <v>45827</v>
      </c>
      <c r="B96" s="70" cm="1">
        <f t="array" aca="1" ref="B96" ca="1">_xlfn.XLOOKUP(A96,INDIRECT($A$5&amp;"!$AJ$41:$AJ$406"),INDIRECT($A$5&amp;"!$AK$41:$AK$406"))*SUM($F$3:$I$3)</f>
        <v>0</v>
      </c>
      <c r="C96" s="70" cm="1">
        <f t="array" aca="1" ref="C96" ca="1">_xlfn.XLOOKUP(A96,INDIRECT($A$5&amp;"!$AJ$41:$AJ$406"),INDIRECT($A$5&amp;"!$AL$41:$AL$406"))*SUM($F$3:$I$3)</f>
        <v>45</v>
      </c>
      <c r="D96" s="70" cm="1">
        <f t="array" aca="1" ref="D96" ca="1">_xlfn.XLOOKUP(A96,INDIRECT($A$5&amp;"!$AJ$41:$AJ$406"),INDIRECT($A$5&amp;"!$AO$41:$AO$406"))*SUM($F$3:$I$3)</f>
        <v>38.25</v>
      </c>
      <c r="E96" s="34" cm="1">
        <f t="array" ref="E96">SUMPRODUCT(('PT Storengy'!$B$8:$K$372)*('PT Storengy'!$A$8:$A$372=$A96)*('PT Storengy'!$B$5:$K$5=$A$6)*('PT Storengy'!$B$7:$K$7=$A$7))</f>
        <v>0.05</v>
      </c>
      <c r="F96" s="119">
        <f t="shared" ca="1" si="10"/>
        <v>16.050000000000022</v>
      </c>
      <c r="G96" s="54">
        <f t="shared" ca="1" si="13"/>
        <v>0.34875</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71">
        <f t="shared" ca="1" si="14"/>
        <v>356.25000000000034</v>
      </c>
      <c r="J96" s="118" cm="1">
        <f t="array" aca="1" ref="J96" ca="1">IF(COUNTIFS('PTC GRTgaz'!$K$7:$K$15996,"",'PTC GRTgaz'!$A$7:$A$15996,J$16,'PTC GRTgaz'!$D$7:$D$15996,$A96,'PTC GRTgaz'!$C$7:$C$15996,"DEL")&gt;0,J$14,SUMIFS('PTC GRTgaz'!$K$7:$K$15996,'PTC GRTgaz'!$A$7:$A$15996,J$16,'PTC GRTgaz'!$D$7:$D$15996,$A96,'PTC GRTgaz'!$C$7:$C$15996,"DEL")*1.0026*$F$4/INDIRECT($A$4&amp;"!D9"))</f>
        <v>375</v>
      </c>
      <c r="K96" s="118" cm="1">
        <f t="array" aca="1" ref="K96" ca="1">IF(COUNTIFS('PTC GRTgaz'!$K$7:$K$15996,"",'PTC GRTgaz'!$A$7:$A$15996,K$16,'PTC GRTgaz'!$D$7:$D$15996,$A96,'PTC GRTgaz'!$C$7:$C$15996,"DEL")&gt;0,K$14,SUMIFS('PTC GRTgaz'!$K$7:$K$15996,'PTC GRTgaz'!$A$7:$A$15996,K$16,'PTC GRTgaz'!$D$7:$D$15996,$A96,'PTC GRTgaz'!$C$7:$C$15996,"DEL")*1.0026*$F$4/INDIRECT($A$4&amp;"!D9"))</f>
        <v>320.83199999999999</v>
      </c>
      <c r="L96" s="119">
        <f t="shared" ca="1" si="11"/>
        <v>14.534547000000002</v>
      </c>
      <c r="M96" s="54">
        <f t="shared" ca="1" si="15"/>
        <v>0.31585999999999997</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71">
        <f t="shared" ca="1" si="16"/>
        <v>320.83199999999999</v>
      </c>
      <c r="S96" s="119">
        <f t="shared" ca="1" si="12"/>
        <v>29.710417500000009</v>
      </c>
      <c r="T96" s="54">
        <f t="shared" ca="1" si="17"/>
        <v>0.65253000000000005</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0.92373500000000086</v>
      </c>
      <c r="V96" s="71">
        <f t="shared" ca="1" si="18"/>
        <v>346.40062500000033</v>
      </c>
    </row>
    <row r="97" spans="1:22" x14ac:dyDescent="0.35">
      <c r="A97" s="32">
        <f t="shared" si="19"/>
        <v>45828</v>
      </c>
      <c r="B97" s="70" cm="1">
        <f t="array" aca="1" ref="B97" ca="1">_xlfn.XLOOKUP(A97,INDIRECT($A$5&amp;"!$AJ$41:$AJ$406"),INDIRECT($A$5&amp;"!$AK$41:$AK$406"))*SUM($F$3:$I$3)</f>
        <v>0</v>
      </c>
      <c r="C97" s="70" cm="1">
        <f t="array" aca="1" ref="C97" ca="1">_xlfn.XLOOKUP(A97,INDIRECT($A$5&amp;"!$AJ$41:$AJ$406"),INDIRECT($A$5&amp;"!$AL$41:$AL$406"))*SUM($F$3:$I$3)</f>
        <v>45</v>
      </c>
      <c r="D97" s="70" cm="1">
        <f t="array" aca="1" ref="D97" ca="1">_xlfn.XLOOKUP(A97,INDIRECT($A$5&amp;"!$AJ$41:$AJ$406"),INDIRECT($A$5&amp;"!$AO$41:$AO$406"))*SUM($F$3:$I$3)</f>
        <v>38.25</v>
      </c>
      <c r="E97" s="34" cm="1">
        <f t="array" ref="E97">SUMPRODUCT(('PT Storengy'!$B$8:$K$372)*('PT Storengy'!$A$8:$A$372=$A97)*('PT Storengy'!$B$5:$K$5=$A$6)*('PT Storengy'!$B$7:$K$7=$A$7))</f>
        <v>0.05</v>
      </c>
      <c r="F97" s="119">
        <f t="shared" ca="1" si="10"/>
        <v>16.406250000000021</v>
      </c>
      <c r="G97" s="54">
        <f t="shared" ca="1" si="13"/>
        <v>0.35666999999999999</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71">
        <f t="shared" ca="1" si="14"/>
        <v>356.25000000000034</v>
      </c>
      <c r="J97" s="118" cm="1">
        <f t="array" aca="1" ref="J97" ca="1">IF(COUNTIFS('PTC GRTgaz'!$K$7:$K$15996,"",'PTC GRTgaz'!$A$7:$A$15996,J$16,'PTC GRTgaz'!$D$7:$D$15996,$A97,'PTC GRTgaz'!$C$7:$C$15996,"DEL")&gt;0,J$14,SUMIFS('PTC GRTgaz'!$K$7:$K$15996,'PTC GRTgaz'!$A$7:$A$15996,J$16,'PTC GRTgaz'!$D$7:$D$15996,$A97,'PTC GRTgaz'!$C$7:$C$15996,"DEL")*1.0026*$F$4/INDIRECT($A$4&amp;"!D9"))</f>
        <v>375</v>
      </c>
      <c r="K97" s="118" cm="1">
        <f t="array" aca="1" ref="K97" ca="1">IF(COUNTIFS('PTC GRTgaz'!$K$7:$K$15996,"",'PTC GRTgaz'!$A$7:$A$15996,K$16,'PTC GRTgaz'!$D$7:$D$15996,$A97,'PTC GRTgaz'!$C$7:$C$15996,"DEL")&gt;0,K$14,SUMIFS('PTC GRTgaz'!$K$7:$K$15996,'PTC GRTgaz'!$A$7:$A$15996,K$16,'PTC GRTgaz'!$D$7:$D$15996,$A97,'PTC GRTgaz'!$C$7:$C$15996,"DEL")*1.0026*$F$4/INDIRECT($A$4&amp;"!D9"))</f>
        <v>320.83199999999999</v>
      </c>
      <c r="L97" s="119">
        <f t="shared" ca="1" si="11"/>
        <v>14.855379000000001</v>
      </c>
      <c r="M97" s="54">
        <f t="shared" ca="1" si="15"/>
        <v>0.32299</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71">
        <f t="shared" ca="1" si="16"/>
        <v>320.83199999999999</v>
      </c>
      <c r="S97" s="119">
        <f t="shared" ca="1" si="12"/>
        <v>30.05537437500001</v>
      </c>
      <c r="T97" s="54">
        <f t="shared" ca="1" si="17"/>
        <v>0.66022999999999998</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0.91988500000000062</v>
      </c>
      <c r="V97" s="71">
        <f t="shared" ca="1" si="18"/>
        <v>344.95687500000025</v>
      </c>
    </row>
    <row r="98" spans="1:22" x14ac:dyDescent="0.35">
      <c r="A98" s="32">
        <f t="shared" si="19"/>
        <v>45829</v>
      </c>
      <c r="B98" s="70" cm="1">
        <f t="array" aca="1" ref="B98" ca="1">_xlfn.XLOOKUP(A98,INDIRECT($A$5&amp;"!$AJ$41:$AJ$406"),INDIRECT($A$5&amp;"!$AK$41:$AK$406"))*SUM($F$3:$I$3)</f>
        <v>0</v>
      </c>
      <c r="C98" s="70" cm="1">
        <f t="array" aca="1" ref="C98" ca="1">_xlfn.XLOOKUP(A98,INDIRECT($A$5&amp;"!$AJ$41:$AJ$406"),INDIRECT($A$5&amp;"!$AL$41:$AL$406"))*SUM($F$3:$I$3)</f>
        <v>45</v>
      </c>
      <c r="D98" s="70" cm="1">
        <f t="array" aca="1" ref="D98" ca="1">_xlfn.XLOOKUP(A98,INDIRECT($A$5&amp;"!$AJ$41:$AJ$406"),INDIRECT($A$5&amp;"!$AO$41:$AO$406"))*SUM($F$3:$I$3)</f>
        <v>38.25</v>
      </c>
      <c r="E98" s="34" cm="1">
        <f t="array" ref="E98">SUMPRODUCT(('PT Storengy'!$B$8:$K$372)*('PT Storengy'!$A$8:$A$372=$A98)*('PT Storengy'!$B$5:$K$5=$A$6)*('PT Storengy'!$B$7:$K$7=$A$7))</f>
        <v>0.05</v>
      </c>
      <c r="F98" s="119">
        <f t="shared" ca="1" si="10"/>
        <v>16.762500000000021</v>
      </c>
      <c r="G98" s="54">
        <f t="shared" ca="1" si="13"/>
        <v>0.36458000000000002</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71">
        <f t="shared" ca="1" si="14"/>
        <v>356.25000000000034</v>
      </c>
      <c r="J98" s="118" cm="1">
        <f t="array" aca="1" ref="J98" ca="1">IF(COUNTIFS('PTC GRTgaz'!$K$7:$K$15996,"",'PTC GRTgaz'!$A$7:$A$15996,J$16,'PTC GRTgaz'!$D$7:$D$15996,$A98,'PTC GRTgaz'!$C$7:$C$15996,"DEL")&gt;0,J$14,SUMIFS('PTC GRTgaz'!$K$7:$K$15996,'PTC GRTgaz'!$A$7:$A$15996,J$16,'PTC GRTgaz'!$D$7:$D$15996,$A98,'PTC GRTgaz'!$C$7:$C$15996,"DEL")*1.0026*$F$4/INDIRECT($A$4&amp;"!D9"))</f>
        <v>375</v>
      </c>
      <c r="K98" s="118" cm="1">
        <f t="array" aca="1" ref="K98" ca="1">IF(COUNTIFS('PTC GRTgaz'!$K$7:$K$15996,"",'PTC GRTgaz'!$A$7:$A$15996,K$16,'PTC GRTgaz'!$D$7:$D$15996,$A98,'PTC GRTgaz'!$C$7:$C$15996,"DEL")&gt;0,K$14,SUMIFS('PTC GRTgaz'!$K$7:$K$15996,'PTC GRTgaz'!$A$7:$A$15996,K$16,'PTC GRTgaz'!$D$7:$D$15996,$A98,'PTC GRTgaz'!$C$7:$C$15996,"DEL")*1.0026*$F$4/INDIRECT($A$4&amp;"!D9"))</f>
        <v>320.83199999999999</v>
      </c>
      <c r="L98" s="119">
        <f t="shared" ca="1" si="11"/>
        <v>15.176211</v>
      </c>
      <c r="M98" s="54">
        <f t="shared" ca="1" si="15"/>
        <v>0.33012000000000002</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71">
        <f t="shared" ca="1" si="16"/>
        <v>320.83199999999999</v>
      </c>
      <c r="S98" s="119">
        <f t="shared" ca="1" si="12"/>
        <v>30.398893125000011</v>
      </c>
      <c r="T98" s="54">
        <f t="shared" ca="1" si="17"/>
        <v>0.66790000000000005</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0.91605000000000081</v>
      </c>
      <c r="V98" s="71">
        <f t="shared" ca="1" si="18"/>
        <v>343.5187500000003</v>
      </c>
    </row>
    <row r="99" spans="1:22" x14ac:dyDescent="0.35">
      <c r="A99" s="32">
        <f t="shared" si="19"/>
        <v>45830</v>
      </c>
      <c r="B99" s="70" cm="1">
        <f t="array" aca="1" ref="B99" ca="1">_xlfn.XLOOKUP(A99,INDIRECT($A$5&amp;"!$AJ$41:$AJ$406"),INDIRECT($A$5&amp;"!$AK$41:$AK$406"))*SUM($F$3:$I$3)</f>
        <v>0</v>
      </c>
      <c r="C99" s="70" cm="1">
        <f t="array" aca="1" ref="C99" ca="1">_xlfn.XLOOKUP(A99,INDIRECT($A$5&amp;"!$AJ$41:$AJ$406"),INDIRECT($A$5&amp;"!$AL$41:$AL$406"))*SUM($F$3:$I$3)</f>
        <v>45</v>
      </c>
      <c r="D99" s="70" cm="1">
        <f t="array" aca="1" ref="D99" ca="1">_xlfn.XLOOKUP(A99,INDIRECT($A$5&amp;"!$AJ$41:$AJ$406"),INDIRECT($A$5&amp;"!$AO$41:$AO$406"))*SUM($F$3:$I$3)</f>
        <v>38.25</v>
      </c>
      <c r="E99" s="34" cm="1">
        <f t="array" ref="E99">SUMPRODUCT(('PT Storengy'!$B$8:$K$372)*('PT Storengy'!$A$8:$A$372=$A99)*('PT Storengy'!$B$5:$K$5=$A$6)*('PT Storengy'!$B$7:$K$7=$A$7))</f>
        <v>0.05</v>
      </c>
      <c r="F99" s="119">
        <f t="shared" ca="1" si="10"/>
        <v>17.11875000000002</v>
      </c>
      <c r="G99" s="54">
        <f t="shared" ca="1" si="13"/>
        <v>0.3725</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71">
        <f t="shared" ca="1" si="14"/>
        <v>356.25000000000034</v>
      </c>
      <c r="J99" s="118" cm="1">
        <f t="array" aca="1" ref="J99" ca="1">IF(COUNTIFS('PTC GRTgaz'!$K$7:$K$15996,"",'PTC GRTgaz'!$A$7:$A$15996,J$16,'PTC GRTgaz'!$D$7:$D$15996,$A99,'PTC GRTgaz'!$C$7:$C$15996,"DEL")&gt;0,J$14,SUMIFS('PTC GRTgaz'!$K$7:$K$15996,'PTC GRTgaz'!$A$7:$A$15996,J$16,'PTC GRTgaz'!$D$7:$D$15996,$A99,'PTC GRTgaz'!$C$7:$C$15996,"DEL")*1.0026*$F$4/INDIRECT($A$4&amp;"!D9"))</f>
        <v>375</v>
      </c>
      <c r="K99" s="118" cm="1">
        <f t="array" aca="1" ref="K99" ca="1">IF(COUNTIFS('PTC GRTgaz'!$K$7:$K$15996,"",'PTC GRTgaz'!$A$7:$A$15996,K$16,'PTC GRTgaz'!$D$7:$D$15996,$A99,'PTC GRTgaz'!$C$7:$C$15996,"DEL")&gt;0,K$14,SUMIFS('PTC GRTgaz'!$K$7:$K$15996,'PTC GRTgaz'!$A$7:$A$15996,K$16,'PTC GRTgaz'!$D$7:$D$15996,$A99,'PTC GRTgaz'!$C$7:$C$15996,"DEL")*1.0026*$F$4/INDIRECT($A$4&amp;"!D9"))</f>
        <v>320.83199999999999</v>
      </c>
      <c r="L99" s="119">
        <f t="shared" ca="1" si="11"/>
        <v>15.497043</v>
      </c>
      <c r="M99" s="54">
        <f t="shared" ca="1" si="15"/>
        <v>0.33724999999999999</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71">
        <f t="shared" ca="1" si="16"/>
        <v>320.83199999999999</v>
      </c>
      <c r="S99" s="119">
        <f t="shared" ca="1" si="12"/>
        <v>30.740981250000011</v>
      </c>
      <c r="T99" s="54">
        <f t="shared" ca="1" si="17"/>
        <v>0.67552999999999996</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0.9122350000000008</v>
      </c>
      <c r="V99" s="71">
        <f t="shared" ca="1" si="18"/>
        <v>342.08812500000028</v>
      </c>
    </row>
    <row r="100" spans="1:22" x14ac:dyDescent="0.35">
      <c r="A100" s="32">
        <f t="shared" si="19"/>
        <v>45831</v>
      </c>
      <c r="B100" s="70" cm="1">
        <f t="array" aca="1" ref="B100" ca="1">_xlfn.XLOOKUP(A100,INDIRECT($A$5&amp;"!$AJ$41:$AJ$406"),INDIRECT($A$5&amp;"!$AK$41:$AK$406"))*SUM($F$3:$I$3)</f>
        <v>0</v>
      </c>
      <c r="C100" s="70" cm="1">
        <f t="array" aca="1" ref="C100" ca="1">_xlfn.XLOOKUP(A100,INDIRECT($A$5&amp;"!$AJ$41:$AJ$406"),INDIRECT($A$5&amp;"!$AL$41:$AL$406"))*SUM($F$3:$I$3)</f>
        <v>45</v>
      </c>
      <c r="D100" s="70" cm="1">
        <f t="array" aca="1" ref="D100" ca="1">_xlfn.XLOOKUP(A100,INDIRECT($A$5&amp;"!$AJ$41:$AJ$406"),INDIRECT($A$5&amp;"!$AO$41:$AO$406"))*SUM($F$3:$I$3)</f>
        <v>38.25</v>
      </c>
      <c r="E100" s="34" cm="1">
        <f t="array" ref="E100">SUMPRODUCT(('PT Storengy'!$B$8:$K$372)*('PT Storengy'!$A$8:$A$372=$A100)*('PT Storengy'!$B$5:$K$5=$A$6)*('PT Storengy'!$B$7:$K$7=$A$7))</f>
        <v>0.05</v>
      </c>
      <c r="F100" s="119">
        <f t="shared" ca="1" si="10"/>
        <v>17.475000000000019</v>
      </c>
      <c r="G100" s="54">
        <f t="shared" ca="1" si="13"/>
        <v>0.38041999999999998</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71">
        <f t="shared" ca="1" si="14"/>
        <v>356.25000000000034</v>
      </c>
      <c r="J100" s="118" cm="1">
        <f t="array" aca="1" ref="J100" ca="1">IF(COUNTIFS('PTC GRTgaz'!$K$7:$K$15996,"",'PTC GRTgaz'!$A$7:$A$15996,J$16,'PTC GRTgaz'!$D$7:$D$15996,$A100,'PTC GRTgaz'!$C$7:$C$15996,"DEL")&gt;0,J$14,SUMIFS('PTC GRTgaz'!$K$7:$K$15996,'PTC GRTgaz'!$A$7:$A$15996,J$16,'PTC GRTgaz'!$D$7:$D$15996,$A100,'PTC GRTgaz'!$C$7:$C$15996,"DEL")*1.0026*$F$4/INDIRECT($A$4&amp;"!D9"))</f>
        <v>375</v>
      </c>
      <c r="K100" s="118" cm="1">
        <f t="array" aca="1" ref="K100" ca="1">IF(COUNTIFS('PTC GRTgaz'!$K$7:$K$15996,"",'PTC GRTgaz'!$A$7:$A$15996,K$16,'PTC GRTgaz'!$D$7:$D$15996,$A100,'PTC GRTgaz'!$C$7:$C$15996,"DEL")&gt;0,K$14,SUMIFS('PTC GRTgaz'!$K$7:$K$15996,'PTC GRTgaz'!$A$7:$A$15996,K$16,'PTC GRTgaz'!$D$7:$D$15996,$A100,'PTC GRTgaz'!$C$7:$C$15996,"DEL")*1.0026*$F$4/INDIRECT($A$4&amp;"!D9"))</f>
        <v>315.81899999999996</v>
      </c>
      <c r="L100" s="119">
        <f t="shared" ca="1" si="11"/>
        <v>15.812861999999999</v>
      </c>
      <c r="M100" s="54">
        <f t="shared" ca="1" si="15"/>
        <v>0.34438000000000002</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71">
        <f t="shared" ca="1" si="16"/>
        <v>315.81899999999996</v>
      </c>
      <c r="S100" s="119">
        <f t="shared" ca="1" si="12"/>
        <v>31.08164437500001</v>
      </c>
      <c r="T100" s="54">
        <f t="shared" ca="1" si="17"/>
        <v>0.68313000000000001</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0.90843500000000088</v>
      </c>
      <c r="V100" s="71">
        <f t="shared" ca="1" si="18"/>
        <v>340.66312500000032</v>
      </c>
    </row>
    <row r="101" spans="1:22" x14ac:dyDescent="0.35">
      <c r="A101" s="32">
        <f t="shared" si="19"/>
        <v>45832</v>
      </c>
      <c r="B101" s="70" cm="1">
        <f t="array" aca="1" ref="B101" ca="1">_xlfn.XLOOKUP(A101,INDIRECT($A$5&amp;"!$AJ$41:$AJ$406"),INDIRECT($A$5&amp;"!$AK$41:$AK$406"))*SUM($F$3:$I$3)</f>
        <v>0</v>
      </c>
      <c r="C101" s="70" cm="1">
        <f t="array" aca="1" ref="C101" ca="1">_xlfn.XLOOKUP(A101,INDIRECT($A$5&amp;"!$AJ$41:$AJ$406"),INDIRECT($A$5&amp;"!$AL$41:$AL$406"))*SUM($F$3:$I$3)</f>
        <v>45</v>
      </c>
      <c r="D101" s="70" cm="1">
        <f t="array" aca="1" ref="D101" ca="1">_xlfn.XLOOKUP(A101,INDIRECT($A$5&amp;"!$AJ$41:$AJ$406"),INDIRECT($A$5&amp;"!$AO$41:$AO$406"))*SUM($F$3:$I$3)</f>
        <v>38.25</v>
      </c>
      <c r="E101" s="34" cm="1">
        <f t="array" ref="E101">SUMPRODUCT(('PT Storengy'!$B$8:$K$372)*('PT Storengy'!$A$8:$A$372=$A101)*('PT Storengy'!$B$5:$K$5=$A$6)*('PT Storengy'!$B$7:$K$7=$A$7))</f>
        <v>0.05</v>
      </c>
      <c r="F101" s="119">
        <f t="shared" ca="1" si="10"/>
        <v>17.831250000000018</v>
      </c>
      <c r="G101" s="54">
        <f t="shared" ca="1" si="13"/>
        <v>0.38833000000000001</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71">
        <f t="shared" ca="1" si="14"/>
        <v>356.25000000000034</v>
      </c>
      <c r="J101" s="118" cm="1">
        <f t="array" aca="1" ref="J101" ca="1">IF(COUNTIFS('PTC GRTgaz'!$K$7:$K$15996,"",'PTC GRTgaz'!$A$7:$A$15996,J$16,'PTC GRTgaz'!$D$7:$D$15996,$A101,'PTC GRTgaz'!$C$7:$C$15996,"DEL")&gt;0,J$14,SUMIFS('PTC GRTgaz'!$K$7:$K$15996,'PTC GRTgaz'!$A$7:$A$15996,J$16,'PTC GRTgaz'!$D$7:$D$15996,$A101,'PTC GRTgaz'!$C$7:$C$15996,"DEL")*1.0026*$F$4/INDIRECT($A$4&amp;"!D9"))</f>
        <v>375</v>
      </c>
      <c r="K101" s="118" cm="1">
        <f t="array" aca="1" ref="K101" ca="1">IF(COUNTIFS('PTC GRTgaz'!$K$7:$K$15996,"",'PTC GRTgaz'!$A$7:$A$15996,K$16,'PTC GRTgaz'!$D$7:$D$15996,$A101,'PTC GRTgaz'!$C$7:$C$15996,"DEL")&gt;0,K$14,SUMIFS('PTC GRTgaz'!$K$7:$K$15996,'PTC GRTgaz'!$A$7:$A$15996,K$16,'PTC GRTgaz'!$D$7:$D$15996,$A101,'PTC GRTgaz'!$C$7:$C$15996,"DEL")*1.0026*$F$4/INDIRECT($A$4&amp;"!D9"))</f>
        <v>235.61099999999999</v>
      </c>
      <c r="L101" s="119">
        <f t="shared" ca="1" si="11"/>
        <v>16.048472999999998</v>
      </c>
      <c r="M101" s="54">
        <f t="shared" ca="1" si="15"/>
        <v>0.35139999999999999</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71">
        <f t="shared" ca="1" si="16"/>
        <v>235.61099999999999</v>
      </c>
      <c r="S101" s="119">
        <f t="shared" ca="1" si="12"/>
        <v>31.420888125000012</v>
      </c>
      <c r="T101" s="54">
        <f t="shared" ca="1" si="17"/>
        <v>0.69069999999999998</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0.90465000000000095</v>
      </c>
      <c r="V101" s="71">
        <f t="shared" ca="1" si="18"/>
        <v>339.24375000000038</v>
      </c>
    </row>
    <row r="102" spans="1:22" x14ac:dyDescent="0.35">
      <c r="A102" s="32">
        <f t="shared" si="19"/>
        <v>45833</v>
      </c>
      <c r="B102" s="70" cm="1">
        <f t="array" aca="1" ref="B102" ca="1">_xlfn.XLOOKUP(A102,INDIRECT($A$5&amp;"!$AJ$41:$AJ$406"),INDIRECT($A$5&amp;"!$AK$41:$AK$406"))*SUM($F$3:$I$3)</f>
        <v>0</v>
      </c>
      <c r="C102" s="70" cm="1">
        <f t="array" aca="1" ref="C102" ca="1">_xlfn.XLOOKUP(A102,INDIRECT($A$5&amp;"!$AJ$41:$AJ$406"),INDIRECT($A$5&amp;"!$AL$41:$AL$406"))*SUM($F$3:$I$3)</f>
        <v>45</v>
      </c>
      <c r="D102" s="70" cm="1">
        <f t="array" aca="1" ref="D102" ca="1">_xlfn.XLOOKUP(A102,INDIRECT($A$5&amp;"!$AJ$41:$AJ$406"),INDIRECT($A$5&amp;"!$AO$41:$AO$406"))*SUM($F$3:$I$3)</f>
        <v>38.25</v>
      </c>
      <c r="E102" s="34" cm="1">
        <f t="array" ref="E102">SUMPRODUCT(('PT Storengy'!$B$8:$K$372)*('PT Storengy'!$A$8:$A$372=$A102)*('PT Storengy'!$B$5:$K$5=$A$6)*('PT Storengy'!$B$7:$K$7=$A$7))</f>
        <v>0.05</v>
      </c>
      <c r="F102" s="119">
        <f t="shared" ca="1" si="10"/>
        <v>18.187500000000018</v>
      </c>
      <c r="G102" s="54">
        <f t="shared" ca="1" si="13"/>
        <v>0.39624999999999999</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71">
        <f t="shared" ca="1" si="14"/>
        <v>356.25000000000034</v>
      </c>
      <c r="J102" s="118" cm="1">
        <f t="array" aca="1" ref="J102" ca="1">IF(COUNTIFS('PTC GRTgaz'!$K$7:$K$15996,"",'PTC GRTgaz'!$A$7:$A$15996,J$16,'PTC GRTgaz'!$D$7:$D$15996,$A102,'PTC GRTgaz'!$C$7:$C$15996,"DEL")&gt;0,J$14,SUMIFS('PTC GRTgaz'!$K$7:$K$15996,'PTC GRTgaz'!$A$7:$A$15996,J$16,'PTC GRTgaz'!$D$7:$D$15996,$A102,'PTC GRTgaz'!$C$7:$C$15996,"DEL")*1.0026*$F$4/INDIRECT($A$4&amp;"!D9"))</f>
        <v>375</v>
      </c>
      <c r="K102" s="118" cm="1">
        <f t="array" aca="1" ref="K102" ca="1">IF(COUNTIFS('PTC GRTgaz'!$K$7:$K$15996,"",'PTC GRTgaz'!$A$7:$A$15996,K$16,'PTC GRTgaz'!$D$7:$D$15996,$A102,'PTC GRTgaz'!$C$7:$C$15996,"DEL")&gt;0,K$14,SUMIFS('PTC GRTgaz'!$K$7:$K$15996,'PTC GRTgaz'!$A$7:$A$15996,K$16,'PTC GRTgaz'!$D$7:$D$15996,$A102,'PTC GRTgaz'!$C$7:$C$15996,"DEL")*1.0026*$F$4/INDIRECT($A$4&amp;"!D9"))</f>
        <v>315.81899999999996</v>
      </c>
      <c r="L102" s="119">
        <f t="shared" ca="1" si="11"/>
        <v>16.364291999999999</v>
      </c>
      <c r="M102" s="54">
        <f t="shared" ca="1" si="15"/>
        <v>0.35663</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71">
        <f t="shared" ca="1" si="16"/>
        <v>315.81899999999996</v>
      </c>
      <c r="S102" s="119">
        <f t="shared" ca="1" si="12"/>
        <v>31.758718125000012</v>
      </c>
      <c r="T102" s="54">
        <f t="shared" ca="1" si="17"/>
        <v>0.69823999999999997</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0.90088000000000079</v>
      </c>
      <c r="V102" s="71">
        <f t="shared" ca="1" si="18"/>
        <v>337.83000000000027</v>
      </c>
    </row>
    <row r="103" spans="1:22" x14ac:dyDescent="0.35">
      <c r="A103" s="32">
        <f t="shared" si="19"/>
        <v>45834</v>
      </c>
      <c r="B103" s="70" cm="1">
        <f t="array" aca="1" ref="B103" ca="1">_xlfn.XLOOKUP(A103,INDIRECT($A$5&amp;"!$AJ$41:$AJ$406"),INDIRECT($A$5&amp;"!$AK$41:$AK$406"))*SUM($F$3:$I$3)</f>
        <v>0</v>
      </c>
      <c r="C103" s="70" cm="1">
        <f t="array" aca="1" ref="C103" ca="1">_xlfn.XLOOKUP(A103,INDIRECT($A$5&amp;"!$AJ$41:$AJ$406"),INDIRECT($A$5&amp;"!$AL$41:$AL$406"))*SUM($F$3:$I$3)</f>
        <v>45</v>
      </c>
      <c r="D103" s="70" cm="1">
        <f t="array" aca="1" ref="D103" ca="1">_xlfn.XLOOKUP(A103,INDIRECT($A$5&amp;"!$AJ$41:$AJ$406"),INDIRECT($A$5&amp;"!$AO$41:$AO$406"))*SUM($F$3:$I$3)</f>
        <v>38.25</v>
      </c>
      <c r="E103" s="34" cm="1">
        <f t="array" ref="E103">SUMPRODUCT(('PT Storengy'!$B$8:$K$372)*('PT Storengy'!$A$8:$A$372=$A103)*('PT Storengy'!$B$5:$K$5=$A$6)*('PT Storengy'!$B$7:$K$7=$A$7))</f>
        <v>0.05</v>
      </c>
      <c r="F103" s="119">
        <f t="shared" ca="1" si="10"/>
        <v>18.543750000000017</v>
      </c>
      <c r="G103" s="54">
        <f t="shared" ca="1" si="13"/>
        <v>0.40416999999999997</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71">
        <f t="shared" ca="1" si="14"/>
        <v>356.25000000000034</v>
      </c>
      <c r="J103" s="118" cm="1">
        <f t="array" aca="1" ref="J103" ca="1">IF(COUNTIFS('PTC GRTgaz'!$K$7:$K$15996,"",'PTC GRTgaz'!$A$7:$A$15996,J$16,'PTC GRTgaz'!$D$7:$D$15996,$A103,'PTC GRTgaz'!$C$7:$C$15996,"DEL")&gt;0,J$14,SUMIFS('PTC GRTgaz'!$K$7:$K$15996,'PTC GRTgaz'!$A$7:$A$15996,J$16,'PTC GRTgaz'!$D$7:$D$15996,$A103,'PTC GRTgaz'!$C$7:$C$15996,"DEL")*1.0026*$F$4/INDIRECT($A$4&amp;"!D9"))</f>
        <v>375</v>
      </c>
      <c r="K103" s="118" cm="1">
        <f t="array" aca="1" ref="K103" ca="1">IF(COUNTIFS('PTC GRTgaz'!$K$7:$K$15996,"",'PTC GRTgaz'!$A$7:$A$15996,K$16,'PTC GRTgaz'!$D$7:$D$15996,$A103,'PTC GRTgaz'!$C$7:$C$15996,"DEL")&gt;0,K$14,SUMIFS('PTC GRTgaz'!$K$7:$K$15996,'PTC GRTgaz'!$A$7:$A$15996,K$16,'PTC GRTgaz'!$D$7:$D$15996,$A103,'PTC GRTgaz'!$C$7:$C$15996,"DEL")*1.0026*$F$4/INDIRECT($A$4&amp;"!D9"))</f>
        <v>315.81899999999996</v>
      </c>
      <c r="L103" s="119">
        <f t="shared" ca="1" si="11"/>
        <v>16.680111</v>
      </c>
      <c r="M103" s="54">
        <f t="shared" ca="1" si="15"/>
        <v>0.36364999999999997</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71">
        <f t="shared" ca="1" si="16"/>
        <v>315.81899999999996</v>
      </c>
      <c r="S103" s="119">
        <f t="shared" ca="1" si="12"/>
        <v>32.095140000000015</v>
      </c>
      <c r="T103" s="54">
        <f t="shared" ca="1" si="17"/>
        <v>0.70574999999999999</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0.89712500000000073</v>
      </c>
      <c r="V103" s="71">
        <f t="shared" ca="1" si="18"/>
        <v>336.42187500000028</v>
      </c>
    </row>
    <row r="104" spans="1:22" x14ac:dyDescent="0.35">
      <c r="A104" s="32">
        <f t="shared" si="19"/>
        <v>45835</v>
      </c>
      <c r="B104" s="70" cm="1">
        <f t="array" aca="1" ref="B104" ca="1">_xlfn.XLOOKUP(A104,INDIRECT($A$5&amp;"!$AJ$41:$AJ$406"),INDIRECT($A$5&amp;"!$AK$41:$AK$406"))*SUM($F$3:$I$3)</f>
        <v>0</v>
      </c>
      <c r="C104" s="70" cm="1">
        <f t="array" aca="1" ref="C104" ca="1">_xlfn.XLOOKUP(A104,INDIRECT($A$5&amp;"!$AJ$41:$AJ$406"),INDIRECT($A$5&amp;"!$AL$41:$AL$406"))*SUM($F$3:$I$3)</f>
        <v>45</v>
      </c>
      <c r="D104" s="70" cm="1">
        <f t="array" aca="1" ref="D104" ca="1">_xlfn.XLOOKUP(A104,INDIRECT($A$5&amp;"!$AJ$41:$AJ$406"),INDIRECT($A$5&amp;"!$AO$41:$AO$406"))*SUM($F$3:$I$3)</f>
        <v>38.25</v>
      </c>
      <c r="E104" s="34" cm="1">
        <f t="array" ref="E104">SUMPRODUCT(('PT Storengy'!$B$8:$K$372)*('PT Storengy'!$A$8:$A$372=$A104)*('PT Storengy'!$B$5:$K$5=$A$6)*('PT Storengy'!$B$7:$K$7=$A$7))</f>
        <v>0.05</v>
      </c>
      <c r="F104" s="119">
        <f t="shared" ca="1" si="10"/>
        <v>18.900000000000016</v>
      </c>
      <c r="G104" s="54">
        <f t="shared" ca="1" si="13"/>
        <v>0.41208</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71">
        <f t="shared" ca="1" si="14"/>
        <v>356.25000000000034</v>
      </c>
      <c r="J104" s="118" cm="1">
        <f t="array" aca="1" ref="J104" ca="1">IF(COUNTIFS('PTC GRTgaz'!$K$7:$K$15996,"",'PTC GRTgaz'!$A$7:$A$15996,J$16,'PTC GRTgaz'!$D$7:$D$15996,$A104,'PTC GRTgaz'!$C$7:$C$15996,"DEL")&gt;0,J$14,SUMIFS('PTC GRTgaz'!$K$7:$K$15996,'PTC GRTgaz'!$A$7:$A$15996,J$16,'PTC GRTgaz'!$D$7:$D$15996,$A104,'PTC GRTgaz'!$C$7:$C$15996,"DEL")*1.0026*$F$4/INDIRECT($A$4&amp;"!D9"))</f>
        <v>375</v>
      </c>
      <c r="K104" s="118" cm="1">
        <f t="array" aca="1" ref="K104" ca="1">IF(COUNTIFS('PTC GRTgaz'!$K$7:$K$15996,"",'PTC GRTgaz'!$A$7:$A$15996,K$16,'PTC GRTgaz'!$D$7:$D$15996,$A104,'PTC GRTgaz'!$C$7:$C$15996,"DEL")&gt;0,K$14,SUMIFS('PTC GRTgaz'!$K$7:$K$15996,'PTC GRTgaz'!$A$7:$A$15996,K$16,'PTC GRTgaz'!$D$7:$D$15996,$A104,'PTC GRTgaz'!$C$7:$C$15996,"DEL")*1.0026*$F$4/INDIRECT($A$4&amp;"!D9"))</f>
        <v>300.77999999999997</v>
      </c>
      <c r="L104" s="119">
        <f t="shared" ca="1" si="11"/>
        <v>16.980891</v>
      </c>
      <c r="M104" s="54">
        <f t="shared" ca="1" si="15"/>
        <v>0.37067</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71">
        <f t="shared" ca="1" si="16"/>
        <v>300.77999999999997</v>
      </c>
      <c r="S104" s="119">
        <f t="shared" ca="1" si="12"/>
        <v>32.430159375000017</v>
      </c>
      <c r="T104" s="54">
        <f t="shared" ca="1" si="17"/>
        <v>0.71323000000000003</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0.89338500000000065</v>
      </c>
      <c r="V104" s="71">
        <f t="shared" ca="1" si="18"/>
        <v>335.01937500000025</v>
      </c>
    </row>
    <row r="105" spans="1:22" x14ac:dyDescent="0.35">
      <c r="A105" s="32">
        <f t="shared" si="19"/>
        <v>45836</v>
      </c>
      <c r="B105" s="70" cm="1">
        <f t="array" aca="1" ref="B105" ca="1">_xlfn.XLOOKUP(A105,INDIRECT($A$5&amp;"!$AJ$41:$AJ$406"),INDIRECT($A$5&amp;"!$AK$41:$AK$406"))*SUM($F$3:$I$3)</f>
        <v>0</v>
      </c>
      <c r="C105" s="70" cm="1">
        <f t="array" aca="1" ref="C105" ca="1">_xlfn.XLOOKUP(A105,INDIRECT($A$5&amp;"!$AJ$41:$AJ$406"),INDIRECT($A$5&amp;"!$AL$41:$AL$406"))*SUM($F$3:$I$3)</f>
        <v>45</v>
      </c>
      <c r="D105" s="70" cm="1">
        <f t="array" aca="1" ref="D105" ca="1">_xlfn.XLOOKUP(A105,INDIRECT($A$5&amp;"!$AJ$41:$AJ$406"),INDIRECT($A$5&amp;"!$AO$41:$AO$406"))*SUM($F$3:$I$3)</f>
        <v>38.25</v>
      </c>
      <c r="E105" s="34" cm="1">
        <f t="array" ref="E105">SUMPRODUCT(('PT Storengy'!$B$8:$K$372)*('PT Storengy'!$A$8:$A$372=$A105)*('PT Storengy'!$B$5:$K$5=$A$6)*('PT Storengy'!$B$7:$K$7=$A$7))</f>
        <v>0.05</v>
      </c>
      <c r="F105" s="119">
        <f t="shared" ca="1" si="10"/>
        <v>19.256250000000016</v>
      </c>
      <c r="G105" s="54">
        <f t="shared" ca="1" si="13"/>
        <v>0.42</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v>
      </c>
      <c r="I105" s="71">
        <f t="shared" ca="1" si="14"/>
        <v>356.25</v>
      </c>
      <c r="J105" s="118" cm="1">
        <f t="array" aca="1" ref="J105" ca="1">IF(COUNTIFS('PTC GRTgaz'!$K$7:$K$15996,"",'PTC GRTgaz'!$A$7:$A$15996,J$16,'PTC GRTgaz'!$D$7:$D$15996,$A105,'PTC GRTgaz'!$C$7:$C$15996,"DEL")&gt;0,J$14,SUMIFS('PTC GRTgaz'!$K$7:$K$15996,'PTC GRTgaz'!$A$7:$A$15996,J$16,'PTC GRTgaz'!$D$7:$D$15996,$A105,'PTC GRTgaz'!$C$7:$C$15996,"DEL")*1.0026*$F$4/INDIRECT($A$4&amp;"!D9"))</f>
        <v>375</v>
      </c>
      <c r="K105" s="118" cm="1">
        <f t="array" aca="1" ref="K105" ca="1">IF(COUNTIFS('PTC GRTgaz'!$K$7:$K$15996,"",'PTC GRTgaz'!$A$7:$A$15996,K$16,'PTC GRTgaz'!$D$7:$D$15996,$A105,'PTC GRTgaz'!$C$7:$C$15996,"DEL")&gt;0,K$14,SUMIFS('PTC GRTgaz'!$K$7:$K$15996,'PTC GRTgaz'!$A$7:$A$15996,K$16,'PTC GRTgaz'!$D$7:$D$15996,$A105,'PTC GRTgaz'!$C$7:$C$15996,"DEL")*1.0026*$F$4/INDIRECT($A$4&amp;"!D9"))</f>
        <v>300.77999999999997</v>
      </c>
      <c r="L105" s="119">
        <f t="shared" ca="1" si="11"/>
        <v>17.281670999999999</v>
      </c>
      <c r="M105" s="54">
        <f t="shared" ca="1" si="15"/>
        <v>0.37735000000000002</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71">
        <f t="shared" ca="1" si="16"/>
        <v>300.77999999999997</v>
      </c>
      <c r="S105" s="119">
        <f t="shared" ca="1" si="12"/>
        <v>32.763783750000016</v>
      </c>
      <c r="T105" s="54">
        <f t="shared" ca="1" si="17"/>
        <v>0.72067000000000003</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0.88966500000000082</v>
      </c>
      <c r="V105" s="71">
        <f t="shared" ca="1" si="18"/>
        <v>333.62437500000033</v>
      </c>
    </row>
    <row r="106" spans="1:22" x14ac:dyDescent="0.35">
      <c r="A106" s="32">
        <f t="shared" si="19"/>
        <v>45837</v>
      </c>
      <c r="B106" s="70" cm="1">
        <f t="array" aca="1" ref="B106" ca="1">_xlfn.XLOOKUP(A106,INDIRECT($A$5&amp;"!$AJ$41:$AJ$406"),INDIRECT($A$5&amp;"!$AK$41:$AK$406"))*SUM($F$3:$I$3)</f>
        <v>0</v>
      </c>
      <c r="C106" s="70" cm="1">
        <f t="array" aca="1" ref="C106" ca="1">_xlfn.XLOOKUP(A106,INDIRECT($A$5&amp;"!$AJ$41:$AJ$406"),INDIRECT($A$5&amp;"!$AL$41:$AL$406"))*SUM($F$3:$I$3)</f>
        <v>45</v>
      </c>
      <c r="D106" s="70" cm="1">
        <f t="array" aca="1" ref="D106" ca="1">_xlfn.XLOOKUP(A106,INDIRECT($A$5&amp;"!$AJ$41:$AJ$406"),INDIRECT($A$5&amp;"!$AO$41:$AO$406"))*SUM($F$3:$I$3)</f>
        <v>38.25</v>
      </c>
      <c r="E106" s="34" cm="1">
        <f t="array" ref="E106">SUMPRODUCT(('PT Storengy'!$B$8:$K$372)*('PT Storengy'!$A$8:$A$372=$A106)*('PT Storengy'!$B$5:$K$5=$A$6)*('PT Storengy'!$B$7:$K$7=$A$7))</f>
        <v>0.05</v>
      </c>
      <c r="F106" s="119">
        <f t="shared" ca="1" si="10"/>
        <v>19.612500000000015</v>
      </c>
      <c r="G106" s="54">
        <f t="shared" ca="1" si="13"/>
        <v>0.42792000000000002</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71">
        <f t="shared" ca="1" si="14"/>
        <v>356.25000000000034</v>
      </c>
      <c r="J106" s="118" cm="1">
        <f t="array" aca="1" ref="J106" ca="1">IF(COUNTIFS('PTC GRTgaz'!$K$7:$K$15996,"",'PTC GRTgaz'!$A$7:$A$15996,J$16,'PTC GRTgaz'!$D$7:$D$15996,$A106,'PTC GRTgaz'!$C$7:$C$15996,"DEL")&gt;0,J$14,SUMIFS('PTC GRTgaz'!$K$7:$K$15996,'PTC GRTgaz'!$A$7:$A$15996,J$16,'PTC GRTgaz'!$D$7:$D$15996,$A106,'PTC GRTgaz'!$C$7:$C$15996,"DEL")*1.0026*$F$4/INDIRECT($A$4&amp;"!D9"))</f>
        <v>375</v>
      </c>
      <c r="K106" s="118" cm="1">
        <f t="array" aca="1" ref="K106" ca="1">IF(COUNTIFS('PTC GRTgaz'!$K$7:$K$15996,"",'PTC GRTgaz'!$A$7:$A$15996,K$16,'PTC GRTgaz'!$D$7:$D$15996,$A106,'PTC GRTgaz'!$C$7:$C$15996,"DEL")&gt;0,K$14,SUMIFS('PTC GRTgaz'!$K$7:$K$15996,'PTC GRTgaz'!$A$7:$A$15996,K$16,'PTC GRTgaz'!$D$7:$D$15996,$A106,'PTC GRTgaz'!$C$7:$C$15996,"DEL")*1.0026*$F$4/INDIRECT($A$4&amp;"!D9"))</f>
        <v>300.77999999999997</v>
      </c>
      <c r="L106" s="119">
        <f t="shared" ca="1" si="11"/>
        <v>17.582450999999999</v>
      </c>
      <c r="M106" s="54">
        <f t="shared" ca="1" si="15"/>
        <v>0.38403999999999999</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71">
        <f t="shared" ca="1" si="16"/>
        <v>300.77999999999997</v>
      </c>
      <c r="S106" s="119">
        <f t="shared" ca="1" si="12"/>
        <v>33.096018750000013</v>
      </c>
      <c r="T106" s="54">
        <f t="shared" ca="1" si="17"/>
        <v>0.72807999999999995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0.88596000000000086</v>
      </c>
      <c r="V106" s="71">
        <f t="shared" ca="1" si="18"/>
        <v>332.2350000000003</v>
      </c>
    </row>
    <row r="107" spans="1:22" x14ac:dyDescent="0.35">
      <c r="A107" s="32">
        <f t="shared" si="19"/>
        <v>45838</v>
      </c>
      <c r="B107" s="70" cm="1">
        <f t="array" aca="1" ref="B107" ca="1">_xlfn.XLOOKUP(A107,INDIRECT($A$5&amp;"!$AJ$41:$AJ$406"),INDIRECT($A$5&amp;"!$AK$41:$AK$406"))*SUM($F$3:$I$3)</f>
        <v>0</v>
      </c>
      <c r="C107" s="70" cm="1">
        <f t="array" aca="1" ref="C107" ca="1">_xlfn.XLOOKUP(A107,INDIRECT($A$5&amp;"!$AJ$41:$AJ$406"),INDIRECT($A$5&amp;"!$AL$41:$AL$406"))*SUM($F$3:$I$3)</f>
        <v>45</v>
      </c>
      <c r="D107" s="70" cm="1">
        <f t="array" aca="1" ref="D107" ca="1">_xlfn.XLOOKUP(A107,INDIRECT($A$5&amp;"!$AJ$41:$AJ$406"),INDIRECT($A$5&amp;"!$AO$41:$AO$406"))*SUM($F$3:$I$3)</f>
        <v>38.25</v>
      </c>
      <c r="E107" s="34" cm="1">
        <f t="array" ref="E107">SUMPRODUCT(('PT Storengy'!$B$8:$K$372)*('PT Storengy'!$A$8:$A$372=$A107)*('PT Storengy'!$B$5:$K$5=$A$6)*('PT Storengy'!$B$7:$K$7=$A$7))</f>
        <v>0.05</v>
      </c>
      <c r="F107" s="119">
        <f t="shared" ca="1" si="10"/>
        <v>19.968750000000014</v>
      </c>
      <c r="G107" s="54">
        <f t="shared" ca="1" si="13"/>
        <v>0.43583</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71">
        <f t="shared" ca="1" si="14"/>
        <v>356.25000000000034</v>
      </c>
      <c r="J107" s="118" cm="1">
        <f t="array" aca="1" ref="J107" ca="1">IF(COUNTIFS('PTC GRTgaz'!$K$7:$K$15996,"",'PTC GRTgaz'!$A$7:$A$15996,J$16,'PTC GRTgaz'!$D$7:$D$15996,$A107,'PTC GRTgaz'!$C$7:$C$15996,"DEL")&gt;0,J$14,SUMIFS('PTC GRTgaz'!$K$7:$K$15996,'PTC GRTgaz'!$A$7:$A$15996,J$16,'PTC GRTgaz'!$D$7:$D$15996,$A107,'PTC GRTgaz'!$C$7:$C$15996,"DEL")*1.0026*$F$4/INDIRECT($A$4&amp;"!D9"))</f>
        <v>375</v>
      </c>
      <c r="K107" s="118" cm="1">
        <f t="array" aca="1" ref="K107" ca="1">IF(COUNTIFS('PTC GRTgaz'!$K$7:$K$15996,"",'PTC GRTgaz'!$A$7:$A$15996,K$16,'PTC GRTgaz'!$D$7:$D$15996,$A107,'PTC GRTgaz'!$C$7:$C$15996,"DEL")&gt;0,K$14,SUMIFS('PTC GRTgaz'!$K$7:$K$15996,'PTC GRTgaz'!$A$7:$A$15996,K$16,'PTC GRTgaz'!$D$7:$D$15996,$A107,'PTC GRTgaz'!$C$7:$C$15996,"DEL")*1.0026*$F$4/INDIRECT($A$4&amp;"!D9"))</f>
        <v>220.57199999999997</v>
      </c>
      <c r="L107" s="119">
        <f t="shared" ca="1" si="11"/>
        <v>17.803023</v>
      </c>
      <c r="M107" s="54">
        <f t="shared" ca="1" si="15"/>
        <v>0.39072000000000001</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71">
        <f t="shared" ca="1" si="16"/>
        <v>220.57199999999997</v>
      </c>
      <c r="S107" s="119">
        <f t="shared" ca="1" si="12"/>
        <v>33.426868125000013</v>
      </c>
      <c r="T107" s="54">
        <f t="shared" ca="1" si="17"/>
        <v>0.73546999999999996</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0.88226500000000085</v>
      </c>
      <c r="V107" s="71">
        <f t="shared" ca="1" si="18"/>
        <v>330.84937500000029</v>
      </c>
    </row>
    <row r="108" spans="1:22" x14ac:dyDescent="0.35">
      <c r="A108" s="32">
        <f t="shared" si="19"/>
        <v>45839</v>
      </c>
      <c r="B108" s="70" cm="1">
        <f t="array" aca="1" ref="B108" ca="1">_xlfn.XLOOKUP(A108,INDIRECT($A$5&amp;"!$AJ$41:$AJ$406"),INDIRECT($A$5&amp;"!$AK$41:$AK$406"))*SUM($F$3:$I$3)</f>
        <v>0</v>
      </c>
      <c r="C108" s="70" cm="1">
        <f t="array" aca="1" ref="C108" ca="1">_xlfn.XLOOKUP(A108,INDIRECT($A$5&amp;"!$AJ$41:$AJ$406"),INDIRECT($A$5&amp;"!$AL$41:$AL$406"))*SUM($F$3:$I$3)</f>
        <v>45</v>
      </c>
      <c r="D108" s="70" cm="1">
        <f t="array" aca="1" ref="D108" ca="1">_xlfn.XLOOKUP(A108,INDIRECT($A$5&amp;"!$AJ$41:$AJ$406"),INDIRECT($A$5&amp;"!$AO$41:$AO$406"))*SUM($F$3:$I$3)</f>
        <v>38.25</v>
      </c>
      <c r="E108" s="34" cm="1">
        <f t="array" ref="E108">SUMPRODUCT(('PT Storengy'!$B$8:$K$372)*('PT Storengy'!$A$8:$A$372=$A108)*('PT Storengy'!$B$5:$K$5=$A$6)*('PT Storengy'!$B$7:$K$7=$A$7))</f>
        <v>0.05</v>
      </c>
      <c r="F108" s="119">
        <f t="shared" ca="1" si="10"/>
        <v>20.325000000000014</v>
      </c>
      <c r="G108" s="54">
        <f t="shared" ca="1" si="13"/>
        <v>0.44374999999999998</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71">
        <f t="shared" ca="1" si="14"/>
        <v>356.25000000000034</v>
      </c>
      <c r="J108" s="118" cm="1">
        <f t="array" aca="1" ref="J108" ca="1">IF(COUNTIFS('PTC GRTgaz'!$K$7:$K$15996,"",'PTC GRTgaz'!$A$7:$A$15996,J$16,'PTC GRTgaz'!$D$7:$D$15996,$A108,'PTC GRTgaz'!$C$7:$C$15996,"DEL")&gt;0,J$14,SUMIFS('PTC GRTgaz'!$K$7:$K$15996,'PTC GRTgaz'!$A$7:$A$15996,J$16,'PTC GRTgaz'!$D$7:$D$15996,$A108,'PTC GRTgaz'!$C$7:$C$15996,"DEL")*1.0026*$F$4/INDIRECT($A$4&amp;"!D9"))</f>
        <v>375</v>
      </c>
      <c r="K108" s="118" cm="1">
        <f t="array" aca="1" ref="K108" ca="1">IF(COUNTIFS('PTC GRTgaz'!$K$7:$K$15996,"",'PTC GRTgaz'!$A$7:$A$15996,K$16,'PTC GRTgaz'!$D$7:$D$15996,$A108,'PTC GRTgaz'!$C$7:$C$15996,"DEL")&gt;0,K$14,SUMIFS('PTC GRTgaz'!$K$7:$K$15996,'PTC GRTgaz'!$A$7:$A$15996,K$16,'PTC GRTgaz'!$D$7:$D$15996,$A108,'PTC GRTgaz'!$C$7:$C$15996,"DEL")*1.0026*$F$4/INDIRECT($A$4&amp;"!D9"))</f>
        <v>220.57199999999997</v>
      </c>
      <c r="L108" s="119">
        <f t="shared" ca="1" si="11"/>
        <v>18.023595</v>
      </c>
      <c r="M108" s="54">
        <f t="shared" ca="1" si="15"/>
        <v>0.39562000000000003</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71">
        <f t="shared" ca="1" si="16"/>
        <v>220.57199999999997</v>
      </c>
      <c r="S108" s="119">
        <f t="shared" ca="1" si="12"/>
        <v>33.75633937500001</v>
      </c>
      <c r="T108" s="54">
        <f t="shared" ca="1" si="17"/>
        <v>0.74282000000000004</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0.87859000000000076</v>
      </c>
      <c r="V108" s="71">
        <f t="shared" ca="1" si="18"/>
        <v>329.47125000000028</v>
      </c>
    </row>
    <row r="109" spans="1:22" x14ac:dyDescent="0.35">
      <c r="A109" s="32">
        <f t="shared" si="19"/>
        <v>45840</v>
      </c>
      <c r="B109" s="70" cm="1">
        <f t="array" aca="1" ref="B109" ca="1">_xlfn.XLOOKUP(A109,INDIRECT($A$5&amp;"!$AJ$41:$AJ$406"),INDIRECT($A$5&amp;"!$AK$41:$AK$406"))*SUM($F$3:$I$3)</f>
        <v>0</v>
      </c>
      <c r="C109" s="70" cm="1">
        <f t="array" aca="1" ref="C109" ca="1">_xlfn.XLOOKUP(A109,INDIRECT($A$5&amp;"!$AJ$41:$AJ$406"),INDIRECT($A$5&amp;"!$AL$41:$AL$406"))*SUM($F$3:$I$3)</f>
        <v>45</v>
      </c>
      <c r="D109" s="70" cm="1">
        <f t="array" aca="1" ref="D109" ca="1">_xlfn.XLOOKUP(A109,INDIRECT($A$5&amp;"!$AJ$41:$AJ$406"),INDIRECT($A$5&amp;"!$AO$41:$AO$406"))*SUM($F$3:$I$3)</f>
        <v>38.25</v>
      </c>
      <c r="E109" s="34" cm="1">
        <f t="array" ref="E109">SUMPRODUCT(('PT Storengy'!$B$8:$K$372)*('PT Storengy'!$A$8:$A$372=$A109)*('PT Storengy'!$B$5:$K$5=$A$6)*('PT Storengy'!$B$7:$K$7=$A$7))</f>
        <v>0.05</v>
      </c>
      <c r="F109" s="119">
        <f t="shared" ca="1" si="10"/>
        <v>20.681250000000013</v>
      </c>
      <c r="G109" s="54">
        <f t="shared" ca="1" si="13"/>
        <v>0.45167000000000002</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71">
        <f t="shared" ca="1" si="14"/>
        <v>356.25000000000034</v>
      </c>
      <c r="J109" s="118" cm="1">
        <f t="array" aca="1" ref="J109" ca="1">IF(COUNTIFS('PTC GRTgaz'!$K$7:$K$15996,"",'PTC GRTgaz'!$A$7:$A$15996,J$16,'PTC GRTgaz'!$D$7:$D$15996,$A109,'PTC GRTgaz'!$C$7:$C$15996,"DEL")&gt;0,J$14,SUMIFS('PTC GRTgaz'!$K$7:$K$15996,'PTC GRTgaz'!$A$7:$A$15996,J$16,'PTC GRTgaz'!$D$7:$D$15996,$A109,'PTC GRTgaz'!$C$7:$C$15996,"DEL")*1.0026*$F$4/INDIRECT($A$4&amp;"!D9"))</f>
        <v>375</v>
      </c>
      <c r="K109" s="118" cm="1">
        <f t="array" aca="1" ref="K109" ca="1">IF(COUNTIFS('PTC GRTgaz'!$K$7:$K$15996,"",'PTC GRTgaz'!$A$7:$A$15996,K$16,'PTC GRTgaz'!$D$7:$D$15996,$A109,'PTC GRTgaz'!$C$7:$C$15996,"DEL")&gt;0,K$14,SUMIFS('PTC GRTgaz'!$K$7:$K$15996,'PTC GRTgaz'!$A$7:$A$15996,K$16,'PTC GRTgaz'!$D$7:$D$15996,$A109,'PTC GRTgaz'!$C$7:$C$15996,"DEL")*1.0026*$F$4/INDIRECT($A$4&amp;"!D9"))</f>
        <v>220.57199999999997</v>
      </c>
      <c r="L109" s="119">
        <f t="shared" ca="1" si="11"/>
        <v>18.244167000000001</v>
      </c>
      <c r="M109" s="54">
        <f t="shared" ca="1" si="15"/>
        <v>0.40051999999999999</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71">
        <f t="shared" ca="1" si="16"/>
        <v>220.57199999999997</v>
      </c>
      <c r="S109" s="119">
        <f t="shared" ca="1" si="12"/>
        <v>34.084438125000013</v>
      </c>
      <c r="T109" s="54">
        <f t="shared" ca="1" si="17"/>
        <v>0.75014000000000003</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0.87493000000000076</v>
      </c>
      <c r="V109" s="71">
        <f t="shared" ca="1" si="18"/>
        <v>328.09875000000028</v>
      </c>
    </row>
    <row r="110" spans="1:22" x14ac:dyDescent="0.35">
      <c r="A110" s="32">
        <f t="shared" si="19"/>
        <v>45841</v>
      </c>
      <c r="B110" s="70" cm="1">
        <f t="array" aca="1" ref="B110" ca="1">_xlfn.XLOOKUP(A110,INDIRECT($A$5&amp;"!$AJ$41:$AJ$406"),INDIRECT($A$5&amp;"!$AK$41:$AK$406"))*SUM($F$3:$I$3)</f>
        <v>0</v>
      </c>
      <c r="C110" s="70" cm="1">
        <f t="array" aca="1" ref="C110" ca="1">_xlfn.XLOOKUP(A110,INDIRECT($A$5&amp;"!$AJ$41:$AJ$406"),INDIRECT($A$5&amp;"!$AL$41:$AL$406"))*SUM($F$3:$I$3)</f>
        <v>45</v>
      </c>
      <c r="D110" s="70" cm="1">
        <f t="array" aca="1" ref="D110" ca="1">_xlfn.XLOOKUP(A110,INDIRECT($A$5&amp;"!$AJ$41:$AJ$406"),INDIRECT($A$5&amp;"!$AO$41:$AO$406"))*SUM($F$3:$I$3)</f>
        <v>38.25</v>
      </c>
      <c r="E110" s="34" cm="1">
        <f t="array" ref="E110">SUMPRODUCT(('PT Storengy'!$B$8:$K$372)*('PT Storengy'!$A$8:$A$372=$A110)*('PT Storengy'!$B$5:$K$5=$A$6)*('PT Storengy'!$B$7:$K$7=$A$7))</f>
        <v>0.05</v>
      </c>
      <c r="F110" s="119">
        <f t="shared" ca="1" si="10"/>
        <v>21.037500000000012</v>
      </c>
      <c r="G110" s="54">
        <f t="shared" ca="1" si="13"/>
        <v>0.45957999999999999</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71">
        <f t="shared" ca="1" si="14"/>
        <v>356.25000000000034</v>
      </c>
      <c r="J110" s="118" cm="1">
        <f t="array" aca="1" ref="J110" ca="1">IF(COUNTIFS('PTC GRTgaz'!$K$7:$K$15996,"",'PTC GRTgaz'!$A$7:$A$15996,J$16,'PTC GRTgaz'!$D$7:$D$15996,$A110,'PTC GRTgaz'!$C$7:$C$15996,"DEL")&gt;0,J$14,SUMIFS('PTC GRTgaz'!$K$7:$K$15996,'PTC GRTgaz'!$A$7:$A$15996,J$16,'PTC GRTgaz'!$D$7:$D$15996,$A110,'PTC GRTgaz'!$C$7:$C$15996,"DEL")*1.0026*$F$4/INDIRECT($A$4&amp;"!D9"))</f>
        <v>375</v>
      </c>
      <c r="K110" s="118" cm="1">
        <f t="array" aca="1" ref="K110" ca="1">IF(COUNTIFS('PTC GRTgaz'!$K$7:$K$15996,"",'PTC GRTgaz'!$A$7:$A$15996,K$16,'PTC GRTgaz'!$D$7:$D$15996,$A110,'PTC GRTgaz'!$C$7:$C$15996,"DEL")&gt;0,K$14,SUMIFS('PTC GRTgaz'!$K$7:$K$15996,'PTC GRTgaz'!$A$7:$A$15996,K$16,'PTC GRTgaz'!$D$7:$D$15996,$A110,'PTC GRTgaz'!$C$7:$C$15996,"DEL")*1.0026*$F$4/INDIRECT($A$4&amp;"!D9"))</f>
        <v>220.57199999999997</v>
      </c>
      <c r="L110" s="119">
        <f t="shared" ca="1" si="11"/>
        <v>18.464739000000002</v>
      </c>
      <c r="M110" s="54">
        <f t="shared" ca="1" si="15"/>
        <v>0.40543000000000001</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71">
        <f t="shared" ca="1" si="16"/>
        <v>220.57199999999997</v>
      </c>
      <c r="S110" s="119">
        <f t="shared" ca="1" si="12"/>
        <v>34.411170000000013</v>
      </c>
      <c r="T110" s="54">
        <f t="shared" ca="1" si="17"/>
        <v>0.75743000000000005</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0.87128500000000075</v>
      </c>
      <c r="V110" s="71">
        <f t="shared" ca="1" si="18"/>
        <v>326.73187500000029</v>
      </c>
    </row>
    <row r="111" spans="1:22" x14ac:dyDescent="0.35">
      <c r="A111" s="32">
        <f t="shared" si="19"/>
        <v>45842</v>
      </c>
      <c r="B111" s="70" cm="1">
        <f t="array" aca="1" ref="B111" ca="1">_xlfn.XLOOKUP(A111,INDIRECT($A$5&amp;"!$AJ$41:$AJ$406"),INDIRECT($A$5&amp;"!$AK$41:$AK$406"))*SUM($F$3:$I$3)</f>
        <v>0</v>
      </c>
      <c r="C111" s="70" cm="1">
        <f t="array" aca="1" ref="C111" ca="1">_xlfn.XLOOKUP(A111,INDIRECT($A$5&amp;"!$AJ$41:$AJ$406"),INDIRECT($A$5&amp;"!$AL$41:$AL$406"))*SUM($F$3:$I$3)</f>
        <v>45</v>
      </c>
      <c r="D111" s="70" cm="1">
        <f t="array" aca="1" ref="D111" ca="1">_xlfn.XLOOKUP(A111,INDIRECT($A$5&amp;"!$AJ$41:$AJ$406"),INDIRECT($A$5&amp;"!$AO$41:$AO$406"))*SUM($F$3:$I$3)</f>
        <v>38.25</v>
      </c>
      <c r="E111" s="34" cm="1">
        <f t="array" ref="E111">SUMPRODUCT(('PT Storengy'!$B$8:$K$372)*('PT Storengy'!$A$8:$A$372=$A111)*('PT Storengy'!$B$5:$K$5=$A$6)*('PT Storengy'!$B$7:$K$7=$A$7))</f>
        <v>0.05</v>
      </c>
      <c r="F111" s="119">
        <f t="shared" ca="1" si="10"/>
        <v>21.393750000000011</v>
      </c>
      <c r="G111" s="54">
        <f t="shared" ca="1" si="13"/>
        <v>0.46750000000000003</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71">
        <f t="shared" ca="1" si="14"/>
        <v>356.25000000000034</v>
      </c>
      <c r="J111" s="118" cm="1">
        <f t="array" aca="1" ref="J111" ca="1">IF(COUNTIFS('PTC GRTgaz'!$K$7:$K$15996,"",'PTC GRTgaz'!$A$7:$A$15996,J$16,'PTC GRTgaz'!$D$7:$D$15996,$A111,'PTC GRTgaz'!$C$7:$C$15996,"DEL")&gt;0,J$14,SUMIFS('PTC GRTgaz'!$K$7:$K$15996,'PTC GRTgaz'!$A$7:$A$15996,J$16,'PTC GRTgaz'!$D$7:$D$15996,$A111,'PTC GRTgaz'!$C$7:$C$15996,"DEL")*1.0026*$F$4/INDIRECT($A$4&amp;"!D9"))</f>
        <v>375</v>
      </c>
      <c r="K111" s="118" cm="1">
        <f t="array" aca="1" ref="K111" ca="1">IF(COUNTIFS('PTC GRTgaz'!$K$7:$K$15996,"",'PTC GRTgaz'!$A$7:$A$15996,K$16,'PTC GRTgaz'!$D$7:$D$15996,$A111,'PTC GRTgaz'!$C$7:$C$15996,"DEL")&gt;0,K$14,SUMIFS('PTC GRTgaz'!$K$7:$K$15996,'PTC GRTgaz'!$A$7:$A$15996,K$16,'PTC GRTgaz'!$D$7:$D$15996,$A111,'PTC GRTgaz'!$C$7:$C$15996,"DEL")*1.0026*$F$4/INDIRECT($A$4&amp;"!D9"))</f>
        <v>220.57199999999997</v>
      </c>
      <c r="L111" s="119">
        <f t="shared" ca="1" si="11"/>
        <v>18.685311000000002</v>
      </c>
      <c r="M111" s="54">
        <f t="shared" ca="1" si="15"/>
        <v>0.41032999999999997</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71">
        <f t="shared" ca="1" si="16"/>
        <v>220.57199999999997</v>
      </c>
      <c r="S111" s="119">
        <f t="shared" ca="1" si="12"/>
        <v>34.736540625000011</v>
      </c>
      <c r="T111" s="54">
        <f t="shared" ca="1" si="17"/>
        <v>0.76468999999999998</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0.86765500000000084</v>
      </c>
      <c r="V111" s="71">
        <f t="shared" ca="1" si="18"/>
        <v>325.3706250000003</v>
      </c>
    </row>
    <row r="112" spans="1:22" x14ac:dyDescent="0.35">
      <c r="A112" s="32">
        <f t="shared" si="19"/>
        <v>45843</v>
      </c>
      <c r="B112" s="70" cm="1">
        <f t="array" aca="1" ref="B112" ca="1">_xlfn.XLOOKUP(A112,INDIRECT($A$5&amp;"!$AJ$41:$AJ$406"),INDIRECT($A$5&amp;"!$AK$41:$AK$406"))*SUM($F$3:$I$3)</f>
        <v>0</v>
      </c>
      <c r="C112" s="70" cm="1">
        <f t="array" aca="1" ref="C112" ca="1">_xlfn.XLOOKUP(A112,INDIRECT($A$5&amp;"!$AJ$41:$AJ$406"),INDIRECT($A$5&amp;"!$AL$41:$AL$406"))*SUM($F$3:$I$3)</f>
        <v>45</v>
      </c>
      <c r="D112" s="70" cm="1">
        <f t="array" aca="1" ref="D112" ca="1">_xlfn.XLOOKUP(A112,INDIRECT($A$5&amp;"!$AJ$41:$AJ$406"),INDIRECT($A$5&amp;"!$AO$41:$AO$406"))*SUM($F$3:$I$3)</f>
        <v>38.25</v>
      </c>
      <c r="E112" s="34" cm="1">
        <f t="array" ref="E112">SUMPRODUCT(('PT Storengy'!$B$8:$K$372)*('PT Storengy'!$A$8:$A$372=$A112)*('PT Storengy'!$B$5:$K$5=$A$6)*('PT Storengy'!$B$7:$K$7=$A$7))</f>
        <v>0.05</v>
      </c>
      <c r="F112" s="119">
        <f t="shared" ca="1" si="10"/>
        <v>21.750000000000011</v>
      </c>
      <c r="G112" s="54">
        <f t="shared" ca="1" si="13"/>
        <v>0.47542000000000001</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71">
        <f t="shared" ca="1" si="14"/>
        <v>356.25000000000034</v>
      </c>
      <c r="J112" s="118" cm="1">
        <f t="array" aca="1" ref="J112" ca="1">IF(COUNTIFS('PTC GRTgaz'!$K$7:$K$15996,"",'PTC GRTgaz'!$A$7:$A$15996,J$16,'PTC GRTgaz'!$D$7:$D$15996,$A112,'PTC GRTgaz'!$C$7:$C$15996,"DEL")&gt;0,J$14,SUMIFS('PTC GRTgaz'!$K$7:$K$15996,'PTC GRTgaz'!$A$7:$A$15996,J$16,'PTC GRTgaz'!$D$7:$D$15996,$A112,'PTC GRTgaz'!$C$7:$C$15996,"DEL")*1.0026*$F$4/INDIRECT($A$4&amp;"!D9"))</f>
        <v>375</v>
      </c>
      <c r="K112" s="118" cm="1">
        <f t="array" aca="1" ref="K112" ca="1">IF(COUNTIFS('PTC GRTgaz'!$K$7:$K$15996,"",'PTC GRTgaz'!$A$7:$A$15996,K$16,'PTC GRTgaz'!$D$7:$D$15996,$A112,'PTC GRTgaz'!$C$7:$C$15996,"DEL")&gt;0,K$14,SUMIFS('PTC GRTgaz'!$K$7:$K$15996,'PTC GRTgaz'!$A$7:$A$15996,K$16,'PTC GRTgaz'!$D$7:$D$15996,$A112,'PTC GRTgaz'!$C$7:$C$15996,"DEL")*1.0026*$F$4/INDIRECT($A$4&amp;"!D9"))</f>
        <v>300.77999999999997</v>
      </c>
      <c r="L112" s="119">
        <f t="shared" ca="1" si="11"/>
        <v>18.986091000000002</v>
      </c>
      <c r="M112" s="54">
        <f t="shared" ca="1" si="15"/>
        <v>0.41522999999999999</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71">
        <f t="shared" ca="1" si="16"/>
        <v>300.77999999999997</v>
      </c>
      <c r="S112" s="119">
        <f t="shared" ca="1" si="12"/>
        <v>35.060555625000013</v>
      </c>
      <c r="T112" s="54">
        <f t="shared" ca="1" si="17"/>
        <v>0.77192000000000005</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0.86404000000000081</v>
      </c>
      <c r="V112" s="71">
        <f t="shared" ca="1" si="18"/>
        <v>324.01500000000033</v>
      </c>
    </row>
    <row r="113" spans="1:22" x14ac:dyDescent="0.35">
      <c r="A113" s="32">
        <f t="shared" si="19"/>
        <v>45844</v>
      </c>
      <c r="B113" s="70" cm="1">
        <f t="array" aca="1" ref="B113" ca="1">_xlfn.XLOOKUP(A113,INDIRECT($A$5&amp;"!$AJ$41:$AJ$406"),INDIRECT($A$5&amp;"!$AK$41:$AK$406"))*SUM($F$3:$I$3)</f>
        <v>0</v>
      </c>
      <c r="C113" s="70" cm="1">
        <f t="array" aca="1" ref="C113" ca="1">_xlfn.XLOOKUP(A113,INDIRECT($A$5&amp;"!$AJ$41:$AJ$406"),INDIRECT($A$5&amp;"!$AL$41:$AL$406"))*SUM($F$3:$I$3)</f>
        <v>45</v>
      </c>
      <c r="D113" s="70" cm="1">
        <f t="array" aca="1" ref="D113" ca="1">_xlfn.XLOOKUP(A113,INDIRECT($A$5&amp;"!$AJ$41:$AJ$406"),INDIRECT($A$5&amp;"!$AO$41:$AO$406"))*SUM($F$3:$I$3)</f>
        <v>38.25</v>
      </c>
      <c r="E113" s="34" cm="1">
        <f t="array" ref="E113">SUMPRODUCT(('PT Storengy'!$B$8:$K$372)*('PT Storengy'!$A$8:$A$372=$A113)*('PT Storengy'!$B$5:$K$5=$A$6)*('PT Storengy'!$B$7:$K$7=$A$7))</f>
        <v>0.05</v>
      </c>
      <c r="F113" s="119">
        <f t="shared" ca="1" si="10"/>
        <v>22.10625000000001</v>
      </c>
      <c r="G113" s="54">
        <f t="shared" ca="1" si="13"/>
        <v>0.48332999999999998</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71">
        <f t="shared" ca="1" si="14"/>
        <v>356.25000000000034</v>
      </c>
      <c r="J113" s="118" cm="1">
        <f t="array" aca="1" ref="J113" ca="1">IF(COUNTIFS('PTC GRTgaz'!$K$7:$K$15996,"",'PTC GRTgaz'!$A$7:$A$15996,J$16,'PTC GRTgaz'!$D$7:$D$15996,$A113,'PTC GRTgaz'!$C$7:$C$15996,"DEL")&gt;0,J$14,SUMIFS('PTC GRTgaz'!$K$7:$K$15996,'PTC GRTgaz'!$A$7:$A$15996,J$16,'PTC GRTgaz'!$D$7:$D$15996,$A113,'PTC GRTgaz'!$C$7:$C$15996,"DEL")*1.0026*$F$4/INDIRECT($A$4&amp;"!D9"))</f>
        <v>375</v>
      </c>
      <c r="K113" s="118" cm="1">
        <f t="array" aca="1" ref="K113" ca="1">IF(COUNTIFS('PTC GRTgaz'!$K$7:$K$15996,"",'PTC GRTgaz'!$A$7:$A$15996,K$16,'PTC GRTgaz'!$D$7:$D$15996,$A113,'PTC GRTgaz'!$C$7:$C$15996,"DEL")&gt;0,K$14,SUMIFS('PTC GRTgaz'!$K$7:$K$15996,'PTC GRTgaz'!$A$7:$A$15996,K$16,'PTC GRTgaz'!$D$7:$D$15996,$A113,'PTC GRTgaz'!$C$7:$C$15996,"DEL")*1.0026*$F$4/INDIRECT($A$4&amp;"!D9"))</f>
        <v>300.77999999999997</v>
      </c>
      <c r="L113" s="119">
        <f t="shared" ca="1" si="11"/>
        <v>19.286871000000001</v>
      </c>
      <c r="M113" s="54">
        <f t="shared" ca="1" si="15"/>
        <v>0.42191000000000001</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71">
        <f t="shared" ca="1" si="16"/>
        <v>300.77999999999997</v>
      </c>
      <c r="S113" s="119">
        <f t="shared" ca="1" si="12"/>
        <v>35.383220625000014</v>
      </c>
      <c r="T113" s="54">
        <f t="shared" ca="1" si="17"/>
        <v>0.77912000000000003</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0.86044000000000076</v>
      </c>
      <c r="V113" s="71">
        <f t="shared" ca="1" si="18"/>
        <v>322.6650000000003</v>
      </c>
    </row>
    <row r="114" spans="1:22" x14ac:dyDescent="0.35">
      <c r="A114" s="32">
        <f t="shared" si="19"/>
        <v>45845</v>
      </c>
      <c r="B114" s="70" cm="1">
        <f t="array" aca="1" ref="B114" ca="1">_xlfn.XLOOKUP(A114,INDIRECT($A$5&amp;"!$AJ$41:$AJ$406"),INDIRECT($A$5&amp;"!$AK$41:$AK$406"))*SUM($F$3:$I$3)</f>
        <v>0</v>
      </c>
      <c r="C114" s="70" cm="1">
        <f t="array" aca="1" ref="C114" ca="1">_xlfn.XLOOKUP(A114,INDIRECT($A$5&amp;"!$AJ$41:$AJ$406"),INDIRECT($A$5&amp;"!$AL$41:$AL$406"))*SUM($F$3:$I$3)</f>
        <v>45</v>
      </c>
      <c r="D114" s="70" cm="1">
        <f t="array" aca="1" ref="D114" ca="1">_xlfn.XLOOKUP(A114,INDIRECT($A$5&amp;"!$AJ$41:$AJ$406"),INDIRECT($A$5&amp;"!$AO$41:$AO$406"))*SUM($F$3:$I$3)</f>
        <v>38.25</v>
      </c>
      <c r="E114" s="34" cm="1">
        <f t="array" ref="E114">SUMPRODUCT(('PT Storengy'!$B$8:$K$372)*('PT Storengy'!$A$8:$A$372=$A114)*('PT Storengy'!$B$5:$K$5=$A$6)*('PT Storengy'!$B$7:$K$7=$A$7))</f>
        <v>0.05</v>
      </c>
      <c r="F114" s="119">
        <f t="shared" ca="1" si="10"/>
        <v>22.462500000000009</v>
      </c>
      <c r="G114" s="54">
        <f t="shared" ca="1" si="13"/>
        <v>0.49125000000000002</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71">
        <f t="shared" ca="1" si="14"/>
        <v>356.25000000000034</v>
      </c>
      <c r="J114" s="118" cm="1">
        <f t="array" aca="1" ref="J114" ca="1">IF(COUNTIFS('PTC GRTgaz'!$K$7:$K$15996,"",'PTC GRTgaz'!$A$7:$A$15996,J$16,'PTC GRTgaz'!$D$7:$D$15996,$A114,'PTC GRTgaz'!$C$7:$C$15996,"DEL")&gt;0,J$14,SUMIFS('PTC GRTgaz'!$K$7:$K$15996,'PTC GRTgaz'!$A$7:$A$15996,J$16,'PTC GRTgaz'!$D$7:$D$15996,$A114,'PTC GRTgaz'!$C$7:$C$15996,"DEL")*1.0026*$F$4/INDIRECT($A$4&amp;"!D9"))</f>
        <v>375</v>
      </c>
      <c r="K114" s="118" cm="1">
        <f t="array" aca="1" ref="K114" ca="1">IF(COUNTIFS('PTC GRTgaz'!$K$7:$K$15996,"",'PTC GRTgaz'!$A$7:$A$15996,K$16,'PTC GRTgaz'!$D$7:$D$15996,$A114,'PTC GRTgaz'!$C$7:$C$15996,"DEL")&gt;0,K$14,SUMIFS('PTC GRTgaz'!$K$7:$K$15996,'PTC GRTgaz'!$A$7:$A$15996,K$16,'PTC GRTgaz'!$D$7:$D$15996,$A114,'PTC GRTgaz'!$C$7:$C$15996,"DEL")*1.0026*$F$4/INDIRECT($A$4&amp;"!D9"))</f>
        <v>305.79300000000001</v>
      </c>
      <c r="L114" s="119">
        <f t="shared" ca="1" si="11"/>
        <v>19.592664000000003</v>
      </c>
      <c r="M114" s="54">
        <f t="shared" ca="1" si="15"/>
        <v>0.42859999999999998</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71">
        <f t="shared" ca="1" si="16"/>
        <v>305.79300000000001</v>
      </c>
      <c r="S114" s="119">
        <f t="shared" ca="1" si="12"/>
        <v>35.704541250000013</v>
      </c>
      <c r="T114" s="54">
        <f t="shared" ca="1" si="17"/>
        <v>0.78629000000000004</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0.85685500000000081</v>
      </c>
      <c r="V114" s="71">
        <f t="shared" ca="1" si="18"/>
        <v>321.32062500000029</v>
      </c>
    </row>
    <row r="115" spans="1:22" x14ac:dyDescent="0.35">
      <c r="A115" s="32">
        <f t="shared" si="19"/>
        <v>45846</v>
      </c>
      <c r="B115" s="70" cm="1">
        <f t="array" aca="1" ref="B115" ca="1">_xlfn.XLOOKUP(A115,INDIRECT($A$5&amp;"!$AJ$41:$AJ$406"),INDIRECT($A$5&amp;"!$AK$41:$AK$406"))*SUM($F$3:$I$3)</f>
        <v>0</v>
      </c>
      <c r="C115" s="70" cm="1">
        <f t="array" aca="1" ref="C115" ca="1">_xlfn.XLOOKUP(A115,INDIRECT($A$5&amp;"!$AJ$41:$AJ$406"),INDIRECT($A$5&amp;"!$AL$41:$AL$406"))*SUM($F$3:$I$3)</f>
        <v>45</v>
      </c>
      <c r="D115" s="70" cm="1">
        <f t="array" aca="1" ref="D115" ca="1">_xlfn.XLOOKUP(A115,INDIRECT($A$5&amp;"!$AJ$41:$AJ$406"),INDIRECT($A$5&amp;"!$AO$41:$AO$406"))*SUM($F$3:$I$3)</f>
        <v>38.25</v>
      </c>
      <c r="E115" s="34" cm="1">
        <f t="array" ref="E115">SUMPRODUCT(('PT Storengy'!$B$8:$K$372)*('PT Storengy'!$A$8:$A$372=$A115)*('PT Storengy'!$B$5:$K$5=$A$6)*('PT Storengy'!$B$7:$K$7=$A$7))</f>
        <v>0.05</v>
      </c>
      <c r="F115" s="119">
        <f t="shared" ca="1" si="10"/>
        <v>22.818750000000009</v>
      </c>
      <c r="G115" s="54">
        <f t="shared" ca="1" si="13"/>
        <v>0.49917</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71">
        <f t="shared" ca="1" si="14"/>
        <v>356.25000000000034</v>
      </c>
      <c r="J115" s="118" cm="1">
        <f t="array" aca="1" ref="J115" ca="1">IF(COUNTIFS('PTC GRTgaz'!$K$7:$K$15996,"",'PTC GRTgaz'!$A$7:$A$15996,J$16,'PTC GRTgaz'!$D$7:$D$15996,$A115,'PTC GRTgaz'!$C$7:$C$15996,"DEL")&gt;0,J$14,SUMIFS('PTC GRTgaz'!$K$7:$K$15996,'PTC GRTgaz'!$A$7:$A$15996,J$16,'PTC GRTgaz'!$D$7:$D$15996,$A115,'PTC GRTgaz'!$C$7:$C$15996,"DEL")*1.0026*$F$4/INDIRECT($A$4&amp;"!D9"))</f>
        <v>375</v>
      </c>
      <c r="K115" s="118" cm="1">
        <f t="array" aca="1" ref="K115" ca="1">IF(COUNTIFS('PTC GRTgaz'!$K$7:$K$15996,"",'PTC GRTgaz'!$A$7:$A$15996,K$16,'PTC GRTgaz'!$D$7:$D$15996,$A115,'PTC GRTgaz'!$C$7:$C$15996,"DEL")&gt;0,K$14,SUMIFS('PTC GRTgaz'!$K$7:$K$15996,'PTC GRTgaz'!$A$7:$A$15996,K$16,'PTC GRTgaz'!$D$7:$D$15996,$A115,'PTC GRTgaz'!$C$7:$C$15996,"DEL")*1.0026*$F$4/INDIRECT($A$4&amp;"!D9"))</f>
        <v>305.79300000000001</v>
      </c>
      <c r="L115" s="119">
        <f t="shared" ca="1" si="11"/>
        <v>19.898457000000004</v>
      </c>
      <c r="M115" s="54">
        <f t="shared" ca="1" si="15"/>
        <v>0.43539</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71">
        <f t="shared" ca="1" si="16"/>
        <v>305.79300000000001</v>
      </c>
      <c r="S115" s="119">
        <f t="shared" ca="1" si="12"/>
        <v>36.024523125000016</v>
      </c>
      <c r="T115" s="54">
        <f t="shared" ca="1" si="17"/>
        <v>0.79342999999999997</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0.85328500000000074</v>
      </c>
      <c r="V115" s="71">
        <f t="shared" ca="1" si="18"/>
        <v>319.98187500000029</v>
      </c>
    </row>
    <row r="116" spans="1:22" x14ac:dyDescent="0.35">
      <c r="A116" s="32">
        <f t="shared" si="19"/>
        <v>45847</v>
      </c>
      <c r="B116" s="70" cm="1">
        <f t="array" aca="1" ref="B116" ca="1">_xlfn.XLOOKUP(A116,INDIRECT($A$5&amp;"!$AJ$41:$AJ$406"),INDIRECT($A$5&amp;"!$AK$41:$AK$406"))*SUM($F$3:$I$3)</f>
        <v>0</v>
      </c>
      <c r="C116" s="70" cm="1">
        <f t="array" aca="1" ref="C116" ca="1">_xlfn.XLOOKUP(A116,INDIRECT($A$5&amp;"!$AJ$41:$AJ$406"),INDIRECT($A$5&amp;"!$AL$41:$AL$406"))*SUM($F$3:$I$3)</f>
        <v>45</v>
      </c>
      <c r="D116" s="70" cm="1">
        <f t="array" aca="1" ref="D116" ca="1">_xlfn.XLOOKUP(A116,INDIRECT($A$5&amp;"!$AJ$41:$AJ$406"),INDIRECT($A$5&amp;"!$AO$41:$AO$406"))*SUM($F$3:$I$3)</f>
        <v>38.25</v>
      </c>
      <c r="E116" s="34" cm="1">
        <f t="array" ref="E116">SUMPRODUCT(('PT Storengy'!$B$8:$K$372)*('PT Storengy'!$A$8:$A$372=$A116)*('PT Storengy'!$B$5:$K$5=$A$6)*('PT Storengy'!$B$7:$K$7=$A$7))</f>
        <v>0.05</v>
      </c>
      <c r="F116" s="119">
        <f t="shared" ca="1" si="10"/>
        <v>23.173738875000009</v>
      </c>
      <c r="G116" s="54">
        <f t="shared" ca="1" si="13"/>
        <v>0.50707999999999998</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0.9964600000000009</v>
      </c>
      <c r="I116" s="71">
        <f t="shared" ca="1" si="14"/>
        <v>354.98887500000035</v>
      </c>
      <c r="J116" s="118" cm="1">
        <f t="array" aca="1" ref="J116" ca="1">IF(COUNTIFS('PTC GRTgaz'!$K$7:$K$15996,"",'PTC GRTgaz'!$A$7:$A$15996,J$16,'PTC GRTgaz'!$D$7:$D$15996,$A116,'PTC GRTgaz'!$C$7:$C$15996,"DEL")&gt;0,J$14,SUMIFS('PTC GRTgaz'!$K$7:$K$15996,'PTC GRTgaz'!$A$7:$A$15996,J$16,'PTC GRTgaz'!$D$7:$D$15996,$A116,'PTC GRTgaz'!$C$7:$C$15996,"DEL")*1.0026*$F$4/INDIRECT($A$4&amp;"!D9"))</f>
        <v>375</v>
      </c>
      <c r="K116" s="118" cm="1">
        <f t="array" aca="1" ref="K116" ca="1">IF(COUNTIFS('PTC GRTgaz'!$K$7:$K$15996,"",'PTC GRTgaz'!$A$7:$A$15996,K$16,'PTC GRTgaz'!$D$7:$D$15996,$A116,'PTC GRTgaz'!$C$7:$C$15996,"DEL")&gt;0,K$14,SUMIFS('PTC GRTgaz'!$K$7:$K$15996,'PTC GRTgaz'!$A$7:$A$15996,K$16,'PTC GRTgaz'!$D$7:$D$15996,$A116,'PTC GRTgaz'!$C$7:$C$15996,"DEL")*1.0026*$F$4/INDIRECT($A$4&amp;"!D9"))</f>
        <v>305.79300000000001</v>
      </c>
      <c r="L116" s="119">
        <f t="shared" ca="1" si="11"/>
        <v>20.204250000000005</v>
      </c>
      <c r="M116" s="54">
        <f t="shared" ca="1" si="15"/>
        <v>0.44219000000000003</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71">
        <f t="shared" ca="1" si="16"/>
        <v>305.79300000000001</v>
      </c>
      <c r="S116" s="119">
        <f t="shared" ca="1" si="12"/>
        <v>36.343222500000017</v>
      </c>
      <c r="T116" s="54">
        <f t="shared" ca="1" si="17"/>
        <v>0.80054000000000003</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0.84986500000000054</v>
      </c>
      <c r="V116" s="71">
        <f t="shared" ca="1" si="18"/>
        <v>318.6993750000002</v>
      </c>
    </row>
    <row r="117" spans="1:22" x14ac:dyDescent="0.35">
      <c r="A117" s="32">
        <f t="shared" si="19"/>
        <v>45848</v>
      </c>
      <c r="B117" s="70" cm="1">
        <f t="array" aca="1" ref="B117" ca="1">_xlfn.XLOOKUP(A117,INDIRECT($A$5&amp;"!$AJ$41:$AJ$406"),INDIRECT($A$5&amp;"!$AK$41:$AK$406"))*SUM($F$3:$I$3)</f>
        <v>0</v>
      </c>
      <c r="C117" s="70" cm="1">
        <f t="array" aca="1" ref="C117" ca="1">_xlfn.XLOOKUP(A117,INDIRECT($A$5&amp;"!$AJ$41:$AJ$406"),INDIRECT($A$5&amp;"!$AL$41:$AL$406"))*SUM($F$3:$I$3)</f>
        <v>45</v>
      </c>
      <c r="D117" s="70" cm="1">
        <f t="array" aca="1" ref="D117" ca="1">_xlfn.XLOOKUP(A117,INDIRECT($A$5&amp;"!$AJ$41:$AJ$406"),INDIRECT($A$5&amp;"!$AO$41:$AO$406"))*SUM($F$3:$I$3)</f>
        <v>38.25</v>
      </c>
      <c r="E117" s="34" cm="1">
        <f t="array" ref="E117">SUMPRODUCT(('PT Storengy'!$B$8:$K$372)*('PT Storengy'!$A$8:$A$372=$A117)*('PT Storengy'!$B$5:$K$5=$A$6)*('PT Storengy'!$B$7:$K$7=$A$7))</f>
        <v>0.05</v>
      </c>
      <c r="F117" s="119">
        <f t="shared" ca="1" si="10"/>
        <v>23.527322343750008</v>
      </c>
      <c r="G117" s="54">
        <f t="shared" ca="1" si="13"/>
        <v>0.51497000000000004</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0.9925150000000007</v>
      </c>
      <c r="I117" s="71">
        <f t="shared" ca="1" si="14"/>
        <v>353.58346875000024</v>
      </c>
      <c r="J117" s="118" cm="1">
        <f t="array" aca="1" ref="J117" ca="1">IF(COUNTIFS('PTC GRTgaz'!$K$7:$K$15996,"",'PTC GRTgaz'!$A$7:$A$15996,J$16,'PTC GRTgaz'!$D$7:$D$15996,$A117,'PTC GRTgaz'!$C$7:$C$15996,"DEL")&gt;0,J$14,SUMIFS('PTC GRTgaz'!$K$7:$K$15996,'PTC GRTgaz'!$A$7:$A$15996,J$16,'PTC GRTgaz'!$D$7:$D$15996,$A117,'PTC GRTgaz'!$C$7:$C$15996,"DEL")*1.0026*$F$4/INDIRECT($A$4&amp;"!D9"))</f>
        <v>375</v>
      </c>
      <c r="K117" s="118" cm="1">
        <f t="array" aca="1" ref="K117" ca="1">IF(COUNTIFS('PTC GRTgaz'!$K$7:$K$15996,"",'PTC GRTgaz'!$A$7:$A$15996,K$16,'PTC GRTgaz'!$D$7:$D$15996,$A117,'PTC GRTgaz'!$C$7:$C$15996,"DEL")&gt;0,K$14,SUMIFS('PTC GRTgaz'!$K$7:$K$15996,'PTC GRTgaz'!$A$7:$A$15996,K$16,'PTC GRTgaz'!$D$7:$D$15996,$A117,'PTC GRTgaz'!$C$7:$C$15996,"DEL")*1.0026*$F$4/INDIRECT($A$4&amp;"!D9"))</f>
        <v>305.79300000000001</v>
      </c>
      <c r="L117" s="119">
        <f t="shared" ca="1" si="11"/>
        <v>20.510043000000007</v>
      </c>
      <c r="M117" s="54">
        <f t="shared" ca="1" si="15"/>
        <v>0.44897999999999999</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71">
        <f t="shared" ca="1" si="16"/>
        <v>305.79300000000001</v>
      </c>
      <c r="S117" s="119">
        <f t="shared" ca="1" si="12"/>
        <v>36.66125718750002</v>
      </c>
      <c r="T117" s="54">
        <f t="shared" ca="1" si="17"/>
        <v>0.80762999999999996</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0.84809250000000058</v>
      </c>
      <c r="V117" s="71">
        <f t="shared" ca="1" si="18"/>
        <v>318.03468750000025</v>
      </c>
    </row>
    <row r="118" spans="1:22" x14ac:dyDescent="0.35">
      <c r="A118" s="32">
        <f t="shared" si="19"/>
        <v>45849</v>
      </c>
      <c r="B118" s="70" cm="1">
        <f t="array" aca="1" ref="B118" ca="1">_xlfn.XLOOKUP(A118,INDIRECT($A$5&amp;"!$AJ$41:$AJ$406"),INDIRECT($A$5&amp;"!$AK$41:$AK$406"))*SUM($F$3:$I$3)</f>
        <v>0</v>
      </c>
      <c r="C118" s="70" cm="1">
        <f t="array" aca="1" ref="C118" ca="1">_xlfn.XLOOKUP(A118,INDIRECT($A$5&amp;"!$AJ$41:$AJ$406"),INDIRECT($A$5&amp;"!$AL$41:$AL$406"))*SUM($F$3:$I$3)</f>
        <v>45</v>
      </c>
      <c r="D118" s="70" cm="1">
        <f t="array" aca="1" ref="D118" ca="1">_xlfn.XLOOKUP(A118,INDIRECT($A$5&amp;"!$AJ$41:$AJ$406"),INDIRECT($A$5&amp;"!$AO$41:$AO$406"))*SUM($F$3:$I$3)</f>
        <v>38.25</v>
      </c>
      <c r="E118" s="34" cm="1">
        <f t="array" ref="E118">SUMPRODUCT(('PT Storengy'!$B$8:$K$372)*('PT Storengy'!$A$8:$A$372=$A118)*('PT Storengy'!$B$5:$K$5=$A$6)*('PT Storengy'!$B$7:$K$7=$A$7))</f>
        <v>0.05</v>
      </c>
      <c r="F118" s="119">
        <f ca="1">F117+I118/1000</f>
        <v>23.879505750000007</v>
      </c>
      <c r="G118" s="54">
        <f t="shared" ca="1" si="13"/>
        <v>0.52283000000000002</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0.98858500000000071</v>
      </c>
      <c r="I118" s="71">
        <f t="shared" ca="1" si="14"/>
        <v>352.18340625000025</v>
      </c>
      <c r="J118" s="118" cm="1">
        <f t="array" aca="1" ref="J118" ca="1">IF(COUNTIFS('PTC GRTgaz'!$K$7:$K$15996,"",'PTC GRTgaz'!$A$7:$A$15996,J$16,'PTC GRTgaz'!$D$7:$D$15996,$A118,'PTC GRTgaz'!$C$7:$C$15996,"DEL")&gt;0,J$14,SUMIFS('PTC GRTgaz'!$K$7:$K$15996,'PTC GRTgaz'!$A$7:$A$15996,J$16,'PTC GRTgaz'!$D$7:$D$15996,$A118,'PTC GRTgaz'!$C$7:$C$15996,"DEL")*1.0026*$F$4/INDIRECT($A$4&amp;"!D9"))</f>
        <v>375</v>
      </c>
      <c r="K118" s="118" cm="1">
        <f t="array" aca="1" ref="K118" ca="1">IF(COUNTIFS('PTC GRTgaz'!$K$7:$K$15996,"",'PTC GRTgaz'!$A$7:$A$15996,K$16,'PTC GRTgaz'!$D$7:$D$15996,$A118,'PTC GRTgaz'!$C$7:$C$15996,"DEL")&gt;0,K$14,SUMIFS('PTC GRTgaz'!$K$7:$K$15996,'PTC GRTgaz'!$A$7:$A$15996,K$16,'PTC GRTgaz'!$D$7:$D$15996,$A118,'PTC GRTgaz'!$C$7:$C$15996,"DEL")*1.0026*$F$4/INDIRECT($A$4&amp;"!D9"))</f>
        <v>305.79300000000001</v>
      </c>
      <c r="L118" s="119">
        <f t="shared" ca="1" si="11"/>
        <v>20.815836000000008</v>
      </c>
      <c r="M118" s="54">
        <f t="shared" ca="1" si="15"/>
        <v>0.45578000000000002</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71">
        <f t="shared" ca="1" si="16"/>
        <v>305.79300000000001</v>
      </c>
      <c r="S118" s="119">
        <f t="shared" ca="1" si="12"/>
        <v>36.978630000000017</v>
      </c>
      <c r="T118" s="54">
        <f t="shared" ca="1" si="17"/>
        <v>0.81469000000000003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0.84632750000000057</v>
      </c>
      <c r="V118" s="71">
        <f t="shared" ca="1" si="18"/>
        <v>317.37281250000024</v>
      </c>
    </row>
    <row r="119" spans="1:22" x14ac:dyDescent="0.35">
      <c r="A119" s="32">
        <f t="shared" si="19"/>
        <v>45850</v>
      </c>
      <c r="B119" s="70" cm="1">
        <f t="array" aca="1" ref="B119" ca="1">_xlfn.XLOOKUP(A119,INDIRECT($A$5&amp;"!$AJ$41:$AJ$406"),INDIRECT($A$5&amp;"!$AK$41:$AK$406"))*SUM($F$3:$I$3)</f>
        <v>0</v>
      </c>
      <c r="C119" s="70" cm="1">
        <f t="array" aca="1" ref="C119" ca="1">_xlfn.XLOOKUP(A119,INDIRECT($A$5&amp;"!$AJ$41:$AJ$406"),INDIRECT($A$5&amp;"!$AL$41:$AL$406"))*SUM($F$3:$I$3)</f>
        <v>45</v>
      </c>
      <c r="D119" s="70" cm="1">
        <f t="array" aca="1" ref="D119" ca="1">_xlfn.XLOOKUP(A119,INDIRECT($A$5&amp;"!$AJ$41:$AJ$406"),INDIRECT($A$5&amp;"!$AO$41:$AO$406"))*SUM($F$3:$I$3)</f>
        <v>38.25</v>
      </c>
      <c r="E119" s="34" cm="1">
        <f t="array" ref="E119">SUMPRODUCT(('PT Storengy'!$B$8:$K$372)*('PT Storengy'!$A$8:$A$372=$A119)*('PT Storengy'!$B$5:$K$5=$A$6)*('PT Storengy'!$B$7:$K$7=$A$7))</f>
        <v>0</v>
      </c>
      <c r="F119" s="119">
        <f t="shared" ca="1" si="10"/>
        <v>24.248757000000008</v>
      </c>
      <c r="G119" s="54">
        <f t="shared" ca="1" si="13"/>
        <v>0.53066000000000002</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0.98467000000000071</v>
      </c>
      <c r="I119" s="71">
        <f t="shared" ca="1" si="14"/>
        <v>369.25125000000025</v>
      </c>
      <c r="J119" s="118" cm="1">
        <f t="array" aca="1" ref="J119" ca="1">IF(COUNTIFS('PTC GRTgaz'!$K$7:$K$15996,"",'PTC GRTgaz'!$A$7:$A$15996,J$16,'PTC GRTgaz'!$D$7:$D$15996,$A119,'PTC GRTgaz'!$C$7:$C$15996,"DEL")&gt;0,J$14,SUMIFS('PTC GRTgaz'!$K$7:$K$15996,'PTC GRTgaz'!$A$7:$A$15996,J$16,'PTC GRTgaz'!$D$7:$D$15996,$A119,'PTC GRTgaz'!$C$7:$C$15996,"DEL")*1.0026*$F$4/INDIRECT($A$4&amp;"!D9"))</f>
        <v>375</v>
      </c>
      <c r="K119" s="118" cm="1">
        <f t="array" aca="1" ref="K119" ca="1">IF(COUNTIFS('PTC GRTgaz'!$K$7:$K$15996,"",'PTC GRTgaz'!$A$7:$A$15996,K$16,'PTC GRTgaz'!$D$7:$D$15996,$A119,'PTC GRTgaz'!$C$7:$C$15996,"DEL")&gt;0,K$14,SUMIFS('PTC GRTgaz'!$K$7:$K$15996,'PTC GRTgaz'!$A$7:$A$15996,K$16,'PTC GRTgaz'!$D$7:$D$15996,$A119,'PTC GRTgaz'!$C$7:$C$15996,"DEL")*1.0026*$F$4/INDIRECT($A$4&amp;"!D9"))</f>
        <v>375</v>
      </c>
      <c r="L119" s="119">
        <f t="shared" ca="1" si="11"/>
        <v>21.190836000000008</v>
      </c>
      <c r="M119" s="54">
        <f t="shared" ca="1" si="15"/>
        <v>0.46256999999999998</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71">
        <f t="shared" ca="1" si="16"/>
        <v>375</v>
      </c>
      <c r="S119" s="119">
        <f t="shared" ca="1" si="12"/>
        <v>37.295340937500015</v>
      </c>
      <c r="T119" s="54">
        <f t="shared" ca="1" si="17"/>
        <v>0.82174999999999998</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0.84456250000000055</v>
      </c>
      <c r="V119" s="71">
        <f t="shared" ca="1" si="18"/>
        <v>316.71093750000023</v>
      </c>
    </row>
    <row r="120" spans="1:22" x14ac:dyDescent="0.35">
      <c r="A120" s="32">
        <f t="shared" si="19"/>
        <v>45851</v>
      </c>
      <c r="B120" s="70" cm="1">
        <f t="array" aca="1" ref="B120" ca="1">_xlfn.XLOOKUP(A120,INDIRECT($A$5&amp;"!$AJ$41:$AJ$406"),INDIRECT($A$5&amp;"!$AK$41:$AK$406"))*SUM($F$3:$I$3)</f>
        <v>0</v>
      </c>
      <c r="C120" s="70" cm="1">
        <f t="array" aca="1" ref="C120" ca="1">_xlfn.XLOOKUP(A120,INDIRECT($A$5&amp;"!$AJ$41:$AJ$406"),INDIRECT($A$5&amp;"!$AL$41:$AL$406"))*SUM($F$3:$I$3)</f>
        <v>45</v>
      </c>
      <c r="D120" s="70" cm="1">
        <f t="array" aca="1" ref="D120" ca="1">_xlfn.XLOOKUP(A120,INDIRECT($A$5&amp;"!$AJ$41:$AJ$406"),INDIRECT($A$5&amp;"!$AO$41:$AO$406"))*SUM($F$3:$I$3)</f>
        <v>38.25</v>
      </c>
      <c r="E120" s="34" cm="1">
        <f t="array" ref="E120">SUMPRODUCT(('PT Storengy'!$B$8:$K$372)*('PT Storengy'!$A$8:$A$372=$A120)*('PT Storengy'!$B$5:$K$5=$A$6)*('PT Storengy'!$B$7:$K$7=$A$7))</f>
        <v>0</v>
      </c>
      <c r="F120" s="119">
        <f t="shared" ca="1" si="10"/>
        <v>24.616470750000008</v>
      </c>
      <c r="G120" s="54">
        <f t="shared" ca="1" si="13"/>
        <v>0.53886000000000001</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0.98057000000000094</v>
      </c>
      <c r="I120" s="71">
        <f t="shared" ca="1" si="14"/>
        <v>367.71375000000035</v>
      </c>
      <c r="J120" s="118" cm="1">
        <f t="array" aca="1" ref="J120" ca="1">IF(COUNTIFS('PTC GRTgaz'!$K$7:$K$15996,"",'PTC GRTgaz'!$A$7:$A$15996,J$16,'PTC GRTgaz'!$D$7:$D$15996,$A120,'PTC GRTgaz'!$C$7:$C$15996,"DEL")&gt;0,J$14,SUMIFS('PTC GRTgaz'!$K$7:$K$15996,'PTC GRTgaz'!$A$7:$A$15996,J$16,'PTC GRTgaz'!$D$7:$D$15996,$A120,'PTC GRTgaz'!$C$7:$C$15996,"DEL")*1.0026*$F$4/INDIRECT($A$4&amp;"!D9"))</f>
        <v>375</v>
      </c>
      <c r="K120" s="118" cm="1">
        <f t="array" aca="1" ref="K120" ca="1">IF(COUNTIFS('PTC GRTgaz'!$K$7:$K$15996,"",'PTC GRTgaz'!$A$7:$A$15996,K$16,'PTC GRTgaz'!$D$7:$D$15996,$A120,'PTC GRTgaz'!$C$7:$C$15996,"DEL")&gt;0,K$14,SUMIFS('PTC GRTgaz'!$K$7:$K$15996,'PTC GRTgaz'!$A$7:$A$15996,K$16,'PTC GRTgaz'!$D$7:$D$15996,$A120,'PTC GRTgaz'!$C$7:$C$15996,"DEL")*1.0026*$F$4/INDIRECT($A$4&amp;"!D9"))</f>
        <v>375</v>
      </c>
      <c r="L120" s="119">
        <f t="shared" ca="1" si="11"/>
        <v>21.565836000000008</v>
      </c>
      <c r="M120" s="54">
        <f t="shared" ca="1" si="15"/>
        <v>0.47091</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71">
        <f t="shared" ca="1" si="16"/>
        <v>375</v>
      </c>
      <c r="S120" s="119">
        <f t="shared" ca="1" si="12"/>
        <v>37.611391875000017</v>
      </c>
      <c r="T120" s="54">
        <f t="shared" ca="1" si="17"/>
        <v>0.82879000000000003</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0.84280250000000057</v>
      </c>
      <c r="V120" s="71">
        <f t="shared" ca="1" si="18"/>
        <v>316.0509375000002</v>
      </c>
    </row>
    <row r="121" spans="1:22" x14ac:dyDescent="0.35">
      <c r="A121" s="32">
        <f t="shared" si="19"/>
        <v>45852</v>
      </c>
      <c r="B121" s="70" cm="1">
        <f t="array" aca="1" ref="B121" ca="1">_xlfn.XLOOKUP(A121,INDIRECT($A$5&amp;"!$AJ$41:$AJ$406"),INDIRECT($A$5&amp;"!$AK$41:$AK$406"))*SUM($F$3:$I$3)</f>
        <v>0</v>
      </c>
      <c r="C121" s="70" cm="1">
        <f t="array" aca="1" ref="C121" ca="1">_xlfn.XLOOKUP(A121,INDIRECT($A$5&amp;"!$AJ$41:$AJ$406"),INDIRECT($A$5&amp;"!$AL$41:$AL$406"))*SUM($F$3:$I$3)</f>
        <v>45</v>
      </c>
      <c r="D121" s="70" cm="1">
        <f t="array" aca="1" ref="D121" ca="1">_xlfn.XLOOKUP(A121,INDIRECT($A$5&amp;"!$AJ$41:$AJ$406"),INDIRECT($A$5&amp;"!$AO$41:$AO$406"))*SUM($F$3:$I$3)</f>
        <v>38.25</v>
      </c>
      <c r="E121" s="34" cm="1">
        <f t="array" ref="E121">SUMPRODUCT(('PT Storengy'!$B$8:$K$372)*('PT Storengy'!$A$8:$A$372=$A121)*('PT Storengy'!$B$5:$K$5=$A$6)*('PT Storengy'!$B$7:$K$7=$A$7))</f>
        <v>0</v>
      </c>
      <c r="F121" s="119">
        <f t="shared" ca="1" si="10"/>
        <v>24.982652625000007</v>
      </c>
      <c r="G121" s="54">
        <f t="shared" ca="1" si="13"/>
        <v>0.54703000000000002</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0.97648500000000082</v>
      </c>
      <c r="I121" s="71">
        <f t="shared" ca="1" si="14"/>
        <v>366.18187500000033</v>
      </c>
      <c r="J121" s="118" cm="1">
        <f t="array" aca="1" ref="J121" ca="1">IF(COUNTIFS('PTC GRTgaz'!$K$7:$K$15996,"",'PTC GRTgaz'!$A$7:$A$15996,J$16,'PTC GRTgaz'!$D$7:$D$15996,$A121,'PTC GRTgaz'!$C$7:$C$15996,"DEL")&gt;0,J$14,SUMIFS('PTC GRTgaz'!$K$7:$K$15996,'PTC GRTgaz'!$A$7:$A$15996,J$16,'PTC GRTgaz'!$D$7:$D$15996,$A121,'PTC GRTgaz'!$C$7:$C$15996,"DEL")*1.0026*$F$4/INDIRECT($A$4&amp;"!D9"))</f>
        <v>375</v>
      </c>
      <c r="K121" s="118" cm="1">
        <f t="array" aca="1" ref="K121" ca="1">IF(COUNTIFS('PTC GRTgaz'!$K$7:$K$15996,"",'PTC GRTgaz'!$A$7:$A$15996,K$16,'PTC GRTgaz'!$D$7:$D$15996,$A121,'PTC GRTgaz'!$C$7:$C$15996,"DEL")&gt;0,K$14,SUMIFS('PTC GRTgaz'!$K$7:$K$15996,'PTC GRTgaz'!$A$7:$A$15996,K$16,'PTC GRTgaz'!$D$7:$D$15996,$A121,'PTC GRTgaz'!$C$7:$C$15996,"DEL")*1.0026*$F$4/INDIRECT($A$4&amp;"!D9"))</f>
        <v>375</v>
      </c>
      <c r="L121" s="119">
        <f t="shared" ca="1" si="11"/>
        <v>21.940836000000008</v>
      </c>
      <c r="M121" s="54">
        <f t="shared" ca="1" si="15"/>
        <v>0.47924</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1.0000000000000009</v>
      </c>
      <c r="O121" s="71">
        <f t="shared" ca="1" si="16"/>
        <v>375</v>
      </c>
      <c r="S121" s="119">
        <f t="shared" ca="1" si="12"/>
        <v>37.926784687500017</v>
      </c>
      <c r="T121" s="54">
        <f t="shared" ca="1" si="17"/>
        <v>0.83581000000000005</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0.84104750000000061</v>
      </c>
      <c r="V121" s="71">
        <f t="shared" ca="1" si="18"/>
        <v>315.39281250000022</v>
      </c>
    </row>
    <row r="122" spans="1:22" x14ac:dyDescent="0.35">
      <c r="A122" s="32">
        <f t="shared" si="19"/>
        <v>45853</v>
      </c>
      <c r="B122" s="70" cm="1">
        <f t="array" aca="1" ref="B122" ca="1">_xlfn.XLOOKUP(A122,INDIRECT($A$5&amp;"!$AJ$41:$AJ$406"),INDIRECT($A$5&amp;"!$AK$41:$AK$406"))*SUM($F$3:$I$3)</f>
        <v>0</v>
      </c>
      <c r="C122" s="70" cm="1">
        <f t="array" aca="1" ref="C122" ca="1">_xlfn.XLOOKUP(A122,INDIRECT($A$5&amp;"!$AJ$41:$AJ$406"),INDIRECT($A$5&amp;"!$AL$41:$AL$406"))*SUM($F$3:$I$3)</f>
        <v>45</v>
      </c>
      <c r="D122" s="70" cm="1">
        <f t="array" aca="1" ref="D122" ca="1">_xlfn.XLOOKUP(A122,INDIRECT($A$5&amp;"!$AJ$41:$AJ$406"),INDIRECT($A$5&amp;"!$AO$41:$AO$406"))*SUM($F$3:$I$3)</f>
        <v>38.25</v>
      </c>
      <c r="E122" s="34" cm="1">
        <f t="array" ref="E122">SUMPRODUCT(('PT Storengy'!$B$8:$K$372)*('PT Storengy'!$A$8:$A$372=$A122)*('PT Storengy'!$B$5:$K$5=$A$6)*('PT Storengy'!$B$7:$K$7=$A$7))</f>
        <v>0</v>
      </c>
      <c r="F122" s="119">
        <f t="shared" ca="1" si="10"/>
        <v>25.347308250000008</v>
      </c>
      <c r="G122" s="54">
        <f t="shared" ca="1" si="13"/>
        <v>0.55517000000000005</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0.9724150000000007</v>
      </c>
      <c r="I122" s="71">
        <f t="shared" ca="1" si="14"/>
        <v>364.65562500000027</v>
      </c>
      <c r="J122" s="118" cm="1">
        <f t="array" aca="1" ref="J122" ca="1">IF(COUNTIFS('PTC GRTgaz'!$K$7:$K$15996,"",'PTC GRTgaz'!$A$7:$A$15996,J$16,'PTC GRTgaz'!$D$7:$D$15996,$A122,'PTC GRTgaz'!$C$7:$C$15996,"DEL")&gt;0,J$14,SUMIFS('PTC GRTgaz'!$K$7:$K$15996,'PTC GRTgaz'!$A$7:$A$15996,J$16,'PTC GRTgaz'!$D$7:$D$15996,$A122,'PTC GRTgaz'!$C$7:$C$15996,"DEL")*1.0026*$F$4/INDIRECT($A$4&amp;"!D9"))</f>
        <v>375</v>
      </c>
      <c r="K122" s="118" cm="1">
        <f t="array" aca="1" ref="K122" ca="1">IF(COUNTIFS('PTC GRTgaz'!$K$7:$K$15996,"",'PTC GRTgaz'!$A$7:$A$15996,K$16,'PTC GRTgaz'!$D$7:$D$15996,$A122,'PTC GRTgaz'!$C$7:$C$15996,"DEL")&gt;0,K$14,SUMIFS('PTC GRTgaz'!$K$7:$K$15996,'PTC GRTgaz'!$A$7:$A$15996,K$16,'PTC GRTgaz'!$D$7:$D$15996,$A122,'PTC GRTgaz'!$C$7:$C$15996,"DEL")*1.0026*$F$4/INDIRECT($A$4&amp;"!D9"))</f>
        <v>375</v>
      </c>
      <c r="L122" s="119">
        <f t="shared" ca="1" si="11"/>
        <v>22.315836000000008</v>
      </c>
      <c r="M122" s="54">
        <f t="shared" ca="1" si="15"/>
        <v>0.48757</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1.0000000000000009</v>
      </c>
      <c r="O122" s="71">
        <f t="shared" ca="1" si="16"/>
        <v>375</v>
      </c>
      <c r="S122" s="119">
        <f t="shared" ca="1" si="12"/>
        <v>38.241520312500015</v>
      </c>
      <c r="T122" s="54">
        <f t="shared" ca="1" si="17"/>
        <v>0.84282000000000001</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0.83929500000000057</v>
      </c>
      <c r="V122" s="71">
        <f t="shared" ca="1" si="18"/>
        <v>314.7356250000002</v>
      </c>
    </row>
    <row r="123" spans="1:22" x14ac:dyDescent="0.35">
      <c r="A123" s="32">
        <f t="shared" si="19"/>
        <v>45854</v>
      </c>
      <c r="B123" s="70" cm="1">
        <f t="array" aca="1" ref="B123" ca="1">_xlfn.XLOOKUP(A123,INDIRECT($A$5&amp;"!$AJ$41:$AJ$406"),INDIRECT($A$5&amp;"!$AK$41:$AK$406"))*SUM($F$3:$I$3)</f>
        <v>0</v>
      </c>
      <c r="C123" s="70" cm="1">
        <f t="array" aca="1" ref="C123" ca="1">_xlfn.XLOOKUP(A123,INDIRECT($A$5&amp;"!$AJ$41:$AJ$406"),INDIRECT($A$5&amp;"!$AL$41:$AL$406"))*SUM($F$3:$I$3)</f>
        <v>45</v>
      </c>
      <c r="D123" s="70" cm="1">
        <f t="array" aca="1" ref="D123" ca="1">_xlfn.XLOOKUP(A123,INDIRECT($A$5&amp;"!$AJ$41:$AJ$406"),INDIRECT($A$5&amp;"!$AO$41:$AO$406"))*SUM($F$3:$I$3)</f>
        <v>38.25</v>
      </c>
      <c r="E123" s="34" cm="1">
        <f t="array" ref="E123">SUMPRODUCT(('PT Storengy'!$B$8:$K$372)*('PT Storengy'!$A$8:$A$372=$A123)*('PT Storengy'!$B$5:$K$5=$A$6)*('PT Storengy'!$B$7:$K$7=$A$7))</f>
        <v>0</v>
      </c>
      <c r="F123" s="119">
        <f t="shared" ca="1" si="10"/>
        <v>25.710445125000007</v>
      </c>
      <c r="G123" s="54">
        <f t="shared" ca="1" si="13"/>
        <v>0.56327000000000005</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0.96836500000000081</v>
      </c>
      <c r="I123" s="71">
        <f t="shared" ca="1" si="14"/>
        <v>363.13687500000032</v>
      </c>
      <c r="J123" s="118" cm="1">
        <f t="array" aca="1" ref="J123" ca="1">IF(COUNTIFS('PTC GRTgaz'!$K$7:$K$15996,"",'PTC GRTgaz'!$A$7:$A$15996,J$16,'PTC GRTgaz'!$D$7:$D$15996,$A123,'PTC GRTgaz'!$C$7:$C$15996,"DEL")&gt;0,J$14,SUMIFS('PTC GRTgaz'!$K$7:$K$15996,'PTC GRTgaz'!$A$7:$A$15996,J$16,'PTC GRTgaz'!$D$7:$D$15996,$A123,'PTC GRTgaz'!$C$7:$C$15996,"DEL")*1.0026*$F$4/INDIRECT($A$4&amp;"!D9"))</f>
        <v>375</v>
      </c>
      <c r="K123" s="118" cm="1">
        <f t="array" aca="1" ref="K123" ca="1">IF(COUNTIFS('PTC GRTgaz'!$K$7:$K$15996,"",'PTC GRTgaz'!$A$7:$A$15996,K$16,'PTC GRTgaz'!$D$7:$D$15996,$A123,'PTC GRTgaz'!$C$7:$C$15996,"DEL")&gt;0,K$14,SUMIFS('PTC GRTgaz'!$K$7:$K$15996,'PTC GRTgaz'!$A$7:$A$15996,K$16,'PTC GRTgaz'!$D$7:$D$15996,$A123,'PTC GRTgaz'!$C$7:$C$15996,"DEL")*1.0026*$F$4/INDIRECT($A$4&amp;"!D9"))</f>
        <v>375</v>
      </c>
      <c r="L123" s="119">
        <f t="shared" ca="1" si="11"/>
        <v>22.690836000000008</v>
      </c>
      <c r="M123" s="54">
        <f t="shared" ca="1" si="15"/>
        <v>0.49591000000000002</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1.0000000000000009</v>
      </c>
      <c r="O123" s="71">
        <f ca="1">IF(L122*1000+MIN(J123,K123,$F$4*(1-$E123)*N123)&gt;$D123*1000,$D123*1000-L122*1000,MIN(J123,K123,$F$4*(1-$E123)*N123))</f>
        <v>375</v>
      </c>
      <c r="S123" s="119">
        <f t="shared" ca="1" si="12"/>
        <v>38.555600625000018</v>
      </c>
      <c r="T123" s="54">
        <f t="shared" ca="1" si="17"/>
        <v>0.84980999999999995</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0.83754750000000067</v>
      </c>
      <c r="V123" s="71">
        <f t="shared" ca="1" si="18"/>
        <v>314.08031250000028</v>
      </c>
    </row>
    <row r="124" spans="1:22" x14ac:dyDescent="0.35">
      <c r="A124" s="32">
        <f t="shared" si="19"/>
        <v>45855</v>
      </c>
      <c r="B124" s="70" cm="1">
        <f t="array" aca="1" ref="B124" ca="1">_xlfn.XLOOKUP(A124,INDIRECT($A$5&amp;"!$AJ$41:$AJ$406"),INDIRECT($A$5&amp;"!$AK$41:$AK$406"))*SUM($F$3:$I$3)</f>
        <v>0</v>
      </c>
      <c r="C124" s="70" cm="1">
        <f t="array" aca="1" ref="C124" ca="1">_xlfn.XLOOKUP(A124,INDIRECT($A$5&amp;"!$AJ$41:$AJ$406"),INDIRECT($A$5&amp;"!$AL$41:$AL$406"))*SUM($F$3:$I$3)</f>
        <v>45</v>
      </c>
      <c r="D124" s="70" cm="1">
        <f t="array" aca="1" ref="D124" ca="1">_xlfn.XLOOKUP(A124,INDIRECT($A$5&amp;"!$AJ$41:$AJ$406"),INDIRECT($A$5&amp;"!$AO$41:$AO$406"))*SUM($F$3:$I$3)</f>
        <v>38.25</v>
      </c>
      <c r="E124" s="34" cm="1">
        <f t="array" ref="E124">SUMPRODUCT(('PT Storengy'!$B$8:$K$372)*('PT Storengy'!$A$8:$A$372=$A124)*('PT Storengy'!$B$5:$K$5=$A$6)*('PT Storengy'!$B$7:$K$7=$A$7))</f>
        <v>0</v>
      </c>
      <c r="F124" s="119">
        <f t="shared" ca="1" si="10"/>
        <v>26.072068875000006</v>
      </c>
      <c r="G124" s="54">
        <f t="shared" ca="1" si="13"/>
        <v>0.57133999999999996</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0.9643300000000008</v>
      </c>
      <c r="I124" s="71">
        <f t="shared" ca="1" si="14"/>
        <v>361.62375000000031</v>
      </c>
      <c r="J124" s="118" cm="1">
        <f t="array" aca="1" ref="J124" ca="1">IF(COUNTIFS('PTC GRTgaz'!$K$7:$K$15996,"",'PTC GRTgaz'!$A$7:$A$15996,J$16,'PTC GRTgaz'!$D$7:$D$15996,$A124,'PTC GRTgaz'!$C$7:$C$15996,"DEL")&gt;0,J$14,SUMIFS('PTC GRTgaz'!$K$7:$K$15996,'PTC GRTgaz'!$A$7:$A$15996,J$16,'PTC GRTgaz'!$D$7:$D$15996,$A124,'PTC GRTgaz'!$C$7:$C$15996,"DEL")*1.0026*$F$4/INDIRECT($A$4&amp;"!D9"))</f>
        <v>375</v>
      </c>
      <c r="K124" s="118" cm="1">
        <f t="array" aca="1" ref="K124" ca="1">IF(COUNTIFS('PTC GRTgaz'!$K$7:$K$15996,"",'PTC GRTgaz'!$A$7:$A$15996,K$16,'PTC GRTgaz'!$D$7:$D$15996,$A124,'PTC GRTgaz'!$C$7:$C$15996,"DEL")&gt;0,K$14,SUMIFS('PTC GRTgaz'!$K$7:$K$15996,'PTC GRTgaz'!$A$7:$A$15996,K$16,'PTC GRTgaz'!$D$7:$D$15996,$A124,'PTC GRTgaz'!$C$7:$C$15996,"DEL")*1.0026*$F$4/INDIRECT($A$4&amp;"!D9"))</f>
        <v>375</v>
      </c>
      <c r="L124" s="119">
        <f t="shared" ca="1" si="11"/>
        <v>23.065041000000008</v>
      </c>
      <c r="M124" s="54">
        <f t="shared" ca="1" si="15"/>
        <v>0.50424000000000002</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0.99788000000000088</v>
      </c>
      <c r="O124" s="71">
        <f t="shared" ca="1" si="16"/>
        <v>374.20500000000033</v>
      </c>
      <c r="S124" s="119">
        <f t="shared" ca="1" si="12"/>
        <v>38.869026562500018</v>
      </c>
      <c r="T124" s="54">
        <f t="shared" ca="1" si="17"/>
        <v>0.85679000000000005</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0.83580250000000056</v>
      </c>
      <c r="V124" s="71">
        <f t="shared" ca="1" si="18"/>
        <v>313.4259375000002</v>
      </c>
    </row>
    <row r="125" spans="1:22" x14ac:dyDescent="0.35">
      <c r="A125" s="32">
        <f t="shared" si="19"/>
        <v>45856</v>
      </c>
      <c r="B125" s="70" cm="1">
        <f t="array" aca="1" ref="B125" ca="1">_xlfn.XLOOKUP(A125,INDIRECT($A$5&amp;"!$AJ$41:$AJ$406"),INDIRECT($A$5&amp;"!$AK$41:$AK$406"))*SUM($F$3:$I$3)</f>
        <v>0</v>
      </c>
      <c r="C125" s="70" cm="1">
        <f t="array" aca="1" ref="C125" ca="1">_xlfn.XLOOKUP(A125,INDIRECT($A$5&amp;"!$AJ$41:$AJ$406"),INDIRECT($A$5&amp;"!$AL$41:$AL$406"))*SUM($F$3:$I$3)</f>
        <v>45</v>
      </c>
      <c r="D125" s="70" cm="1">
        <f t="array" aca="1" ref="D125" ca="1">_xlfn.XLOOKUP(A125,INDIRECT($A$5&amp;"!$AJ$41:$AJ$406"),INDIRECT($A$5&amp;"!$AO$41:$AO$406"))*SUM($F$3:$I$3)</f>
        <v>38.25</v>
      </c>
      <c r="E125" s="34" cm="1">
        <f t="array" ref="E125">SUMPRODUCT(('PT Storengy'!$B$8:$K$372)*('PT Storengy'!$A$8:$A$372=$A125)*('PT Storengy'!$B$5:$K$5=$A$6)*('PT Storengy'!$B$7:$K$7=$A$7))</f>
        <v>0</v>
      </c>
      <c r="F125" s="119">
        <f t="shared" ca="1" si="10"/>
        <v>26.432185125000007</v>
      </c>
      <c r="G125" s="54">
        <f t="shared" ca="1" si="13"/>
        <v>0.57938000000000001</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0.96031000000000089</v>
      </c>
      <c r="I125" s="71">
        <f t="shared" ca="1" si="14"/>
        <v>360.11625000000032</v>
      </c>
      <c r="J125" s="118" cm="1">
        <f t="array" aca="1" ref="J125" ca="1">IF(COUNTIFS('PTC GRTgaz'!$K$7:$K$15996,"",'PTC GRTgaz'!$A$7:$A$15996,J$16,'PTC GRTgaz'!$D$7:$D$15996,$A125,'PTC GRTgaz'!$C$7:$C$15996,"DEL")&gt;0,J$14,SUMIFS('PTC GRTgaz'!$K$7:$K$15996,'PTC GRTgaz'!$A$7:$A$15996,J$16,'PTC GRTgaz'!$D$7:$D$15996,$A125,'PTC GRTgaz'!$C$7:$C$15996,"DEL")*1.0026*$F$4/INDIRECT($A$4&amp;"!D9"))</f>
        <v>375</v>
      </c>
      <c r="K125" s="118" cm="1">
        <f t="array" aca="1" ref="K125" ca="1">IF(COUNTIFS('PTC GRTgaz'!$K$7:$K$15996,"",'PTC GRTgaz'!$A$7:$A$15996,K$16,'PTC GRTgaz'!$D$7:$D$15996,$A125,'PTC GRTgaz'!$C$7:$C$15996,"DEL")&gt;0,K$14,SUMIFS('PTC GRTgaz'!$K$7:$K$15996,'PTC GRTgaz'!$A$7:$A$15996,K$16,'PTC GRTgaz'!$D$7:$D$15996,$A125,'PTC GRTgaz'!$C$7:$C$15996,"DEL")*1.0026*$F$4/INDIRECT($A$4&amp;"!D9"))</f>
        <v>375</v>
      </c>
      <c r="L125" s="119">
        <f t="shared" ca="1" si="11"/>
        <v>23.437686000000006</v>
      </c>
      <c r="M125" s="54">
        <f t="shared" ca="1" si="15"/>
        <v>0.51256000000000002</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0.99372000000000082</v>
      </c>
      <c r="O125" s="71">
        <f t="shared" ca="1" si="16"/>
        <v>372.64500000000032</v>
      </c>
      <c r="S125" s="119">
        <f t="shared" ca="1" si="12"/>
        <v>39.181799062500019</v>
      </c>
      <c r="T125" s="54">
        <f t="shared" ca="1" si="17"/>
        <v>0.86375999999999997</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0.83406000000000058</v>
      </c>
      <c r="V125" s="71">
        <f t="shared" ca="1" si="18"/>
        <v>312.77250000000021</v>
      </c>
    </row>
    <row r="126" spans="1:22" x14ac:dyDescent="0.35">
      <c r="A126" s="32">
        <f t="shared" si="19"/>
        <v>45857</v>
      </c>
      <c r="B126" s="70" cm="1">
        <f t="array" aca="1" ref="B126" ca="1">_xlfn.XLOOKUP(A126,INDIRECT($A$5&amp;"!$AJ$41:$AJ$406"),INDIRECT($A$5&amp;"!$AK$41:$AK$406"))*SUM($F$3:$I$3)</f>
        <v>0</v>
      </c>
      <c r="C126" s="70" cm="1">
        <f t="array" aca="1" ref="C126" ca="1">_xlfn.XLOOKUP(A126,INDIRECT($A$5&amp;"!$AJ$41:$AJ$406"),INDIRECT($A$5&amp;"!$AL$41:$AL$406"))*SUM($F$3:$I$3)</f>
        <v>45</v>
      </c>
      <c r="D126" s="70" cm="1">
        <f t="array" aca="1" ref="D126" ca="1">_xlfn.XLOOKUP(A126,INDIRECT($A$5&amp;"!$AJ$41:$AJ$406"),INDIRECT($A$5&amp;"!$AO$41:$AO$406"))*SUM($F$3:$I$3)</f>
        <v>38.25</v>
      </c>
      <c r="E126" s="34" cm="1">
        <f t="array" ref="E126">SUMPRODUCT(('PT Storengy'!$B$8:$K$372)*('PT Storengy'!$A$8:$A$372=$A126)*('PT Storengy'!$B$5:$K$5=$A$6)*('PT Storengy'!$B$7:$K$7=$A$7))</f>
        <v>0</v>
      </c>
      <c r="F126" s="119">
        <f t="shared" ca="1" si="10"/>
        <v>26.790801375000008</v>
      </c>
      <c r="G126" s="54">
        <f t="shared" ca="1" si="13"/>
        <v>0.58738000000000001</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0.95631000000000088</v>
      </c>
      <c r="I126" s="71">
        <f t="shared" ca="1" si="14"/>
        <v>358.61625000000032</v>
      </c>
      <c r="J126" s="118" cm="1">
        <f t="array" aca="1" ref="J126" ca="1">IF(COUNTIFS('PTC GRTgaz'!$K$7:$K$15996,"",'PTC GRTgaz'!$A$7:$A$15996,J$16,'PTC GRTgaz'!$D$7:$D$15996,$A126,'PTC GRTgaz'!$C$7:$C$15996,"DEL")&gt;0,J$14,SUMIFS('PTC GRTgaz'!$K$7:$K$15996,'PTC GRTgaz'!$A$7:$A$15996,J$16,'PTC GRTgaz'!$D$7:$D$15996,$A126,'PTC GRTgaz'!$C$7:$C$15996,"DEL")*1.0026*$F$4/INDIRECT($A$4&amp;"!D9"))</f>
        <v>375</v>
      </c>
      <c r="K126" s="118" cm="1">
        <f t="array" aca="1" ref="K126" ca="1">IF(COUNTIFS('PTC GRTgaz'!$K$7:$K$15996,"",'PTC GRTgaz'!$A$7:$A$15996,K$16,'PTC GRTgaz'!$D$7:$D$15996,$A126,'PTC GRTgaz'!$C$7:$C$15996,"DEL")&gt;0,K$14,SUMIFS('PTC GRTgaz'!$K$7:$K$15996,'PTC GRTgaz'!$A$7:$A$15996,K$16,'PTC GRTgaz'!$D$7:$D$15996,$A126,'PTC GRTgaz'!$C$7:$C$15996,"DEL")*1.0026*$F$4/INDIRECT($A$4&amp;"!D9"))</f>
        <v>375</v>
      </c>
      <c r="L126" s="119">
        <f t="shared" ca="1" si="11"/>
        <v>23.808778500000006</v>
      </c>
      <c r="M126" s="54">
        <f t="shared" ca="1" si="15"/>
        <v>0.52083999999999997</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0.98958000000000079</v>
      </c>
      <c r="O126" s="71">
        <f t="shared" ca="1" si="16"/>
        <v>371.09250000000031</v>
      </c>
      <c r="S126" s="119">
        <f t="shared" ca="1" si="12"/>
        <v>39.493920000000017</v>
      </c>
      <c r="T126" s="54">
        <f t="shared" ca="1" si="17"/>
        <v>0.87070999999999998</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0.83232250000000063</v>
      </c>
      <c r="V126" s="71">
        <f t="shared" ca="1" si="18"/>
        <v>312.12093750000025</v>
      </c>
    </row>
    <row r="127" spans="1:22" x14ac:dyDescent="0.35">
      <c r="A127" s="32">
        <f t="shared" si="19"/>
        <v>45858</v>
      </c>
      <c r="B127" s="70" cm="1">
        <f t="array" aca="1" ref="B127" ca="1">_xlfn.XLOOKUP(A127,INDIRECT($A$5&amp;"!$AJ$41:$AJ$406"),INDIRECT($A$5&amp;"!$AK$41:$AK$406"))*SUM($F$3:$I$3)</f>
        <v>0</v>
      </c>
      <c r="C127" s="70" cm="1">
        <f t="array" aca="1" ref="C127" ca="1">_xlfn.XLOOKUP(A127,INDIRECT($A$5&amp;"!$AJ$41:$AJ$406"),INDIRECT($A$5&amp;"!$AL$41:$AL$406"))*SUM($F$3:$I$3)</f>
        <v>45</v>
      </c>
      <c r="D127" s="70" cm="1">
        <f t="array" aca="1" ref="D127" ca="1">_xlfn.XLOOKUP(A127,INDIRECT($A$5&amp;"!$AJ$41:$AJ$406"),INDIRECT($A$5&amp;"!$AO$41:$AO$406"))*SUM($F$3:$I$3)</f>
        <v>38.25</v>
      </c>
      <c r="E127" s="34" cm="1">
        <f t="array" ref="E127">SUMPRODUCT(('PT Storengy'!$B$8:$K$372)*('PT Storengy'!$A$8:$A$372=$A127)*('PT Storengy'!$B$5:$K$5=$A$6)*('PT Storengy'!$B$7:$K$7=$A$7))</f>
        <v>0</v>
      </c>
      <c r="F127" s="119">
        <f t="shared" ca="1" si="10"/>
        <v>27.147923250000009</v>
      </c>
      <c r="G127" s="54">
        <f t="shared" ca="1" si="13"/>
        <v>0.59535000000000005</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0.95232500000000075</v>
      </c>
      <c r="I127" s="71">
        <f ca="1">IF(F126*1000+$F$4*(1-$E127)*H127&gt;$D127*1000,D127*1000-F126*1000,$F$4*(1-$E127)*H127)</f>
        <v>357.12187500000027</v>
      </c>
      <c r="J127" s="118" cm="1">
        <f t="array" aca="1" ref="J127" ca="1">IF(COUNTIFS('PTC GRTgaz'!$K$7:$K$15996,"",'PTC GRTgaz'!$A$7:$A$15996,J$16,'PTC GRTgaz'!$D$7:$D$15996,$A127,'PTC GRTgaz'!$C$7:$C$15996,"DEL")&gt;0,J$14,SUMIFS('PTC GRTgaz'!$K$7:$K$15996,'PTC GRTgaz'!$A$7:$A$15996,J$16,'PTC GRTgaz'!$D$7:$D$15996,$A127,'PTC GRTgaz'!$C$7:$C$15996,"DEL")*1.0026*$F$4/INDIRECT($A$4&amp;"!D9"))</f>
        <v>375</v>
      </c>
      <c r="K127" s="118" cm="1">
        <f t="array" aca="1" ref="K127" ca="1">IF(COUNTIFS('PTC GRTgaz'!$K$7:$K$15996,"",'PTC GRTgaz'!$A$7:$A$15996,K$16,'PTC GRTgaz'!$D$7:$D$15996,$A127,'PTC GRTgaz'!$C$7:$C$15996,"DEL")&gt;0,K$14,SUMIFS('PTC GRTgaz'!$K$7:$K$15996,'PTC GRTgaz'!$A$7:$A$15996,K$16,'PTC GRTgaz'!$D$7:$D$15996,$A127,'PTC GRTgaz'!$C$7:$C$15996,"DEL")*1.0026*$F$4/INDIRECT($A$4&amp;"!D9"))</f>
        <v>375</v>
      </c>
      <c r="L127" s="119">
        <f t="shared" ca="1" si="11"/>
        <v>24.178326000000006</v>
      </c>
      <c r="M127" s="54">
        <f t="shared" ca="1" si="15"/>
        <v>0.52907999999999999</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0.98546000000000078</v>
      </c>
      <c r="O127" s="71">
        <f t="shared" ca="1" si="16"/>
        <v>369.5475000000003</v>
      </c>
      <c r="S127" s="119">
        <f t="shared" ca="1" si="12"/>
        <v>39.805391250000014</v>
      </c>
      <c r="T127" s="54">
        <f t="shared" ca="1" si="17"/>
        <v>0.87763999999999998</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0.83059000000000049</v>
      </c>
      <c r="V127" s="71">
        <f t="shared" ca="1" si="18"/>
        <v>311.47125000000017</v>
      </c>
    </row>
    <row r="128" spans="1:22" x14ac:dyDescent="0.35">
      <c r="A128" s="32">
        <f t="shared" si="19"/>
        <v>45859</v>
      </c>
      <c r="B128" s="70" cm="1">
        <f t="array" aca="1" ref="B128" ca="1">_xlfn.XLOOKUP(A128,INDIRECT($A$5&amp;"!$AJ$41:$AJ$406"),INDIRECT($A$5&amp;"!$AK$41:$AK$406"))*SUM($F$3:$I$3)</f>
        <v>0</v>
      </c>
      <c r="C128" s="70" cm="1">
        <f t="array" aca="1" ref="C128" ca="1">_xlfn.XLOOKUP(A128,INDIRECT($A$5&amp;"!$AJ$41:$AJ$406"),INDIRECT($A$5&amp;"!$AL$41:$AL$406"))*SUM($F$3:$I$3)</f>
        <v>45</v>
      </c>
      <c r="D128" s="70" cm="1">
        <f t="array" aca="1" ref="D128" ca="1">_xlfn.XLOOKUP(A128,INDIRECT($A$5&amp;"!$AJ$41:$AJ$406"),INDIRECT($A$5&amp;"!$AO$41:$AO$406"))*SUM($F$3:$I$3)</f>
        <v>38.25</v>
      </c>
      <c r="E128" s="34" cm="1">
        <f t="array" ref="E128">SUMPRODUCT(('PT Storengy'!$B$8:$K$372)*('PT Storengy'!$A$8:$A$372=$A128)*('PT Storengy'!$B$5:$K$5=$A$6)*('PT Storengy'!$B$7:$K$7=$A$7))</f>
        <v>0</v>
      </c>
      <c r="F128" s="119">
        <f t="shared" ca="1" si="10"/>
        <v>27.503556375000009</v>
      </c>
      <c r="G128" s="54">
        <f t="shared" ca="1" si="13"/>
        <v>0.60328999999999999</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0.94835500000000073</v>
      </c>
      <c r="I128" s="71">
        <f t="shared" ca="1" si="14"/>
        <v>355.63312500000029</v>
      </c>
      <c r="J128" s="118" cm="1">
        <f t="array" aca="1" ref="J128" ca="1">IF(COUNTIFS('PTC GRTgaz'!$K$7:$K$15996,"",'PTC GRTgaz'!$A$7:$A$15996,J$16,'PTC GRTgaz'!$D$7:$D$15996,$A128,'PTC GRTgaz'!$C$7:$C$15996,"DEL")&gt;0,J$14,SUMIFS('PTC GRTgaz'!$K$7:$K$15996,'PTC GRTgaz'!$A$7:$A$15996,J$16,'PTC GRTgaz'!$D$7:$D$15996,$A128,'PTC GRTgaz'!$C$7:$C$15996,"DEL")*1.0026*$F$4/INDIRECT($A$4&amp;"!D9"))</f>
        <v>375</v>
      </c>
      <c r="K128" s="118" cm="1">
        <f t="array" aca="1" ref="K128" ca="1">IF(COUNTIFS('PTC GRTgaz'!$K$7:$K$15996,"",'PTC GRTgaz'!$A$7:$A$15996,K$16,'PTC GRTgaz'!$D$7:$D$15996,$A128,'PTC GRTgaz'!$C$7:$C$15996,"DEL")&gt;0,K$14,SUMIFS('PTC GRTgaz'!$K$7:$K$15996,'PTC GRTgaz'!$A$7:$A$15996,K$16,'PTC GRTgaz'!$D$7:$D$15996,$A128,'PTC GRTgaz'!$C$7:$C$15996,"DEL")*1.0026*$F$4/INDIRECT($A$4&amp;"!D9"))</f>
        <v>375</v>
      </c>
      <c r="L128" s="119">
        <f t="shared" ca="1" si="11"/>
        <v>24.546332250000006</v>
      </c>
      <c r="M128" s="54">
        <f t="shared" ca="1" si="15"/>
        <v>0.5373</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0.98135000000000094</v>
      </c>
      <c r="O128" s="71">
        <f t="shared" ca="1" si="16"/>
        <v>368.00625000000036</v>
      </c>
      <c r="S128" s="119">
        <f t="shared" ca="1" si="12"/>
        <v>40.116213750000014</v>
      </c>
      <c r="T128" s="54">
        <f t="shared" ca="1" si="17"/>
        <v>0.88456000000000001</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0.8288600000000006</v>
      </c>
      <c r="V128" s="71">
        <f t="shared" ca="1" si="18"/>
        <v>310.82250000000022</v>
      </c>
    </row>
    <row r="129" spans="1:22" x14ac:dyDescent="0.35">
      <c r="A129" s="32">
        <f t="shared" si="19"/>
        <v>45860</v>
      </c>
      <c r="B129" s="70" cm="1">
        <f t="array" aca="1" ref="B129" ca="1">_xlfn.XLOOKUP(A129,INDIRECT($A$5&amp;"!$AJ$41:$AJ$406"),INDIRECT($A$5&amp;"!$AK$41:$AK$406"))*SUM($F$3:$I$3)</f>
        <v>0</v>
      </c>
      <c r="C129" s="70" cm="1">
        <f t="array" aca="1" ref="C129" ca="1">_xlfn.XLOOKUP(A129,INDIRECT($A$5&amp;"!$AJ$41:$AJ$406"),INDIRECT($A$5&amp;"!$AL$41:$AL$406"))*SUM($F$3:$I$3)</f>
        <v>45</v>
      </c>
      <c r="D129" s="70" cm="1">
        <f t="array" aca="1" ref="D129" ca="1">_xlfn.XLOOKUP(A129,INDIRECT($A$5&amp;"!$AJ$41:$AJ$406"),INDIRECT($A$5&amp;"!$AO$41:$AO$406"))*SUM($F$3:$I$3)</f>
        <v>38.25</v>
      </c>
      <c r="E129" s="34" cm="1">
        <f t="array" ref="E129">SUMPRODUCT(('PT Storengy'!$B$8:$K$372)*('PT Storengy'!$A$8:$A$372=$A129)*('PT Storengy'!$B$5:$K$5=$A$6)*('PT Storengy'!$B$7:$K$7=$A$7))</f>
        <v>0</v>
      </c>
      <c r="F129" s="119">
        <f t="shared" ca="1" si="10"/>
        <v>27.857708250000009</v>
      </c>
      <c r="G129" s="54">
        <f t="shared" ca="1" si="13"/>
        <v>0.61119000000000001</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0.94440500000000083</v>
      </c>
      <c r="I129" s="71">
        <f t="shared" ca="1" si="14"/>
        <v>354.1518750000003</v>
      </c>
      <c r="J129" s="118" cm="1">
        <f t="array" aca="1" ref="J129" ca="1">IF(COUNTIFS('PTC GRTgaz'!$K$7:$K$15996,"",'PTC GRTgaz'!$A$7:$A$15996,J$16,'PTC GRTgaz'!$D$7:$D$15996,$A129,'PTC GRTgaz'!$C$7:$C$15996,"DEL")&gt;0,J$14,SUMIFS('PTC GRTgaz'!$K$7:$K$15996,'PTC GRTgaz'!$A$7:$A$15996,J$16,'PTC GRTgaz'!$D$7:$D$15996,$A129,'PTC GRTgaz'!$C$7:$C$15996,"DEL")*1.0026*$F$4/INDIRECT($A$4&amp;"!D9"))</f>
        <v>375</v>
      </c>
      <c r="K129" s="118" cm="1">
        <f t="array" aca="1" ref="K129" ca="1">IF(COUNTIFS('PTC GRTgaz'!$K$7:$K$15996,"",'PTC GRTgaz'!$A$7:$A$15996,K$16,'PTC GRTgaz'!$D$7:$D$15996,$A129,'PTC GRTgaz'!$C$7:$C$15996,"DEL")&gt;0,K$14,SUMIFS('PTC GRTgaz'!$K$7:$K$15996,'PTC GRTgaz'!$A$7:$A$15996,K$16,'PTC GRTgaz'!$D$7:$D$15996,$A129,'PTC GRTgaz'!$C$7:$C$15996,"DEL")*1.0026*$F$4/INDIRECT($A$4&amp;"!D9"))</f>
        <v>375</v>
      </c>
      <c r="L129" s="119">
        <f t="shared" ca="1" si="11"/>
        <v>24.912806625000005</v>
      </c>
      <c r="M129" s="54">
        <f t="shared" ca="1" si="15"/>
        <v>0.54547000000000001</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0.97726500000000094</v>
      </c>
      <c r="O129" s="71">
        <f t="shared" ca="1" si="16"/>
        <v>366.47437500000035</v>
      </c>
      <c r="S129" s="119">
        <f t="shared" ca="1" si="12"/>
        <v>40.426388437500016</v>
      </c>
      <c r="T129" s="54">
        <f t="shared" ca="1" si="17"/>
        <v>0.89146999999999998</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0.82713250000000071</v>
      </c>
      <c r="V129" s="71">
        <f t="shared" ca="1" si="18"/>
        <v>310.17468750000029</v>
      </c>
    </row>
    <row r="130" spans="1:22" x14ac:dyDescent="0.35">
      <c r="A130" s="32">
        <f t="shared" si="19"/>
        <v>45861</v>
      </c>
      <c r="B130" s="70" cm="1">
        <f t="array" aca="1" ref="B130" ca="1">_xlfn.XLOOKUP(A130,INDIRECT($A$5&amp;"!$AJ$41:$AJ$406"),INDIRECT($A$5&amp;"!$AK$41:$AK$406"))*SUM($F$3:$I$3)</f>
        <v>0</v>
      </c>
      <c r="C130" s="70" cm="1">
        <f t="array" aca="1" ref="C130" ca="1">_xlfn.XLOOKUP(A130,INDIRECT($A$5&amp;"!$AJ$41:$AJ$406"),INDIRECT($A$5&amp;"!$AL$41:$AL$406"))*SUM($F$3:$I$3)</f>
        <v>45</v>
      </c>
      <c r="D130" s="70" cm="1">
        <f t="array" aca="1" ref="D130" ca="1">_xlfn.XLOOKUP(A130,INDIRECT($A$5&amp;"!$AJ$41:$AJ$406"),INDIRECT($A$5&amp;"!$AO$41:$AO$406"))*SUM($F$3:$I$3)</f>
        <v>38.25</v>
      </c>
      <c r="E130" s="34" cm="1">
        <f t="array" ref="E130">SUMPRODUCT(('PT Storengy'!$B$8:$K$372)*('PT Storengy'!$A$8:$A$372=$A130)*('PT Storengy'!$B$5:$K$5=$A$6)*('PT Storengy'!$B$7:$K$7=$A$7))</f>
        <v>0</v>
      </c>
      <c r="F130" s="119">
        <f t="shared" ca="1" si="10"/>
        <v>28.210384500000011</v>
      </c>
      <c r="G130" s="54">
        <f t="shared" ca="1" si="13"/>
        <v>0.61906000000000005</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0.94047000000000081</v>
      </c>
      <c r="I130" s="71">
        <f t="shared" ca="1" si="14"/>
        <v>352.67625000000032</v>
      </c>
      <c r="J130" s="118" cm="1">
        <f t="array" aca="1" ref="J130" ca="1">IF(COUNTIFS('PTC GRTgaz'!$K$7:$K$15996,"",'PTC GRTgaz'!$A$7:$A$15996,J$16,'PTC GRTgaz'!$D$7:$D$15996,$A130,'PTC GRTgaz'!$C$7:$C$15996,"DEL")&gt;0,J$14,SUMIFS('PTC GRTgaz'!$K$7:$K$15996,'PTC GRTgaz'!$A$7:$A$15996,J$16,'PTC GRTgaz'!$D$7:$D$15996,$A130,'PTC GRTgaz'!$C$7:$C$15996,"DEL")*1.0026*$F$4/INDIRECT($A$4&amp;"!D9"))</f>
        <v>375</v>
      </c>
      <c r="K130" s="118" cm="1">
        <f t="array" aca="1" ref="K130" ca="1">IF(COUNTIFS('PTC GRTgaz'!$K$7:$K$15996,"",'PTC GRTgaz'!$A$7:$A$15996,K$16,'PTC GRTgaz'!$D$7:$D$15996,$A130,'PTC GRTgaz'!$C$7:$C$15996,"DEL")&gt;0,K$14,SUMIFS('PTC GRTgaz'!$K$7:$K$15996,'PTC GRTgaz'!$A$7:$A$15996,K$16,'PTC GRTgaz'!$D$7:$D$15996,$A130,'PTC GRTgaz'!$C$7:$C$15996,"DEL")*1.0026*$F$4/INDIRECT($A$4&amp;"!D9"))</f>
        <v>375</v>
      </c>
      <c r="L130" s="119">
        <f t="shared" ca="1" si="11"/>
        <v>25.277752875000004</v>
      </c>
      <c r="M130" s="54">
        <f t="shared" ca="1" si="15"/>
        <v>0.55362</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0.97319000000000089</v>
      </c>
      <c r="O130" s="71">
        <f t="shared" ca="1" si="16"/>
        <v>364.9462500000003</v>
      </c>
      <c r="S130" s="119">
        <f t="shared" ca="1" si="12"/>
        <v>40.735917187500014</v>
      </c>
      <c r="T130" s="54">
        <f t="shared" ca="1" si="17"/>
        <v>0.89836000000000005</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0.82541000000000042</v>
      </c>
      <c r="V130" s="71">
        <f t="shared" ca="1" si="18"/>
        <v>309.52875000000017</v>
      </c>
    </row>
    <row r="131" spans="1:22" x14ac:dyDescent="0.35">
      <c r="A131" s="32">
        <f t="shared" si="19"/>
        <v>45862</v>
      </c>
      <c r="B131" s="70" cm="1">
        <f t="array" aca="1" ref="B131" ca="1">_xlfn.XLOOKUP(A131,INDIRECT($A$5&amp;"!$AJ$41:$AJ$406"),INDIRECT($A$5&amp;"!$AK$41:$AK$406"))*SUM($F$3:$I$3)</f>
        <v>0</v>
      </c>
      <c r="C131" s="70" cm="1">
        <f t="array" aca="1" ref="C131" ca="1">_xlfn.XLOOKUP(A131,INDIRECT($A$5&amp;"!$AJ$41:$AJ$406"),INDIRECT($A$5&amp;"!$AL$41:$AL$406"))*SUM($F$3:$I$3)</f>
        <v>45</v>
      </c>
      <c r="D131" s="70" cm="1">
        <f t="array" aca="1" ref="D131" ca="1">_xlfn.XLOOKUP(A131,INDIRECT($A$5&amp;"!$AJ$41:$AJ$406"),INDIRECT($A$5&amp;"!$AO$41:$AO$406"))*SUM($F$3:$I$3)</f>
        <v>38.25</v>
      </c>
      <c r="E131" s="34" cm="1">
        <f t="array" ref="E131">SUMPRODUCT(('PT Storengy'!$B$8:$K$372)*('PT Storengy'!$A$8:$A$372=$A131)*('PT Storengy'!$B$5:$K$5=$A$6)*('PT Storengy'!$B$7:$K$7=$A$7))</f>
        <v>0</v>
      </c>
      <c r="F131" s="119">
        <f t="shared" ca="1" si="10"/>
        <v>28.561590750000011</v>
      </c>
      <c r="G131" s="54">
        <f t="shared" ca="1" si="13"/>
        <v>0.62690000000000001</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0.93655000000000088</v>
      </c>
      <c r="I131" s="71">
        <f t="shared" ca="1" si="14"/>
        <v>351.20625000000035</v>
      </c>
      <c r="J131" s="118" cm="1">
        <f t="array" aca="1" ref="J131" ca="1">IF(COUNTIFS('PTC GRTgaz'!$K$7:$K$15996,"",'PTC GRTgaz'!$A$7:$A$15996,J$16,'PTC GRTgaz'!$D$7:$D$15996,$A131,'PTC GRTgaz'!$C$7:$C$15996,"DEL")&gt;0,J$14,SUMIFS('PTC GRTgaz'!$K$7:$K$15996,'PTC GRTgaz'!$A$7:$A$15996,J$16,'PTC GRTgaz'!$D$7:$D$15996,$A131,'PTC GRTgaz'!$C$7:$C$15996,"DEL")*1.0026*$F$4/INDIRECT($A$4&amp;"!D9"))</f>
        <v>375</v>
      </c>
      <c r="K131" s="118" cm="1">
        <f t="array" aca="1" ref="K131" ca="1">IF(COUNTIFS('PTC GRTgaz'!$K$7:$K$15996,"",'PTC GRTgaz'!$A$7:$A$15996,K$16,'PTC GRTgaz'!$D$7:$D$15996,$A131,'PTC GRTgaz'!$C$7:$C$15996,"DEL")&gt;0,K$14,SUMIFS('PTC GRTgaz'!$K$7:$K$15996,'PTC GRTgaz'!$A$7:$A$15996,K$16,'PTC GRTgaz'!$D$7:$D$15996,$A131,'PTC GRTgaz'!$C$7:$C$15996,"DEL")*1.0026*$F$4/INDIRECT($A$4&amp;"!D9"))</f>
        <v>375</v>
      </c>
      <c r="L131" s="119">
        <f t="shared" ca="1" si="11"/>
        <v>25.641178500000006</v>
      </c>
      <c r="M131" s="54">
        <f t="shared" ca="1" si="15"/>
        <v>0.56172999999999995</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0.96913500000000075</v>
      </c>
      <c r="O131" s="71">
        <f t="shared" ca="1" si="16"/>
        <v>363.42562500000025</v>
      </c>
      <c r="S131" s="119">
        <f t="shared" ca="1" si="12"/>
        <v>41.044800937500014</v>
      </c>
      <c r="T131" s="54">
        <f t="shared" ca="1" si="17"/>
        <v>0.90524000000000004</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0.82369000000000059</v>
      </c>
      <c r="V131" s="71">
        <f t="shared" ca="1" si="18"/>
        <v>308.88375000000025</v>
      </c>
    </row>
    <row r="132" spans="1:22" x14ac:dyDescent="0.35">
      <c r="A132" s="32">
        <f t="shared" si="19"/>
        <v>45863</v>
      </c>
      <c r="B132" s="70" cm="1">
        <f t="array" aca="1" ref="B132" ca="1">_xlfn.XLOOKUP(A132,INDIRECT($A$5&amp;"!$AJ$41:$AJ$406"),INDIRECT($A$5&amp;"!$AK$41:$AK$406"))*SUM($F$3:$I$3)</f>
        <v>0</v>
      </c>
      <c r="C132" s="70" cm="1">
        <f t="array" aca="1" ref="C132" ca="1">_xlfn.XLOOKUP(A132,INDIRECT($A$5&amp;"!$AJ$41:$AJ$406"),INDIRECT($A$5&amp;"!$AL$41:$AL$406"))*SUM($F$3:$I$3)</f>
        <v>45</v>
      </c>
      <c r="D132" s="70" cm="1">
        <f t="array" aca="1" ref="D132" ca="1">_xlfn.XLOOKUP(A132,INDIRECT($A$5&amp;"!$AJ$41:$AJ$406"),INDIRECT($A$5&amp;"!$AO$41:$AO$406"))*SUM($F$3:$I$3)</f>
        <v>38.25</v>
      </c>
      <c r="E132" s="34" cm="1">
        <f t="array" ref="E132">SUMPRODUCT(('PT Storengy'!$B$8:$K$372)*('PT Storengy'!$A$8:$A$372=$A132)*('PT Storengy'!$B$5:$K$5=$A$6)*('PT Storengy'!$B$7:$K$7=$A$7))</f>
        <v>0</v>
      </c>
      <c r="F132" s="119">
        <f t="shared" ca="1" si="10"/>
        <v>28.911334500000013</v>
      </c>
      <c r="G132" s="54">
        <f t="shared" ca="1" si="13"/>
        <v>0.63470000000000004</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0.93265000000000087</v>
      </c>
      <c r="I132" s="71">
        <f t="shared" ca="1" si="14"/>
        <v>349.74375000000032</v>
      </c>
      <c r="J132" s="118" cm="1">
        <f t="array" aca="1" ref="J132" ca="1">IF(COUNTIFS('PTC GRTgaz'!$K$7:$K$15996,"",'PTC GRTgaz'!$A$7:$A$15996,J$16,'PTC GRTgaz'!$D$7:$D$15996,$A132,'PTC GRTgaz'!$C$7:$C$15996,"DEL")&gt;0,J$14,SUMIFS('PTC GRTgaz'!$K$7:$K$15996,'PTC GRTgaz'!$A$7:$A$15996,J$16,'PTC GRTgaz'!$D$7:$D$15996,$A132,'PTC GRTgaz'!$C$7:$C$15996,"DEL")*1.0026*$F$4/INDIRECT($A$4&amp;"!D9"))</f>
        <v>375</v>
      </c>
      <c r="K132" s="118" cm="1">
        <f t="array" aca="1" ref="K132" ca="1">IF(COUNTIFS('PTC GRTgaz'!$K$7:$K$15996,"",'PTC GRTgaz'!$A$7:$A$15996,K$16,'PTC GRTgaz'!$D$7:$D$15996,$A132,'PTC GRTgaz'!$C$7:$C$15996,"DEL")&gt;0,K$14,SUMIFS('PTC GRTgaz'!$K$7:$K$15996,'PTC GRTgaz'!$A$7:$A$15996,K$16,'PTC GRTgaz'!$D$7:$D$15996,$A132,'PTC GRTgaz'!$C$7:$C$15996,"DEL")*1.0026*$F$4/INDIRECT($A$4&amp;"!D9"))</f>
        <v>375</v>
      </c>
      <c r="L132" s="119">
        <f t="shared" ca="1" si="11"/>
        <v>26.003091000000005</v>
      </c>
      <c r="M132" s="54">
        <f t="shared" ca="1" si="15"/>
        <v>0.56979999999999997</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0.96510000000000085</v>
      </c>
      <c r="O132" s="71">
        <f t="shared" ca="1" si="16"/>
        <v>361.91250000000031</v>
      </c>
      <c r="S132" s="119">
        <f t="shared" ca="1" si="12"/>
        <v>41.353040625000013</v>
      </c>
      <c r="T132" s="54">
        <f t="shared" ca="1" si="17"/>
        <v>0.91210999999999998</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0.82197250000000066</v>
      </c>
      <c r="V132" s="71">
        <f t="shared" ca="1" si="18"/>
        <v>308.23968750000023</v>
      </c>
    </row>
    <row r="133" spans="1:22" x14ac:dyDescent="0.35">
      <c r="A133" s="32">
        <f t="shared" si="19"/>
        <v>45864</v>
      </c>
      <c r="B133" s="70" cm="1">
        <f t="array" aca="1" ref="B133" ca="1">_xlfn.XLOOKUP(A133,INDIRECT($A$5&amp;"!$AJ$41:$AJ$406"),INDIRECT($A$5&amp;"!$AK$41:$AK$406"))*SUM($F$3:$I$3)</f>
        <v>0</v>
      </c>
      <c r="C133" s="70" cm="1">
        <f t="array" aca="1" ref="C133" ca="1">_xlfn.XLOOKUP(A133,INDIRECT($A$5&amp;"!$AJ$41:$AJ$406"),INDIRECT($A$5&amp;"!$AL$41:$AL$406"))*SUM($F$3:$I$3)</f>
        <v>45</v>
      </c>
      <c r="D133" s="70" cm="1">
        <f t="array" aca="1" ref="D133" ca="1">_xlfn.XLOOKUP(A133,INDIRECT($A$5&amp;"!$AJ$41:$AJ$406"),INDIRECT($A$5&amp;"!$AO$41:$AO$406"))*SUM($F$3:$I$3)</f>
        <v>38.25</v>
      </c>
      <c r="E133" s="34" cm="1">
        <f t="array" ref="E133">SUMPRODUCT(('PT Storengy'!$B$8:$K$372)*('PT Storengy'!$A$8:$A$372=$A133)*('PT Storengy'!$B$5:$K$5=$A$6)*('PT Storengy'!$B$7:$K$7=$A$7))</f>
        <v>0</v>
      </c>
      <c r="F133" s="119">
        <f t="shared" ca="1" si="10"/>
        <v>29.259621375000012</v>
      </c>
      <c r="G133" s="54">
        <f t="shared" ca="1" si="13"/>
        <v>0.64246999999999999</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0.92876500000000084</v>
      </c>
      <c r="I133" s="71">
        <f t="shared" ca="1" si="14"/>
        <v>348.28687500000029</v>
      </c>
      <c r="J133" s="118" cm="1">
        <f t="array" aca="1" ref="J133" ca="1">IF(COUNTIFS('PTC GRTgaz'!$K$7:$K$15996,"",'PTC GRTgaz'!$A$7:$A$15996,J$16,'PTC GRTgaz'!$D$7:$D$15996,$A133,'PTC GRTgaz'!$C$7:$C$15996,"DEL")&gt;0,J$14,SUMIFS('PTC GRTgaz'!$K$7:$K$15996,'PTC GRTgaz'!$A$7:$A$15996,J$16,'PTC GRTgaz'!$D$7:$D$15996,$A133,'PTC GRTgaz'!$C$7:$C$15996,"DEL")*1.0026*$F$4/INDIRECT($A$4&amp;"!D9"))</f>
        <v>375</v>
      </c>
      <c r="K133" s="118" cm="1">
        <f t="array" aca="1" ref="K133" ca="1">IF(COUNTIFS('PTC GRTgaz'!$K$7:$K$15996,"",'PTC GRTgaz'!$A$7:$A$15996,K$16,'PTC GRTgaz'!$D$7:$D$15996,$A133,'PTC GRTgaz'!$C$7:$C$15996,"DEL")&gt;0,K$14,SUMIFS('PTC GRTgaz'!$K$7:$K$15996,'PTC GRTgaz'!$A$7:$A$15996,K$16,'PTC GRTgaz'!$D$7:$D$15996,$A133,'PTC GRTgaz'!$C$7:$C$15996,"DEL")*1.0026*$F$4/INDIRECT($A$4&amp;"!D9"))</f>
        <v>375</v>
      </c>
      <c r="L133" s="119">
        <f t="shared" ca="1" si="11"/>
        <v>26.363494125000006</v>
      </c>
      <c r="M133" s="54">
        <f t="shared" ca="1" si="15"/>
        <v>0.57784999999999997</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0.96107500000000079</v>
      </c>
      <c r="O133" s="71">
        <f t="shared" ca="1" si="16"/>
        <v>360.40312500000027</v>
      </c>
      <c r="S133" s="119">
        <f t="shared" ca="1" si="12"/>
        <v>41.660638125000013</v>
      </c>
      <c r="T133" s="54">
        <f t="shared" ca="1" si="17"/>
        <v>0.91896</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0.82026000000000066</v>
      </c>
      <c r="V133" s="71">
        <f t="shared" ca="1" si="18"/>
        <v>307.59750000000025</v>
      </c>
    </row>
    <row r="134" spans="1:22" x14ac:dyDescent="0.35">
      <c r="A134" s="32">
        <f t="shared" si="19"/>
        <v>45865</v>
      </c>
      <c r="B134" s="70" cm="1">
        <f t="array" aca="1" ref="B134" ca="1">_xlfn.XLOOKUP(A134,INDIRECT($A$5&amp;"!$AJ$41:$AJ$406"),INDIRECT($A$5&amp;"!$AK$41:$AK$406"))*SUM($F$3:$I$3)</f>
        <v>0</v>
      </c>
      <c r="C134" s="70" cm="1">
        <f t="array" aca="1" ref="C134" ca="1">_xlfn.XLOOKUP(A134,INDIRECT($A$5&amp;"!$AJ$41:$AJ$406"),INDIRECT($A$5&amp;"!$AL$41:$AL$406"))*SUM($F$3:$I$3)</f>
        <v>45</v>
      </c>
      <c r="D134" s="70" cm="1">
        <f t="array" aca="1" ref="D134" ca="1">_xlfn.XLOOKUP(A134,INDIRECT($A$5&amp;"!$AJ$41:$AJ$406"),INDIRECT($A$5&amp;"!$AO$41:$AO$406"))*SUM($F$3:$I$3)</f>
        <v>38.25</v>
      </c>
      <c r="E134" s="34" cm="1">
        <f t="array" ref="E134">SUMPRODUCT(('PT Storengy'!$B$8:$K$372)*('PT Storengy'!$A$8:$A$372=$A134)*('PT Storengy'!$B$5:$K$5=$A$6)*('PT Storengy'!$B$7:$K$7=$A$7))</f>
        <v>0</v>
      </c>
      <c r="F134" s="119">
        <f t="shared" ca="1" si="10"/>
        <v>29.606457000000013</v>
      </c>
      <c r="G134" s="54">
        <f t="shared" ca="1" si="13"/>
        <v>0.65020999999999995</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0.92489500000000102</v>
      </c>
      <c r="I134" s="71">
        <f t="shared" ca="1" si="14"/>
        <v>346.83562500000039</v>
      </c>
      <c r="J134" s="118" cm="1">
        <f t="array" aca="1" ref="J134" ca="1">IF(COUNTIFS('PTC GRTgaz'!$K$7:$K$15996,"",'PTC GRTgaz'!$A$7:$A$15996,J$16,'PTC GRTgaz'!$D$7:$D$15996,$A134,'PTC GRTgaz'!$C$7:$C$15996,"DEL")&gt;0,J$14,SUMIFS('PTC GRTgaz'!$K$7:$K$15996,'PTC GRTgaz'!$A$7:$A$15996,J$16,'PTC GRTgaz'!$D$7:$D$15996,$A134,'PTC GRTgaz'!$C$7:$C$15996,"DEL")*1.0026*$F$4/INDIRECT($A$4&amp;"!D9"))</f>
        <v>375</v>
      </c>
      <c r="K134" s="118" cm="1">
        <f t="array" aca="1" ref="K134" ca="1">IF(COUNTIFS('PTC GRTgaz'!$K$7:$K$15996,"",'PTC GRTgaz'!$A$7:$A$15996,K$16,'PTC GRTgaz'!$D$7:$D$15996,$A134,'PTC GRTgaz'!$C$7:$C$15996,"DEL")&gt;0,K$14,SUMIFS('PTC GRTgaz'!$K$7:$K$15996,'PTC GRTgaz'!$A$7:$A$15996,K$16,'PTC GRTgaz'!$D$7:$D$15996,$A134,'PTC GRTgaz'!$C$7:$C$15996,"DEL")*1.0026*$F$4/INDIRECT($A$4&amp;"!D9"))</f>
        <v>375</v>
      </c>
      <c r="L134" s="119">
        <f t="shared" ca="1" si="11"/>
        <v>26.722395375000005</v>
      </c>
      <c r="M134" s="54">
        <f t="shared" ca="1" si="15"/>
        <v>0.58586000000000005</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0.95707000000000086</v>
      </c>
      <c r="O134" s="71">
        <f t="shared" ca="1" si="16"/>
        <v>358.90125000000035</v>
      </c>
      <c r="S134" s="119">
        <f t="shared" ca="1" si="12"/>
        <v>41.967595312500016</v>
      </c>
      <c r="T134" s="54">
        <f t="shared" ca="1" si="17"/>
        <v>0.92579</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0.81855250000000068</v>
      </c>
      <c r="V134" s="71">
        <f t="shared" ca="1" si="18"/>
        <v>306.95718750000026</v>
      </c>
    </row>
    <row r="135" spans="1:22" x14ac:dyDescent="0.35">
      <c r="A135" s="32">
        <f t="shared" si="19"/>
        <v>45866</v>
      </c>
      <c r="B135" s="70" cm="1">
        <f t="array" aca="1" ref="B135" ca="1">_xlfn.XLOOKUP(A135,INDIRECT($A$5&amp;"!$AJ$41:$AJ$406"),INDIRECT($A$5&amp;"!$AK$41:$AK$406"))*SUM($F$3:$I$3)</f>
        <v>0</v>
      </c>
      <c r="C135" s="70" cm="1">
        <f t="array" aca="1" ref="C135" ca="1">_xlfn.XLOOKUP(A135,INDIRECT($A$5&amp;"!$AJ$41:$AJ$406"),INDIRECT($A$5&amp;"!$AL$41:$AL$406"))*SUM($F$3:$I$3)</f>
        <v>45</v>
      </c>
      <c r="D135" s="70" cm="1">
        <f t="array" aca="1" ref="D135" ca="1">_xlfn.XLOOKUP(A135,INDIRECT($A$5&amp;"!$AJ$41:$AJ$406"),INDIRECT($A$5&amp;"!$AO$41:$AO$406"))*SUM($F$3:$I$3)</f>
        <v>38.25</v>
      </c>
      <c r="E135" s="34" cm="1">
        <f t="array" ref="E135">SUMPRODUCT(('PT Storengy'!$B$8:$K$372)*('PT Storengy'!$A$8:$A$372=$A135)*('PT Storengy'!$B$5:$K$5=$A$6)*('PT Storengy'!$B$7:$K$7=$A$7))</f>
        <v>0</v>
      </c>
      <c r="F135" s="119">
        <f t="shared" ca="1" si="10"/>
        <v>29.951847000000015</v>
      </c>
      <c r="G135" s="54">
        <f t="shared" ca="1" si="13"/>
        <v>0.65791999999999995</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0.92104000000000075</v>
      </c>
      <c r="I135" s="71">
        <f t="shared" ca="1" si="14"/>
        <v>345.39000000000027</v>
      </c>
      <c r="J135" s="118" cm="1">
        <f t="array" aca="1" ref="J135" ca="1">IF(COUNTIFS('PTC GRTgaz'!$K$7:$K$15996,"",'PTC GRTgaz'!$A$7:$A$15996,J$16,'PTC GRTgaz'!$D$7:$D$15996,$A135,'PTC GRTgaz'!$C$7:$C$15996,"DEL")&gt;0,J$14,SUMIFS('PTC GRTgaz'!$K$7:$K$15996,'PTC GRTgaz'!$A$7:$A$15996,J$16,'PTC GRTgaz'!$D$7:$D$15996,$A135,'PTC GRTgaz'!$C$7:$C$15996,"DEL")*1.0026*$F$4/INDIRECT($A$4&amp;"!D9"))</f>
        <v>375</v>
      </c>
      <c r="K135" s="118" cm="1">
        <f t="array" aca="1" ref="K135" ca="1">IF(COUNTIFS('PTC GRTgaz'!$K$7:$K$15996,"",'PTC GRTgaz'!$A$7:$A$15996,K$16,'PTC GRTgaz'!$D$7:$D$15996,$A135,'PTC GRTgaz'!$C$7:$C$15996,"DEL")&gt;0,K$14,SUMIFS('PTC GRTgaz'!$K$7:$K$15996,'PTC GRTgaz'!$A$7:$A$15996,K$16,'PTC GRTgaz'!$D$7:$D$15996,$A135,'PTC GRTgaz'!$C$7:$C$15996,"DEL")*1.0026*$F$4/INDIRECT($A$4&amp;"!D9"))</f>
        <v>375</v>
      </c>
      <c r="L135" s="119">
        <f t="shared" ca="1" si="11"/>
        <v>27.079802250000004</v>
      </c>
      <c r="M135" s="54">
        <f t="shared" ca="1" si="15"/>
        <v>0.59382999999999997</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0.95308500000000085</v>
      </c>
      <c r="O135" s="71">
        <f t="shared" ca="1" si="16"/>
        <v>357.4068750000003</v>
      </c>
      <c r="S135" s="119">
        <f t="shared" ca="1" si="12"/>
        <v>42.273913125000014</v>
      </c>
      <c r="T135" s="54">
        <f t="shared" ca="1" si="17"/>
        <v>0.93261000000000005</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0.81684750000000061</v>
      </c>
      <c r="V135" s="71">
        <f t="shared" ca="1" si="18"/>
        <v>306.31781250000023</v>
      </c>
    </row>
    <row r="136" spans="1:22" x14ac:dyDescent="0.35">
      <c r="A136" s="32">
        <f t="shared" si="19"/>
        <v>45867</v>
      </c>
      <c r="B136" s="70" cm="1">
        <f t="array" aca="1" ref="B136" ca="1">_xlfn.XLOOKUP(A136,INDIRECT($A$5&amp;"!$AJ$41:$AJ$406"),INDIRECT($A$5&amp;"!$AK$41:$AK$406"))*SUM($F$3:$I$3)</f>
        <v>0</v>
      </c>
      <c r="C136" s="70" cm="1">
        <f t="array" aca="1" ref="C136" ca="1">_xlfn.XLOOKUP(A136,INDIRECT($A$5&amp;"!$AJ$41:$AJ$406"),INDIRECT($A$5&amp;"!$AL$41:$AL$406"))*SUM($F$3:$I$3)</f>
        <v>45</v>
      </c>
      <c r="D136" s="70" cm="1">
        <f t="array" aca="1" ref="D136" ca="1">_xlfn.XLOOKUP(A136,INDIRECT($A$5&amp;"!$AJ$41:$AJ$406"),INDIRECT($A$5&amp;"!$AO$41:$AO$406"))*SUM($F$3:$I$3)</f>
        <v>38.25</v>
      </c>
      <c r="E136" s="34" cm="1">
        <f t="array" ref="E136">SUMPRODUCT(('PT Storengy'!$B$8:$K$372)*('PT Storengy'!$A$8:$A$372=$A136)*('PT Storengy'!$B$5:$K$5=$A$6)*('PT Storengy'!$B$7:$K$7=$A$7))</f>
        <v>0</v>
      </c>
      <c r="F136" s="119">
        <f t="shared" ca="1" si="10"/>
        <v>30.295797000000015</v>
      </c>
      <c r="G136" s="54">
        <f t="shared" ca="1" si="13"/>
        <v>0.66559999999999997</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0.9172000000000009</v>
      </c>
      <c r="I136" s="71">
        <f t="shared" ca="1" si="14"/>
        <v>343.95000000000033</v>
      </c>
      <c r="J136" s="118" cm="1">
        <f t="array" aca="1" ref="J136" ca="1">IF(COUNTIFS('PTC GRTgaz'!$K$7:$K$15996,"",'PTC GRTgaz'!$A$7:$A$15996,J$16,'PTC GRTgaz'!$D$7:$D$15996,$A136,'PTC GRTgaz'!$C$7:$C$15996,"DEL")&gt;0,J$14,SUMIFS('PTC GRTgaz'!$K$7:$K$15996,'PTC GRTgaz'!$A$7:$A$15996,J$16,'PTC GRTgaz'!$D$7:$D$15996,$A136,'PTC GRTgaz'!$C$7:$C$15996,"DEL")*1.0026*$F$4/INDIRECT($A$4&amp;"!D9"))</f>
        <v>375</v>
      </c>
      <c r="K136" s="118" cm="1">
        <f t="array" aca="1" ref="K136" ca="1">IF(COUNTIFS('PTC GRTgaz'!$K$7:$K$15996,"",'PTC GRTgaz'!$A$7:$A$15996,K$16,'PTC GRTgaz'!$D$7:$D$15996,$A136,'PTC GRTgaz'!$C$7:$C$15996,"DEL")&gt;0,K$14,SUMIFS('PTC GRTgaz'!$K$7:$K$15996,'PTC GRTgaz'!$A$7:$A$15996,K$16,'PTC GRTgaz'!$D$7:$D$15996,$A136,'PTC GRTgaz'!$C$7:$C$15996,"DEL")*1.0026*$F$4/INDIRECT($A$4&amp;"!D9"))</f>
        <v>375</v>
      </c>
      <c r="L136" s="119">
        <f t="shared" ca="1" si="11"/>
        <v>27.435720375000002</v>
      </c>
      <c r="M136" s="54">
        <f t="shared" ca="1" si="15"/>
        <v>0.60177000000000003</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0.94911500000000071</v>
      </c>
      <c r="O136" s="71">
        <f t="shared" ca="1" si="16"/>
        <v>355.91812500000026</v>
      </c>
      <c r="S136" s="119">
        <f t="shared" ca="1" si="12"/>
        <v>42.579592500000011</v>
      </c>
      <c r="T136" s="54">
        <f t="shared" ca="1" si="17"/>
        <v>0.93942000000000003</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0.81514500000000067</v>
      </c>
      <c r="V136" s="71">
        <f t="shared" ca="1" si="18"/>
        <v>305.67937500000028</v>
      </c>
    </row>
    <row r="137" spans="1:22" x14ac:dyDescent="0.35">
      <c r="A137" s="32">
        <f t="shared" si="19"/>
        <v>45868</v>
      </c>
      <c r="B137" s="70" cm="1">
        <f t="array" aca="1" ref="B137" ca="1">_xlfn.XLOOKUP(A137,INDIRECT($A$5&amp;"!$AJ$41:$AJ$406"),INDIRECT($A$5&amp;"!$AK$41:$AK$406"))*SUM($F$3:$I$3)</f>
        <v>0</v>
      </c>
      <c r="C137" s="70" cm="1">
        <f t="array" aca="1" ref="C137" ca="1">_xlfn.XLOOKUP(A137,INDIRECT($A$5&amp;"!$AJ$41:$AJ$406"),INDIRECT($A$5&amp;"!$AL$41:$AL$406"))*SUM($F$3:$I$3)</f>
        <v>45</v>
      </c>
      <c r="D137" s="70" cm="1">
        <f t="array" aca="1" ref="D137" ca="1">_xlfn.XLOOKUP(A137,INDIRECT($A$5&amp;"!$AJ$41:$AJ$406"),INDIRECT($A$5&amp;"!$AO$41:$AO$406"))*SUM($F$3:$I$3)</f>
        <v>38.25</v>
      </c>
      <c r="E137" s="34" cm="1">
        <f t="array" ref="E137">SUMPRODUCT(('PT Storengy'!$B$8:$K$372)*('PT Storengy'!$A$8:$A$372=$A137)*('PT Storengy'!$B$5:$K$5=$A$6)*('PT Storengy'!$B$7:$K$7=$A$7))</f>
        <v>0</v>
      </c>
      <c r="F137" s="119">
        <f t="shared" ca="1" si="10"/>
        <v>30.638314500000014</v>
      </c>
      <c r="G137" s="54">
        <f t="shared" ca="1" si="13"/>
        <v>0.67323999999999995</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0.91338000000000086</v>
      </c>
      <c r="I137" s="71">
        <f t="shared" ca="1" si="14"/>
        <v>342.51750000000033</v>
      </c>
      <c r="J137" s="118" cm="1">
        <f t="array" aca="1" ref="J137" ca="1">IF(COUNTIFS('PTC GRTgaz'!$K$7:$K$15996,"",'PTC GRTgaz'!$A$7:$A$15996,J$16,'PTC GRTgaz'!$D$7:$D$15996,$A137,'PTC GRTgaz'!$C$7:$C$15996,"DEL")&gt;0,J$14,SUMIFS('PTC GRTgaz'!$K$7:$K$15996,'PTC GRTgaz'!$A$7:$A$15996,J$16,'PTC GRTgaz'!$D$7:$D$15996,$A137,'PTC GRTgaz'!$C$7:$C$15996,"DEL")*1.0026*$F$4/INDIRECT($A$4&amp;"!D9"))</f>
        <v>375</v>
      </c>
      <c r="K137" s="118" cm="1">
        <f t="array" aca="1" ref="K137" ca="1">IF(COUNTIFS('PTC GRTgaz'!$K$7:$K$15996,"",'PTC GRTgaz'!$A$7:$A$15996,K$16,'PTC GRTgaz'!$D$7:$D$15996,$A137,'PTC GRTgaz'!$C$7:$C$15996,"DEL")&gt;0,K$14,SUMIFS('PTC GRTgaz'!$K$7:$K$15996,'PTC GRTgaz'!$A$7:$A$15996,K$16,'PTC GRTgaz'!$D$7:$D$15996,$A137,'PTC GRTgaz'!$C$7:$C$15996,"DEL")*1.0026*$F$4/INDIRECT($A$4&amp;"!D9"))</f>
        <v>375</v>
      </c>
      <c r="L137" s="119">
        <f t="shared" ca="1" si="11"/>
        <v>27.790155375000001</v>
      </c>
      <c r="M137" s="54">
        <f t="shared" ca="1" si="15"/>
        <v>0.60968</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0.94516000000000078</v>
      </c>
      <c r="O137" s="71">
        <f t="shared" ca="1" si="16"/>
        <v>354.43500000000029</v>
      </c>
      <c r="S137" s="119">
        <f t="shared" ca="1" si="12"/>
        <v>42.884635312500009</v>
      </c>
      <c r="T137" s="54">
        <f t="shared" ca="1" si="17"/>
        <v>0.94621</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0.81344750000000066</v>
      </c>
      <c r="V137" s="71">
        <f t="shared" ca="1" si="18"/>
        <v>305.04281250000025</v>
      </c>
    </row>
    <row r="138" spans="1:22" x14ac:dyDescent="0.35">
      <c r="A138" s="32">
        <f t="shared" si="19"/>
        <v>45869</v>
      </c>
      <c r="B138" s="70" cm="1">
        <f t="array" aca="1" ref="B138" ca="1">_xlfn.XLOOKUP(A138,INDIRECT($A$5&amp;"!$AJ$41:$AJ$406"),INDIRECT($A$5&amp;"!$AK$41:$AK$406"))*SUM($F$3:$I$3)</f>
        <v>0</v>
      </c>
      <c r="C138" s="70" cm="1">
        <f t="array" aca="1" ref="C138" ca="1">_xlfn.XLOOKUP(A138,INDIRECT($A$5&amp;"!$AJ$41:$AJ$406"),INDIRECT($A$5&amp;"!$AL$41:$AL$406"))*SUM($F$3:$I$3)</f>
        <v>38.25</v>
      </c>
      <c r="D138" s="70" cm="1">
        <f t="array" aca="1" ref="D138" ca="1">_xlfn.XLOOKUP(A138,INDIRECT($A$5&amp;"!$AJ$41:$AJ$406"),INDIRECT($A$5&amp;"!$AO$41:$AO$406"))*SUM($F$3:$I$3)</f>
        <v>38.25</v>
      </c>
      <c r="E138" s="34" cm="1">
        <f t="array" ref="E138">SUMPRODUCT(('PT Storengy'!$B$8:$K$372)*('PT Storengy'!$A$8:$A$372=$A138)*('PT Storengy'!$B$5:$K$5=$A$6)*('PT Storengy'!$B$7:$K$7=$A$7))</f>
        <v>0</v>
      </c>
      <c r="F138" s="119">
        <f t="shared" ca="1" si="10"/>
        <v>30.979405125000014</v>
      </c>
      <c r="G138" s="54">
        <f t="shared" ca="1" si="13"/>
        <v>0.68084999999999996</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0.90957500000000091</v>
      </c>
      <c r="I138" s="71">
        <f t="shared" ca="1" si="14"/>
        <v>341.09062500000033</v>
      </c>
      <c r="J138" s="118" cm="1">
        <f t="array" aca="1" ref="J138" ca="1">IF(COUNTIFS('PTC GRTgaz'!$K$7:$K$15996,"",'PTC GRTgaz'!$A$7:$A$15996,J$16,'PTC GRTgaz'!$D$7:$D$15996,$A138,'PTC GRTgaz'!$C$7:$C$15996,"DEL")&gt;0,J$14,SUMIFS('PTC GRTgaz'!$K$7:$K$15996,'PTC GRTgaz'!$A$7:$A$15996,J$16,'PTC GRTgaz'!$D$7:$D$15996,$A138,'PTC GRTgaz'!$C$7:$C$15996,"DEL")*1.0026*$F$4/INDIRECT($A$4&amp;"!D9"))</f>
        <v>375</v>
      </c>
      <c r="K138" s="118" cm="1">
        <f t="array" aca="1" ref="K138" ca="1">IF(COUNTIFS('PTC GRTgaz'!$K$7:$K$15996,"",'PTC GRTgaz'!$A$7:$A$15996,K$16,'PTC GRTgaz'!$D$7:$D$15996,$A138,'PTC GRTgaz'!$C$7:$C$15996,"DEL")&gt;0,K$14,SUMIFS('PTC GRTgaz'!$K$7:$K$15996,'PTC GRTgaz'!$A$7:$A$15996,K$16,'PTC GRTgaz'!$D$7:$D$15996,$A138,'PTC GRTgaz'!$C$7:$C$15996,"DEL")*1.0026*$F$4/INDIRECT($A$4&amp;"!D9"))</f>
        <v>375</v>
      </c>
      <c r="L138" s="119">
        <f t="shared" ca="1" si="11"/>
        <v>28.143112875</v>
      </c>
      <c r="M138" s="54">
        <f t="shared" ca="1" si="15"/>
        <v>0.61756</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0.94122000000000083</v>
      </c>
      <c r="O138" s="71">
        <f t="shared" ca="1" si="16"/>
        <v>352.95750000000032</v>
      </c>
      <c r="S138" s="119">
        <f t="shared" ca="1" si="12"/>
        <v>43.189042500000006</v>
      </c>
      <c r="T138" s="54">
        <f t="shared" ca="1" si="17"/>
        <v>0.95299</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0.81175250000000065</v>
      </c>
      <c r="V138" s="71">
        <f t="shared" ca="1" si="18"/>
        <v>304.40718750000025</v>
      </c>
    </row>
    <row r="139" spans="1:22" x14ac:dyDescent="0.35">
      <c r="A139" s="32">
        <f t="shared" si="19"/>
        <v>45870</v>
      </c>
      <c r="B139" s="70" cm="1">
        <f t="array" aca="1" ref="B139" ca="1">_xlfn.XLOOKUP(A139,INDIRECT($A$5&amp;"!$AJ$41:$AJ$406"),INDIRECT($A$5&amp;"!$AK$41:$AK$406"))*SUM($F$3:$I$3)</f>
        <v>0</v>
      </c>
      <c r="C139" s="70" cm="1">
        <f t="array" aca="1" ref="C139" ca="1">_xlfn.XLOOKUP(A139,INDIRECT($A$5&amp;"!$AJ$41:$AJ$406"),INDIRECT($A$5&amp;"!$AL$41:$AL$406"))*SUM($F$3:$I$3)</f>
        <v>45</v>
      </c>
      <c r="D139" s="70" cm="1">
        <f t="array" aca="1" ref="D139" ca="1">_xlfn.XLOOKUP(A139,INDIRECT($A$5&amp;"!$AJ$41:$AJ$406"),INDIRECT($A$5&amp;"!$AO$41:$AO$406"))*SUM($F$3:$I$3)</f>
        <v>42.75</v>
      </c>
      <c r="E139" s="34" cm="1">
        <f t="array" ref="E139">SUMPRODUCT(('PT Storengy'!$B$8:$K$372)*('PT Storengy'!$A$8:$A$372=$A139)*('PT Storengy'!$B$5:$K$5=$A$6)*('PT Storengy'!$B$7:$K$7=$A$7))</f>
        <v>0</v>
      </c>
      <c r="F139" s="119">
        <f t="shared" ca="1" si="10"/>
        <v>31.319074500000013</v>
      </c>
      <c r="G139" s="54">
        <f t="shared" ca="1" si="13"/>
        <v>0.68842999999999999</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0.90578500000000095</v>
      </c>
      <c r="I139" s="71">
        <f t="shared" ca="1" si="14"/>
        <v>339.66937500000034</v>
      </c>
      <c r="J139" s="118" cm="1">
        <f t="array" aca="1" ref="J139" ca="1">IF(COUNTIFS('PTC GRTgaz'!$K$7:$K$15996,"",'PTC GRTgaz'!$A$7:$A$15996,J$16,'PTC GRTgaz'!$D$7:$D$15996,$A139,'PTC GRTgaz'!$C$7:$C$15996,"DEL")&gt;0,J$14,SUMIFS('PTC GRTgaz'!$K$7:$K$15996,'PTC GRTgaz'!$A$7:$A$15996,J$16,'PTC GRTgaz'!$D$7:$D$15996,$A139,'PTC GRTgaz'!$C$7:$C$15996,"DEL")*1.0026*$F$4/INDIRECT($A$4&amp;"!D9"))</f>
        <v>375</v>
      </c>
      <c r="K139" s="118" cm="1">
        <f t="array" aca="1" ref="K139" ca="1">IF(COUNTIFS('PTC GRTgaz'!$K$7:$K$15996,"",'PTC GRTgaz'!$A$7:$A$15996,K$16,'PTC GRTgaz'!$D$7:$D$15996,$A139,'PTC GRTgaz'!$C$7:$C$15996,"DEL")&gt;0,K$14,SUMIFS('PTC GRTgaz'!$K$7:$K$15996,'PTC GRTgaz'!$A$7:$A$15996,K$16,'PTC GRTgaz'!$D$7:$D$15996,$A139,'PTC GRTgaz'!$C$7:$C$15996,"DEL")*1.0026*$F$4/INDIRECT($A$4&amp;"!D9"))</f>
        <v>375</v>
      </c>
      <c r="L139" s="119">
        <f t="shared" ca="1" si="11"/>
        <v>28.494600375000001</v>
      </c>
      <c r="M139" s="54">
        <f t="shared" ca="1" si="15"/>
        <v>0.62539999999999996</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0.93730000000000091</v>
      </c>
      <c r="O139" s="71">
        <f t="shared" ca="1" si="16"/>
        <v>351.48750000000035</v>
      </c>
      <c r="S139" s="119">
        <f t="shared" ca="1" si="12"/>
        <v>43.492815000000007</v>
      </c>
      <c r="T139" s="54">
        <f t="shared" ca="1" si="17"/>
        <v>0.95975999999999995</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0.81006000000000056</v>
      </c>
      <c r="V139" s="71">
        <f t="shared" ca="1" si="18"/>
        <v>303.77250000000021</v>
      </c>
    </row>
    <row r="140" spans="1:22" x14ac:dyDescent="0.35">
      <c r="A140" s="32">
        <f t="shared" si="19"/>
        <v>45871</v>
      </c>
      <c r="B140" s="70" cm="1">
        <f t="array" aca="1" ref="B140" ca="1">_xlfn.XLOOKUP(A140,INDIRECT($A$5&amp;"!$AJ$41:$AJ$406"),INDIRECT($A$5&amp;"!$AK$41:$AK$406"))*SUM($F$3:$I$3)</f>
        <v>0</v>
      </c>
      <c r="C140" s="70" cm="1">
        <f t="array" aca="1" ref="C140" ca="1">_xlfn.XLOOKUP(A140,INDIRECT($A$5&amp;"!$AJ$41:$AJ$406"),INDIRECT($A$5&amp;"!$AL$41:$AL$406"))*SUM($F$3:$I$3)</f>
        <v>45</v>
      </c>
      <c r="D140" s="70" cm="1">
        <f t="array" aca="1" ref="D140" ca="1">_xlfn.XLOOKUP(A140,INDIRECT($A$5&amp;"!$AJ$41:$AJ$406"),INDIRECT($A$5&amp;"!$AO$41:$AO$406"))*SUM($F$3:$I$3)</f>
        <v>42.75</v>
      </c>
      <c r="E140" s="34" cm="1">
        <f t="array" ref="E140">SUMPRODUCT(('PT Storengy'!$B$8:$K$372)*('PT Storengy'!$A$8:$A$372=$A140)*('PT Storengy'!$B$5:$K$5=$A$6)*('PT Storengy'!$B$7:$K$7=$A$7))</f>
        <v>0</v>
      </c>
      <c r="F140" s="119">
        <f t="shared" ca="1" si="10"/>
        <v>31.657328250000013</v>
      </c>
      <c r="G140" s="54">
        <f t="shared" ca="1" si="13"/>
        <v>0.69598000000000004</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0.90201000000000087</v>
      </c>
      <c r="I140" s="71">
        <f t="shared" ca="1" si="14"/>
        <v>338.25375000000031</v>
      </c>
      <c r="J140" s="118" cm="1">
        <f t="array" aca="1" ref="J140" ca="1">IF(COUNTIFS('PTC GRTgaz'!$K$7:$K$15996,"",'PTC GRTgaz'!$A$7:$A$15996,J$16,'PTC GRTgaz'!$D$7:$D$15996,$A140,'PTC GRTgaz'!$C$7:$C$15996,"DEL")&gt;0,J$14,SUMIFS('PTC GRTgaz'!$K$7:$K$15996,'PTC GRTgaz'!$A$7:$A$15996,J$16,'PTC GRTgaz'!$D$7:$D$15996,$A140,'PTC GRTgaz'!$C$7:$C$15996,"DEL")*1.0026*$F$4/INDIRECT($A$4&amp;"!D9"))</f>
        <v>375</v>
      </c>
      <c r="K140" s="118" cm="1">
        <f t="array" aca="1" ref="K140" ca="1">IF(COUNTIFS('PTC GRTgaz'!$K$7:$K$15996,"",'PTC GRTgaz'!$A$7:$A$15996,K$16,'PTC GRTgaz'!$D$7:$D$15996,$A140,'PTC GRTgaz'!$C$7:$C$15996,"DEL")&gt;0,K$14,SUMIFS('PTC GRTgaz'!$K$7:$K$15996,'PTC GRTgaz'!$A$7:$A$15996,K$16,'PTC GRTgaz'!$D$7:$D$15996,$A140,'PTC GRTgaz'!$C$7:$C$15996,"DEL")*1.0026*$F$4/INDIRECT($A$4&amp;"!D9"))</f>
        <v>375</v>
      </c>
      <c r="L140" s="119">
        <f t="shared" ca="1" si="11"/>
        <v>28.844623500000001</v>
      </c>
      <c r="M140" s="54">
        <f t="shared" ca="1" si="15"/>
        <v>0.63321000000000005</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0.93339500000000086</v>
      </c>
      <c r="O140" s="71">
        <f t="shared" ca="1" si="16"/>
        <v>350.02312500000033</v>
      </c>
      <c r="S140" s="119">
        <f t="shared" ca="1" si="12"/>
        <v>43.795954687500007</v>
      </c>
      <c r="T140" s="54">
        <f t="shared" ca="1" si="17"/>
        <v>0.96650999999999998</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0.8083725000000006</v>
      </c>
      <c r="V140" s="71">
        <f t="shared" ca="1" si="18"/>
        <v>303.13968750000021</v>
      </c>
    </row>
    <row r="141" spans="1:22" x14ac:dyDescent="0.35">
      <c r="A141" s="32">
        <f t="shared" si="19"/>
        <v>45872</v>
      </c>
      <c r="B141" s="70" cm="1">
        <f t="array" aca="1" ref="B141" ca="1">_xlfn.XLOOKUP(A141,INDIRECT($A$5&amp;"!$AJ$41:$AJ$406"),INDIRECT($A$5&amp;"!$AK$41:$AK$406"))*SUM($F$3:$I$3)</f>
        <v>0</v>
      </c>
      <c r="C141" s="70" cm="1">
        <f t="array" aca="1" ref="C141" ca="1">_xlfn.XLOOKUP(A141,INDIRECT($A$5&amp;"!$AJ$41:$AJ$406"),INDIRECT($A$5&amp;"!$AL$41:$AL$406"))*SUM($F$3:$I$3)</f>
        <v>45</v>
      </c>
      <c r="D141" s="70" cm="1">
        <f t="array" aca="1" ref="D141" ca="1">_xlfn.XLOOKUP(A141,INDIRECT($A$5&amp;"!$AJ$41:$AJ$406"),INDIRECT($A$5&amp;"!$AO$41:$AO$406"))*SUM($F$3:$I$3)</f>
        <v>42.75</v>
      </c>
      <c r="E141" s="34" cm="1">
        <f t="array" ref="E141">SUMPRODUCT(('PT Storengy'!$B$8:$K$372)*('PT Storengy'!$A$8:$A$372=$A141)*('PT Storengy'!$B$5:$K$5=$A$6)*('PT Storengy'!$B$7:$K$7=$A$7))</f>
        <v>0</v>
      </c>
      <c r="F141" s="119">
        <f t="shared" ca="1" si="10"/>
        <v>31.994172000000013</v>
      </c>
      <c r="G141" s="54">
        <f t="shared" ca="1" si="13"/>
        <v>0.70350000000000001</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0.89825000000000066</v>
      </c>
      <c r="I141" s="71">
        <f t="shared" ca="1" si="14"/>
        <v>336.84375000000023</v>
      </c>
      <c r="J141" s="118" cm="1">
        <f t="array" aca="1" ref="J141" ca="1">IF(COUNTIFS('PTC GRTgaz'!$K$7:$K$15996,"",'PTC GRTgaz'!$A$7:$A$15996,J$16,'PTC GRTgaz'!$D$7:$D$15996,$A141,'PTC GRTgaz'!$C$7:$C$15996,"DEL")&gt;0,J$14,SUMIFS('PTC GRTgaz'!$K$7:$K$15996,'PTC GRTgaz'!$A$7:$A$15996,J$16,'PTC GRTgaz'!$D$7:$D$15996,$A141,'PTC GRTgaz'!$C$7:$C$15996,"DEL")*1.0026*$F$4/INDIRECT($A$4&amp;"!D9"))</f>
        <v>375</v>
      </c>
      <c r="K141" s="118" cm="1">
        <f t="array" aca="1" ref="K141" ca="1">IF(COUNTIFS('PTC GRTgaz'!$K$7:$K$15996,"",'PTC GRTgaz'!$A$7:$A$15996,K$16,'PTC GRTgaz'!$D$7:$D$15996,$A141,'PTC GRTgaz'!$C$7:$C$15996,"DEL")&gt;0,K$14,SUMIFS('PTC GRTgaz'!$K$7:$K$15996,'PTC GRTgaz'!$A$7:$A$15996,K$16,'PTC GRTgaz'!$D$7:$D$15996,$A141,'PTC GRTgaz'!$C$7:$C$15996,"DEL")*1.0026*$F$4/INDIRECT($A$4&amp;"!D9"))</f>
        <v>375</v>
      </c>
      <c r="L141" s="119">
        <f t="shared" ca="1" si="11"/>
        <v>29.193187875</v>
      </c>
      <c r="M141" s="54">
        <f t="shared" ca="1" si="15"/>
        <v>0.64098999999999995</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0.92950500000000091</v>
      </c>
      <c r="O141" s="71">
        <f t="shared" ca="1" si="16"/>
        <v>348.56437500000033</v>
      </c>
      <c r="S141" s="119">
        <f t="shared" ca="1" si="12"/>
        <v>44.098463437500008</v>
      </c>
      <c r="T141" s="54">
        <f t="shared" ca="1" si="17"/>
        <v>0.97323999999999999</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0.80669000000000057</v>
      </c>
      <c r="V141" s="71">
        <f t="shared" ca="1" si="18"/>
        <v>302.50875000000019</v>
      </c>
    </row>
    <row r="142" spans="1:22" x14ac:dyDescent="0.35">
      <c r="A142" s="32">
        <f t="shared" si="19"/>
        <v>45873</v>
      </c>
      <c r="B142" s="70" cm="1">
        <f t="array" aca="1" ref="B142" ca="1">_xlfn.XLOOKUP(A142,INDIRECT($A$5&amp;"!$AJ$41:$AJ$406"),INDIRECT($A$5&amp;"!$AK$41:$AK$406"))*SUM($F$3:$I$3)</f>
        <v>0</v>
      </c>
      <c r="C142" s="70" cm="1">
        <f t="array" aca="1" ref="C142" ca="1">_xlfn.XLOOKUP(A142,INDIRECT($A$5&amp;"!$AJ$41:$AJ$406"),INDIRECT($A$5&amp;"!$AL$41:$AL$406"))*SUM($F$3:$I$3)</f>
        <v>45</v>
      </c>
      <c r="D142" s="70" cm="1">
        <f t="array" aca="1" ref="D142" ca="1">_xlfn.XLOOKUP(A142,INDIRECT($A$5&amp;"!$AJ$41:$AJ$406"),INDIRECT($A$5&amp;"!$AO$41:$AO$406"))*SUM($F$3:$I$3)</f>
        <v>42.75</v>
      </c>
      <c r="E142" s="34" cm="1">
        <f t="array" ref="E142">SUMPRODUCT(('PT Storengy'!$B$8:$K$372)*('PT Storengy'!$A$8:$A$372=$A142)*('PT Storengy'!$B$5:$K$5=$A$6)*('PT Storengy'!$B$7:$K$7=$A$7))</f>
        <v>0</v>
      </c>
      <c r="F142" s="119">
        <f t="shared" ca="1" si="10"/>
        <v>32.329613250000016</v>
      </c>
      <c r="G142" s="54">
        <f t="shared" ca="1" si="13"/>
        <v>0.71097999999999995</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0.89451000000000069</v>
      </c>
      <c r="I142" s="71">
        <f t="shared" ca="1" si="14"/>
        <v>335.44125000000025</v>
      </c>
      <c r="J142" s="118" cm="1">
        <f t="array" aca="1" ref="J142" ca="1">IF(COUNTIFS('PTC GRTgaz'!$K$7:$K$15996,"",'PTC GRTgaz'!$A$7:$A$15996,J$16,'PTC GRTgaz'!$D$7:$D$15996,$A142,'PTC GRTgaz'!$C$7:$C$15996,"DEL")&gt;0,J$14,SUMIFS('PTC GRTgaz'!$K$7:$K$15996,'PTC GRTgaz'!$A$7:$A$15996,J$16,'PTC GRTgaz'!$D$7:$D$15996,$A142,'PTC GRTgaz'!$C$7:$C$15996,"DEL")*1.0026*$F$4/INDIRECT($A$4&amp;"!D9"))</f>
        <v>375</v>
      </c>
      <c r="K142" s="118" cm="1">
        <f t="array" aca="1" ref="K142" ca="1">IF(COUNTIFS('PTC GRTgaz'!$K$7:$K$15996,"",'PTC GRTgaz'!$A$7:$A$15996,K$16,'PTC GRTgaz'!$D$7:$D$15996,$A142,'PTC GRTgaz'!$C$7:$C$15996,"DEL")&gt;0,K$14,SUMIFS('PTC GRTgaz'!$K$7:$K$15996,'PTC GRTgaz'!$A$7:$A$15996,K$16,'PTC GRTgaz'!$D$7:$D$15996,$A142,'PTC GRTgaz'!$C$7:$C$15996,"DEL")*1.0026*$F$4/INDIRECT($A$4&amp;"!D9"))</f>
        <v>375</v>
      </c>
      <c r="L142" s="119">
        <f t="shared" ca="1" si="11"/>
        <v>29.540299125000001</v>
      </c>
      <c r="M142" s="54">
        <f t="shared" ca="1" si="15"/>
        <v>0.64873999999999998</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0.92563000000000095</v>
      </c>
      <c r="O142" s="71">
        <f t="shared" ca="1" si="16"/>
        <v>347.11125000000038</v>
      </c>
      <c r="S142" s="119">
        <f t="shared" ca="1" si="12"/>
        <v>44.400338437500011</v>
      </c>
      <c r="T142" s="54">
        <f t="shared" ca="1" si="17"/>
        <v>0.97997000000000001</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0.80500000000000005</v>
      </c>
      <c r="V142" s="71">
        <f t="shared" ca="1" si="18"/>
        <v>301.875</v>
      </c>
    </row>
    <row r="143" spans="1:22" x14ac:dyDescent="0.35">
      <c r="A143" s="32">
        <f t="shared" si="19"/>
        <v>45874</v>
      </c>
      <c r="B143" s="70" cm="1">
        <f t="array" aca="1" ref="B143" ca="1">_xlfn.XLOOKUP(A143,INDIRECT($A$5&amp;"!$AJ$41:$AJ$406"),INDIRECT($A$5&amp;"!$AK$41:$AK$406"))*SUM($F$3:$I$3)</f>
        <v>0</v>
      </c>
      <c r="C143" s="70" cm="1">
        <f t="array" aca="1" ref="C143" ca="1">_xlfn.XLOOKUP(A143,INDIRECT($A$5&amp;"!$AJ$41:$AJ$406"),INDIRECT($A$5&amp;"!$AL$41:$AL$406"))*SUM($F$3:$I$3)</f>
        <v>45</v>
      </c>
      <c r="D143" s="70" cm="1">
        <f t="array" aca="1" ref="D143" ca="1">_xlfn.XLOOKUP(A143,INDIRECT($A$5&amp;"!$AJ$41:$AJ$406"),INDIRECT($A$5&amp;"!$AO$41:$AO$406"))*SUM($F$3:$I$3)</f>
        <v>42.75</v>
      </c>
      <c r="E143" s="34" cm="1">
        <f t="array" ref="E143">SUMPRODUCT(('PT Storengy'!$B$8:$K$372)*('PT Storengy'!$A$8:$A$372=$A143)*('PT Storengy'!$B$5:$K$5=$A$6)*('PT Storengy'!$B$7:$K$7=$A$7))</f>
        <v>0</v>
      </c>
      <c r="F143" s="119">
        <f t="shared" ca="1" si="10"/>
        <v>32.663655750000018</v>
      </c>
      <c r="G143" s="54">
        <f t="shared" ca="1" si="13"/>
        <v>0.71843999999999997</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0.89078000000000079</v>
      </c>
      <c r="I143" s="71">
        <f t="shared" ca="1" si="14"/>
        <v>334.0425000000003</v>
      </c>
      <c r="J143" s="118" cm="1">
        <f t="array" aca="1" ref="J143" ca="1">IF(COUNTIFS('PTC GRTgaz'!$K$7:$K$15996,"",'PTC GRTgaz'!$A$7:$A$15996,J$16,'PTC GRTgaz'!$D$7:$D$15996,$A143,'PTC GRTgaz'!$C$7:$C$15996,"DEL")&gt;0,J$14,SUMIFS('PTC GRTgaz'!$K$7:$K$15996,'PTC GRTgaz'!$A$7:$A$15996,J$16,'PTC GRTgaz'!$D$7:$D$15996,$A143,'PTC GRTgaz'!$C$7:$C$15996,"DEL")*1.0026*$F$4/INDIRECT($A$4&amp;"!D9"))</f>
        <v>375</v>
      </c>
      <c r="K143" s="118" cm="1">
        <f t="array" aca="1" ref="K143" ca="1">IF(COUNTIFS('PTC GRTgaz'!$K$7:$K$15996,"",'PTC GRTgaz'!$A$7:$A$15996,K$16,'PTC GRTgaz'!$D$7:$D$15996,$A143,'PTC GRTgaz'!$C$7:$C$15996,"DEL")&gt;0,K$14,SUMIFS('PTC GRTgaz'!$K$7:$K$15996,'PTC GRTgaz'!$A$7:$A$15996,K$16,'PTC GRTgaz'!$D$7:$D$15996,$A143,'PTC GRTgaz'!$C$7:$C$15996,"DEL")*1.0026*$F$4/INDIRECT($A$4&amp;"!D9"))</f>
        <v>375</v>
      </c>
      <c r="L143" s="119">
        <f t="shared" ca="1" si="11"/>
        <v>29.885964749999999</v>
      </c>
      <c r="M143" s="54">
        <f t="shared" ca="1" si="15"/>
        <v>0.65644999999999998</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0.92177500000000079</v>
      </c>
      <c r="O143" s="71">
        <f t="shared" ca="1" si="16"/>
        <v>345.66562500000032</v>
      </c>
      <c r="S143" s="119">
        <f t="shared" ca="1" si="12"/>
        <v>44.701588125000008</v>
      </c>
      <c r="T143" s="54">
        <f t="shared" ca="1" si="17"/>
        <v>0.98667000000000005</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0.80333250000000045</v>
      </c>
      <c r="V143" s="71">
        <f t="shared" ca="1" si="18"/>
        <v>301.24968750000016</v>
      </c>
    </row>
    <row r="144" spans="1:22" x14ac:dyDescent="0.35">
      <c r="A144" s="32">
        <f t="shared" si="19"/>
        <v>45875</v>
      </c>
      <c r="B144" s="70" cm="1">
        <f t="array" aca="1" ref="B144" ca="1">_xlfn.XLOOKUP(A144,INDIRECT($A$5&amp;"!$AJ$41:$AJ$406"),INDIRECT($A$5&amp;"!$AK$41:$AK$406"))*SUM($F$3:$I$3)</f>
        <v>0</v>
      </c>
      <c r="C144" s="70" cm="1">
        <f t="array" aca="1" ref="C144" ca="1">_xlfn.XLOOKUP(A144,INDIRECT($A$5&amp;"!$AJ$41:$AJ$406"),INDIRECT($A$5&amp;"!$AL$41:$AL$406"))*SUM($F$3:$I$3)</f>
        <v>45</v>
      </c>
      <c r="D144" s="70" cm="1">
        <f t="array" aca="1" ref="D144" ca="1">_xlfn.XLOOKUP(A144,INDIRECT($A$5&amp;"!$AJ$41:$AJ$406"),INDIRECT($A$5&amp;"!$AO$41:$AO$406"))*SUM($F$3:$I$3)</f>
        <v>42.75</v>
      </c>
      <c r="E144" s="34" cm="1">
        <f t="array" ref="E144">SUMPRODUCT(('PT Storengy'!$B$8:$K$372)*('PT Storengy'!$A$8:$A$372=$A144)*('PT Storengy'!$B$5:$K$5=$A$6)*('PT Storengy'!$B$7:$K$7=$A$7))</f>
        <v>0</v>
      </c>
      <c r="F144" s="119">
        <f t="shared" ca="1" si="10"/>
        <v>32.996307000000016</v>
      </c>
      <c r="G144" s="54">
        <f t="shared" ca="1" si="13"/>
        <v>0.72585999999999995</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0.88707000000000091</v>
      </c>
      <c r="I144" s="71">
        <f t="shared" ca="1" si="14"/>
        <v>332.65125000000035</v>
      </c>
      <c r="J144" s="118" cm="1">
        <f t="array" aca="1" ref="J144" ca="1">IF(COUNTIFS('PTC GRTgaz'!$K$7:$K$15996,"",'PTC GRTgaz'!$A$7:$A$15996,J$16,'PTC GRTgaz'!$D$7:$D$15996,$A144,'PTC GRTgaz'!$C$7:$C$15996,"DEL")&gt;0,J$14,SUMIFS('PTC GRTgaz'!$K$7:$K$15996,'PTC GRTgaz'!$A$7:$A$15996,J$16,'PTC GRTgaz'!$D$7:$D$15996,$A144,'PTC GRTgaz'!$C$7:$C$15996,"DEL")*1.0026*$F$4/INDIRECT($A$4&amp;"!D9"))</f>
        <v>375</v>
      </c>
      <c r="K144" s="118" cm="1">
        <f t="array" aca="1" ref="K144" ca="1">IF(COUNTIFS('PTC GRTgaz'!$K$7:$K$15996,"",'PTC GRTgaz'!$A$7:$A$15996,K$16,'PTC GRTgaz'!$D$7:$D$15996,$A144,'PTC GRTgaz'!$C$7:$C$15996,"DEL")&gt;0,K$14,SUMIFS('PTC GRTgaz'!$K$7:$K$15996,'PTC GRTgaz'!$A$7:$A$15996,K$16,'PTC GRTgaz'!$D$7:$D$15996,$A144,'PTC GRTgaz'!$C$7:$C$15996,"DEL")*1.0026*$F$4/INDIRECT($A$4&amp;"!D9"))</f>
        <v>375</v>
      </c>
      <c r="L144" s="119">
        <f t="shared" ca="1" si="11"/>
        <v>30.230190374999999</v>
      </c>
      <c r="M144" s="54">
        <f t="shared" ca="1" si="15"/>
        <v>0.66413</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0.91793500000000072</v>
      </c>
      <c r="O144" s="71">
        <f t="shared" ca="1" si="16"/>
        <v>344.22562500000026</v>
      </c>
      <c r="S144" s="119">
        <f t="shared" ca="1" si="12"/>
        <v>45.002209687500006</v>
      </c>
      <c r="T144" s="54">
        <f t="shared" ca="1" si="17"/>
        <v>0.99336999999999998</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0.80165750000000058</v>
      </c>
      <c r="V144" s="71">
        <f t="shared" ca="1" si="18"/>
        <v>300.62156250000021</v>
      </c>
    </row>
    <row r="145" spans="1:22" x14ac:dyDescent="0.35">
      <c r="A145" s="32">
        <f t="shared" si="19"/>
        <v>45876</v>
      </c>
      <c r="B145" s="70" cm="1">
        <f t="array" aca="1" ref="B145" ca="1">_xlfn.XLOOKUP(A145,INDIRECT($A$5&amp;"!$AJ$41:$AJ$406"),INDIRECT($A$5&amp;"!$AK$41:$AK$406"))*SUM($F$3:$I$3)</f>
        <v>0</v>
      </c>
      <c r="C145" s="70" cm="1">
        <f t="array" aca="1" ref="C145" ca="1">_xlfn.XLOOKUP(A145,INDIRECT($A$5&amp;"!$AJ$41:$AJ$406"),INDIRECT($A$5&amp;"!$AL$41:$AL$406"))*SUM($F$3:$I$3)</f>
        <v>45</v>
      </c>
      <c r="D145" s="70" cm="1">
        <f t="array" aca="1" ref="D145" ca="1">_xlfn.XLOOKUP(A145,INDIRECT($A$5&amp;"!$AJ$41:$AJ$406"),INDIRECT($A$5&amp;"!$AO$41:$AO$406"))*SUM($F$3:$I$3)</f>
        <v>42.75</v>
      </c>
      <c r="E145" s="34" cm="1">
        <f t="array" ref="E145">SUMPRODUCT(('PT Storengy'!$B$8:$K$372)*('PT Storengy'!$A$8:$A$372=$A145)*('PT Storengy'!$B$5:$K$5=$A$6)*('PT Storengy'!$B$7:$K$7=$A$7))</f>
        <v>0</v>
      </c>
      <c r="F145" s="119">
        <f t="shared" ref="F145:F208" ca="1" si="20">F144+I145/1000</f>
        <v>33.327572625000016</v>
      </c>
      <c r="G145" s="54">
        <f t="shared" ca="1" si="13"/>
        <v>0.73324999999999996</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0.88337500000000091</v>
      </c>
      <c r="I145" s="71">
        <f t="shared" ca="1" si="14"/>
        <v>331.26562500000034</v>
      </c>
      <c r="J145" s="118" cm="1">
        <f t="array" aca="1" ref="J145" ca="1">IF(COUNTIFS('PTC GRTgaz'!$K$7:$K$15996,"",'PTC GRTgaz'!$A$7:$A$15996,J$16,'PTC GRTgaz'!$D$7:$D$15996,$A145,'PTC GRTgaz'!$C$7:$C$15996,"DEL")&gt;0,J$14,SUMIFS('PTC GRTgaz'!$K$7:$K$15996,'PTC GRTgaz'!$A$7:$A$15996,J$16,'PTC GRTgaz'!$D$7:$D$15996,$A145,'PTC GRTgaz'!$C$7:$C$15996,"DEL")*1.0026*$F$4/INDIRECT($A$4&amp;"!D9"))</f>
        <v>375</v>
      </c>
      <c r="K145" s="118" cm="1">
        <f t="array" aca="1" ref="K145" ca="1">IF(COUNTIFS('PTC GRTgaz'!$K$7:$K$15996,"",'PTC GRTgaz'!$A$7:$A$15996,K$16,'PTC GRTgaz'!$D$7:$D$15996,$A145,'PTC GRTgaz'!$C$7:$C$15996,"DEL")&gt;0,K$14,SUMIFS('PTC GRTgaz'!$K$7:$K$15996,'PTC GRTgaz'!$A$7:$A$15996,K$16,'PTC GRTgaz'!$D$7:$D$15996,$A145,'PTC GRTgaz'!$C$7:$C$15996,"DEL")*1.0026*$F$4/INDIRECT($A$4&amp;"!D9"))</f>
        <v>375</v>
      </c>
      <c r="L145" s="119">
        <f t="shared" ref="L145:L208" ca="1" si="21">L144+O145/1000</f>
        <v>30.572981625000001</v>
      </c>
      <c r="M145" s="54">
        <f t="shared" ca="1" si="15"/>
        <v>0.67178000000000004</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0.91411000000000087</v>
      </c>
      <c r="O145" s="71">
        <f t="shared" ca="1" si="16"/>
        <v>342.79125000000033</v>
      </c>
      <c r="S145" s="119">
        <f t="shared" ref="S145:S208" ca="1" si="22">S144+V145/1000</f>
        <v>45.302209687500003</v>
      </c>
      <c r="T145" s="54">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0.79999999999999993</v>
      </c>
      <c r="V145" s="71">
        <f t="shared" ca="1" si="18"/>
        <v>300</v>
      </c>
    </row>
    <row r="146" spans="1:22" x14ac:dyDescent="0.35">
      <c r="A146" s="32">
        <f t="shared" si="19"/>
        <v>45877</v>
      </c>
      <c r="B146" s="70" cm="1">
        <f t="array" aca="1" ref="B146" ca="1">_xlfn.XLOOKUP(A146,INDIRECT($A$5&amp;"!$AJ$41:$AJ$406"),INDIRECT($A$5&amp;"!$AK$41:$AK$406"))*SUM($F$3:$I$3)</f>
        <v>0</v>
      </c>
      <c r="C146" s="70" cm="1">
        <f t="array" aca="1" ref="C146" ca="1">_xlfn.XLOOKUP(A146,INDIRECT($A$5&amp;"!$AJ$41:$AJ$406"),INDIRECT($A$5&amp;"!$AL$41:$AL$406"))*SUM($F$3:$I$3)</f>
        <v>45</v>
      </c>
      <c r="D146" s="70" cm="1">
        <f t="array" aca="1" ref="D146" ca="1">_xlfn.XLOOKUP(A146,INDIRECT($A$5&amp;"!$AJ$41:$AJ$406"),INDIRECT($A$5&amp;"!$AO$41:$AO$406"))*SUM($F$3:$I$3)</f>
        <v>42.75</v>
      </c>
      <c r="E146" s="34" cm="1">
        <f t="array" ref="E146">SUMPRODUCT(('PT Storengy'!$B$8:$K$372)*('PT Storengy'!$A$8:$A$372=$A146)*('PT Storengy'!$B$5:$K$5=$A$6)*('PT Storengy'!$B$7:$K$7=$A$7))</f>
        <v>0</v>
      </c>
      <c r="F146" s="119">
        <f t="shared" ca="1" si="20"/>
        <v>33.657458250000019</v>
      </c>
      <c r="G146" s="54">
        <f t="shared" ref="G146:G209" ca="1" si="23">ROUND(F145/SUM($F$3,$G$3,$H$3,$I$3),5)</f>
        <v>0.74060999999999999</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0.87969500000000078</v>
      </c>
      <c r="I146" s="71">
        <f t="shared" ref="I146:I209" ca="1" si="24">IF(F145*1000+$F$4*(1-$E146)*H146&gt;$D146*1000,D146*1000-F145*1000,$F$4*(1-$E146)*H146)</f>
        <v>329.88562500000029</v>
      </c>
      <c r="J146" s="118" cm="1">
        <f t="array" aca="1" ref="J146" ca="1">IF(COUNTIFS('PTC GRTgaz'!$K$7:$K$15996,"",'PTC GRTgaz'!$A$7:$A$15996,J$16,'PTC GRTgaz'!$D$7:$D$15996,$A146,'PTC GRTgaz'!$C$7:$C$15996,"DEL")&gt;0,J$14,SUMIFS('PTC GRTgaz'!$K$7:$K$15996,'PTC GRTgaz'!$A$7:$A$15996,J$16,'PTC GRTgaz'!$D$7:$D$15996,$A146,'PTC GRTgaz'!$C$7:$C$15996,"DEL")*1.0026*$F$4/INDIRECT($A$4&amp;"!D9"))</f>
        <v>375</v>
      </c>
      <c r="K146" s="118" cm="1">
        <f t="array" aca="1" ref="K146" ca="1">IF(COUNTIFS('PTC GRTgaz'!$K$7:$K$15996,"",'PTC GRTgaz'!$A$7:$A$15996,K$16,'PTC GRTgaz'!$D$7:$D$15996,$A146,'PTC GRTgaz'!$C$7:$C$15996,"DEL")&gt;0,K$14,SUMIFS('PTC GRTgaz'!$K$7:$K$15996,'PTC GRTgaz'!$A$7:$A$15996,K$16,'PTC GRTgaz'!$D$7:$D$15996,$A146,'PTC GRTgaz'!$C$7:$C$15996,"DEL")*1.0026*$F$4/INDIRECT($A$4&amp;"!D9"))</f>
        <v>375</v>
      </c>
      <c r="L146" s="119">
        <f t="shared" ca="1" si="21"/>
        <v>30.914344125</v>
      </c>
      <c r="M146" s="54">
        <f t="shared" ref="M146:M209" ca="1" si="25">ROUND(L145/SUM($F$3,$G$3,$H$3,$I$3),5)</f>
        <v>0.6794</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0.91030000000000078</v>
      </c>
      <c r="O146" s="71">
        <f t="shared" ref="O146:O209" ca="1" si="26">IF(L145*1000+MIN(J146,K146,$F$4*(1-$E146)*N146)&gt;$D146*1000,$D146*1000-L145*1000,MIN(J146,K146,$F$4*(1-$E146)*N146))</f>
        <v>341.3625000000003</v>
      </c>
      <c r="S146" s="119">
        <f t="shared" ca="1" si="22"/>
        <v>45.6022096875</v>
      </c>
      <c r="T146" s="54">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0.79999999999999993</v>
      </c>
      <c r="V146" s="71">
        <f t="shared" ref="V146:V209" ca="1" si="28">$F$4*(1)*U146</f>
        <v>300</v>
      </c>
    </row>
    <row r="147" spans="1:22" x14ac:dyDescent="0.35">
      <c r="A147" s="32">
        <f t="shared" ref="A147:A210" si="29">A146+1</f>
        <v>45878</v>
      </c>
      <c r="B147" s="70" cm="1">
        <f t="array" aca="1" ref="B147" ca="1">_xlfn.XLOOKUP(A147,INDIRECT($A$5&amp;"!$AJ$41:$AJ$406"),INDIRECT($A$5&amp;"!$AK$41:$AK$406"))*SUM($F$3:$I$3)</f>
        <v>0</v>
      </c>
      <c r="C147" s="70" cm="1">
        <f t="array" aca="1" ref="C147" ca="1">_xlfn.XLOOKUP(A147,INDIRECT($A$5&amp;"!$AJ$41:$AJ$406"),INDIRECT($A$5&amp;"!$AL$41:$AL$406"))*SUM($F$3:$I$3)</f>
        <v>45</v>
      </c>
      <c r="D147" s="70" cm="1">
        <f t="array" aca="1" ref="D147" ca="1">_xlfn.XLOOKUP(A147,INDIRECT($A$5&amp;"!$AJ$41:$AJ$406"),INDIRECT($A$5&amp;"!$AO$41:$AO$406"))*SUM($F$3:$I$3)</f>
        <v>42.75</v>
      </c>
      <c r="E147" s="34" cm="1">
        <f t="array" ref="E147">SUMPRODUCT(('PT Storengy'!$B$8:$K$372)*('PT Storengy'!$A$8:$A$372=$A147)*('PT Storengy'!$B$5:$K$5=$A$6)*('PT Storengy'!$B$7:$K$7=$A$7))</f>
        <v>0</v>
      </c>
      <c r="F147" s="119">
        <f t="shared" ca="1" si="20"/>
        <v>33.985969500000017</v>
      </c>
      <c r="G147" s="54">
        <f t="shared" ca="1" si="23"/>
        <v>0.74794000000000005</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0.87603000000000075</v>
      </c>
      <c r="I147" s="71">
        <f t="shared" ca="1" si="24"/>
        <v>328.5112500000003</v>
      </c>
      <c r="J147" s="118" cm="1">
        <f t="array" aca="1" ref="J147" ca="1">IF(COUNTIFS('PTC GRTgaz'!$K$7:$K$15996,"",'PTC GRTgaz'!$A$7:$A$15996,J$16,'PTC GRTgaz'!$D$7:$D$15996,$A147,'PTC GRTgaz'!$C$7:$C$15996,"DEL")&gt;0,J$14,SUMIFS('PTC GRTgaz'!$K$7:$K$15996,'PTC GRTgaz'!$A$7:$A$15996,J$16,'PTC GRTgaz'!$D$7:$D$15996,$A147,'PTC GRTgaz'!$C$7:$C$15996,"DEL")*1.0026*$F$4/INDIRECT($A$4&amp;"!D9"))</f>
        <v>375</v>
      </c>
      <c r="K147" s="118" cm="1">
        <f t="array" aca="1" ref="K147" ca="1">IF(COUNTIFS('PTC GRTgaz'!$K$7:$K$15996,"",'PTC GRTgaz'!$A$7:$A$15996,K$16,'PTC GRTgaz'!$D$7:$D$15996,$A147,'PTC GRTgaz'!$C$7:$C$15996,"DEL")&gt;0,K$14,SUMIFS('PTC GRTgaz'!$K$7:$K$15996,'PTC GRTgaz'!$A$7:$A$15996,K$16,'PTC GRTgaz'!$D$7:$D$15996,$A147,'PTC GRTgaz'!$C$7:$C$15996,"DEL")*1.0026*$F$4/INDIRECT($A$4&amp;"!D9"))</f>
        <v>375</v>
      </c>
      <c r="L147" s="119">
        <f t="shared" ca="1" si="21"/>
        <v>31.2542835</v>
      </c>
      <c r="M147" s="54">
        <f t="shared" ca="1" si="25"/>
        <v>0.68698999999999999</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0.90650500000000089</v>
      </c>
      <c r="O147" s="71">
        <f t="shared" ca="1" si="26"/>
        <v>339.93937500000033</v>
      </c>
      <c r="S147" s="119">
        <f t="shared" ca="1" si="22"/>
        <v>45.902209687499997</v>
      </c>
      <c r="T147" s="54">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0.79999999999999993</v>
      </c>
      <c r="V147" s="71">
        <f t="shared" ca="1" si="28"/>
        <v>300</v>
      </c>
    </row>
    <row r="148" spans="1:22" x14ac:dyDescent="0.35">
      <c r="A148" s="32">
        <f t="shared" si="29"/>
        <v>45879</v>
      </c>
      <c r="B148" s="70" cm="1">
        <f t="array" aca="1" ref="B148" ca="1">_xlfn.XLOOKUP(A148,INDIRECT($A$5&amp;"!$AJ$41:$AJ$406"),INDIRECT($A$5&amp;"!$AK$41:$AK$406"))*SUM($F$3:$I$3)</f>
        <v>0</v>
      </c>
      <c r="C148" s="70" cm="1">
        <f t="array" aca="1" ref="C148" ca="1">_xlfn.XLOOKUP(A148,INDIRECT($A$5&amp;"!$AJ$41:$AJ$406"),INDIRECT($A$5&amp;"!$AL$41:$AL$406"))*SUM($F$3:$I$3)</f>
        <v>45</v>
      </c>
      <c r="D148" s="70" cm="1">
        <f t="array" aca="1" ref="D148" ca="1">_xlfn.XLOOKUP(A148,INDIRECT($A$5&amp;"!$AJ$41:$AJ$406"),INDIRECT($A$5&amp;"!$AO$41:$AO$406"))*SUM($F$3:$I$3)</f>
        <v>42.75</v>
      </c>
      <c r="E148" s="34" cm="1">
        <f t="array" ref="E148">SUMPRODUCT(('PT Storengy'!$B$8:$K$372)*('PT Storengy'!$A$8:$A$372=$A148)*('PT Storengy'!$B$5:$K$5=$A$6)*('PT Storengy'!$B$7:$K$7=$A$7))</f>
        <v>0</v>
      </c>
      <c r="F148" s="119">
        <f t="shared" ca="1" si="20"/>
        <v>34.313112000000018</v>
      </c>
      <c r="G148" s="54">
        <f t="shared" ca="1" si="23"/>
        <v>0.75524000000000002</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0.87238000000000082</v>
      </c>
      <c r="I148" s="71">
        <f t="shared" ca="1" si="24"/>
        <v>327.14250000000033</v>
      </c>
      <c r="J148" s="118" cm="1">
        <f t="array" aca="1" ref="J148" ca="1">IF(COUNTIFS('PTC GRTgaz'!$K$7:$K$15996,"",'PTC GRTgaz'!$A$7:$A$15996,J$16,'PTC GRTgaz'!$D$7:$D$15996,$A148,'PTC GRTgaz'!$C$7:$C$15996,"DEL")&gt;0,J$14,SUMIFS('PTC GRTgaz'!$K$7:$K$15996,'PTC GRTgaz'!$A$7:$A$15996,J$16,'PTC GRTgaz'!$D$7:$D$15996,$A148,'PTC GRTgaz'!$C$7:$C$15996,"DEL")*1.0026*$F$4/INDIRECT($A$4&amp;"!D9"))</f>
        <v>375</v>
      </c>
      <c r="K148" s="118" cm="1">
        <f t="array" aca="1" ref="K148" ca="1">IF(COUNTIFS('PTC GRTgaz'!$K$7:$K$15996,"",'PTC GRTgaz'!$A$7:$A$15996,K$16,'PTC GRTgaz'!$D$7:$D$15996,$A148,'PTC GRTgaz'!$C$7:$C$15996,"DEL")&gt;0,K$14,SUMIFS('PTC GRTgaz'!$K$7:$K$15996,'PTC GRTgaz'!$A$7:$A$15996,K$16,'PTC GRTgaz'!$D$7:$D$15996,$A148,'PTC GRTgaz'!$C$7:$C$15996,"DEL")*1.0026*$F$4/INDIRECT($A$4&amp;"!D9"))</f>
        <v>375</v>
      </c>
      <c r="L148" s="119">
        <f t="shared" ca="1" si="21"/>
        <v>31.59280725</v>
      </c>
      <c r="M148" s="54">
        <f t="shared" ca="1" si="25"/>
        <v>0.69454000000000005</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0.90273000000000081</v>
      </c>
      <c r="O148" s="71">
        <f t="shared" ca="1" si="26"/>
        <v>338.52375000000029</v>
      </c>
      <c r="S148" s="119">
        <f t="shared" ca="1" si="22"/>
        <v>46.202209687499995</v>
      </c>
      <c r="T148" s="54">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0.79999999999999993</v>
      </c>
      <c r="V148" s="71">
        <f t="shared" ca="1" si="28"/>
        <v>300</v>
      </c>
    </row>
    <row r="149" spans="1:22" x14ac:dyDescent="0.35">
      <c r="A149" s="32">
        <f t="shared" si="29"/>
        <v>45880</v>
      </c>
      <c r="B149" s="70" cm="1">
        <f t="array" aca="1" ref="B149" ca="1">_xlfn.XLOOKUP(A149,INDIRECT($A$5&amp;"!$AJ$41:$AJ$406"),INDIRECT($A$5&amp;"!$AK$41:$AK$406"))*SUM($F$3:$I$3)</f>
        <v>0</v>
      </c>
      <c r="C149" s="70" cm="1">
        <f t="array" aca="1" ref="C149" ca="1">_xlfn.XLOOKUP(A149,INDIRECT($A$5&amp;"!$AJ$41:$AJ$406"),INDIRECT($A$5&amp;"!$AL$41:$AL$406"))*SUM($F$3:$I$3)</f>
        <v>45</v>
      </c>
      <c r="D149" s="70" cm="1">
        <f t="array" aca="1" ref="D149" ca="1">_xlfn.XLOOKUP(A149,INDIRECT($A$5&amp;"!$AJ$41:$AJ$406"),INDIRECT($A$5&amp;"!$AO$41:$AO$406"))*SUM($F$3:$I$3)</f>
        <v>42.75</v>
      </c>
      <c r="E149" s="34" cm="1">
        <f t="array" ref="E149">SUMPRODUCT(('PT Storengy'!$B$8:$K$372)*('PT Storengy'!$A$8:$A$372=$A149)*('PT Storengy'!$B$5:$K$5=$A$6)*('PT Storengy'!$B$7:$K$7=$A$7))</f>
        <v>0</v>
      </c>
      <c r="F149" s="119">
        <f t="shared" ca="1" si="20"/>
        <v>34.638891375000021</v>
      </c>
      <c r="G149" s="54">
        <f t="shared" ca="1" si="23"/>
        <v>0.76251000000000002</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0.86874500000000077</v>
      </c>
      <c r="I149" s="71">
        <f t="shared" ca="1" si="24"/>
        <v>325.7793750000003</v>
      </c>
      <c r="J149" s="118" cm="1">
        <f t="array" aca="1" ref="J149" ca="1">IF(COUNTIFS('PTC GRTgaz'!$K$7:$K$15996,"",'PTC GRTgaz'!$A$7:$A$15996,J$16,'PTC GRTgaz'!$D$7:$D$15996,$A149,'PTC GRTgaz'!$C$7:$C$15996,"DEL")&gt;0,J$14,SUMIFS('PTC GRTgaz'!$K$7:$K$15996,'PTC GRTgaz'!$A$7:$A$15996,J$16,'PTC GRTgaz'!$D$7:$D$15996,$A149,'PTC GRTgaz'!$C$7:$C$15996,"DEL")*1.0026*$F$4/INDIRECT($A$4&amp;"!D9"))</f>
        <v>375</v>
      </c>
      <c r="K149" s="118" cm="1">
        <f t="array" aca="1" ref="K149" ca="1">IF(COUNTIFS('PTC GRTgaz'!$K$7:$K$15996,"",'PTC GRTgaz'!$A$7:$A$15996,K$16,'PTC GRTgaz'!$D$7:$D$15996,$A149,'PTC GRTgaz'!$C$7:$C$15996,"DEL")&gt;0,K$14,SUMIFS('PTC GRTgaz'!$K$7:$K$15996,'PTC GRTgaz'!$A$7:$A$15996,K$16,'PTC GRTgaz'!$D$7:$D$15996,$A149,'PTC GRTgaz'!$C$7:$C$15996,"DEL")*1.0026*$F$4/INDIRECT($A$4&amp;"!D9"))</f>
        <v>375</v>
      </c>
      <c r="L149" s="119">
        <f t="shared" ca="1" si="21"/>
        <v>31.929921</v>
      </c>
      <c r="M149" s="54">
        <f t="shared" ca="1" si="25"/>
        <v>0.70206000000000002</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0.89897000000000071</v>
      </c>
      <c r="O149" s="71">
        <f t="shared" ca="1" si="26"/>
        <v>337.11375000000027</v>
      </c>
      <c r="S149" s="119">
        <f t="shared" ca="1" si="22"/>
        <v>46.502209687499992</v>
      </c>
      <c r="T149" s="54">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0.79999999999999993</v>
      </c>
      <c r="V149" s="71">
        <f t="shared" ca="1" si="28"/>
        <v>300</v>
      </c>
    </row>
    <row r="150" spans="1:22" x14ac:dyDescent="0.35">
      <c r="A150" s="32">
        <f t="shared" si="29"/>
        <v>45881</v>
      </c>
      <c r="B150" s="70" cm="1">
        <f t="array" aca="1" ref="B150" ca="1">_xlfn.XLOOKUP(A150,INDIRECT($A$5&amp;"!$AJ$41:$AJ$406"),INDIRECT($A$5&amp;"!$AK$41:$AK$406"))*SUM($F$3:$I$3)</f>
        <v>0</v>
      </c>
      <c r="C150" s="70" cm="1">
        <f t="array" aca="1" ref="C150" ca="1">_xlfn.XLOOKUP(A150,INDIRECT($A$5&amp;"!$AJ$41:$AJ$406"),INDIRECT($A$5&amp;"!$AL$41:$AL$406"))*SUM($F$3:$I$3)</f>
        <v>45</v>
      </c>
      <c r="D150" s="70" cm="1">
        <f t="array" aca="1" ref="D150" ca="1">_xlfn.XLOOKUP(A150,INDIRECT($A$5&amp;"!$AJ$41:$AJ$406"),INDIRECT($A$5&amp;"!$AO$41:$AO$406"))*SUM($F$3:$I$3)</f>
        <v>42.75</v>
      </c>
      <c r="E150" s="34" cm="1">
        <f t="array" ref="E150">SUMPRODUCT(('PT Storengy'!$B$8:$K$372)*('PT Storengy'!$A$8:$A$372=$A150)*('PT Storengy'!$B$5:$K$5=$A$6)*('PT Storengy'!$B$7:$K$7=$A$7))</f>
        <v>0</v>
      </c>
      <c r="F150" s="119">
        <f t="shared" ca="1" si="20"/>
        <v>34.96331325000002</v>
      </c>
      <c r="G150" s="54">
        <f t="shared" ca="1" si="23"/>
        <v>0.76975000000000005</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0.86512500000000081</v>
      </c>
      <c r="I150" s="71">
        <f t="shared" ca="1" si="24"/>
        <v>324.42187500000028</v>
      </c>
      <c r="J150" s="118" cm="1">
        <f t="array" aca="1" ref="J150" ca="1">IF(COUNTIFS('PTC GRTgaz'!$K$7:$K$15996,"",'PTC GRTgaz'!$A$7:$A$15996,J$16,'PTC GRTgaz'!$D$7:$D$15996,$A150,'PTC GRTgaz'!$C$7:$C$15996,"DEL")&gt;0,J$14,SUMIFS('PTC GRTgaz'!$K$7:$K$15996,'PTC GRTgaz'!$A$7:$A$15996,J$16,'PTC GRTgaz'!$D$7:$D$15996,$A150,'PTC GRTgaz'!$C$7:$C$15996,"DEL")*1.0026*$F$4/INDIRECT($A$4&amp;"!D9"))</f>
        <v>375</v>
      </c>
      <c r="K150" s="118" cm="1">
        <f t="array" aca="1" ref="K150" ca="1">IF(COUNTIFS('PTC GRTgaz'!$K$7:$K$15996,"",'PTC GRTgaz'!$A$7:$A$15996,K$16,'PTC GRTgaz'!$D$7:$D$15996,$A150,'PTC GRTgaz'!$C$7:$C$15996,"DEL")&gt;0,K$14,SUMIFS('PTC GRTgaz'!$K$7:$K$15996,'PTC GRTgaz'!$A$7:$A$15996,K$16,'PTC GRTgaz'!$D$7:$D$15996,$A150,'PTC GRTgaz'!$C$7:$C$15996,"DEL")*1.0026*$F$4/INDIRECT($A$4&amp;"!D9"))</f>
        <v>375</v>
      </c>
      <c r="L150" s="119">
        <f t="shared" ca="1" si="21"/>
        <v>32.265630375000001</v>
      </c>
      <c r="M150" s="54">
        <f t="shared" ca="1" si="25"/>
        <v>0.70955000000000001</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0.89522500000000071</v>
      </c>
      <c r="O150" s="71">
        <f t="shared" ca="1" si="26"/>
        <v>335.70937500000025</v>
      </c>
      <c r="S150" s="119">
        <f t="shared" ca="1" si="22"/>
        <v>46.802209687499989</v>
      </c>
      <c r="T150" s="54">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0.79999999999999993</v>
      </c>
      <c r="V150" s="71">
        <f t="shared" ca="1" si="28"/>
        <v>300</v>
      </c>
    </row>
    <row r="151" spans="1:22" x14ac:dyDescent="0.35">
      <c r="A151" s="32">
        <f t="shared" si="29"/>
        <v>45882</v>
      </c>
      <c r="B151" s="70" cm="1">
        <f t="array" aca="1" ref="B151" ca="1">_xlfn.XLOOKUP(A151,INDIRECT($A$5&amp;"!$AJ$41:$AJ$406"),INDIRECT($A$5&amp;"!$AK$41:$AK$406"))*SUM($F$3:$I$3)</f>
        <v>0</v>
      </c>
      <c r="C151" s="70" cm="1">
        <f t="array" aca="1" ref="C151" ca="1">_xlfn.XLOOKUP(A151,INDIRECT($A$5&amp;"!$AJ$41:$AJ$406"),INDIRECT($A$5&amp;"!$AL$41:$AL$406"))*SUM($F$3:$I$3)</f>
        <v>45</v>
      </c>
      <c r="D151" s="70" cm="1">
        <f t="array" aca="1" ref="D151" ca="1">_xlfn.XLOOKUP(A151,INDIRECT($A$5&amp;"!$AJ$41:$AJ$406"),INDIRECT($A$5&amp;"!$AO$41:$AO$406"))*SUM($F$3:$I$3)</f>
        <v>42.75</v>
      </c>
      <c r="E151" s="34" cm="1">
        <f t="array" ref="E151">SUMPRODUCT(('PT Storengy'!$B$8:$K$372)*('PT Storengy'!$A$8:$A$372=$A151)*('PT Storengy'!$B$5:$K$5=$A$6)*('PT Storengy'!$B$7:$K$7=$A$7))</f>
        <v>0</v>
      </c>
      <c r="F151" s="119">
        <f t="shared" ca="1" si="20"/>
        <v>35.286383250000021</v>
      </c>
      <c r="G151" s="54">
        <f t="shared" ca="1" si="23"/>
        <v>0.77695999999999998</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0.86152000000000084</v>
      </c>
      <c r="I151" s="71">
        <f t="shared" ca="1" si="24"/>
        <v>323.07000000000033</v>
      </c>
      <c r="J151" s="118" cm="1">
        <f t="array" aca="1" ref="J151" ca="1">IF(COUNTIFS('PTC GRTgaz'!$K$7:$K$15996,"",'PTC GRTgaz'!$A$7:$A$15996,J$16,'PTC GRTgaz'!$D$7:$D$15996,$A151,'PTC GRTgaz'!$C$7:$C$15996,"DEL")&gt;0,J$14,SUMIFS('PTC GRTgaz'!$K$7:$K$15996,'PTC GRTgaz'!$A$7:$A$15996,J$16,'PTC GRTgaz'!$D$7:$D$15996,$A151,'PTC GRTgaz'!$C$7:$C$15996,"DEL")*1.0026*$F$4/INDIRECT($A$4&amp;"!D9"))</f>
        <v>375</v>
      </c>
      <c r="K151" s="118" cm="1">
        <f t="array" aca="1" ref="K151" ca="1">IF(COUNTIFS('PTC GRTgaz'!$K$7:$K$15996,"",'PTC GRTgaz'!$A$7:$A$15996,K$16,'PTC GRTgaz'!$D$7:$D$15996,$A151,'PTC GRTgaz'!$C$7:$C$15996,"DEL")&gt;0,K$14,SUMIFS('PTC GRTgaz'!$K$7:$K$15996,'PTC GRTgaz'!$A$7:$A$15996,K$16,'PTC GRTgaz'!$D$7:$D$15996,$A151,'PTC GRTgaz'!$C$7:$C$15996,"DEL")*1.0026*$F$4/INDIRECT($A$4&amp;"!D9"))</f>
        <v>375</v>
      </c>
      <c r="L151" s="119">
        <f t="shared" ca="1" si="21"/>
        <v>32.599941000000001</v>
      </c>
      <c r="M151" s="54">
        <f t="shared" ca="1" si="25"/>
        <v>0.71701000000000004</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0.8914950000000007</v>
      </c>
      <c r="O151" s="71">
        <f t="shared" ca="1" si="26"/>
        <v>334.31062500000024</v>
      </c>
      <c r="S151" s="119">
        <f t="shared" ca="1" si="22"/>
        <v>47.102209687499986</v>
      </c>
      <c r="T151" s="54">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0.79999999999999993</v>
      </c>
      <c r="V151" s="71">
        <f t="shared" ca="1" si="28"/>
        <v>300</v>
      </c>
    </row>
    <row r="152" spans="1:22" x14ac:dyDescent="0.35">
      <c r="A152" s="32">
        <f t="shared" si="29"/>
        <v>45883</v>
      </c>
      <c r="B152" s="70" cm="1">
        <f t="array" aca="1" ref="B152" ca="1">_xlfn.XLOOKUP(A152,INDIRECT($A$5&amp;"!$AJ$41:$AJ$406"),INDIRECT($A$5&amp;"!$AK$41:$AK$406"))*SUM($F$3:$I$3)</f>
        <v>0</v>
      </c>
      <c r="C152" s="70" cm="1">
        <f t="array" aca="1" ref="C152" ca="1">_xlfn.XLOOKUP(A152,INDIRECT($A$5&amp;"!$AJ$41:$AJ$406"),INDIRECT($A$5&amp;"!$AL$41:$AL$406"))*SUM($F$3:$I$3)</f>
        <v>45</v>
      </c>
      <c r="D152" s="70" cm="1">
        <f t="array" aca="1" ref="D152" ca="1">_xlfn.XLOOKUP(A152,INDIRECT($A$5&amp;"!$AJ$41:$AJ$406"),INDIRECT($A$5&amp;"!$AO$41:$AO$406"))*SUM($F$3:$I$3)</f>
        <v>42.75</v>
      </c>
      <c r="E152" s="34" cm="1">
        <f t="array" ref="E152">SUMPRODUCT(('PT Storengy'!$B$8:$K$372)*('PT Storengy'!$A$8:$A$372=$A152)*('PT Storengy'!$B$5:$K$5=$A$6)*('PT Storengy'!$B$7:$K$7=$A$7))</f>
        <v>0</v>
      </c>
      <c r="F152" s="119">
        <f t="shared" ca="1" si="20"/>
        <v>35.608107000000025</v>
      </c>
      <c r="G152" s="54">
        <f t="shared" ca="1" si="23"/>
        <v>0.78413999999999995</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0.85793000000000086</v>
      </c>
      <c r="I152" s="71">
        <f t="shared" ca="1" si="24"/>
        <v>321.72375000000034</v>
      </c>
      <c r="J152" s="118" cm="1">
        <f t="array" aca="1" ref="J152" ca="1">IF(COUNTIFS('PTC GRTgaz'!$K$7:$K$15996,"",'PTC GRTgaz'!$A$7:$A$15996,J$16,'PTC GRTgaz'!$D$7:$D$15996,$A152,'PTC GRTgaz'!$C$7:$C$15996,"DEL")&gt;0,J$14,SUMIFS('PTC GRTgaz'!$K$7:$K$15996,'PTC GRTgaz'!$A$7:$A$15996,J$16,'PTC GRTgaz'!$D$7:$D$15996,$A152,'PTC GRTgaz'!$C$7:$C$15996,"DEL")*1.0026*$F$4/INDIRECT($A$4&amp;"!D9"))</f>
        <v>375</v>
      </c>
      <c r="K152" s="118" cm="1">
        <f t="array" aca="1" ref="K152" ca="1">IF(COUNTIFS('PTC GRTgaz'!$K$7:$K$15996,"",'PTC GRTgaz'!$A$7:$A$15996,K$16,'PTC GRTgaz'!$D$7:$D$15996,$A152,'PTC GRTgaz'!$C$7:$C$15996,"DEL")&gt;0,K$14,SUMIFS('PTC GRTgaz'!$K$7:$K$15996,'PTC GRTgaz'!$A$7:$A$15996,K$16,'PTC GRTgaz'!$D$7:$D$15996,$A152,'PTC GRTgaz'!$C$7:$C$15996,"DEL")*1.0026*$F$4/INDIRECT($A$4&amp;"!D9"))</f>
        <v>375</v>
      </c>
      <c r="L152" s="119">
        <f t="shared" ca="1" si="21"/>
        <v>32.932858500000002</v>
      </c>
      <c r="M152" s="54">
        <f t="shared" ca="1" si="25"/>
        <v>0.72443999999999997</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0.8877800000000009</v>
      </c>
      <c r="O152" s="71">
        <f t="shared" ca="1" si="26"/>
        <v>332.91750000000036</v>
      </c>
      <c r="S152" s="119">
        <f t="shared" ca="1" si="22"/>
        <v>47.402209687499983</v>
      </c>
      <c r="T152" s="54">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0.79999999999999993</v>
      </c>
      <c r="V152" s="71">
        <f t="shared" ca="1" si="28"/>
        <v>300</v>
      </c>
    </row>
    <row r="153" spans="1:22" x14ac:dyDescent="0.35">
      <c r="A153" s="32">
        <f t="shared" si="29"/>
        <v>45884</v>
      </c>
      <c r="B153" s="70" cm="1">
        <f t="array" aca="1" ref="B153" ca="1">_xlfn.XLOOKUP(A153,INDIRECT($A$5&amp;"!$AJ$41:$AJ$406"),INDIRECT($A$5&amp;"!$AK$41:$AK$406"))*SUM($F$3:$I$3)</f>
        <v>0</v>
      </c>
      <c r="C153" s="70" cm="1">
        <f t="array" aca="1" ref="C153" ca="1">_xlfn.XLOOKUP(A153,INDIRECT($A$5&amp;"!$AJ$41:$AJ$406"),INDIRECT($A$5&amp;"!$AL$41:$AL$406"))*SUM($F$3:$I$3)</f>
        <v>45</v>
      </c>
      <c r="D153" s="70" cm="1">
        <f t="array" aca="1" ref="D153" ca="1">_xlfn.XLOOKUP(A153,INDIRECT($A$5&amp;"!$AJ$41:$AJ$406"),INDIRECT($A$5&amp;"!$AO$41:$AO$406"))*SUM($F$3:$I$3)</f>
        <v>42.75</v>
      </c>
      <c r="E153" s="34" cm="1">
        <f t="array" ref="E153">SUMPRODUCT(('PT Storengy'!$B$8:$K$372)*('PT Storengy'!$A$8:$A$372=$A153)*('PT Storengy'!$B$5:$K$5=$A$6)*('PT Storengy'!$B$7:$K$7=$A$7))</f>
        <v>0</v>
      </c>
      <c r="F153" s="119">
        <f t="shared" ca="1" si="20"/>
        <v>35.928490125000025</v>
      </c>
      <c r="G153" s="54">
        <f t="shared" ca="1" si="23"/>
        <v>0.79129000000000005</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0.85435500000000086</v>
      </c>
      <c r="I153" s="71">
        <f t="shared" ca="1" si="24"/>
        <v>320.38312500000035</v>
      </c>
      <c r="J153" s="118" cm="1">
        <f t="array" aca="1" ref="J153" ca="1">IF(COUNTIFS('PTC GRTgaz'!$K$7:$K$15996,"",'PTC GRTgaz'!$A$7:$A$15996,J$16,'PTC GRTgaz'!$D$7:$D$15996,$A153,'PTC GRTgaz'!$C$7:$C$15996,"DEL")&gt;0,J$14,SUMIFS('PTC GRTgaz'!$K$7:$K$15996,'PTC GRTgaz'!$A$7:$A$15996,J$16,'PTC GRTgaz'!$D$7:$D$15996,$A153,'PTC GRTgaz'!$C$7:$C$15996,"DEL")*1.0026*$F$4/INDIRECT($A$4&amp;"!D9"))</f>
        <v>375</v>
      </c>
      <c r="K153" s="118" cm="1">
        <f t="array" aca="1" ref="K153" ca="1">IF(COUNTIFS('PTC GRTgaz'!$K$7:$K$15996,"",'PTC GRTgaz'!$A$7:$A$15996,K$16,'PTC GRTgaz'!$D$7:$D$15996,$A153,'PTC GRTgaz'!$C$7:$C$15996,"DEL")&gt;0,K$14,SUMIFS('PTC GRTgaz'!$K$7:$K$15996,'PTC GRTgaz'!$A$7:$A$15996,K$16,'PTC GRTgaz'!$D$7:$D$15996,$A153,'PTC GRTgaz'!$C$7:$C$15996,"DEL")*1.0026*$F$4/INDIRECT($A$4&amp;"!D9"))</f>
        <v>375</v>
      </c>
      <c r="L153" s="119">
        <f t="shared" ca="1" si="21"/>
        <v>33.264388500000003</v>
      </c>
      <c r="M153" s="54">
        <f t="shared" ca="1" si="25"/>
        <v>0.73184000000000005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0.88408000000000087</v>
      </c>
      <c r="O153" s="71">
        <f t="shared" ca="1" si="26"/>
        <v>331.53000000000031</v>
      </c>
      <c r="S153" s="119">
        <f t="shared" ca="1" si="22"/>
        <v>47.70220968749998</v>
      </c>
      <c r="T153" s="54">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0.79999999999999993</v>
      </c>
      <c r="V153" s="71">
        <f t="shared" ca="1" si="28"/>
        <v>300</v>
      </c>
    </row>
    <row r="154" spans="1:22" x14ac:dyDescent="0.35">
      <c r="A154" s="32">
        <f t="shared" si="29"/>
        <v>45885</v>
      </c>
      <c r="B154" s="70" cm="1">
        <f t="array" aca="1" ref="B154" ca="1">_xlfn.XLOOKUP(A154,INDIRECT($A$5&amp;"!$AJ$41:$AJ$406"),INDIRECT($A$5&amp;"!$AK$41:$AK$406"))*SUM($F$3:$I$3)</f>
        <v>0</v>
      </c>
      <c r="C154" s="70" cm="1">
        <f t="array" aca="1" ref="C154" ca="1">_xlfn.XLOOKUP(A154,INDIRECT($A$5&amp;"!$AJ$41:$AJ$406"),INDIRECT($A$5&amp;"!$AL$41:$AL$406"))*SUM($F$3:$I$3)</f>
        <v>45</v>
      </c>
      <c r="D154" s="70" cm="1">
        <f t="array" aca="1" ref="D154" ca="1">_xlfn.XLOOKUP(A154,INDIRECT($A$5&amp;"!$AJ$41:$AJ$406"),INDIRECT($A$5&amp;"!$AO$41:$AO$406"))*SUM($F$3:$I$3)</f>
        <v>42.75</v>
      </c>
      <c r="E154" s="34" cm="1">
        <f t="array" ref="E154">SUMPRODUCT(('PT Storengy'!$B$8:$K$372)*('PT Storengy'!$A$8:$A$372=$A154)*('PT Storengy'!$B$5:$K$5=$A$6)*('PT Storengy'!$B$7:$K$7=$A$7))</f>
        <v>0</v>
      </c>
      <c r="F154" s="119">
        <f t="shared" ca="1" si="20"/>
        <v>36.247538250000026</v>
      </c>
      <c r="G154" s="54">
        <f t="shared" ca="1" si="23"/>
        <v>0.79840999999999995</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0.85079500000000063</v>
      </c>
      <c r="I154" s="71">
        <f t="shared" ca="1" si="24"/>
        <v>319.04812500000025</v>
      </c>
      <c r="J154" s="118" cm="1">
        <f t="array" aca="1" ref="J154" ca="1">IF(COUNTIFS('PTC GRTgaz'!$K$7:$K$15996,"",'PTC GRTgaz'!$A$7:$A$15996,J$16,'PTC GRTgaz'!$D$7:$D$15996,$A154,'PTC GRTgaz'!$C$7:$C$15996,"DEL")&gt;0,J$14,SUMIFS('PTC GRTgaz'!$K$7:$K$15996,'PTC GRTgaz'!$A$7:$A$15996,J$16,'PTC GRTgaz'!$D$7:$D$15996,$A154,'PTC GRTgaz'!$C$7:$C$15996,"DEL")*1.0026*$F$4/INDIRECT($A$4&amp;"!D9"))</f>
        <v>375</v>
      </c>
      <c r="K154" s="118" cm="1">
        <f t="array" aca="1" ref="K154" ca="1">IF(COUNTIFS('PTC GRTgaz'!$K$7:$K$15996,"",'PTC GRTgaz'!$A$7:$A$15996,K$16,'PTC GRTgaz'!$D$7:$D$15996,$A154,'PTC GRTgaz'!$C$7:$C$15996,"DEL")&gt;0,K$14,SUMIFS('PTC GRTgaz'!$K$7:$K$15996,'PTC GRTgaz'!$A$7:$A$15996,K$16,'PTC GRTgaz'!$D$7:$D$15996,$A154,'PTC GRTgaz'!$C$7:$C$15996,"DEL")*1.0026*$F$4/INDIRECT($A$4&amp;"!D9"))</f>
        <v>375</v>
      </c>
      <c r="L154" s="119">
        <f t="shared" ca="1" si="21"/>
        <v>33.594536625000003</v>
      </c>
      <c r="M154" s="54">
        <f t="shared" ca="1" si="25"/>
        <v>0.73921000000000003</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0.88039500000000082</v>
      </c>
      <c r="O154" s="71">
        <f t="shared" ca="1" si="26"/>
        <v>330.14812500000033</v>
      </c>
      <c r="S154" s="119">
        <f t="shared" ca="1" si="22"/>
        <v>48.002209687499978</v>
      </c>
      <c r="T154" s="54">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0.79999999999999993</v>
      </c>
      <c r="V154" s="71">
        <f t="shared" ca="1" si="28"/>
        <v>300</v>
      </c>
    </row>
    <row r="155" spans="1:22" x14ac:dyDescent="0.35">
      <c r="A155" s="32">
        <f t="shared" si="29"/>
        <v>45886</v>
      </c>
      <c r="B155" s="70" cm="1">
        <f t="array" aca="1" ref="B155" ca="1">_xlfn.XLOOKUP(A155,INDIRECT($A$5&amp;"!$AJ$41:$AJ$406"),INDIRECT($A$5&amp;"!$AK$41:$AK$406"))*SUM($F$3:$I$3)</f>
        <v>0</v>
      </c>
      <c r="C155" s="70" cm="1">
        <f t="array" aca="1" ref="C155" ca="1">_xlfn.XLOOKUP(A155,INDIRECT($A$5&amp;"!$AJ$41:$AJ$406"),INDIRECT($A$5&amp;"!$AL$41:$AL$406"))*SUM($F$3:$I$3)</f>
        <v>45</v>
      </c>
      <c r="D155" s="70" cm="1">
        <f t="array" aca="1" ref="D155" ca="1">_xlfn.XLOOKUP(A155,INDIRECT($A$5&amp;"!$AJ$41:$AJ$406"),INDIRECT($A$5&amp;"!$AO$41:$AO$406"))*SUM($F$3:$I$3)</f>
        <v>42.75</v>
      </c>
      <c r="E155" s="34" cm="1">
        <f t="array" ref="E155">SUMPRODUCT(('PT Storengy'!$B$8:$K$372)*('PT Storengy'!$A$8:$A$372=$A155)*('PT Storengy'!$B$5:$K$5=$A$6)*('PT Storengy'!$B$7:$K$7=$A$7))</f>
        <v>0</v>
      </c>
      <c r="F155" s="119">
        <f t="shared" ca="1" si="20"/>
        <v>36.565772625000029</v>
      </c>
      <c r="G155" s="54">
        <f t="shared" ca="1" si="23"/>
        <v>0.80549999999999999</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0.84862500000000063</v>
      </c>
      <c r="I155" s="71">
        <f t="shared" ca="1" si="24"/>
        <v>318.23437500000023</v>
      </c>
      <c r="J155" s="118" cm="1">
        <f t="array" aca="1" ref="J155" ca="1">IF(COUNTIFS('PTC GRTgaz'!$K$7:$K$15996,"",'PTC GRTgaz'!$A$7:$A$15996,J$16,'PTC GRTgaz'!$D$7:$D$15996,$A155,'PTC GRTgaz'!$C$7:$C$15996,"DEL")&gt;0,J$14,SUMIFS('PTC GRTgaz'!$K$7:$K$15996,'PTC GRTgaz'!$A$7:$A$15996,J$16,'PTC GRTgaz'!$D$7:$D$15996,$A155,'PTC GRTgaz'!$C$7:$C$15996,"DEL")*1.0026*$F$4/INDIRECT($A$4&amp;"!D9"))</f>
        <v>375</v>
      </c>
      <c r="K155" s="118" cm="1">
        <f t="array" aca="1" ref="K155" ca="1">IF(COUNTIFS('PTC GRTgaz'!$K$7:$K$15996,"",'PTC GRTgaz'!$A$7:$A$15996,K$16,'PTC GRTgaz'!$D$7:$D$15996,$A155,'PTC GRTgaz'!$C$7:$C$15996,"DEL")&gt;0,K$14,SUMIFS('PTC GRTgaz'!$K$7:$K$15996,'PTC GRTgaz'!$A$7:$A$15996,K$16,'PTC GRTgaz'!$D$7:$D$15996,$A155,'PTC GRTgaz'!$C$7:$C$15996,"DEL")*1.0026*$F$4/INDIRECT($A$4&amp;"!D9"))</f>
        <v>375</v>
      </c>
      <c r="L155" s="119">
        <f t="shared" ca="1" si="21"/>
        <v>33.923308500000005</v>
      </c>
      <c r="M155" s="54">
        <f t="shared" ca="1" si="25"/>
        <v>0.74655000000000005</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0.87672500000000075</v>
      </c>
      <c r="O155" s="71">
        <f t="shared" ca="1" si="26"/>
        <v>328.77187500000031</v>
      </c>
      <c r="S155" s="119">
        <f t="shared" ca="1" si="22"/>
        <v>48.302209687499975</v>
      </c>
      <c r="T155" s="54">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0.79999999999999993</v>
      </c>
      <c r="V155" s="71">
        <f t="shared" ca="1" si="28"/>
        <v>300</v>
      </c>
    </row>
    <row r="156" spans="1:22" x14ac:dyDescent="0.35">
      <c r="A156" s="32">
        <f t="shared" si="29"/>
        <v>45887</v>
      </c>
      <c r="B156" s="70" cm="1">
        <f t="array" aca="1" ref="B156" ca="1">_xlfn.XLOOKUP(A156,INDIRECT($A$5&amp;"!$AJ$41:$AJ$406"),INDIRECT($A$5&amp;"!$AK$41:$AK$406"))*SUM($F$3:$I$3)</f>
        <v>0</v>
      </c>
      <c r="C156" s="70" cm="1">
        <f t="array" aca="1" ref="C156" ca="1">_xlfn.XLOOKUP(A156,INDIRECT($A$5&amp;"!$AJ$41:$AJ$406"),INDIRECT($A$5&amp;"!$AL$41:$AL$406"))*SUM($F$3:$I$3)</f>
        <v>45</v>
      </c>
      <c r="D156" s="70" cm="1">
        <f t="array" aca="1" ref="D156" ca="1">_xlfn.XLOOKUP(A156,INDIRECT($A$5&amp;"!$AJ$41:$AJ$406"),INDIRECT($A$5&amp;"!$AO$41:$AO$406"))*SUM($F$3:$I$3)</f>
        <v>42.75</v>
      </c>
      <c r="E156" s="34" cm="1">
        <f t="array" ref="E156">SUMPRODUCT(('PT Storengy'!$B$8:$K$372)*('PT Storengy'!$A$8:$A$372=$A156)*('PT Storengy'!$B$5:$K$5=$A$6)*('PT Storengy'!$B$7:$K$7=$A$7))</f>
        <v>0</v>
      </c>
      <c r="F156" s="119">
        <f t="shared" ca="1" si="20"/>
        <v>36.883344187500029</v>
      </c>
      <c r="G156" s="54">
        <f t="shared" ca="1" si="23"/>
        <v>0.81257000000000001</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0.8468575000000006</v>
      </c>
      <c r="I156" s="71">
        <f t="shared" ca="1" si="24"/>
        <v>317.5715625000002</v>
      </c>
      <c r="J156" s="118" cm="1">
        <f t="array" aca="1" ref="J156" ca="1">IF(COUNTIFS('PTC GRTgaz'!$K$7:$K$15996,"",'PTC GRTgaz'!$A$7:$A$15996,J$16,'PTC GRTgaz'!$D$7:$D$15996,$A156,'PTC GRTgaz'!$C$7:$C$15996,"DEL")&gt;0,J$14,SUMIFS('PTC GRTgaz'!$K$7:$K$15996,'PTC GRTgaz'!$A$7:$A$15996,J$16,'PTC GRTgaz'!$D$7:$D$15996,$A156,'PTC GRTgaz'!$C$7:$C$15996,"DEL")*1.0026*$F$4/INDIRECT($A$4&amp;"!D9"))</f>
        <v>375</v>
      </c>
      <c r="K156" s="118" cm="1">
        <f t="array" aca="1" ref="K156" ca="1">IF(COUNTIFS('PTC GRTgaz'!$K$7:$K$15996,"",'PTC GRTgaz'!$A$7:$A$15996,K$16,'PTC GRTgaz'!$D$7:$D$15996,$A156,'PTC GRTgaz'!$C$7:$C$15996,"DEL")&gt;0,K$14,SUMIFS('PTC GRTgaz'!$K$7:$K$15996,'PTC GRTgaz'!$A$7:$A$15996,K$16,'PTC GRTgaz'!$D$7:$D$15996,$A156,'PTC GRTgaz'!$C$7:$C$15996,"DEL")*1.0026*$F$4/INDIRECT($A$4&amp;"!D9"))</f>
        <v>375</v>
      </c>
      <c r="L156" s="119">
        <f t="shared" ca="1" si="21"/>
        <v>34.250711625000008</v>
      </c>
      <c r="M156" s="54">
        <f t="shared" ca="1" si="25"/>
        <v>0.75385000000000002</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0.87307500000000082</v>
      </c>
      <c r="O156" s="71">
        <f t="shared" ca="1" si="26"/>
        <v>327.40312500000033</v>
      </c>
      <c r="S156" s="119">
        <f t="shared" ca="1" si="22"/>
        <v>48.602209687499972</v>
      </c>
      <c r="T156" s="54">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0.79999999999999993</v>
      </c>
      <c r="V156" s="71">
        <f t="shared" ca="1" si="28"/>
        <v>300</v>
      </c>
    </row>
    <row r="157" spans="1:22" x14ac:dyDescent="0.35">
      <c r="A157" s="32">
        <f t="shared" si="29"/>
        <v>45888</v>
      </c>
      <c r="B157" s="70" cm="1">
        <f t="array" aca="1" ref="B157" ca="1">_xlfn.XLOOKUP(A157,INDIRECT($A$5&amp;"!$AJ$41:$AJ$406"),INDIRECT($A$5&amp;"!$AK$41:$AK$406"))*SUM($F$3:$I$3)</f>
        <v>0</v>
      </c>
      <c r="C157" s="70" cm="1">
        <f t="array" aca="1" ref="C157" ca="1">_xlfn.XLOOKUP(A157,INDIRECT($A$5&amp;"!$AJ$41:$AJ$406"),INDIRECT($A$5&amp;"!$AL$41:$AL$406"))*SUM($F$3:$I$3)</f>
        <v>45</v>
      </c>
      <c r="D157" s="70" cm="1">
        <f t="array" aca="1" ref="D157" ca="1">_xlfn.XLOOKUP(A157,INDIRECT($A$5&amp;"!$AJ$41:$AJ$406"),INDIRECT($A$5&amp;"!$AO$41:$AO$406"))*SUM($F$3:$I$3)</f>
        <v>42.75</v>
      </c>
      <c r="E157" s="34" cm="1">
        <f t="array" ref="E157">SUMPRODUCT(('PT Storengy'!$B$8:$K$372)*('PT Storengy'!$A$8:$A$372=$A157)*('PT Storengy'!$B$5:$K$5=$A$6)*('PT Storengy'!$B$7:$K$7=$A$7))</f>
        <v>0</v>
      </c>
      <c r="F157" s="119">
        <f t="shared" ca="1" si="20"/>
        <v>37.20025387500003</v>
      </c>
      <c r="G157" s="54">
        <f t="shared" ca="1" si="23"/>
        <v>0.81962999999999997</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0.84509250000000058</v>
      </c>
      <c r="I157" s="71">
        <f t="shared" ca="1" si="24"/>
        <v>316.90968750000025</v>
      </c>
      <c r="J157" s="118" cm="1">
        <f t="array" aca="1" ref="J157" ca="1">IF(COUNTIFS('PTC GRTgaz'!$K$7:$K$15996,"",'PTC GRTgaz'!$A$7:$A$15996,J$16,'PTC GRTgaz'!$D$7:$D$15996,$A157,'PTC GRTgaz'!$C$7:$C$15996,"DEL")&gt;0,J$14,SUMIFS('PTC GRTgaz'!$K$7:$K$15996,'PTC GRTgaz'!$A$7:$A$15996,J$16,'PTC GRTgaz'!$D$7:$D$15996,$A157,'PTC GRTgaz'!$C$7:$C$15996,"DEL")*1.0026*$F$4/INDIRECT($A$4&amp;"!D9"))</f>
        <v>375</v>
      </c>
      <c r="K157" s="118" cm="1">
        <f t="array" aca="1" ref="K157" ca="1">IF(COUNTIFS('PTC GRTgaz'!$K$7:$K$15996,"",'PTC GRTgaz'!$A$7:$A$15996,K$16,'PTC GRTgaz'!$D$7:$D$15996,$A157,'PTC GRTgaz'!$C$7:$C$15996,"DEL")&gt;0,K$14,SUMIFS('PTC GRTgaz'!$K$7:$K$15996,'PTC GRTgaz'!$A$7:$A$15996,K$16,'PTC GRTgaz'!$D$7:$D$15996,$A157,'PTC GRTgaz'!$C$7:$C$15996,"DEL")*1.0026*$F$4/INDIRECT($A$4&amp;"!D9"))</f>
        <v>375</v>
      </c>
      <c r="L157" s="119">
        <f t="shared" ca="1" si="21"/>
        <v>34.576749750000012</v>
      </c>
      <c r="M157" s="54">
        <f t="shared" ca="1" si="25"/>
        <v>0.76112999999999997</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0.86943500000000085</v>
      </c>
      <c r="O157" s="71">
        <f t="shared" ca="1" si="26"/>
        <v>326.03812500000032</v>
      </c>
      <c r="S157" s="119">
        <f t="shared" ca="1" si="22"/>
        <v>48.902209687499969</v>
      </c>
      <c r="T157" s="54">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0.79999999999999993</v>
      </c>
      <c r="V157" s="71">
        <f t="shared" ca="1" si="28"/>
        <v>300</v>
      </c>
    </row>
    <row r="158" spans="1:22" x14ac:dyDescent="0.35">
      <c r="A158" s="32">
        <f t="shared" si="29"/>
        <v>45889</v>
      </c>
      <c r="B158" s="70" cm="1">
        <f t="array" aca="1" ref="B158" ca="1">_xlfn.XLOOKUP(A158,INDIRECT($A$5&amp;"!$AJ$41:$AJ$406"),INDIRECT($A$5&amp;"!$AK$41:$AK$406"))*SUM($F$3:$I$3)</f>
        <v>0</v>
      </c>
      <c r="C158" s="70" cm="1">
        <f t="array" aca="1" ref="C158" ca="1">_xlfn.XLOOKUP(A158,INDIRECT($A$5&amp;"!$AJ$41:$AJ$406"),INDIRECT($A$5&amp;"!$AL$41:$AL$406"))*SUM($F$3:$I$3)</f>
        <v>45</v>
      </c>
      <c r="D158" s="70" cm="1">
        <f t="array" aca="1" ref="D158" ca="1">_xlfn.XLOOKUP(A158,INDIRECT($A$5&amp;"!$AJ$41:$AJ$406"),INDIRECT($A$5&amp;"!$AO$41:$AO$406"))*SUM($F$3:$I$3)</f>
        <v>42.75</v>
      </c>
      <c r="E158" s="34" cm="1">
        <f t="array" ref="E158">SUMPRODUCT(('PT Storengy'!$B$8:$K$372)*('PT Storengy'!$A$8:$A$372=$A158)*('PT Storengy'!$B$5:$K$5=$A$6)*('PT Storengy'!$B$7:$K$7=$A$7))</f>
        <v>0</v>
      </c>
      <c r="F158" s="119">
        <f t="shared" ca="1" si="20"/>
        <v>37.516503562500027</v>
      </c>
      <c r="G158" s="54">
        <f t="shared" ca="1" si="23"/>
        <v>0.82667000000000002</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0.8433325000000006</v>
      </c>
      <c r="I158" s="71">
        <f t="shared" ca="1" si="24"/>
        <v>316.24968750000022</v>
      </c>
      <c r="J158" s="118" cm="1">
        <f t="array" aca="1" ref="J158" ca="1">IF(COUNTIFS('PTC GRTgaz'!$K$7:$K$15996,"",'PTC GRTgaz'!$A$7:$A$15996,J$16,'PTC GRTgaz'!$D$7:$D$15996,$A158,'PTC GRTgaz'!$C$7:$C$15996,"DEL")&gt;0,J$14,SUMIFS('PTC GRTgaz'!$K$7:$K$15996,'PTC GRTgaz'!$A$7:$A$15996,J$16,'PTC GRTgaz'!$D$7:$D$15996,$A158,'PTC GRTgaz'!$C$7:$C$15996,"DEL")*1.0026*$F$4/INDIRECT($A$4&amp;"!D9"))</f>
        <v>375</v>
      </c>
      <c r="K158" s="118" cm="1">
        <f t="array" aca="1" ref="K158" ca="1">IF(COUNTIFS('PTC GRTgaz'!$K$7:$K$15996,"",'PTC GRTgaz'!$A$7:$A$15996,K$16,'PTC GRTgaz'!$D$7:$D$15996,$A158,'PTC GRTgaz'!$C$7:$C$15996,"DEL")&gt;0,K$14,SUMIFS('PTC GRTgaz'!$K$7:$K$15996,'PTC GRTgaz'!$A$7:$A$15996,K$16,'PTC GRTgaz'!$D$7:$D$15996,$A158,'PTC GRTgaz'!$C$7:$C$15996,"DEL")*1.0026*$F$4/INDIRECT($A$4&amp;"!D9"))</f>
        <v>375</v>
      </c>
      <c r="L158" s="119">
        <f t="shared" ca="1" si="21"/>
        <v>34.901430375000011</v>
      </c>
      <c r="M158" s="54">
        <f t="shared" ca="1" si="25"/>
        <v>0.76837</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0.86581500000000089</v>
      </c>
      <c r="O158" s="71">
        <f t="shared" ca="1" si="26"/>
        <v>324.68062500000036</v>
      </c>
      <c r="S158" s="119">
        <f t="shared" ca="1" si="22"/>
        <v>49.202209687499966</v>
      </c>
      <c r="T158" s="54">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0.79999999999999993</v>
      </c>
      <c r="V158" s="71">
        <f t="shared" ca="1" si="28"/>
        <v>300</v>
      </c>
    </row>
    <row r="159" spans="1:22" x14ac:dyDescent="0.35">
      <c r="A159" s="32">
        <f t="shared" si="29"/>
        <v>45890</v>
      </c>
      <c r="B159" s="70" cm="1">
        <f t="array" aca="1" ref="B159" ca="1">_xlfn.XLOOKUP(A159,INDIRECT($A$5&amp;"!$AJ$41:$AJ$406"),INDIRECT($A$5&amp;"!$AK$41:$AK$406"))*SUM($F$3:$I$3)</f>
        <v>0</v>
      </c>
      <c r="C159" s="70" cm="1">
        <f t="array" aca="1" ref="C159" ca="1">_xlfn.XLOOKUP(A159,INDIRECT($A$5&amp;"!$AJ$41:$AJ$406"),INDIRECT($A$5&amp;"!$AL$41:$AL$406"))*SUM($F$3:$I$3)</f>
        <v>45</v>
      </c>
      <c r="D159" s="70" cm="1">
        <f t="array" aca="1" ref="D159" ca="1">_xlfn.XLOOKUP(A159,INDIRECT($A$5&amp;"!$AJ$41:$AJ$406"),INDIRECT($A$5&amp;"!$AO$41:$AO$406"))*SUM($F$3:$I$3)</f>
        <v>42.75</v>
      </c>
      <c r="E159" s="34" cm="1">
        <f t="array" ref="E159">SUMPRODUCT(('PT Storengy'!$B$8:$K$372)*('PT Storengy'!$A$8:$A$372=$A159)*('PT Storengy'!$B$5:$K$5=$A$6)*('PT Storengy'!$B$7:$K$7=$A$7))</f>
        <v>0</v>
      </c>
      <c r="F159" s="119">
        <f t="shared" ca="1" si="20"/>
        <v>37.832094187500026</v>
      </c>
      <c r="G159" s="54">
        <f t="shared" ca="1" si="23"/>
        <v>0.8337</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0.84157500000000063</v>
      </c>
      <c r="I159" s="71">
        <f t="shared" ca="1" si="24"/>
        <v>315.59062500000022</v>
      </c>
      <c r="J159" s="118" cm="1">
        <f t="array" aca="1" ref="J159" ca="1">IF(COUNTIFS('PTC GRTgaz'!$K$7:$K$15996,"",'PTC GRTgaz'!$A$7:$A$15996,J$16,'PTC GRTgaz'!$D$7:$D$15996,$A159,'PTC GRTgaz'!$C$7:$C$15996,"DEL")&gt;0,J$14,SUMIFS('PTC GRTgaz'!$K$7:$K$15996,'PTC GRTgaz'!$A$7:$A$15996,J$16,'PTC GRTgaz'!$D$7:$D$15996,$A159,'PTC GRTgaz'!$C$7:$C$15996,"DEL")*1.0026*$F$4/INDIRECT($A$4&amp;"!D9"))</f>
        <v>375</v>
      </c>
      <c r="K159" s="118" cm="1">
        <f t="array" aca="1" ref="K159" ca="1">IF(COUNTIFS('PTC GRTgaz'!$K$7:$K$15996,"",'PTC GRTgaz'!$A$7:$A$15996,K$16,'PTC GRTgaz'!$D$7:$D$15996,$A159,'PTC GRTgaz'!$C$7:$C$15996,"DEL")&gt;0,K$14,SUMIFS('PTC GRTgaz'!$K$7:$K$15996,'PTC GRTgaz'!$A$7:$A$15996,K$16,'PTC GRTgaz'!$D$7:$D$15996,$A159,'PTC GRTgaz'!$C$7:$C$15996,"DEL")*1.0026*$F$4/INDIRECT($A$4&amp;"!D9"))</f>
        <v>375</v>
      </c>
      <c r="L159" s="119">
        <f t="shared" ca="1" si="21"/>
        <v>35.22475725000001</v>
      </c>
      <c r="M159" s="54">
        <f t="shared" ca="1" si="25"/>
        <v>0.77559</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0.86220500000000078</v>
      </c>
      <c r="O159" s="71">
        <f t="shared" ca="1" si="26"/>
        <v>323.32687500000031</v>
      </c>
      <c r="S159" s="119">
        <f t="shared" ca="1" si="22"/>
        <v>49.502209687499963</v>
      </c>
      <c r="T159" s="54">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0.79999999999999993</v>
      </c>
      <c r="V159" s="71">
        <f t="shared" ca="1" si="28"/>
        <v>300</v>
      </c>
    </row>
    <row r="160" spans="1:22" x14ac:dyDescent="0.35">
      <c r="A160" s="32">
        <f t="shared" si="29"/>
        <v>45891</v>
      </c>
      <c r="B160" s="70" cm="1">
        <f t="array" aca="1" ref="B160" ca="1">_xlfn.XLOOKUP(A160,INDIRECT($A$5&amp;"!$AJ$41:$AJ$406"),INDIRECT($A$5&amp;"!$AK$41:$AK$406"))*SUM($F$3:$I$3)</f>
        <v>0</v>
      </c>
      <c r="C160" s="70" cm="1">
        <f t="array" aca="1" ref="C160" ca="1">_xlfn.XLOOKUP(A160,INDIRECT($A$5&amp;"!$AJ$41:$AJ$406"),INDIRECT($A$5&amp;"!$AL$41:$AL$406"))*SUM($F$3:$I$3)</f>
        <v>45</v>
      </c>
      <c r="D160" s="70" cm="1">
        <f t="array" aca="1" ref="D160" ca="1">_xlfn.XLOOKUP(A160,INDIRECT($A$5&amp;"!$AJ$41:$AJ$406"),INDIRECT($A$5&amp;"!$AO$41:$AO$406"))*SUM($F$3:$I$3)</f>
        <v>42.75</v>
      </c>
      <c r="E160" s="34" cm="1">
        <f t="array" ref="E160">SUMPRODUCT(('PT Storengy'!$B$8:$K$372)*('PT Storengy'!$A$8:$A$372=$A160)*('PT Storengy'!$B$5:$K$5=$A$6)*('PT Storengy'!$B$7:$K$7=$A$7))</f>
        <v>0</v>
      </c>
      <c r="F160" s="119">
        <f t="shared" ca="1" si="20"/>
        <v>38.147027625000028</v>
      </c>
      <c r="G160" s="54">
        <f t="shared" ca="1" si="23"/>
        <v>0.84070999999999996</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0.83982250000000058</v>
      </c>
      <c r="I160" s="71">
        <f t="shared" ca="1" si="24"/>
        <v>314.9334375000002</v>
      </c>
      <c r="J160" s="118" cm="1">
        <f t="array" aca="1" ref="J160" ca="1">IF(COUNTIFS('PTC GRTgaz'!$K$7:$K$15996,"",'PTC GRTgaz'!$A$7:$A$15996,J$16,'PTC GRTgaz'!$D$7:$D$15996,$A160,'PTC GRTgaz'!$C$7:$C$15996,"DEL")&gt;0,J$14,SUMIFS('PTC GRTgaz'!$K$7:$K$15996,'PTC GRTgaz'!$A$7:$A$15996,J$16,'PTC GRTgaz'!$D$7:$D$15996,$A160,'PTC GRTgaz'!$C$7:$C$15996,"DEL")*1.0026*$F$4/INDIRECT($A$4&amp;"!D9"))</f>
        <v>375</v>
      </c>
      <c r="K160" s="118" cm="1">
        <f t="array" aca="1" ref="K160" ca="1">IF(COUNTIFS('PTC GRTgaz'!$K$7:$K$15996,"",'PTC GRTgaz'!$A$7:$A$15996,K$16,'PTC GRTgaz'!$D$7:$D$15996,$A160,'PTC GRTgaz'!$C$7:$C$15996,"DEL")&gt;0,K$14,SUMIFS('PTC GRTgaz'!$K$7:$K$15996,'PTC GRTgaz'!$A$7:$A$15996,K$16,'PTC GRTgaz'!$D$7:$D$15996,$A160,'PTC GRTgaz'!$C$7:$C$15996,"DEL")*1.0026*$F$4/INDIRECT($A$4&amp;"!D9"))</f>
        <v>375</v>
      </c>
      <c r="L160" s="119">
        <f t="shared" ca="1" si="21"/>
        <v>35.546737875000012</v>
      </c>
      <c r="M160" s="54">
        <f t="shared" ca="1" si="25"/>
        <v>0.78276999999999997</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0.85861500000000079</v>
      </c>
      <c r="O160" s="71">
        <f t="shared" ca="1" si="26"/>
        <v>321.98062500000032</v>
      </c>
      <c r="S160" s="119">
        <f t="shared" ca="1" si="22"/>
        <v>49.80220968749996</v>
      </c>
      <c r="T160" s="54">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0.79999999999999993</v>
      </c>
      <c r="V160" s="71">
        <f t="shared" ca="1" si="28"/>
        <v>300</v>
      </c>
    </row>
    <row r="161" spans="1:22" x14ac:dyDescent="0.35">
      <c r="A161" s="32">
        <f t="shared" si="29"/>
        <v>45892</v>
      </c>
      <c r="B161" s="70" cm="1">
        <f t="array" aca="1" ref="B161" ca="1">_xlfn.XLOOKUP(A161,INDIRECT($A$5&amp;"!$AJ$41:$AJ$406"),INDIRECT($A$5&amp;"!$AK$41:$AK$406"))*SUM($F$3:$I$3)</f>
        <v>0</v>
      </c>
      <c r="C161" s="70" cm="1">
        <f t="array" aca="1" ref="C161" ca="1">_xlfn.XLOOKUP(A161,INDIRECT($A$5&amp;"!$AJ$41:$AJ$406"),INDIRECT($A$5&amp;"!$AL$41:$AL$406"))*SUM($F$3:$I$3)</f>
        <v>45</v>
      </c>
      <c r="D161" s="70" cm="1">
        <f t="array" aca="1" ref="D161" ca="1">_xlfn.XLOOKUP(A161,INDIRECT($A$5&amp;"!$AJ$41:$AJ$406"),INDIRECT($A$5&amp;"!$AO$41:$AO$406"))*SUM($F$3:$I$3)</f>
        <v>42.75</v>
      </c>
      <c r="E161" s="34" cm="1">
        <f t="array" ref="E161">SUMPRODUCT(('PT Storengy'!$B$8:$K$372)*('PT Storengy'!$A$8:$A$372=$A161)*('PT Storengy'!$B$5:$K$5=$A$6)*('PT Storengy'!$B$7:$K$7=$A$7))</f>
        <v>0</v>
      </c>
      <c r="F161" s="119">
        <f t="shared" ca="1" si="20"/>
        <v>38.461304812500032</v>
      </c>
      <c r="G161" s="54">
        <f t="shared" ca="1" si="23"/>
        <v>0.84770999999999996</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0.83807250000000066</v>
      </c>
      <c r="I161" s="71">
        <f t="shared" ca="1" si="24"/>
        <v>314.27718750000025</v>
      </c>
      <c r="J161" s="118" cm="1">
        <f t="array" aca="1" ref="J161" ca="1">IF(COUNTIFS('PTC GRTgaz'!$K$7:$K$15996,"",'PTC GRTgaz'!$A$7:$A$15996,J$16,'PTC GRTgaz'!$D$7:$D$15996,$A161,'PTC GRTgaz'!$C$7:$C$15996,"DEL")&gt;0,J$14,SUMIFS('PTC GRTgaz'!$K$7:$K$15996,'PTC GRTgaz'!$A$7:$A$15996,J$16,'PTC GRTgaz'!$D$7:$D$15996,$A161,'PTC GRTgaz'!$C$7:$C$15996,"DEL")*1.0026*$F$4/INDIRECT($A$4&amp;"!D9"))</f>
        <v>375</v>
      </c>
      <c r="K161" s="118" cm="1">
        <f t="array" aca="1" ref="K161" ca="1">IF(COUNTIFS('PTC GRTgaz'!$K$7:$K$15996,"",'PTC GRTgaz'!$A$7:$A$15996,K$16,'PTC GRTgaz'!$D$7:$D$15996,$A161,'PTC GRTgaz'!$C$7:$C$15996,"DEL")&gt;0,K$14,SUMIFS('PTC GRTgaz'!$K$7:$K$15996,'PTC GRTgaz'!$A$7:$A$15996,K$16,'PTC GRTgaz'!$D$7:$D$15996,$A161,'PTC GRTgaz'!$C$7:$C$15996,"DEL")*1.0026*$F$4/INDIRECT($A$4&amp;"!D9"))</f>
        <v>375</v>
      </c>
      <c r="L161" s="119">
        <f t="shared" ca="1" si="21"/>
        <v>35.867376000000014</v>
      </c>
      <c r="M161" s="54">
        <f t="shared" ca="1" si="25"/>
        <v>0.78993000000000002</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0.85503500000000088</v>
      </c>
      <c r="O161" s="71">
        <f t="shared" ca="1" si="26"/>
        <v>320.63812500000034</v>
      </c>
      <c r="S161" s="119">
        <f t="shared" ca="1" si="22"/>
        <v>50.102209687499958</v>
      </c>
      <c r="T161" s="54">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0.79999999999999993</v>
      </c>
      <c r="V161" s="71">
        <f t="shared" ca="1" si="28"/>
        <v>300</v>
      </c>
    </row>
    <row r="162" spans="1:22" x14ac:dyDescent="0.35">
      <c r="A162" s="32">
        <f t="shared" si="29"/>
        <v>45893</v>
      </c>
      <c r="B162" s="70" cm="1">
        <f t="array" aca="1" ref="B162" ca="1">_xlfn.XLOOKUP(A162,INDIRECT($A$5&amp;"!$AJ$41:$AJ$406"),INDIRECT($A$5&amp;"!$AK$41:$AK$406"))*SUM($F$3:$I$3)</f>
        <v>0</v>
      </c>
      <c r="C162" s="70" cm="1">
        <f t="array" aca="1" ref="C162" ca="1">_xlfn.XLOOKUP(A162,INDIRECT($A$5&amp;"!$AJ$41:$AJ$406"),INDIRECT($A$5&amp;"!$AL$41:$AL$406"))*SUM($F$3:$I$3)</f>
        <v>45</v>
      </c>
      <c r="D162" s="70" cm="1">
        <f t="array" aca="1" ref="D162" ca="1">_xlfn.XLOOKUP(A162,INDIRECT($A$5&amp;"!$AJ$41:$AJ$406"),INDIRECT($A$5&amp;"!$AO$41:$AO$406"))*SUM($F$3:$I$3)</f>
        <v>42.75</v>
      </c>
      <c r="E162" s="34" cm="1">
        <f t="array" ref="E162">SUMPRODUCT(('PT Storengy'!$B$8:$K$372)*('PT Storengy'!$A$8:$A$372=$A162)*('PT Storengy'!$B$5:$K$5=$A$6)*('PT Storengy'!$B$7:$K$7=$A$7))</f>
        <v>0</v>
      </c>
      <c r="F162" s="119">
        <f t="shared" ca="1" si="20"/>
        <v>38.774926687500034</v>
      </c>
      <c r="G162" s="54">
        <f t="shared" ca="1" si="23"/>
        <v>0.85470000000000002</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0.83632500000000065</v>
      </c>
      <c r="I162" s="71">
        <f t="shared" ca="1" si="24"/>
        <v>313.62187500000022</v>
      </c>
      <c r="J162" s="118" cm="1">
        <f t="array" aca="1" ref="J162" ca="1">IF(COUNTIFS('PTC GRTgaz'!$K$7:$K$15996,"",'PTC GRTgaz'!$A$7:$A$15996,J$16,'PTC GRTgaz'!$D$7:$D$15996,$A162,'PTC GRTgaz'!$C$7:$C$15996,"DEL")&gt;0,J$14,SUMIFS('PTC GRTgaz'!$K$7:$K$15996,'PTC GRTgaz'!$A$7:$A$15996,J$16,'PTC GRTgaz'!$D$7:$D$15996,$A162,'PTC GRTgaz'!$C$7:$C$15996,"DEL")*1.0026*$F$4/INDIRECT($A$4&amp;"!D9"))</f>
        <v>375</v>
      </c>
      <c r="K162" s="118" cm="1">
        <f t="array" aca="1" ref="K162" ca="1">IF(COUNTIFS('PTC GRTgaz'!$K$7:$K$15996,"",'PTC GRTgaz'!$A$7:$A$15996,K$16,'PTC GRTgaz'!$D$7:$D$15996,$A162,'PTC GRTgaz'!$C$7:$C$15996,"DEL")&gt;0,K$14,SUMIFS('PTC GRTgaz'!$K$7:$K$15996,'PTC GRTgaz'!$A$7:$A$15996,K$16,'PTC GRTgaz'!$D$7:$D$15996,$A162,'PTC GRTgaz'!$C$7:$C$15996,"DEL")*1.0026*$F$4/INDIRECT($A$4&amp;"!D9"))</f>
        <v>375</v>
      </c>
      <c r="L162" s="119">
        <f t="shared" ca="1" si="21"/>
        <v>36.186679125000012</v>
      </c>
      <c r="M162" s="54">
        <f t="shared" ca="1" si="25"/>
        <v>0.79705000000000004</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0.85147500000000054</v>
      </c>
      <c r="O162" s="71">
        <f t="shared" ca="1" si="26"/>
        <v>319.30312500000019</v>
      </c>
      <c r="S162" s="119">
        <f t="shared" ca="1" si="22"/>
        <v>50.402209687499955</v>
      </c>
      <c r="T162" s="54">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0.79999999999999993</v>
      </c>
      <c r="V162" s="71">
        <f t="shared" ca="1" si="28"/>
        <v>300</v>
      </c>
    </row>
    <row r="163" spans="1:22" x14ac:dyDescent="0.35">
      <c r="A163" s="32">
        <f t="shared" si="29"/>
        <v>45894</v>
      </c>
      <c r="B163" s="70" cm="1">
        <f t="array" aca="1" ref="B163" ca="1">_xlfn.XLOOKUP(A163,INDIRECT($A$5&amp;"!$AJ$41:$AJ$406"),INDIRECT($A$5&amp;"!$AK$41:$AK$406"))*SUM($F$3:$I$3)</f>
        <v>0</v>
      </c>
      <c r="C163" s="70" cm="1">
        <f t="array" aca="1" ref="C163" ca="1">_xlfn.XLOOKUP(A163,INDIRECT($A$5&amp;"!$AJ$41:$AJ$406"),INDIRECT($A$5&amp;"!$AL$41:$AL$406"))*SUM($F$3:$I$3)</f>
        <v>45</v>
      </c>
      <c r="D163" s="70" cm="1">
        <f t="array" aca="1" ref="D163" ca="1">_xlfn.XLOOKUP(A163,INDIRECT($A$5&amp;"!$AJ$41:$AJ$406"),INDIRECT($A$5&amp;"!$AO$41:$AO$406"))*SUM($F$3:$I$3)</f>
        <v>42.75</v>
      </c>
      <c r="E163" s="34" cm="1">
        <f t="array" ref="E163">SUMPRODUCT(('PT Storengy'!$B$8:$K$372)*('PT Storengy'!$A$8:$A$372=$A163)*('PT Storengy'!$B$5:$K$5=$A$6)*('PT Storengy'!$B$7:$K$7=$A$7))</f>
        <v>0</v>
      </c>
      <c r="F163" s="119">
        <f t="shared" ca="1" si="20"/>
        <v>39.087895125000031</v>
      </c>
      <c r="G163" s="54">
        <f t="shared" ca="1" si="23"/>
        <v>0.86167000000000005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0.83458250000000056</v>
      </c>
      <c r="I163" s="71">
        <f t="shared" ca="1" si="24"/>
        <v>312.96843750000022</v>
      </c>
      <c r="J163" s="118" cm="1">
        <f t="array" aca="1" ref="J163" ca="1">IF(COUNTIFS('PTC GRTgaz'!$K$7:$K$15996,"",'PTC GRTgaz'!$A$7:$A$15996,J$16,'PTC GRTgaz'!$D$7:$D$15996,$A163,'PTC GRTgaz'!$C$7:$C$15996,"DEL")&gt;0,J$14,SUMIFS('PTC GRTgaz'!$K$7:$K$15996,'PTC GRTgaz'!$A$7:$A$15996,J$16,'PTC GRTgaz'!$D$7:$D$15996,$A163,'PTC GRTgaz'!$C$7:$C$15996,"DEL")*1.0026*$F$4/INDIRECT($A$4&amp;"!D9"))</f>
        <v>375</v>
      </c>
      <c r="K163" s="118" cm="1">
        <f t="array" aca="1" ref="K163" ca="1">IF(COUNTIFS('PTC GRTgaz'!$K$7:$K$15996,"",'PTC GRTgaz'!$A$7:$A$15996,K$16,'PTC GRTgaz'!$D$7:$D$15996,$A163,'PTC GRTgaz'!$C$7:$C$15996,"DEL")&gt;0,K$14,SUMIFS('PTC GRTgaz'!$K$7:$K$15996,'PTC GRTgaz'!$A$7:$A$15996,K$16,'PTC GRTgaz'!$D$7:$D$15996,$A163,'PTC GRTgaz'!$C$7:$C$15996,"DEL")*1.0026*$F$4/INDIRECT($A$4&amp;"!D9"))</f>
        <v>375</v>
      </c>
      <c r="L163" s="119">
        <f t="shared" ca="1" si="21"/>
        <v>36.505040062500015</v>
      </c>
      <c r="M163" s="54">
        <f t="shared" ca="1" si="25"/>
        <v>0.80415000000000003</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0.84896250000000051</v>
      </c>
      <c r="O163" s="71">
        <f t="shared" ca="1" si="26"/>
        <v>318.3609375000002</v>
      </c>
      <c r="S163" s="119">
        <f t="shared" ca="1" si="22"/>
        <v>50.702209687499952</v>
      </c>
      <c r="T163" s="54">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0.79999999999999993</v>
      </c>
      <c r="V163" s="71">
        <f t="shared" ca="1" si="28"/>
        <v>300</v>
      </c>
    </row>
    <row r="164" spans="1:22" x14ac:dyDescent="0.35">
      <c r="A164" s="32">
        <f t="shared" si="29"/>
        <v>45895</v>
      </c>
      <c r="B164" s="70" cm="1">
        <f t="array" aca="1" ref="B164" ca="1">_xlfn.XLOOKUP(A164,INDIRECT($A$5&amp;"!$AJ$41:$AJ$406"),INDIRECT($A$5&amp;"!$AK$41:$AK$406"))*SUM($F$3:$I$3)</f>
        <v>0</v>
      </c>
      <c r="C164" s="70" cm="1">
        <f t="array" aca="1" ref="C164" ca="1">_xlfn.XLOOKUP(A164,INDIRECT($A$5&amp;"!$AJ$41:$AJ$406"),INDIRECT($A$5&amp;"!$AL$41:$AL$406"))*SUM($F$3:$I$3)</f>
        <v>45</v>
      </c>
      <c r="D164" s="70" cm="1">
        <f t="array" aca="1" ref="D164" ca="1">_xlfn.XLOOKUP(A164,INDIRECT($A$5&amp;"!$AJ$41:$AJ$406"),INDIRECT($A$5&amp;"!$AO$41:$AO$406"))*SUM($F$3:$I$3)</f>
        <v>42.75</v>
      </c>
      <c r="E164" s="34" cm="1">
        <f t="array" ref="E164">SUMPRODUCT(('PT Storengy'!$B$8:$K$372)*('PT Storengy'!$A$8:$A$372=$A164)*('PT Storengy'!$B$5:$K$5=$A$6)*('PT Storengy'!$B$7:$K$7=$A$7))</f>
        <v>0</v>
      </c>
      <c r="F164" s="119">
        <f t="shared" ca="1" si="20"/>
        <v>39.400212000000032</v>
      </c>
      <c r="G164" s="54">
        <f t="shared" ca="1" si="23"/>
        <v>0.86861999999999995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0.83284500000000061</v>
      </c>
      <c r="I164" s="71">
        <f t="shared" ca="1" si="24"/>
        <v>312.31687500000021</v>
      </c>
      <c r="J164" s="118" cm="1">
        <f t="array" aca="1" ref="J164" ca="1">IF(COUNTIFS('PTC GRTgaz'!$K$7:$K$15996,"",'PTC GRTgaz'!$A$7:$A$15996,J$16,'PTC GRTgaz'!$D$7:$D$15996,$A164,'PTC GRTgaz'!$C$7:$C$15996,"DEL")&gt;0,J$14,SUMIFS('PTC GRTgaz'!$K$7:$K$15996,'PTC GRTgaz'!$A$7:$A$15996,J$16,'PTC GRTgaz'!$D$7:$D$15996,$A164,'PTC GRTgaz'!$C$7:$C$15996,"DEL")*1.0026*$F$4/INDIRECT($A$4&amp;"!D9"))</f>
        <v>375</v>
      </c>
      <c r="K164" s="118" cm="1">
        <f t="array" aca="1" ref="K164" ca="1">IF(COUNTIFS('PTC GRTgaz'!$K$7:$K$15996,"",'PTC GRTgaz'!$A$7:$A$15996,K$16,'PTC GRTgaz'!$D$7:$D$15996,$A164,'PTC GRTgaz'!$C$7:$C$15996,"DEL")&gt;0,K$14,SUMIFS('PTC GRTgaz'!$K$7:$K$15996,'PTC GRTgaz'!$A$7:$A$15996,K$16,'PTC GRTgaz'!$D$7:$D$15996,$A164,'PTC GRTgaz'!$C$7:$C$15996,"DEL")*1.0026*$F$4/INDIRECT($A$4&amp;"!D9"))</f>
        <v>375</v>
      </c>
      <c r="L164" s="119">
        <f t="shared" ca="1" si="21"/>
        <v>36.822738187500015</v>
      </c>
      <c r="M164" s="54">
        <f t="shared" ca="1" si="25"/>
        <v>0.81122000000000005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0.84719500000000059</v>
      </c>
      <c r="O164" s="71">
        <f t="shared" ca="1" si="26"/>
        <v>317.69812500000023</v>
      </c>
      <c r="S164" s="119">
        <f t="shared" ca="1" si="22"/>
        <v>51.002209687499949</v>
      </c>
      <c r="T164" s="54">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0.79999999999999993</v>
      </c>
      <c r="V164" s="71">
        <f t="shared" ca="1" si="28"/>
        <v>300</v>
      </c>
    </row>
    <row r="165" spans="1:22" x14ac:dyDescent="0.35">
      <c r="A165" s="32">
        <f t="shared" si="29"/>
        <v>45896</v>
      </c>
      <c r="B165" s="70" cm="1">
        <f t="array" aca="1" ref="B165" ca="1">_xlfn.XLOOKUP(A165,INDIRECT($A$5&amp;"!$AJ$41:$AJ$406"),INDIRECT($A$5&amp;"!$AK$41:$AK$406"))*SUM($F$3:$I$3)</f>
        <v>0</v>
      </c>
      <c r="C165" s="70" cm="1">
        <f t="array" aca="1" ref="C165" ca="1">_xlfn.XLOOKUP(A165,INDIRECT($A$5&amp;"!$AJ$41:$AJ$406"),INDIRECT($A$5&amp;"!$AL$41:$AL$406"))*SUM($F$3:$I$3)</f>
        <v>45</v>
      </c>
      <c r="D165" s="70" cm="1">
        <f t="array" aca="1" ref="D165" ca="1">_xlfn.XLOOKUP(A165,INDIRECT($A$5&amp;"!$AJ$41:$AJ$406"),INDIRECT($A$5&amp;"!$AO$41:$AO$406"))*SUM($F$3:$I$3)</f>
        <v>42.75</v>
      </c>
      <c r="E165" s="34" cm="1">
        <f t="array" ref="E165">SUMPRODUCT(('PT Storengy'!$B$8:$K$372)*('PT Storengy'!$A$8:$A$372=$A165)*('PT Storengy'!$B$5:$K$5=$A$6)*('PT Storengy'!$B$7:$K$7=$A$7))</f>
        <v>0</v>
      </c>
      <c r="F165" s="119">
        <f t="shared" ca="1" si="20"/>
        <v>39.711878250000034</v>
      </c>
      <c r="G165" s="54">
        <f t="shared" ca="1" si="23"/>
        <v>0.87556</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0.83111000000000046</v>
      </c>
      <c r="I165" s="71">
        <f t="shared" ca="1" si="24"/>
        <v>311.66625000000016</v>
      </c>
      <c r="J165" s="118" cm="1">
        <f t="array" aca="1" ref="J165" ca="1">IF(COUNTIFS('PTC GRTgaz'!$K$7:$K$15996,"",'PTC GRTgaz'!$A$7:$A$15996,J$16,'PTC GRTgaz'!$D$7:$D$15996,$A165,'PTC GRTgaz'!$C$7:$C$15996,"DEL")&gt;0,J$14,SUMIFS('PTC GRTgaz'!$K$7:$K$15996,'PTC GRTgaz'!$A$7:$A$15996,J$16,'PTC GRTgaz'!$D$7:$D$15996,$A165,'PTC GRTgaz'!$C$7:$C$15996,"DEL")*1.0026*$F$4/INDIRECT($A$4&amp;"!D9"))</f>
        <v>375</v>
      </c>
      <c r="K165" s="118" cm="1">
        <f t="array" aca="1" ref="K165" ca="1">IF(COUNTIFS('PTC GRTgaz'!$K$7:$K$15996,"",'PTC GRTgaz'!$A$7:$A$15996,K$16,'PTC GRTgaz'!$D$7:$D$15996,$A165,'PTC GRTgaz'!$C$7:$C$15996,"DEL")&gt;0,K$14,SUMIFS('PTC GRTgaz'!$K$7:$K$15996,'PTC GRTgaz'!$A$7:$A$15996,K$16,'PTC GRTgaz'!$D$7:$D$15996,$A165,'PTC GRTgaz'!$C$7:$C$15996,"DEL")*1.0026*$F$4/INDIRECT($A$4&amp;"!D9"))</f>
        <v>375</v>
      </c>
      <c r="L165" s="119">
        <f t="shared" ca="1" si="21"/>
        <v>37.139774437500016</v>
      </c>
      <c r="M165" s="54">
        <f t="shared" ca="1" si="25"/>
        <v>0.81828000000000001</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0.84543000000000057</v>
      </c>
      <c r="O165" s="71">
        <f t="shared" ca="1" si="26"/>
        <v>317.03625000000022</v>
      </c>
      <c r="S165" s="119">
        <f t="shared" ca="1" si="22"/>
        <v>51.302209687499946</v>
      </c>
      <c r="T165" s="54">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0.79999999999999993</v>
      </c>
      <c r="V165" s="71">
        <f t="shared" ca="1" si="28"/>
        <v>300</v>
      </c>
    </row>
    <row r="166" spans="1:22" x14ac:dyDescent="0.35">
      <c r="A166" s="32">
        <f t="shared" si="29"/>
        <v>45897</v>
      </c>
      <c r="B166" s="70" cm="1">
        <f t="array" aca="1" ref="B166" ca="1">_xlfn.XLOOKUP(A166,INDIRECT($A$5&amp;"!$AJ$41:$AJ$406"),INDIRECT($A$5&amp;"!$AK$41:$AK$406"))*SUM($F$3:$I$3)</f>
        <v>0</v>
      </c>
      <c r="C166" s="70" cm="1">
        <f t="array" aca="1" ref="C166" ca="1">_xlfn.XLOOKUP(A166,INDIRECT($A$5&amp;"!$AJ$41:$AJ$406"),INDIRECT($A$5&amp;"!$AL$41:$AL$406"))*SUM($F$3:$I$3)</f>
        <v>45</v>
      </c>
      <c r="D166" s="70" cm="1">
        <f t="array" aca="1" ref="D166" ca="1">_xlfn.XLOOKUP(A166,INDIRECT($A$5&amp;"!$AJ$41:$AJ$406"),INDIRECT($A$5&amp;"!$AO$41:$AO$406"))*SUM($F$3:$I$3)</f>
        <v>42.75</v>
      </c>
      <c r="E166" s="34" cm="1">
        <f t="array" ref="E166">SUMPRODUCT(('PT Storengy'!$B$8:$K$372)*('PT Storengy'!$A$8:$A$372=$A166)*('PT Storengy'!$B$5:$K$5=$A$6)*('PT Storengy'!$B$7:$K$7=$A$7))</f>
        <v>0</v>
      </c>
      <c r="F166" s="119">
        <f t="shared" ca="1" si="20"/>
        <v>40.022894812500034</v>
      </c>
      <c r="G166" s="54">
        <f t="shared" ca="1" si="23"/>
        <v>0.88249</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0.82937750000000054</v>
      </c>
      <c r="I166" s="71">
        <f t="shared" ca="1" si="24"/>
        <v>311.01656250000019</v>
      </c>
      <c r="J166" s="118" cm="1">
        <f t="array" aca="1" ref="J166" ca="1">IF(COUNTIFS('PTC GRTgaz'!$K$7:$K$15996,"",'PTC GRTgaz'!$A$7:$A$15996,J$16,'PTC GRTgaz'!$D$7:$D$15996,$A166,'PTC GRTgaz'!$C$7:$C$15996,"DEL")&gt;0,J$14,SUMIFS('PTC GRTgaz'!$K$7:$K$15996,'PTC GRTgaz'!$A$7:$A$15996,J$16,'PTC GRTgaz'!$D$7:$D$15996,$A166,'PTC GRTgaz'!$C$7:$C$15996,"DEL")*1.0026*$F$4/INDIRECT($A$4&amp;"!D9"))</f>
        <v>375</v>
      </c>
      <c r="K166" s="118" cm="1">
        <f t="array" aca="1" ref="K166" ca="1">IF(COUNTIFS('PTC GRTgaz'!$K$7:$K$15996,"",'PTC GRTgaz'!$A$7:$A$15996,K$16,'PTC GRTgaz'!$D$7:$D$15996,$A166,'PTC GRTgaz'!$C$7:$C$15996,"DEL")&gt;0,K$14,SUMIFS('PTC GRTgaz'!$K$7:$K$15996,'PTC GRTgaz'!$A$7:$A$15996,K$16,'PTC GRTgaz'!$D$7:$D$15996,$A166,'PTC GRTgaz'!$C$7:$C$15996,"DEL")*1.0026*$F$4/INDIRECT($A$4&amp;"!D9"))</f>
        <v>375</v>
      </c>
      <c r="L166" s="119">
        <f t="shared" ca="1" si="21"/>
        <v>37.456149750000016</v>
      </c>
      <c r="M166" s="54">
        <f t="shared" ca="1" si="25"/>
        <v>0.82533000000000001</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0.84366750000000057</v>
      </c>
      <c r="O166" s="71">
        <f t="shared" ca="1" si="26"/>
        <v>316.37531250000023</v>
      </c>
      <c r="S166" s="119">
        <f t="shared" ca="1" si="22"/>
        <v>51.602209687499943</v>
      </c>
      <c r="T166" s="54">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0.79999999999999993</v>
      </c>
      <c r="V166" s="71">
        <f t="shared" ca="1" si="28"/>
        <v>300</v>
      </c>
    </row>
    <row r="167" spans="1:22" x14ac:dyDescent="0.35">
      <c r="A167" s="32">
        <f t="shared" si="29"/>
        <v>45898</v>
      </c>
      <c r="B167" s="70" cm="1">
        <f t="array" aca="1" ref="B167" ca="1">_xlfn.XLOOKUP(A167,INDIRECT($A$5&amp;"!$AJ$41:$AJ$406"),INDIRECT($A$5&amp;"!$AK$41:$AK$406"))*SUM($F$3:$I$3)</f>
        <v>0</v>
      </c>
      <c r="C167" s="70" cm="1">
        <f t="array" aca="1" ref="C167" ca="1">_xlfn.XLOOKUP(A167,INDIRECT($A$5&amp;"!$AJ$41:$AJ$406"),INDIRECT($A$5&amp;"!$AL$41:$AL$406"))*SUM($F$3:$I$3)</f>
        <v>45</v>
      </c>
      <c r="D167" s="70" cm="1">
        <f t="array" aca="1" ref="D167" ca="1">_xlfn.XLOOKUP(A167,INDIRECT($A$5&amp;"!$AJ$41:$AJ$406"),INDIRECT($A$5&amp;"!$AO$41:$AO$406"))*SUM($F$3:$I$3)</f>
        <v>42.75</v>
      </c>
      <c r="E167" s="34" cm="1">
        <f t="array" ref="E167">SUMPRODUCT(('PT Storengy'!$B$8:$K$372)*('PT Storengy'!$A$8:$A$372=$A167)*('PT Storengy'!$B$5:$K$5=$A$6)*('PT Storengy'!$B$7:$K$7=$A$7))</f>
        <v>0</v>
      </c>
      <c r="F167" s="119">
        <f t="shared" ca="1" si="20"/>
        <v>40.333263562500036</v>
      </c>
      <c r="G167" s="54">
        <f t="shared" ca="1" si="23"/>
        <v>0.88939999999999997</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0.82765000000000077</v>
      </c>
      <c r="I167" s="71">
        <f t="shared" ca="1" si="24"/>
        <v>310.36875000000032</v>
      </c>
      <c r="J167" s="118" cm="1">
        <f t="array" aca="1" ref="J167" ca="1">IF(COUNTIFS('PTC GRTgaz'!$K$7:$K$15996,"",'PTC GRTgaz'!$A$7:$A$15996,J$16,'PTC GRTgaz'!$D$7:$D$15996,$A167,'PTC GRTgaz'!$C$7:$C$15996,"DEL")&gt;0,J$14,SUMIFS('PTC GRTgaz'!$K$7:$K$15996,'PTC GRTgaz'!$A$7:$A$15996,J$16,'PTC GRTgaz'!$D$7:$D$15996,$A167,'PTC GRTgaz'!$C$7:$C$15996,"DEL")*1.0026*$F$4/INDIRECT($A$4&amp;"!D9"))</f>
        <v>375</v>
      </c>
      <c r="K167" s="118" cm="1">
        <f t="array" aca="1" ref="K167" ca="1">IF(COUNTIFS('PTC GRTgaz'!$K$7:$K$15996,"",'PTC GRTgaz'!$A$7:$A$15996,K$16,'PTC GRTgaz'!$D$7:$D$15996,$A167,'PTC GRTgaz'!$C$7:$C$15996,"DEL")&gt;0,K$14,SUMIFS('PTC GRTgaz'!$K$7:$K$15996,'PTC GRTgaz'!$A$7:$A$15996,K$16,'PTC GRTgaz'!$D$7:$D$15996,$A167,'PTC GRTgaz'!$C$7:$C$15996,"DEL")*1.0026*$F$4/INDIRECT($A$4&amp;"!D9"))</f>
        <v>375</v>
      </c>
      <c r="L167" s="119">
        <f t="shared" ca="1" si="21"/>
        <v>37.771866000000017</v>
      </c>
      <c r="M167" s="54">
        <f t="shared" ca="1" si="25"/>
        <v>0.83235999999999999</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0.8419100000000006</v>
      </c>
      <c r="O167" s="71">
        <f t="shared" ca="1" si="26"/>
        <v>315.71625000000023</v>
      </c>
      <c r="S167" s="119">
        <f t="shared" ca="1" si="22"/>
        <v>51.902209687499941</v>
      </c>
      <c r="T167" s="54">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0.79999999999999993</v>
      </c>
      <c r="V167" s="71">
        <f t="shared" ca="1" si="28"/>
        <v>300</v>
      </c>
    </row>
    <row r="168" spans="1:22" x14ac:dyDescent="0.35">
      <c r="A168" s="32">
        <f t="shared" si="29"/>
        <v>45899</v>
      </c>
      <c r="B168" s="70" cm="1">
        <f t="array" aca="1" ref="B168" ca="1">_xlfn.XLOOKUP(A168,INDIRECT($A$5&amp;"!$AJ$41:$AJ$406"),INDIRECT($A$5&amp;"!$AK$41:$AK$406"))*SUM($F$3:$I$3)</f>
        <v>0</v>
      </c>
      <c r="C168" s="70" cm="1">
        <f t="array" aca="1" ref="C168" ca="1">_xlfn.XLOOKUP(A168,INDIRECT($A$5&amp;"!$AJ$41:$AJ$406"),INDIRECT($A$5&amp;"!$AL$41:$AL$406"))*SUM($F$3:$I$3)</f>
        <v>45</v>
      </c>
      <c r="D168" s="70" cm="1">
        <f t="array" aca="1" ref="D168" ca="1">_xlfn.XLOOKUP(A168,INDIRECT($A$5&amp;"!$AJ$41:$AJ$406"),INDIRECT($A$5&amp;"!$AO$41:$AO$406"))*SUM($F$3:$I$3)</f>
        <v>42.75</v>
      </c>
      <c r="E168" s="34" cm="1">
        <f t="array" ref="E168">SUMPRODUCT(('PT Storengy'!$B$8:$K$372)*('PT Storengy'!$A$8:$A$372=$A168)*('PT Storengy'!$B$5:$K$5=$A$6)*('PT Storengy'!$B$7:$K$7=$A$7))</f>
        <v>0</v>
      </c>
      <c r="F168" s="119">
        <f t="shared" ca="1" si="20"/>
        <v>40.642986375000035</v>
      </c>
      <c r="G168" s="54">
        <f t="shared" ca="1" si="23"/>
        <v>0.89629000000000003</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0.82592750000000059</v>
      </c>
      <c r="I168" s="71">
        <f t="shared" ca="1" si="24"/>
        <v>309.7228125000002</v>
      </c>
      <c r="J168" s="118" cm="1">
        <f t="array" aca="1" ref="J168" ca="1">IF(COUNTIFS('PTC GRTgaz'!$K$7:$K$15996,"",'PTC GRTgaz'!$A$7:$A$15996,J$16,'PTC GRTgaz'!$D$7:$D$15996,$A168,'PTC GRTgaz'!$C$7:$C$15996,"DEL")&gt;0,J$14,SUMIFS('PTC GRTgaz'!$K$7:$K$15996,'PTC GRTgaz'!$A$7:$A$15996,J$16,'PTC GRTgaz'!$D$7:$D$15996,$A168,'PTC GRTgaz'!$C$7:$C$15996,"DEL")*1.0026*$F$4/INDIRECT($A$4&amp;"!D9"))</f>
        <v>375</v>
      </c>
      <c r="K168" s="118" cm="1">
        <f t="array" aca="1" ref="K168" ca="1">IF(COUNTIFS('PTC GRTgaz'!$K$7:$K$15996,"",'PTC GRTgaz'!$A$7:$A$15996,K$16,'PTC GRTgaz'!$D$7:$D$15996,$A168,'PTC GRTgaz'!$C$7:$C$15996,"DEL")&gt;0,K$14,SUMIFS('PTC GRTgaz'!$K$7:$K$15996,'PTC GRTgaz'!$A$7:$A$15996,K$16,'PTC GRTgaz'!$D$7:$D$15996,$A168,'PTC GRTgaz'!$C$7:$C$15996,"DEL")*1.0026*$F$4/INDIRECT($A$4&amp;"!D9"))</f>
        <v>375</v>
      </c>
      <c r="L168" s="119">
        <f t="shared" ca="1" si="21"/>
        <v>38.086925062500015</v>
      </c>
      <c r="M168" s="54">
        <f t="shared" ca="1" si="25"/>
        <v>0.83936999999999995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0.84015750000000067</v>
      </c>
      <c r="O168" s="71">
        <f t="shared" ca="1" si="26"/>
        <v>315.05906250000027</v>
      </c>
      <c r="S168" s="119">
        <f t="shared" ca="1" si="22"/>
        <v>52.202209687499938</v>
      </c>
      <c r="T168" s="54">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0.79999999999999993</v>
      </c>
      <c r="V168" s="71">
        <f t="shared" ca="1" si="28"/>
        <v>300</v>
      </c>
    </row>
    <row r="169" spans="1:22" x14ac:dyDescent="0.35">
      <c r="A169" s="32">
        <f t="shared" si="29"/>
        <v>45900</v>
      </c>
      <c r="B169" s="70" cm="1">
        <f t="array" aca="1" ref="B169" ca="1">_xlfn.XLOOKUP(A169,INDIRECT($A$5&amp;"!$AJ$41:$AJ$406"),INDIRECT($A$5&amp;"!$AK$41:$AK$406"))*SUM($F$3:$I$3)</f>
        <v>0</v>
      </c>
      <c r="C169" s="70" cm="1">
        <f t="array" aca="1" ref="C169" ca="1">_xlfn.XLOOKUP(A169,INDIRECT($A$5&amp;"!$AJ$41:$AJ$406"),INDIRECT($A$5&amp;"!$AL$41:$AL$406"))*SUM($F$3:$I$3)</f>
        <v>42.75</v>
      </c>
      <c r="D169" s="70" cm="1">
        <f t="array" aca="1" ref="D169" ca="1">_xlfn.XLOOKUP(A169,INDIRECT($A$5&amp;"!$AJ$41:$AJ$406"),INDIRECT($A$5&amp;"!$AO$41:$AO$406"))*SUM($F$3:$I$3)</f>
        <v>42.75</v>
      </c>
      <c r="E169" s="34" cm="1">
        <f t="array" ref="E169">SUMPRODUCT(('PT Storengy'!$B$8:$K$372)*('PT Storengy'!$A$8:$A$372=$A169)*('PT Storengy'!$B$5:$K$5=$A$6)*('PT Storengy'!$B$7:$K$7=$A$7))</f>
        <v>0</v>
      </c>
      <c r="F169" s="119">
        <f t="shared" ca="1" si="20"/>
        <v>40.952063250000037</v>
      </c>
      <c r="G169" s="54">
        <f t="shared" ca="1" si="23"/>
        <v>0.90317999999999998</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0.82420500000000052</v>
      </c>
      <c r="I169" s="71">
        <f t="shared" ca="1" si="24"/>
        <v>309.0768750000002</v>
      </c>
      <c r="J169" s="118" cm="1">
        <f t="array" aca="1" ref="J169" ca="1">IF(COUNTIFS('PTC GRTgaz'!$K$7:$K$15996,"",'PTC GRTgaz'!$A$7:$A$15996,J$16,'PTC GRTgaz'!$D$7:$D$15996,$A169,'PTC GRTgaz'!$C$7:$C$15996,"DEL")&gt;0,J$14,SUMIFS('PTC GRTgaz'!$K$7:$K$15996,'PTC GRTgaz'!$A$7:$A$15996,J$16,'PTC GRTgaz'!$D$7:$D$15996,$A169,'PTC GRTgaz'!$C$7:$C$15996,"DEL")*1.0026*$F$4/INDIRECT($A$4&amp;"!D9"))</f>
        <v>375</v>
      </c>
      <c r="K169" s="118" cm="1">
        <f t="array" aca="1" ref="K169" ca="1">IF(COUNTIFS('PTC GRTgaz'!$K$7:$K$15996,"",'PTC GRTgaz'!$A$7:$A$15996,K$16,'PTC GRTgaz'!$D$7:$D$15996,$A169,'PTC GRTgaz'!$C$7:$C$15996,"DEL")&gt;0,K$14,SUMIFS('PTC GRTgaz'!$K$7:$K$15996,'PTC GRTgaz'!$A$7:$A$15996,K$16,'PTC GRTgaz'!$D$7:$D$15996,$A169,'PTC GRTgaz'!$C$7:$C$15996,"DEL")*1.0026*$F$4/INDIRECT($A$4&amp;"!D9"))</f>
        <v>375</v>
      </c>
      <c r="L169" s="119">
        <f t="shared" ca="1" si="21"/>
        <v>38.401326937500016</v>
      </c>
      <c r="M169" s="54">
        <f t="shared" ca="1" si="25"/>
        <v>0.84638000000000002</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0.83840500000000051</v>
      </c>
      <c r="O169" s="71">
        <f t="shared" ca="1" si="26"/>
        <v>314.40187500000019</v>
      </c>
      <c r="S169" s="119">
        <f t="shared" ca="1" si="22"/>
        <v>52.502209687499935</v>
      </c>
      <c r="T169" s="54">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0.79999999999999993</v>
      </c>
      <c r="V169" s="71">
        <f t="shared" ca="1" si="28"/>
        <v>300</v>
      </c>
    </row>
    <row r="170" spans="1:22" x14ac:dyDescent="0.35">
      <c r="A170" s="32">
        <f t="shared" si="29"/>
        <v>45901</v>
      </c>
      <c r="B170" s="70" cm="1">
        <f t="array" aca="1" ref="B170" ca="1">_xlfn.XLOOKUP(A170,INDIRECT($A$5&amp;"!$AJ$41:$AJ$406"),INDIRECT($A$5&amp;"!$AK$41:$AK$406"))*SUM($F$3:$I$3)</f>
        <v>0</v>
      </c>
      <c r="C170" s="70" cm="1">
        <f t="array" aca="1" ref="C170" ca="1">_xlfn.XLOOKUP(A170,INDIRECT($A$5&amp;"!$AJ$41:$AJ$406"),INDIRECT($A$5&amp;"!$AL$41:$AL$406"))*SUM($F$3:$I$3)</f>
        <v>45</v>
      </c>
      <c r="D170" s="70" cm="1">
        <f t="array" aca="1" ref="D170" ca="1">_xlfn.XLOOKUP(A170,INDIRECT($A$5&amp;"!$AJ$41:$AJ$406"),INDIRECT($A$5&amp;"!$AO$41:$AO$406"))*SUM($F$3:$I$3)</f>
        <v>45</v>
      </c>
      <c r="E170" s="34" cm="1">
        <f t="array" ref="E170">SUMPRODUCT(('PT Storengy'!$B$8:$K$372)*('PT Storengy'!$A$8:$A$372=$A170)*('PT Storengy'!$B$5:$K$5=$A$6)*('PT Storengy'!$B$7:$K$7=$A$7))</f>
        <v>0</v>
      </c>
      <c r="F170" s="119">
        <f t="shared" ca="1" si="20"/>
        <v>41.259563250000035</v>
      </c>
      <c r="G170" s="54">
        <f t="shared" ca="1" si="23"/>
        <v>0.91005000000000003</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0.81999999999999984</v>
      </c>
      <c r="I170" s="71">
        <f t="shared" ca="1" si="24"/>
        <v>307.49999999999994</v>
      </c>
      <c r="J170" s="118" cm="1">
        <f t="array" aca="1" ref="J170" ca="1">IF(COUNTIFS('PTC GRTgaz'!$K$7:$K$15996,"",'PTC GRTgaz'!$A$7:$A$15996,J$16,'PTC GRTgaz'!$D$7:$D$15996,$A170,'PTC GRTgaz'!$C$7:$C$15996,"DEL")&gt;0,J$14,SUMIFS('PTC GRTgaz'!$K$7:$K$15996,'PTC GRTgaz'!$A$7:$A$15996,J$16,'PTC GRTgaz'!$D$7:$D$15996,$A170,'PTC GRTgaz'!$C$7:$C$15996,"DEL")*1.0026*$F$4/INDIRECT($A$4&amp;"!D9"))</f>
        <v>375</v>
      </c>
      <c r="K170" s="118" cm="1">
        <f t="array" aca="1" ref="K170" ca="1">IF(COUNTIFS('PTC GRTgaz'!$K$7:$K$15996,"",'PTC GRTgaz'!$A$7:$A$15996,K$16,'PTC GRTgaz'!$D$7:$D$15996,$A170,'PTC GRTgaz'!$C$7:$C$15996,"DEL")&gt;0,K$14,SUMIFS('PTC GRTgaz'!$K$7:$K$15996,'PTC GRTgaz'!$A$7:$A$15996,K$16,'PTC GRTgaz'!$D$7:$D$15996,$A170,'PTC GRTgaz'!$C$7:$C$15996,"DEL")*1.0026*$F$4/INDIRECT($A$4&amp;"!D9"))</f>
        <v>375</v>
      </c>
      <c r="L170" s="119">
        <f t="shared" ca="1" si="21"/>
        <v>38.715074437500014</v>
      </c>
      <c r="M170" s="54">
        <f t="shared" ca="1" si="25"/>
        <v>0.85336000000000001</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0.83666000000000063</v>
      </c>
      <c r="O170" s="71">
        <f t="shared" ca="1" si="26"/>
        <v>313.74750000000023</v>
      </c>
      <c r="S170" s="119">
        <f t="shared" ca="1" si="22"/>
        <v>52.802209687499932</v>
      </c>
      <c r="T170" s="54">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0.79999999999999993</v>
      </c>
      <c r="V170" s="71">
        <f t="shared" ca="1" si="28"/>
        <v>300</v>
      </c>
    </row>
    <row r="171" spans="1:22" x14ac:dyDescent="0.35">
      <c r="A171" s="32">
        <f t="shared" si="29"/>
        <v>45902</v>
      </c>
      <c r="B171" s="70" cm="1">
        <f t="array" aca="1" ref="B171" ca="1">_xlfn.XLOOKUP(A171,INDIRECT($A$5&amp;"!$AJ$41:$AJ$406"),INDIRECT($A$5&amp;"!$AK$41:$AK$406"))*SUM($F$3:$I$3)</f>
        <v>0</v>
      </c>
      <c r="C171" s="70" cm="1">
        <f t="array" aca="1" ref="C171" ca="1">_xlfn.XLOOKUP(A171,INDIRECT($A$5&amp;"!$AJ$41:$AJ$406"),INDIRECT($A$5&amp;"!$AL$41:$AL$406"))*SUM($F$3:$I$3)</f>
        <v>45</v>
      </c>
      <c r="D171" s="70" cm="1">
        <f t="array" aca="1" ref="D171" ca="1">_xlfn.XLOOKUP(A171,INDIRECT($A$5&amp;"!$AJ$41:$AJ$406"),INDIRECT($A$5&amp;"!$AO$41:$AO$406"))*SUM($F$3:$I$3)</f>
        <v>45</v>
      </c>
      <c r="E171" s="34" cm="1">
        <f t="array" ref="E171">SUMPRODUCT(('PT Storengy'!$B$8:$K$372)*('PT Storengy'!$A$8:$A$372=$A171)*('PT Storengy'!$B$5:$K$5=$A$6)*('PT Storengy'!$B$7:$K$7=$A$7))</f>
        <v>0</v>
      </c>
      <c r="F171" s="119">
        <f t="shared" ca="1" si="20"/>
        <v>41.567355750000033</v>
      </c>
      <c r="G171" s="54">
        <f t="shared" ca="1" si="23"/>
        <v>0.91688000000000003</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0.82078000000000051</v>
      </c>
      <c r="I171" s="71">
        <f t="shared" ca="1" si="24"/>
        <v>307.79250000000019</v>
      </c>
      <c r="J171" s="118" cm="1">
        <f t="array" aca="1" ref="J171" ca="1">IF(COUNTIFS('PTC GRTgaz'!$K$7:$K$15996,"",'PTC GRTgaz'!$A$7:$A$15996,J$16,'PTC GRTgaz'!$D$7:$D$15996,$A171,'PTC GRTgaz'!$C$7:$C$15996,"DEL")&gt;0,J$14,SUMIFS('PTC GRTgaz'!$K$7:$K$15996,'PTC GRTgaz'!$A$7:$A$15996,J$16,'PTC GRTgaz'!$D$7:$D$15996,$A171,'PTC GRTgaz'!$C$7:$C$15996,"DEL")*1.0026*$F$4/INDIRECT($A$4&amp;"!D9"))</f>
        <v>375</v>
      </c>
      <c r="K171" s="118" cm="1">
        <f t="array" aca="1" ref="K171" ca="1">IF(COUNTIFS('PTC GRTgaz'!$K$7:$K$15996,"",'PTC GRTgaz'!$A$7:$A$15996,K$16,'PTC GRTgaz'!$D$7:$D$15996,$A171,'PTC GRTgaz'!$C$7:$C$15996,"DEL")&gt;0,K$14,SUMIFS('PTC GRTgaz'!$K$7:$K$15996,'PTC GRTgaz'!$A$7:$A$15996,K$16,'PTC GRTgaz'!$D$7:$D$15996,$A171,'PTC GRTgaz'!$C$7:$C$15996,"DEL")*1.0026*$F$4/INDIRECT($A$4&amp;"!D9"))</f>
        <v>375</v>
      </c>
      <c r="L171" s="119">
        <f t="shared" ca="1" si="21"/>
        <v>39.028168500000014</v>
      </c>
      <c r="M171" s="54">
        <f t="shared" ca="1" si="25"/>
        <v>0.86033000000000004</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0.83491750000000053</v>
      </c>
      <c r="O171" s="71">
        <f t="shared" ca="1" si="26"/>
        <v>313.09406250000018</v>
      </c>
      <c r="S171" s="119">
        <f t="shared" ca="1" si="22"/>
        <v>53.102209687499929</v>
      </c>
      <c r="T171" s="54">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0.79999999999999993</v>
      </c>
      <c r="V171" s="71">
        <f t="shared" ca="1" si="28"/>
        <v>300</v>
      </c>
    </row>
    <row r="172" spans="1:22" x14ac:dyDescent="0.35">
      <c r="A172" s="32">
        <f t="shared" si="29"/>
        <v>45903</v>
      </c>
      <c r="B172" s="70" cm="1">
        <f t="array" aca="1" ref="B172" ca="1">_xlfn.XLOOKUP(A172,INDIRECT($A$5&amp;"!$AJ$41:$AJ$406"),INDIRECT($A$5&amp;"!$AK$41:$AK$406"))*SUM($F$3:$I$3)</f>
        <v>0</v>
      </c>
      <c r="C172" s="70" cm="1">
        <f t="array" aca="1" ref="C172" ca="1">_xlfn.XLOOKUP(A172,INDIRECT($A$5&amp;"!$AJ$41:$AJ$406"),INDIRECT($A$5&amp;"!$AL$41:$AL$406"))*SUM($F$3:$I$3)</f>
        <v>45</v>
      </c>
      <c r="D172" s="70" cm="1">
        <f t="array" aca="1" ref="D172" ca="1">_xlfn.XLOOKUP(A172,INDIRECT($A$5&amp;"!$AJ$41:$AJ$406"),INDIRECT($A$5&amp;"!$AO$41:$AO$406"))*SUM($F$3:$I$3)</f>
        <v>45</v>
      </c>
      <c r="E172" s="34" cm="1">
        <f t="array" ref="E172">SUMPRODUCT(('PT Storengy'!$B$8:$K$372)*('PT Storengy'!$A$8:$A$372=$A172)*('PT Storengy'!$B$5:$K$5=$A$6)*('PT Storengy'!$B$7:$K$7=$A$7))</f>
        <v>0</v>
      </c>
      <c r="F172" s="119">
        <f t="shared" ca="1" si="20"/>
        <v>41.87450700000003</v>
      </c>
      <c r="G172" s="54">
        <f t="shared" ca="1" si="23"/>
        <v>0.92371999999999999</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0.81907000000000063</v>
      </c>
      <c r="I172" s="71">
        <f t="shared" ca="1" si="24"/>
        <v>307.15125000000023</v>
      </c>
      <c r="J172" s="118" cm="1">
        <f t="array" aca="1" ref="J172" ca="1">IF(COUNTIFS('PTC GRTgaz'!$K$7:$K$15996,"",'PTC GRTgaz'!$A$7:$A$15996,J$16,'PTC GRTgaz'!$D$7:$D$15996,$A172,'PTC GRTgaz'!$C$7:$C$15996,"DEL")&gt;0,J$14,SUMIFS('PTC GRTgaz'!$K$7:$K$15996,'PTC GRTgaz'!$A$7:$A$15996,J$16,'PTC GRTgaz'!$D$7:$D$15996,$A172,'PTC GRTgaz'!$C$7:$C$15996,"DEL")*1.0026*$F$4/INDIRECT($A$4&amp;"!D9"))</f>
        <v>375</v>
      </c>
      <c r="K172" s="118" cm="1">
        <f t="array" aca="1" ref="K172" ca="1">IF(COUNTIFS('PTC GRTgaz'!$K$7:$K$15996,"",'PTC GRTgaz'!$A$7:$A$15996,K$16,'PTC GRTgaz'!$D$7:$D$15996,$A172,'PTC GRTgaz'!$C$7:$C$15996,"DEL")&gt;0,K$14,SUMIFS('PTC GRTgaz'!$K$7:$K$15996,'PTC GRTgaz'!$A$7:$A$15996,K$16,'PTC GRTgaz'!$D$7:$D$15996,$A172,'PTC GRTgaz'!$C$7:$C$15996,"DEL")*1.0026*$F$4/INDIRECT($A$4&amp;"!D9"))</f>
        <v>325.84499999999997</v>
      </c>
      <c r="L172" s="119">
        <f t="shared" ca="1" si="21"/>
        <v>39.340610062500012</v>
      </c>
      <c r="M172" s="54">
        <f t="shared" ca="1" si="25"/>
        <v>0.86729000000000001</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0.83317750000000068</v>
      </c>
      <c r="O172" s="71">
        <f t="shared" ca="1" si="26"/>
        <v>312.44156250000026</v>
      </c>
      <c r="S172" s="119">
        <f t="shared" ca="1" si="22"/>
        <v>53.402209687499926</v>
      </c>
      <c r="T172" s="54">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0.79999999999999993</v>
      </c>
      <c r="V172" s="71">
        <f t="shared" ca="1" si="28"/>
        <v>300</v>
      </c>
    </row>
    <row r="173" spans="1:22" x14ac:dyDescent="0.35">
      <c r="A173" s="32">
        <f t="shared" si="29"/>
        <v>45904</v>
      </c>
      <c r="B173" s="70" cm="1">
        <f t="array" aca="1" ref="B173" ca="1">_xlfn.XLOOKUP(A173,INDIRECT($A$5&amp;"!$AJ$41:$AJ$406"),INDIRECT($A$5&amp;"!$AK$41:$AK$406"))*SUM($F$3:$I$3)</f>
        <v>0</v>
      </c>
      <c r="C173" s="70" cm="1">
        <f t="array" aca="1" ref="C173" ca="1">_xlfn.XLOOKUP(A173,INDIRECT($A$5&amp;"!$AJ$41:$AJ$406"),INDIRECT($A$5&amp;"!$AL$41:$AL$406"))*SUM($F$3:$I$3)</f>
        <v>45</v>
      </c>
      <c r="D173" s="70" cm="1">
        <f t="array" aca="1" ref="D173" ca="1">_xlfn.XLOOKUP(A173,INDIRECT($A$5&amp;"!$AJ$41:$AJ$406"),INDIRECT($A$5&amp;"!$AO$41:$AO$406"))*SUM($F$3:$I$3)</f>
        <v>45</v>
      </c>
      <c r="E173" s="34" cm="1">
        <f t="array" ref="E173">SUMPRODUCT(('PT Storengy'!$B$8:$K$372)*('PT Storengy'!$A$8:$A$372=$A173)*('PT Storengy'!$B$5:$K$5=$A$6)*('PT Storengy'!$B$7:$K$7=$A$7))</f>
        <v>0</v>
      </c>
      <c r="F173" s="119">
        <f t="shared" ca="1" si="20"/>
        <v>42.181018875000028</v>
      </c>
      <c r="G173" s="54">
        <f t="shared" ca="1" si="23"/>
        <v>0.93054000000000003</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0.81736500000000067</v>
      </c>
      <c r="I173" s="71">
        <f t="shared" ca="1" si="24"/>
        <v>306.51187500000026</v>
      </c>
      <c r="J173" s="118" cm="1">
        <f t="array" aca="1" ref="J173" ca="1">IF(COUNTIFS('PTC GRTgaz'!$K$7:$K$15996,"",'PTC GRTgaz'!$A$7:$A$15996,J$16,'PTC GRTgaz'!$D$7:$D$15996,$A173,'PTC GRTgaz'!$C$7:$C$15996,"DEL")&gt;0,J$14,SUMIFS('PTC GRTgaz'!$K$7:$K$15996,'PTC GRTgaz'!$A$7:$A$15996,J$16,'PTC GRTgaz'!$D$7:$D$15996,$A173,'PTC GRTgaz'!$C$7:$C$15996,"DEL")*1.0026*$F$4/INDIRECT($A$4&amp;"!D9"))</f>
        <v>375</v>
      </c>
      <c r="K173" s="118" cm="1">
        <f t="array" aca="1" ref="K173" ca="1">IF(COUNTIFS('PTC GRTgaz'!$K$7:$K$15996,"",'PTC GRTgaz'!$A$7:$A$15996,K$16,'PTC GRTgaz'!$D$7:$D$15996,$A173,'PTC GRTgaz'!$C$7:$C$15996,"DEL")&gt;0,K$14,SUMIFS('PTC GRTgaz'!$K$7:$K$15996,'PTC GRTgaz'!$A$7:$A$15996,K$16,'PTC GRTgaz'!$D$7:$D$15996,$A173,'PTC GRTgaz'!$C$7:$C$15996,"DEL")*1.0026*$F$4/INDIRECT($A$4&amp;"!D9"))</f>
        <v>375</v>
      </c>
      <c r="L173" s="119">
        <f t="shared" ca="1" si="21"/>
        <v>39.652400062500014</v>
      </c>
      <c r="M173" s="54">
        <f t="shared" ca="1" si="25"/>
        <v>0.87424000000000002</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0.83144000000000062</v>
      </c>
      <c r="O173" s="71">
        <f t="shared" ca="1" si="26"/>
        <v>311.79000000000025</v>
      </c>
      <c r="S173" s="119">
        <f t="shared" ca="1" si="22"/>
        <v>53.702209687499924</v>
      </c>
      <c r="T173" s="54">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0.79999999999999993</v>
      </c>
      <c r="V173" s="71">
        <f t="shared" ca="1" si="28"/>
        <v>300</v>
      </c>
    </row>
    <row r="174" spans="1:22" x14ac:dyDescent="0.35">
      <c r="A174" s="32">
        <f t="shared" si="29"/>
        <v>45905</v>
      </c>
      <c r="B174" s="70" cm="1">
        <f t="array" aca="1" ref="B174" ca="1">_xlfn.XLOOKUP(A174,INDIRECT($A$5&amp;"!$AJ$41:$AJ$406"),INDIRECT($A$5&amp;"!$AK$41:$AK$406"))*SUM($F$3:$I$3)</f>
        <v>0</v>
      </c>
      <c r="C174" s="70" cm="1">
        <f t="array" aca="1" ref="C174" ca="1">_xlfn.XLOOKUP(A174,INDIRECT($A$5&amp;"!$AJ$41:$AJ$406"),INDIRECT($A$5&amp;"!$AL$41:$AL$406"))*SUM($F$3:$I$3)</f>
        <v>45</v>
      </c>
      <c r="D174" s="70" cm="1">
        <f t="array" aca="1" ref="D174" ca="1">_xlfn.XLOOKUP(A174,INDIRECT($A$5&amp;"!$AJ$41:$AJ$406"),INDIRECT($A$5&amp;"!$AO$41:$AO$406"))*SUM($F$3:$I$3)</f>
        <v>45</v>
      </c>
      <c r="E174" s="34" cm="1">
        <f t="array" ref="E174">SUMPRODUCT(('PT Storengy'!$B$8:$K$372)*('PT Storengy'!$A$8:$A$372=$A174)*('PT Storengy'!$B$5:$K$5=$A$6)*('PT Storengy'!$B$7:$K$7=$A$7))</f>
        <v>0</v>
      </c>
      <c r="F174" s="119">
        <f t="shared" ca="1" si="20"/>
        <v>42.486891375000027</v>
      </c>
      <c r="G174" s="54">
        <f t="shared" ca="1" si="23"/>
        <v>0.93735999999999997</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0.81566000000000072</v>
      </c>
      <c r="I174" s="71">
        <f t="shared" ca="1" si="24"/>
        <v>305.87250000000029</v>
      </c>
      <c r="J174" s="118" cm="1">
        <f t="array" aca="1" ref="J174" ca="1">IF(COUNTIFS('PTC GRTgaz'!$K$7:$K$15996,"",'PTC GRTgaz'!$A$7:$A$15996,J$16,'PTC GRTgaz'!$D$7:$D$15996,$A174,'PTC GRTgaz'!$C$7:$C$15996,"DEL")&gt;0,J$14,SUMIFS('PTC GRTgaz'!$K$7:$K$15996,'PTC GRTgaz'!$A$7:$A$15996,J$16,'PTC GRTgaz'!$D$7:$D$15996,$A174,'PTC GRTgaz'!$C$7:$C$15996,"DEL")*1.0026*$F$4/INDIRECT($A$4&amp;"!D9"))</f>
        <v>375</v>
      </c>
      <c r="K174" s="118" cm="1">
        <f t="array" aca="1" ref="K174" ca="1">IF(COUNTIFS('PTC GRTgaz'!$K$7:$K$15996,"",'PTC GRTgaz'!$A$7:$A$15996,K$16,'PTC GRTgaz'!$D$7:$D$15996,$A174,'PTC GRTgaz'!$C$7:$C$15996,"DEL")&gt;0,K$14,SUMIFS('PTC GRTgaz'!$K$7:$K$15996,'PTC GRTgaz'!$A$7:$A$15996,K$16,'PTC GRTgaz'!$D$7:$D$15996,$A174,'PTC GRTgaz'!$C$7:$C$15996,"DEL")*1.0026*$F$4/INDIRECT($A$4&amp;"!D9"))</f>
        <v>375</v>
      </c>
      <c r="L174" s="119">
        <f t="shared" ca="1" si="21"/>
        <v>39.963541312500013</v>
      </c>
      <c r="M174" s="54">
        <f t="shared" ca="1" si="25"/>
        <v>0.88116000000000005</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0.8297100000000005</v>
      </c>
      <c r="O174" s="71">
        <f ca="1">IF(L173*1000+MIN(J174,K174,$F$4*(1-$E174)*N174)&gt;$D174*1000,$D174*1000-L173*1000,MIN(J174,K174,$F$4*(1-$E174)*N174))</f>
        <v>311.14125000000018</v>
      </c>
      <c r="S174" s="119">
        <f t="shared" ca="1" si="22"/>
        <v>54.002209687499921</v>
      </c>
      <c r="T174" s="54">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0.79999999999999993</v>
      </c>
      <c r="V174" s="71">
        <f t="shared" ca="1" si="28"/>
        <v>300</v>
      </c>
    </row>
    <row r="175" spans="1:22" x14ac:dyDescent="0.35">
      <c r="A175" s="32">
        <f t="shared" si="29"/>
        <v>45906</v>
      </c>
      <c r="B175" s="70" cm="1">
        <f t="array" aca="1" ref="B175" ca="1">_xlfn.XLOOKUP(A175,INDIRECT($A$5&amp;"!$AJ$41:$AJ$406"),INDIRECT($A$5&amp;"!$AK$41:$AK$406"))*SUM($F$3:$I$3)</f>
        <v>0</v>
      </c>
      <c r="C175" s="70" cm="1">
        <f t="array" aca="1" ref="C175" ca="1">_xlfn.XLOOKUP(A175,INDIRECT($A$5&amp;"!$AJ$41:$AJ$406"),INDIRECT($A$5&amp;"!$AL$41:$AL$406"))*SUM($F$3:$I$3)</f>
        <v>45</v>
      </c>
      <c r="D175" s="70" cm="1">
        <f t="array" aca="1" ref="D175" ca="1">_xlfn.XLOOKUP(A175,INDIRECT($A$5&amp;"!$AJ$41:$AJ$406"),INDIRECT($A$5&amp;"!$AO$41:$AO$406"))*SUM($F$3:$I$3)</f>
        <v>45</v>
      </c>
      <c r="E175" s="34" cm="1">
        <f t="array" ref="E175">SUMPRODUCT(('PT Storengy'!$B$8:$K$372)*('PT Storengy'!$A$8:$A$372=$A175)*('PT Storengy'!$B$5:$K$5=$A$6)*('PT Storengy'!$B$7:$K$7=$A$7))</f>
        <v>0</v>
      </c>
      <c r="F175" s="119">
        <f t="shared" ca="1" si="20"/>
        <v>42.792127312500028</v>
      </c>
      <c r="G175" s="54">
        <f t="shared" ca="1" si="23"/>
        <v>0.94415000000000004</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0.81396250000000059</v>
      </c>
      <c r="I175" s="71">
        <f t="shared" ca="1" si="24"/>
        <v>305.2359375000002</v>
      </c>
      <c r="J175" s="118" cm="1">
        <f t="array" aca="1" ref="J175" ca="1">IF(COUNTIFS('PTC GRTgaz'!$K$7:$K$15996,"",'PTC GRTgaz'!$A$7:$A$15996,J$16,'PTC GRTgaz'!$D$7:$D$15996,$A175,'PTC GRTgaz'!$C$7:$C$15996,"DEL")&gt;0,J$14,SUMIFS('PTC GRTgaz'!$K$7:$K$15996,'PTC GRTgaz'!$A$7:$A$15996,J$16,'PTC GRTgaz'!$D$7:$D$15996,$A175,'PTC GRTgaz'!$C$7:$C$15996,"DEL")*1.0026*$F$4/INDIRECT($A$4&amp;"!D9"))</f>
        <v>375</v>
      </c>
      <c r="K175" s="118" cm="1">
        <f t="array" aca="1" ref="K175" ca="1">IF(COUNTIFS('PTC GRTgaz'!$K$7:$K$15996,"",'PTC GRTgaz'!$A$7:$A$15996,K$16,'PTC GRTgaz'!$D$7:$D$15996,$A175,'PTC GRTgaz'!$C$7:$C$15996,"DEL")&gt;0,K$14,SUMIFS('PTC GRTgaz'!$K$7:$K$15996,'PTC GRTgaz'!$A$7:$A$15996,K$16,'PTC GRTgaz'!$D$7:$D$15996,$A175,'PTC GRTgaz'!$C$7:$C$15996,"DEL")*1.0026*$F$4/INDIRECT($A$4&amp;"!D9"))</f>
        <v>375</v>
      </c>
      <c r="L175" s="119">
        <f t="shared" ca="1" si="21"/>
        <v>40.274033812500015</v>
      </c>
      <c r="M175" s="54">
        <f t="shared" ca="1" si="25"/>
        <v>0.88807999999999998</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0.8279800000000006</v>
      </c>
      <c r="O175" s="71">
        <f t="shared" ca="1" si="26"/>
        <v>310.49250000000023</v>
      </c>
      <c r="S175" s="119">
        <f t="shared" ca="1" si="22"/>
        <v>54.302209687499918</v>
      </c>
      <c r="T175" s="54">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0.79999999999999993</v>
      </c>
      <c r="V175" s="71">
        <f t="shared" ca="1" si="28"/>
        <v>300</v>
      </c>
    </row>
    <row r="176" spans="1:22" x14ac:dyDescent="0.35">
      <c r="A176" s="32">
        <f t="shared" si="29"/>
        <v>45907</v>
      </c>
      <c r="B176" s="70" cm="1">
        <f t="array" aca="1" ref="B176" ca="1">_xlfn.XLOOKUP(A176,INDIRECT($A$5&amp;"!$AJ$41:$AJ$406"),INDIRECT($A$5&amp;"!$AK$41:$AK$406"))*SUM($F$3:$I$3)</f>
        <v>0</v>
      </c>
      <c r="C176" s="70" cm="1">
        <f t="array" aca="1" ref="C176" ca="1">_xlfn.XLOOKUP(A176,INDIRECT($A$5&amp;"!$AJ$41:$AJ$406"),INDIRECT($A$5&amp;"!$AL$41:$AL$406"))*SUM($F$3:$I$3)</f>
        <v>45</v>
      </c>
      <c r="D176" s="70" cm="1">
        <f t="array" aca="1" ref="D176" ca="1">_xlfn.XLOOKUP(A176,INDIRECT($A$5&amp;"!$AJ$41:$AJ$406"),INDIRECT($A$5&amp;"!$AO$41:$AO$406"))*SUM($F$3:$I$3)</f>
        <v>45</v>
      </c>
      <c r="E176" s="34" cm="1">
        <f t="array" ref="E176">SUMPRODUCT(('PT Storengy'!$B$8:$K$372)*('PT Storengy'!$A$8:$A$372=$A176)*('PT Storengy'!$B$5:$K$5=$A$6)*('PT Storengy'!$B$7:$K$7=$A$7))</f>
        <v>0</v>
      </c>
      <c r="F176" s="119">
        <f t="shared" ca="1" si="20"/>
        <v>43.096726687500031</v>
      </c>
      <c r="G176" s="54">
        <f t="shared" ca="1" si="23"/>
        <v>0.95094000000000001</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0.81226500000000057</v>
      </c>
      <c r="I176" s="71">
        <f t="shared" ca="1" si="24"/>
        <v>304.59937500000024</v>
      </c>
      <c r="J176" s="118" cm="1">
        <f t="array" aca="1" ref="J176" ca="1">IF(COUNTIFS('PTC GRTgaz'!$K$7:$K$15996,"",'PTC GRTgaz'!$A$7:$A$15996,J$16,'PTC GRTgaz'!$D$7:$D$15996,$A176,'PTC GRTgaz'!$C$7:$C$15996,"DEL")&gt;0,J$14,SUMIFS('PTC GRTgaz'!$K$7:$K$15996,'PTC GRTgaz'!$A$7:$A$15996,J$16,'PTC GRTgaz'!$D$7:$D$15996,$A176,'PTC GRTgaz'!$C$7:$C$15996,"DEL")*1.0026*$F$4/INDIRECT($A$4&amp;"!D9"))</f>
        <v>375</v>
      </c>
      <c r="K176" s="118" cm="1">
        <f t="array" aca="1" ref="K176" ca="1">IF(COUNTIFS('PTC GRTgaz'!$K$7:$K$15996,"",'PTC GRTgaz'!$A$7:$A$15996,K$16,'PTC GRTgaz'!$D$7:$D$15996,$A176,'PTC GRTgaz'!$C$7:$C$15996,"DEL")&gt;0,K$14,SUMIFS('PTC GRTgaz'!$K$7:$K$15996,'PTC GRTgaz'!$A$7:$A$15996,K$16,'PTC GRTgaz'!$D$7:$D$15996,$A176,'PTC GRTgaz'!$C$7:$C$15996,"DEL")*1.0026*$F$4/INDIRECT($A$4&amp;"!D9"))</f>
        <v>375</v>
      </c>
      <c r="L176" s="119">
        <f t="shared" ca="1" si="21"/>
        <v>40.583879437500016</v>
      </c>
      <c r="M176" s="54">
        <f t="shared" ca="1" si="25"/>
        <v>0.89498</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0.82625500000000063</v>
      </c>
      <c r="O176" s="71">
        <f t="shared" ca="1" si="26"/>
        <v>309.84562500000021</v>
      </c>
      <c r="S176" s="119">
        <f t="shared" ca="1" si="22"/>
        <v>54.602209687499915</v>
      </c>
      <c r="T176" s="54">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0.79999999999999993</v>
      </c>
      <c r="V176" s="71">
        <f t="shared" ca="1" si="28"/>
        <v>300</v>
      </c>
    </row>
    <row r="177" spans="1:22" x14ac:dyDescent="0.35">
      <c r="A177" s="32">
        <f t="shared" si="29"/>
        <v>45908</v>
      </c>
      <c r="B177" s="70" cm="1">
        <f t="array" aca="1" ref="B177" ca="1">_xlfn.XLOOKUP(A177,INDIRECT($A$5&amp;"!$AJ$41:$AJ$406"),INDIRECT($A$5&amp;"!$AK$41:$AK$406"))*SUM($F$3:$I$3)</f>
        <v>0</v>
      </c>
      <c r="C177" s="70" cm="1">
        <f t="array" aca="1" ref="C177" ca="1">_xlfn.XLOOKUP(A177,INDIRECT($A$5&amp;"!$AJ$41:$AJ$406"),INDIRECT($A$5&amp;"!$AL$41:$AL$406"))*SUM($F$3:$I$3)</f>
        <v>45</v>
      </c>
      <c r="D177" s="70" cm="1">
        <f t="array" aca="1" ref="D177" ca="1">_xlfn.XLOOKUP(A177,INDIRECT($A$5&amp;"!$AJ$41:$AJ$406"),INDIRECT($A$5&amp;"!$AO$41:$AO$406"))*SUM($F$3:$I$3)</f>
        <v>45</v>
      </c>
      <c r="E177" s="34" cm="1">
        <f t="array" ref="E177">SUMPRODUCT(('PT Storengy'!$B$8:$K$372)*('PT Storengy'!$A$8:$A$372=$A177)*('PT Storengy'!$B$5:$K$5=$A$6)*('PT Storengy'!$B$7:$K$7=$A$7))</f>
        <v>0</v>
      </c>
      <c r="F177" s="119">
        <f t="shared" ca="1" si="20"/>
        <v>43.400691375000029</v>
      </c>
      <c r="G177" s="54">
        <f t="shared" ca="1" si="23"/>
        <v>0.95770999999999995</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0.8105725000000007</v>
      </c>
      <c r="I177" s="71">
        <f t="shared" ca="1" si="24"/>
        <v>303.96468750000025</v>
      </c>
      <c r="J177" s="118" cm="1">
        <f t="array" aca="1" ref="J177" ca="1">IF(COUNTIFS('PTC GRTgaz'!$K$7:$K$15996,"",'PTC GRTgaz'!$A$7:$A$15996,J$16,'PTC GRTgaz'!$D$7:$D$15996,$A177,'PTC GRTgaz'!$C$7:$C$15996,"DEL")&gt;0,J$14,SUMIFS('PTC GRTgaz'!$K$7:$K$15996,'PTC GRTgaz'!$A$7:$A$15996,J$16,'PTC GRTgaz'!$D$7:$D$15996,$A177,'PTC GRTgaz'!$C$7:$C$15996,"DEL")*1.0026*$F$4/INDIRECT($A$4&amp;"!D9"))</f>
        <v>375</v>
      </c>
      <c r="K177" s="118" cm="1">
        <f t="array" aca="1" ref="K177" ca="1">IF(COUNTIFS('PTC GRTgaz'!$K$7:$K$15996,"",'PTC GRTgaz'!$A$7:$A$15996,K$16,'PTC GRTgaz'!$D$7:$D$15996,$A177,'PTC GRTgaz'!$C$7:$C$15996,"DEL")&gt;0,K$14,SUMIFS('PTC GRTgaz'!$K$7:$K$15996,'PTC GRTgaz'!$A$7:$A$15996,K$16,'PTC GRTgaz'!$D$7:$D$15996,$A177,'PTC GRTgaz'!$C$7:$C$15996,"DEL")*1.0026*$F$4/INDIRECT($A$4&amp;"!D9"))</f>
        <v>320.83199999999999</v>
      </c>
      <c r="L177" s="119">
        <f t="shared" ca="1" si="21"/>
        <v>40.893080062500019</v>
      </c>
      <c r="M177" s="54">
        <f t="shared" ca="1" si="25"/>
        <v>0.90185999999999999</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0.82453500000000046</v>
      </c>
      <c r="O177" s="71">
        <f t="shared" ca="1" si="26"/>
        <v>309.20062500000017</v>
      </c>
      <c r="S177" s="119">
        <f t="shared" ca="1" si="22"/>
        <v>54.902209687499912</v>
      </c>
      <c r="T177" s="54">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0.79999999999999993</v>
      </c>
      <c r="V177" s="71">
        <f t="shared" ca="1" si="28"/>
        <v>300</v>
      </c>
    </row>
    <row r="178" spans="1:22" x14ac:dyDescent="0.35">
      <c r="A178" s="32">
        <f t="shared" si="29"/>
        <v>45909</v>
      </c>
      <c r="B178" s="70" cm="1">
        <f t="array" aca="1" ref="B178" ca="1">_xlfn.XLOOKUP(A178,INDIRECT($A$5&amp;"!$AJ$41:$AJ$406"),INDIRECT($A$5&amp;"!$AK$41:$AK$406"))*SUM($F$3:$I$3)</f>
        <v>0</v>
      </c>
      <c r="C178" s="70" cm="1">
        <f t="array" aca="1" ref="C178" ca="1">_xlfn.XLOOKUP(A178,INDIRECT($A$5&amp;"!$AJ$41:$AJ$406"),INDIRECT($A$5&amp;"!$AL$41:$AL$406"))*SUM($F$3:$I$3)</f>
        <v>45</v>
      </c>
      <c r="D178" s="70" cm="1">
        <f t="array" aca="1" ref="D178" ca="1">_xlfn.XLOOKUP(A178,INDIRECT($A$5&amp;"!$AJ$41:$AJ$406"),INDIRECT($A$5&amp;"!$AO$41:$AO$406"))*SUM($F$3:$I$3)</f>
        <v>45</v>
      </c>
      <c r="E178" s="34" cm="1">
        <f t="array" ref="E178">SUMPRODUCT(('PT Storengy'!$B$8:$K$372)*('PT Storengy'!$A$8:$A$372=$A178)*('PT Storengy'!$B$5:$K$5=$A$6)*('PT Storengy'!$B$7:$K$7=$A$7))</f>
        <v>0</v>
      </c>
      <c r="F178" s="119">
        <f t="shared" ca="1" si="20"/>
        <v>43.704023250000027</v>
      </c>
      <c r="G178" s="54">
        <f t="shared" ca="1" si="23"/>
        <v>0.96445999999999998</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0.80888500000000052</v>
      </c>
      <c r="I178" s="71">
        <f t="shared" ca="1" si="24"/>
        <v>303.3318750000002</v>
      </c>
      <c r="J178" s="118" cm="1">
        <f t="array" aca="1" ref="J178" ca="1">IF(COUNTIFS('PTC GRTgaz'!$K$7:$K$15996,"",'PTC GRTgaz'!$A$7:$A$15996,J$16,'PTC GRTgaz'!$D$7:$D$15996,$A178,'PTC GRTgaz'!$C$7:$C$15996,"DEL")&gt;0,J$14,SUMIFS('PTC GRTgaz'!$K$7:$K$15996,'PTC GRTgaz'!$A$7:$A$15996,J$16,'PTC GRTgaz'!$D$7:$D$15996,$A178,'PTC GRTgaz'!$C$7:$C$15996,"DEL")*1.0026*$F$4/INDIRECT($A$4&amp;"!D9"))</f>
        <v>375</v>
      </c>
      <c r="K178" s="118" cm="1">
        <f t="array" aca="1" ref="K178" ca="1">IF(COUNTIFS('PTC GRTgaz'!$K$7:$K$15996,"",'PTC GRTgaz'!$A$7:$A$15996,K$16,'PTC GRTgaz'!$D$7:$D$15996,$A178,'PTC GRTgaz'!$C$7:$C$15996,"DEL")&gt;0,K$14,SUMIFS('PTC GRTgaz'!$K$7:$K$15996,'PTC GRTgaz'!$A$7:$A$15996,K$16,'PTC GRTgaz'!$D$7:$D$15996,$A178,'PTC GRTgaz'!$C$7:$C$15996,"DEL")*1.0026*$F$4/INDIRECT($A$4&amp;"!D9"))</f>
        <v>305.79300000000001</v>
      </c>
      <c r="L178" s="119">
        <f t="shared" ca="1" si="21"/>
        <v>41.19887306250002</v>
      </c>
      <c r="M178" s="54">
        <f t="shared" ca="1" si="25"/>
        <v>0.90873999999999999</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0.82281500000000063</v>
      </c>
      <c r="O178" s="71">
        <f t="shared" ca="1" si="26"/>
        <v>305.79300000000001</v>
      </c>
      <c r="S178" s="119">
        <f t="shared" ca="1" si="22"/>
        <v>55.202209687499909</v>
      </c>
      <c r="T178" s="54">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0.79999999999999993</v>
      </c>
      <c r="V178" s="71">
        <f t="shared" ca="1" si="28"/>
        <v>300</v>
      </c>
    </row>
    <row r="179" spans="1:22" x14ac:dyDescent="0.35">
      <c r="A179" s="32">
        <f t="shared" si="29"/>
        <v>45910</v>
      </c>
      <c r="B179" s="70" cm="1">
        <f t="array" aca="1" ref="B179" ca="1">_xlfn.XLOOKUP(A179,INDIRECT($A$5&amp;"!$AJ$41:$AJ$406"),INDIRECT($A$5&amp;"!$AK$41:$AK$406"))*SUM($F$3:$I$3)</f>
        <v>0</v>
      </c>
      <c r="C179" s="70" cm="1">
        <f t="array" aca="1" ref="C179" ca="1">_xlfn.XLOOKUP(A179,INDIRECT($A$5&amp;"!$AJ$41:$AJ$406"),INDIRECT($A$5&amp;"!$AL$41:$AL$406"))*SUM($F$3:$I$3)</f>
        <v>45</v>
      </c>
      <c r="D179" s="70" cm="1">
        <f t="array" aca="1" ref="D179" ca="1">_xlfn.XLOOKUP(A179,INDIRECT($A$5&amp;"!$AJ$41:$AJ$406"),INDIRECT($A$5&amp;"!$AO$41:$AO$406"))*SUM($F$3:$I$3)</f>
        <v>45</v>
      </c>
      <c r="E179" s="34" cm="1">
        <f t="array" ref="E179">SUMPRODUCT(('PT Storengy'!$B$8:$K$372)*('PT Storengy'!$A$8:$A$372=$A179)*('PT Storengy'!$B$5:$K$5=$A$6)*('PT Storengy'!$B$7:$K$7=$A$7))</f>
        <v>0</v>
      </c>
      <c r="F179" s="119">
        <f t="shared" ca="1" si="20"/>
        <v>44.006723250000029</v>
      </c>
      <c r="G179" s="54">
        <f t="shared" ca="1" si="23"/>
        <v>0.97119999999999995</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0.80720000000000058</v>
      </c>
      <c r="I179" s="71">
        <f t="shared" ca="1" si="24"/>
        <v>302.70000000000022</v>
      </c>
      <c r="J179" s="118" cm="1">
        <f t="array" aca="1" ref="J179" ca="1">IF(COUNTIFS('PTC GRTgaz'!$K$7:$K$15996,"",'PTC GRTgaz'!$A$7:$A$15996,J$16,'PTC GRTgaz'!$D$7:$D$15996,$A179,'PTC GRTgaz'!$C$7:$C$15996,"DEL")&gt;0,J$14,SUMIFS('PTC GRTgaz'!$K$7:$K$15996,'PTC GRTgaz'!$A$7:$A$15996,J$16,'PTC GRTgaz'!$D$7:$D$15996,$A179,'PTC GRTgaz'!$C$7:$C$15996,"DEL")*1.0026*$F$4/INDIRECT($A$4&amp;"!D9"))</f>
        <v>375</v>
      </c>
      <c r="K179" s="118" cm="1">
        <f t="array" aca="1" ref="K179" ca="1">IF(COUNTIFS('PTC GRTgaz'!$K$7:$K$15996,"",'PTC GRTgaz'!$A$7:$A$15996,K$16,'PTC GRTgaz'!$D$7:$D$15996,$A179,'PTC GRTgaz'!$C$7:$C$15996,"DEL")&gt;0,K$14,SUMIFS('PTC GRTgaz'!$K$7:$K$15996,'PTC GRTgaz'!$A$7:$A$15996,K$16,'PTC GRTgaz'!$D$7:$D$15996,$A179,'PTC GRTgaz'!$C$7:$C$15996,"DEL")*1.0026*$F$4/INDIRECT($A$4&amp;"!D9"))</f>
        <v>320.83199999999999</v>
      </c>
      <c r="L179" s="119">
        <f t="shared" ca="1" si="21"/>
        <v>41.506792125000018</v>
      </c>
      <c r="M179" s="54">
        <f t="shared" ca="1" si="25"/>
        <v>0.91552999999999995</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0.82111750000000061</v>
      </c>
      <c r="O179" s="71">
        <f t="shared" ca="1" si="26"/>
        <v>307.91906250000022</v>
      </c>
      <c r="S179" s="119">
        <f t="shared" ca="1" si="22"/>
        <v>55.502209687499906</v>
      </c>
      <c r="T179" s="54">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0.79999999999999993</v>
      </c>
      <c r="V179" s="71">
        <f t="shared" ca="1" si="28"/>
        <v>300</v>
      </c>
    </row>
    <row r="180" spans="1:22" x14ac:dyDescent="0.35">
      <c r="A180" s="32">
        <f t="shared" si="29"/>
        <v>45911</v>
      </c>
      <c r="B180" s="70" cm="1">
        <f t="array" aca="1" ref="B180" ca="1">_xlfn.XLOOKUP(A180,INDIRECT($A$5&amp;"!$AJ$41:$AJ$406"),INDIRECT($A$5&amp;"!$AK$41:$AK$406"))*SUM($F$3:$I$3)</f>
        <v>0</v>
      </c>
      <c r="C180" s="70" cm="1">
        <f t="array" aca="1" ref="C180" ca="1">_xlfn.XLOOKUP(A180,INDIRECT($A$5&amp;"!$AJ$41:$AJ$406"),INDIRECT($A$5&amp;"!$AL$41:$AL$406"))*SUM($F$3:$I$3)</f>
        <v>45</v>
      </c>
      <c r="D180" s="70" cm="1">
        <f t="array" aca="1" ref="D180" ca="1">_xlfn.XLOOKUP(A180,INDIRECT($A$5&amp;"!$AJ$41:$AJ$406"),INDIRECT($A$5&amp;"!$AO$41:$AO$406"))*SUM($F$3:$I$3)</f>
        <v>45</v>
      </c>
      <c r="E180" s="34" cm="1">
        <f t="array" ref="E180">SUMPRODUCT(('PT Storengy'!$B$8:$K$372)*('PT Storengy'!$A$8:$A$372=$A180)*('PT Storengy'!$B$5:$K$5=$A$6)*('PT Storengy'!$B$7:$K$7=$A$7))</f>
        <v>0</v>
      </c>
      <c r="F180" s="119">
        <f t="shared" ca="1" si="20"/>
        <v>44.308792312500032</v>
      </c>
      <c r="G180" s="54">
        <f t="shared" ca="1" si="23"/>
        <v>0.97792999999999997</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0.80551750000000066</v>
      </c>
      <c r="I180" s="71">
        <f t="shared" ca="1" si="24"/>
        <v>302.06906250000026</v>
      </c>
      <c r="J180" s="118" cm="1">
        <f t="array" aca="1" ref="J180" ca="1">IF(COUNTIFS('PTC GRTgaz'!$K$7:$K$15996,"",'PTC GRTgaz'!$A$7:$A$15996,J$16,'PTC GRTgaz'!$D$7:$D$15996,$A180,'PTC GRTgaz'!$C$7:$C$15996,"DEL")&gt;0,J$14,SUMIFS('PTC GRTgaz'!$K$7:$K$15996,'PTC GRTgaz'!$A$7:$A$15996,J$16,'PTC GRTgaz'!$D$7:$D$15996,$A180,'PTC GRTgaz'!$C$7:$C$15996,"DEL")*1.0026*$F$4/INDIRECT($A$4&amp;"!D9"))</f>
        <v>375</v>
      </c>
      <c r="K180" s="118" cm="1">
        <f t="array" aca="1" ref="K180" ca="1">IF(COUNTIFS('PTC GRTgaz'!$K$7:$K$15996,"",'PTC GRTgaz'!$A$7:$A$15996,K$16,'PTC GRTgaz'!$D$7:$D$15996,$A180,'PTC GRTgaz'!$C$7:$C$15996,"DEL")&gt;0,K$14,SUMIFS('PTC GRTgaz'!$K$7:$K$15996,'PTC GRTgaz'!$A$7:$A$15996,K$16,'PTC GRTgaz'!$D$7:$D$15996,$A180,'PTC GRTgaz'!$C$7:$C$15996,"DEL")*1.0026*$F$4/INDIRECT($A$4&amp;"!D9"))</f>
        <v>320.83199999999999</v>
      </c>
      <c r="L180" s="119">
        <f t="shared" ca="1" si="21"/>
        <v>41.814069937500015</v>
      </c>
      <c r="M180" s="54">
        <f t="shared" ca="1" si="25"/>
        <v>0.92237000000000002</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0.81940750000000062</v>
      </c>
      <c r="O180" s="71">
        <f t="shared" ca="1" si="26"/>
        <v>307.27781250000021</v>
      </c>
      <c r="S180" s="119">
        <f t="shared" ca="1" si="22"/>
        <v>55.802209687499904</v>
      </c>
      <c r="T180" s="54">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0.79999999999999993</v>
      </c>
      <c r="V180" s="71">
        <f t="shared" ca="1" si="28"/>
        <v>300</v>
      </c>
    </row>
    <row r="181" spans="1:22" x14ac:dyDescent="0.35">
      <c r="A181" s="32">
        <f t="shared" si="29"/>
        <v>45912</v>
      </c>
      <c r="B181" s="70" cm="1">
        <f t="array" aca="1" ref="B181" ca="1">_xlfn.XLOOKUP(A181,INDIRECT($A$5&amp;"!$AJ$41:$AJ$406"),INDIRECT($A$5&amp;"!$AK$41:$AK$406"))*SUM($F$3:$I$3)</f>
        <v>0</v>
      </c>
      <c r="C181" s="70" cm="1">
        <f t="array" aca="1" ref="C181" ca="1">_xlfn.XLOOKUP(A181,INDIRECT($A$5&amp;"!$AJ$41:$AJ$406"),INDIRECT($A$5&amp;"!$AL$41:$AL$406"))*SUM($F$3:$I$3)</f>
        <v>45</v>
      </c>
      <c r="D181" s="70" cm="1">
        <f t="array" aca="1" ref="D181" ca="1">_xlfn.XLOOKUP(A181,INDIRECT($A$5&amp;"!$AJ$41:$AJ$406"),INDIRECT($A$5&amp;"!$AO$41:$AO$406"))*SUM($F$3:$I$3)</f>
        <v>45</v>
      </c>
      <c r="E181" s="34" cm="1">
        <f t="array" ref="E181">SUMPRODUCT(('PT Storengy'!$B$8:$K$372)*('PT Storengy'!$A$8:$A$372=$A181)*('PT Storengy'!$B$5:$K$5=$A$6)*('PT Storengy'!$B$7:$K$7=$A$7))</f>
        <v>0</v>
      </c>
      <c r="F181" s="119">
        <f t="shared" ca="1" si="20"/>
        <v>44.610232312500031</v>
      </c>
      <c r="G181" s="54">
        <f t="shared" ca="1" si="23"/>
        <v>0.98463999999999996</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0.80384000000000055</v>
      </c>
      <c r="I181" s="71">
        <f t="shared" ca="1" si="24"/>
        <v>301.44000000000023</v>
      </c>
      <c r="J181" s="118" cm="1">
        <f t="array" aca="1" ref="J181" ca="1">IF(COUNTIFS('PTC GRTgaz'!$K$7:$K$15996,"",'PTC GRTgaz'!$A$7:$A$15996,J$16,'PTC GRTgaz'!$D$7:$D$15996,$A181,'PTC GRTgaz'!$C$7:$C$15996,"DEL")&gt;0,J$14,SUMIFS('PTC GRTgaz'!$K$7:$K$15996,'PTC GRTgaz'!$A$7:$A$15996,J$16,'PTC GRTgaz'!$D$7:$D$15996,$A181,'PTC GRTgaz'!$C$7:$C$15996,"DEL")*1.0026*$F$4/INDIRECT($A$4&amp;"!D9"))</f>
        <v>375</v>
      </c>
      <c r="K181" s="118" cm="1">
        <f t="array" aca="1" ref="K181" ca="1">IF(COUNTIFS('PTC GRTgaz'!$K$7:$K$15996,"",'PTC GRTgaz'!$A$7:$A$15996,K$16,'PTC GRTgaz'!$D$7:$D$15996,$A181,'PTC GRTgaz'!$C$7:$C$15996,"DEL")&gt;0,K$14,SUMIFS('PTC GRTgaz'!$K$7:$K$15996,'PTC GRTgaz'!$A$7:$A$15996,K$16,'PTC GRTgaz'!$D$7:$D$15996,$A181,'PTC GRTgaz'!$C$7:$C$15996,"DEL")*1.0026*$F$4/INDIRECT($A$4&amp;"!D9"))</f>
        <v>320.83199999999999</v>
      </c>
      <c r="L181" s="119">
        <f t="shared" ca="1" si="21"/>
        <v>42.120707437500016</v>
      </c>
      <c r="M181" s="54">
        <f t="shared" ca="1" si="25"/>
        <v>0.92920000000000003</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0.81770000000000065</v>
      </c>
      <c r="O181" s="71">
        <f t="shared" ca="1" si="26"/>
        <v>306.63750000000022</v>
      </c>
      <c r="S181" s="119">
        <f t="shared" ca="1" si="22"/>
        <v>56.102209687499901</v>
      </c>
      <c r="T181" s="54">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0.79999999999999993</v>
      </c>
      <c r="V181" s="71">
        <f t="shared" ca="1" si="28"/>
        <v>300</v>
      </c>
    </row>
    <row r="182" spans="1:22" x14ac:dyDescent="0.35">
      <c r="A182" s="32">
        <f t="shared" si="29"/>
        <v>45913</v>
      </c>
      <c r="B182" s="70" cm="1">
        <f t="array" aca="1" ref="B182" ca="1">_xlfn.XLOOKUP(A182,INDIRECT($A$5&amp;"!$AJ$41:$AJ$406"),INDIRECT($A$5&amp;"!$AK$41:$AK$406"))*SUM($F$3:$I$3)</f>
        <v>0</v>
      </c>
      <c r="C182" s="70" cm="1">
        <f t="array" aca="1" ref="C182" ca="1">_xlfn.XLOOKUP(A182,INDIRECT($A$5&amp;"!$AJ$41:$AJ$406"),INDIRECT($A$5&amp;"!$AL$41:$AL$406"))*SUM($F$3:$I$3)</f>
        <v>45</v>
      </c>
      <c r="D182" s="70" cm="1">
        <f t="array" aca="1" ref="D182" ca="1">_xlfn.XLOOKUP(A182,INDIRECT($A$5&amp;"!$AJ$41:$AJ$406"),INDIRECT($A$5&amp;"!$AO$41:$AO$406"))*SUM($F$3:$I$3)</f>
        <v>45</v>
      </c>
      <c r="E182" s="34" cm="1">
        <f t="array" ref="E182">SUMPRODUCT(('PT Storengy'!$B$8:$K$372)*('PT Storengy'!$A$8:$A$372=$A182)*('PT Storengy'!$B$5:$K$5=$A$6)*('PT Storengy'!$B$7:$K$7=$A$7))</f>
        <v>0</v>
      </c>
      <c r="F182" s="119">
        <f t="shared" ca="1" si="20"/>
        <v>44.911044187500032</v>
      </c>
      <c r="G182" s="54">
        <f t="shared" ca="1" si="23"/>
        <v>0.99134</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0.80216500000000046</v>
      </c>
      <c r="I182" s="71">
        <f t="shared" ca="1" si="24"/>
        <v>300.81187500000016</v>
      </c>
      <c r="J182" s="118" cm="1">
        <f t="array" aca="1" ref="J182" ca="1">IF(COUNTIFS('PTC GRTgaz'!$K$7:$K$15996,"",'PTC GRTgaz'!$A$7:$A$15996,J$16,'PTC GRTgaz'!$D$7:$D$15996,$A182,'PTC GRTgaz'!$C$7:$C$15996,"DEL")&gt;0,J$14,SUMIFS('PTC GRTgaz'!$K$7:$K$15996,'PTC GRTgaz'!$A$7:$A$15996,J$16,'PTC GRTgaz'!$D$7:$D$15996,$A182,'PTC GRTgaz'!$C$7:$C$15996,"DEL")*1.0026*$F$4/INDIRECT($A$4&amp;"!D9"))</f>
        <v>375</v>
      </c>
      <c r="K182" s="118" cm="1">
        <f t="array" aca="1" ref="K182" ca="1">IF(COUNTIFS('PTC GRTgaz'!$K$7:$K$15996,"",'PTC GRTgaz'!$A$7:$A$15996,K$16,'PTC GRTgaz'!$D$7:$D$15996,$A182,'PTC GRTgaz'!$C$7:$C$15996,"DEL")&gt;0,K$14,SUMIFS('PTC GRTgaz'!$K$7:$K$15996,'PTC GRTgaz'!$A$7:$A$15996,K$16,'PTC GRTgaz'!$D$7:$D$15996,$A182,'PTC GRTgaz'!$C$7:$C$15996,"DEL")*1.0026*$F$4/INDIRECT($A$4&amp;"!D9"))</f>
        <v>375</v>
      </c>
      <c r="L182" s="119">
        <f t="shared" ca="1" si="21"/>
        <v>42.426705562500018</v>
      </c>
      <c r="M182" s="54">
        <f t="shared" ca="1" si="25"/>
        <v>0.93601999999999996</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0.81599500000000069</v>
      </c>
      <c r="O182" s="71">
        <f t="shared" ca="1" si="26"/>
        <v>305.99812500000024</v>
      </c>
      <c r="S182" s="119">
        <f t="shared" ca="1" si="22"/>
        <v>56.402209687499898</v>
      </c>
      <c r="T182" s="54">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0.79999999999999993</v>
      </c>
      <c r="V182" s="71">
        <f t="shared" ca="1" si="28"/>
        <v>300</v>
      </c>
    </row>
    <row r="183" spans="1:22" x14ac:dyDescent="0.35">
      <c r="A183" s="32">
        <f t="shared" si="29"/>
        <v>45914</v>
      </c>
      <c r="B183" s="70" cm="1">
        <f t="array" aca="1" ref="B183" ca="1">_xlfn.XLOOKUP(A183,INDIRECT($A$5&amp;"!$AJ$41:$AJ$406"),INDIRECT($A$5&amp;"!$AK$41:$AK$406"))*SUM($F$3:$I$3)</f>
        <v>0</v>
      </c>
      <c r="C183" s="70" cm="1">
        <f t="array" aca="1" ref="C183" ca="1">_xlfn.XLOOKUP(A183,INDIRECT($A$5&amp;"!$AJ$41:$AJ$406"),INDIRECT($A$5&amp;"!$AL$41:$AL$406"))*SUM($F$3:$I$3)</f>
        <v>45</v>
      </c>
      <c r="D183" s="70" cm="1">
        <f t="array" aca="1" ref="D183" ca="1">_xlfn.XLOOKUP(A183,INDIRECT($A$5&amp;"!$AJ$41:$AJ$406"),INDIRECT($A$5&amp;"!$AO$41:$AO$406"))*SUM($F$3:$I$3)</f>
        <v>45</v>
      </c>
      <c r="E183" s="34" cm="1">
        <f t="array" ref="E183">SUMPRODUCT(('PT Storengy'!$B$8:$K$372)*('PT Storengy'!$A$8:$A$372=$A183)*('PT Storengy'!$B$5:$K$5=$A$6)*('PT Storengy'!$B$7:$K$7=$A$7))</f>
        <v>0</v>
      </c>
      <c r="F183" s="119">
        <f t="shared" ca="1" si="20"/>
        <v>45</v>
      </c>
      <c r="G183" s="54">
        <f t="shared" ca="1" si="23"/>
        <v>0.99802000000000002</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0.80049500000000062</v>
      </c>
      <c r="I183" s="71">
        <f t="shared" ca="1" si="24"/>
        <v>88.955812499967578</v>
      </c>
      <c r="J183" s="118" cm="1">
        <f t="array" aca="1" ref="J183" ca="1">IF(COUNTIFS('PTC GRTgaz'!$K$7:$K$15996,"",'PTC GRTgaz'!$A$7:$A$15996,J$16,'PTC GRTgaz'!$D$7:$D$15996,$A183,'PTC GRTgaz'!$C$7:$C$15996,"DEL")&gt;0,J$14,SUMIFS('PTC GRTgaz'!$K$7:$K$15996,'PTC GRTgaz'!$A$7:$A$15996,J$16,'PTC GRTgaz'!$D$7:$D$15996,$A183,'PTC GRTgaz'!$C$7:$C$15996,"DEL")*1.0026*$F$4/INDIRECT($A$4&amp;"!D9"))</f>
        <v>375</v>
      </c>
      <c r="K183" s="118" cm="1">
        <f t="array" aca="1" ref="K183" ca="1">IF(COUNTIFS('PTC GRTgaz'!$K$7:$K$15996,"",'PTC GRTgaz'!$A$7:$A$15996,K$16,'PTC GRTgaz'!$D$7:$D$15996,$A183,'PTC GRTgaz'!$C$7:$C$15996,"DEL")&gt;0,K$14,SUMIFS('PTC GRTgaz'!$K$7:$K$15996,'PTC GRTgaz'!$A$7:$A$15996,K$16,'PTC GRTgaz'!$D$7:$D$15996,$A183,'PTC GRTgaz'!$C$7:$C$15996,"DEL")*1.0026*$F$4/INDIRECT($A$4&amp;"!D9"))</f>
        <v>375</v>
      </c>
      <c r="L183" s="119">
        <f t="shared" ca="1" si="21"/>
        <v>42.732066187500017</v>
      </c>
      <c r="M183" s="54">
        <f t="shared" ca="1" si="25"/>
        <v>0.94281999999999999</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0.81429500000000066</v>
      </c>
      <c r="O183" s="71">
        <f t="shared" ca="1" si="26"/>
        <v>305.36062500000025</v>
      </c>
      <c r="S183" s="119">
        <f t="shared" ca="1" si="22"/>
        <v>56.702209687499895</v>
      </c>
      <c r="T183" s="54">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0.79999999999999993</v>
      </c>
      <c r="V183" s="71">
        <f t="shared" ca="1" si="28"/>
        <v>300</v>
      </c>
    </row>
    <row r="184" spans="1:22" x14ac:dyDescent="0.35">
      <c r="A184" s="32">
        <f t="shared" si="29"/>
        <v>45915</v>
      </c>
      <c r="B184" s="70" cm="1">
        <f t="array" aca="1" ref="B184" ca="1">_xlfn.XLOOKUP(A184,INDIRECT($A$5&amp;"!$AJ$41:$AJ$406"),INDIRECT($A$5&amp;"!$AK$41:$AK$406"))*SUM($F$3:$I$3)</f>
        <v>0</v>
      </c>
      <c r="C184" s="70" cm="1">
        <f t="array" aca="1" ref="C184" ca="1">_xlfn.XLOOKUP(A184,INDIRECT($A$5&amp;"!$AJ$41:$AJ$406"),INDIRECT($A$5&amp;"!$AL$41:$AL$406"))*SUM($F$3:$I$3)</f>
        <v>45</v>
      </c>
      <c r="D184" s="70" cm="1">
        <f t="array" aca="1" ref="D184" ca="1">_xlfn.XLOOKUP(A184,INDIRECT($A$5&amp;"!$AJ$41:$AJ$406"),INDIRECT($A$5&amp;"!$AO$41:$AO$406"))*SUM($F$3:$I$3)</f>
        <v>45</v>
      </c>
      <c r="E184" s="34" cm="1">
        <f t="array" ref="E184">SUMPRODUCT(('PT Storengy'!$B$8:$K$372)*('PT Storengy'!$A$8:$A$372=$A184)*('PT Storengy'!$B$5:$K$5=$A$6)*('PT Storengy'!$B$7:$K$7=$A$7))</f>
        <v>0.1</v>
      </c>
      <c r="F184" s="119">
        <f t="shared" ca="1" si="20"/>
        <v>45</v>
      </c>
      <c r="G184" s="54">
        <f t="shared" ca="1" si="23"/>
        <v>1</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0.79999999999999993</v>
      </c>
      <c r="I184" s="71">
        <f t="shared" ca="1" si="24"/>
        <v>0</v>
      </c>
      <c r="J184" s="118" cm="1">
        <f t="array" aca="1" ref="J184" ca="1">IF(COUNTIFS('PTC GRTgaz'!$K$7:$K$15996,"",'PTC GRTgaz'!$A$7:$A$15996,J$16,'PTC GRTgaz'!$D$7:$D$15996,$A184,'PTC GRTgaz'!$C$7:$C$15996,"DEL")&gt;0,J$14,SUMIFS('PTC GRTgaz'!$K$7:$K$15996,'PTC GRTgaz'!$A$7:$A$15996,J$16,'PTC GRTgaz'!$D$7:$D$15996,$A184,'PTC GRTgaz'!$C$7:$C$15996,"DEL")*1.0026*$F$4/INDIRECT($A$4&amp;"!D9"))</f>
        <v>375</v>
      </c>
      <c r="K184" s="118" cm="1">
        <f t="array" aca="1" ref="K184" ca="1">IF(COUNTIFS('PTC GRTgaz'!$K$7:$K$15996,"",'PTC GRTgaz'!$A$7:$A$15996,K$16,'PTC GRTgaz'!$D$7:$D$15996,$A184,'PTC GRTgaz'!$C$7:$C$15996,"DEL")&gt;0,K$14,SUMIFS('PTC GRTgaz'!$K$7:$K$15996,'PTC GRTgaz'!$A$7:$A$15996,K$16,'PTC GRTgaz'!$D$7:$D$15996,$A184,'PTC GRTgaz'!$C$7:$C$15996,"DEL")*1.0026*$F$4/INDIRECT($A$4&amp;"!D9"))</f>
        <v>375</v>
      </c>
      <c r="L184" s="119">
        <f t="shared" ca="1" si="21"/>
        <v>43.00631868750002</v>
      </c>
      <c r="M184" s="54">
        <f t="shared" ca="1" si="25"/>
        <v>0.9496</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0.81260000000000066</v>
      </c>
      <c r="O184" s="71">
        <f t="shared" ca="1" si="26"/>
        <v>274.25250000000023</v>
      </c>
      <c r="S184" s="119">
        <f t="shared" ca="1" si="22"/>
        <v>57.002209687499892</v>
      </c>
      <c r="T184" s="54">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0.79999999999999993</v>
      </c>
      <c r="V184" s="71">
        <f t="shared" ca="1" si="28"/>
        <v>300</v>
      </c>
    </row>
    <row r="185" spans="1:22" x14ac:dyDescent="0.35">
      <c r="A185" s="32">
        <f t="shared" si="29"/>
        <v>45916</v>
      </c>
      <c r="B185" s="70" cm="1">
        <f t="array" aca="1" ref="B185" ca="1">_xlfn.XLOOKUP(A185,INDIRECT($A$5&amp;"!$AJ$41:$AJ$406"),INDIRECT($A$5&amp;"!$AK$41:$AK$406"))*SUM($F$3:$I$3)</f>
        <v>0</v>
      </c>
      <c r="C185" s="70" cm="1">
        <f t="array" aca="1" ref="C185" ca="1">_xlfn.XLOOKUP(A185,INDIRECT($A$5&amp;"!$AJ$41:$AJ$406"),INDIRECT($A$5&amp;"!$AL$41:$AL$406"))*SUM($F$3:$I$3)</f>
        <v>45</v>
      </c>
      <c r="D185" s="70" cm="1">
        <f t="array" aca="1" ref="D185" ca="1">_xlfn.XLOOKUP(A185,INDIRECT($A$5&amp;"!$AJ$41:$AJ$406"),INDIRECT($A$5&amp;"!$AO$41:$AO$406"))*SUM($F$3:$I$3)</f>
        <v>45</v>
      </c>
      <c r="E185" s="34" cm="1">
        <f t="array" ref="E185">SUMPRODUCT(('PT Storengy'!$B$8:$K$372)*('PT Storengy'!$A$8:$A$372=$A185)*('PT Storengy'!$B$5:$K$5=$A$6)*('PT Storengy'!$B$7:$K$7=$A$7))</f>
        <v>0.1</v>
      </c>
      <c r="F185" s="119">
        <f t="shared" ca="1" si="20"/>
        <v>45</v>
      </c>
      <c r="G185" s="54">
        <f t="shared" ca="1" si="23"/>
        <v>1</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0.79999999999999993</v>
      </c>
      <c r="I185" s="71">
        <f ca="1">IF(F184*1000+$F$4*(1-$E185)*H185&gt;$D185*1000,D185*1000-F184*1000,$F$4*(1-$E185)*H185)</f>
        <v>0</v>
      </c>
      <c r="J185" s="118" cm="1">
        <f t="array" aca="1" ref="J185" ca="1">IF(COUNTIFS('PTC GRTgaz'!$K$7:$K$15996,"",'PTC GRTgaz'!$A$7:$A$15996,J$16,'PTC GRTgaz'!$D$7:$D$15996,$A185,'PTC GRTgaz'!$C$7:$C$15996,"DEL")&gt;0,J$14,SUMIFS('PTC GRTgaz'!$K$7:$K$15996,'PTC GRTgaz'!$A$7:$A$15996,J$16,'PTC GRTgaz'!$D$7:$D$15996,$A185,'PTC GRTgaz'!$C$7:$C$15996,"DEL")*1.0026*$F$4/INDIRECT($A$4&amp;"!D9"))</f>
        <v>375</v>
      </c>
      <c r="K185" s="118" cm="1">
        <f t="array" aca="1" ref="K185" ca="1">IF(COUNTIFS('PTC GRTgaz'!$K$7:$K$15996,"",'PTC GRTgaz'!$A$7:$A$15996,K$16,'PTC GRTgaz'!$D$7:$D$15996,$A185,'PTC GRTgaz'!$C$7:$C$15996,"DEL")&gt;0,K$14,SUMIFS('PTC GRTgaz'!$K$7:$K$15996,'PTC GRTgaz'!$A$7:$A$15996,K$16,'PTC GRTgaz'!$D$7:$D$15996,$A185,'PTC GRTgaz'!$C$7:$C$15996,"DEL")*1.0026*$F$4/INDIRECT($A$4&amp;"!D9"))</f>
        <v>375</v>
      </c>
      <c r="L185" s="119">
        <f t="shared" ca="1" si="21"/>
        <v>43.280056500000022</v>
      </c>
      <c r="M185" s="54">
        <f t="shared" ca="1" si="25"/>
        <v>0.95569999999999999</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0.81107500000000066</v>
      </c>
      <c r="O185" s="71">
        <f t="shared" ca="1" si="26"/>
        <v>273.73781250000025</v>
      </c>
      <c r="S185" s="119">
        <f t="shared" ca="1" si="22"/>
        <v>57.302209687499889</v>
      </c>
      <c r="T185" s="54">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0.79999999999999993</v>
      </c>
      <c r="V185" s="71">
        <f t="shared" ca="1" si="28"/>
        <v>300</v>
      </c>
    </row>
    <row r="186" spans="1:22" x14ac:dyDescent="0.35">
      <c r="A186" s="32">
        <f t="shared" si="29"/>
        <v>45917</v>
      </c>
      <c r="B186" s="70" cm="1">
        <f t="array" aca="1" ref="B186" ca="1">_xlfn.XLOOKUP(A186,INDIRECT($A$5&amp;"!$AJ$41:$AJ$406"),INDIRECT($A$5&amp;"!$AK$41:$AK$406"))*SUM($F$3:$I$3)</f>
        <v>0</v>
      </c>
      <c r="C186" s="70" cm="1">
        <f t="array" aca="1" ref="C186" ca="1">_xlfn.XLOOKUP(A186,INDIRECT($A$5&amp;"!$AJ$41:$AJ$406"),INDIRECT($A$5&amp;"!$AL$41:$AL$406"))*SUM($F$3:$I$3)</f>
        <v>45</v>
      </c>
      <c r="D186" s="70" cm="1">
        <f t="array" aca="1" ref="D186" ca="1">_xlfn.XLOOKUP(A186,INDIRECT($A$5&amp;"!$AJ$41:$AJ$406"),INDIRECT($A$5&amp;"!$AO$41:$AO$406"))*SUM($F$3:$I$3)</f>
        <v>45</v>
      </c>
      <c r="E186" s="34" cm="1">
        <f t="array" ref="E186">SUMPRODUCT(('PT Storengy'!$B$8:$K$372)*('PT Storengy'!$A$8:$A$372=$A186)*('PT Storengy'!$B$5:$K$5=$A$6)*('PT Storengy'!$B$7:$K$7=$A$7))</f>
        <v>0.1</v>
      </c>
      <c r="F186" s="119">
        <f t="shared" ca="1" si="20"/>
        <v>45</v>
      </c>
      <c r="G186" s="54">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0.79999999999999993</v>
      </c>
      <c r="I186" s="71">
        <f t="shared" ca="1" si="24"/>
        <v>0</v>
      </c>
      <c r="J186" s="118" cm="1">
        <f t="array" aca="1" ref="J186" ca="1">IF(COUNTIFS('PTC GRTgaz'!$K$7:$K$15996,"",'PTC GRTgaz'!$A$7:$A$15996,J$16,'PTC GRTgaz'!$D$7:$D$15996,$A186,'PTC GRTgaz'!$C$7:$C$15996,"DEL")&gt;0,J$14,SUMIFS('PTC GRTgaz'!$K$7:$K$15996,'PTC GRTgaz'!$A$7:$A$15996,J$16,'PTC GRTgaz'!$D$7:$D$15996,$A186,'PTC GRTgaz'!$C$7:$C$15996,"DEL")*1.0026*$F$4/INDIRECT($A$4&amp;"!D9"))</f>
        <v>375</v>
      </c>
      <c r="K186" s="118" cm="1">
        <f t="array" aca="1" ref="K186" ca="1">IF(COUNTIFS('PTC GRTgaz'!$K$7:$K$15996,"",'PTC GRTgaz'!$A$7:$A$15996,K$16,'PTC GRTgaz'!$D$7:$D$15996,$A186,'PTC GRTgaz'!$C$7:$C$15996,"DEL")&gt;0,K$14,SUMIFS('PTC GRTgaz'!$K$7:$K$15996,'PTC GRTgaz'!$A$7:$A$15996,K$16,'PTC GRTgaz'!$D$7:$D$15996,$A186,'PTC GRTgaz'!$C$7:$C$15996,"DEL")*1.0026*$F$4/INDIRECT($A$4&amp;"!D9"))</f>
        <v>375</v>
      </c>
      <c r="L186" s="119">
        <f t="shared" ca="1" si="21"/>
        <v>43.553281312500019</v>
      </c>
      <c r="M186" s="54">
        <f t="shared" ca="1" si="25"/>
        <v>0.96177999999999997</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0.80955500000000069</v>
      </c>
      <c r="O186" s="71">
        <f t="shared" ca="1" si="26"/>
        <v>273.22481250000021</v>
      </c>
      <c r="S186" s="119">
        <f t="shared" ca="1" si="22"/>
        <v>57.602209687499887</v>
      </c>
      <c r="T186" s="54">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0.79999999999999993</v>
      </c>
      <c r="V186" s="71">
        <f t="shared" ca="1" si="28"/>
        <v>300</v>
      </c>
    </row>
    <row r="187" spans="1:22" x14ac:dyDescent="0.35">
      <c r="A187" s="32">
        <f t="shared" si="29"/>
        <v>45918</v>
      </c>
      <c r="B187" s="70" cm="1">
        <f t="array" aca="1" ref="B187" ca="1">_xlfn.XLOOKUP(A187,INDIRECT($A$5&amp;"!$AJ$41:$AJ$406"),INDIRECT($A$5&amp;"!$AK$41:$AK$406"))*SUM($F$3:$I$3)</f>
        <v>0</v>
      </c>
      <c r="C187" s="70" cm="1">
        <f t="array" aca="1" ref="C187" ca="1">_xlfn.XLOOKUP(A187,INDIRECT($A$5&amp;"!$AJ$41:$AJ$406"),INDIRECT($A$5&amp;"!$AL$41:$AL$406"))*SUM($F$3:$I$3)</f>
        <v>45</v>
      </c>
      <c r="D187" s="70" cm="1">
        <f t="array" aca="1" ref="D187" ca="1">_xlfn.XLOOKUP(A187,INDIRECT($A$5&amp;"!$AJ$41:$AJ$406"),INDIRECT($A$5&amp;"!$AO$41:$AO$406"))*SUM($F$3:$I$3)</f>
        <v>45</v>
      </c>
      <c r="E187" s="34" cm="1">
        <f t="array" ref="E187">SUMPRODUCT(('PT Storengy'!$B$8:$K$372)*('PT Storengy'!$A$8:$A$372=$A187)*('PT Storengy'!$B$5:$K$5=$A$6)*('PT Storengy'!$B$7:$K$7=$A$7))</f>
        <v>0.1</v>
      </c>
      <c r="F187" s="119">
        <f t="shared" ca="1" si="20"/>
        <v>45</v>
      </c>
      <c r="G187" s="54">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0.79999999999999993</v>
      </c>
      <c r="I187" s="71">
        <f t="shared" ca="1" si="24"/>
        <v>0</v>
      </c>
      <c r="J187" s="118" cm="1">
        <f t="array" aca="1" ref="J187" ca="1">IF(COUNTIFS('PTC GRTgaz'!$K$7:$K$15996,"",'PTC GRTgaz'!$A$7:$A$15996,J$16,'PTC GRTgaz'!$D$7:$D$15996,$A187,'PTC GRTgaz'!$C$7:$C$15996,"DEL")&gt;0,J$14,SUMIFS('PTC GRTgaz'!$K$7:$K$15996,'PTC GRTgaz'!$A$7:$A$15996,J$16,'PTC GRTgaz'!$D$7:$D$15996,$A187,'PTC GRTgaz'!$C$7:$C$15996,"DEL")*1.0026*$F$4/INDIRECT($A$4&amp;"!D9"))</f>
        <v>375</v>
      </c>
      <c r="K187" s="118" cm="1">
        <f t="array" aca="1" ref="K187" ca="1">IF(COUNTIFS('PTC GRTgaz'!$K$7:$K$15996,"",'PTC GRTgaz'!$A$7:$A$15996,K$16,'PTC GRTgaz'!$D$7:$D$15996,$A187,'PTC GRTgaz'!$C$7:$C$15996,"DEL")&gt;0,K$14,SUMIFS('PTC GRTgaz'!$K$7:$K$15996,'PTC GRTgaz'!$A$7:$A$15996,K$16,'PTC GRTgaz'!$D$7:$D$15996,$A187,'PTC GRTgaz'!$C$7:$C$15996,"DEL")*1.0026*$F$4/INDIRECT($A$4&amp;"!D9"))</f>
        <v>375</v>
      </c>
      <c r="L187" s="119">
        <f t="shared" ca="1" si="21"/>
        <v>43.825993968750019</v>
      </c>
      <c r="M187" s="54">
        <f t="shared" ca="1" si="25"/>
        <v>0.96784999999999999</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0.80803750000000052</v>
      </c>
      <c r="O187" s="71">
        <f t="shared" ca="1" si="26"/>
        <v>272.71265625000018</v>
      </c>
      <c r="S187" s="119">
        <f t="shared" ca="1" si="22"/>
        <v>57.902209687499884</v>
      </c>
      <c r="T187" s="54">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0.79999999999999993</v>
      </c>
      <c r="V187" s="71">
        <f t="shared" ca="1" si="28"/>
        <v>300</v>
      </c>
    </row>
    <row r="188" spans="1:22" x14ac:dyDescent="0.35">
      <c r="A188" s="32">
        <f t="shared" si="29"/>
        <v>45919</v>
      </c>
      <c r="B188" s="70" cm="1">
        <f t="array" aca="1" ref="B188" ca="1">_xlfn.XLOOKUP(A188,INDIRECT($A$5&amp;"!$AJ$41:$AJ$406"),INDIRECT($A$5&amp;"!$AK$41:$AK$406"))*SUM($F$3:$I$3)</f>
        <v>0</v>
      </c>
      <c r="C188" s="70" cm="1">
        <f t="array" aca="1" ref="C188" ca="1">_xlfn.XLOOKUP(A188,INDIRECT($A$5&amp;"!$AJ$41:$AJ$406"),INDIRECT($A$5&amp;"!$AL$41:$AL$406"))*SUM($F$3:$I$3)</f>
        <v>45</v>
      </c>
      <c r="D188" s="70" cm="1">
        <f t="array" aca="1" ref="D188" ca="1">_xlfn.XLOOKUP(A188,INDIRECT($A$5&amp;"!$AJ$41:$AJ$406"),INDIRECT($A$5&amp;"!$AO$41:$AO$406"))*SUM($F$3:$I$3)</f>
        <v>45</v>
      </c>
      <c r="E188" s="34" cm="1">
        <f t="array" ref="E188">SUMPRODUCT(('PT Storengy'!$B$8:$K$372)*('PT Storengy'!$A$8:$A$372=$A188)*('PT Storengy'!$B$5:$K$5=$A$6)*('PT Storengy'!$B$7:$K$7=$A$7))</f>
        <v>0.1</v>
      </c>
      <c r="F188" s="119">
        <f t="shared" ca="1" si="20"/>
        <v>45</v>
      </c>
      <c r="G188" s="54">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0.79999999999999993</v>
      </c>
      <c r="I188" s="71">
        <f t="shared" ca="1" si="24"/>
        <v>0</v>
      </c>
      <c r="J188" s="118" cm="1">
        <f t="array" aca="1" ref="J188" ca="1">IF(COUNTIFS('PTC GRTgaz'!$K$7:$K$15996,"",'PTC GRTgaz'!$A$7:$A$15996,J$16,'PTC GRTgaz'!$D$7:$D$15996,$A188,'PTC GRTgaz'!$C$7:$C$15996,"DEL")&gt;0,J$14,SUMIFS('PTC GRTgaz'!$K$7:$K$15996,'PTC GRTgaz'!$A$7:$A$15996,J$16,'PTC GRTgaz'!$D$7:$D$15996,$A188,'PTC GRTgaz'!$C$7:$C$15996,"DEL")*1.0026*$F$4/INDIRECT($A$4&amp;"!D9"))</f>
        <v>375</v>
      </c>
      <c r="K188" s="118" cm="1">
        <f t="array" aca="1" ref="K188" ca="1">IF(COUNTIFS('PTC GRTgaz'!$K$7:$K$15996,"",'PTC GRTgaz'!$A$7:$A$15996,K$16,'PTC GRTgaz'!$D$7:$D$15996,$A188,'PTC GRTgaz'!$C$7:$C$15996,"DEL")&gt;0,K$14,SUMIFS('PTC GRTgaz'!$K$7:$K$15996,'PTC GRTgaz'!$A$7:$A$15996,K$16,'PTC GRTgaz'!$D$7:$D$15996,$A188,'PTC GRTgaz'!$C$7:$C$15996,"DEL")*1.0026*$F$4/INDIRECT($A$4&amp;"!D9"))</f>
        <v>295.767</v>
      </c>
      <c r="L188" s="119">
        <f t="shared" ca="1" si="21"/>
        <v>44.098195312500017</v>
      </c>
      <c r="M188" s="54">
        <f t="shared" ca="1" si="25"/>
        <v>0.97391000000000005</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0.80652250000000059</v>
      </c>
      <c r="O188" s="71">
        <f t="shared" ca="1" si="26"/>
        <v>272.20134375000021</v>
      </c>
      <c r="S188" s="119">
        <f t="shared" ca="1" si="22"/>
        <v>58.202209687499881</v>
      </c>
      <c r="T188" s="54">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0.79999999999999993</v>
      </c>
      <c r="V188" s="71">
        <f t="shared" ca="1" si="28"/>
        <v>300</v>
      </c>
    </row>
    <row r="189" spans="1:22" x14ac:dyDescent="0.35">
      <c r="A189" s="32">
        <f t="shared" si="29"/>
        <v>45920</v>
      </c>
      <c r="B189" s="70" cm="1">
        <f t="array" aca="1" ref="B189" ca="1">_xlfn.XLOOKUP(A189,INDIRECT($A$5&amp;"!$AJ$41:$AJ$406"),INDIRECT($A$5&amp;"!$AK$41:$AK$406"))*SUM($F$3:$I$3)</f>
        <v>0</v>
      </c>
      <c r="C189" s="70" cm="1">
        <f t="array" aca="1" ref="C189" ca="1">_xlfn.XLOOKUP(A189,INDIRECT($A$5&amp;"!$AJ$41:$AJ$406"),INDIRECT($A$5&amp;"!$AL$41:$AL$406"))*SUM($F$3:$I$3)</f>
        <v>45</v>
      </c>
      <c r="D189" s="70" cm="1">
        <f t="array" aca="1" ref="D189" ca="1">_xlfn.XLOOKUP(A189,INDIRECT($A$5&amp;"!$AJ$41:$AJ$406"),INDIRECT($A$5&amp;"!$AO$41:$AO$406"))*SUM($F$3:$I$3)</f>
        <v>45</v>
      </c>
      <c r="E189" s="34" cm="1">
        <f t="array" ref="E189">SUMPRODUCT(('PT Storengy'!$B$8:$K$372)*('PT Storengy'!$A$8:$A$372=$A189)*('PT Storengy'!$B$5:$K$5=$A$6)*('PT Storengy'!$B$7:$K$7=$A$7))</f>
        <v>0.1</v>
      </c>
      <c r="F189" s="119">
        <f t="shared" ca="1" si="20"/>
        <v>45</v>
      </c>
      <c r="G189" s="54">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0.79999999999999993</v>
      </c>
      <c r="I189" s="71">
        <f t="shared" ca="1" si="24"/>
        <v>0</v>
      </c>
      <c r="J189" s="118" cm="1">
        <f t="array" aca="1" ref="J189" ca="1">IF(COUNTIFS('PTC GRTgaz'!$K$7:$K$15996,"",'PTC GRTgaz'!$A$7:$A$15996,J$16,'PTC GRTgaz'!$D$7:$D$15996,$A189,'PTC GRTgaz'!$C$7:$C$15996,"DEL")&gt;0,J$14,SUMIFS('PTC GRTgaz'!$K$7:$K$15996,'PTC GRTgaz'!$A$7:$A$15996,J$16,'PTC GRTgaz'!$D$7:$D$15996,$A189,'PTC GRTgaz'!$C$7:$C$15996,"DEL")*1.0026*$F$4/INDIRECT($A$4&amp;"!D9"))</f>
        <v>375</v>
      </c>
      <c r="K189" s="118" cm="1">
        <f t="array" aca="1" ref="K189" ca="1">IF(COUNTIFS('PTC GRTgaz'!$K$7:$K$15996,"",'PTC GRTgaz'!$A$7:$A$15996,K$16,'PTC GRTgaz'!$D$7:$D$15996,$A189,'PTC GRTgaz'!$C$7:$C$15996,"DEL")&gt;0,K$14,SUMIFS('PTC GRTgaz'!$K$7:$K$15996,'PTC GRTgaz'!$A$7:$A$15996,K$16,'PTC GRTgaz'!$D$7:$D$15996,$A189,'PTC GRTgaz'!$C$7:$C$15996,"DEL")*1.0026*$F$4/INDIRECT($A$4&amp;"!D9"))</f>
        <v>300.77999999999997</v>
      </c>
      <c r="L189" s="119">
        <f t="shared" ca="1" si="21"/>
        <v>44.369882812500016</v>
      </c>
      <c r="M189" s="54">
        <f t="shared" ca="1" si="25"/>
        <v>0.97996000000000005</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0.80500000000000005</v>
      </c>
      <c r="O189" s="71">
        <f t="shared" ca="1" si="26"/>
        <v>271.6875</v>
      </c>
      <c r="S189" s="119">
        <f t="shared" ca="1" si="22"/>
        <v>58.502209687499878</v>
      </c>
      <c r="T189" s="54">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0.79999999999999993</v>
      </c>
      <c r="V189" s="71">
        <f t="shared" ca="1" si="28"/>
        <v>300</v>
      </c>
    </row>
    <row r="190" spans="1:22" x14ac:dyDescent="0.35">
      <c r="A190" s="32">
        <f t="shared" si="29"/>
        <v>45921</v>
      </c>
      <c r="B190" s="70" cm="1">
        <f t="array" aca="1" ref="B190" ca="1">_xlfn.XLOOKUP(A190,INDIRECT($A$5&amp;"!$AJ$41:$AJ$406"),INDIRECT($A$5&amp;"!$AK$41:$AK$406"))*SUM($F$3:$I$3)</f>
        <v>0</v>
      </c>
      <c r="C190" s="70" cm="1">
        <f t="array" aca="1" ref="C190" ca="1">_xlfn.XLOOKUP(A190,INDIRECT($A$5&amp;"!$AJ$41:$AJ$406"),INDIRECT($A$5&amp;"!$AL$41:$AL$406"))*SUM($F$3:$I$3)</f>
        <v>45</v>
      </c>
      <c r="D190" s="70" cm="1">
        <f t="array" aca="1" ref="D190" ca="1">_xlfn.XLOOKUP(A190,INDIRECT($A$5&amp;"!$AJ$41:$AJ$406"),INDIRECT($A$5&amp;"!$AO$41:$AO$406"))*SUM($F$3:$I$3)</f>
        <v>45</v>
      </c>
      <c r="E190" s="34" cm="1">
        <f t="array" ref="E190">SUMPRODUCT(('PT Storengy'!$B$8:$K$372)*('PT Storengy'!$A$8:$A$372=$A190)*('PT Storengy'!$B$5:$K$5=$A$6)*('PT Storengy'!$B$7:$K$7=$A$7))</f>
        <v>0.1</v>
      </c>
      <c r="F190" s="119">
        <f t="shared" ca="1" si="20"/>
        <v>45</v>
      </c>
      <c r="G190" s="54">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0.79999999999999993</v>
      </c>
      <c r="I190" s="71">
        <f t="shared" ca="1" si="24"/>
        <v>0</v>
      </c>
      <c r="J190" s="118" cm="1">
        <f t="array" aca="1" ref="J190" ca="1">IF(COUNTIFS('PTC GRTgaz'!$K$7:$K$15996,"",'PTC GRTgaz'!$A$7:$A$15996,J$16,'PTC GRTgaz'!$D$7:$D$15996,$A190,'PTC GRTgaz'!$C$7:$C$15996,"DEL")&gt;0,J$14,SUMIFS('PTC GRTgaz'!$K$7:$K$15996,'PTC GRTgaz'!$A$7:$A$15996,J$16,'PTC GRTgaz'!$D$7:$D$15996,$A190,'PTC GRTgaz'!$C$7:$C$15996,"DEL")*1.0026*$F$4/INDIRECT($A$4&amp;"!D9"))</f>
        <v>375</v>
      </c>
      <c r="K190" s="118" cm="1">
        <f t="array" aca="1" ref="K190" ca="1">IF(COUNTIFS('PTC GRTgaz'!$K$7:$K$15996,"",'PTC GRTgaz'!$A$7:$A$15996,K$16,'PTC GRTgaz'!$D$7:$D$15996,$A190,'PTC GRTgaz'!$C$7:$C$15996,"DEL")&gt;0,K$14,SUMIFS('PTC GRTgaz'!$K$7:$K$15996,'PTC GRTgaz'!$A$7:$A$15996,K$16,'PTC GRTgaz'!$D$7:$D$15996,$A190,'PTC GRTgaz'!$C$7:$C$15996,"DEL")*1.0026*$F$4/INDIRECT($A$4&amp;"!D9"))</f>
        <v>300.77999999999997</v>
      </c>
      <c r="L190" s="119">
        <f t="shared" ca="1" si="21"/>
        <v>44.641064062500014</v>
      </c>
      <c r="M190" s="54">
        <f t="shared" ca="1" si="25"/>
        <v>0.98599999999999999</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0.80350000000000055</v>
      </c>
      <c r="O190" s="71">
        <f t="shared" ca="1" si="26"/>
        <v>271.1812500000002</v>
      </c>
      <c r="S190" s="119">
        <f t="shared" ca="1" si="22"/>
        <v>58.802209687499875</v>
      </c>
      <c r="T190" s="54">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0.79999999999999993</v>
      </c>
      <c r="V190" s="71">
        <f t="shared" ca="1" si="28"/>
        <v>300</v>
      </c>
    </row>
    <row r="191" spans="1:22" x14ac:dyDescent="0.35">
      <c r="A191" s="32">
        <f t="shared" si="29"/>
        <v>45922</v>
      </c>
      <c r="B191" s="70" cm="1">
        <f t="array" aca="1" ref="B191" ca="1">_xlfn.XLOOKUP(A191,INDIRECT($A$5&amp;"!$AJ$41:$AJ$406"),INDIRECT($A$5&amp;"!$AK$41:$AK$406"))*SUM($F$3:$I$3)</f>
        <v>0</v>
      </c>
      <c r="C191" s="70" cm="1">
        <f t="array" aca="1" ref="C191" ca="1">_xlfn.XLOOKUP(A191,INDIRECT($A$5&amp;"!$AJ$41:$AJ$406"),INDIRECT($A$5&amp;"!$AL$41:$AL$406"))*SUM($F$3:$I$3)</f>
        <v>45</v>
      </c>
      <c r="D191" s="70" cm="1">
        <f t="array" aca="1" ref="D191" ca="1">_xlfn.XLOOKUP(A191,INDIRECT($A$5&amp;"!$AJ$41:$AJ$406"),INDIRECT($A$5&amp;"!$AO$41:$AO$406"))*SUM($F$3:$I$3)</f>
        <v>45</v>
      </c>
      <c r="E191" s="34" cm="1">
        <f t="array" ref="E191">SUMPRODUCT(('PT Storengy'!$B$8:$K$372)*('PT Storengy'!$A$8:$A$372=$A191)*('PT Storengy'!$B$5:$K$5=$A$6)*('PT Storengy'!$B$7:$K$7=$A$7))</f>
        <v>0.1</v>
      </c>
      <c r="F191" s="119">
        <f t="shared" ca="1" si="20"/>
        <v>45</v>
      </c>
      <c r="G191" s="54">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0.79999999999999993</v>
      </c>
      <c r="I191" s="71">
        <f t="shared" ca="1" si="24"/>
        <v>0</v>
      </c>
      <c r="J191" s="118" cm="1">
        <f t="array" aca="1" ref="J191" ca="1">IF(COUNTIFS('PTC GRTgaz'!$K$7:$K$15996,"",'PTC GRTgaz'!$A$7:$A$15996,J$16,'PTC GRTgaz'!$D$7:$D$15996,$A191,'PTC GRTgaz'!$C$7:$C$15996,"DEL")&gt;0,J$14,SUMIFS('PTC GRTgaz'!$K$7:$K$15996,'PTC GRTgaz'!$A$7:$A$15996,J$16,'PTC GRTgaz'!$D$7:$D$15996,$A191,'PTC GRTgaz'!$C$7:$C$15996,"DEL")*1.0026*$F$4/INDIRECT($A$4&amp;"!D9"))</f>
        <v>375</v>
      </c>
      <c r="K191" s="118" cm="1">
        <f t="array" aca="1" ref="K191" ca="1">IF(COUNTIFS('PTC GRTgaz'!$K$7:$K$15996,"",'PTC GRTgaz'!$A$7:$A$15996,K$16,'PTC GRTgaz'!$D$7:$D$15996,$A191,'PTC GRTgaz'!$C$7:$C$15996,"DEL")&gt;0,K$14,SUMIFS('PTC GRTgaz'!$K$7:$K$15996,'PTC GRTgaz'!$A$7:$A$15996,K$16,'PTC GRTgaz'!$D$7:$D$15996,$A191,'PTC GRTgaz'!$C$7:$C$15996,"DEL")*1.0026*$F$4/INDIRECT($A$4&amp;"!D9"))</f>
        <v>175.45500000000001</v>
      </c>
      <c r="L191" s="119">
        <f t="shared" ca="1" si="21"/>
        <v>44.816519062500014</v>
      </c>
      <c r="M191" s="54">
        <f t="shared" ca="1" si="25"/>
        <v>0.99202000000000001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0.80199500000000057</v>
      </c>
      <c r="O191" s="71">
        <f t="shared" ca="1" si="26"/>
        <v>175.45500000000001</v>
      </c>
      <c r="S191" s="119">
        <f t="shared" ca="1" si="22"/>
        <v>59.102209687499872</v>
      </c>
      <c r="T191" s="54">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0.79999999999999993</v>
      </c>
      <c r="V191" s="71">
        <f t="shared" ca="1" si="28"/>
        <v>300</v>
      </c>
    </row>
    <row r="192" spans="1:22" x14ac:dyDescent="0.35">
      <c r="A192" s="32">
        <f t="shared" si="29"/>
        <v>45923</v>
      </c>
      <c r="B192" s="70" cm="1">
        <f t="array" aca="1" ref="B192" ca="1">_xlfn.XLOOKUP(A192,INDIRECT($A$5&amp;"!$AJ$41:$AJ$406"),INDIRECT($A$5&amp;"!$AK$41:$AK$406"))*SUM($F$3:$I$3)</f>
        <v>0</v>
      </c>
      <c r="C192" s="70" cm="1">
        <f t="array" aca="1" ref="C192" ca="1">_xlfn.XLOOKUP(A192,INDIRECT($A$5&amp;"!$AJ$41:$AJ$406"),INDIRECT($A$5&amp;"!$AL$41:$AL$406"))*SUM($F$3:$I$3)</f>
        <v>45</v>
      </c>
      <c r="D192" s="70" cm="1">
        <f t="array" aca="1" ref="D192" ca="1">_xlfn.XLOOKUP(A192,INDIRECT($A$5&amp;"!$AJ$41:$AJ$406"),INDIRECT($A$5&amp;"!$AO$41:$AO$406"))*SUM($F$3:$I$3)</f>
        <v>45</v>
      </c>
      <c r="E192" s="34" cm="1">
        <f t="array" ref="E192">SUMPRODUCT(('PT Storengy'!$B$8:$K$372)*('PT Storengy'!$A$8:$A$372=$A192)*('PT Storengy'!$B$5:$K$5=$A$6)*('PT Storengy'!$B$7:$K$7=$A$7))</f>
        <v>0.1</v>
      </c>
      <c r="F192" s="119">
        <f t="shared" ca="1" si="20"/>
        <v>45</v>
      </c>
      <c r="G192" s="54">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0.79999999999999993</v>
      </c>
      <c r="I192" s="71">
        <f t="shared" ca="1" si="24"/>
        <v>0</v>
      </c>
      <c r="J192" s="118" cm="1">
        <f t="array" aca="1" ref="J192" ca="1">IF(COUNTIFS('PTC GRTgaz'!$K$7:$K$15996,"",'PTC GRTgaz'!$A$7:$A$15996,J$16,'PTC GRTgaz'!$D$7:$D$15996,$A192,'PTC GRTgaz'!$C$7:$C$15996,"DEL")&gt;0,J$14,SUMIFS('PTC GRTgaz'!$K$7:$K$15996,'PTC GRTgaz'!$A$7:$A$15996,J$16,'PTC GRTgaz'!$D$7:$D$15996,$A192,'PTC GRTgaz'!$C$7:$C$15996,"DEL")*1.0026*$F$4/INDIRECT($A$4&amp;"!D9"))</f>
        <v>375</v>
      </c>
      <c r="K192" s="118" cm="1">
        <f t="array" aca="1" ref="K192" ca="1">IF(COUNTIFS('PTC GRTgaz'!$K$7:$K$15996,"",'PTC GRTgaz'!$A$7:$A$15996,K$16,'PTC GRTgaz'!$D$7:$D$15996,$A192,'PTC GRTgaz'!$C$7:$C$15996,"DEL")&gt;0,K$14,SUMIFS('PTC GRTgaz'!$K$7:$K$15996,'PTC GRTgaz'!$A$7:$A$15996,K$16,'PTC GRTgaz'!$D$7:$D$15996,$A192,'PTC GRTgaz'!$C$7:$C$15996,"DEL")*1.0026*$F$4/INDIRECT($A$4&amp;"!D9"))</f>
        <v>170.44199999999998</v>
      </c>
      <c r="L192" s="119">
        <f t="shared" ca="1" si="21"/>
        <v>44.986961062500015</v>
      </c>
      <c r="M192" s="54">
        <f t="shared" ca="1" si="25"/>
        <v>0.99592000000000003</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0.80102000000000051</v>
      </c>
      <c r="O192" s="71">
        <f t="shared" ca="1" si="26"/>
        <v>170.44199999999998</v>
      </c>
      <c r="S192" s="119">
        <f t="shared" ca="1" si="22"/>
        <v>59.40220968749987</v>
      </c>
      <c r="T192" s="54">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0.79999999999999993</v>
      </c>
      <c r="V192" s="71">
        <f t="shared" ca="1" si="28"/>
        <v>300</v>
      </c>
    </row>
    <row r="193" spans="1:22" x14ac:dyDescent="0.35">
      <c r="A193" s="32">
        <f t="shared" si="29"/>
        <v>45924</v>
      </c>
      <c r="B193" s="70" cm="1">
        <f t="array" aca="1" ref="B193" ca="1">_xlfn.XLOOKUP(A193,INDIRECT($A$5&amp;"!$AJ$41:$AJ$406"),INDIRECT($A$5&amp;"!$AK$41:$AK$406"))*SUM($F$3:$I$3)</f>
        <v>0</v>
      </c>
      <c r="C193" s="70" cm="1">
        <f t="array" aca="1" ref="C193" ca="1">_xlfn.XLOOKUP(A193,INDIRECT($A$5&amp;"!$AJ$41:$AJ$406"),INDIRECT($A$5&amp;"!$AL$41:$AL$406"))*SUM($F$3:$I$3)</f>
        <v>45</v>
      </c>
      <c r="D193" s="70" cm="1">
        <f t="array" aca="1" ref="D193" ca="1">_xlfn.XLOOKUP(A193,INDIRECT($A$5&amp;"!$AJ$41:$AJ$406"),INDIRECT($A$5&amp;"!$AO$41:$AO$406"))*SUM($F$3:$I$3)</f>
        <v>45</v>
      </c>
      <c r="E193" s="34" cm="1">
        <f t="array" ref="E193">SUMPRODUCT(('PT Storengy'!$B$8:$K$372)*('PT Storengy'!$A$8:$A$372=$A193)*('PT Storengy'!$B$5:$K$5=$A$6)*('PT Storengy'!$B$7:$K$7=$A$7))</f>
        <v>0.1</v>
      </c>
      <c r="F193" s="119">
        <f t="shared" ca="1" si="20"/>
        <v>45</v>
      </c>
      <c r="G193" s="54">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0.79999999999999993</v>
      </c>
      <c r="I193" s="71">
        <f t="shared" ca="1" si="24"/>
        <v>0</v>
      </c>
      <c r="J193" s="118" cm="1">
        <f t="array" aca="1" ref="J193" ca="1">IF(COUNTIFS('PTC GRTgaz'!$K$7:$K$15996,"",'PTC GRTgaz'!$A$7:$A$15996,J$16,'PTC GRTgaz'!$D$7:$D$15996,$A193,'PTC GRTgaz'!$C$7:$C$15996,"DEL")&gt;0,J$14,SUMIFS('PTC GRTgaz'!$K$7:$K$15996,'PTC GRTgaz'!$A$7:$A$15996,J$16,'PTC GRTgaz'!$D$7:$D$15996,$A193,'PTC GRTgaz'!$C$7:$C$15996,"DEL")*1.0026*$F$4/INDIRECT($A$4&amp;"!D9"))</f>
        <v>375</v>
      </c>
      <c r="K193" s="118" cm="1">
        <f t="array" aca="1" ref="K193" ca="1">IF(COUNTIFS('PTC GRTgaz'!$K$7:$K$15996,"",'PTC GRTgaz'!$A$7:$A$15996,K$16,'PTC GRTgaz'!$D$7:$D$15996,$A193,'PTC GRTgaz'!$C$7:$C$15996,"DEL")&gt;0,K$14,SUMIFS('PTC GRTgaz'!$K$7:$K$15996,'PTC GRTgaz'!$A$7:$A$15996,K$16,'PTC GRTgaz'!$D$7:$D$15996,$A193,'PTC GRTgaz'!$C$7:$C$15996,"DEL")*1.0026*$F$4/INDIRECT($A$4&amp;"!D9"))</f>
        <v>170.44199999999998</v>
      </c>
      <c r="L193" s="119">
        <f t="shared" ca="1" si="21"/>
        <v>45</v>
      </c>
      <c r="M193" s="54">
        <f t="shared" ca="1" si="25"/>
        <v>0.99970999999999999</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0.80007250000000063</v>
      </c>
      <c r="O193" s="71">
        <f t="shared" ca="1" si="26"/>
        <v>13.038937499986787</v>
      </c>
      <c r="S193" s="119">
        <f t="shared" ca="1" si="22"/>
        <v>59.702209687499867</v>
      </c>
      <c r="T193" s="54">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0.79999999999999993</v>
      </c>
      <c r="V193" s="71">
        <f t="shared" ca="1" si="28"/>
        <v>300</v>
      </c>
    </row>
    <row r="194" spans="1:22" x14ac:dyDescent="0.35">
      <c r="A194" s="32">
        <f t="shared" si="29"/>
        <v>45925</v>
      </c>
      <c r="B194" s="70" cm="1">
        <f t="array" aca="1" ref="B194" ca="1">_xlfn.XLOOKUP(A194,INDIRECT($A$5&amp;"!$AJ$41:$AJ$406"),INDIRECT($A$5&amp;"!$AK$41:$AK$406"))*SUM($F$3:$I$3)</f>
        <v>0</v>
      </c>
      <c r="C194" s="70" cm="1">
        <f t="array" aca="1" ref="C194" ca="1">_xlfn.XLOOKUP(A194,INDIRECT($A$5&amp;"!$AJ$41:$AJ$406"),INDIRECT($A$5&amp;"!$AL$41:$AL$406"))*SUM($F$3:$I$3)</f>
        <v>45</v>
      </c>
      <c r="D194" s="70" cm="1">
        <f t="array" aca="1" ref="D194" ca="1">_xlfn.XLOOKUP(A194,INDIRECT($A$5&amp;"!$AJ$41:$AJ$406"),INDIRECT($A$5&amp;"!$AO$41:$AO$406"))*SUM($F$3:$I$3)</f>
        <v>45</v>
      </c>
      <c r="E194" s="34" cm="1">
        <f t="array" ref="E194">SUMPRODUCT(('PT Storengy'!$B$8:$K$372)*('PT Storengy'!$A$8:$A$372=$A194)*('PT Storengy'!$B$5:$K$5=$A$6)*('PT Storengy'!$B$7:$K$7=$A$7))</f>
        <v>0.1</v>
      </c>
      <c r="F194" s="119">
        <f t="shared" ca="1" si="20"/>
        <v>45</v>
      </c>
      <c r="G194" s="54">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0.79999999999999993</v>
      </c>
      <c r="I194" s="71">
        <f t="shared" ca="1" si="24"/>
        <v>0</v>
      </c>
      <c r="J194" s="118" cm="1">
        <f t="array" aca="1" ref="J194" ca="1">IF(COUNTIFS('PTC GRTgaz'!$K$7:$K$15996,"",'PTC GRTgaz'!$A$7:$A$15996,J$16,'PTC GRTgaz'!$D$7:$D$15996,$A194,'PTC GRTgaz'!$C$7:$C$15996,"DEL")&gt;0,J$14,SUMIFS('PTC GRTgaz'!$K$7:$K$15996,'PTC GRTgaz'!$A$7:$A$15996,J$16,'PTC GRTgaz'!$D$7:$D$15996,$A194,'PTC GRTgaz'!$C$7:$C$15996,"DEL")*1.0026*$F$4/INDIRECT($A$4&amp;"!D9"))</f>
        <v>375</v>
      </c>
      <c r="K194" s="118" cm="1">
        <f t="array" aca="1" ref="K194" ca="1">IF(COUNTIFS('PTC GRTgaz'!$K$7:$K$15996,"",'PTC GRTgaz'!$A$7:$A$15996,K$16,'PTC GRTgaz'!$D$7:$D$15996,$A194,'PTC GRTgaz'!$C$7:$C$15996,"DEL")&gt;0,K$14,SUMIFS('PTC GRTgaz'!$K$7:$K$15996,'PTC GRTgaz'!$A$7:$A$15996,K$16,'PTC GRTgaz'!$D$7:$D$15996,$A194,'PTC GRTgaz'!$C$7:$C$15996,"DEL")*1.0026*$F$4/INDIRECT($A$4&amp;"!D9"))</f>
        <v>175.45500000000001</v>
      </c>
      <c r="L194" s="119">
        <f t="shared" ca="1" si="21"/>
        <v>45</v>
      </c>
      <c r="M194" s="54">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0.79999999999999993</v>
      </c>
      <c r="O194" s="71">
        <f t="shared" ca="1" si="26"/>
        <v>0</v>
      </c>
      <c r="S194" s="119">
        <f t="shared" ca="1" si="22"/>
        <v>60.002209687499864</v>
      </c>
      <c r="T194" s="54">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0.79999999999999993</v>
      </c>
      <c r="V194" s="71">
        <f t="shared" ca="1" si="28"/>
        <v>300</v>
      </c>
    </row>
    <row r="195" spans="1:22" x14ac:dyDescent="0.35">
      <c r="A195" s="32">
        <f t="shared" si="29"/>
        <v>45926</v>
      </c>
      <c r="B195" s="70" cm="1">
        <f t="array" aca="1" ref="B195" ca="1">_xlfn.XLOOKUP(A195,INDIRECT($A$5&amp;"!$AJ$41:$AJ$406"),INDIRECT($A$5&amp;"!$AK$41:$AK$406"))*SUM($F$3:$I$3)</f>
        <v>0</v>
      </c>
      <c r="C195" s="70" cm="1">
        <f t="array" aca="1" ref="C195" ca="1">_xlfn.XLOOKUP(A195,INDIRECT($A$5&amp;"!$AJ$41:$AJ$406"),INDIRECT($A$5&amp;"!$AL$41:$AL$406"))*SUM($F$3:$I$3)</f>
        <v>45</v>
      </c>
      <c r="D195" s="70" cm="1">
        <f t="array" aca="1" ref="D195" ca="1">_xlfn.XLOOKUP(A195,INDIRECT($A$5&amp;"!$AJ$41:$AJ$406"),INDIRECT($A$5&amp;"!$AO$41:$AO$406"))*SUM($F$3:$I$3)</f>
        <v>45</v>
      </c>
      <c r="E195" s="34" cm="1">
        <f t="array" ref="E195">SUMPRODUCT(('PT Storengy'!$B$8:$K$372)*('PT Storengy'!$A$8:$A$372=$A195)*('PT Storengy'!$B$5:$K$5=$A$6)*('PT Storengy'!$B$7:$K$7=$A$7))</f>
        <v>0.1</v>
      </c>
      <c r="F195" s="119">
        <f t="shared" ca="1" si="20"/>
        <v>45</v>
      </c>
      <c r="G195" s="54">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0.79999999999999993</v>
      </c>
      <c r="I195" s="71">
        <f t="shared" ca="1" si="24"/>
        <v>0</v>
      </c>
      <c r="J195" s="118" cm="1">
        <f t="array" aca="1" ref="J195" ca="1">IF(COUNTIFS('PTC GRTgaz'!$K$7:$K$15996,"",'PTC GRTgaz'!$A$7:$A$15996,J$16,'PTC GRTgaz'!$D$7:$D$15996,$A195,'PTC GRTgaz'!$C$7:$C$15996,"DEL")&gt;0,J$14,SUMIFS('PTC GRTgaz'!$K$7:$K$15996,'PTC GRTgaz'!$A$7:$A$15996,J$16,'PTC GRTgaz'!$D$7:$D$15996,$A195,'PTC GRTgaz'!$C$7:$C$15996,"DEL")*1.0026*$F$4/INDIRECT($A$4&amp;"!D9"))</f>
        <v>375</v>
      </c>
      <c r="K195" s="118" cm="1">
        <f t="array" aca="1" ref="K195" ca="1">IF(COUNTIFS('PTC GRTgaz'!$K$7:$K$15996,"",'PTC GRTgaz'!$A$7:$A$15996,K$16,'PTC GRTgaz'!$D$7:$D$15996,$A195,'PTC GRTgaz'!$C$7:$C$15996,"DEL")&gt;0,K$14,SUMIFS('PTC GRTgaz'!$K$7:$K$15996,'PTC GRTgaz'!$A$7:$A$15996,K$16,'PTC GRTgaz'!$D$7:$D$15996,$A195,'PTC GRTgaz'!$C$7:$C$15996,"DEL")*1.0026*$F$4/INDIRECT($A$4&amp;"!D9"))</f>
        <v>175.45500000000001</v>
      </c>
      <c r="L195" s="119">
        <f t="shared" ca="1" si="21"/>
        <v>45</v>
      </c>
      <c r="M195" s="54">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0.79999999999999993</v>
      </c>
      <c r="O195" s="71">
        <f t="shared" ca="1" si="26"/>
        <v>0</v>
      </c>
      <c r="S195" s="119">
        <f t="shared" ca="1" si="22"/>
        <v>60.302209687499861</v>
      </c>
      <c r="T195" s="54">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0.79999999999999993</v>
      </c>
      <c r="V195" s="71">
        <f t="shared" ca="1" si="28"/>
        <v>300</v>
      </c>
    </row>
    <row r="196" spans="1:22" x14ac:dyDescent="0.35">
      <c r="A196" s="32">
        <f t="shared" si="29"/>
        <v>45927</v>
      </c>
      <c r="B196" s="70" cm="1">
        <f t="array" aca="1" ref="B196" ca="1">_xlfn.XLOOKUP(A196,INDIRECT($A$5&amp;"!$AJ$41:$AJ$406"),INDIRECT($A$5&amp;"!$AK$41:$AK$406"))*SUM($F$3:$I$3)</f>
        <v>0</v>
      </c>
      <c r="C196" s="70" cm="1">
        <f t="array" aca="1" ref="C196" ca="1">_xlfn.XLOOKUP(A196,INDIRECT($A$5&amp;"!$AJ$41:$AJ$406"),INDIRECT($A$5&amp;"!$AL$41:$AL$406"))*SUM($F$3:$I$3)</f>
        <v>45</v>
      </c>
      <c r="D196" s="70" cm="1">
        <f t="array" aca="1" ref="D196" ca="1">_xlfn.XLOOKUP(A196,INDIRECT($A$5&amp;"!$AJ$41:$AJ$406"),INDIRECT($A$5&amp;"!$AO$41:$AO$406"))*SUM($F$3:$I$3)</f>
        <v>45</v>
      </c>
      <c r="E196" s="34" cm="1">
        <f t="array" ref="E196">SUMPRODUCT(('PT Storengy'!$B$8:$K$372)*('PT Storengy'!$A$8:$A$372=$A196)*('PT Storengy'!$B$5:$K$5=$A$6)*('PT Storengy'!$B$7:$K$7=$A$7))</f>
        <v>0.1</v>
      </c>
      <c r="F196" s="119">
        <f t="shared" ca="1" si="20"/>
        <v>45</v>
      </c>
      <c r="G196" s="54">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0.79999999999999993</v>
      </c>
      <c r="I196" s="71">
        <f t="shared" ca="1" si="24"/>
        <v>0</v>
      </c>
      <c r="J196" s="118" cm="1">
        <f t="array" aca="1" ref="J196" ca="1">IF(COUNTIFS('PTC GRTgaz'!$K$7:$K$15996,"",'PTC GRTgaz'!$A$7:$A$15996,J$16,'PTC GRTgaz'!$D$7:$D$15996,$A196,'PTC GRTgaz'!$C$7:$C$15996,"DEL")&gt;0,J$14,SUMIFS('PTC GRTgaz'!$K$7:$K$15996,'PTC GRTgaz'!$A$7:$A$15996,J$16,'PTC GRTgaz'!$D$7:$D$15996,$A196,'PTC GRTgaz'!$C$7:$C$15996,"DEL")*1.0026*$F$4/INDIRECT($A$4&amp;"!D9"))</f>
        <v>375</v>
      </c>
      <c r="K196" s="118" cm="1">
        <f t="array" aca="1" ref="K196" ca="1">IF(COUNTIFS('PTC GRTgaz'!$K$7:$K$15996,"",'PTC GRTgaz'!$A$7:$A$15996,K$16,'PTC GRTgaz'!$D$7:$D$15996,$A196,'PTC GRTgaz'!$C$7:$C$15996,"DEL")&gt;0,K$14,SUMIFS('PTC GRTgaz'!$K$7:$K$15996,'PTC GRTgaz'!$A$7:$A$15996,K$16,'PTC GRTgaz'!$D$7:$D$15996,$A196,'PTC GRTgaz'!$C$7:$C$15996,"DEL")*1.0026*$F$4/INDIRECT($A$4&amp;"!D9"))</f>
        <v>175.45500000000001</v>
      </c>
      <c r="L196" s="119">
        <f t="shared" ca="1" si="21"/>
        <v>45</v>
      </c>
      <c r="M196" s="54">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0.79999999999999993</v>
      </c>
      <c r="O196" s="71">
        <f t="shared" ca="1" si="26"/>
        <v>0</v>
      </c>
      <c r="S196" s="119">
        <f t="shared" ca="1" si="22"/>
        <v>60.602209687499858</v>
      </c>
      <c r="T196" s="54">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0.79999999999999993</v>
      </c>
      <c r="V196" s="71">
        <f t="shared" ca="1" si="28"/>
        <v>300</v>
      </c>
    </row>
    <row r="197" spans="1:22" x14ac:dyDescent="0.35">
      <c r="A197" s="32">
        <f t="shared" si="29"/>
        <v>45928</v>
      </c>
      <c r="B197" s="70" cm="1">
        <f t="array" aca="1" ref="B197" ca="1">_xlfn.XLOOKUP(A197,INDIRECT($A$5&amp;"!$AJ$41:$AJ$406"),INDIRECT($A$5&amp;"!$AK$41:$AK$406"))*SUM($F$3:$I$3)</f>
        <v>0</v>
      </c>
      <c r="C197" s="70" cm="1">
        <f t="array" aca="1" ref="C197" ca="1">_xlfn.XLOOKUP(A197,INDIRECT($A$5&amp;"!$AJ$41:$AJ$406"),INDIRECT($A$5&amp;"!$AL$41:$AL$406"))*SUM($F$3:$I$3)</f>
        <v>45</v>
      </c>
      <c r="D197" s="70" cm="1">
        <f t="array" aca="1" ref="D197" ca="1">_xlfn.XLOOKUP(A197,INDIRECT($A$5&amp;"!$AJ$41:$AJ$406"),INDIRECT($A$5&amp;"!$AO$41:$AO$406"))*SUM($F$3:$I$3)</f>
        <v>45</v>
      </c>
      <c r="E197" s="34" cm="1">
        <f t="array" ref="E197">SUMPRODUCT(('PT Storengy'!$B$8:$K$372)*('PT Storengy'!$A$8:$A$372=$A197)*('PT Storengy'!$B$5:$K$5=$A$6)*('PT Storengy'!$B$7:$K$7=$A$7))</f>
        <v>0.1</v>
      </c>
      <c r="F197" s="119">
        <f t="shared" ca="1" si="20"/>
        <v>45</v>
      </c>
      <c r="G197" s="54">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0.79999999999999993</v>
      </c>
      <c r="I197" s="71">
        <f t="shared" ca="1" si="24"/>
        <v>0</v>
      </c>
      <c r="J197" s="118" cm="1">
        <f t="array" aca="1" ref="J197" ca="1">IF(COUNTIFS('PTC GRTgaz'!$K$7:$K$15996,"",'PTC GRTgaz'!$A$7:$A$15996,J$16,'PTC GRTgaz'!$D$7:$D$15996,$A197,'PTC GRTgaz'!$C$7:$C$15996,"DEL")&gt;0,J$14,SUMIFS('PTC GRTgaz'!$K$7:$K$15996,'PTC GRTgaz'!$A$7:$A$15996,J$16,'PTC GRTgaz'!$D$7:$D$15996,$A197,'PTC GRTgaz'!$C$7:$C$15996,"DEL")*1.0026*$F$4/INDIRECT($A$4&amp;"!D9"))</f>
        <v>375</v>
      </c>
      <c r="K197" s="118" cm="1">
        <f t="array" aca="1" ref="K197" ca="1">IF(COUNTIFS('PTC GRTgaz'!$K$7:$K$15996,"",'PTC GRTgaz'!$A$7:$A$15996,K$16,'PTC GRTgaz'!$D$7:$D$15996,$A197,'PTC GRTgaz'!$C$7:$C$15996,"DEL")&gt;0,K$14,SUMIFS('PTC GRTgaz'!$K$7:$K$15996,'PTC GRTgaz'!$A$7:$A$15996,K$16,'PTC GRTgaz'!$D$7:$D$15996,$A197,'PTC GRTgaz'!$C$7:$C$15996,"DEL")*1.0026*$F$4/INDIRECT($A$4&amp;"!D9"))</f>
        <v>175.45500000000001</v>
      </c>
      <c r="L197" s="119">
        <f t="shared" ca="1" si="21"/>
        <v>45</v>
      </c>
      <c r="M197" s="54">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0.79999999999999993</v>
      </c>
      <c r="O197" s="71">
        <f t="shared" ca="1" si="26"/>
        <v>0</v>
      </c>
      <c r="S197" s="119">
        <f t="shared" ca="1" si="22"/>
        <v>60.902209687499855</v>
      </c>
      <c r="T197" s="54">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0.79999999999999993</v>
      </c>
      <c r="V197" s="71">
        <f t="shared" ca="1" si="28"/>
        <v>300</v>
      </c>
    </row>
    <row r="198" spans="1:22" x14ac:dyDescent="0.35">
      <c r="A198" s="32">
        <f t="shared" si="29"/>
        <v>45929</v>
      </c>
      <c r="B198" s="70" cm="1">
        <f t="array" aca="1" ref="B198" ca="1">_xlfn.XLOOKUP(A198,INDIRECT($A$5&amp;"!$AJ$41:$AJ$406"),INDIRECT($A$5&amp;"!$AK$41:$AK$406"))*SUM($F$3:$I$3)</f>
        <v>0</v>
      </c>
      <c r="C198" s="70" cm="1">
        <f t="array" aca="1" ref="C198" ca="1">_xlfn.XLOOKUP(A198,INDIRECT($A$5&amp;"!$AJ$41:$AJ$406"),INDIRECT($A$5&amp;"!$AL$41:$AL$406"))*SUM($F$3:$I$3)</f>
        <v>45</v>
      </c>
      <c r="D198" s="70" cm="1">
        <f t="array" aca="1" ref="D198" ca="1">_xlfn.XLOOKUP(A198,INDIRECT($A$5&amp;"!$AJ$41:$AJ$406"),INDIRECT($A$5&amp;"!$AO$41:$AO$406"))*SUM($F$3:$I$3)</f>
        <v>45</v>
      </c>
      <c r="E198" s="34" cm="1">
        <f t="array" ref="E198">SUMPRODUCT(('PT Storengy'!$B$8:$K$372)*('PT Storengy'!$A$8:$A$372=$A198)*('PT Storengy'!$B$5:$K$5=$A$6)*('PT Storengy'!$B$7:$K$7=$A$7))</f>
        <v>0.1</v>
      </c>
      <c r="F198" s="119">
        <f t="shared" ca="1" si="20"/>
        <v>45</v>
      </c>
      <c r="G198" s="54">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0.79999999999999993</v>
      </c>
      <c r="I198" s="71">
        <f t="shared" ca="1" si="24"/>
        <v>0</v>
      </c>
      <c r="J198" s="118" cm="1">
        <f t="array" aca="1" ref="J198" ca="1">IF(COUNTIFS('PTC GRTgaz'!$K$7:$K$15996,"",'PTC GRTgaz'!$A$7:$A$15996,J$16,'PTC GRTgaz'!$D$7:$D$15996,$A198,'PTC GRTgaz'!$C$7:$C$15996,"DEL")&gt;0,J$14,SUMIFS('PTC GRTgaz'!$K$7:$K$15996,'PTC GRTgaz'!$A$7:$A$15996,J$16,'PTC GRTgaz'!$D$7:$D$15996,$A198,'PTC GRTgaz'!$C$7:$C$15996,"DEL")*1.0026*$F$4/INDIRECT($A$4&amp;"!D9"))</f>
        <v>375</v>
      </c>
      <c r="K198" s="118" cm="1">
        <f t="array" aca="1" ref="K198" ca="1">IF(COUNTIFS('PTC GRTgaz'!$K$7:$K$15996,"",'PTC GRTgaz'!$A$7:$A$15996,K$16,'PTC GRTgaz'!$D$7:$D$15996,$A198,'PTC GRTgaz'!$C$7:$C$15996,"DEL")&gt;0,K$14,SUMIFS('PTC GRTgaz'!$K$7:$K$15996,'PTC GRTgaz'!$A$7:$A$15996,K$16,'PTC GRTgaz'!$D$7:$D$15996,$A198,'PTC GRTgaz'!$C$7:$C$15996,"DEL")*1.0026*$F$4/INDIRECT($A$4&amp;"!D9"))</f>
        <v>175.45500000000001</v>
      </c>
      <c r="L198" s="119">
        <f t="shared" ca="1" si="21"/>
        <v>45</v>
      </c>
      <c r="M198" s="54">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0.79999999999999993</v>
      </c>
      <c r="O198" s="71">
        <f t="shared" ca="1" si="26"/>
        <v>0</v>
      </c>
      <c r="S198" s="119">
        <f t="shared" ca="1" si="22"/>
        <v>61.202209687499852</v>
      </c>
      <c r="T198" s="54">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0.79999999999999993</v>
      </c>
      <c r="V198" s="71">
        <f t="shared" ca="1" si="28"/>
        <v>300</v>
      </c>
    </row>
    <row r="199" spans="1:22" x14ac:dyDescent="0.35">
      <c r="A199" s="32">
        <f t="shared" si="29"/>
        <v>45930</v>
      </c>
      <c r="B199" s="70" cm="1">
        <f t="array" aca="1" ref="B199" ca="1">_xlfn.XLOOKUP(A199,INDIRECT($A$5&amp;"!$AJ$41:$AJ$406"),INDIRECT($A$5&amp;"!$AK$41:$AK$406"))*SUM($F$3:$I$3)</f>
        <v>40.5</v>
      </c>
      <c r="C199" s="70" cm="1">
        <f t="array" aca="1" ref="C199" ca="1">_xlfn.XLOOKUP(A199,INDIRECT($A$5&amp;"!$AJ$41:$AJ$406"),INDIRECT($A$5&amp;"!$AL$41:$AL$406"))*SUM($F$3:$I$3)</f>
        <v>45</v>
      </c>
      <c r="D199" s="70" cm="1">
        <f t="array" aca="1" ref="D199" ca="1">_xlfn.XLOOKUP(A199,INDIRECT($A$5&amp;"!$AJ$41:$AJ$406"),INDIRECT($A$5&amp;"!$AO$41:$AO$406"))*SUM($F$3:$I$3)</f>
        <v>45</v>
      </c>
      <c r="E199" s="34" cm="1">
        <f t="array" ref="E199">SUMPRODUCT(('PT Storengy'!$B$8:$K$372)*('PT Storengy'!$A$8:$A$372=$A199)*('PT Storengy'!$B$5:$K$5=$A$6)*('PT Storengy'!$B$7:$K$7=$A$7))</f>
        <v>0.1</v>
      </c>
      <c r="F199" s="119">
        <f t="shared" ca="1" si="20"/>
        <v>45</v>
      </c>
      <c r="G199" s="54">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0.79999999999999993</v>
      </c>
      <c r="I199" s="71">
        <f t="shared" ca="1" si="24"/>
        <v>0</v>
      </c>
      <c r="J199" s="118" cm="1">
        <f t="array" aca="1" ref="J199" ca="1">IF(COUNTIFS('PTC GRTgaz'!$K$7:$K$15996,"",'PTC GRTgaz'!$A$7:$A$15996,J$16,'PTC GRTgaz'!$D$7:$D$15996,$A199,'PTC GRTgaz'!$C$7:$C$15996,"DEL")&gt;0,J$14,SUMIFS('PTC GRTgaz'!$K$7:$K$15996,'PTC GRTgaz'!$A$7:$A$15996,J$16,'PTC GRTgaz'!$D$7:$D$15996,$A199,'PTC GRTgaz'!$C$7:$C$15996,"DEL")*1.0026*$F$4/INDIRECT($A$4&amp;"!D9"))</f>
        <v>375</v>
      </c>
      <c r="K199" s="118" cm="1">
        <f t="array" aca="1" ref="K199" ca="1">IF(COUNTIFS('PTC GRTgaz'!$K$7:$K$15996,"",'PTC GRTgaz'!$A$7:$A$15996,K$16,'PTC GRTgaz'!$D$7:$D$15996,$A199,'PTC GRTgaz'!$C$7:$C$15996,"DEL")&gt;0,K$14,SUMIFS('PTC GRTgaz'!$K$7:$K$15996,'PTC GRTgaz'!$A$7:$A$15996,K$16,'PTC GRTgaz'!$D$7:$D$15996,$A199,'PTC GRTgaz'!$C$7:$C$15996,"DEL")*1.0026*$F$4/INDIRECT($A$4&amp;"!D9"))</f>
        <v>175.45500000000001</v>
      </c>
      <c r="L199" s="119">
        <f t="shared" ca="1" si="21"/>
        <v>45</v>
      </c>
      <c r="M199" s="54">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0.79999999999999993</v>
      </c>
      <c r="O199" s="71">
        <f t="shared" ca="1" si="26"/>
        <v>0</v>
      </c>
      <c r="S199" s="119">
        <f t="shared" ca="1" si="22"/>
        <v>61.50220968749985</v>
      </c>
      <c r="T199" s="54">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0.79999999999999993</v>
      </c>
      <c r="V199" s="71">
        <f t="shared" ca="1" si="28"/>
        <v>300</v>
      </c>
    </row>
    <row r="200" spans="1:22" x14ac:dyDescent="0.35">
      <c r="A200" s="32">
        <f t="shared" si="29"/>
        <v>45931</v>
      </c>
      <c r="B200" s="70" cm="1">
        <f t="array" aca="1" ref="B200" ca="1">_xlfn.XLOOKUP(A200,INDIRECT($A$5&amp;"!$AJ$41:$AJ$406"),INDIRECT($A$5&amp;"!$AK$41:$AK$406"))*SUM($F$3:$I$3)</f>
        <v>0</v>
      </c>
      <c r="C200" s="70" cm="1">
        <f t="array" aca="1" ref="C200" ca="1">_xlfn.XLOOKUP(A200,INDIRECT($A$5&amp;"!$AJ$41:$AJ$406"),INDIRECT($A$5&amp;"!$AL$41:$AL$406"))*SUM($F$3:$I$3)</f>
        <v>45</v>
      </c>
      <c r="D200" s="70" cm="1">
        <f t="array" aca="1" ref="D200" ca="1">_xlfn.XLOOKUP(A200,INDIRECT($A$5&amp;"!$AJ$41:$AJ$406"),INDIRECT($A$5&amp;"!$AO$41:$AO$406"))*SUM($F$3:$I$3)</f>
        <v>45</v>
      </c>
      <c r="E200" s="34" cm="1">
        <f t="array" ref="E200">SUMPRODUCT(('PT Storengy'!$B$8:$K$372)*('PT Storengy'!$A$8:$A$372=$A200)*('PT Storengy'!$B$5:$K$5=$A$6)*('PT Storengy'!$B$7:$K$7=$A$7))</f>
        <v>0.1</v>
      </c>
      <c r="F200" s="119">
        <f t="shared" ca="1" si="20"/>
        <v>45</v>
      </c>
      <c r="G200" s="54">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0.79999999999999993</v>
      </c>
      <c r="I200" s="71">
        <f t="shared" ca="1" si="24"/>
        <v>0</v>
      </c>
      <c r="J200" s="118" cm="1">
        <f t="array" aca="1" ref="J200" ca="1">IF(COUNTIFS('PTC GRTgaz'!$K$7:$K$15996,"",'PTC GRTgaz'!$A$7:$A$15996,J$16,'PTC GRTgaz'!$D$7:$D$15996,$A200,'PTC GRTgaz'!$C$7:$C$15996,"DEL")&gt;0,J$14,SUMIFS('PTC GRTgaz'!$K$7:$K$15996,'PTC GRTgaz'!$A$7:$A$15996,J$16,'PTC GRTgaz'!$D$7:$D$15996,$A200,'PTC GRTgaz'!$C$7:$C$15996,"DEL")*1.0026*$F$4/INDIRECT($A$4&amp;"!D9"))</f>
        <v>375</v>
      </c>
      <c r="K200" s="118" cm="1">
        <f t="array" aca="1" ref="K200" ca="1">IF(COUNTIFS('PTC GRTgaz'!$K$7:$K$15996,"",'PTC GRTgaz'!$A$7:$A$15996,K$16,'PTC GRTgaz'!$D$7:$D$15996,$A200,'PTC GRTgaz'!$C$7:$C$15996,"DEL")&gt;0,K$14,SUMIFS('PTC GRTgaz'!$K$7:$K$15996,'PTC GRTgaz'!$A$7:$A$15996,K$16,'PTC GRTgaz'!$D$7:$D$15996,$A200,'PTC GRTgaz'!$C$7:$C$15996,"DEL")*1.0026*$F$4/INDIRECT($A$4&amp;"!D9"))</f>
        <v>170.44199999999998</v>
      </c>
      <c r="L200" s="119">
        <f t="shared" ca="1" si="21"/>
        <v>45</v>
      </c>
      <c r="M200" s="54">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0.79999999999999993</v>
      </c>
      <c r="O200" s="71">
        <f t="shared" ca="1" si="26"/>
        <v>0</v>
      </c>
      <c r="S200" s="119">
        <f t="shared" ca="1" si="22"/>
        <v>61.802209687499847</v>
      </c>
      <c r="T200" s="54">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0.79999999999999993</v>
      </c>
      <c r="V200" s="71">
        <f t="shared" ca="1" si="28"/>
        <v>300</v>
      </c>
    </row>
    <row r="201" spans="1:22" x14ac:dyDescent="0.35">
      <c r="A201" s="32">
        <f t="shared" si="29"/>
        <v>45932</v>
      </c>
      <c r="B201" s="70" cm="1">
        <f t="array" aca="1" ref="B201" ca="1">_xlfn.XLOOKUP(A201,INDIRECT($A$5&amp;"!$AJ$41:$AJ$406"),INDIRECT($A$5&amp;"!$AK$41:$AK$406"))*SUM($F$3:$I$3)</f>
        <v>0</v>
      </c>
      <c r="C201" s="70" cm="1">
        <f t="array" aca="1" ref="C201" ca="1">_xlfn.XLOOKUP(A201,INDIRECT($A$5&amp;"!$AJ$41:$AJ$406"),INDIRECT($A$5&amp;"!$AL$41:$AL$406"))*SUM($F$3:$I$3)</f>
        <v>45</v>
      </c>
      <c r="D201" s="70" cm="1">
        <f t="array" aca="1" ref="D201" ca="1">_xlfn.XLOOKUP(A201,INDIRECT($A$5&amp;"!$AJ$41:$AJ$406"),INDIRECT($A$5&amp;"!$AO$41:$AO$406"))*SUM($F$3:$I$3)</f>
        <v>45</v>
      </c>
      <c r="E201" s="34" cm="1">
        <f t="array" ref="E201">SUMPRODUCT(('PT Storengy'!$B$8:$K$372)*('PT Storengy'!$A$8:$A$372=$A201)*('PT Storengy'!$B$5:$K$5=$A$6)*('PT Storengy'!$B$7:$K$7=$A$7))</f>
        <v>0.1</v>
      </c>
      <c r="F201" s="119">
        <f t="shared" ca="1" si="20"/>
        <v>45</v>
      </c>
      <c r="G201" s="54">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0.79999999999999993</v>
      </c>
      <c r="I201" s="71">
        <f t="shared" ca="1" si="24"/>
        <v>0</v>
      </c>
      <c r="J201" s="118" cm="1">
        <f t="array" aca="1" ref="J201" ca="1">IF(COUNTIFS('PTC GRTgaz'!$K$7:$K$15996,"",'PTC GRTgaz'!$A$7:$A$15996,J$16,'PTC GRTgaz'!$D$7:$D$15996,$A201,'PTC GRTgaz'!$C$7:$C$15996,"DEL")&gt;0,J$14,SUMIFS('PTC GRTgaz'!$K$7:$K$15996,'PTC GRTgaz'!$A$7:$A$15996,J$16,'PTC GRTgaz'!$D$7:$D$15996,$A201,'PTC GRTgaz'!$C$7:$C$15996,"DEL")*1.0026*$F$4/INDIRECT($A$4&amp;"!D9"))</f>
        <v>375</v>
      </c>
      <c r="K201" s="118" cm="1">
        <f t="array" aca="1" ref="K201" ca="1">IF(COUNTIFS('PTC GRTgaz'!$K$7:$K$15996,"",'PTC GRTgaz'!$A$7:$A$15996,K$16,'PTC GRTgaz'!$D$7:$D$15996,$A201,'PTC GRTgaz'!$C$7:$C$15996,"DEL")&gt;0,K$14,SUMIFS('PTC GRTgaz'!$K$7:$K$15996,'PTC GRTgaz'!$A$7:$A$15996,K$16,'PTC GRTgaz'!$D$7:$D$15996,$A201,'PTC GRTgaz'!$C$7:$C$15996,"DEL")*1.0026*$F$4/INDIRECT($A$4&amp;"!D9"))</f>
        <v>170.44199999999998</v>
      </c>
      <c r="L201" s="119">
        <f t="shared" ca="1" si="21"/>
        <v>45</v>
      </c>
      <c r="M201" s="54">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0.79999999999999993</v>
      </c>
      <c r="O201" s="71">
        <f t="shared" ca="1" si="26"/>
        <v>0</v>
      </c>
      <c r="S201" s="119">
        <f t="shared" ca="1" si="22"/>
        <v>62.102209687499844</v>
      </c>
      <c r="T201" s="54">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0.79999999999999993</v>
      </c>
      <c r="V201" s="71">
        <f t="shared" ca="1" si="28"/>
        <v>300</v>
      </c>
    </row>
    <row r="202" spans="1:22" x14ac:dyDescent="0.35">
      <c r="A202" s="32">
        <f t="shared" si="29"/>
        <v>45933</v>
      </c>
      <c r="B202" s="70" cm="1">
        <f t="array" aca="1" ref="B202" ca="1">_xlfn.XLOOKUP(A202,INDIRECT($A$5&amp;"!$AJ$41:$AJ$406"),INDIRECT($A$5&amp;"!$AK$41:$AK$406"))*SUM($F$3:$I$3)</f>
        <v>0</v>
      </c>
      <c r="C202" s="70" cm="1">
        <f t="array" aca="1" ref="C202" ca="1">_xlfn.XLOOKUP(A202,INDIRECT($A$5&amp;"!$AJ$41:$AJ$406"),INDIRECT($A$5&amp;"!$AL$41:$AL$406"))*SUM($F$3:$I$3)</f>
        <v>45</v>
      </c>
      <c r="D202" s="70" cm="1">
        <f t="array" aca="1" ref="D202" ca="1">_xlfn.XLOOKUP(A202,INDIRECT($A$5&amp;"!$AJ$41:$AJ$406"),INDIRECT($A$5&amp;"!$AO$41:$AO$406"))*SUM($F$3:$I$3)</f>
        <v>45</v>
      </c>
      <c r="E202" s="34" cm="1">
        <f t="array" ref="E202">SUMPRODUCT(('PT Storengy'!$B$8:$K$372)*('PT Storengy'!$A$8:$A$372=$A202)*('PT Storengy'!$B$5:$K$5=$A$6)*('PT Storengy'!$B$7:$K$7=$A$7))</f>
        <v>0.1</v>
      </c>
      <c r="F202" s="119">
        <f t="shared" ca="1" si="20"/>
        <v>45</v>
      </c>
      <c r="G202" s="54">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0.79999999999999993</v>
      </c>
      <c r="I202" s="71">
        <f t="shared" ca="1" si="24"/>
        <v>0</v>
      </c>
      <c r="J202" s="118" cm="1">
        <f t="array" aca="1" ref="J202" ca="1">IF(COUNTIFS('PTC GRTgaz'!$K$7:$K$15996,"",'PTC GRTgaz'!$A$7:$A$15996,J$16,'PTC GRTgaz'!$D$7:$D$15996,$A202,'PTC GRTgaz'!$C$7:$C$15996,"DEL")&gt;0,J$14,SUMIFS('PTC GRTgaz'!$K$7:$K$15996,'PTC GRTgaz'!$A$7:$A$15996,J$16,'PTC GRTgaz'!$D$7:$D$15996,$A202,'PTC GRTgaz'!$C$7:$C$15996,"DEL")*1.0026*$F$4/INDIRECT($A$4&amp;"!D9"))</f>
        <v>375</v>
      </c>
      <c r="K202" s="118" cm="1">
        <f t="array" aca="1" ref="K202" ca="1">IF(COUNTIFS('PTC GRTgaz'!$K$7:$K$15996,"",'PTC GRTgaz'!$A$7:$A$15996,K$16,'PTC GRTgaz'!$D$7:$D$15996,$A202,'PTC GRTgaz'!$C$7:$C$15996,"DEL")&gt;0,K$14,SUMIFS('PTC GRTgaz'!$K$7:$K$15996,'PTC GRTgaz'!$A$7:$A$15996,K$16,'PTC GRTgaz'!$D$7:$D$15996,$A202,'PTC GRTgaz'!$C$7:$C$15996,"DEL")*1.0026*$F$4/INDIRECT($A$4&amp;"!D9"))</f>
        <v>170.44199999999998</v>
      </c>
      <c r="L202" s="119">
        <f t="shared" ca="1" si="21"/>
        <v>45</v>
      </c>
      <c r="M202" s="54">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0.79999999999999993</v>
      </c>
      <c r="O202" s="71">
        <f t="shared" ca="1" si="26"/>
        <v>0</v>
      </c>
      <c r="S202" s="119">
        <f t="shared" ca="1" si="22"/>
        <v>62.402209687499841</v>
      </c>
      <c r="T202" s="54">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0.79999999999999993</v>
      </c>
      <c r="V202" s="71">
        <f t="shared" ca="1" si="28"/>
        <v>300</v>
      </c>
    </row>
    <row r="203" spans="1:22" x14ac:dyDescent="0.35">
      <c r="A203" s="32">
        <f t="shared" si="29"/>
        <v>45934</v>
      </c>
      <c r="B203" s="70" cm="1">
        <f t="array" aca="1" ref="B203" ca="1">_xlfn.XLOOKUP(A203,INDIRECT($A$5&amp;"!$AJ$41:$AJ$406"),INDIRECT($A$5&amp;"!$AK$41:$AK$406"))*SUM($F$3:$I$3)</f>
        <v>0</v>
      </c>
      <c r="C203" s="70" cm="1">
        <f t="array" aca="1" ref="C203" ca="1">_xlfn.XLOOKUP(A203,INDIRECT($A$5&amp;"!$AJ$41:$AJ$406"),INDIRECT($A$5&amp;"!$AL$41:$AL$406"))*SUM($F$3:$I$3)</f>
        <v>45</v>
      </c>
      <c r="D203" s="70" cm="1">
        <f t="array" aca="1" ref="D203" ca="1">_xlfn.XLOOKUP(A203,INDIRECT($A$5&amp;"!$AJ$41:$AJ$406"),INDIRECT($A$5&amp;"!$AO$41:$AO$406"))*SUM($F$3:$I$3)</f>
        <v>45</v>
      </c>
      <c r="E203" s="34" cm="1">
        <f t="array" ref="E203">SUMPRODUCT(('PT Storengy'!$B$8:$K$372)*('PT Storengy'!$A$8:$A$372=$A203)*('PT Storengy'!$B$5:$K$5=$A$6)*('PT Storengy'!$B$7:$K$7=$A$7))</f>
        <v>0.1</v>
      </c>
      <c r="F203" s="119">
        <f t="shared" ca="1" si="20"/>
        <v>45</v>
      </c>
      <c r="G203" s="54">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0.79999999999999993</v>
      </c>
      <c r="I203" s="71">
        <f t="shared" ca="1" si="24"/>
        <v>0</v>
      </c>
      <c r="J203" s="118" cm="1">
        <f t="array" aca="1" ref="J203" ca="1">IF(COUNTIFS('PTC GRTgaz'!$K$7:$K$15996,"",'PTC GRTgaz'!$A$7:$A$15996,J$16,'PTC GRTgaz'!$D$7:$D$15996,$A203,'PTC GRTgaz'!$C$7:$C$15996,"DEL")&gt;0,J$14,SUMIFS('PTC GRTgaz'!$K$7:$K$15996,'PTC GRTgaz'!$A$7:$A$15996,J$16,'PTC GRTgaz'!$D$7:$D$15996,$A203,'PTC GRTgaz'!$C$7:$C$15996,"DEL")*1.0026*$F$4/INDIRECT($A$4&amp;"!D9"))</f>
        <v>375</v>
      </c>
      <c r="K203" s="118" cm="1">
        <f t="array" aca="1" ref="K203" ca="1">IF(COUNTIFS('PTC GRTgaz'!$K$7:$K$15996,"",'PTC GRTgaz'!$A$7:$A$15996,K$16,'PTC GRTgaz'!$D$7:$D$15996,$A203,'PTC GRTgaz'!$C$7:$C$15996,"DEL")&gt;0,K$14,SUMIFS('PTC GRTgaz'!$K$7:$K$15996,'PTC GRTgaz'!$A$7:$A$15996,K$16,'PTC GRTgaz'!$D$7:$D$15996,$A203,'PTC GRTgaz'!$C$7:$C$15996,"DEL")*1.0026*$F$4/INDIRECT($A$4&amp;"!D9"))</f>
        <v>205.53299999999999</v>
      </c>
      <c r="L203" s="119">
        <f t="shared" ca="1" si="21"/>
        <v>45</v>
      </c>
      <c r="M203" s="54">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0.79999999999999993</v>
      </c>
      <c r="O203" s="71">
        <f t="shared" ca="1" si="26"/>
        <v>0</v>
      </c>
      <c r="S203" s="119">
        <f t="shared" ca="1" si="22"/>
        <v>62.702209687499838</v>
      </c>
      <c r="T203" s="54">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0.79999999999999993</v>
      </c>
      <c r="V203" s="71">
        <f t="shared" ca="1" si="28"/>
        <v>300</v>
      </c>
    </row>
    <row r="204" spans="1:22" x14ac:dyDescent="0.35">
      <c r="A204" s="32">
        <f t="shared" si="29"/>
        <v>45935</v>
      </c>
      <c r="B204" s="70" cm="1">
        <f t="array" aca="1" ref="B204" ca="1">_xlfn.XLOOKUP(A204,INDIRECT($A$5&amp;"!$AJ$41:$AJ$406"),INDIRECT($A$5&amp;"!$AK$41:$AK$406"))*SUM($F$3:$I$3)</f>
        <v>0</v>
      </c>
      <c r="C204" s="70" cm="1">
        <f t="array" aca="1" ref="C204" ca="1">_xlfn.XLOOKUP(A204,INDIRECT($A$5&amp;"!$AJ$41:$AJ$406"),INDIRECT($A$5&amp;"!$AL$41:$AL$406"))*SUM($F$3:$I$3)</f>
        <v>45</v>
      </c>
      <c r="D204" s="70" cm="1">
        <f t="array" aca="1" ref="D204" ca="1">_xlfn.XLOOKUP(A204,INDIRECT($A$5&amp;"!$AJ$41:$AJ$406"),INDIRECT($A$5&amp;"!$AO$41:$AO$406"))*SUM($F$3:$I$3)</f>
        <v>45</v>
      </c>
      <c r="E204" s="34" cm="1">
        <f t="array" ref="E204">SUMPRODUCT(('PT Storengy'!$B$8:$K$372)*('PT Storengy'!$A$8:$A$372=$A204)*('PT Storengy'!$B$5:$K$5=$A$6)*('PT Storengy'!$B$7:$K$7=$A$7))</f>
        <v>0.1</v>
      </c>
      <c r="F204" s="119">
        <f t="shared" ca="1" si="20"/>
        <v>45</v>
      </c>
      <c r="G204" s="54">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0.79999999999999993</v>
      </c>
      <c r="I204" s="71">
        <f t="shared" ca="1" si="24"/>
        <v>0</v>
      </c>
      <c r="J204" s="118" cm="1">
        <f t="array" aca="1" ref="J204" ca="1">IF(COUNTIFS('PTC GRTgaz'!$K$7:$K$15996,"",'PTC GRTgaz'!$A$7:$A$15996,J$16,'PTC GRTgaz'!$D$7:$D$15996,$A204,'PTC GRTgaz'!$C$7:$C$15996,"DEL")&gt;0,J$14,SUMIFS('PTC GRTgaz'!$K$7:$K$15996,'PTC GRTgaz'!$A$7:$A$15996,J$16,'PTC GRTgaz'!$D$7:$D$15996,$A204,'PTC GRTgaz'!$C$7:$C$15996,"DEL")*1.0026*$F$4/INDIRECT($A$4&amp;"!D9"))</f>
        <v>375</v>
      </c>
      <c r="K204" s="118" cm="1">
        <f t="array" aca="1" ref="K204" ca="1">IF(COUNTIFS('PTC GRTgaz'!$K$7:$K$15996,"",'PTC GRTgaz'!$A$7:$A$15996,K$16,'PTC GRTgaz'!$D$7:$D$15996,$A204,'PTC GRTgaz'!$C$7:$C$15996,"DEL")&gt;0,K$14,SUMIFS('PTC GRTgaz'!$K$7:$K$15996,'PTC GRTgaz'!$A$7:$A$15996,K$16,'PTC GRTgaz'!$D$7:$D$15996,$A204,'PTC GRTgaz'!$C$7:$C$15996,"DEL")*1.0026*$F$4/INDIRECT($A$4&amp;"!D9"))</f>
        <v>205.53299999999999</v>
      </c>
      <c r="L204" s="119">
        <f t="shared" ca="1" si="21"/>
        <v>45</v>
      </c>
      <c r="M204" s="54">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0.79999999999999993</v>
      </c>
      <c r="O204" s="71">
        <f t="shared" ca="1" si="26"/>
        <v>0</v>
      </c>
      <c r="S204" s="119">
        <f t="shared" ca="1" si="22"/>
        <v>63.002209687499835</v>
      </c>
      <c r="T204" s="54">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0.79999999999999993</v>
      </c>
      <c r="V204" s="71">
        <f t="shared" ca="1" si="28"/>
        <v>300</v>
      </c>
    </row>
    <row r="205" spans="1:22" x14ac:dyDescent="0.35">
      <c r="A205" s="32">
        <f t="shared" si="29"/>
        <v>45936</v>
      </c>
      <c r="B205" s="70" cm="1">
        <f t="array" aca="1" ref="B205" ca="1">_xlfn.XLOOKUP(A205,INDIRECT($A$5&amp;"!$AJ$41:$AJ$406"),INDIRECT($A$5&amp;"!$AK$41:$AK$406"))*SUM($F$3:$I$3)</f>
        <v>0</v>
      </c>
      <c r="C205" s="70" cm="1">
        <f t="array" aca="1" ref="C205" ca="1">_xlfn.XLOOKUP(A205,INDIRECT($A$5&amp;"!$AJ$41:$AJ$406"),INDIRECT($A$5&amp;"!$AL$41:$AL$406"))*SUM($F$3:$I$3)</f>
        <v>45</v>
      </c>
      <c r="D205" s="70" cm="1">
        <f t="array" aca="1" ref="D205" ca="1">_xlfn.XLOOKUP(A205,INDIRECT($A$5&amp;"!$AJ$41:$AJ$406"),INDIRECT($A$5&amp;"!$AO$41:$AO$406"))*SUM($F$3:$I$3)</f>
        <v>45</v>
      </c>
      <c r="E205" s="34" cm="1">
        <f t="array" ref="E205">SUMPRODUCT(('PT Storengy'!$B$8:$K$372)*('PT Storengy'!$A$8:$A$372=$A205)*('PT Storengy'!$B$5:$K$5=$A$6)*('PT Storengy'!$B$7:$K$7=$A$7))</f>
        <v>0.1</v>
      </c>
      <c r="F205" s="119">
        <f t="shared" ca="1" si="20"/>
        <v>45</v>
      </c>
      <c r="G205" s="54">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0.79999999999999993</v>
      </c>
      <c r="I205" s="71">
        <f t="shared" ca="1" si="24"/>
        <v>0</v>
      </c>
      <c r="J205" s="118" cm="1">
        <f t="array" aca="1" ref="J205" ca="1">IF(COUNTIFS('PTC GRTgaz'!$K$7:$K$15996,"",'PTC GRTgaz'!$A$7:$A$15996,J$16,'PTC GRTgaz'!$D$7:$D$15996,$A205,'PTC GRTgaz'!$C$7:$C$15996,"DEL")&gt;0,J$14,SUMIFS('PTC GRTgaz'!$K$7:$K$15996,'PTC GRTgaz'!$A$7:$A$15996,J$16,'PTC GRTgaz'!$D$7:$D$15996,$A205,'PTC GRTgaz'!$C$7:$C$15996,"DEL")*1.0026*$F$4/INDIRECT($A$4&amp;"!D9"))</f>
        <v>375</v>
      </c>
      <c r="K205" s="118" cm="1">
        <f t="array" aca="1" ref="K205" ca="1">IF(COUNTIFS('PTC GRTgaz'!$K$7:$K$15996,"",'PTC GRTgaz'!$A$7:$A$15996,K$16,'PTC GRTgaz'!$D$7:$D$15996,$A205,'PTC GRTgaz'!$C$7:$C$15996,"DEL")&gt;0,K$14,SUMIFS('PTC GRTgaz'!$K$7:$K$15996,'PTC GRTgaz'!$A$7:$A$15996,K$16,'PTC GRTgaz'!$D$7:$D$15996,$A205,'PTC GRTgaz'!$C$7:$C$15996,"DEL")*1.0026*$F$4/INDIRECT($A$4&amp;"!D9"))</f>
        <v>205.53299999999999</v>
      </c>
      <c r="L205" s="119">
        <f t="shared" ca="1" si="21"/>
        <v>45</v>
      </c>
      <c r="M205" s="54">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0.79999999999999993</v>
      </c>
      <c r="O205" s="71">
        <f t="shared" ca="1" si="26"/>
        <v>0</v>
      </c>
      <c r="S205" s="119">
        <f t="shared" ca="1" si="22"/>
        <v>63.302209687499833</v>
      </c>
      <c r="T205" s="54">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0.79999999999999993</v>
      </c>
      <c r="V205" s="71">
        <f t="shared" ca="1" si="28"/>
        <v>300</v>
      </c>
    </row>
    <row r="206" spans="1:22" x14ac:dyDescent="0.35">
      <c r="A206" s="32">
        <f t="shared" si="29"/>
        <v>45937</v>
      </c>
      <c r="B206" s="70" cm="1">
        <f t="array" aca="1" ref="B206" ca="1">_xlfn.XLOOKUP(A206,INDIRECT($A$5&amp;"!$AJ$41:$AJ$406"),INDIRECT($A$5&amp;"!$AK$41:$AK$406"))*SUM($F$3:$I$3)</f>
        <v>0</v>
      </c>
      <c r="C206" s="70" cm="1">
        <f t="array" aca="1" ref="C206" ca="1">_xlfn.XLOOKUP(A206,INDIRECT($A$5&amp;"!$AJ$41:$AJ$406"),INDIRECT($A$5&amp;"!$AL$41:$AL$406"))*SUM($F$3:$I$3)</f>
        <v>45</v>
      </c>
      <c r="D206" s="70" cm="1">
        <f t="array" aca="1" ref="D206" ca="1">_xlfn.XLOOKUP(A206,INDIRECT($A$5&amp;"!$AJ$41:$AJ$406"),INDIRECT($A$5&amp;"!$AO$41:$AO$406"))*SUM($F$3:$I$3)</f>
        <v>45</v>
      </c>
      <c r="E206" s="34" cm="1">
        <f t="array" ref="E206">SUMPRODUCT(('PT Storengy'!$B$8:$K$372)*('PT Storengy'!$A$8:$A$372=$A206)*('PT Storengy'!$B$5:$K$5=$A$6)*('PT Storengy'!$B$7:$K$7=$A$7))</f>
        <v>0.1</v>
      </c>
      <c r="F206" s="119">
        <f t="shared" ca="1" si="20"/>
        <v>45</v>
      </c>
      <c r="G206" s="54">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0.79999999999999993</v>
      </c>
      <c r="I206" s="71">
        <f t="shared" ca="1" si="24"/>
        <v>0</v>
      </c>
      <c r="J206" s="118" cm="1">
        <f t="array" aca="1" ref="J206" ca="1">IF(COUNTIFS('PTC GRTgaz'!$K$7:$K$15996,"",'PTC GRTgaz'!$A$7:$A$15996,J$16,'PTC GRTgaz'!$D$7:$D$15996,$A206,'PTC GRTgaz'!$C$7:$C$15996,"DEL")&gt;0,J$14,SUMIFS('PTC GRTgaz'!$K$7:$K$15996,'PTC GRTgaz'!$A$7:$A$15996,J$16,'PTC GRTgaz'!$D$7:$D$15996,$A206,'PTC GRTgaz'!$C$7:$C$15996,"DEL")*1.0026*$F$4/INDIRECT($A$4&amp;"!D9"))</f>
        <v>375</v>
      </c>
      <c r="K206" s="118" cm="1">
        <f t="array" aca="1" ref="K206" ca="1">IF(COUNTIFS('PTC GRTgaz'!$K$7:$K$15996,"",'PTC GRTgaz'!$A$7:$A$15996,K$16,'PTC GRTgaz'!$D$7:$D$15996,$A206,'PTC GRTgaz'!$C$7:$C$15996,"DEL")&gt;0,K$14,SUMIFS('PTC GRTgaz'!$K$7:$K$15996,'PTC GRTgaz'!$A$7:$A$15996,K$16,'PTC GRTgaz'!$D$7:$D$15996,$A206,'PTC GRTgaz'!$C$7:$C$15996,"DEL")*1.0026*$F$4/INDIRECT($A$4&amp;"!D9"))</f>
        <v>205.53299999999999</v>
      </c>
      <c r="L206" s="119">
        <f t="shared" ca="1" si="21"/>
        <v>45</v>
      </c>
      <c r="M206" s="54">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0.79999999999999993</v>
      </c>
      <c r="O206" s="71">
        <f t="shared" ca="1" si="26"/>
        <v>0</v>
      </c>
      <c r="S206" s="119">
        <f t="shared" ca="1" si="22"/>
        <v>63.60220968749983</v>
      </c>
      <c r="T206" s="54">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0.79999999999999993</v>
      </c>
      <c r="V206" s="71">
        <f t="shared" ca="1" si="28"/>
        <v>300</v>
      </c>
    </row>
    <row r="207" spans="1:22" x14ac:dyDescent="0.35">
      <c r="A207" s="32">
        <f t="shared" si="29"/>
        <v>45938</v>
      </c>
      <c r="B207" s="70" cm="1">
        <f t="array" aca="1" ref="B207" ca="1">_xlfn.XLOOKUP(A207,INDIRECT($A$5&amp;"!$AJ$41:$AJ$406"),INDIRECT($A$5&amp;"!$AK$41:$AK$406"))*SUM($F$3:$I$3)</f>
        <v>0</v>
      </c>
      <c r="C207" s="70" cm="1">
        <f t="array" aca="1" ref="C207" ca="1">_xlfn.XLOOKUP(A207,INDIRECT($A$5&amp;"!$AJ$41:$AJ$406"),INDIRECT($A$5&amp;"!$AL$41:$AL$406"))*SUM($F$3:$I$3)</f>
        <v>45</v>
      </c>
      <c r="D207" s="70" cm="1">
        <f t="array" aca="1" ref="D207" ca="1">_xlfn.XLOOKUP(A207,INDIRECT($A$5&amp;"!$AJ$41:$AJ$406"),INDIRECT($A$5&amp;"!$AO$41:$AO$406"))*SUM($F$3:$I$3)</f>
        <v>45</v>
      </c>
      <c r="E207" s="34" cm="1">
        <f t="array" ref="E207">SUMPRODUCT(('PT Storengy'!$B$8:$K$372)*('PT Storengy'!$A$8:$A$372=$A207)*('PT Storengy'!$B$5:$K$5=$A$6)*('PT Storengy'!$B$7:$K$7=$A$7))</f>
        <v>0.1</v>
      </c>
      <c r="F207" s="119">
        <f t="shared" ca="1" si="20"/>
        <v>45</v>
      </c>
      <c r="G207" s="54">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0.79999999999999993</v>
      </c>
      <c r="I207" s="71">
        <f t="shared" ca="1" si="24"/>
        <v>0</v>
      </c>
      <c r="J207" s="118" cm="1">
        <f t="array" aca="1" ref="J207" ca="1">IF(COUNTIFS('PTC GRTgaz'!$K$7:$K$15996,"",'PTC GRTgaz'!$A$7:$A$15996,J$16,'PTC GRTgaz'!$D$7:$D$15996,$A207,'PTC GRTgaz'!$C$7:$C$15996,"DEL")&gt;0,J$14,SUMIFS('PTC GRTgaz'!$K$7:$K$15996,'PTC GRTgaz'!$A$7:$A$15996,J$16,'PTC GRTgaz'!$D$7:$D$15996,$A207,'PTC GRTgaz'!$C$7:$C$15996,"DEL")*1.0026*$F$4/INDIRECT($A$4&amp;"!D9"))</f>
        <v>375</v>
      </c>
      <c r="K207" s="118" cm="1">
        <f t="array" aca="1" ref="K207" ca="1">IF(COUNTIFS('PTC GRTgaz'!$K$7:$K$15996,"",'PTC GRTgaz'!$A$7:$A$15996,K$16,'PTC GRTgaz'!$D$7:$D$15996,$A207,'PTC GRTgaz'!$C$7:$C$15996,"DEL")&gt;0,K$14,SUMIFS('PTC GRTgaz'!$K$7:$K$15996,'PTC GRTgaz'!$A$7:$A$15996,K$16,'PTC GRTgaz'!$D$7:$D$15996,$A207,'PTC GRTgaz'!$C$7:$C$15996,"DEL")*1.0026*$F$4/INDIRECT($A$4&amp;"!D9"))</f>
        <v>205.53299999999999</v>
      </c>
      <c r="L207" s="119">
        <f t="shared" ca="1" si="21"/>
        <v>45</v>
      </c>
      <c r="M207" s="54">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0.79999999999999993</v>
      </c>
      <c r="O207" s="71">
        <f t="shared" ca="1" si="26"/>
        <v>0</v>
      </c>
      <c r="S207" s="119">
        <f t="shared" ca="1" si="22"/>
        <v>63.902209687499827</v>
      </c>
      <c r="T207" s="54">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0.79999999999999993</v>
      </c>
      <c r="V207" s="71">
        <f t="shared" ca="1" si="28"/>
        <v>300</v>
      </c>
    </row>
    <row r="208" spans="1:22" x14ac:dyDescent="0.35">
      <c r="A208" s="32">
        <f t="shared" si="29"/>
        <v>45939</v>
      </c>
      <c r="B208" s="70" cm="1">
        <f t="array" aca="1" ref="B208" ca="1">_xlfn.XLOOKUP(A208,INDIRECT($A$5&amp;"!$AJ$41:$AJ$406"),INDIRECT($A$5&amp;"!$AK$41:$AK$406"))*SUM($F$3:$I$3)</f>
        <v>0</v>
      </c>
      <c r="C208" s="70" cm="1">
        <f t="array" aca="1" ref="C208" ca="1">_xlfn.XLOOKUP(A208,INDIRECT($A$5&amp;"!$AJ$41:$AJ$406"),INDIRECT($A$5&amp;"!$AL$41:$AL$406"))*SUM($F$3:$I$3)</f>
        <v>45</v>
      </c>
      <c r="D208" s="70" cm="1">
        <f t="array" aca="1" ref="D208" ca="1">_xlfn.XLOOKUP(A208,INDIRECT($A$5&amp;"!$AJ$41:$AJ$406"),INDIRECT($A$5&amp;"!$AO$41:$AO$406"))*SUM($F$3:$I$3)</f>
        <v>45</v>
      </c>
      <c r="E208" s="34" cm="1">
        <f t="array" ref="E208">SUMPRODUCT(('PT Storengy'!$B$8:$K$372)*('PT Storengy'!$A$8:$A$372=$A208)*('PT Storengy'!$B$5:$K$5=$A$6)*('PT Storengy'!$B$7:$K$7=$A$7))</f>
        <v>0.1</v>
      </c>
      <c r="F208" s="119">
        <f t="shared" ca="1" si="20"/>
        <v>45</v>
      </c>
      <c r="G208" s="54">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0.79999999999999993</v>
      </c>
      <c r="I208" s="71">
        <f t="shared" ca="1" si="24"/>
        <v>0</v>
      </c>
      <c r="J208" s="118" cm="1">
        <f t="array" aca="1" ref="J208" ca="1">IF(COUNTIFS('PTC GRTgaz'!$K$7:$K$15996,"",'PTC GRTgaz'!$A$7:$A$15996,J$16,'PTC GRTgaz'!$D$7:$D$15996,$A208,'PTC GRTgaz'!$C$7:$C$15996,"DEL")&gt;0,J$14,SUMIFS('PTC GRTgaz'!$K$7:$K$15996,'PTC GRTgaz'!$A$7:$A$15996,J$16,'PTC GRTgaz'!$D$7:$D$15996,$A208,'PTC GRTgaz'!$C$7:$C$15996,"DEL")*1.0026*$F$4/INDIRECT($A$4&amp;"!D9"))</f>
        <v>375</v>
      </c>
      <c r="K208" s="118" cm="1">
        <f t="array" aca="1" ref="K208" ca="1">IF(COUNTIFS('PTC GRTgaz'!$K$7:$K$15996,"",'PTC GRTgaz'!$A$7:$A$15996,K$16,'PTC GRTgaz'!$D$7:$D$15996,$A208,'PTC GRTgaz'!$C$7:$C$15996,"DEL")&gt;0,K$14,SUMIFS('PTC GRTgaz'!$K$7:$K$15996,'PTC GRTgaz'!$A$7:$A$15996,K$16,'PTC GRTgaz'!$D$7:$D$15996,$A208,'PTC GRTgaz'!$C$7:$C$15996,"DEL")*1.0026*$F$4/INDIRECT($A$4&amp;"!D9"))</f>
        <v>205.53299999999999</v>
      </c>
      <c r="L208" s="119">
        <f t="shared" ca="1" si="21"/>
        <v>45</v>
      </c>
      <c r="M208" s="54">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0.79999999999999993</v>
      </c>
      <c r="O208" s="71">
        <f t="shared" ca="1" si="26"/>
        <v>0</v>
      </c>
      <c r="S208" s="119">
        <f t="shared" ca="1" si="22"/>
        <v>64.202209687499831</v>
      </c>
      <c r="T208" s="54">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0.79999999999999993</v>
      </c>
      <c r="V208" s="71">
        <f t="shared" ca="1" si="28"/>
        <v>300</v>
      </c>
    </row>
    <row r="209" spans="1:22" x14ac:dyDescent="0.35">
      <c r="A209" s="32">
        <f t="shared" si="29"/>
        <v>45940</v>
      </c>
      <c r="B209" s="70" cm="1">
        <f t="array" aca="1" ref="B209" ca="1">_xlfn.XLOOKUP(A209,INDIRECT($A$5&amp;"!$AJ$41:$AJ$406"),INDIRECT($A$5&amp;"!$AK$41:$AK$406"))*SUM($F$3:$I$3)</f>
        <v>0</v>
      </c>
      <c r="C209" s="70" cm="1">
        <f t="array" aca="1" ref="C209" ca="1">_xlfn.XLOOKUP(A209,INDIRECT($A$5&amp;"!$AJ$41:$AJ$406"),INDIRECT($A$5&amp;"!$AL$41:$AL$406"))*SUM($F$3:$I$3)</f>
        <v>45</v>
      </c>
      <c r="D209" s="70" cm="1">
        <f t="array" aca="1" ref="D209" ca="1">_xlfn.XLOOKUP(A209,INDIRECT($A$5&amp;"!$AJ$41:$AJ$406"),INDIRECT($A$5&amp;"!$AO$41:$AO$406"))*SUM($F$3:$I$3)</f>
        <v>45</v>
      </c>
      <c r="E209" s="34" cm="1">
        <f t="array" ref="E209">SUMPRODUCT(('PT Storengy'!$B$8:$K$372)*('PT Storengy'!$A$8:$A$372=$A209)*('PT Storengy'!$B$5:$K$5=$A$6)*('PT Storengy'!$B$7:$K$7=$A$7))</f>
        <v>0.1</v>
      </c>
      <c r="F209" s="119">
        <f t="shared" ref="F209:F231" ca="1" si="30">F208+I209/1000</f>
        <v>45</v>
      </c>
      <c r="G209" s="54">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0.79999999999999993</v>
      </c>
      <c r="I209" s="71">
        <f t="shared" ca="1" si="24"/>
        <v>0</v>
      </c>
      <c r="J209" s="118" cm="1">
        <f t="array" aca="1" ref="J209" ca="1">IF(COUNTIFS('PTC GRTgaz'!$K$7:$K$15996,"",'PTC GRTgaz'!$A$7:$A$15996,J$16,'PTC GRTgaz'!$D$7:$D$15996,$A209,'PTC GRTgaz'!$C$7:$C$15996,"DEL")&gt;0,J$14,SUMIFS('PTC GRTgaz'!$K$7:$K$15996,'PTC GRTgaz'!$A$7:$A$15996,J$16,'PTC GRTgaz'!$D$7:$D$15996,$A209,'PTC GRTgaz'!$C$7:$C$15996,"DEL")*1.0026*$F$4/INDIRECT($A$4&amp;"!D9"))</f>
        <v>375</v>
      </c>
      <c r="K209" s="118" cm="1">
        <f t="array" aca="1" ref="K209" ca="1">IF(COUNTIFS('PTC GRTgaz'!$K$7:$K$15996,"",'PTC GRTgaz'!$A$7:$A$15996,K$16,'PTC GRTgaz'!$D$7:$D$15996,$A209,'PTC GRTgaz'!$C$7:$C$15996,"DEL")&gt;0,K$14,SUMIFS('PTC GRTgaz'!$K$7:$K$15996,'PTC GRTgaz'!$A$7:$A$15996,K$16,'PTC GRTgaz'!$D$7:$D$15996,$A209,'PTC GRTgaz'!$C$7:$C$15996,"DEL")*1.0026*$F$4/INDIRECT($A$4&amp;"!D9"))</f>
        <v>205.53299999999999</v>
      </c>
      <c r="L209" s="119">
        <f t="shared" ref="L209:L231" ca="1" si="31">L208+O209/1000</f>
        <v>45</v>
      </c>
      <c r="M209" s="54">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0.79999999999999993</v>
      </c>
      <c r="O209" s="71">
        <f t="shared" ca="1" si="26"/>
        <v>0</v>
      </c>
      <c r="S209" s="119">
        <f t="shared" ref="S209:S231" ca="1" si="32">S208+V209/1000</f>
        <v>64.502209687499828</v>
      </c>
      <c r="T209" s="54">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0.79999999999999993</v>
      </c>
      <c r="V209" s="71">
        <f t="shared" ca="1" si="28"/>
        <v>300</v>
      </c>
    </row>
    <row r="210" spans="1:22" x14ac:dyDescent="0.35">
      <c r="A210" s="32">
        <f t="shared" si="29"/>
        <v>45941</v>
      </c>
      <c r="B210" s="70" cm="1">
        <f t="array" aca="1" ref="B210" ca="1">_xlfn.XLOOKUP(A210,INDIRECT($A$5&amp;"!$AJ$41:$AJ$406"),INDIRECT($A$5&amp;"!$AK$41:$AK$406"))*SUM($F$3:$I$3)</f>
        <v>0</v>
      </c>
      <c r="C210" s="70" cm="1">
        <f t="array" aca="1" ref="C210" ca="1">_xlfn.XLOOKUP(A210,INDIRECT($A$5&amp;"!$AJ$41:$AJ$406"),INDIRECT($A$5&amp;"!$AL$41:$AL$406"))*SUM($F$3:$I$3)</f>
        <v>45</v>
      </c>
      <c r="D210" s="70" cm="1">
        <f t="array" aca="1" ref="D210" ca="1">_xlfn.XLOOKUP(A210,INDIRECT($A$5&amp;"!$AJ$41:$AJ$406"),INDIRECT($A$5&amp;"!$AO$41:$AO$406"))*SUM($F$3:$I$3)</f>
        <v>45</v>
      </c>
      <c r="E210" s="34" cm="1">
        <f t="array" ref="E210">SUMPRODUCT(('PT Storengy'!$B$8:$K$372)*('PT Storengy'!$A$8:$A$372=$A210)*('PT Storengy'!$B$5:$K$5=$A$6)*('PT Storengy'!$B$7:$K$7=$A$7))</f>
        <v>0.1</v>
      </c>
      <c r="F210" s="119">
        <f t="shared" ca="1" si="30"/>
        <v>45</v>
      </c>
      <c r="G210" s="54">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0.79999999999999993</v>
      </c>
      <c r="I210" s="71">
        <f t="shared" ref="I210:I231" ca="1" si="34">IF(F209*1000+$F$4*(1-$E210)*H210&gt;$D210*1000,D210*1000-F209*1000,$F$4*(1-$E210)*H210)</f>
        <v>0</v>
      </c>
      <c r="J210" s="118" cm="1">
        <f t="array" aca="1" ref="J210" ca="1">IF(COUNTIFS('PTC GRTgaz'!$K$7:$K$15996,"",'PTC GRTgaz'!$A$7:$A$15996,J$16,'PTC GRTgaz'!$D$7:$D$15996,$A210,'PTC GRTgaz'!$C$7:$C$15996,"DEL")&gt;0,J$14,SUMIFS('PTC GRTgaz'!$K$7:$K$15996,'PTC GRTgaz'!$A$7:$A$15996,J$16,'PTC GRTgaz'!$D$7:$D$15996,$A210,'PTC GRTgaz'!$C$7:$C$15996,"DEL")*1.0026*$F$4/INDIRECT($A$4&amp;"!D9"))</f>
        <v>375</v>
      </c>
      <c r="K210" s="118" cm="1">
        <f t="array" aca="1" ref="K210" ca="1">IF(COUNTIFS('PTC GRTgaz'!$K$7:$K$15996,"",'PTC GRTgaz'!$A$7:$A$15996,K$16,'PTC GRTgaz'!$D$7:$D$15996,$A210,'PTC GRTgaz'!$C$7:$C$15996,"DEL")&gt;0,K$14,SUMIFS('PTC GRTgaz'!$K$7:$K$15996,'PTC GRTgaz'!$A$7:$A$15996,K$16,'PTC GRTgaz'!$D$7:$D$15996,$A210,'PTC GRTgaz'!$C$7:$C$15996,"DEL")*1.0026*$F$4/INDIRECT($A$4&amp;"!D9"))</f>
        <v>205.53299999999999</v>
      </c>
      <c r="L210" s="119">
        <f t="shared" ca="1" si="31"/>
        <v>45</v>
      </c>
      <c r="M210" s="54">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0.79999999999999993</v>
      </c>
      <c r="O210" s="71">
        <f t="shared" ref="O210:O231" ca="1" si="36">IF(L209*1000+MIN(J210,K210,$F$4*(1-$E210)*N210)&gt;$D210*1000,$D210*1000-L209*1000,MIN(J210,K210,$F$4*(1-$E210)*N210))</f>
        <v>0</v>
      </c>
      <c r="S210" s="119">
        <f t="shared" ca="1" si="32"/>
        <v>64.802209687499825</v>
      </c>
      <c r="T210" s="54">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0.79999999999999993</v>
      </c>
      <c r="V210" s="71">
        <f t="shared" ref="V210:V231" ca="1" si="38">$F$4*(1)*U210</f>
        <v>300</v>
      </c>
    </row>
    <row r="211" spans="1:22" x14ac:dyDescent="0.35">
      <c r="A211" s="32">
        <f t="shared" ref="A211:A231" si="39">A210+1</f>
        <v>45942</v>
      </c>
      <c r="B211" s="70" cm="1">
        <f t="array" aca="1" ref="B211" ca="1">_xlfn.XLOOKUP(A211,INDIRECT($A$5&amp;"!$AJ$41:$AJ$406"),INDIRECT($A$5&amp;"!$AK$41:$AK$406"))*SUM($F$3:$I$3)</f>
        <v>0</v>
      </c>
      <c r="C211" s="70" cm="1">
        <f t="array" aca="1" ref="C211" ca="1">_xlfn.XLOOKUP(A211,INDIRECT($A$5&amp;"!$AJ$41:$AJ$406"),INDIRECT($A$5&amp;"!$AL$41:$AL$406"))*SUM($F$3:$I$3)</f>
        <v>45</v>
      </c>
      <c r="D211" s="70" cm="1">
        <f t="array" aca="1" ref="D211" ca="1">_xlfn.XLOOKUP(A211,INDIRECT($A$5&amp;"!$AJ$41:$AJ$406"),INDIRECT($A$5&amp;"!$AO$41:$AO$406"))*SUM($F$3:$I$3)</f>
        <v>45</v>
      </c>
      <c r="E211" s="34" cm="1">
        <f t="array" ref="E211">SUMPRODUCT(('PT Storengy'!$B$8:$K$372)*('PT Storengy'!$A$8:$A$372=$A211)*('PT Storengy'!$B$5:$K$5=$A$6)*('PT Storengy'!$B$7:$K$7=$A$7))</f>
        <v>0.1</v>
      </c>
      <c r="F211" s="119">
        <f t="shared" ca="1" si="30"/>
        <v>45</v>
      </c>
      <c r="G211" s="54">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0.79999999999999993</v>
      </c>
      <c r="I211" s="71">
        <f t="shared" ca="1" si="34"/>
        <v>0</v>
      </c>
      <c r="J211" s="118" cm="1">
        <f t="array" aca="1" ref="J211" ca="1">IF(COUNTIFS('PTC GRTgaz'!$K$7:$K$15996,"",'PTC GRTgaz'!$A$7:$A$15996,J$16,'PTC GRTgaz'!$D$7:$D$15996,$A211,'PTC GRTgaz'!$C$7:$C$15996,"DEL")&gt;0,J$14,SUMIFS('PTC GRTgaz'!$K$7:$K$15996,'PTC GRTgaz'!$A$7:$A$15996,J$16,'PTC GRTgaz'!$D$7:$D$15996,$A211,'PTC GRTgaz'!$C$7:$C$15996,"DEL")*1.0026*$F$4/INDIRECT($A$4&amp;"!D9"))</f>
        <v>375</v>
      </c>
      <c r="K211" s="118" cm="1">
        <f t="array" aca="1" ref="K211" ca="1">IF(COUNTIFS('PTC GRTgaz'!$K$7:$K$15996,"",'PTC GRTgaz'!$A$7:$A$15996,K$16,'PTC GRTgaz'!$D$7:$D$15996,$A211,'PTC GRTgaz'!$C$7:$C$15996,"DEL")&gt;0,K$14,SUMIFS('PTC GRTgaz'!$K$7:$K$15996,'PTC GRTgaz'!$A$7:$A$15996,K$16,'PTC GRTgaz'!$D$7:$D$15996,$A211,'PTC GRTgaz'!$C$7:$C$15996,"DEL")*1.0026*$F$4/INDIRECT($A$4&amp;"!D9"))</f>
        <v>205.53299999999999</v>
      </c>
      <c r="L211" s="119">
        <f t="shared" ca="1" si="31"/>
        <v>45</v>
      </c>
      <c r="M211" s="54">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0.79999999999999993</v>
      </c>
      <c r="O211" s="71">
        <f t="shared" ca="1" si="36"/>
        <v>0</v>
      </c>
      <c r="S211" s="119">
        <f t="shared" ca="1" si="32"/>
        <v>65.102209687499823</v>
      </c>
      <c r="T211" s="54">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0.79999999999999993</v>
      </c>
      <c r="V211" s="71">
        <f t="shared" ca="1" si="38"/>
        <v>300</v>
      </c>
    </row>
    <row r="212" spans="1:22" x14ac:dyDescent="0.35">
      <c r="A212" s="32">
        <f t="shared" si="39"/>
        <v>45943</v>
      </c>
      <c r="B212" s="70" cm="1">
        <f t="array" aca="1" ref="B212" ca="1">_xlfn.XLOOKUP(A212,INDIRECT($A$5&amp;"!$AJ$41:$AJ$406"),INDIRECT($A$5&amp;"!$AK$41:$AK$406"))*SUM($F$3:$I$3)</f>
        <v>0</v>
      </c>
      <c r="C212" s="70" cm="1">
        <f t="array" aca="1" ref="C212" ca="1">_xlfn.XLOOKUP(A212,INDIRECT($A$5&amp;"!$AJ$41:$AJ$406"),INDIRECT($A$5&amp;"!$AL$41:$AL$406"))*SUM($F$3:$I$3)</f>
        <v>45</v>
      </c>
      <c r="D212" s="70" cm="1">
        <f t="array" aca="1" ref="D212" ca="1">_xlfn.XLOOKUP(A212,INDIRECT($A$5&amp;"!$AJ$41:$AJ$406"),INDIRECT($A$5&amp;"!$AO$41:$AO$406"))*SUM($F$3:$I$3)</f>
        <v>45</v>
      </c>
      <c r="E212" s="34" cm="1">
        <f t="array" ref="E212">SUMPRODUCT(('PT Storengy'!$B$8:$K$372)*('PT Storengy'!$A$8:$A$372=$A212)*('PT Storengy'!$B$5:$K$5=$A$6)*('PT Storengy'!$B$7:$K$7=$A$7))</f>
        <v>0.1</v>
      </c>
      <c r="F212" s="119">
        <f t="shared" ca="1" si="30"/>
        <v>45</v>
      </c>
      <c r="G212" s="54">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0.79999999999999993</v>
      </c>
      <c r="I212" s="71">
        <f t="shared" ca="1" si="34"/>
        <v>0</v>
      </c>
      <c r="J212" s="118" cm="1">
        <f t="array" aca="1" ref="J212" ca="1">IF(COUNTIFS('PTC GRTgaz'!$K$7:$K$15996,"",'PTC GRTgaz'!$A$7:$A$15996,J$16,'PTC GRTgaz'!$D$7:$D$15996,$A212,'PTC GRTgaz'!$C$7:$C$15996,"DEL")&gt;0,J$14,SUMIFS('PTC GRTgaz'!$K$7:$K$15996,'PTC GRTgaz'!$A$7:$A$15996,J$16,'PTC GRTgaz'!$D$7:$D$15996,$A212,'PTC GRTgaz'!$C$7:$C$15996,"DEL")*1.0026*$F$4/INDIRECT($A$4&amp;"!D9"))</f>
        <v>375</v>
      </c>
      <c r="K212" s="118" cm="1">
        <f t="array" aca="1" ref="K212" ca="1">IF(COUNTIFS('PTC GRTgaz'!$K$7:$K$15996,"",'PTC GRTgaz'!$A$7:$A$15996,K$16,'PTC GRTgaz'!$D$7:$D$15996,$A212,'PTC GRTgaz'!$C$7:$C$15996,"DEL")&gt;0,K$14,SUMIFS('PTC GRTgaz'!$K$7:$K$15996,'PTC GRTgaz'!$A$7:$A$15996,K$16,'PTC GRTgaz'!$D$7:$D$15996,$A212,'PTC GRTgaz'!$C$7:$C$15996,"DEL")*1.0026*$F$4/INDIRECT($A$4&amp;"!D9"))</f>
        <v>130.33799999999999</v>
      </c>
      <c r="L212" s="119">
        <f t="shared" ca="1" si="31"/>
        <v>45</v>
      </c>
      <c r="M212" s="54">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0.79999999999999993</v>
      </c>
      <c r="O212" s="71">
        <f t="shared" ca="1" si="36"/>
        <v>0</v>
      </c>
      <c r="S212" s="119">
        <f t="shared" ca="1" si="32"/>
        <v>65.40220968749982</v>
      </c>
      <c r="T212" s="54">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0.79999999999999993</v>
      </c>
      <c r="V212" s="71">
        <f t="shared" ca="1" si="38"/>
        <v>300</v>
      </c>
    </row>
    <row r="213" spans="1:22" x14ac:dyDescent="0.35">
      <c r="A213" s="32">
        <f t="shared" si="39"/>
        <v>45944</v>
      </c>
      <c r="B213" s="70" cm="1">
        <f t="array" aca="1" ref="B213" ca="1">_xlfn.XLOOKUP(A213,INDIRECT($A$5&amp;"!$AJ$41:$AJ$406"),INDIRECT($A$5&amp;"!$AK$41:$AK$406"))*SUM($F$3:$I$3)</f>
        <v>0</v>
      </c>
      <c r="C213" s="70" cm="1">
        <f t="array" aca="1" ref="C213" ca="1">_xlfn.XLOOKUP(A213,INDIRECT($A$5&amp;"!$AJ$41:$AJ$406"),INDIRECT($A$5&amp;"!$AL$41:$AL$406"))*SUM($F$3:$I$3)</f>
        <v>45</v>
      </c>
      <c r="D213" s="70" cm="1">
        <f t="array" aca="1" ref="D213" ca="1">_xlfn.XLOOKUP(A213,INDIRECT($A$5&amp;"!$AJ$41:$AJ$406"),INDIRECT($A$5&amp;"!$AO$41:$AO$406"))*SUM($F$3:$I$3)</f>
        <v>45</v>
      </c>
      <c r="E213" s="34" cm="1">
        <f t="array" ref="E213">SUMPRODUCT(('PT Storengy'!$B$8:$K$372)*('PT Storengy'!$A$8:$A$372=$A213)*('PT Storengy'!$B$5:$K$5=$A$6)*('PT Storengy'!$B$7:$K$7=$A$7))</f>
        <v>0.1</v>
      </c>
      <c r="F213" s="119">
        <f t="shared" ca="1" si="30"/>
        <v>45</v>
      </c>
      <c r="G213" s="54">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0.79999999999999993</v>
      </c>
      <c r="I213" s="71">
        <f t="shared" ca="1" si="34"/>
        <v>0</v>
      </c>
      <c r="J213" s="118" cm="1">
        <f t="array" aca="1" ref="J213" ca="1">IF(COUNTIFS('PTC GRTgaz'!$K$7:$K$15996,"",'PTC GRTgaz'!$A$7:$A$15996,J$16,'PTC GRTgaz'!$D$7:$D$15996,$A213,'PTC GRTgaz'!$C$7:$C$15996,"DEL")&gt;0,J$14,SUMIFS('PTC GRTgaz'!$K$7:$K$15996,'PTC GRTgaz'!$A$7:$A$15996,J$16,'PTC GRTgaz'!$D$7:$D$15996,$A213,'PTC GRTgaz'!$C$7:$C$15996,"DEL")*1.0026*$F$4/INDIRECT($A$4&amp;"!D9"))</f>
        <v>375</v>
      </c>
      <c r="K213" s="118" cm="1">
        <f t="array" aca="1" ref="K213" ca="1">IF(COUNTIFS('PTC GRTgaz'!$K$7:$K$15996,"",'PTC GRTgaz'!$A$7:$A$15996,K$16,'PTC GRTgaz'!$D$7:$D$15996,$A213,'PTC GRTgaz'!$C$7:$C$15996,"DEL")&gt;0,K$14,SUMIFS('PTC GRTgaz'!$K$7:$K$15996,'PTC GRTgaz'!$A$7:$A$15996,K$16,'PTC GRTgaz'!$D$7:$D$15996,$A213,'PTC GRTgaz'!$C$7:$C$15996,"DEL")*1.0026*$F$4/INDIRECT($A$4&amp;"!D9"))</f>
        <v>130.33799999999999</v>
      </c>
      <c r="L213" s="119">
        <f t="shared" ca="1" si="31"/>
        <v>45</v>
      </c>
      <c r="M213" s="54">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0.79999999999999993</v>
      </c>
      <c r="O213" s="71">
        <f t="shared" ca="1" si="36"/>
        <v>0</v>
      </c>
      <c r="S213" s="119">
        <f t="shared" ca="1" si="32"/>
        <v>65.702209687499817</v>
      </c>
      <c r="T213" s="54">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0.79999999999999993</v>
      </c>
      <c r="V213" s="71">
        <f t="shared" ca="1" si="38"/>
        <v>300</v>
      </c>
    </row>
    <row r="214" spans="1:22" x14ac:dyDescent="0.35">
      <c r="A214" s="32">
        <f t="shared" si="39"/>
        <v>45945</v>
      </c>
      <c r="B214" s="70" cm="1">
        <f t="array" aca="1" ref="B214" ca="1">_xlfn.XLOOKUP(A214,INDIRECT($A$5&amp;"!$AJ$41:$AJ$406"),INDIRECT($A$5&amp;"!$AK$41:$AK$406"))*SUM($F$3:$I$3)</f>
        <v>0</v>
      </c>
      <c r="C214" s="70" cm="1">
        <f t="array" aca="1" ref="C214" ca="1">_xlfn.XLOOKUP(A214,INDIRECT($A$5&amp;"!$AJ$41:$AJ$406"),INDIRECT($A$5&amp;"!$AL$41:$AL$406"))*SUM($F$3:$I$3)</f>
        <v>45</v>
      </c>
      <c r="D214" s="70" cm="1">
        <f t="array" aca="1" ref="D214" ca="1">_xlfn.XLOOKUP(A214,INDIRECT($A$5&amp;"!$AJ$41:$AJ$406"),INDIRECT($A$5&amp;"!$AO$41:$AO$406"))*SUM($F$3:$I$3)</f>
        <v>45</v>
      </c>
      <c r="E214" s="34" cm="1">
        <f t="array" ref="E214">SUMPRODUCT(('PT Storengy'!$B$8:$K$372)*('PT Storengy'!$A$8:$A$372=$A214)*('PT Storengy'!$B$5:$K$5=$A$6)*('PT Storengy'!$B$7:$K$7=$A$7))</f>
        <v>0.1</v>
      </c>
      <c r="F214" s="119">
        <f t="shared" ca="1" si="30"/>
        <v>45</v>
      </c>
      <c r="G214" s="54">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0.79999999999999993</v>
      </c>
      <c r="I214" s="71">
        <f t="shared" ca="1" si="34"/>
        <v>0</v>
      </c>
      <c r="J214" s="118" cm="1">
        <f t="array" aca="1" ref="J214" ca="1">IF(COUNTIFS('PTC GRTgaz'!$K$7:$K$15996,"",'PTC GRTgaz'!$A$7:$A$15996,J$16,'PTC GRTgaz'!$D$7:$D$15996,$A214,'PTC GRTgaz'!$C$7:$C$15996,"DEL")&gt;0,J$14,SUMIFS('PTC GRTgaz'!$K$7:$K$15996,'PTC GRTgaz'!$A$7:$A$15996,J$16,'PTC GRTgaz'!$D$7:$D$15996,$A214,'PTC GRTgaz'!$C$7:$C$15996,"DEL")*1.0026*$F$4/INDIRECT($A$4&amp;"!D9"))</f>
        <v>375</v>
      </c>
      <c r="K214" s="118" cm="1">
        <f t="array" aca="1" ref="K214" ca="1">IF(COUNTIFS('PTC GRTgaz'!$K$7:$K$15996,"",'PTC GRTgaz'!$A$7:$A$15996,K$16,'PTC GRTgaz'!$D$7:$D$15996,$A214,'PTC GRTgaz'!$C$7:$C$15996,"DEL")&gt;0,K$14,SUMIFS('PTC GRTgaz'!$K$7:$K$15996,'PTC GRTgaz'!$A$7:$A$15996,K$16,'PTC GRTgaz'!$D$7:$D$15996,$A214,'PTC GRTgaz'!$C$7:$C$15996,"DEL")*1.0026*$F$4/INDIRECT($A$4&amp;"!D9"))</f>
        <v>130.33799999999999</v>
      </c>
      <c r="L214" s="119">
        <f t="shared" ca="1" si="31"/>
        <v>45</v>
      </c>
      <c r="M214" s="54">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0.79999999999999993</v>
      </c>
      <c r="O214" s="71">
        <f t="shared" ca="1" si="36"/>
        <v>0</v>
      </c>
      <c r="S214" s="119">
        <f t="shared" ca="1" si="32"/>
        <v>66.002209687499814</v>
      </c>
      <c r="T214" s="54">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0.79999999999999993</v>
      </c>
      <c r="V214" s="71">
        <f t="shared" ca="1" si="38"/>
        <v>300</v>
      </c>
    </row>
    <row r="215" spans="1:22" x14ac:dyDescent="0.35">
      <c r="A215" s="32">
        <f t="shared" si="39"/>
        <v>45946</v>
      </c>
      <c r="B215" s="70" cm="1">
        <f t="array" aca="1" ref="B215" ca="1">_xlfn.XLOOKUP(A215,INDIRECT($A$5&amp;"!$AJ$41:$AJ$406"),INDIRECT($A$5&amp;"!$AK$41:$AK$406"))*SUM($F$3:$I$3)</f>
        <v>0</v>
      </c>
      <c r="C215" s="70" cm="1">
        <f t="array" aca="1" ref="C215" ca="1">_xlfn.XLOOKUP(A215,INDIRECT($A$5&amp;"!$AJ$41:$AJ$406"),INDIRECT($A$5&amp;"!$AL$41:$AL$406"))*SUM($F$3:$I$3)</f>
        <v>45</v>
      </c>
      <c r="D215" s="70" cm="1">
        <f t="array" aca="1" ref="D215" ca="1">_xlfn.XLOOKUP(A215,INDIRECT($A$5&amp;"!$AJ$41:$AJ$406"),INDIRECT($A$5&amp;"!$AO$41:$AO$406"))*SUM($F$3:$I$3)</f>
        <v>45</v>
      </c>
      <c r="E215" s="34" cm="1">
        <f t="array" ref="E215">SUMPRODUCT(('PT Storengy'!$B$8:$K$372)*('PT Storengy'!$A$8:$A$372=$A215)*('PT Storengy'!$B$5:$K$5=$A$6)*('PT Storengy'!$B$7:$K$7=$A$7))</f>
        <v>0.1</v>
      </c>
      <c r="F215" s="119">
        <f t="shared" ca="1" si="30"/>
        <v>45</v>
      </c>
      <c r="G215" s="54">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0.79999999999999993</v>
      </c>
      <c r="I215" s="71">
        <f t="shared" ca="1" si="34"/>
        <v>0</v>
      </c>
      <c r="J215" s="118" cm="1">
        <f t="array" aca="1" ref="J215" ca="1">IF(COUNTIFS('PTC GRTgaz'!$K$7:$K$15996,"",'PTC GRTgaz'!$A$7:$A$15996,J$16,'PTC GRTgaz'!$D$7:$D$15996,$A215,'PTC GRTgaz'!$C$7:$C$15996,"DEL")&gt;0,J$14,SUMIFS('PTC GRTgaz'!$K$7:$K$15996,'PTC GRTgaz'!$A$7:$A$15996,J$16,'PTC GRTgaz'!$D$7:$D$15996,$A215,'PTC GRTgaz'!$C$7:$C$15996,"DEL")*1.0026*$F$4/INDIRECT($A$4&amp;"!D9"))</f>
        <v>375</v>
      </c>
      <c r="K215" s="118" cm="1">
        <f t="array" aca="1" ref="K215" ca="1">IF(COUNTIFS('PTC GRTgaz'!$K$7:$K$15996,"",'PTC GRTgaz'!$A$7:$A$15996,K$16,'PTC GRTgaz'!$D$7:$D$15996,$A215,'PTC GRTgaz'!$C$7:$C$15996,"DEL")&gt;0,K$14,SUMIFS('PTC GRTgaz'!$K$7:$K$15996,'PTC GRTgaz'!$A$7:$A$15996,K$16,'PTC GRTgaz'!$D$7:$D$15996,$A215,'PTC GRTgaz'!$C$7:$C$15996,"DEL")*1.0026*$F$4/INDIRECT($A$4&amp;"!D9"))</f>
        <v>130.33799999999999</v>
      </c>
      <c r="L215" s="119">
        <f t="shared" ca="1" si="31"/>
        <v>45</v>
      </c>
      <c r="M215" s="54">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0.79999999999999993</v>
      </c>
      <c r="O215" s="71">
        <f t="shared" ca="1" si="36"/>
        <v>0</v>
      </c>
      <c r="S215" s="119">
        <f t="shared" ca="1" si="32"/>
        <v>66.302209687499811</v>
      </c>
      <c r="T215" s="54">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0.79999999999999993</v>
      </c>
      <c r="V215" s="71">
        <f t="shared" ca="1" si="38"/>
        <v>300</v>
      </c>
    </row>
    <row r="216" spans="1:22" x14ac:dyDescent="0.35">
      <c r="A216" s="32">
        <f t="shared" si="39"/>
        <v>45947</v>
      </c>
      <c r="B216" s="70" cm="1">
        <f t="array" aca="1" ref="B216" ca="1">_xlfn.XLOOKUP(A216,INDIRECT($A$5&amp;"!$AJ$41:$AJ$406"),INDIRECT($A$5&amp;"!$AK$41:$AK$406"))*SUM($F$3:$I$3)</f>
        <v>0</v>
      </c>
      <c r="C216" s="70" cm="1">
        <f t="array" aca="1" ref="C216" ca="1">_xlfn.XLOOKUP(A216,INDIRECT($A$5&amp;"!$AJ$41:$AJ$406"),INDIRECT($A$5&amp;"!$AL$41:$AL$406"))*SUM($F$3:$I$3)</f>
        <v>45</v>
      </c>
      <c r="D216" s="70" cm="1">
        <f t="array" aca="1" ref="D216" ca="1">_xlfn.XLOOKUP(A216,INDIRECT($A$5&amp;"!$AJ$41:$AJ$406"),INDIRECT($A$5&amp;"!$AO$41:$AO$406"))*SUM($F$3:$I$3)</f>
        <v>45</v>
      </c>
      <c r="E216" s="34" cm="1">
        <f t="array" ref="E216">SUMPRODUCT(('PT Storengy'!$B$8:$K$372)*('PT Storengy'!$A$8:$A$372=$A216)*('PT Storengy'!$B$5:$K$5=$A$6)*('PT Storengy'!$B$7:$K$7=$A$7))</f>
        <v>0.1</v>
      </c>
      <c r="F216" s="119">
        <f t="shared" ca="1" si="30"/>
        <v>45</v>
      </c>
      <c r="G216" s="54">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0.79999999999999993</v>
      </c>
      <c r="I216" s="71">
        <f t="shared" ca="1" si="34"/>
        <v>0</v>
      </c>
      <c r="J216" s="118" cm="1">
        <f t="array" aca="1" ref="J216" ca="1">IF(COUNTIFS('PTC GRTgaz'!$K$7:$K$15996,"",'PTC GRTgaz'!$A$7:$A$15996,J$16,'PTC GRTgaz'!$D$7:$D$15996,$A216,'PTC GRTgaz'!$C$7:$C$15996,"DEL")&gt;0,J$14,SUMIFS('PTC GRTgaz'!$K$7:$K$15996,'PTC GRTgaz'!$A$7:$A$15996,J$16,'PTC GRTgaz'!$D$7:$D$15996,$A216,'PTC GRTgaz'!$C$7:$C$15996,"DEL")*1.0026*$F$4/INDIRECT($A$4&amp;"!D9"))</f>
        <v>375</v>
      </c>
      <c r="K216" s="118" cm="1">
        <f t="array" aca="1" ref="K216" ca="1">IF(COUNTIFS('PTC GRTgaz'!$K$7:$K$15996,"",'PTC GRTgaz'!$A$7:$A$15996,K$16,'PTC GRTgaz'!$D$7:$D$15996,$A216,'PTC GRTgaz'!$C$7:$C$15996,"DEL")&gt;0,K$14,SUMIFS('PTC GRTgaz'!$K$7:$K$15996,'PTC GRTgaz'!$A$7:$A$15996,K$16,'PTC GRTgaz'!$D$7:$D$15996,$A216,'PTC GRTgaz'!$C$7:$C$15996,"DEL")*1.0026*$F$4/INDIRECT($A$4&amp;"!D9"))</f>
        <v>130.33799999999999</v>
      </c>
      <c r="L216" s="119">
        <f t="shared" ca="1" si="31"/>
        <v>45</v>
      </c>
      <c r="M216" s="54">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0.79999999999999993</v>
      </c>
      <c r="O216" s="71">
        <f t="shared" ca="1" si="36"/>
        <v>0</v>
      </c>
      <c r="S216" s="119">
        <f t="shared" ca="1" si="32"/>
        <v>66.602209687499808</v>
      </c>
      <c r="T216" s="54">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0.79999999999999993</v>
      </c>
      <c r="V216" s="71">
        <f t="shared" ca="1" si="38"/>
        <v>300</v>
      </c>
    </row>
    <row r="217" spans="1:22" x14ac:dyDescent="0.35">
      <c r="A217" s="32">
        <f t="shared" si="39"/>
        <v>45948</v>
      </c>
      <c r="B217" s="70" cm="1">
        <f t="array" aca="1" ref="B217" ca="1">_xlfn.XLOOKUP(A217,INDIRECT($A$5&amp;"!$AJ$41:$AJ$406"),INDIRECT($A$5&amp;"!$AK$41:$AK$406"))*SUM($F$3:$I$3)</f>
        <v>0</v>
      </c>
      <c r="C217" s="70" cm="1">
        <f t="array" aca="1" ref="C217" ca="1">_xlfn.XLOOKUP(A217,INDIRECT($A$5&amp;"!$AJ$41:$AJ$406"),INDIRECT($A$5&amp;"!$AL$41:$AL$406"))*SUM($F$3:$I$3)</f>
        <v>45</v>
      </c>
      <c r="D217" s="70" cm="1">
        <f t="array" aca="1" ref="D217" ca="1">_xlfn.XLOOKUP(A217,INDIRECT($A$5&amp;"!$AJ$41:$AJ$406"),INDIRECT($A$5&amp;"!$AO$41:$AO$406"))*SUM($F$3:$I$3)</f>
        <v>45</v>
      </c>
      <c r="E217" s="34" cm="1">
        <f t="array" ref="E217">SUMPRODUCT(('PT Storengy'!$B$8:$K$372)*('PT Storengy'!$A$8:$A$372=$A217)*('PT Storengy'!$B$5:$K$5=$A$6)*('PT Storengy'!$B$7:$K$7=$A$7))</f>
        <v>0.1</v>
      </c>
      <c r="F217" s="119">
        <f t="shared" ca="1" si="30"/>
        <v>45</v>
      </c>
      <c r="G217" s="54">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0.79999999999999993</v>
      </c>
      <c r="I217" s="71">
        <f t="shared" ca="1" si="34"/>
        <v>0</v>
      </c>
      <c r="J217" s="118" cm="1">
        <f t="array" aca="1" ref="J217" ca="1">IF(COUNTIFS('PTC GRTgaz'!$K$7:$K$15996,"",'PTC GRTgaz'!$A$7:$A$15996,J$16,'PTC GRTgaz'!$D$7:$D$15996,$A217,'PTC GRTgaz'!$C$7:$C$15996,"DEL")&gt;0,J$14,SUMIFS('PTC GRTgaz'!$K$7:$K$15996,'PTC GRTgaz'!$A$7:$A$15996,J$16,'PTC GRTgaz'!$D$7:$D$15996,$A217,'PTC GRTgaz'!$C$7:$C$15996,"DEL")*1.0026*$F$4/INDIRECT($A$4&amp;"!D9"))</f>
        <v>375</v>
      </c>
      <c r="K217" s="118" cm="1">
        <f t="array" aca="1" ref="K217" ca="1">IF(COUNTIFS('PTC GRTgaz'!$K$7:$K$15996,"",'PTC GRTgaz'!$A$7:$A$15996,K$16,'PTC GRTgaz'!$D$7:$D$15996,$A217,'PTC GRTgaz'!$C$7:$C$15996,"DEL")&gt;0,K$14,SUMIFS('PTC GRTgaz'!$K$7:$K$15996,'PTC GRTgaz'!$A$7:$A$15996,K$16,'PTC GRTgaz'!$D$7:$D$15996,$A217,'PTC GRTgaz'!$C$7:$C$15996,"DEL")*1.0026*$F$4/INDIRECT($A$4&amp;"!D9"))</f>
        <v>175.45500000000001</v>
      </c>
      <c r="L217" s="119">
        <f t="shared" ca="1" si="31"/>
        <v>45</v>
      </c>
      <c r="M217" s="54">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0.79999999999999993</v>
      </c>
      <c r="O217" s="71">
        <f t="shared" ca="1" si="36"/>
        <v>0</v>
      </c>
      <c r="S217" s="119">
        <f t="shared" ca="1" si="32"/>
        <v>66.902209687499806</v>
      </c>
      <c r="T217" s="54">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0.79999999999999993</v>
      </c>
      <c r="V217" s="71">
        <f t="shared" ca="1" si="38"/>
        <v>300</v>
      </c>
    </row>
    <row r="218" spans="1:22" x14ac:dyDescent="0.35">
      <c r="A218" s="32">
        <f t="shared" si="39"/>
        <v>45949</v>
      </c>
      <c r="B218" s="70" cm="1">
        <f t="array" aca="1" ref="B218" ca="1">_xlfn.XLOOKUP(A218,INDIRECT($A$5&amp;"!$AJ$41:$AJ$406"),INDIRECT($A$5&amp;"!$AK$41:$AK$406"))*SUM($F$3:$I$3)</f>
        <v>0</v>
      </c>
      <c r="C218" s="70" cm="1">
        <f t="array" aca="1" ref="C218" ca="1">_xlfn.XLOOKUP(A218,INDIRECT($A$5&amp;"!$AJ$41:$AJ$406"),INDIRECT($A$5&amp;"!$AL$41:$AL$406"))*SUM($F$3:$I$3)</f>
        <v>45</v>
      </c>
      <c r="D218" s="70" cm="1">
        <f t="array" aca="1" ref="D218" ca="1">_xlfn.XLOOKUP(A218,INDIRECT($A$5&amp;"!$AJ$41:$AJ$406"),INDIRECT($A$5&amp;"!$AO$41:$AO$406"))*SUM($F$3:$I$3)</f>
        <v>45</v>
      </c>
      <c r="E218" s="34" cm="1">
        <f t="array" ref="E218">SUMPRODUCT(('PT Storengy'!$B$8:$K$372)*('PT Storengy'!$A$8:$A$372=$A218)*('PT Storengy'!$B$5:$K$5=$A$6)*('PT Storengy'!$B$7:$K$7=$A$7))</f>
        <v>0.1</v>
      </c>
      <c r="F218" s="119">
        <f t="shared" ca="1" si="30"/>
        <v>45</v>
      </c>
      <c r="G218" s="54">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0.79999999999999993</v>
      </c>
      <c r="I218" s="71">
        <f t="shared" ca="1" si="34"/>
        <v>0</v>
      </c>
      <c r="J218" s="118" cm="1">
        <f t="array" aca="1" ref="J218" ca="1">IF(COUNTIFS('PTC GRTgaz'!$K$7:$K$15996,"",'PTC GRTgaz'!$A$7:$A$15996,J$16,'PTC GRTgaz'!$D$7:$D$15996,$A218,'PTC GRTgaz'!$C$7:$C$15996,"DEL")&gt;0,J$14,SUMIFS('PTC GRTgaz'!$K$7:$K$15996,'PTC GRTgaz'!$A$7:$A$15996,J$16,'PTC GRTgaz'!$D$7:$D$15996,$A218,'PTC GRTgaz'!$C$7:$C$15996,"DEL")*1.0026*$F$4/INDIRECT($A$4&amp;"!D9"))</f>
        <v>375</v>
      </c>
      <c r="K218" s="118" cm="1">
        <f t="array" aca="1" ref="K218" ca="1">IF(COUNTIFS('PTC GRTgaz'!$K$7:$K$15996,"",'PTC GRTgaz'!$A$7:$A$15996,K$16,'PTC GRTgaz'!$D$7:$D$15996,$A218,'PTC GRTgaz'!$C$7:$C$15996,"DEL")&gt;0,K$14,SUMIFS('PTC GRTgaz'!$K$7:$K$15996,'PTC GRTgaz'!$A$7:$A$15996,K$16,'PTC GRTgaz'!$D$7:$D$15996,$A218,'PTC GRTgaz'!$C$7:$C$15996,"DEL")*1.0026*$F$4/INDIRECT($A$4&amp;"!D9"))</f>
        <v>175.45500000000001</v>
      </c>
      <c r="L218" s="119">
        <f t="shared" ca="1" si="31"/>
        <v>45</v>
      </c>
      <c r="M218" s="54">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0.79999999999999993</v>
      </c>
      <c r="O218" s="71">
        <f t="shared" ca="1" si="36"/>
        <v>0</v>
      </c>
      <c r="S218" s="119">
        <f t="shared" ca="1" si="32"/>
        <v>67.202209687499803</v>
      </c>
      <c r="T218" s="54">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0.79999999999999993</v>
      </c>
      <c r="V218" s="71">
        <f t="shared" ca="1" si="38"/>
        <v>300</v>
      </c>
    </row>
    <row r="219" spans="1:22" x14ac:dyDescent="0.35">
      <c r="A219" s="32">
        <f t="shared" si="39"/>
        <v>45950</v>
      </c>
      <c r="B219" s="70" cm="1">
        <f t="array" aca="1" ref="B219" ca="1">_xlfn.XLOOKUP(A219,INDIRECT($A$5&amp;"!$AJ$41:$AJ$406"),INDIRECT($A$5&amp;"!$AK$41:$AK$406"))*SUM($F$3:$I$3)</f>
        <v>0</v>
      </c>
      <c r="C219" s="70" cm="1">
        <f t="array" aca="1" ref="C219" ca="1">_xlfn.XLOOKUP(A219,INDIRECT($A$5&amp;"!$AJ$41:$AJ$406"),INDIRECT($A$5&amp;"!$AL$41:$AL$406"))*SUM($F$3:$I$3)</f>
        <v>45</v>
      </c>
      <c r="D219" s="70" cm="1">
        <f t="array" aca="1" ref="D219" ca="1">_xlfn.XLOOKUP(A219,INDIRECT($A$5&amp;"!$AJ$41:$AJ$406"),INDIRECT($A$5&amp;"!$AO$41:$AO$406"))*SUM($F$3:$I$3)</f>
        <v>45</v>
      </c>
      <c r="E219" s="34" cm="1">
        <f t="array" ref="E219">SUMPRODUCT(('PT Storengy'!$B$8:$K$372)*('PT Storengy'!$A$8:$A$372=$A219)*('PT Storengy'!$B$5:$K$5=$A$6)*('PT Storengy'!$B$7:$K$7=$A$7))</f>
        <v>0.8</v>
      </c>
      <c r="F219" s="119">
        <f t="shared" ca="1" si="30"/>
        <v>45</v>
      </c>
      <c r="G219" s="54">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0.79999999999999993</v>
      </c>
      <c r="I219" s="71">
        <f t="shared" ca="1" si="34"/>
        <v>0</v>
      </c>
      <c r="J219" s="118" cm="1">
        <f t="array" aca="1" ref="J219" ca="1">IF(COUNTIFS('PTC GRTgaz'!$K$7:$K$15996,"",'PTC GRTgaz'!$A$7:$A$15996,J$16,'PTC GRTgaz'!$D$7:$D$15996,$A219,'PTC GRTgaz'!$C$7:$C$15996,"DEL")&gt;0,J$14,SUMIFS('PTC GRTgaz'!$K$7:$K$15996,'PTC GRTgaz'!$A$7:$A$15996,J$16,'PTC GRTgaz'!$D$7:$D$15996,$A219,'PTC GRTgaz'!$C$7:$C$15996,"DEL")*1.0026*$F$4/INDIRECT($A$4&amp;"!D9"))</f>
        <v>375</v>
      </c>
      <c r="K219" s="118" cm="1">
        <f t="array" aca="1" ref="K219" ca="1">IF(COUNTIFS('PTC GRTgaz'!$K$7:$K$15996,"",'PTC GRTgaz'!$A$7:$A$15996,K$16,'PTC GRTgaz'!$D$7:$D$15996,$A219,'PTC GRTgaz'!$C$7:$C$15996,"DEL")&gt;0,K$14,SUMIFS('PTC GRTgaz'!$K$7:$K$15996,'PTC GRTgaz'!$A$7:$A$15996,K$16,'PTC GRTgaz'!$D$7:$D$15996,$A219,'PTC GRTgaz'!$C$7:$C$15996,"DEL")*1.0026*$F$4/INDIRECT($A$4&amp;"!D9"))</f>
        <v>175.45500000000001</v>
      </c>
      <c r="L219" s="119">
        <f t="shared" ca="1" si="31"/>
        <v>45</v>
      </c>
      <c r="M219" s="54">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0.79999999999999993</v>
      </c>
      <c r="O219" s="71">
        <f t="shared" ca="1" si="36"/>
        <v>0</v>
      </c>
      <c r="S219" s="119">
        <f t="shared" ca="1" si="32"/>
        <v>67.5022096874998</v>
      </c>
      <c r="T219" s="54">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0.79999999999999993</v>
      </c>
      <c r="V219" s="71">
        <f t="shared" ca="1" si="38"/>
        <v>300</v>
      </c>
    </row>
    <row r="220" spans="1:22" x14ac:dyDescent="0.35">
      <c r="A220" s="32">
        <f t="shared" si="39"/>
        <v>45951</v>
      </c>
      <c r="B220" s="70" cm="1">
        <f t="array" aca="1" ref="B220" ca="1">_xlfn.XLOOKUP(A220,INDIRECT($A$5&amp;"!$AJ$41:$AJ$406"),INDIRECT($A$5&amp;"!$AK$41:$AK$406"))*SUM($F$3:$I$3)</f>
        <v>0</v>
      </c>
      <c r="C220" s="70" cm="1">
        <f t="array" aca="1" ref="C220" ca="1">_xlfn.XLOOKUP(A220,INDIRECT($A$5&amp;"!$AJ$41:$AJ$406"),INDIRECT($A$5&amp;"!$AL$41:$AL$406"))*SUM($F$3:$I$3)</f>
        <v>45</v>
      </c>
      <c r="D220" s="70" cm="1">
        <f t="array" aca="1" ref="D220" ca="1">_xlfn.XLOOKUP(A220,INDIRECT($A$5&amp;"!$AJ$41:$AJ$406"),INDIRECT($A$5&amp;"!$AO$41:$AO$406"))*SUM($F$3:$I$3)</f>
        <v>45</v>
      </c>
      <c r="E220" s="34" cm="1">
        <f t="array" ref="E220">SUMPRODUCT(('PT Storengy'!$B$8:$K$372)*('PT Storengy'!$A$8:$A$372=$A220)*('PT Storengy'!$B$5:$K$5=$A$6)*('PT Storengy'!$B$7:$K$7=$A$7))</f>
        <v>0.8</v>
      </c>
      <c r="F220" s="119">
        <f t="shared" ca="1" si="30"/>
        <v>45</v>
      </c>
      <c r="G220" s="54">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0.79999999999999993</v>
      </c>
      <c r="I220" s="71">
        <f t="shared" ca="1" si="34"/>
        <v>0</v>
      </c>
      <c r="J220" s="118" cm="1">
        <f t="array" aca="1" ref="J220" ca="1">IF(COUNTIFS('PTC GRTgaz'!$K$7:$K$15996,"",'PTC GRTgaz'!$A$7:$A$15996,J$16,'PTC GRTgaz'!$D$7:$D$15996,$A220,'PTC GRTgaz'!$C$7:$C$15996,"DEL")&gt;0,J$14,SUMIFS('PTC GRTgaz'!$K$7:$K$15996,'PTC GRTgaz'!$A$7:$A$15996,J$16,'PTC GRTgaz'!$D$7:$D$15996,$A220,'PTC GRTgaz'!$C$7:$C$15996,"DEL")*1.0026*$F$4/INDIRECT($A$4&amp;"!D9"))</f>
        <v>375</v>
      </c>
      <c r="K220" s="118" cm="1">
        <f t="array" aca="1" ref="K220" ca="1">IF(COUNTIFS('PTC GRTgaz'!$K$7:$K$15996,"",'PTC GRTgaz'!$A$7:$A$15996,K$16,'PTC GRTgaz'!$D$7:$D$15996,$A220,'PTC GRTgaz'!$C$7:$C$15996,"DEL")&gt;0,K$14,SUMIFS('PTC GRTgaz'!$K$7:$K$15996,'PTC GRTgaz'!$A$7:$A$15996,K$16,'PTC GRTgaz'!$D$7:$D$15996,$A220,'PTC GRTgaz'!$C$7:$C$15996,"DEL")*1.0026*$F$4/INDIRECT($A$4&amp;"!D9"))</f>
        <v>175.45500000000001</v>
      </c>
      <c r="L220" s="119">
        <f t="shared" ca="1" si="31"/>
        <v>45</v>
      </c>
      <c r="M220" s="54">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0.79999999999999993</v>
      </c>
      <c r="O220" s="71">
        <f t="shared" ca="1" si="36"/>
        <v>0</v>
      </c>
      <c r="S220" s="119">
        <f t="shared" ca="1" si="32"/>
        <v>67.802209687499797</v>
      </c>
      <c r="T220" s="54">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0.79999999999999993</v>
      </c>
      <c r="V220" s="71">
        <f t="shared" ca="1" si="38"/>
        <v>300</v>
      </c>
    </row>
    <row r="221" spans="1:22" x14ac:dyDescent="0.35">
      <c r="A221" s="32">
        <f t="shared" si="39"/>
        <v>45952</v>
      </c>
      <c r="B221" s="70" cm="1">
        <f t="array" aca="1" ref="B221" ca="1">_xlfn.XLOOKUP(A221,INDIRECT($A$5&amp;"!$AJ$41:$AJ$406"),INDIRECT($A$5&amp;"!$AK$41:$AK$406"))*SUM($F$3:$I$3)</f>
        <v>0</v>
      </c>
      <c r="C221" s="70" cm="1">
        <f t="array" aca="1" ref="C221" ca="1">_xlfn.XLOOKUP(A221,INDIRECT($A$5&amp;"!$AJ$41:$AJ$406"),INDIRECT($A$5&amp;"!$AL$41:$AL$406"))*SUM($F$3:$I$3)</f>
        <v>45</v>
      </c>
      <c r="D221" s="70" cm="1">
        <f t="array" aca="1" ref="D221" ca="1">_xlfn.XLOOKUP(A221,INDIRECT($A$5&amp;"!$AJ$41:$AJ$406"),INDIRECT($A$5&amp;"!$AO$41:$AO$406"))*SUM($F$3:$I$3)</f>
        <v>45</v>
      </c>
      <c r="E221" s="34" cm="1">
        <f t="array" ref="E221">SUMPRODUCT(('PT Storengy'!$B$8:$K$372)*('PT Storengy'!$A$8:$A$372=$A221)*('PT Storengy'!$B$5:$K$5=$A$6)*('PT Storengy'!$B$7:$K$7=$A$7))</f>
        <v>0.8</v>
      </c>
      <c r="F221" s="119">
        <f t="shared" ca="1" si="30"/>
        <v>45</v>
      </c>
      <c r="G221" s="54">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0.79999999999999993</v>
      </c>
      <c r="I221" s="71">
        <f t="shared" ca="1" si="34"/>
        <v>0</v>
      </c>
      <c r="J221" s="118" cm="1">
        <f t="array" aca="1" ref="J221" ca="1">IF(COUNTIFS('PTC GRTgaz'!$K$7:$K$15996,"",'PTC GRTgaz'!$A$7:$A$15996,J$16,'PTC GRTgaz'!$D$7:$D$15996,$A221,'PTC GRTgaz'!$C$7:$C$15996,"DEL")&gt;0,J$14,SUMIFS('PTC GRTgaz'!$K$7:$K$15996,'PTC GRTgaz'!$A$7:$A$15996,J$16,'PTC GRTgaz'!$D$7:$D$15996,$A221,'PTC GRTgaz'!$C$7:$C$15996,"DEL")*1.0026*$F$4/INDIRECT($A$4&amp;"!D9"))</f>
        <v>375</v>
      </c>
      <c r="K221" s="118" cm="1">
        <f t="array" aca="1" ref="K221" ca="1">IF(COUNTIFS('PTC GRTgaz'!$K$7:$K$15996,"",'PTC GRTgaz'!$A$7:$A$15996,K$16,'PTC GRTgaz'!$D$7:$D$15996,$A221,'PTC GRTgaz'!$C$7:$C$15996,"DEL")&gt;0,K$14,SUMIFS('PTC GRTgaz'!$K$7:$K$15996,'PTC GRTgaz'!$A$7:$A$15996,K$16,'PTC GRTgaz'!$D$7:$D$15996,$A221,'PTC GRTgaz'!$C$7:$C$15996,"DEL")*1.0026*$F$4/INDIRECT($A$4&amp;"!D9"))</f>
        <v>175.45500000000001</v>
      </c>
      <c r="L221" s="119">
        <f t="shared" ca="1" si="31"/>
        <v>45</v>
      </c>
      <c r="M221" s="54">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0.79999999999999993</v>
      </c>
      <c r="O221" s="71">
        <f t="shared" ca="1" si="36"/>
        <v>0</v>
      </c>
      <c r="S221" s="119">
        <f t="shared" ca="1" si="32"/>
        <v>68.102209687499794</v>
      </c>
      <c r="T221" s="54">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0.79999999999999993</v>
      </c>
      <c r="V221" s="71">
        <f t="shared" ca="1" si="38"/>
        <v>300</v>
      </c>
    </row>
    <row r="222" spans="1:22" x14ac:dyDescent="0.35">
      <c r="A222" s="32">
        <f t="shared" si="39"/>
        <v>45953</v>
      </c>
      <c r="B222" s="70" cm="1">
        <f t="array" aca="1" ref="B222" ca="1">_xlfn.XLOOKUP(A222,INDIRECT($A$5&amp;"!$AJ$41:$AJ$406"),INDIRECT($A$5&amp;"!$AK$41:$AK$406"))*SUM($F$3:$I$3)</f>
        <v>0</v>
      </c>
      <c r="C222" s="70" cm="1">
        <f t="array" aca="1" ref="C222" ca="1">_xlfn.XLOOKUP(A222,INDIRECT($A$5&amp;"!$AJ$41:$AJ$406"),INDIRECT($A$5&amp;"!$AL$41:$AL$406"))*SUM($F$3:$I$3)</f>
        <v>45</v>
      </c>
      <c r="D222" s="70" cm="1">
        <f t="array" aca="1" ref="D222" ca="1">_xlfn.XLOOKUP(A222,INDIRECT($A$5&amp;"!$AJ$41:$AJ$406"),INDIRECT($A$5&amp;"!$AO$41:$AO$406"))*SUM($F$3:$I$3)</f>
        <v>45</v>
      </c>
      <c r="E222" s="34" cm="1">
        <f t="array" ref="E222">SUMPRODUCT(('PT Storengy'!$B$8:$K$372)*('PT Storengy'!$A$8:$A$372=$A222)*('PT Storengy'!$B$5:$K$5=$A$6)*('PT Storengy'!$B$7:$K$7=$A$7))</f>
        <v>0.8</v>
      </c>
      <c r="F222" s="119">
        <f t="shared" ca="1" si="30"/>
        <v>45</v>
      </c>
      <c r="G222" s="54">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0.79999999999999993</v>
      </c>
      <c r="I222" s="71">
        <f t="shared" ca="1" si="34"/>
        <v>0</v>
      </c>
      <c r="J222" s="118" cm="1">
        <f t="array" aca="1" ref="J222" ca="1">IF(COUNTIFS('PTC GRTgaz'!$K$7:$K$15996,"",'PTC GRTgaz'!$A$7:$A$15996,J$16,'PTC GRTgaz'!$D$7:$D$15996,$A222,'PTC GRTgaz'!$C$7:$C$15996,"DEL")&gt;0,J$14,SUMIFS('PTC GRTgaz'!$K$7:$K$15996,'PTC GRTgaz'!$A$7:$A$15996,J$16,'PTC GRTgaz'!$D$7:$D$15996,$A222,'PTC GRTgaz'!$C$7:$C$15996,"DEL")*1.0026*$F$4/INDIRECT($A$4&amp;"!D9"))</f>
        <v>375</v>
      </c>
      <c r="K222" s="118" cm="1">
        <f t="array" aca="1" ref="K222" ca="1">IF(COUNTIFS('PTC GRTgaz'!$K$7:$K$15996,"",'PTC GRTgaz'!$A$7:$A$15996,K$16,'PTC GRTgaz'!$D$7:$D$15996,$A222,'PTC GRTgaz'!$C$7:$C$15996,"DEL")&gt;0,K$14,SUMIFS('PTC GRTgaz'!$K$7:$K$15996,'PTC GRTgaz'!$A$7:$A$15996,K$16,'PTC GRTgaz'!$D$7:$D$15996,$A222,'PTC GRTgaz'!$C$7:$C$15996,"DEL")*1.0026*$F$4/INDIRECT($A$4&amp;"!D9"))</f>
        <v>175.45500000000001</v>
      </c>
      <c r="L222" s="119">
        <f t="shared" ca="1" si="31"/>
        <v>45</v>
      </c>
      <c r="M222" s="54">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0.79999999999999993</v>
      </c>
      <c r="O222" s="71">
        <f t="shared" ca="1" si="36"/>
        <v>0</v>
      </c>
      <c r="S222" s="119">
        <f t="shared" ca="1" si="32"/>
        <v>68.402209687499791</v>
      </c>
      <c r="T222" s="54">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0.79999999999999993</v>
      </c>
      <c r="V222" s="71">
        <f t="shared" ca="1" si="38"/>
        <v>300</v>
      </c>
    </row>
    <row r="223" spans="1:22" x14ac:dyDescent="0.35">
      <c r="A223" s="32">
        <f t="shared" si="39"/>
        <v>45954</v>
      </c>
      <c r="B223" s="70" cm="1">
        <f t="array" aca="1" ref="B223" ca="1">_xlfn.XLOOKUP(A223,INDIRECT($A$5&amp;"!$AJ$41:$AJ$406"),INDIRECT($A$5&amp;"!$AK$41:$AK$406"))*SUM($F$3:$I$3)</f>
        <v>0</v>
      </c>
      <c r="C223" s="70" cm="1">
        <f t="array" aca="1" ref="C223" ca="1">_xlfn.XLOOKUP(A223,INDIRECT($A$5&amp;"!$AJ$41:$AJ$406"),INDIRECT($A$5&amp;"!$AL$41:$AL$406"))*SUM($F$3:$I$3)</f>
        <v>45</v>
      </c>
      <c r="D223" s="70" cm="1">
        <f t="array" aca="1" ref="D223" ca="1">_xlfn.XLOOKUP(A223,INDIRECT($A$5&amp;"!$AJ$41:$AJ$406"),INDIRECT($A$5&amp;"!$AO$41:$AO$406"))*SUM($F$3:$I$3)</f>
        <v>45</v>
      </c>
      <c r="E223" s="34" cm="1">
        <f t="array" ref="E223">SUMPRODUCT(('PT Storengy'!$B$8:$K$372)*('PT Storengy'!$A$8:$A$372=$A223)*('PT Storengy'!$B$5:$K$5=$A$6)*('PT Storengy'!$B$7:$K$7=$A$7))</f>
        <v>0.8</v>
      </c>
      <c r="F223" s="119">
        <f t="shared" ca="1" si="30"/>
        <v>45</v>
      </c>
      <c r="G223" s="54">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0.79999999999999993</v>
      </c>
      <c r="I223" s="71">
        <f t="shared" ca="1" si="34"/>
        <v>0</v>
      </c>
      <c r="J223" s="118" cm="1">
        <f t="array" aca="1" ref="J223" ca="1">IF(COUNTIFS('PTC GRTgaz'!$K$7:$K$15996,"",'PTC GRTgaz'!$A$7:$A$15996,J$16,'PTC GRTgaz'!$D$7:$D$15996,$A223,'PTC GRTgaz'!$C$7:$C$15996,"DEL")&gt;0,J$14,SUMIFS('PTC GRTgaz'!$K$7:$K$15996,'PTC GRTgaz'!$A$7:$A$15996,J$16,'PTC GRTgaz'!$D$7:$D$15996,$A223,'PTC GRTgaz'!$C$7:$C$15996,"DEL")*1.0026*$F$4/INDIRECT($A$4&amp;"!D9"))</f>
        <v>375</v>
      </c>
      <c r="K223" s="118" cm="1">
        <f t="array" aca="1" ref="K223" ca="1">IF(COUNTIFS('PTC GRTgaz'!$K$7:$K$15996,"",'PTC GRTgaz'!$A$7:$A$15996,K$16,'PTC GRTgaz'!$D$7:$D$15996,$A223,'PTC GRTgaz'!$C$7:$C$15996,"DEL")&gt;0,K$14,SUMIFS('PTC GRTgaz'!$K$7:$K$15996,'PTC GRTgaz'!$A$7:$A$15996,K$16,'PTC GRTgaz'!$D$7:$D$15996,$A223,'PTC GRTgaz'!$C$7:$C$15996,"DEL")*1.0026*$F$4/INDIRECT($A$4&amp;"!D9"))</f>
        <v>175.45500000000001</v>
      </c>
      <c r="L223" s="119">
        <f t="shared" ca="1" si="31"/>
        <v>45</v>
      </c>
      <c r="M223" s="54">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0.79999999999999993</v>
      </c>
      <c r="O223" s="71">
        <f t="shared" ca="1" si="36"/>
        <v>0</v>
      </c>
      <c r="S223" s="119">
        <f t="shared" ca="1" si="32"/>
        <v>68.702209687499789</v>
      </c>
      <c r="T223" s="54">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0.79999999999999993</v>
      </c>
      <c r="V223" s="71">
        <f t="shared" ca="1" si="38"/>
        <v>300</v>
      </c>
    </row>
    <row r="224" spans="1:22" x14ac:dyDescent="0.35">
      <c r="A224" s="32">
        <f t="shared" si="39"/>
        <v>45955</v>
      </c>
      <c r="B224" s="70" cm="1">
        <f t="array" aca="1" ref="B224" ca="1">_xlfn.XLOOKUP(A224,INDIRECT($A$5&amp;"!$AJ$41:$AJ$406"),INDIRECT($A$5&amp;"!$AK$41:$AK$406"))*SUM($F$3:$I$3)</f>
        <v>0</v>
      </c>
      <c r="C224" s="70" cm="1">
        <f t="array" aca="1" ref="C224" ca="1">_xlfn.XLOOKUP(A224,INDIRECT($A$5&amp;"!$AJ$41:$AJ$406"),INDIRECT($A$5&amp;"!$AL$41:$AL$406"))*SUM($F$3:$I$3)</f>
        <v>45</v>
      </c>
      <c r="D224" s="70" cm="1">
        <f t="array" aca="1" ref="D224" ca="1">_xlfn.XLOOKUP(A224,INDIRECT($A$5&amp;"!$AJ$41:$AJ$406"),INDIRECT($A$5&amp;"!$AO$41:$AO$406"))*SUM($F$3:$I$3)</f>
        <v>45</v>
      </c>
      <c r="E224" s="34" cm="1">
        <f t="array" ref="E224">SUMPRODUCT(('PT Storengy'!$B$8:$K$372)*('PT Storengy'!$A$8:$A$372=$A224)*('PT Storengy'!$B$5:$K$5=$A$6)*('PT Storengy'!$B$7:$K$7=$A$7))</f>
        <v>0.8</v>
      </c>
      <c r="F224" s="119">
        <f t="shared" ca="1" si="30"/>
        <v>45</v>
      </c>
      <c r="G224" s="54">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0.79999999999999993</v>
      </c>
      <c r="I224" s="71">
        <f t="shared" ca="1" si="34"/>
        <v>0</v>
      </c>
      <c r="J224" s="118" cm="1">
        <f t="array" aca="1" ref="J224" ca="1">IF(COUNTIFS('PTC GRTgaz'!$K$7:$K$15996,"",'PTC GRTgaz'!$A$7:$A$15996,J$16,'PTC GRTgaz'!$D$7:$D$15996,$A224,'PTC GRTgaz'!$C$7:$C$15996,"DEL")&gt;0,J$14,SUMIFS('PTC GRTgaz'!$K$7:$K$15996,'PTC GRTgaz'!$A$7:$A$15996,J$16,'PTC GRTgaz'!$D$7:$D$15996,$A224,'PTC GRTgaz'!$C$7:$C$15996,"DEL")*1.0026*$F$4/INDIRECT($A$4&amp;"!D9"))</f>
        <v>375</v>
      </c>
      <c r="K224" s="118" cm="1">
        <f t="array" aca="1" ref="K224" ca="1">IF(COUNTIFS('PTC GRTgaz'!$K$7:$K$15996,"",'PTC GRTgaz'!$A$7:$A$15996,K$16,'PTC GRTgaz'!$D$7:$D$15996,$A224,'PTC GRTgaz'!$C$7:$C$15996,"DEL")&gt;0,K$14,SUMIFS('PTC GRTgaz'!$K$7:$K$15996,'PTC GRTgaz'!$A$7:$A$15996,K$16,'PTC GRTgaz'!$D$7:$D$15996,$A224,'PTC GRTgaz'!$C$7:$C$15996,"DEL")*1.0026*$F$4/INDIRECT($A$4&amp;"!D9"))</f>
        <v>200.52</v>
      </c>
      <c r="L224" s="119">
        <f t="shared" ca="1" si="31"/>
        <v>45</v>
      </c>
      <c r="M224" s="54">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0.79999999999999993</v>
      </c>
      <c r="O224" s="71">
        <f t="shared" ca="1" si="36"/>
        <v>0</v>
      </c>
      <c r="S224" s="119">
        <f t="shared" ca="1" si="32"/>
        <v>69.002209687499786</v>
      </c>
      <c r="T224" s="54">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0.79999999999999993</v>
      </c>
      <c r="V224" s="71">
        <f t="shared" ca="1" si="38"/>
        <v>300</v>
      </c>
    </row>
    <row r="225" spans="1:22" x14ac:dyDescent="0.35">
      <c r="A225" s="32">
        <f t="shared" si="39"/>
        <v>45956</v>
      </c>
      <c r="B225" s="70" cm="1">
        <f t="array" aca="1" ref="B225" ca="1">_xlfn.XLOOKUP(A225,INDIRECT($A$5&amp;"!$AJ$41:$AJ$406"),INDIRECT($A$5&amp;"!$AK$41:$AK$406"))*SUM($F$3:$I$3)</f>
        <v>0</v>
      </c>
      <c r="C225" s="70" cm="1">
        <f t="array" aca="1" ref="C225" ca="1">_xlfn.XLOOKUP(A225,INDIRECT($A$5&amp;"!$AJ$41:$AJ$406"),INDIRECT($A$5&amp;"!$AL$41:$AL$406"))*SUM($F$3:$I$3)</f>
        <v>45</v>
      </c>
      <c r="D225" s="70" cm="1">
        <f t="array" aca="1" ref="D225" ca="1">_xlfn.XLOOKUP(A225,INDIRECT($A$5&amp;"!$AJ$41:$AJ$406"),INDIRECT($A$5&amp;"!$AO$41:$AO$406"))*SUM($F$3:$I$3)</f>
        <v>45</v>
      </c>
      <c r="E225" s="34" cm="1">
        <f t="array" ref="E225">SUMPRODUCT(('PT Storengy'!$B$8:$K$372)*('PT Storengy'!$A$8:$A$372=$A225)*('PT Storengy'!$B$5:$K$5=$A$6)*('PT Storengy'!$B$7:$K$7=$A$7))</f>
        <v>0.8</v>
      </c>
      <c r="F225" s="119">
        <f t="shared" ca="1" si="30"/>
        <v>45</v>
      </c>
      <c r="G225" s="54">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0.79999999999999993</v>
      </c>
      <c r="I225" s="71">
        <f t="shared" ca="1" si="34"/>
        <v>0</v>
      </c>
      <c r="J225" s="118" cm="1">
        <f t="array" aca="1" ref="J225" ca="1">IF(COUNTIFS('PTC GRTgaz'!$K$7:$K$15996,"",'PTC GRTgaz'!$A$7:$A$15996,J$16,'PTC GRTgaz'!$D$7:$D$15996,$A225,'PTC GRTgaz'!$C$7:$C$15996,"DEL")&gt;0,J$14,SUMIFS('PTC GRTgaz'!$K$7:$K$15996,'PTC GRTgaz'!$A$7:$A$15996,J$16,'PTC GRTgaz'!$D$7:$D$15996,$A225,'PTC GRTgaz'!$C$7:$C$15996,"DEL")*1.0026*$F$4/INDIRECT($A$4&amp;"!D9"))</f>
        <v>375</v>
      </c>
      <c r="K225" s="118" cm="1">
        <f t="array" aca="1" ref="K225" ca="1">IF(COUNTIFS('PTC GRTgaz'!$K$7:$K$15996,"",'PTC GRTgaz'!$A$7:$A$15996,K$16,'PTC GRTgaz'!$D$7:$D$15996,$A225,'PTC GRTgaz'!$C$7:$C$15996,"DEL")&gt;0,K$14,SUMIFS('PTC GRTgaz'!$K$7:$K$15996,'PTC GRTgaz'!$A$7:$A$15996,K$16,'PTC GRTgaz'!$D$7:$D$15996,$A225,'PTC GRTgaz'!$C$7:$C$15996,"DEL")*1.0026*$F$4/INDIRECT($A$4&amp;"!D9"))</f>
        <v>200.52</v>
      </c>
      <c r="L225" s="119">
        <f t="shared" ca="1" si="31"/>
        <v>45</v>
      </c>
      <c r="M225" s="54">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0.79999999999999993</v>
      </c>
      <c r="O225" s="71">
        <f t="shared" ca="1" si="36"/>
        <v>0</v>
      </c>
      <c r="S225" s="119">
        <f t="shared" ca="1" si="32"/>
        <v>69.302209687499783</v>
      </c>
      <c r="T225" s="54">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0.79999999999999993</v>
      </c>
      <c r="V225" s="71">
        <f t="shared" ca="1" si="38"/>
        <v>300</v>
      </c>
    </row>
    <row r="226" spans="1:22" x14ac:dyDescent="0.35">
      <c r="A226" s="32">
        <f t="shared" si="39"/>
        <v>45957</v>
      </c>
      <c r="B226" s="70" cm="1">
        <f t="array" aca="1" ref="B226" ca="1">_xlfn.XLOOKUP(A226,INDIRECT($A$5&amp;"!$AJ$41:$AJ$406"),INDIRECT($A$5&amp;"!$AK$41:$AK$406"))*SUM($F$3:$I$3)</f>
        <v>0</v>
      </c>
      <c r="C226" s="70" cm="1">
        <f t="array" aca="1" ref="C226" ca="1">_xlfn.XLOOKUP(A226,INDIRECT($A$5&amp;"!$AJ$41:$AJ$406"),INDIRECT($A$5&amp;"!$AL$41:$AL$406"))*SUM($F$3:$I$3)</f>
        <v>45</v>
      </c>
      <c r="D226" s="70" cm="1">
        <f t="array" aca="1" ref="D226" ca="1">_xlfn.XLOOKUP(A226,INDIRECT($A$5&amp;"!$AJ$41:$AJ$406"),INDIRECT($A$5&amp;"!$AO$41:$AO$406"))*SUM($F$3:$I$3)</f>
        <v>45</v>
      </c>
      <c r="E226" s="34" cm="1">
        <f t="array" ref="E226">SUMPRODUCT(('PT Storengy'!$B$8:$K$372)*('PT Storengy'!$A$8:$A$372=$A226)*('PT Storengy'!$B$5:$K$5=$A$6)*('PT Storengy'!$B$7:$K$7=$A$7))</f>
        <v>0.8</v>
      </c>
      <c r="F226" s="119">
        <f t="shared" ca="1" si="30"/>
        <v>45</v>
      </c>
      <c r="G226" s="54">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0.79999999999999993</v>
      </c>
      <c r="I226" s="71">
        <f t="shared" ca="1" si="34"/>
        <v>0</v>
      </c>
      <c r="J226" s="118" cm="1">
        <f t="array" aca="1" ref="J226" ca="1">IF(COUNTIFS('PTC GRTgaz'!$K$7:$K$15996,"",'PTC GRTgaz'!$A$7:$A$15996,J$16,'PTC GRTgaz'!$D$7:$D$15996,$A226,'PTC GRTgaz'!$C$7:$C$15996,"DEL")&gt;0,J$14,SUMIFS('PTC GRTgaz'!$K$7:$K$15996,'PTC GRTgaz'!$A$7:$A$15996,J$16,'PTC GRTgaz'!$D$7:$D$15996,$A226,'PTC GRTgaz'!$C$7:$C$15996,"DEL")*1.0026*$F$4/INDIRECT($A$4&amp;"!D9"))</f>
        <v>375</v>
      </c>
      <c r="K226" s="118" cm="1">
        <f t="array" aca="1" ref="K226" ca="1">IF(COUNTIFS('PTC GRTgaz'!$K$7:$K$15996,"",'PTC GRTgaz'!$A$7:$A$15996,K$16,'PTC GRTgaz'!$D$7:$D$15996,$A226,'PTC GRTgaz'!$C$7:$C$15996,"DEL")&gt;0,K$14,SUMIFS('PTC GRTgaz'!$K$7:$K$15996,'PTC GRTgaz'!$A$7:$A$15996,K$16,'PTC GRTgaz'!$D$7:$D$15996,$A226,'PTC GRTgaz'!$C$7:$C$15996,"DEL")*1.0026*$F$4/INDIRECT($A$4&amp;"!D9"))</f>
        <v>210.54599999999999</v>
      </c>
      <c r="L226" s="119">
        <f t="shared" ca="1" si="31"/>
        <v>45</v>
      </c>
      <c r="M226" s="54">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0.79999999999999993</v>
      </c>
      <c r="O226" s="71">
        <f t="shared" ca="1" si="36"/>
        <v>0</v>
      </c>
      <c r="S226" s="119">
        <f t="shared" ca="1" si="32"/>
        <v>69.60220968749978</v>
      </c>
      <c r="T226" s="54">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0.79999999999999993</v>
      </c>
      <c r="V226" s="71">
        <f t="shared" ca="1" si="38"/>
        <v>300</v>
      </c>
    </row>
    <row r="227" spans="1:22" x14ac:dyDescent="0.35">
      <c r="A227" s="32">
        <f t="shared" si="39"/>
        <v>45958</v>
      </c>
      <c r="B227" s="70" cm="1">
        <f t="array" aca="1" ref="B227" ca="1">_xlfn.XLOOKUP(A227,INDIRECT($A$5&amp;"!$AJ$41:$AJ$406"),INDIRECT($A$5&amp;"!$AK$41:$AK$406"))*SUM($F$3:$I$3)</f>
        <v>0</v>
      </c>
      <c r="C227" s="70" cm="1">
        <f t="array" aca="1" ref="C227" ca="1">_xlfn.XLOOKUP(A227,INDIRECT($A$5&amp;"!$AJ$41:$AJ$406"),INDIRECT($A$5&amp;"!$AL$41:$AL$406"))*SUM($F$3:$I$3)</f>
        <v>45</v>
      </c>
      <c r="D227" s="70" cm="1">
        <f t="array" aca="1" ref="D227" ca="1">_xlfn.XLOOKUP(A227,INDIRECT($A$5&amp;"!$AJ$41:$AJ$406"),INDIRECT($A$5&amp;"!$AO$41:$AO$406"))*SUM($F$3:$I$3)</f>
        <v>45</v>
      </c>
      <c r="E227" s="34" cm="1">
        <f t="array" ref="E227">SUMPRODUCT(('PT Storengy'!$B$8:$K$372)*('PT Storengy'!$A$8:$A$372=$A227)*('PT Storengy'!$B$5:$K$5=$A$6)*('PT Storengy'!$B$7:$K$7=$A$7))</f>
        <v>0.8</v>
      </c>
      <c r="F227" s="119">
        <f t="shared" ca="1" si="30"/>
        <v>45</v>
      </c>
      <c r="G227" s="54">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0.79999999999999993</v>
      </c>
      <c r="I227" s="71">
        <f t="shared" ca="1" si="34"/>
        <v>0</v>
      </c>
      <c r="J227" s="118" cm="1">
        <f t="array" aca="1" ref="J227" ca="1">IF(COUNTIFS('PTC GRTgaz'!$K$7:$K$15996,"",'PTC GRTgaz'!$A$7:$A$15996,J$16,'PTC GRTgaz'!$D$7:$D$15996,$A227,'PTC GRTgaz'!$C$7:$C$15996,"DEL")&gt;0,J$14,SUMIFS('PTC GRTgaz'!$K$7:$K$15996,'PTC GRTgaz'!$A$7:$A$15996,J$16,'PTC GRTgaz'!$D$7:$D$15996,$A227,'PTC GRTgaz'!$C$7:$C$15996,"DEL")*1.0026*$F$4/INDIRECT($A$4&amp;"!D9"))</f>
        <v>375</v>
      </c>
      <c r="K227" s="118" cm="1">
        <f t="array" aca="1" ref="K227" ca="1">IF(COUNTIFS('PTC GRTgaz'!$K$7:$K$15996,"",'PTC GRTgaz'!$A$7:$A$15996,K$16,'PTC GRTgaz'!$D$7:$D$15996,$A227,'PTC GRTgaz'!$C$7:$C$15996,"DEL")&gt;0,K$14,SUMIFS('PTC GRTgaz'!$K$7:$K$15996,'PTC GRTgaz'!$A$7:$A$15996,K$16,'PTC GRTgaz'!$D$7:$D$15996,$A227,'PTC GRTgaz'!$C$7:$C$15996,"DEL")*1.0026*$F$4/INDIRECT($A$4&amp;"!D9"))</f>
        <v>210.54599999999999</v>
      </c>
      <c r="L227" s="119">
        <f t="shared" ca="1" si="31"/>
        <v>45</v>
      </c>
      <c r="M227" s="54">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0.79999999999999993</v>
      </c>
      <c r="O227" s="71">
        <f t="shared" ca="1" si="36"/>
        <v>0</v>
      </c>
      <c r="S227" s="119">
        <f t="shared" ca="1" si="32"/>
        <v>69.902209687499777</v>
      </c>
      <c r="T227" s="54">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0.79999999999999993</v>
      </c>
      <c r="V227" s="71">
        <f t="shared" ca="1" si="38"/>
        <v>300</v>
      </c>
    </row>
    <row r="228" spans="1:22" x14ac:dyDescent="0.35">
      <c r="A228" s="32">
        <f t="shared" si="39"/>
        <v>45959</v>
      </c>
      <c r="B228" s="70" cm="1">
        <f t="array" aca="1" ref="B228" ca="1">_xlfn.XLOOKUP(A228,INDIRECT($A$5&amp;"!$AJ$41:$AJ$406"),INDIRECT($A$5&amp;"!$AK$41:$AK$406"))*SUM($F$3:$I$3)</f>
        <v>0</v>
      </c>
      <c r="C228" s="70" cm="1">
        <f t="array" aca="1" ref="C228" ca="1">_xlfn.XLOOKUP(A228,INDIRECT($A$5&amp;"!$AJ$41:$AJ$406"),INDIRECT($A$5&amp;"!$AL$41:$AL$406"))*SUM($F$3:$I$3)</f>
        <v>45</v>
      </c>
      <c r="D228" s="70" cm="1">
        <f t="array" aca="1" ref="D228" ca="1">_xlfn.XLOOKUP(A228,INDIRECT($A$5&amp;"!$AJ$41:$AJ$406"),INDIRECT($A$5&amp;"!$AO$41:$AO$406"))*SUM($F$3:$I$3)</f>
        <v>45</v>
      </c>
      <c r="E228" s="34" cm="1">
        <f t="array" ref="E228">SUMPRODUCT(('PT Storengy'!$B$8:$K$372)*('PT Storengy'!$A$8:$A$372=$A228)*('PT Storengy'!$B$5:$K$5=$A$6)*('PT Storengy'!$B$7:$K$7=$A$7))</f>
        <v>0.8</v>
      </c>
      <c r="F228" s="119">
        <f t="shared" ca="1" si="30"/>
        <v>45</v>
      </c>
      <c r="G228" s="54">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0.79999999999999993</v>
      </c>
      <c r="I228" s="71">
        <f t="shared" ca="1" si="34"/>
        <v>0</v>
      </c>
      <c r="J228" s="118" cm="1">
        <f t="array" aca="1" ref="J228" ca="1">IF(COUNTIFS('PTC GRTgaz'!$K$7:$K$15996,"",'PTC GRTgaz'!$A$7:$A$15996,J$16,'PTC GRTgaz'!$D$7:$D$15996,$A228,'PTC GRTgaz'!$C$7:$C$15996,"DEL")&gt;0,J$14,SUMIFS('PTC GRTgaz'!$K$7:$K$15996,'PTC GRTgaz'!$A$7:$A$15996,J$16,'PTC GRTgaz'!$D$7:$D$15996,$A228,'PTC GRTgaz'!$C$7:$C$15996,"DEL")*1.0026*$F$4/INDIRECT($A$4&amp;"!D9"))</f>
        <v>375</v>
      </c>
      <c r="K228" s="118" cm="1">
        <f t="array" aca="1" ref="K228" ca="1">IF(COUNTIFS('PTC GRTgaz'!$K$7:$K$15996,"",'PTC GRTgaz'!$A$7:$A$15996,K$16,'PTC GRTgaz'!$D$7:$D$15996,$A228,'PTC GRTgaz'!$C$7:$C$15996,"DEL")&gt;0,K$14,SUMIFS('PTC GRTgaz'!$K$7:$K$15996,'PTC GRTgaz'!$A$7:$A$15996,K$16,'PTC GRTgaz'!$D$7:$D$15996,$A228,'PTC GRTgaz'!$C$7:$C$15996,"DEL")*1.0026*$F$4/INDIRECT($A$4&amp;"!D9"))</f>
        <v>210.54599999999999</v>
      </c>
      <c r="L228" s="119">
        <f t="shared" ca="1" si="31"/>
        <v>45</v>
      </c>
      <c r="M228" s="54">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0.79999999999999993</v>
      </c>
      <c r="O228" s="71">
        <f t="shared" ca="1" si="36"/>
        <v>0</v>
      </c>
      <c r="S228" s="119">
        <f t="shared" ca="1" si="32"/>
        <v>70.202209687499774</v>
      </c>
      <c r="T228" s="54">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0.79999999999999993</v>
      </c>
      <c r="V228" s="71">
        <f t="shared" ca="1" si="38"/>
        <v>300</v>
      </c>
    </row>
    <row r="229" spans="1:22" x14ac:dyDescent="0.35">
      <c r="A229" s="32">
        <f t="shared" si="39"/>
        <v>45960</v>
      </c>
      <c r="B229" s="70" cm="1">
        <f t="array" aca="1" ref="B229" ca="1">_xlfn.XLOOKUP(A229,INDIRECT($A$5&amp;"!$AJ$41:$AJ$406"),INDIRECT($A$5&amp;"!$AK$41:$AK$406"))*SUM($F$3:$I$3)</f>
        <v>0</v>
      </c>
      <c r="C229" s="70" cm="1">
        <f t="array" aca="1" ref="C229" ca="1">_xlfn.XLOOKUP(A229,INDIRECT($A$5&amp;"!$AJ$41:$AJ$406"),INDIRECT($A$5&amp;"!$AL$41:$AL$406"))*SUM($F$3:$I$3)</f>
        <v>45</v>
      </c>
      <c r="D229" s="70" cm="1">
        <f t="array" aca="1" ref="D229" ca="1">_xlfn.XLOOKUP(A229,INDIRECT($A$5&amp;"!$AJ$41:$AJ$406"),INDIRECT($A$5&amp;"!$AO$41:$AO$406"))*SUM($F$3:$I$3)</f>
        <v>45</v>
      </c>
      <c r="E229" s="34" cm="1">
        <f t="array" ref="E229">SUMPRODUCT(('PT Storengy'!$B$8:$K$372)*('PT Storengy'!$A$8:$A$372=$A229)*('PT Storengy'!$B$5:$K$5=$A$6)*('PT Storengy'!$B$7:$K$7=$A$7))</f>
        <v>0.8</v>
      </c>
      <c r="F229" s="119">
        <f t="shared" ca="1" si="30"/>
        <v>45</v>
      </c>
      <c r="G229" s="54">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0.79999999999999993</v>
      </c>
      <c r="I229" s="71">
        <f t="shared" ca="1" si="34"/>
        <v>0</v>
      </c>
      <c r="J229" s="118" cm="1">
        <f t="array" aca="1" ref="J229" ca="1">IF(COUNTIFS('PTC GRTgaz'!$K$7:$K$15996,"",'PTC GRTgaz'!$A$7:$A$15996,J$16,'PTC GRTgaz'!$D$7:$D$15996,$A229,'PTC GRTgaz'!$C$7:$C$15996,"DEL")&gt;0,J$14,SUMIFS('PTC GRTgaz'!$K$7:$K$15996,'PTC GRTgaz'!$A$7:$A$15996,J$16,'PTC GRTgaz'!$D$7:$D$15996,$A229,'PTC GRTgaz'!$C$7:$C$15996,"DEL")*1.0026*$F$4/INDIRECT($A$4&amp;"!D9"))</f>
        <v>375</v>
      </c>
      <c r="K229" s="118" cm="1">
        <f t="array" aca="1" ref="K229" ca="1">IF(COUNTIFS('PTC GRTgaz'!$K$7:$K$15996,"",'PTC GRTgaz'!$A$7:$A$15996,K$16,'PTC GRTgaz'!$D$7:$D$15996,$A229,'PTC GRTgaz'!$C$7:$C$15996,"DEL")&gt;0,K$14,SUMIFS('PTC GRTgaz'!$K$7:$K$15996,'PTC GRTgaz'!$A$7:$A$15996,K$16,'PTC GRTgaz'!$D$7:$D$15996,$A229,'PTC GRTgaz'!$C$7:$C$15996,"DEL")*1.0026*$F$4/INDIRECT($A$4&amp;"!D9"))</f>
        <v>210.54599999999999</v>
      </c>
      <c r="L229" s="119">
        <f t="shared" ca="1" si="31"/>
        <v>45</v>
      </c>
      <c r="M229" s="54">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0.79999999999999993</v>
      </c>
      <c r="O229" s="71">
        <f t="shared" ca="1" si="36"/>
        <v>0</v>
      </c>
      <c r="S229" s="119">
        <f t="shared" ca="1" si="32"/>
        <v>70.502209687499771</v>
      </c>
      <c r="T229" s="54">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0.79999999999999993</v>
      </c>
      <c r="V229" s="71">
        <f t="shared" ca="1" si="38"/>
        <v>300</v>
      </c>
    </row>
    <row r="230" spans="1:22" x14ac:dyDescent="0.35">
      <c r="A230" s="32">
        <f t="shared" si="39"/>
        <v>45961</v>
      </c>
      <c r="B230" s="70" cm="1">
        <f t="array" aca="1" ref="B230" ca="1">_xlfn.XLOOKUP(A230,INDIRECT($A$5&amp;"!$AJ$41:$AJ$406"),INDIRECT($A$5&amp;"!$AK$41:$AK$406"))*SUM($F$3:$I$3)</f>
        <v>38.25</v>
      </c>
      <c r="C230" s="70" cm="1">
        <f t="array" aca="1" ref="C230" ca="1">_xlfn.XLOOKUP(A230,INDIRECT($A$5&amp;"!$AJ$41:$AJ$406"),INDIRECT($A$5&amp;"!$AL$41:$AL$406"))*SUM($F$3:$I$3)</f>
        <v>45</v>
      </c>
      <c r="D230" s="70" cm="1">
        <f t="array" aca="1" ref="D230" ca="1">_xlfn.XLOOKUP(A230,INDIRECT($A$5&amp;"!$AJ$41:$AJ$406"),INDIRECT($A$5&amp;"!$AO$41:$AO$406"))*SUM($F$3:$I$3)</f>
        <v>45</v>
      </c>
      <c r="E230" s="34" cm="1">
        <f t="array" ref="E230">SUMPRODUCT(('PT Storengy'!$B$8:$K$372)*('PT Storengy'!$A$8:$A$372=$A230)*('PT Storengy'!$B$5:$K$5=$A$6)*('PT Storengy'!$B$7:$K$7=$A$7))</f>
        <v>0.8</v>
      </c>
      <c r="F230" s="119">
        <f t="shared" ca="1" si="30"/>
        <v>45</v>
      </c>
      <c r="G230" s="54">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0.79999999999999993</v>
      </c>
      <c r="I230" s="71">
        <f t="shared" ca="1" si="34"/>
        <v>0</v>
      </c>
      <c r="J230" s="118" cm="1">
        <f t="array" aca="1" ref="J230" ca="1">IF(COUNTIFS('PTC GRTgaz'!$K$7:$K$15996,"",'PTC GRTgaz'!$A$7:$A$15996,J$16,'PTC GRTgaz'!$D$7:$D$15996,$A230,'PTC GRTgaz'!$C$7:$C$15996,"DEL")&gt;0,J$14,SUMIFS('PTC GRTgaz'!$K$7:$K$15996,'PTC GRTgaz'!$A$7:$A$15996,J$16,'PTC GRTgaz'!$D$7:$D$15996,$A230,'PTC GRTgaz'!$C$7:$C$15996,"DEL")*1.0026*$F$4/INDIRECT($A$4&amp;"!D9"))</f>
        <v>375</v>
      </c>
      <c r="K230" s="118" cm="1">
        <f t="array" aca="1" ref="K230" ca="1">IF(COUNTIFS('PTC GRTgaz'!$K$7:$K$15996,"",'PTC GRTgaz'!$A$7:$A$15996,K$16,'PTC GRTgaz'!$D$7:$D$15996,$A230,'PTC GRTgaz'!$C$7:$C$15996,"DEL")&gt;0,K$14,SUMIFS('PTC GRTgaz'!$K$7:$K$15996,'PTC GRTgaz'!$A$7:$A$15996,K$16,'PTC GRTgaz'!$D$7:$D$15996,$A230,'PTC GRTgaz'!$C$7:$C$15996,"DEL")*1.0026*$F$4/INDIRECT($A$4&amp;"!D9"))</f>
        <v>210.54599999999999</v>
      </c>
      <c r="L230" s="119">
        <f t="shared" ca="1" si="31"/>
        <v>45</v>
      </c>
      <c r="M230" s="54">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0.79999999999999993</v>
      </c>
      <c r="O230" s="71">
        <f t="shared" ca="1" si="36"/>
        <v>0</v>
      </c>
      <c r="S230" s="119">
        <f t="shared" ca="1" si="32"/>
        <v>70.802209687499769</v>
      </c>
      <c r="T230" s="54">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0.79999999999999993</v>
      </c>
      <c r="V230" s="71">
        <f t="shared" ca="1" si="38"/>
        <v>300</v>
      </c>
    </row>
    <row r="231" spans="1:22" x14ac:dyDescent="0.35">
      <c r="A231" s="32">
        <f t="shared" si="39"/>
        <v>45962</v>
      </c>
      <c r="B231" s="70" cm="1">
        <f t="array" aca="1" ref="B231" ca="1">_xlfn.XLOOKUP(A231,INDIRECT($A$5&amp;"!$AJ$41:$AJ$406"),INDIRECT($A$5&amp;"!$AK$41:$AK$406"))*SUM($F$3:$I$3)</f>
        <v>0</v>
      </c>
      <c r="C231" s="70" cm="1">
        <f t="array" aca="1" ref="C231" ca="1">_xlfn.XLOOKUP(A231,INDIRECT($A$5&amp;"!$AJ$41:$AJ$406"),INDIRECT($A$5&amp;"!$AL$41:$AL$406"))*SUM($F$3:$I$3)</f>
        <v>45</v>
      </c>
      <c r="D231" s="70" cm="1">
        <f t="array" aca="1" ref="D231" ca="1">_xlfn.XLOOKUP(A231,INDIRECT($A$5&amp;"!$AJ$41:$AJ$406"),INDIRECT($A$5&amp;"!$AO$41:$AO$406"))*SUM($F$3:$I$3)</f>
        <v>45</v>
      </c>
      <c r="E231" s="34" cm="1">
        <f t="array" ref="E231">SUMPRODUCT(('PT Storengy'!$B$8:$K$372)*('PT Storengy'!$A$8:$A$372=$A231)*('PT Storengy'!$B$5:$K$5=$A$6)*('PT Storengy'!$B$7:$K$7=$A$7))</f>
        <v>0.8</v>
      </c>
      <c r="F231" s="119">
        <f t="shared" ca="1" si="30"/>
        <v>45</v>
      </c>
      <c r="G231" s="54">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0.79999999999999993</v>
      </c>
      <c r="I231" s="71">
        <f t="shared" ca="1" si="34"/>
        <v>0</v>
      </c>
      <c r="J231" s="118" cm="1">
        <f t="array" aca="1" ref="J231" ca="1">IF(COUNTIFS('PTC GRTgaz'!$K$7:$K$15996,"",'PTC GRTgaz'!$A$7:$A$15996,J$16,'PTC GRTgaz'!$D$7:$D$15996,$A231,'PTC GRTgaz'!$C$7:$C$15996,"DEL")&gt;0,J$14,SUMIFS('PTC GRTgaz'!$K$7:$K$15996,'PTC GRTgaz'!$A$7:$A$15996,J$16,'PTC GRTgaz'!$D$7:$D$15996,$A231,'PTC GRTgaz'!$C$7:$C$15996,"DEL")*1.0026*$F$4/INDIRECT($A$4&amp;"!D9"))</f>
        <v>375</v>
      </c>
      <c r="K231" s="118" cm="1">
        <f t="array" aca="1" ref="K231" ca="1">IF(COUNTIFS('PTC GRTgaz'!$K$7:$K$15996,"",'PTC GRTgaz'!$A$7:$A$15996,K$16,'PTC GRTgaz'!$D$7:$D$15996,$A231,'PTC GRTgaz'!$C$7:$C$15996,"DEL")&gt;0,K$14,SUMIFS('PTC GRTgaz'!$K$7:$K$15996,'PTC GRTgaz'!$A$7:$A$15996,K$16,'PTC GRTgaz'!$D$7:$D$15996,$A231,'PTC GRTgaz'!$C$7:$C$15996,"DEL")*1.0026*$F$4/INDIRECT($A$4&amp;"!D9"))</f>
        <v>375</v>
      </c>
      <c r="L231" s="119">
        <f t="shared" ca="1" si="31"/>
        <v>45</v>
      </c>
      <c r="M231" s="54">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0.79999999999999993</v>
      </c>
      <c r="O231" s="71">
        <f t="shared" ca="1" si="36"/>
        <v>0</v>
      </c>
      <c r="S231" s="119">
        <f t="shared" ca="1" si="32"/>
        <v>71.102209687499766</v>
      </c>
      <c r="T231" s="54">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0.79999999999999993</v>
      </c>
      <c r="V231" s="71">
        <f t="shared" ca="1" si="38"/>
        <v>300</v>
      </c>
    </row>
    <row r="232" spans="1:22" x14ac:dyDescent="0.35">
      <c r="A232" s="29"/>
      <c r="B232" s="29"/>
      <c r="C232" s="29"/>
      <c r="D232" s="29"/>
    </row>
    <row r="233" spans="1:22" x14ac:dyDescent="0.35">
      <c r="A233" s="29"/>
      <c r="B233" s="29"/>
      <c r="C233" s="29"/>
      <c r="D233" s="29"/>
    </row>
    <row r="234" spans="1:22" x14ac:dyDescent="0.35">
      <c r="A234" s="29"/>
      <c r="B234" s="29"/>
      <c r="C234" s="29"/>
      <c r="D234" s="29"/>
    </row>
    <row r="235" spans="1:22" x14ac:dyDescent="0.35">
      <c r="A235" s="29"/>
      <c r="B235" s="29"/>
      <c r="C235" s="29"/>
      <c r="D235" s="29"/>
    </row>
    <row r="236" spans="1:22" x14ac:dyDescent="0.35">
      <c r="A236" s="29"/>
      <c r="B236" s="29"/>
      <c r="C236" s="29"/>
      <c r="D236" s="29"/>
    </row>
    <row r="237" spans="1:22" x14ac:dyDescent="0.35">
      <c r="A237" s="29"/>
      <c r="B237" s="29"/>
      <c r="C237" s="29"/>
      <c r="D237" s="29"/>
    </row>
    <row r="238" spans="1:22" x14ac:dyDescent="0.35">
      <c r="A238" s="29"/>
      <c r="B238" s="29"/>
      <c r="C238" s="29"/>
      <c r="D238" s="29"/>
    </row>
    <row r="239" spans="1:22" x14ac:dyDescent="0.35">
      <c r="A239" s="29"/>
      <c r="B239" s="29"/>
      <c r="C239" s="29"/>
      <c r="D239" s="29"/>
    </row>
    <row r="240" spans="1:22"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O231" xr:uid="{E0BA2D08-F164-426D-8B22-833BD306E2C0}"/>
  <mergeCells count="3">
    <mergeCell ref="F11:I11"/>
    <mergeCell ref="L11:O11"/>
    <mergeCell ref="S11:V11"/>
  </mergeCells>
  <conditionalFormatting sqref="I17:I231">
    <cfRule type="cellIs" dxfId="15" priority="36" operator="equal">
      <formula>0</formula>
    </cfRule>
  </conditionalFormatting>
  <conditionalFormatting sqref="O17:O231">
    <cfRule type="cellIs" dxfId="14" priority="5" operator="equal">
      <formula>0</formula>
    </cfRule>
  </conditionalFormatting>
  <conditionalFormatting sqref="V17:V231">
    <cfRule type="cellIs" dxfId="13"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3A53-BF0A-41C9-9BE9-12A592ED0AA7}">
  <sheetPr codeName="Feuil5">
    <tabColor theme="7" tint="0.59999389629810485"/>
  </sheetPr>
  <dimension ref="A1:N277"/>
  <sheetViews>
    <sheetView showGridLines="0" zoomScale="55" zoomScaleNormal="55" workbookViewId="0">
      <pane xSplit="1" ySplit="16" topLeftCell="B17" activePane="bottomRight" state="frozen"/>
      <selection activeCell="N41" sqref="N41"/>
      <selection pane="topRight" activeCell="N41" sqref="N41"/>
      <selection pane="bottomLeft" activeCell="N41" sqref="N41"/>
      <selection pane="bottomRight" activeCell="T46" sqref="T46"/>
    </sheetView>
  </sheetViews>
  <sheetFormatPr baseColWidth="10" defaultColWidth="10.54296875" defaultRowHeight="14.5" x14ac:dyDescent="0.35"/>
  <cols>
    <col min="1" max="4" width="13.90625" customWidth="1"/>
    <col min="5" max="5" width="29.36328125" bestFit="1" customWidth="1"/>
    <col min="6" max="9" width="19.90625" customWidth="1"/>
    <col min="11" max="11" width="12.54296875" customWidth="1"/>
    <col min="14" max="14" width="14.54296875" customWidth="1"/>
    <col min="16" max="16" width="32.08984375" bestFit="1" customWidth="1"/>
  </cols>
  <sheetData>
    <row r="1" spans="1:13" x14ac:dyDescent="0.35">
      <c r="A1" s="33"/>
      <c r="B1" s="33"/>
      <c r="C1" s="33"/>
      <c r="D1" s="33"/>
      <c r="G1" s="52"/>
    </row>
    <row r="2" spans="1:13" x14ac:dyDescent="0.35">
      <c r="F2" s="31" t="str" cm="1">
        <f t="array" aca="1" ref="F2" ca="1">INDEX(INDIRECT($A$4&amp;"!A1:Z500"),3,7+(COLUMN()-COLUMN($F$2))*5)</f>
        <v>Serene Atl 23</v>
      </c>
      <c r="G2" s="31" t="str" cm="1">
        <f t="array" aca="1" ref="G2" ca="1">INDEX(INDIRECT($A$4&amp;"!A1:Z500"),3,7+(COLUMN()-COLUMN($F$2))*5)</f>
        <v>Serene Atl 24</v>
      </c>
      <c r="H2" s="31" t="str" cm="1">
        <f t="array" aca="1" ref="H2" ca="1">INDEX(INDIRECT($A$4&amp;"!A1:Z500"),3,7+(COLUMN()-COLUMN($F$2))*5)</f>
        <v>Serene Atl 25</v>
      </c>
      <c r="I2" s="31" cm="1">
        <f t="array" aca="1" ref="I2" ca="1">INDEX(INDIRECT($A$4&amp;"!A1:Z500"),3,7+(COLUMN()-COLUMN($F$2))*5)</f>
        <v>0</v>
      </c>
    </row>
    <row r="3" spans="1:13" x14ac:dyDescent="0.35">
      <c r="A3" t="s">
        <v>68</v>
      </c>
      <c r="E3" s="31" t="s">
        <v>47</v>
      </c>
      <c r="F3" s="137" cm="1">
        <f t="array" aca="1" ref="F3" ca="1">INDEX(INDIRECT($A$4&amp;"!A1:Z500"),3,8+(COLUMN()-COLUMN($F$2))*5)</f>
        <v>5</v>
      </c>
      <c r="G3" s="137" cm="1">
        <f t="array" aca="1" ref="G3" ca="1">INDEX(INDIRECT($A$4&amp;"!A1:Z500"),3,8+(COLUMN()-COLUMN($F$2))*5)</f>
        <v>31.5</v>
      </c>
      <c r="H3" s="137" cm="1">
        <f t="array" aca="1" ref="H3" ca="1">INDEX(INDIRECT($A$4&amp;"!A1:Z500"),3,8+(COLUMN()-COLUMN($F$2))*5)</f>
        <v>8.5</v>
      </c>
      <c r="I3" s="51" cm="1">
        <f t="array" aca="1" ref="I3" ca="1">INDEX(INDIRECT($A$4&amp;"!A1:Z500"),3,8+(COLUMN()-COLUMN($F$2))*5)+Serene_A_I!AB3</f>
        <v>0</v>
      </c>
    </row>
    <row r="4" spans="1:13" x14ac:dyDescent="0.35">
      <c r="A4" t="s">
        <v>217</v>
      </c>
      <c r="E4" s="31" t="s">
        <v>48</v>
      </c>
      <c r="F4" s="77" cm="1">
        <f t="array" aca="1" ref="F4" ca="1">INDIRECT($A$4&amp;"!D5")</f>
        <v>644.9579831932773</v>
      </c>
      <c r="G4" s="53" t="s">
        <v>16</v>
      </c>
    </row>
    <row r="5" spans="1:13" x14ac:dyDescent="0.35">
      <c r="A5" t="s">
        <v>69</v>
      </c>
      <c r="E5" s="31" t="str">
        <f xml:space="preserve"> "COS GRTgaz (" &amp; Results!B9 &amp; ")"</f>
        <v>COS GRTgaz (Firm+Interuptible)</v>
      </c>
      <c r="F5" s="77">
        <f ca="1">F4</f>
        <v>644.9579831932773</v>
      </c>
      <c r="G5" s="53" t="s">
        <v>16</v>
      </c>
    </row>
    <row r="6" spans="1:13" ht="15" thickBot="1" x14ac:dyDescent="0.4">
      <c r="A6" s="44" t="s">
        <v>70</v>
      </c>
      <c r="E6" s="31" t="s">
        <v>220</v>
      </c>
      <c r="F6" s="31">
        <f ca="1">SUM(F3:I3)</f>
        <v>45</v>
      </c>
      <c r="G6" s="53" t="s">
        <v>15</v>
      </c>
    </row>
    <row r="7" spans="1:13" ht="15" thickBot="1" x14ac:dyDescent="0.4">
      <c r="A7" s="44" t="s">
        <v>53</v>
      </c>
      <c r="H7" s="72"/>
      <c r="I7" s="72"/>
    </row>
    <row r="8" spans="1:13" x14ac:dyDescent="0.35">
      <c r="F8" s="72"/>
      <c r="G8" s="72"/>
    </row>
    <row r="11" spans="1:13" ht="37.5" customHeight="1" x14ac:dyDescent="0.35">
      <c r="F11" s="328" t="s">
        <v>30</v>
      </c>
      <c r="G11" s="328"/>
      <c r="H11" s="328"/>
      <c r="I11" s="328"/>
    </row>
    <row r="13" spans="1:13" ht="17.25" customHeight="1" x14ac:dyDescent="0.35">
      <c r="K13" t="s">
        <v>225</v>
      </c>
    </row>
    <row r="14" spans="1:13" x14ac:dyDescent="0.35">
      <c r="G14" s="32" cm="1">
        <f t="array" aca="1" ref="G14:H14" ca="1">IF(_xlfn.XLOOKUP(0,F$17:F$185,A$17:B$185,"",0,1)="", "Only " &amp; TEXT(G186,"0,0%") &amp; " withdrawal on 31/03", _xlfn.XLOOKUP(0,F$17:F$185,A$17:B$185,"",0,1))</f>
        <v>46107</v>
      </c>
      <c r="H14">
        <f ca="1"/>
        <v>0</v>
      </c>
      <c r="I14" s="29"/>
      <c r="K14" t="s">
        <v>224</v>
      </c>
    </row>
    <row r="15" spans="1:13" ht="48" customHeight="1" x14ac:dyDescent="0.35">
      <c r="F15" s="37" t="s">
        <v>20</v>
      </c>
      <c r="G15" s="37" t="s">
        <v>193</v>
      </c>
      <c r="K15" s="72">
        <f ca="1">COUNTIF(K17:K185,"&gt;"&amp;0)+1</f>
        <v>158</v>
      </c>
    </row>
    <row r="16" spans="1:13" ht="43.25" customHeight="1" x14ac:dyDescent="0.35">
      <c r="A16" s="37" t="s">
        <v>2</v>
      </c>
      <c r="B16" s="37" t="s">
        <v>218</v>
      </c>
      <c r="C16" s="37" t="s">
        <v>219</v>
      </c>
      <c r="D16" s="37" t="s">
        <v>215</v>
      </c>
      <c r="E16" s="37" t="s">
        <v>19</v>
      </c>
      <c r="F16" s="37">
        <f ca="1">F6</f>
        <v>45</v>
      </c>
      <c r="G16" s="37" t="s">
        <v>193</v>
      </c>
      <c r="H16" s="37" t="s">
        <v>21</v>
      </c>
      <c r="I16" s="123" t="s">
        <v>60</v>
      </c>
      <c r="K16" s="37">
        <f ca="1">F16</f>
        <v>45</v>
      </c>
      <c r="L16" s="37" t="s">
        <v>193</v>
      </c>
      <c r="M16" s="37" t="s">
        <v>21</v>
      </c>
    </row>
    <row r="17" spans="1:14" x14ac:dyDescent="0.35">
      <c r="A17" s="32">
        <f>Results!I9</f>
        <v>45945</v>
      </c>
      <c r="B17" s="70" cm="1">
        <f t="array" aca="1" ref="B17" ca="1">_xlfn.XLOOKUP(A17,INDIRECT($A$5&amp;"!$AJ$41:$AJ$406"),INDIRECT($A$5&amp;"!$An$41:$An$406"))*SUM($F$3:$I$3)</f>
        <v>38.25</v>
      </c>
      <c r="C17" s="70" cm="1">
        <f t="array" aca="1" ref="C17" ca="1">_xlfn.XLOOKUP(A17,INDIRECT($A$5&amp;"!$AJ$41:$AJ$406"),INDIRECT($A$5&amp;"!$Ak$41:$Ak$406"))*SUM($F$3:$I$3)</f>
        <v>0</v>
      </c>
      <c r="D17" s="70" cm="1">
        <f t="array" aca="1" ref="D17" ca="1">_xlfn.XLOOKUP(A17,INDIRECT($A$5&amp;"!$AJ$41:$AJ$406"),INDIRECT($A$5&amp;"!$AO$41:$AO$406"))*SUM($F$3:$I$3)</f>
        <v>45</v>
      </c>
      <c r="E17" s="34" cm="1">
        <f t="array" ref="E17">SUMPRODUCT(('PT Storengy'!$B$8:$K$372)*('PT Storengy'!$A$8:$A$372=$A17)*('PT Storengy'!$A$5:$J$5=$A$6)*('PT Storengy'!$B$7:$K$7=$A$7))</f>
        <v>0.5</v>
      </c>
      <c r="F17" s="36">
        <f ca="1">-I17/1000+F6</f>
        <v>44.67752100840336</v>
      </c>
      <c r="G17" s="54">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95">
        <f ca="1">IF(F16*1000-$F$4*(1-E17)*H17&gt;1000*B17,$F$4*(1-E17)*H17,F16*1000-1000*B17)</f>
        <v>322.47899159663865</v>
      </c>
      <c r="K17" s="36">
        <f t="shared" ref="K17:K80" ca="1" si="0">K16-N17/1000</f>
        <v>44.355042016806721</v>
      </c>
      <c r="L17" s="54">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72">
        <f ca="1">IF(K16*1000&lt;$F$4*(1)*M17,K16*1000,$F$4*(1)*M17)</f>
        <v>644.9579831932773</v>
      </c>
    </row>
    <row r="18" spans="1:14" x14ac:dyDescent="0.35">
      <c r="A18" s="32">
        <f>A17+1</f>
        <v>45946</v>
      </c>
      <c r="B18" s="70" cm="1">
        <f t="array" aca="1" ref="B18" ca="1">_xlfn.XLOOKUP(A18,INDIRECT($A$5&amp;"!$AJ$41:$AJ$406"),INDIRECT($A$5&amp;"!$An$41:$An$406"))*SUM($F$3:$I$3)</f>
        <v>38.25</v>
      </c>
      <c r="C18" s="70" cm="1">
        <f t="array" aca="1" ref="C18" ca="1">_xlfn.XLOOKUP(A18,INDIRECT($A$5&amp;"!$AJ$41:$AJ$406"),INDIRECT($A$5&amp;"!$Ak$41:$Ak$406"))*SUM($F$3:$I$3)</f>
        <v>0</v>
      </c>
      <c r="D18" s="70" cm="1">
        <f t="array" aca="1" ref="D18" ca="1">_xlfn.XLOOKUP(A18,INDIRECT($A$5&amp;"!$AJ$41:$AJ$406"),INDIRECT($A$5&amp;"!$AO$41:$AO$406"))*SUM($F$3:$I$3)</f>
        <v>45</v>
      </c>
      <c r="E18" s="34" cm="1">
        <f t="array" ref="E18">SUMPRODUCT(('PT Storengy'!$B$8:$K$372)*('PT Storengy'!$A$8:$A$372=$A18)*('PT Storengy'!$A$5:$J$5=$A$6)*('PT Storengy'!$B$7:$K$7=$A$7))</f>
        <v>0.5</v>
      </c>
      <c r="F18" s="36">
        <f ca="1">F17-I18/1000</f>
        <v>44.357452951245854</v>
      </c>
      <c r="G18" s="54">
        <f ca="1">$F17/SUM($F$3,$G$3,$H$3,$I$3)</f>
        <v>0.99283380018674139</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0.99252374727668946</v>
      </c>
      <c r="I18" s="95">
        <f t="shared" ref="I18:I81" ca="1" si="1">IF(F17*1000-$F$4*(1-E18)*H18&gt;1000*B18,$F$4*(1-E18)*H18,F17*1000-1000*B18)</f>
        <v>320.06805715750386</v>
      </c>
      <c r="K18" s="36">
        <f t="shared" ca="1" si="0"/>
        <v>43.719727771369982</v>
      </c>
      <c r="L18" s="54">
        <f t="shared" ref="L18:L81" ca="1" si="2">MAX(K17/SUM($F$3,$G$3,$H$3,$I$3),0)</f>
        <v>0.98566760037348267</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0.98504749455337781</v>
      </c>
      <c r="N18" s="72">
        <f t="shared" ref="N18:N81" ca="1" si="3">IF(K17*1000&lt;$F$4*(1)*M18,K17*1000,$F$4*(1)*M18)</f>
        <v>635.31424543673734</v>
      </c>
    </row>
    <row r="19" spans="1:14" x14ac:dyDescent="0.35">
      <c r="A19" s="32">
        <f t="shared" ref="A19:A82" si="4">A18+1</f>
        <v>45947</v>
      </c>
      <c r="B19" s="70" cm="1">
        <f t="array" aca="1" ref="B19" ca="1">_xlfn.XLOOKUP(A19,INDIRECT($A$5&amp;"!$AJ$41:$AJ$406"),INDIRECT($A$5&amp;"!$An$41:$An$406"))*SUM($F$3:$I$3)</f>
        <v>38.25</v>
      </c>
      <c r="C19" s="70" cm="1">
        <f t="array" aca="1" ref="C19" ca="1">_xlfn.XLOOKUP(A19,INDIRECT($A$5&amp;"!$AJ$41:$AJ$406"),INDIRECT($A$5&amp;"!$Ak$41:$Ak$406"))*SUM($F$3:$I$3)</f>
        <v>0</v>
      </c>
      <c r="D19" s="70" cm="1">
        <f t="array" aca="1" ref="D19" ca="1">_xlfn.XLOOKUP(A19,INDIRECT($A$5&amp;"!$AJ$41:$AJ$406"),INDIRECT($A$5&amp;"!$AO$41:$AO$406"))*SUM($F$3:$I$3)</f>
        <v>45</v>
      </c>
      <c r="E19" s="34" cm="1">
        <f t="array" ref="E19">SUMPRODUCT(('PT Storengy'!$B$8:$K$372)*('PT Storengy'!$A$8:$A$372=$A19)*('PT Storengy'!$A$5:$J$5=$A$6)*('PT Storengy'!$B$7:$K$7=$A$7))</f>
        <v>0.5</v>
      </c>
      <c r="F19" s="36">
        <f t="shared" ref="F19:F82" ca="1" si="5">F18-I19/1000</f>
        <v>44.039777803772317</v>
      </c>
      <c r="G19" s="54">
        <f t="shared" ref="G19:G82" ca="1" si="6">$F18/SUM($F$3,$G$3,$H$3,$I$3)</f>
        <v>0.98572117669435233</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0.98510338890816063</v>
      </c>
      <c r="I19" s="95">
        <f t="shared" ca="1" si="1"/>
        <v>317.67514747353499</v>
      </c>
      <c r="K19" s="36">
        <f t="shared" ca="1" si="0"/>
        <v>43.093913065648458</v>
      </c>
      <c r="L19" s="54">
        <f t="shared" ca="1" si="2"/>
        <v>0.97154950603044399</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0.97031856652588588</v>
      </c>
      <c r="N19" s="72">
        <f t="shared" ca="1" si="3"/>
        <v>625.81470572152728</v>
      </c>
    </row>
    <row r="20" spans="1:14" x14ac:dyDescent="0.35">
      <c r="A20" s="32">
        <f t="shared" si="4"/>
        <v>45948</v>
      </c>
      <c r="B20" s="70" cm="1">
        <f t="array" aca="1" ref="B20" ca="1">_xlfn.XLOOKUP(A20,INDIRECT($A$5&amp;"!$AJ$41:$AJ$406"),INDIRECT($A$5&amp;"!$An$41:$An$406"))*SUM($F$3:$I$3)</f>
        <v>38.25</v>
      </c>
      <c r="C20" s="70" cm="1">
        <f t="array" aca="1" ref="C20" ca="1">_xlfn.XLOOKUP(A20,INDIRECT($A$5&amp;"!$AJ$41:$AJ$406"),INDIRECT($A$5&amp;"!$Ak$41:$Ak$406"))*SUM($F$3:$I$3)</f>
        <v>0</v>
      </c>
      <c r="D20" s="70" cm="1">
        <f t="array" aca="1" ref="D20" ca="1">_xlfn.XLOOKUP(A20,INDIRECT($A$5&amp;"!$AJ$41:$AJ$406"),INDIRECT($A$5&amp;"!$AO$41:$AO$406"))*SUM($F$3:$I$3)</f>
        <v>45</v>
      </c>
      <c r="E20" s="34" cm="1">
        <f t="array" ref="E20">SUMPRODUCT(('PT Storengy'!$B$8:$K$372)*('PT Storengy'!$A$8:$A$372=$A20)*('PT Storengy'!$A$5:$J$5=$A$6)*('PT Storengy'!$B$7:$K$7=$A$7))</f>
        <v>0</v>
      </c>
      <c r="F20" s="36">
        <f t="shared" ca="1" si="5"/>
        <v>43.409177548198102</v>
      </c>
      <c r="G20" s="54">
        <f t="shared" ca="1" si="6"/>
        <v>0.97866172897271819</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0.97773850701409237</v>
      </c>
      <c r="I20" s="95">
        <f t="shared" ca="1" si="1"/>
        <v>630.600255574215</v>
      </c>
      <c r="K20" s="36">
        <f t="shared" ca="1" si="0"/>
        <v>42.477455857722809</v>
      </c>
      <c r="L20" s="54">
        <f t="shared" ca="1" si="2"/>
        <v>0.95764251256996569</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0.95580987287494779</v>
      </c>
      <c r="N20" s="72">
        <f t="shared" ca="1" si="3"/>
        <v>616.45720792564907</v>
      </c>
    </row>
    <row r="21" spans="1:14" x14ac:dyDescent="0.35">
      <c r="A21" s="32">
        <f t="shared" si="4"/>
        <v>45949</v>
      </c>
      <c r="B21" s="70" cm="1">
        <f t="array" aca="1" ref="B21" ca="1">_xlfn.XLOOKUP(A21,INDIRECT($A$5&amp;"!$AJ$41:$AJ$406"),INDIRECT($A$5&amp;"!$An$41:$An$406"))*SUM($F$3:$I$3)</f>
        <v>38.25</v>
      </c>
      <c r="C21" s="70" cm="1">
        <f t="array" aca="1" ref="C21" ca="1">_xlfn.XLOOKUP(A21,INDIRECT($A$5&amp;"!$AJ$41:$AJ$406"),INDIRECT($A$5&amp;"!$Ak$41:$Ak$406"))*SUM($F$3:$I$3)</f>
        <v>0</v>
      </c>
      <c r="D21" s="70" cm="1">
        <f t="array" aca="1" ref="D21" ca="1">_xlfn.XLOOKUP(A21,INDIRECT($A$5&amp;"!$AJ$41:$AJ$406"),INDIRECT($A$5&amp;"!$AO$41:$AO$406"))*SUM($F$3:$I$3)</f>
        <v>45</v>
      </c>
      <c r="E21" s="34" cm="1">
        <f t="array" ref="E21">SUMPRODUCT(('PT Storengy'!$B$8:$K$372)*('PT Storengy'!$A$8:$A$372=$A21)*('PT Storengy'!$A$5:$J$5=$A$6)*('PT Storengy'!$B$7:$K$7=$A$7))</f>
        <v>0</v>
      </c>
      <c r="F21" s="36">
        <f t="shared" ca="1" si="5"/>
        <v>42.788006346380001</v>
      </c>
      <c r="G21" s="54">
        <f t="shared" ca="1" si="6"/>
        <v>0.96464838995995783</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0.96311886666259094</v>
      </c>
      <c r="I21" s="95">
        <f t="shared" ca="1" si="1"/>
        <v>621.17120181809958</v>
      </c>
      <c r="K21" s="36">
        <f t="shared" ca="1" si="0"/>
        <v>41.870216229556277</v>
      </c>
      <c r="L21" s="54">
        <f t="shared" ca="1" si="2"/>
        <v>0.94394346350495129</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0.94151812054484907</v>
      </c>
      <c r="N21" s="72">
        <f t="shared" ca="1" si="3"/>
        <v>607.23962816653079</v>
      </c>
    </row>
    <row r="22" spans="1:14" x14ac:dyDescent="0.35">
      <c r="A22" s="32">
        <f t="shared" si="4"/>
        <v>45950</v>
      </c>
      <c r="B22" s="70" cm="1">
        <f t="array" aca="1" ref="B22" ca="1">_xlfn.XLOOKUP(A22,INDIRECT($A$5&amp;"!$AJ$41:$AJ$406"),INDIRECT($A$5&amp;"!$An$41:$An$406"))*SUM($F$3:$I$3)</f>
        <v>38.25</v>
      </c>
      <c r="C22" s="70" cm="1">
        <f t="array" aca="1" ref="C22" ca="1">_xlfn.XLOOKUP(A22,INDIRECT($A$5&amp;"!$AJ$41:$AJ$406"),INDIRECT($A$5&amp;"!$Ak$41:$Ak$406"))*SUM($F$3:$I$3)</f>
        <v>0</v>
      </c>
      <c r="D22" s="70" cm="1">
        <f t="array" aca="1" ref="D22" ca="1">_xlfn.XLOOKUP(A22,INDIRECT($A$5&amp;"!$AJ$41:$AJ$406"),INDIRECT($A$5&amp;"!$AO$41:$AO$406"))*SUM($F$3:$I$3)</f>
        <v>45</v>
      </c>
      <c r="E22" s="34" cm="1">
        <f t="array" ref="E22">SUMPRODUCT(('PT Storengy'!$B$8:$K$372)*('PT Storengy'!$A$8:$A$372=$A22)*('PT Storengy'!$A$5:$J$5=$A$6)*('PT Storengy'!$B$7:$K$7=$A$7))</f>
        <v>0</v>
      </c>
      <c r="F22" s="36">
        <f t="shared" ca="1" si="5"/>
        <v>42.176123210340371</v>
      </c>
      <c r="G22" s="54">
        <f t="shared" ca="1" si="6"/>
        <v>0.95084458547511119</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0.94871782656307302</v>
      </c>
      <c r="I22" s="95">
        <f t="shared" ca="1" si="1"/>
        <v>611.88313603962899</v>
      </c>
      <c r="K22" s="36">
        <f t="shared" ca="1" si="0"/>
        <v>41.272056355237311</v>
      </c>
      <c r="L22" s="54">
        <f t="shared" ca="1" si="2"/>
        <v>0.93044924954569508</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0.92744006571930815</v>
      </c>
      <c r="N22" s="72">
        <f t="shared" ca="1" si="3"/>
        <v>598.15987431896554</v>
      </c>
    </row>
    <row r="23" spans="1:14" x14ac:dyDescent="0.35">
      <c r="A23" s="32">
        <f t="shared" si="4"/>
        <v>45951</v>
      </c>
      <c r="B23" s="70" cm="1">
        <f t="array" aca="1" ref="B23" ca="1">_xlfn.XLOOKUP(A23,INDIRECT($A$5&amp;"!$AJ$41:$AJ$406"),INDIRECT($A$5&amp;"!$An$41:$An$406"))*SUM($F$3:$I$3)</f>
        <v>38.25</v>
      </c>
      <c r="C23" s="70" cm="1">
        <f t="array" aca="1" ref="C23" ca="1">_xlfn.XLOOKUP(A23,INDIRECT($A$5&amp;"!$AJ$41:$AJ$406"),INDIRECT($A$5&amp;"!$Ak$41:$Ak$406"))*SUM($F$3:$I$3)</f>
        <v>0</v>
      </c>
      <c r="D23" s="70" cm="1">
        <f t="array" aca="1" ref="D23" ca="1">_xlfn.XLOOKUP(A23,INDIRECT($A$5&amp;"!$AJ$41:$AJ$406"),INDIRECT($A$5&amp;"!$AO$41:$AO$406"))*SUM($F$3:$I$3)</f>
        <v>45</v>
      </c>
      <c r="E23" s="34" cm="1">
        <f t="array" ref="E23">SUMPRODUCT(('PT Storengy'!$B$8:$K$372)*('PT Storengy'!$A$8:$A$372=$A23)*('PT Storengy'!$A$5:$J$5=$A$6)*('PT Storengy'!$B$7:$K$7=$A$7))</f>
        <v>0</v>
      </c>
      <c r="F23" s="36">
        <f t="shared" ca="1" si="5"/>
        <v>41.573389260225071</v>
      </c>
      <c r="G23" s="54">
        <f t="shared" ca="1" si="6"/>
        <v>0.93724718245200822</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0.93453211809407999</v>
      </c>
      <c r="I23" s="95">
        <f t="shared" ca="1" si="1"/>
        <v>602.73395011529954</v>
      </c>
      <c r="K23" s="36">
        <f t="shared" ca="1" si="0"/>
        <v>40.682840469697048</v>
      </c>
      <c r="L23" s="54">
        <f t="shared" ca="1" si="2"/>
        <v>0.91715680789416243</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0.91357251308522347</v>
      </c>
      <c r="N23" s="72">
        <f t="shared" ca="1" si="3"/>
        <v>589.21588554025971</v>
      </c>
    </row>
    <row r="24" spans="1:14" x14ac:dyDescent="0.35">
      <c r="A24" s="32">
        <f t="shared" si="4"/>
        <v>45952</v>
      </c>
      <c r="B24" s="70" cm="1">
        <f t="array" aca="1" ref="B24" ca="1">_xlfn.XLOOKUP(A24,INDIRECT($A$5&amp;"!$AJ$41:$AJ$406"),INDIRECT($A$5&amp;"!$An$41:$An$406"))*SUM($F$3:$I$3)</f>
        <v>38.25</v>
      </c>
      <c r="C24" s="70" cm="1">
        <f t="array" aca="1" ref="C24" ca="1">_xlfn.XLOOKUP(A24,INDIRECT($A$5&amp;"!$AJ$41:$AJ$406"),INDIRECT($A$5&amp;"!$Ak$41:$Ak$406"))*SUM($F$3:$I$3)</f>
        <v>0</v>
      </c>
      <c r="D24" s="70" cm="1">
        <f t="array" aca="1" ref="D24" ca="1">_xlfn.XLOOKUP(A24,INDIRECT($A$5&amp;"!$AJ$41:$AJ$406"),INDIRECT($A$5&amp;"!$AO$41:$AO$406"))*SUM($F$3:$I$3)</f>
        <v>45</v>
      </c>
      <c r="E24" s="34" cm="1">
        <f t="array" ref="E24">SUMPRODUCT(('PT Storengy'!$B$8:$K$372)*('PT Storengy'!$A$8:$A$372=$A24)*('PT Storengy'!$A$5:$J$5=$A$6)*('PT Storengy'!$B$7:$K$7=$A$7))</f>
        <v>0</v>
      </c>
      <c r="F24" s="36">
        <f t="shared" ca="1" si="5"/>
        <v>40.979667692781732</v>
      </c>
      <c r="G24" s="54">
        <f t="shared" ca="1" si="6"/>
        <v>0.92385309467166821</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0.92055852150823436</v>
      </c>
      <c r="I24" s="95">
        <f t="shared" ca="1" si="1"/>
        <v>593.72156744333597</v>
      </c>
      <c r="K24" s="36">
        <f t="shared" ca="1" si="0"/>
        <v>40.102434837894563</v>
      </c>
      <c r="L24" s="54">
        <f t="shared" ca="1" si="2"/>
        <v>0.90406312154882329</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0.89991231510743153</v>
      </c>
      <c r="N24" s="72">
        <f t="shared" ca="1" si="3"/>
        <v>580.40563180248205</v>
      </c>
    </row>
    <row r="25" spans="1:14" x14ac:dyDescent="0.35">
      <c r="A25" s="32">
        <f t="shared" si="4"/>
        <v>45953</v>
      </c>
      <c r="B25" s="70" cm="1">
        <f t="array" aca="1" ref="B25" ca="1">_xlfn.XLOOKUP(A25,INDIRECT($A$5&amp;"!$AJ$41:$AJ$406"),INDIRECT($A$5&amp;"!$An$41:$An$406"))*SUM($F$3:$I$3)</f>
        <v>38.25</v>
      </c>
      <c r="C25" s="70" cm="1">
        <f t="array" aca="1" ref="C25" ca="1">_xlfn.XLOOKUP(A25,INDIRECT($A$5&amp;"!$AJ$41:$AJ$406"),INDIRECT($A$5&amp;"!$Ak$41:$Ak$406"))*SUM($F$3:$I$3)</f>
        <v>0</v>
      </c>
      <c r="D25" s="70" cm="1">
        <f t="array" aca="1" ref="D25" ca="1">_xlfn.XLOOKUP(A25,INDIRECT($A$5&amp;"!$AJ$41:$AJ$406"),INDIRECT($A$5&amp;"!$AO$41:$AO$406"))*SUM($F$3:$I$3)</f>
        <v>45</v>
      </c>
      <c r="E25" s="34" cm="1">
        <f t="array" ref="E25">SUMPRODUCT(('PT Storengy'!$B$8:$K$372)*('PT Storengy'!$A$8:$A$372=$A25)*('PT Storengy'!$A$5:$J$5=$A$6)*('PT Storengy'!$B$7:$K$7=$A$7))</f>
        <v>0</v>
      </c>
      <c r="F25" s="36">
        <f t="shared" ca="1" si="5"/>
        <v>40.394823750309371</v>
      </c>
      <c r="G25" s="54">
        <f t="shared" ca="1" si="6"/>
        <v>0.91065928206181623</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0.906793865201447</v>
      </c>
      <c r="I25" s="95">
        <f t="shared" ca="1" si="1"/>
        <v>584.84394247236185</v>
      </c>
      <c r="K25" s="36">
        <f t="shared" ca="1" si="0"/>
        <v>39.530707724462857</v>
      </c>
      <c r="L25" s="54">
        <f t="shared" ca="1" si="2"/>
        <v>0.89116521861987918</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0.88645637131430455</v>
      </c>
      <c r="N25" s="72">
        <f t="shared" ca="1" si="3"/>
        <v>571.72711343170477</v>
      </c>
    </row>
    <row r="26" spans="1:14" x14ac:dyDescent="0.35">
      <c r="A26" s="32">
        <f t="shared" si="4"/>
        <v>45954</v>
      </c>
      <c r="B26" s="70" cm="1">
        <f t="array" aca="1" ref="B26" ca="1">_xlfn.XLOOKUP(A26,INDIRECT($A$5&amp;"!$AJ$41:$AJ$406"),INDIRECT($A$5&amp;"!$An$41:$An$406"))*SUM($F$3:$I$3)</f>
        <v>38.25</v>
      </c>
      <c r="C26" s="70" cm="1">
        <f t="array" aca="1" ref="C26" ca="1">_xlfn.XLOOKUP(A26,INDIRECT($A$5&amp;"!$AJ$41:$AJ$406"),INDIRECT($A$5&amp;"!$Ak$41:$Ak$406"))*SUM($F$3:$I$3)</f>
        <v>0</v>
      </c>
      <c r="D26" s="70" cm="1">
        <f t="array" aca="1" ref="D26" ca="1">_xlfn.XLOOKUP(A26,INDIRECT($A$5&amp;"!$AJ$41:$AJ$406"),INDIRECT($A$5&amp;"!$AO$41:$AO$406"))*SUM($F$3:$I$3)</f>
        <v>45</v>
      </c>
      <c r="E26" s="34" cm="1">
        <f t="array" ref="E26">SUMPRODUCT(('PT Storengy'!$B$8:$K$372)*('PT Storengy'!$A$8:$A$372=$A26)*('PT Storengy'!$A$5:$J$5=$A$6)*('PT Storengy'!$B$7:$K$7=$A$7))</f>
        <v>0</v>
      </c>
      <c r="F26" s="36">
        <f t="shared" ca="1" si="5"/>
        <v>39.818724690072251</v>
      </c>
      <c r="G26" s="54">
        <f t="shared" ca="1" si="6"/>
        <v>0.8976627500068749</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0.89323502499305807</v>
      </c>
      <c r="I26" s="95">
        <f t="shared" ca="1" si="1"/>
        <v>576.09906023711937</v>
      </c>
      <c r="K26" s="36">
        <f t="shared" ca="1" si="0"/>
        <v>38.967529363808723</v>
      </c>
      <c r="L26" s="54">
        <f t="shared" ca="1" si="2"/>
        <v>0.87846017165473012</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0.87320162759403341</v>
      </c>
      <c r="N26" s="72">
        <f t="shared" ca="1" si="3"/>
        <v>563.17836065413496</v>
      </c>
    </row>
    <row r="27" spans="1:14" x14ac:dyDescent="0.35">
      <c r="A27" s="32">
        <f t="shared" si="4"/>
        <v>45955</v>
      </c>
      <c r="B27" s="70" cm="1">
        <f t="array" aca="1" ref="B27" ca="1">_xlfn.XLOOKUP(A27,INDIRECT($A$5&amp;"!$AJ$41:$AJ$406"),INDIRECT($A$5&amp;"!$An$41:$An$406"))*SUM($F$3:$I$3)</f>
        <v>38.25</v>
      </c>
      <c r="C27" s="70" cm="1">
        <f t="array" aca="1" ref="C27" ca="1">_xlfn.XLOOKUP(A27,INDIRECT($A$5&amp;"!$AJ$41:$AJ$406"),INDIRECT($A$5&amp;"!$Ak$41:$Ak$406"))*SUM($F$3:$I$3)</f>
        <v>0</v>
      </c>
      <c r="D27" s="70" cm="1">
        <f t="array" aca="1" ref="D27" ca="1">_xlfn.XLOOKUP(A27,INDIRECT($A$5&amp;"!$AJ$41:$AJ$406"),INDIRECT($A$5&amp;"!$AO$41:$AO$406"))*SUM($F$3:$I$3)</f>
        <v>45</v>
      </c>
      <c r="E27" s="34" cm="1">
        <f t="array" ref="E27">SUMPRODUCT(('PT Storengy'!$B$8:$K$372)*('PT Storengy'!$A$8:$A$372=$A27)*('PT Storengy'!$A$5:$J$5=$A$6)*('PT Storengy'!$B$7:$K$7=$A$7))</f>
        <v>0</v>
      </c>
      <c r="F27" s="36">
        <f t="shared" ca="1" si="5"/>
        <v>39.251239754171124</v>
      </c>
      <c r="G27" s="54">
        <f t="shared" ca="1" si="6"/>
        <v>0.88486054866827224</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0.87987892341673479</v>
      </c>
      <c r="I27" s="95">
        <f t="shared" ca="1" si="1"/>
        <v>567.48493590112935</v>
      </c>
      <c r="K27" s="36">
        <f t="shared" ca="1" si="0"/>
        <v>38.412771930659687</v>
      </c>
      <c r="L27" s="54">
        <f t="shared" ca="1" si="2"/>
        <v>0.86594509697352717</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0.86014507550143349</v>
      </c>
      <c r="N27" s="72">
        <f t="shared" ca="1" si="3"/>
        <v>554.75743314903377</v>
      </c>
    </row>
    <row r="28" spans="1:14" x14ac:dyDescent="0.35">
      <c r="A28" s="32">
        <f t="shared" si="4"/>
        <v>45956</v>
      </c>
      <c r="B28" s="70" cm="1">
        <f t="array" aca="1" ref="B28" ca="1">_xlfn.XLOOKUP(A28,INDIRECT($A$5&amp;"!$AJ$41:$AJ$406"),INDIRECT($A$5&amp;"!$An$41:$An$406"))*SUM($F$3:$I$3)</f>
        <v>38.25</v>
      </c>
      <c r="C28" s="70" cm="1">
        <f t="array" aca="1" ref="C28" ca="1">_xlfn.XLOOKUP(A28,INDIRECT($A$5&amp;"!$AJ$41:$AJ$406"),INDIRECT($A$5&amp;"!$Ak$41:$Ak$406"))*SUM($F$3:$I$3)</f>
        <v>0</v>
      </c>
      <c r="D28" s="70" cm="1">
        <f t="array" aca="1" ref="D28" ca="1">_xlfn.XLOOKUP(A28,INDIRECT($A$5&amp;"!$AJ$41:$AJ$406"),INDIRECT($A$5&amp;"!$AO$41:$AO$406"))*SUM($F$3:$I$3)</f>
        <v>45</v>
      </c>
      <c r="E28" s="34" cm="1">
        <f t="array" ref="E28">SUMPRODUCT(('PT Storengy'!$B$8:$K$372)*('PT Storengy'!$A$8:$A$372=$A28)*('PT Storengy'!$A$5:$J$5=$A$6)*('PT Storengy'!$B$7:$K$7=$A$7))</f>
        <v>0</v>
      </c>
      <c r="F28" s="36">
        <f t="shared" ca="1" si="5"/>
        <v>38.692240139864936</v>
      </c>
      <c r="G28" s="54">
        <f t="shared" ca="1" si="6"/>
        <v>0.87224977231491385</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0.86672252902197711</v>
      </c>
      <c r="I28" s="95">
        <f t="shared" ca="1" si="1"/>
        <v>558.99961430619112</v>
      </c>
      <c r="K28" s="36">
        <f t="shared" ca="1" si="0"/>
        <v>37.866309511051369</v>
      </c>
      <c r="L28" s="54">
        <f t="shared" ca="1" si="2"/>
        <v>0.85361715401465976</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0.84728375157511215</v>
      </c>
      <c r="N28" s="72">
        <f t="shared" ca="1" si="3"/>
        <v>546.4624196083181</v>
      </c>
    </row>
    <row r="29" spans="1:14" x14ac:dyDescent="0.35">
      <c r="A29" s="32">
        <f t="shared" si="4"/>
        <v>45957</v>
      </c>
      <c r="B29" s="70" cm="1">
        <f t="array" aca="1" ref="B29" ca="1">_xlfn.XLOOKUP(A29,INDIRECT($A$5&amp;"!$AJ$41:$AJ$406"),INDIRECT($A$5&amp;"!$An$41:$An$406"))*SUM($F$3:$I$3)</f>
        <v>38.25</v>
      </c>
      <c r="C29" s="70" cm="1">
        <f t="array" aca="1" ref="C29" ca="1">_xlfn.XLOOKUP(A29,INDIRECT($A$5&amp;"!$AJ$41:$AJ$406"),INDIRECT($A$5&amp;"!$Ak$41:$Ak$406"))*SUM($F$3:$I$3)</f>
        <v>0</v>
      </c>
      <c r="D29" s="70" cm="1">
        <f t="array" aca="1" ref="D29" ca="1">_xlfn.XLOOKUP(A29,INDIRECT($A$5&amp;"!$AJ$41:$AJ$406"),INDIRECT($A$5&amp;"!$AO$41:$AO$406"))*SUM($F$3:$I$3)</f>
        <v>45</v>
      </c>
      <c r="E29" s="34" cm="1">
        <f t="array" ref="E29">SUMPRODUCT(('PT Storengy'!$B$8:$K$372)*('PT Storengy'!$A$8:$A$372=$A29)*('PT Storengy'!$A$5:$J$5=$A$6)*('PT Storengy'!$B$7:$K$7=$A$7))</f>
        <v>0</v>
      </c>
      <c r="F29" s="36">
        <f t="shared" ca="1" si="5"/>
        <v>38.25</v>
      </c>
      <c r="G29" s="54">
        <f t="shared" ca="1" si="6"/>
        <v>0.85982755866366523</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0.85376285568606503</v>
      </c>
      <c r="I29" s="95">
        <f t="shared" ca="1" si="1"/>
        <v>442.2401398649381</v>
      </c>
      <c r="K29" s="36">
        <f t="shared" ca="1" si="0"/>
        <v>37.328018073748616</v>
      </c>
      <c r="L29" s="54">
        <f t="shared" ca="1" si="2"/>
        <v>0.84147354469003044</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0.83461473666484998</v>
      </c>
      <c r="N29" s="72">
        <f t="shared" ca="1" si="3"/>
        <v>538.29143730274984</v>
      </c>
    </row>
    <row r="30" spans="1:14" x14ac:dyDescent="0.35">
      <c r="A30" s="32">
        <f t="shared" si="4"/>
        <v>45958</v>
      </c>
      <c r="B30" s="70" cm="1">
        <f t="array" aca="1" ref="B30" ca="1">_xlfn.XLOOKUP(A30,INDIRECT($A$5&amp;"!$AJ$41:$AJ$406"),INDIRECT($A$5&amp;"!$An$41:$An$406"))*SUM($F$3:$I$3)</f>
        <v>38.25</v>
      </c>
      <c r="C30" s="70" cm="1">
        <f t="array" aca="1" ref="C30" ca="1">_xlfn.XLOOKUP(A30,INDIRECT($A$5&amp;"!$AJ$41:$AJ$406"),INDIRECT($A$5&amp;"!$Ak$41:$Ak$406"))*SUM($F$3:$I$3)</f>
        <v>0</v>
      </c>
      <c r="D30" s="70" cm="1">
        <f t="array" aca="1" ref="D30" ca="1">_xlfn.XLOOKUP(A30,INDIRECT($A$5&amp;"!$AJ$41:$AJ$406"),INDIRECT($A$5&amp;"!$AO$41:$AO$406"))*SUM($F$3:$I$3)</f>
        <v>45</v>
      </c>
      <c r="E30" s="34" cm="1">
        <f t="array" ref="E30">SUMPRODUCT(('PT Storengy'!$B$8:$K$372)*('PT Storengy'!$A$8:$A$372=$A30)*('PT Storengy'!$A$5:$J$5=$A$6)*('PT Storengy'!$B$7:$K$7=$A$7))</f>
        <v>0</v>
      </c>
      <c r="F30" s="36">
        <f t="shared" ca="1" si="5"/>
        <v>38.25</v>
      </c>
      <c r="G30" s="54">
        <f t="shared" ca="1" si="6"/>
        <v>0.85</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0.84351009771986951</v>
      </c>
      <c r="I30" s="95">
        <f t="shared" ca="1" si="1"/>
        <v>0</v>
      </c>
      <c r="K30" s="36">
        <f t="shared" ca="1" si="0"/>
        <v>36.797775442094007</v>
      </c>
      <c r="L30" s="54">
        <f t="shared" ca="1" si="2"/>
        <v>0.82951151274996926</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0.82213515526903691</v>
      </c>
      <c r="N30" s="72">
        <f t="shared" ca="1" si="3"/>
        <v>530.24263165460991</v>
      </c>
    </row>
    <row r="31" spans="1:14" x14ac:dyDescent="0.35">
      <c r="A31" s="32">
        <f t="shared" si="4"/>
        <v>45959</v>
      </c>
      <c r="B31" s="70" cm="1">
        <f t="array" aca="1" ref="B31" ca="1">_xlfn.XLOOKUP(A31,INDIRECT($A$5&amp;"!$AJ$41:$AJ$406"),INDIRECT($A$5&amp;"!$An$41:$An$406"))*SUM($F$3:$I$3)</f>
        <v>38.25</v>
      </c>
      <c r="C31" s="70" cm="1">
        <f t="array" aca="1" ref="C31" ca="1">_xlfn.XLOOKUP(A31,INDIRECT($A$5&amp;"!$AJ$41:$AJ$406"),INDIRECT($A$5&amp;"!$Ak$41:$Ak$406"))*SUM($F$3:$I$3)</f>
        <v>0</v>
      </c>
      <c r="D31" s="70" cm="1">
        <f t="array" aca="1" ref="D31" ca="1">_xlfn.XLOOKUP(A31,INDIRECT($A$5&amp;"!$AJ$41:$AJ$406"),INDIRECT($A$5&amp;"!$AO$41:$AO$406"))*SUM($F$3:$I$3)</f>
        <v>45</v>
      </c>
      <c r="E31" s="34" cm="1">
        <f t="array" ref="E31">SUMPRODUCT(('PT Storengy'!$B$8:$K$372)*('PT Storengy'!$A$8:$A$372=$A31)*('PT Storengy'!$A$5:$J$5=$A$6)*('PT Storengy'!$B$7:$K$7=$A$7))</f>
        <v>0</v>
      </c>
      <c r="F31" s="36">
        <f t="shared" ca="1" si="5"/>
        <v>38.25</v>
      </c>
      <c r="G31" s="54">
        <f t="shared" ca="1" si="6"/>
        <v>0.85</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0.84351009771986951</v>
      </c>
      <c r="I31" s="95">
        <f t="shared" ca="1" si="1"/>
        <v>0</v>
      </c>
      <c r="K31" s="36">
        <f t="shared" ca="1" si="0"/>
        <v>36.275461266277247</v>
      </c>
      <c r="L31" s="54">
        <f t="shared" ca="1" si="2"/>
        <v>0.81772834315764464</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0.80984217488201637</v>
      </c>
      <c r="N31" s="72">
        <f t="shared" ca="1" si="3"/>
        <v>522.3141758167626</v>
      </c>
    </row>
    <row r="32" spans="1:14" x14ac:dyDescent="0.35">
      <c r="A32" s="32">
        <f t="shared" si="4"/>
        <v>45960</v>
      </c>
      <c r="B32" s="70" cm="1">
        <f t="array" aca="1" ref="B32" ca="1">_xlfn.XLOOKUP(A32,INDIRECT($A$5&amp;"!$AJ$41:$AJ$406"),INDIRECT($A$5&amp;"!$An$41:$An$406"))*SUM($F$3:$I$3)</f>
        <v>38.25</v>
      </c>
      <c r="C32" s="70" cm="1">
        <f t="array" aca="1" ref="C32" ca="1">_xlfn.XLOOKUP(A32,INDIRECT($A$5&amp;"!$AJ$41:$AJ$406"),INDIRECT($A$5&amp;"!$Ak$41:$Ak$406"))*SUM($F$3:$I$3)</f>
        <v>0</v>
      </c>
      <c r="D32" s="70" cm="1">
        <f t="array" aca="1" ref="D32" ca="1">_xlfn.XLOOKUP(A32,INDIRECT($A$5&amp;"!$AJ$41:$AJ$406"),INDIRECT($A$5&amp;"!$AO$41:$AO$406"))*SUM($F$3:$I$3)</f>
        <v>45</v>
      </c>
      <c r="E32" s="34" cm="1">
        <f t="array" ref="E32">SUMPRODUCT(('PT Storengy'!$B$8:$K$372)*('PT Storengy'!$A$8:$A$372=$A32)*('PT Storengy'!$A$5:$J$5=$A$6)*('PT Storengy'!$B$7:$K$7=$A$7))</f>
        <v>0</v>
      </c>
      <c r="F32" s="36">
        <f t="shared" ca="1" si="5"/>
        <v>38.25</v>
      </c>
      <c r="G32" s="54">
        <f t="shared" ca="1" si="6"/>
        <v>0.85</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0.84351009771986951</v>
      </c>
      <c r="I32" s="95">
        <f t="shared" ca="1" si="1"/>
        <v>0</v>
      </c>
      <c r="K32" s="36">
        <f t="shared" ca="1" si="0"/>
        <v>35.760956996019232</v>
      </c>
      <c r="L32" s="54">
        <f t="shared" ca="1" si="2"/>
        <v>0.80612136147282776</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0.79773300535118796</v>
      </c>
      <c r="N32" s="72">
        <f t="shared" ca="1" si="3"/>
        <v>514.50427025801412</v>
      </c>
    </row>
    <row r="33" spans="1:14" x14ac:dyDescent="0.35">
      <c r="A33" s="32">
        <f t="shared" si="4"/>
        <v>45961</v>
      </c>
      <c r="B33" s="70" cm="1">
        <f t="array" aca="1" ref="B33" ca="1">_xlfn.XLOOKUP(A33,INDIRECT($A$5&amp;"!$AJ$41:$AJ$406"),INDIRECT($A$5&amp;"!$An$41:$An$406"))*SUM($F$3:$I$3)</f>
        <v>38.25</v>
      </c>
      <c r="C33" s="70" cm="1">
        <f t="array" aca="1" ref="C33" ca="1">_xlfn.XLOOKUP(A33,INDIRECT($A$5&amp;"!$AJ$41:$AJ$406"),INDIRECT($A$5&amp;"!$Ak$41:$Ak$406"))*SUM($F$3:$I$3)</f>
        <v>38.25</v>
      </c>
      <c r="D33" s="70" cm="1">
        <f t="array" aca="1" ref="D33" ca="1">_xlfn.XLOOKUP(A33,INDIRECT($A$5&amp;"!$AJ$41:$AJ$406"),INDIRECT($A$5&amp;"!$AO$41:$AO$406"))*SUM($F$3:$I$3)</f>
        <v>45</v>
      </c>
      <c r="E33" s="34" cm="1">
        <f t="array" ref="E33">SUMPRODUCT(('PT Storengy'!$B$8:$K$372)*('PT Storengy'!$A$8:$A$372=$A33)*('PT Storengy'!$A$5:$J$5=$A$6)*('PT Storengy'!$B$7:$K$7=$A$7))</f>
        <v>0</v>
      </c>
      <c r="F33" s="36">
        <f t="shared" ca="1" si="5"/>
        <v>38.25</v>
      </c>
      <c r="G33" s="54">
        <f t="shared" ca="1" si="6"/>
        <v>0.85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0.84351009771986951</v>
      </c>
      <c r="I33" s="95">
        <f t="shared" ca="1" si="1"/>
        <v>0</v>
      </c>
      <c r="K33" s="36">
        <f t="shared" ca="1" si="0"/>
        <v>35.254145853664561</v>
      </c>
      <c r="L33" s="54">
        <f t="shared" ca="1" si="2"/>
        <v>0.79468793324487186</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0.78580489824372313</v>
      </c>
      <c r="N33" s="72">
        <f t="shared" ca="1" si="3"/>
        <v>506.81114235467015</v>
      </c>
    </row>
    <row r="34" spans="1:14" x14ac:dyDescent="0.35">
      <c r="A34" s="32">
        <f t="shared" si="4"/>
        <v>45962</v>
      </c>
      <c r="B34" s="70" cm="1">
        <f t="array" aca="1" ref="B34" ca="1">_xlfn.XLOOKUP(A34,INDIRECT($A$5&amp;"!$AJ$41:$AJ$406"),INDIRECT($A$5&amp;"!$An$41:$An$406"))*SUM($F$3:$I$3)</f>
        <v>0</v>
      </c>
      <c r="C34" s="70" cm="1">
        <f t="array" aca="1" ref="C34" ca="1">_xlfn.XLOOKUP(A34,INDIRECT($A$5&amp;"!$AJ$41:$AJ$406"),INDIRECT($A$5&amp;"!$Ak$41:$Ak$406"))*SUM($F$3:$I$3)</f>
        <v>0</v>
      </c>
      <c r="D34" s="70" cm="1">
        <f t="array" aca="1" ref="D34" ca="1">_xlfn.XLOOKUP(A34,INDIRECT($A$5&amp;"!$AJ$41:$AJ$406"),INDIRECT($A$5&amp;"!$AO$41:$AO$406"))*SUM($F$3:$I$3)</f>
        <v>45</v>
      </c>
      <c r="E34" s="34" cm="1">
        <f t="array" ref="E34">SUMPRODUCT(('PT Storengy'!$B$8:$K$372)*('PT Storengy'!$A$8:$A$372=$A34)*('PT Storengy'!$A$5:$J$5=$A$6)*('PT Storengy'!$B$7:$K$7=$A$7))</f>
        <v>0</v>
      </c>
      <c r="F34" s="36">
        <f t="shared" ca="1" si="5"/>
        <v>37.705971428571431</v>
      </c>
      <c r="G34" s="54">
        <f t="shared" ca="1" si="6"/>
        <v>0.85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0.84351009771986951</v>
      </c>
      <c r="I34" s="95">
        <f t="shared" ca="1" si="1"/>
        <v>544.02857142857124</v>
      </c>
      <c r="K34" s="36">
        <f t="shared" ca="1" si="0"/>
        <v>34.754912807676355</v>
      </c>
      <c r="L34" s="54">
        <f t="shared" ca="1" si="2"/>
        <v>0.78342546341476804</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0.77405514622275096</v>
      </c>
      <c r="N34" s="72">
        <f t="shared" ca="1" si="3"/>
        <v>499.23304598820283</v>
      </c>
    </row>
    <row r="35" spans="1:14" x14ac:dyDescent="0.35">
      <c r="A35" s="32">
        <f t="shared" si="4"/>
        <v>45963</v>
      </c>
      <c r="B35" s="70" cm="1">
        <f t="array" aca="1" ref="B35" ca="1">_xlfn.XLOOKUP(A35,INDIRECT($A$5&amp;"!$AJ$41:$AJ$406"),INDIRECT($A$5&amp;"!$An$41:$An$406"))*SUM($F$3:$I$3)</f>
        <v>0</v>
      </c>
      <c r="C35" s="70" cm="1">
        <f t="array" aca="1" ref="C35" ca="1">_xlfn.XLOOKUP(A35,INDIRECT($A$5&amp;"!$AJ$41:$AJ$406"),INDIRECT($A$5&amp;"!$Ak$41:$Ak$406"))*SUM($F$3:$I$3)</f>
        <v>0</v>
      </c>
      <c r="D35" s="70" cm="1">
        <f t="array" aca="1" ref="D35" ca="1">_xlfn.XLOOKUP(A35,INDIRECT($A$5&amp;"!$AJ$41:$AJ$406"),INDIRECT($A$5&amp;"!$AO$41:$AO$406"))*SUM($F$3:$I$3)</f>
        <v>45</v>
      </c>
      <c r="E35" s="34" cm="1">
        <f t="array" ref="E35">SUMPRODUCT(('PT Storengy'!$B$8:$K$372)*('PT Storengy'!$A$8:$A$372=$A35)*('PT Storengy'!$A$5:$J$5=$A$6)*('PT Storengy'!$B$7:$K$7=$A$7))</f>
        <v>0</v>
      </c>
      <c r="F35" s="36">
        <f t="shared" ca="1" si="5"/>
        <v>37.17007744732026</v>
      </c>
      <c r="G35" s="54">
        <f t="shared" ca="1" si="6"/>
        <v>0.83791047619047621</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0.83089750838943244</v>
      </c>
      <c r="I35" s="95">
        <f t="shared" ca="1" si="1"/>
        <v>535.89398125116759</v>
      </c>
      <c r="K35" s="36">
        <f t="shared" ca="1" si="0"/>
        <v>34.263144546527428</v>
      </c>
      <c r="L35" s="54">
        <f t="shared" ca="1" si="2"/>
        <v>0.77233139572614118</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0.7624810824328685</v>
      </c>
      <c r="N35" s="72">
        <f t="shared" ca="1" si="3"/>
        <v>491.76826114892987</v>
      </c>
    </row>
    <row r="36" spans="1:14" x14ac:dyDescent="0.35">
      <c r="A36" s="32">
        <f t="shared" si="4"/>
        <v>45964</v>
      </c>
      <c r="B36" s="70" cm="1">
        <f t="array" aca="1" ref="B36" ca="1">_xlfn.XLOOKUP(A36,INDIRECT($A$5&amp;"!$AJ$41:$AJ$406"),INDIRECT($A$5&amp;"!$An$41:$An$406"))*SUM($F$3:$I$3)</f>
        <v>0</v>
      </c>
      <c r="C36" s="70" cm="1">
        <f t="array" aca="1" ref="C36" ca="1">_xlfn.XLOOKUP(A36,INDIRECT($A$5&amp;"!$AJ$41:$AJ$406"),INDIRECT($A$5&amp;"!$Ak$41:$Ak$406"))*SUM($F$3:$I$3)</f>
        <v>0</v>
      </c>
      <c r="D36" s="70" cm="1">
        <f t="array" aca="1" ref="D36" ca="1">_xlfn.XLOOKUP(A36,INDIRECT($A$5&amp;"!$AJ$41:$AJ$406"),INDIRECT($A$5&amp;"!$AO$41:$AO$406"))*SUM($F$3:$I$3)</f>
        <v>45</v>
      </c>
      <c r="E36" s="34" cm="1">
        <f t="array" ref="E36">SUMPRODUCT(('PT Storengy'!$B$8:$K$372)*('PT Storengy'!$A$8:$A$372=$A36)*('PT Storengy'!$A$5:$J$5=$A$6)*('PT Storengy'!$B$7:$K$7=$A$7))</f>
        <v>0</v>
      </c>
      <c r="F36" s="36">
        <f t="shared" ca="1" si="5"/>
        <v>36.642196423742561</v>
      </c>
      <c r="G36" s="54">
        <f t="shared" ca="1" si="6"/>
        <v>0.82600172105156133</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0.81847350886965375</v>
      </c>
      <c r="I36" s="95">
        <f t="shared" ca="1" si="1"/>
        <v>527.88102357769685</v>
      </c>
      <c r="K36" s="36">
        <f t="shared" ca="1" si="0"/>
        <v>33.778729452981807</v>
      </c>
      <c r="L36" s="54">
        <f t="shared" ca="1" si="2"/>
        <v>0.76140321214505391</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0.75108007989484382</v>
      </c>
      <c r="N36" s="72">
        <f t="shared" ca="1" si="3"/>
        <v>484.41509354562407</v>
      </c>
    </row>
    <row r="37" spans="1:14" x14ac:dyDescent="0.35">
      <c r="A37" s="32">
        <f t="shared" si="4"/>
        <v>45965</v>
      </c>
      <c r="B37" s="70" cm="1">
        <f t="array" aca="1" ref="B37" ca="1">_xlfn.XLOOKUP(A37,INDIRECT($A$5&amp;"!$AJ$41:$AJ$406"),INDIRECT($A$5&amp;"!$An$41:$An$406"))*SUM($F$3:$I$3)</f>
        <v>0</v>
      </c>
      <c r="C37" s="70" cm="1">
        <f t="array" aca="1" ref="C37" ca="1">_xlfn.XLOOKUP(A37,INDIRECT($A$5&amp;"!$AJ$41:$AJ$406"),INDIRECT($A$5&amp;"!$Ak$41:$Ak$406"))*SUM($F$3:$I$3)</f>
        <v>0</v>
      </c>
      <c r="D37" s="70" cm="1">
        <f t="array" aca="1" ref="D37" ca="1">_xlfn.XLOOKUP(A37,INDIRECT($A$5&amp;"!$AJ$41:$AJ$406"),INDIRECT($A$5&amp;"!$AO$41:$AO$406"))*SUM($F$3:$I$3)</f>
        <v>45</v>
      </c>
      <c r="E37" s="34" cm="1">
        <f t="array" ref="E37">SUMPRODUCT(('PT Storengy'!$B$8:$K$372)*('PT Storengy'!$A$8:$A$372=$A37)*('PT Storengy'!$A$5:$J$5=$A$6)*('PT Storengy'!$B$7:$K$7=$A$7))</f>
        <v>0</v>
      </c>
      <c r="F37" s="36">
        <f t="shared" ca="1" si="5"/>
        <v>36.12220854404508</v>
      </c>
      <c r="G37" s="54">
        <f t="shared" ca="1" si="6"/>
        <v>0.81427103163872361</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0.80623527927036354</v>
      </c>
      <c r="I37" s="95">
        <f t="shared" ca="1" si="1"/>
        <v>519.98787969748241</v>
      </c>
      <c r="K37" s="36">
        <f t="shared" ca="1" si="0"/>
        <v>33.30155757876085</v>
      </c>
      <c r="L37" s="54">
        <f t="shared" ca="1" si="2"/>
        <v>0.75063843228848459</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0.73984955090936633</v>
      </c>
      <c r="N37" s="72">
        <f t="shared" ca="1" si="3"/>
        <v>477.17187422095685</v>
      </c>
    </row>
    <row r="38" spans="1:14" x14ac:dyDescent="0.35">
      <c r="A38" s="32">
        <f t="shared" si="4"/>
        <v>45966</v>
      </c>
      <c r="B38" s="70" cm="1">
        <f t="array" aca="1" ref="B38" ca="1">_xlfn.XLOOKUP(A38,INDIRECT($A$5&amp;"!$AJ$41:$AJ$406"),INDIRECT($A$5&amp;"!$An$41:$An$406"))*SUM($F$3:$I$3)</f>
        <v>0</v>
      </c>
      <c r="C38" s="70" cm="1">
        <f t="array" aca="1" ref="C38" ca="1">_xlfn.XLOOKUP(A38,INDIRECT($A$5&amp;"!$AJ$41:$AJ$406"),INDIRECT($A$5&amp;"!$Ak$41:$Ak$406"))*SUM($F$3:$I$3)</f>
        <v>0</v>
      </c>
      <c r="D38" s="70" cm="1">
        <f t="array" aca="1" ref="D38" ca="1">_xlfn.XLOOKUP(A38,INDIRECT($A$5&amp;"!$AJ$41:$AJ$406"),INDIRECT($A$5&amp;"!$AO$41:$AO$406"))*SUM($F$3:$I$3)</f>
        <v>45</v>
      </c>
      <c r="E38" s="34" cm="1">
        <f t="array" ref="E38">SUMPRODUCT(('PT Storengy'!$B$8:$K$372)*('PT Storengy'!$A$8:$A$372=$A38)*('PT Storengy'!$A$5:$J$5=$A$6)*('PT Storengy'!$B$7:$K$7=$A$7))</f>
        <v>0</v>
      </c>
      <c r="F38" s="36">
        <f t="shared" ca="1" si="5"/>
        <v>35.60999578595095</v>
      </c>
      <c r="G38" s="54">
        <f t="shared" ca="1" si="6"/>
        <v>0.80271574542322399</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0.7941800418658137</v>
      </c>
      <c r="I38" s="95">
        <f t="shared" ca="1" si="1"/>
        <v>512.21275809412771</v>
      </c>
      <c r="K38" s="36">
        <f t="shared" ca="1" si="0"/>
        <v>32.824815281842085</v>
      </c>
      <c r="L38" s="54">
        <f t="shared" ca="1" si="2"/>
        <v>0.74003461286135219</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0.73918349619978274</v>
      </c>
      <c r="N38" s="72">
        <f t="shared" ca="1" si="3"/>
        <v>476.74229691876741</v>
      </c>
    </row>
    <row r="39" spans="1:14" x14ac:dyDescent="0.35">
      <c r="A39" s="32">
        <f t="shared" si="4"/>
        <v>45967</v>
      </c>
      <c r="B39" s="70" cm="1">
        <f t="array" aca="1" ref="B39" ca="1">_xlfn.XLOOKUP(A39,INDIRECT($A$5&amp;"!$AJ$41:$AJ$406"),INDIRECT($A$5&amp;"!$An$41:$An$406"))*SUM($F$3:$I$3)</f>
        <v>0</v>
      </c>
      <c r="C39" s="70" cm="1">
        <f t="array" aca="1" ref="C39" ca="1">_xlfn.XLOOKUP(A39,INDIRECT($A$5&amp;"!$AJ$41:$AJ$406"),INDIRECT($A$5&amp;"!$Ak$41:$Ak$406"))*SUM($F$3:$I$3)</f>
        <v>0</v>
      </c>
      <c r="D39" s="70" cm="1">
        <f t="array" aca="1" ref="D39" ca="1">_xlfn.XLOOKUP(A39,INDIRECT($A$5&amp;"!$AJ$41:$AJ$406"),INDIRECT($A$5&amp;"!$AO$41:$AO$406"))*SUM($F$3:$I$3)</f>
        <v>45</v>
      </c>
      <c r="E39" s="34" cm="1">
        <f t="array" ref="E39">SUMPRODUCT(('PT Storengy'!$B$8:$K$372)*('PT Storengy'!$A$8:$A$372=$A39)*('PT Storengy'!$A$5:$J$5=$A$6)*('PT Storengy'!$B$7:$K$7=$A$7))</f>
        <v>0</v>
      </c>
      <c r="F39" s="36">
        <f t="shared" ca="1" si="5"/>
        <v>35.105441891912058</v>
      </c>
      <c r="G39" s="54">
        <f t="shared" ca="1" si="6"/>
        <v>0.7913332396877989</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0.78230506046421566</v>
      </c>
      <c r="I39" s="95">
        <f t="shared" ca="1" si="1"/>
        <v>504.55389403889541</v>
      </c>
      <c r="K39" s="36">
        <f t="shared" ca="1" si="0"/>
        <v>32.358629967409925</v>
      </c>
      <c r="L39" s="54">
        <f t="shared" ca="1" si="2"/>
        <v>0.72944033959649079</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0.72281501521077896</v>
      </c>
      <c r="N39" s="72">
        <f t="shared" ca="1" si="3"/>
        <v>466.18531443216204</v>
      </c>
    </row>
    <row r="40" spans="1:14" x14ac:dyDescent="0.35">
      <c r="A40" s="32">
        <f t="shared" si="4"/>
        <v>45968</v>
      </c>
      <c r="B40" s="70" cm="1">
        <f t="array" aca="1" ref="B40" ca="1">_xlfn.XLOOKUP(A40,INDIRECT($A$5&amp;"!$AJ$41:$AJ$406"),INDIRECT($A$5&amp;"!$An$41:$An$406"))*SUM($F$3:$I$3)</f>
        <v>0</v>
      </c>
      <c r="C40" s="70" cm="1">
        <f t="array" aca="1" ref="C40" ca="1">_xlfn.XLOOKUP(A40,INDIRECT($A$5&amp;"!$AJ$41:$AJ$406"),INDIRECT($A$5&amp;"!$Ak$41:$Ak$406"))*SUM($F$3:$I$3)</f>
        <v>0</v>
      </c>
      <c r="D40" s="70" cm="1">
        <f t="array" aca="1" ref="D40" ca="1">_xlfn.XLOOKUP(A40,INDIRECT($A$5&amp;"!$AJ$41:$AJ$406"),INDIRECT($A$5&amp;"!$AO$41:$AO$406"))*SUM($F$3:$I$3)</f>
        <v>45</v>
      </c>
      <c r="E40" s="34" cm="1">
        <f t="array" ref="E40">SUMPRODUCT(('PT Storengy'!$B$8:$K$372)*('PT Storengy'!$A$8:$A$372=$A40)*('PT Storengy'!$A$5:$J$5=$A$6)*('PT Storengy'!$B$7:$K$7=$A$7))</f>
        <v>0</v>
      </c>
      <c r="F40" s="36">
        <f t="shared" ca="1" si="5"/>
        <v>34.608432342721891</v>
      </c>
      <c r="G40" s="54">
        <f t="shared" ca="1" si="6"/>
        <v>0.78012093093137902</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0.77060763978670388</v>
      </c>
      <c r="I40" s="95">
        <f t="shared" ca="1" si="1"/>
        <v>497.00954919016402</v>
      </c>
      <c r="K40" s="36">
        <f t="shared" ca="1" si="0"/>
        <v>31.897764142268262</v>
      </c>
      <c r="L40" s="54">
        <f t="shared" ca="1" si="2"/>
        <v>0.7190806659424428</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0.71456720771150573</v>
      </c>
      <c r="N40" s="72">
        <f t="shared" ca="1" si="3"/>
        <v>460.8658251416644</v>
      </c>
    </row>
    <row r="41" spans="1:14" x14ac:dyDescent="0.35">
      <c r="A41" s="32">
        <f t="shared" si="4"/>
        <v>45969</v>
      </c>
      <c r="B41" s="70" cm="1">
        <f t="array" aca="1" ref="B41" ca="1">_xlfn.XLOOKUP(A41,INDIRECT($A$5&amp;"!$AJ$41:$AJ$406"),INDIRECT($A$5&amp;"!$An$41:$An$406"))*SUM($F$3:$I$3)</f>
        <v>0</v>
      </c>
      <c r="C41" s="70" cm="1">
        <f t="array" aca="1" ref="C41" ca="1">_xlfn.XLOOKUP(A41,INDIRECT($A$5&amp;"!$AJ$41:$AJ$406"),INDIRECT($A$5&amp;"!$Ak$41:$Ak$406"))*SUM($F$3:$I$3)</f>
        <v>0</v>
      </c>
      <c r="D41" s="70" cm="1">
        <f t="array" aca="1" ref="D41" ca="1">_xlfn.XLOOKUP(A41,INDIRECT($A$5&amp;"!$AJ$41:$AJ$406"),INDIRECT($A$5&amp;"!$AO$41:$AO$406"))*SUM($F$3:$I$3)</f>
        <v>45</v>
      </c>
      <c r="E41" s="34" cm="1">
        <f t="array" ref="E41">SUMPRODUCT(('PT Storengy'!$B$8:$K$372)*('PT Storengy'!$A$8:$A$372=$A41)*('PT Storengy'!$A$5:$J$5=$A$6)*('PT Storengy'!$B$7:$K$7=$A$7))</f>
        <v>0</v>
      </c>
      <c r="F41" s="36">
        <f t="shared" ca="1" si="5"/>
        <v>34.118854331523018</v>
      </c>
      <c r="G41" s="54">
        <f t="shared" ca="1" si="6"/>
        <v>0.76907627428270864</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0.75908512485558366</v>
      </c>
      <c r="I41" s="95">
        <f t="shared" ca="1" si="1"/>
        <v>489.57801119887432</v>
      </c>
      <c r="K41" s="36">
        <f t="shared" ca="1" si="0"/>
        <v>31.442157107451607</v>
      </c>
      <c r="L41" s="54">
        <f t="shared" ca="1" si="2"/>
        <v>0.70883920316151694</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0.70641351326621371</v>
      </c>
      <c r="N41" s="72">
        <f t="shared" ca="1" si="3"/>
        <v>455.60703481665462</v>
      </c>
    </row>
    <row r="42" spans="1:14" x14ac:dyDescent="0.35">
      <c r="A42" s="32">
        <f t="shared" si="4"/>
        <v>45970</v>
      </c>
      <c r="B42" s="70" cm="1">
        <f t="array" aca="1" ref="B42" ca="1">_xlfn.XLOOKUP(A42,INDIRECT($A$5&amp;"!$AJ$41:$AJ$406"),INDIRECT($A$5&amp;"!$An$41:$An$406"))*SUM($F$3:$I$3)</f>
        <v>0</v>
      </c>
      <c r="C42" s="70" cm="1">
        <f t="array" aca="1" ref="C42" ca="1">_xlfn.XLOOKUP(A42,INDIRECT($A$5&amp;"!$AJ$41:$AJ$406"),INDIRECT($A$5&amp;"!$Ak$41:$Ak$406"))*SUM($F$3:$I$3)</f>
        <v>0</v>
      </c>
      <c r="D42" s="70" cm="1">
        <f t="array" aca="1" ref="D42" ca="1">_xlfn.XLOOKUP(A42,INDIRECT($A$5&amp;"!$AJ$41:$AJ$406"),INDIRECT($A$5&amp;"!$AO$41:$AO$406"))*SUM($F$3:$I$3)</f>
        <v>45</v>
      </c>
      <c r="E42" s="34" cm="1">
        <f t="array" ref="E42">SUMPRODUCT(('PT Storengy'!$B$8:$K$372)*('PT Storengy'!$A$8:$A$372=$A42)*('PT Storengy'!$A$5:$J$5=$A$6)*('PT Storengy'!$B$7:$K$7=$A$7))</f>
        <v>0</v>
      </c>
      <c r="F42" s="36">
        <f t="shared" ca="1" si="5"/>
        <v>33.636596738203139</v>
      </c>
      <c r="G42" s="54">
        <f t="shared" ca="1" si="6"/>
        <v>0.75819676292273375</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0.74773490039173007</v>
      </c>
      <c r="I42" s="95">
        <f t="shared" ca="1" si="1"/>
        <v>482.25759331987632</v>
      </c>
      <c r="K42" s="36">
        <f t="shared" ca="1" si="0"/>
        <v>30.991728045411229</v>
      </c>
      <c r="L42" s="54">
        <f t="shared" ca="1" si="2"/>
        <v>0.69871460238781347</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0.69838512550885834</v>
      </c>
      <c r="N42" s="72">
        <f t="shared" ca="1" si="3"/>
        <v>450.42906204037712</v>
      </c>
    </row>
    <row r="43" spans="1:14" x14ac:dyDescent="0.35">
      <c r="A43" s="32">
        <f t="shared" si="4"/>
        <v>45971</v>
      </c>
      <c r="B43" s="70" cm="1">
        <f t="array" aca="1" ref="B43" ca="1">_xlfn.XLOOKUP(A43,INDIRECT($A$5&amp;"!$AJ$41:$AJ$406"),INDIRECT($A$5&amp;"!$An$41:$An$406"))*SUM($F$3:$I$3)</f>
        <v>0</v>
      </c>
      <c r="C43" s="70" cm="1">
        <f t="array" aca="1" ref="C43" ca="1">_xlfn.XLOOKUP(A43,INDIRECT($A$5&amp;"!$AJ$41:$AJ$406"),INDIRECT($A$5&amp;"!$Ak$41:$Ak$406"))*SUM($F$3:$I$3)</f>
        <v>0</v>
      </c>
      <c r="D43" s="70" cm="1">
        <f t="array" aca="1" ref="D43" ca="1">_xlfn.XLOOKUP(A43,INDIRECT($A$5&amp;"!$AJ$41:$AJ$406"),INDIRECT($A$5&amp;"!$AO$41:$AO$406"))*SUM($F$3:$I$3)</f>
        <v>45</v>
      </c>
      <c r="E43" s="34" cm="1">
        <f t="array" ref="E43">SUMPRODUCT(('PT Storengy'!$B$8:$K$372)*('PT Storengy'!$A$8:$A$372=$A43)*('PT Storengy'!$A$5:$J$5=$A$6)*('PT Storengy'!$B$7:$K$7=$A$7))</f>
        <v>0</v>
      </c>
      <c r="F43" s="36">
        <f t="shared" ca="1" si="5"/>
        <v>33.161148449091911</v>
      </c>
      <c r="G43" s="54">
        <f t="shared" ca="1" si="6"/>
        <v>0.74747992751562531</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0.73717715184672405</v>
      </c>
      <c r="I43" s="95">
        <f t="shared" ca="1" si="1"/>
        <v>475.4482891112275</v>
      </c>
      <c r="K43" s="36">
        <f t="shared" ca="1" si="0"/>
        <v>30.546276624046648</v>
      </c>
      <c r="L43" s="54">
        <f t="shared" ca="1" si="2"/>
        <v>0.68870506767580508</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0.6906673503893811</v>
      </c>
      <c r="N43" s="72">
        <f t="shared" ca="1" si="3"/>
        <v>445.4514213645798</v>
      </c>
    </row>
    <row r="44" spans="1:14" x14ac:dyDescent="0.35">
      <c r="A44" s="32">
        <f t="shared" si="4"/>
        <v>45972</v>
      </c>
      <c r="B44" s="70" cm="1">
        <f t="array" aca="1" ref="B44" ca="1">_xlfn.XLOOKUP(A44,INDIRECT($A$5&amp;"!$AJ$41:$AJ$406"),INDIRECT($A$5&amp;"!$An$41:$An$406"))*SUM($F$3:$I$3)</f>
        <v>0</v>
      </c>
      <c r="C44" s="70" cm="1">
        <f t="array" aca="1" ref="C44" ca="1">_xlfn.XLOOKUP(A44,INDIRECT($A$5&amp;"!$AJ$41:$AJ$406"),INDIRECT($A$5&amp;"!$Ak$41:$Ak$406"))*SUM($F$3:$I$3)</f>
        <v>0</v>
      </c>
      <c r="D44" s="70" cm="1">
        <f t="array" aca="1" ref="D44" ca="1">_xlfn.XLOOKUP(A44,INDIRECT($A$5&amp;"!$AJ$41:$AJ$406"),INDIRECT($A$5&amp;"!$AO$41:$AO$406"))*SUM($F$3:$I$3)</f>
        <v>45</v>
      </c>
      <c r="E44" s="34" cm="1">
        <f t="array" ref="E44">SUMPRODUCT(('PT Storengy'!$B$8:$K$372)*('PT Storengy'!$A$8:$A$372=$A44)*('PT Storengy'!$A$5:$J$5=$A$6)*('PT Storengy'!$B$7:$K$7=$A$7))</f>
        <v>0</v>
      </c>
      <c r="F44" s="36">
        <f t="shared" ca="1" si="5"/>
        <v>32.691125346068311</v>
      </c>
      <c r="G44" s="54">
        <f t="shared" ca="1" si="6"/>
        <v>0.73691440997982027</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0.72876546266851649</v>
      </c>
      <c r="I44" s="95">
        <f t="shared" ca="1" si="1"/>
        <v>470.023103023602</v>
      </c>
      <c r="K44" s="36">
        <f t="shared" ca="1" si="0"/>
        <v>30.105747836013123</v>
      </c>
      <c r="L44" s="54">
        <f t="shared" ca="1" si="2"/>
        <v>0.6788061472010366</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0.68303486353080634</v>
      </c>
      <c r="N44" s="72">
        <f t="shared" ca="1" si="3"/>
        <v>440.52878803352422</v>
      </c>
    </row>
    <row r="45" spans="1:14" x14ac:dyDescent="0.35">
      <c r="A45" s="32">
        <f t="shared" si="4"/>
        <v>45973</v>
      </c>
      <c r="B45" s="70" cm="1">
        <f t="array" aca="1" ref="B45" ca="1">_xlfn.XLOOKUP(A45,INDIRECT($A$5&amp;"!$AJ$41:$AJ$406"),INDIRECT($A$5&amp;"!$An$41:$An$406"))*SUM($F$3:$I$3)</f>
        <v>0</v>
      </c>
      <c r="C45" s="70" cm="1">
        <f t="array" aca="1" ref="C45" ca="1">_xlfn.XLOOKUP(A45,INDIRECT($A$5&amp;"!$AJ$41:$AJ$406"),INDIRECT($A$5&amp;"!$Ak$41:$Ak$406"))*SUM($F$3:$I$3)</f>
        <v>0</v>
      </c>
      <c r="D45" s="70" cm="1">
        <f t="array" aca="1" ref="D45" ca="1">_xlfn.XLOOKUP(A45,INDIRECT($A$5&amp;"!$AJ$41:$AJ$406"),INDIRECT($A$5&amp;"!$AO$41:$AO$406"))*SUM($F$3:$I$3)</f>
        <v>45</v>
      </c>
      <c r="E45" s="34" cm="1">
        <f t="array" ref="E45">SUMPRODUCT(('PT Storengy'!$B$8:$K$372)*('PT Storengy'!$A$8:$A$372=$A45)*('PT Storengy'!$A$5:$J$5=$A$6)*('PT Storengy'!$B$7:$K$7=$A$7))</f>
        <v>0</v>
      </c>
      <c r="F45" s="36">
        <f t="shared" ca="1" si="5"/>
        <v>32.226465524095005</v>
      </c>
      <c r="G45" s="54">
        <f t="shared" ca="1" si="6"/>
        <v>0.72646945213485137</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0.72044975654492982</v>
      </c>
      <c r="I45" s="95">
        <f t="shared" ca="1" si="1"/>
        <v>464.65982197330555</v>
      </c>
      <c r="K45" s="36">
        <f t="shared" ca="1" si="0"/>
        <v>29.670087281845863</v>
      </c>
      <c r="L45" s="54">
        <f t="shared" ca="1" si="2"/>
        <v>0.66901661857806938</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0.67548672242219854</v>
      </c>
      <c r="N45" s="72">
        <f t="shared" ca="1" si="3"/>
        <v>435.66055416725828</v>
      </c>
    </row>
    <row r="46" spans="1:14" x14ac:dyDescent="0.35">
      <c r="A46" s="32">
        <f t="shared" si="4"/>
        <v>45974</v>
      </c>
      <c r="B46" s="70" cm="1">
        <f t="array" aca="1" ref="B46" ca="1">_xlfn.XLOOKUP(A46,INDIRECT($A$5&amp;"!$AJ$41:$AJ$406"),INDIRECT($A$5&amp;"!$An$41:$An$406"))*SUM($F$3:$I$3)</f>
        <v>0</v>
      </c>
      <c r="C46" s="70" cm="1">
        <f t="array" aca="1" ref="C46" ca="1">_xlfn.XLOOKUP(A46,INDIRECT($A$5&amp;"!$AJ$41:$AJ$406"),INDIRECT($A$5&amp;"!$Ak$41:$Ak$406"))*SUM($F$3:$I$3)</f>
        <v>0</v>
      </c>
      <c r="D46" s="70" cm="1">
        <f t="array" aca="1" ref="D46" ca="1">_xlfn.XLOOKUP(A46,INDIRECT($A$5&amp;"!$AJ$41:$AJ$406"),INDIRECT($A$5&amp;"!$AO$41:$AO$406"))*SUM($F$3:$I$3)</f>
        <v>45</v>
      </c>
      <c r="E46" s="34" cm="1">
        <f t="array" ref="E46">SUMPRODUCT(('PT Storengy'!$B$8:$K$372)*('PT Storengy'!$A$8:$A$372=$A46)*('PT Storengy'!$A$5:$J$5=$A$6)*('PT Storengy'!$B$7:$K$7=$A$7))</f>
        <v>0</v>
      </c>
      <c r="F46" s="36">
        <f t="shared" ca="1" si="5"/>
        <v>31.767107784512952</v>
      </c>
      <c r="G46" s="54">
        <f t="shared" ca="1" si="6"/>
        <v>0.71614367831322234</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0.71222893824448519</v>
      </c>
      <c r="I46" s="95">
        <f t="shared" ca="1" si="1"/>
        <v>459.35773958205243</v>
      </c>
      <c r="K46" s="36">
        <f t="shared" ca="1" si="0"/>
        <v>29.239241163242419</v>
      </c>
      <c r="L46" s="54">
        <f t="shared" ca="1" si="2"/>
        <v>0.65933527292990801</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0.66802199496820425</v>
      </c>
      <c r="N46" s="72">
        <f t="shared" ca="1" si="3"/>
        <v>430.84611860344268</v>
      </c>
    </row>
    <row r="47" spans="1:14" x14ac:dyDescent="0.35">
      <c r="A47" s="32">
        <f t="shared" si="4"/>
        <v>45975</v>
      </c>
      <c r="B47" s="70" cm="1">
        <f t="array" aca="1" ref="B47" ca="1">_xlfn.XLOOKUP(A47,INDIRECT($A$5&amp;"!$AJ$41:$AJ$406"),INDIRECT($A$5&amp;"!$An$41:$An$406"))*SUM($F$3:$I$3)</f>
        <v>0</v>
      </c>
      <c r="C47" s="70" cm="1">
        <f t="array" aca="1" ref="C47" ca="1">_xlfn.XLOOKUP(A47,INDIRECT($A$5&amp;"!$AJ$41:$AJ$406"),INDIRECT($A$5&amp;"!$Ak$41:$Ak$406"))*SUM($F$3:$I$3)</f>
        <v>0</v>
      </c>
      <c r="D47" s="70" cm="1">
        <f t="array" aca="1" ref="D47" ca="1">_xlfn.XLOOKUP(A47,INDIRECT($A$5&amp;"!$AJ$41:$AJ$406"),INDIRECT($A$5&amp;"!$AO$41:$AO$406"))*SUM($F$3:$I$3)</f>
        <v>45</v>
      </c>
      <c r="E47" s="34" cm="1">
        <f t="array" ref="E47">SUMPRODUCT(('PT Storengy'!$B$8:$K$372)*('PT Storengy'!$A$8:$A$372=$A47)*('PT Storengy'!$A$5:$J$5=$A$6)*('PT Storengy'!$B$7:$K$7=$A$7))</f>
        <v>0</v>
      </c>
      <c r="F47" s="36">
        <f t="shared" ca="1" si="5"/>
        <v>31.312991626981141</v>
      </c>
      <c r="G47" s="54">
        <f t="shared" ca="1" si="6"/>
        <v>0.7059357285447323</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0.70410192503303526</v>
      </c>
      <c r="I47" s="95">
        <f t="shared" ca="1" si="1"/>
        <v>454.11615753181053</v>
      </c>
      <c r="K47" s="36">
        <f t="shared" ca="1" si="0"/>
        <v>28.813156276419303</v>
      </c>
      <c r="L47" s="54">
        <f t="shared" ca="1" si="2"/>
        <v>0.64976091473872044</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0.66063975937395003</v>
      </c>
      <c r="N47" s="72">
        <f t="shared" ca="1" si="3"/>
        <v>426.0848868231148</v>
      </c>
    </row>
    <row r="48" spans="1:14" x14ac:dyDescent="0.35">
      <c r="A48" s="32">
        <f t="shared" si="4"/>
        <v>45976</v>
      </c>
      <c r="B48" s="70" cm="1">
        <f t="array" aca="1" ref="B48" ca="1">_xlfn.XLOOKUP(A48,INDIRECT($A$5&amp;"!$AJ$41:$AJ$406"),INDIRECT($A$5&amp;"!$An$41:$An$406"))*SUM($F$3:$I$3)</f>
        <v>0</v>
      </c>
      <c r="C48" s="70" cm="1">
        <f t="array" aca="1" ref="C48" ca="1">_xlfn.XLOOKUP(A48,INDIRECT($A$5&amp;"!$AJ$41:$AJ$406"),INDIRECT($A$5&amp;"!$Ak$41:$Ak$406"))*SUM($F$3:$I$3)</f>
        <v>0</v>
      </c>
      <c r="D48" s="70" cm="1">
        <f t="array" aca="1" ref="D48" ca="1">_xlfn.XLOOKUP(A48,INDIRECT($A$5&amp;"!$AJ$41:$AJ$406"),INDIRECT($A$5&amp;"!$AO$41:$AO$406"))*SUM($F$3:$I$3)</f>
        <v>45</v>
      </c>
      <c r="E48" s="34" cm="1">
        <f t="array" ref="E48">SUMPRODUCT(('PT Storengy'!$B$8:$K$372)*('PT Storengy'!$A$8:$A$372=$A48)*('PT Storengy'!$A$5:$J$5=$A$6)*('PT Storengy'!$B$7:$K$7=$A$7))</f>
        <v>0</v>
      </c>
      <c r="F48" s="36">
        <f t="shared" ca="1" si="5"/>
        <v>30.863989958072519</v>
      </c>
      <c r="G48" s="54">
        <f t="shared" ca="1" si="6"/>
        <v>0.69584425837735864</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0.69617196873128595</v>
      </c>
      <c r="I48" s="95">
        <f t="shared" ca="1" si="1"/>
        <v>449.00166890862351</v>
      </c>
      <c r="K48" s="36">
        <f t="shared" ca="1" si="0"/>
        <v>28.391780005542028</v>
      </c>
      <c r="L48" s="54">
        <f t="shared" ca="1" si="2"/>
        <v>0.64029236169820669</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0.65333910403121387</v>
      </c>
      <c r="N48" s="72">
        <f t="shared" ca="1" si="3"/>
        <v>421.37627087727446</v>
      </c>
    </row>
    <row r="49" spans="1:14" x14ac:dyDescent="0.35">
      <c r="A49" s="32">
        <f t="shared" si="4"/>
        <v>45977</v>
      </c>
      <c r="B49" s="70" cm="1">
        <f t="array" aca="1" ref="B49" ca="1">_xlfn.XLOOKUP(A49,INDIRECT($A$5&amp;"!$AJ$41:$AJ$406"),INDIRECT($A$5&amp;"!$An$41:$An$406"))*SUM($F$3:$I$3)</f>
        <v>0</v>
      </c>
      <c r="C49" s="70" cm="1">
        <f t="array" aca="1" ref="C49" ca="1">_xlfn.XLOOKUP(A49,INDIRECT($A$5&amp;"!$AJ$41:$AJ$406"),INDIRECT($A$5&amp;"!$Ak$41:$Ak$406"))*SUM($F$3:$I$3)</f>
        <v>0</v>
      </c>
      <c r="D49" s="70" cm="1">
        <f t="array" aca="1" ref="D49" ca="1">_xlfn.XLOOKUP(A49,INDIRECT($A$5&amp;"!$AJ$41:$AJ$406"),INDIRECT($A$5&amp;"!$AO$41:$AO$406"))*SUM($F$3:$I$3)</f>
        <v>45</v>
      </c>
      <c r="E49" s="34" cm="1">
        <f t="array" ref="E49">SUMPRODUCT(('PT Storengy'!$B$8:$K$372)*('PT Storengy'!$A$8:$A$372=$A49)*('PT Storengy'!$A$5:$J$5=$A$6)*('PT Storengy'!$B$7:$K$7=$A$7))</f>
        <v>0</v>
      </c>
      <c r="F49" s="36">
        <f t="shared" ca="1" si="5"/>
        <v>30.419950155879459</v>
      </c>
      <c r="G49" s="54">
        <f t="shared" ca="1" si="6"/>
        <v>0.68586644351272263</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0.68847865095731842</v>
      </c>
      <c r="I49" s="95">
        <f t="shared" ca="1" si="1"/>
        <v>444.03980219306038</v>
      </c>
      <c r="K49" s="36">
        <f t="shared" ca="1" si="0"/>
        <v>27.975060316227747</v>
      </c>
      <c r="L49" s="54">
        <f t="shared" ca="1" si="2"/>
        <v>0.63092844456760067</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0.6461191274058532</v>
      </c>
      <c r="N49" s="72">
        <f t="shared" ca="1" si="3"/>
        <v>416.71968931427926</v>
      </c>
    </row>
    <row r="50" spans="1:14" x14ac:dyDescent="0.35">
      <c r="A50" s="32">
        <f t="shared" si="4"/>
        <v>45978</v>
      </c>
      <c r="B50" s="70" cm="1">
        <f t="array" aca="1" ref="B50" ca="1">_xlfn.XLOOKUP(A50,INDIRECT($A$5&amp;"!$AJ$41:$AJ$406"),INDIRECT($A$5&amp;"!$An$41:$An$406"))*SUM($F$3:$I$3)</f>
        <v>0</v>
      </c>
      <c r="C50" s="70" cm="1">
        <f t="array" aca="1" ref="C50" ca="1">_xlfn.XLOOKUP(A50,INDIRECT($A$5&amp;"!$AJ$41:$AJ$406"),INDIRECT($A$5&amp;"!$Ak$41:$Ak$406"))*SUM($F$3:$I$3)</f>
        <v>0</v>
      </c>
      <c r="D50" s="70" cm="1">
        <f t="array" aca="1" ref="D50" ca="1">_xlfn.XLOOKUP(A50,INDIRECT($A$5&amp;"!$AJ$41:$AJ$406"),INDIRECT($A$5&amp;"!$AO$41:$AO$406"))*SUM($F$3:$I$3)</f>
        <v>45</v>
      </c>
      <c r="E50" s="34" cm="1">
        <f t="array" ref="E50">SUMPRODUCT(('PT Storengy'!$B$8:$K$372)*('PT Storengy'!$A$8:$A$372=$A50)*('PT Storengy'!$A$5:$J$5=$A$6)*('PT Storengy'!$B$7:$K$7=$A$7))</f>
        <v>0</v>
      </c>
      <c r="F50" s="36">
        <f t="shared" ca="1" si="5"/>
        <v>29.98081738737347</v>
      </c>
      <c r="G50" s="54">
        <f t="shared" ca="1" si="6"/>
        <v>0.67599889235287691</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0.68087035116889139</v>
      </c>
      <c r="I50" s="95">
        <f t="shared" ca="1" si="1"/>
        <v>439.13276850598669</v>
      </c>
      <c r="K50" s="36">
        <f t="shared" ca="1" si="0"/>
        <v>27.562945749119706</v>
      </c>
      <c r="L50" s="54">
        <f t="shared" ca="1" si="2"/>
        <v>0.62166800702728331</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0.63897893792647686</v>
      </c>
      <c r="N50" s="72">
        <f t="shared" ca="1" si="3"/>
        <v>412.11456710804282</v>
      </c>
    </row>
    <row r="51" spans="1:14" x14ac:dyDescent="0.35">
      <c r="A51" s="32">
        <f t="shared" si="4"/>
        <v>45979</v>
      </c>
      <c r="B51" s="70" cm="1">
        <f t="array" aca="1" ref="B51" ca="1">_xlfn.XLOOKUP(A51,INDIRECT($A$5&amp;"!$AJ$41:$AJ$406"),INDIRECT($A$5&amp;"!$An$41:$An$406"))*SUM($F$3:$I$3)</f>
        <v>0</v>
      </c>
      <c r="C51" s="70" cm="1">
        <f t="array" aca="1" ref="C51" ca="1">_xlfn.XLOOKUP(A51,INDIRECT($A$5&amp;"!$AJ$41:$AJ$406"),INDIRECT($A$5&amp;"!$Ak$41:$Ak$406"))*SUM($F$3:$I$3)</f>
        <v>0</v>
      </c>
      <c r="D51" s="70" cm="1">
        <f t="array" aca="1" ref="D51" ca="1">_xlfn.XLOOKUP(A51,INDIRECT($A$5&amp;"!$AJ$41:$AJ$406"),INDIRECT($A$5&amp;"!$AO$41:$AO$406"))*SUM($F$3:$I$3)</f>
        <v>45</v>
      </c>
      <c r="E51" s="34" cm="1">
        <f t="array" ref="E51">SUMPRODUCT(('PT Storengy'!$B$8:$K$372)*('PT Storengy'!$A$8:$A$372=$A51)*('PT Storengy'!$A$5:$J$5=$A$6)*('PT Storengy'!$B$7:$K$7=$A$7))</f>
        <v>0</v>
      </c>
      <c r="F51" s="36">
        <f t="shared" ca="1" si="5"/>
        <v>29.54653742547967</v>
      </c>
      <c r="G51" s="54">
        <f t="shared" ca="1" si="6"/>
        <v>0.66624038638607708</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0.67334612984185171</v>
      </c>
      <c r="I51" s="95">
        <f t="shared" ca="1" si="1"/>
        <v>434.27996189379934</v>
      </c>
      <c r="K51" s="36">
        <f t="shared" ca="1" si="0"/>
        <v>27.155385413532677</v>
      </c>
      <c r="L51" s="54">
        <f t="shared" ca="1" si="2"/>
        <v>0.61250990553599349</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0.63191765387434917</v>
      </c>
      <c r="N51" s="72">
        <f t="shared" ca="1" si="3"/>
        <v>407.56033558702774</v>
      </c>
    </row>
    <row r="52" spans="1:14" x14ac:dyDescent="0.35">
      <c r="A52" s="32">
        <f t="shared" si="4"/>
        <v>45980</v>
      </c>
      <c r="B52" s="70" cm="1">
        <f t="array" aca="1" ref="B52" ca="1">_xlfn.XLOOKUP(A52,INDIRECT($A$5&amp;"!$AJ$41:$AJ$406"),INDIRECT($A$5&amp;"!$An$41:$An$406"))*SUM($F$3:$I$3)</f>
        <v>0</v>
      </c>
      <c r="C52" s="70" cm="1">
        <f t="array" aca="1" ref="C52" ca="1">_xlfn.XLOOKUP(A52,INDIRECT($A$5&amp;"!$AJ$41:$AJ$406"),INDIRECT($A$5&amp;"!$Ak$41:$Ak$406"))*SUM($F$3:$I$3)</f>
        <v>0</v>
      </c>
      <c r="D52" s="70" cm="1">
        <f t="array" aca="1" ref="D52" ca="1">_xlfn.XLOOKUP(A52,INDIRECT($A$5&amp;"!$AJ$41:$AJ$406"),INDIRECT($A$5&amp;"!$AO$41:$AO$406"))*SUM($F$3:$I$3)</f>
        <v>45</v>
      </c>
      <c r="E52" s="34" cm="1">
        <f t="array" ref="E52">SUMPRODUCT(('PT Storengy'!$B$8:$K$372)*('PT Storengy'!$A$8:$A$372=$A52)*('PT Storengy'!$A$5:$J$5=$A$6)*('PT Storengy'!$B$7:$K$7=$A$7))</f>
        <v>0</v>
      </c>
      <c r="F52" s="36">
        <f t="shared" ca="1" si="5"/>
        <v>29.117056642380451</v>
      </c>
      <c r="G52" s="54">
        <f t="shared" ca="1" si="6"/>
        <v>0.6565897205662149</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0.66590505783462173</v>
      </c>
      <c r="I52" s="95">
        <f t="shared" ca="1" si="1"/>
        <v>429.48078309922033</v>
      </c>
      <c r="K52" s="36">
        <f t="shared" ca="1" si="0"/>
        <v>26.752328981168656</v>
      </c>
      <c r="L52" s="54">
        <f t="shared" ca="1" si="2"/>
        <v>0.60345300918961509</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0.624934403274508</v>
      </c>
      <c r="N52" s="72">
        <f t="shared" ca="1" si="3"/>
        <v>403.05643236402091</v>
      </c>
    </row>
    <row r="53" spans="1:14" x14ac:dyDescent="0.35">
      <c r="A53" s="32">
        <f t="shared" si="4"/>
        <v>45981</v>
      </c>
      <c r="B53" s="70" cm="1">
        <f t="array" aca="1" ref="B53" ca="1">_xlfn.XLOOKUP(A53,INDIRECT($A$5&amp;"!$AJ$41:$AJ$406"),INDIRECT($A$5&amp;"!$An$41:$An$406"))*SUM($F$3:$I$3)</f>
        <v>0</v>
      </c>
      <c r="C53" s="70" cm="1">
        <f t="array" aca="1" ref="C53" ca="1">_xlfn.XLOOKUP(A53,INDIRECT($A$5&amp;"!$AJ$41:$AJ$406"),INDIRECT($A$5&amp;"!$Ak$41:$Ak$406"))*SUM($F$3:$I$3)</f>
        <v>0</v>
      </c>
      <c r="D53" s="70" cm="1">
        <f t="array" aca="1" ref="D53" ca="1">_xlfn.XLOOKUP(A53,INDIRECT($A$5&amp;"!$AJ$41:$AJ$406"),INDIRECT($A$5&amp;"!$AO$41:$AO$406"))*SUM($F$3:$I$3)</f>
        <v>45</v>
      </c>
      <c r="E53" s="34" cm="1">
        <f t="array" ref="E53">SUMPRODUCT(('PT Storengy'!$B$8:$K$372)*('PT Storengy'!$A$8:$A$372=$A53)*('PT Storengy'!$A$5:$J$5=$A$6)*('PT Storengy'!$B$7:$K$7=$A$7))</f>
        <v>0</v>
      </c>
      <c r="F53" s="36">
        <f t="shared" ca="1" si="5"/>
        <v>28.692322002893153</v>
      </c>
      <c r="G53" s="54">
        <f t="shared" ca="1" si="6"/>
        <v>0.64704570316401</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0.65854621627346244</v>
      </c>
      <c r="I53" s="95">
        <f t="shared" ca="1" si="1"/>
        <v>424.73463948729614</v>
      </c>
      <c r="K53" s="36">
        <f t="shared" ca="1" si="0"/>
        <v>26.353726679901968</v>
      </c>
      <c r="L53" s="54">
        <f t="shared" ca="1" si="2"/>
        <v>0.59449619958152566</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0.61802832378808825</v>
      </c>
      <c r="N53" s="72">
        <f t="shared" ca="1" si="3"/>
        <v>398.60230126668716</v>
      </c>
    </row>
    <row r="54" spans="1:14" x14ac:dyDescent="0.35">
      <c r="A54" s="32">
        <f t="shared" si="4"/>
        <v>45982</v>
      </c>
      <c r="B54" s="70" cm="1">
        <f t="array" aca="1" ref="B54" ca="1">_xlfn.XLOOKUP(A54,INDIRECT($A$5&amp;"!$AJ$41:$AJ$406"),INDIRECT($A$5&amp;"!$An$41:$An$406"))*SUM($F$3:$I$3)</f>
        <v>0</v>
      </c>
      <c r="C54" s="70" cm="1">
        <f t="array" aca="1" ref="C54" ca="1">_xlfn.XLOOKUP(A54,INDIRECT($A$5&amp;"!$AJ$41:$AJ$406"),INDIRECT($A$5&amp;"!$Ak$41:$Ak$406"))*SUM($F$3:$I$3)</f>
        <v>0</v>
      </c>
      <c r="D54" s="70" cm="1">
        <f t="array" aca="1" ref="D54" ca="1">_xlfn.XLOOKUP(A54,INDIRECT($A$5&amp;"!$AJ$41:$AJ$406"),INDIRECT($A$5&amp;"!$AO$41:$AO$406"))*SUM($F$3:$I$3)</f>
        <v>45</v>
      </c>
      <c r="E54" s="34" cm="1">
        <f t="array" ref="E54">SUMPRODUCT(('PT Storengy'!$B$8:$K$372)*('PT Storengy'!$A$8:$A$372=$A54)*('PT Storengy'!$A$5:$J$5=$A$6)*('PT Storengy'!$B$7:$K$7=$A$7))</f>
        <v>0</v>
      </c>
      <c r="F54" s="36">
        <f t="shared" ca="1" si="5"/>
        <v>28.272281057920939</v>
      </c>
      <c r="G54" s="54">
        <f t="shared" ca="1" si="6"/>
        <v>0.63760715561984782</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0.65126869643900442</v>
      </c>
      <c r="I54" s="95">
        <f t="shared" ca="1" si="1"/>
        <v>420.04094497221502</v>
      </c>
      <c r="K54" s="36">
        <f t="shared" ca="1" si="0"/>
        <v>25.959529287633078</v>
      </c>
      <c r="L54" s="54">
        <f t="shared" ca="1" si="2"/>
        <v>0.58563837066448821</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0.61119856260583438</v>
      </c>
      <c r="N54" s="72">
        <f t="shared" ca="1" si="3"/>
        <v>394.19739226888896</v>
      </c>
    </row>
    <row r="55" spans="1:14" x14ac:dyDescent="0.35">
      <c r="A55" s="32">
        <f t="shared" si="4"/>
        <v>45983</v>
      </c>
      <c r="B55" s="70" cm="1">
        <f t="array" aca="1" ref="B55" ca="1">_xlfn.XLOOKUP(A55,INDIRECT($A$5&amp;"!$AJ$41:$AJ$406"),INDIRECT($A$5&amp;"!$An$41:$An$406"))*SUM($F$3:$I$3)</f>
        <v>0</v>
      </c>
      <c r="C55" s="70" cm="1">
        <f t="array" aca="1" ref="C55" ca="1">_xlfn.XLOOKUP(A55,INDIRECT($A$5&amp;"!$AJ$41:$AJ$406"),INDIRECT($A$5&amp;"!$Ak$41:$Ak$406"))*SUM($F$3:$I$3)</f>
        <v>0</v>
      </c>
      <c r="D55" s="70" cm="1">
        <f t="array" aca="1" ref="D55" ca="1">_xlfn.XLOOKUP(A55,INDIRECT($A$5&amp;"!$AJ$41:$AJ$406"),INDIRECT($A$5&amp;"!$AO$41:$AO$406"))*SUM($F$3:$I$3)</f>
        <v>45</v>
      </c>
      <c r="E55" s="34" cm="1">
        <f t="array" ref="E55">SUMPRODUCT(('PT Storengy'!$B$8:$K$372)*('PT Storengy'!$A$8:$A$372=$A55)*('PT Storengy'!$A$5:$J$5=$A$6)*('PT Storengy'!$B$7:$K$7=$A$7))</f>
        <v>0</v>
      </c>
      <c r="F55" s="36">
        <f t="shared" ca="1" si="5"/>
        <v>27.856881937976006</v>
      </c>
      <c r="G55" s="54">
        <f t="shared" ca="1" si="6"/>
        <v>0.62827291239824312</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0.64407159965403349</v>
      </c>
      <c r="I55" s="95">
        <f t="shared" ca="1" si="1"/>
        <v>415.39911994493337</v>
      </c>
      <c r="K55" s="36">
        <f t="shared" ca="1" si="0"/>
        <v>25.569688126210313</v>
      </c>
      <c r="L55" s="54">
        <f t="shared" ca="1" si="2"/>
        <v>0.57687842861406835</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0.60444427634278919</v>
      </c>
      <c r="N55" s="72">
        <f t="shared" ca="1" si="3"/>
        <v>389.84116142276531</v>
      </c>
    </row>
    <row r="56" spans="1:14" x14ac:dyDescent="0.35">
      <c r="A56" s="32">
        <f t="shared" si="4"/>
        <v>45984</v>
      </c>
      <c r="B56" s="70" cm="1">
        <f t="array" aca="1" ref="B56" ca="1">_xlfn.XLOOKUP(A56,INDIRECT($A$5&amp;"!$AJ$41:$AJ$406"),INDIRECT($A$5&amp;"!$An$41:$An$406"))*SUM($F$3:$I$3)</f>
        <v>0</v>
      </c>
      <c r="C56" s="70" cm="1">
        <f t="array" aca="1" ref="C56" ca="1">_xlfn.XLOOKUP(A56,INDIRECT($A$5&amp;"!$AJ$41:$AJ$406"),INDIRECT($A$5&amp;"!$Ak$41:$Ak$406"))*SUM($F$3:$I$3)</f>
        <v>0</v>
      </c>
      <c r="D56" s="70" cm="1">
        <f t="array" aca="1" ref="D56" ca="1">_xlfn.XLOOKUP(A56,INDIRECT($A$5&amp;"!$AJ$41:$AJ$406"),INDIRECT($A$5&amp;"!$AO$41:$AO$406"))*SUM($F$3:$I$3)</f>
        <v>45</v>
      </c>
      <c r="E56" s="34" cm="1">
        <f t="array" ref="E56">SUMPRODUCT(('PT Storengy'!$B$8:$K$372)*('PT Storengy'!$A$8:$A$372=$A56)*('PT Storengy'!$A$5:$J$5=$A$6)*('PT Storengy'!$B$7:$K$7=$A$7))</f>
        <v>0</v>
      </c>
      <c r="F56" s="36">
        <f t="shared" ca="1" si="5"/>
        <v>27.446073346774405</v>
      </c>
      <c r="G56" s="54">
        <f t="shared" ca="1" si="6"/>
        <v>0.61904182084391124</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0.63695403717251597</v>
      </c>
      <c r="I56" s="95">
        <f t="shared" ca="1" si="1"/>
        <v>410.8085912016017</v>
      </c>
      <c r="K56" s="36">
        <f t="shared" ca="1" si="0"/>
        <v>25.184155055418749</v>
      </c>
      <c r="L56" s="54">
        <f t="shared" ca="1" si="2"/>
        <v>0.56821529169356255</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0.59776463093414767</v>
      </c>
      <c r="N56" s="72">
        <f t="shared" ca="1" si="3"/>
        <v>385.53307079156161</v>
      </c>
    </row>
    <row r="57" spans="1:14" x14ac:dyDescent="0.35">
      <c r="A57" s="32">
        <f t="shared" si="4"/>
        <v>45985</v>
      </c>
      <c r="B57" s="70" cm="1">
        <f t="array" aca="1" ref="B57" ca="1">_xlfn.XLOOKUP(A57,INDIRECT($A$5&amp;"!$AJ$41:$AJ$406"),INDIRECT($A$5&amp;"!$An$41:$An$406"))*SUM($F$3:$I$3)</f>
        <v>0</v>
      </c>
      <c r="C57" s="70" cm="1">
        <f t="array" aca="1" ref="C57" ca="1">_xlfn.XLOOKUP(A57,INDIRECT($A$5&amp;"!$AJ$41:$AJ$406"),INDIRECT($A$5&amp;"!$Ak$41:$Ak$406"))*SUM($F$3:$I$3)</f>
        <v>0</v>
      </c>
      <c r="D57" s="70" cm="1">
        <f t="array" aca="1" ref="D57" ca="1">_xlfn.XLOOKUP(A57,INDIRECT($A$5&amp;"!$AJ$41:$AJ$406"),INDIRECT($A$5&amp;"!$AO$41:$AO$406"))*SUM($F$3:$I$3)</f>
        <v>45</v>
      </c>
      <c r="E57" s="34" cm="1">
        <f t="array" ref="E57">SUMPRODUCT(('PT Storengy'!$B$8:$K$372)*('PT Storengy'!$A$8:$A$372=$A57)*('PT Storengy'!$A$5:$J$5=$A$6)*('PT Storengy'!$B$7:$K$7=$A$7))</f>
        <v>0</v>
      </c>
      <c r="F57" s="36">
        <f t="shared" ca="1" si="5"/>
        <v>27.039804554901625</v>
      </c>
      <c r="G57" s="54">
        <f t="shared" ca="1" si="6"/>
        <v>0.60991274103943127</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0.62991513006984989</v>
      </c>
      <c r="I57" s="95">
        <f t="shared" ca="1" si="1"/>
        <v>406.26879187278132</v>
      </c>
      <c r="K57" s="36">
        <f t="shared" ca="1" si="0"/>
        <v>24.802882467035548</v>
      </c>
      <c r="L57" s="54">
        <f t="shared" ca="1" si="2"/>
        <v>0.5596478901204166</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0.59115880153226052</v>
      </c>
      <c r="N57" s="72">
        <f t="shared" ca="1" si="3"/>
        <v>381.27258838320165</v>
      </c>
    </row>
    <row r="58" spans="1:14" x14ac:dyDescent="0.35">
      <c r="A58" s="32">
        <f t="shared" si="4"/>
        <v>45986</v>
      </c>
      <c r="B58" s="70" cm="1">
        <f t="array" aca="1" ref="B58" ca="1">_xlfn.XLOOKUP(A58,INDIRECT($A$5&amp;"!$AJ$41:$AJ$406"),INDIRECT($A$5&amp;"!$An$41:$An$406"))*SUM($F$3:$I$3)</f>
        <v>0</v>
      </c>
      <c r="C58" s="70" cm="1">
        <f t="array" aca="1" ref="C58" ca="1">_xlfn.XLOOKUP(A58,INDIRECT($A$5&amp;"!$AJ$41:$AJ$406"),INDIRECT($A$5&amp;"!$Ak$41:$Ak$406"))*SUM($F$3:$I$3)</f>
        <v>0</v>
      </c>
      <c r="D58" s="70" cm="1">
        <f t="array" aca="1" ref="D58" ca="1">_xlfn.XLOOKUP(A58,INDIRECT($A$5&amp;"!$AJ$41:$AJ$406"),INDIRECT($A$5&amp;"!$AO$41:$AO$406"))*SUM($F$3:$I$3)</f>
        <v>45</v>
      </c>
      <c r="E58" s="34" cm="1">
        <f t="array" ref="E58">SUMPRODUCT(('PT Storengy'!$B$8:$K$372)*('PT Storengy'!$A$8:$A$372=$A58)*('PT Storengy'!$A$5:$J$5=$A$6)*('PT Storengy'!$B$7:$K$7=$A$7))</f>
        <v>0</v>
      </c>
      <c r="F58" s="36">
        <f t="shared" ca="1" si="5"/>
        <v>26.63802539354818</v>
      </c>
      <c r="G58" s="54">
        <f t="shared" ca="1" si="6"/>
        <v>0.60088454566448057</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0.62295400913433019</v>
      </c>
      <c r="I58" s="95">
        <f t="shared" ca="1" si="1"/>
        <v>401.77916135344407</v>
      </c>
      <c r="K58" s="36">
        <f t="shared" ca="1" si="0"/>
        <v>24.425823278950954</v>
      </c>
      <c r="L58" s="54">
        <f t="shared" ca="1" si="2"/>
        <v>0.5511751659341233</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0.58462597240477665</v>
      </c>
      <c r="N58" s="72">
        <f t="shared" ca="1" si="3"/>
        <v>377.05918808459336</v>
      </c>
    </row>
    <row r="59" spans="1:14" x14ac:dyDescent="0.35">
      <c r="A59" s="32">
        <f t="shared" si="4"/>
        <v>45987</v>
      </c>
      <c r="B59" s="70" cm="1">
        <f t="array" aca="1" ref="B59" ca="1">_xlfn.XLOOKUP(A59,INDIRECT($A$5&amp;"!$AJ$41:$AJ$406"),INDIRECT($A$5&amp;"!$An$41:$An$406"))*SUM($F$3:$I$3)</f>
        <v>0</v>
      </c>
      <c r="C59" s="70" cm="1">
        <f t="array" aca="1" ref="C59" ca="1">_xlfn.XLOOKUP(A59,INDIRECT($A$5&amp;"!$AJ$41:$AJ$406"),INDIRECT($A$5&amp;"!$Ak$41:$Ak$406"))*SUM($F$3:$I$3)</f>
        <v>0</v>
      </c>
      <c r="D59" s="70" cm="1">
        <f t="array" aca="1" ref="D59" ca="1">_xlfn.XLOOKUP(A59,INDIRECT($A$5&amp;"!$AJ$41:$AJ$406"),INDIRECT($A$5&amp;"!$AO$41:$AO$406"))*SUM($F$3:$I$3)</f>
        <v>45</v>
      </c>
      <c r="E59" s="34" cm="1">
        <f t="array" ref="E59">SUMPRODUCT(('PT Storengy'!$B$8:$K$372)*('PT Storengy'!$A$8:$A$372=$A59)*('PT Storengy'!$A$5:$J$5=$A$6)*('PT Storengy'!$B$7:$K$7=$A$7))</f>
        <v>0</v>
      </c>
      <c r="F59" s="36">
        <f t="shared" ca="1" si="5"/>
        <v>26.240686248314436</v>
      </c>
      <c r="G59" s="54">
        <f t="shared" ca="1" si="6"/>
        <v>0.59195611985662622</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0.6160698147598116</v>
      </c>
      <c r="I59" s="95">
        <f t="shared" ca="1" si="1"/>
        <v>397.33914523374403</v>
      </c>
      <c r="K59" s="36">
        <f t="shared" ca="1" si="0"/>
        <v>24.052930929354293</v>
      </c>
      <c r="L59" s="54">
        <f t="shared" ca="1" si="2"/>
        <v>0.54279607286557674</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0.57816533683391136</v>
      </c>
      <c r="N59" s="72">
        <f t="shared" ca="1" si="3"/>
        <v>372.89234959666129</v>
      </c>
    </row>
    <row r="60" spans="1:14" x14ac:dyDescent="0.35">
      <c r="A60" s="32">
        <f t="shared" si="4"/>
        <v>45988</v>
      </c>
      <c r="B60" s="70" cm="1">
        <f t="array" aca="1" ref="B60" ca="1">_xlfn.XLOOKUP(A60,INDIRECT($A$5&amp;"!$AJ$41:$AJ$406"),INDIRECT($A$5&amp;"!$An$41:$An$406"))*SUM($F$3:$I$3)</f>
        <v>0</v>
      </c>
      <c r="C60" s="70" cm="1">
        <f t="array" aca="1" ref="C60" ca="1">_xlfn.XLOOKUP(A60,INDIRECT($A$5&amp;"!$AJ$41:$AJ$406"),INDIRECT($A$5&amp;"!$Ak$41:$Ak$406"))*SUM($F$3:$I$3)</f>
        <v>0</v>
      </c>
      <c r="D60" s="70" cm="1">
        <f t="array" aca="1" ref="D60" ca="1">_xlfn.XLOOKUP(A60,INDIRECT($A$5&amp;"!$AJ$41:$AJ$406"),INDIRECT($A$5&amp;"!$AO$41:$AO$406"))*SUM($F$3:$I$3)</f>
        <v>45</v>
      </c>
      <c r="E60" s="34" cm="1">
        <f t="array" ref="E60">SUMPRODUCT(('PT Storengy'!$B$8:$K$372)*('PT Storengy'!$A$8:$A$372=$A60)*('PT Storengy'!$A$5:$J$5=$A$6)*('PT Storengy'!$B$7:$K$7=$A$7))</f>
        <v>0</v>
      </c>
      <c r="F60" s="36">
        <f t="shared" ca="1" si="5"/>
        <v>25.84773805308388</v>
      </c>
      <c r="G60" s="54">
        <f t="shared" ca="1" si="6"/>
        <v>0.58312636107365412</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0.60926169683955966</v>
      </c>
      <c r="I60" s="95">
        <f t="shared" ca="1" si="1"/>
        <v>392.94819523055634</v>
      </c>
      <c r="K60" s="36">
        <f t="shared" ca="1" si="0"/>
        <v>23.684159370984197</v>
      </c>
      <c r="L60" s="54">
        <f t="shared" ca="1" si="2"/>
        <v>0.5345095762078732</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0.57177609701682663</v>
      </c>
      <c r="N60" s="72">
        <f t="shared" ca="1" si="3"/>
        <v>368.77155837009616</v>
      </c>
    </row>
    <row r="61" spans="1:14" x14ac:dyDescent="0.35">
      <c r="A61" s="32">
        <f t="shared" si="4"/>
        <v>45989</v>
      </c>
      <c r="B61" s="70" cm="1">
        <f t="array" aca="1" ref="B61" ca="1">_xlfn.XLOOKUP(A61,INDIRECT($A$5&amp;"!$AJ$41:$AJ$406"),INDIRECT($A$5&amp;"!$An$41:$An$406"))*SUM($F$3:$I$3)</f>
        <v>0</v>
      </c>
      <c r="C61" s="70" cm="1">
        <f t="array" aca="1" ref="C61" ca="1">_xlfn.XLOOKUP(A61,INDIRECT($A$5&amp;"!$AJ$41:$AJ$406"),INDIRECT($A$5&amp;"!$Ak$41:$Ak$406"))*SUM($F$3:$I$3)</f>
        <v>0</v>
      </c>
      <c r="D61" s="70" cm="1">
        <f t="array" aca="1" ref="D61" ca="1">_xlfn.XLOOKUP(A61,INDIRECT($A$5&amp;"!$AJ$41:$AJ$406"),INDIRECT($A$5&amp;"!$AO$41:$AO$406"))*SUM($F$3:$I$3)</f>
        <v>45</v>
      </c>
      <c r="E61" s="34" cm="1">
        <f t="array" ref="E61">SUMPRODUCT(('PT Storengy'!$B$8:$K$372)*('PT Storengy'!$A$8:$A$372=$A61)*('PT Storengy'!$A$5:$J$5=$A$6)*('PT Storengy'!$B$7:$K$7=$A$7))</f>
        <v>0</v>
      </c>
      <c r="F61" s="36">
        <f t="shared" ca="1" si="5"/>
        <v>25.459132283964109</v>
      </c>
      <c r="G61" s="54">
        <f t="shared" ca="1" si="6"/>
        <v>0.57439417895741951</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0.60252881466127328</v>
      </c>
      <c r="I61" s="95">
        <f t="shared" ca="1" si="1"/>
        <v>388.6057691197708</v>
      </c>
      <c r="K61" s="36">
        <f t="shared" ca="1" si="0"/>
        <v>23.319463065442381</v>
      </c>
      <c r="L61" s="54">
        <f t="shared" ca="1" si="2"/>
        <v>0.52631465268853772</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0.56545746396711372</v>
      </c>
      <c r="N61" s="72">
        <f t="shared" ca="1" si="3"/>
        <v>364.69630554181492</v>
      </c>
    </row>
    <row r="62" spans="1:14" x14ac:dyDescent="0.35">
      <c r="A62" s="32">
        <f t="shared" si="4"/>
        <v>45990</v>
      </c>
      <c r="B62" s="70" cm="1">
        <f t="array" aca="1" ref="B62" ca="1">_xlfn.XLOOKUP(A62,INDIRECT($A$5&amp;"!$AJ$41:$AJ$406"),INDIRECT($A$5&amp;"!$An$41:$An$406"))*SUM($F$3:$I$3)</f>
        <v>0</v>
      </c>
      <c r="C62" s="70" cm="1">
        <f t="array" aca="1" ref="C62" ca="1">_xlfn.XLOOKUP(A62,INDIRECT($A$5&amp;"!$AJ$41:$AJ$406"),INDIRECT($A$5&amp;"!$Ak$41:$Ak$406"))*SUM($F$3:$I$3)</f>
        <v>0</v>
      </c>
      <c r="D62" s="70" cm="1">
        <f t="array" aca="1" ref="D62" ca="1">_xlfn.XLOOKUP(A62,INDIRECT($A$5&amp;"!$AJ$41:$AJ$406"),INDIRECT($A$5&amp;"!$AO$41:$AO$406"))*SUM($F$3:$I$3)</f>
        <v>45</v>
      </c>
      <c r="E62" s="34" cm="1">
        <f t="array" ref="E62">SUMPRODUCT(('PT Storengy'!$B$8:$K$372)*('PT Storengy'!$A$8:$A$372=$A62)*('PT Storengy'!$A$5:$J$5=$A$6)*('PT Storengy'!$B$7:$K$7=$A$7))</f>
        <v>0</v>
      </c>
      <c r="F62" s="36">
        <f t="shared" ca="1" si="5"/>
        <v>25.074820953294775</v>
      </c>
      <c r="G62" s="54">
        <f t="shared" ca="1" si="6"/>
        <v>0.5657584951992024</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0.59587033680326829</v>
      </c>
      <c r="I62" s="95">
        <f t="shared" ca="1" si="1"/>
        <v>384.31133066933478</v>
      </c>
      <c r="K62" s="36">
        <f t="shared" ca="1" si="0"/>
        <v>22.958796977570259</v>
      </c>
      <c r="L62" s="54">
        <f t="shared" ca="1" si="2"/>
        <v>0.51821029034316402</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0.55920865741736325</v>
      </c>
      <c r="N62" s="72">
        <f t="shared" ca="1" si="3"/>
        <v>360.66608787212294</v>
      </c>
    </row>
    <row r="63" spans="1:14" x14ac:dyDescent="0.35">
      <c r="A63" s="32">
        <f t="shared" si="4"/>
        <v>45991</v>
      </c>
      <c r="B63" s="70" cm="1">
        <f t="array" aca="1" ref="B63" ca="1">_xlfn.XLOOKUP(A63,INDIRECT($A$5&amp;"!$AJ$41:$AJ$406"),INDIRECT($A$5&amp;"!$An$41:$An$406"))*SUM($F$3:$I$3)</f>
        <v>0</v>
      </c>
      <c r="C63" s="70" cm="1">
        <f t="array" aca="1" ref="C63" ca="1">_xlfn.XLOOKUP(A63,INDIRECT($A$5&amp;"!$AJ$41:$AJ$406"),INDIRECT($A$5&amp;"!$Ak$41:$Ak$406"))*SUM($F$3:$I$3)</f>
        <v>0</v>
      </c>
      <c r="D63" s="70" cm="1">
        <f t="array" aca="1" ref="D63" ca="1">_xlfn.XLOOKUP(A63,INDIRECT($A$5&amp;"!$AJ$41:$AJ$406"),INDIRECT($A$5&amp;"!$AO$41:$AO$406"))*SUM($F$3:$I$3)</f>
        <v>45</v>
      </c>
      <c r="E63" s="34" cm="1">
        <f t="array" ref="E63">SUMPRODUCT(('PT Storengy'!$B$8:$K$372)*('PT Storengy'!$A$8:$A$372=$A63)*('PT Storengy'!$A$5:$J$5=$A$6)*('PT Storengy'!$B$7:$K$7=$A$7))</f>
        <v>0</v>
      </c>
      <c r="F63" s="36">
        <f t="shared" ca="1" si="5"/>
        <v>24.694756603721739</v>
      </c>
      <c r="G63" s="54">
        <f t="shared" ca="1" si="6"/>
        <v>0.55721824340655057</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0.58928544103180691</v>
      </c>
      <c r="I63" s="95">
        <f t="shared" ca="1" si="1"/>
        <v>380.06434957303514</v>
      </c>
      <c r="K63" s="36">
        <f t="shared" ca="1" si="0"/>
        <v>22.602116569887688</v>
      </c>
      <c r="L63" s="54">
        <f t="shared" ca="1" si="2"/>
        <v>0.51019548839045015</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0.55302890572281305</v>
      </c>
      <c r="N63" s="72">
        <f t="shared" ca="1" si="3"/>
        <v>356.6804076825706</v>
      </c>
    </row>
    <row r="64" spans="1:14" x14ac:dyDescent="0.35">
      <c r="A64" s="32">
        <f t="shared" si="4"/>
        <v>45992</v>
      </c>
      <c r="B64" s="70" cm="1">
        <f t="array" aca="1" ref="B64" ca="1">_xlfn.XLOOKUP(A64,INDIRECT($A$5&amp;"!$AJ$41:$AJ$406"),INDIRECT($A$5&amp;"!$An$41:$An$406"))*SUM($F$3:$I$3)</f>
        <v>0</v>
      </c>
      <c r="C64" s="70" cm="1">
        <f t="array" aca="1" ref="C64" ca="1">_xlfn.XLOOKUP(A64,INDIRECT($A$5&amp;"!$AJ$41:$AJ$406"),INDIRECT($A$5&amp;"!$Ak$41:$Ak$406"))*SUM($F$3:$I$3)</f>
        <v>0</v>
      </c>
      <c r="D64" s="70" cm="1">
        <f t="array" aca="1" ref="D64" ca="1">_xlfn.XLOOKUP(A64,INDIRECT($A$5&amp;"!$AJ$41:$AJ$406"),INDIRECT($A$5&amp;"!$AO$41:$AO$406"))*SUM($F$3:$I$3)</f>
        <v>45</v>
      </c>
      <c r="E64" s="34" cm="1">
        <f t="array" ref="E64">SUMPRODUCT(('PT Storengy'!$B$8:$K$372)*('PT Storengy'!$A$8:$A$372=$A64)*('PT Storengy'!$A$5:$J$5=$A$6)*('PT Storengy'!$B$7:$K$7=$A$7))</f>
        <v>0</v>
      </c>
      <c r="F64" s="36">
        <f t="shared" ca="1" si="5"/>
        <v>24.318892302336724</v>
      </c>
      <c r="G64" s="54">
        <f t="shared" ca="1" si="6"/>
        <v>0.5487723689715942</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0.58277331419956413</v>
      </c>
      <c r="I64" s="95">
        <f t="shared" ca="1" si="1"/>
        <v>375.86430138501299</v>
      </c>
      <c r="K64" s="36">
        <f t="shared" ca="1" si="0"/>
        <v>22.249377797093192</v>
      </c>
      <c r="L64" s="54">
        <f t="shared" ca="1" si="2"/>
        <v>0.50226925710861525</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0.54691744576606005</v>
      </c>
      <c r="N64" s="72">
        <f t="shared" ca="1" si="3"/>
        <v>352.7387727944967</v>
      </c>
    </row>
    <row r="65" spans="1:14" x14ac:dyDescent="0.35">
      <c r="A65" s="32">
        <f t="shared" si="4"/>
        <v>45993</v>
      </c>
      <c r="B65" s="70" cm="1">
        <f t="array" aca="1" ref="B65" ca="1">_xlfn.XLOOKUP(A65,INDIRECT($A$5&amp;"!$AJ$41:$AJ$406"),INDIRECT($A$5&amp;"!$An$41:$An$406"))*SUM($F$3:$I$3)</f>
        <v>0</v>
      </c>
      <c r="C65" s="70" cm="1">
        <f t="array" aca="1" ref="C65" ca="1">_xlfn.XLOOKUP(A65,INDIRECT($A$5&amp;"!$AJ$41:$AJ$406"),INDIRECT($A$5&amp;"!$Ak$41:$Ak$406"))*SUM($F$3:$I$3)</f>
        <v>0</v>
      </c>
      <c r="D65" s="70" cm="1">
        <f t="array" aca="1" ref="D65" ca="1">_xlfn.XLOOKUP(A65,INDIRECT($A$5&amp;"!$AJ$41:$AJ$406"),INDIRECT($A$5&amp;"!$AO$41:$AO$406"))*SUM($F$3:$I$3)</f>
        <v>45</v>
      </c>
      <c r="E65" s="34" cm="1">
        <f t="array" ref="E65">SUMPRODUCT(('PT Storengy'!$B$8:$K$372)*('PT Storengy'!$A$8:$A$372=$A65)*('PT Storengy'!$A$5:$J$5=$A$6)*('PT Storengy'!$B$7:$K$7=$A$7))</f>
        <v>0</v>
      </c>
      <c r="F65" s="36">
        <f t="shared" ca="1" si="5"/>
        <v>23.947181634881723</v>
      </c>
      <c r="G65" s="54">
        <f t="shared" ca="1" si="6"/>
        <v>0.54041982894081608</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0.57633315214521408</v>
      </c>
      <c r="I65" s="95">
        <f t="shared" ca="1" si="1"/>
        <v>371.7106674550015</v>
      </c>
      <c r="K65" s="36">
        <f t="shared" ca="1" si="0"/>
        <v>21.900537100624941</v>
      </c>
      <c r="L65" s="54">
        <f t="shared" ca="1" si="2"/>
        <v>0.49443061771318203</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0.54087352286282553</v>
      </c>
      <c r="N65" s="72">
        <f t="shared" ca="1" si="3"/>
        <v>348.84069646825094</v>
      </c>
    </row>
    <row r="66" spans="1:14" x14ac:dyDescent="0.35">
      <c r="A66" s="32">
        <f t="shared" si="4"/>
        <v>45994</v>
      </c>
      <c r="B66" s="70" cm="1">
        <f t="array" aca="1" ref="B66" ca="1">_xlfn.XLOOKUP(A66,INDIRECT($A$5&amp;"!$AJ$41:$AJ$406"),INDIRECT($A$5&amp;"!$An$41:$An$406"))*SUM($F$3:$I$3)</f>
        <v>0</v>
      </c>
      <c r="C66" s="70" cm="1">
        <f t="array" aca="1" ref="C66" ca="1">_xlfn.XLOOKUP(A66,INDIRECT($A$5&amp;"!$AJ$41:$AJ$406"),INDIRECT($A$5&amp;"!$Ak$41:$Ak$406"))*SUM($F$3:$I$3)</f>
        <v>0</v>
      </c>
      <c r="D66" s="70" cm="1">
        <f t="array" aca="1" ref="D66" ca="1">_xlfn.XLOOKUP(A66,INDIRECT($A$5&amp;"!$AJ$41:$AJ$406"),INDIRECT($A$5&amp;"!$AO$41:$AO$406"))*SUM($F$3:$I$3)</f>
        <v>45</v>
      </c>
      <c r="E66" s="34" cm="1">
        <f t="array" ref="E66">SUMPRODUCT(('PT Storengy'!$B$8:$K$372)*('PT Storengy'!$A$8:$A$372=$A66)*('PT Storengy'!$A$5:$J$5=$A$6)*('PT Storengy'!$B$7:$K$7=$A$7))</f>
        <v>0</v>
      </c>
      <c r="F66" s="36">
        <f t="shared" ca="1" si="5"/>
        <v>23.579578700017443</v>
      </c>
      <c r="G66" s="54">
        <f t="shared" ca="1" si="6"/>
        <v>0.5321595918862605</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0.56996415959412661</v>
      </c>
      <c r="I66" s="95">
        <f t="shared" ca="1" si="1"/>
        <v>367.60293486427912</v>
      </c>
      <c r="K66" s="36">
        <f t="shared" ca="1" si="0"/>
        <v>21.555551403281854</v>
      </c>
      <c r="L66" s="54">
        <f t="shared" ca="1" si="2"/>
        <v>0.48667860223610981</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0.53489639066876116</v>
      </c>
      <c r="N66" s="72">
        <f t="shared" ca="1" si="3"/>
        <v>344.98569734308757</v>
      </c>
    </row>
    <row r="67" spans="1:14" x14ac:dyDescent="0.35">
      <c r="A67" s="32">
        <f t="shared" si="4"/>
        <v>45995</v>
      </c>
      <c r="B67" s="70" cm="1">
        <f t="array" aca="1" ref="B67" ca="1">_xlfn.XLOOKUP(A67,INDIRECT($A$5&amp;"!$AJ$41:$AJ$406"),INDIRECT($A$5&amp;"!$An$41:$An$406"))*SUM($F$3:$I$3)</f>
        <v>0</v>
      </c>
      <c r="C67" s="70" cm="1">
        <f t="array" aca="1" ref="C67" ca="1">_xlfn.XLOOKUP(A67,INDIRECT($A$5&amp;"!$AJ$41:$AJ$406"),INDIRECT($A$5&amp;"!$Ak$41:$Ak$406"))*SUM($F$3:$I$3)</f>
        <v>0</v>
      </c>
      <c r="D67" s="70" cm="1">
        <f t="array" aca="1" ref="D67" ca="1">_xlfn.XLOOKUP(A67,INDIRECT($A$5&amp;"!$AJ$41:$AJ$406"),INDIRECT($A$5&amp;"!$AO$41:$AO$406"))*SUM($F$3:$I$3)</f>
        <v>45</v>
      </c>
      <c r="E67" s="34" cm="1">
        <f t="array" ref="E67">SUMPRODUCT(('PT Storengy'!$B$8:$K$372)*('PT Storengy'!$A$8:$A$372=$A67)*('PT Storengy'!$A$5:$J$5=$A$6)*('PT Storengy'!$B$7:$K$7=$A$7))</f>
        <v>0</v>
      </c>
      <c r="F67" s="36">
        <f t="shared" ca="1" si="5"/>
        <v>23.216038103655112</v>
      </c>
      <c r="G67" s="54">
        <f t="shared" ca="1" si="6"/>
        <v>0.52399063777816535</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0.56366555006016172</v>
      </c>
      <c r="I67" s="95">
        <f t="shared" ca="1" si="1"/>
        <v>363.5405963623312</v>
      </c>
      <c r="K67" s="36">
        <f t="shared" ca="1" si="0"/>
        <v>21.214378103904128</v>
      </c>
      <c r="L67" s="54">
        <f t="shared" ca="1" si="2"/>
        <v>0.47901225340626341</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0.52898531108728575</v>
      </c>
      <c r="N67" s="72">
        <f t="shared" ca="1" si="3"/>
        <v>341.17329937772422</v>
      </c>
    </row>
    <row r="68" spans="1:14" x14ac:dyDescent="0.35">
      <c r="A68" s="32">
        <f t="shared" si="4"/>
        <v>45996</v>
      </c>
      <c r="B68" s="70" cm="1">
        <f t="array" aca="1" ref="B68" ca="1">_xlfn.XLOOKUP(A68,INDIRECT($A$5&amp;"!$AJ$41:$AJ$406"),INDIRECT($A$5&amp;"!$An$41:$An$406"))*SUM($F$3:$I$3)</f>
        <v>0</v>
      </c>
      <c r="C68" s="70" cm="1">
        <f t="array" aca="1" ref="C68" ca="1">_xlfn.XLOOKUP(A68,INDIRECT($A$5&amp;"!$AJ$41:$AJ$406"),INDIRECT($A$5&amp;"!$Ak$41:$Ak$406"))*SUM($F$3:$I$3)</f>
        <v>0</v>
      </c>
      <c r="D68" s="70" cm="1">
        <f t="array" aca="1" ref="D68" ca="1">_xlfn.XLOOKUP(A68,INDIRECT($A$5&amp;"!$AJ$41:$AJ$406"),INDIRECT($A$5&amp;"!$AO$41:$AO$406"))*SUM($F$3:$I$3)</f>
        <v>45</v>
      </c>
      <c r="E68" s="34" cm="1">
        <f t="array" ref="E68">SUMPRODUCT(('PT Storengy'!$B$8:$K$372)*('PT Storengy'!$A$8:$A$372=$A68)*('PT Storengy'!$A$5:$J$5=$A$6)*('PT Storengy'!$B$7:$K$7=$A$7))</f>
        <v>0</v>
      </c>
      <c r="F68" s="36">
        <f t="shared" ca="1" si="5"/>
        <v>22.856514953350899</v>
      </c>
      <c r="G68" s="54">
        <f t="shared" ca="1" si="6"/>
        <v>0.51591195785900246</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0.55743654574854928</v>
      </c>
      <c r="I68" s="95">
        <f t="shared" ca="1" si="1"/>
        <v>359.52315030421141</v>
      </c>
      <c r="K68" s="36">
        <f t="shared" ca="1" si="0"/>
        <v>20.876975072112572</v>
      </c>
      <c r="L68" s="54">
        <f t="shared" ca="1" si="2"/>
        <v>0.47143062453120282</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0.52313955417844016</v>
      </c>
      <c r="N68" s="72">
        <f t="shared" ca="1" si="3"/>
        <v>337.403031791557</v>
      </c>
    </row>
    <row r="69" spans="1:14" x14ac:dyDescent="0.35">
      <c r="A69" s="32">
        <f t="shared" si="4"/>
        <v>45997</v>
      </c>
      <c r="B69" s="70" cm="1">
        <f t="array" aca="1" ref="B69" ca="1">_xlfn.XLOOKUP(A69,INDIRECT($A$5&amp;"!$AJ$41:$AJ$406"),INDIRECT($A$5&amp;"!$An$41:$An$406"))*SUM($F$3:$I$3)</f>
        <v>0</v>
      </c>
      <c r="C69" s="70" cm="1">
        <f t="array" aca="1" ref="C69" ca="1">_xlfn.XLOOKUP(A69,INDIRECT($A$5&amp;"!$AJ$41:$AJ$406"),INDIRECT($A$5&amp;"!$Ak$41:$Ak$406"))*SUM($F$3:$I$3)</f>
        <v>0</v>
      </c>
      <c r="D69" s="70" cm="1">
        <f t="array" aca="1" ref="D69" ca="1">_xlfn.XLOOKUP(A69,INDIRECT($A$5&amp;"!$AJ$41:$AJ$406"),INDIRECT($A$5&amp;"!$AO$41:$AO$406"))*SUM($F$3:$I$3)</f>
        <v>45</v>
      </c>
      <c r="E69" s="34" cm="1">
        <f t="array" ref="E69">SUMPRODUCT(('PT Storengy'!$B$8:$K$372)*('PT Storengy'!$A$8:$A$372=$A69)*('PT Storengy'!$A$5:$J$5=$A$6)*('PT Storengy'!$B$7:$K$7=$A$7))</f>
        <v>0</v>
      </c>
      <c r="F69" s="36">
        <f t="shared" ca="1" si="5"/>
        <v>22.500964852762305</v>
      </c>
      <c r="G69" s="54">
        <f t="shared" ca="1" si="6"/>
        <v>0.50792255451890889</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0.55127637745984059</v>
      </c>
      <c r="I69" s="95">
        <f t="shared" ca="1" si="1"/>
        <v>355.55010058859466</v>
      </c>
      <c r="K69" s="36">
        <f t="shared" ca="1" si="0"/>
        <v>20.543300643106047</v>
      </c>
      <c r="L69" s="54">
        <f t="shared" ca="1" si="2"/>
        <v>0.46393277938027938</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0.51735839806874939</v>
      </c>
      <c r="N69" s="72">
        <f t="shared" ca="1" si="3"/>
        <v>333.67442900652532</v>
      </c>
    </row>
    <row r="70" spans="1:14" x14ac:dyDescent="0.35">
      <c r="A70" s="32">
        <f t="shared" si="4"/>
        <v>45998</v>
      </c>
      <c r="B70" s="70" cm="1">
        <f t="array" aca="1" ref="B70" ca="1">_xlfn.XLOOKUP(A70,INDIRECT($A$5&amp;"!$AJ$41:$AJ$406"),INDIRECT($A$5&amp;"!$An$41:$An$406"))*SUM($F$3:$I$3)</f>
        <v>0</v>
      </c>
      <c r="C70" s="70" cm="1">
        <f t="array" aca="1" ref="C70" ca="1">_xlfn.XLOOKUP(A70,INDIRECT($A$5&amp;"!$AJ$41:$AJ$406"),INDIRECT($A$5&amp;"!$Ak$41:$Ak$406"))*SUM($F$3:$I$3)</f>
        <v>0</v>
      </c>
      <c r="D70" s="70" cm="1">
        <f t="array" aca="1" ref="D70" ca="1">_xlfn.XLOOKUP(A70,INDIRECT($A$5&amp;"!$AJ$41:$AJ$406"),INDIRECT($A$5&amp;"!$AO$41:$AO$406"))*SUM($F$3:$I$3)</f>
        <v>45</v>
      </c>
      <c r="E70" s="34" cm="1">
        <f t="array" ref="E70">SUMPRODUCT(('PT Storengy'!$B$8:$K$372)*('PT Storengy'!$A$8:$A$372=$A70)*('PT Storengy'!$A$5:$J$5=$A$6)*('PT Storengy'!$B$7:$K$7=$A$7))</f>
        <v>0</v>
      </c>
      <c r="F70" s="36">
        <f t="shared" ca="1" si="5"/>
        <v>22.144381659484996</v>
      </c>
      <c r="G70" s="54">
        <f t="shared" ca="1" si="6"/>
        <v>0.5000214411724957</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0.55287817589576549</v>
      </c>
      <c r="I70" s="95">
        <f t="shared" ca="1" si="1"/>
        <v>356.58319327731095</v>
      </c>
      <c r="K70" s="36">
        <f t="shared" ca="1" si="0"/>
        <v>20.21331361251643</v>
      </c>
      <c r="L70" s="54">
        <f t="shared" ca="1" si="2"/>
        <v>0.45651779206902326</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0.51164112886208013</v>
      </c>
      <c r="N70" s="72">
        <f t="shared" ca="1" si="3"/>
        <v>329.98703058961888</v>
      </c>
    </row>
    <row r="71" spans="1:14" x14ac:dyDescent="0.35">
      <c r="A71" s="32">
        <f t="shared" si="4"/>
        <v>45999</v>
      </c>
      <c r="B71" s="70" cm="1">
        <f t="array" aca="1" ref="B71" ca="1">_xlfn.XLOOKUP(A71,INDIRECT($A$5&amp;"!$AJ$41:$AJ$406"),INDIRECT($A$5&amp;"!$An$41:$An$406"))*SUM($F$3:$I$3)</f>
        <v>0</v>
      </c>
      <c r="C71" s="70" cm="1">
        <f t="array" aca="1" ref="C71" ca="1">_xlfn.XLOOKUP(A71,INDIRECT($A$5&amp;"!$AJ$41:$AJ$406"),INDIRECT($A$5&amp;"!$Ak$41:$Ak$406"))*SUM($F$3:$I$3)</f>
        <v>0</v>
      </c>
      <c r="D71" s="70" cm="1">
        <f t="array" aca="1" ref="D71" ca="1">_xlfn.XLOOKUP(A71,INDIRECT($A$5&amp;"!$AJ$41:$AJ$406"),INDIRECT($A$5&amp;"!$AO$41:$AO$406"))*SUM($F$3:$I$3)</f>
        <v>45</v>
      </c>
      <c r="E71" s="34" cm="1">
        <f t="array" ref="E71">SUMPRODUCT(('PT Storengy'!$B$8:$K$372)*('PT Storengy'!$A$8:$A$372=$A71)*('PT Storengy'!$A$5:$J$5=$A$6)*('PT Storengy'!$B$7:$K$7=$A$7))</f>
        <v>0</v>
      </c>
      <c r="F71" s="36">
        <f t="shared" ca="1" si="5"/>
        <v>21.796701263471142</v>
      </c>
      <c r="G71" s="54">
        <f t="shared" ca="1" si="6"/>
        <v>0.49209737021077771</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0.53907449023646026</v>
      </c>
      <c r="I71" s="95">
        <f t="shared" ca="1" si="1"/>
        <v>347.68039601385146</v>
      </c>
      <c r="K71" s="36">
        <f t="shared" ca="1" si="0"/>
        <v>19.886961002524583</v>
      </c>
      <c r="L71" s="54">
        <f t="shared" ca="1" si="2"/>
        <v>0.44918474694480953</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0.50600600116000005</v>
      </c>
      <c r="N71" s="72">
        <f t="shared" ca="1" si="3"/>
        <v>326.35260999184879</v>
      </c>
    </row>
    <row r="72" spans="1:14" x14ac:dyDescent="0.35">
      <c r="A72" s="32">
        <f t="shared" si="4"/>
        <v>46000</v>
      </c>
      <c r="B72" s="70" cm="1">
        <f t="array" aca="1" ref="B72" ca="1">_xlfn.XLOOKUP(A72,INDIRECT($A$5&amp;"!$AJ$41:$AJ$406"),INDIRECT($A$5&amp;"!$An$41:$An$406"))*SUM($F$3:$I$3)</f>
        <v>0</v>
      </c>
      <c r="C72" s="70" cm="1">
        <f t="array" aca="1" ref="C72" ca="1">_xlfn.XLOOKUP(A72,INDIRECT($A$5&amp;"!$AJ$41:$AJ$406"),INDIRECT($A$5&amp;"!$Ak$41:$Ak$406"))*SUM($F$3:$I$3)</f>
        <v>0</v>
      </c>
      <c r="D72" s="70" cm="1">
        <f t="array" aca="1" ref="D72" ca="1">_xlfn.XLOOKUP(A72,INDIRECT($A$5&amp;"!$AJ$41:$AJ$406"),INDIRECT($A$5&amp;"!$AO$41:$AO$406"))*SUM($F$3:$I$3)</f>
        <v>45</v>
      </c>
      <c r="E72" s="34" cm="1">
        <f t="array" ref="E72">SUMPRODUCT(('PT Storengy'!$B$8:$K$372)*('PT Storengy'!$A$8:$A$372=$A72)*('PT Storengy'!$A$5:$J$5=$A$6)*('PT Storengy'!$B$7:$K$7=$A$7))</f>
        <v>0</v>
      </c>
      <c r="F72" s="36">
        <f t="shared" ca="1" si="5"/>
        <v>21.452863044233222</v>
      </c>
      <c r="G72" s="54">
        <f t="shared" ca="1" si="6"/>
        <v>0.48437113918824759</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0.53311723894869778</v>
      </c>
      <c r="I72" s="95">
        <f t="shared" ca="1" si="1"/>
        <v>343.83821923792061</v>
      </c>
      <c r="K72" s="36">
        <f t="shared" ca="1" si="0"/>
        <v>19.564106094151587</v>
      </c>
      <c r="L72" s="54">
        <f t="shared" ca="1" si="2"/>
        <v>0.44193246672276848</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0.50058285467604591</v>
      </c>
      <c r="N72" s="72">
        <f t="shared" ca="1" si="3"/>
        <v>322.85490837299596</v>
      </c>
    </row>
    <row r="73" spans="1:14" x14ac:dyDescent="0.35">
      <c r="A73" s="32">
        <f t="shared" si="4"/>
        <v>46001</v>
      </c>
      <c r="B73" s="70" cm="1">
        <f t="array" aca="1" ref="B73" ca="1">_xlfn.XLOOKUP(A73,INDIRECT($A$5&amp;"!$AJ$41:$AJ$406"),INDIRECT($A$5&amp;"!$An$41:$An$406"))*SUM($F$3:$I$3)</f>
        <v>0</v>
      </c>
      <c r="C73" s="70" cm="1">
        <f t="array" aca="1" ref="C73" ca="1">_xlfn.XLOOKUP(A73,INDIRECT($A$5&amp;"!$AJ$41:$AJ$406"),INDIRECT($A$5&amp;"!$Ak$41:$Ak$406"))*SUM($F$3:$I$3)</f>
        <v>0</v>
      </c>
      <c r="D73" s="70" cm="1">
        <f t="array" aca="1" ref="D73" ca="1">_xlfn.XLOOKUP(A73,INDIRECT($A$5&amp;"!$AJ$41:$AJ$406"),INDIRECT($A$5&amp;"!$AO$41:$AO$406"))*SUM($F$3:$I$3)</f>
        <v>45</v>
      </c>
      <c r="E73" s="34" cm="1">
        <f t="array" ref="E73">SUMPRODUCT(('PT Storengy'!$B$8:$K$372)*('PT Storengy'!$A$8:$A$372=$A73)*('PT Storengy'!$A$5:$J$5=$A$6)*('PT Storengy'!$B$7:$K$7=$A$7))</f>
        <v>0</v>
      </c>
      <c r="F73" s="36">
        <f t="shared" ca="1" si="5"/>
        <v>21.112824542309767</v>
      </c>
      <c r="G73" s="54">
        <f t="shared" ca="1" si="6"/>
        <v>0.4767302898718494</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0.52722582057187484</v>
      </c>
      <c r="I73" s="95">
        <f t="shared" ca="1" si="1"/>
        <v>340.03850192345709</v>
      </c>
      <c r="K73" s="36">
        <f t="shared" ca="1" si="0"/>
        <v>19.244711400592557</v>
      </c>
      <c r="L73" s="54">
        <f t="shared" ca="1" si="2"/>
        <v>0.4347579132033686</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0.49521783105569206</v>
      </c>
      <c r="N73" s="72">
        <f t="shared" ca="1" si="3"/>
        <v>319.39469355902827</v>
      </c>
    </row>
    <row r="74" spans="1:14" x14ac:dyDescent="0.35">
      <c r="A74" s="32">
        <f t="shared" si="4"/>
        <v>46002</v>
      </c>
      <c r="B74" s="70" cm="1">
        <f t="array" aca="1" ref="B74" ca="1">_xlfn.XLOOKUP(A74,INDIRECT($A$5&amp;"!$AJ$41:$AJ$406"),INDIRECT($A$5&amp;"!$An$41:$An$406"))*SUM($F$3:$I$3)</f>
        <v>0</v>
      </c>
      <c r="C74" s="70" cm="1">
        <f t="array" aca="1" ref="C74" ca="1">_xlfn.XLOOKUP(A74,INDIRECT($A$5&amp;"!$AJ$41:$AJ$406"),INDIRECT($A$5&amp;"!$Ak$41:$Ak$406"))*SUM($F$3:$I$3)</f>
        <v>0</v>
      </c>
      <c r="D74" s="70" cm="1">
        <f t="array" aca="1" ref="D74" ca="1">_xlfn.XLOOKUP(A74,INDIRECT($A$5&amp;"!$AJ$41:$AJ$406"),INDIRECT($A$5&amp;"!$AO$41:$AO$406"))*SUM($F$3:$I$3)</f>
        <v>45</v>
      </c>
      <c r="E74" s="34" cm="1">
        <f t="array" ref="E74">SUMPRODUCT(('PT Storengy'!$B$8:$K$372)*('PT Storengy'!$A$8:$A$372=$A74)*('PT Storengy'!$A$5:$J$5=$A$6)*('PT Storengy'!$B$7:$K$7=$A$7))</f>
        <v>0</v>
      </c>
      <c r="F74" s="36">
        <f t="shared" ca="1" si="5"/>
        <v>20.776543767454019</v>
      </c>
      <c r="G74" s="54">
        <f t="shared" ca="1" si="6"/>
        <v>0.46917387871799482</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0.5213995075939305</v>
      </c>
      <c r="I74" s="95">
        <f t="shared" ca="1" si="1"/>
        <v>336.28077485574931</v>
      </c>
      <c r="K74" s="36">
        <f t="shared" ca="1" si="0"/>
        <v>18.928739836809456</v>
      </c>
      <c r="L74" s="54">
        <f t="shared" ca="1" si="2"/>
        <v>0.42766025334650126</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0.48991030736402741</v>
      </c>
      <c r="N74" s="72">
        <f t="shared" ca="1" si="3"/>
        <v>315.97156378310171</v>
      </c>
    </row>
    <row r="75" spans="1:14" x14ac:dyDescent="0.35">
      <c r="A75" s="32">
        <f t="shared" si="4"/>
        <v>46003</v>
      </c>
      <c r="B75" s="70" cm="1">
        <f t="array" aca="1" ref="B75" ca="1">_xlfn.XLOOKUP(A75,INDIRECT($A$5&amp;"!$AJ$41:$AJ$406"),INDIRECT($A$5&amp;"!$An$41:$An$406"))*SUM($F$3:$I$3)</f>
        <v>0</v>
      </c>
      <c r="C75" s="70" cm="1">
        <f t="array" aca="1" ref="C75" ca="1">_xlfn.XLOOKUP(A75,INDIRECT($A$5&amp;"!$AJ$41:$AJ$406"),INDIRECT($A$5&amp;"!$Ak$41:$Ak$406"))*SUM($F$3:$I$3)</f>
        <v>0</v>
      </c>
      <c r="D75" s="70" cm="1">
        <f t="array" aca="1" ref="D75" ca="1">_xlfn.XLOOKUP(A75,INDIRECT($A$5&amp;"!$AJ$41:$AJ$406"),INDIRECT($A$5&amp;"!$AO$41:$AO$406"))*SUM($F$3:$I$3)</f>
        <v>45</v>
      </c>
      <c r="E75" s="34" cm="1">
        <f t="array" ref="E75">SUMPRODUCT(('PT Storengy'!$B$8:$K$372)*('PT Storengy'!$A$8:$A$372=$A75)*('PT Storengy'!$A$5:$J$5=$A$6)*('PT Storengy'!$B$7:$K$7=$A$7))</f>
        <v>0</v>
      </c>
      <c r="F75" s="36">
        <f t="shared" ca="1" si="5"/>
        <v>20.443979193448694</v>
      </c>
      <c r="G75" s="54">
        <f t="shared" ca="1" si="6"/>
        <v>0.4617009726100893</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0.51563758054245723</v>
      </c>
      <c r="I75" s="95">
        <f t="shared" ca="1" si="1"/>
        <v>332.56457400532429</v>
      </c>
      <c r="K75" s="36">
        <f t="shared" ca="1" si="0"/>
        <v>18.616154715225125</v>
      </c>
      <c r="L75" s="54">
        <f t="shared" ca="1" si="2"/>
        <v>0.42063866304021014</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0.48465966734247934</v>
      </c>
      <c r="N75" s="72">
        <f t="shared" ca="1" si="3"/>
        <v>312.58512158433018</v>
      </c>
    </row>
    <row r="76" spans="1:14" x14ac:dyDescent="0.35">
      <c r="A76" s="32">
        <f t="shared" si="4"/>
        <v>46004</v>
      </c>
      <c r="B76" s="70" cm="1">
        <f t="array" aca="1" ref="B76" ca="1">_xlfn.XLOOKUP(A76,INDIRECT($A$5&amp;"!$AJ$41:$AJ$406"),INDIRECT($A$5&amp;"!$An$41:$An$406"))*SUM($F$3:$I$3)</f>
        <v>0</v>
      </c>
      <c r="C76" s="70" cm="1">
        <f t="array" aca="1" ref="C76" ca="1">_xlfn.XLOOKUP(A76,INDIRECT($A$5&amp;"!$AJ$41:$AJ$406"),INDIRECT($A$5&amp;"!$Ak$41:$Ak$406"))*SUM($F$3:$I$3)</f>
        <v>0</v>
      </c>
      <c r="D76" s="70" cm="1">
        <f t="array" aca="1" ref="D76" ca="1">_xlfn.XLOOKUP(A76,INDIRECT($A$5&amp;"!$AJ$41:$AJ$406"),INDIRECT($A$5&amp;"!$AO$41:$AO$406"))*SUM($F$3:$I$3)</f>
        <v>45</v>
      </c>
      <c r="E76" s="34" cm="1">
        <f t="array" ref="E76">SUMPRODUCT(('PT Storengy'!$B$8:$K$372)*('PT Storengy'!$A$8:$A$372=$A76)*('PT Storengy'!$A$5:$J$5=$A$6)*('PT Storengy'!$B$7:$K$7=$A$7))</f>
        <v>0</v>
      </c>
      <c r="F76" s="36">
        <f t="shared" ca="1" si="5"/>
        <v>20.115089752978047</v>
      </c>
      <c r="G76" s="54">
        <f t="shared" ca="1" si="6"/>
        <v>0.45431064874330429</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0.50993932789585561</v>
      </c>
      <c r="I76" s="95">
        <f t="shared" ca="1" si="1"/>
        <v>328.88944047064638</v>
      </c>
      <c r="K76" s="36">
        <f t="shared" ca="1" si="0"/>
        <v>18.306919741463489</v>
      </c>
      <c r="L76" s="54">
        <f t="shared" ca="1" si="2"/>
        <v>0.4136923270050028</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0.4794653013372594</v>
      </c>
      <c r="N76" s="72">
        <f t="shared" ca="1" si="3"/>
        <v>309.23497376163579</v>
      </c>
    </row>
    <row r="77" spans="1:14" x14ac:dyDescent="0.35">
      <c r="A77" s="32">
        <f t="shared" si="4"/>
        <v>46005</v>
      </c>
      <c r="B77" s="70" cm="1">
        <f t="array" aca="1" ref="B77" ca="1">_xlfn.XLOOKUP(A77,INDIRECT($A$5&amp;"!$AJ$41:$AJ$406"),INDIRECT($A$5&amp;"!$An$41:$An$406"))*SUM($F$3:$I$3)</f>
        <v>0</v>
      </c>
      <c r="C77" s="70" cm="1">
        <f t="array" aca="1" ref="C77" ca="1">_xlfn.XLOOKUP(A77,INDIRECT($A$5&amp;"!$AJ$41:$AJ$406"),INDIRECT($A$5&amp;"!$Ak$41:$Ak$406"))*SUM($F$3:$I$3)</f>
        <v>0</v>
      </c>
      <c r="D77" s="70" cm="1">
        <f t="array" aca="1" ref="D77" ca="1">_xlfn.XLOOKUP(A77,INDIRECT($A$5&amp;"!$AJ$41:$AJ$406"),INDIRECT($A$5&amp;"!$AO$41:$AO$406"))*SUM($F$3:$I$3)</f>
        <v>45</v>
      </c>
      <c r="E77" s="34" cm="1">
        <f t="array" ref="E77">SUMPRODUCT(('PT Storengy'!$B$8:$K$372)*('PT Storengy'!$A$8:$A$372=$A77)*('PT Storengy'!$A$5:$J$5=$A$6)*('PT Storengy'!$B$7:$K$7=$A$7))</f>
        <v>0</v>
      </c>
      <c r="F77" s="36">
        <f t="shared" ca="1" si="5"/>
        <v>19.789789862474258</v>
      </c>
      <c r="G77" s="54">
        <f t="shared" ca="1" si="6"/>
        <v>0.44700199451062328</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0.50437377159545238</v>
      </c>
      <c r="I77" s="95">
        <f t="shared" ca="1" si="1"/>
        <v>325.29989050378964</v>
      </c>
      <c r="K77" s="36">
        <f t="shared" ca="1" si="0"/>
        <v>18.000999010135395</v>
      </c>
      <c r="L77" s="54">
        <f t="shared" ca="1" si="2"/>
        <v>0.40682043869918866</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0.47432660622857603</v>
      </c>
      <c r="N77" s="72">
        <f t="shared" ca="1" si="3"/>
        <v>305.92073132809418</v>
      </c>
    </row>
    <row r="78" spans="1:14" x14ac:dyDescent="0.35">
      <c r="A78" s="32">
        <f t="shared" si="4"/>
        <v>46006</v>
      </c>
      <c r="B78" s="70" cm="1">
        <f t="array" aca="1" ref="B78" ca="1">_xlfn.XLOOKUP(A78,INDIRECT($A$5&amp;"!$AJ$41:$AJ$406"),INDIRECT($A$5&amp;"!$An$41:$An$406"))*SUM($F$3:$I$3)</f>
        <v>0</v>
      </c>
      <c r="C78" s="70" cm="1">
        <f t="array" aca="1" ref="C78" ca="1">_xlfn.XLOOKUP(A78,INDIRECT($A$5&amp;"!$AJ$41:$AJ$406"),INDIRECT($A$5&amp;"!$Ak$41:$Ak$406"))*SUM($F$3:$I$3)</f>
        <v>0</v>
      </c>
      <c r="D78" s="70" cm="1">
        <f t="array" aca="1" ref="D78" ca="1">_xlfn.XLOOKUP(A78,INDIRECT($A$5&amp;"!$AJ$41:$AJ$406"),INDIRECT($A$5&amp;"!$AO$41:$AO$406"))*SUM($F$3:$I$3)</f>
        <v>45</v>
      </c>
      <c r="E78" s="34" cm="1">
        <f t="array" ref="E78">SUMPRODUCT(('PT Storengy'!$B$8:$K$372)*('PT Storengy'!$A$8:$A$372=$A78)*('PT Storengy'!$A$5:$J$5=$A$6)*('PT Storengy'!$B$7:$K$7=$A$7))</f>
        <v>0</v>
      </c>
      <c r="F78" s="36">
        <f t="shared" ca="1" si="5"/>
        <v>19.467976391011689</v>
      </c>
      <c r="G78" s="54">
        <f t="shared" ca="1" si="6"/>
        <v>0.43977310805498349</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0.49896811861948759</v>
      </c>
      <c r="I78" s="95">
        <f t="shared" ca="1" si="1"/>
        <v>321.81347146256866</v>
      </c>
      <c r="K78" s="36">
        <f t="shared" ca="1" si="0"/>
        <v>17.693544808454721</v>
      </c>
      <c r="L78" s="54">
        <f t="shared" ca="1" si="2"/>
        <v>0.40002220022523099</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0.47670423452768729</v>
      </c>
      <c r="N78" s="72">
        <f t="shared" ca="1" si="3"/>
        <v>307.45420168067227</v>
      </c>
    </row>
    <row r="79" spans="1:14" x14ac:dyDescent="0.35">
      <c r="A79" s="32">
        <f t="shared" si="4"/>
        <v>46007</v>
      </c>
      <c r="B79" s="70" cm="1">
        <f t="array" aca="1" ref="B79" ca="1">_xlfn.XLOOKUP(A79,INDIRECT($A$5&amp;"!$AJ$41:$AJ$406"),INDIRECT($A$5&amp;"!$An$41:$An$406"))*SUM($F$3:$I$3)</f>
        <v>0</v>
      </c>
      <c r="C79" s="70" cm="1">
        <f t="array" aca="1" ref="C79" ca="1">_xlfn.XLOOKUP(A79,INDIRECT($A$5&amp;"!$AJ$41:$AJ$406"),INDIRECT($A$5&amp;"!$Ak$41:$Ak$406"))*SUM($F$3:$I$3)</f>
        <v>0</v>
      </c>
      <c r="D79" s="70" cm="1">
        <f t="array" aca="1" ref="D79" ca="1">_xlfn.XLOOKUP(A79,INDIRECT($A$5&amp;"!$AJ$41:$AJ$406"),INDIRECT($A$5&amp;"!$AO$41:$AO$406"))*SUM($F$3:$I$3)</f>
        <v>45</v>
      </c>
      <c r="E79" s="34" cm="1">
        <f t="array" ref="E79">SUMPRODUCT(('PT Storengy'!$B$8:$K$372)*('PT Storengy'!$A$8:$A$372=$A79)*('PT Storengy'!$A$5:$J$5=$A$6)*('PT Storengy'!$B$7:$K$7=$A$7))</f>
        <v>0</v>
      </c>
      <c r="F79" s="36">
        <f t="shared" ca="1" si="5"/>
        <v>19.149611972707088</v>
      </c>
      <c r="G79" s="54">
        <f t="shared" ca="1" si="6"/>
        <v>0.43262169757803753</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0.49362040101951199</v>
      </c>
      <c r="I79" s="95">
        <f t="shared" ca="1" si="1"/>
        <v>318.3644183046012</v>
      </c>
      <c r="K79" s="36">
        <f t="shared" ca="1" si="0"/>
        <v>17.394197955902108</v>
      </c>
      <c r="L79" s="54">
        <f t="shared" ca="1" si="2"/>
        <v>0.39318988463232712</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0.464133882133692</v>
      </c>
      <c r="N79" s="72">
        <f t="shared" ca="1" si="3"/>
        <v>299.34685255261229</v>
      </c>
    </row>
    <row r="80" spans="1:14" x14ac:dyDescent="0.35">
      <c r="A80" s="32">
        <f t="shared" si="4"/>
        <v>46008</v>
      </c>
      <c r="B80" s="70" cm="1">
        <f t="array" aca="1" ref="B80" ca="1">_xlfn.XLOOKUP(A80,INDIRECT($A$5&amp;"!$AJ$41:$AJ$406"),INDIRECT($A$5&amp;"!$An$41:$An$406"))*SUM($F$3:$I$3)</f>
        <v>0</v>
      </c>
      <c r="C80" s="70" cm="1">
        <f t="array" aca="1" ref="C80" ca="1">_xlfn.XLOOKUP(A80,INDIRECT($A$5&amp;"!$AJ$41:$AJ$406"),INDIRECT($A$5&amp;"!$Ak$41:$Ak$406"))*SUM($F$3:$I$3)</f>
        <v>0</v>
      </c>
      <c r="D80" s="70" cm="1">
        <f t="array" aca="1" ref="D80" ca="1">_xlfn.XLOOKUP(A80,INDIRECT($A$5&amp;"!$AJ$41:$AJ$406"),INDIRECT($A$5&amp;"!$AO$41:$AO$406"))*SUM($F$3:$I$3)</f>
        <v>45</v>
      </c>
      <c r="E80" s="34" cm="1">
        <f t="array" ref="E80">SUMPRODUCT(('PT Storengy'!$B$8:$K$372)*('PT Storengy'!$A$8:$A$372=$A80)*('PT Storengy'!$A$5:$J$5=$A$6)*('PT Storengy'!$B$7:$K$7=$A$7))</f>
        <v>0</v>
      </c>
      <c r="F80" s="36">
        <f t="shared" ca="1" si="5"/>
        <v>18.834659642148061</v>
      </c>
      <c r="G80" s="54">
        <f t="shared" ca="1" si="6"/>
        <v>0.4255469327268242</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0.48832999787002329</v>
      </c>
      <c r="I80" s="95">
        <f t="shared" ca="1" si="1"/>
        <v>314.95233055902764</v>
      </c>
      <c r="K80" s="36">
        <f t="shared" ca="1" si="0"/>
        <v>17.098059369313106</v>
      </c>
      <c r="L80" s="54">
        <f t="shared" ca="1" si="2"/>
        <v>0.38653773235338018</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0.45915950233343844</v>
      </c>
      <c r="N80" s="72">
        <f t="shared" ca="1" si="3"/>
        <v>296.13858658900335</v>
      </c>
    </row>
    <row r="81" spans="1:14" x14ac:dyDescent="0.35">
      <c r="A81" s="32">
        <f t="shared" si="4"/>
        <v>46009</v>
      </c>
      <c r="B81" s="70" cm="1">
        <f t="array" aca="1" ref="B81" ca="1">_xlfn.XLOOKUP(A81,INDIRECT($A$5&amp;"!$AJ$41:$AJ$406"),INDIRECT($A$5&amp;"!$An$41:$An$406"))*SUM($F$3:$I$3)</f>
        <v>0</v>
      </c>
      <c r="C81" s="70" cm="1">
        <f t="array" aca="1" ref="C81" ca="1">_xlfn.XLOOKUP(A81,INDIRECT($A$5&amp;"!$AJ$41:$AJ$406"),INDIRECT($A$5&amp;"!$Ak$41:$Ak$406"))*SUM($F$3:$I$3)</f>
        <v>0</v>
      </c>
      <c r="D81" s="70" cm="1">
        <f t="array" aca="1" ref="D81" ca="1">_xlfn.XLOOKUP(A81,INDIRECT($A$5&amp;"!$AJ$41:$AJ$406"),INDIRECT($A$5&amp;"!$AO$41:$AO$406"))*SUM($F$3:$I$3)</f>
        <v>45</v>
      </c>
      <c r="E81" s="34" cm="1">
        <f t="array" ref="E81">SUMPRODUCT(('PT Storengy'!$B$8:$K$372)*('PT Storengy'!$A$8:$A$372=$A81)*('PT Storengy'!$A$5:$J$5=$A$6)*('PT Storengy'!$B$7:$K$7=$A$7))</f>
        <v>0</v>
      </c>
      <c r="F81" s="36">
        <f t="shared" ca="1" si="5"/>
        <v>18.523082830101007</v>
      </c>
      <c r="G81" s="54">
        <f t="shared" ca="1" si="6"/>
        <v>0.41854799204773468</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0.48309629490032102</v>
      </c>
      <c r="I81" s="95">
        <f t="shared" ca="1" si="1"/>
        <v>311.5768120470558</v>
      </c>
      <c r="K81" s="36">
        <f t="shared" ref="K81:K144" ca="1" si="7">K80-N81/1000</f>
        <v>16.805073865111424</v>
      </c>
      <c r="L81" s="54">
        <f t="shared" ca="1" si="2"/>
        <v>0.37995687487362456</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0.45427068403908794</v>
      </c>
      <c r="N81" s="72">
        <f t="shared" ca="1" si="3"/>
        <v>292.98550420168067</v>
      </c>
    </row>
    <row r="82" spans="1:14" x14ac:dyDescent="0.35">
      <c r="A82" s="32">
        <f t="shared" si="4"/>
        <v>46010</v>
      </c>
      <c r="B82" s="70" cm="1">
        <f t="array" aca="1" ref="B82" ca="1">_xlfn.XLOOKUP(A82,INDIRECT($A$5&amp;"!$AJ$41:$AJ$406"),INDIRECT($A$5&amp;"!$An$41:$An$406"))*SUM($F$3:$I$3)</f>
        <v>0</v>
      </c>
      <c r="C82" s="70" cm="1">
        <f t="array" aca="1" ref="C82" ca="1">_xlfn.XLOOKUP(A82,INDIRECT($A$5&amp;"!$AJ$41:$AJ$406"),INDIRECT($A$5&amp;"!$Ak$41:$Ak$406"))*SUM($F$3:$I$3)</f>
        <v>0</v>
      </c>
      <c r="D82" s="70" cm="1">
        <f t="array" aca="1" ref="D82" ca="1">_xlfn.XLOOKUP(A82,INDIRECT($A$5&amp;"!$AJ$41:$AJ$406"),INDIRECT($A$5&amp;"!$AO$41:$AO$406"))*SUM($F$3:$I$3)</f>
        <v>45</v>
      </c>
      <c r="E82" s="34" cm="1">
        <f t="array" ref="E82">SUMPRODUCT(('PT Storengy'!$B$8:$K$372)*('PT Storengy'!$A$8:$A$372=$A82)*('PT Storengy'!$A$5:$J$5=$A$6)*('PT Storengy'!$B$7:$K$7=$A$7))</f>
        <v>0</v>
      </c>
      <c r="F82" s="36">
        <f t="shared" ca="1" si="5"/>
        <v>18.214845359265045</v>
      </c>
      <c r="G82" s="54">
        <f t="shared" ca="1" si="6"/>
        <v>0.41162406289113351</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0.47791868442318453</v>
      </c>
      <c r="I82" s="95">
        <f t="shared" ref="I82:I145" ca="1" si="8">IF(F81*1000-$F$4*(1-E82)*H82&gt;1000*B82,$F$4*(1-E82)*H82,F81*1000-1000*B82)</f>
        <v>308.23747083596146</v>
      </c>
      <c r="K82" s="36">
        <f t="shared" ca="1" si="7"/>
        <v>16.515249247594447</v>
      </c>
      <c r="L82" s="54">
        <f t="shared" ref="L82:L145" ca="1" si="9">MAX(K81/SUM($F$3,$G$3,$H$3,$I$3),0)</f>
        <v>0.37344608589136497</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0.44936976527062145</v>
      </c>
      <c r="N82" s="72">
        <f t="shared" ref="N82:N145" ca="1" si="10">IF(K81*1000&lt;$F$4*(1)*M82,K81*1000,$F$4*(1)*M82)</f>
        <v>289.82461751697645</v>
      </c>
    </row>
    <row r="83" spans="1:14" x14ac:dyDescent="0.35">
      <c r="A83" s="32">
        <f t="shared" ref="A83:A146" si="11">A82+1</f>
        <v>46011</v>
      </c>
      <c r="B83" s="70" cm="1">
        <f t="array" aca="1" ref="B83" ca="1">_xlfn.XLOOKUP(A83,INDIRECT($A$5&amp;"!$AJ$41:$AJ$406"),INDIRECT($A$5&amp;"!$An$41:$An$406"))*SUM($F$3:$I$3)</f>
        <v>0</v>
      </c>
      <c r="C83" s="70" cm="1">
        <f t="array" aca="1" ref="C83" ca="1">_xlfn.XLOOKUP(A83,INDIRECT($A$5&amp;"!$AJ$41:$AJ$406"),INDIRECT($A$5&amp;"!$Ak$41:$Ak$406"))*SUM($F$3:$I$3)</f>
        <v>0</v>
      </c>
      <c r="D83" s="70" cm="1">
        <f t="array" aca="1" ref="D83" ca="1">_xlfn.XLOOKUP(A83,INDIRECT($A$5&amp;"!$AJ$41:$AJ$406"),INDIRECT($A$5&amp;"!$AO$41:$AO$406"))*SUM($F$3:$I$3)</f>
        <v>45</v>
      </c>
      <c r="E83" s="34" cm="1">
        <f t="array" ref="E83">SUMPRODUCT(('PT Storengy'!$B$8:$K$372)*('PT Storengy'!$A$8:$A$372=$A83)*('PT Storengy'!$A$5:$J$5=$A$6)*('PT Storengy'!$B$7:$K$7=$A$7))</f>
        <v>0</v>
      </c>
      <c r="F83" s="36">
        <f t="shared" ref="F83:F146" ca="1" si="12">F82-I83/1000</f>
        <v>17.909911440071465</v>
      </c>
      <c r="G83" s="54">
        <f t="shared" ref="G83:G146" ca="1" si="13">$F82/SUM($F$3,$G$3,$H$3,$I$3)</f>
        <v>0.40477434131700102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0.4727965652643128</v>
      </c>
      <c r="I83" s="95">
        <f t="shared" ca="1" si="8"/>
        <v>304.93391919357987</v>
      </c>
      <c r="K83" s="36">
        <f t="shared" ca="1" si="7"/>
        <v>16.228530840975854</v>
      </c>
      <c r="L83" s="54">
        <f t="shared" ca="1" si="9"/>
        <v>0.36700553883543213</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0.4445536206855058</v>
      </c>
      <c r="N83" s="72">
        <f t="shared" ca="1" si="10"/>
        <v>286.71840661859301</v>
      </c>
    </row>
    <row r="84" spans="1:14" x14ac:dyDescent="0.35">
      <c r="A84" s="32">
        <f t="shared" si="11"/>
        <v>46012</v>
      </c>
      <c r="B84" s="70" cm="1">
        <f t="array" aca="1" ref="B84" ca="1">_xlfn.XLOOKUP(A84,INDIRECT($A$5&amp;"!$AJ$41:$AJ$406"),INDIRECT($A$5&amp;"!$An$41:$An$406"))*SUM($F$3:$I$3)</f>
        <v>0</v>
      </c>
      <c r="C84" s="70" cm="1">
        <f t="array" aca="1" ref="C84" ca="1">_xlfn.XLOOKUP(A84,INDIRECT($A$5&amp;"!$AJ$41:$AJ$406"),INDIRECT($A$5&amp;"!$Ak$41:$Ak$406"))*SUM($F$3:$I$3)</f>
        <v>0</v>
      </c>
      <c r="D84" s="70" cm="1">
        <f t="array" aca="1" ref="D84" ca="1">_xlfn.XLOOKUP(A84,INDIRECT($A$5&amp;"!$AJ$41:$AJ$406"),INDIRECT($A$5&amp;"!$AO$41:$AO$406"))*SUM($F$3:$I$3)</f>
        <v>45</v>
      </c>
      <c r="E84" s="34" cm="1">
        <f t="array" ref="E84">SUMPRODUCT(('PT Storengy'!$B$8:$K$372)*('PT Storengy'!$A$8:$A$372=$A84)*('PT Storengy'!$A$5:$J$5=$A$6)*('PT Storengy'!$B$7:$K$7=$A$7))</f>
        <v>0</v>
      </c>
      <c r="F84" s="36">
        <f t="shared" ca="1" si="12"/>
        <v>17.608245666528177</v>
      </c>
      <c r="G84" s="54">
        <f t="shared" ca="1" si="13"/>
        <v>0.39799803200158812</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0.46772934269252342</v>
      </c>
      <c r="I84" s="95">
        <f t="shared" ca="1" si="8"/>
        <v>301.66577354328717</v>
      </c>
      <c r="K84" s="36">
        <f t="shared" ca="1" si="7"/>
        <v>15.944885354273573</v>
      </c>
      <c r="L84" s="54">
        <f t="shared" ca="1" si="9"/>
        <v>0.36063401868835232</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0.43978909338855093</v>
      </c>
      <c r="N84" s="72">
        <f t="shared" ca="1" si="10"/>
        <v>283.6454867022797</v>
      </c>
    </row>
    <row r="85" spans="1:14" x14ac:dyDescent="0.35">
      <c r="A85" s="32">
        <f t="shared" si="11"/>
        <v>46013</v>
      </c>
      <c r="B85" s="70" cm="1">
        <f t="array" aca="1" ref="B85" ca="1">_xlfn.XLOOKUP(A85,INDIRECT($A$5&amp;"!$AJ$41:$AJ$406"),INDIRECT($A$5&amp;"!$An$41:$An$406"))*SUM($F$3:$I$3)</f>
        <v>0</v>
      </c>
      <c r="C85" s="70" cm="1">
        <f t="array" aca="1" ref="C85" ca="1">_xlfn.XLOOKUP(A85,INDIRECT($A$5&amp;"!$AJ$41:$AJ$406"),INDIRECT($A$5&amp;"!$Ak$41:$Ak$406"))*SUM($F$3:$I$3)</f>
        <v>0</v>
      </c>
      <c r="D85" s="70" cm="1">
        <f t="array" aca="1" ref="D85" ca="1">_xlfn.XLOOKUP(A85,INDIRECT($A$5&amp;"!$AJ$41:$AJ$406"),INDIRECT($A$5&amp;"!$AO$41:$AO$406"))*SUM($F$3:$I$3)</f>
        <v>45</v>
      </c>
      <c r="E85" s="34" cm="1">
        <f t="array" ref="E85">SUMPRODUCT(('PT Storengy'!$B$8:$K$372)*('PT Storengy'!$A$8:$A$372=$A85)*('PT Storengy'!$A$5:$J$5=$A$6)*('PT Storengy'!$B$7:$K$7=$A$7))</f>
        <v>0</v>
      </c>
      <c r="F85" s="36">
        <f t="shared" ca="1" si="12"/>
        <v>17.309813012108716</v>
      </c>
      <c r="G85" s="54">
        <f t="shared" ca="1" si="13"/>
        <v>0.39129434814507058</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0.46271642835069698</v>
      </c>
      <c r="I85" s="95">
        <f t="shared" ca="1" si="8"/>
        <v>298.43265441946215</v>
      </c>
      <c r="K85" s="36">
        <f t="shared" ca="1" si="7"/>
        <v>15.664279853303425</v>
      </c>
      <c r="L85" s="54">
        <f t="shared" ca="1" si="9"/>
        <v>0.35433078565052384</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0.43507563016869988</v>
      </c>
      <c r="N85" s="72">
        <f t="shared" ca="1" si="10"/>
        <v>280.60550097014885</v>
      </c>
    </row>
    <row r="86" spans="1:14" x14ac:dyDescent="0.35">
      <c r="A86" s="32">
        <f t="shared" si="11"/>
        <v>46014</v>
      </c>
      <c r="B86" s="70" cm="1">
        <f t="array" aca="1" ref="B86" ca="1">_xlfn.XLOOKUP(A86,INDIRECT($A$5&amp;"!$AJ$41:$AJ$406"),INDIRECT($A$5&amp;"!$An$41:$An$406"))*SUM($F$3:$I$3)</f>
        <v>0</v>
      </c>
      <c r="C86" s="70" cm="1">
        <f t="array" aca="1" ref="C86" ca="1">_xlfn.XLOOKUP(A86,INDIRECT($A$5&amp;"!$AJ$41:$AJ$406"),INDIRECT($A$5&amp;"!$Ak$41:$Ak$406"))*SUM($F$3:$I$3)</f>
        <v>0</v>
      </c>
      <c r="D86" s="70" cm="1">
        <f t="array" aca="1" ref="D86" ca="1">_xlfn.XLOOKUP(A86,INDIRECT($A$5&amp;"!$AJ$41:$AJ$406"),INDIRECT($A$5&amp;"!$AO$41:$AO$406"))*SUM($F$3:$I$3)</f>
        <v>45</v>
      </c>
      <c r="E86" s="34" cm="1">
        <f t="array" ref="E86">SUMPRODUCT(('PT Storengy'!$B$8:$K$372)*('PT Storengy'!$A$8:$A$372=$A86)*('PT Storengy'!$A$5:$J$5=$A$6)*('PT Storengy'!$B$7:$K$7=$A$7))</f>
        <v>0</v>
      </c>
      <c r="F86" s="36">
        <f t="shared" ca="1" si="12"/>
        <v>17.014578825685287</v>
      </c>
      <c r="G86" s="54">
        <f t="shared" ca="1" si="13"/>
        <v>0.38466251138019369</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0.45775724018746311</v>
      </c>
      <c r="I86" s="95">
        <f t="shared" ca="1" si="8"/>
        <v>295.23418642342682</v>
      </c>
      <c r="K86" s="36">
        <f t="shared" ca="1" si="7"/>
        <v>15.386763461787965</v>
      </c>
      <c r="L86" s="54">
        <f t="shared" ca="1" si="9"/>
        <v>0.34809510785118725</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0.43028600117706478</v>
      </c>
      <c r="N86" s="72">
        <f t="shared" ca="1" si="10"/>
        <v>277.51639151545982</v>
      </c>
    </row>
    <row r="87" spans="1:14" x14ac:dyDescent="0.35">
      <c r="A87" s="32">
        <f t="shared" si="11"/>
        <v>46015</v>
      </c>
      <c r="B87" s="70" cm="1">
        <f t="array" aca="1" ref="B87" ca="1">_xlfn.XLOOKUP(A87,INDIRECT($A$5&amp;"!$AJ$41:$AJ$406"),INDIRECT($A$5&amp;"!$An$41:$An$406"))*SUM($F$3:$I$3)</f>
        <v>0</v>
      </c>
      <c r="C87" s="70" cm="1">
        <f t="array" aca="1" ref="C87" ca="1">_xlfn.XLOOKUP(A87,INDIRECT($A$5&amp;"!$AJ$41:$AJ$406"),INDIRECT($A$5&amp;"!$Ak$41:$Ak$406"))*SUM($F$3:$I$3)</f>
        <v>0</v>
      </c>
      <c r="D87" s="70" cm="1">
        <f t="array" aca="1" ref="D87" ca="1">_xlfn.XLOOKUP(A87,INDIRECT($A$5&amp;"!$AJ$41:$AJ$406"),INDIRECT($A$5&amp;"!$AO$41:$AO$406"))*SUM($F$3:$I$3)</f>
        <v>45</v>
      </c>
      <c r="E87" s="34" cm="1">
        <f t="array" ref="E87">SUMPRODUCT(('PT Storengy'!$B$8:$K$372)*('PT Storengy'!$A$8:$A$372=$A87)*('PT Storengy'!$A$5:$J$5=$A$6)*('PT Storengy'!$B$7:$K$7=$A$7))</f>
        <v>0</v>
      </c>
      <c r="F87" s="36">
        <f t="shared" ca="1" si="12"/>
        <v>16.722508827505429</v>
      </c>
      <c r="G87" s="54">
        <f t="shared" ca="1" si="13"/>
        <v>0.3781017516818953</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0.45285120238961835</v>
      </c>
      <c r="I87" s="95">
        <f t="shared" ca="1" si="8"/>
        <v>292.06999817985889</v>
      </c>
      <c r="K87" s="36">
        <f t="shared" ca="1" si="7"/>
        <v>15.112485884355619</v>
      </c>
      <c r="L87" s="54">
        <f t="shared" ca="1" si="9"/>
        <v>0.34192807692862143</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0.42526425686578634</v>
      </c>
      <c r="N87" s="72">
        <f t="shared" ca="1" si="10"/>
        <v>274.27757743234537</v>
      </c>
    </row>
    <row r="88" spans="1:14" x14ac:dyDescent="0.35">
      <c r="A88" s="32">
        <f t="shared" si="11"/>
        <v>46016</v>
      </c>
      <c r="B88" s="70" cm="1">
        <f t="array" aca="1" ref="B88" ca="1">_xlfn.XLOOKUP(A88,INDIRECT($A$5&amp;"!$AJ$41:$AJ$406"),INDIRECT($A$5&amp;"!$An$41:$An$406"))*SUM($F$3:$I$3)</f>
        <v>0</v>
      </c>
      <c r="C88" s="70" cm="1">
        <f t="array" aca="1" ref="C88" ca="1">_xlfn.XLOOKUP(A88,INDIRECT($A$5&amp;"!$AJ$41:$AJ$406"),INDIRECT($A$5&amp;"!$Ak$41:$Ak$406"))*SUM($F$3:$I$3)</f>
        <v>0</v>
      </c>
      <c r="D88" s="70" cm="1">
        <f t="array" aca="1" ref="D88" ca="1">_xlfn.XLOOKUP(A88,INDIRECT($A$5&amp;"!$AJ$41:$AJ$406"),INDIRECT($A$5&amp;"!$AO$41:$AO$406"))*SUM($F$3:$I$3)</f>
        <v>45</v>
      </c>
      <c r="E88" s="34" cm="1">
        <f t="array" ref="E88">SUMPRODUCT(('PT Storengy'!$B$8:$K$372)*('PT Storengy'!$A$8:$A$372=$A88)*('PT Storengy'!$A$5:$J$5=$A$6)*('PT Storengy'!$B$7:$K$7=$A$7))</f>
        <v>0</v>
      </c>
      <c r="F88" s="36">
        <f t="shared" ca="1" si="12"/>
        <v>16.43356910521176</v>
      </c>
      <c r="G88" s="54">
        <f t="shared" ca="1" si="13"/>
        <v>0.37161130727789843</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0.44799774531526798</v>
      </c>
      <c r="I88" s="95">
        <f t="shared" ca="1" si="8"/>
        <v>288.93972229367074</v>
      </c>
      <c r="K88" s="36">
        <f t="shared" ca="1" si="7"/>
        <v>14.84140932173764</v>
      </c>
      <c r="L88" s="54">
        <f t="shared" ca="1" si="9"/>
        <v>0.33583301965234708</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0.42030111988976604</v>
      </c>
      <c r="N88" s="72">
        <f t="shared" ca="1" si="10"/>
        <v>271.07656261797933</v>
      </c>
    </row>
    <row r="89" spans="1:14" x14ac:dyDescent="0.35">
      <c r="A89" s="32">
        <f t="shared" si="11"/>
        <v>46017</v>
      </c>
      <c r="B89" s="70" cm="1">
        <f t="array" aca="1" ref="B89" ca="1">_xlfn.XLOOKUP(A89,INDIRECT($A$5&amp;"!$AJ$41:$AJ$406"),INDIRECT($A$5&amp;"!$An$41:$An$406"))*SUM($F$3:$I$3)</f>
        <v>0</v>
      </c>
      <c r="C89" s="70" cm="1">
        <f t="array" aca="1" ref="C89" ca="1">_xlfn.XLOOKUP(A89,INDIRECT($A$5&amp;"!$AJ$41:$AJ$406"),INDIRECT($A$5&amp;"!$Ak$41:$Ak$406"))*SUM($F$3:$I$3)</f>
        <v>0</v>
      </c>
      <c r="D89" s="70" cm="1">
        <f t="array" aca="1" ref="D89" ca="1">_xlfn.XLOOKUP(A89,INDIRECT($A$5&amp;"!$AJ$41:$AJ$406"),INDIRECT($A$5&amp;"!$AO$41:$AO$406"))*SUM($F$3:$I$3)</f>
        <v>45</v>
      </c>
      <c r="E89" s="34" cm="1">
        <f t="array" ref="E89">SUMPRODUCT(('PT Storengy'!$B$8:$K$372)*('PT Storengy'!$A$8:$A$372=$A89)*('PT Storengy'!$A$5:$J$5=$A$6)*('PT Storengy'!$B$7:$K$7=$A$7))</f>
        <v>0</v>
      </c>
      <c r="F89" s="36">
        <f t="shared" ca="1" si="12"/>
        <v>16.147726109904408</v>
      </c>
      <c r="G89" s="54">
        <f t="shared" ca="1" si="13"/>
        <v>0.36519042456026135</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0.44319630542768507</v>
      </c>
      <c r="I89" s="95">
        <f t="shared" ca="1" si="8"/>
        <v>285.84299530735149</v>
      </c>
      <c r="K89" s="36">
        <f t="shared" ca="1" si="7"/>
        <v>14.573496415809686</v>
      </c>
      <c r="L89" s="54">
        <f t="shared" ca="1" si="9"/>
        <v>0.32980909603861419</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0.41539590625963019</v>
      </c>
      <c r="N89" s="72">
        <f t="shared" ca="1" si="10"/>
        <v>267.91290592795474</v>
      </c>
    </row>
    <row r="90" spans="1:14" x14ac:dyDescent="0.35">
      <c r="A90" s="32">
        <f t="shared" si="11"/>
        <v>46018</v>
      </c>
      <c r="B90" s="70" cm="1">
        <f t="array" aca="1" ref="B90" ca="1">_xlfn.XLOOKUP(A90,INDIRECT($A$5&amp;"!$AJ$41:$AJ$406"),INDIRECT($A$5&amp;"!$An$41:$An$406"))*SUM($F$3:$I$3)</f>
        <v>0</v>
      </c>
      <c r="C90" s="70" cm="1">
        <f t="array" aca="1" ref="C90" ca="1">_xlfn.XLOOKUP(A90,INDIRECT($A$5&amp;"!$AJ$41:$AJ$406"),INDIRECT($A$5&amp;"!$Ak$41:$Ak$406"))*SUM($F$3:$I$3)</f>
        <v>0</v>
      </c>
      <c r="D90" s="70" cm="1">
        <f t="array" aca="1" ref="D90" ca="1">_xlfn.XLOOKUP(A90,INDIRECT($A$5&amp;"!$AJ$41:$AJ$406"),INDIRECT($A$5&amp;"!$AO$41:$AO$406"))*SUM($F$3:$I$3)</f>
        <v>45</v>
      </c>
      <c r="E90" s="34" cm="1">
        <f t="array" ref="E90">SUMPRODUCT(('PT Storengy'!$B$8:$K$372)*('PT Storengy'!$A$8:$A$372=$A90)*('PT Storengy'!$A$5:$J$5=$A$6)*('PT Storengy'!$B$7:$K$7=$A$7))</f>
        <v>0</v>
      </c>
      <c r="F90" s="36">
        <f t="shared" ca="1" si="12"/>
        <v>15.864946652245642</v>
      </c>
      <c r="G90" s="54">
        <f t="shared" ca="1" si="13"/>
        <v>0.35883835799787572</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0.43844632522987764</v>
      </c>
      <c r="I90" s="95">
        <f t="shared" ca="1" si="8"/>
        <v>282.77945765876564</v>
      </c>
      <c r="K90" s="36">
        <f t="shared" ca="1" si="7"/>
        <v>14.308710244443352</v>
      </c>
      <c r="L90" s="54">
        <f t="shared" ca="1" si="9"/>
        <v>0.32385547590688191</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0.41054793996864875</v>
      </c>
      <c r="N90" s="72">
        <f t="shared" ca="1" si="10"/>
        <v>264.78617136633437</v>
      </c>
    </row>
    <row r="91" spans="1:14" x14ac:dyDescent="0.35">
      <c r="A91" s="32">
        <f t="shared" si="11"/>
        <v>46019</v>
      </c>
      <c r="B91" s="70" cm="1">
        <f t="array" aca="1" ref="B91" ca="1">_xlfn.XLOOKUP(A91,INDIRECT($A$5&amp;"!$AJ$41:$AJ$406"),INDIRECT($A$5&amp;"!$An$41:$An$406"))*SUM($F$3:$I$3)</f>
        <v>0</v>
      </c>
      <c r="C91" s="70" cm="1">
        <f t="array" aca="1" ref="C91" ca="1">_xlfn.XLOOKUP(A91,INDIRECT($A$5&amp;"!$AJ$41:$AJ$406"),INDIRECT($A$5&amp;"!$Ak$41:$Ak$406"))*SUM($F$3:$I$3)</f>
        <v>0</v>
      </c>
      <c r="D91" s="70" cm="1">
        <f t="array" aca="1" ref="D91" ca="1">_xlfn.XLOOKUP(A91,INDIRECT($A$5&amp;"!$AJ$41:$AJ$406"),INDIRECT($A$5&amp;"!$AO$41:$AO$406"))*SUM($F$3:$I$3)</f>
        <v>45</v>
      </c>
      <c r="E91" s="34" cm="1">
        <f t="array" ref="E91">SUMPRODUCT(('PT Storengy'!$B$8:$K$372)*('PT Storengy'!$A$8:$A$372=$A91)*('PT Storengy'!$A$5:$J$5=$A$6)*('PT Storengy'!$B$7:$K$7=$A$7))</f>
        <v>0</v>
      </c>
      <c r="F91" s="36">
        <f t="shared" ca="1" si="12"/>
        <v>15.585197898606237</v>
      </c>
      <c r="G91" s="54">
        <f t="shared" ca="1" si="13"/>
        <v>0.35255437004990314</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0.43374725319985791</v>
      </c>
      <c r="I91" s="95">
        <f t="shared" ca="1" si="8"/>
        <v>279.74875363940413</v>
      </c>
      <c r="K91" s="36">
        <f t="shared" ca="1" si="7"/>
        <v>14.047014316417789</v>
      </c>
      <c r="L91" s="54">
        <f t="shared" ca="1" si="9"/>
        <v>0.31797133876540784</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0.40575655289957174</v>
      </c>
      <c r="N91" s="72">
        <f t="shared" ca="1" si="10"/>
        <v>261.69592802556411</v>
      </c>
    </row>
    <row r="92" spans="1:14" x14ac:dyDescent="0.35">
      <c r="A92" s="32">
        <f t="shared" si="11"/>
        <v>46020</v>
      </c>
      <c r="B92" s="70" cm="1">
        <f t="array" aca="1" ref="B92" ca="1">_xlfn.XLOOKUP(A92,INDIRECT($A$5&amp;"!$AJ$41:$AJ$406"),INDIRECT($A$5&amp;"!$An$41:$An$406"))*SUM($F$3:$I$3)</f>
        <v>0</v>
      </c>
      <c r="C92" s="70" cm="1">
        <f t="array" aca="1" ref="C92" ca="1">_xlfn.XLOOKUP(A92,INDIRECT($A$5&amp;"!$AJ$41:$AJ$406"),INDIRECT($A$5&amp;"!$Ak$41:$Ak$406"))*SUM($F$3:$I$3)</f>
        <v>0</v>
      </c>
      <c r="D92" s="70" cm="1">
        <f t="array" aca="1" ref="D92" ca="1">_xlfn.XLOOKUP(A92,INDIRECT($A$5&amp;"!$AJ$41:$AJ$406"),INDIRECT($A$5&amp;"!$AO$41:$AO$406"))*SUM($F$3:$I$3)</f>
        <v>45</v>
      </c>
      <c r="E92" s="34" cm="1">
        <f t="array" ref="E92">SUMPRODUCT(('PT Storengy'!$B$8:$K$372)*('PT Storengy'!$A$8:$A$372=$A92)*('PT Storengy'!$A$5:$J$5=$A$6)*('PT Storengy'!$B$7:$K$7=$A$7))</f>
        <v>0</v>
      </c>
      <c r="F92" s="36">
        <f t="shared" ca="1" si="12"/>
        <v>15.308604449866138</v>
      </c>
      <c r="G92" s="54">
        <f t="shared" ca="1" si="13"/>
        <v>0.3463377310801386</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0.42885498892601637</v>
      </c>
      <c r="I92" s="95">
        <f t="shared" ca="1" si="8"/>
        <v>276.59344874009878</v>
      </c>
      <c r="K92" s="36">
        <f t="shared" ca="1" si="7"/>
        <v>13.7883725663907</v>
      </c>
      <c r="L92" s="54">
        <f t="shared" ca="1" si="9"/>
        <v>0.3121558736981731</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0.40102108473255393</v>
      </c>
      <c r="N92" s="72">
        <f t="shared" ca="1" si="10"/>
        <v>258.64175002708834</v>
      </c>
    </row>
    <row r="93" spans="1:14" x14ac:dyDescent="0.35">
      <c r="A93" s="32">
        <f t="shared" si="11"/>
        <v>46021</v>
      </c>
      <c r="B93" s="70" cm="1">
        <f t="array" aca="1" ref="B93" ca="1">_xlfn.XLOOKUP(A93,INDIRECT($A$5&amp;"!$AJ$41:$AJ$406"),INDIRECT($A$5&amp;"!$An$41:$An$406"))*SUM($F$3:$I$3)</f>
        <v>0</v>
      </c>
      <c r="C93" s="70" cm="1">
        <f t="array" aca="1" ref="C93" ca="1">_xlfn.XLOOKUP(A93,INDIRECT($A$5&amp;"!$AJ$41:$AJ$406"),INDIRECT($A$5&amp;"!$Ak$41:$Ak$406"))*SUM($F$3:$I$3)</f>
        <v>0</v>
      </c>
      <c r="D93" s="70" cm="1">
        <f t="array" aca="1" ref="D93" ca="1">_xlfn.XLOOKUP(A93,INDIRECT($A$5&amp;"!$AJ$41:$AJ$406"),INDIRECT($A$5&amp;"!$AO$41:$AO$406"))*SUM($F$3:$I$3)</f>
        <v>45</v>
      </c>
      <c r="E93" s="34" cm="1">
        <f t="array" ref="E93">SUMPRODUCT(('PT Storengy'!$B$8:$K$372)*('PT Storengy'!$A$8:$A$372=$A93)*('PT Storengy'!$A$5:$J$5=$A$6)*('PT Storengy'!$B$7:$K$7=$A$7))</f>
        <v>0</v>
      </c>
      <c r="F93" s="36">
        <f t="shared" ca="1" si="12"/>
        <v>15.035239043809156</v>
      </c>
      <c r="G93" s="54">
        <f t="shared" ca="1" si="13"/>
        <v>0.34019120999702529</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0.42384994554763228</v>
      </c>
      <c r="I93" s="95">
        <f t="shared" ca="1" si="8"/>
        <v>273.36540605698133</v>
      </c>
      <c r="K93" s="36">
        <f t="shared" ca="1" si="7"/>
        <v>13.532749349928043</v>
      </c>
      <c r="L93" s="54">
        <f t="shared" ca="1" si="9"/>
        <v>0.30640827925312669</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0.39634088285415325</v>
      </c>
      <c r="N93" s="72">
        <f t="shared" ca="1" si="10"/>
        <v>255.62321646265767</v>
      </c>
    </row>
    <row r="94" spans="1:14" x14ac:dyDescent="0.35">
      <c r="A94" s="32">
        <f t="shared" si="11"/>
        <v>46022</v>
      </c>
      <c r="B94" s="70" cm="1">
        <f t="array" aca="1" ref="B94" ca="1">_xlfn.XLOOKUP(A94,INDIRECT($A$5&amp;"!$AJ$41:$AJ$406"),INDIRECT($A$5&amp;"!$An$41:$An$406"))*SUM($F$3:$I$3)</f>
        <v>0</v>
      </c>
      <c r="C94" s="70" cm="1">
        <f t="array" aca="1" ref="C94" ca="1">_xlfn.XLOOKUP(A94,INDIRECT($A$5&amp;"!$AJ$41:$AJ$406"),INDIRECT($A$5&amp;"!$Ak$41:$Ak$406"))*SUM($F$3:$I$3)</f>
        <v>0</v>
      </c>
      <c r="D94" s="70" cm="1">
        <f t="array" aca="1" ref="D94" ca="1">_xlfn.XLOOKUP(A94,INDIRECT($A$5&amp;"!$AJ$41:$AJ$406"),INDIRECT($A$5&amp;"!$AO$41:$AO$406"))*SUM($F$3:$I$3)</f>
        <v>45</v>
      </c>
      <c r="E94" s="34" cm="1">
        <f t="array" ref="E94">SUMPRODUCT(('PT Storengy'!$B$8:$K$372)*('PT Storengy'!$A$8:$A$372=$A94)*('PT Storengy'!$A$5:$J$5=$A$6)*('PT Storengy'!$B$7:$K$7=$A$7))</f>
        <v>0</v>
      </c>
      <c r="F94" s="36">
        <f t="shared" ca="1" si="12"/>
        <v>14.765064006876459</v>
      </c>
      <c r="G94" s="54">
        <f t="shared" ca="1" si="13"/>
        <v>0.33411642319575902</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0.41890331459271635</v>
      </c>
      <c r="I94" s="95">
        <f t="shared" ca="1" si="8"/>
        <v>270.17503693269731</v>
      </c>
      <c r="K94" s="36">
        <f t="shared" ca="1" si="7"/>
        <v>13.280109438591721</v>
      </c>
      <c r="L94" s="54">
        <f t="shared" ca="1" si="9"/>
        <v>0.30072776333173429</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0.39171530226739165</v>
      </c>
      <c r="N94" s="72">
        <f t="shared" ca="1" si="10"/>
        <v>252.63991133632192</v>
      </c>
    </row>
    <row r="95" spans="1:14" x14ac:dyDescent="0.35">
      <c r="A95" s="32">
        <f t="shared" si="11"/>
        <v>46023</v>
      </c>
      <c r="B95" s="70" cm="1">
        <f t="array" aca="1" ref="B95" ca="1">_xlfn.XLOOKUP(A95,INDIRECT($A$5&amp;"!$AJ$41:$AJ$406"),INDIRECT($A$5&amp;"!$An$41:$An$406"))*SUM($F$3:$I$3)</f>
        <v>0</v>
      </c>
      <c r="C95" s="70" cm="1">
        <f t="array" aca="1" ref="C95" ca="1">_xlfn.XLOOKUP(A95,INDIRECT($A$5&amp;"!$AJ$41:$AJ$406"),INDIRECT($A$5&amp;"!$Ak$41:$Ak$406"))*SUM($F$3:$I$3)</f>
        <v>0</v>
      </c>
      <c r="D95" s="70" cm="1">
        <f t="array" aca="1" ref="D95" ca="1">_xlfn.XLOOKUP(A95,INDIRECT($A$5&amp;"!$AJ$41:$AJ$406"),INDIRECT($A$5&amp;"!$AO$41:$AO$406"))*SUM($F$3:$I$3)</f>
        <v>45</v>
      </c>
      <c r="E95" s="34" cm="1">
        <f t="array" ref="E95">SUMPRODUCT(('PT Storengy'!$B$8:$K$372)*('PT Storengy'!$A$8:$A$372=$A95)*('PT Storengy'!$A$5:$J$5=$A$6)*('PT Storengy'!$B$7:$K$7=$A$7))</f>
        <v>0</v>
      </c>
      <c r="F95" s="36">
        <f t="shared" ca="1" si="12"/>
        <v>14.498042105186496</v>
      </c>
      <c r="G95" s="54">
        <f t="shared" ca="1" si="13"/>
        <v>0.32811253348614355</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0.4140144143466542</v>
      </c>
      <c r="I95" s="95">
        <f t="shared" ca="1" si="8"/>
        <v>267.02190168996395</v>
      </c>
      <c r="K95" s="36">
        <f t="shared" ca="1" si="7"/>
        <v>13.030418015084621</v>
      </c>
      <c r="L95" s="54">
        <f t="shared" ca="1" si="9"/>
        <v>0.29511354307981602</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0.38714370550286548</v>
      </c>
      <c r="N95" s="72">
        <f t="shared" ca="1" si="10"/>
        <v>249.69142350710021</v>
      </c>
    </row>
    <row r="96" spans="1:14" x14ac:dyDescent="0.35">
      <c r="A96" s="32">
        <f t="shared" si="11"/>
        <v>46024</v>
      </c>
      <c r="B96" s="70" cm="1">
        <f t="array" aca="1" ref="B96" ca="1">_xlfn.XLOOKUP(A96,INDIRECT($A$5&amp;"!$AJ$41:$AJ$406"),INDIRECT($A$5&amp;"!$An$41:$An$406"))*SUM($F$3:$I$3)</f>
        <v>0</v>
      </c>
      <c r="C96" s="70" cm="1">
        <f t="array" aca="1" ref="C96" ca="1">_xlfn.XLOOKUP(A96,INDIRECT($A$5&amp;"!$AJ$41:$AJ$406"),INDIRECT($A$5&amp;"!$Ak$41:$Ak$406"))*SUM($F$3:$I$3)</f>
        <v>0</v>
      </c>
      <c r="D96" s="70" cm="1">
        <f t="array" aca="1" ref="D96" ca="1">_xlfn.XLOOKUP(A96,INDIRECT($A$5&amp;"!$AJ$41:$AJ$406"),INDIRECT($A$5&amp;"!$AO$41:$AO$406"))*SUM($F$3:$I$3)</f>
        <v>45</v>
      </c>
      <c r="E96" s="34" cm="1">
        <f t="array" ref="E96">SUMPRODUCT(('PT Storengy'!$B$8:$K$372)*('PT Storengy'!$A$8:$A$372=$A96)*('PT Storengy'!$A$5:$J$5=$A$6)*('PT Storengy'!$B$7:$K$7=$A$7))</f>
        <v>0</v>
      </c>
      <c r="F96" s="36">
        <f t="shared" ca="1" si="12"/>
        <v>14.23413653940365</v>
      </c>
      <c r="G96" s="54">
        <f t="shared" ca="1" si="13"/>
        <v>0.32217871344858878</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0.40918257105092726</v>
      </c>
      <c r="I96" s="95">
        <f t="shared" ca="1" si="8"/>
        <v>263.90556578284594</v>
      </c>
      <c r="K96" s="36">
        <f t="shared" ca="1" si="7"/>
        <v>12.783640668452302</v>
      </c>
      <c r="L96" s="54">
        <f t="shared" ca="1" si="9"/>
        <v>0.28956484477965821</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0.3826254625308933</v>
      </c>
      <c r="N96" s="72">
        <f t="shared" ca="1" si="10"/>
        <v>246.77734663231985</v>
      </c>
    </row>
    <row r="97" spans="1:14" x14ac:dyDescent="0.35">
      <c r="A97" s="32">
        <f t="shared" si="11"/>
        <v>46025</v>
      </c>
      <c r="B97" s="70" cm="1">
        <f t="array" aca="1" ref="B97" ca="1">_xlfn.XLOOKUP(A97,INDIRECT($A$5&amp;"!$AJ$41:$AJ$406"),INDIRECT($A$5&amp;"!$An$41:$An$406"))*SUM($F$3:$I$3)</f>
        <v>0</v>
      </c>
      <c r="C97" s="70" cm="1">
        <f t="array" aca="1" ref="C97" ca="1">_xlfn.XLOOKUP(A97,INDIRECT($A$5&amp;"!$AJ$41:$AJ$406"),INDIRECT($A$5&amp;"!$Ak$41:$Ak$406"))*SUM($F$3:$I$3)</f>
        <v>0</v>
      </c>
      <c r="D97" s="70" cm="1">
        <f t="array" aca="1" ref="D97" ca="1">_xlfn.XLOOKUP(A97,INDIRECT($A$5&amp;"!$AJ$41:$AJ$406"),INDIRECT($A$5&amp;"!$AO$41:$AO$406"))*SUM($F$3:$I$3)</f>
        <v>45</v>
      </c>
      <c r="E97" s="34" cm="1">
        <f t="array" ref="E97">SUMPRODUCT(('PT Storengy'!$B$8:$K$372)*('PT Storengy'!$A$8:$A$372=$A97)*('PT Storengy'!$A$5:$J$5=$A$6)*('PT Storengy'!$B$7:$K$7=$A$7))</f>
        <v>0</v>
      </c>
      <c r="F97" s="36">
        <f t="shared" ca="1" si="12"/>
        <v>13.973310939666781</v>
      </c>
      <c r="G97" s="54">
        <f t="shared" ca="1" si="13"/>
        <v>0.31631414532008112</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0.40440711881025881</v>
      </c>
      <c r="I97" s="95">
        <f t="shared" ca="1" si="8"/>
        <v>260.82559973686858</v>
      </c>
      <c r="K97" s="36">
        <f t="shared" ca="1" si="7"/>
        <v>12.539743389340686</v>
      </c>
      <c r="L97" s="54">
        <f t="shared" ca="1" si="9"/>
        <v>0.28408090374338446</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0.37815995067468938</v>
      </c>
      <c r="N97" s="72">
        <f t="shared" ca="1" si="10"/>
        <v>243.89727911161688</v>
      </c>
    </row>
    <row r="98" spans="1:14" x14ac:dyDescent="0.35">
      <c r="A98" s="32">
        <f t="shared" si="11"/>
        <v>46026</v>
      </c>
      <c r="B98" s="70" cm="1">
        <f t="array" aca="1" ref="B98" ca="1">_xlfn.XLOOKUP(A98,INDIRECT($A$5&amp;"!$AJ$41:$AJ$406"),INDIRECT($A$5&amp;"!$An$41:$An$406"))*SUM($F$3:$I$3)</f>
        <v>0</v>
      </c>
      <c r="C98" s="70" cm="1">
        <f t="array" aca="1" ref="C98" ca="1">_xlfn.XLOOKUP(A98,INDIRECT($A$5&amp;"!$AJ$41:$AJ$406"),INDIRECT($A$5&amp;"!$Ak$41:$Ak$406"))*SUM($F$3:$I$3)</f>
        <v>0</v>
      </c>
      <c r="D98" s="70" cm="1">
        <f t="array" aca="1" ref="D98" ca="1">_xlfn.XLOOKUP(A98,INDIRECT($A$5&amp;"!$AJ$41:$AJ$406"),INDIRECT($A$5&amp;"!$AO$41:$AO$406"))*SUM($F$3:$I$3)</f>
        <v>45</v>
      </c>
      <c r="E98" s="34" cm="1">
        <f t="array" ref="E98">SUMPRODUCT(('PT Storengy'!$B$8:$K$372)*('PT Storengy'!$A$8:$A$372=$A98)*('PT Storengy'!$A$5:$J$5=$A$6)*('PT Storengy'!$B$7:$K$7=$A$7))</f>
        <v>0</v>
      </c>
      <c r="F98" s="36">
        <f t="shared" ca="1" si="12"/>
        <v>13.715529360576951</v>
      </c>
      <c r="G98" s="54">
        <f t="shared" ca="1" si="13"/>
        <v>0.31051802088148406</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0.39968739950084481</v>
      </c>
      <c r="I98" s="95">
        <f t="shared" ca="1" si="8"/>
        <v>257.78157908983059</v>
      </c>
      <c r="K98" s="36">
        <f t="shared" ca="1" si="7"/>
        <v>12.298692565309096</v>
      </c>
      <c r="L98" s="54">
        <f t="shared" ca="1" si="9"/>
        <v>0.2786609642075708</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0.37374655452454952</v>
      </c>
      <c r="N98" s="72">
        <f t="shared" ca="1" si="10"/>
        <v>241.05082403158971</v>
      </c>
    </row>
    <row r="99" spans="1:14" x14ac:dyDescent="0.35">
      <c r="A99" s="32">
        <f t="shared" si="11"/>
        <v>46027</v>
      </c>
      <c r="B99" s="70" cm="1">
        <f t="array" aca="1" ref="B99" ca="1">_xlfn.XLOOKUP(A99,INDIRECT($A$5&amp;"!$AJ$41:$AJ$406"),INDIRECT($A$5&amp;"!$An$41:$An$406"))*SUM($F$3:$I$3)</f>
        <v>0</v>
      </c>
      <c r="C99" s="70" cm="1">
        <f t="array" aca="1" ref="C99" ca="1">_xlfn.XLOOKUP(A99,INDIRECT($A$5&amp;"!$AJ$41:$AJ$406"),INDIRECT($A$5&amp;"!$Ak$41:$Ak$406"))*SUM($F$3:$I$3)</f>
        <v>0</v>
      </c>
      <c r="D99" s="70" cm="1">
        <f t="array" aca="1" ref="D99" ca="1">_xlfn.XLOOKUP(A99,INDIRECT($A$5&amp;"!$AJ$41:$AJ$406"),INDIRECT($A$5&amp;"!$AO$41:$AO$406"))*SUM($F$3:$I$3)</f>
        <v>45</v>
      </c>
      <c r="E99" s="34" cm="1">
        <f t="array" ref="E99">SUMPRODUCT(('PT Storengy'!$B$8:$K$372)*('PT Storengy'!$A$8:$A$372=$A99)*('PT Storengy'!$A$5:$J$5=$A$6)*('PT Storengy'!$B$7:$K$7=$A$7))</f>
        <v>0</v>
      </c>
      <c r="F99" s="36">
        <f t="shared" ca="1" si="12"/>
        <v>13.460756276243645</v>
      </c>
      <c r="G99" s="54">
        <f t="shared" ca="1" si="13"/>
        <v>0.30478954134615449</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0.39502276267965508</v>
      </c>
      <c r="I99" s="95">
        <f t="shared" ca="1" si="8"/>
        <v>254.77308433330694</v>
      </c>
      <c r="K99" s="36">
        <f t="shared" ca="1" si="7"/>
        <v>12.060454976197997</v>
      </c>
      <c r="L99" s="54">
        <f t="shared" ca="1" si="9"/>
        <v>0.27330427922909101</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0.36938466585303953</v>
      </c>
      <c r="N99" s="72">
        <f t="shared" ca="1" si="10"/>
        <v>238.23758911109903</v>
      </c>
    </row>
    <row r="100" spans="1:14" x14ac:dyDescent="0.35">
      <c r="A100" s="32">
        <f t="shared" si="11"/>
        <v>46028</v>
      </c>
      <c r="B100" s="70" cm="1">
        <f t="array" aca="1" ref="B100" ca="1">_xlfn.XLOOKUP(A100,INDIRECT($A$5&amp;"!$AJ$41:$AJ$406"),INDIRECT($A$5&amp;"!$An$41:$An$406"))*SUM($F$3:$I$3)</f>
        <v>0</v>
      </c>
      <c r="C100" s="70" cm="1">
        <f t="array" aca="1" ref="C100" ca="1">_xlfn.XLOOKUP(A100,INDIRECT($A$5&amp;"!$AJ$41:$AJ$406"),INDIRECT($A$5&amp;"!$Ak$41:$Ak$406"))*SUM($F$3:$I$3)</f>
        <v>0</v>
      </c>
      <c r="D100" s="70" cm="1">
        <f t="array" aca="1" ref="D100" ca="1">_xlfn.XLOOKUP(A100,INDIRECT($A$5&amp;"!$AJ$41:$AJ$406"),INDIRECT($A$5&amp;"!$AO$41:$AO$406"))*SUM($F$3:$I$3)</f>
        <v>45</v>
      </c>
      <c r="E100" s="34" cm="1">
        <f t="array" ref="E100">SUMPRODUCT(('PT Storengy'!$B$8:$K$372)*('PT Storengy'!$A$8:$A$372=$A100)*('PT Storengy'!$A$5:$J$5=$A$6)*('PT Storengy'!$B$7:$K$7=$A$7))</f>
        <v>0</v>
      </c>
      <c r="F100" s="36">
        <f t="shared" ca="1" si="12"/>
        <v>13.208956575388809</v>
      </c>
      <c r="G100" s="54">
        <f t="shared" ca="1" si="13"/>
        <v>0.29912791724985877</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0.39041256549479303</v>
      </c>
      <c r="I100" s="95">
        <f t="shared" ca="1" si="8"/>
        <v>251.79970085483501</v>
      </c>
      <c r="K100" s="36">
        <f t="shared" ca="1" si="7"/>
        <v>11.824997789550791</v>
      </c>
      <c r="L100" s="54">
        <f t="shared" ca="1" si="9"/>
        <v>0.26801011058217772</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0.36507368353117298</v>
      </c>
      <c r="N100" s="72">
        <f t="shared" ca="1" si="10"/>
        <v>235.4571866472061</v>
      </c>
    </row>
    <row r="101" spans="1:14" x14ac:dyDescent="0.35">
      <c r="A101" s="32">
        <f t="shared" si="11"/>
        <v>46029</v>
      </c>
      <c r="B101" s="70" cm="1">
        <f t="array" aca="1" ref="B101" ca="1">_xlfn.XLOOKUP(A101,INDIRECT($A$5&amp;"!$AJ$41:$AJ$406"),INDIRECT($A$5&amp;"!$An$41:$An$406"))*SUM($F$3:$I$3)</f>
        <v>0</v>
      </c>
      <c r="C101" s="70" cm="1">
        <f t="array" aca="1" ref="C101" ca="1">_xlfn.XLOOKUP(A101,INDIRECT($A$5&amp;"!$AJ$41:$AJ$406"),INDIRECT($A$5&amp;"!$Ak$41:$Ak$406"))*SUM($F$3:$I$3)</f>
        <v>0</v>
      </c>
      <c r="D101" s="70" cm="1">
        <f t="array" aca="1" ref="D101" ca="1">_xlfn.XLOOKUP(A101,INDIRECT($A$5&amp;"!$AJ$41:$AJ$406"),INDIRECT($A$5&amp;"!$AO$41:$AO$406"))*SUM($F$3:$I$3)</f>
        <v>45</v>
      </c>
      <c r="E101" s="34" cm="1">
        <f t="array" ref="E101">SUMPRODUCT(('PT Storengy'!$B$8:$K$372)*('PT Storengy'!$A$8:$A$372=$A101)*('PT Storengy'!$A$5:$J$5=$A$6)*('PT Storengy'!$B$7:$K$7=$A$7))</f>
        <v>0</v>
      </c>
      <c r="F101" s="36">
        <f t="shared" ca="1" si="12"/>
        <v>12.960095556508033</v>
      </c>
      <c r="G101" s="54">
        <f t="shared" ca="1" si="13"/>
        <v>0.29353236834197355</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0.38585617259690208</v>
      </c>
      <c r="I101" s="95">
        <f t="shared" ca="1" si="8"/>
        <v>248.86101888077508</v>
      </c>
      <c r="K101" s="36">
        <f t="shared" ca="1" si="7"/>
        <v>11.592288556089049</v>
      </c>
      <c r="L101" s="54">
        <f t="shared" ca="1" si="9"/>
        <v>0.26277772865668425</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0.36081301344556704</v>
      </c>
      <c r="N101" s="72">
        <f t="shared" ca="1" si="10"/>
        <v>232.70923346174177</v>
      </c>
    </row>
    <row r="102" spans="1:14" x14ac:dyDescent="0.35">
      <c r="A102" s="32">
        <f t="shared" si="11"/>
        <v>46030</v>
      </c>
      <c r="B102" s="70" cm="1">
        <f t="array" aca="1" ref="B102" ca="1">_xlfn.XLOOKUP(A102,INDIRECT($A$5&amp;"!$AJ$41:$AJ$406"),INDIRECT($A$5&amp;"!$An$41:$An$406"))*SUM($F$3:$I$3)</f>
        <v>0</v>
      </c>
      <c r="C102" s="70" cm="1">
        <f t="array" aca="1" ref="C102" ca="1">_xlfn.XLOOKUP(A102,INDIRECT($A$5&amp;"!$AJ$41:$AJ$406"),INDIRECT($A$5&amp;"!$Ak$41:$Ak$406"))*SUM($F$3:$I$3)</f>
        <v>0</v>
      </c>
      <c r="D102" s="70" cm="1">
        <f t="array" aca="1" ref="D102" ca="1">_xlfn.XLOOKUP(A102,INDIRECT($A$5&amp;"!$AJ$41:$AJ$406"),INDIRECT($A$5&amp;"!$AO$41:$AO$406"))*SUM($F$3:$I$3)</f>
        <v>45</v>
      </c>
      <c r="E102" s="34" cm="1">
        <f t="array" ref="E102">SUMPRODUCT(('PT Storengy'!$B$8:$K$372)*('PT Storengy'!$A$8:$A$372=$A102)*('PT Storengy'!$A$5:$J$5=$A$6)*('PT Storengy'!$B$7:$K$7=$A$7))</f>
        <v>0</v>
      </c>
      <c r="F102" s="36">
        <f t="shared" ca="1" si="12"/>
        <v>12.714138923088196</v>
      </c>
      <c r="G102" s="54">
        <f t="shared" ca="1" si="13"/>
        <v>0.28800212347795628</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0.38135295605160524</v>
      </c>
      <c r="I102" s="95">
        <f t="shared" ca="1" si="8"/>
        <v>245.95663341983783</v>
      </c>
      <c r="K102" s="36">
        <f t="shared" ca="1" si="7"/>
        <v>11.362295205240549</v>
      </c>
      <c r="L102" s="54">
        <f t="shared" ca="1" si="9"/>
        <v>0.2576064123575344</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0.3566020684165655</v>
      </c>
      <c r="N102" s="72">
        <f t="shared" ca="1" si="10"/>
        <v>229.99335084849918</v>
      </c>
    </row>
    <row r="103" spans="1:14" x14ac:dyDescent="0.35">
      <c r="A103" s="32">
        <f t="shared" si="11"/>
        <v>46031</v>
      </c>
      <c r="B103" s="70" cm="1">
        <f t="array" aca="1" ref="B103" ca="1">_xlfn.XLOOKUP(A103,INDIRECT($A$5&amp;"!$AJ$41:$AJ$406"),INDIRECT($A$5&amp;"!$An$41:$An$406"))*SUM($F$3:$I$3)</f>
        <v>0</v>
      </c>
      <c r="C103" s="70" cm="1">
        <f t="array" aca="1" ref="C103" ca="1">_xlfn.XLOOKUP(A103,INDIRECT($A$5&amp;"!$AJ$41:$AJ$406"),INDIRECT($A$5&amp;"!$Ak$41:$Ak$406"))*SUM($F$3:$I$3)</f>
        <v>0</v>
      </c>
      <c r="D103" s="70" cm="1">
        <f t="array" aca="1" ref="D103" ca="1">_xlfn.XLOOKUP(A103,INDIRECT($A$5&amp;"!$AJ$41:$AJ$406"),INDIRECT($A$5&amp;"!$AO$41:$AO$406"))*SUM($F$3:$I$3)</f>
        <v>45</v>
      </c>
      <c r="E103" s="34" cm="1">
        <f t="array" ref="E103">SUMPRODUCT(('PT Storengy'!$B$8:$K$372)*('PT Storengy'!$A$8:$A$372=$A103)*('PT Storengy'!$A$5:$J$5=$A$6)*('PT Storengy'!$B$7:$K$7=$A$7))</f>
        <v>0</v>
      </c>
      <c r="F103" s="36">
        <f t="shared" ca="1" si="12"/>
        <v>12.471052778880924</v>
      </c>
      <c r="G103" s="54">
        <f t="shared" ca="1" si="13"/>
        <v>0.28253642051307104</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0.37690229525296748</v>
      </c>
      <c r="I103" s="95">
        <f t="shared" ca="1" si="8"/>
        <v>243.08614420727105</v>
      </c>
      <c r="K103" s="36">
        <f t="shared" ca="1" si="7"/>
        <v>11.134986040719507</v>
      </c>
      <c r="L103" s="54">
        <f t="shared" ca="1" si="9"/>
        <v>0.25249544900534554</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0.35244026811731732</v>
      </c>
      <c r="N103" s="72">
        <f t="shared" ca="1" si="10"/>
        <v>227.3091645210429</v>
      </c>
    </row>
    <row r="104" spans="1:14" x14ac:dyDescent="0.35">
      <c r="A104" s="32">
        <f t="shared" si="11"/>
        <v>46032</v>
      </c>
      <c r="B104" s="70" cm="1">
        <f t="array" aca="1" ref="B104" ca="1">_xlfn.XLOOKUP(A104,INDIRECT($A$5&amp;"!$AJ$41:$AJ$406"),INDIRECT($A$5&amp;"!$An$41:$An$406"))*SUM($F$3:$I$3)</f>
        <v>0</v>
      </c>
      <c r="C104" s="70" cm="1">
        <f t="array" aca="1" ref="C104" ca="1">_xlfn.XLOOKUP(A104,INDIRECT($A$5&amp;"!$AJ$41:$AJ$406"),INDIRECT($A$5&amp;"!$Ak$41:$Ak$406"))*SUM($F$3:$I$3)</f>
        <v>0</v>
      </c>
      <c r="D104" s="70" cm="1">
        <f t="array" aca="1" ref="D104" ca="1">_xlfn.XLOOKUP(A104,INDIRECT($A$5&amp;"!$AJ$41:$AJ$406"),INDIRECT($A$5&amp;"!$AO$41:$AO$406"))*SUM($F$3:$I$3)</f>
        <v>45</v>
      </c>
      <c r="E104" s="34" cm="1">
        <f t="array" ref="E104">SUMPRODUCT(('PT Storengy'!$B$8:$K$372)*('PT Storengy'!$A$8:$A$372=$A104)*('PT Storengy'!$A$5:$J$5=$A$6)*('PT Storengy'!$B$7:$K$7=$A$7))</f>
        <v>0</v>
      </c>
      <c r="F104" s="36">
        <f t="shared" ca="1" si="12"/>
        <v>12.230803623231226</v>
      </c>
      <c r="G104" s="54">
        <f t="shared" ca="1" si="13"/>
        <v>0.27713450619735386</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0.3725035768379672</v>
      </c>
      <c r="I104" s="95">
        <f t="shared" ca="1" si="8"/>
        <v>240.24915564969731</v>
      </c>
      <c r="K104" s="36">
        <f t="shared" ca="1" si="7"/>
        <v>10.910371116842143</v>
      </c>
      <c r="L104" s="54">
        <f t="shared" ca="1" si="9"/>
        <v>0.24744413423821127</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0.34826287871539269</v>
      </c>
      <c r="N104" s="72">
        <f t="shared" ca="1" si="10"/>
        <v>224.61492387736462</v>
      </c>
    </row>
    <row r="105" spans="1:14" x14ac:dyDescent="0.35">
      <c r="A105" s="32">
        <f t="shared" si="11"/>
        <v>46033</v>
      </c>
      <c r="B105" s="70" cm="1">
        <f t="array" aca="1" ref="B105" ca="1">_xlfn.XLOOKUP(A105,INDIRECT($A$5&amp;"!$AJ$41:$AJ$406"),INDIRECT($A$5&amp;"!$An$41:$An$406"))*SUM($F$3:$I$3)</f>
        <v>0</v>
      </c>
      <c r="C105" s="70" cm="1">
        <f t="array" aca="1" ref="C105" ca="1">_xlfn.XLOOKUP(A105,INDIRECT($A$5&amp;"!$AJ$41:$AJ$406"),INDIRECT($A$5&amp;"!$Ak$41:$Ak$406"))*SUM($F$3:$I$3)</f>
        <v>0</v>
      </c>
      <c r="D105" s="70" cm="1">
        <f t="array" aca="1" ref="D105" ca="1">_xlfn.XLOOKUP(A105,INDIRECT($A$5&amp;"!$AJ$41:$AJ$406"),INDIRECT($A$5&amp;"!$AO$41:$AO$406"))*SUM($F$3:$I$3)</f>
        <v>45</v>
      </c>
      <c r="E105" s="34" cm="1">
        <f t="array" ref="E105">SUMPRODUCT(('PT Storengy'!$B$8:$K$372)*('PT Storengy'!$A$8:$A$372=$A105)*('PT Storengy'!$A$5:$J$5=$A$6)*('PT Storengy'!$B$7:$K$7=$A$7))</f>
        <v>0</v>
      </c>
      <c r="F105" s="36">
        <f t="shared" ca="1" si="12"/>
        <v>11.99335834646063</v>
      </c>
      <c r="G105" s="54">
        <f t="shared" ca="1" si="13"/>
        <v>0.27179563607180501</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0.36815619460196652</v>
      </c>
      <c r="I105" s="95">
        <f t="shared" ca="1" si="8"/>
        <v>237.44527677059605</v>
      </c>
      <c r="K105" s="36">
        <f t="shared" ca="1" si="7"/>
        <v>10.688458423051163</v>
      </c>
      <c r="L105" s="54">
        <f t="shared" ca="1" si="9"/>
        <v>0.24245269148538096</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0.34407310177363581</v>
      </c>
      <c r="N105" s="72">
        <f t="shared" ca="1" si="10"/>
        <v>221.9126937909794</v>
      </c>
    </row>
    <row r="106" spans="1:14" x14ac:dyDescent="0.35">
      <c r="A106" s="32">
        <f t="shared" si="11"/>
        <v>46034</v>
      </c>
      <c r="B106" s="70" cm="1">
        <f t="array" aca="1" ref="B106" ca="1">_xlfn.XLOOKUP(A106,INDIRECT($A$5&amp;"!$AJ$41:$AJ$406"),INDIRECT($A$5&amp;"!$An$41:$An$406"))*SUM($F$3:$I$3)</f>
        <v>0</v>
      </c>
      <c r="C106" s="70" cm="1">
        <f t="array" aca="1" ref="C106" ca="1">_xlfn.XLOOKUP(A106,INDIRECT($A$5&amp;"!$AJ$41:$AJ$406"),INDIRECT($A$5&amp;"!$Ak$41:$Ak$406"))*SUM($F$3:$I$3)</f>
        <v>0</v>
      </c>
      <c r="D106" s="70" cm="1">
        <f t="array" aca="1" ref="D106" ca="1">_xlfn.XLOOKUP(A106,INDIRECT($A$5&amp;"!$AJ$41:$AJ$406"),INDIRECT($A$5&amp;"!$AO$41:$AO$406"))*SUM($F$3:$I$3)</f>
        <v>45</v>
      </c>
      <c r="E106" s="34" cm="1">
        <f t="array" ref="E106">SUMPRODUCT(('PT Storengy'!$B$8:$K$372)*('PT Storengy'!$A$8:$A$372=$A106)*('PT Storengy'!$A$5:$J$5=$A$6)*('PT Storengy'!$B$7:$K$7=$A$7))</f>
        <v>0</v>
      </c>
      <c r="F106" s="36">
        <f t="shared" ca="1" si="12"/>
        <v>11.758684225304208</v>
      </c>
      <c r="G106" s="54">
        <f t="shared" ca="1" si="13"/>
        <v>0.26651907436579175</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0.36385954941516774</v>
      </c>
      <c r="I106" s="95">
        <f t="shared" ca="1" si="8"/>
        <v>234.67412115642119</v>
      </c>
      <c r="K106" s="36">
        <f t="shared" ca="1" si="7"/>
        <v>10.469215450164571</v>
      </c>
      <c r="L106" s="54">
        <f t="shared" ca="1" si="9"/>
        <v>0.23752129829002583</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0.33993372994794069</v>
      </c>
      <c r="N106" s="72">
        <f t="shared" ca="1" si="10"/>
        <v>219.24297288659199</v>
      </c>
    </row>
    <row r="107" spans="1:14" x14ac:dyDescent="0.35">
      <c r="A107" s="32">
        <f t="shared" si="11"/>
        <v>46035</v>
      </c>
      <c r="B107" s="70" cm="1">
        <f t="array" aca="1" ref="B107" ca="1">_xlfn.XLOOKUP(A107,INDIRECT($A$5&amp;"!$AJ$41:$AJ$406"),INDIRECT($A$5&amp;"!$An$41:$An$406"))*SUM($F$3:$I$3)</f>
        <v>0</v>
      </c>
      <c r="C107" s="70" cm="1">
        <f t="array" aca="1" ref="C107" ca="1">_xlfn.XLOOKUP(A107,INDIRECT($A$5&amp;"!$AJ$41:$AJ$406"),INDIRECT($A$5&amp;"!$Ak$41:$Ak$406"))*SUM($F$3:$I$3)</f>
        <v>0</v>
      </c>
      <c r="D107" s="70" cm="1">
        <f t="array" aca="1" ref="D107" ca="1">_xlfn.XLOOKUP(A107,INDIRECT($A$5&amp;"!$AJ$41:$AJ$406"),INDIRECT($A$5&amp;"!$AO$41:$AO$406"))*SUM($F$3:$I$3)</f>
        <v>45</v>
      </c>
      <c r="E107" s="34" cm="1">
        <f t="array" ref="E107">SUMPRODUCT(('PT Storengy'!$B$8:$K$372)*('PT Storengy'!$A$8:$A$372=$A107)*('PT Storengy'!$A$5:$J$5=$A$6)*('PT Storengy'!$B$7:$K$7=$A$7))</f>
        <v>0</v>
      </c>
      <c r="F107" s="36">
        <f t="shared" ca="1" si="12"/>
        <v>11.526748918400859</v>
      </c>
      <c r="G107" s="54">
        <f t="shared" ca="1" si="13"/>
        <v>0.26130409389564907</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0.35961304914004483</v>
      </c>
      <c r="I107" s="95">
        <f t="shared" ca="1" si="8"/>
        <v>231.93530690334825</v>
      </c>
      <c r="K107" s="36">
        <f t="shared" ca="1" si="7"/>
        <v>10.252610080102118</v>
      </c>
      <c r="L107" s="54">
        <f t="shared" ca="1" si="9"/>
        <v>0.23264923222587935</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0.3358441568395038</v>
      </c>
      <c r="N107" s="72">
        <f t="shared" ca="1" si="10"/>
        <v>216.60537006245309</v>
      </c>
    </row>
    <row r="108" spans="1:14" x14ac:dyDescent="0.35">
      <c r="A108" s="32">
        <f t="shared" si="11"/>
        <v>46036</v>
      </c>
      <c r="B108" s="70" cm="1">
        <f t="array" aca="1" ref="B108" ca="1">_xlfn.XLOOKUP(A108,INDIRECT($A$5&amp;"!$AJ$41:$AJ$406"),INDIRECT($A$5&amp;"!$An$41:$An$406"))*SUM($F$3:$I$3)</f>
        <v>0</v>
      </c>
      <c r="C108" s="70" cm="1">
        <f t="array" aca="1" ref="C108" ca="1">_xlfn.XLOOKUP(A108,INDIRECT($A$5&amp;"!$AJ$41:$AJ$406"),INDIRECT($A$5&amp;"!$Ak$41:$Ak$406"))*SUM($F$3:$I$3)</f>
        <v>0</v>
      </c>
      <c r="D108" s="70" cm="1">
        <f t="array" aca="1" ref="D108" ca="1">_xlfn.XLOOKUP(A108,INDIRECT($A$5&amp;"!$AJ$41:$AJ$406"),INDIRECT($A$5&amp;"!$AO$41:$AO$406"))*SUM($F$3:$I$3)</f>
        <v>45</v>
      </c>
      <c r="E108" s="34" cm="1">
        <f t="array" ref="E108">SUMPRODUCT(('PT Storengy'!$B$8:$K$372)*('PT Storengy'!$A$8:$A$372=$A108)*('PT Storengy'!$A$5:$J$5=$A$6)*('PT Storengy'!$B$7:$K$7=$A$7))</f>
        <v>0</v>
      </c>
      <c r="F108" s="36">
        <f t="shared" ca="1" si="12"/>
        <v>11.297520461836216</v>
      </c>
      <c r="G108" s="54">
        <f t="shared" ca="1" si="13"/>
        <v>0.25614997596446354</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0.35541610854973871</v>
      </c>
      <c r="I108" s="95">
        <f t="shared" ca="1" si="8"/>
        <v>229.22845656464239</v>
      </c>
      <c r="K108" s="36">
        <f t="shared" ca="1" si="7"/>
        <v>10.038610581180155</v>
      </c>
      <c r="L108" s="54">
        <f t="shared" ca="1" si="9"/>
        <v>0.22783577955782483</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0.33180378334480287</v>
      </c>
      <c r="N108" s="72">
        <f t="shared" ca="1" si="10"/>
        <v>213.99949892196318</v>
      </c>
    </row>
    <row r="109" spans="1:14" x14ac:dyDescent="0.35">
      <c r="A109" s="32">
        <f t="shared" si="11"/>
        <v>46037</v>
      </c>
      <c r="B109" s="70" cm="1">
        <f t="array" aca="1" ref="B109" ca="1">_xlfn.XLOOKUP(A109,INDIRECT($A$5&amp;"!$AJ$41:$AJ$406"),INDIRECT($A$5&amp;"!$An$41:$An$406"))*SUM($F$3:$I$3)</f>
        <v>0</v>
      </c>
      <c r="C109" s="70" cm="1">
        <f t="array" aca="1" ref="C109" ca="1">_xlfn.XLOOKUP(A109,INDIRECT($A$5&amp;"!$AJ$41:$AJ$406"),INDIRECT($A$5&amp;"!$Ak$41:$Ak$406"))*SUM($F$3:$I$3)</f>
        <v>0</v>
      </c>
      <c r="D109" s="70" cm="1">
        <f t="array" aca="1" ref="D109" ca="1">_xlfn.XLOOKUP(A109,INDIRECT($A$5&amp;"!$AJ$41:$AJ$406"),INDIRECT($A$5&amp;"!$AO$41:$AO$406"))*SUM($F$3:$I$3)</f>
        <v>45</v>
      </c>
      <c r="E109" s="34" cm="1">
        <f t="array" ref="E109">SUMPRODUCT(('PT Storengy'!$B$8:$K$372)*('PT Storengy'!$A$8:$A$372=$A109)*('PT Storengy'!$A$5:$J$5=$A$6)*('PT Storengy'!$B$7:$K$7=$A$7))</f>
        <v>0</v>
      </c>
      <c r="F109" s="36">
        <f t="shared" ca="1" si="12"/>
        <v>11.070967264737574</v>
      </c>
      <c r="G109" s="54">
        <f t="shared" ca="1" si="13"/>
        <v>0.25105601026302704</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0.35126814924740507</v>
      </c>
      <c r="I109" s="95">
        <f t="shared" ca="1" si="8"/>
        <v>226.5531970986415</v>
      </c>
      <c r="K109" s="36">
        <f t="shared" ca="1" si="7"/>
        <v>9.8271856034630876</v>
      </c>
      <c r="L109" s="54">
        <f t="shared" ca="1" si="9"/>
        <v>0.22308023513733677</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0.32781201756783118</v>
      </c>
      <c r="N109" s="72">
        <f t="shared" ca="1" si="10"/>
        <v>211.42497771706758</v>
      </c>
    </row>
    <row r="110" spans="1:14" x14ac:dyDescent="0.35">
      <c r="A110" s="32">
        <f t="shared" si="11"/>
        <v>46038</v>
      </c>
      <c r="B110" s="70" cm="1">
        <f t="array" aca="1" ref="B110" ca="1">_xlfn.XLOOKUP(A110,INDIRECT($A$5&amp;"!$AJ$41:$AJ$406"),INDIRECT($A$5&amp;"!$An$41:$An$406"))*SUM($F$3:$I$3)</f>
        <v>0</v>
      </c>
      <c r="C110" s="70" cm="1">
        <f t="array" aca="1" ref="C110" ca="1">_xlfn.XLOOKUP(A110,INDIRECT($A$5&amp;"!$AJ$41:$AJ$406"),INDIRECT($A$5&amp;"!$Ak$41:$Ak$406"))*SUM($F$3:$I$3)</f>
        <v>0</v>
      </c>
      <c r="D110" s="70" cm="1">
        <f t="array" aca="1" ref="D110" ca="1">_xlfn.XLOOKUP(A110,INDIRECT($A$5&amp;"!$AJ$41:$AJ$406"),INDIRECT($A$5&amp;"!$AO$41:$AO$406"))*SUM($F$3:$I$3)</f>
        <v>45</v>
      </c>
      <c r="E110" s="34" cm="1">
        <f t="array" ref="E110">SUMPRODUCT(('PT Storengy'!$B$8:$K$372)*('PT Storengy'!$A$8:$A$372=$A110)*('PT Storengy'!$A$5:$J$5=$A$6)*('PT Storengy'!$B$7:$K$7=$A$7))</f>
        <v>0</v>
      </c>
      <c r="F110" s="36">
        <f t="shared" ca="1" si="12"/>
        <v>10.847122518814396</v>
      </c>
      <c r="G110" s="54">
        <f t="shared" ca="1" si="13"/>
        <v>0.24602149477194607</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0.34706872657795473</v>
      </c>
      <c r="I110" s="95">
        <f t="shared" ca="1" si="8"/>
        <v>223.84474592317667</v>
      </c>
      <c r="K110" s="36">
        <f t="shared" ca="1" si="7"/>
        <v>9.6183041741707562</v>
      </c>
      <c r="L110" s="54">
        <f t="shared" ca="1" si="9"/>
        <v>0.21838190229917973</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0.3238682747333877</v>
      </c>
      <c r="N110" s="72">
        <f t="shared" ca="1" si="10"/>
        <v>208.88142929233197</v>
      </c>
    </row>
    <row r="111" spans="1:14" x14ac:dyDescent="0.35">
      <c r="A111" s="32">
        <f t="shared" si="11"/>
        <v>46039</v>
      </c>
      <c r="B111" s="70" cm="1">
        <f t="array" aca="1" ref="B111" ca="1">_xlfn.XLOOKUP(A111,INDIRECT($A$5&amp;"!$AJ$41:$AJ$406"),INDIRECT($A$5&amp;"!$An$41:$An$406"))*SUM($F$3:$I$3)</f>
        <v>0</v>
      </c>
      <c r="C111" s="70" cm="1">
        <f t="array" aca="1" ref="C111" ca="1">_xlfn.XLOOKUP(A111,INDIRECT($A$5&amp;"!$AJ$41:$AJ$406"),INDIRECT($A$5&amp;"!$Ak$41:$Ak$406"))*SUM($F$3:$I$3)</f>
        <v>0</v>
      </c>
      <c r="D111" s="70" cm="1">
        <f t="array" aca="1" ref="D111" ca="1">_xlfn.XLOOKUP(A111,INDIRECT($A$5&amp;"!$AJ$41:$AJ$406"),INDIRECT($A$5&amp;"!$AO$41:$AO$406"))*SUM($F$3:$I$3)</f>
        <v>45</v>
      </c>
      <c r="E111" s="34" cm="1">
        <f t="array" ref="E111">SUMPRODUCT(('PT Storengy'!$B$8:$K$372)*('PT Storengy'!$A$8:$A$372=$A111)*('PT Storengy'!$A$5:$J$5=$A$6)*('PT Storengy'!$B$7:$K$7=$A$7))</f>
        <v>0</v>
      </c>
      <c r="F111" s="36">
        <f t="shared" ca="1" si="12"/>
        <v>10.625970737350888</v>
      </c>
      <c r="G111" s="54">
        <f t="shared" ca="1" si="13"/>
        <v>0.24104716708476437</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0.34289331588478811</v>
      </c>
      <c r="I111" s="95">
        <f t="shared" ca="1" si="8"/>
        <v>221.15178146350829</v>
      </c>
      <c r="K111" s="36">
        <f t="shared" ca="1" si="7"/>
        <v>9.411935693141066</v>
      </c>
      <c r="L111" s="54">
        <f t="shared" ca="1" si="9"/>
        <v>0.21374009275935013</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0.31997197710141001</v>
      </c>
      <c r="N111" s="72">
        <f t="shared" ca="1" si="10"/>
        <v>206.36848102969091</v>
      </c>
    </row>
    <row r="112" spans="1:14" x14ac:dyDescent="0.35">
      <c r="A112" s="32">
        <f t="shared" si="11"/>
        <v>46040</v>
      </c>
      <c r="B112" s="70" cm="1">
        <f t="array" aca="1" ref="B112" ca="1">_xlfn.XLOOKUP(A112,INDIRECT($A$5&amp;"!$AJ$41:$AJ$406"),INDIRECT($A$5&amp;"!$An$41:$An$406"))*SUM($F$3:$I$3)</f>
        <v>0</v>
      </c>
      <c r="C112" s="70" cm="1">
        <f t="array" aca="1" ref="C112" ca="1">_xlfn.XLOOKUP(A112,INDIRECT($A$5&amp;"!$AJ$41:$AJ$406"),INDIRECT($A$5&amp;"!$Ak$41:$Ak$406"))*SUM($F$3:$I$3)</f>
        <v>0</v>
      </c>
      <c r="D112" s="70" cm="1">
        <f t="array" aca="1" ref="D112" ca="1">_xlfn.XLOOKUP(A112,INDIRECT($A$5&amp;"!$AJ$41:$AJ$406"),INDIRECT($A$5&amp;"!$AO$41:$AO$406"))*SUM($F$3:$I$3)</f>
        <v>45</v>
      </c>
      <c r="E112" s="34" cm="1">
        <f t="array" ref="E112">SUMPRODUCT(('PT Storengy'!$B$8:$K$372)*('PT Storengy'!$A$8:$A$372=$A112)*('PT Storengy'!$A$5:$J$5=$A$6)*('PT Storengy'!$B$7:$K$7=$A$7))</f>
        <v>0</v>
      </c>
      <c r="F112" s="36">
        <f t="shared" ca="1" si="12"/>
        <v>10.407479522635183</v>
      </c>
      <c r="G112" s="54">
        <f t="shared" ca="1" si="13"/>
        <v>0.23613268305224197</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0.33876813747451406</v>
      </c>
      <c r="I112" s="95">
        <f t="shared" ca="1" si="8"/>
        <v>218.4912147157055</v>
      </c>
      <c r="K112" s="36">
        <f t="shared" ca="1" si="7"/>
        <v>9.2080499283472044</v>
      </c>
      <c r="L112" s="54">
        <f t="shared" ca="1" si="9"/>
        <v>0.20915412651424592</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0.31612255388233812</v>
      </c>
      <c r="N112" s="72">
        <f t="shared" ca="1" si="10"/>
        <v>203.88576479386091</v>
      </c>
    </row>
    <row r="113" spans="1:14" x14ac:dyDescent="0.35">
      <c r="A113" s="32">
        <f t="shared" si="11"/>
        <v>46041</v>
      </c>
      <c r="B113" s="70" cm="1">
        <f t="array" aca="1" ref="B113" ca="1">_xlfn.XLOOKUP(A113,INDIRECT($A$5&amp;"!$AJ$41:$AJ$406"),INDIRECT($A$5&amp;"!$An$41:$An$406"))*SUM($F$3:$I$3)</f>
        <v>0</v>
      </c>
      <c r="C113" s="70" cm="1">
        <f t="array" aca="1" ref="C113" ca="1">_xlfn.XLOOKUP(A113,INDIRECT($A$5&amp;"!$AJ$41:$AJ$406"),INDIRECT($A$5&amp;"!$Ak$41:$Ak$406"))*SUM($F$3:$I$3)</f>
        <v>0</v>
      </c>
      <c r="D113" s="70" cm="1">
        <f t="array" aca="1" ref="D113" ca="1">_xlfn.XLOOKUP(A113,INDIRECT($A$5&amp;"!$AJ$41:$AJ$406"),INDIRECT($A$5&amp;"!$AO$41:$AO$406"))*SUM($F$3:$I$3)</f>
        <v>45</v>
      </c>
      <c r="E113" s="34" cm="1">
        <f t="array" ref="E113">SUMPRODUCT(('PT Storengy'!$B$8:$K$372)*('PT Storengy'!$A$8:$A$372=$A113)*('PT Storengy'!$A$5:$J$5=$A$6)*('PT Storengy'!$B$7:$K$7=$A$7))</f>
        <v>0</v>
      </c>
      <c r="F113" s="36">
        <f t="shared" ca="1" si="12"/>
        <v>10.191616866716123</v>
      </c>
      <c r="G113" s="54">
        <f t="shared" ca="1" si="13"/>
        <v>0.2312773227252263</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0.33469258702759846</v>
      </c>
      <c r="I113" s="95">
        <f t="shared" ca="1" si="8"/>
        <v>215.86265591906036</v>
      </c>
      <c r="K113" s="36">
        <f t="shared" ca="1" si="7"/>
        <v>9.0066170114687942</v>
      </c>
      <c r="L113" s="54">
        <f t="shared" ca="1" si="9"/>
        <v>0.20462333174104899</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0.31231944115349658</v>
      </c>
      <c r="N113" s="72">
        <f t="shared" ca="1" si="10"/>
        <v>201.43291687841059</v>
      </c>
    </row>
    <row r="114" spans="1:14" x14ac:dyDescent="0.35">
      <c r="A114" s="32">
        <f t="shared" si="11"/>
        <v>46042</v>
      </c>
      <c r="B114" s="70" cm="1">
        <f t="array" aca="1" ref="B114" ca="1">_xlfn.XLOOKUP(A114,INDIRECT($A$5&amp;"!$AJ$41:$AJ$406"),INDIRECT($A$5&amp;"!$An$41:$An$406"))*SUM($F$3:$I$3)</f>
        <v>0</v>
      </c>
      <c r="C114" s="70" cm="1">
        <f t="array" aca="1" ref="C114" ca="1">_xlfn.XLOOKUP(A114,INDIRECT($A$5&amp;"!$AJ$41:$AJ$406"),INDIRECT($A$5&amp;"!$Ak$41:$Ak$406"))*SUM($F$3:$I$3)</f>
        <v>0</v>
      </c>
      <c r="D114" s="70" cm="1">
        <f t="array" aca="1" ref="D114" ca="1">_xlfn.XLOOKUP(A114,INDIRECT($A$5&amp;"!$AJ$41:$AJ$406"),INDIRECT($A$5&amp;"!$AO$41:$AO$406"))*SUM($F$3:$I$3)</f>
        <v>45</v>
      </c>
      <c r="E114" s="34" cm="1">
        <f t="array" ref="E114">SUMPRODUCT(('PT Storengy'!$B$8:$K$372)*('PT Storengy'!$A$8:$A$372=$A114)*('PT Storengy'!$A$5:$J$5=$A$6)*('PT Storengy'!$B$7:$K$7=$A$7))</f>
        <v>0</v>
      </c>
      <c r="F114" s="36">
        <f t="shared" ca="1" si="12"/>
        <v>9.9783511467142407</v>
      </c>
      <c r="G114" s="54">
        <f t="shared" ca="1" si="13"/>
        <v>0.22648037481591385</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0.33066606749477406</v>
      </c>
      <c r="I114" s="95">
        <f t="shared" ca="1" si="8"/>
        <v>213.26572000188159</v>
      </c>
      <c r="K114" s="36">
        <f t="shared" ca="1" si="7"/>
        <v>8.8076074335163153</v>
      </c>
      <c r="L114" s="54">
        <f t="shared" ca="1" si="9"/>
        <v>0.20014704469930653</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0.3085620817764822</v>
      </c>
      <c r="N114" s="72">
        <f t="shared" ca="1" si="10"/>
        <v>199.00957795247905</v>
      </c>
    </row>
    <row r="115" spans="1:14" x14ac:dyDescent="0.35">
      <c r="A115" s="32">
        <f t="shared" si="11"/>
        <v>46043</v>
      </c>
      <c r="B115" s="70" cm="1">
        <f t="array" aca="1" ref="B115" ca="1">_xlfn.XLOOKUP(A115,INDIRECT($A$5&amp;"!$AJ$41:$AJ$406"),INDIRECT($A$5&amp;"!$An$41:$An$406"))*SUM($F$3:$I$3)</f>
        <v>0</v>
      </c>
      <c r="C115" s="70" cm="1">
        <f t="array" aca="1" ref="C115" ca="1">_xlfn.XLOOKUP(A115,INDIRECT($A$5&amp;"!$AJ$41:$AJ$406"),INDIRECT($A$5&amp;"!$Ak$41:$Ak$406"))*SUM($F$3:$I$3)</f>
        <v>0</v>
      </c>
      <c r="D115" s="70" cm="1">
        <f t="array" aca="1" ref="D115" ca="1">_xlfn.XLOOKUP(A115,INDIRECT($A$5&amp;"!$AJ$41:$AJ$406"),INDIRECT($A$5&amp;"!$AO$41:$AO$406"))*SUM($F$3:$I$3)</f>
        <v>45</v>
      </c>
      <c r="E115" s="34" cm="1">
        <f t="array" ref="E115">SUMPRODUCT(('PT Storengy'!$B$8:$K$372)*('PT Storengy'!$A$8:$A$372=$A115)*('PT Storengy'!$A$5:$J$5=$A$6)*('PT Storengy'!$B$7:$K$7=$A$7))</f>
        <v>0</v>
      </c>
      <c r="F115" s="36">
        <f t="shared" ca="1" si="12"/>
        <v>9.7676511201891572</v>
      </c>
      <c r="G115" s="54">
        <f t="shared" ca="1" si="13"/>
        <v>0.2217411365936498</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0.32668798900957546</v>
      </c>
      <c r="I115" s="95">
        <f t="shared" ca="1" si="8"/>
        <v>210.70002652508333</v>
      </c>
      <c r="K115" s="36">
        <f t="shared" ca="1" si="7"/>
        <v>8.6106829130184597</v>
      </c>
      <c r="L115" s="54">
        <f t="shared" ca="1" si="9"/>
        <v>0.1957246096336959</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0.30532922396410289</v>
      </c>
      <c r="N115" s="72">
        <f t="shared" ca="1" si="10"/>
        <v>196.92452049785626</v>
      </c>
    </row>
    <row r="116" spans="1:14" x14ac:dyDescent="0.35">
      <c r="A116" s="32">
        <f t="shared" si="11"/>
        <v>46044</v>
      </c>
      <c r="B116" s="70" cm="1">
        <f t="array" aca="1" ref="B116" ca="1">_xlfn.XLOOKUP(A116,INDIRECT($A$5&amp;"!$AJ$41:$AJ$406"),INDIRECT($A$5&amp;"!$An$41:$An$406"))*SUM($F$3:$I$3)</f>
        <v>0</v>
      </c>
      <c r="C116" s="70" cm="1">
        <f t="array" aca="1" ref="C116" ca="1">_xlfn.XLOOKUP(A116,INDIRECT($A$5&amp;"!$AJ$41:$AJ$406"),INDIRECT($A$5&amp;"!$Ak$41:$Ak$406"))*SUM($F$3:$I$3)</f>
        <v>0</v>
      </c>
      <c r="D116" s="70" cm="1">
        <f t="array" aca="1" ref="D116" ca="1">_xlfn.XLOOKUP(A116,INDIRECT($A$5&amp;"!$AJ$41:$AJ$406"),INDIRECT($A$5&amp;"!$AO$41:$AO$406"))*SUM($F$3:$I$3)</f>
        <v>45</v>
      </c>
      <c r="E116" s="34" cm="1">
        <f t="array" ref="E116">SUMPRODUCT(('PT Storengy'!$B$8:$K$372)*('PT Storengy'!$A$8:$A$372=$A116)*('PT Storengy'!$A$5:$J$5=$A$6)*('PT Storengy'!$B$7:$K$7=$A$7))</f>
        <v>0</v>
      </c>
      <c r="F116" s="36">
        <f t="shared" ca="1" si="12"/>
        <v>9.5594859205627039</v>
      </c>
      <c r="G116" s="54">
        <f t="shared" ca="1" si="13"/>
        <v>0.21705891378198128</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0.32275776880192653</v>
      </c>
      <c r="I116" s="95">
        <f t="shared" ca="1" si="8"/>
        <v>208.16519962645262</v>
      </c>
      <c r="K116" s="36">
        <f t="shared" ca="1" si="7"/>
        <v>8.415811083954857</v>
      </c>
      <c r="L116" s="54">
        <f t="shared" ca="1" si="9"/>
        <v>0.19134850917818799</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0.30214654929731366</v>
      </c>
      <c r="N116" s="72">
        <f t="shared" ca="1" si="10"/>
        <v>194.87182906360354</v>
      </c>
    </row>
    <row r="117" spans="1:14" x14ac:dyDescent="0.35">
      <c r="A117" s="32">
        <f t="shared" si="11"/>
        <v>46045</v>
      </c>
      <c r="B117" s="70" cm="1">
        <f t="array" aca="1" ref="B117" ca="1">_xlfn.XLOOKUP(A117,INDIRECT($A$5&amp;"!$AJ$41:$AJ$406"),INDIRECT($A$5&amp;"!$An$41:$An$406"))*SUM($F$3:$I$3)</f>
        <v>0</v>
      </c>
      <c r="C117" s="70" cm="1">
        <f t="array" aca="1" ref="C117" ca="1">_xlfn.XLOOKUP(A117,INDIRECT($A$5&amp;"!$AJ$41:$AJ$406"),INDIRECT($A$5&amp;"!$Ak$41:$Ak$406"))*SUM($F$3:$I$3)</f>
        <v>0</v>
      </c>
      <c r="D117" s="70" cm="1">
        <f t="array" aca="1" ref="D117" ca="1">_xlfn.XLOOKUP(A117,INDIRECT($A$5&amp;"!$AJ$41:$AJ$406"),INDIRECT($A$5&amp;"!$AO$41:$AO$406"))*SUM($F$3:$I$3)</f>
        <v>45</v>
      </c>
      <c r="E117" s="34" cm="1">
        <f t="array" ref="E117">SUMPRODUCT(('PT Storengy'!$B$8:$K$372)*('PT Storengy'!$A$8:$A$372=$A117)*('PT Storengy'!$A$5:$J$5=$A$6)*('PT Storengy'!$B$7:$K$7=$A$7))</f>
        <v>0</v>
      </c>
      <c r="F117" s="36">
        <f t="shared" ca="1" si="12"/>
        <v>9.3538250525971165</v>
      </c>
      <c r="G117" s="54">
        <f t="shared" ca="1" si="13"/>
        <v>0.21243302045694898</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0.31887483111276693</v>
      </c>
      <c r="I117" s="95">
        <f t="shared" ca="1" si="8"/>
        <v>205.66086796558707</v>
      </c>
      <c r="K117" s="36">
        <f t="shared" ca="1" si="7"/>
        <v>8.2229705495887586</v>
      </c>
      <c r="L117" s="54">
        <f t="shared" ca="1" si="9"/>
        <v>0.1870180240878857</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0.29899705002691501</v>
      </c>
      <c r="N117" s="72">
        <f t="shared" ca="1" si="10"/>
        <v>192.84053436609855</v>
      </c>
    </row>
    <row r="118" spans="1:14" x14ac:dyDescent="0.35">
      <c r="A118" s="32">
        <f t="shared" si="11"/>
        <v>46046</v>
      </c>
      <c r="B118" s="70" cm="1">
        <f t="array" aca="1" ref="B118" ca="1">_xlfn.XLOOKUP(A118,INDIRECT($A$5&amp;"!$AJ$41:$AJ$406"),INDIRECT($A$5&amp;"!$An$41:$An$406"))*SUM($F$3:$I$3)</f>
        <v>0</v>
      </c>
      <c r="C118" s="70" cm="1">
        <f t="array" aca="1" ref="C118" ca="1">_xlfn.XLOOKUP(A118,INDIRECT($A$5&amp;"!$AJ$41:$AJ$406"),INDIRECT($A$5&amp;"!$Ak$41:$Ak$406"))*SUM($F$3:$I$3)</f>
        <v>0</v>
      </c>
      <c r="D118" s="70" cm="1">
        <f t="array" aca="1" ref="D118" ca="1">_xlfn.XLOOKUP(A118,INDIRECT($A$5&amp;"!$AJ$41:$AJ$406"),INDIRECT($A$5&amp;"!$AO$41:$AO$406"))*SUM($F$3:$I$3)</f>
        <v>45</v>
      </c>
      <c r="E118" s="34" cm="1">
        <f t="array" ref="E118">SUMPRODUCT(('PT Storengy'!$B$8:$K$372)*('PT Storengy'!$A$8:$A$372=$A118)*('PT Storengy'!$A$5:$J$5=$A$6)*('PT Storengy'!$B$7:$K$7=$A$7))</f>
        <v>0</v>
      </c>
      <c r="F118" s="36">
        <f t="shared" ca="1" si="12"/>
        <v>9.1506383879276214</v>
      </c>
      <c r="G118" s="54">
        <f t="shared" ca="1" si="13"/>
        <v>0.2078627789466026</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0.31503860710970655</v>
      </c>
      <c r="I118" s="95">
        <f t="shared" ca="1" si="8"/>
        <v>203.1866646694956</v>
      </c>
      <c r="K118" s="36">
        <f t="shared" ca="1" si="7"/>
        <v>8.0321401362175937</v>
      </c>
      <c r="L118" s="54">
        <f t="shared" ca="1" si="9"/>
        <v>0.1827326788797502</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0.29588038034095909</v>
      </c>
      <c r="N118" s="72">
        <f t="shared" ca="1" si="10"/>
        <v>190.83041337116478</v>
      </c>
    </row>
    <row r="119" spans="1:14" x14ac:dyDescent="0.35">
      <c r="A119" s="32">
        <f t="shared" si="11"/>
        <v>46047</v>
      </c>
      <c r="B119" s="70" cm="1">
        <f t="array" aca="1" ref="B119" ca="1">_xlfn.XLOOKUP(A119,INDIRECT($A$5&amp;"!$AJ$41:$AJ$406"),INDIRECT($A$5&amp;"!$An$41:$An$406"))*SUM($F$3:$I$3)</f>
        <v>0</v>
      </c>
      <c r="C119" s="70" cm="1">
        <f t="array" aca="1" ref="C119" ca="1">_xlfn.XLOOKUP(A119,INDIRECT($A$5&amp;"!$AJ$41:$AJ$406"),INDIRECT($A$5&amp;"!$Ak$41:$Ak$406"))*SUM($F$3:$I$3)</f>
        <v>0</v>
      </c>
      <c r="D119" s="70" cm="1">
        <f t="array" aca="1" ref="D119" ca="1">_xlfn.XLOOKUP(A119,INDIRECT($A$5&amp;"!$AJ$41:$AJ$406"),INDIRECT($A$5&amp;"!$AO$41:$AO$406"))*SUM($F$3:$I$3)</f>
        <v>45</v>
      </c>
      <c r="E119" s="34" cm="1">
        <f t="array" ref="E119">SUMPRODUCT(('PT Storengy'!$B$8:$K$372)*('PT Storengy'!$A$8:$A$372=$A119)*('PT Storengy'!$A$5:$J$5=$A$6)*('PT Storengy'!$B$7:$K$7=$A$7))</f>
        <v>0</v>
      </c>
      <c r="F119" s="36">
        <f t="shared" ca="1" si="12"/>
        <v>8.9498961606487679</v>
      </c>
      <c r="G119" s="54">
        <f t="shared" ca="1" si="13"/>
        <v>0.20334751973172491</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0.31124853480369391</v>
      </c>
      <c r="I119" s="95">
        <f t="shared" ca="1" si="8"/>
        <v>200.74222727885299</v>
      </c>
      <c r="K119" s="36">
        <f t="shared" ca="1" si="7"/>
        <v>7.843298890848116</v>
      </c>
      <c r="L119" s="54">
        <f t="shared" ca="1" si="9"/>
        <v>0.17849200302705764</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0.29279619803215445</v>
      </c>
      <c r="N119" s="72">
        <f t="shared" ca="1" si="10"/>
        <v>188.84124536947778</v>
      </c>
    </row>
    <row r="120" spans="1:14" x14ac:dyDescent="0.35">
      <c r="A120" s="32">
        <f t="shared" si="11"/>
        <v>46048</v>
      </c>
      <c r="B120" s="70" cm="1">
        <f t="array" aca="1" ref="B120" ca="1">_xlfn.XLOOKUP(A120,INDIRECT($A$5&amp;"!$AJ$41:$AJ$406"),INDIRECT($A$5&amp;"!$An$41:$An$406"))*SUM($F$3:$I$3)</f>
        <v>0</v>
      </c>
      <c r="C120" s="70" cm="1">
        <f t="array" aca="1" ref="C120" ca="1">_xlfn.XLOOKUP(A120,INDIRECT($A$5&amp;"!$AJ$41:$AJ$406"),INDIRECT($A$5&amp;"!$Ak$41:$Ak$406"))*SUM($F$3:$I$3)</f>
        <v>0</v>
      </c>
      <c r="D120" s="70" cm="1">
        <f t="array" aca="1" ref="D120" ca="1">_xlfn.XLOOKUP(A120,INDIRECT($A$5&amp;"!$AJ$41:$AJ$406"),INDIRECT($A$5&amp;"!$AO$41:$AO$406"))*SUM($F$3:$I$3)</f>
        <v>45</v>
      </c>
      <c r="E120" s="34" cm="1">
        <f t="array" ref="E120">SUMPRODUCT(('PT Storengy'!$B$8:$K$372)*('PT Storengy'!$A$8:$A$372=$A120)*('PT Storengy'!$A$5:$J$5=$A$6)*('PT Storengy'!$B$7:$K$7=$A$7))</f>
        <v>0</v>
      </c>
      <c r="F120" s="36">
        <f t="shared" ca="1" si="12"/>
        <v>8.7514884584189616</v>
      </c>
      <c r="G120" s="54">
        <f t="shared" ca="1" si="13"/>
        <v>0.19888658134775039</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0.30762888033025393</v>
      </c>
      <c r="I120" s="95">
        <f t="shared" ca="1" si="8"/>
        <v>198.40770222980663</v>
      </c>
      <c r="K120" s="36">
        <f t="shared" ca="1" si="7"/>
        <v>7.6564260788957847</v>
      </c>
      <c r="L120" s="54">
        <f t="shared" ca="1" si="9"/>
        <v>0.17429553090773592</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0.28974416446029205</v>
      </c>
      <c r="N120" s="72">
        <f t="shared" ca="1" si="10"/>
        <v>186.8728119523312</v>
      </c>
    </row>
    <row r="121" spans="1:14" x14ac:dyDescent="0.35">
      <c r="A121" s="32">
        <f t="shared" si="11"/>
        <v>46049</v>
      </c>
      <c r="B121" s="70" cm="1">
        <f t="array" aca="1" ref="B121" ca="1">_xlfn.XLOOKUP(A121,INDIRECT($A$5&amp;"!$AJ$41:$AJ$406"),INDIRECT($A$5&amp;"!$An$41:$An$406"))*SUM($F$3:$I$3)</f>
        <v>0</v>
      </c>
      <c r="C121" s="70" cm="1">
        <f t="array" aca="1" ref="C121" ca="1">_xlfn.XLOOKUP(A121,INDIRECT($A$5&amp;"!$AJ$41:$AJ$406"),INDIRECT($A$5&amp;"!$Ak$41:$Ak$406"))*SUM($F$3:$I$3)</f>
        <v>0</v>
      </c>
      <c r="D121" s="70" cm="1">
        <f t="array" aca="1" ref="D121" ca="1">_xlfn.XLOOKUP(A121,INDIRECT($A$5&amp;"!$AJ$41:$AJ$406"),INDIRECT($A$5&amp;"!$AO$41:$AO$406"))*SUM($F$3:$I$3)</f>
        <v>45</v>
      </c>
      <c r="E121" s="34" cm="1">
        <f t="array" ref="E121">SUMPRODUCT(('PT Storengy'!$B$8:$K$372)*('PT Storengy'!$A$8:$A$372=$A121)*('PT Storengy'!$A$5:$J$5=$A$6)*('PT Storengy'!$B$7:$K$7=$A$7))</f>
        <v>0</v>
      </c>
      <c r="F121" s="36">
        <f t="shared" ca="1" si="12"/>
        <v>8.5551489079349476</v>
      </c>
      <c r="G121" s="54">
        <f t="shared" ca="1" si="13"/>
        <v>0.19447752129819915</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0.30442223462668072</v>
      </c>
      <c r="I121" s="95">
        <f t="shared" ca="1" si="8"/>
        <v>196.33955048401467</v>
      </c>
      <c r="K121" s="36">
        <f t="shared" ca="1" si="7"/>
        <v>7.4715011819081285</v>
      </c>
      <c r="L121" s="54">
        <f t="shared" ca="1" si="9"/>
        <v>0.17014280175323965</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0.28672394451506267</v>
      </c>
      <c r="N121" s="72">
        <f t="shared" ca="1" si="10"/>
        <v>184.92489698765596</v>
      </c>
    </row>
    <row r="122" spans="1:14" x14ac:dyDescent="0.35">
      <c r="A122" s="32">
        <f t="shared" si="11"/>
        <v>46050</v>
      </c>
      <c r="B122" s="70" cm="1">
        <f t="array" aca="1" ref="B122" ca="1">_xlfn.XLOOKUP(A122,INDIRECT($A$5&amp;"!$AJ$41:$AJ$406"),INDIRECT($A$5&amp;"!$An$41:$An$406"))*SUM($F$3:$I$3)</f>
        <v>0</v>
      </c>
      <c r="C122" s="70" cm="1">
        <f t="array" aca="1" ref="C122" ca="1">_xlfn.XLOOKUP(A122,INDIRECT($A$5&amp;"!$AJ$41:$AJ$406"),INDIRECT($A$5&amp;"!$Ak$41:$Ak$406"))*SUM($F$3:$I$3)</f>
        <v>0</v>
      </c>
      <c r="D122" s="70" cm="1">
        <f t="array" aca="1" ref="D122" ca="1">_xlfn.XLOOKUP(A122,INDIRECT($A$5&amp;"!$AJ$41:$AJ$406"),INDIRECT($A$5&amp;"!$AO$41:$AO$406"))*SUM($F$3:$I$3)</f>
        <v>45</v>
      </c>
      <c r="E122" s="34" cm="1">
        <f t="array" ref="E122">SUMPRODUCT(('PT Storengy'!$B$8:$K$372)*('PT Storengy'!$A$8:$A$372=$A122)*('PT Storengy'!$A$5:$J$5=$A$6)*('PT Storengy'!$B$7:$K$7=$A$7))</f>
        <v>0</v>
      </c>
      <c r="F122" s="36">
        <f t="shared" ca="1" si="12"/>
        <v>8.3608559513055969</v>
      </c>
      <c r="G122" s="54">
        <f t="shared" ca="1" si="13"/>
        <v>0.19011442017633218</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0.30124901418752748</v>
      </c>
      <c r="I122" s="95">
        <f t="shared" ca="1" si="8"/>
        <v>194.2929566293507</v>
      </c>
      <c r="K122" s="36">
        <f t="shared" ca="1" si="7"/>
        <v>7.2885038953118393</v>
      </c>
      <c r="L122" s="54">
        <f t="shared" ca="1" si="9"/>
        <v>0.16603335959795842</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0.28373520657926243</v>
      </c>
      <c r="N122" s="72">
        <f t="shared" ca="1" si="10"/>
        <v>182.997286596289</v>
      </c>
    </row>
    <row r="123" spans="1:14" x14ac:dyDescent="0.35">
      <c r="A123" s="32">
        <f t="shared" si="11"/>
        <v>46051</v>
      </c>
      <c r="B123" s="70" cm="1">
        <f t="array" aca="1" ref="B123" ca="1">_xlfn.XLOOKUP(A123,INDIRECT($A$5&amp;"!$AJ$41:$AJ$406"),INDIRECT($A$5&amp;"!$An$41:$An$406"))*SUM($F$3:$I$3)</f>
        <v>0</v>
      </c>
      <c r="C123" s="70" cm="1">
        <f t="array" aca="1" ref="C123" ca="1">_xlfn.XLOOKUP(A123,INDIRECT($A$5&amp;"!$AJ$41:$AJ$406"),INDIRECT($A$5&amp;"!$Ak$41:$Ak$406"))*SUM($F$3:$I$3)</f>
        <v>0</v>
      </c>
      <c r="D123" s="70" cm="1">
        <f t="array" aca="1" ref="D123" ca="1">_xlfn.XLOOKUP(A123,INDIRECT($A$5&amp;"!$AJ$41:$AJ$406"),INDIRECT($A$5&amp;"!$AO$41:$AO$406"))*SUM($F$3:$I$3)</f>
        <v>45</v>
      </c>
      <c r="E123" s="34" cm="1">
        <f t="array" ref="E123">SUMPRODUCT(('PT Storengy'!$B$8:$K$372)*('PT Storengy'!$A$8:$A$372=$A123)*('PT Storengy'!$A$5:$J$5=$A$6)*('PT Storengy'!$B$7:$K$7=$A$7))</f>
        <v>0</v>
      </c>
      <c r="F123" s="36">
        <f t="shared" ca="1" si="12"/>
        <v>8.1685882553537912</v>
      </c>
      <c r="G123" s="54">
        <f t="shared" ca="1" si="13"/>
        <v>0.18579679891790216</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0.2981088705962851</v>
      </c>
      <c r="I123" s="95">
        <f t="shared" ca="1" si="8"/>
        <v>192.26769595180573</v>
      </c>
      <c r="K123" s="36">
        <f t="shared" ca="1" si="7"/>
        <v>7.1074141261833494</v>
      </c>
      <c r="L123" s="54">
        <f t="shared" ca="1" si="9"/>
        <v>0.16196675322915199</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0.28077762249238131</v>
      </c>
      <c r="N123" s="72">
        <f t="shared" ca="1" si="10"/>
        <v>181.08976912848962</v>
      </c>
    </row>
    <row r="124" spans="1:14" x14ac:dyDescent="0.35">
      <c r="A124" s="32">
        <f t="shared" si="11"/>
        <v>46052</v>
      </c>
      <c r="B124" s="70" cm="1">
        <f t="array" aca="1" ref="B124" ca="1">_xlfn.XLOOKUP(A124,INDIRECT($A$5&amp;"!$AJ$41:$AJ$406"),INDIRECT($A$5&amp;"!$An$41:$An$406"))*SUM($F$3:$I$3)</f>
        <v>0</v>
      </c>
      <c r="C124" s="70" cm="1">
        <f t="array" aca="1" ref="C124" ca="1">_xlfn.XLOOKUP(A124,INDIRECT($A$5&amp;"!$AJ$41:$AJ$406"),INDIRECT($A$5&amp;"!$Ak$41:$Ak$406"))*SUM($F$3:$I$3)</f>
        <v>0</v>
      </c>
      <c r="D124" s="70" cm="1">
        <f t="array" aca="1" ref="D124" ca="1">_xlfn.XLOOKUP(A124,INDIRECT($A$5&amp;"!$AJ$41:$AJ$406"),INDIRECT($A$5&amp;"!$AO$41:$AO$406"))*SUM($F$3:$I$3)</f>
        <v>45</v>
      </c>
      <c r="E124" s="34" cm="1">
        <f t="array" ref="E124">SUMPRODUCT(('PT Storengy'!$B$8:$K$372)*('PT Storengy'!$A$8:$A$372=$A124)*('PT Storengy'!$A$5:$J$5=$A$6)*('PT Storengy'!$B$7:$K$7=$A$7))</f>
        <v>0</v>
      </c>
      <c r="F124" s="36">
        <f t="shared" ca="1" si="12"/>
        <v>7.9783247092740579</v>
      </c>
      <c r="G124" s="54">
        <f t="shared" ca="1" si="13"/>
        <v>0.18152418345230648</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0.29500145906825048</v>
      </c>
      <c r="I124" s="95">
        <f t="shared" ca="1" si="8"/>
        <v>190.26354607973298</v>
      </c>
      <c r="K124" s="36">
        <f t="shared" ca="1" si="7"/>
        <v>6.928211991042649</v>
      </c>
      <c r="L124" s="54">
        <f t="shared" ca="1" si="9"/>
        <v>0.15794253613740777</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0.27785086751457122</v>
      </c>
      <c r="N124" s="72">
        <f t="shared" ca="1" si="10"/>
        <v>179.20213514070034</v>
      </c>
    </row>
    <row r="125" spans="1:14" x14ac:dyDescent="0.35">
      <c r="A125" s="32">
        <f t="shared" si="11"/>
        <v>46053</v>
      </c>
      <c r="B125" s="70" cm="1">
        <f t="array" aca="1" ref="B125" ca="1">_xlfn.XLOOKUP(A125,INDIRECT($A$5&amp;"!$AJ$41:$AJ$406"),INDIRECT($A$5&amp;"!$An$41:$An$406"))*SUM($F$3:$I$3)</f>
        <v>0</v>
      </c>
      <c r="C125" s="70" cm="1">
        <f t="array" aca="1" ref="C125" ca="1">_xlfn.XLOOKUP(A125,INDIRECT($A$5&amp;"!$AJ$41:$AJ$406"),INDIRECT($A$5&amp;"!$Ak$41:$Ak$406"))*SUM($F$3:$I$3)</f>
        <v>0</v>
      </c>
      <c r="D125" s="70" cm="1">
        <f t="array" aca="1" ref="D125" ca="1">_xlfn.XLOOKUP(A125,INDIRECT($A$5&amp;"!$AJ$41:$AJ$406"),INDIRECT($A$5&amp;"!$AO$41:$AO$406"))*SUM($F$3:$I$3)</f>
        <v>45</v>
      </c>
      <c r="E125" s="34" cm="1">
        <f t="array" ref="E125">SUMPRODUCT(('PT Storengy'!$B$8:$K$372)*('PT Storengy'!$A$8:$A$372=$A125)*('PT Storengy'!$A$5:$J$5=$A$6)*('PT Storengy'!$B$7:$K$7=$A$7))</f>
        <v>0</v>
      </c>
      <c r="F125" s="36">
        <f t="shared" ca="1" si="12"/>
        <v>7.7900444223146268</v>
      </c>
      <c r="G125" s="54">
        <f t="shared" ca="1" si="13"/>
        <v>0.17729610465053461</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0.29192643841266863</v>
      </c>
      <c r="I125" s="95">
        <f t="shared" ca="1" si="8"/>
        <v>188.28028695943124</v>
      </c>
      <c r="K125" s="36">
        <f t="shared" ca="1" si="7"/>
        <v>6.7508778136700984</v>
      </c>
      <c r="L125" s="54">
        <f t="shared" ca="1" si="9"/>
        <v>0.15396026646761443</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0.27495462029099066</v>
      </c>
      <c r="N125" s="72">
        <f t="shared" ca="1" si="10"/>
        <v>177.3341773725507</v>
      </c>
    </row>
    <row r="126" spans="1:14" x14ac:dyDescent="0.35">
      <c r="A126" s="32">
        <f t="shared" si="11"/>
        <v>46054</v>
      </c>
      <c r="B126" s="70" cm="1">
        <f t="array" aca="1" ref="B126" ca="1">_xlfn.XLOOKUP(A126,INDIRECT($A$5&amp;"!$AJ$41:$AJ$406"),INDIRECT($A$5&amp;"!$An$41:$An$406"))*SUM($F$3:$I$3)</f>
        <v>0</v>
      </c>
      <c r="C126" s="70" cm="1">
        <f t="array" aca="1" ref="C126" ca="1">_xlfn.XLOOKUP(A126,INDIRECT($A$5&amp;"!$AJ$41:$AJ$406"),INDIRECT($A$5&amp;"!$Ak$41:$Ak$406"))*SUM($F$3:$I$3)</f>
        <v>0</v>
      </c>
      <c r="D126" s="70" cm="1">
        <f t="array" aca="1" ref="D126" ca="1">_xlfn.XLOOKUP(A126,INDIRECT($A$5&amp;"!$AJ$41:$AJ$406"),INDIRECT($A$5&amp;"!$AO$41:$AO$406"))*SUM($F$3:$I$3)</f>
        <v>45</v>
      </c>
      <c r="E126" s="34" cm="1">
        <f t="array" ref="E126">SUMPRODUCT(('PT Storengy'!$B$8:$K$372)*('PT Storengy'!$A$8:$A$372=$A126)*('PT Storengy'!$A$5:$J$5=$A$6)*('PT Storengy'!$B$7:$K$7=$A$7))</f>
        <v>0</v>
      </c>
      <c r="F126" s="36">
        <f t="shared" ca="1" si="12"/>
        <v>7.6037267214836435</v>
      </c>
      <c r="G126" s="54">
        <f t="shared" ca="1" si="13"/>
        <v>0.17311209827365837</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0.28888347099527123</v>
      </c>
      <c r="I126" s="95">
        <f t="shared" ca="1" si="8"/>
        <v>186.31770083098374</v>
      </c>
      <c r="K126" s="36">
        <f t="shared" ca="1" si="7"/>
        <v>6.5707105867793425</v>
      </c>
      <c r="L126" s="54">
        <f t="shared" ca="1" si="9"/>
        <v>0.15001950697044664</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0.27934723127035838</v>
      </c>
      <c r="N126" s="72">
        <f t="shared" ca="1" si="10"/>
        <v>180.16722689075635</v>
      </c>
    </row>
    <row r="127" spans="1:14" x14ac:dyDescent="0.35">
      <c r="A127" s="32">
        <f t="shared" si="11"/>
        <v>46055</v>
      </c>
      <c r="B127" s="70" cm="1">
        <f t="array" aca="1" ref="B127" ca="1">_xlfn.XLOOKUP(A127,INDIRECT($A$5&amp;"!$AJ$41:$AJ$406"),INDIRECT($A$5&amp;"!$An$41:$An$406"))*SUM($F$3:$I$3)</f>
        <v>0</v>
      </c>
      <c r="C127" s="70" cm="1">
        <f t="array" aca="1" ref="C127" ca="1">_xlfn.XLOOKUP(A127,INDIRECT($A$5&amp;"!$AJ$41:$AJ$406"),INDIRECT($A$5&amp;"!$Ak$41:$Ak$406"))*SUM($F$3:$I$3)</f>
        <v>0</v>
      </c>
      <c r="D127" s="70" cm="1">
        <f t="array" aca="1" ref="D127" ca="1">_xlfn.XLOOKUP(A127,INDIRECT($A$5&amp;"!$AJ$41:$AJ$406"),INDIRECT($A$5&amp;"!$AO$41:$AO$406"))*SUM($F$3:$I$3)</f>
        <v>45</v>
      </c>
      <c r="E127" s="34" cm="1">
        <f t="array" ref="E127">SUMPRODUCT(('PT Storengy'!$B$8:$K$372)*('PT Storengy'!$A$8:$A$372=$A127)*('PT Storengy'!$A$5:$J$5=$A$6)*('PT Storengy'!$B$7:$K$7=$A$7))</f>
        <v>0</v>
      </c>
      <c r="F127" s="36">
        <f t="shared" ca="1" si="12"/>
        <v>7.4193511492792954</v>
      </c>
      <c r="G127" s="54">
        <f t="shared" ca="1" si="13"/>
        <v>0.16897170492185876</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0.28587222270120399</v>
      </c>
      <c r="I127" s="95">
        <f t="shared" ca="1" si="8"/>
        <v>184.37557220434795</v>
      </c>
      <c r="K127" s="36">
        <f t="shared" ca="1" si="7"/>
        <v>6.3971029136958935</v>
      </c>
      <c r="L127" s="54">
        <f t="shared" ca="1" si="9"/>
        <v>0.14601579081731872</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0.26917671787531461</v>
      </c>
      <c r="N127" s="72">
        <f t="shared" ca="1" si="10"/>
        <v>173.6076730834487</v>
      </c>
    </row>
    <row r="128" spans="1:14" x14ac:dyDescent="0.35">
      <c r="A128" s="32">
        <f t="shared" si="11"/>
        <v>46056</v>
      </c>
      <c r="B128" s="70" cm="1">
        <f t="array" aca="1" ref="B128" ca="1">_xlfn.XLOOKUP(A128,INDIRECT($A$5&amp;"!$AJ$41:$AJ$406"),INDIRECT($A$5&amp;"!$An$41:$An$406"))*SUM($F$3:$I$3)</f>
        <v>0</v>
      </c>
      <c r="C128" s="70" cm="1">
        <f t="array" aca="1" ref="C128" ca="1">_xlfn.XLOOKUP(A128,INDIRECT($A$5&amp;"!$AJ$41:$AJ$406"),INDIRECT($A$5&amp;"!$Ak$41:$Ak$406"))*SUM($F$3:$I$3)</f>
        <v>0</v>
      </c>
      <c r="D128" s="70" cm="1">
        <f t="array" aca="1" ref="D128" ca="1">_xlfn.XLOOKUP(A128,INDIRECT($A$5&amp;"!$AJ$41:$AJ$406"),INDIRECT($A$5&amp;"!$AO$41:$AO$406"))*SUM($F$3:$I$3)</f>
        <v>45</v>
      </c>
      <c r="E128" s="34" cm="1">
        <f t="array" ref="E128">SUMPRODUCT(('PT Storengy'!$B$8:$K$372)*('PT Storengy'!$A$8:$A$372=$A128)*('PT Storengy'!$A$5:$J$5=$A$6)*('PT Storengy'!$B$7:$K$7=$A$7))</f>
        <v>0</v>
      </c>
      <c r="F128" s="36">
        <f t="shared" ca="1" si="12"/>
        <v>7.2368974614436006</v>
      </c>
      <c r="G128" s="54">
        <f t="shared" ca="1" si="13"/>
        <v>0.16487446998398433</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0.28289236289834147</v>
      </c>
      <c r="I128" s="95">
        <f t="shared" ca="1" si="8"/>
        <v>182.45368783569501</v>
      </c>
      <c r="K128" s="36">
        <f t="shared" ca="1" si="7"/>
        <v>6.2253048831219608</v>
      </c>
      <c r="L128" s="54">
        <f t="shared" ca="1" si="9"/>
        <v>0.1421578425265754</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0.2663708877954139</v>
      </c>
      <c r="N128" s="72">
        <f t="shared" ca="1" si="10"/>
        <v>171.79803057393292</v>
      </c>
    </row>
    <row r="129" spans="1:14" x14ac:dyDescent="0.35">
      <c r="A129" s="32">
        <f t="shared" si="11"/>
        <v>46057</v>
      </c>
      <c r="B129" s="70" cm="1">
        <f t="array" aca="1" ref="B129" ca="1">_xlfn.XLOOKUP(A129,INDIRECT($A$5&amp;"!$AJ$41:$AJ$406"),INDIRECT($A$5&amp;"!$An$41:$An$406"))*SUM($F$3:$I$3)</f>
        <v>0</v>
      </c>
      <c r="C129" s="70" cm="1">
        <f t="array" aca="1" ref="C129" ca="1">_xlfn.XLOOKUP(A129,INDIRECT($A$5&amp;"!$AJ$41:$AJ$406"),INDIRECT($A$5&amp;"!$Ak$41:$Ak$406"))*SUM($F$3:$I$3)</f>
        <v>0</v>
      </c>
      <c r="D129" s="70" cm="1">
        <f t="array" aca="1" ref="D129" ca="1">_xlfn.XLOOKUP(A129,INDIRECT($A$5&amp;"!$AJ$41:$AJ$406"),INDIRECT($A$5&amp;"!$AO$41:$AO$406"))*SUM($F$3:$I$3)</f>
        <v>45</v>
      </c>
      <c r="E129" s="34" cm="1">
        <f t="array" ref="E129">SUMPRODUCT(('PT Storengy'!$B$8:$K$372)*('PT Storengy'!$A$8:$A$372=$A129)*('PT Storengy'!$A$5:$J$5=$A$6)*('PT Storengy'!$B$7:$K$7=$A$7))</f>
        <v>0</v>
      </c>
      <c r="F129" s="36">
        <f t="shared" ca="1" si="12"/>
        <v>7.0563456247396044</v>
      </c>
      <c r="G129" s="54">
        <f t="shared" ca="1" si="13"/>
        <v>0.16081994358763557</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0.27994356440098395</v>
      </c>
      <c r="I129" s="95">
        <f t="shared" ca="1" si="8"/>
        <v>180.55183670399595</v>
      </c>
      <c r="K129" s="36">
        <f t="shared" ca="1" si="7"/>
        <v>6.0552976318013636</v>
      </c>
      <c r="L129" s="54">
        <f t="shared" ca="1" si="9"/>
        <v>0.13834010851382136</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0.26359430497916742</v>
      </c>
      <c r="N129" s="72">
        <f t="shared" ca="1" si="10"/>
        <v>170.00725132059748</v>
      </c>
    </row>
    <row r="130" spans="1:14" x14ac:dyDescent="0.35">
      <c r="A130" s="32">
        <f t="shared" si="11"/>
        <v>46058</v>
      </c>
      <c r="B130" s="70" cm="1">
        <f t="array" aca="1" ref="B130" ca="1">_xlfn.XLOOKUP(A130,INDIRECT($A$5&amp;"!$AJ$41:$AJ$406"),INDIRECT($A$5&amp;"!$An$41:$An$406"))*SUM($F$3:$I$3)</f>
        <v>0</v>
      </c>
      <c r="C130" s="70" cm="1">
        <f t="array" aca="1" ref="C130" ca="1">_xlfn.XLOOKUP(A130,INDIRECT($A$5&amp;"!$AJ$41:$AJ$406"),INDIRECT($A$5&amp;"!$Ak$41:$Ak$406"))*SUM($F$3:$I$3)</f>
        <v>0</v>
      </c>
      <c r="D130" s="70" cm="1">
        <f t="array" aca="1" ref="D130" ca="1">_xlfn.XLOOKUP(A130,INDIRECT($A$5&amp;"!$AJ$41:$AJ$406"),INDIRECT($A$5&amp;"!$AO$41:$AO$406"))*SUM($F$3:$I$3)</f>
        <v>45</v>
      </c>
      <c r="E130" s="34" cm="1">
        <f t="array" ref="E130">SUMPRODUCT(('PT Storengy'!$B$8:$K$372)*('PT Storengy'!$A$8:$A$372=$A130)*('PT Storengy'!$A$5:$J$5=$A$6)*('PT Storengy'!$B$7:$K$7=$A$7))</f>
        <v>0</v>
      </c>
      <c r="F130" s="36">
        <f t="shared" ca="1" si="12"/>
        <v>6.8776758147517532</v>
      </c>
      <c r="G130" s="54">
        <f t="shared" ca="1" si="13"/>
        <v>0.15680768054976899</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0.27702550343393273</v>
      </c>
      <c r="I130" s="95">
        <f t="shared" ca="1" si="8"/>
        <v>178.66980998785158</v>
      </c>
      <c r="K130" s="36">
        <f t="shared" ca="1" si="7"/>
        <v>5.8870624931037367</v>
      </c>
      <c r="L130" s="54">
        <f t="shared" ca="1" si="9"/>
        <v>0.13456216959558587</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0.26084666456049022</v>
      </c>
      <c r="N130" s="72">
        <f t="shared" ca="1" si="10"/>
        <v>168.23513869762709</v>
      </c>
    </row>
    <row r="131" spans="1:14" x14ac:dyDescent="0.35">
      <c r="A131" s="32">
        <f t="shared" si="11"/>
        <v>46059</v>
      </c>
      <c r="B131" s="70" cm="1">
        <f t="array" aca="1" ref="B131" ca="1">_xlfn.XLOOKUP(A131,INDIRECT($A$5&amp;"!$AJ$41:$AJ$406"),INDIRECT($A$5&amp;"!$An$41:$An$406"))*SUM($F$3:$I$3)</f>
        <v>0</v>
      </c>
      <c r="C131" s="70" cm="1">
        <f t="array" aca="1" ref="C131" ca="1">_xlfn.XLOOKUP(A131,INDIRECT($A$5&amp;"!$AJ$41:$AJ$406"),INDIRECT($A$5&amp;"!$Ak$41:$Ak$406"))*SUM($F$3:$I$3)</f>
        <v>0</v>
      </c>
      <c r="D131" s="70" cm="1">
        <f t="array" aca="1" ref="D131" ca="1">_xlfn.XLOOKUP(A131,INDIRECT($A$5&amp;"!$AJ$41:$AJ$406"),INDIRECT($A$5&amp;"!$AO$41:$AO$406"))*SUM($F$3:$I$3)</f>
        <v>45</v>
      </c>
      <c r="E131" s="34" cm="1">
        <f t="array" ref="E131">SUMPRODUCT(('PT Storengy'!$B$8:$K$372)*('PT Storengy'!$A$8:$A$372=$A131)*('PT Storengy'!$A$5:$J$5=$A$6)*('PT Storengy'!$B$7:$K$7=$A$7))</f>
        <v>0</v>
      </c>
      <c r="F131" s="36">
        <f t="shared" ca="1" si="12"/>
        <v>6.7008684137091894</v>
      </c>
      <c r="G131" s="54">
        <f t="shared" ca="1" si="13"/>
        <v>0.15283724032781673</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0.27413785959693993</v>
      </c>
      <c r="I131" s="95">
        <f t="shared" ca="1" si="8"/>
        <v>176.80740104256418</v>
      </c>
      <c r="K131" s="36">
        <f t="shared" ca="1" si="7"/>
        <v>5.7205809949749522</v>
      </c>
      <c r="L131" s="54">
        <f t="shared" ca="1" si="9"/>
        <v>0.13082361095786083</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0.25812766485114452</v>
      </c>
      <c r="N131" s="72">
        <f t="shared" ca="1" si="10"/>
        <v>166.48149812878438</v>
      </c>
    </row>
    <row r="132" spans="1:14" x14ac:dyDescent="0.35">
      <c r="A132" s="32">
        <f t="shared" si="11"/>
        <v>46060</v>
      </c>
      <c r="B132" s="70" cm="1">
        <f t="array" aca="1" ref="B132" ca="1">_xlfn.XLOOKUP(A132,INDIRECT($A$5&amp;"!$AJ$41:$AJ$406"),INDIRECT($A$5&amp;"!$An$41:$An$406"))*SUM($F$3:$I$3)</f>
        <v>0</v>
      </c>
      <c r="C132" s="70" cm="1">
        <f t="array" aca="1" ref="C132" ca="1">_xlfn.XLOOKUP(A132,INDIRECT($A$5&amp;"!$AJ$41:$AJ$406"),INDIRECT($A$5&amp;"!$Ak$41:$Ak$406"))*SUM($F$3:$I$3)</f>
        <v>0</v>
      </c>
      <c r="D132" s="70" cm="1">
        <f t="array" aca="1" ref="D132" ca="1">_xlfn.XLOOKUP(A132,INDIRECT($A$5&amp;"!$AJ$41:$AJ$406"),INDIRECT($A$5&amp;"!$AO$41:$AO$406"))*SUM($F$3:$I$3)</f>
        <v>45</v>
      </c>
      <c r="E132" s="34" cm="1">
        <f t="array" ref="E132">SUMPRODUCT(('PT Storengy'!$B$8:$K$372)*('PT Storengy'!$A$8:$A$372=$A132)*('PT Storengy'!$A$5:$J$5=$A$6)*('PT Storengy'!$B$7:$K$7=$A$7))</f>
        <v>0</v>
      </c>
      <c r="F132" s="36">
        <f t="shared" ca="1" si="12"/>
        <v>6.5259040083317412</v>
      </c>
      <c r="G132" s="54">
        <f t="shared" ca="1" si="13"/>
        <v>0.14890818697131533</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0.27128031582952911</v>
      </c>
      <c r="I132" s="95">
        <f t="shared" ca="1" si="8"/>
        <v>174.9644053774484</v>
      </c>
      <c r="K132" s="36">
        <f t="shared" ca="1" si="7"/>
        <v>5.5558348579089065</v>
      </c>
      <c r="L132" s="54">
        <f t="shared" ca="1" si="9"/>
        <v>0.12712402211055449</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0.25543700730761443</v>
      </c>
      <c r="N132" s="72">
        <f t="shared" ca="1" si="10"/>
        <v>164.74613706604543</v>
      </c>
    </row>
    <row r="133" spans="1:14" x14ac:dyDescent="0.35">
      <c r="A133" s="32">
        <f t="shared" si="11"/>
        <v>46061</v>
      </c>
      <c r="B133" s="70" cm="1">
        <f t="array" aca="1" ref="B133" ca="1">_xlfn.XLOOKUP(A133,INDIRECT($A$5&amp;"!$AJ$41:$AJ$406"),INDIRECT($A$5&amp;"!$An$41:$An$406"))*SUM($F$3:$I$3)</f>
        <v>0</v>
      </c>
      <c r="C133" s="70" cm="1">
        <f t="array" aca="1" ref="C133" ca="1">_xlfn.XLOOKUP(A133,INDIRECT($A$5&amp;"!$AJ$41:$AJ$406"),INDIRECT($A$5&amp;"!$Ak$41:$Ak$406"))*SUM($F$3:$I$3)</f>
        <v>0</v>
      </c>
      <c r="D133" s="70" cm="1">
        <f t="array" aca="1" ref="D133" ca="1">_xlfn.XLOOKUP(A133,INDIRECT($A$5&amp;"!$AJ$41:$AJ$406"),INDIRECT($A$5&amp;"!$AO$41:$AO$406"))*SUM($F$3:$I$3)</f>
        <v>45</v>
      </c>
      <c r="E133" s="34" cm="1">
        <f t="array" ref="E133">SUMPRODUCT(('PT Storengy'!$B$8:$K$372)*('PT Storengy'!$A$8:$A$372=$A133)*('PT Storengy'!$A$5:$J$5=$A$6)*('PT Storengy'!$B$7:$K$7=$A$7))</f>
        <v>0</v>
      </c>
      <c r="F133" s="36">
        <f t="shared" ca="1" si="12"/>
        <v>6.3527633876983636</v>
      </c>
      <c r="G133" s="54">
        <f t="shared" ca="1" si="13"/>
        <v>0.14502008907403868</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0.26845255837618187</v>
      </c>
      <c r="I133" s="95">
        <f t="shared" ca="1" si="8"/>
        <v>173.14062063337781</v>
      </c>
      <c r="K133" s="36">
        <f t="shared" ca="1" si="7"/>
        <v>5.3928059929404482</v>
      </c>
      <c r="L133" s="54">
        <f t="shared" ca="1" si="9"/>
        <v>0.12346299684242014</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0.25277439649832628</v>
      </c>
      <c r="N133" s="72">
        <f t="shared" ca="1" si="10"/>
        <v>163.02886496845832</v>
      </c>
    </row>
    <row r="134" spans="1:14" x14ac:dyDescent="0.35">
      <c r="A134" s="32">
        <f t="shared" si="11"/>
        <v>46062</v>
      </c>
      <c r="B134" s="70" cm="1">
        <f t="array" aca="1" ref="B134" ca="1">_xlfn.XLOOKUP(A134,INDIRECT($A$5&amp;"!$AJ$41:$AJ$406"),INDIRECT($A$5&amp;"!$An$41:$An$406"))*SUM($F$3:$I$3)</f>
        <v>0</v>
      </c>
      <c r="C134" s="70" cm="1">
        <f t="array" aca="1" ref="C134" ca="1">_xlfn.XLOOKUP(A134,INDIRECT($A$5&amp;"!$AJ$41:$AJ$406"),INDIRECT($A$5&amp;"!$Ak$41:$Ak$406"))*SUM($F$3:$I$3)</f>
        <v>0</v>
      </c>
      <c r="D134" s="70" cm="1">
        <f t="array" aca="1" ref="D134" ca="1">_xlfn.XLOOKUP(A134,INDIRECT($A$5&amp;"!$AJ$41:$AJ$406"),INDIRECT($A$5&amp;"!$AO$41:$AO$406"))*SUM($F$3:$I$3)</f>
        <v>45</v>
      </c>
      <c r="E134" s="34" cm="1">
        <f t="array" ref="E134">SUMPRODUCT(('PT Storengy'!$B$8:$K$372)*('PT Storengy'!$A$8:$A$372=$A134)*('PT Storengy'!$A$5:$J$5=$A$6)*('PT Storengy'!$B$7:$K$7=$A$7))</f>
        <v>0</v>
      </c>
      <c r="F134" s="36">
        <f t="shared" ca="1" si="12"/>
        <v>6.181427541137797</v>
      </c>
      <c r="G134" s="54">
        <f t="shared" ca="1" si="13"/>
        <v>0.14117251972663031</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0.26565427675188819</v>
      </c>
      <c r="I134" s="95">
        <f t="shared" ca="1" si="8"/>
        <v>171.33584656056652</v>
      </c>
      <c r="K134" s="36">
        <f t="shared" ca="1" si="7"/>
        <v>5.2314764996592267</v>
      </c>
      <c r="L134" s="54">
        <f t="shared" ca="1" si="9"/>
        <v>0.11984013317645441</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0.25013954007120992</v>
      </c>
      <c r="N134" s="72">
        <f t="shared" ca="1" si="10"/>
        <v>161.32949328122152</v>
      </c>
    </row>
    <row r="135" spans="1:14" x14ac:dyDescent="0.35">
      <c r="A135" s="32">
        <f t="shared" si="11"/>
        <v>46063</v>
      </c>
      <c r="B135" s="70" cm="1">
        <f t="array" aca="1" ref="B135" ca="1">_xlfn.XLOOKUP(A135,INDIRECT($A$5&amp;"!$AJ$41:$AJ$406"),INDIRECT($A$5&amp;"!$An$41:$An$406"))*SUM($F$3:$I$3)</f>
        <v>0</v>
      </c>
      <c r="C135" s="70" cm="1">
        <f t="array" aca="1" ref="C135" ca="1">_xlfn.XLOOKUP(A135,INDIRECT($A$5&amp;"!$AJ$41:$AJ$406"),INDIRECT($A$5&amp;"!$Ak$41:$Ak$406"))*SUM($F$3:$I$3)</f>
        <v>0</v>
      </c>
      <c r="D135" s="70" cm="1">
        <f t="array" aca="1" ref="D135" ca="1">_xlfn.XLOOKUP(A135,INDIRECT($A$5&amp;"!$AJ$41:$AJ$406"),INDIRECT($A$5&amp;"!$AO$41:$AO$406"))*SUM($F$3:$I$3)</f>
        <v>45</v>
      </c>
      <c r="E135" s="34" cm="1">
        <f t="array" ref="E135">SUMPRODUCT(('PT Storengy'!$B$8:$K$372)*('PT Storengy'!$A$8:$A$372=$A135)*('PT Storengy'!$A$5:$J$5=$A$6)*('PT Storengy'!$B$7:$K$7=$A$7))</f>
        <v>0</v>
      </c>
      <c r="F135" s="36">
        <f t="shared" ca="1" si="12"/>
        <v>6.0118776561412153</v>
      </c>
      <c r="G135" s="54">
        <f t="shared" ca="1" si="13"/>
        <v>0.13736505646972882</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0.26288516370805504</v>
      </c>
      <c r="I135" s="95">
        <f t="shared" ca="1" si="8"/>
        <v>169.54988499658171</v>
      </c>
      <c r="K135" s="36">
        <f t="shared" ca="1" si="7"/>
        <v>5.0718286642442445</v>
      </c>
      <c r="L135" s="54">
        <f t="shared" ca="1" si="9"/>
        <v>0.11625503332576059</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0.24753214872160054</v>
      </c>
      <c r="N135" s="72">
        <f t="shared" ca="1" si="10"/>
        <v>159.64783541498187</v>
      </c>
    </row>
    <row r="136" spans="1:14" x14ac:dyDescent="0.35">
      <c r="A136" s="32">
        <f t="shared" si="11"/>
        <v>46064</v>
      </c>
      <c r="B136" s="70" cm="1">
        <f t="array" aca="1" ref="B136" ca="1">_xlfn.XLOOKUP(A136,INDIRECT($A$5&amp;"!$AJ$41:$AJ$406"),INDIRECT($A$5&amp;"!$An$41:$An$406"))*SUM($F$3:$I$3)</f>
        <v>0</v>
      </c>
      <c r="C136" s="70" cm="1">
        <f t="array" aca="1" ref="C136" ca="1">_xlfn.XLOOKUP(A136,INDIRECT($A$5&amp;"!$AJ$41:$AJ$406"),INDIRECT($A$5&amp;"!$Ak$41:$Ak$406"))*SUM($F$3:$I$3)</f>
        <v>0</v>
      </c>
      <c r="D136" s="70" cm="1">
        <f t="array" aca="1" ref="D136" ca="1">_xlfn.XLOOKUP(A136,INDIRECT($A$5&amp;"!$AJ$41:$AJ$406"),INDIRECT($A$5&amp;"!$AO$41:$AO$406"))*SUM($F$3:$I$3)</f>
        <v>45</v>
      </c>
      <c r="E136" s="34" cm="1">
        <f t="array" ref="E136">SUMPRODUCT(('PT Storengy'!$B$8:$K$372)*('PT Storengy'!$A$8:$A$372=$A136)*('PT Storengy'!$A$5:$J$5=$A$6)*('PT Storengy'!$B$7:$K$7=$A$7))</f>
        <v>0</v>
      </c>
      <c r="F136" s="36">
        <f t="shared" ca="1" si="12"/>
        <v>5.8440951162966295</v>
      </c>
      <c r="G136" s="54">
        <f t="shared" ca="1" si="13"/>
        <v>0.13359728124758255</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0.26014491519877136</v>
      </c>
      <c r="I136" s="95">
        <f t="shared" ca="1" si="8"/>
        <v>167.78253984458573</v>
      </c>
      <c r="K136" s="36">
        <f t="shared" ca="1" si="7"/>
        <v>4.9138449575188989</v>
      </c>
      <c r="L136" s="54">
        <f t="shared" ca="1" si="9"/>
        <v>0.1127073036498721</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0.2449519361604709</v>
      </c>
      <c r="N136" s="72">
        <f t="shared" ca="1" si="10"/>
        <v>157.98370672534571</v>
      </c>
    </row>
    <row r="137" spans="1:14" x14ac:dyDescent="0.35">
      <c r="A137" s="32">
        <f t="shared" si="11"/>
        <v>46065</v>
      </c>
      <c r="B137" s="70" cm="1">
        <f t="array" aca="1" ref="B137" ca="1">_xlfn.XLOOKUP(A137,INDIRECT($A$5&amp;"!$AJ$41:$AJ$406"),INDIRECT($A$5&amp;"!$An$41:$An$406"))*SUM($F$3:$I$3)</f>
        <v>0</v>
      </c>
      <c r="C137" s="70" cm="1">
        <f t="array" aca="1" ref="C137" ca="1">_xlfn.XLOOKUP(A137,INDIRECT($A$5&amp;"!$AJ$41:$AJ$406"),INDIRECT($A$5&amp;"!$Ak$41:$Ak$406"))*SUM($F$3:$I$3)</f>
        <v>0</v>
      </c>
      <c r="D137" s="70" cm="1">
        <f t="array" aca="1" ref="D137" ca="1">_xlfn.XLOOKUP(A137,INDIRECT($A$5&amp;"!$AJ$41:$AJ$406"),INDIRECT($A$5&amp;"!$AO$41:$AO$406"))*SUM($F$3:$I$3)</f>
        <v>45</v>
      </c>
      <c r="E137" s="34" cm="1">
        <f t="array" ref="E137">SUMPRODUCT(('PT Storengy'!$B$8:$K$372)*('PT Storengy'!$A$8:$A$372=$A137)*('PT Storengy'!$A$5:$J$5=$A$6)*('PT Storengy'!$B$7:$K$7=$A$7))</f>
        <v>0</v>
      </c>
      <c r="F137" s="36">
        <f t="shared" ca="1" si="12"/>
        <v>5.6780614992448246</v>
      </c>
      <c r="G137" s="54">
        <f t="shared" ca="1" si="13"/>
        <v>0.12986878036214733</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0.25743323034742382</v>
      </c>
      <c r="I137" s="95">
        <f t="shared" ca="1" si="8"/>
        <v>166.03361705180487</v>
      </c>
      <c r="K137" s="36">
        <f t="shared" ca="1" si="7"/>
        <v>4.7575080330262924</v>
      </c>
      <c r="L137" s="54">
        <f t="shared" ca="1" si="9"/>
        <v>0.10919655461153109</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0.24239861908299859</v>
      </c>
      <c r="N137" s="72">
        <f t="shared" ca="1" si="10"/>
        <v>156.33692449260624</v>
      </c>
    </row>
    <row r="138" spans="1:14" x14ac:dyDescent="0.35">
      <c r="A138" s="32">
        <f t="shared" si="11"/>
        <v>46066</v>
      </c>
      <c r="B138" s="70" cm="1">
        <f t="array" aca="1" ref="B138" ca="1">_xlfn.XLOOKUP(A138,INDIRECT($A$5&amp;"!$AJ$41:$AJ$406"),INDIRECT($A$5&amp;"!$An$41:$An$406"))*SUM($F$3:$I$3)</f>
        <v>0</v>
      </c>
      <c r="C138" s="70" cm="1">
        <f t="array" aca="1" ref="C138" ca="1">_xlfn.XLOOKUP(A138,INDIRECT($A$5&amp;"!$AJ$41:$AJ$406"),INDIRECT($A$5&amp;"!$Ak$41:$Ak$406"))*SUM($F$3:$I$3)</f>
        <v>0</v>
      </c>
      <c r="D138" s="70" cm="1">
        <f t="array" aca="1" ref="D138" ca="1">_xlfn.XLOOKUP(A138,INDIRECT($A$5&amp;"!$AJ$41:$AJ$406"),INDIRECT($A$5&amp;"!$AO$41:$AO$406"))*SUM($F$3:$I$3)</f>
        <v>45</v>
      </c>
      <c r="E138" s="34" cm="1">
        <f t="array" ref="E138">SUMPRODUCT(('PT Storengy'!$B$8:$K$372)*('PT Storengy'!$A$8:$A$372=$A138)*('PT Storengy'!$A$5:$J$5=$A$6)*('PT Storengy'!$B$7:$K$7=$A$7))</f>
        <v>0</v>
      </c>
      <c r="F138" s="36">
        <f t="shared" ca="1" si="12"/>
        <v>5.5137585746566025</v>
      </c>
      <c r="G138" s="54">
        <f t="shared" ca="1" si="13"/>
        <v>0.12617914442766276</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0.25474981141366071</v>
      </c>
      <c r="I138" s="95">
        <f t="shared" ca="1" si="8"/>
        <v>164.30292458822234</v>
      </c>
      <c r="K138" s="36">
        <f t="shared" ca="1" si="7"/>
        <v>4.6028007251246121</v>
      </c>
      <c r="L138" s="54">
        <f t="shared" ca="1" si="9"/>
        <v>0.10572240073391762</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0.2398719171374592</v>
      </c>
      <c r="N138" s="72">
        <f t="shared" ca="1" si="10"/>
        <v>154.70730790168062</v>
      </c>
    </row>
    <row r="139" spans="1:14" x14ac:dyDescent="0.35">
      <c r="A139" s="32">
        <f t="shared" si="11"/>
        <v>46067</v>
      </c>
      <c r="B139" s="70" cm="1">
        <f t="array" aca="1" ref="B139" ca="1">_xlfn.XLOOKUP(A139,INDIRECT($A$5&amp;"!$AJ$41:$AJ$406"),INDIRECT($A$5&amp;"!$An$41:$An$406"))*SUM($F$3:$I$3)</f>
        <v>0</v>
      </c>
      <c r="C139" s="70" cm="1">
        <f t="array" aca="1" ref="C139" ca="1">_xlfn.XLOOKUP(A139,INDIRECT($A$5&amp;"!$AJ$41:$AJ$406"),INDIRECT($A$5&amp;"!$Ak$41:$Ak$406"))*SUM($F$3:$I$3)</f>
        <v>0</v>
      </c>
      <c r="D139" s="70" cm="1">
        <f t="array" aca="1" ref="D139" ca="1">_xlfn.XLOOKUP(A139,INDIRECT($A$5&amp;"!$AJ$41:$AJ$406"),INDIRECT($A$5&amp;"!$AO$41:$AO$406"))*SUM($F$3:$I$3)</f>
        <v>45</v>
      </c>
      <c r="E139" s="34" cm="1">
        <f t="array" ref="E139">SUMPRODUCT(('PT Storengy'!$B$8:$K$372)*('PT Storengy'!$A$8:$A$372=$A139)*('PT Storengy'!$A$5:$J$5=$A$6)*('PT Storengy'!$B$7:$K$7=$A$7))</f>
        <v>0</v>
      </c>
      <c r="F139" s="36">
        <f t="shared" ca="1" si="12"/>
        <v>5.351168302231109</v>
      </c>
      <c r="G139" s="54">
        <f t="shared" ca="1" si="13"/>
        <v>0.12252796832570227</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0.25209436376070071</v>
      </c>
      <c r="I139" s="95">
        <f t="shared" ca="1" si="8"/>
        <v>162.59027242549394</v>
      </c>
      <c r="K139" s="36">
        <f t="shared" ca="1" si="7"/>
        <v>4.4497060471023557</v>
      </c>
      <c r="L139" s="54">
        <f t="shared" ca="1" si="9"/>
        <v>0.10228446055832471</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0.23737155289444359</v>
      </c>
      <c r="N139" s="72">
        <f t="shared" ca="1" si="10"/>
        <v>153.09467802225669</v>
      </c>
    </row>
    <row r="140" spans="1:14" x14ac:dyDescent="0.35">
      <c r="A140" s="32">
        <f t="shared" si="11"/>
        <v>46068</v>
      </c>
      <c r="B140" s="70" cm="1">
        <f t="array" aca="1" ref="B140" ca="1">_xlfn.XLOOKUP(A140,INDIRECT($A$5&amp;"!$AJ$41:$AJ$406"),INDIRECT($A$5&amp;"!$An$41:$An$406"))*SUM($F$3:$I$3)</f>
        <v>0</v>
      </c>
      <c r="C140" s="70" cm="1">
        <f t="array" aca="1" ref="C140" ca="1">_xlfn.XLOOKUP(A140,INDIRECT($A$5&amp;"!$AJ$41:$AJ$406"),INDIRECT($A$5&amp;"!$Ak$41:$Ak$406"))*SUM($F$3:$I$3)</f>
        <v>0</v>
      </c>
      <c r="D140" s="70" cm="1">
        <f t="array" aca="1" ref="D140" ca="1">_xlfn.XLOOKUP(A140,INDIRECT($A$5&amp;"!$AJ$41:$AJ$406"),INDIRECT($A$5&amp;"!$AO$41:$AO$406"))*SUM($F$3:$I$3)</f>
        <v>45</v>
      </c>
      <c r="E140" s="34" cm="1">
        <f t="array" ref="E140">SUMPRODUCT(('PT Storengy'!$B$8:$K$372)*('PT Storengy'!$A$8:$A$372=$A140)*('PT Storengy'!$A$5:$J$5=$A$6)*('PT Storengy'!$B$7:$K$7=$A$7))</f>
        <v>0</v>
      </c>
      <c r="F140" s="36">
        <f t="shared" ca="1" si="12"/>
        <v>5.1902728297150267</v>
      </c>
      <c r="G140" s="54">
        <f t="shared" ca="1" si="13"/>
        <v>0.11891485116069131</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0.24946659582298125</v>
      </c>
      <c r="I140" s="95">
        <f t="shared" ca="1" si="8"/>
        <v>160.89547251608244</v>
      </c>
      <c r="K140" s="36">
        <f t="shared" ca="1" si="7"/>
        <v>4.2981483799820435</v>
      </c>
      <c r="L140" s="54">
        <f t="shared" ca="1" si="9"/>
        <v>9.8882356602274568E-2</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0.23498843501390507</v>
      </c>
      <c r="N140" s="72">
        <f t="shared" ca="1" si="10"/>
        <v>151.55766712031271</v>
      </c>
    </row>
    <row r="141" spans="1:14" x14ac:dyDescent="0.35">
      <c r="A141" s="32">
        <f t="shared" si="11"/>
        <v>46069</v>
      </c>
      <c r="B141" s="70" cm="1">
        <f t="array" aca="1" ref="B141" ca="1">_xlfn.XLOOKUP(A141,INDIRECT($A$5&amp;"!$AJ$41:$AJ$406"),INDIRECT($A$5&amp;"!$An$41:$An$406"))*SUM($F$3:$I$3)</f>
        <v>0</v>
      </c>
      <c r="C141" s="70" cm="1">
        <f t="array" aca="1" ref="C141" ca="1">_xlfn.XLOOKUP(A141,INDIRECT($A$5&amp;"!$AJ$41:$AJ$406"),INDIRECT($A$5&amp;"!$Ak$41:$Ak$406"))*SUM($F$3:$I$3)</f>
        <v>0</v>
      </c>
      <c r="D141" s="70" cm="1">
        <f t="array" aca="1" ref="D141" ca="1">_xlfn.XLOOKUP(A141,INDIRECT($A$5&amp;"!$AJ$41:$AJ$406"),INDIRECT($A$5&amp;"!$AO$41:$AO$406"))*SUM($F$3:$I$3)</f>
        <v>45</v>
      </c>
      <c r="E141" s="34" cm="1">
        <f t="array" ref="E141">SUMPRODUCT(('PT Storengy'!$B$8:$K$372)*('PT Storengy'!$A$8:$A$372=$A141)*('PT Storengy'!$A$5:$J$5=$A$6)*('PT Storengy'!$B$7:$K$7=$A$7))</f>
        <v>0</v>
      </c>
      <c r="F141" s="36">
        <f t="shared" ca="1" si="12"/>
        <v>5.0310544909424149</v>
      </c>
      <c r="G141" s="54">
        <f t="shared" ca="1" si="13"/>
        <v>0.11533939621588948</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0.24686621907414671</v>
      </c>
      <c r="I141" s="95">
        <f t="shared" ca="1" si="8"/>
        <v>159.21833877261142</v>
      </c>
      <c r="K141" s="36">
        <f t="shared" ca="1" si="7"/>
        <v>4.1479932934571213</v>
      </c>
      <c r="L141" s="54">
        <f t="shared" ca="1" si="9"/>
        <v>9.5514408444045407E-2</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0.23281374979108499</v>
      </c>
      <c r="N141" s="72">
        <f t="shared" ca="1" si="10"/>
        <v>150.15508652492247</v>
      </c>
    </row>
    <row r="142" spans="1:14" x14ac:dyDescent="0.35">
      <c r="A142" s="32">
        <f t="shared" si="11"/>
        <v>46070</v>
      </c>
      <c r="B142" s="70" cm="1">
        <f t="array" aca="1" ref="B142" ca="1">_xlfn.XLOOKUP(A142,INDIRECT($A$5&amp;"!$AJ$41:$AJ$406"),INDIRECT($A$5&amp;"!$An$41:$An$406"))*SUM($F$3:$I$3)</f>
        <v>0</v>
      </c>
      <c r="C142" s="70" cm="1">
        <f t="array" aca="1" ref="C142" ca="1">_xlfn.XLOOKUP(A142,INDIRECT($A$5&amp;"!$AJ$41:$AJ$406"),INDIRECT($A$5&amp;"!$Ak$41:$Ak$406"))*SUM($F$3:$I$3)</f>
        <v>0</v>
      </c>
      <c r="D142" s="70" cm="1">
        <f t="array" aca="1" ref="D142" ca="1">_xlfn.XLOOKUP(A142,INDIRECT($A$5&amp;"!$AJ$41:$AJ$406"),INDIRECT($A$5&amp;"!$AO$41:$AO$406"))*SUM($F$3:$I$3)</f>
        <v>45</v>
      </c>
      <c r="E142" s="34" cm="1">
        <f t="array" ref="E142">SUMPRODUCT(('PT Storengy'!$B$8:$K$372)*('PT Storengy'!$A$8:$A$372=$A142)*('PT Storengy'!$A$5:$J$5=$A$6)*('PT Storengy'!$B$7:$K$7=$A$7))</f>
        <v>0</v>
      </c>
      <c r="F142" s="36">
        <f t="shared" ca="1" si="12"/>
        <v>4.8734958038949836</v>
      </c>
      <c r="G142" s="54">
        <f t="shared" ca="1" si="13"/>
        <v>0.11180121090983144</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0.24429294799536619</v>
      </c>
      <c r="I142" s="95">
        <f t="shared" ca="1" si="8"/>
        <v>157.55868704743156</v>
      </c>
      <c r="K142" s="36">
        <f t="shared" ca="1" si="7"/>
        <v>3.9992278074364864</v>
      </c>
      <c r="L142" s="54">
        <f t="shared" ca="1" si="9"/>
        <v>9.2177628743491585E-2</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0.23065919005153845</v>
      </c>
      <c r="N142" s="72">
        <f t="shared" ca="1" si="10"/>
        <v>148.76548602063508</v>
      </c>
    </row>
    <row r="143" spans="1:14" x14ac:dyDescent="0.35">
      <c r="A143" s="32">
        <f t="shared" si="11"/>
        <v>46071</v>
      </c>
      <c r="B143" s="70" cm="1">
        <f t="array" aca="1" ref="B143" ca="1">_xlfn.XLOOKUP(A143,INDIRECT($A$5&amp;"!$AJ$41:$AJ$406"),INDIRECT($A$5&amp;"!$An$41:$An$406"))*SUM($F$3:$I$3)</f>
        <v>0</v>
      </c>
      <c r="C143" s="70" cm="1">
        <f t="array" aca="1" ref="C143" ca="1">_xlfn.XLOOKUP(A143,INDIRECT($A$5&amp;"!$AJ$41:$AJ$406"),INDIRECT($A$5&amp;"!$Ak$41:$Ak$406"))*SUM($F$3:$I$3)</f>
        <v>0</v>
      </c>
      <c r="D143" s="70" cm="1">
        <f t="array" aca="1" ref="D143" ca="1">_xlfn.XLOOKUP(A143,INDIRECT($A$5&amp;"!$AJ$41:$AJ$406"),INDIRECT($A$5&amp;"!$AO$41:$AO$406"))*SUM($F$3:$I$3)</f>
        <v>45</v>
      </c>
      <c r="E143" s="34" cm="1">
        <f t="array" ref="E143">SUMPRODUCT(('PT Storengy'!$B$8:$K$372)*('PT Storengy'!$A$8:$A$372=$A143)*('PT Storengy'!$A$5:$J$5=$A$6)*('PT Storengy'!$B$7:$K$7=$A$7))</f>
        <v>0</v>
      </c>
      <c r="F143" s="36">
        <f t="shared" ca="1" si="12"/>
        <v>4.7175794687825814</v>
      </c>
      <c r="G143" s="54">
        <f t="shared" ca="1" si="13"/>
        <v>0.10829990675322186</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0.24174650004398529</v>
      </c>
      <c r="I143" s="95">
        <f t="shared" ca="1" si="8"/>
        <v>155.91633511240227</v>
      </c>
      <c r="K143" s="36">
        <f t="shared" ca="1" si="7"/>
        <v>3.8518390619524467</v>
      </c>
      <c r="L143" s="54">
        <f t="shared" ca="1" si="9"/>
        <v>8.8871729054144144E-2</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0.22852456954528649</v>
      </c>
      <c r="N143" s="72">
        <f t="shared" ca="1" si="10"/>
        <v>147.38874548403982</v>
      </c>
    </row>
    <row r="144" spans="1:14" x14ac:dyDescent="0.35">
      <c r="A144" s="32">
        <f t="shared" si="11"/>
        <v>46072</v>
      </c>
      <c r="B144" s="70" cm="1">
        <f t="array" aca="1" ref="B144" ca="1">_xlfn.XLOOKUP(A144,INDIRECT($A$5&amp;"!$AJ$41:$AJ$406"),INDIRECT($A$5&amp;"!$An$41:$An$406"))*SUM($F$3:$I$3)</f>
        <v>0</v>
      </c>
      <c r="C144" s="70" cm="1">
        <f t="array" aca="1" ref="C144" ca="1">_xlfn.XLOOKUP(A144,INDIRECT($A$5&amp;"!$AJ$41:$AJ$406"),INDIRECT($A$5&amp;"!$Ak$41:$Ak$406"))*SUM($F$3:$I$3)</f>
        <v>0</v>
      </c>
      <c r="D144" s="70" cm="1">
        <f t="array" aca="1" ref="D144" ca="1">_xlfn.XLOOKUP(A144,INDIRECT($A$5&amp;"!$AJ$41:$AJ$406"),INDIRECT($A$5&amp;"!$AO$41:$AO$406"))*SUM($F$3:$I$3)</f>
        <v>45</v>
      </c>
      <c r="E144" s="34" cm="1">
        <f t="array" ref="E144">SUMPRODUCT(('PT Storengy'!$B$8:$K$372)*('PT Storengy'!$A$8:$A$372=$A144)*('PT Storengy'!$A$5:$J$5=$A$6)*('PT Storengy'!$B$7:$K$7=$A$7))</f>
        <v>0</v>
      </c>
      <c r="F144" s="36">
        <f t="shared" ca="1" si="12"/>
        <v>4.5632883661436985</v>
      </c>
      <c r="G144" s="54">
        <f t="shared" ca="1" si="13"/>
        <v>0.10483509930627959</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0.23922659562250287</v>
      </c>
      <c r="I144" s="95">
        <f t="shared" ca="1" si="8"/>
        <v>154.29110263888316</v>
      </c>
      <c r="K144" s="36">
        <f t="shared" ca="1" si="7"/>
        <v>3.7058143160490467</v>
      </c>
      <c r="L144" s="54">
        <f t="shared" ca="1" si="9"/>
        <v>8.5596423598943261E-2</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0.22640970374598854</v>
      </c>
      <c r="N144" s="72">
        <f t="shared" ca="1" si="10"/>
        <v>146.02474590340017</v>
      </c>
    </row>
    <row r="145" spans="1:14" x14ac:dyDescent="0.35">
      <c r="A145" s="32">
        <f t="shared" si="11"/>
        <v>46073</v>
      </c>
      <c r="B145" s="70" cm="1">
        <f t="array" aca="1" ref="B145" ca="1">_xlfn.XLOOKUP(A145,INDIRECT($A$5&amp;"!$AJ$41:$AJ$406"),INDIRECT($A$5&amp;"!$An$41:$An$406"))*SUM($F$3:$I$3)</f>
        <v>0</v>
      </c>
      <c r="C145" s="70" cm="1">
        <f t="array" aca="1" ref="C145" ca="1">_xlfn.XLOOKUP(A145,INDIRECT($A$5&amp;"!$AJ$41:$AJ$406"),INDIRECT($A$5&amp;"!$Ak$41:$Ak$406"))*SUM($F$3:$I$3)</f>
        <v>0</v>
      </c>
      <c r="D145" s="70" cm="1">
        <f t="array" aca="1" ref="D145" ca="1">_xlfn.XLOOKUP(A145,INDIRECT($A$5&amp;"!$AJ$41:$AJ$406"),INDIRECT($A$5&amp;"!$AO$41:$AO$406"))*SUM($F$3:$I$3)</f>
        <v>45</v>
      </c>
      <c r="E145" s="34" cm="1">
        <f t="array" ref="E145">SUMPRODUCT(('PT Storengy'!$B$8:$K$372)*('PT Storengy'!$A$8:$A$372=$A145)*('PT Storengy'!$A$5:$J$5=$A$6)*('PT Storengy'!$B$7:$K$7=$A$7))</f>
        <v>0</v>
      </c>
      <c r="F145" s="36">
        <f t="shared" ca="1" si="12"/>
        <v>4.4106055549657643</v>
      </c>
      <c r="G145" s="54">
        <f t="shared" ca="1" si="13"/>
        <v>0.10140640813652663</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0.23673295804787137</v>
      </c>
      <c r="I145" s="95">
        <f t="shared" ca="1" si="8"/>
        <v>152.68281117793384</v>
      </c>
      <c r="K145" s="36">
        <f t="shared" ref="K145:K185" ca="1" si="14">K144-N145/1000</f>
        <v>3.5611409466806805</v>
      </c>
      <c r="L145" s="54">
        <f t="shared" ca="1" si="9"/>
        <v>8.2351429245534374E-2</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0.22431440983499104</v>
      </c>
      <c r="N145" s="72">
        <f t="shared" ca="1" si="10"/>
        <v>144.67336936836608</v>
      </c>
    </row>
    <row r="146" spans="1:14" x14ac:dyDescent="0.35">
      <c r="A146" s="32">
        <f t="shared" si="11"/>
        <v>46074</v>
      </c>
      <c r="B146" s="70" cm="1">
        <f t="array" aca="1" ref="B146" ca="1">_xlfn.XLOOKUP(A146,INDIRECT($A$5&amp;"!$AJ$41:$AJ$406"),INDIRECT($A$5&amp;"!$An$41:$An$406"))*SUM($F$3:$I$3)</f>
        <v>0</v>
      </c>
      <c r="C146" s="70" cm="1">
        <f t="array" aca="1" ref="C146" ca="1">_xlfn.XLOOKUP(A146,INDIRECT($A$5&amp;"!$AJ$41:$AJ$406"),INDIRECT($A$5&amp;"!$Ak$41:$Ak$406"))*SUM($F$3:$I$3)</f>
        <v>0</v>
      </c>
      <c r="D146" s="70" cm="1">
        <f t="array" aca="1" ref="D146" ca="1">_xlfn.XLOOKUP(A146,INDIRECT($A$5&amp;"!$AJ$41:$AJ$406"),INDIRECT($A$5&amp;"!$AO$41:$AO$406"))*SUM($F$3:$I$3)</f>
        <v>45</v>
      </c>
      <c r="E146" s="34" cm="1">
        <f t="array" ref="E146">SUMPRODUCT(('PT Storengy'!$B$8:$K$372)*('PT Storengy'!$A$8:$A$372=$A146)*('PT Storengy'!$A$5:$J$5=$A$6)*('PT Storengy'!$B$7:$K$7=$A$7))</f>
        <v>0</v>
      </c>
      <c r="F146" s="36">
        <f t="shared" ca="1" si="12"/>
        <v>4.2594097408125959</v>
      </c>
      <c r="G146" s="54">
        <f t="shared" ca="1" si="13"/>
        <v>9.8013456777016991E-2</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0.234427386113707</v>
      </c>
      <c r="I146" s="95">
        <f t="shared" ref="I146:I185" ca="1" si="15">IF(F145*1000-$F$4*(1-E146)*H146&gt;1000*B146,$F$4*(1-E146)*H146,F145*1000-1000*B146)</f>
        <v>151.19581415316816</v>
      </c>
      <c r="K146" s="36">
        <f t="shared" ca="1" si="14"/>
        <v>3.4178064476208996</v>
      </c>
      <c r="L146" s="54">
        <f t="shared" ref="L146:L186" ca="1" si="16">MAX(K145/SUM($F$3,$G$3,$H$3,$I$3),0)</f>
        <v>7.91364654817929E-2</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0.22223850668552372</v>
      </c>
      <c r="N146" s="72">
        <f t="shared" ref="N146:N185" ca="1" si="17">IF(K145*1000&lt;$F$4*(1)*M146,K145*1000,$F$4*(1)*M146)</f>
        <v>143.33449905978105</v>
      </c>
    </row>
    <row r="147" spans="1:14" x14ac:dyDescent="0.35">
      <c r="A147" s="32">
        <f t="shared" ref="A147:A185" si="18">A146+1</f>
        <v>46075</v>
      </c>
      <c r="B147" s="70" cm="1">
        <f t="array" aca="1" ref="B147" ca="1">_xlfn.XLOOKUP(A147,INDIRECT($A$5&amp;"!$AJ$41:$AJ$406"),INDIRECT($A$5&amp;"!$An$41:$An$406"))*SUM($F$3:$I$3)</f>
        <v>0</v>
      </c>
      <c r="C147" s="70" cm="1">
        <f t="array" aca="1" ref="C147" ca="1">_xlfn.XLOOKUP(A147,INDIRECT($A$5&amp;"!$AJ$41:$AJ$406"),INDIRECT($A$5&amp;"!$Ak$41:$Ak$406"))*SUM($F$3:$I$3)</f>
        <v>0</v>
      </c>
      <c r="D147" s="70" cm="1">
        <f t="array" aca="1" ref="D147" ca="1">_xlfn.XLOOKUP(A147,INDIRECT($A$5&amp;"!$AJ$41:$AJ$406"),INDIRECT($A$5&amp;"!$AO$41:$AO$406"))*SUM($F$3:$I$3)</f>
        <v>45</v>
      </c>
      <c r="E147" s="34" cm="1">
        <f t="array" ref="E147">SUMPRODUCT(('PT Storengy'!$B$8:$K$372)*('PT Storengy'!$A$8:$A$372=$A147)*('PT Storengy'!$A$5:$J$5=$A$6)*('PT Storengy'!$B$7:$K$7=$A$7))</f>
        <v>0</v>
      </c>
      <c r="F147" s="36">
        <f t="shared" ref="F147:F184" ca="1" si="19">F146-I147/1000</f>
        <v>4.1096131585100153</v>
      </c>
      <c r="G147" s="54">
        <f t="shared" ref="G147:G186" ca="1" si="20">$F146/SUM($F$3,$G$3,$H$3,$I$3)</f>
        <v>9.465354979583547E-2</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0.23225789308152583</v>
      </c>
      <c r="I147" s="95">
        <f t="shared" ca="1" si="15"/>
        <v>149.79658230258073</v>
      </c>
      <c r="K147" s="36">
        <f t="shared" ca="1" si="14"/>
        <v>3.2757984283813157</v>
      </c>
      <c r="L147" s="54">
        <f t="shared" ca="1" si="16"/>
        <v>7.5951254391575546E-2</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0.2201818148470423</v>
      </c>
      <c r="N147" s="72">
        <f t="shared" ca="1" si="17"/>
        <v>142.008019239584</v>
      </c>
    </row>
    <row r="148" spans="1:14" x14ac:dyDescent="0.35">
      <c r="A148" s="32">
        <f t="shared" si="18"/>
        <v>46076</v>
      </c>
      <c r="B148" s="70" cm="1">
        <f t="array" aca="1" ref="B148" ca="1">_xlfn.XLOOKUP(A148,INDIRECT($A$5&amp;"!$AJ$41:$AJ$406"),INDIRECT($A$5&amp;"!$An$41:$An$406"))*SUM($F$3:$I$3)</f>
        <v>0</v>
      </c>
      <c r="C148" s="70" cm="1">
        <f t="array" aca="1" ref="C148" ca="1">_xlfn.XLOOKUP(A148,INDIRECT($A$5&amp;"!$AJ$41:$AJ$406"),INDIRECT($A$5&amp;"!$Ak$41:$Ak$406"))*SUM($F$3:$I$3)</f>
        <v>0</v>
      </c>
      <c r="D148" s="70" cm="1">
        <f t="array" aca="1" ref="D148" ca="1">_xlfn.XLOOKUP(A148,INDIRECT($A$5&amp;"!$AJ$41:$AJ$406"),INDIRECT($A$5&amp;"!$AO$41:$AO$406"))*SUM($F$3:$I$3)</f>
        <v>45</v>
      </c>
      <c r="E148" s="34" cm="1">
        <f t="array" ref="E148">SUMPRODUCT(('PT Storengy'!$B$8:$K$372)*('PT Storengy'!$A$8:$A$372=$A148)*('PT Storengy'!$A$5:$J$5=$A$6)*('PT Storengy'!$B$7:$K$7=$A$7))</f>
        <v>0</v>
      </c>
      <c r="F148" s="36">
        <f t="shared" ca="1" si="19"/>
        <v>3.9612028589576607</v>
      </c>
      <c r="G148" s="54">
        <f t="shared" ca="1" si="20"/>
        <v>9.1324736855778119E-2</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0.23010847748182689</v>
      </c>
      <c r="I148" s="95">
        <f t="shared" ca="1" si="15"/>
        <v>148.41029955235473</v>
      </c>
      <c r="K148" s="36">
        <f t="shared" ca="1" si="14"/>
        <v>3.1351046131405114</v>
      </c>
      <c r="L148" s="54">
        <f t="shared" ca="1" si="16"/>
        <v>7.2795520630695901E-2</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0.21814415652971603</v>
      </c>
      <c r="N148" s="72">
        <f t="shared" ca="1" si="17"/>
        <v>140.69381524080424</v>
      </c>
    </row>
    <row r="149" spans="1:14" x14ac:dyDescent="0.35">
      <c r="A149" s="32">
        <f t="shared" si="18"/>
        <v>46077</v>
      </c>
      <c r="B149" s="70" cm="1">
        <f t="array" aca="1" ref="B149" ca="1">_xlfn.XLOOKUP(A149,INDIRECT($A$5&amp;"!$AJ$41:$AJ$406"),INDIRECT($A$5&amp;"!$An$41:$An$406"))*SUM($F$3:$I$3)</f>
        <v>0</v>
      </c>
      <c r="C149" s="70" cm="1">
        <f t="array" aca="1" ref="C149" ca="1">_xlfn.XLOOKUP(A149,INDIRECT($A$5&amp;"!$AJ$41:$AJ$406"),INDIRECT($A$5&amp;"!$Ak$41:$Ak$406"))*SUM($F$3:$I$3)</f>
        <v>0</v>
      </c>
      <c r="D149" s="70" cm="1">
        <f t="array" aca="1" ref="D149" ca="1">_xlfn.XLOOKUP(A149,INDIRECT($A$5&amp;"!$AJ$41:$AJ$406"),INDIRECT($A$5&amp;"!$AO$41:$AO$406"))*SUM($F$3:$I$3)</f>
        <v>45</v>
      </c>
      <c r="E149" s="34" cm="1">
        <f t="array" ref="E149">SUMPRODUCT(('PT Storengy'!$B$8:$K$372)*('PT Storengy'!$A$8:$A$372=$A149)*('PT Storengy'!$A$5:$J$5=$A$6)*('PT Storengy'!$B$7:$K$7=$A$7))</f>
        <v>0</v>
      </c>
      <c r="F149" s="36">
        <f t="shared" ca="1" si="19"/>
        <v>3.8141660128917794</v>
      </c>
      <c r="G149" s="54">
        <f t="shared" ca="1" si="20"/>
        <v>8.8026730199059128E-2</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0.22797895350931419</v>
      </c>
      <c r="I149" s="95">
        <f t="shared" ca="1" si="15"/>
        <v>147.03684606588121</v>
      </c>
      <c r="K149" s="36">
        <f t="shared" ca="1" si="14"/>
        <v>2.9957128396828625</v>
      </c>
      <c r="L149" s="54">
        <f t="shared" ca="1" si="16"/>
        <v>6.9668991403122479E-2</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0.21612535558905846</v>
      </c>
      <c r="N149" s="72">
        <f t="shared" ca="1" si="17"/>
        <v>139.39177345764904</v>
      </c>
    </row>
    <row r="150" spans="1:14" x14ac:dyDescent="0.35">
      <c r="A150" s="32">
        <f t="shared" si="18"/>
        <v>46078</v>
      </c>
      <c r="B150" s="70" cm="1">
        <f t="array" aca="1" ref="B150" ca="1">_xlfn.XLOOKUP(A150,INDIRECT($A$5&amp;"!$AJ$41:$AJ$406"),INDIRECT($A$5&amp;"!$An$41:$An$406"))*SUM($F$3:$I$3)</f>
        <v>0</v>
      </c>
      <c r="C150" s="70" cm="1">
        <f t="array" aca="1" ref="C150" ca="1">_xlfn.XLOOKUP(A150,INDIRECT($A$5&amp;"!$AJ$41:$AJ$406"),INDIRECT($A$5&amp;"!$Ak$41:$Ak$406"))*SUM($F$3:$I$3)</f>
        <v>0</v>
      </c>
      <c r="D150" s="70" cm="1">
        <f t="array" aca="1" ref="D150" ca="1">_xlfn.XLOOKUP(A150,INDIRECT($A$5&amp;"!$AJ$41:$AJ$406"),INDIRECT($A$5&amp;"!$AO$41:$AO$406"))*SUM($F$3:$I$3)</f>
        <v>45</v>
      </c>
      <c r="E150" s="34" cm="1">
        <f t="array" ref="E150">SUMPRODUCT(('PT Storengy'!$B$8:$K$372)*('PT Storengy'!$A$8:$A$372=$A150)*('PT Storengy'!$A$5:$J$5=$A$6)*('PT Storengy'!$B$7:$K$7=$A$7))</f>
        <v>0</v>
      </c>
      <c r="F150" s="36">
        <f t="shared" ca="1" si="19"/>
        <v>3.6684899097762083</v>
      </c>
      <c r="G150" s="54">
        <f t="shared" ca="1" si="20"/>
        <v>8.4759244730928426E-2</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0.22586913707821471</v>
      </c>
      <c r="I150" s="95">
        <f t="shared" ca="1" si="15"/>
        <v>145.67610311557124</v>
      </c>
      <c r="K150" s="36">
        <f t="shared" ca="1" si="14"/>
        <v>2.8576110583471794</v>
      </c>
      <c r="L150" s="54">
        <f t="shared" ca="1" si="16"/>
        <v>6.6571396437396943E-2</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0.21412523751070089</v>
      </c>
      <c r="N150" s="72">
        <f t="shared" ca="1" si="17"/>
        <v>138.10178133568314</v>
      </c>
    </row>
    <row r="151" spans="1:14" x14ac:dyDescent="0.35">
      <c r="A151" s="32">
        <f t="shared" si="18"/>
        <v>46079</v>
      </c>
      <c r="B151" s="70" cm="1">
        <f t="array" aca="1" ref="B151" ca="1">_xlfn.XLOOKUP(A151,INDIRECT($A$5&amp;"!$AJ$41:$AJ$406"),INDIRECT($A$5&amp;"!$An$41:$An$406"))*SUM($F$3:$I$3)</f>
        <v>0</v>
      </c>
      <c r="C151" s="70" cm="1">
        <f t="array" aca="1" ref="C151" ca="1">_xlfn.XLOOKUP(A151,INDIRECT($A$5&amp;"!$AJ$41:$AJ$406"),INDIRECT($A$5&amp;"!$Ak$41:$Ak$406"))*SUM($F$3:$I$3)</f>
        <v>0</v>
      </c>
      <c r="D151" s="70" cm="1">
        <f t="array" aca="1" ref="D151" ca="1">_xlfn.XLOOKUP(A151,INDIRECT($A$5&amp;"!$AJ$41:$AJ$406"),INDIRECT($A$5&amp;"!$AO$41:$AO$406"))*SUM($F$3:$I$3)</f>
        <v>45</v>
      </c>
      <c r="E151" s="34" cm="1">
        <f t="array" ref="E151">SUMPRODUCT(('PT Storengy'!$B$8:$K$372)*('PT Storengy'!$A$8:$A$372=$A151)*('PT Storengy'!$A$5:$J$5=$A$6)*('PT Storengy'!$B$7:$K$7=$A$7))</f>
        <v>0</v>
      </c>
      <c r="F151" s="36">
        <f t="shared" ca="1" si="19"/>
        <v>3.5241619567036153</v>
      </c>
      <c r="G151" s="54">
        <f t="shared" ca="1" si="20"/>
        <v>8.1521997995026851E-2</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0.22377884580636526</v>
      </c>
      <c r="I151" s="95">
        <f t="shared" ca="1" si="15"/>
        <v>144.32795307259272</v>
      </c>
      <c r="K151" s="36">
        <f t="shared" ca="1" si="14"/>
        <v>2.7207873309850803</v>
      </c>
      <c r="L151" s="54">
        <f t="shared" ca="1" si="16"/>
        <v>6.3502467963270651E-2</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0.21214362939530657</v>
      </c>
      <c r="N151" s="72">
        <f t="shared" ca="1" si="17"/>
        <v>136.82372736209899</v>
      </c>
    </row>
    <row r="152" spans="1:14" x14ac:dyDescent="0.35">
      <c r="A152" s="32">
        <f t="shared" si="18"/>
        <v>46080</v>
      </c>
      <c r="B152" s="70" cm="1">
        <f t="array" aca="1" ref="B152" ca="1">_xlfn.XLOOKUP(A152,INDIRECT($A$5&amp;"!$AJ$41:$AJ$406"),INDIRECT($A$5&amp;"!$An$41:$An$406"))*SUM($F$3:$I$3)</f>
        <v>0</v>
      </c>
      <c r="C152" s="70" cm="1">
        <f t="array" aca="1" ref="C152" ca="1">_xlfn.XLOOKUP(A152,INDIRECT($A$5&amp;"!$AJ$41:$AJ$406"),INDIRECT($A$5&amp;"!$Ak$41:$Ak$406"))*SUM($F$3:$I$3)</f>
        <v>0</v>
      </c>
      <c r="D152" s="70" cm="1">
        <f t="array" aca="1" ref="D152" ca="1">_xlfn.XLOOKUP(A152,INDIRECT($A$5&amp;"!$AJ$41:$AJ$406"),INDIRECT($A$5&amp;"!$AO$41:$AO$406"))*SUM($F$3:$I$3)</f>
        <v>45</v>
      </c>
      <c r="E152" s="34" cm="1">
        <f t="array" ref="E152">SUMPRODUCT(('PT Storengy'!$B$8:$K$372)*('PT Storengy'!$A$8:$A$372=$A152)*('PT Storengy'!$A$5:$J$5=$A$6)*('PT Storengy'!$B$7:$K$7=$A$7))</f>
        <v>0</v>
      </c>
      <c r="F152" s="36">
        <f t="shared" ca="1" si="19"/>
        <v>3.3811696773069135</v>
      </c>
      <c r="G152" s="54">
        <f t="shared" ca="1" si="20"/>
        <v>7.8314710148969235E-2</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0.22170789899944673</v>
      </c>
      <c r="I152" s="95">
        <f t="shared" ca="1" si="15"/>
        <v>142.99227939670197</v>
      </c>
      <c r="K152" s="36">
        <f t="shared" ca="1" si="14"/>
        <v>2.5852298299290033</v>
      </c>
      <c r="L152" s="54">
        <f t="shared" ca="1" si="16"/>
        <v>6.0461940688557342E-2</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0.21018035994362444</v>
      </c>
      <c r="N152" s="72">
        <f t="shared" ca="1" si="17"/>
        <v>135.55750105607711</v>
      </c>
    </row>
    <row r="153" spans="1:14" x14ac:dyDescent="0.35">
      <c r="A153" s="32">
        <f t="shared" si="18"/>
        <v>46081</v>
      </c>
      <c r="B153" s="70" cm="1">
        <f t="array" aca="1" ref="B153" ca="1">_xlfn.XLOOKUP(A153,INDIRECT($A$5&amp;"!$AJ$41:$AJ$406"),INDIRECT($A$5&amp;"!$An$41:$An$406"))*SUM($F$3:$I$3)</f>
        <v>0</v>
      </c>
      <c r="C153" s="70" cm="1">
        <f t="array" aca="1" ref="C153" ca="1">_xlfn.XLOOKUP(A153,INDIRECT($A$5&amp;"!$AJ$41:$AJ$406"),INDIRECT($A$5&amp;"!$Ak$41:$Ak$406"))*SUM($F$3:$I$3)</f>
        <v>0</v>
      </c>
      <c r="D153" s="70" cm="1">
        <f t="array" aca="1" ref="D153" ca="1">_xlfn.XLOOKUP(A153,INDIRECT($A$5&amp;"!$AJ$41:$AJ$406"),INDIRECT($A$5&amp;"!$AO$41:$AO$406"))*SUM($F$3:$I$3)</f>
        <v>45</v>
      </c>
      <c r="E153" s="34" cm="1">
        <f t="array" ref="E153">SUMPRODUCT(('PT Storengy'!$B$8:$K$372)*('PT Storengy'!$A$8:$A$372=$A153)*('PT Storengy'!$A$5:$J$5=$A$6)*('PT Storengy'!$B$7:$K$7=$A$7))</f>
        <v>0</v>
      </c>
      <c r="F153" s="36">
        <f t="shared" ca="1" si="19"/>
        <v>3.2395007106807441</v>
      </c>
      <c r="G153" s="54">
        <f t="shared" ca="1" si="20"/>
        <v>7.5137103940153632E-2</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0.21965611763536358</v>
      </c>
      <c r="I153" s="95">
        <f t="shared" ca="1" si="15"/>
        <v>141.66896662616938</v>
      </c>
      <c r="K153" s="36">
        <f t="shared" ca="1" si="14"/>
        <v>2.4509268369697677</v>
      </c>
      <c r="L153" s="54">
        <f t="shared" ca="1" si="16"/>
        <v>5.7449551776200071E-2</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0.20823525944168131</v>
      </c>
      <c r="N153" s="72">
        <f t="shared" ca="1" si="17"/>
        <v>134.30299295923564</v>
      </c>
    </row>
    <row r="154" spans="1:14" x14ac:dyDescent="0.35">
      <c r="A154" s="32">
        <f t="shared" si="18"/>
        <v>46082</v>
      </c>
      <c r="B154" s="70" cm="1">
        <f t="array" aca="1" ref="B154" ca="1">_xlfn.XLOOKUP(A154,INDIRECT($A$5&amp;"!$AJ$41:$AJ$406"),INDIRECT($A$5&amp;"!$An$41:$An$406"))*SUM($F$3:$I$3)</f>
        <v>0</v>
      </c>
      <c r="C154" s="70" cm="1">
        <f t="array" aca="1" ref="C154" ca="1">_xlfn.XLOOKUP(A154,INDIRECT($A$5&amp;"!$AJ$41:$AJ$406"),INDIRECT($A$5&amp;"!$Ak$41:$Ak$406"))*SUM($F$3:$I$3)</f>
        <v>0</v>
      </c>
      <c r="D154" s="70" cm="1">
        <f t="array" aca="1" ref="D154" ca="1">_xlfn.XLOOKUP(A154,INDIRECT($A$5&amp;"!$AJ$41:$AJ$406"),INDIRECT($A$5&amp;"!$AO$41:$AO$406"))*SUM($F$3:$I$3)</f>
        <v>45</v>
      </c>
      <c r="E154" s="34" cm="1">
        <f t="array" ref="E154">SUMPRODUCT(('PT Storengy'!$B$8:$K$372)*('PT Storengy'!$A$8:$A$372=$A154)*('PT Storengy'!$A$5:$J$5=$A$6)*('PT Storengy'!$B$7:$K$7=$A$7))</f>
        <v>0</v>
      </c>
      <c r="F154" s="36">
        <f t="shared" ca="1" si="19"/>
        <v>3.0991428103129457</v>
      </c>
      <c r="G154" s="54">
        <f t="shared" ca="1" si="20"/>
        <v>7.1988904681794308E-2</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0.21762332434876891</v>
      </c>
      <c r="I154" s="95">
        <f t="shared" ca="1" si="15"/>
        <v>140.35790036779844</v>
      </c>
      <c r="K154" s="36">
        <f t="shared" ca="1" si="14"/>
        <v>2.3178667423435995</v>
      </c>
      <c r="L154" s="54">
        <f t="shared" ca="1" si="16"/>
        <v>5.446504082155039E-2</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0.20630815974611061</v>
      </c>
      <c r="N154" s="72">
        <f t="shared" ca="1" si="17"/>
        <v>133.06009462616797</v>
      </c>
    </row>
    <row r="155" spans="1:14" x14ac:dyDescent="0.35">
      <c r="A155" s="32">
        <f t="shared" si="18"/>
        <v>46083</v>
      </c>
      <c r="B155" s="70" cm="1">
        <f t="array" aca="1" ref="B155" ca="1">_xlfn.XLOOKUP(A155,INDIRECT($A$5&amp;"!$AJ$41:$AJ$406"),INDIRECT($A$5&amp;"!$An$41:$An$406"))*SUM($F$3:$I$3)</f>
        <v>0</v>
      </c>
      <c r="C155" s="70" cm="1">
        <f t="array" aca="1" ref="C155" ca="1">_xlfn.XLOOKUP(A155,INDIRECT($A$5&amp;"!$AJ$41:$AJ$406"),INDIRECT($A$5&amp;"!$Ak$41:$Ak$406"))*SUM($F$3:$I$3)</f>
        <v>0</v>
      </c>
      <c r="D155" s="70" cm="1">
        <f t="array" aca="1" ref="D155" ca="1">_xlfn.XLOOKUP(A155,INDIRECT($A$5&amp;"!$AJ$41:$AJ$406"),INDIRECT($A$5&amp;"!$AO$41:$AO$406"))*SUM($F$3:$I$3)</f>
        <v>45</v>
      </c>
      <c r="E155" s="34" cm="1">
        <f t="array" ref="E155">SUMPRODUCT(('PT Storengy'!$B$8:$K$372)*('PT Storengy'!$A$8:$A$372=$A155)*('PT Storengy'!$A$5:$J$5=$A$6)*('PT Storengy'!$B$7:$K$7=$A$7))</f>
        <v>0</v>
      </c>
      <c r="F155" s="36">
        <f t="shared" ca="1" si="19"/>
        <v>2.9600838430259087</v>
      </c>
      <c r="G155" s="54">
        <f t="shared" ca="1" si="20"/>
        <v>6.8869840229176568E-2</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0.21560934341573174</v>
      </c>
      <c r="I155" s="95">
        <f t="shared" ca="1" si="15"/>
        <v>139.05896728703706</v>
      </c>
      <c r="K155" s="36">
        <f t="shared" ca="1" si="14"/>
        <v>2.1860380437285309</v>
      </c>
      <c r="L155" s="54">
        <f t="shared" ca="1" si="16"/>
        <v>5.1508149829857769E-2</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0.20439889426961799</v>
      </c>
      <c r="N155" s="72">
        <f t="shared" ca="1" si="17"/>
        <v>131.82869861506873</v>
      </c>
    </row>
    <row r="156" spans="1:14" x14ac:dyDescent="0.35">
      <c r="A156" s="32">
        <f t="shared" si="18"/>
        <v>46084</v>
      </c>
      <c r="B156" s="70" cm="1">
        <f t="array" aca="1" ref="B156" ca="1">_xlfn.XLOOKUP(A156,INDIRECT($A$5&amp;"!$AJ$41:$AJ$406"),INDIRECT($A$5&amp;"!$An$41:$An$406"))*SUM($F$3:$I$3)</f>
        <v>0</v>
      </c>
      <c r="C156" s="70" cm="1">
        <f t="array" aca="1" ref="C156" ca="1">_xlfn.XLOOKUP(A156,INDIRECT($A$5&amp;"!$AJ$41:$AJ$406"),INDIRECT($A$5&amp;"!$Ak$41:$Ak$406"))*SUM($F$3:$I$3)</f>
        <v>0</v>
      </c>
      <c r="D156" s="70" cm="1">
        <f t="array" aca="1" ref="D156" ca="1">_xlfn.XLOOKUP(A156,INDIRECT($A$5&amp;"!$AJ$41:$AJ$406"),INDIRECT($A$5&amp;"!$AO$41:$AO$406"))*SUM($F$3:$I$3)</f>
        <v>45</v>
      </c>
      <c r="E156" s="34" cm="1">
        <f t="array" ref="E156">SUMPRODUCT(('PT Storengy'!$B$8:$K$372)*('PT Storengy'!$A$8:$A$372=$A156)*('PT Storengy'!$A$5:$J$5=$A$6)*('PT Storengy'!$B$7:$K$7=$A$7))</f>
        <v>0</v>
      </c>
      <c r="F156" s="36">
        <f t="shared" ca="1" si="19"/>
        <v>2.8223117879277284</v>
      </c>
      <c r="G156" s="54">
        <f t="shared" ca="1" si="20"/>
        <v>6.5779640956131299E-2</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0.21361400073854686</v>
      </c>
      <c r="I156" s="95">
        <f t="shared" ca="1" si="15"/>
        <v>137.77205509818043</v>
      </c>
      <c r="K156" s="36">
        <f t="shared" ca="1" si="14"/>
        <v>2.0554293452500851</v>
      </c>
      <c r="L156" s="54">
        <f t="shared" ca="1" si="16"/>
        <v>4.8578623193967357E-2</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0.20250729796658037</v>
      </c>
      <c r="N156" s="72">
        <f t="shared" ca="1" si="17"/>
        <v>130.60869847844575</v>
      </c>
    </row>
    <row r="157" spans="1:14" x14ac:dyDescent="0.35">
      <c r="A157" s="32">
        <f t="shared" si="18"/>
        <v>46085</v>
      </c>
      <c r="B157" s="70" cm="1">
        <f t="array" aca="1" ref="B157" ca="1">_xlfn.XLOOKUP(A157,INDIRECT($A$5&amp;"!$AJ$41:$AJ$406"),INDIRECT($A$5&amp;"!$An$41:$An$406"))*SUM($F$3:$I$3)</f>
        <v>0</v>
      </c>
      <c r="C157" s="70" cm="1">
        <f t="array" aca="1" ref="C157" ca="1">_xlfn.XLOOKUP(A157,INDIRECT($A$5&amp;"!$AJ$41:$AJ$406"),INDIRECT($A$5&amp;"!$Ak$41:$Ak$406"))*SUM($F$3:$I$3)</f>
        <v>0</v>
      </c>
      <c r="D157" s="70" cm="1">
        <f t="array" aca="1" ref="D157" ca="1">_xlfn.XLOOKUP(A157,INDIRECT($A$5&amp;"!$AJ$41:$AJ$406"),INDIRECT($A$5&amp;"!$AO$41:$AO$406"))*SUM($F$3:$I$3)</f>
        <v>45</v>
      </c>
      <c r="E157" s="34" cm="1">
        <f t="array" ref="E157">SUMPRODUCT(('PT Storengy'!$B$8:$K$372)*('PT Storengy'!$A$8:$A$372=$A157)*('PT Storengy'!$A$5:$J$5=$A$6)*('PT Storengy'!$B$7:$K$7=$A$7))</f>
        <v>0</v>
      </c>
      <c r="F157" s="36">
        <f t="shared" ca="1" si="19"/>
        <v>2.6858147353730639</v>
      </c>
      <c r="G157" s="54">
        <f t="shared" ca="1" si="20"/>
        <v>6.2718039731727293E-2</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0.21163712383068495</v>
      </c>
      <c r="I157" s="95">
        <f t="shared" ca="1" si="15"/>
        <v>136.49705255466444</v>
      </c>
      <c r="K157" s="36">
        <f t="shared" ca="1" si="14"/>
        <v>1.926029356496167</v>
      </c>
      <c r="L157" s="54">
        <f t="shared" ca="1" si="16"/>
        <v>4.5676207672224113E-2</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0.20063320731877851</v>
      </c>
      <c r="N157" s="72">
        <f t="shared" ca="1" si="17"/>
        <v>129.39998875391808</v>
      </c>
    </row>
    <row r="158" spans="1:14" x14ac:dyDescent="0.35">
      <c r="A158" s="32">
        <f t="shared" si="18"/>
        <v>46086</v>
      </c>
      <c r="B158" s="70" cm="1">
        <f t="array" aca="1" ref="B158" ca="1">_xlfn.XLOOKUP(A158,INDIRECT($A$5&amp;"!$AJ$41:$AJ$406"),INDIRECT($A$5&amp;"!$An$41:$An$406"))*SUM($F$3:$I$3)</f>
        <v>0</v>
      </c>
      <c r="C158" s="70" cm="1">
        <f t="array" aca="1" ref="C158" ca="1">_xlfn.XLOOKUP(A158,INDIRECT($A$5&amp;"!$AJ$41:$AJ$406"),INDIRECT($A$5&amp;"!$Ak$41:$Ak$406"))*SUM($F$3:$I$3)</f>
        <v>0</v>
      </c>
      <c r="D158" s="70" cm="1">
        <f t="array" aca="1" ref="D158" ca="1">_xlfn.XLOOKUP(A158,INDIRECT($A$5&amp;"!$AJ$41:$AJ$406"),INDIRECT($A$5&amp;"!$AO$41:$AO$406"))*SUM($F$3:$I$3)</f>
        <v>45</v>
      </c>
      <c r="E158" s="34" cm="1">
        <f t="array" ref="E158">SUMPRODUCT(('PT Storengy'!$B$8:$K$372)*('PT Storengy'!$A$8:$A$372=$A158)*('PT Storengy'!$A$5:$J$5=$A$6)*('PT Storengy'!$B$7:$K$7=$A$7))</f>
        <v>0</v>
      </c>
      <c r="F158" s="36">
        <f t="shared" ca="1" si="19"/>
        <v>2.5505808859336145</v>
      </c>
      <c r="G158" s="54">
        <f t="shared" ca="1" si="20"/>
        <v>5.9684771897179197E-2</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0.20967854180188228</v>
      </c>
      <c r="I158" s="95">
        <f t="shared" ca="1" si="15"/>
        <v>135.23384943944927</v>
      </c>
      <c r="K158" s="36">
        <f t="shared" ca="1" si="14"/>
        <v>1.7978268915410673</v>
      </c>
      <c r="L158" s="54">
        <f t="shared" ca="1" si="16"/>
        <v>4.2800652366581489E-2</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0.19877646032126212</v>
      </c>
      <c r="N158" s="72">
        <f t="shared" ca="1" si="17"/>
        <v>128.20246495509971</v>
      </c>
    </row>
    <row r="159" spans="1:14" x14ac:dyDescent="0.35">
      <c r="A159" s="32">
        <f t="shared" si="18"/>
        <v>46087</v>
      </c>
      <c r="B159" s="70" cm="1">
        <f t="array" aca="1" ref="B159" ca="1">_xlfn.XLOOKUP(A159,INDIRECT($A$5&amp;"!$AJ$41:$AJ$406"),INDIRECT($A$5&amp;"!$An$41:$An$406"))*SUM($F$3:$I$3)</f>
        <v>0</v>
      </c>
      <c r="C159" s="70" cm="1">
        <f t="array" aca="1" ref="C159" ca="1">_xlfn.XLOOKUP(A159,INDIRECT($A$5&amp;"!$AJ$41:$AJ$406"),INDIRECT($A$5&amp;"!$Ak$41:$Ak$406"))*SUM($F$3:$I$3)</f>
        <v>0</v>
      </c>
      <c r="D159" s="70" cm="1">
        <f t="array" aca="1" ref="D159" ca="1">_xlfn.XLOOKUP(A159,INDIRECT($A$5&amp;"!$AJ$41:$AJ$406"),INDIRECT($A$5&amp;"!$AO$41:$AO$406"))*SUM($F$3:$I$3)</f>
        <v>45</v>
      </c>
      <c r="E159" s="34" cm="1">
        <f t="array" ref="E159">SUMPRODUCT(('PT Storengy'!$B$8:$K$372)*('PT Storengy'!$A$8:$A$372=$A159)*('PT Storengy'!$A$5:$J$5=$A$6)*('PT Storengy'!$B$7:$K$7=$A$7))</f>
        <v>0</v>
      </c>
      <c r="F159" s="36">
        <f t="shared" ca="1" si="19"/>
        <v>2.4165985493781235</v>
      </c>
      <c r="G159" s="54">
        <f t="shared" ca="1" si="20"/>
        <v>5.667957524296921E-2</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0.20773808534336746</v>
      </c>
      <c r="I159" s="95">
        <f t="shared" ca="1" si="15"/>
        <v>133.9823365554912</v>
      </c>
      <c r="K159" s="36">
        <f t="shared" ca="1" si="14"/>
        <v>1.6707907570872857</v>
      </c>
      <c r="L159" s="54">
        <f t="shared" ca="1" si="16"/>
        <v>3.9951708700912608E-2</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0.19696807817589579</v>
      </c>
      <c r="N159" s="72">
        <f t="shared" ca="1" si="17"/>
        <v>127.03613445378153</v>
      </c>
    </row>
    <row r="160" spans="1:14" x14ac:dyDescent="0.35">
      <c r="A160" s="32">
        <f t="shared" si="18"/>
        <v>46088</v>
      </c>
      <c r="B160" s="70" cm="1">
        <f t="array" aca="1" ref="B160" ca="1">_xlfn.XLOOKUP(A160,INDIRECT($A$5&amp;"!$AJ$41:$AJ$406"),INDIRECT($A$5&amp;"!$An$41:$An$406"))*SUM($F$3:$I$3)</f>
        <v>0</v>
      </c>
      <c r="C160" s="70" cm="1">
        <f t="array" aca="1" ref="C160" ca="1">_xlfn.XLOOKUP(A160,INDIRECT($A$5&amp;"!$AJ$41:$AJ$406"),INDIRECT($A$5&amp;"!$Ak$41:$Ak$406"))*SUM($F$3:$I$3)</f>
        <v>0</v>
      </c>
      <c r="D160" s="70" cm="1">
        <f t="array" aca="1" ref="D160" ca="1">_xlfn.XLOOKUP(A160,INDIRECT($A$5&amp;"!$AJ$41:$AJ$406"),INDIRECT($A$5&amp;"!$AO$41:$AO$406"))*SUM($F$3:$I$3)</f>
        <v>45</v>
      </c>
      <c r="E160" s="34" cm="1">
        <f t="array" ref="E160">SUMPRODUCT(('PT Storengy'!$B$8:$K$372)*('PT Storengy'!$A$8:$A$372=$A160)*('PT Storengy'!$A$5:$J$5=$A$6)*('PT Storengy'!$B$7:$K$7=$A$7))</f>
        <v>0</v>
      </c>
      <c r="F160" s="36">
        <f t="shared" ca="1" si="19"/>
        <v>2.2838561436618199</v>
      </c>
      <c r="G160" s="54">
        <f t="shared" ca="1" si="20"/>
        <v>5.3702189986180524E-2</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0.20581558671322669</v>
      </c>
      <c r="I160" s="95">
        <f t="shared" ca="1" si="15"/>
        <v>132.74240571630378</v>
      </c>
      <c r="K160" s="36">
        <f t="shared" ca="1" si="14"/>
        <v>1.5449503811873131</v>
      </c>
      <c r="L160" s="54">
        <f t="shared" ca="1" si="16"/>
        <v>3.7128683490828575E-2</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0.19511406817064159</v>
      </c>
      <c r="N160" s="72">
        <f t="shared" ca="1" si="17"/>
        <v>125.84037589997261</v>
      </c>
    </row>
    <row r="161" spans="1:14" x14ac:dyDescent="0.35">
      <c r="A161" s="32">
        <f t="shared" si="18"/>
        <v>46089</v>
      </c>
      <c r="B161" s="70" cm="1">
        <f t="array" aca="1" ref="B161" ca="1">_xlfn.XLOOKUP(A161,INDIRECT($A$5&amp;"!$AJ$41:$AJ$406"),INDIRECT($A$5&amp;"!$An$41:$An$406"))*SUM($F$3:$I$3)</f>
        <v>0</v>
      </c>
      <c r="C161" s="70" cm="1">
        <f t="array" aca="1" ref="C161" ca="1">_xlfn.XLOOKUP(A161,INDIRECT($A$5&amp;"!$AJ$41:$AJ$406"),INDIRECT($A$5&amp;"!$Ak$41:$Ak$406"))*SUM($F$3:$I$3)</f>
        <v>0</v>
      </c>
      <c r="D161" s="70" cm="1">
        <f t="array" aca="1" ref="D161" ca="1">_xlfn.XLOOKUP(A161,INDIRECT($A$5&amp;"!$AJ$41:$AJ$406"),INDIRECT($A$5&amp;"!$AO$41:$AO$406"))*SUM($F$3:$I$3)</f>
        <v>45</v>
      </c>
      <c r="E161" s="34" cm="1">
        <f t="array" ref="E161">SUMPRODUCT(('PT Storengy'!$B$8:$K$372)*('PT Storengy'!$A$8:$A$372=$A161)*('PT Storengy'!$A$5:$J$5=$A$6)*('PT Storengy'!$B$7:$K$7=$A$7))</f>
        <v>0</v>
      </c>
      <c r="F161" s="36">
        <f t="shared" ca="1" si="19"/>
        <v>2.1523421939252145</v>
      </c>
      <c r="G161" s="54">
        <f t="shared" ca="1" si="20"/>
        <v>5.075235874804044E-2</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0.20391087972190255</v>
      </c>
      <c r="I161" s="95">
        <f t="shared" ca="1" si="15"/>
        <v>131.51394973660521</v>
      </c>
      <c r="K161" s="36">
        <f t="shared" ca="1" si="14"/>
        <v>1.4202745868799946</v>
      </c>
      <c r="L161" s="54">
        <f t="shared" ca="1" si="16"/>
        <v>3.4332230693051399E-2</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0.19330839768822017</v>
      </c>
      <c r="N161" s="72">
        <f t="shared" ca="1" si="17"/>
        <v>124.67579430731847</v>
      </c>
    </row>
    <row r="162" spans="1:14" x14ac:dyDescent="0.35">
      <c r="A162" s="32">
        <f t="shared" si="18"/>
        <v>46090</v>
      </c>
      <c r="B162" s="70" cm="1">
        <f t="array" aca="1" ref="B162" ca="1">_xlfn.XLOOKUP(A162,INDIRECT($A$5&amp;"!$AJ$41:$AJ$406"),INDIRECT($A$5&amp;"!$An$41:$An$406"))*SUM($F$3:$I$3)</f>
        <v>0</v>
      </c>
      <c r="C162" s="70" cm="1">
        <f t="array" aca="1" ref="C162" ca="1">_xlfn.XLOOKUP(A162,INDIRECT($A$5&amp;"!$AJ$41:$AJ$406"),INDIRECT($A$5&amp;"!$Ak$41:$Ak$406"))*SUM($F$3:$I$3)</f>
        <v>0</v>
      </c>
      <c r="D162" s="70" cm="1">
        <f t="array" aca="1" ref="D162" ca="1">_xlfn.XLOOKUP(A162,INDIRECT($A$5&amp;"!$AJ$41:$AJ$406"),INDIRECT($A$5&amp;"!$AO$41:$AO$406"))*SUM($F$3:$I$3)</f>
        <v>45</v>
      </c>
      <c r="E162" s="34" cm="1">
        <f t="array" ref="E162">SUMPRODUCT(('PT Storengy'!$B$8:$K$372)*('PT Storengy'!$A$8:$A$372=$A162)*('PT Storengy'!$A$5:$J$5=$A$6)*('PT Storengy'!$B$7:$K$7=$A$7))</f>
        <v>0</v>
      </c>
      <c r="F162" s="36">
        <f t="shared" ca="1" si="19"/>
        <v>2.0220453315021616</v>
      </c>
      <c r="G162" s="54">
        <f t="shared" ca="1" si="20"/>
        <v>4.7829826531671435E-2</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0.20202379971782819</v>
      </c>
      <c r="I162" s="95">
        <f t="shared" ca="1" si="15"/>
        <v>130.29686242305306</v>
      </c>
      <c r="K162" s="36">
        <f t="shared" ca="1" si="14"/>
        <v>1.2967525966205538</v>
      </c>
      <c r="L162" s="54">
        <f t="shared" ca="1" si="16"/>
        <v>3.1561657486222104E-2</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0.19151943766610366</v>
      </c>
      <c r="N162" s="72">
        <f t="shared" ca="1" si="17"/>
        <v>123.5219902594408</v>
      </c>
    </row>
    <row r="163" spans="1:14" x14ac:dyDescent="0.35">
      <c r="A163" s="32">
        <f t="shared" si="18"/>
        <v>46091</v>
      </c>
      <c r="B163" s="70" cm="1">
        <f t="array" aca="1" ref="B163" ca="1">_xlfn.XLOOKUP(A163,INDIRECT($A$5&amp;"!$AJ$41:$AJ$406"),INDIRECT($A$5&amp;"!$An$41:$An$406"))*SUM($F$3:$I$3)</f>
        <v>0</v>
      </c>
      <c r="C163" s="70" cm="1">
        <f t="array" aca="1" ref="C163" ca="1">_xlfn.XLOOKUP(A163,INDIRECT($A$5&amp;"!$AJ$41:$AJ$406"),INDIRECT($A$5&amp;"!$Ak$41:$Ak$406"))*SUM($F$3:$I$3)</f>
        <v>0</v>
      </c>
      <c r="D163" s="70" cm="1">
        <f t="array" aca="1" ref="D163" ca="1">_xlfn.XLOOKUP(A163,INDIRECT($A$5&amp;"!$AJ$41:$AJ$406"),INDIRECT($A$5&amp;"!$AO$41:$AO$406"))*SUM($F$3:$I$3)</f>
        <v>45</v>
      </c>
      <c r="E163" s="34" cm="1">
        <f t="array" ref="E163">SUMPRODUCT(('PT Storengy'!$B$8:$K$372)*('PT Storengy'!$A$8:$A$372=$A163)*('PT Storengy'!$A$5:$J$5=$A$6)*('PT Storengy'!$B$7:$K$7=$A$7))</f>
        <v>0</v>
      </c>
      <c r="F163" s="36">
        <f t="shared" ca="1" si="19"/>
        <v>1.8929542929370975</v>
      </c>
      <c r="G163" s="54">
        <f t="shared" ca="1" si="20"/>
        <v>4.4934340700048037E-2</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0.20015418357319392</v>
      </c>
      <c r="I163" s="95">
        <f t="shared" ca="1" si="15"/>
        <v>129.09103856506414</v>
      </c>
      <c r="K163" s="36">
        <f t="shared" ca="1" si="14"/>
        <v>1.1743737326043029</v>
      </c>
      <c r="L163" s="54">
        <f t="shared" ca="1" si="16"/>
        <v>2.8816724369345639E-2</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0.18974703345842145</v>
      </c>
      <c r="N163" s="72">
        <f t="shared" ca="1" si="17"/>
        <v>122.3788640162508</v>
      </c>
    </row>
    <row r="164" spans="1:14" x14ac:dyDescent="0.35">
      <c r="A164" s="32">
        <f t="shared" si="18"/>
        <v>46092</v>
      </c>
      <c r="B164" s="70" cm="1">
        <f t="array" aca="1" ref="B164" ca="1">_xlfn.XLOOKUP(A164,INDIRECT($A$5&amp;"!$AJ$41:$AJ$406"),INDIRECT($A$5&amp;"!$An$41:$An$406"))*SUM($F$3:$I$3)</f>
        <v>0</v>
      </c>
      <c r="C164" s="70" cm="1">
        <f t="array" aca="1" ref="C164" ca="1">_xlfn.XLOOKUP(A164,INDIRECT($A$5&amp;"!$AJ$41:$AJ$406"),INDIRECT($A$5&amp;"!$Ak$41:$Ak$406"))*SUM($F$3:$I$3)</f>
        <v>0</v>
      </c>
      <c r="D164" s="70" cm="1">
        <f t="array" aca="1" ref="D164" ca="1">_xlfn.XLOOKUP(A164,INDIRECT($A$5&amp;"!$AJ$41:$AJ$406"),INDIRECT($A$5&amp;"!$AO$41:$AO$406"))*SUM($F$3:$I$3)</f>
        <v>45</v>
      </c>
      <c r="E164" s="34" cm="1">
        <f t="array" ref="E164">SUMPRODUCT(('PT Storengy'!$B$8:$K$372)*('PT Storengy'!$A$8:$A$372=$A164)*('PT Storengy'!$A$5:$J$5=$A$6)*('PT Storengy'!$B$7:$K$7=$A$7))</f>
        <v>0</v>
      </c>
      <c r="F164" s="36">
        <f t="shared" ca="1" si="19"/>
        <v>1.7650579190113775</v>
      </c>
      <c r="G164" s="54">
        <f t="shared" ca="1" si="20"/>
        <v>4.2065650954157721E-2</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0.19830186966984595</v>
      </c>
      <c r="I164" s="95">
        <f t="shared" ca="1" si="15"/>
        <v>127.89637392571997</v>
      </c>
      <c r="K164" s="36">
        <f t="shared" ca="1" si="14"/>
        <v>1.0531274158436048</v>
      </c>
      <c r="L164" s="54">
        <f t="shared" ca="1" si="16"/>
        <v>2.6097194057873398E-2</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0.18799103185046334</v>
      </c>
      <c r="N164" s="72">
        <f t="shared" ca="1" si="17"/>
        <v>121.24631676069799</v>
      </c>
    </row>
    <row r="165" spans="1:14" x14ac:dyDescent="0.35">
      <c r="A165" s="32">
        <f t="shared" si="18"/>
        <v>46093</v>
      </c>
      <c r="B165" s="70" cm="1">
        <f t="array" aca="1" ref="B165" ca="1">_xlfn.XLOOKUP(A165,INDIRECT($A$5&amp;"!$AJ$41:$AJ$406"),INDIRECT($A$5&amp;"!$An$41:$An$406"))*SUM($F$3:$I$3)</f>
        <v>0</v>
      </c>
      <c r="C165" s="70" cm="1">
        <f t="array" aca="1" ref="C165" ca="1">_xlfn.XLOOKUP(A165,INDIRECT($A$5&amp;"!$AJ$41:$AJ$406"),INDIRECT($A$5&amp;"!$Ak$41:$Ak$406"))*SUM($F$3:$I$3)</f>
        <v>0</v>
      </c>
      <c r="D165" s="70" cm="1">
        <f t="array" aca="1" ref="D165" ca="1">_xlfn.XLOOKUP(A165,INDIRECT($A$5&amp;"!$AJ$41:$AJ$406"),INDIRECT($A$5&amp;"!$AO$41:$AO$406"))*SUM($F$3:$I$3)</f>
        <v>45</v>
      </c>
      <c r="E165" s="34" cm="1">
        <f t="array" ref="E165">SUMPRODUCT(('PT Storengy'!$B$8:$K$372)*('PT Storengy'!$A$8:$A$372=$A165)*('PT Storengy'!$A$5:$J$5=$A$6)*('PT Storengy'!$B$7:$K$7=$A$7))</f>
        <v>0</v>
      </c>
      <c r="F165" s="36">
        <f t="shared" ca="1" si="19"/>
        <v>1.6383451537786218</v>
      </c>
      <c r="G165" s="54">
        <f t="shared" ca="1" si="20"/>
        <v>3.9223509311363945E-2</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0.19646669788531498</v>
      </c>
      <c r="I165" s="95">
        <f t="shared" ca="1" si="15"/>
        <v>126.71276523275567</v>
      </c>
      <c r="K165" s="36">
        <f t="shared" ca="1" si="14"/>
        <v>0.93300316525337712</v>
      </c>
      <c r="L165" s="54">
        <f t="shared" ca="1" si="16"/>
        <v>2.3402831463191217E-2</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0.18625128104543448</v>
      </c>
      <c r="N165" s="72">
        <f t="shared" ca="1" si="17"/>
        <v>120.1242505902277</v>
      </c>
    </row>
    <row r="166" spans="1:14" x14ac:dyDescent="0.35">
      <c r="A166" s="32">
        <f t="shared" si="18"/>
        <v>46094</v>
      </c>
      <c r="B166" s="70" cm="1">
        <f t="array" aca="1" ref="B166" ca="1">_xlfn.XLOOKUP(A166,INDIRECT($A$5&amp;"!$AJ$41:$AJ$406"),INDIRECT($A$5&amp;"!$An$41:$An$406"))*SUM($F$3:$I$3)</f>
        <v>0</v>
      </c>
      <c r="C166" s="70" cm="1">
        <f t="array" aca="1" ref="C166" ca="1">_xlfn.XLOOKUP(A166,INDIRECT($A$5&amp;"!$AJ$41:$AJ$406"),INDIRECT($A$5&amp;"!$Ak$41:$Ak$406"))*SUM($F$3:$I$3)</f>
        <v>0</v>
      </c>
      <c r="D166" s="70" cm="1">
        <f t="array" aca="1" ref="D166" ca="1">_xlfn.XLOOKUP(A166,INDIRECT($A$5&amp;"!$AJ$41:$AJ$406"),INDIRECT($A$5&amp;"!$AO$41:$AO$406"))*SUM($F$3:$I$3)</f>
        <v>45</v>
      </c>
      <c r="E166" s="34" cm="1">
        <f t="array" ref="E166">SUMPRODUCT(('PT Storengy'!$B$8:$K$372)*('PT Storengy'!$A$8:$A$372=$A166)*('PT Storengy'!$A$5:$J$5=$A$6)*('PT Storengy'!$B$7:$K$7=$A$7))</f>
        <v>0</v>
      </c>
      <c r="F166" s="36">
        <f t="shared" ca="1" si="19"/>
        <v>1.5128050436089888</v>
      </c>
      <c r="G166" s="54">
        <f t="shared" ca="1" si="20"/>
        <v>3.6407670083969376E-2</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0.19464850957897478</v>
      </c>
      <c r="I166" s="95">
        <f t="shared" ca="1" si="15"/>
        <v>125.5401101696329</v>
      </c>
      <c r="K166" s="36">
        <f t="shared" ca="1" si="14"/>
        <v>0.81399059674505891</v>
      </c>
      <c r="L166" s="54">
        <f t="shared" ca="1" si="16"/>
        <v>2.0733403672297271E-2</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0.18452763065133382</v>
      </c>
      <c r="N166" s="72">
        <f t="shared" ca="1" si="17"/>
        <v>119.01256850831824</v>
      </c>
    </row>
    <row r="167" spans="1:14" x14ac:dyDescent="0.35">
      <c r="A167" s="32">
        <f t="shared" si="18"/>
        <v>46095</v>
      </c>
      <c r="B167" s="70" cm="1">
        <f t="array" aca="1" ref="B167" ca="1">_xlfn.XLOOKUP(A167,INDIRECT($A$5&amp;"!$AJ$41:$AJ$406"),INDIRECT($A$5&amp;"!$An$41:$An$406"))*SUM($F$3:$I$3)</f>
        <v>0</v>
      </c>
      <c r="C167" s="70" cm="1">
        <f t="array" aca="1" ref="C167" ca="1">_xlfn.XLOOKUP(A167,INDIRECT($A$5&amp;"!$AJ$41:$AJ$406"),INDIRECT($A$5&amp;"!$Ak$41:$Ak$406"))*SUM($F$3:$I$3)</f>
        <v>0</v>
      </c>
      <c r="D167" s="70" cm="1">
        <f t="array" aca="1" ref="D167" ca="1">_xlfn.XLOOKUP(A167,INDIRECT($A$5&amp;"!$AJ$41:$AJ$406"),INDIRECT($A$5&amp;"!$AO$41:$AO$406"))*SUM($F$3:$I$3)</f>
        <v>45</v>
      </c>
      <c r="E167" s="34" cm="1">
        <f t="array" ref="E167">SUMPRODUCT(('PT Storengy'!$B$8:$K$372)*('PT Storengy'!$A$8:$A$372=$A167)*('PT Storengy'!$A$5:$J$5=$A$6)*('PT Storengy'!$B$7:$K$7=$A$7))</f>
        <v>0</v>
      </c>
      <c r="F167" s="36">
        <f t="shared" ca="1" si="19"/>
        <v>1.3884267362422937</v>
      </c>
      <c r="G167" s="54">
        <f t="shared" ca="1" si="20"/>
        <v>3.3617889857977527E-2</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0.19284714757832866</v>
      </c>
      <c r="I167" s="95">
        <f t="shared" ca="1" si="15"/>
        <v>124.37830736669517</v>
      </c>
      <c r="K167" s="36">
        <f t="shared" ca="1" si="14"/>
        <v>0.69607942232896303</v>
      </c>
      <c r="L167" s="54">
        <f t="shared" ca="1" si="16"/>
        <v>1.8088679927667977E-2</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0.18281993166795318</v>
      </c>
      <c r="N167" s="72">
        <f t="shared" ca="1" si="17"/>
        <v>117.91117441609586</v>
      </c>
    </row>
    <row r="168" spans="1:14" x14ac:dyDescent="0.35">
      <c r="A168" s="32">
        <f t="shared" si="18"/>
        <v>46096</v>
      </c>
      <c r="B168" s="70" cm="1">
        <f t="array" aca="1" ref="B168" ca="1">_xlfn.XLOOKUP(A168,INDIRECT($A$5&amp;"!$AJ$41:$AJ$406"),INDIRECT($A$5&amp;"!$An$41:$An$406"))*SUM($F$3:$I$3)</f>
        <v>0</v>
      </c>
      <c r="C168" s="70" cm="1">
        <f t="array" aca="1" ref="C168" ca="1">_xlfn.XLOOKUP(A168,INDIRECT($A$5&amp;"!$AJ$41:$AJ$406"),INDIRECT($A$5&amp;"!$Ak$41:$Ak$406"))*SUM($F$3:$I$3)</f>
        <v>0</v>
      </c>
      <c r="D168" s="70" cm="1">
        <f t="array" aca="1" ref="D168" ca="1">_xlfn.XLOOKUP(A168,INDIRECT($A$5&amp;"!$AJ$41:$AJ$406"),INDIRECT($A$5&amp;"!$AO$41:$AO$406"))*SUM($F$3:$I$3)</f>
        <v>45</v>
      </c>
      <c r="E168" s="34" cm="1">
        <f t="array" ref="E168">SUMPRODUCT(('PT Storengy'!$B$8:$K$372)*('PT Storengy'!$A$8:$A$372=$A168)*('PT Storengy'!$A$5:$J$5=$A$6)*('PT Storengy'!$B$7:$K$7=$A$7))</f>
        <v>0</v>
      </c>
      <c r="F168" s="36">
        <f t="shared" ca="1" si="19"/>
        <v>1.2651994798498889</v>
      </c>
      <c r="G168" s="54">
        <f t="shared" ca="1" si="20"/>
        <v>3.0853927472050971E-2</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0.19106245616542239</v>
      </c>
      <c r="I168" s="95">
        <f t="shared" ca="1" si="15"/>
        <v>123.22725639240477</v>
      </c>
      <c r="K168" s="36">
        <f t="shared" ca="1" si="14"/>
        <v>0.57925944922493544</v>
      </c>
      <c r="L168" s="54">
        <f t="shared" ca="1" si="16"/>
        <v>1.546843160731029E-2</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0.18112803647399717</v>
      </c>
      <c r="N168" s="72">
        <f t="shared" ca="1" si="17"/>
        <v>116.81997310402758</v>
      </c>
    </row>
    <row r="169" spans="1:14" x14ac:dyDescent="0.35">
      <c r="A169" s="32">
        <f t="shared" si="18"/>
        <v>46097</v>
      </c>
      <c r="B169" s="70" cm="1">
        <f t="array" aca="1" ref="B169" ca="1">_xlfn.XLOOKUP(A169,INDIRECT($A$5&amp;"!$AJ$41:$AJ$406"),INDIRECT($A$5&amp;"!$An$41:$An$406"))*SUM($F$3:$I$3)</f>
        <v>0</v>
      </c>
      <c r="C169" s="70" cm="1">
        <f t="array" aca="1" ref="C169" ca="1">_xlfn.XLOOKUP(A169,INDIRECT($A$5&amp;"!$AJ$41:$AJ$406"),INDIRECT($A$5&amp;"!$Ak$41:$Ak$406"))*SUM($F$3:$I$3)</f>
        <v>0</v>
      </c>
      <c r="D169" s="70" cm="1">
        <f t="array" aca="1" ref="D169" ca="1">_xlfn.XLOOKUP(A169,INDIRECT($A$5&amp;"!$AJ$41:$AJ$406"),INDIRECT($A$5&amp;"!$AO$41:$AO$406"))*SUM($F$3:$I$3)</f>
        <v>45</v>
      </c>
      <c r="E169" s="34" cm="1">
        <f t="array" ref="E169">SUMPRODUCT(('PT Storengy'!$B$8:$K$372)*('PT Storengy'!$A$8:$A$372=$A169)*('PT Storengy'!$A$5:$J$5=$A$6)*('PT Storengy'!$B$7:$K$7=$A$7))</f>
        <v>0</v>
      </c>
      <c r="F169" s="36">
        <f t="shared" ca="1" si="19"/>
        <v>1.1431126221052277</v>
      </c>
      <c r="G169" s="54">
        <f t="shared" ca="1" si="20"/>
        <v>2.8115543996664199E-2</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0.18929428106338353</v>
      </c>
      <c r="I169" s="95">
        <f t="shared" ca="1" si="15"/>
        <v>122.08685774466123</v>
      </c>
      <c r="K169" s="36">
        <f t="shared" ca="1" si="14"/>
        <v>0.46352057898124455</v>
      </c>
      <c r="L169" s="54">
        <f t="shared" ca="1" si="16"/>
        <v>1.2872432204998565E-2</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0.17945179881432205</v>
      </c>
      <c r="N169" s="72">
        <f t="shared" ca="1" si="17"/>
        <v>115.7388702436909</v>
      </c>
    </row>
    <row r="170" spans="1:14" x14ac:dyDescent="0.35">
      <c r="A170" s="32">
        <f t="shared" si="18"/>
        <v>46098</v>
      </c>
      <c r="B170" s="70" cm="1">
        <f t="array" aca="1" ref="B170" ca="1">_xlfn.XLOOKUP(A170,INDIRECT($A$5&amp;"!$AJ$41:$AJ$406"),INDIRECT($A$5&amp;"!$An$41:$An$406"))*SUM($F$3:$I$3)</f>
        <v>0</v>
      </c>
      <c r="C170" s="70" cm="1">
        <f t="array" aca="1" ref="C170" ca="1">_xlfn.XLOOKUP(A170,INDIRECT($A$5&amp;"!$AJ$41:$AJ$406"),INDIRECT($A$5&amp;"!$Ak$41:$Ak$406"))*SUM($F$3:$I$3)</f>
        <v>0</v>
      </c>
      <c r="D170" s="70" cm="1">
        <f t="array" aca="1" ref="D170" ca="1">_xlfn.XLOOKUP(A170,INDIRECT($A$5&amp;"!$AJ$41:$AJ$406"),INDIRECT($A$5&amp;"!$AO$41:$AO$406"))*SUM($F$3:$I$3)</f>
        <v>45</v>
      </c>
      <c r="E170" s="34" cm="1">
        <f t="array" ref="E170">SUMPRODUCT(('PT Storengy'!$B$8:$K$372)*('PT Storengy'!$A$8:$A$372=$A170)*('PT Storengy'!$A$5:$J$5=$A$6)*('PT Storengy'!$B$7:$K$7=$A$7))</f>
        <v>0</v>
      </c>
      <c r="F170" s="36">
        <f t="shared" ca="1" si="19"/>
        <v>1.022155609263028</v>
      </c>
      <c r="G170" s="54">
        <f t="shared" ca="1" si="20"/>
        <v>2.5402502713449505E-2</v>
      </c>
      <c r="H170" s="35"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0.187542469423085</v>
      </c>
      <c r="I170" s="95">
        <f t="shared" ca="1" si="15"/>
        <v>120.95701284219977</v>
      </c>
      <c r="K170" s="36">
        <f t="shared" ca="1" si="14"/>
        <v>0.34885280660162493</v>
      </c>
      <c r="L170" s="54">
        <f t="shared" ca="1" si="16"/>
        <v>1.0300457310694323E-2</v>
      </c>
      <c r="M170" s="35"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0.17779107378729297</v>
      </c>
      <c r="N170" s="72">
        <f t="shared" ca="1" si="17"/>
        <v>114.66777237961962</v>
      </c>
    </row>
    <row r="171" spans="1:14" x14ac:dyDescent="0.35">
      <c r="A171" s="32">
        <f t="shared" si="18"/>
        <v>46099</v>
      </c>
      <c r="B171" s="70" cm="1">
        <f t="array" aca="1" ref="B171" ca="1">_xlfn.XLOOKUP(A171,INDIRECT($A$5&amp;"!$AJ$41:$AJ$406"),INDIRECT($A$5&amp;"!$An$41:$An$406"))*SUM($F$3:$I$3)</f>
        <v>0</v>
      </c>
      <c r="C171" s="70" cm="1">
        <f t="array" aca="1" ref="C171" ca="1">_xlfn.XLOOKUP(A171,INDIRECT($A$5&amp;"!$AJ$41:$AJ$406"),INDIRECT($A$5&amp;"!$Ak$41:$Ak$406"))*SUM($F$3:$I$3)</f>
        <v>0</v>
      </c>
      <c r="D171" s="70" cm="1">
        <f t="array" aca="1" ref="D171" ca="1">_xlfn.XLOOKUP(A171,INDIRECT($A$5&amp;"!$AJ$41:$AJ$406"),INDIRECT($A$5&amp;"!$AO$41:$AO$406"))*SUM($F$3:$I$3)</f>
        <v>45</v>
      </c>
      <c r="E171" s="34" cm="1">
        <f t="array" ref="E171">SUMPRODUCT(('PT Storengy'!$B$8:$K$372)*('PT Storengy'!$A$8:$A$372=$A171)*('PT Storengy'!$A$5:$J$5=$A$6)*('PT Storengy'!$B$7:$K$7=$A$7))</f>
        <v>0</v>
      </c>
      <c r="F171" s="36">
        <f t="shared" ca="1" si="19"/>
        <v>0.90231798524695839</v>
      </c>
      <c r="G171" s="54">
        <f t="shared" ca="1" si="20"/>
        <v>2.2714569094733954E-2</v>
      </c>
      <c r="H171" s="35"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0.18580686980993194</v>
      </c>
      <c r="I171" s="95">
        <f t="shared" ca="1" si="15"/>
        <v>119.83762401606955</v>
      </c>
      <c r="K171" s="36">
        <f t="shared" ca="1" si="14"/>
        <v>0.23524621968039988</v>
      </c>
      <c r="L171" s="54">
        <f t="shared" ca="1" si="16"/>
        <v>7.7522845911472205E-3</v>
      </c>
      <c r="M171" s="35"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0.17614571783225771</v>
      </c>
      <c r="N171" s="72">
        <f t="shared" ca="1" si="17"/>
        <v>113.60658692122503</v>
      </c>
    </row>
    <row r="172" spans="1:14" x14ac:dyDescent="0.35">
      <c r="A172" s="32">
        <f t="shared" si="18"/>
        <v>46100</v>
      </c>
      <c r="B172" s="70" cm="1">
        <f t="array" aca="1" ref="B172" ca="1">_xlfn.XLOOKUP(A172,INDIRECT($A$5&amp;"!$AJ$41:$AJ$406"),INDIRECT($A$5&amp;"!$An$41:$An$406"))*SUM($F$3:$I$3)</f>
        <v>0</v>
      </c>
      <c r="C172" s="70" cm="1">
        <f t="array" aca="1" ref="C172" ca="1">_xlfn.XLOOKUP(A172,INDIRECT($A$5&amp;"!$AJ$41:$AJ$406"),INDIRECT($A$5&amp;"!$Ak$41:$Ak$406"))*SUM($F$3:$I$3)</f>
        <v>0</v>
      </c>
      <c r="D172" s="70" cm="1">
        <f t="array" aca="1" ref="D172" ca="1">_xlfn.XLOOKUP(A172,INDIRECT($A$5&amp;"!$AJ$41:$AJ$406"),INDIRECT($A$5&amp;"!$AO$41:$AO$406"))*SUM($F$3:$I$3)</f>
        <v>45</v>
      </c>
      <c r="E172" s="34" cm="1">
        <f t="array" ref="E172">SUMPRODUCT(('PT Storengy'!$B$8:$K$372)*('PT Storengy'!$A$8:$A$372=$A172)*('PT Storengy'!$A$5:$J$5=$A$6)*('PT Storengy'!$B$7:$K$7=$A$7))</f>
        <v>0</v>
      </c>
      <c r="F172" s="36">
        <f t="shared" ca="1" si="19"/>
        <v>0.78358939074576772</v>
      </c>
      <c r="G172" s="54">
        <f t="shared" ca="1" si="20"/>
        <v>2.0051510783265742E-2</v>
      </c>
      <c r="H172" s="35"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0.18408733219077122</v>
      </c>
      <c r="I172" s="95">
        <f t="shared" ca="1" si="15"/>
        <v>118.72859450119068</v>
      </c>
      <c r="K172" s="36">
        <f t="shared" ca="1" si="14"/>
        <v>0.12269099754560781</v>
      </c>
      <c r="L172" s="54">
        <f t="shared" ca="1" si="16"/>
        <v>5.2276937706755532E-3</v>
      </c>
      <c r="M172" s="35"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0.1745155887171369</v>
      </c>
      <c r="N172" s="72">
        <f t="shared" ca="1" si="17"/>
        <v>112.55522213479207</v>
      </c>
    </row>
    <row r="173" spans="1:14" x14ac:dyDescent="0.35">
      <c r="A173" s="32">
        <f t="shared" si="18"/>
        <v>46101</v>
      </c>
      <c r="B173" s="70" cm="1">
        <f t="array" aca="1" ref="B173" ca="1">_xlfn.XLOOKUP(A173,INDIRECT($A$5&amp;"!$AJ$41:$AJ$406"),INDIRECT($A$5&amp;"!$An$41:$An$406"))*SUM($F$3:$I$3)</f>
        <v>0</v>
      </c>
      <c r="C173" s="70" cm="1">
        <f t="array" aca="1" ref="C173" ca="1">_xlfn.XLOOKUP(A173,INDIRECT($A$5&amp;"!$AJ$41:$AJ$406"),INDIRECT($A$5&amp;"!$Ak$41:$Ak$406"))*SUM($F$3:$I$3)</f>
        <v>0</v>
      </c>
      <c r="D173" s="70" cm="1">
        <f t="array" aca="1" ref="D173" ca="1">_xlfn.XLOOKUP(A173,INDIRECT($A$5&amp;"!$AJ$41:$AJ$406"),INDIRECT($A$5&amp;"!$AO$41:$AO$406"))*SUM($F$3:$I$3)</f>
        <v>45</v>
      </c>
      <c r="E173" s="34" cm="1">
        <f t="array" ref="E173">SUMPRODUCT(('PT Storengy'!$B$8:$K$372)*('PT Storengy'!$A$8:$A$372=$A173)*('PT Storengy'!$A$5:$J$5=$A$6)*('PT Storengy'!$B$7:$K$7=$A$7))</f>
        <v>0</v>
      </c>
      <c r="F173" s="36">
        <f t="shared" ca="1" si="19"/>
        <v>0.66595956231777831</v>
      </c>
      <c r="G173" s="54">
        <f t="shared" ca="1" si="20"/>
        <v>1.741309757212817E-2</v>
      </c>
      <c r="H173" s="35"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0.18238370792092173</v>
      </c>
      <c r="I173" s="95">
        <f t="shared" ca="1" si="15"/>
        <v>117.62982842798944</v>
      </c>
      <c r="K173" s="36">
        <f t="shared" ca="1" si="14"/>
        <v>1.1177410410058486E-2</v>
      </c>
      <c r="L173" s="54">
        <f t="shared" ca="1" si="16"/>
        <v>2.7264666121246178E-3</v>
      </c>
      <c r="M173" s="35"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0.17290054552612857</v>
      </c>
      <c r="N173" s="72">
        <f t="shared" ca="1" si="17"/>
        <v>111.51358713554932</v>
      </c>
    </row>
    <row r="174" spans="1:14" x14ac:dyDescent="0.35">
      <c r="A174" s="32">
        <f t="shared" si="18"/>
        <v>46102</v>
      </c>
      <c r="B174" s="70" cm="1">
        <f t="array" aca="1" ref="B174" ca="1">_xlfn.XLOOKUP(A174,INDIRECT($A$5&amp;"!$AJ$41:$AJ$406"),INDIRECT($A$5&amp;"!$An$41:$An$406"))*SUM($F$3:$I$3)</f>
        <v>0</v>
      </c>
      <c r="C174" s="70" cm="1">
        <f t="array" aca="1" ref="C174" ca="1">_xlfn.XLOOKUP(A174,INDIRECT($A$5&amp;"!$AJ$41:$AJ$406"),INDIRECT($A$5&amp;"!$Ak$41:$Ak$406"))*SUM($F$3:$I$3)</f>
        <v>0</v>
      </c>
      <c r="D174" s="70" cm="1">
        <f t="array" aca="1" ref="D174" ca="1">_xlfn.XLOOKUP(A174,INDIRECT($A$5&amp;"!$AJ$41:$AJ$406"),INDIRECT($A$5&amp;"!$AO$41:$AO$406"))*SUM($F$3:$I$3)</f>
        <v>45</v>
      </c>
      <c r="E174" s="34" cm="1">
        <f t="array" ref="E174">SUMPRODUCT(('PT Storengy'!$B$8:$K$372)*('PT Storengy'!$A$8:$A$372=$A174)*('PT Storengy'!$A$5:$J$5=$A$6)*('PT Storengy'!$B$7:$K$7=$A$7))</f>
        <v>0</v>
      </c>
      <c r="F174" s="36">
        <f t="shared" ca="1" si="19"/>
        <v>0.54941833150366748</v>
      </c>
      <c r="G174" s="54">
        <f t="shared" ca="1" si="20"/>
        <v>1.4799101384839518E-2</v>
      </c>
      <c r="H174" s="35"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0.18069584973132491</v>
      </c>
      <c r="I174" s="95">
        <f t="shared" ca="1" si="15"/>
        <v>116.5412308141108</v>
      </c>
      <c r="K174" s="36">
        <f ca="1">K173-N174/1000</f>
        <v>0</v>
      </c>
      <c r="L174" s="54">
        <f t="shared" ca="1" si="16"/>
        <v>2.4838689800129969E-4</v>
      </c>
      <c r="M174" s="35"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0.17130044864752705</v>
      </c>
      <c r="N174" s="72">
        <f t="shared" ca="1" si="17"/>
        <v>11.177410410058485</v>
      </c>
    </row>
    <row r="175" spans="1:14" x14ac:dyDescent="0.35">
      <c r="A175" s="32">
        <f t="shared" si="18"/>
        <v>46103</v>
      </c>
      <c r="B175" s="70" cm="1">
        <f t="array" aca="1" ref="B175" ca="1">_xlfn.XLOOKUP(A175,INDIRECT($A$5&amp;"!$AJ$41:$AJ$406"),INDIRECT($A$5&amp;"!$An$41:$An$406"))*SUM($F$3:$I$3)</f>
        <v>0</v>
      </c>
      <c r="C175" s="70" cm="1">
        <f t="array" aca="1" ref="C175" ca="1">_xlfn.XLOOKUP(A175,INDIRECT($A$5&amp;"!$AJ$41:$AJ$406"),INDIRECT($A$5&amp;"!$Ak$41:$Ak$406"))*SUM($F$3:$I$3)</f>
        <v>0</v>
      </c>
      <c r="D175" s="70" cm="1">
        <f t="array" aca="1" ref="D175" ca="1">_xlfn.XLOOKUP(A175,INDIRECT($A$5&amp;"!$AJ$41:$AJ$406"),INDIRECT($A$5&amp;"!$AO$41:$AO$406"))*SUM($F$3:$I$3)</f>
        <v>45</v>
      </c>
      <c r="E175" s="34" cm="1">
        <f t="array" ref="E175">SUMPRODUCT(('PT Storengy'!$B$8:$K$372)*('PT Storengy'!$A$8:$A$372=$A175)*('PT Storengy'!$A$5:$J$5=$A$6)*('PT Storengy'!$B$7:$K$7=$A$7))</f>
        <v>0</v>
      </c>
      <c r="F175" s="36">
        <f t="shared" ca="1" si="19"/>
        <v>0.43395562394745962</v>
      </c>
      <c r="G175" s="54">
        <f t="shared" ca="1" si="20"/>
        <v>1.2209296255637055E-2</v>
      </c>
      <c r="H175" s="35"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0.17902361171581416</v>
      </c>
      <c r="I175" s="95">
        <f t="shared" ca="1" si="15"/>
        <v>115.46270755620787</v>
      </c>
      <c r="K175" s="36">
        <f ca="1">K174-N175/1000</f>
        <v>0</v>
      </c>
      <c r="L175" s="54">
        <f t="shared" ca="1" si="16"/>
        <v>0</v>
      </c>
      <c r="M175" s="35"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0.17114006514657981</v>
      </c>
      <c r="N175" s="72">
        <f t="shared" ca="1" si="17"/>
        <v>0</v>
      </c>
    </row>
    <row r="176" spans="1:14" x14ac:dyDescent="0.35">
      <c r="A176" s="32">
        <f t="shared" si="18"/>
        <v>46104</v>
      </c>
      <c r="B176" s="70" cm="1">
        <f t="array" aca="1" ref="B176" ca="1">_xlfn.XLOOKUP(A176,INDIRECT($A$5&amp;"!$AJ$41:$AJ$406"),INDIRECT($A$5&amp;"!$An$41:$An$406"))*SUM($F$3:$I$3)</f>
        <v>0</v>
      </c>
      <c r="C176" s="70" cm="1">
        <f t="array" aca="1" ref="C176" ca="1">_xlfn.XLOOKUP(A176,INDIRECT($A$5&amp;"!$AJ$41:$AJ$406"),INDIRECT($A$5&amp;"!$Ak$41:$Ak$406"))*SUM($F$3:$I$3)</f>
        <v>0</v>
      </c>
      <c r="D176" s="70" cm="1">
        <f t="array" aca="1" ref="D176" ca="1">_xlfn.XLOOKUP(A176,INDIRECT($A$5&amp;"!$AJ$41:$AJ$406"),INDIRECT($A$5&amp;"!$AO$41:$AO$406"))*SUM($F$3:$I$3)</f>
        <v>45</v>
      </c>
      <c r="E176" s="34" cm="1">
        <f t="array" ref="E176">SUMPRODUCT(('PT Storengy'!$B$8:$K$372)*('PT Storengy'!$A$8:$A$372=$A176)*('PT Storengy'!$A$5:$J$5=$A$6)*('PT Storengy'!$B$7:$K$7=$A$7))</f>
        <v>0</v>
      </c>
      <c r="F176" s="36">
        <f t="shared" ca="1" si="19"/>
        <v>0.31956145852565265</v>
      </c>
      <c r="G176" s="54">
        <f t="shared" ca="1" si="20"/>
        <v>9.6434583099435471E-3</v>
      </c>
      <c r="H176" s="35"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0.17736684931850202</v>
      </c>
      <c r="I176" s="95">
        <f t="shared" ca="1" si="15"/>
        <v>114.39416542180697</v>
      </c>
      <c r="K176" s="36">
        <f t="shared" ca="1" si="14"/>
        <v>0</v>
      </c>
      <c r="L176" s="54">
        <f t="shared" ca="1" si="16"/>
        <v>0</v>
      </c>
      <c r="M176" s="35"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0.17114006514657981</v>
      </c>
      <c r="N176" s="72">
        <f t="shared" ca="1" si="17"/>
        <v>0</v>
      </c>
    </row>
    <row r="177" spans="1:14" x14ac:dyDescent="0.35">
      <c r="A177" s="32">
        <f t="shared" si="18"/>
        <v>46105</v>
      </c>
      <c r="B177" s="70" cm="1">
        <f t="array" aca="1" ref="B177" ca="1">_xlfn.XLOOKUP(A177,INDIRECT($A$5&amp;"!$AJ$41:$AJ$406"),INDIRECT($A$5&amp;"!$An$41:$An$406"))*SUM($F$3:$I$3)</f>
        <v>0</v>
      </c>
      <c r="C177" s="70" cm="1">
        <f t="array" aca="1" ref="C177" ca="1">_xlfn.XLOOKUP(A177,INDIRECT($A$5&amp;"!$AJ$41:$AJ$406"),INDIRECT($A$5&amp;"!$Ak$41:$Ak$406"))*SUM($F$3:$I$3)</f>
        <v>0</v>
      </c>
      <c r="D177" s="70" cm="1">
        <f t="array" aca="1" ref="D177" ca="1">_xlfn.XLOOKUP(A177,INDIRECT($A$5&amp;"!$AJ$41:$AJ$406"),INDIRECT($A$5&amp;"!$AO$41:$AO$406"))*SUM($F$3:$I$3)</f>
        <v>45</v>
      </c>
      <c r="E177" s="34" cm="1">
        <f t="array" ref="E177">SUMPRODUCT(('PT Storengy'!$B$8:$K$372)*('PT Storengy'!$A$8:$A$372=$A177)*('PT Storengy'!$A$5:$J$5=$A$6)*('PT Storengy'!$B$7:$K$7=$A$7))</f>
        <v>0</v>
      </c>
      <c r="F177" s="36">
        <f t="shared" ca="1" si="19"/>
        <v>0.20622594648440426</v>
      </c>
      <c r="G177" s="54">
        <f t="shared" ca="1" si="20"/>
        <v>7.1013657450145033E-3</v>
      </c>
      <c r="H177" s="35"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0.17572541932128416</v>
      </c>
      <c r="I177" s="95">
        <f t="shared" ca="1" si="15"/>
        <v>113.33551204124839</v>
      </c>
      <c r="K177" s="36">
        <f t="shared" ca="1" si="14"/>
        <v>0</v>
      </c>
      <c r="L177" s="54">
        <f t="shared" ca="1" si="16"/>
        <v>0</v>
      </c>
      <c r="M177" s="35"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0.17114006514657981</v>
      </c>
      <c r="N177" s="72">
        <f t="shared" ca="1" si="17"/>
        <v>0</v>
      </c>
    </row>
    <row r="178" spans="1:14" x14ac:dyDescent="0.35">
      <c r="A178" s="32">
        <f t="shared" si="18"/>
        <v>46106</v>
      </c>
      <c r="B178" s="70" cm="1">
        <f t="array" aca="1" ref="B178" ca="1">_xlfn.XLOOKUP(A178,INDIRECT($A$5&amp;"!$AJ$41:$AJ$406"),INDIRECT($A$5&amp;"!$An$41:$An$406"))*SUM($F$3:$I$3)</f>
        <v>0</v>
      </c>
      <c r="C178" s="70" cm="1">
        <f t="array" aca="1" ref="C178" ca="1">_xlfn.XLOOKUP(A178,INDIRECT($A$5&amp;"!$AJ$41:$AJ$406"),INDIRECT($A$5&amp;"!$Ak$41:$Ak$406"))*SUM($F$3:$I$3)</f>
        <v>0</v>
      </c>
      <c r="D178" s="70" cm="1">
        <f t="array" aca="1" ref="D178" ca="1">_xlfn.XLOOKUP(A178,INDIRECT($A$5&amp;"!$AJ$41:$AJ$406"),INDIRECT($A$5&amp;"!$AO$41:$AO$406"))*SUM($F$3:$I$3)</f>
        <v>45</v>
      </c>
      <c r="E178" s="34" cm="1">
        <f t="array" ref="E178">SUMPRODUCT(('PT Storengy'!$B$8:$K$372)*('PT Storengy'!$A$8:$A$372=$A178)*('PT Storengy'!$A$5:$J$5=$A$6)*('PT Storengy'!$B$7:$K$7=$A$7))</f>
        <v>0</v>
      </c>
      <c r="F178" s="36">
        <f t="shared" ca="1" si="19"/>
        <v>9.3939290584702878E-2</v>
      </c>
      <c r="G178" s="54">
        <f t="shared" ca="1" si="20"/>
        <v>4.5827988107645387E-3</v>
      </c>
      <c r="H178" s="35"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0.17409917983145884</v>
      </c>
      <c r="I178" s="95">
        <f t="shared" ca="1" si="15"/>
        <v>112.28665589970139</v>
      </c>
      <c r="K178" s="36">
        <f t="shared" ca="1" si="14"/>
        <v>0</v>
      </c>
      <c r="L178" s="54">
        <f t="shared" ca="1" si="16"/>
        <v>0</v>
      </c>
      <c r="M178" s="35"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0.17114006514657981</v>
      </c>
      <c r="N178" s="72">
        <f t="shared" ca="1" si="17"/>
        <v>0</v>
      </c>
    </row>
    <row r="179" spans="1:14" x14ac:dyDescent="0.35">
      <c r="A179" s="32">
        <f t="shared" si="18"/>
        <v>46107</v>
      </c>
      <c r="B179" s="70" cm="1">
        <f t="array" aca="1" ref="B179" ca="1">_xlfn.XLOOKUP(A179,INDIRECT($A$5&amp;"!$AJ$41:$AJ$406"),INDIRECT($A$5&amp;"!$An$41:$An$406"))*SUM($F$3:$I$3)</f>
        <v>0</v>
      </c>
      <c r="C179" s="70" cm="1">
        <f t="array" aca="1" ref="C179" ca="1">_xlfn.XLOOKUP(A179,INDIRECT($A$5&amp;"!$AJ$41:$AJ$406"),INDIRECT($A$5&amp;"!$Ak$41:$Ak$406"))*SUM($F$3:$I$3)</f>
        <v>0</v>
      </c>
      <c r="D179" s="70" cm="1">
        <f t="array" aca="1" ref="D179" ca="1">_xlfn.XLOOKUP(A179,INDIRECT($A$5&amp;"!$AJ$41:$AJ$406"),INDIRECT($A$5&amp;"!$AO$41:$AO$406"))*SUM($F$3:$I$3)</f>
        <v>45</v>
      </c>
      <c r="E179" s="34" cm="1">
        <f t="array" ref="E179">SUMPRODUCT(('PT Storengy'!$B$8:$K$372)*('PT Storengy'!$A$8:$A$372=$A179)*('PT Storengy'!$A$5:$J$5=$A$6)*('PT Storengy'!$B$7:$K$7=$A$7))</f>
        <v>0</v>
      </c>
      <c r="F179" s="36">
        <f t="shared" ca="1" si="19"/>
        <v>0</v>
      </c>
      <c r="G179" s="54">
        <f t="shared" ca="1" si="20"/>
        <v>2.0875397907711749E-3</v>
      </c>
      <c r="H179" s="35"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0.17248799026946116</v>
      </c>
      <c r="I179" s="95">
        <f t="shared" ca="1" si="15"/>
        <v>93.939290584702874</v>
      </c>
      <c r="K179" s="36">
        <f t="shared" ca="1" si="14"/>
        <v>0</v>
      </c>
      <c r="L179" s="54">
        <f t="shared" ca="1" si="16"/>
        <v>0</v>
      </c>
      <c r="M179" s="35"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0.17114006514657981</v>
      </c>
      <c r="N179" s="72">
        <f t="shared" ca="1" si="17"/>
        <v>0</v>
      </c>
    </row>
    <row r="180" spans="1:14" x14ac:dyDescent="0.35">
      <c r="A180" s="32">
        <f t="shared" si="18"/>
        <v>46108</v>
      </c>
      <c r="B180" s="70" cm="1">
        <f t="array" aca="1" ref="B180" ca="1">_xlfn.XLOOKUP(A180,INDIRECT($A$5&amp;"!$AJ$41:$AJ$406"),INDIRECT($A$5&amp;"!$An$41:$An$406"))*SUM($F$3:$I$3)</f>
        <v>0</v>
      </c>
      <c r="C180" s="70" cm="1">
        <f t="array" aca="1" ref="C180" ca="1">_xlfn.XLOOKUP(A180,INDIRECT($A$5&amp;"!$AJ$41:$AJ$406"),INDIRECT($A$5&amp;"!$Ak$41:$Ak$406"))*SUM($F$3:$I$3)</f>
        <v>0</v>
      </c>
      <c r="D180" s="70" cm="1">
        <f t="array" aca="1" ref="D180" ca="1">_xlfn.XLOOKUP(A180,INDIRECT($A$5&amp;"!$AJ$41:$AJ$406"),INDIRECT($A$5&amp;"!$AO$41:$AO$406"))*SUM($F$3:$I$3)</f>
        <v>45</v>
      </c>
      <c r="E180" s="34" cm="1">
        <f t="array" ref="E180">SUMPRODUCT(('PT Storengy'!$B$8:$K$372)*('PT Storengy'!$A$8:$A$372=$A180)*('PT Storengy'!$A$5:$J$5=$A$6)*('PT Storengy'!$B$7:$K$7=$A$7))</f>
        <v>0</v>
      </c>
      <c r="F180" s="36">
        <f t="shared" ca="1" si="19"/>
        <v>0</v>
      </c>
      <c r="G180" s="54">
        <f t="shared" ca="1" si="20"/>
        <v>0</v>
      </c>
      <c r="H180" s="35"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0.17114006514657981</v>
      </c>
      <c r="I180" s="95">
        <f t="shared" ca="1" si="15"/>
        <v>0</v>
      </c>
      <c r="K180" s="36">
        <f t="shared" ca="1" si="14"/>
        <v>0</v>
      </c>
      <c r="L180" s="54">
        <f t="shared" ca="1" si="16"/>
        <v>0</v>
      </c>
      <c r="M180" s="35"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0.17114006514657981</v>
      </c>
      <c r="N180" s="72">
        <f t="shared" ca="1" si="17"/>
        <v>0</v>
      </c>
    </row>
    <row r="181" spans="1:14" x14ac:dyDescent="0.35">
      <c r="A181" s="32">
        <f t="shared" si="18"/>
        <v>46109</v>
      </c>
      <c r="B181" s="70" cm="1">
        <f t="array" aca="1" ref="B181" ca="1">_xlfn.XLOOKUP(A181,INDIRECT($A$5&amp;"!$AJ$41:$AJ$406"),INDIRECT($A$5&amp;"!$An$41:$An$406"))*SUM($F$3:$I$3)</f>
        <v>0</v>
      </c>
      <c r="C181" s="70" cm="1">
        <f t="array" aca="1" ref="C181" ca="1">_xlfn.XLOOKUP(A181,INDIRECT($A$5&amp;"!$AJ$41:$AJ$406"),INDIRECT($A$5&amp;"!$Ak$41:$Ak$406"))*SUM($F$3:$I$3)</f>
        <v>0</v>
      </c>
      <c r="D181" s="70" cm="1">
        <f t="array" aca="1" ref="D181" ca="1">_xlfn.XLOOKUP(A181,INDIRECT($A$5&amp;"!$AJ$41:$AJ$406"),INDIRECT($A$5&amp;"!$AO$41:$AO$406"))*SUM($F$3:$I$3)</f>
        <v>45</v>
      </c>
      <c r="E181" s="34" cm="1">
        <f t="array" ref="E181">SUMPRODUCT(('PT Storengy'!$B$8:$K$372)*('PT Storengy'!$A$8:$A$372=$A181)*('PT Storengy'!$A$5:$J$5=$A$6)*('PT Storengy'!$B$7:$K$7=$A$7))</f>
        <v>0</v>
      </c>
      <c r="F181" s="36">
        <f t="shared" ca="1" si="19"/>
        <v>0</v>
      </c>
      <c r="G181" s="54">
        <f t="shared" ca="1" si="20"/>
        <v>0</v>
      </c>
      <c r="H181" s="35"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0.17114006514657981</v>
      </c>
      <c r="I181" s="95">
        <f t="shared" ca="1" si="15"/>
        <v>0</v>
      </c>
      <c r="K181" s="36">
        <f t="shared" ca="1" si="14"/>
        <v>0</v>
      </c>
      <c r="L181" s="54">
        <f t="shared" ca="1" si="16"/>
        <v>0</v>
      </c>
      <c r="M181" s="35"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0.17114006514657981</v>
      </c>
      <c r="N181" s="72">
        <f t="shared" ca="1" si="17"/>
        <v>0</v>
      </c>
    </row>
    <row r="182" spans="1:14" x14ac:dyDescent="0.35">
      <c r="A182" s="32">
        <f t="shared" si="18"/>
        <v>46110</v>
      </c>
      <c r="B182" s="70" cm="1">
        <f t="array" aca="1" ref="B182" ca="1">_xlfn.XLOOKUP(A182,INDIRECT($A$5&amp;"!$AJ$41:$AJ$406"),INDIRECT($A$5&amp;"!$An$41:$An$406"))*SUM($F$3:$I$3)</f>
        <v>0</v>
      </c>
      <c r="C182" s="70" cm="1">
        <f t="array" aca="1" ref="C182" ca="1">_xlfn.XLOOKUP(A182,INDIRECT($A$5&amp;"!$AJ$41:$AJ$406"),INDIRECT($A$5&amp;"!$Ak$41:$Ak$406"))*SUM($F$3:$I$3)</f>
        <v>0</v>
      </c>
      <c r="D182" s="70" cm="1">
        <f t="array" aca="1" ref="D182" ca="1">_xlfn.XLOOKUP(A182,INDIRECT($A$5&amp;"!$AJ$41:$AJ$406"),INDIRECT($A$5&amp;"!$AO$41:$AO$406"))*SUM($F$3:$I$3)</f>
        <v>45</v>
      </c>
      <c r="E182" s="34" cm="1">
        <f t="array" ref="E182">SUMPRODUCT(('PT Storengy'!$B$8:$K$372)*('PT Storengy'!$A$8:$A$372=$A182)*('PT Storengy'!$A$5:$J$5=$A$6)*('PT Storengy'!$B$7:$K$7=$A$7))</f>
        <v>0</v>
      </c>
      <c r="F182" s="36">
        <f t="shared" ca="1" si="19"/>
        <v>0</v>
      </c>
      <c r="G182" s="54">
        <f t="shared" ca="1" si="20"/>
        <v>0</v>
      </c>
      <c r="H182" s="35"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0.17114006514657981</v>
      </c>
      <c r="I182" s="95">
        <f t="shared" ca="1" si="15"/>
        <v>0</v>
      </c>
      <c r="K182" s="36">
        <f t="shared" ca="1" si="14"/>
        <v>0</v>
      </c>
      <c r="L182" s="54">
        <f t="shared" ca="1" si="16"/>
        <v>0</v>
      </c>
      <c r="M182" s="35"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0.17114006514657981</v>
      </c>
      <c r="N182" s="72">
        <f t="shared" ca="1" si="17"/>
        <v>0</v>
      </c>
    </row>
    <row r="183" spans="1:14" x14ac:dyDescent="0.35">
      <c r="A183" s="32">
        <f t="shared" si="18"/>
        <v>46111</v>
      </c>
      <c r="B183" s="70" cm="1">
        <f t="array" aca="1" ref="B183" ca="1">_xlfn.XLOOKUP(A183,INDIRECT($A$5&amp;"!$AJ$41:$AJ$406"),INDIRECT($A$5&amp;"!$An$41:$An$406"))*SUM($F$3:$I$3)</f>
        <v>0</v>
      </c>
      <c r="C183" s="70" cm="1">
        <f t="array" aca="1" ref="C183" ca="1">_xlfn.XLOOKUP(A183,INDIRECT($A$5&amp;"!$AJ$41:$AJ$406"),INDIRECT($A$5&amp;"!$Ak$41:$Ak$406"))*SUM($F$3:$I$3)</f>
        <v>0</v>
      </c>
      <c r="D183" s="70" cm="1">
        <f t="array" aca="1" ref="D183" ca="1">_xlfn.XLOOKUP(A183,INDIRECT($A$5&amp;"!$AJ$41:$AJ$406"),INDIRECT($A$5&amp;"!$AO$41:$AO$406"))*SUM($F$3:$I$3)</f>
        <v>45</v>
      </c>
      <c r="E183" s="34" cm="1">
        <f t="array" ref="E183">SUMPRODUCT(('PT Storengy'!$B$8:$K$372)*('PT Storengy'!$A$8:$A$372=$A183)*('PT Storengy'!$A$5:$J$5=$A$6)*('PT Storengy'!$B$7:$K$7=$A$7))</f>
        <v>0</v>
      </c>
      <c r="F183" s="36">
        <f t="shared" ca="1" si="19"/>
        <v>0</v>
      </c>
      <c r="G183" s="54">
        <f t="shared" ca="1" si="20"/>
        <v>0</v>
      </c>
      <c r="H183" s="35"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0.17114006514657981</v>
      </c>
      <c r="I183" s="95">
        <f t="shared" ca="1" si="15"/>
        <v>0</v>
      </c>
      <c r="K183" s="36">
        <f t="shared" ca="1" si="14"/>
        <v>0</v>
      </c>
      <c r="L183" s="54">
        <f t="shared" ca="1" si="16"/>
        <v>0</v>
      </c>
      <c r="M183" s="35"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0.17114006514657981</v>
      </c>
      <c r="N183" s="72">
        <f t="shared" ca="1" si="17"/>
        <v>0</v>
      </c>
    </row>
    <row r="184" spans="1:14" x14ac:dyDescent="0.35">
      <c r="A184" s="32">
        <f t="shared" si="18"/>
        <v>46112</v>
      </c>
      <c r="B184" s="70" cm="1">
        <f t="array" aca="1" ref="B184" ca="1">_xlfn.XLOOKUP(A184,INDIRECT($A$5&amp;"!$AJ$41:$AJ$406"),INDIRECT($A$5&amp;"!$An$41:$An$406"))*SUM($F$3:$I$3)</f>
        <v>0</v>
      </c>
      <c r="C184" s="70" cm="1">
        <f t="array" aca="1" ref="C184" ca="1">_xlfn.XLOOKUP(A184,INDIRECT($A$5&amp;"!$AJ$41:$AJ$406"),INDIRECT($A$5&amp;"!$Ak$41:$Ak$406"))*SUM($F$3:$I$3)</f>
        <v>0</v>
      </c>
      <c r="D184" s="70" cm="1">
        <f t="array" aca="1" ref="D184" ca="1">_xlfn.XLOOKUP(A184,INDIRECT($A$5&amp;"!$AJ$41:$AJ$406"),INDIRECT($A$5&amp;"!$AO$41:$AO$406"))*SUM($F$3:$I$3)</f>
        <v>15.749999999999998</v>
      </c>
      <c r="E184" s="34" cm="1">
        <f t="array" ref="E184">SUMPRODUCT(('PT Storengy'!$B$8:$K$372)*('PT Storengy'!$A$8:$A$372=$A184)*('PT Storengy'!$A$5:$J$5=$A$6)*('PT Storengy'!$B$7:$K$7=$A$7))</f>
        <v>0</v>
      </c>
      <c r="F184" s="36">
        <f t="shared" ca="1" si="19"/>
        <v>0</v>
      </c>
      <c r="G184" s="54">
        <f t="shared" ca="1" si="20"/>
        <v>0</v>
      </c>
      <c r="H184" s="35"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0.17114006514657981</v>
      </c>
      <c r="I184" s="95">
        <f t="shared" ca="1" si="15"/>
        <v>0</v>
      </c>
      <c r="K184" s="36">
        <f t="shared" ca="1" si="14"/>
        <v>0</v>
      </c>
      <c r="L184" s="54">
        <f t="shared" ca="1" si="16"/>
        <v>0</v>
      </c>
      <c r="M184" s="35"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0.17114006514657981</v>
      </c>
      <c r="N184" s="72">
        <f t="shared" ca="1" si="17"/>
        <v>0</v>
      </c>
    </row>
    <row r="185" spans="1:14" x14ac:dyDescent="0.35">
      <c r="A185" s="32">
        <f t="shared" si="18"/>
        <v>46113</v>
      </c>
      <c r="B185" s="70" cm="1">
        <f t="array" aca="1" ref="B185" ca="1">_xlfn.XLOOKUP(A185,INDIRECT($A$5&amp;"!$AJ$41:$AJ$406"),INDIRECT($A$5&amp;"!$An$41:$An$406"))*SUM($F$3:$I$3)</f>
        <v>0</v>
      </c>
      <c r="C185" s="70" cm="1">
        <f t="array" aca="1" ref="C185" ca="1">_xlfn.XLOOKUP(A185,INDIRECT($A$5&amp;"!$AJ$41:$AJ$406"),INDIRECT($A$5&amp;"!$Ak$41:$Ak$406"))*SUM($F$3:$I$3)</f>
        <v>0</v>
      </c>
      <c r="D185" s="70" cm="1">
        <f t="array" aca="1" ref="D185" ca="1">_xlfn.XLOOKUP(A185,INDIRECT($A$5&amp;"!$AJ$41:$AJ$406"),INDIRECT($A$5&amp;"!$AO$41:$AO$406"))*SUM($F$3:$I$3)</f>
        <v>45</v>
      </c>
      <c r="E185" s="34" cm="1">
        <f t="array" ref="E185">SUMPRODUCT(('PT Storengy'!$B$8:$K$372)*('PT Storengy'!$A$8:$A$372=$A185)*('PT Storengy'!$A$5:$J$5=$A$6)*('PT Storengy'!$B$7:$K$7=$A$7))</f>
        <v>0</v>
      </c>
      <c r="F185" s="36">
        <f t="shared" ref="F185" ca="1" si="21">F184-I185/1000</f>
        <v>0</v>
      </c>
      <c r="G185" s="54">
        <f t="shared" ca="1" si="20"/>
        <v>0</v>
      </c>
      <c r="H185" s="35"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0.17114006514657981</v>
      </c>
      <c r="I185" s="95">
        <f t="shared" ca="1" si="15"/>
        <v>0</v>
      </c>
      <c r="K185" s="36">
        <f t="shared" ca="1" si="14"/>
        <v>0</v>
      </c>
      <c r="L185" s="54">
        <f t="shared" ca="1" si="16"/>
        <v>0</v>
      </c>
      <c r="M185" s="35"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0.17114006514657981</v>
      </c>
      <c r="N185" s="72">
        <f t="shared" ca="1" si="17"/>
        <v>0</v>
      </c>
    </row>
    <row r="186" spans="1:14" x14ac:dyDescent="0.35">
      <c r="A186" s="32"/>
      <c r="B186" s="70"/>
      <c r="C186" s="70"/>
      <c r="D186" s="66"/>
      <c r="E186" s="34"/>
      <c r="F186" s="36"/>
      <c r="G186" s="54">
        <f t="shared" ca="1" si="20"/>
        <v>0</v>
      </c>
      <c r="H186" s="35"/>
      <c r="I186" s="95"/>
      <c r="K186" s="36"/>
      <c r="L186" s="54">
        <f t="shared" ca="1" si="16"/>
        <v>0</v>
      </c>
      <c r="M186" s="54"/>
      <c r="N186" s="72">
        <f t="shared" ref="N186" ca="1" si="22">IF(K185*1000&lt;$F$4*(1)*M186,0,$F$4*(1)*M186)</f>
        <v>0</v>
      </c>
    </row>
    <row r="187" spans="1:14" x14ac:dyDescent="0.35">
      <c r="A187" s="32"/>
      <c r="B187" s="70"/>
      <c r="C187" s="70"/>
      <c r="D187" s="66"/>
      <c r="E187" s="34"/>
      <c r="F187" s="36"/>
      <c r="G187" s="54"/>
      <c r="H187" s="35"/>
      <c r="I187" s="95"/>
      <c r="L187" s="54"/>
      <c r="M187" s="54"/>
      <c r="N187" s="72">
        <f t="shared" ref="N187:N231" ca="1" si="23">IF(K186&lt;$F$4*(1)*M187,0,$F$4*(1)*M187)</f>
        <v>0</v>
      </c>
    </row>
    <row r="188" spans="1:14" x14ac:dyDescent="0.35">
      <c r="A188" s="32"/>
      <c r="B188" s="70"/>
      <c r="C188" s="70"/>
      <c r="D188" s="66"/>
      <c r="E188" s="34"/>
      <c r="F188" s="36"/>
      <c r="G188" s="54"/>
      <c r="H188" s="35"/>
      <c r="I188" s="95"/>
      <c r="L188" s="54"/>
      <c r="M188" s="54"/>
      <c r="N188" s="72">
        <f t="shared" ca="1" si="23"/>
        <v>0</v>
      </c>
    </row>
    <row r="189" spans="1:14" x14ac:dyDescent="0.35">
      <c r="A189" s="32"/>
      <c r="B189" s="70"/>
      <c r="C189" s="70"/>
      <c r="D189" s="66"/>
      <c r="E189" s="34"/>
      <c r="F189" s="36"/>
      <c r="G189" s="54"/>
      <c r="H189" s="35"/>
      <c r="I189" s="95"/>
      <c r="L189" s="54"/>
      <c r="M189" s="54"/>
      <c r="N189" s="72">
        <f t="shared" ca="1" si="23"/>
        <v>0</v>
      </c>
    </row>
    <row r="190" spans="1:14" x14ac:dyDescent="0.35">
      <c r="A190" s="32"/>
      <c r="B190" s="70"/>
      <c r="C190" s="70"/>
      <c r="D190" s="66"/>
      <c r="E190" s="34"/>
      <c r="F190" s="36"/>
      <c r="G190" s="54"/>
      <c r="H190" s="35"/>
      <c r="I190" s="95"/>
      <c r="L190" s="54"/>
      <c r="M190" s="54"/>
      <c r="N190" s="72">
        <f t="shared" ca="1" si="23"/>
        <v>0</v>
      </c>
    </row>
    <row r="191" spans="1:14" x14ac:dyDescent="0.35">
      <c r="A191" s="32"/>
      <c r="B191" s="70"/>
      <c r="C191" s="70"/>
      <c r="D191" s="66"/>
      <c r="E191" s="34"/>
      <c r="F191" s="36"/>
      <c r="G191" s="54"/>
      <c r="H191" s="35"/>
      <c r="I191" s="95"/>
      <c r="L191" s="54"/>
      <c r="M191" s="54"/>
      <c r="N191" s="72">
        <f t="shared" ca="1" si="23"/>
        <v>0</v>
      </c>
    </row>
    <row r="192" spans="1:14" x14ac:dyDescent="0.35">
      <c r="A192" s="32"/>
      <c r="B192" s="70"/>
      <c r="C192" s="70"/>
      <c r="D192" s="66"/>
      <c r="E192" s="34"/>
      <c r="F192" s="36"/>
      <c r="G192" s="54"/>
      <c r="H192" s="35"/>
      <c r="I192" s="95"/>
      <c r="L192" s="54"/>
      <c r="M192" s="54"/>
      <c r="N192" s="72">
        <f t="shared" ca="1" si="23"/>
        <v>0</v>
      </c>
    </row>
    <row r="193" spans="1:14" x14ac:dyDescent="0.35">
      <c r="A193" s="32"/>
      <c r="B193" s="70"/>
      <c r="C193" s="70"/>
      <c r="D193" s="66"/>
      <c r="E193" s="34"/>
      <c r="F193" s="36"/>
      <c r="G193" s="54"/>
      <c r="H193" s="35"/>
      <c r="I193" s="95"/>
      <c r="L193" s="54"/>
      <c r="M193" s="54"/>
      <c r="N193" s="72">
        <f t="shared" ca="1" si="23"/>
        <v>0</v>
      </c>
    </row>
    <row r="194" spans="1:14" x14ac:dyDescent="0.35">
      <c r="A194" s="32"/>
      <c r="B194" s="70"/>
      <c r="C194" s="70"/>
      <c r="D194" s="66"/>
      <c r="E194" s="34"/>
      <c r="F194" s="36"/>
      <c r="G194" s="54"/>
      <c r="H194" s="35"/>
      <c r="I194" s="95"/>
      <c r="L194" s="54"/>
      <c r="M194" s="54"/>
      <c r="N194" s="72">
        <f t="shared" ca="1" si="23"/>
        <v>0</v>
      </c>
    </row>
    <row r="195" spans="1:14" x14ac:dyDescent="0.35">
      <c r="A195" s="32"/>
      <c r="B195" s="70"/>
      <c r="C195" s="70"/>
      <c r="D195" s="66"/>
      <c r="E195" s="34"/>
      <c r="F195" s="36"/>
      <c r="G195" s="54"/>
      <c r="H195" s="35"/>
      <c r="I195" s="95"/>
      <c r="L195" s="54"/>
      <c r="M195" s="54"/>
      <c r="N195" s="72">
        <f t="shared" ca="1" si="23"/>
        <v>0</v>
      </c>
    </row>
    <row r="196" spans="1:14" x14ac:dyDescent="0.35">
      <c r="A196" s="32"/>
      <c r="B196" s="70"/>
      <c r="C196" s="70"/>
      <c r="D196" s="66"/>
      <c r="E196" s="34"/>
      <c r="F196" s="36"/>
      <c r="G196" s="54"/>
      <c r="H196" s="35"/>
      <c r="I196" s="95"/>
      <c r="L196" s="54"/>
      <c r="M196" s="54"/>
      <c r="N196" s="72">
        <f t="shared" ca="1" si="23"/>
        <v>0</v>
      </c>
    </row>
    <row r="197" spans="1:14" x14ac:dyDescent="0.35">
      <c r="A197" s="32"/>
      <c r="B197" s="70"/>
      <c r="C197" s="70"/>
      <c r="D197" s="66"/>
      <c r="E197" s="34"/>
      <c r="F197" s="36"/>
      <c r="G197" s="54"/>
      <c r="H197" s="35"/>
      <c r="I197" s="95"/>
      <c r="L197" s="54"/>
      <c r="M197" s="54"/>
      <c r="N197" s="72">
        <f t="shared" ca="1" si="23"/>
        <v>0</v>
      </c>
    </row>
    <row r="198" spans="1:14" x14ac:dyDescent="0.35">
      <c r="A198" s="32"/>
      <c r="B198" s="70"/>
      <c r="C198" s="70"/>
      <c r="D198" s="66"/>
      <c r="E198" s="34"/>
      <c r="F198" s="36"/>
      <c r="G198" s="54"/>
      <c r="H198" s="35"/>
      <c r="I198" s="95"/>
      <c r="L198" s="54"/>
      <c r="M198" s="54"/>
      <c r="N198" s="72">
        <f t="shared" ca="1" si="23"/>
        <v>0</v>
      </c>
    </row>
    <row r="199" spans="1:14" x14ac:dyDescent="0.35">
      <c r="A199" s="32"/>
      <c r="B199" s="70"/>
      <c r="C199" s="70"/>
      <c r="D199" s="66"/>
      <c r="E199" s="34"/>
      <c r="F199" s="36"/>
      <c r="G199" s="54"/>
      <c r="H199" s="35"/>
      <c r="I199" s="95"/>
      <c r="L199" s="54"/>
      <c r="M199" s="54"/>
      <c r="N199" s="72">
        <f t="shared" ca="1" si="23"/>
        <v>0</v>
      </c>
    </row>
    <row r="200" spans="1:14" x14ac:dyDescent="0.35">
      <c r="A200" s="32"/>
      <c r="B200" s="70"/>
      <c r="C200" s="70"/>
      <c r="D200" s="66"/>
      <c r="E200" s="34"/>
      <c r="F200" s="36"/>
      <c r="G200" s="54"/>
      <c r="H200" s="35"/>
      <c r="I200" s="95"/>
      <c r="L200" s="54"/>
      <c r="M200" s="54"/>
      <c r="N200" s="72">
        <f t="shared" ca="1" si="23"/>
        <v>0</v>
      </c>
    </row>
    <row r="201" spans="1:14" x14ac:dyDescent="0.35">
      <c r="A201" s="32"/>
      <c r="B201" s="70"/>
      <c r="C201" s="70"/>
      <c r="D201" s="66"/>
      <c r="E201" s="34"/>
      <c r="F201" s="36"/>
      <c r="G201" s="54"/>
      <c r="H201" s="35"/>
      <c r="I201" s="95"/>
      <c r="L201" s="54"/>
      <c r="M201" s="54"/>
      <c r="N201" s="72">
        <f t="shared" ca="1" si="23"/>
        <v>0</v>
      </c>
    </row>
    <row r="202" spans="1:14" x14ac:dyDescent="0.35">
      <c r="A202" s="32"/>
      <c r="B202" s="70"/>
      <c r="C202" s="70"/>
      <c r="D202" s="66"/>
      <c r="E202" s="34"/>
      <c r="F202" s="36"/>
      <c r="G202" s="54"/>
      <c r="H202" s="35"/>
      <c r="I202" s="95"/>
      <c r="L202" s="54"/>
      <c r="M202" s="54"/>
      <c r="N202" s="72">
        <f t="shared" ca="1" si="23"/>
        <v>0</v>
      </c>
    </row>
    <row r="203" spans="1:14" x14ac:dyDescent="0.35">
      <c r="A203" s="32"/>
      <c r="B203" s="70"/>
      <c r="C203" s="70"/>
      <c r="D203" s="66"/>
      <c r="E203" s="34"/>
      <c r="F203" s="36"/>
      <c r="G203" s="54"/>
      <c r="H203" s="35"/>
      <c r="I203" s="95"/>
      <c r="L203" s="54"/>
      <c r="M203" s="54"/>
      <c r="N203" s="72">
        <f t="shared" ca="1" si="23"/>
        <v>0</v>
      </c>
    </row>
    <row r="204" spans="1:14" x14ac:dyDescent="0.35">
      <c r="A204" s="32"/>
      <c r="B204" s="70"/>
      <c r="C204" s="70"/>
      <c r="D204" s="66"/>
      <c r="E204" s="34"/>
      <c r="F204" s="36"/>
      <c r="G204" s="54"/>
      <c r="H204" s="35"/>
      <c r="I204" s="95"/>
      <c r="L204" s="54"/>
      <c r="M204" s="54"/>
      <c r="N204" s="72">
        <f t="shared" ca="1" si="23"/>
        <v>0</v>
      </c>
    </row>
    <row r="205" spans="1:14" x14ac:dyDescent="0.35">
      <c r="A205" s="32"/>
      <c r="B205" s="70"/>
      <c r="C205" s="70"/>
      <c r="D205" s="66"/>
      <c r="E205" s="34"/>
      <c r="F205" s="36"/>
      <c r="G205" s="54"/>
      <c r="H205" s="35"/>
      <c r="I205" s="95"/>
      <c r="L205" s="54"/>
      <c r="M205" s="54"/>
      <c r="N205" s="72">
        <f t="shared" ca="1" si="23"/>
        <v>0</v>
      </c>
    </row>
    <row r="206" spans="1:14" x14ac:dyDescent="0.35">
      <c r="A206" s="32"/>
      <c r="B206" s="70"/>
      <c r="C206" s="70"/>
      <c r="D206" s="66"/>
      <c r="E206" s="34"/>
      <c r="F206" s="36"/>
      <c r="G206" s="54"/>
      <c r="H206" s="35"/>
      <c r="I206" s="95"/>
      <c r="L206" s="54"/>
      <c r="M206" s="54"/>
      <c r="N206" s="72">
        <f t="shared" ca="1" si="23"/>
        <v>0</v>
      </c>
    </row>
    <row r="207" spans="1:14" x14ac:dyDescent="0.35">
      <c r="A207" s="32"/>
      <c r="B207" s="70"/>
      <c r="C207" s="70"/>
      <c r="D207" s="66"/>
      <c r="E207" s="34"/>
      <c r="F207" s="36"/>
      <c r="G207" s="54"/>
      <c r="H207" s="35"/>
      <c r="I207" s="95"/>
      <c r="L207" s="54"/>
      <c r="M207" s="54"/>
      <c r="N207" s="72">
        <f t="shared" ca="1" si="23"/>
        <v>0</v>
      </c>
    </row>
    <row r="208" spans="1:14" x14ac:dyDescent="0.35">
      <c r="A208" s="32"/>
      <c r="B208" s="70"/>
      <c r="C208" s="70"/>
      <c r="D208" s="66"/>
      <c r="E208" s="34"/>
      <c r="F208" s="36"/>
      <c r="G208" s="54"/>
      <c r="H208" s="35"/>
      <c r="I208" s="95"/>
      <c r="L208" s="54"/>
      <c r="M208" s="54"/>
      <c r="N208" s="72">
        <f t="shared" ca="1" si="23"/>
        <v>0</v>
      </c>
    </row>
    <row r="209" spans="1:14" x14ac:dyDescent="0.35">
      <c r="A209" s="32"/>
      <c r="B209" s="70"/>
      <c r="C209" s="70"/>
      <c r="D209" s="66"/>
      <c r="E209" s="34"/>
      <c r="F209" s="36"/>
      <c r="G209" s="54"/>
      <c r="H209" s="35"/>
      <c r="I209" s="95"/>
      <c r="L209" s="54"/>
      <c r="M209" s="54"/>
      <c r="N209" s="72">
        <f t="shared" ca="1" si="23"/>
        <v>0</v>
      </c>
    </row>
    <row r="210" spans="1:14" x14ac:dyDescent="0.35">
      <c r="A210" s="32"/>
      <c r="B210" s="70"/>
      <c r="C210" s="70"/>
      <c r="D210" s="66"/>
      <c r="E210" s="34"/>
      <c r="F210" s="36"/>
      <c r="G210" s="54"/>
      <c r="H210" s="35"/>
      <c r="I210" s="95"/>
      <c r="L210" s="54"/>
      <c r="M210" s="54"/>
      <c r="N210" s="72">
        <f t="shared" ca="1" si="23"/>
        <v>0</v>
      </c>
    </row>
    <row r="211" spans="1:14" x14ac:dyDescent="0.35">
      <c r="A211" s="32"/>
      <c r="B211" s="70"/>
      <c r="C211" s="70"/>
      <c r="D211" s="66"/>
      <c r="E211" s="34"/>
      <c r="F211" s="36"/>
      <c r="G211" s="54"/>
      <c r="H211" s="35"/>
      <c r="I211" s="95"/>
      <c r="L211" s="54"/>
      <c r="M211" s="54"/>
      <c r="N211" s="72">
        <f t="shared" ca="1" si="23"/>
        <v>0</v>
      </c>
    </row>
    <row r="212" spans="1:14" x14ac:dyDescent="0.35">
      <c r="A212" s="32"/>
      <c r="B212" s="70"/>
      <c r="C212" s="70"/>
      <c r="D212" s="66"/>
      <c r="E212" s="34"/>
      <c r="F212" s="36"/>
      <c r="G212" s="54"/>
      <c r="H212" s="35"/>
      <c r="I212" s="95"/>
      <c r="L212" s="54"/>
      <c r="M212" s="54"/>
      <c r="N212" s="72">
        <f t="shared" ca="1" si="23"/>
        <v>0</v>
      </c>
    </row>
    <row r="213" spans="1:14" x14ac:dyDescent="0.35">
      <c r="A213" s="32"/>
      <c r="B213" s="70"/>
      <c r="C213" s="70"/>
      <c r="D213" s="66"/>
      <c r="E213" s="34"/>
      <c r="F213" s="36"/>
      <c r="G213" s="54"/>
      <c r="H213" s="35"/>
      <c r="I213" s="95"/>
      <c r="L213" s="54"/>
      <c r="M213" s="54"/>
      <c r="N213" s="72">
        <f t="shared" ca="1" si="23"/>
        <v>0</v>
      </c>
    </row>
    <row r="214" spans="1:14" x14ac:dyDescent="0.35">
      <c r="A214" s="32"/>
      <c r="B214" s="70"/>
      <c r="C214" s="70"/>
      <c r="D214" s="66"/>
      <c r="E214" s="34"/>
      <c r="F214" s="36"/>
      <c r="G214" s="54"/>
      <c r="H214" s="35"/>
      <c r="I214" s="95"/>
      <c r="L214" s="54"/>
      <c r="M214" s="54"/>
      <c r="N214" s="72">
        <f t="shared" ca="1" si="23"/>
        <v>0</v>
      </c>
    </row>
    <row r="215" spans="1:14" x14ac:dyDescent="0.35">
      <c r="A215" s="32"/>
      <c r="B215" s="70"/>
      <c r="C215" s="70"/>
      <c r="D215" s="66"/>
      <c r="E215" s="34"/>
      <c r="F215" s="36"/>
      <c r="G215" s="54"/>
      <c r="H215" s="35"/>
      <c r="I215" s="95"/>
      <c r="L215" s="54"/>
      <c r="M215" s="54"/>
      <c r="N215" s="72">
        <f t="shared" ca="1" si="23"/>
        <v>0</v>
      </c>
    </row>
    <row r="216" spans="1:14" x14ac:dyDescent="0.35">
      <c r="A216" s="32"/>
      <c r="B216" s="70"/>
      <c r="C216" s="70"/>
      <c r="D216" s="66"/>
      <c r="E216" s="34"/>
      <c r="F216" s="36"/>
      <c r="G216" s="54"/>
      <c r="H216" s="35"/>
      <c r="I216" s="95"/>
      <c r="L216" s="54"/>
      <c r="M216" s="54"/>
      <c r="N216" s="72">
        <f t="shared" ca="1" si="23"/>
        <v>0</v>
      </c>
    </row>
    <row r="217" spans="1:14" x14ac:dyDescent="0.35">
      <c r="A217" s="32"/>
      <c r="B217" s="70"/>
      <c r="C217" s="70"/>
      <c r="D217" s="66"/>
      <c r="E217" s="34"/>
      <c r="F217" s="36"/>
      <c r="G217" s="54"/>
      <c r="H217" s="35"/>
      <c r="I217" s="95"/>
      <c r="L217" s="54"/>
      <c r="M217" s="54"/>
      <c r="N217" s="72">
        <f t="shared" ca="1" si="23"/>
        <v>0</v>
      </c>
    </row>
    <row r="218" spans="1:14" x14ac:dyDescent="0.35">
      <c r="A218" s="32"/>
      <c r="B218" s="70"/>
      <c r="C218" s="70"/>
      <c r="D218" s="66"/>
      <c r="E218" s="34"/>
      <c r="F218" s="36"/>
      <c r="G218" s="54"/>
      <c r="H218" s="35"/>
      <c r="I218" s="95"/>
      <c r="L218" s="54"/>
      <c r="M218" s="54"/>
      <c r="N218" s="72">
        <f t="shared" ca="1" si="23"/>
        <v>0</v>
      </c>
    </row>
    <row r="219" spans="1:14" x14ac:dyDescent="0.35">
      <c r="A219" s="32"/>
      <c r="B219" s="70"/>
      <c r="C219" s="70"/>
      <c r="D219" s="66"/>
      <c r="E219" s="34"/>
      <c r="F219" s="36"/>
      <c r="G219" s="54"/>
      <c r="H219" s="35"/>
      <c r="I219" s="95"/>
      <c r="L219" s="54"/>
      <c r="M219" s="54"/>
      <c r="N219" s="72">
        <f t="shared" ca="1" si="23"/>
        <v>0</v>
      </c>
    </row>
    <row r="220" spans="1:14" x14ac:dyDescent="0.35">
      <c r="A220" s="32"/>
      <c r="B220" s="70"/>
      <c r="C220" s="70"/>
      <c r="D220" s="66"/>
      <c r="E220" s="34"/>
      <c r="F220" s="36"/>
      <c r="G220" s="54"/>
      <c r="H220" s="35"/>
      <c r="I220" s="95"/>
      <c r="L220" s="54"/>
      <c r="M220" s="54"/>
      <c r="N220" s="72">
        <f t="shared" ca="1" si="23"/>
        <v>0</v>
      </c>
    </row>
    <row r="221" spans="1:14" x14ac:dyDescent="0.35">
      <c r="A221" s="32"/>
      <c r="B221" s="70"/>
      <c r="C221" s="70"/>
      <c r="D221" s="66"/>
      <c r="E221" s="34"/>
      <c r="F221" s="36"/>
      <c r="G221" s="54"/>
      <c r="H221" s="35"/>
      <c r="I221" s="95"/>
      <c r="L221" s="54"/>
      <c r="M221" s="54"/>
      <c r="N221" s="72">
        <f t="shared" ca="1" si="23"/>
        <v>0</v>
      </c>
    </row>
    <row r="222" spans="1:14" x14ac:dyDescent="0.35">
      <c r="A222" s="32"/>
      <c r="B222" s="70"/>
      <c r="C222" s="70"/>
      <c r="D222" s="66"/>
      <c r="E222" s="34"/>
      <c r="F222" s="36"/>
      <c r="G222" s="54"/>
      <c r="H222" s="35"/>
      <c r="I222" s="95"/>
      <c r="L222" s="54"/>
      <c r="M222" s="54"/>
      <c r="N222" s="72">
        <f t="shared" ca="1" si="23"/>
        <v>0</v>
      </c>
    </row>
    <row r="223" spans="1:14" x14ac:dyDescent="0.35">
      <c r="A223" s="32"/>
      <c r="B223" s="70"/>
      <c r="C223" s="70"/>
      <c r="D223" s="66"/>
      <c r="E223" s="34"/>
      <c r="F223" s="36"/>
      <c r="G223" s="54"/>
      <c r="H223" s="35"/>
      <c r="I223" s="95"/>
      <c r="L223" s="54"/>
      <c r="M223" s="54"/>
      <c r="N223" s="72">
        <f t="shared" ca="1" si="23"/>
        <v>0</v>
      </c>
    </row>
    <row r="224" spans="1:14" x14ac:dyDescent="0.35">
      <c r="A224" s="32"/>
      <c r="B224" s="70"/>
      <c r="C224" s="70"/>
      <c r="D224" s="66"/>
      <c r="E224" s="34"/>
      <c r="F224" s="36"/>
      <c r="G224" s="54"/>
      <c r="H224" s="35"/>
      <c r="I224" s="95"/>
      <c r="L224" s="54"/>
      <c r="M224" s="54"/>
      <c r="N224" s="72">
        <f t="shared" ca="1" si="23"/>
        <v>0</v>
      </c>
    </row>
    <row r="225" spans="1:14" x14ac:dyDescent="0.35">
      <c r="A225" s="32"/>
      <c r="B225" s="70"/>
      <c r="C225" s="70"/>
      <c r="D225" s="66"/>
      <c r="E225" s="34"/>
      <c r="F225" s="36"/>
      <c r="G225" s="54"/>
      <c r="H225" s="35"/>
      <c r="I225" s="95"/>
      <c r="L225" s="54"/>
      <c r="M225" s="54"/>
      <c r="N225" s="72">
        <f t="shared" ca="1" si="23"/>
        <v>0</v>
      </c>
    </row>
    <row r="226" spans="1:14" x14ac:dyDescent="0.35">
      <c r="A226" s="32"/>
      <c r="B226" s="70"/>
      <c r="C226" s="70"/>
      <c r="D226" s="66"/>
      <c r="E226" s="34"/>
      <c r="F226" s="36"/>
      <c r="G226" s="54"/>
      <c r="H226" s="35"/>
      <c r="I226" s="95"/>
      <c r="L226" s="54"/>
      <c r="M226" s="54"/>
      <c r="N226" s="72">
        <f t="shared" ca="1" si="23"/>
        <v>0</v>
      </c>
    </row>
    <row r="227" spans="1:14" x14ac:dyDescent="0.35">
      <c r="A227" s="32"/>
      <c r="B227" s="70"/>
      <c r="C227" s="70"/>
      <c r="D227" s="66"/>
      <c r="E227" s="34"/>
      <c r="F227" s="36"/>
      <c r="G227" s="54"/>
      <c r="H227" s="35"/>
      <c r="I227" s="95"/>
      <c r="L227" s="54"/>
      <c r="M227" s="54"/>
      <c r="N227" s="72">
        <f t="shared" ca="1" si="23"/>
        <v>0</v>
      </c>
    </row>
    <row r="228" spans="1:14" x14ac:dyDescent="0.35">
      <c r="A228" s="32"/>
      <c r="B228" s="70"/>
      <c r="C228" s="70"/>
      <c r="D228" s="66"/>
      <c r="E228" s="34"/>
      <c r="F228" s="36"/>
      <c r="G228" s="54"/>
      <c r="H228" s="35"/>
      <c r="I228" s="95"/>
      <c r="L228" s="54"/>
      <c r="M228" s="54"/>
      <c r="N228" s="72">
        <f t="shared" ca="1" si="23"/>
        <v>0</v>
      </c>
    </row>
    <row r="229" spans="1:14" x14ac:dyDescent="0.35">
      <c r="A229" s="32"/>
      <c r="B229" s="70"/>
      <c r="C229" s="70"/>
      <c r="D229" s="66"/>
      <c r="E229" s="34"/>
      <c r="F229" s="36"/>
      <c r="G229" s="54"/>
      <c r="H229" s="35"/>
      <c r="I229" s="95"/>
      <c r="L229" s="54"/>
      <c r="M229" s="54"/>
      <c r="N229" s="72">
        <f t="shared" ca="1" si="23"/>
        <v>0</v>
      </c>
    </row>
    <row r="230" spans="1:14" x14ac:dyDescent="0.35">
      <c r="A230" s="32"/>
      <c r="B230" s="70"/>
      <c r="C230" s="70"/>
      <c r="D230" s="66"/>
      <c r="E230" s="34"/>
      <c r="F230" s="36"/>
      <c r="G230" s="54"/>
      <c r="H230" s="35"/>
      <c r="I230" s="95"/>
      <c r="L230" s="54"/>
      <c r="M230" s="54"/>
      <c r="N230" s="72">
        <f t="shared" ca="1" si="23"/>
        <v>0</v>
      </c>
    </row>
    <row r="231" spans="1:14" x14ac:dyDescent="0.35">
      <c r="A231" s="32"/>
      <c r="B231" s="70"/>
      <c r="C231" s="70"/>
      <c r="D231" s="66"/>
      <c r="E231" s="34"/>
      <c r="F231" s="36"/>
      <c r="G231" s="54"/>
      <c r="H231" s="35"/>
      <c r="I231" s="95"/>
      <c r="L231" s="54"/>
      <c r="M231" s="54"/>
      <c r="N231" s="72">
        <f t="shared" ca="1" si="23"/>
        <v>0</v>
      </c>
    </row>
    <row r="232" spans="1:14" x14ac:dyDescent="0.35">
      <c r="A232" s="29"/>
      <c r="B232" s="29"/>
      <c r="C232" s="29"/>
      <c r="D232" s="29"/>
    </row>
    <row r="233" spans="1:14" x14ac:dyDescent="0.35">
      <c r="A233" s="29"/>
      <c r="B233" s="29"/>
      <c r="C233" s="29"/>
      <c r="D233" s="29"/>
    </row>
    <row r="234" spans="1:14" x14ac:dyDescent="0.35">
      <c r="A234" s="29"/>
      <c r="B234" s="29"/>
      <c r="C234" s="29"/>
      <c r="D234" s="29"/>
    </row>
    <row r="235" spans="1:14" x14ac:dyDescent="0.35">
      <c r="A235" s="29"/>
      <c r="B235" s="29"/>
      <c r="C235" s="29"/>
      <c r="D235" s="29"/>
    </row>
    <row r="236" spans="1:14" x14ac:dyDescent="0.35">
      <c r="A236" s="29"/>
      <c r="B236" s="29"/>
      <c r="C236" s="29"/>
      <c r="D236" s="29"/>
    </row>
    <row r="237" spans="1:14" x14ac:dyDescent="0.35">
      <c r="A237" s="29"/>
      <c r="B237" s="29"/>
      <c r="C237" s="29"/>
      <c r="D237" s="29"/>
    </row>
    <row r="238" spans="1:14" x14ac:dyDescent="0.35">
      <c r="A238" s="29"/>
      <c r="B238" s="29"/>
      <c r="C238" s="29"/>
      <c r="D238" s="29"/>
    </row>
    <row r="239" spans="1:14" x14ac:dyDescent="0.35">
      <c r="A239" s="29"/>
      <c r="B239" s="29"/>
      <c r="C239" s="29"/>
      <c r="D239" s="29"/>
    </row>
    <row r="240" spans="1:14"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U231" xr:uid="{E0BA2D08-F164-426D-8B22-833BD306E2C0}"/>
  <mergeCells count="1">
    <mergeCell ref="F11:I11"/>
  </mergeCells>
  <conditionalFormatting sqref="I17:I231">
    <cfRule type="cellIs" dxfId="12" priority="3"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92D050"/>
    <pageSetUpPr fitToPage="1"/>
  </sheetPr>
  <dimension ref="A1:AP938"/>
  <sheetViews>
    <sheetView showGridLines="0" zoomScale="85" zoomScaleNormal="85" workbookViewId="0">
      <selection sqref="A1:XFD1048576"/>
    </sheetView>
  </sheetViews>
  <sheetFormatPr baseColWidth="10" defaultColWidth="11.36328125" defaultRowHeight="14.5" x14ac:dyDescent="0.35"/>
  <cols>
    <col min="1" max="1" width="17.453125" style="1" customWidth="1"/>
    <col min="2" max="4" width="11.36328125" style="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78" customFormat="1" ht="15" x14ac:dyDescent="0.35">
      <c r="A1" s="115" t="s">
        <v>67</v>
      </c>
      <c r="G1" s="78" t="s">
        <v>49</v>
      </c>
      <c r="K1" s="78" t="s">
        <v>1</v>
      </c>
      <c r="L1" s="78" t="s">
        <v>1</v>
      </c>
      <c r="AJ1" s="78" t="s">
        <v>134</v>
      </c>
    </row>
    <row r="2" spans="1:42" x14ac:dyDescent="0.35">
      <c r="A2" s="96"/>
      <c r="B2" s="96"/>
      <c r="C2" s="97"/>
      <c r="D2" s="98"/>
      <c r="F2" s="2"/>
      <c r="G2" s="3"/>
      <c r="H2" s="3"/>
      <c r="I2" s="3"/>
      <c r="J2" s="3"/>
      <c r="K2" s="3"/>
      <c r="L2" s="3"/>
      <c r="M2" s="3"/>
      <c r="N2" s="3"/>
      <c r="O2" s="3"/>
      <c r="P2" s="3"/>
      <c r="Q2" s="3"/>
      <c r="R2" s="3"/>
      <c r="S2" s="3"/>
      <c r="V2" s="3"/>
      <c r="W2" s="3"/>
      <c r="X2" s="3"/>
      <c r="AI2" s="2"/>
      <c r="AL2"/>
      <c r="AM2"/>
      <c r="AN2"/>
    </row>
    <row r="3" spans="1:42" ht="15" x14ac:dyDescent="0.35">
      <c r="A3" s="96" t="s">
        <v>62</v>
      </c>
      <c r="B3" s="96"/>
      <c r="C3" s="97"/>
      <c r="D3" s="98">
        <f>H3+M3+R3+W3</f>
        <v>15</v>
      </c>
      <c r="E3" s="96" t="s">
        <v>15</v>
      </c>
      <c r="F3" s="2"/>
      <c r="G3" s="3" t="str">
        <f>Results!D14</f>
        <v>Serene N 23</v>
      </c>
      <c r="H3" s="3">
        <f>Results!E14</f>
        <v>4</v>
      </c>
      <c r="I3" s="7" t="s">
        <v>1</v>
      </c>
      <c r="J3" s="8"/>
      <c r="K3" s="3"/>
      <c r="L3" s="3" t="str">
        <f>Results!D15</f>
        <v>Serene N 24</v>
      </c>
      <c r="M3" s="3">
        <f>Results!E15</f>
        <v>9.5</v>
      </c>
      <c r="N3" s="7" t="s">
        <v>1</v>
      </c>
      <c r="O3" s="8"/>
      <c r="P3" s="3"/>
      <c r="Q3" s="3" t="str">
        <f>Results!D16</f>
        <v>Serene N 25</v>
      </c>
      <c r="R3" s="3">
        <f>Results!E16</f>
        <v>1.5</v>
      </c>
      <c r="S3" s="7" t="s">
        <v>1</v>
      </c>
      <c r="T3" s="8"/>
      <c r="V3" s="3">
        <f>Results!D17</f>
        <v>0</v>
      </c>
      <c r="W3" s="3">
        <f>Results!E17</f>
        <v>0</v>
      </c>
      <c r="X3" s="7" t="s">
        <v>1</v>
      </c>
      <c r="Y3" s="8"/>
      <c r="AH3" s="96"/>
      <c r="AI3" s="2"/>
      <c r="AL3"/>
      <c r="AM3"/>
      <c r="AN3"/>
    </row>
    <row r="4" spans="1:42" ht="25.5" customHeight="1" x14ac:dyDescent="0.35">
      <c r="A4" s="96" t="s">
        <v>64</v>
      </c>
      <c r="B4" s="96"/>
      <c r="C4" s="97"/>
      <c r="D4" s="191">
        <f>IFERROR(D3/D5*1000,0)</f>
        <v>120.00000000000001</v>
      </c>
      <c r="E4" s="96" t="s">
        <v>63</v>
      </c>
      <c r="F4" s="2"/>
      <c r="G4" s="320" t="s">
        <v>50</v>
      </c>
      <c r="H4" s="321"/>
      <c r="I4" s="7">
        <f>SUMIFS('Base Produits'!$S:$S,'Base Produits'!$R:$R,G3)</f>
        <v>120</v>
      </c>
      <c r="J4" s="8"/>
      <c r="K4" s="3"/>
      <c r="L4" s="320" t="s">
        <v>50</v>
      </c>
      <c r="M4" s="321"/>
      <c r="N4" s="7">
        <f>SUMIFS('Base Produits'!$S:$S,'Base Produits'!$R:$R,L3)</f>
        <v>120</v>
      </c>
      <c r="O4" s="8"/>
      <c r="P4" s="3"/>
      <c r="Q4" s="320" t="s">
        <v>50</v>
      </c>
      <c r="R4" s="321"/>
      <c r="S4" s="7">
        <f>SUMIFS('Base Produits'!$S:$S,'Base Produits'!$R:$R,Q3)</f>
        <v>120</v>
      </c>
      <c r="T4" s="8"/>
      <c r="V4" s="320" t="s">
        <v>50</v>
      </c>
      <c r="W4" s="321"/>
      <c r="X4" s="7">
        <f>SUMIFS('Base Produits'!$S:$S,'Base Produits'!$R:$R,V3)</f>
        <v>0</v>
      </c>
      <c r="Y4" s="8"/>
      <c r="AH4" s="96"/>
      <c r="AI4" s="2"/>
      <c r="AL4"/>
      <c r="AM4"/>
      <c r="AN4"/>
    </row>
    <row r="5" spans="1:42" ht="38.25" customHeight="1" x14ac:dyDescent="0.35">
      <c r="A5" s="96" t="s">
        <v>65</v>
      </c>
      <c r="B5" s="96"/>
      <c r="C5" s="97"/>
      <c r="D5" s="99">
        <f>(IFERROR(H3/I4,0)+IFERROR(M3/N4,0)+IFERROR(R3/S4,0)+IFERROR(W3/X4,0))*1000</f>
        <v>124.99999999999999</v>
      </c>
      <c r="E5" s="96" t="s">
        <v>66</v>
      </c>
      <c r="F5" s="2"/>
      <c r="G5" s="322" t="s">
        <v>51</v>
      </c>
      <c r="H5" s="323"/>
      <c r="I5" s="9" t="s">
        <v>212</v>
      </c>
      <c r="J5" s="10" t="s">
        <v>211</v>
      </c>
      <c r="K5" s="3"/>
      <c r="L5" s="322" t="s">
        <v>51</v>
      </c>
      <c r="M5" s="323"/>
      <c r="N5" s="9" t="s">
        <v>212</v>
      </c>
      <c r="O5" s="10" t="s">
        <v>211</v>
      </c>
      <c r="P5" s="3"/>
      <c r="Q5" s="322" t="s">
        <v>51</v>
      </c>
      <c r="R5" s="323"/>
      <c r="S5" s="9" t="s">
        <v>212</v>
      </c>
      <c r="T5" s="10" t="s">
        <v>211</v>
      </c>
      <c r="V5" s="322" t="s">
        <v>51</v>
      </c>
      <c r="W5" s="323"/>
      <c r="X5" s="9" t="s">
        <v>212</v>
      </c>
      <c r="Y5" s="10" t="s">
        <v>211</v>
      </c>
      <c r="AH5" s="96"/>
      <c r="AI5" s="2"/>
      <c r="AL5"/>
      <c r="AM5"/>
      <c r="AN5"/>
    </row>
    <row r="6" spans="1:42" x14ac:dyDescent="0.35">
      <c r="C6" s="5"/>
      <c r="D6" s="6"/>
      <c r="F6" s="2"/>
      <c r="G6" s="324"/>
      <c r="H6" s="325"/>
      <c r="I6" s="11">
        <f>SUMIFS('Base Produits'!$C:$C,'Base Produits'!$A:$A,G$3,'Base Produits'!$B:$B,1)</f>
        <v>1</v>
      </c>
      <c r="J6" s="11">
        <f>SUMIFS('Base Produits'!$D:$D,'Base Produits'!$A:$A,G$3,'Base Produits'!$B:$B,1)</f>
        <v>0.7</v>
      </c>
      <c r="K6" s="3"/>
      <c r="L6" s="324"/>
      <c r="M6" s="325"/>
      <c r="N6" s="11">
        <f>SUMIFS('Base Produits'!$C:$C,'Base Produits'!$A:$A,L$3,'Base Produits'!$B:$B,1)</f>
        <v>1</v>
      </c>
      <c r="O6" s="11">
        <f>SUMIFS('Base Produits'!$D:$D,'Base Produits'!$A:$A,L$3,'Base Produits'!$B:$B,1)</f>
        <v>0.7</v>
      </c>
      <c r="P6" s="3"/>
      <c r="Q6" s="324"/>
      <c r="R6" s="325"/>
      <c r="S6" s="11">
        <f>SUMIFS('Base Produits'!$C:$C,'Base Produits'!$A:$A,Q$3,'Base Produits'!$B:$B,1)</f>
        <v>1</v>
      </c>
      <c r="T6" s="11">
        <f>SUMIFS('Base Produits'!$D:$D,'Base Produits'!$A:$A,Q$3,'Base Produits'!$B:$B,1)</f>
        <v>0.7</v>
      </c>
      <c r="V6" s="324"/>
      <c r="W6" s="325"/>
      <c r="X6" s="11">
        <f>SUMIFS('Base Produits'!$C:$C,'Base Produits'!$A:$A,V$3,'Base Produits'!$B:$B,1)</f>
        <v>0</v>
      </c>
      <c r="Y6" s="11">
        <f>SUMIFS('Base Produits'!$D:$D,'Base Produits'!$A:$A,V$3,'Base Produits'!$B:$B,1)</f>
        <v>0</v>
      </c>
      <c r="AI6" s="2"/>
      <c r="AL6"/>
      <c r="AM6"/>
      <c r="AN6"/>
    </row>
    <row r="7" spans="1:42" x14ac:dyDescent="0.35">
      <c r="C7" s="5"/>
      <c r="D7" s="6"/>
      <c r="F7" s="2"/>
      <c r="G7" s="324"/>
      <c r="H7" s="325"/>
      <c r="I7" s="11">
        <f>IF(OR(I6=0,I6=""),"",SUMIFS('Base Produits'!$C:$C,'Base Produits'!$A:$A,G$3,'Base Produits'!$B:$B,2))</f>
        <v>0.85</v>
      </c>
      <c r="J7" s="11">
        <f>IF(OR(I6=0,I6=""),"",SUMIFS('Base Produits'!$D:$D,'Base Produits'!$A:$A,G$3,'Base Produits'!$B:$B,2))</f>
        <v>0.8</v>
      </c>
      <c r="K7" s="3"/>
      <c r="L7" s="324"/>
      <c r="M7" s="325"/>
      <c r="N7" s="11">
        <f>IF(OR(N6=0,N6=""),"",SUMIFS('Base Produits'!$C:$C,'Base Produits'!$A:$A,L$3,'Base Produits'!$B:$B,2))</f>
        <v>0.85</v>
      </c>
      <c r="O7" s="11">
        <f>IF(OR(N6=0,N6=""),"",SUMIFS('Base Produits'!$D:$D,'Base Produits'!$A:$A,L$3,'Base Produits'!$B:$B,2))</f>
        <v>0.8</v>
      </c>
      <c r="P7" s="3"/>
      <c r="Q7" s="324"/>
      <c r="R7" s="325"/>
      <c r="S7" s="11">
        <f>IF(OR(S6=0,S6=""),"",SUMIFS('Base Produits'!$C:$C,'Base Produits'!$A:$A,Q$3,'Base Produits'!$B:$B,2))</f>
        <v>0.85</v>
      </c>
      <c r="T7" s="11">
        <f>IF(OR(S6=0,S6=""),"",SUMIFS('Base Produits'!$D:$D,'Base Produits'!$A:$A,Q$3,'Base Produits'!$B:$B,2))</f>
        <v>0.8</v>
      </c>
      <c r="V7" s="324"/>
      <c r="W7" s="325"/>
      <c r="X7" s="11" t="str">
        <f>IF(OR(X6=0,X6=""),"",SUMIFS('Base Produits'!$C:$C,'Base Produits'!$A:$A,V$3,'Base Produits'!$B:$B,2))</f>
        <v/>
      </c>
      <c r="Y7" s="11" t="str">
        <f>IF(OR(X6=0,X6=""),"",SUMIFS('Base Produits'!$D:$D,'Base Produits'!$A:$A,V$3,'Base Produits'!$B:$B,2))</f>
        <v/>
      </c>
      <c r="AI7" s="2"/>
      <c r="AL7"/>
      <c r="AM7"/>
      <c r="AN7"/>
    </row>
    <row r="8" spans="1:42" x14ac:dyDescent="0.35">
      <c r="A8" s="1" t="s">
        <v>160</v>
      </c>
      <c r="C8" s="5"/>
      <c r="D8" s="6">
        <f>Results!J14</f>
        <v>0</v>
      </c>
      <c r="F8" s="2"/>
      <c r="G8" s="324"/>
      <c r="H8" s="325"/>
      <c r="I8" s="11">
        <f>IF(OR(I7=0,I7=""),"",SUMIFS('Base Produits'!$C:$C,'Base Produits'!$A:$A,G$3,'Base Produits'!$B:$B,3))</f>
        <v>0.75</v>
      </c>
      <c r="J8" s="11">
        <f>IF(OR(I7=0,I7=""),"",SUMIFS('Base Produits'!$D:$D,'Base Produits'!$A:$A,G$3,'Base Produits'!$B:$B,3))</f>
        <v>1</v>
      </c>
      <c r="K8" s="3"/>
      <c r="L8" s="324"/>
      <c r="M8" s="325"/>
      <c r="N8" s="11">
        <f>IF(OR(N7=0,N7=""),"",SUMIFS('Base Produits'!$C:$C,'Base Produits'!$A:$A,L$3,'Base Produits'!$B:$B,3))</f>
        <v>0.75</v>
      </c>
      <c r="O8" s="11">
        <f>IF(OR(N7=0,N7=""),"",SUMIFS('Base Produits'!$D:$D,'Base Produits'!$A:$A,L$3,'Base Produits'!$B:$B,3))</f>
        <v>1</v>
      </c>
      <c r="P8" s="3"/>
      <c r="Q8" s="324"/>
      <c r="R8" s="325"/>
      <c r="S8" s="11">
        <f>IF(OR(S7=0,S7=""),"",SUMIFS('Base Produits'!$C:$C,'Base Produits'!$A:$A,Q$3,'Base Produits'!$B:$B,3))</f>
        <v>0.75</v>
      </c>
      <c r="T8" s="11">
        <f>IF(OR(S7=0,S7=""),"",SUMIFS('Base Produits'!$D:$D,'Base Produits'!$A:$A,Q$3,'Base Produits'!$B:$B,3))</f>
        <v>1</v>
      </c>
      <c r="V8" s="324"/>
      <c r="W8" s="325"/>
      <c r="X8" s="11" t="str">
        <f>IF(OR(X7=0,X7=""),"",SUMIFS('Base Produits'!$C:$C,'Base Produits'!$A:$A,V$3,'Base Produits'!$B:$B,3))</f>
        <v/>
      </c>
      <c r="Y8" s="11" t="str">
        <f>IF(OR(X7=0,X7=""),"",SUMIFS('Base Produits'!$D:$D,'Base Produits'!$A:$A,V$3,'Base Produits'!$B:$B,3))</f>
        <v/>
      </c>
      <c r="AI8" s="2"/>
      <c r="AL8"/>
      <c r="AM8"/>
      <c r="AN8"/>
    </row>
    <row r="9" spans="1:42" x14ac:dyDescent="0.35">
      <c r="A9" s="1" t="s">
        <v>161</v>
      </c>
      <c r="C9" s="5"/>
      <c r="D9" s="6">
        <f>Results!K14</f>
        <v>125</v>
      </c>
      <c r="F9" s="2"/>
      <c r="G9" s="324"/>
      <c r="H9" s="325"/>
      <c r="I9" s="11">
        <f>IF(OR(I8=0,I8=""),"",SUMIFS('Base Produits'!$C:$C,'Base Produits'!$A:$A,G$3,'Base Produits'!$B:$B,4))</f>
        <v>0</v>
      </c>
      <c r="J9" s="11">
        <f>IF(OR(I8=0,I8=""),"",SUMIFS('Base Produits'!$D:$D,'Base Produits'!$A:$A,G$3,'Base Produits'!$B:$B,4))</f>
        <v>1</v>
      </c>
      <c r="K9" s="3"/>
      <c r="L9" s="324"/>
      <c r="M9" s="325"/>
      <c r="N9" s="11">
        <f>IF(OR(N8=0,N8=""),"",SUMIFS('Base Produits'!$C:$C,'Base Produits'!$A:$A,L$3,'Base Produits'!$B:$B,4))</f>
        <v>0</v>
      </c>
      <c r="O9" s="11">
        <f>IF(OR(N8=0,N8=""),"",SUMIFS('Base Produits'!$D:$D,'Base Produits'!$A:$A,L$3,'Base Produits'!$B:$B,4))</f>
        <v>1</v>
      </c>
      <c r="P9" s="3"/>
      <c r="Q9" s="324"/>
      <c r="R9" s="325"/>
      <c r="S9" s="11">
        <f>IF(OR(S8=0,S8=""),"",SUMIFS('Base Produits'!$C:$C,'Base Produits'!$A:$A,Q$3,'Base Produits'!$B:$B,4))</f>
        <v>0</v>
      </c>
      <c r="T9" s="11">
        <f>IF(OR(S8=0,S8=""),"",SUMIFS('Base Produits'!$D:$D,'Base Produits'!$A:$A,Q$3,'Base Produits'!$B:$B,4))</f>
        <v>1</v>
      </c>
      <c r="V9" s="324"/>
      <c r="W9" s="325"/>
      <c r="X9" s="11" t="str">
        <f>IF(OR(X8=0,X8=""),"",SUMIFS('Base Produits'!$C:$C,'Base Produits'!$A:$A,V$3,'Base Produits'!$B:$B,4))</f>
        <v/>
      </c>
      <c r="Y9" s="11" t="str">
        <f>IF(OR(X8=0,X8=""),"",SUMIFS('Base Produits'!$D:$D,'Base Produits'!$A:$A,V$3,'Base Produits'!$B:$B,4))</f>
        <v/>
      </c>
      <c r="AI9" s="2"/>
      <c r="AL9"/>
      <c r="AM9"/>
      <c r="AN9"/>
    </row>
    <row r="10" spans="1:42" x14ac:dyDescent="0.35">
      <c r="A10" s="1" t="s">
        <v>162</v>
      </c>
      <c r="C10" s="5"/>
      <c r="D10" s="6">
        <f>Results!L14</f>
        <v>176.47058823529412</v>
      </c>
      <c r="F10" s="2"/>
      <c r="G10" s="324"/>
      <c r="H10" s="325"/>
      <c r="I10" s="11" t="str">
        <f>IF(OR(I9=0,I9=""),"",SUMIFS('Base Produits'!$C:$C,'Base Produits'!$A:$A,G$3,'Base Produits'!$B:$B,5))</f>
        <v/>
      </c>
      <c r="J10" s="11" t="str">
        <f>IF(OR(I9=0,I9=""),"",SUMIFS('Base Produits'!$D:$D,'Base Produits'!$A:$A,G$3,'Base Produits'!$B:$B,5))</f>
        <v/>
      </c>
      <c r="K10" s="3"/>
      <c r="L10" s="324"/>
      <c r="M10" s="325"/>
      <c r="N10" s="11" t="str">
        <f>IF(OR(N9=0,N9=""),"",SUMIFS('Base Produits'!$C:$C,'Base Produits'!$A:$A,L$3,'Base Produits'!$B:$B,5))</f>
        <v/>
      </c>
      <c r="O10" s="11" t="str">
        <f>IF(OR(N9=0,N9=""),"",SUMIFS('Base Produits'!$D:$D,'Base Produits'!$A:$A,L$3,'Base Produits'!$B:$B,5))</f>
        <v/>
      </c>
      <c r="P10" s="3"/>
      <c r="Q10" s="324"/>
      <c r="R10" s="325"/>
      <c r="S10" s="11" t="str">
        <f>IF(OR(S9=0,S9=""),"",SUMIFS('Base Produits'!$C:$C,'Base Produits'!$A:$A,Q$3,'Base Produits'!$B:$B,5))</f>
        <v/>
      </c>
      <c r="T10" s="11" t="str">
        <f>IF(OR(S9=0,S9=""),"",SUMIFS('Base Produits'!$D:$D,'Base Produits'!$A:$A,Q$3,'Base Produits'!$B:$B,5))</f>
        <v/>
      </c>
      <c r="V10" s="324"/>
      <c r="W10" s="325"/>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26"/>
      <c r="H11" s="327"/>
      <c r="I11" s="11" t="str">
        <f>IF(OR(I10=0,I10=""),"",SUMIFS('Base Produits'!$C:$C,'Base Produits'!$A:$A,G$3,'Base Produits'!$B:$B,6))</f>
        <v/>
      </c>
      <c r="J11" s="11" t="str">
        <f>IF(OR(I10=0,I10=""),"",SUMIFS('Base Produits'!$D:$D,'Base Produits'!$A:$A,G$3,'Base Produits'!$B:$B,6))</f>
        <v/>
      </c>
      <c r="K11" s="3"/>
      <c r="L11" s="326"/>
      <c r="M11" s="327"/>
      <c r="N11" s="11" t="str">
        <f>IF(OR(N10=0,N10=""),"",SUMIFS('Base Produits'!$C:$C,'Base Produits'!$A:$A,L$3,'Base Produits'!$B:$B,6))</f>
        <v/>
      </c>
      <c r="O11" s="11" t="str">
        <f>IF(OR(N10=0,N10=""),"",SUMIFS('Base Produits'!$D:$D,'Base Produits'!$A:$A,L$3,'Base Produits'!$B:$B,6))</f>
        <v/>
      </c>
      <c r="P11" s="3"/>
      <c r="Q11" s="326"/>
      <c r="R11" s="327"/>
      <c r="S11" s="11" t="str">
        <f>IF(OR(S10=0,S10=""),"",SUMIFS('Base Produits'!$C:$C,'Base Produits'!$A:$A,Q$3,'Base Produits'!$B:$B,6))</f>
        <v/>
      </c>
      <c r="T11" s="11" t="str">
        <f>IF(OR(S10=0,S10=""),"",SUMIFS('Base Produits'!$D:$D,'Base Produits'!$A:$A,Q$3,'Base Produits'!$B:$B,6))</f>
        <v/>
      </c>
      <c r="V11" s="326"/>
      <c r="W11" s="327"/>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D12" s="6"/>
      <c r="F12" s="2"/>
      <c r="G12" s="320" t="s">
        <v>52</v>
      </c>
      <c r="H12" s="321"/>
      <c r="I12" s="7">
        <f>SUMIFS('Base Produits'!$T:$T,'Base Produits'!$R:$R,G3)</f>
        <v>128</v>
      </c>
      <c r="J12" s="8"/>
      <c r="K12" s="3"/>
      <c r="L12" s="320" t="s">
        <v>52</v>
      </c>
      <c r="M12" s="321"/>
      <c r="N12" s="7">
        <f>SUMIFS('Base Produits'!$T:$T,'Base Produits'!$R:$R,L3)</f>
        <v>128</v>
      </c>
      <c r="O12" s="8"/>
      <c r="P12" s="3"/>
      <c r="Q12" s="320" t="s">
        <v>52</v>
      </c>
      <c r="R12" s="321"/>
      <c r="S12" s="7">
        <f>SUMIFS('Base Produits'!$T:$T,'Base Produits'!$R:$R,Q3)</f>
        <v>128</v>
      </c>
      <c r="T12" s="8"/>
      <c r="V12" s="320" t="s">
        <v>52</v>
      </c>
      <c r="W12" s="321"/>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57" t="s">
        <v>45</v>
      </c>
      <c r="B14" s="63" t="s">
        <v>46</v>
      </c>
      <c r="C14" s="63"/>
      <c r="D14" s="62" t="s">
        <v>15</v>
      </c>
      <c r="F14" s="2"/>
      <c r="G14" s="57" t="s">
        <v>45</v>
      </c>
      <c r="H14" s="63" t="s">
        <v>46</v>
      </c>
      <c r="I14" s="63"/>
      <c r="J14" s="62" t="s">
        <v>15</v>
      </c>
      <c r="K14" s="3"/>
      <c r="L14" s="57" t="s">
        <v>45</v>
      </c>
      <c r="M14" s="63" t="s">
        <v>46</v>
      </c>
      <c r="N14" s="63"/>
      <c r="O14" s="62" t="s">
        <v>15</v>
      </c>
      <c r="P14" s="3"/>
      <c r="Q14" s="57" t="s">
        <v>45</v>
      </c>
      <c r="R14" s="63" t="s">
        <v>46</v>
      </c>
      <c r="S14" s="63"/>
      <c r="T14" s="62" t="s">
        <v>15</v>
      </c>
      <c r="V14" s="57" t="s">
        <v>45</v>
      </c>
      <c r="W14" s="63" t="s">
        <v>46</v>
      </c>
      <c r="X14" s="63"/>
      <c r="Y14" s="62" t="s">
        <v>15</v>
      </c>
      <c r="AI14" s="2"/>
      <c r="AL14"/>
      <c r="AM14"/>
      <c r="AN14"/>
      <c r="AO14" s="19"/>
      <c r="AP14" s="19"/>
    </row>
    <row r="15" spans="1:42" x14ac:dyDescent="0.35">
      <c r="A15" s="60"/>
      <c r="B15" s="60"/>
      <c r="C15" s="60"/>
      <c r="D15" s="61"/>
      <c r="F15" s="2"/>
      <c r="G15" s="105" t="str">
        <f t="shared" ref="G15:G24" si="0">IF($A15&lt;DATE(2000,1,1),"",$A15)</f>
        <v/>
      </c>
      <c r="H15" s="111"/>
      <c r="I15" s="101"/>
      <c r="J15" s="125"/>
      <c r="L15" s="105" t="str">
        <f t="shared" ref="L15:L24" si="1">IF($A15&lt;DATE(2000,1,1),"",$A15)</f>
        <v/>
      </c>
      <c r="M15" s="111"/>
      <c r="N15" s="101"/>
      <c r="O15" s="125"/>
      <c r="Q15" s="105" t="str">
        <f t="shared" ref="Q15:Q24" si="2">IF($A15&lt;DATE(2000,1,1),"",$A15)</f>
        <v/>
      </c>
      <c r="R15" s="111"/>
      <c r="S15" s="101"/>
      <c r="T15" s="125"/>
      <c r="V15" s="105" t="str">
        <f t="shared" ref="V15:V24" si="3">IF($A15&lt;DATE(2000,1,1),"",$A15)</f>
        <v/>
      </c>
      <c r="W15" s="111"/>
      <c r="X15" s="101"/>
      <c r="Y15" s="125"/>
      <c r="AI15" s="2"/>
      <c r="AL15"/>
      <c r="AM15"/>
      <c r="AN15"/>
      <c r="AO15" s="19"/>
      <c r="AP15" s="19"/>
    </row>
    <row r="16" spans="1:42" x14ac:dyDescent="0.35">
      <c r="A16" s="100">
        <f>DATE(Results!$J$4,4,1)</f>
        <v>45748</v>
      </c>
      <c r="B16" s="65">
        <f>D16/SUM($H$3,$M$3,$R$3,$W$3,$AB$3)</f>
        <v>0.35</v>
      </c>
      <c r="C16" s="64"/>
      <c r="D16" s="138">
        <f>SUM(J16,O16,T16,Y16)</f>
        <v>5.25</v>
      </c>
      <c r="F16" s="2"/>
      <c r="G16" s="106">
        <f>$A16</f>
        <v>45748</v>
      </c>
      <c r="H16" s="112">
        <f>IF(SUMIFS('Base Produits'!$L:$L,'Base Produits'!$J:$J,G$3,'Base Produits'!$K:$K,DATE(1900,MONTH($A16),DAY($A16)))=0,100%,SUMIFS('Base Produits'!$L:$L,'Base Produits'!$J:$J,G$3,'Base Produits'!$K:$K,DATE(1900,MONTH($A16),DAY($A16))))</f>
        <v>0.35</v>
      </c>
      <c r="I16" s="103"/>
      <c r="J16" s="125">
        <f t="shared" ref="J16:J23" si="4">H16*H$3</f>
        <v>1.4</v>
      </c>
      <c r="L16" s="106">
        <f>$A16</f>
        <v>45748</v>
      </c>
      <c r="M16" s="112">
        <f>IF(SUMIFS('Base Produits'!$L:$L,'Base Produits'!$J:$J,L$3,'Base Produits'!$K:$K,DATE(1900,MONTH($A16),DAY($A16)))=0,100%,SUMIFS('Base Produits'!$L:$L,'Base Produits'!$J:$J,L$3,'Base Produits'!$K:$K,DATE(1900,MONTH($A16),DAY($A16))))</f>
        <v>0.35</v>
      </c>
      <c r="N16" s="103"/>
      <c r="O16" s="125">
        <f t="shared" ref="O16:O23" si="5">M16*M$3</f>
        <v>3.3249999999999997</v>
      </c>
      <c r="Q16" s="106">
        <f>$A16</f>
        <v>45748</v>
      </c>
      <c r="R16" s="112">
        <f>IF(SUMIFS('Base Produits'!$L:$L,'Base Produits'!$J:$J,Q$3,'Base Produits'!$K:$K,DATE(1900,MONTH($A16),DAY($A16)))=0,100%,SUMIFS('Base Produits'!$L:$L,'Base Produits'!$J:$J,Q$3,'Base Produits'!$K:$K,DATE(1900,MONTH($A16),DAY($A16))))</f>
        <v>0.35</v>
      </c>
      <c r="S16" s="103"/>
      <c r="T16" s="125">
        <f t="shared" ref="T16:T23" si="6">R16*R$3</f>
        <v>0.52499999999999991</v>
      </c>
      <c r="V16" s="106">
        <f>$A16</f>
        <v>45748</v>
      </c>
      <c r="W16" s="112">
        <f>IF(SUMIFS('Base Produits'!$L:$L,'Base Produits'!$J:$J,V$3,'Base Produits'!$K:$K,DATE(1900,MONTH($A16),DAY($A16)))=0,100%,SUMIFS('Base Produits'!$L:$L,'Base Produits'!$J:$J,V$3,'Base Produits'!$K:$K,DATE(1900,MONTH($A16),DAY($A16))))</f>
        <v>1</v>
      </c>
      <c r="X16" s="103"/>
      <c r="Y16" s="125">
        <f t="shared" ref="Y16:Y23" si="7">W16*W$3</f>
        <v>0</v>
      </c>
      <c r="AI16" s="2"/>
      <c r="AL16"/>
      <c r="AM16"/>
      <c r="AN16"/>
      <c r="AO16" s="19"/>
      <c r="AP16" s="19"/>
    </row>
    <row r="17" spans="1:42" x14ac:dyDescent="0.35">
      <c r="A17" s="100">
        <f>A18-1</f>
        <v>45808</v>
      </c>
      <c r="B17" s="65">
        <f t="shared" ref="B17:B23" si="8">D17/SUM($H$3,$M$3,$R$3,$W$3,$AB$3)</f>
        <v>1</v>
      </c>
      <c r="C17" s="64"/>
      <c r="D17" s="138">
        <f t="shared" ref="D17:D23" si="9">SUM(J17,O17,T17,Y17)</f>
        <v>15</v>
      </c>
      <c r="F17" s="2"/>
      <c r="G17" s="106">
        <f t="shared" ref="G17:G23" si="10">$A17</f>
        <v>45808</v>
      </c>
      <c r="H17" s="112">
        <f>IF(SUMIFS('Base Produits'!$L:$L,'Base Produits'!$J:$J,G$3,'Base Produits'!$K:$K,DATE(1900,MONTH($A17),DAY($A17)))=0,100%,SUMIFS('Base Produits'!$L:$L,'Base Produits'!$J:$J,G$3,'Base Produits'!$K:$K,DATE(1900,MONTH($A17),DAY($A17))))</f>
        <v>1</v>
      </c>
      <c r="I17" s="103"/>
      <c r="J17" s="125">
        <f t="shared" si="4"/>
        <v>4</v>
      </c>
      <c r="L17" s="106">
        <f t="shared" ref="L17:L23" si="11">$A17</f>
        <v>45808</v>
      </c>
      <c r="M17" s="112">
        <f>IF(SUMIFS('Base Produits'!$L:$L,'Base Produits'!$J:$J,L$3,'Base Produits'!$K:$K,DATE(1900,MONTH($A17),DAY($A17)))=0,100%,SUMIFS('Base Produits'!$L:$L,'Base Produits'!$J:$J,L$3,'Base Produits'!$K:$K,DATE(1900,MONTH($A17),DAY($A17))))</f>
        <v>1</v>
      </c>
      <c r="N17" s="103"/>
      <c r="O17" s="125">
        <f t="shared" si="5"/>
        <v>9.5</v>
      </c>
      <c r="Q17" s="106">
        <f t="shared" ref="Q17:Q23" si="12">$A17</f>
        <v>45808</v>
      </c>
      <c r="R17" s="112">
        <f>IF(SUMIFS('Base Produits'!$L:$L,'Base Produits'!$J:$J,Q$3,'Base Produits'!$K:$K,DATE(1900,MONTH($A17),DAY($A17)))=0,100%,SUMIFS('Base Produits'!$L:$L,'Base Produits'!$J:$J,Q$3,'Base Produits'!$K:$K,DATE(1900,MONTH($A17),DAY($A17))))</f>
        <v>1</v>
      </c>
      <c r="S17" s="103"/>
      <c r="T17" s="125">
        <f t="shared" si="6"/>
        <v>1.5</v>
      </c>
      <c r="V17" s="106">
        <f t="shared" ref="V17:V23" si="13">$A17</f>
        <v>45808</v>
      </c>
      <c r="W17" s="112">
        <f>IF(SUMIFS('Base Produits'!$L:$L,'Base Produits'!$J:$J,V$3,'Base Produits'!$K:$K,DATE(1900,MONTH($A17),DAY($A17)))=0,100%,SUMIFS('Base Produits'!$L:$L,'Base Produits'!$J:$J,V$3,'Base Produits'!$K:$K,DATE(1900,MONTH($A17),DAY($A17))))</f>
        <v>1</v>
      </c>
      <c r="X17" s="103"/>
      <c r="Y17" s="125">
        <f t="shared" si="7"/>
        <v>0</v>
      </c>
      <c r="AI17" s="2"/>
      <c r="AL17"/>
      <c r="AM17"/>
      <c r="AN17"/>
      <c r="AO17" s="19"/>
      <c r="AP17" s="19"/>
    </row>
    <row r="18" spans="1:42" x14ac:dyDescent="0.35">
      <c r="A18" s="100">
        <f>DATE(Results!$J$4,6,1)</f>
        <v>45809</v>
      </c>
      <c r="B18" s="65">
        <f t="shared" si="8"/>
        <v>1</v>
      </c>
      <c r="C18" s="64"/>
      <c r="D18" s="138">
        <f t="shared" si="9"/>
        <v>15</v>
      </c>
      <c r="F18" s="2"/>
      <c r="G18" s="106">
        <f t="shared" si="10"/>
        <v>45809</v>
      </c>
      <c r="H18" s="112">
        <f>IF(SUMIFS('Base Produits'!$L:$L,'Base Produits'!$J:$J,G$3,'Base Produits'!$K:$K,DATE(1900,MONTH($A18),DAY($A18)))=0,100%,SUMIFS('Base Produits'!$L:$L,'Base Produits'!$J:$J,G$3,'Base Produits'!$K:$K,DATE(1900,MONTH($A18),DAY($A18))))</f>
        <v>1</v>
      </c>
      <c r="I18" s="103"/>
      <c r="J18" s="125">
        <f t="shared" si="4"/>
        <v>4</v>
      </c>
      <c r="L18" s="106">
        <f t="shared" si="11"/>
        <v>45809</v>
      </c>
      <c r="M18" s="112">
        <f>IF(SUMIFS('Base Produits'!$L:$L,'Base Produits'!$J:$J,L$3,'Base Produits'!$K:$K,DATE(1900,MONTH($A18),DAY($A18)))=0,100%,SUMIFS('Base Produits'!$L:$L,'Base Produits'!$J:$J,L$3,'Base Produits'!$K:$K,DATE(1900,MONTH($A18),DAY($A18))))</f>
        <v>1</v>
      </c>
      <c r="N18" s="103"/>
      <c r="O18" s="125">
        <f t="shared" si="5"/>
        <v>9.5</v>
      </c>
      <c r="Q18" s="106">
        <f t="shared" si="12"/>
        <v>45809</v>
      </c>
      <c r="R18" s="112">
        <f>IF(SUMIFS('Base Produits'!$L:$L,'Base Produits'!$J:$J,Q$3,'Base Produits'!$K:$K,DATE(1900,MONTH($A18),DAY($A18)))=0,100%,SUMIFS('Base Produits'!$L:$L,'Base Produits'!$J:$J,Q$3,'Base Produits'!$K:$K,DATE(1900,MONTH($A18),DAY($A18))))</f>
        <v>1</v>
      </c>
      <c r="S18" s="103"/>
      <c r="T18" s="125">
        <f t="shared" si="6"/>
        <v>1.5</v>
      </c>
      <c r="V18" s="106">
        <f t="shared" si="13"/>
        <v>45809</v>
      </c>
      <c r="W18" s="112">
        <f>IF(SUMIFS('Base Produits'!$L:$L,'Base Produits'!$J:$J,V$3,'Base Produits'!$K:$K,DATE(1900,MONTH($A18),DAY($A18)))=0,100%,SUMIFS('Base Produits'!$L:$L,'Base Produits'!$J:$J,V$3,'Base Produits'!$K:$K,DATE(1900,MONTH($A18),DAY($A18))))</f>
        <v>1</v>
      </c>
      <c r="X18" s="103"/>
      <c r="Y18" s="125">
        <f t="shared" si="7"/>
        <v>0</v>
      </c>
      <c r="AI18" s="2"/>
      <c r="AL18"/>
      <c r="AM18"/>
      <c r="AN18"/>
      <c r="AO18" s="19"/>
      <c r="AP18" s="19"/>
    </row>
    <row r="19" spans="1:42" x14ac:dyDescent="0.35">
      <c r="A19" s="100">
        <f>A20-1</f>
        <v>45869</v>
      </c>
      <c r="B19" s="65">
        <f t="shared" si="8"/>
        <v>0.85</v>
      </c>
      <c r="C19" s="64"/>
      <c r="D19" s="138">
        <f t="shared" si="9"/>
        <v>12.75</v>
      </c>
      <c r="F19" s="2"/>
      <c r="G19" s="106">
        <f t="shared" si="10"/>
        <v>45869</v>
      </c>
      <c r="H19" s="112">
        <f>IF(SUMIFS('Base Produits'!$L:$L,'Base Produits'!$J:$J,G$3,'Base Produits'!$K:$K,DATE(1900,MONTH($A19),DAY($A19)))=0,100%,SUMIFS('Base Produits'!$L:$L,'Base Produits'!$J:$J,G$3,'Base Produits'!$K:$K,DATE(1900,MONTH($A19),DAY($A19))))</f>
        <v>0.85</v>
      </c>
      <c r="I19" s="103"/>
      <c r="J19" s="125">
        <f t="shared" si="4"/>
        <v>3.4</v>
      </c>
      <c r="L19" s="106">
        <f t="shared" si="11"/>
        <v>45869</v>
      </c>
      <c r="M19" s="112">
        <f>IF(SUMIFS('Base Produits'!$L:$L,'Base Produits'!$J:$J,L$3,'Base Produits'!$K:$K,DATE(1900,MONTH($A19),DAY($A19)))=0,100%,SUMIFS('Base Produits'!$L:$L,'Base Produits'!$J:$J,L$3,'Base Produits'!$K:$K,DATE(1900,MONTH($A19),DAY($A19))))</f>
        <v>0.85</v>
      </c>
      <c r="N19" s="103"/>
      <c r="O19" s="125">
        <f t="shared" si="5"/>
        <v>8.0749999999999993</v>
      </c>
      <c r="Q19" s="106">
        <f t="shared" si="12"/>
        <v>45869</v>
      </c>
      <c r="R19" s="112">
        <f>IF(SUMIFS('Base Produits'!$L:$L,'Base Produits'!$J:$J,Q$3,'Base Produits'!$K:$K,DATE(1900,MONTH($A19),DAY($A19)))=0,100%,SUMIFS('Base Produits'!$L:$L,'Base Produits'!$J:$J,Q$3,'Base Produits'!$K:$K,DATE(1900,MONTH($A19),DAY($A19))))</f>
        <v>0.85</v>
      </c>
      <c r="S19" s="103"/>
      <c r="T19" s="125">
        <f t="shared" si="6"/>
        <v>1.2749999999999999</v>
      </c>
      <c r="V19" s="106">
        <f t="shared" si="13"/>
        <v>45869</v>
      </c>
      <c r="W19" s="112">
        <f>IF(SUMIFS('Base Produits'!$L:$L,'Base Produits'!$J:$J,V$3,'Base Produits'!$K:$K,DATE(1900,MONTH($A19),DAY($A19)))=0,100%,SUMIFS('Base Produits'!$L:$L,'Base Produits'!$J:$J,V$3,'Base Produits'!$K:$K,DATE(1900,MONTH($A19),DAY($A19))))</f>
        <v>1</v>
      </c>
      <c r="X19" s="103"/>
      <c r="Y19" s="125">
        <f t="shared" si="7"/>
        <v>0</v>
      </c>
      <c r="AI19" s="2"/>
      <c r="AL19"/>
      <c r="AM19"/>
      <c r="AN19"/>
      <c r="AO19" s="19"/>
      <c r="AP19" s="19"/>
    </row>
    <row r="20" spans="1:42" x14ac:dyDescent="0.35">
      <c r="A20" s="100">
        <f>DATE(Results!$J$4,8,1)</f>
        <v>45870</v>
      </c>
      <c r="B20" s="65">
        <f t="shared" si="8"/>
        <v>1</v>
      </c>
      <c r="C20" s="64"/>
      <c r="D20" s="138">
        <f t="shared" si="9"/>
        <v>15</v>
      </c>
      <c r="F20" s="2"/>
      <c r="G20" s="106">
        <f t="shared" si="10"/>
        <v>45870</v>
      </c>
      <c r="H20" s="112">
        <f>IF(SUMIFS('Base Produits'!$L:$L,'Base Produits'!$J:$J,G$3,'Base Produits'!$K:$K,DATE(1900,MONTH($A20),DAY($A20)))=0,100%,SUMIFS('Base Produits'!$L:$L,'Base Produits'!$J:$J,G$3,'Base Produits'!$K:$K,DATE(1900,MONTH($A20),DAY($A20))))</f>
        <v>1</v>
      </c>
      <c r="I20" s="103"/>
      <c r="J20" s="125">
        <f t="shared" si="4"/>
        <v>4</v>
      </c>
      <c r="L20" s="106">
        <f t="shared" si="11"/>
        <v>45870</v>
      </c>
      <c r="M20" s="112">
        <f>IF(SUMIFS('Base Produits'!$L:$L,'Base Produits'!$J:$J,L$3,'Base Produits'!$K:$K,DATE(1900,MONTH($A20),DAY($A20)))=0,100%,SUMIFS('Base Produits'!$L:$L,'Base Produits'!$J:$J,L$3,'Base Produits'!$K:$K,DATE(1900,MONTH($A20),DAY($A20))))</f>
        <v>1</v>
      </c>
      <c r="N20" s="103"/>
      <c r="O20" s="125">
        <f t="shared" si="5"/>
        <v>9.5</v>
      </c>
      <c r="Q20" s="106">
        <f t="shared" si="12"/>
        <v>45870</v>
      </c>
      <c r="R20" s="112">
        <f>IF(SUMIFS('Base Produits'!$L:$L,'Base Produits'!$J:$J,Q$3,'Base Produits'!$K:$K,DATE(1900,MONTH($A20),DAY($A20)))=0,100%,SUMIFS('Base Produits'!$L:$L,'Base Produits'!$J:$J,Q$3,'Base Produits'!$K:$K,DATE(1900,MONTH($A20),DAY($A20))))</f>
        <v>1</v>
      </c>
      <c r="S20" s="103"/>
      <c r="T20" s="125">
        <f t="shared" si="6"/>
        <v>1.5</v>
      </c>
      <c r="V20" s="106">
        <f t="shared" si="13"/>
        <v>45870</v>
      </c>
      <c r="W20" s="112">
        <f>IF(SUMIFS('Base Produits'!$L:$L,'Base Produits'!$J:$J,V$3,'Base Produits'!$K:$K,DATE(1900,MONTH($A20),DAY($A20)))=0,100%,SUMIFS('Base Produits'!$L:$L,'Base Produits'!$J:$J,V$3,'Base Produits'!$K:$K,DATE(1900,MONTH($A20),DAY($A20))))</f>
        <v>1</v>
      </c>
      <c r="X20" s="103"/>
      <c r="Y20" s="125">
        <f t="shared" si="7"/>
        <v>0</v>
      </c>
      <c r="AI20" s="2"/>
      <c r="AL20"/>
      <c r="AM20"/>
      <c r="AN20"/>
    </row>
    <row r="21" spans="1:42" x14ac:dyDescent="0.35">
      <c r="A21" s="100">
        <f>A22-1</f>
        <v>45900</v>
      </c>
      <c r="B21" s="65">
        <f t="shared" si="8"/>
        <v>0.95</v>
      </c>
      <c r="C21" s="64"/>
      <c r="D21" s="138">
        <f t="shared" si="9"/>
        <v>14.25</v>
      </c>
      <c r="F21" s="2"/>
      <c r="G21" s="106">
        <f t="shared" si="10"/>
        <v>45900</v>
      </c>
      <c r="H21" s="112">
        <f>IF(SUMIFS('Base Produits'!$L:$L,'Base Produits'!$J:$J,G$3,'Base Produits'!$K:$K,DATE(1900,MONTH($A21),DAY($A21)))=0,100%,SUMIFS('Base Produits'!$L:$L,'Base Produits'!$J:$J,G$3,'Base Produits'!$K:$K,DATE(1900,MONTH($A21),DAY($A21))))</f>
        <v>0.95</v>
      </c>
      <c r="I21" s="103"/>
      <c r="J21" s="125">
        <f t="shared" si="4"/>
        <v>3.8</v>
      </c>
      <c r="L21" s="106">
        <f t="shared" si="11"/>
        <v>45900</v>
      </c>
      <c r="M21" s="112">
        <f>IF(SUMIFS('Base Produits'!$L:$L,'Base Produits'!$J:$J,L$3,'Base Produits'!$K:$K,DATE(1900,MONTH($A21),DAY($A21)))=0,100%,SUMIFS('Base Produits'!$L:$L,'Base Produits'!$J:$J,L$3,'Base Produits'!$K:$K,DATE(1900,MONTH($A21),DAY($A21))))</f>
        <v>0.95</v>
      </c>
      <c r="N21" s="103"/>
      <c r="O21" s="125">
        <f t="shared" si="5"/>
        <v>9.0250000000000004</v>
      </c>
      <c r="Q21" s="106">
        <f t="shared" si="12"/>
        <v>45900</v>
      </c>
      <c r="R21" s="112">
        <f>IF(SUMIFS('Base Produits'!$L:$L,'Base Produits'!$J:$J,Q$3,'Base Produits'!$K:$K,DATE(1900,MONTH($A21),DAY($A21)))=0,100%,SUMIFS('Base Produits'!$L:$L,'Base Produits'!$J:$J,Q$3,'Base Produits'!$K:$K,DATE(1900,MONTH($A21),DAY($A21))))</f>
        <v>0.95</v>
      </c>
      <c r="S21" s="103"/>
      <c r="T21" s="125">
        <f t="shared" si="6"/>
        <v>1.4249999999999998</v>
      </c>
      <c r="V21" s="106">
        <f t="shared" si="13"/>
        <v>45900</v>
      </c>
      <c r="W21" s="112">
        <f>IF(SUMIFS('Base Produits'!$L:$L,'Base Produits'!$J:$J,V$3,'Base Produits'!$K:$K,DATE(1900,MONTH($A21),DAY($A21)))=0,100%,SUMIFS('Base Produits'!$L:$L,'Base Produits'!$J:$J,V$3,'Base Produits'!$K:$K,DATE(1900,MONTH($A21),DAY($A21))))</f>
        <v>1</v>
      </c>
      <c r="X21" s="103"/>
      <c r="Y21" s="125">
        <f t="shared" si="7"/>
        <v>0</v>
      </c>
      <c r="AI21" s="2"/>
      <c r="AL21"/>
      <c r="AM21"/>
      <c r="AN21"/>
    </row>
    <row r="22" spans="1:42" x14ac:dyDescent="0.35">
      <c r="A22" s="100">
        <f>DATE(Results!$J$4,9,1)</f>
        <v>45901</v>
      </c>
      <c r="B22" s="65">
        <f t="shared" si="8"/>
        <v>1</v>
      </c>
      <c r="C22" s="64"/>
      <c r="D22" s="138">
        <f t="shared" si="9"/>
        <v>15</v>
      </c>
      <c r="F22" s="2"/>
      <c r="G22" s="106">
        <f t="shared" si="10"/>
        <v>45901</v>
      </c>
      <c r="H22" s="112">
        <f>IF(SUMIFS('Base Produits'!$L:$L,'Base Produits'!$J:$J,G$3,'Base Produits'!$K:$K,DATE(1900,MONTH($A22),DAY($A22)))=0,100%,SUMIFS('Base Produits'!$L:$L,'Base Produits'!$J:$J,G$3,'Base Produits'!$K:$K,DATE(1900,MONTH($A22),DAY($A22))))</f>
        <v>1</v>
      </c>
      <c r="I22" s="103"/>
      <c r="J22" s="125">
        <f t="shared" si="4"/>
        <v>4</v>
      </c>
      <c r="L22" s="106">
        <f t="shared" si="11"/>
        <v>45901</v>
      </c>
      <c r="M22" s="112">
        <f>IF(SUMIFS('Base Produits'!$L:$L,'Base Produits'!$J:$J,L$3,'Base Produits'!$K:$K,DATE(1900,MONTH($A22),DAY($A22)))=0,100%,SUMIFS('Base Produits'!$L:$L,'Base Produits'!$J:$J,L$3,'Base Produits'!$K:$K,DATE(1900,MONTH($A22),DAY($A22))))</f>
        <v>1</v>
      </c>
      <c r="N22" s="103"/>
      <c r="O22" s="125">
        <f t="shared" si="5"/>
        <v>9.5</v>
      </c>
      <c r="Q22" s="106">
        <f t="shared" si="12"/>
        <v>45901</v>
      </c>
      <c r="R22" s="112">
        <f>IF(SUMIFS('Base Produits'!$L:$L,'Base Produits'!$J:$J,Q$3,'Base Produits'!$K:$K,DATE(1900,MONTH($A22),DAY($A22)))=0,100%,SUMIFS('Base Produits'!$L:$L,'Base Produits'!$J:$J,Q$3,'Base Produits'!$K:$K,DATE(1900,MONTH($A22),DAY($A22))))</f>
        <v>1</v>
      </c>
      <c r="S22" s="103"/>
      <c r="T22" s="125">
        <f t="shared" si="6"/>
        <v>1.5</v>
      </c>
      <c r="V22" s="106">
        <f t="shared" si="13"/>
        <v>45901</v>
      </c>
      <c r="W22" s="112">
        <f>IF(SUMIFS('Base Produits'!$L:$L,'Base Produits'!$J:$J,V$3,'Base Produits'!$K:$K,DATE(1900,MONTH($A22),DAY($A22)))=0,100%,SUMIFS('Base Produits'!$L:$L,'Base Produits'!$J:$J,V$3,'Base Produits'!$K:$K,DATE(1900,MONTH($A22),DAY($A22))))</f>
        <v>1</v>
      </c>
      <c r="X22" s="103"/>
      <c r="Y22" s="125">
        <f t="shared" si="7"/>
        <v>0</v>
      </c>
      <c r="AI22" s="2"/>
      <c r="AL22"/>
      <c r="AM22"/>
      <c r="AN22"/>
    </row>
    <row r="23" spans="1:42" x14ac:dyDescent="0.35">
      <c r="A23" s="100">
        <f>DATE(Results!M4,3,31)</f>
        <v>46112</v>
      </c>
      <c r="B23" s="65">
        <f t="shared" si="8"/>
        <v>0.35</v>
      </c>
      <c r="C23" s="64"/>
      <c r="D23" s="138">
        <f t="shared" si="9"/>
        <v>5.25</v>
      </c>
      <c r="F23" s="2"/>
      <c r="G23" s="106">
        <f t="shared" si="10"/>
        <v>46112</v>
      </c>
      <c r="H23" s="112">
        <f>IF(SUMIFS('Base Produits'!$L:$L,'Base Produits'!$J:$J,G$3,'Base Produits'!$K:$K,DATE(1900,MONTH($A23),DAY($A23)))=0,100%,SUMIFS('Base Produits'!$L:$L,'Base Produits'!$J:$J,G$3,'Base Produits'!$K:$K,DATE(1900,MONTH($A23),DAY($A23))))</f>
        <v>0.35</v>
      </c>
      <c r="I23" s="103"/>
      <c r="J23" s="125">
        <f t="shared" si="4"/>
        <v>1.4</v>
      </c>
      <c r="L23" s="106">
        <f t="shared" si="11"/>
        <v>46112</v>
      </c>
      <c r="M23" s="112">
        <f>IF(SUMIFS('Base Produits'!$L:$L,'Base Produits'!$J:$J,L$3,'Base Produits'!$K:$K,DATE(1900,MONTH($A23),DAY($A23)))=0,100%,SUMIFS('Base Produits'!$L:$L,'Base Produits'!$J:$J,L$3,'Base Produits'!$K:$K,DATE(1900,MONTH($A23),DAY($A23))))</f>
        <v>0.35</v>
      </c>
      <c r="N23" s="103"/>
      <c r="O23" s="125">
        <f t="shared" si="5"/>
        <v>3.3249999999999997</v>
      </c>
      <c r="Q23" s="106">
        <f t="shared" si="12"/>
        <v>46112</v>
      </c>
      <c r="R23" s="112">
        <f>IF(SUMIFS('Base Produits'!$L:$L,'Base Produits'!$J:$J,Q$3,'Base Produits'!$K:$K,DATE(1900,MONTH($A23),DAY($A23)))=0,100%,SUMIFS('Base Produits'!$L:$L,'Base Produits'!$J:$J,Q$3,'Base Produits'!$K:$K,DATE(1900,MONTH($A23),DAY($A23))))</f>
        <v>0.35</v>
      </c>
      <c r="S23" s="103"/>
      <c r="T23" s="125">
        <f t="shared" si="6"/>
        <v>0.52499999999999991</v>
      </c>
      <c r="V23" s="106">
        <f t="shared" si="13"/>
        <v>46112</v>
      </c>
      <c r="W23" s="112">
        <f>IF(SUMIFS('Base Produits'!$L:$L,'Base Produits'!$J:$J,V$3,'Base Produits'!$K:$K,DATE(1900,MONTH($A23),DAY($A23)))=0,100%,SUMIFS('Base Produits'!$L:$L,'Base Produits'!$J:$J,V$3,'Base Produits'!$K:$K,DATE(1900,MONTH($A23),DAY($A23))))</f>
        <v>1</v>
      </c>
      <c r="X23" s="103"/>
      <c r="Y23" s="125">
        <f t="shared" si="7"/>
        <v>0</v>
      </c>
      <c r="AI23" s="2"/>
      <c r="AL23"/>
      <c r="AM23"/>
      <c r="AN23"/>
      <c r="AO23" s="19"/>
      <c r="AP23" s="19"/>
    </row>
    <row r="24" spans="1:42" ht="15" thickBot="1" x14ac:dyDescent="0.4">
      <c r="A24" s="104"/>
      <c r="B24" s="104"/>
      <c r="C24" s="104"/>
      <c r="D24" s="110"/>
      <c r="F24" s="2"/>
      <c r="G24" s="126" t="str">
        <f t="shared" si="0"/>
        <v/>
      </c>
      <c r="H24" s="132"/>
      <c r="I24" s="133"/>
      <c r="J24" s="110"/>
      <c r="L24" s="126" t="str">
        <f t="shared" si="1"/>
        <v/>
      </c>
      <c r="M24" s="132"/>
      <c r="N24" s="133"/>
      <c r="O24" s="110"/>
      <c r="Q24" s="126" t="str">
        <f t="shared" si="2"/>
        <v/>
      </c>
      <c r="R24" s="132"/>
      <c r="S24" s="133"/>
      <c r="T24" s="110"/>
      <c r="V24" s="126" t="str">
        <f t="shared" si="3"/>
        <v/>
      </c>
      <c r="W24" s="132"/>
      <c r="X24" s="133"/>
      <c r="Y24" s="110"/>
      <c r="AI24" s="2"/>
      <c r="AL24"/>
      <c r="AM24"/>
      <c r="AN24"/>
    </row>
    <row r="25" spans="1:42" ht="15" thickBot="1" x14ac:dyDescent="0.4">
      <c r="F25" s="2"/>
      <c r="AI25" s="2"/>
      <c r="AL25"/>
      <c r="AM25"/>
      <c r="AN25"/>
    </row>
    <row r="26" spans="1:42" ht="15" thickBot="1" x14ac:dyDescent="0.4">
      <c r="A26" s="57" t="s">
        <v>45</v>
      </c>
      <c r="B26" s="63" t="s">
        <v>54</v>
      </c>
      <c r="C26" s="63"/>
      <c r="D26" s="62" t="s">
        <v>15</v>
      </c>
      <c r="F26" s="2"/>
      <c r="G26" s="57" t="s">
        <v>45</v>
      </c>
      <c r="H26" s="63" t="s">
        <v>54</v>
      </c>
      <c r="I26" s="63"/>
      <c r="J26" s="62" t="s">
        <v>15</v>
      </c>
      <c r="L26" s="57" t="s">
        <v>45</v>
      </c>
      <c r="M26" s="63" t="s">
        <v>54</v>
      </c>
      <c r="N26" s="63"/>
      <c r="O26" s="62" t="s">
        <v>15</v>
      </c>
      <c r="Q26" s="57" t="s">
        <v>45</v>
      </c>
      <c r="R26" s="63" t="s">
        <v>54</v>
      </c>
      <c r="S26" s="63"/>
      <c r="T26" s="62" t="s">
        <v>15</v>
      </c>
      <c r="V26" s="57" t="s">
        <v>45</v>
      </c>
      <c r="W26" s="63" t="s">
        <v>54</v>
      </c>
      <c r="X26" s="63"/>
      <c r="Y26" s="62" t="s">
        <v>15</v>
      </c>
      <c r="AI26" s="2"/>
      <c r="AL26"/>
      <c r="AM26"/>
      <c r="AN26"/>
    </row>
    <row r="27" spans="1:42" x14ac:dyDescent="0.35">
      <c r="A27" s="60"/>
      <c r="B27" s="60"/>
      <c r="C27" s="60"/>
      <c r="D27" s="61"/>
      <c r="F27" s="2"/>
      <c r="G27" s="105" t="str">
        <f>IF($A27&lt;DATE(2000,1,1),"",$A27)</f>
        <v/>
      </c>
      <c r="H27" s="111"/>
      <c r="I27" s="101"/>
      <c r="J27" s="108">
        <f>H27*H$3</f>
        <v>0</v>
      </c>
      <c r="L27" s="105" t="str">
        <f>IF($A27&lt;DATE(2000,1,1),"",$A27)</f>
        <v/>
      </c>
      <c r="M27" s="111"/>
      <c r="N27" s="101"/>
      <c r="O27" s="108">
        <f>M27*M$3</f>
        <v>0</v>
      </c>
      <c r="Q27" s="105" t="str">
        <f>IF($A27&lt;DATE(2000,1,1),"",$A27)</f>
        <v/>
      </c>
      <c r="R27" s="111"/>
      <c r="S27" s="101"/>
      <c r="T27" s="108">
        <f>R27*R$3</f>
        <v>0</v>
      </c>
      <c r="V27" s="105" t="str">
        <f>IF($A27&lt;DATE(2000,1,1),"",$A27)</f>
        <v/>
      </c>
      <c r="W27" s="111"/>
      <c r="X27" s="101"/>
      <c r="Y27" s="108">
        <f>W27*W$3</f>
        <v>0</v>
      </c>
      <c r="AI27" s="2"/>
      <c r="AL27"/>
      <c r="AM27"/>
      <c r="AN27"/>
    </row>
    <row r="28" spans="1:42" x14ac:dyDescent="0.35">
      <c r="A28" s="100">
        <f>A29-1</f>
        <v>45808</v>
      </c>
      <c r="B28" s="65">
        <f t="shared" ref="B28:B35" si="14">D28/SUM($H$3,$M$3,$R$3,$W$3,$AB$3)</f>
        <v>0</v>
      </c>
      <c r="C28" s="64"/>
      <c r="D28" s="138">
        <f t="shared" ref="D28:D35" si="15">SUM(J28,O28,T28,Y28)</f>
        <v>0</v>
      </c>
      <c r="F28" s="2"/>
      <c r="G28" s="106">
        <f>$A28</f>
        <v>45808</v>
      </c>
      <c r="H28" s="112">
        <f>IF(SUMIFS('Base Produits'!$P:$P,'Base Produits'!$N:$N,G$3,'Base Produits'!$O:$O,DATE(1900,MONTH($A28),DAY($A28)))=0,0%,SUMIFS('Base Produits'!$P:$P,'Base Produits'!$N:$N,G$3,'Base Produits'!$O:$O,DATE(1900,MONTH($A28),DAY($A28))))</f>
        <v>0</v>
      </c>
      <c r="I28" s="102"/>
      <c r="J28" s="109">
        <f t="shared" ref="J28:J35" si="16">H28*H$3</f>
        <v>0</v>
      </c>
      <c r="L28" s="106">
        <f>$A28</f>
        <v>45808</v>
      </c>
      <c r="M28" s="112">
        <f>IF(SUMIFS('Base Produits'!$P:$P,'Base Produits'!$N:$N,L$3,'Base Produits'!$O:$O,DATE(1900,MONTH($A28),DAY($A28)))=0,0%,SUMIFS('Base Produits'!$P:$P,'Base Produits'!$N:$N,L$3,'Base Produits'!$O:$O,DATE(1900,MONTH($A28),DAY($A28))))</f>
        <v>0</v>
      </c>
      <c r="N28" s="102"/>
      <c r="O28" s="109">
        <f t="shared" ref="O28:O35" si="17">M28*M$3</f>
        <v>0</v>
      </c>
      <c r="Q28" s="106">
        <f>$A28</f>
        <v>45808</v>
      </c>
      <c r="R28" s="112">
        <f>IF(SUMIFS('Base Produits'!$P:$P,'Base Produits'!$N:$N,Q$3,'Base Produits'!$O:$O,DATE(1900,MONTH($A28),DAY($A28)))=0,0%,SUMIFS('Base Produits'!$P:$P,'Base Produits'!$N:$N,Q$3,'Base Produits'!$O:$O,DATE(1900,MONTH($A28),DAY($A28))))</f>
        <v>0</v>
      </c>
      <c r="S28" s="102"/>
      <c r="T28" s="109">
        <f t="shared" ref="T28:T35" si="18">R28*R$3</f>
        <v>0</v>
      </c>
      <c r="V28" s="106">
        <f>$A28</f>
        <v>45808</v>
      </c>
      <c r="W28" s="112">
        <f>IF(SUMIFS('Base Produits'!$P:$P,'Base Produits'!$N:$N,V$3,'Base Produits'!$O:$O,DATE(1900,MONTH($A28),DAY($A28)))=0,0%,SUMIFS('Base Produits'!$P:$P,'Base Produits'!$N:$N,V$3,'Base Produits'!$O:$O,DATE(1900,MONTH($A28),DAY($A28))))</f>
        <v>0</v>
      </c>
      <c r="X28" s="102"/>
      <c r="Y28" s="109">
        <f t="shared" ref="Y28:Y35" si="19">W28*W$3</f>
        <v>0</v>
      </c>
      <c r="AI28" s="2"/>
      <c r="AL28"/>
      <c r="AM28"/>
      <c r="AN28"/>
    </row>
    <row r="29" spans="1:42" x14ac:dyDescent="0.35">
      <c r="A29" s="100">
        <f>DATE(Results!$J$4,6,1)</f>
        <v>45809</v>
      </c>
      <c r="B29" s="65">
        <f t="shared" si="14"/>
        <v>0</v>
      </c>
      <c r="C29" s="64"/>
      <c r="D29" s="138">
        <f t="shared" si="15"/>
        <v>0</v>
      </c>
      <c r="F29" s="2"/>
      <c r="G29" s="106">
        <f t="shared" ref="G29:G35" si="20">$A29</f>
        <v>45809</v>
      </c>
      <c r="H29" s="112">
        <f>IF(SUMIFS('Base Produits'!$P:$P,'Base Produits'!$N:$N,G$3,'Base Produits'!$O:$O,DATE(1900,MONTH($A29),DAY($A29)))=0,0%,SUMIFS('Base Produits'!$P:$P,'Base Produits'!$N:$N,G$3,'Base Produits'!$O:$O,DATE(1900,MONTH($A29),DAY($A29))))</f>
        <v>0</v>
      </c>
      <c r="I29" s="102"/>
      <c r="J29" s="109">
        <f t="shared" si="16"/>
        <v>0</v>
      </c>
      <c r="L29" s="106">
        <f t="shared" ref="L29:L35" si="21">$A29</f>
        <v>45809</v>
      </c>
      <c r="M29" s="112">
        <f>IF(SUMIFS('Base Produits'!$P:$P,'Base Produits'!$N:$N,L$3,'Base Produits'!$O:$O,DATE(1900,MONTH($A29),DAY($A29)))=0,0%,SUMIFS('Base Produits'!$P:$P,'Base Produits'!$N:$N,L$3,'Base Produits'!$O:$O,DATE(1900,MONTH($A29),DAY($A29))))</f>
        <v>0</v>
      </c>
      <c r="N29" s="102"/>
      <c r="O29" s="109">
        <f t="shared" si="17"/>
        <v>0</v>
      </c>
      <c r="Q29" s="106">
        <f t="shared" ref="Q29:Q35" si="22">$A29</f>
        <v>45809</v>
      </c>
      <c r="R29" s="112">
        <f>IF(SUMIFS('Base Produits'!$P:$P,'Base Produits'!$N:$N,Q$3,'Base Produits'!$O:$O,DATE(1900,MONTH($A29),DAY($A29)))=0,0%,SUMIFS('Base Produits'!$P:$P,'Base Produits'!$N:$N,Q$3,'Base Produits'!$O:$O,DATE(1900,MONTH($A29),DAY($A29))))</f>
        <v>0</v>
      </c>
      <c r="S29" s="102"/>
      <c r="T29" s="109">
        <f t="shared" si="18"/>
        <v>0</v>
      </c>
      <c r="V29" s="106">
        <f t="shared" ref="V29:V35" si="23">$A29</f>
        <v>45809</v>
      </c>
      <c r="W29" s="112">
        <f>IF(SUMIFS('Base Produits'!$P:$P,'Base Produits'!$N:$N,V$3,'Base Produits'!$O:$O,DATE(1900,MONTH($A29),DAY($A29)))=0,0%,SUMIFS('Base Produits'!$P:$P,'Base Produits'!$N:$N,V$3,'Base Produits'!$O:$O,DATE(1900,MONTH($A29),DAY($A29))))</f>
        <v>0</v>
      </c>
      <c r="X29" s="102"/>
      <c r="Y29" s="109">
        <f t="shared" si="19"/>
        <v>0</v>
      </c>
      <c r="AI29" s="2"/>
      <c r="AL29"/>
      <c r="AM29"/>
      <c r="AN29"/>
    </row>
    <row r="30" spans="1:42" x14ac:dyDescent="0.35">
      <c r="A30" s="100">
        <f>A31-1</f>
        <v>45869</v>
      </c>
      <c r="B30" s="65">
        <f t="shared" si="14"/>
        <v>0</v>
      </c>
      <c r="C30" s="64"/>
      <c r="D30" s="138">
        <f t="shared" si="15"/>
        <v>0</v>
      </c>
      <c r="F30" s="2"/>
      <c r="G30" s="106">
        <f t="shared" si="20"/>
        <v>45869</v>
      </c>
      <c r="H30" s="112">
        <f>IF(SUMIFS('Base Produits'!$P:$P,'Base Produits'!$N:$N,G$3,'Base Produits'!$O:$O,DATE(1900,MONTH($A30),DAY($A30)))=0,0%,SUMIFS('Base Produits'!$P:$P,'Base Produits'!$N:$N,G$3,'Base Produits'!$O:$O,DATE(1900,MONTH($A30),DAY($A30))))</f>
        <v>0</v>
      </c>
      <c r="I30" s="102"/>
      <c r="J30" s="109">
        <f t="shared" si="16"/>
        <v>0</v>
      </c>
      <c r="L30" s="106">
        <f t="shared" si="21"/>
        <v>45869</v>
      </c>
      <c r="M30" s="112">
        <f>IF(SUMIFS('Base Produits'!$P:$P,'Base Produits'!$N:$N,L$3,'Base Produits'!$O:$O,DATE(1900,MONTH($A30),DAY($A30)))=0,0%,SUMIFS('Base Produits'!$P:$P,'Base Produits'!$N:$N,L$3,'Base Produits'!$O:$O,DATE(1900,MONTH($A30),DAY($A30))))</f>
        <v>0</v>
      </c>
      <c r="N30" s="102"/>
      <c r="O30" s="109">
        <f t="shared" si="17"/>
        <v>0</v>
      </c>
      <c r="Q30" s="106">
        <f t="shared" si="22"/>
        <v>45869</v>
      </c>
      <c r="R30" s="112">
        <f>IF(SUMIFS('Base Produits'!$P:$P,'Base Produits'!$N:$N,Q$3,'Base Produits'!$O:$O,DATE(1900,MONTH($A30),DAY($A30)))=0,0%,SUMIFS('Base Produits'!$P:$P,'Base Produits'!$N:$N,Q$3,'Base Produits'!$O:$O,DATE(1900,MONTH($A30),DAY($A30))))</f>
        <v>0</v>
      </c>
      <c r="S30" s="102"/>
      <c r="T30" s="109">
        <f t="shared" si="18"/>
        <v>0</v>
      </c>
      <c r="V30" s="106">
        <f t="shared" si="23"/>
        <v>45869</v>
      </c>
      <c r="W30" s="112">
        <f>IF(SUMIFS('Base Produits'!$P:$P,'Base Produits'!$N:$N,V$3,'Base Produits'!$O:$O,DATE(1900,MONTH($A30),DAY($A30)))=0,0%,SUMIFS('Base Produits'!$P:$P,'Base Produits'!$N:$N,V$3,'Base Produits'!$O:$O,DATE(1900,MONTH($A30),DAY($A30))))</f>
        <v>0</v>
      </c>
      <c r="X30" s="102"/>
      <c r="Y30" s="109">
        <f t="shared" si="19"/>
        <v>0</v>
      </c>
      <c r="AI30" s="2"/>
      <c r="AL30"/>
      <c r="AM30"/>
      <c r="AN30"/>
    </row>
    <row r="31" spans="1:42" x14ac:dyDescent="0.35">
      <c r="A31" s="100">
        <f>DATE(Results!$J$4,8,1)</f>
        <v>45870</v>
      </c>
      <c r="B31" s="65">
        <f t="shared" si="14"/>
        <v>0</v>
      </c>
      <c r="C31" s="64"/>
      <c r="D31" s="138">
        <f t="shared" si="15"/>
        <v>0</v>
      </c>
      <c r="F31" s="2"/>
      <c r="G31" s="106">
        <f t="shared" si="20"/>
        <v>45870</v>
      </c>
      <c r="H31" s="112">
        <f>IF(SUMIFS('Base Produits'!$P:$P,'Base Produits'!$N:$N,G$3,'Base Produits'!$O:$O,DATE(1900,MONTH($A31),DAY($A31)))=0,0%,SUMIFS('Base Produits'!$P:$P,'Base Produits'!$N:$N,G$3,'Base Produits'!$O:$O,DATE(1900,MONTH($A31),DAY($A31))))</f>
        <v>0</v>
      </c>
      <c r="I31" s="102"/>
      <c r="J31" s="109">
        <f t="shared" si="16"/>
        <v>0</v>
      </c>
      <c r="L31" s="106">
        <f t="shared" si="21"/>
        <v>45870</v>
      </c>
      <c r="M31" s="112">
        <f>IF(SUMIFS('Base Produits'!$P:$P,'Base Produits'!$N:$N,L$3,'Base Produits'!$O:$O,DATE(1900,MONTH($A31),DAY($A31)))=0,0%,SUMIFS('Base Produits'!$P:$P,'Base Produits'!$N:$N,L$3,'Base Produits'!$O:$O,DATE(1900,MONTH($A31),DAY($A31))))</f>
        <v>0</v>
      </c>
      <c r="N31" s="102"/>
      <c r="O31" s="109">
        <f t="shared" si="17"/>
        <v>0</v>
      </c>
      <c r="Q31" s="106">
        <f t="shared" si="22"/>
        <v>45870</v>
      </c>
      <c r="R31" s="112">
        <f>IF(SUMIFS('Base Produits'!$P:$P,'Base Produits'!$N:$N,Q$3,'Base Produits'!$O:$O,DATE(1900,MONTH($A31),DAY($A31)))=0,0%,SUMIFS('Base Produits'!$P:$P,'Base Produits'!$N:$N,Q$3,'Base Produits'!$O:$O,DATE(1900,MONTH($A31),DAY($A31))))</f>
        <v>0</v>
      </c>
      <c r="S31" s="102"/>
      <c r="T31" s="109">
        <f t="shared" si="18"/>
        <v>0</v>
      </c>
      <c r="V31" s="106">
        <f t="shared" si="23"/>
        <v>45870</v>
      </c>
      <c r="W31" s="112">
        <f>IF(SUMIFS('Base Produits'!$P:$P,'Base Produits'!$N:$N,V$3,'Base Produits'!$O:$O,DATE(1900,MONTH($A31),DAY($A31)))=0,0%,SUMIFS('Base Produits'!$P:$P,'Base Produits'!$N:$N,V$3,'Base Produits'!$O:$O,DATE(1900,MONTH($A31),DAY($A31))))</f>
        <v>0</v>
      </c>
      <c r="X31" s="102"/>
      <c r="Y31" s="109">
        <f t="shared" si="19"/>
        <v>0</v>
      </c>
      <c r="AI31" s="2"/>
      <c r="AL31"/>
      <c r="AM31"/>
      <c r="AN31"/>
    </row>
    <row r="32" spans="1:42" x14ac:dyDescent="0.35">
      <c r="A32" s="100">
        <f>A33-1</f>
        <v>45930</v>
      </c>
      <c r="B32" s="65">
        <f t="shared" si="14"/>
        <v>0.9</v>
      </c>
      <c r="C32" s="64"/>
      <c r="D32" s="138">
        <f t="shared" si="15"/>
        <v>13.5</v>
      </c>
      <c r="F32" s="2"/>
      <c r="G32" s="106">
        <f t="shared" si="20"/>
        <v>45930</v>
      </c>
      <c r="H32" s="112">
        <f>IF(SUMIFS('Base Produits'!$P:$P,'Base Produits'!$N:$N,G$3,'Base Produits'!$O:$O,DATE(1900,MONTH($A32),DAY($A32)))=0,0%,SUMIFS('Base Produits'!$P:$P,'Base Produits'!$N:$N,G$3,'Base Produits'!$O:$O,DATE(1900,MONTH($A32),DAY($A32))))</f>
        <v>0.9</v>
      </c>
      <c r="I32" s="102"/>
      <c r="J32" s="109">
        <f t="shared" si="16"/>
        <v>3.6</v>
      </c>
      <c r="L32" s="106">
        <f t="shared" si="21"/>
        <v>45930</v>
      </c>
      <c r="M32" s="112">
        <f>IF(SUMIFS('Base Produits'!$P:$P,'Base Produits'!$N:$N,L$3,'Base Produits'!$O:$O,DATE(1900,MONTH($A32),DAY($A32)))=0,0%,SUMIFS('Base Produits'!$P:$P,'Base Produits'!$N:$N,L$3,'Base Produits'!$O:$O,DATE(1900,MONTH($A32),DAY($A32))))</f>
        <v>0.9</v>
      </c>
      <c r="N32" s="102"/>
      <c r="O32" s="109">
        <f t="shared" si="17"/>
        <v>8.5500000000000007</v>
      </c>
      <c r="Q32" s="106">
        <f t="shared" si="22"/>
        <v>45930</v>
      </c>
      <c r="R32" s="112">
        <f>IF(SUMIFS('Base Produits'!$P:$P,'Base Produits'!$N:$N,Q$3,'Base Produits'!$O:$O,DATE(1900,MONTH($A32),DAY($A32)))=0,0%,SUMIFS('Base Produits'!$P:$P,'Base Produits'!$N:$N,Q$3,'Base Produits'!$O:$O,DATE(1900,MONTH($A32),DAY($A32))))</f>
        <v>0.9</v>
      </c>
      <c r="S32" s="102"/>
      <c r="T32" s="109">
        <f t="shared" si="18"/>
        <v>1.35</v>
      </c>
      <c r="V32" s="106">
        <f t="shared" si="23"/>
        <v>45930</v>
      </c>
      <c r="W32" s="112">
        <f>IF(SUMIFS('Base Produits'!$P:$P,'Base Produits'!$N:$N,V$3,'Base Produits'!$O:$O,DATE(1900,MONTH($A32),DAY($A32)))=0,0%,SUMIFS('Base Produits'!$P:$P,'Base Produits'!$N:$N,V$3,'Base Produits'!$O:$O,DATE(1900,MONTH($A32),DAY($A32))))</f>
        <v>0</v>
      </c>
      <c r="X32" s="102"/>
      <c r="Y32" s="109">
        <f t="shared" si="19"/>
        <v>0</v>
      </c>
      <c r="AI32" s="2"/>
      <c r="AL32"/>
      <c r="AM32"/>
      <c r="AN32"/>
    </row>
    <row r="33" spans="1:41" x14ac:dyDescent="0.35">
      <c r="A33" s="100">
        <f>DATE(Results!$J$4,10,1)</f>
        <v>45931</v>
      </c>
      <c r="B33" s="65">
        <f t="shared" si="14"/>
        <v>0</v>
      </c>
      <c r="C33" s="64"/>
      <c r="D33" s="138">
        <f t="shared" si="15"/>
        <v>0</v>
      </c>
      <c r="F33" s="2"/>
      <c r="G33" s="106">
        <f t="shared" si="20"/>
        <v>45931</v>
      </c>
      <c r="H33" s="112">
        <f>IF(SUMIFS('Base Produits'!$P:$P,'Base Produits'!$N:$N,G$3,'Base Produits'!$O:$O,DATE(1900,MONTH($A33),DAY($A33)))=0,0%,SUMIFS('Base Produits'!$P:$P,'Base Produits'!$N:$N,G$3,'Base Produits'!$O:$O,DATE(1900,MONTH($A33),DAY($A33))))</f>
        <v>0</v>
      </c>
      <c r="I33" s="102"/>
      <c r="J33" s="109">
        <f t="shared" si="16"/>
        <v>0</v>
      </c>
      <c r="L33" s="106">
        <f t="shared" si="21"/>
        <v>45931</v>
      </c>
      <c r="M33" s="112">
        <f>IF(SUMIFS('Base Produits'!$P:$P,'Base Produits'!$N:$N,L$3,'Base Produits'!$O:$O,DATE(1900,MONTH($A33),DAY($A33)))=0,0%,SUMIFS('Base Produits'!$P:$P,'Base Produits'!$N:$N,L$3,'Base Produits'!$O:$O,DATE(1900,MONTH($A33),DAY($A33))))</f>
        <v>0</v>
      </c>
      <c r="N33" s="102"/>
      <c r="O33" s="109">
        <f t="shared" si="17"/>
        <v>0</v>
      </c>
      <c r="Q33" s="106">
        <f t="shared" si="22"/>
        <v>45931</v>
      </c>
      <c r="R33" s="112">
        <f>IF(SUMIFS('Base Produits'!$P:$P,'Base Produits'!$N:$N,Q$3,'Base Produits'!$O:$O,DATE(1900,MONTH($A33),DAY($A33)))=0,0%,SUMIFS('Base Produits'!$P:$P,'Base Produits'!$N:$N,Q$3,'Base Produits'!$O:$O,DATE(1900,MONTH($A33),DAY($A33))))</f>
        <v>0</v>
      </c>
      <c r="S33" s="102"/>
      <c r="T33" s="109">
        <f t="shared" si="18"/>
        <v>0</v>
      </c>
      <c r="V33" s="106">
        <f t="shared" si="23"/>
        <v>45931</v>
      </c>
      <c r="W33" s="112">
        <f>IF(SUMIFS('Base Produits'!$P:$P,'Base Produits'!$N:$N,V$3,'Base Produits'!$O:$O,DATE(1900,MONTH($A33),DAY($A33)))=0,0%,SUMIFS('Base Produits'!$P:$P,'Base Produits'!$N:$N,V$3,'Base Produits'!$O:$O,DATE(1900,MONTH($A33),DAY($A33))))</f>
        <v>0</v>
      </c>
      <c r="X33" s="102"/>
      <c r="Y33" s="109">
        <f t="shared" si="19"/>
        <v>0</v>
      </c>
      <c r="AI33" s="2"/>
      <c r="AL33"/>
      <c r="AM33"/>
      <c r="AN33"/>
    </row>
    <row r="34" spans="1:41" x14ac:dyDescent="0.35">
      <c r="A34" s="100">
        <f>A35-1</f>
        <v>45961</v>
      </c>
      <c r="B34" s="65">
        <f t="shared" si="14"/>
        <v>0.85</v>
      </c>
      <c r="C34" s="64"/>
      <c r="D34" s="138">
        <f t="shared" si="15"/>
        <v>12.75</v>
      </c>
      <c r="F34" s="2"/>
      <c r="G34" s="106">
        <f t="shared" si="20"/>
        <v>45961</v>
      </c>
      <c r="H34" s="112">
        <f>IF(SUMIFS('Base Produits'!$P:$P,'Base Produits'!$N:$N,G$3,'Base Produits'!$O:$O,DATE(1900,MONTH($A34),DAY($A34)))=0,0%,SUMIFS('Base Produits'!$P:$P,'Base Produits'!$N:$N,G$3,'Base Produits'!$O:$O,DATE(1900,MONTH($A34),DAY($A34))))</f>
        <v>0.85</v>
      </c>
      <c r="I34" s="102"/>
      <c r="J34" s="109">
        <f t="shared" si="16"/>
        <v>3.4</v>
      </c>
      <c r="L34" s="106">
        <f t="shared" si="21"/>
        <v>45961</v>
      </c>
      <c r="M34" s="112">
        <f>IF(SUMIFS('Base Produits'!$P:$P,'Base Produits'!$N:$N,L$3,'Base Produits'!$O:$O,DATE(1900,MONTH($A34),DAY($A34)))=0,0%,SUMIFS('Base Produits'!$P:$P,'Base Produits'!$N:$N,L$3,'Base Produits'!$O:$O,DATE(1900,MONTH($A34),DAY($A34))))</f>
        <v>0.85</v>
      </c>
      <c r="N34" s="102"/>
      <c r="O34" s="109">
        <f t="shared" si="17"/>
        <v>8.0749999999999993</v>
      </c>
      <c r="Q34" s="106">
        <f t="shared" si="22"/>
        <v>45961</v>
      </c>
      <c r="R34" s="112">
        <f>IF(SUMIFS('Base Produits'!$P:$P,'Base Produits'!$N:$N,Q$3,'Base Produits'!$O:$O,DATE(1900,MONTH($A34),DAY($A34)))=0,0%,SUMIFS('Base Produits'!$P:$P,'Base Produits'!$N:$N,Q$3,'Base Produits'!$O:$O,DATE(1900,MONTH($A34),DAY($A34))))</f>
        <v>0.85</v>
      </c>
      <c r="S34" s="102"/>
      <c r="T34" s="109">
        <f t="shared" si="18"/>
        <v>1.2749999999999999</v>
      </c>
      <c r="V34" s="106">
        <f t="shared" si="23"/>
        <v>45961</v>
      </c>
      <c r="W34" s="112">
        <f>IF(SUMIFS('Base Produits'!$P:$P,'Base Produits'!$N:$N,V$3,'Base Produits'!$O:$O,DATE(1900,MONTH($A34),DAY($A34)))=0,0%,SUMIFS('Base Produits'!$P:$P,'Base Produits'!$N:$N,V$3,'Base Produits'!$O:$O,DATE(1900,MONTH($A34),DAY($A34))))</f>
        <v>0</v>
      </c>
      <c r="X34" s="102"/>
      <c r="Y34" s="109">
        <f t="shared" si="19"/>
        <v>0</v>
      </c>
      <c r="AI34" s="2"/>
      <c r="AL34"/>
      <c r="AM34"/>
      <c r="AN34"/>
    </row>
    <row r="35" spans="1:41" x14ac:dyDescent="0.35">
      <c r="A35" s="100">
        <f>DATE(Results!$J$4,11,1)</f>
        <v>45962</v>
      </c>
      <c r="B35" s="65">
        <f t="shared" si="14"/>
        <v>0</v>
      </c>
      <c r="C35" s="64"/>
      <c r="D35" s="138">
        <f t="shared" si="15"/>
        <v>0</v>
      </c>
      <c r="F35" s="2"/>
      <c r="G35" s="106">
        <f t="shared" si="20"/>
        <v>45962</v>
      </c>
      <c r="H35" s="112">
        <f>IF(SUMIFS('Base Produits'!$P:$P,'Base Produits'!$N:$N,G$3,'Base Produits'!$O:$O,DATE(1900,MONTH($A35),DAY($A35)))=0,0%,SUMIFS('Base Produits'!$P:$P,'Base Produits'!$N:$N,G$3,'Base Produits'!$O:$O,DATE(1900,MONTH($A35),DAY($A35))))</f>
        <v>0</v>
      </c>
      <c r="I35" s="102"/>
      <c r="J35" s="109">
        <f t="shared" si="16"/>
        <v>0</v>
      </c>
      <c r="L35" s="106">
        <f t="shared" si="21"/>
        <v>45962</v>
      </c>
      <c r="M35" s="112">
        <f>IF(SUMIFS('Base Produits'!$P:$P,'Base Produits'!$N:$N,L$3,'Base Produits'!$O:$O,DATE(1900,MONTH($A35),DAY($A35)))=0,0%,SUMIFS('Base Produits'!$P:$P,'Base Produits'!$N:$N,L$3,'Base Produits'!$O:$O,DATE(1900,MONTH($A35),DAY($A35))))</f>
        <v>0</v>
      </c>
      <c r="N35" s="102"/>
      <c r="O35" s="109">
        <f t="shared" si="17"/>
        <v>0</v>
      </c>
      <c r="Q35" s="106">
        <f t="shared" si="22"/>
        <v>45962</v>
      </c>
      <c r="R35" s="112">
        <f>IF(SUMIFS('Base Produits'!$P:$P,'Base Produits'!$N:$N,Q$3,'Base Produits'!$O:$O,DATE(1900,MONTH($A35),DAY($A35)))=0,0%,SUMIFS('Base Produits'!$P:$P,'Base Produits'!$N:$N,Q$3,'Base Produits'!$O:$O,DATE(1900,MONTH($A35),DAY($A35))))</f>
        <v>0</v>
      </c>
      <c r="S35" s="102"/>
      <c r="T35" s="109">
        <f t="shared" si="18"/>
        <v>0</v>
      </c>
      <c r="V35" s="106">
        <f t="shared" si="23"/>
        <v>45962</v>
      </c>
      <c r="W35" s="112">
        <f>IF(SUMIFS('Base Produits'!$P:$P,'Base Produits'!$N:$N,V$3,'Base Produits'!$O:$O,DATE(1900,MONTH($A35),DAY($A35)))=0,0%,SUMIFS('Base Produits'!$P:$P,'Base Produits'!$N:$N,V$3,'Base Produits'!$O:$O,DATE(1900,MONTH($A35),DAY($A35))))</f>
        <v>0</v>
      </c>
      <c r="X35" s="102"/>
      <c r="Y35" s="109">
        <f t="shared" si="19"/>
        <v>0</v>
      </c>
      <c r="AI35" s="2"/>
      <c r="AL35"/>
      <c r="AM35"/>
      <c r="AN35"/>
    </row>
    <row r="36" spans="1:41" ht="15" thickBot="1" x14ac:dyDescent="0.4">
      <c r="A36" s="58"/>
      <c r="B36" s="58"/>
      <c r="C36" s="58"/>
      <c r="D36" s="59"/>
      <c r="F36" s="2"/>
      <c r="G36" s="107" t="str">
        <f>IF($A36&lt;DATE(2000,1,1),"",$A36)</f>
        <v/>
      </c>
      <c r="H36" s="113"/>
      <c r="I36" s="104"/>
      <c r="J36" s="110"/>
      <c r="L36" s="107" t="str">
        <f>IF($A36&lt;DATE(2000,1,1),"",$A36)</f>
        <v/>
      </c>
      <c r="M36" s="113"/>
      <c r="N36" s="104"/>
      <c r="O36" s="110"/>
      <c r="Q36" s="107" t="str">
        <f>IF($A36&lt;DATE(2000,1,1),"",$A36)</f>
        <v/>
      </c>
      <c r="R36" s="113"/>
      <c r="S36" s="104"/>
      <c r="T36" s="110"/>
      <c r="V36" s="107" t="str">
        <f>IF($A36&lt;DATE(2000,1,1),"",$A36)</f>
        <v/>
      </c>
      <c r="W36" s="113"/>
      <c r="X36" s="104"/>
      <c r="Y36" s="110"/>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67" t="s">
        <v>38</v>
      </c>
      <c r="F40" s="2"/>
      <c r="G40" s="67" t="s">
        <v>36</v>
      </c>
      <c r="H40" s="3"/>
      <c r="I40" s="67" t="s">
        <v>37</v>
      </c>
      <c r="K40" s="3"/>
      <c r="L40" s="3"/>
      <c r="M40" s="3"/>
      <c r="N40" s="67" t="s">
        <v>37</v>
      </c>
      <c r="S40" s="67" t="s">
        <v>37</v>
      </c>
      <c r="X40" s="67" t="s">
        <v>37</v>
      </c>
      <c r="AI40" s="2"/>
      <c r="AK40" t="s">
        <v>154</v>
      </c>
      <c r="AL40" s="1" t="s">
        <v>155</v>
      </c>
      <c r="AM40" s="1" t="s">
        <v>157</v>
      </c>
      <c r="AN40" s="1" t="s">
        <v>158</v>
      </c>
      <c r="AO40" s="1" t="s">
        <v>156</v>
      </c>
    </row>
    <row r="41" spans="1:41" x14ac:dyDescent="0.35">
      <c r="A41" s="68">
        <f>(IFERROR((I41*$H$3/$I$4),0)+IFERROR((N41*$M$3/$N$4),0)+IFERROR((S41*$R$3/$S$4),0)+IFERROR((X41*$W$3/$X$4),0))/($D$5/1000)</f>
        <v>1</v>
      </c>
      <c r="F41" s="2"/>
      <c r="G41" s="68">
        <v>0</v>
      </c>
      <c r="H41" s="3"/>
      <c r="I41" s="68" cm="1">
        <f t="array" ref="I41">IF($G41&gt;=I$7,TREND(J$6:J$7,I$6:I$7,$G41),IF($G41&gt;=I$8,TREND(J$7:J$8,I$7:I$8,$G41),IF($G41&gt;=I$9,TREND(J$8:J$9,I$8:I$9,$G41),IF($G41&gt;=I$10,TREND(J$9:J$10,I$9:I$10,$G41),IF($G41&gt;=I$11,TREND(J$10:J$11,I$10:I$11,$G41),0)))))</f>
        <v>1</v>
      </c>
      <c r="J41" s="20"/>
      <c r="K41" s="3"/>
      <c r="L41" s="3"/>
      <c r="M41" s="3"/>
      <c r="N41" s="68" cm="1">
        <f t="array" ref="N41">IF($G41&gt;=N$7,TREND(O$6:O$7,N$6:N$7,$G41),IF($G41&gt;=N$8,TREND(O$7:O$8,N$7:N$8,$G41),IF($G41&gt;=N$9,TREND(O$8:O$9,N$8:N$9,$G41),IF($G41&gt;=N$10,TREND(O$9:O$10,N$9:N$10,$G41),IF($G41&gt;=N$11,TREND(O$10:O$11,N$10:N$11,$G41),0)))))</f>
        <v>1</v>
      </c>
      <c r="S41" s="68" cm="1">
        <f t="array" ref="S41">IF($G41&gt;=S$7,TREND(T$6:T$7,S$6:S$7,$G41),IF($G41&gt;=S$8,TREND(T$7:T$8,S$7:S$8,$G41),IF($G41&gt;=S$9,TREND(T$8:T$9,S$8:S$9,$G41),IF($G41&gt;=S$10,TREND(T$9:T$10,S$9:S$10,$G41),IF($G41&gt;=S$11,TREND(T$10:T$11,S$10:S$11,$G41),0)))))</f>
        <v>1</v>
      </c>
      <c r="X41" s="68"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45748</v>
      </c>
      <c r="AK41">
        <f t="shared" ref="AK41:AK104" si="24">_xlfn.XLOOKUP(AJ41,A$27:A$36,B$27:B$36,0,0)</f>
        <v>0</v>
      </c>
      <c r="AL41" s="1">
        <f t="shared" ref="AL41:AL104" si="25">_xlfn.XLOOKUP(AJ41,A$15:A$24,B$15:B$24,1,0)</f>
        <v>0.35</v>
      </c>
      <c r="AM41" s="1">
        <f t="shared" ref="AM41:AM104" si="26">_xlfn.XLOOKUP(AJ41,A$27:A$36,B$27:B$36,0,-1)</f>
        <v>0</v>
      </c>
      <c r="AN41" s="145">
        <f t="shared" ref="AN41:AN104" si="27">AK41</f>
        <v>0</v>
      </c>
      <c r="AO41" s="144">
        <f>IF(AL41=1,AO42,AL41)</f>
        <v>0.35</v>
      </c>
    </row>
    <row r="42" spans="1:41" x14ac:dyDescent="0.35">
      <c r="A42" s="68">
        <f t="shared" ref="A42:A105" si="28">(IFERROR((I42*$H$3/$I$4),0)+IFERROR((N42*$M$3/$N$4),0)+IFERROR((S42*$R$3/$S$4),0)+IFERROR((X42*$W$3/$X$4),0))/($D$5/1000)</f>
        <v>1</v>
      </c>
      <c r="D42" s="205"/>
      <c r="F42" s="2"/>
      <c r="G42" s="68">
        <v>0.01</v>
      </c>
      <c r="H42" s="3"/>
      <c r="I42" s="204">
        <v>1</v>
      </c>
      <c r="J42" s="20"/>
      <c r="K42" s="3"/>
      <c r="L42" s="3"/>
      <c r="M42" s="3"/>
      <c r="N42" s="203">
        <v>1</v>
      </c>
      <c r="S42" s="175">
        <v>1</v>
      </c>
      <c r="X42" s="175">
        <v>0</v>
      </c>
      <c r="Y42" s="20"/>
      <c r="Z42" s="18"/>
      <c r="AA42" s="18"/>
      <c r="AB42" s="18"/>
      <c r="AC42" s="18"/>
      <c r="AD42" s="18"/>
      <c r="AE42" s="18"/>
      <c r="AF42" s="18"/>
      <c r="AI42" s="2"/>
      <c r="AJ42" s="29">
        <f>AJ41+1</f>
        <v>45749</v>
      </c>
      <c r="AK42">
        <f t="shared" si="24"/>
        <v>0</v>
      </c>
      <c r="AL42" s="1">
        <f t="shared" si="25"/>
        <v>1</v>
      </c>
      <c r="AM42" s="1">
        <f t="shared" si="26"/>
        <v>0</v>
      </c>
      <c r="AN42" s="145">
        <f t="shared" si="27"/>
        <v>0</v>
      </c>
      <c r="AO42" s="144">
        <f t="shared" ref="AO42:AO105" si="29">IF(AL42=1,AO43,AL42)</f>
        <v>0.85</v>
      </c>
    </row>
    <row r="43" spans="1:41" x14ac:dyDescent="0.35">
      <c r="A43" s="68">
        <f t="shared" si="28"/>
        <v>1</v>
      </c>
      <c r="D43" s="205"/>
      <c r="F43" s="21"/>
      <c r="G43" s="68">
        <v>0.02</v>
      </c>
      <c r="H43" s="3"/>
      <c r="I43" s="204">
        <v>1</v>
      </c>
      <c r="J43" s="20"/>
      <c r="K43" s="3"/>
      <c r="L43" s="3"/>
      <c r="M43" s="3"/>
      <c r="N43" s="203">
        <v>1</v>
      </c>
      <c r="S43" s="175">
        <v>1</v>
      </c>
      <c r="X43" s="175">
        <v>0</v>
      </c>
      <c r="Y43" s="20"/>
      <c r="Z43" s="18"/>
      <c r="AA43" s="18"/>
      <c r="AB43" s="18"/>
      <c r="AC43" s="18"/>
      <c r="AD43" s="18"/>
      <c r="AE43" s="18"/>
      <c r="AF43" s="18"/>
      <c r="AI43" s="21"/>
      <c r="AJ43" s="29">
        <f t="shared" ref="AJ43:AJ106" si="30">AJ42+1</f>
        <v>45750</v>
      </c>
      <c r="AK43">
        <f t="shared" si="24"/>
        <v>0</v>
      </c>
      <c r="AL43" s="1">
        <f t="shared" si="25"/>
        <v>1</v>
      </c>
      <c r="AM43" s="1">
        <f t="shared" si="26"/>
        <v>0</v>
      </c>
      <c r="AN43" s="145">
        <f t="shared" si="27"/>
        <v>0</v>
      </c>
      <c r="AO43" s="144">
        <f t="shared" si="29"/>
        <v>0.85</v>
      </c>
    </row>
    <row r="44" spans="1:41" x14ac:dyDescent="0.35">
      <c r="A44" s="68">
        <f t="shared" si="28"/>
        <v>1</v>
      </c>
      <c r="D44" s="205"/>
      <c r="F44" s="21"/>
      <c r="G44" s="68">
        <v>0.03</v>
      </c>
      <c r="H44" s="3"/>
      <c r="I44" s="204">
        <v>1</v>
      </c>
      <c r="J44" s="20"/>
      <c r="K44" s="3"/>
      <c r="L44" s="3"/>
      <c r="M44" s="3"/>
      <c r="N44" s="203">
        <v>1</v>
      </c>
      <c r="S44" s="175">
        <v>1</v>
      </c>
      <c r="X44" s="175">
        <v>0</v>
      </c>
      <c r="Y44" s="20"/>
      <c r="Z44" s="18"/>
      <c r="AA44" s="18"/>
      <c r="AB44" s="18"/>
      <c r="AC44" s="18"/>
      <c r="AD44" s="18"/>
      <c r="AE44" s="18"/>
      <c r="AF44" s="18"/>
      <c r="AI44" s="21"/>
      <c r="AJ44" s="29">
        <f t="shared" si="30"/>
        <v>45751</v>
      </c>
      <c r="AK44">
        <f t="shared" si="24"/>
        <v>0</v>
      </c>
      <c r="AL44" s="1">
        <f t="shared" si="25"/>
        <v>1</v>
      </c>
      <c r="AM44" s="1">
        <f t="shared" si="26"/>
        <v>0</v>
      </c>
      <c r="AN44" s="145">
        <f t="shared" si="27"/>
        <v>0</v>
      </c>
      <c r="AO44" s="144">
        <f t="shared" si="29"/>
        <v>0.85</v>
      </c>
    </row>
    <row r="45" spans="1:41" x14ac:dyDescent="0.35">
      <c r="A45" s="68">
        <f t="shared" si="28"/>
        <v>1</v>
      </c>
      <c r="D45" s="205"/>
      <c r="F45" s="21"/>
      <c r="G45" s="68">
        <v>0.04</v>
      </c>
      <c r="H45" s="3"/>
      <c r="I45" s="204">
        <v>1</v>
      </c>
      <c r="J45" s="20"/>
      <c r="K45" s="3"/>
      <c r="L45" s="3"/>
      <c r="M45" s="3"/>
      <c r="N45" s="203">
        <v>1</v>
      </c>
      <c r="S45" s="175">
        <v>1</v>
      </c>
      <c r="X45" s="175">
        <v>0</v>
      </c>
      <c r="Y45" s="20"/>
      <c r="Z45" s="18"/>
      <c r="AA45" s="18"/>
      <c r="AB45" s="18"/>
      <c r="AC45" s="18"/>
      <c r="AD45" s="18"/>
      <c r="AE45" s="18"/>
      <c r="AF45" s="18"/>
      <c r="AI45" s="21"/>
      <c r="AJ45" s="29">
        <f t="shared" si="30"/>
        <v>45752</v>
      </c>
      <c r="AK45">
        <f t="shared" si="24"/>
        <v>0</v>
      </c>
      <c r="AL45" s="1">
        <f t="shared" si="25"/>
        <v>1</v>
      </c>
      <c r="AM45" s="1">
        <f t="shared" si="26"/>
        <v>0</v>
      </c>
      <c r="AN45" s="145">
        <f t="shared" si="27"/>
        <v>0</v>
      </c>
      <c r="AO45" s="144">
        <f t="shared" si="29"/>
        <v>0.85</v>
      </c>
    </row>
    <row r="46" spans="1:41" x14ac:dyDescent="0.35">
      <c r="A46" s="68">
        <f t="shared" si="28"/>
        <v>1</v>
      </c>
      <c r="D46" s="205"/>
      <c r="F46" s="21"/>
      <c r="G46" s="68">
        <v>0.05</v>
      </c>
      <c r="H46" s="3"/>
      <c r="I46" s="204">
        <v>1</v>
      </c>
      <c r="J46" s="20"/>
      <c r="K46" s="3"/>
      <c r="L46" s="3"/>
      <c r="M46" s="3"/>
      <c r="N46" s="203">
        <v>1</v>
      </c>
      <c r="S46" s="175">
        <v>1</v>
      </c>
      <c r="X46" s="175">
        <v>0</v>
      </c>
      <c r="Y46" s="20"/>
      <c r="Z46" s="18"/>
      <c r="AA46" s="18"/>
      <c r="AB46" s="18"/>
      <c r="AC46" s="18"/>
      <c r="AD46" s="18"/>
      <c r="AE46" s="18"/>
      <c r="AF46" s="18"/>
      <c r="AI46" s="21"/>
      <c r="AJ46" s="29">
        <f t="shared" si="30"/>
        <v>45753</v>
      </c>
      <c r="AK46">
        <f t="shared" si="24"/>
        <v>0</v>
      </c>
      <c r="AL46" s="1">
        <f t="shared" si="25"/>
        <v>1</v>
      </c>
      <c r="AM46" s="1">
        <f t="shared" si="26"/>
        <v>0</v>
      </c>
      <c r="AN46" s="145">
        <f t="shared" si="27"/>
        <v>0</v>
      </c>
      <c r="AO46" s="144">
        <f t="shared" si="29"/>
        <v>0.85</v>
      </c>
    </row>
    <row r="47" spans="1:41" x14ac:dyDescent="0.35">
      <c r="A47" s="68">
        <f t="shared" si="28"/>
        <v>1</v>
      </c>
      <c r="D47" s="205"/>
      <c r="F47" s="21"/>
      <c r="G47" s="68">
        <v>0.06</v>
      </c>
      <c r="H47" s="3"/>
      <c r="I47" s="204">
        <v>1</v>
      </c>
      <c r="J47" s="20"/>
      <c r="K47" s="3"/>
      <c r="L47" s="3"/>
      <c r="M47" s="3"/>
      <c r="N47" s="203">
        <v>1</v>
      </c>
      <c r="S47" s="175">
        <v>1</v>
      </c>
      <c r="X47" s="175">
        <v>0</v>
      </c>
      <c r="Y47" s="20"/>
      <c r="Z47" s="18"/>
      <c r="AA47" s="18"/>
      <c r="AB47" s="18"/>
      <c r="AC47" s="18"/>
      <c r="AD47" s="18"/>
      <c r="AE47" s="18"/>
      <c r="AF47" s="18"/>
      <c r="AI47" s="21"/>
      <c r="AJ47" s="29">
        <f t="shared" si="30"/>
        <v>45754</v>
      </c>
      <c r="AK47">
        <f t="shared" si="24"/>
        <v>0</v>
      </c>
      <c r="AL47" s="1">
        <f t="shared" si="25"/>
        <v>1</v>
      </c>
      <c r="AM47" s="1">
        <f t="shared" si="26"/>
        <v>0</v>
      </c>
      <c r="AN47" s="145">
        <f t="shared" si="27"/>
        <v>0</v>
      </c>
      <c r="AO47" s="144">
        <f t="shared" si="29"/>
        <v>0.85</v>
      </c>
    </row>
    <row r="48" spans="1:41" x14ac:dyDescent="0.35">
      <c r="A48" s="68">
        <f t="shared" si="28"/>
        <v>1</v>
      </c>
      <c r="D48" s="205"/>
      <c r="F48" s="21"/>
      <c r="G48" s="68">
        <v>7.0000000000000007E-2</v>
      </c>
      <c r="H48" s="3"/>
      <c r="I48" s="204">
        <v>1</v>
      </c>
      <c r="J48" s="20"/>
      <c r="K48" s="3"/>
      <c r="L48" s="3"/>
      <c r="M48" s="3"/>
      <c r="N48" s="203">
        <v>1</v>
      </c>
      <c r="S48" s="175">
        <v>1</v>
      </c>
      <c r="X48" s="175">
        <v>0</v>
      </c>
      <c r="Y48" s="20"/>
      <c r="Z48" s="18"/>
      <c r="AA48" s="18"/>
      <c r="AB48" s="18"/>
      <c r="AC48" s="18"/>
      <c r="AD48" s="18"/>
      <c r="AE48" s="18"/>
      <c r="AF48" s="18"/>
      <c r="AI48" s="21"/>
      <c r="AJ48" s="29">
        <f t="shared" si="30"/>
        <v>45755</v>
      </c>
      <c r="AK48">
        <f t="shared" si="24"/>
        <v>0</v>
      </c>
      <c r="AL48" s="1">
        <f t="shared" si="25"/>
        <v>1</v>
      </c>
      <c r="AM48" s="1">
        <f t="shared" si="26"/>
        <v>0</v>
      </c>
      <c r="AN48" s="145">
        <f t="shared" si="27"/>
        <v>0</v>
      </c>
      <c r="AO48" s="144">
        <f t="shared" si="29"/>
        <v>0.85</v>
      </c>
    </row>
    <row r="49" spans="1:41" x14ac:dyDescent="0.35">
      <c r="A49" s="68">
        <f t="shared" si="28"/>
        <v>1</v>
      </c>
      <c r="D49" s="205"/>
      <c r="F49" s="21"/>
      <c r="G49" s="68">
        <v>0.08</v>
      </c>
      <c r="H49" s="3"/>
      <c r="I49" s="204">
        <v>1</v>
      </c>
      <c r="J49" s="20"/>
      <c r="K49" s="3"/>
      <c r="L49" s="3"/>
      <c r="M49" s="3"/>
      <c r="N49" s="203">
        <v>1</v>
      </c>
      <c r="S49" s="175">
        <v>1</v>
      </c>
      <c r="X49" s="175">
        <v>0</v>
      </c>
      <c r="Y49" s="20"/>
      <c r="Z49" s="18"/>
      <c r="AA49" s="18"/>
      <c r="AB49" s="18"/>
      <c r="AC49" s="18"/>
      <c r="AD49" s="18"/>
      <c r="AE49" s="18"/>
      <c r="AF49" s="18"/>
      <c r="AI49" s="21"/>
      <c r="AJ49" s="29">
        <f t="shared" si="30"/>
        <v>45756</v>
      </c>
      <c r="AK49">
        <f t="shared" si="24"/>
        <v>0</v>
      </c>
      <c r="AL49" s="1">
        <f t="shared" si="25"/>
        <v>1</v>
      </c>
      <c r="AM49" s="1">
        <f t="shared" si="26"/>
        <v>0</v>
      </c>
      <c r="AN49" s="145">
        <f t="shared" si="27"/>
        <v>0</v>
      </c>
      <c r="AO49" s="144">
        <f t="shared" si="29"/>
        <v>0.85</v>
      </c>
    </row>
    <row r="50" spans="1:41" x14ac:dyDescent="0.35">
      <c r="A50" s="68">
        <f t="shared" si="28"/>
        <v>1</v>
      </c>
      <c r="D50" s="205"/>
      <c r="F50" s="21"/>
      <c r="G50" s="68">
        <v>0.09</v>
      </c>
      <c r="H50" s="3"/>
      <c r="I50" s="204">
        <v>1</v>
      </c>
      <c r="J50" s="20"/>
      <c r="K50" s="3"/>
      <c r="L50" s="3"/>
      <c r="M50" s="3"/>
      <c r="N50" s="203">
        <v>1</v>
      </c>
      <c r="S50" s="175">
        <v>1</v>
      </c>
      <c r="X50" s="175">
        <v>0</v>
      </c>
      <c r="Y50" s="20"/>
      <c r="Z50" s="18"/>
      <c r="AA50" s="18"/>
      <c r="AB50" s="18"/>
      <c r="AC50" s="18"/>
      <c r="AD50" s="18"/>
      <c r="AE50" s="18"/>
      <c r="AF50" s="18"/>
      <c r="AI50" s="21"/>
      <c r="AJ50" s="29">
        <f t="shared" si="30"/>
        <v>45757</v>
      </c>
      <c r="AK50">
        <f t="shared" si="24"/>
        <v>0</v>
      </c>
      <c r="AL50" s="1">
        <f t="shared" si="25"/>
        <v>1</v>
      </c>
      <c r="AM50" s="1">
        <f t="shared" si="26"/>
        <v>0</v>
      </c>
      <c r="AN50" s="145">
        <f t="shared" si="27"/>
        <v>0</v>
      </c>
      <c r="AO50" s="144">
        <f t="shared" si="29"/>
        <v>0.85</v>
      </c>
    </row>
    <row r="51" spans="1:41" x14ac:dyDescent="0.35">
      <c r="A51" s="68">
        <f t="shared" si="28"/>
        <v>1</v>
      </c>
      <c r="D51" s="205"/>
      <c r="F51" s="21"/>
      <c r="G51" s="68">
        <v>0.1</v>
      </c>
      <c r="H51" s="3"/>
      <c r="I51" s="204">
        <v>1</v>
      </c>
      <c r="J51" s="20"/>
      <c r="K51" s="3"/>
      <c r="L51" s="3"/>
      <c r="M51" s="27"/>
      <c r="N51" s="203">
        <v>1</v>
      </c>
      <c r="S51" s="175">
        <v>1</v>
      </c>
      <c r="X51" s="175">
        <v>0</v>
      </c>
      <c r="Y51" s="20"/>
      <c r="Z51" s="18"/>
      <c r="AA51" s="18"/>
      <c r="AB51" s="18"/>
      <c r="AC51" s="18"/>
      <c r="AD51" s="18"/>
      <c r="AE51" s="18"/>
      <c r="AF51" s="18"/>
      <c r="AI51" s="21"/>
      <c r="AJ51" s="29">
        <f t="shared" si="30"/>
        <v>45758</v>
      </c>
      <c r="AK51">
        <f t="shared" si="24"/>
        <v>0</v>
      </c>
      <c r="AL51" s="1">
        <f t="shared" si="25"/>
        <v>1</v>
      </c>
      <c r="AM51" s="1">
        <f t="shared" si="26"/>
        <v>0</v>
      </c>
      <c r="AN51" s="145">
        <f t="shared" si="27"/>
        <v>0</v>
      </c>
      <c r="AO51" s="144">
        <f t="shared" si="29"/>
        <v>0.85</v>
      </c>
    </row>
    <row r="52" spans="1:41" x14ac:dyDescent="0.35">
      <c r="A52" s="68">
        <f t="shared" si="28"/>
        <v>1</v>
      </c>
      <c r="D52" s="205"/>
      <c r="F52" s="21"/>
      <c r="G52" s="68">
        <v>0.11</v>
      </c>
      <c r="H52" s="3"/>
      <c r="I52" s="204">
        <v>1</v>
      </c>
      <c r="J52" s="20"/>
      <c r="K52" s="3"/>
      <c r="L52" s="3"/>
      <c r="M52" s="3"/>
      <c r="N52" s="203">
        <v>1</v>
      </c>
      <c r="S52" s="175">
        <v>1</v>
      </c>
      <c r="X52" s="175">
        <v>0</v>
      </c>
      <c r="Y52" s="20"/>
      <c r="Z52" s="18"/>
      <c r="AA52" s="18"/>
      <c r="AB52" s="18"/>
      <c r="AC52" s="18"/>
      <c r="AD52" s="18"/>
      <c r="AE52" s="18"/>
      <c r="AF52" s="18"/>
      <c r="AI52" s="21"/>
      <c r="AJ52" s="29">
        <f t="shared" si="30"/>
        <v>45759</v>
      </c>
      <c r="AK52">
        <f t="shared" si="24"/>
        <v>0</v>
      </c>
      <c r="AL52" s="1">
        <f t="shared" si="25"/>
        <v>1</v>
      </c>
      <c r="AM52" s="1">
        <f t="shared" si="26"/>
        <v>0</v>
      </c>
      <c r="AN52" s="145">
        <f t="shared" si="27"/>
        <v>0</v>
      </c>
      <c r="AO52" s="144">
        <f t="shared" si="29"/>
        <v>0.85</v>
      </c>
    </row>
    <row r="53" spans="1:41" x14ac:dyDescent="0.35">
      <c r="A53" s="68">
        <f t="shared" si="28"/>
        <v>1</v>
      </c>
      <c r="D53" s="205"/>
      <c r="F53" s="21"/>
      <c r="G53" s="68">
        <v>0.12</v>
      </c>
      <c r="H53" s="3"/>
      <c r="I53" s="204">
        <v>1</v>
      </c>
      <c r="J53" s="20"/>
      <c r="K53" s="3"/>
      <c r="L53" s="3"/>
      <c r="M53" s="3"/>
      <c r="N53" s="203">
        <v>1</v>
      </c>
      <c r="S53" s="175">
        <v>1</v>
      </c>
      <c r="X53" s="175">
        <v>0</v>
      </c>
      <c r="Y53" s="20"/>
      <c r="Z53" s="18"/>
      <c r="AA53" s="18"/>
      <c r="AB53" s="18"/>
      <c r="AC53" s="18"/>
      <c r="AD53" s="18"/>
      <c r="AE53" s="18"/>
      <c r="AF53" s="18"/>
      <c r="AI53" s="21"/>
      <c r="AJ53" s="29">
        <f t="shared" si="30"/>
        <v>45760</v>
      </c>
      <c r="AK53">
        <f t="shared" si="24"/>
        <v>0</v>
      </c>
      <c r="AL53" s="1">
        <f t="shared" si="25"/>
        <v>1</v>
      </c>
      <c r="AM53" s="1">
        <f t="shared" si="26"/>
        <v>0</v>
      </c>
      <c r="AN53" s="145">
        <f t="shared" si="27"/>
        <v>0</v>
      </c>
      <c r="AO53" s="144">
        <f t="shared" si="29"/>
        <v>0.85</v>
      </c>
    </row>
    <row r="54" spans="1:41" x14ac:dyDescent="0.35">
      <c r="A54" s="68">
        <f t="shared" si="28"/>
        <v>1</v>
      </c>
      <c r="D54" s="205"/>
      <c r="F54" s="21"/>
      <c r="G54" s="68">
        <v>0.13</v>
      </c>
      <c r="H54" s="3"/>
      <c r="I54" s="204">
        <v>1</v>
      </c>
      <c r="J54" s="20"/>
      <c r="K54" s="3"/>
      <c r="L54" s="3"/>
      <c r="M54" s="3"/>
      <c r="N54" s="203">
        <v>1</v>
      </c>
      <c r="S54" s="175">
        <v>1</v>
      </c>
      <c r="X54" s="175">
        <v>0</v>
      </c>
      <c r="Y54" s="20"/>
      <c r="Z54" s="18"/>
      <c r="AA54" s="18"/>
      <c r="AB54" s="18"/>
      <c r="AC54" s="18"/>
      <c r="AD54" s="18"/>
      <c r="AE54" s="18"/>
      <c r="AF54" s="18"/>
      <c r="AI54" s="21"/>
      <c r="AJ54" s="29">
        <f t="shared" si="30"/>
        <v>45761</v>
      </c>
      <c r="AK54">
        <f t="shared" si="24"/>
        <v>0</v>
      </c>
      <c r="AL54" s="1">
        <f t="shared" si="25"/>
        <v>1</v>
      </c>
      <c r="AM54" s="1">
        <f t="shared" si="26"/>
        <v>0</v>
      </c>
      <c r="AN54" s="145">
        <f t="shared" si="27"/>
        <v>0</v>
      </c>
      <c r="AO54" s="144">
        <f t="shared" si="29"/>
        <v>0.85</v>
      </c>
    </row>
    <row r="55" spans="1:41" x14ac:dyDescent="0.35">
      <c r="A55" s="68">
        <f t="shared" si="28"/>
        <v>1</v>
      </c>
      <c r="D55" s="205"/>
      <c r="F55" s="21"/>
      <c r="G55" s="68">
        <v>0.14000000000000001</v>
      </c>
      <c r="H55" s="3"/>
      <c r="I55" s="204">
        <v>1</v>
      </c>
      <c r="J55" s="20"/>
      <c r="K55" s="3"/>
      <c r="L55" s="3"/>
      <c r="M55" s="3"/>
      <c r="N55" s="203">
        <v>1</v>
      </c>
      <c r="S55" s="175">
        <v>1</v>
      </c>
      <c r="X55" s="175">
        <v>0</v>
      </c>
      <c r="Y55" s="20"/>
      <c r="Z55" s="18"/>
      <c r="AA55" s="18"/>
      <c r="AB55" s="18"/>
      <c r="AC55" s="18"/>
      <c r="AD55" s="18"/>
      <c r="AE55" s="18"/>
      <c r="AF55" s="18"/>
      <c r="AI55" s="21"/>
      <c r="AJ55" s="29">
        <f t="shared" si="30"/>
        <v>45762</v>
      </c>
      <c r="AK55">
        <f t="shared" si="24"/>
        <v>0</v>
      </c>
      <c r="AL55" s="1">
        <f t="shared" si="25"/>
        <v>1</v>
      </c>
      <c r="AM55" s="1">
        <f t="shared" si="26"/>
        <v>0</v>
      </c>
      <c r="AN55" s="145">
        <f t="shared" si="27"/>
        <v>0</v>
      </c>
      <c r="AO55" s="144">
        <f t="shared" si="29"/>
        <v>0.85</v>
      </c>
    </row>
    <row r="56" spans="1:41" x14ac:dyDescent="0.35">
      <c r="A56" s="68">
        <f t="shared" si="28"/>
        <v>1</v>
      </c>
      <c r="D56" s="205"/>
      <c r="F56" s="21"/>
      <c r="G56" s="68">
        <v>0.15</v>
      </c>
      <c r="H56" s="3"/>
      <c r="I56" s="204">
        <v>1</v>
      </c>
      <c r="J56" s="20"/>
      <c r="K56" s="3"/>
      <c r="L56" s="3"/>
      <c r="M56" s="3"/>
      <c r="N56" s="203">
        <v>1</v>
      </c>
      <c r="S56" s="175">
        <v>1</v>
      </c>
      <c r="X56" s="175">
        <v>0</v>
      </c>
      <c r="Y56" s="20"/>
      <c r="Z56" s="18"/>
      <c r="AA56" s="18"/>
      <c r="AB56" s="18"/>
      <c r="AC56" s="18"/>
      <c r="AD56" s="18"/>
      <c r="AE56" s="18"/>
      <c r="AF56" s="18"/>
      <c r="AI56" s="21"/>
      <c r="AJ56" s="29">
        <f t="shared" si="30"/>
        <v>45763</v>
      </c>
      <c r="AK56">
        <f t="shared" si="24"/>
        <v>0</v>
      </c>
      <c r="AL56" s="1">
        <f t="shared" si="25"/>
        <v>1</v>
      </c>
      <c r="AM56" s="1">
        <f t="shared" si="26"/>
        <v>0</v>
      </c>
      <c r="AN56" s="145">
        <f t="shared" si="27"/>
        <v>0</v>
      </c>
      <c r="AO56" s="144">
        <f t="shared" si="29"/>
        <v>0.85</v>
      </c>
    </row>
    <row r="57" spans="1:41" x14ac:dyDescent="0.35">
      <c r="A57" s="68">
        <f t="shared" si="28"/>
        <v>1</v>
      </c>
      <c r="D57" s="205"/>
      <c r="F57" s="21"/>
      <c r="G57" s="68">
        <v>0.16</v>
      </c>
      <c r="H57" s="3"/>
      <c r="I57" s="204">
        <v>1</v>
      </c>
      <c r="J57" s="20"/>
      <c r="K57" s="3"/>
      <c r="L57" s="3"/>
      <c r="M57" s="3"/>
      <c r="N57" s="203">
        <v>1</v>
      </c>
      <c r="S57" s="175">
        <v>1</v>
      </c>
      <c r="X57" s="175">
        <v>0</v>
      </c>
      <c r="Y57" s="20"/>
      <c r="Z57" s="18"/>
      <c r="AA57" s="18"/>
      <c r="AB57" s="18"/>
      <c r="AC57" s="18"/>
      <c r="AD57" s="18"/>
      <c r="AE57" s="18"/>
      <c r="AF57" s="18"/>
      <c r="AI57" s="21"/>
      <c r="AJ57" s="29">
        <f t="shared" si="30"/>
        <v>45764</v>
      </c>
      <c r="AK57">
        <f t="shared" si="24"/>
        <v>0</v>
      </c>
      <c r="AL57" s="1">
        <f t="shared" si="25"/>
        <v>1</v>
      </c>
      <c r="AM57" s="1">
        <f t="shared" si="26"/>
        <v>0</v>
      </c>
      <c r="AN57" s="145">
        <f t="shared" si="27"/>
        <v>0</v>
      </c>
      <c r="AO57" s="144">
        <f t="shared" si="29"/>
        <v>0.85</v>
      </c>
    </row>
    <row r="58" spans="1:41" x14ac:dyDescent="0.35">
      <c r="A58" s="68">
        <f t="shared" si="28"/>
        <v>1</v>
      </c>
      <c r="D58" s="205"/>
      <c r="F58" s="21"/>
      <c r="G58" s="68">
        <v>0.17</v>
      </c>
      <c r="H58" s="3"/>
      <c r="I58" s="204">
        <v>1</v>
      </c>
      <c r="J58" s="20"/>
      <c r="K58" s="3"/>
      <c r="L58" s="3"/>
      <c r="M58" s="3"/>
      <c r="N58" s="203">
        <v>1</v>
      </c>
      <c r="S58" s="175">
        <v>1</v>
      </c>
      <c r="X58" s="175">
        <v>0</v>
      </c>
      <c r="Y58" s="20"/>
      <c r="Z58" s="18"/>
      <c r="AA58" s="18"/>
      <c r="AB58" s="18"/>
      <c r="AC58" s="18"/>
      <c r="AD58" s="18"/>
      <c r="AE58" s="18"/>
      <c r="AF58" s="18"/>
      <c r="AI58" s="21"/>
      <c r="AJ58" s="29">
        <f t="shared" si="30"/>
        <v>45765</v>
      </c>
      <c r="AK58">
        <f t="shared" si="24"/>
        <v>0</v>
      </c>
      <c r="AL58" s="1">
        <f t="shared" si="25"/>
        <v>1</v>
      </c>
      <c r="AM58" s="1">
        <f t="shared" si="26"/>
        <v>0</v>
      </c>
      <c r="AN58" s="145">
        <f t="shared" si="27"/>
        <v>0</v>
      </c>
      <c r="AO58" s="144">
        <f t="shared" si="29"/>
        <v>0.85</v>
      </c>
    </row>
    <row r="59" spans="1:41" x14ac:dyDescent="0.35">
      <c r="A59" s="68">
        <f t="shared" si="28"/>
        <v>1</v>
      </c>
      <c r="D59" s="205"/>
      <c r="F59" s="21"/>
      <c r="G59" s="68">
        <v>0.18</v>
      </c>
      <c r="H59" s="3"/>
      <c r="I59" s="204">
        <v>1</v>
      </c>
      <c r="J59" s="20"/>
      <c r="K59" s="3"/>
      <c r="L59" s="3"/>
      <c r="M59" s="3"/>
      <c r="N59" s="203">
        <v>1</v>
      </c>
      <c r="S59" s="175">
        <v>1</v>
      </c>
      <c r="X59" s="175">
        <v>0</v>
      </c>
      <c r="Y59" s="20"/>
      <c r="Z59" s="18"/>
      <c r="AA59" s="18"/>
      <c r="AB59" s="18"/>
      <c r="AC59" s="18"/>
      <c r="AD59" s="18"/>
      <c r="AE59" s="18"/>
      <c r="AF59" s="18"/>
      <c r="AI59" s="21"/>
      <c r="AJ59" s="29">
        <f t="shared" si="30"/>
        <v>45766</v>
      </c>
      <c r="AK59">
        <f t="shared" si="24"/>
        <v>0</v>
      </c>
      <c r="AL59" s="1">
        <f t="shared" si="25"/>
        <v>1</v>
      </c>
      <c r="AM59" s="1">
        <f t="shared" si="26"/>
        <v>0</v>
      </c>
      <c r="AN59" s="145">
        <f t="shared" si="27"/>
        <v>0</v>
      </c>
      <c r="AO59" s="144">
        <f t="shared" si="29"/>
        <v>0.85</v>
      </c>
    </row>
    <row r="60" spans="1:41" ht="12.75" customHeight="1" x14ac:dyDescent="0.35">
      <c r="A60" s="68">
        <f t="shared" si="28"/>
        <v>1</v>
      </c>
      <c r="D60" s="205"/>
      <c r="F60" s="21"/>
      <c r="G60" s="68">
        <v>0.19</v>
      </c>
      <c r="H60" s="3"/>
      <c r="I60" s="204">
        <v>1</v>
      </c>
      <c r="J60" s="20"/>
      <c r="K60" s="3"/>
      <c r="L60" s="3"/>
      <c r="M60" s="3"/>
      <c r="N60" s="203">
        <v>1</v>
      </c>
      <c r="S60" s="175">
        <v>1</v>
      </c>
      <c r="X60" s="175">
        <v>0</v>
      </c>
      <c r="Y60" s="20"/>
      <c r="Z60" s="18"/>
      <c r="AA60" s="18"/>
      <c r="AB60" s="18"/>
      <c r="AC60" s="18"/>
      <c r="AD60" s="18"/>
      <c r="AE60" s="18"/>
      <c r="AF60" s="18"/>
      <c r="AI60" s="21"/>
      <c r="AJ60" s="29">
        <f t="shared" si="30"/>
        <v>45767</v>
      </c>
      <c r="AK60">
        <f t="shared" si="24"/>
        <v>0</v>
      </c>
      <c r="AL60" s="1">
        <f t="shared" si="25"/>
        <v>1</v>
      </c>
      <c r="AM60" s="1">
        <f t="shared" si="26"/>
        <v>0</v>
      </c>
      <c r="AN60" s="145">
        <f t="shared" si="27"/>
        <v>0</v>
      </c>
      <c r="AO60" s="144">
        <f t="shared" si="29"/>
        <v>0.85</v>
      </c>
    </row>
    <row r="61" spans="1:41" x14ac:dyDescent="0.35">
      <c r="A61" s="68">
        <f t="shared" si="28"/>
        <v>1</v>
      </c>
      <c r="D61" s="205"/>
      <c r="F61" s="21"/>
      <c r="G61" s="68">
        <v>0.2</v>
      </c>
      <c r="H61" s="3"/>
      <c r="I61" s="204">
        <v>1</v>
      </c>
      <c r="J61" s="20"/>
      <c r="K61" s="3"/>
      <c r="L61" s="3"/>
      <c r="M61" s="3"/>
      <c r="N61" s="203">
        <v>1</v>
      </c>
      <c r="S61" s="175">
        <v>1</v>
      </c>
      <c r="X61" s="175">
        <v>0</v>
      </c>
      <c r="Y61" s="20"/>
      <c r="Z61" s="18"/>
      <c r="AA61" s="18"/>
      <c r="AB61" s="18"/>
      <c r="AC61" s="18"/>
      <c r="AD61" s="18"/>
      <c r="AE61" s="18"/>
      <c r="AF61" s="18"/>
      <c r="AI61" s="21"/>
      <c r="AJ61" s="29">
        <f t="shared" si="30"/>
        <v>45768</v>
      </c>
      <c r="AK61">
        <f t="shared" si="24"/>
        <v>0</v>
      </c>
      <c r="AL61" s="1">
        <f t="shared" si="25"/>
        <v>1</v>
      </c>
      <c r="AM61" s="1">
        <f t="shared" si="26"/>
        <v>0</v>
      </c>
      <c r="AN61" s="145">
        <f t="shared" si="27"/>
        <v>0</v>
      </c>
      <c r="AO61" s="144">
        <f t="shared" si="29"/>
        <v>0.85</v>
      </c>
    </row>
    <row r="62" spans="1:41" x14ac:dyDescent="0.35">
      <c r="A62" s="68">
        <f t="shared" si="28"/>
        <v>1</v>
      </c>
      <c r="D62" s="205"/>
      <c r="F62" s="21"/>
      <c r="G62" s="68">
        <v>0.21</v>
      </c>
      <c r="H62" s="3"/>
      <c r="I62" s="204">
        <v>1</v>
      </c>
      <c r="J62" s="20"/>
      <c r="K62" s="3"/>
      <c r="L62" s="3"/>
      <c r="M62" s="27"/>
      <c r="N62" s="203">
        <v>1</v>
      </c>
      <c r="S62" s="175">
        <v>1</v>
      </c>
      <c r="X62" s="175">
        <v>0</v>
      </c>
      <c r="Y62" s="20"/>
      <c r="Z62" s="18"/>
      <c r="AA62" s="18"/>
      <c r="AB62" s="18"/>
      <c r="AC62" s="18"/>
      <c r="AD62" s="18"/>
      <c r="AE62" s="18"/>
      <c r="AF62" s="18"/>
      <c r="AI62" s="21"/>
      <c r="AJ62" s="29">
        <f t="shared" si="30"/>
        <v>45769</v>
      </c>
      <c r="AK62">
        <f t="shared" si="24"/>
        <v>0</v>
      </c>
      <c r="AL62" s="1">
        <f t="shared" si="25"/>
        <v>1</v>
      </c>
      <c r="AM62" s="1">
        <f t="shared" si="26"/>
        <v>0</v>
      </c>
      <c r="AN62" s="145">
        <f t="shared" si="27"/>
        <v>0</v>
      </c>
      <c r="AO62" s="144">
        <f t="shared" si="29"/>
        <v>0.85</v>
      </c>
    </row>
    <row r="63" spans="1:41" x14ac:dyDescent="0.35">
      <c r="A63" s="68">
        <f t="shared" si="28"/>
        <v>1</v>
      </c>
      <c r="D63" s="205"/>
      <c r="F63" s="21"/>
      <c r="G63" s="68">
        <v>0.22</v>
      </c>
      <c r="H63" s="3"/>
      <c r="I63" s="204">
        <v>1</v>
      </c>
      <c r="J63" s="20"/>
      <c r="K63" s="3"/>
      <c r="L63" s="3"/>
      <c r="M63" s="3"/>
      <c r="N63" s="203">
        <v>1</v>
      </c>
      <c r="S63" s="175">
        <v>1</v>
      </c>
      <c r="X63" s="175">
        <v>0</v>
      </c>
      <c r="Y63" s="20"/>
      <c r="Z63" s="18"/>
      <c r="AA63" s="18"/>
      <c r="AB63" s="18"/>
      <c r="AC63" s="18"/>
      <c r="AD63" s="18"/>
      <c r="AE63" s="18"/>
      <c r="AF63" s="18"/>
      <c r="AI63" s="21"/>
      <c r="AJ63" s="29">
        <f t="shared" si="30"/>
        <v>45770</v>
      </c>
      <c r="AK63">
        <f t="shared" si="24"/>
        <v>0</v>
      </c>
      <c r="AL63" s="1">
        <f t="shared" si="25"/>
        <v>1</v>
      </c>
      <c r="AM63" s="1">
        <f t="shared" si="26"/>
        <v>0</v>
      </c>
      <c r="AN63" s="145">
        <f t="shared" si="27"/>
        <v>0</v>
      </c>
      <c r="AO63" s="144">
        <f t="shared" si="29"/>
        <v>0.85</v>
      </c>
    </row>
    <row r="64" spans="1:41" x14ac:dyDescent="0.35">
      <c r="A64" s="68">
        <f t="shared" si="28"/>
        <v>1</v>
      </c>
      <c r="D64" s="205"/>
      <c r="F64" s="21"/>
      <c r="G64" s="68">
        <v>0.23</v>
      </c>
      <c r="H64" s="22"/>
      <c r="I64" s="204">
        <v>1</v>
      </c>
      <c r="J64" s="20"/>
      <c r="K64" s="3"/>
      <c r="L64" s="28"/>
      <c r="M64" s="28"/>
      <c r="N64" s="203">
        <v>1</v>
      </c>
      <c r="S64" s="175">
        <v>1</v>
      </c>
      <c r="X64" s="175">
        <v>0</v>
      </c>
      <c r="Y64" s="20"/>
      <c r="Z64" s="18"/>
      <c r="AA64" s="18"/>
      <c r="AB64" s="18"/>
      <c r="AC64" s="18"/>
      <c r="AD64" s="18"/>
      <c r="AE64" s="18"/>
      <c r="AF64" s="18"/>
      <c r="AI64" s="21"/>
      <c r="AJ64" s="29">
        <f t="shared" si="30"/>
        <v>45771</v>
      </c>
      <c r="AK64">
        <f t="shared" si="24"/>
        <v>0</v>
      </c>
      <c r="AL64" s="1">
        <f t="shared" si="25"/>
        <v>1</v>
      </c>
      <c r="AM64" s="1">
        <f t="shared" si="26"/>
        <v>0</v>
      </c>
      <c r="AN64" s="145">
        <f t="shared" si="27"/>
        <v>0</v>
      </c>
      <c r="AO64" s="144">
        <f t="shared" si="29"/>
        <v>0.85</v>
      </c>
    </row>
    <row r="65" spans="1:42" x14ac:dyDescent="0.35">
      <c r="A65" s="68">
        <f t="shared" si="28"/>
        <v>1</v>
      </c>
      <c r="D65" s="205"/>
      <c r="F65" s="21"/>
      <c r="G65" s="68">
        <v>0.24</v>
      </c>
      <c r="H65" s="22"/>
      <c r="I65" s="204">
        <v>1</v>
      </c>
      <c r="J65" s="20"/>
      <c r="K65" s="3"/>
      <c r="L65" s="28"/>
      <c r="M65" s="28"/>
      <c r="N65" s="203">
        <v>1</v>
      </c>
      <c r="S65" s="175">
        <v>1</v>
      </c>
      <c r="X65" s="175">
        <v>0</v>
      </c>
      <c r="Y65" s="20"/>
      <c r="Z65" s="18"/>
      <c r="AA65" s="18"/>
      <c r="AB65" s="18"/>
      <c r="AC65" s="18"/>
      <c r="AD65" s="18"/>
      <c r="AE65" s="18"/>
      <c r="AF65" s="18"/>
      <c r="AI65" s="21"/>
      <c r="AJ65" s="29">
        <f t="shared" si="30"/>
        <v>45772</v>
      </c>
      <c r="AK65">
        <f t="shared" si="24"/>
        <v>0</v>
      </c>
      <c r="AL65" s="1">
        <f t="shared" si="25"/>
        <v>1</v>
      </c>
      <c r="AM65" s="1">
        <f t="shared" si="26"/>
        <v>0</v>
      </c>
      <c r="AN65" s="145">
        <f t="shared" si="27"/>
        <v>0</v>
      </c>
      <c r="AO65" s="144">
        <f t="shared" si="29"/>
        <v>0.85</v>
      </c>
    </row>
    <row r="66" spans="1:42" x14ac:dyDescent="0.35">
      <c r="A66" s="68">
        <f t="shared" si="28"/>
        <v>1</v>
      </c>
      <c r="D66" s="205"/>
      <c r="F66" s="21"/>
      <c r="G66" s="68">
        <v>0.25</v>
      </c>
      <c r="H66" s="22"/>
      <c r="I66" s="204">
        <v>1</v>
      </c>
      <c r="J66" s="20"/>
      <c r="K66" s="3"/>
      <c r="L66" s="28"/>
      <c r="M66" s="28"/>
      <c r="N66" s="203">
        <v>1</v>
      </c>
      <c r="S66" s="175">
        <v>1</v>
      </c>
      <c r="X66" s="175">
        <v>0</v>
      </c>
      <c r="Y66" s="20"/>
      <c r="Z66" s="18"/>
      <c r="AA66" s="18"/>
      <c r="AB66" s="18"/>
      <c r="AC66" s="18"/>
      <c r="AD66" s="18"/>
      <c r="AE66" s="18"/>
      <c r="AF66" s="18"/>
      <c r="AI66" s="21"/>
      <c r="AJ66" s="29">
        <f t="shared" si="30"/>
        <v>45773</v>
      </c>
      <c r="AK66">
        <f t="shared" si="24"/>
        <v>0</v>
      </c>
      <c r="AL66" s="1">
        <f t="shared" si="25"/>
        <v>1</v>
      </c>
      <c r="AM66" s="1">
        <f t="shared" si="26"/>
        <v>0</v>
      </c>
      <c r="AN66" s="145">
        <f t="shared" si="27"/>
        <v>0</v>
      </c>
      <c r="AO66" s="144">
        <f t="shared" si="29"/>
        <v>0.85</v>
      </c>
    </row>
    <row r="67" spans="1:42" s="4" customFormat="1" x14ac:dyDescent="0.35">
      <c r="A67" s="68">
        <f t="shared" si="28"/>
        <v>1</v>
      </c>
      <c r="B67" s="1"/>
      <c r="C67" s="1"/>
      <c r="D67" s="205"/>
      <c r="E67" s="1"/>
      <c r="F67" s="21"/>
      <c r="G67" s="68">
        <v>0.26</v>
      </c>
      <c r="H67" s="22"/>
      <c r="I67" s="204">
        <v>1</v>
      </c>
      <c r="J67" s="20"/>
      <c r="K67" s="3"/>
      <c r="L67" s="28"/>
      <c r="M67" s="28"/>
      <c r="N67" s="203">
        <v>1</v>
      </c>
      <c r="O67" s="1"/>
      <c r="P67" s="1"/>
      <c r="Q67" s="1"/>
      <c r="R67" s="1"/>
      <c r="S67" s="175">
        <v>1</v>
      </c>
      <c r="T67" s="1"/>
      <c r="U67" s="1"/>
      <c r="V67" s="1"/>
      <c r="W67" s="1"/>
      <c r="X67" s="175">
        <v>0</v>
      </c>
      <c r="Y67" s="20"/>
      <c r="Z67" s="18"/>
      <c r="AA67" s="18"/>
      <c r="AB67" s="18"/>
      <c r="AC67" s="18"/>
      <c r="AD67" s="18"/>
      <c r="AE67" s="18"/>
      <c r="AF67" s="18"/>
      <c r="AG67" s="1"/>
      <c r="AH67" s="1"/>
      <c r="AI67" s="21"/>
      <c r="AJ67" s="29">
        <f t="shared" si="30"/>
        <v>45774</v>
      </c>
      <c r="AK67">
        <f t="shared" si="24"/>
        <v>0</v>
      </c>
      <c r="AL67" s="1">
        <f t="shared" si="25"/>
        <v>1</v>
      </c>
      <c r="AM67" s="1">
        <f t="shared" si="26"/>
        <v>0</v>
      </c>
      <c r="AN67" s="145">
        <f t="shared" si="27"/>
        <v>0</v>
      </c>
      <c r="AO67" s="144">
        <f t="shared" si="29"/>
        <v>0.85</v>
      </c>
      <c r="AP67" s="1"/>
    </row>
    <row r="68" spans="1:42" x14ac:dyDescent="0.35">
      <c r="A68" s="68">
        <f t="shared" si="28"/>
        <v>1</v>
      </c>
      <c r="D68" s="205"/>
      <c r="F68" s="21"/>
      <c r="G68" s="68">
        <v>0.27</v>
      </c>
      <c r="H68" s="22"/>
      <c r="I68" s="204">
        <v>1</v>
      </c>
      <c r="J68" s="20"/>
      <c r="K68" s="3"/>
      <c r="L68" s="28"/>
      <c r="M68" s="28"/>
      <c r="N68" s="203">
        <v>1</v>
      </c>
      <c r="S68" s="175">
        <v>1</v>
      </c>
      <c r="X68" s="175">
        <v>0</v>
      </c>
      <c r="Y68" s="20"/>
      <c r="Z68" s="18"/>
      <c r="AA68" s="18"/>
      <c r="AB68" s="18"/>
      <c r="AC68" s="18"/>
      <c r="AD68" s="18"/>
      <c r="AE68" s="18"/>
      <c r="AF68" s="18"/>
      <c r="AI68" s="21"/>
      <c r="AJ68" s="29">
        <f t="shared" si="30"/>
        <v>45775</v>
      </c>
      <c r="AK68">
        <f t="shared" si="24"/>
        <v>0</v>
      </c>
      <c r="AL68" s="1">
        <f t="shared" si="25"/>
        <v>1</v>
      </c>
      <c r="AM68" s="1">
        <f t="shared" si="26"/>
        <v>0</v>
      </c>
      <c r="AN68" s="145">
        <f t="shared" si="27"/>
        <v>0</v>
      </c>
      <c r="AO68" s="144">
        <f t="shared" si="29"/>
        <v>0.85</v>
      </c>
    </row>
    <row r="69" spans="1:42" x14ac:dyDescent="0.35">
      <c r="A69" s="68">
        <f t="shared" si="28"/>
        <v>1</v>
      </c>
      <c r="D69" s="205"/>
      <c r="F69" s="21"/>
      <c r="G69" s="68">
        <v>0.28000000000000003</v>
      </c>
      <c r="H69" s="22"/>
      <c r="I69" s="204">
        <v>1</v>
      </c>
      <c r="J69" s="20"/>
      <c r="K69" s="3"/>
      <c r="L69" s="28"/>
      <c r="M69" s="28"/>
      <c r="N69" s="203">
        <v>1</v>
      </c>
      <c r="S69" s="175">
        <v>1</v>
      </c>
      <c r="X69" s="175">
        <v>0</v>
      </c>
      <c r="Y69" s="20"/>
      <c r="Z69" s="18"/>
      <c r="AA69" s="18"/>
      <c r="AB69" s="18"/>
      <c r="AC69" s="18"/>
      <c r="AD69" s="18"/>
      <c r="AE69" s="18"/>
      <c r="AF69" s="18"/>
      <c r="AI69" s="21"/>
      <c r="AJ69" s="29">
        <f t="shared" si="30"/>
        <v>45776</v>
      </c>
      <c r="AK69">
        <f t="shared" si="24"/>
        <v>0</v>
      </c>
      <c r="AL69" s="1">
        <f t="shared" si="25"/>
        <v>1</v>
      </c>
      <c r="AM69" s="1">
        <f t="shared" si="26"/>
        <v>0</v>
      </c>
      <c r="AN69" s="145">
        <f t="shared" si="27"/>
        <v>0</v>
      </c>
      <c r="AO69" s="144">
        <f t="shared" si="29"/>
        <v>0.85</v>
      </c>
    </row>
    <row r="70" spans="1:42" x14ac:dyDescent="0.35">
      <c r="A70" s="68">
        <f t="shared" si="28"/>
        <v>1</v>
      </c>
      <c r="D70" s="205"/>
      <c r="F70" s="21"/>
      <c r="G70" s="68">
        <v>0.28999999999999998</v>
      </c>
      <c r="H70" s="22"/>
      <c r="I70" s="204">
        <v>1</v>
      </c>
      <c r="J70" s="20"/>
      <c r="K70" s="3"/>
      <c r="L70" s="23"/>
      <c r="M70" s="23"/>
      <c r="N70" s="203">
        <v>1</v>
      </c>
      <c r="S70" s="175">
        <v>1</v>
      </c>
      <c r="X70" s="175">
        <v>0</v>
      </c>
      <c r="Y70" s="20"/>
      <c r="Z70" s="18"/>
      <c r="AA70" s="18"/>
      <c r="AB70" s="18"/>
      <c r="AC70" s="18"/>
      <c r="AD70" s="18"/>
      <c r="AE70" s="18"/>
      <c r="AF70" s="18"/>
      <c r="AI70" s="21"/>
      <c r="AJ70" s="29">
        <f t="shared" si="30"/>
        <v>45777</v>
      </c>
      <c r="AK70">
        <f t="shared" si="24"/>
        <v>0</v>
      </c>
      <c r="AL70" s="1">
        <f t="shared" si="25"/>
        <v>1</v>
      </c>
      <c r="AM70" s="1">
        <f t="shared" si="26"/>
        <v>0</v>
      </c>
      <c r="AN70" s="145">
        <f t="shared" si="27"/>
        <v>0</v>
      </c>
      <c r="AO70" s="144">
        <f t="shared" si="29"/>
        <v>0.85</v>
      </c>
    </row>
    <row r="71" spans="1:42" x14ac:dyDescent="0.35">
      <c r="A71" s="68">
        <f t="shared" si="28"/>
        <v>1</v>
      </c>
      <c r="D71" s="205"/>
      <c r="F71" s="21"/>
      <c r="G71" s="68">
        <v>0.3</v>
      </c>
      <c r="H71" s="22"/>
      <c r="I71" s="204">
        <v>1</v>
      </c>
      <c r="J71" s="20"/>
      <c r="K71" s="3"/>
      <c r="L71" s="23"/>
      <c r="M71" s="23"/>
      <c r="N71" s="203">
        <v>1</v>
      </c>
      <c r="S71" s="175">
        <v>1</v>
      </c>
      <c r="X71" s="175">
        <v>0</v>
      </c>
      <c r="Y71" s="20"/>
      <c r="Z71" s="18"/>
      <c r="AA71" s="18"/>
      <c r="AB71" s="18"/>
      <c r="AC71" s="18"/>
      <c r="AD71" s="18"/>
      <c r="AE71" s="18"/>
      <c r="AF71" s="18"/>
      <c r="AI71" s="21"/>
      <c r="AJ71" s="29">
        <f t="shared" si="30"/>
        <v>45778</v>
      </c>
      <c r="AK71">
        <f t="shared" si="24"/>
        <v>0</v>
      </c>
      <c r="AL71" s="1">
        <f t="shared" si="25"/>
        <v>1</v>
      </c>
      <c r="AM71" s="1">
        <f t="shared" si="26"/>
        <v>0</v>
      </c>
      <c r="AN71" s="145">
        <f t="shared" si="27"/>
        <v>0</v>
      </c>
      <c r="AO71" s="144">
        <f t="shared" si="29"/>
        <v>0.85</v>
      </c>
    </row>
    <row r="72" spans="1:42" x14ac:dyDescent="0.35">
      <c r="A72" s="68">
        <f t="shared" si="28"/>
        <v>1</v>
      </c>
      <c r="D72" s="205"/>
      <c r="F72" s="21"/>
      <c r="G72" s="68">
        <v>0.31</v>
      </c>
      <c r="H72" s="22"/>
      <c r="I72" s="204">
        <v>1</v>
      </c>
      <c r="J72" s="20"/>
      <c r="K72" s="3"/>
      <c r="L72" s="23"/>
      <c r="M72" s="23"/>
      <c r="N72" s="203">
        <v>1</v>
      </c>
      <c r="S72" s="175">
        <v>1</v>
      </c>
      <c r="X72" s="175">
        <v>0</v>
      </c>
      <c r="Y72" s="20"/>
      <c r="Z72" s="18"/>
      <c r="AA72" s="18"/>
      <c r="AB72" s="18"/>
      <c r="AC72" s="18"/>
      <c r="AD72" s="18"/>
      <c r="AE72" s="18"/>
      <c r="AF72" s="18"/>
      <c r="AI72" s="21"/>
      <c r="AJ72" s="29">
        <f t="shared" si="30"/>
        <v>45779</v>
      </c>
      <c r="AK72">
        <f t="shared" si="24"/>
        <v>0</v>
      </c>
      <c r="AL72" s="1">
        <f t="shared" si="25"/>
        <v>1</v>
      </c>
      <c r="AM72" s="1">
        <f t="shared" si="26"/>
        <v>0</v>
      </c>
      <c r="AN72" s="145">
        <f t="shared" si="27"/>
        <v>0</v>
      </c>
      <c r="AO72" s="144">
        <f t="shared" si="29"/>
        <v>0.85</v>
      </c>
    </row>
    <row r="73" spans="1:42" x14ac:dyDescent="0.35">
      <c r="A73" s="68">
        <f t="shared" si="28"/>
        <v>1</v>
      </c>
      <c r="D73" s="205"/>
      <c r="F73" s="21"/>
      <c r="G73" s="68">
        <v>0.32</v>
      </c>
      <c r="H73" s="22"/>
      <c r="I73" s="204">
        <v>1</v>
      </c>
      <c r="J73" s="20"/>
      <c r="K73" s="3"/>
      <c r="L73" s="23"/>
      <c r="M73" s="23"/>
      <c r="N73" s="203">
        <v>1</v>
      </c>
      <c r="S73" s="175">
        <v>1</v>
      </c>
      <c r="X73" s="175">
        <v>0</v>
      </c>
      <c r="Y73" s="20"/>
      <c r="Z73" s="18"/>
      <c r="AA73" s="18"/>
      <c r="AB73" s="18"/>
      <c r="AC73" s="18"/>
      <c r="AD73" s="18"/>
      <c r="AE73" s="18"/>
      <c r="AF73" s="18"/>
      <c r="AI73" s="21"/>
      <c r="AJ73" s="29">
        <f t="shared" si="30"/>
        <v>45780</v>
      </c>
      <c r="AK73">
        <f t="shared" si="24"/>
        <v>0</v>
      </c>
      <c r="AL73" s="1">
        <f t="shared" si="25"/>
        <v>1</v>
      </c>
      <c r="AM73" s="1">
        <f t="shared" si="26"/>
        <v>0</v>
      </c>
      <c r="AN73" s="145">
        <f t="shared" si="27"/>
        <v>0</v>
      </c>
      <c r="AO73" s="144">
        <f t="shared" si="29"/>
        <v>0.85</v>
      </c>
    </row>
    <row r="74" spans="1:42" x14ac:dyDescent="0.35">
      <c r="A74" s="68">
        <f t="shared" si="28"/>
        <v>1</v>
      </c>
      <c r="D74" s="205"/>
      <c r="F74" s="21"/>
      <c r="G74" s="68">
        <v>0.33</v>
      </c>
      <c r="H74" s="24"/>
      <c r="I74" s="204">
        <v>1</v>
      </c>
      <c r="J74" s="20"/>
      <c r="K74" s="3"/>
      <c r="L74" s="23"/>
      <c r="M74" s="23"/>
      <c r="N74" s="203">
        <v>1</v>
      </c>
      <c r="S74" s="175">
        <v>1</v>
      </c>
      <c r="X74" s="175">
        <v>0</v>
      </c>
      <c r="Y74" s="20"/>
      <c r="Z74" s="18"/>
      <c r="AA74" s="18"/>
      <c r="AB74" s="18"/>
      <c r="AC74" s="18"/>
      <c r="AD74" s="18"/>
      <c r="AE74" s="18"/>
      <c r="AF74" s="18"/>
      <c r="AI74" s="21"/>
      <c r="AJ74" s="29">
        <f t="shared" si="30"/>
        <v>45781</v>
      </c>
      <c r="AK74">
        <f t="shared" si="24"/>
        <v>0</v>
      </c>
      <c r="AL74" s="1">
        <f t="shared" si="25"/>
        <v>1</v>
      </c>
      <c r="AM74" s="1">
        <f t="shared" si="26"/>
        <v>0</v>
      </c>
      <c r="AN74" s="145">
        <f t="shared" si="27"/>
        <v>0</v>
      </c>
      <c r="AO74" s="144">
        <f t="shared" si="29"/>
        <v>0.85</v>
      </c>
    </row>
    <row r="75" spans="1:42" x14ac:dyDescent="0.35">
      <c r="A75" s="68">
        <f t="shared" si="28"/>
        <v>1</v>
      </c>
      <c r="D75" s="205"/>
      <c r="F75" s="21"/>
      <c r="G75" s="68">
        <v>0.34</v>
      </c>
      <c r="I75" s="204">
        <v>1</v>
      </c>
      <c r="J75" s="20"/>
      <c r="K75" s="3"/>
      <c r="N75" s="203">
        <v>1</v>
      </c>
      <c r="S75" s="175">
        <v>1</v>
      </c>
      <c r="X75" s="175">
        <v>0</v>
      </c>
      <c r="Y75" s="20"/>
      <c r="Z75" s="18"/>
      <c r="AA75" s="18"/>
      <c r="AB75" s="18"/>
      <c r="AC75" s="18"/>
      <c r="AD75" s="18"/>
      <c r="AE75" s="18"/>
      <c r="AF75" s="18"/>
      <c r="AI75" s="21"/>
      <c r="AJ75" s="29">
        <f t="shared" si="30"/>
        <v>45782</v>
      </c>
      <c r="AK75">
        <f t="shared" si="24"/>
        <v>0</v>
      </c>
      <c r="AL75" s="1">
        <f t="shared" si="25"/>
        <v>1</v>
      </c>
      <c r="AM75" s="1">
        <f t="shared" si="26"/>
        <v>0</v>
      </c>
      <c r="AN75" s="145">
        <f t="shared" si="27"/>
        <v>0</v>
      </c>
      <c r="AO75" s="144">
        <f t="shared" si="29"/>
        <v>0.85</v>
      </c>
    </row>
    <row r="76" spans="1:42" x14ac:dyDescent="0.35">
      <c r="A76" s="68">
        <f t="shared" si="28"/>
        <v>1</v>
      </c>
      <c r="D76" s="205"/>
      <c r="F76" s="21"/>
      <c r="G76" s="68">
        <v>0.35</v>
      </c>
      <c r="I76" s="204">
        <v>1</v>
      </c>
      <c r="J76" s="20"/>
      <c r="K76" s="3"/>
      <c r="N76" s="203">
        <v>1</v>
      </c>
      <c r="S76" s="175">
        <v>1</v>
      </c>
      <c r="X76" s="175">
        <v>0</v>
      </c>
      <c r="Y76" s="20"/>
      <c r="Z76" s="18"/>
      <c r="AA76" s="18"/>
      <c r="AB76" s="18"/>
      <c r="AC76" s="18"/>
      <c r="AD76" s="18"/>
      <c r="AE76" s="18"/>
      <c r="AF76" s="18"/>
      <c r="AI76" s="21"/>
      <c r="AJ76" s="29">
        <f t="shared" si="30"/>
        <v>45783</v>
      </c>
      <c r="AK76">
        <f t="shared" si="24"/>
        <v>0</v>
      </c>
      <c r="AL76" s="1">
        <f t="shared" si="25"/>
        <v>1</v>
      </c>
      <c r="AM76" s="1">
        <f t="shared" si="26"/>
        <v>0</v>
      </c>
      <c r="AN76" s="145">
        <f t="shared" si="27"/>
        <v>0</v>
      </c>
      <c r="AO76" s="144">
        <f t="shared" si="29"/>
        <v>0.85</v>
      </c>
    </row>
    <row r="77" spans="1:42" x14ac:dyDescent="0.35">
      <c r="A77" s="68">
        <f t="shared" si="28"/>
        <v>1</v>
      </c>
      <c r="D77" s="205"/>
      <c r="F77" s="21"/>
      <c r="G77" s="68">
        <v>0.36</v>
      </c>
      <c r="I77" s="204">
        <v>1</v>
      </c>
      <c r="J77" s="20"/>
      <c r="K77" s="3"/>
      <c r="N77" s="203">
        <v>1</v>
      </c>
      <c r="S77" s="175">
        <v>1</v>
      </c>
      <c r="X77" s="175">
        <v>0</v>
      </c>
      <c r="Y77" s="20"/>
      <c r="Z77" s="18"/>
      <c r="AA77" s="18"/>
      <c r="AB77" s="18"/>
      <c r="AC77" s="18"/>
      <c r="AD77" s="18"/>
      <c r="AE77" s="18"/>
      <c r="AF77" s="18"/>
      <c r="AI77" s="21"/>
      <c r="AJ77" s="29">
        <f t="shared" si="30"/>
        <v>45784</v>
      </c>
      <c r="AK77">
        <f t="shared" si="24"/>
        <v>0</v>
      </c>
      <c r="AL77" s="1">
        <f t="shared" si="25"/>
        <v>1</v>
      </c>
      <c r="AM77" s="1">
        <f t="shared" si="26"/>
        <v>0</v>
      </c>
      <c r="AN77" s="145">
        <f t="shared" si="27"/>
        <v>0</v>
      </c>
      <c r="AO77" s="144">
        <f t="shared" si="29"/>
        <v>0.85</v>
      </c>
    </row>
    <row r="78" spans="1:42" x14ac:dyDescent="0.35">
      <c r="A78" s="68">
        <f t="shared" si="28"/>
        <v>1</v>
      </c>
      <c r="D78" s="205"/>
      <c r="F78" s="21"/>
      <c r="G78" s="68">
        <v>0.37</v>
      </c>
      <c r="I78" s="204">
        <v>1</v>
      </c>
      <c r="J78" s="20"/>
      <c r="K78" s="3"/>
      <c r="N78" s="203">
        <v>1</v>
      </c>
      <c r="S78" s="175">
        <v>1</v>
      </c>
      <c r="X78" s="175">
        <v>0</v>
      </c>
      <c r="Y78" s="20"/>
      <c r="Z78" s="18"/>
      <c r="AA78" s="18"/>
      <c r="AB78" s="18"/>
      <c r="AC78" s="18"/>
      <c r="AD78" s="18"/>
      <c r="AE78" s="18"/>
      <c r="AF78" s="18"/>
      <c r="AI78" s="21"/>
      <c r="AJ78" s="29">
        <f t="shared" si="30"/>
        <v>45785</v>
      </c>
      <c r="AK78">
        <f t="shared" si="24"/>
        <v>0</v>
      </c>
      <c r="AL78" s="1">
        <f t="shared" si="25"/>
        <v>1</v>
      </c>
      <c r="AM78" s="1">
        <f t="shared" si="26"/>
        <v>0</v>
      </c>
      <c r="AN78" s="145">
        <f t="shared" si="27"/>
        <v>0</v>
      </c>
      <c r="AO78" s="144">
        <f t="shared" si="29"/>
        <v>0.85</v>
      </c>
    </row>
    <row r="79" spans="1:42" x14ac:dyDescent="0.35">
      <c r="A79" s="68">
        <f t="shared" si="28"/>
        <v>1</v>
      </c>
      <c r="D79" s="205"/>
      <c r="F79" s="21"/>
      <c r="G79" s="68">
        <v>0.38</v>
      </c>
      <c r="I79" s="204">
        <v>1</v>
      </c>
      <c r="J79" s="20"/>
      <c r="K79" s="3"/>
      <c r="N79" s="203">
        <v>1</v>
      </c>
      <c r="S79" s="175">
        <v>1</v>
      </c>
      <c r="X79" s="175">
        <v>0</v>
      </c>
      <c r="Y79" s="20"/>
      <c r="Z79" s="18"/>
      <c r="AA79" s="18"/>
      <c r="AB79" s="18"/>
      <c r="AC79" s="18"/>
      <c r="AD79" s="18"/>
      <c r="AE79" s="18"/>
      <c r="AF79" s="18"/>
      <c r="AI79" s="21"/>
      <c r="AJ79" s="29">
        <f t="shared" si="30"/>
        <v>45786</v>
      </c>
      <c r="AK79">
        <f t="shared" si="24"/>
        <v>0</v>
      </c>
      <c r="AL79" s="1">
        <f t="shared" si="25"/>
        <v>1</v>
      </c>
      <c r="AM79" s="1">
        <f t="shared" si="26"/>
        <v>0</v>
      </c>
      <c r="AN79" s="145">
        <f t="shared" si="27"/>
        <v>0</v>
      </c>
      <c r="AO79" s="144">
        <f t="shared" si="29"/>
        <v>0.85</v>
      </c>
    </row>
    <row r="80" spans="1:42" x14ac:dyDescent="0.35">
      <c r="A80" s="68">
        <f t="shared" si="28"/>
        <v>1</v>
      </c>
      <c r="D80" s="205"/>
      <c r="F80" s="21"/>
      <c r="G80" s="68">
        <v>0.39</v>
      </c>
      <c r="I80" s="204">
        <v>1</v>
      </c>
      <c r="J80" s="20"/>
      <c r="K80" s="3"/>
      <c r="N80" s="203">
        <v>1</v>
      </c>
      <c r="S80" s="175">
        <v>1</v>
      </c>
      <c r="X80" s="175">
        <v>0</v>
      </c>
      <c r="Y80" s="20"/>
      <c r="Z80" s="18"/>
      <c r="AA80" s="18"/>
      <c r="AB80" s="18"/>
      <c r="AC80" s="18"/>
      <c r="AD80" s="18"/>
      <c r="AE80" s="18"/>
      <c r="AF80" s="18"/>
      <c r="AI80" s="21"/>
      <c r="AJ80" s="29">
        <f t="shared" si="30"/>
        <v>45787</v>
      </c>
      <c r="AK80">
        <f t="shared" si="24"/>
        <v>0</v>
      </c>
      <c r="AL80" s="1">
        <f t="shared" si="25"/>
        <v>1</v>
      </c>
      <c r="AM80" s="1">
        <f t="shared" si="26"/>
        <v>0</v>
      </c>
      <c r="AN80" s="145">
        <f t="shared" si="27"/>
        <v>0</v>
      </c>
      <c r="AO80" s="144">
        <f t="shared" si="29"/>
        <v>0.85</v>
      </c>
    </row>
    <row r="81" spans="1:41" x14ac:dyDescent="0.35">
      <c r="A81" s="68">
        <f t="shared" si="28"/>
        <v>1</v>
      </c>
      <c r="D81" s="205"/>
      <c r="F81" s="21"/>
      <c r="G81" s="68">
        <v>0.4</v>
      </c>
      <c r="I81" s="204">
        <v>1</v>
      </c>
      <c r="J81" s="20"/>
      <c r="K81" s="3"/>
      <c r="N81" s="203">
        <v>1</v>
      </c>
      <c r="S81" s="175">
        <v>1</v>
      </c>
      <c r="X81" s="175">
        <v>0</v>
      </c>
      <c r="Y81" s="20"/>
      <c r="Z81" s="18"/>
      <c r="AA81" s="18"/>
      <c r="AB81" s="18"/>
      <c r="AC81" s="18"/>
      <c r="AD81" s="18"/>
      <c r="AE81" s="18"/>
      <c r="AF81" s="18"/>
      <c r="AI81" s="21"/>
      <c r="AJ81" s="29">
        <f t="shared" si="30"/>
        <v>45788</v>
      </c>
      <c r="AK81">
        <f t="shared" si="24"/>
        <v>0</v>
      </c>
      <c r="AL81" s="1">
        <f t="shared" si="25"/>
        <v>1</v>
      </c>
      <c r="AM81" s="1">
        <f t="shared" si="26"/>
        <v>0</v>
      </c>
      <c r="AN81" s="145">
        <f t="shared" si="27"/>
        <v>0</v>
      </c>
      <c r="AO81" s="144">
        <f t="shared" si="29"/>
        <v>0.85</v>
      </c>
    </row>
    <row r="82" spans="1:41" x14ac:dyDescent="0.35">
      <c r="A82" s="68">
        <f t="shared" si="28"/>
        <v>1</v>
      </c>
      <c r="D82" s="205"/>
      <c r="F82" s="21"/>
      <c r="G82" s="68">
        <v>0.41</v>
      </c>
      <c r="I82" s="204">
        <v>1</v>
      </c>
      <c r="J82" s="20"/>
      <c r="K82" s="3"/>
      <c r="N82" s="203">
        <v>1</v>
      </c>
      <c r="S82" s="175">
        <v>1</v>
      </c>
      <c r="X82" s="175">
        <v>0</v>
      </c>
      <c r="Y82" s="20"/>
      <c r="Z82" s="18"/>
      <c r="AA82" s="18"/>
      <c r="AB82" s="18"/>
      <c r="AC82" s="18"/>
      <c r="AD82" s="18"/>
      <c r="AE82" s="18"/>
      <c r="AF82" s="18"/>
      <c r="AI82" s="21"/>
      <c r="AJ82" s="29">
        <f t="shared" si="30"/>
        <v>45789</v>
      </c>
      <c r="AK82">
        <f t="shared" si="24"/>
        <v>0</v>
      </c>
      <c r="AL82" s="1">
        <f t="shared" si="25"/>
        <v>1</v>
      </c>
      <c r="AM82" s="1">
        <f t="shared" si="26"/>
        <v>0</v>
      </c>
      <c r="AN82" s="145">
        <f t="shared" si="27"/>
        <v>0</v>
      </c>
      <c r="AO82" s="144">
        <f t="shared" si="29"/>
        <v>0.85</v>
      </c>
    </row>
    <row r="83" spans="1:41" x14ac:dyDescent="0.35">
      <c r="A83" s="68">
        <f t="shared" si="28"/>
        <v>1</v>
      </c>
      <c r="B83" s="4"/>
      <c r="D83" s="205"/>
      <c r="F83" s="21"/>
      <c r="G83" s="68">
        <v>0.42</v>
      </c>
      <c r="I83" s="204">
        <v>1</v>
      </c>
      <c r="J83" s="20"/>
      <c r="K83" s="3"/>
      <c r="N83" s="203">
        <v>1</v>
      </c>
      <c r="S83" s="175">
        <v>1</v>
      </c>
      <c r="X83" s="175">
        <v>0</v>
      </c>
      <c r="Y83" s="20"/>
      <c r="Z83" s="18"/>
      <c r="AA83" s="18"/>
      <c r="AB83" s="18"/>
      <c r="AC83" s="18"/>
      <c r="AD83" s="18"/>
      <c r="AE83" s="18"/>
      <c r="AF83" s="18"/>
      <c r="AI83" s="21"/>
      <c r="AJ83" s="29">
        <f t="shared" si="30"/>
        <v>45790</v>
      </c>
      <c r="AK83">
        <f t="shared" si="24"/>
        <v>0</v>
      </c>
      <c r="AL83" s="1">
        <f t="shared" si="25"/>
        <v>1</v>
      </c>
      <c r="AM83" s="1">
        <f t="shared" si="26"/>
        <v>0</v>
      </c>
      <c r="AN83" s="145">
        <f t="shared" si="27"/>
        <v>0</v>
      </c>
      <c r="AO83" s="144">
        <f t="shared" si="29"/>
        <v>0.85</v>
      </c>
    </row>
    <row r="84" spans="1:41" x14ac:dyDescent="0.35">
      <c r="A84" s="68">
        <f t="shared" si="28"/>
        <v>1</v>
      </c>
      <c r="D84" s="205"/>
      <c r="F84" s="21"/>
      <c r="G84" s="68">
        <v>0.43</v>
      </c>
      <c r="I84" s="204">
        <v>1</v>
      </c>
      <c r="J84" s="20"/>
      <c r="K84" s="3"/>
      <c r="N84" s="203">
        <v>1</v>
      </c>
      <c r="S84" s="175">
        <v>1</v>
      </c>
      <c r="X84" s="175">
        <v>0</v>
      </c>
      <c r="Y84" s="20"/>
      <c r="Z84" s="18"/>
      <c r="AA84" s="18"/>
      <c r="AB84" s="18"/>
      <c r="AC84" s="18"/>
      <c r="AD84" s="18"/>
      <c r="AE84" s="18"/>
      <c r="AF84" s="18"/>
      <c r="AI84" s="21"/>
      <c r="AJ84" s="29">
        <f t="shared" si="30"/>
        <v>45791</v>
      </c>
      <c r="AK84">
        <f t="shared" si="24"/>
        <v>0</v>
      </c>
      <c r="AL84" s="1">
        <f t="shared" si="25"/>
        <v>1</v>
      </c>
      <c r="AM84" s="1">
        <f t="shared" si="26"/>
        <v>0</v>
      </c>
      <c r="AN84" s="145">
        <f t="shared" si="27"/>
        <v>0</v>
      </c>
      <c r="AO84" s="144">
        <f t="shared" si="29"/>
        <v>0.85</v>
      </c>
    </row>
    <row r="85" spans="1:41" x14ac:dyDescent="0.35">
      <c r="A85" s="68">
        <f t="shared" si="28"/>
        <v>1</v>
      </c>
      <c r="D85" s="205"/>
      <c r="F85" s="21"/>
      <c r="G85" s="68">
        <v>0.44</v>
      </c>
      <c r="I85" s="204">
        <v>1</v>
      </c>
      <c r="J85" s="20"/>
      <c r="K85" s="3"/>
      <c r="N85" s="203">
        <v>1</v>
      </c>
      <c r="S85" s="175">
        <v>1</v>
      </c>
      <c r="X85" s="175">
        <v>0</v>
      </c>
      <c r="Y85" s="20"/>
      <c r="Z85" s="18"/>
      <c r="AA85" s="18"/>
      <c r="AB85" s="18"/>
      <c r="AC85" s="18"/>
      <c r="AD85" s="18"/>
      <c r="AE85" s="18"/>
      <c r="AF85" s="18"/>
      <c r="AI85" s="21"/>
      <c r="AJ85" s="29">
        <f t="shared" si="30"/>
        <v>45792</v>
      </c>
      <c r="AK85">
        <f t="shared" si="24"/>
        <v>0</v>
      </c>
      <c r="AL85" s="1">
        <f t="shared" si="25"/>
        <v>1</v>
      </c>
      <c r="AM85" s="1">
        <f t="shared" si="26"/>
        <v>0</v>
      </c>
      <c r="AN85" s="145">
        <f t="shared" si="27"/>
        <v>0</v>
      </c>
      <c r="AO85" s="144">
        <f t="shared" si="29"/>
        <v>0.85</v>
      </c>
    </row>
    <row r="86" spans="1:41" x14ac:dyDescent="0.35">
      <c r="A86" s="68">
        <f t="shared" si="28"/>
        <v>1</v>
      </c>
      <c r="D86" s="205"/>
      <c r="F86" s="21"/>
      <c r="G86" s="68">
        <v>0.45</v>
      </c>
      <c r="I86" s="204">
        <v>1</v>
      </c>
      <c r="J86" s="20"/>
      <c r="K86" s="3"/>
      <c r="N86" s="203">
        <v>1</v>
      </c>
      <c r="S86" s="175">
        <v>1</v>
      </c>
      <c r="X86" s="175">
        <v>0</v>
      </c>
      <c r="Y86" s="20"/>
      <c r="Z86" s="18"/>
      <c r="AA86" s="18"/>
      <c r="AB86" s="18"/>
      <c r="AC86" s="18"/>
      <c r="AD86" s="18"/>
      <c r="AE86" s="18"/>
      <c r="AF86" s="18"/>
      <c r="AI86" s="21"/>
      <c r="AJ86" s="29">
        <f t="shared" si="30"/>
        <v>45793</v>
      </c>
      <c r="AK86">
        <f t="shared" si="24"/>
        <v>0</v>
      </c>
      <c r="AL86" s="1">
        <f t="shared" si="25"/>
        <v>1</v>
      </c>
      <c r="AM86" s="1">
        <f t="shared" si="26"/>
        <v>0</v>
      </c>
      <c r="AN86" s="145">
        <f t="shared" si="27"/>
        <v>0</v>
      </c>
      <c r="AO86" s="144">
        <f t="shared" si="29"/>
        <v>0.85</v>
      </c>
    </row>
    <row r="87" spans="1:41" x14ac:dyDescent="0.35">
      <c r="A87" s="68">
        <f t="shared" si="28"/>
        <v>1</v>
      </c>
      <c r="D87" s="205"/>
      <c r="F87" s="21"/>
      <c r="G87" s="68">
        <v>0.46</v>
      </c>
      <c r="I87" s="204">
        <v>1</v>
      </c>
      <c r="J87" s="20"/>
      <c r="K87" s="3"/>
      <c r="N87" s="203">
        <v>1</v>
      </c>
      <c r="S87" s="175">
        <v>1</v>
      </c>
      <c r="X87" s="175">
        <v>0</v>
      </c>
      <c r="Y87" s="20"/>
      <c r="Z87" s="18"/>
      <c r="AA87" s="18"/>
      <c r="AB87" s="18"/>
      <c r="AC87" s="18"/>
      <c r="AD87" s="18"/>
      <c r="AE87" s="18"/>
      <c r="AF87" s="18"/>
      <c r="AI87" s="21"/>
      <c r="AJ87" s="29">
        <f t="shared" si="30"/>
        <v>45794</v>
      </c>
      <c r="AK87">
        <f t="shared" si="24"/>
        <v>0</v>
      </c>
      <c r="AL87" s="1">
        <f t="shared" si="25"/>
        <v>1</v>
      </c>
      <c r="AM87" s="1">
        <f t="shared" si="26"/>
        <v>0</v>
      </c>
      <c r="AN87" s="145">
        <f t="shared" si="27"/>
        <v>0</v>
      </c>
      <c r="AO87" s="144">
        <f t="shared" si="29"/>
        <v>0.85</v>
      </c>
    </row>
    <row r="88" spans="1:41" x14ac:dyDescent="0.35">
      <c r="A88" s="68">
        <f t="shared" si="28"/>
        <v>1</v>
      </c>
      <c r="D88" s="205"/>
      <c r="F88" s="21"/>
      <c r="G88" s="68">
        <v>0.47</v>
      </c>
      <c r="I88" s="204">
        <v>1</v>
      </c>
      <c r="J88" s="20"/>
      <c r="K88" s="3"/>
      <c r="N88" s="203">
        <v>1</v>
      </c>
      <c r="S88" s="175">
        <v>1</v>
      </c>
      <c r="X88" s="175">
        <v>0</v>
      </c>
      <c r="Y88" s="20"/>
      <c r="Z88" s="18"/>
      <c r="AA88" s="18"/>
      <c r="AB88" s="18"/>
      <c r="AC88" s="18"/>
      <c r="AD88" s="18"/>
      <c r="AE88" s="18"/>
      <c r="AF88" s="18"/>
      <c r="AI88" s="21"/>
      <c r="AJ88" s="29">
        <f t="shared" si="30"/>
        <v>45795</v>
      </c>
      <c r="AK88">
        <f t="shared" si="24"/>
        <v>0</v>
      </c>
      <c r="AL88" s="1">
        <f t="shared" si="25"/>
        <v>1</v>
      </c>
      <c r="AM88" s="1">
        <f t="shared" si="26"/>
        <v>0</v>
      </c>
      <c r="AN88" s="145">
        <f t="shared" si="27"/>
        <v>0</v>
      </c>
      <c r="AO88" s="144">
        <f t="shared" si="29"/>
        <v>0.85</v>
      </c>
    </row>
    <row r="89" spans="1:41" x14ac:dyDescent="0.35">
      <c r="A89" s="68">
        <f t="shared" si="28"/>
        <v>1</v>
      </c>
      <c r="D89" s="205"/>
      <c r="F89" s="21"/>
      <c r="G89" s="68">
        <v>0.48</v>
      </c>
      <c r="I89" s="204">
        <v>1</v>
      </c>
      <c r="J89" s="20"/>
      <c r="K89" s="3"/>
      <c r="N89" s="203">
        <v>1</v>
      </c>
      <c r="S89" s="175">
        <v>1</v>
      </c>
      <c r="X89" s="175">
        <v>0</v>
      </c>
      <c r="Y89" s="20"/>
      <c r="Z89" s="18"/>
      <c r="AA89" s="18"/>
      <c r="AB89" s="18"/>
      <c r="AC89" s="18"/>
      <c r="AD89" s="18"/>
      <c r="AE89" s="18"/>
      <c r="AF89" s="18"/>
      <c r="AI89" s="21"/>
      <c r="AJ89" s="29">
        <f t="shared" si="30"/>
        <v>45796</v>
      </c>
      <c r="AK89">
        <f t="shared" si="24"/>
        <v>0</v>
      </c>
      <c r="AL89" s="1">
        <f t="shared" si="25"/>
        <v>1</v>
      </c>
      <c r="AM89" s="1">
        <f t="shared" si="26"/>
        <v>0</v>
      </c>
      <c r="AN89" s="145">
        <f t="shared" si="27"/>
        <v>0</v>
      </c>
      <c r="AO89" s="144">
        <f t="shared" si="29"/>
        <v>0.85</v>
      </c>
    </row>
    <row r="90" spans="1:41" x14ac:dyDescent="0.35">
      <c r="A90" s="68">
        <f t="shared" si="28"/>
        <v>1</v>
      </c>
      <c r="D90" s="205"/>
      <c r="F90" s="21"/>
      <c r="G90" s="68">
        <v>0.49</v>
      </c>
      <c r="I90" s="204">
        <v>1</v>
      </c>
      <c r="J90" s="20"/>
      <c r="K90" s="3"/>
      <c r="N90" s="203">
        <v>1</v>
      </c>
      <c r="S90" s="175">
        <v>1</v>
      </c>
      <c r="X90" s="175">
        <v>0</v>
      </c>
      <c r="Y90" s="20"/>
      <c r="Z90" s="18"/>
      <c r="AA90" s="18"/>
      <c r="AB90" s="18"/>
      <c r="AC90" s="18"/>
      <c r="AD90" s="18"/>
      <c r="AE90" s="18"/>
      <c r="AF90" s="18"/>
      <c r="AI90" s="21"/>
      <c r="AJ90" s="29">
        <f t="shared" si="30"/>
        <v>45797</v>
      </c>
      <c r="AK90">
        <f t="shared" si="24"/>
        <v>0</v>
      </c>
      <c r="AL90" s="1">
        <f t="shared" si="25"/>
        <v>1</v>
      </c>
      <c r="AM90" s="1">
        <f t="shared" si="26"/>
        <v>0</v>
      </c>
      <c r="AN90" s="145">
        <f t="shared" si="27"/>
        <v>0</v>
      </c>
      <c r="AO90" s="144">
        <f t="shared" si="29"/>
        <v>0.85</v>
      </c>
    </row>
    <row r="91" spans="1:41" x14ac:dyDescent="0.35">
      <c r="A91" s="68">
        <f t="shared" si="28"/>
        <v>1</v>
      </c>
      <c r="D91" s="205"/>
      <c r="F91" s="21"/>
      <c r="G91" s="68">
        <v>0.5</v>
      </c>
      <c r="I91" s="204">
        <v>1</v>
      </c>
      <c r="J91" s="20"/>
      <c r="K91" s="3"/>
      <c r="N91" s="203">
        <v>1</v>
      </c>
      <c r="S91" s="175">
        <v>1</v>
      </c>
      <c r="X91" s="175">
        <v>0</v>
      </c>
      <c r="Y91" s="20"/>
      <c r="Z91" s="18"/>
      <c r="AA91" s="18"/>
      <c r="AB91" s="18"/>
      <c r="AC91" s="18"/>
      <c r="AD91" s="18"/>
      <c r="AE91" s="18"/>
      <c r="AF91" s="18"/>
      <c r="AI91" s="21"/>
      <c r="AJ91" s="29">
        <f t="shared" si="30"/>
        <v>45798</v>
      </c>
      <c r="AK91">
        <f t="shared" si="24"/>
        <v>0</v>
      </c>
      <c r="AL91" s="1">
        <f t="shared" si="25"/>
        <v>1</v>
      </c>
      <c r="AM91" s="1">
        <f t="shared" si="26"/>
        <v>0</v>
      </c>
      <c r="AN91" s="145">
        <f t="shared" si="27"/>
        <v>0</v>
      </c>
      <c r="AO91" s="144">
        <f t="shared" si="29"/>
        <v>0.85</v>
      </c>
    </row>
    <row r="92" spans="1:41" x14ac:dyDescent="0.35">
      <c r="A92" s="68">
        <f t="shared" si="28"/>
        <v>1</v>
      </c>
      <c r="D92" s="205"/>
      <c r="F92" s="21"/>
      <c r="G92" s="68">
        <v>0.51</v>
      </c>
      <c r="I92" s="204">
        <v>1</v>
      </c>
      <c r="J92" s="20"/>
      <c r="K92" s="3"/>
      <c r="N92" s="203">
        <v>1</v>
      </c>
      <c r="S92" s="175">
        <v>1</v>
      </c>
      <c r="X92" s="175">
        <v>0</v>
      </c>
      <c r="Y92" s="20"/>
      <c r="Z92" s="18"/>
      <c r="AA92" s="18"/>
      <c r="AB92" s="18"/>
      <c r="AC92" s="18"/>
      <c r="AD92" s="18"/>
      <c r="AE92" s="18"/>
      <c r="AF92" s="18"/>
      <c r="AI92" s="21"/>
      <c r="AJ92" s="29">
        <f t="shared" si="30"/>
        <v>45799</v>
      </c>
      <c r="AK92">
        <f t="shared" si="24"/>
        <v>0</v>
      </c>
      <c r="AL92" s="1">
        <f t="shared" si="25"/>
        <v>1</v>
      </c>
      <c r="AM92" s="1">
        <f t="shared" si="26"/>
        <v>0</v>
      </c>
      <c r="AN92" s="145">
        <f t="shared" si="27"/>
        <v>0</v>
      </c>
      <c r="AO92" s="144">
        <f t="shared" si="29"/>
        <v>0.85</v>
      </c>
    </row>
    <row r="93" spans="1:41" x14ac:dyDescent="0.35">
      <c r="A93" s="68">
        <f t="shared" si="28"/>
        <v>1</v>
      </c>
      <c r="D93" s="205"/>
      <c r="F93" s="21"/>
      <c r="G93" s="68">
        <v>0.52</v>
      </c>
      <c r="I93" s="204">
        <v>1</v>
      </c>
      <c r="J93" s="20"/>
      <c r="K93" s="3"/>
      <c r="N93" s="203">
        <v>1</v>
      </c>
      <c r="S93" s="175">
        <v>1</v>
      </c>
      <c r="X93" s="175">
        <v>0</v>
      </c>
      <c r="Y93" s="20"/>
      <c r="Z93" s="18"/>
      <c r="AA93" s="18"/>
      <c r="AB93" s="18"/>
      <c r="AC93" s="18"/>
      <c r="AD93" s="18"/>
      <c r="AE93" s="18"/>
      <c r="AF93" s="18"/>
      <c r="AI93" s="21"/>
      <c r="AJ93" s="29">
        <f t="shared" si="30"/>
        <v>45800</v>
      </c>
      <c r="AK93">
        <f t="shared" si="24"/>
        <v>0</v>
      </c>
      <c r="AL93" s="1">
        <f t="shared" si="25"/>
        <v>1</v>
      </c>
      <c r="AM93" s="1">
        <f t="shared" si="26"/>
        <v>0</v>
      </c>
      <c r="AN93" s="145">
        <f t="shared" si="27"/>
        <v>0</v>
      </c>
      <c r="AO93" s="144">
        <f t="shared" si="29"/>
        <v>0.85</v>
      </c>
    </row>
    <row r="94" spans="1:41" x14ac:dyDescent="0.35">
      <c r="A94" s="68">
        <f t="shared" si="28"/>
        <v>1</v>
      </c>
      <c r="D94" s="205"/>
      <c r="F94" s="21"/>
      <c r="G94" s="68">
        <v>0.53</v>
      </c>
      <c r="I94" s="204">
        <v>1</v>
      </c>
      <c r="J94" s="20"/>
      <c r="K94" s="3"/>
      <c r="N94" s="203">
        <v>1</v>
      </c>
      <c r="S94" s="175">
        <v>1</v>
      </c>
      <c r="X94" s="175">
        <v>0</v>
      </c>
      <c r="Y94" s="20"/>
      <c r="Z94" s="18"/>
      <c r="AA94" s="18"/>
      <c r="AB94" s="18"/>
      <c r="AC94" s="18"/>
      <c r="AD94" s="18"/>
      <c r="AE94" s="18"/>
      <c r="AF94" s="18"/>
      <c r="AI94" s="21"/>
      <c r="AJ94" s="29">
        <f t="shared" si="30"/>
        <v>45801</v>
      </c>
      <c r="AK94">
        <f t="shared" si="24"/>
        <v>0</v>
      </c>
      <c r="AL94" s="1">
        <f t="shared" si="25"/>
        <v>1</v>
      </c>
      <c r="AM94" s="1">
        <f t="shared" si="26"/>
        <v>0</v>
      </c>
      <c r="AN94" s="145">
        <f t="shared" si="27"/>
        <v>0</v>
      </c>
      <c r="AO94" s="144">
        <f t="shared" si="29"/>
        <v>0.85</v>
      </c>
    </row>
    <row r="95" spans="1:41" x14ac:dyDescent="0.35">
      <c r="A95" s="68">
        <f t="shared" si="28"/>
        <v>1</v>
      </c>
      <c r="D95" s="205"/>
      <c r="F95" s="21"/>
      <c r="G95" s="68">
        <v>0.54</v>
      </c>
      <c r="I95" s="204">
        <v>1</v>
      </c>
      <c r="J95" s="20"/>
      <c r="K95" s="3"/>
      <c r="N95" s="203">
        <v>1</v>
      </c>
      <c r="S95" s="175">
        <v>1</v>
      </c>
      <c r="X95" s="175">
        <v>0</v>
      </c>
      <c r="Y95" s="20"/>
      <c r="Z95" s="18"/>
      <c r="AA95" s="18"/>
      <c r="AB95" s="18"/>
      <c r="AC95" s="18"/>
      <c r="AD95" s="18"/>
      <c r="AE95" s="18"/>
      <c r="AF95" s="18"/>
      <c r="AI95" s="21"/>
      <c r="AJ95" s="29">
        <f t="shared" si="30"/>
        <v>45802</v>
      </c>
      <c r="AK95">
        <f t="shared" si="24"/>
        <v>0</v>
      </c>
      <c r="AL95" s="1">
        <f t="shared" si="25"/>
        <v>1</v>
      </c>
      <c r="AM95" s="1">
        <f t="shared" si="26"/>
        <v>0</v>
      </c>
      <c r="AN95" s="145">
        <f t="shared" si="27"/>
        <v>0</v>
      </c>
      <c r="AO95" s="144">
        <f t="shared" si="29"/>
        <v>0.85</v>
      </c>
    </row>
    <row r="96" spans="1:41" x14ac:dyDescent="0.35">
      <c r="A96" s="68">
        <f t="shared" si="28"/>
        <v>1</v>
      </c>
      <c r="D96" s="205"/>
      <c r="F96" s="21"/>
      <c r="G96" s="68">
        <v>0.55000000000000004</v>
      </c>
      <c r="I96" s="204">
        <v>1</v>
      </c>
      <c r="J96" s="20"/>
      <c r="K96" s="3"/>
      <c r="N96" s="203">
        <v>1</v>
      </c>
      <c r="S96" s="175">
        <v>1</v>
      </c>
      <c r="X96" s="175">
        <v>0</v>
      </c>
      <c r="Y96" s="20"/>
      <c r="Z96" s="18"/>
      <c r="AA96" s="18"/>
      <c r="AB96" s="18"/>
      <c r="AC96" s="18"/>
      <c r="AD96" s="18"/>
      <c r="AE96" s="18"/>
      <c r="AF96" s="18"/>
      <c r="AI96" s="21"/>
      <c r="AJ96" s="29">
        <f t="shared" si="30"/>
        <v>45803</v>
      </c>
      <c r="AK96">
        <f t="shared" si="24"/>
        <v>0</v>
      </c>
      <c r="AL96" s="1">
        <f t="shared" si="25"/>
        <v>1</v>
      </c>
      <c r="AM96" s="1">
        <f t="shared" si="26"/>
        <v>0</v>
      </c>
      <c r="AN96" s="145">
        <f t="shared" si="27"/>
        <v>0</v>
      </c>
      <c r="AO96" s="144">
        <f t="shared" si="29"/>
        <v>0.85</v>
      </c>
    </row>
    <row r="97" spans="1:41" x14ac:dyDescent="0.35">
      <c r="A97" s="68">
        <f t="shared" si="28"/>
        <v>1</v>
      </c>
      <c r="D97" s="205"/>
      <c r="F97" s="21"/>
      <c r="G97" s="68">
        <v>0.56000000000000005</v>
      </c>
      <c r="I97" s="204">
        <v>1</v>
      </c>
      <c r="J97" s="20"/>
      <c r="K97" s="3"/>
      <c r="N97" s="203">
        <v>1</v>
      </c>
      <c r="S97" s="175">
        <v>1</v>
      </c>
      <c r="X97" s="175">
        <v>0</v>
      </c>
      <c r="Y97" s="20"/>
      <c r="Z97" s="18"/>
      <c r="AA97" s="18"/>
      <c r="AB97" s="18"/>
      <c r="AC97" s="18"/>
      <c r="AD97" s="18"/>
      <c r="AE97" s="18"/>
      <c r="AF97" s="18"/>
      <c r="AI97" s="21"/>
      <c r="AJ97" s="29">
        <f t="shared" si="30"/>
        <v>45804</v>
      </c>
      <c r="AK97">
        <f t="shared" si="24"/>
        <v>0</v>
      </c>
      <c r="AL97" s="1">
        <f t="shared" si="25"/>
        <v>1</v>
      </c>
      <c r="AM97" s="1">
        <f t="shared" si="26"/>
        <v>0</v>
      </c>
      <c r="AN97" s="145">
        <f t="shared" si="27"/>
        <v>0</v>
      </c>
      <c r="AO97" s="144">
        <f t="shared" si="29"/>
        <v>0.85</v>
      </c>
    </row>
    <row r="98" spans="1:41" x14ac:dyDescent="0.35">
      <c r="A98" s="68">
        <f t="shared" si="28"/>
        <v>1</v>
      </c>
      <c r="D98" s="205"/>
      <c r="F98" s="21"/>
      <c r="G98" s="68">
        <v>0.56999999999999995</v>
      </c>
      <c r="I98" s="204">
        <v>1</v>
      </c>
      <c r="J98" s="20"/>
      <c r="K98" s="3"/>
      <c r="N98" s="203">
        <v>1</v>
      </c>
      <c r="S98" s="175">
        <v>1</v>
      </c>
      <c r="X98" s="175">
        <v>0</v>
      </c>
      <c r="Y98" s="20"/>
      <c r="Z98" s="18"/>
      <c r="AA98" s="18"/>
      <c r="AB98" s="18"/>
      <c r="AC98" s="18"/>
      <c r="AD98" s="18"/>
      <c r="AE98" s="18"/>
      <c r="AF98" s="18"/>
      <c r="AI98" s="21"/>
      <c r="AJ98" s="29">
        <f t="shared" si="30"/>
        <v>45805</v>
      </c>
      <c r="AK98">
        <f t="shared" si="24"/>
        <v>0</v>
      </c>
      <c r="AL98" s="1">
        <f t="shared" si="25"/>
        <v>1</v>
      </c>
      <c r="AM98" s="1">
        <f t="shared" si="26"/>
        <v>0</v>
      </c>
      <c r="AN98" s="145">
        <f t="shared" si="27"/>
        <v>0</v>
      </c>
      <c r="AO98" s="144">
        <f t="shared" si="29"/>
        <v>0.85</v>
      </c>
    </row>
    <row r="99" spans="1:41" x14ac:dyDescent="0.35">
      <c r="A99" s="68">
        <f t="shared" si="28"/>
        <v>1</v>
      </c>
      <c r="D99" s="205"/>
      <c r="F99" s="21"/>
      <c r="G99" s="68">
        <v>0.57999999999999996</v>
      </c>
      <c r="I99" s="204">
        <v>1</v>
      </c>
      <c r="J99" s="20"/>
      <c r="K99" s="3"/>
      <c r="N99" s="203">
        <v>1</v>
      </c>
      <c r="S99" s="175">
        <v>1</v>
      </c>
      <c r="X99" s="175">
        <v>0</v>
      </c>
      <c r="Y99" s="20"/>
      <c r="Z99" s="18"/>
      <c r="AA99" s="18"/>
      <c r="AB99" s="18"/>
      <c r="AC99" s="18"/>
      <c r="AD99" s="18"/>
      <c r="AE99" s="18"/>
      <c r="AF99" s="18"/>
      <c r="AI99" s="21"/>
      <c r="AJ99" s="29">
        <f t="shared" si="30"/>
        <v>45806</v>
      </c>
      <c r="AK99">
        <f t="shared" si="24"/>
        <v>0</v>
      </c>
      <c r="AL99" s="1">
        <f t="shared" si="25"/>
        <v>1</v>
      </c>
      <c r="AM99" s="1">
        <f t="shared" si="26"/>
        <v>0</v>
      </c>
      <c r="AN99" s="145">
        <f t="shared" si="27"/>
        <v>0</v>
      </c>
      <c r="AO99" s="144">
        <f t="shared" si="29"/>
        <v>0.85</v>
      </c>
    </row>
    <row r="100" spans="1:41" x14ac:dyDescent="0.35">
      <c r="A100" s="68">
        <f t="shared" si="28"/>
        <v>1</v>
      </c>
      <c r="D100" s="205"/>
      <c r="F100" s="21"/>
      <c r="G100" s="68">
        <v>0.59</v>
      </c>
      <c r="I100" s="204">
        <v>1</v>
      </c>
      <c r="J100" s="20"/>
      <c r="K100" s="3"/>
      <c r="N100" s="203">
        <v>1</v>
      </c>
      <c r="S100" s="175">
        <v>1</v>
      </c>
      <c r="X100" s="175">
        <v>0</v>
      </c>
      <c r="Y100" s="20"/>
      <c r="Z100" s="18"/>
      <c r="AA100" s="18"/>
      <c r="AB100" s="18"/>
      <c r="AC100" s="18"/>
      <c r="AD100" s="18"/>
      <c r="AE100" s="18"/>
      <c r="AF100" s="18"/>
      <c r="AI100" s="21"/>
      <c r="AJ100" s="29">
        <f t="shared" si="30"/>
        <v>45807</v>
      </c>
      <c r="AK100">
        <f t="shared" si="24"/>
        <v>0</v>
      </c>
      <c r="AL100" s="1">
        <f t="shared" si="25"/>
        <v>1</v>
      </c>
      <c r="AM100" s="1">
        <f t="shared" si="26"/>
        <v>0</v>
      </c>
      <c r="AN100" s="145">
        <f t="shared" si="27"/>
        <v>0</v>
      </c>
      <c r="AO100" s="144">
        <f t="shared" si="29"/>
        <v>0.85</v>
      </c>
    </row>
    <row r="101" spans="1:41" x14ac:dyDescent="0.35">
      <c r="A101" s="68">
        <f t="shared" si="28"/>
        <v>1</v>
      </c>
      <c r="D101" s="205"/>
      <c r="F101" s="21"/>
      <c r="G101" s="68">
        <v>0.6</v>
      </c>
      <c r="I101" s="204">
        <v>1</v>
      </c>
      <c r="J101" s="20"/>
      <c r="K101" s="3"/>
      <c r="N101" s="203">
        <v>1</v>
      </c>
      <c r="S101" s="175">
        <v>1</v>
      </c>
      <c r="X101" s="175">
        <v>0</v>
      </c>
      <c r="Y101" s="20"/>
      <c r="Z101" s="18"/>
      <c r="AA101" s="18"/>
      <c r="AB101" s="18"/>
      <c r="AC101" s="18"/>
      <c r="AD101" s="18"/>
      <c r="AE101" s="18"/>
      <c r="AF101" s="18"/>
      <c r="AI101" s="21"/>
      <c r="AJ101" s="29">
        <f t="shared" si="30"/>
        <v>45808</v>
      </c>
      <c r="AK101">
        <f t="shared" si="24"/>
        <v>0</v>
      </c>
      <c r="AL101" s="1">
        <f t="shared" si="25"/>
        <v>1</v>
      </c>
      <c r="AM101" s="1">
        <f t="shared" si="26"/>
        <v>0</v>
      </c>
      <c r="AN101" s="145">
        <f t="shared" si="27"/>
        <v>0</v>
      </c>
      <c r="AO101" s="144">
        <f t="shared" si="29"/>
        <v>0.85</v>
      </c>
    </row>
    <row r="102" spans="1:41" x14ac:dyDescent="0.35">
      <c r="A102" s="68">
        <f t="shared" si="28"/>
        <v>1</v>
      </c>
      <c r="D102" s="205"/>
      <c r="F102" s="21"/>
      <c r="G102" s="68">
        <v>0.61</v>
      </c>
      <c r="I102" s="204">
        <v>1</v>
      </c>
      <c r="J102" s="20"/>
      <c r="K102" s="3"/>
      <c r="N102" s="203">
        <v>1</v>
      </c>
      <c r="S102" s="175">
        <v>1</v>
      </c>
      <c r="X102" s="175">
        <v>0</v>
      </c>
      <c r="Y102" s="20"/>
      <c r="Z102" s="18"/>
      <c r="AA102" s="18"/>
      <c r="AB102" s="18"/>
      <c r="AC102" s="18"/>
      <c r="AD102" s="18"/>
      <c r="AE102" s="18"/>
      <c r="AF102" s="18"/>
      <c r="AI102" s="21"/>
      <c r="AJ102" s="29">
        <f t="shared" si="30"/>
        <v>45809</v>
      </c>
      <c r="AK102">
        <f t="shared" si="24"/>
        <v>0</v>
      </c>
      <c r="AL102" s="1">
        <f t="shared" si="25"/>
        <v>1</v>
      </c>
      <c r="AM102" s="1">
        <f t="shared" si="26"/>
        <v>0</v>
      </c>
      <c r="AN102" s="145">
        <f t="shared" si="27"/>
        <v>0</v>
      </c>
      <c r="AO102" s="144">
        <f t="shared" si="29"/>
        <v>0.85</v>
      </c>
    </row>
    <row r="103" spans="1:41" x14ac:dyDescent="0.35">
      <c r="A103" s="68">
        <f t="shared" si="28"/>
        <v>1</v>
      </c>
      <c r="D103" s="205"/>
      <c r="F103" s="21"/>
      <c r="G103" s="68">
        <v>0.62</v>
      </c>
      <c r="I103" s="204">
        <v>1</v>
      </c>
      <c r="J103" s="20"/>
      <c r="K103" s="3"/>
      <c r="N103" s="203">
        <v>1</v>
      </c>
      <c r="S103" s="175">
        <v>1</v>
      </c>
      <c r="X103" s="175">
        <v>0</v>
      </c>
      <c r="Y103" s="20"/>
      <c r="Z103" s="18"/>
      <c r="AA103" s="18"/>
      <c r="AB103" s="18"/>
      <c r="AC103" s="18"/>
      <c r="AD103" s="18"/>
      <c r="AE103" s="18"/>
      <c r="AF103" s="18"/>
      <c r="AI103" s="21"/>
      <c r="AJ103" s="29">
        <f t="shared" si="30"/>
        <v>45810</v>
      </c>
      <c r="AK103">
        <f t="shared" si="24"/>
        <v>0</v>
      </c>
      <c r="AL103" s="1">
        <f t="shared" si="25"/>
        <v>1</v>
      </c>
      <c r="AM103" s="1">
        <f t="shared" si="26"/>
        <v>0</v>
      </c>
      <c r="AN103" s="145">
        <f t="shared" si="27"/>
        <v>0</v>
      </c>
      <c r="AO103" s="144">
        <f t="shared" si="29"/>
        <v>0.85</v>
      </c>
    </row>
    <row r="104" spans="1:41" x14ac:dyDescent="0.35">
      <c r="A104" s="68">
        <f t="shared" si="28"/>
        <v>1</v>
      </c>
      <c r="D104" s="205"/>
      <c r="F104" s="21"/>
      <c r="G104" s="68">
        <v>0.63</v>
      </c>
      <c r="I104" s="204">
        <v>1</v>
      </c>
      <c r="J104" s="20"/>
      <c r="K104" s="3"/>
      <c r="N104" s="203">
        <v>1</v>
      </c>
      <c r="S104" s="175">
        <v>1</v>
      </c>
      <c r="X104" s="175">
        <v>0</v>
      </c>
      <c r="Y104" s="20"/>
      <c r="Z104" s="18"/>
      <c r="AA104" s="18"/>
      <c r="AB104" s="18"/>
      <c r="AC104" s="18"/>
      <c r="AD104" s="18"/>
      <c r="AE104" s="18"/>
      <c r="AF104" s="18"/>
      <c r="AI104" s="21"/>
      <c r="AJ104" s="29">
        <f t="shared" si="30"/>
        <v>45811</v>
      </c>
      <c r="AK104">
        <f t="shared" si="24"/>
        <v>0</v>
      </c>
      <c r="AL104" s="1">
        <f t="shared" si="25"/>
        <v>1</v>
      </c>
      <c r="AM104" s="1">
        <f t="shared" si="26"/>
        <v>0</v>
      </c>
      <c r="AN104" s="145">
        <f t="shared" si="27"/>
        <v>0</v>
      </c>
      <c r="AO104" s="144">
        <f t="shared" si="29"/>
        <v>0.85</v>
      </c>
    </row>
    <row r="105" spans="1:41" x14ac:dyDescent="0.35">
      <c r="A105" s="68">
        <f t="shared" si="28"/>
        <v>1</v>
      </c>
      <c r="D105" s="205"/>
      <c r="F105" s="21"/>
      <c r="G105" s="68">
        <v>0.64</v>
      </c>
      <c r="I105" s="204">
        <v>1</v>
      </c>
      <c r="J105" s="20"/>
      <c r="K105" s="3"/>
      <c r="N105" s="203">
        <v>1</v>
      </c>
      <c r="S105" s="175">
        <v>1</v>
      </c>
      <c r="X105" s="175">
        <v>0</v>
      </c>
      <c r="Y105" s="20"/>
      <c r="Z105" s="18"/>
      <c r="AA105" s="18"/>
      <c r="AB105" s="18"/>
      <c r="AC105" s="18"/>
      <c r="AD105" s="18"/>
      <c r="AE105" s="18"/>
      <c r="AF105" s="18"/>
      <c r="AI105" s="21"/>
      <c r="AJ105" s="29">
        <f t="shared" si="30"/>
        <v>45812</v>
      </c>
      <c r="AK105">
        <f t="shared" ref="AK105:AK168" si="31">_xlfn.XLOOKUP(AJ105,A$27:A$36,B$27:B$36,0,0)</f>
        <v>0</v>
      </c>
      <c r="AL105" s="1">
        <f t="shared" ref="AL105:AL168" si="32">_xlfn.XLOOKUP(AJ105,A$15:A$24,B$15:B$24,1,0)</f>
        <v>1</v>
      </c>
      <c r="AM105" s="1">
        <f t="shared" ref="AM105:AM168" si="33">_xlfn.XLOOKUP(AJ105,A$27:A$36,B$27:B$36,0,-1)</f>
        <v>0</v>
      </c>
      <c r="AN105" s="145">
        <f t="shared" ref="AN105:AN168" si="34">AK105</f>
        <v>0</v>
      </c>
      <c r="AO105" s="144">
        <f t="shared" si="29"/>
        <v>0.85</v>
      </c>
    </row>
    <row r="106" spans="1:41" x14ac:dyDescent="0.35">
      <c r="A106" s="68">
        <f t="shared" ref="A106:A141" si="35">(IFERROR((I106*$H$3/$I$4),0)+IFERROR((N106*$M$3/$N$4),0)+IFERROR((S106*$R$3/$S$4),0)+IFERROR((X106*$W$3/$X$4),0))/($D$5/1000)</f>
        <v>1</v>
      </c>
      <c r="D106" s="205"/>
      <c r="F106" s="21"/>
      <c r="G106" s="68">
        <v>0.65</v>
      </c>
      <c r="I106" s="204">
        <v>1</v>
      </c>
      <c r="J106" s="20"/>
      <c r="K106" s="3"/>
      <c r="N106" s="203">
        <v>1</v>
      </c>
      <c r="S106" s="175">
        <v>1</v>
      </c>
      <c r="X106" s="175">
        <v>0</v>
      </c>
      <c r="Y106" s="20"/>
      <c r="Z106" s="18"/>
      <c r="AA106" s="18"/>
      <c r="AB106" s="18"/>
      <c r="AC106" s="18"/>
      <c r="AD106" s="18"/>
      <c r="AE106" s="18"/>
      <c r="AF106" s="18"/>
      <c r="AI106" s="21"/>
      <c r="AJ106" s="29">
        <f t="shared" si="30"/>
        <v>45813</v>
      </c>
      <c r="AK106">
        <f t="shared" si="31"/>
        <v>0</v>
      </c>
      <c r="AL106" s="1">
        <f t="shared" si="32"/>
        <v>1</v>
      </c>
      <c r="AM106" s="1">
        <f t="shared" si="33"/>
        <v>0</v>
      </c>
      <c r="AN106" s="145">
        <f t="shared" si="34"/>
        <v>0</v>
      </c>
      <c r="AO106" s="144">
        <f t="shared" ref="AO106:AO169" si="36">IF(AL106=1,AO107,AL106)</f>
        <v>0.85</v>
      </c>
    </row>
    <row r="107" spans="1:41" x14ac:dyDescent="0.35">
      <c r="A107" s="68">
        <f t="shared" si="35"/>
        <v>1</v>
      </c>
      <c r="D107" s="205"/>
      <c r="F107" s="21"/>
      <c r="G107" s="68">
        <v>0.66</v>
      </c>
      <c r="I107" s="204">
        <v>1</v>
      </c>
      <c r="J107" s="20"/>
      <c r="K107" s="3"/>
      <c r="N107" s="203">
        <v>1</v>
      </c>
      <c r="S107" s="175">
        <v>1</v>
      </c>
      <c r="X107" s="175">
        <v>0</v>
      </c>
      <c r="Y107" s="20"/>
      <c r="Z107" s="18"/>
      <c r="AA107" s="18"/>
      <c r="AB107" s="18"/>
      <c r="AC107" s="18"/>
      <c r="AD107" s="18"/>
      <c r="AE107" s="18"/>
      <c r="AF107" s="18"/>
      <c r="AI107" s="21"/>
      <c r="AJ107" s="29">
        <f t="shared" ref="AJ107:AJ170" si="37">AJ106+1</f>
        <v>45814</v>
      </c>
      <c r="AK107">
        <f t="shared" si="31"/>
        <v>0</v>
      </c>
      <c r="AL107" s="1">
        <f t="shared" si="32"/>
        <v>1</v>
      </c>
      <c r="AM107" s="1">
        <f t="shared" si="33"/>
        <v>0</v>
      </c>
      <c r="AN107" s="145">
        <f t="shared" si="34"/>
        <v>0</v>
      </c>
      <c r="AO107" s="144">
        <f t="shared" si="36"/>
        <v>0.85</v>
      </c>
    </row>
    <row r="108" spans="1:41" x14ac:dyDescent="0.35">
      <c r="A108" s="68">
        <f t="shared" si="35"/>
        <v>1</v>
      </c>
      <c r="D108" s="205"/>
      <c r="F108" s="21"/>
      <c r="G108" s="68">
        <v>0.67</v>
      </c>
      <c r="I108" s="204">
        <v>1</v>
      </c>
      <c r="J108" s="20"/>
      <c r="K108" s="3"/>
      <c r="N108" s="203">
        <v>1</v>
      </c>
      <c r="S108" s="175">
        <v>1</v>
      </c>
      <c r="X108" s="175">
        <v>0</v>
      </c>
      <c r="Y108" s="20"/>
      <c r="Z108" s="18"/>
      <c r="AA108" s="18"/>
      <c r="AB108" s="18"/>
      <c r="AC108" s="18"/>
      <c r="AD108" s="18"/>
      <c r="AE108" s="18"/>
      <c r="AF108" s="18"/>
      <c r="AI108" s="21"/>
      <c r="AJ108" s="29">
        <f t="shared" si="37"/>
        <v>45815</v>
      </c>
      <c r="AK108">
        <f t="shared" si="31"/>
        <v>0</v>
      </c>
      <c r="AL108" s="1">
        <f t="shared" si="32"/>
        <v>1</v>
      </c>
      <c r="AM108" s="1">
        <f t="shared" si="33"/>
        <v>0</v>
      </c>
      <c r="AN108" s="145">
        <f t="shared" si="34"/>
        <v>0</v>
      </c>
      <c r="AO108" s="144">
        <f t="shared" si="36"/>
        <v>0.85</v>
      </c>
    </row>
    <row r="109" spans="1:41" x14ac:dyDescent="0.35">
      <c r="A109" s="68">
        <f t="shared" si="35"/>
        <v>1</v>
      </c>
      <c r="D109" s="205"/>
      <c r="F109" s="21"/>
      <c r="G109" s="68">
        <v>0.68</v>
      </c>
      <c r="I109" s="204">
        <v>1</v>
      </c>
      <c r="J109" s="20"/>
      <c r="K109" s="3"/>
      <c r="N109" s="203">
        <v>1</v>
      </c>
      <c r="S109" s="175">
        <v>1</v>
      </c>
      <c r="X109" s="175">
        <v>0</v>
      </c>
      <c r="Y109" s="20"/>
      <c r="Z109" s="18"/>
      <c r="AA109" s="18"/>
      <c r="AB109" s="18"/>
      <c r="AC109" s="18"/>
      <c r="AD109" s="18"/>
      <c r="AE109" s="18"/>
      <c r="AF109" s="18"/>
      <c r="AI109" s="21"/>
      <c r="AJ109" s="29">
        <f t="shared" si="37"/>
        <v>45816</v>
      </c>
      <c r="AK109">
        <f t="shared" si="31"/>
        <v>0</v>
      </c>
      <c r="AL109" s="1">
        <f t="shared" si="32"/>
        <v>1</v>
      </c>
      <c r="AM109" s="1">
        <f t="shared" si="33"/>
        <v>0</v>
      </c>
      <c r="AN109" s="145">
        <f t="shared" si="34"/>
        <v>0</v>
      </c>
      <c r="AO109" s="144">
        <f t="shared" si="36"/>
        <v>0.85</v>
      </c>
    </row>
    <row r="110" spans="1:41" x14ac:dyDescent="0.35">
      <c r="A110" s="68">
        <f t="shared" si="35"/>
        <v>1</v>
      </c>
      <c r="D110" s="205"/>
      <c r="F110" s="21"/>
      <c r="G110" s="68">
        <v>0.69</v>
      </c>
      <c r="I110" s="204">
        <v>1</v>
      </c>
      <c r="J110" s="20"/>
      <c r="K110" s="3"/>
      <c r="N110" s="203">
        <v>1</v>
      </c>
      <c r="S110" s="175">
        <v>1</v>
      </c>
      <c r="X110" s="175">
        <v>0</v>
      </c>
      <c r="Y110" s="20"/>
      <c r="Z110" s="18"/>
      <c r="AA110" s="18"/>
      <c r="AB110" s="18"/>
      <c r="AC110" s="18"/>
      <c r="AD110" s="18"/>
      <c r="AE110" s="18"/>
      <c r="AF110" s="18"/>
      <c r="AI110" s="21"/>
      <c r="AJ110" s="29">
        <f t="shared" si="37"/>
        <v>45817</v>
      </c>
      <c r="AK110">
        <f t="shared" si="31"/>
        <v>0</v>
      </c>
      <c r="AL110" s="1">
        <f t="shared" si="32"/>
        <v>1</v>
      </c>
      <c r="AM110" s="1">
        <f t="shared" si="33"/>
        <v>0</v>
      </c>
      <c r="AN110" s="145">
        <f t="shared" si="34"/>
        <v>0</v>
      </c>
      <c r="AO110" s="144">
        <f t="shared" si="36"/>
        <v>0.85</v>
      </c>
    </row>
    <row r="111" spans="1:41" x14ac:dyDescent="0.35">
      <c r="A111" s="68">
        <f t="shared" si="35"/>
        <v>1</v>
      </c>
      <c r="D111" s="205"/>
      <c r="F111" s="21"/>
      <c r="G111" s="68">
        <v>0.7</v>
      </c>
      <c r="I111" s="204">
        <v>1</v>
      </c>
      <c r="J111" s="20"/>
      <c r="K111" s="3"/>
      <c r="N111" s="203">
        <v>1</v>
      </c>
      <c r="S111" s="175">
        <v>1</v>
      </c>
      <c r="X111" s="175">
        <v>0</v>
      </c>
      <c r="Y111" s="20"/>
      <c r="Z111" s="18"/>
      <c r="AA111" s="18"/>
      <c r="AB111" s="18"/>
      <c r="AC111" s="18"/>
      <c r="AD111" s="18"/>
      <c r="AE111" s="18"/>
      <c r="AF111" s="18"/>
      <c r="AI111" s="21"/>
      <c r="AJ111" s="29">
        <f t="shared" si="37"/>
        <v>45818</v>
      </c>
      <c r="AK111">
        <f t="shared" si="31"/>
        <v>0</v>
      </c>
      <c r="AL111" s="1">
        <f t="shared" si="32"/>
        <v>1</v>
      </c>
      <c r="AM111" s="1">
        <f t="shared" si="33"/>
        <v>0</v>
      </c>
      <c r="AN111" s="145">
        <f t="shared" si="34"/>
        <v>0</v>
      </c>
      <c r="AO111" s="144">
        <f t="shared" si="36"/>
        <v>0.85</v>
      </c>
    </row>
    <row r="112" spans="1:41" x14ac:dyDescent="0.35">
      <c r="A112" s="68">
        <f t="shared" si="35"/>
        <v>1</v>
      </c>
      <c r="D112" s="205"/>
      <c r="F112" s="21"/>
      <c r="G112" s="68">
        <v>0.71</v>
      </c>
      <c r="I112" s="204">
        <v>1</v>
      </c>
      <c r="J112" s="20"/>
      <c r="K112" s="3"/>
      <c r="N112" s="203">
        <v>1</v>
      </c>
      <c r="S112" s="175">
        <v>1</v>
      </c>
      <c r="X112" s="175">
        <v>0</v>
      </c>
      <c r="Y112" s="20"/>
      <c r="Z112" s="18"/>
      <c r="AA112" s="18"/>
      <c r="AB112" s="18"/>
      <c r="AC112" s="18"/>
      <c r="AD112" s="18"/>
      <c r="AE112" s="18"/>
      <c r="AF112" s="18"/>
      <c r="AI112" s="21"/>
      <c r="AJ112" s="29">
        <f t="shared" si="37"/>
        <v>45819</v>
      </c>
      <c r="AK112">
        <f t="shared" si="31"/>
        <v>0</v>
      </c>
      <c r="AL112" s="1">
        <f t="shared" si="32"/>
        <v>1</v>
      </c>
      <c r="AM112" s="1">
        <f t="shared" si="33"/>
        <v>0</v>
      </c>
      <c r="AN112" s="145">
        <f t="shared" si="34"/>
        <v>0</v>
      </c>
      <c r="AO112" s="144">
        <f t="shared" si="36"/>
        <v>0.85</v>
      </c>
    </row>
    <row r="113" spans="1:41" x14ac:dyDescent="0.35">
      <c r="A113" s="68">
        <f t="shared" si="35"/>
        <v>1</v>
      </c>
      <c r="D113" s="205"/>
      <c r="F113" s="21"/>
      <c r="G113" s="68">
        <v>0.72</v>
      </c>
      <c r="I113" s="204">
        <v>1</v>
      </c>
      <c r="J113" s="20"/>
      <c r="K113" s="3"/>
      <c r="N113" s="203">
        <v>1</v>
      </c>
      <c r="S113" s="175">
        <v>1</v>
      </c>
      <c r="X113" s="175">
        <v>0</v>
      </c>
      <c r="Y113" s="20"/>
      <c r="Z113" s="18"/>
      <c r="AA113" s="18"/>
      <c r="AB113" s="18"/>
      <c r="AC113" s="18"/>
      <c r="AD113" s="18"/>
      <c r="AE113" s="18"/>
      <c r="AF113" s="18"/>
      <c r="AI113" s="21"/>
      <c r="AJ113" s="29">
        <f t="shared" si="37"/>
        <v>45820</v>
      </c>
      <c r="AK113">
        <f t="shared" si="31"/>
        <v>0</v>
      </c>
      <c r="AL113" s="1">
        <f t="shared" si="32"/>
        <v>1</v>
      </c>
      <c r="AM113" s="1">
        <f t="shared" si="33"/>
        <v>0</v>
      </c>
      <c r="AN113" s="145">
        <f t="shared" si="34"/>
        <v>0</v>
      </c>
      <c r="AO113" s="144">
        <f t="shared" si="36"/>
        <v>0.85</v>
      </c>
    </row>
    <row r="114" spans="1:41" x14ac:dyDescent="0.35">
      <c r="A114" s="68">
        <f t="shared" si="35"/>
        <v>1</v>
      </c>
      <c r="D114" s="205"/>
      <c r="F114" s="21"/>
      <c r="G114" s="68">
        <v>0.73</v>
      </c>
      <c r="I114" s="204">
        <v>1</v>
      </c>
      <c r="J114" s="20"/>
      <c r="K114" s="3"/>
      <c r="N114" s="203">
        <v>1</v>
      </c>
      <c r="S114" s="175">
        <v>1</v>
      </c>
      <c r="X114" s="175">
        <v>0</v>
      </c>
      <c r="Y114" s="20"/>
      <c r="Z114" s="18"/>
      <c r="AA114" s="18"/>
      <c r="AB114" s="18"/>
      <c r="AC114" s="18"/>
      <c r="AD114" s="18"/>
      <c r="AE114" s="18"/>
      <c r="AF114" s="18"/>
      <c r="AI114" s="21"/>
      <c r="AJ114" s="29">
        <f t="shared" si="37"/>
        <v>45821</v>
      </c>
      <c r="AK114">
        <f t="shared" si="31"/>
        <v>0</v>
      </c>
      <c r="AL114" s="1">
        <f t="shared" si="32"/>
        <v>1</v>
      </c>
      <c r="AM114" s="1">
        <f t="shared" si="33"/>
        <v>0</v>
      </c>
      <c r="AN114" s="145">
        <f t="shared" si="34"/>
        <v>0</v>
      </c>
      <c r="AO114" s="144">
        <f t="shared" si="36"/>
        <v>0.85</v>
      </c>
    </row>
    <row r="115" spans="1:41" x14ac:dyDescent="0.35">
      <c r="A115" s="68">
        <f t="shared" si="35"/>
        <v>1</v>
      </c>
      <c r="D115" s="205"/>
      <c r="F115" s="21"/>
      <c r="G115" s="68">
        <v>0.74</v>
      </c>
      <c r="I115" s="204">
        <v>1</v>
      </c>
      <c r="J115" s="20"/>
      <c r="K115" s="3"/>
      <c r="N115" s="203">
        <v>1</v>
      </c>
      <c r="S115" s="175">
        <v>1</v>
      </c>
      <c r="X115" s="175">
        <v>0</v>
      </c>
      <c r="Y115" s="20"/>
      <c r="Z115" s="18"/>
      <c r="AA115" s="18"/>
      <c r="AB115" s="18"/>
      <c r="AC115" s="18"/>
      <c r="AD115" s="18"/>
      <c r="AE115" s="18"/>
      <c r="AF115" s="18"/>
      <c r="AI115" s="21"/>
      <c r="AJ115" s="29">
        <f t="shared" si="37"/>
        <v>45822</v>
      </c>
      <c r="AK115">
        <f t="shared" si="31"/>
        <v>0</v>
      </c>
      <c r="AL115" s="1">
        <f t="shared" si="32"/>
        <v>1</v>
      </c>
      <c r="AM115" s="1">
        <f t="shared" si="33"/>
        <v>0</v>
      </c>
      <c r="AN115" s="145">
        <f t="shared" si="34"/>
        <v>0</v>
      </c>
      <c r="AO115" s="144">
        <f t="shared" si="36"/>
        <v>0.85</v>
      </c>
    </row>
    <row r="116" spans="1:41" x14ac:dyDescent="0.35">
      <c r="A116" s="68">
        <f t="shared" si="35"/>
        <v>1</v>
      </c>
      <c r="D116" s="205"/>
      <c r="F116" s="21"/>
      <c r="G116" s="68">
        <v>0.75</v>
      </c>
      <c r="I116" s="204">
        <v>1</v>
      </c>
      <c r="J116" s="20"/>
      <c r="K116" s="3"/>
      <c r="N116" s="203">
        <v>1</v>
      </c>
      <c r="S116" s="175">
        <v>1</v>
      </c>
      <c r="X116" s="175">
        <v>0</v>
      </c>
      <c r="Y116" s="20"/>
      <c r="Z116" s="18"/>
      <c r="AA116" s="18"/>
      <c r="AB116" s="18"/>
      <c r="AC116" s="18"/>
      <c r="AD116" s="18"/>
      <c r="AE116" s="18"/>
      <c r="AF116" s="18"/>
      <c r="AI116" s="21"/>
      <c r="AJ116" s="29">
        <f t="shared" si="37"/>
        <v>45823</v>
      </c>
      <c r="AK116">
        <f t="shared" si="31"/>
        <v>0</v>
      </c>
      <c r="AL116" s="1">
        <f t="shared" si="32"/>
        <v>1</v>
      </c>
      <c r="AM116" s="1">
        <f t="shared" si="33"/>
        <v>0</v>
      </c>
      <c r="AN116" s="145">
        <f t="shared" si="34"/>
        <v>0</v>
      </c>
      <c r="AO116" s="144">
        <f t="shared" si="36"/>
        <v>0.85</v>
      </c>
    </row>
    <row r="117" spans="1:41" x14ac:dyDescent="0.35">
      <c r="A117" s="68">
        <f t="shared" si="35"/>
        <v>0.98000000000000009</v>
      </c>
      <c r="D117" s="205"/>
      <c r="F117" s="21"/>
      <c r="G117" s="68">
        <v>0.76</v>
      </c>
      <c r="I117" s="204">
        <v>0.98</v>
      </c>
      <c r="J117" s="20"/>
      <c r="K117" s="3"/>
      <c r="N117" s="203">
        <v>0.98</v>
      </c>
      <c r="S117" s="175">
        <v>0.98</v>
      </c>
      <c r="X117" s="175">
        <v>0</v>
      </c>
      <c r="Y117" s="20"/>
      <c r="Z117" s="18"/>
      <c r="AA117" s="18"/>
      <c r="AB117" s="18"/>
      <c r="AC117" s="18"/>
      <c r="AD117" s="18"/>
      <c r="AE117" s="18"/>
      <c r="AF117" s="18"/>
      <c r="AI117" s="21"/>
      <c r="AJ117" s="29">
        <f t="shared" si="37"/>
        <v>45824</v>
      </c>
      <c r="AK117">
        <f t="shared" si="31"/>
        <v>0</v>
      </c>
      <c r="AL117" s="1">
        <f t="shared" si="32"/>
        <v>1</v>
      </c>
      <c r="AM117" s="1">
        <f t="shared" si="33"/>
        <v>0</v>
      </c>
      <c r="AN117" s="145">
        <f t="shared" si="34"/>
        <v>0</v>
      </c>
      <c r="AO117" s="144">
        <f t="shared" si="36"/>
        <v>0.85</v>
      </c>
    </row>
    <row r="118" spans="1:41" x14ac:dyDescent="0.35">
      <c r="A118" s="68">
        <f t="shared" si="35"/>
        <v>0.96000000000000008</v>
      </c>
      <c r="D118" s="205"/>
      <c r="F118" s="21"/>
      <c r="G118" s="68">
        <v>0.77</v>
      </c>
      <c r="I118" s="204">
        <v>0.96</v>
      </c>
      <c r="J118" s="20"/>
      <c r="K118" s="3"/>
      <c r="N118" s="203">
        <v>0.96</v>
      </c>
      <c r="S118" s="175">
        <v>0.96</v>
      </c>
      <c r="X118" s="175">
        <v>0</v>
      </c>
      <c r="Y118" s="20"/>
      <c r="Z118" s="18"/>
      <c r="AA118" s="18"/>
      <c r="AB118" s="18"/>
      <c r="AC118" s="18"/>
      <c r="AD118" s="18"/>
      <c r="AE118" s="18"/>
      <c r="AF118" s="18"/>
      <c r="AI118" s="21"/>
      <c r="AJ118" s="29">
        <f t="shared" si="37"/>
        <v>45825</v>
      </c>
      <c r="AK118">
        <f t="shared" si="31"/>
        <v>0</v>
      </c>
      <c r="AL118" s="1">
        <f t="shared" si="32"/>
        <v>1</v>
      </c>
      <c r="AM118" s="1">
        <f t="shared" si="33"/>
        <v>0</v>
      </c>
      <c r="AN118" s="145">
        <f t="shared" si="34"/>
        <v>0</v>
      </c>
      <c r="AO118" s="144">
        <f t="shared" si="36"/>
        <v>0.85</v>
      </c>
    </row>
    <row r="119" spans="1:41" x14ac:dyDescent="0.35">
      <c r="A119" s="68">
        <f t="shared" si="35"/>
        <v>0.94</v>
      </c>
      <c r="D119" s="205"/>
      <c r="F119" s="21"/>
      <c r="G119" s="68">
        <v>0.78</v>
      </c>
      <c r="I119" s="204">
        <v>0.94</v>
      </c>
      <c r="J119" s="20"/>
      <c r="K119" s="3"/>
      <c r="N119" s="203">
        <v>0.94</v>
      </c>
      <c r="S119" s="175">
        <v>0.94</v>
      </c>
      <c r="X119" s="175">
        <v>0</v>
      </c>
      <c r="Y119" s="20"/>
      <c r="Z119" s="18"/>
      <c r="AA119" s="18"/>
      <c r="AB119" s="18"/>
      <c r="AC119" s="18"/>
      <c r="AD119" s="18"/>
      <c r="AE119" s="18"/>
      <c r="AF119" s="18"/>
      <c r="AI119" s="21"/>
      <c r="AJ119" s="29">
        <f t="shared" si="37"/>
        <v>45826</v>
      </c>
      <c r="AK119">
        <f t="shared" si="31"/>
        <v>0</v>
      </c>
      <c r="AL119" s="1">
        <f t="shared" si="32"/>
        <v>1</v>
      </c>
      <c r="AM119" s="1">
        <f t="shared" si="33"/>
        <v>0</v>
      </c>
      <c r="AN119" s="145">
        <f t="shared" si="34"/>
        <v>0</v>
      </c>
      <c r="AO119" s="144">
        <f t="shared" si="36"/>
        <v>0.85</v>
      </c>
    </row>
    <row r="120" spans="1:41" x14ac:dyDescent="0.35">
      <c r="A120" s="68">
        <f t="shared" si="35"/>
        <v>0.91999999999999993</v>
      </c>
      <c r="D120" s="205"/>
      <c r="F120" s="21"/>
      <c r="G120" s="68">
        <v>0.79</v>
      </c>
      <c r="I120" s="204">
        <v>0.91999999999999993</v>
      </c>
      <c r="J120" s="20"/>
      <c r="K120" s="3"/>
      <c r="N120" s="203">
        <v>0.91999999999999993</v>
      </c>
      <c r="S120" s="175">
        <v>0.91999999999999993</v>
      </c>
      <c r="X120" s="175">
        <v>0</v>
      </c>
      <c r="Y120" s="20"/>
      <c r="Z120" s="18"/>
      <c r="AA120" s="18"/>
      <c r="AB120" s="18"/>
      <c r="AC120" s="18"/>
      <c r="AD120" s="18"/>
      <c r="AE120" s="18"/>
      <c r="AF120" s="18"/>
      <c r="AI120" s="21"/>
      <c r="AJ120" s="29">
        <f t="shared" si="37"/>
        <v>45827</v>
      </c>
      <c r="AK120">
        <f t="shared" si="31"/>
        <v>0</v>
      </c>
      <c r="AL120" s="1">
        <f t="shared" si="32"/>
        <v>1</v>
      </c>
      <c r="AM120" s="1">
        <f t="shared" si="33"/>
        <v>0</v>
      </c>
      <c r="AN120" s="145">
        <f t="shared" si="34"/>
        <v>0</v>
      </c>
      <c r="AO120" s="144">
        <f t="shared" si="36"/>
        <v>0.85</v>
      </c>
    </row>
    <row r="121" spans="1:41" x14ac:dyDescent="0.35">
      <c r="A121" s="68">
        <f t="shared" si="35"/>
        <v>0.9</v>
      </c>
      <c r="D121" s="205"/>
      <c r="F121" s="21"/>
      <c r="G121" s="68">
        <v>0.8</v>
      </c>
      <c r="I121" s="204">
        <v>0.89999999999999991</v>
      </c>
      <c r="J121" s="20"/>
      <c r="K121" s="3"/>
      <c r="N121" s="203">
        <v>0.89999999999999991</v>
      </c>
      <c r="S121" s="175">
        <v>0.89999999999999991</v>
      </c>
      <c r="X121" s="175">
        <v>0</v>
      </c>
      <c r="Y121" s="20"/>
      <c r="Z121" s="18"/>
      <c r="AA121" s="18"/>
      <c r="AB121" s="18"/>
      <c r="AC121" s="18"/>
      <c r="AD121" s="18"/>
      <c r="AE121" s="18"/>
      <c r="AF121" s="18"/>
      <c r="AI121" s="21"/>
      <c r="AJ121" s="29">
        <f t="shared" si="37"/>
        <v>45828</v>
      </c>
      <c r="AK121">
        <f t="shared" si="31"/>
        <v>0</v>
      </c>
      <c r="AL121" s="1">
        <f t="shared" si="32"/>
        <v>1</v>
      </c>
      <c r="AM121" s="1">
        <f t="shared" si="33"/>
        <v>0</v>
      </c>
      <c r="AN121" s="145">
        <f t="shared" si="34"/>
        <v>0</v>
      </c>
      <c r="AO121" s="144">
        <f t="shared" si="36"/>
        <v>0.85</v>
      </c>
    </row>
    <row r="122" spans="1:41" x14ac:dyDescent="0.35">
      <c r="A122" s="68">
        <f t="shared" si="35"/>
        <v>0.88000000000000012</v>
      </c>
      <c r="D122" s="205"/>
      <c r="F122" s="21"/>
      <c r="G122" s="68">
        <v>0.81</v>
      </c>
      <c r="I122" s="204">
        <v>0.87999999999999989</v>
      </c>
      <c r="J122" s="20"/>
      <c r="K122" s="3"/>
      <c r="N122" s="203">
        <v>0.87999999999999989</v>
      </c>
      <c r="S122" s="175">
        <v>0.87999999999999989</v>
      </c>
      <c r="X122" s="175">
        <v>0</v>
      </c>
      <c r="Y122" s="20"/>
      <c r="Z122" s="18"/>
      <c r="AA122" s="18"/>
      <c r="AB122" s="18"/>
      <c r="AC122" s="18"/>
      <c r="AD122" s="18"/>
      <c r="AE122" s="18"/>
      <c r="AF122" s="18"/>
      <c r="AI122" s="21"/>
      <c r="AJ122" s="29">
        <f t="shared" si="37"/>
        <v>45829</v>
      </c>
      <c r="AK122">
        <f t="shared" si="31"/>
        <v>0</v>
      </c>
      <c r="AL122" s="1">
        <f t="shared" si="32"/>
        <v>1</v>
      </c>
      <c r="AM122" s="1">
        <f t="shared" si="33"/>
        <v>0</v>
      </c>
      <c r="AN122" s="145">
        <f t="shared" si="34"/>
        <v>0</v>
      </c>
      <c r="AO122" s="144">
        <f t="shared" si="36"/>
        <v>0.85</v>
      </c>
    </row>
    <row r="123" spans="1:41" x14ac:dyDescent="0.35">
      <c r="A123" s="68">
        <f t="shared" si="35"/>
        <v>0.86000000000000021</v>
      </c>
      <c r="D123" s="205"/>
      <c r="F123" s="21"/>
      <c r="G123" s="68">
        <v>0.82</v>
      </c>
      <c r="I123" s="204">
        <v>0.8600000000000001</v>
      </c>
      <c r="J123" s="20"/>
      <c r="K123" s="3"/>
      <c r="N123" s="203">
        <v>0.8600000000000001</v>
      </c>
      <c r="S123" s="175">
        <v>0.8600000000000001</v>
      </c>
      <c r="X123" s="175">
        <v>0</v>
      </c>
      <c r="Y123" s="20"/>
      <c r="Z123" s="18"/>
      <c r="AA123" s="18"/>
      <c r="AB123" s="18"/>
      <c r="AC123" s="18"/>
      <c r="AD123" s="18"/>
      <c r="AE123" s="18"/>
      <c r="AF123" s="18"/>
      <c r="AI123" s="21"/>
      <c r="AJ123" s="29">
        <f t="shared" si="37"/>
        <v>45830</v>
      </c>
      <c r="AK123">
        <f t="shared" si="31"/>
        <v>0</v>
      </c>
      <c r="AL123" s="1">
        <f t="shared" si="32"/>
        <v>1</v>
      </c>
      <c r="AM123" s="1">
        <f t="shared" si="33"/>
        <v>0</v>
      </c>
      <c r="AN123" s="145">
        <f t="shared" si="34"/>
        <v>0</v>
      </c>
      <c r="AO123" s="144">
        <f t="shared" si="36"/>
        <v>0.85</v>
      </c>
    </row>
    <row r="124" spans="1:41" x14ac:dyDescent="0.35">
      <c r="A124" s="68">
        <f t="shared" si="35"/>
        <v>0.84000000000000019</v>
      </c>
      <c r="D124" s="205"/>
      <c r="F124" s="21"/>
      <c r="G124" s="68">
        <v>0.83</v>
      </c>
      <c r="I124" s="204">
        <v>0.84000000000000008</v>
      </c>
      <c r="J124" s="20"/>
      <c r="K124" s="3"/>
      <c r="N124" s="203">
        <v>0.84000000000000008</v>
      </c>
      <c r="S124" s="175">
        <v>0.84000000000000008</v>
      </c>
      <c r="X124" s="175">
        <v>0</v>
      </c>
      <c r="Y124" s="20"/>
      <c r="Z124" s="18"/>
      <c r="AA124" s="18"/>
      <c r="AB124" s="18"/>
      <c r="AC124" s="18"/>
      <c r="AD124" s="18"/>
      <c r="AE124" s="18"/>
      <c r="AF124" s="18"/>
      <c r="AI124" s="21"/>
      <c r="AJ124" s="29">
        <f t="shared" si="37"/>
        <v>45831</v>
      </c>
      <c r="AK124">
        <f t="shared" si="31"/>
        <v>0</v>
      </c>
      <c r="AL124" s="1">
        <f t="shared" si="32"/>
        <v>1</v>
      </c>
      <c r="AM124" s="1">
        <f t="shared" si="33"/>
        <v>0</v>
      </c>
      <c r="AN124" s="145">
        <f t="shared" si="34"/>
        <v>0</v>
      </c>
      <c r="AO124" s="144">
        <f t="shared" si="36"/>
        <v>0.85</v>
      </c>
    </row>
    <row r="125" spans="1:41" x14ac:dyDescent="0.35">
      <c r="A125" s="68">
        <f t="shared" si="35"/>
        <v>0.82000000000000017</v>
      </c>
      <c r="D125" s="205"/>
      <c r="F125" s="21"/>
      <c r="G125" s="68">
        <v>0.84</v>
      </c>
      <c r="I125" s="204">
        <v>0.82000000000000006</v>
      </c>
      <c r="J125" s="20"/>
      <c r="K125" s="3"/>
      <c r="N125" s="203">
        <v>0.82000000000000006</v>
      </c>
      <c r="S125" s="175">
        <v>0.82000000000000006</v>
      </c>
      <c r="X125" s="175">
        <v>0</v>
      </c>
      <c r="Y125" s="20"/>
      <c r="Z125" s="18"/>
      <c r="AA125" s="18"/>
      <c r="AB125" s="18"/>
      <c r="AC125" s="18"/>
      <c r="AD125" s="18"/>
      <c r="AE125" s="18"/>
      <c r="AF125" s="18"/>
      <c r="AI125" s="21"/>
      <c r="AJ125" s="29">
        <f t="shared" si="37"/>
        <v>45832</v>
      </c>
      <c r="AK125">
        <f t="shared" si="31"/>
        <v>0</v>
      </c>
      <c r="AL125" s="1">
        <f t="shared" si="32"/>
        <v>1</v>
      </c>
      <c r="AM125" s="1">
        <f t="shared" si="33"/>
        <v>0</v>
      </c>
      <c r="AN125" s="145">
        <f t="shared" si="34"/>
        <v>0</v>
      </c>
      <c r="AO125" s="144">
        <f t="shared" si="36"/>
        <v>0.85</v>
      </c>
    </row>
    <row r="126" spans="1:41" x14ac:dyDescent="0.35">
      <c r="A126" s="68">
        <f t="shared" si="35"/>
        <v>0.80000000000000016</v>
      </c>
      <c r="D126" s="205"/>
      <c r="F126" s="21"/>
      <c r="G126" s="68">
        <v>0.85</v>
      </c>
      <c r="I126" s="204">
        <v>0.80000000000000016</v>
      </c>
      <c r="J126" s="20"/>
      <c r="K126" s="3"/>
      <c r="N126" s="203">
        <v>0.80000000000000016</v>
      </c>
      <c r="S126" s="175">
        <v>0.80000000000000016</v>
      </c>
      <c r="X126" s="175">
        <v>0</v>
      </c>
      <c r="Y126" s="20"/>
      <c r="Z126" s="18"/>
      <c r="AA126" s="18"/>
      <c r="AB126" s="18"/>
      <c r="AC126" s="18"/>
      <c r="AD126" s="18"/>
      <c r="AE126" s="18"/>
      <c r="AF126" s="18"/>
      <c r="AI126" s="21"/>
      <c r="AJ126" s="29">
        <f t="shared" si="37"/>
        <v>45833</v>
      </c>
      <c r="AK126">
        <f t="shared" si="31"/>
        <v>0</v>
      </c>
      <c r="AL126" s="1">
        <f t="shared" si="32"/>
        <v>1</v>
      </c>
      <c r="AM126" s="1">
        <f t="shared" si="33"/>
        <v>0</v>
      </c>
      <c r="AN126" s="145">
        <f t="shared" si="34"/>
        <v>0</v>
      </c>
      <c r="AO126" s="144">
        <f t="shared" si="36"/>
        <v>0.85</v>
      </c>
    </row>
    <row r="127" spans="1:41" x14ac:dyDescent="0.35">
      <c r="A127" s="68">
        <f t="shared" si="35"/>
        <v>0.79333333333333367</v>
      </c>
      <c r="D127" s="205"/>
      <c r="F127" s="21"/>
      <c r="G127" s="68">
        <v>0.86</v>
      </c>
      <c r="I127" s="204">
        <v>0.79333333333333345</v>
      </c>
      <c r="J127" s="20"/>
      <c r="K127" s="3"/>
      <c r="N127" s="203">
        <v>0.79333333333333345</v>
      </c>
      <c r="S127" s="175">
        <v>0.79333333333333345</v>
      </c>
      <c r="X127" s="175">
        <v>0</v>
      </c>
      <c r="Y127" s="20"/>
      <c r="Z127" s="18"/>
      <c r="AA127" s="18"/>
      <c r="AB127" s="18"/>
      <c r="AC127" s="18"/>
      <c r="AD127" s="18"/>
      <c r="AE127" s="18"/>
      <c r="AF127" s="18"/>
      <c r="AI127" s="21"/>
      <c r="AJ127" s="29">
        <f t="shared" si="37"/>
        <v>45834</v>
      </c>
      <c r="AK127">
        <f t="shared" si="31"/>
        <v>0</v>
      </c>
      <c r="AL127" s="1">
        <f t="shared" si="32"/>
        <v>1</v>
      </c>
      <c r="AM127" s="1">
        <f t="shared" si="33"/>
        <v>0</v>
      </c>
      <c r="AN127" s="145">
        <f t="shared" si="34"/>
        <v>0</v>
      </c>
      <c r="AO127" s="144">
        <f t="shared" si="36"/>
        <v>0.85</v>
      </c>
    </row>
    <row r="128" spans="1:41" x14ac:dyDescent="0.35">
      <c r="A128" s="68">
        <f t="shared" si="35"/>
        <v>0.78666666666666674</v>
      </c>
      <c r="D128" s="205"/>
      <c r="F128" s="21"/>
      <c r="G128" s="68">
        <v>0.87</v>
      </c>
      <c r="I128" s="204">
        <v>0.78666666666666674</v>
      </c>
      <c r="J128" s="20"/>
      <c r="K128" s="3"/>
      <c r="N128" s="203">
        <v>0.78666666666666674</v>
      </c>
      <c r="S128" s="175">
        <v>0.78666666666666674</v>
      </c>
      <c r="X128" s="175">
        <v>0</v>
      </c>
      <c r="Y128" s="20"/>
      <c r="Z128" s="18"/>
      <c r="AA128" s="18"/>
      <c r="AB128" s="18"/>
      <c r="AC128" s="18"/>
      <c r="AD128" s="18"/>
      <c r="AE128" s="18"/>
      <c r="AF128" s="18"/>
      <c r="AI128" s="21"/>
      <c r="AJ128" s="29">
        <f t="shared" si="37"/>
        <v>45835</v>
      </c>
      <c r="AK128">
        <f t="shared" si="31"/>
        <v>0</v>
      </c>
      <c r="AL128" s="1">
        <f t="shared" si="32"/>
        <v>1</v>
      </c>
      <c r="AM128" s="1">
        <f t="shared" si="33"/>
        <v>0</v>
      </c>
      <c r="AN128" s="145">
        <f t="shared" si="34"/>
        <v>0</v>
      </c>
      <c r="AO128" s="144">
        <f t="shared" si="36"/>
        <v>0.85</v>
      </c>
    </row>
    <row r="129" spans="1:41" x14ac:dyDescent="0.35">
      <c r="A129" s="68">
        <f t="shared" si="35"/>
        <v>0.78000000000000014</v>
      </c>
      <c r="D129" s="205"/>
      <c r="F129" s="21"/>
      <c r="G129" s="68">
        <v>0.88</v>
      </c>
      <c r="I129" s="204">
        <v>0.78000000000000014</v>
      </c>
      <c r="J129" s="20"/>
      <c r="K129" s="3"/>
      <c r="N129" s="203">
        <v>0.78000000000000014</v>
      </c>
      <c r="S129" s="175">
        <v>0.78000000000000014</v>
      </c>
      <c r="X129" s="175">
        <v>0</v>
      </c>
      <c r="Y129" s="20"/>
      <c r="Z129" s="18"/>
      <c r="AA129" s="18"/>
      <c r="AB129" s="18"/>
      <c r="AC129" s="18"/>
      <c r="AD129" s="18"/>
      <c r="AE129" s="18"/>
      <c r="AF129" s="18"/>
      <c r="AI129" s="21"/>
      <c r="AJ129" s="29">
        <f t="shared" si="37"/>
        <v>45836</v>
      </c>
      <c r="AK129">
        <f t="shared" si="31"/>
        <v>0</v>
      </c>
      <c r="AL129" s="1">
        <f t="shared" si="32"/>
        <v>1</v>
      </c>
      <c r="AM129" s="1">
        <f t="shared" si="33"/>
        <v>0</v>
      </c>
      <c r="AN129" s="145">
        <f t="shared" si="34"/>
        <v>0</v>
      </c>
      <c r="AO129" s="144">
        <f t="shared" si="36"/>
        <v>0.85</v>
      </c>
    </row>
    <row r="130" spans="1:41" x14ac:dyDescent="0.35">
      <c r="A130" s="68">
        <f t="shared" si="35"/>
        <v>0.77333333333333354</v>
      </c>
      <c r="D130" s="205"/>
      <c r="F130" s="21"/>
      <c r="G130" s="68">
        <v>0.89</v>
      </c>
      <c r="I130" s="204">
        <v>0.77333333333333343</v>
      </c>
      <c r="J130" s="20"/>
      <c r="K130" s="3"/>
      <c r="N130" s="203">
        <v>0.77333333333333343</v>
      </c>
      <c r="S130" s="175">
        <v>0.77333333333333343</v>
      </c>
      <c r="X130" s="175">
        <v>0</v>
      </c>
      <c r="Y130" s="20"/>
      <c r="Z130" s="18"/>
      <c r="AA130" s="18"/>
      <c r="AB130" s="18"/>
      <c r="AC130" s="18"/>
      <c r="AD130" s="18"/>
      <c r="AE130" s="18"/>
      <c r="AF130" s="18"/>
      <c r="AI130" s="21"/>
      <c r="AJ130" s="29">
        <f t="shared" si="37"/>
        <v>45837</v>
      </c>
      <c r="AK130">
        <f t="shared" si="31"/>
        <v>0</v>
      </c>
      <c r="AL130" s="1">
        <f t="shared" si="32"/>
        <v>1</v>
      </c>
      <c r="AM130" s="1">
        <f t="shared" si="33"/>
        <v>0</v>
      </c>
      <c r="AN130" s="145">
        <f t="shared" si="34"/>
        <v>0</v>
      </c>
      <c r="AO130" s="144">
        <f t="shared" si="36"/>
        <v>0.85</v>
      </c>
    </row>
    <row r="131" spans="1:41" x14ac:dyDescent="0.35">
      <c r="A131" s="68">
        <f t="shared" si="35"/>
        <v>0.76666666666666683</v>
      </c>
      <c r="D131" s="205"/>
      <c r="F131" s="21"/>
      <c r="G131" s="68">
        <v>0.9</v>
      </c>
      <c r="I131" s="204">
        <v>0.76666666666666672</v>
      </c>
      <c r="J131" s="20"/>
      <c r="K131" s="3"/>
      <c r="N131" s="203">
        <v>0.76666666666666672</v>
      </c>
      <c r="S131" s="175">
        <v>0.76666666666666672</v>
      </c>
      <c r="X131" s="175">
        <v>0</v>
      </c>
      <c r="Y131" s="20"/>
      <c r="Z131" s="18"/>
      <c r="AA131" s="18"/>
      <c r="AB131" s="18"/>
      <c r="AC131" s="18"/>
      <c r="AD131" s="18"/>
      <c r="AE131" s="18"/>
      <c r="AF131" s="18"/>
      <c r="AI131" s="21"/>
      <c r="AJ131" s="29">
        <f t="shared" si="37"/>
        <v>45838</v>
      </c>
      <c r="AK131">
        <f t="shared" si="31"/>
        <v>0</v>
      </c>
      <c r="AL131" s="1">
        <f t="shared" si="32"/>
        <v>1</v>
      </c>
      <c r="AM131" s="1">
        <f t="shared" si="33"/>
        <v>0</v>
      </c>
      <c r="AN131" s="145">
        <f t="shared" si="34"/>
        <v>0</v>
      </c>
      <c r="AO131" s="144">
        <f t="shared" si="36"/>
        <v>0.85</v>
      </c>
    </row>
    <row r="132" spans="1:41" x14ac:dyDescent="0.35">
      <c r="A132" s="68">
        <f t="shared" si="35"/>
        <v>0.76000000000000034</v>
      </c>
      <c r="D132" s="205"/>
      <c r="F132" s="21"/>
      <c r="G132" s="68">
        <v>0.91</v>
      </c>
      <c r="I132" s="204">
        <v>0.76000000000000012</v>
      </c>
      <c r="J132" s="20"/>
      <c r="K132" s="3"/>
      <c r="N132" s="203">
        <v>0.76000000000000012</v>
      </c>
      <c r="S132" s="175">
        <v>0.76000000000000012</v>
      </c>
      <c r="X132" s="175">
        <v>0</v>
      </c>
      <c r="Y132" s="20"/>
      <c r="Z132" s="18"/>
      <c r="AA132" s="18"/>
      <c r="AB132" s="18"/>
      <c r="AC132" s="18"/>
      <c r="AD132" s="18"/>
      <c r="AE132" s="18"/>
      <c r="AF132" s="18"/>
      <c r="AI132" s="21"/>
      <c r="AJ132" s="29">
        <f t="shared" si="37"/>
        <v>45839</v>
      </c>
      <c r="AK132">
        <f t="shared" si="31"/>
        <v>0</v>
      </c>
      <c r="AL132" s="1">
        <f t="shared" si="32"/>
        <v>1</v>
      </c>
      <c r="AM132" s="1">
        <f t="shared" si="33"/>
        <v>0</v>
      </c>
      <c r="AN132" s="145">
        <f t="shared" si="34"/>
        <v>0</v>
      </c>
      <c r="AO132" s="144">
        <f t="shared" si="36"/>
        <v>0.85</v>
      </c>
    </row>
    <row r="133" spans="1:41" x14ac:dyDescent="0.35">
      <c r="A133" s="68">
        <f t="shared" si="35"/>
        <v>0.75333333333333352</v>
      </c>
      <c r="D133" s="205"/>
      <c r="F133" s="21"/>
      <c r="G133" s="68">
        <v>0.92</v>
      </c>
      <c r="I133" s="204">
        <v>0.75333333333333341</v>
      </c>
      <c r="J133" s="20"/>
      <c r="K133" s="3"/>
      <c r="N133" s="203">
        <v>0.75333333333333341</v>
      </c>
      <c r="S133" s="175">
        <v>0.75333333333333341</v>
      </c>
      <c r="X133" s="175">
        <v>0</v>
      </c>
      <c r="Y133" s="20"/>
      <c r="Z133" s="18"/>
      <c r="AA133" s="18"/>
      <c r="AB133" s="18"/>
      <c r="AC133" s="18"/>
      <c r="AD133" s="18"/>
      <c r="AE133" s="18"/>
      <c r="AF133" s="18"/>
      <c r="AI133" s="21"/>
      <c r="AJ133" s="29">
        <f t="shared" si="37"/>
        <v>45840</v>
      </c>
      <c r="AK133">
        <f t="shared" si="31"/>
        <v>0</v>
      </c>
      <c r="AL133" s="1">
        <f t="shared" si="32"/>
        <v>1</v>
      </c>
      <c r="AM133" s="1">
        <f t="shared" si="33"/>
        <v>0</v>
      </c>
      <c r="AN133" s="145">
        <f t="shared" si="34"/>
        <v>0</v>
      </c>
      <c r="AO133" s="144">
        <f t="shared" si="36"/>
        <v>0.85</v>
      </c>
    </row>
    <row r="134" spans="1:41" x14ac:dyDescent="0.35">
      <c r="A134" s="68">
        <f t="shared" si="35"/>
        <v>0.74666666666666681</v>
      </c>
      <c r="D134" s="205"/>
      <c r="F134" s="21"/>
      <c r="G134" s="68">
        <v>0.93</v>
      </c>
      <c r="I134" s="204">
        <v>0.7466666666666667</v>
      </c>
      <c r="J134" s="20"/>
      <c r="K134" s="3"/>
      <c r="N134" s="203">
        <v>0.7466666666666667</v>
      </c>
      <c r="S134" s="175">
        <v>0.7466666666666667</v>
      </c>
      <c r="X134" s="175">
        <v>0</v>
      </c>
      <c r="Y134" s="20"/>
      <c r="Z134" s="18"/>
      <c r="AA134" s="18"/>
      <c r="AB134" s="18"/>
      <c r="AC134" s="18"/>
      <c r="AD134" s="18"/>
      <c r="AE134" s="18"/>
      <c r="AF134" s="18"/>
      <c r="AI134" s="21"/>
      <c r="AJ134" s="29">
        <f t="shared" si="37"/>
        <v>45841</v>
      </c>
      <c r="AK134">
        <f t="shared" si="31"/>
        <v>0</v>
      </c>
      <c r="AL134" s="1">
        <f t="shared" si="32"/>
        <v>1</v>
      </c>
      <c r="AM134" s="1">
        <f t="shared" si="33"/>
        <v>0</v>
      </c>
      <c r="AN134" s="145">
        <f t="shared" si="34"/>
        <v>0</v>
      </c>
      <c r="AO134" s="144">
        <f t="shared" si="36"/>
        <v>0.85</v>
      </c>
    </row>
    <row r="135" spans="1:41" x14ac:dyDescent="0.35">
      <c r="A135" s="68">
        <f t="shared" si="35"/>
        <v>0.74000000000000032</v>
      </c>
      <c r="D135" s="205"/>
      <c r="F135" s="21"/>
      <c r="G135" s="68">
        <v>0.94</v>
      </c>
      <c r="I135" s="204">
        <v>0.7400000000000001</v>
      </c>
      <c r="J135" s="20"/>
      <c r="K135" s="3"/>
      <c r="N135" s="203">
        <v>0.7400000000000001</v>
      </c>
      <c r="S135" s="175">
        <v>0.7400000000000001</v>
      </c>
      <c r="X135" s="175">
        <v>0</v>
      </c>
      <c r="Y135" s="20"/>
      <c r="Z135" s="18"/>
      <c r="AA135" s="18"/>
      <c r="AB135" s="18"/>
      <c r="AC135" s="18"/>
      <c r="AD135" s="18"/>
      <c r="AE135" s="18"/>
      <c r="AF135" s="18"/>
      <c r="AI135" s="21"/>
      <c r="AJ135" s="29">
        <f t="shared" si="37"/>
        <v>45842</v>
      </c>
      <c r="AK135">
        <f t="shared" si="31"/>
        <v>0</v>
      </c>
      <c r="AL135" s="1">
        <f t="shared" si="32"/>
        <v>1</v>
      </c>
      <c r="AM135" s="1">
        <f t="shared" si="33"/>
        <v>0</v>
      </c>
      <c r="AN135" s="145">
        <f t="shared" si="34"/>
        <v>0</v>
      </c>
      <c r="AO135" s="144">
        <f t="shared" si="36"/>
        <v>0.85</v>
      </c>
    </row>
    <row r="136" spans="1:41" x14ac:dyDescent="0.35">
      <c r="A136" s="68">
        <f t="shared" si="35"/>
        <v>0.73333333333333361</v>
      </c>
      <c r="D136" s="205"/>
      <c r="F136" s="21"/>
      <c r="G136" s="68">
        <v>0.95</v>
      </c>
      <c r="I136" s="204">
        <v>0.7333333333333335</v>
      </c>
      <c r="J136" s="20"/>
      <c r="K136" s="3"/>
      <c r="N136" s="203">
        <v>0.7333333333333335</v>
      </c>
      <c r="S136" s="175">
        <v>0.7333333333333335</v>
      </c>
      <c r="X136" s="175">
        <v>0</v>
      </c>
      <c r="Y136" s="20"/>
      <c r="Z136" s="18"/>
      <c r="AA136" s="18"/>
      <c r="AB136" s="18"/>
      <c r="AC136" s="18"/>
      <c r="AD136" s="18"/>
      <c r="AE136" s="18"/>
      <c r="AF136" s="18"/>
      <c r="AI136" s="21"/>
      <c r="AJ136" s="29">
        <f t="shared" si="37"/>
        <v>45843</v>
      </c>
      <c r="AK136">
        <f t="shared" si="31"/>
        <v>0</v>
      </c>
      <c r="AL136" s="1">
        <f t="shared" si="32"/>
        <v>1</v>
      </c>
      <c r="AM136" s="1">
        <f t="shared" si="33"/>
        <v>0</v>
      </c>
      <c r="AN136" s="145">
        <f t="shared" si="34"/>
        <v>0</v>
      </c>
      <c r="AO136" s="144">
        <f t="shared" si="36"/>
        <v>0.85</v>
      </c>
    </row>
    <row r="137" spans="1:41" x14ac:dyDescent="0.35">
      <c r="A137" s="68">
        <f t="shared" si="35"/>
        <v>0.72666666666666679</v>
      </c>
      <c r="D137" s="205"/>
      <c r="F137" s="21"/>
      <c r="G137" s="68">
        <v>0.96</v>
      </c>
      <c r="I137" s="204">
        <v>0.72666666666666679</v>
      </c>
      <c r="J137" s="20"/>
      <c r="K137" s="3"/>
      <c r="N137" s="203">
        <v>0.72666666666666679</v>
      </c>
      <c r="S137" s="175">
        <v>0.72666666666666679</v>
      </c>
      <c r="X137" s="175">
        <v>0</v>
      </c>
      <c r="Y137" s="20"/>
      <c r="Z137" s="18"/>
      <c r="AA137" s="18"/>
      <c r="AB137" s="18"/>
      <c r="AC137" s="18"/>
      <c r="AD137" s="18"/>
      <c r="AE137" s="18"/>
      <c r="AF137" s="18"/>
      <c r="AI137" s="21"/>
      <c r="AJ137" s="29">
        <f t="shared" si="37"/>
        <v>45844</v>
      </c>
      <c r="AK137">
        <f t="shared" si="31"/>
        <v>0</v>
      </c>
      <c r="AL137" s="1">
        <f t="shared" si="32"/>
        <v>1</v>
      </c>
      <c r="AM137" s="1">
        <f t="shared" si="33"/>
        <v>0</v>
      </c>
      <c r="AN137" s="145">
        <f t="shared" si="34"/>
        <v>0</v>
      </c>
      <c r="AO137" s="144">
        <f t="shared" si="36"/>
        <v>0.85</v>
      </c>
    </row>
    <row r="138" spans="1:41" x14ac:dyDescent="0.35">
      <c r="A138" s="68">
        <f t="shared" si="35"/>
        <v>0.72000000000000031</v>
      </c>
      <c r="D138" s="205"/>
      <c r="F138" s="21"/>
      <c r="G138" s="68">
        <v>0.97</v>
      </c>
      <c r="I138" s="204">
        <v>0.72000000000000008</v>
      </c>
      <c r="J138" s="20"/>
      <c r="K138" s="3"/>
      <c r="N138" s="203">
        <v>0.72000000000000008</v>
      </c>
      <c r="S138" s="175">
        <v>0.72000000000000008</v>
      </c>
      <c r="X138" s="175">
        <v>0</v>
      </c>
      <c r="Y138" s="20"/>
      <c r="Z138" s="18"/>
      <c r="AA138" s="18"/>
      <c r="AB138" s="18"/>
      <c r="AC138" s="18"/>
      <c r="AD138" s="18"/>
      <c r="AE138" s="18"/>
      <c r="AF138" s="18"/>
      <c r="AI138" s="21"/>
      <c r="AJ138" s="29">
        <f t="shared" si="37"/>
        <v>45845</v>
      </c>
      <c r="AK138">
        <f t="shared" si="31"/>
        <v>0</v>
      </c>
      <c r="AL138" s="1">
        <f t="shared" si="32"/>
        <v>1</v>
      </c>
      <c r="AM138" s="1">
        <f t="shared" si="33"/>
        <v>0</v>
      </c>
      <c r="AN138" s="145">
        <f t="shared" si="34"/>
        <v>0</v>
      </c>
      <c r="AO138" s="144">
        <f t="shared" si="36"/>
        <v>0.85</v>
      </c>
    </row>
    <row r="139" spans="1:41" x14ac:dyDescent="0.35">
      <c r="A139" s="68">
        <f t="shared" si="35"/>
        <v>0.7133333333333336</v>
      </c>
      <c r="D139" s="205"/>
      <c r="F139" s="21"/>
      <c r="G139" s="68">
        <v>0.98</v>
      </c>
      <c r="I139" s="204">
        <v>0.71333333333333337</v>
      </c>
      <c r="J139" s="20"/>
      <c r="K139" s="3"/>
      <c r="N139" s="203">
        <v>0.71333333333333337</v>
      </c>
      <c r="S139" s="175">
        <v>0.71333333333333337</v>
      </c>
      <c r="X139" s="175">
        <v>0</v>
      </c>
      <c r="Y139" s="20"/>
      <c r="Z139" s="18"/>
      <c r="AA139" s="18"/>
      <c r="AB139" s="18"/>
      <c r="AC139" s="18"/>
      <c r="AD139" s="18"/>
      <c r="AE139" s="18"/>
      <c r="AF139" s="18"/>
      <c r="AI139" s="21"/>
      <c r="AJ139" s="29">
        <f t="shared" si="37"/>
        <v>45846</v>
      </c>
      <c r="AK139">
        <f t="shared" si="31"/>
        <v>0</v>
      </c>
      <c r="AL139" s="1">
        <f t="shared" si="32"/>
        <v>1</v>
      </c>
      <c r="AM139" s="1">
        <f t="shared" si="33"/>
        <v>0</v>
      </c>
      <c r="AN139" s="145">
        <f t="shared" si="34"/>
        <v>0</v>
      </c>
      <c r="AO139" s="144">
        <f t="shared" si="36"/>
        <v>0.85</v>
      </c>
    </row>
    <row r="140" spans="1:41" x14ac:dyDescent="0.35">
      <c r="A140" s="68">
        <f t="shared" si="35"/>
        <v>0.70666666666666689</v>
      </c>
      <c r="D140" s="205"/>
      <c r="F140" s="21"/>
      <c r="G140" s="68">
        <v>0.99</v>
      </c>
      <c r="I140" s="204">
        <v>0.70666666666666678</v>
      </c>
      <c r="J140" s="20"/>
      <c r="K140" s="3"/>
      <c r="N140" s="203">
        <v>0.70666666666666678</v>
      </c>
      <c r="S140" s="175">
        <v>0.70666666666666678</v>
      </c>
      <c r="X140" s="175">
        <v>0</v>
      </c>
      <c r="Y140" s="20"/>
      <c r="Z140" s="18"/>
      <c r="AA140" s="18"/>
      <c r="AB140" s="18"/>
      <c r="AC140" s="18"/>
      <c r="AD140" s="18"/>
      <c r="AE140" s="18"/>
      <c r="AF140" s="18"/>
      <c r="AI140" s="21"/>
      <c r="AJ140" s="29">
        <f t="shared" si="37"/>
        <v>45847</v>
      </c>
      <c r="AK140">
        <f t="shared" si="31"/>
        <v>0</v>
      </c>
      <c r="AL140" s="1">
        <f t="shared" si="32"/>
        <v>1</v>
      </c>
      <c r="AM140" s="1">
        <f t="shared" si="33"/>
        <v>0</v>
      </c>
      <c r="AN140" s="145">
        <f t="shared" si="34"/>
        <v>0</v>
      </c>
      <c r="AO140" s="144">
        <f t="shared" si="36"/>
        <v>0.85</v>
      </c>
    </row>
    <row r="141" spans="1:41" x14ac:dyDescent="0.35">
      <c r="A141" s="68">
        <f t="shared" si="35"/>
        <v>0.70000000000000007</v>
      </c>
      <c r="D141" s="205"/>
      <c r="F141" s="21"/>
      <c r="G141" s="68">
        <v>1</v>
      </c>
      <c r="I141" s="204">
        <v>0.70000000000000007</v>
      </c>
      <c r="J141" s="20"/>
      <c r="K141" s="3"/>
      <c r="N141" s="203">
        <v>0.70000000000000007</v>
      </c>
      <c r="S141" s="175">
        <v>0.70000000000000007</v>
      </c>
      <c r="X141" s="175">
        <v>0</v>
      </c>
      <c r="Y141" s="20"/>
      <c r="Z141" s="18"/>
      <c r="AA141" s="18"/>
      <c r="AB141" s="18"/>
      <c r="AC141" s="18"/>
      <c r="AD141" s="18"/>
      <c r="AE141" s="18"/>
      <c r="AF141" s="18"/>
      <c r="AI141" s="21"/>
      <c r="AJ141" s="29">
        <f t="shared" si="37"/>
        <v>45848</v>
      </c>
      <c r="AK141">
        <f t="shared" si="31"/>
        <v>0</v>
      </c>
      <c r="AL141" s="1">
        <f t="shared" si="32"/>
        <v>1</v>
      </c>
      <c r="AM141" s="1">
        <f t="shared" si="33"/>
        <v>0</v>
      </c>
      <c r="AN141" s="145">
        <f t="shared" si="34"/>
        <v>0</v>
      </c>
      <c r="AO141" s="144">
        <f t="shared" si="36"/>
        <v>0.85</v>
      </c>
    </row>
    <row r="142" spans="1:41" x14ac:dyDescent="0.35">
      <c r="D142" s="205"/>
      <c r="AJ142" s="29">
        <f t="shared" si="37"/>
        <v>45849</v>
      </c>
      <c r="AK142">
        <f t="shared" si="31"/>
        <v>0</v>
      </c>
      <c r="AL142" s="1">
        <f t="shared" si="32"/>
        <v>1</v>
      </c>
      <c r="AM142" s="1">
        <f t="shared" si="33"/>
        <v>0</v>
      </c>
      <c r="AN142" s="145">
        <f t="shared" si="34"/>
        <v>0</v>
      </c>
      <c r="AO142" s="144">
        <f t="shared" si="36"/>
        <v>0.85</v>
      </c>
    </row>
    <row r="143" spans="1:41" x14ac:dyDescent="0.35">
      <c r="AJ143" s="29">
        <f t="shared" si="37"/>
        <v>45850</v>
      </c>
      <c r="AK143">
        <f t="shared" si="31"/>
        <v>0</v>
      </c>
      <c r="AL143" s="1">
        <f t="shared" si="32"/>
        <v>1</v>
      </c>
      <c r="AM143" s="1">
        <f t="shared" si="33"/>
        <v>0</v>
      </c>
      <c r="AN143" s="145">
        <f t="shared" si="34"/>
        <v>0</v>
      </c>
      <c r="AO143" s="144">
        <f t="shared" si="36"/>
        <v>0.85</v>
      </c>
    </row>
    <row r="144" spans="1:41" x14ac:dyDescent="0.35">
      <c r="AJ144" s="29">
        <f t="shared" si="37"/>
        <v>45851</v>
      </c>
      <c r="AK144">
        <f t="shared" si="31"/>
        <v>0</v>
      </c>
      <c r="AL144" s="1">
        <f t="shared" si="32"/>
        <v>1</v>
      </c>
      <c r="AM144" s="1">
        <f t="shared" si="33"/>
        <v>0</v>
      </c>
      <c r="AN144" s="145">
        <f t="shared" si="34"/>
        <v>0</v>
      </c>
      <c r="AO144" s="144">
        <f t="shared" si="36"/>
        <v>0.85</v>
      </c>
    </row>
    <row r="145" spans="36:41" x14ac:dyDescent="0.35">
      <c r="AJ145" s="29">
        <f t="shared" si="37"/>
        <v>45852</v>
      </c>
      <c r="AK145">
        <f t="shared" si="31"/>
        <v>0</v>
      </c>
      <c r="AL145" s="1">
        <f t="shared" si="32"/>
        <v>1</v>
      </c>
      <c r="AM145" s="1">
        <f t="shared" si="33"/>
        <v>0</v>
      </c>
      <c r="AN145" s="145">
        <f t="shared" si="34"/>
        <v>0</v>
      </c>
      <c r="AO145" s="144">
        <f t="shared" si="36"/>
        <v>0.85</v>
      </c>
    </row>
    <row r="146" spans="36:41" x14ac:dyDescent="0.35">
      <c r="AJ146" s="29">
        <f t="shared" si="37"/>
        <v>45853</v>
      </c>
      <c r="AK146">
        <f t="shared" si="31"/>
        <v>0</v>
      </c>
      <c r="AL146" s="1">
        <f t="shared" si="32"/>
        <v>1</v>
      </c>
      <c r="AM146" s="1">
        <f t="shared" si="33"/>
        <v>0</v>
      </c>
      <c r="AN146" s="145">
        <f t="shared" si="34"/>
        <v>0</v>
      </c>
      <c r="AO146" s="144">
        <f t="shared" si="36"/>
        <v>0.85</v>
      </c>
    </row>
    <row r="147" spans="36:41" x14ac:dyDescent="0.35">
      <c r="AJ147" s="29">
        <f t="shared" si="37"/>
        <v>45854</v>
      </c>
      <c r="AK147">
        <f t="shared" si="31"/>
        <v>0</v>
      </c>
      <c r="AL147" s="1">
        <f t="shared" si="32"/>
        <v>1</v>
      </c>
      <c r="AM147" s="1">
        <f t="shared" si="33"/>
        <v>0</v>
      </c>
      <c r="AN147" s="145">
        <f t="shared" si="34"/>
        <v>0</v>
      </c>
      <c r="AO147" s="144">
        <f t="shared" si="36"/>
        <v>0.85</v>
      </c>
    </row>
    <row r="148" spans="36:41" x14ac:dyDescent="0.35">
      <c r="AJ148" s="29">
        <f t="shared" si="37"/>
        <v>45855</v>
      </c>
      <c r="AK148">
        <f t="shared" si="31"/>
        <v>0</v>
      </c>
      <c r="AL148" s="1">
        <f t="shared" si="32"/>
        <v>1</v>
      </c>
      <c r="AM148" s="1">
        <f t="shared" si="33"/>
        <v>0</v>
      </c>
      <c r="AN148" s="145">
        <f t="shared" si="34"/>
        <v>0</v>
      </c>
      <c r="AO148" s="144">
        <f t="shared" si="36"/>
        <v>0.85</v>
      </c>
    </row>
    <row r="149" spans="36:41" x14ac:dyDescent="0.35">
      <c r="AJ149" s="29">
        <f t="shared" si="37"/>
        <v>45856</v>
      </c>
      <c r="AK149">
        <f t="shared" si="31"/>
        <v>0</v>
      </c>
      <c r="AL149" s="1">
        <f t="shared" si="32"/>
        <v>1</v>
      </c>
      <c r="AM149" s="1">
        <f t="shared" si="33"/>
        <v>0</v>
      </c>
      <c r="AN149" s="145">
        <f t="shared" si="34"/>
        <v>0</v>
      </c>
      <c r="AO149" s="144">
        <f t="shared" si="36"/>
        <v>0.85</v>
      </c>
    </row>
    <row r="150" spans="36:41" x14ac:dyDescent="0.35">
      <c r="AJ150" s="29">
        <f t="shared" si="37"/>
        <v>45857</v>
      </c>
      <c r="AK150">
        <f t="shared" si="31"/>
        <v>0</v>
      </c>
      <c r="AL150" s="1">
        <f t="shared" si="32"/>
        <v>1</v>
      </c>
      <c r="AM150" s="1">
        <f t="shared" si="33"/>
        <v>0</v>
      </c>
      <c r="AN150" s="145">
        <f t="shared" si="34"/>
        <v>0</v>
      </c>
      <c r="AO150" s="144">
        <f t="shared" si="36"/>
        <v>0.85</v>
      </c>
    </row>
    <row r="151" spans="36:41" x14ac:dyDescent="0.35">
      <c r="AJ151" s="29">
        <f t="shared" si="37"/>
        <v>45858</v>
      </c>
      <c r="AK151">
        <f t="shared" si="31"/>
        <v>0</v>
      </c>
      <c r="AL151" s="1">
        <f t="shared" si="32"/>
        <v>1</v>
      </c>
      <c r="AM151" s="1">
        <f t="shared" si="33"/>
        <v>0</v>
      </c>
      <c r="AN151" s="145">
        <f t="shared" si="34"/>
        <v>0</v>
      </c>
      <c r="AO151" s="144">
        <f t="shared" si="36"/>
        <v>0.85</v>
      </c>
    </row>
    <row r="152" spans="36:41" x14ac:dyDescent="0.35">
      <c r="AJ152" s="29">
        <f t="shared" si="37"/>
        <v>45859</v>
      </c>
      <c r="AK152">
        <f t="shared" si="31"/>
        <v>0</v>
      </c>
      <c r="AL152" s="1">
        <f t="shared" si="32"/>
        <v>1</v>
      </c>
      <c r="AM152" s="1">
        <f t="shared" si="33"/>
        <v>0</v>
      </c>
      <c r="AN152" s="145">
        <f t="shared" si="34"/>
        <v>0</v>
      </c>
      <c r="AO152" s="144">
        <f t="shared" si="36"/>
        <v>0.85</v>
      </c>
    </row>
    <row r="153" spans="36:41" x14ac:dyDescent="0.35">
      <c r="AJ153" s="29">
        <f t="shared" si="37"/>
        <v>45860</v>
      </c>
      <c r="AK153">
        <f t="shared" si="31"/>
        <v>0</v>
      </c>
      <c r="AL153" s="1">
        <f t="shared" si="32"/>
        <v>1</v>
      </c>
      <c r="AM153" s="1">
        <f t="shared" si="33"/>
        <v>0</v>
      </c>
      <c r="AN153" s="145">
        <f t="shared" si="34"/>
        <v>0</v>
      </c>
      <c r="AO153" s="144">
        <f t="shared" si="36"/>
        <v>0.85</v>
      </c>
    </row>
    <row r="154" spans="36:41" x14ac:dyDescent="0.35">
      <c r="AJ154" s="29">
        <f t="shared" si="37"/>
        <v>45861</v>
      </c>
      <c r="AK154">
        <f t="shared" si="31"/>
        <v>0</v>
      </c>
      <c r="AL154" s="1">
        <f t="shared" si="32"/>
        <v>1</v>
      </c>
      <c r="AM154" s="1">
        <f t="shared" si="33"/>
        <v>0</v>
      </c>
      <c r="AN154" s="145">
        <f t="shared" si="34"/>
        <v>0</v>
      </c>
      <c r="AO154" s="144">
        <f t="shared" si="36"/>
        <v>0.85</v>
      </c>
    </row>
    <row r="155" spans="36:41" x14ac:dyDescent="0.35">
      <c r="AJ155" s="29">
        <f t="shared" si="37"/>
        <v>45862</v>
      </c>
      <c r="AK155">
        <f t="shared" si="31"/>
        <v>0</v>
      </c>
      <c r="AL155" s="1">
        <f t="shared" si="32"/>
        <v>1</v>
      </c>
      <c r="AM155" s="1">
        <f t="shared" si="33"/>
        <v>0</v>
      </c>
      <c r="AN155" s="145">
        <f t="shared" si="34"/>
        <v>0</v>
      </c>
      <c r="AO155" s="144">
        <f t="shared" si="36"/>
        <v>0.85</v>
      </c>
    </row>
    <row r="156" spans="36:41" x14ac:dyDescent="0.35">
      <c r="AJ156" s="29">
        <f t="shared" si="37"/>
        <v>45863</v>
      </c>
      <c r="AK156">
        <f t="shared" si="31"/>
        <v>0</v>
      </c>
      <c r="AL156" s="1">
        <f t="shared" si="32"/>
        <v>1</v>
      </c>
      <c r="AM156" s="1">
        <f t="shared" si="33"/>
        <v>0</v>
      </c>
      <c r="AN156" s="145">
        <f t="shared" si="34"/>
        <v>0</v>
      </c>
      <c r="AO156" s="144">
        <f t="shared" si="36"/>
        <v>0.85</v>
      </c>
    </row>
    <row r="157" spans="36:41" x14ac:dyDescent="0.35">
      <c r="AJ157" s="29">
        <f t="shared" si="37"/>
        <v>45864</v>
      </c>
      <c r="AK157">
        <f t="shared" si="31"/>
        <v>0</v>
      </c>
      <c r="AL157" s="1">
        <f t="shared" si="32"/>
        <v>1</v>
      </c>
      <c r="AM157" s="1">
        <f t="shared" si="33"/>
        <v>0</v>
      </c>
      <c r="AN157" s="145">
        <f t="shared" si="34"/>
        <v>0</v>
      </c>
      <c r="AO157" s="144">
        <f t="shared" si="36"/>
        <v>0.85</v>
      </c>
    </row>
    <row r="158" spans="36:41" x14ac:dyDescent="0.35">
      <c r="AJ158" s="29">
        <f t="shared" si="37"/>
        <v>45865</v>
      </c>
      <c r="AK158">
        <f t="shared" si="31"/>
        <v>0</v>
      </c>
      <c r="AL158" s="1">
        <f t="shared" si="32"/>
        <v>1</v>
      </c>
      <c r="AM158" s="1">
        <f t="shared" si="33"/>
        <v>0</v>
      </c>
      <c r="AN158" s="145">
        <f t="shared" si="34"/>
        <v>0</v>
      </c>
      <c r="AO158" s="144">
        <f t="shared" si="36"/>
        <v>0.85</v>
      </c>
    </row>
    <row r="159" spans="36:41" x14ac:dyDescent="0.35">
      <c r="AJ159" s="29">
        <f t="shared" si="37"/>
        <v>45866</v>
      </c>
      <c r="AK159">
        <f t="shared" si="31"/>
        <v>0</v>
      </c>
      <c r="AL159" s="1">
        <f t="shared" si="32"/>
        <v>1</v>
      </c>
      <c r="AM159" s="1">
        <f t="shared" si="33"/>
        <v>0</v>
      </c>
      <c r="AN159" s="145">
        <f t="shared" si="34"/>
        <v>0</v>
      </c>
      <c r="AO159" s="144">
        <f t="shared" si="36"/>
        <v>0.85</v>
      </c>
    </row>
    <row r="160" spans="36:41" x14ac:dyDescent="0.35">
      <c r="AJ160" s="29">
        <f t="shared" si="37"/>
        <v>45867</v>
      </c>
      <c r="AK160">
        <f t="shared" si="31"/>
        <v>0</v>
      </c>
      <c r="AL160" s="1">
        <f t="shared" si="32"/>
        <v>1</v>
      </c>
      <c r="AM160" s="1">
        <f t="shared" si="33"/>
        <v>0</v>
      </c>
      <c r="AN160" s="145">
        <f t="shared" si="34"/>
        <v>0</v>
      </c>
      <c r="AO160" s="144">
        <f t="shared" si="36"/>
        <v>0.85</v>
      </c>
    </row>
    <row r="161" spans="36:41" x14ac:dyDescent="0.35">
      <c r="AJ161" s="29">
        <f t="shared" si="37"/>
        <v>45868</v>
      </c>
      <c r="AK161">
        <f t="shared" si="31"/>
        <v>0</v>
      </c>
      <c r="AL161" s="1">
        <f t="shared" si="32"/>
        <v>1</v>
      </c>
      <c r="AM161" s="1">
        <f t="shared" si="33"/>
        <v>0</v>
      </c>
      <c r="AN161" s="145">
        <f t="shared" si="34"/>
        <v>0</v>
      </c>
      <c r="AO161" s="144">
        <f t="shared" si="36"/>
        <v>0.85</v>
      </c>
    </row>
    <row r="162" spans="36:41" x14ac:dyDescent="0.35">
      <c r="AJ162" s="29">
        <f t="shared" si="37"/>
        <v>45869</v>
      </c>
      <c r="AK162">
        <f t="shared" si="31"/>
        <v>0</v>
      </c>
      <c r="AL162" s="1">
        <f t="shared" si="32"/>
        <v>0.85</v>
      </c>
      <c r="AM162" s="1">
        <f t="shared" si="33"/>
        <v>0</v>
      </c>
      <c r="AN162" s="145">
        <f t="shared" si="34"/>
        <v>0</v>
      </c>
      <c r="AO162" s="144">
        <f t="shared" si="36"/>
        <v>0.85</v>
      </c>
    </row>
    <row r="163" spans="36:41" x14ac:dyDescent="0.35">
      <c r="AJ163" s="29">
        <f t="shared" si="37"/>
        <v>45870</v>
      </c>
      <c r="AK163">
        <f t="shared" si="31"/>
        <v>0</v>
      </c>
      <c r="AL163" s="1">
        <f t="shared" si="32"/>
        <v>1</v>
      </c>
      <c r="AM163" s="1">
        <f t="shared" si="33"/>
        <v>0</v>
      </c>
      <c r="AN163" s="145">
        <f t="shared" si="34"/>
        <v>0</v>
      </c>
      <c r="AO163" s="144">
        <f t="shared" si="36"/>
        <v>0.95</v>
      </c>
    </row>
    <row r="164" spans="36:41" x14ac:dyDescent="0.35">
      <c r="AJ164" s="29">
        <f t="shared" si="37"/>
        <v>45871</v>
      </c>
      <c r="AK164">
        <f t="shared" si="31"/>
        <v>0</v>
      </c>
      <c r="AL164" s="1">
        <f t="shared" si="32"/>
        <v>1</v>
      </c>
      <c r="AM164" s="1">
        <f t="shared" si="33"/>
        <v>0</v>
      </c>
      <c r="AN164" s="145">
        <f t="shared" si="34"/>
        <v>0</v>
      </c>
      <c r="AO164" s="144">
        <f t="shared" si="36"/>
        <v>0.95</v>
      </c>
    </row>
    <row r="165" spans="36:41" x14ac:dyDescent="0.35">
      <c r="AJ165" s="29">
        <f t="shared" si="37"/>
        <v>45872</v>
      </c>
      <c r="AK165">
        <f t="shared" si="31"/>
        <v>0</v>
      </c>
      <c r="AL165" s="1">
        <f t="shared" si="32"/>
        <v>1</v>
      </c>
      <c r="AM165" s="1">
        <f t="shared" si="33"/>
        <v>0</v>
      </c>
      <c r="AN165" s="145">
        <f t="shared" si="34"/>
        <v>0</v>
      </c>
      <c r="AO165" s="144">
        <f t="shared" si="36"/>
        <v>0.95</v>
      </c>
    </row>
    <row r="166" spans="36:41" x14ac:dyDescent="0.35">
      <c r="AJ166" s="29">
        <f t="shared" si="37"/>
        <v>45873</v>
      </c>
      <c r="AK166">
        <f t="shared" si="31"/>
        <v>0</v>
      </c>
      <c r="AL166" s="1">
        <f t="shared" si="32"/>
        <v>1</v>
      </c>
      <c r="AM166" s="1">
        <f t="shared" si="33"/>
        <v>0</v>
      </c>
      <c r="AN166" s="145">
        <f t="shared" si="34"/>
        <v>0</v>
      </c>
      <c r="AO166" s="144">
        <f t="shared" si="36"/>
        <v>0.95</v>
      </c>
    </row>
    <row r="167" spans="36:41" x14ac:dyDescent="0.35">
      <c r="AJ167" s="29">
        <f t="shared" si="37"/>
        <v>45874</v>
      </c>
      <c r="AK167">
        <f t="shared" si="31"/>
        <v>0</v>
      </c>
      <c r="AL167" s="1">
        <f t="shared" si="32"/>
        <v>1</v>
      </c>
      <c r="AM167" s="1">
        <f t="shared" si="33"/>
        <v>0</v>
      </c>
      <c r="AN167" s="145">
        <f t="shared" si="34"/>
        <v>0</v>
      </c>
      <c r="AO167" s="144">
        <f t="shared" si="36"/>
        <v>0.95</v>
      </c>
    </row>
    <row r="168" spans="36:41" x14ac:dyDescent="0.35">
      <c r="AJ168" s="29">
        <f t="shared" si="37"/>
        <v>45875</v>
      </c>
      <c r="AK168">
        <f t="shared" si="31"/>
        <v>0</v>
      </c>
      <c r="AL168" s="1">
        <f t="shared" si="32"/>
        <v>1</v>
      </c>
      <c r="AM168" s="1">
        <f t="shared" si="33"/>
        <v>0</v>
      </c>
      <c r="AN168" s="145">
        <f t="shared" si="34"/>
        <v>0</v>
      </c>
      <c r="AO168" s="144">
        <f t="shared" si="36"/>
        <v>0.95</v>
      </c>
    </row>
    <row r="169" spans="36:41" x14ac:dyDescent="0.35">
      <c r="AJ169" s="29">
        <f t="shared" si="37"/>
        <v>45876</v>
      </c>
      <c r="AK169">
        <f t="shared" ref="AK169:AK232" si="38">_xlfn.XLOOKUP(AJ169,A$27:A$36,B$27:B$36,0,0)</f>
        <v>0</v>
      </c>
      <c r="AL169" s="1">
        <f t="shared" ref="AL169:AL232" si="39">_xlfn.XLOOKUP(AJ169,A$15:A$24,B$15:B$24,1,0)</f>
        <v>1</v>
      </c>
      <c r="AM169" s="1">
        <f t="shared" ref="AM169:AM232" si="40">_xlfn.XLOOKUP(AJ169,A$27:A$36,B$27:B$36,0,-1)</f>
        <v>0</v>
      </c>
      <c r="AN169" s="145">
        <f t="shared" ref="AN169:AN223" si="41">AK169</f>
        <v>0</v>
      </c>
      <c r="AO169" s="144">
        <f t="shared" si="36"/>
        <v>0.95</v>
      </c>
    </row>
    <row r="170" spans="36:41" x14ac:dyDescent="0.35">
      <c r="AJ170" s="29">
        <f t="shared" si="37"/>
        <v>45877</v>
      </c>
      <c r="AK170">
        <f t="shared" si="38"/>
        <v>0</v>
      </c>
      <c r="AL170" s="1">
        <f t="shared" si="39"/>
        <v>1</v>
      </c>
      <c r="AM170" s="1">
        <f t="shared" si="40"/>
        <v>0</v>
      </c>
      <c r="AN170" s="145">
        <f t="shared" si="41"/>
        <v>0</v>
      </c>
      <c r="AO170" s="144">
        <f t="shared" ref="AO170:AO233" si="42">IF(AL170=1,AO171,AL170)</f>
        <v>0.95</v>
      </c>
    </row>
    <row r="171" spans="36:41" x14ac:dyDescent="0.35">
      <c r="AJ171" s="29">
        <f t="shared" ref="AJ171:AJ234" si="43">AJ170+1</f>
        <v>45878</v>
      </c>
      <c r="AK171">
        <f t="shared" si="38"/>
        <v>0</v>
      </c>
      <c r="AL171" s="1">
        <f t="shared" si="39"/>
        <v>1</v>
      </c>
      <c r="AM171" s="1">
        <f t="shared" si="40"/>
        <v>0</v>
      </c>
      <c r="AN171" s="145">
        <f t="shared" si="41"/>
        <v>0</v>
      </c>
      <c r="AO171" s="144">
        <f t="shared" si="42"/>
        <v>0.95</v>
      </c>
    </row>
    <row r="172" spans="36:41" x14ac:dyDescent="0.35">
      <c r="AJ172" s="29">
        <f t="shared" si="43"/>
        <v>45879</v>
      </c>
      <c r="AK172">
        <f t="shared" si="38"/>
        <v>0</v>
      </c>
      <c r="AL172" s="1">
        <f t="shared" si="39"/>
        <v>1</v>
      </c>
      <c r="AM172" s="1">
        <f t="shared" si="40"/>
        <v>0</v>
      </c>
      <c r="AN172" s="145">
        <f t="shared" si="41"/>
        <v>0</v>
      </c>
      <c r="AO172" s="144">
        <f t="shared" si="42"/>
        <v>0.95</v>
      </c>
    </row>
    <row r="173" spans="36:41" x14ac:dyDescent="0.35">
      <c r="AJ173" s="29">
        <f t="shared" si="43"/>
        <v>45880</v>
      </c>
      <c r="AK173">
        <f t="shared" si="38"/>
        <v>0</v>
      </c>
      <c r="AL173" s="1">
        <f t="shared" si="39"/>
        <v>1</v>
      </c>
      <c r="AM173" s="1">
        <f t="shared" si="40"/>
        <v>0</v>
      </c>
      <c r="AN173" s="145">
        <f t="shared" si="41"/>
        <v>0</v>
      </c>
      <c r="AO173" s="144">
        <f t="shared" si="42"/>
        <v>0.95</v>
      </c>
    </row>
    <row r="174" spans="36:41" x14ac:dyDescent="0.35">
      <c r="AJ174" s="29">
        <f t="shared" si="43"/>
        <v>45881</v>
      </c>
      <c r="AK174">
        <f t="shared" si="38"/>
        <v>0</v>
      </c>
      <c r="AL174" s="1">
        <f t="shared" si="39"/>
        <v>1</v>
      </c>
      <c r="AM174" s="1">
        <f t="shared" si="40"/>
        <v>0</v>
      </c>
      <c r="AN174" s="145">
        <f t="shared" si="41"/>
        <v>0</v>
      </c>
      <c r="AO174" s="144">
        <f t="shared" si="42"/>
        <v>0.95</v>
      </c>
    </row>
    <row r="175" spans="36:41" x14ac:dyDescent="0.35">
      <c r="AJ175" s="29">
        <f t="shared" si="43"/>
        <v>45882</v>
      </c>
      <c r="AK175">
        <f t="shared" si="38"/>
        <v>0</v>
      </c>
      <c r="AL175" s="1">
        <f t="shared" si="39"/>
        <v>1</v>
      </c>
      <c r="AM175" s="1">
        <f t="shared" si="40"/>
        <v>0</v>
      </c>
      <c r="AN175" s="145">
        <f t="shared" si="41"/>
        <v>0</v>
      </c>
      <c r="AO175" s="144">
        <f t="shared" si="42"/>
        <v>0.95</v>
      </c>
    </row>
    <row r="176" spans="36:41" x14ac:dyDescent="0.35">
      <c r="AJ176" s="29">
        <f t="shared" si="43"/>
        <v>45883</v>
      </c>
      <c r="AK176">
        <f t="shared" si="38"/>
        <v>0</v>
      </c>
      <c r="AL176" s="1">
        <f t="shared" si="39"/>
        <v>1</v>
      </c>
      <c r="AM176" s="1">
        <f t="shared" si="40"/>
        <v>0</v>
      </c>
      <c r="AN176" s="145">
        <f t="shared" si="41"/>
        <v>0</v>
      </c>
      <c r="AO176" s="144">
        <f t="shared" si="42"/>
        <v>0.95</v>
      </c>
    </row>
    <row r="177" spans="36:41" x14ac:dyDescent="0.35">
      <c r="AJ177" s="29">
        <f t="shared" si="43"/>
        <v>45884</v>
      </c>
      <c r="AK177">
        <f t="shared" si="38"/>
        <v>0</v>
      </c>
      <c r="AL177" s="1">
        <f t="shared" si="39"/>
        <v>1</v>
      </c>
      <c r="AM177" s="1">
        <f t="shared" si="40"/>
        <v>0</v>
      </c>
      <c r="AN177" s="145">
        <f t="shared" si="41"/>
        <v>0</v>
      </c>
      <c r="AO177" s="144">
        <f t="shared" si="42"/>
        <v>0.95</v>
      </c>
    </row>
    <row r="178" spans="36:41" x14ac:dyDescent="0.35">
      <c r="AJ178" s="29">
        <f t="shared" si="43"/>
        <v>45885</v>
      </c>
      <c r="AK178">
        <f t="shared" si="38"/>
        <v>0</v>
      </c>
      <c r="AL178" s="1">
        <f t="shared" si="39"/>
        <v>1</v>
      </c>
      <c r="AM178" s="1">
        <f t="shared" si="40"/>
        <v>0</v>
      </c>
      <c r="AN178" s="145">
        <f t="shared" si="41"/>
        <v>0</v>
      </c>
      <c r="AO178" s="144">
        <f t="shared" si="42"/>
        <v>0.95</v>
      </c>
    </row>
    <row r="179" spans="36:41" x14ac:dyDescent="0.35">
      <c r="AJ179" s="29">
        <f t="shared" si="43"/>
        <v>45886</v>
      </c>
      <c r="AK179">
        <f t="shared" si="38"/>
        <v>0</v>
      </c>
      <c r="AL179" s="1">
        <f t="shared" si="39"/>
        <v>1</v>
      </c>
      <c r="AM179" s="1">
        <f t="shared" si="40"/>
        <v>0</v>
      </c>
      <c r="AN179" s="145">
        <f t="shared" si="41"/>
        <v>0</v>
      </c>
      <c r="AO179" s="144">
        <f t="shared" si="42"/>
        <v>0.95</v>
      </c>
    </row>
    <row r="180" spans="36:41" x14ac:dyDescent="0.35">
      <c r="AJ180" s="29">
        <f t="shared" si="43"/>
        <v>45887</v>
      </c>
      <c r="AK180">
        <f t="shared" si="38"/>
        <v>0</v>
      </c>
      <c r="AL180" s="1">
        <f t="shared" si="39"/>
        <v>1</v>
      </c>
      <c r="AM180" s="1">
        <f t="shared" si="40"/>
        <v>0</v>
      </c>
      <c r="AN180" s="145">
        <f t="shared" si="41"/>
        <v>0</v>
      </c>
      <c r="AO180" s="144">
        <f t="shared" si="42"/>
        <v>0.95</v>
      </c>
    </row>
    <row r="181" spans="36:41" x14ac:dyDescent="0.35">
      <c r="AJ181" s="29">
        <f t="shared" si="43"/>
        <v>45888</v>
      </c>
      <c r="AK181">
        <f t="shared" si="38"/>
        <v>0</v>
      </c>
      <c r="AL181" s="1">
        <f t="shared" si="39"/>
        <v>1</v>
      </c>
      <c r="AM181" s="1">
        <f t="shared" si="40"/>
        <v>0</v>
      </c>
      <c r="AN181" s="145">
        <f t="shared" si="41"/>
        <v>0</v>
      </c>
      <c r="AO181" s="144">
        <f t="shared" si="42"/>
        <v>0.95</v>
      </c>
    </row>
    <row r="182" spans="36:41" x14ac:dyDescent="0.35">
      <c r="AJ182" s="29">
        <f t="shared" si="43"/>
        <v>45889</v>
      </c>
      <c r="AK182">
        <f t="shared" si="38"/>
        <v>0</v>
      </c>
      <c r="AL182" s="1">
        <f t="shared" si="39"/>
        <v>1</v>
      </c>
      <c r="AM182" s="1">
        <f t="shared" si="40"/>
        <v>0</v>
      </c>
      <c r="AN182" s="145">
        <f t="shared" si="41"/>
        <v>0</v>
      </c>
      <c r="AO182" s="144">
        <f t="shared" si="42"/>
        <v>0.95</v>
      </c>
    </row>
    <row r="183" spans="36:41" x14ac:dyDescent="0.35">
      <c r="AJ183" s="29">
        <f t="shared" si="43"/>
        <v>45890</v>
      </c>
      <c r="AK183">
        <f t="shared" si="38"/>
        <v>0</v>
      </c>
      <c r="AL183" s="1">
        <f t="shared" si="39"/>
        <v>1</v>
      </c>
      <c r="AM183" s="1">
        <f t="shared" si="40"/>
        <v>0</v>
      </c>
      <c r="AN183" s="145">
        <f t="shared" si="41"/>
        <v>0</v>
      </c>
      <c r="AO183" s="144">
        <f t="shared" si="42"/>
        <v>0.95</v>
      </c>
    </row>
    <row r="184" spans="36:41" x14ac:dyDescent="0.35">
      <c r="AJ184" s="29">
        <f t="shared" si="43"/>
        <v>45891</v>
      </c>
      <c r="AK184">
        <f t="shared" si="38"/>
        <v>0</v>
      </c>
      <c r="AL184" s="1">
        <f t="shared" si="39"/>
        <v>1</v>
      </c>
      <c r="AM184" s="1">
        <f t="shared" si="40"/>
        <v>0</v>
      </c>
      <c r="AN184" s="145">
        <f t="shared" si="41"/>
        <v>0</v>
      </c>
      <c r="AO184" s="144">
        <f t="shared" si="42"/>
        <v>0.95</v>
      </c>
    </row>
    <row r="185" spans="36:41" x14ac:dyDescent="0.35">
      <c r="AJ185" s="29">
        <f t="shared" si="43"/>
        <v>45892</v>
      </c>
      <c r="AK185">
        <f t="shared" si="38"/>
        <v>0</v>
      </c>
      <c r="AL185" s="1">
        <f t="shared" si="39"/>
        <v>1</v>
      </c>
      <c r="AM185" s="1">
        <f t="shared" si="40"/>
        <v>0</v>
      </c>
      <c r="AN185" s="145">
        <f t="shared" si="41"/>
        <v>0</v>
      </c>
      <c r="AO185" s="144">
        <f t="shared" si="42"/>
        <v>0.95</v>
      </c>
    </row>
    <row r="186" spans="36:41" x14ac:dyDescent="0.35">
      <c r="AJ186" s="29">
        <f t="shared" si="43"/>
        <v>45893</v>
      </c>
      <c r="AK186">
        <f t="shared" si="38"/>
        <v>0</v>
      </c>
      <c r="AL186" s="1">
        <f t="shared" si="39"/>
        <v>1</v>
      </c>
      <c r="AM186" s="1">
        <f t="shared" si="40"/>
        <v>0</v>
      </c>
      <c r="AN186" s="145">
        <f t="shared" si="41"/>
        <v>0</v>
      </c>
      <c r="AO186" s="144">
        <f t="shared" si="42"/>
        <v>0.95</v>
      </c>
    </row>
    <row r="187" spans="36:41" x14ac:dyDescent="0.35">
      <c r="AJ187" s="29">
        <f t="shared" si="43"/>
        <v>45894</v>
      </c>
      <c r="AK187">
        <f t="shared" si="38"/>
        <v>0</v>
      </c>
      <c r="AL187" s="1">
        <f t="shared" si="39"/>
        <v>1</v>
      </c>
      <c r="AM187" s="1">
        <f t="shared" si="40"/>
        <v>0</v>
      </c>
      <c r="AN187" s="145">
        <f t="shared" si="41"/>
        <v>0</v>
      </c>
      <c r="AO187" s="144">
        <f t="shared" si="42"/>
        <v>0.95</v>
      </c>
    </row>
    <row r="188" spans="36:41" x14ac:dyDescent="0.35">
      <c r="AJ188" s="29">
        <f t="shared" si="43"/>
        <v>45895</v>
      </c>
      <c r="AK188">
        <f t="shared" si="38"/>
        <v>0</v>
      </c>
      <c r="AL188" s="1">
        <f t="shared" si="39"/>
        <v>1</v>
      </c>
      <c r="AM188" s="1">
        <f t="shared" si="40"/>
        <v>0</v>
      </c>
      <c r="AN188" s="145">
        <f t="shared" si="41"/>
        <v>0</v>
      </c>
      <c r="AO188" s="144">
        <f t="shared" si="42"/>
        <v>0.95</v>
      </c>
    </row>
    <row r="189" spans="36:41" x14ac:dyDescent="0.35">
      <c r="AJ189" s="29">
        <f t="shared" si="43"/>
        <v>45896</v>
      </c>
      <c r="AK189">
        <f t="shared" si="38"/>
        <v>0</v>
      </c>
      <c r="AL189" s="1">
        <f t="shared" si="39"/>
        <v>1</v>
      </c>
      <c r="AM189" s="1">
        <f t="shared" si="40"/>
        <v>0</v>
      </c>
      <c r="AN189" s="145">
        <f t="shared" si="41"/>
        <v>0</v>
      </c>
      <c r="AO189" s="144">
        <f t="shared" si="42"/>
        <v>0.95</v>
      </c>
    </row>
    <row r="190" spans="36:41" x14ac:dyDescent="0.35">
      <c r="AJ190" s="29">
        <f t="shared" si="43"/>
        <v>45897</v>
      </c>
      <c r="AK190">
        <f t="shared" si="38"/>
        <v>0</v>
      </c>
      <c r="AL190" s="1">
        <f t="shared" si="39"/>
        <v>1</v>
      </c>
      <c r="AM190" s="1">
        <f t="shared" si="40"/>
        <v>0</v>
      </c>
      <c r="AN190" s="145">
        <f t="shared" si="41"/>
        <v>0</v>
      </c>
      <c r="AO190" s="144">
        <f t="shared" si="42"/>
        <v>0.95</v>
      </c>
    </row>
    <row r="191" spans="36:41" x14ac:dyDescent="0.35">
      <c r="AJ191" s="29">
        <f t="shared" si="43"/>
        <v>45898</v>
      </c>
      <c r="AK191">
        <f t="shared" si="38"/>
        <v>0</v>
      </c>
      <c r="AL191" s="1">
        <f t="shared" si="39"/>
        <v>1</v>
      </c>
      <c r="AM191" s="1">
        <f t="shared" si="40"/>
        <v>0</v>
      </c>
      <c r="AN191" s="145">
        <f t="shared" si="41"/>
        <v>0</v>
      </c>
      <c r="AO191" s="144">
        <f t="shared" si="42"/>
        <v>0.95</v>
      </c>
    </row>
    <row r="192" spans="36:41" x14ac:dyDescent="0.35">
      <c r="AJ192" s="29">
        <f t="shared" si="43"/>
        <v>45899</v>
      </c>
      <c r="AK192">
        <f t="shared" si="38"/>
        <v>0</v>
      </c>
      <c r="AL192" s="1">
        <f t="shared" si="39"/>
        <v>1</v>
      </c>
      <c r="AM192" s="1">
        <f t="shared" si="40"/>
        <v>0</v>
      </c>
      <c r="AN192" s="145">
        <f t="shared" si="41"/>
        <v>0</v>
      </c>
      <c r="AO192" s="144">
        <f t="shared" si="42"/>
        <v>0.95</v>
      </c>
    </row>
    <row r="193" spans="36:41" x14ac:dyDescent="0.35">
      <c r="AJ193" s="29">
        <f t="shared" si="43"/>
        <v>45900</v>
      </c>
      <c r="AK193">
        <f t="shared" si="38"/>
        <v>0</v>
      </c>
      <c r="AL193" s="1">
        <f t="shared" si="39"/>
        <v>0.95</v>
      </c>
      <c r="AM193" s="1">
        <f t="shared" si="40"/>
        <v>0</v>
      </c>
      <c r="AN193" s="145">
        <f t="shared" si="41"/>
        <v>0</v>
      </c>
      <c r="AO193" s="144">
        <f t="shared" si="42"/>
        <v>0.95</v>
      </c>
    </row>
    <row r="194" spans="36:41" x14ac:dyDescent="0.35">
      <c r="AJ194" s="29">
        <f t="shared" si="43"/>
        <v>45901</v>
      </c>
      <c r="AK194">
        <f t="shared" si="38"/>
        <v>0</v>
      </c>
      <c r="AL194" s="1">
        <f t="shared" si="39"/>
        <v>1</v>
      </c>
      <c r="AM194" s="1">
        <f t="shared" si="40"/>
        <v>0</v>
      </c>
      <c r="AN194" s="145">
        <f t="shared" si="41"/>
        <v>0</v>
      </c>
      <c r="AO194" s="144">
        <f t="shared" si="42"/>
        <v>1</v>
      </c>
    </row>
    <row r="195" spans="36:41" x14ac:dyDescent="0.35">
      <c r="AJ195" s="29">
        <f t="shared" si="43"/>
        <v>45902</v>
      </c>
      <c r="AK195">
        <f t="shared" si="38"/>
        <v>0</v>
      </c>
      <c r="AL195" s="1">
        <f t="shared" si="39"/>
        <v>1</v>
      </c>
      <c r="AM195" s="1">
        <f t="shared" si="40"/>
        <v>0</v>
      </c>
      <c r="AN195" s="145">
        <f t="shared" si="41"/>
        <v>0</v>
      </c>
      <c r="AO195" s="144">
        <f t="shared" si="42"/>
        <v>1</v>
      </c>
    </row>
    <row r="196" spans="36:41" x14ac:dyDescent="0.35">
      <c r="AJ196" s="29">
        <f t="shared" si="43"/>
        <v>45903</v>
      </c>
      <c r="AK196">
        <f t="shared" si="38"/>
        <v>0</v>
      </c>
      <c r="AL196" s="1">
        <f t="shared" si="39"/>
        <v>1</v>
      </c>
      <c r="AM196" s="1">
        <f t="shared" si="40"/>
        <v>0</v>
      </c>
      <c r="AN196" s="145">
        <f t="shared" si="41"/>
        <v>0</v>
      </c>
      <c r="AO196" s="144">
        <f t="shared" si="42"/>
        <v>1</v>
      </c>
    </row>
    <row r="197" spans="36:41" x14ac:dyDescent="0.35">
      <c r="AJ197" s="29">
        <f t="shared" si="43"/>
        <v>45904</v>
      </c>
      <c r="AK197">
        <f t="shared" si="38"/>
        <v>0</v>
      </c>
      <c r="AL197" s="1">
        <f t="shared" si="39"/>
        <v>1</v>
      </c>
      <c r="AM197" s="1">
        <f t="shared" si="40"/>
        <v>0</v>
      </c>
      <c r="AN197" s="145">
        <f t="shared" si="41"/>
        <v>0</v>
      </c>
      <c r="AO197" s="144">
        <f t="shared" si="42"/>
        <v>1</v>
      </c>
    </row>
    <row r="198" spans="36:41" x14ac:dyDescent="0.35">
      <c r="AJ198" s="29">
        <f t="shared" si="43"/>
        <v>45905</v>
      </c>
      <c r="AK198">
        <f t="shared" si="38"/>
        <v>0</v>
      </c>
      <c r="AL198" s="1">
        <f t="shared" si="39"/>
        <v>1</v>
      </c>
      <c r="AM198" s="1">
        <f t="shared" si="40"/>
        <v>0</v>
      </c>
      <c r="AN198" s="145">
        <f t="shared" si="41"/>
        <v>0</v>
      </c>
      <c r="AO198" s="144">
        <f t="shared" si="42"/>
        <v>1</v>
      </c>
    </row>
    <row r="199" spans="36:41" x14ac:dyDescent="0.35">
      <c r="AJ199" s="29">
        <f t="shared" si="43"/>
        <v>45906</v>
      </c>
      <c r="AK199">
        <f t="shared" si="38"/>
        <v>0</v>
      </c>
      <c r="AL199" s="1">
        <f t="shared" si="39"/>
        <v>1</v>
      </c>
      <c r="AM199" s="1">
        <f t="shared" si="40"/>
        <v>0</v>
      </c>
      <c r="AN199" s="145">
        <f t="shared" si="41"/>
        <v>0</v>
      </c>
      <c r="AO199" s="144">
        <f t="shared" si="42"/>
        <v>1</v>
      </c>
    </row>
    <row r="200" spans="36:41" x14ac:dyDescent="0.35">
      <c r="AJ200" s="29">
        <f t="shared" si="43"/>
        <v>45907</v>
      </c>
      <c r="AK200">
        <f t="shared" si="38"/>
        <v>0</v>
      </c>
      <c r="AL200" s="1">
        <f t="shared" si="39"/>
        <v>1</v>
      </c>
      <c r="AM200" s="1">
        <f t="shared" si="40"/>
        <v>0</v>
      </c>
      <c r="AN200" s="145">
        <f t="shared" si="41"/>
        <v>0</v>
      </c>
      <c r="AO200" s="144">
        <f t="shared" si="42"/>
        <v>1</v>
      </c>
    </row>
    <row r="201" spans="36:41" x14ac:dyDescent="0.35">
      <c r="AJ201" s="29">
        <f t="shared" si="43"/>
        <v>45908</v>
      </c>
      <c r="AK201">
        <f t="shared" si="38"/>
        <v>0</v>
      </c>
      <c r="AL201" s="1">
        <f t="shared" si="39"/>
        <v>1</v>
      </c>
      <c r="AM201" s="1">
        <f t="shared" si="40"/>
        <v>0</v>
      </c>
      <c r="AN201" s="145">
        <f t="shared" si="41"/>
        <v>0</v>
      </c>
      <c r="AO201" s="144">
        <f t="shared" si="42"/>
        <v>1</v>
      </c>
    </row>
    <row r="202" spans="36:41" x14ac:dyDescent="0.35">
      <c r="AJ202" s="29">
        <f t="shared" si="43"/>
        <v>45909</v>
      </c>
      <c r="AK202">
        <f t="shared" si="38"/>
        <v>0</v>
      </c>
      <c r="AL202" s="1">
        <f t="shared" si="39"/>
        <v>1</v>
      </c>
      <c r="AM202" s="1">
        <f t="shared" si="40"/>
        <v>0</v>
      </c>
      <c r="AN202" s="145">
        <f t="shared" si="41"/>
        <v>0</v>
      </c>
      <c r="AO202" s="144">
        <f t="shared" si="42"/>
        <v>1</v>
      </c>
    </row>
    <row r="203" spans="36:41" x14ac:dyDescent="0.35">
      <c r="AJ203" s="29">
        <f t="shared" si="43"/>
        <v>45910</v>
      </c>
      <c r="AK203">
        <f t="shared" si="38"/>
        <v>0</v>
      </c>
      <c r="AL203" s="1">
        <f t="shared" si="39"/>
        <v>1</v>
      </c>
      <c r="AM203" s="1">
        <f t="shared" si="40"/>
        <v>0</v>
      </c>
      <c r="AN203" s="145">
        <f t="shared" si="41"/>
        <v>0</v>
      </c>
      <c r="AO203" s="144">
        <f t="shared" si="42"/>
        <v>1</v>
      </c>
    </row>
    <row r="204" spans="36:41" x14ac:dyDescent="0.35">
      <c r="AJ204" s="29">
        <f t="shared" si="43"/>
        <v>45911</v>
      </c>
      <c r="AK204">
        <f t="shared" si="38"/>
        <v>0</v>
      </c>
      <c r="AL204" s="1">
        <f t="shared" si="39"/>
        <v>1</v>
      </c>
      <c r="AM204" s="1">
        <f t="shared" si="40"/>
        <v>0</v>
      </c>
      <c r="AN204" s="145">
        <f t="shared" si="41"/>
        <v>0</v>
      </c>
      <c r="AO204" s="144">
        <f t="shared" si="42"/>
        <v>1</v>
      </c>
    </row>
    <row r="205" spans="36:41" x14ac:dyDescent="0.35">
      <c r="AJ205" s="29">
        <f t="shared" si="43"/>
        <v>45912</v>
      </c>
      <c r="AK205">
        <f t="shared" si="38"/>
        <v>0</v>
      </c>
      <c r="AL205" s="1">
        <f t="shared" si="39"/>
        <v>1</v>
      </c>
      <c r="AM205" s="1">
        <f t="shared" si="40"/>
        <v>0</v>
      </c>
      <c r="AN205" s="145">
        <f t="shared" si="41"/>
        <v>0</v>
      </c>
      <c r="AO205" s="144">
        <f t="shared" si="42"/>
        <v>1</v>
      </c>
    </row>
    <row r="206" spans="36:41" x14ac:dyDescent="0.35">
      <c r="AJ206" s="29">
        <f t="shared" si="43"/>
        <v>45913</v>
      </c>
      <c r="AK206">
        <f t="shared" si="38"/>
        <v>0</v>
      </c>
      <c r="AL206" s="1">
        <f t="shared" si="39"/>
        <v>1</v>
      </c>
      <c r="AM206" s="1">
        <f t="shared" si="40"/>
        <v>0</v>
      </c>
      <c r="AN206" s="145">
        <f t="shared" si="41"/>
        <v>0</v>
      </c>
      <c r="AO206" s="144">
        <f t="shared" si="42"/>
        <v>1</v>
      </c>
    </row>
    <row r="207" spans="36:41" x14ac:dyDescent="0.35">
      <c r="AJ207" s="29">
        <f t="shared" si="43"/>
        <v>45914</v>
      </c>
      <c r="AK207">
        <f t="shared" si="38"/>
        <v>0</v>
      </c>
      <c r="AL207" s="1">
        <f t="shared" si="39"/>
        <v>1</v>
      </c>
      <c r="AM207" s="1">
        <f t="shared" si="40"/>
        <v>0</v>
      </c>
      <c r="AN207" s="145">
        <f t="shared" si="41"/>
        <v>0</v>
      </c>
      <c r="AO207" s="144">
        <f t="shared" si="42"/>
        <v>1</v>
      </c>
    </row>
    <row r="208" spans="36:41" x14ac:dyDescent="0.35">
      <c r="AJ208" s="29">
        <f t="shared" si="43"/>
        <v>45915</v>
      </c>
      <c r="AK208">
        <f t="shared" si="38"/>
        <v>0</v>
      </c>
      <c r="AL208" s="1">
        <f t="shared" si="39"/>
        <v>1</v>
      </c>
      <c r="AM208" s="1">
        <f t="shared" si="40"/>
        <v>0</v>
      </c>
      <c r="AN208" s="145">
        <f t="shared" si="41"/>
        <v>0</v>
      </c>
      <c r="AO208" s="144">
        <f t="shared" si="42"/>
        <v>1</v>
      </c>
    </row>
    <row r="209" spans="36:41" x14ac:dyDescent="0.35">
      <c r="AJ209" s="29">
        <f t="shared" si="43"/>
        <v>45916</v>
      </c>
      <c r="AK209">
        <f t="shared" si="38"/>
        <v>0</v>
      </c>
      <c r="AL209" s="1">
        <f t="shared" si="39"/>
        <v>1</v>
      </c>
      <c r="AM209" s="1">
        <f t="shared" si="40"/>
        <v>0</v>
      </c>
      <c r="AN209" s="145">
        <f t="shared" si="41"/>
        <v>0</v>
      </c>
      <c r="AO209" s="144">
        <f t="shared" si="42"/>
        <v>1</v>
      </c>
    </row>
    <row r="210" spans="36:41" x14ac:dyDescent="0.35">
      <c r="AJ210" s="29">
        <f t="shared" si="43"/>
        <v>45917</v>
      </c>
      <c r="AK210">
        <f t="shared" si="38"/>
        <v>0</v>
      </c>
      <c r="AL210" s="1">
        <f t="shared" si="39"/>
        <v>1</v>
      </c>
      <c r="AM210" s="1">
        <f t="shared" si="40"/>
        <v>0</v>
      </c>
      <c r="AN210" s="145">
        <f t="shared" si="41"/>
        <v>0</v>
      </c>
      <c r="AO210" s="144">
        <f t="shared" si="42"/>
        <v>1</v>
      </c>
    </row>
    <row r="211" spans="36:41" x14ac:dyDescent="0.35">
      <c r="AJ211" s="29">
        <f t="shared" si="43"/>
        <v>45918</v>
      </c>
      <c r="AK211">
        <f t="shared" si="38"/>
        <v>0</v>
      </c>
      <c r="AL211" s="1">
        <f t="shared" si="39"/>
        <v>1</v>
      </c>
      <c r="AM211" s="1">
        <f t="shared" si="40"/>
        <v>0</v>
      </c>
      <c r="AN211" s="145">
        <f t="shared" si="41"/>
        <v>0</v>
      </c>
      <c r="AO211" s="144">
        <f t="shared" si="42"/>
        <v>1</v>
      </c>
    </row>
    <row r="212" spans="36:41" x14ac:dyDescent="0.35">
      <c r="AJ212" s="29">
        <f t="shared" si="43"/>
        <v>45919</v>
      </c>
      <c r="AK212">
        <f t="shared" si="38"/>
        <v>0</v>
      </c>
      <c r="AL212" s="1">
        <f t="shared" si="39"/>
        <v>1</v>
      </c>
      <c r="AM212" s="1">
        <f t="shared" si="40"/>
        <v>0</v>
      </c>
      <c r="AN212" s="145">
        <f t="shared" si="41"/>
        <v>0</v>
      </c>
      <c r="AO212" s="144">
        <f t="shared" si="42"/>
        <v>1</v>
      </c>
    </row>
    <row r="213" spans="36:41" x14ac:dyDescent="0.35">
      <c r="AJ213" s="29">
        <f t="shared" si="43"/>
        <v>45920</v>
      </c>
      <c r="AK213">
        <f t="shared" si="38"/>
        <v>0</v>
      </c>
      <c r="AL213" s="1">
        <f t="shared" si="39"/>
        <v>1</v>
      </c>
      <c r="AM213" s="1">
        <f t="shared" si="40"/>
        <v>0</v>
      </c>
      <c r="AN213" s="145">
        <f t="shared" si="41"/>
        <v>0</v>
      </c>
      <c r="AO213" s="144">
        <f t="shared" si="42"/>
        <v>1</v>
      </c>
    </row>
    <row r="214" spans="36:41" x14ac:dyDescent="0.35">
      <c r="AJ214" s="29">
        <f t="shared" si="43"/>
        <v>45921</v>
      </c>
      <c r="AK214">
        <f t="shared" si="38"/>
        <v>0</v>
      </c>
      <c r="AL214" s="1">
        <f t="shared" si="39"/>
        <v>1</v>
      </c>
      <c r="AM214" s="1">
        <f t="shared" si="40"/>
        <v>0</v>
      </c>
      <c r="AN214" s="145">
        <f t="shared" si="41"/>
        <v>0</v>
      </c>
      <c r="AO214" s="144">
        <f t="shared" si="42"/>
        <v>1</v>
      </c>
    </row>
    <row r="215" spans="36:41" x14ac:dyDescent="0.35">
      <c r="AJ215" s="29">
        <f t="shared" si="43"/>
        <v>45922</v>
      </c>
      <c r="AK215">
        <f t="shared" si="38"/>
        <v>0</v>
      </c>
      <c r="AL215" s="1">
        <f t="shared" si="39"/>
        <v>1</v>
      </c>
      <c r="AM215" s="1">
        <f t="shared" si="40"/>
        <v>0</v>
      </c>
      <c r="AN215" s="145">
        <f t="shared" si="41"/>
        <v>0</v>
      </c>
      <c r="AO215" s="144">
        <f t="shared" si="42"/>
        <v>1</v>
      </c>
    </row>
    <row r="216" spans="36:41" x14ac:dyDescent="0.35">
      <c r="AJ216" s="29">
        <f t="shared" si="43"/>
        <v>45923</v>
      </c>
      <c r="AK216">
        <f t="shared" si="38"/>
        <v>0</v>
      </c>
      <c r="AL216" s="1">
        <f t="shared" si="39"/>
        <v>1</v>
      </c>
      <c r="AM216" s="1">
        <f t="shared" si="40"/>
        <v>0</v>
      </c>
      <c r="AN216" s="145">
        <f t="shared" si="41"/>
        <v>0</v>
      </c>
      <c r="AO216" s="144">
        <f t="shared" si="42"/>
        <v>1</v>
      </c>
    </row>
    <row r="217" spans="36:41" x14ac:dyDescent="0.35">
      <c r="AJ217" s="29">
        <f t="shared" si="43"/>
        <v>45924</v>
      </c>
      <c r="AK217">
        <f t="shared" si="38"/>
        <v>0</v>
      </c>
      <c r="AL217" s="1">
        <f t="shared" si="39"/>
        <v>1</v>
      </c>
      <c r="AM217" s="1">
        <f t="shared" si="40"/>
        <v>0</v>
      </c>
      <c r="AN217" s="145">
        <f t="shared" si="41"/>
        <v>0</v>
      </c>
      <c r="AO217" s="144">
        <f t="shared" si="42"/>
        <v>1</v>
      </c>
    </row>
    <row r="218" spans="36:41" x14ac:dyDescent="0.35">
      <c r="AJ218" s="29">
        <f t="shared" si="43"/>
        <v>45925</v>
      </c>
      <c r="AK218">
        <f t="shared" si="38"/>
        <v>0</v>
      </c>
      <c r="AL218" s="1">
        <f t="shared" si="39"/>
        <v>1</v>
      </c>
      <c r="AM218" s="1">
        <f t="shared" si="40"/>
        <v>0</v>
      </c>
      <c r="AN218" s="145">
        <f t="shared" si="41"/>
        <v>0</v>
      </c>
      <c r="AO218" s="144">
        <f t="shared" si="42"/>
        <v>1</v>
      </c>
    </row>
    <row r="219" spans="36:41" x14ac:dyDescent="0.35">
      <c r="AJ219" s="29">
        <f t="shared" si="43"/>
        <v>45926</v>
      </c>
      <c r="AK219">
        <f t="shared" si="38"/>
        <v>0</v>
      </c>
      <c r="AL219" s="1">
        <f t="shared" si="39"/>
        <v>1</v>
      </c>
      <c r="AM219" s="1">
        <f t="shared" si="40"/>
        <v>0</v>
      </c>
      <c r="AN219" s="145">
        <f t="shared" si="41"/>
        <v>0</v>
      </c>
      <c r="AO219" s="144">
        <f t="shared" si="42"/>
        <v>1</v>
      </c>
    </row>
    <row r="220" spans="36:41" x14ac:dyDescent="0.35">
      <c r="AJ220" s="29">
        <f t="shared" si="43"/>
        <v>45927</v>
      </c>
      <c r="AK220">
        <f t="shared" si="38"/>
        <v>0</v>
      </c>
      <c r="AL220" s="1">
        <f t="shared" si="39"/>
        <v>1</v>
      </c>
      <c r="AM220" s="1">
        <f t="shared" si="40"/>
        <v>0</v>
      </c>
      <c r="AN220" s="145">
        <f t="shared" si="41"/>
        <v>0</v>
      </c>
      <c r="AO220" s="144">
        <f t="shared" si="42"/>
        <v>1</v>
      </c>
    </row>
    <row r="221" spans="36:41" x14ac:dyDescent="0.35">
      <c r="AJ221" s="29">
        <f t="shared" si="43"/>
        <v>45928</v>
      </c>
      <c r="AK221">
        <f t="shared" si="38"/>
        <v>0</v>
      </c>
      <c r="AL221" s="1">
        <f t="shared" si="39"/>
        <v>1</v>
      </c>
      <c r="AM221" s="1">
        <f t="shared" si="40"/>
        <v>0</v>
      </c>
      <c r="AN221" s="145">
        <f t="shared" si="41"/>
        <v>0</v>
      </c>
      <c r="AO221" s="144">
        <f t="shared" si="42"/>
        <v>1</v>
      </c>
    </row>
    <row r="222" spans="36:41" x14ac:dyDescent="0.35">
      <c r="AJ222" s="29">
        <f t="shared" si="43"/>
        <v>45929</v>
      </c>
      <c r="AK222">
        <f t="shared" si="38"/>
        <v>0</v>
      </c>
      <c r="AL222" s="1">
        <f t="shared" si="39"/>
        <v>1</v>
      </c>
      <c r="AM222" s="1">
        <f t="shared" si="40"/>
        <v>0</v>
      </c>
      <c r="AN222" s="145">
        <f t="shared" si="41"/>
        <v>0</v>
      </c>
      <c r="AO222" s="144">
        <f t="shared" si="42"/>
        <v>1</v>
      </c>
    </row>
    <row r="223" spans="36:41" x14ac:dyDescent="0.35">
      <c r="AJ223" s="29">
        <f t="shared" si="43"/>
        <v>45930</v>
      </c>
      <c r="AK223">
        <f t="shared" si="38"/>
        <v>0.9</v>
      </c>
      <c r="AL223" s="1">
        <f t="shared" si="39"/>
        <v>1</v>
      </c>
      <c r="AM223" s="1">
        <f t="shared" si="40"/>
        <v>0.9</v>
      </c>
      <c r="AN223" s="145">
        <f t="shared" si="41"/>
        <v>0.9</v>
      </c>
      <c r="AO223" s="144">
        <f t="shared" si="42"/>
        <v>1</v>
      </c>
    </row>
    <row r="224" spans="36:41" x14ac:dyDescent="0.35">
      <c r="AJ224" s="29">
        <f t="shared" si="43"/>
        <v>45931</v>
      </c>
      <c r="AK224">
        <f t="shared" si="38"/>
        <v>0</v>
      </c>
      <c r="AL224" s="1">
        <f t="shared" si="39"/>
        <v>1</v>
      </c>
      <c r="AM224" s="1">
        <f t="shared" si="40"/>
        <v>0</v>
      </c>
      <c r="AN224" s="145">
        <f>AK224</f>
        <v>0</v>
      </c>
      <c r="AO224" s="144">
        <f t="shared" si="42"/>
        <v>1</v>
      </c>
    </row>
    <row r="225" spans="36:41" x14ac:dyDescent="0.35">
      <c r="AJ225" s="29">
        <f t="shared" si="43"/>
        <v>45932</v>
      </c>
      <c r="AK225">
        <f t="shared" si="38"/>
        <v>0</v>
      </c>
      <c r="AL225" s="1">
        <f t="shared" si="39"/>
        <v>1</v>
      </c>
      <c r="AM225" s="1">
        <f t="shared" si="40"/>
        <v>0</v>
      </c>
      <c r="AN225" s="1">
        <f t="shared" ref="AN225:AN256" si="44">_xlfn.XLOOKUP(AJ225,A$27:A$36,B$27:B$36,0,1)</f>
        <v>0.85</v>
      </c>
      <c r="AO225" s="144">
        <f t="shared" si="42"/>
        <v>1</v>
      </c>
    </row>
    <row r="226" spans="36:41" x14ac:dyDescent="0.35">
      <c r="AJ226" s="29">
        <f t="shared" si="43"/>
        <v>45933</v>
      </c>
      <c r="AK226">
        <f t="shared" si="38"/>
        <v>0</v>
      </c>
      <c r="AL226" s="1">
        <f t="shared" si="39"/>
        <v>1</v>
      </c>
      <c r="AM226" s="1">
        <f t="shared" si="40"/>
        <v>0</v>
      </c>
      <c r="AN226" s="1">
        <f t="shared" si="44"/>
        <v>0.85</v>
      </c>
      <c r="AO226" s="144">
        <f t="shared" si="42"/>
        <v>1</v>
      </c>
    </row>
    <row r="227" spans="36:41" x14ac:dyDescent="0.35">
      <c r="AJ227" s="29">
        <f t="shared" si="43"/>
        <v>45934</v>
      </c>
      <c r="AK227">
        <f t="shared" si="38"/>
        <v>0</v>
      </c>
      <c r="AL227" s="1">
        <f t="shared" si="39"/>
        <v>1</v>
      </c>
      <c r="AM227" s="1">
        <f t="shared" si="40"/>
        <v>0</v>
      </c>
      <c r="AN227" s="1">
        <f t="shared" si="44"/>
        <v>0.85</v>
      </c>
      <c r="AO227" s="144">
        <f t="shared" si="42"/>
        <v>1</v>
      </c>
    </row>
    <row r="228" spans="36:41" x14ac:dyDescent="0.35">
      <c r="AJ228" s="29">
        <f t="shared" si="43"/>
        <v>45935</v>
      </c>
      <c r="AK228">
        <f t="shared" si="38"/>
        <v>0</v>
      </c>
      <c r="AL228" s="1">
        <f t="shared" si="39"/>
        <v>1</v>
      </c>
      <c r="AM228" s="1">
        <f t="shared" si="40"/>
        <v>0</v>
      </c>
      <c r="AN228" s="1">
        <f t="shared" si="44"/>
        <v>0.85</v>
      </c>
      <c r="AO228" s="144">
        <f t="shared" si="42"/>
        <v>1</v>
      </c>
    </row>
    <row r="229" spans="36:41" x14ac:dyDescent="0.35">
      <c r="AJ229" s="29">
        <f t="shared" si="43"/>
        <v>45936</v>
      </c>
      <c r="AK229">
        <f t="shared" si="38"/>
        <v>0</v>
      </c>
      <c r="AL229" s="1">
        <f t="shared" si="39"/>
        <v>1</v>
      </c>
      <c r="AM229" s="1">
        <f t="shared" si="40"/>
        <v>0</v>
      </c>
      <c r="AN229" s="1">
        <f t="shared" si="44"/>
        <v>0.85</v>
      </c>
      <c r="AO229" s="144">
        <f t="shared" si="42"/>
        <v>1</v>
      </c>
    </row>
    <row r="230" spans="36:41" x14ac:dyDescent="0.35">
      <c r="AJ230" s="29">
        <f t="shared" si="43"/>
        <v>45937</v>
      </c>
      <c r="AK230">
        <f t="shared" si="38"/>
        <v>0</v>
      </c>
      <c r="AL230" s="1">
        <f t="shared" si="39"/>
        <v>1</v>
      </c>
      <c r="AM230" s="1">
        <f t="shared" si="40"/>
        <v>0</v>
      </c>
      <c r="AN230" s="1">
        <f t="shared" si="44"/>
        <v>0.85</v>
      </c>
      <c r="AO230" s="144">
        <f t="shared" si="42"/>
        <v>1</v>
      </c>
    </row>
    <row r="231" spans="36:41" x14ac:dyDescent="0.35">
      <c r="AJ231" s="29">
        <f t="shared" si="43"/>
        <v>45938</v>
      </c>
      <c r="AK231">
        <f t="shared" si="38"/>
        <v>0</v>
      </c>
      <c r="AL231" s="1">
        <f t="shared" si="39"/>
        <v>1</v>
      </c>
      <c r="AM231" s="1">
        <f t="shared" si="40"/>
        <v>0</v>
      </c>
      <c r="AN231" s="1">
        <f t="shared" si="44"/>
        <v>0.85</v>
      </c>
      <c r="AO231" s="144">
        <f t="shared" si="42"/>
        <v>1</v>
      </c>
    </row>
    <row r="232" spans="36:41" x14ac:dyDescent="0.35">
      <c r="AJ232" s="29">
        <f t="shared" si="43"/>
        <v>45939</v>
      </c>
      <c r="AK232">
        <f t="shared" si="38"/>
        <v>0</v>
      </c>
      <c r="AL232" s="1">
        <f t="shared" si="39"/>
        <v>1</v>
      </c>
      <c r="AM232" s="1">
        <f t="shared" si="40"/>
        <v>0</v>
      </c>
      <c r="AN232" s="1">
        <f t="shared" si="44"/>
        <v>0.85</v>
      </c>
      <c r="AO232" s="144">
        <f t="shared" si="42"/>
        <v>1</v>
      </c>
    </row>
    <row r="233" spans="36:41" x14ac:dyDescent="0.35">
      <c r="AJ233" s="29">
        <f t="shared" si="43"/>
        <v>45940</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44">
        <f t="shared" si="42"/>
        <v>1</v>
      </c>
    </row>
    <row r="234" spans="36:41" x14ac:dyDescent="0.35">
      <c r="AJ234" s="29">
        <f t="shared" si="43"/>
        <v>45941</v>
      </c>
      <c r="AK234">
        <f t="shared" si="45"/>
        <v>0</v>
      </c>
      <c r="AL234" s="1">
        <f t="shared" si="46"/>
        <v>1</v>
      </c>
      <c r="AM234" s="1">
        <f t="shared" si="47"/>
        <v>0</v>
      </c>
      <c r="AN234" s="1">
        <f t="shared" si="44"/>
        <v>0.85</v>
      </c>
      <c r="AO234" s="144">
        <f t="shared" ref="AO234:AO254" si="48">IF(AL234=1,AO235,AL234)</f>
        <v>1</v>
      </c>
    </row>
    <row r="235" spans="36:41" x14ac:dyDescent="0.35">
      <c r="AJ235" s="29">
        <f t="shared" ref="AJ235:AJ298" si="49">AJ234+1</f>
        <v>45942</v>
      </c>
      <c r="AK235">
        <f t="shared" si="45"/>
        <v>0</v>
      </c>
      <c r="AL235" s="1">
        <f t="shared" si="46"/>
        <v>1</v>
      </c>
      <c r="AM235" s="1">
        <f t="shared" si="47"/>
        <v>0</v>
      </c>
      <c r="AN235" s="1">
        <f t="shared" si="44"/>
        <v>0.85</v>
      </c>
      <c r="AO235" s="144">
        <f t="shared" si="48"/>
        <v>1</v>
      </c>
    </row>
    <row r="236" spans="36:41" x14ac:dyDescent="0.35">
      <c r="AJ236" s="29">
        <f t="shared" si="49"/>
        <v>45943</v>
      </c>
      <c r="AK236">
        <f t="shared" si="45"/>
        <v>0</v>
      </c>
      <c r="AL236" s="1">
        <f t="shared" si="46"/>
        <v>1</v>
      </c>
      <c r="AM236" s="1">
        <f t="shared" si="47"/>
        <v>0</v>
      </c>
      <c r="AN236" s="1">
        <f t="shared" si="44"/>
        <v>0.85</v>
      </c>
      <c r="AO236" s="144">
        <f t="shared" si="48"/>
        <v>1</v>
      </c>
    </row>
    <row r="237" spans="36:41" x14ac:dyDescent="0.35">
      <c r="AJ237" s="29">
        <f t="shared" si="49"/>
        <v>45944</v>
      </c>
      <c r="AK237">
        <f t="shared" si="45"/>
        <v>0</v>
      </c>
      <c r="AL237" s="1">
        <f t="shared" si="46"/>
        <v>1</v>
      </c>
      <c r="AM237" s="1">
        <f t="shared" si="47"/>
        <v>0</v>
      </c>
      <c r="AN237" s="1">
        <f t="shared" si="44"/>
        <v>0.85</v>
      </c>
      <c r="AO237" s="144">
        <f t="shared" si="48"/>
        <v>1</v>
      </c>
    </row>
    <row r="238" spans="36:41" x14ac:dyDescent="0.35">
      <c r="AJ238" s="29">
        <f t="shared" si="49"/>
        <v>45945</v>
      </c>
      <c r="AK238">
        <f t="shared" si="45"/>
        <v>0</v>
      </c>
      <c r="AL238" s="1">
        <f t="shared" si="46"/>
        <v>1</v>
      </c>
      <c r="AM238" s="1">
        <f t="shared" si="47"/>
        <v>0</v>
      </c>
      <c r="AN238" s="1">
        <f t="shared" si="44"/>
        <v>0.85</v>
      </c>
      <c r="AO238" s="144">
        <f t="shared" si="48"/>
        <v>1</v>
      </c>
    </row>
    <row r="239" spans="36:41" x14ac:dyDescent="0.35">
      <c r="AJ239" s="29">
        <f t="shared" si="49"/>
        <v>45946</v>
      </c>
      <c r="AK239">
        <f t="shared" si="45"/>
        <v>0</v>
      </c>
      <c r="AL239" s="1">
        <f t="shared" si="46"/>
        <v>1</v>
      </c>
      <c r="AM239" s="1">
        <f t="shared" si="47"/>
        <v>0</v>
      </c>
      <c r="AN239" s="1">
        <f t="shared" si="44"/>
        <v>0.85</v>
      </c>
      <c r="AO239" s="144">
        <f t="shared" si="48"/>
        <v>1</v>
      </c>
    </row>
    <row r="240" spans="36:41" x14ac:dyDescent="0.35">
      <c r="AJ240" s="29">
        <f t="shared" si="49"/>
        <v>45947</v>
      </c>
      <c r="AK240">
        <f t="shared" si="45"/>
        <v>0</v>
      </c>
      <c r="AL240" s="1">
        <f t="shared" si="46"/>
        <v>1</v>
      </c>
      <c r="AM240" s="1">
        <f t="shared" si="47"/>
        <v>0</v>
      </c>
      <c r="AN240" s="1">
        <f t="shared" si="44"/>
        <v>0.85</v>
      </c>
      <c r="AO240" s="144">
        <f t="shared" si="48"/>
        <v>1</v>
      </c>
    </row>
    <row r="241" spans="36:41" x14ac:dyDescent="0.35">
      <c r="AJ241" s="29">
        <f t="shared" si="49"/>
        <v>45948</v>
      </c>
      <c r="AK241">
        <f t="shared" si="45"/>
        <v>0</v>
      </c>
      <c r="AL241" s="1">
        <f t="shared" si="46"/>
        <v>1</v>
      </c>
      <c r="AM241" s="1">
        <f t="shared" si="47"/>
        <v>0</v>
      </c>
      <c r="AN241" s="1">
        <f t="shared" si="44"/>
        <v>0.85</v>
      </c>
      <c r="AO241" s="144">
        <f t="shared" si="48"/>
        <v>1</v>
      </c>
    </row>
    <row r="242" spans="36:41" x14ac:dyDescent="0.35">
      <c r="AJ242" s="29">
        <f t="shared" si="49"/>
        <v>45949</v>
      </c>
      <c r="AK242">
        <f t="shared" si="45"/>
        <v>0</v>
      </c>
      <c r="AL242" s="1">
        <f t="shared" si="46"/>
        <v>1</v>
      </c>
      <c r="AM242" s="1">
        <f t="shared" si="47"/>
        <v>0</v>
      </c>
      <c r="AN242" s="1">
        <f t="shared" si="44"/>
        <v>0.85</v>
      </c>
      <c r="AO242" s="144">
        <f t="shared" si="48"/>
        <v>1</v>
      </c>
    </row>
    <row r="243" spans="36:41" x14ac:dyDescent="0.35">
      <c r="AJ243" s="29">
        <f t="shared" si="49"/>
        <v>45950</v>
      </c>
      <c r="AK243">
        <f t="shared" si="45"/>
        <v>0</v>
      </c>
      <c r="AL243" s="1">
        <f t="shared" si="46"/>
        <v>1</v>
      </c>
      <c r="AM243" s="1">
        <f t="shared" si="47"/>
        <v>0</v>
      </c>
      <c r="AN243" s="1">
        <f t="shared" si="44"/>
        <v>0.85</v>
      </c>
      <c r="AO243" s="144">
        <f t="shared" si="48"/>
        <v>1</v>
      </c>
    </row>
    <row r="244" spans="36:41" x14ac:dyDescent="0.35">
      <c r="AJ244" s="29">
        <f t="shared" si="49"/>
        <v>45951</v>
      </c>
      <c r="AK244">
        <f t="shared" si="45"/>
        <v>0</v>
      </c>
      <c r="AL244" s="1">
        <f t="shared" si="46"/>
        <v>1</v>
      </c>
      <c r="AM244" s="1">
        <f t="shared" si="47"/>
        <v>0</v>
      </c>
      <c r="AN244" s="1">
        <f t="shared" si="44"/>
        <v>0.85</v>
      </c>
      <c r="AO244" s="144">
        <f t="shared" si="48"/>
        <v>1</v>
      </c>
    </row>
    <row r="245" spans="36:41" x14ac:dyDescent="0.35">
      <c r="AJ245" s="29">
        <f t="shared" si="49"/>
        <v>45952</v>
      </c>
      <c r="AK245">
        <f t="shared" si="45"/>
        <v>0</v>
      </c>
      <c r="AL245" s="1">
        <f t="shared" si="46"/>
        <v>1</v>
      </c>
      <c r="AM245" s="1">
        <f t="shared" si="47"/>
        <v>0</v>
      </c>
      <c r="AN245" s="1">
        <f t="shared" si="44"/>
        <v>0.85</v>
      </c>
      <c r="AO245" s="144">
        <f t="shared" si="48"/>
        <v>1</v>
      </c>
    </row>
    <row r="246" spans="36:41" x14ac:dyDescent="0.35">
      <c r="AJ246" s="29">
        <f t="shared" si="49"/>
        <v>45953</v>
      </c>
      <c r="AK246">
        <f t="shared" si="45"/>
        <v>0</v>
      </c>
      <c r="AL246" s="1">
        <f t="shared" si="46"/>
        <v>1</v>
      </c>
      <c r="AM246" s="1">
        <f t="shared" si="47"/>
        <v>0</v>
      </c>
      <c r="AN246" s="1">
        <f t="shared" si="44"/>
        <v>0.85</v>
      </c>
      <c r="AO246" s="144">
        <f t="shared" si="48"/>
        <v>1</v>
      </c>
    </row>
    <row r="247" spans="36:41" x14ac:dyDescent="0.35">
      <c r="AJ247" s="29">
        <f t="shared" si="49"/>
        <v>45954</v>
      </c>
      <c r="AK247">
        <f t="shared" si="45"/>
        <v>0</v>
      </c>
      <c r="AL247" s="1">
        <f t="shared" si="46"/>
        <v>1</v>
      </c>
      <c r="AM247" s="1">
        <f t="shared" si="47"/>
        <v>0</v>
      </c>
      <c r="AN247" s="1">
        <f t="shared" si="44"/>
        <v>0.85</v>
      </c>
      <c r="AO247" s="144">
        <f t="shared" si="48"/>
        <v>1</v>
      </c>
    </row>
    <row r="248" spans="36:41" x14ac:dyDescent="0.35">
      <c r="AJ248" s="29">
        <f t="shared" si="49"/>
        <v>45955</v>
      </c>
      <c r="AK248">
        <f t="shared" si="45"/>
        <v>0</v>
      </c>
      <c r="AL248" s="1">
        <f t="shared" si="46"/>
        <v>1</v>
      </c>
      <c r="AM248" s="1">
        <f t="shared" si="47"/>
        <v>0</v>
      </c>
      <c r="AN248" s="1">
        <f t="shared" si="44"/>
        <v>0.85</v>
      </c>
      <c r="AO248" s="144">
        <f t="shared" si="48"/>
        <v>1</v>
      </c>
    </row>
    <row r="249" spans="36:41" x14ac:dyDescent="0.35">
      <c r="AJ249" s="29">
        <f t="shared" si="49"/>
        <v>45956</v>
      </c>
      <c r="AK249">
        <f t="shared" si="45"/>
        <v>0</v>
      </c>
      <c r="AL249" s="1">
        <f t="shared" si="46"/>
        <v>1</v>
      </c>
      <c r="AM249" s="1">
        <f t="shared" si="47"/>
        <v>0</v>
      </c>
      <c r="AN249" s="1">
        <f t="shared" si="44"/>
        <v>0.85</v>
      </c>
      <c r="AO249" s="144">
        <f t="shared" si="48"/>
        <v>1</v>
      </c>
    </row>
    <row r="250" spans="36:41" x14ac:dyDescent="0.35">
      <c r="AJ250" s="29">
        <f t="shared" si="49"/>
        <v>45957</v>
      </c>
      <c r="AK250">
        <f t="shared" si="45"/>
        <v>0</v>
      </c>
      <c r="AL250" s="1">
        <f t="shared" si="46"/>
        <v>1</v>
      </c>
      <c r="AM250" s="1">
        <f t="shared" si="47"/>
        <v>0</v>
      </c>
      <c r="AN250" s="1">
        <f t="shared" si="44"/>
        <v>0.85</v>
      </c>
      <c r="AO250" s="144">
        <f t="shared" si="48"/>
        <v>1</v>
      </c>
    </row>
    <row r="251" spans="36:41" x14ac:dyDescent="0.35">
      <c r="AJ251" s="29">
        <f t="shared" si="49"/>
        <v>45958</v>
      </c>
      <c r="AK251">
        <f t="shared" si="45"/>
        <v>0</v>
      </c>
      <c r="AL251" s="1">
        <f t="shared" si="46"/>
        <v>1</v>
      </c>
      <c r="AM251" s="1">
        <f t="shared" si="47"/>
        <v>0</v>
      </c>
      <c r="AN251" s="1">
        <f t="shared" si="44"/>
        <v>0.85</v>
      </c>
      <c r="AO251" s="144">
        <f t="shared" si="48"/>
        <v>1</v>
      </c>
    </row>
    <row r="252" spans="36:41" x14ac:dyDescent="0.35">
      <c r="AJ252" s="29">
        <f t="shared" si="49"/>
        <v>45959</v>
      </c>
      <c r="AK252">
        <f t="shared" si="45"/>
        <v>0</v>
      </c>
      <c r="AL252" s="1">
        <f t="shared" si="46"/>
        <v>1</v>
      </c>
      <c r="AM252" s="1">
        <f t="shared" si="47"/>
        <v>0</v>
      </c>
      <c r="AN252" s="1">
        <f t="shared" si="44"/>
        <v>0.85</v>
      </c>
      <c r="AO252" s="144">
        <f t="shared" si="48"/>
        <v>1</v>
      </c>
    </row>
    <row r="253" spans="36:41" x14ac:dyDescent="0.35">
      <c r="AJ253" s="29">
        <f t="shared" si="49"/>
        <v>45960</v>
      </c>
      <c r="AK253">
        <f t="shared" si="45"/>
        <v>0</v>
      </c>
      <c r="AL253" s="1">
        <f t="shared" si="46"/>
        <v>1</v>
      </c>
      <c r="AM253" s="1">
        <f t="shared" si="47"/>
        <v>0</v>
      </c>
      <c r="AN253" s="1">
        <f t="shared" si="44"/>
        <v>0.85</v>
      </c>
      <c r="AO253" s="144">
        <f t="shared" si="48"/>
        <v>1</v>
      </c>
    </row>
    <row r="254" spans="36:41" x14ac:dyDescent="0.35">
      <c r="AJ254" s="29">
        <f t="shared" si="49"/>
        <v>45961</v>
      </c>
      <c r="AK254">
        <f t="shared" si="45"/>
        <v>0.85</v>
      </c>
      <c r="AL254" s="1">
        <f t="shared" si="46"/>
        <v>1</v>
      </c>
      <c r="AM254" s="1">
        <f t="shared" si="47"/>
        <v>0.85</v>
      </c>
      <c r="AN254" s="1">
        <f t="shared" si="44"/>
        <v>0.85</v>
      </c>
      <c r="AO254" s="144">
        <f t="shared" si="48"/>
        <v>1</v>
      </c>
    </row>
    <row r="255" spans="36:41" x14ac:dyDescent="0.35">
      <c r="AJ255" s="29">
        <f t="shared" si="49"/>
        <v>45962</v>
      </c>
      <c r="AK255">
        <f t="shared" si="45"/>
        <v>0</v>
      </c>
      <c r="AL255" s="1">
        <f t="shared" si="46"/>
        <v>1</v>
      </c>
      <c r="AM255" s="1">
        <f t="shared" si="47"/>
        <v>0</v>
      </c>
      <c r="AN255" s="1">
        <f t="shared" si="44"/>
        <v>0</v>
      </c>
      <c r="AO255" s="152">
        <f>AL255</f>
        <v>1</v>
      </c>
    </row>
    <row r="256" spans="36:41" x14ac:dyDescent="0.35">
      <c r="AJ256" s="29">
        <f t="shared" si="49"/>
        <v>45963</v>
      </c>
      <c r="AK256">
        <f t="shared" si="45"/>
        <v>0</v>
      </c>
      <c r="AL256" s="1">
        <f t="shared" si="46"/>
        <v>1</v>
      </c>
      <c r="AM256" s="1">
        <f t="shared" si="47"/>
        <v>0</v>
      </c>
      <c r="AN256" s="1">
        <f t="shared" si="44"/>
        <v>0</v>
      </c>
      <c r="AO256" s="1">
        <f>AL256</f>
        <v>1</v>
      </c>
    </row>
    <row r="257" spans="36:41" x14ac:dyDescent="0.35">
      <c r="AJ257" s="29">
        <f t="shared" si="49"/>
        <v>45964</v>
      </c>
      <c r="AK257">
        <f t="shared" si="45"/>
        <v>0</v>
      </c>
      <c r="AL257" s="1">
        <f t="shared" si="46"/>
        <v>1</v>
      </c>
      <c r="AM257" s="1">
        <f t="shared" si="47"/>
        <v>0</v>
      </c>
      <c r="AN257" s="1">
        <f t="shared" ref="AN257:AN288" si="50">_xlfn.XLOOKUP(AJ257,A$27:A$36,B$27:B$36,0,1)</f>
        <v>0</v>
      </c>
      <c r="AO257" s="1">
        <f t="shared" ref="AO257:AO320" si="51">AL257</f>
        <v>1</v>
      </c>
    </row>
    <row r="258" spans="36:41" x14ac:dyDescent="0.35">
      <c r="AJ258" s="29">
        <f t="shared" si="49"/>
        <v>45965</v>
      </c>
      <c r="AK258">
        <f t="shared" si="45"/>
        <v>0</v>
      </c>
      <c r="AL258" s="1">
        <f t="shared" si="46"/>
        <v>1</v>
      </c>
      <c r="AM258" s="1">
        <f t="shared" si="47"/>
        <v>0</v>
      </c>
      <c r="AN258" s="1">
        <f t="shared" si="50"/>
        <v>0</v>
      </c>
      <c r="AO258" s="1">
        <f t="shared" si="51"/>
        <v>1</v>
      </c>
    </row>
    <row r="259" spans="36:41" x14ac:dyDescent="0.35">
      <c r="AJ259" s="29">
        <f t="shared" si="49"/>
        <v>45966</v>
      </c>
      <c r="AK259">
        <f t="shared" si="45"/>
        <v>0</v>
      </c>
      <c r="AL259" s="1">
        <f t="shared" si="46"/>
        <v>1</v>
      </c>
      <c r="AM259" s="1">
        <f t="shared" si="47"/>
        <v>0</v>
      </c>
      <c r="AN259" s="1">
        <f t="shared" si="50"/>
        <v>0</v>
      </c>
      <c r="AO259" s="1">
        <f t="shared" si="51"/>
        <v>1</v>
      </c>
    </row>
    <row r="260" spans="36:41" x14ac:dyDescent="0.35">
      <c r="AJ260" s="29">
        <f t="shared" si="49"/>
        <v>45967</v>
      </c>
      <c r="AK260">
        <f t="shared" si="45"/>
        <v>0</v>
      </c>
      <c r="AL260" s="1">
        <f t="shared" si="46"/>
        <v>1</v>
      </c>
      <c r="AM260" s="1">
        <f t="shared" si="47"/>
        <v>0</v>
      </c>
      <c r="AN260" s="1">
        <f t="shared" si="50"/>
        <v>0</v>
      </c>
      <c r="AO260" s="1">
        <f t="shared" si="51"/>
        <v>1</v>
      </c>
    </row>
    <row r="261" spans="36:41" x14ac:dyDescent="0.35">
      <c r="AJ261" s="29">
        <f t="shared" si="49"/>
        <v>45968</v>
      </c>
      <c r="AK261">
        <f t="shared" si="45"/>
        <v>0</v>
      </c>
      <c r="AL261" s="1">
        <f t="shared" si="46"/>
        <v>1</v>
      </c>
      <c r="AM261" s="1">
        <f t="shared" si="47"/>
        <v>0</v>
      </c>
      <c r="AN261" s="1">
        <f t="shared" si="50"/>
        <v>0</v>
      </c>
      <c r="AO261" s="1">
        <f t="shared" si="51"/>
        <v>1</v>
      </c>
    </row>
    <row r="262" spans="36:41" x14ac:dyDescent="0.35">
      <c r="AJ262" s="29">
        <f t="shared" si="49"/>
        <v>45969</v>
      </c>
      <c r="AK262">
        <f t="shared" si="45"/>
        <v>0</v>
      </c>
      <c r="AL262" s="1">
        <f t="shared" si="46"/>
        <v>1</v>
      </c>
      <c r="AM262" s="1">
        <f t="shared" si="47"/>
        <v>0</v>
      </c>
      <c r="AN262" s="1">
        <f t="shared" si="50"/>
        <v>0</v>
      </c>
      <c r="AO262" s="1">
        <f t="shared" si="51"/>
        <v>1</v>
      </c>
    </row>
    <row r="263" spans="36:41" x14ac:dyDescent="0.35">
      <c r="AJ263" s="29">
        <f t="shared" si="49"/>
        <v>45970</v>
      </c>
      <c r="AK263">
        <f t="shared" si="45"/>
        <v>0</v>
      </c>
      <c r="AL263" s="1">
        <f t="shared" si="46"/>
        <v>1</v>
      </c>
      <c r="AM263" s="1">
        <f t="shared" si="47"/>
        <v>0</v>
      </c>
      <c r="AN263" s="1">
        <f t="shared" si="50"/>
        <v>0</v>
      </c>
      <c r="AO263" s="1">
        <f t="shared" si="51"/>
        <v>1</v>
      </c>
    </row>
    <row r="264" spans="36:41" x14ac:dyDescent="0.35">
      <c r="AJ264" s="29">
        <f t="shared" si="49"/>
        <v>45971</v>
      </c>
      <c r="AK264">
        <f t="shared" si="45"/>
        <v>0</v>
      </c>
      <c r="AL264" s="1">
        <f t="shared" si="46"/>
        <v>1</v>
      </c>
      <c r="AM264" s="1">
        <f t="shared" si="47"/>
        <v>0</v>
      </c>
      <c r="AN264" s="1">
        <f t="shared" si="50"/>
        <v>0</v>
      </c>
      <c r="AO264" s="1">
        <f t="shared" si="51"/>
        <v>1</v>
      </c>
    </row>
    <row r="265" spans="36:41" x14ac:dyDescent="0.35">
      <c r="AJ265" s="29">
        <f t="shared" si="49"/>
        <v>45972</v>
      </c>
      <c r="AK265">
        <f t="shared" si="45"/>
        <v>0</v>
      </c>
      <c r="AL265" s="1">
        <f t="shared" si="46"/>
        <v>1</v>
      </c>
      <c r="AM265" s="1">
        <f t="shared" si="47"/>
        <v>0</v>
      </c>
      <c r="AN265" s="1">
        <f t="shared" si="50"/>
        <v>0</v>
      </c>
      <c r="AO265" s="1">
        <f t="shared" si="51"/>
        <v>1</v>
      </c>
    </row>
    <row r="266" spans="36:41" x14ac:dyDescent="0.35">
      <c r="AJ266" s="29">
        <f t="shared" si="49"/>
        <v>45973</v>
      </c>
      <c r="AK266">
        <f t="shared" si="45"/>
        <v>0</v>
      </c>
      <c r="AL266" s="1">
        <f t="shared" si="46"/>
        <v>1</v>
      </c>
      <c r="AM266" s="1">
        <f t="shared" si="47"/>
        <v>0</v>
      </c>
      <c r="AN266" s="1">
        <f t="shared" si="50"/>
        <v>0</v>
      </c>
      <c r="AO266" s="1">
        <f t="shared" si="51"/>
        <v>1</v>
      </c>
    </row>
    <row r="267" spans="36:41" x14ac:dyDescent="0.35">
      <c r="AJ267" s="29">
        <f t="shared" si="49"/>
        <v>45974</v>
      </c>
      <c r="AK267">
        <f t="shared" si="45"/>
        <v>0</v>
      </c>
      <c r="AL267" s="1">
        <f t="shared" si="46"/>
        <v>1</v>
      </c>
      <c r="AM267" s="1">
        <f t="shared" si="47"/>
        <v>0</v>
      </c>
      <c r="AN267" s="1">
        <f t="shared" si="50"/>
        <v>0</v>
      </c>
      <c r="AO267" s="1">
        <f t="shared" si="51"/>
        <v>1</v>
      </c>
    </row>
    <row r="268" spans="36:41" x14ac:dyDescent="0.35">
      <c r="AJ268" s="29">
        <f t="shared" si="49"/>
        <v>45975</v>
      </c>
      <c r="AK268">
        <f t="shared" si="45"/>
        <v>0</v>
      </c>
      <c r="AL268" s="1">
        <f t="shared" si="46"/>
        <v>1</v>
      </c>
      <c r="AM268" s="1">
        <f t="shared" si="47"/>
        <v>0</v>
      </c>
      <c r="AN268" s="1">
        <f t="shared" si="50"/>
        <v>0</v>
      </c>
      <c r="AO268" s="1">
        <f t="shared" si="51"/>
        <v>1</v>
      </c>
    </row>
    <row r="269" spans="36:41" x14ac:dyDescent="0.35">
      <c r="AJ269" s="29">
        <f t="shared" si="49"/>
        <v>45976</v>
      </c>
      <c r="AK269">
        <f t="shared" si="45"/>
        <v>0</v>
      </c>
      <c r="AL269" s="1">
        <f t="shared" si="46"/>
        <v>1</v>
      </c>
      <c r="AM269" s="1">
        <f t="shared" si="47"/>
        <v>0</v>
      </c>
      <c r="AN269" s="1">
        <f t="shared" si="50"/>
        <v>0</v>
      </c>
      <c r="AO269" s="1">
        <f t="shared" si="51"/>
        <v>1</v>
      </c>
    </row>
    <row r="270" spans="36:41" x14ac:dyDescent="0.35">
      <c r="AJ270" s="29">
        <f t="shared" si="49"/>
        <v>45977</v>
      </c>
      <c r="AK270">
        <f t="shared" si="45"/>
        <v>0</v>
      </c>
      <c r="AL270" s="1">
        <f t="shared" si="46"/>
        <v>1</v>
      </c>
      <c r="AM270" s="1">
        <f t="shared" si="47"/>
        <v>0</v>
      </c>
      <c r="AN270" s="1">
        <f t="shared" si="50"/>
        <v>0</v>
      </c>
      <c r="AO270" s="1">
        <f t="shared" si="51"/>
        <v>1</v>
      </c>
    </row>
    <row r="271" spans="36:41" x14ac:dyDescent="0.35">
      <c r="AJ271" s="29">
        <f t="shared" si="49"/>
        <v>45978</v>
      </c>
      <c r="AK271">
        <f t="shared" si="45"/>
        <v>0</v>
      </c>
      <c r="AL271" s="1">
        <f t="shared" si="46"/>
        <v>1</v>
      </c>
      <c r="AM271" s="1">
        <f t="shared" si="47"/>
        <v>0</v>
      </c>
      <c r="AN271" s="1">
        <f t="shared" si="50"/>
        <v>0</v>
      </c>
      <c r="AO271" s="1">
        <f t="shared" si="51"/>
        <v>1</v>
      </c>
    </row>
    <row r="272" spans="36:41" x14ac:dyDescent="0.35">
      <c r="AJ272" s="29">
        <f t="shared" si="49"/>
        <v>45979</v>
      </c>
      <c r="AK272">
        <f t="shared" si="45"/>
        <v>0</v>
      </c>
      <c r="AL272" s="1">
        <f t="shared" si="46"/>
        <v>1</v>
      </c>
      <c r="AM272" s="1">
        <f t="shared" si="47"/>
        <v>0</v>
      </c>
      <c r="AN272" s="1">
        <f t="shared" si="50"/>
        <v>0</v>
      </c>
      <c r="AO272" s="1">
        <f t="shared" si="51"/>
        <v>1</v>
      </c>
    </row>
    <row r="273" spans="36:41" x14ac:dyDescent="0.35">
      <c r="AJ273" s="29">
        <f t="shared" si="49"/>
        <v>45980</v>
      </c>
      <c r="AK273">
        <f t="shared" si="45"/>
        <v>0</v>
      </c>
      <c r="AL273" s="1">
        <f t="shared" si="46"/>
        <v>1</v>
      </c>
      <c r="AM273" s="1">
        <f t="shared" si="47"/>
        <v>0</v>
      </c>
      <c r="AN273" s="1">
        <f t="shared" si="50"/>
        <v>0</v>
      </c>
      <c r="AO273" s="1">
        <f t="shared" si="51"/>
        <v>1</v>
      </c>
    </row>
    <row r="274" spans="36:41" x14ac:dyDescent="0.35">
      <c r="AJ274" s="29">
        <f t="shared" si="49"/>
        <v>45981</v>
      </c>
      <c r="AK274">
        <f t="shared" si="45"/>
        <v>0</v>
      </c>
      <c r="AL274" s="1">
        <f t="shared" si="46"/>
        <v>1</v>
      </c>
      <c r="AM274" s="1">
        <f t="shared" si="47"/>
        <v>0</v>
      </c>
      <c r="AN274" s="1">
        <f t="shared" si="50"/>
        <v>0</v>
      </c>
      <c r="AO274" s="1">
        <f t="shared" si="51"/>
        <v>1</v>
      </c>
    </row>
    <row r="275" spans="36:41" x14ac:dyDescent="0.35">
      <c r="AJ275" s="29">
        <f t="shared" si="49"/>
        <v>45982</v>
      </c>
      <c r="AK275">
        <f t="shared" si="45"/>
        <v>0</v>
      </c>
      <c r="AL275" s="1">
        <f t="shared" si="46"/>
        <v>1</v>
      </c>
      <c r="AM275" s="1">
        <f t="shared" si="47"/>
        <v>0</v>
      </c>
      <c r="AN275" s="1">
        <f t="shared" si="50"/>
        <v>0</v>
      </c>
      <c r="AO275" s="1">
        <f t="shared" si="51"/>
        <v>1</v>
      </c>
    </row>
    <row r="276" spans="36:41" x14ac:dyDescent="0.35">
      <c r="AJ276" s="29">
        <f t="shared" si="49"/>
        <v>45983</v>
      </c>
      <c r="AK276">
        <f t="shared" si="45"/>
        <v>0</v>
      </c>
      <c r="AL276" s="1">
        <f t="shared" si="46"/>
        <v>1</v>
      </c>
      <c r="AM276" s="1">
        <f t="shared" si="47"/>
        <v>0</v>
      </c>
      <c r="AN276" s="1">
        <f t="shared" si="50"/>
        <v>0</v>
      </c>
      <c r="AO276" s="1">
        <f t="shared" si="51"/>
        <v>1</v>
      </c>
    </row>
    <row r="277" spans="36:41" x14ac:dyDescent="0.35">
      <c r="AJ277" s="29">
        <f t="shared" si="49"/>
        <v>45984</v>
      </c>
      <c r="AK277">
        <f t="shared" si="45"/>
        <v>0</v>
      </c>
      <c r="AL277" s="1">
        <f t="shared" si="46"/>
        <v>1</v>
      </c>
      <c r="AM277" s="1">
        <f t="shared" si="47"/>
        <v>0</v>
      </c>
      <c r="AN277" s="1">
        <f t="shared" si="50"/>
        <v>0</v>
      </c>
      <c r="AO277" s="1">
        <f t="shared" si="51"/>
        <v>1</v>
      </c>
    </row>
    <row r="278" spans="36:41" x14ac:dyDescent="0.35">
      <c r="AJ278" s="29">
        <f t="shared" si="49"/>
        <v>45985</v>
      </c>
      <c r="AK278">
        <f t="shared" si="45"/>
        <v>0</v>
      </c>
      <c r="AL278" s="1">
        <f t="shared" si="46"/>
        <v>1</v>
      </c>
      <c r="AM278" s="1">
        <f t="shared" si="47"/>
        <v>0</v>
      </c>
      <c r="AN278" s="1">
        <f t="shared" si="50"/>
        <v>0</v>
      </c>
      <c r="AO278" s="1">
        <f t="shared" si="51"/>
        <v>1</v>
      </c>
    </row>
    <row r="279" spans="36:41" x14ac:dyDescent="0.35">
      <c r="AJ279" s="29">
        <f t="shared" si="49"/>
        <v>45986</v>
      </c>
      <c r="AK279">
        <f t="shared" si="45"/>
        <v>0</v>
      </c>
      <c r="AL279" s="1">
        <f t="shared" si="46"/>
        <v>1</v>
      </c>
      <c r="AM279" s="1">
        <f t="shared" si="47"/>
        <v>0</v>
      </c>
      <c r="AN279" s="1">
        <f t="shared" si="50"/>
        <v>0</v>
      </c>
      <c r="AO279" s="1">
        <f t="shared" si="51"/>
        <v>1</v>
      </c>
    </row>
    <row r="280" spans="36:41" x14ac:dyDescent="0.35">
      <c r="AJ280" s="29">
        <f t="shared" si="49"/>
        <v>45987</v>
      </c>
      <c r="AK280">
        <f t="shared" si="45"/>
        <v>0</v>
      </c>
      <c r="AL280" s="1">
        <f t="shared" si="46"/>
        <v>1</v>
      </c>
      <c r="AM280" s="1">
        <f t="shared" si="47"/>
        <v>0</v>
      </c>
      <c r="AN280" s="1">
        <f t="shared" si="50"/>
        <v>0</v>
      </c>
      <c r="AO280" s="1">
        <f t="shared" si="51"/>
        <v>1</v>
      </c>
    </row>
    <row r="281" spans="36:41" x14ac:dyDescent="0.35">
      <c r="AJ281" s="29">
        <f t="shared" si="49"/>
        <v>45988</v>
      </c>
      <c r="AK281">
        <f t="shared" si="45"/>
        <v>0</v>
      </c>
      <c r="AL281" s="1">
        <f t="shared" si="46"/>
        <v>1</v>
      </c>
      <c r="AM281" s="1">
        <f t="shared" si="47"/>
        <v>0</v>
      </c>
      <c r="AN281" s="1">
        <f t="shared" si="50"/>
        <v>0</v>
      </c>
      <c r="AO281" s="1">
        <f t="shared" si="51"/>
        <v>1</v>
      </c>
    </row>
    <row r="282" spans="36:41" x14ac:dyDescent="0.35">
      <c r="AJ282" s="29">
        <f t="shared" si="49"/>
        <v>45989</v>
      </c>
      <c r="AK282">
        <f t="shared" si="45"/>
        <v>0</v>
      </c>
      <c r="AL282" s="1">
        <f t="shared" si="46"/>
        <v>1</v>
      </c>
      <c r="AM282" s="1">
        <f t="shared" si="47"/>
        <v>0</v>
      </c>
      <c r="AN282" s="1">
        <f t="shared" si="50"/>
        <v>0</v>
      </c>
      <c r="AO282" s="1">
        <f t="shared" si="51"/>
        <v>1</v>
      </c>
    </row>
    <row r="283" spans="36:41" x14ac:dyDescent="0.35">
      <c r="AJ283" s="29">
        <f t="shared" si="49"/>
        <v>45990</v>
      </c>
      <c r="AK283">
        <f t="shared" si="45"/>
        <v>0</v>
      </c>
      <c r="AL283" s="1">
        <f t="shared" si="46"/>
        <v>1</v>
      </c>
      <c r="AM283" s="1">
        <f t="shared" si="47"/>
        <v>0</v>
      </c>
      <c r="AN283" s="1">
        <f t="shared" si="50"/>
        <v>0</v>
      </c>
      <c r="AO283" s="1">
        <f t="shared" si="51"/>
        <v>1</v>
      </c>
    </row>
    <row r="284" spans="36:41" x14ac:dyDescent="0.35">
      <c r="AJ284" s="29">
        <f t="shared" si="49"/>
        <v>45991</v>
      </c>
      <c r="AK284">
        <f t="shared" si="45"/>
        <v>0</v>
      </c>
      <c r="AL284" s="1">
        <f t="shared" si="46"/>
        <v>1</v>
      </c>
      <c r="AM284" s="1">
        <f t="shared" si="47"/>
        <v>0</v>
      </c>
      <c r="AN284" s="1">
        <f t="shared" si="50"/>
        <v>0</v>
      </c>
      <c r="AO284" s="1">
        <f t="shared" si="51"/>
        <v>1</v>
      </c>
    </row>
    <row r="285" spans="36:41" x14ac:dyDescent="0.35">
      <c r="AJ285" s="29">
        <f t="shared" si="49"/>
        <v>45992</v>
      </c>
      <c r="AK285">
        <f t="shared" si="45"/>
        <v>0</v>
      </c>
      <c r="AL285" s="1">
        <f t="shared" si="46"/>
        <v>1</v>
      </c>
      <c r="AM285" s="1">
        <f t="shared" si="47"/>
        <v>0</v>
      </c>
      <c r="AN285" s="1">
        <f t="shared" si="50"/>
        <v>0</v>
      </c>
      <c r="AO285" s="1">
        <f t="shared" si="51"/>
        <v>1</v>
      </c>
    </row>
    <row r="286" spans="36:41" x14ac:dyDescent="0.35">
      <c r="AJ286" s="29">
        <f t="shared" si="49"/>
        <v>45993</v>
      </c>
      <c r="AK286">
        <f t="shared" si="45"/>
        <v>0</v>
      </c>
      <c r="AL286" s="1">
        <f t="shared" si="46"/>
        <v>1</v>
      </c>
      <c r="AM286" s="1">
        <f t="shared" si="47"/>
        <v>0</v>
      </c>
      <c r="AN286" s="1">
        <f t="shared" si="50"/>
        <v>0</v>
      </c>
      <c r="AO286" s="1">
        <f t="shared" si="51"/>
        <v>1</v>
      </c>
    </row>
    <row r="287" spans="36:41" x14ac:dyDescent="0.35">
      <c r="AJ287" s="29">
        <f t="shared" si="49"/>
        <v>45994</v>
      </c>
      <c r="AK287">
        <f t="shared" si="45"/>
        <v>0</v>
      </c>
      <c r="AL287" s="1">
        <f t="shared" si="46"/>
        <v>1</v>
      </c>
      <c r="AM287" s="1">
        <f t="shared" si="47"/>
        <v>0</v>
      </c>
      <c r="AN287" s="1">
        <f t="shared" si="50"/>
        <v>0</v>
      </c>
      <c r="AO287" s="1">
        <f t="shared" si="51"/>
        <v>1</v>
      </c>
    </row>
    <row r="288" spans="36:41" x14ac:dyDescent="0.35">
      <c r="AJ288" s="29">
        <f t="shared" si="49"/>
        <v>45995</v>
      </c>
      <c r="AK288">
        <f t="shared" si="45"/>
        <v>0</v>
      </c>
      <c r="AL288" s="1">
        <f t="shared" si="46"/>
        <v>1</v>
      </c>
      <c r="AM288" s="1">
        <f t="shared" si="47"/>
        <v>0</v>
      </c>
      <c r="AN288" s="1">
        <f t="shared" si="50"/>
        <v>0</v>
      </c>
      <c r="AO288" s="1">
        <f t="shared" si="51"/>
        <v>1</v>
      </c>
    </row>
    <row r="289" spans="36:41" x14ac:dyDescent="0.35">
      <c r="AJ289" s="29">
        <f t="shared" si="49"/>
        <v>45996</v>
      </c>
      <c r="AK289">
        <f t="shared" si="45"/>
        <v>0</v>
      </c>
      <c r="AL289" s="1">
        <f t="shared" si="46"/>
        <v>1</v>
      </c>
      <c r="AM289" s="1">
        <f t="shared" si="47"/>
        <v>0</v>
      </c>
      <c r="AN289" s="1">
        <f t="shared" ref="AN289:AN320" si="52">_xlfn.XLOOKUP(AJ289,A$27:A$36,B$27:B$36,0,1)</f>
        <v>0</v>
      </c>
      <c r="AO289" s="1">
        <f t="shared" si="51"/>
        <v>1</v>
      </c>
    </row>
    <row r="290" spans="36:41" x14ac:dyDescent="0.35">
      <c r="AJ290" s="29">
        <f t="shared" si="49"/>
        <v>45997</v>
      </c>
      <c r="AK290">
        <f t="shared" si="45"/>
        <v>0</v>
      </c>
      <c r="AL290" s="1">
        <f t="shared" si="46"/>
        <v>1</v>
      </c>
      <c r="AM290" s="1">
        <f t="shared" si="47"/>
        <v>0</v>
      </c>
      <c r="AN290" s="1">
        <f t="shared" si="52"/>
        <v>0</v>
      </c>
      <c r="AO290" s="1">
        <f t="shared" si="51"/>
        <v>1</v>
      </c>
    </row>
    <row r="291" spans="36:41" x14ac:dyDescent="0.35">
      <c r="AJ291" s="29">
        <f t="shared" si="49"/>
        <v>45998</v>
      </c>
      <c r="AK291">
        <f t="shared" si="45"/>
        <v>0</v>
      </c>
      <c r="AL291" s="1">
        <f t="shared" si="46"/>
        <v>1</v>
      </c>
      <c r="AM291" s="1">
        <f t="shared" si="47"/>
        <v>0</v>
      </c>
      <c r="AN291" s="1">
        <f t="shared" si="52"/>
        <v>0</v>
      </c>
      <c r="AO291" s="1">
        <f t="shared" si="51"/>
        <v>1</v>
      </c>
    </row>
    <row r="292" spans="36:41" x14ac:dyDescent="0.35">
      <c r="AJ292" s="29">
        <f t="shared" si="49"/>
        <v>45999</v>
      </c>
      <c r="AK292">
        <f t="shared" si="45"/>
        <v>0</v>
      </c>
      <c r="AL292" s="1">
        <f t="shared" si="46"/>
        <v>1</v>
      </c>
      <c r="AM292" s="1">
        <f t="shared" si="47"/>
        <v>0</v>
      </c>
      <c r="AN292" s="1">
        <f t="shared" si="52"/>
        <v>0</v>
      </c>
      <c r="AO292" s="1">
        <f t="shared" si="51"/>
        <v>1</v>
      </c>
    </row>
    <row r="293" spans="36:41" x14ac:dyDescent="0.35">
      <c r="AJ293" s="29">
        <f t="shared" si="49"/>
        <v>46000</v>
      </c>
      <c r="AK293">
        <f t="shared" si="45"/>
        <v>0</v>
      </c>
      <c r="AL293" s="1">
        <f t="shared" si="46"/>
        <v>1</v>
      </c>
      <c r="AM293" s="1">
        <f t="shared" si="47"/>
        <v>0</v>
      </c>
      <c r="AN293" s="1">
        <f t="shared" si="52"/>
        <v>0</v>
      </c>
      <c r="AO293" s="1">
        <f t="shared" si="51"/>
        <v>1</v>
      </c>
    </row>
    <row r="294" spans="36:41" x14ac:dyDescent="0.35">
      <c r="AJ294" s="29">
        <f t="shared" si="49"/>
        <v>46001</v>
      </c>
      <c r="AK294">
        <f t="shared" si="45"/>
        <v>0</v>
      </c>
      <c r="AL294" s="1">
        <f t="shared" si="46"/>
        <v>1</v>
      </c>
      <c r="AM294" s="1">
        <f t="shared" si="47"/>
        <v>0</v>
      </c>
      <c r="AN294" s="1">
        <f t="shared" si="52"/>
        <v>0</v>
      </c>
      <c r="AO294" s="1">
        <f t="shared" si="51"/>
        <v>1</v>
      </c>
    </row>
    <row r="295" spans="36:41" x14ac:dyDescent="0.35">
      <c r="AJ295" s="29">
        <f t="shared" si="49"/>
        <v>46002</v>
      </c>
      <c r="AK295">
        <f t="shared" si="45"/>
        <v>0</v>
      </c>
      <c r="AL295" s="1">
        <f t="shared" si="46"/>
        <v>1</v>
      </c>
      <c r="AM295" s="1">
        <f t="shared" si="47"/>
        <v>0</v>
      </c>
      <c r="AN295" s="1">
        <f t="shared" si="52"/>
        <v>0</v>
      </c>
      <c r="AO295" s="1">
        <f t="shared" si="51"/>
        <v>1</v>
      </c>
    </row>
    <row r="296" spans="36:41" x14ac:dyDescent="0.35">
      <c r="AJ296" s="29">
        <f t="shared" si="49"/>
        <v>46003</v>
      </c>
      <c r="AK296">
        <f t="shared" si="45"/>
        <v>0</v>
      </c>
      <c r="AL296" s="1">
        <f t="shared" si="46"/>
        <v>1</v>
      </c>
      <c r="AM296" s="1">
        <f t="shared" si="47"/>
        <v>0</v>
      </c>
      <c r="AN296" s="1">
        <f t="shared" si="52"/>
        <v>0</v>
      </c>
      <c r="AO296" s="1">
        <f t="shared" si="51"/>
        <v>1</v>
      </c>
    </row>
    <row r="297" spans="36:41" x14ac:dyDescent="0.35">
      <c r="AJ297" s="29">
        <f t="shared" si="49"/>
        <v>46004</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x14ac:dyDescent="0.35">
      <c r="AJ298" s="29">
        <f t="shared" si="49"/>
        <v>46005</v>
      </c>
      <c r="AK298">
        <f t="shared" si="53"/>
        <v>0</v>
      </c>
      <c r="AL298" s="1">
        <f t="shared" si="54"/>
        <v>1</v>
      </c>
      <c r="AM298" s="1">
        <f t="shared" si="55"/>
        <v>0</v>
      </c>
      <c r="AN298" s="1">
        <f t="shared" si="52"/>
        <v>0</v>
      </c>
      <c r="AO298" s="1">
        <f t="shared" si="51"/>
        <v>1</v>
      </c>
    </row>
    <row r="299" spans="36:41" x14ac:dyDescent="0.35">
      <c r="AJ299" s="29">
        <f t="shared" ref="AJ299:AJ362" si="56">AJ298+1</f>
        <v>46006</v>
      </c>
      <c r="AK299">
        <f t="shared" si="53"/>
        <v>0</v>
      </c>
      <c r="AL299" s="1">
        <f t="shared" si="54"/>
        <v>1</v>
      </c>
      <c r="AM299" s="1">
        <f t="shared" si="55"/>
        <v>0</v>
      </c>
      <c r="AN299" s="1">
        <f t="shared" si="52"/>
        <v>0</v>
      </c>
      <c r="AO299" s="1">
        <f t="shared" si="51"/>
        <v>1</v>
      </c>
    </row>
    <row r="300" spans="36:41" x14ac:dyDescent="0.35">
      <c r="AJ300" s="29">
        <f t="shared" si="56"/>
        <v>46007</v>
      </c>
      <c r="AK300">
        <f t="shared" si="53"/>
        <v>0</v>
      </c>
      <c r="AL300" s="1">
        <f t="shared" si="54"/>
        <v>1</v>
      </c>
      <c r="AM300" s="1">
        <f t="shared" si="55"/>
        <v>0</v>
      </c>
      <c r="AN300" s="1">
        <f t="shared" si="52"/>
        <v>0</v>
      </c>
      <c r="AO300" s="1">
        <f t="shared" si="51"/>
        <v>1</v>
      </c>
    </row>
    <row r="301" spans="36:41" x14ac:dyDescent="0.35">
      <c r="AJ301" s="29">
        <f t="shared" si="56"/>
        <v>46008</v>
      </c>
      <c r="AK301">
        <f t="shared" si="53"/>
        <v>0</v>
      </c>
      <c r="AL301" s="1">
        <f t="shared" si="54"/>
        <v>1</v>
      </c>
      <c r="AM301" s="1">
        <f t="shared" si="55"/>
        <v>0</v>
      </c>
      <c r="AN301" s="1">
        <f t="shared" si="52"/>
        <v>0</v>
      </c>
      <c r="AO301" s="1">
        <f t="shared" si="51"/>
        <v>1</v>
      </c>
    </row>
    <row r="302" spans="36:41" x14ac:dyDescent="0.35">
      <c r="AJ302" s="29">
        <f t="shared" si="56"/>
        <v>46009</v>
      </c>
      <c r="AK302">
        <f t="shared" si="53"/>
        <v>0</v>
      </c>
      <c r="AL302" s="1">
        <f t="shared" si="54"/>
        <v>1</v>
      </c>
      <c r="AM302" s="1">
        <f t="shared" si="55"/>
        <v>0</v>
      </c>
      <c r="AN302" s="1">
        <f t="shared" si="52"/>
        <v>0</v>
      </c>
      <c r="AO302" s="1">
        <f t="shared" si="51"/>
        <v>1</v>
      </c>
    </row>
    <row r="303" spans="36:41" x14ac:dyDescent="0.35">
      <c r="AJ303" s="29">
        <f t="shared" si="56"/>
        <v>46010</v>
      </c>
      <c r="AK303">
        <f t="shared" si="53"/>
        <v>0</v>
      </c>
      <c r="AL303" s="1">
        <f t="shared" si="54"/>
        <v>1</v>
      </c>
      <c r="AM303" s="1">
        <f t="shared" si="55"/>
        <v>0</v>
      </c>
      <c r="AN303" s="1">
        <f t="shared" si="52"/>
        <v>0</v>
      </c>
      <c r="AO303" s="1">
        <f t="shared" si="51"/>
        <v>1</v>
      </c>
    </row>
    <row r="304" spans="36:41" x14ac:dyDescent="0.35">
      <c r="AJ304" s="29">
        <f t="shared" si="56"/>
        <v>46011</v>
      </c>
      <c r="AK304">
        <f t="shared" si="53"/>
        <v>0</v>
      </c>
      <c r="AL304" s="1">
        <f t="shared" si="54"/>
        <v>1</v>
      </c>
      <c r="AM304" s="1">
        <f t="shared" si="55"/>
        <v>0</v>
      </c>
      <c r="AN304" s="1">
        <f t="shared" si="52"/>
        <v>0</v>
      </c>
      <c r="AO304" s="1">
        <f t="shared" si="51"/>
        <v>1</v>
      </c>
    </row>
    <row r="305" spans="36:41" x14ac:dyDescent="0.35">
      <c r="AJ305" s="29">
        <f t="shared" si="56"/>
        <v>46012</v>
      </c>
      <c r="AK305">
        <f t="shared" si="53"/>
        <v>0</v>
      </c>
      <c r="AL305" s="1">
        <f t="shared" si="54"/>
        <v>1</v>
      </c>
      <c r="AM305" s="1">
        <f t="shared" si="55"/>
        <v>0</v>
      </c>
      <c r="AN305" s="1">
        <f t="shared" si="52"/>
        <v>0</v>
      </c>
      <c r="AO305" s="1">
        <f t="shared" si="51"/>
        <v>1</v>
      </c>
    </row>
    <row r="306" spans="36:41" x14ac:dyDescent="0.35">
      <c r="AJ306" s="29">
        <f t="shared" si="56"/>
        <v>46013</v>
      </c>
      <c r="AK306">
        <f t="shared" si="53"/>
        <v>0</v>
      </c>
      <c r="AL306" s="1">
        <f t="shared" si="54"/>
        <v>1</v>
      </c>
      <c r="AM306" s="1">
        <f t="shared" si="55"/>
        <v>0</v>
      </c>
      <c r="AN306" s="1">
        <f t="shared" si="52"/>
        <v>0</v>
      </c>
      <c r="AO306" s="1">
        <f t="shared" si="51"/>
        <v>1</v>
      </c>
    </row>
    <row r="307" spans="36:41" x14ac:dyDescent="0.35">
      <c r="AJ307" s="29">
        <f t="shared" si="56"/>
        <v>46014</v>
      </c>
      <c r="AK307">
        <f t="shared" si="53"/>
        <v>0</v>
      </c>
      <c r="AL307" s="1">
        <f t="shared" si="54"/>
        <v>1</v>
      </c>
      <c r="AM307" s="1">
        <f t="shared" si="55"/>
        <v>0</v>
      </c>
      <c r="AN307" s="1">
        <f t="shared" si="52"/>
        <v>0</v>
      </c>
      <c r="AO307" s="1">
        <f t="shared" si="51"/>
        <v>1</v>
      </c>
    </row>
    <row r="308" spans="36:41" x14ac:dyDescent="0.35">
      <c r="AJ308" s="29">
        <f t="shared" si="56"/>
        <v>46015</v>
      </c>
      <c r="AK308">
        <f t="shared" si="53"/>
        <v>0</v>
      </c>
      <c r="AL308" s="1">
        <f t="shared" si="54"/>
        <v>1</v>
      </c>
      <c r="AM308" s="1">
        <f t="shared" si="55"/>
        <v>0</v>
      </c>
      <c r="AN308" s="1">
        <f t="shared" si="52"/>
        <v>0</v>
      </c>
      <c r="AO308" s="1">
        <f t="shared" si="51"/>
        <v>1</v>
      </c>
    </row>
    <row r="309" spans="36:41" x14ac:dyDescent="0.35">
      <c r="AJ309" s="29">
        <f t="shared" si="56"/>
        <v>46016</v>
      </c>
      <c r="AK309">
        <f t="shared" si="53"/>
        <v>0</v>
      </c>
      <c r="AL309" s="1">
        <f t="shared" si="54"/>
        <v>1</v>
      </c>
      <c r="AM309" s="1">
        <f t="shared" si="55"/>
        <v>0</v>
      </c>
      <c r="AN309" s="1">
        <f t="shared" si="52"/>
        <v>0</v>
      </c>
      <c r="AO309" s="1">
        <f t="shared" si="51"/>
        <v>1</v>
      </c>
    </row>
    <row r="310" spans="36:41" x14ac:dyDescent="0.35">
      <c r="AJ310" s="29">
        <f t="shared" si="56"/>
        <v>46017</v>
      </c>
      <c r="AK310">
        <f t="shared" si="53"/>
        <v>0</v>
      </c>
      <c r="AL310" s="1">
        <f t="shared" si="54"/>
        <v>1</v>
      </c>
      <c r="AM310" s="1">
        <f t="shared" si="55"/>
        <v>0</v>
      </c>
      <c r="AN310" s="1">
        <f t="shared" si="52"/>
        <v>0</v>
      </c>
      <c r="AO310" s="1">
        <f t="shared" si="51"/>
        <v>1</v>
      </c>
    </row>
    <row r="311" spans="36:41" x14ac:dyDescent="0.35">
      <c r="AJ311" s="29">
        <f t="shared" si="56"/>
        <v>46018</v>
      </c>
      <c r="AK311">
        <f t="shared" si="53"/>
        <v>0</v>
      </c>
      <c r="AL311" s="1">
        <f t="shared" si="54"/>
        <v>1</v>
      </c>
      <c r="AM311" s="1">
        <f t="shared" si="55"/>
        <v>0</v>
      </c>
      <c r="AN311" s="1">
        <f t="shared" si="52"/>
        <v>0</v>
      </c>
      <c r="AO311" s="1">
        <f t="shared" si="51"/>
        <v>1</v>
      </c>
    </row>
    <row r="312" spans="36:41" x14ac:dyDescent="0.35">
      <c r="AJ312" s="29">
        <f t="shared" si="56"/>
        <v>46019</v>
      </c>
      <c r="AK312">
        <f t="shared" si="53"/>
        <v>0</v>
      </c>
      <c r="AL312" s="1">
        <f t="shared" si="54"/>
        <v>1</v>
      </c>
      <c r="AM312" s="1">
        <f t="shared" si="55"/>
        <v>0</v>
      </c>
      <c r="AN312" s="1">
        <f t="shared" si="52"/>
        <v>0</v>
      </c>
      <c r="AO312" s="1">
        <f t="shared" si="51"/>
        <v>1</v>
      </c>
    </row>
    <row r="313" spans="36:41" x14ac:dyDescent="0.35">
      <c r="AJ313" s="29">
        <f t="shared" si="56"/>
        <v>46020</v>
      </c>
      <c r="AK313">
        <f t="shared" si="53"/>
        <v>0</v>
      </c>
      <c r="AL313" s="1">
        <f t="shared" si="54"/>
        <v>1</v>
      </c>
      <c r="AM313" s="1">
        <f t="shared" si="55"/>
        <v>0</v>
      </c>
      <c r="AN313" s="1">
        <f t="shared" si="52"/>
        <v>0</v>
      </c>
      <c r="AO313" s="1">
        <f t="shared" si="51"/>
        <v>1</v>
      </c>
    </row>
    <row r="314" spans="36:41" x14ac:dyDescent="0.35">
      <c r="AJ314" s="29">
        <f t="shared" si="56"/>
        <v>46021</v>
      </c>
      <c r="AK314">
        <f t="shared" si="53"/>
        <v>0</v>
      </c>
      <c r="AL314" s="1">
        <f t="shared" si="54"/>
        <v>1</v>
      </c>
      <c r="AM314" s="1">
        <f t="shared" si="55"/>
        <v>0</v>
      </c>
      <c r="AN314" s="1">
        <f t="shared" si="52"/>
        <v>0</v>
      </c>
      <c r="AO314" s="1">
        <f t="shared" si="51"/>
        <v>1</v>
      </c>
    </row>
    <row r="315" spans="36:41" x14ac:dyDescent="0.35">
      <c r="AJ315" s="29">
        <f t="shared" si="56"/>
        <v>46022</v>
      </c>
      <c r="AK315">
        <f t="shared" si="53"/>
        <v>0</v>
      </c>
      <c r="AL315" s="1">
        <f t="shared" si="54"/>
        <v>1</v>
      </c>
      <c r="AM315" s="1">
        <f t="shared" si="55"/>
        <v>0</v>
      </c>
      <c r="AN315" s="1">
        <f t="shared" si="52"/>
        <v>0</v>
      </c>
      <c r="AO315" s="1">
        <f t="shared" si="51"/>
        <v>1</v>
      </c>
    </row>
    <row r="316" spans="36:41" x14ac:dyDescent="0.35">
      <c r="AJ316" s="29">
        <f t="shared" si="56"/>
        <v>46023</v>
      </c>
      <c r="AK316">
        <f t="shared" si="53"/>
        <v>0</v>
      </c>
      <c r="AL316" s="1">
        <f t="shared" si="54"/>
        <v>1</v>
      </c>
      <c r="AM316" s="1">
        <f t="shared" si="55"/>
        <v>0</v>
      </c>
      <c r="AN316" s="1">
        <f t="shared" si="52"/>
        <v>0</v>
      </c>
      <c r="AO316" s="1">
        <f t="shared" si="51"/>
        <v>1</v>
      </c>
    </row>
    <row r="317" spans="36:41" x14ac:dyDescent="0.35">
      <c r="AJ317" s="29">
        <f t="shared" si="56"/>
        <v>46024</v>
      </c>
      <c r="AK317">
        <f t="shared" si="53"/>
        <v>0</v>
      </c>
      <c r="AL317" s="1">
        <f t="shared" si="54"/>
        <v>1</v>
      </c>
      <c r="AM317" s="1">
        <f t="shared" si="55"/>
        <v>0</v>
      </c>
      <c r="AN317" s="1">
        <f t="shared" si="52"/>
        <v>0</v>
      </c>
      <c r="AO317" s="1">
        <f t="shared" si="51"/>
        <v>1</v>
      </c>
    </row>
    <row r="318" spans="36:41" x14ac:dyDescent="0.35">
      <c r="AJ318" s="29">
        <f t="shared" si="56"/>
        <v>46025</v>
      </c>
      <c r="AK318">
        <f t="shared" si="53"/>
        <v>0</v>
      </c>
      <c r="AL318" s="1">
        <f t="shared" si="54"/>
        <v>1</v>
      </c>
      <c r="AM318" s="1">
        <f t="shared" si="55"/>
        <v>0</v>
      </c>
      <c r="AN318" s="1">
        <f t="shared" si="52"/>
        <v>0</v>
      </c>
      <c r="AO318" s="1">
        <f t="shared" si="51"/>
        <v>1</v>
      </c>
    </row>
    <row r="319" spans="36:41" x14ac:dyDescent="0.35">
      <c r="AJ319" s="29">
        <f t="shared" si="56"/>
        <v>46026</v>
      </c>
      <c r="AK319">
        <f t="shared" si="53"/>
        <v>0</v>
      </c>
      <c r="AL319" s="1">
        <f t="shared" si="54"/>
        <v>1</v>
      </c>
      <c r="AM319" s="1">
        <f t="shared" si="55"/>
        <v>0</v>
      </c>
      <c r="AN319" s="1">
        <f t="shared" si="52"/>
        <v>0</v>
      </c>
      <c r="AO319" s="1">
        <f t="shared" si="51"/>
        <v>1</v>
      </c>
    </row>
    <row r="320" spans="36:41" x14ac:dyDescent="0.35">
      <c r="AJ320" s="29">
        <f t="shared" si="56"/>
        <v>46027</v>
      </c>
      <c r="AK320">
        <f t="shared" si="53"/>
        <v>0</v>
      </c>
      <c r="AL320" s="1">
        <f t="shared" si="54"/>
        <v>1</v>
      </c>
      <c r="AM320" s="1">
        <f t="shared" si="55"/>
        <v>0</v>
      </c>
      <c r="AN320" s="1">
        <f t="shared" si="52"/>
        <v>0</v>
      </c>
      <c r="AO320" s="1">
        <f t="shared" si="51"/>
        <v>1</v>
      </c>
    </row>
    <row r="321" spans="36:41" x14ac:dyDescent="0.35">
      <c r="AJ321" s="29">
        <f t="shared" si="56"/>
        <v>46028</v>
      </c>
      <c r="AK321">
        <f t="shared" si="53"/>
        <v>0</v>
      </c>
      <c r="AL321" s="1">
        <f t="shared" si="54"/>
        <v>1</v>
      </c>
      <c r="AM321" s="1">
        <f t="shared" si="55"/>
        <v>0</v>
      </c>
      <c r="AN321" s="1">
        <f t="shared" ref="AN321:AN352" si="57">_xlfn.XLOOKUP(AJ321,A$27:A$36,B$27:B$36,0,1)</f>
        <v>0</v>
      </c>
      <c r="AO321" s="1">
        <f t="shared" ref="AO321:AO384" si="58">AL321</f>
        <v>1</v>
      </c>
    </row>
    <row r="322" spans="36:41" x14ac:dyDescent="0.35">
      <c r="AJ322" s="29">
        <f t="shared" si="56"/>
        <v>46029</v>
      </c>
      <c r="AK322">
        <f t="shared" si="53"/>
        <v>0</v>
      </c>
      <c r="AL322" s="1">
        <f t="shared" si="54"/>
        <v>1</v>
      </c>
      <c r="AM322" s="1">
        <f t="shared" si="55"/>
        <v>0</v>
      </c>
      <c r="AN322" s="1">
        <f t="shared" si="57"/>
        <v>0</v>
      </c>
      <c r="AO322" s="1">
        <f t="shared" si="58"/>
        <v>1</v>
      </c>
    </row>
    <row r="323" spans="36:41" x14ac:dyDescent="0.35">
      <c r="AJ323" s="29">
        <f t="shared" si="56"/>
        <v>46030</v>
      </c>
      <c r="AK323">
        <f t="shared" si="53"/>
        <v>0</v>
      </c>
      <c r="AL323" s="1">
        <f t="shared" si="54"/>
        <v>1</v>
      </c>
      <c r="AM323" s="1">
        <f t="shared" si="55"/>
        <v>0</v>
      </c>
      <c r="AN323" s="1">
        <f t="shared" si="57"/>
        <v>0</v>
      </c>
      <c r="AO323" s="1">
        <f t="shared" si="58"/>
        <v>1</v>
      </c>
    </row>
    <row r="324" spans="36:41" x14ac:dyDescent="0.35">
      <c r="AJ324" s="29">
        <f t="shared" si="56"/>
        <v>46031</v>
      </c>
      <c r="AK324">
        <f t="shared" si="53"/>
        <v>0</v>
      </c>
      <c r="AL324" s="1">
        <f t="shared" si="54"/>
        <v>1</v>
      </c>
      <c r="AM324" s="1">
        <f t="shared" si="55"/>
        <v>0</v>
      </c>
      <c r="AN324" s="1">
        <f t="shared" si="57"/>
        <v>0</v>
      </c>
      <c r="AO324" s="1">
        <f t="shared" si="58"/>
        <v>1</v>
      </c>
    </row>
    <row r="325" spans="36:41" x14ac:dyDescent="0.35">
      <c r="AJ325" s="29">
        <f t="shared" si="56"/>
        <v>46032</v>
      </c>
      <c r="AK325">
        <f t="shared" si="53"/>
        <v>0</v>
      </c>
      <c r="AL325" s="1">
        <f t="shared" si="54"/>
        <v>1</v>
      </c>
      <c r="AM325" s="1">
        <f t="shared" si="55"/>
        <v>0</v>
      </c>
      <c r="AN325" s="1">
        <f t="shared" si="57"/>
        <v>0</v>
      </c>
      <c r="AO325" s="1">
        <f t="shared" si="58"/>
        <v>1</v>
      </c>
    </row>
    <row r="326" spans="36:41" x14ac:dyDescent="0.35">
      <c r="AJ326" s="29">
        <f t="shared" si="56"/>
        <v>46033</v>
      </c>
      <c r="AK326">
        <f t="shared" si="53"/>
        <v>0</v>
      </c>
      <c r="AL326" s="1">
        <f t="shared" si="54"/>
        <v>1</v>
      </c>
      <c r="AM326" s="1">
        <f t="shared" si="55"/>
        <v>0</v>
      </c>
      <c r="AN326" s="1">
        <f t="shared" si="57"/>
        <v>0</v>
      </c>
      <c r="AO326" s="1">
        <f t="shared" si="58"/>
        <v>1</v>
      </c>
    </row>
    <row r="327" spans="36:41" x14ac:dyDescent="0.35">
      <c r="AJ327" s="29">
        <f t="shared" si="56"/>
        <v>46034</v>
      </c>
      <c r="AK327">
        <f t="shared" si="53"/>
        <v>0</v>
      </c>
      <c r="AL327" s="1">
        <f t="shared" si="54"/>
        <v>1</v>
      </c>
      <c r="AM327" s="1">
        <f t="shared" si="55"/>
        <v>0</v>
      </c>
      <c r="AN327" s="1">
        <f t="shared" si="57"/>
        <v>0</v>
      </c>
      <c r="AO327" s="1">
        <f t="shared" si="58"/>
        <v>1</v>
      </c>
    </row>
    <row r="328" spans="36:41" x14ac:dyDescent="0.35">
      <c r="AJ328" s="29">
        <f t="shared" si="56"/>
        <v>46035</v>
      </c>
      <c r="AK328">
        <f t="shared" si="53"/>
        <v>0</v>
      </c>
      <c r="AL328" s="1">
        <f t="shared" si="54"/>
        <v>1</v>
      </c>
      <c r="AM328" s="1">
        <f t="shared" si="55"/>
        <v>0</v>
      </c>
      <c r="AN328" s="1">
        <f t="shared" si="57"/>
        <v>0</v>
      </c>
      <c r="AO328" s="1">
        <f t="shared" si="58"/>
        <v>1</v>
      </c>
    </row>
    <row r="329" spans="36:41" x14ac:dyDescent="0.35">
      <c r="AJ329" s="29">
        <f t="shared" si="56"/>
        <v>46036</v>
      </c>
      <c r="AK329">
        <f t="shared" si="53"/>
        <v>0</v>
      </c>
      <c r="AL329" s="1">
        <f t="shared" si="54"/>
        <v>1</v>
      </c>
      <c r="AM329" s="1">
        <f t="shared" si="55"/>
        <v>0</v>
      </c>
      <c r="AN329" s="1">
        <f t="shared" si="57"/>
        <v>0</v>
      </c>
      <c r="AO329" s="1">
        <f t="shared" si="58"/>
        <v>1</v>
      </c>
    </row>
    <row r="330" spans="36:41" x14ac:dyDescent="0.35">
      <c r="AJ330" s="29">
        <f t="shared" si="56"/>
        <v>46037</v>
      </c>
      <c r="AK330">
        <f t="shared" si="53"/>
        <v>0</v>
      </c>
      <c r="AL330" s="1">
        <f t="shared" si="54"/>
        <v>1</v>
      </c>
      <c r="AM330" s="1">
        <f t="shared" si="55"/>
        <v>0</v>
      </c>
      <c r="AN330" s="1">
        <f t="shared" si="57"/>
        <v>0</v>
      </c>
      <c r="AO330" s="1">
        <f t="shared" si="58"/>
        <v>1</v>
      </c>
    </row>
    <row r="331" spans="36:41" x14ac:dyDescent="0.35">
      <c r="AJ331" s="29">
        <f t="shared" si="56"/>
        <v>46038</v>
      </c>
      <c r="AK331">
        <f t="shared" si="53"/>
        <v>0</v>
      </c>
      <c r="AL331" s="1">
        <f t="shared" si="54"/>
        <v>1</v>
      </c>
      <c r="AM331" s="1">
        <f t="shared" si="55"/>
        <v>0</v>
      </c>
      <c r="AN331" s="1">
        <f t="shared" si="57"/>
        <v>0</v>
      </c>
      <c r="AO331" s="1">
        <f t="shared" si="58"/>
        <v>1</v>
      </c>
    </row>
    <row r="332" spans="36:41" x14ac:dyDescent="0.35">
      <c r="AJ332" s="29">
        <f t="shared" si="56"/>
        <v>46039</v>
      </c>
      <c r="AK332">
        <f t="shared" si="53"/>
        <v>0</v>
      </c>
      <c r="AL332" s="1">
        <f t="shared" si="54"/>
        <v>1</v>
      </c>
      <c r="AM332" s="1">
        <f t="shared" si="55"/>
        <v>0</v>
      </c>
      <c r="AN332" s="1">
        <f t="shared" si="57"/>
        <v>0</v>
      </c>
      <c r="AO332" s="1">
        <f t="shared" si="58"/>
        <v>1</v>
      </c>
    </row>
    <row r="333" spans="36:41" x14ac:dyDescent="0.35">
      <c r="AJ333" s="29">
        <f t="shared" si="56"/>
        <v>46040</v>
      </c>
      <c r="AK333">
        <f t="shared" si="53"/>
        <v>0</v>
      </c>
      <c r="AL333" s="1">
        <f t="shared" si="54"/>
        <v>1</v>
      </c>
      <c r="AM333" s="1">
        <f t="shared" si="55"/>
        <v>0</v>
      </c>
      <c r="AN333" s="1">
        <f t="shared" si="57"/>
        <v>0</v>
      </c>
      <c r="AO333" s="1">
        <f t="shared" si="58"/>
        <v>1</v>
      </c>
    </row>
    <row r="334" spans="36:41" x14ac:dyDescent="0.35">
      <c r="AJ334" s="29">
        <f t="shared" si="56"/>
        <v>46041</v>
      </c>
      <c r="AK334">
        <f t="shared" si="53"/>
        <v>0</v>
      </c>
      <c r="AL334" s="1">
        <f t="shared" si="54"/>
        <v>1</v>
      </c>
      <c r="AM334" s="1">
        <f t="shared" si="55"/>
        <v>0</v>
      </c>
      <c r="AN334" s="1">
        <f t="shared" si="57"/>
        <v>0</v>
      </c>
      <c r="AO334" s="1">
        <f t="shared" si="58"/>
        <v>1</v>
      </c>
    </row>
    <row r="335" spans="36:41" x14ac:dyDescent="0.35">
      <c r="AJ335" s="29">
        <f t="shared" si="56"/>
        <v>46042</v>
      </c>
      <c r="AK335">
        <f t="shared" si="53"/>
        <v>0</v>
      </c>
      <c r="AL335" s="1">
        <f t="shared" si="54"/>
        <v>1</v>
      </c>
      <c r="AM335" s="1">
        <f t="shared" si="55"/>
        <v>0</v>
      </c>
      <c r="AN335" s="1">
        <f t="shared" si="57"/>
        <v>0</v>
      </c>
      <c r="AO335" s="1">
        <f t="shared" si="58"/>
        <v>1</v>
      </c>
    </row>
    <row r="336" spans="36:41" x14ac:dyDescent="0.35">
      <c r="AJ336" s="29">
        <f t="shared" si="56"/>
        <v>46043</v>
      </c>
      <c r="AK336">
        <f t="shared" si="53"/>
        <v>0</v>
      </c>
      <c r="AL336" s="1">
        <f t="shared" si="54"/>
        <v>1</v>
      </c>
      <c r="AM336" s="1">
        <f t="shared" si="55"/>
        <v>0</v>
      </c>
      <c r="AN336" s="1">
        <f t="shared" si="57"/>
        <v>0</v>
      </c>
      <c r="AO336" s="1">
        <f t="shared" si="58"/>
        <v>1</v>
      </c>
    </row>
    <row r="337" spans="36:41" x14ac:dyDescent="0.35">
      <c r="AJ337" s="29">
        <f t="shared" si="56"/>
        <v>46044</v>
      </c>
      <c r="AK337">
        <f t="shared" si="53"/>
        <v>0</v>
      </c>
      <c r="AL337" s="1">
        <f t="shared" si="54"/>
        <v>1</v>
      </c>
      <c r="AM337" s="1">
        <f t="shared" si="55"/>
        <v>0</v>
      </c>
      <c r="AN337" s="1">
        <f t="shared" si="57"/>
        <v>0</v>
      </c>
      <c r="AO337" s="1">
        <f t="shared" si="58"/>
        <v>1</v>
      </c>
    </row>
    <row r="338" spans="36:41" x14ac:dyDescent="0.35">
      <c r="AJ338" s="29">
        <f t="shared" si="56"/>
        <v>46045</v>
      </c>
      <c r="AK338">
        <f t="shared" si="53"/>
        <v>0</v>
      </c>
      <c r="AL338" s="1">
        <f t="shared" si="54"/>
        <v>1</v>
      </c>
      <c r="AM338" s="1">
        <f t="shared" si="55"/>
        <v>0</v>
      </c>
      <c r="AN338" s="1">
        <f t="shared" si="57"/>
        <v>0</v>
      </c>
      <c r="AO338" s="1">
        <f t="shared" si="58"/>
        <v>1</v>
      </c>
    </row>
    <row r="339" spans="36:41" x14ac:dyDescent="0.35">
      <c r="AJ339" s="29">
        <f t="shared" si="56"/>
        <v>46046</v>
      </c>
      <c r="AK339">
        <f t="shared" si="53"/>
        <v>0</v>
      </c>
      <c r="AL339" s="1">
        <f t="shared" si="54"/>
        <v>1</v>
      </c>
      <c r="AM339" s="1">
        <f t="shared" si="55"/>
        <v>0</v>
      </c>
      <c r="AN339" s="1">
        <f t="shared" si="57"/>
        <v>0</v>
      </c>
      <c r="AO339" s="1">
        <f t="shared" si="58"/>
        <v>1</v>
      </c>
    </row>
    <row r="340" spans="36:41" x14ac:dyDescent="0.35">
      <c r="AJ340" s="29">
        <f t="shared" si="56"/>
        <v>46047</v>
      </c>
      <c r="AK340">
        <f t="shared" si="53"/>
        <v>0</v>
      </c>
      <c r="AL340" s="1">
        <f t="shared" si="54"/>
        <v>1</v>
      </c>
      <c r="AM340" s="1">
        <f t="shared" si="55"/>
        <v>0</v>
      </c>
      <c r="AN340" s="1">
        <f t="shared" si="57"/>
        <v>0</v>
      </c>
      <c r="AO340" s="1">
        <f t="shared" si="58"/>
        <v>1</v>
      </c>
    </row>
    <row r="341" spans="36:41" x14ac:dyDescent="0.35">
      <c r="AJ341" s="29">
        <f t="shared" si="56"/>
        <v>46048</v>
      </c>
      <c r="AK341">
        <f t="shared" si="53"/>
        <v>0</v>
      </c>
      <c r="AL341" s="1">
        <f t="shared" si="54"/>
        <v>1</v>
      </c>
      <c r="AM341" s="1">
        <f t="shared" si="55"/>
        <v>0</v>
      </c>
      <c r="AN341" s="1">
        <f t="shared" si="57"/>
        <v>0</v>
      </c>
      <c r="AO341" s="1">
        <f t="shared" si="58"/>
        <v>1</v>
      </c>
    </row>
    <row r="342" spans="36:41" x14ac:dyDescent="0.35">
      <c r="AJ342" s="29">
        <f t="shared" si="56"/>
        <v>46049</v>
      </c>
      <c r="AK342">
        <f t="shared" si="53"/>
        <v>0</v>
      </c>
      <c r="AL342" s="1">
        <f t="shared" si="54"/>
        <v>1</v>
      </c>
      <c r="AM342" s="1">
        <f t="shared" si="55"/>
        <v>0</v>
      </c>
      <c r="AN342" s="1">
        <f t="shared" si="57"/>
        <v>0</v>
      </c>
      <c r="AO342" s="1">
        <f t="shared" si="58"/>
        <v>1</v>
      </c>
    </row>
    <row r="343" spans="36:41" x14ac:dyDescent="0.35">
      <c r="AJ343" s="29">
        <f t="shared" si="56"/>
        <v>46050</v>
      </c>
      <c r="AK343">
        <f t="shared" si="53"/>
        <v>0</v>
      </c>
      <c r="AL343" s="1">
        <f t="shared" si="54"/>
        <v>1</v>
      </c>
      <c r="AM343" s="1">
        <f t="shared" si="55"/>
        <v>0</v>
      </c>
      <c r="AN343" s="1">
        <f t="shared" si="57"/>
        <v>0</v>
      </c>
      <c r="AO343" s="1">
        <f t="shared" si="58"/>
        <v>1</v>
      </c>
    </row>
    <row r="344" spans="36:41" x14ac:dyDescent="0.35">
      <c r="AJ344" s="29">
        <f t="shared" si="56"/>
        <v>46051</v>
      </c>
      <c r="AK344">
        <f t="shared" si="53"/>
        <v>0</v>
      </c>
      <c r="AL344" s="1">
        <f t="shared" si="54"/>
        <v>1</v>
      </c>
      <c r="AM344" s="1">
        <f t="shared" si="55"/>
        <v>0</v>
      </c>
      <c r="AN344" s="1">
        <f t="shared" si="57"/>
        <v>0</v>
      </c>
      <c r="AO344" s="1">
        <f t="shared" si="58"/>
        <v>1</v>
      </c>
    </row>
    <row r="345" spans="36:41" x14ac:dyDescent="0.35">
      <c r="AJ345" s="29">
        <f t="shared" si="56"/>
        <v>46052</v>
      </c>
      <c r="AK345">
        <f t="shared" si="53"/>
        <v>0</v>
      </c>
      <c r="AL345" s="1">
        <f t="shared" si="54"/>
        <v>1</v>
      </c>
      <c r="AM345" s="1">
        <f t="shared" si="55"/>
        <v>0</v>
      </c>
      <c r="AN345" s="1">
        <f t="shared" si="57"/>
        <v>0</v>
      </c>
      <c r="AO345" s="1">
        <f t="shared" si="58"/>
        <v>1</v>
      </c>
    </row>
    <row r="346" spans="36:41" x14ac:dyDescent="0.35">
      <c r="AJ346" s="29">
        <f t="shared" si="56"/>
        <v>46053</v>
      </c>
      <c r="AK346">
        <f t="shared" si="53"/>
        <v>0</v>
      </c>
      <c r="AL346" s="1">
        <f t="shared" si="54"/>
        <v>1</v>
      </c>
      <c r="AM346" s="1">
        <f t="shared" si="55"/>
        <v>0</v>
      </c>
      <c r="AN346" s="1">
        <f t="shared" si="57"/>
        <v>0</v>
      </c>
      <c r="AO346" s="1">
        <f t="shared" si="58"/>
        <v>1</v>
      </c>
    </row>
    <row r="347" spans="36:41" x14ac:dyDescent="0.35">
      <c r="AJ347" s="29">
        <f t="shared" si="56"/>
        <v>46054</v>
      </c>
      <c r="AK347">
        <f t="shared" si="53"/>
        <v>0</v>
      </c>
      <c r="AL347" s="1">
        <f t="shared" si="54"/>
        <v>1</v>
      </c>
      <c r="AM347" s="1">
        <f t="shared" si="55"/>
        <v>0</v>
      </c>
      <c r="AN347" s="1">
        <f t="shared" si="57"/>
        <v>0</v>
      </c>
      <c r="AO347" s="1">
        <f t="shared" si="58"/>
        <v>1</v>
      </c>
    </row>
    <row r="348" spans="36:41" x14ac:dyDescent="0.35">
      <c r="AJ348" s="29">
        <f t="shared" si="56"/>
        <v>46055</v>
      </c>
      <c r="AK348">
        <f t="shared" si="53"/>
        <v>0</v>
      </c>
      <c r="AL348" s="1">
        <f t="shared" si="54"/>
        <v>1</v>
      </c>
      <c r="AM348" s="1">
        <f t="shared" si="55"/>
        <v>0</v>
      </c>
      <c r="AN348" s="1">
        <f t="shared" si="57"/>
        <v>0</v>
      </c>
      <c r="AO348" s="1">
        <f t="shared" si="58"/>
        <v>1</v>
      </c>
    </row>
    <row r="349" spans="36:41" x14ac:dyDescent="0.35">
      <c r="AJ349" s="29">
        <f t="shared" si="56"/>
        <v>46056</v>
      </c>
      <c r="AK349">
        <f t="shared" si="53"/>
        <v>0</v>
      </c>
      <c r="AL349" s="1">
        <f t="shared" si="54"/>
        <v>1</v>
      </c>
      <c r="AM349" s="1">
        <f t="shared" si="55"/>
        <v>0</v>
      </c>
      <c r="AN349" s="1">
        <f t="shared" si="57"/>
        <v>0</v>
      </c>
      <c r="AO349" s="1">
        <f t="shared" si="58"/>
        <v>1</v>
      </c>
    </row>
    <row r="350" spans="36:41" x14ac:dyDescent="0.35">
      <c r="AJ350" s="29">
        <f t="shared" si="56"/>
        <v>46057</v>
      </c>
      <c r="AK350">
        <f t="shared" si="53"/>
        <v>0</v>
      </c>
      <c r="AL350" s="1">
        <f t="shared" si="54"/>
        <v>1</v>
      </c>
      <c r="AM350" s="1">
        <f t="shared" si="55"/>
        <v>0</v>
      </c>
      <c r="AN350" s="1">
        <f t="shared" si="57"/>
        <v>0</v>
      </c>
      <c r="AO350" s="1">
        <f t="shared" si="58"/>
        <v>1</v>
      </c>
    </row>
    <row r="351" spans="36:41" x14ac:dyDescent="0.35">
      <c r="AJ351" s="29">
        <f t="shared" si="56"/>
        <v>46058</v>
      </c>
      <c r="AK351">
        <f t="shared" si="53"/>
        <v>0</v>
      </c>
      <c r="AL351" s="1">
        <f t="shared" si="54"/>
        <v>1</v>
      </c>
      <c r="AM351" s="1">
        <f t="shared" si="55"/>
        <v>0</v>
      </c>
      <c r="AN351" s="1">
        <f t="shared" si="57"/>
        <v>0</v>
      </c>
      <c r="AO351" s="1">
        <f t="shared" si="58"/>
        <v>1</v>
      </c>
    </row>
    <row r="352" spans="36:41" x14ac:dyDescent="0.35">
      <c r="AJ352" s="29">
        <f t="shared" si="56"/>
        <v>46059</v>
      </c>
      <c r="AK352">
        <f t="shared" si="53"/>
        <v>0</v>
      </c>
      <c r="AL352" s="1">
        <f t="shared" si="54"/>
        <v>1</v>
      </c>
      <c r="AM352" s="1">
        <f t="shared" si="55"/>
        <v>0</v>
      </c>
      <c r="AN352" s="1">
        <f t="shared" si="57"/>
        <v>0</v>
      </c>
      <c r="AO352" s="1">
        <f t="shared" si="58"/>
        <v>1</v>
      </c>
    </row>
    <row r="353" spans="36:41" x14ac:dyDescent="0.35">
      <c r="AJ353" s="29">
        <f t="shared" si="56"/>
        <v>46060</v>
      </c>
      <c r="AK353">
        <f t="shared" si="53"/>
        <v>0</v>
      </c>
      <c r="AL353" s="1">
        <f t="shared" si="54"/>
        <v>1</v>
      </c>
      <c r="AM353" s="1">
        <f t="shared" si="55"/>
        <v>0</v>
      </c>
      <c r="AN353" s="1">
        <f t="shared" ref="AN353:AN384" si="59">_xlfn.XLOOKUP(AJ353,A$27:A$36,B$27:B$36,0,1)</f>
        <v>0</v>
      </c>
      <c r="AO353" s="1">
        <f t="shared" si="58"/>
        <v>1</v>
      </c>
    </row>
    <row r="354" spans="36:41" x14ac:dyDescent="0.35">
      <c r="AJ354" s="29">
        <f t="shared" si="56"/>
        <v>46061</v>
      </c>
      <c r="AK354">
        <f t="shared" si="53"/>
        <v>0</v>
      </c>
      <c r="AL354" s="1">
        <f t="shared" si="54"/>
        <v>1</v>
      </c>
      <c r="AM354" s="1">
        <f t="shared" si="55"/>
        <v>0</v>
      </c>
      <c r="AN354" s="1">
        <f t="shared" si="59"/>
        <v>0</v>
      </c>
      <c r="AO354" s="1">
        <f t="shared" si="58"/>
        <v>1</v>
      </c>
    </row>
    <row r="355" spans="36:41" x14ac:dyDescent="0.35">
      <c r="AJ355" s="29">
        <f t="shared" si="56"/>
        <v>46062</v>
      </c>
      <c r="AK355">
        <f t="shared" si="53"/>
        <v>0</v>
      </c>
      <c r="AL355" s="1">
        <f t="shared" si="54"/>
        <v>1</v>
      </c>
      <c r="AM355" s="1">
        <f t="shared" si="55"/>
        <v>0</v>
      </c>
      <c r="AN355" s="1">
        <f t="shared" si="59"/>
        <v>0</v>
      </c>
      <c r="AO355" s="1">
        <f t="shared" si="58"/>
        <v>1</v>
      </c>
    </row>
    <row r="356" spans="36:41" x14ac:dyDescent="0.35">
      <c r="AJ356" s="29">
        <f t="shared" si="56"/>
        <v>46063</v>
      </c>
      <c r="AK356">
        <f t="shared" si="53"/>
        <v>0</v>
      </c>
      <c r="AL356" s="1">
        <f t="shared" si="54"/>
        <v>1</v>
      </c>
      <c r="AM356" s="1">
        <f t="shared" si="55"/>
        <v>0</v>
      </c>
      <c r="AN356" s="1">
        <f t="shared" si="59"/>
        <v>0</v>
      </c>
      <c r="AO356" s="1">
        <f t="shared" si="58"/>
        <v>1</v>
      </c>
    </row>
    <row r="357" spans="36:41" x14ac:dyDescent="0.35">
      <c r="AJ357" s="29">
        <f t="shared" si="56"/>
        <v>46064</v>
      </c>
      <c r="AK357">
        <f t="shared" si="53"/>
        <v>0</v>
      </c>
      <c r="AL357" s="1">
        <f t="shared" si="54"/>
        <v>1</v>
      </c>
      <c r="AM357" s="1">
        <f t="shared" si="55"/>
        <v>0</v>
      </c>
      <c r="AN357" s="1">
        <f t="shared" si="59"/>
        <v>0</v>
      </c>
      <c r="AO357" s="1">
        <f t="shared" si="58"/>
        <v>1</v>
      </c>
    </row>
    <row r="358" spans="36:41" x14ac:dyDescent="0.35">
      <c r="AJ358" s="29">
        <f t="shared" si="56"/>
        <v>46065</v>
      </c>
      <c r="AK358">
        <f t="shared" si="53"/>
        <v>0</v>
      </c>
      <c r="AL358" s="1">
        <f t="shared" si="54"/>
        <v>1</v>
      </c>
      <c r="AM358" s="1">
        <f t="shared" si="55"/>
        <v>0</v>
      </c>
      <c r="AN358" s="1">
        <f t="shared" si="59"/>
        <v>0</v>
      </c>
      <c r="AO358" s="1">
        <f t="shared" si="58"/>
        <v>1</v>
      </c>
    </row>
    <row r="359" spans="36:41" x14ac:dyDescent="0.35">
      <c r="AJ359" s="29">
        <f t="shared" si="56"/>
        <v>46066</v>
      </c>
      <c r="AK359">
        <f t="shared" si="53"/>
        <v>0</v>
      </c>
      <c r="AL359" s="1">
        <f t="shared" si="54"/>
        <v>1</v>
      </c>
      <c r="AM359" s="1">
        <f t="shared" si="55"/>
        <v>0</v>
      </c>
      <c r="AN359" s="1">
        <f t="shared" si="59"/>
        <v>0</v>
      </c>
      <c r="AO359" s="1">
        <f t="shared" si="58"/>
        <v>1</v>
      </c>
    </row>
    <row r="360" spans="36:41" x14ac:dyDescent="0.35">
      <c r="AJ360" s="29">
        <f t="shared" si="56"/>
        <v>46067</v>
      </c>
      <c r="AK360">
        <f t="shared" si="53"/>
        <v>0</v>
      </c>
      <c r="AL360" s="1">
        <f t="shared" si="54"/>
        <v>1</v>
      </c>
      <c r="AM360" s="1">
        <f t="shared" si="55"/>
        <v>0</v>
      </c>
      <c r="AN360" s="1">
        <f t="shared" si="59"/>
        <v>0</v>
      </c>
      <c r="AO360" s="1">
        <f t="shared" si="58"/>
        <v>1</v>
      </c>
    </row>
    <row r="361" spans="36:41" x14ac:dyDescent="0.35">
      <c r="AJ361" s="29">
        <f t="shared" si="56"/>
        <v>46068</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x14ac:dyDescent="0.35">
      <c r="AJ362" s="29">
        <f t="shared" si="56"/>
        <v>46069</v>
      </c>
      <c r="AK362">
        <f t="shared" si="60"/>
        <v>0</v>
      </c>
      <c r="AL362" s="1">
        <f t="shared" si="61"/>
        <v>1</v>
      </c>
      <c r="AM362" s="1">
        <f t="shared" si="62"/>
        <v>0</v>
      </c>
      <c r="AN362" s="1">
        <f t="shared" si="59"/>
        <v>0</v>
      </c>
      <c r="AO362" s="1">
        <f t="shared" si="58"/>
        <v>1</v>
      </c>
    </row>
    <row r="363" spans="36:41" x14ac:dyDescent="0.35">
      <c r="AJ363" s="29">
        <f t="shared" ref="AJ363:AJ406" si="63">AJ362+1</f>
        <v>46070</v>
      </c>
      <c r="AK363">
        <f t="shared" si="60"/>
        <v>0</v>
      </c>
      <c r="AL363" s="1">
        <f t="shared" si="61"/>
        <v>1</v>
      </c>
      <c r="AM363" s="1">
        <f t="shared" si="62"/>
        <v>0</v>
      </c>
      <c r="AN363" s="1">
        <f t="shared" si="59"/>
        <v>0</v>
      </c>
      <c r="AO363" s="1">
        <f t="shared" si="58"/>
        <v>1</v>
      </c>
    </row>
    <row r="364" spans="36:41" x14ac:dyDescent="0.35">
      <c r="AJ364" s="29">
        <f t="shared" si="63"/>
        <v>46071</v>
      </c>
      <c r="AK364">
        <f t="shared" si="60"/>
        <v>0</v>
      </c>
      <c r="AL364" s="1">
        <f t="shared" si="61"/>
        <v>1</v>
      </c>
      <c r="AM364" s="1">
        <f t="shared" si="62"/>
        <v>0</v>
      </c>
      <c r="AN364" s="1">
        <f t="shared" si="59"/>
        <v>0</v>
      </c>
      <c r="AO364" s="1">
        <f t="shared" si="58"/>
        <v>1</v>
      </c>
    </row>
    <row r="365" spans="36:41" x14ac:dyDescent="0.35">
      <c r="AJ365" s="29">
        <f t="shared" si="63"/>
        <v>46072</v>
      </c>
      <c r="AK365">
        <f t="shared" si="60"/>
        <v>0</v>
      </c>
      <c r="AL365" s="1">
        <f t="shared" si="61"/>
        <v>1</v>
      </c>
      <c r="AM365" s="1">
        <f t="shared" si="62"/>
        <v>0</v>
      </c>
      <c r="AN365" s="1">
        <f t="shared" si="59"/>
        <v>0</v>
      </c>
      <c r="AO365" s="1">
        <f t="shared" si="58"/>
        <v>1</v>
      </c>
    </row>
    <row r="366" spans="36:41" x14ac:dyDescent="0.35">
      <c r="AJ366" s="29">
        <f t="shared" si="63"/>
        <v>46073</v>
      </c>
      <c r="AK366">
        <f t="shared" si="60"/>
        <v>0</v>
      </c>
      <c r="AL366" s="1">
        <f t="shared" si="61"/>
        <v>1</v>
      </c>
      <c r="AM366" s="1">
        <f t="shared" si="62"/>
        <v>0</v>
      </c>
      <c r="AN366" s="1">
        <f t="shared" si="59"/>
        <v>0</v>
      </c>
      <c r="AO366" s="1">
        <f t="shared" si="58"/>
        <v>1</v>
      </c>
    </row>
    <row r="367" spans="36:41" x14ac:dyDescent="0.35">
      <c r="AJ367" s="29">
        <f t="shared" si="63"/>
        <v>46074</v>
      </c>
      <c r="AK367">
        <f t="shared" si="60"/>
        <v>0</v>
      </c>
      <c r="AL367" s="1">
        <f t="shared" si="61"/>
        <v>1</v>
      </c>
      <c r="AM367" s="1">
        <f t="shared" si="62"/>
        <v>0</v>
      </c>
      <c r="AN367" s="1">
        <f t="shared" si="59"/>
        <v>0</v>
      </c>
      <c r="AO367" s="1">
        <f t="shared" si="58"/>
        <v>1</v>
      </c>
    </row>
    <row r="368" spans="36:41" x14ac:dyDescent="0.35">
      <c r="AJ368" s="29">
        <f t="shared" si="63"/>
        <v>46075</v>
      </c>
      <c r="AK368">
        <f t="shared" si="60"/>
        <v>0</v>
      </c>
      <c r="AL368" s="1">
        <f t="shared" si="61"/>
        <v>1</v>
      </c>
      <c r="AM368" s="1">
        <f t="shared" si="62"/>
        <v>0</v>
      </c>
      <c r="AN368" s="1">
        <f t="shared" si="59"/>
        <v>0</v>
      </c>
      <c r="AO368" s="1">
        <f t="shared" si="58"/>
        <v>1</v>
      </c>
    </row>
    <row r="369" spans="36:41" x14ac:dyDescent="0.35">
      <c r="AJ369" s="29">
        <f t="shared" si="63"/>
        <v>46076</v>
      </c>
      <c r="AK369">
        <f t="shared" si="60"/>
        <v>0</v>
      </c>
      <c r="AL369" s="1">
        <f t="shared" si="61"/>
        <v>1</v>
      </c>
      <c r="AM369" s="1">
        <f t="shared" si="62"/>
        <v>0</v>
      </c>
      <c r="AN369" s="1">
        <f t="shared" si="59"/>
        <v>0</v>
      </c>
      <c r="AO369" s="1">
        <f t="shared" si="58"/>
        <v>1</v>
      </c>
    </row>
    <row r="370" spans="36:41" x14ac:dyDescent="0.35">
      <c r="AJ370" s="29">
        <f t="shared" si="63"/>
        <v>46077</v>
      </c>
      <c r="AK370">
        <f t="shared" si="60"/>
        <v>0</v>
      </c>
      <c r="AL370" s="1">
        <f t="shared" si="61"/>
        <v>1</v>
      </c>
      <c r="AM370" s="1">
        <f t="shared" si="62"/>
        <v>0</v>
      </c>
      <c r="AN370" s="1">
        <f t="shared" si="59"/>
        <v>0</v>
      </c>
      <c r="AO370" s="1">
        <f t="shared" si="58"/>
        <v>1</v>
      </c>
    </row>
    <row r="371" spans="36:41" x14ac:dyDescent="0.35">
      <c r="AJ371" s="29">
        <f t="shared" si="63"/>
        <v>46078</v>
      </c>
      <c r="AK371">
        <f t="shared" si="60"/>
        <v>0</v>
      </c>
      <c r="AL371" s="1">
        <f t="shared" si="61"/>
        <v>1</v>
      </c>
      <c r="AM371" s="1">
        <f t="shared" si="62"/>
        <v>0</v>
      </c>
      <c r="AN371" s="1">
        <f t="shared" si="59"/>
        <v>0</v>
      </c>
      <c r="AO371" s="1">
        <f t="shared" si="58"/>
        <v>1</v>
      </c>
    </row>
    <row r="372" spans="36:41" x14ac:dyDescent="0.35">
      <c r="AJ372" s="29">
        <f t="shared" si="63"/>
        <v>46079</v>
      </c>
      <c r="AK372">
        <f t="shared" si="60"/>
        <v>0</v>
      </c>
      <c r="AL372" s="1">
        <f t="shared" si="61"/>
        <v>1</v>
      </c>
      <c r="AM372" s="1">
        <f t="shared" si="62"/>
        <v>0</v>
      </c>
      <c r="AN372" s="1">
        <f t="shared" si="59"/>
        <v>0</v>
      </c>
      <c r="AO372" s="1">
        <f t="shared" si="58"/>
        <v>1</v>
      </c>
    </row>
    <row r="373" spans="36:41" x14ac:dyDescent="0.35">
      <c r="AJ373" s="29">
        <f t="shared" si="63"/>
        <v>46080</v>
      </c>
      <c r="AK373">
        <f t="shared" si="60"/>
        <v>0</v>
      </c>
      <c r="AL373" s="1">
        <f t="shared" si="61"/>
        <v>1</v>
      </c>
      <c r="AM373" s="1">
        <f t="shared" si="62"/>
        <v>0</v>
      </c>
      <c r="AN373" s="1">
        <f t="shared" si="59"/>
        <v>0</v>
      </c>
      <c r="AO373" s="1">
        <f t="shared" si="58"/>
        <v>1</v>
      </c>
    </row>
    <row r="374" spans="36:41" x14ac:dyDescent="0.35">
      <c r="AJ374" s="29">
        <f t="shared" si="63"/>
        <v>46081</v>
      </c>
      <c r="AK374">
        <f t="shared" si="60"/>
        <v>0</v>
      </c>
      <c r="AL374" s="1">
        <f t="shared" si="61"/>
        <v>1</v>
      </c>
      <c r="AM374" s="1">
        <f t="shared" si="62"/>
        <v>0</v>
      </c>
      <c r="AN374" s="1">
        <f t="shared" si="59"/>
        <v>0</v>
      </c>
      <c r="AO374" s="1">
        <f t="shared" si="58"/>
        <v>1</v>
      </c>
    </row>
    <row r="375" spans="36:41" x14ac:dyDescent="0.35">
      <c r="AJ375" s="29">
        <f t="shared" si="63"/>
        <v>46082</v>
      </c>
      <c r="AK375">
        <f t="shared" si="60"/>
        <v>0</v>
      </c>
      <c r="AL375" s="1">
        <f t="shared" si="61"/>
        <v>1</v>
      </c>
      <c r="AM375" s="1">
        <f t="shared" si="62"/>
        <v>0</v>
      </c>
      <c r="AN375" s="1">
        <f t="shared" si="59"/>
        <v>0</v>
      </c>
      <c r="AO375" s="1">
        <f t="shared" si="58"/>
        <v>1</v>
      </c>
    </row>
    <row r="376" spans="36:41" x14ac:dyDescent="0.35">
      <c r="AJ376" s="29">
        <f t="shared" si="63"/>
        <v>46083</v>
      </c>
      <c r="AK376">
        <f t="shared" si="60"/>
        <v>0</v>
      </c>
      <c r="AL376" s="1">
        <f t="shared" si="61"/>
        <v>1</v>
      </c>
      <c r="AM376" s="1">
        <f t="shared" si="62"/>
        <v>0</v>
      </c>
      <c r="AN376" s="1">
        <f t="shared" si="59"/>
        <v>0</v>
      </c>
      <c r="AO376" s="1">
        <f t="shared" si="58"/>
        <v>1</v>
      </c>
    </row>
    <row r="377" spans="36:41" x14ac:dyDescent="0.35">
      <c r="AJ377" s="29">
        <f t="shared" si="63"/>
        <v>46084</v>
      </c>
      <c r="AK377">
        <f t="shared" si="60"/>
        <v>0</v>
      </c>
      <c r="AL377" s="1">
        <f t="shared" si="61"/>
        <v>1</v>
      </c>
      <c r="AM377" s="1">
        <f t="shared" si="62"/>
        <v>0</v>
      </c>
      <c r="AN377" s="1">
        <f t="shared" si="59"/>
        <v>0</v>
      </c>
      <c r="AO377" s="1">
        <f t="shared" si="58"/>
        <v>1</v>
      </c>
    </row>
    <row r="378" spans="36:41" x14ac:dyDescent="0.35">
      <c r="AJ378" s="29">
        <f t="shared" si="63"/>
        <v>46085</v>
      </c>
      <c r="AK378">
        <f t="shared" si="60"/>
        <v>0</v>
      </c>
      <c r="AL378" s="1">
        <f t="shared" si="61"/>
        <v>1</v>
      </c>
      <c r="AM378" s="1">
        <f t="shared" si="62"/>
        <v>0</v>
      </c>
      <c r="AN378" s="1">
        <f t="shared" si="59"/>
        <v>0</v>
      </c>
      <c r="AO378" s="1">
        <f t="shared" si="58"/>
        <v>1</v>
      </c>
    </row>
    <row r="379" spans="36:41" x14ac:dyDescent="0.35">
      <c r="AJ379" s="29">
        <f t="shared" si="63"/>
        <v>46086</v>
      </c>
      <c r="AK379">
        <f t="shared" si="60"/>
        <v>0</v>
      </c>
      <c r="AL379" s="1">
        <f t="shared" si="61"/>
        <v>1</v>
      </c>
      <c r="AM379" s="1">
        <f t="shared" si="62"/>
        <v>0</v>
      </c>
      <c r="AN379" s="1">
        <f t="shared" si="59"/>
        <v>0</v>
      </c>
      <c r="AO379" s="1">
        <f t="shared" si="58"/>
        <v>1</v>
      </c>
    </row>
    <row r="380" spans="36:41" x14ac:dyDescent="0.35">
      <c r="AJ380" s="29">
        <f t="shared" si="63"/>
        <v>46087</v>
      </c>
      <c r="AK380">
        <f t="shared" si="60"/>
        <v>0</v>
      </c>
      <c r="AL380" s="1">
        <f t="shared" si="61"/>
        <v>1</v>
      </c>
      <c r="AM380" s="1">
        <f t="shared" si="62"/>
        <v>0</v>
      </c>
      <c r="AN380" s="1">
        <f t="shared" si="59"/>
        <v>0</v>
      </c>
      <c r="AO380" s="1">
        <f t="shared" si="58"/>
        <v>1</v>
      </c>
    </row>
    <row r="381" spans="36:41" x14ac:dyDescent="0.35">
      <c r="AJ381" s="29">
        <f t="shared" si="63"/>
        <v>46088</v>
      </c>
      <c r="AK381">
        <f t="shared" si="60"/>
        <v>0</v>
      </c>
      <c r="AL381" s="1">
        <f t="shared" si="61"/>
        <v>1</v>
      </c>
      <c r="AM381" s="1">
        <f t="shared" si="62"/>
        <v>0</v>
      </c>
      <c r="AN381" s="1">
        <f t="shared" si="59"/>
        <v>0</v>
      </c>
      <c r="AO381" s="1">
        <f t="shared" si="58"/>
        <v>1</v>
      </c>
    </row>
    <row r="382" spans="36:41" x14ac:dyDescent="0.35">
      <c r="AJ382" s="29">
        <f t="shared" si="63"/>
        <v>46089</v>
      </c>
      <c r="AK382">
        <f t="shared" si="60"/>
        <v>0</v>
      </c>
      <c r="AL382" s="1">
        <f t="shared" si="61"/>
        <v>1</v>
      </c>
      <c r="AM382" s="1">
        <f t="shared" si="62"/>
        <v>0</v>
      </c>
      <c r="AN382" s="1">
        <f t="shared" si="59"/>
        <v>0</v>
      </c>
      <c r="AO382" s="1">
        <f t="shared" si="58"/>
        <v>1</v>
      </c>
    </row>
    <row r="383" spans="36:41" x14ac:dyDescent="0.35">
      <c r="AJ383" s="29">
        <f t="shared" si="63"/>
        <v>46090</v>
      </c>
      <c r="AK383">
        <f t="shared" si="60"/>
        <v>0</v>
      </c>
      <c r="AL383" s="1">
        <f t="shared" si="61"/>
        <v>1</v>
      </c>
      <c r="AM383" s="1">
        <f t="shared" si="62"/>
        <v>0</v>
      </c>
      <c r="AN383" s="1">
        <f t="shared" si="59"/>
        <v>0</v>
      </c>
      <c r="AO383" s="1">
        <f t="shared" si="58"/>
        <v>1</v>
      </c>
    </row>
    <row r="384" spans="36:41" x14ac:dyDescent="0.35">
      <c r="AJ384" s="29">
        <f t="shared" si="63"/>
        <v>46091</v>
      </c>
      <c r="AK384">
        <f t="shared" si="60"/>
        <v>0</v>
      </c>
      <c r="AL384" s="1">
        <f t="shared" si="61"/>
        <v>1</v>
      </c>
      <c r="AM384" s="1">
        <f t="shared" si="62"/>
        <v>0</v>
      </c>
      <c r="AN384" s="1">
        <f t="shared" si="59"/>
        <v>0</v>
      </c>
      <c r="AO384" s="1">
        <f t="shared" si="58"/>
        <v>1</v>
      </c>
    </row>
    <row r="385" spans="36:41" x14ac:dyDescent="0.35">
      <c r="AJ385" s="29">
        <f t="shared" si="63"/>
        <v>46092</v>
      </c>
      <c r="AK385">
        <f t="shared" si="60"/>
        <v>0</v>
      </c>
      <c r="AL385" s="1">
        <f t="shared" si="61"/>
        <v>1</v>
      </c>
      <c r="AM385" s="1">
        <f t="shared" si="62"/>
        <v>0</v>
      </c>
      <c r="AN385" s="1">
        <f t="shared" ref="AN385:AN406" si="64">_xlfn.XLOOKUP(AJ385,A$27:A$36,B$27:B$36,0,1)</f>
        <v>0</v>
      </c>
      <c r="AO385" s="1">
        <f t="shared" ref="AO385:AO406" si="65">AL385</f>
        <v>1</v>
      </c>
    </row>
    <row r="386" spans="36:41" x14ac:dyDescent="0.35">
      <c r="AJ386" s="29">
        <f t="shared" si="63"/>
        <v>46093</v>
      </c>
      <c r="AK386">
        <f t="shared" si="60"/>
        <v>0</v>
      </c>
      <c r="AL386" s="1">
        <f t="shared" si="61"/>
        <v>1</v>
      </c>
      <c r="AM386" s="1">
        <f t="shared" si="62"/>
        <v>0</v>
      </c>
      <c r="AN386" s="1">
        <f t="shared" si="64"/>
        <v>0</v>
      </c>
      <c r="AO386" s="1">
        <f t="shared" si="65"/>
        <v>1</v>
      </c>
    </row>
    <row r="387" spans="36:41" x14ac:dyDescent="0.35">
      <c r="AJ387" s="29">
        <f t="shared" si="63"/>
        <v>46094</v>
      </c>
      <c r="AK387">
        <f t="shared" si="60"/>
        <v>0</v>
      </c>
      <c r="AL387" s="1">
        <f t="shared" si="61"/>
        <v>1</v>
      </c>
      <c r="AM387" s="1">
        <f t="shared" si="62"/>
        <v>0</v>
      </c>
      <c r="AN387" s="1">
        <f t="shared" si="64"/>
        <v>0</v>
      </c>
      <c r="AO387" s="1">
        <f t="shared" si="65"/>
        <v>1</v>
      </c>
    </row>
    <row r="388" spans="36:41" x14ac:dyDescent="0.35">
      <c r="AJ388" s="29">
        <f t="shared" si="63"/>
        <v>46095</v>
      </c>
      <c r="AK388">
        <f t="shared" si="60"/>
        <v>0</v>
      </c>
      <c r="AL388" s="1">
        <f t="shared" si="61"/>
        <v>1</v>
      </c>
      <c r="AM388" s="1">
        <f t="shared" si="62"/>
        <v>0</v>
      </c>
      <c r="AN388" s="1">
        <f t="shared" si="64"/>
        <v>0</v>
      </c>
      <c r="AO388" s="1">
        <f t="shared" si="65"/>
        <v>1</v>
      </c>
    </row>
    <row r="389" spans="36:41" x14ac:dyDescent="0.35">
      <c r="AJ389" s="29">
        <f t="shared" si="63"/>
        <v>46096</v>
      </c>
      <c r="AK389">
        <f t="shared" si="60"/>
        <v>0</v>
      </c>
      <c r="AL389" s="1">
        <f t="shared" si="61"/>
        <v>1</v>
      </c>
      <c r="AM389" s="1">
        <f t="shared" si="62"/>
        <v>0</v>
      </c>
      <c r="AN389" s="1">
        <f t="shared" si="64"/>
        <v>0</v>
      </c>
      <c r="AO389" s="1">
        <f t="shared" si="65"/>
        <v>1</v>
      </c>
    </row>
    <row r="390" spans="36:41" x14ac:dyDescent="0.35">
      <c r="AJ390" s="29">
        <f t="shared" si="63"/>
        <v>46097</v>
      </c>
      <c r="AK390">
        <f t="shared" si="60"/>
        <v>0</v>
      </c>
      <c r="AL390" s="1">
        <f t="shared" si="61"/>
        <v>1</v>
      </c>
      <c r="AM390" s="1">
        <f t="shared" si="62"/>
        <v>0</v>
      </c>
      <c r="AN390" s="1">
        <f t="shared" si="64"/>
        <v>0</v>
      </c>
      <c r="AO390" s="1">
        <f t="shared" si="65"/>
        <v>1</v>
      </c>
    </row>
    <row r="391" spans="36:41" x14ac:dyDescent="0.35">
      <c r="AJ391" s="29">
        <f t="shared" si="63"/>
        <v>46098</v>
      </c>
      <c r="AK391">
        <f t="shared" si="60"/>
        <v>0</v>
      </c>
      <c r="AL391" s="1">
        <f t="shared" si="61"/>
        <v>1</v>
      </c>
      <c r="AM391" s="1">
        <f t="shared" si="62"/>
        <v>0</v>
      </c>
      <c r="AN391" s="1">
        <f t="shared" si="64"/>
        <v>0</v>
      </c>
      <c r="AO391" s="1">
        <f t="shared" si="65"/>
        <v>1</v>
      </c>
    </row>
    <row r="392" spans="36:41" x14ac:dyDescent="0.35">
      <c r="AJ392" s="29">
        <f t="shared" si="63"/>
        <v>46099</v>
      </c>
      <c r="AK392">
        <f t="shared" si="60"/>
        <v>0</v>
      </c>
      <c r="AL392" s="1">
        <f t="shared" si="61"/>
        <v>1</v>
      </c>
      <c r="AM392" s="1">
        <f t="shared" si="62"/>
        <v>0</v>
      </c>
      <c r="AN392" s="1">
        <f t="shared" si="64"/>
        <v>0</v>
      </c>
      <c r="AO392" s="1">
        <f t="shared" si="65"/>
        <v>1</v>
      </c>
    </row>
    <row r="393" spans="36:41" x14ac:dyDescent="0.35">
      <c r="AJ393" s="29">
        <f t="shared" si="63"/>
        <v>46100</v>
      </c>
      <c r="AK393">
        <f t="shared" si="60"/>
        <v>0</v>
      </c>
      <c r="AL393" s="1">
        <f t="shared" si="61"/>
        <v>1</v>
      </c>
      <c r="AM393" s="1">
        <f t="shared" si="62"/>
        <v>0</v>
      </c>
      <c r="AN393" s="1">
        <f t="shared" si="64"/>
        <v>0</v>
      </c>
      <c r="AO393" s="1">
        <f t="shared" si="65"/>
        <v>1</v>
      </c>
    </row>
    <row r="394" spans="36:41" x14ac:dyDescent="0.35">
      <c r="AJ394" s="29">
        <f t="shared" si="63"/>
        <v>46101</v>
      </c>
      <c r="AK394">
        <f t="shared" si="60"/>
        <v>0</v>
      </c>
      <c r="AL394" s="1">
        <f t="shared" si="61"/>
        <v>1</v>
      </c>
      <c r="AM394" s="1">
        <f t="shared" si="62"/>
        <v>0</v>
      </c>
      <c r="AN394" s="1">
        <f t="shared" si="64"/>
        <v>0</v>
      </c>
      <c r="AO394" s="1">
        <f t="shared" si="65"/>
        <v>1</v>
      </c>
    </row>
    <row r="395" spans="36:41" x14ac:dyDescent="0.35">
      <c r="AJ395" s="29">
        <f t="shared" si="63"/>
        <v>46102</v>
      </c>
      <c r="AK395">
        <f t="shared" si="60"/>
        <v>0</v>
      </c>
      <c r="AL395" s="1">
        <f t="shared" si="61"/>
        <v>1</v>
      </c>
      <c r="AM395" s="1">
        <f t="shared" si="62"/>
        <v>0</v>
      </c>
      <c r="AN395" s="1">
        <f t="shared" si="64"/>
        <v>0</v>
      </c>
      <c r="AO395" s="1">
        <f t="shared" si="65"/>
        <v>1</v>
      </c>
    </row>
    <row r="396" spans="36:41" x14ac:dyDescent="0.35">
      <c r="AJ396" s="29">
        <f t="shared" si="63"/>
        <v>46103</v>
      </c>
      <c r="AK396">
        <f t="shared" si="60"/>
        <v>0</v>
      </c>
      <c r="AL396" s="1">
        <f t="shared" si="61"/>
        <v>1</v>
      </c>
      <c r="AM396" s="1">
        <f t="shared" si="62"/>
        <v>0</v>
      </c>
      <c r="AN396" s="1">
        <f t="shared" si="64"/>
        <v>0</v>
      </c>
      <c r="AO396" s="1">
        <f t="shared" si="65"/>
        <v>1</v>
      </c>
    </row>
    <row r="397" spans="36:41" x14ac:dyDescent="0.35">
      <c r="AJ397" s="29">
        <f t="shared" si="63"/>
        <v>46104</v>
      </c>
      <c r="AK397">
        <f t="shared" si="60"/>
        <v>0</v>
      </c>
      <c r="AL397" s="1">
        <f t="shared" si="61"/>
        <v>1</v>
      </c>
      <c r="AM397" s="1">
        <f t="shared" si="62"/>
        <v>0</v>
      </c>
      <c r="AN397" s="1">
        <f t="shared" si="64"/>
        <v>0</v>
      </c>
      <c r="AO397" s="1">
        <f t="shared" si="65"/>
        <v>1</v>
      </c>
    </row>
    <row r="398" spans="36:41" x14ac:dyDescent="0.35">
      <c r="AJ398" s="29">
        <f t="shared" si="63"/>
        <v>46105</v>
      </c>
      <c r="AK398">
        <f t="shared" si="60"/>
        <v>0</v>
      </c>
      <c r="AL398" s="1">
        <f t="shared" si="61"/>
        <v>1</v>
      </c>
      <c r="AM398" s="1">
        <f t="shared" si="62"/>
        <v>0</v>
      </c>
      <c r="AN398" s="1">
        <f t="shared" si="64"/>
        <v>0</v>
      </c>
      <c r="AO398" s="1">
        <f t="shared" si="65"/>
        <v>1</v>
      </c>
    </row>
    <row r="399" spans="36:41" x14ac:dyDescent="0.35">
      <c r="AJ399" s="29">
        <f t="shared" si="63"/>
        <v>46106</v>
      </c>
      <c r="AK399">
        <f t="shared" si="60"/>
        <v>0</v>
      </c>
      <c r="AL399" s="1">
        <f t="shared" si="61"/>
        <v>1</v>
      </c>
      <c r="AM399" s="1">
        <f t="shared" si="62"/>
        <v>0</v>
      </c>
      <c r="AN399" s="1">
        <f t="shared" si="64"/>
        <v>0</v>
      </c>
      <c r="AO399" s="1">
        <f t="shared" si="65"/>
        <v>1</v>
      </c>
    </row>
    <row r="400" spans="36:41" x14ac:dyDescent="0.35">
      <c r="AJ400" s="29">
        <f t="shared" si="63"/>
        <v>46107</v>
      </c>
      <c r="AK400">
        <f t="shared" si="60"/>
        <v>0</v>
      </c>
      <c r="AL400" s="1">
        <f t="shared" si="61"/>
        <v>1</v>
      </c>
      <c r="AM400" s="1">
        <f t="shared" si="62"/>
        <v>0</v>
      </c>
      <c r="AN400" s="1">
        <f t="shared" si="64"/>
        <v>0</v>
      </c>
      <c r="AO400" s="1">
        <f t="shared" si="65"/>
        <v>1</v>
      </c>
    </row>
    <row r="401" spans="36:41" x14ac:dyDescent="0.35">
      <c r="AJ401" s="29">
        <f t="shared" si="63"/>
        <v>46108</v>
      </c>
      <c r="AK401">
        <f t="shared" si="60"/>
        <v>0</v>
      </c>
      <c r="AL401" s="1">
        <f t="shared" si="61"/>
        <v>1</v>
      </c>
      <c r="AM401" s="1">
        <f t="shared" si="62"/>
        <v>0</v>
      </c>
      <c r="AN401" s="1">
        <f t="shared" si="64"/>
        <v>0</v>
      </c>
      <c r="AO401" s="1">
        <f t="shared" si="65"/>
        <v>1</v>
      </c>
    </row>
    <row r="402" spans="36:41" x14ac:dyDescent="0.35">
      <c r="AJ402" s="29">
        <f t="shared" si="63"/>
        <v>46109</v>
      </c>
      <c r="AK402">
        <f t="shared" si="60"/>
        <v>0</v>
      </c>
      <c r="AL402" s="1">
        <f t="shared" si="61"/>
        <v>1</v>
      </c>
      <c r="AM402" s="1">
        <f t="shared" si="62"/>
        <v>0</v>
      </c>
      <c r="AN402" s="1">
        <f t="shared" si="64"/>
        <v>0</v>
      </c>
      <c r="AO402" s="1">
        <f t="shared" si="65"/>
        <v>1</v>
      </c>
    </row>
    <row r="403" spans="36:41" x14ac:dyDescent="0.35">
      <c r="AJ403" s="29">
        <f t="shared" si="63"/>
        <v>46110</v>
      </c>
      <c r="AK403">
        <f t="shared" si="60"/>
        <v>0</v>
      </c>
      <c r="AL403" s="1">
        <f t="shared" si="61"/>
        <v>1</v>
      </c>
      <c r="AM403" s="1">
        <f t="shared" si="62"/>
        <v>0</v>
      </c>
      <c r="AN403" s="1">
        <f t="shared" si="64"/>
        <v>0</v>
      </c>
      <c r="AO403" s="1">
        <f t="shared" si="65"/>
        <v>1</v>
      </c>
    </row>
    <row r="404" spans="36:41" x14ac:dyDescent="0.35">
      <c r="AJ404" s="29">
        <f t="shared" si="63"/>
        <v>46111</v>
      </c>
      <c r="AK404">
        <f t="shared" si="60"/>
        <v>0</v>
      </c>
      <c r="AL404" s="1">
        <f t="shared" si="61"/>
        <v>1</v>
      </c>
      <c r="AM404" s="1">
        <f t="shared" si="62"/>
        <v>0</v>
      </c>
      <c r="AN404" s="1">
        <f t="shared" si="64"/>
        <v>0</v>
      </c>
      <c r="AO404" s="1">
        <f t="shared" si="65"/>
        <v>1</v>
      </c>
    </row>
    <row r="405" spans="36:41" x14ac:dyDescent="0.35">
      <c r="AJ405" s="29">
        <f t="shared" si="63"/>
        <v>46112</v>
      </c>
      <c r="AK405">
        <f t="shared" si="60"/>
        <v>0</v>
      </c>
      <c r="AL405" s="1">
        <f t="shared" si="61"/>
        <v>0.35</v>
      </c>
      <c r="AM405" s="1">
        <f t="shared" si="62"/>
        <v>0</v>
      </c>
      <c r="AN405" s="1">
        <f t="shared" si="64"/>
        <v>0</v>
      </c>
      <c r="AO405" s="1">
        <f t="shared" si="65"/>
        <v>0.35</v>
      </c>
    </row>
    <row r="406" spans="36:41" x14ac:dyDescent="0.35">
      <c r="AJ406" s="29">
        <f t="shared" si="63"/>
        <v>46113</v>
      </c>
      <c r="AK406">
        <f t="shared" si="60"/>
        <v>0</v>
      </c>
      <c r="AL406" s="1">
        <f t="shared" si="61"/>
        <v>1</v>
      </c>
      <c r="AM406" s="1">
        <f t="shared" si="62"/>
        <v>0</v>
      </c>
      <c r="AN406" s="1">
        <f t="shared" si="64"/>
        <v>0</v>
      </c>
      <c r="AO406" s="1">
        <f t="shared" si="65"/>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V12:W12"/>
    <mergeCell ref="Q4:R4"/>
    <mergeCell ref="Q12:R12"/>
    <mergeCell ref="G4:H4"/>
    <mergeCell ref="G12:H12"/>
    <mergeCell ref="L4:M4"/>
    <mergeCell ref="L12:M12"/>
    <mergeCell ref="G5:H11"/>
    <mergeCell ref="L5:M11"/>
    <mergeCell ref="Q5:R11"/>
    <mergeCell ref="V5:W11"/>
    <mergeCell ref="V4:W4"/>
  </mergeCells>
  <printOptions horizontalCentered="1"/>
  <pageMargins left="0.23622047244094491" right="0.23622047244094491" top="0.74803149606299213" bottom="0.74803149606299213" header="0.31496062992125984" footer="0.31496062992125984"/>
  <pageSetup paperSize="9" scale="37" orientation="portrait" r:id="rId1"/>
  <headerFooter>
    <oddFooter>&amp;L&amp;1#&amp;"Calibri"&amp;10&amp;K317100Classification GRTgaz : Public [ ] Interne [X] Restreint [ ] Secret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8F5-B535-4958-A6DA-DE3EB6E0DC30}">
  <sheetPr codeName="Feuil12">
    <tabColor rgb="FF92D050"/>
    <pageSetUpPr fitToPage="1"/>
  </sheetPr>
  <dimension ref="A1:AF936"/>
  <sheetViews>
    <sheetView showGridLines="0" zoomScale="55" zoomScaleNormal="55" workbookViewId="0">
      <selection sqref="A1:XFD1048576"/>
    </sheetView>
  </sheetViews>
  <sheetFormatPr baseColWidth="10" defaultColWidth="11.36328125" defaultRowHeight="14.5" x14ac:dyDescent="0.35"/>
  <cols>
    <col min="1" max="1" width="17.453125" style="1" customWidth="1"/>
    <col min="2" max="4" width="11.36328125" style="1"/>
    <col min="5" max="5" width="12.5429687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83" customFormat="1" ht="17.5" x14ac:dyDescent="0.3">
      <c r="A1" s="114" t="s">
        <v>67</v>
      </c>
      <c r="C1" s="88"/>
      <c r="E1" s="86"/>
      <c r="F1" s="84"/>
      <c r="G1" s="85" t="s">
        <v>49</v>
      </c>
      <c r="H1" s="85"/>
      <c r="I1" s="86"/>
      <c r="J1" s="86"/>
      <c r="K1" s="87" t="s">
        <v>58</v>
      </c>
      <c r="L1" s="86"/>
      <c r="M1" s="86"/>
      <c r="N1" s="86"/>
      <c r="O1" s="86"/>
      <c r="P1" s="86"/>
      <c r="Q1" s="86"/>
      <c r="R1" s="86"/>
      <c r="S1" s="86"/>
      <c r="V1" s="86"/>
      <c r="W1" s="86"/>
      <c r="X1" s="86"/>
    </row>
    <row r="2" spans="1:32" x14ac:dyDescent="0.35">
      <c r="C2" s="5"/>
      <c r="D2" s="6"/>
      <c r="E2" s="3"/>
      <c r="F2" s="2"/>
      <c r="G2" s="3"/>
      <c r="H2" s="3"/>
      <c r="I2" s="3"/>
      <c r="J2" s="3"/>
      <c r="K2" s="3"/>
      <c r="L2" s="3"/>
      <c r="M2" s="3"/>
      <c r="N2" s="3"/>
      <c r="O2" s="3"/>
      <c r="P2" s="3"/>
      <c r="Q2" s="3"/>
      <c r="R2" s="3"/>
      <c r="S2" s="3"/>
      <c r="V2" s="3"/>
      <c r="W2" s="3"/>
      <c r="X2" s="3"/>
      <c r="AF2" s="6"/>
    </row>
    <row r="3" spans="1:32" ht="15" x14ac:dyDescent="0.35">
      <c r="A3" s="96" t="s">
        <v>62</v>
      </c>
      <c r="B3" s="96"/>
      <c r="C3" s="97"/>
      <c r="D3" s="98">
        <f>H3+M3+R3+W3</f>
        <v>15</v>
      </c>
      <c r="E3" s="96" t="s">
        <v>15</v>
      </c>
      <c r="F3" s="2"/>
      <c r="G3" s="124" t="str">
        <f>Serene_N_I!G3</f>
        <v>Serene N 23</v>
      </c>
      <c r="H3" s="124">
        <f>Serene_N_I!H3</f>
        <v>4</v>
      </c>
      <c r="I3" s="79" t="s">
        <v>58</v>
      </c>
      <c r="J3" s="80"/>
      <c r="K3" s="3"/>
      <c r="L3" s="124" t="str">
        <f>Serene_N_I!L3</f>
        <v>Serene N 24</v>
      </c>
      <c r="M3" s="124">
        <f>Serene_N_I!M3</f>
        <v>9.5</v>
      </c>
      <c r="N3" s="79" t="s">
        <v>58</v>
      </c>
      <c r="O3" s="80"/>
      <c r="P3" s="3"/>
      <c r="Q3" s="124" t="str">
        <f>Serene_N_I!Q3</f>
        <v>Serene N 25</v>
      </c>
      <c r="R3" s="124">
        <f>Serene_N_I!R3</f>
        <v>1.5</v>
      </c>
      <c r="S3" s="79" t="s">
        <v>58</v>
      </c>
      <c r="T3" s="80"/>
      <c r="V3" s="124">
        <f>Serene_N_I!V3</f>
        <v>0</v>
      </c>
      <c r="W3" s="124">
        <f>Serene_N_I!W3</f>
        <v>0</v>
      </c>
      <c r="X3" s="79" t="s">
        <v>58</v>
      </c>
      <c r="Y3" s="80"/>
      <c r="AF3" s="6"/>
    </row>
    <row r="4" spans="1:32" ht="25.5" customHeight="1" x14ac:dyDescent="0.35">
      <c r="A4" s="96" t="s">
        <v>64</v>
      </c>
      <c r="B4" s="96"/>
      <c r="C4" s="97"/>
      <c r="D4" s="98">
        <f>(H3*I4+M3*N4+R3*S4+W3*X4)/D3</f>
        <v>85</v>
      </c>
      <c r="E4" s="96" t="s">
        <v>63</v>
      </c>
      <c r="F4" s="2"/>
      <c r="G4" s="320" t="s">
        <v>50</v>
      </c>
      <c r="H4" s="321"/>
      <c r="I4" s="79">
        <f>SUMIFS('Base Produits'!$W:$W,'Base Produits'!$V:$V,G3)</f>
        <v>85</v>
      </c>
      <c r="J4" s="80"/>
      <c r="K4" s="3"/>
      <c r="L4" s="320" t="s">
        <v>50</v>
      </c>
      <c r="M4" s="321"/>
      <c r="N4" s="79">
        <f>SUMIFS('Base Produits'!$W:$W,'Base Produits'!$V:$V,L3)</f>
        <v>85</v>
      </c>
      <c r="O4" s="80"/>
      <c r="P4" s="3"/>
      <c r="Q4" s="320" t="s">
        <v>50</v>
      </c>
      <c r="R4" s="321"/>
      <c r="S4" s="79">
        <f>SUMIFS('Base Produits'!$W:$W,'Base Produits'!$V:$V,Q3)</f>
        <v>85</v>
      </c>
      <c r="T4" s="80"/>
      <c r="V4" s="320" t="s">
        <v>50</v>
      </c>
      <c r="W4" s="321"/>
      <c r="X4" s="79">
        <f>SUMIFS('Base Produits'!$W:$W,'Base Produits'!$V:$V,V3)</f>
        <v>0</v>
      </c>
      <c r="Y4" s="80"/>
      <c r="AF4" s="6"/>
    </row>
    <row r="5" spans="1:32" ht="38.25" customHeight="1" x14ac:dyDescent="0.35">
      <c r="A5" s="96" t="s">
        <v>65</v>
      </c>
      <c r="B5" s="96"/>
      <c r="C5" s="97"/>
      <c r="D5" s="99">
        <f>(IFERROR(H3/I4,0)+IFERROR(M3/N4,0)+IFERROR(R3/S4,0)+IFERROR(W3/X4,0))*1000</f>
        <v>176.47058823529409</v>
      </c>
      <c r="E5" s="96" t="s">
        <v>66</v>
      </c>
      <c r="F5" s="2"/>
      <c r="G5" s="322" t="s">
        <v>51</v>
      </c>
      <c r="H5" s="323"/>
      <c r="I5" s="81" t="s">
        <v>212</v>
      </c>
      <c r="J5" s="82" t="s">
        <v>211</v>
      </c>
      <c r="K5" s="3"/>
      <c r="L5" s="322" t="s">
        <v>51</v>
      </c>
      <c r="M5" s="323"/>
      <c r="N5" s="81" t="s">
        <v>212</v>
      </c>
      <c r="O5" s="82" t="s">
        <v>211</v>
      </c>
      <c r="P5" s="3"/>
      <c r="Q5" s="322" t="s">
        <v>51</v>
      </c>
      <c r="R5" s="323"/>
      <c r="S5" s="81" t="s">
        <v>212</v>
      </c>
      <c r="T5" s="82" t="s">
        <v>211</v>
      </c>
      <c r="V5" s="322" t="s">
        <v>51</v>
      </c>
      <c r="W5" s="323"/>
      <c r="X5" s="81" t="s">
        <v>212</v>
      </c>
      <c r="Y5" s="82" t="s">
        <v>211</v>
      </c>
      <c r="AF5" s="6"/>
    </row>
    <row r="6" spans="1:32" x14ac:dyDescent="0.35">
      <c r="C6" s="5"/>
      <c r="D6" s="6"/>
      <c r="F6" s="2"/>
      <c r="G6" s="324"/>
      <c r="H6" s="325"/>
      <c r="I6" s="89">
        <f>SUMIFS('Base Produits'!$G:$G,'Base Produits'!$E:$E,G$3,'Base Produits'!$F:$F,1)</f>
        <v>1</v>
      </c>
      <c r="J6" s="90">
        <f>SUMIFS('Base Produits'!$H:$H,'Base Produits'!$E:$E,G$3,'Base Produits'!$F:$F,1)</f>
        <v>1</v>
      </c>
      <c r="K6" s="3"/>
      <c r="L6" s="324"/>
      <c r="M6" s="325"/>
      <c r="N6" s="89">
        <f>SUMIFS('Base Produits'!$G:$G,'Base Produits'!$E:$E,L$3,'Base Produits'!$F:$F,1)</f>
        <v>1</v>
      </c>
      <c r="O6" s="90">
        <f>SUMIFS('Base Produits'!$H:$H,'Base Produits'!$E:$E,L$3,'Base Produits'!$F:$F,1)</f>
        <v>1</v>
      </c>
      <c r="P6" s="3"/>
      <c r="Q6" s="324"/>
      <c r="R6" s="325"/>
      <c r="S6" s="89">
        <f>SUMIFS('Base Produits'!$G:$G,'Base Produits'!$E:$E,Q$3,'Base Produits'!$F:$F,1)</f>
        <v>1</v>
      </c>
      <c r="T6" s="90">
        <f>SUMIFS('Base Produits'!$H:$H,'Base Produits'!$E:$E,Q$3,'Base Produits'!$F:$F,1)</f>
        <v>1</v>
      </c>
      <c r="V6" s="324"/>
      <c r="W6" s="325"/>
      <c r="X6" s="89">
        <f>SUMIFS('Base Produits'!$G:$G,'Base Produits'!$E:$E,V$3,'Base Produits'!$F:$F,1)</f>
        <v>0</v>
      </c>
      <c r="Y6" s="90">
        <f>SUMIFS('Base Produits'!$H:$H,'Base Produits'!$E:$E,V$3,'Base Produits'!$F:$F,1)</f>
        <v>0</v>
      </c>
      <c r="AF6" s="6"/>
    </row>
    <row r="7" spans="1:32" x14ac:dyDescent="0.35">
      <c r="C7" s="5"/>
      <c r="D7" s="6"/>
      <c r="F7" s="2"/>
      <c r="G7" s="324"/>
      <c r="H7" s="325"/>
      <c r="I7" s="91">
        <f>IF(OR(I6=0,I6=""),"",SUMIFS('Base Produits'!$G:$G,'Base Produits'!$E:$E,G$3,'Base Produits'!$F:$F,2))</f>
        <v>0.54</v>
      </c>
      <c r="J7" s="92">
        <f>IF(OR(I6=0,I6=""),"",SUMIFS('Base Produits'!$H:$H,'Base Produits'!$E:$E,G$3,'Base Produits'!$F:$F,2))</f>
        <v>0.75</v>
      </c>
      <c r="K7" s="3"/>
      <c r="L7" s="324"/>
      <c r="M7" s="325"/>
      <c r="N7" s="91">
        <f>IF(OR(N6=0,N6=""),"",SUMIFS('Base Produits'!$G:$G,'Base Produits'!$E:$E,L$3,'Base Produits'!$F:$F,2))</f>
        <v>0.54</v>
      </c>
      <c r="O7" s="92">
        <f>IF(OR(N6=0,N6=""),"",SUMIFS('Base Produits'!$H:$H,'Base Produits'!$E:$E,L$3,'Base Produits'!$F:$F,2))</f>
        <v>0.75</v>
      </c>
      <c r="P7" s="3"/>
      <c r="Q7" s="324"/>
      <c r="R7" s="325"/>
      <c r="S7" s="91">
        <f>IF(OR(S6=0,S6=""),"",SUMIFS('Base Produits'!$G:$G,'Base Produits'!$E:$E,Q$3,'Base Produits'!$F:$F,2))</f>
        <v>0.54</v>
      </c>
      <c r="T7" s="92">
        <f>IF(OR(S6=0,S6=""),"",SUMIFS('Base Produits'!$H:$H,'Base Produits'!$E:$E,Q$3,'Base Produits'!$F:$F,2))</f>
        <v>0.75</v>
      </c>
      <c r="V7" s="324"/>
      <c r="W7" s="325"/>
      <c r="X7" s="91" t="str">
        <f>IF(OR(X6=0,X6=""),"",SUMIFS('Base Produits'!$G:$G,'Base Produits'!$E:$E,V$3,'Base Produits'!$F:$F,2))</f>
        <v/>
      </c>
      <c r="Y7" s="92" t="str">
        <f>IF(OR(X6=0,X6=""),"",SUMIFS('Base Produits'!$H:$H,'Base Produits'!$E:$E,V$3,'Base Produits'!$F:$F,2))</f>
        <v/>
      </c>
      <c r="AF7" s="6"/>
    </row>
    <row r="8" spans="1:32" x14ac:dyDescent="0.35">
      <c r="C8" s="5"/>
      <c r="D8" s="6"/>
      <c r="F8" s="2"/>
      <c r="G8" s="324"/>
      <c r="H8" s="325"/>
      <c r="I8" s="91">
        <f>IF(OR(I7=0,I7=""),"",SUMIFS('Base Produits'!$G:$G,'Base Produits'!$E:$E,G$3,'Base Produits'!$F:$F,3))</f>
        <v>0.35</v>
      </c>
      <c r="J8" s="92">
        <f>IF(OR(I7=0,I7=""),"",SUMIFS('Base Produits'!$H:$H,'Base Produits'!$E:$E,G$3,'Base Produits'!$F:$F,3))</f>
        <v>0.52</v>
      </c>
      <c r="K8" s="3"/>
      <c r="L8" s="324"/>
      <c r="M8" s="325"/>
      <c r="N8" s="91">
        <f>IF(OR(N7=0,N7=""),"",SUMIFS('Base Produits'!$G:$G,'Base Produits'!$E:$E,L$3,'Base Produits'!$F:$F,3))</f>
        <v>0.35</v>
      </c>
      <c r="O8" s="92">
        <f>IF(OR(N7=0,N7=""),"",SUMIFS('Base Produits'!$H:$H,'Base Produits'!$E:$E,L$3,'Base Produits'!$F:$F,3))</f>
        <v>0.52</v>
      </c>
      <c r="P8" s="3"/>
      <c r="Q8" s="324"/>
      <c r="R8" s="325"/>
      <c r="S8" s="91">
        <f>IF(OR(S7=0,S7=""),"",SUMIFS('Base Produits'!$G:$G,'Base Produits'!$E:$E,Q$3,'Base Produits'!$F:$F,3))</f>
        <v>0.35</v>
      </c>
      <c r="T8" s="92">
        <f>IF(OR(S7=0,S7=""),"",SUMIFS('Base Produits'!$H:$H,'Base Produits'!$E:$E,Q$3,'Base Produits'!$F:$F,3))</f>
        <v>0.52</v>
      </c>
      <c r="V8" s="324"/>
      <c r="W8" s="325"/>
      <c r="X8" s="91" t="str">
        <f>IF(OR(X7=0,X7=""),"",SUMIFS('Base Produits'!$G:$G,'Base Produits'!$E:$E,V$3,'Base Produits'!$F:$F,3))</f>
        <v/>
      </c>
      <c r="Y8" s="92" t="str">
        <f>IF(OR(X7=0,X7=""),"",SUMIFS('Base Produits'!$H:$H,'Base Produits'!$E:$E,V$3,'Base Produits'!$F:$F,3))</f>
        <v/>
      </c>
      <c r="AF8" s="6"/>
    </row>
    <row r="9" spans="1:32" x14ac:dyDescent="0.35">
      <c r="C9" s="5"/>
      <c r="D9" s="6"/>
      <c r="F9" s="2"/>
      <c r="G9" s="324"/>
      <c r="H9" s="325"/>
      <c r="I9" s="91">
        <f>IF(OR(I8=0,I8=""),"",SUMIFS('Base Produits'!$G:$G,'Base Produits'!$E:$E,G$3,'Base Produits'!$F:$F,4))</f>
        <v>0.11</v>
      </c>
      <c r="J9" s="92">
        <f>IF(OR(I8=0,I8=""),"",SUMIFS('Base Produits'!$H:$H,'Base Produits'!$E:$E,G$3,'Base Produits'!$F:$F,4))</f>
        <v>0.3</v>
      </c>
      <c r="K9" s="3"/>
      <c r="L9" s="324"/>
      <c r="M9" s="325"/>
      <c r="N9" s="91">
        <f>IF(OR(N8=0,N8=""),"",SUMIFS('Base Produits'!$G:$G,'Base Produits'!$E:$E,L$3,'Base Produits'!$F:$F,4))</f>
        <v>0.11</v>
      </c>
      <c r="O9" s="92">
        <f>IF(OR(N8=0,N8=""),"",SUMIFS('Base Produits'!$H:$H,'Base Produits'!$E:$E,L$3,'Base Produits'!$F:$F,4))</f>
        <v>0.3</v>
      </c>
      <c r="P9" s="3"/>
      <c r="Q9" s="324"/>
      <c r="R9" s="325"/>
      <c r="S9" s="91">
        <f>IF(OR(S8=0,S8=""),"",SUMIFS('Base Produits'!$G:$G,'Base Produits'!$E:$E,Q$3,'Base Produits'!$F:$F,4))</f>
        <v>0.11</v>
      </c>
      <c r="T9" s="92">
        <f>IF(OR(S8=0,S8=""),"",SUMIFS('Base Produits'!$H:$H,'Base Produits'!$E:$E,Q$3,'Base Produits'!$F:$F,4))</f>
        <v>0.3</v>
      </c>
      <c r="V9" s="324"/>
      <c r="W9" s="325"/>
      <c r="X9" s="91" t="str">
        <f>IF(OR(X8=0,X8=""),"",SUMIFS('Base Produits'!$G:$G,'Base Produits'!$E:$E,V$3,'Base Produits'!$F:$F,4))</f>
        <v/>
      </c>
      <c r="Y9" s="92" t="str">
        <f>IF(OR(X8=0,X8=""),"",SUMIFS('Base Produits'!$H:$H,'Base Produits'!$E:$E,V$3,'Base Produits'!$F:$F,4))</f>
        <v/>
      </c>
      <c r="AF9" s="6"/>
    </row>
    <row r="10" spans="1:32" x14ac:dyDescent="0.35">
      <c r="C10" s="5"/>
      <c r="D10" s="6"/>
      <c r="E10" s="3"/>
      <c r="F10" s="2"/>
      <c r="G10" s="324"/>
      <c r="H10" s="325"/>
      <c r="I10" s="91">
        <f>IF(OR(I9=0,I9=""),"",SUMIFS('Base Produits'!$G:$G,'Base Produits'!$E:$E,G$3,'Base Produits'!$F:$F,5))</f>
        <v>0</v>
      </c>
      <c r="J10" s="92">
        <f>IF(OR(I9=0,I9=""),"",SUMIFS('Base Produits'!$H:$H,'Base Produits'!$E:$E,G$3,'Base Produits'!$F:$F,5))</f>
        <v>0.21</v>
      </c>
      <c r="K10" s="3"/>
      <c r="L10" s="324"/>
      <c r="M10" s="325"/>
      <c r="N10" s="91">
        <f>IF(OR(N9=0,N9=""),"",SUMIFS('Base Produits'!$G:$G,'Base Produits'!$E:$E,L$3,'Base Produits'!$F:$F,5))</f>
        <v>0</v>
      </c>
      <c r="O10" s="92">
        <f>IF(OR(N9=0,N9=""),"",SUMIFS('Base Produits'!$H:$H,'Base Produits'!$E:$E,L$3,'Base Produits'!$F:$F,5))</f>
        <v>0.21</v>
      </c>
      <c r="P10" s="3"/>
      <c r="Q10" s="324"/>
      <c r="R10" s="325"/>
      <c r="S10" s="91">
        <f>IF(OR(S9=0,S9=""),"",SUMIFS('Base Produits'!$G:$G,'Base Produits'!$E:$E,Q$3,'Base Produits'!$F:$F,5))</f>
        <v>0</v>
      </c>
      <c r="T10" s="92">
        <f>IF(OR(S9=0,S9=""),"",SUMIFS('Base Produits'!$H:$H,'Base Produits'!$E:$E,Q$3,'Base Produits'!$F:$F,5))</f>
        <v>0.21</v>
      </c>
      <c r="V10" s="324"/>
      <c r="W10" s="325"/>
      <c r="X10" s="91" t="str">
        <f>IF(OR(X9=0,X9=""),"",SUMIFS('Base Produits'!$G:$G,'Base Produits'!$E:$E,V$3,'Base Produits'!$F:$F,5))</f>
        <v/>
      </c>
      <c r="Y10" s="92" t="str">
        <f>IF(OR(X9=0,X9=""),"",SUMIFS('Base Produits'!$H:$H,'Base Produits'!$E:$E,V$3,'Base Produits'!$F:$F,5))</f>
        <v/>
      </c>
      <c r="AF10" s="6"/>
    </row>
    <row r="11" spans="1:32" x14ac:dyDescent="0.35">
      <c r="C11" s="5"/>
      <c r="D11" s="6"/>
      <c r="E11" s="3"/>
      <c r="F11" s="2"/>
      <c r="G11" s="326"/>
      <c r="H11" s="327"/>
      <c r="I11" s="91" t="str">
        <f>IF(OR(I10=0,I10=""),"",SUMIFS('Base Produits'!$G:$G,'Base Produits'!$E:$E,G$3,'Base Produits'!$F:$F,6))</f>
        <v/>
      </c>
      <c r="J11" s="92" t="str">
        <f>IF(OR(I10=0,I10=""),"",SUMIFS('Base Produits'!$H:$H,'Base Produits'!$E:$E,G$3,'Base Produits'!$F:$F,6))</f>
        <v/>
      </c>
      <c r="K11" s="3"/>
      <c r="L11" s="326"/>
      <c r="M11" s="327"/>
      <c r="N11" s="91" t="str">
        <f>IF(OR(N10=0,N10=""),"",SUMIFS('Base Produits'!$G:$G,'Base Produits'!$E:$E,L$3,'Base Produits'!$F:$F,6))</f>
        <v/>
      </c>
      <c r="O11" s="92" t="str">
        <f>IF(OR(N10=0,N10=""),"",SUMIFS('Base Produits'!$H:$H,'Base Produits'!$E:$E,L$3,'Base Produits'!$F:$F,6))</f>
        <v/>
      </c>
      <c r="P11" s="3"/>
      <c r="Q11" s="326"/>
      <c r="R11" s="327"/>
      <c r="S11" s="91" t="str">
        <f>IF(OR(S10=0,S10=""),"",SUMIFS('Base Produits'!$G:$G,'Base Produits'!$E:$E,Q$3,'Base Produits'!$F:$F,6))</f>
        <v/>
      </c>
      <c r="T11" s="92" t="str">
        <f>IF(OR(S10=0,S10=""),"",SUMIFS('Base Produits'!$H:$H,'Base Produits'!$E:$E,Q$3,'Base Produits'!$F:$F,6))</f>
        <v/>
      </c>
      <c r="V11" s="326"/>
      <c r="W11" s="327"/>
      <c r="X11" s="91" t="str">
        <f>IF(OR(X10=0,X10=""),"",SUMIFS('Base Produits'!$G:$G,'Base Produits'!$E:$E,V$3,'Base Produits'!$F:$F,6))</f>
        <v/>
      </c>
      <c r="Y11" s="92" t="str">
        <f>IF(OR(X10=0,X10=""),"",SUMIFS('Base Produits'!$H:$H,'Base Produits'!$E:$E,V$3,'Base Produits'!$F:$F,6))</f>
        <v/>
      </c>
      <c r="AF11" s="6"/>
    </row>
    <row r="12" spans="1:32" ht="25.5" customHeight="1" x14ac:dyDescent="0.35">
      <c r="C12" s="5"/>
      <c r="D12" s="6"/>
      <c r="E12" s="3"/>
      <c r="F12" s="2"/>
      <c r="G12" s="320" t="s">
        <v>52</v>
      </c>
      <c r="H12" s="321"/>
      <c r="I12" s="79">
        <f>SUMIFS('Base Produits'!$X:$X,'Base Produits'!$V:$V,G3)</f>
        <v>158</v>
      </c>
      <c r="J12" s="80"/>
      <c r="K12" s="3"/>
      <c r="L12" s="320" t="s">
        <v>52</v>
      </c>
      <c r="M12" s="321"/>
      <c r="N12" s="79">
        <f>SUMIFS('Base Produits'!$X:$X,'Base Produits'!$V:$V,L3)</f>
        <v>158</v>
      </c>
      <c r="O12" s="80"/>
      <c r="P12" s="3"/>
      <c r="Q12" s="320" t="s">
        <v>52</v>
      </c>
      <c r="R12" s="321"/>
      <c r="S12" s="79">
        <f>SUMIFS('Base Produits'!$X:$X,'Base Produits'!$V:$V,Q3)</f>
        <v>158</v>
      </c>
      <c r="T12" s="80"/>
      <c r="V12" s="320" t="s">
        <v>52</v>
      </c>
      <c r="W12" s="321"/>
      <c r="X12" s="79">
        <f>SUMIFS('Base Produits'!$X:$X,'Base Produits'!$V:$V,V3)</f>
        <v>0</v>
      </c>
      <c r="Y12" s="80"/>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AF28" s="20"/>
    </row>
    <row r="29" spans="1:32" x14ac:dyDescent="0.35">
      <c r="E29" s="3"/>
      <c r="F29" s="2"/>
    </row>
    <row r="30" spans="1:32" ht="15" thickBot="1" x14ac:dyDescent="0.4">
      <c r="E30" s="3"/>
      <c r="F30" s="2"/>
      <c r="I30" s="5"/>
      <c r="N30" s="5"/>
      <c r="S30" s="5"/>
      <c r="X30" s="5"/>
    </row>
    <row r="31" spans="1:32" x14ac:dyDescent="0.35">
      <c r="A31" s="67" t="s">
        <v>38</v>
      </c>
      <c r="E31" s="3"/>
      <c r="F31" s="2"/>
      <c r="G31" s="67" t="s">
        <v>36</v>
      </c>
      <c r="H31" s="3"/>
      <c r="I31" s="67" t="s">
        <v>37</v>
      </c>
      <c r="J31" s="3"/>
      <c r="K31" s="3"/>
      <c r="L31" s="3"/>
      <c r="M31" s="3"/>
      <c r="N31" s="67" t="s">
        <v>37</v>
      </c>
      <c r="O31" s="3"/>
      <c r="P31" s="3"/>
      <c r="Q31" s="3"/>
      <c r="R31" s="3"/>
      <c r="S31" s="67" t="s">
        <v>37</v>
      </c>
      <c r="T31" s="3"/>
      <c r="U31" s="3"/>
      <c r="V31" s="3"/>
      <c r="W31" s="3"/>
      <c r="X31" s="67" t="s">
        <v>37</v>
      </c>
      <c r="Y31" s="3"/>
      <c r="Z31" s="3"/>
      <c r="AA31" s="3"/>
      <c r="AB31" s="3"/>
    </row>
    <row r="32" spans="1:32" x14ac:dyDescent="0.35">
      <c r="A32" s="68">
        <f>(IFERROR((I32*$H$3/$I$4),0)+IFERROR((N32*$M$3/$N$4),0)+IFERROR((S32*$R$3/$S$4),0)+IFERROR((X32*$W$3/$X$4),0))/($D$5/1000)</f>
        <v>0.21000000000000005</v>
      </c>
      <c r="E32" s="3"/>
      <c r="F32" s="2"/>
      <c r="G32" s="68">
        <v>0</v>
      </c>
      <c r="H32" s="3"/>
      <c r="I32" s="68" cm="1">
        <f t="array" ref="I32">IF($G32&gt;=I$7,TREND(J$6:J$7,I$6:I$7,$G32),IF($G32&gt;=I$8,TREND(J$7:J$8,I$7:I$8,$G32),IF($G32&gt;=I$9,TREND(J$8:J$9,I$8:I$9,$G32),IF($G32&gt;=I$10,TREND(J$9:J$10,I$9:I$10,$G32),IF($G32&gt;=I$11,TREND(J$10:J$11,I$10:I$11,$G32),0)))))</f>
        <v>0.21000000000000002</v>
      </c>
      <c r="J32" s="3"/>
      <c r="K32" s="3"/>
      <c r="L32" s="3"/>
      <c r="M32" s="3"/>
      <c r="N32" s="68" cm="1">
        <f t="array" ref="N32">IF($G32&gt;=N$7,TREND(O$6:O$7,N$6:N$7,$G32),IF($G32&gt;=N$8,TREND(O$7:O$8,N$7:N$8,$G32),IF($G32&gt;=N$9,TREND(O$8:O$9,N$8:N$9,$G32),IF($G32&gt;=N$10,TREND(O$9:O$10,N$9:N$10,$G32),IF($G32&gt;=N$11,TREND(O$10:O$11,N$10:N$11,$G32),0)))))</f>
        <v>0.21000000000000002</v>
      </c>
      <c r="O32" s="3"/>
      <c r="P32" s="3"/>
      <c r="Q32" s="3"/>
      <c r="R32" s="3"/>
      <c r="S32" s="68" cm="1">
        <f t="array" ref="S32">IF($G32&gt;=S$7,TREND(T$6:T$7,S$6:S$7,$G32),IF($G32&gt;=S$8,TREND(T$7:T$8,S$7:S$8,$G32),IF($G32&gt;=S$9,TREND(T$8:T$9,S$8:S$9,$G32),IF($G32&gt;=S$10,TREND(T$9:T$10,S$9:S$10,$G32),IF($G32&gt;=S$11,TREND(T$10:T$11,S$10:S$11,$G32),0)))))</f>
        <v>0.21000000000000002</v>
      </c>
      <c r="T32" s="3"/>
      <c r="U32" s="3"/>
      <c r="V32" s="3"/>
      <c r="W32" s="3"/>
      <c r="X32" s="68" cm="1">
        <f t="array" ref="X32">IF($G32&gt;=X$7,TREND(Y$6:Y$7,X$6:X$7,$G32),IF($G32&gt;=X$8,TREND(Y$7:Y$8,X$7:X$8,$G32),IF($G32&gt;=X$9,TREND(Y$8:Y$9,X$8:X$9,$G32),IF($G32&gt;=X$10,TREND(Y$9:Y$10,X$9:X$10,$G32),IF($G32&gt;=X$11,TREND(Y$10:Y$11,X$10:X$11,$G32),0)))))</f>
        <v>0</v>
      </c>
      <c r="Y32" s="3"/>
      <c r="Z32" s="3"/>
      <c r="AA32" s="3"/>
      <c r="AB32" s="3"/>
    </row>
    <row r="33" spans="1:28" x14ac:dyDescent="0.35">
      <c r="A33" s="68">
        <f t="shared" ref="A33:A96" si="0">(IFERROR((I33*$H$3/$I$4),0)+IFERROR((N33*$M$3/$N$4),0)+IFERROR((S33*$R$3/$S$4),0)+IFERROR((X33*$W$3/$X$4),0))/($D$5/1000)</f>
        <v>0.21818181818181823</v>
      </c>
      <c r="D33" s="205"/>
      <c r="E33" s="3"/>
      <c r="F33" s="2"/>
      <c r="G33" s="68">
        <v>0.01</v>
      </c>
      <c r="H33" s="3"/>
      <c r="I33" s="204">
        <v>0.2181818181818182</v>
      </c>
      <c r="J33" s="3"/>
      <c r="K33" s="3"/>
      <c r="L33" s="3"/>
      <c r="M33" s="3"/>
      <c r="N33" s="203">
        <v>0.2181818181818182</v>
      </c>
      <c r="O33" s="3"/>
      <c r="P33" s="3"/>
      <c r="Q33" s="3"/>
      <c r="R33" s="3"/>
      <c r="S33" s="175">
        <v>0.2181818181818182</v>
      </c>
      <c r="T33" s="3"/>
      <c r="U33" s="3"/>
      <c r="V33" s="3"/>
      <c r="W33" s="3"/>
      <c r="X33" s="175">
        <v>0</v>
      </c>
      <c r="Y33" s="3"/>
      <c r="Z33" s="3"/>
      <c r="AA33" s="3"/>
      <c r="AB33" s="3"/>
    </row>
    <row r="34" spans="1:28" x14ac:dyDescent="0.35">
      <c r="A34" s="68">
        <f t="shared" si="0"/>
        <v>0.22636363636363638</v>
      </c>
      <c r="D34" s="205"/>
      <c r="E34" s="3"/>
      <c r="F34" s="21"/>
      <c r="G34" s="68">
        <v>0.02</v>
      </c>
      <c r="H34" s="3"/>
      <c r="I34" s="204">
        <v>0.22636363636363638</v>
      </c>
      <c r="J34" s="3"/>
      <c r="K34" s="3"/>
      <c r="L34" s="3"/>
      <c r="M34" s="3"/>
      <c r="N34" s="203">
        <v>0.22636363636363638</v>
      </c>
      <c r="O34" s="3"/>
      <c r="P34" s="3"/>
      <c r="Q34" s="3"/>
      <c r="R34" s="3"/>
      <c r="S34" s="175">
        <v>0.22636363636363638</v>
      </c>
      <c r="T34" s="3"/>
      <c r="U34" s="3"/>
      <c r="V34" s="3"/>
      <c r="W34" s="3"/>
      <c r="X34" s="175">
        <v>0</v>
      </c>
      <c r="Y34" s="3"/>
      <c r="Z34" s="3"/>
      <c r="AA34" s="3"/>
      <c r="AB34" s="3"/>
    </row>
    <row r="35" spans="1:28" x14ac:dyDescent="0.35">
      <c r="A35" s="68">
        <f t="shared" si="0"/>
        <v>0.23454545454545461</v>
      </c>
      <c r="D35" s="205"/>
      <c r="E35" s="3"/>
      <c r="F35" s="21"/>
      <c r="G35" s="68">
        <v>0.03</v>
      </c>
      <c r="H35" s="3"/>
      <c r="I35" s="204">
        <v>0.23454545454545456</v>
      </c>
      <c r="J35" s="3"/>
      <c r="K35" s="3"/>
      <c r="L35" s="3"/>
      <c r="M35" s="3"/>
      <c r="N35" s="203">
        <v>0.23454545454545456</v>
      </c>
      <c r="O35" s="3"/>
      <c r="P35" s="3"/>
      <c r="Q35" s="3"/>
      <c r="R35" s="3"/>
      <c r="S35" s="175">
        <v>0.23454545454545456</v>
      </c>
      <c r="T35" s="3"/>
      <c r="U35" s="3"/>
      <c r="V35" s="3"/>
      <c r="W35" s="3"/>
      <c r="X35" s="175">
        <v>0</v>
      </c>
      <c r="Y35" s="3"/>
      <c r="Z35" s="3"/>
      <c r="AA35" s="3"/>
      <c r="AB35" s="3"/>
    </row>
    <row r="36" spans="1:28" x14ac:dyDescent="0.35">
      <c r="A36" s="68">
        <f t="shared" si="0"/>
        <v>0.24272727272727276</v>
      </c>
      <c r="D36" s="205"/>
      <c r="E36" s="3"/>
      <c r="F36" s="21"/>
      <c r="G36" s="68">
        <v>0.04</v>
      </c>
      <c r="H36" s="3"/>
      <c r="I36" s="204">
        <v>0.24272727272727274</v>
      </c>
      <c r="J36" s="3"/>
      <c r="K36" s="3"/>
      <c r="L36" s="3"/>
      <c r="M36" s="3"/>
      <c r="N36" s="203">
        <v>0.24272727272727274</v>
      </c>
      <c r="O36" s="3"/>
      <c r="P36" s="3"/>
      <c r="Q36" s="3"/>
      <c r="R36" s="3"/>
      <c r="S36" s="175">
        <v>0.24272727272727274</v>
      </c>
      <c r="T36" s="3"/>
      <c r="U36" s="3"/>
      <c r="V36" s="3"/>
      <c r="W36" s="3"/>
      <c r="X36" s="175">
        <v>0</v>
      </c>
      <c r="Y36" s="3"/>
      <c r="Z36" s="3"/>
      <c r="AA36" s="3"/>
      <c r="AB36" s="3"/>
    </row>
    <row r="37" spans="1:28" x14ac:dyDescent="0.35">
      <c r="A37" s="68">
        <f t="shared" si="0"/>
        <v>0.25090909090909097</v>
      </c>
      <c r="D37" s="205"/>
      <c r="E37" s="3"/>
      <c r="F37" s="21"/>
      <c r="G37" s="68">
        <v>0.05</v>
      </c>
      <c r="H37" s="3"/>
      <c r="I37" s="204">
        <v>0.25090909090909091</v>
      </c>
      <c r="J37" s="3"/>
      <c r="K37" s="3"/>
      <c r="L37" s="3"/>
      <c r="M37" s="3"/>
      <c r="N37" s="203">
        <v>0.25090909090909091</v>
      </c>
      <c r="O37" s="3"/>
      <c r="P37" s="3"/>
      <c r="Q37" s="3"/>
      <c r="R37" s="3"/>
      <c r="S37" s="175">
        <v>0.25090909090909091</v>
      </c>
      <c r="T37" s="3"/>
      <c r="U37" s="3"/>
      <c r="V37" s="3"/>
      <c r="W37" s="3"/>
      <c r="X37" s="175">
        <v>0</v>
      </c>
      <c r="Y37" s="3"/>
      <c r="Z37" s="3"/>
      <c r="AA37" s="3"/>
      <c r="AB37" s="3"/>
    </row>
    <row r="38" spans="1:28" x14ac:dyDescent="0.35">
      <c r="A38" s="68">
        <f t="shared" si="0"/>
        <v>0.25909090909090909</v>
      </c>
      <c r="D38" s="205"/>
      <c r="E38" s="3"/>
      <c r="F38" s="21"/>
      <c r="G38" s="68">
        <v>0.06</v>
      </c>
      <c r="H38" s="3"/>
      <c r="I38" s="204">
        <v>0.25909090909090909</v>
      </c>
      <c r="J38" s="3"/>
      <c r="K38" s="3"/>
      <c r="L38" s="3"/>
      <c r="M38" s="3"/>
      <c r="N38" s="203">
        <v>0.25909090909090909</v>
      </c>
      <c r="O38" s="3"/>
      <c r="P38" s="3"/>
      <c r="Q38" s="3"/>
      <c r="R38" s="3"/>
      <c r="S38" s="175">
        <v>0.25909090909090909</v>
      </c>
      <c r="T38" s="3"/>
      <c r="U38" s="3"/>
      <c r="V38" s="3"/>
      <c r="W38" s="3"/>
      <c r="X38" s="175">
        <v>0</v>
      </c>
      <c r="Y38" s="3"/>
      <c r="Z38" s="3"/>
      <c r="AA38" s="3"/>
      <c r="AB38" s="3"/>
    </row>
    <row r="39" spans="1:28" x14ac:dyDescent="0.35">
      <c r="A39" s="68">
        <f t="shared" si="0"/>
        <v>0.26727272727272727</v>
      </c>
      <c r="D39" s="205"/>
      <c r="E39" s="3"/>
      <c r="F39" s="21"/>
      <c r="G39" s="68">
        <v>7.0000000000000007E-2</v>
      </c>
      <c r="H39" s="3"/>
      <c r="I39" s="204">
        <v>0.26727272727272727</v>
      </c>
      <c r="J39" s="3"/>
      <c r="K39" s="3"/>
      <c r="L39" s="3"/>
      <c r="M39" s="3"/>
      <c r="N39" s="203">
        <v>0.26727272727272727</v>
      </c>
      <c r="O39" s="3"/>
      <c r="P39" s="3"/>
      <c r="Q39" s="3"/>
      <c r="R39" s="3"/>
      <c r="S39" s="175">
        <v>0.26727272727272727</v>
      </c>
      <c r="T39" s="3"/>
      <c r="U39" s="3"/>
      <c r="V39" s="3"/>
      <c r="W39" s="3"/>
      <c r="X39" s="175">
        <v>0</v>
      </c>
      <c r="Y39" s="3"/>
      <c r="Z39" s="3"/>
      <c r="AA39" s="3"/>
      <c r="AB39" s="3"/>
    </row>
    <row r="40" spans="1:28" x14ac:dyDescent="0.35">
      <c r="A40" s="68">
        <f t="shared" si="0"/>
        <v>0.27545454545454545</v>
      </c>
      <c r="D40" s="205"/>
      <c r="E40" s="3"/>
      <c r="F40" s="21"/>
      <c r="G40" s="68">
        <v>0.08</v>
      </c>
      <c r="H40" s="3"/>
      <c r="I40" s="204">
        <v>0.27545454545454545</v>
      </c>
      <c r="J40" s="3"/>
      <c r="K40" s="3"/>
      <c r="L40" s="3"/>
      <c r="M40" s="3"/>
      <c r="N40" s="203">
        <v>0.27545454545454545</v>
      </c>
      <c r="O40" s="3"/>
      <c r="P40" s="3"/>
      <c r="Q40" s="3"/>
      <c r="R40" s="3"/>
      <c r="S40" s="175">
        <v>0.27545454545454545</v>
      </c>
      <c r="T40" s="3"/>
      <c r="U40" s="3"/>
      <c r="V40" s="3"/>
      <c r="W40" s="3"/>
      <c r="X40" s="175">
        <v>0</v>
      </c>
      <c r="Y40" s="3"/>
      <c r="Z40" s="3"/>
      <c r="AA40" s="3"/>
      <c r="AB40" s="3"/>
    </row>
    <row r="41" spans="1:28" x14ac:dyDescent="0.35">
      <c r="A41" s="68">
        <f t="shared" si="0"/>
        <v>0.28363636363636363</v>
      </c>
      <c r="D41" s="205"/>
      <c r="E41" s="3"/>
      <c r="F41" s="21"/>
      <c r="G41" s="68">
        <v>0.09</v>
      </c>
      <c r="H41" s="3"/>
      <c r="I41" s="204">
        <v>0.28363636363636363</v>
      </c>
      <c r="J41" s="3"/>
      <c r="K41" s="3"/>
      <c r="L41" s="3"/>
      <c r="M41" s="3"/>
      <c r="N41" s="203">
        <v>0.28363636363636363</v>
      </c>
      <c r="O41" s="3"/>
      <c r="P41" s="3"/>
      <c r="Q41" s="3"/>
      <c r="R41" s="3"/>
      <c r="S41" s="175">
        <v>0.28363636363636363</v>
      </c>
      <c r="T41" s="3"/>
      <c r="U41" s="3"/>
      <c r="V41" s="3"/>
      <c r="W41" s="3"/>
      <c r="X41" s="175">
        <v>0</v>
      </c>
      <c r="Y41" s="3"/>
      <c r="Z41" s="3"/>
      <c r="AA41" s="3"/>
      <c r="AB41" s="3"/>
    </row>
    <row r="42" spans="1:28" x14ac:dyDescent="0.35">
      <c r="A42" s="68">
        <f t="shared" si="0"/>
        <v>0.29181818181818181</v>
      </c>
      <c r="D42" s="205"/>
      <c r="E42" s="17"/>
      <c r="F42" s="21"/>
      <c r="G42" s="68">
        <v>0.1</v>
      </c>
      <c r="H42" s="3"/>
      <c r="I42" s="204">
        <v>0.29181818181818181</v>
      </c>
      <c r="J42" s="3"/>
      <c r="K42" s="3"/>
      <c r="L42" s="3"/>
      <c r="M42" s="27"/>
      <c r="N42" s="203">
        <v>0.29181818181818181</v>
      </c>
      <c r="O42" s="3"/>
      <c r="P42" s="3"/>
      <c r="Q42" s="3"/>
      <c r="R42" s="3"/>
      <c r="S42" s="175">
        <v>0.29181818181818181</v>
      </c>
      <c r="T42" s="3"/>
      <c r="U42" s="3"/>
      <c r="V42" s="3"/>
      <c r="W42" s="3"/>
      <c r="X42" s="175">
        <v>0</v>
      </c>
      <c r="Y42" s="3"/>
      <c r="Z42" s="3"/>
      <c r="AA42" s="3"/>
      <c r="AB42" s="3"/>
    </row>
    <row r="43" spans="1:28" x14ac:dyDescent="0.35">
      <c r="A43" s="68">
        <f t="shared" si="0"/>
        <v>0.3000000000000001</v>
      </c>
      <c r="D43" s="205"/>
      <c r="E43" s="3"/>
      <c r="F43" s="21"/>
      <c r="G43" s="68">
        <v>0.11</v>
      </c>
      <c r="H43" s="3"/>
      <c r="I43" s="204">
        <v>0.30000000000000004</v>
      </c>
      <c r="J43" s="3"/>
      <c r="K43" s="3"/>
      <c r="L43" s="3"/>
      <c r="M43" s="3"/>
      <c r="N43" s="203">
        <v>0.30000000000000004</v>
      </c>
      <c r="O43" s="3"/>
      <c r="P43" s="3"/>
      <c r="Q43" s="3"/>
      <c r="R43" s="3"/>
      <c r="S43" s="175">
        <v>0.30000000000000004</v>
      </c>
      <c r="T43" s="3"/>
      <c r="U43" s="3"/>
      <c r="V43" s="3"/>
      <c r="W43" s="3"/>
      <c r="X43" s="175">
        <v>0</v>
      </c>
      <c r="Y43" s="3"/>
      <c r="Z43" s="3"/>
      <c r="AA43" s="3"/>
      <c r="AB43" s="3"/>
    </row>
    <row r="44" spans="1:28" x14ac:dyDescent="0.35">
      <c r="A44" s="68">
        <f t="shared" si="0"/>
        <v>0.30916666666666676</v>
      </c>
      <c r="D44" s="205"/>
      <c r="E44" s="3"/>
      <c r="F44" s="21"/>
      <c r="G44" s="68">
        <v>0.12</v>
      </c>
      <c r="H44" s="3"/>
      <c r="I44" s="204">
        <v>0.3091666666666667</v>
      </c>
      <c r="J44" s="3"/>
      <c r="K44" s="3"/>
      <c r="L44" s="3"/>
      <c r="M44" s="3"/>
      <c r="N44" s="203">
        <v>0.3091666666666667</v>
      </c>
      <c r="O44" s="3"/>
      <c r="P44" s="3"/>
      <c r="Q44" s="3"/>
      <c r="R44" s="3"/>
      <c r="S44" s="175">
        <v>0.3091666666666667</v>
      </c>
      <c r="T44" s="3"/>
      <c r="U44" s="3"/>
      <c r="V44" s="3"/>
      <c r="W44" s="3"/>
      <c r="X44" s="175">
        <v>0</v>
      </c>
      <c r="Y44" s="3"/>
      <c r="Z44" s="3"/>
      <c r="AA44" s="3"/>
      <c r="AB44" s="3"/>
    </row>
    <row r="45" spans="1:28" x14ac:dyDescent="0.35">
      <c r="A45" s="68">
        <f t="shared" si="0"/>
        <v>0.31833333333333341</v>
      </c>
      <c r="D45" s="205"/>
      <c r="E45" s="3"/>
      <c r="F45" s="21"/>
      <c r="G45" s="68">
        <v>0.13</v>
      </c>
      <c r="H45" s="3"/>
      <c r="I45" s="204">
        <v>0.31833333333333336</v>
      </c>
      <c r="J45" s="3"/>
      <c r="K45" s="3"/>
      <c r="L45" s="3"/>
      <c r="M45" s="3"/>
      <c r="N45" s="203">
        <v>0.31833333333333336</v>
      </c>
      <c r="O45" s="3"/>
      <c r="P45" s="3"/>
      <c r="Q45" s="3"/>
      <c r="R45" s="3"/>
      <c r="S45" s="175">
        <v>0.31833333333333336</v>
      </c>
      <c r="T45" s="3"/>
      <c r="U45" s="3"/>
      <c r="V45" s="3"/>
      <c r="W45" s="3"/>
      <c r="X45" s="175">
        <v>0</v>
      </c>
      <c r="Y45" s="3"/>
      <c r="Z45" s="3"/>
      <c r="AA45" s="3"/>
      <c r="AB45" s="3"/>
    </row>
    <row r="46" spans="1:28" x14ac:dyDescent="0.35">
      <c r="A46" s="68">
        <f t="shared" si="0"/>
        <v>0.32750000000000001</v>
      </c>
      <c r="D46" s="205"/>
      <c r="E46" s="3"/>
      <c r="F46" s="21"/>
      <c r="G46" s="68">
        <v>0.14000000000000001</v>
      </c>
      <c r="H46" s="3"/>
      <c r="I46" s="204">
        <v>0.32750000000000001</v>
      </c>
      <c r="J46" s="3"/>
      <c r="K46" s="3"/>
      <c r="L46" s="3"/>
      <c r="M46" s="3"/>
      <c r="N46" s="203">
        <v>0.32750000000000001</v>
      </c>
      <c r="O46" s="3"/>
      <c r="P46" s="3"/>
      <c r="Q46" s="3"/>
      <c r="R46" s="3"/>
      <c r="S46" s="175">
        <v>0.32750000000000001</v>
      </c>
      <c r="T46" s="3"/>
      <c r="U46" s="3"/>
      <c r="V46" s="3"/>
      <c r="W46" s="3"/>
      <c r="X46" s="175">
        <v>0</v>
      </c>
      <c r="Y46" s="3"/>
      <c r="Z46" s="3"/>
      <c r="AA46" s="3"/>
      <c r="AB46" s="3"/>
    </row>
    <row r="47" spans="1:28" x14ac:dyDescent="0.35">
      <c r="A47" s="68">
        <f t="shared" si="0"/>
        <v>0.33666666666666667</v>
      </c>
      <c r="D47" s="205"/>
      <c r="E47" s="3"/>
      <c r="F47" s="21"/>
      <c r="G47" s="68">
        <v>0.15</v>
      </c>
      <c r="H47" s="3"/>
      <c r="I47" s="204">
        <v>0.33666666666666667</v>
      </c>
      <c r="J47" s="3"/>
      <c r="K47" s="3"/>
      <c r="L47" s="3"/>
      <c r="M47" s="3"/>
      <c r="N47" s="203">
        <v>0.33666666666666667</v>
      </c>
      <c r="O47" s="3"/>
      <c r="P47" s="3"/>
      <c r="Q47" s="3"/>
      <c r="R47" s="3"/>
      <c r="S47" s="175">
        <v>0.33666666666666667</v>
      </c>
      <c r="T47" s="3"/>
      <c r="U47" s="3"/>
      <c r="V47" s="3"/>
      <c r="W47" s="3"/>
      <c r="X47" s="175">
        <v>0</v>
      </c>
      <c r="Y47" s="3"/>
      <c r="Z47" s="3"/>
      <c r="AA47" s="3"/>
      <c r="AB47" s="3"/>
    </row>
    <row r="48" spans="1:28" x14ac:dyDescent="0.35">
      <c r="A48" s="68">
        <f t="shared" si="0"/>
        <v>0.34583333333333338</v>
      </c>
      <c r="D48" s="205"/>
      <c r="E48" s="3"/>
      <c r="F48" s="21"/>
      <c r="G48" s="68">
        <v>0.16</v>
      </c>
      <c r="H48" s="3"/>
      <c r="I48" s="204">
        <v>0.34583333333333338</v>
      </c>
      <c r="J48" s="3"/>
      <c r="K48" s="3"/>
      <c r="L48" s="3"/>
      <c r="M48" s="3"/>
      <c r="N48" s="203">
        <v>0.34583333333333338</v>
      </c>
      <c r="O48" s="3"/>
      <c r="P48" s="3"/>
      <c r="Q48" s="3"/>
      <c r="R48" s="3"/>
      <c r="S48" s="175">
        <v>0.34583333333333338</v>
      </c>
      <c r="T48" s="3"/>
      <c r="U48" s="3"/>
      <c r="V48" s="3"/>
      <c r="W48" s="3"/>
      <c r="X48" s="175">
        <v>0</v>
      </c>
      <c r="Y48" s="3"/>
      <c r="Z48" s="3"/>
      <c r="AA48" s="3"/>
      <c r="AB48" s="3"/>
    </row>
    <row r="49" spans="1:28" x14ac:dyDescent="0.35">
      <c r="A49" s="68">
        <f t="shared" si="0"/>
        <v>0.35500000000000015</v>
      </c>
      <c r="D49" s="205"/>
      <c r="F49" s="21"/>
      <c r="G49" s="68">
        <v>0.17</v>
      </c>
      <c r="H49" s="3"/>
      <c r="I49" s="204">
        <v>0.35500000000000009</v>
      </c>
      <c r="J49" s="3"/>
      <c r="K49" s="3"/>
      <c r="L49" s="3"/>
      <c r="M49" s="3"/>
      <c r="N49" s="203">
        <v>0.35500000000000009</v>
      </c>
      <c r="O49" s="3"/>
      <c r="P49" s="3"/>
      <c r="Q49" s="3"/>
      <c r="R49" s="3"/>
      <c r="S49" s="175">
        <v>0.35500000000000009</v>
      </c>
      <c r="T49" s="3"/>
      <c r="U49" s="3"/>
      <c r="V49" s="3"/>
      <c r="W49" s="3"/>
      <c r="X49" s="175">
        <v>0</v>
      </c>
      <c r="Y49" s="3"/>
      <c r="Z49" s="3"/>
      <c r="AA49" s="3"/>
      <c r="AB49" s="3"/>
    </row>
    <row r="50" spans="1:28" x14ac:dyDescent="0.35">
      <c r="A50" s="68">
        <f t="shared" si="0"/>
        <v>0.36416666666666675</v>
      </c>
      <c r="D50" s="205"/>
      <c r="F50" s="21"/>
      <c r="G50" s="68">
        <v>0.18</v>
      </c>
      <c r="H50" s="3"/>
      <c r="I50" s="204">
        <v>0.36416666666666669</v>
      </c>
      <c r="J50" s="3"/>
      <c r="K50" s="3"/>
      <c r="L50" s="3"/>
      <c r="M50" s="3"/>
      <c r="N50" s="203">
        <v>0.36416666666666669</v>
      </c>
      <c r="O50" s="3"/>
      <c r="P50" s="3"/>
      <c r="Q50" s="3"/>
      <c r="R50" s="3"/>
      <c r="S50" s="175">
        <v>0.36416666666666669</v>
      </c>
      <c r="T50" s="3"/>
      <c r="U50" s="3"/>
      <c r="V50" s="3"/>
      <c r="W50" s="3"/>
      <c r="X50" s="175">
        <v>0</v>
      </c>
      <c r="Y50" s="3"/>
      <c r="Z50" s="3"/>
      <c r="AA50" s="3"/>
      <c r="AB50" s="3"/>
    </row>
    <row r="51" spans="1:28" ht="12.75" customHeight="1" x14ac:dyDescent="0.35">
      <c r="A51" s="68">
        <f t="shared" si="0"/>
        <v>0.37333333333333346</v>
      </c>
      <c r="D51" s="205"/>
      <c r="F51" s="21"/>
      <c r="G51" s="68">
        <v>0.19</v>
      </c>
      <c r="H51" s="3"/>
      <c r="I51" s="204">
        <v>0.37333333333333341</v>
      </c>
      <c r="J51" s="3"/>
      <c r="K51" s="3"/>
      <c r="L51" s="3"/>
      <c r="M51" s="3"/>
      <c r="N51" s="203">
        <v>0.37333333333333341</v>
      </c>
      <c r="O51" s="3"/>
      <c r="P51" s="3"/>
      <c r="Q51" s="3"/>
      <c r="R51" s="3"/>
      <c r="S51" s="175">
        <v>0.37333333333333341</v>
      </c>
      <c r="T51" s="3"/>
      <c r="U51" s="3"/>
      <c r="V51" s="3"/>
      <c r="W51" s="3"/>
      <c r="X51" s="175">
        <v>0</v>
      </c>
      <c r="Y51" s="3"/>
      <c r="Z51" s="3"/>
      <c r="AA51" s="3"/>
      <c r="AB51" s="3"/>
    </row>
    <row r="52" spans="1:28" x14ac:dyDescent="0.35">
      <c r="A52" s="68">
        <f t="shared" si="0"/>
        <v>0.38250000000000006</v>
      </c>
      <c r="D52" s="205"/>
      <c r="F52" s="21"/>
      <c r="G52" s="68">
        <v>0.2</v>
      </c>
      <c r="H52" s="3"/>
      <c r="I52" s="204">
        <v>0.38250000000000006</v>
      </c>
      <c r="J52" s="3"/>
      <c r="K52" s="3"/>
      <c r="L52" s="3"/>
      <c r="M52" s="3"/>
      <c r="N52" s="203">
        <v>0.38250000000000006</v>
      </c>
      <c r="O52" s="3"/>
      <c r="P52" s="3"/>
      <c r="Q52" s="3"/>
      <c r="R52" s="3"/>
      <c r="S52" s="175">
        <v>0.38250000000000006</v>
      </c>
      <c r="T52" s="3"/>
      <c r="U52" s="3"/>
      <c r="V52" s="3"/>
      <c r="W52" s="3"/>
      <c r="X52" s="175">
        <v>0</v>
      </c>
      <c r="Y52" s="3"/>
      <c r="Z52" s="3"/>
      <c r="AA52" s="3"/>
      <c r="AB52" s="3"/>
    </row>
    <row r="53" spans="1:28" x14ac:dyDescent="0.35">
      <c r="A53" s="68">
        <f t="shared" si="0"/>
        <v>0.39166666666666672</v>
      </c>
      <c r="D53" s="205"/>
      <c r="F53" s="21"/>
      <c r="G53" s="68">
        <v>0.21</v>
      </c>
      <c r="H53" s="3"/>
      <c r="I53" s="204">
        <v>0.39166666666666672</v>
      </c>
      <c r="J53" s="3"/>
      <c r="K53" s="3"/>
      <c r="L53" s="3"/>
      <c r="M53" s="27"/>
      <c r="N53" s="203">
        <v>0.39166666666666672</v>
      </c>
      <c r="O53" s="3"/>
      <c r="P53" s="3"/>
      <c r="Q53" s="3"/>
      <c r="R53" s="3"/>
      <c r="S53" s="175">
        <v>0.39166666666666672</v>
      </c>
      <c r="T53" s="3"/>
      <c r="U53" s="3"/>
      <c r="V53" s="3"/>
      <c r="W53" s="3"/>
      <c r="X53" s="175">
        <v>0</v>
      </c>
      <c r="Y53" s="3"/>
      <c r="Z53" s="3"/>
      <c r="AA53" s="3"/>
      <c r="AB53" s="3"/>
    </row>
    <row r="54" spans="1:28" x14ac:dyDescent="0.35">
      <c r="A54" s="68">
        <f t="shared" si="0"/>
        <v>0.40083333333333337</v>
      </c>
      <c r="D54" s="205"/>
      <c r="F54" s="21"/>
      <c r="G54" s="68">
        <v>0.22</v>
      </c>
      <c r="H54" s="3"/>
      <c r="I54" s="204">
        <v>0.40083333333333337</v>
      </c>
      <c r="J54" s="3"/>
      <c r="K54" s="3"/>
      <c r="L54" s="3"/>
      <c r="M54" s="3"/>
      <c r="N54" s="203">
        <v>0.40083333333333337</v>
      </c>
      <c r="O54" s="3"/>
      <c r="P54" s="3"/>
      <c r="Q54" s="3"/>
      <c r="R54" s="3"/>
      <c r="S54" s="175">
        <v>0.40083333333333337</v>
      </c>
      <c r="T54" s="3"/>
      <c r="U54" s="3"/>
      <c r="V54" s="3"/>
      <c r="W54" s="3"/>
      <c r="X54" s="175">
        <v>0</v>
      </c>
      <c r="Y54" s="3"/>
      <c r="Z54" s="3"/>
      <c r="AA54" s="3"/>
      <c r="AB54" s="3"/>
    </row>
    <row r="55" spans="1:28" x14ac:dyDescent="0.35">
      <c r="A55" s="68">
        <f t="shared" si="0"/>
        <v>0.41000000000000014</v>
      </c>
      <c r="D55" s="205"/>
      <c r="F55" s="21"/>
      <c r="G55" s="68">
        <v>0.23</v>
      </c>
      <c r="H55" s="22"/>
      <c r="I55" s="204">
        <v>0.41000000000000003</v>
      </c>
      <c r="J55" s="3"/>
      <c r="K55" s="3"/>
      <c r="L55" s="28"/>
      <c r="M55" s="28"/>
      <c r="N55" s="203">
        <v>0.41000000000000003</v>
      </c>
      <c r="O55" s="3"/>
      <c r="P55" s="3"/>
      <c r="Q55" s="3"/>
      <c r="R55" s="3"/>
      <c r="S55" s="175">
        <v>0.41000000000000003</v>
      </c>
      <c r="T55" s="3"/>
      <c r="U55" s="3"/>
      <c r="V55" s="3"/>
      <c r="W55" s="3"/>
      <c r="X55" s="175">
        <v>0</v>
      </c>
      <c r="Y55" s="3"/>
      <c r="Z55" s="3"/>
      <c r="AA55" s="3"/>
      <c r="AB55" s="3"/>
    </row>
    <row r="56" spans="1:28" x14ac:dyDescent="0.35">
      <c r="A56" s="68">
        <f t="shared" si="0"/>
        <v>0.41916666666666674</v>
      </c>
      <c r="D56" s="205"/>
      <c r="F56" s="21"/>
      <c r="G56" s="68">
        <v>0.24</v>
      </c>
      <c r="H56" s="22"/>
      <c r="I56" s="204">
        <v>0.41916666666666669</v>
      </c>
      <c r="J56" s="3"/>
      <c r="K56" s="3"/>
      <c r="L56" s="28"/>
      <c r="M56" s="28"/>
      <c r="N56" s="203">
        <v>0.41916666666666669</v>
      </c>
      <c r="O56" s="3"/>
      <c r="P56" s="3"/>
      <c r="Q56" s="3"/>
      <c r="R56" s="3"/>
      <c r="S56" s="175">
        <v>0.41916666666666669</v>
      </c>
      <c r="T56" s="3"/>
      <c r="U56" s="3"/>
      <c r="V56" s="3"/>
      <c r="W56" s="3"/>
      <c r="X56" s="175">
        <v>0</v>
      </c>
      <c r="Y56" s="3"/>
      <c r="Z56" s="3"/>
      <c r="AA56" s="3"/>
      <c r="AB56" s="3"/>
    </row>
    <row r="57" spans="1:28" x14ac:dyDescent="0.35">
      <c r="A57" s="68">
        <f t="shared" si="0"/>
        <v>0.4283333333333334</v>
      </c>
      <c r="D57" s="205"/>
      <c r="F57" s="21"/>
      <c r="G57" s="68">
        <v>0.25</v>
      </c>
      <c r="H57" s="22"/>
      <c r="I57" s="204">
        <v>0.42833333333333334</v>
      </c>
      <c r="J57" s="3"/>
      <c r="K57" s="3"/>
      <c r="L57" s="28"/>
      <c r="M57" s="28"/>
      <c r="N57" s="203">
        <v>0.42833333333333334</v>
      </c>
      <c r="O57" s="3"/>
      <c r="P57" s="3"/>
      <c r="Q57" s="3"/>
      <c r="R57" s="3"/>
      <c r="S57" s="175">
        <v>0.42833333333333334</v>
      </c>
      <c r="T57" s="3"/>
      <c r="U57" s="3"/>
      <c r="V57" s="3"/>
      <c r="W57" s="3"/>
      <c r="X57" s="175">
        <v>0</v>
      </c>
      <c r="Y57" s="3"/>
      <c r="Z57" s="3"/>
      <c r="AA57" s="3"/>
      <c r="AB57" s="3"/>
    </row>
    <row r="58" spans="1:28" s="4" customFormat="1" x14ac:dyDescent="0.25">
      <c r="A58" s="68">
        <f t="shared" si="0"/>
        <v>0.43750000000000011</v>
      </c>
      <c r="B58" s="1"/>
      <c r="C58" s="1"/>
      <c r="D58" s="205"/>
      <c r="E58" s="1"/>
      <c r="F58" s="21"/>
      <c r="G58" s="68">
        <v>0.26</v>
      </c>
      <c r="H58" s="22"/>
      <c r="I58" s="204">
        <v>0.43750000000000006</v>
      </c>
      <c r="J58" s="3"/>
      <c r="K58" s="3"/>
      <c r="L58" s="28"/>
      <c r="M58" s="28"/>
      <c r="N58" s="203">
        <v>0.43750000000000006</v>
      </c>
      <c r="O58" s="3"/>
      <c r="P58" s="3"/>
      <c r="Q58" s="3"/>
      <c r="R58" s="3"/>
      <c r="S58" s="175">
        <v>0.43750000000000006</v>
      </c>
      <c r="T58" s="3"/>
      <c r="U58" s="3"/>
      <c r="V58" s="3"/>
      <c r="W58" s="3"/>
      <c r="X58" s="175">
        <v>0</v>
      </c>
      <c r="Y58" s="3"/>
      <c r="Z58" s="3"/>
      <c r="AA58" s="3"/>
      <c r="AB58" s="3"/>
    </row>
    <row r="59" spans="1:28" x14ac:dyDescent="0.35">
      <c r="A59" s="68">
        <f t="shared" si="0"/>
        <v>0.44666666666666671</v>
      </c>
      <c r="D59" s="205"/>
      <c r="F59" s="21"/>
      <c r="G59" s="68">
        <v>0.27</v>
      </c>
      <c r="H59" s="22"/>
      <c r="I59" s="204">
        <v>0.44666666666666671</v>
      </c>
      <c r="J59" s="3"/>
      <c r="K59" s="3"/>
      <c r="L59" s="28"/>
      <c r="M59" s="28"/>
      <c r="N59" s="203">
        <v>0.44666666666666671</v>
      </c>
      <c r="O59" s="3"/>
      <c r="P59" s="3"/>
      <c r="Q59" s="3"/>
      <c r="R59" s="3"/>
      <c r="S59" s="175">
        <v>0.44666666666666671</v>
      </c>
      <c r="T59" s="3"/>
      <c r="U59" s="3"/>
      <c r="V59" s="3"/>
      <c r="W59" s="3"/>
      <c r="X59" s="175">
        <v>0</v>
      </c>
      <c r="Y59" s="3"/>
      <c r="Z59" s="3"/>
      <c r="AA59" s="3"/>
      <c r="AB59" s="3"/>
    </row>
    <row r="60" spans="1:28" x14ac:dyDescent="0.35">
      <c r="A60" s="68">
        <f t="shared" si="0"/>
        <v>0.45583333333333348</v>
      </c>
      <c r="D60" s="205"/>
      <c r="F60" s="21"/>
      <c r="G60" s="68">
        <v>0.28000000000000003</v>
      </c>
      <c r="H60" s="22"/>
      <c r="I60" s="204">
        <v>0.45583333333333337</v>
      </c>
      <c r="J60" s="3"/>
      <c r="K60" s="3"/>
      <c r="L60" s="28"/>
      <c r="M60" s="28"/>
      <c r="N60" s="203">
        <v>0.45583333333333337</v>
      </c>
      <c r="O60" s="3"/>
      <c r="P60" s="3"/>
      <c r="Q60" s="3"/>
      <c r="R60" s="3"/>
      <c r="S60" s="175">
        <v>0.45583333333333337</v>
      </c>
      <c r="T60" s="3"/>
      <c r="U60" s="3"/>
      <c r="V60" s="3"/>
      <c r="W60" s="3"/>
      <c r="X60" s="175">
        <v>0</v>
      </c>
      <c r="Y60" s="3"/>
      <c r="Z60" s="3"/>
      <c r="AA60" s="3"/>
      <c r="AB60" s="3"/>
    </row>
    <row r="61" spans="1:28" x14ac:dyDescent="0.35">
      <c r="A61" s="68">
        <f t="shared" si="0"/>
        <v>0.46500000000000008</v>
      </c>
      <c r="D61" s="205"/>
      <c r="F61" s="21"/>
      <c r="G61" s="68">
        <v>0.28999999999999998</v>
      </c>
      <c r="H61" s="22"/>
      <c r="I61" s="204">
        <v>0.46500000000000002</v>
      </c>
      <c r="J61" s="3"/>
      <c r="K61" s="3"/>
      <c r="L61" s="23"/>
      <c r="M61" s="23"/>
      <c r="N61" s="203">
        <v>0.46500000000000002</v>
      </c>
      <c r="O61" s="3"/>
      <c r="P61" s="3"/>
      <c r="Q61" s="3"/>
      <c r="R61" s="3"/>
      <c r="S61" s="175">
        <v>0.46500000000000002</v>
      </c>
      <c r="T61" s="3"/>
      <c r="U61" s="3"/>
      <c r="V61" s="3"/>
      <c r="W61" s="3"/>
      <c r="X61" s="175">
        <v>0</v>
      </c>
      <c r="Y61" s="3"/>
      <c r="Z61" s="3"/>
      <c r="AA61" s="3"/>
      <c r="AB61" s="3"/>
    </row>
    <row r="62" spans="1:28" x14ac:dyDescent="0.35">
      <c r="A62" s="68">
        <f t="shared" si="0"/>
        <v>0.47416666666666674</v>
      </c>
      <c r="D62" s="205"/>
      <c r="F62" s="21"/>
      <c r="G62" s="68">
        <v>0.3</v>
      </c>
      <c r="H62" s="22"/>
      <c r="I62" s="204">
        <v>0.47416666666666668</v>
      </c>
      <c r="J62" s="3"/>
      <c r="K62" s="3"/>
      <c r="L62" s="23"/>
      <c r="M62" s="23"/>
      <c r="N62" s="203">
        <v>0.47416666666666668</v>
      </c>
      <c r="O62" s="3"/>
      <c r="P62" s="3"/>
      <c r="Q62" s="3"/>
      <c r="R62" s="3"/>
      <c r="S62" s="175">
        <v>0.47416666666666668</v>
      </c>
      <c r="T62" s="3"/>
      <c r="U62" s="3"/>
      <c r="V62" s="3"/>
      <c r="W62" s="3"/>
      <c r="X62" s="175">
        <v>0</v>
      </c>
      <c r="Y62" s="3"/>
      <c r="Z62" s="3"/>
      <c r="AA62" s="3"/>
      <c r="AB62" s="3"/>
    </row>
    <row r="63" spans="1:28" x14ac:dyDescent="0.35">
      <c r="A63" s="68">
        <f t="shared" si="0"/>
        <v>0.48333333333333339</v>
      </c>
      <c r="D63" s="205"/>
      <c r="F63" s="21"/>
      <c r="G63" s="68">
        <v>0.31</v>
      </c>
      <c r="H63" s="22"/>
      <c r="I63" s="204">
        <v>0.48333333333333339</v>
      </c>
      <c r="J63" s="3"/>
      <c r="K63" s="3"/>
      <c r="L63" s="23"/>
      <c r="M63" s="23"/>
      <c r="N63" s="203">
        <v>0.48333333333333339</v>
      </c>
      <c r="O63" s="3"/>
      <c r="P63" s="3"/>
      <c r="Q63" s="3"/>
      <c r="R63" s="3"/>
      <c r="S63" s="175">
        <v>0.48333333333333339</v>
      </c>
      <c r="T63" s="3"/>
      <c r="U63" s="3"/>
      <c r="V63" s="3"/>
      <c r="W63" s="3"/>
      <c r="X63" s="175">
        <v>0</v>
      </c>
      <c r="Y63" s="3"/>
      <c r="Z63" s="3"/>
      <c r="AA63" s="3"/>
      <c r="AB63" s="3"/>
    </row>
    <row r="64" spans="1:28" x14ac:dyDescent="0.35">
      <c r="A64" s="68">
        <f t="shared" si="0"/>
        <v>0.49250000000000005</v>
      </c>
      <c r="D64" s="205"/>
      <c r="F64" s="21"/>
      <c r="G64" s="68">
        <v>0.32</v>
      </c>
      <c r="H64" s="22"/>
      <c r="I64" s="204">
        <v>0.49250000000000005</v>
      </c>
      <c r="J64" s="3"/>
      <c r="K64" s="3"/>
      <c r="L64" s="23"/>
      <c r="M64" s="23"/>
      <c r="N64" s="203">
        <v>0.49250000000000005</v>
      </c>
      <c r="O64" s="3"/>
      <c r="P64" s="3"/>
      <c r="Q64" s="3"/>
      <c r="R64" s="3"/>
      <c r="S64" s="175">
        <v>0.49250000000000005</v>
      </c>
      <c r="T64" s="3"/>
      <c r="U64" s="3"/>
      <c r="V64" s="3"/>
      <c r="W64" s="3"/>
      <c r="X64" s="175">
        <v>0</v>
      </c>
      <c r="Y64" s="3"/>
      <c r="Z64" s="3"/>
      <c r="AA64" s="3"/>
      <c r="AB64" s="3"/>
    </row>
    <row r="65" spans="1:28" x14ac:dyDescent="0.35">
      <c r="A65" s="68">
        <f t="shared" si="0"/>
        <v>0.50166666666666682</v>
      </c>
      <c r="D65" s="205"/>
      <c r="F65" s="21"/>
      <c r="G65" s="68">
        <v>0.33</v>
      </c>
      <c r="H65" s="24"/>
      <c r="I65" s="204">
        <v>0.50166666666666671</v>
      </c>
      <c r="J65" s="3"/>
      <c r="K65" s="3"/>
      <c r="L65" s="23"/>
      <c r="M65" s="23"/>
      <c r="N65" s="203">
        <v>0.50166666666666671</v>
      </c>
      <c r="O65" s="3"/>
      <c r="P65" s="3"/>
      <c r="Q65" s="3"/>
      <c r="R65" s="3"/>
      <c r="S65" s="175">
        <v>0.50166666666666671</v>
      </c>
      <c r="T65" s="3"/>
      <c r="U65" s="3"/>
      <c r="V65" s="3"/>
      <c r="W65" s="3"/>
      <c r="X65" s="175">
        <v>0</v>
      </c>
      <c r="Y65" s="3"/>
      <c r="Z65" s="3"/>
      <c r="AA65" s="3"/>
      <c r="AB65" s="3"/>
    </row>
    <row r="66" spans="1:28" x14ac:dyDescent="0.35">
      <c r="A66" s="68">
        <f t="shared" si="0"/>
        <v>0.51083333333333347</v>
      </c>
      <c r="D66" s="205"/>
      <c r="F66" s="21"/>
      <c r="G66" s="68">
        <v>0.34</v>
      </c>
      <c r="I66" s="204">
        <v>0.51083333333333347</v>
      </c>
      <c r="J66" s="3"/>
      <c r="K66" s="3"/>
      <c r="N66" s="203">
        <v>0.51083333333333347</v>
      </c>
      <c r="O66" s="3"/>
      <c r="P66" s="3"/>
      <c r="Q66" s="3"/>
      <c r="R66" s="3"/>
      <c r="S66" s="175">
        <v>0.51083333333333347</v>
      </c>
      <c r="T66" s="3"/>
      <c r="U66" s="3"/>
      <c r="V66" s="3"/>
      <c r="W66" s="3"/>
      <c r="X66" s="175">
        <v>0</v>
      </c>
      <c r="Y66" s="3"/>
      <c r="Z66" s="3"/>
      <c r="AA66" s="3"/>
      <c r="AB66" s="3"/>
    </row>
    <row r="67" spans="1:28" x14ac:dyDescent="0.35">
      <c r="A67" s="68">
        <f t="shared" si="0"/>
        <v>0.52000000000000013</v>
      </c>
      <c r="D67" s="205"/>
      <c r="F67" s="21"/>
      <c r="G67" s="68">
        <v>0.35</v>
      </c>
      <c r="I67" s="204">
        <v>0.52</v>
      </c>
      <c r="J67" s="3"/>
      <c r="K67" s="3"/>
      <c r="N67" s="203">
        <v>0.52</v>
      </c>
      <c r="O67" s="3"/>
      <c r="P67" s="3"/>
      <c r="Q67" s="3"/>
      <c r="R67" s="3"/>
      <c r="S67" s="175">
        <v>0.52</v>
      </c>
      <c r="T67" s="3"/>
      <c r="U67" s="3"/>
      <c r="V67" s="3"/>
      <c r="W67" s="3"/>
      <c r="X67" s="175">
        <v>0</v>
      </c>
      <c r="Y67" s="3"/>
      <c r="Z67" s="3"/>
      <c r="AA67" s="3"/>
      <c r="AB67" s="3"/>
    </row>
    <row r="68" spans="1:28" x14ac:dyDescent="0.35">
      <c r="A68" s="68">
        <f t="shared" si="0"/>
        <v>0.53210526315789486</v>
      </c>
      <c r="D68" s="205"/>
      <c r="F68" s="21"/>
      <c r="G68" s="68">
        <v>0.36</v>
      </c>
      <c r="I68" s="204">
        <v>0.53210526315789486</v>
      </c>
      <c r="J68" s="3"/>
      <c r="K68" s="3"/>
      <c r="N68" s="203">
        <v>0.53210526315789486</v>
      </c>
      <c r="O68" s="3"/>
      <c r="P68" s="3"/>
      <c r="Q68" s="3"/>
      <c r="R68" s="3"/>
      <c r="S68" s="175">
        <v>0.53210526315789486</v>
      </c>
      <c r="T68" s="3"/>
      <c r="U68" s="3"/>
      <c r="V68" s="3"/>
      <c r="W68" s="3"/>
      <c r="X68" s="175">
        <v>0</v>
      </c>
      <c r="Y68" s="3"/>
      <c r="Z68" s="3"/>
      <c r="AA68" s="3"/>
      <c r="AB68" s="3"/>
    </row>
    <row r="69" spans="1:28" x14ac:dyDescent="0.35">
      <c r="A69" s="68">
        <f t="shared" si="0"/>
        <v>0.54421052631578948</v>
      </c>
      <c r="D69" s="205"/>
      <c r="F69" s="21"/>
      <c r="G69" s="68">
        <v>0.37</v>
      </c>
      <c r="I69" s="204">
        <v>0.54421052631578948</v>
      </c>
      <c r="J69" s="3"/>
      <c r="K69" s="3"/>
      <c r="N69" s="203">
        <v>0.54421052631578948</v>
      </c>
      <c r="O69" s="3"/>
      <c r="P69" s="3"/>
      <c r="Q69" s="3"/>
      <c r="R69" s="3"/>
      <c r="S69" s="175">
        <v>0.54421052631578948</v>
      </c>
      <c r="T69" s="3"/>
      <c r="U69" s="3"/>
      <c r="V69" s="3"/>
      <c r="W69" s="3"/>
      <c r="X69" s="175">
        <v>0</v>
      </c>
      <c r="Y69" s="3"/>
      <c r="Z69" s="3"/>
      <c r="AA69" s="3"/>
      <c r="AB69" s="3"/>
    </row>
    <row r="70" spans="1:28" x14ac:dyDescent="0.35">
      <c r="A70" s="68">
        <f t="shared" si="0"/>
        <v>0.55631578947368432</v>
      </c>
      <c r="D70" s="205"/>
      <c r="F70" s="21"/>
      <c r="G70" s="68">
        <v>0.38</v>
      </c>
      <c r="I70" s="204">
        <v>0.55631578947368432</v>
      </c>
      <c r="J70" s="3"/>
      <c r="K70" s="3"/>
      <c r="N70" s="203">
        <v>0.55631578947368432</v>
      </c>
      <c r="O70" s="3"/>
      <c r="P70" s="3"/>
      <c r="Q70" s="3"/>
      <c r="R70" s="3"/>
      <c r="S70" s="175">
        <v>0.55631578947368432</v>
      </c>
      <c r="T70" s="3"/>
      <c r="U70" s="3"/>
      <c r="V70" s="3"/>
      <c r="W70" s="3"/>
      <c r="X70" s="175">
        <v>0</v>
      </c>
      <c r="Y70" s="3"/>
      <c r="Z70" s="3"/>
      <c r="AA70" s="3"/>
      <c r="AB70" s="3"/>
    </row>
    <row r="71" spans="1:28" x14ac:dyDescent="0.35">
      <c r="A71" s="68">
        <f t="shared" si="0"/>
        <v>0.56842105263157916</v>
      </c>
      <c r="D71" s="205"/>
      <c r="F71" s="21"/>
      <c r="G71" s="68">
        <v>0.39</v>
      </c>
      <c r="I71" s="204">
        <v>0.56842105263157905</v>
      </c>
      <c r="J71" s="3"/>
      <c r="K71" s="3"/>
      <c r="N71" s="203">
        <v>0.56842105263157905</v>
      </c>
      <c r="O71" s="3"/>
      <c r="P71" s="3"/>
      <c r="Q71" s="3"/>
      <c r="R71" s="3"/>
      <c r="S71" s="175">
        <v>0.56842105263157905</v>
      </c>
      <c r="T71" s="3"/>
      <c r="U71" s="3"/>
      <c r="V71" s="3"/>
      <c r="W71" s="3"/>
      <c r="X71" s="175">
        <v>0</v>
      </c>
      <c r="Y71" s="3"/>
      <c r="Z71" s="3"/>
      <c r="AA71" s="3"/>
      <c r="AB71" s="3"/>
    </row>
    <row r="72" spans="1:28" x14ac:dyDescent="0.35">
      <c r="A72" s="68">
        <f t="shared" si="0"/>
        <v>0.58052631578947378</v>
      </c>
      <c r="D72" s="205"/>
      <c r="F72" s="21"/>
      <c r="G72" s="68">
        <v>0.4</v>
      </c>
      <c r="I72" s="204">
        <v>0.58052631578947378</v>
      </c>
      <c r="J72" s="3"/>
      <c r="K72" s="3"/>
      <c r="N72" s="203">
        <v>0.58052631578947378</v>
      </c>
      <c r="O72" s="3"/>
      <c r="P72" s="3"/>
      <c r="Q72" s="3"/>
      <c r="R72" s="3"/>
      <c r="S72" s="175">
        <v>0.58052631578947378</v>
      </c>
      <c r="T72" s="3"/>
      <c r="U72" s="3"/>
      <c r="V72" s="3"/>
      <c r="W72" s="3"/>
      <c r="X72" s="175">
        <v>0</v>
      </c>
      <c r="Y72" s="3"/>
      <c r="Z72" s="3"/>
      <c r="AA72" s="3"/>
      <c r="AB72" s="3"/>
    </row>
    <row r="73" spans="1:28" x14ac:dyDescent="0.35">
      <c r="A73" s="68">
        <f t="shared" si="0"/>
        <v>0.5926315789473684</v>
      </c>
      <c r="D73" s="205"/>
      <c r="F73" s="21"/>
      <c r="G73" s="68">
        <v>0.41</v>
      </c>
      <c r="I73" s="204">
        <v>0.5926315789473684</v>
      </c>
      <c r="J73" s="3"/>
      <c r="K73" s="3"/>
      <c r="N73" s="203">
        <v>0.5926315789473684</v>
      </c>
      <c r="O73" s="3"/>
      <c r="P73" s="3"/>
      <c r="Q73" s="3"/>
      <c r="R73" s="3"/>
      <c r="S73" s="175">
        <v>0.5926315789473684</v>
      </c>
      <c r="T73" s="3"/>
      <c r="U73" s="3"/>
      <c r="V73" s="3"/>
      <c r="W73" s="3"/>
      <c r="X73" s="175">
        <v>0</v>
      </c>
      <c r="Y73" s="3"/>
      <c r="Z73" s="3"/>
      <c r="AA73" s="3"/>
      <c r="AB73" s="3"/>
    </row>
    <row r="74" spans="1:28" x14ac:dyDescent="0.35">
      <c r="A74" s="68">
        <f t="shared" si="0"/>
        <v>0.60473684210526335</v>
      </c>
      <c r="B74" s="4"/>
      <c r="D74" s="205"/>
      <c r="F74" s="21"/>
      <c r="G74" s="68">
        <v>0.42</v>
      </c>
      <c r="I74" s="204">
        <v>0.60473684210526324</v>
      </c>
      <c r="J74" s="3"/>
      <c r="K74" s="3"/>
      <c r="N74" s="203">
        <v>0.60473684210526324</v>
      </c>
      <c r="O74" s="3"/>
      <c r="P74" s="3"/>
      <c r="Q74" s="3"/>
      <c r="R74" s="3"/>
      <c r="S74" s="175">
        <v>0.60473684210526324</v>
      </c>
      <c r="T74" s="3"/>
      <c r="U74" s="3"/>
      <c r="V74" s="3"/>
      <c r="W74" s="3"/>
      <c r="X74" s="175">
        <v>0</v>
      </c>
      <c r="Y74" s="3"/>
      <c r="Z74" s="3"/>
      <c r="AA74" s="3"/>
      <c r="AB74" s="3"/>
    </row>
    <row r="75" spans="1:28" x14ac:dyDescent="0.35">
      <c r="A75" s="68">
        <f t="shared" si="0"/>
        <v>0.61684210526315797</v>
      </c>
      <c r="D75" s="205"/>
      <c r="F75" s="21"/>
      <c r="G75" s="68">
        <v>0.43</v>
      </c>
      <c r="I75" s="204">
        <v>0.61684210526315797</v>
      </c>
      <c r="J75" s="3"/>
      <c r="K75" s="3"/>
      <c r="N75" s="203">
        <v>0.61684210526315797</v>
      </c>
      <c r="O75" s="3"/>
      <c r="P75" s="3"/>
      <c r="Q75" s="3"/>
      <c r="R75" s="3"/>
      <c r="S75" s="175">
        <v>0.61684210526315797</v>
      </c>
      <c r="T75" s="3"/>
      <c r="U75" s="3"/>
      <c r="V75" s="3"/>
      <c r="W75" s="3"/>
      <c r="X75" s="175">
        <v>0</v>
      </c>
      <c r="Y75" s="3"/>
      <c r="Z75" s="3"/>
      <c r="AA75" s="3"/>
      <c r="AB75" s="3"/>
    </row>
    <row r="76" spans="1:28" x14ac:dyDescent="0.35">
      <c r="A76" s="68">
        <f t="shared" si="0"/>
        <v>0.6289473684210527</v>
      </c>
      <c r="D76" s="205"/>
      <c r="F76" s="21"/>
      <c r="G76" s="68">
        <v>0.44</v>
      </c>
      <c r="I76" s="204">
        <v>0.6289473684210527</v>
      </c>
      <c r="J76" s="3"/>
      <c r="K76" s="3"/>
      <c r="N76" s="203">
        <v>0.6289473684210527</v>
      </c>
      <c r="O76" s="3"/>
      <c r="P76" s="3"/>
      <c r="Q76" s="3"/>
      <c r="R76" s="3"/>
      <c r="S76" s="175">
        <v>0.6289473684210527</v>
      </c>
      <c r="T76" s="3"/>
      <c r="U76" s="3"/>
      <c r="V76" s="3"/>
      <c r="W76" s="3"/>
      <c r="X76" s="175">
        <v>0</v>
      </c>
      <c r="Y76" s="3"/>
      <c r="Z76" s="3"/>
      <c r="AA76" s="3"/>
      <c r="AB76" s="3"/>
    </row>
    <row r="77" spans="1:28" x14ac:dyDescent="0.35">
      <c r="A77" s="68">
        <f t="shared" si="0"/>
        <v>0.64105263157894754</v>
      </c>
      <c r="D77" s="205"/>
      <c r="F77" s="21"/>
      <c r="G77" s="68">
        <v>0.45</v>
      </c>
      <c r="I77" s="204">
        <v>0.64105263157894743</v>
      </c>
      <c r="J77" s="3"/>
      <c r="K77" s="3"/>
      <c r="N77" s="203">
        <v>0.64105263157894743</v>
      </c>
      <c r="O77" s="3"/>
      <c r="P77" s="3"/>
      <c r="Q77" s="3"/>
      <c r="R77" s="3"/>
      <c r="S77" s="175">
        <v>0.64105263157894743</v>
      </c>
      <c r="T77" s="3"/>
      <c r="U77" s="3"/>
      <c r="V77" s="3"/>
      <c r="W77" s="3"/>
      <c r="X77" s="175">
        <v>0</v>
      </c>
      <c r="Y77" s="3"/>
      <c r="Z77" s="3"/>
      <c r="AA77" s="3"/>
      <c r="AB77" s="3"/>
    </row>
    <row r="78" spans="1:28" x14ac:dyDescent="0.35">
      <c r="A78" s="68">
        <f t="shared" si="0"/>
        <v>0.65315789473684216</v>
      </c>
      <c r="D78" s="205"/>
      <c r="F78" s="21"/>
      <c r="G78" s="68">
        <v>0.46</v>
      </c>
      <c r="I78" s="204">
        <v>0.65315789473684216</v>
      </c>
      <c r="J78" s="3"/>
      <c r="K78" s="3"/>
      <c r="N78" s="203">
        <v>0.65315789473684216</v>
      </c>
      <c r="O78" s="3"/>
      <c r="P78" s="3"/>
      <c r="Q78" s="3"/>
      <c r="R78" s="3"/>
      <c r="S78" s="175">
        <v>0.65315789473684216</v>
      </c>
      <c r="T78" s="3"/>
      <c r="U78" s="3"/>
      <c r="V78" s="3"/>
      <c r="W78" s="3"/>
      <c r="X78" s="175">
        <v>0</v>
      </c>
      <c r="Y78" s="3"/>
      <c r="Z78" s="3"/>
      <c r="AA78" s="3"/>
      <c r="AB78" s="3"/>
    </row>
    <row r="79" spans="1:28" x14ac:dyDescent="0.35">
      <c r="A79" s="68">
        <f t="shared" si="0"/>
        <v>0.66526315789473689</v>
      </c>
      <c r="D79" s="205"/>
      <c r="F79" s="21"/>
      <c r="G79" s="68">
        <v>0.47</v>
      </c>
      <c r="I79" s="204">
        <v>0.66526315789473689</v>
      </c>
      <c r="J79" s="3"/>
      <c r="K79" s="3"/>
      <c r="N79" s="203">
        <v>0.66526315789473689</v>
      </c>
      <c r="O79" s="3"/>
      <c r="P79" s="3"/>
      <c r="Q79" s="3"/>
      <c r="R79" s="3"/>
      <c r="S79" s="175">
        <v>0.66526315789473689</v>
      </c>
      <c r="T79" s="3"/>
      <c r="U79" s="3"/>
      <c r="V79" s="3"/>
      <c r="W79" s="3"/>
      <c r="X79" s="175">
        <v>0</v>
      </c>
      <c r="Y79" s="3"/>
      <c r="Z79" s="3"/>
      <c r="AA79" s="3"/>
      <c r="AB79" s="3"/>
    </row>
    <row r="80" spans="1:28" x14ac:dyDescent="0.35">
      <c r="A80" s="68">
        <f t="shared" si="0"/>
        <v>0.67736842105263173</v>
      </c>
      <c r="D80" s="205"/>
      <c r="F80" s="21"/>
      <c r="G80" s="68">
        <v>0.48</v>
      </c>
      <c r="I80" s="204">
        <v>0.67736842105263162</v>
      </c>
      <c r="J80" s="3"/>
      <c r="K80" s="3"/>
      <c r="N80" s="203">
        <v>0.67736842105263162</v>
      </c>
      <c r="O80" s="3"/>
      <c r="P80" s="3"/>
      <c r="Q80" s="3"/>
      <c r="R80" s="3"/>
      <c r="S80" s="175">
        <v>0.67736842105263162</v>
      </c>
      <c r="T80" s="3"/>
      <c r="U80" s="3"/>
      <c r="V80" s="3"/>
      <c r="W80" s="3"/>
      <c r="X80" s="175">
        <v>0</v>
      </c>
      <c r="Y80" s="3"/>
      <c r="Z80" s="3"/>
      <c r="AA80" s="3"/>
      <c r="AB80" s="3"/>
    </row>
    <row r="81" spans="1:28" x14ac:dyDescent="0.35">
      <c r="A81" s="68">
        <f t="shared" si="0"/>
        <v>0.68947368421052646</v>
      </c>
      <c r="D81" s="205"/>
      <c r="F81" s="21"/>
      <c r="G81" s="68">
        <v>0.49</v>
      </c>
      <c r="I81" s="204">
        <v>0.68947368421052635</v>
      </c>
      <c r="J81" s="3"/>
      <c r="K81" s="3"/>
      <c r="N81" s="203">
        <v>0.68947368421052635</v>
      </c>
      <c r="O81" s="3"/>
      <c r="P81" s="3"/>
      <c r="Q81" s="3"/>
      <c r="R81" s="3"/>
      <c r="S81" s="175">
        <v>0.68947368421052635</v>
      </c>
      <c r="T81" s="3"/>
      <c r="U81" s="3"/>
      <c r="V81" s="3"/>
      <c r="W81" s="3"/>
      <c r="X81" s="175">
        <v>0</v>
      </c>
      <c r="Y81" s="3"/>
      <c r="Z81" s="3"/>
      <c r="AA81" s="3"/>
      <c r="AB81" s="3"/>
    </row>
    <row r="82" spans="1:28" x14ac:dyDescent="0.35">
      <c r="A82" s="68">
        <f t="shared" si="0"/>
        <v>0.70157894736842108</v>
      </c>
      <c r="D82" s="205"/>
      <c r="F82" s="21"/>
      <c r="G82" s="68">
        <v>0.5</v>
      </c>
      <c r="I82" s="204">
        <v>0.70157894736842108</v>
      </c>
      <c r="J82" s="3"/>
      <c r="K82" s="3"/>
      <c r="N82" s="203">
        <v>0.70157894736842108</v>
      </c>
      <c r="O82" s="3"/>
      <c r="P82" s="3"/>
      <c r="Q82" s="3"/>
      <c r="R82" s="3"/>
      <c r="S82" s="175">
        <v>0.70157894736842108</v>
      </c>
      <c r="T82" s="3"/>
      <c r="U82" s="3"/>
      <c r="V82" s="3"/>
      <c r="W82" s="3"/>
      <c r="X82" s="175">
        <v>0</v>
      </c>
      <c r="Y82" s="3"/>
      <c r="Z82" s="3"/>
      <c r="AA82" s="3"/>
      <c r="AB82" s="3"/>
    </row>
    <row r="83" spans="1:28" x14ac:dyDescent="0.35">
      <c r="A83" s="68">
        <f t="shared" si="0"/>
        <v>0.71368421052631581</v>
      </c>
      <c r="D83" s="205"/>
      <c r="F83" s="21"/>
      <c r="G83" s="68">
        <v>0.51</v>
      </c>
      <c r="I83" s="204">
        <v>0.71368421052631581</v>
      </c>
      <c r="J83" s="3"/>
      <c r="K83" s="3"/>
      <c r="N83" s="203">
        <v>0.71368421052631581</v>
      </c>
      <c r="O83" s="3"/>
      <c r="P83" s="3"/>
      <c r="Q83" s="3"/>
      <c r="R83" s="3"/>
      <c r="S83" s="175">
        <v>0.71368421052631581</v>
      </c>
      <c r="T83" s="3"/>
      <c r="U83" s="3"/>
      <c r="V83" s="3"/>
      <c r="W83" s="3"/>
      <c r="X83" s="175">
        <v>0</v>
      </c>
      <c r="Y83" s="3"/>
      <c r="Z83" s="3"/>
      <c r="AA83" s="3"/>
      <c r="AB83" s="3"/>
    </row>
    <row r="84" spans="1:28" x14ac:dyDescent="0.35">
      <c r="A84" s="68">
        <f t="shared" si="0"/>
        <v>0.72578947368421065</v>
      </c>
      <c r="D84" s="205"/>
      <c r="F84" s="21"/>
      <c r="G84" s="68">
        <v>0.52</v>
      </c>
      <c r="I84" s="204">
        <v>0.72578947368421054</v>
      </c>
      <c r="J84" s="3"/>
      <c r="K84" s="3"/>
      <c r="N84" s="203">
        <v>0.72578947368421054</v>
      </c>
      <c r="O84" s="3"/>
      <c r="P84" s="3"/>
      <c r="Q84" s="3"/>
      <c r="R84" s="3"/>
      <c r="S84" s="175">
        <v>0.72578947368421054</v>
      </c>
      <c r="T84" s="3"/>
      <c r="U84" s="3"/>
      <c r="V84" s="3"/>
      <c r="W84" s="3"/>
      <c r="X84" s="175">
        <v>0</v>
      </c>
      <c r="Y84" s="3"/>
      <c r="Z84" s="3"/>
      <c r="AA84" s="3"/>
      <c r="AB84" s="3"/>
    </row>
    <row r="85" spans="1:28" x14ac:dyDescent="0.35">
      <c r="A85" s="68">
        <f t="shared" si="0"/>
        <v>0.73789473684210527</v>
      </c>
      <c r="D85" s="205"/>
      <c r="F85" s="21"/>
      <c r="G85" s="68">
        <v>0.53</v>
      </c>
      <c r="I85" s="204">
        <v>0.73789473684210527</v>
      </c>
      <c r="J85" s="3"/>
      <c r="K85" s="3"/>
      <c r="N85" s="203">
        <v>0.73789473684210527</v>
      </c>
      <c r="O85" s="3"/>
      <c r="P85" s="3"/>
      <c r="Q85" s="3"/>
      <c r="R85" s="3"/>
      <c r="S85" s="175">
        <v>0.73789473684210527</v>
      </c>
      <c r="T85" s="3"/>
      <c r="U85" s="3"/>
      <c r="V85" s="3"/>
      <c r="W85" s="3"/>
      <c r="X85" s="175">
        <v>0</v>
      </c>
      <c r="Y85" s="3"/>
      <c r="Z85" s="3"/>
      <c r="AA85" s="3"/>
      <c r="AB85" s="3"/>
    </row>
    <row r="86" spans="1:28" x14ac:dyDescent="0.35">
      <c r="A86" s="68">
        <f t="shared" si="0"/>
        <v>0.75000000000000011</v>
      </c>
      <c r="D86" s="205"/>
      <c r="F86" s="21"/>
      <c r="G86" s="68">
        <v>0.54</v>
      </c>
      <c r="I86" s="204">
        <v>0.75</v>
      </c>
      <c r="J86" s="3"/>
      <c r="K86" s="3"/>
      <c r="N86" s="203">
        <v>0.75</v>
      </c>
      <c r="O86" s="3"/>
      <c r="P86" s="3"/>
      <c r="Q86" s="3"/>
      <c r="R86" s="3"/>
      <c r="S86" s="175">
        <v>0.75</v>
      </c>
      <c r="T86" s="3"/>
      <c r="U86" s="3"/>
      <c r="V86" s="3"/>
      <c r="W86" s="3"/>
      <c r="X86" s="175">
        <v>0</v>
      </c>
      <c r="Y86" s="3"/>
      <c r="Z86" s="3"/>
      <c r="AA86" s="3"/>
      <c r="AB86" s="3"/>
    </row>
    <row r="87" spans="1:28" x14ac:dyDescent="0.35">
      <c r="A87" s="68">
        <f t="shared" si="0"/>
        <v>0.75543478260869579</v>
      </c>
      <c r="D87" s="205"/>
      <c r="F87" s="21"/>
      <c r="G87" s="68">
        <v>0.55000000000000004</v>
      </c>
      <c r="I87" s="204">
        <v>0.75543478260869568</v>
      </c>
      <c r="J87" s="3"/>
      <c r="K87" s="3"/>
      <c r="N87" s="203">
        <v>0.75543478260869568</v>
      </c>
      <c r="O87" s="3"/>
      <c r="P87" s="3"/>
      <c r="Q87" s="3"/>
      <c r="R87" s="3"/>
      <c r="S87" s="175">
        <v>0.75543478260869568</v>
      </c>
      <c r="T87" s="3"/>
      <c r="U87" s="3"/>
      <c r="V87" s="3"/>
      <c r="W87" s="3"/>
      <c r="X87" s="175">
        <v>0</v>
      </c>
      <c r="Y87" s="3"/>
      <c r="Z87" s="3"/>
      <c r="AA87" s="3"/>
      <c r="AB87" s="3"/>
    </row>
    <row r="88" spans="1:28" x14ac:dyDescent="0.35">
      <c r="A88" s="68">
        <f t="shared" si="0"/>
        <v>0.76086956521739146</v>
      </c>
      <c r="D88" s="205"/>
      <c r="F88" s="21"/>
      <c r="G88" s="68">
        <v>0.56000000000000005</v>
      </c>
      <c r="I88" s="204">
        <v>0.76086956521739135</v>
      </c>
      <c r="J88" s="3"/>
      <c r="K88" s="3"/>
      <c r="N88" s="203">
        <v>0.76086956521739135</v>
      </c>
      <c r="O88" s="3"/>
      <c r="P88" s="3"/>
      <c r="Q88" s="3"/>
      <c r="R88" s="3"/>
      <c r="S88" s="175">
        <v>0.76086956521739135</v>
      </c>
      <c r="T88" s="3"/>
      <c r="U88" s="3"/>
      <c r="V88" s="3"/>
      <c r="W88" s="3"/>
      <c r="X88" s="175">
        <v>0</v>
      </c>
      <c r="Y88" s="3"/>
      <c r="Z88" s="3"/>
      <c r="AA88" s="3"/>
      <c r="AB88" s="3"/>
    </row>
    <row r="89" spans="1:28" x14ac:dyDescent="0.35">
      <c r="A89" s="68">
        <f t="shared" si="0"/>
        <v>0.76630434782608703</v>
      </c>
      <c r="D89" s="205"/>
      <c r="F89" s="21"/>
      <c r="G89" s="68">
        <v>0.56999999999999995</v>
      </c>
      <c r="I89" s="204">
        <v>0.76630434782608692</v>
      </c>
      <c r="J89" s="3"/>
      <c r="K89" s="3"/>
      <c r="N89" s="203">
        <v>0.76630434782608692</v>
      </c>
      <c r="O89" s="3"/>
      <c r="P89" s="3"/>
      <c r="Q89" s="3"/>
      <c r="R89" s="3"/>
      <c r="S89" s="175">
        <v>0.76630434782608692</v>
      </c>
      <c r="T89" s="3"/>
      <c r="U89" s="3"/>
      <c r="V89" s="3"/>
      <c r="W89" s="3"/>
      <c r="X89" s="175">
        <v>0</v>
      </c>
      <c r="Y89" s="3"/>
      <c r="Z89" s="3"/>
      <c r="AA89" s="3"/>
      <c r="AB89" s="3"/>
    </row>
    <row r="90" spans="1:28" x14ac:dyDescent="0.35">
      <c r="A90" s="68">
        <f t="shared" si="0"/>
        <v>0.77173913043478259</v>
      </c>
      <c r="D90" s="205"/>
      <c r="F90" s="21"/>
      <c r="G90" s="68">
        <v>0.57999999999999996</v>
      </c>
      <c r="I90" s="204">
        <v>0.77173913043478259</v>
      </c>
      <c r="J90" s="3"/>
      <c r="K90" s="3"/>
      <c r="N90" s="203">
        <v>0.77173913043478259</v>
      </c>
      <c r="O90" s="3"/>
      <c r="P90" s="3"/>
      <c r="Q90" s="3"/>
      <c r="R90" s="3"/>
      <c r="S90" s="175">
        <v>0.77173913043478259</v>
      </c>
      <c r="T90" s="3"/>
      <c r="U90" s="3"/>
      <c r="V90" s="3"/>
      <c r="W90" s="3"/>
      <c r="X90" s="175">
        <v>0</v>
      </c>
      <c r="Y90" s="3"/>
      <c r="Z90" s="3"/>
      <c r="AA90" s="3"/>
      <c r="AB90" s="3"/>
    </row>
    <row r="91" spans="1:28" x14ac:dyDescent="0.35">
      <c r="A91" s="68">
        <f t="shared" si="0"/>
        <v>0.77717391304347838</v>
      </c>
      <c r="D91" s="205"/>
      <c r="F91" s="21"/>
      <c r="G91" s="68">
        <v>0.59</v>
      </c>
      <c r="I91" s="204">
        <v>0.77717391304347827</v>
      </c>
      <c r="J91" s="3"/>
      <c r="K91" s="3"/>
      <c r="N91" s="203">
        <v>0.77717391304347827</v>
      </c>
      <c r="O91" s="3"/>
      <c r="P91" s="3"/>
      <c r="Q91" s="3"/>
      <c r="R91" s="3"/>
      <c r="S91" s="175">
        <v>0.77717391304347827</v>
      </c>
      <c r="T91" s="3"/>
      <c r="U91" s="3"/>
      <c r="V91" s="3"/>
      <c r="W91" s="3"/>
      <c r="X91" s="175">
        <v>0</v>
      </c>
      <c r="Y91" s="3"/>
      <c r="Z91" s="3"/>
      <c r="AA91" s="3"/>
      <c r="AB91" s="3"/>
    </row>
    <row r="92" spans="1:28" x14ac:dyDescent="0.35">
      <c r="A92" s="68">
        <f t="shared" si="0"/>
        <v>0.78260869565217395</v>
      </c>
      <c r="D92" s="205"/>
      <c r="F92" s="21"/>
      <c r="G92" s="68">
        <v>0.6</v>
      </c>
      <c r="I92" s="204">
        <v>0.78260869565217384</v>
      </c>
      <c r="J92" s="3"/>
      <c r="K92" s="3"/>
      <c r="N92" s="203">
        <v>0.78260869565217384</v>
      </c>
      <c r="O92" s="3"/>
      <c r="P92" s="3"/>
      <c r="Q92" s="3"/>
      <c r="R92" s="3"/>
      <c r="S92" s="175">
        <v>0.78260869565217384</v>
      </c>
      <c r="T92" s="3"/>
      <c r="U92" s="3"/>
      <c r="V92" s="3"/>
      <c r="W92" s="3"/>
      <c r="X92" s="175">
        <v>0</v>
      </c>
      <c r="Y92" s="3"/>
      <c r="Z92" s="3"/>
      <c r="AA92" s="3"/>
      <c r="AB92" s="3"/>
    </row>
    <row r="93" spans="1:28" x14ac:dyDescent="0.35">
      <c r="A93" s="68">
        <f t="shared" si="0"/>
        <v>0.78804347826086973</v>
      </c>
      <c r="D93" s="205"/>
      <c r="F93" s="21"/>
      <c r="G93" s="68">
        <v>0.61</v>
      </c>
      <c r="I93" s="204">
        <v>0.78804347826086962</v>
      </c>
      <c r="J93" s="3"/>
      <c r="K93" s="3"/>
      <c r="N93" s="203">
        <v>0.78804347826086962</v>
      </c>
      <c r="O93" s="3"/>
      <c r="P93" s="3"/>
      <c r="Q93" s="3"/>
      <c r="R93" s="3"/>
      <c r="S93" s="175">
        <v>0.78804347826086962</v>
      </c>
      <c r="T93" s="3"/>
      <c r="U93" s="3"/>
      <c r="V93" s="3"/>
      <c r="W93" s="3"/>
      <c r="X93" s="175">
        <v>0</v>
      </c>
      <c r="Y93" s="3"/>
      <c r="Z93" s="3"/>
      <c r="AA93" s="3"/>
      <c r="AB93" s="3"/>
    </row>
    <row r="94" spans="1:28" x14ac:dyDescent="0.35">
      <c r="A94" s="68">
        <f t="shared" si="0"/>
        <v>0.7934782608695653</v>
      </c>
      <c r="D94" s="205"/>
      <c r="F94" s="21"/>
      <c r="G94" s="68">
        <v>0.62</v>
      </c>
      <c r="I94" s="204">
        <v>0.79347826086956519</v>
      </c>
      <c r="J94" s="3"/>
      <c r="K94" s="3"/>
      <c r="N94" s="203">
        <v>0.79347826086956519</v>
      </c>
      <c r="O94" s="3"/>
      <c r="P94" s="3"/>
      <c r="Q94" s="3"/>
      <c r="R94" s="3"/>
      <c r="S94" s="175">
        <v>0.79347826086956519</v>
      </c>
      <c r="T94" s="3"/>
      <c r="U94" s="3"/>
      <c r="V94" s="3"/>
      <c r="W94" s="3"/>
      <c r="X94" s="175">
        <v>0</v>
      </c>
      <c r="Y94" s="3"/>
      <c r="Z94" s="3"/>
      <c r="AA94" s="3"/>
      <c r="AB94" s="3"/>
    </row>
    <row r="95" spans="1:28" x14ac:dyDescent="0.35">
      <c r="A95" s="68">
        <f t="shared" si="0"/>
        <v>0.79891304347826098</v>
      </c>
      <c r="D95" s="205"/>
      <c r="F95" s="21"/>
      <c r="G95" s="68">
        <v>0.63</v>
      </c>
      <c r="I95" s="204">
        <v>0.79891304347826086</v>
      </c>
      <c r="J95" s="3"/>
      <c r="K95" s="3"/>
      <c r="N95" s="203">
        <v>0.79891304347826086</v>
      </c>
      <c r="O95" s="3"/>
      <c r="P95" s="3"/>
      <c r="Q95" s="3"/>
      <c r="R95" s="3"/>
      <c r="S95" s="175">
        <v>0.79891304347826086</v>
      </c>
      <c r="T95" s="3"/>
      <c r="U95" s="3"/>
      <c r="V95" s="3"/>
      <c r="W95" s="3"/>
      <c r="X95" s="175">
        <v>0</v>
      </c>
      <c r="Y95" s="3"/>
      <c r="Z95" s="3"/>
      <c r="AA95" s="3"/>
      <c r="AB95" s="3"/>
    </row>
    <row r="96" spans="1:28" x14ac:dyDescent="0.35">
      <c r="A96" s="68">
        <f t="shared" si="0"/>
        <v>0.80434782608695676</v>
      </c>
      <c r="D96" s="205"/>
      <c r="F96" s="21"/>
      <c r="G96" s="68">
        <v>0.64</v>
      </c>
      <c r="I96" s="204">
        <v>0.80434782608695654</v>
      </c>
      <c r="J96" s="3"/>
      <c r="K96" s="3"/>
      <c r="N96" s="203">
        <v>0.80434782608695654</v>
      </c>
      <c r="O96" s="3"/>
      <c r="P96" s="3"/>
      <c r="Q96" s="3"/>
      <c r="R96" s="3"/>
      <c r="S96" s="175">
        <v>0.80434782608695654</v>
      </c>
      <c r="T96" s="3"/>
      <c r="U96" s="3"/>
      <c r="V96" s="3"/>
      <c r="W96" s="3"/>
      <c r="X96" s="175">
        <v>0</v>
      </c>
      <c r="Y96" s="3"/>
      <c r="Z96" s="3"/>
      <c r="AA96" s="3"/>
      <c r="AB96" s="3"/>
    </row>
    <row r="97" spans="1:28" x14ac:dyDescent="0.35">
      <c r="A97" s="68">
        <f t="shared" ref="A97:A132" si="1">(IFERROR((I97*$H$3/$I$4),0)+IFERROR((N97*$M$3/$N$4),0)+IFERROR((S97*$R$3/$S$4),0)+IFERROR((X97*$W$3/$X$4),0))/($D$5/1000)</f>
        <v>0.80978260869565211</v>
      </c>
      <c r="D97" s="205"/>
      <c r="F97" s="21"/>
      <c r="G97" s="68">
        <v>0.65</v>
      </c>
      <c r="I97" s="204">
        <v>0.80978260869565211</v>
      </c>
      <c r="J97" s="3"/>
      <c r="K97" s="3"/>
      <c r="N97" s="203">
        <v>0.80978260869565211</v>
      </c>
      <c r="O97" s="3"/>
      <c r="P97" s="3"/>
      <c r="Q97" s="3"/>
      <c r="R97" s="3"/>
      <c r="S97" s="175">
        <v>0.80978260869565211</v>
      </c>
      <c r="T97" s="3"/>
      <c r="U97" s="3"/>
      <c r="V97" s="3"/>
      <c r="W97" s="3"/>
      <c r="X97" s="175">
        <v>0</v>
      </c>
      <c r="Y97" s="3"/>
      <c r="Z97" s="3"/>
      <c r="AA97" s="3"/>
      <c r="AB97" s="3"/>
    </row>
    <row r="98" spans="1:28" x14ac:dyDescent="0.35">
      <c r="A98" s="68">
        <f t="shared" si="1"/>
        <v>0.81521739130434789</v>
      </c>
      <c r="D98" s="205"/>
      <c r="F98" s="21"/>
      <c r="G98" s="68">
        <v>0.66</v>
      </c>
      <c r="I98" s="204">
        <v>0.81521739130434789</v>
      </c>
      <c r="J98" s="3"/>
      <c r="K98" s="3"/>
      <c r="N98" s="203">
        <v>0.81521739130434789</v>
      </c>
      <c r="O98" s="3"/>
      <c r="P98" s="3"/>
      <c r="Q98" s="3"/>
      <c r="R98" s="3"/>
      <c r="S98" s="175">
        <v>0.81521739130434789</v>
      </c>
      <c r="T98" s="3"/>
      <c r="U98" s="3"/>
      <c r="V98" s="3"/>
      <c r="W98" s="3"/>
      <c r="X98" s="175">
        <v>0</v>
      </c>
      <c r="Y98" s="3"/>
      <c r="Z98" s="3"/>
      <c r="AA98" s="3"/>
      <c r="AB98" s="3"/>
    </row>
    <row r="99" spans="1:28" x14ac:dyDescent="0.35">
      <c r="A99" s="68">
        <f t="shared" si="1"/>
        <v>0.82065217391304357</v>
      </c>
      <c r="D99" s="205"/>
      <c r="F99" s="21"/>
      <c r="G99" s="68">
        <v>0.67</v>
      </c>
      <c r="I99" s="204">
        <v>0.82065217391304346</v>
      </c>
      <c r="J99" s="3"/>
      <c r="K99" s="3"/>
      <c r="N99" s="203">
        <v>0.82065217391304346</v>
      </c>
      <c r="O99" s="3"/>
      <c r="P99" s="3"/>
      <c r="Q99" s="3"/>
      <c r="R99" s="3"/>
      <c r="S99" s="175">
        <v>0.82065217391304346</v>
      </c>
      <c r="T99" s="3"/>
      <c r="U99" s="3"/>
      <c r="V99" s="3"/>
      <c r="W99" s="3"/>
      <c r="X99" s="175">
        <v>0</v>
      </c>
      <c r="Y99" s="3"/>
      <c r="Z99" s="3"/>
      <c r="AA99" s="3"/>
      <c r="AB99" s="3"/>
    </row>
    <row r="100" spans="1:28" x14ac:dyDescent="0.35">
      <c r="A100" s="68">
        <f t="shared" si="1"/>
        <v>0.82608695652173925</v>
      </c>
      <c r="D100" s="205"/>
      <c r="F100" s="21"/>
      <c r="G100" s="68">
        <v>0.68</v>
      </c>
      <c r="I100" s="204">
        <v>0.82608695652173914</v>
      </c>
      <c r="J100" s="3"/>
      <c r="K100" s="3"/>
      <c r="N100" s="203">
        <v>0.82608695652173914</v>
      </c>
      <c r="O100" s="3"/>
      <c r="P100" s="3"/>
      <c r="Q100" s="3"/>
      <c r="R100" s="3"/>
      <c r="S100" s="175">
        <v>0.82608695652173914</v>
      </c>
      <c r="T100" s="3"/>
      <c r="U100" s="3"/>
      <c r="V100" s="3"/>
      <c r="W100" s="3"/>
      <c r="X100" s="175">
        <v>0</v>
      </c>
      <c r="Y100" s="3"/>
      <c r="Z100" s="3"/>
      <c r="AA100" s="3"/>
      <c r="AB100" s="3"/>
    </row>
    <row r="101" spans="1:28" x14ac:dyDescent="0.35">
      <c r="A101" s="68">
        <f t="shared" si="1"/>
        <v>0.83152173913043492</v>
      </c>
      <c r="D101" s="205"/>
      <c r="F101" s="21"/>
      <c r="G101" s="68">
        <v>0.69</v>
      </c>
      <c r="I101" s="204">
        <v>0.83152173913043481</v>
      </c>
      <c r="J101" s="3"/>
      <c r="K101" s="3"/>
      <c r="N101" s="203">
        <v>0.83152173913043481</v>
      </c>
      <c r="O101" s="3"/>
      <c r="P101" s="3"/>
      <c r="Q101" s="3"/>
      <c r="R101" s="3"/>
      <c r="S101" s="175">
        <v>0.83152173913043481</v>
      </c>
      <c r="T101" s="3"/>
      <c r="U101" s="3"/>
      <c r="V101" s="3"/>
      <c r="W101" s="3"/>
      <c r="X101" s="175">
        <v>0</v>
      </c>
      <c r="Y101" s="3"/>
      <c r="Z101" s="3"/>
      <c r="AA101" s="3"/>
      <c r="AB101" s="3"/>
    </row>
    <row r="102" spans="1:28" x14ac:dyDescent="0.35">
      <c r="A102" s="68">
        <f t="shared" si="1"/>
        <v>0.8369565217391306</v>
      </c>
      <c r="D102" s="205"/>
      <c r="F102" s="21"/>
      <c r="G102" s="68">
        <v>0.7</v>
      </c>
      <c r="I102" s="204">
        <v>0.83695652173913038</v>
      </c>
      <c r="J102" s="3"/>
      <c r="K102" s="3"/>
      <c r="N102" s="203">
        <v>0.83695652173913038</v>
      </c>
      <c r="O102" s="3"/>
      <c r="P102" s="3"/>
      <c r="Q102" s="3"/>
      <c r="R102" s="3"/>
      <c r="S102" s="175">
        <v>0.83695652173913038</v>
      </c>
      <c r="T102" s="3"/>
      <c r="U102" s="3"/>
      <c r="V102" s="3"/>
      <c r="W102" s="3"/>
      <c r="X102" s="175">
        <v>0</v>
      </c>
      <c r="Y102" s="3"/>
      <c r="Z102" s="3"/>
      <c r="AA102" s="3"/>
      <c r="AB102" s="3"/>
    </row>
    <row r="103" spans="1:28" x14ac:dyDescent="0.35">
      <c r="A103" s="68">
        <f t="shared" si="1"/>
        <v>0.84239130434782616</v>
      </c>
      <c r="D103" s="205"/>
      <c r="F103" s="21"/>
      <c r="G103" s="68">
        <v>0.71</v>
      </c>
      <c r="I103" s="204">
        <v>0.84239130434782605</v>
      </c>
      <c r="J103" s="3"/>
      <c r="K103" s="3"/>
      <c r="N103" s="203">
        <v>0.84239130434782605</v>
      </c>
      <c r="O103" s="3"/>
      <c r="P103" s="3"/>
      <c r="Q103" s="3"/>
      <c r="R103" s="3"/>
      <c r="S103" s="175">
        <v>0.84239130434782605</v>
      </c>
      <c r="T103" s="3"/>
      <c r="U103" s="3"/>
      <c r="V103" s="3"/>
      <c r="W103" s="3"/>
      <c r="X103" s="175">
        <v>0</v>
      </c>
      <c r="Y103" s="3"/>
      <c r="Z103" s="3"/>
      <c r="AA103" s="3"/>
      <c r="AB103" s="3"/>
    </row>
    <row r="104" spans="1:28" x14ac:dyDescent="0.35">
      <c r="A104" s="68">
        <f t="shared" si="1"/>
        <v>0.84782608695652195</v>
      </c>
      <c r="D104" s="205"/>
      <c r="F104" s="21"/>
      <c r="G104" s="68">
        <v>0.72</v>
      </c>
      <c r="I104" s="204">
        <v>0.84782608695652173</v>
      </c>
      <c r="J104" s="3"/>
      <c r="K104" s="3"/>
      <c r="N104" s="203">
        <v>0.84782608695652173</v>
      </c>
      <c r="O104" s="3"/>
      <c r="P104" s="3"/>
      <c r="Q104" s="3"/>
      <c r="R104" s="3"/>
      <c r="S104" s="175">
        <v>0.84782608695652173</v>
      </c>
      <c r="T104" s="3"/>
      <c r="U104" s="3"/>
      <c r="V104" s="3"/>
      <c r="W104" s="3"/>
      <c r="X104" s="175">
        <v>0</v>
      </c>
      <c r="Y104" s="3"/>
      <c r="Z104" s="3"/>
      <c r="AA104" s="3"/>
      <c r="AB104" s="3"/>
    </row>
    <row r="105" spans="1:28" x14ac:dyDescent="0.35">
      <c r="A105" s="68">
        <f t="shared" si="1"/>
        <v>0.85326086956521741</v>
      </c>
      <c r="D105" s="205"/>
      <c r="F105" s="21"/>
      <c r="G105" s="68">
        <v>0.73</v>
      </c>
      <c r="I105" s="204">
        <v>0.85326086956521729</v>
      </c>
      <c r="J105" s="3"/>
      <c r="K105" s="3"/>
      <c r="N105" s="203">
        <v>0.85326086956521729</v>
      </c>
      <c r="O105" s="3"/>
      <c r="P105" s="3"/>
      <c r="Q105" s="3"/>
      <c r="R105" s="3"/>
      <c r="S105" s="175">
        <v>0.85326086956521729</v>
      </c>
      <c r="T105" s="3"/>
      <c r="U105" s="3"/>
      <c r="V105" s="3"/>
      <c r="W105" s="3"/>
      <c r="X105" s="175">
        <v>0</v>
      </c>
      <c r="Y105" s="3"/>
      <c r="Z105" s="3"/>
      <c r="AA105" s="3"/>
      <c r="AB105" s="3"/>
    </row>
    <row r="106" spans="1:28" x14ac:dyDescent="0.35">
      <c r="A106" s="68">
        <f t="shared" si="1"/>
        <v>0.8586956521739133</v>
      </c>
      <c r="D106" s="205"/>
      <c r="F106" s="21"/>
      <c r="G106" s="68">
        <v>0.74</v>
      </c>
      <c r="I106" s="204">
        <v>0.85869565217391308</v>
      </c>
      <c r="J106" s="3"/>
      <c r="K106" s="3"/>
      <c r="N106" s="203">
        <v>0.85869565217391308</v>
      </c>
      <c r="O106" s="3"/>
      <c r="P106" s="3"/>
      <c r="Q106" s="3"/>
      <c r="R106" s="3"/>
      <c r="S106" s="175">
        <v>0.85869565217391308</v>
      </c>
      <c r="T106" s="3"/>
      <c r="U106" s="3"/>
      <c r="V106" s="3"/>
      <c r="W106" s="3"/>
      <c r="X106" s="175">
        <v>0</v>
      </c>
      <c r="Y106" s="3"/>
      <c r="Z106" s="3"/>
      <c r="AA106" s="3"/>
      <c r="AB106" s="3"/>
    </row>
    <row r="107" spans="1:28" x14ac:dyDescent="0.35">
      <c r="A107" s="68">
        <f t="shared" si="1"/>
        <v>0.86413043478260865</v>
      </c>
      <c r="D107" s="205"/>
      <c r="F107" s="21"/>
      <c r="G107" s="68">
        <v>0.75</v>
      </c>
      <c r="I107" s="204">
        <v>0.86413043478260865</v>
      </c>
      <c r="J107" s="3"/>
      <c r="K107" s="3"/>
      <c r="N107" s="203">
        <v>0.86413043478260865</v>
      </c>
      <c r="O107" s="3"/>
      <c r="P107" s="3"/>
      <c r="Q107" s="3"/>
      <c r="R107" s="3"/>
      <c r="S107" s="175">
        <v>0.86413043478260865</v>
      </c>
      <c r="T107" s="3"/>
      <c r="U107" s="3"/>
      <c r="V107" s="3"/>
      <c r="W107" s="3"/>
      <c r="X107" s="175">
        <v>0</v>
      </c>
      <c r="Y107" s="3"/>
      <c r="Z107" s="3"/>
      <c r="AA107" s="3"/>
      <c r="AB107" s="3"/>
    </row>
    <row r="108" spans="1:28" x14ac:dyDescent="0.35">
      <c r="A108" s="68">
        <f t="shared" si="1"/>
        <v>0.86956521739130432</v>
      </c>
      <c r="D108" s="205"/>
      <c r="F108" s="21"/>
      <c r="G108" s="68">
        <v>0.76</v>
      </c>
      <c r="I108" s="204">
        <v>0.86956521739130432</v>
      </c>
      <c r="J108" s="3"/>
      <c r="K108" s="3"/>
      <c r="N108" s="203">
        <v>0.86956521739130432</v>
      </c>
      <c r="O108" s="3"/>
      <c r="P108" s="3"/>
      <c r="Q108" s="3"/>
      <c r="R108" s="3"/>
      <c r="S108" s="175">
        <v>0.86956521739130432</v>
      </c>
      <c r="T108" s="3"/>
      <c r="U108" s="3"/>
      <c r="V108" s="3"/>
      <c r="W108" s="3"/>
      <c r="X108" s="175">
        <v>0</v>
      </c>
      <c r="Y108" s="3"/>
      <c r="Z108" s="3"/>
      <c r="AA108" s="3"/>
      <c r="AB108" s="3"/>
    </row>
    <row r="109" spans="1:28" x14ac:dyDescent="0.35">
      <c r="A109" s="68">
        <f t="shared" si="1"/>
        <v>0.87500000000000011</v>
      </c>
      <c r="D109" s="205"/>
      <c r="F109" s="21"/>
      <c r="G109" s="68">
        <v>0.77</v>
      </c>
      <c r="I109" s="204">
        <v>0.875</v>
      </c>
      <c r="J109" s="3"/>
      <c r="K109" s="3"/>
      <c r="N109" s="203">
        <v>0.875</v>
      </c>
      <c r="O109" s="3"/>
      <c r="P109" s="3"/>
      <c r="Q109" s="3"/>
      <c r="R109" s="3"/>
      <c r="S109" s="175">
        <v>0.875</v>
      </c>
      <c r="T109" s="3"/>
      <c r="U109" s="3"/>
      <c r="V109" s="3"/>
      <c r="W109" s="3"/>
      <c r="X109" s="175">
        <v>0</v>
      </c>
      <c r="Y109" s="3"/>
      <c r="Z109" s="3"/>
      <c r="AA109" s="3"/>
      <c r="AB109" s="3"/>
    </row>
    <row r="110" spans="1:28" x14ac:dyDescent="0.35">
      <c r="A110" s="68">
        <f t="shared" si="1"/>
        <v>0.88043478260869568</v>
      </c>
      <c r="D110" s="205"/>
      <c r="F110" s="21"/>
      <c r="G110" s="68">
        <v>0.78</v>
      </c>
      <c r="I110" s="204">
        <v>0.88043478260869557</v>
      </c>
      <c r="J110" s="3"/>
      <c r="K110" s="3"/>
      <c r="N110" s="203">
        <v>0.88043478260869557</v>
      </c>
      <c r="O110" s="3"/>
      <c r="P110" s="3"/>
      <c r="Q110" s="3"/>
      <c r="R110" s="3"/>
      <c r="S110" s="175">
        <v>0.88043478260869557</v>
      </c>
      <c r="T110" s="3"/>
      <c r="U110" s="3"/>
      <c r="V110" s="3"/>
      <c r="W110" s="3"/>
      <c r="X110" s="175">
        <v>0</v>
      </c>
      <c r="Y110" s="3"/>
      <c r="Z110" s="3"/>
      <c r="AA110" s="3"/>
      <c r="AB110" s="3"/>
    </row>
    <row r="111" spans="1:28" x14ac:dyDescent="0.35">
      <c r="A111" s="68">
        <f t="shared" si="1"/>
        <v>0.88586956521739146</v>
      </c>
      <c r="D111" s="205"/>
      <c r="F111" s="21"/>
      <c r="G111" s="68">
        <v>0.79</v>
      </c>
      <c r="I111" s="204">
        <v>0.88586956521739135</v>
      </c>
      <c r="J111" s="3"/>
      <c r="K111" s="3"/>
      <c r="N111" s="203">
        <v>0.88586956521739135</v>
      </c>
      <c r="O111" s="3"/>
      <c r="P111" s="3"/>
      <c r="Q111" s="3"/>
      <c r="R111" s="3"/>
      <c r="S111" s="175">
        <v>0.88586956521739135</v>
      </c>
      <c r="T111" s="3"/>
      <c r="U111" s="3"/>
      <c r="V111" s="3"/>
      <c r="W111" s="3"/>
      <c r="X111" s="175">
        <v>0</v>
      </c>
      <c r="Y111" s="3"/>
      <c r="Z111" s="3"/>
      <c r="AA111" s="3"/>
      <c r="AB111" s="3"/>
    </row>
    <row r="112" spans="1:28" x14ac:dyDescent="0.35">
      <c r="A112" s="68">
        <f t="shared" si="1"/>
        <v>0.89130434782608692</v>
      </c>
      <c r="D112" s="205"/>
      <c r="F112" s="21"/>
      <c r="G112" s="68">
        <v>0.8</v>
      </c>
      <c r="I112" s="204">
        <v>0.89130434782608692</v>
      </c>
      <c r="J112" s="3"/>
      <c r="K112" s="3"/>
      <c r="N112" s="203">
        <v>0.89130434782608692</v>
      </c>
      <c r="O112" s="3"/>
      <c r="P112" s="3"/>
      <c r="Q112" s="3"/>
      <c r="R112" s="3"/>
      <c r="S112" s="175">
        <v>0.89130434782608692</v>
      </c>
      <c r="T112" s="3"/>
      <c r="U112" s="3"/>
      <c r="V112" s="3"/>
      <c r="W112" s="3"/>
      <c r="X112" s="175">
        <v>0</v>
      </c>
      <c r="Y112" s="3"/>
      <c r="Z112" s="3"/>
      <c r="AA112" s="3"/>
      <c r="AB112" s="3"/>
    </row>
    <row r="113" spans="1:28" x14ac:dyDescent="0.35">
      <c r="A113" s="68">
        <f t="shared" si="1"/>
        <v>0.89673913043478282</v>
      </c>
      <c r="D113" s="205"/>
      <c r="F113" s="21"/>
      <c r="G113" s="68">
        <v>0.81</v>
      </c>
      <c r="I113" s="204">
        <v>0.89673913043478259</v>
      </c>
      <c r="J113" s="3"/>
      <c r="K113" s="3"/>
      <c r="N113" s="203">
        <v>0.89673913043478259</v>
      </c>
      <c r="O113" s="3"/>
      <c r="P113" s="3"/>
      <c r="Q113" s="3"/>
      <c r="R113" s="3"/>
      <c r="S113" s="175">
        <v>0.89673913043478259</v>
      </c>
      <c r="T113" s="3"/>
      <c r="U113" s="3"/>
      <c r="V113" s="3"/>
      <c r="W113" s="3"/>
      <c r="X113" s="175">
        <v>0</v>
      </c>
      <c r="Y113" s="3"/>
      <c r="Z113" s="3"/>
      <c r="AA113" s="3"/>
      <c r="AB113" s="3"/>
    </row>
    <row r="114" spans="1:28" x14ac:dyDescent="0.35">
      <c r="A114" s="68">
        <f t="shared" si="1"/>
        <v>0.90217391304347816</v>
      </c>
      <c r="D114" s="205"/>
      <c r="F114" s="21"/>
      <c r="G114" s="68">
        <v>0.82</v>
      </c>
      <c r="I114" s="204">
        <v>0.90217391304347827</v>
      </c>
      <c r="J114" s="3"/>
      <c r="K114" s="3"/>
      <c r="N114" s="203">
        <v>0.90217391304347827</v>
      </c>
      <c r="O114" s="3"/>
      <c r="P114" s="3"/>
      <c r="Q114" s="3"/>
      <c r="R114" s="3"/>
      <c r="S114" s="175">
        <v>0.90217391304347827</v>
      </c>
      <c r="T114" s="3"/>
      <c r="U114" s="3"/>
      <c r="V114" s="3"/>
      <c r="W114" s="3"/>
      <c r="X114" s="175">
        <v>0</v>
      </c>
      <c r="Y114" s="3"/>
      <c r="Z114" s="3"/>
      <c r="AA114" s="3"/>
      <c r="AB114" s="3"/>
    </row>
    <row r="115" spans="1:28" x14ac:dyDescent="0.35">
      <c r="A115" s="68">
        <f t="shared" si="1"/>
        <v>0.90760869565217395</v>
      </c>
      <c r="D115" s="205"/>
      <c r="F115" s="21"/>
      <c r="G115" s="68">
        <v>0.83</v>
      </c>
      <c r="I115" s="204">
        <v>0.90760869565217384</v>
      </c>
      <c r="J115" s="3"/>
      <c r="K115" s="3"/>
      <c r="N115" s="203">
        <v>0.90760869565217384</v>
      </c>
      <c r="O115" s="3"/>
      <c r="P115" s="3"/>
      <c r="Q115" s="3"/>
      <c r="R115" s="3"/>
      <c r="S115" s="175">
        <v>0.90760869565217384</v>
      </c>
      <c r="T115" s="3"/>
      <c r="U115" s="3"/>
      <c r="V115" s="3"/>
      <c r="W115" s="3"/>
      <c r="X115" s="175">
        <v>0</v>
      </c>
      <c r="Y115" s="3"/>
      <c r="Z115" s="3"/>
      <c r="AA115" s="3"/>
      <c r="AB115" s="3"/>
    </row>
    <row r="116" spans="1:28" x14ac:dyDescent="0.35">
      <c r="A116" s="68">
        <f t="shared" si="1"/>
        <v>0.91304347826086951</v>
      </c>
      <c r="D116" s="205"/>
      <c r="F116" s="21"/>
      <c r="G116" s="68">
        <v>0.84</v>
      </c>
      <c r="I116" s="204">
        <v>0.91304347826086951</v>
      </c>
      <c r="J116" s="3"/>
      <c r="K116" s="3"/>
      <c r="N116" s="203">
        <v>0.91304347826086951</v>
      </c>
      <c r="O116" s="3"/>
      <c r="P116" s="3"/>
      <c r="Q116" s="3"/>
      <c r="R116" s="3"/>
      <c r="S116" s="175">
        <v>0.91304347826086951</v>
      </c>
      <c r="T116" s="3"/>
      <c r="U116" s="3"/>
      <c r="V116" s="3"/>
      <c r="W116" s="3"/>
      <c r="X116" s="175">
        <v>0</v>
      </c>
      <c r="Y116" s="3"/>
      <c r="Z116" s="3"/>
      <c r="AA116" s="3"/>
      <c r="AB116" s="3"/>
    </row>
    <row r="117" spans="1:28" x14ac:dyDescent="0.35">
      <c r="A117" s="68">
        <f t="shared" si="1"/>
        <v>0.9184782608695653</v>
      </c>
      <c r="D117" s="205"/>
      <c r="F117" s="21"/>
      <c r="G117" s="68">
        <v>0.85</v>
      </c>
      <c r="I117" s="204">
        <v>0.91847826086956519</v>
      </c>
      <c r="J117" s="3"/>
      <c r="K117" s="3"/>
      <c r="N117" s="203">
        <v>0.91847826086956519</v>
      </c>
      <c r="O117" s="3"/>
      <c r="P117" s="3"/>
      <c r="Q117" s="3"/>
      <c r="R117" s="3"/>
      <c r="S117" s="175">
        <v>0.91847826086956519</v>
      </c>
      <c r="T117" s="3"/>
      <c r="U117" s="3"/>
      <c r="V117" s="3"/>
      <c r="W117" s="3"/>
      <c r="X117" s="175">
        <v>0</v>
      </c>
      <c r="Y117" s="3"/>
      <c r="Z117" s="3"/>
      <c r="AA117" s="3"/>
      <c r="AB117" s="3"/>
    </row>
    <row r="118" spans="1:28" x14ac:dyDescent="0.35">
      <c r="A118" s="68">
        <f t="shared" si="1"/>
        <v>0.92391304347826086</v>
      </c>
      <c r="D118" s="205"/>
      <c r="F118" s="21"/>
      <c r="G118" s="68">
        <v>0.86</v>
      </c>
      <c r="I118" s="204">
        <v>0.92391304347826075</v>
      </c>
      <c r="J118" s="3"/>
      <c r="K118" s="3"/>
      <c r="N118" s="203">
        <v>0.92391304347826075</v>
      </c>
      <c r="O118" s="3"/>
      <c r="P118" s="3"/>
      <c r="Q118" s="3"/>
      <c r="R118" s="3"/>
      <c r="S118" s="175">
        <v>0.92391304347826075</v>
      </c>
      <c r="T118" s="3"/>
      <c r="U118" s="3"/>
      <c r="V118" s="3"/>
      <c r="W118" s="3"/>
      <c r="X118" s="175">
        <v>0</v>
      </c>
      <c r="Y118" s="3"/>
      <c r="Z118" s="3"/>
      <c r="AA118" s="3"/>
      <c r="AB118" s="3"/>
    </row>
    <row r="119" spans="1:28" x14ac:dyDescent="0.35">
      <c r="A119" s="68">
        <f t="shared" si="1"/>
        <v>0.92934782608695665</v>
      </c>
      <c r="D119" s="205"/>
      <c r="F119" s="21"/>
      <c r="G119" s="68">
        <v>0.87</v>
      </c>
      <c r="I119" s="204">
        <v>0.92934782608695654</v>
      </c>
      <c r="J119" s="3"/>
      <c r="K119" s="3"/>
      <c r="N119" s="203">
        <v>0.92934782608695654</v>
      </c>
      <c r="O119" s="3"/>
      <c r="P119" s="3"/>
      <c r="Q119" s="3"/>
      <c r="R119" s="3"/>
      <c r="S119" s="175">
        <v>0.92934782608695654</v>
      </c>
      <c r="T119" s="3"/>
      <c r="U119" s="3"/>
      <c r="V119" s="3"/>
      <c r="W119" s="3"/>
      <c r="X119" s="175">
        <v>0</v>
      </c>
      <c r="Y119" s="3"/>
      <c r="Z119" s="3"/>
      <c r="AA119" s="3"/>
      <c r="AB119" s="3"/>
    </row>
    <row r="120" spans="1:28" x14ac:dyDescent="0.35">
      <c r="A120" s="68">
        <f t="shared" si="1"/>
        <v>0.93478260869565211</v>
      </c>
      <c r="D120" s="205"/>
      <c r="F120" s="21"/>
      <c r="G120" s="68">
        <v>0.88</v>
      </c>
      <c r="I120" s="204">
        <v>0.93478260869565211</v>
      </c>
      <c r="J120" s="3"/>
      <c r="K120" s="3"/>
      <c r="N120" s="203">
        <v>0.93478260869565211</v>
      </c>
      <c r="O120" s="3"/>
      <c r="P120" s="3"/>
      <c r="Q120" s="3"/>
      <c r="R120" s="3"/>
      <c r="S120" s="175">
        <v>0.93478260869565211</v>
      </c>
      <c r="T120" s="3"/>
      <c r="U120" s="3"/>
      <c r="V120" s="3"/>
      <c r="W120" s="3"/>
      <c r="X120" s="175">
        <v>0</v>
      </c>
      <c r="Y120" s="3"/>
      <c r="Z120" s="3"/>
      <c r="AA120" s="3"/>
      <c r="AB120" s="3"/>
    </row>
    <row r="121" spans="1:28" x14ac:dyDescent="0.35">
      <c r="A121" s="68">
        <f t="shared" si="1"/>
        <v>0.940217391304348</v>
      </c>
      <c r="D121" s="205"/>
      <c r="F121" s="21"/>
      <c r="G121" s="68">
        <v>0.89</v>
      </c>
      <c r="I121" s="204">
        <v>0.94021739130434778</v>
      </c>
      <c r="J121" s="3"/>
      <c r="K121" s="3"/>
      <c r="N121" s="203">
        <v>0.94021739130434778</v>
      </c>
      <c r="O121" s="3"/>
      <c r="P121" s="3"/>
      <c r="Q121" s="3"/>
      <c r="R121" s="3"/>
      <c r="S121" s="175">
        <v>0.94021739130434778</v>
      </c>
      <c r="T121" s="3"/>
      <c r="U121" s="3"/>
      <c r="V121" s="3"/>
      <c r="W121" s="3"/>
      <c r="X121" s="175">
        <v>0</v>
      </c>
      <c r="Y121" s="3"/>
      <c r="Z121" s="3"/>
      <c r="AA121" s="3"/>
      <c r="AB121" s="3"/>
    </row>
    <row r="122" spans="1:28" x14ac:dyDescent="0.35">
      <c r="A122" s="68">
        <f t="shared" si="1"/>
        <v>0.94565217391304346</v>
      </c>
      <c r="D122" s="205"/>
      <c r="F122" s="21"/>
      <c r="G122" s="68">
        <v>0.9</v>
      </c>
      <c r="I122" s="204">
        <v>0.94565217391304346</v>
      </c>
      <c r="J122" s="3"/>
      <c r="K122" s="3"/>
      <c r="N122" s="203">
        <v>0.94565217391304346</v>
      </c>
      <c r="O122" s="3"/>
      <c r="P122" s="3"/>
      <c r="Q122" s="3"/>
      <c r="R122" s="3"/>
      <c r="S122" s="175">
        <v>0.94565217391304346</v>
      </c>
      <c r="T122" s="3"/>
      <c r="U122" s="3"/>
      <c r="V122" s="3"/>
      <c r="W122" s="3"/>
      <c r="X122" s="175">
        <v>0</v>
      </c>
      <c r="Y122" s="3"/>
      <c r="Z122" s="3"/>
      <c r="AA122" s="3"/>
      <c r="AB122" s="3"/>
    </row>
    <row r="123" spans="1:28" x14ac:dyDescent="0.35">
      <c r="A123" s="68">
        <f t="shared" si="1"/>
        <v>0.95108695652173914</v>
      </c>
      <c r="D123" s="205"/>
      <c r="F123" s="21"/>
      <c r="G123" s="68">
        <v>0.91</v>
      </c>
      <c r="I123" s="204">
        <v>0.95108695652173902</v>
      </c>
      <c r="J123" s="3"/>
      <c r="K123" s="3"/>
      <c r="N123" s="203">
        <v>0.95108695652173902</v>
      </c>
      <c r="O123" s="3"/>
      <c r="P123" s="3"/>
      <c r="Q123" s="3"/>
      <c r="R123" s="3"/>
      <c r="S123" s="175">
        <v>0.95108695652173902</v>
      </c>
      <c r="T123" s="3"/>
      <c r="U123" s="3"/>
      <c r="V123" s="3"/>
      <c r="W123" s="3"/>
      <c r="X123" s="175">
        <v>0</v>
      </c>
      <c r="Y123" s="3"/>
      <c r="Z123" s="3"/>
      <c r="AA123" s="3"/>
      <c r="AB123" s="3"/>
    </row>
    <row r="124" spans="1:28" x14ac:dyDescent="0.35">
      <c r="A124" s="68">
        <f t="shared" si="1"/>
        <v>0.95652173913043492</v>
      </c>
      <c r="D124" s="205"/>
      <c r="F124" s="21"/>
      <c r="G124" s="68">
        <v>0.92</v>
      </c>
      <c r="I124" s="204">
        <v>0.95652173913043481</v>
      </c>
      <c r="J124" s="3"/>
      <c r="K124" s="3"/>
      <c r="N124" s="203">
        <v>0.95652173913043481</v>
      </c>
      <c r="O124" s="3"/>
      <c r="P124" s="3"/>
      <c r="Q124" s="3"/>
      <c r="R124" s="3"/>
      <c r="S124" s="175">
        <v>0.95652173913043481</v>
      </c>
      <c r="T124" s="3"/>
      <c r="U124" s="3"/>
      <c r="V124" s="3"/>
      <c r="W124" s="3"/>
      <c r="X124" s="175">
        <v>0</v>
      </c>
      <c r="Y124" s="3"/>
      <c r="Z124" s="3"/>
      <c r="AA124" s="3"/>
      <c r="AB124" s="3"/>
    </row>
    <row r="125" spans="1:28" x14ac:dyDescent="0.35">
      <c r="A125" s="68">
        <f t="shared" si="1"/>
        <v>0.96195652173913049</v>
      </c>
      <c r="D125" s="205"/>
      <c r="F125" s="21"/>
      <c r="G125" s="68">
        <v>0.93</v>
      </c>
      <c r="I125" s="204">
        <v>0.96195652173913038</v>
      </c>
      <c r="J125" s="3"/>
      <c r="K125" s="3"/>
      <c r="N125" s="203">
        <v>0.96195652173913038</v>
      </c>
      <c r="O125" s="3"/>
      <c r="P125" s="3"/>
      <c r="Q125" s="3"/>
      <c r="R125" s="3"/>
      <c r="S125" s="175">
        <v>0.96195652173913038</v>
      </c>
      <c r="T125" s="3"/>
      <c r="U125" s="3"/>
      <c r="V125" s="3"/>
      <c r="W125" s="3"/>
      <c r="X125" s="175">
        <v>0</v>
      </c>
      <c r="Y125" s="3"/>
      <c r="Z125" s="3"/>
      <c r="AA125" s="3"/>
      <c r="AB125" s="3"/>
    </row>
    <row r="126" spans="1:28" x14ac:dyDescent="0.35">
      <c r="A126" s="68">
        <f t="shared" si="1"/>
        <v>0.96739130434782594</v>
      </c>
      <c r="D126" s="205"/>
      <c r="F126" s="21"/>
      <c r="G126" s="68">
        <v>0.94</v>
      </c>
      <c r="I126" s="204">
        <v>0.96739130434782594</v>
      </c>
      <c r="J126" s="3"/>
      <c r="K126" s="3"/>
      <c r="N126" s="203">
        <v>0.96739130434782594</v>
      </c>
      <c r="O126" s="3"/>
      <c r="P126" s="3"/>
      <c r="Q126" s="3"/>
      <c r="R126" s="3"/>
      <c r="S126" s="175">
        <v>0.96739130434782594</v>
      </c>
      <c r="T126" s="3"/>
      <c r="U126" s="3"/>
      <c r="V126" s="3"/>
      <c r="W126" s="3"/>
      <c r="X126" s="175">
        <v>0</v>
      </c>
      <c r="Y126" s="3"/>
      <c r="Z126" s="3"/>
      <c r="AA126" s="3"/>
      <c r="AB126" s="3"/>
    </row>
    <row r="127" spans="1:28" x14ac:dyDescent="0.35">
      <c r="A127" s="68">
        <f t="shared" si="1"/>
        <v>0.97282608695652184</v>
      </c>
      <c r="D127" s="205"/>
      <c r="F127" s="21"/>
      <c r="G127" s="68">
        <v>0.95</v>
      </c>
      <c r="I127" s="204">
        <v>0.97282608695652173</v>
      </c>
      <c r="J127" s="3"/>
      <c r="K127" s="3"/>
      <c r="N127" s="203">
        <v>0.97282608695652173</v>
      </c>
      <c r="O127" s="3"/>
      <c r="P127" s="3"/>
      <c r="Q127" s="3"/>
      <c r="R127" s="3"/>
      <c r="S127" s="175">
        <v>0.97282608695652173</v>
      </c>
      <c r="T127" s="3"/>
      <c r="U127" s="3"/>
      <c r="V127" s="3"/>
      <c r="W127" s="3"/>
      <c r="X127" s="175">
        <v>0</v>
      </c>
      <c r="Y127" s="3"/>
      <c r="Z127" s="3"/>
      <c r="AA127" s="3"/>
      <c r="AB127" s="3"/>
    </row>
    <row r="128" spans="1:28" x14ac:dyDescent="0.35">
      <c r="A128" s="68">
        <f t="shared" si="1"/>
        <v>0.97826086956521729</v>
      </c>
      <c r="D128" s="205"/>
      <c r="F128" s="21"/>
      <c r="G128" s="68">
        <v>0.96</v>
      </c>
      <c r="I128" s="204">
        <v>0.97826086956521729</v>
      </c>
      <c r="J128" s="3"/>
      <c r="K128" s="3"/>
      <c r="N128" s="203">
        <v>0.97826086956521729</v>
      </c>
      <c r="O128" s="3"/>
      <c r="P128" s="3"/>
      <c r="Q128" s="3"/>
      <c r="R128" s="3"/>
      <c r="S128" s="175">
        <v>0.97826086956521729</v>
      </c>
      <c r="T128" s="3"/>
      <c r="U128" s="3"/>
      <c r="V128" s="3"/>
      <c r="W128" s="3"/>
      <c r="X128" s="175">
        <v>0</v>
      </c>
      <c r="Y128" s="3"/>
      <c r="Z128" s="3"/>
      <c r="AA128" s="3"/>
      <c r="AB128" s="3"/>
    </row>
    <row r="129" spans="1:28" x14ac:dyDescent="0.35">
      <c r="A129" s="68">
        <f t="shared" si="1"/>
        <v>0.98369565217391319</v>
      </c>
      <c r="D129" s="205"/>
      <c r="F129" s="21"/>
      <c r="G129" s="68">
        <v>0.97</v>
      </c>
      <c r="I129" s="204">
        <v>0.98369565217391308</v>
      </c>
      <c r="J129" s="3"/>
      <c r="K129" s="3"/>
      <c r="N129" s="203">
        <v>0.98369565217391308</v>
      </c>
      <c r="O129" s="3"/>
      <c r="P129" s="3"/>
      <c r="Q129" s="3"/>
      <c r="R129" s="3"/>
      <c r="S129" s="175">
        <v>0.98369565217391308</v>
      </c>
      <c r="T129" s="3"/>
      <c r="U129" s="3"/>
      <c r="V129" s="3"/>
      <c r="W129" s="3"/>
      <c r="X129" s="175">
        <v>0</v>
      </c>
      <c r="Y129" s="3"/>
      <c r="Z129" s="3"/>
      <c r="AA129" s="3"/>
      <c r="AB129" s="3"/>
    </row>
    <row r="130" spans="1:28" x14ac:dyDescent="0.35">
      <c r="A130" s="68">
        <f t="shared" si="1"/>
        <v>0.98913043478260865</v>
      </c>
      <c r="D130" s="205"/>
      <c r="F130" s="21"/>
      <c r="G130" s="68">
        <v>0.98</v>
      </c>
      <c r="I130" s="204">
        <v>0.98913043478260865</v>
      </c>
      <c r="J130" s="3"/>
      <c r="K130" s="3"/>
      <c r="N130" s="203">
        <v>0.98913043478260865</v>
      </c>
      <c r="O130" s="3"/>
      <c r="P130" s="3"/>
      <c r="Q130" s="3"/>
      <c r="R130" s="3"/>
      <c r="S130" s="175">
        <v>0.98913043478260865</v>
      </c>
      <c r="T130" s="3"/>
      <c r="U130" s="3"/>
      <c r="V130" s="3"/>
      <c r="W130" s="3"/>
      <c r="X130" s="175">
        <v>0</v>
      </c>
      <c r="Y130" s="3"/>
      <c r="Z130" s="3"/>
      <c r="AA130" s="3"/>
      <c r="AB130" s="3"/>
    </row>
    <row r="131" spans="1:28" x14ac:dyDescent="0.35">
      <c r="A131" s="68">
        <f t="shared" si="1"/>
        <v>0.99456521739130443</v>
      </c>
      <c r="D131" s="205"/>
      <c r="F131" s="21"/>
      <c r="G131" s="68">
        <v>0.99</v>
      </c>
      <c r="I131" s="204">
        <v>0.99456521739130421</v>
      </c>
      <c r="J131" s="3"/>
      <c r="K131" s="3"/>
      <c r="N131" s="203">
        <v>0.99456521739130421</v>
      </c>
      <c r="O131" s="3"/>
      <c r="P131" s="3"/>
      <c r="Q131" s="3"/>
      <c r="R131" s="3"/>
      <c r="S131" s="175">
        <v>0.99456521739130421</v>
      </c>
      <c r="T131" s="3"/>
      <c r="U131" s="3"/>
      <c r="V131" s="3"/>
      <c r="W131" s="3"/>
      <c r="X131" s="175">
        <v>0</v>
      </c>
      <c r="Y131" s="3"/>
      <c r="Z131" s="3"/>
      <c r="AA131" s="3"/>
      <c r="AB131" s="3"/>
    </row>
    <row r="132" spans="1:28" ht="15" thickBot="1" x14ac:dyDescent="0.4">
      <c r="A132" s="68">
        <f t="shared" si="1"/>
        <v>1</v>
      </c>
      <c r="D132" s="205"/>
      <c r="F132" s="21"/>
      <c r="G132" s="69">
        <v>1</v>
      </c>
      <c r="I132" s="204">
        <v>1</v>
      </c>
      <c r="J132" s="3"/>
      <c r="K132" s="3"/>
      <c r="N132" s="203">
        <v>1</v>
      </c>
      <c r="O132" s="3"/>
      <c r="P132" s="3"/>
      <c r="Q132" s="3"/>
      <c r="R132" s="3"/>
      <c r="S132" s="175">
        <v>1</v>
      </c>
      <c r="T132" s="3"/>
      <c r="U132" s="3"/>
      <c r="V132" s="3"/>
      <c r="W132" s="3"/>
      <c r="X132" s="175">
        <v>0</v>
      </c>
      <c r="Y132" s="3"/>
      <c r="Z132" s="3"/>
      <c r="AA132" s="3"/>
      <c r="AB132" s="3"/>
    </row>
    <row r="133" spans="1:28" x14ac:dyDescent="0.35">
      <c r="D133" s="205"/>
      <c r="J133" s="3"/>
      <c r="K133" s="3"/>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G12:H12"/>
    <mergeCell ref="L12:M12"/>
    <mergeCell ref="Q12:R12"/>
    <mergeCell ref="V12:W12"/>
    <mergeCell ref="G4:H4"/>
    <mergeCell ref="L4:M4"/>
    <mergeCell ref="Q4:R4"/>
    <mergeCell ref="V4:W4"/>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EA6C-3D7A-4467-8517-B600721850AB}">
  <sheetPr codeName="Feuil10">
    <tabColor rgb="FF92D050"/>
  </sheetPr>
  <dimension ref="A1:V277"/>
  <sheetViews>
    <sheetView showGridLines="0" zoomScale="55" zoomScaleNormal="55" workbookViewId="0">
      <pane xSplit="3" ySplit="16" topLeftCell="D17" activePane="bottomRight" state="frozen"/>
      <selection activeCell="N41" sqref="N41"/>
      <selection pane="topRight" activeCell="N41" sqref="N41"/>
      <selection pane="bottomLeft" activeCell="N41" sqref="N41"/>
      <selection pane="bottomRight" activeCell="N41" sqref="N41"/>
    </sheetView>
  </sheetViews>
  <sheetFormatPr baseColWidth="10" defaultColWidth="10.54296875" defaultRowHeight="14.5" x14ac:dyDescent="0.35"/>
  <cols>
    <col min="1" max="4" width="13.90625" customWidth="1"/>
    <col min="5" max="5" width="29.36328125" bestFit="1" customWidth="1"/>
    <col min="6" max="15" width="19.90625" customWidth="1"/>
    <col min="20" max="20" width="13.90625" customWidth="1"/>
  </cols>
  <sheetData>
    <row r="1" spans="1:22" x14ac:dyDescent="0.35">
      <c r="A1" s="33"/>
      <c r="B1" s="33"/>
      <c r="C1" s="33"/>
      <c r="D1" s="33"/>
      <c r="G1" s="52"/>
    </row>
    <row r="2" spans="1:22" x14ac:dyDescent="0.35">
      <c r="F2" s="31" t="str" cm="1">
        <f t="array" aca="1" ref="F2" ca="1">INDEX(INDIRECT($A$4&amp;"!A1:Z500"),3,7+(COLUMN()-COLUMN($F$2))*5)</f>
        <v>Serene N 23</v>
      </c>
      <c r="G2" s="31" t="str" cm="1">
        <f t="array" aca="1" ref="G2" ca="1">INDEX(INDIRECT($A$4&amp;"!A1:Z500"),3,7+(COLUMN()-COLUMN($F$2))*5)</f>
        <v>Serene N 24</v>
      </c>
      <c r="H2" s="31" t="str" cm="1">
        <f t="array" aca="1" ref="H2" ca="1">INDEX(INDIRECT($A$4&amp;"!A1:Z500"),3,7+(COLUMN()-COLUMN($F$2))*5)</f>
        <v>Serene N 25</v>
      </c>
      <c r="I2" s="31" cm="1">
        <f t="array" aca="1" ref="I2" ca="1">INDEX(INDIRECT($A$4&amp;"!A1:Z500"),3,7+(COLUMN()-COLUMN($F$2))*5)</f>
        <v>0</v>
      </c>
    </row>
    <row r="3" spans="1:22" x14ac:dyDescent="0.35">
      <c r="A3" t="s">
        <v>68</v>
      </c>
      <c r="E3" s="31" t="s">
        <v>47</v>
      </c>
      <c r="F3" s="137" cm="1">
        <f t="array" aca="1" ref="F3" ca="1">INDEX(INDIRECT($A$4&amp;"!A1:Z500"),3,8+(COLUMN()-COLUMN($F$2))*5)</f>
        <v>4</v>
      </c>
      <c r="G3" s="137" cm="1">
        <f t="array" aca="1" ref="G3" ca="1">INDEX(INDIRECT($A$4&amp;"!A1:Z500"),3,8+(COLUMN()-COLUMN($F$2))*5)</f>
        <v>9.5</v>
      </c>
      <c r="H3" s="137" cm="1">
        <f t="array" aca="1" ref="H3" ca="1">INDEX(INDIRECT($A$4&amp;"!A1:Z500"),3,8+(COLUMN()-COLUMN($F$2))*5)</f>
        <v>1.5</v>
      </c>
      <c r="I3" s="51" cm="1">
        <f t="array" aca="1" ref="I3" ca="1">INDEX(INDIRECT($A$4&amp;"!A1:Z500"),3,8+(COLUMN()-COLUMN($F$2))*5)+Serene_A_I!AB3</f>
        <v>0</v>
      </c>
    </row>
    <row r="4" spans="1:22" x14ac:dyDescent="0.35">
      <c r="A4" t="s">
        <v>173</v>
      </c>
      <c r="E4" s="31" t="s">
        <v>48</v>
      </c>
      <c r="F4" s="77" cm="1">
        <f t="array" aca="1" ref="F4" ca="1">INDIRECT($A$4&amp;"!D5")</f>
        <v>124.99999999999999</v>
      </c>
      <c r="G4" s="53" t="s">
        <v>16</v>
      </c>
    </row>
    <row r="5" spans="1:22" x14ac:dyDescent="0.35">
      <c r="A5" t="s">
        <v>173</v>
      </c>
      <c r="B5" t="s">
        <v>165</v>
      </c>
      <c r="E5" s="31" t="str">
        <f xml:space="preserve"> "COS GRTgaz (" &amp; Results!B9 &amp; ")"</f>
        <v>COS GRTgaz (Firm+Interuptible)</v>
      </c>
      <c r="F5" s="77">
        <f ca="1">F4</f>
        <v>124.99999999999999</v>
      </c>
      <c r="G5" s="53" t="s">
        <v>16</v>
      </c>
    </row>
    <row r="6" spans="1:22" ht="15" thickBot="1" x14ac:dyDescent="0.4">
      <c r="A6" s="44" t="s">
        <v>17</v>
      </c>
      <c r="E6" s="31" t="s">
        <v>213</v>
      </c>
      <c r="F6" s="31">
        <f>Results!$F$14</f>
        <v>0</v>
      </c>
      <c r="G6" s="53" t="s">
        <v>15</v>
      </c>
    </row>
    <row r="7" spans="1:22" ht="15" thickBot="1" x14ac:dyDescent="0.4">
      <c r="A7" s="44" t="s">
        <v>14</v>
      </c>
      <c r="H7" s="72"/>
    </row>
    <row r="8" spans="1:22" x14ac:dyDescent="0.35">
      <c r="F8" s="72"/>
      <c r="G8" s="72"/>
    </row>
    <row r="11" spans="1:22" ht="16.5" customHeight="1" x14ac:dyDescent="0.35">
      <c r="F11" s="328" t="s">
        <v>30</v>
      </c>
      <c r="G11" s="328"/>
      <c r="H11" s="328"/>
      <c r="I11" s="328"/>
      <c r="K11" s="42" t="s">
        <v>174</v>
      </c>
      <c r="L11" s="329" t="s">
        <v>71</v>
      </c>
      <c r="M11" s="329"/>
      <c r="N11" s="329"/>
      <c r="O11" s="329"/>
      <c r="S11" s="329" t="s">
        <v>180</v>
      </c>
      <c r="T11" s="329"/>
      <c r="U11" s="329"/>
      <c r="V11" s="329"/>
    </row>
    <row r="12" spans="1:22" x14ac:dyDescent="0.35">
      <c r="J12" s="214" t="s">
        <v>74</v>
      </c>
      <c r="K12" s="214" t="s">
        <v>74</v>
      </c>
    </row>
    <row r="13" spans="1:22" ht="17.25" customHeight="1" x14ac:dyDescent="0.35">
      <c r="J13" s="214" t="s">
        <v>75</v>
      </c>
      <c r="K13" s="214" t="s">
        <v>75</v>
      </c>
    </row>
    <row r="14" spans="1:22" x14ac:dyDescent="0.35">
      <c r="F14" s="29"/>
      <c r="G14" s="32">
        <f ca="1">IF(COUNTIF(G17:G231,1)=0, "Only " &amp; ROUND(G231,3)*100 &amp; "%" &amp; " filling on 31/10",_xlfn.XLOOKUP(1,G17:G231,$A17:$A231,"",0,2)-1 )</f>
        <v>45914</v>
      </c>
      <c r="J14" s="136">
        <f ca="1">F5</f>
        <v>124.99999999999999</v>
      </c>
      <c r="K14" s="136">
        <v>1000</v>
      </c>
      <c r="M14" s="32">
        <f ca="1">IF(COUNTIF(M17:M231,1)=0, "Only " &amp; ROUND(M231,3)*100 &amp; "%" &amp; " filling on 31/10",_xlfn.XLOOKUP(1,M17:M231,$A17:$A231,"",0,2)-1 )</f>
        <v>45914</v>
      </c>
      <c r="S14" s="184">
        <f ca="1">T14-DATE(Results!J4,4,1)+1</f>
        <v>128</v>
      </c>
      <c r="T14" s="32">
        <f ca="1">IF(COUNTIF(T17:T231,1)=0, "Only " &amp; ROUND(T231,3)*100 &amp; "%" &amp; " filling on 31/10",_xlfn.XLOOKUP(1,T17:T231,$A17:$A231,"",0,2)-1 )</f>
        <v>45875</v>
      </c>
    </row>
    <row r="15" spans="1:22" ht="36" customHeight="1" x14ac:dyDescent="0.35">
      <c r="F15" s="37" t="s">
        <v>20</v>
      </c>
      <c r="G15" s="37" t="s">
        <v>193</v>
      </c>
      <c r="J15" s="214" t="s">
        <v>76</v>
      </c>
      <c r="K15" s="214"/>
      <c r="L15" s="37" t="s">
        <v>20</v>
      </c>
      <c r="M15" s="37" t="s">
        <v>193</v>
      </c>
      <c r="S15" s="37" t="s">
        <v>20</v>
      </c>
      <c r="T15" s="37" t="s">
        <v>193</v>
      </c>
    </row>
    <row r="16" spans="1:22" ht="43.25" customHeight="1" x14ac:dyDescent="0.35">
      <c r="A16" s="37" t="s">
        <v>2</v>
      </c>
      <c r="B16" s="123" t="s">
        <v>214</v>
      </c>
      <c r="C16" s="123" t="s">
        <v>215</v>
      </c>
      <c r="D16" s="123" t="s">
        <v>216</v>
      </c>
      <c r="E16" s="37" t="s">
        <v>19</v>
      </c>
      <c r="F16" s="37">
        <f>$F$6</f>
        <v>0</v>
      </c>
      <c r="G16" s="153">
        <f ca="1">$F$6/SUM($F$3,$G$3,$H$3,$I$3)</f>
        <v>0</v>
      </c>
      <c r="H16" s="117" t="s">
        <v>21</v>
      </c>
      <c r="I16" s="123" t="s">
        <v>22</v>
      </c>
      <c r="J16" s="214" t="s">
        <v>114</v>
      </c>
      <c r="K16" s="214" t="s">
        <v>190</v>
      </c>
      <c r="L16" s="37">
        <f>$F$6</f>
        <v>0</v>
      </c>
      <c r="M16" s="153">
        <f ca="1">$F$6/SUM($F$3,$G$3,$H$3,$I$3)</f>
        <v>0</v>
      </c>
      <c r="N16" s="117" t="s">
        <v>21</v>
      </c>
      <c r="O16" s="123" t="s">
        <v>22</v>
      </c>
      <c r="S16" s="37">
        <f>$F$6</f>
        <v>0</v>
      </c>
      <c r="T16" s="153">
        <f ca="1">$F$6/SUM($F$3,$G$3,$H$3,$I$3)</f>
        <v>0</v>
      </c>
      <c r="U16" s="117" t="s">
        <v>21</v>
      </c>
      <c r="V16" s="123" t="s">
        <v>22</v>
      </c>
    </row>
    <row r="17" spans="1:22" x14ac:dyDescent="0.35">
      <c r="A17" s="32">
        <f>Results!H14</f>
        <v>45748</v>
      </c>
      <c r="B17" s="70" cm="1">
        <f t="array" aca="1" ref="B17" ca="1">_xlfn.XLOOKUP(A17,INDIRECT($A$5&amp;"!$AJ$41:$AJ$406"),INDIRECT($A$5&amp;"!$AK$41:$AK$406"))*SUM($F$3:$I$3)</f>
        <v>0</v>
      </c>
      <c r="C17" s="70" cm="1">
        <f t="array" aca="1" ref="C17" ca="1">_xlfn.XLOOKUP(A17,INDIRECT($A$5&amp;"!$AJ$41:$AJ$406"),INDIRECT($A$5&amp;"!$AL$41:$AL$406"))*SUM($F$3:$I$3)</f>
        <v>5.25</v>
      </c>
      <c r="D17" s="70" cm="1">
        <f t="array" aca="1" ref="D17" ca="1">_xlfn.XLOOKUP(A17,INDIRECT($A$5&amp;"!$AJ$41:$AJ$406"),INDIRECT($A$5&amp;"!$AO$41:$AO$406"))*SUM($F$3:$I$3)</f>
        <v>5.25</v>
      </c>
      <c r="E17" s="34" cm="1">
        <f t="array" ref="E17">SUMPRODUCT(('PT Storengy'!$B$8:$K$372)*('PT Storengy'!$A$8:$A$372=$A17)*('PT Storengy'!$B$5:$K$5=$A$6)*('PT Storengy'!$B$7:$K$7=$A$7))</f>
        <v>0</v>
      </c>
      <c r="F17" s="119">
        <f t="shared" ref="F17:F80" ca="1" si="0">F16+I17/1000</f>
        <v>0.12499999999999999</v>
      </c>
      <c r="G17" s="54">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71">
        <f ca="1">IF(F16*1000+$F$4*(1-$E17)*H17&gt;$D17*1000,$D17*1000-F16*1000,$F$4*(1-$E17)*H17)</f>
        <v>124.99999999999999</v>
      </c>
      <c r="J17" s="118" cm="1">
        <f t="array" aca="1" ref="J17" ca="1">IF(COUNTIFS('PTC GRTgaz'!$K$7:$K$15996,"",'PTC GRTgaz'!$A$7:$A$15996,J$16,'PTC GRTgaz'!$D$7:$D$15996,$A17,'PTC GRTgaz'!$C$7:$C$15996,"DEL")&gt;0,J$14,SUMIFS('PTC GRTgaz'!$K$7:$K$15996,'PTC GRTgaz'!$A$7:$A$15996,J$16,'PTC GRTgaz'!$D$7:$D$15996,$A17,'PTC GRTgaz'!$C$7:$C$15996,"DEL")*1.0026*$F$4/INDIRECT($A$4&amp;"!D9"))</f>
        <v>124.99999999999999</v>
      </c>
      <c r="K17" s="118">
        <v>1000</v>
      </c>
      <c r="L17" s="119">
        <f t="shared" ref="L17:L80" ca="1" si="1">L16+O17/1000</f>
        <v>0.12499999999999999</v>
      </c>
      <c r="M17" s="54">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71">
        <f ca="1">IF(L16*1000+MIN(J17,K17,$F$4*(1-$E17)*N17)&gt;$D17*1000,$D17*1000-L16*1000,MIN(J17,K17,$F$4*(1-$E17)*N17))</f>
        <v>124.99999999999999</v>
      </c>
      <c r="S17" s="119">
        <f t="shared" ref="S17:S80" ca="1" si="2">S16+V17/1000</f>
        <v>0.12499999999999999</v>
      </c>
      <c r="T17" s="54">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71">
        <f ca="1">$F$4*(1)*U17</f>
        <v>124.99999999999999</v>
      </c>
    </row>
    <row r="18" spans="1:22" x14ac:dyDescent="0.35">
      <c r="A18" s="32">
        <f>A17+1</f>
        <v>45749</v>
      </c>
      <c r="B18" s="70" cm="1">
        <f t="array" aca="1" ref="B18" ca="1">_xlfn.XLOOKUP(A18,INDIRECT($A$5&amp;"!$AJ$41:$AJ$406"),INDIRECT($A$5&amp;"!$AK$41:$AK$406"))*SUM($F$3:$I$3)</f>
        <v>0</v>
      </c>
      <c r="C18" s="70" cm="1">
        <f t="array" aca="1" ref="C18" ca="1">_xlfn.XLOOKUP(A18,INDIRECT($A$5&amp;"!$AJ$41:$AJ$406"),INDIRECT($A$5&amp;"!$AL$41:$AL$406"))*SUM($F$3:$I$3)</f>
        <v>15</v>
      </c>
      <c r="D18" s="70" cm="1">
        <f t="array" aca="1" ref="D18" ca="1">_xlfn.XLOOKUP(A18,INDIRECT($A$5&amp;"!$AJ$41:$AJ$406"),INDIRECT($A$5&amp;"!$AO$41:$AO$406"))*SUM($F$3:$I$3)</f>
        <v>12.75</v>
      </c>
      <c r="E18" s="34" cm="1">
        <f t="array" ref="E18">SUMPRODUCT(('PT Storengy'!$B$8:$K$372)*('PT Storengy'!$A$8:$A$372=$A18)*('PT Storengy'!$B$5:$K$5=$A$6)*('PT Storengy'!$B$7:$K$7=$A$7))</f>
        <v>0</v>
      </c>
      <c r="F18" s="119">
        <f t="shared" ca="1" si="0"/>
        <v>0.24999999999999997</v>
      </c>
      <c r="G18" s="54">
        <f t="shared" ref="G18:G81" ca="1" si="3">ROUND(F17/SUM($F$3,$G$3,$H$3,$I$3),5)</f>
        <v>8.3300000000000006E-3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71">
        <f t="shared" ref="I18:I81" ca="1" si="4">IF(F17*1000+$F$4*(1-$E18)*H18&gt;$D18*1000,D18*1000-F17*1000,$F$4*(1-$E18)*H18)</f>
        <v>124.99999999999999</v>
      </c>
      <c r="J18" s="118" cm="1">
        <f t="array" aca="1" ref="J18" ca="1">IF(COUNTIFS('PTC GRTgaz'!$K$7:$K$15996,"",'PTC GRTgaz'!$A$7:$A$15996,J$16,'PTC GRTgaz'!$D$7:$D$15996,$A18,'PTC GRTgaz'!$C$7:$C$15996,"DEL")&gt;0,J$14,SUMIFS('PTC GRTgaz'!$K$7:$K$15996,'PTC GRTgaz'!$A$7:$A$15996,J$16,'PTC GRTgaz'!$D$7:$D$15996,$A18,'PTC GRTgaz'!$C$7:$C$15996,"DEL")*1.0026*$F$4/INDIRECT($A$4&amp;"!D9"))</f>
        <v>124.99999999999999</v>
      </c>
      <c r="K18" s="118">
        <v>1000</v>
      </c>
      <c r="L18" s="119">
        <f t="shared" ca="1" si="1"/>
        <v>0.24999999999999997</v>
      </c>
      <c r="M18" s="54">
        <f t="shared" ref="M18:M81" ca="1" si="5">ROUND(L17/SUM($F$3,$G$3,$H$3,$I$3),5)</f>
        <v>8.3300000000000006E-3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71">
        <f t="shared" ref="O18:O81" ca="1" si="6">IF(L17*1000+MIN(J18,K18,$F$4*(1-$E18)*N18)&gt;$D18*1000,$D18*1000-L17*1000,MIN(J18,K18,$F$4*(1-$E18)*N18))</f>
        <v>124.99999999999999</v>
      </c>
      <c r="S18" s="119">
        <f t="shared" ca="1" si="2"/>
        <v>0.24999999999999997</v>
      </c>
      <c r="T18" s="54">
        <f t="shared" ref="T18:T81" ca="1" si="7">MIN(ROUND(S17/SUM($F$3,$G$3,$H$3,$I$3),5),1)</f>
        <v>8.3300000000000006E-3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71">
        <f t="shared" ref="V18:V81" ca="1" si="8">$F$4*(1)*U18</f>
        <v>124.99999999999999</v>
      </c>
    </row>
    <row r="19" spans="1:22" x14ac:dyDescent="0.35">
      <c r="A19" s="32">
        <f t="shared" ref="A19:A82" si="9">A18+1</f>
        <v>45750</v>
      </c>
      <c r="B19" s="70" cm="1">
        <f t="array" aca="1" ref="B19" ca="1">_xlfn.XLOOKUP(A19,INDIRECT($A$5&amp;"!$AJ$41:$AJ$406"),INDIRECT($A$5&amp;"!$AK$41:$AK$406"))*SUM($F$3:$I$3)</f>
        <v>0</v>
      </c>
      <c r="C19" s="70" cm="1">
        <f t="array" aca="1" ref="C19" ca="1">_xlfn.XLOOKUP(A19,INDIRECT($A$5&amp;"!$AJ$41:$AJ$406"),INDIRECT($A$5&amp;"!$AL$41:$AL$406"))*SUM($F$3:$I$3)</f>
        <v>15</v>
      </c>
      <c r="D19" s="70" cm="1">
        <f t="array" aca="1" ref="D19" ca="1">_xlfn.XLOOKUP(A19,INDIRECT($A$5&amp;"!$AJ$41:$AJ$406"),INDIRECT($A$5&amp;"!$AO$41:$AO$406"))*SUM($F$3:$I$3)</f>
        <v>12.75</v>
      </c>
      <c r="E19" s="34" cm="1">
        <f t="array" ref="E19">SUMPRODUCT(('PT Storengy'!$B$8:$K$372)*('PT Storengy'!$A$8:$A$372=$A19)*('PT Storengy'!$B$5:$K$5=$A$6)*('PT Storengy'!$B$7:$K$7=$A$7))</f>
        <v>0</v>
      </c>
      <c r="F19" s="119">
        <f t="shared" ca="1" si="0"/>
        <v>0.37499999999999994</v>
      </c>
      <c r="G19" s="54">
        <f t="shared" ca="1" si="3"/>
        <v>1.6670000000000001E-2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71">
        <f t="shared" ca="1" si="4"/>
        <v>124.99999999999999</v>
      </c>
      <c r="J19" s="118" cm="1">
        <f t="array" aca="1" ref="J19" ca="1">IF(COUNTIFS('PTC GRTgaz'!$K$7:$K$15996,"",'PTC GRTgaz'!$A$7:$A$15996,J$16,'PTC GRTgaz'!$D$7:$D$15996,$A19,'PTC GRTgaz'!$C$7:$C$15996,"DEL")&gt;0,J$14,SUMIFS('PTC GRTgaz'!$K$7:$K$15996,'PTC GRTgaz'!$A$7:$A$15996,J$16,'PTC GRTgaz'!$D$7:$D$15996,$A19,'PTC GRTgaz'!$C$7:$C$15996,"DEL")*1.0026*$F$4/INDIRECT($A$4&amp;"!D9"))</f>
        <v>124.99999999999999</v>
      </c>
      <c r="K19" s="118">
        <v>1000</v>
      </c>
      <c r="L19" s="119">
        <f t="shared" ca="1" si="1"/>
        <v>0.37499999999999994</v>
      </c>
      <c r="M19" s="54">
        <f t="shared" ca="1" si="5"/>
        <v>1.6670000000000001E-2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71">
        <f t="shared" ca="1" si="6"/>
        <v>124.99999999999999</v>
      </c>
      <c r="S19" s="119">
        <f t="shared" ca="1" si="2"/>
        <v>0.37499999999999994</v>
      </c>
      <c r="T19" s="54">
        <f t="shared" ca="1" si="7"/>
        <v>1.6670000000000001E-2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71">
        <f t="shared" ca="1" si="8"/>
        <v>124.99999999999999</v>
      </c>
    </row>
    <row r="20" spans="1:22" x14ac:dyDescent="0.35">
      <c r="A20" s="32">
        <f t="shared" si="9"/>
        <v>45751</v>
      </c>
      <c r="B20" s="70" cm="1">
        <f t="array" aca="1" ref="B20" ca="1">_xlfn.XLOOKUP(A20,INDIRECT($A$5&amp;"!$AJ$41:$AJ$406"),INDIRECT($A$5&amp;"!$AK$41:$AK$406"))*SUM($F$3:$I$3)</f>
        <v>0</v>
      </c>
      <c r="C20" s="70" cm="1">
        <f t="array" aca="1" ref="C20" ca="1">_xlfn.XLOOKUP(A20,INDIRECT($A$5&amp;"!$AJ$41:$AJ$406"),INDIRECT($A$5&amp;"!$AL$41:$AL$406"))*SUM($F$3:$I$3)</f>
        <v>15</v>
      </c>
      <c r="D20" s="70" cm="1">
        <f t="array" aca="1" ref="D20" ca="1">_xlfn.XLOOKUP(A20,INDIRECT($A$5&amp;"!$AJ$41:$AJ$406"),INDIRECT($A$5&amp;"!$AO$41:$AO$406"))*SUM($F$3:$I$3)</f>
        <v>12.75</v>
      </c>
      <c r="E20" s="34" cm="1">
        <f t="array" ref="E20">SUMPRODUCT(('PT Storengy'!$B$8:$K$372)*('PT Storengy'!$A$8:$A$372=$A20)*('PT Storengy'!$B$5:$K$5=$A$6)*('PT Storengy'!$B$7:$K$7=$A$7))</f>
        <v>0</v>
      </c>
      <c r="F20" s="119">
        <f t="shared" ca="1" si="0"/>
        <v>0.49999999999999989</v>
      </c>
      <c r="G20" s="54">
        <f t="shared" ca="1" si="3"/>
        <v>2.5000000000000001E-2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0.99999999999999989</v>
      </c>
      <c r="I20" s="71">
        <f t="shared" ca="1" si="4"/>
        <v>124.99999999999997</v>
      </c>
      <c r="J20" s="118" cm="1">
        <f t="array" aca="1" ref="J20" ca="1">IF(COUNTIFS('PTC GRTgaz'!$K$7:$K$15996,"",'PTC GRTgaz'!$A$7:$A$15996,J$16,'PTC GRTgaz'!$D$7:$D$15996,$A20,'PTC GRTgaz'!$C$7:$C$15996,"DEL")&gt;0,J$14,SUMIFS('PTC GRTgaz'!$K$7:$K$15996,'PTC GRTgaz'!$A$7:$A$15996,J$16,'PTC GRTgaz'!$D$7:$D$15996,$A20,'PTC GRTgaz'!$C$7:$C$15996,"DEL")*1.0026*$F$4/INDIRECT($A$4&amp;"!D9"))</f>
        <v>124.99999999999999</v>
      </c>
      <c r="K20" s="118">
        <v>1000</v>
      </c>
      <c r="L20" s="119">
        <f t="shared" ca="1" si="1"/>
        <v>0.49999999999999989</v>
      </c>
      <c r="M20" s="54">
        <f t="shared" ca="1" si="5"/>
        <v>2.5000000000000001E-2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0.99999999999999989</v>
      </c>
      <c r="O20" s="71">
        <f t="shared" ca="1" si="6"/>
        <v>124.99999999999997</v>
      </c>
      <c r="S20" s="119">
        <f t="shared" ca="1" si="2"/>
        <v>0.49999999999999989</v>
      </c>
      <c r="T20" s="54">
        <f t="shared" ca="1" si="7"/>
        <v>2.5000000000000001E-2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71">
        <f t="shared" ca="1" si="8"/>
        <v>124.99999999999997</v>
      </c>
    </row>
    <row r="21" spans="1:22" x14ac:dyDescent="0.35">
      <c r="A21" s="32">
        <f t="shared" si="9"/>
        <v>45752</v>
      </c>
      <c r="B21" s="70" cm="1">
        <f t="array" aca="1" ref="B21" ca="1">_xlfn.XLOOKUP(A21,INDIRECT($A$5&amp;"!$AJ$41:$AJ$406"),INDIRECT($A$5&amp;"!$AK$41:$AK$406"))*SUM($F$3:$I$3)</f>
        <v>0</v>
      </c>
      <c r="C21" s="70" cm="1">
        <f t="array" aca="1" ref="C21" ca="1">_xlfn.XLOOKUP(A21,INDIRECT($A$5&amp;"!$AJ$41:$AJ$406"),INDIRECT($A$5&amp;"!$AL$41:$AL$406"))*SUM($F$3:$I$3)</f>
        <v>15</v>
      </c>
      <c r="D21" s="70" cm="1">
        <f t="array" aca="1" ref="D21" ca="1">_xlfn.XLOOKUP(A21,INDIRECT($A$5&amp;"!$AJ$41:$AJ$406"),INDIRECT($A$5&amp;"!$AO$41:$AO$406"))*SUM($F$3:$I$3)</f>
        <v>12.75</v>
      </c>
      <c r="E21" s="34" cm="1">
        <f t="array" ref="E21">SUMPRODUCT(('PT Storengy'!$B$8:$K$372)*('PT Storengy'!$A$8:$A$372=$A21)*('PT Storengy'!$B$5:$K$5=$A$6)*('PT Storengy'!$B$7:$K$7=$A$7))</f>
        <v>0</v>
      </c>
      <c r="F21" s="119">
        <f t="shared" ca="1" si="0"/>
        <v>0.62499999999999989</v>
      </c>
      <c r="G21" s="54">
        <f t="shared" ca="1" si="3"/>
        <v>3.3329999999999999E-2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71">
        <f t="shared" ca="1" si="4"/>
        <v>125.00000000000001</v>
      </c>
      <c r="J21" s="118" cm="1">
        <f t="array" aca="1" ref="J21" ca="1">IF(COUNTIFS('PTC GRTgaz'!$K$7:$K$15996,"",'PTC GRTgaz'!$A$7:$A$15996,J$16,'PTC GRTgaz'!$D$7:$D$15996,$A21,'PTC GRTgaz'!$C$7:$C$15996,"DEL")&gt;0,J$14,SUMIFS('PTC GRTgaz'!$K$7:$K$15996,'PTC GRTgaz'!$A$7:$A$15996,J$16,'PTC GRTgaz'!$D$7:$D$15996,$A21,'PTC GRTgaz'!$C$7:$C$15996,"DEL")*1.0026*$F$4/INDIRECT($A$4&amp;"!D9"))</f>
        <v>124.99999999999999</v>
      </c>
      <c r="K21" s="118">
        <v>1000</v>
      </c>
      <c r="L21" s="119">
        <f t="shared" ca="1" si="1"/>
        <v>0.62499999999999989</v>
      </c>
      <c r="M21" s="54">
        <f t="shared" ca="1" si="5"/>
        <v>3.3329999999999999E-2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71">
        <f t="shared" ca="1" si="6"/>
        <v>124.99999999999999</v>
      </c>
      <c r="S21" s="119">
        <f t="shared" ca="1" si="2"/>
        <v>0.62499999999999989</v>
      </c>
      <c r="T21" s="54">
        <f t="shared" ca="1" si="7"/>
        <v>3.3329999999999999E-2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71">
        <f t="shared" ca="1" si="8"/>
        <v>125.00000000000001</v>
      </c>
    </row>
    <row r="22" spans="1:22" x14ac:dyDescent="0.35">
      <c r="A22" s="32">
        <f t="shared" si="9"/>
        <v>45753</v>
      </c>
      <c r="B22" s="70" cm="1">
        <f t="array" aca="1" ref="B22" ca="1">_xlfn.XLOOKUP(A22,INDIRECT($A$5&amp;"!$AJ$41:$AJ$406"),INDIRECT($A$5&amp;"!$AK$41:$AK$406"))*SUM($F$3:$I$3)</f>
        <v>0</v>
      </c>
      <c r="C22" s="70" cm="1">
        <f t="array" aca="1" ref="C22" ca="1">_xlfn.XLOOKUP(A22,INDIRECT($A$5&amp;"!$AJ$41:$AJ$406"),INDIRECT($A$5&amp;"!$AL$41:$AL$406"))*SUM($F$3:$I$3)</f>
        <v>15</v>
      </c>
      <c r="D22" s="70" cm="1">
        <f t="array" aca="1" ref="D22" ca="1">_xlfn.XLOOKUP(A22,INDIRECT($A$5&amp;"!$AJ$41:$AJ$406"),INDIRECT($A$5&amp;"!$AO$41:$AO$406"))*SUM($F$3:$I$3)</f>
        <v>12.75</v>
      </c>
      <c r="E22" s="34" cm="1">
        <f t="array" ref="E22">SUMPRODUCT(('PT Storengy'!$B$8:$K$372)*('PT Storengy'!$A$8:$A$372=$A22)*('PT Storengy'!$B$5:$K$5=$A$6)*('PT Storengy'!$B$7:$K$7=$A$7))</f>
        <v>0</v>
      </c>
      <c r="F22" s="119">
        <f t="shared" ca="1" si="0"/>
        <v>0.74999999999999989</v>
      </c>
      <c r="G22" s="54">
        <f t="shared" ca="1" si="3"/>
        <v>4.1669999999999999E-2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71">
        <f t="shared" ca="1" si="4"/>
        <v>125.00000000000001</v>
      </c>
      <c r="J22" s="118" cm="1">
        <f t="array" aca="1" ref="J22" ca="1">IF(COUNTIFS('PTC GRTgaz'!$K$7:$K$15996,"",'PTC GRTgaz'!$A$7:$A$15996,J$16,'PTC GRTgaz'!$D$7:$D$15996,$A22,'PTC GRTgaz'!$C$7:$C$15996,"DEL")&gt;0,J$14,SUMIFS('PTC GRTgaz'!$K$7:$K$15996,'PTC GRTgaz'!$A$7:$A$15996,J$16,'PTC GRTgaz'!$D$7:$D$15996,$A22,'PTC GRTgaz'!$C$7:$C$15996,"DEL")*1.0026*$F$4/INDIRECT($A$4&amp;"!D9"))</f>
        <v>124.99999999999999</v>
      </c>
      <c r="K22" s="118">
        <v>1000</v>
      </c>
      <c r="L22" s="119">
        <f t="shared" ca="1" si="1"/>
        <v>0.74999999999999989</v>
      </c>
      <c r="M22" s="54">
        <f t="shared" ca="1" si="5"/>
        <v>4.1669999999999999E-2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71">
        <f t="shared" ca="1" si="6"/>
        <v>124.99999999999999</v>
      </c>
      <c r="S22" s="119">
        <f t="shared" ca="1" si="2"/>
        <v>0.74999999999999989</v>
      </c>
      <c r="T22" s="54">
        <f t="shared" ca="1" si="7"/>
        <v>4.1669999999999999E-2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71">
        <f t="shared" ca="1" si="8"/>
        <v>125.00000000000001</v>
      </c>
    </row>
    <row r="23" spans="1:22" x14ac:dyDescent="0.35">
      <c r="A23" s="32">
        <f t="shared" si="9"/>
        <v>45754</v>
      </c>
      <c r="B23" s="70" cm="1">
        <f t="array" aca="1" ref="B23" ca="1">_xlfn.XLOOKUP(A23,INDIRECT($A$5&amp;"!$AJ$41:$AJ$406"),INDIRECT($A$5&amp;"!$AK$41:$AK$406"))*SUM($F$3:$I$3)</f>
        <v>0</v>
      </c>
      <c r="C23" s="70" cm="1">
        <f t="array" aca="1" ref="C23" ca="1">_xlfn.XLOOKUP(A23,INDIRECT($A$5&amp;"!$AJ$41:$AJ$406"),INDIRECT($A$5&amp;"!$AL$41:$AL$406"))*SUM($F$3:$I$3)</f>
        <v>15</v>
      </c>
      <c r="D23" s="70" cm="1">
        <f t="array" aca="1" ref="D23" ca="1">_xlfn.XLOOKUP(A23,INDIRECT($A$5&amp;"!$AJ$41:$AJ$406"),INDIRECT($A$5&amp;"!$AO$41:$AO$406"))*SUM($F$3:$I$3)</f>
        <v>12.75</v>
      </c>
      <c r="E23" s="34" cm="1">
        <f t="array" ref="E23">SUMPRODUCT(('PT Storengy'!$B$8:$K$372)*('PT Storengy'!$A$8:$A$372=$A23)*('PT Storengy'!$B$5:$K$5=$A$6)*('PT Storengy'!$B$7:$K$7=$A$7))</f>
        <v>0</v>
      </c>
      <c r="F23" s="119">
        <f t="shared" ca="1" si="0"/>
        <v>0.87499999999999989</v>
      </c>
      <c r="G23" s="54">
        <f t="shared" ca="1" si="3"/>
        <v>0.05</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1</v>
      </c>
      <c r="I23" s="71">
        <f t="shared" ca="1" si="4"/>
        <v>124.99999999999999</v>
      </c>
      <c r="J23" s="118" cm="1">
        <f t="array" aca="1" ref="J23" ca="1">IF(COUNTIFS('PTC GRTgaz'!$K$7:$K$15996,"",'PTC GRTgaz'!$A$7:$A$15996,J$16,'PTC GRTgaz'!$D$7:$D$15996,$A23,'PTC GRTgaz'!$C$7:$C$15996,"DEL")&gt;0,J$14,SUMIFS('PTC GRTgaz'!$K$7:$K$15996,'PTC GRTgaz'!$A$7:$A$15996,J$16,'PTC GRTgaz'!$D$7:$D$15996,$A23,'PTC GRTgaz'!$C$7:$C$15996,"DEL")*1.0026*$F$4/INDIRECT($A$4&amp;"!D9"))</f>
        <v>124.99999999999999</v>
      </c>
      <c r="K23" s="118">
        <v>1000</v>
      </c>
      <c r="L23" s="119">
        <f t="shared" ca="1" si="1"/>
        <v>0.87499999999999989</v>
      </c>
      <c r="M23" s="54">
        <f t="shared" ca="1" si="5"/>
        <v>0.05</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1</v>
      </c>
      <c r="O23" s="71">
        <f t="shared" ca="1" si="6"/>
        <v>124.99999999999999</v>
      </c>
      <c r="S23" s="119">
        <f t="shared" ca="1" si="2"/>
        <v>0.87499999999999989</v>
      </c>
      <c r="T23" s="54">
        <f t="shared" ca="1" si="7"/>
        <v>0.05</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71">
        <f t="shared" ca="1" si="8"/>
        <v>124.99999999999999</v>
      </c>
    </row>
    <row r="24" spans="1:22" x14ac:dyDescent="0.35">
      <c r="A24" s="32">
        <f t="shared" si="9"/>
        <v>45755</v>
      </c>
      <c r="B24" s="70" cm="1">
        <f t="array" aca="1" ref="B24" ca="1">_xlfn.XLOOKUP(A24,INDIRECT($A$5&amp;"!$AJ$41:$AJ$406"),INDIRECT($A$5&amp;"!$AK$41:$AK$406"))*SUM($F$3:$I$3)</f>
        <v>0</v>
      </c>
      <c r="C24" s="70" cm="1">
        <f t="array" aca="1" ref="C24" ca="1">_xlfn.XLOOKUP(A24,INDIRECT($A$5&amp;"!$AJ$41:$AJ$406"),INDIRECT($A$5&amp;"!$AL$41:$AL$406"))*SUM($F$3:$I$3)</f>
        <v>15</v>
      </c>
      <c r="D24" s="70" cm="1">
        <f t="array" aca="1" ref="D24" ca="1">_xlfn.XLOOKUP(A24,INDIRECT($A$5&amp;"!$AJ$41:$AJ$406"),INDIRECT($A$5&amp;"!$AO$41:$AO$406"))*SUM($F$3:$I$3)</f>
        <v>12.75</v>
      </c>
      <c r="E24" s="34" cm="1">
        <f t="array" ref="E24">SUMPRODUCT(('PT Storengy'!$B$8:$K$372)*('PT Storengy'!$A$8:$A$372=$A24)*('PT Storengy'!$B$5:$K$5=$A$6)*('PT Storengy'!$B$7:$K$7=$A$7))</f>
        <v>0</v>
      </c>
      <c r="F24" s="119">
        <f t="shared" ca="1" si="0"/>
        <v>0.99999999999999989</v>
      </c>
      <c r="G24" s="54">
        <f t="shared" ca="1" si="3"/>
        <v>5.833E-2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71">
        <f t="shared" ca="1" si="4"/>
        <v>125.00000000000001</v>
      </c>
      <c r="J24" s="118" cm="1">
        <f t="array" aca="1" ref="J24" ca="1">IF(COUNTIFS('PTC GRTgaz'!$K$7:$K$15996,"",'PTC GRTgaz'!$A$7:$A$15996,J$16,'PTC GRTgaz'!$D$7:$D$15996,$A24,'PTC GRTgaz'!$C$7:$C$15996,"DEL")&gt;0,J$14,SUMIFS('PTC GRTgaz'!$K$7:$K$15996,'PTC GRTgaz'!$A$7:$A$15996,J$16,'PTC GRTgaz'!$D$7:$D$15996,$A24,'PTC GRTgaz'!$C$7:$C$15996,"DEL")*1.0026*$F$4/INDIRECT($A$4&amp;"!D9"))</f>
        <v>124.99999999999999</v>
      </c>
      <c r="K24" s="118">
        <v>1000</v>
      </c>
      <c r="L24" s="119">
        <f t="shared" ca="1" si="1"/>
        <v>0.99999999999999989</v>
      </c>
      <c r="M24" s="54">
        <f t="shared" ca="1" si="5"/>
        <v>5.833E-2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71">
        <f t="shared" ca="1" si="6"/>
        <v>124.99999999999999</v>
      </c>
      <c r="S24" s="119">
        <f t="shared" ca="1" si="2"/>
        <v>0.99999999999999989</v>
      </c>
      <c r="T24" s="54">
        <f t="shared" ca="1" si="7"/>
        <v>5.833E-2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71">
        <f t="shared" ca="1" si="8"/>
        <v>125.00000000000001</v>
      </c>
    </row>
    <row r="25" spans="1:22" x14ac:dyDescent="0.35">
      <c r="A25" s="32">
        <f t="shared" si="9"/>
        <v>45756</v>
      </c>
      <c r="B25" s="70" cm="1">
        <f t="array" aca="1" ref="B25" ca="1">_xlfn.XLOOKUP(A25,INDIRECT($A$5&amp;"!$AJ$41:$AJ$406"),INDIRECT($A$5&amp;"!$AK$41:$AK$406"))*SUM($F$3:$I$3)</f>
        <v>0</v>
      </c>
      <c r="C25" s="70" cm="1">
        <f t="array" aca="1" ref="C25" ca="1">_xlfn.XLOOKUP(A25,INDIRECT($A$5&amp;"!$AJ$41:$AJ$406"),INDIRECT($A$5&amp;"!$AL$41:$AL$406"))*SUM($F$3:$I$3)</f>
        <v>15</v>
      </c>
      <c r="D25" s="70" cm="1">
        <f t="array" aca="1" ref="D25" ca="1">_xlfn.XLOOKUP(A25,INDIRECT($A$5&amp;"!$AJ$41:$AJ$406"),INDIRECT($A$5&amp;"!$AO$41:$AO$406"))*SUM($F$3:$I$3)</f>
        <v>12.75</v>
      </c>
      <c r="E25" s="34" cm="1">
        <f t="array" ref="E25">SUMPRODUCT(('PT Storengy'!$B$8:$K$372)*('PT Storengy'!$A$8:$A$372=$A25)*('PT Storengy'!$B$5:$K$5=$A$6)*('PT Storengy'!$B$7:$K$7=$A$7))</f>
        <v>0</v>
      </c>
      <c r="F25" s="119">
        <f t="shared" ca="1" si="0"/>
        <v>1.1249999999999998</v>
      </c>
      <c r="G25" s="54">
        <f t="shared" ca="1" si="3"/>
        <v>6.6669999999999993E-2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0.99999999999999956</v>
      </c>
      <c r="I25" s="71">
        <f t="shared" ca="1" si="4"/>
        <v>124.99999999999993</v>
      </c>
      <c r="J25" s="118" cm="1">
        <f t="array" aca="1" ref="J25" ca="1">IF(COUNTIFS('PTC GRTgaz'!$K$7:$K$15996,"",'PTC GRTgaz'!$A$7:$A$15996,J$16,'PTC GRTgaz'!$D$7:$D$15996,$A25,'PTC GRTgaz'!$C$7:$C$15996,"DEL")&gt;0,J$14,SUMIFS('PTC GRTgaz'!$K$7:$K$15996,'PTC GRTgaz'!$A$7:$A$15996,J$16,'PTC GRTgaz'!$D$7:$D$15996,$A25,'PTC GRTgaz'!$C$7:$C$15996,"DEL")*1.0026*$F$4/INDIRECT($A$4&amp;"!D9"))</f>
        <v>124.99999999999999</v>
      </c>
      <c r="K25" s="118">
        <v>1000</v>
      </c>
      <c r="L25" s="119">
        <f t="shared" ca="1" si="1"/>
        <v>1.1249999999999998</v>
      </c>
      <c r="M25" s="54">
        <f t="shared" ca="1" si="5"/>
        <v>6.6669999999999993E-2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0.99999999999999956</v>
      </c>
      <c r="O25" s="71">
        <f t="shared" ca="1" si="6"/>
        <v>124.99999999999993</v>
      </c>
      <c r="S25" s="119">
        <f t="shared" ca="1" si="2"/>
        <v>1.1249999999999998</v>
      </c>
      <c r="T25" s="54">
        <f t="shared" ca="1" si="7"/>
        <v>6.6669999999999993E-2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71">
        <f t="shared" ca="1" si="8"/>
        <v>124.99999999999993</v>
      </c>
    </row>
    <row r="26" spans="1:22" x14ac:dyDescent="0.35">
      <c r="A26" s="32">
        <f t="shared" si="9"/>
        <v>45757</v>
      </c>
      <c r="B26" s="70" cm="1">
        <f t="array" aca="1" ref="B26" ca="1">_xlfn.XLOOKUP(A26,INDIRECT($A$5&amp;"!$AJ$41:$AJ$406"),INDIRECT($A$5&amp;"!$AK$41:$AK$406"))*SUM($F$3:$I$3)</f>
        <v>0</v>
      </c>
      <c r="C26" s="70" cm="1">
        <f t="array" aca="1" ref="C26" ca="1">_xlfn.XLOOKUP(A26,INDIRECT($A$5&amp;"!$AJ$41:$AJ$406"),INDIRECT($A$5&amp;"!$AL$41:$AL$406"))*SUM($F$3:$I$3)</f>
        <v>15</v>
      </c>
      <c r="D26" s="70" cm="1">
        <f t="array" aca="1" ref="D26" ca="1">_xlfn.XLOOKUP(A26,INDIRECT($A$5&amp;"!$AJ$41:$AJ$406"),INDIRECT($A$5&amp;"!$AO$41:$AO$406"))*SUM($F$3:$I$3)</f>
        <v>12.75</v>
      </c>
      <c r="E26" s="34" cm="1">
        <f t="array" ref="E26">SUMPRODUCT(('PT Storengy'!$B$8:$K$372)*('PT Storengy'!$A$8:$A$372=$A26)*('PT Storengy'!$B$5:$K$5=$A$6)*('PT Storengy'!$B$7:$K$7=$A$7))</f>
        <v>0</v>
      </c>
      <c r="F26" s="119">
        <f t="shared" ca="1" si="0"/>
        <v>1.2499999999999998</v>
      </c>
      <c r="G26" s="54">
        <f t="shared" ca="1" si="3"/>
        <v>7.4999999999999997E-2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71">
        <f t="shared" ca="1" si="4"/>
        <v>124.99999999999993</v>
      </c>
      <c r="J26" s="118" cm="1">
        <f t="array" aca="1" ref="J26" ca="1">IF(COUNTIFS('PTC GRTgaz'!$K$7:$K$15996,"",'PTC GRTgaz'!$A$7:$A$15996,J$16,'PTC GRTgaz'!$D$7:$D$15996,$A26,'PTC GRTgaz'!$C$7:$C$15996,"DEL")&gt;0,J$14,SUMIFS('PTC GRTgaz'!$K$7:$K$15996,'PTC GRTgaz'!$A$7:$A$15996,J$16,'PTC GRTgaz'!$D$7:$D$15996,$A26,'PTC GRTgaz'!$C$7:$C$15996,"DEL")*1.0026*$F$4/INDIRECT($A$4&amp;"!D9"))</f>
        <v>124.99999999999999</v>
      </c>
      <c r="K26" s="118">
        <v>1000</v>
      </c>
      <c r="L26" s="119">
        <f t="shared" ca="1" si="1"/>
        <v>1.2499999999999998</v>
      </c>
      <c r="M26" s="54">
        <f t="shared" ca="1" si="5"/>
        <v>7.4999999999999997E-2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71">
        <f t="shared" ca="1" si="6"/>
        <v>124.99999999999993</v>
      </c>
      <c r="S26" s="119">
        <f t="shared" ca="1" si="2"/>
        <v>1.2499999999999998</v>
      </c>
      <c r="T26" s="54">
        <f t="shared" ca="1" si="7"/>
        <v>7.4999999999999997E-2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71">
        <f t="shared" ca="1" si="8"/>
        <v>124.99999999999993</v>
      </c>
    </row>
    <row r="27" spans="1:22" x14ac:dyDescent="0.35">
      <c r="A27" s="32">
        <f t="shared" si="9"/>
        <v>45758</v>
      </c>
      <c r="B27" s="70" cm="1">
        <f t="array" aca="1" ref="B27" ca="1">_xlfn.XLOOKUP(A27,INDIRECT($A$5&amp;"!$AJ$41:$AJ$406"),INDIRECT($A$5&amp;"!$AK$41:$AK$406"))*SUM($F$3:$I$3)</f>
        <v>0</v>
      </c>
      <c r="C27" s="70" cm="1">
        <f t="array" aca="1" ref="C27" ca="1">_xlfn.XLOOKUP(A27,INDIRECT($A$5&amp;"!$AJ$41:$AJ$406"),INDIRECT($A$5&amp;"!$AL$41:$AL$406"))*SUM($F$3:$I$3)</f>
        <v>15</v>
      </c>
      <c r="D27" s="70" cm="1">
        <f t="array" aca="1" ref="D27" ca="1">_xlfn.XLOOKUP(A27,INDIRECT($A$5&amp;"!$AJ$41:$AJ$406"),INDIRECT($A$5&amp;"!$AO$41:$AO$406"))*SUM($F$3:$I$3)</f>
        <v>12.75</v>
      </c>
      <c r="E27" s="34" cm="1">
        <f t="array" ref="E27">SUMPRODUCT(('PT Storengy'!$B$8:$K$372)*('PT Storengy'!$A$8:$A$372=$A27)*('PT Storengy'!$B$5:$K$5=$A$6)*('PT Storengy'!$B$7:$K$7=$A$7))</f>
        <v>0</v>
      </c>
      <c r="F27" s="119">
        <f t="shared" ca="1" si="0"/>
        <v>1.3749999999999998</v>
      </c>
      <c r="G27" s="54">
        <f t="shared" ca="1" si="3"/>
        <v>8.3330000000000001E-2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71">
        <f t="shared" ca="1" si="4"/>
        <v>124.99999999999993</v>
      </c>
      <c r="J27" s="118" cm="1">
        <f t="array" aca="1" ref="J27" ca="1">IF(COUNTIFS('PTC GRTgaz'!$K$7:$K$15996,"",'PTC GRTgaz'!$A$7:$A$15996,J$16,'PTC GRTgaz'!$D$7:$D$15996,$A27,'PTC GRTgaz'!$C$7:$C$15996,"DEL")&gt;0,J$14,SUMIFS('PTC GRTgaz'!$K$7:$K$15996,'PTC GRTgaz'!$A$7:$A$15996,J$16,'PTC GRTgaz'!$D$7:$D$15996,$A27,'PTC GRTgaz'!$C$7:$C$15996,"DEL")*1.0026*$F$4/INDIRECT($A$4&amp;"!D9"))</f>
        <v>124.99999999999999</v>
      </c>
      <c r="K27" s="118">
        <v>1000</v>
      </c>
      <c r="L27" s="119">
        <f t="shared" ca="1" si="1"/>
        <v>1.3749999999999998</v>
      </c>
      <c r="M27" s="54">
        <f t="shared" ca="1" si="5"/>
        <v>8.3330000000000001E-2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71">
        <f t="shared" ca="1" si="6"/>
        <v>124.99999999999993</v>
      </c>
      <c r="S27" s="119">
        <f t="shared" ca="1" si="2"/>
        <v>1.3749999999999998</v>
      </c>
      <c r="T27" s="54">
        <f t="shared" ca="1" si="7"/>
        <v>8.3330000000000001E-2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71">
        <f t="shared" ca="1" si="8"/>
        <v>124.99999999999993</v>
      </c>
    </row>
    <row r="28" spans="1:22" x14ac:dyDescent="0.35">
      <c r="A28" s="32">
        <f t="shared" si="9"/>
        <v>45759</v>
      </c>
      <c r="B28" s="70" cm="1">
        <f t="array" aca="1" ref="B28" ca="1">_xlfn.XLOOKUP(A28,INDIRECT($A$5&amp;"!$AJ$41:$AJ$406"),INDIRECT($A$5&amp;"!$AK$41:$AK$406"))*SUM($F$3:$I$3)</f>
        <v>0</v>
      </c>
      <c r="C28" s="70" cm="1">
        <f t="array" aca="1" ref="C28" ca="1">_xlfn.XLOOKUP(A28,INDIRECT($A$5&amp;"!$AJ$41:$AJ$406"),INDIRECT($A$5&amp;"!$AL$41:$AL$406"))*SUM($F$3:$I$3)</f>
        <v>15</v>
      </c>
      <c r="D28" s="70" cm="1">
        <f t="array" aca="1" ref="D28" ca="1">_xlfn.XLOOKUP(A28,INDIRECT($A$5&amp;"!$AJ$41:$AJ$406"),INDIRECT($A$5&amp;"!$AO$41:$AO$406"))*SUM($F$3:$I$3)</f>
        <v>12.75</v>
      </c>
      <c r="E28" s="34" cm="1">
        <f t="array" ref="E28">SUMPRODUCT(('PT Storengy'!$B$8:$K$372)*('PT Storengy'!$A$8:$A$372=$A28)*('PT Storengy'!$B$5:$K$5=$A$6)*('PT Storengy'!$B$7:$K$7=$A$7))</f>
        <v>0</v>
      </c>
      <c r="F28" s="119">
        <f t="shared" ca="1" si="0"/>
        <v>1.4999999999999998</v>
      </c>
      <c r="G28" s="54">
        <f t="shared" ca="1" si="3"/>
        <v>9.1670000000000001E-2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71">
        <f t="shared" ca="1" si="4"/>
        <v>124.99999999999993</v>
      </c>
      <c r="J28" s="118" cm="1">
        <f t="array" aca="1" ref="J28" ca="1">IF(COUNTIFS('PTC GRTgaz'!$K$7:$K$15996,"",'PTC GRTgaz'!$A$7:$A$15996,J$16,'PTC GRTgaz'!$D$7:$D$15996,$A28,'PTC GRTgaz'!$C$7:$C$15996,"DEL")&gt;0,J$14,SUMIFS('PTC GRTgaz'!$K$7:$K$15996,'PTC GRTgaz'!$A$7:$A$15996,J$16,'PTC GRTgaz'!$D$7:$D$15996,$A28,'PTC GRTgaz'!$C$7:$C$15996,"DEL")*1.0026*$F$4/INDIRECT($A$4&amp;"!D9"))</f>
        <v>124.99999999999999</v>
      </c>
      <c r="K28" s="118">
        <v>1000</v>
      </c>
      <c r="L28" s="119">
        <f t="shared" ca="1" si="1"/>
        <v>1.4999999999999998</v>
      </c>
      <c r="M28" s="54">
        <f t="shared" ca="1" si="5"/>
        <v>9.1670000000000001E-2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71">
        <f t="shared" ca="1" si="6"/>
        <v>124.99999999999993</v>
      </c>
      <c r="S28" s="119">
        <f t="shared" ca="1" si="2"/>
        <v>1.4999999999999998</v>
      </c>
      <c r="T28" s="54">
        <f t="shared" ca="1" si="7"/>
        <v>9.1670000000000001E-2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71">
        <f t="shared" ca="1" si="8"/>
        <v>124.99999999999993</v>
      </c>
    </row>
    <row r="29" spans="1:22" x14ac:dyDescent="0.35">
      <c r="A29" s="32">
        <f t="shared" si="9"/>
        <v>45760</v>
      </c>
      <c r="B29" s="70" cm="1">
        <f t="array" aca="1" ref="B29" ca="1">_xlfn.XLOOKUP(A29,INDIRECT($A$5&amp;"!$AJ$41:$AJ$406"),INDIRECT($A$5&amp;"!$AK$41:$AK$406"))*SUM($F$3:$I$3)</f>
        <v>0</v>
      </c>
      <c r="C29" s="70" cm="1">
        <f t="array" aca="1" ref="C29" ca="1">_xlfn.XLOOKUP(A29,INDIRECT($A$5&amp;"!$AJ$41:$AJ$406"),INDIRECT($A$5&amp;"!$AL$41:$AL$406"))*SUM($F$3:$I$3)</f>
        <v>15</v>
      </c>
      <c r="D29" s="70" cm="1">
        <f t="array" aca="1" ref="D29" ca="1">_xlfn.XLOOKUP(A29,INDIRECT($A$5&amp;"!$AJ$41:$AJ$406"),INDIRECT($A$5&amp;"!$AO$41:$AO$406"))*SUM($F$3:$I$3)</f>
        <v>12.75</v>
      </c>
      <c r="E29" s="34" cm="1">
        <f t="array" ref="E29">SUMPRODUCT(('PT Storengy'!$B$8:$K$372)*('PT Storengy'!$A$8:$A$372=$A29)*('PT Storengy'!$B$5:$K$5=$A$6)*('PT Storengy'!$B$7:$K$7=$A$7))</f>
        <v>0</v>
      </c>
      <c r="F29" s="119">
        <f t="shared" ca="1" si="0"/>
        <v>1.6249999999999998</v>
      </c>
      <c r="G29" s="54">
        <f t="shared" ca="1" si="3"/>
        <v>0.1</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v>
      </c>
      <c r="I29" s="71">
        <f t="shared" ca="1" si="4"/>
        <v>124.99999999999999</v>
      </c>
      <c r="J29" s="118" cm="1">
        <f t="array" aca="1" ref="J29" ca="1">IF(COUNTIFS('PTC GRTgaz'!$K$7:$K$15996,"",'PTC GRTgaz'!$A$7:$A$15996,J$16,'PTC GRTgaz'!$D$7:$D$15996,$A29,'PTC GRTgaz'!$C$7:$C$15996,"DEL")&gt;0,J$14,SUMIFS('PTC GRTgaz'!$K$7:$K$15996,'PTC GRTgaz'!$A$7:$A$15996,J$16,'PTC GRTgaz'!$D$7:$D$15996,$A29,'PTC GRTgaz'!$C$7:$C$15996,"DEL")*1.0026*$F$4/INDIRECT($A$4&amp;"!D9"))</f>
        <v>124.99999999999999</v>
      </c>
      <c r="K29" s="118">
        <v>1000</v>
      </c>
      <c r="L29" s="119">
        <f t="shared" ca="1" si="1"/>
        <v>1.6249999999999998</v>
      </c>
      <c r="M29" s="54">
        <f t="shared" ca="1" si="5"/>
        <v>0.1</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v>
      </c>
      <c r="O29" s="71">
        <f t="shared" ca="1" si="6"/>
        <v>124.99999999999999</v>
      </c>
      <c r="S29" s="119">
        <f t="shared" ca="1" si="2"/>
        <v>1.6249999999999998</v>
      </c>
      <c r="T29" s="54">
        <f t="shared" ca="1" si="7"/>
        <v>0.1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71">
        <f t="shared" ca="1" si="8"/>
        <v>124.99999999999999</v>
      </c>
    </row>
    <row r="30" spans="1:22" x14ac:dyDescent="0.35">
      <c r="A30" s="32">
        <f t="shared" si="9"/>
        <v>45761</v>
      </c>
      <c r="B30" s="70" cm="1">
        <f t="array" aca="1" ref="B30" ca="1">_xlfn.XLOOKUP(A30,INDIRECT($A$5&amp;"!$AJ$41:$AJ$406"),INDIRECT($A$5&amp;"!$AK$41:$AK$406"))*SUM($F$3:$I$3)</f>
        <v>0</v>
      </c>
      <c r="C30" s="70" cm="1">
        <f t="array" aca="1" ref="C30" ca="1">_xlfn.XLOOKUP(A30,INDIRECT($A$5&amp;"!$AJ$41:$AJ$406"),INDIRECT($A$5&amp;"!$AL$41:$AL$406"))*SUM($F$3:$I$3)</f>
        <v>15</v>
      </c>
      <c r="D30" s="70" cm="1">
        <f t="array" aca="1" ref="D30" ca="1">_xlfn.XLOOKUP(A30,INDIRECT($A$5&amp;"!$AJ$41:$AJ$406"),INDIRECT($A$5&amp;"!$AO$41:$AO$406"))*SUM($F$3:$I$3)</f>
        <v>12.75</v>
      </c>
      <c r="E30" s="34" cm="1">
        <f t="array" ref="E30">SUMPRODUCT(('PT Storengy'!$B$8:$K$372)*('PT Storengy'!$A$8:$A$372=$A30)*('PT Storengy'!$B$5:$K$5=$A$6)*('PT Storengy'!$B$7:$K$7=$A$7))</f>
        <v>0</v>
      </c>
      <c r="F30" s="119">
        <f t="shared" ca="1" si="0"/>
        <v>1.7499999999999998</v>
      </c>
      <c r="G30" s="54">
        <f t="shared" ca="1" si="3"/>
        <v>0.10833</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0.99999999999999956</v>
      </c>
      <c r="I30" s="71">
        <f t="shared" ca="1" si="4"/>
        <v>124.99999999999993</v>
      </c>
      <c r="J30" s="118" cm="1">
        <f t="array" aca="1" ref="J30" ca="1">IF(COUNTIFS('PTC GRTgaz'!$K$7:$K$15996,"",'PTC GRTgaz'!$A$7:$A$15996,J$16,'PTC GRTgaz'!$D$7:$D$15996,$A30,'PTC GRTgaz'!$C$7:$C$15996,"DEL")&gt;0,J$14,SUMIFS('PTC GRTgaz'!$K$7:$K$15996,'PTC GRTgaz'!$A$7:$A$15996,J$16,'PTC GRTgaz'!$D$7:$D$15996,$A30,'PTC GRTgaz'!$C$7:$C$15996,"DEL")*1.0026*$F$4/INDIRECT($A$4&amp;"!D9"))</f>
        <v>124.99999999999999</v>
      </c>
      <c r="K30" s="118">
        <v>1000</v>
      </c>
      <c r="L30" s="119">
        <f t="shared" ca="1" si="1"/>
        <v>1.7499999999999998</v>
      </c>
      <c r="M30" s="54">
        <f t="shared" ca="1" si="5"/>
        <v>0.10833</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0.99999999999999956</v>
      </c>
      <c r="O30" s="71">
        <f t="shared" ca="1" si="6"/>
        <v>124.99999999999993</v>
      </c>
      <c r="S30" s="119">
        <f t="shared" ca="1" si="2"/>
        <v>1.7499999999999998</v>
      </c>
      <c r="T30" s="54">
        <f t="shared" ca="1" si="7"/>
        <v>0.10833</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71">
        <f t="shared" ca="1" si="8"/>
        <v>124.99999999999993</v>
      </c>
    </row>
    <row r="31" spans="1:22" x14ac:dyDescent="0.35">
      <c r="A31" s="32">
        <f t="shared" si="9"/>
        <v>45762</v>
      </c>
      <c r="B31" s="70" cm="1">
        <f t="array" aca="1" ref="B31" ca="1">_xlfn.XLOOKUP(A31,INDIRECT($A$5&amp;"!$AJ$41:$AJ$406"),INDIRECT($A$5&amp;"!$AK$41:$AK$406"))*SUM($F$3:$I$3)</f>
        <v>0</v>
      </c>
      <c r="C31" s="70" cm="1">
        <f t="array" aca="1" ref="C31" ca="1">_xlfn.XLOOKUP(A31,INDIRECT($A$5&amp;"!$AJ$41:$AJ$406"),INDIRECT($A$5&amp;"!$AL$41:$AL$406"))*SUM($F$3:$I$3)</f>
        <v>15</v>
      </c>
      <c r="D31" s="70" cm="1">
        <f t="array" aca="1" ref="D31" ca="1">_xlfn.XLOOKUP(A31,INDIRECT($A$5&amp;"!$AJ$41:$AJ$406"),INDIRECT($A$5&amp;"!$AO$41:$AO$406"))*SUM($F$3:$I$3)</f>
        <v>12.75</v>
      </c>
      <c r="E31" s="34" cm="1">
        <f t="array" ref="E31">SUMPRODUCT(('PT Storengy'!$B$8:$K$372)*('PT Storengy'!$A$8:$A$372=$A31)*('PT Storengy'!$B$5:$K$5=$A$6)*('PT Storengy'!$B$7:$K$7=$A$7))</f>
        <v>0</v>
      </c>
      <c r="F31" s="119">
        <f t="shared" ca="1" si="0"/>
        <v>1.8749999999999998</v>
      </c>
      <c r="G31" s="54">
        <f t="shared" ca="1" si="3"/>
        <v>0.11667</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71">
        <f t="shared" ca="1" si="4"/>
        <v>124.99999999999993</v>
      </c>
      <c r="J31" s="118" cm="1">
        <f t="array" aca="1" ref="J31" ca="1">IF(COUNTIFS('PTC GRTgaz'!$K$7:$K$15996,"",'PTC GRTgaz'!$A$7:$A$15996,J$16,'PTC GRTgaz'!$D$7:$D$15996,$A31,'PTC GRTgaz'!$C$7:$C$15996,"DEL")&gt;0,J$14,SUMIFS('PTC GRTgaz'!$K$7:$K$15996,'PTC GRTgaz'!$A$7:$A$15996,J$16,'PTC GRTgaz'!$D$7:$D$15996,$A31,'PTC GRTgaz'!$C$7:$C$15996,"DEL")*1.0026*$F$4/INDIRECT($A$4&amp;"!D9"))</f>
        <v>124.99999999999999</v>
      </c>
      <c r="K31" s="118">
        <v>1000</v>
      </c>
      <c r="L31" s="119">
        <f t="shared" ca="1" si="1"/>
        <v>1.8749999999999998</v>
      </c>
      <c r="M31" s="54">
        <f t="shared" ca="1" si="5"/>
        <v>0.11667</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71">
        <f t="shared" ca="1" si="6"/>
        <v>124.99999999999993</v>
      </c>
      <c r="S31" s="119">
        <f t="shared" ca="1" si="2"/>
        <v>1.8749999999999998</v>
      </c>
      <c r="T31" s="54">
        <f t="shared" ca="1" si="7"/>
        <v>0.11667</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71">
        <f t="shared" ca="1" si="8"/>
        <v>124.99999999999993</v>
      </c>
    </row>
    <row r="32" spans="1:22" x14ac:dyDescent="0.35">
      <c r="A32" s="32">
        <f t="shared" si="9"/>
        <v>45763</v>
      </c>
      <c r="B32" s="70" cm="1">
        <f t="array" aca="1" ref="B32" ca="1">_xlfn.XLOOKUP(A32,INDIRECT($A$5&amp;"!$AJ$41:$AJ$406"),INDIRECT($A$5&amp;"!$AK$41:$AK$406"))*SUM($F$3:$I$3)</f>
        <v>0</v>
      </c>
      <c r="C32" s="70" cm="1">
        <f t="array" aca="1" ref="C32" ca="1">_xlfn.XLOOKUP(A32,INDIRECT($A$5&amp;"!$AJ$41:$AJ$406"),INDIRECT($A$5&amp;"!$AL$41:$AL$406"))*SUM($F$3:$I$3)</f>
        <v>15</v>
      </c>
      <c r="D32" s="70" cm="1">
        <f t="array" aca="1" ref="D32" ca="1">_xlfn.XLOOKUP(A32,INDIRECT($A$5&amp;"!$AJ$41:$AJ$406"),INDIRECT($A$5&amp;"!$AO$41:$AO$406"))*SUM($F$3:$I$3)</f>
        <v>12.75</v>
      </c>
      <c r="E32" s="34" cm="1">
        <f t="array" ref="E32">SUMPRODUCT(('PT Storengy'!$B$8:$K$372)*('PT Storengy'!$A$8:$A$372=$A32)*('PT Storengy'!$B$5:$K$5=$A$6)*('PT Storengy'!$B$7:$K$7=$A$7))</f>
        <v>0</v>
      </c>
      <c r="F32" s="119">
        <f t="shared" ca="1" si="0"/>
        <v>2</v>
      </c>
      <c r="G32" s="54">
        <f t="shared" ca="1" si="3"/>
        <v>0.125</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71">
        <f t="shared" ca="1" si="4"/>
        <v>125.0000000000001</v>
      </c>
      <c r="J32" s="118" cm="1">
        <f t="array" aca="1" ref="J32" ca="1">IF(COUNTIFS('PTC GRTgaz'!$K$7:$K$15996,"",'PTC GRTgaz'!$A$7:$A$15996,J$16,'PTC GRTgaz'!$D$7:$D$15996,$A32,'PTC GRTgaz'!$C$7:$C$15996,"DEL")&gt;0,J$14,SUMIFS('PTC GRTgaz'!$K$7:$K$15996,'PTC GRTgaz'!$A$7:$A$15996,J$16,'PTC GRTgaz'!$D$7:$D$15996,$A32,'PTC GRTgaz'!$C$7:$C$15996,"DEL")*1.0026*$F$4/INDIRECT($A$4&amp;"!D9"))</f>
        <v>124.99999999999999</v>
      </c>
      <c r="K32" s="118">
        <v>1000</v>
      </c>
      <c r="L32" s="119">
        <f t="shared" ca="1" si="1"/>
        <v>1.9999999999999998</v>
      </c>
      <c r="M32" s="54">
        <f t="shared" ca="1" si="5"/>
        <v>0.125</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71">
        <f t="shared" ca="1" si="6"/>
        <v>124.99999999999999</v>
      </c>
      <c r="S32" s="119">
        <f t="shared" ca="1" si="2"/>
        <v>2</v>
      </c>
      <c r="T32" s="54">
        <f t="shared" ca="1" si="7"/>
        <v>0.125</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71">
        <f t="shared" ca="1" si="8"/>
        <v>125.0000000000001</v>
      </c>
    </row>
    <row r="33" spans="1:22" x14ac:dyDescent="0.35">
      <c r="A33" s="32">
        <f t="shared" si="9"/>
        <v>45764</v>
      </c>
      <c r="B33" s="70" cm="1">
        <f t="array" aca="1" ref="B33" ca="1">_xlfn.XLOOKUP(A33,INDIRECT($A$5&amp;"!$AJ$41:$AJ$406"),INDIRECT($A$5&amp;"!$AK$41:$AK$406"))*SUM($F$3:$I$3)</f>
        <v>0</v>
      </c>
      <c r="C33" s="70" cm="1">
        <f t="array" aca="1" ref="C33" ca="1">_xlfn.XLOOKUP(A33,INDIRECT($A$5&amp;"!$AJ$41:$AJ$406"),INDIRECT($A$5&amp;"!$AL$41:$AL$406"))*SUM($F$3:$I$3)</f>
        <v>15</v>
      </c>
      <c r="D33" s="70" cm="1">
        <f t="array" aca="1" ref="D33" ca="1">_xlfn.XLOOKUP(A33,INDIRECT($A$5&amp;"!$AJ$41:$AJ$406"),INDIRECT($A$5&amp;"!$AO$41:$AO$406"))*SUM($F$3:$I$3)</f>
        <v>12.75</v>
      </c>
      <c r="E33" s="34" cm="1">
        <f t="array" ref="E33">SUMPRODUCT(('PT Storengy'!$B$8:$K$372)*('PT Storengy'!$A$8:$A$372=$A33)*('PT Storengy'!$B$5:$K$5=$A$6)*('PT Storengy'!$B$7:$K$7=$A$7))</f>
        <v>0</v>
      </c>
      <c r="F33" s="119">
        <f t="shared" ca="1" si="0"/>
        <v>2.125</v>
      </c>
      <c r="G33" s="54">
        <f t="shared" ca="1" si="3"/>
        <v>0.13333</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71">
        <f t="shared" ca="1" si="4"/>
        <v>125.0000000000001</v>
      </c>
      <c r="J33" s="118" cm="1">
        <f t="array" aca="1" ref="J33" ca="1">IF(COUNTIFS('PTC GRTgaz'!$K$7:$K$15996,"",'PTC GRTgaz'!$A$7:$A$15996,J$16,'PTC GRTgaz'!$D$7:$D$15996,$A33,'PTC GRTgaz'!$C$7:$C$15996,"DEL")&gt;0,J$14,SUMIFS('PTC GRTgaz'!$K$7:$K$15996,'PTC GRTgaz'!$A$7:$A$15996,J$16,'PTC GRTgaz'!$D$7:$D$15996,$A33,'PTC GRTgaz'!$C$7:$C$15996,"DEL")*1.0026*$F$4/INDIRECT($A$4&amp;"!D9"))</f>
        <v>124.99999999999999</v>
      </c>
      <c r="K33" s="118">
        <v>1000</v>
      </c>
      <c r="L33" s="119">
        <f t="shared" ca="1" si="1"/>
        <v>2.1249999999999996</v>
      </c>
      <c r="M33" s="54">
        <f t="shared" ca="1" si="5"/>
        <v>0.13333</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71">
        <f t="shared" ca="1" si="6"/>
        <v>124.99999999999999</v>
      </c>
      <c r="S33" s="119">
        <f t="shared" ca="1" si="2"/>
        <v>2.125</v>
      </c>
      <c r="T33" s="54">
        <f t="shared" ca="1" si="7"/>
        <v>0.13333</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71">
        <f t="shared" ca="1" si="8"/>
        <v>125.0000000000001</v>
      </c>
    </row>
    <row r="34" spans="1:22" x14ac:dyDescent="0.35">
      <c r="A34" s="32">
        <f t="shared" si="9"/>
        <v>45765</v>
      </c>
      <c r="B34" s="70" cm="1">
        <f t="array" aca="1" ref="B34" ca="1">_xlfn.XLOOKUP(A34,INDIRECT($A$5&amp;"!$AJ$41:$AJ$406"),INDIRECT($A$5&amp;"!$AK$41:$AK$406"))*SUM($F$3:$I$3)</f>
        <v>0</v>
      </c>
      <c r="C34" s="70" cm="1">
        <f t="array" aca="1" ref="C34" ca="1">_xlfn.XLOOKUP(A34,INDIRECT($A$5&amp;"!$AJ$41:$AJ$406"),INDIRECT($A$5&amp;"!$AL$41:$AL$406"))*SUM($F$3:$I$3)</f>
        <v>15</v>
      </c>
      <c r="D34" s="70" cm="1">
        <f t="array" aca="1" ref="D34" ca="1">_xlfn.XLOOKUP(A34,INDIRECT($A$5&amp;"!$AJ$41:$AJ$406"),INDIRECT($A$5&amp;"!$AO$41:$AO$406"))*SUM($F$3:$I$3)</f>
        <v>12.75</v>
      </c>
      <c r="E34" s="34" cm="1">
        <f t="array" ref="E34">SUMPRODUCT(('PT Storengy'!$B$8:$K$372)*('PT Storengy'!$A$8:$A$372=$A34)*('PT Storengy'!$B$5:$K$5=$A$6)*('PT Storengy'!$B$7:$K$7=$A$7))</f>
        <v>0</v>
      </c>
      <c r="F34" s="119">
        <f t="shared" ca="1" si="0"/>
        <v>2.25</v>
      </c>
      <c r="G34" s="54">
        <f t="shared" ca="1" si="3"/>
        <v>0.14166999999999999</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71">
        <f t="shared" ca="1" si="4"/>
        <v>125.0000000000001</v>
      </c>
      <c r="J34" s="118" cm="1">
        <f t="array" aca="1" ref="J34" ca="1">IF(COUNTIFS('PTC GRTgaz'!$K$7:$K$15996,"",'PTC GRTgaz'!$A$7:$A$15996,J$16,'PTC GRTgaz'!$D$7:$D$15996,$A34,'PTC GRTgaz'!$C$7:$C$15996,"DEL")&gt;0,J$14,SUMIFS('PTC GRTgaz'!$K$7:$K$15996,'PTC GRTgaz'!$A$7:$A$15996,J$16,'PTC GRTgaz'!$D$7:$D$15996,$A34,'PTC GRTgaz'!$C$7:$C$15996,"DEL")*1.0026*$F$4/INDIRECT($A$4&amp;"!D9"))</f>
        <v>124.99999999999999</v>
      </c>
      <c r="K34" s="118">
        <v>1000</v>
      </c>
      <c r="L34" s="119">
        <f t="shared" ca="1" si="1"/>
        <v>2.2499999999999996</v>
      </c>
      <c r="M34" s="54">
        <f t="shared" ca="1" si="5"/>
        <v>0.14166999999999999</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71">
        <f t="shared" ca="1" si="6"/>
        <v>124.99999999999999</v>
      </c>
      <c r="S34" s="119">
        <f t="shared" ca="1" si="2"/>
        <v>2.25</v>
      </c>
      <c r="T34" s="54">
        <f t="shared" ca="1" si="7"/>
        <v>0.14166999999999999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71">
        <f t="shared" ca="1" si="8"/>
        <v>125.0000000000001</v>
      </c>
    </row>
    <row r="35" spans="1:22" x14ac:dyDescent="0.35">
      <c r="A35" s="32">
        <f t="shared" si="9"/>
        <v>45766</v>
      </c>
      <c r="B35" s="70" cm="1">
        <f t="array" aca="1" ref="B35" ca="1">_xlfn.XLOOKUP(A35,INDIRECT($A$5&amp;"!$AJ$41:$AJ$406"),INDIRECT($A$5&amp;"!$AK$41:$AK$406"))*SUM($F$3:$I$3)</f>
        <v>0</v>
      </c>
      <c r="C35" s="70" cm="1">
        <f t="array" aca="1" ref="C35" ca="1">_xlfn.XLOOKUP(A35,INDIRECT($A$5&amp;"!$AJ$41:$AJ$406"),INDIRECT($A$5&amp;"!$AL$41:$AL$406"))*SUM($F$3:$I$3)</f>
        <v>15</v>
      </c>
      <c r="D35" s="70" cm="1">
        <f t="array" aca="1" ref="D35" ca="1">_xlfn.XLOOKUP(A35,INDIRECT($A$5&amp;"!$AJ$41:$AJ$406"),INDIRECT($A$5&amp;"!$AO$41:$AO$406"))*SUM($F$3:$I$3)</f>
        <v>12.75</v>
      </c>
      <c r="E35" s="34" cm="1">
        <f t="array" ref="E35">SUMPRODUCT(('PT Storengy'!$B$8:$K$372)*('PT Storengy'!$A$8:$A$372=$A35)*('PT Storengy'!$B$5:$K$5=$A$6)*('PT Storengy'!$B$7:$K$7=$A$7))</f>
        <v>0</v>
      </c>
      <c r="F35" s="119">
        <f t="shared" ca="1" si="0"/>
        <v>2.375</v>
      </c>
      <c r="G35" s="54">
        <f t="shared" ca="1" si="3"/>
        <v>0.15</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1</v>
      </c>
      <c r="I35" s="71">
        <f t="shared" ca="1" si="4"/>
        <v>124.99999999999999</v>
      </c>
      <c r="J35" s="118" cm="1">
        <f t="array" aca="1" ref="J35" ca="1">IF(COUNTIFS('PTC GRTgaz'!$K$7:$K$15996,"",'PTC GRTgaz'!$A$7:$A$15996,J$16,'PTC GRTgaz'!$D$7:$D$15996,$A35,'PTC GRTgaz'!$C$7:$C$15996,"DEL")&gt;0,J$14,SUMIFS('PTC GRTgaz'!$K$7:$K$15996,'PTC GRTgaz'!$A$7:$A$15996,J$16,'PTC GRTgaz'!$D$7:$D$15996,$A35,'PTC GRTgaz'!$C$7:$C$15996,"DEL")*1.0026*$F$4/INDIRECT($A$4&amp;"!D9"))</f>
        <v>124.99999999999999</v>
      </c>
      <c r="K35" s="118">
        <v>1000</v>
      </c>
      <c r="L35" s="119">
        <f t="shared" ca="1" si="1"/>
        <v>2.3749999999999996</v>
      </c>
      <c r="M35" s="54">
        <f t="shared" ca="1" si="5"/>
        <v>0.15</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1</v>
      </c>
      <c r="O35" s="71">
        <f t="shared" ca="1" si="6"/>
        <v>124.99999999999999</v>
      </c>
      <c r="S35" s="119">
        <f t="shared" ca="1" si="2"/>
        <v>2.375</v>
      </c>
      <c r="T35" s="54">
        <f t="shared" ca="1" si="7"/>
        <v>0.15</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71">
        <f t="shared" ca="1" si="8"/>
        <v>124.99999999999999</v>
      </c>
    </row>
    <row r="36" spans="1:22" x14ac:dyDescent="0.35">
      <c r="A36" s="32">
        <f t="shared" si="9"/>
        <v>45767</v>
      </c>
      <c r="B36" s="70" cm="1">
        <f t="array" aca="1" ref="B36" ca="1">_xlfn.XLOOKUP(A36,INDIRECT($A$5&amp;"!$AJ$41:$AJ$406"),INDIRECT($A$5&amp;"!$AK$41:$AK$406"))*SUM($F$3:$I$3)</f>
        <v>0</v>
      </c>
      <c r="C36" s="70" cm="1">
        <f t="array" aca="1" ref="C36" ca="1">_xlfn.XLOOKUP(A36,INDIRECT($A$5&amp;"!$AJ$41:$AJ$406"),INDIRECT($A$5&amp;"!$AL$41:$AL$406"))*SUM($F$3:$I$3)</f>
        <v>15</v>
      </c>
      <c r="D36" s="70" cm="1">
        <f t="array" aca="1" ref="D36" ca="1">_xlfn.XLOOKUP(A36,INDIRECT($A$5&amp;"!$AJ$41:$AJ$406"),INDIRECT($A$5&amp;"!$AO$41:$AO$406"))*SUM($F$3:$I$3)</f>
        <v>12.75</v>
      </c>
      <c r="E36" s="34" cm="1">
        <f t="array" ref="E36">SUMPRODUCT(('PT Storengy'!$B$8:$K$372)*('PT Storengy'!$A$8:$A$372=$A36)*('PT Storengy'!$B$5:$K$5=$A$6)*('PT Storengy'!$B$7:$K$7=$A$7))</f>
        <v>0</v>
      </c>
      <c r="F36" s="119">
        <f t="shared" ca="1" si="0"/>
        <v>2.5</v>
      </c>
      <c r="G36" s="54">
        <f t="shared" ca="1" si="3"/>
        <v>0.15833</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71">
        <f t="shared" ca="1" si="4"/>
        <v>125.0000000000001</v>
      </c>
      <c r="J36" s="118" cm="1">
        <f t="array" aca="1" ref="J36" ca="1">IF(COUNTIFS('PTC GRTgaz'!$K$7:$K$15996,"",'PTC GRTgaz'!$A$7:$A$15996,J$16,'PTC GRTgaz'!$D$7:$D$15996,$A36,'PTC GRTgaz'!$C$7:$C$15996,"DEL")&gt;0,J$14,SUMIFS('PTC GRTgaz'!$K$7:$K$15996,'PTC GRTgaz'!$A$7:$A$15996,J$16,'PTC GRTgaz'!$D$7:$D$15996,$A36,'PTC GRTgaz'!$C$7:$C$15996,"DEL")*1.0026*$F$4/INDIRECT($A$4&amp;"!D9"))</f>
        <v>124.99999999999999</v>
      </c>
      <c r="K36" s="118">
        <v>1000</v>
      </c>
      <c r="L36" s="119">
        <f t="shared" ca="1" si="1"/>
        <v>2.4999999999999996</v>
      </c>
      <c r="M36" s="54">
        <f t="shared" ca="1" si="5"/>
        <v>0.15833</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71">
        <f t="shared" ca="1" si="6"/>
        <v>124.99999999999999</v>
      </c>
      <c r="S36" s="119">
        <f t="shared" ca="1" si="2"/>
        <v>2.5</v>
      </c>
      <c r="T36" s="54">
        <f t="shared" ca="1" si="7"/>
        <v>0.15833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71">
        <f t="shared" ca="1" si="8"/>
        <v>125.0000000000001</v>
      </c>
    </row>
    <row r="37" spans="1:22" x14ac:dyDescent="0.35">
      <c r="A37" s="32">
        <f t="shared" si="9"/>
        <v>45768</v>
      </c>
      <c r="B37" s="70" cm="1">
        <f t="array" aca="1" ref="B37" ca="1">_xlfn.XLOOKUP(A37,INDIRECT($A$5&amp;"!$AJ$41:$AJ$406"),INDIRECT($A$5&amp;"!$AK$41:$AK$406"))*SUM($F$3:$I$3)</f>
        <v>0</v>
      </c>
      <c r="C37" s="70" cm="1">
        <f t="array" aca="1" ref="C37" ca="1">_xlfn.XLOOKUP(A37,INDIRECT($A$5&amp;"!$AJ$41:$AJ$406"),INDIRECT($A$5&amp;"!$AL$41:$AL$406"))*SUM($F$3:$I$3)</f>
        <v>15</v>
      </c>
      <c r="D37" s="70" cm="1">
        <f t="array" aca="1" ref="D37" ca="1">_xlfn.XLOOKUP(A37,INDIRECT($A$5&amp;"!$AJ$41:$AJ$406"),INDIRECT($A$5&amp;"!$AO$41:$AO$406"))*SUM($F$3:$I$3)</f>
        <v>12.75</v>
      </c>
      <c r="E37" s="34" cm="1">
        <f t="array" ref="E37">SUMPRODUCT(('PT Storengy'!$B$8:$K$372)*('PT Storengy'!$A$8:$A$372=$A37)*('PT Storengy'!$B$5:$K$5=$A$6)*('PT Storengy'!$B$7:$K$7=$A$7))</f>
        <v>0</v>
      </c>
      <c r="F37" s="119">
        <f t="shared" ca="1" si="0"/>
        <v>2.625</v>
      </c>
      <c r="G37" s="54">
        <f t="shared" ca="1" si="3"/>
        <v>0.16667000000000001</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71">
        <f t="shared" ca="1" si="4"/>
        <v>125.0000000000001</v>
      </c>
      <c r="J37" s="118" cm="1">
        <f t="array" aca="1" ref="J37" ca="1">IF(COUNTIFS('PTC GRTgaz'!$K$7:$K$15996,"",'PTC GRTgaz'!$A$7:$A$15996,J$16,'PTC GRTgaz'!$D$7:$D$15996,$A37,'PTC GRTgaz'!$C$7:$C$15996,"DEL")&gt;0,J$14,SUMIFS('PTC GRTgaz'!$K$7:$K$15996,'PTC GRTgaz'!$A$7:$A$15996,J$16,'PTC GRTgaz'!$D$7:$D$15996,$A37,'PTC GRTgaz'!$C$7:$C$15996,"DEL")*1.0026*$F$4/INDIRECT($A$4&amp;"!D9"))</f>
        <v>124.99999999999999</v>
      </c>
      <c r="K37" s="118">
        <v>1000</v>
      </c>
      <c r="L37" s="119">
        <f t="shared" ca="1" si="1"/>
        <v>2.6249999999999996</v>
      </c>
      <c r="M37" s="54">
        <f t="shared" ca="1" si="5"/>
        <v>0.16667000000000001</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71">
        <f t="shared" ca="1" si="6"/>
        <v>124.99999999999999</v>
      </c>
      <c r="S37" s="119">
        <f t="shared" ca="1" si="2"/>
        <v>2.625</v>
      </c>
      <c r="T37" s="54">
        <f t="shared" ca="1" si="7"/>
        <v>0.16667000000000001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71">
        <f t="shared" ca="1" si="8"/>
        <v>125.0000000000001</v>
      </c>
    </row>
    <row r="38" spans="1:22" x14ac:dyDescent="0.35">
      <c r="A38" s="32">
        <f t="shared" si="9"/>
        <v>45769</v>
      </c>
      <c r="B38" s="70" cm="1">
        <f t="array" aca="1" ref="B38" ca="1">_xlfn.XLOOKUP(A38,INDIRECT($A$5&amp;"!$AJ$41:$AJ$406"),INDIRECT($A$5&amp;"!$AK$41:$AK$406"))*SUM($F$3:$I$3)</f>
        <v>0</v>
      </c>
      <c r="C38" s="70" cm="1">
        <f t="array" aca="1" ref="C38" ca="1">_xlfn.XLOOKUP(A38,INDIRECT($A$5&amp;"!$AJ$41:$AJ$406"),INDIRECT($A$5&amp;"!$AL$41:$AL$406"))*SUM($F$3:$I$3)</f>
        <v>15</v>
      </c>
      <c r="D38" s="70" cm="1">
        <f t="array" aca="1" ref="D38" ca="1">_xlfn.XLOOKUP(A38,INDIRECT($A$5&amp;"!$AJ$41:$AJ$406"),INDIRECT($A$5&amp;"!$AO$41:$AO$406"))*SUM($F$3:$I$3)</f>
        <v>12.75</v>
      </c>
      <c r="E38" s="34" cm="1">
        <f t="array" ref="E38">SUMPRODUCT(('PT Storengy'!$B$8:$K$372)*('PT Storengy'!$A$8:$A$372=$A38)*('PT Storengy'!$B$5:$K$5=$A$6)*('PT Storengy'!$B$7:$K$7=$A$7))</f>
        <v>0</v>
      </c>
      <c r="F38" s="119">
        <f t="shared" ca="1" si="0"/>
        <v>2.75</v>
      </c>
      <c r="G38" s="54">
        <f t="shared" ca="1" si="3"/>
        <v>0.17499999999999999</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71">
        <f t="shared" ca="1" si="4"/>
        <v>125.0000000000001</v>
      </c>
      <c r="J38" s="118" cm="1">
        <f t="array" aca="1" ref="J38" ca="1">IF(COUNTIFS('PTC GRTgaz'!$K$7:$K$15996,"",'PTC GRTgaz'!$A$7:$A$15996,J$16,'PTC GRTgaz'!$D$7:$D$15996,$A38,'PTC GRTgaz'!$C$7:$C$15996,"DEL")&gt;0,J$14,SUMIFS('PTC GRTgaz'!$K$7:$K$15996,'PTC GRTgaz'!$A$7:$A$15996,J$16,'PTC GRTgaz'!$D$7:$D$15996,$A38,'PTC GRTgaz'!$C$7:$C$15996,"DEL")*1.0026*$F$4/INDIRECT($A$4&amp;"!D9"))</f>
        <v>124.99999999999999</v>
      </c>
      <c r="K38" s="118">
        <v>1000</v>
      </c>
      <c r="L38" s="119">
        <f t="shared" ca="1" si="1"/>
        <v>2.7499999999999996</v>
      </c>
      <c r="M38" s="54">
        <f t="shared" ca="1" si="5"/>
        <v>0.17499999999999999</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71">
        <f t="shared" ca="1" si="6"/>
        <v>124.99999999999999</v>
      </c>
      <c r="S38" s="119">
        <f t="shared" ca="1" si="2"/>
        <v>2.75</v>
      </c>
      <c r="T38" s="54">
        <f t="shared" ca="1" si="7"/>
        <v>0.17499999999999999</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71">
        <f t="shared" ca="1" si="8"/>
        <v>125.0000000000001</v>
      </c>
    </row>
    <row r="39" spans="1:22" x14ac:dyDescent="0.35">
      <c r="A39" s="32">
        <f t="shared" si="9"/>
        <v>45770</v>
      </c>
      <c r="B39" s="70" cm="1">
        <f t="array" aca="1" ref="B39" ca="1">_xlfn.XLOOKUP(A39,INDIRECT($A$5&amp;"!$AJ$41:$AJ$406"),INDIRECT($A$5&amp;"!$AK$41:$AK$406"))*SUM($F$3:$I$3)</f>
        <v>0</v>
      </c>
      <c r="C39" s="70" cm="1">
        <f t="array" aca="1" ref="C39" ca="1">_xlfn.XLOOKUP(A39,INDIRECT($A$5&amp;"!$AJ$41:$AJ$406"),INDIRECT($A$5&amp;"!$AL$41:$AL$406"))*SUM($F$3:$I$3)</f>
        <v>15</v>
      </c>
      <c r="D39" s="70" cm="1">
        <f t="array" aca="1" ref="D39" ca="1">_xlfn.XLOOKUP(A39,INDIRECT($A$5&amp;"!$AJ$41:$AJ$406"),INDIRECT($A$5&amp;"!$AO$41:$AO$406"))*SUM($F$3:$I$3)</f>
        <v>12.75</v>
      </c>
      <c r="E39" s="34" cm="1">
        <f t="array" ref="E39">SUMPRODUCT(('PT Storengy'!$B$8:$K$372)*('PT Storengy'!$A$8:$A$372=$A39)*('PT Storengy'!$B$5:$K$5=$A$6)*('PT Storengy'!$B$7:$K$7=$A$7))</f>
        <v>0</v>
      </c>
      <c r="F39" s="119">
        <f t="shared" ca="1" si="0"/>
        <v>2.875</v>
      </c>
      <c r="G39" s="54">
        <f t="shared" ca="1" si="3"/>
        <v>0.18332999999999999</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71">
        <f t="shared" ca="1" si="4"/>
        <v>125.0000000000001</v>
      </c>
      <c r="J39" s="118" cm="1">
        <f t="array" aca="1" ref="J39" ca="1">IF(COUNTIFS('PTC GRTgaz'!$K$7:$K$15996,"",'PTC GRTgaz'!$A$7:$A$15996,J$16,'PTC GRTgaz'!$D$7:$D$15996,$A39,'PTC GRTgaz'!$C$7:$C$15996,"DEL")&gt;0,J$14,SUMIFS('PTC GRTgaz'!$K$7:$K$15996,'PTC GRTgaz'!$A$7:$A$15996,J$16,'PTC GRTgaz'!$D$7:$D$15996,$A39,'PTC GRTgaz'!$C$7:$C$15996,"DEL")*1.0026*$F$4/INDIRECT($A$4&amp;"!D9"))</f>
        <v>124.99999999999999</v>
      </c>
      <c r="K39" s="118">
        <v>1000</v>
      </c>
      <c r="L39" s="119">
        <f t="shared" ca="1" si="1"/>
        <v>2.8749999999999996</v>
      </c>
      <c r="M39" s="54">
        <f t="shared" ca="1" si="5"/>
        <v>0.18332999999999999</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71">
        <f t="shared" ca="1" si="6"/>
        <v>124.99999999999999</v>
      </c>
      <c r="S39" s="119">
        <f t="shared" ca="1" si="2"/>
        <v>2.875</v>
      </c>
      <c r="T39" s="54">
        <f t="shared" ca="1" si="7"/>
        <v>0.18332999999999999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71">
        <f t="shared" ca="1" si="8"/>
        <v>125.0000000000001</v>
      </c>
    </row>
    <row r="40" spans="1:22" x14ac:dyDescent="0.35">
      <c r="A40" s="32">
        <f t="shared" si="9"/>
        <v>45771</v>
      </c>
      <c r="B40" s="70" cm="1">
        <f t="array" aca="1" ref="B40" ca="1">_xlfn.XLOOKUP(A40,INDIRECT($A$5&amp;"!$AJ$41:$AJ$406"),INDIRECT($A$5&amp;"!$AK$41:$AK$406"))*SUM($F$3:$I$3)</f>
        <v>0</v>
      </c>
      <c r="C40" s="70" cm="1">
        <f t="array" aca="1" ref="C40" ca="1">_xlfn.XLOOKUP(A40,INDIRECT($A$5&amp;"!$AJ$41:$AJ$406"),INDIRECT($A$5&amp;"!$AL$41:$AL$406"))*SUM($F$3:$I$3)</f>
        <v>15</v>
      </c>
      <c r="D40" s="70" cm="1">
        <f t="array" aca="1" ref="D40" ca="1">_xlfn.XLOOKUP(A40,INDIRECT($A$5&amp;"!$AJ$41:$AJ$406"),INDIRECT($A$5&amp;"!$AO$41:$AO$406"))*SUM($F$3:$I$3)</f>
        <v>12.75</v>
      </c>
      <c r="E40" s="34" cm="1">
        <f t="array" ref="E40">SUMPRODUCT(('PT Storengy'!$B$8:$K$372)*('PT Storengy'!$A$8:$A$372=$A40)*('PT Storengy'!$B$5:$K$5=$A$6)*('PT Storengy'!$B$7:$K$7=$A$7))</f>
        <v>0</v>
      </c>
      <c r="F40" s="119">
        <f t="shared" ca="1" si="0"/>
        <v>3</v>
      </c>
      <c r="G40" s="54">
        <f t="shared" ca="1" si="3"/>
        <v>0.19167000000000001</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71">
        <f t="shared" ca="1" si="4"/>
        <v>125.0000000000001</v>
      </c>
      <c r="J40" s="118" cm="1">
        <f t="array" aca="1" ref="J40" ca="1">IF(COUNTIFS('PTC GRTgaz'!$K$7:$K$15996,"",'PTC GRTgaz'!$A$7:$A$15996,J$16,'PTC GRTgaz'!$D$7:$D$15996,$A40,'PTC GRTgaz'!$C$7:$C$15996,"DEL")&gt;0,J$14,SUMIFS('PTC GRTgaz'!$K$7:$K$15996,'PTC GRTgaz'!$A$7:$A$15996,J$16,'PTC GRTgaz'!$D$7:$D$15996,$A40,'PTC GRTgaz'!$C$7:$C$15996,"DEL")*1.0026*$F$4/INDIRECT($A$4&amp;"!D9"))</f>
        <v>124.99999999999999</v>
      </c>
      <c r="K40" s="118">
        <v>1000</v>
      </c>
      <c r="L40" s="119">
        <f t="shared" ca="1" si="1"/>
        <v>2.9999999999999996</v>
      </c>
      <c r="M40" s="54">
        <f t="shared" ca="1" si="5"/>
        <v>0.19167000000000001</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71">
        <f t="shared" ca="1" si="6"/>
        <v>124.99999999999999</v>
      </c>
      <c r="S40" s="119">
        <f t="shared" ca="1" si="2"/>
        <v>3</v>
      </c>
      <c r="T40" s="54">
        <f t="shared" ca="1" si="7"/>
        <v>0.19167000000000001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71">
        <f t="shared" ca="1" si="8"/>
        <v>125.0000000000001</v>
      </c>
    </row>
    <row r="41" spans="1:22" x14ac:dyDescent="0.35">
      <c r="A41" s="32">
        <f t="shared" si="9"/>
        <v>45772</v>
      </c>
      <c r="B41" s="70" cm="1">
        <f t="array" aca="1" ref="B41" ca="1">_xlfn.XLOOKUP(A41,INDIRECT($A$5&amp;"!$AJ$41:$AJ$406"),INDIRECT($A$5&amp;"!$AK$41:$AK$406"))*SUM($F$3:$I$3)</f>
        <v>0</v>
      </c>
      <c r="C41" s="70" cm="1">
        <f t="array" aca="1" ref="C41" ca="1">_xlfn.XLOOKUP(A41,INDIRECT($A$5&amp;"!$AJ$41:$AJ$406"),INDIRECT($A$5&amp;"!$AL$41:$AL$406"))*SUM($F$3:$I$3)</f>
        <v>15</v>
      </c>
      <c r="D41" s="70" cm="1">
        <f t="array" aca="1" ref="D41" ca="1">_xlfn.XLOOKUP(A41,INDIRECT($A$5&amp;"!$AJ$41:$AJ$406"),INDIRECT($A$5&amp;"!$AO$41:$AO$406"))*SUM($F$3:$I$3)</f>
        <v>12.75</v>
      </c>
      <c r="E41" s="34" cm="1">
        <f t="array" ref="E41">SUMPRODUCT(('PT Storengy'!$B$8:$K$372)*('PT Storengy'!$A$8:$A$372=$A41)*('PT Storengy'!$B$5:$K$5=$A$6)*('PT Storengy'!$B$7:$K$7=$A$7))</f>
        <v>0</v>
      </c>
      <c r="F41" s="119">
        <f t="shared" ca="1" si="0"/>
        <v>3.125</v>
      </c>
      <c r="G41" s="54">
        <f t="shared" ca="1" si="3"/>
        <v>0.2</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1</v>
      </c>
      <c r="I41" s="71">
        <f t="shared" ca="1" si="4"/>
        <v>124.99999999999999</v>
      </c>
      <c r="J41" s="118" cm="1">
        <f t="array" aca="1" ref="J41" ca="1">IF(COUNTIFS('PTC GRTgaz'!$K$7:$K$15996,"",'PTC GRTgaz'!$A$7:$A$15996,J$16,'PTC GRTgaz'!$D$7:$D$15996,$A41,'PTC GRTgaz'!$C$7:$C$15996,"DEL")&gt;0,J$14,SUMIFS('PTC GRTgaz'!$K$7:$K$15996,'PTC GRTgaz'!$A$7:$A$15996,J$16,'PTC GRTgaz'!$D$7:$D$15996,$A41,'PTC GRTgaz'!$C$7:$C$15996,"DEL")*1.0026*$F$4/INDIRECT($A$4&amp;"!D9"))</f>
        <v>124.99999999999999</v>
      </c>
      <c r="K41" s="118">
        <v>1000</v>
      </c>
      <c r="L41" s="119">
        <f t="shared" ca="1" si="1"/>
        <v>3.1249999999999996</v>
      </c>
      <c r="M41" s="54">
        <f t="shared" ca="1" si="5"/>
        <v>0.2</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1</v>
      </c>
      <c r="O41" s="71">
        <f t="shared" ca="1" si="6"/>
        <v>124.99999999999999</v>
      </c>
      <c r="S41" s="119">
        <f t="shared" ca="1" si="2"/>
        <v>3.125</v>
      </c>
      <c r="T41" s="54">
        <f t="shared" ca="1" si="7"/>
        <v>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71">
        <f t="shared" ca="1" si="8"/>
        <v>124.99999999999999</v>
      </c>
    </row>
    <row r="42" spans="1:22" x14ac:dyDescent="0.35">
      <c r="A42" s="32">
        <f t="shared" si="9"/>
        <v>45773</v>
      </c>
      <c r="B42" s="70" cm="1">
        <f t="array" aca="1" ref="B42" ca="1">_xlfn.XLOOKUP(A42,INDIRECT($A$5&amp;"!$AJ$41:$AJ$406"),INDIRECT($A$5&amp;"!$AK$41:$AK$406"))*SUM($F$3:$I$3)</f>
        <v>0</v>
      </c>
      <c r="C42" s="70" cm="1">
        <f t="array" aca="1" ref="C42" ca="1">_xlfn.XLOOKUP(A42,INDIRECT($A$5&amp;"!$AJ$41:$AJ$406"),INDIRECT($A$5&amp;"!$AL$41:$AL$406"))*SUM($F$3:$I$3)</f>
        <v>15</v>
      </c>
      <c r="D42" s="70" cm="1">
        <f t="array" aca="1" ref="D42" ca="1">_xlfn.XLOOKUP(A42,INDIRECT($A$5&amp;"!$AJ$41:$AJ$406"),INDIRECT($A$5&amp;"!$AO$41:$AO$406"))*SUM($F$3:$I$3)</f>
        <v>12.75</v>
      </c>
      <c r="E42" s="34" cm="1">
        <f t="array" ref="E42">SUMPRODUCT(('PT Storengy'!$B$8:$K$372)*('PT Storengy'!$A$8:$A$372=$A42)*('PT Storengy'!$B$5:$K$5=$A$6)*('PT Storengy'!$B$7:$K$7=$A$7))</f>
        <v>0</v>
      </c>
      <c r="F42" s="119">
        <f t="shared" ca="1" si="0"/>
        <v>3.25</v>
      </c>
      <c r="G42" s="54">
        <f t="shared" ca="1" si="3"/>
        <v>0.20832999999999999</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71">
        <f t="shared" ca="1" si="4"/>
        <v>125.0000000000001</v>
      </c>
      <c r="J42" s="118" cm="1">
        <f t="array" aca="1" ref="J42" ca="1">IF(COUNTIFS('PTC GRTgaz'!$K$7:$K$15996,"",'PTC GRTgaz'!$A$7:$A$15996,J$16,'PTC GRTgaz'!$D$7:$D$15996,$A42,'PTC GRTgaz'!$C$7:$C$15996,"DEL")&gt;0,J$14,SUMIFS('PTC GRTgaz'!$K$7:$K$15996,'PTC GRTgaz'!$A$7:$A$15996,J$16,'PTC GRTgaz'!$D$7:$D$15996,$A42,'PTC GRTgaz'!$C$7:$C$15996,"DEL")*1.0026*$F$4/INDIRECT($A$4&amp;"!D9"))</f>
        <v>124.99999999999999</v>
      </c>
      <c r="K42" s="118">
        <v>1000</v>
      </c>
      <c r="L42" s="119">
        <f t="shared" ca="1" si="1"/>
        <v>3.2499999999999996</v>
      </c>
      <c r="M42" s="54">
        <f t="shared" ca="1" si="5"/>
        <v>0.20832999999999999</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71">
        <f t="shared" ca="1" si="6"/>
        <v>124.99999999999999</v>
      </c>
      <c r="S42" s="119">
        <f t="shared" ca="1" si="2"/>
        <v>3.25</v>
      </c>
      <c r="T42" s="54">
        <f t="shared" ca="1" si="7"/>
        <v>0.20832999999999999</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71">
        <f t="shared" ca="1" si="8"/>
        <v>125.0000000000001</v>
      </c>
    </row>
    <row r="43" spans="1:22" x14ac:dyDescent="0.35">
      <c r="A43" s="32">
        <f t="shared" si="9"/>
        <v>45774</v>
      </c>
      <c r="B43" s="70" cm="1">
        <f t="array" aca="1" ref="B43" ca="1">_xlfn.XLOOKUP(A43,INDIRECT($A$5&amp;"!$AJ$41:$AJ$406"),INDIRECT($A$5&amp;"!$AK$41:$AK$406"))*SUM($F$3:$I$3)</f>
        <v>0</v>
      </c>
      <c r="C43" s="70" cm="1">
        <f t="array" aca="1" ref="C43" ca="1">_xlfn.XLOOKUP(A43,INDIRECT($A$5&amp;"!$AJ$41:$AJ$406"),INDIRECT($A$5&amp;"!$AL$41:$AL$406"))*SUM($F$3:$I$3)</f>
        <v>15</v>
      </c>
      <c r="D43" s="70" cm="1">
        <f t="array" aca="1" ref="D43" ca="1">_xlfn.XLOOKUP(A43,INDIRECT($A$5&amp;"!$AJ$41:$AJ$406"),INDIRECT($A$5&amp;"!$AO$41:$AO$406"))*SUM($F$3:$I$3)</f>
        <v>12.75</v>
      </c>
      <c r="E43" s="34" cm="1">
        <f t="array" ref="E43">SUMPRODUCT(('PT Storengy'!$B$8:$K$372)*('PT Storengy'!$A$8:$A$372=$A43)*('PT Storengy'!$B$5:$K$5=$A$6)*('PT Storengy'!$B$7:$K$7=$A$7))</f>
        <v>0</v>
      </c>
      <c r="F43" s="119">
        <f t="shared" ca="1" si="0"/>
        <v>3.375</v>
      </c>
      <c r="G43" s="54">
        <f t="shared" ca="1" si="3"/>
        <v>0.21667</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71">
        <f t="shared" ca="1" si="4"/>
        <v>125.0000000000001</v>
      </c>
      <c r="J43" s="118" cm="1">
        <f t="array" aca="1" ref="J43" ca="1">IF(COUNTIFS('PTC GRTgaz'!$K$7:$K$15996,"",'PTC GRTgaz'!$A$7:$A$15996,J$16,'PTC GRTgaz'!$D$7:$D$15996,$A43,'PTC GRTgaz'!$C$7:$C$15996,"DEL")&gt;0,J$14,SUMIFS('PTC GRTgaz'!$K$7:$K$15996,'PTC GRTgaz'!$A$7:$A$15996,J$16,'PTC GRTgaz'!$D$7:$D$15996,$A43,'PTC GRTgaz'!$C$7:$C$15996,"DEL")*1.0026*$F$4/INDIRECT($A$4&amp;"!D9"))</f>
        <v>124.99999999999999</v>
      </c>
      <c r="K43" s="118">
        <v>1000</v>
      </c>
      <c r="L43" s="119">
        <f t="shared" ca="1" si="1"/>
        <v>3.3749999999999996</v>
      </c>
      <c r="M43" s="54">
        <f t="shared" ca="1" si="5"/>
        <v>0.21667</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71">
        <f t="shared" ca="1" si="6"/>
        <v>124.99999999999999</v>
      </c>
      <c r="S43" s="119">
        <f t="shared" ca="1" si="2"/>
        <v>3.375</v>
      </c>
      <c r="T43" s="54">
        <f t="shared" ca="1" si="7"/>
        <v>0.21667</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71">
        <f t="shared" ca="1" si="8"/>
        <v>125.0000000000001</v>
      </c>
    </row>
    <row r="44" spans="1:22" x14ac:dyDescent="0.35">
      <c r="A44" s="32">
        <f t="shared" si="9"/>
        <v>45775</v>
      </c>
      <c r="B44" s="70" cm="1">
        <f t="array" aca="1" ref="B44" ca="1">_xlfn.XLOOKUP(A44,INDIRECT($A$5&amp;"!$AJ$41:$AJ$406"),INDIRECT($A$5&amp;"!$AK$41:$AK$406"))*SUM($F$3:$I$3)</f>
        <v>0</v>
      </c>
      <c r="C44" s="70" cm="1">
        <f t="array" aca="1" ref="C44" ca="1">_xlfn.XLOOKUP(A44,INDIRECT($A$5&amp;"!$AJ$41:$AJ$406"),INDIRECT($A$5&amp;"!$AL$41:$AL$406"))*SUM($F$3:$I$3)</f>
        <v>15</v>
      </c>
      <c r="D44" s="70" cm="1">
        <f t="array" aca="1" ref="D44" ca="1">_xlfn.XLOOKUP(A44,INDIRECT($A$5&amp;"!$AJ$41:$AJ$406"),INDIRECT($A$5&amp;"!$AO$41:$AO$406"))*SUM($F$3:$I$3)</f>
        <v>12.75</v>
      </c>
      <c r="E44" s="34" cm="1">
        <f t="array" ref="E44">SUMPRODUCT(('PT Storengy'!$B$8:$K$372)*('PT Storengy'!$A$8:$A$372=$A44)*('PT Storengy'!$B$5:$K$5=$A$6)*('PT Storengy'!$B$7:$K$7=$A$7))</f>
        <v>0</v>
      </c>
      <c r="F44" s="119">
        <f t="shared" ca="1" si="0"/>
        <v>3.5</v>
      </c>
      <c r="G44" s="54">
        <f t="shared" ca="1" si="3"/>
        <v>0.22500000000000001</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71">
        <f t="shared" ca="1" si="4"/>
        <v>125.0000000000001</v>
      </c>
      <c r="J44" s="118" cm="1">
        <f t="array" aca="1" ref="J44" ca="1">IF(COUNTIFS('PTC GRTgaz'!$K$7:$K$15996,"",'PTC GRTgaz'!$A$7:$A$15996,J$16,'PTC GRTgaz'!$D$7:$D$15996,$A44,'PTC GRTgaz'!$C$7:$C$15996,"DEL")&gt;0,J$14,SUMIFS('PTC GRTgaz'!$K$7:$K$15996,'PTC GRTgaz'!$A$7:$A$15996,J$16,'PTC GRTgaz'!$D$7:$D$15996,$A44,'PTC GRTgaz'!$C$7:$C$15996,"DEL")*1.0026*$F$4/INDIRECT($A$4&amp;"!D9"))</f>
        <v>124.99999999999999</v>
      </c>
      <c r="K44" s="118">
        <v>1000</v>
      </c>
      <c r="L44" s="119">
        <f t="shared" ca="1" si="1"/>
        <v>3.4999999999999996</v>
      </c>
      <c r="M44" s="54">
        <f t="shared" ca="1" si="5"/>
        <v>0.22500000000000001</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71">
        <f t="shared" ca="1" si="6"/>
        <v>124.99999999999999</v>
      </c>
      <c r="S44" s="119">
        <f t="shared" ca="1" si="2"/>
        <v>3.5</v>
      </c>
      <c r="T44" s="54">
        <f t="shared" ca="1" si="7"/>
        <v>0.22500000000000001</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71">
        <f t="shared" ca="1" si="8"/>
        <v>125.0000000000001</v>
      </c>
    </row>
    <row r="45" spans="1:22" x14ac:dyDescent="0.35">
      <c r="A45" s="32">
        <f t="shared" si="9"/>
        <v>45776</v>
      </c>
      <c r="B45" s="70" cm="1">
        <f t="array" aca="1" ref="B45" ca="1">_xlfn.XLOOKUP(A45,INDIRECT($A$5&amp;"!$AJ$41:$AJ$406"),INDIRECT($A$5&amp;"!$AK$41:$AK$406"))*SUM($F$3:$I$3)</f>
        <v>0</v>
      </c>
      <c r="C45" s="70" cm="1">
        <f t="array" aca="1" ref="C45" ca="1">_xlfn.XLOOKUP(A45,INDIRECT($A$5&amp;"!$AJ$41:$AJ$406"),INDIRECT($A$5&amp;"!$AL$41:$AL$406"))*SUM($F$3:$I$3)</f>
        <v>15</v>
      </c>
      <c r="D45" s="70" cm="1">
        <f t="array" aca="1" ref="D45" ca="1">_xlfn.XLOOKUP(A45,INDIRECT($A$5&amp;"!$AJ$41:$AJ$406"),INDIRECT($A$5&amp;"!$AO$41:$AO$406"))*SUM($F$3:$I$3)</f>
        <v>12.75</v>
      </c>
      <c r="E45" s="34" cm="1">
        <f t="array" ref="E45">SUMPRODUCT(('PT Storengy'!$B$8:$K$372)*('PT Storengy'!$A$8:$A$372=$A45)*('PT Storengy'!$B$5:$K$5=$A$6)*('PT Storengy'!$B$7:$K$7=$A$7))</f>
        <v>0</v>
      </c>
      <c r="F45" s="119">
        <f t="shared" ca="1" si="0"/>
        <v>3.625</v>
      </c>
      <c r="G45" s="54">
        <f t="shared" ca="1" si="3"/>
        <v>0.23333000000000001</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71">
        <f t="shared" ca="1" si="4"/>
        <v>125.0000000000001</v>
      </c>
      <c r="J45" s="118" cm="1">
        <f t="array" aca="1" ref="J45" ca="1">IF(COUNTIFS('PTC GRTgaz'!$K$7:$K$15996,"",'PTC GRTgaz'!$A$7:$A$15996,J$16,'PTC GRTgaz'!$D$7:$D$15996,$A45,'PTC GRTgaz'!$C$7:$C$15996,"DEL")&gt;0,J$14,SUMIFS('PTC GRTgaz'!$K$7:$K$15996,'PTC GRTgaz'!$A$7:$A$15996,J$16,'PTC GRTgaz'!$D$7:$D$15996,$A45,'PTC GRTgaz'!$C$7:$C$15996,"DEL")*1.0026*$F$4/INDIRECT($A$4&amp;"!D9"))</f>
        <v>124.99999999999999</v>
      </c>
      <c r="K45" s="118">
        <v>1000</v>
      </c>
      <c r="L45" s="119">
        <f t="shared" ca="1" si="1"/>
        <v>3.6249999999999996</v>
      </c>
      <c r="M45" s="54">
        <f t="shared" ca="1" si="5"/>
        <v>0.23333000000000001</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71">
        <f t="shared" ca="1" si="6"/>
        <v>124.99999999999999</v>
      </c>
      <c r="S45" s="119">
        <f t="shared" ca="1" si="2"/>
        <v>3.625</v>
      </c>
      <c r="T45" s="54">
        <f t="shared" ca="1" si="7"/>
        <v>0.23333000000000001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71">
        <f t="shared" ca="1" si="8"/>
        <v>125.0000000000001</v>
      </c>
    </row>
    <row r="46" spans="1:22" x14ac:dyDescent="0.35">
      <c r="A46" s="32">
        <f t="shared" si="9"/>
        <v>45777</v>
      </c>
      <c r="B46" s="70" cm="1">
        <f t="array" aca="1" ref="B46" ca="1">_xlfn.XLOOKUP(A46,INDIRECT($A$5&amp;"!$AJ$41:$AJ$406"),INDIRECT($A$5&amp;"!$AK$41:$AK$406"))*SUM($F$3:$I$3)</f>
        <v>0</v>
      </c>
      <c r="C46" s="70" cm="1">
        <f t="array" aca="1" ref="C46" ca="1">_xlfn.XLOOKUP(A46,INDIRECT($A$5&amp;"!$AJ$41:$AJ$406"),INDIRECT($A$5&amp;"!$AL$41:$AL$406"))*SUM($F$3:$I$3)</f>
        <v>15</v>
      </c>
      <c r="D46" s="70" cm="1">
        <f t="array" aca="1" ref="D46" ca="1">_xlfn.XLOOKUP(A46,INDIRECT($A$5&amp;"!$AJ$41:$AJ$406"),INDIRECT($A$5&amp;"!$AO$41:$AO$406"))*SUM($F$3:$I$3)</f>
        <v>12.75</v>
      </c>
      <c r="E46" s="34" cm="1">
        <f t="array" ref="E46">SUMPRODUCT(('PT Storengy'!$B$8:$K$372)*('PT Storengy'!$A$8:$A$372=$A46)*('PT Storengy'!$B$5:$K$5=$A$6)*('PT Storengy'!$B$7:$K$7=$A$7))</f>
        <v>0</v>
      </c>
      <c r="F46" s="119">
        <f t="shared" ca="1" si="0"/>
        <v>3.75</v>
      </c>
      <c r="G46" s="54">
        <f t="shared" ca="1" si="3"/>
        <v>0.24167</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71">
        <f t="shared" ca="1" si="4"/>
        <v>125.0000000000001</v>
      </c>
      <c r="J46" s="118" cm="1">
        <f t="array" aca="1" ref="J46" ca="1">IF(COUNTIFS('PTC GRTgaz'!$K$7:$K$15996,"",'PTC GRTgaz'!$A$7:$A$15996,J$16,'PTC GRTgaz'!$D$7:$D$15996,$A46,'PTC GRTgaz'!$C$7:$C$15996,"DEL")&gt;0,J$14,SUMIFS('PTC GRTgaz'!$K$7:$K$15996,'PTC GRTgaz'!$A$7:$A$15996,J$16,'PTC GRTgaz'!$D$7:$D$15996,$A46,'PTC GRTgaz'!$C$7:$C$15996,"DEL")*1.0026*$F$4/INDIRECT($A$4&amp;"!D9"))</f>
        <v>124.99999999999999</v>
      </c>
      <c r="K46" s="118">
        <v>1000</v>
      </c>
      <c r="L46" s="119">
        <f t="shared" ca="1" si="1"/>
        <v>3.7499999999999996</v>
      </c>
      <c r="M46" s="54">
        <f t="shared" ca="1" si="5"/>
        <v>0.24167</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71">
        <f t="shared" ca="1" si="6"/>
        <v>124.99999999999999</v>
      </c>
      <c r="S46" s="119">
        <f t="shared" ca="1" si="2"/>
        <v>3.75</v>
      </c>
      <c r="T46" s="54">
        <f t="shared" ca="1" si="7"/>
        <v>0.24167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71">
        <f t="shared" ca="1" si="8"/>
        <v>125.0000000000001</v>
      </c>
    </row>
    <row r="47" spans="1:22" x14ac:dyDescent="0.35">
      <c r="A47" s="32">
        <f t="shared" si="9"/>
        <v>45778</v>
      </c>
      <c r="B47" s="70" cm="1">
        <f t="array" aca="1" ref="B47" ca="1">_xlfn.XLOOKUP(A47,INDIRECT($A$5&amp;"!$AJ$41:$AJ$406"),INDIRECT($A$5&amp;"!$AK$41:$AK$406"))*SUM($F$3:$I$3)</f>
        <v>0</v>
      </c>
      <c r="C47" s="70" cm="1">
        <f t="array" aca="1" ref="C47" ca="1">_xlfn.XLOOKUP(A47,INDIRECT($A$5&amp;"!$AJ$41:$AJ$406"),INDIRECT($A$5&amp;"!$AL$41:$AL$406"))*SUM($F$3:$I$3)</f>
        <v>15</v>
      </c>
      <c r="D47" s="70" cm="1">
        <f t="array" aca="1" ref="D47" ca="1">_xlfn.XLOOKUP(A47,INDIRECT($A$5&amp;"!$AJ$41:$AJ$406"),INDIRECT($A$5&amp;"!$AO$41:$AO$406"))*SUM($F$3:$I$3)</f>
        <v>12.75</v>
      </c>
      <c r="E47" s="34" cm="1">
        <f t="array" ref="E47">SUMPRODUCT(('PT Storengy'!$B$8:$K$372)*('PT Storengy'!$A$8:$A$372=$A47)*('PT Storengy'!$B$5:$K$5=$A$6)*('PT Storengy'!$B$7:$K$7=$A$7))</f>
        <v>0</v>
      </c>
      <c r="F47" s="119">
        <f t="shared" ca="1" si="0"/>
        <v>3.875</v>
      </c>
      <c r="G47" s="54">
        <f t="shared" ca="1" si="3"/>
        <v>0.25</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v>
      </c>
      <c r="I47" s="71">
        <f t="shared" ca="1" si="4"/>
        <v>124.99999999999999</v>
      </c>
      <c r="J47" s="118" cm="1">
        <f t="array" aca="1" ref="J47" ca="1">IF(COUNTIFS('PTC GRTgaz'!$K$7:$K$15996,"",'PTC GRTgaz'!$A$7:$A$15996,J$16,'PTC GRTgaz'!$D$7:$D$15996,$A47,'PTC GRTgaz'!$C$7:$C$15996,"DEL")&gt;0,J$14,SUMIFS('PTC GRTgaz'!$K$7:$K$15996,'PTC GRTgaz'!$A$7:$A$15996,J$16,'PTC GRTgaz'!$D$7:$D$15996,$A47,'PTC GRTgaz'!$C$7:$C$15996,"DEL")*1.0026*$F$4/INDIRECT($A$4&amp;"!D9"))</f>
        <v>124.99999999999999</v>
      </c>
      <c r="K47" s="118">
        <v>1000</v>
      </c>
      <c r="L47" s="119">
        <f t="shared" ca="1" si="1"/>
        <v>3.8749999999999996</v>
      </c>
      <c r="M47" s="54">
        <f t="shared" ca="1" si="5"/>
        <v>0.25</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v>
      </c>
      <c r="O47" s="71">
        <f t="shared" ca="1" si="6"/>
        <v>124.99999999999999</v>
      </c>
      <c r="S47" s="119">
        <f t="shared" ca="1" si="2"/>
        <v>3.875</v>
      </c>
      <c r="T47" s="54">
        <f t="shared" ca="1" si="7"/>
        <v>0.25</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71">
        <f t="shared" ca="1" si="8"/>
        <v>124.99999999999999</v>
      </c>
    </row>
    <row r="48" spans="1:22" x14ac:dyDescent="0.35">
      <c r="A48" s="32">
        <f t="shared" si="9"/>
        <v>45779</v>
      </c>
      <c r="B48" s="70" cm="1">
        <f t="array" aca="1" ref="B48" ca="1">_xlfn.XLOOKUP(A48,INDIRECT($A$5&amp;"!$AJ$41:$AJ$406"),INDIRECT($A$5&amp;"!$AK$41:$AK$406"))*SUM($F$3:$I$3)</f>
        <v>0</v>
      </c>
      <c r="C48" s="70" cm="1">
        <f t="array" aca="1" ref="C48" ca="1">_xlfn.XLOOKUP(A48,INDIRECT($A$5&amp;"!$AJ$41:$AJ$406"),INDIRECT($A$5&amp;"!$AL$41:$AL$406"))*SUM($F$3:$I$3)</f>
        <v>15</v>
      </c>
      <c r="D48" s="70" cm="1">
        <f t="array" aca="1" ref="D48" ca="1">_xlfn.XLOOKUP(A48,INDIRECT($A$5&amp;"!$AJ$41:$AJ$406"),INDIRECT($A$5&amp;"!$AO$41:$AO$406"))*SUM($F$3:$I$3)</f>
        <v>12.75</v>
      </c>
      <c r="E48" s="34" cm="1">
        <f t="array" ref="E48">SUMPRODUCT(('PT Storengy'!$B$8:$K$372)*('PT Storengy'!$A$8:$A$372=$A48)*('PT Storengy'!$B$5:$K$5=$A$6)*('PT Storengy'!$B$7:$K$7=$A$7))</f>
        <v>0</v>
      </c>
      <c r="F48" s="119">
        <f t="shared" ca="1" si="0"/>
        <v>4</v>
      </c>
      <c r="G48" s="54">
        <f t="shared" ca="1" si="3"/>
        <v>0.25833</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71">
        <f t="shared" ca="1" si="4"/>
        <v>125.0000000000001</v>
      </c>
      <c r="J48" s="118" cm="1">
        <f t="array" aca="1" ref="J48" ca="1">IF(COUNTIFS('PTC GRTgaz'!$K$7:$K$15996,"",'PTC GRTgaz'!$A$7:$A$15996,J$16,'PTC GRTgaz'!$D$7:$D$15996,$A48,'PTC GRTgaz'!$C$7:$C$15996,"DEL")&gt;0,J$14,SUMIFS('PTC GRTgaz'!$K$7:$K$15996,'PTC GRTgaz'!$A$7:$A$15996,J$16,'PTC GRTgaz'!$D$7:$D$15996,$A48,'PTC GRTgaz'!$C$7:$C$15996,"DEL")*1.0026*$F$4/INDIRECT($A$4&amp;"!D9"))</f>
        <v>124.99999999999999</v>
      </c>
      <c r="K48" s="118">
        <v>1000</v>
      </c>
      <c r="L48" s="119">
        <f t="shared" ca="1" si="1"/>
        <v>3.9999999999999996</v>
      </c>
      <c r="M48" s="54">
        <f t="shared" ca="1" si="5"/>
        <v>0.25833</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71">
        <f t="shared" ca="1" si="6"/>
        <v>124.99999999999999</v>
      </c>
      <c r="S48" s="119">
        <f t="shared" ca="1" si="2"/>
        <v>4</v>
      </c>
      <c r="T48" s="54">
        <f t="shared" ca="1" si="7"/>
        <v>0.25833</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71">
        <f t="shared" ca="1" si="8"/>
        <v>125.0000000000001</v>
      </c>
    </row>
    <row r="49" spans="1:22" x14ac:dyDescent="0.35">
      <c r="A49" s="32">
        <f t="shared" si="9"/>
        <v>45780</v>
      </c>
      <c r="B49" s="70" cm="1">
        <f t="array" aca="1" ref="B49" ca="1">_xlfn.XLOOKUP(A49,INDIRECT($A$5&amp;"!$AJ$41:$AJ$406"),INDIRECT($A$5&amp;"!$AK$41:$AK$406"))*SUM($F$3:$I$3)</f>
        <v>0</v>
      </c>
      <c r="C49" s="70" cm="1">
        <f t="array" aca="1" ref="C49" ca="1">_xlfn.XLOOKUP(A49,INDIRECT($A$5&amp;"!$AJ$41:$AJ$406"),INDIRECT($A$5&amp;"!$AL$41:$AL$406"))*SUM($F$3:$I$3)</f>
        <v>15</v>
      </c>
      <c r="D49" s="70" cm="1">
        <f t="array" aca="1" ref="D49" ca="1">_xlfn.XLOOKUP(A49,INDIRECT($A$5&amp;"!$AJ$41:$AJ$406"),INDIRECT($A$5&amp;"!$AO$41:$AO$406"))*SUM($F$3:$I$3)</f>
        <v>12.75</v>
      </c>
      <c r="E49" s="34" cm="1">
        <f t="array" ref="E49">SUMPRODUCT(('PT Storengy'!$B$8:$K$372)*('PT Storengy'!$A$8:$A$372=$A49)*('PT Storengy'!$B$5:$K$5=$A$6)*('PT Storengy'!$B$7:$K$7=$A$7))</f>
        <v>0</v>
      </c>
      <c r="F49" s="119">
        <f t="shared" ca="1" si="0"/>
        <v>4.125</v>
      </c>
      <c r="G49" s="54">
        <f t="shared" ca="1" si="3"/>
        <v>0.26667000000000002</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71">
        <f t="shared" ca="1" si="4"/>
        <v>125.0000000000001</v>
      </c>
      <c r="J49" s="118" cm="1">
        <f t="array" aca="1" ref="J49" ca="1">IF(COUNTIFS('PTC GRTgaz'!$K$7:$K$15996,"",'PTC GRTgaz'!$A$7:$A$15996,J$16,'PTC GRTgaz'!$D$7:$D$15996,$A49,'PTC GRTgaz'!$C$7:$C$15996,"DEL")&gt;0,J$14,SUMIFS('PTC GRTgaz'!$K$7:$K$15996,'PTC GRTgaz'!$A$7:$A$15996,J$16,'PTC GRTgaz'!$D$7:$D$15996,$A49,'PTC GRTgaz'!$C$7:$C$15996,"DEL")*1.0026*$F$4/INDIRECT($A$4&amp;"!D9"))</f>
        <v>124.99999999999999</v>
      </c>
      <c r="K49" s="118">
        <v>1000</v>
      </c>
      <c r="L49" s="119">
        <f t="shared" ca="1" si="1"/>
        <v>4.1249999999999991</v>
      </c>
      <c r="M49" s="54">
        <f t="shared" ca="1" si="5"/>
        <v>0.26667000000000002</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71">
        <f t="shared" ca="1" si="6"/>
        <v>124.99999999999999</v>
      </c>
      <c r="S49" s="119">
        <f t="shared" ca="1" si="2"/>
        <v>4.125</v>
      </c>
      <c r="T49" s="54">
        <f t="shared" ca="1" si="7"/>
        <v>0.26667000000000002</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71">
        <f t="shared" ca="1" si="8"/>
        <v>125.0000000000001</v>
      </c>
    </row>
    <row r="50" spans="1:22" x14ac:dyDescent="0.35">
      <c r="A50" s="32">
        <f t="shared" si="9"/>
        <v>45781</v>
      </c>
      <c r="B50" s="70" cm="1">
        <f t="array" aca="1" ref="B50" ca="1">_xlfn.XLOOKUP(A50,INDIRECT($A$5&amp;"!$AJ$41:$AJ$406"),INDIRECT($A$5&amp;"!$AK$41:$AK$406"))*SUM($F$3:$I$3)</f>
        <v>0</v>
      </c>
      <c r="C50" s="70" cm="1">
        <f t="array" aca="1" ref="C50" ca="1">_xlfn.XLOOKUP(A50,INDIRECT($A$5&amp;"!$AJ$41:$AJ$406"),INDIRECT($A$5&amp;"!$AL$41:$AL$406"))*SUM($F$3:$I$3)</f>
        <v>15</v>
      </c>
      <c r="D50" s="70" cm="1">
        <f t="array" aca="1" ref="D50" ca="1">_xlfn.XLOOKUP(A50,INDIRECT($A$5&amp;"!$AJ$41:$AJ$406"),INDIRECT($A$5&amp;"!$AO$41:$AO$406"))*SUM($F$3:$I$3)</f>
        <v>12.75</v>
      </c>
      <c r="E50" s="34" cm="1">
        <f t="array" ref="E50">SUMPRODUCT(('PT Storengy'!$B$8:$K$372)*('PT Storengy'!$A$8:$A$372=$A50)*('PT Storengy'!$B$5:$K$5=$A$6)*('PT Storengy'!$B$7:$K$7=$A$7))</f>
        <v>0</v>
      </c>
      <c r="F50" s="119">
        <f t="shared" ca="1" si="0"/>
        <v>4.25</v>
      </c>
      <c r="G50" s="54">
        <f t="shared" ca="1" si="3"/>
        <v>0.27500000000000002</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71">
        <f t="shared" ca="1" si="4"/>
        <v>125.0000000000001</v>
      </c>
      <c r="J50" s="118" cm="1">
        <f t="array" aca="1" ref="J50" ca="1">IF(COUNTIFS('PTC GRTgaz'!$K$7:$K$15996,"",'PTC GRTgaz'!$A$7:$A$15996,J$16,'PTC GRTgaz'!$D$7:$D$15996,$A50,'PTC GRTgaz'!$C$7:$C$15996,"DEL")&gt;0,J$14,SUMIFS('PTC GRTgaz'!$K$7:$K$15996,'PTC GRTgaz'!$A$7:$A$15996,J$16,'PTC GRTgaz'!$D$7:$D$15996,$A50,'PTC GRTgaz'!$C$7:$C$15996,"DEL")*1.0026*$F$4/INDIRECT($A$4&amp;"!D9"))</f>
        <v>124.99999999999999</v>
      </c>
      <c r="K50" s="118">
        <v>1000</v>
      </c>
      <c r="L50" s="119">
        <f t="shared" ca="1" si="1"/>
        <v>4.2499999999999991</v>
      </c>
      <c r="M50" s="54">
        <f t="shared" ca="1" si="5"/>
        <v>0.27500000000000002</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71">
        <f t="shared" ca="1" si="6"/>
        <v>124.99999999999999</v>
      </c>
      <c r="S50" s="119">
        <f t="shared" ca="1" si="2"/>
        <v>4.25</v>
      </c>
      <c r="T50" s="54">
        <f t="shared" ca="1" si="7"/>
        <v>0.27500000000000002</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71">
        <f t="shared" ca="1" si="8"/>
        <v>125.0000000000001</v>
      </c>
    </row>
    <row r="51" spans="1:22" x14ac:dyDescent="0.35">
      <c r="A51" s="32">
        <f t="shared" si="9"/>
        <v>45782</v>
      </c>
      <c r="B51" s="70" cm="1">
        <f t="array" aca="1" ref="B51" ca="1">_xlfn.XLOOKUP(A51,INDIRECT($A$5&amp;"!$AJ$41:$AJ$406"),INDIRECT($A$5&amp;"!$AK$41:$AK$406"))*SUM($F$3:$I$3)</f>
        <v>0</v>
      </c>
      <c r="C51" s="70" cm="1">
        <f t="array" aca="1" ref="C51" ca="1">_xlfn.XLOOKUP(A51,INDIRECT($A$5&amp;"!$AJ$41:$AJ$406"),INDIRECT($A$5&amp;"!$AL$41:$AL$406"))*SUM($F$3:$I$3)</f>
        <v>15</v>
      </c>
      <c r="D51" s="70" cm="1">
        <f t="array" aca="1" ref="D51" ca="1">_xlfn.XLOOKUP(A51,INDIRECT($A$5&amp;"!$AJ$41:$AJ$406"),INDIRECT($A$5&amp;"!$AO$41:$AO$406"))*SUM($F$3:$I$3)</f>
        <v>12.75</v>
      </c>
      <c r="E51" s="34" cm="1">
        <f t="array" ref="E51">SUMPRODUCT(('PT Storengy'!$B$8:$K$372)*('PT Storengy'!$A$8:$A$372=$A51)*('PT Storengy'!$B$5:$K$5=$A$6)*('PT Storengy'!$B$7:$K$7=$A$7))</f>
        <v>0.1</v>
      </c>
      <c r="F51" s="119">
        <f t="shared" ca="1" si="0"/>
        <v>4.3624999999999998</v>
      </c>
      <c r="G51" s="54">
        <f t="shared" ca="1" si="3"/>
        <v>0.28333000000000003</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71">
        <f t="shared" ca="1" si="4"/>
        <v>112.50000000000009</v>
      </c>
      <c r="J51" s="118" cm="1">
        <f t="array" aca="1" ref="J51" ca="1">IF(COUNTIFS('PTC GRTgaz'!$K$7:$K$15996,"",'PTC GRTgaz'!$A$7:$A$15996,J$16,'PTC GRTgaz'!$D$7:$D$15996,$A51,'PTC GRTgaz'!$C$7:$C$15996,"DEL")&gt;0,J$14,SUMIFS('PTC GRTgaz'!$K$7:$K$15996,'PTC GRTgaz'!$A$7:$A$15996,J$16,'PTC GRTgaz'!$D$7:$D$15996,$A51,'PTC GRTgaz'!$C$7:$C$15996,"DEL")*1.0026*$F$4/INDIRECT($A$4&amp;"!D9"))</f>
        <v>124.99999999999999</v>
      </c>
      <c r="K51" s="118">
        <v>1000</v>
      </c>
      <c r="L51" s="119">
        <f t="shared" ca="1" si="1"/>
        <v>4.3624999999999989</v>
      </c>
      <c r="M51" s="54">
        <f t="shared" ca="1" si="5"/>
        <v>0.28333000000000003</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71">
        <f t="shared" ca="1" si="6"/>
        <v>112.50000000000009</v>
      </c>
      <c r="S51" s="119">
        <f t="shared" ca="1" si="2"/>
        <v>4.375</v>
      </c>
      <c r="T51" s="54">
        <f t="shared" ca="1" si="7"/>
        <v>0.28333000000000003</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71">
        <f t="shared" ca="1" si="8"/>
        <v>125.0000000000001</v>
      </c>
    </row>
    <row r="52" spans="1:22" x14ac:dyDescent="0.35">
      <c r="A52" s="32">
        <f t="shared" si="9"/>
        <v>45783</v>
      </c>
      <c r="B52" s="70" cm="1">
        <f t="array" aca="1" ref="B52" ca="1">_xlfn.XLOOKUP(A52,INDIRECT($A$5&amp;"!$AJ$41:$AJ$406"),INDIRECT($A$5&amp;"!$AK$41:$AK$406"))*SUM($F$3:$I$3)</f>
        <v>0</v>
      </c>
      <c r="C52" s="70" cm="1">
        <f t="array" aca="1" ref="C52" ca="1">_xlfn.XLOOKUP(A52,INDIRECT($A$5&amp;"!$AJ$41:$AJ$406"),INDIRECT($A$5&amp;"!$AL$41:$AL$406"))*SUM($F$3:$I$3)</f>
        <v>15</v>
      </c>
      <c r="D52" s="70" cm="1">
        <f t="array" aca="1" ref="D52" ca="1">_xlfn.XLOOKUP(A52,INDIRECT($A$5&amp;"!$AJ$41:$AJ$406"),INDIRECT($A$5&amp;"!$AO$41:$AO$406"))*SUM($F$3:$I$3)</f>
        <v>12.75</v>
      </c>
      <c r="E52" s="34" cm="1">
        <f t="array" ref="E52">SUMPRODUCT(('PT Storengy'!$B$8:$K$372)*('PT Storengy'!$A$8:$A$372=$A52)*('PT Storengy'!$B$5:$K$5=$A$6)*('PT Storengy'!$B$7:$K$7=$A$7))</f>
        <v>0.1</v>
      </c>
      <c r="F52" s="119">
        <f t="shared" ca="1" si="0"/>
        <v>4.4749999999999996</v>
      </c>
      <c r="G52" s="54">
        <f t="shared" ca="1" si="3"/>
        <v>0.29082999999999998</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71">
        <f t="shared" ca="1" si="4"/>
        <v>112.50000000000009</v>
      </c>
      <c r="J52" s="118" cm="1">
        <f t="array" aca="1" ref="J52" ca="1">IF(COUNTIFS('PTC GRTgaz'!$K$7:$K$15996,"",'PTC GRTgaz'!$A$7:$A$15996,J$16,'PTC GRTgaz'!$D$7:$D$15996,$A52,'PTC GRTgaz'!$C$7:$C$15996,"DEL")&gt;0,J$14,SUMIFS('PTC GRTgaz'!$K$7:$K$15996,'PTC GRTgaz'!$A$7:$A$15996,J$16,'PTC GRTgaz'!$D$7:$D$15996,$A52,'PTC GRTgaz'!$C$7:$C$15996,"DEL")*1.0026*$F$4/INDIRECT($A$4&amp;"!D9"))</f>
        <v>124.99999999999999</v>
      </c>
      <c r="K52" s="118">
        <v>1000</v>
      </c>
      <c r="L52" s="119">
        <f t="shared" ca="1" si="1"/>
        <v>4.4749999999999988</v>
      </c>
      <c r="M52" s="54">
        <f t="shared" ca="1" si="5"/>
        <v>0.29082999999999998</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71">
        <f t="shared" ca="1" si="6"/>
        <v>112.50000000000009</v>
      </c>
      <c r="S52" s="119">
        <f t="shared" ca="1" si="2"/>
        <v>4.5</v>
      </c>
      <c r="T52" s="54">
        <f t="shared" ca="1" si="7"/>
        <v>0.29166999999999998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71">
        <f t="shared" ca="1" si="8"/>
        <v>125.0000000000001</v>
      </c>
    </row>
    <row r="53" spans="1:22" x14ac:dyDescent="0.35">
      <c r="A53" s="32">
        <f t="shared" si="9"/>
        <v>45784</v>
      </c>
      <c r="B53" s="70" cm="1">
        <f t="array" aca="1" ref="B53" ca="1">_xlfn.XLOOKUP(A53,INDIRECT($A$5&amp;"!$AJ$41:$AJ$406"),INDIRECT($A$5&amp;"!$AK$41:$AK$406"))*SUM($F$3:$I$3)</f>
        <v>0</v>
      </c>
      <c r="C53" s="70" cm="1">
        <f t="array" aca="1" ref="C53" ca="1">_xlfn.XLOOKUP(A53,INDIRECT($A$5&amp;"!$AJ$41:$AJ$406"),INDIRECT($A$5&amp;"!$AL$41:$AL$406"))*SUM($F$3:$I$3)</f>
        <v>15</v>
      </c>
      <c r="D53" s="70" cm="1">
        <f t="array" aca="1" ref="D53" ca="1">_xlfn.XLOOKUP(A53,INDIRECT($A$5&amp;"!$AJ$41:$AJ$406"),INDIRECT($A$5&amp;"!$AO$41:$AO$406"))*SUM($F$3:$I$3)</f>
        <v>12.75</v>
      </c>
      <c r="E53" s="34" cm="1">
        <f t="array" ref="E53">SUMPRODUCT(('PT Storengy'!$B$8:$K$372)*('PT Storengy'!$A$8:$A$372=$A53)*('PT Storengy'!$B$5:$K$5=$A$6)*('PT Storengy'!$B$7:$K$7=$A$7))</f>
        <v>0.1</v>
      </c>
      <c r="F53" s="119">
        <f t="shared" ca="1" si="0"/>
        <v>4.5874999999999995</v>
      </c>
      <c r="G53" s="54">
        <f t="shared" ca="1" si="3"/>
        <v>0.29832999999999998</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71">
        <f t="shared" ca="1" si="4"/>
        <v>112.50000000000009</v>
      </c>
      <c r="J53" s="118" cm="1">
        <f t="array" aca="1" ref="J53" ca="1">IF(COUNTIFS('PTC GRTgaz'!$K$7:$K$15996,"",'PTC GRTgaz'!$A$7:$A$15996,J$16,'PTC GRTgaz'!$D$7:$D$15996,$A53,'PTC GRTgaz'!$C$7:$C$15996,"DEL")&gt;0,J$14,SUMIFS('PTC GRTgaz'!$K$7:$K$15996,'PTC GRTgaz'!$A$7:$A$15996,J$16,'PTC GRTgaz'!$D$7:$D$15996,$A53,'PTC GRTgaz'!$C$7:$C$15996,"DEL")*1.0026*$F$4/INDIRECT($A$4&amp;"!D9"))</f>
        <v>124.99999999999999</v>
      </c>
      <c r="K53" s="118">
        <v>1000</v>
      </c>
      <c r="L53" s="119">
        <f t="shared" ca="1" si="1"/>
        <v>4.5874999999999986</v>
      </c>
      <c r="M53" s="54">
        <f t="shared" ca="1" si="5"/>
        <v>0.29832999999999998</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71">
        <f t="shared" ca="1" si="6"/>
        <v>112.50000000000009</v>
      </c>
      <c r="S53" s="119">
        <f t="shared" ca="1" si="2"/>
        <v>4.625</v>
      </c>
      <c r="T53" s="54">
        <f t="shared" ca="1" si="7"/>
        <v>0.3</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71">
        <f t="shared" ca="1" si="8"/>
        <v>124.99999999999999</v>
      </c>
    </row>
    <row r="54" spans="1:22" x14ac:dyDescent="0.35">
      <c r="A54" s="32">
        <f t="shared" si="9"/>
        <v>45785</v>
      </c>
      <c r="B54" s="70" cm="1">
        <f t="array" aca="1" ref="B54" ca="1">_xlfn.XLOOKUP(A54,INDIRECT($A$5&amp;"!$AJ$41:$AJ$406"),INDIRECT($A$5&amp;"!$AK$41:$AK$406"))*SUM($F$3:$I$3)</f>
        <v>0</v>
      </c>
      <c r="C54" s="70" cm="1">
        <f t="array" aca="1" ref="C54" ca="1">_xlfn.XLOOKUP(A54,INDIRECT($A$5&amp;"!$AJ$41:$AJ$406"),INDIRECT($A$5&amp;"!$AL$41:$AL$406"))*SUM($F$3:$I$3)</f>
        <v>15</v>
      </c>
      <c r="D54" s="70" cm="1">
        <f t="array" aca="1" ref="D54" ca="1">_xlfn.XLOOKUP(A54,INDIRECT($A$5&amp;"!$AJ$41:$AJ$406"),INDIRECT($A$5&amp;"!$AO$41:$AO$406"))*SUM($F$3:$I$3)</f>
        <v>12.75</v>
      </c>
      <c r="E54" s="34" cm="1">
        <f t="array" ref="E54">SUMPRODUCT(('PT Storengy'!$B$8:$K$372)*('PT Storengy'!$A$8:$A$372=$A54)*('PT Storengy'!$B$5:$K$5=$A$6)*('PT Storengy'!$B$7:$K$7=$A$7))</f>
        <v>0.1</v>
      </c>
      <c r="F54" s="119">
        <f t="shared" ca="1" si="0"/>
        <v>4.6999999999999993</v>
      </c>
      <c r="G54" s="54">
        <f t="shared" ca="1" si="3"/>
        <v>0.30582999999999999</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71">
        <f t="shared" ca="1" si="4"/>
        <v>112.50000000000009</v>
      </c>
      <c r="J54" s="118" cm="1">
        <f t="array" aca="1" ref="J54" ca="1">IF(COUNTIFS('PTC GRTgaz'!$K$7:$K$15996,"",'PTC GRTgaz'!$A$7:$A$15996,J$16,'PTC GRTgaz'!$D$7:$D$15996,$A54,'PTC GRTgaz'!$C$7:$C$15996,"DEL")&gt;0,J$14,SUMIFS('PTC GRTgaz'!$K$7:$K$15996,'PTC GRTgaz'!$A$7:$A$15996,J$16,'PTC GRTgaz'!$D$7:$D$15996,$A54,'PTC GRTgaz'!$C$7:$C$15996,"DEL")*1.0026*$F$4/INDIRECT($A$4&amp;"!D9"))</f>
        <v>124.99999999999999</v>
      </c>
      <c r="K54" s="118">
        <v>1000</v>
      </c>
      <c r="L54" s="119">
        <f t="shared" ca="1" si="1"/>
        <v>4.6999999999999984</v>
      </c>
      <c r="M54" s="54">
        <f t="shared" ca="1" si="5"/>
        <v>0.30582999999999999</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71">
        <f t="shared" ca="1" si="6"/>
        <v>112.50000000000009</v>
      </c>
      <c r="S54" s="119">
        <f t="shared" ca="1" si="2"/>
        <v>4.75</v>
      </c>
      <c r="T54" s="54">
        <f t="shared" ca="1" si="7"/>
        <v>0.30832999999999999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71">
        <f t="shared" ca="1" si="8"/>
        <v>125.0000000000001</v>
      </c>
    </row>
    <row r="55" spans="1:22" x14ac:dyDescent="0.35">
      <c r="A55" s="32">
        <f t="shared" si="9"/>
        <v>45786</v>
      </c>
      <c r="B55" s="70" cm="1">
        <f t="array" aca="1" ref="B55" ca="1">_xlfn.XLOOKUP(A55,INDIRECT($A$5&amp;"!$AJ$41:$AJ$406"),INDIRECT($A$5&amp;"!$AK$41:$AK$406"))*SUM($F$3:$I$3)</f>
        <v>0</v>
      </c>
      <c r="C55" s="70" cm="1">
        <f t="array" aca="1" ref="C55" ca="1">_xlfn.XLOOKUP(A55,INDIRECT($A$5&amp;"!$AJ$41:$AJ$406"),INDIRECT($A$5&amp;"!$AL$41:$AL$406"))*SUM($F$3:$I$3)</f>
        <v>15</v>
      </c>
      <c r="D55" s="70" cm="1">
        <f t="array" aca="1" ref="D55" ca="1">_xlfn.XLOOKUP(A55,INDIRECT($A$5&amp;"!$AJ$41:$AJ$406"),INDIRECT($A$5&amp;"!$AO$41:$AO$406"))*SUM($F$3:$I$3)</f>
        <v>12.75</v>
      </c>
      <c r="E55" s="34" cm="1">
        <f t="array" ref="E55">SUMPRODUCT(('PT Storengy'!$B$8:$K$372)*('PT Storengy'!$A$8:$A$372=$A55)*('PT Storengy'!$B$5:$K$5=$A$6)*('PT Storengy'!$B$7:$K$7=$A$7))</f>
        <v>0.1</v>
      </c>
      <c r="F55" s="119">
        <f t="shared" ca="1" si="0"/>
        <v>4.8124999999999991</v>
      </c>
      <c r="G55" s="54">
        <f t="shared" ca="1" si="3"/>
        <v>0.31333</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71">
        <f t="shared" ca="1" si="4"/>
        <v>112.50000000000009</v>
      </c>
      <c r="J55" s="118" cm="1">
        <f t="array" aca="1" ref="J55" ca="1">IF(COUNTIFS('PTC GRTgaz'!$K$7:$K$15996,"",'PTC GRTgaz'!$A$7:$A$15996,J$16,'PTC GRTgaz'!$D$7:$D$15996,$A55,'PTC GRTgaz'!$C$7:$C$15996,"DEL")&gt;0,J$14,SUMIFS('PTC GRTgaz'!$K$7:$K$15996,'PTC GRTgaz'!$A$7:$A$15996,J$16,'PTC GRTgaz'!$D$7:$D$15996,$A55,'PTC GRTgaz'!$C$7:$C$15996,"DEL")*1.0026*$F$4/INDIRECT($A$4&amp;"!D9"))</f>
        <v>124.99999999999999</v>
      </c>
      <c r="K55" s="118">
        <v>1000</v>
      </c>
      <c r="L55" s="119">
        <f t="shared" ca="1" si="1"/>
        <v>4.8124999999999982</v>
      </c>
      <c r="M55" s="54">
        <f t="shared" ca="1" si="5"/>
        <v>0.31333</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71">
        <f t="shared" ca="1" si="6"/>
        <v>112.50000000000009</v>
      </c>
      <c r="S55" s="119">
        <f t="shared" ca="1" si="2"/>
        <v>4.875</v>
      </c>
      <c r="T55" s="54">
        <f t="shared" ca="1" si="7"/>
        <v>0.31667000000000001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71">
        <f t="shared" ca="1" si="8"/>
        <v>125.0000000000001</v>
      </c>
    </row>
    <row r="56" spans="1:22" x14ac:dyDescent="0.35">
      <c r="A56" s="32">
        <f t="shared" si="9"/>
        <v>45787</v>
      </c>
      <c r="B56" s="70" cm="1">
        <f t="array" aca="1" ref="B56" ca="1">_xlfn.XLOOKUP(A56,INDIRECT($A$5&amp;"!$AJ$41:$AJ$406"),INDIRECT($A$5&amp;"!$AK$41:$AK$406"))*SUM($F$3:$I$3)</f>
        <v>0</v>
      </c>
      <c r="C56" s="70" cm="1">
        <f t="array" aca="1" ref="C56" ca="1">_xlfn.XLOOKUP(A56,INDIRECT($A$5&amp;"!$AJ$41:$AJ$406"),INDIRECT($A$5&amp;"!$AL$41:$AL$406"))*SUM($F$3:$I$3)</f>
        <v>15</v>
      </c>
      <c r="D56" s="70" cm="1">
        <f t="array" aca="1" ref="D56" ca="1">_xlfn.XLOOKUP(A56,INDIRECT($A$5&amp;"!$AJ$41:$AJ$406"),INDIRECT($A$5&amp;"!$AO$41:$AO$406"))*SUM($F$3:$I$3)</f>
        <v>12.75</v>
      </c>
      <c r="E56" s="34" cm="1">
        <f t="array" ref="E56">SUMPRODUCT(('PT Storengy'!$B$8:$K$372)*('PT Storengy'!$A$8:$A$372=$A56)*('PT Storengy'!$B$5:$K$5=$A$6)*('PT Storengy'!$B$7:$K$7=$A$7))</f>
        <v>0.1</v>
      </c>
      <c r="F56" s="119">
        <f t="shared" ca="1" si="0"/>
        <v>4.9249999999999989</v>
      </c>
      <c r="G56" s="54">
        <f t="shared" ca="1" si="3"/>
        <v>0.32083</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71">
        <f t="shared" ca="1" si="4"/>
        <v>112.50000000000009</v>
      </c>
      <c r="J56" s="118" cm="1">
        <f t="array" aca="1" ref="J56" ca="1">IF(COUNTIFS('PTC GRTgaz'!$K$7:$K$15996,"",'PTC GRTgaz'!$A$7:$A$15996,J$16,'PTC GRTgaz'!$D$7:$D$15996,$A56,'PTC GRTgaz'!$C$7:$C$15996,"DEL")&gt;0,J$14,SUMIFS('PTC GRTgaz'!$K$7:$K$15996,'PTC GRTgaz'!$A$7:$A$15996,J$16,'PTC GRTgaz'!$D$7:$D$15996,$A56,'PTC GRTgaz'!$C$7:$C$15996,"DEL")*1.0026*$F$4/INDIRECT($A$4&amp;"!D9"))</f>
        <v>124.99999999999999</v>
      </c>
      <c r="K56" s="118">
        <v>1000</v>
      </c>
      <c r="L56" s="119">
        <f t="shared" ca="1" si="1"/>
        <v>4.924999999999998</v>
      </c>
      <c r="M56" s="54">
        <f t="shared" ca="1" si="5"/>
        <v>0.32083</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71">
        <f t="shared" ca="1" si="6"/>
        <v>112.50000000000009</v>
      </c>
      <c r="S56" s="119">
        <f t="shared" ca="1" si="2"/>
        <v>5</v>
      </c>
      <c r="T56" s="54">
        <f t="shared" ca="1" si="7"/>
        <v>0.32500000000000001</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71">
        <f t="shared" ca="1" si="8"/>
        <v>125.0000000000001</v>
      </c>
    </row>
    <row r="57" spans="1:22" x14ac:dyDescent="0.35">
      <c r="A57" s="32">
        <f t="shared" si="9"/>
        <v>45788</v>
      </c>
      <c r="B57" s="70" cm="1">
        <f t="array" aca="1" ref="B57" ca="1">_xlfn.XLOOKUP(A57,INDIRECT($A$5&amp;"!$AJ$41:$AJ$406"),INDIRECT($A$5&amp;"!$AK$41:$AK$406"))*SUM($F$3:$I$3)</f>
        <v>0</v>
      </c>
      <c r="C57" s="70" cm="1">
        <f t="array" aca="1" ref="C57" ca="1">_xlfn.XLOOKUP(A57,INDIRECT($A$5&amp;"!$AJ$41:$AJ$406"),INDIRECT($A$5&amp;"!$AL$41:$AL$406"))*SUM($F$3:$I$3)</f>
        <v>15</v>
      </c>
      <c r="D57" s="70" cm="1">
        <f t="array" aca="1" ref="D57" ca="1">_xlfn.XLOOKUP(A57,INDIRECT($A$5&amp;"!$AJ$41:$AJ$406"),INDIRECT($A$5&amp;"!$AO$41:$AO$406"))*SUM($F$3:$I$3)</f>
        <v>12.75</v>
      </c>
      <c r="E57" s="34" cm="1">
        <f t="array" ref="E57">SUMPRODUCT(('PT Storengy'!$B$8:$K$372)*('PT Storengy'!$A$8:$A$372=$A57)*('PT Storengy'!$B$5:$K$5=$A$6)*('PT Storengy'!$B$7:$K$7=$A$7))</f>
        <v>0.1</v>
      </c>
      <c r="F57" s="119">
        <f t="shared" ca="1" si="0"/>
        <v>5.0374999999999988</v>
      </c>
      <c r="G57" s="54">
        <f t="shared" ca="1" si="3"/>
        <v>0.32833000000000001</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71">
        <f t="shared" ca="1" si="4"/>
        <v>112.50000000000009</v>
      </c>
      <c r="J57" s="118" cm="1">
        <f t="array" aca="1" ref="J57" ca="1">IF(COUNTIFS('PTC GRTgaz'!$K$7:$K$15996,"",'PTC GRTgaz'!$A$7:$A$15996,J$16,'PTC GRTgaz'!$D$7:$D$15996,$A57,'PTC GRTgaz'!$C$7:$C$15996,"DEL")&gt;0,J$14,SUMIFS('PTC GRTgaz'!$K$7:$K$15996,'PTC GRTgaz'!$A$7:$A$15996,J$16,'PTC GRTgaz'!$D$7:$D$15996,$A57,'PTC GRTgaz'!$C$7:$C$15996,"DEL")*1.0026*$F$4/INDIRECT($A$4&amp;"!D9"))</f>
        <v>124.99999999999999</v>
      </c>
      <c r="K57" s="118">
        <v>1000</v>
      </c>
      <c r="L57" s="119">
        <f t="shared" ca="1" si="1"/>
        <v>5.0374999999999979</v>
      </c>
      <c r="M57" s="54">
        <f t="shared" ca="1" si="5"/>
        <v>0.32833000000000001</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71">
        <f t="shared" ca="1" si="6"/>
        <v>112.50000000000009</v>
      </c>
      <c r="S57" s="119">
        <f t="shared" ca="1" si="2"/>
        <v>5.125</v>
      </c>
      <c r="T57" s="54">
        <f t="shared" ca="1" si="7"/>
        <v>0.33333000000000002</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71">
        <f t="shared" ca="1" si="8"/>
        <v>125.0000000000001</v>
      </c>
    </row>
    <row r="58" spans="1:22" x14ac:dyDescent="0.35">
      <c r="A58" s="32">
        <f t="shared" si="9"/>
        <v>45789</v>
      </c>
      <c r="B58" s="70" cm="1">
        <f t="array" aca="1" ref="B58" ca="1">_xlfn.XLOOKUP(A58,INDIRECT($A$5&amp;"!$AJ$41:$AJ$406"),INDIRECT($A$5&amp;"!$AK$41:$AK$406"))*SUM($F$3:$I$3)</f>
        <v>0</v>
      </c>
      <c r="C58" s="70" cm="1">
        <f t="array" aca="1" ref="C58" ca="1">_xlfn.XLOOKUP(A58,INDIRECT($A$5&amp;"!$AJ$41:$AJ$406"),INDIRECT($A$5&amp;"!$AL$41:$AL$406"))*SUM($F$3:$I$3)</f>
        <v>15</v>
      </c>
      <c r="D58" s="70" cm="1">
        <f t="array" aca="1" ref="D58" ca="1">_xlfn.XLOOKUP(A58,INDIRECT($A$5&amp;"!$AJ$41:$AJ$406"),INDIRECT($A$5&amp;"!$AO$41:$AO$406"))*SUM($F$3:$I$3)</f>
        <v>12.75</v>
      </c>
      <c r="E58" s="34" cm="1">
        <f t="array" ref="E58">SUMPRODUCT(('PT Storengy'!$B$8:$K$372)*('PT Storengy'!$A$8:$A$372=$A58)*('PT Storengy'!$B$5:$K$5=$A$6)*('PT Storengy'!$B$7:$K$7=$A$7))</f>
        <v>0.1</v>
      </c>
      <c r="F58" s="119">
        <f t="shared" ca="1" si="0"/>
        <v>5.1499999999999986</v>
      </c>
      <c r="G58" s="54">
        <f t="shared" ca="1" si="3"/>
        <v>0.33583000000000002</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71">
        <f t="shared" ca="1" si="4"/>
        <v>112.50000000000009</v>
      </c>
      <c r="J58" s="118" cm="1">
        <f t="array" aca="1" ref="J58" ca="1">IF(COUNTIFS('PTC GRTgaz'!$K$7:$K$15996,"",'PTC GRTgaz'!$A$7:$A$15996,J$16,'PTC GRTgaz'!$D$7:$D$15996,$A58,'PTC GRTgaz'!$C$7:$C$15996,"DEL")&gt;0,J$14,SUMIFS('PTC GRTgaz'!$K$7:$K$15996,'PTC GRTgaz'!$A$7:$A$15996,J$16,'PTC GRTgaz'!$D$7:$D$15996,$A58,'PTC GRTgaz'!$C$7:$C$15996,"DEL")*1.0026*$F$4/INDIRECT($A$4&amp;"!D9"))</f>
        <v>124.99999999999999</v>
      </c>
      <c r="K58" s="118">
        <v>1000</v>
      </c>
      <c r="L58" s="119">
        <f t="shared" ca="1" si="1"/>
        <v>5.1499999999999977</v>
      </c>
      <c r="M58" s="54">
        <f t="shared" ca="1" si="5"/>
        <v>0.33583000000000002</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71">
        <f t="shared" ca="1" si="6"/>
        <v>112.50000000000009</v>
      </c>
      <c r="S58" s="119">
        <f t="shared" ca="1" si="2"/>
        <v>5.25</v>
      </c>
      <c r="T58" s="54">
        <f t="shared" ca="1" si="7"/>
        <v>0.34166999999999997</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71">
        <f t="shared" ca="1" si="8"/>
        <v>125.0000000000001</v>
      </c>
    </row>
    <row r="59" spans="1:22" x14ac:dyDescent="0.35">
      <c r="A59" s="32">
        <f t="shared" si="9"/>
        <v>45790</v>
      </c>
      <c r="B59" s="70" cm="1">
        <f t="array" aca="1" ref="B59" ca="1">_xlfn.XLOOKUP(A59,INDIRECT($A$5&amp;"!$AJ$41:$AJ$406"),INDIRECT($A$5&amp;"!$AK$41:$AK$406"))*SUM($F$3:$I$3)</f>
        <v>0</v>
      </c>
      <c r="C59" s="70" cm="1">
        <f t="array" aca="1" ref="C59" ca="1">_xlfn.XLOOKUP(A59,INDIRECT($A$5&amp;"!$AJ$41:$AJ$406"),INDIRECT($A$5&amp;"!$AL$41:$AL$406"))*SUM($F$3:$I$3)</f>
        <v>15</v>
      </c>
      <c r="D59" s="70" cm="1">
        <f t="array" aca="1" ref="D59" ca="1">_xlfn.XLOOKUP(A59,INDIRECT($A$5&amp;"!$AJ$41:$AJ$406"),INDIRECT($A$5&amp;"!$AO$41:$AO$406"))*SUM($F$3:$I$3)</f>
        <v>12.75</v>
      </c>
      <c r="E59" s="34" cm="1">
        <f t="array" ref="E59">SUMPRODUCT(('PT Storengy'!$B$8:$K$372)*('PT Storengy'!$A$8:$A$372=$A59)*('PT Storengy'!$B$5:$K$5=$A$6)*('PT Storengy'!$B$7:$K$7=$A$7))</f>
        <v>0.1</v>
      </c>
      <c r="F59" s="119">
        <f t="shared" ca="1" si="0"/>
        <v>5.2624999999999984</v>
      </c>
      <c r="G59" s="54">
        <f t="shared" ca="1" si="3"/>
        <v>0.34333000000000002</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71">
        <f t="shared" ca="1" si="4"/>
        <v>112.50000000000009</v>
      </c>
      <c r="J59" s="118" cm="1">
        <f t="array" aca="1" ref="J59" ca="1">IF(COUNTIFS('PTC GRTgaz'!$K$7:$K$15996,"",'PTC GRTgaz'!$A$7:$A$15996,J$16,'PTC GRTgaz'!$D$7:$D$15996,$A59,'PTC GRTgaz'!$C$7:$C$15996,"DEL")&gt;0,J$14,SUMIFS('PTC GRTgaz'!$K$7:$K$15996,'PTC GRTgaz'!$A$7:$A$15996,J$16,'PTC GRTgaz'!$D$7:$D$15996,$A59,'PTC GRTgaz'!$C$7:$C$15996,"DEL")*1.0026*$F$4/INDIRECT($A$4&amp;"!D9"))</f>
        <v>124.99999999999999</v>
      </c>
      <c r="K59" s="118">
        <v>1000</v>
      </c>
      <c r="L59" s="119">
        <f t="shared" ca="1" si="1"/>
        <v>5.2624999999999975</v>
      </c>
      <c r="M59" s="54">
        <f t="shared" ca="1" si="5"/>
        <v>0.34333000000000002</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71">
        <f t="shared" ca="1" si="6"/>
        <v>112.50000000000009</v>
      </c>
      <c r="S59" s="119">
        <f t="shared" ca="1" si="2"/>
        <v>5.375</v>
      </c>
      <c r="T59" s="54">
        <f t="shared" ca="1" si="7"/>
        <v>0.35</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71">
        <f t="shared" ca="1" si="8"/>
        <v>124.99999999999999</v>
      </c>
    </row>
    <row r="60" spans="1:22" x14ac:dyDescent="0.35">
      <c r="A60" s="32">
        <f t="shared" si="9"/>
        <v>45791</v>
      </c>
      <c r="B60" s="70" cm="1">
        <f t="array" aca="1" ref="B60" ca="1">_xlfn.XLOOKUP(A60,INDIRECT($A$5&amp;"!$AJ$41:$AJ$406"),INDIRECT($A$5&amp;"!$AK$41:$AK$406"))*SUM($F$3:$I$3)</f>
        <v>0</v>
      </c>
      <c r="C60" s="70" cm="1">
        <f t="array" aca="1" ref="C60" ca="1">_xlfn.XLOOKUP(A60,INDIRECT($A$5&amp;"!$AJ$41:$AJ$406"),INDIRECT($A$5&amp;"!$AL$41:$AL$406"))*SUM($F$3:$I$3)</f>
        <v>15</v>
      </c>
      <c r="D60" s="70" cm="1">
        <f t="array" aca="1" ref="D60" ca="1">_xlfn.XLOOKUP(A60,INDIRECT($A$5&amp;"!$AJ$41:$AJ$406"),INDIRECT($A$5&amp;"!$AO$41:$AO$406"))*SUM($F$3:$I$3)</f>
        <v>12.75</v>
      </c>
      <c r="E60" s="34" cm="1">
        <f t="array" ref="E60">SUMPRODUCT(('PT Storengy'!$B$8:$K$372)*('PT Storengy'!$A$8:$A$372=$A60)*('PT Storengy'!$B$5:$K$5=$A$6)*('PT Storengy'!$B$7:$K$7=$A$7))</f>
        <v>0.1</v>
      </c>
      <c r="F60" s="119">
        <f t="shared" ca="1" si="0"/>
        <v>5.3749999999999982</v>
      </c>
      <c r="G60" s="54">
        <f t="shared" ca="1" si="3"/>
        <v>0.35082999999999998</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71">
        <f t="shared" ca="1" si="4"/>
        <v>112.50000000000009</v>
      </c>
      <c r="J60" s="118" cm="1">
        <f t="array" aca="1" ref="J60" ca="1">IF(COUNTIFS('PTC GRTgaz'!$K$7:$K$15996,"",'PTC GRTgaz'!$A$7:$A$15996,J$16,'PTC GRTgaz'!$D$7:$D$15996,$A60,'PTC GRTgaz'!$C$7:$C$15996,"DEL")&gt;0,J$14,SUMIFS('PTC GRTgaz'!$K$7:$K$15996,'PTC GRTgaz'!$A$7:$A$15996,J$16,'PTC GRTgaz'!$D$7:$D$15996,$A60,'PTC GRTgaz'!$C$7:$C$15996,"DEL")*1.0026*$F$4/INDIRECT($A$4&amp;"!D9"))</f>
        <v>124.99999999999999</v>
      </c>
      <c r="K60" s="118">
        <v>1000</v>
      </c>
      <c r="L60" s="119">
        <f t="shared" ca="1" si="1"/>
        <v>5.3749999999999973</v>
      </c>
      <c r="M60" s="54">
        <f t="shared" ca="1" si="5"/>
        <v>0.35082999999999998</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71">
        <f t="shared" ca="1" si="6"/>
        <v>112.50000000000009</v>
      </c>
      <c r="S60" s="119">
        <f t="shared" ca="1" si="2"/>
        <v>5.5</v>
      </c>
      <c r="T60" s="54">
        <f t="shared" ca="1" si="7"/>
        <v>0.35832999999999998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71">
        <f t="shared" ca="1" si="8"/>
        <v>125.0000000000001</v>
      </c>
    </row>
    <row r="61" spans="1:22" x14ac:dyDescent="0.35">
      <c r="A61" s="32">
        <f t="shared" si="9"/>
        <v>45792</v>
      </c>
      <c r="B61" s="70" cm="1">
        <f t="array" aca="1" ref="B61" ca="1">_xlfn.XLOOKUP(A61,INDIRECT($A$5&amp;"!$AJ$41:$AJ$406"),INDIRECT($A$5&amp;"!$AK$41:$AK$406"))*SUM($F$3:$I$3)</f>
        <v>0</v>
      </c>
      <c r="C61" s="70" cm="1">
        <f t="array" aca="1" ref="C61" ca="1">_xlfn.XLOOKUP(A61,INDIRECT($A$5&amp;"!$AJ$41:$AJ$406"),INDIRECT($A$5&amp;"!$AL$41:$AL$406"))*SUM($F$3:$I$3)</f>
        <v>15</v>
      </c>
      <c r="D61" s="70" cm="1">
        <f t="array" aca="1" ref="D61" ca="1">_xlfn.XLOOKUP(A61,INDIRECT($A$5&amp;"!$AJ$41:$AJ$406"),INDIRECT($A$5&amp;"!$AO$41:$AO$406"))*SUM($F$3:$I$3)</f>
        <v>12.75</v>
      </c>
      <c r="E61" s="34" cm="1">
        <f t="array" ref="E61">SUMPRODUCT(('PT Storengy'!$B$8:$K$372)*('PT Storengy'!$A$8:$A$372=$A61)*('PT Storengy'!$B$5:$K$5=$A$6)*('PT Storengy'!$B$7:$K$7=$A$7))</f>
        <v>0.1</v>
      </c>
      <c r="F61" s="119">
        <f t="shared" ca="1" si="0"/>
        <v>5.487499999999998</v>
      </c>
      <c r="G61" s="54">
        <f t="shared" ca="1" si="3"/>
        <v>0.35832999999999998</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71">
        <f t="shared" ca="1" si="4"/>
        <v>112.50000000000009</v>
      </c>
      <c r="J61" s="118" cm="1">
        <f t="array" aca="1" ref="J61" ca="1">IF(COUNTIFS('PTC GRTgaz'!$K$7:$K$15996,"",'PTC GRTgaz'!$A$7:$A$15996,J$16,'PTC GRTgaz'!$D$7:$D$15996,$A61,'PTC GRTgaz'!$C$7:$C$15996,"DEL")&gt;0,J$14,SUMIFS('PTC GRTgaz'!$K$7:$K$15996,'PTC GRTgaz'!$A$7:$A$15996,J$16,'PTC GRTgaz'!$D$7:$D$15996,$A61,'PTC GRTgaz'!$C$7:$C$15996,"DEL")*1.0026*$F$4/INDIRECT($A$4&amp;"!D9"))</f>
        <v>124.99999999999999</v>
      </c>
      <c r="K61" s="118">
        <v>1000</v>
      </c>
      <c r="L61" s="119">
        <f t="shared" ca="1" si="1"/>
        <v>5.4874999999999972</v>
      </c>
      <c r="M61" s="54">
        <f t="shared" ca="1" si="5"/>
        <v>0.35832999999999998</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71">
        <f t="shared" ca="1" si="6"/>
        <v>112.50000000000009</v>
      </c>
      <c r="S61" s="119">
        <f t="shared" ca="1" si="2"/>
        <v>5.625</v>
      </c>
      <c r="T61" s="54">
        <f t="shared" ca="1" si="7"/>
        <v>0.36667</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71">
        <f t="shared" ca="1" si="8"/>
        <v>125.0000000000001</v>
      </c>
    </row>
    <row r="62" spans="1:22" x14ac:dyDescent="0.35">
      <c r="A62" s="32">
        <f t="shared" si="9"/>
        <v>45793</v>
      </c>
      <c r="B62" s="70" cm="1">
        <f t="array" aca="1" ref="B62" ca="1">_xlfn.XLOOKUP(A62,INDIRECT($A$5&amp;"!$AJ$41:$AJ$406"),INDIRECT($A$5&amp;"!$AK$41:$AK$406"))*SUM($F$3:$I$3)</f>
        <v>0</v>
      </c>
      <c r="C62" s="70" cm="1">
        <f t="array" aca="1" ref="C62" ca="1">_xlfn.XLOOKUP(A62,INDIRECT($A$5&amp;"!$AJ$41:$AJ$406"),INDIRECT($A$5&amp;"!$AL$41:$AL$406"))*SUM($F$3:$I$3)</f>
        <v>15</v>
      </c>
      <c r="D62" s="70" cm="1">
        <f t="array" aca="1" ref="D62" ca="1">_xlfn.XLOOKUP(A62,INDIRECT($A$5&amp;"!$AJ$41:$AJ$406"),INDIRECT($A$5&amp;"!$AO$41:$AO$406"))*SUM($F$3:$I$3)</f>
        <v>12.75</v>
      </c>
      <c r="E62" s="34" cm="1">
        <f t="array" ref="E62">SUMPRODUCT(('PT Storengy'!$B$8:$K$372)*('PT Storengy'!$A$8:$A$372=$A62)*('PT Storengy'!$B$5:$K$5=$A$6)*('PT Storengy'!$B$7:$K$7=$A$7))</f>
        <v>0.1</v>
      </c>
      <c r="F62" s="119">
        <f t="shared" ca="1" si="0"/>
        <v>5.5999999999999979</v>
      </c>
      <c r="G62" s="54">
        <f t="shared" ca="1" si="3"/>
        <v>0.36582999999999999</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71">
        <f t="shared" ca="1" si="4"/>
        <v>112.50000000000009</v>
      </c>
      <c r="J62" s="118" cm="1">
        <f t="array" aca="1" ref="J62" ca="1">IF(COUNTIFS('PTC GRTgaz'!$K$7:$K$15996,"",'PTC GRTgaz'!$A$7:$A$15996,J$16,'PTC GRTgaz'!$D$7:$D$15996,$A62,'PTC GRTgaz'!$C$7:$C$15996,"DEL")&gt;0,J$14,SUMIFS('PTC GRTgaz'!$K$7:$K$15996,'PTC GRTgaz'!$A$7:$A$15996,J$16,'PTC GRTgaz'!$D$7:$D$15996,$A62,'PTC GRTgaz'!$C$7:$C$15996,"DEL")*1.0026*$F$4/INDIRECT($A$4&amp;"!D9"))</f>
        <v>124.99999999999999</v>
      </c>
      <c r="K62" s="118">
        <v>1000</v>
      </c>
      <c r="L62" s="119">
        <f t="shared" ca="1" si="1"/>
        <v>5.599999999999997</v>
      </c>
      <c r="M62" s="54">
        <f t="shared" ca="1" si="5"/>
        <v>0.36582999999999999</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71">
        <f t="shared" ca="1" si="6"/>
        <v>112.50000000000009</v>
      </c>
      <c r="S62" s="119">
        <f t="shared" ca="1" si="2"/>
        <v>5.75</v>
      </c>
      <c r="T62" s="54">
        <f t="shared" ca="1" si="7"/>
        <v>0.375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71">
        <f t="shared" ca="1" si="8"/>
        <v>125.0000000000001</v>
      </c>
    </row>
    <row r="63" spans="1:22" x14ac:dyDescent="0.35">
      <c r="A63" s="32">
        <f t="shared" si="9"/>
        <v>45794</v>
      </c>
      <c r="B63" s="70" cm="1">
        <f t="array" aca="1" ref="B63" ca="1">_xlfn.XLOOKUP(A63,INDIRECT($A$5&amp;"!$AJ$41:$AJ$406"),INDIRECT($A$5&amp;"!$AK$41:$AK$406"))*SUM($F$3:$I$3)</f>
        <v>0</v>
      </c>
      <c r="C63" s="70" cm="1">
        <f t="array" aca="1" ref="C63" ca="1">_xlfn.XLOOKUP(A63,INDIRECT($A$5&amp;"!$AJ$41:$AJ$406"),INDIRECT($A$5&amp;"!$AL$41:$AL$406"))*SUM($F$3:$I$3)</f>
        <v>15</v>
      </c>
      <c r="D63" s="70" cm="1">
        <f t="array" aca="1" ref="D63" ca="1">_xlfn.XLOOKUP(A63,INDIRECT($A$5&amp;"!$AJ$41:$AJ$406"),INDIRECT($A$5&amp;"!$AO$41:$AO$406"))*SUM($F$3:$I$3)</f>
        <v>12.75</v>
      </c>
      <c r="E63" s="34" cm="1">
        <f t="array" ref="E63">SUMPRODUCT(('PT Storengy'!$B$8:$K$372)*('PT Storengy'!$A$8:$A$372=$A63)*('PT Storengy'!$B$5:$K$5=$A$6)*('PT Storengy'!$B$7:$K$7=$A$7))</f>
        <v>0.1</v>
      </c>
      <c r="F63" s="119">
        <f t="shared" ca="1" si="0"/>
        <v>5.7124999999999977</v>
      </c>
      <c r="G63" s="54">
        <f t="shared" ca="1" si="3"/>
        <v>0.37333</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71">
        <f t="shared" ca="1" si="4"/>
        <v>112.50000000000009</v>
      </c>
      <c r="J63" s="118" cm="1">
        <f t="array" aca="1" ref="J63" ca="1">IF(COUNTIFS('PTC GRTgaz'!$K$7:$K$15996,"",'PTC GRTgaz'!$A$7:$A$15996,J$16,'PTC GRTgaz'!$D$7:$D$15996,$A63,'PTC GRTgaz'!$C$7:$C$15996,"DEL")&gt;0,J$14,SUMIFS('PTC GRTgaz'!$K$7:$K$15996,'PTC GRTgaz'!$A$7:$A$15996,J$16,'PTC GRTgaz'!$D$7:$D$15996,$A63,'PTC GRTgaz'!$C$7:$C$15996,"DEL")*1.0026*$F$4/INDIRECT($A$4&amp;"!D9"))</f>
        <v>124.99999999999999</v>
      </c>
      <c r="K63" s="118">
        <v>1000</v>
      </c>
      <c r="L63" s="119">
        <f t="shared" ca="1" si="1"/>
        <v>5.7124999999999968</v>
      </c>
      <c r="M63" s="54">
        <f t="shared" ca="1" si="5"/>
        <v>0.37333</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71">
        <f t="shared" ca="1" si="6"/>
        <v>112.50000000000009</v>
      </c>
      <c r="S63" s="119">
        <f t="shared" ca="1" si="2"/>
        <v>5.875</v>
      </c>
      <c r="T63" s="54">
        <f t="shared" ca="1" si="7"/>
        <v>0.38333</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71">
        <f t="shared" ca="1" si="8"/>
        <v>125.0000000000001</v>
      </c>
    </row>
    <row r="64" spans="1:22" x14ac:dyDescent="0.35">
      <c r="A64" s="32">
        <f t="shared" si="9"/>
        <v>45795</v>
      </c>
      <c r="B64" s="70" cm="1">
        <f t="array" aca="1" ref="B64" ca="1">_xlfn.XLOOKUP(A64,INDIRECT($A$5&amp;"!$AJ$41:$AJ$406"),INDIRECT($A$5&amp;"!$AK$41:$AK$406"))*SUM($F$3:$I$3)</f>
        <v>0</v>
      </c>
      <c r="C64" s="70" cm="1">
        <f t="array" aca="1" ref="C64" ca="1">_xlfn.XLOOKUP(A64,INDIRECT($A$5&amp;"!$AJ$41:$AJ$406"),INDIRECT($A$5&amp;"!$AL$41:$AL$406"))*SUM($F$3:$I$3)</f>
        <v>15</v>
      </c>
      <c r="D64" s="70" cm="1">
        <f t="array" aca="1" ref="D64" ca="1">_xlfn.XLOOKUP(A64,INDIRECT($A$5&amp;"!$AJ$41:$AJ$406"),INDIRECT($A$5&amp;"!$AO$41:$AO$406"))*SUM($F$3:$I$3)</f>
        <v>12.75</v>
      </c>
      <c r="E64" s="34" cm="1">
        <f t="array" ref="E64">SUMPRODUCT(('PT Storengy'!$B$8:$K$372)*('PT Storengy'!$A$8:$A$372=$A64)*('PT Storengy'!$B$5:$K$5=$A$6)*('PT Storengy'!$B$7:$K$7=$A$7))</f>
        <v>0.1</v>
      </c>
      <c r="F64" s="119">
        <f t="shared" ca="1" si="0"/>
        <v>5.8249999999999975</v>
      </c>
      <c r="G64" s="54">
        <f t="shared" ca="1" si="3"/>
        <v>0.38083</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71">
        <f t="shared" ca="1" si="4"/>
        <v>112.50000000000009</v>
      </c>
      <c r="J64" s="118" cm="1">
        <f t="array" aca="1" ref="J64" ca="1">IF(COUNTIFS('PTC GRTgaz'!$K$7:$K$15996,"",'PTC GRTgaz'!$A$7:$A$15996,J$16,'PTC GRTgaz'!$D$7:$D$15996,$A64,'PTC GRTgaz'!$C$7:$C$15996,"DEL")&gt;0,J$14,SUMIFS('PTC GRTgaz'!$K$7:$K$15996,'PTC GRTgaz'!$A$7:$A$15996,J$16,'PTC GRTgaz'!$D$7:$D$15996,$A64,'PTC GRTgaz'!$C$7:$C$15996,"DEL")*1.0026*$F$4/INDIRECT($A$4&amp;"!D9"))</f>
        <v>124.99999999999999</v>
      </c>
      <c r="K64" s="118">
        <v>1000</v>
      </c>
      <c r="L64" s="119">
        <f t="shared" ca="1" si="1"/>
        <v>5.8249999999999966</v>
      </c>
      <c r="M64" s="54">
        <f t="shared" ca="1" si="5"/>
        <v>0.38083</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71">
        <f t="shared" ca="1" si="6"/>
        <v>112.50000000000009</v>
      </c>
      <c r="S64" s="119">
        <f t="shared" ca="1" si="2"/>
        <v>6</v>
      </c>
      <c r="T64" s="54">
        <f t="shared" ca="1" si="7"/>
        <v>0.39167000000000002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71">
        <f t="shared" ca="1" si="8"/>
        <v>125.0000000000001</v>
      </c>
    </row>
    <row r="65" spans="1:22" x14ac:dyDescent="0.35">
      <c r="A65" s="32">
        <f t="shared" si="9"/>
        <v>45796</v>
      </c>
      <c r="B65" s="70" cm="1">
        <f t="array" aca="1" ref="B65" ca="1">_xlfn.XLOOKUP(A65,INDIRECT($A$5&amp;"!$AJ$41:$AJ$406"),INDIRECT($A$5&amp;"!$AK$41:$AK$406"))*SUM($F$3:$I$3)</f>
        <v>0</v>
      </c>
      <c r="C65" s="70" cm="1">
        <f t="array" aca="1" ref="C65" ca="1">_xlfn.XLOOKUP(A65,INDIRECT($A$5&amp;"!$AJ$41:$AJ$406"),INDIRECT($A$5&amp;"!$AL$41:$AL$406"))*SUM($F$3:$I$3)</f>
        <v>15</v>
      </c>
      <c r="D65" s="70" cm="1">
        <f t="array" aca="1" ref="D65" ca="1">_xlfn.XLOOKUP(A65,INDIRECT($A$5&amp;"!$AJ$41:$AJ$406"),INDIRECT($A$5&amp;"!$AO$41:$AO$406"))*SUM($F$3:$I$3)</f>
        <v>12.75</v>
      </c>
      <c r="E65" s="34" cm="1">
        <f t="array" ref="E65">SUMPRODUCT(('PT Storengy'!$B$8:$K$372)*('PT Storengy'!$A$8:$A$372=$A65)*('PT Storengy'!$B$5:$K$5=$A$6)*('PT Storengy'!$B$7:$K$7=$A$7))</f>
        <v>0.2</v>
      </c>
      <c r="F65" s="119">
        <f t="shared" ca="1" si="0"/>
        <v>5.9249999999999972</v>
      </c>
      <c r="G65" s="54">
        <f t="shared" ca="1" si="3"/>
        <v>0.38833000000000001</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71">
        <f t="shared" ca="1" si="4"/>
        <v>100.00000000000009</v>
      </c>
      <c r="J65" s="118" cm="1">
        <f t="array" aca="1" ref="J65" ca="1">IF(COUNTIFS('PTC GRTgaz'!$K$7:$K$15996,"",'PTC GRTgaz'!$A$7:$A$15996,J$16,'PTC GRTgaz'!$D$7:$D$15996,$A65,'PTC GRTgaz'!$C$7:$C$15996,"DEL")&gt;0,J$14,SUMIFS('PTC GRTgaz'!$K$7:$K$15996,'PTC GRTgaz'!$A$7:$A$15996,J$16,'PTC GRTgaz'!$D$7:$D$15996,$A65,'PTC GRTgaz'!$C$7:$C$15996,"DEL")*1.0026*$F$4/INDIRECT($A$4&amp;"!D9"))</f>
        <v>124.99999999999999</v>
      </c>
      <c r="K65" s="118">
        <v>1000</v>
      </c>
      <c r="L65" s="119">
        <f t="shared" ca="1" si="1"/>
        <v>5.9249999999999972</v>
      </c>
      <c r="M65" s="54">
        <f t="shared" ca="1" si="5"/>
        <v>0.38833000000000001</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71">
        <f t="shared" ca="1" si="6"/>
        <v>100.00000000000009</v>
      </c>
      <c r="S65" s="119">
        <f t="shared" ca="1" si="2"/>
        <v>6.125</v>
      </c>
      <c r="T65" s="54">
        <f t="shared" ca="1" si="7"/>
        <v>0.4</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71">
        <f t="shared" ca="1" si="8"/>
        <v>124.99999999999999</v>
      </c>
    </row>
    <row r="66" spans="1:22" x14ac:dyDescent="0.35">
      <c r="A66" s="32">
        <f t="shared" si="9"/>
        <v>45797</v>
      </c>
      <c r="B66" s="70" cm="1">
        <f t="array" aca="1" ref="B66" ca="1">_xlfn.XLOOKUP(A66,INDIRECT($A$5&amp;"!$AJ$41:$AJ$406"),INDIRECT($A$5&amp;"!$AK$41:$AK$406"))*SUM($F$3:$I$3)</f>
        <v>0</v>
      </c>
      <c r="C66" s="70" cm="1">
        <f t="array" aca="1" ref="C66" ca="1">_xlfn.XLOOKUP(A66,INDIRECT($A$5&amp;"!$AJ$41:$AJ$406"),INDIRECT($A$5&amp;"!$AL$41:$AL$406"))*SUM($F$3:$I$3)</f>
        <v>15</v>
      </c>
      <c r="D66" s="70" cm="1">
        <f t="array" aca="1" ref="D66" ca="1">_xlfn.XLOOKUP(A66,INDIRECT($A$5&amp;"!$AJ$41:$AJ$406"),INDIRECT($A$5&amp;"!$AO$41:$AO$406"))*SUM($F$3:$I$3)</f>
        <v>12.75</v>
      </c>
      <c r="E66" s="34" cm="1">
        <f t="array" ref="E66">SUMPRODUCT(('PT Storengy'!$B$8:$K$372)*('PT Storengy'!$A$8:$A$372=$A66)*('PT Storengy'!$B$5:$K$5=$A$6)*('PT Storengy'!$B$7:$K$7=$A$7))</f>
        <v>0.2</v>
      </c>
      <c r="F66" s="119">
        <f t="shared" ca="1" si="0"/>
        <v>6.0249999999999968</v>
      </c>
      <c r="G66" s="54">
        <f t="shared" ca="1" si="3"/>
        <v>0.39500000000000002</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71">
        <f t="shared" ca="1" si="4"/>
        <v>100.00000000000009</v>
      </c>
      <c r="J66" s="118" cm="1">
        <f t="array" aca="1" ref="J66" ca="1">IF(COUNTIFS('PTC GRTgaz'!$K$7:$K$15996,"",'PTC GRTgaz'!$A$7:$A$15996,J$16,'PTC GRTgaz'!$D$7:$D$15996,$A66,'PTC GRTgaz'!$C$7:$C$15996,"DEL")&gt;0,J$14,SUMIFS('PTC GRTgaz'!$K$7:$K$15996,'PTC GRTgaz'!$A$7:$A$15996,J$16,'PTC GRTgaz'!$D$7:$D$15996,$A66,'PTC GRTgaz'!$C$7:$C$15996,"DEL")*1.0026*$F$4/INDIRECT($A$4&amp;"!D9"))</f>
        <v>124.99999999999999</v>
      </c>
      <c r="K66" s="118">
        <v>1000</v>
      </c>
      <c r="L66" s="119">
        <f t="shared" ca="1" si="1"/>
        <v>6.0249999999999968</v>
      </c>
      <c r="M66" s="54">
        <f t="shared" ca="1" si="5"/>
        <v>0.39500000000000002</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71">
        <f t="shared" ca="1" si="6"/>
        <v>100.00000000000009</v>
      </c>
      <c r="S66" s="119">
        <f t="shared" ca="1" si="2"/>
        <v>6.25</v>
      </c>
      <c r="T66" s="54">
        <f t="shared" ca="1" si="7"/>
        <v>0.40833000000000003</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71">
        <f t="shared" ca="1" si="8"/>
        <v>125.0000000000001</v>
      </c>
    </row>
    <row r="67" spans="1:22" x14ac:dyDescent="0.35">
      <c r="A67" s="32">
        <f t="shared" si="9"/>
        <v>45798</v>
      </c>
      <c r="B67" s="70" cm="1">
        <f t="array" aca="1" ref="B67" ca="1">_xlfn.XLOOKUP(A67,INDIRECT($A$5&amp;"!$AJ$41:$AJ$406"),INDIRECT($A$5&amp;"!$AK$41:$AK$406"))*SUM($F$3:$I$3)</f>
        <v>0</v>
      </c>
      <c r="C67" s="70" cm="1">
        <f t="array" aca="1" ref="C67" ca="1">_xlfn.XLOOKUP(A67,INDIRECT($A$5&amp;"!$AJ$41:$AJ$406"),INDIRECT($A$5&amp;"!$AL$41:$AL$406"))*SUM($F$3:$I$3)</f>
        <v>15</v>
      </c>
      <c r="D67" s="70" cm="1">
        <f t="array" aca="1" ref="D67" ca="1">_xlfn.XLOOKUP(A67,INDIRECT($A$5&amp;"!$AJ$41:$AJ$406"),INDIRECT($A$5&amp;"!$AO$41:$AO$406"))*SUM($F$3:$I$3)</f>
        <v>12.75</v>
      </c>
      <c r="E67" s="34" cm="1">
        <f t="array" ref="E67">SUMPRODUCT(('PT Storengy'!$B$8:$K$372)*('PT Storengy'!$A$8:$A$372=$A67)*('PT Storengy'!$B$5:$K$5=$A$6)*('PT Storengy'!$B$7:$K$7=$A$7))</f>
        <v>0.2</v>
      </c>
      <c r="F67" s="119">
        <f t="shared" ca="1" si="0"/>
        <v>6.1249999999999964</v>
      </c>
      <c r="G67" s="54">
        <f t="shared" ca="1" si="3"/>
        <v>0.40167000000000003</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71">
        <f t="shared" ca="1" si="4"/>
        <v>100.00000000000009</v>
      </c>
      <c r="J67" s="118" cm="1">
        <f t="array" aca="1" ref="J67" ca="1">IF(COUNTIFS('PTC GRTgaz'!$K$7:$K$15996,"",'PTC GRTgaz'!$A$7:$A$15996,J$16,'PTC GRTgaz'!$D$7:$D$15996,$A67,'PTC GRTgaz'!$C$7:$C$15996,"DEL")&gt;0,J$14,SUMIFS('PTC GRTgaz'!$K$7:$K$15996,'PTC GRTgaz'!$A$7:$A$15996,J$16,'PTC GRTgaz'!$D$7:$D$15996,$A67,'PTC GRTgaz'!$C$7:$C$15996,"DEL")*1.0026*$F$4/INDIRECT($A$4&amp;"!D9"))</f>
        <v>124.99999999999999</v>
      </c>
      <c r="K67" s="118">
        <v>1000</v>
      </c>
      <c r="L67" s="119">
        <f t="shared" ca="1" si="1"/>
        <v>6.1249999999999964</v>
      </c>
      <c r="M67" s="54">
        <f t="shared" ca="1" si="5"/>
        <v>0.40167000000000003</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71">
        <f t="shared" ca="1" si="6"/>
        <v>100.00000000000009</v>
      </c>
      <c r="S67" s="119">
        <f t="shared" ca="1" si="2"/>
        <v>6.375</v>
      </c>
      <c r="T67" s="54">
        <f t="shared" ca="1" si="7"/>
        <v>0.41666999999999998</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71">
        <f t="shared" ca="1" si="8"/>
        <v>125.0000000000001</v>
      </c>
    </row>
    <row r="68" spans="1:22" x14ac:dyDescent="0.35">
      <c r="A68" s="32">
        <f t="shared" si="9"/>
        <v>45799</v>
      </c>
      <c r="B68" s="70" cm="1">
        <f t="array" aca="1" ref="B68" ca="1">_xlfn.XLOOKUP(A68,INDIRECT($A$5&amp;"!$AJ$41:$AJ$406"),INDIRECT($A$5&amp;"!$AK$41:$AK$406"))*SUM($F$3:$I$3)</f>
        <v>0</v>
      </c>
      <c r="C68" s="70" cm="1">
        <f t="array" aca="1" ref="C68" ca="1">_xlfn.XLOOKUP(A68,INDIRECT($A$5&amp;"!$AJ$41:$AJ$406"),INDIRECT($A$5&amp;"!$AL$41:$AL$406"))*SUM($F$3:$I$3)</f>
        <v>15</v>
      </c>
      <c r="D68" s="70" cm="1">
        <f t="array" aca="1" ref="D68" ca="1">_xlfn.XLOOKUP(A68,INDIRECT($A$5&amp;"!$AJ$41:$AJ$406"),INDIRECT($A$5&amp;"!$AO$41:$AO$406"))*SUM($F$3:$I$3)</f>
        <v>12.75</v>
      </c>
      <c r="E68" s="34" cm="1">
        <f t="array" ref="E68">SUMPRODUCT(('PT Storengy'!$B$8:$K$372)*('PT Storengy'!$A$8:$A$372=$A68)*('PT Storengy'!$B$5:$K$5=$A$6)*('PT Storengy'!$B$7:$K$7=$A$7))</f>
        <v>0.2</v>
      </c>
      <c r="F68" s="119">
        <f t="shared" ca="1" si="0"/>
        <v>6.2249999999999961</v>
      </c>
      <c r="G68" s="54">
        <f t="shared" ca="1" si="3"/>
        <v>0.40833000000000003</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71">
        <f t="shared" ca="1" si="4"/>
        <v>100.00000000000009</v>
      </c>
      <c r="J68" s="118" cm="1">
        <f t="array" aca="1" ref="J68" ca="1">IF(COUNTIFS('PTC GRTgaz'!$K$7:$K$15996,"",'PTC GRTgaz'!$A$7:$A$15996,J$16,'PTC GRTgaz'!$D$7:$D$15996,$A68,'PTC GRTgaz'!$C$7:$C$15996,"DEL")&gt;0,J$14,SUMIFS('PTC GRTgaz'!$K$7:$K$15996,'PTC GRTgaz'!$A$7:$A$15996,J$16,'PTC GRTgaz'!$D$7:$D$15996,$A68,'PTC GRTgaz'!$C$7:$C$15996,"DEL")*1.0026*$F$4/INDIRECT($A$4&amp;"!D9"))</f>
        <v>124.99999999999999</v>
      </c>
      <c r="K68" s="118">
        <v>1000</v>
      </c>
      <c r="L68" s="119">
        <f t="shared" ca="1" si="1"/>
        <v>6.2249999999999961</v>
      </c>
      <c r="M68" s="54">
        <f t="shared" ca="1" si="5"/>
        <v>0.40833000000000003</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71">
        <f t="shared" ca="1" si="6"/>
        <v>100.00000000000009</v>
      </c>
      <c r="S68" s="119">
        <f t="shared" ca="1" si="2"/>
        <v>6.5</v>
      </c>
      <c r="T68" s="54">
        <f t="shared" ca="1" si="7"/>
        <v>0.42499999999999999</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71">
        <f t="shared" ca="1" si="8"/>
        <v>125.0000000000001</v>
      </c>
    </row>
    <row r="69" spans="1:22" x14ac:dyDescent="0.35">
      <c r="A69" s="32">
        <f t="shared" si="9"/>
        <v>45800</v>
      </c>
      <c r="B69" s="70" cm="1">
        <f t="array" aca="1" ref="B69" ca="1">_xlfn.XLOOKUP(A69,INDIRECT($A$5&amp;"!$AJ$41:$AJ$406"),INDIRECT($A$5&amp;"!$AK$41:$AK$406"))*SUM($F$3:$I$3)</f>
        <v>0</v>
      </c>
      <c r="C69" s="70" cm="1">
        <f t="array" aca="1" ref="C69" ca="1">_xlfn.XLOOKUP(A69,INDIRECT($A$5&amp;"!$AJ$41:$AJ$406"),INDIRECT($A$5&amp;"!$AL$41:$AL$406"))*SUM($F$3:$I$3)</f>
        <v>15</v>
      </c>
      <c r="D69" s="70" cm="1">
        <f t="array" aca="1" ref="D69" ca="1">_xlfn.XLOOKUP(A69,INDIRECT($A$5&amp;"!$AJ$41:$AJ$406"),INDIRECT($A$5&amp;"!$AO$41:$AO$406"))*SUM($F$3:$I$3)</f>
        <v>12.75</v>
      </c>
      <c r="E69" s="34" cm="1">
        <f t="array" ref="E69">SUMPRODUCT(('PT Storengy'!$B$8:$K$372)*('PT Storengy'!$A$8:$A$372=$A69)*('PT Storengy'!$B$5:$K$5=$A$6)*('PT Storengy'!$B$7:$K$7=$A$7))</f>
        <v>0.2</v>
      </c>
      <c r="F69" s="119">
        <f t="shared" ca="1" si="0"/>
        <v>6.3249999999999957</v>
      </c>
      <c r="G69" s="54">
        <f t="shared" ca="1" si="3"/>
        <v>0.41499999999999998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71">
        <f t="shared" ca="1" si="4"/>
        <v>100.00000000000009</v>
      </c>
      <c r="J69" s="118" cm="1">
        <f t="array" aca="1" ref="J69" ca="1">IF(COUNTIFS('PTC GRTgaz'!$K$7:$K$15996,"",'PTC GRTgaz'!$A$7:$A$15996,J$16,'PTC GRTgaz'!$D$7:$D$15996,$A69,'PTC GRTgaz'!$C$7:$C$15996,"DEL")&gt;0,J$14,SUMIFS('PTC GRTgaz'!$K$7:$K$15996,'PTC GRTgaz'!$A$7:$A$15996,J$16,'PTC GRTgaz'!$D$7:$D$15996,$A69,'PTC GRTgaz'!$C$7:$C$15996,"DEL")*1.0026*$F$4/INDIRECT($A$4&amp;"!D9"))</f>
        <v>124.99999999999999</v>
      </c>
      <c r="K69" s="118">
        <v>1000</v>
      </c>
      <c r="L69" s="119">
        <f t="shared" ca="1" si="1"/>
        <v>6.3249999999999957</v>
      </c>
      <c r="M69" s="54">
        <f t="shared" ca="1" si="5"/>
        <v>0.41499999999999998</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71">
        <f t="shared" ca="1" si="6"/>
        <v>100.00000000000009</v>
      </c>
      <c r="S69" s="119">
        <f t="shared" ca="1" si="2"/>
        <v>6.625</v>
      </c>
      <c r="T69" s="54">
        <f t="shared" ca="1" si="7"/>
        <v>0.43332999999999999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71">
        <f t="shared" ca="1" si="8"/>
        <v>125.0000000000001</v>
      </c>
    </row>
    <row r="70" spans="1:22" x14ac:dyDescent="0.35">
      <c r="A70" s="32">
        <f t="shared" si="9"/>
        <v>45801</v>
      </c>
      <c r="B70" s="70" cm="1">
        <f t="array" aca="1" ref="B70" ca="1">_xlfn.XLOOKUP(A70,INDIRECT($A$5&amp;"!$AJ$41:$AJ$406"),INDIRECT($A$5&amp;"!$AK$41:$AK$406"))*SUM($F$3:$I$3)</f>
        <v>0</v>
      </c>
      <c r="C70" s="70" cm="1">
        <f t="array" aca="1" ref="C70" ca="1">_xlfn.XLOOKUP(A70,INDIRECT($A$5&amp;"!$AJ$41:$AJ$406"),INDIRECT($A$5&amp;"!$AL$41:$AL$406"))*SUM($F$3:$I$3)</f>
        <v>15</v>
      </c>
      <c r="D70" s="70" cm="1">
        <f t="array" aca="1" ref="D70" ca="1">_xlfn.XLOOKUP(A70,INDIRECT($A$5&amp;"!$AJ$41:$AJ$406"),INDIRECT($A$5&amp;"!$AO$41:$AO$406"))*SUM($F$3:$I$3)</f>
        <v>12.75</v>
      </c>
      <c r="E70" s="34" cm="1">
        <f t="array" ref="E70">SUMPRODUCT(('PT Storengy'!$B$8:$K$372)*('PT Storengy'!$A$8:$A$372=$A70)*('PT Storengy'!$B$5:$K$5=$A$6)*('PT Storengy'!$B$7:$K$7=$A$7))</f>
        <v>0.2</v>
      </c>
      <c r="F70" s="119">
        <f t="shared" ca="1" si="0"/>
        <v>6.4249999999999954</v>
      </c>
      <c r="G70" s="54">
        <f t="shared" ca="1" si="3"/>
        <v>0.42166999999999999</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71">
        <f t="shared" ca="1" si="4"/>
        <v>100.00000000000009</v>
      </c>
      <c r="J70" s="118" cm="1">
        <f t="array" aca="1" ref="J70" ca="1">IF(COUNTIFS('PTC GRTgaz'!$K$7:$K$15996,"",'PTC GRTgaz'!$A$7:$A$15996,J$16,'PTC GRTgaz'!$D$7:$D$15996,$A70,'PTC GRTgaz'!$C$7:$C$15996,"DEL")&gt;0,J$14,SUMIFS('PTC GRTgaz'!$K$7:$K$15996,'PTC GRTgaz'!$A$7:$A$15996,J$16,'PTC GRTgaz'!$D$7:$D$15996,$A70,'PTC GRTgaz'!$C$7:$C$15996,"DEL")*1.0026*$F$4/INDIRECT($A$4&amp;"!D9"))</f>
        <v>124.99999999999999</v>
      </c>
      <c r="K70" s="118">
        <v>1000</v>
      </c>
      <c r="L70" s="119">
        <f t="shared" ca="1" si="1"/>
        <v>6.4249999999999954</v>
      </c>
      <c r="M70" s="54">
        <f t="shared" ca="1" si="5"/>
        <v>0.42166999999999999</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71">
        <f t="shared" ca="1" si="6"/>
        <v>100.00000000000009</v>
      </c>
      <c r="S70" s="119">
        <f t="shared" ca="1" si="2"/>
        <v>6.75</v>
      </c>
      <c r="T70" s="54">
        <f t="shared" ca="1" si="7"/>
        <v>0.44167000000000001</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71">
        <f t="shared" ca="1" si="8"/>
        <v>125.0000000000001</v>
      </c>
    </row>
    <row r="71" spans="1:22" x14ac:dyDescent="0.35">
      <c r="A71" s="32">
        <f t="shared" si="9"/>
        <v>45802</v>
      </c>
      <c r="B71" s="70" cm="1">
        <f t="array" aca="1" ref="B71" ca="1">_xlfn.XLOOKUP(A71,INDIRECT($A$5&amp;"!$AJ$41:$AJ$406"),INDIRECT($A$5&amp;"!$AK$41:$AK$406"))*SUM($F$3:$I$3)</f>
        <v>0</v>
      </c>
      <c r="C71" s="70" cm="1">
        <f t="array" aca="1" ref="C71" ca="1">_xlfn.XLOOKUP(A71,INDIRECT($A$5&amp;"!$AJ$41:$AJ$406"),INDIRECT($A$5&amp;"!$AL$41:$AL$406"))*SUM($F$3:$I$3)</f>
        <v>15</v>
      </c>
      <c r="D71" s="70" cm="1">
        <f t="array" aca="1" ref="D71" ca="1">_xlfn.XLOOKUP(A71,INDIRECT($A$5&amp;"!$AJ$41:$AJ$406"),INDIRECT($A$5&amp;"!$AO$41:$AO$406"))*SUM($F$3:$I$3)</f>
        <v>12.75</v>
      </c>
      <c r="E71" s="34" cm="1">
        <f t="array" ref="E71">SUMPRODUCT(('PT Storengy'!$B$8:$K$372)*('PT Storengy'!$A$8:$A$372=$A71)*('PT Storengy'!$B$5:$K$5=$A$6)*('PT Storengy'!$B$7:$K$7=$A$7))</f>
        <v>0.2</v>
      </c>
      <c r="F71" s="119">
        <f t="shared" ca="1" si="0"/>
        <v>6.524999999999995</v>
      </c>
      <c r="G71" s="54">
        <f t="shared" ca="1" si="3"/>
        <v>0.42832999999999999</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71">
        <f t="shared" ca="1" si="4"/>
        <v>100.00000000000009</v>
      </c>
      <c r="J71" s="118" cm="1">
        <f t="array" aca="1" ref="J71" ca="1">IF(COUNTIFS('PTC GRTgaz'!$K$7:$K$15996,"",'PTC GRTgaz'!$A$7:$A$15996,J$16,'PTC GRTgaz'!$D$7:$D$15996,$A71,'PTC GRTgaz'!$C$7:$C$15996,"DEL")&gt;0,J$14,SUMIFS('PTC GRTgaz'!$K$7:$K$15996,'PTC GRTgaz'!$A$7:$A$15996,J$16,'PTC GRTgaz'!$D$7:$D$15996,$A71,'PTC GRTgaz'!$C$7:$C$15996,"DEL")*1.0026*$F$4/INDIRECT($A$4&amp;"!D9"))</f>
        <v>124.99999999999999</v>
      </c>
      <c r="K71" s="118">
        <v>1000</v>
      </c>
      <c r="L71" s="119">
        <f t="shared" ca="1" si="1"/>
        <v>6.524999999999995</v>
      </c>
      <c r="M71" s="54">
        <f t="shared" ca="1" si="5"/>
        <v>0.42832999999999999</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71">
        <f t="shared" ca="1" si="6"/>
        <v>100.00000000000009</v>
      </c>
      <c r="S71" s="119">
        <f t="shared" ca="1" si="2"/>
        <v>6.875</v>
      </c>
      <c r="T71" s="54">
        <f t="shared" ca="1" si="7"/>
        <v>0.45</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71">
        <f t="shared" ca="1" si="8"/>
        <v>124.99999999999999</v>
      </c>
    </row>
    <row r="72" spans="1:22" x14ac:dyDescent="0.35">
      <c r="A72" s="32">
        <f t="shared" si="9"/>
        <v>45803</v>
      </c>
      <c r="B72" s="70" cm="1">
        <f t="array" aca="1" ref="B72" ca="1">_xlfn.XLOOKUP(A72,INDIRECT($A$5&amp;"!$AJ$41:$AJ$406"),INDIRECT($A$5&amp;"!$AK$41:$AK$406"))*SUM($F$3:$I$3)</f>
        <v>0</v>
      </c>
      <c r="C72" s="70" cm="1">
        <f t="array" aca="1" ref="C72" ca="1">_xlfn.XLOOKUP(A72,INDIRECT($A$5&amp;"!$AJ$41:$AJ$406"),INDIRECT($A$5&amp;"!$AL$41:$AL$406"))*SUM($F$3:$I$3)</f>
        <v>15</v>
      </c>
      <c r="D72" s="70" cm="1">
        <f t="array" aca="1" ref="D72" ca="1">_xlfn.XLOOKUP(A72,INDIRECT($A$5&amp;"!$AJ$41:$AJ$406"),INDIRECT($A$5&amp;"!$AO$41:$AO$406"))*SUM($F$3:$I$3)</f>
        <v>12.75</v>
      </c>
      <c r="E72" s="34" cm="1">
        <f t="array" ref="E72">SUMPRODUCT(('PT Storengy'!$B$8:$K$372)*('PT Storengy'!$A$8:$A$372=$A72)*('PT Storengy'!$B$5:$K$5=$A$6)*('PT Storengy'!$B$7:$K$7=$A$7))</f>
        <v>0.2</v>
      </c>
      <c r="F72" s="119">
        <f t="shared" ca="1" si="0"/>
        <v>6.6249999999999947</v>
      </c>
      <c r="G72" s="54">
        <f t="shared" ca="1" si="3"/>
        <v>0.435</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71">
        <f t="shared" ca="1" si="4"/>
        <v>100.00000000000009</v>
      </c>
      <c r="J72" s="118" cm="1">
        <f t="array" aca="1" ref="J72" ca="1">IF(COUNTIFS('PTC GRTgaz'!$K$7:$K$15996,"",'PTC GRTgaz'!$A$7:$A$15996,J$16,'PTC GRTgaz'!$D$7:$D$15996,$A72,'PTC GRTgaz'!$C$7:$C$15996,"DEL")&gt;0,J$14,SUMIFS('PTC GRTgaz'!$K$7:$K$15996,'PTC GRTgaz'!$A$7:$A$15996,J$16,'PTC GRTgaz'!$D$7:$D$15996,$A72,'PTC GRTgaz'!$C$7:$C$15996,"DEL")*1.0026*$F$4/INDIRECT($A$4&amp;"!D9"))</f>
        <v>124.99999999999999</v>
      </c>
      <c r="K72" s="118">
        <v>1000</v>
      </c>
      <c r="L72" s="119">
        <f t="shared" ca="1" si="1"/>
        <v>6.6249999999999947</v>
      </c>
      <c r="M72" s="54">
        <f t="shared" ca="1" si="5"/>
        <v>0.435</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71">
        <f t="shared" ca="1" si="6"/>
        <v>100.00000000000009</v>
      </c>
      <c r="S72" s="119">
        <f t="shared" ca="1" si="2"/>
        <v>7</v>
      </c>
      <c r="T72" s="54">
        <f t="shared" ca="1" si="7"/>
        <v>0.45833000000000002</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71">
        <f t="shared" ca="1" si="8"/>
        <v>125.0000000000001</v>
      </c>
    </row>
    <row r="73" spans="1:22" x14ac:dyDescent="0.35">
      <c r="A73" s="32">
        <f t="shared" si="9"/>
        <v>45804</v>
      </c>
      <c r="B73" s="70" cm="1">
        <f t="array" aca="1" ref="B73" ca="1">_xlfn.XLOOKUP(A73,INDIRECT($A$5&amp;"!$AJ$41:$AJ$406"),INDIRECT($A$5&amp;"!$AK$41:$AK$406"))*SUM($F$3:$I$3)</f>
        <v>0</v>
      </c>
      <c r="C73" s="70" cm="1">
        <f t="array" aca="1" ref="C73" ca="1">_xlfn.XLOOKUP(A73,INDIRECT($A$5&amp;"!$AJ$41:$AJ$406"),INDIRECT($A$5&amp;"!$AL$41:$AL$406"))*SUM($F$3:$I$3)</f>
        <v>15</v>
      </c>
      <c r="D73" s="70" cm="1">
        <f t="array" aca="1" ref="D73" ca="1">_xlfn.XLOOKUP(A73,INDIRECT($A$5&amp;"!$AJ$41:$AJ$406"),INDIRECT($A$5&amp;"!$AO$41:$AO$406"))*SUM($F$3:$I$3)</f>
        <v>12.75</v>
      </c>
      <c r="E73" s="34" cm="1">
        <f t="array" ref="E73">SUMPRODUCT(('PT Storengy'!$B$8:$K$372)*('PT Storengy'!$A$8:$A$372=$A73)*('PT Storengy'!$B$5:$K$5=$A$6)*('PT Storengy'!$B$7:$K$7=$A$7))</f>
        <v>0.2</v>
      </c>
      <c r="F73" s="119">
        <f t="shared" ca="1" si="0"/>
        <v>6.7249999999999943</v>
      </c>
      <c r="G73" s="54">
        <f t="shared" ca="1" si="3"/>
        <v>0.44167000000000001</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71">
        <f t="shared" ca="1" si="4"/>
        <v>100.00000000000009</v>
      </c>
      <c r="J73" s="118" cm="1">
        <f t="array" aca="1" ref="J73" ca="1">IF(COUNTIFS('PTC GRTgaz'!$K$7:$K$15996,"",'PTC GRTgaz'!$A$7:$A$15996,J$16,'PTC GRTgaz'!$D$7:$D$15996,$A73,'PTC GRTgaz'!$C$7:$C$15996,"DEL")&gt;0,J$14,SUMIFS('PTC GRTgaz'!$K$7:$K$15996,'PTC GRTgaz'!$A$7:$A$15996,J$16,'PTC GRTgaz'!$D$7:$D$15996,$A73,'PTC GRTgaz'!$C$7:$C$15996,"DEL")*1.0026*$F$4/INDIRECT($A$4&amp;"!D9"))</f>
        <v>124.99999999999999</v>
      </c>
      <c r="K73" s="118">
        <v>1000</v>
      </c>
      <c r="L73" s="119">
        <f t="shared" ca="1" si="1"/>
        <v>6.7249999999999943</v>
      </c>
      <c r="M73" s="54">
        <f t="shared" ca="1" si="5"/>
        <v>0.44167000000000001</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71">
        <f t="shared" ca="1" si="6"/>
        <v>100.00000000000009</v>
      </c>
      <c r="S73" s="119">
        <f t="shared" ca="1" si="2"/>
        <v>7.125</v>
      </c>
      <c r="T73" s="54">
        <f t="shared" ca="1" si="7"/>
        <v>0.46666999999999997</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71">
        <f t="shared" ca="1" si="8"/>
        <v>125.0000000000001</v>
      </c>
    </row>
    <row r="74" spans="1:22" x14ac:dyDescent="0.35">
      <c r="A74" s="32">
        <f t="shared" si="9"/>
        <v>45805</v>
      </c>
      <c r="B74" s="70" cm="1">
        <f t="array" aca="1" ref="B74" ca="1">_xlfn.XLOOKUP(A74,INDIRECT($A$5&amp;"!$AJ$41:$AJ$406"),INDIRECT($A$5&amp;"!$AK$41:$AK$406"))*SUM($F$3:$I$3)</f>
        <v>0</v>
      </c>
      <c r="C74" s="70" cm="1">
        <f t="array" aca="1" ref="C74" ca="1">_xlfn.XLOOKUP(A74,INDIRECT($A$5&amp;"!$AJ$41:$AJ$406"),INDIRECT($A$5&amp;"!$AL$41:$AL$406"))*SUM($F$3:$I$3)</f>
        <v>15</v>
      </c>
      <c r="D74" s="70" cm="1">
        <f t="array" aca="1" ref="D74" ca="1">_xlfn.XLOOKUP(A74,INDIRECT($A$5&amp;"!$AJ$41:$AJ$406"),INDIRECT($A$5&amp;"!$AO$41:$AO$406"))*SUM($F$3:$I$3)</f>
        <v>12.75</v>
      </c>
      <c r="E74" s="34" cm="1">
        <f t="array" ref="E74">SUMPRODUCT(('PT Storengy'!$B$8:$K$372)*('PT Storengy'!$A$8:$A$372=$A74)*('PT Storengy'!$B$5:$K$5=$A$6)*('PT Storengy'!$B$7:$K$7=$A$7))</f>
        <v>0.2</v>
      </c>
      <c r="F74" s="119">
        <f t="shared" ca="1" si="0"/>
        <v>6.824999999999994</v>
      </c>
      <c r="G74" s="54">
        <f t="shared" ca="1" si="3"/>
        <v>0.44833000000000001</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71">
        <f t="shared" ca="1" si="4"/>
        <v>100.00000000000009</v>
      </c>
      <c r="J74" s="118" cm="1">
        <f t="array" aca="1" ref="J74" ca="1">IF(COUNTIFS('PTC GRTgaz'!$K$7:$K$15996,"",'PTC GRTgaz'!$A$7:$A$15996,J$16,'PTC GRTgaz'!$D$7:$D$15996,$A74,'PTC GRTgaz'!$C$7:$C$15996,"DEL")&gt;0,J$14,SUMIFS('PTC GRTgaz'!$K$7:$K$15996,'PTC GRTgaz'!$A$7:$A$15996,J$16,'PTC GRTgaz'!$D$7:$D$15996,$A74,'PTC GRTgaz'!$C$7:$C$15996,"DEL")*1.0026*$F$4/INDIRECT($A$4&amp;"!D9"))</f>
        <v>124.99999999999999</v>
      </c>
      <c r="K74" s="118">
        <v>1000</v>
      </c>
      <c r="L74" s="119">
        <f t="shared" ca="1" si="1"/>
        <v>6.824999999999994</v>
      </c>
      <c r="M74" s="54">
        <f t="shared" ca="1" si="5"/>
        <v>0.44833000000000001</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71">
        <f t="shared" ca="1" si="6"/>
        <v>100.00000000000009</v>
      </c>
      <c r="S74" s="119">
        <f t="shared" ca="1" si="2"/>
        <v>7.25</v>
      </c>
      <c r="T74" s="54">
        <f t="shared" ca="1" si="7"/>
        <v>0.47499999999999998</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71">
        <f t="shared" ca="1" si="8"/>
        <v>125.0000000000001</v>
      </c>
    </row>
    <row r="75" spans="1:22" x14ac:dyDescent="0.35">
      <c r="A75" s="32">
        <f t="shared" si="9"/>
        <v>45806</v>
      </c>
      <c r="B75" s="70" cm="1">
        <f t="array" aca="1" ref="B75" ca="1">_xlfn.XLOOKUP(A75,INDIRECT($A$5&amp;"!$AJ$41:$AJ$406"),INDIRECT($A$5&amp;"!$AK$41:$AK$406"))*SUM($F$3:$I$3)</f>
        <v>0</v>
      </c>
      <c r="C75" s="70" cm="1">
        <f t="array" aca="1" ref="C75" ca="1">_xlfn.XLOOKUP(A75,INDIRECT($A$5&amp;"!$AJ$41:$AJ$406"),INDIRECT($A$5&amp;"!$AL$41:$AL$406"))*SUM($F$3:$I$3)</f>
        <v>15</v>
      </c>
      <c r="D75" s="70" cm="1">
        <f t="array" aca="1" ref="D75" ca="1">_xlfn.XLOOKUP(A75,INDIRECT($A$5&amp;"!$AJ$41:$AJ$406"),INDIRECT($A$5&amp;"!$AO$41:$AO$406"))*SUM($F$3:$I$3)</f>
        <v>12.75</v>
      </c>
      <c r="E75" s="34" cm="1">
        <f t="array" ref="E75">SUMPRODUCT(('PT Storengy'!$B$8:$K$372)*('PT Storengy'!$A$8:$A$372=$A75)*('PT Storengy'!$B$5:$K$5=$A$6)*('PT Storengy'!$B$7:$K$7=$A$7))</f>
        <v>0.2</v>
      </c>
      <c r="F75" s="119">
        <f t="shared" ca="1" si="0"/>
        <v>6.9249999999999936</v>
      </c>
      <c r="G75" s="54">
        <f t="shared" ca="1" si="3"/>
        <v>0.45500000000000002</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71">
        <f t="shared" ca="1" si="4"/>
        <v>100.00000000000009</v>
      </c>
      <c r="J75" s="118" cm="1">
        <f t="array" aca="1" ref="J75" ca="1">IF(COUNTIFS('PTC GRTgaz'!$K$7:$K$15996,"",'PTC GRTgaz'!$A$7:$A$15996,J$16,'PTC GRTgaz'!$D$7:$D$15996,$A75,'PTC GRTgaz'!$C$7:$C$15996,"DEL")&gt;0,J$14,SUMIFS('PTC GRTgaz'!$K$7:$K$15996,'PTC GRTgaz'!$A$7:$A$15996,J$16,'PTC GRTgaz'!$D$7:$D$15996,$A75,'PTC GRTgaz'!$C$7:$C$15996,"DEL")*1.0026*$F$4/INDIRECT($A$4&amp;"!D9"))</f>
        <v>124.99999999999999</v>
      </c>
      <c r="K75" s="118">
        <v>1000</v>
      </c>
      <c r="L75" s="119">
        <f t="shared" ca="1" si="1"/>
        <v>6.9249999999999936</v>
      </c>
      <c r="M75" s="54">
        <f t="shared" ca="1" si="5"/>
        <v>0.45500000000000002</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71">
        <f t="shared" ca="1" si="6"/>
        <v>100.00000000000009</v>
      </c>
      <c r="S75" s="119">
        <f t="shared" ca="1" si="2"/>
        <v>7.375</v>
      </c>
      <c r="T75" s="54">
        <f t="shared" ca="1" si="7"/>
        <v>0.48332999999999998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71">
        <f t="shared" ca="1" si="8"/>
        <v>125.0000000000001</v>
      </c>
    </row>
    <row r="76" spans="1:22" x14ac:dyDescent="0.35">
      <c r="A76" s="32">
        <f t="shared" si="9"/>
        <v>45807</v>
      </c>
      <c r="B76" s="70" cm="1">
        <f t="array" aca="1" ref="B76" ca="1">_xlfn.XLOOKUP(A76,INDIRECT($A$5&amp;"!$AJ$41:$AJ$406"),INDIRECT($A$5&amp;"!$AK$41:$AK$406"))*SUM($F$3:$I$3)</f>
        <v>0</v>
      </c>
      <c r="C76" s="70" cm="1">
        <f t="array" aca="1" ref="C76" ca="1">_xlfn.XLOOKUP(A76,INDIRECT($A$5&amp;"!$AJ$41:$AJ$406"),INDIRECT($A$5&amp;"!$AL$41:$AL$406"))*SUM($F$3:$I$3)</f>
        <v>15</v>
      </c>
      <c r="D76" s="70" cm="1">
        <f t="array" aca="1" ref="D76" ca="1">_xlfn.XLOOKUP(A76,INDIRECT($A$5&amp;"!$AJ$41:$AJ$406"),INDIRECT($A$5&amp;"!$AO$41:$AO$406"))*SUM($F$3:$I$3)</f>
        <v>12.75</v>
      </c>
      <c r="E76" s="34" cm="1">
        <f t="array" ref="E76">SUMPRODUCT(('PT Storengy'!$B$8:$K$372)*('PT Storengy'!$A$8:$A$372=$A76)*('PT Storengy'!$B$5:$K$5=$A$6)*('PT Storengy'!$B$7:$K$7=$A$7))</f>
        <v>0.2</v>
      </c>
      <c r="F76" s="119">
        <f t="shared" ca="1" si="0"/>
        <v>7.0249999999999932</v>
      </c>
      <c r="G76" s="54">
        <f t="shared" ca="1" si="3"/>
        <v>0.46167000000000002</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71">
        <f t="shared" ca="1" si="4"/>
        <v>100.00000000000009</v>
      </c>
      <c r="J76" s="118" cm="1">
        <f t="array" aca="1" ref="J76" ca="1">IF(COUNTIFS('PTC GRTgaz'!$K$7:$K$15996,"",'PTC GRTgaz'!$A$7:$A$15996,J$16,'PTC GRTgaz'!$D$7:$D$15996,$A76,'PTC GRTgaz'!$C$7:$C$15996,"DEL")&gt;0,J$14,SUMIFS('PTC GRTgaz'!$K$7:$K$15996,'PTC GRTgaz'!$A$7:$A$15996,J$16,'PTC GRTgaz'!$D$7:$D$15996,$A76,'PTC GRTgaz'!$C$7:$C$15996,"DEL")*1.0026*$F$4/INDIRECT($A$4&amp;"!D9"))</f>
        <v>124.99999999999999</v>
      </c>
      <c r="K76" s="118">
        <v>1000</v>
      </c>
      <c r="L76" s="119">
        <f t="shared" ca="1" si="1"/>
        <v>7.0249999999999932</v>
      </c>
      <c r="M76" s="54">
        <f t="shared" ca="1" si="5"/>
        <v>0.46167000000000002</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71">
        <f t="shared" ca="1" si="6"/>
        <v>100.00000000000009</v>
      </c>
      <c r="S76" s="119">
        <f t="shared" ca="1" si="2"/>
        <v>7.5</v>
      </c>
      <c r="T76" s="54">
        <f t="shared" ca="1" si="7"/>
        <v>0.49167</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71">
        <f t="shared" ca="1" si="8"/>
        <v>125.0000000000001</v>
      </c>
    </row>
    <row r="77" spans="1:22" x14ac:dyDescent="0.35">
      <c r="A77" s="32">
        <f t="shared" si="9"/>
        <v>45808</v>
      </c>
      <c r="B77" s="70" cm="1">
        <f t="array" aca="1" ref="B77" ca="1">_xlfn.XLOOKUP(A77,INDIRECT($A$5&amp;"!$AJ$41:$AJ$406"),INDIRECT($A$5&amp;"!$AK$41:$AK$406"))*SUM($F$3:$I$3)</f>
        <v>0</v>
      </c>
      <c r="C77" s="70" cm="1">
        <f t="array" aca="1" ref="C77" ca="1">_xlfn.XLOOKUP(A77,INDIRECT($A$5&amp;"!$AJ$41:$AJ$406"),INDIRECT($A$5&amp;"!$AL$41:$AL$406"))*SUM($F$3:$I$3)</f>
        <v>15</v>
      </c>
      <c r="D77" s="70" cm="1">
        <f t="array" aca="1" ref="D77" ca="1">_xlfn.XLOOKUP(A77,INDIRECT($A$5&amp;"!$AJ$41:$AJ$406"),INDIRECT($A$5&amp;"!$AO$41:$AO$406"))*SUM($F$3:$I$3)</f>
        <v>12.75</v>
      </c>
      <c r="E77" s="34" cm="1">
        <f t="array" ref="E77">SUMPRODUCT(('PT Storengy'!$B$8:$K$372)*('PT Storengy'!$A$8:$A$372=$A77)*('PT Storengy'!$B$5:$K$5=$A$6)*('PT Storengy'!$B$7:$K$7=$A$7))</f>
        <v>0.1</v>
      </c>
      <c r="F77" s="119">
        <f t="shared" ca="1" si="0"/>
        <v>7.1374999999999931</v>
      </c>
      <c r="G77" s="54">
        <f t="shared" ca="1" si="3"/>
        <v>0.46833000000000002</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71">
        <f t="shared" ca="1" si="4"/>
        <v>112.50000000000009</v>
      </c>
      <c r="J77" s="118" cm="1">
        <f t="array" aca="1" ref="J77" ca="1">IF(COUNTIFS('PTC GRTgaz'!$K$7:$K$15996,"",'PTC GRTgaz'!$A$7:$A$15996,J$16,'PTC GRTgaz'!$D$7:$D$15996,$A77,'PTC GRTgaz'!$C$7:$C$15996,"DEL")&gt;0,J$14,SUMIFS('PTC GRTgaz'!$K$7:$K$15996,'PTC GRTgaz'!$A$7:$A$15996,J$16,'PTC GRTgaz'!$D$7:$D$15996,$A77,'PTC GRTgaz'!$C$7:$C$15996,"DEL")*1.0026*$F$4/INDIRECT($A$4&amp;"!D9"))</f>
        <v>124.99999999999999</v>
      </c>
      <c r="K77" s="118">
        <v>1000</v>
      </c>
      <c r="L77" s="119">
        <f t="shared" ca="1" si="1"/>
        <v>7.1374999999999931</v>
      </c>
      <c r="M77" s="54">
        <f t="shared" ca="1" si="5"/>
        <v>0.46833000000000002</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71">
        <f t="shared" ca="1" si="6"/>
        <v>112.50000000000009</v>
      </c>
      <c r="S77" s="119">
        <f t="shared" ca="1" si="2"/>
        <v>7.625</v>
      </c>
      <c r="T77" s="54">
        <f t="shared" ca="1" si="7"/>
        <v>0.5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71">
        <f t="shared" ca="1" si="8"/>
        <v>124.99999999999999</v>
      </c>
    </row>
    <row r="78" spans="1:22" x14ac:dyDescent="0.35">
      <c r="A78" s="32">
        <f t="shared" si="9"/>
        <v>45809</v>
      </c>
      <c r="B78" s="70" cm="1">
        <f t="array" aca="1" ref="B78" ca="1">_xlfn.XLOOKUP(A78,INDIRECT($A$5&amp;"!$AJ$41:$AJ$406"),INDIRECT($A$5&amp;"!$AK$41:$AK$406"))*SUM($F$3:$I$3)</f>
        <v>0</v>
      </c>
      <c r="C78" s="70" cm="1">
        <f t="array" aca="1" ref="C78" ca="1">_xlfn.XLOOKUP(A78,INDIRECT($A$5&amp;"!$AJ$41:$AJ$406"),INDIRECT($A$5&amp;"!$AL$41:$AL$406"))*SUM($F$3:$I$3)</f>
        <v>15</v>
      </c>
      <c r="D78" s="70" cm="1">
        <f t="array" aca="1" ref="D78" ca="1">_xlfn.XLOOKUP(A78,INDIRECT($A$5&amp;"!$AJ$41:$AJ$406"),INDIRECT($A$5&amp;"!$AO$41:$AO$406"))*SUM($F$3:$I$3)</f>
        <v>12.75</v>
      </c>
      <c r="E78" s="34" cm="1">
        <f t="array" ref="E78">SUMPRODUCT(('PT Storengy'!$B$8:$K$372)*('PT Storengy'!$A$8:$A$372=$A78)*('PT Storengy'!$B$5:$K$5=$A$6)*('PT Storengy'!$B$7:$K$7=$A$7))</f>
        <v>0.1</v>
      </c>
      <c r="F78" s="119">
        <f t="shared" ca="1" si="0"/>
        <v>7.2499999999999929</v>
      </c>
      <c r="G78" s="54">
        <f t="shared" ca="1" si="3"/>
        <v>0.47582999999999998</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71">
        <f t="shared" ca="1" si="4"/>
        <v>112.50000000000009</v>
      </c>
      <c r="J78" s="118" cm="1">
        <f t="array" aca="1" ref="J78" ca="1">IF(COUNTIFS('PTC GRTgaz'!$K$7:$K$15996,"",'PTC GRTgaz'!$A$7:$A$15996,J$16,'PTC GRTgaz'!$D$7:$D$15996,$A78,'PTC GRTgaz'!$C$7:$C$15996,"DEL")&gt;0,J$14,SUMIFS('PTC GRTgaz'!$K$7:$K$15996,'PTC GRTgaz'!$A$7:$A$15996,J$16,'PTC GRTgaz'!$D$7:$D$15996,$A78,'PTC GRTgaz'!$C$7:$C$15996,"DEL")*1.0026*$F$4/INDIRECT($A$4&amp;"!D9"))</f>
        <v>124.99999999999999</v>
      </c>
      <c r="K78" s="118">
        <v>1000</v>
      </c>
      <c r="L78" s="119">
        <f t="shared" ca="1" si="1"/>
        <v>7.2499999999999929</v>
      </c>
      <c r="M78" s="54">
        <f t="shared" ca="1" si="5"/>
        <v>0.47582999999999998</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71">
        <f t="shared" ca="1" si="6"/>
        <v>112.50000000000009</v>
      </c>
      <c r="S78" s="119">
        <f t="shared" ca="1" si="2"/>
        <v>7.75</v>
      </c>
      <c r="T78" s="54">
        <f t="shared" ca="1" si="7"/>
        <v>0.50832999999999995</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1.0000000000000009</v>
      </c>
      <c r="V78" s="71">
        <f t="shared" ca="1" si="8"/>
        <v>125.0000000000001</v>
      </c>
    </row>
    <row r="79" spans="1:22" x14ac:dyDescent="0.35">
      <c r="A79" s="32">
        <f t="shared" si="9"/>
        <v>45810</v>
      </c>
      <c r="B79" s="70" cm="1">
        <f t="array" aca="1" ref="B79" ca="1">_xlfn.XLOOKUP(A79,INDIRECT($A$5&amp;"!$AJ$41:$AJ$406"),INDIRECT($A$5&amp;"!$AK$41:$AK$406"))*SUM($F$3:$I$3)</f>
        <v>0</v>
      </c>
      <c r="C79" s="70" cm="1">
        <f t="array" aca="1" ref="C79" ca="1">_xlfn.XLOOKUP(A79,INDIRECT($A$5&amp;"!$AJ$41:$AJ$406"),INDIRECT($A$5&amp;"!$AL$41:$AL$406"))*SUM($F$3:$I$3)</f>
        <v>15</v>
      </c>
      <c r="D79" s="70" cm="1">
        <f t="array" aca="1" ref="D79" ca="1">_xlfn.XLOOKUP(A79,INDIRECT($A$5&amp;"!$AJ$41:$AJ$406"),INDIRECT($A$5&amp;"!$AO$41:$AO$406"))*SUM($F$3:$I$3)</f>
        <v>12.75</v>
      </c>
      <c r="E79" s="34" cm="1">
        <f t="array" ref="E79">SUMPRODUCT(('PT Storengy'!$B$8:$K$372)*('PT Storengy'!$A$8:$A$372=$A79)*('PT Storengy'!$B$5:$K$5=$A$6)*('PT Storengy'!$B$7:$K$7=$A$7))</f>
        <v>0.55000000000000004</v>
      </c>
      <c r="F79" s="119">
        <f t="shared" ca="1" si="0"/>
        <v>7.3062499999999932</v>
      </c>
      <c r="G79" s="54">
        <f t="shared" ca="1" si="3"/>
        <v>0.48332999999999998</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71">
        <f t="shared" ca="1" si="4"/>
        <v>56.250000000000036</v>
      </c>
      <c r="J79" s="118" cm="1">
        <f t="array" aca="1" ref="J79" ca="1">IF(COUNTIFS('PTC GRTgaz'!$K$7:$K$15996,"",'PTC GRTgaz'!$A$7:$A$15996,J$16,'PTC GRTgaz'!$D$7:$D$15996,$A79,'PTC GRTgaz'!$C$7:$C$15996,"DEL")&gt;0,J$14,SUMIFS('PTC GRTgaz'!$K$7:$K$15996,'PTC GRTgaz'!$A$7:$A$15996,J$16,'PTC GRTgaz'!$D$7:$D$15996,$A79,'PTC GRTgaz'!$C$7:$C$15996,"DEL")*1.0026*$F$4/INDIRECT($A$4&amp;"!D9"))</f>
        <v>124.99999999999999</v>
      </c>
      <c r="K79" s="118">
        <v>1000</v>
      </c>
      <c r="L79" s="119">
        <f t="shared" ca="1" si="1"/>
        <v>7.3062499999999932</v>
      </c>
      <c r="M79" s="54">
        <f t="shared" ca="1" si="5"/>
        <v>0.48332999999999998</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71">
        <f t="shared" ca="1" si="6"/>
        <v>56.250000000000036</v>
      </c>
      <c r="S79" s="119">
        <f t="shared" ca="1" si="2"/>
        <v>7.875</v>
      </c>
      <c r="T79" s="54">
        <f t="shared" ca="1" si="7"/>
        <v>0.51666999999999996</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1.0000000000000009</v>
      </c>
      <c r="V79" s="71">
        <f t="shared" ca="1" si="8"/>
        <v>125.0000000000001</v>
      </c>
    </row>
    <row r="80" spans="1:22" x14ac:dyDescent="0.35">
      <c r="A80" s="32">
        <f t="shared" si="9"/>
        <v>45811</v>
      </c>
      <c r="B80" s="70" cm="1">
        <f t="array" aca="1" ref="B80" ca="1">_xlfn.XLOOKUP(A80,INDIRECT($A$5&amp;"!$AJ$41:$AJ$406"),INDIRECT($A$5&amp;"!$AK$41:$AK$406"))*SUM($F$3:$I$3)</f>
        <v>0</v>
      </c>
      <c r="C80" s="70" cm="1">
        <f t="array" aca="1" ref="C80" ca="1">_xlfn.XLOOKUP(A80,INDIRECT($A$5&amp;"!$AJ$41:$AJ$406"),INDIRECT($A$5&amp;"!$AL$41:$AL$406"))*SUM($F$3:$I$3)</f>
        <v>15</v>
      </c>
      <c r="D80" s="70" cm="1">
        <f t="array" aca="1" ref="D80" ca="1">_xlfn.XLOOKUP(A80,INDIRECT($A$5&amp;"!$AJ$41:$AJ$406"),INDIRECT($A$5&amp;"!$AO$41:$AO$406"))*SUM($F$3:$I$3)</f>
        <v>12.75</v>
      </c>
      <c r="E80" s="34" cm="1">
        <f t="array" ref="E80">SUMPRODUCT(('PT Storengy'!$B$8:$K$372)*('PT Storengy'!$A$8:$A$372=$A80)*('PT Storengy'!$B$5:$K$5=$A$6)*('PT Storengy'!$B$7:$K$7=$A$7))</f>
        <v>0.55000000000000004</v>
      </c>
      <c r="F80" s="119">
        <f t="shared" ca="1" si="0"/>
        <v>7.3624999999999936</v>
      </c>
      <c r="G80" s="54">
        <f t="shared" ca="1" si="3"/>
        <v>0.48708000000000001</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71">
        <f t="shared" ca="1" si="4"/>
        <v>56.250000000000036</v>
      </c>
      <c r="J80" s="118" cm="1">
        <f t="array" aca="1" ref="J80" ca="1">IF(COUNTIFS('PTC GRTgaz'!$K$7:$K$15996,"",'PTC GRTgaz'!$A$7:$A$15996,J$16,'PTC GRTgaz'!$D$7:$D$15996,$A80,'PTC GRTgaz'!$C$7:$C$15996,"DEL")&gt;0,J$14,SUMIFS('PTC GRTgaz'!$K$7:$K$15996,'PTC GRTgaz'!$A$7:$A$15996,J$16,'PTC GRTgaz'!$D$7:$D$15996,$A80,'PTC GRTgaz'!$C$7:$C$15996,"DEL")*1.0026*$F$4/INDIRECT($A$4&amp;"!D9"))</f>
        <v>124.99999999999999</v>
      </c>
      <c r="K80" s="118">
        <v>1000</v>
      </c>
      <c r="L80" s="119">
        <f t="shared" ca="1" si="1"/>
        <v>7.3624999999999936</v>
      </c>
      <c r="M80" s="54">
        <f t="shared" ca="1" si="5"/>
        <v>0.48708000000000001</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71">
        <f t="shared" ca="1" si="6"/>
        <v>56.250000000000036</v>
      </c>
      <c r="S80" s="119">
        <f t="shared" ca="1" si="2"/>
        <v>8</v>
      </c>
      <c r="T80" s="54">
        <f t="shared" ca="1" si="7"/>
        <v>0.52500000000000002</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1.0000000000000009</v>
      </c>
      <c r="V80" s="71">
        <f t="shared" ca="1" si="8"/>
        <v>125.0000000000001</v>
      </c>
    </row>
    <row r="81" spans="1:22" x14ac:dyDescent="0.35">
      <c r="A81" s="32">
        <f t="shared" si="9"/>
        <v>45812</v>
      </c>
      <c r="B81" s="70" cm="1">
        <f t="array" aca="1" ref="B81" ca="1">_xlfn.XLOOKUP(A81,INDIRECT($A$5&amp;"!$AJ$41:$AJ$406"),INDIRECT($A$5&amp;"!$AK$41:$AK$406"))*SUM($F$3:$I$3)</f>
        <v>0</v>
      </c>
      <c r="C81" s="70" cm="1">
        <f t="array" aca="1" ref="C81" ca="1">_xlfn.XLOOKUP(A81,INDIRECT($A$5&amp;"!$AJ$41:$AJ$406"),INDIRECT($A$5&amp;"!$AL$41:$AL$406"))*SUM($F$3:$I$3)</f>
        <v>15</v>
      </c>
      <c r="D81" s="70" cm="1">
        <f t="array" aca="1" ref="D81" ca="1">_xlfn.XLOOKUP(A81,INDIRECT($A$5&amp;"!$AJ$41:$AJ$406"),INDIRECT($A$5&amp;"!$AO$41:$AO$406"))*SUM($F$3:$I$3)</f>
        <v>12.75</v>
      </c>
      <c r="E81" s="34" cm="1">
        <f t="array" ref="E81">SUMPRODUCT(('PT Storengy'!$B$8:$K$372)*('PT Storengy'!$A$8:$A$372=$A81)*('PT Storengy'!$B$5:$K$5=$A$6)*('PT Storengy'!$B$7:$K$7=$A$7))</f>
        <v>0.55000000000000004</v>
      </c>
      <c r="F81" s="119">
        <f t="shared" ref="F81:F144" ca="1" si="10">F80+I81/1000</f>
        <v>7.418749999999994</v>
      </c>
      <c r="G81" s="54">
        <f t="shared" ca="1" si="3"/>
        <v>0.49082999999999999</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71">
        <f t="shared" ca="1" si="4"/>
        <v>56.250000000000036</v>
      </c>
      <c r="J81" s="118" cm="1">
        <f t="array" aca="1" ref="J81" ca="1">IF(COUNTIFS('PTC GRTgaz'!$K$7:$K$15996,"",'PTC GRTgaz'!$A$7:$A$15996,J$16,'PTC GRTgaz'!$D$7:$D$15996,$A81,'PTC GRTgaz'!$C$7:$C$15996,"DEL")&gt;0,J$14,SUMIFS('PTC GRTgaz'!$K$7:$K$15996,'PTC GRTgaz'!$A$7:$A$15996,J$16,'PTC GRTgaz'!$D$7:$D$15996,$A81,'PTC GRTgaz'!$C$7:$C$15996,"DEL")*1.0026*$F$4/INDIRECT($A$4&amp;"!D9"))</f>
        <v>124.99999999999999</v>
      </c>
      <c r="K81" s="118">
        <v>1000</v>
      </c>
      <c r="L81" s="119">
        <f t="shared" ref="L81:L144" ca="1" si="11">L80+O81/1000</f>
        <v>7.418749999999994</v>
      </c>
      <c r="M81" s="54">
        <f t="shared" ca="1" si="5"/>
        <v>0.49082999999999999</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71">
        <f t="shared" ca="1" si="6"/>
        <v>56.250000000000036</v>
      </c>
      <c r="S81" s="119">
        <f t="shared" ref="S81:S144" ca="1" si="12">S80+V81/1000</f>
        <v>8.125</v>
      </c>
      <c r="T81" s="54">
        <f t="shared" ca="1" si="7"/>
        <v>0.53332999999999997</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1.0000000000000009</v>
      </c>
      <c r="V81" s="71">
        <f t="shared" ca="1" si="8"/>
        <v>125.0000000000001</v>
      </c>
    </row>
    <row r="82" spans="1:22" x14ac:dyDescent="0.35">
      <c r="A82" s="32">
        <f t="shared" si="9"/>
        <v>45813</v>
      </c>
      <c r="B82" s="70" cm="1">
        <f t="array" aca="1" ref="B82" ca="1">_xlfn.XLOOKUP(A82,INDIRECT($A$5&amp;"!$AJ$41:$AJ$406"),INDIRECT($A$5&amp;"!$AK$41:$AK$406"))*SUM($F$3:$I$3)</f>
        <v>0</v>
      </c>
      <c r="C82" s="70" cm="1">
        <f t="array" aca="1" ref="C82" ca="1">_xlfn.XLOOKUP(A82,INDIRECT($A$5&amp;"!$AJ$41:$AJ$406"),INDIRECT($A$5&amp;"!$AL$41:$AL$406"))*SUM($F$3:$I$3)</f>
        <v>15</v>
      </c>
      <c r="D82" s="70" cm="1">
        <f t="array" aca="1" ref="D82" ca="1">_xlfn.XLOOKUP(A82,INDIRECT($A$5&amp;"!$AJ$41:$AJ$406"),INDIRECT($A$5&amp;"!$AO$41:$AO$406"))*SUM($F$3:$I$3)</f>
        <v>12.75</v>
      </c>
      <c r="E82" s="34" cm="1">
        <f t="array" ref="E82">SUMPRODUCT(('PT Storengy'!$B$8:$K$372)*('PT Storengy'!$A$8:$A$372=$A82)*('PT Storengy'!$B$5:$K$5=$A$6)*('PT Storengy'!$B$7:$K$7=$A$7))</f>
        <v>0.55000000000000004</v>
      </c>
      <c r="F82" s="119">
        <f t="shared" ca="1" si="10"/>
        <v>7.4749999999999943</v>
      </c>
      <c r="G82" s="54">
        <f t="shared" ref="G82:G145" ca="1" si="13">ROUND(F81/SUM($F$3,$G$3,$H$3,$I$3),5)</f>
        <v>0.49458000000000002</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71">
        <f t="shared" ref="I82:I145" ca="1" si="14">IF(F81*1000+$F$4*(1-$E82)*H82&gt;$D82*1000,D82*1000-F81*1000,$F$4*(1-$E82)*H82)</f>
        <v>56.250000000000036</v>
      </c>
      <c r="J82" s="118" cm="1">
        <f t="array" aca="1" ref="J82" ca="1">IF(COUNTIFS('PTC GRTgaz'!$K$7:$K$15996,"",'PTC GRTgaz'!$A$7:$A$15996,J$16,'PTC GRTgaz'!$D$7:$D$15996,$A82,'PTC GRTgaz'!$C$7:$C$15996,"DEL")&gt;0,J$14,SUMIFS('PTC GRTgaz'!$K$7:$K$15996,'PTC GRTgaz'!$A$7:$A$15996,J$16,'PTC GRTgaz'!$D$7:$D$15996,$A82,'PTC GRTgaz'!$C$7:$C$15996,"DEL")*1.0026*$F$4/INDIRECT($A$4&amp;"!D9"))</f>
        <v>124.99999999999999</v>
      </c>
      <c r="K82" s="118">
        <v>1000</v>
      </c>
      <c r="L82" s="119">
        <f t="shared" ca="1" si="11"/>
        <v>7.4749999999999943</v>
      </c>
      <c r="M82" s="54">
        <f t="shared" ref="M82:M145" ca="1" si="15">ROUND(L81/SUM($F$3,$G$3,$H$3,$I$3),5)</f>
        <v>0.49458000000000002</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71">
        <f t="shared" ref="O82:O145" ca="1" si="16">IF(L81*1000+MIN(J82,K82,$F$4*(1-$E82)*N82)&gt;$D82*1000,$D82*1000-L81*1000,MIN(J82,K82,$F$4*(1-$E82)*N82))</f>
        <v>56.250000000000036</v>
      </c>
      <c r="S82" s="119">
        <f t="shared" ca="1" si="12"/>
        <v>8.25</v>
      </c>
      <c r="T82" s="54">
        <f t="shared" ref="T82:T145" ca="1" si="17">MIN(ROUND(S81/SUM($F$3,$G$3,$H$3,$I$3),5),1)</f>
        <v>0.54166999999999998</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1.0000000000000009</v>
      </c>
      <c r="V82" s="71">
        <f t="shared" ref="V82:V145" ca="1" si="18">$F$4*(1)*U82</f>
        <v>125.0000000000001</v>
      </c>
    </row>
    <row r="83" spans="1:22" x14ac:dyDescent="0.35">
      <c r="A83" s="32">
        <f t="shared" ref="A83:A146" si="19">A82+1</f>
        <v>45814</v>
      </c>
      <c r="B83" s="70" cm="1">
        <f t="array" aca="1" ref="B83" ca="1">_xlfn.XLOOKUP(A83,INDIRECT($A$5&amp;"!$AJ$41:$AJ$406"),INDIRECT($A$5&amp;"!$AK$41:$AK$406"))*SUM($F$3:$I$3)</f>
        <v>0</v>
      </c>
      <c r="C83" s="70" cm="1">
        <f t="array" aca="1" ref="C83" ca="1">_xlfn.XLOOKUP(A83,INDIRECT($A$5&amp;"!$AJ$41:$AJ$406"),INDIRECT($A$5&amp;"!$AL$41:$AL$406"))*SUM($F$3:$I$3)</f>
        <v>15</v>
      </c>
      <c r="D83" s="70" cm="1">
        <f t="array" aca="1" ref="D83" ca="1">_xlfn.XLOOKUP(A83,INDIRECT($A$5&amp;"!$AJ$41:$AJ$406"),INDIRECT($A$5&amp;"!$AO$41:$AO$406"))*SUM($F$3:$I$3)</f>
        <v>12.75</v>
      </c>
      <c r="E83" s="34" cm="1">
        <f t="array" ref="E83">SUMPRODUCT(('PT Storengy'!$B$8:$K$372)*('PT Storengy'!$A$8:$A$372=$A83)*('PT Storengy'!$B$5:$K$5=$A$6)*('PT Storengy'!$B$7:$K$7=$A$7))</f>
        <v>0.55000000000000004</v>
      </c>
      <c r="F83" s="119">
        <f t="shared" ca="1" si="10"/>
        <v>7.5312499999999947</v>
      </c>
      <c r="G83" s="54">
        <f t="shared" ca="1" si="13"/>
        <v>0.49833</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71">
        <f t="shared" ca="1" si="14"/>
        <v>56.250000000000036</v>
      </c>
      <c r="J83" s="118" cm="1">
        <f t="array" aca="1" ref="J83" ca="1">IF(COUNTIFS('PTC GRTgaz'!$K$7:$K$15996,"",'PTC GRTgaz'!$A$7:$A$15996,J$16,'PTC GRTgaz'!$D$7:$D$15996,$A83,'PTC GRTgaz'!$C$7:$C$15996,"DEL")&gt;0,J$14,SUMIFS('PTC GRTgaz'!$K$7:$K$15996,'PTC GRTgaz'!$A$7:$A$15996,J$16,'PTC GRTgaz'!$D$7:$D$15996,$A83,'PTC GRTgaz'!$C$7:$C$15996,"DEL")*1.0026*$F$4/INDIRECT($A$4&amp;"!D9"))</f>
        <v>124.99999999999999</v>
      </c>
      <c r="K83" s="118">
        <v>1000</v>
      </c>
      <c r="L83" s="119">
        <f t="shared" ca="1" si="11"/>
        <v>7.5312499999999947</v>
      </c>
      <c r="M83" s="54">
        <f t="shared" ca="1" si="15"/>
        <v>0.49833</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71">
        <f t="shared" ca="1" si="16"/>
        <v>56.250000000000036</v>
      </c>
      <c r="S83" s="119">
        <f t="shared" ca="1" si="12"/>
        <v>8.375</v>
      </c>
      <c r="T83" s="54">
        <f t="shared" ca="1" si="17"/>
        <v>0.55000000000000004</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1</v>
      </c>
      <c r="V83" s="71">
        <f t="shared" ca="1" si="18"/>
        <v>124.99999999999999</v>
      </c>
    </row>
    <row r="84" spans="1:22" x14ac:dyDescent="0.35">
      <c r="A84" s="32">
        <f t="shared" si="19"/>
        <v>45815</v>
      </c>
      <c r="B84" s="70" cm="1">
        <f t="array" aca="1" ref="B84" ca="1">_xlfn.XLOOKUP(A84,INDIRECT($A$5&amp;"!$AJ$41:$AJ$406"),INDIRECT($A$5&amp;"!$AK$41:$AK$406"))*SUM($F$3:$I$3)</f>
        <v>0</v>
      </c>
      <c r="C84" s="70" cm="1">
        <f t="array" aca="1" ref="C84" ca="1">_xlfn.XLOOKUP(A84,INDIRECT($A$5&amp;"!$AJ$41:$AJ$406"),INDIRECT($A$5&amp;"!$AL$41:$AL$406"))*SUM($F$3:$I$3)</f>
        <v>15</v>
      </c>
      <c r="D84" s="70" cm="1">
        <f t="array" aca="1" ref="D84" ca="1">_xlfn.XLOOKUP(A84,INDIRECT($A$5&amp;"!$AJ$41:$AJ$406"),INDIRECT($A$5&amp;"!$AO$41:$AO$406"))*SUM($F$3:$I$3)</f>
        <v>12.75</v>
      </c>
      <c r="E84" s="34" cm="1">
        <f t="array" ref="E84">SUMPRODUCT(('PT Storengy'!$B$8:$K$372)*('PT Storengy'!$A$8:$A$372=$A84)*('PT Storengy'!$B$5:$K$5=$A$6)*('PT Storengy'!$B$7:$K$7=$A$7))</f>
        <v>0.55000000000000004</v>
      </c>
      <c r="F84" s="119">
        <f t="shared" ca="1" si="10"/>
        <v>7.587499999999995</v>
      </c>
      <c r="G84" s="54">
        <f t="shared" ca="1" si="13"/>
        <v>0.50207999999999997</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71">
        <f t="shared" ca="1" si="14"/>
        <v>56.250000000000036</v>
      </c>
      <c r="J84" s="118" cm="1">
        <f t="array" aca="1" ref="J84" ca="1">IF(COUNTIFS('PTC GRTgaz'!$K$7:$K$15996,"",'PTC GRTgaz'!$A$7:$A$15996,J$16,'PTC GRTgaz'!$D$7:$D$15996,$A84,'PTC GRTgaz'!$C$7:$C$15996,"DEL")&gt;0,J$14,SUMIFS('PTC GRTgaz'!$K$7:$K$15996,'PTC GRTgaz'!$A$7:$A$15996,J$16,'PTC GRTgaz'!$D$7:$D$15996,$A84,'PTC GRTgaz'!$C$7:$C$15996,"DEL")*1.0026*$F$4/INDIRECT($A$4&amp;"!D9"))</f>
        <v>124.99999999999999</v>
      </c>
      <c r="K84" s="118">
        <v>1000</v>
      </c>
      <c r="L84" s="119">
        <f t="shared" ca="1" si="11"/>
        <v>7.587499999999995</v>
      </c>
      <c r="M84" s="54">
        <f t="shared" ca="1" si="15"/>
        <v>0.50207999999999997</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71">
        <f t="shared" ca="1" si="16"/>
        <v>56.250000000000036</v>
      </c>
      <c r="S84" s="119">
        <f t="shared" ca="1" si="12"/>
        <v>8.5</v>
      </c>
      <c r="T84" s="54">
        <f t="shared" ca="1" si="17"/>
        <v>0.55832999999999999</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1.0000000000000009</v>
      </c>
      <c r="V84" s="71">
        <f t="shared" ca="1" si="18"/>
        <v>125.0000000000001</v>
      </c>
    </row>
    <row r="85" spans="1:22" x14ac:dyDescent="0.35">
      <c r="A85" s="32">
        <f t="shared" si="19"/>
        <v>45816</v>
      </c>
      <c r="B85" s="70" cm="1">
        <f t="array" aca="1" ref="B85" ca="1">_xlfn.XLOOKUP(A85,INDIRECT($A$5&amp;"!$AJ$41:$AJ$406"),INDIRECT($A$5&amp;"!$AK$41:$AK$406"))*SUM($F$3:$I$3)</f>
        <v>0</v>
      </c>
      <c r="C85" s="70" cm="1">
        <f t="array" aca="1" ref="C85" ca="1">_xlfn.XLOOKUP(A85,INDIRECT($A$5&amp;"!$AJ$41:$AJ$406"),INDIRECT($A$5&amp;"!$AL$41:$AL$406"))*SUM($F$3:$I$3)</f>
        <v>15</v>
      </c>
      <c r="D85" s="70" cm="1">
        <f t="array" aca="1" ref="D85" ca="1">_xlfn.XLOOKUP(A85,INDIRECT($A$5&amp;"!$AJ$41:$AJ$406"),INDIRECT($A$5&amp;"!$AO$41:$AO$406"))*SUM($F$3:$I$3)</f>
        <v>12.75</v>
      </c>
      <c r="E85" s="34" cm="1">
        <f t="array" ref="E85">SUMPRODUCT(('PT Storengy'!$B$8:$K$372)*('PT Storengy'!$A$8:$A$372=$A85)*('PT Storengy'!$B$5:$K$5=$A$6)*('PT Storengy'!$B$7:$K$7=$A$7))</f>
        <v>0.55000000000000004</v>
      </c>
      <c r="F85" s="119">
        <f t="shared" ca="1" si="10"/>
        <v>7.6437499999999954</v>
      </c>
      <c r="G85" s="54">
        <f t="shared" ca="1" si="13"/>
        <v>0.50583</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71">
        <f t="shared" ca="1" si="14"/>
        <v>56.250000000000036</v>
      </c>
      <c r="J85" s="118" cm="1">
        <f t="array" aca="1" ref="J85" ca="1">IF(COUNTIFS('PTC GRTgaz'!$K$7:$K$15996,"",'PTC GRTgaz'!$A$7:$A$15996,J$16,'PTC GRTgaz'!$D$7:$D$15996,$A85,'PTC GRTgaz'!$C$7:$C$15996,"DEL")&gt;0,J$14,SUMIFS('PTC GRTgaz'!$K$7:$K$15996,'PTC GRTgaz'!$A$7:$A$15996,J$16,'PTC GRTgaz'!$D$7:$D$15996,$A85,'PTC GRTgaz'!$C$7:$C$15996,"DEL")*1.0026*$F$4/INDIRECT($A$4&amp;"!D9"))</f>
        <v>124.99999999999999</v>
      </c>
      <c r="K85" s="118">
        <v>1000</v>
      </c>
      <c r="L85" s="119">
        <f t="shared" ca="1" si="11"/>
        <v>7.6437499999999954</v>
      </c>
      <c r="M85" s="54">
        <f t="shared" ca="1" si="15"/>
        <v>0.50583</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71">
        <f t="shared" ca="1" si="16"/>
        <v>56.250000000000036</v>
      </c>
      <c r="S85" s="119">
        <f t="shared" ca="1" si="12"/>
        <v>8.625</v>
      </c>
      <c r="T85" s="54">
        <f t="shared" ca="1" si="17"/>
        <v>0.56667000000000001</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1.0000000000000009</v>
      </c>
      <c r="V85" s="71">
        <f t="shared" ca="1" si="18"/>
        <v>125.0000000000001</v>
      </c>
    </row>
    <row r="86" spans="1:22" x14ac:dyDescent="0.35">
      <c r="A86" s="32">
        <f t="shared" si="19"/>
        <v>45817</v>
      </c>
      <c r="B86" s="70" cm="1">
        <f t="array" aca="1" ref="B86" ca="1">_xlfn.XLOOKUP(A86,INDIRECT($A$5&amp;"!$AJ$41:$AJ$406"),INDIRECT($A$5&amp;"!$AK$41:$AK$406"))*SUM($F$3:$I$3)</f>
        <v>0</v>
      </c>
      <c r="C86" s="70" cm="1">
        <f t="array" aca="1" ref="C86" ca="1">_xlfn.XLOOKUP(A86,INDIRECT($A$5&amp;"!$AJ$41:$AJ$406"),INDIRECT($A$5&amp;"!$AL$41:$AL$406"))*SUM($F$3:$I$3)</f>
        <v>15</v>
      </c>
      <c r="D86" s="70" cm="1">
        <f t="array" aca="1" ref="D86" ca="1">_xlfn.XLOOKUP(A86,INDIRECT($A$5&amp;"!$AJ$41:$AJ$406"),INDIRECT($A$5&amp;"!$AO$41:$AO$406"))*SUM($F$3:$I$3)</f>
        <v>12.75</v>
      </c>
      <c r="E86" s="34" cm="1">
        <f t="array" ref="E86">SUMPRODUCT(('PT Storengy'!$B$8:$K$372)*('PT Storengy'!$A$8:$A$372=$A86)*('PT Storengy'!$B$5:$K$5=$A$6)*('PT Storengy'!$B$7:$K$7=$A$7))</f>
        <v>0.55000000000000004</v>
      </c>
      <c r="F86" s="119">
        <f t="shared" ca="1" si="10"/>
        <v>7.6999999999999957</v>
      </c>
      <c r="G86" s="54">
        <f t="shared" ca="1" si="13"/>
        <v>0.50958000000000003</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71">
        <f t="shared" ca="1" si="14"/>
        <v>56.250000000000036</v>
      </c>
      <c r="J86" s="118" cm="1">
        <f t="array" aca="1" ref="J86" ca="1">IF(COUNTIFS('PTC GRTgaz'!$K$7:$K$15996,"",'PTC GRTgaz'!$A$7:$A$15996,J$16,'PTC GRTgaz'!$D$7:$D$15996,$A86,'PTC GRTgaz'!$C$7:$C$15996,"DEL")&gt;0,J$14,SUMIFS('PTC GRTgaz'!$K$7:$K$15996,'PTC GRTgaz'!$A$7:$A$15996,J$16,'PTC GRTgaz'!$D$7:$D$15996,$A86,'PTC GRTgaz'!$C$7:$C$15996,"DEL")*1.0026*$F$4/INDIRECT($A$4&amp;"!D9"))</f>
        <v>124.99999999999999</v>
      </c>
      <c r="K86" s="118">
        <v>1000</v>
      </c>
      <c r="L86" s="119">
        <f t="shared" ca="1" si="11"/>
        <v>7.6999999999999957</v>
      </c>
      <c r="M86" s="54">
        <f t="shared" ca="1" si="15"/>
        <v>0.50958000000000003</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71">
        <f t="shared" ca="1" si="16"/>
        <v>56.250000000000036</v>
      </c>
      <c r="S86" s="119">
        <f t="shared" ca="1" si="12"/>
        <v>8.75</v>
      </c>
      <c r="T86" s="54">
        <f t="shared" ca="1" si="17"/>
        <v>0.57499999999999996</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1.0000000000000009</v>
      </c>
      <c r="V86" s="71">
        <f t="shared" ca="1" si="18"/>
        <v>125.0000000000001</v>
      </c>
    </row>
    <row r="87" spans="1:22" x14ac:dyDescent="0.35">
      <c r="A87" s="32">
        <f t="shared" si="19"/>
        <v>45818</v>
      </c>
      <c r="B87" s="70" cm="1">
        <f t="array" aca="1" ref="B87" ca="1">_xlfn.XLOOKUP(A87,INDIRECT($A$5&amp;"!$AJ$41:$AJ$406"),INDIRECT($A$5&amp;"!$AK$41:$AK$406"))*SUM($F$3:$I$3)</f>
        <v>0</v>
      </c>
      <c r="C87" s="70" cm="1">
        <f t="array" aca="1" ref="C87" ca="1">_xlfn.XLOOKUP(A87,INDIRECT($A$5&amp;"!$AJ$41:$AJ$406"),INDIRECT($A$5&amp;"!$AL$41:$AL$406"))*SUM($F$3:$I$3)</f>
        <v>15</v>
      </c>
      <c r="D87" s="70" cm="1">
        <f t="array" aca="1" ref="D87" ca="1">_xlfn.XLOOKUP(A87,INDIRECT($A$5&amp;"!$AJ$41:$AJ$406"),INDIRECT($A$5&amp;"!$AO$41:$AO$406"))*SUM($F$3:$I$3)</f>
        <v>12.75</v>
      </c>
      <c r="E87" s="34" cm="1">
        <f t="array" ref="E87">SUMPRODUCT(('PT Storengy'!$B$8:$K$372)*('PT Storengy'!$A$8:$A$372=$A87)*('PT Storengy'!$B$5:$K$5=$A$6)*('PT Storengy'!$B$7:$K$7=$A$7))</f>
        <v>0.55000000000000004</v>
      </c>
      <c r="F87" s="119">
        <f t="shared" ca="1" si="10"/>
        <v>7.7562499999999961</v>
      </c>
      <c r="G87" s="54">
        <f t="shared" ca="1" si="13"/>
        <v>0.51332999999999995</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71">
        <f t="shared" ca="1" si="14"/>
        <v>56.250000000000036</v>
      </c>
      <c r="J87" s="118" cm="1">
        <f t="array" aca="1" ref="J87" ca="1">IF(COUNTIFS('PTC GRTgaz'!$K$7:$K$15996,"",'PTC GRTgaz'!$A$7:$A$15996,J$16,'PTC GRTgaz'!$D$7:$D$15996,$A87,'PTC GRTgaz'!$C$7:$C$15996,"DEL")&gt;0,J$14,SUMIFS('PTC GRTgaz'!$K$7:$K$15996,'PTC GRTgaz'!$A$7:$A$15996,J$16,'PTC GRTgaz'!$D$7:$D$15996,$A87,'PTC GRTgaz'!$C$7:$C$15996,"DEL")*1.0026*$F$4/INDIRECT($A$4&amp;"!D9"))</f>
        <v>124.99999999999999</v>
      </c>
      <c r="K87" s="118">
        <v>1000</v>
      </c>
      <c r="L87" s="119">
        <f t="shared" ca="1" si="11"/>
        <v>7.7562499999999961</v>
      </c>
      <c r="M87" s="54">
        <f t="shared" ca="1" si="15"/>
        <v>0.51332999999999995</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71">
        <f t="shared" ca="1" si="16"/>
        <v>56.250000000000036</v>
      </c>
      <c r="S87" s="119">
        <f t="shared" ca="1" si="12"/>
        <v>8.875</v>
      </c>
      <c r="T87" s="54">
        <f t="shared" ca="1" si="17"/>
        <v>0.58333000000000002</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1.0000000000000009</v>
      </c>
      <c r="V87" s="71">
        <f t="shared" ca="1" si="18"/>
        <v>125.0000000000001</v>
      </c>
    </row>
    <row r="88" spans="1:22" x14ac:dyDescent="0.35">
      <c r="A88" s="32">
        <f t="shared" si="19"/>
        <v>45819</v>
      </c>
      <c r="B88" s="70" cm="1">
        <f t="array" aca="1" ref="B88" ca="1">_xlfn.XLOOKUP(A88,INDIRECT($A$5&amp;"!$AJ$41:$AJ$406"),INDIRECT($A$5&amp;"!$AK$41:$AK$406"))*SUM($F$3:$I$3)</f>
        <v>0</v>
      </c>
      <c r="C88" s="70" cm="1">
        <f t="array" aca="1" ref="C88" ca="1">_xlfn.XLOOKUP(A88,INDIRECT($A$5&amp;"!$AJ$41:$AJ$406"),INDIRECT($A$5&amp;"!$AL$41:$AL$406"))*SUM($F$3:$I$3)</f>
        <v>15</v>
      </c>
      <c r="D88" s="70" cm="1">
        <f t="array" aca="1" ref="D88" ca="1">_xlfn.XLOOKUP(A88,INDIRECT($A$5&amp;"!$AJ$41:$AJ$406"),INDIRECT($A$5&amp;"!$AO$41:$AO$406"))*SUM($F$3:$I$3)</f>
        <v>12.75</v>
      </c>
      <c r="E88" s="34" cm="1">
        <f t="array" ref="E88">SUMPRODUCT(('PT Storengy'!$B$8:$K$372)*('PT Storengy'!$A$8:$A$372=$A88)*('PT Storengy'!$B$5:$K$5=$A$6)*('PT Storengy'!$B$7:$K$7=$A$7))</f>
        <v>0.55000000000000004</v>
      </c>
      <c r="F88" s="119">
        <f t="shared" ca="1" si="10"/>
        <v>7.8124999999999964</v>
      </c>
      <c r="G88" s="54">
        <f t="shared" ca="1" si="13"/>
        <v>0.51707999999999998</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71">
        <f t="shared" ca="1" si="14"/>
        <v>56.250000000000036</v>
      </c>
      <c r="J88" s="118" cm="1">
        <f t="array" aca="1" ref="J88" ca="1">IF(COUNTIFS('PTC GRTgaz'!$K$7:$K$15996,"",'PTC GRTgaz'!$A$7:$A$15996,J$16,'PTC GRTgaz'!$D$7:$D$15996,$A88,'PTC GRTgaz'!$C$7:$C$15996,"DEL")&gt;0,J$14,SUMIFS('PTC GRTgaz'!$K$7:$K$15996,'PTC GRTgaz'!$A$7:$A$15996,J$16,'PTC GRTgaz'!$D$7:$D$15996,$A88,'PTC GRTgaz'!$C$7:$C$15996,"DEL")*1.0026*$F$4/INDIRECT($A$4&amp;"!D9"))</f>
        <v>124.99999999999999</v>
      </c>
      <c r="K88" s="118">
        <v>1000</v>
      </c>
      <c r="L88" s="119">
        <f t="shared" ca="1" si="11"/>
        <v>7.8124999999999964</v>
      </c>
      <c r="M88" s="54">
        <f t="shared" ca="1" si="15"/>
        <v>0.51707999999999998</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71">
        <f t="shared" ca="1" si="16"/>
        <v>56.250000000000036</v>
      </c>
      <c r="S88" s="119">
        <f t="shared" ca="1" si="12"/>
        <v>9</v>
      </c>
      <c r="T88" s="54">
        <f t="shared" ca="1" si="17"/>
        <v>0.59167000000000003</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1.0000000000000009</v>
      </c>
      <c r="V88" s="71">
        <f t="shared" ca="1" si="18"/>
        <v>125.0000000000001</v>
      </c>
    </row>
    <row r="89" spans="1:22" x14ac:dyDescent="0.35">
      <c r="A89" s="32">
        <f t="shared" si="19"/>
        <v>45820</v>
      </c>
      <c r="B89" s="70" cm="1">
        <f t="array" aca="1" ref="B89" ca="1">_xlfn.XLOOKUP(A89,INDIRECT($A$5&amp;"!$AJ$41:$AJ$406"),INDIRECT($A$5&amp;"!$AK$41:$AK$406"))*SUM($F$3:$I$3)</f>
        <v>0</v>
      </c>
      <c r="C89" s="70" cm="1">
        <f t="array" aca="1" ref="C89" ca="1">_xlfn.XLOOKUP(A89,INDIRECT($A$5&amp;"!$AJ$41:$AJ$406"),INDIRECT($A$5&amp;"!$AL$41:$AL$406"))*SUM($F$3:$I$3)</f>
        <v>15</v>
      </c>
      <c r="D89" s="70" cm="1">
        <f t="array" aca="1" ref="D89" ca="1">_xlfn.XLOOKUP(A89,INDIRECT($A$5&amp;"!$AJ$41:$AJ$406"),INDIRECT($A$5&amp;"!$AO$41:$AO$406"))*SUM($F$3:$I$3)</f>
        <v>12.75</v>
      </c>
      <c r="E89" s="34" cm="1">
        <f t="array" ref="E89">SUMPRODUCT(('PT Storengy'!$B$8:$K$372)*('PT Storengy'!$A$8:$A$372=$A89)*('PT Storengy'!$B$5:$K$5=$A$6)*('PT Storengy'!$B$7:$K$7=$A$7))</f>
        <v>0.55000000000000004</v>
      </c>
      <c r="F89" s="119">
        <f t="shared" ca="1" si="10"/>
        <v>7.8687499999999968</v>
      </c>
      <c r="G89" s="54">
        <f t="shared" ca="1" si="13"/>
        <v>0.52083000000000002</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71">
        <f t="shared" ca="1" si="14"/>
        <v>56.250000000000036</v>
      </c>
      <c r="J89" s="118" cm="1">
        <f t="array" aca="1" ref="J89" ca="1">IF(COUNTIFS('PTC GRTgaz'!$K$7:$K$15996,"",'PTC GRTgaz'!$A$7:$A$15996,J$16,'PTC GRTgaz'!$D$7:$D$15996,$A89,'PTC GRTgaz'!$C$7:$C$15996,"DEL")&gt;0,J$14,SUMIFS('PTC GRTgaz'!$K$7:$K$15996,'PTC GRTgaz'!$A$7:$A$15996,J$16,'PTC GRTgaz'!$D$7:$D$15996,$A89,'PTC GRTgaz'!$C$7:$C$15996,"DEL")*1.0026*$F$4/INDIRECT($A$4&amp;"!D9"))</f>
        <v>124.99999999999999</v>
      </c>
      <c r="K89" s="118">
        <v>1000</v>
      </c>
      <c r="L89" s="119">
        <f t="shared" ca="1" si="11"/>
        <v>7.8687499999999968</v>
      </c>
      <c r="M89" s="54">
        <f t="shared" ca="1" si="15"/>
        <v>0.52083000000000002</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71">
        <f t="shared" ca="1" si="16"/>
        <v>56.250000000000036</v>
      </c>
      <c r="S89" s="119">
        <f t="shared" ca="1" si="12"/>
        <v>9.125</v>
      </c>
      <c r="T89" s="54">
        <f t="shared" ca="1" si="17"/>
        <v>0.6</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1</v>
      </c>
      <c r="V89" s="71">
        <f t="shared" ca="1" si="18"/>
        <v>124.99999999999999</v>
      </c>
    </row>
    <row r="90" spans="1:22" x14ac:dyDescent="0.35">
      <c r="A90" s="32">
        <f t="shared" si="19"/>
        <v>45821</v>
      </c>
      <c r="B90" s="70" cm="1">
        <f t="array" aca="1" ref="B90" ca="1">_xlfn.XLOOKUP(A90,INDIRECT($A$5&amp;"!$AJ$41:$AJ$406"),INDIRECT($A$5&amp;"!$AK$41:$AK$406"))*SUM($F$3:$I$3)</f>
        <v>0</v>
      </c>
      <c r="C90" s="70" cm="1">
        <f t="array" aca="1" ref="C90" ca="1">_xlfn.XLOOKUP(A90,INDIRECT($A$5&amp;"!$AJ$41:$AJ$406"),INDIRECT($A$5&amp;"!$AL$41:$AL$406"))*SUM($F$3:$I$3)</f>
        <v>15</v>
      </c>
      <c r="D90" s="70" cm="1">
        <f t="array" aca="1" ref="D90" ca="1">_xlfn.XLOOKUP(A90,INDIRECT($A$5&amp;"!$AJ$41:$AJ$406"),INDIRECT($A$5&amp;"!$AO$41:$AO$406"))*SUM($F$3:$I$3)</f>
        <v>12.75</v>
      </c>
      <c r="E90" s="34" cm="1">
        <f t="array" ref="E90">SUMPRODUCT(('PT Storengy'!$B$8:$K$372)*('PT Storengy'!$A$8:$A$372=$A90)*('PT Storengy'!$B$5:$K$5=$A$6)*('PT Storengy'!$B$7:$K$7=$A$7))</f>
        <v>0.55000000000000004</v>
      </c>
      <c r="F90" s="119">
        <f t="shared" ca="1" si="10"/>
        <v>7.9249999999999972</v>
      </c>
      <c r="G90" s="54">
        <f t="shared" ca="1" si="13"/>
        <v>0.52458000000000005</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71">
        <f t="shared" ca="1" si="14"/>
        <v>56.250000000000036</v>
      </c>
      <c r="J90" s="118" cm="1">
        <f t="array" aca="1" ref="J90" ca="1">IF(COUNTIFS('PTC GRTgaz'!$K$7:$K$15996,"",'PTC GRTgaz'!$A$7:$A$15996,J$16,'PTC GRTgaz'!$D$7:$D$15996,$A90,'PTC GRTgaz'!$C$7:$C$15996,"DEL")&gt;0,J$14,SUMIFS('PTC GRTgaz'!$K$7:$K$15996,'PTC GRTgaz'!$A$7:$A$15996,J$16,'PTC GRTgaz'!$D$7:$D$15996,$A90,'PTC GRTgaz'!$C$7:$C$15996,"DEL")*1.0026*$F$4/INDIRECT($A$4&amp;"!D9"))</f>
        <v>124.99999999999999</v>
      </c>
      <c r="K90" s="118">
        <v>1000</v>
      </c>
      <c r="L90" s="119">
        <f t="shared" ca="1" si="11"/>
        <v>7.9249999999999972</v>
      </c>
      <c r="M90" s="54">
        <f t="shared" ca="1" si="15"/>
        <v>0.52458000000000005</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71">
        <f t="shared" ca="1" si="16"/>
        <v>56.250000000000036</v>
      </c>
      <c r="S90" s="119">
        <f t="shared" ca="1" si="12"/>
        <v>9.25</v>
      </c>
      <c r="T90" s="54">
        <f t="shared" ca="1" si="17"/>
        <v>0.60833000000000004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1.0000000000000009</v>
      </c>
      <c r="V90" s="71">
        <f t="shared" ca="1" si="18"/>
        <v>125.0000000000001</v>
      </c>
    </row>
    <row r="91" spans="1:22" x14ac:dyDescent="0.35">
      <c r="A91" s="32">
        <f t="shared" si="19"/>
        <v>45822</v>
      </c>
      <c r="B91" s="70" cm="1">
        <f t="array" aca="1" ref="B91" ca="1">_xlfn.XLOOKUP(A91,INDIRECT($A$5&amp;"!$AJ$41:$AJ$406"),INDIRECT($A$5&amp;"!$AK$41:$AK$406"))*SUM($F$3:$I$3)</f>
        <v>0</v>
      </c>
      <c r="C91" s="70" cm="1">
        <f t="array" aca="1" ref="C91" ca="1">_xlfn.XLOOKUP(A91,INDIRECT($A$5&amp;"!$AJ$41:$AJ$406"),INDIRECT($A$5&amp;"!$AL$41:$AL$406"))*SUM($F$3:$I$3)</f>
        <v>15</v>
      </c>
      <c r="D91" s="70" cm="1">
        <f t="array" aca="1" ref="D91" ca="1">_xlfn.XLOOKUP(A91,INDIRECT($A$5&amp;"!$AJ$41:$AJ$406"),INDIRECT($A$5&amp;"!$AO$41:$AO$406"))*SUM($F$3:$I$3)</f>
        <v>12.75</v>
      </c>
      <c r="E91" s="34" cm="1">
        <f t="array" ref="E91">SUMPRODUCT(('PT Storengy'!$B$8:$K$372)*('PT Storengy'!$A$8:$A$372=$A91)*('PT Storengy'!$B$5:$K$5=$A$6)*('PT Storengy'!$B$7:$K$7=$A$7))</f>
        <v>0.55000000000000004</v>
      </c>
      <c r="F91" s="119">
        <f t="shared" ca="1" si="10"/>
        <v>7.9812499999999975</v>
      </c>
      <c r="G91" s="54">
        <f t="shared" ca="1" si="13"/>
        <v>0.52832999999999997</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71">
        <f t="shared" ca="1" si="14"/>
        <v>56.250000000000036</v>
      </c>
      <c r="J91" s="118" cm="1">
        <f t="array" aca="1" ref="J91" ca="1">IF(COUNTIFS('PTC GRTgaz'!$K$7:$K$15996,"",'PTC GRTgaz'!$A$7:$A$15996,J$16,'PTC GRTgaz'!$D$7:$D$15996,$A91,'PTC GRTgaz'!$C$7:$C$15996,"DEL")&gt;0,J$14,SUMIFS('PTC GRTgaz'!$K$7:$K$15996,'PTC GRTgaz'!$A$7:$A$15996,J$16,'PTC GRTgaz'!$D$7:$D$15996,$A91,'PTC GRTgaz'!$C$7:$C$15996,"DEL")*1.0026*$F$4/INDIRECT($A$4&amp;"!D9"))</f>
        <v>124.99999999999999</v>
      </c>
      <c r="K91" s="118">
        <v>1000</v>
      </c>
      <c r="L91" s="119">
        <f t="shared" ca="1" si="11"/>
        <v>7.9812499999999975</v>
      </c>
      <c r="M91" s="54">
        <f t="shared" ca="1" si="15"/>
        <v>0.52832999999999997</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71">
        <f t="shared" ca="1" si="16"/>
        <v>56.250000000000036</v>
      </c>
      <c r="S91" s="119">
        <f t="shared" ca="1" si="12"/>
        <v>9.375</v>
      </c>
      <c r="T91" s="54">
        <f t="shared" ca="1" si="17"/>
        <v>0.61667000000000005</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1.0000000000000009</v>
      </c>
      <c r="V91" s="71">
        <f t="shared" ca="1" si="18"/>
        <v>125.0000000000001</v>
      </c>
    </row>
    <row r="92" spans="1:22" x14ac:dyDescent="0.35">
      <c r="A92" s="32">
        <f t="shared" si="19"/>
        <v>45823</v>
      </c>
      <c r="B92" s="70" cm="1">
        <f t="array" aca="1" ref="B92" ca="1">_xlfn.XLOOKUP(A92,INDIRECT($A$5&amp;"!$AJ$41:$AJ$406"),INDIRECT($A$5&amp;"!$AK$41:$AK$406"))*SUM($F$3:$I$3)</f>
        <v>0</v>
      </c>
      <c r="C92" s="70" cm="1">
        <f t="array" aca="1" ref="C92" ca="1">_xlfn.XLOOKUP(A92,INDIRECT($A$5&amp;"!$AJ$41:$AJ$406"),INDIRECT($A$5&amp;"!$AL$41:$AL$406"))*SUM($F$3:$I$3)</f>
        <v>15</v>
      </c>
      <c r="D92" s="70" cm="1">
        <f t="array" aca="1" ref="D92" ca="1">_xlfn.XLOOKUP(A92,INDIRECT($A$5&amp;"!$AJ$41:$AJ$406"),INDIRECT($A$5&amp;"!$AO$41:$AO$406"))*SUM($F$3:$I$3)</f>
        <v>12.75</v>
      </c>
      <c r="E92" s="34" cm="1">
        <f t="array" ref="E92">SUMPRODUCT(('PT Storengy'!$B$8:$K$372)*('PT Storengy'!$A$8:$A$372=$A92)*('PT Storengy'!$B$5:$K$5=$A$6)*('PT Storengy'!$B$7:$K$7=$A$7))</f>
        <v>0.55000000000000004</v>
      </c>
      <c r="F92" s="119">
        <f t="shared" ca="1" si="10"/>
        <v>8.0374999999999979</v>
      </c>
      <c r="G92" s="54">
        <f t="shared" ca="1" si="13"/>
        <v>0.53208</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71">
        <f t="shared" ca="1" si="14"/>
        <v>56.250000000000036</v>
      </c>
      <c r="J92" s="118" cm="1">
        <f t="array" aca="1" ref="J92" ca="1">IF(COUNTIFS('PTC GRTgaz'!$K$7:$K$15996,"",'PTC GRTgaz'!$A$7:$A$15996,J$16,'PTC GRTgaz'!$D$7:$D$15996,$A92,'PTC GRTgaz'!$C$7:$C$15996,"DEL")&gt;0,J$14,SUMIFS('PTC GRTgaz'!$K$7:$K$15996,'PTC GRTgaz'!$A$7:$A$15996,J$16,'PTC GRTgaz'!$D$7:$D$15996,$A92,'PTC GRTgaz'!$C$7:$C$15996,"DEL")*1.0026*$F$4/INDIRECT($A$4&amp;"!D9"))</f>
        <v>124.99999999999999</v>
      </c>
      <c r="K92" s="118">
        <v>1000</v>
      </c>
      <c r="L92" s="119">
        <f t="shared" ca="1" si="11"/>
        <v>8.0374999999999979</v>
      </c>
      <c r="M92" s="54">
        <f t="shared" ca="1" si="15"/>
        <v>0.53208</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71">
        <f t="shared" ca="1" si="16"/>
        <v>56.250000000000036</v>
      </c>
      <c r="S92" s="119">
        <f t="shared" ca="1" si="12"/>
        <v>9.5</v>
      </c>
      <c r="T92" s="54">
        <f t="shared" ca="1" si="17"/>
        <v>0.625</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1.0000000000000009</v>
      </c>
      <c r="V92" s="71">
        <f t="shared" ca="1" si="18"/>
        <v>125.0000000000001</v>
      </c>
    </row>
    <row r="93" spans="1:22" x14ac:dyDescent="0.35">
      <c r="A93" s="32">
        <f t="shared" si="19"/>
        <v>45824</v>
      </c>
      <c r="B93" s="70" cm="1">
        <f t="array" aca="1" ref="B93" ca="1">_xlfn.XLOOKUP(A93,INDIRECT($A$5&amp;"!$AJ$41:$AJ$406"),INDIRECT($A$5&amp;"!$AK$41:$AK$406"))*SUM($F$3:$I$3)</f>
        <v>0</v>
      </c>
      <c r="C93" s="70" cm="1">
        <f t="array" aca="1" ref="C93" ca="1">_xlfn.XLOOKUP(A93,INDIRECT($A$5&amp;"!$AJ$41:$AJ$406"),INDIRECT($A$5&amp;"!$AL$41:$AL$406"))*SUM($F$3:$I$3)</f>
        <v>15</v>
      </c>
      <c r="D93" s="70" cm="1">
        <f t="array" aca="1" ref="D93" ca="1">_xlfn.XLOOKUP(A93,INDIRECT($A$5&amp;"!$AJ$41:$AJ$406"),INDIRECT($A$5&amp;"!$AO$41:$AO$406"))*SUM($F$3:$I$3)</f>
        <v>12.75</v>
      </c>
      <c r="E93" s="34" cm="1">
        <f t="array" ref="E93">SUMPRODUCT(('PT Storengy'!$B$8:$K$372)*('PT Storengy'!$A$8:$A$372=$A93)*('PT Storengy'!$B$5:$K$5=$A$6)*('PT Storengy'!$B$7:$K$7=$A$7))</f>
        <v>0.55000000000000004</v>
      </c>
      <c r="F93" s="119">
        <f t="shared" ca="1" si="10"/>
        <v>8.0937499999999982</v>
      </c>
      <c r="G93" s="54">
        <f t="shared" ca="1" si="13"/>
        <v>0.53583000000000003</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71">
        <f t="shared" ca="1" si="14"/>
        <v>56.250000000000036</v>
      </c>
      <c r="J93" s="118" cm="1">
        <f t="array" aca="1" ref="J93" ca="1">IF(COUNTIFS('PTC GRTgaz'!$K$7:$K$15996,"",'PTC GRTgaz'!$A$7:$A$15996,J$16,'PTC GRTgaz'!$D$7:$D$15996,$A93,'PTC GRTgaz'!$C$7:$C$15996,"DEL")&gt;0,J$14,SUMIFS('PTC GRTgaz'!$K$7:$K$15996,'PTC GRTgaz'!$A$7:$A$15996,J$16,'PTC GRTgaz'!$D$7:$D$15996,$A93,'PTC GRTgaz'!$C$7:$C$15996,"DEL")*1.0026*$F$4/INDIRECT($A$4&amp;"!D9"))</f>
        <v>124.99999999999999</v>
      </c>
      <c r="K93" s="118">
        <v>1000</v>
      </c>
      <c r="L93" s="119">
        <f t="shared" ca="1" si="11"/>
        <v>8.0937499999999982</v>
      </c>
      <c r="M93" s="54">
        <f t="shared" ca="1" si="15"/>
        <v>0.53583000000000003</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71">
        <f t="shared" ca="1" si="16"/>
        <v>56.250000000000036</v>
      </c>
      <c r="S93" s="119">
        <f t="shared" ca="1" si="12"/>
        <v>9.625</v>
      </c>
      <c r="T93" s="54">
        <f t="shared" ca="1" si="17"/>
        <v>0.63332999999999995</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1.0000000000000009</v>
      </c>
      <c r="V93" s="71">
        <f t="shared" ca="1" si="18"/>
        <v>125.0000000000001</v>
      </c>
    </row>
    <row r="94" spans="1:22" x14ac:dyDescent="0.35">
      <c r="A94" s="32">
        <f t="shared" si="19"/>
        <v>45825</v>
      </c>
      <c r="B94" s="70" cm="1">
        <f t="array" aca="1" ref="B94" ca="1">_xlfn.XLOOKUP(A94,INDIRECT($A$5&amp;"!$AJ$41:$AJ$406"),INDIRECT($A$5&amp;"!$AK$41:$AK$406"))*SUM($F$3:$I$3)</f>
        <v>0</v>
      </c>
      <c r="C94" s="70" cm="1">
        <f t="array" aca="1" ref="C94" ca="1">_xlfn.XLOOKUP(A94,INDIRECT($A$5&amp;"!$AJ$41:$AJ$406"),INDIRECT($A$5&amp;"!$AL$41:$AL$406"))*SUM($F$3:$I$3)</f>
        <v>15</v>
      </c>
      <c r="D94" s="70" cm="1">
        <f t="array" aca="1" ref="D94" ca="1">_xlfn.XLOOKUP(A94,INDIRECT($A$5&amp;"!$AJ$41:$AJ$406"),INDIRECT($A$5&amp;"!$AO$41:$AO$406"))*SUM($F$3:$I$3)</f>
        <v>12.75</v>
      </c>
      <c r="E94" s="34" cm="1">
        <f t="array" ref="E94">SUMPRODUCT(('PT Storengy'!$B$8:$K$372)*('PT Storengy'!$A$8:$A$372=$A94)*('PT Storengy'!$B$5:$K$5=$A$6)*('PT Storengy'!$B$7:$K$7=$A$7))</f>
        <v>0.55000000000000004</v>
      </c>
      <c r="F94" s="119">
        <f t="shared" ca="1" si="10"/>
        <v>8.1499999999999986</v>
      </c>
      <c r="G94" s="54">
        <f t="shared" ca="1" si="13"/>
        <v>0.53957999999999995</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71">
        <f t="shared" ca="1" si="14"/>
        <v>56.250000000000036</v>
      </c>
      <c r="J94" s="118" cm="1">
        <f t="array" aca="1" ref="J94" ca="1">IF(COUNTIFS('PTC GRTgaz'!$K$7:$K$15996,"",'PTC GRTgaz'!$A$7:$A$15996,J$16,'PTC GRTgaz'!$D$7:$D$15996,$A94,'PTC GRTgaz'!$C$7:$C$15996,"DEL")&gt;0,J$14,SUMIFS('PTC GRTgaz'!$K$7:$K$15996,'PTC GRTgaz'!$A$7:$A$15996,J$16,'PTC GRTgaz'!$D$7:$D$15996,$A94,'PTC GRTgaz'!$C$7:$C$15996,"DEL")*1.0026*$F$4/INDIRECT($A$4&amp;"!D9"))</f>
        <v>124.99999999999999</v>
      </c>
      <c r="K94" s="118">
        <v>1000</v>
      </c>
      <c r="L94" s="119">
        <f t="shared" ca="1" si="11"/>
        <v>8.1499999999999986</v>
      </c>
      <c r="M94" s="54">
        <f t="shared" ca="1" si="15"/>
        <v>0.53957999999999995</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71">
        <f t="shared" ca="1" si="16"/>
        <v>56.250000000000036</v>
      </c>
      <c r="S94" s="119">
        <f t="shared" ca="1" si="12"/>
        <v>9.75</v>
      </c>
      <c r="T94" s="54">
        <f t="shared" ca="1" si="17"/>
        <v>0.64166999999999996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1.0000000000000009</v>
      </c>
      <c r="V94" s="71">
        <f t="shared" ca="1" si="18"/>
        <v>125.0000000000001</v>
      </c>
    </row>
    <row r="95" spans="1:22" x14ac:dyDescent="0.35">
      <c r="A95" s="32">
        <f t="shared" si="19"/>
        <v>45826</v>
      </c>
      <c r="B95" s="70" cm="1">
        <f t="array" aca="1" ref="B95" ca="1">_xlfn.XLOOKUP(A95,INDIRECT($A$5&amp;"!$AJ$41:$AJ$406"),INDIRECT($A$5&amp;"!$AK$41:$AK$406"))*SUM($F$3:$I$3)</f>
        <v>0</v>
      </c>
      <c r="C95" s="70" cm="1">
        <f t="array" aca="1" ref="C95" ca="1">_xlfn.XLOOKUP(A95,INDIRECT($A$5&amp;"!$AJ$41:$AJ$406"),INDIRECT($A$5&amp;"!$AL$41:$AL$406"))*SUM($F$3:$I$3)</f>
        <v>15</v>
      </c>
      <c r="D95" s="70" cm="1">
        <f t="array" aca="1" ref="D95" ca="1">_xlfn.XLOOKUP(A95,INDIRECT($A$5&amp;"!$AJ$41:$AJ$406"),INDIRECT($A$5&amp;"!$AO$41:$AO$406"))*SUM($F$3:$I$3)</f>
        <v>12.75</v>
      </c>
      <c r="E95" s="34" cm="1">
        <f t="array" ref="E95">SUMPRODUCT(('PT Storengy'!$B$8:$K$372)*('PT Storengy'!$A$8:$A$372=$A95)*('PT Storengy'!$B$5:$K$5=$A$6)*('PT Storengy'!$B$7:$K$7=$A$7))</f>
        <v>0.55000000000000004</v>
      </c>
      <c r="F95" s="119">
        <f t="shared" ca="1" si="10"/>
        <v>8.2062499999999989</v>
      </c>
      <c r="G95" s="54">
        <f t="shared" ca="1" si="13"/>
        <v>0.54332999999999998</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71">
        <f t="shared" ca="1" si="14"/>
        <v>56.250000000000036</v>
      </c>
      <c r="J95" s="118" cm="1">
        <f t="array" aca="1" ref="J95" ca="1">IF(COUNTIFS('PTC GRTgaz'!$K$7:$K$15996,"",'PTC GRTgaz'!$A$7:$A$15996,J$16,'PTC GRTgaz'!$D$7:$D$15996,$A95,'PTC GRTgaz'!$C$7:$C$15996,"DEL")&gt;0,J$14,SUMIFS('PTC GRTgaz'!$K$7:$K$15996,'PTC GRTgaz'!$A$7:$A$15996,J$16,'PTC GRTgaz'!$D$7:$D$15996,$A95,'PTC GRTgaz'!$C$7:$C$15996,"DEL")*1.0026*$F$4/INDIRECT($A$4&amp;"!D9"))</f>
        <v>124.99999999999999</v>
      </c>
      <c r="K95" s="118">
        <v>1000</v>
      </c>
      <c r="L95" s="119">
        <f t="shared" ca="1" si="11"/>
        <v>8.2062499999999989</v>
      </c>
      <c r="M95" s="54">
        <f t="shared" ca="1" si="15"/>
        <v>0.54332999999999998</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71">
        <f t="shared" ca="1" si="16"/>
        <v>56.250000000000036</v>
      </c>
      <c r="S95" s="119">
        <f t="shared" ca="1" si="12"/>
        <v>9.875</v>
      </c>
      <c r="T95" s="54">
        <f t="shared" ca="1" si="17"/>
        <v>0.65</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1</v>
      </c>
      <c r="V95" s="71">
        <f t="shared" ca="1" si="18"/>
        <v>124.99999999999999</v>
      </c>
    </row>
    <row r="96" spans="1:22" x14ac:dyDescent="0.35">
      <c r="A96" s="32">
        <f t="shared" si="19"/>
        <v>45827</v>
      </c>
      <c r="B96" s="70" cm="1">
        <f t="array" aca="1" ref="B96" ca="1">_xlfn.XLOOKUP(A96,INDIRECT($A$5&amp;"!$AJ$41:$AJ$406"),INDIRECT($A$5&amp;"!$AK$41:$AK$406"))*SUM($F$3:$I$3)</f>
        <v>0</v>
      </c>
      <c r="C96" s="70" cm="1">
        <f t="array" aca="1" ref="C96" ca="1">_xlfn.XLOOKUP(A96,INDIRECT($A$5&amp;"!$AJ$41:$AJ$406"),INDIRECT($A$5&amp;"!$AL$41:$AL$406"))*SUM($F$3:$I$3)</f>
        <v>15</v>
      </c>
      <c r="D96" s="70" cm="1">
        <f t="array" aca="1" ref="D96" ca="1">_xlfn.XLOOKUP(A96,INDIRECT($A$5&amp;"!$AJ$41:$AJ$406"),INDIRECT($A$5&amp;"!$AO$41:$AO$406"))*SUM($F$3:$I$3)</f>
        <v>12.75</v>
      </c>
      <c r="E96" s="34" cm="1">
        <f t="array" ref="E96">SUMPRODUCT(('PT Storengy'!$B$8:$K$372)*('PT Storengy'!$A$8:$A$372=$A96)*('PT Storengy'!$B$5:$K$5=$A$6)*('PT Storengy'!$B$7:$K$7=$A$7))</f>
        <v>0.55000000000000004</v>
      </c>
      <c r="F96" s="119">
        <f t="shared" ca="1" si="10"/>
        <v>8.2624999999999993</v>
      </c>
      <c r="G96" s="54">
        <f t="shared" ca="1" si="13"/>
        <v>0.54708000000000001</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71">
        <f t="shared" ca="1" si="14"/>
        <v>56.250000000000036</v>
      </c>
      <c r="J96" s="118" cm="1">
        <f t="array" aca="1" ref="J96" ca="1">IF(COUNTIFS('PTC GRTgaz'!$K$7:$K$15996,"",'PTC GRTgaz'!$A$7:$A$15996,J$16,'PTC GRTgaz'!$D$7:$D$15996,$A96,'PTC GRTgaz'!$C$7:$C$15996,"DEL")&gt;0,J$14,SUMIFS('PTC GRTgaz'!$K$7:$K$15996,'PTC GRTgaz'!$A$7:$A$15996,J$16,'PTC GRTgaz'!$D$7:$D$15996,$A96,'PTC GRTgaz'!$C$7:$C$15996,"DEL")*1.0026*$F$4/INDIRECT($A$4&amp;"!D9"))</f>
        <v>124.99999999999999</v>
      </c>
      <c r="K96" s="118">
        <v>1000</v>
      </c>
      <c r="L96" s="119">
        <f t="shared" ca="1" si="11"/>
        <v>8.2624999999999993</v>
      </c>
      <c r="M96" s="54">
        <f t="shared" ca="1" si="15"/>
        <v>0.54708000000000001</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71">
        <f t="shared" ca="1" si="16"/>
        <v>56.250000000000036</v>
      </c>
      <c r="S96" s="119">
        <f t="shared" ca="1" si="12"/>
        <v>10</v>
      </c>
      <c r="T96" s="54">
        <f t="shared" ca="1" si="17"/>
        <v>0.65832999999999997</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1.0000000000000009</v>
      </c>
      <c r="V96" s="71">
        <f t="shared" ca="1" si="18"/>
        <v>125.0000000000001</v>
      </c>
    </row>
    <row r="97" spans="1:22" x14ac:dyDescent="0.35">
      <c r="A97" s="32">
        <f t="shared" si="19"/>
        <v>45828</v>
      </c>
      <c r="B97" s="70" cm="1">
        <f t="array" aca="1" ref="B97" ca="1">_xlfn.XLOOKUP(A97,INDIRECT($A$5&amp;"!$AJ$41:$AJ$406"),INDIRECT($A$5&amp;"!$AK$41:$AK$406"))*SUM($F$3:$I$3)</f>
        <v>0</v>
      </c>
      <c r="C97" s="70" cm="1">
        <f t="array" aca="1" ref="C97" ca="1">_xlfn.XLOOKUP(A97,INDIRECT($A$5&amp;"!$AJ$41:$AJ$406"),INDIRECT($A$5&amp;"!$AL$41:$AL$406"))*SUM($F$3:$I$3)</f>
        <v>15</v>
      </c>
      <c r="D97" s="70" cm="1">
        <f t="array" aca="1" ref="D97" ca="1">_xlfn.XLOOKUP(A97,INDIRECT($A$5&amp;"!$AJ$41:$AJ$406"),INDIRECT($A$5&amp;"!$AO$41:$AO$406"))*SUM($F$3:$I$3)</f>
        <v>12.75</v>
      </c>
      <c r="E97" s="34" cm="1">
        <f t="array" ref="E97">SUMPRODUCT(('PT Storengy'!$B$8:$K$372)*('PT Storengy'!$A$8:$A$372=$A97)*('PT Storengy'!$B$5:$K$5=$A$6)*('PT Storengy'!$B$7:$K$7=$A$7))</f>
        <v>0.55000000000000004</v>
      </c>
      <c r="F97" s="119">
        <f t="shared" ca="1" si="10"/>
        <v>8.3187499999999996</v>
      </c>
      <c r="G97" s="54">
        <f t="shared" ca="1" si="13"/>
        <v>0.55083000000000004</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71">
        <f t="shared" ca="1" si="14"/>
        <v>56.250000000000036</v>
      </c>
      <c r="J97" s="118" cm="1">
        <f t="array" aca="1" ref="J97" ca="1">IF(COUNTIFS('PTC GRTgaz'!$K$7:$K$15996,"",'PTC GRTgaz'!$A$7:$A$15996,J$16,'PTC GRTgaz'!$D$7:$D$15996,$A97,'PTC GRTgaz'!$C$7:$C$15996,"DEL")&gt;0,J$14,SUMIFS('PTC GRTgaz'!$K$7:$K$15996,'PTC GRTgaz'!$A$7:$A$15996,J$16,'PTC GRTgaz'!$D$7:$D$15996,$A97,'PTC GRTgaz'!$C$7:$C$15996,"DEL")*1.0026*$F$4/INDIRECT($A$4&amp;"!D9"))</f>
        <v>124.99999999999999</v>
      </c>
      <c r="K97" s="118">
        <v>1000</v>
      </c>
      <c r="L97" s="119">
        <f t="shared" ca="1" si="11"/>
        <v>8.3187499999999996</v>
      </c>
      <c r="M97" s="54">
        <f t="shared" ca="1" si="15"/>
        <v>0.55083000000000004</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71">
        <f t="shared" ca="1" si="16"/>
        <v>56.250000000000036</v>
      </c>
      <c r="S97" s="119">
        <f t="shared" ca="1" si="12"/>
        <v>10.125</v>
      </c>
      <c r="T97" s="54">
        <f t="shared" ca="1" si="17"/>
        <v>0.66666999999999998</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1.0000000000000009</v>
      </c>
      <c r="V97" s="71">
        <f t="shared" ca="1" si="18"/>
        <v>125.0000000000001</v>
      </c>
    </row>
    <row r="98" spans="1:22" x14ac:dyDescent="0.35">
      <c r="A98" s="32">
        <f t="shared" si="19"/>
        <v>45829</v>
      </c>
      <c r="B98" s="70" cm="1">
        <f t="array" aca="1" ref="B98" ca="1">_xlfn.XLOOKUP(A98,INDIRECT($A$5&amp;"!$AJ$41:$AJ$406"),INDIRECT($A$5&amp;"!$AK$41:$AK$406"))*SUM($F$3:$I$3)</f>
        <v>0</v>
      </c>
      <c r="C98" s="70" cm="1">
        <f t="array" aca="1" ref="C98" ca="1">_xlfn.XLOOKUP(A98,INDIRECT($A$5&amp;"!$AJ$41:$AJ$406"),INDIRECT($A$5&amp;"!$AL$41:$AL$406"))*SUM($F$3:$I$3)</f>
        <v>15</v>
      </c>
      <c r="D98" s="70" cm="1">
        <f t="array" aca="1" ref="D98" ca="1">_xlfn.XLOOKUP(A98,INDIRECT($A$5&amp;"!$AJ$41:$AJ$406"),INDIRECT($A$5&amp;"!$AO$41:$AO$406"))*SUM($F$3:$I$3)</f>
        <v>12.75</v>
      </c>
      <c r="E98" s="34" cm="1">
        <f t="array" ref="E98">SUMPRODUCT(('PT Storengy'!$B$8:$K$372)*('PT Storengy'!$A$8:$A$372=$A98)*('PT Storengy'!$B$5:$K$5=$A$6)*('PT Storengy'!$B$7:$K$7=$A$7))</f>
        <v>0.55000000000000004</v>
      </c>
      <c r="F98" s="119">
        <f t="shared" ca="1" si="10"/>
        <v>8.375</v>
      </c>
      <c r="G98" s="54">
        <f t="shared" ca="1" si="13"/>
        <v>0.55457999999999996</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71">
        <f t="shared" ca="1" si="14"/>
        <v>56.250000000000036</v>
      </c>
      <c r="J98" s="118" cm="1">
        <f t="array" aca="1" ref="J98" ca="1">IF(COUNTIFS('PTC GRTgaz'!$K$7:$K$15996,"",'PTC GRTgaz'!$A$7:$A$15996,J$16,'PTC GRTgaz'!$D$7:$D$15996,$A98,'PTC GRTgaz'!$C$7:$C$15996,"DEL")&gt;0,J$14,SUMIFS('PTC GRTgaz'!$K$7:$K$15996,'PTC GRTgaz'!$A$7:$A$15996,J$16,'PTC GRTgaz'!$D$7:$D$15996,$A98,'PTC GRTgaz'!$C$7:$C$15996,"DEL")*1.0026*$F$4/INDIRECT($A$4&amp;"!D9"))</f>
        <v>124.99999999999999</v>
      </c>
      <c r="K98" s="118">
        <v>1000</v>
      </c>
      <c r="L98" s="119">
        <f t="shared" ca="1" si="11"/>
        <v>8.375</v>
      </c>
      <c r="M98" s="54">
        <f t="shared" ca="1" si="15"/>
        <v>0.55457999999999996</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71">
        <f t="shared" ca="1" si="16"/>
        <v>56.250000000000036</v>
      </c>
      <c r="S98" s="119">
        <f t="shared" ca="1" si="12"/>
        <v>10.25</v>
      </c>
      <c r="T98" s="54">
        <f t="shared" ca="1" si="17"/>
        <v>0.67500000000000004</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1.0000000000000009</v>
      </c>
      <c r="V98" s="71">
        <f t="shared" ca="1" si="18"/>
        <v>125.0000000000001</v>
      </c>
    </row>
    <row r="99" spans="1:22" x14ac:dyDescent="0.35">
      <c r="A99" s="32">
        <f t="shared" si="19"/>
        <v>45830</v>
      </c>
      <c r="B99" s="70" cm="1">
        <f t="array" aca="1" ref="B99" ca="1">_xlfn.XLOOKUP(A99,INDIRECT($A$5&amp;"!$AJ$41:$AJ$406"),INDIRECT($A$5&amp;"!$AK$41:$AK$406"))*SUM($F$3:$I$3)</f>
        <v>0</v>
      </c>
      <c r="C99" s="70" cm="1">
        <f t="array" aca="1" ref="C99" ca="1">_xlfn.XLOOKUP(A99,INDIRECT($A$5&amp;"!$AJ$41:$AJ$406"),INDIRECT($A$5&amp;"!$AL$41:$AL$406"))*SUM($F$3:$I$3)</f>
        <v>15</v>
      </c>
      <c r="D99" s="70" cm="1">
        <f t="array" aca="1" ref="D99" ca="1">_xlfn.XLOOKUP(A99,INDIRECT($A$5&amp;"!$AJ$41:$AJ$406"),INDIRECT($A$5&amp;"!$AO$41:$AO$406"))*SUM($F$3:$I$3)</f>
        <v>12.75</v>
      </c>
      <c r="E99" s="34" cm="1">
        <f t="array" ref="E99">SUMPRODUCT(('PT Storengy'!$B$8:$K$372)*('PT Storengy'!$A$8:$A$372=$A99)*('PT Storengy'!$B$5:$K$5=$A$6)*('PT Storengy'!$B$7:$K$7=$A$7))</f>
        <v>0.55000000000000004</v>
      </c>
      <c r="F99" s="119">
        <f t="shared" ca="1" si="10"/>
        <v>8.4312500000000004</v>
      </c>
      <c r="G99" s="54">
        <f t="shared" ca="1" si="13"/>
        <v>0.55832999999999999</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71">
        <f t="shared" ca="1" si="14"/>
        <v>56.250000000000036</v>
      </c>
      <c r="J99" s="118" cm="1">
        <f t="array" aca="1" ref="J99" ca="1">IF(COUNTIFS('PTC GRTgaz'!$K$7:$K$15996,"",'PTC GRTgaz'!$A$7:$A$15996,J$16,'PTC GRTgaz'!$D$7:$D$15996,$A99,'PTC GRTgaz'!$C$7:$C$15996,"DEL")&gt;0,J$14,SUMIFS('PTC GRTgaz'!$K$7:$K$15996,'PTC GRTgaz'!$A$7:$A$15996,J$16,'PTC GRTgaz'!$D$7:$D$15996,$A99,'PTC GRTgaz'!$C$7:$C$15996,"DEL")*1.0026*$F$4/INDIRECT($A$4&amp;"!D9"))</f>
        <v>124.99999999999999</v>
      </c>
      <c r="K99" s="118">
        <v>1000</v>
      </c>
      <c r="L99" s="119">
        <f t="shared" ca="1" si="11"/>
        <v>8.4312500000000004</v>
      </c>
      <c r="M99" s="54">
        <f t="shared" ca="1" si="15"/>
        <v>0.55832999999999999</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71">
        <f t="shared" ca="1" si="16"/>
        <v>56.250000000000036</v>
      </c>
      <c r="S99" s="119">
        <f t="shared" ca="1" si="12"/>
        <v>10.375</v>
      </c>
      <c r="T99" s="54">
        <f t="shared" ca="1" si="17"/>
        <v>0.68332999999999999</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1.0000000000000009</v>
      </c>
      <c r="V99" s="71">
        <f t="shared" ca="1" si="18"/>
        <v>125.0000000000001</v>
      </c>
    </row>
    <row r="100" spans="1:22" x14ac:dyDescent="0.35">
      <c r="A100" s="32">
        <f t="shared" si="19"/>
        <v>45831</v>
      </c>
      <c r="B100" s="70" cm="1">
        <f t="array" aca="1" ref="B100" ca="1">_xlfn.XLOOKUP(A100,INDIRECT($A$5&amp;"!$AJ$41:$AJ$406"),INDIRECT($A$5&amp;"!$AK$41:$AK$406"))*SUM($F$3:$I$3)</f>
        <v>0</v>
      </c>
      <c r="C100" s="70" cm="1">
        <f t="array" aca="1" ref="C100" ca="1">_xlfn.XLOOKUP(A100,INDIRECT($A$5&amp;"!$AJ$41:$AJ$406"),INDIRECT($A$5&amp;"!$AL$41:$AL$406"))*SUM($F$3:$I$3)</f>
        <v>15</v>
      </c>
      <c r="D100" s="70" cm="1">
        <f t="array" aca="1" ref="D100" ca="1">_xlfn.XLOOKUP(A100,INDIRECT($A$5&amp;"!$AJ$41:$AJ$406"),INDIRECT($A$5&amp;"!$AO$41:$AO$406"))*SUM($F$3:$I$3)</f>
        <v>12.75</v>
      </c>
      <c r="E100" s="34" cm="1">
        <f t="array" ref="E100">SUMPRODUCT(('PT Storengy'!$B$8:$K$372)*('PT Storengy'!$A$8:$A$372=$A100)*('PT Storengy'!$B$5:$K$5=$A$6)*('PT Storengy'!$B$7:$K$7=$A$7))</f>
        <v>0.55000000000000004</v>
      </c>
      <c r="F100" s="119">
        <f t="shared" ca="1" si="10"/>
        <v>8.4875000000000007</v>
      </c>
      <c r="G100" s="54">
        <f t="shared" ca="1" si="13"/>
        <v>0.56208000000000002</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71">
        <f t="shared" ca="1" si="14"/>
        <v>56.250000000000036</v>
      </c>
      <c r="J100" s="118" cm="1">
        <f t="array" aca="1" ref="J100" ca="1">IF(COUNTIFS('PTC GRTgaz'!$K$7:$K$15996,"",'PTC GRTgaz'!$A$7:$A$15996,J$16,'PTC GRTgaz'!$D$7:$D$15996,$A100,'PTC GRTgaz'!$C$7:$C$15996,"DEL")&gt;0,J$14,SUMIFS('PTC GRTgaz'!$K$7:$K$15996,'PTC GRTgaz'!$A$7:$A$15996,J$16,'PTC GRTgaz'!$D$7:$D$15996,$A100,'PTC GRTgaz'!$C$7:$C$15996,"DEL")*1.0026*$F$4/INDIRECT($A$4&amp;"!D9"))</f>
        <v>124.99999999999999</v>
      </c>
      <c r="K100" s="118">
        <v>1000</v>
      </c>
      <c r="L100" s="119">
        <f t="shared" ca="1" si="11"/>
        <v>8.4875000000000007</v>
      </c>
      <c r="M100" s="54">
        <f t="shared" ca="1" si="15"/>
        <v>0.56208000000000002</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71">
        <f t="shared" ca="1" si="16"/>
        <v>56.250000000000036</v>
      </c>
      <c r="S100" s="119">
        <f t="shared" ca="1" si="12"/>
        <v>10.5</v>
      </c>
      <c r="T100" s="54">
        <f t="shared" ca="1" si="17"/>
        <v>0.69167000000000001</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1.0000000000000009</v>
      </c>
      <c r="V100" s="71">
        <f t="shared" ca="1" si="18"/>
        <v>125.0000000000001</v>
      </c>
    </row>
    <row r="101" spans="1:22" x14ac:dyDescent="0.35">
      <c r="A101" s="32">
        <f t="shared" si="19"/>
        <v>45832</v>
      </c>
      <c r="B101" s="70" cm="1">
        <f t="array" aca="1" ref="B101" ca="1">_xlfn.XLOOKUP(A101,INDIRECT($A$5&amp;"!$AJ$41:$AJ$406"),INDIRECT($A$5&amp;"!$AK$41:$AK$406"))*SUM($F$3:$I$3)</f>
        <v>0</v>
      </c>
      <c r="C101" s="70" cm="1">
        <f t="array" aca="1" ref="C101" ca="1">_xlfn.XLOOKUP(A101,INDIRECT($A$5&amp;"!$AJ$41:$AJ$406"),INDIRECT($A$5&amp;"!$AL$41:$AL$406"))*SUM($F$3:$I$3)</f>
        <v>15</v>
      </c>
      <c r="D101" s="70" cm="1">
        <f t="array" aca="1" ref="D101" ca="1">_xlfn.XLOOKUP(A101,INDIRECT($A$5&amp;"!$AJ$41:$AJ$406"),INDIRECT($A$5&amp;"!$AO$41:$AO$406"))*SUM($F$3:$I$3)</f>
        <v>12.75</v>
      </c>
      <c r="E101" s="34" cm="1">
        <f t="array" ref="E101">SUMPRODUCT(('PT Storengy'!$B$8:$K$372)*('PT Storengy'!$A$8:$A$372=$A101)*('PT Storengy'!$B$5:$K$5=$A$6)*('PT Storengy'!$B$7:$K$7=$A$7))</f>
        <v>0.55000000000000004</v>
      </c>
      <c r="F101" s="119">
        <f t="shared" ca="1" si="10"/>
        <v>8.5437500000000011</v>
      </c>
      <c r="G101" s="54">
        <f t="shared" ca="1" si="13"/>
        <v>0.56583000000000006</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71">
        <f t="shared" ca="1" si="14"/>
        <v>56.250000000000036</v>
      </c>
      <c r="J101" s="118" cm="1">
        <f t="array" aca="1" ref="J101" ca="1">IF(COUNTIFS('PTC GRTgaz'!$K$7:$K$15996,"",'PTC GRTgaz'!$A$7:$A$15996,J$16,'PTC GRTgaz'!$D$7:$D$15996,$A101,'PTC GRTgaz'!$C$7:$C$15996,"DEL")&gt;0,J$14,SUMIFS('PTC GRTgaz'!$K$7:$K$15996,'PTC GRTgaz'!$A$7:$A$15996,J$16,'PTC GRTgaz'!$D$7:$D$15996,$A101,'PTC GRTgaz'!$C$7:$C$15996,"DEL")*1.0026*$F$4/INDIRECT($A$4&amp;"!D9"))</f>
        <v>124.99999999999999</v>
      </c>
      <c r="K101" s="118">
        <v>1000</v>
      </c>
      <c r="L101" s="119">
        <f t="shared" ca="1" si="11"/>
        <v>8.5437500000000011</v>
      </c>
      <c r="M101" s="54">
        <f t="shared" ca="1" si="15"/>
        <v>0.56583000000000006</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71">
        <f t="shared" ca="1" si="16"/>
        <v>56.250000000000036</v>
      </c>
      <c r="S101" s="119">
        <f t="shared" ca="1" si="12"/>
        <v>10.625</v>
      </c>
      <c r="T101" s="54">
        <f t="shared" ca="1" si="17"/>
        <v>0.7</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1</v>
      </c>
      <c r="V101" s="71">
        <f t="shared" ca="1" si="18"/>
        <v>124.99999999999999</v>
      </c>
    </row>
    <row r="102" spans="1:22" x14ac:dyDescent="0.35">
      <c r="A102" s="32">
        <f t="shared" si="19"/>
        <v>45833</v>
      </c>
      <c r="B102" s="70" cm="1">
        <f t="array" aca="1" ref="B102" ca="1">_xlfn.XLOOKUP(A102,INDIRECT($A$5&amp;"!$AJ$41:$AJ$406"),INDIRECT($A$5&amp;"!$AK$41:$AK$406"))*SUM($F$3:$I$3)</f>
        <v>0</v>
      </c>
      <c r="C102" s="70" cm="1">
        <f t="array" aca="1" ref="C102" ca="1">_xlfn.XLOOKUP(A102,INDIRECT($A$5&amp;"!$AJ$41:$AJ$406"),INDIRECT($A$5&amp;"!$AL$41:$AL$406"))*SUM($F$3:$I$3)</f>
        <v>15</v>
      </c>
      <c r="D102" s="70" cm="1">
        <f t="array" aca="1" ref="D102" ca="1">_xlfn.XLOOKUP(A102,INDIRECT($A$5&amp;"!$AJ$41:$AJ$406"),INDIRECT($A$5&amp;"!$AO$41:$AO$406"))*SUM($F$3:$I$3)</f>
        <v>12.75</v>
      </c>
      <c r="E102" s="34" cm="1">
        <f t="array" ref="E102">SUMPRODUCT(('PT Storengy'!$B$8:$K$372)*('PT Storengy'!$A$8:$A$372=$A102)*('PT Storengy'!$B$5:$K$5=$A$6)*('PT Storengy'!$B$7:$K$7=$A$7))</f>
        <v>0.55000000000000004</v>
      </c>
      <c r="F102" s="119">
        <f t="shared" ca="1" si="10"/>
        <v>8.6000000000000014</v>
      </c>
      <c r="G102" s="54">
        <f t="shared" ca="1" si="13"/>
        <v>0.56957999999999998</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71">
        <f t="shared" ca="1" si="14"/>
        <v>56.250000000000036</v>
      </c>
      <c r="J102" s="118" cm="1">
        <f t="array" aca="1" ref="J102" ca="1">IF(COUNTIFS('PTC GRTgaz'!$K$7:$K$15996,"",'PTC GRTgaz'!$A$7:$A$15996,J$16,'PTC GRTgaz'!$D$7:$D$15996,$A102,'PTC GRTgaz'!$C$7:$C$15996,"DEL")&gt;0,J$14,SUMIFS('PTC GRTgaz'!$K$7:$K$15996,'PTC GRTgaz'!$A$7:$A$15996,J$16,'PTC GRTgaz'!$D$7:$D$15996,$A102,'PTC GRTgaz'!$C$7:$C$15996,"DEL")*1.0026*$F$4/INDIRECT($A$4&amp;"!D9"))</f>
        <v>124.99999999999999</v>
      </c>
      <c r="K102" s="118">
        <v>1000</v>
      </c>
      <c r="L102" s="119">
        <f t="shared" ca="1" si="11"/>
        <v>8.6000000000000014</v>
      </c>
      <c r="M102" s="54">
        <f t="shared" ca="1" si="15"/>
        <v>0.56957999999999998</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71">
        <f t="shared" ca="1" si="16"/>
        <v>56.250000000000036</v>
      </c>
      <c r="S102" s="119">
        <f t="shared" ca="1" si="12"/>
        <v>10.75</v>
      </c>
      <c r="T102" s="54">
        <f t="shared" ca="1" si="17"/>
        <v>0.70833000000000002</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1.0000000000000009</v>
      </c>
      <c r="V102" s="71">
        <f t="shared" ca="1" si="18"/>
        <v>125.0000000000001</v>
      </c>
    </row>
    <row r="103" spans="1:22" x14ac:dyDescent="0.35">
      <c r="A103" s="32">
        <f t="shared" si="19"/>
        <v>45834</v>
      </c>
      <c r="B103" s="70" cm="1">
        <f t="array" aca="1" ref="B103" ca="1">_xlfn.XLOOKUP(A103,INDIRECT($A$5&amp;"!$AJ$41:$AJ$406"),INDIRECT($A$5&amp;"!$AK$41:$AK$406"))*SUM($F$3:$I$3)</f>
        <v>0</v>
      </c>
      <c r="C103" s="70" cm="1">
        <f t="array" aca="1" ref="C103" ca="1">_xlfn.XLOOKUP(A103,INDIRECT($A$5&amp;"!$AJ$41:$AJ$406"),INDIRECT($A$5&amp;"!$AL$41:$AL$406"))*SUM($F$3:$I$3)</f>
        <v>15</v>
      </c>
      <c r="D103" s="70" cm="1">
        <f t="array" aca="1" ref="D103" ca="1">_xlfn.XLOOKUP(A103,INDIRECT($A$5&amp;"!$AJ$41:$AJ$406"),INDIRECT($A$5&amp;"!$AO$41:$AO$406"))*SUM($F$3:$I$3)</f>
        <v>12.75</v>
      </c>
      <c r="E103" s="34" cm="1">
        <f t="array" ref="E103">SUMPRODUCT(('PT Storengy'!$B$8:$K$372)*('PT Storengy'!$A$8:$A$372=$A103)*('PT Storengy'!$B$5:$K$5=$A$6)*('PT Storengy'!$B$7:$K$7=$A$7))</f>
        <v>0.55000000000000004</v>
      </c>
      <c r="F103" s="119">
        <f t="shared" ca="1" si="10"/>
        <v>8.6562500000000018</v>
      </c>
      <c r="G103" s="54">
        <f t="shared" ca="1" si="13"/>
        <v>0.57333000000000001</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71">
        <f t="shared" ca="1" si="14"/>
        <v>56.250000000000036</v>
      </c>
      <c r="J103" s="118" cm="1">
        <f t="array" aca="1" ref="J103" ca="1">IF(COUNTIFS('PTC GRTgaz'!$K$7:$K$15996,"",'PTC GRTgaz'!$A$7:$A$15996,J$16,'PTC GRTgaz'!$D$7:$D$15996,$A103,'PTC GRTgaz'!$C$7:$C$15996,"DEL")&gt;0,J$14,SUMIFS('PTC GRTgaz'!$K$7:$K$15996,'PTC GRTgaz'!$A$7:$A$15996,J$16,'PTC GRTgaz'!$D$7:$D$15996,$A103,'PTC GRTgaz'!$C$7:$C$15996,"DEL")*1.0026*$F$4/INDIRECT($A$4&amp;"!D9"))</f>
        <v>124.99999999999999</v>
      </c>
      <c r="K103" s="118">
        <v>1000</v>
      </c>
      <c r="L103" s="119">
        <f t="shared" ca="1" si="11"/>
        <v>8.6562500000000018</v>
      </c>
      <c r="M103" s="54">
        <f t="shared" ca="1" si="15"/>
        <v>0.57333000000000001</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71">
        <f t="shared" ca="1" si="16"/>
        <v>56.250000000000036</v>
      </c>
      <c r="S103" s="119">
        <f t="shared" ca="1" si="12"/>
        <v>10.875</v>
      </c>
      <c r="T103" s="54">
        <f t="shared" ca="1" si="17"/>
        <v>0.71667000000000003</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1.0000000000000009</v>
      </c>
      <c r="V103" s="71">
        <f t="shared" ca="1" si="18"/>
        <v>125.0000000000001</v>
      </c>
    </row>
    <row r="104" spans="1:22" x14ac:dyDescent="0.35">
      <c r="A104" s="32">
        <f t="shared" si="19"/>
        <v>45835</v>
      </c>
      <c r="B104" s="70" cm="1">
        <f t="array" aca="1" ref="B104" ca="1">_xlfn.XLOOKUP(A104,INDIRECT($A$5&amp;"!$AJ$41:$AJ$406"),INDIRECT($A$5&amp;"!$AK$41:$AK$406"))*SUM($F$3:$I$3)</f>
        <v>0</v>
      </c>
      <c r="C104" s="70" cm="1">
        <f t="array" aca="1" ref="C104" ca="1">_xlfn.XLOOKUP(A104,INDIRECT($A$5&amp;"!$AJ$41:$AJ$406"),INDIRECT($A$5&amp;"!$AL$41:$AL$406"))*SUM($F$3:$I$3)</f>
        <v>15</v>
      </c>
      <c r="D104" s="70" cm="1">
        <f t="array" aca="1" ref="D104" ca="1">_xlfn.XLOOKUP(A104,INDIRECT($A$5&amp;"!$AJ$41:$AJ$406"),INDIRECT($A$5&amp;"!$AO$41:$AO$406"))*SUM($F$3:$I$3)</f>
        <v>12.75</v>
      </c>
      <c r="E104" s="34" cm="1">
        <f t="array" ref="E104">SUMPRODUCT(('PT Storengy'!$B$8:$K$372)*('PT Storengy'!$A$8:$A$372=$A104)*('PT Storengy'!$B$5:$K$5=$A$6)*('PT Storengy'!$B$7:$K$7=$A$7))</f>
        <v>0.55000000000000004</v>
      </c>
      <c r="F104" s="119">
        <f t="shared" ca="1" si="10"/>
        <v>8.7125000000000021</v>
      </c>
      <c r="G104" s="54">
        <f t="shared" ca="1" si="13"/>
        <v>0.57708000000000004</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71">
        <f t="shared" ca="1" si="14"/>
        <v>56.250000000000036</v>
      </c>
      <c r="J104" s="118" cm="1">
        <f t="array" aca="1" ref="J104" ca="1">IF(COUNTIFS('PTC GRTgaz'!$K$7:$K$15996,"",'PTC GRTgaz'!$A$7:$A$15996,J$16,'PTC GRTgaz'!$D$7:$D$15996,$A104,'PTC GRTgaz'!$C$7:$C$15996,"DEL")&gt;0,J$14,SUMIFS('PTC GRTgaz'!$K$7:$K$15996,'PTC GRTgaz'!$A$7:$A$15996,J$16,'PTC GRTgaz'!$D$7:$D$15996,$A104,'PTC GRTgaz'!$C$7:$C$15996,"DEL")*1.0026*$F$4/INDIRECT($A$4&amp;"!D9"))</f>
        <v>124.99999999999999</v>
      </c>
      <c r="K104" s="118">
        <v>1000</v>
      </c>
      <c r="L104" s="119">
        <f t="shared" ca="1" si="11"/>
        <v>8.7125000000000021</v>
      </c>
      <c r="M104" s="54">
        <f t="shared" ca="1" si="15"/>
        <v>0.57708000000000004</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71">
        <f t="shared" ca="1" si="16"/>
        <v>56.250000000000036</v>
      </c>
      <c r="S104" s="119">
        <f t="shared" ca="1" si="12"/>
        <v>11</v>
      </c>
      <c r="T104" s="54">
        <f t="shared" ca="1" si="17"/>
        <v>0.72499999999999998</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1.0000000000000009</v>
      </c>
      <c r="V104" s="71">
        <f t="shared" ca="1" si="18"/>
        <v>125.0000000000001</v>
      </c>
    </row>
    <row r="105" spans="1:22" x14ac:dyDescent="0.35">
      <c r="A105" s="32">
        <f t="shared" si="19"/>
        <v>45836</v>
      </c>
      <c r="B105" s="70" cm="1">
        <f t="array" aca="1" ref="B105" ca="1">_xlfn.XLOOKUP(A105,INDIRECT($A$5&amp;"!$AJ$41:$AJ$406"),INDIRECT($A$5&amp;"!$AK$41:$AK$406"))*SUM($F$3:$I$3)</f>
        <v>0</v>
      </c>
      <c r="C105" s="70" cm="1">
        <f t="array" aca="1" ref="C105" ca="1">_xlfn.XLOOKUP(A105,INDIRECT($A$5&amp;"!$AJ$41:$AJ$406"),INDIRECT($A$5&amp;"!$AL$41:$AL$406"))*SUM($F$3:$I$3)</f>
        <v>15</v>
      </c>
      <c r="D105" s="70" cm="1">
        <f t="array" aca="1" ref="D105" ca="1">_xlfn.XLOOKUP(A105,INDIRECT($A$5&amp;"!$AJ$41:$AJ$406"),INDIRECT($A$5&amp;"!$AO$41:$AO$406"))*SUM($F$3:$I$3)</f>
        <v>12.75</v>
      </c>
      <c r="E105" s="34" cm="1">
        <f t="array" ref="E105">SUMPRODUCT(('PT Storengy'!$B$8:$K$372)*('PT Storengy'!$A$8:$A$372=$A105)*('PT Storengy'!$B$5:$K$5=$A$6)*('PT Storengy'!$B$7:$K$7=$A$7))</f>
        <v>0.1</v>
      </c>
      <c r="F105" s="119">
        <f t="shared" ca="1" si="10"/>
        <v>8.8250000000000028</v>
      </c>
      <c r="G105" s="54">
        <f t="shared" ca="1" si="13"/>
        <v>0.58082999999999996</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71">
        <f t="shared" ca="1" si="14"/>
        <v>112.50000000000009</v>
      </c>
      <c r="J105" s="118" cm="1">
        <f t="array" aca="1" ref="J105" ca="1">IF(COUNTIFS('PTC GRTgaz'!$K$7:$K$15996,"",'PTC GRTgaz'!$A$7:$A$15996,J$16,'PTC GRTgaz'!$D$7:$D$15996,$A105,'PTC GRTgaz'!$C$7:$C$15996,"DEL")&gt;0,J$14,SUMIFS('PTC GRTgaz'!$K$7:$K$15996,'PTC GRTgaz'!$A$7:$A$15996,J$16,'PTC GRTgaz'!$D$7:$D$15996,$A105,'PTC GRTgaz'!$C$7:$C$15996,"DEL")*1.0026*$F$4/INDIRECT($A$4&amp;"!D9"))</f>
        <v>124.99999999999999</v>
      </c>
      <c r="K105" s="118">
        <v>1000</v>
      </c>
      <c r="L105" s="119">
        <f t="shared" ca="1" si="11"/>
        <v>8.8250000000000028</v>
      </c>
      <c r="M105" s="54">
        <f t="shared" ca="1" si="15"/>
        <v>0.58082999999999996</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71">
        <f t="shared" ca="1" si="16"/>
        <v>112.50000000000009</v>
      </c>
      <c r="S105" s="119">
        <f t="shared" ca="1" si="12"/>
        <v>11.125</v>
      </c>
      <c r="T105" s="54">
        <f t="shared" ca="1" si="17"/>
        <v>0.73333000000000004</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1.0000000000000009</v>
      </c>
      <c r="V105" s="71">
        <f t="shared" ca="1" si="18"/>
        <v>125.0000000000001</v>
      </c>
    </row>
    <row r="106" spans="1:22" x14ac:dyDescent="0.35">
      <c r="A106" s="32">
        <f t="shared" si="19"/>
        <v>45837</v>
      </c>
      <c r="B106" s="70" cm="1">
        <f t="array" aca="1" ref="B106" ca="1">_xlfn.XLOOKUP(A106,INDIRECT($A$5&amp;"!$AJ$41:$AJ$406"),INDIRECT($A$5&amp;"!$AK$41:$AK$406"))*SUM($F$3:$I$3)</f>
        <v>0</v>
      </c>
      <c r="C106" s="70" cm="1">
        <f t="array" aca="1" ref="C106" ca="1">_xlfn.XLOOKUP(A106,INDIRECT($A$5&amp;"!$AJ$41:$AJ$406"),INDIRECT($A$5&amp;"!$AL$41:$AL$406"))*SUM($F$3:$I$3)</f>
        <v>15</v>
      </c>
      <c r="D106" s="70" cm="1">
        <f t="array" aca="1" ref="D106" ca="1">_xlfn.XLOOKUP(A106,INDIRECT($A$5&amp;"!$AJ$41:$AJ$406"),INDIRECT($A$5&amp;"!$AO$41:$AO$406"))*SUM($F$3:$I$3)</f>
        <v>12.75</v>
      </c>
      <c r="E106" s="34" cm="1">
        <f t="array" ref="E106">SUMPRODUCT(('PT Storengy'!$B$8:$K$372)*('PT Storengy'!$A$8:$A$372=$A106)*('PT Storengy'!$B$5:$K$5=$A$6)*('PT Storengy'!$B$7:$K$7=$A$7))</f>
        <v>0.1</v>
      </c>
      <c r="F106" s="119">
        <f t="shared" ca="1" si="10"/>
        <v>8.9375000000000036</v>
      </c>
      <c r="G106" s="54">
        <f t="shared" ca="1" si="13"/>
        <v>0.58833000000000002</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71">
        <f t="shared" ca="1" si="14"/>
        <v>112.50000000000009</v>
      </c>
      <c r="J106" s="118" cm="1">
        <f t="array" aca="1" ref="J106" ca="1">IF(COUNTIFS('PTC GRTgaz'!$K$7:$K$15996,"",'PTC GRTgaz'!$A$7:$A$15996,J$16,'PTC GRTgaz'!$D$7:$D$15996,$A106,'PTC GRTgaz'!$C$7:$C$15996,"DEL")&gt;0,J$14,SUMIFS('PTC GRTgaz'!$K$7:$K$15996,'PTC GRTgaz'!$A$7:$A$15996,J$16,'PTC GRTgaz'!$D$7:$D$15996,$A106,'PTC GRTgaz'!$C$7:$C$15996,"DEL")*1.0026*$F$4/INDIRECT($A$4&amp;"!D9"))</f>
        <v>124.99999999999999</v>
      </c>
      <c r="K106" s="118">
        <v>1000</v>
      </c>
      <c r="L106" s="119">
        <f t="shared" ca="1" si="11"/>
        <v>8.9375000000000036</v>
      </c>
      <c r="M106" s="54">
        <f t="shared" ca="1" si="15"/>
        <v>0.58833000000000002</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71">
        <f t="shared" ca="1" si="16"/>
        <v>112.50000000000009</v>
      </c>
      <c r="S106" s="119">
        <f t="shared" ca="1" si="12"/>
        <v>11.25</v>
      </c>
      <c r="T106" s="54">
        <f t="shared" ca="1" si="17"/>
        <v>0.74167000000000005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1.0000000000000009</v>
      </c>
      <c r="V106" s="71">
        <f t="shared" ca="1" si="18"/>
        <v>125.0000000000001</v>
      </c>
    </row>
    <row r="107" spans="1:22" x14ac:dyDescent="0.35">
      <c r="A107" s="32">
        <f t="shared" si="19"/>
        <v>45838</v>
      </c>
      <c r="B107" s="70" cm="1">
        <f t="array" aca="1" ref="B107" ca="1">_xlfn.XLOOKUP(A107,INDIRECT($A$5&amp;"!$AJ$41:$AJ$406"),INDIRECT($A$5&amp;"!$AK$41:$AK$406"))*SUM($F$3:$I$3)</f>
        <v>0</v>
      </c>
      <c r="C107" s="70" cm="1">
        <f t="array" aca="1" ref="C107" ca="1">_xlfn.XLOOKUP(A107,INDIRECT($A$5&amp;"!$AJ$41:$AJ$406"),INDIRECT($A$5&amp;"!$AL$41:$AL$406"))*SUM($F$3:$I$3)</f>
        <v>15</v>
      </c>
      <c r="D107" s="70" cm="1">
        <f t="array" aca="1" ref="D107" ca="1">_xlfn.XLOOKUP(A107,INDIRECT($A$5&amp;"!$AJ$41:$AJ$406"),INDIRECT($A$5&amp;"!$AO$41:$AO$406"))*SUM($F$3:$I$3)</f>
        <v>12.75</v>
      </c>
      <c r="E107" s="34" cm="1">
        <f t="array" ref="E107">SUMPRODUCT(('PT Storengy'!$B$8:$K$372)*('PT Storengy'!$A$8:$A$372=$A107)*('PT Storengy'!$B$5:$K$5=$A$6)*('PT Storengy'!$B$7:$K$7=$A$7))</f>
        <v>0.1</v>
      </c>
      <c r="F107" s="119">
        <f t="shared" ca="1" si="10"/>
        <v>9.0500000000000043</v>
      </c>
      <c r="G107" s="54">
        <f t="shared" ca="1" si="13"/>
        <v>0.59582999999999997</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71">
        <f t="shared" ca="1" si="14"/>
        <v>112.50000000000009</v>
      </c>
      <c r="J107" s="118" cm="1">
        <f t="array" aca="1" ref="J107" ca="1">IF(COUNTIFS('PTC GRTgaz'!$K$7:$K$15996,"",'PTC GRTgaz'!$A$7:$A$15996,J$16,'PTC GRTgaz'!$D$7:$D$15996,$A107,'PTC GRTgaz'!$C$7:$C$15996,"DEL")&gt;0,J$14,SUMIFS('PTC GRTgaz'!$K$7:$K$15996,'PTC GRTgaz'!$A$7:$A$15996,J$16,'PTC GRTgaz'!$D$7:$D$15996,$A107,'PTC GRTgaz'!$C$7:$C$15996,"DEL")*1.0026*$F$4/INDIRECT($A$4&amp;"!D9"))</f>
        <v>124.99999999999999</v>
      </c>
      <c r="K107" s="118">
        <v>1000</v>
      </c>
      <c r="L107" s="119">
        <f t="shared" ca="1" si="11"/>
        <v>9.0500000000000043</v>
      </c>
      <c r="M107" s="54">
        <f t="shared" ca="1" si="15"/>
        <v>0.59582999999999997</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71">
        <f t="shared" ca="1" si="16"/>
        <v>112.50000000000009</v>
      </c>
      <c r="S107" s="119">
        <f t="shared" ca="1" si="12"/>
        <v>11.375</v>
      </c>
      <c r="T107" s="54">
        <f t="shared" ca="1" si="17"/>
        <v>0.75</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1</v>
      </c>
      <c r="V107" s="71">
        <f t="shared" ca="1" si="18"/>
        <v>124.99999999999999</v>
      </c>
    </row>
    <row r="108" spans="1:22" x14ac:dyDescent="0.35">
      <c r="A108" s="32">
        <f t="shared" si="19"/>
        <v>45839</v>
      </c>
      <c r="B108" s="70" cm="1">
        <f t="array" aca="1" ref="B108" ca="1">_xlfn.XLOOKUP(A108,INDIRECT($A$5&amp;"!$AJ$41:$AJ$406"),INDIRECT($A$5&amp;"!$AK$41:$AK$406"))*SUM($F$3:$I$3)</f>
        <v>0</v>
      </c>
      <c r="C108" s="70" cm="1">
        <f t="array" aca="1" ref="C108" ca="1">_xlfn.XLOOKUP(A108,INDIRECT($A$5&amp;"!$AJ$41:$AJ$406"),INDIRECT($A$5&amp;"!$AL$41:$AL$406"))*SUM($F$3:$I$3)</f>
        <v>15</v>
      </c>
      <c r="D108" s="70" cm="1">
        <f t="array" aca="1" ref="D108" ca="1">_xlfn.XLOOKUP(A108,INDIRECT($A$5&amp;"!$AJ$41:$AJ$406"),INDIRECT($A$5&amp;"!$AO$41:$AO$406"))*SUM($F$3:$I$3)</f>
        <v>12.75</v>
      </c>
      <c r="E108" s="34" cm="1">
        <f t="array" ref="E108">SUMPRODUCT(('PT Storengy'!$B$8:$K$372)*('PT Storengy'!$A$8:$A$372=$A108)*('PT Storengy'!$B$5:$K$5=$A$6)*('PT Storengy'!$B$7:$K$7=$A$7))</f>
        <v>0.05</v>
      </c>
      <c r="F108" s="119">
        <f t="shared" ca="1" si="10"/>
        <v>9.1687500000000046</v>
      </c>
      <c r="G108" s="54">
        <f t="shared" ca="1" si="13"/>
        <v>0.60333000000000003</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71">
        <f t="shared" ca="1" si="14"/>
        <v>118.75000000000009</v>
      </c>
      <c r="J108" s="118" cm="1">
        <f t="array" aca="1" ref="J108" ca="1">IF(COUNTIFS('PTC GRTgaz'!$K$7:$K$15996,"",'PTC GRTgaz'!$A$7:$A$15996,J$16,'PTC GRTgaz'!$D$7:$D$15996,$A108,'PTC GRTgaz'!$C$7:$C$15996,"DEL")&gt;0,J$14,SUMIFS('PTC GRTgaz'!$K$7:$K$15996,'PTC GRTgaz'!$A$7:$A$15996,J$16,'PTC GRTgaz'!$D$7:$D$15996,$A108,'PTC GRTgaz'!$C$7:$C$15996,"DEL")*1.0026*$F$4/INDIRECT($A$4&amp;"!D9"))</f>
        <v>124.99999999999999</v>
      </c>
      <c r="K108" s="118">
        <v>1000</v>
      </c>
      <c r="L108" s="119">
        <f t="shared" ca="1" si="11"/>
        <v>9.1687500000000046</v>
      </c>
      <c r="M108" s="54">
        <f t="shared" ca="1" si="15"/>
        <v>0.60333000000000003</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71">
        <f t="shared" ca="1" si="16"/>
        <v>118.75000000000009</v>
      </c>
      <c r="S108" s="119">
        <f t="shared" ca="1" si="12"/>
        <v>11.4979175</v>
      </c>
      <c r="T108" s="54">
        <f t="shared" ca="1" si="17"/>
        <v>0.75832999999999995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0.9833400000000011</v>
      </c>
      <c r="V108" s="71">
        <f t="shared" ca="1" si="18"/>
        <v>122.91750000000012</v>
      </c>
    </row>
    <row r="109" spans="1:22" x14ac:dyDescent="0.35">
      <c r="A109" s="32">
        <f t="shared" si="19"/>
        <v>45840</v>
      </c>
      <c r="B109" s="70" cm="1">
        <f t="array" aca="1" ref="B109" ca="1">_xlfn.XLOOKUP(A109,INDIRECT($A$5&amp;"!$AJ$41:$AJ$406"),INDIRECT($A$5&amp;"!$AK$41:$AK$406"))*SUM($F$3:$I$3)</f>
        <v>0</v>
      </c>
      <c r="C109" s="70" cm="1">
        <f t="array" aca="1" ref="C109" ca="1">_xlfn.XLOOKUP(A109,INDIRECT($A$5&amp;"!$AJ$41:$AJ$406"),INDIRECT($A$5&amp;"!$AL$41:$AL$406"))*SUM($F$3:$I$3)</f>
        <v>15</v>
      </c>
      <c r="D109" s="70" cm="1">
        <f t="array" aca="1" ref="D109" ca="1">_xlfn.XLOOKUP(A109,INDIRECT($A$5&amp;"!$AJ$41:$AJ$406"),INDIRECT($A$5&amp;"!$AO$41:$AO$406"))*SUM($F$3:$I$3)</f>
        <v>12.75</v>
      </c>
      <c r="E109" s="34" cm="1">
        <f t="array" ref="E109">SUMPRODUCT(('PT Storengy'!$B$8:$K$372)*('PT Storengy'!$A$8:$A$372=$A109)*('PT Storengy'!$B$5:$K$5=$A$6)*('PT Storengy'!$B$7:$K$7=$A$7))</f>
        <v>0.05</v>
      </c>
      <c r="F109" s="119">
        <f t="shared" ca="1" si="10"/>
        <v>9.287500000000005</v>
      </c>
      <c r="G109" s="54">
        <f t="shared" ca="1" si="13"/>
        <v>0.61124999999999996</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71">
        <f t="shared" ca="1" si="14"/>
        <v>118.75000000000009</v>
      </c>
      <c r="J109" s="118" cm="1">
        <f t="array" aca="1" ref="J109" ca="1">IF(COUNTIFS('PTC GRTgaz'!$K$7:$K$15996,"",'PTC GRTgaz'!$A$7:$A$15996,J$16,'PTC GRTgaz'!$D$7:$D$15996,$A109,'PTC GRTgaz'!$C$7:$C$15996,"DEL")&gt;0,J$14,SUMIFS('PTC GRTgaz'!$K$7:$K$15996,'PTC GRTgaz'!$A$7:$A$15996,J$16,'PTC GRTgaz'!$D$7:$D$15996,$A109,'PTC GRTgaz'!$C$7:$C$15996,"DEL")*1.0026*$F$4/INDIRECT($A$4&amp;"!D9"))</f>
        <v>124.99999999999999</v>
      </c>
      <c r="K109" s="118">
        <v>1000</v>
      </c>
      <c r="L109" s="119">
        <f t="shared" ca="1" si="11"/>
        <v>9.287500000000005</v>
      </c>
      <c r="M109" s="54">
        <f t="shared" ca="1" si="15"/>
        <v>0.61124999999999996</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71">
        <f t="shared" ca="1" si="16"/>
        <v>118.75000000000009</v>
      </c>
      <c r="S109" s="119">
        <f t="shared" ca="1" si="12"/>
        <v>11.618784999999999</v>
      </c>
      <c r="T109" s="54">
        <f t="shared" ca="1" si="17"/>
        <v>0.76653000000000004</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0.9669400000000008</v>
      </c>
      <c r="V109" s="71">
        <f t="shared" ca="1" si="18"/>
        <v>120.86750000000009</v>
      </c>
    </row>
    <row r="110" spans="1:22" x14ac:dyDescent="0.35">
      <c r="A110" s="32">
        <f t="shared" si="19"/>
        <v>45841</v>
      </c>
      <c r="B110" s="70" cm="1">
        <f t="array" aca="1" ref="B110" ca="1">_xlfn.XLOOKUP(A110,INDIRECT($A$5&amp;"!$AJ$41:$AJ$406"),INDIRECT($A$5&amp;"!$AK$41:$AK$406"))*SUM($F$3:$I$3)</f>
        <v>0</v>
      </c>
      <c r="C110" s="70" cm="1">
        <f t="array" aca="1" ref="C110" ca="1">_xlfn.XLOOKUP(A110,INDIRECT($A$5&amp;"!$AJ$41:$AJ$406"),INDIRECT($A$5&amp;"!$AL$41:$AL$406"))*SUM($F$3:$I$3)</f>
        <v>15</v>
      </c>
      <c r="D110" s="70" cm="1">
        <f t="array" aca="1" ref="D110" ca="1">_xlfn.XLOOKUP(A110,INDIRECT($A$5&amp;"!$AJ$41:$AJ$406"),INDIRECT($A$5&amp;"!$AO$41:$AO$406"))*SUM($F$3:$I$3)</f>
        <v>12.75</v>
      </c>
      <c r="E110" s="34" cm="1">
        <f t="array" ref="E110">SUMPRODUCT(('PT Storengy'!$B$8:$K$372)*('PT Storengy'!$A$8:$A$372=$A110)*('PT Storengy'!$B$5:$K$5=$A$6)*('PT Storengy'!$B$7:$K$7=$A$7))</f>
        <v>0.05</v>
      </c>
      <c r="F110" s="119">
        <f t="shared" ca="1" si="10"/>
        <v>9.4062500000000053</v>
      </c>
      <c r="G110" s="54">
        <f t="shared" ca="1" si="13"/>
        <v>0.61917</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71">
        <f t="shared" ca="1" si="14"/>
        <v>118.75000000000009</v>
      </c>
      <c r="J110" s="118" cm="1">
        <f t="array" aca="1" ref="J110" ca="1">IF(COUNTIFS('PTC GRTgaz'!$K$7:$K$15996,"",'PTC GRTgaz'!$A$7:$A$15996,J$16,'PTC GRTgaz'!$D$7:$D$15996,$A110,'PTC GRTgaz'!$C$7:$C$15996,"DEL")&gt;0,J$14,SUMIFS('PTC GRTgaz'!$K$7:$K$15996,'PTC GRTgaz'!$A$7:$A$15996,J$16,'PTC GRTgaz'!$D$7:$D$15996,$A110,'PTC GRTgaz'!$C$7:$C$15996,"DEL")*1.0026*$F$4/INDIRECT($A$4&amp;"!D9"))</f>
        <v>124.99999999999999</v>
      </c>
      <c r="K110" s="118">
        <v>1000</v>
      </c>
      <c r="L110" s="119">
        <f t="shared" ca="1" si="11"/>
        <v>9.4062500000000053</v>
      </c>
      <c r="M110" s="54">
        <f t="shared" ca="1" si="15"/>
        <v>0.61917</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71">
        <f t="shared" ca="1" si="16"/>
        <v>118.75000000000009</v>
      </c>
      <c r="S110" s="119">
        <f t="shared" ca="1" si="12"/>
        <v>11.7376375</v>
      </c>
      <c r="T110" s="54">
        <f t="shared" ca="1" si="17"/>
        <v>0.77459</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0.95082000000000089</v>
      </c>
      <c r="V110" s="71">
        <f t="shared" ca="1" si="18"/>
        <v>118.85250000000009</v>
      </c>
    </row>
    <row r="111" spans="1:22" x14ac:dyDescent="0.35">
      <c r="A111" s="32">
        <f t="shared" si="19"/>
        <v>45842</v>
      </c>
      <c r="B111" s="70" cm="1">
        <f t="array" aca="1" ref="B111" ca="1">_xlfn.XLOOKUP(A111,INDIRECT($A$5&amp;"!$AJ$41:$AJ$406"),INDIRECT($A$5&amp;"!$AK$41:$AK$406"))*SUM($F$3:$I$3)</f>
        <v>0</v>
      </c>
      <c r="C111" s="70" cm="1">
        <f t="array" aca="1" ref="C111" ca="1">_xlfn.XLOOKUP(A111,INDIRECT($A$5&amp;"!$AJ$41:$AJ$406"),INDIRECT($A$5&amp;"!$AL$41:$AL$406"))*SUM($F$3:$I$3)</f>
        <v>15</v>
      </c>
      <c r="D111" s="70" cm="1">
        <f t="array" aca="1" ref="D111" ca="1">_xlfn.XLOOKUP(A111,INDIRECT($A$5&amp;"!$AJ$41:$AJ$406"),INDIRECT($A$5&amp;"!$AO$41:$AO$406"))*SUM($F$3:$I$3)</f>
        <v>12.75</v>
      </c>
      <c r="E111" s="34" cm="1">
        <f t="array" ref="E111">SUMPRODUCT(('PT Storengy'!$B$8:$K$372)*('PT Storengy'!$A$8:$A$372=$A111)*('PT Storengy'!$B$5:$K$5=$A$6)*('PT Storengy'!$B$7:$K$7=$A$7))</f>
        <v>0.05</v>
      </c>
      <c r="F111" s="119">
        <f t="shared" ca="1" si="10"/>
        <v>9.5250000000000057</v>
      </c>
      <c r="G111" s="54">
        <f t="shared" ca="1" si="13"/>
        <v>0.62707999999999997</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71">
        <f t="shared" ca="1" si="14"/>
        <v>118.75000000000009</v>
      </c>
      <c r="J111" s="118" cm="1">
        <f t="array" aca="1" ref="J111" ca="1">IF(COUNTIFS('PTC GRTgaz'!$K$7:$K$15996,"",'PTC GRTgaz'!$A$7:$A$15996,J$16,'PTC GRTgaz'!$D$7:$D$15996,$A111,'PTC GRTgaz'!$C$7:$C$15996,"DEL")&gt;0,J$14,SUMIFS('PTC GRTgaz'!$K$7:$K$15996,'PTC GRTgaz'!$A$7:$A$15996,J$16,'PTC GRTgaz'!$D$7:$D$15996,$A111,'PTC GRTgaz'!$C$7:$C$15996,"DEL")*1.0026*$F$4/INDIRECT($A$4&amp;"!D9"))</f>
        <v>124.99999999999999</v>
      </c>
      <c r="K111" s="118">
        <v>1000</v>
      </c>
      <c r="L111" s="119">
        <f t="shared" ca="1" si="11"/>
        <v>9.5250000000000057</v>
      </c>
      <c r="M111" s="54">
        <f t="shared" ca="1" si="15"/>
        <v>0.62707999999999997</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71">
        <f t="shared" ca="1" si="16"/>
        <v>118.75000000000009</v>
      </c>
      <c r="S111" s="119">
        <f t="shared" ca="1" si="12"/>
        <v>11.854509999999999</v>
      </c>
      <c r="T111" s="54">
        <f t="shared" ca="1" si="17"/>
        <v>0.78251000000000004</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0.93498000000000081</v>
      </c>
      <c r="V111" s="71">
        <f t="shared" ca="1" si="18"/>
        <v>116.87250000000009</v>
      </c>
    </row>
    <row r="112" spans="1:22" x14ac:dyDescent="0.35">
      <c r="A112" s="32">
        <f t="shared" si="19"/>
        <v>45843</v>
      </c>
      <c r="B112" s="70" cm="1">
        <f t="array" aca="1" ref="B112" ca="1">_xlfn.XLOOKUP(A112,INDIRECT($A$5&amp;"!$AJ$41:$AJ$406"),INDIRECT($A$5&amp;"!$AK$41:$AK$406"))*SUM($F$3:$I$3)</f>
        <v>0</v>
      </c>
      <c r="C112" s="70" cm="1">
        <f t="array" aca="1" ref="C112" ca="1">_xlfn.XLOOKUP(A112,INDIRECT($A$5&amp;"!$AJ$41:$AJ$406"),INDIRECT($A$5&amp;"!$AL$41:$AL$406"))*SUM($F$3:$I$3)</f>
        <v>15</v>
      </c>
      <c r="D112" s="70" cm="1">
        <f t="array" aca="1" ref="D112" ca="1">_xlfn.XLOOKUP(A112,INDIRECT($A$5&amp;"!$AJ$41:$AJ$406"),INDIRECT($A$5&amp;"!$AO$41:$AO$406"))*SUM($F$3:$I$3)</f>
        <v>12.75</v>
      </c>
      <c r="E112" s="34" cm="1">
        <f t="array" ref="E112">SUMPRODUCT(('PT Storengy'!$B$8:$K$372)*('PT Storengy'!$A$8:$A$372=$A112)*('PT Storengy'!$B$5:$K$5=$A$6)*('PT Storengy'!$B$7:$K$7=$A$7))</f>
        <v>0.05</v>
      </c>
      <c r="F112" s="119">
        <f t="shared" ca="1" si="10"/>
        <v>9.643750000000006</v>
      </c>
      <c r="G112" s="54">
        <f t="shared" ca="1" si="13"/>
        <v>0.63500000000000001</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71">
        <f t="shared" ca="1" si="14"/>
        <v>118.75000000000009</v>
      </c>
      <c r="J112" s="118" cm="1">
        <f t="array" aca="1" ref="J112" ca="1">IF(COUNTIFS('PTC GRTgaz'!$K$7:$K$15996,"",'PTC GRTgaz'!$A$7:$A$15996,J$16,'PTC GRTgaz'!$D$7:$D$15996,$A112,'PTC GRTgaz'!$C$7:$C$15996,"DEL")&gt;0,J$14,SUMIFS('PTC GRTgaz'!$K$7:$K$15996,'PTC GRTgaz'!$A$7:$A$15996,J$16,'PTC GRTgaz'!$D$7:$D$15996,$A112,'PTC GRTgaz'!$C$7:$C$15996,"DEL")*1.0026*$F$4/INDIRECT($A$4&amp;"!D9"))</f>
        <v>124.99999999999999</v>
      </c>
      <c r="K112" s="118">
        <v>1000</v>
      </c>
      <c r="L112" s="119">
        <f t="shared" ca="1" si="11"/>
        <v>9.643750000000006</v>
      </c>
      <c r="M112" s="54">
        <f t="shared" ca="1" si="15"/>
        <v>0.63500000000000001</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71">
        <f t="shared" ca="1" si="16"/>
        <v>118.75000000000009</v>
      </c>
      <c r="S112" s="119">
        <f t="shared" ca="1" si="12"/>
        <v>11.969434999999999</v>
      </c>
      <c r="T112" s="54">
        <f t="shared" ca="1" si="17"/>
        <v>0.7903</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0.91940000000000077</v>
      </c>
      <c r="V112" s="71">
        <f t="shared" ca="1" si="18"/>
        <v>114.92500000000008</v>
      </c>
    </row>
    <row r="113" spans="1:22" x14ac:dyDescent="0.35">
      <c r="A113" s="32">
        <f t="shared" si="19"/>
        <v>45844</v>
      </c>
      <c r="B113" s="70" cm="1">
        <f t="array" aca="1" ref="B113" ca="1">_xlfn.XLOOKUP(A113,INDIRECT($A$5&amp;"!$AJ$41:$AJ$406"),INDIRECT($A$5&amp;"!$AK$41:$AK$406"))*SUM($F$3:$I$3)</f>
        <v>0</v>
      </c>
      <c r="C113" s="70" cm="1">
        <f t="array" aca="1" ref="C113" ca="1">_xlfn.XLOOKUP(A113,INDIRECT($A$5&amp;"!$AJ$41:$AJ$406"),INDIRECT($A$5&amp;"!$AL$41:$AL$406"))*SUM($F$3:$I$3)</f>
        <v>15</v>
      </c>
      <c r="D113" s="70" cm="1">
        <f t="array" aca="1" ref="D113" ca="1">_xlfn.XLOOKUP(A113,INDIRECT($A$5&amp;"!$AJ$41:$AJ$406"),INDIRECT($A$5&amp;"!$AO$41:$AO$406"))*SUM($F$3:$I$3)</f>
        <v>12.75</v>
      </c>
      <c r="E113" s="34" cm="1">
        <f t="array" ref="E113">SUMPRODUCT(('PT Storengy'!$B$8:$K$372)*('PT Storengy'!$A$8:$A$372=$A113)*('PT Storengy'!$B$5:$K$5=$A$6)*('PT Storengy'!$B$7:$K$7=$A$7))</f>
        <v>0.05</v>
      </c>
      <c r="F113" s="119">
        <f t="shared" ca="1" si="10"/>
        <v>9.7625000000000064</v>
      </c>
      <c r="G113" s="54">
        <f t="shared" ca="1" si="13"/>
        <v>0.64292000000000005</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71">
        <f t="shared" ca="1" si="14"/>
        <v>118.75000000000009</v>
      </c>
      <c r="J113" s="118" cm="1">
        <f t="array" aca="1" ref="J113" ca="1">IF(COUNTIFS('PTC GRTgaz'!$K$7:$K$15996,"",'PTC GRTgaz'!$A$7:$A$15996,J$16,'PTC GRTgaz'!$D$7:$D$15996,$A113,'PTC GRTgaz'!$C$7:$C$15996,"DEL")&gt;0,J$14,SUMIFS('PTC GRTgaz'!$K$7:$K$15996,'PTC GRTgaz'!$A$7:$A$15996,J$16,'PTC GRTgaz'!$D$7:$D$15996,$A113,'PTC GRTgaz'!$C$7:$C$15996,"DEL")*1.0026*$F$4/INDIRECT($A$4&amp;"!D9"))</f>
        <v>124.99999999999999</v>
      </c>
      <c r="K113" s="118">
        <v>1000</v>
      </c>
      <c r="L113" s="119">
        <f t="shared" ca="1" si="11"/>
        <v>9.7625000000000064</v>
      </c>
      <c r="M113" s="54">
        <f t="shared" ca="1" si="15"/>
        <v>0.64292000000000005</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71">
        <f t="shared" ca="1" si="16"/>
        <v>118.75000000000009</v>
      </c>
      <c r="S113" s="119">
        <f t="shared" ca="1" si="12"/>
        <v>12.082445</v>
      </c>
      <c r="T113" s="54">
        <f t="shared" ca="1" si="17"/>
        <v>0.79796</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0.90408000000000088</v>
      </c>
      <c r="V113" s="71">
        <f t="shared" ca="1" si="18"/>
        <v>113.0100000000001</v>
      </c>
    </row>
    <row r="114" spans="1:22" x14ac:dyDescent="0.35">
      <c r="A114" s="32">
        <f t="shared" si="19"/>
        <v>45845</v>
      </c>
      <c r="B114" s="70" cm="1">
        <f t="array" aca="1" ref="B114" ca="1">_xlfn.XLOOKUP(A114,INDIRECT($A$5&amp;"!$AJ$41:$AJ$406"),INDIRECT($A$5&amp;"!$AK$41:$AK$406"))*SUM($F$3:$I$3)</f>
        <v>0</v>
      </c>
      <c r="C114" s="70" cm="1">
        <f t="array" aca="1" ref="C114" ca="1">_xlfn.XLOOKUP(A114,INDIRECT($A$5&amp;"!$AJ$41:$AJ$406"),INDIRECT($A$5&amp;"!$AL$41:$AL$406"))*SUM($F$3:$I$3)</f>
        <v>15</v>
      </c>
      <c r="D114" s="70" cm="1">
        <f t="array" aca="1" ref="D114" ca="1">_xlfn.XLOOKUP(A114,INDIRECT($A$5&amp;"!$AJ$41:$AJ$406"),INDIRECT($A$5&amp;"!$AO$41:$AO$406"))*SUM($F$3:$I$3)</f>
        <v>12.75</v>
      </c>
      <c r="E114" s="34" cm="1">
        <f t="array" ref="E114">SUMPRODUCT(('PT Storengy'!$B$8:$K$372)*('PT Storengy'!$A$8:$A$372=$A114)*('PT Storengy'!$B$5:$K$5=$A$6)*('PT Storengy'!$B$7:$K$7=$A$7))</f>
        <v>0.05</v>
      </c>
      <c r="F114" s="119">
        <f t="shared" ca="1" si="10"/>
        <v>9.8812500000000068</v>
      </c>
      <c r="G114" s="54">
        <f t="shared" ca="1" si="13"/>
        <v>0.65083000000000002</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71">
        <f t="shared" ca="1" si="14"/>
        <v>118.75000000000009</v>
      </c>
      <c r="J114" s="118" cm="1">
        <f t="array" aca="1" ref="J114" ca="1">IF(COUNTIFS('PTC GRTgaz'!$K$7:$K$15996,"",'PTC GRTgaz'!$A$7:$A$15996,J$16,'PTC GRTgaz'!$D$7:$D$15996,$A114,'PTC GRTgaz'!$C$7:$C$15996,"DEL")&gt;0,J$14,SUMIFS('PTC GRTgaz'!$K$7:$K$15996,'PTC GRTgaz'!$A$7:$A$15996,J$16,'PTC GRTgaz'!$D$7:$D$15996,$A114,'PTC GRTgaz'!$C$7:$C$15996,"DEL")*1.0026*$F$4/INDIRECT($A$4&amp;"!D9"))</f>
        <v>124.99999999999999</v>
      </c>
      <c r="K114" s="118">
        <v>1000</v>
      </c>
      <c r="L114" s="119">
        <f t="shared" ca="1" si="11"/>
        <v>9.8812500000000068</v>
      </c>
      <c r="M114" s="54">
        <f t="shared" ca="1" si="15"/>
        <v>0.65083000000000002</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71">
        <f t="shared" ca="1" si="16"/>
        <v>118.75000000000009</v>
      </c>
      <c r="S114" s="119">
        <f t="shared" ca="1" si="12"/>
        <v>12.193569999999999</v>
      </c>
      <c r="T114" s="54">
        <f t="shared" ca="1" si="17"/>
        <v>0.80549999999999999</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0.8890000000000009</v>
      </c>
      <c r="V114" s="71">
        <f t="shared" ca="1" si="18"/>
        <v>111.1250000000001</v>
      </c>
    </row>
    <row r="115" spans="1:22" x14ac:dyDescent="0.35">
      <c r="A115" s="32">
        <f t="shared" si="19"/>
        <v>45846</v>
      </c>
      <c r="B115" s="70" cm="1">
        <f t="array" aca="1" ref="B115" ca="1">_xlfn.XLOOKUP(A115,INDIRECT($A$5&amp;"!$AJ$41:$AJ$406"),INDIRECT($A$5&amp;"!$AK$41:$AK$406"))*SUM($F$3:$I$3)</f>
        <v>0</v>
      </c>
      <c r="C115" s="70" cm="1">
        <f t="array" aca="1" ref="C115" ca="1">_xlfn.XLOOKUP(A115,INDIRECT($A$5&amp;"!$AJ$41:$AJ$406"),INDIRECT($A$5&amp;"!$AL$41:$AL$406"))*SUM($F$3:$I$3)</f>
        <v>15</v>
      </c>
      <c r="D115" s="70" cm="1">
        <f t="array" aca="1" ref="D115" ca="1">_xlfn.XLOOKUP(A115,INDIRECT($A$5&amp;"!$AJ$41:$AJ$406"),INDIRECT($A$5&amp;"!$AO$41:$AO$406"))*SUM($F$3:$I$3)</f>
        <v>12.75</v>
      </c>
      <c r="E115" s="34" cm="1">
        <f t="array" ref="E115">SUMPRODUCT(('PT Storengy'!$B$8:$K$372)*('PT Storengy'!$A$8:$A$372=$A115)*('PT Storengy'!$B$5:$K$5=$A$6)*('PT Storengy'!$B$7:$K$7=$A$7))</f>
        <v>0.05</v>
      </c>
      <c r="F115" s="119">
        <f t="shared" ca="1" si="10"/>
        <v>10.000000000000007</v>
      </c>
      <c r="G115" s="54">
        <f t="shared" ca="1" si="13"/>
        <v>0.65874999999999995</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71">
        <f t="shared" ca="1" si="14"/>
        <v>118.75000000000009</v>
      </c>
      <c r="J115" s="118" cm="1">
        <f t="array" aca="1" ref="J115" ca="1">IF(COUNTIFS('PTC GRTgaz'!$K$7:$K$15996,"",'PTC GRTgaz'!$A$7:$A$15996,J$16,'PTC GRTgaz'!$D$7:$D$15996,$A115,'PTC GRTgaz'!$C$7:$C$15996,"DEL")&gt;0,J$14,SUMIFS('PTC GRTgaz'!$K$7:$K$15996,'PTC GRTgaz'!$A$7:$A$15996,J$16,'PTC GRTgaz'!$D$7:$D$15996,$A115,'PTC GRTgaz'!$C$7:$C$15996,"DEL")*1.0026*$F$4/INDIRECT($A$4&amp;"!D9"))</f>
        <v>124.99999999999999</v>
      </c>
      <c r="K115" s="118">
        <v>1000</v>
      </c>
      <c r="L115" s="119">
        <f t="shared" ca="1" si="11"/>
        <v>10.000000000000007</v>
      </c>
      <c r="M115" s="54">
        <f t="shared" ca="1" si="15"/>
        <v>0.65874999999999995</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71">
        <f t="shared" ca="1" si="16"/>
        <v>118.75000000000009</v>
      </c>
      <c r="S115" s="119">
        <f t="shared" ca="1" si="12"/>
        <v>12.302845</v>
      </c>
      <c r="T115" s="54">
        <f t="shared" ca="1" si="17"/>
        <v>0.81289999999999996</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0.8742000000000012</v>
      </c>
      <c r="V115" s="71">
        <f t="shared" ca="1" si="18"/>
        <v>109.27500000000013</v>
      </c>
    </row>
    <row r="116" spans="1:22" x14ac:dyDescent="0.35">
      <c r="A116" s="32">
        <f t="shared" si="19"/>
        <v>45847</v>
      </c>
      <c r="B116" s="70" cm="1">
        <f t="array" aca="1" ref="B116" ca="1">_xlfn.XLOOKUP(A116,INDIRECT($A$5&amp;"!$AJ$41:$AJ$406"),INDIRECT($A$5&amp;"!$AK$41:$AK$406"))*SUM($F$3:$I$3)</f>
        <v>0</v>
      </c>
      <c r="C116" s="70" cm="1">
        <f t="array" aca="1" ref="C116" ca="1">_xlfn.XLOOKUP(A116,INDIRECT($A$5&amp;"!$AJ$41:$AJ$406"),INDIRECT($A$5&amp;"!$AL$41:$AL$406"))*SUM($F$3:$I$3)</f>
        <v>15</v>
      </c>
      <c r="D116" s="70" cm="1">
        <f t="array" aca="1" ref="D116" ca="1">_xlfn.XLOOKUP(A116,INDIRECT($A$5&amp;"!$AJ$41:$AJ$406"),INDIRECT($A$5&amp;"!$AO$41:$AO$406"))*SUM($F$3:$I$3)</f>
        <v>12.75</v>
      </c>
      <c r="E116" s="34" cm="1">
        <f t="array" ref="E116">SUMPRODUCT(('PT Storengy'!$B$8:$K$372)*('PT Storengy'!$A$8:$A$372=$A116)*('PT Storengy'!$B$5:$K$5=$A$6)*('PT Storengy'!$B$7:$K$7=$A$7))</f>
        <v>0.1</v>
      </c>
      <c r="F116" s="119">
        <f t="shared" ca="1" si="10"/>
        <v>10.112500000000008</v>
      </c>
      <c r="G116" s="54">
        <f t="shared" ca="1" si="13"/>
        <v>0.66666999999999998</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71">
        <f t="shared" ca="1" si="14"/>
        <v>112.50000000000009</v>
      </c>
      <c r="J116" s="118" cm="1">
        <f t="array" aca="1" ref="J116" ca="1">IF(COUNTIFS('PTC GRTgaz'!$K$7:$K$15996,"",'PTC GRTgaz'!$A$7:$A$15996,J$16,'PTC GRTgaz'!$D$7:$D$15996,$A116,'PTC GRTgaz'!$C$7:$C$15996,"DEL")&gt;0,J$14,SUMIFS('PTC GRTgaz'!$K$7:$K$15996,'PTC GRTgaz'!$A$7:$A$15996,J$16,'PTC GRTgaz'!$D$7:$D$15996,$A116,'PTC GRTgaz'!$C$7:$C$15996,"DEL")*1.0026*$F$4/INDIRECT($A$4&amp;"!D9"))</f>
        <v>124.99999999999999</v>
      </c>
      <c r="K116" s="118">
        <v>1000</v>
      </c>
      <c r="L116" s="119">
        <f t="shared" ca="1" si="11"/>
        <v>10.112500000000008</v>
      </c>
      <c r="M116" s="54">
        <f t="shared" ca="1" si="15"/>
        <v>0.66666999999999998</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71">
        <f t="shared" ca="1" si="16"/>
        <v>112.50000000000009</v>
      </c>
      <c r="S116" s="119">
        <f t="shared" ca="1" si="12"/>
        <v>12.4102975</v>
      </c>
      <c r="T116" s="54">
        <f t="shared" ca="1" si="17"/>
        <v>0.82018999999999997</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0.85962000000000094</v>
      </c>
      <c r="V116" s="71">
        <f t="shared" ca="1" si="18"/>
        <v>107.4525000000001</v>
      </c>
    </row>
    <row r="117" spans="1:22" x14ac:dyDescent="0.35">
      <c r="A117" s="32">
        <f t="shared" si="19"/>
        <v>45848</v>
      </c>
      <c r="B117" s="70" cm="1">
        <f t="array" aca="1" ref="B117" ca="1">_xlfn.XLOOKUP(A117,INDIRECT($A$5&amp;"!$AJ$41:$AJ$406"),INDIRECT($A$5&amp;"!$AK$41:$AK$406"))*SUM($F$3:$I$3)</f>
        <v>0</v>
      </c>
      <c r="C117" s="70" cm="1">
        <f t="array" aca="1" ref="C117" ca="1">_xlfn.XLOOKUP(A117,INDIRECT($A$5&amp;"!$AJ$41:$AJ$406"),INDIRECT($A$5&amp;"!$AL$41:$AL$406"))*SUM($F$3:$I$3)</f>
        <v>15</v>
      </c>
      <c r="D117" s="70" cm="1">
        <f t="array" aca="1" ref="D117" ca="1">_xlfn.XLOOKUP(A117,INDIRECT($A$5&amp;"!$AJ$41:$AJ$406"),INDIRECT($A$5&amp;"!$AO$41:$AO$406"))*SUM($F$3:$I$3)</f>
        <v>12.75</v>
      </c>
      <c r="E117" s="34" cm="1">
        <f t="array" ref="E117">SUMPRODUCT(('PT Storengy'!$B$8:$K$372)*('PT Storengy'!$A$8:$A$372=$A117)*('PT Storengy'!$B$5:$K$5=$A$6)*('PT Storengy'!$B$7:$K$7=$A$7))</f>
        <v>0.05</v>
      </c>
      <c r="F117" s="119">
        <f t="shared" ca="1" si="10"/>
        <v>10.231250000000008</v>
      </c>
      <c r="G117" s="54">
        <f t="shared" ca="1" si="13"/>
        <v>0.67417000000000005</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1.0000000000000009</v>
      </c>
      <c r="I117" s="71">
        <f t="shared" ca="1" si="14"/>
        <v>118.75000000000009</v>
      </c>
      <c r="J117" s="118" cm="1">
        <f t="array" aca="1" ref="J117" ca="1">IF(COUNTIFS('PTC GRTgaz'!$K$7:$K$15996,"",'PTC GRTgaz'!$A$7:$A$15996,J$16,'PTC GRTgaz'!$D$7:$D$15996,$A117,'PTC GRTgaz'!$C$7:$C$15996,"DEL")&gt;0,J$14,SUMIFS('PTC GRTgaz'!$K$7:$K$15996,'PTC GRTgaz'!$A$7:$A$15996,J$16,'PTC GRTgaz'!$D$7:$D$15996,$A117,'PTC GRTgaz'!$C$7:$C$15996,"DEL")*1.0026*$F$4/INDIRECT($A$4&amp;"!D9"))</f>
        <v>124.99999999999999</v>
      </c>
      <c r="K117" s="118">
        <v>1000</v>
      </c>
      <c r="L117" s="119">
        <f t="shared" ca="1" si="11"/>
        <v>10.231250000000008</v>
      </c>
      <c r="M117" s="54">
        <f t="shared" ca="1" si="15"/>
        <v>0.67417000000000005</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71">
        <f t="shared" ca="1" si="16"/>
        <v>118.75000000000009</v>
      </c>
      <c r="S117" s="119">
        <f t="shared" ca="1" si="12"/>
        <v>12.51596</v>
      </c>
      <c r="T117" s="54">
        <f t="shared" ca="1" si="17"/>
        <v>0.82735000000000003</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0.84530000000000083</v>
      </c>
      <c r="V117" s="71">
        <f t="shared" ca="1" si="18"/>
        <v>105.66250000000009</v>
      </c>
    </row>
    <row r="118" spans="1:22" x14ac:dyDescent="0.35">
      <c r="A118" s="32">
        <f t="shared" si="19"/>
        <v>45849</v>
      </c>
      <c r="B118" s="70" cm="1">
        <f t="array" aca="1" ref="B118" ca="1">_xlfn.XLOOKUP(A118,INDIRECT($A$5&amp;"!$AJ$41:$AJ$406"),INDIRECT($A$5&amp;"!$AK$41:$AK$406"))*SUM($F$3:$I$3)</f>
        <v>0</v>
      </c>
      <c r="C118" s="70" cm="1">
        <f t="array" aca="1" ref="C118" ca="1">_xlfn.XLOOKUP(A118,INDIRECT($A$5&amp;"!$AJ$41:$AJ$406"),INDIRECT($A$5&amp;"!$AL$41:$AL$406"))*SUM($F$3:$I$3)</f>
        <v>15</v>
      </c>
      <c r="D118" s="70" cm="1">
        <f t="array" aca="1" ref="D118" ca="1">_xlfn.XLOOKUP(A118,INDIRECT($A$5&amp;"!$AJ$41:$AJ$406"),INDIRECT($A$5&amp;"!$AO$41:$AO$406"))*SUM($F$3:$I$3)</f>
        <v>12.75</v>
      </c>
      <c r="E118" s="34" cm="1">
        <f t="array" ref="E118">SUMPRODUCT(('PT Storengy'!$B$8:$K$372)*('PT Storengy'!$A$8:$A$372=$A118)*('PT Storengy'!$B$5:$K$5=$A$6)*('PT Storengy'!$B$7:$K$7=$A$7))</f>
        <v>0.05</v>
      </c>
      <c r="F118" s="119">
        <f t="shared" ca="1" si="10"/>
        <v>10.350000000000009</v>
      </c>
      <c r="G118" s="54">
        <f t="shared" ca="1" si="13"/>
        <v>0.68208000000000002</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1.0000000000000009</v>
      </c>
      <c r="I118" s="71">
        <f t="shared" ca="1" si="14"/>
        <v>118.75000000000009</v>
      </c>
      <c r="J118" s="118" cm="1">
        <f t="array" aca="1" ref="J118" ca="1">IF(COUNTIFS('PTC GRTgaz'!$K$7:$K$15996,"",'PTC GRTgaz'!$A$7:$A$15996,J$16,'PTC GRTgaz'!$D$7:$D$15996,$A118,'PTC GRTgaz'!$C$7:$C$15996,"DEL")&gt;0,J$14,SUMIFS('PTC GRTgaz'!$K$7:$K$15996,'PTC GRTgaz'!$A$7:$A$15996,J$16,'PTC GRTgaz'!$D$7:$D$15996,$A118,'PTC GRTgaz'!$C$7:$C$15996,"DEL")*1.0026*$F$4/INDIRECT($A$4&amp;"!D9"))</f>
        <v>124.99999999999999</v>
      </c>
      <c r="K118" s="118">
        <v>1000</v>
      </c>
      <c r="L118" s="119">
        <f t="shared" ca="1" si="11"/>
        <v>10.350000000000009</v>
      </c>
      <c r="M118" s="54">
        <f t="shared" ca="1" si="15"/>
        <v>0.68208000000000002</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71">
        <f t="shared" ca="1" si="16"/>
        <v>118.75000000000009</v>
      </c>
      <c r="S118" s="119">
        <f t="shared" ca="1" si="12"/>
        <v>12.619859999999999</v>
      </c>
      <c r="T118" s="54">
        <f t="shared" ca="1" si="17"/>
        <v>0.83440000000000003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0.83120000000000083</v>
      </c>
      <c r="V118" s="71">
        <f t="shared" ca="1" si="18"/>
        <v>103.90000000000009</v>
      </c>
    </row>
    <row r="119" spans="1:22" x14ac:dyDescent="0.35">
      <c r="A119" s="32">
        <f t="shared" si="19"/>
        <v>45850</v>
      </c>
      <c r="B119" s="70" cm="1">
        <f t="array" aca="1" ref="B119" ca="1">_xlfn.XLOOKUP(A119,INDIRECT($A$5&amp;"!$AJ$41:$AJ$406"),INDIRECT($A$5&amp;"!$AK$41:$AK$406"))*SUM($F$3:$I$3)</f>
        <v>0</v>
      </c>
      <c r="C119" s="70" cm="1">
        <f t="array" aca="1" ref="C119" ca="1">_xlfn.XLOOKUP(A119,INDIRECT($A$5&amp;"!$AJ$41:$AJ$406"),INDIRECT($A$5&amp;"!$AL$41:$AL$406"))*SUM($F$3:$I$3)</f>
        <v>15</v>
      </c>
      <c r="D119" s="70" cm="1">
        <f t="array" aca="1" ref="D119" ca="1">_xlfn.XLOOKUP(A119,INDIRECT($A$5&amp;"!$AJ$41:$AJ$406"),INDIRECT($A$5&amp;"!$AO$41:$AO$406"))*SUM($F$3:$I$3)</f>
        <v>12.75</v>
      </c>
      <c r="E119" s="34" cm="1">
        <f t="array" ref="E119">SUMPRODUCT(('PT Storengy'!$B$8:$K$372)*('PT Storengy'!$A$8:$A$372=$A119)*('PT Storengy'!$B$5:$K$5=$A$6)*('PT Storengy'!$B$7:$K$7=$A$7))</f>
        <v>0.05</v>
      </c>
      <c r="F119" s="119">
        <f t="shared" ca="1" si="10"/>
        <v>10.468750000000009</v>
      </c>
      <c r="G119" s="54">
        <f t="shared" ca="1" si="13"/>
        <v>0.69</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1</v>
      </c>
      <c r="I119" s="71">
        <f t="shared" ca="1" si="14"/>
        <v>118.74999999999999</v>
      </c>
      <c r="J119" s="118" cm="1">
        <f t="array" aca="1" ref="J119" ca="1">IF(COUNTIFS('PTC GRTgaz'!$K$7:$K$15996,"",'PTC GRTgaz'!$A$7:$A$15996,J$16,'PTC GRTgaz'!$D$7:$D$15996,$A119,'PTC GRTgaz'!$C$7:$C$15996,"DEL")&gt;0,J$14,SUMIFS('PTC GRTgaz'!$K$7:$K$15996,'PTC GRTgaz'!$A$7:$A$15996,J$16,'PTC GRTgaz'!$D$7:$D$15996,$A119,'PTC GRTgaz'!$C$7:$C$15996,"DEL")*1.0026*$F$4/INDIRECT($A$4&amp;"!D9"))</f>
        <v>124.99999999999999</v>
      </c>
      <c r="K119" s="118">
        <v>1000</v>
      </c>
      <c r="L119" s="119">
        <f t="shared" ca="1" si="11"/>
        <v>10.468750000000009</v>
      </c>
      <c r="M119" s="54">
        <f t="shared" ca="1" si="15"/>
        <v>0.69</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v>
      </c>
      <c r="O119" s="71">
        <f t="shared" ca="1" si="16"/>
        <v>118.74999999999999</v>
      </c>
      <c r="S119" s="119">
        <f t="shared" ca="1" si="12"/>
        <v>12.72203</v>
      </c>
      <c r="T119" s="54">
        <f t="shared" ca="1" si="17"/>
        <v>0.84131999999999996</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0.81736000000000086</v>
      </c>
      <c r="V119" s="71">
        <f t="shared" ca="1" si="18"/>
        <v>102.1700000000001</v>
      </c>
    </row>
    <row r="120" spans="1:22" x14ac:dyDescent="0.35">
      <c r="A120" s="32">
        <f t="shared" si="19"/>
        <v>45851</v>
      </c>
      <c r="B120" s="70" cm="1">
        <f t="array" aca="1" ref="B120" ca="1">_xlfn.XLOOKUP(A120,INDIRECT($A$5&amp;"!$AJ$41:$AJ$406"),INDIRECT($A$5&amp;"!$AK$41:$AK$406"))*SUM($F$3:$I$3)</f>
        <v>0</v>
      </c>
      <c r="C120" s="70" cm="1">
        <f t="array" aca="1" ref="C120" ca="1">_xlfn.XLOOKUP(A120,INDIRECT($A$5&amp;"!$AJ$41:$AJ$406"),INDIRECT($A$5&amp;"!$AL$41:$AL$406"))*SUM($F$3:$I$3)</f>
        <v>15</v>
      </c>
      <c r="D120" s="70" cm="1">
        <f t="array" aca="1" ref="D120" ca="1">_xlfn.XLOOKUP(A120,INDIRECT($A$5&amp;"!$AJ$41:$AJ$406"),INDIRECT($A$5&amp;"!$AO$41:$AO$406"))*SUM($F$3:$I$3)</f>
        <v>12.75</v>
      </c>
      <c r="E120" s="34" cm="1">
        <f t="array" ref="E120">SUMPRODUCT(('PT Storengy'!$B$8:$K$372)*('PT Storengy'!$A$8:$A$372=$A120)*('PT Storengy'!$B$5:$K$5=$A$6)*('PT Storengy'!$B$7:$K$7=$A$7))</f>
        <v>0.05</v>
      </c>
      <c r="F120" s="119">
        <f t="shared" ca="1" si="10"/>
        <v>10.587500000000009</v>
      </c>
      <c r="G120" s="54">
        <f t="shared" ca="1" si="13"/>
        <v>0.69791999999999998</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1.0000000000000009</v>
      </c>
      <c r="I120" s="71">
        <f t="shared" ca="1" si="14"/>
        <v>118.75000000000009</v>
      </c>
      <c r="J120" s="118" cm="1">
        <f t="array" aca="1" ref="J120" ca="1">IF(COUNTIFS('PTC GRTgaz'!$K$7:$K$15996,"",'PTC GRTgaz'!$A$7:$A$15996,J$16,'PTC GRTgaz'!$D$7:$D$15996,$A120,'PTC GRTgaz'!$C$7:$C$15996,"DEL")&gt;0,J$14,SUMIFS('PTC GRTgaz'!$K$7:$K$15996,'PTC GRTgaz'!$A$7:$A$15996,J$16,'PTC GRTgaz'!$D$7:$D$15996,$A120,'PTC GRTgaz'!$C$7:$C$15996,"DEL")*1.0026*$F$4/INDIRECT($A$4&amp;"!D9"))</f>
        <v>124.99999999999999</v>
      </c>
      <c r="K120" s="118">
        <v>1000</v>
      </c>
      <c r="L120" s="119">
        <f t="shared" ca="1" si="11"/>
        <v>10.587500000000009</v>
      </c>
      <c r="M120" s="54">
        <f t="shared" ca="1" si="15"/>
        <v>0.69791999999999998</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71">
        <f t="shared" ca="1" si="16"/>
        <v>118.75000000000009</v>
      </c>
      <c r="S120" s="119">
        <f t="shared" ca="1" si="12"/>
        <v>12.822495</v>
      </c>
      <c r="T120" s="54">
        <f t="shared" ca="1" si="17"/>
        <v>0.84814000000000001</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0.80372000000000077</v>
      </c>
      <c r="V120" s="71">
        <f t="shared" ca="1" si="18"/>
        <v>100.46500000000009</v>
      </c>
    </row>
    <row r="121" spans="1:22" x14ac:dyDescent="0.35">
      <c r="A121" s="32">
        <f t="shared" si="19"/>
        <v>45852</v>
      </c>
      <c r="B121" s="70" cm="1">
        <f t="array" aca="1" ref="B121" ca="1">_xlfn.XLOOKUP(A121,INDIRECT($A$5&amp;"!$AJ$41:$AJ$406"),INDIRECT($A$5&amp;"!$AK$41:$AK$406"))*SUM($F$3:$I$3)</f>
        <v>0</v>
      </c>
      <c r="C121" s="70" cm="1">
        <f t="array" aca="1" ref="C121" ca="1">_xlfn.XLOOKUP(A121,INDIRECT($A$5&amp;"!$AJ$41:$AJ$406"),INDIRECT($A$5&amp;"!$AL$41:$AL$406"))*SUM($F$3:$I$3)</f>
        <v>15</v>
      </c>
      <c r="D121" s="70" cm="1">
        <f t="array" aca="1" ref="D121" ca="1">_xlfn.XLOOKUP(A121,INDIRECT($A$5&amp;"!$AJ$41:$AJ$406"),INDIRECT($A$5&amp;"!$AO$41:$AO$406"))*SUM($F$3:$I$3)</f>
        <v>12.75</v>
      </c>
      <c r="E121" s="34" cm="1">
        <f t="array" ref="E121">SUMPRODUCT(('PT Storengy'!$B$8:$K$372)*('PT Storengy'!$A$8:$A$372=$A121)*('PT Storengy'!$B$5:$K$5=$A$6)*('PT Storengy'!$B$7:$K$7=$A$7))</f>
        <v>0.05</v>
      </c>
      <c r="F121" s="119">
        <f t="shared" ca="1" si="10"/>
        <v>10.70625000000001</v>
      </c>
      <c r="G121" s="54">
        <f t="shared" ca="1" si="13"/>
        <v>0.70582999999999996</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1.0000000000000009</v>
      </c>
      <c r="I121" s="71">
        <f t="shared" ca="1" si="14"/>
        <v>118.75000000000009</v>
      </c>
      <c r="J121" s="118" cm="1">
        <f t="array" aca="1" ref="J121" ca="1">IF(COUNTIFS('PTC GRTgaz'!$K$7:$K$15996,"",'PTC GRTgaz'!$A$7:$A$15996,J$16,'PTC GRTgaz'!$D$7:$D$15996,$A121,'PTC GRTgaz'!$C$7:$C$15996,"DEL")&gt;0,J$14,SUMIFS('PTC GRTgaz'!$K$7:$K$15996,'PTC GRTgaz'!$A$7:$A$15996,J$16,'PTC GRTgaz'!$D$7:$D$15996,$A121,'PTC GRTgaz'!$C$7:$C$15996,"DEL")*1.0026*$F$4/INDIRECT($A$4&amp;"!D9"))</f>
        <v>124.99999999999999</v>
      </c>
      <c r="K121" s="118">
        <v>1000</v>
      </c>
      <c r="L121" s="119">
        <f t="shared" ca="1" si="11"/>
        <v>10.70625000000001</v>
      </c>
      <c r="M121" s="54">
        <f t="shared" ca="1" si="15"/>
        <v>0.70582999999999996</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1.0000000000000009</v>
      </c>
      <c r="O121" s="71">
        <f t="shared" ca="1" si="16"/>
        <v>118.75000000000009</v>
      </c>
      <c r="S121" s="119">
        <f t="shared" ca="1" si="12"/>
        <v>12.9220925</v>
      </c>
      <c r="T121" s="54">
        <f t="shared" ca="1" si="17"/>
        <v>0.85482999999999998</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0.79678000000000093</v>
      </c>
      <c r="V121" s="71">
        <f t="shared" ca="1" si="18"/>
        <v>99.59750000000011</v>
      </c>
    </row>
    <row r="122" spans="1:22" x14ac:dyDescent="0.35">
      <c r="A122" s="32">
        <f t="shared" si="19"/>
        <v>45853</v>
      </c>
      <c r="B122" s="70" cm="1">
        <f t="array" aca="1" ref="B122" ca="1">_xlfn.XLOOKUP(A122,INDIRECT($A$5&amp;"!$AJ$41:$AJ$406"),INDIRECT($A$5&amp;"!$AK$41:$AK$406"))*SUM($F$3:$I$3)</f>
        <v>0</v>
      </c>
      <c r="C122" s="70" cm="1">
        <f t="array" aca="1" ref="C122" ca="1">_xlfn.XLOOKUP(A122,INDIRECT($A$5&amp;"!$AJ$41:$AJ$406"),INDIRECT($A$5&amp;"!$AL$41:$AL$406"))*SUM($F$3:$I$3)</f>
        <v>15</v>
      </c>
      <c r="D122" s="70" cm="1">
        <f t="array" aca="1" ref="D122" ca="1">_xlfn.XLOOKUP(A122,INDIRECT($A$5&amp;"!$AJ$41:$AJ$406"),INDIRECT($A$5&amp;"!$AO$41:$AO$406"))*SUM($F$3:$I$3)</f>
        <v>12.75</v>
      </c>
      <c r="E122" s="34" cm="1">
        <f t="array" ref="E122">SUMPRODUCT(('PT Storengy'!$B$8:$K$372)*('PT Storengy'!$A$8:$A$372=$A122)*('PT Storengy'!$B$5:$K$5=$A$6)*('PT Storengy'!$B$7:$K$7=$A$7))</f>
        <v>0.05</v>
      </c>
      <c r="F122" s="119">
        <f t="shared" ca="1" si="10"/>
        <v>10.82500000000001</v>
      </c>
      <c r="G122" s="54">
        <f t="shared" ca="1" si="13"/>
        <v>0.71375</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1.0000000000000009</v>
      </c>
      <c r="I122" s="71">
        <f t="shared" ca="1" si="14"/>
        <v>118.75000000000009</v>
      </c>
      <c r="J122" s="118" cm="1">
        <f t="array" aca="1" ref="J122" ca="1">IF(COUNTIFS('PTC GRTgaz'!$K$7:$K$15996,"",'PTC GRTgaz'!$A$7:$A$15996,J$16,'PTC GRTgaz'!$D$7:$D$15996,$A122,'PTC GRTgaz'!$C$7:$C$15996,"DEL")&gt;0,J$14,SUMIFS('PTC GRTgaz'!$K$7:$K$15996,'PTC GRTgaz'!$A$7:$A$15996,J$16,'PTC GRTgaz'!$D$7:$D$15996,$A122,'PTC GRTgaz'!$C$7:$C$15996,"DEL")*1.0026*$F$4/INDIRECT($A$4&amp;"!D9"))</f>
        <v>124.99999999999999</v>
      </c>
      <c r="K122" s="118">
        <v>1000</v>
      </c>
      <c r="L122" s="119">
        <f t="shared" ca="1" si="11"/>
        <v>10.82500000000001</v>
      </c>
      <c r="M122" s="54">
        <f t="shared" ca="1" si="15"/>
        <v>0.71375</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1.0000000000000009</v>
      </c>
      <c r="O122" s="71">
        <f t="shared" ca="1" si="16"/>
        <v>118.75000000000009</v>
      </c>
      <c r="S122" s="119">
        <f t="shared" ca="1" si="12"/>
        <v>13.021136666666667</v>
      </c>
      <c r="T122" s="54">
        <f t="shared" ca="1" si="17"/>
        <v>0.86146999999999996</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0.79235333333333435</v>
      </c>
      <c r="V122" s="71">
        <f t="shared" ca="1" si="18"/>
        <v>99.044166666666783</v>
      </c>
    </row>
    <row r="123" spans="1:22" x14ac:dyDescent="0.35">
      <c r="A123" s="32">
        <f t="shared" si="19"/>
        <v>45854</v>
      </c>
      <c r="B123" s="70" cm="1">
        <f t="array" aca="1" ref="B123" ca="1">_xlfn.XLOOKUP(A123,INDIRECT($A$5&amp;"!$AJ$41:$AJ$406"),INDIRECT($A$5&amp;"!$AK$41:$AK$406"))*SUM($F$3:$I$3)</f>
        <v>0</v>
      </c>
      <c r="C123" s="70" cm="1">
        <f t="array" aca="1" ref="C123" ca="1">_xlfn.XLOOKUP(A123,INDIRECT($A$5&amp;"!$AJ$41:$AJ$406"),INDIRECT($A$5&amp;"!$AL$41:$AL$406"))*SUM($F$3:$I$3)</f>
        <v>15</v>
      </c>
      <c r="D123" s="70" cm="1">
        <f t="array" aca="1" ref="D123" ca="1">_xlfn.XLOOKUP(A123,INDIRECT($A$5&amp;"!$AJ$41:$AJ$406"),INDIRECT($A$5&amp;"!$AO$41:$AO$406"))*SUM($F$3:$I$3)</f>
        <v>12.75</v>
      </c>
      <c r="E123" s="34" cm="1">
        <f t="array" ref="E123">SUMPRODUCT(('PT Storengy'!$B$8:$K$372)*('PT Storengy'!$A$8:$A$372=$A123)*('PT Storengy'!$B$5:$K$5=$A$6)*('PT Storengy'!$B$7:$K$7=$A$7))</f>
        <v>0.05</v>
      </c>
      <c r="F123" s="119">
        <f t="shared" ca="1" si="10"/>
        <v>10.94375000000001</v>
      </c>
      <c r="G123" s="54">
        <f t="shared" ca="1" si="13"/>
        <v>0.72167000000000003</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1.0000000000000009</v>
      </c>
      <c r="I123" s="71">
        <f t="shared" ca="1" si="14"/>
        <v>118.75000000000009</v>
      </c>
      <c r="J123" s="118" cm="1">
        <f t="array" aca="1" ref="J123" ca="1">IF(COUNTIFS('PTC GRTgaz'!$K$7:$K$15996,"",'PTC GRTgaz'!$A$7:$A$15996,J$16,'PTC GRTgaz'!$D$7:$D$15996,$A123,'PTC GRTgaz'!$C$7:$C$15996,"DEL")&gt;0,J$14,SUMIFS('PTC GRTgaz'!$K$7:$K$15996,'PTC GRTgaz'!$A$7:$A$15996,J$16,'PTC GRTgaz'!$D$7:$D$15996,$A123,'PTC GRTgaz'!$C$7:$C$15996,"DEL")*1.0026*$F$4/INDIRECT($A$4&amp;"!D9"))</f>
        <v>124.99999999999999</v>
      </c>
      <c r="K123" s="118">
        <v>1000</v>
      </c>
      <c r="L123" s="119">
        <f t="shared" ca="1" si="11"/>
        <v>10.94375000000001</v>
      </c>
      <c r="M123" s="54">
        <f t="shared" ca="1" si="15"/>
        <v>0.72167000000000003</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1.0000000000000009</v>
      </c>
      <c r="O123" s="71">
        <f t="shared" ca="1" si="16"/>
        <v>118.75000000000009</v>
      </c>
      <c r="S123" s="119">
        <f t="shared" ca="1" si="12"/>
        <v>13.119630000000001</v>
      </c>
      <c r="T123" s="54">
        <f t="shared" ca="1" si="17"/>
        <v>0.86807999999999996</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0.78794666666666757</v>
      </c>
      <c r="V123" s="71">
        <f t="shared" ca="1" si="18"/>
        <v>98.493333333333439</v>
      </c>
    </row>
    <row r="124" spans="1:22" x14ac:dyDescent="0.35">
      <c r="A124" s="32">
        <f t="shared" si="19"/>
        <v>45855</v>
      </c>
      <c r="B124" s="70" cm="1">
        <f t="array" aca="1" ref="B124" ca="1">_xlfn.XLOOKUP(A124,INDIRECT($A$5&amp;"!$AJ$41:$AJ$406"),INDIRECT($A$5&amp;"!$AK$41:$AK$406"))*SUM($F$3:$I$3)</f>
        <v>0</v>
      </c>
      <c r="C124" s="70" cm="1">
        <f t="array" aca="1" ref="C124" ca="1">_xlfn.XLOOKUP(A124,INDIRECT($A$5&amp;"!$AJ$41:$AJ$406"),INDIRECT($A$5&amp;"!$AL$41:$AL$406"))*SUM($F$3:$I$3)</f>
        <v>15</v>
      </c>
      <c r="D124" s="70" cm="1">
        <f t="array" aca="1" ref="D124" ca="1">_xlfn.XLOOKUP(A124,INDIRECT($A$5&amp;"!$AJ$41:$AJ$406"),INDIRECT($A$5&amp;"!$AO$41:$AO$406"))*SUM($F$3:$I$3)</f>
        <v>12.75</v>
      </c>
      <c r="E124" s="34" cm="1">
        <f t="array" ref="E124">SUMPRODUCT(('PT Storengy'!$B$8:$K$372)*('PT Storengy'!$A$8:$A$372=$A124)*('PT Storengy'!$B$5:$K$5=$A$6)*('PT Storengy'!$B$7:$K$7=$A$7))</f>
        <v>0.05</v>
      </c>
      <c r="F124" s="119">
        <f t="shared" ca="1" si="10"/>
        <v>11.062500000000011</v>
      </c>
      <c r="G124" s="54">
        <f t="shared" ca="1" si="13"/>
        <v>0.72958000000000001</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1.0000000000000009</v>
      </c>
      <c r="I124" s="71">
        <f t="shared" ca="1" si="14"/>
        <v>118.75000000000009</v>
      </c>
      <c r="J124" s="118" cm="1">
        <f t="array" aca="1" ref="J124" ca="1">IF(COUNTIFS('PTC GRTgaz'!$K$7:$K$15996,"",'PTC GRTgaz'!$A$7:$A$15996,J$16,'PTC GRTgaz'!$D$7:$D$15996,$A124,'PTC GRTgaz'!$C$7:$C$15996,"DEL")&gt;0,J$14,SUMIFS('PTC GRTgaz'!$K$7:$K$15996,'PTC GRTgaz'!$A$7:$A$15996,J$16,'PTC GRTgaz'!$D$7:$D$15996,$A124,'PTC GRTgaz'!$C$7:$C$15996,"DEL")*1.0026*$F$4/INDIRECT($A$4&amp;"!D9"))</f>
        <v>124.99999999999999</v>
      </c>
      <c r="K124" s="118">
        <v>1000</v>
      </c>
      <c r="L124" s="119">
        <f t="shared" ca="1" si="11"/>
        <v>11.062500000000011</v>
      </c>
      <c r="M124" s="54">
        <f t="shared" ca="1" si="15"/>
        <v>0.72958000000000001</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1.0000000000000009</v>
      </c>
      <c r="O124" s="71">
        <f t="shared" ca="1" si="16"/>
        <v>118.75000000000009</v>
      </c>
      <c r="S124" s="119">
        <f t="shared" ca="1" si="12"/>
        <v>13.217576666666668</v>
      </c>
      <c r="T124" s="54">
        <f t="shared" ca="1" si="17"/>
        <v>0.87463999999999997</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0.78357333333333412</v>
      </c>
      <c r="V124" s="71">
        <f t="shared" ca="1" si="18"/>
        <v>97.946666666666758</v>
      </c>
    </row>
    <row r="125" spans="1:22" x14ac:dyDescent="0.35">
      <c r="A125" s="32">
        <f t="shared" si="19"/>
        <v>45856</v>
      </c>
      <c r="B125" s="70" cm="1">
        <f t="array" aca="1" ref="B125" ca="1">_xlfn.XLOOKUP(A125,INDIRECT($A$5&amp;"!$AJ$41:$AJ$406"),INDIRECT($A$5&amp;"!$AK$41:$AK$406"))*SUM($F$3:$I$3)</f>
        <v>0</v>
      </c>
      <c r="C125" s="70" cm="1">
        <f t="array" aca="1" ref="C125" ca="1">_xlfn.XLOOKUP(A125,INDIRECT($A$5&amp;"!$AJ$41:$AJ$406"),INDIRECT($A$5&amp;"!$AL$41:$AL$406"))*SUM($F$3:$I$3)</f>
        <v>15</v>
      </c>
      <c r="D125" s="70" cm="1">
        <f t="array" aca="1" ref="D125" ca="1">_xlfn.XLOOKUP(A125,INDIRECT($A$5&amp;"!$AJ$41:$AJ$406"),INDIRECT($A$5&amp;"!$AO$41:$AO$406"))*SUM($F$3:$I$3)</f>
        <v>12.75</v>
      </c>
      <c r="E125" s="34" cm="1">
        <f t="array" ref="E125">SUMPRODUCT(('PT Storengy'!$B$8:$K$372)*('PT Storengy'!$A$8:$A$372=$A125)*('PT Storengy'!$B$5:$K$5=$A$6)*('PT Storengy'!$B$7:$K$7=$A$7))</f>
        <v>0.05</v>
      </c>
      <c r="F125" s="119">
        <f t="shared" ca="1" si="10"/>
        <v>11.181250000000011</v>
      </c>
      <c r="G125" s="54">
        <f t="shared" ca="1" si="13"/>
        <v>0.73750000000000004</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1.0000000000000009</v>
      </c>
      <c r="I125" s="71">
        <f t="shared" ca="1" si="14"/>
        <v>118.75000000000009</v>
      </c>
      <c r="J125" s="118" cm="1">
        <f t="array" aca="1" ref="J125" ca="1">IF(COUNTIFS('PTC GRTgaz'!$K$7:$K$15996,"",'PTC GRTgaz'!$A$7:$A$15996,J$16,'PTC GRTgaz'!$D$7:$D$15996,$A125,'PTC GRTgaz'!$C$7:$C$15996,"DEL")&gt;0,J$14,SUMIFS('PTC GRTgaz'!$K$7:$K$15996,'PTC GRTgaz'!$A$7:$A$15996,J$16,'PTC GRTgaz'!$D$7:$D$15996,$A125,'PTC GRTgaz'!$C$7:$C$15996,"DEL")*1.0026*$F$4/INDIRECT($A$4&amp;"!D9"))</f>
        <v>124.99999999999999</v>
      </c>
      <c r="K125" s="118">
        <v>1000</v>
      </c>
      <c r="L125" s="119">
        <f t="shared" ca="1" si="11"/>
        <v>11.181250000000011</v>
      </c>
      <c r="M125" s="54">
        <f t="shared" ca="1" si="15"/>
        <v>0.73750000000000004</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1.0000000000000009</v>
      </c>
      <c r="O125" s="71">
        <f t="shared" ca="1" si="16"/>
        <v>118.75000000000009</v>
      </c>
      <c r="S125" s="119">
        <f t="shared" ca="1" si="12"/>
        <v>13.314979166666667</v>
      </c>
      <c r="T125" s="54">
        <f t="shared" ca="1" si="17"/>
        <v>0.88117000000000001</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0.7792200000000008</v>
      </c>
      <c r="V125" s="71">
        <f t="shared" ca="1" si="18"/>
        <v>97.402500000000089</v>
      </c>
    </row>
    <row r="126" spans="1:22" x14ac:dyDescent="0.35">
      <c r="A126" s="32">
        <f t="shared" si="19"/>
        <v>45857</v>
      </c>
      <c r="B126" s="70" cm="1">
        <f t="array" aca="1" ref="B126" ca="1">_xlfn.XLOOKUP(A126,INDIRECT($A$5&amp;"!$AJ$41:$AJ$406"),INDIRECT($A$5&amp;"!$AK$41:$AK$406"))*SUM($F$3:$I$3)</f>
        <v>0</v>
      </c>
      <c r="C126" s="70" cm="1">
        <f t="array" aca="1" ref="C126" ca="1">_xlfn.XLOOKUP(A126,INDIRECT($A$5&amp;"!$AJ$41:$AJ$406"),INDIRECT($A$5&amp;"!$AL$41:$AL$406"))*SUM($F$3:$I$3)</f>
        <v>15</v>
      </c>
      <c r="D126" s="70" cm="1">
        <f t="array" aca="1" ref="D126" ca="1">_xlfn.XLOOKUP(A126,INDIRECT($A$5&amp;"!$AJ$41:$AJ$406"),INDIRECT($A$5&amp;"!$AO$41:$AO$406"))*SUM($F$3:$I$3)</f>
        <v>12.75</v>
      </c>
      <c r="E126" s="34" cm="1">
        <f t="array" ref="E126">SUMPRODUCT(('PT Storengy'!$B$8:$K$372)*('PT Storengy'!$A$8:$A$372=$A126)*('PT Storengy'!$B$5:$K$5=$A$6)*('PT Storengy'!$B$7:$K$7=$A$7))</f>
        <v>0.05</v>
      </c>
      <c r="F126" s="119">
        <f t="shared" ca="1" si="10"/>
        <v>11.300000000000011</v>
      </c>
      <c r="G126" s="54">
        <f t="shared" ca="1" si="13"/>
        <v>0.74541999999999997</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1.0000000000000009</v>
      </c>
      <c r="I126" s="71">
        <f t="shared" ca="1" si="14"/>
        <v>118.75000000000009</v>
      </c>
      <c r="J126" s="118" cm="1">
        <f t="array" aca="1" ref="J126" ca="1">IF(COUNTIFS('PTC GRTgaz'!$K$7:$K$15996,"",'PTC GRTgaz'!$A$7:$A$15996,J$16,'PTC GRTgaz'!$D$7:$D$15996,$A126,'PTC GRTgaz'!$C$7:$C$15996,"DEL")&gt;0,J$14,SUMIFS('PTC GRTgaz'!$K$7:$K$15996,'PTC GRTgaz'!$A$7:$A$15996,J$16,'PTC GRTgaz'!$D$7:$D$15996,$A126,'PTC GRTgaz'!$C$7:$C$15996,"DEL")*1.0026*$F$4/INDIRECT($A$4&amp;"!D9"))</f>
        <v>124.99999999999999</v>
      </c>
      <c r="K126" s="118">
        <v>1000</v>
      </c>
      <c r="L126" s="119">
        <f t="shared" ca="1" si="11"/>
        <v>11.300000000000011</v>
      </c>
      <c r="M126" s="54">
        <f t="shared" ca="1" si="15"/>
        <v>0.74541999999999997</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1.0000000000000009</v>
      </c>
      <c r="O126" s="71">
        <f t="shared" ca="1" si="16"/>
        <v>118.75000000000009</v>
      </c>
      <c r="S126" s="119">
        <f t="shared" ca="1" si="12"/>
        <v>13.411840000000002</v>
      </c>
      <c r="T126" s="54">
        <f t="shared" ca="1" si="17"/>
        <v>0.88766999999999996</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0.7748866666666675</v>
      </c>
      <c r="V126" s="71">
        <f t="shared" ca="1" si="18"/>
        <v>96.860833333333431</v>
      </c>
    </row>
    <row r="127" spans="1:22" x14ac:dyDescent="0.35">
      <c r="A127" s="32">
        <f t="shared" si="19"/>
        <v>45858</v>
      </c>
      <c r="B127" s="70" cm="1">
        <f t="array" aca="1" ref="B127" ca="1">_xlfn.XLOOKUP(A127,INDIRECT($A$5&amp;"!$AJ$41:$AJ$406"),INDIRECT($A$5&amp;"!$AK$41:$AK$406"))*SUM($F$3:$I$3)</f>
        <v>0</v>
      </c>
      <c r="C127" s="70" cm="1">
        <f t="array" aca="1" ref="C127" ca="1">_xlfn.XLOOKUP(A127,INDIRECT($A$5&amp;"!$AJ$41:$AJ$406"),INDIRECT($A$5&amp;"!$AL$41:$AL$406"))*SUM($F$3:$I$3)</f>
        <v>15</v>
      </c>
      <c r="D127" s="70" cm="1">
        <f t="array" aca="1" ref="D127" ca="1">_xlfn.XLOOKUP(A127,INDIRECT($A$5&amp;"!$AJ$41:$AJ$406"),INDIRECT($A$5&amp;"!$AO$41:$AO$406"))*SUM($F$3:$I$3)</f>
        <v>12.75</v>
      </c>
      <c r="E127" s="34" cm="1">
        <f t="array" ref="E127">SUMPRODUCT(('PT Storengy'!$B$8:$K$372)*('PT Storengy'!$A$8:$A$372=$A127)*('PT Storengy'!$B$5:$K$5=$A$6)*('PT Storengy'!$B$7:$K$7=$A$7))</f>
        <v>0.05</v>
      </c>
      <c r="F127" s="119">
        <f t="shared" ca="1" si="10"/>
        <v>11.417959125000012</v>
      </c>
      <c r="G127" s="54">
        <f t="shared" ca="1" si="13"/>
        <v>0.75333000000000006</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0.99334000000000078</v>
      </c>
      <c r="I127" s="71">
        <f t="shared" ca="1" si="14"/>
        <v>117.95912500000007</v>
      </c>
      <c r="J127" s="118" cm="1">
        <f t="array" aca="1" ref="J127" ca="1">IF(COUNTIFS('PTC GRTgaz'!$K$7:$K$15996,"",'PTC GRTgaz'!$A$7:$A$15996,J$16,'PTC GRTgaz'!$D$7:$D$15996,$A127,'PTC GRTgaz'!$C$7:$C$15996,"DEL")&gt;0,J$14,SUMIFS('PTC GRTgaz'!$K$7:$K$15996,'PTC GRTgaz'!$A$7:$A$15996,J$16,'PTC GRTgaz'!$D$7:$D$15996,$A127,'PTC GRTgaz'!$C$7:$C$15996,"DEL")*1.0026*$F$4/INDIRECT($A$4&amp;"!D9"))</f>
        <v>124.99999999999999</v>
      </c>
      <c r="K127" s="118">
        <v>1000</v>
      </c>
      <c r="L127" s="119">
        <f t="shared" ca="1" si="11"/>
        <v>11.417959125000012</v>
      </c>
      <c r="M127" s="54">
        <f t="shared" ca="1" si="15"/>
        <v>0.75333000000000006</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0.99334000000000078</v>
      </c>
      <c r="O127" s="71">
        <f t="shared" ca="1" si="16"/>
        <v>117.95912500000007</v>
      </c>
      <c r="S127" s="119">
        <f t="shared" ca="1" si="12"/>
        <v>13.508163333333336</v>
      </c>
      <c r="T127" s="54">
        <f t="shared" ca="1" si="17"/>
        <v>0.89412000000000003</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0.77058666666666753</v>
      </c>
      <c r="V127" s="71">
        <f t="shared" ca="1" si="18"/>
        <v>96.323333333333437</v>
      </c>
    </row>
    <row r="128" spans="1:22" x14ac:dyDescent="0.35">
      <c r="A128" s="32">
        <f t="shared" si="19"/>
        <v>45859</v>
      </c>
      <c r="B128" s="70" cm="1">
        <f t="array" aca="1" ref="B128" ca="1">_xlfn.XLOOKUP(A128,INDIRECT($A$5&amp;"!$AJ$41:$AJ$406"),INDIRECT($A$5&amp;"!$AK$41:$AK$406"))*SUM($F$3:$I$3)</f>
        <v>0</v>
      </c>
      <c r="C128" s="70" cm="1">
        <f t="array" aca="1" ref="C128" ca="1">_xlfn.XLOOKUP(A128,INDIRECT($A$5&amp;"!$AJ$41:$AJ$406"),INDIRECT($A$5&amp;"!$AL$41:$AL$406"))*SUM($F$3:$I$3)</f>
        <v>15</v>
      </c>
      <c r="D128" s="70" cm="1">
        <f t="array" aca="1" ref="D128" ca="1">_xlfn.XLOOKUP(A128,INDIRECT($A$5&amp;"!$AJ$41:$AJ$406"),INDIRECT($A$5&amp;"!$AO$41:$AO$406"))*SUM($F$3:$I$3)</f>
        <v>12.75</v>
      </c>
      <c r="E128" s="34" cm="1">
        <f t="array" ref="E128">SUMPRODUCT(('PT Storengy'!$B$8:$K$372)*('PT Storengy'!$A$8:$A$372=$A128)*('PT Storengy'!$B$5:$K$5=$A$6)*('PT Storengy'!$B$7:$K$7=$A$7))</f>
        <v>0.05</v>
      </c>
      <c r="F128" s="119">
        <f t="shared" ca="1" si="10"/>
        <v>11.534049125000012</v>
      </c>
      <c r="G128" s="54">
        <f t="shared" ca="1" si="13"/>
        <v>0.76119999999999999</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0.97760000000000102</v>
      </c>
      <c r="I128" s="71">
        <f t="shared" ca="1" si="14"/>
        <v>116.0900000000001</v>
      </c>
      <c r="J128" s="118" cm="1">
        <f t="array" aca="1" ref="J128" ca="1">IF(COUNTIFS('PTC GRTgaz'!$K$7:$K$15996,"",'PTC GRTgaz'!$A$7:$A$15996,J$16,'PTC GRTgaz'!$D$7:$D$15996,$A128,'PTC GRTgaz'!$C$7:$C$15996,"DEL")&gt;0,J$14,SUMIFS('PTC GRTgaz'!$K$7:$K$15996,'PTC GRTgaz'!$A$7:$A$15996,J$16,'PTC GRTgaz'!$D$7:$D$15996,$A128,'PTC GRTgaz'!$C$7:$C$15996,"DEL")*1.0026*$F$4/INDIRECT($A$4&amp;"!D9"))</f>
        <v>124.99999999999999</v>
      </c>
      <c r="K128" s="118">
        <v>1000</v>
      </c>
      <c r="L128" s="119">
        <f t="shared" ca="1" si="11"/>
        <v>11.534049125000012</v>
      </c>
      <c r="M128" s="54">
        <f t="shared" ca="1" si="15"/>
        <v>0.76119999999999999</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0.97760000000000102</v>
      </c>
      <c r="O128" s="71">
        <f t="shared" ca="1" si="16"/>
        <v>116.0900000000001</v>
      </c>
      <c r="S128" s="119">
        <f t="shared" ca="1" si="12"/>
        <v>13.603951666666669</v>
      </c>
      <c r="T128" s="54">
        <f t="shared" ca="1" si="17"/>
        <v>0.90054000000000001</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0.76630666666666747</v>
      </c>
      <c r="V128" s="71">
        <f t="shared" ca="1" si="18"/>
        <v>95.788333333333426</v>
      </c>
    </row>
    <row r="129" spans="1:22" x14ac:dyDescent="0.35">
      <c r="A129" s="32">
        <f t="shared" si="19"/>
        <v>45860</v>
      </c>
      <c r="B129" s="70" cm="1">
        <f t="array" aca="1" ref="B129" ca="1">_xlfn.XLOOKUP(A129,INDIRECT($A$5&amp;"!$AJ$41:$AJ$406"),INDIRECT($A$5&amp;"!$AK$41:$AK$406"))*SUM($F$3:$I$3)</f>
        <v>0</v>
      </c>
      <c r="C129" s="70" cm="1">
        <f t="array" aca="1" ref="C129" ca="1">_xlfn.XLOOKUP(A129,INDIRECT($A$5&amp;"!$AJ$41:$AJ$406"),INDIRECT($A$5&amp;"!$AL$41:$AL$406"))*SUM($F$3:$I$3)</f>
        <v>15</v>
      </c>
      <c r="D129" s="70" cm="1">
        <f t="array" aca="1" ref="D129" ca="1">_xlfn.XLOOKUP(A129,INDIRECT($A$5&amp;"!$AJ$41:$AJ$406"),INDIRECT($A$5&amp;"!$AO$41:$AO$406"))*SUM($F$3:$I$3)</f>
        <v>12.75</v>
      </c>
      <c r="E129" s="34" cm="1">
        <f t="array" ref="E129">SUMPRODUCT(('PT Storengy'!$B$8:$K$372)*('PT Storengy'!$A$8:$A$372=$A129)*('PT Storengy'!$B$5:$K$5=$A$6)*('PT Storengy'!$B$7:$K$7=$A$7))</f>
        <v>0.05</v>
      </c>
      <c r="F129" s="119">
        <f t="shared" ca="1" si="10"/>
        <v>11.648300875000011</v>
      </c>
      <c r="G129" s="54">
        <f t="shared" ca="1" si="13"/>
        <v>0.76893999999999996</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0.96212000000000109</v>
      </c>
      <c r="I129" s="71">
        <f t="shared" ca="1" si="14"/>
        <v>114.25175000000011</v>
      </c>
      <c r="J129" s="118" cm="1">
        <f t="array" aca="1" ref="J129" ca="1">IF(COUNTIFS('PTC GRTgaz'!$K$7:$K$15996,"",'PTC GRTgaz'!$A$7:$A$15996,J$16,'PTC GRTgaz'!$D$7:$D$15996,$A129,'PTC GRTgaz'!$C$7:$C$15996,"DEL")&gt;0,J$14,SUMIFS('PTC GRTgaz'!$K$7:$K$15996,'PTC GRTgaz'!$A$7:$A$15996,J$16,'PTC GRTgaz'!$D$7:$D$15996,$A129,'PTC GRTgaz'!$C$7:$C$15996,"DEL")*1.0026*$F$4/INDIRECT($A$4&amp;"!D9"))</f>
        <v>124.99999999999999</v>
      </c>
      <c r="K129" s="118">
        <v>1000</v>
      </c>
      <c r="L129" s="119">
        <f t="shared" ca="1" si="11"/>
        <v>11.648300875000011</v>
      </c>
      <c r="M129" s="54">
        <f t="shared" ca="1" si="15"/>
        <v>0.76893999999999996</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0.96212000000000109</v>
      </c>
      <c r="O129" s="71">
        <f t="shared" ca="1" si="16"/>
        <v>114.25175000000011</v>
      </c>
      <c r="S129" s="119">
        <f t="shared" ca="1" si="12"/>
        <v>13.699207500000002</v>
      </c>
      <c r="T129" s="54">
        <f t="shared" ca="1" si="17"/>
        <v>0.90693000000000001</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0.76204666666666765</v>
      </c>
      <c r="V129" s="71">
        <f t="shared" ca="1" si="18"/>
        <v>95.255833333333442</v>
      </c>
    </row>
    <row r="130" spans="1:22" x14ac:dyDescent="0.35">
      <c r="A130" s="32">
        <f t="shared" si="19"/>
        <v>45861</v>
      </c>
      <c r="B130" s="70" cm="1">
        <f t="array" aca="1" ref="B130" ca="1">_xlfn.XLOOKUP(A130,INDIRECT($A$5&amp;"!$AJ$41:$AJ$406"),INDIRECT($A$5&amp;"!$AK$41:$AK$406"))*SUM($F$3:$I$3)</f>
        <v>0</v>
      </c>
      <c r="C130" s="70" cm="1">
        <f t="array" aca="1" ref="C130" ca="1">_xlfn.XLOOKUP(A130,INDIRECT($A$5&amp;"!$AJ$41:$AJ$406"),INDIRECT($A$5&amp;"!$AL$41:$AL$406"))*SUM($F$3:$I$3)</f>
        <v>15</v>
      </c>
      <c r="D130" s="70" cm="1">
        <f t="array" aca="1" ref="D130" ca="1">_xlfn.XLOOKUP(A130,INDIRECT($A$5&amp;"!$AJ$41:$AJ$406"),INDIRECT($A$5&amp;"!$AO$41:$AO$406"))*SUM($F$3:$I$3)</f>
        <v>12.75</v>
      </c>
      <c r="E130" s="34" cm="1">
        <f t="array" ref="E130">SUMPRODUCT(('PT Storengy'!$B$8:$K$372)*('PT Storengy'!$A$8:$A$372=$A130)*('PT Storengy'!$B$5:$K$5=$A$6)*('PT Storengy'!$B$7:$K$7=$A$7))</f>
        <v>0.05</v>
      </c>
      <c r="F130" s="119">
        <f t="shared" ca="1" si="10"/>
        <v>11.760745250000012</v>
      </c>
      <c r="G130" s="54">
        <f t="shared" ca="1" si="13"/>
        <v>0.77654999999999996</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0.94690000000000096</v>
      </c>
      <c r="I130" s="71">
        <f t="shared" ca="1" si="14"/>
        <v>112.44437500000011</v>
      </c>
      <c r="J130" s="118" cm="1">
        <f t="array" aca="1" ref="J130" ca="1">IF(COUNTIFS('PTC GRTgaz'!$K$7:$K$15996,"",'PTC GRTgaz'!$A$7:$A$15996,J$16,'PTC GRTgaz'!$D$7:$D$15996,$A130,'PTC GRTgaz'!$C$7:$C$15996,"DEL")&gt;0,J$14,SUMIFS('PTC GRTgaz'!$K$7:$K$15996,'PTC GRTgaz'!$A$7:$A$15996,J$16,'PTC GRTgaz'!$D$7:$D$15996,$A130,'PTC GRTgaz'!$C$7:$C$15996,"DEL")*1.0026*$F$4/INDIRECT($A$4&amp;"!D9"))</f>
        <v>124.99999999999999</v>
      </c>
      <c r="K130" s="118">
        <v>1000</v>
      </c>
      <c r="L130" s="119">
        <f t="shared" ca="1" si="11"/>
        <v>11.760745250000012</v>
      </c>
      <c r="M130" s="54">
        <f t="shared" ca="1" si="15"/>
        <v>0.77654999999999996</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0.94690000000000096</v>
      </c>
      <c r="O130" s="71">
        <f t="shared" ca="1" si="16"/>
        <v>112.44437500000011</v>
      </c>
      <c r="S130" s="119">
        <f t="shared" ca="1" si="12"/>
        <v>13.793934166666668</v>
      </c>
      <c r="T130" s="54">
        <f t="shared" ca="1" si="17"/>
        <v>0.91327999999999998</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0.75781333333333434</v>
      </c>
      <c r="V130" s="71">
        <f t="shared" ca="1" si="18"/>
        <v>94.726666666666787</v>
      </c>
    </row>
    <row r="131" spans="1:22" x14ac:dyDescent="0.35">
      <c r="A131" s="32">
        <f t="shared" si="19"/>
        <v>45862</v>
      </c>
      <c r="B131" s="70" cm="1">
        <f t="array" aca="1" ref="B131" ca="1">_xlfn.XLOOKUP(A131,INDIRECT($A$5&amp;"!$AJ$41:$AJ$406"),INDIRECT($A$5&amp;"!$AK$41:$AK$406"))*SUM($F$3:$I$3)</f>
        <v>0</v>
      </c>
      <c r="C131" s="70" cm="1">
        <f t="array" aca="1" ref="C131" ca="1">_xlfn.XLOOKUP(A131,INDIRECT($A$5&amp;"!$AJ$41:$AJ$406"),INDIRECT($A$5&amp;"!$AL$41:$AL$406"))*SUM($F$3:$I$3)</f>
        <v>15</v>
      </c>
      <c r="D131" s="70" cm="1">
        <f t="array" aca="1" ref="D131" ca="1">_xlfn.XLOOKUP(A131,INDIRECT($A$5&amp;"!$AJ$41:$AJ$406"),INDIRECT($A$5&amp;"!$AO$41:$AO$406"))*SUM($F$3:$I$3)</f>
        <v>12.75</v>
      </c>
      <c r="E131" s="34" cm="1">
        <f t="array" ref="E131">SUMPRODUCT(('PT Storengy'!$B$8:$K$372)*('PT Storengy'!$A$8:$A$372=$A131)*('PT Storengy'!$B$5:$K$5=$A$6)*('PT Storengy'!$B$7:$K$7=$A$7))</f>
        <v>0.05</v>
      </c>
      <c r="F131" s="119">
        <f t="shared" ca="1" si="10"/>
        <v>11.871408375000012</v>
      </c>
      <c r="G131" s="54">
        <f t="shared" ca="1" si="13"/>
        <v>0.78405000000000002</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0.93190000000000084</v>
      </c>
      <c r="I131" s="71">
        <f t="shared" ca="1" si="14"/>
        <v>110.66312500000009</v>
      </c>
      <c r="J131" s="118" cm="1">
        <f t="array" aca="1" ref="J131" ca="1">IF(COUNTIFS('PTC GRTgaz'!$K$7:$K$15996,"",'PTC GRTgaz'!$A$7:$A$15996,J$16,'PTC GRTgaz'!$D$7:$D$15996,$A131,'PTC GRTgaz'!$C$7:$C$15996,"DEL")&gt;0,J$14,SUMIFS('PTC GRTgaz'!$K$7:$K$15996,'PTC GRTgaz'!$A$7:$A$15996,J$16,'PTC GRTgaz'!$D$7:$D$15996,$A131,'PTC GRTgaz'!$C$7:$C$15996,"DEL")*1.0026*$F$4/INDIRECT($A$4&amp;"!D9"))</f>
        <v>124.99999999999999</v>
      </c>
      <c r="K131" s="118">
        <v>1000</v>
      </c>
      <c r="L131" s="119">
        <f t="shared" ca="1" si="11"/>
        <v>11.871408375000012</v>
      </c>
      <c r="M131" s="54">
        <f t="shared" ca="1" si="15"/>
        <v>0.78405000000000002</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0.93190000000000084</v>
      </c>
      <c r="O131" s="71">
        <f t="shared" ca="1" si="16"/>
        <v>110.66312500000009</v>
      </c>
      <c r="S131" s="119">
        <f t="shared" ca="1" si="12"/>
        <v>13.888134166666669</v>
      </c>
      <c r="T131" s="54">
        <f t="shared" ca="1" si="17"/>
        <v>0.91959999999999997</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0.75360000000000094</v>
      </c>
      <c r="V131" s="71">
        <f t="shared" ca="1" si="18"/>
        <v>94.200000000000102</v>
      </c>
    </row>
    <row r="132" spans="1:22" x14ac:dyDescent="0.35">
      <c r="A132" s="32">
        <f t="shared" si="19"/>
        <v>45863</v>
      </c>
      <c r="B132" s="70" cm="1">
        <f t="array" aca="1" ref="B132" ca="1">_xlfn.XLOOKUP(A132,INDIRECT($A$5&amp;"!$AJ$41:$AJ$406"),INDIRECT($A$5&amp;"!$AK$41:$AK$406"))*SUM($F$3:$I$3)</f>
        <v>0</v>
      </c>
      <c r="C132" s="70" cm="1">
        <f t="array" aca="1" ref="C132" ca="1">_xlfn.XLOOKUP(A132,INDIRECT($A$5&amp;"!$AJ$41:$AJ$406"),INDIRECT($A$5&amp;"!$AL$41:$AL$406"))*SUM($F$3:$I$3)</f>
        <v>15</v>
      </c>
      <c r="D132" s="70" cm="1">
        <f t="array" aca="1" ref="D132" ca="1">_xlfn.XLOOKUP(A132,INDIRECT($A$5&amp;"!$AJ$41:$AJ$406"),INDIRECT($A$5&amp;"!$AO$41:$AO$406"))*SUM($F$3:$I$3)</f>
        <v>12.75</v>
      </c>
      <c r="E132" s="34" cm="1">
        <f t="array" ref="E132">SUMPRODUCT(('PT Storengy'!$B$8:$K$372)*('PT Storengy'!$A$8:$A$372=$A132)*('PT Storengy'!$B$5:$K$5=$A$6)*('PT Storengy'!$B$7:$K$7=$A$7))</f>
        <v>0.05</v>
      </c>
      <c r="F132" s="119">
        <f t="shared" ca="1" si="10"/>
        <v>11.980318750000013</v>
      </c>
      <c r="G132" s="54">
        <f t="shared" ca="1" si="13"/>
        <v>0.79142999999999997</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0.91714000000000084</v>
      </c>
      <c r="I132" s="71">
        <f t="shared" ca="1" si="14"/>
        <v>108.91037500000009</v>
      </c>
      <c r="J132" s="118" cm="1">
        <f t="array" aca="1" ref="J132" ca="1">IF(COUNTIFS('PTC GRTgaz'!$K$7:$K$15996,"",'PTC GRTgaz'!$A$7:$A$15996,J$16,'PTC GRTgaz'!$D$7:$D$15996,$A132,'PTC GRTgaz'!$C$7:$C$15996,"DEL")&gt;0,J$14,SUMIFS('PTC GRTgaz'!$K$7:$K$15996,'PTC GRTgaz'!$A$7:$A$15996,J$16,'PTC GRTgaz'!$D$7:$D$15996,$A132,'PTC GRTgaz'!$C$7:$C$15996,"DEL")*1.0026*$F$4/INDIRECT($A$4&amp;"!D9"))</f>
        <v>124.99999999999999</v>
      </c>
      <c r="K132" s="118">
        <v>1000</v>
      </c>
      <c r="L132" s="119">
        <f t="shared" ca="1" si="11"/>
        <v>11.980318750000013</v>
      </c>
      <c r="M132" s="54">
        <f t="shared" ca="1" si="15"/>
        <v>0.79142999999999997</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0.91714000000000084</v>
      </c>
      <c r="O132" s="71">
        <f t="shared" ca="1" si="16"/>
        <v>108.91037500000009</v>
      </c>
      <c r="S132" s="119">
        <f t="shared" ca="1" si="12"/>
        <v>13.981810833333336</v>
      </c>
      <c r="T132" s="54">
        <f t="shared" ca="1" si="17"/>
        <v>0.92588000000000004</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0.74941333333333415</v>
      </c>
      <c r="V132" s="71">
        <f t="shared" ca="1" si="18"/>
        <v>93.676666666666762</v>
      </c>
    </row>
    <row r="133" spans="1:22" x14ac:dyDescent="0.35">
      <c r="A133" s="32">
        <f t="shared" si="19"/>
        <v>45864</v>
      </c>
      <c r="B133" s="70" cm="1">
        <f t="array" aca="1" ref="B133" ca="1">_xlfn.XLOOKUP(A133,INDIRECT($A$5&amp;"!$AJ$41:$AJ$406"),INDIRECT($A$5&amp;"!$AK$41:$AK$406"))*SUM($F$3:$I$3)</f>
        <v>0</v>
      </c>
      <c r="C133" s="70" cm="1">
        <f t="array" aca="1" ref="C133" ca="1">_xlfn.XLOOKUP(A133,INDIRECT($A$5&amp;"!$AJ$41:$AJ$406"),INDIRECT($A$5&amp;"!$AL$41:$AL$406"))*SUM($F$3:$I$3)</f>
        <v>15</v>
      </c>
      <c r="D133" s="70" cm="1">
        <f t="array" aca="1" ref="D133" ca="1">_xlfn.XLOOKUP(A133,INDIRECT($A$5&amp;"!$AJ$41:$AJ$406"),INDIRECT($A$5&amp;"!$AO$41:$AO$406"))*SUM($F$3:$I$3)</f>
        <v>12.75</v>
      </c>
      <c r="E133" s="34" cm="1">
        <f t="array" ref="E133">SUMPRODUCT(('PT Storengy'!$B$8:$K$372)*('PT Storengy'!$A$8:$A$372=$A133)*('PT Storengy'!$B$5:$K$5=$A$6)*('PT Storengy'!$B$7:$K$7=$A$7))</f>
        <v>0.05</v>
      </c>
      <c r="F133" s="119">
        <f t="shared" ca="1" si="10"/>
        <v>12.087504875000013</v>
      </c>
      <c r="G133" s="54">
        <f t="shared" ca="1" si="13"/>
        <v>0.79869000000000001</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0.90262000000000087</v>
      </c>
      <c r="I133" s="71">
        <f t="shared" ca="1" si="14"/>
        <v>107.18612500000009</v>
      </c>
      <c r="J133" s="118" cm="1">
        <f t="array" aca="1" ref="J133" ca="1">IF(COUNTIFS('PTC GRTgaz'!$K$7:$K$15996,"",'PTC GRTgaz'!$A$7:$A$15996,J$16,'PTC GRTgaz'!$D$7:$D$15996,$A133,'PTC GRTgaz'!$C$7:$C$15996,"DEL")&gt;0,J$14,SUMIFS('PTC GRTgaz'!$K$7:$K$15996,'PTC GRTgaz'!$A$7:$A$15996,J$16,'PTC GRTgaz'!$D$7:$D$15996,$A133,'PTC GRTgaz'!$C$7:$C$15996,"DEL")*1.0026*$F$4/INDIRECT($A$4&amp;"!D9"))</f>
        <v>124.99999999999999</v>
      </c>
      <c r="K133" s="118">
        <v>1000</v>
      </c>
      <c r="L133" s="119">
        <f t="shared" ca="1" si="11"/>
        <v>12.087504875000013</v>
      </c>
      <c r="M133" s="54">
        <f t="shared" ca="1" si="15"/>
        <v>0.79869000000000001</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0.90262000000000087</v>
      </c>
      <c r="O133" s="71">
        <f t="shared" ca="1" si="16"/>
        <v>107.18612500000009</v>
      </c>
      <c r="S133" s="119">
        <f t="shared" ca="1" si="12"/>
        <v>14.074967500000003</v>
      </c>
      <c r="T133" s="54">
        <f t="shared" ca="1" si="17"/>
        <v>0.93211999999999995</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0.74525333333333421</v>
      </c>
      <c r="V133" s="71">
        <f t="shared" ca="1" si="18"/>
        <v>93.156666666666766</v>
      </c>
    </row>
    <row r="134" spans="1:22" x14ac:dyDescent="0.35">
      <c r="A134" s="32">
        <f t="shared" si="19"/>
        <v>45865</v>
      </c>
      <c r="B134" s="70" cm="1">
        <f t="array" aca="1" ref="B134" ca="1">_xlfn.XLOOKUP(A134,INDIRECT($A$5&amp;"!$AJ$41:$AJ$406"),INDIRECT($A$5&amp;"!$AK$41:$AK$406"))*SUM($F$3:$I$3)</f>
        <v>0</v>
      </c>
      <c r="C134" s="70" cm="1">
        <f t="array" aca="1" ref="C134" ca="1">_xlfn.XLOOKUP(A134,INDIRECT($A$5&amp;"!$AJ$41:$AJ$406"),INDIRECT($A$5&amp;"!$AL$41:$AL$406"))*SUM($F$3:$I$3)</f>
        <v>15</v>
      </c>
      <c r="D134" s="70" cm="1">
        <f t="array" aca="1" ref="D134" ca="1">_xlfn.XLOOKUP(A134,INDIRECT($A$5&amp;"!$AJ$41:$AJ$406"),INDIRECT($A$5&amp;"!$AO$41:$AO$406"))*SUM($F$3:$I$3)</f>
        <v>12.75</v>
      </c>
      <c r="E134" s="34" cm="1">
        <f t="array" ref="E134">SUMPRODUCT(('PT Storengy'!$B$8:$K$372)*('PT Storengy'!$A$8:$A$372=$A134)*('PT Storengy'!$B$5:$K$5=$A$6)*('PT Storengy'!$B$7:$K$7=$A$7))</f>
        <v>0.05</v>
      </c>
      <c r="F134" s="119">
        <f t="shared" ca="1" si="10"/>
        <v>12.192995250000013</v>
      </c>
      <c r="G134" s="54">
        <f t="shared" ca="1" si="13"/>
        <v>0.80583000000000005</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0.88834000000000091</v>
      </c>
      <c r="I134" s="71">
        <f t="shared" ca="1" si="14"/>
        <v>105.4903750000001</v>
      </c>
      <c r="J134" s="118" cm="1">
        <f t="array" aca="1" ref="J134" ca="1">IF(COUNTIFS('PTC GRTgaz'!$K$7:$K$15996,"",'PTC GRTgaz'!$A$7:$A$15996,J$16,'PTC GRTgaz'!$D$7:$D$15996,$A134,'PTC GRTgaz'!$C$7:$C$15996,"DEL")&gt;0,J$14,SUMIFS('PTC GRTgaz'!$K$7:$K$15996,'PTC GRTgaz'!$A$7:$A$15996,J$16,'PTC GRTgaz'!$D$7:$D$15996,$A134,'PTC GRTgaz'!$C$7:$C$15996,"DEL")*1.0026*$F$4/INDIRECT($A$4&amp;"!D9"))</f>
        <v>124.99999999999999</v>
      </c>
      <c r="K134" s="118">
        <v>1000</v>
      </c>
      <c r="L134" s="119">
        <f t="shared" ca="1" si="11"/>
        <v>12.192995250000013</v>
      </c>
      <c r="M134" s="54">
        <f t="shared" ca="1" si="15"/>
        <v>0.80583000000000005</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0.88834000000000091</v>
      </c>
      <c r="O134" s="71">
        <f t="shared" ca="1" si="16"/>
        <v>105.4903750000001</v>
      </c>
      <c r="S134" s="119">
        <f t="shared" ca="1" si="12"/>
        <v>14.16760666666667</v>
      </c>
      <c r="T134" s="54">
        <f t="shared" ca="1" si="17"/>
        <v>0.93833</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0.74111333333333429</v>
      </c>
      <c r="V134" s="71">
        <f t="shared" ca="1" si="18"/>
        <v>92.639166666666782</v>
      </c>
    </row>
    <row r="135" spans="1:22" x14ac:dyDescent="0.35">
      <c r="A135" s="32">
        <f t="shared" si="19"/>
        <v>45866</v>
      </c>
      <c r="B135" s="70" cm="1">
        <f t="array" aca="1" ref="B135" ca="1">_xlfn.XLOOKUP(A135,INDIRECT($A$5&amp;"!$AJ$41:$AJ$406"),INDIRECT($A$5&amp;"!$AK$41:$AK$406"))*SUM($F$3:$I$3)</f>
        <v>0</v>
      </c>
      <c r="C135" s="70" cm="1">
        <f t="array" aca="1" ref="C135" ca="1">_xlfn.XLOOKUP(A135,INDIRECT($A$5&amp;"!$AJ$41:$AJ$406"),INDIRECT($A$5&amp;"!$AL$41:$AL$406"))*SUM($F$3:$I$3)</f>
        <v>15</v>
      </c>
      <c r="D135" s="70" cm="1">
        <f t="array" aca="1" ref="D135" ca="1">_xlfn.XLOOKUP(A135,INDIRECT($A$5&amp;"!$AJ$41:$AJ$406"),INDIRECT($A$5&amp;"!$AO$41:$AO$406"))*SUM($F$3:$I$3)</f>
        <v>12.75</v>
      </c>
      <c r="E135" s="34" cm="1">
        <f t="array" ref="E135">SUMPRODUCT(('PT Storengy'!$B$8:$K$372)*('PT Storengy'!$A$8:$A$372=$A135)*('PT Storengy'!$B$5:$K$5=$A$6)*('PT Storengy'!$B$7:$K$7=$A$7))</f>
        <v>0.05</v>
      </c>
      <c r="F135" s="119">
        <f t="shared" ca="1" si="10"/>
        <v>12.296813625000013</v>
      </c>
      <c r="G135" s="54">
        <f t="shared" ca="1" si="13"/>
        <v>0.81286999999999998</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0.87426000000000115</v>
      </c>
      <c r="I135" s="71">
        <f t="shared" ca="1" si="14"/>
        <v>103.81837500000012</v>
      </c>
      <c r="J135" s="118" cm="1">
        <f t="array" aca="1" ref="J135" ca="1">IF(COUNTIFS('PTC GRTgaz'!$K$7:$K$15996,"",'PTC GRTgaz'!$A$7:$A$15996,J$16,'PTC GRTgaz'!$D$7:$D$15996,$A135,'PTC GRTgaz'!$C$7:$C$15996,"DEL")&gt;0,J$14,SUMIFS('PTC GRTgaz'!$K$7:$K$15996,'PTC GRTgaz'!$A$7:$A$15996,J$16,'PTC GRTgaz'!$D$7:$D$15996,$A135,'PTC GRTgaz'!$C$7:$C$15996,"DEL")*1.0026*$F$4/INDIRECT($A$4&amp;"!D9"))</f>
        <v>124.99999999999999</v>
      </c>
      <c r="K135" s="118">
        <v>1000</v>
      </c>
      <c r="L135" s="119">
        <f t="shared" ca="1" si="11"/>
        <v>12.296813625000013</v>
      </c>
      <c r="M135" s="54">
        <f t="shared" ca="1" si="15"/>
        <v>0.81286999999999998</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0.87426000000000115</v>
      </c>
      <c r="O135" s="71">
        <f t="shared" ca="1" si="16"/>
        <v>103.81837500000012</v>
      </c>
      <c r="S135" s="119">
        <f t="shared" ca="1" si="12"/>
        <v>14.259730833333336</v>
      </c>
      <c r="T135" s="54">
        <f t="shared" ca="1" si="17"/>
        <v>0.94450999999999996</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0.73699333333333428</v>
      </c>
      <c r="V135" s="71">
        <f t="shared" ca="1" si="18"/>
        <v>92.124166666666781</v>
      </c>
    </row>
    <row r="136" spans="1:22" x14ac:dyDescent="0.35">
      <c r="A136" s="32">
        <f t="shared" si="19"/>
        <v>45867</v>
      </c>
      <c r="B136" s="70" cm="1">
        <f t="array" aca="1" ref="B136" ca="1">_xlfn.XLOOKUP(A136,INDIRECT($A$5&amp;"!$AJ$41:$AJ$406"),INDIRECT($A$5&amp;"!$AK$41:$AK$406"))*SUM($F$3:$I$3)</f>
        <v>0</v>
      </c>
      <c r="C136" s="70" cm="1">
        <f t="array" aca="1" ref="C136" ca="1">_xlfn.XLOOKUP(A136,INDIRECT($A$5&amp;"!$AJ$41:$AJ$406"),INDIRECT($A$5&amp;"!$AL$41:$AL$406"))*SUM($F$3:$I$3)</f>
        <v>15</v>
      </c>
      <c r="D136" s="70" cm="1">
        <f t="array" aca="1" ref="D136" ca="1">_xlfn.XLOOKUP(A136,INDIRECT($A$5&amp;"!$AJ$41:$AJ$406"),INDIRECT($A$5&amp;"!$AO$41:$AO$406"))*SUM($F$3:$I$3)</f>
        <v>12.75</v>
      </c>
      <c r="E136" s="34" cm="1">
        <f t="array" ref="E136">SUMPRODUCT(('PT Storengy'!$B$8:$K$372)*('PT Storengy'!$A$8:$A$372=$A136)*('PT Storengy'!$B$5:$K$5=$A$6)*('PT Storengy'!$B$7:$K$7=$A$7))</f>
        <v>0.05</v>
      </c>
      <c r="F136" s="119">
        <f t="shared" ca="1" si="10"/>
        <v>12.398988500000012</v>
      </c>
      <c r="G136" s="54">
        <f t="shared" ca="1" si="13"/>
        <v>0.81979000000000002</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0.86042000000000107</v>
      </c>
      <c r="I136" s="71">
        <f t="shared" ca="1" si="14"/>
        <v>102.17487500000011</v>
      </c>
      <c r="J136" s="118" cm="1">
        <f t="array" aca="1" ref="J136" ca="1">IF(COUNTIFS('PTC GRTgaz'!$K$7:$K$15996,"",'PTC GRTgaz'!$A$7:$A$15996,J$16,'PTC GRTgaz'!$D$7:$D$15996,$A136,'PTC GRTgaz'!$C$7:$C$15996,"DEL")&gt;0,J$14,SUMIFS('PTC GRTgaz'!$K$7:$K$15996,'PTC GRTgaz'!$A$7:$A$15996,J$16,'PTC GRTgaz'!$D$7:$D$15996,$A136,'PTC GRTgaz'!$C$7:$C$15996,"DEL")*1.0026*$F$4/INDIRECT($A$4&amp;"!D9"))</f>
        <v>124.99999999999999</v>
      </c>
      <c r="K136" s="118">
        <v>1000</v>
      </c>
      <c r="L136" s="119">
        <f t="shared" ca="1" si="11"/>
        <v>12.398988500000012</v>
      </c>
      <c r="M136" s="54">
        <f t="shared" ca="1" si="15"/>
        <v>0.81979000000000002</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0.86042000000000107</v>
      </c>
      <c r="O136" s="71">
        <f t="shared" ca="1" si="16"/>
        <v>102.17487500000011</v>
      </c>
      <c r="S136" s="119">
        <f t="shared" ca="1" si="12"/>
        <v>14.351343333333336</v>
      </c>
      <c r="T136" s="54">
        <f t="shared" ca="1" si="17"/>
        <v>0.95065</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0.73290000000000088</v>
      </c>
      <c r="V136" s="71">
        <f t="shared" ca="1" si="18"/>
        <v>91.612500000000097</v>
      </c>
    </row>
    <row r="137" spans="1:22" x14ac:dyDescent="0.35">
      <c r="A137" s="32">
        <f t="shared" si="19"/>
        <v>45868</v>
      </c>
      <c r="B137" s="70" cm="1">
        <f t="array" aca="1" ref="B137" ca="1">_xlfn.XLOOKUP(A137,INDIRECT($A$5&amp;"!$AJ$41:$AJ$406"),INDIRECT($A$5&amp;"!$AK$41:$AK$406"))*SUM($F$3:$I$3)</f>
        <v>0</v>
      </c>
      <c r="C137" s="70" cm="1">
        <f t="array" aca="1" ref="C137" ca="1">_xlfn.XLOOKUP(A137,INDIRECT($A$5&amp;"!$AJ$41:$AJ$406"),INDIRECT($A$5&amp;"!$AL$41:$AL$406"))*SUM($F$3:$I$3)</f>
        <v>15</v>
      </c>
      <c r="D137" s="70" cm="1">
        <f t="array" aca="1" ref="D137" ca="1">_xlfn.XLOOKUP(A137,INDIRECT($A$5&amp;"!$AJ$41:$AJ$406"),INDIRECT($A$5&amp;"!$AO$41:$AO$406"))*SUM($F$3:$I$3)</f>
        <v>12.75</v>
      </c>
      <c r="E137" s="34" cm="1">
        <f t="array" ref="E137">SUMPRODUCT(('PT Storengy'!$B$8:$K$372)*('PT Storengy'!$A$8:$A$372=$A137)*('PT Storengy'!$B$5:$K$5=$A$6)*('PT Storengy'!$B$7:$K$7=$A$7))</f>
        <v>0.05</v>
      </c>
      <c r="F137" s="119">
        <f t="shared" ca="1" si="10"/>
        <v>12.499546000000013</v>
      </c>
      <c r="G137" s="54">
        <f t="shared" ca="1" si="13"/>
        <v>0.8266</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0.84680000000000089</v>
      </c>
      <c r="I137" s="71">
        <f t="shared" ca="1" si="14"/>
        <v>100.55750000000009</v>
      </c>
      <c r="J137" s="118" cm="1">
        <f t="array" aca="1" ref="J137" ca="1">IF(COUNTIFS('PTC GRTgaz'!$K$7:$K$15996,"",'PTC GRTgaz'!$A$7:$A$15996,J$16,'PTC GRTgaz'!$D$7:$D$15996,$A137,'PTC GRTgaz'!$C$7:$C$15996,"DEL")&gt;0,J$14,SUMIFS('PTC GRTgaz'!$K$7:$K$15996,'PTC GRTgaz'!$A$7:$A$15996,J$16,'PTC GRTgaz'!$D$7:$D$15996,$A137,'PTC GRTgaz'!$C$7:$C$15996,"DEL")*1.0026*$F$4/INDIRECT($A$4&amp;"!D9"))</f>
        <v>124.99999999999999</v>
      </c>
      <c r="K137" s="118">
        <v>1000</v>
      </c>
      <c r="L137" s="119">
        <f t="shared" ca="1" si="11"/>
        <v>12.499546000000013</v>
      </c>
      <c r="M137" s="54">
        <f t="shared" ca="1" si="15"/>
        <v>0.8266</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0.84680000000000089</v>
      </c>
      <c r="O137" s="71">
        <f t="shared" ca="1" si="16"/>
        <v>100.55750000000009</v>
      </c>
      <c r="S137" s="119">
        <f t="shared" ca="1" si="12"/>
        <v>14.442446666666669</v>
      </c>
      <c r="T137" s="54">
        <f t="shared" ca="1" si="17"/>
        <v>0.95676000000000005</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0.7288266666666674</v>
      </c>
      <c r="V137" s="71">
        <f t="shared" ca="1" si="18"/>
        <v>91.10333333333341</v>
      </c>
    </row>
    <row r="138" spans="1:22" x14ac:dyDescent="0.35">
      <c r="A138" s="32">
        <f t="shared" si="19"/>
        <v>45869</v>
      </c>
      <c r="B138" s="70" cm="1">
        <f t="array" aca="1" ref="B138" ca="1">_xlfn.XLOOKUP(A138,INDIRECT($A$5&amp;"!$AJ$41:$AJ$406"),INDIRECT($A$5&amp;"!$AK$41:$AK$406"))*SUM($F$3:$I$3)</f>
        <v>0</v>
      </c>
      <c r="C138" s="70" cm="1">
        <f t="array" aca="1" ref="C138" ca="1">_xlfn.XLOOKUP(A138,INDIRECT($A$5&amp;"!$AJ$41:$AJ$406"),INDIRECT($A$5&amp;"!$AL$41:$AL$406"))*SUM($F$3:$I$3)</f>
        <v>12.75</v>
      </c>
      <c r="D138" s="70" cm="1">
        <f t="array" aca="1" ref="D138" ca="1">_xlfn.XLOOKUP(A138,INDIRECT($A$5&amp;"!$AJ$41:$AJ$406"),INDIRECT($A$5&amp;"!$AO$41:$AO$406"))*SUM($F$3:$I$3)</f>
        <v>12.75</v>
      </c>
      <c r="E138" s="34" cm="1">
        <f t="array" ref="E138">SUMPRODUCT(('PT Storengy'!$B$8:$K$372)*('PT Storengy'!$A$8:$A$372=$A138)*('PT Storengy'!$B$5:$K$5=$A$6)*('PT Storengy'!$B$7:$K$7=$A$7))</f>
        <v>0.05</v>
      </c>
      <c r="F138" s="119">
        <f t="shared" ca="1" si="10"/>
        <v>12.598512250000013</v>
      </c>
      <c r="G138" s="54">
        <f t="shared" ca="1" si="13"/>
        <v>0.83330000000000004</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0.83340000000000081</v>
      </c>
      <c r="I138" s="71">
        <f t="shared" ca="1" si="14"/>
        <v>98.966250000000088</v>
      </c>
      <c r="J138" s="118" cm="1">
        <f t="array" aca="1" ref="J138" ca="1">IF(COUNTIFS('PTC GRTgaz'!$K$7:$K$15996,"",'PTC GRTgaz'!$A$7:$A$15996,J$16,'PTC GRTgaz'!$D$7:$D$15996,$A138,'PTC GRTgaz'!$C$7:$C$15996,"DEL")&gt;0,J$14,SUMIFS('PTC GRTgaz'!$K$7:$K$15996,'PTC GRTgaz'!$A$7:$A$15996,J$16,'PTC GRTgaz'!$D$7:$D$15996,$A138,'PTC GRTgaz'!$C$7:$C$15996,"DEL")*1.0026*$F$4/INDIRECT($A$4&amp;"!D9"))</f>
        <v>124.99999999999999</v>
      </c>
      <c r="K138" s="118">
        <v>1000</v>
      </c>
      <c r="L138" s="119">
        <f t="shared" ca="1" si="11"/>
        <v>12.598512250000013</v>
      </c>
      <c r="M138" s="54">
        <f t="shared" ca="1" si="15"/>
        <v>0.83330000000000004</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0.83340000000000081</v>
      </c>
      <c r="O138" s="71">
        <f t="shared" ca="1" si="16"/>
        <v>98.966250000000088</v>
      </c>
      <c r="S138" s="119">
        <f t="shared" ca="1" si="12"/>
        <v>14.533044166666668</v>
      </c>
      <c r="T138" s="54">
        <f t="shared" ca="1" si="17"/>
        <v>0.96282999999999996</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0.72478000000000087</v>
      </c>
      <c r="V138" s="71">
        <f t="shared" ca="1" si="18"/>
        <v>90.597500000000096</v>
      </c>
    </row>
    <row r="139" spans="1:22" x14ac:dyDescent="0.35">
      <c r="A139" s="32">
        <f t="shared" si="19"/>
        <v>45870</v>
      </c>
      <c r="B139" s="70" cm="1">
        <f t="array" aca="1" ref="B139" ca="1">_xlfn.XLOOKUP(A139,INDIRECT($A$5&amp;"!$AJ$41:$AJ$406"),INDIRECT($A$5&amp;"!$AK$41:$AK$406"))*SUM($F$3:$I$3)</f>
        <v>0</v>
      </c>
      <c r="C139" s="70" cm="1">
        <f t="array" aca="1" ref="C139" ca="1">_xlfn.XLOOKUP(A139,INDIRECT($A$5&amp;"!$AJ$41:$AJ$406"),INDIRECT($A$5&amp;"!$AL$41:$AL$406"))*SUM($F$3:$I$3)</f>
        <v>15</v>
      </c>
      <c r="D139" s="70" cm="1">
        <f t="array" aca="1" ref="D139" ca="1">_xlfn.XLOOKUP(A139,INDIRECT($A$5&amp;"!$AJ$41:$AJ$406"),INDIRECT($A$5&amp;"!$AO$41:$AO$406"))*SUM($F$3:$I$3)</f>
        <v>14.25</v>
      </c>
      <c r="E139" s="34" cm="1">
        <f t="array" ref="E139">SUMPRODUCT(('PT Storengy'!$B$8:$K$372)*('PT Storengy'!$A$8:$A$372=$A139)*('PT Storengy'!$B$5:$K$5=$A$6)*('PT Storengy'!$B$7:$K$7=$A$7))</f>
        <v>0.3</v>
      </c>
      <c r="F139" s="119">
        <f t="shared" ca="1" si="10"/>
        <v>12.670279750000013</v>
      </c>
      <c r="G139" s="54">
        <f t="shared" ca="1" si="13"/>
        <v>0.83989999999999998</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0.82020000000000093</v>
      </c>
      <c r="I139" s="71">
        <f t="shared" ca="1" si="14"/>
        <v>71.767500000000069</v>
      </c>
      <c r="J139" s="118" cm="1">
        <f t="array" aca="1" ref="J139" ca="1">IF(COUNTIFS('PTC GRTgaz'!$K$7:$K$15996,"",'PTC GRTgaz'!$A$7:$A$15996,J$16,'PTC GRTgaz'!$D$7:$D$15996,$A139,'PTC GRTgaz'!$C$7:$C$15996,"DEL")&gt;0,J$14,SUMIFS('PTC GRTgaz'!$K$7:$K$15996,'PTC GRTgaz'!$A$7:$A$15996,J$16,'PTC GRTgaz'!$D$7:$D$15996,$A139,'PTC GRTgaz'!$C$7:$C$15996,"DEL")*1.0026*$F$4/INDIRECT($A$4&amp;"!D9"))</f>
        <v>124.99999999999999</v>
      </c>
      <c r="K139" s="118">
        <v>1000</v>
      </c>
      <c r="L139" s="119">
        <f t="shared" ca="1" si="11"/>
        <v>12.670279750000013</v>
      </c>
      <c r="M139" s="54">
        <f t="shared" ca="1" si="15"/>
        <v>0.83989999999999998</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0.82020000000000093</v>
      </c>
      <c r="O139" s="71">
        <f t="shared" ca="1" si="16"/>
        <v>71.767500000000069</v>
      </c>
      <c r="S139" s="119">
        <f t="shared" ca="1" si="12"/>
        <v>14.623138333333335</v>
      </c>
      <c r="T139" s="54">
        <f t="shared" ca="1" si="17"/>
        <v>0.96887000000000001</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0.72075333333333425</v>
      </c>
      <c r="V139" s="71">
        <f t="shared" ca="1" si="18"/>
        <v>90.094166666666766</v>
      </c>
    </row>
    <row r="140" spans="1:22" x14ac:dyDescent="0.35">
      <c r="A140" s="32">
        <f t="shared" si="19"/>
        <v>45871</v>
      </c>
      <c r="B140" s="70" cm="1">
        <f t="array" aca="1" ref="B140" ca="1">_xlfn.XLOOKUP(A140,INDIRECT($A$5&amp;"!$AJ$41:$AJ$406"),INDIRECT($A$5&amp;"!$AK$41:$AK$406"))*SUM($F$3:$I$3)</f>
        <v>0</v>
      </c>
      <c r="C140" s="70" cm="1">
        <f t="array" aca="1" ref="C140" ca="1">_xlfn.XLOOKUP(A140,INDIRECT($A$5&amp;"!$AJ$41:$AJ$406"),INDIRECT($A$5&amp;"!$AL$41:$AL$406"))*SUM($F$3:$I$3)</f>
        <v>15</v>
      </c>
      <c r="D140" s="70" cm="1">
        <f t="array" aca="1" ref="D140" ca="1">_xlfn.XLOOKUP(A140,INDIRECT($A$5&amp;"!$AJ$41:$AJ$406"),INDIRECT($A$5&amp;"!$AO$41:$AO$406"))*SUM($F$3:$I$3)</f>
        <v>14.25</v>
      </c>
      <c r="E140" s="34" cm="1">
        <f t="array" ref="E140">SUMPRODUCT(('PT Storengy'!$B$8:$K$372)*('PT Storengy'!$A$8:$A$372=$A140)*('PT Storengy'!$B$5:$K$5=$A$6)*('PT Storengy'!$B$7:$K$7=$A$7))</f>
        <v>0.3</v>
      </c>
      <c r="F140" s="119">
        <f t="shared" ca="1" si="10"/>
        <v>12.741209000000014</v>
      </c>
      <c r="G140" s="54">
        <f t="shared" ca="1" si="13"/>
        <v>0.84469000000000005</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0.81062000000000078</v>
      </c>
      <c r="I140" s="71">
        <f t="shared" ca="1" si="14"/>
        <v>70.929250000000053</v>
      </c>
      <c r="J140" s="118" cm="1">
        <f t="array" aca="1" ref="J140" ca="1">IF(COUNTIFS('PTC GRTgaz'!$K$7:$K$15996,"",'PTC GRTgaz'!$A$7:$A$15996,J$16,'PTC GRTgaz'!$D$7:$D$15996,$A140,'PTC GRTgaz'!$C$7:$C$15996,"DEL")&gt;0,J$14,SUMIFS('PTC GRTgaz'!$K$7:$K$15996,'PTC GRTgaz'!$A$7:$A$15996,J$16,'PTC GRTgaz'!$D$7:$D$15996,$A140,'PTC GRTgaz'!$C$7:$C$15996,"DEL")*1.0026*$F$4/INDIRECT($A$4&amp;"!D9"))</f>
        <v>124.99999999999999</v>
      </c>
      <c r="K140" s="118">
        <v>1000</v>
      </c>
      <c r="L140" s="119">
        <f t="shared" ca="1" si="11"/>
        <v>12.741209000000014</v>
      </c>
      <c r="M140" s="54">
        <f t="shared" ca="1" si="15"/>
        <v>0.84469000000000005</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0.81062000000000078</v>
      </c>
      <c r="O140" s="71">
        <f t="shared" ca="1" si="16"/>
        <v>70.929250000000053</v>
      </c>
      <c r="S140" s="119">
        <f t="shared" ca="1" si="12"/>
        <v>14.712731666666668</v>
      </c>
      <c r="T140" s="54">
        <f t="shared" ca="1" si="17"/>
        <v>0.97487999999999997</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0.71674666666666753</v>
      </c>
      <c r="V140" s="71">
        <f t="shared" ca="1" si="18"/>
        <v>89.593333333333433</v>
      </c>
    </row>
    <row r="141" spans="1:22" x14ac:dyDescent="0.35">
      <c r="A141" s="32">
        <f t="shared" si="19"/>
        <v>45872</v>
      </c>
      <c r="B141" s="70" cm="1">
        <f t="array" aca="1" ref="B141" ca="1">_xlfn.XLOOKUP(A141,INDIRECT($A$5&amp;"!$AJ$41:$AJ$406"),INDIRECT($A$5&amp;"!$AK$41:$AK$406"))*SUM($F$3:$I$3)</f>
        <v>0</v>
      </c>
      <c r="C141" s="70" cm="1">
        <f t="array" aca="1" ref="C141" ca="1">_xlfn.XLOOKUP(A141,INDIRECT($A$5&amp;"!$AJ$41:$AJ$406"),INDIRECT($A$5&amp;"!$AL$41:$AL$406"))*SUM($F$3:$I$3)</f>
        <v>15</v>
      </c>
      <c r="D141" s="70" cm="1">
        <f t="array" aca="1" ref="D141" ca="1">_xlfn.XLOOKUP(A141,INDIRECT($A$5&amp;"!$AJ$41:$AJ$406"),INDIRECT($A$5&amp;"!$AO$41:$AO$406"))*SUM($F$3:$I$3)</f>
        <v>14.25</v>
      </c>
      <c r="E141" s="34" cm="1">
        <f t="array" ref="E141">SUMPRODUCT(('PT Storengy'!$B$8:$K$372)*('PT Storengy'!$A$8:$A$372=$A141)*('PT Storengy'!$B$5:$K$5=$A$6)*('PT Storengy'!$B$7:$K$7=$A$7))</f>
        <v>0.3</v>
      </c>
      <c r="F141" s="119">
        <f t="shared" ca="1" si="10"/>
        <v>12.811312250000015</v>
      </c>
      <c r="G141" s="54">
        <f t="shared" ca="1" si="13"/>
        <v>0.84941</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0.80118000000000078</v>
      </c>
      <c r="I141" s="71">
        <f t="shared" ca="1" si="14"/>
        <v>70.10325000000006</v>
      </c>
      <c r="J141" s="118" cm="1">
        <f t="array" aca="1" ref="J141" ca="1">IF(COUNTIFS('PTC GRTgaz'!$K$7:$K$15996,"",'PTC GRTgaz'!$A$7:$A$15996,J$16,'PTC GRTgaz'!$D$7:$D$15996,$A141,'PTC GRTgaz'!$C$7:$C$15996,"DEL")&gt;0,J$14,SUMIFS('PTC GRTgaz'!$K$7:$K$15996,'PTC GRTgaz'!$A$7:$A$15996,J$16,'PTC GRTgaz'!$D$7:$D$15996,$A141,'PTC GRTgaz'!$C$7:$C$15996,"DEL")*1.0026*$F$4/INDIRECT($A$4&amp;"!D9"))</f>
        <v>124.99999999999999</v>
      </c>
      <c r="K141" s="118">
        <v>1000</v>
      </c>
      <c r="L141" s="119">
        <f t="shared" ca="1" si="11"/>
        <v>12.811312250000015</v>
      </c>
      <c r="M141" s="54">
        <f t="shared" ca="1" si="15"/>
        <v>0.84941</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0.80118000000000078</v>
      </c>
      <c r="O141" s="71">
        <f t="shared" ca="1" si="16"/>
        <v>70.10325000000006</v>
      </c>
      <c r="S141" s="119">
        <f t="shared" ca="1" si="12"/>
        <v>14.801827500000002</v>
      </c>
      <c r="T141" s="54">
        <f t="shared" ca="1" si="17"/>
        <v>0.98085</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0.71276666666666755</v>
      </c>
      <c r="V141" s="71">
        <f t="shared" ca="1" si="18"/>
        <v>89.095833333333431</v>
      </c>
    </row>
    <row r="142" spans="1:22" x14ac:dyDescent="0.35">
      <c r="A142" s="32">
        <f t="shared" si="19"/>
        <v>45873</v>
      </c>
      <c r="B142" s="70" cm="1">
        <f t="array" aca="1" ref="B142" ca="1">_xlfn.XLOOKUP(A142,INDIRECT($A$5&amp;"!$AJ$41:$AJ$406"),INDIRECT($A$5&amp;"!$AK$41:$AK$406"))*SUM($F$3:$I$3)</f>
        <v>0</v>
      </c>
      <c r="C142" s="70" cm="1">
        <f t="array" aca="1" ref="C142" ca="1">_xlfn.XLOOKUP(A142,INDIRECT($A$5&amp;"!$AJ$41:$AJ$406"),INDIRECT($A$5&amp;"!$AL$41:$AL$406"))*SUM($F$3:$I$3)</f>
        <v>15</v>
      </c>
      <c r="D142" s="70" cm="1">
        <f t="array" aca="1" ref="D142" ca="1">_xlfn.XLOOKUP(A142,INDIRECT($A$5&amp;"!$AJ$41:$AJ$406"),INDIRECT($A$5&amp;"!$AO$41:$AO$406"))*SUM($F$3:$I$3)</f>
        <v>14.25</v>
      </c>
      <c r="E142" s="34" cm="1">
        <f t="array" ref="E142">SUMPRODUCT(('PT Storengy'!$B$8:$K$372)*('PT Storengy'!$A$8:$A$372=$A142)*('PT Storengy'!$B$5:$K$5=$A$6)*('PT Storengy'!$B$7:$K$7=$A$7))</f>
        <v>0.3</v>
      </c>
      <c r="F142" s="119">
        <f t="shared" ca="1" si="10"/>
        <v>12.881073666666682</v>
      </c>
      <c r="G142" s="54">
        <f t="shared" ca="1" si="13"/>
        <v>0.85409000000000002</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0.79727333333333428</v>
      </c>
      <c r="I142" s="71">
        <f t="shared" ca="1" si="14"/>
        <v>69.761416666666733</v>
      </c>
      <c r="J142" s="118" cm="1">
        <f t="array" aca="1" ref="J142" ca="1">IF(COUNTIFS('PTC GRTgaz'!$K$7:$K$15996,"",'PTC GRTgaz'!$A$7:$A$15996,J$16,'PTC GRTgaz'!$D$7:$D$15996,$A142,'PTC GRTgaz'!$C$7:$C$15996,"DEL")&gt;0,J$14,SUMIFS('PTC GRTgaz'!$K$7:$K$15996,'PTC GRTgaz'!$A$7:$A$15996,J$16,'PTC GRTgaz'!$D$7:$D$15996,$A142,'PTC GRTgaz'!$C$7:$C$15996,"DEL")*1.0026*$F$4/INDIRECT($A$4&amp;"!D9"))</f>
        <v>124.99999999999999</v>
      </c>
      <c r="K142" s="118">
        <v>1000</v>
      </c>
      <c r="L142" s="119">
        <f t="shared" ca="1" si="11"/>
        <v>12.881073666666682</v>
      </c>
      <c r="M142" s="54">
        <f t="shared" ca="1" si="15"/>
        <v>0.85409000000000002</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0.79727333333333428</v>
      </c>
      <c r="O142" s="71">
        <f t="shared" ca="1" si="16"/>
        <v>69.761416666666733</v>
      </c>
      <c r="S142" s="119">
        <f t="shared" ca="1" si="12"/>
        <v>14.890428333333334</v>
      </c>
      <c r="T142" s="54">
        <f t="shared" ca="1" si="17"/>
        <v>0.98678999999999994</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0.70880666666666758</v>
      </c>
      <c r="V142" s="71">
        <f t="shared" ca="1" si="18"/>
        <v>88.600833333333441</v>
      </c>
    </row>
    <row r="143" spans="1:22" x14ac:dyDescent="0.35">
      <c r="A143" s="32">
        <f t="shared" si="19"/>
        <v>45874</v>
      </c>
      <c r="B143" s="70" cm="1">
        <f t="array" aca="1" ref="B143" ca="1">_xlfn.XLOOKUP(A143,INDIRECT($A$5&amp;"!$AJ$41:$AJ$406"),INDIRECT($A$5&amp;"!$AK$41:$AK$406"))*SUM($F$3:$I$3)</f>
        <v>0</v>
      </c>
      <c r="C143" s="70" cm="1">
        <f t="array" aca="1" ref="C143" ca="1">_xlfn.XLOOKUP(A143,INDIRECT($A$5&amp;"!$AJ$41:$AJ$406"),INDIRECT($A$5&amp;"!$AL$41:$AL$406"))*SUM($F$3:$I$3)</f>
        <v>15</v>
      </c>
      <c r="D143" s="70" cm="1">
        <f t="array" aca="1" ref="D143" ca="1">_xlfn.XLOOKUP(A143,INDIRECT($A$5&amp;"!$AJ$41:$AJ$406"),INDIRECT($A$5&amp;"!$AO$41:$AO$406"))*SUM($F$3:$I$3)</f>
        <v>14.25</v>
      </c>
      <c r="E143" s="34" cm="1">
        <f t="array" ref="E143">SUMPRODUCT(('PT Storengy'!$B$8:$K$372)*('PT Storengy'!$A$8:$A$372=$A143)*('PT Storengy'!$B$5:$K$5=$A$6)*('PT Storengy'!$B$7:$K$7=$A$7))</f>
        <v>0.3</v>
      </c>
      <c r="F143" s="119">
        <f t="shared" ca="1" si="10"/>
        <v>12.950563833333348</v>
      </c>
      <c r="G143" s="54">
        <f t="shared" ca="1" si="13"/>
        <v>0.85873999999999995</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0.7941733333333344</v>
      </c>
      <c r="I143" s="71">
        <f t="shared" ca="1" si="14"/>
        <v>69.490166666666752</v>
      </c>
      <c r="J143" s="118" cm="1">
        <f t="array" aca="1" ref="J143" ca="1">IF(COUNTIFS('PTC GRTgaz'!$K$7:$K$15996,"",'PTC GRTgaz'!$A$7:$A$15996,J$16,'PTC GRTgaz'!$D$7:$D$15996,$A143,'PTC GRTgaz'!$C$7:$C$15996,"DEL")&gt;0,J$14,SUMIFS('PTC GRTgaz'!$K$7:$K$15996,'PTC GRTgaz'!$A$7:$A$15996,J$16,'PTC GRTgaz'!$D$7:$D$15996,$A143,'PTC GRTgaz'!$C$7:$C$15996,"DEL")*1.0026*$F$4/INDIRECT($A$4&amp;"!D9"))</f>
        <v>124.99999999999999</v>
      </c>
      <c r="K143" s="118">
        <v>1000</v>
      </c>
      <c r="L143" s="119">
        <f t="shared" ca="1" si="11"/>
        <v>12.950563833333348</v>
      </c>
      <c r="M143" s="54">
        <f t="shared" ca="1" si="15"/>
        <v>0.85873999999999995</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0.7941733333333344</v>
      </c>
      <c r="O143" s="71">
        <f t="shared" ca="1" si="16"/>
        <v>69.490166666666752</v>
      </c>
      <c r="S143" s="119">
        <f t="shared" ca="1" si="12"/>
        <v>14.978536666666667</v>
      </c>
      <c r="T143" s="54">
        <f t="shared" ca="1" si="17"/>
        <v>0.99270000000000003</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0.70486666666666742</v>
      </c>
      <c r="V143" s="71">
        <f t="shared" ca="1" si="18"/>
        <v>88.10833333333342</v>
      </c>
    </row>
    <row r="144" spans="1:22" x14ac:dyDescent="0.35">
      <c r="A144" s="32">
        <f t="shared" si="19"/>
        <v>45875</v>
      </c>
      <c r="B144" s="70" cm="1">
        <f t="array" aca="1" ref="B144" ca="1">_xlfn.XLOOKUP(A144,INDIRECT($A$5&amp;"!$AJ$41:$AJ$406"),INDIRECT($A$5&amp;"!$AK$41:$AK$406"))*SUM($F$3:$I$3)</f>
        <v>0</v>
      </c>
      <c r="C144" s="70" cm="1">
        <f t="array" aca="1" ref="C144" ca="1">_xlfn.XLOOKUP(A144,INDIRECT($A$5&amp;"!$AJ$41:$AJ$406"),INDIRECT($A$5&amp;"!$AL$41:$AL$406"))*SUM($F$3:$I$3)</f>
        <v>15</v>
      </c>
      <c r="D144" s="70" cm="1">
        <f t="array" aca="1" ref="D144" ca="1">_xlfn.XLOOKUP(A144,INDIRECT($A$5&amp;"!$AJ$41:$AJ$406"),INDIRECT($A$5&amp;"!$AO$41:$AO$406"))*SUM($F$3:$I$3)</f>
        <v>14.25</v>
      </c>
      <c r="E144" s="34" cm="1">
        <f t="array" ref="E144">SUMPRODUCT(('PT Storengy'!$B$8:$K$372)*('PT Storengy'!$A$8:$A$372=$A144)*('PT Storengy'!$B$5:$K$5=$A$6)*('PT Storengy'!$B$7:$K$7=$A$7))</f>
        <v>0.3</v>
      </c>
      <c r="F144" s="119">
        <f t="shared" ca="1" si="10"/>
        <v>13.019783916666681</v>
      </c>
      <c r="G144" s="54">
        <f t="shared" ca="1" si="13"/>
        <v>0.86336999999999997</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0.7910866666666676</v>
      </c>
      <c r="I144" s="71">
        <f t="shared" ca="1" si="14"/>
        <v>69.220083333333406</v>
      </c>
      <c r="J144" s="118" cm="1">
        <f t="array" aca="1" ref="J144" ca="1">IF(COUNTIFS('PTC GRTgaz'!$K$7:$K$15996,"",'PTC GRTgaz'!$A$7:$A$15996,J$16,'PTC GRTgaz'!$D$7:$D$15996,$A144,'PTC GRTgaz'!$C$7:$C$15996,"DEL")&gt;0,J$14,SUMIFS('PTC GRTgaz'!$K$7:$K$15996,'PTC GRTgaz'!$A$7:$A$15996,J$16,'PTC GRTgaz'!$D$7:$D$15996,$A144,'PTC GRTgaz'!$C$7:$C$15996,"DEL")*1.0026*$F$4/INDIRECT($A$4&amp;"!D9"))</f>
        <v>124.99999999999999</v>
      </c>
      <c r="K144" s="118">
        <v>1000</v>
      </c>
      <c r="L144" s="119">
        <f t="shared" ca="1" si="11"/>
        <v>13.019783916666681</v>
      </c>
      <c r="M144" s="54">
        <f t="shared" ca="1" si="15"/>
        <v>0.86336999999999997</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0.7910866666666676</v>
      </c>
      <c r="O144" s="71">
        <f t="shared" ca="1" si="16"/>
        <v>69.220083333333406</v>
      </c>
      <c r="S144" s="119">
        <f t="shared" ca="1" si="12"/>
        <v>15.066155833333333</v>
      </c>
      <c r="T144" s="54">
        <f t="shared" ca="1" si="17"/>
        <v>0.99856999999999996</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0.70095333333333409</v>
      </c>
      <c r="V144" s="71">
        <f t="shared" ca="1" si="18"/>
        <v>87.619166666666757</v>
      </c>
    </row>
    <row r="145" spans="1:22" x14ac:dyDescent="0.35">
      <c r="A145" s="32">
        <f t="shared" si="19"/>
        <v>45876</v>
      </c>
      <c r="B145" s="70" cm="1">
        <f t="array" aca="1" ref="B145" ca="1">_xlfn.XLOOKUP(A145,INDIRECT($A$5&amp;"!$AJ$41:$AJ$406"),INDIRECT($A$5&amp;"!$AK$41:$AK$406"))*SUM($F$3:$I$3)</f>
        <v>0</v>
      </c>
      <c r="C145" s="70" cm="1">
        <f t="array" aca="1" ref="C145" ca="1">_xlfn.XLOOKUP(A145,INDIRECT($A$5&amp;"!$AJ$41:$AJ$406"),INDIRECT($A$5&amp;"!$AL$41:$AL$406"))*SUM($F$3:$I$3)</f>
        <v>15</v>
      </c>
      <c r="D145" s="70" cm="1">
        <f t="array" aca="1" ref="D145" ca="1">_xlfn.XLOOKUP(A145,INDIRECT($A$5&amp;"!$AJ$41:$AJ$406"),INDIRECT($A$5&amp;"!$AO$41:$AO$406"))*SUM($F$3:$I$3)</f>
        <v>14.25</v>
      </c>
      <c r="E145" s="34" cm="1">
        <f t="array" ref="E145">SUMPRODUCT(('PT Storengy'!$B$8:$K$372)*('PT Storengy'!$A$8:$A$372=$A145)*('PT Storengy'!$B$5:$K$5=$A$6)*('PT Storengy'!$B$7:$K$7=$A$7))</f>
        <v>0.3</v>
      </c>
      <c r="F145" s="119">
        <f t="shared" ref="F145:F208" ca="1" si="20">F144+I145/1000</f>
        <v>13.088734500000013</v>
      </c>
      <c r="G145" s="54">
        <f t="shared" ca="1" si="13"/>
        <v>0.86799000000000004</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0.78800666666666752</v>
      </c>
      <c r="I145" s="71">
        <f t="shared" ca="1" si="14"/>
        <v>68.950583333333398</v>
      </c>
      <c r="J145" s="118" cm="1">
        <f t="array" aca="1" ref="J145" ca="1">IF(COUNTIFS('PTC GRTgaz'!$K$7:$K$15996,"",'PTC GRTgaz'!$A$7:$A$15996,J$16,'PTC GRTgaz'!$D$7:$D$15996,$A145,'PTC GRTgaz'!$C$7:$C$15996,"DEL")&gt;0,J$14,SUMIFS('PTC GRTgaz'!$K$7:$K$15996,'PTC GRTgaz'!$A$7:$A$15996,J$16,'PTC GRTgaz'!$D$7:$D$15996,$A145,'PTC GRTgaz'!$C$7:$C$15996,"DEL")*1.0026*$F$4/INDIRECT($A$4&amp;"!D9"))</f>
        <v>124.99999999999999</v>
      </c>
      <c r="K145" s="118">
        <v>1000</v>
      </c>
      <c r="L145" s="119">
        <f t="shared" ref="L145:L208" ca="1" si="21">L144+O145/1000</f>
        <v>13.088734500000013</v>
      </c>
      <c r="M145" s="54">
        <f t="shared" ca="1" si="15"/>
        <v>0.86799000000000004</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0.78800666666666752</v>
      </c>
      <c r="O145" s="71">
        <f t="shared" ca="1" si="16"/>
        <v>68.950583333333398</v>
      </c>
      <c r="S145" s="119">
        <f t="shared" ref="S145:S208" ca="1" si="22">S144+V145/1000</f>
        <v>15.153655833333334</v>
      </c>
      <c r="T145" s="54">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0.70000000000000007</v>
      </c>
      <c r="V145" s="71">
        <f t="shared" ca="1" si="18"/>
        <v>87.5</v>
      </c>
    </row>
    <row r="146" spans="1:22" x14ac:dyDescent="0.35">
      <c r="A146" s="32">
        <f t="shared" si="19"/>
        <v>45877</v>
      </c>
      <c r="B146" s="70" cm="1">
        <f t="array" aca="1" ref="B146" ca="1">_xlfn.XLOOKUP(A146,INDIRECT($A$5&amp;"!$AJ$41:$AJ$406"),INDIRECT($A$5&amp;"!$AK$41:$AK$406"))*SUM($F$3:$I$3)</f>
        <v>0</v>
      </c>
      <c r="C146" s="70" cm="1">
        <f t="array" aca="1" ref="C146" ca="1">_xlfn.XLOOKUP(A146,INDIRECT($A$5&amp;"!$AJ$41:$AJ$406"),INDIRECT($A$5&amp;"!$AL$41:$AL$406"))*SUM($F$3:$I$3)</f>
        <v>15</v>
      </c>
      <c r="D146" s="70" cm="1">
        <f t="array" aca="1" ref="D146" ca="1">_xlfn.XLOOKUP(A146,INDIRECT($A$5&amp;"!$AJ$41:$AJ$406"),INDIRECT($A$5&amp;"!$AO$41:$AO$406"))*SUM($F$3:$I$3)</f>
        <v>14.25</v>
      </c>
      <c r="E146" s="34" cm="1">
        <f t="array" ref="E146">SUMPRODUCT(('PT Storengy'!$B$8:$K$372)*('PT Storengy'!$A$8:$A$372=$A146)*('PT Storengy'!$B$5:$K$5=$A$6)*('PT Storengy'!$B$7:$K$7=$A$7))</f>
        <v>0.3</v>
      </c>
      <c r="F146" s="119">
        <f t="shared" ca="1" si="20"/>
        <v>13.157417333333347</v>
      </c>
      <c r="G146" s="54">
        <f t="shared" ref="G146:G209" ca="1" si="23">ROUND(F145/SUM($F$3,$G$3,$H$3,$I$3),5)</f>
        <v>0.87258000000000002</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0.78494666666666735</v>
      </c>
      <c r="I146" s="71">
        <f t="shared" ref="I146:I209" ca="1" si="24">IF(F145*1000+$F$4*(1-$E146)*H146&gt;$D146*1000,D146*1000-F145*1000,$F$4*(1-$E146)*H146)</f>
        <v>68.682833333333377</v>
      </c>
      <c r="J146" s="118" cm="1">
        <f t="array" aca="1" ref="J146" ca="1">IF(COUNTIFS('PTC GRTgaz'!$K$7:$K$15996,"",'PTC GRTgaz'!$A$7:$A$15996,J$16,'PTC GRTgaz'!$D$7:$D$15996,$A146,'PTC GRTgaz'!$C$7:$C$15996,"DEL")&gt;0,J$14,SUMIFS('PTC GRTgaz'!$K$7:$K$15996,'PTC GRTgaz'!$A$7:$A$15996,J$16,'PTC GRTgaz'!$D$7:$D$15996,$A146,'PTC GRTgaz'!$C$7:$C$15996,"DEL")*1.0026*$F$4/INDIRECT($A$4&amp;"!D9"))</f>
        <v>124.99999999999999</v>
      </c>
      <c r="K146" s="118">
        <v>1000</v>
      </c>
      <c r="L146" s="119">
        <f t="shared" ca="1" si="21"/>
        <v>13.157417333333347</v>
      </c>
      <c r="M146" s="54">
        <f t="shared" ref="M146:M209" ca="1" si="25">ROUND(L145/SUM($F$3,$G$3,$H$3,$I$3),5)</f>
        <v>0.87258000000000002</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0.78494666666666735</v>
      </c>
      <c r="O146" s="71">
        <f t="shared" ref="O146:O209" ca="1" si="26">IF(L145*1000+MIN(J146,K146,$F$4*(1-$E146)*N146)&gt;$D146*1000,$D146*1000-L145*1000,MIN(J146,K146,$F$4*(1-$E146)*N146))</f>
        <v>68.682833333333377</v>
      </c>
      <c r="S146" s="119">
        <f t="shared" ca="1" si="22"/>
        <v>15.241155833333334</v>
      </c>
      <c r="T146" s="54">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0.70000000000000007</v>
      </c>
      <c r="V146" s="71">
        <f t="shared" ref="V146:V209" ca="1" si="28">$F$4*(1)*U146</f>
        <v>87.5</v>
      </c>
    </row>
    <row r="147" spans="1:22" x14ac:dyDescent="0.35">
      <c r="A147" s="32">
        <f t="shared" ref="A147:A210" si="29">A146+1</f>
        <v>45878</v>
      </c>
      <c r="B147" s="70" cm="1">
        <f t="array" aca="1" ref="B147" ca="1">_xlfn.XLOOKUP(A147,INDIRECT($A$5&amp;"!$AJ$41:$AJ$406"),INDIRECT($A$5&amp;"!$AK$41:$AK$406"))*SUM($F$3:$I$3)</f>
        <v>0</v>
      </c>
      <c r="C147" s="70" cm="1">
        <f t="array" aca="1" ref="C147" ca="1">_xlfn.XLOOKUP(A147,INDIRECT($A$5&amp;"!$AJ$41:$AJ$406"),INDIRECT($A$5&amp;"!$AL$41:$AL$406"))*SUM($F$3:$I$3)</f>
        <v>15</v>
      </c>
      <c r="D147" s="70" cm="1">
        <f t="array" aca="1" ref="D147" ca="1">_xlfn.XLOOKUP(A147,INDIRECT($A$5&amp;"!$AJ$41:$AJ$406"),INDIRECT($A$5&amp;"!$AO$41:$AO$406"))*SUM($F$3:$I$3)</f>
        <v>14.25</v>
      </c>
      <c r="E147" s="34" cm="1">
        <f t="array" ref="E147">SUMPRODUCT(('PT Storengy'!$B$8:$K$372)*('PT Storengy'!$A$8:$A$372=$A147)*('PT Storengy'!$B$5:$K$5=$A$6)*('PT Storengy'!$B$7:$K$7=$A$7))</f>
        <v>0.3</v>
      </c>
      <c r="F147" s="119">
        <f t="shared" ca="1" si="20"/>
        <v>13.225833000000014</v>
      </c>
      <c r="G147" s="54">
        <f t="shared" ca="1" si="23"/>
        <v>0.87716000000000005</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0.78189333333333411</v>
      </c>
      <c r="I147" s="71">
        <f t="shared" ca="1" si="24"/>
        <v>68.415666666666723</v>
      </c>
      <c r="J147" s="118" cm="1">
        <f t="array" aca="1" ref="J147" ca="1">IF(COUNTIFS('PTC GRTgaz'!$K$7:$K$15996,"",'PTC GRTgaz'!$A$7:$A$15996,J$16,'PTC GRTgaz'!$D$7:$D$15996,$A147,'PTC GRTgaz'!$C$7:$C$15996,"DEL")&gt;0,J$14,SUMIFS('PTC GRTgaz'!$K$7:$K$15996,'PTC GRTgaz'!$A$7:$A$15996,J$16,'PTC GRTgaz'!$D$7:$D$15996,$A147,'PTC GRTgaz'!$C$7:$C$15996,"DEL")*1.0026*$F$4/INDIRECT($A$4&amp;"!D9"))</f>
        <v>124.99999999999999</v>
      </c>
      <c r="K147" s="118">
        <v>1000</v>
      </c>
      <c r="L147" s="119">
        <f t="shared" ca="1" si="21"/>
        <v>13.225833000000014</v>
      </c>
      <c r="M147" s="54">
        <f t="shared" ca="1" si="25"/>
        <v>0.87716000000000005</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0.78189333333333411</v>
      </c>
      <c r="O147" s="71">
        <f t="shared" ca="1" si="26"/>
        <v>68.415666666666723</v>
      </c>
      <c r="S147" s="119">
        <f t="shared" ca="1" si="22"/>
        <v>15.328655833333334</v>
      </c>
      <c r="T147" s="54">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0.70000000000000007</v>
      </c>
      <c r="V147" s="71">
        <f t="shared" ca="1" si="28"/>
        <v>87.5</v>
      </c>
    </row>
    <row r="148" spans="1:22" x14ac:dyDescent="0.35">
      <c r="A148" s="32">
        <f t="shared" si="29"/>
        <v>45879</v>
      </c>
      <c r="B148" s="70" cm="1">
        <f t="array" aca="1" ref="B148" ca="1">_xlfn.XLOOKUP(A148,INDIRECT($A$5&amp;"!$AJ$41:$AJ$406"),INDIRECT($A$5&amp;"!$AK$41:$AK$406"))*SUM($F$3:$I$3)</f>
        <v>0</v>
      </c>
      <c r="C148" s="70" cm="1">
        <f t="array" aca="1" ref="C148" ca="1">_xlfn.XLOOKUP(A148,INDIRECT($A$5&amp;"!$AJ$41:$AJ$406"),INDIRECT($A$5&amp;"!$AL$41:$AL$406"))*SUM($F$3:$I$3)</f>
        <v>15</v>
      </c>
      <c r="D148" s="70" cm="1">
        <f t="array" aca="1" ref="D148" ca="1">_xlfn.XLOOKUP(A148,INDIRECT($A$5&amp;"!$AJ$41:$AJ$406"),INDIRECT($A$5&amp;"!$AO$41:$AO$406"))*SUM($F$3:$I$3)</f>
        <v>14.25</v>
      </c>
      <c r="E148" s="34" cm="1">
        <f t="array" ref="E148">SUMPRODUCT(('PT Storengy'!$B$8:$K$372)*('PT Storengy'!$A$8:$A$372=$A148)*('PT Storengy'!$B$5:$K$5=$A$6)*('PT Storengy'!$B$7:$K$7=$A$7))</f>
        <v>0.3</v>
      </c>
      <c r="F148" s="119">
        <f t="shared" ca="1" si="20"/>
        <v>13.293982666666681</v>
      </c>
      <c r="G148" s="54">
        <f t="shared" ca="1" si="23"/>
        <v>0.88171999999999995</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0.77885333333333417</v>
      </c>
      <c r="I148" s="71">
        <f t="shared" ca="1" si="24"/>
        <v>68.149666666666732</v>
      </c>
      <c r="J148" s="118" cm="1">
        <f t="array" aca="1" ref="J148" ca="1">IF(COUNTIFS('PTC GRTgaz'!$K$7:$K$15996,"",'PTC GRTgaz'!$A$7:$A$15996,J$16,'PTC GRTgaz'!$D$7:$D$15996,$A148,'PTC GRTgaz'!$C$7:$C$15996,"DEL")&gt;0,J$14,SUMIFS('PTC GRTgaz'!$K$7:$K$15996,'PTC GRTgaz'!$A$7:$A$15996,J$16,'PTC GRTgaz'!$D$7:$D$15996,$A148,'PTC GRTgaz'!$C$7:$C$15996,"DEL")*1.0026*$F$4/INDIRECT($A$4&amp;"!D9"))</f>
        <v>124.99999999999999</v>
      </c>
      <c r="K148" s="118">
        <v>1000</v>
      </c>
      <c r="L148" s="119">
        <f t="shared" ca="1" si="21"/>
        <v>13.293982666666681</v>
      </c>
      <c r="M148" s="54">
        <f t="shared" ca="1" si="25"/>
        <v>0.88171999999999995</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0.77885333333333417</v>
      </c>
      <c r="O148" s="71">
        <f t="shared" ca="1" si="26"/>
        <v>68.149666666666732</v>
      </c>
      <c r="S148" s="119">
        <f t="shared" ca="1" si="22"/>
        <v>15.416155833333335</v>
      </c>
      <c r="T148" s="54">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0.70000000000000007</v>
      </c>
      <c r="V148" s="71">
        <f t="shared" ca="1" si="28"/>
        <v>87.5</v>
      </c>
    </row>
    <row r="149" spans="1:22" x14ac:dyDescent="0.35">
      <c r="A149" s="32">
        <f t="shared" si="29"/>
        <v>45880</v>
      </c>
      <c r="B149" s="70" cm="1">
        <f t="array" aca="1" ref="B149" ca="1">_xlfn.XLOOKUP(A149,INDIRECT($A$5&amp;"!$AJ$41:$AJ$406"),INDIRECT($A$5&amp;"!$AK$41:$AK$406"))*SUM($F$3:$I$3)</f>
        <v>0</v>
      </c>
      <c r="C149" s="70" cm="1">
        <f t="array" aca="1" ref="C149" ca="1">_xlfn.XLOOKUP(A149,INDIRECT($A$5&amp;"!$AJ$41:$AJ$406"),INDIRECT($A$5&amp;"!$AL$41:$AL$406"))*SUM($F$3:$I$3)</f>
        <v>15</v>
      </c>
      <c r="D149" s="70" cm="1">
        <f t="array" aca="1" ref="D149" ca="1">_xlfn.XLOOKUP(A149,INDIRECT($A$5&amp;"!$AJ$41:$AJ$406"),INDIRECT($A$5&amp;"!$AO$41:$AO$406"))*SUM($F$3:$I$3)</f>
        <v>14.25</v>
      </c>
      <c r="E149" s="34" cm="1">
        <f t="array" ref="E149">SUMPRODUCT(('PT Storengy'!$B$8:$K$372)*('PT Storengy'!$A$8:$A$372=$A149)*('PT Storengy'!$B$5:$K$5=$A$6)*('PT Storengy'!$B$7:$K$7=$A$7))</f>
        <v>0.3</v>
      </c>
      <c r="F149" s="119">
        <f t="shared" ca="1" si="20"/>
        <v>13.361866916666681</v>
      </c>
      <c r="G149" s="54">
        <f t="shared" ca="1" si="23"/>
        <v>0.88627</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0.77582000000000084</v>
      </c>
      <c r="I149" s="71">
        <f t="shared" ca="1" si="24"/>
        <v>67.884250000000065</v>
      </c>
      <c r="J149" s="118" cm="1">
        <f t="array" aca="1" ref="J149" ca="1">IF(COUNTIFS('PTC GRTgaz'!$K$7:$K$15996,"",'PTC GRTgaz'!$A$7:$A$15996,J$16,'PTC GRTgaz'!$D$7:$D$15996,$A149,'PTC GRTgaz'!$C$7:$C$15996,"DEL")&gt;0,J$14,SUMIFS('PTC GRTgaz'!$K$7:$K$15996,'PTC GRTgaz'!$A$7:$A$15996,J$16,'PTC GRTgaz'!$D$7:$D$15996,$A149,'PTC GRTgaz'!$C$7:$C$15996,"DEL")*1.0026*$F$4/INDIRECT($A$4&amp;"!D9"))</f>
        <v>124.99999999999999</v>
      </c>
      <c r="K149" s="118">
        <v>1000</v>
      </c>
      <c r="L149" s="119">
        <f t="shared" ca="1" si="21"/>
        <v>13.361866916666681</v>
      </c>
      <c r="M149" s="54">
        <f t="shared" ca="1" si="25"/>
        <v>0.88627</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0.77582000000000084</v>
      </c>
      <c r="O149" s="71">
        <f t="shared" ca="1" si="26"/>
        <v>67.884250000000065</v>
      </c>
      <c r="S149" s="119">
        <f t="shared" ca="1" si="22"/>
        <v>15.503655833333335</v>
      </c>
      <c r="T149" s="54">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0.70000000000000007</v>
      </c>
      <c r="V149" s="71">
        <f t="shared" ca="1" si="28"/>
        <v>87.5</v>
      </c>
    </row>
    <row r="150" spans="1:22" x14ac:dyDescent="0.35">
      <c r="A150" s="32">
        <f t="shared" si="29"/>
        <v>45881</v>
      </c>
      <c r="B150" s="70" cm="1">
        <f t="array" aca="1" ref="B150" ca="1">_xlfn.XLOOKUP(A150,INDIRECT($A$5&amp;"!$AJ$41:$AJ$406"),INDIRECT($A$5&amp;"!$AK$41:$AK$406"))*SUM($F$3:$I$3)</f>
        <v>0</v>
      </c>
      <c r="C150" s="70" cm="1">
        <f t="array" aca="1" ref="C150" ca="1">_xlfn.XLOOKUP(A150,INDIRECT($A$5&amp;"!$AJ$41:$AJ$406"),INDIRECT($A$5&amp;"!$AL$41:$AL$406"))*SUM($F$3:$I$3)</f>
        <v>15</v>
      </c>
      <c r="D150" s="70" cm="1">
        <f t="array" aca="1" ref="D150" ca="1">_xlfn.XLOOKUP(A150,INDIRECT($A$5&amp;"!$AJ$41:$AJ$406"),INDIRECT($A$5&amp;"!$AO$41:$AO$406"))*SUM($F$3:$I$3)</f>
        <v>14.25</v>
      </c>
      <c r="E150" s="34" cm="1">
        <f t="array" ref="E150">SUMPRODUCT(('PT Storengy'!$B$8:$K$372)*('PT Storengy'!$A$8:$A$372=$A150)*('PT Storengy'!$B$5:$K$5=$A$6)*('PT Storengy'!$B$7:$K$7=$A$7))</f>
        <v>0.3</v>
      </c>
      <c r="F150" s="119">
        <f t="shared" ca="1" si="20"/>
        <v>13.429487500000015</v>
      </c>
      <c r="G150" s="54">
        <f t="shared" ca="1" si="23"/>
        <v>0.89078999999999997</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0.77280666666666764</v>
      </c>
      <c r="I150" s="71">
        <f t="shared" ca="1" si="24"/>
        <v>67.620583333333414</v>
      </c>
      <c r="J150" s="118" cm="1">
        <f t="array" aca="1" ref="J150" ca="1">IF(COUNTIFS('PTC GRTgaz'!$K$7:$K$15996,"",'PTC GRTgaz'!$A$7:$A$15996,J$16,'PTC GRTgaz'!$D$7:$D$15996,$A150,'PTC GRTgaz'!$C$7:$C$15996,"DEL")&gt;0,J$14,SUMIFS('PTC GRTgaz'!$K$7:$K$15996,'PTC GRTgaz'!$A$7:$A$15996,J$16,'PTC GRTgaz'!$D$7:$D$15996,$A150,'PTC GRTgaz'!$C$7:$C$15996,"DEL")*1.0026*$F$4/INDIRECT($A$4&amp;"!D9"))</f>
        <v>124.99999999999999</v>
      </c>
      <c r="K150" s="118">
        <v>1000</v>
      </c>
      <c r="L150" s="119">
        <f t="shared" ca="1" si="21"/>
        <v>13.429487500000015</v>
      </c>
      <c r="M150" s="54">
        <f t="shared" ca="1" si="25"/>
        <v>0.89078999999999997</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0.77280666666666764</v>
      </c>
      <c r="O150" s="71">
        <f t="shared" ca="1" si="26"/>
        <v>67.620583333333414</v>
      </c>
      <c r="S150" s="119">
        <f t="shared" ca="1" si="22"/>
        <v>15.591155833333335</v>
      </c>
      <c r="T150" s="54">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0.70000000000000007</v>
      </c>
      <c r="V150" s="71">
        <f t="shared" ca="1" si="28"/>
        <v>87.5</v>
      </c>
    </row>
    <row r="151" spans="1:22" x14ac:dyDescent="0.35">
      <c r="A151" s="32">
        <f t="shared" si="29"/>
        <v>45882</v>
      </c>
      <c r="B151" s="70" cm="1">
        <f t="array" aca="1" ref="B151" ca="1">_xlfn.XLOOKUP(A151,INDIRECT($A$5&amp;"!$AJ$41:$AJ$406"),INDIRECT($A$5&amp;"!$AK$41:$AK$406"))*SUM($F$3:$I$3)</f>
        <v>0</v>
      </c>
      <c r="C151" s="70" cm="1">
        <f t="array" aca="1" ref="C151" ca="1">_xlfn.XLOOKUP(A151,INDIRECT($A$5&amp;"!$AJ$41:$AJ$406"),INDIRECT($A$5&amp;"!$AL$41:$AL$406"))*SUM($F$3:$I$3)</f>
        <v>15</v>
      </c>
      <c r="D151" s="70" cm="1">
        <f t="array" aca="1" ref="D151" ca="1">_xlfn.XLOOKUP(A151,INDIRECT($A$5&amp;"!$AJ$41:$AJ$406"),INDIRECT($A$5&amp;"!$AO$41:$AO$406"))*SUM($F$3:$I$3)</f>
        <v>14.25</v>
      </c>
      <c r="E151" s="34" cm="1">
        <f t="array" ref="E151">SUMPRODUCT(('PT Storengy'!$B$8:$K$372)*('PT Storengy'!$A$8:$A$372=$A151)*('PT Storengy'!$B$5:$K$5=$A$6)*('PT Storengy'!$B$7:$K$7=$A$7))</f>
        <v>0.3</v>
      </c>
      <c r="F151" s="119">
        <f t="shared" ca="1" si="20"/>
        <v>13.496845000000015</v>
      </c>
      <c r="G151" s="54">
        <f t="shared" ca="1" si="23"/>
        <v>0.89529999999999998</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0.76980000000000093</v>
      </c>
      <c r="I151" s="71">
        <f t="shared" ca="1" si="24"/>
        <v>67.357500000000073</v>
      </c>
      <c r="J151" s="118" cm="1">
        <f t="array" aca="1" ref="J151" ca="1">IF(COUNTIFS('PTC GRTgaz'!$K$7:$K$15996,"",'PTC GRTgaz'!$A$7:$A$15996,J$16,'PTC GRTgaz'!$D$7:$D$15996,$A151,'PTC GRTgaz'!$C$7:$C$15996,"DEL")&gt;0,J$14,SUMIFS('PTC GRTgaz'!$K$7:$K$15996,'PTC GRTgaz'!$A$7:$A$15996,J$16,'PTC GRTgaz'!$D$7:$D$15996,$A151,'PTC GRTgaz'!$C$7:$C$15996,"DEL")*1.0026*$F$4/INDIRECT($A$4&amp;"!D9"))</f>
        <v>124.99999999999999</v>
      </c>
      <c r="K151" s="118">
        <v>1000</v>
      </c>
      <c r="L151" s="119">
        <f t="shared" ca="1" si="21"/>
        <v>13.496845000000015</v>
      </c>
      <c r="M151" s="54">
        <f t="shared" ca="1" si="25"/>
        <v>0.89529999999999998</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0.76980000000000093</v>
      </c>
      <c r="O151" s="71">
        <f t="shared" ca="1" si="26"/>
        <v>67.357500000000073</v>
      </c>
      <c r="S151" s="119">
        <f t="shared" ca="1" si="22"/>
        <v>15.678655833333336</v>
      </c>
      <c r="T151" s="54">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0.70000000000000007</v>
      </c>
      <c r="V151" s="71">
        <f t="shared" ca="1" si="28"/>
        <v>87.5</v>
      </c>
    </row>
    <row r="152" spans="1:22" x14ac:dyDescent="0.35">
      <c r="A152" s="32">
        <f t="shared" si="29"/>
        <v>45883</v>
      </c>
      <c r="B152" s="70" cm="1">
        <f t="array" aca="1" ref="B152" ca="1">_xlfn.XLOOKUP(A152,INDIRECT($A$5&amp;"!$AJ$41:$AJ$406"),INDIRECT($A$5&amp;"!$AK$41:$AK$406"))*SUM($F$3:$I$3)</f>
        <v>0</v>
      </c>
      <c r="C152" s="70" cm="1">
        <f t="array" aca="1" ref="C152" ca="1">_xlfn.XLOOKUP(A152,INDIRECT($A$5&amp;"!$AJ$41:$AJ$406"),INDIRECT($A$5&amp;"!$AL$41:$AL$406"))*SUM($F$3:$I$3)</f>
        <v>15</v>
      </c>
      <c r="D152" s="70" cm="1">
        <f t="array" aca="1" ref="D152" ca="1">_xlfn.XLOOKUP(A152,INDIRECT($A$5&amp;"!$AJ$41:$AJ$406"),INDIRECT($A$5&amp;"!$AO$41:$AO$406"))*SUM($F$3:$I$3)</f>
        <v>14.25</v>
      </c>
      <c r="E152" s="34" cm="1">
        <f t="array" ref="E152">SUMPRODUCT(('PT Storengy'!$B$8:$K$372)*('PT Storengy'!$A$8:$A$372=$A152)*('PT Storengy'!$B$5:$K$5=$A$6)*('PT Storengy'!$B$7:$K$7=$A$7))</f>
        <v>0.3</v>
      </c>
      <c r="F152" s="119">
        <f t="shared" ca="1" si="20"/>
        <v>13.563940583333348</v>
      </c>
      <c r="G152" s="54">
        <f t="shared" ca="1" si="23"/>
        <v>0.89978999999999998</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0.76680666666666752</v>
      </c>
      <c r="I152" s="71">
        <f t="shared" ca="1" si="24"/>
        <v>67.095583333333394</v>
      </c>
      <c r="J152" s="118" cm="1">
        <f t="array" aca="1" ref="J152" ca="1">IF(COUNTIFS('PTC GRTgaz'!$K$7:$K$15996,"",'PTC GRTgaz'!$A$7:$A$15996,J$16,'PTC GRTgaz'!$D$7:$D$15996,$A152,'PTC GRTgaz'!$C$7:$C$15996,"DEL")&gt;0,J$14,SUMIFS('PTC GRTgaz'!$K$7:$K$15996,'PTC GRTgaz'!$A$7:$A$15996,J$16,'PTC GRTgaz'!$D$7:$D$15996,$A152,'PTC GRTgaz'!$C$7:$C$15996,"DEL")*1.0026*$F$4/INDIRECT($A$4&amp;"!D9"))</f>
        <v>124.99999999999999</v>
      </c>
      <c r="K152" s="118">
        <v>1000</v>
      </c>
      <c r="L152" s="119">
        <f t="shared" ca="1" si="21"/>
        <v>13.563940583333348</v>
      </c>
      <c r="M152" s="54">
        <f t="shared" ca="1" si="25"/>
        <v>0.89978999999999998</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0.76680666666666752</v>
      </c>
      <c r="O152" s="71">
        <f t="shared" ca="1" si="26"/>
        <v>67.095583333333394</v>
      </c>
      <c r="S152" s="119">
        <f t="shared" ca="1" si="22"/>
        <v>15.766155833333336</v>
      </c>
      <c r="T152" s="54">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0.70000000000000007</v>
      </c>
      <c r="V152" s="71">
        <f t="shared" ca="1" si="28"/>
        <v>87.5</v>
      </c>
    </row>
    <row r="153" spans="1:22" x14ac:dyDescent="0.35">
      <c r="A153" s="32">
        <f t="shared" si="29"/>
        <v>45884</v>
      </c>
      <c r="B153" s="70" cm="1">
        <f t="array" aca="1" ref="B153" ca="1">_xlfn.XLOOKUP(A153,INDIRECT($A$5&amp;"!$AJ$41:$AJ$406"),INDIRECT($A$5&amp;"!$AK$41:$AK$406"))*SUM($F$3:$I$3)</f>
        <v>0</v>
      </c>
      <c r="C153" s="70" cm="1">
        <f t="array" aca="1" ref="C153" ca="1">_xlfn.XLOOKUP(A153,INDIRECT($A$5&amp;"!$AJ$41:$AJ$406"),INDIRECT($A$5&amp;"!$AL$41:$AL$406"))*SUM($F$3:$I$3)</f>
        <v>15</v>
      </c>
      <c r="D153" s="70" cm="1">
        <f t="array" aca="1" ref="D153" ca="1">_xlfn.XLOOKUP(A153,INDIRECT($A$5&amp;"!$AJ$41:$AJ$406"),INDIRECT($A$5&amp;"!$AO$41:$AO$406"))*SUM($F$3:$I$3)</f>
        <v>14.25</v>
      </c>
      <c r="E153" s="34" cm="1">
        <f t="array" ref="E153">SUMPRODUCT(('PT Storengy'!$B$8:$K$372)*('PT Storengy'!$A$8:$A$372=$A153)*('PT Storengy'!$B$5:$K$5=$A$6)*('PT Storengy'!$B$7:$K$7=$A$7))</f>
        <v>0.3</v>
      </c>
      <c r="F153" s="119">
        <f t="shared" ca="1" si="20"/>
        <v>13.630775416666681</v>
      </c>
      <c r="G153" s="54">
        <f t="shared" ca="1" si="23"/>
        <v>0.90425999999999995</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0.76382666666666765</v>
      </c>
      <c r="I153" s="71">
        <f t="shared" ca="1" si="24"/>
        <v>66.834833333333407</v>
      </c>
      <c r="J153" s="118" cm="1">
        <f t="array" aca="1" ref="J153" ca="1">IF(COUNTIFS('PTC GRTgaz'!$K$7:$K$15996,"",'PTC GRTgaz'!$A$7:$A$15996,J$16,'PTC GRTgaz'!$D$7:$D$15996,$A153,'PTC GRTgaz'!$C$7:$C$15996,"DEL")&gt;0,J$14,SUMIFS('PTC GRTgaz'!$K$7:$K$15996,'PTC GRTgaz'!$A$7:$A$15996,J$16,'PTC GRTgaz'!$D$7:$D$15996,$A153,'PTC GRTgaz'!$C$7:$C$15996,"DEL")*1.0026*$F$4/INDIRECT($A$4&amp;"!D9"))</f>
        <v>124.99999999999999</v>
      </c>
      <c r="K153" s="118">
        <v>1000</v>
      </c>
      <c r="L153" s="119">
        <f t="shared" ca="1" si="21"/>
        <v>13.630775416666681</v>
      </c>
      <c r="M153" s="54">
        <f t="shared" ca="1" si="25"/>
        <v>0.90425999999999995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0.76382666666666765</v>
      </c>
      <c r="O153" s="71">
        <f t="shared" ca="1" si="26"/>
        <v>66.834833333333407</v>
      </c>
      <c r="S153" s="119">
        <f t="shared" ca="1" si="22"/>
        <v>15.853655833333336</v>
      </c>
      <c r="T153" s="54">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0.70000000000000007</v>
      </c>
      <c r="V153" s="71">
        <f t="shared" ca="1" si="28"/>
        <v>87.5</v>
      </c>
    </row>
    <row r="154" spans="1:22" x14ac:dyDescent="0.35">
      <c r="A154" s="32">
        <f t="shared" si="29"/>
        <v>45885</v>
      </c>
      <c r="B154" s="70" cm="1">
        <f t="array" aca="1" ref="B154" ca="1">_xlfn.XLOOKUP(A154,INDIRECT($A$5&amp;"!$AJ$41:$AJ$406"),INDIRECT($A$5&amp;"!$AK$41:$AK$406"))*SUM($F$3:$I$3)</f>
        <v>0</v>
      </c>
      <c r="C154" s="70" cm="1">
        <f t="array" aca="1" ref="C154" ca="1">_xlfn.XLOOKUP(A154,INDIRECT($A$5&amp;"!$AJ$41:$AJ$406"),INDIRECT($A$5&amp;"!$AL$41:$AL$406"))*SUM($F$3:$I$3)</f>
        <v>15</v>
      </c>
      <c r="D154" s="70" cm="1">
        <f t="array" aca="1" ref="D154" ca="1">_xlfn.XLOOKUP(A154,INDIRECT($A$5&amp;"!$AJ$41:$AJ$406"),INDIRECT($A$5&amp;"!$AO$41:$AO$406"))*SUM($F$3:$I$3)</f>
        <v>14.25</v>
      </c>
      <c r="E154" s="34" cm="1">
        <f t="array" ref="E154">SUMPRODUCT(('PT Storengy'!$B$8:$K$372)*('PT Storengy'!$A$8:$A$372=$A154)*('PT Storengy'!$B$5:$K$5=$A$6)*('PT Storengy'!$B$7:$K$7=$A$7))</f>
        <v>0.2</v>
      </c>
      <c r="F154" s="119">
        <f t="shared" ca="1" si="20"/>
        <v>13.706860750000015</v>
      </c>
      <c r="G154" s="54">
        <f t="shared" ca="1" si="23"/>
        <v>0.90871999999999997</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0.76085333333333438</v>
      </c>
      <c r="I154" s="71">
        <f t="shared" ca="1" si="24"/>
        <v>76.085333333333438</v>
      </c>
      <c r="J154" s="118" cm="1">
        <f t="array" aca="1" ref="J154" ca="1">IF(COUNTIFS('PTC GRTgaz'!$K$7:$K$15996,"",'PTC GRTgaz'!$A$7:$A$15996,J$16,'PTC GRTgaz'!$D$7:$D$15996,$A154,'PTC GRTgaz'!$C$7:$C$15996,"DEL")&gt;0,J$14,SUMIFS('PTC GRTgaz'!$K$7:$K$15996,'PTC GRTgaz'!$A$7:$A$15996,J$16,'PTC GRTgaz'!$D$7:$D$15996,$A154,'PTC GRTgaz'!$C$7:$C$15996,"DEL")*1.0026*$F$4/INDIRECT($A$4&amp;"!D9"))</f>
        <v>124.99999999999999</v>
      </c>
      <c r="K154" s="118">
        <v>1000</v>
      </c>
      <c r="L154" s="119">
        <f t="shared" ca="1" si="21"/>
        <v>13.706860750000015</v>
      </c>
      <c r="M154" s="54">
        <f t="shared" ca="1" si="25"/>
        <v>0.90871999999999997</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0.76085333333333438</v>
      </c>
      <c r="O154" s="71">
        <f t="shared" ca="1" si="26"/>
        <v>76.085333333333438</v>
      </c>
      <c r="S154" s="119">
        <f t="shared" ca="1" si="22"/>
        <v>15.941155833333337</v>
      </c>
      <c r="T154" s="54">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0.70000000000000007</v>
      </c>
      <c r="V154" s="71">
        <f t="shared" ca="1" si="28"/>
        <v>87.5</v>
      </c>
    </row>
    <row r="155" spans="1:22" x14ac:dyDescent="0.35">
      <c r="A155" s="32">
        <f t="shared" si="29"/>
        <v>45886</v>
      </c>
      <c r="B155" s="70" cm="1">
        <f t="array" aca="1" ref="B155" ca="1">_xlfn.XLOOKUP(A155,INDIRECT($A$5&amp;"!$AJ$41:$AJ$406"),INDIRECT($A$5&amp;"!$AK$41:$AK$406"))*SUM($F$3:$I$3)</f>
        <v>0</v>
      </c>
      <c r="C155" s="70" cm="1">
        <f t="array" aca="1" ref="C155" ca="1">_xlfn.XLOOKUP(A155,INDIRECT($A$5&amp;"!$AJ$41:$AJ$406"),INDIRECT($A$5&amp;"!$AL$41:$AL$406"))*SUM($F$3:$I$3)</f>
        <v>15</v>
      </c>
      <c r="D155" s="70" cm="1">
        <f t="array" aca="1" ref="D155" ca="1">_xlfn.XLOOKUP(A155,INDIRECT($A$5&amp;"!$AJ$41:$AJ$406"),INDIRECT($A$5&amp;"!$AO$41:$AO$406"))*SUM($F$3:$I$3)</f>
        <v>14.25</v>
      </c>
      <c r="E155" s="34" cm="1">
        <f t="array" ref="E155">SUMPRODUCT(('PT Storengy'!$B$8:$K$372)*('PT Storengy'!$A$8:$A$372=$A155)*('PT Storengy'!$B$5:$K$5=$A$6)*('PT Storengy'!$B$7:$K$7=$A$7))</f>
        <v>0.2</v>
      </c>
      <c r="F155" s="119">
        <f t="shared" ca="1" si="20"/>
        <v>13.782608083333349</v>
      </c>
      <c r="G155" s="54">
        <f t="shared" ca="1" si="23"/>
        <v>0.91378999999999999</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0.75747333333333433</v>
      </c>
      <c r="I155" s="71">
        <f t="shared" ca="1" si="24"/>
        <v>75.74733333333343</v>
      </c>
      <c r="J155" s="118" cm="1">
        <f t="array" aca="1" ref="J155" ca="1">IF(COUNTIFS('PTC GRTgaz'!$K$7:$K$15996,"",'PTC GRTgaz'!$A$7:$A$15996,J$16,'PTC GRTgaz'!$D$7:$D$15996,$A155,'PTC GRTgaz'!$C$7:$C$15996,"DEL")&gt;0,J$14,SUMIFS('PTC GRTgaz'!$K$7:$K$15996,'PTC GRTgaz'!$A$7:$A$15996,J$16,'PTC GRTgaz'!$D$7:$D$15996,$A155,'PTC GRTgaz'!$C$7:$C$15996,"DEL")*1.0026*$F$4/INDIRECT($A$4&amp;"!D9"))</f>
        <v>124.99999999999999</v>
      </c>
      <c r="K155" s="118">
        <v>1000</v>
      </c>
      <c r="L155" s="119">
        <f t="shared" ca="1" si="21"/>
        <v>13.782608083333349</v>
      </c>
      <c r="M155" s="54">
        <f t="shared" ca="1" si="25"/>
        <v>0.91378999999999999</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0.75747333333333433</v>
      </c>
      <c r="O155" s="71">
        <f t="shared" ca="1" si="26"/>
        <v>75.74733333333343</v>
      </c>
      <c r="S155" s="119">
        <f t="shared" ca="1" si="22"/>
        <v>16.028655833333335</v>
      </c>
      <c r="T155" s="54">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0.70000000000000007</v>
      </c>
      <c r="V155" s="71">
        <f t="shared" ca="1" si="28"/>
        <v>87.5</v>
      </c>
    </row>
    <row r="156" spans="1:22" x14ac:dyDescent="0.35">
      <c r="A156" s="32">
        <f t="shared" si="29"/>
        <v>45887</v>
      </c>
      <c r="B156" s="70" cm="1">
        <f t="array" aca="1" ref="B156" ca="1">_xlfn.XLOOKUP(A156,INDIRECT($A$5&amp;"!$AJ$41:$AJ$406"),INDIRECT($A$5&amp;"!$AK$41:$AK$406"))*SUM($F$3:$I$3)</f>
        <v>0</v>
      </c>
      <c r="C156" s="70" cm="1">
        <f t="array" aca="1" ref="C156" ca="1">_xlfn.XLOOKUP(A156,INDIRECT($A$5&amp;"!$AJ$41:$AJ$406"),INDIRECT($A$5&amp;"!$AL$41:$AL$406"))*SUM($F$3:$I$3)</f>
        <v>15</v>
      </c>
      <c r="D156" s="70" cm="1">
        <f t="array" aca="1" ref="D156" ca="1">_xlfn.XLOOKUP(A156,INDIRECT($A$5&amp;"!$AJ$41:$AJ$406"),INDIRECT($A$5&amp;"!$AO$41:$AO$406"))*SUM($F$3:$I$3)</f>
        <v>14.25</v>
      </c>
      <c r="E156" s="34" cm="1">
        <f t="array" ref="E156">SUMPRODUCT(('PT Storengy'!$B$8:$K$372)*('PT Storengy'!$A$8:$A$372=$A156)*('PT Storengy'!$B$5:$K$5=$A$6)*('PT Storengy'!$B$7:$K$7=$A$7))</f>
        <v>0.2</v>
      </c>
      <c r="F156" s="119">
        <f t="shared" ca="1" si="20"/>
        <v>13.858018750000015</v>
      </c>
      <c r="G156" s="54">
        <f t="shared" ca="1" si="23"/>
        <v>0.91883999999999999</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0.75410666666666748</v>
      </c>
      <c r="I156" s="71">
        <f t="shared" ca="1" si="24"/>
        <v>75.410666666666742</v>
      </c>
      <c r="J156" s="118" cm="1">
        <f t="array" aca="1" ref="J156" ca="1">IF(COUNTIFS('PTC GRTgaz'!$K$7:$K$15996,"",'PTC GRTgaz'!$A$7:$A$15996,J$16,'PTC GRTgaz'!$D$7:$D$15996,$A156,'PTC GRTgaz'!$C$7:$C$15996,"DEL")&gt;0,J$14,SUMIFS('PTC GRTgaz'!$K$7:$K$15996,'PTC GRTgaz'!$A$7:$A$15996,J$16,'PTC GRTgaz'!$D$7:$D$15996,$A156,'PTC GRTgaz'!$C$7:$C$15996,"DEL")*1.0026*$F$4/INDIRECT($A$4&amp;"!D9"))</f>
        <v>124.99999999999999</v>
      </c>
      <c r="K156" s="118">
        <v>1000</v>
      </c>
      <c r="L156" s="119">
        <f t="shared" ca="1" si="21"/>
        <v>13.858018750000015</v>
      </c>
      <c r="M156" s="54">
        <f t="shared" ca="1" si="25"/>
        <v>0.91883999999999999</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0.75410666666666748</v>
      </c>
      <c r="O156" s="71">
        <f t="shared" ca="1" si="26"/>
        <v>75.410666666666742</v>
      </c>
      <c r="S156" s="119">
        <f t="shared" ca="1" si="22"/>
        <v>16.116155833333334</v>
      </c>
      <c r="T156" s="54">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0.70000000000000007</v>
      </c>
      <c r="V156" s="71">
        <f t="shared" ca="1" si="28"/>
        <v>87.5</v>
      </c>
    </row>
    <row r="157" spans="1:22" x14ac:dyDescent="0.35">
      <c r="A157" s="32">
        <f t="shared" si="29"/>
        <v>45888</v>
      </c>
      <c r="B157" s="70" cm="1">
        <f t="array" aca="1" ref="B157" ca="1">_xlfn.XLOOKUP(A157,INDIRECT($A$5&amp;"!$AJ$41:$AJ$406"),INDIRECT($A$5&amp;"!$AK$41:$AK$406"))*SUM($F$3:$I$3)</f>
        <v>0</v>
      </c>
      <c r="C157" s="70" cm="1">
        <f t="array" aca="1" ref="C157" ca="1">_xlfn.XLOOKUP(A157,INDIRECT($A$5&amp;"!$AJ$41:$AJ$406"),INDIRECT($A$5&amp;"!$AL$41:$AL$406"))*SUM($F$3:$I$3)</f>
        <v>15</v>
      </c>
      <c r="D157" s="70" cm="1">
        <f t="array" aca="1" ref="D157" ca="1">_xlfn.XLOOKUP(A157,INDIRECT($A$5&amp;"!$AJ$41:$AJ$406"),INDIRECT($A$5&amp;"!$AO$41:$AO$406"))*SUM($F$3:$I$3)</f>
        <v>14.25</v>
      </c>
      <c r="E157" s="34" cm="1">
        <f t="array" ref="E157">SUMPRODUCT(('PT Storengy'!$B$8:$K$372)*('PT Storengy'!$A$8:$A$372=$A157)*('PT Storengy'!$B$5:$K$5=$A$6)*('PT Storengy'!$B$7:$K$7=$A$7))</f>
        <v>0.2</v>
      </c>
      <c r="F157" s="119">
        <f t="shared" ca="1" si="20"/>
        <v>13.93309408333335</v>
      </c>
      <c r="G157" s="54">
        <f t="shared" ca="1" si="23"/>
        <v>0.92386999999999997</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0.75075333333333427</v>
      </c>
      <c r="I157" s="71">
        <f t="shared" ca="1" si="24"/>
        <v>75.075333333333433</v>
      </c>
      <c r="J157" s="118" cm="1">
        <f t="array" aca="1" ref="J157" ca="1">IF(COUNTIFS('PTC GRTgaz'!$K$7:$K$15996,"",'PTC GRTgaz'!$A$7:$A$15996,J$16,'PTC GRTgaz'!$D$7:$D$15996,$A157,'PTC GRTgaz'!$C$7:$C$15996,"DEL")&gt;0,J$14,SUMIFS('PTC GRTgaz'!$K$7:$K$15996,'PTC GRTgaz'!$A$7:$A$15996,J$16,'PTC GRTgaz'!$D$7:$D$15996,$A157,'PTC GRTgaz'!$C$7:$C$15996,"DEL")*1.0026*$F$4/INDIRECT($A$4&amp;"!D9"))</f>
        <v>124.99999999999999</v>
      </c>
      <c r="K157" s="118">
        <v>1000</v>
      </c>
      <c r="L157" s="119">
        <f t="shared" ca="1" si="21"/>
        <v>13.93309408333335</v>
      </c>
      <c r="M157" s="54">
        <f t="shared" ca="1" si="25"/>
        <v>0.92386999999999997</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0.75075333333333427</v>
      </c>
      <c r="O157" s="71">
        <f t="shared" ca="1" si="26"/>
        <v>75.075333333333433</v>
      </c>
      <c r="S157" s="119">
        <f t="shared" ca="1" si="22"/>
        <v>16.203655833333332</v>
      </c>
      <c r="T157" s="54">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0.70000000000000007</v>
      </c>
      <c r="V157" s="71">
        <f t="shared" ca="1" si="28"/>
        <v>87.5</v>
      </c>
    </row>
    <row r="158" spans="1:22" x14ac:dyDescent="0.35">
      <c r="A158" s="32">
        <f t="shared" si="29"/>
        <v>45889</v>
      </c>
      <c r="B158" s="70" cm="1">
        <f t="array" aca="1" ref="B158" ca="1">_xlfn.XLOOKUP(A158,INDIRECT($A$5&amp;"!$AJ$41:$AJ$406"),INDIRECT($A$5&amp;"!$AK$41:$AK$406"))*SUM($F$3:$I$3)</f>
        <v>0</v>
      </c>
      <c r="C158" s="70" cm="1">
        <f t="array" aca="1" ref="C158" ca="1">_xlfn.XLOOKUP(A158,INDIRECT($A$5&amp;"!$AJ$41:$AJ$406"),INDIRECT($A$5&amp;"!$AL$41:$AL$406"))*SUM($F$3:$I$3)</f>
        <v>15</v>
      </c>
      <c r="D158" s="70" cm="1">
        <f t="array" aca="1" ref="D158" ca="1">_xlfn.XLOOKUP(A158,INDIRECT($A$5&amp;"!$AJ$41:$AJ$406"),INDIRECT($A$5&amp;"!$AO$41:$AO$406"))*SUM($F$3:$I$3)</f>
        <v>14.25</v>
      </c>
      <c r="E158" s="34" cm="1">
        <f t="array" ref="E158">SUMPRODUCT(('PT Storengy'!$B$8:$K$372)*('PT Storengy'!$A$8:$A$372=$A158)*('PT Storengy'!$B$5:$K$5=$A$6)*('PT Storengy'!$B$7:$K$7=$A$7))</f>
        <v>0.2</v>
      </c>
      <c r="F158" s="119">
        <f t="shared" ca="1" si="20"/>
        <v>14.00783608333335</v>
      </c>
      <c r="G158" s="54">
        <f t="shared" ca="1" si="23"/>
        <v>0.92886999999999997</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0.74742000000000086</v>
      </c>
      <c r="I158" s="71">
        <f t="shared" ca="1" si="24"/>
        <v>74.74200000000009</v>
      </c>
      <c r="J158" s="118" cm="1">
        <f t="array" aca="1" ref="J158" ca="1">IF(COUNTIFS('PTC GRTgaz'!$K$7:$K$15996,"",'PTC GRTgaz'!$A$7:$A$15996,J$16,'PTC GRTgaz'!$D$7:$D$15996,$A158,'PTC GRTgaz'!$C$7:$C$15996,"DEL")&gt;0,J$14,SUMIFS('PTC GRTgaz'!$K$7:$K$15996,'PTC GRTgaz'!$A$7:$A$15996,J$16,'PTC GRTgaz'!$D$7:$D$15996,$A158,'PTC GRTgaz'!$C$7:$C$15996,"DEL")*1.0026*$F$4/INDIRECT($A$4&amp;"!D9"))</f>
        <v>124.99999999999999</v>
      </c>
      <c r="K158" s="118">
        <v>1000</v>
      </c>
      <c r="L158" s="119">
        <f t="shared" ca="1" si="21"/>
        <v>14.00783608333335</v>
      </c>
      <c r="M158" s="54">
        <f t="shared" ca="1" si="25"/>
        <v>0.92886999999999997</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0.74742000000000086</v>
      </c>
      <c r="O158" s="71">
        <f t="shared" ca="1" si="26"/>
        <v>74.74200000000009</v>
      </c>
      <c r="S158" s="119">
        <f t="shared" ca="1" si="22"/>
        <v>16.291155833333331</v>
      </c>
      <c r="T158" s="54">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0.70000000000000007</v>
      </c>
      <c r="V158" s="71">
        <f t="shared" ca="1" si="28"/>
        <v>87.5</v>
      </c>
    </row>
    <row r="159" spans="1:22" x14ac:dyDescent="0.35">
      <c r="A159" s="32">
        <f t="shared" si="29"/>
        <v>45890</v>
      </c>
      <c r="B159" s="70" cm="1">
        <f t="array" aca="1" ref="B159" ca="1">_xlfn.XLOOKUP(A159,INDIRECT($A$5&amp;"!$AJ$41:$AJ$406"),INDIRECT($A$5&amp;"!$AK$41:$AK$406"))*SUM($F$3:$I$3)</f>
        <v>0</v>
      </c>
      <c r="C159" s="70" cm="1">
        <f t="array" aca="1" ref="C159" ca="1">_xlfn.XLOOKUP(A159,INDIRECT($A$5&amp;"!$AJ$41:$AJ$406"),INDIRECT($A$5&amp;"!$AL$41:$AL$406"))*SUM($F$3:$I$3)</f>
        <v>15</v>
      </c>
      <c r="D159" s="70" cm="1">
        <f t="array" aca="1" ref="D159" ca="1">_xlfn.XLOOKUP(A159,INDIRECT($A$5&amp;"!$AJ$41:$AJ$406"),INDIRECT($A$5&amp;"!$AO$41:$AO$406"))*SUM($F$3:$I$3)</f>
        <v>14.25</v>
      </c>
      <c r="E159" s="34" cm="1">
        <f t="array" ref="E159">SUMPRODUCT(('PT Storengy'!$B$8:$K$372)*('PT Storengy'!$A$8:$A$372=$A159)*('PT Storengy'!$B$5:$K$5=$A$6)*('PT Storengy'!$B$7:$K$7=$A$7))</f>
        <v>0.2</v>
      </c>
      <c r="F159" s="119">
        <f t="shared" ca="1" si="20"/>
        <v>14.082245416666684</v>
      </c>
      <c r="G159" s="54">
        <f t="shared" ca="1" si="23"/>
        <v>0.93386000000000002</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0.74409333333333416</v>
      </c>
      <c r="I159" s="71">
        <f t="shared" ca="1" si="24"/>
        <v>74.409333333333421</v>
      </c>
      <c r="J159" s="118" cm="1">
        <f t="array" aca="1" ref="J159" ca="1">IF(COUNTIFS('PTC GRTgaz'!$K$7:$K$15996,"",'PTC GRTgaz'!$A$7:$A$15996,J$16,'PTC GRTgaz'!$D$7:$D$15996,$A159,'PTC GRTgaz'!$C$7:$C$15996,"DEL")&gt;0,J$14,SUMIFS('PTC GRTgaz'!$K$7:$K$15996,'PTC GRTgaz'!$A$7:$A$15996,J$16,'PTC GRTgaz'!$D$7:$D$15996,$A159,'PTC GRTgaz'!$C$7:$C$15996,"DEL")*1.0026*$F$4/INDIRECT($A$4&amp;"!D9"))</f>
        <v>124.99999999999999</v>
      </c>
      <c r="K159" s="118">
        <v>1000</v>
      </c>
      <c r="L159" s="119">
        <f t="shared" ca="1" si="21"/>
        <v>14.082245416666684</v>
      </c>
      <c r="M159" s="54">
        <f t="shared" ca="1" si="25"/>
        <v>0.93386000000000002</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0.74409333333333416</v>
      </c>
      <c r="O159" s="71">
        <f t="shared" ca="1" si="26"/>
        <v>74.409333333333421</v>
      </c>
      <c r="S159" s="119">
        <f t="shared" ca="1" si="22"/>
        <v>16.37865583333333</v>
      </c>
      <c r="T159" s="54">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0.70000000000000007</v>
      </c>
      <c r="V159" s="71">
        <f t="shared" ca="1" si="28"/>
        <v>87.5</v>
      </c>
    </row>
    <row r="160" spans="1:22" x14ac:dyDescent="0.35">
      <c r="A160" s="32">
        <f t="shared" si="29"/>
        <v>45891</v>
      </c>
      <c r="B160" s="70" cm="1">
        <f t="array" aca="1" ref="B160" ca="1">_xlfn.XLOOKUP(A160,INDIRECT($A$5&amp;"!$AJ$41:$AJ$406"),INDIRECT($A$5&amp;"!$AK$41:$AK$406"))*SUM($F$3:$I$3)</f>
        <v>0</v>
      </c>
      <c r="C160" s="70" cm="1">
        <f t="array" aca="1" ref="C160" ca="1">_xlfn.XLOOKUP(A160,INDIRECT($A$5&amp;"!$AJ$41:$AJ$406"),INDIRECT($A$5&amp;"!$AL$41:$AL$406"))*SUM($F$3:$I$3)</f>
        <v>15</v>
      </c>
      <c r="D160" s="70" cm="1">
        <f t="array" aca="1" ref="D160" ca="1">_xlfn.XLOOKUP(A160,INDIRECT($A$5&amp;"!$AJ$41:$AJ$406"),INDIRECT($A$5&amp;"!$AO$41:$AO$406"))*SUM($F$3:$I$3)</f>
        <v>14.25</v>
      </c>
      <c r="E160" s="34" cm="1">
        <f t="array" ref="E160">SUMPRODUCT(('PT Storengy'!$B$8:$K$372)*('PT Storengy'!$A$8:$A$372=$A160)*('PT Storengy'!$B$5:$K$5=$A$6)*('PT Storengy'!$B$7:$K$7=$A$7))</f>
        <v>0.2</v>
      </c>
      <c r="F160" s="119">
        <f t="shared" ca="1" si="20"/>
        <v>14.156324083333351</v>
      </c>
      <c r="G160" s="54">
        <f t="shared" ca="1" si="23"/>
        <v>0.93881999999999999</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0.7407866666666677</v>
      </c>
      <c r="I160" s="71">
        <f t="shared" ca="1" si="24"/>
        <v>74.078666666666777</v>
      </c>
      <c r="J160" s="118" cm="1">
        <f t="array" aca="1" ref="J160" ca="1">IF(COUNTIFS('PTC GRTgaz'!$K$7:$K$15996,"",'PTC GRTgaz'!$A$7:$A$15996,J$16,'PTC GRTgaz'!$D$7:$D$15996,$A160,'PTC GRTgaz'!$C$7:$C$15996,"DEL")&gt;0,J$14,SUMIFS('PTC GRTgaz'!$K$7:$K$15996,'PTC GRTgaz'!$A$7:$A$15996,J$16,'PTC GRTgaz'!$D$7:$D$15996,$A160,'PTC GRTgaz'!$C$7:$C$15996,"DEL")*1.0026*$F$4/INDIRECT($A$4&amp;"!D9"))</f>
        <v>124.99999999999999</v>
      </c>
      <c r="K160" s="118">
        <v>1000</v>
      </c>
      <c r="L160" s="119">
        <f t="shared" ca="1" si="21"/>
        <v>14.156324083333351</v>
      </c>
      <c r="M160" s="54">
        <f t="shared" ca="1" si="25"/>
        <v>0.93881999999999999</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0.7407866666666677</v>
      </c>
      <c r="O160" s="71">
        <f t="shared" ca="1" si="26"/>
        <v>74.078666666666777</v>
      </c>
      <c r="S160" s="119">
        <f t="shared" ca="1" si="22"/>
        <v>16.466155833333328</v>
      </c>
      <c r="T160" s="54">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0.70000000000000007</v>
      </c>
      <c r="V160" s="71">
        <f t="shared" ca="1" si="28"/>
        <v>87.5</v>
      </c>
    </row>
    <row r="161" spans="1:22" x14ac:dyDescent="0.35">
      <c r="A161" s="32">
        <f t="shared" si="29"/>
        <v>45892</v>
      </c>
      <c r="B161" s="70" cm="1">
        <f t="array" aca="1" ref="B161" ca="1">_xlfn.XLOOKUP(A161,INDIRECT($A$5&amp;"!$AJ$41:$AJ$406"),INDIRECT($A$5&amp;"!$AK$41:$AK$406"))*SUM($F$3:$I$3)</f>
        <v>0</v>
      </c>
      <c r="C161" s="70" cm="1">
        <f t="array" aca="1" ref="C161" ca="1">_xlfn.XLOOKUP(A161,INDIRECT($A$5&amp;"!$AJ$41:$AJ$406"),INDIRECT($A$5&amp;"!$AL$41:$AL$406"))*SUM($F$3:$I$3)</f>
        <v>15</v>
      </c>
      <c r="D161" s="70" cm="1">
        <f t="array" aca="1" ref="D161" ca="1">_xlfn.XLOOKUP(A161,INDIRECT($A$5&amp;"!$AJ$41:$AJ$406"),INDIRECT($A$5&amp;"!$AO$41:$AO$406"))*SUM($F$3:$I$3)</f>
        <v>14.25</v>
      </c>
      <c r="E161" s="34" cm="1">
        <f t="array" ref="E161">SUMPRODUCT(('PT Storengy'!$B$8:$K$372)*('PT Storengy'!$A$8:$A$372=$A161)*('PT Storengy'!$B$5:$K$5=$A$6)*('PT Storengy'!$B$7:$K$7=$A$7))</f>
        <v>0.2</v>
      </c>
      <c r="F161" s="119">
        <f t="shared" ca="1" si="20"/>
        <v>14.230074083333351</v>
      </c>
      <c r="G161" s="54">
        <f t="shared" ca="1" si="23"/>
        <v>0.94374999999999998</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0.73750000000000093</v>
      </c>
      <c r="I161" s="71">
        <f t="shared" ca="1" si="24"/>
        <v>73.750000000000099</v>
      </c>
      <c r="J161" s="118" cm="1">
        <f t="array" aca="1" ref="J161" ca="1">IF(COUNTIFS('PTC GRTgaz'!$K$7:$K$15996,"",'PTC GRTgaz'!$A$7:$A$15996,J$16,'PTC GRTgaz'!$D$7:$D$15996,$A161,'PTC GRTgaz'!$C$7:$C$15996,"DEL")&gt;0,J$14,SUMIFS('PTC GRTgaz'!$K$7:$K$15996,'PTC GRTgaz'!$A$7:$A$15996,J$16,'PTC GRTgaz'!$D$7:$D$15996,$A161,'PTC GRTgaz'!$C$7:$C$15996,"DEL")*1.0026*$F$4/INDIRECT($A$4&amp;"!D9"))</f>
        <v>124.99999999999999</v>
      </c>
      <c r="K161" s="118">
        <v>1000</v>
      </c>
      <c r="L161" s="119">
        <f t="shared" ca="1" si="21"/>
        <v>14.230074083333351</v>
      </c>
      <c r="M161" s="54">
        <f t="shared" ca="1" si="25"/>
        <v>0.94374999999999998</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0.73750000000000093</v>
      </c>
      <c r="O161" s="71">
        <f t="shared" ca="1" si="26"/>
        <v>73.750000000000099</v>
      </c>
      <c r="S161" s="119">
        <f t="shared" ca="1" si="22"/>
        <v>16.553655833333327</v>
      </c>
      <c r="T161" s="54">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0.70000000000000007</v>
      </c>
      <c r="V161" s="71">
        <f t="shared" ca="1" si="28"/>
        <v>87.5</v>
      </c>
    </row>
    <row r="162" spans="1:22" x14ac:dyDescent="0.35">
      <c r="A162" s="32">
        <f t="shared" si="29"/>
        <v>45893</v>
      </c>
      <c r="B162" s="70" cm="1">
        <f t="array" aca="1" ref="B162" ca="1">_xlfn.XLOOKUP(A162,INDIRECT($A$5&amp;"!$AJ$41:$AJ$406"),INDIRECT($A$5&amp;"!$AK$41:$AK$406"))*SUM($F$3:$I$3)</f>
        <v>0</v>
      </c>
      <c r="C162" s="70" cm="1">
        <f t="array" aca="1" ref="C162" ca="1">_xlfn.XLOOKUP(A162,INDIRECT($A$5&amp;"!$AJ$41:$AJ$406"),INDIRECT($A$5&amp;"!$AL$41:$AL$406"))*SUM($F$3:$I$3)</f>
        <v>15</v>
      </c>
      <c r="D162" s="70" cm="1">
        <f t="array" aca="1" ref="D162" ca="1">_xlfn.XLOOKUP(A162,INDIRECT($A$5&amp;"!$AJ$41:$AJ$406"),INDIRECT($A$5&amp;"!$AO$41:$AO$406"))*SUM($F$3:$I$3)</f>
        <v>14.25</v>
      </c>
      <c r="E162" s="34" cm="1">
        <f t="array" ref="E162">SUMPRODUCT(('PT Storengy'!$B$8:$K$372)*('PT Storengy'!$A$8:$A$372=$A162)*('PT Storengy'!$B$5:$K$5=$A$6)*('PT Storengy'!$B$7:$K$7=$A$7))</f>
        <v>0.2</v>
      </c>
      <c r="F162" s="119">
        <f t="shared" ca="1" si="20"/>
        <v>14.25</v>
      </c>
      <c r="G162" s="54">
        <f t="shared" ca="1" si="23"/>
        <v>0.94867000000000001</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0.73422000000000087</v>
      </c>
      <c r="I162" s="71">
        <f t="shared" ca="1" si="24"/>
        <v>19.925916666648845</v>
      </c>
      <c r="J162" s="118" cm="1">
        <f t="array" aca="1" ref="J162" ca="1">IF(COUNTIFS('PTC GRTgaz'!$K$7:$K$15996,"",'PTC GRTgaz'!$A$7:$A$15996,J$16,'PTC GRTgaz'!$D$7:$D$15996,$A162,'PTC GRTgaz'!$C$7:$C$15996,"DEL")&gt;0,J$14,SUMIFS('PTC GRTgaz'!$K$7:$K$15996,'PTC GRTgaz'!$A$7:$A$15996,J$16,'PTC GRTgaz'!$D$7:$D$15996,$A162,'PTC GRTgaz'!$C$7:$C$15996,"DEL")*1.0026*$F$4/INDIRECT($A$4&amp;"!D9"))</f>
        <v>124.99999999999999</v>
      </c>
      <c r="K162" s="118">
        <v>1000</v>
      </c>
      <c r="L162" s="119">
        <f t="shared" ca="1" si="21"/>
        <v>14.25</v>
      </c>
      <c r="M162" s="54">
        <f t="shared" ca="1" si="25"/>
        <v>0.94867000000000001</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0.73422000000000087</v>
      </c>
      <c r="O162" s="71">
        <f t="shared" ca="1" si="26"/>
        <v>19.925916666648845</v>
      </c>
      <c r="S162" s="119">
        <f t="shared" ca="1" si="22"/>
        <v>16.641155833333325</v>
      </c>
      <c r="T162" s="54">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0.70000000000000007</v>
      </c>
      <c r="V162" s="71">
        <f t="shared" ca="1" si="28"/>
        <v>87.5</v>
      </c>
    </row>
    <row r="163" spans="1:22" x14ac:dyDescent="0.35">
      <c r="A163" s="32">
        <f t="shared" si="29"/>
        <v>45894</v>
      </c>
      <c r="B163" s="70" cm="1">
        <f t="array" aca="1" ref="B163" ca="1">_xlfn.XLOOKUP(A163,INDIRECT($A$5&amp;"!$AJ$41:$AJ$406"),INDIRECT($A$5&amp;"!$AK$41:$AK$406"))*SUM($F$3:$I$3)</f>
        <v>0</v>
      </c>
      <c r="C163" s="70" cm="1">
        <f t="array" aca="1" ref="C163" ca="1">_xlfn.XLOOKUP(A163,INDIRECT($A$5&amp;"!$AJ$41:$AJ$406"),INDIRECT($A$5&amp;"!$AL$41:$AL$406"))*SUM($F$3:$I$3)</f>
        <v>15</v>
      </c>
      <c r="D163" s="70" cm="1">
        <f t="array" aca="1" ref="D163" ca="1">_xlfn.XLOOKUP(A163,INDIRECT($A$5&amp;"!$AJ$41:$AJ$406"),INDIRECT($A$5&amp;"!$AO$41:$AO$406"))*SUM($F$3:$I$3)</f>
        <v>14.25</v>
      </c>
      <c r="E163" s="34" cm="1">
        <f t="array" ref="E163">SUMPRODUCT(('PT Storengy'!$B$8:$K$372)*('PT Storengy'!$A$8:$A$372=$A163)*('PT Storengy'!$B$5:$K$5=$A$6)*('PT Storengy'!$B$7:$K$7=$A$7))</f>
        <v>0.4</v>
      </c>
      <c r="F163" s="119">
        <f t="shared" ca="1" si="20"/>
        <v>14.25</v>
      </c>
      <c r="G163" s="54">
        <f t="shared" ca="1" si="23"/>
        <v>0.95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0.73333333333333361</v>
      </c>
      <c r="I163" s="71">
        <f t="shared" ca="1" si="24"/>
        <v>0</v>
      </c>
      <c r="J163" s="118" cm="1">
        <f t="array" aca="1" ref="J163" ca="1">IF(COUNTIFS('PTC GRTgaz'!$K$7:$K$15996,"",'PTC GRTgaz'!$A$7:$A$15996,J$16,'PTC GRTgaz'!$D$7:$D$15996,$A163,'PTC GRTgaz'!$C$7:$C$15996,"DEL")&gt;0,J$14,SUMIFS('PTC GRTgaz'!$K$7:$K$15996,'PTC GRTgaz'!$A$7:$A$15996,J$16,'PTC GRTgaz'!$D$7:$D$15996,$A163,'PTC GRTgaz'!$C$7:$C$15996,"DEL")*1.0026*$F$4/INDIRECT($A$4&amp;"!D9"))</f>
        <v>124.99999999999999</v>
      </c>
      <c r="K163" s="118">
        <v>1000</v>
      </c>
      <c r="L163" s="119">
        <f t="shared" ca="1" si="21"/>
        <v>14.25</v>
      </c>
      <c r="M163" s="54">
        <f t="shared" ca="1" si="25"/>
        <v>0.95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0.73333333333333361</v>
      </c>
      <c r="O163" s="71">
        <f t="shared" ca="1" si="26"/>
        <v>0</v>
      </c>
      <c r="S163" s="119">
        <f t="shared" ca="1" si="22"/>
        <v>16.728655833333324</v>
      </c>
      <c r="T163" s="54">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0.70000000000000007</v>
      </c>
      <c r="V163" s="71">
        <f t="shared" ca="1" si="28"/>
        <v>87.5</v>
      </c>
    </row>
    <row r="164" spans="1:22" x14ac:dyDescent="0.35">
      <c r="A164" s="32">
        <f t="shared" si="29"/>
        <v>45895</v>
      </c>
      <c r="B164" s="70" cm="1">
        <f t="array" aca="1" ref="B164" ca="1">_xlfn.XLOOKUP(A164,INDIRECT($A$5&amp;"!$AJ$41:$AJ$406"),INDIRECT($A$5&amp;"!$AK$41:$AK$406"))*SUM($F$3:$I$3)</f>
        <v>0</v>
      </c>
      <c r="C164" s="70" cm="1">
        <f t="array" aca="1" ref="C164" ca="1">_xlfn.XLOOKUP(A164,INDIRECT($A$5&amp;"!$AJ$41:$AJ$406"),INDIRECT($A$5&amp;"!$AL$41:$AL$406"))*SUM($F$3:$I$3)</f>
        <v>15</v>
      </c>
      <c r="D164" s="70" cm="1">
        <f t="array" aca="1" ref="D164" ca="1">_xlfn.XLOOKUP(A164,INDIRECT($A$5&amp;"!$AJ$41:$AJ$406"),INDIRECT($A$5&amp;"!$AO$41:$AO$406"))*SUM($F$3:$I$3)</f>
        <v>14.25</v>
      </c>
      <c r="E164" s="34" cm="1">
        <f t="array" ref="E164">SUMPRODUCT(('PT Storengy'!$B$8:$K$372)*('PT Storengy'!$A$8:$A$372=$A164)*('PT Storengy'!$B$5:$K$5=$A$6)*('PT Storengy'!$B$7:$K$7=$A$7))</f>
        <v>0.4</v>
      </c>
      <c r="F164" s="119">
        <f t="shared" ca="1" si="20"/>
        <v>14.25</v>
      </c>
      <c r="G164" s="54">
        <f t="shared" ca="1" si="23"/>
        <v>0.95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0.73333333333333361</v>
      </c>
      <c r="I164" s="71">
        <f t="shared" ca="1" si="24"/>
        <v>0</v>
      </c>
      <c r="J164" s="118" cm="1">
        <f t="array" aca="1" ref="J164" ca="1">IF(COUNTIFS('PTC GRTgaz'!$K$7:$K$15996,"",'PTC GRTgaz'!$A$7:$A$15996,J$16,'PTC GRTgaz'!$D$7:$D$15996,$A164,'PTC GRTgaz'!$C$7:$C$15996,"DEL")&gt;0,J$14,SUMIFS('PTC GRTgaz'!$K$7:$K$15996,'PTC GRTgaz'!$A$7:$A$15996,J$16,'PTC GRTgaz'!$D$7:$D$15996,$A164,'PTC GRTgaz'!$C$7:$C$15996,"DEL")*1.0026*$F$4/INDIRECT($A$4&amp;"!D9"))</f>
        <v>124.99999999999999</v>
      </c>
      <c r="K164" s="118">
        <v>1000</v>
      </c>
      <c r="L164" s="119">
        <f t="shared" ca="1" si="21"/>
        <v>14.25</v>
      </c>
      <c r="M164" s="54">
        <f t="shared" ca="1" si="25"/>
        <v>0.95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0.73333333333333361</v>
      </c>
      <c r="O164" s="71">
        <f t="shared" ca="1" si="26"/>
        <v>0</v>
      </c>
      <c r="S164" s="119">
        <f t="shared" ca="1" si="22"/>
        <v>16.816155833333323</v>
      </c>
      <c r="T164" s="54">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0.70000000000000007</v>
      </c>
      <c r="V164" s="71">
        <f t="shared" ca="1" si="28"/>
        <v>87.5</v>
      </c>
    </row>
    <row r="165" spans="1:22" x14ac:dyDescent="0.35">
      <c r="A165" s="32">
        <f t="shared" si="29"/>
        <v>45896</v>
      </c>
      <c r="B165" s="70" cm="1">
        <f t="array" aca="1" ref="B165" ca="1">_xlfn.XLOOKUP(A165,INDIRECT($A$5&amp;"!$AJ$41:$AJ$406"),INDIRECT($A$5&amp;"!$AK$41:$AK$406"))*SUM($F$3:$I$3)</f>
        <v>0</v>
      </c>
      <c r="C165" s="70" cm="1">
        <f t="array" aca="1" ref="C165" ca="1">_xlfn.XLOOKUP(A165,INDIRECT($A$5&amp;"!$AJ$41:$AJ$406"),INDIRECT($A$5&amp;"!$AL$41:$AL$406"))*SUM($F$3:$I$3)</f>
        <v>15</v>
      </c>
      <c r="D165" s="70" cm="1">
        <f t="array" aca="1" ref="D165" ca="1">_xlfn.XLOOKUP(A165,INDIRECT($A$5&amp;"!$AJ$41:$AJ$406"),INDIRECT($A$5&amp;"!$AO$41:$AO$406"))*SUM($F$3:$I$3)</f>
        <v>14.25</v>
      </c>
      <c r="E165" s="34" cm="1">
        <f t="array" ref="E165">SUMPRODUCT(('PT Storengy'!$B$8:$K$372)*('PT Storengy'!$A$8:$A$372=$A165)*('PT Storengy'!$B$5:$K$5=$A$6)*('PT Storengy'!$B$7:$K$7=$A$7))</f>
        <v>0.4</v>
      </c>
      <c r="F165" s="119">
        <f t="shared" ca="1" si="20"/>
        <v>14.25</v>
      </c>
      <c r="G165" s="54">
        <f t="shared" ca="1" si="23"/>
        <v>0.95</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0.73333333333333361</v>
      </c>
      <c r="I165" s="71">
        <f t="shared" ca="1" si="24"/>
        <v>0</v>
      </c>
      <c r="J165" s="118" cm="1">
        <f t="array" aca="1" ref="J165" ca="1">IF(COUNTIFS('PTC GRTgaz'!$K$7:$K$15996,"",'PTC GRTgaz'!$A$7:$A$15996,J$16,'PTC GRTgaz'!$D$7:$D$15996,$A165,'PTC GRTgaz'!$C$7:$C$15996,"DEL")&gt;0,J$14,SUMIFS('PTC GRTgaz'!$K$7:$K$15996,'PTC GRTgaz'!$A$7:$A$15996,J$16,'PTC GRTgaz'!$D$7:$D$15996,$A165,'PTC GRTgaz'!$C$7:$C$15996,"DEL")*1.0026*$F$4/INDIRECT($A$4&amp;"!D9"))</f>
        <v>124.99999999999999</v>
      </c>
      <c r="K165" s="118">
        <v>1000</v>
      </c>
      <c r="L165" s="119">
        <f t="shared" ca="1" si="21"/>
        <v>14.25</v>
      </c>
      <c r="M165" s="54">
        <f t="shared" ca="1" si="25"/>
        <v>0.95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0.73333333333333361</v>
      </c>
      <c r="O165" s="71">
        <f t="shared" ca="1" si="26"/>
        <v>0</v>
      </c>
      <c r="S165" s="119">
        <f t="shared" ca="1" si="22"/>
        <v>16.903655833333321</v>
      </c>
      <c r="T165" s="54">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0.70000000000000007</v>
      </c>
      <c r="V165" s="71">
        <f t="shared" ca="1" si="28"/>
        <v>87.5</v>
      </c>
    </row>
    <row r="166" spans="1:22" x14ac:dyDescent="0.35">
      <c r="A166" s="32">
        <f t="shared" si="29"/>
        <v>45897</v>
      </c>
      <c r="B166" s="70" cm="1">
        <f t="array" aca="1" ref="B166" ca="1">_xlfn.XLOOKUP(A166,INDIRECT($A$5&amp;"!$AJ$41:$AJ$406"),INDIRECT($A$5&amp;"!$AK$41:$AK$406"))*SUM($F$3:$I$3)</f>
        <v>0</v>
      </c>
      <c r="C166" s="70" cm="1">
        <f t="array" aca="1" ref="C166" ca="1">_xlfn.XLOOKUP(A166,INDIRECT($A$5&amp;"!$AJ$41:$AJ$406"),INDIRECT($A$5&amp;"!$AL$41:$AL$406"))*SUM($F$3:$I$3)</f>
        <v>15</v>
      </c>
      <c r="D166" s="70" cm="1">
        <f t="array" aca="1" ref="D166" ca="1">_xlfn.XLOOKUP(A166,INDIRECT($A$5&amp;"!$AJ$41:$AJ$406"),INDIRECT($A$5&amp;"!$AO$41:$AO$406"))*SUM($F$3:$I$3)</f>
        <v>14.25</v>
      </c>
      <c r="E166" s="34" cm="1">
        <f t="array" ref="E166">SUMPRODUCT(('PT Storengy'!$B$8:$K$372)*('PT Storengy'!$A$8:$A$372=$A166)*('PT Storengy'!$B$5:$K$5=$A$6)*('PT Storengy'!$B$7:$K$7=$A$7))</f>
        <v>0.4</v>
      </c>
      <c r="F166" s="119">
        <f t="shared" ca="1" si="20"/>
        <v>14.25</v>
      </c>
      <c r="G166" s="54">
        <f t="shared" ca="1" si="23"/>
        <v>0.95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0.73333333333333361</v>
      </c>
      <c r="I166" s="71">
        <f t="shared" ca="1" si="24"/>
        <v>0</v>
      </c>
      <c r="J166" s="118" cm="1">
        <f t="array" aca="1" ref="J166" ca="1">IF(COUNTIFS('PTC GRTgaz'!$K$7:$K$15996,"",'PTC GRTgaz'!$A$7:$A$15996,J$16,'PTC GRTgaz'!$D$7:$D$15996,$A166,'PTC GRTgaz'!$C$7:$C$15996,"DEL")&gt;0,J$14,SUMIFS('PTC GRTgaz'!$K$7:$K$15996,'PTC GRTgaz'!$A$7:$A$15996,J$16,'PTC GRTgaz'!$D$7:$D$15996,$A166,'PTC GRTgaz'!$C$7:$C$15996,"DEL")*1.0026*$F$4/INDIRECT($A$4&amp;"!D9"))</f>
        <v>124.99999999999999</v>
      </c>
      <c r="K166" s="118">
        <v>1000</v>
      </c>
      <c r="L166" s="119">
        <f t="shared" ca="1" si="21"/>
        <v>14.25</v>
      </c>
      <c r="M166" s="54">
        <f t="shared" ca="1" si="25"/>
        <v>0.95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0.73333333333333361</v>
      </c>
      <c r="O166" s="71">
        <f t="shared" ca="1" si="26"/>
        <v>0</v>
      </c>
      <c r="S166" s="119">
        <f t="shared" ca="1" si="22"/>
        <v>16.99115583333332</v>
      </c>
      <c r="T166" s="54">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0.70000000000000007</v>
      </c>
      <c r="V166" s="71">
        <f t="shared" ca="1" si="28"/>
        <v>87.5</v>
      </c>
    </row>
    <row r="167" spans="1:22" x14ac:dyDescent="0.35">
      <c r="A167" s="32">
        <f t="shared" si="29"/>
        <v>45898</v>
      </c>
      <c r="B167" s="70" cm="1">
        <f t="array" aca="1" ref="B167" ca="1">_xlfn.XLOOKUP(A167,INDIRECT($A$5&amp;"!$AJ$41:$AJ$406"),INDIRECT($A$5&amp;"!$AK$41:$AK$406"))*SUM($F$3:$I$3)</f>
        <v>0</v>
      </c>
      <c r="C167" s="70" cm="1">
        <f t="array" aca="1" ref="C167" ca="1">_xlfn.XLOOKUP(A167,INDIRECT($A$5&amp;"!$AJ$41:$AJ$406"),INDIRECT($A$5&amp;"!$AL$41:$AL$406"))*SUM($F$3:$I$3)</f>
        <v>15</v>
      </c>
      <c r="D167" s="70" cm="1">
        <f t="array" aca="1" ref="D167" ca="1">_xlfn.XLOOKUP(A167,INDIRECT($A$5&amp;"!$AJ$41:$AJ$406"),INDIRECT($A$5&amp;"!$AO$41:$AO$406"))*SUM($F$3:$I$3)</f>
        <v>14.25</v>
      </c>
      <c r="E167" s="34" cm="1">
        <f t="array" ref="E167">SUMPRODUCT(('PT Storengy'!$B$8:$K$372)*('PT Storengy'!$A$8:$A$372=$A167)*('PT Storengy'!$B$5:$K$5=$A$6)*('PT Storengy'!$B$7:$K$7=$A$7))</f>
        <v>0.4</v>
      </c>
      <c r="F167" s="119">
        <f t="shared" ca="1" si="20"/>
        <v>14.25</v>
      </c>
      <c r="G167" s="54">
        <f t="shared" ca="1" si="23"/>
        <v>0.95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0.73333333333333361</v>
      </c>
      <c r="I167" s="71">
        <f t="shared" ca="1" si="24"/>
        <v>0</v>
      </c>
      <c r="J167" s="118" cm="1">
        <f t="array" aca="1" ref="J167" ca="1">IF(COUNTIFS('PTC GRTgaz'!$K$7:$K$15996,"",'PTC GRTgaz'!$A$7:$A$15996,J$16,'PTC GRTgaz'!$D$7:$D$15996,$A167,'PTC GRTgaz'!$C$7:$C$15996,"DEL")&gt;0,J$14,SUMIFS('PTC GRTgaz'!$K$7:$K$15996,'PTC GRTgaz'!$A$7:$A$15996,J$16,'PTC GRTgaz'!$D$7:$D$15996,$A167,'PTC GRTgaz'!$C$7:$C$15996,"DEL")*1.0026*$F$4/INDIRECT($A$4&amp;"!D9"))</f>
        <v>124.99999999999999</v>
      </c>
      <c r="K167" s="118">
        <v>1000</v>
      </c>
      <c r="L167" s="119">
        <f t="shared" ca="1" si="21"/>
        <v>14.25</v>
      </c>
      <c r="M167" s="54">
        <f t="shared" ca="1" si="25"/>
        <v>0.95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0.73333333333333361</v>
      </c>
      <c r="O167" s="71">
        <f t="shared" ca="1" si="26"/>
        <v>0</v>
      </c>
      <c r="S167" s="119">
        <f t="shared" ca="1" si="22"/>
        <v>17.078655833333318</v>
      </c>
      <c r="T167" s="54">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0.70000000000000007</v>
      </c>
      <c r="V167" s="71">
        <f t="shared" ca="1" si="28"/>
        <v>87.5</v>
      </c>
    </row>
    <row r="168" spans="1:22" x14ac:dyDescent="0.35">
      <c r="A168" s="32">
        <f t="shared" si="29"/>
        <v>45899</v>
      </c>
      <c r="B168" s="70" cm="1">
        <f t="array" aca="1" ref="B168" ca="1">_xlfn.XLOOKUP(A168,INDIRECT($A$5&amp;"!$AJ$41:$AJ$406"),INDIRECT($A$5&amp;"!$AK$41:$AK$406"))*SUM($F$3:$I$3)</f>
        <v>0</v>
      </c>
      <c r="C168" s="70" cm="1">
        <f t="array" aca="1" ref="C168" ca="1">_xlfn.XLOOKUP(A168,INDIRECT($A$5&amp;"!$AJ$41:$AJ$406"),INDIRECT($A$5&amp;"!$AL$41:$AL$406"))*SUM($F$3:$I$3)</f>
        <v>15</v>
      </c>
      <c r="D168" s="70" cm="1">
        <f t="array" aca="1" ref="D168" ca="1">_xlfn.XLOOKUP(A168,INDIRECT($A$5&amp;"!$AJ$41:$AJ$406"),INDIRECT($A$5&amp;"!$AO$41:$AO$406"))*SUM($F$3:$I$3)</f>
        <v>14.25</v>
      </c>
      <c r="E168" s="34" cm="1">
        <f t="array" ref="E168">SUMPRODUCT(('PT Storengy'!$B$8:$K$372)*('PT Storengy'!$A$8:$A$372=$A168)*('PT Storengy'!$B$5:$K$5=$A$6)*('PT Storengy'!$B$7:$K$7=$A$7))</f>
        <v>0.4</v>
      </c>
      <c r="F168" s="119">
        <f t="shared" ca="1" si="20"/>
        <v>14.25</v>
      </c>
      <c r="G168" s="54">
        <f t="shared" ca="1" si="23"/>
        <v>0.95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0.73333333333333361</v>
      </c>
      <c r="I168" s="71">
        <f t="shared" ca="1" si="24"/>
        <v>0</v>
      </c>
      <c r="J168" s="118" cm="1">
        <f t="array" aca="1" ref="J168" ca="1">IF(COUNTIFS('PTC GRTgaz'!$K$7:$K$15996,"",'PTC GRTgaz'!$A$7:$A$15996,J$16,'PTC GRTgaz'!$D$7:$D$15996,$A168,'PTC GRTgaz'!$C$7:$C$15996,"DEL")&gt;0,J$14,SUMIFS('PTC GRTgaz'!$K$7:$K$15996,'PTC GRTgaz'!$A$7:$A$15996,J$16,'PTC GRTgaz'!$D$7:$D$15996,$A168,'PTC GRTgaz'!$C$7:$C$15996,"DEL")*1.0026*$F$4/INDIRECT($A$4&amp;"!D9"))</f>
        <v>124.99999999999999</v>
      </c>
      <c r="K168" s="118">
        <v>1000</v>
      </c>
      <c r="L168" s="119">
        <f t="shared" ca="1" si="21"/>
        <v>14.25</v>
      </c>
      <c r="M168" s="54">
        <f t="shared" ca="1" si="25"/>
        <v>0.95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0.73333333333333361</v>
      </c>
      <c r="O168" s="71">
        <f t="shared" ca="1" si="26"/>
        <v>0</v>
      </c>
      <c r="S168" s="119">
        <f t="shared" ca="1" si="22"/>
        <v>17.166155833333317</v>
      </c>
      <c r="T168" s="54">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0.70000000000000007</v>
      </c>
      <c r="V168" s="71">
        <f t="shared" ca="1" si="28"/>
        <v>87.5</v>
      </c>
    </row>
    <row r="169" spans="1:22" x14ac:dyDescent="0.35">
      <c r="A169" s="32">
        <f t="shared" si="29"/>
        <v>45900</v>
      </c>
      <c r="B169" s="70" cm="1">
        <f t="array" aca="1" ref="B169" ca="1">_xlfn.XLOOKUP(A169,INDIRECT($A$5&amp;"!$AJ$41:$AJ$406"),INDIRECT($A$5&amp;"!$AK$41:$AK$406"))*SUM($F$3:$I$3)</f>
        <v>0</v>
      </c>
      <c r="C169" s="70" cm="1">
        <f t="array" aca="1" ref="C169" ca="1">_xlfn.XLOOKUP(A169,INDIRECT($A$5&amp;"!$AJ$41:$AJ$406"),INDIRECT($A$5&amp;"!$AL$41:$AL$406"))*SUM($F$3:$I$3)</f>
        <v>14.25</v>
      </c>
      <c r="D169" s="70" cm="1">
        <f t="array" aca="1" ref="D169" ca="1">_xlfn.XLOOKUP(A169,INDIRECT($A$5&amp;"!$AJ$41:$AJ$406"),INDIRECT($A$5&amp;"!$AO$41:$AO$406"))*SUM($F$3:$I$3)</f>
        <v>14.25</v>
      </c>
      <c r="E169" s="34" cm="1">
        <f t="array" ref="E169">SUMPRODUCT(('PT Storengy'!$B$8:$K$372)*('PT Storengy'!$A$8:$A$372=$A169)*('PT Storengy'!$B$5:$K$5=$A$6)*('PT Storengy'!$B$7:$K$7=$A$7))</f>
        <v>0.4</v>
      </c>
      <c r="F169" s="119">
        <f t="shared" ca="1" si="20"/>
        <v>14.25</v>
      </c>
      <c r="G169" s="54">
        <f t="shared" ca="1" si="23"/>
        <v>0.95</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0.73333333333333361</v>
      </c>
      <c r="I169" s="71">
        <f t="shared" ca="1" si="24"/>
        <v>0</v>
      </c>
      <c r="J169" s="118" cm="1">
        <f t="array" aca="1" ref="J169" ca="1">IF(COUNTIFS('PTC GRTgaz'!$K$7:$K$15996,"",'PTC GRTgaz'!$A$7:$A$15996,J$16,'PTC GRTgaz'!$D$7:$D$15996,$A169,'PTC GRTgaz'!$C$7:$C$15996,"DEL")&gt;0,J$14,SUMIFS('PTC GRTgaz'!$K$7:$K$15996,'PTC GRTgaz'!$A$7:$A$15996,J$16,'PTC GRTgaz'!$D$7:$D$15996,$A169,'PTC GRTgaz'!$C$7:$C$15996,"DEL")*1.0026*$F$4/INDIRECT($A$4&amp;"!D9"))</f>
        <v>124.99999999999999</v>
      </c>
      <c r="K169" s="118">
        <v>1000</v>
      </c>
      <c r="L169" s="119">
        <f t="shared" ca="1" si="21"/>
        <v>14.25</v>
      </c>
      <c r="M169" s="54">
        <f t="shared" ca="1" si="25"/>
        <v>0.95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0.73333333333333361</v>
      </c>
      <c r="O169" s="71">
        <f t="shared" ca="1" si="26"/>
        <v>0</v>
      </c>
      <c r="S169" s="119">
        <f t="shared" ca="1" si="22"/>
        <v>17.253655833333315</v>
      </c>
      <c r="T169" s="54">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0.70000000000000007</v>
      </c>
      <c r="V169" s="71">
        <f t="shared" ca="1" si="28"/>
        <v>87.5</v>
      </c>
    </row>
    <row r="170" spans="1:22" x14ac:dyDescent="0.35">
      <c r="A170" s="32">
        <f t="shared" si="29"/>
        <v>45901</v>
      </c>
      <c r="B170" s="70" cm="1">
        <f t="array" aca="1" ref="B170" ca="1">_xlfn.XLOOKUP(A170,INDIRECT($A$5&amp;"!$AJ$41:$AJ$406"),INDIRECT($A$5&amp;"!$AK$41:$AK$406"))*SUM($F$3:$I$3)</f>
        <v>0</v>
      </c>
      <c r="C170" s="70" cm="1">
        <f t="array" aca="1" ref="C170" ca="1">_xlfn.XLOOKUP(A170,INDIRECT($A$5&amp;"!$AJ$41:$AJ$406"),INDIRECT($A$5&amp;"!$AL$41:$AL$406"))*SUM($F$3:$I$3)</f>
        <v>15</v>
      </c>
      <c r="D170" s="70" cm="1">
        <f t="array" aca="1" ref="D170" ca="1">_xlfn.XLOOKUP(A170,INDIRECT($A$5&amp;"!$AJ$41:$AJ$406"),INDIRECT($A$5&amp;"!$AO$41:$AO$406"))*SUM($F$3:$I$3)</f>
        <v>15</v>
      </c>
      <c r="E170" s="34" cm="1">
        <f t="array" ref="E170">SUMPRODUCT(('PT Storengy'!$B$8:$K$372)*('PT Storengy'!$A$8:$A$372=$A170)*('PT Storengy'!$B$5:$K$5=$A$6)*('PT Storengy'!$B$7:$K$7=$A$7))</f>
        <v>0.4</v>
      </c>
      <c r="F170" s="119">
        <f t="shared" ca="1" si="20"/>
        <v>14.305</v>
      </c>
      <c r="G170" s="54">
        <f t="shared" ca="1" si="23"/>
        <v>0.95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0.73333333333333361</v>
      </c>
      <c r="I170" s="71">
        <f t="shared" ca="1" si="24"/>
        <v>55.000000000000014</v>
      </c>
      <c r="J170" s="118" cm="1">
        <f t="array" aca="1" ref="J170" ca="1">IF(COUNTIFS('PTC GRTgaz'!$K$7:$K$15996,"",'PTC GRTgaz'!$A$7:$A$15996,J$16,'PTC GRTgaz'!$D$7:$D$15996,$A170,'PTC GRTgaz'!$C$7:$C$15996,"DEL")&gt;0,J$14,SUMIFS('PTC GRTgaz'!$K$7:$K$15996,'PTC GRTgaz'!$A$7:$A$15996,J$16,'PTC GRTgaz'!$D$7:$D$15996,$A170,'PTC GRTgaz'!$C$7:$C$15996,"DEL")*1.0026*$F$4/INDIRECT($A$4&amp;"!D9"))</f>
        <v>124.99999999999999</v>
      </c>
      <c r="K170" s="118">
        <v>1000</v>
      </c>
      <c r="L170" s="119">
        <f t="shared" ca="1" si="21"/>
        <v>14.305</v>
      </c>
      <c r="M170" s="54">
        <f t="shared" ca="1" si="25"/>
        <v>0.95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0.73333333333333361</v>
      </c>
      <c r="O170" s="71">
        <f t="shared" ca="1" si="26"/>
        <v>55.000000000000014</v>
      </c>
      <c r="S170" s="119">
        <f t="shared" ca="1" si="22"/>
        <v>17.341155833333314</v>
      </c>
      <c r="T170" s="54">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0.70000000000000007</v>
      </c>
      <c r="V170" s="71">
        <f t="shared" ca="1" si="28"/>
        <v>87.5</v>
      </c>
    </row>
    <row r="171" spans="1:22" x14ac:dyDescent="0.35">
      <c r="A171" s="32">
        <f t="shared" si="29"/>
        <v>45902</v>
      </c>
      <c r="B171" s="70" cm="1">
        <f t="array" aca="1" ref="B171" ca="1">_xlfn.XLOOKUP(A171,INDIRECT($A$5&amp;"!$AJ$41:$AJ$406"),INDIRECT($A$5&amp;"!$AK$41:$AK$406"))*SUM($F$3:$I$3)</f>
        <v>0</v>
      </c>
      <c r="C171" s="70" cm="1">
        <f t="array" aca="1" ref="C171" ca="1">_xlfn.XLOOKUP(A171,INDIRECT($A$5&amp;"!$AJ$41:$AJ$406"),INDIRECT($A$5&amp;"!$AL$41:$AL$406"))*SUM($F$3:$I$3)</f>
        <v>15</v>
      </c>
      <c r="D171" s="70" cm="1">
        <f t="array" aca="1" ref="D171" ca="1">_xlfn.XLOOKUP(A171,INDIRECT($A$5&amp;"!$AJ$41:$AJ$406"),INDIRECT($A$5&amp;"!$AO$41:$AO$406"))*SUM($F$3:$I$3)</f>
        <v>15</v>
      </c>
      <c r="E171" s="34" cm="1">
        <f t="array" ref="E171">SUMPRODUCT(('PT Storengy'!$B$8:$K$372)*('PT Storengy'!$A$8:$A$372=$A171)*('PT Storengy'!$B$5:$K$5=$A$6)*('PT Storengy'!$B$7:$K$7=$A$7))</f>
        <v>0.4</v>
      </c>
      <c r="F171" s="119">
        <f t="shared" ca="1" si="20"/>
        <v>14.359816499999999</v>
      </c>
      <c r="G171" s="54">
        <f t="shared" ca="1" si="23"/>
        <v>0.95367000000000002</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0.73088666666666757</v>
      </c>
      <c r="I171" s="71">
        <f t="shared" ca="1" si="24"/>
        <v>54.816500000000055</v>
      </c>
      <c r="J171" s="118" cm="1">
        <f t="array" aca="1" ref="J171" ca="1">IF(COUNTIFS('PTC GRTgaz'!$K$7:$K$15996,"",'PTC GRTgaz'!$A$7:$A$15996,J$16,'PTC GRTgaz'!$D$7:$D$15996,$A171,'PTC GRTgaz'!$C$7:$C$15996,"DEL")&gt;0,J$14,SUMIFS('PTC GRTgaz'!$K$7:$K$15996,'PTC GRTgaz'!$A$7:$A$15996,J$16,'PTC GRTgaz'!$D$7:$D$15996,$A171,'PTC GRTgaz'!$C$7:$C$15996,"DEL")*1.0026*$F$4/INDIRECT($A$4&amp;"!D9"))</f>
        <v>124.99999999999999</v>
      </c>
      <c r="K171" s="118">
        <v>1000</v>
      </c>
      <c r="L171" s="119">
        <f t="shared" ca="1" si="21"/>
        <v>14.359816499999999</v>
      </c>
      <c r="M171" s="54">
        <f t="shared" ca="1" si="25"/>
        <v>0.95367000000000002</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0.73088666666666757</v>
      </c>
      <c r="O171" s="71">
        <f t="shared" ca="1" si="26"/>
        <v>54.816500000000055</v>
      </c>
      <c r="S171" s="119">
        <f t="shared" ca="1" si="22"/>
        <v>17.428655833333313</v>
      </c>
      <c r="T171" s="54">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0.70000000000000007</v>
      </c>
      <c r="V171" s="71">
        <f t="shared" ca="1" si="28"/>
        <v>87.5</v>
      </c>
    </row>
    <row r="172" spans="1:22" x14ac:dyDescent="0.35">
      <c r="A172" s="32">
        <f t="shared" si="29"/>
        <v>45903</v>
      </c>
      <c r="B172" s="70" cm="1">
        <f t="array" aca="1" ref="B172" ca="1">_xlfn.XLOOKUP(A172,INDIRECT($A$5&amp;"!$AJ$41:$AJ$406"),INDIRECT($A$5&amp;"!$AK$41:$AK$406"))*SUM($F$3:$I$3)</f>
        <v>0</v>
      </c>
      <c r="C172" s="70" cm="1">
        <f t="array" aca="1" ref="C172" ca="1">_xlfn.XLOOKUP(A172,INDIRECT($A$5&amp;"!$AJ$41:$AJ$406"),INDIRECT($A$5&amp;"!$AL$41:$AL$406"))*SUM($F$3:$I$3)</f>
        <v>15</v>
      </c>
      <c r="D172" s="70" cm="1">
        <f t="array" aca="1" ref="D172" ca="1">_xlfn.XLOOKUP(A172,INDIRECT($A$5&amp;"!$AJ$41:$AJ$406"),INDIRECT($A$5&amp;"!$AO$41:$AO$406"))*SUM($F$3:$I$3)</f>
        <v>15</v>
      </c>
      <c r="E172" s="34" cm="1">
        <f t="array" ref="E172">SUMPRODUCT(('PT Storengy'!$B$8:$K$372)*('PT Storengy'!$A$8:$A$372=$A172)*('PT Storengy'!$B$5:$K$5=$A$6)*('PT Storengy'!$B$7:$K$7=$A$7))</f>
        <v>0.4</v>
      </c>
      <c r="F172" s="119">
        <f t="shared" ca="1" si="20"/>
        <v>14.414450499999999</v>
      </c>
      <c r="G172" s="54">
        <f t="shared" ca="1" si="23"/>
        <v>0.95731999999999995</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0.72845333333333417</v>
      </c>
      <c r="I172" s="71">
        <f t="shared" ca="1" si="24"/>
        <v>54.63400000000005</v>
      </c>
      <c r="J172" s="118" cm="1">
        <f t="array" aca="1" ref="J172" ca="1">IF(COUNTIFS('PTC GRTgaz'!$K$7:$K$15996,"",'PTC GRTgaz'!$A$7:$A$15996,J$16,'PTC GRTgaz'!$D$7:$D$15996,$A172,'PTC GRTgaz'!$C$7:$C$15996,"DEL")&gt;0,J$14,SUMIFS('PTC GRTgaz'!$K$7:$K$15996,'PTC GRTgaz'!$A$7:$A$15996,J$16,'PTC GRTgaz'!$D$7:$D$15996,$A172,'PTC GRTgaz'!$C$7:$C$15996,"DEL")*1.0026*$F$4/INDIRECT($A$4&amp;"!D9"))</f>
        <v>124.99999999999999</v>
      </c>
      <c r="K172" s="118">
        <v>1000</v>
      </c>
      <c r="L172" s="119">
        <f t="shared" ca="1" si="21"/>
        <v>14.414450499999999</v>
      </c>
      <c r="M172" s="54">
        <f t="shared" ca="1" si="25"/>
        <v>0.95731999999999995</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0.72845333333333417</v>
      </c>
      <c r="O172" s="71">
        <f t="shared" ca="1" si="26"/>
        <v>54.63400000000005</v>
      </c>
      <c r="S172" s="119">
        <f t="shared" ca="1" si="22"/>
        <v>17.516155833333311</v>
      </c>
      <c r="T172" s="54">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0.70000000000000007</v>
      </c>
      <c r="V172" s="71">
        <f t="shared" ca="1" si="28"/>
        <v>87.5</v>
      </c>
    </row>
    <row r="173" spans="1:22" x14ac:dyDescent="0.35">
      <c r="A173" s="32">
        <f t="shared" si="29"/>
        <v>45904</v>
      </c>
      <c r="B173" s="70" cm="1">
        <f t="array" aca="1" ref="B173" ca="1">_xlfn.XLOOKUP(A173,INDIRECT($A$5&amp;"!$AJ$41:$AJ$406"),INDIRECT($A$5&amp;"!$AK$41:$AK$406"))*SUM($F$3:$I$3)</f>
        <v>0</v>
      </c>
      <c r="C173" s="70" cm="1">
        <f t="array" aca="1" ref="C173" ca="1">_xlfn.XLOOKUP(A173,INDIRECT($A$5&amp;"!$AJ$41:$AJ$406"),INDIRECT($A$5&amp;"!$AL$41:$AL$406"))*SUM($F$3:$I$3)</f>
        <v>15</v>
      </c>
      <c r="D173" s="70" cm="1">
        <f t="array" aca="1" ref="D173" ca="1">_xlfn.XLOOKUP(A173,INDIRECT($A$5&amp;"!$AJ$41:$AJ$406"),INDIRECT($A$5&amp;"!$AO$41:$AO$406"))*SUM($F$3:$I$3)</f>
        <v>15</v>
      </c>
      <c r="E173" s="34" cm="1">
        <f t="array" ref="E173">SUMPRODUCT(('PT Storengy'!$B$8:$K$372)*('PT Storengy'!$A$8:$A$372=$A173)*('PT Storengy'!$B$5:$K$5=$A$6)*('PT Storengy'!$B$7:$K$7=$A$7))</f>
        <v>0.4</v>
      </c>
      <c r="F173" s="119">
        <f t="shared" ca="1" si="20"/>
        <v>14.468902499999999</v>
      </c>
      <c r="G173" s="54">
        <f t="shared" ca="1" si="23"/>
        <v>0.96096000000000004</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0.72602666666666738</v>
      </c>
      <c r="I173" s="71">
        <f t="shared" ca="1" si="24"/>
        <v>54.452000000000041</v>
      </c>
      <c r="J173" s="118" cm="1">
        <f t="array" aca="1" ref="J173" ca="1">IF(COUNTIFS('PTC GRTgaz'!$K$7:$K$15996,"",'PTC GRTgaz'!$A$7:$A$15996,J$16,'PTC GRTgaz'!$D$7:$D$15996,$A173,'PTC GRTgaz'!$C$7:$C$15996,"DEL")&gt;0,J$14,SUMIFS('PTC GRTgaz'!$K$7:$K$15996,'PTC GRTgaz'!$A$7:$A$15996,J$16,'PTC GRTgaz'!$D$7:$D$15996,$A173,'PTC GRTgaz'!$C$7:$C$15996,"DEL")*1.0026*$F$4/INDIRECT($A$4&amp;"!D9"))</f>
        <v>124.99999999999999</v>
      </c>
      <c r="K173" s="118">
        <v>1000</v>
      </c>
      <c r="L173" s="119">
        <f t="shared" ca="1" si="21"/>
        <v>14.468902499999999</v>
      </c>
      <c r="M173" s="54">
        <f t="shared" ca="1" si="25"/>
        <v>0.96096000000000004</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0.72602666666666738</v>
      </c>
      <c r="O173" s="71">
        <f t="shared" ca="1" si="26"/>
        <v>54.452000000000041</v>
      </c>
      <c r="S173" s="119">
        <f t="shared" ca="1" si="22"/>
        <v>17.60365583333331</v>
      </c>
      <c r="T173" s="54">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0.70000000000000007</v>
      </c>
      <c r="V173" s="71">
        <f t="shared" ca="1" si="28"/>
        <v>87.5</v>
      </c>
    </row>
    <row r="174" spans="1:22" x14ac:dyDescent="0.35">
      <c r="A174" s="32">
        <f t="shared" si="29"/>
        <v>45905</v>
      </c>
      <c r="B174" s="70" cm="1">
        <f t="array" aca="1" ref="B174" ca="1">_xlfn.XLOOKUP(A174,INDIRECT($A$5&amp;"!$AJ$41:$AJ$406"),INDIRECT($A$5&amp;"!$AK$41:$AK$406"))*SUM($F$3:$I$3)</f>
        <v>0</v>
      </c>
      <c r="C174" s="70" cm="1">
        <f t="array" aca="1" ref="C174" ca="1">_xlfn.XLOOKUP(A174,INDIRECT($A$5&amp;"!$AJ$41:$AJ$406"),INDIRECT($A$5&amp;"!$AL$41:$AL$406"))*SUM($F$3:$I$3)</f>
        <v>15</v>
      </c>
      <c r="D174" s="70" cm="1">
        <f t="array" aca="1" ref="D174" ca="1">_xlfn.XLOOKUP(A174,INDIRECT($A$5&amp;"!$AJ$41:$AJ$406"),INDIRECT($A$5&amp;"!$AO$41:$AO$406"))*SUM($F$3:$I$3)</f>
        <v>15</v>
      </c>
      <c r="E174" s="34" cm="1">
        <f t="array" ref="E174">SUMPRODUCT(('PT Storengy'!$B$8:$K$372)*('PT Storengy'!$A$8:$A$372=$A174)*('PT Storengy'!$B$5:$K$5=$A$6)*('PT Storengy'!$B$7:$K$7=$A$7))</f>
        <v>0.4</v>
      </c>
      <c r="F174" s="119">
        <f t="shared" ca="1" si="20"/>
        <v>14.523172999999998</v>
      </c>
      <c r="G174" s="54">
        <f t="shared" ca="1" si="23"/>
        <v>0.96458999999999995</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0.72360666666666762</v>
      </c>
      <c r="I174" s="71">
        <f t="shared" ca="1" si="24"/>
        <v>54.270500000000062</v>
      </c>
      <c r="J174" s="118" cm="1">
        <f t="array" aca="1" ref="J174" ca="1">IF(COUNTIFS('PTC GRTgaz'!$K$7:$K$15996,"",'PTC GRTgaz'!$A$7:$A$15996,J$16,'PTC GRTgaz'!$D$7:$D$15996,$A174,'PTC GRTgaz'!$C$7:$C$15996,"DEL")&gt;0,J$14,SUMIFS('PTC GRTgaz'!$K$7:$K$15996,'PTC GRTgaz'!$A$7:$A$15996,J$16,'PTC GRTgaz'!$D$7:$D$15996,$A174,'PTC GRTgaz'!$C$7:$C$15996,"DEL")*1.0026*$F$4/INDIRECT($A$4&amp;"!D9"))</f>
        <v>124.99999999999999</v>
      </c>
      <c r="K174" s="118">
        <v>1000</v>
      </c>
      <c r="L174" s="119">
        <f t="shared" ca="1" si="21"/>
        <v>14.523172999999998</v>
      </c>
      <c r="M174" s="54">
        <f t="shared" ca="1" si="25"/>
        <v>0.96458999999999995</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0.72360666666666762</v>
      </c>
      <c r="O174" s="71">
        <f t="shared" ca="1" si="26"/>
        <v>54.270500000000062</v>
      </c>
      <c r="S174" s="119">
        <f t="shared" ca="1" si="22"/>
        <v>17.691155833333308</v>
      </c>
      <c r="T174" s="54">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0.70000000000000007</v>
      </c>
      <c r="V174" s="71">
        <f t="shared" ca="1" si="28"/>
        <v>87.5</v>
      </c>
    </row>
    <row r="175" spans="1:22" x14ac:dyDescent="0.35">
      <c r="A175" s="32">
        <f t="shared" si="29"/>
        <v>45906</v>
      </c>
      <c r="B175" s="70" cm="1">
        <f t="array" aca="1" ref="B175" ca="1">_xlfn.XLOOKUP(A175,INDIRECT($A$5&amp;"!$AJ$41:$AJ$406"),INDIRECT($A$5&amp;"!$AK$41:$AK$406"))*SUM($F$3:$I$3)</f>
        <v>0</v>
      </c>
      <c r="C175" s="70" cm="1">
        <f t="array" aca="1" ref="C175" ca="1">_xlfn.XLOOKUP(A175,INDIRECT($A$5&amp;"!$AJ$41:$AJ$406"),INDIRECT($A$5&amp;"!$AL$41:$AL$406"))*SUM($F$3:$I$3)</f>
        <v>15</v>
      </c>
      <c r="D175" s="70" cm="1">
        <f t="array" aca="1" ref="D175" ca="1">_xlfn.XLOOKUP(A175,INDIRECT($A$5&amp;"!$AJ$41:$AJ$406"),INDIRECT($A$5&amp;"!$AO$41:$AO$406"))*SUM($F$3:$I$3)</f>
        <v>15</v>
      </c>
      <c r="E175" s="34" cm="1">
        <f t="array" ref="E175">SUMPRODUCT(('PT Storengy'!$B$8:$K$372)*('PT Storengy'!$A$8:$A$372=$A175)*('PT Storengy'!$B$5:$K$5=$A$6)*('PT Storengy'!$B$7:$K$7=$A$7))</f>
        <v>0.4</v>
      </c>
      <c r="F175" s="119">
        <f t="shared" ca="1" si="20"/>
        <v>14.577262499999998</v>
      </c>
      <c r="G175" s="54">
        <f t="shared" ca="1" si="23"/>
        <v>0.96821000000000002</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0.72119333333333424</v>
      </c>
      <c r="I175" s="71">
        <f t="shared" ca="1" si="24"/>
        <v>54.089500000000058</v>
      </c>
      <c r="J175" s="118" cm="1">
        <f t="array" aca="1" ref="J175" ca="1">IF(COUNTIFS('PTC GRTgaz'!$K$7:$K$15996,"",'PTC GRTgaz'!$A$7:$A$15996,J$16,'PTC GRTgaz'!$D$7:$D$15996,$A175,'PTC GRTgaz'!$C$7:$C$15996,"DEL")&gt;0,J$14,SUMIFS('PTC GRTgaz'!$K$7:$K$15996,'PTC GRTgaz'!$A$7:$A$15996,J$16,'PTC GRTgaz'!$D$7:$D$15996,$A175,'PTC GRTgaz'!$C$7:$C$15996,"DEL")*1.0026*$F$4/INDIRECT($A$4&amp;"!D9"))</f>
        <v>124.99999999999999</v>
      </c>
      <c r="K175" s="118">
        <v>1000</v>
      </c>
      <c r="L175" s="119">
        <f t="shared" ca="1" si="21"/>
        <v>14.577262499999998</v>
      </c>
      <c r="M175" s="54">
        <f t="shared" ca="1" si="25"/>
        <v>0.96821000000000002</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0.72119333333333424</v>
      </c>
      <c r="O175" s="71">
        <f t="shared" ca="1" si="26"/>
        <v>54.089500000000058</v>
      </c>
      <c r="S175" s="119">
        <f t="shared" ca="1" si="22"/>
        <v>17.778655833333307</v>
      </c>
      <c r="T175" s="54">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0.70000000000000007</v>
      </c>
      <c r="V175" s="71">
        <f t="shared" ca="1" si="28"/>
        <v>87.5</v>
      </c>
    </row>
    <row r="176" spans="1:22" x14ac:dyDescent="0.35">
      <c r="A176" s="32">
        <f t="shared" si="29"/>
        <v>45907</v>
      </c>
      <c r="B176" s="70" cm="1">
        <f t="array" aca="1" ref="B176" ca="1">_xlfn.XLOOKUP(A176,INDIRECT($A$5&amp;"!$AJ$41:$AJ$406"),INDIRECT($A$5&amp;"!$AK$41:$AK$406"))*SUM($F$3:$I$3)</f>
        <v>0</v>
      </c>
      <c r="C176" s="70" cm="1">
        <f t="array" aca="1" ref="C176" ca="1">_xlfn.XLOOKUP(A176,INDIRECT($A$5&amp;"!$AJ$41:$AJ$406"),INDIRECT($A$5&amp;"!$AL$41:$AL$406"))*SUM($F$3:$I$3)</f>
        <v>15</v>
      </c>
      <c r="D176" s="70" cm="1">
        <f t="array" aca="1" ref="D176" ca="1">_xlfn.XLOOKUP(A176,INDIRECT($A$5&amp;"!$AJ$41:$AJ$406"),INDIRECT($A$5&amp;"!$AO$41:$AO$406"))*SUM($F$3:$I$3)</f>
        <v>15</v>
      </c>
      <c r="E176" s="34" cm="1">
        <f t="array" ref="E176">SUMPRODUCT(('PT Storengy'!$B$8:$K$372)*('PT Storengy'!$A$8:$A$372=$A176)*('PT Storengy'!$B$5:$K$5=$A$6)*('PT Storengy'!$B$7:$K$7=$A$7))</f>
        <v>0.4</v>
      </c>
      <c r="F176" s="119">
        <f t="shared" ca="1" si="20"/>
        <v>14.631171499999999</v>
      </c>
      <c r="G176" s="54">
        <f t="shared" ca="1" si="23"/>
        <v>0.97182000000000002</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0.71878666666666757</v>
      </c>
      <c r="I176" s="71">
        <f t="shared" ca="1" si="24"/>
        <v>53.909000000000056</v>
      </c>
      <c r="J176" s="118" cm="1">
        <f t="array" aca="1" ref="J176" ca="1">IF(COUNTIFS('PTC GRTgaz'!$K$7:$K$15996,"",'PTC GRTgaz'!$A$7:$A$15996,J$16,'PTC GRTgaz'!$D$7:$D$15996,$A176,'PTC GRTgaz'!$C$7:$C$15996,"DEL")&gt;0,J$14,SUMIFS('PTC GRTgaz'!$K$7:$K$15996,'PTC GRTgaz'!$A$7:$A$15996,J$16,'PTC GRTgaz'!$D$7:$D$15996,$A176,'PTC GRTgaz'!$C$7:$C$15996,"DEL")*1.0026*$F$4/INDIRECT($A$4&amp;"!D9"))</f>
        <v>124.99999999999999</v>
      </c>
      <c r="K176" s="118">
        <v>1000</v>
      </c>
      <c r="L176" s="119">
        <f t="shared" ca="1" si="21"/>
        <v>14.631171499999999</v>
      </c>
      <c r="M176" s="54">
        <f t="shared" ca="1" si="25"/>
        <v>0.97182000000000002</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0.71878666666666757</v>
      </c>
      <c r="O176" s="71">
        <f t="shared" ca="1" si="26"/>
        <v>53.909000000000056</v>
      </c>
      <c r="S176" s="119">
        <f t="shared" ca="1" si="22"/>
        <v>17.866155833333305</v>
      </c>
      <c r="T176" s="54">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0.70000000000000007</v>
      </c>
      <c r="V176" s="71">
        <f t="shared" ca="1" si="28"/>
        <v>87.5</v>
      </c>
    </row>
    <row r="177" spans="1:22" x14ac:dyDescent="0.35">
      <c r="A177" s="32">
        <f t="shared" si="29"/>
        <v>45908</v>
      </c>
      <c r="B177" s="70" cm="1">
        <f t="array" aca="1" ref="B177" ca="1">_xlfn.XLOOKUP(A177,INDIRECT($A$5&amp;"!$AJ$41:$AJ$406"),INDIRECT($A$5&amp;"!$AK$41:$AK$406"))*SUM($F$3:$I$3)</f>
        <v>0</v>
      </c>
      <c r="C177" s="70" cm="1">
        <f t="array" aca="1" ref="C177" ca="1">_xlfn.XLOOKUP(A177,INDIRECT($A$5&amp;"!$AJ$41:$AJ$406"),INDIRECT($A$5&amp;"!$AL$41:$AL$406"))*SUM($F$3:$I$3)</f>
        <v>15</v>
      </c>
      <c r="D177" s="70" cm="1">
        <f t="array" aca="1" ref="D177" ca="1">_xlfn.XLOOKUP(A177,INDIRECT($A$5&amp;"!$AJ$41:$AJ$406"),INDIRECT($A$5&amp;"!$AO$41:$AO$406"))*SUM($F$3:$I$3)</f>
        <v>15</v>
      </c>
      <c r="E177" s="34" cm="1">
        <f t="array" ref="E177">SUMPRODUCT(('PT Storengy'!$B$8:$K$372)*('PT Storengy'!$A$8:$A$372=$A177)*('PT Storengy'!$B$5:$K$5=$A$6)*('PT Storengy'!$B$7:$K$7=$A$7))</f>
        <v>0.4</v>
      </c>
      <c r="F177" s="119">
        <f t="shared" ca="1" si="20"/>
        <v>14.684900999999998</v>
      </c>
      <c r="G177" s="54">
        <f t="shared" ca="1" si="23"/>
        <v>0.97541</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0.71639333333333433</v>
      </c>
      <c r="I177" s="71">
        <f t="shared" ca="1" si="24"/>
        <v>53.729500000000066</v>
      </c>
      <c r="J177" s="118" cm="1">
        <f t="array" aca="1" ref="J177" ca="1">IF(COUNTIFS('PTC GRTgaz'!$K$7:$K$15996,"",'PTC GRTgaz'!$A$7:$A$15996,J$16,'PTC GRTgaz'!$D$7:$D$15996,$A177,'PTC GRTgaz'!$C$7:$C$15996,"DEL")&gt;0,J$14,SUMIFS('PTC GRTgaz'!$K$7:$K$15996,'PTC GRTgaz'!$A$7:$A$15996,J$16,'PTC GRTgaz'!$D$7:$D$15996,$A177,'PTC GRTgaz'!$C$7:$C$15996,"DEL")*1.0026*$F$4/INDIRECT($A$4&amp;"!D9"))</f>
        <v>124.99999999999999</v>
      </c>
      <c r="K177" s="118">
        <v>1000</v>
      </c>
      <c r="L177" s="119">
        <f t="shared" ca="1" si="21"/>
        <v>14.684900999999998</v>
      </c>
      <c r="M177" s="54">
        <f t="shared" ca="1" si="25"/>
        <v>0.97541</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0.71639333333333433</v>
      </c>
      <c r="O177" s="71">
        <f t="shared" ca="1" si="26"/>
        <v>53.729500000000066</v>
      </c>
      <c r="S177" s="119">
        <f t="shared" ca="1" si="22"/>
        <v>17.953655833333304</v>
      </c>
      <c r="T177" s="54">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0.70000000000000007</v>
      </c>
      <c r="V177" s="71">
        <f t="shared" ca="1" si="28"/>
        <v>87.5</v>
      </c>
    </row>
    <row r="178" spans="1:22" x14ac:dyDescent="0.35">
      <c r="A178" s="32">
        <f t="shared" si="29"/>
        <v>45909</v>
      </c>
      <c r="B178" s="70" cm="1">
        <f t="array" aca="1" ref="B178" ca="1">_xlfn.XLOOKUP(A178,INDIRECT($A$5&amp;"!$AJ$41:$AJ$406"),INDIRECT($A$5&amp;"!$AK$41:$AK$406"))*SUM($F$3:$I$3)</f>
        <v>0</v>
      </c>
      <c r="C178" s="70" cm="1">
        <f t="array" aca="1" ref="C178" ca="1">_xlfn.XLOOKUP(A178,INDIRECT($A$5&amp;"!$AJ$41:$AJ$406"),INDIRECT($A$5&amp;"!$AL$41:$AL$406"))*SUM($F$3:$I$3)</f>
        <v>15</v>
      </c>
      <c r="D178" s="70" cm="1">
        <f t="array" aca="1" ref="D178" ca="1">_xlfn.XLOOKUP(A178,INDIRECT($A$5&amp;"!$AJ$41:$AJ$406"),INDIRECT($A$5&amp;"!$AO$41:$AO$406"))*SUM($F$3:$I$3)</f>
        <v>15</v>
      </c>
      <c r="E178" s="34" cm="1">
        <f t="array" ref="E178">SUMPRODUCT(('PT Storengy'!$B$8:$K$372)*('PT Storengy'!$A$8:$A$372=$A178)*('PT Storengy'!$B$5:$K$5=$A$6)*('PT Storengy'!$B$7:$K$7=$A$7))</f>
        <v>0.4</v>
      </c>
      <c r="F178" s="119">
        <f t="shared" ca="1" si="20"/>
        <v>14.738451499999998</v>
      </c>
      <c r="G178" s="54">
        <f t="shared" ca="1" si="23"/>
        <v>0.97899000000000003</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0.71400666666666746</v>
      </c>
      <c r="I178" s="71">
        <f t="shared" ca="1" si="24"/>
        <v>53.550500000000049</v>
      </c>
      <c r="J178" s="118" cm="1">
        <f t="array" aca="1" ref="J178" ca="1">IF(COUNTIFS('PTC GRTgaz'!$K$7:$K$15996,"",'PTC GRTgaz'!$A$7:$A$15996,J$16,'PTC GRTgaz'!$D$7:$D$15996,$A178,'PTC GRTgaz'!$C$7:$C$15996,"DEL")&gt;0,J$14,SUMIFS('PTC GRTgaz'!$K$7:$K$15996,'PTC GRTgaz'!$A$7:$A$15996,J$16,'PTC GRTgaz'!$D$7:$D$15996,$A178,'PTC GRTgaz'!$C$7:$C$15996,"DEL")*1.0026*$F$4/INDIRECT($A$4&amp;"!D9"))</f>
        <v>124.99999999999999</v>
      </c>
      <c r="K178" s="118">
        <v>1000</v>
      </c>
      <c r="L178" s="119">
        <f t="shared" ca="1" si="21"/>
        <v>14.738451499999998</v>
      </c>
      <c r="M178" s="54">
        <f t="shared" ca="1" si="25"/>
        <v>0.97899000000000003</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0.71400666666666746</v>
      </c>
      <c r="O178" s="71">
        <f t="shared" ca="1" si="26"/>
        <v>53.550500000000049</v>
      </c>
      <c r="S178" s="119">
        <f t="shared" ca="1" si="22"/>
        <v>18.041155833333303</v>
      </c>
      <c r="T178" s="54">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0.70000000000000007</v>
      </c>
      <c r="V178" s="71">
        <f t="shared" ca="1" si="28"/>
        <v>87.5</v>
      </c>
    </row>
    <row r="179" spans="1:22" x14ac:dyDescent="0.35">
      <c r="A179" s="32">
        <f t="shared" si="29"/>
        <v>45910</v>
      </c>
      <c r="B179" s="70" cm="1">
        <f t="array" aca="1" ref="B179" ca="1">_xlfn.XLOOKUP(A179,INDIRECT($A$5&amp;"!$AJ$41:$AJ$406"),INDIRECT($A$5&amp;"!$AK$41:$AK$406"))*SUM($F$3:$I$3)</f>
        <v>0</v>
      </c>
      <c r="C179" s="70" cm="1">
        <f t="array" aca="1" ref="C179" ca="1">_xlfn.XLOOKUP(A179,INDIRECT($A$5&amp;"!$AJ$41:$AJ$406"),INDIRECT($A$5&amp;"!$AL$41:$AL$406"))*SUM($F$3:$I$3)</f>
        <v>15</v>
      </c>
      <c r="D179" s="70" cm="1">
        <f t="array" aca="1" ref="D179" ca="1">_xlfn.XLOOKUP(A179,INDIRECT($A$5&amp;"!$AJ$41:$AJ$406"),INDIRECT($A$5&amp;"!$AO$41:$AO$406"))*SUM($F$3:$I$3)</f>
        <v>15</v>
      </c>
      <c r="E179" s="34" cm="1">
        <f t="array" ref="E179">SUMPRODUCT(('PT Storengy'!$B$8:$K$372)*('PT Storengy'!$A$8:$A$372=$A179)*('PT Storengy'!$B$5:$K$5=$A$6)*('PT Storengy'!$B$7:$K$7=$A$7))</f>
        <v>0.4</v>
      </c>
      <c r="F179" s="119">
        <f t="shared" ca="1" si="20"/>
        <v>14.791823499999998</v>
      </c>
      <c r="G179" s="54">
        <f t="shared" ca="1" si="23"/>
        <v>0.98255999999999999</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0.71162666666666752</v>
      </c>
      <c r="I179" s="71">
        <f t="shared" ca="1" si="24"/>
        <v>53.372000000000057</v>
      </c>
      <c r="J179" s="118" cm="1">
        <f t="array" aca="1" ref="J179" ca="1">IF(COUNTIFS('PTC GRTgaz'!$K$7:$K$15996,"",'PTC GRTgaz'!$A$7:$A$15996,J$16,'PTC GRTgaz'!$D$7:$D$15996,$A179,'PTC GRTgaz'!$C$7:$C$15996,"DEL")&gt;0,J$14,SUMIFS('PTC GRTgaz'!$K$7:$K$15996,'PTC GRTgaz'!$A$7:$A$15996,J$16,'PTC GRTgaz'!$D$7:$D$15996,$A179,'PTC GRTgaz'!$C$7:$C$15996,"DEL")*1.0026*$F$4/INDIRECT($A$4&amp;"!D9"))</f>
        <v>124.99999999999999</v>
      </c>
      <c r="K179" s="118">
        <v>1000</v>
      </c>
      <c r="L179" s="119">
        <f t="shared" ca="1" si="21"/>
        <v>14.791823499999998</v>
      </c>
      <c r="M179" s="54">
        <f t="shared" ca="1" si="25"/>
        <v>0.98255999999999999</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0.71162666666666752</v>
      </c>
      <c r="O179" s="71">
        <f t="shared" ca="1" si="26"/>
        <v>53.372000000000057</v>
      </c>
      <c r="S179" s="119">
        <f t="shared" ca="1" si="22"/>
        <v>18.128655833333301</v>
      </c>
      <c r="T179" s="54">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0.70000000000000007</v>
      </c>
      <c r="V179" s="71">
        <f t="shared" ca="1" si="28"/>
        <v>87.5</v>
      </c>
    </row>
    <row r="180" spans="1:22" x14ac:dyDescent="0.35">
      <c r="A180" s="32">
        <f t="shared" si="29"/>
        <v>45911</v>
      </c>
      <c r="B180" s="70" cm="1">
        <f t="array" aca="1" ref="B180" ca="1">_xlfn.XLOOKUP(A180,INDIRECT($A$5&amp;"!$AJ$41:$AJ$406"),INDIRECT($A$5&amp;"!$AK$41:$AK$406"))*SUM($F$3:$I$3)</f>
        <v>0</v>
      </c>
      <c r="C180" s="70" cm="1">
        <f t="array" aca="1" ref="C180" ca="1">_xlfn.XLOOKUP(A180,INDIRECT($A$5&amp;"!$AJ$41:$AJ$406"),INDIRECT($A$5&amp;"!$AL$41:$AL$406"))*SUM($F$3:$I$3)</f>
        <v>15</v>
      </c>
      <c r="D180" s="70" cm="1">
        <f t="array" aca="1" ref="D180" ca="1">_xlfn.XLOOKUP(A180,INDIRECT($A$5&amp;"!$AJ$41:$AJ$406"),INDIRECT($A$5&amp;"!$AO$41:$AO$406"))*SUM($F$3:$I$3)</f>
        <v>15</v>
      </c>
      <c r="E180" s="34" cm="1">
        <f t="array" ref="E180">SUMPRODUCT(('PT Storengy'!$B$8:$K$372)*('PT Storengy'!$A$8:$A$372=$A180)*('PT Storengy'!$B$5:$K$5=$A$6)*('PT Storengy'!$B$7:$K$7=$A$7))</f>
        <v>0.4</v>
      </c>
      <c r="F180" s="119">
        <f t="shared" ca="1" si="20"/>
        <v>14.845017499999997</v>
      </c>
      <c r="G180" s="54">
        <f t="shared" ca="1" si="23"/>
        <v>0.98612</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0.70925333333333418</v>
      </c>
      <c r="I180" s="71">
        <f t="shared" ca="1" si="24"/>
        <v>53.194000000000052</v>
      </c>
      <c r="J180" s="118" cm="1">
        <f t="array" aca="1" ref="J180" ca="1">IF(COUNTIFS('PTC GRTgaz'!$K$7:$K$15996,"",'PTC GRTgaz'!$A$7:$A$15996,J$16,'PTC GRTgaz'!$D$7:$D$15996,$A180,'PTC GRTgaz'!$C$7:$C$15996,"DEL")&gt;0,J$14,SUMIFS('PTC GRTgaz'!$K$7:$K$15996,'PTC GRTgaz'!$A$7:$A$15996,J$16,'PTC GRTgaz'!$D$7:$D$15996,$A180,'PTC GRTgaz'!$C$7:$C$15996,"DEL")*1.0026*$F$4/INDIRECT($A$4&amp;"!D9"))</f>
        <v>124.99999999999999</v>
      </c>
      <c r="K180" s="118">
        <v>1000</v>
      </c>
      <c r="L180" s="119">
        <f t="shared" ca="1" si="21"/>
        <v>14.845017499999997</v>
      </c>
      <c r="M180" s="54">
        <f t="shared" ca="1" si="25"/>
        <v>0.98612</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0.70925333333333418</v>
      </c>
      <c r="O180" s="71">
        <f t="shared" ca="1" si="26"/>
        <v>53.194000000000052</v>
      </c>
      <c r="S180" s="119">
        <f t="shared" ca="1" si="22"/>
        <v>18.2161558333333</v>
      </c>
      <c r="T180" s="54">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0.70000000000000007</v>
      </c>
      <c r="V180" s="71">
        <f t="shared" ca="1" si="28"/>
        <v>87.5</v>
      </c>
    </row>
    <row r="181" spans="1:22" x14ac:dyDescent="0.35">
      <c r="A181" s="32">
        <f t="shared" si="29"/>
        <v>45912</v>
      </c>
      <c r="B181" s="70" cm="1">
        <f t="array" aca="1" ref="B181" ca="1">_xlfn.XLOOKUP(A181,INDIRECT($A$5&amp;"!$AJ$41:$AJ$406"),INDIRECT($A$5&amp;"!$AK$41:$AK$406"))*SUM($F$3:$I$3)</f>
        <v>0</v>
      </c>
      <c r="C181" s="70" cm="1">
        <f t="array" aca="1" ref="C181" ca="1">_xlfn.XLOOKUP(A181,INDIRECT($A$5&amp;"!$AJ$41:$AJ$406"),INDIRECT($A$5&amp;"!$AL$41:$AL$406"))*SUM($F$3:$I$3)</f>
        <v>15</v>
      </c>
      <c r="D181" s="70" cm="1">
        <f t="array" aca="1" ref="D181" ca="1">_xlfn.XLOOKUP(A181,INDIRECT($A$5&amp;"!$AJ$41:$AJ$406"),INDIRECT($A$5&amp;"!$AO$41:$AO$406"))*SUM($F$3:$I$3)</f>
        <v>15</v>
      </c>
      <c r="E181" s="34" cm="1">
        <f t="array" ref="E181">SUMPRODUCT(('PT Storengy'!$B$8:$K$372)*('PT Storengy'!$A$8:$A$372=$A181)*('PT Storengy'!$B$5:$K$5=$A$6)*('PT Storengy'!$B$7:$K$7=$A$7))</f>
        <v>0.4</v>
      </c>
      <c r="F181" s="119">
        <f t="shared" ca="1" si="20"/>
        <v>14.898033999999997</v>
      </c>
      <c r="G181" s="54">
        <f t="shared" ca="1" si="23"/>
        <v>0.98967000000000005</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0.70688666666666744</v>
      </c>
      <c r="I181" s="71">
        <f t="shared" ca="1" si="24"/>
        <v>53.01650000000005</v>
      </c>
      <c r="J181" s="118" cm="1">
        <f t="array" aca="1" ref="J181" ca="1">IF(COUNTIFS('PTC GRTgaz'!$K$7:$K$15996,"",'PTC GRTgaz'!$A$7:$A$15996,J$16,'PTC GRTgaz'!$D$7:$D$15996,$A181,'PTC GRTgaz'!$C$7:$C$15996,"DEL")&gt;0,J$14,SUMIFS('PTC GRTgaz'!$K$7:$K$15996,'PTC GRTgaz'!$A$7:$A$15996,J$16,'PTC GRTgaz'!$D$7:$D$15996,$A181,'PTC GRTgaz'!$C$7:$C$15996,"DEL")*1.0026*$F$4/INDIRECT($A$4&amp;"!D9"))</f>
        <v>124.99999999999999</v>
      </c>
      <c r="K181" s="118">
        <v>1000</v>
      </c>
      <c r="L181" s="119">
        <f t="shared" ca="1" si="21"/>
        <v>14.898033999999997</v>
      </c>
      <c r="M181" s="54">
        <f t="shared" ca="1" si="25"/>
        <v>0.98967000000000005</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0.70688666666666744</v>
      </c>
      <c r="O181" s="71">
        <f t="shared" ca="1" si="26"/>
        <v>53.01650000000005</v>
      </c>
      <c r="S181" s="119">
        <f t="shared" ca="1" si="22"/>
        <v>18.303655833333298</v>
      </c>
      <c r="T181" s="54">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0.70000000000000007</v>
      </c>
      <c r="V181" s="71">
        <f t="shared" ca="1" si="28"/>
        <v>87.5</v>
      </c>
    </row>
    <row r="182" spans="1:22" x14ac:dyDescent="0.35">
      <c r="A182" s="32">
        <f t="shared" si="29"/>
        <v>45913</v>
      </c>
      <c r="B182" s="70" cm="1">
        <f t="array" aca="1" ref="B182" ca="1">_xlfn.XLOOKUP(A182,INDIRECT($A$5&amp;"!$AJ$41:$AJ$406"),INDIRECT($A$5&amp;"!$AK$41:$AK$406"))*SUM($F$3:$I$3)</f>
        <v>0</v>
      </c>
      <c r="C182" s="70" cm="1">
        <f t="array" aca="1" ref="C182" ca="1">_xlfn.XLOOKUP(A182,INDIRECT($A$5&amp;"!$AJ$41:$AJ$406"),INDIRECT($A$5&amp;"!$AL$41:$AL$406"))*SUM($F$3:$I$3)</f>
        <v>15</v>
      </c>
      <c r="D182" s="70" cm="1">
        <f t="array" aca="1" ref="D182" ca="1">_xlfn.XLOOKUP(A182,INDIRECT($A$5&amp;"!$AJ$41:$AJ$406"),INDIRECT($A$5&amp;"!$AO$41:$AO$406"))*SUM($F$3:$I$3)</f>
        <v>15</v>
      </c>
      <c r="E182" s="34" cm="1">
        <f t="array" ref="E182">SUMPRODUCT(('PT Storengy'!$B$8:$K$372)*('PT Storengy'!$A$8:$A$372=$A182)*('PT Storengy'!$B$5:$K$5=$A$6)*('PT Storengy'!$B$7:$K$7=$A$7))</f>
        <v>0.4</v>
      </c>
      <c r="F182" s="119">
        <f t="shared" ca="1" si="20"/>
        <v>14.950873999999997</v>
      </c>
      <c r="G182" s="54">
        <f t="shared" ca="1" si="23"/>
        <v>0.99319999999999997</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0.70453333333333412</v>
      </c>
      <c r="I182" s="71">
        <f t="shared" ca="1" si="24"/>
        <v>52.840000000000046</v>
      </c>
      <c r="J182" s="118" cm="1">
        <f t="array" aca="1" ref="J182" ca="1">IF(COUNTIFS('PTC GRTgaz'!$K$7:$K$15996,"",'PTC GRTgaz'!$A$7:$A$15996,J$16,'PTC GRTgaz'!$D$7:$D$15996,$A182,'PTC GRTgaz'!$C$7:$C$15996,"DEL")&gt;0,J$14,SUMIFS('PTC GRTgaz'!$K$7:$K$15996,'PTC GRTgaz'!$A$7:$A$15996,J$16,'PTC GRTgaz'!$D$7:$D$15996,$A182,'PTC GRTgaz'!$C$7:$C$15996,"DEL")*1.0026*$F$4/INDIRECT($A$4&amp;"!D9"))</f>
        <v>124.99999999999999</v>
      </c>
      <c r="K182" s="118">
        <v>1000</v>
      </c>
      <c r="L182" s="119">
        <f t="shared" ca="1" si="21"/>
        <v>14.950873999999997</v>
      </c>
      <c r="M182" s="54">
        <f t="shared" ca="1" si="25"/>
        <v>0.99319999999999997</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0.70453333333333412</v>
      </c>
      <c r="O182" s="71">
        <f t="shared" ca="1" si="26"/>
        <v>52.840000000000046</v>
      </c>
      <c r="S182" s="119">
        <f t="shared" ca="1" si="22"/>
        <v>18.391155833333297</v>
      </c>
      <c r="T182" s="54">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0.70000000000000007</v>
      </c>
      <c r="V182" s="71">
        <f t="shared" ca="1" si="28"/>
        <v>87.5</v>
      </c>
    </row>
    <row r="183" spans="1:22" x14ac:dyDescent="0.35">
      <c r="A183" s="32">
        <f t="shared" si="29"/>
        <v>45914</v>
      </c>
      <c r="B183" s="70" cm="1">
        <f t="array" aca="1" ref="B183" ca="1">_xlfn.XLOOKUP(A183,INDIRECT($A$5&amp;"!$AJ$41:$AJ$406"),INDIRECT($A$5&amp;"!$AK$41:$AK$406"))*SUM($F$3:$I$3)</f>
        <v>0</v>
      </c>
      <c r="C183" s="70" cm="1">
        <f t="array" aca="1" ref="C183" ca="1">_xlfn.XLOOKUP(A183,INDIRECT($A$5&amp;"!$AJ$41:$AJ$406"),INDIRECT($A$5&amp;"!$AL$41:$AL$406"))*SUM($F$3:$I$3)</f>
        <v>15</v>
      </c>
      <c r="D183" s="70" cm="1">
        <f t="array" aca="1" ref="D183" ca="1">_xlfn.XLOOKUP(A183,INDIRECT($A$5&amp;"!$AJ$41:$AJ$406"),INDIRECT($A$5&amp;"!$AO$41:$AO$406"))*SUM($F$3:$I$3)</f>
        <v>15</v>
      </c>
      <c r="E183" s="34" cm="1">
        <f t="array" ref="E183">SUMPRODUCT(('PT Storengy'!$B$8:$K$372)*('PT Storengy'!$A$8:$A$372=$A183)*('PT Storengy'!$B$5:$K$5=$A$6)*('PT Storengy'!$B$7:$K$7=$A$7))</f>
        <v>0.4</v>
      </c>
      <c r="F183" s="119">
        <f t="shared" ca="1" si="20"/>
        <v>15</v>
      </c>
      <c r="G183" s="54">
        <f t="shared" ca="1" si="23"/>
        <v>0.99672000000000005</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0.7021866666666674</v>
      </c>
      <c r="I183" s="71">
        <f t="shared" ca="1" si="24"/>
        <v>49.126000000002023</v>
      </c>
      <c r="J183" s="118" cm="1">
        <f t="array" aca="1" ref="J183" ca="1">IF(COUNTIFS('PTC GRTgaz'!$K$7:$K$15996,"",'PTC GRTgaz'!$A$7:$A$15996,J$16,'PTC GRTgaz'!$D$7:$D$15996,$A183,'PTC GRTgaz'!$C$7:$C$15996,"DEL")&gt;0,J$14,SUMIFS('PTC GRTgaz'!$K$7:$K$15996,'PTC GRTgaz'!$A$7:$A$15996,J$16,'PTC GRTgaz'!$D$7:$D$15996,$A183,'PTC GRTgaz'!$C$7:$C$15996,"DEL")*1.0026*$F$4/INDIRECT($A$4&amp;"!D9"))</f>
        <v>124.99999999999999</v>
      </c>
      <c r="K183" s="118">
        <v>1000</v>
      </c>
      <c r="L183" s="119">
        <f t="shared" ca="1" si="21"/>
        <v>15</v>
      </c>
      <c r="M183" s="54">
        <f t="shared" ca="1" si="25"/>
        <v>0.99672000000000005</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0.7021866666666674</v>
      </c>
      <c r="O183" s="71">
        <f t="shared" ca="1" si="26"/>
        <v>49.126000000002023</v>
      </c>
      <c r="S183" s="119">
        <f t="shared" ca="1" si="22"/>
        <v>18.478655833333296</v>
      </c>
      <c r="T183" s="54">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0.70000000000000007</v>
      </c>
      <c r="V183" s="71">
        <f t="shared" ca="1" si="28"/>
        <v>87.5</v>
      </c>
    </row>
    <row r="184" spans="1:22" x14ac:dyDescent="0.35">
      <c r="A184" s="32">
        <f t="shared" si="29"/>
        <v>45915</v>
      </c>
      <c r="B184" s="70" cm="1">
        <f t="array" aca="1" ref="B184" ca="1">_xlfn.XLOOKUP(A184,INDIRECT($A$5&amp;"!$AJ$41:$AJ$406"),INDIRECT($A$5&amp;"!$AK$41:$AK$406"))*SUM($F$3:$I$3)</f>
        <v>0</v>
      </c>
      <c r="C184" s="70" cm="1">
        <f t="array" aca="1" ref="C184" ca="1">_xlfn.XLOOKUP(A184,INDIRECT($A$5&amp;"!$AJ$41:$AJ$406"),INDIRECT($A$5&amp;"!$AL$41:$AL$406"))*SUM($F$3:$I$3)</f>
        <v>15</v>
      </c>
      <c r="D184" s="70" cm="1">
        <f t="array" aca="1" ref="D184" ca="1">_xlfn.XLOOKUP(A184,INDIRECT($A$5&amp;"!$AJ$41:$AJ$406"),INDIRECT($A$5&amp;"!$AO$41:$AO$406"))*SUM($F$3:$I$3)</f>
        <v>15</v>
      </c>
      <c r="E184" s="34" cm="1">
        <f t="array" ref="E184">SUMPRODUCT(('PT Storengy'!$B$8:$K$372)*('PT Storengy'!$A$8:$A$372=$A184)*('PT Storengy'!$B$5:$K$5=$A$6)*('PT Storengy'!$B$7:$K$7=$A$7))</f>
        <v>0.4</v>
      </c>
      <c r="F184" s="119">
        <f t="shared" ca="1" si="20"/>
        <v>15</v>
      </c>
      <c r="G184" s="54">
        <f t="shared" ca="1" si="23"/>
        <v>1</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0.70000000000000007</v>
      </c>
      <c r="I184" s="71">
        <f t="shared" ca="1" si="24"/>
        <v>0</v>
      </c>
      <c r="J184" s="118" cm="1">
        <f t="array" aca="1" ref="J184" ca="1">IF(COUNTIFS('PTC GRTgaz'!$K$7:$K$15996,"",'PTC GRTgaz'!$A$7:$A$15996,J$16,'PTC GRTgaz'!$D$7:$D$15996,$A184,'PTC GRTgaz'!$C$7:$C$15996,"DEL")&gt;0,J$14,SUMIFS('PTC GRTgaz'!$K$7:$K$15996,'PTC GRTgaz'!$A$7:$A$15996,J$16,'PTC GRTgaz'!$D$7:$D$15996,$A184,'PTC GRTgaz'!$C$7:$C$15996,"DEL")*1.0026*$F$4/INDIRECT($A$4&amp;"!D9"))</f>
        <v>124.99999999999999</v>
      </c>
      <c r="K184" s="118">
        <v>1000</v>
      </c>
      <c r="L184" s="119">
        <f t="shared" ca="1" si="21"/>
        <v>15</v>
      </c>
      <c r="M184" s="54">
        <f t="shared" ca="1" si="25"/>
        <v>1</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0.70000000000000007</v>
      </c>
      <c r="O184" s="71">
        <f t="shared" ca="1" si="26"/>
        <v>0</v>
      </c>
      <c r="S184" s="119">
        <f t="shared" ca="1" si="22"/>
        <v>18.566155833333294</v>
      </c>
      <c r="T184" s="54">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0.70000000000000007</v>
      </c>
      <c r="V184" s="71">
        <f t="shared" ca="1" si="28"/>
        <v>87.5</v>
      </c>
    </row>
    <row r="185" spans="1:22" x14ac:dyDescent="0.35">
      <c r="A185" s="32">
        <f t="shared" si="29"/>
        <v>45916</v>
      </c>
      <c r="B185" s="70" cm="1">
        <f t="array" aca="1" ref="B185" ca="1">_xlfn.XLOOKUP(A185,INDIRECT($A$5&amp;"!$AJ$41:$AJ$406"),INDIRECT($A$5&amp;"!$AK$41:$AK$406"))*SUM($F$3:$I$3)</f>
        <v>0</v>
      </c>
      <c r="C185" s="70" cm="1">
        <f t="array" aca="1" ref="C185" ca="1">_xlfn.XLOOKUP(A185,INDIRECT($A$5&amp;"!$AJ$41:$AJ$406"),INDIRECT($A$5&amp;"!$AL$41:$AL$406"))*SUM($F$3:$I$3)</f>
        <v>15</v>
      </c>
      <c r="D185" s="70" cm="1">
        <f t="array" aca="1" ref="D185" ca="1">_xlfn.XLOOKUP(A185,INDIRECT($A$5&amp;"!$AJ$41:$AJ$406"),INDIRECT($A$5&amp;"!$AO$41:$AO$406"))*SUM($F$3:$I$3)</f>
        <v>15</v>
      </c>
      <c r="E185" s="34" cm="1">
        <f t="array" ref="E185">SUMPRODUCT(('PT Storengy'!$B$8:$K$372)*('PT Storengy'!$A$8:$A$372=$A185)*('PT Storengy'!$B$5:$K$5=$A$6)*('PT Storengy'!$B$7:$K$7=$A$7))</f>
        <v>0.4</v>
      </c>
      <c r="F185" s="119">
        <f t="shared" ca="1" si="20"/>
        <v>15</v>
      </c>
      <c r="G185" s="54">
        <f t="shared" ca="1" si="23"/>
        <v>1</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0.70000000000000007</v>
      </c>
      <c r="I185" s="71">
        <f t="shared" ca="1" si="24"/>
        <v>0</v>
      </c>
      <c r="J185" s="118" cm="1">
        <f t="array" aca="1" ref="J185" ca="1">IF(COUNTIFS('PTC GRTgaz'!$K$7:$K$15996,"",'PTC GRTgaz'!$A$7:$A$15996,J$16,'PTC GRTgaz'!$D$7:$D$15996,$A185,'PTC GRTgaz'!$C$7:$C$15996,"DEL")&gt;0,J$14,SUMIFS('PTC GRTgaz'!$K$7:$K$15996,'PTC GRTgaz'!$A$7:$A$15996,J$16,'PTC GRTgaz'!$D$7:$D$15996,$A185,'PTC GRTgaz'!$C$7:$C$15996,"DEL")*1.0026*$F$4/INDIRECT($A$4&amp;"!D9"))</f>
        <v>124.99999999999999</v>
      </c>
      <c r="K185" s="118">
        <v>1000</v>
      </c>
      <c r="L185" s="119">
        <f t="shared" ca="1" si="21"/>
        <v>15</v>
      </c>
      <c r="M185" s="54">
        <f t="shared" ca="1" si="25"/>
        <v>1</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0.70000000000000007</v>
      </c>
      <c r="O185" s="71">
        <f t="shared" ca="1" si="26"/>
        <v>0</v>
      </c>
      <c r="S185" s="119">
        <f t="shared" ca="1" si="22"/>
        <v>18.653655833333293</v>
      </c>
      <c r="T185" s="54">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0.70000000000000007</v>
      </c>
      <c r="V185" s="71">
        <f t="shared" ca="1" si="28"/>
        <v>87.5</v>
      </c>
    </row>
    <row r="186" spans="1:22" x14ac:dyDescent="0.35">
      <c r="A186" s="32">
        <f t="shared" si="29"/>
        <v>45917</v>
      </c>
      <c r="B186" s="70" cm="1">
        <f t="array" aca="1" ref="B186" ca="1">_xlfn.XLOOKUP(A186,INDIRECT($A$5&amp;"!$AJ$41:$AJ$406"),INDIRECT($A$5&amp;"!$AK$41:$AK$406"))*SUM($F$3:$I$3)</f>
        <v>0</v>
      </c>
      <c r="C186" s="70" cm="1">
        <f t="array" aca="1" ref="C186" ca="1">_xlfn.XLOOKUP(A186,INDIRECT($A$5&amp;"!$AJ$41:$AJ$406"),INDIRECT($A$5&amp;"!$AL$41:$AL$406"))*SUM($F$3:$I$3)</f>
        <v>15</v>
      </c>
      <c r="D186" s="70" cm="1">
        <f t="array" aca="1" ref="D186" ca="1">_xlfn.XLOOKUP(A186,INDIRECT($A$5&amp;"!$AJ$41:$AJ$406"),INDIRECT($A$5&amp;"!$AO$41:$AO$406"))*SUM($F$3:$I$3)</f>
        <v>15</v>
      </c>
      <c r="E186" s="34" cm="1">
        <f t="array" ref="E186">SUMPRODUCT(('PT Storengy'!$B$8:$K$372)*('PT Storengy'!$A$8:$A$372=$A186)*('PT Storengy'!$B$5:$K$5=$A$6)*('PT Storengy'!$B$7:$K$7=$A$7))</f>
        <v>0.4</v>
      </c>
      <c r="F186" s="119">
        <f t="shared" ca="1" si="20"/>
        <v>15</v>
      </c>
      <c r="G186" s="54">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0.70000000000000007</v>
      </c>
      <c r="I186" s="71">
        <f t="shared" ca="1" si="24"/>
        <v>0</v>
      </c>
      <c r="J186" s="118" cm="1">
        <f t="array" aca="1" ref="J186" ca="1">IF(COUNTIFS('PTC GRTgaz'!$K$7:$K$15996,"",'PTC GRTgaz'!$A$7:$A$15996,J$16,'PTC GRTgaz'!$D$7:$D$15996,$A186,'PTC GRTgaz'!$C$7:$C$15996,"DEL")&gt;0,J$14,SUMIFS('PTC GRTgaz'!$K$7:$K$15996,'PTC GRTgaz'!$A$7:$A$15996,J$16,'PTC GRTgaz'!$D$7:$D$15996,$A186,'PTC GRTgaz'!$C$7:$C$15996,"DEL")*1.0026*$F$4/INDIRECT($A$4&amp;"!D9"))</f>
        <v>124.99999999999999</v>
      </c>
      <c r="K186" s="118">
        <v>1000</v>
      </c>
      <c r="L186" s="119">
        <f t="shared" ca="1" si="21"/>
        <v>15</v>
      </c>
      <c r="M186" s="54">
        <f t="shared" ca="1" si="25"/>
        <v>1</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0.70000000000000007</v>
      </c>
      <c r="O186" s="71">
        <f t="shared" ca="1" si="26"/>
        <v>0</v>
      </c>
      <c r="S186" s="119">
        <f t="shared" ca="1" si="22"/>
        <v>18.741155833333291</v>
      </c>
      <c r="T186" s="54">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0.70000000000000007</v>
      </c>
      <c r="V186" s="71">
        <f t="shared" ca="1" si="28"/>
        <v>87.5</v>
      </c>
    </row>
    <row r="187" spans="1:22" x14ac:dyDescent="0.35">
      <c r="A187" s="32">
        <f t="shared" si="29"/>
        <v>45918</v>
      </c>
      <c r="B187" s="70" cm="1">
        <f t="array" aca="1" ref="B187" ca="1">_xlfn.XLOOKUP(A187,INDIRECT($A$5&amp;"!$AJ$41:$AJ$406"),INDIRECT($A$5&amp;"!$AK$41:$AK$406"))*SUM($F$3:$I$3)</f>
        <v>0</v>
      </c>
      <c r="C187" s="70" cm="1">
        <f t="array" aca="1" ref="C187" ca="1">_xlfn.XLOOKUP(A187,INDIRECT($A$5&amp;"!$AJ$41:$AJ$406"),INDIRECT($A$5&amp;"!$AL$41:$AL$406"))*SUM($F$3:$I$3)</f>
        <v>15</v>
      </c>
      <c r="D187" s="70" cm="1">
        <f t="array" aca="1" ref="D187" ca="1">_xlfn.XLOOKUP(A187,INDIRECT($A$5&amp;"!$AJ$41:$AJ$406"),INDIRECT($A$5&amp;"!$AO$41:$AO$406"))*SUM($F$3:$I$3)</f>
        <v>15</v>
      </c>
      <c r="E187" s="34" cm="1">
        <f t="array" ref="E187">SUMPRODUCT(('PT Storengy'!$B$8:$K$372)*('PT Storengy'!$A$8:$A$372=$A187)*('PT Storengy'!$B$5:$K$5=$A$6)*('PT Storengy'!$B$7:$K$7=$A$7))</f>
        <v>0.4</v>
      </c>
      <c r="F187" s="119">
        <f t="shared" ca="1" si="20"/>
        <v>15</v>
      </c>
      <c r="G187" s="54">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0.70000000000000007</v>
      </c>
      <c r="I187" s="71">
        <f t="shared" ca="1" si="24"/>
        <v>0</v>
      </c>
      <c r="J187" s="118" cm="1">
        <f t="array" aca="1" ref="J187" ca="1">IF(COUNTIFS('PTC GRTgaz'!$K$7:$K$15996,"",'PTC GRTgaz'!$A$7:$A$15996,J$16,'PTC GRTgaz'!$D$7:$D$15996,$A187,'PTC GRTgaz'!$C$7:$C$15996,"DEL")&gt;0,J$14,SUMIFS('PTC GRTgaz'!$K$7:$K$15996,'PTC GRTgaz'!$A$7:$A$15996,J$16,'PTC GRTgaz'!$D$7:$D$15996,$A187,'PTC GRTgaz'!$C$7:$C$15996,"DEL")*1.0026*$F$4/INDIRECT($A$4&amp;"!D9"))</f>
        <v>124.99999999999999</v>
      </c>
      <c r="K187" s="118">
        <v>1000</v>
      </c>
      <c r="L187" s="119">
        <f t="shared" ca="1" si="21"/>
        <v>15</v>
      </c>
      <c r="M187" s="54">
        <f t="shared" ca="1" si="25"/>
        <v>1</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0.70000000000000007</v>
      </c>
      <c r="O187" s="71">
        <f t="shared" ca="1" si="26"/>
        <v>0</v>
      </c>
      <c r="S187" s="119">
        <f t="shared" ca="1" si="22"/>
        <v>18.82865583333329</v>
      </c>
      <c r="T187" s="54">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0.70000000000000007</v>
      </c>
      <c r="V187" s="71">
        <f t="shared" ca="1" si="28"/>
        <v>87.5</v>
      </c>
    </row>
    <row r="188" spans="1:22" x14ac:dyDescent="0.35">
      <c r="A188" s="32">
        <f t="shared" si="29"/>
        <v>45919</v>
      </c>
      <c r="B188" s="70" cm="1">
        <f t="array" aca="1" ref="B188" ca="1">_xlfn.XLOOKUP(A188,INDIRECT($A$5&amp;"!$AJ$41:$AJ$406"),INDIRECT($A$5&amp;"!$AK$41:$AK$406"))*SUM($F$3:$I$3)</f>
        <v>0</v>
      </c>
      <c r="C188" s="70" cm="1">
        <f t="array" aca="1" ref="C188" ca="1">_xlfn.XLOOKUP(A188,INDIRECT($A$5&amp;"!$AJ$41:$AJ$406"),INDIRECT($A$5&amp;"!$AL$41:$AL$406"))*SUM($F$3:$I$3)</f>
        <v>15</v>
      </c>
      <c r="D188" s="70" cm="1">
        <f t="array" aca="1" ref="D188" ca="1">_xlfn.XLOOKUP(A188,INDIRECT($A$5&amp;"!$AJ$41:$AJ$406"),INDIRECT($A$5&amp;"!$AO$41:$AO$406"))*SUM($F$3:$I$3)</f>
        <v>15</v>
      </c>
      <c r="E188" s="34" cm="1">
        <f t="array" ref="E188">SUMPRODUCT(('PT Storengy'!$B$8:$K$372)*('PT Storengy'!$A$8:$A$372=$A188)*('PT Storengy'!$B$5:$K$5=$A$6)*('PT Storengy'!$B$7:$K$7=$A$7))</f>
        <v>0.4</v>
      </c>
      <c r="F188" s="119">
        <f t="shared" ca="1" si="20"/>
        <v>15</v>
      </c>
      <c r="G188" s="54">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0.70000000000000007</v>
      </c>
      <c r="I188" s="71">
        <f t="shared" ca="1" si="24"/>
        <v>0</v>
      </c>
      <c r="J188" s="118" cm="1">
        <f t="array" aca="1" ref="J188" ca="1">IF(COUNTIFS('PTC GRTgaz'!$K$7:$K$15996,"",'PTC GRTgaz'!$A$7:$A$15996,J$16,'PTC GRTgaz'!$D$7:$D$15996,$A188,'PTC GRTgaz'!$C$7:$C$15996,"DEL")&gt;0,J$14,SUMIFS('PTC GRTgaz'!$K$7:$K$15996,'PTC GRTgaz'!$A$7:$A$15996,J$16,'PTC GRTgaz'!$D$7:$D$15996,$A188,'PTC GRTgaz'!$C$7:$C$15996,"DEL")*1.0026*$F$4/INDIRECT($A$4&amp;"!D9"))</f>
        <v>124.99999999999999</v>
      </c>
      <c r="K188" s="118">
        <v>1000</v>
      </c>
      <c r="L188" s="119">
        <f t="shared" ca="1" si="21"/>
        <v>15</v>
      </c>
      <c r="M188" s="54">
        <f t="shared" ca="1" si="25"/>
        <v>1</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0.70000000000000007</v>
      </c>
      <c r="O188" s="71">
        <f t="shared" ca="1" si="26"/>
        <v>0</v>
      </c>
      <c r="S188" s="119">
        <f t="shared" ca="1" si="22"/>
        <v>18.916155833333288</v>
      </c>
      <c r="T188" s="54">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0.70000000000000007</v>
      </c>
      <c r="V188" s="71">
        <f t="shared" ca="1" si="28"/>
        <v>87.5</v>
      </c>
    </row>
    <row r="189" spans="1:22" x14ac:dyDescent="0.35">
      <c r="A189" s="32">
        <f t="shared" si="29"/>
        <v>45920</v>
      </c>
      <c r="B189" s="70" cm="1">
        <f t="array" aca="1" ref="B189" ca="1">_xlfn.XLOOKUP(A189,INDIRECT($A$5&amp;"!$AJ$41:$AJ$406"),INDIRECT($A$5&amp;"!$AK$41:$AK$406"))*SUM($F$3:$I$3)</f>
        <v>0</v>
      </c>
      <c r="C189" s="70" cm="1">
        <f t="array" aca="1" ref="C189" ca="1">_xlfn.XLOOKUP(A189,INDIRECT($A$5&amp;"!$AJ$41:$AJ$406"),INDIRECT($A$5&amp;"!$AL$41:$AL$406"))*SUM($F$3:$I$3)</f>
        <v>15</v>
      </c>
      <c r="D189" s="70" cm="1">
        <f t="array" aca="1" ref="D189" ca="1">_xlfn.XLOOKUP(A189,INDIRECT($A$5&amp;"!$AJ$41:$AJ$406"),INDIRECT($A$5&amp;"!$AO$41:$AO$406"))*SUM($F$3:$I$3)</f>
        <v>15</v>
      </c>
      <c r="E189" s="34" cm="1">
        <f t="array" ref="E189">SUMPRODUCT(('PT Storengy'!$B$8:$K$372)*('PT Storengy'!$A$8:$A$372=$A189)*('PT Storengy'!$B$5:$K$5=$A$6)*('PT Storengy'!$B$7:$K$7=$A$7))</f>
        <v>0.4</v>
      </c>
      <c r="F189" s="119">
        <f t="shared" ca="1" si="20"/>
        <v>15</v>
      </c>
      <c r="G189" s="54">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0.70000000000000007</v>
      </c>
      <c r="I189" s="71">
        <f t="shared" ca="1" si="24"/>
        <v>0</v>
      </c>
      <c r="J189" s="118" cm="1">
        <f t="array" aca="1" ref="J189" ca="1">IF(COUNTIFS('PTC GRTgaz'!$K$7:$K$15996,"",'PTC GRTgaz'!$A$7:$A$15996,J$16,'PTC GRTgaz'!$D$7:$D$15996,$A189,'PTC GRTgaz'!$C$7:$C$15996,"DEL")&gt;0,J$14,SUMIFS('PTC GRTgaz'!$K$7:$K$15996,'PTC GRTgaz'!$A$7:$A$15996,J$16,'PTC GRTgaz'!$D$7:$D$15996,$A189,'PTC GRTgaz'!$C$7:$C$15996,"DEL")*1.0026*$F$4/INDIRECT($A$4&amp;"!D9"))</f>
        <v>124.99999999999999</v>
      </c>
      <c r="K189" s="118">
        <v>1000</v>
      </c>
      <c r="L189" s="119">
        <f t="shared" ca="1" si="21"/>
        <v>15</v>
      </c>
      <c r="M189" s="54">
        <f t="shared" ca="1" si="25"/>
        <v>1</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0.70000000000000007</v>
      </c>
      <c r="O189" s="71">
        <f t="shared" ca="1" si="26"/>
        <v>0</v>
      </c>
      <c r="S189" s="119">
        <f t="shared" ca="1" si="22"/>
        <v>19.003655833333287</v>
      </c>
      <c r="T189" s="54">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0.70000000000000007</v>
      </c>
      <c r="V189" s="71">
        <f t="shared" ca="1" si="28"/>
        <v>87.5</v>
      </c>
    </row>
    <row r="190" spans="1:22" x14ac:dyDescent="0.35">
      <c r="A190" s="32">
        <f t="shared" si="29"/>
        <v>45921</v>
      </c>
      <c r="B190" s="70" cm="1">
        <f t="array" aca="1" ref="B190" ca="1">_xlfn.XLOOKUP(A190,INDIRECT($A$5&amp;"!$AJ$41:$AJ$406"),INDIRECT($A$5&amp;"!$AK$41:$AK$406"))*SUM($F$3:$I$3)</f>
        <v>0</v>
      </c>
      <c r="C190" s="70" cm="1">
        <f t="array" aca="1" ref="C190" ca="1">_xlfn.XLOOKUP(A190,INDIRECT($A$5&amp;"!$AJ$41:$AJ$406"),INDIRECT($A$5&amp;"!$AL$41:$AL$406"))*SUM($F$3:$I$3)</f>
        <v>15</v>
      </c>
      <c r="D190" s="70" cm="1">
        <f t="array" aca="1" ref="D190" ca="1">_xlfn.XLOOKUP(A190,INDIRECT($A$5&amp;"!$AJ$41:$AJ$406"),INDIRECT($A$5&amp;"!$AO$41:$AO$406"))*SUM($F$3:$I$3)</f>
        <v>15</v>
      </c>
      <c r="E190" s="34" cm="1">
        <f t="array" ref="E190">SUMPRODUCT(('PT Storengy'!$B$8:$K$372)*('PT Storengy'!$A$8:$A$372=$A190)*('PT Storengy'!$B$5:$K$5=$A$6)*('PT Storengy'!$B$7:$K$7=$A$7))</f>
        <v>0.4</v>
      </c>
      <c r="F190" s="119">
        <f t="shared" ca="1" si="20"/>
        <v>15</v>
      </c>
      <c r="G190" s="54">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0.70000000000000007</v>
      </c>
      <c r="I190" s="71">
        <f t="shared" ca="1" si="24"/>
        <v>0</v>
      </c>
      <c r="J190" s="118" cm="1">
        <f t="array" aca="1" ref="J190" ca="1">IF(COUNTIFS('PTC GRTgaz'!$K$7:$K$15996,"",'PTC GRTgaz'!$A$7:$A$15996,J$16,'PTC GRTgaz'!$D$7:$D$15996,$A190,'PTC GRTgaz'!$C$7:$C$15996,"DEL")&gt;0,J$14,SUMIFS('PTC GRTgaz'!$K$7:$K$15996,'PTC GRTgaz'!$A$7:$A$15996,J$16,'PTC GRTgaz'!$D$7:$D$15996,$A190,'PTC GRTgaz'!$C$7:$C$15996,"DEL")*1.0026*$F$4/INDIRECT($A$4&amp;"!D9"))</f>
        <v>124.99999999999999</v>
      </c>
      <c r="K190" s="118">
        <v>1000</v>
      </c>
      <c r="L190" s="119">
        <f t="shared" ca="1" si="21"/>
        <v>15</v>
      </c>
      <c r="M190" s="54">
        <f t="shared" ca="1" si="25"/>
        <v>1</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0.70000000000000007</v>
      </c>
      <c r="O190" s="71">
        <f t="shared" ca="1" si="26"/>
        <v>0</v>
      </c>
      <c r="S190" s="119">
        <f t="shared" ca="1" si="22"/>
        <v>19.091155833333286</v>
      </c>
      <c r="T190" s="54">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0.70000000000000007</v>
      </c>
      <c r="V190" s="71">
        <f t="shared" ca="1" si="28"/>
        <v>87.5</v>
      </c>
    </row>
    <row r="191" spans="1:22" x14ac:dyDescent="0.35">
      <c r="A191" s="32">
        <f t="shared" si="29"/>
        <v>45922</v>
      </c>
      <c r="B191" s="70" cm="1">
        <f t="array" aca="1" ref="B191" ca="1">_xlfn.XLOOKUP(A191,INDIRECT($A$5&amp;"!$AJ$41:$AJ$406"),INDIRECT($A$5&amp;"!$AK$41:$AK$406"))*SUM($F$3:$I$3)</f>
        <v>0</v>
      </c>
      <c r="C191" s="70" cm="1">
        <f t="array" aca="1" ref="C191" ca="1">_xlfn.XLOOKUP(A191,INDIRECT($A$5&amp;"!$AJ$41:$AJ$406"),INDIRECT($A$5&amp;"!$AL$41:$AL$406"))*SUM($F$3:$I$3)</f>
        <v>15</v>
      </c>
      <c r="D191" s="70" cm="1">
        <f t="array" aca="1" ref="D191" ca="1">_xlfn.XLOOKUP(A191,INDIRECT($A$5&amp;"!$AJ$41:$AJ$406"),INDIRECT($A$5&amp;"!$AO$41:$AO$406"))*SUM($F$3:$I$3)</f>
        <v>15</v>
      </c>
      <c r="E191" s="34" cm="1">
        <f t="array" ref="E191">SUMPRODUCT(('PT Storengy'!$B$8:$K$372)*('PT Storengy'!$A$8:$A$372=$A191)*('PT Storengy'!$B$5:$K$5=$A$6)*('PT Storengy'!$B$7:$K$7=$A$7))</f>
        <v>0.45</v>
      </c>
      <c r="F191" s="119">
        <f t="shared" ca="1" si="20"/>
        <v>15</v>
      </c>
      <c r="G191" s="54">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0.70000000000000007</v>
      </c>
      <c r="I191" s="71">
        <f t="shared" ca="1" si="24"/>
        <v>0</v>
      </c>
      <c r="J191" s="118" cm="1">
        <f t="array" aca="1" ref="J191" ca="1">IF(COUNTIFS('PTC GRTgaz'!$K$7:$K$15996,"",'PTC GRTgaz'!$A$7:$A$15996,J$16,'PTC GRTgaz'!$D$7:$D$15996,$A191,'PTC GRTgaz'!$C$7:$C$15996,"DEL")&gt;0,J$14,SUMIFS('PTC GRTgaz'!$K$7:$K$15996,'PTC GRTgaz'!$A$7:$A$15996,J$16,'PTC GRTgaz'!$D$7:$D$15996,$A191,'PTC GRTgaz'!$C$7:$C$15996,"DEL")*1.0026*$F$4/INDIRECT($A$4&amp;"!D9"))</f>
        <v>124.99999999999999</v>
      </c>
      <c r="K191" s="118">
        <v>1000</v>
      </c>
      <c r="L191" s="119">
        <f t="shared" ca="1" si="21"/>
        <v>15</v>
      </c>
      <c r="M191" s="54">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0.70000000000000007</v>
      </c>
      <c r="O191" s="71">
        <f t="shared" ca="1" si="26"/>
        <v>0</v>
      </c>
      <c r="S191" s="119">
        <f t="shared" ca="1" si="22"/>
        <v>19.178655833333284</v>
      </c>
      <c r="T191" s="54">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0.70000000000000007</v>
      </c>
      <c r="V191" s="71">
        <f t="shared" ca="1" si="28"/>
        <v>87.5</v>
      </c>
    </row>
    <row r="192" spans="1:22" x14ac:dyDescent="0.35">
      <c r="A192" s="32">
        <f t="shared" si="29"/>
        <v>45923</v>
      </c>
      <c r="B192" s="70" cm="1">
        <f t="array" aca="1" ref="B192" ca="1">_xlfn.XLOOKUP(A192,INDIRECT($A$5&amp;"!$AJ$41:$AJ$406"),INDIRECT($A$5&amp;"!$AK$41:$AK$406"))*SUM($F$3:$I$3)</f>
        <v>0</v>
      </c>
      <c r="C192" s="70" cm="1">
        <f t="array" aca="1" ref="C192" ca="1">_xlfn.XLOOKUP(A192,INDIRECT($A$5&amp;"!$AJ$41:$AJ$406"),INDIRECT($A$5&amp;"!$AL$41:$AL$406"))*SUM($F$3:$I$3)</f>
        <v>15</v>
      </c>
      <c r="D192" s="70" cm="1">
        <f t="array" aca="1" ref="D192" ca="1">_xlfn.XLOOKUP(A192,INDIRECT($A$5&amp;"!$AJ$41:$AJ$406"),INDIRECT($A$5&amp;"!$AO$41:$AO$406"))*SUM($F$3:$I$3)</f>
        <v>15</v>
      </c>
      <c r="E192" s="34" cm="1">
        <f t="array" ref="E192">SUMPRODUCT(('PT Storengy'!$B$8:$K$372)*('PT Storengy'!$A$8:$A$372=$A192)*('PT Storengy'!$B$5:$K$5=$A$6)*('PT Storengy'!$B$7:$K$7=$A$7))</f>
        <v>0.45</v>
      </c>
      <c r="F192" s="119">
        <f t="shared" ca="1" si="20"/>
        <v>15</v>
      </c>
      <c r="G192" s="54">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0.70000000000000007</v>
      </c>
      <c r="I192" s="71">
        <f t="shared" ca="1" si="24"/>
        <v>0</v>
      </c>
      <c r="J192" s="118" cm="1">
        <f t="array" aca="1" ref="J192" ca="1">IF(COUNTIFS('PTC GRTgaz'!$K$7:$K$15996,"",'PTC GRTgaz'!$A$7:$A$15996,J$16,'PTC GRTgaz'!$D$7:$D$15996,$A192,'PTC GRTgaz'!$C$7:$C$15996,"DEL")&gt;0,J$14,SUMIFS('PTC GRTgaz'!$K$7:$K$15996,'PTC GRTgaz'!$A$7:$A$15996,J$16,'PTC GRTgaz'!$D$7:$D$15996,$A192,'PTC GRTgaz'!$C$7:$C$15996,"DEL")*1.0026*$F$4/INDIRECT($A$4&amp;"!D9"))</f>
        <v>124.99999999999999</v>
      </c>
      <c r="K192" s="118">
        <v>1000</v>
      </c>
      <c r="L192" s="119">
        <f t="shared" ca="1" si="21"/>
        <v>15</v>
      </c>
      <c r="M192" s="54">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0.70000000000000007</v>
      </c>
      <c r="O192" s="71">
        <f t="shared" ca="1" si="26"/>
        <v>0</v>
      </c>
      <c r="S192" s="119">
        <f t="shared" ca="1" si="22"/>
        <v>19.266155833333283</v>
      </c>
      <c r="T192" s="54">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0.70000000000000007</v>
      </c>
      <c r="V192" s="71">
        <f t="shared" ca="1" si="28"/>
        <v>87.5</v>
      </c>
    </row>
    <row r="193" spans="1:22" x14ac:dyDescent="0.35">
      <c r="A193" s="32">
        <f t="shared" si="29"/>
        <v>45924</v>
      </c>
      <c r="B193" s="70" cm="1">
        <f t="array" aca="1" ref="B193" ca="1">_xlfn.XLOOKUP(A193,INDIRECT($A$5&amp;"!$AJ$41:$AJ$406"),INDIRECT($A$5&amp;"!$AK$41:$AK$406"))*SUM($F$3:$I$3)</f>
        <v>0</v>
      </c>
      <c r="C193" s="70" cm="1">
        <f t="array" aca="1" ref="C193" ca="1">_xlfn.XLOOKUP(A193,INDIRECT($A$5&amp;"!$AJ$41:$AJ$406"),INDIRECT($A$5&amp;"!$AL$41:$AL$406"))*SUM($F$3:$I$3)</f>
        <v>15</v>
      </c>
      <c r="D193" s="70" cm="1">
        <f t="array" aca="1" ref="D193" ca="1">_xlfn.XLOOKUP(A193,INDIRECT($A$5&amp;"!$AJ$41:$AJ$406"),INDIRECT($A$5&amp;"!$AO$41:$AO$406"))*SUM($F$3:$I$3)</f>
        <v>15</v>
      </c>
      <c r="E193" s="34" cm="1">
        <f t="array" ref="E193">SUMPRODUCT(('PT Storengy'!$B$8:$K$372)*('PT Storengy'!$A$8:$A$372=$A193)*('PT Storengy'!$B$5:$K$5=$A$6)*('PT Storengy'!$B$7:$K$7=$A$7))</f>
        <v>0.45</v>
      </c>
      <c r="F193" s="119">
        <f t="shared" ca="1" si="20"/>
        <v>15</v>
      </c>
      <c r="G193" s="54">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0.70000000000000007</v>
      </c>
      <c r="I193" s="71">
        <f t="shared" ca="1" si="24"/>
        <v>0</v>
      </c>
      <c r="J193" s="118" cm="1">
        <f t="array" aca="1" ref="J193" ca="1">IF(COUNTIFS('PTC GRTgaz'!$K$7:$K$15996,"",'PTC GRTgaz'!$A$7:$A$15996,J$16,'PTC GRTgaz'!$D$7:$D$15996,$A193,'PTC GRTgaz'!$C$7:$C$15996,"DEL")&gt;0,J$14,SUMIFS('PTC GRTgaz'!$K$7:$K$15996,'PTC GRTgaz'!$A$7:$A$15996,J$16,'PTC GRTgaz'!$D$7:$D$15996,$A193,'PTC GRTgaz'!$C$7:$C$15996,"DEL")*1.0026*$F$4/INDIRECT($A$4&amp;"!D9"))</f>
        <v>124.99999999999999</v>
      </c>
      <c r="K193" s="118">
        <v>1000</v>
      </c>
      <c r="L193" s="119">
        <f t="shared" ca="1" si="21"/>
        <v>15</v>
      </c>
      <c r="M193" s="54">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0.70000000000000007</v>
      </c>
      <c r="O193" s="71">
        <f t="shared" ca="1" si="26"/>
        <v>0</v>
      </c>
      <c r="S193" s="119">
        <f t="shared" ca="1" si="22"/>
        <v>19.353655833333281</v>
      </c>
      <c r="T193" s="54">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0.70000000000000007</v>
      </c>
      <c r="V193" s="71">
        <f t="shared" ca="1" si="28"/>
        <v>87.5</v>
      </c>
    </row>
    <row r="194" spans="1:22" x14ac:dyDescent="0.35">
      <c r="A194" s="32">
        <f t="shared" si="29"/>
        <v>45925</v>
      </c>
      <c r="B194" s="70" cm="1">
        <f t="array" aca="1" ref="B194" ca="1">_xlfn.XLOOKUP(A194,INDIRECT($A$5&amp;"!$AJ$41:$AJ$406"),INDIRECT($A$5&amp;"!$AK$41:$AK$406"))*SUM($F$3:$I$3)</f>
        <v>0</v>
      </c>
      <c r="C194" s="70" cm="1">
        <f t="array" aca="1" ref="C194" ca="1">_xlfn.XLOOKUP(A194,INDIRECT($A$5&amp;"!$AJ$41:$AJ$406"),INDIRECT($A$5&amp;"!$AL$41:$AL$406"))*SUM($F$3:$I$3)</f>
        <v>15</v>
      </c>
      <c r="D194" s="70" cm="1">
        <f t="array" aca="1" ref="D194" ca="1">_xlfn.XLOOKUP(A194,INDIRECT($A$5&amp;"!$AJ$41:$AJ$406"),INDIRECT($A$5&amp;"!$AO$41:$AO$406"))*SUM($F$3:$I$3)</f>
        <v>15</v>
      </c>
      <c r="E194" s="34" cm="1">
        <f t="array" ref="E194">SUMPRODUCT(('PT Storengy'!$B$8:$K$372)*('PT Storengy'!$A$8:$A$372=$A194)*('PT Storengy'!$B$5:$K$5=$A$6)*('PT Storengy'!$B$7:$K$7=$A$7))</f>
        <v>0.45</v>
      </c>
      <c r="F194" s="119">
        <f t="shared" ca="1" si="20"/>
        <v>15</v>
      </c>
      <c r="G194" s="54">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0.70000000000000007</v>
      </c>
      <c r="I194" s="71">
        <f t="shared" ca="1" si="24"/>
        <v>0</v>
      </c>
      <c r="J194" s="118" cm="1">
        <f t="array" aca="1" ref="J194" ca="1">IF(COUNTIFS('PTC GRTgaz'!$K$7:$K$15996,"",'PTC GRTgaz'!$A$7:$A$15996,J$16,'PTC GRTgaz'!$D$7:$D$15996,$A194,'PTC GRTgaz'!$C$7:$C$15996,"DEL")&gt;0,J$14,SUMIFS('PTC GRTgaz'!$K$7:$K$15996,'PTC GRTgaz'!$A$7:$A$15996,J$16,'PTC GRTgaz'!$D$7:$D$15996,$A194,'PTC GRTgaz'!$C$7:$C$15996,"DEL")*1.0026*$F$4/INDIRECT($A$4&amp;"!D9"))</f>
        <v>124.99999999999999</v>
      </c>
      <c r="K194" s="118">
        <v>1000</v>
      </c>
      <c r="L194" s="119">
        <f t="shared" ca="1" si="21"/>
        <v>15</v>
      </c>
      <c r="M194" s="54">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0.70000000000000007</v>
      </c>
      <c r="O194" s="71">
        <f t="shared" ca="1" si="26"/>
        <v>0</v>
      </c>
      <c r="S194" s="119">
        <f t="shared" ca="1" si="22"/>
        <v>19.44115583333328</v>
      </c>
      <c r="T194" s="54">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0.70000000000000007</v>
      </c>
      <c r="V194" s="71">
        <f t="shared" ca="1" si="28"/>
        <v>87.5</v>
      </c>
    </row>
    <row r="195" spans="1:22" x14ac:dyDescent="0.35">
      <c r="A195" s="32">
        <f t="shared" si="29"/>
        <v>45926</v>
      </c>
      <c r="B195" s="70" cm="1">
        <f t="array" aca="1" ref="B195" ca="1">_xlfn.XLOOKUP(A195,INDIRECT($A$5&amp;"!$AJ$41:$AJ$406"),INDIRECT($A$5&amp;"!$AK$41:$AK$406"))*SUM($F$3:$I$3)</f>
        <v>0</v>
      </c>
      <c r="C195" s="70" cm="1">
        <f t="array" aca="1" ref="C195" ca="1">_xlfn.XLOOKUP(A195,INDIRECT($A$5&amp;"!$AJ$41:$AJ$406"),INDIRECT($A$5&amp;"!$AL$41:$AL$406"))*SUM($F$3:$I$3)</f>
        <v>15</v>
      </c>
      <c r="D195" s="70" cm="1">
        <f t="array" aca="1" ref="D195" ca="1">_xlfn.XLOOKUP(A195,INDIRECT($A$5&amp;"!$AJ$41:$AJ$406"),INDIRECT($A$5&amp;"!$AO$41:$AO$406"))*SUM($F$3:$I$3)</f>
        <v>15</v>
      </c>
      <c r="E195" s="34" cm="1">
        <f t="array" ref="E195">SUMPRODUCT(('PT Storengy'!$B$8:$K$372)*('PT Storengy'!$A$8:$A$372=$A195)*('PT Storengy'!$B$5:$K$5=$A$6)*('PT Storengy'!$B$7:$K$7=$A$7))</f>
        <v>0.45</v>
      </c>
      <c r="F195" s="119">
        <f t="shared" ca="1" si="20"/>
        <v>15</v>
      </c>
      <c r="G195" s="54">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0.70000000000000007</v>
      </c>
      <c r="I195" s="71">
        <f t="shared" ca="1" si="24"/>
        <v>0</v>
      </c>
      <c r="J195" s="118" cm="1">
        <f t="array" aca="1" ref="J195" ca="1">IF(COUNTIFS('PTC GRTgaz'!$K$7:$K$15996,"",'PTC GRTgaz'!$A$7:$A$15996,J$16,'PTC GRTgaz'!$D$7:$D$15996,$A195,'PTC GRTgaz'!$C$7:$C$15996,"DEL")&gt;0,J$14,SUMIFS('PTC GRTgaz'!$K$7:$K$15996,'PTC GRTgaz'!$A$7:$A$15996,J$16,'PTC GRTgaz'!$D$7:$D$15996,$A195,'PTC GRTgaz'!$C$7:$C$15996,"DEL")*1.0026*$F$4/INDIRECT($A$4&amp;"!D9"))</f>
        <v>124.99999999999999</v>
      </c>
      <c r="K195" s="118">
        <v>1000</v>
      </c>
      <c r="L195" s="119">
        <f t="shared" ca="1" si="21"/>
        <v>15</v>
      </c>
      <c r="M195" s="54">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0.70000000000000007</v>
      </c>
      <c r="O195" s="71">
        <f t="shared" ca="1" si="26"/>
        <v>0</v>
      </c>
      <c r="S195" s="119">
        <f t="shared" ca="1" si="22"/>
        <v>19.528655833333278</v>
      </c>
      <c r="T195" s="54">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0.70000000000000007</v>
      </c>
      <c r="V195" s="71">
        <f t="shared" ca="1" si="28"/>
        <v>87.5</v>
      </c>
    </row>
    <row r="196" spans="1:22" x14ac:dyDescent="0.35">
      <c r="A196" s="32">
        <f t="shared" si="29"/>
        <v>45927</v>
      </c>
      <c r="B196" s="70" cm="1">
        <f t="array" aca="1" ref="B196" ca="1">_xlfn.XLOOKUP(A196,INDIRECT($A$5&amp;"!$AJ$41:$AJ$406"),INDIRECT($A$5&amp;"!$AK$41:$AK$406"))*SUM($F$3:$I$3)</f>
        <v>0</v>
      </c>
      <c r="C196" s="70" cm="1">
        <f t="array" aca="1" ref="C196" ca="1">_xlfn.XLOOKUP(A196,INDIRECT($A$5&amp;"!$AJ$41:$AJ$406"),INDIRECT($A$5&amp;"!$AL$41:$AL$406"))*SUM($F$3:$I$3)</f>
        <v>15</v>
      </c>
      <c r="D196" s="70" cm="1">
        <f t="array" aca="1" ref="D196" ca="1">_xlfn.XLOOKUP(A196,INDIRECT($A$5&amp;"!$AJ$41:$AJ$406"),INDIRECT($A$5&amp;"!$AO$41:$AO$406"))*SUM($F$3:$I$3)</f>
        <v>15</v>
      </c>
      <c r="E196" s="34" cm="1">
        <f t="array" ref="E196">SUMPRODUCT(('PT Storengy'!$B$8:$K$372)*('PT Storengy'!$A$8:$A$372=$A196)*('PT Storengy'!$B$5:$K$5=$A$6)*('PT Storengy'!$B$7:$K$7=$A$7))</f>
        <v>0.1</v>
      </c>
      <c r="F196" s="119">
        <f t="shared" ca="1" si="20"/>
        <v>15</v>
      </c>
      <c r="G196" s="54">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0.70000000000000007</v>
      </c>
      <c r="I196" s="71">
        <f t="shared" ca="1" si="24"/>
        <v>0</v>
      </c>
      <c r="J196" s="118" cm="1">
        <f t="array" aca="1" ref="J196" ca="1">IF(COUNTIFS('PTC GRTgaz'!$K$7:$K$15996,"",'PTC GRTgaz'!$A$7:$A$15996,J$16,'PTC GRTgaz'!$D$7:$D$15996,$A196,'PTC GRTgaz'!$C$7:$C$15996,"DEL")&gt;0,J$14,SUMIFS('PTC GRTgaz'!$K$7:$K$15996,'PTC GRTgaz'!$A$7:$A$15996,J$16,'PTC GRTgaz'!$D$7:$D$15996,$A196,'PTC GRTgaz'!$C$7:$C$15996,"DEL")*1.0026*$F$4/INDIRECT($A$4&amp;"!D9"))</f>
        <v>124.99999999999999</v>
      </c>
      <c r="K196" s="118">
        <v>1000</v>
      </c>
      <c r="L196" s="119">
        <f t="shared" ca="1" si="21"/>
        <v>15</v>
      </c>
      <c r="M196" s="54">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0.70000000000000007</v>
      </c>
      <c r="O196" s="71">
        <f t="shared" ca="1" si="26"/>
        <v>0</v>
      </c>
      <c r="S196" s="119">
        <f t="shared" ca="1" si="22"/>
        <v>19.616155833333277</v>
      </c>
      <c r="T196" s="54">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0.70000000000000007</v>
      </c>
      <c r="V196" s="71">
        <f t="shared" ca="1" si="28"/>
        <v>87.5</v>
      </c>
    </row>
    <row r="197" spans="1:22" x14ac:dyDescent="0.35">
      <c r="A197" s="32">
        <f t="shared" si="29"/>
        <v>45928</v>
      </c>
      <c r="B197" s="70" cm="1">
        <f t="array" aca="1" ref="B197" ca="1">_xlfn.XLOOKUP(A197,INDIRECT($A$5&amp;"!$AJ$41:$AJ$406"),INDIRECT($A$5&amp;"!$AK$41:$AK$406"))*SUM($F$3:$I$3)</f>
        <v>0</v>
      </c>
      <c r="C197" s="70" cm="1">
        <f t="array" aca="1" ref="C197" ca="1">_xlfn.XLOOKUP(A197,INDIRECT($A$5&amp;"!$AJ$41:$AJ$406"),INDIRECT($A$5&amp;"!$AL$41:$AL$406"))*SUM($F$3:$I$3)</f>
        <v>15</v>
      </c>
      <c r="D197" s="70" cm="1">
        <f t="array" aca="1" ref="D197" ca="1">_xlfn.XLOOKUP(A197,INDIRECT($A$5&amp;"!$AJ$41:$AJ$406"),INDIRECT($A$5&amp;"!$AO$41:$AO$406"))*SUM($F$3:$I$3)</f>
        <v>15</v>
      </c>
      <c r="E197" s="34" cm="1">
        <f t="array" ref="E197">SUMPRODUCT(('PT Storengy'!$B$8:$K$372)*('PT Storengy'!$A$8:$A$372=$A197)*('PT Storengy'!$B$5:$K$5=$A$6)*('PT Storengy'!$B$7:$K$7=$A$7))</f>
        <v>0.1</v>
      </c>
      <c r="F197" s="119">
        <f t="shared" ca="1" si="20"/>
        <v>15</v>
      </c>
      <c r="G197" s="54">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0.70000000000000007</v>
      </c>
      <c r="I197" s="71">
        <f t="shared" ca="1" si="24"/>
        <v>0</v>
      </c>
      <c r="J197" s="118" cm="1">
        <f t="array" aca="1" ref="J197" ca="1">IF(COUNTIFS('PTC GRTgaz'!$K$7:$K$15996,"",'PTC GRTgaz'!$A$7:$A$15996,J$16,'PTC GRTgaz'!$D$7:$D$15996,$A197,'PTC GRTgaz'!$C$7:$C$15996,"DEL")&gt;0,J$14,SUMIFS('PTC GRTgaz'!$K$7:$K$15996,'PTC GRTgaz'!$A$7:$A$15996,J$16,'PTC GRTgaz'!$D$7:$D$15996,$A197,'PTC GRTgaz'!$C$7:$C$15996,"DEL")*1.0026*$F$4/INDIRECT($A$4&amp;"!D9"))</f>
        <v>124.99999999999999</v>
      </c>
      <c r="K197" s="118">
        <v>1000</v>
      </c>
      <c r="L197" s="119">
        <f t="shared" ca="1" si="21"/>
        <v>15</v>
      </c>
      <c r="M197" s="54">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0.70000000000000007</v>
      </c>
      <c r="O197" s="71">
        <f t="shared" ca="1" si="26"/>
        <v>0</v>
      </c>
      <c r="S197" s="119">
        <f t="shared" ca="1" si="22"/>
        <v>19.703655833333276</v>
      </c>
      <c r="T197" s="54">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0.70000000000000007</v>
      </c>
      <c r="V197" s="71">
        <f t="shared" ca="1" si="28"/>
        <v>87.5</v>
      </c>
    </row>
    <row r="198" spans="1:22" x14ac:dyDescent="0.35">
      <c r="A198" s="32">
        <f t="shared" si="29"/>
        <v>45929</v>
      </c>
      <c r="B198" s="70" cm="1">
        <f t="array" aca="1" ref="B198" ca="1">_xlfn.XLOOKUP(A198,INDIRECT($A$5&amp;"!$AJ$41:$AJ$406"),INDIRECT($A$5&amp;"!$AK$41:$AK$406"))*SUM($F$3:$I$3)</f>
        <v>0</v>
      </c>
      <c r="C198" s="70" cm="1">
        <f t="array" aca="1" ref="C198" ca="1">_xlfn.XLOOKUP(A198,INDIRECT($A$5&amp;"!$AJ$41:$AJ$406"),INDIRECT($A$5&amp;"!$AL$41:$AL$406"))*SUM($F$3:$I$3)</f>
        <v>15</v>
      </c>
      <c r="D198" s="70" cm="1">
        <f t="array" aca="1" ref="D198" ca="1">_xlfn.XLOOKUP(A198,INDIRECT($A$5&amp;"!$AJ$41:$AJ$406"),INDIRECT($A$5&amp;"!$AO$41:$AO$406"))*SUM($F$3:$I$3)</f>
        <v>15</v>
      </c>
      <c r="E198" s="34" cm="1">
        <f t="array" ref="E198">SUMPRODUCT(('PT Storengy'!$B$8:$K$372)*('PT Storengy'!$A$8:$A$372=$A198)*('PT Storengy'!$B$5:$K$5=$A$6)*('PT Storengy'!$B$7:$K$7=$A$7))</f>
        <v>0.1</v>
      </c>
      <c r="F198" s="119">
        <f t="shared" ca="1" si="20"/>
        <v>15</v>
      </c>
      <c r="G198" s="54">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0.70000000000000007</v>
      </c>
      <c r="I198" s="71">
        <f t="shared" ca="1" si="24"/>
        <v>0</v>
      </c>
      <c r="J198" s="118" cm="1">
        <f t="array" aca="1" ref="J198" ca="1">IF(COUNTIFS('PTC GRTgaz'!$K$7:$K$15996,"",'PTC GRTgaz'!$A$7:$A$15996,J$16,'PTC GRTgaz'!$D$7:$D$15996,$A198,'PTC GRTgaz'!$C$7:$C$15996,"DEL")&gt;0,J$14,SUMIFS('PTC GRTgaz'!$K$7:$K$15996,'PTC GRTgaz'!$A$7:$A$15996,J$16,'PTC GRTgaz'!$D$7:$D$15996,$A198,'PTC GRTgaz'!$C$7:$C$15996,"DEL")*1.0026*$F$4/INDIRECT($A$4&amp;"!D9"))</f>
        <v>124.99999999999999</v>
      </c>
      <c r="K198" s="118">
        <v>1000</v>
      </c>
      <c r="L198" s="119">
        <f t="shared" ca="1" si="21"/>
        <v>15</v>
      </c>
      <c r="M198" s="54">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0.70000000000000007</v>
      </c>
      <c r="O198" s="71">
        <f t="shared" ca="1" si="26"/>
        <v>0</v>
      </c>
      <c r="S198" s="119">
        <f t="shared" ca="1" si="22"/>
        <v>19.791155833333274</v>
      </c>
      <c r="T198" s="54">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0.70000000000000007</v>
      </c>
      <c r="V198" s="71">
        <f t="shared" ca="1" si="28"/>
        <v>87.5</v>
      </c>
    </row>
    <row r="199" spans="1:22" x14ac:dyDescent="0.35">
      <c r="A199" s="32">
        <f t="shared" si="29"/>
        <v>45930</v>
      </c>
      <c r="B199" s="70" cm="1">
        <f t="array" aca="1" ref="B199" ca="1">_xlfn.XLOOKUP(A199,INDIRECT($A$5&amp;"!$AJ$41:$AJ$406"),INDIRECT($A$5&amp;"!$AK$41:$AK$406"))*SUM($F$3:$I$3)</f>
        <v>13.5</v>
      </c>
      <c r="C199" s="70" cm="1">
        <f t="array" aca="1" ref="C199" ca="1">_xlfn.XLOOKUP(A199,INDIRECT($A$5&amp;"!$AJ$41:$AJ$406"),INDIRECT($A$5&amp;"!$AL$41:$AL$406"))*SUM($F$3:$I$3)</f>
        <v>15</v>
      </c>
      <c r="D199" s="70" cm="1">
        <f t="array" aca="1" ref="D199" ca="1">_xlfn.XLOOKUP(A199,INDIRECT($A$5&amp;"!$AJ$41:$AJ$406"),INDIRECT($A$5&amp;"!$AO$41:$AO$406"))*SUM($F$3:$I$3)</f>
        <v>15</v>
      </c>
      <c r="E199" s="34" cm="1">
        <f t="array" ref="E199">SUMPRODUCT(('PT Storengy'!$B$8:$K$372)*('PT Storengy'!$A$8:$A$372=$A199)*('PT Storengy'!$B$5:$K$5=$A$6)*('PT Storengy'!$B$7:$K$7=$A$7))</f>
        <v>0.1</v>
      </c>
      <c r="F199" s="119">
        <f t="shared" ca="1" si="20"/>
        <v>15</v>
      </c>
      <c r="G199" s="54">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0.70000000000000007</v>
      </c>
      <c r="I199" s="71">
        <f t="shared" ca="1" si="24"/>
        <v>0</v>
      </c>
      <c r="J199" s="118" cm="1">
        <f t="array" aca="1" ref="J199" ca="1">IF(COUNTIFS('PTC GRTgaz'!$K$7:$K$15996,"",'PTC GRTgaz'!$A$7:$A$15996,J$16,'PTC GRTgaz'!$D$7:$D$15996,$A199,'PTC GRTgaz'!$C$7:$C$15996,"DEL")&gt;0,J$14,SUMIFS('PTC GRTgaz'!$K$7:$K$15996,'PTC GRTgaz'!$A$7:$A$15996,J$16,'PTC GRTgaz'!$D$7:$D$15996,$A199,'PTC GRTgaz'!$C$7:$C$15996,"DEL")*1.0026*$F$4/INDIRECT($A$4&amp;"!D9"))</f>
        <v>124.99999999999999</v>
      </c>
      <c r="K199" s="118">
        <v>1000</v>
      </c>
      <c r="L199" s="119">
        <f t="shared" ca="1" si="21"/>
        <v>15</v>
      </c>
      <c r="M199" s="54">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0.70000000000000007</v>
      </c>
      <c r="O199" s="71">
        <f t="shared" ca="1" si="26"/>
        <v>0</v>
      </c>
      <c r="S199" s="119">
        <f t="shared" ca="1" si="22"/>
        <v>19.878655833333273</v>
      </c>
      <c r="T199" s="54">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0.70000000000000007</v>
      </c>
      <c r="V199" s="71">
        <f t="shared" ca="1" si="28"/>
        <v>87.5</v>
      </c>
    </row>
    <row r="200" spans="1:22" x14ac:dyDescent="0.35">
      <c r="A200" s="32">
        <f t="shared" si="29"/>
        <v>45931</v>
      </c>
      <c r="B200" s="70" cm="1">
        <f t="array" aca="1" ref="B200" ca="1">_xlfn.XLOOKUP(A200,INDIRECT($A$5&amp;"!$AJ$41:$AJ$406"),INDIRECT($A$5&amp;"!$AK$41:$AK$406"))*SUM($F$3:$I$3)</f>
        <v>0</v>
      </c>
      <c r="C200" s="70" cm="1">
        <f t="array" aca="1" ref="C200" ca="1">_xlfn.XLOOKUP(A200,INDIRECT($A$5&amp;"!$AJ$41:$AJ$406"),INDIRECT($A$5&amp;"!$AL$41:$AL$406"))*SUM($F$3:$I$3)</f>
        <v>15</v>
      </c>
      <c r="D200" s="70" cm="1">
        <f t="array" aca="1" ref="D200" ca="1">_xlfn.XLOOKUP(A200,INDIRECT($A$5&amp;"!$AJ$41:$AJ$406"),INDIRECT($A$5&amp;"!$AO$41:$AO$406"))*SUM($F$3:$I$3)</f>
        <v>15</v>
      </c>
      <c r="E200" s="34" cm="1">
        <f t="array" ref="E200">SUMPRODUCT(('PT Storengy'!$B$8:$K$372)*('PT Storengy'!$A$8:$A$372=$A200)*('PT Storengy'!$B$5:$K$5=$A$6)*('PT Storengy'!$B$7:$K$7=$A$7))</f>
        <v>0.1</v>
      </c>
      <c r="F200" s="119">
        <f t="shared" ca="1" si="20"/>
        <v>15</v>
      </c>
      <c r="G200" s="54">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0.70000000000000007</v>
      </c>
      <c r="I200" s="71">
        <f t="shared" ca="1" si="24"/>
        <v>0</v>
      </c>
      <c r="J200" s="118" cm="1">
        <f t="array" aca="1" ref="J200" ca="1">IF(COUNTIFS('PTC GRTgaz'!$K$7:$K$15996,"",'PTC GRTgaz'!$A$7:$A$15996,J$16,'PTC GRTgaz'!$D$7:$D$15996,$A200,'PTC GRTgaz'!$C$7:$C$15996,"DEL")&gt;0,J$14,SUMIFS('PTC GRTgaz'!$K$7:$K$15996,'PTC GRTgaz'!$A$7:$A$15996,J$16,'PTC GRTgaz'!$D$7:$D$15996,$A200,'PTC GRTgaz'!$C$7:$C$15996,"DEL")*1.0026*$F$4/INDIRECT($A$4&amp;"!D9"))</f>
        <v>124.99999999999999</v>
      </c>
      <c r="K200" s="118">
        <v>1000</v>
      </c>
      <c r="L200" s="119">
        <f t="shared" ca="1" si="21"/>
        <v>15</v>
      </c>
      <c r="M200" s="54">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0.70000000000000007</v>
      </c>
      <c r="O200" s="71">
        <f t="shared" ca="1" si="26"/>
        <v>0</v>
      </c>
      <c r="S200" s="119">
        <f t="shared" ca="1" si="22"/>
        <v>19.966155833333271</v>
      </c>
      <c r="T200" s="54">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0.70000000000000007</v>
      </c>
      <c r="V200" s="71">
        <f t="shared" ca="1" si="28"/>
        <v>87.5</v>
      </c>
    </row>
    <row r="201" spans="1:22" x14ac:dyDescent="0.35">
      <c r="A201" s="32">
        <f t="shared" si="29"/>
        <v>45932</v>
      </c>
      <c r="B201" s="70" cm="1">
        <f t="array" aca="1" ref="B201" ca="1">_xlfn.XLOOKUP(A201,INDIRECT($A$5&amp;"!$AJ$41:$AJ$406"),INDIRECT($A$5&amp;"!$AK$41:$AK$406"))*SUM($F$3:$I$3)</f>
        <v>0</v>
      </c>
      <c r="C201" s="70" cm="1">
        <f t="array" aca="1" ref="C201" ca="1">_xlfn.XLOOKUP(A201,INDIRECT($A$5&amp;"!$AJ$41:$AJ$406"),INDIRECT($A$5&amp;"!$AL$41:$AL$406"))*SUM($F$3:$I$3)</f>
        <v>15</v>
      </c>
      <c r="D201" s="70" cm="1">
        <f t="array" aca="1" ref="D201" ca="1">_xlfn.XLOOKUP(A201,INDIRECT($A$5&amp;"!$AJ$41:$AJ$406"),INDIRECT($A$5&amp;"!$AO$41:$AO$406"))*SUM($F$3:$I$3)</f>
        <v>15</v>
      </c>
      <c r="E201" s="34" cm="1">
        <f t="array" ref="E201">SUMPRODUCT(('PT Storengy'!$B$8:$K$372)*('PT Storengy'!$A$8:$A$372=$A201)*('PT Storengy'!$B$5:$K$5=$A$6)*('PT Storengy'!$B$7:$K$7=$A$7))</f>
        <v>0.1</v>
      </c>
      <c r="F201" s="119">
        <f t="shared" ca="1" si="20"/>
        <v>15</v>
      </c>
      <c r="G201" s="54">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0.70000000000000007</v>
      </c>
      <c r="I201" s="71">
        <f t="shared" ca="1" si="24"/>
        <v>0</v>
      </c>
      <c r="J201" s="118" cm="1">
        <f t="array" aca="1" ref="J201" ca="1">IF(COUNTIFS('PTC GRTgaz'!$K$7:$K$15996,"",'PTC GRTgaz'!$A$7:$A$15996,J$16,'PTC GRTgaz'!$D$7:$D$15996,$A201,'PTC GRTgaz'!$C$7:$C$15996,"DEL")&gt;0,J$14,SUMIFS('PTC GRTgaz'!$K$7:$K$15996,'PTC GRTgaz'!$A$7:$A$15996,J$16,'PTC GRTgaz'!$D$7:$D$15996,$A201,'PTC GRTgaz'!$C$7:$C$15996,"DEL")*1.0026*$F$4/INDIRECT($A$4&amp;"!D9"))</f>
        <v>124.99999999999999</v>
      </c>
      <c r="K201" s="118">
        <v>1000</v>
      </c>
      <c r="L201" s="119">
        <f t="shared" ca="1" si="21"/>
        <v>15</v>
      </c>
      <c r="M201" s="54">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0.70000000000000007</v>
      </c>
      <c r="O201" s="71">
        <f t="shared" ca="1" si="26"/>
        <v>0</v>
      </c>
      <c r="S201" s="119">
        <f t="shared" ca="1" si="22"/>
        <v>20.05365583333327</v>
      </c>
      <c r="T201" s="54">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0.70000000000000007</v>
      </c>
      <c r="V201" s="71">
        <f t="shared" ca="1" si="28"/>
        <v>87.5</v>
      </c>
    </row>
    <row r="202" spans="1:22" x14ac:dyDescent="0.35">
      <c r="A202" s="32">
        <f t="shared" si="29"/>
        <v>45933</v>
      </c>
      <c r="B202" s="70" cm="1">
        <f t="array" aca="1" ref="B202" ca="1">_xlfn.XLOOKUP(A202,INDIRECT($A$5&amp;"!$AJ$41:$AJ$406"),INDIRECT($A$5&amp;"!$AK$41:$AK$406"))*SUM($F$3:$I$3)</f>
        <v>0</v>
      </c>
      <c r="C202" s="70" cm="1">
        <f t="array" aca="1" ref="C202" ca="1">_xlfn.XLOOKUP(A202,INDIRECT($A$5&amp;"!$AJ$41:$AJ$406"),INDIRECT($A$5&amp;"!$AL$41:$AL$406"))*SUM($F$3:$I$3)</f>
        <v>15</v>
      </c>
      <c r="D202" s="70" cm="1">
        <f t="array" aca="1" ref="D202" ca="1">_xlfn.XLOOKUP(A202,INDIRECT($A$5&amp;"!$AJ$41:$AJ$406"),INDIRECT($A$5&amp;"!$AO$41:$AO$406"))*SUM($F$3:$I$3)</f>
        <v>15</v>
      </c>
      <c r="E202" s="34" cm="1">
        <f t="array" ref="E202">SUMPRODUCT(('PT Storengy'!$B$8:$K$372)*('PT Storengy'!$A$8:$A$372=$A202)*('PT Storengy'!$B$5:$K$5=$A$6)*('PT Storengy'!$B$7:$K$7=$A$7))</f>
        <v>0.1</v>
      </c>
      <c r="F202" s="119">
        <f t="shared" ca="1" si="20"/>
        <v>15</v>
      </c>
      <c r="G202" s="54">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0.70000000000000007</v>
      </c>
      <c r="I202" s="71">
        <f t="shared" ca="1" si="24"/>
        <v>0</v>
      </c>
      <c r="J202" s="118" cm="1">
        <f t="array" aca="1" ref="J202" ca="1">IF(COUNTIFS('PTC GRTgaz'!$K$7:$K$15996,"",'PTC GRTgaz'!$A$7:$A$15996,J$16,'PTC GRTgaz'!$D$7:$D$15996,$A202,'PTC GRTgaz'!$C$7:$C$15996,"DEL")&gt;0,J$14,SUMIFS('PTC GRTgaz'!$K$7:$K$15996,'PTC GRTgaz'!$A$7:$A$15996,J$16,'PTC GRTgaz'!$D$7:$D$15996,$A202,'PTC GRTgaz'!$C$7:$C$15996,"DEL")*1.0026*$F$4/INDIRECT($A$4&amp;"!D9"))</f>
        <v>124.99999999999999</v>
      </c>
      <c r="K202" s="118">
        <v>1000</v>
      </c>
      <c r="L202" s="119">
        <f t="shared" ca="1" si="21"/>
        <v>15</v>
      </c>
      <c r="M202" s="54">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0.70000000000000007</v>
      </c>
      <c r="O202" s="71">
        <f t="shared" ca="1" si="26"/>
        <v>0</v>
      </c>
      <c r="S202" s="119">
        <f t="shared" ca="1" si="22"/>
        <v>20.141155833333269</v>
      </c>
      <c r="T202" s="54">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0.70000000000000007</v>
      </c>
      <c r="V202" s="71">
        <f t="shared" ca="1" si="28"/>
        <v>87.5</v>
      </c>
    </row>
    <row r="203" spans="1:22" x14ac:dyDescent="0.35">
      <c r="A203" s="32">
        <f t="shared" si="29"/>
        <v>45934</v>
      </c>
      <c r="B203" s="70" cm="1">
        <f t="array" aca="1" ref="B203" ca="1">_xlfn.XLOOKUP(A203,INDIRECT($A$5&amp;"!$AJ$41:$AJ$406"),INDIRECT($A$5&amp;"!$AK$41:$AK$406"))*SUM($F$3:$I$3)</f>
        <v>0</v>
      </c>
      <c r="C203" s="70" cm="1">
        <f t="array" aca="1" ref="C203" ca="1">_xlfn.XLOOKUP(A203,INDIRECT($A$5&amp;"!$AJ$41:$AJ$406"),INDIRECT($A$5&amp;"!$AL$41:$AL$406"))*SUM($F$3:$I$3)</f>
        <v>15</v>
      </c>
      <c r="D203" s="70" cm="1">
        <f t="array" aca="1" ref="D203" ca="1">_xlfn.XLOOKUP(A203,INDIRECT($A$5&amp;"!$AJ$41:$AJ$406"),INDIRECT($A$5&amp;"!$AO$41:$AO$406"))*SUM($F$3:$I$3)</f>
        <v>15</v>
      </c>
      <c r="E203" s="34" cm="1">
        <f t="array" ref="E203">SUMPRODUCT(('PT Storengy'!$B$8:$K$372)*('PT Storengy'!$A$8:$A$372=$A203)*('PT Storengy'!$B$5:$K$5=$A$6)*('PT Storengy'!$B$7:$K$7=$A$7))</f>
        <v>0</v>
      </c>
      <c r="F203" s="119">
        <f t="shared" ca="1" si="20"/>
        <v>15</v>
      </c>
      <c r="G203" s="54">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0.70000000000000007</v>
      </c>
      <c r="I203" s="71">
        <f t="shared" ca="1" si="24"/>
        <v>0</v>
      </c>
      <c r="J203" s="118" cm="1">
        <f t="array" aca="1" ref="J203" ca="1">IF(COUNTIFS('PTC GRTgaz'!$K$7:$K$15996,"",'PTC GRTgaz'!$A$7:$A$15996,J$16,'PTC GRTgaz'!$D$7:$D$15996,$A203,'PTC GRTgaz'!$C$7:$C$15996,"DEL")&gt;0,J$14,SUMIFS('PTC GRTgaz'!$K$7:$K$15996,'PTC GRTgaz'!$A$7:$A$15996,J$16,'PTC GRTgaz'!$D$7:$D$15996,$A203,'PTC GRTgaz'!$C$7:$C$15996,"DEL")*1.0026*$F$4/INDIRECT($A$4&amp;"!D9"))</f>
        <v>124.99999999999999</v>
      </c>
      <c r="K203" s="118">
        <v>1000</v>
      </c>
      <c r="L203" s="119">
        <f t="shared" ca="1" si="21"/>
        <v>15</v>
      </c>
      <c r="M203" s="54">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0.70000000000000007</v>
      </c>
      <c r="O203" s="71">
        <f t="shared" ca="1" si="26"/>
        <v>0</v>
      </c>
      <c r="S203" s="119">
        <f t="shared" ca="1" si="22"/>
        <v>20.228655833333267</v>
      </c>
      <c r="T203" s="54">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0.70000000000000007</v>
      </c>
      <c r="V203" s="71">
        <f t="shared" ca="1" si="28"/>
        <v>87.5</v>
      </c>
    </row>
    <row r="204" spans="1:22" x14ac:dyDescent="0.35">
      <c r="A204" s="32">
        <f t="shared" si="29"/>
        <v>45935</v>
      </c>
      <c r="B204" s="70" cm="1">
        <f t="array" aca="1" ref="B204" ca="1">_xlfn.XLOOKUP(A204,INDIRECT($A$5&amp;"!$AJ$41:$AJ$406"),INDIRECT($A$5&amp;"!$AK$41:$AK$406"))*SUM($F$3:$I$3)</f>
        <v>0</v>
      </c>
      <c r="C204" s="70" cm="1">
        <f t="array" aca="1" ref="C204" ca="1">_xlfn.XLOOKUP(A204,INDIRECT($A$5&amp;"!$AJ$41:$AJ$406"),INDIRECT($A$5&amp;"!$AL$41:$AL$406"))*SUM($F$3:$I$3)</f>
        <v>15</v>
      </c>
      <c r="D204" s="70" cm="1">
        <f t="array" aca="1" ref="D204" ca="1">_xlfn.XLOOKUP(A204,INDIRECT($A$5&amp;"!$AJ$41:$AJ$406"),INDIRECT($A$5&amp;"!$AO$41:$AO$406"))*SUM($F$3:$I$3)</f>
        <v>15</v>
      </c>
      <c r="E204" s="34" cm="1">
        <f t="array" ref="E204">SUMPRODUCT(('PT Storengy'!$B$8:$K$372)*('PT Storengy'!$A$8:$A$372=$A204)*('PT Storengy'!$B$5:$K$5=$A$6)*('PT Storengy'!$B$7:$K$7=$A$7))</f>
        <v>0</v>
      </c>
      <c r="F204" s="119">
        <f t="shared" ca="1" si="20"/>
        <v>15</v>
      </c>
      <c r="G204" s="54">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0.70000000000000007</v>
      </c>
      <c r="I204" s="71">
        <f t="shared" ca="1" si="24"/>
        <v>0</v>
      </c>
      <c r="J204" s="118" cm="1">
        <f t="array" aca="1" ref="J204" ca="1">IF(COUNTIFS('PTC GRTgaz'!$K$7:$K$15996,"",'PTC GRTgaz'!$A$7:$A$15996,J$16,'PTC GRTgaz'!$D$7:$D$15996,$A204,'PTC GRTgaz'!$C$7:$C$15996,"DEL")&gt;0,J$14,SUMIFS('PTC GRTgaz'!$K$7:$K$15996,'PTC GRTgaz'!$A$7:$A$15996,J$16,'PTC GRTgaz'!$D$7:$D$15996,$A204,'PTC GRTgaz'!$C$7:$C$15996,"DEL")*1.0026*$F$4/INDIRECT($A$4&amp;"!D9"))</f>
        <v>124.99999999999999</v>
      </c>
      <c r="K204" s="118">
        <v>1000</v>
      </c>
      <c r="L204" s="119">
        <f t="shared" ca="1" si="21"/>
        <v>15</v>
      </c>
      <c r="M204" s="54">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0.70000000000000007</v>
      </c>
      <c r="O204" s="71">
        <f t="shared" ca="1" si="26"/>
        <v>0</v>
      </c>
      <c r="S204" s="119">
        <f t="shared" ca="1" si="22"/>
        <v>20.316155833333266</v>
      </c>
      <c r="T204" s="54">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0.70000000000000007</v>
      </c>
      <c r="V204" s="71">
        <f t="shared" ca="1" si="28"/>
        <v>87.5</v>
      </c>
    </row>
    <row r="205" spans="1:22" x14ac:dyDescent="0.35">
      <c r="A205" s="32">
        <f t="shared" si="29"/>
        <v>45936</v>
      </c>
      <c r="B205" s="70" cm="1">
        <f t="array" aca="1" ref="B205" ca="1">_xlfn.XLOOKUP(A205,INDIRECT($A$5&amp;"!$AJ$41:$AJ$406"),INDIRECT($A$5&amp;"!$AK$41:$AK$406"))*SUM($F$3:$I$3)</f>
        <v>0</v>
      </c>
      <c r="C205" s="70" cm="1">
        <f t="array" aca="1" ref="C205" ca="1">_xlfn.XLOOKUP(A205,INDIRECT($A$5&amp;"!$AJ$41:$AJ$406"),INDIRECT($A$5&amp;"!$AL$41:$AL$406"))*SUM($F$3:$I$3)</f>
        <v>15</v>
      </c>
      <c r="D205" s="70" cm="1">
        <f t="array" aca="1" ref="D205" ca="1">_xlfn.XLOOKUP(A205,INDIRECT($A$5&amp;"!$AJ$41:$AJ$406"),INDIRECT($A$5&amp;"!$AO$41:$AO$406"))*SUM($F$3:$I$3)</f>
        <v>15</v>
      </c>
      <c r="E205" s="34" cm="1">
        <f t="array" ref="E205">SUMPRODUCT(('PT Storengy'!$B$8:$K$372)*('PT Storengy'!$A$8:$A$372=$A205)*('PT Storengy'!$B$5:$K$5=$A$6)*('PT Storengy'!$B$7:$K$7=$A$7))</f>
        <v>0</v>
      </c>
      <c r="F205" s="119">
        <f t="shared" ca="1" si="20"/>
        <v>15</v>
      </c>
      <c r="G205" s="54">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0.70000000000000007</v>
      </c>
      <c r="I205" s="71">
        <f t="shared" ca="1" si="24"/>
        <v>0</v>
      </c>
      <c r="J205" s="118" cm="1">
        <f t="array" aca="1" ref="J205" ca="1">IF(COUNTIFS('PTC GRTgaz'!$K$7:$K$15996,"",'PTC GRTgaz'!$A$7:$A$15996,J$16,'PTC GRTgaz'!$D$7:$D$15996,$A205,'PTC GRTgaz'!$C$7:$C$15996,"DEL")&gt;0,J$14,SUMIFS('PTC GRTgaz'!$K$7:$K$15996,'PTC GRTgaz'!$A$7:$A$15996,J$16,'PTC GRTgaz'!$D$7:$D$15996,$A205,'PTC GRTgaz'!$C$7:$C$15996,"DEL")*1.0026*$F$4/INDIRECT($A$4&amp;"!D9"))</f>
        <v>124.99999999999999</v>
      </c>
      <c r="K205" s="118">
        <v>1000</v>
      </c>
      <c r="L205" s="119">
        <f t="shared" ca="1" si="21"/>
        <v>15</v>
      </c>
      <c r="M205" s="54">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0.70000000000000007</v>
      </c>
      <c r="O205" s="71">
        <f t="shared" ca="1" si="26"/>
        <v>0</v>
      </c>
      <c r="S205" s="119">
        <f t="shared" ca="1" si="22"/>
        <v>20.403655833333264</v>
      </c>
      <c r="T205" s="54">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0.70000000000000007</v>
      </c>
      <c r="V205" s="71">
        <f t="shared" ca="1" si="28"/>
        <v>87.5</v>
      </c>
    </row>
    <row r="206" spans="1:22" x14ac:dyDescent="0.35">
      <c r="A206" s="32">
        <f t="shared" si="29"/>
        <v>45937</v>
      </c>
      <c r="B206" s="70" cm="1">
        <f t="array" aca="1" ref="B206" ca="1">_xlfn.XLOOKUP(A206,INDIRECT($A$5&amp;"!$AJ$41:$AJ$406"),INDIRECT($A$5&amp;"!$AK$41:$AK$406"))*SUM($F$3:$I$3)</f>
        <v>0</v>
      </c>
      <c r="C206" s="70" cm="1">
        <f t="array" aca="1" ref="C206" ca="1">_xlfn.XLOOKUP(A206,INDIRECT($A$5&amp;"!$AJ$41:$AJ$406"),INDIRECT($A$5&amp;"!$AL$41:$AL$406"))*SUM($F$3:$I$3)</f>
        <v>15</v>
      </c>
      <c r="D206" s="70" cm="1">
        <f t="array" aca="1" ref="D206" ca="1">_xlfn.XLOOKUP(A206,INDIRECT($A$5&amp;"!$AJ$41:$AJ$406"),INDIRECT($A$5&amp;"!$AO$41:$AO$406"))*SUM($F$3:$I$3)</f>
        <v>15</v>
      </c>
      <c r="E206" s="34" cm="1">
        <f t="array" ref="E206">SUMPRODUCT(('PT Storengy'!$B$8:$K$372)*('PT Storengy'!$A$8:$A$372=$A206)*('PT Storengy'!$B$5:$K$5=$A$6)*('PT Storengy'!$B$7:$K$7=$A$7))</f>
        <v>0</v>
      </c>
      <c r="F206" s="119">
        <f t="shared" ca="1" si="20"/>
        <v>15</v>
      </c>
      <c r="G206" s="54">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0.70000000000000007</v>
      </c>
      <c r="I206" s="71">
        <f t="shared" ca="1" si="24"/>
        <v>0</v>
      </c>
      <c r="J206" s="118" cm="1">
        <f t="array" aca="1" ref="J206" ca="1">IF(COUNTIFS('PTC GRTgaz'!$K$7:$K$15996,"",'PTC GRTgaz'!$A$7:$A$15996,J$16,'PTC GRTgaz'!$D$7:$D$15996,$A206,'PTC GRTgaz'!$C$7:$C$15996,"DEL")&gt;0,J$14,SUMIFS('PTC GRTgaz'!$K$7:$K$15996,'PTC GRTgaz'!$A$7:$A$15996,J$16,'PTC GRTgaz'!$D$7:$D$15996,$A206,'PTC GRTgaz'!$C$7:$C$15996,"DEL")*1.0026*$F$4/INDIRECT($A$4&amp;"!D9"))</f>
        <v>124.99999999999999</v>
      </c>
      <c r="K206" s="118">
        <v>1000</v>
      </c>
      <c r="L206" s="119">
        <f t="shared" ca="1" si="21"/>
        <v>15</v>
      </c>
      <c r="M206" s="54">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0.70000000000000007</v>
      </c>
      <c r="O206" s="71">
        <f t="shared" ca="1" si="26"/>
        <v>0</v>
      </c>
      <c r="S206" s="119">
        <f t="shared" ca="1" si="22"/>
        <v>20.491155833333263</v>
      </c>
      <c r="T206" s="54">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0.70000000000000007</v>
      </c>
      <c r="V206" s="71">
        <f t="shared" ca="1" si="28"/>
        <v>87.5</v>
      </c>
    </row>
    <row r="207" spans="1:22" x14ac:dyDescent="0.35">
      <c r="A207" s="32">
        <f t="shared" si="29"/>
        <v>45938</v>
      </c>
      <c r="B207" s="70" cm="1">
        <f t="array" aca="1" ref="B207" ca="1">_xlfn.XLOOKUP(A207,INDIRECT($A$5&amp;"!$AJ$41:$AJ$406"),INDIRECT($A$5&amp;"!$AK$41:$AK$406"))*SUM($F$3:$I$3)</f>
        <v>0</v>
      </c>
      <c r="C207" s="70" cm="1">
        <f t="array" aca="1" ref="C207" ca="1">_xlfn.XLOOKUP(A207,INDIRECT($A$5&amp;"!$AJ$41:$AJ$406"),INDIRECT($A$5&amp;"!$AL$41:$AL$406"))*SUM($F$3:$I$3)</f>
        <v>15</v>
      </c>
      <c r="D207" s="70" cm="1">
        <f t="array" aca="1" ref="D207" ca="1">_xlfn.XLOOKUP(A207,INDIRECT($A$5&amp;"!$AJ$41:$AJ$406"),INDIRECT($A$5&amp;"!$AO$41:$AO$406"))*SUM($F$3:$I$3)</f>
        <v>15</v>
      </c>
      <c r="E207" s="34" cm="1">
        <f t="array" ref="E207">SUMPRODUCT(('PT Storengy'!$B$8:$K$372)*('PT Storengy'!$A$8:$A$372=$A207)*('PT Storengy'!$B$5:$K$5=$A$6)*('PT Storengy'!$B$7:$K$7=$A$7))</f>
        <v>0</v>
      </c>
      <c r="F207" s="119">
        <f t="shared" ca="1" si="20"/>
        <v>15</v>
      </c>
      <c r="G207" s="54">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0.70000000000000007</v>
      </c>
      <c r="I207" s="71">
        <f t="shared" ca="1" si="24"/>
        <v>0</v>
      </c>
      <c r="J207" s="118" cm="1">
        <f t="array" aca="1" ref="J207" ca="1">IF(COUNTIFS('PTC GRTgaz'!$K$7:$K$15996,"",'PTC GRTgaz'!$A$7:$A$15996,J$16,'PTC GRTgaz'!$D$7:$D$15996,$A207,'PTC GRTgaz'!$C$7:$C$15996,"DEL")&gt;0,J$14,SUMIFS('PTC GRTgaz'!$K$7:$K$15996,'PTC GRTgaz'!$A$7:$A$15996,J$16,'PTC GRTgaz'!$D$7:$D$15996,$A207,'PTC GRTgaz'!$C$7:$C$15996,"DEL")*1.0026*$F$4/INDIRECT($A$4&amp;"!D9"))</f>
        <v>124.99999999999999</v>
      </c>
      <c r="K207" s="118">
        <v>1000</v>
      </c>
      <c r="L207" s="119">
        <f t="shared" ca="1" si="21"/>
        <v>15</v>
      </c>
      <c r="M207" s="54">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0.70000000000000007</v>
      </c>
      <c r="O207" s="71">
        <f t="shared" ca="1" si="26"/>
        <v>0</v>
      </c>
      <c r="S207" s="119">
        <f t="shared" ca="1" si="22"/>
        <v>20.578655833333261</v>
      </c>
      <c r="T207" s="54">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0.70000000000000007</v>
      </c>
      <c r="V207" s="71">
        <f t="shared" ca="1" si="28"/>
        <v>87.5</v>
      </c>
    </row>
    <row r="208" spans="1:22" x14ac:dyDescent="0.35">
      <c r="A208" s="32">
        <f t="shared" si="29"/>
        <v>45939</v>
      </c>
      <c r="B208" s="70" cm="1">
        <f t="array" aca="1" ref="B208" ca="1">_xlfn.XLOOKUP(A208,INDIRECT($A$5&amp;"!$AJ$41:$AJ$406"),INDIRECT($A$5&amp;"!$AK$41:$AK$406"))*SUM($F$3:$I$3)</f>
        <v>0</v>
      </c>
      <c r="C208" s="70" cm="1">
        <f t="array" aca="1" ref="C208" ca="1">_xlfn.XLOOKUP(A208,INDIRECT($A$5&amp;"!$AJ$41:$AJ$406"),INDIRECT($A$5&amp;"!$AL$41:$AL$406"))*SUM($F$3:$I$3)</f>
        <v>15</v>
      </c>
      <c r="D208" s="70" cm="1">
        <f t="array" aca="1" ref="D208" ca="1">_xlfn.XLOOKUP(A208,INDIRECT($A$5&amp;"!$AJ$41:$AJ$406"),INDIRECT($A$5&amp;"!$AO$41:$AO$406"))*SUM($F$3:$I$3)</f>
        <v>15</v>
      </c>
      <c r="E208" s="34" cm="1">
        <f t="array" ref="E208">SUMPRODUCT(('PT Storengy'!$B$8:$K$372)*('PT Storengy'!$A$8:$A$372=$A208)*('PT Storengy'!$B$5:$K$5=$A$6)*('PT Storengy'!$B$7:$K$7=$A$7))</f>
        <v>0</v>
      </c>
      <c r="F208" s="119">
        <f t="shared" ca="1" si="20"/>
        <v>15</v>
      </c>
      <c r="G208" s="54">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0.70000000000000007</v>
      </c>
      <c r="I208" s="71">
        <f t="shared" ca="1" si="24"/>
        <v>0</v>
      </c>
      <c r="J208" s="118" cm="1">
        <f t="array" aca="1" ref="J208" ca="1">IF(COUNTIFS('PTC GRTgaz'!$K$7:$K$15996,"",'PTC GRTgaz'!$A$7:$A$15996,J$16,'PTC GRTgaz'!$D$7:$D$15996,$A208,'PTC GRTgaz'!$C$7:$C$15996,"DEL")&gt;0,J$14,SUMIFS('PTC GRTgaz'!$K$7:$K$15996,'PTC GRTgaz'!$A$7:$A$15996,J$16,'PTC GRTgaz'!$D$7:$D$15996,$A208,'PTC GRTgaz'!$C$7:$C$15996,"DEL")*1.0026*$F$4/INDIRECT($A$4&amp;"!D9"))</f>
        <v>124.99999999999999</v>
      </c>
      <c r="K208" s="118">
        <v>1000</v>
      </c>
      <c r="L208" s="119">
        <f t="shared" ca="1" si="21"/>
        <v>15</v>
      </c>
      <c r="M208" s="54">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0.70000000000000007</v>
      </c>
      <c r="O208" s="71">
        <f t="shared" ca="1" si="26"/>
        <v>0</v>
      </c>
      <c r="S208" s="119">
        <f t="shared" ca="1" si="22"/>
        <v>20.66615583333326</v>
      </c>
      <c r="T208" s="54">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0.70000000000000007</v>
      </c>
      <c r="V208" s="71">
        <f t="shared" ca="1" si="28"/>
        <v>87.5</v>
      </c>
    </row>
    <row r="209" spans="1:22" x14ac:dyDescent="0.35">
      <c r="A209" s="32">
        <f t="shared" si="29"/>
        <v>45940</v>
      </c>
      <c r="B209" s="70" cm="1">
        <f t="array" aca="1" ref="B209" ca="1">_xlfn.XLOOKUP(A209,INDIRECT($A$5&amp;"!$AJ$41:$AJ$406"),INDIRECT($A$5&amp;"!$AK$41:$AK$406"))*SUM($F$3:$I$3)</f>
        <v>0</v>
      </c>
      <c r="C209" s="70" cm="1">
        <f t="array" aca="1" ref="C209" ca="1">_xlfn.XLOOKUP(A209,INDIRECT($A$5&amp;"!$AJ$41:$AJ$406"),INDIRECT($A$5&amp;"!$AL$41:$AL$406"))*SUM($F$3:$I$3)</f>
        <v>15</v>
      </c>
      <c r="D209" s="70" cm="1">
        <f t="array" aca="1" ref="D209" ca="1">_xlfn.XLOOKUP(A209,INDIRECT($A$5&amp;"!$AJ$41:$AJ$406"),INDIRECT($A$5&amp;"!$AO$41:$AO$406"))*SUM($F$3:$I$3)</f>
        <v>15</v>
      </c>
      <c r="E209" s="34" cm="1">
        <f t="array" ref="E209">SUMPRODUCT(('PT Storengy'!$B$8:$K$372)*('PT Storengy'!$A$8:$A$372=$A209)*('PT Storengy'!$B$5:$K$5=$A$6)*('PT Storengy'!$B$7:$K$7=$A$7))</f>
        <v>0</v>
      </c>
      <c r="F209" s="119">
        <f t="shared" ref="F209:F231" ca="1" si="30">F208+I209/1000</f>
        <v>15</v>
      </c>
      <c r="G209" s="54">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0.70000000000000007</v>
      </c>
      <c r="I209" s="71">
        <f t="shared" ca="1" si="24"/>
        <v>0</v>
      </c>
      <c r="J209" s="118" cm="1">
        <f t="array" aca="1" ref="J209" ca="1">IF(COUNTIFS('PTC GRTgaz'!$K$7:$K$15996,"",'PTC GRTgaz'!$A$7:$A$15996,J$16,'PTC GRTgaz'!$D$7:$D$15996,$A209,'PTC GRTgaz'!$C$7:$C$15996,"DEL")&gt;0,J$14,SUMIFS('PTC GRTgaz'!$K$7:$K$15996,'PTC GRTgaz'!$A$7:$A$15996,J$16,'PTC GRTgaz'!$D$7:$D$15996,$A209,'PTC GRTgaz'!$C$7:$C$15996,"DEL")*1.0026*$F$4/INDIRECT($A$4&amp;"!D9"))</f>
        <v>124.99999999999999</v>
      </c>
      <c r="K209" s="118">
        <v>1000</v>
      </c>
      <c r="L209" s="119">
        <f t="shared" ref="L209:L231" ca="1" si="31">L208+O209/1000</f>
        <v>15</v>
      </c>
      <c r="M209" s="54">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0.70000000000000007</v>
      </c>
      <c r="O209" s="71">
        <f t="shared" ca="1" si="26"/>
        <v>0</v>
      </c>
      <c r="S209" s="119">
        <f t="shared" ref="S209:S231" ca="1" si="32">S208+V209/1000</f>
        <v>20.753655833333259</v>
      </c>
      <c r="T209" s="54">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0.70000000000000007</v>
      </c>
      <c r="V209" s="71">
        <f t="shared" ca="1" si="28"/>
        <v>87.5</v>
      </c>
    </row>
    <row r="210" spans="1:22" x14ac:dyDescent="0.35">
      <c r="A210" s="32">
        <f t="shared" si="29"/>
        <v>45941</v>
      </c>
      <c r="B210" s="70" cm="1">
        <f t="array" aca="1" ref="B210" ca="1">_xlfn.XLOOKUP(A210,INDIRECT($A$5&amp;"!$AJ$41:$AJ$406"),INDIRECT($A$5&amp;"!$AK$41:$AK$406"))*SUM($F$3:$I$3)</f>
        <v>0</v>
      </c>
      <c r="C210" s="70" cm="1">
        <f t="array" aca="1" ref="C210" ca="1">_xlfn.XLOOKUP(A210,INDIRECT($A$5&amp;"!$AJ$41:$AJ$406"),INDIRECT($A$5&amp;"!$AL$41:$AL$406"))*SUM($F$3:$I$3)</f>
        <v>15</v>
      </c>
      <c r="D210" s="70" cm="1">
        <f t="array" aca="1" ref="D210" ca="1">_xlfn.XLOOKUP(A210,INDIRECT($A$5&amp;"!$AJ$41:$AJ$406"),INDIRECT($A$5&amp;"!$AO$41:$AO$406"))*SUM($F$3:$I$3)</f>
        <v>15</v>
      </c>
      <c r="E210" s="34" cm="1">
        <f t="array" ref="E210">SUMPRODUCT(('PT Storengy'!$B$8:$K$372)*('PT Storengy'!$A$8:$A$372=$A210)*('PT Storengy'!$B$5:$K$5=$A$6)*('PT Storengy'!$B$7:$K$7=$A$7))</f>
        <v>0</v>
      </c>
      <c r="F210" s="119">
        <f t="shared" ca="1" si="30"/>
        <v>15</v>
      </c>
      <c r="G210" s="54">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0.70000000000000007</v>
      </c>
      <c r="I210" s="71">
        <f t="shared" ref="I210:I231" ca="1" si="34">IF(F209*1000+$F$4*(1-$E210)*H210&gt;$D210*1000,D210*1000-F209*1000,$F$4*(1-$E210)*H210)</f>
        <v>0</v>
      </c>
      <c r="J210" s="118" cm="1">
        <f t="array" aca="1" ref="J210" ca="1">IF(COUNTIFS('PTC GRTgaz'!$K$7:$K$15996,"",'PTC GRTgaz'!$A$7:$A$15996,J$16,'PTC GRTgaz'!$D$7:$D$15996,$A210,'PTC GRTgaz'!$C$7:$C$15996,"DEL")&gt;0,J$14,SUMIFS('PTC GRTgaz'!$K$7:$K$15996,'PTC GRTgaz'!$A$7:$A$15996,J$16,'PTC GRTgaz'!$D$7:$D$15996,$A210,'PTC GRTgaz'!$C$7:$C$15996,"DEL")*1.0026*$F$4/INDIRECT($A$4&amp;"!D9"))</f>
        <v>124.99999999999999</v>
      </c>
      <c r="K210" s="118">
        <v>1000</v>
      </c>
      <c r="L210" s="119">
        <f t="shared" ca="1" si="31"/>
        <v>15</v>
      </c>
      <c r="M210" s="54">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0.70000000000000007</v>
      </c>
      <c r="O210" s="71">
        <f t="shared" ref="O210:O231" ca="1" si="36">IF(L209*1000+MIN(J210,K210,$F$4*(1-$E210)*N210)&gt;$D210*1000,$D210*1000-L209*1000,MIN(J210,K210,$F$4*(1-$E210)*N210))</f>
        <v>0</v>
      </c>
      <c r="S210" s="119">
        <f t="shared" ca="1" si="32"/>
        <v>20.841155833333257</v>
      </c>
      <c r="T210" s="54">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0.70000000000000007</v>
      </c>
      <c r="V210" s="71">
        <f t="shared" ref="V210:V231" ca="1" si="38">$F$4*(1)*U210</f>
        <v>87.5</v>
      </c>
    </row>
    <row r="211" spans="1:22" x14ac:dyDescent="0.35">
      <c r="A211" s="32">
        <f t="shared" ref="A211:A231" si="39">A210+1</f>
        <v>45942</v>
      </c>
      <c r="B211" s="70" cm="1">
        <f t="array" aca="1" ref="B211" ca="1">_xlfn.XLOOKUP(A211,INDIRECT($A$5&amp;"!$AJ$41:$AJ$406"),INDIRECT($A$5&amp;"!$AK$41:$AK$406"))*SUM($F$3:$I$3)</f>
        <v>0</v>
      </c>
      <c r="C211" s="70" cm="1">
        <f t="array" aca="1" ref="C211" ca="1">_xlfn.XLOOKUP(A211,INDIRECT($A$5&amp;"!$AJ$41:$AJ$406"),INDIRECT($A$5&amp;"!$AL$41:$AL$406"))*SUM($F$3:$I$3)</f>
        <v>15</v>
      </c>
      <c r="D211" s="70" cm="1">
        <f t="array" aca="1" ref="D211" ca="1">_xlfn.XLOOKUP(A211,INDIRECT($A$5&amp;"!$AJ$41:$AJ$406"),INDIRECT($A$5&amp;"!$AO$41:$AO$406"))*SUM($F$3:$I$3)</f>
        <v>15</v>
      </c>
      <c r="E211" s="34" cm="1">
        <f t="array" ref="E211">SUMPRODUCT(('PT Storengy'!$B$8:$K$372)*('PT Storengy'!$A$8:$A$372=$A211)*('PT Storengy'!$B$5:$K$5=$A$6)*('PT Storengy'!$B$7:$K$7=$A$7))</f>
        <v>0</v>
      </c>
      <c r="F211" s="119">
        <f t="shared" ca="1" si="30"/>
        <v>15</v>
      </c>
      <c r="G211" s="54">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0.70000000000000007</v>
      </c>
      <c r="I211" s="71">
        <f t="shared" ca="1" si="34"/>
        <v>0</v>
      </c>
      <c r="J211" s="118" cm="1">
        <f t="array" aca="1" ref="J211" ca="1">IF(COUNTIFS('PTC GRTgaz'!$K$7:$K$15996,"",'PTC GRTgaz'!$A$7:$A$15996,J$16,'PTC GRTgaz'!$D$7:$D$15996,$A211,'PTC GRTgaz'!$C$7:$C$15996,"DEL")&gt;0,J$14,SUMIFS('PTC GRTgaz'!$K$7:$K$15996,'PTC GRTgaz'!$A$7:$A$15996,J$16,'PTC GRTgaz'!$D$7:$D$15996,$A211,'PTC GRTgaz'!$C$7:$C$15996,"DEL")*1.0026*$F$4/INDIRECT($A$4&amp;"!D9"))</f>
        <v>124.99999999999999</v>
      </c>
      <c r="K211" s="118">
        <v>1000</v>
      </c>
      <c r="L211" s="119">
        <f t="shared" ca="1" si="31"/>
        <v>15</v>
      </c>
      <c r="M211" s="54">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0.70000000000000007</v>
      </c>
      <c r="O211" s="71">
        <f t="shared" ca="1" si="36"/>
        <v>0</v>
      </c>
      <c r="S211" s="119">
        <f t="shared" ca="1" si="32"/>
        <v>20.928655833333256</v>
      </c>
      <c r="T211" s="54">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0.70000000000000007</v>
      </c>
      <c r="V211" s="71">
        <f t="shared" ca="1" si="38"/>
        <v>87.5</v>
      </c>
    </row>
    <row r="212" spans="1:22" x14ac:dyDescent="0.35">
      <c r="A212" s="32">
        <f t="shared" si="39"/>
        <v>45943</v>
      </c>
      <c r="B212" s="70" cm="1">
        <f t="array" aca="1" ref="B212" ca="1">_xlfn.XLOOKUP(A212,INDIRECT($A$5&amp;"!$AJ$41:$AJ$406"),INDIRECT($A$5&amp;"!$AK$41:$AK$406"))*SUM($F$3:$I$3)</f>
        <v>0</v>
      </c>
      <c r="C212" s="70" cm="1">
        <f t="array" aca="1" ref="C212" ca="1">_xlfn.XLOOKUP(A212,INDIRECT($A$5&amp;"!$AJ$41:$AJ$406"),INDIRECT($A$5&amp;"!$AL$41:$AL$406"))*SUM($F$3:$I$3)</f>
        <v>15</v>
      </c>
      <c r="D212" s="70" cm="1">
        <f t="array" aca="1" ref="D212" ca="1">_xlfn.XLOOKUP(A212,INDIRECT($A$5&amp;"!$AJ$41:$AJ$406"),INDIRECT($A$5&amp;"!$AO$41:$AO$406"))*SUM($F$3:$I$3)</f>
        <v>15</v>
      </c>
      <c r="E212" s="34" cm="1">
        <f t="array" ref="E212">SUMPRODUCT(('PT Storengy'!$B$8:$K$372)*('PT Storengy'!$A$8:$A$372=$A212)*('PT Storengy'!$B$5:$K$5=$A$6)*('PT Storengy'!$B$7:$K$7=$A$7))</f>
        <v>0</v>
      </c>
      <c r="F212" s="119">
        <f t="shared" ca="1" si="30"/>
        <v>15</v>
      </c>
      <c r="G212" s="54">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0.70000000000000007</v>
      </c>
      <c r="I212" s="71">
        <f t="shared" ca="1" si="34"/>
        <v>0</v>
      </c>
      <c r="J212" s="118" cm="1">
        <f t="array" aca="1" ref="J212" ca="1">IF(COUNTIFS('PTC GRTgaz'!$K$7:$K$15996,"",'PTC GRTgaz'!$A$7:$A$15996,J$16,'PTC GRTgaz'!$D$7:$D$15996,$A212,'PTC GRTgaz'!$C$7:$C$15996,"DEL")&gt;0,J$14,SUMIFS('PTC GRTgaz'!$K$7:$K$15996,'PTC GRTgaz'!$A$7:$A$15996,J$16,'PTC GRTgaz'!$D$7:$D$15996,$A212,'PTC GRTgaz'!$C$7:$C$15996,"DEL")*1.0026*$F$4/INDIRECT($A$4&amp;"!D9"))</f>
        <v>124.99999999999999</v>
      </c>
      <c r="K212" s="118">
        <v>1000</v>
      </c>
      <c r="L212" s="119">
        <f t="shared" ca="1" si="31"/>
        <v>15</v>
      </c>
      <c r="M212" s="54">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0.70000000000000007</v>
      </c>
      <c r="O212" s="71">
        <f t="shared" ca="1" si="36"/>
        <v>0</v>
      </c>
      <c r="S212" s="119">
        <f t="shared" ca="1" si="32"/>
        <v>21.016155833333254</v>
      </c>
      <c r="T212" s="54">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0.70000000000000007</v>
      </c>
      <c r="V212" s="71">
        <f t="shared" ca="1" si="38"/>
        <v>87.5</v>
      </c>
    </row>
    <row r="213" spans="1:22" x14ac:dyDescent="0.35">
      <c r="A213" s="32">
        <f t="shared" si="39"/>
        <v>45944</v>
      </c>
      <c r="B213" s="70" cm="1">
        <f t="array" aca="1" ref="B213" ca="1">_xlfn.XLOOKUP(A213,INDIRECT($A$5&amp;"!$AJ$41:$AJ$406"),INDIRECT($A$5&amp;"!$AK$41:$AK$406"))*SUM($F$3:$I$3)</f>
        <v>0</v>
      </c>
      <c r="C213" s="70" cm="1">
        <f t="array" aca="1" ref="C213" ca="1">_xlfn.XLOOKUP(A213,INDIRECT($A$5&amp;"!$AJ$41:$AJ$406"),INDIRECT($A$5&amp;"!$AL$41:$AL$406"))*SUM($F$3:$I$3)</f>
        <v>15</v>
      </c>
      <c r="D213" s="70" cm="1">
        <f t="array" aca="1" ref="D213" ca="1">_xlfn.XLOOKUP(A213,INDIRECT($A$5&amp;"!$AJ$41:$AJ$406"),INDIRECT($A$5&amp;"!$AO$41:$AO$406"))*SUM($F$3:$I$3)</f>
        <v>15</v>
      </c>
      <c r="E213" s="34" cm="1">
        <f t="array" ref="E213">SUMPRODUCT(('PT Storengy'!$B$8:$K$372)*('PT Storengy'!$A$8:$A$372=$A213)*('PT Storengy'!$B$5:$K$5=$A$6)*('PT Storengy'!$B$7:$K$7=$A$7))</f>
        <v>0</v>
      </c>
      <c r="F213" s="119">
        <f t="shared" ca="1" si="30"/>
        <v>15</v>
      </c>
      <c r="G213" s="54">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0.70000000000000007</v>
      </c>
      <c r="I213" s="71">
        <f t="shared" ca="1" si="34"/>
        <v>0</v>
      </c>
      <c r="J213" s="118" cm="1">
        <f t="array" aca="1" ref="J213" ca="1">IF(COUNTIFS('PTC GRTgaz'!$K$7:$K$15996,"",'PTC GRTgaz'!$A$7:$A$15996,J$16,'PTC GRTgaz'!$D$7:$D$15996,$A213,'PTC GRTgaz'!$C$7:$C$15996,"DEL")&gt;0,J$14,SUMIFS('PTC GRTgaz'!$K$7:$K$15996,'PTC GRTgaz'!$A$7:$A$15996,J$16,'PTC GRTgaz'!$D$7:$D$15996,$A213,'PTC GRTgaz'!$C$7:$C$15996,"DEL")*1.0026*$F$4/INDIRECT($A$4&amp;"!D9"))</f>
        <v>124.99999999999999</v>
      </c>
      <c r="K213" s="118">
        <v>1000</v>
      </c>
      <c r="L213" s="119">
        <f t="shared" ca="1" si="31"/>
        <v>15</v>
      </c>
      <c r="M213" s="54">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0.70000000000000007</v>
      </c>
      <c r="O213" s="71">
        <f t="shared" ca="1" si="36"/>
        <v>0</v>
      </c>
      <c r="S213" s="119">
        <f t="shared" ca="1" si="32"/>
        <v>21.103655833333253</v>
      </c>
      <c r="T213" s="54">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0.70000000000000007</v>
      </c>
      <c r="V213" s="71">
        <f t="shared" ca="1" si="38"/>
        <v>87.5</v>
      </c>
    </row>
    <row r="214" spans="1:22" x14ac:dyDescent="0.35">
      <c r="A214" s="32">
        <f t="shared" si="39"/>
        <v>45945</v>
      </c>
      <c r="B214" s="70" cm="1">
        <f t="array" aca="1" ref="B214" ca="1">_xlfn.XLOOKUP(A214,INDIRECT($A$5&amp;"!$AJ$41:$AJ$406"),INDIRECT($A$5&amp;"!$AK$41:$AK$406"))*SUM($F$3:$I$3)</f>
        <v>0</v>
      </c>
      <c r="C214" s="70" cm="1">
        <f t="array" aca="1" ref="C214" ca="1">_xlfn.XLOOKUP(A214,INDIRECT($A$5&amp;"!$AJ$41:$AJ$406"),INDIRECT($A$5&amp;"!$AL$41:$AL$406"))*SUM($F$3:$I$3)</f>
        <v>15</v>
      </c>
      <c r="D214" s="70" cm="1">
        <f t="array" aca="1" ref="D214" ca="1">_xlfn.XLOOKUP(A214,INDIRECT($A$5&amp;"!$AJ$41:$AJ$406"),INDIRECT($A$5&amp;"!$AO$41:$AO$406"))*SUM($F$3:$I$3)</f>
        <v>15</v>
      </c>
      <c r="E214" s="34" cm="1">
        <f t="array" ref="E214">SUMPRODUCT(('PT Storengy'!$B$8:$K$372)*('PT Storengy'!$A$8:$A$372=$A214)*('PT Storengy'!$B$5:$K$5=$A$6)*('PT Storengy'!$B$7:$K$7=$A$7))</f>
        <v>0</v>
      </c>
      <c r="F214" s="119">
        <f t="shared" ca="1" si="30"/>
        <v>15</v>
      </c>
      <c r="G214" s="54">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0.70000000000000007</v>
      </c>
      <c r="I214" s="71">
        <f t="shared" ca="1" si="34"/>
        <v>0</v>
      </c>
      <c r="J214" s="118" cm="1">
        <f t="array" aca="1" ref="J214" ca="1">IF(COUNTIFS('PTC GRTgaz'!$K$7:$K$15996,"",'PTC GRTgaz'!$A$7:$A$15996,J$16,'PTC GRTgaz'!$D$7:$D$15996,$A214,'PTC GRTgaz'!$C$7:$C$15996,"DEL")&gt;0,J$14,SUMIFS('PTC GRTgaz'!$K$7:$K$15996,'PTC GRTgaz'!$A$7:$A$15996,J$16,'PTC GRTgaz'!$D$7:$D$15996,$A214,'PTC GRTgaz'!$C$7:$C$15996,"DEL")*1.0026*$F$4/INDIRECT($A$4&amp;"!D9"))</f>
        <v>124.99999999999999</v>
      </c>
      <c r="K214" s="118">
        <v>1000</v>
      </c>
      <c r="L214" s="119">
        <f t="shared" ca="1" si="31"/>
        <v>15</v>
      </c>
      <c r="M214" s="54">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0.70000000000000007</v>
      </c>
      <c r="O214" s="71">
        <f t="shared" ca="1" si="36"/>
        <v>0</v>
      </c>
      <c r="S214" s="119">
        <f t="shared" ca="1" si="32"/>
        <v>21.191155833333251</v>
      </c>
      <c r="T214" s="54">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0.70000000000000007</v>
      </c>
      <c r="V214" s="71">
        <f t="shared" ca="1" si="38"/>
        <v>87.5</v>
      </c>
    </row>
    <row r="215" spans="1:22" x14ac:dyDescent="0.35">
      <c r="A215" s="32">
        <f t="shared" si="39"/>
        <v>45946</v>
      </c>
      <c r="B215" s="70" cm="1">
        <f t="array" aca="1" ref="B215" ca="1">_xlfn.XLOOKUP(A215,INDIRECT($A$5&amp;"!$AJ$41:$AJ$406"),INDIRECT($A$5&amp;"!$AK$41:$AK$406"))*SUM($F$3:$I$3)</f>
        <v>0</v>
      </c>
      <c r="C215" s="70" cm="1">
        <f t="array" aca="1" ref="C215" ca="1">_xlfn.XLOOKUP(A215,INDIRECT($A$5&amp;"!$AJ$41:$AJ$406"),INDIRECT($A$5&amp;"!$AL$41:$AL$406"))*SUM($F$3:$I$3)</f>
        <v>15</v>
      </c>
      <c r="D215" s="70" cm="1">
        <f t="array" aca="1" ref="D215" ca="1">_xlfn.XLOOKUP(A215,INDIRECT($A$5&amp;"!$AJ$41:$AJ$406"),INDIRECT($A$5&amp;"!$AO$41:$AO$406"))*SUM($F$3:$I$3)</f>
        <v>15</v>
      </c>
      <c r="E215" s="34" cm="1">
        <f t="array" ref="E215">SUMPRODUCT(('PT Storengy'!$B$8:$K$372)*('PT Storengy'!$A$8:$A$372=$A215)*('PT Storengy'!$B$5:$K$5=$A$6)*('PT Storengy'!$B$7:$K$7=$A$7))</f>
        <v>0</v>
      </c>
      <c r="F215" s="119">
        <f t="shared" ca="1" si="30"/>
        <v>15</v>
      </c>
      <c r="G215" s="54">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0.70000000000000007</v>
      </c>
      <c r="I215" s="71">
        <f t="shared" ca="1" si="34"/>
        <v>0</v>
      </c>
      <c r="J215" s="118" cm="1">
        <f t="array" aca="1" ref="J215" ca="1">IF(COUNTIFS('PTC GRTgaz'!$K$7:$K$15996,"",'PTC GRTgaz'!$A$7:$A$15996,J$16,'PTC GRTgaz'!$D$7:$D$15996,$A215,'PTC GRTgaz'!$C$7:$C$15996,"DEL")&gt;0,J$14,SUMIFS('PTC GRTgaz'!$K$7:$K$15996,'PTC GRTgaz'!$A$7:$A$15996,J$16,'PTC GRTgaz'!$D$7:$D$15996,$A215,'PTC GRTgaz'!$C$7:$C$15996,"DEL")*1.0026*$F$4/INDIRECT($A$4&amp;"!D9"))</f>
        <v>124.99999999999999</v>
      </c>
      <c r="K215" s="118">
        <v>1000</v>
      </c>
      <c r="L215" s="119">
        <f t="shared" ca="1" si="31"/>
        <v>15</v>
      </c>
      <c r="M215" s="54">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0.70000000000000007</v>
      </c>
      <c r="O215" s="71">
        <f t="shared" ca="1" si="36"/>
        <v>0</v>
      </c>
      <c r="S215" s="119">
        <f t="shared" ca="1" si="32"/>
        <v>21.27865583333325</v>
      </c>
      <c r="T215" s="54">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0.70000000000000007</v>
      </c>
      <c r="V215" s="71">
        <f t="shared" ca="1" si="38"/>
        <v>87.5</v>
      </c>
    </row>
    <row r="216" spans="1:22" x14ac:dyDescent="0.35">
      <c r="A216" s="32">
        <f t="shared" si="39"/>
        <v>45947</v>
      </c>
      <c r="B216" s="70" cm="1">
        <f t="array" aca="1" ref="B216" ca="1">_xlfn.XLOOKUP(A216,INDIRECT($A$5&amp;"!$AJ$41:$AJ$406"),INDIRECT($A$5&amp;"!$AK$41:$AK$406"))*SUM($F$3:$I$3)</f>
        <v>0</v>
      </c>
      <c r="C216" s="70" cm="1">
        <f t="array" aca="1" ref="C216" ca="1">_xlfn.XLOOKUP(A216,INDIRECT($A$5&amp;"!$AJ$41:$AJ$406"),INDIRECT($A$5&amp;"!$AL$41:$AL$406"))*SUM($F$3:$I$3)</f>
        <v>15</v>
      </c>
      <c r="D216" s="70" cm="1">
        <f t="array" aca="1" ref="D216" ca="1">_xlfn.XLOOKUP(A216,INDIRECT($A$5&amp;"!$AJ$41:$AJ$406"),INDIRECT($A$5&amp;"!$AO$41:$AO$406"))*SUM($F$3:$I$3)</f>
        <v>15</v>
      </c>
      <c r="E216" s="34" cm="1">
        <f t="array" ref="E216">SUMPRODUCT(('PT Storengy'!$B$8:$K$372)*('PT Storengy'!$A$8:$A$372=$A216)*('PT Storengy'!$B$5:$K$5=$A$6)*('PT Storengy'!$B$7:$K$7=$A$7))</f>
        <v>0</v>
      </c>
      <c r="F216" s="119">
        <f t="shared" ca="1" si="30"/>
        <v>15</v>
      </c>
      <c r="G216" s="54">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0.70000000000000007</v>
      </c>
      <c r="I216" s="71">
        <f t="shared" ca="1" si="34"/>
        <v>0</v>
      </c>
      <c r="J216" s="118" cm="1">
        <f t="array" aca="1" ref="J216" ca="1">IF(COUNTIFS('PTC GRTgaz'!$K$7:$K$15996,"",'PTC GRTgaz'!$A$7:$A$15996,J$16,'PTC GRTgaz'!$D$7:$D$15996,$A216,'PTC GRTgaz'!$C$7:$C$15996,"DEL")&gt;0,J$14,SUMIFS('PTC GRTgaz'!$K$7:$K$15996,'PTC GRTgaz'!$A$7:$A$15996,J$16,'PTC GRTgaz'!$D$7:$D$15996,$A216,'PTC GRTgaz'!$C$7:$C$15996,"DEL")*1.0026*$F$4/INDIRECT($A$4&amp;"!D9"))</f>
        <v>124.99999999999999</v>
      </c>
      <c r="K216" s="118">
        <v>1000</v>
      </c>
      <c r="L216" s="119">
        <f t="shared" ca="1" si="31"/>
        <v>15</v>
      </c>
      <c r="M216" s="54">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0.70000000000000007</v>
      </c>
      <c r="O216" s="71">
        <f t="shared" ca="1" si="36"/>
        <v>0</v>
      </c>
      <c r="S216" s="119">
        <f t="shared" ca="1" si="32"/>
        <v>21.366155833333249</v>
      </c>
      <c r="T216" s="54">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0.70000000000000007</v>
      </c>
      <c r="V216" s="71">
        <f t="shared" ca="1" si="38"/>
        <v>87.5</v>
      </c>
    </row>
    <row r="217" spans="1:22" x14ac:dyDescent="0.35">
      <c r="A217" s="32">
        <f t="shared" si="39"/>
        <v>45948</v>
      </c>
      <c r="B217" s="70" cm="1">
        <f t="array" aca="1" ref="B217" ca="1">_xlfn.XLOOKUP(A217,INDIRECT($A$5&amp;"!$AJ$41:$AJ$406"),INDIRECT($A$5&amp;"!$AK$41:$AK$406"))*SUM($F$3:$I$3)</f>
        <v>0</v>
      </c>
      <c r="C217" s="70" cm="1">
        <f t="array" aca="1" ref="C217" ca="1">_xlfn.XLOOKUP(A217,INDIRECT($A$5&amp;"!$AJ$41:$AJ$406"),INDIRECT($A$5&amp;"!$AL$41:$AL$406"))*SUM($F$3:$I$3)</f>
        <v>15</v>
      </c>
      <c r="D217" s="70" cm="1">
        <f t="array" aca="1" ref="D217" ca="1">_xlfn.XLOOKUP(A217,INDIRECT($A$5&amp;"!$AJ$41:$AJ$406"),INDIRECT($A$5&amp;"!$AO$41:$AO$406"))*SUM($F$3:$I$3)</f>
        <v>15</v>
      </c>
      <c r="E217" s="34" cm="1">
        <f t="array" ref="E217">SUMPRODUCT(('PT Storengy'!$B$8:$K$372)*('PT Storengy'!$A$8:$A$372=$A217)*('PT Storengy'!$B$5:$K$5=$A$6)*('PT Storengy'!$B$7:$K$7=$A$7))</f>
        <v>0</v>
      </c>
      <c r="F217" s="119">
        <f t="shared" ca="1" si="30"/>
        <v>15</v>
      </c>
      <c r="G217" s="54">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0.70000000000000007</v>
      </c>
      <c r="I217" s="71">
        <f t="shared" ca="1" si="34"/>
        <v>0</v>
      </c>
      <c r="J217" s="118" cm="1">
        <f t="array" aca="1" ref="J217" ca="1">IF(COUNTIFS('PTC GRTgaz'!$K$7:$K$15996,"",'PTC GRTgaz'!$A$7:$A$15996,J$16,'PTC GRTgaz'!$D$7:$D$15996,$A217,'PTC GRTgaz'!$C$7:$C$15996,"DEL")&gt;0,J$14,SUMIFS('PTC GRTgaz'!$K$7:$K$15996,'PTC GRTgaz'!$A$7:$A$15996,J$16,'PTC GRTgaz'!$D$7:$D$15996,$A217,'PTC GRTgaz'!$C$7:$C$15996,"DEL")*1.0026*$F$4/INDIRECT($A$4&amp;"!D9"))</f>
        <v>124.99999999999999</v>
      </c>
      <c r="K217" s="118">
        <v>1000</v>
      </c>
      <c r="L217" s="119">
        <f t="shared" ca="1" si="31"/>
        <v>15</v>
      </c>
      <c r="M217" s="54">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0.70000000000000007</v>
      </c>
      <c r="O217" s="71">
        <f t="shared" ca="1" si="36"/>
        <v>0</v>
      </c>
      <c r="S217" s="119">
        <f t="shared" ca="1" si="32"/>
        <v>21.453655833333247</v>
      </c>
      <c r="T217" s="54">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0.70000000000000007</v>
      </c>
      <c r="V217" s="71">
        <f t="shared" ca="1" si="38"/>
        <v>87.5</v>
      </c>
    </row>
    <row r="218" spans="1:22" x14ac:dyDescent="0.35">
      <c r="A218" s="32">
        <f t="shared" si="39"/>
        <v>45949</v>
      </c>
      <c r="B218" s="70" cm="1">
        <f t="array" aca="1" ref="B218" ca="1">_xlfn.XLOOKUP(A218,INDIRECT($A$5&amp;"!$AJ$41:$AJ$406"),INDIRECT($A$5&amp;"!$AK$41:$AK$406"))*SUM($F$3:$I$3)</f>
        <v>0</v>
      </c>
      <c r="C218" s="70" cm="1">
        <f t="array" aca="1" ref="C218" ca="1">_xlfn.XLOOKUP(A218,INDIRECT($A$5&amp;"!$AJ$41:$AJ$406"),INDIRECT($A$5&amp;"!$AL$41:$AL$406"))*SUM($F$3:$I$3)</f>
        <v>15</v>
      </c>
      <c r="D218" s="70" cm="1">
        <f t="array" aca="1" ref="D218" ca="1">_xlfn.XLOOKUP(A218,INDIRECT($A$5&amp;"!$AJ$41:$AJ$406"),INDIRECT($A$5&amp;"!$AO$41:$AO$406"))*SUM($F$3:$I$3)</f>
        <v>15</v>
      </c>
      <c r="E218" s="34" cm="1">
        <f t="array" ref="E218">SUMPRODUCT(('PT Storengy'!$B$8:$K$372)*('PT Storengy'!$A$8:$A$372=$A218)*('PT Storengy'!$B$5:$K$5=$A$6)*('PT Storengy'!$B$7:$K$7=$A$7))</f>
        <v>0</v>
      </c>
      <c r="F218" s="119">
        <f t="shared" ca="1" si="30"/>
        <v>15</v>
      </c>
      <c r="G218" s="54">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0.70000000000000007</v>
      </c>
      <c r="I218" s="71">
        <f t="shared" ca="1" si="34"/>
        <v>0</v>
      </c>
      <c r="J218" s="118" cm="1">
        <f t="array" aca="1" ref="J218" ca="1">IF(COUNTIFS('PTC GRTgaz'!$K$7:$K$15996,"",'PTC GRTgaz'!$A$7:$A$15996,J$16,'PTC GRTgaz'!$D$7:$D$15996,$A218,'PTC GRTgaz'!$C$7:$C$15996,"DEL")&gt;0,J$14,SUMIFS('PTC GRTgaz'!$K$7:$K$15996,'PTC GRTgaz'!$A$7:$A$15996,J$16,'PTC GRTgaz'!$D$7:$D$15996,$A218,'PTC GRTgaz'!$C$7:$C$15996,"DEL")*1.0026*$F$4/INDIRECT($A$4&amp;"!D9"))</f>
        <v>124.99999999999999</v>
      </c>
      <c r="K218" s="118">
        <v>1000</v>
      </c>
      <c r="L218" s="119">
        <f t="shared" ca="1" si="31"/>
        <v>15</v>
      </c>
      <c r="M218" s="54">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0.70000000000000007</v>
      </c>
      <c r="O218" s="71">
        <f t="shared" ca="1" si="36"/>
        <v>0</v>
      </c>
      <c r="S218" s="119">
        <f t="shared" ca="1" si="32"/>
        <v>21.541155833333246</v>
      </c>
      <c r="T218" s="54">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0.70000000000000007</v>
      </c>
      <c r="V218" s="71">
        <f t="shared" ca="1" si="38"/>
        <v>87.5</v>
      </c>
    </row>
    <row r="219" spans="1:22" x14ac:dyDescent="0.35">
      <c r="A219" s="32">
        <f t="shared" si="39"/>
        <v>45950</v>
      </c>
      <c r="B219" s="70" cm="1">
        <f t="array" aca="1" ref="B219" ca="1">_xlfn.XLOOKUP(A219,INDIRECT($A$5&amp;"!$AJ$41:$AJ$406"),INDIRECT($A$5&amp;"!$AK$41:$AK$406"))*SUM($F$3:$I$3)</f>
        <v>0</v>
      </c>
      <c r="C219" s="70" cm="1">
        <f t="array" aca="1" ref="C219" ca="1">_xlfn.XLOOKUP(A219,INDIRECT($A$5&amp;"!$AJ$41:$AJ$406"),INDIRECT($A$5&amp;"!$AL$41:$AL$406"))*SUM($F$3:$I$3)</f>
        <v>15</v>
      </c>
      <c r="D219" s="70" cm="1">
        <f t="array" aca="1" ref="D219" ca="1">_xlfn.XLOOKUP(A219,INDIRECT($A$5&amp;"!$AJ$41:$AJ$406"),INDIRECT($A$5&amp;"!$AO$41:$AO$406"))*SUM($F$3:$I$3)</f>
        <v>15</v>
      </c>
      <c r="E219" s="34" cm="1">
        <f t="array" ref="E219">SUMPRODUCT(('PT Storengy'!$B$8:$K$372)*('PT Storengy'!$A$8:$A$372=$A219)*('PT Storengy'!$B$5:$K$5=$A$6)*('PT Storengy'!$B$7:$K$7=$A$7))</f>
        <v>0</v>
      </c>
      <c r="F219" s="119">
        <f t="shared" ca="1" si="30"/>
        <v>15</v>
      </c>
      <c r="G219" s="54">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0.70000000000000007</v>
      </c>
      <c r="I219" s="71">
        <f t="shared" ca="1" si="34"/>
        <v>0</v>
      </c>
      <c r="J219" s="118" cm="1">
        <f t="array" aca="1" ref="J219" ca="1">IF(COUNTIFS('PTC GRTgaz'!$K$7:$K$15996,"",'PTC GRTgaz'!$A$7:$A$15996,J$16,'PTC GRTgaz'!$D$7:$D$15996,$A219,'PTC GRTgaz'!$C$7:$C$15996,"DEL")&gt;0,J$14,SUMIFS('PTC GRTgaz'!$K$7:$K$15996,'PTC GRTgaz'!$A$7:$A$15996,J$16,'PTC GRTgaz'!$D$7:$D$15996,$A219,'PTC GRTgaz'!$C$7:$C$15996,"DEL")*1.0026*$F$4/INDIRECT($A$4&amp;"!D9"))</f>
        <v>124.99999999999999</v>
      </c>
      <c r="K219" s="118">
        <v>1000</v>
      </c>
      <c r="L219" s="119">
        <f t="shared" ca="1" si="31"/>
        <v>15</v>
      </c>
      <c r="M219" s="54">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0.70000000000000007</v>
      </c>
      <c r="O219" s="71">
        <f t="shared" ca="1" si="36"/>
        <v>0</v>
      </c>
      <c r="S219" s="119">
        <f t="shared" ca="1" si="32"/>
        <v>21.628655833333244</v>
      </c>
      <c r="T219" s="54">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0.70000000000000007</v>
      </c>
      <c r="V219" s="71">
        <f t="shared" ca="1" si="38"/>
        <v>87.5</v>
      </c>
    </row>
    <row r="220" spans="1:22" x14ac:dyDescent="0.35">
      <c r="A220" s="32">
        <f t="shared" si="39"/>
        <v>45951</v>
      </c>
      <c r="B220" s="70" cm="1">
        <f t="array" aca="1" ref="B220" ca="1">_xlfn.XLOOKUP(A220,INDIRECT($A$5&amp;"!$AJ$41:$AJ$406"),INDIRECT($A$5&amp;"!$AK$41:$AK$406"))*SUM($F$3:$I$3)</f>
        <v>0</v>
      </c>
      <c r="C220" s="70" cm="1">
        <f t="array" aca="1" ref="C220" ca="1">_xlfn.XLOOKUP(A220,INDIRECT($A$5&amp;"!$AJ$41:$AJ$406"),INDIRECT($A$5&amp;"!$AL$41:$AL$406"))*SUM($F$3:$I$3)</f>
        <v>15</v>
      </c>
      <c r="D220" s="70" cm="1">
        <f t="array" aca="1" ref="D220" ca="1">_xlfn.XLOOKUP(A220,INDIRECT($A$5&amp;"!$AJ$41:$AJ$406"),INDIRECT($A$5&amp;"!$AO$41:$AO$406"))*SUM($F$3:$I$3)</f>
        <v>15</v>
      </c>
      <c r="E220" s="34" cm="1">
        <f t="array" ref="E220">SUMPRODUCT(('PT Storengy'!$B$8:$K$372)*('PT Storengy'!$A$8:$A$372=$A220)*('PT Storengy'!$B$5:$K$5=$A$6)*('PT Storengy'!$B$7:$K$7=$A$7))</f>
        <v>0</v>
      </c>
      <c r="F220" s="119">
        <f t="shared" ca="1" si="30"/>
        <v>15</v>
      </c>
      <c r="G220" s="54">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0.70000000000000007</v>
      </c>
      <c r="I220" s="71">
        <f t="shared" ca="1" si="34"/>
        <v>0</v>
      </c>
      <c r="J220" s="118" cm="1">
        <f t="array" aca="1" ref="J220" ca="1">IF(COUNTIFS('PTC GRTgaz'!$K$7:$K$15996,"",'PTC GRTgaz'!$A$7:$A$15996,J$16,'PTC GRTgaz'!$D$7:$D$15996,$A220,'PTC GRTgaz'!$C$7:$C$15996,"DEL")&gt;0,J$14,SUMIFS('PTC GRTgaz'!$K$7:$K$15996,'PTC GRTgaz'!$A$7:$A$15996,J$16,'PTC GRTgaz'!$D$7:$D$15996,$A220,'PTC GRTgaz'!$C$7:$C$15996,"DEL")*1.0026*$F$4/INDIRECT($A$4&amp;"!D9"))</f>
        <v>124.99999999999999</v>
      </c>
      <c r="K220" s="118">
        <v>1000</v>
      </c>
      <c r="L220" s="119">
        <f t="shared" ca="1" si="31"/>
        <v>15</v>
      </c>
      <c r="M220" s="54">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0.70000000000000007</v>
      </c>
      <c r="O220" s="71">
        <f t="shared" ca="1" si="36"/>
        <v>0</v>
      </c>
      <c r="S220" s="119">
        <f t="shared" ca="1" si="32"/>
        <v>21.716155833333243</v>
      </c>
      <c r="T220" s="54">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0.70000000000000007</v>
      </c>
      <c r="V220" s="71">
        <f t="shared" ca="1" si="38"/>
        <v>87.5</v>
      </c>
    </row>
    <row r="221" spans="1:22" x14ac:dyDescent="0.35">
      <c r="A221" s="32">
        <f t="shared" si="39"/>
        <v>45952</v>
      </c>
      <c r="B221" s="70" cm="1">
        <f t="array" aca="1" ref="B221" ca="1">_xlfn.XLOOKUP(A221,INDIRECT($A$5&amp;"!$AJ$41:$AJ$406"),INDIRECT($A$5&amp;"!$AK$41:$AK$406"))*SUM($F$3:$I$3)</f>
        <v>0</v>
      </c>
      <c r="C221" s="70" cm="1">
        <f t="array" aca="1" ref="C221" ca="1">_xlfn.XLOOKUP(A221,INDIRECT($A$5&amp;"!$AJ$41:$AJ$406"),INDIRECT($A$5&amp;"!$AL$41:$AL$406"))*SUM($F$3:$I$3)</f>
        <v>15</v>
      </c>
      <c r="D221" s="70" cm="1">
        <f t="array" aca="1" ref="D221" ca="1">_xlfn.XLOOKUP(A221,INDIRECT($A$5&amp;"!$AJ$41:$AJ$406"),INDIRECT($A$5&amp;"!$AO$41:$AO$406"))*SUM($F$3:$I$3)</f>
        <v>15</v>
      </c>
      <c r="E221" s="34" cm="1">
        <f t="array" ref="E221">SUMPRODUCT(('PT Storengy'!$B$8:$K$372)*('PT Storengy'!$A$8:$A$372=$A221)*('PT Storengy'!$B$5:$K$5=$A$6)*('PT Storengy'!$B$7:$K$7=$A$7))</f>
        <v>0</v>
      </c>
      <c r="F221" s="119">
        <f t="shared" ca="1" si="30"/>
        <v>15</v>
      </c>
      <c r="G221" s="54">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0.70000000000000007</v>
      </c>
      <c r="I221" s="71">
        <f t="shared" ca="1" si="34"/>
        <v>0</v>
      </c>
      <c r="J221" s="118" cm="1">
        <f t="array" aca="1" ref="J221" ca="1">IF(COUNTIFS('PTC GRTgaz'!$K$7:$K$15996,"",'PTC GRTgaz'!$A$7:$A$15996,J$16,'PTC GRTgaz'!$D$7:$D$15996,$A221,'PTC GRTgaz'!$C$7:$C$15996,"DEL")&gt;0,J$14,SUMIFS('PTC GRTgaz'!$K$7:$K$15996,'PTC GRTgaz'!$A$7:$A$15996,J$16,'PTC GRTgaz'!$D$7:$D$15996,$A221,'PTC GRTgaz'!$C$7:$C$15996,"DEL")*1.0026*$F$4/INDIRECT($A$4&amp;"!D9"))</f>
        <v>124.99999999999999</v>
      </c>
      <c r="K221" s="118">
        <v>1000</v>
      </c>
      <c r="L221" s="119">
        <f t="shared" ca="1" si="31"/>
        <v>15</v>
      </c>
      <c r="M221" s="54">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0.70000000000000007</v>
      </c>
      <c r="O221" s="71">
        <f t="shared" ca="1" si="36"/>
        <v>0</v>
      </c>
      <c r="S221" s="119">
        <f t="shared" ca="1" si="32"/>
        <v>21.803655833333242</v>
      </c>
      <c r="T221" s="54">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0.70000000000000007</v>
      </c>
      <c r="V221" s="71">
        <f t="shared" ca="1" si="38"/>
        <v>87.5</v>
      </c>
    </row>
    <row r="222" spans="1:22" x14ac:dyDescent="0.35">
      <c r="A222" s="32">
        <f t="shared" si="39"/>
        <v>45953</v>
      </c>
      <c r="B222" s="70" cm="1">
        <f t="array" aca="1" ref="B222" ca="1">_xlfn.XLOOKUP(A222,INDIRECT($A$5&amp;"!$AJ$41:$AJ$406"),INDIRECT($A$5&amp;"!$AK$41:$AK$406"))*SUM($F$3:$I$3)</f>
        <v>0</v>
      </c>
      <c r="C222" s="70" cm="1">
        <f t="array" aca="1" ref="C222" ca="1">_xlfn.XLOOKUP(A222,INDIRECT($A$5&amp;"!$AJ$41:$AJ$406"),INDIRECT($A$5&amp;"!$AL$41:$AL$406"))*SUM($F$3:$I$3)</f>
        <v>15</v>
      </c>
      <c r="D222" s="70" cm="1">
        <f t="array" aca="1" ref="D222" ca="1">_xlfn.XLOOKUP(A222,INDIRECT($A$5&amp;"!$AJ$41:$AJ$406"),INDIRECT($A$5&amp;"!$AO$41:$AO$406"))*SUM($F$3:$I$3)</f>
        <v>15</v>
      </c>
      <c r="E222" s="34" cm="1">
        <f t="array" ref="E222">SUMPRODUCT(('PT Storengy'!$B$8:$K$372)*('PT Storengy'!$A$8:$A$372=$A222)*('PT Storengy'!$B$5:$K$5=$A$6)*('PT Storengy'!$B$7:$K$7=$A$7))</f>
        <v>0</v>
      </c>
      <c r="F222" s="119">
        <f t="shared" ca="1" si="30"/>
        <v>15</v>
      </c>
      <c r="G222" s="54">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0.70000000000000007</v>
      </c>
      <c r="I222" s="71">
        <f t="shared" ca="1" si="34"/>
        <v>0</v>
      </c>
      <c r="J222" s="118" cm="1">
        <f t="array" aca="1" ref="J222" ca="1">IF(COUNTIFS('PTC GRTgaz'!$K$7:$K$15996,"",'PTC GRTgaz'!$A$7:$A$15996,J$16,'PTC GRTgaz'!$D$7:$D$15996,$A222,'PTC GRTgaz'!$C$7:$C$15996,"DEL")&gt;0,J$14,SUMIFS('PTC GRTgaz'!$K$7:$K$15996,'PTC GRTgaz'!$A$7:$A$15996,J$16,'PTC GRTgaz'!$D$7:$D$15996,$A222,'PTC GRTgaz'!$C$7:$C$15996,"DEL")*1.0026*$F$4/INDIRECT($A$4&amp;"!D9"))</f>
        <v>124.99999999999999</v>
      </c>
      <c r="K222" s="118">
        <v>1000</v>
      </c>
      <c r="L222" s="119">
        <f t="shared" ca="1" si="31"/>
        <v>15</v>
      </c>
      <c r="M222" s="54">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0.70000000000000007</v>
      </c>
      <c r="O222" s="71">
        <f t="shared" ca="1" si="36"/>
        <v>0</v>
      </c>
      <c r="S222" s="119">
        <f t="shared" ca="1" si="32"/>
        <v>21.89115583333324</v>
      </c>
      <c r="T222" s="54">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0.70000000000000007</v>
      </c>
      <c r="V222" s="71">
        <f t="shared" ca="1" si="38"/>
        <v>87.5</v>
      </c>
    </row>
    <row r="223" spans="1:22" x14ac:dyDescent="0.35">
      <c r="A223" s="32">
        <f t="shared" si="39"/>
        <v>45954</v>
      </c>
      <c r="B223" s="70" cm="1">
        <f t="array" aca="1" ref="B223" ca="1">_xlfn.XLOOKUP(A223,INDIRECT($A$5&amp;"!$AJ$41:$AJ$406"),INDIRECT($A$5&amp;"!$AK$41:$AK$406"))*SUM($F$3:$I$3)</f>
        <v>0</v>
      </c>
      <c r="C223" s="70" cm="1">
        <f t="array" aca="1" ref="C223" ca="1">_xlfn.XLOOKUP(A223,INDIRECT($A$5&amp;"!$AJ$41:$AJ$406"),INDIRECT($A$5&amp;"!$AL$41:$AL$406"))*SUM($F$3:$I$3)</f>
        <v>15</v>
      </c>
      <c r="D223" s="70" cm="1">
        <f t="array" aca="1" ref="D223" ca="1">_xlfn.XLOOKUP(A223,INDIRECT($A$5&amp;"!$AJ$41:$AJ$406"),INDIRECT($A$5&amp;"!$AO$41:$AO$406"))*SUM($F$3:$I$3)</f>
        <v>15</v>
      </c>
      <c r="E223" s="34" cm="1">
        <f t="array" ref="E223">SUMPRODUCT(('PT Storengy'!$B$8:$K$372)*('PT Storengy'!$A$8:$A$372=$A223)*('PT Storengy'!$B$5:$K$5=$A$6)*('PT Storengy'!$B$7:$K$7=$A$7))</f>
        <v>0</v>
      </c>
      <c r="F223" s="119">
        <f t="shared" ca="1" si="30"/>
        <v>15</v>
      </c>
      <c r="G223" s="54">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0.70000000000000007</v>
      </c>
      <c r="I223" s="71">
        <f t="shared" ca="1" si="34"/>
        <v>0</v>
      </c>
      <c r="J223" s="118" cm="1">
        <f t="array" aca="1" ref="J223" ca="1">IF(COUNTIFS('PTC GRTgaz'!$K$7:$K$15996,"",'PTC GRTgaz'!$A$7:$A$15996,J$16,'PTC GRTgaz'!$D$7:$D$15996,$A223,'PTC GRTgaz'!$C$7:$C$15996,"DEL")&gt;0,J$14,SUMIFS('PTC GRTgaz'!$K$7:$K$15996,'PTC GRTgaz'!$A$7:$A$15996,J$16,'PTC GRTgaz'!$D$7:$D$15996,$A223,'PTC GRTgaz'!$C$7:$C$15996,"DEL")*1.0026*$F$4/INDIRECT($A$4&amp;"!D9"))</f>
        <v>124.99999999999999</v>
      </c>
      <c r="K223" s="118">
        <v>1000</v>
      </c>
      <c r="L223" s="119">
        <f t="shared" ca="1" si="31"/>
        <v>15</v>
      </c>
      <c r="M223" s="54">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0.70000000000000007</v>
      </c>
      <c r="O223" s="71">
        <f t="shared" ca="1" si="36"/>
        <v>0</v>
      </c>
      <c r="S223" s="119">
        <f t="shared" ca="1" si="32"/>
        <v>21.978655833333239</v>
      </c>
      <c r="T223" s="54">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0.70000000000000007</v>
      </c>
      <c r="V223" s="71">
        <f t="shared" ca="1" si="38"/>
        <v>87.5</v>
      </c>
    </row>
    <row r="224" spans="1:22" x14ac:dyDescent="0.35">
      <c r="A224" s="32">
        <f t="shared" si="39"/>
        <v>45955</v>
      </c>
      <c r="B224" s="70" cm="1">
        <f t="array" aca="1" ref="B224" ca="1">_xlfn.XLOOKUP(A224,INDIRECT($A$5&amp;"!$AJ$41:$AJ$406"),INDIRECT($A$5&amp;"!$AK$41:$AK$406"))*SUM($F$3:$I$3)</f>
        <v>0</v>
      </c>
      <c r="C224" s="70" cm="1">
        <f t="array" aca="1" ref="C224" ca="1">_xlfn.XLOOKUP(A224,INDIRECT($A$5&amp;"!$AJ$41:$AJ$406"),INDIRECT($A$5&amp;"!$AL$41:$AL$406"))*SUM($F$3:$I$3)</f>
        <v>15</v>
      </c>
      <c r="D224" s="70" cm="1">
        <f t="array" aca="1" ref="D224" ca="1">_xlfn.XLOOKUP(A224,INDIRECT($A$5&amp;"!$AJ$41:$AJ$406"),INDIRECT($A$5&amp;"!$AO$41:$AO$406"))*SUM($F$3:$I$3)</f>
        <v>15</v>
      </c>
      <c r="E224" s="34" cm="1">
        <f t="array" ref="E224">SUMPRODUCT(('PT Storengy'!$B$8:$K$372)*('PT Storengy'!$A$8:$A$372=$A224)*('PT Storengy'!$B$5:$K$5=$A$6)*('PT Storengy'!$B$7:$K$7=$A$7))</f>
        <v>0</v>
      </c>
      <c r="F224" s="119">
        <f t="shared" ca="1" si="30"/>
        <v>15</v>
      </c>
      <c r="G224" s="54">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0.70000000000000007</v>
      </c>
      <c r="I224" s="71">
        <f t="shared" ca="1" si="34"/>
        <v>0</v>
      </c>
      <c r="J224" s="118" cm="1">
        <f t="array" aca="1" ref="J224" ca="1">IF(COUNTIFS('PTC GRTgaz'!$K$7:$K$15996,"",'PTC GRTgaz'!$A$7:$A$15996,J$16,'PTC GRTgaz'!$D$7:$D$15996,$A224,'PTC GRTgaz'!$C$7:$C$15996,"DEL")&gt;0,J$14,SUMIFS('PTC GRTgaz'!$K$7:$K$15996,'PTC GRTgaz'!$A$7:$A$15996,J$16,'PTC GRTgaz'!$D$7:$D$15996,$A224,'PTC GRTgaz'!$C$7:$C$15996,"DEL")*1.0026*$F$4/INDIRECT($A$4&amp;"!D9"))</f>
        <v>124.99999999999999</v>
      </c>
      <c r="K224" s="118">
        <v>1000</v>
      </c>
      <c r="L224" s="119">
        <f t="shared" ca="1" si="31"/>
        <v>15</v>
      </c>
      <c r="M224" s="54">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0.70000000000000007</v>
      </c>
      <c r="O224" s="71">
        <f t="shared" ca="1" si="36"/>
        <v>0</v>
      </c>
      <c r="S224" s="119">
        <f t="shared" ca="1" si="32"/>
        <v>22.066155833333237</v>
      </c>
      <c r="T224" s="54">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0.70000000000000007</v>
      </c>
      <c r="V224" s="71">
        <f t="shared" ca="1" si="38"/>
        <v>87.5</v>
      </c>
    </row>
    <row r="225" spans="1:22" x14ac:dyDescent="0.35">
      <c r="A225" s="32">
        <f t="shared" si="39"/>
        <v>45956</v>
      </c>
      <c r="B225" s="70" cm="1">
        <f t="array" aca="1" ref="B225" ca="1">_xlfn.XLOOKUP(A225,INDIRECT($A$5&amp;"!$AJ$41:$AJ$406"),INDIRECT($A$5&amp;"!$AK$41:$AK$406"))*SUM($F$3:$I$3)</f>
        <v>0</v>
      </c>
      <c r="C225" s="70" cm="1">
        <f t="array" aca="1" ref="C225" ca="1">_xlfn.XLOOKUP(A225,INDIRECT($A$5&amp;"!$AJ$41:$AJ$406"),INDIRECT($A$5&amp;"!$AL$41:$AL$406"))*SUM($F$3:$I$3)</f>
        <v>15</v>
      </c>
      <c r="D225" s="70" cm="1">
        <f t="array" aca="1" ref="D225" ca="1">_xlfn.XLOOKUP(A225,INDIRECT($A$5&amp;"!$AJ$41:$AJ$406"),INDIRECT($A$5&amp;"!$AO$41:$AO$406"))*SUM($F$3:$I$3)</f>
        <v>15</v>
      </c>
      <c r="E225" s="34" cm="1">
        <f t="array" ref="E225">SUMPRODUCT(('PT Storengy'!$B$8:$K$372)*('PT Storengy'!$A$8:$A$372=$A225)*('PT Storengy'!$B$5:$K$5=$A$6)*('PT Storengy'!$B$7:$K$7=$A$7))</f>
        <v>0</v>
      </c>
      <c r="F225" s="119">
        <f t="shared" ca="1" si="30"/>
        <v>15</v>
      </c>
      <c r="G225" s="54">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0.70000000000000007</v>
      </c>
      <c r="I225" s="71">
        <f t="shared" ca="1" si="34"/>
        <v>0</v>
      </c>
      <c r="J225" s="118" cm="1">
        <f t="array" aca="1" ref="J225" ca="1">IF(COUNTIFS('PTC GRTgaz'!$K$7:$K$15996,"",'PTC GRTgaz'!$A$7:$A$15996,J$16,'PTC GRTgaz'!$D$7:$D$15996,$A225,'PTC GRTgaz'!$C$7:$C$15996,"DEL")&gt;0,J$14,SUMIFS('PTC GRTgaz'!$K$7:$K$15996,'PTC GRTgaz'!$A$7:$A$15996,J$16,'PTC GRTgaz'!$D$7:$D$15996,$A225,'PTC GRTgaz'!$C$7:$C$15996,"DEL")*1.0026*$F$4/INDIRECT($A$4&amp;"!D9"))</f>
        <v>124.99999999999999</v>
      </c>
      <c r="K225" s="118">
        <v>1000</v>
      </c>
      <c r="L225" s="119">
        <f t="shared" ca="1" si="31"/>
        <v>15</v>
      </c>
      <c r="M225" s="54">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0.70000000000000007</v>
      </c>
      <c r="O225" s="71">
        <f t="shared" ca="1" si="36"/>
        <v>0</v>
      </c>
      <c r="S225" s="119">
        <f t="shared" ca="1" si="32"/>
        <v>22.153655833333236</v>
      </c>
      <c r="T225" s="54">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0.70000000000000007</v>
      </c>
      <c r="V225" s="71">
        <f t="shared" ca="1" si="38"/>
        <v>87.5</v>
      </c>
    </row>
    <row r="226" spans="1:22" x14ac:dyDescent="0.35">
      <c r="A226" s="32">
        <f t="shared" si="39"/>
        <v>45957</v>
      </c>
      <c r="B226" s="70" cm="1">
        <f t="array" aca="1" ref="B226" ca="1">_xlfn.XLOOKUP(A226,INDIRECT($A$5&amp;"!$AJ$41:$AJ$406"),INDIRECT($A$5&amp;"!$AK$41:$AK$406"))*SUM($F$3:$I$3)</f>
        <v>0</v>
      </c>
      <c r="C226" s="70" cm="1">
        <f t="array" aca="1" ref="C226" ca="1">_xlfn.XLOOKUP(A226,INDIRECT($A$5&amp;"!$AJ$41:$AJ$406"),INDIRECT($A$5&amp;"!$AL$41:$AL$406"))*SUM($F$3:$I$3)</f>
        <v>15</v>
      </c>
      <c r="D226" s="70" cm="1">
        <f t="array" aca="1" ref="D226" ca="1">_xlfn.XLOOKUP(A226,INDIRECT($A$5&amp;"!$AJ$41:$AJ$406"),INDIRECT($A$5&amp;"!$AO$41:$AO$406"))*SUM($F$3:$I$3)</f>
        <v>15</v>
      </c>
      <c r="E226" s="34" cm="1">
        <f t="array" ref="E226">SUMPRODUCT(('PT Storengy'!$B$8:$K$372)*('PT Storengy'!$A$8:$A$372=$A226)*('PT Storengy'!$B$5:$K$5=$A$6)*('PT Storengy'!$B$7:$K$7=$A$7))</f>
        <v>0</v>
      </c>
      <c r="F226" s="119">
        <f t="shared" ca="1" si="30"/>
        <v>15</v>
      </c>
      <c r="G226" s="54">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0.70000000000000007</v>
      </c>
      <c r="I226" s="71">
        <f t="shared" ca="1" si="34"/>
        <v>0</v>
      </c>
      <c r="J226" s="118" cm="1">
        <f t="array" aca="1" ref="J226" ca="1">IF(COUNTIFS('PTC GRTgaz'!$K$7:$K$15996,"",'PTC GRTgaz'!$A$7:$A$15996,J$16,'PTC GRTgaz'!$D$7:$D$15996,$A226,'PTC GRTgaz'!$C$7:$C$15996,"DEL")&gt;0,J$14,SUMIFS('PTC GRTgaz'!$K$7:$K$15996,'PTC GRTgaz'!$A$7:$A$15996,J$16,'PTC GRTgaz'!$D$7:$D$15996,$A226,'PTC GRTgaz'!$C$7:$C$15996,"DEL")*1.0026*$F$4/INDIRECT($A$4&amp;"!D9"))</f>
        <v>124.99999999999999</v>
      </c>
      <c r="K226" s="118">
        <v>1000</v>
      </c>
      <c r="L226" s="119">
        <f t="shared" ca="1" si="31"/>
        <v>15</v>
      </c>
      <c r="M226" s="54">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0.70000000000000007</v>
      </c>
      <c r="O226" s="71">
        <f t="shared" ca="1" si="36"/>
        <v>0</v>
      </c>
      <c r="S226" s="119">
        <f t="shared" ca="1" si="32"/>
        <v>22.241155833333234</v>
      </c>
      <c r="T226" s="54">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0.70000000000000007</v>
      </c>
      <c r="V226" s="71">
        <f t="shared" ca="1" si="38"/>
        <v>87.5</v>
      </c>
    </row>
    <row r="227" spans="1:22" x14ac:dyDescent="0.35">
      <c r="A227" s="32">
        <f t="shared" si="39"/>
        <v>45958</v>
      </c>
      <c r="B227" s="70" cm="1">
        <f t="array" aca="1" ref="B227" ca="1">_xlfn.XLOOKUP(A227,INDIRECT($A$5&amp;"!$AJ$41:$AJ$406"),INDIRECT($A$5&amp;"!$AK$41:$AK$406"))*SUM($F$3:$I$3)</f>
        <v>0</v>
      </c>
      <c r="C227" s="70" cm="1">
        <f t="array" aca="1" ref="C227" ca="1">_xlfn.XLOOKUP(A227,INDIRECT($A$5&amp;"!$AJ$41:$AJ$406"),INDIRECT($A$5&amp;"!$AL$41:$AL$406"))*SUM($F$3:$I$3)</f>
        <v>15</v>
      </c>
      <c r="D227" s="70" cm="1">
        <f t="array" aca="1" ref="D227" ca="1">_xlfn.XLOOKUP(A227,INDIRECT($A$5&amp;"!$AJ$41:$AJ$406"),INDIRECT($A$5&amp;"!$AO$41:$AO$406"))*SUM($F$3:$I$3)</f>
        <v>15</v>
      </c>
      <c r="E227" s="34" cm="1">
        <f t="array" ref="E227">SUMPRODUCT(('PT Storengy'!$B$8:$K$372)*('PT Storengy'!$A$8:$A$372=$A227)*('PT Storengy'!$B$5:$K$5=$A$6)*('PT Storengy'!$B$7:$K$7=$A$7))</f>
        <v>0</v>
      </c>
      <c r="F227" s="119">
        <f t="shared" ca="1" si="30"/>
        <v>15</v>
      </c>
      <c r="G227" s="54">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0.70000000000000007</v>
      </c>
      <c r="I227" s="71">
        <f t="shared" ca="1" si="34"/>
        <v>0</v>
      </c>
      <c r="J227" s="118" cm="1">
        <f t="array" aca="1" ref="J227" ca="1">IF(COUNTIFS('PTC GRTgaz'!$K$7:$K$15996,"",'PTC GRTgaz'!$A$7:$A$15996,J$16,'PTC GRTgaz'!$D$7:$D$15996,$A227,'PTC GRTgaz'!$C$7:$C$15996,"DEL")&gt;0,J$14,SUMIFS('PTC GRTgaz'!$K$7:$K$15996,'PTC GRTgaz'!$A$7:$A$15996,J$16,'PTC GRTgaz'!$D$7:$D$15996,$A227,'PTC GRTgaz'!$C$7:$C$15996,"DEL")*1.0026*$F$4/INDIRECT($A$4&amp;"!D9"))</f>
        <v>124.99999999999999</v>
      </c>
      <c r="K227" s="118">
        <v>1000</v>
      </c>
      <c r="L227" s="119">
        <f t="shared" ca="1" si="31"/>
        <v>15</v>
      </c>
      <c r="M227" s="54">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0.70000000000000007</v>
      </c>
      <c r="O227" s="71">
        <f t="shared" ca="1" si="36"/>
        <v>0</v>
      </c>
      <c r="S227" s="119">
        <f t="shared" ca="1" si="32"/>
        <v>22.328655833333233</v>
      </c>
      <c r="T227" s="54">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0.70000000000000007</v>
      </c>
      <c r="V227" s="71">
        <f t="shared" ca="1" si="38"/>
        <v>87.5</v>
      </c>
    </row>
    <row r="228" spans="1:22" x14ac:dyDescent="0.35">
      <c r="A228" s="32">
        <f t="shared" si="39"/>
        <v>45959</v>
      </c>
      <c r="B228" s="70" cm="1">
        <f t="array" aca="1" ref="B228" ca="1">_xlfn.XLOOKUP(A228,INDIRECT($A$5&amp;"!$AJ$41:$AJ$406"),INDIRECT($A$5&amp;"!$AK$41:$AK$406"))*SUM($F$3:$I$3)</f>
        <v>0</v>
      </c>
      <c r="C228" s="70" cm="1">
        <f t="array" aca="1" ref="C228" ca="1">_xlfn.XLOOKUP(A228,INDIRECT($A$5&amp;"!$AJ$41:$AJ$406"),INDIRECT($A$5&amp;"!$AL$41:$AL$406"))*SUM($F$3:$I$3)</f>
        <v>15</v>
      </c>
      <c r="D228" s="70" cm="1">
        <f t="array" aca="1" ref="D228" ca="1">_xlfn.XLOOKUP(A228,INDIRECT($A$5&amp;"!$AJ$41:$AJ$406"),INDIRECT($A$5&amp;"!$AO$41:$AO$406"))*SUM($F$3:$I$3)</f>
        <v>15</v>
      </c>
      <c r="E228" s="34" cm="1">
        <f t="array" ref="E228">SUMPRODUCT(('PT Storengy'!$B$8:$K$372)*('PT Storengy'!$A$8:$A$372=$A228)*('PT Storengy'!$B$5:$K$5=$A$6)*('PT Storengy'!$B$7:$K$7=$A$7))</f>
        <v>0</v>
      </c>
      <c r="F228" s="119">
        <f t="shared" ca="1" si="30"/>
        <v>15</v>
      </c>
      <c r="G228" s="54">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0.70000000000000007</v>
      </c>
      <c r="I228" s="71">
        <f t="shared" ca="1" si="34"/>
        <v>0</v>
      </c>
      <c r="J228" s="118" cm="1">
        <f t="array" aca="1" ref="J228" ca="1">IF(COUNTIFS('PTC GRTgaz'!$K$7:$K$15996,"",'PTC GRTgaz'!$A$7:$A$15996,J$16,'PTC GRTgaz'!$D$7:$D$15996,$A228,'PTC GRTgaz'!$C$7:$C$15996,"DEL")&gt;0,J$14,SUMIFS('PTC GRTgaz'!$K$7:$K$15996,'PTC GRTgaz'!$A$7:$A$15996,J$16,'PTC GRTgaz'!$D$7:$D$15996,$A228,'PTC GRTgaz'!$C$7:$C$15996,"DEL")*1.0026*$F$4/INDIRECT($A$4&amp;"!D9"))</f>
        <v>124.99999999999999</v>
      </c>
      <c r="K228" s="118">
        <v>1000</v>
      </c>
      <c r="L228" s="119">
        <f t="shared" ca="1" si="31"/>
        <v>15</v>
      </c>
      <c r="M228" s="54">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0.70000000000000007</v>
      </c>
      <c r="O228" s="71">
        <f t="shared" ca="1" si="36"/>
        <v>0</v>
      </c>
      <c r="S228" s="119">
        <f t="shared" ca="1" si="32"/>
        <v>22.416155833333232</v>
      </c>
      <c r="T228" s="54">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0.70000000000000007</v>
      </c>
      <c r="V228" s="71">
        <f t="shared" ca="1" si="38"/>
        <v>87.5</v>
      </c>
    </row>
    <row r="229" spans="1:22" x14ac:dyDescent="0.35">
      <c r="A229" s="32">
        <f t="shared" si="39"/>
        <v>45960</v>
      </c>
      <c r="B229" s="70" cm="1">
        <f t="array" aca="1" ref="B229" ca="1">_xlfn.XLOOKUP(A229,INDIRECT($A$5&amp;"!$AJ$41:$AJ$406"),INDIRECT($A$5&amp;"!$AK$41:$AK$406"))*SUM($F$3:$I$3)</f>
        <v>0</v>
      </c>
      <c r="C229" s="70" cm="1">
        <f t="array" aca="1" ref="C229" ca="1">_xlfn.XLOOKUP(A229,INDIRECT($A$5&amp;"!$AJ$41:$AJ$406"),INDIRECT($A$5&amp;"!$AL$41:$AL$406"))*SUM($F$3:$I$3)</f>
        <v>15</v>
      </c>
      <c r="D229" s="70" cm="1">
        <f t="array" aca="1" ref="D229" ca="1">_xlfn.XLOOKUP(A229,INDIRECT($A$5&amp;"!$AJ$41:$AJ$406"),INDIRECT($A$5&amp;"!$AO$41:$AO$406"))*SUM($F$3:$I$3)</f>
        <v>15</v>
      </c>
      <c r="E229" s="34" cm="1">
        <f t="array" ref="E229">SUMPRODUCT(('PT Storengy'!$B$8:$K$372)*('PT Storengy'!$A$8:$A$372=$A229)*('PT Storengy'!$B$5:$K$5=$A$6)*('PT Storengy'!$B$7:$K$7=$A$7))</f>
        <v>0</v>
      </c>
      <c r="F229" s="119">
        <f t="shared" ca="1" si="30"/>
        <v>15</v>
      </c>
      <c r="G229" s="54">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0.70000000000000007</v>
      </c>
      <c r="I229" s="71">
        <f t="shared" ca="1" si="34"/>
        <v>0</v>
      </c>
      <c r="J229" s="118" cm="1">
        <f t="array" aca="1" ref="J229" ca="1">IF(COUNTIFS('PTC GRTgaz'!$K$7:$K$15996,"",'PTC GRTgaz'!$A$7:$A$15996,J$16,'PTC GRTgaz'!$D$7:$D$15996,$A229,'PTC GRTgaz'!$C$7:$C$15996,"DEL")&gt;0,J$14,SUMIFS('PTC GRTgaz'!$K$7:$K$15996,'PTC GRTgaz'!$A$7:$A$15996,J$16,'PTC GRTgaz'!$D$7:$D$15996,$A229,'PTC GRTgaz'!$C$7:$C$15996,"DEL")*1.0026*$F$4/INDIRECT($A$4&amp;"!D9"))</f>
        <v>124.99999999999999</v>
      </c>
      <c r="K229" s="118">
        <v>1000</v>
      </c>
      <c r="L229" s="119">
        <f t="shared" ca="1" si="31"/>
        <v>15</v>
      </c>
      <c r="M229" s="54">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0.70000000000000007</v>
      </c>
      <c r="O229" s="71">
        <f t="shared" ca="1" si="36"/>
        <v>0</v>
      </c>
      <c r="S229" s="119">
        <f t="shared" ca="1" si="32"/>
        <v>22.50365583333323</v>
      </c>
      <c r="T229" s="54">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0.70000000000000007</v>
      </c>
      <c r="V229" s="71">
        <f t="shared" ca="1" si="38"/>
        <v>87.5</v>
      </c>
    </row>
    <row r="230" spans="1:22" x14ac:dyDescent="0.35">
      <c r="A230" s="32">
        <f t="shared" si="39"/>
        <v>45961</v>
      </c>
      <c r="B230" s="70" cm="1">
        <f t="array" aca="1" ref="B230" ca="1">_xlfn.XLOOKUP(A230,INDIRECT($A$5&amp;"!$AJ$41:$AJ$406"),INDIRECT($A$5&amp;"!$AK$41:$AK$406"))*SUM($F$3:$I$3)</f>
        <v>12.75</v>
      </c>
      <c r="C230" s="70" cm="1">
        <f t="array" aca="1" ref="C230" ca="1">_xlfn.XLOOKUP(A230,INDIRECT($A$5&amp;"!$AJ$41:$AJ$406"),INDIRECT($A$5&amp;"!$AL$41:$AL$406"))*SUM($F$3:$I$3)</f>
        <v>15</v>
      </c>
      <c r="D230" s="70" cm="1">
        <f t="array" aca="1" ref="D230" ca="1">_xlfn.XLOOKUP(A230,INDIRECT($A$5&amp;"!$AJ$41:$AJ$406"),INDIRECT($A$5&amp;"!$AO$41:$AO$406"))*SUM($F$3:$I$3)</f>
        <v>15</v>
      </c>
      <c r="E230" s="34" cm="1">
        <f t="array" ref="E230">SUMPRODUCT(('PT Storengy'!$B$8:$K$372)*('PT Storengy'!$A$8:$A$372=$A230)*('PT Storengy'!$B$5:$K$5=$A$6)*('PT Storengy'!$B$7:$K$7=$A$7))</f>
        <v>0</v>
      </c>
      <c r="F230" s="119">
        <f t="shared" ca="1" si="30"/>
        <v>15</v>
      </c>
      <c r="G230" s="54">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0.70000000000000007</v>
      </c>
      <c r="I230" s="71">
        <f t="shared" ca="1" si="34"/>
        <v>0</v>
      </c>
      <c r="J230" s="118" cm="1">
        <f t="array" aca="1" ref="J230" ca="1">IF(COUNTIFS('PTC GRTgaz'!$K$7:$K$15996,"",'PTC GRTgaz'!$A$7:$A$15996,J$16,'PTC GRTgaz'!$D$7:$D$15996,$A230,'PTC GRTgaz'!$C$7:$C$15996,"DEL")&gt;0,J$14,SUMIFS('PTC GRTgaz'!$K$7:$K$15996,'PTC GRTgaz'!$A$7:$A$15996,J$16,'PTC GRTgaz'!$D$7:$D$15996,$A230,'PTC GRTgaz'!$C$7:$C$15996,"DEL")*1.0026*$F$4/INDIRECT($A$4&amp;"!D9"))</f>
        <v>124.99999999999999</v>
      </c>
      <c r="K230" s="118">
        <v>1000</v>
      </c>
      <c r="L230" s="119">
        <f t="shared" ca="1" si="31"/>
        <v>15</v>
      </c>
      <c r="M230" s="54">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0.70000000000000007</v>
      </c>
      <c r="O230" s="71">
        <f t="shared" ca="1" si="36"/>
        <v>0</v>
      </c>
      <c r="S230" s="119">
        <f t="shared" ca="1" si="32"/>
        <v>22.591155833333229</v>
      </c>
      <c r="T230" s="54">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0.70000000000000007</v>
      </c>
      <c r="V230" s="71">
        <f t="shared" ca="1" si="38"/>
        <v>87.5</v>
      </c>
    </row>
    <row r="231" spans="1:22" x14ac:dyDescent="0.35">
      <c r="A231" s="32">
        <f t="shared" si="39"/>
        <v>45962</v>
      </c>
      <c r="B231" s="70" cm="1">
        <f t="array" aca="1" ref="B231" ca="1">_xlfn.XLOOKUP(A231,INDIRECT($A$5&amp;"!$AJ$41:$AJ$406"),INDIRECT($A$5&amp;"!$AK$41:$AK$406"))*SUM($F$3:$I$3)</f>
        <v>0</v>
      </c>
      <c r="C231" s="70" cm="1">
        <f t="array" aca="1" ref="C231" ca="1">_xlfn.XLOOKUP(A231,INDIRECT($A$5&amp;"!$AJ$41:$AJ$406"),INDIRECT($A$5&amp;"!$AL$41:$AL$406"))*SUM($F$3:$I$3)</f>
        <v>15</v>
      </c>
      <c r="D231" s="70" cm="1">
        <f t="array" aca="1" ref="D231" ca="1">_xlfn.XLOOKUP(A231,INDIRECT($A$5&amp;"!$AJ$41:$AJ$406"),INDIRECT($A$5&amp;"!$AO$41:$AO$406"))*SUM($F$3:$I$3)</f>
        <v>15</v>
      </c>
      <c r="E231" s="34" cm="1">
        <f t="array" ref="E231">SUMPRODUCT(('PT Storengy'!$B$8:$K$372)*('PT Storengy'!$A$8:$A$372=$A231)*('PT Storengy'!$B$5:$K$5=$A$6)*('PT Storengy'!$B$7:$K$7=$A$7))</f>
        <v>0</v>
      </c>
      <c r="F231" s="119">
        <f t="shared" ca="1" si="30"/>
        <v>15</v>
      </c>
      <c r="G231" s="54">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0.70000000000000007</v>
      </c>
      <c r="I231" s="71">
        <f t="shared" ca="1" si="34"/>
        <v>0</v>
      </c>
      <c r="J231" s="118" cm="1">
        <f t="array" aca="1" ref="J231" ca="1">IF(COUNTIFS('PTC GRTgaz'!$K$7:$K$15996,"",'PTC GRTgaz'!$A$7:$A$15996,J$16,'PTC GRTgaz'!$D$7:$D$15996,$A231,'PTC GRTgaz'!$C$7:$C$15996,"DEL")&gt;0,J$14,SUMIFS('PTC GRTgaz'!$K$7:$K$15996,'PTC GRTgaz'!$A$7:$A$15996,J$16,'PTC GRTgaz'!$D$7:$D$15996,$A231,'PTC GRTgaz'!$C$7:$C$15996,"DEL")*1.0026*$F$4/INDIRECT($A$4&amp;"!D9"))</f>
        <v>124.99999999999999</v>
      </c>
      <c r="K231" s="118">
        <v>1000</v>
      </c>
      <c r="L231" s="119">
        <f t="shared" ca="1" si="31"/>
        <v>15</v>
      </c>
      <c r="M231" s="54">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0.70000000000000007</v>
      </c>
      <c r="O231" s="71">
        <f t="shared" ca="1" si="36"/>
        <v>0</v>
      </c>
      <c r="S231" s="119">
        <f t="shared" ca="1" si="32"/>
        <v>22.678655833333227</v>
      </c>
      <c r="T231" s="54">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0.70000000000000007</v>
      </c>
      <c r="V231" s="71">
        <f t="shared" ca="1" si="38"/>
        <v>87.5</v>
      </c>
    </row>
    <row r="232" spans="1:22" x14ac:dyDescent="0.35">
      <c r="A232" s="29"/>
      <c r="B232" s="29"/>
      <c r="C232" s="29"/>
      <c r="D232" s="29"/>
    </row>
    <row r="233" spans="1:22" x14ac:dyDescent="0.35">
      <c r="A233" s="29"/>
      <c r="B233" s="29"/>
      <c r="C233" s="29"/>
      <c r="D233" s="29"/>
    </row>
    <row r="234" spans="1:22" x14ac:dyDescent="0.35">
      <c r="A234" s="29"/>
      <c r="B234" s="29"/>
      <c r="C234" s="29"/>
      <c r="D234" s="29"/>
    </row>
    <row r="235" spans="1:22" x14ac:dyDescent="0.35">
      <c r="A235" s="29"/>
      <c r="B235" s="29"/>
      <c r="C235" s="29"/>
      <c r="D235" s="29"/>
    </row>
    <row r="236" spans="1:22" x14ac:dyDescent="0.35">
      <c r="A236" s="29"/>
      <c r="B236" s="29"/>
      <c r="C236" s="29"/>
      <c r="D236" s="29"/>
    </row>
    <row r="237" spans="1:22" x14ac:dyDescent="0.35">
      <c r="A237" s="29"/>
      <c r="B237" s="29"/>
      <c r="C237" s="29"/>
      <c r="D237" s="29"/>
    </row>
    <row r="238" spans="1:22" x14ac:dyDescent="0.35">
      <c r="A238" s="29"/>
      <c r="B238" s="29"/>
      <c r="C238" s="29"/>
      <c r="D238" s="29"/>
    </row>
    <row r="239" spans="1:22" x14ac:dyDescent="0.35">
      <c r="A239" s="29"/>
      <c r="B239" s="29"/>
      <c r="C239" s="29"/>
      <c r="D239" s="29"/>
    </row>
    <row r="240" spans="1:22"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O231" xr:uid="{E0BA2D08-F164-426D-8B22-833BD306E2C0}"/>
  <mergeCells count="3">
    <mergeCell ref="F11:I11"/>
    <mergeCell ref="L11:O11"/>
    <mergeCell ref="S11:V11"/>
  </mergeCells>
  <conditionalFormatting sqref="I17:I231">
    <cfRule type="cellIs" dxfId="11" priority="7" operator="equal">
      <formula>0</formula>
    </cfRule>
  </conditionalFormatting>
  <conditionalFormatting sqref="O17:O231">
    <cfRule type="cellIs" dxfId="10" priority="6" operator="equal">
      <formula>0</formula>
    </cfRule>
  </conditionalFormatting>
  <conditionalFormatting sqref="V17:V231">
    <cfRule type="cellIs" dxfId="9"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BB46-367B-450B-97B5-AFF79EF43261}">
  <sheetPr codeName="Feuil11">
    <tabColor rgb="FF92D050"/>
  </sheetPr>
  <dimension ref="A1:N277"/>
  <sheetViews>
    <sheetView showGridLines="0" zoomScale="55" zoomScaleNormal="55" workbookViewId="0">
      <pane xSplit="1" ySplit="16" topLeftCell="B17" activePane="bottomRight" state="frozen"/>
      <selection activeCell="N41" sqref="N41"/>
      <selection pane="topRight" activeCell="N41" sqref="N41"/>
      <selection pane="bottomLeft" activeCell="N41" sqref="N41"/>
      <selection pane="bottomRight" activeCell="N41" sqref="N41"/>
    </sheetView>
  </sheetViews>
  <sheetFormatPr baseColWidth="10" defaultColWidth="10.54296875" defaultRowHeight="14.5" x14ac:dyDescent="0.35"/>
  <cols>
    <col min="1" max="4" width="13.90625" customWidth="1"/>
    <col min="5" max="5" width="29.36328125" bestFit="1" customWidth="1"/>
    <col min="6" max="9" width="19.90625" customWidth="1"/>
    <col min="11" max="11" width="12.54296875" customWidth="1"/>
    <col min="13" max="13" width="10.08984375" customWidth="1"/>
    <col min="14" max="14" width="14.54296875" customWidth="1"/>
  </cols>
  <sheetData>
    <row r="1" spans="1:13" x14ac:dyDescent="0.35">
      <c r="A1" s="33"/>
      <c r="B1" s="33"/>
      <c r="C1" s="33"/>
      <c r="D1" s="33"/>
      <c r="G1" s="52"/>
    </row>
    <row r="2" spans="1:13" x14ac:dyDescent="0.35">
      <c r="F2" s="31" t="str" cm="1">
        <f t="array" aca="1" ref="F2" ca="1">INDEX(INDIRECT($A$4&amp;"!A1:Z500"),3,7+(COLUMN()-COLUMN($F$2))*5)</f>
        <v>Serene N 23</v>
      </c>
      <c r="G2" s="31" t="str" cm="1">
        <f t="array" aca="1" ref="G2" ca="1">INDEX(INDIRECT($A$4&amp;"!A1:Z500"),3,7+(COLUMN()-COLUMN($F$2))*5)</f>
        <v>Serene N 24</v>
      </c>
      <c r="H2" s="31" t="str" cm="1">
        <f t="array" aca="1" ref="H2" ca="1">INDEX(INDIRECT($A$4&amp;"!A1:Z500"),3,7+(COLUMN()-COLUMN($F$2))*5)</f>
        <v>Serene N 25</v>
      </c>
      <c r="I2" s="31" cm="1">
        <f t="array" aca="1" ref="I2" ca="1">INDEX(INDIRECT($A$4&amp;"!A1:Z500"),3,7+(COLUMN()-COLUMN($F$2))*5)</f>
        <v>0</v>
      </c>
    </row>
    <row r="3" spans="1:13" x14ac:dyDescent="0.35">
      <c r="A3" t="s">
        <v>68</v>
      </c>
      <c r="E3" s="31" t="s">
        <v>47</v>
      </c>
      <c r="F3" s="137" cm="1">
        <f t="array" aca="1" ref="F3" ca="1">INDEX(INDIRECT($A$4&amp;"!A1:Z500"),3,8+(COLUMN()-COLUMN($F$2))*5)</f>
        <v>4</v>
      </c>
      <c r="G3" s="137" cm="1">
        <f t="array" aca="1" ref="G3" ca="1">INDEX(INDIRECT($A$4&amp;"!A1:Z500"),3,8+(COLUMN()-COLUMN($F$2))*5)</f>
        <v>9.5</v>
      </c>
      <c r="H3" s="137" cm="1">
        <f t="array" aca="1" ref="H3" ca="1">INDEX(INDIRECT($A$4&amp;"!A1:Z500"),3,8+(COLUMN()-COLUMN($F$2))*5)</f>
        <v>1.5</v>
      </c>
      <c r="I3" s="51" cm="1">
        <f t="array" aca="1" ref="I3" ca="1">INDEX(INDIRECT($A$4&amp;"!A1:Z500"),3,8+(COLUMN()-COLUMN($F$2))*5)+Serene_A_I!AB3</f>
        <v>0</v>
      </c>
    </row>
    <row r="4" spans="1:13" x14ac:dyDescent="0.35">
      <c r="A4" t="s">
        <v>221</v>
      </c>
      <c r="E4" s="31" t="s">
        <v>48</v>
      </c>
      <c r="F4" s="77" cm="1">
        <f t="array" aca="1" ref="F4" ca="1">INDIRECT($A$4&amp;"!D5")</f>
        <v>176.47058823529409</v>
      </c>
      <c r="G4" s="53" t="s">
        <v>16</v>
      </c>
    </row>
    <row r="5" spans="1:13" x14ac:dyDescent="0.35">
      <c r="A5" t="s">
        <v>173</v>
      </c>
      <c r="E5" s="31" t="str">
        <f xml:space="preserve"> "COS GRTgaz (" &amp; Results!B9 &amp; ")"</f>
        <v>COS GRTgaz (Firm+Interuptible)</v>
      </c>
      <c r="F5" s="77">
        <f ca="1">F4</f>
        <v>176.47058823529409</v>
      </c>
      <c r="G5" s="53" t="s">
        <v>16</v>
      </c>
    </row>
    <row r="6" spans="1:13" ht="15" thickBot="1" x14ac:dyDescent="0.4">
      <c r="A6" s="44" t="s">
        <v>17</v>
      </c>
      <c r="E6" s="31" t="s">
        <v>220</v>
      </c>
      <c r="F6" s="31">
        <f ca="1">SUM(F3:I3)</f>
        <v>15</v>
      </c>
      <c r="G6" s="53" t="s">
        <v>15</v>
      </c>
    </row>
    <row r="7" spans="1:13" ht="15" thickBot="1" x14ac:dyDescent="0.4">
      <c r="A7" s="44" t="s">
        <v>53</v>
      </c>
      <c r="H7" s="72"/>
      <c r="I7" s="72"/>
    </row>
    <row r="8" spans="1:13" x14ac:dyDescent="0.35">
      <c r="F8" s="72"/>
      <c r="G8" s="72"/>
    </row>
    <row r="11" spans="1:13" ht="37.5" customHeight="1" x14ac:dyDescent="0.35">
      <c r="F11" s="328" t="s">
        <v>30</v>
      </c>
      <c r="G11" s="328"/>
      <c r="H11" s="328"/>
      <c r="I11" s="328"/>
    </row>
    <row r="13" spans="1:13" ht="17.25" customHeight="1" x14ac:dyDescent="0.35">
      <c r="K13" t="s">
        <v>225</v>
      </c>
    </row>
    <row r="14" spans="1:13" x14ac:dyDescent="0.35">
      <c r="G14" s="32" cm="1">
        <f t="array" aca="1" ref="G14:H14" ca="1">IF(_xlfn.XLOOKUP(0,F$17:F$185,A$17:B$185,"",0,1)="", "Only " &amp; TEXT(G186,"0,0%") &amp; " withdrawal on 31/03", _xlfn.XLOOKUP(0,F$17:F$185,A$17:B$185,"",0,1))</f>
        <v>46106</v>
      </c>
      <c r="H14">
        <f ca="1"/>
        <v>0</v>
      </c>
      <c r="I14" s="29"/>
      <c r="K14" t="s">
        <v>224</v>
      </c>
    </row>
    <row r="15" spans="1:13" ht="48" customHeight="1" x14ac:dyDescent="0.35">
      <c r="F15" s="37" t="s">
        <v>20</v>
      </c>
      <c r="G15" s="37" t="s">
        <v>193</v>
      </c>
      <c r="K15" s="72">
        <f ca="1">COUNTIF(K17:K185,"&gt;"&amp;0)+1</f>
        <v>158</v>
      </c>
    </row>
    <row r="16" spans="1:13" ht="43.25" customHeight="1" x14ac:dyDescent="0.35">
      <c r="A16" s="37" t="s">
        <v>2</v>
      </c>
      <c r="B16" s="37" t="s">
        <v>218</v>
      </c>
      <c r="C16" s="37" t="s">
        <v>219</v>
      </c>
      <c r="D16" s="37" t="s">
        <v>215</v>
      </c>
      <c r="E16" s="37" t="s">
        <v>19</v>
      </c>
      <c r="F16" s="37">
        <f ca="1">F6</f>
        <v>15</v>
      </c>
      <c r="G16" s="37" t="s">
        <v>193</v>
      </c>
      <c r="H16" s="37" t="s">
        <v>21</v>
      </c>
      <c r="I16" s="123" t="s">
        <v>60</v>
      </c>
      <c r="K16" s="37">
        <f ca="1">F16</f>
        <v>15</v>
      </c>
      <c r="L16" s="37" t="s">
        <v>193</v>
      </c>
      <c r="M16" s="37" t="s">
        <v>21</v>
      </c>
    </row>
    <row r="17" spans="1:14" x14ac:dyDescent="0.35">
      <c r="A17" s="32">
        <f>Results!I14</f>
        <v>45945</v>
      </c>
      <c r="B17" s="70" cm="1">
        <f t="array" aca="1" ref="B17" ca="1">_xlfn.XLOOKUP(A17,INDIRECT($A$5&amp;"!$AJ$41:$AJ$406"),INDIRECT($A$5&amp;"!$An$41:$An$406"))*SUM($F$3:$I$3)</f>
        <v>12.75</v>
      </c>
      <c r="C17" s="70" cm="1">
        <f t="array" aca="1" ref="C17" ca="1">_xlfn.XLOOKUP(A17,INDIRECT($A$5&amp;"!$AJ$41:$AJ$406"),INDIRECT($A$5&amp;"!$Ak$41:$Ak$406"))*SUM($F$3:$I$3)</f>
        <v>0</v>
      </c>
      <c r="D17" s="70" cm="1">
        <f t="array" aca="1" ref="D17" ca="1">_xlfn.XLOOKUP(A17,INDIRECT($A$5&amp;"!$AJ$41:$AJ$406"),INDIRECT($A$5&amp;"!$AO$41:$AO$406"))*SUM($F$3:$I$3)</f>
        <v>15</v>
      </c>
      <c r="E17" s="34" cm="1">
        <f t="array" ref="E17">SUMPRODUCT(('PT Storengy'!$B$8:$K$372)*('PT Storengy'!$A$8:$A$372=$A17)*('PT Storengy'!$A$5:$J$5=$A$6)*('PT Storengy'!$B$7:$K$7=$A$7))</f>
        <v>0</v>
      </c>
      <c r="F17" s="36">
        <f t="shared" ref="F17:F82" ca="1" si="0">F16-I17/1000</f>
        <v>14.823529411764707</v>
      </c>
      <c r="G17" s="54">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95">
        <f ca="1">IF(F16*1000-$F$4*(1-E17)*H17&gt;1000*B17,$F$4*(1-E17)*H17,F16*1000-1000*B17)</f>
        <v>176.47058823529409</v>
      </c>
      <c r="K17" s="36">
        <f t="shared" ref="K17:K80" ca="1" si="1">K16-N17/1000</f>
        <v>14.823529411764707</v>
      </c>
      <c r="L17" s="54">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72">
        <f ca="1">IF(K16*1000&lt;$F$4*(1)*M17,K16*1000,$F$4*(1)*M17)</f>
        <v>176.47058823529409</v>
      </c>
    </row>
    <row r="18" spans="1:14" x14ac:dyDescent="0.35">
      <c r="A18" s="32">
        <f>A17+1</f>
        <v>45946</v>
      </c>
      <c r="B18" s="70" cm="1">
        <f t="array" aca="1" ref="B18" ca="1">_xlfn.XLOOKUP(A18,INDIRECT($A$5&amp;"!$AJ$41:$AJ$406"),INDIRECT($A$5&amp;"!$An$41:$An$406"))*SUM($F$3:$I$3)</f>
        <v>12.75</v>
      </c>
      <c r="C18" s="70" cm="1">
        <f t="array" aca="1" ref="C18" ca="1">_xlfn.XLOOKUP(A18,INDIRECT($A$5&amp;"!$AJ$41:$AJ$406"),INDIRECT($A$5&amp;"!$Ak$41:$Ak$406"))*SUM($F$3:$I$3)</f>
        <v>0</v>
      </c>
      <c r="D18" s="70" cm="1">
        <f t="array" aca="1" ref="D18" ca="1">_xlfn.XLOOKUP(A18,INDIRECT($A$5&amp;"!$AJ$41:$AJ$406"),INDIRECT($A$5&amp;"!$AO$41:$AO$406"))*SUM($F$3:$I$3)</f>
        <v>15</v>
      </c>
      <c r="E18" s="34" cm="1">
        <f t="array" ref="E18">SUMPRODUCT(('PT Storengy'!$B$8:$K$372)*('PT Storengy'!$A$8:$A$372=$A18)*('PT Storengy'!$A$5:$J$5=$A$6)*('PT Storengy'!$B$7:$K$7=$A$7))</f>
        <v>0</v>
      </c>
      <c r="F18" s="36">
        <f t="shared" ca="1" si="0"/>
        <v>14.648187152098691</v>
      </c>
      <c r="G18" s="54">
        <f ca="1">$F17/SUM($F$3,$G$3,$H$3,$I$3)</f>
        <v>0.9882352941176471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0.99360613810741782</v>
      </c>
      <c r="I18" s="95">
        <f t="shared" ref="I18:I81" ca="1" si="2">IF(F17*1000-$F$4*(1-E18)*H18&gt;1000*B18,$F$4*(1-E18)*H18,F17*1000-1000*B18)</f>
        <v>175.34225966601488</v>
      </c>
      <c r="K18" s="36">
        <f t="shared" ca="1" si="1"/>
        <v>14.648187152098691</v>
      </c>
      <c r="L18" s="54">
        <f t="shared" ref="L18:L81" ca="1" si="3">MAX(K17/SUM($F$3,$G$3,$H$3,$I$3),0)</f>
        <v>0.9882352941176471</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0.99360613810741782</v>
      </c>
      <c r="N18" s="72">
        <f t="shared" ref="N18:N81" ca="1" si="4">IF(K17*1000&lt;$F$4*(1)*M18,K17*1000,$F$4*(1)*M18)</f>
        <v>175.34225966601488</v>
      </c>
    </row>
    <row r="19" spans="1:14" x14ac:dyDescent="0.35">
      <c r="A19" s="32">
        <f t="shared" ref="A19:A82" si="5">A18+1</f>
        <v>45947</v>
      </c>
      <c r="B19" s="70" cm="1">
        <f t="array" aca="1" ref="B19" ca="1">_xlfn.XLOOKUP(A19,INDIRECT($A$5&amp;"!$AJ$41:$AJ$406"),INDIRECT($A$5&amp;"!$An$41:$An$406"))*SUM($F$3:$I$3)</f>
        <v>12.75</v>
      </c>
      <c r="C19" s="70" cm="1">
        <f t="array" aca="1" ref="C19" ca="1">_xlfn.XLOOKUP(A19,INDIRECT($A$5&amp;"!$AJ$41:$AJ$406"),INDIRECT($A$5&amp;"!$Ak$41:$Ak$406"))*SUM($F$3:$I$3)</f>
        <v>0</v>
      </c>
      <c r="D19" s="70" cm="1">
        <f t="array" aca="1" ref="D19" ca="1">_xlfn.XLOOKUP(A19,INDIRECT($A$5&amp;"!$AJ$41:$AJ$406"),INDIRECT($A$5&amp;"!$AO$41:$AO$406"))*SUM($F$3:$I$3)</f>
        <v>15</v>
      </c>
      <c r="E19" s="34" cm="1">
        <f t="array" ref="E19">SUMPRODUCT(('PT Storengy'!$B$8:$K$372)*('PT Storengy'!$A$8:$A$372=$A19)*('PT Storengy'!$A$5:$J$5=$A$6)*('PT Storengy'!$B$7:$K$7=$A$7))</f>
        <v>0</v>
      </c>
      <c r="F19" s="36">
        <f t="shared" ca="1" si="0"/>
        <v>14.473966006624915</v>
      </c>
      <c r="G19" s="54">
        <f t="shared" ref="G19:G82" ca="1" si="6">$F18/SUM($F$3,$G$3,$H$3,$I$3)</f>
        <v>0.97654581013991271</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0.98725315768473609</v>
      </c>
      <c r="I19" s="95">
        <f t="shared" ca="1" si="2"/>
        <v>174.22114547377691</v>
      </c>
      <c r="K19" s="36">
        <f t="shared" ca="1" si="1"/>
        <v>14.473966006624915</v>
      </c>
      <c r="L19" s="54">
        <f t="shared" ca="1" si="3"/>
        <v>0.97654581013991271</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0.98725315768473609</v>
      </c>
      <c r="N19" s="72">
        <f t="shared" ca="1" si="4"/>
        <v>174.22114547377691</v>
      </c>
    </row>
    <row r="20" spans="1:14" x14ac:dyDescent="0.35">
      <c r="A20" s="32">
        <f t="shared" si="5"/>
        <v>45948</v>
      </c>
      <c r="B20" s="70" cm="1">
        <f t="array" aca="1" ref="B20" ca="1">_xlfn.XLOOKUP(A20,INDIRECT($A$5&amp;"!$AJ$41:$AJ$406"),INDIRECT($A$5&amp;"!$An$41:$An$406"))*SUM($F$3:$I$3)</f>
        <v>12.75</v>
      </c>
      <c r="C20" s="70" cm="1">
        <f t="array" aca="1" ref="C20" ca="1">_xlfn.XLOOKUP(A20,INDIRECT($A$5&amp;"!$AJ$41:$AJ$406"),INDIRECT($A$5&amp;"!$Ak$41:$Ak$406"))*SUM($F$3:$I$3)</f>
        <v>0</v>
      </c>
      <c r="D20" s="70" cm="1">
        <f t="array" aca="1" ref="D20" ca="1">_xlfn.XLOOKUP(A20,INDIRECT($A$5&amp;"!$AJ$41:$AJ$406"),INDIRECT($A$5&amp;"!$AO$41:$AO$406"))*SUM($F$3:$I$3)</f>
        <v>15</v>
      </c>
      <c r="E20" s="34" cm="1">
        <f t="array" ref="E20">SUMPRODUCT(('PT Storengy'!$B$8:$K$372)*('PT Storengy'!$A$8:$A$372=$A20)*('PT Storengy'!$A$5:$J$5=$A$6)*('PT Storengy'!$B$7:$K$7=$A$7))</f>
        <v>0</v>
      </c>
      <c r="F20" s="36">
        <f t="shared" ca="1" si="0"/>
        <v>14.300858807094064</v>
      </c>
      <c r="G20" s="54">
        <f t="shared" ca="1" si="6"/>
        <v>0.96493106710832766</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0.98094079734148332</v>
      </c>
      <c r="I20" s="95">
        <f t="shared" ca="1" si="2"/>
        <v>173.10719953084995</v>
      </c>
      <c r="K20" s="36">
        <f t="shared" ca="1" si="1"/>
        <v>14.300858807094064</v>
      </c>
      <c r="L20" s="54">
        <f t="shared" ca="1" si="3"/>
        <v>0.96493106710832766</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0.98094079734148332</v>
      </c>
      <c r="N20" s="72">
        <f t="shared" ca="1" si="4"/>
        <v>173.10719953084995</v>
      </c>
    </row>
    <row r="21" spans="1:14" x14ac:dyDescent="0.35">
      <c r="A21" s="32">
        <f t="shared" si="5"/>
        <v>45949</v>
      </c>
      <c r="B21" s="70" cm="1">
        <f t="array" aca="1" ref="B21" ca="1">_xlfn.XLOOKUP(A21,INDIRECT($A$5&amp;"!$AJ$41:$AJ$406"),INDIRECT($A$5&amp;"!$An$41:$An$406"))*SUM($F$3:$I$3)</f>
        <v>12.75</v>
      </c>
      <c r="C21" s="70" cm="1">
        <f t="array" aca="1" ref="C21" ca="1">_xlfn.XLOOKUP(A21,INDIRECT($A$5&amp;"!$AJ$41:$AJ$406"),INDIRECT($A$5&amp;"!$Ak$41:$Ak$406"))*SUM($F$3:$I$3)</f>
        <v>0</v>
      </c>
      <c r="D21" s="70" cm="1">
        <f t="array" aca="1" ref="D21" ca="1">_xlfn.XLOOKUP(A21,INDIRECT($A$5&amp;"!$AJ$41:$AJ$406"),INDIRECT($A$5&amp;"!$AO$41:$AO$406"))*SUM($F$3:$I$3)</f>
        <v>15</v>
      </c>
      <c r="E21" s="34" cm="1">
        <f t="array" ref="E21">SUMPRODUCT(('PT Storengy'!$B$8:$K$372)*('PT Storengy'!$A$8:$A$372=$A21)*('PT Storengy'!$A$5:$J$5=$A$6)*('PT Storengy'!$B$7:$K$7=$A$7))</f>
        <v>0</v>
      </c>
      <c r="F21" s="36">
        <f t="shared" ca="1" si="0"/>
        <v>14.128858431089627</v>
      </c>
      <c r="G21" s="54">
        <f t="shared" ca="1" si="6"/>
        <v>0.95339058713960434</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0.97466879735848155</v>
      </c>
      <c r="I21" s="95">
        <f t="shared" ca="1" si="2"/>
        <v>172.0003760044379</v>
      </c>
      <c r="K21" s="36">
        <f t="shared" ca="1" si="1"/>
        <v>14.128858431089627</v>
      </c>
      <c r="L21" s="54">
        <f t="shared" ca="1" si="3"/>
        <v>0.95339058713960434</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0.97466879735848155</v>
      </c>
      <c r="N21" s="72">
        <f t="shared" ca="1" si="4"/>
        <v>172.0003760044379</v>
      </c>
    </row>
    <row r="22" spans="1:14" x14ac:dyDescent="0.35">
      <c r="A22" s="32">
        <f t="shared" si="5"/>
        <v>45950</v>
      </c>
      <c r="B22" s="70" cm="1">
        <f t="array" aca="1" ref="B22" ca="1">_xlfn.XLOOKUP(A22,INDIRECT($A$5&amp;"!$AJ$41:$AJ$406"),INDIRECT($A$5&amp;"!$An$41:$An$406"))*SUM($F$3:$I$3)</f>
        <v>12.75</v>
      </c>
      <c r="C22" s="70" cm="1">
        <f t="array" aca="1" ref="C22" ca="1">_xlfn.XLOOKUP(A22,INDIRECT($A$5&amp;"!$AJ$41:$AJ$406"),INDIRECT($A$5&amp;"!$Ak$41:$Ak$406"))*SUM($F$3:$I$3)</f>
        <v>0</v>
      </c>
      <c r="D22" s="70" cm="1">
        <f t="array" aca="1" ref="D22" ca="1">_xlfn.XLOOKUP(A22,INDIRECT($A$5&amp;"!$AJ$41:$AJ$406"),INDIRECT($A$5&amp;"!$AO$41:$AO$406"))*SUM($F$3:$I$3)</f>
        <v>15</v>
      </c>
      <c r="E22" s="34" cm="1">
        <f t="array" ref="E22">SUMPRODUCT(('PT Storengy'!$B$8:$K$372)*('PT Storengy'!$A$8:$A$372=$A22)*('PT Storengy'!$A$5:$J$5=$A$6)*('PT Storengy'!$B$7:$K$7=$A$7))</f>
        <v>0</v>
      </c>
      <c r="F22" s="36">
        <f t="shared" ca="1" si="0"/>
        <v>13.957957801734834</v>
      </c>
      <c r="G22" s="54">
        <f t="shared" ca="1" si="6"/>
        <v>0.9419238954059751</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0.96843689967716118</v>
      </c>
      <c r="I22" s="95">
        <f t="shared" ca="1" si="2"/>
        <v>170.90062935479313</v>
      </c>
      <c r="K22" s="36">
        <f t="shared" ca="1" si="1"/>
        <v>13.957957801734834</v>
      </c>
      <c r="L22" s="54">
        <f t="shared" ca="1" si="3"/>
        <v>0.9419238954059751</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0.96843689967716118</v>
      </c>
      <c r="N22" s="72">
        <f t="shared" ca="1" si="4"/>
        <v>170.90062935479313</v>
      </c>
    </row>
    <row r="23" spans="1:14" x14ac:dyDescent="0.35">
      <c r="A23" s="32">
        <f t="shared" si="5"/>
        <v>45951</v>
      </c>
      <c r="B23" s="70" cm="1">
        <f t="array" aca="1" ref="B23" ca="1">_xlfn.XLOOKUP(A23,INDIRECT($A$5&amp;"!$AJ$41:$AJ$406"),INDIRECT($A$5&amp;"!$An$41:$An$406"))*SUM($F$3:$I$3)</f>
        <v>12.75</v>
      </c>
      <c r="C23" s="70" cm="1">
        <f t="array" aca="1" ref="C23" ca="1">_xlfn.XLOOKUP(A23,INDIRECT($A$5&amp;"!$AJ$41:$AJ$406"),INDIRECT($A$5&amp;"!$Ak$41:$Ak$406"))*SUM($F$3:$I$3)</f>
        <v>0</v>
      </c>
      <c r="D23" s="70" cm="1">
        <f t="array" aca="1" ref="D23" ca="1">_xlfn.XLOOKUP(A23,INDIRECT($A$5&amp;"!$AJ$41:$AJ$406"),INDIRECT($A$5&amp;"!$AO$41:$AO$406"))*SUM($F$3:$I$3)</f>
        <v>15</v>
      </c>
      <c r="E23" s="34" cm="1">
        <f t="array" ref="E23">SUMPRODUCT(('PT Storengy'!$B$8:$K$372)*('PT Storengy'!$A$8:$A$372=$A23)*('PT Storengy'!$A$5:$J$5=$A$6)*('PT Storengy'!$B$7:$K$7=$A$7))</f>
        <v>0</v>
      </c>
      <c r="F23" s="36">
        <f t="shared" ca="1" si="0"/>
        <v>13.78814988740149</v>
      </c>
      <c r="G23" s="54">
        <f t="shared" ca="1" si="6"/>
        <v>0.93053052011565562</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0.96224484788894415</v>
      </c>
      <c r="I23" s="95">
        <f t="shared" ca="1" si="2"/>
        <v>169.80791433334306</v>
      </c>
      <c r="K23" s="36">
        <f t="shared" ca="1" si="1"/>
        <v>13.78814988740149</v>
      </c>
      <c r="L23" s="54">
        <f t="shared" ca="1" si="3"/>
        <v>0.93053052011565562</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0.96224484788894415</v>
      </c>
      <c r="N23" s="72">
        <f t="shared" ca="1" si="4"/>
        <v>169.80791433334306</v>
      </c>
    </row>
    <row r="24" spans="1:14" x14ac:dyDescent="0.35">
      <c r="A24" s="32">
        <f t="shared" si="5"/>
        <v>45952</v>
      </c>
      <c r="B24" s="70" cm="1">
        <f t="array" aca="1" ref="B24" ca="1">_xlfn.XLOOKUP(A24,INDIRECT($A$5&amp;"!$AJ$41:$AJ$406"),INDIRECT($A$5&amp;"!$An$41:$An$406"))*SUM($F$3:$I$3)</f>
        <v>12.75</v>
      </c>
      <c r="C24" s="70" cm="1">
        <f t="array" aca="1" ref="C24" ca="1">_xlfn.XLOOKUP(A24,INDIRECT($A$5&amp;"!$AJ$41:$AJ$406"),INDIRECT($A$5&amp;"!$Ak$41:$Ak$406"))*SUM($F$3:$I$3)</f>
        <v>0</v>
      </c>
      <c r="D24" s="70" cm="1">
        <f t="array" aca="1" ref="D24" ca="1">_xlfn.XLOOKUP(A24,INDIRECT($A$5&amp;"!$AJ$41:$AJ$406"),INDIRECT($A$5&amp;"!$AO$41:$AO$406"))*SUM($F$3:$I$3)</f>
        <v>15</v>
      </c>
      <c r="E24" s="34" cm="1">
        <f t="array" ref="E24">SUMPRODUCT(('PT Storengy'!$B$8:$K$372)*('PT Storengy'!$A$8:$A$372=$A24)*('PT Storengy'!$A$5:$J$5=$A$6)*('PT Storengy'!$B$7:$K$7=$A$7))</f>
        <v>0</v>
      </c>
      <c r="F24" s="36">
        <f t="shared" ca="1" si="0"/>
        <v>13.619427701420662</v>
      </c>
      <c r="G24" s="54">
        <f t="shared" ca="1" si="6"/>
        <v>0.9192099924934326</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0.95609238722469259</v>
      </c>
      <c r="I24" s="95">
        <f t="shared" ca="1" si="2"/>
        <v>168.72218598082807</v>
      </c>
      <c r="K24" s="36">
        <f t="shared" ca="1" si="1"/>
        <v>13.619427701420662</v>
      </c>
      <c r="L24" s="54">
        <f t="shared" ca="1" si="3"/>
        <v>0.9192099924934326</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0.95609238722469259</v>
      </c>
      <c r="N24" s="72">
        <f t="shared" ca="1" si="4"/>
        <v>168.72218598082807</v>
      </c>
    </row>
    <row r="25" spans="1:14" x14ac:dyDescent="0.35">
      <c r="A25" s="32">
        <f t="shared" si="5"/>
        <v>45953</v>
      </c>
      <c r="B25" s="70" cm="1">
        <f t="array" aca="1" ref="B25" ca="1">_xlfn.XLOOKUP(A25,INDIRECT($A$5&amp;"!$AJ$41:$AJ$406"),INDIRECT($A$5&amp;"!$An$41:$An$406"))*SUM($F$3:$I$3)</f>
        <v>12.75</v>
      </c>
      <c r="C25" s="70" cm="1">
        <f t="array" aca="1" ref="C25" ca="1">_xlfn.XLOOKUP(A25,INDIRECT($A$5&amp;"!$AJ$41:$AJ$406"),INDIRECT($A$5&amp;"!$Ak$41:$Ak$406"))*SUM($F$3:$I$3)</f>
        <v>0</v>
      </c>
      <c r="D25" s="70" cm="1">
        <f t="array" aca="1" ref="D25" ca="1">_xlfn.XLOOKUP(A25,INDIRECT($A$5&amp;"!$AJ$41:$AJ$406"),INDIRECT($A$5&amp;"!$AO$41:$AO$406"))*SUM($F$3:$I$3)</f>
        <v>15</v>
      </c>
      <c r="E25" s="34" cm="1">
        <f t="array" ref="E25">SUMPRODUCT(('PT Storengy'!$B$8:$K$372)*('PT Storengy'!$A$8:$A$372=$A25)*('PT Storengy'!$A$5:$J$5=$A$6)*('PT Storengy'!$B$7:$K$7=$A$7))</f>
        <v>0</v>
      </c>
      <c r="F25" s="36">
        <f t="shared" ca="1" si="0"/>
        <v>13.451784301795209</v>
      </c>
      <c r="G25" s="54">
        <f t="shared" ca="1" si="6"/>
        <v>0.90796184676137748</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0.94997926454422765</v>
      </c>
      <c r="I25" s="95">
        <f t="shared" ca="1" si="2"/>
        <v>167.64339962545191</v>
      </c>
      <c r="K25" s="36">
        <f t="shared" ca="1" si="1"/>
        <v>13.451784301795209</v>
      </c>
      <c r="L25" s="54">
        <f t="shared" ca="1" si="3"/>
        <v>0.90796184676137748</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0.94997926454422765</v>
      </c>
      <c r="N25" s="72">
        <f t="shared" ca="1" si="4"/>
        <v>167.64339962545191</v>
      </c>
    </row>
    <row r="26" spans="1:14" x14ac:dyDescent="0.35">
      <c r="A26" s="32">
        <f t="shared" si="5"/>
        <v>45954</v>
      </c>
      <c r="B26" s="70" cm="1">
        <f t="array" aca="1" ref="B26" ca="1">_xlfn.XLOOKUP(A26,INDIRECT($A$5&amp;"!$AJ$41:$AJ$406"),INDIRECT($A$5&amp;"!$An$41:$An$406"))*SUM($F$3:$I$3)</f>
        <v>12.75</v>
      </c>
      <c r="C26" s="70" cm="1">
        <f t="array" aca="1" ref="C26" ca="1">_xlfn.XLOOKUP(A26,INDIRECT($A$5&amp;"!$AJ$41:$AJ$406"),INDIRECT($A$5&amp;"!$Ak$41:$Ak$406"))*SUM($F$3:$I$3)</f>
        <v>0</v>
      </c>
      <c r="D26" s="70" cm="1">
        <f t="array" aca="1" ref="D26" ca="1">_xlfn.XLOOKUP(A26,INDIRECT($A$5&amp;"!$AJ$41:$AJ$406"),INDIRECT($A$5&amp;"!$AO$41:$AO$406"))*SUM($F$3:$I$3)</f>
        <v>15</v>
      </c>
      <c r="E26" s="34" cm="1">
        <f t="array" ref="E26">SUMPRODUCT(('PT Storengy'!$B$8:$K$372)*('PT Storengy'!$A$8:$A$372=$A26)*('PT Storengy'!$A$5:$J$5=$A$6)*('PT Storengy'!$B$7:$K$7=$A$7))</f>
        <v>0</v>
      </c>
      <c r="F26" s="36">
        <f t="shared" ca="1" si="0"/>
        <v>13.285212790914166</v>
      </c>
      <c r="G26" s="54">
        <f t="shared" ca="1" si="6"/>
        <v>0.89678562011968066</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0.94390522832591439</v>
      </c>
      <c r="I26" s="95">
        <f t="shared" ca="1" si="2"/>
        <v>166.57151088104368</v>
      </c>
      <c r="K26" s="36">
        <f t="shared" ca="1" si="1"/>
        <v>13.285212790914166</v>
      </c>
      <c r="L26" s="54">
        <f t="shared" ca="1" si="3"/>
        <v>0.89678562011968066</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0.94390522832591439</v>
      </c>
      <c r="N26" s="72">
        <f t="shared" ca="1" si="4"/>
        <v>166.57151088104368</v>
      </c>
    </row>
    <row r="27" spans="1:14" x14ac:dyDescent="0.35">
      <c r="A27" s="32">
        <f t="shared" si="5"/>
        <v>45955</v>
      </c>
      <c r="B27" s="70" cm="1">
        <f t="array" aca="1" ref="B27" ca="1">_xlfn.XLOOKUP(A27,INDIRECT($A$5&amp;"!$AJ$41:$AJ$406"),INDIRECT($A$5&amp;"!$An$41:$An$406"))*SUM($F$3:$I$3)</f>
        <v>12.75</v>
      </c>
      <c r="C27" s="70" cm="1">
        <f t="array" aca="1" ref="C27" ca="1">_xlfn.XLOOKUP(A27,INDIRECT($A$5&amp;"!$AJ$41:$AJ$406"),INDIRECT($A$5&amp;"!$Ak$41:$Ak$406"))*SUM($F$3:$I$3)</f>
        <v>0</v>
      </c>
      <c r="D27" s="70" cm="1">
        <f t="array" aca="1" ref="D27" ca="1">_xlfn.XLOOKUP(A27,INDIRECT($A$5&amp;"!$AJ$41:$AJ$406"),INDIRECT($A$5&amp;"!$AO$41:$AO$406"))*SUM($F$3:$I$3)</f>
        <v>15</v>
      </c>
      <c r="E27" s="34" cm="1">
        <f t="array" ref="E27">SUMPRODUCT(('PT Storengy'!$B$8:$K$372)*('PT Storengy'!$A$8:$A$372=$A27)*('PT Storengy'!$A$5:$J$5=$A$6)*('PT Storengy'!$B$7:$K$7=$A$7))</f>
        <v>0</v>
      </c>
      <c r="F27" s="36">
        <f t="shared" ca="1" si="0"/>
        <v>13.119706315268933</v>
      </c>
      <c r="G27" s="54">
        <f t="shared" ca="1" si="6"/>
        <v>0.8856808527276111</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0.93787002865631131</v>
      </c>
      <c r="I27" s="95">
        <f t="shared" ca="1" si="2"/>
        <v>165.50647564523138</v>
      </c>
      <c r="K27" s="36">
        <f t="shared" ca="1" si="1"/>
        <v>13.119706315268933</v>
      </c>
      <c r="L27" s="54">
        <f t="shared" ca="1" si="3"/>
        <v>0.8856808527276111</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0.93787002865631131</v>
      </c>
      <c r="N27" s="72">
        <f t="shared" ca="1" si="4"/>
        <v>165.50647564523138</v>
      </c>
    </row>
    <row r="28" spans="1:14" x14ac:dyDescent="0.35">
      <c r="A28" s="32">
        <f t="shared" si="5"/>
        <v>45956</v>
      </c>
      <c r="B28" s="70" cm="1">
        <f t="array" aca="1" ref="B28" ca="1">_xlfn.XLOOKUP(A28,INDIRECT($A$5&amp;"!$AJ$41:$AJ$406"),INDIRECT($A$5&amp;"!$An$41:$An$406"))*SUM($F$3:$I$3)</f>
        <v>12.75</v>
      </c>
      <c r="C28" s="70" cm="1">
        <f t="array" aca="1" ref="C28" ca="1">_xlfn.XLOOKUP(A28,INDIRECT($A$5&amp;"!$AJ$41:$AJ$406"),INDIRECT($A$5&amp;"!$Ak$41:$Ak$406"))*SUM($F$3:$I$3)</f>
        <v>0</v>
      </c>
      <c r="D28" s="70" cm="1">
        <f t="array" aca="1" ref="D28" ca="1">_xlfn.XLOOKUP(A28,INDIRECT($A$5&amp;"!$AJ$41:$AJ$406"),INDIRECT($A$5&amp;"!$AO$41:$AO$406"))*SUM($F$3:$I$3)</f>
        <v>15</v>
      </c>
      <c r="E28" s="34" cm="1">
        <f t="array" ref="E28">SUMPRODUCT(('PT Storengy'!$B$8:$K$372)*('PT Storengy'!$A$8:$A$372=$A28)*('PT Storengy'!$A$5:$J$5=$A$6)*('PT Storengy'!$B$7:$K$7=$A$7))</f>
        <v>0</v>
      </c>
      <c r="F28" s="36">
        <f t="shared" ca="1" si="0"/>
        <v>12.955258065171305</v>
      </c>
      <c r="G28" s="54">
        <f t="shared" ca="1" si="6"/>
        <v>0.87464708768459554</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0.9318734172198897</v>
      </c>
      <c r="I28" s="95">
        <f t="shared" ca="1" si="2"/>
        <v>164.44825009762758</v>
      </c>
      <c r="K28" s="36">
        <f t="shared" ca="1" si="1"/>
        <v>12.955258065171305</v>
      </c>
      <c r="L28" s="54">
        <f t="shared" ca="1" si="3"/>
        <v>0.87464708768459554</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0.9318734172198897</v>
      </c>
      <c r="N28" s="72">
        <f t="shared" ca="1" si="4"/>
        <v>164.44825009762758</v>
      </c>
    </row>
    <row r="29" spans="1:14" x14ac:dyDescent="0.35">
      <c r="A29" s="32">
        <f t="shared" si="5"/>
        <v>45957</v>
      </c>
      <c r="B29" s="70" cm="1">
        <f t="array" aca="1" ref="B29" ca="1">_xlfn.XLOOKUP(A29,INDIRECT($A$5&amp;"!$AJ$41:$AJ$406"),INDIRECT($A$5&amp;"!$An$41:$An$406"))*SUM($F$3:$I$3)</f>
        <v>12.75</v>
      </c>
      <c r="C29" s="70" cm="1">
        <f t="array" aca="1" ref="C29" ca="1">_xlfn.XLOOKUP(A29,INDIRECT($A$5&amp;"!$AJ$41:$AJ$406"),INDIRECT($A$5&amp;"!$Ak$41:$Ak$406"))*SUM($F$3:$I$3)</f>
        <v>0</v>
      </c>
      <c r="D29" s="70" cm="1">
        <f t="array" aca="1" ref="D29" ca="1">_xlfn.XLOOKUP(A29,INDIRECT($A$5&amp;"!$AJ$41:$AJ$406"),INDIRECT($A$5&amp;"!$AO$41:$AO$406"))*SUM($F$3:$I$3)</f>
        <v>15</v>
      </c>
      <c r="E29" s="34" cm="1">
        <f t="array" ref="E29">SUMPRODUCT(('PT Storengy'!$B$8:$K$372)*('PT Storengy'!$A$8:$A$372=$A29)*('PT Storengy'!$A$5:$J$5=$A$6)*('PT Storengy'!$B$7:$K$7=$A$7))</f>
        <v>0</v>
      </c>
      <c r="F29" s="36">
        <f t="shared" ca="1" si="0"/>
        <v>12.791861274473279</v>
      </c>
      <c r="G29" s="54">
        <f t="shared" ca="1" si="6"/>
        <v>0.86368387101142041</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0.9259151472888163</v>
      </c>
      <c r="I29" s="95">
        <f t="shared" ca="1" si="2"/>
        <v>163.39679069802636</v>
      </c>
      <c r="K29" s="36">
        <f t="shared" ca="1" si="1"/>
        <v>12.791861274473279</v>
      </c>
      <c r="L29" s="54">
        <f t="shared" ca="1" si="3"/>
        <v>0.86368387101142041</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0.9259151472888163</v>
      </c>
      <c r="N29" s="72">
        <f t="shared" ca="1" si="4"/>
        <v>163.39679069802636</v>
      </c>
    </row>
    <row r="30" spans="1:14" x14ac:dyDescent="0.35">
      <c r="A30" s="32">
        <f t="shared" si="5"/>
        <v>45958</v>
      </c>
      <c r="B30" s="70" cm="1">
        <f t="array" aca="1" ref="B30" ca="1">_xlfn.XLOOKUP(A30,INDIRECT($A$5&amp;"!$AJ$41:$AJ$406"),INDIRECT($A$5&amp;"!$An$41:$An$406"))*SUM($F$3:$I$3)</f>
        <v>12.75</v>
      </c>
      <c r="C30" s="70" cm="1">
        <f t="array" aca="1" ref="C30" ca="1">_xlfn.XLOOKUP(A30,INDIRECT($A$5&amp;"!$AJ$41:$AJ$406"),INDIRECT($A$5&amp;"!$Ak$41:$Ak$406"))*SUM($F$3:$I$3)</f>
        <v>0</v>
      </c>
      <c r="D30" s="70" cm="1">
        <f t="array" aca="1" ref="D30" ca="1">_xlfn.XLOOKUP(A30,INDIRECT($A$5&amp;"!$AJ$41:$AJ$406"),INDIRECT($A$5&amp;"!$AO$41:$AO$406"))*SUM($F$3:$I$3)</f>
        <v>15</v>
      </c>
      <c r="E30" s="34" cm="1">
        <f t="array" ref="E30">SUMPRODUCT(('PT Storengy'!$B$8:$K$372)*('PT Storengy'!$A$8:$A$372=$A30)*('PT Storengy'!$A$5:$J$5=$A$6)*('PT Storengy'!$B$7:$K$7=$A$7))</f>
        <v>0</v>
      </c>
      <c r="F30" s="36">
        <f t="shared" ca="1" si="0"/>
        <v>12.75</v>
      </c>
      <c r="G30" s="54">
        <f t="shared" ca="1" si="6"/>
        <v>0.85279075163155194</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0.91999497371280081</v>
      </c>
      <c r="I30" s="95">
        <f t="shared" ca="1" si="2"/>
        <v>41.861274473278172</v>
      </c>
      <c r="K30" s="36">
        <f t="shared" ca="1" si="1"/>
        <v>12.629509220288666</v>
      </c>
      <c r="L30" s="54">
        <f t="shared" ca="1" si="3"/>
        <v>0.85279075163155194</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0.91999497371280081</v>
      </c>
      <c r="N30" s="72">
        <f t="shared" ca="1" si="4"/>
        <v>162.35205418461189</v>
      </c>
    </row>
    <row r="31" spans="1:14" x14ac:dyDescent="0.35">
      <c r="A31" s="32">
        <f t="shared" si="5"/>
        <v>45959</v>
      </c>
      <c r="B31" s="70" cm="1">
        <f t="array" aca="1" ref="B31" ca="1">_xlfn.XLOOKUP(A31,INDIRECT($A$5&amp;"!$AJ$41:$AJ$406"),INDIRECT($A$5&amp;"!$An$41:$An$406"))*SUM($F$3:$I$3)</f>
        <v>12.75</v>
      </c>
      <c r="C31" s="70" cm="1">
        <f t="array" aca="1" ref="C31" ca="1">_xlfn.XLOOKUP(A31,INDIRECT($A$5&amp;"!$AJ$41:$AJ$406"),INDIRECT($A$5&amp;"!$Ak$41:$Ak$406"))*SUM($F$3:$I$3)</f>
        <v>0</v>
      </c>
      <c r="D31" s="70" cm="1">
        <f t="array" aca="1" ref="D31" ca="1">_xlfn.XLOOKUP(A31,INDIRECT($A$5&amp;"!$AJ$41:$AJ$406"),INDIRECT($A$5&amp;"!$AO$41:$AO$406"))*SUM($F$3:$I$3)</f>
        <v>15</v>
      </c>
      <c r="E31" s="34" cm="1">
        <f t="array" ref="E31">SUMPRODUCT(('PT Storengy'!$B$8:$K$372)*('PT Storengy'!$A$8:$A$372=$A31)*('PT Storengy'!$A$5:$J$5=$A$6)*('PT Storengy'!$B$7:$K$7=$A$7))</f>
        <v>0</v>
      </c>
      <c r="F31" s="36">
        <f t="shared" ca="1" si="0"/>
        <v>12.75</v>
      </c>
      <c r="G31" s="54">
        <f t="shared" ca="1" si="6"/>
        <v>0.85</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0.9184782608695653</v>
      </c>
      <c r="I31" s="95">
        <f t="shared" ca="1" si="2"/>
        <v>0</v>
      </c>
      <c r="K31" s="36">
        <f t="shared" ca="1" si="1"/>
        <v>12.468195222716489</v>
      </c>
      <c r="L31" s="54">
        <f t="shared" ca="1" si="3"/>
        <v>0.8419672813525777</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0.91411265290901045</v>
      </c>
      <c r="N31" s="72">
        <f t="shared" ca="1" si="4"/>
        <v>161.31399757217829</v>
      </c>
    </row>
    <row r="32" spans="1:14" x14ac:dyDescent="0.35">
      <c r="A32" s="32">
        <f t="shared" si="5"/>
        <v>45960</v>
      </c>
      <c r="B32" s="70" cm="1">
        <f t="array" aca="1" ref="B32" ca="1">_xlfn.XLOOKUP(A32,INDIRECT($A$5&amp;"!$AJ$41:$AJ$406"),INDIRECT($A$5&amp;"!$An$41:$An$406"))*SUM($F$3:$I$3)</f>
        <v>12.75</v>
      </c>
      <c r="C32" s="70" cm="1">
        <f t="array" aca="1" ref="C32" ca="1">_xlfn.XLOOKUP(A32,INDIRECT($A$5&amp;"!$AJ$41:$AJ$406"),INDIRECT($A$5&amp;"!$Ak$41:$Ak$406"))*SUM($F$3:$I$3)</f>
        <v>0</v>
      </c>
      <c r="D32" s="70" cm="1">
        <f t="array" aca="1" ref="D32" ca="1">_xlfn.XLOOKUP(A32,INDIRECT($A$5&amp;"!$AJ$41:$AJ$406"),INDIRECT($A$5&amp;"!$AO$41:$AO$406"))*SUM($F$3:$I$3)</f>
        <v>15</v>
      </c>
      <c r="E32" s="34" cm="1">
        <f t="array" ref="E32">SUMPRODUCT(('PT Storengy'!$B$8:$K$372)*('PT Storengy'!$A$8:$A$372=$A32)*('PT Storengy'!$A$5:$J$5=$A$6)*('PT Storengy'!$B$7:$K$7=$A$7))</f>
        <v>0</v>
      </c>
      <c r="F32" s="36">
        <f t="shared" ca="1" si="0"/>
        <v>12.75</v>
      </c>
      <c r="G32" s="54">
        <f t="shared" ca="1" si="6"/>
        <v>0.85</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0.9184782608695653</v>
      </c>
      <c r="I32" s="95">
        <f t="shared" ca="1" si="2"/>
        <v>0</v>
      </c>
      <c r="K32" s="36">
        <f t="shared" ca="1" si="1"/>
        <v>12.307912644566127</v>
      </c>
      <c r="L32" s="54">
        <f t="shared" ca="1" si="3"/>
        <v>0.83121301484776589</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0.90826794285204748</v>
      </c>
      <c r="N32" s="72">
        <f t="shared" ca="1" si="4"/>
        <v>160.2825781503613</v>
      </c>
    </row>
    <row r="33" spans="1:14" x14ac:dyDescent="0.35">
      <c r="A33" s="32">
        <f t="shared" si="5"/>
        <v>45961</v>
      </c>
      <c r="B33" s="70" cm="1">
        <f t="array" aca="1" ref="B33" ca="1">_xlfn.XLOOKUP(A33,INDIRECT($A$5&amp;"!$AJ$41:$AJ$406"),INDIRECT($A$5&amp;"!$An$41:$An$406"))*SUM($F$3:$I$3)</f>
        <v>12.75</v>
      </c>
      <c r="C33" s="70" cm="1">
        <f t="array" aca="1" ref="C33" ca="1">_xlfn.XLOOKUP(A33,INDIRECT($A$5&amp;"!$AJ$41:$AJ$406"),INDIRECT($A$5&amp;"!$Ak$41:$Ak$406"))*SUM($F$3:$I$3)</f>
        <v>12.75</v>
      </c>
      <c r="D33" s="70" cm="1">
        <f t="array" aca="1" ref="D33" ca="1">_xlfn.XLOOKUP(A33,INDIRECT($A$5&amp;"!$AJ$41:$AJ$406"),INDIRECT($A$5&amp;"!$AO$41:$AO$406"))*SUM($F$3:$I$3)</f>
        <v>15</v>
      </c>
      <c r="E33" s="34" cm="1">
        <f t="array" ref="E33">SUMPRODUCT(('PT Storengy'!$B$8:$K$372)*('PT Storengy'!$A$8:$A$372=$A33)*('PT Storengy'!$A$5:$J$5=$A$6)*('PT Storengy'!$B$7:$K$7=$A$7))</f>
        <v>0</v>
      </c>
      <c r="F33" s="36">
        <f t="shared" ca="1" si="0"/>
        <v>12.75</v>
      </c>
      <c r="G33" s="54">
        <f t="shared" ca="1" si="6"/>
        <v>0.85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0.9184782608695653</v>
      </c>
      <c r="I33" s="95">
        <f t="shared" ca="1" si="2"/>
        <v>0</v>
      </c>
      <c r="K33" s="36">
        <f t="shared" ca="1" si="1"/>
        <v>12.148654891084245</v>
      </c>
      <c r="L33" s="54">
        <f t="shared" ca="1" si="3"/>
        <v>0.82052750963774179</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0.9024606030639909</v>
      </c>
      <c r="N33" s="72">
        <f t="shared" ca="1" si="4"/>
        <v>159.25775348188071</v>
      </c>
    </row>
    <row r="34" spans="1:14" x14ac:dyDescent="0.35">
      <c r="A34" s="32">
        <f t="shared" si="5"/>
        <v>45962</v>
      </c>
      <c r="B34" s="70" cm="1">
        <f t="array" aca="1" ref="B34" ca="1">_xlfn.XLOOKUP(A34,INDIRECT($A$5&amp;"!$AJ$41:$AJ$406"),INDIRECT($A$5&amp;"!$An$41:$An$406"))*SUM($F$3:$I$3)</f>
        <v>0</v>
      </c>
      <c r="C34" s="70" cm="1">
        <f t="array" aca="1" ref="C34" ca="1">_xlfn.XLOOKUP(A34,INDIRECT($A$5&amp;"!$AJ$41:$AJ$406"),INDIRECT($A$5&amp;"!$Ak$41:$Ak$406"))*SUM($F$3:$I$3)</f>
        <v>0</v>
      </c>
      <c r="D34" s="70" cm="1">
        <f t="array" aca="1" ref="D34" ca="1">_xlfn.XLOOKUP(A34,INDIRECT($A$5&amp;"!$AJ$41:$AJ$406"),INDIRECT($A$5&amp;"!$AO$41:$AO$406"))*SUM($F$3:$I$3)</f>
        <v>15</v>
      </c>
      <c r="E34" s="34" cm="1">
        <f t="array" ref="E34">SUMPRODUCT(('PT Storengy'!$B$8:$K$372)*('PT Storengy'!$A$8:$A$372=$A34)*('PT Storengy'!$A$5:$J$5=$A$6)*('PT Storengy'!$B$7:$K$7=$A$7))</f>
        <v>0</v>
      </c>
      <c r="F34" s="36">
        <f t="shared" ca="1" si="0"/>
        <v>12.587915601023019</v>
      </c>
      <c r="G34" s="54">
        <f t="shared" ca="1" si="6"/>
        <v>0.85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0.9184782608695653</v>
      </c>
      <c r="I34" s="95">
        <f t="shared" ca="1" si="2"/>
        <v>162.08439897698207</v>
      </c>
      <c r="K34" s="36">
        <f t="shared" ca="1" si="1"/>
        <v>11.99041540968345</v>
      </c>
      <c r="L34" s="54">
        <f t="shared" ca="1" si="3"/>
        <v>0.80991032607228297</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0.89669039460450262</v>
      </c>
      <c r="N34" s="72">
        <f t="shared" ca="1" si="4"/>
        <v>158.23948140079455</v>
      </c>
    </row>
    <row r="35" spans="1:14" x14ac:dyDescent="0.35">
      <c r="A35" s="32">
        <f t="shared" si="5"/>
        <v>45963</v>
      </c>
      <c r="B35" s="70" cm="1">
        <f t="array" aca="1" ref="B35" ca="1">_xlfn.XLOOKUP(A35,INDIRECT($A$5&amp;"!$AJ$41:$AJ$406"),INDIRECT($A$5&amp;"!$An$41:$An$406"))*SUM($F$3:$I$3)</f>
        <v>0</v>
      </c>
      <c r="C35" s="70" cm="1">
        <f t="array" aca="1" ref="C35" ca="1">_xlfn.XLOOKUP(A35,INDIRECT($A$5&amp;"!$AJ$41:$AJ$406"),INDIRECT($A$5&amp;"!$Ak$41:$Ak$406"))*SUM($F$3:$I$3)</f>
        <v>0</v>
      </c>
      <c r="D35" s="70" cm="1">
        <f t="array" aca="1" ref="D35" ca="1">_xlfn.XLOOKUP(A35,INDIRECT($A$5&amp;"!$AJ$41:$AJ$406"),INDIRECT($A$5&amp;"!$AO$41:$AO$406"))*SUM($F$3:$I$3)</f>
        <v>15</v>
      </c>
      <c r="E35" s="34" cm="1">
        <f t="array" ref="E35">SUMPRODUCT(('PT Storengy'!$B$8:$K$372)*('PT Storengy'!$A$8:$A$372=$A35)*('PT Storengy'!$A$5:$J$5=$A$6)*('PT Storengy'!$B$7:$K$7=$A$7))</f>
        <v>0</v>
      </c>
      <c r="F35" s="36">
        <f t="shared" ca="1" si="0"/>
        <v>12.426867547308037</v>
      </c>
      <c r="G35" s="54">
        <f t="shared" ca="1" si="6"/>
        <v>0.83919437340153458</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0.91260563771822611</v>
      </c>
      <c r="I35" s="171">
        <f t="shared" ca="1" si="2"/>
        <v>161.04805371498105</v>
      </c>
      <c r="K35" s="36">
        <f t="shared" ca="1" si="1"/>
        <v>11.833187689672686</v>
      </c>
      <c r="L35" s="54">
        <f t="shared" ca="1" si="3"/>
        <v>0.79936102731223002</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0.89095708006099539</v>
      </c>
      <c r="N35" s="72">
        <f t="shared" ca="1" si="4"/>
        <v>157.22772001076387</v>
      </c>
    </row>
    <row r="36" spans="1:14" x14ac:dyDescent="0.35">
      <c r="A36" s="32">
        <f t="shared" si="5"/>
        <v>45964</v>
      </c>
      <c r="B36" s="70" cm="1">
        <f t="array" aca="1" ref="B36" ca="1">_xlfn.XLOOKUP(A36,INDIRECT($A$5&amp;"!$AJ$41:$AJ$406"),INDIRECT($A$5&amp;"!$An$41:$An$406"))*SUM($F$3:$I$3)</f>
        <v>0</v>
      </c>
      <c r="C36" s="70" cm="1">
        <f t="array" aca="1" ref="C36" ca="1">_xlfn.XLOOKUP(A36,INDIRECT($A$5&amp;"!$AJ$41:$AJ$406"),INDIRECT($A$5&amp;"!$Ak$41:$Ak$406"))*SUM($F$3:$I$3)</f>
        <v>0</v>
      </c>
      <c r="D36" s="70" cm="1">
        <f t="array" aca="1" ref="D36" ca="1">_xlfn.XLOOKUP(A36,INDIRECT($A$5&amp;"!$AJ$41:$AJ$406"),INDIRECT($A$5&amp;"!$AO$41:$AO$406"))*SUM($F$3:$I$3)</f>
        <v>15</v>
      </c>
      <c r="E36" s="34" cm="1">
        <f t="array" ref="E36">SUMPRODUCT(('PT Storengy'!$B$8:$K$372)*('PT Storengy'!$A$8:$A$372=$A36)*('PT Storengy'!$A$5:$J$5=$A$6)*('PT Storengy'!$B$7:$K$7=$A$7))</f>
        <v>0</v>
      </c>
      <c r="F36" s="36">
        <f t="shared" ca="1" si="0"/>
        <v>12.266849212606578</v>
      </c>
      <c r="G36" s="54">
        <f t="shared" ca="1" si="6"/>
        <v>0.8284578364872025</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0.90677056330826311</v>
      </c>
      <c r="I36" s="95">
        <f t="shared" ca="1" si="2"/>
        <v>160.01833470145817</v>
      </c>
      <c r="K36" s="36">
        <f t="shared" ca="1" si="1"/>
        <v>11.676965261989356</v>
      </c>
      <c r="L36" s="54">
        <f t="shared" ca="1" si="3"/>
        <v>0.78887917931151241</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0.88526042353886636</v>
      </c>
      <c r="N36" s="72">
        <f t="shared" ca="1" si="4"/>
        <v>156.22242768332933</v>
      </c>
    </row>
    <row r="37" spans="1:14" x14ac:dyDescent="0.35">
      <c r="A37" s="32">
        <f t="shared" si="5"/>
        <v>45965</v>
      </c>
      <c r="B37" s="70" cm="1">
        <f t="array" aca="1" ref="B37" ca="1">_xlfn.XLOOKUP(A37,INDIRECT($A$5&amp;"!$AJ$41:$AJ$406"),INDIRECT($A$5&amp;"!$An$41:$An$406"))*SUM($F$3:$I$3)</f>
        <v>0</v>
      </c>
      <c r="C37" s="70" cm="1">
        <f t="array" aca="1" ref="C37" ca="1">_xlfn.XLOOKUP(A37,INDIRECT($A$5&amp;"!$AJ$41:$AJ$406"),INDIRECT($A$5&amp;"!$Ak$41:$Ak$406"))*SUM($F$3:$I$3)</f>
        <v>0</v>
      </c>
      <c r="D37" s="70" cm="1">
        <f t="array" aca="1" ref="D37" ca="1">_xlfn.XLOOKUP(A37,INDIRECT($A$5&amp;"!$AJ$41:$AJ$406"),INDIRECT($A$5&amp;"!$AO$41:$AO$406"))*SUM($F$3:$I$3)</f>
        <v>15</v>
      </c>
      <c r="E37" s="34" cm="1">
        <f t="array" ref="E37">SUMPRODUCT(('PT Storengy'!$B$8:$K$372)*('PT Storengy'!$A$8:$A$372=$A37)*('PT Storengy'!$A$5:$J$5=$A$6)*('PT Storengy'!$B$7:$K$7=$A$7))</f>
        <v>0</v>
      </c>
      <c r="F37" s="36">
        <f t="shared" ca="1" si="0"/>
        <v>12.107854013037482</v>
      </c>
      <c r="G37" s="54">
        <f t="shared" ca="1" si="6"/>
        <v>0.81778994750710521</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0.90097279755821014</v>
      </c>
      <c r="I37" s="95">
        <f t="shared" ca="1" si="2"/>
        <v>158.99519956909589</v>
      </c>
      <c r="K37" s="36">
        <f t="shared" ca="1" si="1"/>
        <v>11.521741698933157</v>
      </c>
      <c r="L37" s="54">
        <f t="shared" ca="1" si="3"/>
        <v>0.77846435079929033</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0.87960019065178896</v>
      </c>
      <c r="N37" s="72">
        <f t="shared" ca="1" si="4"/>
        <v>155.22356305619803</v>
      </c>
    </row>
    <row r="38" spans="1:14" x14ac:dyDescent="0.35">
      <c r="A38" s="32">
        <f t="shared" si="5"/>
        <v>45966</v>
      </c>
      <c r="B38" s="70" cm="1">
        <f t="array" aca="1" ref="B38" ca="1">_xlfn.XLOOKUP(A38,INDIRECT($A$5&amp;"!$AJ$41:$AJ$406"),INDIRECT($A$5&amp;"!$An$41:$An$406"))*SUM($F$3:$I$3)</f>
        <v>0</v>
      </c>
      <c r="C38" s="70" cm="1">
        <f t="array" aca="1" ref="C38" ca="1">_xlfn.XLOOKUP(A38,INDIRECT($A$5&amp;"!$AJ$41:$AJ$406"),INDIRECT($A$5&amp;"!$Ak$41:$Ak$406"))*SUM($F$3:$I$3)</f>
        <v>0</v>
      </c>
      <c r="D38" s="70" cm="1">
        <f t="array" aca="1" ref="D38" ca="1">_xlfn.XLOOKUP(A38,INDIRECT($A$5&amp;"!$AJ$41:$AJ$406"),INDIRECT($A$5&amp;"!$AO$41:$AO$406"))*SUM($F$3:$I$3)</f>
        <v>15</v>
      </c>
      <c r="E38" s="34" cm="1">
        <f t="array" ref="E38">SUMPRODUCT(('PT Storengy'!$B$8:$K$372)*('PT Storengy'!$A$8:$A$372=$A38)*('PT Storengy'!$A$5:$J$5=$A$6)*('PT Storengy'!$B$7:$K$7=$A$7))</f>
        <v>0</v>
      </c>
      <c r="F38" s="36">
        <f t="shared" ca="1" si="0"/>
        <v>11.949875406816014</v>
      </c>
      <c r="G38" s="54">
        <f t="shared" ca="1" si="6"/>
        <v>0.80719026753583212</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0.8952121019216488</v>
      </c>
      <c r="I38" s="95">
        <f t="shared" ca="1" si="2"/>
        <v>157.9786062214674</v>
      </c>
      <c r="K38" s="36">
        <f t="shared" ca="1" si="1"/>
        <v>11.367510613901615</v>
      </c>
      <c r="L38" s="54">
        <f t="shared" ca="1" si="3"/>
        <v>0.76811611326221052</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0.87397614851207184</v>
      </c>
      <c r="N38" s="72">
        <f t="shared" ca="1" si="4"/>
        <v>154.23108503154205</v>
      </c>
    </row>
    <row r="39" spans="1:14" x14ac:dyDescent="0.35">
      <c r="A39" s="32">
        <f t="shared" si="5"/>
        <v>45967</v>
      </c>
      <c r="B39" s="70" cm="1">
        <f t="array" aca="1" ref="B39" ca="1">_xlfn.XLOOKUP(A39,INDIRECT($A$5&amp;"!$AJ$41:$AJ$406"),INDIRECT($A$5&amp;"!$An$41:$An$406"))*SUM($F$3:$I$3)</f>
        <v>0</v>
      </c>
      <c r="C39" s="70" cm="1">
        <f t="array" aca="1" ref="C39" ca="1">_xlfn.XLOOKUP(A39,INDIRECT($A$5&amp;"!$AJ$41:$AJ$406"),INDIRECT($A$5&amp;"!$Ak$41:$Ak$406"))*SUM($F$3:$I$3)</f>
        <v>0</v>
      </c>
      <c r="D39" s="70" cm="1">
        <f t="array" aca="1" ref="D39" ca="1">_xlfn.XLOOKUP(A39,INDIRECT($A$5&amp;"!$AJ$41:$AJ$406"),INDIRECT($A$5&amp;"!$AO$41:$AO$406"))*SUM($F$3:$I$3)</f>
        <v>15</v>
      </c>
      <c r="E39" s="34" cm="1">
        <f t="array" ref="E39">SUMPRODUCT(('PT Storengy'!$B$8:$K$372)*('PT Storengy'!$A$8:$A$372=$A39)*('PT Storengy'!$A$5:$J$5=$A$6)*('PT Storengy'!$B$7:$K$7=$A$7))</f>
        <v>0</v>
      </c>
      <c r="F39" s="36">
        <f t="shared" ca="1" si="0"/>
        <v>11.792906893984709</v>
      </c>
      <c r="G39" s="54">
        <f t="shared" ca="1" si="6"/>
        <v>0.79665836045440097</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0.88948823937739263</v>
      </c>
      <c r="I39" s="95">
        <f t="shared" ca="1" si="2"/>
        <v>156.96851283130457</v>
      </c>
      <c r="K39" s="36">
        <f t="shared" ca="1" si="1"/>
        <v>11.214265661127309</v>
      </c>
      <c r="L39" s="54">
        <f t="shared" ca="1" si="3"/>
        <v>0.75783404092677431</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0.86838806572107374</v>
      </c>
      <c r="N39" s="72">
        <f t="shared" ca="1" si="4"/>
        <v>153.24495277430711</v>
      </c>
    </row>
    <row r="40" spans="1:14" x14ac:dyDescent="0.35">
      <c r="A40" s="32">
        <f t="shared" si="5"/>
        <v>45968</v>
      </c>
      <c r="B40" s="70" cm="1">
        <f t="array" aca="1" ref="B40" ca="1">_xlfn.XLOOKUP(A40,INDIRECT($A$5&amp;"!$AJ$41:$AJ$406"),INDIRECT($A$5&amp;"!$An$41:$An$406"))*SUM($F$3:$I$3)</f>
        <v>0</v>
      </c>
      <c r="C40" s="70" cm="1">
        <f t="array" aca="1" ref="C40" ca="1">_xlfn.XLOOKUP(A40,INDIRECT($A$5&amp;"!$AJ$41:$AJ$406"),INDIRECT($A$5&amp;"!$Ak$41:$Ak$406"))*SUM($F$3:$I$3)</f>
        <v>0</v>
      </c>
      <c r="D40" s="70" cm="1">
        <f t="array" aca="1" ref="D40" ca="1">_xlfn.XLOOKUP(A40,INDIRECT($A$5&amp;"!$AJ$41:$AJ$406"),INDIRECT($A$5&amp;"!$AO$41:$AO$406"))*SUM($F$3:$I$3)</f>
        <v>15</v>
      </c>
      <c r="E40" s="34" cm="1">
        <f t="array" ref="E40">SUMPRODUCT(('PT Storengy'!$B$8:$K$372)*('PT Storengy'!$A$8:$A$372=$A40)*('PT Storengy'!$A$5:$J$5=$A$6)*('PT Storengy'!$B$7:$K$7=$A$7))</f>
        <v>0</v>
      </c>
      <c r="F40" s="36">
        <f t="shared" ca="1" si="0"/>
        <v>11.636942016145932</v>
      </c>
      <c r="G40" s="54">
        <f t="shared" ca="1" si="6"/>
        <v>0.78619379293231395</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0.8838009744197366</v>
      </c>
      <c r="I40" s="95">
        <f t="shared" ca="1" si="2"/>
        <v>155.96487783877703</v>
      </c>
      <c r="K40" s="36">
        <f t="shared" ca="1" si="1"/>
        <v>11.062000535416775</v>
      </c>
      <c r="L40" s="54">
        <f t="shared" ca="1" si="3"/>
        <v>0.7476177107418206</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0.86283571235968592</v>
      </c>
      <c r="N40" s="72">
        <f t="shared" ca="1" si="4"/>
        <v>152.26512571053277</v>
      </c>
    </row>
    <row r="41" spans="1:14" x14ac:dyDescent="0.35">
      <c r="A41" s="32">
        <f t="shared" si="5"/>
        <v>45969</v>
      </c>
      <c r="B41" s="70" cm="1">
        <f t="array" aca="1" ref="B41" ca="1">_xlfn.XLOOKUP(A41,INDIRECT($A$5&amp;"!$AJ$41:$AJ$406"),INDIRECT($A$5&amp;"!$An$41:$An$406"))*SUM($F$3:$I$3)</f>
        <v>0</v>
      </c>
      <c r="C41" s="70" cm="1">
        <f t="array" aca="1" ref="C41" ca="1">_xlfn.XLOOKUP(A41,INDIRECT($A$5&amp;"!$AJ$41:$AJ$406"),INDIRECT($A$5&amp;"!$Ak$41:$Ak$406"))*SUM($F$3:$I$3)</f>
        <v>0</v>
      </c>
      <c r="D41" s="70" cm="1">
        <f t="array" aca="1" ref="D41" ca="1">_xlfn.XLOOKUP(A41,INDIRECT($A$5&amp;"!$AJ$41:$AJ$406"),INDIRECT($A$5&amp;"!$AO$41:$AO$406"))*SUM($F$3:$I$3)</f>
        <v>15</v>
      </c>
      <c r="E41" s="34" cm="1">
        <f t="array" ref="E41">SUMPRODUCT(('PT Storengy'!$B$8:$K$372)*('PT Storengy'!$A$8:$A$372=$A41)*('PT Storengy'!$A$5:$J$5=$A$6)*('PT Storengy'!$B$7:$K$7=$A$7))</f>
        <v>0</v>
      </c>
      <c r="F41" s="36">
        <f t="shared" ca="1" si="0"/>
        <v>11.481974356196149</v>
      </c>
      <c r="G41" s="54">
        <f t="shared" ca="1" si="6"/>
        <v>0.77579613440972883</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0.87815007304876658</v>
      </c>
      <c r="I41" s="95">
        <f t="shared" ca="1" si="2"/>
        <v>154.9676599497823</v>
      </c>
      <c r="K41" s="36">
        <f t="shared" ca="1" si="1"/>
        <v>10.910708971891092</v>
      </c>
      <c r="L41" s="54">
        <f t="shared" ca="1" si="3"/>
        <v>0.73746670236111833</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0.85731885997886959</v>
      </c>
      <c r="N41" s="72">
        <f t="shared" ca="1" si="4"/>
        <v>151.29156352568285</v>
      </c>
    </row>
    <row r="42" spans="1:14" x14ac:dyDescent="0.35">
      <c r="A42" s="32">
        <f t="shared" si="5"/>
        <v>45970</v>
      </c>
      <c r="B42" s="70" cm="1">
        <f t="array" aca="1" ref="B42" ca="1">_xlfn.XLOOKUP(A42,INDIRECT($A$5&amp;"!$AJ$41:$AJ$406"),INDIRECT($A$5&amp;"!$An$41:$An$406"))*SUM($F$3:$I$3)</f>
        <v>0</v>
      </c>
      <c r="C42" s="70" cm="1">
        <f t="array" aca="1" ref="C42" ca="1">_xlfn.XLOOKUP(A42,INDIRECT($A$5&amp;"!$AJ$41:$AJ$406"),INDIRECT($A$5&amp;"!$Ak$41:$Ak$406"))*SUM($F$3:$I$3)</f>
        <v>0</v>
      </c>
      <c r="D42" s="70" cm="1">
        <f t="array" aca="1" ref="D42" ca="1">_xlfn.XLOOKUP(A42,INDIRECT($A$5&amp;"!$AJ$41:$AJ$406"),INDIRECT($A$5&amp;"!$AO$41:$AO$406"))*SUM($F$3:$I$3)</f>
        <v>15</v>
      </c>
      <c r="E42" s="34" cm="1">
        <f t="array" ref="E42">SUMPRODUCT(('PT Storengy'!$B$8:$K$372)*('PT Storengy'!$A$8:$A$372=$A42)*('PT Storengy'!$A$5:$J$5=$A$6)*('PT Storengy'!$B$7:$K$7=$A$7))</f>
        <v>0</v>
      </c>
      <c r="F42" s="36">
        <f t="shared" ca="1" si="0"/>
        <v>11.327997538061902</v>
      </c>
      <c r="G42" s="54">
        <f t="shared" ca="1" si="6"/>
        <v>0.76546495707974327</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0.87253530276073077</v>
      </c>
      <c r="I42" s="95">
        <f t="shared" ca="1" si="2"/>
        <v>153.97681813424657</v>
      </c>
      <c r="K42" s="36">
        <f t="shared" ca="1" si="1"/>
        <v>10.760384745728105</v>
      </c>
      <c r="L42" s="54">
        <f t="shared" ca="1" si="3"/>
        <v>0.72738059812607281</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0.85183728159025784</v>
      </c>
      <c r="N42" s="72">
        <f t="shared" ca="1" si="4"/>
        <v>150.32422616298666</v>
      </c>
    </row>
    <row r="43" spans="1:14" x14ac:dyDescent="0.35">
      <c r="A43" s="32">
        <f t="shared" si="5"/>
        <v>45971</v>
      </c>
      <c r="B43" s="70" cm="1">
        <f t="array" aca="1" ref="B43" ca="1">_xlfn.XLOOKUP(A43,INDIRECT($A$5&amp;"!$AJ$41:$AJ$406"),INDIRECT($A$5&amp;"!$An$41:$An$406"))*SUM($F$3:$I$3)</f>
        <v>0</v>
      </c>
      <c r="C43" s="70" cm="1">
        <f t="array" aca="1" ref="C43" ca="1">_xlfn.XLOOKUP(A43,INDIRECT($A$5&amp;"!$AJ$41:$AJ$406"),INDIRECT($A$5&amp;"!$Ak$41:$Ak$406"))*SUM($F$3:$I$3)</f>
        <v>0</v>
      </c>
      <c r="D43" s="70" cm="1">
        <f t="array" aca="1" ref="D43" ca="1">_xlfn.XLOOKUP(A43,INDIRECT($A$5&amp;"!$AJ$41:$AJ$406"),INDIRECT($A$5&amp;"!$AO$41:$AO$406"))*SUM($F$3:$I$3)</f>
        <v>15</v>
      </c>
      <c r="E43" s="34" cm="1">
        <f t="array" ref="E43">SUMPRODUCT(('PT Storengy'!$B$8:$K$372)*('PT Storengy'!$A$8:$A$372=$A43)*('PT Storengy'!$A$5:$J$5=$A$6)*('PT Storengy'!$B$7:$K$7=$A$7))</f>
        <v>0</v>
      </c>
      <c r="F43" s="36">
        <f t="shared" ca="1" si="0"/>
        <v>11.175005226437465</v>
      </c>
      <c r="G43" s="54">
        <f t="shared" ca="1" si="6"/>
        <v>0.75519983587079353</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0.86695643253847554</v>
      </c>
      <c r="I43" s="95">
        <f t="shared" ca="1" si="2"/>
        <v>152.99231162443684</v>
      </c>
      <c r="K43" s="36">
        <f t="shared" ca="1" si="1"/>
        <v>10.611021671906315</v>
      </c>
      <c r="L43" s="54">
        <f t="shared" ca="1" si="3"/>
        <v>0.7173589830485404</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0.84639075165681632</v>
      </c>
      <c r="N43" s="72">
        <f t="shared" ca="1" si="4"/>
        <v>149.36307382179109</v>
      </c>
    </row>
    <row r="44" spans="1:14" x14ac:dyDescent="0.35">
      <c r="A44" s="32">
        <f t="shared" si="5"/>
        <v>45972</v>
      </c>
      <c r="B44" s="70" cm="1">
        <f t="array" aca="1" ref="B44" ca="1">_xlfn.XLOOKUP(A44,INDIRECT($A$5&amp;"!$AJ$41:$AJ$406"),INDIRECT($A$5&amp;"!$An$41:$An$406"))*SUM($F$3:$I$3)</f>
        <v>0</v>
      </c>
      <c r="C44" s="70" cm="1">
        <f t="array" aca="1" ref="C44" ca="1">_xlfn.XLOOKUP(A44,INDIRECT($A$5&amp;"!$AJ$41:$AJ$406"),INDIRECT($A$5&amp;"!$Ak$41:$Ak$406"))*SUM($F$3:$I$3)</f>
        <v>0</v>
      </c>
      <c r="D44" s="70" cm="1">
        <f t="array" aca="1" ref="D44" ca="1">_xlfn.XLOOKUP(A44,INDIRECT($A$5&amp;"!$AJ$41:$AJ$406"),INDIRECT($A$5&amp;"!$AO$41:$AO$406"))*SUM($F$3:$I$3)</f>
        <v>15</v>
      </c>
      <c r="E44" s="34" cm="1">
        <f t="array" ref="E44">SUMPRODUCT(('PT Storengy'!$B$8:$K$372)*('PT Storengy'!$A$8:$A$372=$A44)*('PT Storengy'!$A$5:$J$5=$A$6)*('PT Storengy'!$B$7:$K$7=$A$7))</f>
        <v>0</v>
      </c>
      <c r="F44" s="36">
        <f t="shared" ca="1" si="0"/>
        <v>11.022991126524182</v>
      </c>
      <c r="G44" s="54">
        <f t="shared" ca="1" si="6"/>
        <v>0.74500034842916429</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0.86141323284193794</v>
      </c>
      <c r="I44" s="95">
        <f t="shared" ca="1" si="2"/>
        <v>152.01409991328313</v>
      </c>
      <c r="K44" s="36">
        <f t="shared" ca="1" si="1"/>
        <v>10.462613604950391</v>
      </c>
      <c r="L44" s="54">
        <f t="shared" ca="1" si="3"/>
        <v>0.70740144479375433</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0.840979046083563</v>
      </c>
      <c r="N44" s="72">
        <f t="shared" ca="1" si="4"/>
        <v>148.40806695592286</v>
      </c>
    </row>
    <row r="45" spans="1:14" x14ac:dyDescent="0.35">
      <c r="A45" s="32">
        <f t="shared" si="5"/>
        <v>45973</v>
      </c>
      <c r="B45" s="70" cm="1">
        <f t="array" aca="1" ref="B45" ca="1">_xlfn.XLOOKUP(A45,INDIRECT($A$5&amp;"!$AJ$41:$AJ$406"),INDIRECT($A$5&amp;"!$An$41:$An$406"))*SUM($F$3:$I$3)</f>
        <v>0</v>
      </c>
      <c r="C45" s="70" cm="1">
        <f t="array" aca="1" ref="C45" ca="1">_xlfn.XLOOKUP(A45,INDIRECT($A$5&amp;"!$AJ$41:$AJ$406"),INDIRECT($A$5&amp;"!$Ak$41:$Ak$406"))*SUM($F$3:$I$3)</f>
        <v>0</v>
      </c>
      <c r="D45" s="70" cm="1">
        <f t="array" aca="1" ref="D45" ca="1">_xlfn.XLOOKUP(A45,INDIRECT($A$5&amp;"!$AJ$41:$AJ$406"),INDIRECT($A$5&amp;"!$AO$41:$AO$406"))*SUM($F$3:$I$3)</f>
        <v>15</v>
      </c>
      <c r="E45" s="34" cm="1">
        <f t="array" ref="E45">SUMPRODUCT(('PT Storengy'!$B$8:$K$372)*('PT Storengy'!$A$8:$A$372=$A45)*('PT Storengy'!$A$5:$J$5=$A$6)*('PT Storengy'!$B$7:$K$7=$A$7))</f>
        <v>0</v>
      </c>
      <c r="F45" s="36">
        <f t="shared" ca="1" si="0"/>
        <v>10.871948983771469</v>
      </c>
      <c r="G45" s="54">
        <f t="shared" ca="1" si="6"/>
        <v>0.73486607510161217</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0.85590547559870322</v>
      </c>
      <c r="I45" s="95">
        <f t="shared" ca="1" si="2"/>
        <v>151.04214275271229</v>
      </c>
      <c r="K45" s="36">
        <f t="shared" ca="1" si="1"/>
        <v>10.315154438678329</v>
      </c>
      <c r="L45" s="54">
        <f t="shared" ca="1" si="3"/>
        <v>0.69750757366335947</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0.83560194220834849</v>
      </c>
      <c r="N45" s="72">
        <f t="shared" ca="1" si="4"/>
        <v>147.45916627206148</v>
      </c>
    </row>
    <row r="46" spans="1:14" x14ac:dyDescent="0.35">
      <c r="A46" s="32">
        <f t="shared" si="5"/>
        <v>45974</v>
      </c>
      <c r="B46" s="70" cm="1">
        <f t="array" aca="1" ref="B46" ca="1">_xlfn.XLOOKUP(A46,INDIRECT($A$5&amp;"!$AJ$41:$AJ$406"),INDIRECT($A$5&amp;"!$An$41:$An$406"))*SUM($F$3:$I$3)</f>
        <v>0</v>
      </c>
      <c r="C46" s="70" cm="1">
        <f t="array" aca="1" ref="C46" ca="1">_xlfn.XLOOKUP(A46,INDIRECT($A$5&amp;"!$AJ$41:$AJ$406"),INDIRECT($A$5&amp;"!$Ak$41:$Ak$406"))*SUM($F$3:$I$3)</f>
        <v>0</v>
      </c>
      <c r="D46" s="70" cm="1">
        <f t="array" aca="1" ref="D46" ca="1">_xlfn.XLOOKUP(A46,INDIRECT($A$5&amp;"!$AJ$41:$AJ$406"),INDIRECT($A$5&amp;"!$AO$41:$AO$406"))*SUM($F$3:$I$3)</f>
        <v>15</v>
      </c>
      <c r="E46" s="34" cm="1">
        <f t="array" ref="E46">SUMPRODUCT(('PT Storengy'!$B$8:$K$372)*('PT Storengy'!$A$8:$A$372=$A46)*('PT Storengy'!$A$5:$J$5=$A$6)*('PT Storengy'!$B$7:$K$7=$A$7))</f>
        <v>0</v>
      </c>
      <c r="F46" s="36">
        <f t="shared" ca="1" si="0"/>
        <v>10.721872583619477</v>
      </c>
      <c r="G46" s="54">
        <f t="shared" ca="1" si="6"/>
        <v>0.724796598918098</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0.85043293419461941</v>
      </c>
      <c r="I46" s="95">
        <f t="shared" ca="1" si="2"/>
        <v>150.07640015199163</v>
      </c>
      <c r="K46" s="36">
        <f t="shared" ca="1" si="1"/>
        <v>10.168638105950206</v>
      </c>
      <c r="L46" s="54">
        <f t="shared" ca="1" si="3"/>
        <v>0.68767696257855526</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0.83025921879269393</v>
      </c>
      <c r="N46" s="72">
        <f t="shared" ca="1" si="4"/>
        <v>146.51633272812242</v>
      </c>
    </row>
    <row r="47" spans="1:14" x14ac:dyDescent="0.35">
      <c r="A47" s="32">
        <f t="shared" si="5"/>
        <v>45975</v>
      </c>
      <c r="B47" s="70" cm="1">
        <f t="array" aca="1" ref="B47" ca="1">_xlfn.XLOOKUP(A47,INDIRECT($A$5&amp;"!$AJ$41:$AJ$406"),INDIRECT($A$5&amp;"!$An$41:$An$406"))*SUM($F$3:$I$3)</f>
        <v>0</v>
      </c>
      <c r="C47" s="70" cm="1">
        <f t="array" aca="1" ref="C47" ca="1">_xlfn.XLOOKUP(A47,INDIRECT($A$5&amp;"!$AJ$41:$AJ$406"),INDIRECT($A$5&amp;"!$Ak$41:$Ak$406"))*SUM($F$3:$I$3)</f>
        <v>0</v>
      </c>
      <c r="D47" s="70" cm="1">
        <f t="array" aca="1" ref="D47" ca="1">_xlfn.XLOOKUP(A47,INDIRECT($A$5&amp;"!$AJ$41:$AJ$406"),INDIRECT($A$5&amp;"!$AO$41:$AO$406"))*SUM($F$3:$I$3)</f>
        <v>15</v>
      </c>
      <c r="E47" s="34" cm="1">
        <f t="array" ref="E47">SUMPRODUCT(('PT Storengy'!$B$8:$K$372)*('PT Storengy'!$A$8:$A$372=$A47)*('PT Storengy'!$A$5:$J$5=$A$6)*('PT Storengy'!$B$7:$K$7=$A$7))</f>
        <v>0</v>
      </c>
      <c r="F47" s="36">
        <f t="shared" ca="1" si="0"/>
        <v>10.572755751243394</v>
      </c>
      <c r="G47" s="54">
        <f t="shared" ca="1" si="6"/>
        <v>0.71479150557463178</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0.84499538346447478</v>
      </c>
      <c r="I47" s="95">
        <f t="shared" ca="1" si="2"/>
        <v>149.11683237608375</v>
      </c>
      <c r="K47" s="36">
        <f t="shared" ca="1" si="1"/>
        <v>10.023058578418555</v>
      </c>
      <c r="L47" s="54">
        <f t="shared" ca="1" si="3"/>
        <v>0.67790920706334712</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0.82495065601268946</v>
      </c>
      <c r="N47" s="72">
        <f t="shared" ca="1" si="4"/>
        <v>145.57952753165105</v>
      </c>
    </row>
    <row r="48" spans="1:14" x14ac:dyDescent="0.35">
      <c r="A48" s="32">
        <f t="shared" si="5"/>
        <v>45976</v>
      </c>
      <c r="B48" s="70" cm="1">
        <f t="array" aca="1" ref="B48" ca="1">_xlfn.XLOOKUP(A48,INDIRECT($A$5&amp;"!$AJ$41:$AJ$406"),INDIRECT($A$5&amp;"!$An$41:$An$406"))*SUM($F$3:$I$3)</f>
        <v>0</v>
      </c>
      <c r="C48" s="70" cm="1">
        <f t="array" aca="1" ref="C48" ca="1">_xlfn.XLOOKUP(A48,INDIRECT($A$5&amp;"!$AJ$41:$AJ$406"),INDIRECT($A$5&amp;"!$Ak$41:$Ak$406"))*SUM($F$3:$I$3)</f>
        <v>0</v>
      </c>
      <c r="D48" s="70" cm="1">
        <f t="array" aca="1" ref="D48" ca="1">_xlfn.XLOOKUP(A48,INDIRECT($A$5&amp;"!$AJ$41:$AJ$406"),INDIRECT($A$5&amp;"!$AO$41:$AO$406"))*SUM($F$3:$I$3)</f>
        <v>15</v>
      </c>
      <c r="E48" s="34" cm="1">
        <f t="array" ref="E48">SUMPRODUCT(('PT Storengy'!$B$8:$K$372)*('PT Storengy'!$A$8:$A$372=$A48)*('PT Storengy'!$A$5:$J$5=$A$6)*('PT Storengy'!$B$7:$K$7=$A$7))</f>
        <v>0</v>
      </c>
      <c r="F48" s="36">
        <f t="shared" ca="1" si="0"/>
        <v>10.424592351299381</v>
      </c>
      <c r="G48" s="54">
        <f t="shared" ca="1" si="6"/>
        <v>0.70485038341622619</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0.83959259968273248</v>
      </c>
      <c r="I48" s="95">
        <f t="shared" ca="1" si="2"/>
        <v>148.16339994401159</v>
      </c>
      <c r="K48" s="36">
        <f t="shared" ca="1" si="1"/>
        <v>9.8784098662803288</v>
      </c>
      <c r="L48" s="54">
        <f t="shared" ca="1" si="3"/>
        <v>0.66820390522790363</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0.81967603544994838</v>
      </c>
      <c r="N48" s="72">
        <f t="shared" ca="1" si="4"/>
        <v>144.64871213822616</v>
      </c>
    </row>
    <row r="49" spans="1:14" x14ac:dyDescent="0.35">
      <c r="A49" s="32">
        <f t="shared" si="5"/>
        <v>45977</v>
      </c>
      <c r="B49" s="70" cm="1">
        <f t="array" aca="1" ref="B49" ca="1">_xlfn.XLOOKUP(A49,INDIRECT($A$5&amp;"!$AJ$41:$AJ$406"),INDIRECT($A$5&amp;"!$An$41:$An$406"))*SUM($F$3:$I$3)</f>
        <v>0</v>
      </c>
      <c r="C49" s="70" cm="1">
        <f t="array" aca="1" ref="C49" ca="1">_xlfn.XLOOKUP(A49,INDIRECT($A$5&amp;"!$AJ$41:$AJ$406"),INDIRECT($A$5&amp;"!$Ak$41:$Ak$406"))*SUM($F$3:$I$3)</f>
        <v>0</v>
      </c>
      <c r="D49" s="70" cm="1">
        <f t="array" aca="1" ref="D49" ca="1">_xlfn.XLOOKUP(A49,INDIRECT($A$5&amp;"!$AJ$41:$AJ$406"),INDIRECT($A$5&amp;"!$AO$41:$AO$406"))*SUM($F$3:$I$3)</f>
        <v>15</v>
      </c>
      <c r="E49" s="34" cm="1">
        <f t="array" ref="E49">SUMPRODUCT(('PT Storengy'!$B$8:$K$372)*('PT Storengy'!$A$8:$A$372=$A49)*('PT Storengy'!$A$5:$J$5=$A$6)*('PT Storengy'!$B$7:$K$7=$A$7))</f>
        <v>0</v>
      </c>
      <c r="F49" s="36">
        <f t="shared" ca="1" si="0"/>
        <v>10.277376287672148</v>
      </c>
      <c r="G49" s="54">
        <f t="shared" ca="1" si="6"/>
        <v>0.6949728234199587</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0.83422436055432625</v>
      </c>
      <c r="I49" s="95">
        <f t="shared" ca="1" si="2"/>
        <v>147.21606362723401</v>
      </c>
      <c r="K49" s="36">
        <f t="shared" ca="1" si="1"/>
        <v>9.7346860180304553</v>
      </c>
      <c r="L49" s="54">
        <f t="shared" ca="1" si="3"/>
        <v>0.65856065775202188</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0.8144351400826213</v>
      </c>
      <c r="N49" s="72">
        <f t="shared" ca="1" si="4"/>
        <v>143.72384824987432</v>
      </c>
    </row>
    <row r="50" spans="1:14" x14ac:dyDescent="0.35">
      <c r="A50" s="32">
        <f t="shared" si="5"/>
        <v>45978</v>
      </c>
      <c r="B50" s="70" cm="1">
        <f t="array" aca="1" ref="B50" ca="1">_xlfn.XLOOKUP(A50,INDIRECT($A$5&amp;"!$AJ$41:$AJ$406"),INDIRECT($A$5&amp;"!$An$41:$An$406"))*SUM($F$3:$I$3)</f>
        <v>0</v>
      </c>
      <c r="C50" s="70" cm="1">
        <f t="array" aca="1" ref="C50" ca="1">_xlfn.XLOOKUP(A50,INDIRECT($A$5&amp;"!$AJ$41:$AJ$406"),INDIRECT($A$5&amp;"!$Ak$41:$Ak$406"))*SUM($F$3:$I$3)</f>
        <v>0</v>
      </c>
      <c r="D50" s="70" cm="1">
        <f t="array" aca="1" ref="D50" ca="1">_xlfn.XLOOKUP(A50,INDIRECT($A$5&amp;"!$AJ$41:$AJ$406"),INDIRECT($A$5&amp;"!$AO$41:$AO$406"))*SUM($F$3:$I$3)</f>
        <v>15</v>
      </c>
      <c r="E50" s="34" cm="1">
        <f t="array" ref="E50">SUMPRODUCT(('PT Storengy'!$B$8:$K$372)*('PT Storengy'!$A$8:$A$372=$A50)*('PT Storengy'!$A$5:$J$5=$A$6)*('PT Storengy'!$B$7:$K$7=$A$7))</f>
        <v>0</v>
      </c>
      <c r="F50" s="36">
        <f t="shared" ca="1" si="0"/>
        <v>10.131101503224116</v>
      </c>
      <c r="G50" s="54">
        <f t="shared" ca="1" si="6"/>
        <v>0.68515841917814313</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0.82889044520551347</v>
      </c>
      <c r="I50" s="95">
        <f t="shared" ca="1" si="2"/>
        <v>146.27478444803177</v>
      </c>
      <c r="K50" s="36">
        <f t="shared" ca="1" si="1"/>
        <v>9.5918811202169607</v>
      </c>
      <c r="L50" s="54">
        <f t="shared" ca="1" si="3"/>
        <v>0.64897906786869697</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0.80922775427646643</v>
      </c>
      <c r="N50" s="72">
        <f t="shared" ca="1" si="4"/>
        <v>142.80489781349405</v>
      </c>
    </row>
    <row r="51" spans="1:14" x14ac:dyDescent="0.35">
      <c r="A51" s="32">
        <f t="shared" si="5"/>
        <v>45979</v>
      </c>
      <c r="B51" s="70" cm="1">
        <f t="array" aca="1" ref="B51" ca="1">_xlfn.XLOOKUP(A51,INDIRECT($A$5&amp;"!$AJ$41:$AJ$406"),INDIRECT($A$5&amp;"!$An$41:$An$406"))*SUM($F$3:$I$3)</f>
        <v>0</v>
      </c>
      <c r="C51" s="70" cm="1">
        <f t="array" aca="1" ref="C51" ca="1">_xlfn.XLOOKUP(A51,INDIRECT($A$5&amp;"!$AJ$41:$AJ$406"),INDIRECT($A$5&amp;"!$Ak$41:$Ak$406"))*SUM($F$3:$I$3)</f>
        <v>0</v>
      </c>
      <c r="D51" s="70" cm="1">
        <f t="array" aca="1" ref="D51" ca="1">_xlfn.XLOOKUP(A51,INDIRECT($A$5&amp;"!$AJ$41:$AJ$406"),INDIRECT($A$5&amp;"!$AO$41:$AO$406"))*SUM($F$3:$I$3)</f>
        <v>15</v>
      </c>
      <c r="E51" s="34" cm="1">
        <f t="array" ref="E51">SUMPRODUCT(('PT Storengy'!$B$8:$K$372)*('PT Storengy'!$A$8:$A$372=$A51)*('PT Storengy'!$A$5:$J$5=$A$6)*('PT Storengy'!$B$7:$K$7=$A$7))</f>
        <v>0</v>
      </c>
      <c r="F51" s="36">
        <f t="shared" ca="1" si="0"/>
        <v>9.9857619795462114</v>
      </c>
      <c r="G51" s="54">
        <f t="shared" ca="1" si="6"/>
        <v>0.67540676688160772</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0.82359063417478762</v>
      </c>
      <c r="I51" s="95">
        <f t="shared" ca="1" si="2"/>
        <v>145.33952367790368</v>
      </c>
      <c r="K51" s="36">
        <f t="shared" ca="1" si="1"/>
        <v>9.4499892971976713</v>
      </c>
      <c r="L51" s="54">
        <f t="shared" ca="1" si="3"/>
        <v>0.63945874134779734</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0.80405366377597776</v>
      </c>
      <c r="N51" s="72">
        <f t="shared" ca="1" si="4"/>
        <v>141.89182301929017</v>
      </c>
    </row>
    <row r="52" spans="1:14" x14ac:dyDescent="0.35">
      <c r="A52" s="32">
        <f t="shared" si="5"/>
        <v>45980</v>
      </c>
      <c r="B52" s="70" cm="1">
        <f t="array" aca="1" ref="B52" ca="1">_xlfn.XLOOKUP(A52,INDIRECT($A$5&amp;"!$AJ$41:$AJ$406"),INDIRECT($A$5&amp;"!$An$41:$An$406"))*SUM($F$3:$I$3)</f>
        <v>0</v>
      </c>
      <c r="C52" s="70" cm="1">
        <f t="array" aca="1" ref="C52" ca="1">_xlfn.XLOOKUP(A52,INDIRECT($A$5&amp;"!$AJ$41:$AJ$406"),INDIRECT($A$5&amp;"!$Ak$41:$Ak$406"))*SUM($F$3:$I$3)</f>
        <v>0</v>
      </c>
      <c r="D52" s="70" cm="1">
        <f t="array" aca="1" ref="D52" ca="1">_xlfn.XLOOKUP(A52,INDIRECT($A$5&amp;"!$AJ$41:$AJ$406"),INDIRECT($A$5&amp;"!$AO$41:$AO$406"))*SUM($F$3:$I$3)</f>
        <v>15</v>
      </c>
      <c r="E52" s="34" cm="1">
        <f t="array" ref="E52">SUMPRODUCT(('PT Storengy'!$B$8:$K$372)*('PT Storengy'!$A$8:$A$372=$A52)*('PT Storengy'!$A$5:$J$5=$A$6)*('PT Storengy'!$B$7:$K$7=$A$7))</f>
        <v>0</v>
      </c>
      <c r="F52" s="36">
        <f t="shared" ca="1" si="0"/>
        <v>9.8413517367102372</v>
      </c>
      <c r="G52" s="54">
        <f t="shared" ca="1" si="6"/>
        <v>0.66571746530308074</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0.81832470940384905</v>
      </c>
      <c r="I52" s="95">
        <f t="shared" ca="1" si="2"/>
        <v>144.41024283597335</v>
      </c>
      <c r="K52" s="36">
        <f t="shared" ca="1" si="1"/>
        <v>9.3090046424662134</v>
      </c>
      <c r="L52" s="54">
        <f t="shared" ca="1" si="3"/>
        <v>0.62999928647984471</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0.79891304347826098</v>
      </c>
      <c r="N52" s="72">
        <f t="shared" ca="1" si="4"/>
        <v>140.98465473145779</v>
      </c>
    </row>
    <row r="53" spans="1:14" x14ac:dyDescent="0.35">
      <c r="A53" s="32">
        <f t="shared" si="5"/>
        <v>45981</v>
      </c>
      <c r="B53" s="70" cm="1">
        <f t="array" aca="1" ref="B53" ca="1">_xlfn.XLOOKUP(A53,INDIRECT($A$5&amp;"!$AJ$41:$AJ$406"),INDIRECT($A$5&amp;"!$An$41:$An$406"))*SUM($F$3:$I$3)</f>
        <v>0</v>
      </c>
      <c r="C53" s="70" cm="1">
        <f t="array" aca="1" ref="C53" ca="1">_xlfn.XLOOKUP(A53,INDIRECT($A$5&amp;"!$AJ$41:$AJ$406"),INDIRECT($A$5&amp;"!$Ak$41:$Ak$406"))*SUM($F$3:$I$3)</f>
        <v>0</v>
      </c>
      <c r="D53" s="70" cm="1">
        <f t="array" aca="1" ref="D53" ca="1">_xlfn.XLOOKUP(A53,INDIRECT($A$5&amp;"!$AJ$41:$AJ$406"),INDIRECT($A$5&amp;"!$AO$41:$AO$406"))*SUM($F$3:$I$3)</f>
        <v>15</v>
      </c>
      <c r="E53" s="34" cm="1">
        <f t="array" ref="E53">SUMPRODUCT(('PT Storengy'!$B$8:$K$372)*('PT Storengy'!$A$8:$A$372=$A53)*('PT Storengy'!$A$5:$J$5=$A$6)*('PT Storengy'!$B$7:$K$7=$A$7))</f>
        <v>0</v>
      </c>
      <c r="F53" s="36">
        <f t="shared" ca="1" si="0"/>
        <v>9.6978648330228321</v>
      </c>
      <c r="G53" s="54">
        <f t="shared" ca="1" si="6"/>
        <v>0.65609011578068244</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0.81309245422863252</v>
      </c>
      <c r="I53" s="95">
        <f t="shared" ca="1" si="2"/>
        <v>143.48690368740571</v>
      </c>
      <c r="K53" s="36">
        <f t="shared" ca="1" si="1"/>
        <v>9.1689214925783222</v>
      </c>
      <c r="L53" s="54">
        <f t="shared" ca="1" si="3"/>
        <v>0.62060030949774758</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0.79380451603138535</v>
      </c>
      <c r="N53" s="72">
        <f t="shared" ca="1" si="4"/>
        <v>140.08314988789152</v>
      </c>
    </row>
    <row r="54" spans="1:14" x14ac:dyDescent="0.35">
      <c r="A54" s="32">
        <f t="shared" si="5"/>
        <v>45982</v>
      </c>
      <c r="B54" s="70" cm="1">
        <f t="array" aca="1" ref="B54" ca="1">_xlfn.XLOOKUP(A54,INDIRECT($A$5&amp;"!$AJ$41:$AJ$406"),INDIRECT($A$5&amp;"!$An$41:$An$406"))*SUM($F$3:$I$3)</f>
        <v>0</v>
      </c>
      <c r="C54" s="70" cm="1">
        <f t="array" aca="1" ref="C54" ca="1">_xlfn.XLOOKUP(A54,INDIRECT($A$5&amp;"!$AJ$41:$AJ$406"),INDIRECT($A$5&amp;"!$Ak$41:$Ak$406"))*SUM($F$3:$I$3)</f>
        <v>0</v>
      </c>
      <c r="D54" s="70" cm="1">
        <f t="array" aca="1" ref="D54" ca="1">_xlfn.XLOOKUP(A54,INDIRECT($A$5&amp;"!$AJ$41:$AJ$406"),INDIRECT($A$5&amp;"!$AO$41:$AO$406"))*SUM($F$3:$I$3)</f>
        <v>15</v>
      </c>
      <c r="E54" s="34" cm="1">
        <f t="array" ref="E54">SUMPRODUCT(('PT Storengy'!$B$8:$K$372)*('PT Storengy'!$A$8:$A$372=$A54)*('PT Storengy'!$A$5:$J$5=$A$6)*('PT Storengy'!$B$7:$K$7=$A$7))</f>
        <v>0</v>
      </c>
      <c r="F54" s="36">
        <f t="shared" ca="1" si="0"/>
        <v>9.5552953647809975</v>
      </c>
      <c r="G54" s="54">
        <f t="shared" ca="1" si="6"/>
        <v>0.64652432220152212</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0.80789365337039309</v>
      </c>
      <c r="I54" s="95">
        <f t="shared" ca="1" si="2"/>
        <v>142.56946824183404</v>
      </c>
      <c r="K54" s="36">
        <f t="shared" ca="1" si="1"/>
        <v>9.0297340150042924</v>
      </c>
      <c r="L54" s="54">
        <f t="shared" ca="1" si="3"/>
        <v>0.61126143283855483</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0.78872903958617202</v>
      </c>
      <c r="N54" s="72">
        <f t="shared" ca="1" si="4"/>
        <v>139.18747757403034</v>
      </c>
    </row>
    <row r="55" spans="1:14" x14ac:dyDescent="0.35">
      <c r="A55" s="32">
        <f t="shared" si="5"/>
        <v>45983</v>
      </c>
      <c r="B55" s="70" cm="1">
        <f t="array" aca="1" ref="B55" ca="1">_xlfn.XLOOKUP(A55,INDIRECT($A$5&amp;"!$AJ$41:$AJ$406"),INDIRECT($A$5&amp;"!$An$41:$An$406"))*SUM($F$3:$I$3)</f>
        <v>0</v>
      </c>
      <c r="C55" s="70" cm="1">
        <f t="array" aca="1" ref="C55" ca="1">_xlfn.XLOOKUP(A55,INDIRECT($A$5&amp;"!$AJ$41:$AJ$406"),INDIRECT($A$5&amp;"!$Ak$41:$Ak$406"))*SUM($F$3:$I$3)</f>
        <v>0</v>
      </c>
      <c r="D55" s="70" cm="1">
        <f t="array" aca="1" ref="D55" ca="1">_xlfn.XLOOKUP(A55,INDIRECT($A$5&amp;"!$AJ$41:$AJ$406"),INDIRECT($A$5&amp;"!$AO$41:$AO$406"))*SUM($F$3:$I$3)</f>
        <v>15</v>
      </c>
      <c r="E55" s="34" cm="1">
        <f t="array" ref="E55">SUMPRODUCT(('PT Storengy'!$B$8:$K$372)*('PT Storengy'!$A$8:$A$372=$A55)*('PT Storengy'!$A$5:$J$5=$A$6)*('PT Storengy'!$B$7:$K$7=$A$7))</f>
        <v>0</v>
      </c>
      <c r="F55" s="36">
        <f t="shared" ca="1" si="0"/>
        <v>9.4136374660292006</v>
      </c>
      <c r="G55" s="54">
        <f t="shared" ca="1" si="6"/>
        <v>0.63701969098539979</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0.80272809292684866</v>
      </c>
      <c r="I55" s="95">
        <f t="shared" ca="1" si="2"/>
        <v>141.65789875179681</v>
      </c>
      <c r="K55" s="36">
        <f t="shared" ca="1" si="1"/>
        <v>8.8914364829390475</v>
      </c>
      <c r="L55" s="54">
        <f t="shared" ca="1" si="3"/>
        <v>0.60198226766695284</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0.78368601503638813</v>
      </c>
      <c r="N55" s="72">
        <f t="shared" ca="1" si="4"/>
        <v>138.29753206524495</v>
      </c>
    </row>
    <row r="56" spans="1:14" x14ac:dyDescent="0.35">
      <c r="A56" s="32">
        <f t="shared" si="5"/>
        <v>45984</v>
      </c>
      <c r="B56" s="70" cm="1">
        <f t="array" aca="1" ref="B56" ca="1">_xlfn.XLOOKUP(A56,INDIRECT($A$5&amp;"!$AJ$41:$AJ$406"),INDIRECT($A$5&amp;"!$An$41:$An$406"))*SUM($F$3:$I$3)</f>
        <v>0</v>
      </c>
      <c r="C56" s="70" cm="1">
        <f t="array" aca="1" ref="C56" ca="1">_xlfn.XLOOKUP(A56,INDIRECT($A$5&amp;"!$AJ$41:$AJ$406"),INDIRECT($A$5&amp;"!$Ak$41:$Ak$406"))*SUM($F$3:$I$3)</f>
        <v>0</v>
      </c>
      <c r="D56" s="70" cm="1">
        <f t="array" aca="1" ref="D56" ca="1">_xlfn.XLOOKUP(A56,INDIRECT($A$5&amp;"!$AJ$41:$AJ$406"),INDIRECT($A$5&amp;"!$AO$41:$AO$406"))*SUM($F$3:$I$3)</f>
        <v>15</v>
      </c>
      <c r="E56" s="34" cm="1">
        <f t="array" ref="E56">SUMPRODUCT(('PT Storengy'!$B$8:$K$372)*('PT Storengy'!$A$8:$A$372=$A56)*('PT Storengy'!$A$5:$J$5=$A$6)*('PT Storengy'!$B$7:$K$7=$A$7))</f>
        <v>0</v>
      </c>
      <c r="F56" s="36">
        <f t="shared" ca="1" si="0"/>
        <v>9.2728853083180169</v>
      </c>
      <c r="G56" s="54">
        <f t="shared" ca="1" si="6"/>
        <v>0.62757583106861337</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0.79759556036337764</v>
      </c>
      <c r="I56" s="95">
        <f t="shared" ca="1" si="2"/>
        <v>140.75215771118425</v>
      </c>
      <c r="K56" s="36">
        <f t="shared" ca="1" si="1"/>
        <v>8.7540232061939136</v>
      </c>
      <c r="L56" s="54">
        <f t="shared" ca="1" si="3"/>
        <v>0.5927624321959365</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0.77867523488909662</v>
      </c>
      <c r="N56" s="72">
        <f t="shared" ca="1" si="4"/>
        <v>137.41327674513468</v>
      </c>
    </row>
    <row r="57" spans="1:14" x14ac:dyDescent="0.35">
      <c r="A57" s="32">
        <f t="shared" si="5"/>
        <v>45985</v>
      </c>
      <c r="B57" s="70" cm="1">
        <f t="array" aca="1" ref="B57" ca="1">_xlfn.XLOOKUP(A57,INDIRECT($A$5&amp;"!$AJ$41:$AJ$406"),INDIRECT($A$5&amp;"!$An$41:$An$406"))*SUM($F$3:$I$3)</f>
        <v>0</v>
      </c>
      <c r="C57" s="70" cm="1">
        <f t="array" aca="1" ref="C57" ca="1">_xlfn.XLOOKUP(A57,INDIRECT($A$5&amp;"!$AJ$41:$AJ$406"),INDIRECT($A$5&amp;"!$Ak$41:$Ak$406"))*SUM($F$3:$I$3)</f>
        <v>0</v>
      </c>
      <c r="D57" s="70" cm="1">
        <f t="array" aca="1" ref="D57" ca="1">_xlfn.XLOOKUP(A57,INDIRECT($A$5&amp;"!$AJ$41:$AJ$406"),INDIRECT($A$5&amp;"!$AO$41:$AO$406"))*SUM($F$3:$I$3)</f>
        <v>15</v>
      </c>
      <c r="E57" s="34" cm="1">
        <f t="array" ref="E57">SUMPRODUCT(('PT Storengy'!$B$8:$K$372)*('PT Storengy'!$A$8:$A$372=$A57)*('PT Storengy'!$A$5:$J$5=$A$6)*('PT Storengy'!$B$7:$K$7=$A$7))</f>
        <v>0</v>
      </c>
      <c r="F57" s="36">
        <f t="shared" ca="1" si="0"/>
        <v>9.1330331004643206</v>
      </c>
      <c r="G57" s="54">
        <f t="shared" ca="1" si="6"/>
        <v>0.61819235388786775</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0.79249584450427679</v>
      </c>
      <c r="I57" s="95">
        <f t="shared" ca="1" si="2"/>
        <v>139.85220785369589</v>
      </c>
      <c r="K57" s="36">
        <f t="shared" ca="1" si="1"/>
        <v>8.6174885309624951</v>
      </c>
      <c r="L57" s="54">
        <f t="shared" ca="1" si="3"/>
        <v>0.58360154707959422</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0.77369649297804099</v>
      </c>
      <c r="N57" s="72">
        <f t="shared" ca="1" si="4"/>
        <v>136.53467523141899</v>
      </c>
    </row>
    <row r="58" spans="1:14" x14ac:dyDescent="0.35">
      <c r="A58" s="32">
        <f t="shared" si="5"/>
        <v>45986</v>
      </c>
      <c r="B58" s="70" cm="1">
        <f t="array" aca="1" ref="B58" ca="1">_xlfn.XLOOKUP(A58,INDIRECT($A$5&amp;"!$AJ$41:$AJ$406"),INDIRECT($A$5&amp;"!$An$41:$An$406"))*SUM($F$3:$I$3)</f>
        <v>0</v>
      </c>
      <c r="C58" s="70" cm="1">
        <f t="array" aca="1" ref="C58" ca="1">_xlfn.XLOOKUP(A58,INDIRECT($A$5&amp;"!$AJ$41:$AJ$406"),INDIRECT($A$5&amp;"!$Ak$41:$Ak$406"))*SUM($F$3:$I$3)</f>
        <v>0</v>
      </c>
      <c r="D58" s="70" cm="1">
        <f t="array" aca="1" ref="D58" ca="1">_xlfn.XLOOKUP(A58,INDIRECT($A$5&amp;"!$AJ$41:$AJ$406"),INDIRECT($A$5&amp;"!$AO$41:$AO$406"))*SUM($F$3:$I$3)</f>
        <v>15</v>
      </c>
      <c r="E58" s="34" cm="1">
        <f t="array" ref="E58">SUMPRODUCT(('PT Storengy'!$B$8:$K$372)*('PT Storengy'!$A$8:$A$372=$A58)*('PT Storengy'!$A$5:$J$5=$A$6)*('PT Storengy'!$B$7:$K$7=$A$7))</f>
        <v>0</v>
      </c>
      <c r="F58" s="36">
        <f t="shared" ca="1" si="0"/>
        <v>8.9940750883130143</v>
      </c>
      <c r="G58" s="54">
        <f t="shared" ca="1" si="6"/>
        <v>0.60886887336428808</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0.78742873552407044</v>
      </c>
      <c r="I58" s="95">
        <f t="shared" ca="1" si="2"/>
        <v>138.95801215130652</v>
      </c>
      <c r="K58" s="36">
        <f t="shared" ca="1" si="1"/>
        <v>8.4818268395880541</v>
      </c>
      <c r="L58" s="54">
        <f t="shared" ca="1" si="3"/>
        <v>0.5744992353974997</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0.76874958445516361</v>
      </c>
      <c r="N58" s="72">
        <f t="shared" ca="1" si="4"/>
        <v>135.66169137444061</v>
      </c>
    </row>
    <row r="59" spans="1:14" x14ac:dyDescent="0.35">
      <c r="A59" s="32">
        <f t="shared" si="5"/>
        <v>45987</v>
      </c>
      <c r="B59" s="70" cm="1">
        <f t="array" aca="1" ref="B59" ca="1">_xlfn.XLOOKUP(A59,INDIRECT($A$5&amp;"!$AJ$41:$AJ$406"),INDIRECT($A$5&amp;"!$An$41:$An$406"))*SUM($F$3:$I$3)</f>
        <v>0</v>
      </c>
      <c r="C59" s="70" cm="1">
        <f t="array" aca="1" ref="C59" ca="1">_xlfn.XLOOKUP(A59,INDIRECT($A$5&amp;"!$AJ$41:$AJ$406"),INDIRECT($A$5&amp;"!$Ak$41:$Ak$406"))*SUM($F$3:$I$3)</f>
        <v>0</v>
      </c>
      <c r="D59" s="70" cm="1">
        <f t="array" aca="1" ref="D59" ca="1">_xlfn.XLOOKUP(A59,INDIRECT($A$5&amp;"!$AJ$41:$AJ$406"),INDIRECT($A$5&amp;"!$AO$41:$AO$406"))*SUM($F$3:$I$3)</f>
        <v>15</v>
      </c>
      <c r="E59" s="34" cm="1">
        <f t="array" ref="E59">SUMPRODUCT(('PT Storengy'!$B$8:$K$372)*('PT Storengy'!$A$8:$A$372=$A59)*('PT Storengy'!$A$5:$J$5=$A$6)*('PT Storengy'!$B$7:$K$7=$A$7))</f>
        <v>0</v>
      </c>
      <c r="F59" s="36">
        <f t="shared" ca="1" si="0"/>
        <v>8.8560055545002712</v>
      </c>
      <c r="G59" s="54">
        <f t="shared" ca="1" si="6"/>
        <v>0.59960500588753429</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0.78239402493887811</v>
      </c>
      <c r="I59" s="95">
        <f t="shared" ca="1" si="2"/>
        <v>138.06953381274317</v>
      </c>
      <c r="K59" s="36">
        <f t="shared" ca="1" si="1"/>
        <v>8.3470325503323757</v>
      </c>
      <c r="L59" s="54">
        <f t="shared" ca="1" si="3"/>
        <v>0.56545512263920361</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0.76383430578217659</v>
      </c>
      <c r="N59" s="72">
        <f t="shared" ca="1" si="4"/>
        <v>134.79428925567819</v>
      </c>
    </row>
    <row r="60" spans="1:14" x14ac:dyDescent="0.35">
      <c r="A60" s="32">
        <f t="shared" si="5"/>
        <v>45988</v>
      </c>
      <c r="B60" s="70" cm="1">
        <f t="array" aca="1" ref="B60" ca="1">_xlfn.XLOOKUP(A60,INDIRECT($A$5&amp;"!$AJ$41:$AJ$406"),INDIRECT($A$5&amp;"!$An$41:$An$406"))*SUM($F$3:$I$3)</f>
        <v>0</v>
      </c>
      <c r="C60" s="70" cm="1">
        <f t="array" aca="1" ref="C60" ca="1">_xlfn.XLOOKUP(A60,INDIRECT($A$5&amp;"!$AJ$41:$AJ$406"),INDIRECT($A$5&amp;"!$Ak$41:$Ak$406"))*SUM($F$3:$I$3)</f>
        <v>0</v>
      </c>
      <c r="D60" s="70" cm="1">
        <f t="array" aca="1" ref="D60" ca="1">_xlfn.XLOOKUP(A60,INDIRECT($A$5&amp;"!$AJ$41:$AJ$406"),INDIRECT($A$5&amp;"!$AO$41:$AO$406"))*SUM($F$3:$I$3)</f>
        <v>15</v>
      </c>
      <c r="E60" s="34" cm="1">
        <f t="array" ref="E60">SUMPRODUCT(('PT Storengy'!$B$8:$K$372)*('PT Storengy'!$A$8:$A$372=$A60)*('PT Storengy'!$A$5:$J$5=$A$6)*('PT Storengy'!$B$7:$K$7=$A$7))</f>
        <v>0</v>
      </c>
      <c r="F60" s="36">
        <f t="shared" ca="1" si="0"/>
        <v>8.7188188182183008</v>
      </c>
      <c r="G60" s="54">
        <f t="shared" ca="1" si="6"/>
        <v>0.59040037030001813</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0.77739150559783676</v>
      </c>
      <c r="I60" s="95">
        <f t="shared" ca="1" si="2"/>
        <v>137.18673628197118</v>
      </c>
      <c r="K60" s="36">
        <f t="shared" ca="1" si="1"/>
        <v>8.2131001171461069</v>
      </c>
      <c r="L60" s="54">
        <f t="shared" ca="1" si="3"/>
        <v>0.55646883668882507</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0.75895045472218836</v>
      </c>
      <c r="N60" s="72">
        <f t="shared" ca="1" si="4"/>
        <v>133.93243318626853</v>
      </c>
    </row>
    <row r="61" spans="1:14" x14ac:dyDescent="0.35">
      <c r="A61" s="32">
        <f t="shared" si="5"/>
        <v>45989</v>
      </c>
      <c r="B61" s="70" cm="1">
        <f t="array" aca="1" ref="B61" ca="1">_xlfn.XLOOKUP(A61,INDIRECT($A$5&amp;"!$AJ$41:$AJ$406"),INDIRECT($A$5&amp;"!$An$41:$An$406"))*SUM($F$3:$I$3)</f>
        <v>0</v>
      </c>
      <c r="C61" s="70" cm="1">
        <f t="array" aca="1" ref="C61" ca="1">_xlfn.XLOOKUP(A61,INDIRECT($A$5&amp;"!$AJ$41:$AJ$406"),INDIRECT($A$5&amp;"!$Ak$41:$Ak$406"))*SUM($F$3:$I$3)</f>
        <v>0</v>
      </c>
      <c r="D61" s="70" cm="1">
        <f t="array" aca="1" ref="D61" ca="1">_xlfn.XLOOKUP(A61,INDIRECT($A$5&amp;"!$AJ$41:$AJ$406"),INDIRECT($A$5&amp;"!$AO$41:$AO$406"))*SUM($F$3:$I$3)</f>
        <v>15</v>
      </c>
      <c r="E61" s="34" cm="1">
        <f t="array" ref="E61">SUMPRODUCT(('PT Storengy'!$B$8:$K$372)*('PT Storengy'!$A$8:$A$372=$A61)*('PT Storengy'!$A$5:$J$5=$A$6)*('PT Storengy'!$B$7:$K$7=$A$7))</f>
        <v>0</v>
      </c>
      <c r="F61" s="36">
        <f t="shared" ca="1" si="0"/>
        <v>8.582509234981611</v>
      </c>
      <c r="G61" s="54">
        <f t="shared" ca="1" si="6"/>
        <v>0.58125458788122009</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0.77242097167457691</v>
      </c>
      <c r="I61" s="95">
        <f t="shared" ca="1" si="2"/>
        <v>136.30958323669003</v>
      </c>
      <c r="K61" s="36">
        <f t="shared" ca="1" si="1"/>
        <v>8.080024029440569</v>
      </c>
      <c r="L61" s="54">
        <f t="shared" ca="1" si="3"/>
        <v>0.54754000780974044</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0.75409783033138145</v>
      </c>
      <c r="N61" s="72">
        <f t="shared" ca="1" si="4"/>
        <v>133.07608770553787</v>
      </c>
    </row>
    <row r="62" spans="1:14" x14ac:dyDescent="0.35">
      <c r="A62" s="32">
        <f t="shared" si="5"/>
        <v>45990</v>
      </c>
      <c r="B62" s="70" cm="1">
        <f t="array" aca="1" ref="B62" ca="1">_xlfn.XLOOKUP(A62,INDIRECT($A$5&amp;"!$AJ$41:$AJ$406"),INDIRECT($A$5&amp;"!$An$41:$An$406"))*SUM($F$3:$I$3)</f>
        <v>0</v>
      </c>
      <c r="C62" s="70" cm="1">
        <f t="array" aca="1" ref="C62" ca="1">_xlfn.XLOOKUP(A62,INDIRECT($A$5&amp;"!$AJ$41:$AJ$406"),INDIRECT($A$5&amp;"!$Ak$41:$Ak$406"))*SUM($F$3:$I$3)</f>
        <v>0</v>
      </c>
      <c r="D62" s="70" cm="1">
        <f t="array" aca="1" ref="D62" ca="1">_xlfn.XLOOKUP(A62,INDIRECT($A$5&amp;"!$AJ$41:$AJ$406"),INDIRECT($A$5&amp;"!$AO$41:$AO$406"))*SUM($F$3:$I$3)</f>
        <v>15</v>
      </c>
      <c r="E62" s="34" cm="1">
        <f t="array" ref="E62">SUMPRODUCT(('PT Storengy'!$B$8:$K$372)*('PT Storengy'!$A$8:$A$372=$A62)*('PT Storengy'!$A$5:$J$5=$A$6)*('PT Storengy'!$B$7:$K$7=$A$7))</f>
        <v>0</v>
      </c>
      <c r="F62" s="36">
        <f t="shared" ca="1" si="0"/>
        <v>8.4470711963947718</v>
      </c>
      <c r="G62" s="54">
        <f t="shared" ca="1" si="6"/>
        <v>0.57216728233210745</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0.76748221865875488</v>
      </c>
      <c r="I62" s="95">
        <f t="shared" ca="1" si="2"/>
        <v>135.43803858683907</v>
      </c>
      <c r="K62" s="36">
        <f t="shared" ca="1" si="1"/>
        <v>7.9479555757705178</v>
      </c>
      <c r="L62" s="54">
        <f t="shared" ca="1" si="3"/>
        <v>0.53866826862937123</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0.74838790413029221</v>
      </c>
      <c r="N62" s="72">
        <f t="shared" ca="1" si="4"/>
        <v>132.06845367005155</v>
      </c>
    </row>
    <row r="63" spans="1:14" x14ac:dyDescent="0.35">
      <c r="A63" s="32">
        <f t="shared" si="5"/>
        <v>45991</v>
      </c>
      <c r="B63" s="70" cm="1">
        <f t="array" aca="1" ref="B63" ca="1">_xlfn.XLOOKUP(A63,INDIRECT($A$5&amp;"!$AJ$41:$AJ$406"),INDIRECT($A$5&amp;"!$An$41:$An$406"))*SUM($F$3:$I$3)</f>
        <v>0</v>
      </c>
      <c r="C63" s="70" cm="1">
        <f t="array" aca="1" ref="C63" ca="1">_xlfn.XLOOKUP(A63,INDIRECT($A$5&amp;"!$AJ$41:$AJ$406"),INDIRECT($A$5&amp;"!$Ak$41:$Ak$406"))*SUM($F$3:$I$3)</f>
        <v>0</v>
      </c>
      <c r="D63" s="70" cm="1">
        <f t="array" aca="1" ref="D63" ca="1">_xlfn.XLOOKUP(A63,INDIRECT($A$5&amp;"!$AJ$41:$AJ$406"),INDIRECT($A$5&amp;"!$AO$41:$AO$406"))*SUM($F$3:$I$3)</f>
        <v>15</v>
      </c>
      <c r="E63" s="34" cm="1">
        <f t="array" ref="E63">SUMPRODUCT(('PT Storengy'!$B$8:$K$372)*('PT Storengy'!$A$8:$A$372=$A63)*('PT Storengy'!$A$5:$J$5=$A$6)*('PT Storengy'!$B$7:$K$7=$A$7))</f>
        <v>0</v>
      </c>
      <c r="F63" s="36">
        <f t="shared" ca="1" si="0"/>
        <v>8.31249912992166</v>
      </c>
      <c r="G63" s="54">
        <f t="shared" ca="1" si="6"/>
        <v>0.56313807975965147</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0.76257504334763748</v>
      </c>
      <c r="I63" s="95">
        <f t="shared" ca="1" si="2"/>
        <v>134.57206647311247</v>
      </c>
      <c r="K63" s="36">
        <f t="shared" ca="1" si="1"/>
        <v>7.8177679731434457</v>
      </c>
      <c r="L63" s="54">
        <f t="shared" ca="1" si="3"/>
        <v>0.52986370505136782</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0.73772974822007742</v>
      </c>
      <c r="N63" s="72">
        <f t="shared" ca="1" si="4"/>
        <v>130.18760262707247</v>
      </c>
    </row>
    <row r="64" spans="1:14" x14ac:dyDescent="0.35">
      <c r="A64" s="32">
        <f t="shared" si="5"/>
        <v>45992</v>
      </c>
      <c r="B64" s="70" cm="1">
        <f t="array" aca="1" ref="B64" ca="1">_xlfn.XLOOKUP(A64,INDIRECT($A$5&amp;"!$AJ$41:$AJ$406"),INDIRECT($A$5&amp;"!$An$41:$An$406"))*SUM($F$3:$I$3)</f>
        <v>0</v>
      </c>
      <c r="C64" s="70" cm="1">
        <f t="array" aca="1" ref="C64" ca="1">_xlfn.XLOOKUP(A64,INDIRECT($A$5&amp;"!$AJ$41:$AJ$406"),INDIRECT($A$5&amp;"!$Ak$41:$Ak$406"))*SUM($F$3:$I$3)</f>
        <v>0</v>
      </c>
      <c r="D64" s="70" cm="1">
        <f t="array" aca="1" ref="D64" ca="1">_xlfn.XLOOKUP(A64,INDIRECT($A$5&amp;"!$AJ$41:$AJ$406"),INDIRECT($A$5&amp;"!$AO$41:$AO$406"))*SUM($F$3:$I$3)</f>
        <v>15</v>
      </c>
      <c r="E64" s="34" cm="1">
        <f t="array" ref="E64">SUMPRODUCT(('PT Storengy'!$B$8:$K$372)*('PT Storengy'!$A$8:$A$372=$A64)*('PT Storengy'!$A$5:$J$5=$A$6)*('PT Storengy'!$B$7:$K$7=$A$7))</f>
        <v>0</v>
      </c>
      <c r="F64" s="36">
        <f t="shared" ca="1" si="0"/>
        <v>8.1787874986561757</v>
      </c>
      <c r="G64" s="54">
        <f t="shared" ca="1" si="6"/>
        <v>0.55416660866144396</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0.75769924383774212</v>
      </c>
      <c r="I64" s="95">
        <f t="shared" ca="1" si="2"/>
        <v>133.71163126548387</v>
      </c>
      <c r="K64" s="36">
        <f t="shared" ca="1" si="1"/>
        <v>7.6894344354454276</v>
      </c>
      <c r="L64" s="54">
        <f t="shared" ca="1" si="3"/>
        <v>0.52118453154289635</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0.72722338028877009</v>
      </c>
      <c r="N64" s="72">
        <f t="shared" ca="1" si="4"/>
        <v>128.33353769801823</v>
      </c>
    </row>
    <row r="65" spans="1:14" x14ac:dyDescent="0.35">
      <c r="A65" s="32">
        <f t="shared" si="5"/>
        <v>45993</v>
      </c>
      <c r="B65" s="70" cm="1">
        <f t="array" aca="1" ref="B65" ca="1">_xlfn.XLOOKUP(A65,INDIRECT($A$5&amp;"!$AJ$41:$AJ$406"),INDIRECT($A$5&amp;"!$An$41:$An$406"))*SUM($F$3:$I$3)</f>
        <v>0</v>
      </c>
      <c r="C65" s="70" cm="1">
        <f t="array" aca="1" ref="C65" ca="1">_xlfn.XLOOKUP(A65,INDIRECT($A$5&amp;"!$AJ$41:$AJ$406"),INDIRECT($A$5&amp;"!$Ak$41:$Ak$406"))*SUM($F$3:$I$3)</f>
        <v>0</v>
      </c>
      <c r="D65" s="70" cm="1">
        <f t="array" aca="1" ref="D65" ca="1">_xlfn.XLOOKUP(A65,INDIRECT($A$5&amp;"!$AJ$41:$AJ$406"),INDIRECT($A$5&amp;"!$AO$41:$AO$406"))*SUM($F$3:$I$3)</f>
        <v>15</v>
      </c>
      <c r="E65" s="34" cm="1">
        <f t="array" ref="E65">SUMPRODUCT(('PT Storengy'!$B$8:$K$372)*('PT Storengy'!$A$8:$A$372=$A65)*('PT Storengy'!$A$5:$J$5=$A$6)*('PT Storengy'!$B$7:$K$7=$A$7))</f>
        <v>0</v>
      </c>
      <c r="F65" s="36">
        <f t="shared" ca="1" si="0"/>
        <v>8.0459308010944355</v>
      </c>
      <c r="G65" s="54">
        <f t="shared" ca="1" si="6"/>
        <v>0.54525249991041169</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0.75285461951652888</v>
      </c>
      <c r="I65" s="95">
        <f t="shared" ca="1" si="2"/>
        <v>132.85669756174036</v>
      </c>
      <c r="K65" s="36">
        <f t="shared" ca="1" si="1"/>
        <v>7.5629285580366075</v>
      </c>
      <c r="L65" s="54">
        <f t="shared" ca="1" si="3"/>
        <v>0.51262896236302846</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0.71686663864998246</v>
      </c>
      <c r="N65" s="72">
        <f t="shared" ca="1" si="4"/>
        <v>126.50587740882041</v>
      </c>
    </row>
    <row r="66" spans="1:14" x14ac:dyDescent="0.35">
      <c r="A66" s="32">
        <f t="shared" si="5"/>
        <v>45994</v>
      </c>
      <c r="B66" s="70" cm="1">
        <f t="array" aca="1" ref="B66" ca="1">_xlfn.XLOOKUP(A66,INDIRECT($A$5&amp;"!$AJ$41:$AJ$406"),INDIRECT($A$5&amp;"!$An$41:$An$406"))*SUM($F$3:$I$3)</f>
        <v>0</v>
      </c>
      <c r="C66" s="70" cm="1">
        <f t="array" aca="1" ref="C66" ca="1">_xlfn.XLOOKUP(A66,INDIRECT($A$5&amp;"!$AJ$41:$AJ$406"),INDIRECT($A$5&amp;"!$Ak$41:$Ak$406"))*SUM($F$3:$I$3)</f>
        <v>0</v>
      </c>
      <c r="D66" s="70" cm="1">
        <f t="array" aca="1" ref="D66" ca="1">_xlfn.XLOOKUP(A66,INDIRECT($A$5&amp;"!$AJ$41:$AJ$406"),INDIRECT($A$5&amp;"!$AO$41:$AO$406"))*SUM($F$3:$I$3)</f>
        <v>15</v>
      </c>
      <c r="E66" s="34" cm="1">
        <f t="array" ref="E66">SUMPRODUCT(('PT Storengy'!$B$8:$K$372)*('PT Storengy'!$A$8:$A$372=$A66)*('PT Storengy'!$A$5:$J$5=$A$6)*('PT Storengy'!$B$7:$K$7=$A$7))</f>
        <v>0</v>
      </c>
      <c r="F66" s="36">
        <f t="shared" ca="1" si="0"/>
        <v>7.9143478856608924</v>
      </c>
      <c r="G66" s="54">
        <f t="shared" ca="1" si="6"/>
        <v>0.53639538673962905</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0.74563652079007792</v>
      </c>
      <c r="I66" s="95">
        <f t="shared" ca="1" si="2"/>
        <v>131.58291543354315</v>
      </c>
      <c r="K66" s="36">
        <f t="shared" ca="1" si="1"/>
        <v>7.4382243123184386</v>
      </c>
      <c r="L66" s="54">
        <f t="shared" ca="1" si="3"/>
        <v>0.50419523720244053</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0.70665739240295489</v>
      </c>
      <c r="N66" s="72">
        <f t="shared" ca="1" si="4"/>
        <v>124.70424571816849</v>
      </c>
    </row>
    <row r="67" spans="1:14" x14ac:dyDescent="0.35">
      <c r="A67" s="32">
        <f t="shared" si="5"/>
        <v>45995</v>
      </c>
      <c r="B67" s="70" cm="1">
        <f t="array" aca="1" ref="B67" ca="1">_xlfn.XLOOKUP(A67,INDIRECT($A$5&amp;"!$AJ$41:$AJ$406"),INDIRECT($A$5&amp;"!$An$41:$An$406"))*SUM($F$3:$I$3)</f>
        <v>0</v>
      </c>
      <c r="C67" s="70" cm="1">
        <f t="array" aca="1" ref="C67" ca="1">_xlfn.XLOOKUP(A67,INDIRECT($A$5&amp;"!$AJ$41:$AJ$406"),INDIRECT($A$5&amp;"!$Ak$41:$Ak$406"))*SUM($F$3:$I$3)</f>
        <v>0</v>
      </c>
      <c r="D67" s="70" cm="1">
        <f t="array" aca="1" ref="D67" ca="1">_xlfn.XLOOKUP(A67,INDIRECT($A$5&amp;"!$AJ$41:$AJ$406"),INDIRECT($A$5&amp;"!$AO$41:$AO$406"))*SUM($F$3:$I$3)</f>
        <v>15</v>
      </c>
      <c r="E67" s="34" cm="1">
        <f t="array" ref="E67">SUMPRODUCT(('PT Storengy'!$B$8:$K$372)*('PT Storengy'!$A$8:$A$372=$A67)*('PT Storengy'!$A$5:$J$5=$A$6)*('PT Storengy'!$B$7:$K$7=$A$7))</f>
        <v>0</v>
      </c>
      <c r="F67" s="36">
        <f t="shared" ca="1" si="0"/>
        <v>7.7846389064842976</v>
      </c>
      <c r="G67" s="54">
        <f t="shared" ca="1" si="6"/>
        <v>0.52762319237739286</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0.73501754866737101</v>
      </c>
      <c r="I67" s="95">
        <f t="shared" ca="1" si="2"/>
        <v>129.70897917659485</v>
      </c>
      <c r="K67" s="36">
        <f t="shared" ca="1" si="1"/>
        <v>7.3152960403782998</v>
      </c>
      <c r="L67" s="54">
        <f t="shared" ca="1" si="3"/>
        <v>0.49588162082122922</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0.6965935409941203</v>
      </c>
      <c r="N67" s="72">
        <f t="shared" ca="1" si="4"/>
        <v>122.92827194013886</v>
      </c>
    </row>
    <row r="68" spans="1:14" x14ac:dyDescent="0.35">
      <c r="A68" s="32">
        <f t="shared" si="5"/>
        <v>45996</v>
      </c>
      <c r="B68" s="70" cm="1">
        <f t="array" aca="1" ref="B68" ca="1">_xlfn.XLOOKUP(A68,INDIRECT($A$5&amp;"!$AJ$41:$AJ$406"),INDIRECT($A$5&amp;"!$An$41:$An$406"))*SUM($F$3:$I$3)</f>
        <v>0</v>
      </c>
      <c r="C68" s="70" cm="1">
        <f t="array" aca="1" ref="C68" ca="1">_xlfn.XLOOKUP(A68,INDIRECT($A$5&amp;"!$AJ$41:$AJ$406"),INDIRECT($A$5&amp;"!$Ak$41:$Ak$406"))*SUM($F$3:$I$3)</f>
        <v>0</v>
      </c>
      <c r="D68" s="70" cm="1">
        <f t="array" aca="1" ref="D68" ca="1">_xlfn.XLOOKUP(A68,INDIRECT($A$5&amp;"!$AJ$41:$AJ$406"),INDIRECT($A$5&amp;"!$AO$41:$AO$406"))*SUM($F$3:$I$3)</f>
        <v>15</v>
      </c>
      <c r="E68" s="34" cm="1">
        <f t="array" ref="E68">SUMPRODUCT(('PT Storengy'!$B$8:$K$372)*('PT Storengy'!$A$8:$A$372=$A68)*('PT Storengy'!$A$5:$J$5=$A$6)*('PT Storengy'!$B$7:$K$7=$A$7))</f>
        <v>0</v>
      </c>
      <c r="F68" s="36">
        <f t="shared" ca="1" si="0"/>
        <v>7.6567771759275551</v>
      </c>
      <c r="G68" s="54">
        <f t="shared" ca="1" si="6"/>
        <v>0.51897592709895313</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0.7245498064882071</v>
      </c>
      <c r="I68" s="95">
        <f t="shared" ca="1" si="2"/>
        <v>127.86173055674242</v>
      </c>
      <c r="K68" s="36">
        <f t="shared" ca="1" si="1"/>
        <v>7.1941184497103734</v>
      </c>
      <c r="L68" s="54">
        <f t="shared" ca="1" si="3"/>
        <v>0.48768640269188668</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0.68667301378491619</v>
      </c>
      <c r="N68" s="72">
        <f t="shared" ca="1" si="4"/>
        <v>121.17759066792637</v>
      </c>
    </row>
    <row r="69" spans="1:14" x14ac:dyDescent="0.35">
      <c r="A69" s="32">
        <f t="shared" si="5"/>
        <v>45997</v>
      </c>
      <c r="B69" s="70" cm="1">
        <f t="array" aca="1" ref="B69" ca="1">_xlfn.XLOOKUP(A69,INDIRECT($A$5&amp;"!$AJ$41:$AJ$406"),INDIRECT($A$5&amp;"!$An$41:$An$406"))*SUM($F$3:$I$3)</f>
        <v>0</v>
      </c>
      <c r="C69" s="70" cm="1">
        <f t="array" aca="1" ref="C69" ca="1">_xlfn.XLOOKUP(A69,INDIRECT($A$5&amp;"!$AJ$41:$AJ$406"),INDIRECT($A$5&amp;"!$Ak$41:$Ak$406"))*SUM($F$3:$I$3)</f>
        <v>0</v>
      </c>
      <c r="D69" s="70" cm="1">
        <f t="array" aca="1" ref="D69" ca="1">_xlfn.XLOOKUP(A69,INDIRECT($A$5&amp;"!$AJ$41:$AJ$406"),INDIRECT($A$5&amp;"!$AO$41:$AO$406"))*SUM($F$3:$I$3)</f>
        <v>15</v>
      </c>
      <c r="E69" s="34" cm="1">
        <f t="array" ref="E69">SUMPRODUCT(('PT Storengy'!$B$8:$K$372)*('PT Storengy'!$A$8:$A$372=$A69)*('PT Storengy'!$A$5:$J$5=$A$6)*('PT Storengy'!$B$7:$K$7=$A$7))</f>
        <v>0</v>
      </c>
      <c r="F69" s="36">
        <f t="shared" ca="1" si="0"/>
        <v>7.5307363864251808</v>
      </c>
      <c r="G69" s="54">
        <f t="shared" ca="1" si="6"/>
        <v>0.51045181172850362</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0.71423114051345238</v>
      </c>
      <c r="I69" s="95">
        <f t="shared" ca="1" si="2"/>
        <v>126.04078950237393</v>
      </c>
      <c r="K69" s="36">
        <f t="shared" ca="1" si="1"/>
        <v>7.0746666080117118</v>
      </c>
      <c r="L69" s="54">
        <f t="shared" ca="1" si="3"/>
        <v>0.4796078966473582</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0.67689376962575021</v>
      </c>
      <c r="N69" s="72">
        <f t="shared" ca="1" si="4"/>
        <v>119.45184169866178</v>
      </c>
    </row>
    <row r="70" spans="1:14" x14ac:dyDescent="0.35">
      <c r="A70" s="32">
        <f t="shared" si="5"/>
        <v>45998</v>
      </c>
      <c r="B70" s="70" cm="1">
        <f t="array" aca="1" ref="B70" ca="1">_xlfn.XLOOKUP(A70,INDIRECT($A$5&amp;"!$AJ$41:$AJ$406"),INDIRECT($A$5&amp;"!$An$41:$An$406"))*SUM($F$3:$I$3)</f>
        <v>0</v>
      </c>
      <c r="C70" s="70" cm="1">
        <f t="array" aca="1" ref="C70" ca="1">_xlfn.XLOOKUP(A70,INDIRECT($A$5&amp;"!$AJ$41:$AJ$406"),INDIRECT($A$5&amp;"!$Ak$41:$Ak$406"))*SUM($F$3:$I$3)</f>
        <v>0</v>
      </c>
      <c r="D70" s="70" cm="1">
        <f t="array" aca="1" ref="D70" ca="1">_xlfn.XLOOKUP(A70,INDIRECT($A$5&amp;"!$AJ$41:$AJ$406"),INDIRECT($A$5&amp;"!$AO$41:$AO$406"))*SUM($F$3:$I$3)</f>
        <v>15</v>
      </c>
      <c r="E70" s="34" cm="1">
        <f t="array" ref="E70">SUMPRODUCT(('PT Storengy'!$B$8:$K$372)*('PT Storengy'!$A$8:$A$372=$A70)*('PT Storengy'!$A$5:$J$5=$A$6)*('PT Storengy'!$B$7:$K$7=$A$7))</f>
        <v>0</v>
      </c>
      <c r="F70" s="36">
        <f t="shared" ca="1" si="0"/>
        <v>7.4064906050705188</v>
      </c>
      <c r="G70" s="54">
        <f t="shared" ca="1" si="6"/>
        <v>0.50204909242834539</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0.70405942767641883</v>
      </c>
      <c r="I70" s="95">
        <f t="shared" ca="1" si="2"/>
        <v>124.24578135466213</v>
      </c>
      <c r="K70" s="36">
        <f t="shared" ca="1" si="1"/>
        <v>6.9569159380524122</v>
      </c>
      <c r="L70" s="54">
        <f t="shared" ca="1" si="3"/>
        <v>0.47164444053411414</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0.66725379643603366</v>
      </c>
      <c r="N70" s="72">
        <f t="shared" ca="1" si="4"/>
        <v>117.75066995930004</v>
      </c>
    </row>
    <row r="71" spans="1:14" x14ac:dyDescent="0.35">
      <c r="A71" s="32">
        <f t="shared" si="5"/>
        <v>45999</v>
      </c>
      <c r="B71" s="70" cm="1">
        <f t="array" aca="1" ref="B71" ca="1">_xlfn.XLOOKUP(A71,INDIRECT($A$5&amp;"!$AJ$41:$AJ$406"),INDIRECT($A$5&amp;"!$An$41:$An$406"))*SUM($F$3:$I$3)</f>
        <v>0</v>
      </c>
      <c r="C71" s="70" cm="1">
        <f t="array" aca="1" ref="C71" ca="1">_xlfn.XLOOKUP(A71,INDIRECT($A$5&amp;"!$AJ$41:$AJ$406"),INDIRECT($A$5&amp;"!$Ak$41:$Ak$406"))*SUM($F$3:$I$3)</f>
        <v>0</v>
      </c>
      <c r="D71" s="70" cm="1">
        <f t="array" aca="1" ref="D71" ca="1">_xlfn.XLOOKUP(A71,INDIRECT($A$5&amp;"!$AJ$41:$AJ$406"),INDIRECT($A$5&amp;"!$AO$41:$AO$406"))*SUM($F$3:$I$3)</f>
        <v>15</v>
      </c>
      <c r="E71" s="34" cm="1">
        <f t="array" ref="E71">SUMPRODUCT(('PT Storengy'!$B$8:$K$372)*('PT Storengy'!$A$8:$A$372=$A71)*('PT Storengy'!$A$5:$J$5=$A$6)*('PT Storengy'!$B$7:$K$7=$A$7))</f>
        <v>0</v>
      </c>
      <c r="F71" s="36">
        <f t="shared" ca="1" si="0"/>
        <v>7.2840142682800408</v>
      </c>
      <c r="G71" s="54">
        <f t="shared" ca="1" si="6"/>
        <v>0.49376604033803456</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0.69403257514604255</v>
      </c>
      <c r="I71" s="95">
        <f t="shared" ca="1" si="2"/>
        <v>122.47633679047807</v>
      </c>
      <c r="K71" s="36">
        <f t="shared" ca="1" si="1"/>
        <v>6.8408422126188482</v>
      </c>
      <c r="L71" s="54">
        <f t="shared" ca="1" si="3"/>
        <v>0.4637943958701608</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0.65775111079019521</v>
      </c>
      <c r="N71" s="72">
        <f t="shared" ca="1" si="4"/>
        <v>116.07372543356384</v>
      </c>
    </row>
    <row r="72" spans="1:14" x14ac:dyDescent="0.35">
      <c r="A72" s="32">
        <f t="shared" si="5"/>
        <v>46000</v>
      </c>
      <c r="B72" s="70" cm="1">
        <f t="array" aca="1" ref="B72" ca="1">_xlfn.XLOOKUP(A72,INDIRECT($A$5&amp;"!$AJ$41:$AJ$406"),INDIRECT($A$5&amp;"!$An$41:$An$406"))*SUM($F$3:$I$3)</f>
        <v>0</v>
      </c>
      <c r="C72" s="70" cm="1">
        <f t="array" aca="1" ref="C72" ca="1">_xlfn.XLOOKUP(A72,INDIRECT($A$5&amp;"!$AJ$41:$AJ$406"),INDIRECT($A$5&amp;"!$Ak$41:$Ak$406"))*SUM($F$3:$I$3)</f>
        <v>0</v>
      </c>
      <c r="D72" s="70" cm="1">
        <f t="array" aca="1" ref="D72" ca="1">_xlfn.XLOOKUP(A72,INDIRECT($A$5&amp;"!$AJ$41:$AJ$406"),INDIRECT($A$5&amp;"!$AO$41:$AO$406"))*SUM($F$3:$I$3)</f>
        <v>15</v>
      </c>
      <c r="E72" s="34" cm="1">
        <f t="array" ref="E72">SUMPRODUCT(('PT Storengy'!$B$8:$K$372)*('PT Storengy'!$A$8:$A$372=$A72)*('PT Storengy'!$A$5:$J$5=$A$6)*('PT Storengy'!$B$7:$K$7=$A$7))</f>
        <v>0</v>
      </c>
      <c r="F72" s="36">
        <f t="shared" ca="1" si="0"/>
        <v>7.1632821765336381</v>
      </c>
      <c r="G72" s="54">
        <f t="shared" ca="1" si="6"/>
        <v>0.48560095121866936</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0.68414851989628467</v>
      </c>
      <c r="I72" s="95">
        <f t="shared" ca="1" si="2"/>
        <v>120.73209174640316</v>
      </c>
      <c r="K72" s="36">
        <f t="shared" ca="1" si="1"/>
        <v>6.7264215495289204</v>
      </c>
      <c r="L72" s="54">
        <f t="shared" ca="1" si="3"/>
        <v>0.45605614750792323</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0.64838375750959187</v>
      </c>
      <c r="N72" s="72">
        <f t="shared" ca="1" si="4"/>
        <v>114.42066308992796</v>
      </c>
    </row>
    <row r="73" spans="1:14" x14ac:dyDescent="0.35">
      <c r="A73" s="32">
        <f t="shared" si="5"/>
        <v>46001</v>
      </c>
      <c r="B73" s="70" cm="1">
        <f t="array" aca="1" ref="B73" ca="1">_xlfn.XLOOKUP(A73,INDIRECT($A$5&amp;"!$AJ$41:$AJ$406"),INDIRECT($A$5&amp;"!$An$41:$An$406"))*SUM($F$3:$I$3)</f>
        <v>0</v>
      </c>
      <c r="C73" s="70" cm="1">
        <f t="array" aca="1" ref="C73" ca="1">_xlfn.XLOOKUP(A73,INDIRECT($A$5&amp;"!$AJ$41:$AJ$406"),INDIRECT($A$5&amp;"!$Ak$41:$Ak$406"))*SUM($F$3:$I$3)</f>
        <v>0</v>
      </c>
      <c r="D73" s="70" cm="1">
        <f t="array" aca="1" ref="D73" ca="1">_xlfn.XLOOKUP(A73,INDIRECT($A$5&amp;"!$AJ$41:$AJ$406"),INDIRECT($A$5&amp;"!$AO$41:$AO$406"))*SUM($F$3:$I$3)</f>
        <v>15</v>
      </c>
      <c r="E73" s="34" cm="1">
        <f t="array" ref="E73">SUMPRODUCT(('PT Storengy'!$B$8:$K$372)*('PT Storengy'!$A$8:$A$372=$A73)*('PT Storengy'!$A$5:$J$5=$A$6)*('PT Storengy'!$B$7:$K$7=$A$7))</f>
        <v>0</v>
      </c>
      <c r="F73" s="36">
        <f t="shared" ca="1" si="0"/>
        <v>7.0442694891898157</v>
      </c>
      <c r="G73" s="54">
        <f t="shared" ca="1" si="6"/>
        <v>0.47755214510224253</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0.67440522828166283</v>
      </c>
      <c r="I73" s="95">
        <f t="shared" ca="1" si="2"/>
        <v>119.01268734382283</v>
      </c>
      <c r="K73" s="36">
        <f t="shared" ca="1" si="1"/>
        <v>6.6136304067182916</v>
      </c>
      <c r="L73" s="54">
        <f t="shared" ca="1" si="3"/>
        <v>0.448428103301928</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0.63914980926022935</v>
      </c>
      <c r="N73" s="72">
        <f t="shared" ca="1" si="4"/>
        <v>112.79114281062868</v>
      </c>
    </row>
    <row r="74" spans="1:14" x14ac:dyDescent="0.35">
      <c r="A74" s="32">
        <f t="shared" si="5"/>
        <v>46002</v>
      </c>
      <c r="B74" s="70" cm="1">
        <f t="array" aca="1" ref="B74" ca="1">_xlfn.XLOOKUP(A74,INDIRECT($A$5&amp;"!$AJ$41:$AJ$406"),INDIRECT($A$5&amp;"!$An$41:$An$406"))*SUM($F$3:$I$3)</f>
        <v>0</v>
      </c>
      <c r="C74" s="70" cm="1">
        <f t="array" aca="1" ref="C74" ca="1">_xlfn.XLOOKUP(A74,INDIRECT($A$5&amp;"!$AJ$41:$AJ$406"),INDIRECT($A$5&amp;"!$Ak$41:$Ak$406"))*SUM($F$3:$I$3)</f>
        <v>0</v>
      </c>
      <c r="D74" s="70" cm="1">
        <f t="array" aca="1" ref="D74" ca="1">_xlfn.XLOOKUP(A74,INDIRECT($A$5&amp;"!$AJ$41:$AJ$406"),INDIRECT($A$5&amp;"!$AO$41:$AO$406"))*SUM($F$3:$I$3)</f>
        <v>15</v>
      </c>
      <c r="E74" s="34" cm="1">
        <f t="array" ref="E74">SUMPRODUCT(('PT Storengy'!$B$8:$K$372)*('PT Storengy'!$A$8:$A$372=$A74)*('PT Storengy'!$A$5:$J$5=$A$6)*('PT Storengy'!$B$7:$K$7=$A$7))</f>
        <v>0</v>
      </c>
      <c r="F74" s="36">
        <f t="shared" ca="1" si="0"/>
        <v>6.9269517193747285</v>
      </c>
      <c r="G74" s="54">
        <f t="shared" ca="1" si="6"/>
        <v>0.4696179659459877</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0.66480069561882782</v>
      </c>
      <c r="I74" s="95">
        <f t="shared" ca="1" si="2"/>
        <v>117.31776981508725</v>
      </c>
      <c r="K74" s="36">
        <f t="shared" ca="1" si="1"/>
        <v>6.5024455773966068</v>
      </c>
      <c r="L74" s="54">
        <f t="shared" ca="1" si="3"/>
        <v>0.44090869378121944</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0.6300473661562136</v>
      </c>
      <c r="N74" s="72">
        <f t="shared" ca="1" si="4"/>
        <v>111.18482932168473</v>
      </c>
    </row>
    <row r="75" spans="1:14" x14ac:dyDescent="0.35">
      <c r="A75" s="32">
        <f t="shared" si="5"/>
        <v>46003</v>
      </c>
      <c r="B75" s="70" cm="1">
        <f t="array" aca="1" ref="B75" ca="1">_xlfn.XLOOKUP(A75,INDIRECT($A$5&amp;"!$AJ$41:$AJ$406"),INDIRECT($A$5&amp;"!$An$41:$An$406"))*SUM($F$3:$I$3)</f>
        <v>0</v>
      </c>
      <c r="C75" s="70" cm="1">
        <f t="array" aca="1" ref="C75" ca="1">_xlfn.XLOOKUP(A75,INDIRECT($A$5&amp;"!$AJ$41:$AJ$406"),INDIRECT($A$5&amp;"!$Ak$41:$Ak$406"))*SUM($F$3:$I$3)</f>
        <v>0</v>
      </c>
      <c r="D75" s="70" cm="1">
        <f t="array" aca="1" ref="D75" ca="1">_xlfn.XLOOKUP(A75,INDIRECT($A$5&amp;"!$AJ$41:$AJ$406"),INDIRECT($A$5&amp;"!$AO$41:$AO$406"))*SUM($F$3:$I$3)</f>
        <v>15</v>
      </c>
      <c r="E75" s="34" cm="1">
        <f t="array" ref="E75">SUMPRODUCT(('PT Storengy'!$B$8:$K$372)*('PT Storengy'!$A$8:$A$372=$A75)*('PT Storengy'!$A$5:$J$5=$A$6)*('PT Storengy'!$B$7:$K$7=$A$7))</f>
        <v>0</v>
      </c>
      <c r="F75" s="36">
        <f t="shared" ca="1" si="0"/>
        <v>6.8113047289440045</v>
      </c>
      <c r="G75" s="54">
        <f t="shared" ca="1" si="6"/>
        <v>0.46179678129164858</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0.65533294577410151</v>
      </c>
      <c r="I75" s="95">
        <f t="shared" ca="1" si="2"/>
        <v>115.64699043072378</v>
      </c>
      <c r="K75" s="36">
        <f t="shared" ca="1" si="1"/>
        <v>6.3928441852726925</v>
      </c>
      <c r="L75" s="54">
        <f t="shared" ca="1" si="3"/>
        <v>0.43349637182644046</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0.62107455536884959</v>
      </c>
      <c r="N75" s="72">
        <f t="shared" ca="1" si="4"/>
        <v>109.60139212391462</v>
      </c>
    </row>
    <row r="76" spans="1:14" x14ac:dyDescent="0.35">
      <c r="A76" s="32">
        <f t="shared" si="5"/>
        <v>46004</v>
      </c>
      <c r="B76" s="70" cm="1">
        <f t="array" aca="1" ref="B76" ca="1">_xlfn.XLOOKUP(A76,INDIRECT($A$5&amp;"!$AJ$41:$AJ$406"),INDIRECT($A$5&amp;"!$An$41:$An$406"))*SUM($F$3:$I$3)</f>
        <v>0</v>
      </c>
      <c r="C76" s="70" cm="1">
        <f t="array" aca="1" ref="C76" ca="1">_xlfn.XLOOKUP(A76,INDIRECT($A$5&amp;"!$AJ$41:$AJ$406"),INDIRECT($A$5&amp;"!$Ak$41:$Ak$406"))*SUM($F$3:$I$3)</f>
        <v>0</v>
      </c>
      <c r="D76" s="70" cm="1">
        <f t="array" aca="1" ref="D76" ca="1">_xlfn.XLOOKUP(A76,INDIRECT($A$5&amp;"!$AJ$41:$AJ$406"),INDIRECT($A$5&amp;"!$AO$41:$AO$406"))*SUM($F$3:$I$3)</f>
        <v>15</v>
      </c>
      <c r="E76" s="34" cm="1">
        <f t="array" ref="E76">SUMPRODUCT(('PT Storengy'!$B$8:$K$372)*('PT Storengy'!$A$8:$A$372=$A76)*('PT Storengy'!$A$5:$J$5=$A$6)*('PT Storengy'!$B$7:$K$7=$A$7))</f>
        <v>0</v>
      </c>
      <c r="F76" s="36">
        <f t="shared" ca="1" si="0"/>
        <v>6.6973047235163188</v>
      </c>
      <c r="G76" s="54">
        <f t="shared" ca="1" si="6"/>
        <v>0.45408698192960029</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0.64600003075688528</v>
      </c>
      <c r="I76" s="95">
        <f t="shared" ca="1" si="2"/>
        <v>114.00000542768562</v>
      </c>
      <c r="K76" s="36">
        <f t="shared" ca="1" si="1"/>
        <v>6.284803679847756</v>
      </c>
      <c r="L76" s="54">
        <f t="shared" ca="1" si="3"/>
        <v>0.42618961235151281</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0.61222953074130571</v>
      </c>
      <c r="N76" s="72">
        <f t="shared" ca="1" si="4"/>
        <v>108.04050542493628</v>
      </c>
    </row>
    <row r="77" spans="1:14" x14ac:dyDescent="0.35">
      <c r="A77" s="32">
        <f t="shared" si="5"/>
        <v>46005</v>
      </c>
      <c r="B77" s="70" cm="1">
        <f t="array" aca="1" ref="B77" ca="1">_xlfn.XLOOKUP(A77,INDIRECT($A$5&amp;"!$AJ$41:$AJ$406"),INDIRECT($A$5&amp;"!$An$41:$An$406"))*SUM($F$3:$I$3)</f>
        <v>0</v>
      </c>
      <c r="C77" s="70" cm="1">
        <f t="array" aca="1" ref="C77" ca="1">_xlfn.XLOOKUP(A77,INDIRECT($A$5&amp;"!$AJ$41:$AJ$406"),INDIRECT($A$5&amp;"!$Ak$41:$Ak$406"))*SUM($F$3:$I$3)</f>
        <v>0</v>
      </c>
      <c r="D77" s="70" cm="1">
        <f t="array" aca="1" ref="D77" ca="1">_xlfn.XLOOKUP(A77,INDIRECT($A$5&amp;"!$AJ$41:$AJ$406"),INDIRECT($A$5&amp;"!$AO$41:$AO$406"))*SUM($F$3:$I$3)</f>
        <v>15</v>
      </c>
      <c r="E77" s="34" cm="1">
        <f t="array" ref="E77">SUMPRODUCT(('PT Storengy'!$B$8:$K$372)*('PT Storengy'!$A$8:$A$372=$A77)*('PT Storengy'!$A$5:$J$5=$A$6)*('PT Storengy'!$B$7:$K$7=$A$7))</f>
        <v>0</v>
      </c>
      <c r="F77" s="36">
        <f t="shared" ca="1" si="0"/>
        <v>6.5849282475776958</v>
      </c>
      <c r="G77" s="54">
        <f t="shared" ca="1" si="6"/>
        <v>0.44648698156775457</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0.63680003031886145</v>
      </c>
      <c r="I77" s="95">
        <f t="shared" ca="1" si="2"/>
        <v>112.37647593862259</v>
      </c>
      <c r="K77" s="36">
        <f t="shared" ca="1" si="1"/>
        <v>6.1783018317756211</v>
      </c>
      <c r="L77" s="54">
        <f t="shared" ca="1" si="3"/>
        <v>0.41898691198985039</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0.60351047240876698</v>
      </c>
      <c r="N77" s="72">
        <f t="shared" ca="1" si="4"/>
        <v>106.50184807213533</v>
      </c>
    </row>
    <row r="78" spans="1:14" x14ac:dyDescent="0.35">
      <c r="A78" s="32">
        <f t="shared" si="5"/>
        <v>46006</v>
      </c>
      <c r="B78" s="70" cm="1">
        <f t="array" aca="1" ref="B78" ca="1">_xlfn.XLOOKUP(A78,INDIRECT($A$5&amp;"!$AJ$41:$AJ$406"),INDIRECT($A$5&amp;"!$An$41:$An$406"))*SUM($F$3:$I$3)</f>
        <v>0</v>
      </c>
      <c r="C78" s="70" cm="1">
        <f t="array" aca="1" ref="C78" ca="1">_xlfn.XLOOKUP(A78,INDIRECT($A$5&amp;"!$AJ$41:$AJ$406"),INDIRECT($A$5&amp;"!$Ak$41:$Ak$406"))*SUM($F$3:$I$3)</f>
        <v>0</v>
      </c>
      <c r="D78" s="70" cm="1">
        <f t="array" aca="1" ref="D78" ca="1">_xlfn.XLOOKUP(A78,INDIRECT($A$5&amp;"!$AJ$41:$AJ$406"),INDIRECT($A$5&amp;"!$AO$41:$AO$406"))*SUM($F$3:$I$3)</f>
        <v>15</v>
      </c>
      <c r="E78" s="34" cm="1">
        <f t="array" ref="E78">SUMPRODUCT(('PT Storengy'!$B$8:$K$372)*('PT Storengy'!$A$8:$A$372=$A78)*('PT Storengy'!$A$5:$J$5=$A$6)*('PT Storengy'!$B$7:$K$7=$A$7))</f>
        <v>0</v>
      </c>
      <c r="F78" s="36">
        <f t="shared" ca="1" si="0"/>
        <v>6.4741521796555368</v>
      </c>
      <c r="G78" s="54">
        <f t="shared" ca="1" si="6"/>
        <v>0.4389952165051797</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0.62773105155890241</v>
      </c>
      <c r="I78" s="95">
        <f t="shared" ca="1" si="2"/>
        <v>110.77606792215923</v>
      </c>
      <c r="K78" s="36">
        <f t="shared" ca="1" si="1"/>
        <v>6.0733167282890328</v>
      </c>
      <c r="L78" s="54">
        <f t="shared" ca="1" si="3"/>
        <v>0.41188678878504142</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0.59491558642399811</v>
      </c>
      <c r="N78" s="72">
        <f t="shared" ca="1" si="4"/>
        <v>104.98510348658789</v>
      </c>
    </row>
    <row r="79" spans="1:14" x14ac:dyDescent="0.35">
      <c r="A79" s="32">
        <f t="shared" si="5"/>
        <v>46007</v>
      </c>
      <c r="B79" s="70" cm="1">
        <f t="array" aca="1" ref="B79" ca="1">_xlfn.XLOOKUP(A79,INDIRECT($A$5&amp;"!$AJ$41:$AJ$406"),INDIRECT($A$5&amp;"!$An$41:$An$406"))*SUM($F$3:$I$3)</f>
        <v>0</v>
      </c>
      <c r="C79" s="70" cm="1">
        <f t="array" aca="1" ref="C79" ca="1">_xlfn.XLOOKUP(A79,INDIRECT($A$5&amp;"!$AJ$41:$AJ$406"),INDIRECT($A$5&amp;"!$Ak$41:$Ak$406"))*SUM($F$3:$I$3)</f>
        <v>0</v>
      </c>
      <c r="D79" s="70" cm="1">
        <f t="array" aca="1" ref="D79" ca="1">_xlfn.XLOOKUP(A79,INDIRECT($A$5&amp;"!$AJ$41:$AJ$406"),INDIRECT($A$5&amp;"!$AO$41:$AO$406"))*SUM($F$3:$I$3)</f>
        <v>15</v>
      </c>
      <c r="E79" s="34" cm="1">
        <f t="array" ref="E79">SUMPRODUCT(('PT Storengy'!$B$8:$K$372)*('PT Storengy'!$A$8:$A$372=$A79)*('PT Storengy'!$A$5:$J$5=$A$6)*('PT Storengy'!$B$7:$K$7=$A$7))</f>
        <v>0</v>
      </c>
      <c r="F79" s="36">
        <f t="shared" ca="1" si="0"/>
        <v>6.364953727561371</v>
      </c>
      <c r="G79" s="54">
        <f t="shared" ca="1" si="6"/>
        <v>0.43161014531036912</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0.61879122853360535</v>
      </c>
      <c r="I79" s="95">
        <f t="shared" ca="1" si="2"/>
        <v>109.19845209416563</v>
      </c>
      <c r="K79" s="36">
        <f t="shared" ca="1" si="1"/>
        <v>5.9698267686911084</v>
      </c>
      <c r="L79" s="54">
        <f t="shared" ca="1" si="3"/>
        <v>0.40488778188593549</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0.58644310438823821</v>
      </c>
      <c r="N79" s="72">
        <f t="shared" ca="1" si="4"/>
        <v>103.48995959792437</v>
      </c>
    </row>
    <row r="80" spans="1:14" x14ac:dyDescent="0.35">
      <c r="A80" s="32">
        <f t="shared" si="5"/>
        <v>46008</v>
      </c>
      <c r="B80" s="70" cm="1">
        <f t="array" aca="1" ref="B80" ca="1">_xlfn.XLOOKUP(A80,INDIRECT($A$5&amp;"!$AJ$41:$AJ$406"),INDIRECT($A$5&amp;"!$An$41:$An$406"))*SUM($F$3:$I$3)</f>
        <v>0</v>
      </c>
      <c r="C80" s="70" cm="1">
        <f t="array" aca="1" ref="C80" ca="1">_xlfn.XLOOKUP(A80,INDIRECT($A$5&amp;"!$AJ$41:$AJ$406"),INDIRECT($A$5&amp;"!$Ak$41:$Ak$406"))*SUM($F$3:$I$3)</f>
        <v>0</v>
      </c>
      <c r="D80" s="70" cm="1">
        <f t="array" aca="1" ref="D80" ca="1">_xlfn.XLOOKUP(A80,INDIRECT($A$5&amp;"!$AJ$41:$AJ$406"),INDIRECT($A$5&amp;"!$AO$41:$AO$406"))*SUM($F$3:$I$3)</f>
        <v>15</v>
      </c>
      <c r="E80" s="34" cm="1">
        <f t="array" ref="E80">SUMPRODUCT(('PT Storengy'!$B$8:$K$372)*('PT Storengy'!$A$8:$A$372=$A80)*('PT Storengy'!$A$5:$J$5=$A$6)*('PT Storengy'!$B$7:$K$7=$A$7))</f>
        <v>0</v>
      </c>
      <c r="F80" s="36">
        <f t="shared" ca="1" si="0"/>
        <v>6.2573104237013641</v>
      </c>
      <c r="G80" s="54">
        <f t="shared" ca="1" si="6"/>
        <v>0.4243302485040914</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0.60997872187337454</v>
      </c>
      <c r="I80" s="95">
        <f t="shared" ca="1" si="2"/>
        <v>107.64330386000725</v>
      </c>
      <c r="K80" s="36">
        <f t="shared" ca="1" si="1"/>
        <v>5.8678106599109876</v>
      </c>
      <c r="L80" s="54">
        <f t="shared" ca="1" si="3"/>
        <v>0.3979884512460739</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0.57809128308735325</v>
      </c>
      <c r="N80" s="72">
        <f t="shared" ca="1" si="4"/>
        <v>102.01610878012114</v>
      </c>
    </row>
    <row r="81" spans="1:14" x14ac:dyDescent="0.35">
      <c r="A81" s="32">
        <f t="shared" si="5"/>
        <v>46009</v>
      </c>
      <c r="B81" s="70" cm="1">
        <f t="array" aca="1" ref="B81" ca="1">_xlfn.XLOOKUP(A81,INDIRECT($A$5&amp;"!$AJ$41:$AJ$406"),INDIRECT($A$5&amp;"!$An$41:$An$406"))*SUM($F$3:$I$3)</f>
        <v>0</v>
      </c>
      <c r="C81" s="70" cm="1">
        <f t="array" aca="1" ref="C81" ca="1">_xlfn.XLOOKUP(A81,INDIRECT($A$5&amp;"!$AJ$41:$AJ$406"),INDIRECT($A$5&amp;"!$Ak$41:$Ak$406"))*SUM($F$3:$I$3)</f>
        <v>0</v>
      </c>
      <c r="D81" s="70" cm="1">
        <f t="array" aca="1" ref="D81" ca="1">_xlfn.XLOOKUP(A81,INDIRECT($A$5&amp;"!$AJ$41:$AJ$406"),INDIRECT($A$5&amp;"!$AO$41:$AO$406"))*SUM($F$3:$I$3)</f>
        <v>15</v>
      </c>
      <c r="E81" s="34" cm="1">
        <f t="array" ref="E81">SUMPRODUCT(('PT Storengy'!$B$8:$K$372)*('PT Storengy'!$A$8:$A$372=$A81)*('PT Storengy'!$A$5:$J$5=$A$6)*('PT Storengy'!$B$7:$K$7=$A$7))</f>
        <v>0</v>
      </c>
      <c r="F81" s="36">
        <f t="shared" ca="1" si="0"/>
        <v>6.1512001204536046</v>
      </c>
      <c r="G81" s="54">
        <f t="shared" ca="1" si="6"/>
        <v>0.41715402824675762</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0.60129171840397044</v>
      </c>
      <c r="I81" s="95">
        <f t="shared" ca="1" si="2"/>
        <v>106.11030324775948</v>
      </c>
      <c r="K81" s="36">
        <f t="shared" ref="K81:K144" ca="1" si="7">K80-N81/1000</f>
        <v>5.7672474121227815</v>
      </c>
      <c r="L81" s="54">
        <f t="shared" ca="1" si="3"/>
        <v>0.39118737732739917</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0.56985840413316813</v>
      </c>
      <c r="N81" s="72">
        <f t="shared" ca="1" si="4"/>
        <v>100.56324778820613</v>
      </c>
    </row>
    <row r="82" spans="1:14" x14ac:dyDescent="0.35">
      <c r="A82" s="32">
        <f t="shared" si="5"/>
        <v>46010</v>
      </c>
      <c r="B82" s="70" cm="1">
        <f t="array" aca="1" ref="B82" ca="1">_xlfn.XLOOKUP(A82,INDIRECT($A$5&amp;"!$AJ$41:$AJ$406"),INDIRECT($A$5&amp;"!$An$41:$An$406"))*SUM($F$3:$I$3)</f>
        <v>0</v>
      </c>
      <c r="C82" s="70" cm="1">
        <f t="array" aca="1" ref="C82" ca="1">_xlfn.XLOOKUP(A82,INDIRECT($A$5&amp;"!$AJ$41:$AJ$406"),INDIRECT($A$5&amp;"!$Ak$41:$Ak$406"))*SUM($F$3:$I$3)</f>
        <v>0</v>
      </c>
      <c r="D82" s="70" cm="1">
        <f t="array" aca="1" ref="D82" ca="1">_xlfn.XLOOKUP(A82,INDIRECT($A$5&amp;"!$AJ$41:$AJ$406"),INDIRECT($A$5&amp;"!$AO$41:$AO$406"))*SUM($F$3:$I$3)</f>
        <v>15</v>
      </c>
      <c r="E82" s="34" cm="1">
        <f t="array" ref="E82">SUMPRODUCT(('PT Storengy'!$B$8:$K$372)*('PT Storengy'!$A$8:$A$372=$A82)*('PT Storengy'!$A$5:$J$5=$A$6)*('PT Storengy'!$B$7:$K$7=$A$7))</f>
        <v>0</v>
      </c>
      <c r="F82" s="36">
        <f t="shared" ca="1" si="0"/>
        <v>6.0466009856112315</v>
      </c>
      <c r="G82" s="54">
        <f t="shared" ca="1" si="6"/>
        <v>0.41008000803024031</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0.59272843077344939</v>
      </c>
      <c r="I82" s="95">
        <f t="shared" ref="I82:I145" ca="1" si="8">IF(F81*1000-$F$4*(1-E82)*H82&gt;1000*B82,$F$4*(1-E82)*H82,F81*1000-1000*B82)</f>
        <v>104.5991348423734</v>
      </c>
      <c r="K82" s="36">
        <f t="shared" ca="1" si="7"/>
        <v>5.668116334426915</v>
      </c>
      <c r="L82" s="54">
        <f t="shared" ref="L82:L145" ca="1" si="9">MAX(K81/SUM($F$3,$G$3,$H$3,$I$3),0)</f>
        <v>0.38448316080818545</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0.56174277360990932</v>
      </c>
      <c r="N82" s="72">
        <f t="shared" ref="N82:N145" ca="1" si="10">IF(K81*1000&lt;$F$4*(1)*M82,K81*1000,$F$4*(1)*M82)</f>
        <v>99.131077695866338</v>
      </c>
    </row>
    <row r="83" spans="1:14" x14ac:dyDescent="0.35">
      <c r="A83" s="32">
        <f t="shared" ref="A83:A146" si="11">A82+1</f>
        <v>46011</v>
      </c>
      <c r="B83" s="70" cm="1">
        <f t="array" aca="1" ref="B83" ca="1">_xlfn.XLOOKUP(A83,INDIRECT($A$5&amp;"!$AJ$41:$AJ$406"),INDIRECT($A$5&amp;"!$An$41:$An$406"))*SUM($F$3:$I$3)</f>
        <v>0</v>
      </c>
      <c r="C83" s="70" cm="1">
        <f t="array" aca="1" ref="C83" ca="1">_xlfn.XLOOKUP(A83,INDIRECT($A$5&amp;"!$AJ$41:$AJ$406"),INDIRECT($A$5&amp;"!$Ak$41:$Ak$406"))*SUM($F$3:$I$3)</f>
        <v>0</v>
      </c>
      <c r="D83" s="70" cm="1">
        <f t="array" aca="1" ref="D83" ca="1">_xlfn.XLOOKUP(A83,INDIRECT($A$5&amp;"!$AJ$41:$AJ$406"),INDIRECT($A$5&amp;"!$AO$41:$AO$406"))*SUM($F$3:$I$3)</f>
        <v>15</v>
      </c>
      <c r="E83" s="34" cm="1">
        <f t="array" ref="E83">SUMPRODUCT(('PT Storengy'!$B$8:$K$372)*('PT Storengy'!$A$8:$A$372=$A83)*('PT Storengy'!$A$5:$J$5=$A$6)*('PT Storengy'!$B$7:$K$7=$A$7))</f>
        <v>0</v>
      </c>
      <c r="F83" s="36">
        <f t="shared" ref="F83:F146" ca="1" si="12">F82-I83/1000</f>
        <v>5.9434914978904523</v>
      </c>
      <c r="G83" s="54">
        <f t="shared" ref="G83:G146" ca="1" si="13">$F82/SUM($F$3,$G$3,$H$3,$I$3)</f>
        <v>0.40310673237408212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0.58428709708441573</v>
      </c>
      <c r="I83" s="95">
        <f t="shared" ca="1" si="8"/>
        <v>103.10948772077923</v>
      </c>
      <c r="K83" s="36">
        <f t="shared" ca="1" si="7"/>
        <v>5.5703970305929715</v>
      </c>
      <c r="L83" s="54">
        <f t="shared" ca="1" si="9"/>
        <v>0.37787442229512769</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0.5537427217256814</v>
      </c>
      <c r="N83" s="72">
        <f t="shared" ca="1" si="10"/>
        <v>97.719303833943755</v>
      </c>
    </row>
    <row r="84" spans="1:14" x14ac:dyDescent="0.35">
      <c r="A84" s="32">
        <f t="shared" si="11"/>
        <v>46012</v>
      </c>
      <c r="B84" s="70" cm="1">
        <f t="array" aca="1" ref="B84" ca="1">_xlfn.XLOOKUP(A84,INDIRECT($A$5&amp;"!$AJ$41:$AJ$406"),INDIRECT($A$5&amp;"!$An$41:$An$406"))*SUM($F$3:$I$3)</f>
        <v>0</v>
      </c>
      <c r="C84" s="70" cm="1">
        <f t="array" aca="1" ref="C84" ca="1">_xlfn.XLOOKUP(A84,INDIRECT($A$5&amp;"!$AJ$41:$AJ$406"),INDIRECT($A$5&amp;"!$Ak$41:$Ak$406"))*SUM($F$3:$I$3)</f>
        <v>0</v>
      </c>
      <c r="D84" s="70" cm="1">
        <f t="array" aca="1" ref="D84" ca="1">_xlfn.XLOOKUP(A84,INDIRECT($A$5&amp;"!$AJ$41:$AJ$406"),INDIRECT($A$5&amp;"!$AO$41:$AO$406"))*SUM($F$3:$I$3)</f>
        <v>15</v>
      </c>
      <c r="E84" s="34" cm="1">
        <f t="array" ref="E84">SUMPRODUCT(('PT Storengy'!$B$8:$K$372)*('PT Storengy'!$A$8:$A$372=$A84)*('PT Storengy'!$A$5:$J$5=$A$6)*('PT Storengy'!$B$7:$K$7=$A$7))</f>
        <v>0</v>
      </c>
      <c r="F84" s="36">
        <f t="shared" ca="1" si="12"/>
        <v>5.8418504425025386</v>
      </c>
      <c r="G84" s="54">
        <f t="shared" ca="1" si="13"/>
        <v>0.39623276652603018</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0.57596598053151082</v>
      </c>
      <c r="I84" s="95">
        <f t="shared" ca="1" si="8"/>
        <v>101.64105538791365</v>
      </c>
      <c r="K84" s="36">
        <f t="shared" ca="1" si="7"/>
        <v>5.4740693948631645</v>
      </c>
      <c r="L84" s="54">
        <f t="shared" ca="1" si="9"/>
        <v>0.37135980203953145</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0.54585660246890699</v>
      </c>
      <c r="N84" s="72">
        <f t="shared" ca="1" si="10"/>
        <v>96.327635729807099</v>
      </c>
    </row>
    <row r="85" spans="1:14" x14ac:dyDescent="0.35">
      <c r="A85" s="32">
        <f t="shared" si="11"/>
        <v>46013</v>
      </c>
      <c r="B85" s="70" cm="1">
        <f t="array" aca="1" ref="B85" ca="1">_xlfn.XLOOKUP(A85,INDIRECT($A$5&amp;"!$AJ$41:$AJ$406"),INDIRECT($A$5&amp;"!$An$41:$An$406"))*SUM($F$3:$I$3)</f>
        <v>0</v>
      </c>
      <c r="C85" s="70" cm="1">
        <f t="array" aca="1" ref="C85" ca="1">_xlfn.XLOOKUP(A85,INDIRECT($A$5&amp;"!$AJ$41:$AJ$406"),INDIRECT($A$5&amp;"!$Ak$41:$Ak$406"))*SUM($F$3:$I$3)</f>
        <v>0</v>
      </c>
      <c r="D85" s="70" cm="1">
        <f t="array" aca="1" ref="D85" ca="1">_xlfn.XLOOKUP(A85,INDIRECT($A$5&amp;"!$AJ$41:$AJ$406"),INDIRECT($A$5&amp;"!$AO$41:$AO$406"))*SUM($F$3:$I$3)</f>
        <v>15</v>
      </c>
      <c r="E85" s="34" cm="1">
        <f t="array" ref="E85">SUMPRODUCT(('PT Storengy'!$B$8:$K$372)*('PT Storengy'!$A$8:$A$372=$A85)*('PT Storengy'!$A$5:$J$5=$A$6)*('PT Storengy'!$B$7:$K$7=$A$7))</f>
        <v>0</v>
      </c>
      <c r="F85" s="36">
        <f t="shared" ca="1" si="12"/>
        <v>5.7416569067888803</v>
      </c>
      <c r="G85" s="54">
        <f t="shared" ca="1" si="13"/>
        <v>0.38945669616683593</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0.56776336904406521</v>
      </c>
      <c r="I85" s="95">
        <f t="shared" ca="1" si="8"/>
        <v>100.19353571365855</v>
      </c>
      <c r="K85" s="36">
        <f t="shared" ca="1" si="7"/>
        <v>5.3791136078155777</v>
      </c>
      <c r="L85" s="54">
        <f t="shared" ca="1" si="9"/>
        <v>0.36493795965754428</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0.53808279326965947</v>
      </c>
      <c r="N85" s="72">
        <f t="shared" ca="1" si="10"/>
        <v>94.955787047586952</v>
      </c>
    </row>
    <row r="86" spans="1:14" x14ac:dyDescent="0.35">
      <c r="A86" s="32">
        <f t="shared" si="11"/>
        <v>46014</v>
      </c>
      <c r="B86" s="70" cm="1">
        <f t="array" aca="1" ref="B86" ca="1">_xlfn.XLOOKUP(A86,INDIRECT($A$5&amp;"!$AJ$41:$AJ$406"),INDIRECT($A$5&amp;"!$An$41:$An$406"))*SUM($F$3:$I$3)</f>
        <v>0</v>
      </c>
      <c r="C86" s="70" cm="1">
        <f t="array" aca="1" ref="C86" ca="1">_xlfn.XLOOKUP(A86,INDIRECT($A$5&amp;"!$AJ$41:$AJ$406"),INDIRECT($A$5&amp;"!$Ak$41:$Ak$406"))*SUM($F$3:$I$3)</f>
        <v>0</v>
      </c>
      <c r="D86" s="70" cm="1">
        <f t="array" aca="1" ref="D86" ca="1">_xlfn.XLOOKUP(A86,INDIRECT($A$5&amp;"!$AJ$41:$AJ$406"),INDIRECT($A$5&amp;"!$AO$41:$AO$406"))*SUM($F$3:$I$3)</f>
        <v>15</v>
      </c>
      <c r="E86" s="34" cm="1">
        <f t="array" ref="E86">SUMPRODUCT(('PT Storengy'!$B$8:$K$372)*('PT Storengy'!$A$8:$A$372=$A86)*('PT Storengy'!$A$5:$J$5=$A$6)*('PT Storengy'!$B$7:$K$7=$A$7))</f>
        <v>0</v>
      </c>
      <c r="F86" s="36">
        <f t="shared" ca="1" si="12"/>
        <v>5.6428902759182025</v>
      </c>
      <c r="G86" s="54">
        <f t="shared" ca="1" si="13"/>
        <v>0.38277712711925871</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0.55967757493384007</v>
      </c>
      <c r="I86" s="95">
        <f t="shared" ca="1" si="8"/>
        <v>98.766630870677645</v>
      </c>
      <c r="K86" s="36">
        <f t="shared" ca="1" si="7"/>
        <v>5.2855101322863156</v>
      </c>
      <c r="L86" s="54">
        <f t="shared" ca="1" si="9"/>
        <v>0.35860757385437186</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0.53041969466581917</v>
      </c>
      <c r="N86" s="72">
        <f t="shared" ca="1" si="10"/>
        <v>93.603475529262198</v>
      </c>
    </row>
    <row r="87" spans="1:14" x14ac:dyDescent="0.35">
      <c r="A87" s="32">
        <f t="shared" si="11"/>
        <v>46015</v>
      </c>
      <c r="B87" s="70" cm="1">
        <f t="array" aca="1" ref="B87" ca="1">_xlfn.XLOOKUP(A87,INDIRECT($A$5&amp;"!$AJ$41:$AJ$406"),INDIRECT($A$5&amp;"!$An$41:$An$406"))*SUM($F$3:$I$3)</f>
        <v>0</v>
      </c>
      <c r="C87" s="70" cm="1">
        <f t="array" aca="1" ref="C87" ca="1">_xlfn.XLOOKUP(A87,INDIRECT($A$5&amp;"!$AJ$41:$AJ$406"),INDIRECT($A$5&amp;"!$Ak$41:$Ak$406"))*SUM($F$3:$I$3)</f>
        <v>0</v>
      </c>
      <c r="D87" s="70" cm="1">
        <f t="array" aca="1" ref="D87" ca="1">_xlfn.XLOOKUP(A87,INDIRECT($A$5&amp;"!$AJ$41:$AJ$406"),INDIRECT($A$5&amp;"!$AO$41:$AO$406"))*SUM($F$3:$I$3)</f>
        <v>15</v>
      </c>
      <c r="E87" s="34" cm="1">
        <f t="array" ref="E87">SUMPRODUCT(('PT Storengy'!$B$8:$K$372)*('PT Storengy'!$A$8:$A$372=$A87)*('PT Storengy'!$A$5:$J$5=$A$6)*('PT Storengy'!$B$7:$K$7=$A$7))</f>
        <v>0</v>
      </c>
      <c r="F87" s="36">
        <f t="shared" ca="1" si="12"/>
        <v>5.5455302286450641</v>
      </c>
      <c r="G87" s="54">
        <f t="shared" ca="1" si="13"/>
        <v>0.37619268506121351</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0.5517069345477853</v>
      </c>
      <c r="I87" s="95">
        <f t="shared" ca="1" si="8"/>
        <v>97.360047273138562</v>
      </c>
      <c r="K87" s="36">
        <f t="shared" ca="1" si="7"/>
        <v>5.1932397093497302</v>
      </c>
      <c r="L87" s="54">
        <f t="shared" ca="1" si="9"/>
        <v>0.35236734215242105</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0.52286572997398406</v>
      </c>
      <c r="N87" s="72">
        <f t="shared" ca="1" si="10"/>
        <v>92.270422936585405</v>
      </c>
    </row>
    <row r="88" spans="1:14" x14ac:dyDescent="0.35">
      <c r="A88" s="32">
        <f t="shared" si="11"/>
        <v>46016</v>
      </c>
      <c r="B88" s="70" cm="1">
        <f t="array" aca="1" ref="B88" ca="1">_xlfn.XLOOKUP(A88,INDIRECT($A$5&amp;"!$AJ$41:$AJ$406"),INDIRECT($A$5&amp;"!$An$41:$An$406"))*SUM($F$3:$I$3)</f>
        <v>0</v>
      </c>
      <c r="C88" s="70" cm="1">
        <f t="array" aca="1" ref="C88" ca="1">_xlfn.XLOOKUP(A88,INDIRECT($A$5&amp;"!$AJ$41:$AJ$406"),INDIRECT($A$5&amp;"!$Ak$41:$Ak$406"))*SUM($F$3:$I$3)</f>
        <v>0</v>
      </c>
      <c r="D88" s="70" cm="1">
        <f t="array" aca="1" ref="D88" ca="1">_xlfn.XLOOKUP(A88,INDIRECT($A$5&amp;"!$AJ$41:$AJ$406"),INDIRECT($A$5&amp;"!$AO$41:$AO$406"))*SUM($F$3:$I$3)</f>
        <v>15</v>
      </c>
      <c r="E88" s="34" cm="1">
        <f t="array" ref="E88">SUMPRODUCT(('PT Storengy'!$B$8:$K$372)*('PT Storengy'!$A$8:$A$372=$A88)*('PT Storengy'!$A$5:$J$5=$A$6)*('PT Storengy'!$B$7:$K$7=$A$7))</f>
        <v>0</v>
      </c>
      <c r="F88" s="36">
        <f t="shared" ca="1" si="12"/>
        <v>5.4495567331287562</v>
      </c>
      <c r="G88" s="54">
        <f t="shared" ca="1" si="13"/>
        <v>0.36970201524300428</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0.54384980792574256</v>
      </c>
      <c r="I88" s="95">
        <f t="shared" ca="1" si="8"/>
        <v>95.973495516307494</v>
      </c>
      <c r="K88" s="36">
        <f t="shared" ca="1" si="7"/>
        <v>5.1020871242489001</v>
      </c>
      <c r="L88" s="54">
        <f t="shared" ca="1" si="9"/>
        <v>0.34621598062331532</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0.51653131557137288</v>
      </c>
      <c r="N88" s="72">
        <f t="shared" ca="1" si="10"/>
        <v>91.152585100830493</v>
      </c>
    </row>
    <row r="89" spans="1:14" x14ac:dyDescent="0.35">
      <c r="A89" s="32">
        <f t="shared" si="11"/>
        <v>46017</v>
      </c>
      <c r="B89" s="70" cm="1">
        <f t="array" aca="1" ref="B89" ca="1">_xlfn.XLOOKUP(A89,INDIRECT($A$5&amp;"!$AJ$41:$AJ$406"),INDIRECT($A$5&amp;"!$An$41:$An$406"))*SUM($F$3:$I$3)</f>
        <v>0</v>
      </c>
      <c r="C89" s="70" cm="1">
        <f t="array" aca="1" ref="C89" ca="1">_xlfn.XLOOKUP(A89,INDIRECT($A$5&amp;"!$AJ$41:$AJ$406"),INDIRECT($A$5&amp;"!$Ak$41:$Ak$406"))*SUM($F$3:$I$3)</f>
        <v>0</v>
      </c>
      <c r="D89" s="70" cm="1">
        <f t="array" aca="1" ref="D89" ca="1">_xlfn.XLOOKUP(A89,INDIRECT($A$5&amp;"!$AJ$41:$AJ$406"),INDIRECT($A$5&amp;"!$AO$41:$AO$406"))*SUM($F$3:$I$3)</f>
        <v>15</v>
      </c>
      <c r="E89" s="34" cm="1">
        <f t="array" ref="E89">SUMPRODUCT(('PT Storengy'!$B$8:$K$372)*('PT Storengy'!$A$8:$A$372=$A89)*('PT Storengy'!$A$5:$J$5=$A$6)*('PT Storengy'!$B$7:$K$7=$A$7))</f>
        <v>0</v>
      </c>
      <c r="F89" s="36">
        <f t="shared" ca="1" si="12"/>
        <v>5.354950042811752</v>
      </c>
      <c r="G89" s="54">
        <f t="shared" ca="1" si="13"/>
        <v>0.36330378220858373</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0.53610457846302295</v>
      </c>
      <c r="I89" s="95">
        <f t="shared" ca="1" si="8"/>
        <v>94.606690317004038</v>
      </c>
      <c r="K89" s="36">
        <f t="shared" ca="1" si="7"/>
        <v>5.0119175572226862</v>
      </c>
      <c r="L89" s="54">
        <f t="shared" ca="1" si="9"/>
        <v>0.34013914161659337</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0.5109608798152111</v>
      </c>
      <c r="N89" s="72">
        <f t="shared" ca="1" si="10"/>
        <v>90.169567026213713</v>
      </c>
    </row>
    <row r="90" spans="1:14" x14ac:dyDescent="0.35">
      <c r="A90" s="32">
        <f t="shared" si="11"/>
        <v>46018</v>
      </c>
      <c r="B90" s="70" cm="1">
        <f t="array" aca="1" ref="B90" ca="1">_xlfn.XLOOKUP(A90,INDIRECT($A$5&amp;"!$AJ$41:$AJ$406"),INDIRECT($A$5&amp;"!$An$41:$An$406"))*SUM($F$3:$I$3)</f>
        <v>0</v>
      </c>
      <c r="C90" s="70" cm="1">
        <f t="array" aca="1" ref="C90" ca="1">_xlfn.XLOOKUP(A90,INDIRECT($A$5&amp;"!$AJ$41:$AJ$406"),INDIRECT($A$5&amp;"!$Ak$41:$Ak$406"))*SUM($F$3:$I$3)</f>
        <v>0</v>
      </c>
      <c r="D90" s="70" cm="1">
        <f t="array" aca="1" ref="D90" ca="1">_xlfn.XLOOKUP(A90,INDIRECT($A$5&amp;"!$AJ$41:$AJ$406"),INDIRECT($A$5&amp;"!$AO$41:$AO$406"))*SUM($F$3:$I$3)</f>
        <v>15</v>
      </c>
      <c r="E90" s="34" cm="1">
        <f t="array" ref="E90">SUMPRODUCT(('PT Storengy'!$B$8:$K$372)*('PT Storengy'!$A$8:$A$372=$A90)*('PT Storengy'!$A$5:$J$5=$A$6)*('PT Storengy'!$B$7:$K$7=$A$7))</f>
        <v>0</v>
      </c>
      <c r="F90" s="36">
        <f t="shared" ca="1" si="12"/>
        <v>5.2616906923568481</v>
      </c>
      <c r="G90" s="54">
        <f t="shared" ca="1" si="13"/>
        <v>0.35699666952078346</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0.5284696525777911</v>
      </c>
      <c r="I90" s="95">
        <f t="shared" ca="1" si="8"/>
        <v>93.259350454904293</v>
      </c>
      <c r="K90" s="36">
        <f t="shared" ca="1" si="7"/>
        <v>4.9227204070957749</v>
      </c>
      <c r="L90" s="54">
        <f t="shared" ca="1" si="9"/>
        <v>0.33412783714817906</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0.50545051738583135</v>
      </c>
      <c r="N90" s="72">
        <f t="shared" ca="1" si="10"/>
        <v>89.197150126911396</v>
      </c>
    </row>
    <row r="91" spans="1:14" x14ac:dyDescent="0.35">
      <c r="A91" s="32">
        <f t="shared" si="11"/>
        <v>46019</v>
      </c>
      <c r="B91" s="70" cm="1">
        <f t="array" aca="1" ref="B91" ca="1">_xlfn.XLOOKUP(A91,INDIRECT($A$5&amp;"!$AJ$41:$AJ$406"),INDIRECT($A$5&amp;"!$An$41:$An$406"))*SUM($F$3:$I$3)</f>
        <v>0</v>
      </c>
      <c r="C91" s="70" cm="1">
        <f t="array" aca="1" ref="C91" ca="1">_xlfn.XLOOKUP(A91,INDIRECT($A$5&amp;"!$AJ$41:$AJ$406"),INDIRECT($A$5&amp;"!$Ak$41:$Ak$406"))*SUM($F$3:$I$3)</f>
        <v>0</v>
      </c>
      <c r="D91" s="70" cm="1">
        <f t="array" aca="1" ref="D91" ca="1">_xlfn.XLOOKUP(A91,INDIRECT($A$5&amp;"!$AJ$41:$AJ$406"),INDIRECT($A$5&amp;"!$AO$41:$AO$406"))*SUM($F$3:$I$3)</f>
        <v>15</v>
      </c>
      <c r="E91" s="34" cm="1">
        <f t="array" ref="E91">SUMPRODUCT(('PT Storengy'!$B$8:$K$372)*('PT Storengy'!$A$8:$A$372=$A91)*('PT Storengy'!$A$5:$J$5=$A$6)*('PT Storengy'!$B$7:$K$7=$A$7))</f>
        <v>0</v>
      </c>
      <c r="F91" s="36">
        <f t="shared" ca="1" si="12"/>
        <v>5.169759493642168</v>
      </c>
      <c r="G91" s="54">
        <f t="shared" ca="1" si="13"/>
        <v>0.35077937949045651</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0.52094345938318476</v>
      </c>
      <c r="I91" s="95">
        <f t="shared" ca="1" si="8"/>
        <v>91.931198714679653</v>
      </c>
      <c r="K91" s="36">
        <f t="shared" ca="1" si="7"/>
        <v>4.8344851870192516</v>
      </c>
      <c r="L91" s="54">
        <f t="shared" ca="1" si="9"/>
        <v>0.32818136047305163</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0.49999958043363124</v>
      </c>
      <c r="N91" s="72">
        <f t="shared" ca="1" si="10"/>
        <v>88.235220076523149</v>
      </c>
    </row>
    <row r="92" spans="1:14" x14ac:dyDescent="0.35">
      <c r="A92" s="32">
        <f t="shared" si="11"/>
        <v>46020</v>
      </c>
      <c r="B92" s="70" cm="1">
        <f t="array" aca="1" ref="B92" ca="1">_xlfn.XLOOKUP(A92,INDIRECT($A$5&amp;"!$AJ$41:$AJ$406"),INDIRECT($A$5&amp;"!$An$41:$An$406"))*SUM($F$3:$I$3)</f>
        <v>0</v>
      </c>
      <c r="C92" s="70" cm="1">
        <f t="array" aca="1" ref="C92" ca="1">_xlfn.XLOOKUP(A92,INDIRECT($A$5&amp;"!$AJ$41:$AJ$406"),INDIRECT($A$5&amp;"!$Ak$41:$Ak$406"))*SUM($F$3:$I$3)</f>
        <v>0</v>
      </c>
      <c r="D92" s="70" cm="1">
        <f t="array" aca="1" ref="D92" ca="1">_xlfn.XLOOKUP(A92,INDIRECT($A$5&amp;"!$AJ$41:$AJ$406"),INDIRECT($A$5&amp;"!$AO$41:$AO$406"))*SUM($F$3:$I$3)</f>
        <v>15</v>
      </c>
      <c r="E92" s="34" cm="1">
        <f t="array" ref="E92">SUMPRODUCT(('PT Storengy'!$B$8:$K$372)*('PT Storengy'!$A$8:$A$372=$A92)*('PT Storengy'!$A$5:$J$5=$A$6)*('PT Storengy'!$B$7:$K$7=$A$7))</f>
        <v>0</v>
      </c>
      <c r="F92" s="36">
        <f t="shared" ca="1" si="12"/>
        <v>5.0788601265538702</v>
      </c>
      <c r="G92" s="54">
        <f t="shared" ca="1" si="13"/>
        <v>0.34465063290947789</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0.51509641350035529</v>
      </c>
      <c r="I92" s="95">
        <f t="shared" ca="1" si="8"/>
        <v>90.899367088297979</v>
      </c>
      <c r="K92" s="36">
        <f t="shared" ca="1" si="7"/>
        <v>4.7472015232376714</v>
      </c>
      <c r="L92" s="54">
        <f t="shared" ca="1" si="9"/>
        <v>0.32229901246795012</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0.49460742809562142</v>
      </c>
      <c r="N92" s="72">
        <f t="shared" ca="1" si="10"/>
        <v>87.283663781580231</v>
      </c>
    </row>
    <row r="93" spans="1:14" x14ac:dyDescent="0.35">
      <c r="A93" s="32">
        <f t="shared" si="11"/>
        <v>46021</v>
      </c>
      <c r="B93" s="70" cm="1">
        <f t="array" aca="1" ref="B93" ca="1">_xlfn.XLOOKUP(A93,INDIRECT($A$5&amp;"!$AJ$41:$AJ$406"),INDIRECT($A$5&amp;"!$An$41:$An$406"))*SUM($F$3:$I$3)</f>
        <v>0</v>
      </c>
      <c r="C93" s="70" cm="1">
        <f t="array" aca="1" ref="C93" ca="1">_xlfn.XLOOKUP(A93,INDIRECT($A$5&amp;"!$AJ$41:$AJ$406"),INDIRECT($A$5&amp;"!$Ak$41:$Ak$406"))*SUM($F$3:$I$3)</f>
        <v>0</v>
      </c>
      <c r="D93" s="70" cm="1">
        <f t="array" aca="1" ref="D93" ca="1">_xlfn.XLOOKUP(A93,INDIRECT($A$5&amp;"!$AJ$41:$AJ$406"),INDIRECT($A$5&amp;"!$AO$41:$AO$406"))*SUM($F$3:$I$3)</f>
        <v>15</v>
      </c>
      <c r="E93" s="34" cm="1">
        <f t="array" ref="E93">SUMPRODUCT(('PT Storengy'!$B$8:$K$372)*('PT Storengy'!$A$8:$A$372=$A93)*('PT Storengy'!$A$5:$J$5=$A$6)*('PT Storengy'!$B$7:$K$7=$A$7))</f>
        <v>0</v>
      </c>
      <c r="F93" s="36">
        <f t="shared" ca="1" si="12"/>
        <v>4.9889410467577013</v>
      </c>
      <c r="G93" s="54">
        <f t="shared" ca="1" si="13"/>
        <v>0.33859067510359137</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0.50954145217829261</v>
      </c>
      <c r="I93" s="95">
        <f t="shared" ca="1" si="8"/>
        <v>89.919079796169271</v>
      </c>
      <c r="K93" s="36">
        <f t="shared" ca="1" si="7"/>
        <v>4.6608591538694215</v>
      </c>
      <c r="L93" s="54">
        <f t="shared" ca="1" si="9"/>
        <v>0.31648010154917811</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0.48927342642008043</v>
      </c>
      <c r="N93" s="72">
        <f t="shared" ca="1" si="10"/>
        <v>86.342369368249479</v>
      </c>
    </row>
    <row r="94" spans="1:14" x14ac:dyDescent="0.35">
      <c r="A94" s="32">
        <f t="shared" si="11"/>
        <v>46022</v>
      </c>
      <c r="B94" s="70" cm="1">
        <f t="array" aca="1" ref="B94" ca="1">_xlfn.XLOOKUP(A94,INDIRECT($A$5&amp;"!$AJ$41:$AJ$406"),INDIRECT($A$5&amp;"!$An$41:$An$406"))*SUM($F$3:$I$3)</f>
        <v>0</v>
      </c>
      <c r="C94" s="70" cm="1">
        <f t="array" aca="1" ref="C94" ca="1">_xlfn.XLOOKUP(A94,INDIRECT($A$5&amp;"!$AJ$41:$AJ$406"),INDIRECT($A$5&amp;"!$Ak$41:$Ak$406"))*SUM($F$3:$I$3)</f>
        <v>0</v>
      </c>
      <c r="D94" s="70" cm="1">
        <f t="array" aca="1" ref="D94" ca="1">_xlfn.XLOOKUP(A94,INDIRECT($A$5&amp;"!$AJ$41:$AJ$406"),INDIRECT($A$5&amp;"!$AO$41:$AO$406"))*SUM($F$3:$I$3)</f>
        <v>15</v>
      </c>
      <c r="E94" s="34" cm="1">
        <f t="array" ref="E94">SUMPRODUCT(('PT Storengy'!$B$8:$K$372)*('PT Storengy'!$A$8:$A$372=$A94)*('PT Storengy'!$A$5:$J$5=$A$6)*('PT Storengy'!$B$7:$K$7=$A$7))</f>
        <v>0</v>
      </c>
      <c r="F94" s="36">
        <f t="shared" ca="1" si="12"/>
        <v>4.8999916825279612</v>
      </c>
      <c r="G94" s="54">
        <f t="shared" ca="1" si="13"/>
        <v>0.33259606978384676</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0.50404639730186007</v>
      </c>
      <c r="I94" s="95">
        <f t="shared" ca="1" si="8"/>
        <v>88.949364229739999</v>
      </c>
      <c r="K94" s="36">
        <f t="shared" ca="1" si="7"/>
        <v>4.5754479277002416</v>
      </c>
      <c r="L94" s="54">
        <f t="shared" ca="1" si="9"/>
        <v>0.31072394359129479</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0.48399694829202072</v>
      </c>
      <c r="N94" s="72">
        <f t="shared" ca="1" si="10"/>
        <v>85.411226169180111</v>
      </c>
    </row>
    <row r="95" spans="1:14" x14ac:dyDescent="0.35">
      <c r="A95" s="32">
        <f t="shared" si="11"/>
        <v>46023</v>
      </c>
      <c r="B95" s="70" cm="1">
        <f t="array" aca="1" ref="B95" ca="1">_xlfn.XLOOKUP(A95,INDIRECT($A$5&amp;"!$AJ$41:$AJ$406"),INDIRECT($A$5&amp;"!$An$41:$An$406"))*SUM($F$3:$I$3)</f>
        <v>0</v>
      </c>
      <c r="C95" s="70" cm="1">
        <f t="array" aca="1" ref="C95" ca="1">_xlfn.XLOOKUP(A95,INDIRECT($A$5&amp;"!$AJ$41:$AJ$406"),INDIRECT($A$5&amp;"!$Ak$41:$Ak$406"))*SUM($F$3:$I$3)</f>
        <v>0</v>
      </c>
      <c r="D95" s="70" cm="1">
        <f t="array" aca="1" ref="D95" ca="1">_xlfn.XLOOKUP(A95,INDIRECT($A$5&amp;"!$AJ$41:$AJ$406"),INDIRECT($A$5&amp;"!$AO$41:$AO$406"))*SUM($F$3:$I$3)</f>
        <v>15</v>
      </c>
      <c r="E95" s="34" cm="1">
        <f t="array" ref="E95">SUMPRODUCT(('PT Storengy'!$B$8:$K$372)*('PT Storengy'!$A$8:$A$372=$A95)*('PT Storengy'!$A$5:$J$5=$A$6)*('PT Storengy'!$B$7:$K$7=$A$7))</f>
        <v>0</v>
      </c>
      <c r="F95" s="36">
        <f t="shared" ca="1" si="12"/>
        <v>4.8120015761477575</v>
      </c>
      <c r="G95" s="54">
        <f t="shared" ca="1" si="13"/>
        <v>0.32666611216853075</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0.49861060282115377</v>
      </c>
      <c r="I95" s="95">
        <f t="shared" ca="1" si="8"/>
        <v>87.990106380203585</v>
      </c>
      <c r="K95" s="36">
        <f t="shared" ca="1" si="7"/>
        <v>4.4909578029897483</v>
      </c>
      <c r="L95" s="54">
        <f t="shared" ca="1" si="9"/>
        <v>0.30502986184668279</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0.47877737335945969</v>
      </c>
      <c r="N95" s="72">
        <f t="shared" ca="1" si="10"/>
        <v>84.490124710492879</v>
      </c>
    </row>
    <row r="96" spans="1:14" x14ac:dyDescent="0.35">
      <c r="A96" s="32">
        <f t="shared" si="11"/>
        <v>46024</v>
      </c>
      <c r="B96" s="70" cm="1">
        <f t="array" aca="1" ref="B96" ca="1">_xlfn.XLOOKUP(A96,INDIRECT($A$5&amp;"!$AJ$41:$AJ$406"),INDIRECT($A$5&amp;"!$An$41:$An$406"))*SUM($F$3:$I$3)</f>
        <v>0</v>
      </c>
      <c r="C96" s="70" cm="1">
        <f t="array" aca="1" ref="C96" ca="1">_xlfn.XLOOKUP(A96,INDIRECT($A$5&amp;"!$AJ$41:$AJ$406"),INDIRECT($A$5&amp;"!$Ak$41:$Ak$406"))*SUM($F$3:$I$3)</f>
        <v>0</v>
      </c>
      <c r="D96" s="70" cm="1">
        <f t="array" aca="1" ref="D96" ca="1">_xlfn.XLOOKUP(A96,INDIRECT($A$5&amp;"!$AJ$41:$AJ$406"),INDIRECT($A$5&amp;"!$AO$41:$AO$406"))*SUM($F$3:$I$3)</f>
        <v>15</v>
      </c>
      <c r="E96" s="34" cm="1">
        <f t="array" ref="E96">SUMPRODUCT(('PT Storengy'!$B$8:$K$372)*('PT Storengy'!$A$8:$A$372=$A96)*('PT Storengy'!$A$5:$J$5=$A$6)*('PT Storengy'!$B$7:$K$7=$A$7))</f>
        <v>0</v>
      </c>
      <c r="F96" s="36">
        <f t="shared" ca="1" si="12"/>
        <v>4.7249603826794973</v>
      </c>
      <c r="G96" s="54">
        <f t="shared" ca="1" si="13"/>
        <v>0.32080010507651718</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0.49323342965347461</v>
      </c>
      <c r="I96" s="95">
        <f t="shared" ca="1" si="8"/>
        <v>87.041193468260204</v>
      </c>
      <c r="K96" s="36">
        <f t="shared" ca="1" si="7"/>
        <v>4.4073788462908396</v>
      </c>
      <c r="L96" s="54">
        <f t="shared" ca="1" si="9"/>
        <v>0.29939718686598321</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0.4736140879604851</v>
      </c>
      <c r="N96" s="72">
        <f t="shared" ca="1" si="10"/>
        <v>83.578956698909124</v>
      </c>
    </row>
    <row r="97" spans="1:14" x14ac:dyDescent="0.35">
      <c r="A97" s="32">
        <f t="shared" si="11"/>
        <v>46025</v>
      </c>
      <c r="B97" s="70" cm="1">
        <f t="array" aca="1" ref="B97" ca="1">_xlfn.XLOOKUP(A97,INDIRECT($A$5&amp;"!$AJ$41:$AJ$406"),INDIRECT($A$5&amp;"!$An$41:$An$406"))*SUM($F$3:$I$3)</f>
        <v>0</v>
      </c>
      <c r="C97" s="70" cm="1">
        <f t="array" aca="1" ref="C97" ca="1">_xlfn.XLOOKUP(A97,INDIRECT($A$5&amp;"!$AJ$41:$AJ$406"),INDIRECT($A$5&amp;"!$Ak$41:$Ak$406"))*SUM($F$3:$I$3)</f>
        <v>0</v>
      </c>
      <c r="D97" s="70" cm="1">
        <f t="array" aca="1" ref="D97" ca="1">_xlfn.XLOOKUP(A97,INDIRECT($A$5&amp;"!$AJ$41:$AJ$406"),INDIRECT($A$5&amp;"!$AO$41:$AO$406"))*SUM($F$3:$I$3)</f>
        <v>15</v>
      </c>
      <c r="E97" s="34" cm="1">
        <f t="array" ref="E97">SUMPRODUCT(('PT Storengy'!$B$8:$K$372)*('PT Storengy'!$A$8:$A$372=$A97)*('PT Storengy'!$A$5:$J$5=$A$6)*('PT Storengy'!$B$7:$K$7=$A$7))</f>
        <v>0</v>
      </c>
      <c r="F97" s="36">
        <f t="shared" ca="1" si="12"/>
        <v>4.6388578687486399</v>
      </c>
      <c r="G97" s="54">
        <f t="shared" ca="1" si="13"/>
        <v>0.31499735884529984</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0.48791424560819197</v>
      </c>
      <c r="I97" s="95">
        <f t="shared" ca="1" si="8"/>
        <v>86.102513930857384</v>
      </c>
      <c r="K97" s="36">
        <f t="shared" ca="1" si="7"/>
        <v>4.3247012312818205</v>
      </c>
      <c r="L97" s="54">
        <f t="shared" ca="1" si="9"/>
        <v>0.29382525641938934</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0.46850648505110737</v>
      </c>
      <c r="N97" s="72">
        <f t="shared" ca="1" si="10"/>
        <v>82.677615009018936</v>
      </c>
    </row>
    <row r="98" spans="1:14" x14ac:dyDescent="0.35">
      <c r="A98" s="32">
        <f t="shared" si="11"/>
        <v>46026</v>
      </c>
      <c r="B98" s="70" cm="1">
        <f t="array" aca="1" ref="B98" ca="1">_xlfn.XLOOKUP(A98,INDIRECT($A$5&amp;"!$AJ$41:$AJ$406"),INDIRECT($A$5&amp;"!$An$41:$An$406"))*SUM($F$3:$I$3)</f>
        <v>0</v>
      </c>
      <c r="C98" s="70" cm="1">
        <f t="array" aca="1" ref="C98" ca="1">_xlfn.XLOOKUP(A98,INDIRECT($A$5&amp;"!$AJ$41:$AJ$406"),INDIRECT($A$5&amp;"!$Ak$41:$Ak$406"))*SUM($F$3:$I$3)</f>
        <v>0</v>
      </c>
      <c r="D98" s="70" cm="1">
        <f t="array" aca="1" ref="D98" ca="1">_xlfn.XLOOKUP(A98,INDIRECT($A$5&amp;"!$AJ$41:$AJ$406"),INDIRECT($A$5&amp;"!$AO$41:$AO$406"))*SUM($F$3:$I$3)</f>
        <v>15</v>
      </c>
      <c r="E98" s="34" cm="1">
        <f t="array" ref="E98">SUMPRODUCT(('PT Storengy'!$B$8:$K$372)*('PT Storengy'!$A$8:$A$372=$A98)*('PT Storengy'!$A$5:$J$5=$A$6)*('PT Storengy'!$B$7:$K$7=$A$7))</f>
        <v>0</v>
      </c>
      <c r="F98" s="36">
        <f t="shared" ca="1" si="12"/>
        <v>4.553683911340566</v>
      </c>
      <c r="G98" s="54">
        <f t="shared" ca="1" si="13"/>
        <v>0.3092571912499093</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0.48265242531241737</v>
      </c>
      <c r="I98" s="95">
        <f t="shared" ca="1" si="8"/>
        <v>85.173957408073633</v>
      </c>
      <c r="K98" s="36">
        <f t="shared" ca="1" si="7"/>
        <v>4.2429152376111343</v>
      </c>
      <c r="L98" s="54">
        <f t="shared" ca="1" si="9"/>
        <v>0.28831341541878802</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0.46345396413388951</v>
      </c>
      <c r="N98" s="72">
        <f t="shared" ca="1" si="10"/>
        <v>81.785993670686366</v>
      </c>
    </row>
    <row r="99" spans="1:14" x14ac:dyDescent="0.35">
      <c r="A99" s="32">
        <f t="shared" si="11"/>
        <v>46027</v>
      </c>
      <c r="B99" s="70" cm="1">
        <f t="array" aca="1" ref="B99" ca="1">_xlfn.XLOOKUP(A99,INDIRECT($A$5&amp;"!$AJ$41:$AJ$406"),INDIRECT($A$5&amp;"!$An$41:$An$406"))*SUM($F$3:$I$3)</f>
        <v>0</v>
      </c>
      <c r="C99" s="70" cm="1">
        <f t="array" aca="1" ref="C99" ca="1">_xlfn.XLOOKUP(A99,INDIRECT($A$5&amp;"!$AJ$41:$AJ$406"),INDIRECT($A$5&amp;"!$Ak$41:$Ak$406"))*SUM($F$3:$I$3)</f>
        <v>0</v>
      </c>
      <c r="D99" s="70" cm="1">
        <f t="array" aca="1" ref="D99" ca="1">_xlfn.XLOOKUP(A99,INDIRECT($A$5&amp;"!$AJ$41:$AJ$406"),INDIRECT($A$5&amp;"!$AO$41:$AO$406"))*SUM($F$3:$I$3)</f>
        <v>15</v>
      </c>
      <c r="E99" s="34" cm="1">
        <f t="array" ref="E99">SUMPRODUCT(('PT Storengy'!$B$8:$K$372)*('PT Storengy'!$A$8:$A$372=$A99)*('PT Storengy'!$A$5:$J$5=$A$6)*('PT Storengy'!$B$7:$K$7=$A$7))</f>
        <v>0</v>
      </c>
      <c r="F99" s="36">
        <f t="shared" ca="1" si="12"/>
        <v>4.4694284966104227</v>
      </c>
      <c r="G99" s="54">
        <f t="shared" ca="1" si="13"/>
        <v>0.30357892742270443</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0.47744735013747958</v>
      </c>
      <c r="I99" s="95">
        <f t="shared" ca="1" si="8"/>
        <v>84.255414730143443</v>
      </c>
      <c r="K99" s="36">
        <f t="shared" ca="1" si="7"/>
        <v>4.1620112497545438</v>
      </c>
      <c r="L99" s="54">
        <f t="shared" ca="1" si="9"/>
        <v>0.2828610158407423</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0.45845593118734762</v>
      </c>
      <c r="N99" s="72">
        <f t="shared" ca="1" si="10"/>
        <v>80.903987856590746</v>
      </c>
    </row>
    <row r="100" spans="1:14" x14ac:dyDescent="0.35">
      <c r="A100" s="32">
        <f t="shared" si="11"/>
        <v>46028</v>
      </c>
      <c r="B100" s="70" cm="1">
        <f t="array" aca="1" ref="B100" ca="1">_xlfn.XLOOKUP(A100,INDIRECT($A$5&amp;"!$AJ$41:$AJ$406"),INDIRECT($A$5&amp;"!$An$41:$An$406"))*SUM($F$3:$I$3)</f>
        <v>0</v>
      </c>
      <c r="C100" s="70" cm="1">
        <f t="array" aca="1" ref="C100" ca="1">_xlfn.XLOOKUP(A100,INDIRECT($A$5&amp;"!$AJ$41:$AJ$406"),INDIRECT($A$5&amp;"!$Ak$41:$Ak$406"))*SUM($F$3:$I$3)</f>
        <v>0</v>
      </c>
      <c r="D100" s="70" cm="1">
        <f t="array" aca="1" ref="D100" ca="1">_xlfn.XLOOKUP(A100,INDIRECT($A$5&amp;"!$AJ$41:$AJ$406"),INDIRECT($A$5&amp;"!$AO$41:$AO$406"))*SUM($F$3:$I$3)</f>
        <v>15</v>
      </c>
      <c r="E100" s="34" cm="1">
        <f t="array" ref="E100">SUMPRODUCT(('PT Storengy'!$B$8:$K$372)*('PT Storengy'!$A$8:$A$372=$A100)*('PT Storengy'!$A$5:$J$5=$A$6)*('PT Storengy'!$B$7:$K$7=$A$7))</f>
        <v>0</v>
      </c>
      <c r="F100" s="36">
        <f t="shared" ca="1" si="12"/>
        <v>4.3860817187058005</v>
      </c>
      <c r="G100" s="54">
        <f t="shared" ca="1" si="13"/>
        <v>0.2979618997740282</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0.47229840812619306</v>
      </c>
      <c r="I100" s="95">
        <f t="shared" ca="1" si="8"/>
        <v>83.346777904622286</v>
      </c>
      <c r="K100" s="36">
        <f t="shared" ca="1" si="7"/>
        <v>4.0819797558846416</v>
      </c>
      <c r="L100" s="54">
        <f t="shared" ca="1" si="9"/>
        <v>0.27746741665030294</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0.45351179859611152</v>
      </c>
      <c r="N100" s="72">
        <f t="shared" ca="1" si="10"/>
        <v>80.031493869902022</v>
      </c>
    </row>
    <row r="101" spans="1:14" x14ac:dyDescent="0.35">
      <c r="A101" s="32">
        <f t="shared" si="11"/>
        <v>46029</v>
      </c>
      <c r="B101" s="70" cm="1">
        <f t="array" aca="1" ref="B101" ca="1">_xlfn.XLOOKUP(A101,INDIRECT($A$5&amp;"!$AJ$41:$AJ$406"),INDIRECT($A$5&amp;"!$An$41:$An$406"))*SUM($F$3:$I$3)</f>
        <v>0</v>
      </c>
      <c r="C101" s="70" cm="1">
        <f t="array" aca="1" ref="C101" ca="1">_xlfn.XLOOKUP(A101,INDIRECT($A$5&amp;"!$AJ$41:$AJ$406"),INDIRECT($A$5&amp;"!$Ak$41:$Ak$406"))*SUM($F$3:$I$3)</f>
        <v>0</v>
      </c>
      <c r="D101" s="70" cm="1">
        <f t="array" aca="1" ref="D101" ca="1">_xlfn.XLOOKUP(A101,INDIRECT($A$5&amp;"!$AJ$41:$AJ$406"),INDIRECT($A$5&amp;"!$AO$41:$AO$406"))*SUM($F$3:$I$3)</f>
        <v>15</v>
      </c>
      <c r="E101" s="34" cm="1">
        <f t="array" ref="E101">SUMPRODUCT(('PT Storengy'!$B$8:$K$372)*('PT Storengy'!$A$8:$A$372=$A101)*('PT Storengy'!$A$5:$J$5=$A$6)*('PT Storengy'!$B$7:$K$7=$A$7))</f>
        <v>0</v>
      </c>
      <c r="F101" s="36">
        <f t="shared" ca="1" si="12"/>
        <v>4.3036337786021104</v>
      </c>
      <c r="G101" s="54">
        <f t="shared" ca="1" si="13"/>
        <v>0.29240544791372003</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0.46720499392091053</v>
      </c>
      <c r="I101" s="95">
        <f t="shared" ca="1" si="8"/>
        <v>82.447940103690073</v>
      </c>
      <c r="K101" s="36">
        <f t="shared" ca="1" si="7"/>
        <v>4.0028113467525523</v>
      </c>
      <c r="L101" s="54">
        <f t="shared" ca="1" si="9"/>
        <v>0.27213198372564279</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0.44862098508183967</v>
      </c>
      <c r="N101" s="72">
        <f t="shared" ca="1" si="10"/>
        <v>79.168409132089337</v>
      </c>
    </row>
    <row r="102" spans="1:14" x14ac:dyDescent="0.35">
      <c r="A102" s="32">
        <f t="shared" si="11"/>
        <v>46030</v>
      </c>
      <c r="B102" s="70" cm="1">
        <f t="array" aca="1" ref="B102" ca="1">_xlfn.XLOOKUP(A102,INDIRECT($A$5&amp;"!$AJ$41:$AJ$406"),INDIRECT($A$5&amp;"!$An$41:$An$406"))*SUM($F$3:$I$3)</f>
        <v>0</v>
      </c>
      <c r="C102" s="70" cm="1">
        <f t="array" aca="1" ref="C102" ca="1">_xlfn.XLOOKUP(A102,INDIRECT($A$5&amp;"!$AJ$41:$AJ$406"),INDIRECT($A$5&amp;"!$Ak$41:$Ak$406"))*SUM($F$3:$I$3)</f>
        <v>0</v>
      </c>
      <c r="D102" s="70" cm="1">
        <f t="array" aca="1" ref="D102" ca="1">_xlfn.XLOOKUP(A102,INDIRECT($A$5&amp;"!$AJ$41:$AJ$406"),INDIRECT($A$5&amp;"!$AO$41:$AO$406"))*SUM($F$3:$I$3)</f>
        <v>15</v>
      </c>
      <c r="E102" s="34" cm="1">
        <f t="array" ref="E102">SUMPRODUCT(('PT Storengy'!$B$8:$K$372)*('PT Storengy'!$A$8:$A$372=$A102)*('PT Storengy'!$A$5:$J$5=$A$6)*('PT Storengy'!$B$7:$K$7=$A$7))</f>
        <v>0</v>
      </c>
      <c r="F102" s="36">
        <f t="shared" ca="1" si="12"/>
        <v>4.2220749829505193</v>
      </c>
      <c r="G102" s="54">
        <f t="shared" ca="1" si="13"/>
        <v>0.286908918573474</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0.46216650869235165</v>
      </c>
      <c r="I102" s="95">
        <f t="shared" ca="1" si="8"/>
        <v>81.558795651591453</v>
      </c>
      <c r="K102" s="36">
        <f t="shared" ca="1" si="7"/>
        <v>3.9244967145816916</v>
      </c>
      <c r="L102" s="54">
        <f t="shared" ca="1" si="9"/>
        <v>0.2668540897835035</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0.44378291563487865</v>
      </c>
      <c r="N102" s="72">
        <f t="shared" ca="1" si="10"/>
        <v>78.314632170860918</v>
      </c>
    </row>
    <row r="103" spans="1:14" x14ac:dyDescent="0.35">
      <c r="A103" s="32">
        <f t="shared" si="11"/>
        <v>46031</v>
      </c>
      <c r="B103" s="70" cm="1">
        <f t="array" aca="1" ref="B103" ca="1">_xlfn.XLOOKUP(A103,INDIRECT($A$5&amp;"!$AJ$41:$AJ$406"),INDIRECT($A$5&amp;"!$An$41:$An$406"))*SUM($F$3:$I$3)</f>
        <v>0</v>
      </c>
      <c r="C103" s="70" cm="1">
        <f t="array" aca="1" ref="C103" ca="1">_xlfn.XLOOKUP(A103,INDIRECT($A$5&amp;"!$AJ$41:$AJ$406"),INDIRECT($A$5&amp;"!$Ak$41:$Ak$406"))*SUM($F$3:$I$3)</f>
        <v>0</v>
      </c>
      <c r="D103" s="70" cm="1">
        <f t="array" aca="1" ref="D103" ca="1">_xlfn.XLOOKUP(A103,INDIRECT($A$5&amp;"!$AJ$41:$AJ$406"),INDIRECT($A$5&amp;"!$AO$41:$AO$406"))*SUM($F$3:$I$3)</f>
        <v>15</v>
      </c>
      <c r="E103" s="34" cm="1">
        <f t="array" ref="E103">SUMPRODUCT(('PT Storengy'!$B$8:$K$372)*('PT Storengy'!$A$8:$A$372=$A103)*('PT Storengy'!$A$5:$J$5=$A$6)*('PT Storengy'!$B$7:$K$7=$A$7))</f>
        <v>0</v>
      </c>
      <c r="F103" s="36">
        <f t="shared" ca="1" si="12"/>
        <v>4.1413957429383075</v>
      </c>
      <c r="G103" s="54">
        <f t="shared" ca="1" si="13"/>
        <v>0.28147166553003461</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0.45718236006919893</v>
      </c>
      <c r="I103" s="95">
        <f t="shared" ca="1" si="8"/>
        <v>80.679240012211565</v>
      </c>
      <c r="K103" s="36">
        <f t="shared" ca="1" si="7"/>
        <v>3.8470266519734575</v>
      </c>
      <c r="L103" s="54">
        <f t="shared" ca="1" si="9"/>
        <v>0.26163311430544611</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0.43899702144665942</v>
      </c>
      <c r="N103" s="72">
        <f t="shared" ca="1" si="10"/>
        <v>77.470062608234002</v>
      </c>
    </row>
    <row r="104" spans="1:14" x14ac:dyDescent="0.35">
      <c r="A104" s="32">
        <f t="shared" si="11"/>
        <v>46032</v>
      </c>
      <c r="B104" s="70" cm="1">
        <f t="array" aca="1" ref="B104" ca="1">_xlfn.XLOOKUP(A104,INDIRECT($A$5&amp;"!$AJ$41:$AJ$406"),INDIRECT($A$5&amp;"!$An$41:$An$406"))*SUM($F$3:$I$3)</f>
        <v>0</v>
      </c>
      <c r="C104" s="70" cm="1">
        <f t="array" aca="1" ref="C104" ca="1">_xlfn.XLOOKUP(A104,INDIRECT($A$5&amp;"!$AJ$41:$AJ$406"),INDIRECT($A$5&amp;"!$Ak$41:$Ak$406"))*SUM($F$3:$I$3)</f>
        <v>0</v>
      </c>
      <c r="D104" s="70" cm="1">
        <f t="array" aca="1" ref="D104" ca="1">_xlfn.XLOOKUP(A104,INDIRECT($A$5&amp;"!$AJ$41:$AJ$406"),INDIRECT($A$5&amp;"!$AO$41:$AO$406"))*SUM($F$3:$I$3)</f>
        <v>15</v>
      </c>
      <c r="E104" s="34" cm="1">
        <f t="array" ref="E104">SUMPRODUCT(('PT Storengy'!$B$8:$K$372)*('PT Storengy'!$A$8:$A$372=$A104)*('PT Storengy'!$A$5:$J$5=$A$6)*('PT Storengy'!$B$7:$K$7=$A$7))</f>
        <v>0</v>
      </c>
      <c r="F104" s="36">
        <f t="shared" ca="1" si="12"/>
        <v>4.0615865731615219</v>
      </c>
      <c r="G104" s="54">
        <f t="shared" ca="1" si="13"/>
        <v>0.27609304952922048</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0.45225196206845258</v>
      </c>
      <c r="I104" s="95">
        <f t="shared" ca="1" si="8"/>
        <v>79.809169776785737</v>
      </c>
      <c r="K104" s="36">
        <f t="shared" ca="1" si="7"/>
        <v>3.7703920508247242</v>
      </c>
      <c r="L104" s="54">
        <f t="shared" ca="1" si="9"/>
        <v>0.25646844346489717</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0.43426273984282288</v>
      </c>
      <c r="N104" s="72">
        <f t="shared" ca="1" si="10"/>
        <v>76.634601148733438</v>
      </c>
    </row>
    <row r="105" spans="1:14" x14ac:dyDescent="0.35">
      <c r="A105" s="32">
        <f t="shared" si="11"/>
        <v>46033</v>
      </c>
      <c r="B105" s="70" cm="1">
        <f t="array" aca="1" ref="B105" ca="1">_xlfn.XLOOKUP(A105,INDIRECT($A$5&amp;"!$AJ$41:$AJ$406"),INDIRECT($A$5&amp;"!$An$41:$An$406"))*SUM($F$3:$I$3)</f>
        <v>0</v>
      </c>
      <c r="C105" s="70" cm="1">
        <f t="array" aca="1" ref="C105" ca="1">_xlfn.XLOOKUP(A105,INDIRECT($A$5&amp;"!$AJ$41:$AJ$406"),INDIRECT($A$5&amp;"!$Ak$41:$Ak$406"))*SUM($F$3:$I$3)</f>
        <v>0</v>
      </c>
      <c r="D105" s="70" cm="1">
        <f t="array" aca="1" ref="D105" ca="1">_xlfn.XLOOKUP(A105,INDIRECT($A$5&amp;"!$AJ$41:$AJ$406"),INDIRECT($A$5&amp;"!$AO$41:$AO$406"))*SUM($F$3:$I$3)</f>
        <v>15</v>
      </c>
      <c r="E105" s="34" cm="1">
        <f t="array" ref="E105">SUMPRODUCT(('PT Storengy'!$B$8:$K$372)*('PT Storengy'!$A$8:$A$372=$A105)*('PT Storengy'!$A$5:$J$5=$A$6)*('PT Storengy'!$B$7:$K$7=$A$7))</f>
        <v>0</v>
      </c>
      <c r="F105" s="36">
        <f t="shared" ca="1" si="12"/>
        <v>3.9826380905097798</v>
      </c>
      <c r="G105" s="54">
        <f t="shared" ca="1" si="13"/>
        <v>0.27077243821076813</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0.44737473502653791</v>
      </c>
      <c r="I105" s="95">
        <f t="shared" ca="1" si="8"/>
        <v>78.948482651741969</v>
      </c>
      <c r="K105" s="36">
        <f t="shared" ca="1" si="7"/>
        <v>3.6945839012570065</v>
      </c>
      <c r="L105" s="54">
        <f t="shared" ca="1" si="9"/>
        <v>0.2513594700549816</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0.42957951421706692</v>
      </c>
      <c r="N105" s="72">
        <f t="shared" ca="1" si="10"/>
        <v>75.808149567717678</v>
      </c>
    </row>
    <row r="106" spans="1:14" x14ac:dyDescent="0.35">
      <c r="A106" s="32">
        <f t="shared" si="11"/>
        <v>46034</v>
      </c>
      <c r="B106" s="70" cm="1">
        <f t="array" aca="1" ref="B106" ca="1">_xlfn.XLOOKUP(A106,INDIRECT($A$5&amp;"!$AJ$41:$AJ$406"),INDIRECT($A$5&amp;"!$An$41:$An$406"))*SUM($F$3:$I$3)</f>
        <v>0</v>
      </c>
      <c r="C106" s="70" cm="1">
        <f t="array" aca="1" ref="C106" ca="1">_xlfn.XLOOKUP(A106,INDIRECT($A$5&amp;"!$AJ$41:$AJ$406"),INDIRECT($A$5&amp;"!$Ak$41:$Ak$406"))*SUM($F$3:$I$3)</f>
        <v>0</v>
      </c>
      <c r="D106" s="70" cm="1">
        <f t="array" aca="1" ref="D106" ca="1">_xlfn.XLOOKUP(A106,INDIRECT($A$5&amp;"!$AJ$41:$AJ$406"),INDIRECT($A$5&amp;"!$AO$41:$AO$406"))*SUM($F$3:$I$3)</f>
        <v>15</v>
      </c>
      <c r="E106" s="34" cm="1">
        <f t="array" ref="E106">SUMPRODUCT(('PT Storengy'!$B$8:$K$372)*('PT Storengy'!$A$8:$A$372=$A106)*('PT Storengy'!$A$5:$J$5=$A$6)*('PT Storengy'!$B$7:$K$7=$A$7))</f>
        <v>0</v>
      </c>
      <c r="F106" s="36">
        <f t="shared" ca="1" si="12"/>
        <v>3.9045410130631057</v>
      </c>
      <c r="G106" s="54">
        <f t="shared" ca="1" si="13"/>
        <v>0.26550920603398531</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0.4425501055311537</v>
      </c>
      <c r="I106" s="95">
        <f t="shared" ca="1" si="8"/>
        <v>78.097077446674163</v>
      </c>
      <c r="K106" s="36">
        <f t="shared" ca="1" si="7"/>
        <v>3.6195932905571762</v>
      </c>
      <c r="L106" s="54">
        <f t="shared" ca="1" si="9"/>
        <v>0.24630559341713376</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0.42494679396570645</v>
      </c>
      <c r="N106" s="72">
        <f t="shared" ca="1" si="10"/>
        <v>74.99061069983054</v>
      </c>
    </row>
    <row r="107" spans="1:14" x14ac:dyDescent="0.35">
      <c r="A107" s="32">
        <f t="shared" si="11"/>
        <v>46035</v>
      </c>
      <c r="B107" s="70" cm="1">
        <f t="array" aca="1" ref="B107" ca="1">_xlfn.XLOOKUP(A107,INDIRECT($A$5&amp;"!$AJ$41:$AJ$406"),INDIRECT($A$5&amp;"!$An$41:$An$406"))*SUM($F$3:$I$3)</f>
        <v>0</v>
      </c>
      <c r="C107" s="70" cm="1">
        <f t="array" aca="1" ref="C107" ca="1">_xlfn.XLOOKUP(A107,INDIRECT($A$5&amp;"!$AJ$41:$AJ$406"),INDIRECT($A$5&amp;"!$Ak$41:$Ak$406"))*SUM($F$3:$I$3)</f>
        <v>0</v>
      </c>
      <c r="D107" s="70" cm="1">
        <f t="array" aca="1" ref="D107" ca="1">_xlfn.XLOOKUP(A107,INDIRECT($A$5&amp;"!$AJ$41:$AJ$406"),INDIRECT($A$5&amp;"!$AO$41:$AO$406"))*SUM($F$3:$I$3)</f>
        <v>15</v>
      </c>
      <c r="E107" s="34" cm="1">
        <f t="array" ref="E107">SUMPRODUCT(('PT Storengy'!$B$8:$K$372)*('PT Storengy'!$A$8:$A$372=$A107)*('PT Storengy'!$A$5:$J$5=$A$6)*('PT Storengy'!$B$7:$K$7=$A$7))</f>
        <v>0</v>
      </c>
      <c r="F107" s="36">
        <f t="shared" ca="1" si="12"/>
        <v>3.8272861590006606</v>
      </c>
      <c r="G107" s="54">
        <f t="shared" ca="1" si="13"/>
        <v>0.26030273420420708</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0.43777750635385698</v>
      </c>
      <c r="I107" s="95">
        <f t="shared" ca="1" si="8"/>
        <v>77.254854062445332</v>
      </c>
      <c r="K107" s="36">
        <f t="shared" ca="1" si="7"/>
        <v>3.5454114021295986</v>
      </c>
      <c r="L107" s="54">
        <f t="shared" ca="1" si="9"/>
        <v>0.24130621937047841</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0.42036403442293896</v>
      </c>
      <c r="N107" s="72">
        <f t="shared" ca="1" si="10"/>
        <v>74.181888427577448</v>
      </c>
    </row>
    <row r="108" spans="1:14" x14ac:dyDescent="0.35">
      <c r="A108" s="32">
        <f t="shared" si="11"/>
        <v>46036</v>
      </c>
      <c r="B108" s="70" cm="1">
        <f t="array" aca="1" ref="B108" ca="1">_xlfn.XLOOKUP(A108,INDIRECT($A$5&amp;"!$AJ$41:$AJ$406"),INDIRECT($A$5&amp;"!$An$41:$An$406"))*SUM($F$3:$I$3)</f>
        <v>0</v>
      </c>
      <c r="C108" s="70" cm="1">
        <f t="array" aca="1" ref="C108" ca="1">_xlfn.XLOOKUP(A108,INDIRECT($A$5&amp;"!$AJ$41:$AJ$406"),INDIRECT($A$5&amp;"!$Ak$41:$Ak$406"))*SUM($F$3:$I$3)</f>
        <v>0</v>
      </c>
      <c r="D108" s="70" cm="1">
        <f t="array" aca="1" ref="D108" ca="1">_xlfn.XLOOKUP(A108,INDIRECT($A$5&amp;"!$AJ$41:$AJ$406"),INDIRECT($A$5&amp;"!$AO$41:$AO$406"))*SUM($F$3:$I$3)</f>
        <v>15</v>
      </c>
      <c r="E108" s="34" cm="1">
        <f t="array" ref="E108">SUMPRODUCT(('PT Storengy'!$B$8:$K$372)*('PT Storengy'!$A$8:$A$372=$A108)*('PT Storengy'!$A$5:$J$5=$A$6)*('PT Storengy'!$B$7:$K$7=$A$7))</f>
        <v>0</v>
      </c>
      <c r="F108" s="36">
        <f t="shared" ca="1" si="12"/>
        <v>3.7508644455212417</v>
      </c>
      <c r="G108" s="54">
        <f t="shared" ca="1" si="13"/>
        <v>0.25515241060004407</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0.43305637638337424</v>
      </c>
      <c r="I108" s="95">
        <f t="shared" ca="1" si="8"/>
        <v>76.421713479418969</v>
      </c>
      <c r="K108" s="36">
        <f t="shared" ca="1" si="7"/>
        <v>3.4720295144595736</v>
      </c>
      <c r="L108" s="54">
        <f t="shared" ca="1" si="9"/>
        <v>0.23636076014197324</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0.41583069679680928</v>
      </c>
      <c r="N108" s="72">
        <f t="shared" ca="1" si="10"/>
        <v>73.381887670025151</v>
      </c>
    </row>
    <row r="109" spans="1:14" x14ac:dyDescent="0.35">
      <c r="A109" s="32">
        <f t="shared" si="11"/>
        <v>46037</v>
      </c>
      <c r="B109" s="70" cm="1">
        <f t="array" aca="1" ref="B109" ca="1">_xlfn.XLOOKUP(A109,INDIRECT($A$5&amp;"!$AJ$41:$AJ$406"),INDIRECT($A$5&amp;"!$An$41:$An$406"))*SUM($F$3:$I$3)</f>
        <v>0</v>
      </c>
      <c r="C109" s="70" cm="1">
        <f t="array" aca="1" ref="C109" ca="1">_xlfn.XLOOKUP(A109,INDIRECT($A$5&amp;"!$AJ$41:$AJ$406"),INDIRECT($A$5&amp;"!$Ak$41:$Ak$406"))*SUM($F$3:$I$3)</f>
        <v>0</v>
      </c>
      <c r="D109" s="70" cm="1">
        <f t="array" aca="1" ref="D109" ca="1">_xlfn.XLOOKUP(A109,INDIRECT($A$5&amp;"!$AJ$41:$AJ$406"),INDIRECT($A$5&amp;"!$AO$41:$AO$406"))*SUM($F$3:$I$3)</f>
        <v>15</v>
      </c>
      <c r="E109" s="34" cm="1">
        <f t="array" ref="E109">SUMPRODUCT(('PT Storengy'!$B$8:$K$372)*('PT Storengy'!$A$8:$A$372=$A109)*('PT Storengy'!$A$5:$J$5=$A$6)*('PT Storengy'!$B$7:$K$7=$A$7))</f>
        <v>0</v>
      </c>
      <c r="F109" s="36">
        <f t="shared" ca="1" si="12"/>
        <v>3.6752668877754244</v>
      </c>
      <c r="G109" s="54">
        <f t="shared" ca="1" si="13"/>
        <v>0.2500576297014161</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0.42838616055963186</v>
      </c>
      <c r="I109" s="95">
        <f t="shared" ca="1" si="8"/>
        <v>75.597557745817369</v>
      </c>
      <c r="K109" s="36">
        <f t="shared" ca="1" si="7"/>
        <v>3.3994390000879506</v>
      </c>
      <c r="L109" s="54">
        <f t="shared" ca="1" si="9"/>
        <v>0.23146863429730491</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0.41134624810586334</v>
      </c>
      <c r="N109" s="72">
        <f t="shared" ca="1" si="10"/>
        <v>72.59051437162293</v>
      </c>
    </row>
    <row r="110" spans="1:14" x14ac:dyDescent="0.35">
      <c r="A110" s="32">
        <f t="shared" si="11"/>
        <v>46038</v>
      </c>
      <c r="B110" s="70" cm="1">
        <f t="array" aca="1" ref="B110" ca="1">_xlfn.XLOOKUP(A110,INDIRECT($A$5&amp;"!$AJ$41:$AJ$406"),INDIRECT($A$5&amp;"!$An$41:$An$406"))*SUM($F$3:$I$3)</f>
        <v>0</v>
      </c>
      <c r="C110" s="70" cm="1">
        <f t="array" aca="1" ref="C110" ca="1">_xlfn.XLOOKUP(A110,INDIRECT($A$5&amp;"!$AJ$41:$AJ$406"),INDIRECT($A$5&amp;"!$Ak$41:$Ak$406"))*SUM($F$3:$I$3)</f>
        <v>0</v>
      </c>
      <c r="D110" s="70" cm="1">
        <f t="array" aca="1" ref="D110" ca="1">_xlfn.XLOOKUP(A110,INDIRECT($A$5&amp;"!$AJ$41:$AJ$406"),INDIRECT($A$5&amp;"!$AO$41:$AO$406"))*SUM($F$3:$I$3)</f>
        <v>15</v>
      </c>
      <c r="E110" s="34" cm="1">
        <f t="array" ref="E110">SUMPRODUCT(('PT Storengy'!$B$8:$K$372)*('PT Storengy'!$A$8:$A$372=$A110)*('PT Storengy'!$A$5:$J$5=$A$6)*('PT Storengy'!$B$7:$K$7=$A$7))</f>
        <v>0</v>
      </c>
      <c r="F110" s="36">
        <f t="shared" ca="1" si="12"/>
        <v>3.6004845978092188</v>
      </c>
      <c r="G110" s="54">
        <f t="shared" ca="1" si="13"/>
        <v>0.24501779251836162</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0.42376630980849861</v>
      </c>
      <c r="I110" s="95">
        <f t="shared" ca="1" si="8"/>
        <v>74.782289966205624</v>
      </c>
      <c r="K110" s="36">
        <f t="shared" ca="1" si="7"/>
        <v>3.3276313245968061</v>
      </c>
      <c r="L110" s="54">
        <f t="shared" ca="1" si="9"/>
        <v>0.22662926667253006</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0.40691016111648637</v>
      </c>
      <c r="N110" s="72">
        <f t="shared" ca="1" si="10"/>
        <v>71.807675491144636</v>
      </c>
    </row>
    <row r="111" spans="1:14" x14ac:dyDescent="0.35">
      <c r="A111" s="32">
        <f t="shared" si="11"/>
        <v>46039</v>
      </c>
      <c r="B111" s="70" cm="1">
        <f t="array" aca="1" ref="B111" ca="1">_xlfn.XLOOKUP(A111,INDIRECT($A$5&amp;"!$AJ$41:$AJ$406"),INDIRECT($A$5&amp;"!$An$41:$An$406"))*SUM($F$3:$I$3)</f>
        <v>0</v>
      </c>
      <c r="C111" s="70" cm="1">
        <f t="array" aca="1" ref="C111" ca="1">_xlfn.XLOOKUP(A111,INDIRECT($A$5&amp;"!$AJ$41:$AJ$406"),INDIRECT($A$5&amp;"!$Ak$41:$Ak$406"))*SUM($F$3:$I$3)</f>
        <v>0</v>
      </c>
      <c r="D111" s="70" cm="1">
        <f t="array" aca="1" ref="D111" ca="1">_xlfn.XLOOKUP(A111,INDIRECT($A$5&amp;"!$AJ$41:$AJ$406"),INDIRECT($A$5&amp;"!$AO$41:$AO$406"))*SUM($F$3:$I$3)</f>
        <v>15</v>
      </c>
      <c r="E111" s="34" cm="1">
        <f t="array" ref="E111">SUMPRODUCT(('PT Storengy'!$B$8:$K$372)*('PT Storengy'!$A$8:$A$372=$A111)*('PT Storengy'!$A$5:$J$5=$A$6)*('PT Storengy'!$B$7:$K$7=$A$7))</f>
        <v>0</v>
      </c>
      <c r="F111" s="36">
        <f t="shared" ca="1" si="12"/>
        <v>3.5248963625151011</v>
      </c>
      <c r="G111" s="54">
        <f t="shared" ca="1" si="13"/>
        <v>0.24003230652061458</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0.4283333333333334</v>
      </c>
      <c r="I111" s="95">
        <f t="shared" ca="1" si="8"/>
        <v>75.588235294117652</v>
      </c>
      <c r="K111" s="36">
        <f t="shared" ca="1" si="7"/>
        <v>3.2565980456060561</v>
      </c>
      <c r="L111" s="54">
        <f t="shared" ca="1" si="9"/>
        <v>0.22184208830645374</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0.40252191428091633</v>
      </c>
      <c r="N111" s="72">
        <f t="shared" ca="1" si="10"/>
        <v>71.033278990749935</v>
      </c>
    </row>
    <row r="112" spans="1:14" x14ac:dyDescent="0.35">
      <c r="A112" s="32">
        <f t="shared" si="11"/>
        <v>46040</v>
      </c>
      <c r="B112" s="70" cm="1">
        <f t="array" aca="1" ref="B112" ca="1">_xlfn.XLOOKUP(A112,INDIRECT($A$5&amp;"!$AJ$41:$AJ$406"),INDIRECT($A$5&amp;"!$An$41:$An$406"))*SUM($F$3:$I$3)</f>
        <v>0</v>
      </c>
      <c r="C112" s="70" cm="1">
        <f t="array" aca="1" ref="C112" ca="1">_xlfn.XLOOKUP(A112,INDIRECT($A$5&amp;"!$AJ$41:$AJ$406"),INDIRECT($A$5&amp;"!$Ak$41:$Ak$406"))*SUM($F$3:$I$3)</f>
        <v>0</v>
      </c>
      <c r="D112" s="70" cm="1">
        <f t="array" aca="1" ref="D112" ca="1">_xlfn.XLOOKUP(A112,INDIRECT($A$5&amp;"!$AJ$41:$AJ$406"),INDIRECT($A$5&amp;"!$AO$41:$AO$406"))*SUM($F$3:$I$3)</f>
        <v>15</v>
      </c>
      <c r="E112" s="34" cm="1">
        <f t="array" ref="E112">SUMPRODUCT(('PT Storengy'!$B$8:$K$372)*('PT Storengy'!$A$8:$A$372=$A112)*('PT Storengy'!$A$5:$J$5=$A$6)*('PT Storengy'!$B$7:$K$7=$A$7))</f>
        <v>0</v>
      </c>
      <c r="F112" s="36">
        <f t="shared" ca="1" si="12"/>
        <v>3.4517357154683697</v>
      </c>
      <c r="G112" s="54">
        <f t="shared" ca="1" si="13"/>
        <v>0.23499309083434008</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0.4145769999314789</v>
      </c>
      <c r="I112" s="95">
        <f t="shared" ca="1" si="8"/>
        <v>73.160647046731555</v>
      </c>
      <c r="K112" s="36">
        <f t="shared" ca="1" si="7"/>
        <v>3.1863308117808926</v>
      </c>
      <c r="L112" s="54">
        <f t="shared" ca="1" si="9"/>
        <v>0.21710653637373709</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0.39818099167592608</v>
      </c>
      <c r="N112" s="72">
        <f t="shared" ca="1" si="10"/>
        <v>70.267233825163416</v>
      </c>
    </row>
    <row r="113" spans="1:14" x14ac:dyDescent="0.35">
      <c r="A113" s="32">
        <f t="shared" si="11"/>
        <v>46041</v>
      </c>
      <c r="B113" s="70" cm="1">
        <f t="array" aca="1" ref="B113" ca="1">_xlfn.XLOOKUP(A113,INDIRECT($A$5&amp;"!$AJ$41:$AJ$406"),INDIRECT($A$5&amp;"!$An$41:$An$406"))*SUM($F$3:$I$3)</f>
        <v>0</v>
      </c>
      <c r="C113" s="70" cm="1">
        <f t="array" aca="1" ref="C113" ca="1">_xlfn.XLOOKUP(A113,INDIRECT($A$5&amp;"!$AJ$41:$AJ$406"),INDIRECT($A$5&amp;"!$Ak$41:$Ak$406"))*SUM($F$3:$I$3)</f>
        <v>0</v>
      </c>
      <c r="D113" s="70" cm="1">
        <f t="array" aca="1" ref="D113" ca="1">_xlfn.XLOOKUP(A113,INDIRECT($A$5&amp;"!$AJ$41:$AJ$406"),INDIRECT($A$5&amp;"!$AO$41:$AO$406"))*SUM($F$3:$I$3)</f>
        <v>15</v>
      </c>
      <c r="E113" s="34" cm="1">
        <f t="array" ref="E113">SUMPRODUCT(('PT Storengy'!$B$8:$K$372)*('PT Storengy'!$A$8:$A$372=$A113)*('PT Storengy'!$A$5:$J$5=$A$6)*('PT Storengy'!$B$7:$K$7=$A$7))</f>
        <v>0</v>
      </c>
      <c r="F113" s="36">
        <f t="shared" ca="1" si="12"/>
        <v>3.3793640557917497</v>
      </c>
      <c r="G113" s="54">
        <f t="shared" ca="1" si="13"/>
        <v>0.23011571436455797</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0.41010607150084527</v>
      </c>
      <c r="I113" s="95">
        <f t="shared" ca="1" si="8"/>
        <v>72.371659676619743</v>
      </c>
      <c r="K113" s="36">
        <f t="shared" ca="1" si="7"/>
        <v>3.1168213618499223</v>
      </c>
      <c r="L113" s="54">
        <f t="shared" ca="1" si="9"/>
        <v>0.21242205411872617</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0.39388688294216606</v>
      </c>
      <c r="N113" s="72">
        <f t="shared" ca="1" si="10"/>
        <v>69.509449930970476</v>
      </c>
    </row>
    <row r="114" spans="1:14" x14ac:dyDescent="0.35">
      <c r="A114" s="32">
        <f t="shared" si="11"/>
        <v>46042</v>
      </c>
      <c r="B114" s="70" cm="1">
        <f t="array" aca="1" ref="B114" ca="1">_xlfn.XLOOKUP(A114,INDIRECT($A$5&amp;"!$AJ$41:$AJ$406"),INDIRECT($A$5&amp;"!$An$41:$An$406"))*SUM($F$3:$I$3)</f>
        <v>0</v>
      </c>
      <c r="C114" s="70" cm="1">
        <f t="array" aca="1" ref="C114" ca="1">_xlfn.XLOOKUP(A114,INDIRECT($A$5&amp;"!$AJ$41:$AJ$406"),INDIRECT($A$5&amp;"!$Ak$41:$Ak$406"))*SUM($F$3:$I$3)</f>
        <v>0</v>
      </c>
      <c r="D114" s="70" cm="1">
        <f t="array" aca="1" ref="D114" ca="1">_xlfn.XLOOKUP(A114,INDIRECT($A$5&amp;"!$AJ$41:$AJ$406"),INDIRECT($A$5&amp;"!$AO$41:$AO$406"))*SUM($F$3:$I$3)</f>
        <v>15</v>
      </c>
      <c r="E114" s="34" cm="1">
        <f t="array" ref="E114">SUMPRODUCT(('PT Storengy'!$B$8:$K$372)*('PT Storengy'!$A$8:$A$372=$A114)*('PT Storengy'!$A$5:$J$5=$A$6)*('PT Storengy'!$B$7:$K$7=$A$7))</f>
        <v>0</v>
      </c>
      <c r="F114" s="36">
        <f t="shared" ca="1" si="12"/>
        <v>3.3077728747979172</v>
      </c>
      <c r="G114" s="54">
        <f t="shared" ca="1" si="13"/>
        <v>0.2252909370527833</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0.40568335896505181</v>
      </c>
      <c r="I114" s="95">
        <f t="shared" ca="1" si="8"/>
        <v>71.591180993832666</v>
      </c>
      <c r="K114" s="36">
        <f t="shared" ca="1" si="7"/>
        <v>3.0480615236338937</v>
      </c>
      <c r="L114" s="54">
        <f t="shared" ca="1" si="9"/>
        <v>0.20778809078999483</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0.3896390832241623</v>
      </c>
      <c r="N114" s="72">
        <f t="shared" ca="1" si="10"/>
        <v>68.759838216028626</v>
      </c>
    </row>
    <row r="115" spans="1:14" x14ac:dyDescent="0.35">
      <c r="A115" s="32">
        <f t="shared" si="11"/>
        <v>46043</v>
      </c>
      <c r="B115" s="70" cm="1">
        <f t="array" aca="1" ref="B115" ca="1">_xlfn.XLOOKUP(A115,INDIRECT($A$5&amp;"!$AJ$41:$AJ$406"),INDIRECT($A$5&amp;"!$An$41:$An$406"))*SUM($F$3:$I$3)</f>
        <v>0</v>
      </c>
      <c r="C115" s="70" cm="1">
        <f t="array" aca="1" ref="C115" ca="1">_xlfn.XLOOKUP(A115,INDIRECT($A$5&amp;"!$AJ$41:$AJ$406"),INDIRECT($A$5&amp;"!$Ak$41:$Ak$406"))*SUM($F$3:$I$3)</f>
        <v>0</v>
      </c>
      <c r="D115" s="70" cm="1">
        <f t="array" aca="1" ref="D115" ca="1">_xlfn.XLOOKUP(A115,INDIRECT($A$5&amp;"!$AJ$41:$AJ$406"),INDIRECT($A$5&amp;"!$AO$41:$AO$406"))*SUM($F$3:$I$3)</f>
        <v>15</v>
      </c>
      <c r="E115" s="34" cm="1">
        <f t="array" ref="E115">SUMPRODUCT(('PT Storengy'!$B$8:$K$372)*('PT Storengy'!$A$8:$A$372=$A115)*('PT Storengy'!$A$5:$J$5=$A$6)*('PT Storengy'!$B$7:$K$7=$A$7))</f>
        <v>0</v>
      </c>
      <c r="F115" s="36">
        <f t="shared" ca="1" si="12"/>
        <v>3.2369537555599002</v>
      </c>
      <c r="G115" s="54">
        <f t="shared" ca="1" si="13"/>
        <v>0.22051819165319447</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0.401308342348762</v>
      </c>
      <c r="I115" s="95">
        <f t="shared" ca="1" si="8"/>
        <v>70.81911923801681</v>
      </c>
      <c r="K115" s="36">
        <f t="shared" ca="1" si="7"/>
        <v>2.9800432130849006</v>
      </c>
      <c r="L115" s="54">
        <f t="shared" ca="1" si="9"/>
        <v>0.2032041015755929</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0.38543709311096053</v>
      </c>
      <c r="N115" s="72">
        <f t="shared" ca="1" si="10"/>
        <v>68.018310548993028</v>
      </c>
    </row>
    <row r="116" spans="1:14" x14ac:dyDescent="0.35">
      <c r="A116" s="32">
        <f t="shared" si="11"/>
        <v>46044</v>
      </c>
      <c r="B116" s="70" cm="1">
        <f t="array" aca="1" ref="B116" ca="1">_xlfn.XLOOKUP(A116,INDIRECT($A$5&amp;"!$AJ$41:$AJ$406"),INDIRECT($A$5&amp;"!$An$41:$An$406"))*SUM($F$3:$I$3)</f>
        <v>0</v>
      </c>
      <c r="C116" s="70" cm="1">
        <f t="array" aca="1" ref="C116" ca="1">_xlfn.XLOOKUP(A116,INDIRECT($A$5&amp;"!$AJ$41:$AJ$406"),INDIRECT($A$5&amp;"!$Ak$41:$Ak$406"))*SUM($F$3:$I$3)</f>
        <v>0</v>
      </c>
      <c r="D116" s="70" cm="1">
        <f t="array" aca="1" ref="D116" ca="1">_xlfn.XLOOKUP(A116,INDIRECT($A$5&amp;"!$AJ$41:$AJ$406"),INDIRECT($A$5&amp;"!$AO$41:$AO$406"))*SUM($F$3:$I$3)</f>
        <v>15</v>
      </c>
      <c r="E116" s="34" cm="1">
        <f t="array" ref="E116">SUMPRODUCT(('PT Storengy'!$B$8:$K$372)*('PT Storengy'!$A$8:$A$372=$A116)*('PT Storengy'!$A$5:$J$5=$A$6)*('PT Storengy'!$B$7:$K$7=$A$7))</f>
        <v>0</v>
      </c>
      <c r="F116" s="36">
        <f t="shared" ca="1" si="12"/>
        <v>3.1668983719215089</v>
      </c>
      <c r="G116" s="54">
        <f t="shared" ca="1" si="13"/>
        <v>0.21579691703732667</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0.39698050728421652</v>
      </c>
      <c r="I116" s="95">
        <f t="shared" ca="1" si="8"/>
        <v>70.055383638391135</v>
      </c>
      <c r="K116" s="36">
        <f t="shared" ca="1" si="7"/>
        <v>2.912758433335946</v>
      </c>
      <c r="L116" s="54">
        <f t="shared" ca="1" si="9"/>
        <v>0.19866954753899338</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0.38128041857741096</v>
      </c>
      <c r="N116" s="72">
        <f t="shared" ca="1" si="10"/>
        <v>67.284779748954861</v>
      </c>
    </row>
    <row r="117" spans="1:14" x14ac:dyDescent="0.35">
      <c r="A117" s="32">
        <f t="shared" si="11"/>
        <v>46045</v>
      </c>
      <c r="B117" s="70" cm="1">
        <f t="array" aca="1" ref="B117" ca="1">_xlfn.XLOOKUP(A117,INDIRECT($A$5&amp;"!$AJ$41:$AJ$406"),INDIRECT($A$5&amp;"!$An$41:$An$406"))*SUM($F$3:$I$3)</f>
        <v>0</v>
      </c>
      <c r="C117" s="70" cm="1">
        <f t="array" aca="1" ref="C117" ca="1">_xlfn.XLOOKUP(A117,INDIRECT($A$5&amp;"!$AJ$41:$AJ$406"),INDIRECT($A$5&amp;"!$Ak$41:$Ak$406"))*SUM($F$3:$I$3)</f>
        <v>0</v>
      </c>
      <c r="D117" s="70" cm="1">
        <f t="array" aca="1" ref="D117" ca="1">_xlfn.XLOOKUP(A117,INDIRECT($A$5&amp;"!$AJ$41:$AJ$406"),INDIRECT($A$5&amp;"!$AO$41:$AO$406"))*SUM($F$3:$I$3)</f>
        <v>15</v>
      </c>
      <c r="E117" s="34" cm="1">
        <f t="array" ref="E117">SUMPRODUCT(('PT Storengy'!$B$8:$K$372)*('PT Storengy'!$A$8:$A$372=$A117)*('PT Storengy'!$A$5:$J$5=$A$6)*('PT Storengy'!$B$7:$K$7=$A$7))</f>
        <v>0</v>
      </c>
      <c r="F117" s="36">
        <f t="shared" ca="1" si="12"/>
        <v>3.0975984875184337</v>
      </c>
      <c r="G117" s="54">
        <f t="shared" ca="1" si="13"/>
        <v>0.21112655812810061</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0.39269934495075931</v>
      </c>
      <c r="I117" s="95">
        <f t="shared" ca="1" si="8"/>
        <v>69.299884403075154</v>
      </c>
      <c r="K117" s="36">
        <f t="shared" ca="1" si="7"/>
        <v>2.8461992737607544</v>
      </c>
      <c r="L117" s="54">
        <f t="shared" ca="1" si="9"/>
        <v>0.19418389555572974</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0.37716857092608602</v>
      </c>
      <c r="N117" s="72">
        <f t="shared" ca="1" si="10"/>
        <v>66.559159575191643</v>
      </c>
    </row>
    <row r="118" spans="1:14" x14ac:dyDescent="0.35">
      <c r="A118" s="32">
        <f t="shared" si="11"/>
        <v>46046</v>
      </c>
      <c r="B118" s="70" cm="1">
        <f t="array" aca="1" ref="B118" ca="1">_xlfn.XLOOKUP(A118,INDIRECT($A$5&amp;"!$AJ$41:$AJ$406"),INDIRECT($A$5&amp;"!$An$41:$An$406"))*SUM($F$3:$I$3)</f>
        <v>0</v>
      </c>
      <c r="C118" s="70" cm="1">
        <f t="array" aca="1" ref="C118" ca="1">_xlfn.XLOOKUP(A118,INDIRECT($A$5&amp;"!$AJ$41:$AJ$406"),INDIRECT($A$5&amp;"!$Ak$41:$Ak$406"))*SUM($F$3:$I$3)</f>
        <v>0</v>
      </c>
      <c r="D118" s="70" cm="1">
        <f t="array" aca="1" ref="D118" ca="1">_xlfn.XLOOKUP(A118,INDIRECT($A$5&amp;"!$AJ$41:$AJ$406"),INDIRECT($A$5&amp;"!$AO$41:$AO$406"))*SUM($F$3:$I$3)</f>
        <v>15</v>
      </c>
      <c r="E118" s="34" cm="1">
        <f t="array" ref="E118">SUMPRODUCT(('PT Storengy'!$B$8:$K$372)*('PT Storengy'!$A$8:$A$372=$A118)*('PT Storengy'!$A$5:$J$5=$A$6)*('PT Storengy'!$B$7:$K$7=$A$7))</f>
        <v>0</v>
      </c>
      <c r="F118" s="36">
        <f t="shared" ca="1" si="12"/>
        <v>3.0290459548099014</v>
      </c>
      <c r="G118" s="54">
        <f t="shared" ca="1" si="13"/>
        <v>0.20650656583456226</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0.38846435201501583</v>
      </c>
      <c r="I118" s="95">
        <f t="shared" ca="1" si="8"/>
        <v>68.552532708532198</v>
      </c>
      <c r="K118" s="36">
        <f t="shared" ca="1" si="7"/>
        <v>2.7803579090437265</v>
      </c>
      <c r="L118" s="54">
        <f t="shared" ca="1" si="9"/>
        <v>0.18974661825071695</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0.37310106672982435</v>
      </c>
      <c r="N118" s="72">
        <f t="shared" ca="1" si="10"/>
        <v>65.841364717027815</v>
      </c>
    </row>
    <row r="119" spans="1:14" x14ac:dyDescent="0.35">
      <c r="A119" s="32">
        <f t="shared" si="11"/>
        <v>46047</v>
      </c>
      <c r="B119" s="70" cm="1">
        <f t="array" aca="1" ref="B119" ca="1">_xlfn.XLOOKUP(A119,INDIRECT($A$5&amp;"!$AJ$41:$AJ$406"),INDIRECT($A$5&amp;"!$An$41:$An$406"))*SUM($F$3:$I$3)</f>
        <v>0</v>
      </c>
      <c r="C119" s="70" cm="1">
        <f t="array" aca="1" ref="C119" ca="1">_xlfn.XLOOKUP(A119,INDIRECT($A$5&amp;"!$AJ$41:$AJ$406"),INDIRECT($A$5&amp;"!$Ak$41:$Ak$406"))*SUM($F$3:$I$3)</f>
        <v>0</v>
      </c>
      <c r="D119" s="70" cm="1">
        <f t="array" aca="1" ref="D119" ca="1">_xlfn.XLOOKUP(A119,INDIRECT($A$5&amp;"!$AJ$41:$AJ$406"),INDIRECT($A$5&amp;"!$AO$41:$AO$406"))*SUM($F$3:$I$3)</f>
        <v>15</v>
      </c>
      <c r="E119" s="34" cm="1">
        <f t="array" ref="E119">SUMPRODUCT(('PT Storengy'!$B$8:$K$372)*('PT Storengy'!$A$8:$A$372=$A119)*('PT Storengy'!$A$5:$J$5=$A$6)*('PT Storengy'!$B$7:$K$7=$A$7))</f>
        <v>0</v>
      </c>
      <c r="F119" s="36">
        <f t="shared" ca="1" si="12"/>
        <v>2.9612327141207748</v>
      </c>
      <c r="G119" s="54">
        <f t="shared" ca="1" si="13"/>
        <v>0.20193639698732677</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0.38427503057171664</v>
      </c>
      <c r="I119" s="95">
        <f t="shared" ca="1" si="8"/>
        <v>67.813240689126459</v>
      </c>
      <c r="K119" s="36">
        <f t="shared" ca="1" si="7"/>
        <v>2.7152265982599215</v>
      </c>
      <c r="L119" s="54">
        <f t="shared" ca="1" si="9"/>
        <v>0.18535719393624844</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0.36907742777489483</v>
      </c>
      <c r="N119" s="72">
        <f t="shared" ca="1" si="10"/>
        <v>65.131310783804963</v>
      </c>
    </row>
    <row r="120" spans="1:14" x14ac:dyDescent="0.35">
      <c r="A120" s="32">
        <f t="shared" si="11"/>
        <v>46048</v>
      </c>
      <c r="B120" s="70" cm="1">
        <f t="array" aca="1" ref="B120" ca="1">_xlfn.XLOOKUP(A120,INDIRECT($A$5&amp;"!$AJ$41:$AJ$406"),INDIRECT($A$5&amp;"!$An$41:$An$406"))*SUM($F$3:$I$3)</f>
        <v>0</v>
      </c>
      <c r="C120" s="70" cm="1">
        <f t="array" aca="1" ref="C120" ca="1">_xlfn.XLOOKUP(A120,INDIRECT($A$5&amp;"!$AJ$41:$AJ$406"),INDIRECT($A$5&amp;"!$Ak$41:$Ak$406"))*SUM($F$3:$I$3)</f>
        <v>0</v>
      </c>
      <c r="D120" s="70" cm="1">
        <f t="array" aca="1" ref="D120" ca="1">_xlfn.XLOOKUP(A120,INDIRECT($A$5&amp;"!$AJ$41:$AJ$406"),INDIRECT($A$5&amp;"!$AO$41:$AO$406"))*SUM($F$3:$I$3)</f>
        <v>15</v>
      </c>
      <c r="E120" s="34" cm="1">
        <f t="array" ref="E120">SUMPRODUCT(('PT Storengy'!$B$8:$K$372)*('PT Storengy'!$A$8:$A$372=$A120)*('PT Storengy'!$A$5:$J$5=$A$6)*('PT Storengy'!$B$7:$K$7=$A$7))</f>
        <v>0</v>
      </c>
      <c r="F120" s="36">
        <f t="shared" ca="1" si="12"/>
        <v>2.8941507926939822</v>
      </c>
      <c r="G120" s="54">
        <f t="shared" ca="1" si="13"/>
        <v>0.19741551427471832</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0.38013088808515888</v>
      </c>
      <c r="I120" s="95">
        <f t="shared" ca="1" si="8"/>
        <v>67.081921426792732</v>
      </c>
      <c r="K120" s="36">
        <f t="shared" ca="1" si="7"/>
        <v>2.6507976839649614</v>
      </c>
      <c r="L120" s="54">
        <f t="shared" ca="1" si="9"/>
        <v>0.18101510655066144</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0.3650971810047734</v>
      </c>
      <c r="N120" s="72">
        <f t="shared" ca="1" si="10"/>
        <v>64.428914294959995</v>
      </c>
    </row>
    <row r="121" spans="1:14" x14ac:dyDescent="0.35">
      <c r="A121" s="32">
        <f t="shared" si="11"/>
        <v>46049</v>
      </c>
      <c r="B121" s="70" cm="1">
        <f t="array" aca="1" ref="B121" ca="1">_xlfn.XLOOKUP(A121,INDIRECT($A$5&amp;"!$AJ$41:$AJ$406"),INDIRECT($A$5&amp;"!$An$41:$An$406"))*SUM($F$3:$I$3)</f>
        <v>0</v>
      </c>
      <c r="C121" s="70" cm="1">
        <f t="array" aca="1" ref="C121" ca="1">_xlfn.XLOOKUP(A121,INDIRECT($A$5&amp;"!$AJ$41:$AJ$406"),INDIRECT($A$5&amp;"!$Ak$41:$Ak$406"))*SUM($F$3:$I$3)</f>
        <v>0</v>
      </c>
      <c r="D121" s="70" cm="1">
        <f t="array" aca="1" ref="D121" ca="1">_xlfn.XLOOKUP(A121,INDIRECT($A$5&amp;"!$AJ$41:$AJ$406"),INDIRECT($A$5&amp;"!$AO$41:$AO$406"))*SUM($F$3:$I$3)</f>
        <v>15</v>
      </c>
      <c r="E121" s="34" cm="1">
        <f t="array" ref="E121">SUMPRODUCT(('PT Storengy'!$B$8:$K$372)*('PT Storengy'!$A$8:$A$372=$A121)*('PT Storengy'!$A$5:$J$5=$A$6)*('PT Storengy'!$B$7:$K$7=$A$7))</f>
        <v>0</v>
      </c>
      <c r="F121" s="36">
        <f t="shared" ca="1" si="12"/>
        <v>2.8277923037531645</v>
      </c>
      <c r="G121" s="54">
        <f t="shared" ca="1" si="13"/>
        <v>0.1929433861795988</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0.37603143733129935</v>
      </c>
      <c r="I121" s="95">
        <f t="shared" ca="1" si="8"/>
        <v>66.358488940817523</v>
      </c>
      <c r="K121" s="36">
        <f t="shared" ca="1" si="7"/>
        <v>2.5870635912947511</v>
      </c>
      <c r="L121" s="54">
        <f t="shared" ca="1" si="9"/>
        <v>0.1767198455976641</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0.36115985846452581</v>
      </c>
      <c r="N121" s="72">
        <f t="shared" ca="1" si="10"/>
        <v>63.734092670210423</v>
      </c>
    </row>
    <row r="122" spans="1:14" x14ac:dyDescent="0.35">
      <c r="A122" s="32">
        <f t="shared" si="11"/>
        <v>46050</v>
      </c>
      <c r="B122" s="70" cm="1">
        <f t="array" aca="1" ref="B122" ca="1">_xlfn.XLOOKUP(A122,INDIRECT($A$5&amp;"!$AJ$41:$AJ$406"),INDIRECT($A$5&amp;"!$An$41:$An$406"))*SUM($F$3:$I$3)</f>
        <v>0</v>
      </c>
      <c r="C122" s="70" cm="1">
        <f t="array" aca="1" ref="C122" ca="1">_xlfn.XLOOKUP(A122,INDIRECT($A$5&amp;"!$AJ$41:$AJ$406"),INDIRECT($A$5&amp;"!$Ak$41:$Ak$406"))*SUM($F$3:$I$3)</f>
        <v>0</v>
      </c>
      <c r="D122" s="70" cm="1">
        <f t="array" aca="1" ref="D122" ca="1">_xlfn.XLOOKUP(A122,INDIRECT($A$5&amp;"!$AJ$41:$AJ$406"),INDIRECT($A$5&amp;"!$AO$41:$AO$406"))*SUM($F$3:$I$3)</f>
        <v>15</v>
      </c>
      <c r="E122" s="34" cm="1">
        <f t="array" ref="E122">SUMPRODUCT(('PT Storengy'!$B$8:$K$372)*('PT Storengy'!$A$8:$A$372=$A122)*('PT Storengy'!$A$5:$J$5=$A$6)*('PT Storengy'!$B$7:$K$7=$A$7))</f>
        <v>0</v>
      </c>
      <c r="F122" s="36">
        <f t="shared" ca="1" si="12"/>
        <v>2.7621494455754343</v>
      </c>
      <c r="G122" s="54">
        <f t="shared" ca="1" si="13"/>
        <v>0.18851948691687764</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0.37197619634047163</v>
      </c>
      <c r="I122" s="95">
        <f t="shared" ca="1" si="8"/>
        <v>65.642858177730275</v>
      </c>
      <c r="K122" s="36">
        <f t="shared" ca="1" si="7"/>
        <v>2.5240168270749055</v>
      </c>
      <c r="L122" s="54">
        <f t="shared" ca="1" si="9"/>
        <v>0.17247090608631674</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0.35726499724579075</v>
      </c>
      <c r="N122" s="72">
        <f t="shared" ca="1" si="10"/>
        <v>63.046764219845414</v>
      </c>
    </row>
    <row r="123" spans="1:14" x14ac:dyDescent="0.35">
      <c r="A123" s="32">
        <f t="shared" si="11"/>
        <v>46051</v>
      </c>
      <c r="B123" s="70" cm="1">
        <f t="array" aca="1" ref="B123" ca="1">_xlfn.XLOOKUP(A123,INDIRECT($A$5&amp;"!$AJ$41:$AJ$406"),INDIRECT($A$5&amp;"!$An$41:$An$406"))*SUM($F$3:$I$3)</f>
        <v>0</v>
      </c>
      <c r="C123" s="70" cm="1">
        <f t="array" aca="1" ref="C123" ca="1">_xlfn.XLOOKUP(A123,INDIRECT($A$5&amp;"!$AJ$41:$AJ$406"),INDIRECT($A$5&amp;"!$Ak$41:$Ak$406"))*SUM($F$3:$I$3)</f>
        <v>0</v>
      </c>
      <c r="D123" s="70" cm="1">
        <f t="array" aca="1" ref="D123" ca="1">_xlfn.XLOOKUP(A123,INDIRECT($A$5&amp;"!$AJ$41:$AJ$406"),INDIRECT($A$5&amp;"!$AO$41:$AO$406"))*SUM($F$3:$I$3)</f>
        <v>15</v>
      </c>
      <c r="E123" s="34" cm="1">
        <f t="array" ref="E123">SUMPRODUCT(('PT Storengy'!$B$8:$K$372)*('PT Storengy'!$A$8:$A$372=$A123)*('PT Storengy'!$A$5:$J$5=$A$6)*('PT Storengy'!$B$7:$K$7=$A$7))</f>
        <v>0</v>
      </c>
      <c r="F123" s="36">
        <f t="shared" ca="1" si="12"/>
        <v>2.6972145005741304</v>
      </c>
      <c r="G123" s="54">
        <f t="shared" ca="1" si="13"/>
        <v>0.18414329637169563</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0.36796468834072144</v>
      </c>
      <c r="I123" s="95">
        <f t="shared" ca="1" si="8"/>
        <v>64.934945001303774</v>
      </c>
      <c r="K123" s="36">
        <f t="shared" ca="1" si="7"/>
        <v>2.4616499789397839</v>
      </c>
      <c r="L123" s="54">
        <f t="shared" ca="1" si="9"/>
        <v>0.16826778847166038</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0.35341213943235578</v>
      </c>
      <c r="N123" s="72">
        <f t="shared" ca="1" si="10"/>
        <v>62.3668481351216</v>
      </c>
    </row>
    <row r="124" spans="1:14" x14ac:dyDescent="0.35">
      <c r="A124" s="32">
        <f t="shared" si="11"/>
        <v>46052</v>
      </c>
      <c r="B124" s="70" cm="1">
        <f t="array" aca="1" ref="B124" ca="1">_xlfn.XLOOKUP(A124,INDIRECT($A$5&amp;"!$AJ$41:$AJ$406"),INDIRECT($A$5&amp;"!$An$41:$An$406"))*SUM($F$3:$I$3)</f>
        <v>0</v>
      </c>
      <c r="C124" s="70" cm="1">
        <f t="array" aca="1" ref="C124" ca="1">_xlfn.XLOOKUP(A124,INDIRECT($A$5&amp;"!$AJ$41:$AJ$406"),INDIRECT($A$5&amp;"!$Ak$41:$Ak$406"))*SUM($F$3:$I$3)</f>
        <v>0</v>
      </c>
      <c r="D124" s="70" cm="1">
        <f t="array" aca="1" ref="D124" ca="1">_xlfn.XLOOKUP(A124,INDIRECT($A$5&amp;"!$AJ$41:$AJ$406"),INDIRECT($A$5&amp;"!$AO$41:$AO$406"))*SUM($F$3:$I$3)</f>
        <v>15</v>
      </c>
      <c r="E124" s="34" cm="1">
        <f t="array" ref="E124">SUMPRODUCT(('PT Storengy'!$B$8:$K$372)*('PT Storengy'!$A$8:$A$372=$A124)*('PT Storengy'!$A$5:$J$5=$A$6)*('PT Storengy'!$B$7:$K$7=$A$7))</f>
        <v>0</v>
      </c>
      <c r="F124" s="36">
        <f t="shared" ca="1" si="12"/>
        <v>2.6329798343914681</v>
      </c>
      <c r="G124" s="54">
        <f t="shared" ca="1" si="13"/>
        <v>0.17981430003827537</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0.36399644170175277</v>
      </c>
      <c r="I124" s="95">
        <f t="shared" ca="1" si="8"/>
        <v>64.234666182662238</v>
      </c>
      <c r="K124" s="36">
        <f t="shared" ca="1" si="7"/>
        <v>2.3999557144610213</v>
      </c>
      <c r="L124" s="54">
        <f t="shared" ca="1" si="9"/>
        <v>0.1641099985959856</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0.34960083204632053</v>
      </c>
      <c r="N124" s="72">
        <f t="shared" ca="1" si="10"/>
        <v>61.694264478762435</v>
      </c>
    </row>
    <row r="125" spans="1:14" x14ac:dyDescent="0.35">
      <c r="A125" s="32">
        <f t="shared" si="11"/>
        <v>46053</v>
      </c>
      <c r="B125" s="70" cm="1">
        <f t="array" aca="1" ref="B125" ca="1">_xlfn.XLOOKUP(A125,INDIRECT($A$5&amp;"!$AJ$41:$AJ$406"),INDIRECT($A$5&amp;"!$An$41:$An$406"))*SUM($F$3:$I$3)</f>
        <v>0</v>
      </c>
      <c r="C125" s="70" cm="1">
        <f t="array" aca="1" ref="C125" ca="1">_xlfn.XLOOKUP(A125,INDIRECT($A$5&amp;"!$AJ$41:$AJ$406"),INDIRECT($A$5&amp;"!$Ak$41:$Ak$406"))*SUM($F$3:$I$3)</f>
        <v>0</v>
      </c>
      <c r="D125" s="70" cm="1">
        <f t="array" aca="1" ref="D125" ca="1">_xlfn.XLOOKUP(A125,INDIRECT($A$5&amp;"!$AJ$41:$AJ$406"),INDIRECT($A$5&amp;"!$AO$41:$AO$406"))*SUM($F$3:$I$3)</f>
        <v>15</v>
      </c>
      <c r="E125" s="34" cm="1">
        <f t="array" ref="E125">SUMPRODUCT(('PT Storengy'!$B$8:$K$372)*('PT Storengy'!$A$8:$A$372=$A125)*('PT Storengy'!$A$5:$J$5=$A$6)*('PT Storengy'!$B$7:$K$7=$A$7))</f>
        <v>0</v>
      </c>
      <c r="F125" s="36">
        <f t="shared" ca="1" si="12"/>
        <v>2.5694378950009717</v>
      </c>
      <c r="G125" s="54">
        <f t="shared" ca="1" si="13"/>
        <v>0.1755319889594312</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0.360070989879479</v>
      </c>
      <c r="I125" s="95">
        <f t="shared" ca="1" si="8"/>
        <v>63.541939390496282</v>
      </c>
      <c r="K125" s="36">
        <f t="shared" ca="1" si="7"/>
        <v>2.3389263026963154</v>
      </c>
      <c r="L125" s="54">
        <f t="shared" ca="1" si="9"/>
        <v>0.15999704763073475</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0.34583333333333338</v>
      </c>
      <c r="N125" s="72">
        <f t="shared" ca="1" si="10"/>
        <v>61.029411764705877</v>
      </c>
    </row>
    <row r="126" spans="1:14" x14ac:dyDescent="0.35">
      <c r="A126" s="32">
        <f t="shared" si="11"/>
        <v>46054</v>
      </c>
      <c r="B126" s="70" cm="1">
        <f t="array" aca="1" ref="B126" ca="1">_xlfn.XLOOKUP(A126,INDIRECT($A$5&amp;"!$AJ$41:$AJ$406"),INDIRECT($A$5&amp;"!$An$41:$An$406"))*SUM($F$3:$I$3)</f>
        <v>0</v>
      </c>
      <c r="C126" s="70" cm="1">
        <f t="array" aca="1" ref="C126" ca="1">_xlfn.XLOOKUP(A126,INDIRECT($A$5&amp;"!$AJ$41:$AJ$406"),INDIRECT($A$5&amp;"!$Ak$41:$Ak$406"))*SUM($F$3:$I$3)</f>
        <v>0</v>
      </c>
      <c r="D126" s="70" cm="1">
        <f t="array" aca="1" ref="D126" ca="1">_xlfn.XLOOKUP(A126,INDIRECT($A$5&amp;"!$AJ$41:$AJ$406"),INDIRECT($A$5&amp;"!$AO$41:$AO$406"))*SUM($F$3:$I$3)</f>
        <v>15</v>
      </c>
      <c r="E126" s="34" cm="1">
        <f t="array" ref="E126">SUMPRODUCT(('PT Storengy'!$B$8:$K$372)*('PT Storengy'!$A$8:$A$372=$A126)*('PT Storengy'!$A$5:$J$5=$A$6)*('PT Storengy'!$B$7:$K$7=$A$7))</f>
        <v>0</v>
      </c>
      <c r="F126" s="36">
        <f t="shared" ca="1" si="12"/>
        <v>2.5065812118195887</v>
      </c>
      <c r="G126" s="54">
        <f t="shared" ca="1" si="13"/>
        <v>0.17129585966673144</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0.35618787136117097</v>
      </c>
      <c r="I126" s="95">
        <f t="shared" ca="1" si="8"/>
        <v>62.856683181383104</v>
      </c>
      <c r="K126" s="36">
        <f t="shared" ca="1" si="7"/>
        <v>2.2785555288437083</v>
      </c>
      <c r="L126" s="54">
        <f t="shared" ca="1" si="9"/>
        <v>0.15592842017975436</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0.34210105183144179</v>
      </c>
      <c r="N126" s="72">
        <f t="shared" ca="1" si="10"/>
        <v>60.370773852607364</v>
      </c>
    </row>
    <row r="127" spans="1:14" x14ac:dyDescent="0.35">
      <c r="A127" s="32">
        <f t="shared" si="11"/>
        <v>46055</v>
      </c>
      <c r="B127" s="70" cm="1">
        <f t="array" aca="1" ref="B127" ca="1">_xlfn.XLOOKUP(A127,INDIRECT($A$5&amp;"!$AJ$41:$AJ$406"),INDIRECT($A$5&amp;"!$An$41:$An$406"))*SUM($F$3:$I$3)</f>
        <v>0</v>
      </c>
      <c r="C127" s="70" cm="1">
        <f t="array" aca="1" ref="C127" ca="1">_xlfn.XLOOKUP(A127,INDIRECT($A$5&amp;"!$AJ$41:$AJ$406"),INDIRECT($A$5&amp;"!$Ak$41:$Ak$406"))*SUM($F$3:$I$3)</f>
        <v>0</v>
      </c>
      <c r="D127" s="70" cm="1">
        <f t="array" aca="1" ref="D127" ca="1">_xlfn.XLOOKUP(A127,INDIRECT($A$5&amp;"!$AJ$41:$AJ$406"),INDIRECT($A$5&amp;"!$AO$41:$AO$406"))*SUM($F$3:$I$3)</f>
        <v>15</v>
      </c>
      <c r="E127" s="34" cm="1">
        <f t="array" ref="E127">SUMPRODUCT(('PT Storengy'!$B$8:$K$372)*('PT Storengy'!$A$8:$A$372=$A127)*('PT Storengy'!$A$5:$J$5=$A$6)*('PT Storengy'!$B$7:$K$7=$A$7))</f>
        <v>0</v>
      </c>
      <c r="F127" s="36">
        <f t="shared" ca="1" si="12"/>
        <v>2.4444023948293774</v>
      </c>
      <c r="G127" s="54">
        <f t="shared" ca="1" si="13"/>
        <v>0.16710541412130592</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0.3523466296111975</v>
      </c>
      <c r="I127" s="95">
        <f t="shared" ca="1" si="8"/>
        <v>62.178816990211317</v>
      </c>
      <c r="K127" s="36">
        <f t="shared" ca="1" si="7"/>
        <v>2.2188358123561782</v>
      </c>
      <c r="L127" s="54">
        <f t="shared" ca="1" si="9"/>
        <v>0.15190370192291389</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0.33841172676267139</v>
      </c>
      <c r="N127" s="72">
        <f t="shared" ca="1" si="10"/>
        <v>59.719716487530235</v>
      </c>
    </row>
    <row r="128" spans="1:14" x14ac:dyDescent="0.35">
      <c r="A128" s="32">
        <f t="shared" si="11"/>
        <v>46056</v>
      </c>
      <c r="B128" s="70" cm="1">
        <f t="array" aca="1" ref="B128" ca="1">_xlfn.XLOOKUP(A128,INDIRECT($A$5&amp;"!$AJ$41:$AJ$406"),INDIRECT($A$5&amp;"!$An$41:$An$406"))*SUM($F$3:$I$3)</f>
        <v>0</v>
      </c>
      <c r="C128" s="70" cm="1">
        <f t="array" aca="1" ref="C128" ca="1">_xlfn.XLOOKUP(A128,INDIRECT($A$5&amp;"!$AJ$41:$AJ$406"),INDIRECT($A$5&amp;"!$Ak$41:$Ak$406"))*SUM($F$3:$I$3)</f>
        <v>0</v>
      </c>
      <c r="D128" s="70" cm="1">
        <f t="array" aca="1" ref="D128" ca="1">_xlfn.XLOOKUP(A128,INDIRECT($A$5&amp;"!$AJ$41:$AJ$406"),INDIRECT($A$5&amp;"!$AO$41:$AO$406"))*SUM($F$3:$I$3)</f>
        <v>15</v>
      </c>
      <c r="E128" s="34" cm="1">
        <f t="array" ref="E128">SUMPRODUCT(('PT Storengy'!$B$8:$K$372)*('PT Storengy'!$A$8:$A$372=$A128)*('PT Storengy'!$A$5:$J$5=$A$6)*('PT Storengy'!$B$7:$K$7=$A$7))</f>
        <v>0</v>
      </c>
      <c r="F128" s="36">
        <f t="shared" ca="1" si="12"/>
        <v>2.3828941337086684</v>
      </c>
      <c r="G128" s="54">
        <f t="shared" ca="1" si="13"/>
        <v>0.16296015965529181</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0.34854681301735124</v>
      </c>
      <c r="I128" s="95">
        <f t="shared" ca="1" si="8"/>
        <v>61.50826112070903</v>
      </c>
      <c r="K128" s="36">
        <f t="shared" ca="1" si="7"/>
        <v>2.1597601320268467</v>
      </c>
      <c r="L128" s="54">
        <f t="shared" ca="1" si="9"/>
        <v>0.14792238749041189</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0.33476218853287787</v>
      </c>
      <c r="N128" s="72">
        <f t="shared" ca="1" si="10"/>
        <v>59.075680329331377</v>
      </c>
    </row>
    <row r="129" spans="1:14" x14ac:dyDescent="0.35">
      <c r="A129" s="32">
        <f t="shared" si="11"/>
        <v>46057</v>
      </c>
      <c r="B129" s="70" cm="1">
        <f t="array" aca="1" ref="B129" ca="1">_xlfn.XLOOKUP(A129,INDIRECT($A$5&amp;"!$AJ$41:$AJ$406"),INDIRECT($A$5&amp;"!$An$41:$An$406"))*SUM($F$3:$I$3)</f>
        <v>0</v>
      </c>
      <c r="C129" s="70" cm="1">
        <f t="array" aca="1" ref="C129" ca="1">_xlfn.XLOOKUP(A129,INDIRECT($A$5&amp;"!$AJ$41:$AJ$406"),INDIRECT($A$5&amp;"!$Ak$41:$Ak$406"))*SUM($F$3:$I$3)</f>
        <v>0</v>
      </c>
      <c r="D129" s="70" cm="1">
        <f t="array" aca="1" ref="D129" ca="1">_xlfn.XLOOKUP(A129,INDIRECT($A$5&amp;"!$AJ$41:$AJ$406"),INDIRECT($A$5&amp;"!$AO$41:$AO$406"))*SUM($F$3:$I$3)</f>
        <v>15</v>
      </c>
      <c r="E129" s="34" cm="1">
        <f t="array" ref="E129">SUMPRODUCT(('PT Storengy'!$B$8:$K$372)*('PT Storengy'!$A$8:$A$372=$A129)*('PT Storengy'!$A$5:$J$5=$A$6)*('PT Storengy'!$B$7:$K$7=$A$7))</f>
        <v>0</v>
      </c>
      <c r="F129" s="36">
        <f t="shared" ca="1" si="12"/>
        <v>2.3220491969725945</v>
      </c>
      <c r="G129" s="54">
        <f t="shared" ca="1" si="13"/>
        <v>0.15885960891391124</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0.34478797483775231</v>
      </c>
      <c r="I129" s="95">
        <f t="shared" ca="1" si="8"/>
        <v>60.844936736073926</v>
      </c>
      <c r="K129" s="36">
        <f t="shared" ca="1" si="7"/>
        <v>2.1013215423677334</v>
      </c>
      <c r="L129" s="54">
        <f t="shared" ca="1" si="9"/>
        <v>0.14398400880178977</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0.33115200806830758</v>
      </c>
      <c r="N129" s="72">
        <f t="shared" ca="1" si="10"/>
        <v>58.438589659113092</v>
      </c>
    </row>
    <row r="130" spans="1:14" x14ac:dyDescent="0.35">
      <c r="A130" s="32">
        <f t="shared" si="11"/>
        <v>46058</v>
      </c>
      <c r="B130" s="70" cm="1">
        <f t="array" aca="1" ref="B130" ca="1">_xlfn.XLOOKUP(A130,INDIRECT($A$5&amp;"!$AJ$41:$AJ$406"),INDIRECT($A$5&amp;"!$An$41:$An$406"))*SUM($F$3:$I$3)</f>
        <v>0</v>
      </c>
      <c r="C130" s="70" cm="1">
        <f t="array" aca="1" ref="C130" ca="1">_xlfn.XLOOKUP(A130,INDIRECT($A$5&amp;"!$AJ$41:$AJ$406"),INDIRECT($A$5&amp;"!$Ak$41:$Ak$406"))*SUM($F$3:$I$3)</f>
        <v>0</v>
      </c>
      <c r="D130" s="70" cm="1">
        <f t="array" aca="1" ref="D130" ca="1">_xlfn.XLOOKUP(A130,INDIRECT($A$5&amp;"!$AJ$41:$AJ$406"),INDIRECT($A$5&amp;"!$AO$41:$AO$406"))*SUM($F$3:$I$3)</f>
        <v>15</v>
      </c>
      <c r="E130" s="34" cm="1">
        <f t="array" ref="E130">SUMPRODUCT(('PT Storengy'!$B$8:$K$372)*('PT Storengy'!$A$8:$A$372=$A130)*('PT Storengy'!$A$5:$J$5=$A$6)*('PT Storengy'!$B$7:$K$7=$A$7))</f>
        <v>0</v>
      </c>
      <c r="F130" s="36">
        <f t="shared" ca="1" si="12"/>
        <v>2.2618604311228898</v>
      </c>
      <c r="G130" s="54">
        <f t="shared" ca="1" si="13"/>
        <v>0.15480327979817296</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0.34106967314832554</v>
      </c>
      <c r="I130" s="95">
        <f t="shared" ca="1" si="8"/>
        <v>60.188765849704495</v>
      </c>
      <c r="K130" s="36">
        <f t="shared" ca="1" si="7"/>
        <v>2.0435131727931792</v>
      </c>
      <c r="L130" s="54">
        <f t="shared" ca="1" si="9"/>
        <v>0.14008810282451556</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0.3275807609224729</v>
      </c>
      <c r="N130" s="72">
        <f t="shared" ca="1" si="10"/>
        <v>57.808369574554028</v>
      </c>
    </row>
    <row r="131" spans="1:14" x14ac:dyDescent="0.35">
      <c r="A131" s="32">
        <f t="shared" si="11"/>
        <v>46059</v>
      </c>
      <c r="B131" s="70" cm="1">
        <f t="array" aca="1" ref="B131" ca="1">_xlfn.XLOOKUP(A131,INDIRECT($A$5&amp;"!$AJ$41:$AJ$406"),INDIRECT($A$5&amp;"!$An$41:$An$406"))*SUM($F$3:$I$3)</f>
        <v>0</v>
      </c>
      <c r="C131" s="70" cm="1">
        <f t="array" aca="1" ref="C131" ca="1">_xlfn.XLOOKUP(A131,INDIRECT($A$5&amp;"!$AJ$41:$AJ$406"),INDIRECT($A$5&amp;"!$Ak$41:$Ak$406"))*SUM($F$3:$I$3)</f>
        <v>0</v>
      </c>
      <c r="D131" s="70" cm="1">
        <f t="array" aca="1" ref="D131" ca="1">_xlfn.XLOOKUP(A131,INDIRECT($A$5&amp;"!$AJ$41:$AJ$406"),INDIRECT($A$5&amp;"!$AO$41:$AO$406"))*SUM($F$3:$I$3)</f>
        <v>15</v>
      </c>
      <c r="E131" s="34" cm="1">
        <f t="array" ref="E131">SUMPRODUCT(('PT Storengy'!$B$8:$K$372)*('PT Storengy'!$A$8:$A$372=$A131)*('PT Storengy'!$A$5:$J$5=$A$6)*('PT Storengy'!$B$7:$K$7=$A$7))</f>
        <v>0</v>
      </c>
      <c r="F131" s="36">
        <f t="shared" ca="1" si="12"/>
        <v>2.2023207598068586</v>
      </c>
      <c r="G131" s="54">
        <f t="shared" ca="1" si="13"/>
        <v>0.15079069540819265</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0.33739147079084358</v>
      </c>
      <c r="I131" s="95">
        <f t="shared" ca="1" si="8"/>
        <v>59.53967131603121</v>
      </c>
      <c r="K131" s="36">
        <f t="shared" ca="1" si="7"/>
        <v>1.9863282268120763</v>
      </c>
      <c r="L131" s="54">
        <f t="shared" ca="1" si="9"/>
        <v>0.13623421151954529</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0.32404802722625015</v>
      </c>
      <c r="N131" s="72">
        <f t="shared" ca="1" si="10"/>
        <v>57.184945981102956</v>
      </c>
    </row>
    <row r="132" spans="1:14" x14ac:dyDescent="0.35">
      <c r="A132" s="32">
        <f t="shared" si="11"/>
        <v>46060</v>
      </c>
      <c r="B132" s="70" cm="1">
        <f t="array" aca="1" ref="B132" ca="1">_xlfn.XLOOKUP(A132,INDIRECT($A$5&amp;"!$AJ$41:$AJ$406"),INDIRECT($A$5&amp;"!$An$41:$An$406"))*SUM($F$3:$I$3)</f>
        <v>0</v>
      </c>
      <c r="C132" s="70" cm="1">
        <f t="array" aca="1" ref="C132" ca="1">_xlfn.XLOOKUP(A132,INDIRECT($A$5&amp;"!$AJ$41:$AJ$406"),INDIRECT($A$5&amp;"!$Ak$41:$Ak$406"))*SUM($F$3:$I$3)</f>
        <v>0</v>
      </c>
      <c r="D132" s="70" cm="1">
        <f t="array" aca="1" ref="D132" ca="1">_xlfn.XLOOKUP(A132,INDIRECT($A$5&amp;"!$AJ$41:$AJ$406"),INDIRECT($A$5&amp;"!$AO$41:$AO$406"))*SUM($F$3:$I$3)</f>
        <v>15</v>
      </c>
      <c r="E132" s="34" cm="1">
        <f t="array" ref="E132">SUMPRODUCT(('PT Storengy'!$B$8:$K$372)*('PT Storengy'!$A$8:$A$372=$A132)*('PT Storengy'!$A$5:$J$5=$A$6)*('PT Storengy'!$B$7:$K$7=$A$7))</f>
        <v>0</v>
      </c>
      <c r="F132" s="36">
        <f t="shared" ca="1" si="12"/>
        <v>2.143423182985412</v>
      </c>
      <c r="G132" s="54">
        <f t="shared" ca="1" si="13"/>
        <v>0.14682138398712391</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0.33375293532153055</v>
      </c>
      <c r="I132" s="95">
        <f t="shared" ca="1" si="8"/>
        <v>58.897576821446556</v>
      </c>
      <c r="K132" s="36">
        <f t="shared" ca="1" si="7"/>
        <v>1.9297599812288089</v>
      </c>
      <c r="L132" s="54">
        <f t="shared" ca="1" si="9"/>
        <v>0.13242188178747175</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0.32055339163851615</v>
      </c>
      <c r="N132" s="72">
        <f t="shared" ca="1" si="10"/>
        <v>56.568245583267547</v>
      </c>
    </row>
    <row r="133" spans="1:14" x14ac:dyDescent="0.35">
      <c r="A133" s="32">
        <f t="shared" si="11"/>
        <v>46061</v>
      </c>
      <c r="B133" s="70" cm="1">
        <f t="array" aca="1" ref="B133" ca="1">_xlfn.XLOOKUP(A133,INDIRECT($A$5&amp;"!$AJ$41:$AJ$406"),INDIRECT($A$5&amp;"!$An$41:$An$406"))*SUM($F$3:$I$3)</f>
        <v>0</v>
      </c>
      <c r="C133" s="70" cm="1">
        <f t="array" aca="1" ref="C133" ca="1">_xlfn.XLOOKUP(A133,INDIRECT($A$5&amp;"!$AJ$41:$AJ$406"),INDIRECT($A$5&amp;"!$Ak$41:$Ak$406"))*SUM($F$3:$I$3)</f>
        <v>0</v>
      </c>
      <c r="D133" s="70" cm="1">
        <f t="array" aca="1" ref="D133" ca="1">_xlfn.XLOOKUP(A133,INDIRECT($A$5&amp;"!$AJ$41:$AJ$406"),INDIRECT($A$5&amp;"!$AO$41:$AO$406"))*SUM($F$3:$I$3)</f>
        <v>15</v>
      </c>
      <c r="E133" s="34" cm="1">
        <f t="array" ref="E133">SUMPRODUCT(('PT Storengy'!$B$8:$K$372)*('PT Storengy'!$A$8:$A$372=$A133)*('PT Storengy'!$A$5:$J$5=$A$6)*('PT Storengy'!$B$7:$K$7=$A$7))</f>
        <v>0</v>
      </c>
      <c r="F133" s="36">
        <f t="shared" ca="1" si="12"/>
        <v>2.085160776110079</v>
      </c>
      <c r="G133" s="54">
        <f t="shared" ca="1" si="13"/>
        <v>0.14289487886569413</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0.33015363896021993</v>
      </c>
      <c r="I133" s="95">
        <f t="shared" ca="1" si="8"/>
        <v>58.262406875332921</v>
      </c>
      <c r="K133" s="36">
        <f t="shared" ca="1" si="7"/>
        <v>1.8738017853528119</v>
      </c>
      <c r="L133" s="54">
        <f t="shared" ca="1" si="9"/>
        <v>0.12865066541525391</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0.31709644329731645</v>
      </c>
      <c r="N133" s="72">
        <f t="shared" ca="1" si="10"/>
        <v>55.958195875997014</v>
      </c>
    </row>
    <row r="134" spans="1:14" x14ac:dyDescent="0.35">
      <c r="A134" s="32">
        <f t="shared" si="11"/>
        <v>46062</v>
      </c>
      <c r="B134" s="70" cm="1">
        <f t="array" aca="1" ref="B134" ca="1">_xlfn.XLOOKUP(A134,INDIRECT($A$5&amp;"!$AJ$41:$AJ$406"),INDIRECT($A$5&amp;"!$An$41:$An$406"))*SUM($F$3:$I$3)</f>
        <v>0</v>
      </c>
      <c r="C134" s="70" cm="1">
        <f t="array" aca="1" ref="C134" ca="1">_xlfn.XLOOKUP(A134,INDIRECT($A$5&amp;"!$AJ$41:$AJ$406"),INDIRECT($A$5&amp;"!$Ak$41:$Ak$406"))*SUM($F$3:$I$3)</f>
        <v>0</v>
      </c>
      <c r="D134" s="70" cm="1">
        <f t="array" aca="1" ref="D134" ca="1">_xlfn.XLOOKUP(A134,INDIRECT($A$5&amp;"!$AJ$41:$AJ$406"),INDIRECT($A$5&amp;"!$AO$41:$AO$406"))*SUM($F$3:$I$3)</f>
        <v>15</v>
      </c>
      <c r="E134" s="34" cm="1">
        <f t="array" ref="E134">SUMPRODUCT(('PT Storengy'!$B$8:$K$372)*('PT Storengy'!$A$8:$A$372=$A134)*('PT Storengy'!$A$5:$J$5=$A$6)*('PT Storengy'!$B$7:$K$7=$A$7))</f>
        <v>0</v>
      </c>
      <c r="F134" s="36">
        <f t="shared" ca="1" si="12"/>
        <v>2.0275266893088917</v>
      </c>
      <c r="G134" s="54">
        <f t="shared" ca="1" si="13"/>
        <v>0.13901071840733861</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0.32659315854006066</v>
      </c>
      <c r="I134" s="95">
        <f t="shared" ca="1" si="8"/>
        <v>57.634086801187166</v>
      </c>
      <c r="K134" s="36">
        <f t="shared" ca="1" si="7"/>
        <v>1.818447060216654</v>
      </c>
      <c r="L134" s="54">
        <f t="shared" ca="1" si="9"/>
        <v>0.12492011902352079</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0.31367677577156106</v>
      </c>
      <c r="N134" s="72">
        <f t="shared" ca="1" si="10"/>
        <v>55.354725136157825</v>
      </c>
    </row>
    <row r="135" spans="1:14" x14ac:dyDescent="0.35">
      <c r="A135" s="32">
        <f t="shared" si="11"/>
        <v>46063</v>
      </c>
      <c r="B135" s="70" cm="1">
        <f t="array" aca="1" ref="B135" ca="1">_xlfn.XLOOKUP(A135,INDIRECT($A$5&amp;"!$AJ$41:$AJ$406"),INDIRECT($A$5&amp;"!$An$41:$An$406"))*SUM($F$3:$I$3)</f>
        <v>0</v>
      </c>
      <c r="C135" s="70" cm="1">
        <f t="array" aca="1" ref="C135" ca="1">_xlfn.XLOOKUP(A135,INDIRECT($A$5&amp;"!$AJ$41:$AJ$406"),INDIRECT($A$5&amp;"!$Ak$41:$Ak$406"))*SUM($F$3:$I$3)</f>
        <v>0</v>
      </c>
      <c r="D135" s="70" cm="1">
        <f t="array" aca="1" ref="D135" ca="1">_xlfn.XLOOKUP(A135,INDIRECT($A$5&amp;"!$AJ$41:$AJ$406"),INDIRECT($A$5&amp;"!$AO$41:$AO$406"))*SUM($F$3:$I$3)</f>
        <v>15</v>
      </c>
      <c r="E135" s="34" cm="1">
        <f t="array" ref="E135">SUMPRODUCT(('PT Storengy'!$B$8:$K$372)*('PT Storengy'!$A$8:$A$372=$A135)*('PT Storengy'!$A$5:$J$5=$A$6)*('PT Storengy'!$B$7:$K$7=$A$7))</f>
        <v>0</v>
      </c>
      <c r="F135" s="36">
        <f t="shared" ca="1" si="12"/>
        <v>1.9705141465810507</v>
      </c>
      <c r="G135" s="54">
        <f t="shared" ca="1" si="13"/>
        <v>0.1351684459539261</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0.32307107545776592</v>
      </c>
      <c r="I135" s="95">
        <f t="shared" ca="1" si="8"/>
        <v>57.012542727841037</v>
      </c>
      <c r="K135" s="36">
        <f t="shared" ca="1" si="7"/>
        <v>1.7636892978025529</v>
      </c>
      <c r="L135" s="54">
        <f t="shared" ca="1" si="9"/>
        <v>0.1212298040144436</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0.31029398701324029</v>
      </c>
      <c r="N135" s="72">
        <f t="shared" ca="1" si="10"/>
        <v>54.757762414101215</v>
      </c>
    </row>
    <row r="136" spans="1:14" x14ac:dyDescent="0.35">
      <c r="A136" s="32">
        <f t="shared" si="11"/>
        <v>46064</v>
      </c>
      <c r="B136" s="70" cm="1">
        <f t="array" aca="1" ref="B136" ca="1">_xlfn.XLOOKUP(A136,INDIRECT($A$5&amp;"!$AJ$41:$AJ$406"),INDIRECT($A$5&amp;"!$An$41:$An$406"))*SUM($F$3:$I$3)</f>
        <v>0</v>
      </c>
      <c r="C136" s="70" cm="1">
        <f t="array" aca="1" ref="C136" ca="1">_xlfn.XLOOKUP(A136,INDIRECT($A$5&amp;"!$AJ$41:$AJ$406"),INDIRECT($A$5&amp;"!$Ak$41:$Ak$406"))*SUM($F$3:$I$3)</f>
        <v>0</v>
      </c>
      <c r="D136" s="70" cm="1">
        <f t="array" aca="1" ref="D136" ca="1">_xlfn.XLOOKUP(A136,INDIRECT($A$5&amp;"!$AJ$41:$AJ$406"),INDIRECT($A$5&amp;"!$AO$41:$AO$406"))*SUM($F$3:$I$3)</f>
        <v>15</v>
      </c>
      <c r="E136" s="34" cm="1">
        <f t="array" ref="E136">SUMPRODUCT(('PT Storengy'!$B$8:$K$372)*('PT Storengy'!$A$8:$A$372=$A136)*('PT Storengy'!$A$5:$J$5=$A$6)*('PT Storengy'!$B$7:$K$7=$A$7))</f>
        <v>0</v>
      </c>
      <c r="F136" s="36">
        <f t="shared" ca="1" si="12"/>
        <v>1.9141164450002746</v>
      </c>
      <c r="G136" s="54">
        <f t="shared" ca="1" si="13"/>
        <v>0.13136760977207004</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0.31958697562439792</v>
      </c>
      <c r="I136" s="95">
        <f t="shared" ca="1" si="8"/>
        <v>56.397701580776094</v>
      </c>
      <c r="K136" s="36">
        <f t="shared" ca="1" si="7"/>
        <v>1.7095220602772312</v>
      </c>
      <c r="L136" s="54">
        <f t="shared" ca="1" si="9"/>
        <v>0.11757928652017019</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0.30694767931015599</v>
      </c>
      <c r="N136" s="72">
        <f t="shared" ca="1" si="10"/>
        <v>54.167237525321639</v>
      </c>
    </row>
    <row r="137" spans="1:14" x14ac:dyDescent="0.35">
      <c r="A137" s="32">
        <f t="shared" si="11"/>
        <v>46065</v>
      </c>
      <c r="B137" s="70" cm="1">
        <f t="array" aca="1" ref="B137" ca="1">_xlfn.XLOOKUP(A137,INDIRECT($A$5&amp;"!$AJ$41:$AJ$406"),INDIRECT($A$5&amp;"!$An$41:$An$406"))*SUM($F$3:$I$3)</f>
        <v>0</v>
      </c>
      <c r="C137" s="70" cm="1">
        <f t="array" aca="1" ref="C137" ca="1">_xlfn.XLOOKUP(A137,INDIRECT($A$5&amp;"!$AJ$41:$AJ$406"),INDIRECT($A$5&amp;"!$Ak$41:$Ak$406"))*SUM($F$3:$I$3)</f>
        <v>0</v>
      </c>
      <c r="D137" s="70" cm="1">
        <f t="array" aca="1" ref="D137" ca="1">_xlfn.XLOOKUP(A137,INDIRECT($A$5&amp;"!$AJ$41:$AJ$406"),INDIRECT($A$5&amp;"!$AO$41:$AO$406"))*SUM($F$3:$I$3)</f>
        <v>15</v>
      </c>
      <c r="E137" s="34" cm="1">
        <f t="array" ref="E137">SUMPRODUCT(('PT Storengy'!$B$8:$K$372)*('PT Storengy'!$A$8:$A$372=$A137)*('PT Storengy'!$A$5:$J$5=$A$6)*('PT Storengy'!$B$7:$K$7=$A$7))</f>
        <v>0</v>
      </c>
      <c r="F137" s="36">
        <f t="shared" ca="1" si="12"/>
        <v>1.8583269539267422</v>
      </c>
      <c r="G137" s="54">
        <f t="shared" ca="1" si="13"/>
        <v>0.1276077630000183</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0.31614044941668379</v>
      </c>
      <c r="I137" s="95">
        <f t="shared" ca="1" si="8"/>
        <v>55.789491073532425</v>
      </c>
      <c r="K137" s="36">
        <f t="shared" ca="1" si="7"/>
        <v>1.6559389792350259</v>
      </c>
      <c r="L137" s="54">
        <f t="shared" ca="1" si="9"/>
        <v>0.11396813735181541</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0.30363745923916408</v>
      </c>
      <c r="N137" s="72">
        <f t="shared" ca="1" si="10"/>
        <v>53.583081042205414</v>
      </c>
    </row>
    <row r="138" spans="1:14" x14ac:dyDescent="0.35">
      <c r="A138" s="32">
        <f t="shared" si="11"/>
        <v>46066</v>
      </c>
      <c r="B138" s="70" cm="1">
        <f t="array" aca="1" ref="B138" ca="1">_xlfn.XLOOKUP(A138,INDIRECT($A$5&amp;"!$AJ$41:$AJ$406"),INDIRECT($A$5&amp;"!$An$41:$An$406"))*SUM($F$3:$I$3)</f>
        <v>0</v>
      </c>
      <c r="C138" s="70" cm="1">
        <f t="array" aca="1" ref="C138" ca="1">_xlfn.XLOOKUP(A138,INDIRECT($A$5&amp;"!$AJ$41:$AJ$406"),INDIRECT($A$5&amp;"!$Ak$41:$Ak$406"))*SUM($F$3:$I$3)</f>
        <v>0</v>
      </c>
      <c r="D138" s="70" cm="1">
        <f t="array" aca="1" ref="D138" ca="1">_xlfn.XLOOKUP(A138,INDIRECT($A$5&amp;"!$AJ$41:$AJ$406"),INDIRECT($A$5&amp;"!$AO$41:$AO$406"))*SUM($F$3:$I$3)</f>
        <v>15</v>
      </c>
      <c r="E138" s="34" cm="1">
        <f t="array" ref="E138">SUMPRODUCT(('PT Storengy'!$B$8:$K$372)*('PT Storengy'!$A$8:$A$372=$A138)*('PT Storengy'!$A$5:$J$5=$A$6)*('PT Storengy'!$B$7:$K$7=$A$7))</f>
        <v>0</v>
      </c>
      <c r="F138" s="36">
        <f t="shared" ca="1" si="12"/>
        <v>1.8031391142275321</v>
      </c>
      <c r="G138" s="54">
        <f t="shared" ca="1" si="13"/>
        <v>0.12388846359511614</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0.31273109162885687</v>
      </c>
      <c r="I138" s="95">
        <f t="shared" ca="1" si="8"/>
        <v>55.187839699210024</v>
      </c>
      <c r="K138" s="36">
        <f t="shared" ca="1" si="7"/>
        <v>1.602933754949158</v>
      </c>
      <c r="L138" s="54">
        <f t="shared" ca="1" si="9"/>
        <v>0.11039593194900173</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0.30036293761991822</v>
      </c>
      <c r="N138" s="72">
        <f t="shared" ca="1" si="10"/>
        <v>53.005224285867911</v>
      </c>
    </row>
    <row r="139" spans="1:14" x14ac:dyDescent="0.35">
      <c r="A139" s="32">
        <f t="shared" si="11"/>
        <v>46067</v>
      </c>
      <c r="B139" s="70" cm="1">
        <f t="array" aca="1" ref="B139" ca="1">_xlfn.XLOOKUP(A139,INDIRECT($A$5&amp;"!$AJ$41:$AJ$406"),INDIRECT($A$5&amp;"!$An$41:$An$406"))*SUM($F$3:$I$3)</f>
        <v>0</v>
      </c>
      <c r="C139" s="70" cm="1">
        <f t="array" aca="1" ref="C139" ca="1">_xlfn.XLOOKUP(A139,INDIRECT($A$5&amp;"!$AJ$41:$AJ$406"),INDIRECT($A$5&amp;"!$Ak$41:$Ak$406"))*SUM($F$3:$I$3)</f>
        <v>0</v>
      </c>
      <c r="D139" s="70" cm="1">
        <f t="array" aca="1" ref="D139" ca="1">_xlfn.XLOOKUP(A139,INDIRECT($A$5&amp;"!$AJ$41:$AJ$406"),INDIRECT($A$5&amp;"!$AO$41:$AO$406"))*SUM($F$3:$I$3)</f>
        <v>15</v>
      </c>
      <c r="E139" s="34" cm="1">
        <f t="array" ref="E139">SUMPRODUCT(('PT Storengy'!$B$8:$K$372)*('PT Storengy'!$A$8:$A$372=$A139)*('PT Storengy'!$A$5:$J$5=$A$6)*('PT Storengy'!$B$7:$K$7=$A$7))</f>
        <v>0</v>
      </c>
      <c r="F139" s="36">
        <f t="shared" ca="1" si="12"/>
        <v>1.7485464375054705</v>
      </c>
      <c r="G139" s="54">
        <f t="shared" ca="1" si="13"/>
        <v>0.12020927428183548</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0.3093585014250162</v>
      </c>
      <c r="I139" s="95">
        <f t="shared" ca="1" si="8"/>
        <v>54.592676722061675</v>
      </c>
      <c r="K139" s="36">
        <f t="shared" ca="1" si="7"/>
        <v>1.5504456225485779</v>
      </c>
      <c r="L139" s="54">
        <f t="shared" ca="1" si="9"/>
        <v>0.10686225032994387</v>
      </c>
      <c r="M139" s="202"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0.29743275026995397</v>
      </c>
      <c r="N139" s="72">
        <f t="shared" ca="1" si="10"/>
        <v>52.488132400580106</v>
      </c>
    </row>
    <row r="140" spans="1:14" x14ac:dyDescent="0.35">
      <c r="A140" s="32">
        <f t="shared" si="11"/>
        <v>46068</v>
      </c>
      <c r="B140" s="70" cm="1">
        <f t="array" aca="1" ref="B140" ca="1">_xlfn.XLOOKUP(A140,INDIRECT($A$5&amp;"!$AJ$41:$AJ$406"),INDIRECT($A$5&amp;"!$An$41:$An$406"))*SUM($F$3:$I$3)</f>
        <v>0</v>
      </c>
      <c r="C140" s="70" cm="1">
        <f t="array" aca="1" ref="C140" ca="1">_xlfn.XLOOKUP(A140,INDIRECT($A$5&amp;"!$AJ$41:$AJ$406"),INDIRECT($A$5&amp;"!$Ak$41:$Ak$406"))*SUM($F$3:$I$3)</f>
        <v>0</v>
      </c>
      <c r="D140" s="70" cm="1">
        <f t="array" aca="1" ref="D140" ca="1">_xlfn.XLOOKUP(A140,INDIRECT($A$5&amp;"!$AJ$41:$AJ$406"),INDIRECT($A$5&amp;"!$AO$41:$AO$406"))*SUM($F$3:$I$3)</f>
        <v>15</v>
      </c>
      <c r="E140" s="34" cm="1">
        <f t="array" ref="E140">SUMPRODUCT(('PT Storengy'!$B$8:$K$372)*('PT Storengy'!$A$8:$A$372=$A140)*('PT Storengy'!$A$5:$J$5=$A$6)*('PT Storengy'!$B$7:$K$7=$A$7))</f>
        <v>0</v>
      </c>
      <c r="F140" s="36">
        <f t="shared" ca="1" si="12"/>
        <v>1.6945425053362939</v>
      </c>
      <c r="G140" s="54">
        <f t="shared" ca="1" si="13"/>
        <v>0.1165697625003647</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0.3060222822920009</v>
      </c>
      <c r="I140" s="95">
        <f t="shared" ca="1" si="8"/>
        <v>54.003932169176622</v>
      </c>
      <c r="K140" s="36">
        <f t="shared" ca="1" si="7"/>
        <v>1.4984627235080032</v>
      </c>
      <c r="L140" s="54">
        <f t="shared" ca="1" si="9"/>
        <v>0.10336304150323852</v>
      </c>
      <c r="M140" s="202"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0.29456976122992229</v>
      </c>
      <c r="N140" s="72">
        <f t="shared" ca="1" si="10"/>
        <v>51.982899040574516</v>
      </c>
    </row>
    <row r="141" spans="1:14" x14ac:dyDescent="0.35">
      <c r="A141" s="32">
        <f t="shared" si="11"/>
        <v>46069</v>
      </c>
      <c r="B141" s="70" cm="1">
        <f t="array" aca="1" ref="B141" ca="1">_xlfn.XLOOKUP(A141,INDIRECT($A$5&amp;"!$AJ$41:$AJ$406"),INDIRECT($A$5&amp;"!$An$41:$An$406"))*SUM($F$3:$I$3)</f>
        <v>0</v>
      </c>
      <c r="C141" s="70" cm="1">
        <f t="array" aca="1" ref="C141" ca="1">_xlfn.XLOOKUP(A141,INDIRECT($A$5&amp;"!$AJ$41:$AJ$406"),INDIRECT($A$5&amp;"!$Ak$41:$Ak$406"))*SUM($F$3:$I$3)</f>
        <v>0</v>
      </c>
      <c r="D141" s="70" cm="1">
        <f t="array" aca="1" ref="D141" ca="1">_xlfn.XLOOKUP(A141,INDIRECT($A$5&amp;"!$AJ$41:$AJ$406"),INDIRECT($A$5&amp;"!$AO$41:$AO$406"))*SUM($F$3:$I$3)</f>
        <v>15</v>
      </c>
      <c r="E141" s="34" cm="1">
        <f t="array" ref="E141">SUMPRODUCT(('PT Storengy'!$B$8:$K$372)*('PT Storengy'!$A$8:$A$372=$A141)*('PT Storengy'!$A$5:$J$5=$A$6)*('PT Storengy'!$B$7:$K$7=$A$7))</f>
        <v>0</v>
      </c>
      <c r="F141" s="36">
        <f t="shared" ca="1" si="12"/>
        <v>1.6411209685140398</v>
      </c>
      <c r="G141" s="54">
        <f t="shared" ca="1" si="13"/>
        <v>0.11296950035575293</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0.30272204199277347</v>
      </c>
      <c r="I141" s="95">
        <f t="shared" ca="1" si="8"/>
        <v>53.421536822254133</v>
      </c>
      <c r="K141" s="36">
        <f t="shared" ca="1" si="7"/>
        <v>1.4469801946186214</v>
      </c>
      <c r="L141" s="54">
        <f t="shared" ca="1" si="9"/>
        <v>9.9897514900533543E-2</v>
      </c>
      <c r="M141" s="202"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0.29173433037316365</v>
      </c>
      <c r="N141" s="72">
        <f t="shared" ca="1" si="10"/>
        <v>51.482528889381811</v>
      </c>
    </row>
    <row r="142" spans="1:14" x14ac:dyDescent="0.35">
      <c r="A142" s="32">
        <f t="shared" si="11"/>
        <v>46070</v>
      </c>
      <c r="B142" s="70" cm="1">
        <f t="array" aca="1" ref="B142" ca="1">_xlfn.XLOOKUP(A142,INDIRECT($A$5&amp;"!$AJ$41:$AJ$406"),INDIRECT($A$5&amp;"!$An$41:$An$406"))*SUM($F$3:$I$3)</f>
        <v>0</v>
      </c>
      <c r="C142" s="70" cm="1">
        <f t="array" aca="1" ref="C142" ca="1">_xlfn.XLOOKUP(A142,INDIRECT($A$5&amp;"!$AJ$41:$AJ$406"),INDIRECT($A$5&amp;"!$Ak$41:$Ak$406"))*SUM($F$3:$I$3)</f>
        <v>0</v>
      </c>
      <c r="D142" s="70" cm="1">
        <f t="array" aca="1" ref="D142" ca="1">_xlfn.XLOOKUP(A142,INDIRECT($A$5&amp;"!$AJ$41:$AJ$406"),INDIRECT($A$5&amp;"!$AO$41:$AO$406"))*SUM($F$3:$I$3)</f>
        <v>15</v>
      </c>
      <c r="E142" s="34" cm="1">
        <f t="array" ref="E142">SUMPRODUCT(('PT Storengy'!$B$8:$K$372)*('PT Storengy'!$A$8:$A$372=$A142)*('PT Storengy'!$A$5:$J$5=$A$6)*('PT Storengy'!$B$7:$K$7=$A$7))</f>
        <v>0</v>
      </c>
      <c r="F142" s="36">
        <f t="shared" ca="1" si="12"/>
        <v>1.5882652586566854</v>
      </c>
      <c r="G142" s="54">
        <f t="shared" ca="1" si="13"/>
        <v>0.10940806456760264</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0.29951568919167482</v>
      </c>
      <c r="I142" s="95">
        <f t="shared" ca="1" si="8"/>
        <v>52.85570985735437</v>
      </c>
      <c r="K142" s="36">
        <f t="shared" ca="1" si="7"/>
        <v>1.3959932194832549</v>
      </c>
      <c r="L142" s="54">
        <f t="shared" ca="1" si="9"/>
        <v>9.6465346307908095E-2</v>
      </c>
      <c r="M142" s="202"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0.28892619243374285</v>
      </c>
      <c r="N142" s="72">
        <f t="shared" ca="1" si="10"/>
        <v>50.986975135366379</v>
      </c>
    </row>
    <row r="143" spans="1:14" x14ac:dyDescent="0.35">
      <c r="A143" s="32">
        <f t="shared" si="11"/>
        <v>46071</v>
      </c>
      <c r="B143" s="70" cm="1">
        <f t="array" aca="1" ref="B143" ca="1">_xlfn.XLOOKUP(A143,INDIRECT($A$5&amp;"!$AJ$41:$AJ$406"),INDIRECT($A$5&amp;"!$An$41:$An$406"))*SUM($F$3:$I$3)</f>
        <v>0</v>
      </c>
      <c r="C143" s="70" cm="1">
        <f t="array" aca="1" ref="C143" ca="1">_xlfn.XLOOKUP(A143,INDIRECT($A$5&amp;"!$AJ$41:$AJ$406"),INDIRECT($A$5&amp;"!$Ak$41:$Ak$406"))*SUM($F$3:$I$3)</f>
        <v>0</v>
      </c>
      <c r="D143" s="70" cm="1">
        <f t="array" aca="1" ref="D143" ca="1">_xlfn.XLOOKUP(A143,INDIRECT($A$5&amp;"!$AJ$41:$AJ$406"),INDIRECT($A$5&amp;"!$AO$41:$AO$406"))*SUM($F$3:$I$3)</f>
        <v>15</v>
      </c>
      <c r="E143" s="34" cm="1">
        <f t="array" ref="E143">SUMPRODUCT(('PT Storengy'!$B$8:$K$372)*('PT Storengy'!$A$8:$A$372=$A143)*('PT Storengy'!$A$5:$J$5=$A$6)*('PT Storengy'!$B$7:$K$7=$A$7))</f>
        <v>0</v>
      </c>
      <c r="F143" s="36">
        <f t="shared" ca="1" si="12"/>
        <v>1.5359183203380651</v>
      </c>
      <c r="G143" s="54">
        <f t="shared" ca="1" si="13"/>
        <v>0.10588435057711236</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0.29663265047218274</v>
      </c>
      <c r="I143" s="95">
        <f t="shared" ca="1" si="8"/>
        <v>52.346938318620474</v>
      </c>
      <c r="K143" s="36">
        <f t="shared" ca="1" si="7"/>
        <v>1.3454970280657692</v>
      </c>
      <c r="L143" s="54">
        <f t="shared" ca="1" si="9"/>
        <v>9.3066214632216995E-2</v>
      </c>
      <c r="M143" s="202"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0.2861450846990865</v>
      </c>
      <c r="N143" s="72">
        <f t="shared" ca="1" si="10"/>
        <v>50.496191417485846</v>
      </c>
    </row>
    <row r="144" spans="1:14" x14ac:dyDescent="0.35">
      <c r="A144" s="32">
        <f t="shared" si="11"/>
        <v>46072</v>
      </c>
      <c r="B144" s="70" cm="1">
        <f t="array" aca="1" ref="B144" ca="1">_xlfn.XLOOKUP(A144,INDIRECT($A$5&amp;"!$AJ$41:$AJ$406"),INDIRECT($A$5&amp;"!$An$41:$An$406"))*SUM($F$3:$I$3)</f>
        <v>0</v>
      </c>
      <c r="C144" s="70" cm="1">
        <f t="array" aca="1" ref="C144" ca="1">_xlfn.XLOOKUP(A144,INDIRECT($A$5&amp;"!$AJ$41:$AJ$406"),INDIRECT($A$5&amp;"!$Ak$41:$Ak$406"))*SUM($F$3:$I$3)</f>
        <v>0</v>
      </c>
      <c r="D144" s="70" cm="1">
        <f t="array" aca="1" ref="D144" ca="1">_xlfn.XLOOKUP(A144,INDIRECT($A$5&amp;"!$AJ$41:$AJ$406"),INDIRECT($A$5&amp;"!$AO$41:$AO$406"))*SUM($F$3:$I$3)</f>
        <v>15</v>
      </c>
      <c r="E144" s="34" cm="1">
        <f t="array" ref="E144">SUMPRODUCT(('PT Storengy'!$B$8:$K$372)*('PT Storengy'!$A$8:$A$372=$A144)*('PT Storengy'!$A$5:$J$5=$A$6)*('PT Storengy'!$B$7:$K$7=$A$7))</f>
        <v>0</v>
      </c>
      <c r="F144" s="36">
        <f t="shared" ca="1" si="12"/>
        <v>1.4840752562920303</v>
      </c>
      <c r="G144" s="54">
        <f t="shared" ca="1" si="13"/>
        <v>0.10239455468920435</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0.29377736292753071</v>
      </c>
      <c r="I144" s="95">
        <f t="shared" ca="1" si="8"/>
        <v>51.843064046034819</v>
      </c>
      <c r="K144" s="36">
        <f t="shared" ca="1" si="7"/>
        <v>1.2954868962448154</v>
      </c>
      <c r="L144" s="54">
        <f t="shared" ca="1" si="9"/>
        <v>8.9699801871051282E-2</v>
      </c>
      <c r="M144" s="202"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0.28339074698540551</v>
      </c>
      <c r="N144" s="72">
        <f t="shared" ca="1" si="10"/>
        <v>50.010131820953902</v>
      </c>
    </row>
    <row r="145" spans="1:14" x14ac:dyDescent="0.35">
      <c r="A145" s="32">
        <f t="shared" si="11"/>
        <v>46073</v>
      </c>
      <c r="B145" s="70" cm="1">
        <f t="array" aca="1" ref="B145" ca="1">_xlfn.XLOOKUP(A145,INDIRECT($A$5&amp;"!$AJ$41:$AJ$406"),INDIRECT($A$5&amp;"!$An$41:$An$406"))*SUM($F$3:$I$3)</f>
        <v>0</v>
      </c>
      <c r="C145" s="70" cm="1">
        <f t="array" aca="1" ref="C145" ca="1">_xlfn.XLOOKUP(A145,INDIRECT($A$5&amp;"!$AJ$41:$AJ$406"),INDIRECT($A$5&amp;"!$Ak$41:$Ak$406"))*SUM($F$3:$I$3)</f>
        <v>0</v>
      </c>
      <c r="D145" s="70" cm="1">
        <f t="array" aca="1" ref="D145" ca="1">_xlfn.XLOOKUP(A145,INDIRECT($A$5&amp;"!$AJ$41:$AJ$406"),INDIRECT($A$5&amp;"!$AO$41:$AO$406"))*SUM($F$3:$I$3)</f>
        <v>15</v>
      </c>
      <c r="E145" s="34" cm="1">
        <f t="array" ref="E145">SUMPRODUCT(('PT Storengy'!$B$8:$K$372)*('PT Storengy'!$A$8:$A$372=$A145)*('PT Storengy'!$A$5:$J$5=$A$6)*('PT Storengy'!$B$7:$K$7=$A$7))</f>
        <v>0</v>
      </c>
      <c r="F145" s="36">
        <f t="shared" ca="1" si="12"/>
        <v>1.432731216391893</v>
      </c>
      <c r="G145" s="54">
        <f t="shared" ca="1" si="13"/>
        <v>9.893835041946869E-2</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0.29094955943411061</v>
      </c>
      <c r="I145" s="95">
        <f t="shared" ca="1" si="8"/>
        <v>51.344039900137155</v>
      </c>
      <c r="K145" s="36">
        <f t="shared" ref="K145:K185" ca="1" si="14">K144-N145/1000</f>
        <v>1.2459581453718707</v>
      </c>
      <c r="L145" s="54">
        <f t="shared" ca="1" si="9"/>
        <v>8.6365793082987696E-2</v>
      </c>
      <c r="M145" s="202"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0.28066292161335343</v>
      </c>
      <c r="N145" s="72">
        <f t="shared" ca="1" si="10"/>
        <v>49.528750872944713</v>
      </c>
    </row>
    <row r="146" spans="1:14" x14ac:dyDescent="0.35">
      <c r="A146" s="32">
        <f t="shared" si="11"/>
        <v>46074</v>
      </c>
      <c r="B146" s="70" cm="1">
        <f t="array" aca="1" ref="B146" ca="1">_xlfn.XLOOKUP(A146,INDIRECT($A$5&amp;"!$AJ$41:$AJ$406"),INDIRECT($A$5&amp;"!$An$41:$An$406"))*SUM($F$3:$I$3)</f>
        <v>0</v>
      </c>
      <c r="C146" s="70" cm="1">
        <f t="array" aca="1" ref="C146" ca="1">_xlfn.XLOOKUP(A146,INDIRECT($A$5&amp;"!$AJ$41:$AJ$406"),INDIRECT($A$5&amp;"!$Ak$41:$Ak$406"))*SUM($F$3:$I$3)</f>
        <v>0</v>
      </c>
      <c r="D146" s="70" cm="1">
        <f t="array" aca="1" ref="D146" ca="1">_xlfn.XLOOKUP(A146,INDIRECT($A$5&amp;"!$AJ$41:$AJ$406"),INDIRECT($A$5&amp;"!$AO$41:$AO$406"))*SUM($F$3:$I$3)</f>
        <v>15</v>
      </c>
      <c r="E146" s="34" cm="1">
        <f t="array" ref="E146">SUMPRODUCT(('PT Storengy'!$B$8:$K$372)*('PT Storengy'!$A$8:$A$372=$A146)*('PT Storengy'!$A$5:$J$5=$A$6)*('PT Storengy'!$B$7:$K$7=$A$7))</f>
        <v>0</v>
      </c>
      <c r="F146" s="36">
        <f t="shared" ca="1" si="12"/>
        <v>1.381881397196677</v>
      </c>
      <c r="G146" s="54">
        <f t="shared" ca="1" si="13"/>
        <v>9.5515414426126197E-2</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0.28814897543955764</v>
      </c>
      <c r="I146" s="95">
        <f t="shared" ref="I146:I185" ca="1" si="15">IF(F145*1000-$F$4*(1-E146)*H146&gt;1000*B146,$F$4*(1-E146)*H146,F145*1000-1000*B146)</f>
        <v>50.849819195216043</v>
      </c>
      <c r="K146" s="36">
        <f t="shared" ca="1" si="14"/>
        <v>1.1969061418335318</v>
      </c>
      <c r="L146" s="54">
        <f t="shared" ref="L146:L186" ca="1" si="16">MAX(K145/SUM($F$3,$G$3,$H$3,$I$3),0)</f>
        <v>8.3063876358124705E-2</v>
      </c>
      <c r="M146" s="202"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0.27796135338392008</v>
      </c>
      <c r="N146" s="72">
        <f t="shared" ref="N146:N209" ca="1" si="17">IF(K145*1000&lt;$F$4*(1)*M146,K145*1000,$F$4*(1)*M146)</f>
        <v>49.05200353833883</v>
      </c>
    </row>
    <row r="147" spans="1:14" x14ac:dyDescent="0.35">
      <c r="A147" s="32">
        <f t="shared" ref="A147:A185" si="18">A146+1</f>
        <v>46075</v>
      </c>
      <c r="B147" s="70" cm="1">
        <f t="array" aca="1" ref="B147" ca="1">_xlfn.XLOOKUP(A147,INDIRECT($A$5&amp;"!$AJ$41:$AJ$406"),INDIRECT($A$5&amp;"!$An$41:$An$406"))*SUM($F$3:$I$3)</f>
        <v>0</v>
      </c>
      <c r="C147" s="70" cm="1">
        <f t="array" aca="1" ref="C147" ca="1">_xlfn.XLOOKUP(A147,INDIRECT($A$5&amp;"!$AJ$41:$AJ$406"),INDIRECT($A$5&amp;"!$Ak$41:$Ak$406"))*SUM($F$3:$I$3)</f>
        <v>0</v>
      </c>
      <c r="D147" s="70" cm="1">
        <f t="array" aca="1" ref="D147" ca="1">_xlfn.XLOOKUP(A147,INDIRECT($A$5&amp;"!$AJ$41:$AJ$406"),INDIRECT($A$5&amp;"!$AO$41:$AO$406"))*SUM($F$3:$I$3)</f>
        <v>15</v>
      </c>
      <c r="E147" s="34" cm="1">
        <f t="array" ref="E147">SUMPRODUCT(('PT Storengy'!$B$8:$K$372)*('PT Storengy'!$A$8:$A$372=$A147)*('PT Storengy'!$A$5:$J$5=$A$6)*('PT Storengy'!$B$7:$K$7=$A$7))</f>
        <v>0</v>
      </c>
      <c r="F147" s="36">
        <f t="shared" ref="F147:F185" ca="1" si="19">F146-I147/1000</f>
        <v>1.3315210415017358</v>
      </c>
      <c r="G147" s="54">
        <f t="shared" ref="G147:G186" ca="1" si="20">$F146/SUM($F$3,$G$3,$H$3,$I$3)</f>
        <v>9.2125426479778463E-2</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0.28537534893800043</v>
      </c>
      <c r="I147" s="95">
        <f t="shared" ca="1" si="15"/>
        <v>50.360355694941241</v>
      </c>
      <c r="K147" s="36">
        <f t="shared" ca="1" si="14"/>
        <v>1.1483262966180219</v>
      </c>
      <c r="L147" s="54">
        <f t="shared" ca="1" si="16"/>
        <v>7.9793742788902125E-2</v>
      </c>
      <c r="M147" s="202"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0.27528578955455613</v>
      </c>
      <c r="N147" s="72">
        <f t="shared" ca="1" si="17"/>
        <v>48.579845215509899</v>
      </c>
    </row>
    <row r="148" spans="1:14" x14ac:dyDescent="0.35">
      <c r="A148" s="32">
        <f t="shared" si="18"/>
        <v>46076</v>
      </c>
      <c r="B148" s="70" cm="1">
        <f t="array" aca="1" ref="B148" ca="1">_xlfn.XLOOKUP(A148,INDIRECT($A$5&amp;"!$AJ$41:$AJ$406"),INDIRECT($A$5&amp;"!$An$41:$An$406"))*SUM($F$3:$I$3)</f>
        <v>0</v>
      </c>
      <c r="C148" s="70" cm="1">
        <f t="array" aca="1" ref="C148" ca="1">_xlfn.XLOOKUP(A148,INDIRECT($A$5&amp;"!$AJ$41:$AJ$406"),INDIRECT($A$5&amp;"!$Ak$41:$Ak$406"))*SUM($F$3:$I$3)</f>
        <v>0</v>
      </c>
      <c r="D148" s="70" cm="1">
        <f t="array" aca="1" ref="D148" ca="1">_xlfn.XLOOKUP(A148,INDIRECT($A$5&amp;"!$AJ$41:$AJ$406"),INDIRECT($A$5&amp;"!$AO$41:$AO$406"))*SUM($F$3:$I$3)</f>
        <v>15</v>
      </c>
      <c r="E148" s="34" cm="1">
        <f t="array" ref="E148">SUMPRODUCT(('PT Storengy'!$B$8:$K$372)*('PT Storengy'!$A$8:$A$372=$A148)*('PT Storengy'!$A$5:$J$5=$A$6)*('PT Storengy'!$B$7:$K$7=$A$7))</f>
        <v>0</v>
      </c>
      <c r="F148" s="36">
        <f t="shared" ca="1" si="19"/>
        <v>1.2816454378936977</v>
      </c>
      <c r="G148" s="54">
        <f t="shared" ca="1" si="20"/>
        <v>8.8768069433449046E-2</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0.28262842044554909</v>
      </c>
      <c r="I148" s="95">
        <f t="shared" ca="1" si="15"/>
        <v>49.875603608038062</v>
      </c>
      <c r="K148" s="36">
        <f t="shared" ca="1" si="14"/>
        <v>1.1002140648858698</v>
      </c>
      <c r="L148" s="54">
        <f t="shared" ca="1" si="16"/>
        <v>7.6555086441201459E-2</v>
      </c>
      <c r="M148" s="202"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0.27263597981552834</v>
      </c>
      <c r="N148" s="72">
        <f t="shared" ca="1" si="17"/>
        <v>48.112231732152054</v>
      </c>
    </row>
    <row r="149" spans="1:14" x14ac:dyDescent="0.35">
      <c r="A149" s="32">
        <f t="shared" si="18"/>
        <v>46077</v>
      </c>
      <c r="B149" s="70" cm="1">
        <f t="array" aca="1" ref="B149" ca="1">_xlfn.XLOOKUP(A149,INDIRECT($A$5&amp;"!$AJ$41:$AJ$406"),INDIRECT($A$5&amp;"!$An$41:$An$406"))*SUM($F$3:$I$3)</f>
        <v>0</v>
      </c>
      <c r="C149" s="70" cm="1">
        <f t="array" aca="1" ref="C149" ca="1">_xlfn.XLOOKUP(A149,INDIRECT($A$5&amp;"!$AJ$41:$AJ$406"),INDIRECT($A$5&amp;"!$Ak$41:$Ak$406"))*SUM($F$3:$I$3)</f>
        <v>0</v>
      </c>
      <c r="D149" s="70" cm="1">
        <f t="array" aca="1" ref="D149" ca="1">_xlfn.XLOOKUP(A149,INDIRECT($A$5&amp;"!$AJ$41:$AJ$406"),INDIRECT($A$5&amp;"!$AO$41:$AO$406"))*SUM($F$3:$I$3)</f>
        <v>15</v>
      </c>
      <c r="E149" s="34" cm="1">
        <f t="array" ref="E149">SUMPRODUCT(('PT Storengy'!$B$8:$K$372)*('PT Storengy'!$A$8:$A$372=$A149)*('PT Storengy'!$A$5:$J$5=$A$6)*('PT Storengy'!$B$7:$K$7=$A$7))</f>
        <v>0</v>
      </c>
      <c r="F149" s="36">
        <f t="shared" ca="1" si="19"/>
        <v>1.2322499203096942</v>
      </c>
      <c r="G149" s="54">
        <f t="shared" ca="1" si="20"/>
        <v>8.5443029192913175E-2</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0.27990793297601968</v>
      </c>
      <c r="I149" s="95">
        <f t="shared" ca="1" si="15"/>
        <v>49.395517584003464</v>
      </c>
      <c r="K149" s="36">
        <f t="shared" ca="1" si="14"/>
        <v>1.0525649455447224</v>
      </c>
      <c r="L149" s="54">
        <f t="shared" ca="1" si="16"/>
        <v>7.3347604325724652E-2</v>
      </c>
      <c r="M149" s="202"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0.2700116762665018</v>
      </c>
      <c r="N149" s="72">
        <f t="shared" ca="1" si="17"/>
        <v>47.649119341147369</v>
      </c>
    </row>
    <row r="150" spans="1:14" x14ac:dyDescent="0.35">
      <c r="A150" s="32">
        <f t="shared" si="18"/>
        <v>46078</v>
      </c>
      <c r="B150" s="70" cm="1">
        <f t="array" aca="1" ref="B150" ca="1">_xlfn.XLOOKUP(A150,INDIRECT($A$5&amp;"!$AJ$41:$AJ$406"),INDIRECT($A$5&amp;"!$An$41:$An$406"))*SUM($F$3:$I$3)</f>
        <v>0</v>
      </c>
      <c r="C150" s="70" cm="1">
        <f t="array" aca="1" ref="C150" ca="1">_xlfn.XLOOKUP(A150,INDIRECT($A$5&amp;"!$AJ$41:$AJ$406"),INDIRECT($A$5&amp;"!$Ak$41:$Ak$406"))*SUM($F$3:$I$3)</f>
        <v>0</v>
      </c>
      <c r="D150" s="70" cm="1">
        <f t="array" aca="1" ref="D150" ca="1">_xlfn.XLOOKUP(A150,INDIRECT($A$5&amp;"!$AJ$41:$AJ$406"),INDIRECT($A$5&amp;"!$AO$41:$AO$406"))*SUM($F$3:$I$3)</f>
        <v>15</v>
      </c>
      <c r="E150" s="34" cm="1">
        <f t="array" ref="E150">SUMPRODUCT(('PT Storengy'!$B$8:$K$372)*('PT Storengy'!$A$8:$A$372=$A150)*('PT Storengy'!$A$5:$J$5=$A$6)*('PT Storengy'!$B$7:$K$7=$A$7))</f>
        <v>0</v>
      </c>
      <c r="F150" s="36">
        <f t="shared" ca="1" si="19"/>
        <v>1.1833298676008308</v>
      </c>
      <c r="G150" s="54">
        <f t="shared" ca="1" si="20"/>
        <v>8.2149994687312947E-2</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0.27721363201689225</v>
      </c>
      <c r="I150" s="95">
        <f t="shared" ca="1" si="15"/>
        <v>48.920052708863331</v>
      </c>
      <c r="K150" s="36">
        <f t="shared" ca="1" si="14"/>
        <v>1.0053744808282492</v>
      </c>
      <c r="L150" s="54">
        <f t="shared" ca="1" si="16"/>
        <v>7.0170996369648159E-2</v>
      </c>
      <c r="M150" s="202"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0.26741263339334831</v>
      </c>
      <c r="N150" s="72">
        <f t="shared" ca="1" si="17"/>
        <v>47.190464716473222</v>
      </c>
    </row>
    <row r="151" spans="1:14" x14ac:dyDescent="0.35">
      <c r="A151" s="32">
        <f t="shared" si="18"/>
        <v>46079</v>
      </c>
      <c r="B151" s="70" cm="1">
        <f t="array" aca="1" ref="B151" ca="1">_xlfn.XLOOKUP(A151,INDIRECT($A$5&amp;"!$AJ$41:$AJ$406"),INDIRECT($A$5&amp;"!$An$41:$An$406"))*SUM($F$3:$I$3)</f>
        <v>0</v>
      </c>
      <c r="C151" s="70" cm="1">
        <f t="array" aca="1" ref="C151" ca="1">_xlfn.XLOOKUP(A151,INDIRECT($A$5&amp;"!$AJ$41:$AJ$406"),INDIRECT($A$5&amp;"!$Ak$41:$Ak$406"))*SUM($F$3:$I$3)</f>
        <v>0</v>
      </c>
      <c r="D151" s="70" cm="1">
        <f t="array" aca="1" ref="D151" ca="1">_xlfn.XLOOKUP(A151,INDIRECT($A$5&amp;"!$AJ$41:$AJ$406"),INDIRECT($A$5&amp;"!$AO$41:$AO$406"))*SUM($F$3:$I$3)</f>
        <v>15</v>
      </c>
      <c r="E151" s="34" cm="1">
        <f t="array" ref="E151">SUMPRODUCT(('PT Storengy'!$B$8:$K$372)*('PT Storengy'!$A$8:$A$372=$A151)*('PT Storengy'!$A$5:$J$5=$A$6)*('PT Storengy'!$B$7:$K$7=$A$7))</f>
        <v>0</v>
      </c>
      <c r="F151" s="36">
        <f t="shared" ca="1" si="19"/>
        <v>1.1348807030998602</v>
      </c>
      <c r="G151" s="54">
        <f t="shared" ca="1" si="20"/>
        <v>7.8888657840055387E-2</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0.27454526550549974</v>
      </c>
      <c r="I151" s="95">
        <f t="shared" ca="1" si="15"/>
        <v>48.449164500970532</v>
      </c>
      <c r="K151" s="36">
        <f t="shared" ca="1" si="14"/>
        <v>0.95863825587910034</v>
      </c>
      <c r="L151" s="54">
        <f t="shared" ca="1" si="16"/>
        <v>6.7024965388549948E-2</v>
      </c>
      <c r="M151" s="202"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0.26483860804517712</v>
      </c>
      <c r="N151" s="72">
        <f t="shared" ca="1" si="17"/>
        <v>46.736224949148898</v>
      </c>
    </row>
    <row r="152" spans="1:14" x14ac:dyDescent="0.35">
      <c r="A152" s="32">
        <f t="shared" si="18"/>
        <v>46080</v>
      </c>
      <c r="B152" s="70" cm="1">
        <f t="array" aca="1" ref="B152" ca="1">_xlfn.XLOOKUP(A152,INDIRECT($A$5&amp;"!$AJ$41:$AJ$406"),INDIRECT($A$5&amp;"!$An$41:$An$406"))*SUM($F$3:$I$3)</f>
        <v>0</v>
      </c>
      <c r="C152" s="70" cm="1">
        <f t="array" aca="1" ref="C152" ca="1">_xlfn.XLOOKUP(A152,INDIRECT($A$5&amp;"!$AJ$41:$AJ$406"),INDIRECT($A$5&amp;"!$Ak$41:$Ak$406"))*SUM($F$3:$I$3)</f>
        <v>0</v>
      </c>
      <c r="D152" s="70" cm="1">
        <f t="array" aca="1" ref="D152" ca="1">_xlfn.XLOOKUP(A152,INDIRECT($A$5&amp;"!$AJ$41:$AJ$406"),INDIRECT($A$5&amp;"!$AO$41:$AO$406"))*SUM($F$3:$I$3)</f>
        <v>15</v>
      </c>
      <c r="E152" s="34" cm="1">
        <f t="array" ref="E152">SUMPRODUCT(('PT Storengy'!$B$8:$K$372)*('PT Storengy'!$A$8:$A$372=$A152)*('PT Storengy'!$A$5:$J$5=$A$6)*('PT Storengy'!$B$7:$K$7=$A$7))</f>
        <v>0</v>
      </c>
      <c r="F152" s="36">
        <f t="shared" ca="1" si="19"/>
        <v>1.0868978941930167</v>
      </c>
      <c r="G152" s="54">
        <f t="shared" ca="1" si="20"/>
        <v>7.565871353999068E-2</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0.2719025838054468</v>
      </c>
      <c r="I152" s="95">
        <f t="shared" ca="1" si="15"/>
        <v>47.982808906843545</v>
      </c>
      <c r="K152" s="36">
        <f t="shared" ca="1" si="14"/>
        <v>0.91235189833587904</v>
      </c>
      <c r="L152" s="54">
        <f t="shared" ca="1" si="16"/>
        <v>6.3909217058606693E-2</v>
      </c>
      <c r="M152" s="202"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0.26228935941158715</v>
      </c>
      <c r="N152" s="72">
        <f t="shared" ca="1" si="17"/>
        <v>46.286357543221257</v>
      </c>
    </row>
    <row r="153" spans="1:14" x14ac:dyDescent="0.35">
      <c r="A153" s="32">
        <f t="shared" si="18"/>
        <v>46081</v>
      </c>
      <c r="B153" s="70" cm="1">
        <f t="array" aca="1" ref="B153" ca="1">_xlfn.XLOOKUP(A153,INDIRECT($A$5&amp;"!$AJ$41:$AJ$406"),INDIRECT($A$5&amp;"!$An$41:$An$406"))*SUM($F$3:$I$3)</f>
        <v>0</v>
      </c>
      <c r="C153" s="70" cm="1">
        <f t="array" aca="1" ref="C153" ca="1">_xlfn.XLOOKUP(A153,INDIRECT($A$5&amp;"!$AJ$41:$AJ$406"),INDIRECT($A$5&amp;"!$Ak$41:$Ak$406"))*SUM($F$3:$I$3)</f>
        <v>0</v>
      </c>
      <c r="D153" s="70" cm="1">
        <f t="array" aca="1" ref="D153" ca="1">_xlfn.XLOOKUP(A153,INDIRECT($A$5&amp;"!$AJ$41:$AJ$406"),INDIRECT($A$5&amp;"!$AO$41:$AO$406"))*SUM($F$3:$I$3)</f>
        <v>15</v>
      </c>
      <c r="E153" s="34" cm="1">
        <f t="array" ref="E153">SUMPRODUCT(('PT Storengy'!$B$8:$K$372)*('PT Storengy'!$A$8:$A$372=$A153)*('PT Storengy'!$A$5:$J$5=$A$6)*('PT Storengy'!$B$7:$K$7=$A$7))</f>
        <v>0</v>
      </c>
      <c r="F153" s="36">
        <f t="shared" ca="1" si="19"/>
        <v>1.0393769518959717</v>
      </c>
      <c r="G153" s="54">
        <f t="shared" ca="1" si="20"/>
        <v>7.2459859612867786E-2</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0.2692853396832553</v>
      </c>
      <c r="I153" s="95">
        <f t="shared" ca="1" si="15"/>
        <v>47.520942297045046</v>
      </c>
      <c r="K153" s="36">
        <f t="shared" ca="1" si="14"/>
        <v>0.86651107792408988</v>
      </c>
      <c r="L153" s="54">
        <f t="shared" ca="1" si="16"/>
        <v>6.0823459889058601E-2</v>
      </c>
      <c r="M153" s="202"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0.25976464900013874</v>
      </c>
      <c r="N153" s="72">
        <f t="shared" ca="1" si="17"/>
        <v>45.840820411789181</v>
      </c>
    </row>
    <row r="154" spans="1:14" x14ac:dyDescent="0.35">
      <c r="A154" s="32">
        <f t="shared" si="18"/>
        <v>46082</v>
      </c>
      <c r="B154" s="70" cm="1">
        <f t="array" aca="1" ref="B154" ca="1">_xlfn.XLOOKUP(A154,INDIRECT($A$5&amp;"!$AJ$41:$AJ$406"),INDIRECT($A$5&amp;"!$An$41:$An$406"))*SUM($F$3:$I$3)</f>
        <v>0</v>
      </c>
      <c r="C154" s="70" cm="1">
        <f t="array" aca="1" ref="C154" ca="1">_xlfn.XLOOKUP(A154,INDIRECT($A$5&amp;"!$AJ$41:$AJ$406"),INDIRECT($A$5&amp;"!$Ak$41:$Ak$406"))*SUM($F$3:$I$3)</f>
        <v>0</v>
      </c>
      <c r="D154" s="70" cm="1">
        <f t="array" aca="1" ref="D154" ca="1">_xlfn.XLOOKUP(A154,INDIRECT($A$5&amp;"!$AJ$41:$AJ$406"),INDIRECT($A$5&amp;"!$AO$41:$AO$406"))*SUM($F$3:$I$3)</f>
        <v>15</v>
      </c>
      <c r="E154" s="34" cm="1">
        <f t="array" ref="E154">SUMPRODUCT(('PT Storengy'!$B$8:$K$372)*('PT Storengy'!$A$8:$A$372=$A154)*('PT Storengy'!$A$5:$J$5=$A$6)*('PT Storengy'!$B$7:$K$7=$A$7))</f>
        <v>0</v>
      </c>
      <c r="F154" s="36">
        <f t="shared" ca="1" si="19"/>
        <v>0.99231343043387144</v>
      </c>
      <c r="G154" s="54">
        <f t="shared" ca="1" si="20"/>
        <v>6.9291796793064783E-2</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0.2666932882852347</v>
      </c>
      <c r="I154" s="95">
        <f t="shared" ca="1" si="15"/>
        <v>47.063521462100233</v>
      </c>
      <c r="K154" s="36">
        <f t="shared" ca="1" si="14"/>
        <v>0.82111150605102379</v>
      </c>
      <c r="L154" s="54">
        <f t="shared" ca="1" si="16"/>
        <v>5.7767405194939322E-2</v>
      </c>
      <c r="M154" s="202"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0.2572642406140413</v>
      </c>
      <c r="N154" s="72">
        <f t="shared" ca="1" si="17"/>
        <v>45.399571873066101</v>
      </c>
    </row>
    <row r="155" spans="1:14" x14ac:dyDescent="0.35">
      <c r="A155" s="32">
        <f t="shared" si="18"/>
        <v>46083</v>
      </c>
      <c r="B155" s="70" cm="1">
        <f t="array" aca="1" ref="B155" ca="1">_xlfn.XLOOKUP(A155,INDIRECT($A$5&amp;"!$AJ$41:$AJ$406"),INDIRECT($A$5&amp;"!$An$41:$An$406"))*SUM($F$3:$I$3)</f>
        <v>0</v>
      </c>
      <c r="C155" s="70" cm="1">
        <f t="array" aca="1" ref="C155" ca="1">_xlfn.XLOOKUP(A155,INDIRECT($A$5&amp;"!$AJ$41:$AJ$406"),INDIRECT($A$5&amp;"!$Ak$41:$Ak$406"))*SUM($F$3:$I$3)</f>
        <v>0</v>
      </c>
      <c r="D155" s="70" cm="1">
        <f t="array" aca="1" ref="D155" ca="1">_xlfn.XLOOKUP(A155,INDIRECT($A$5&amp;"!$AJ$41:$AJ$406"),INDIRECT($A$5&amp;"!$AO$41:$AO$406"))*SUM($F$3:$I$3)</f>
        <v>15</v>
      </c>
      <c r="E155" s="34" cm="1">
        <f t="array" ref="E155">SUMPRODUCT(('PT Storengy'!$B$8:$K$372)*('PT Storengy'!$A$8:$A$372=$A155)*('PT Storengy'!$A$5:$J$5=$A$6)*('PT Storengy'!$B$7:$K$7=$A$7))</f>
        <v>0</v>
      </c>
      <c r="F155" s="36">
        <f t="shared" ca="1" si="19"/>
        <v>0.94570292682541712</v>
      </c>
      <c r="G155" s="54">
        <f t="shared" ca="1" si="20"/>
        <v>6.6154228695591427E-2</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0.2641261871145747</v>
      </c>
      <c r="I155" s="95">
        <f t="shared" ca="1" si="15"/>
        <v>46.610503608454351</v>
      </c>
      <c r="K155" s="36">
        <f t="shared" ca="1" si="14"/>
        <v>0.77614893540454333</v>
      </c>
      <c r="L155" s="54">
        <f t="shared" ca="1" si="16"/>
        <v>5.4740767070068252E-2</v>
      </c>
      <c r="M155" s="202"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0.25478790033005594</v>
      </c>
      <c r="N155" s="72">
        <f t="shared" ca="1" si="17"/>
        <v>44.962570646480451</v>
      </c>
    </row>
    <row r="156" spans="1:14" x14ac:dyDescent="0.35">
      <c r="A156" s="32">
        <f t="shared" si="18"/>
        <v>46084</v>
      </c>
      <c r="B156" s="70" cm="1">
        <f t="array" aca="1" ref="B156" ca="1">_xlfn.XLOOKUP(A156,INDIRECT($A$5&amp;"!$AJ$41:$AJ$406"),INDIRECT($A$5&amp;"!$An$41:$An$406"))*SUM($F$3:$I$3)</f>
        <v>0</v>
      </c>
      <c r="C156" s="70" cm="1">
        <f t="array" aca="1" ref="C156" ca="1">_xlfn.XLOOKUP(A156,INDIRECT($A$5&amp;"!$AJ$41:$AJ$406"),INDIRECT($A$5&amp;"!$Ak$41:$Ak$406"))*SUM($F$3:$I$3)</f>
        <v>0</v>
      </c>
      <c r="D156" s="70" cm="1">
        <f t="array" aca="1" ref="D156" ca="1">_xlfn.XLOOKUP(A156,INDIRECT($A$5&amp;"!$AJ$41:$AJ$406"),INDIRECT($A$5&amp;"!$AO$41:$AO$406"))*SUM($F$3:$I$3)</f>
        <v>15</v>
      </c>
      <c r="E156" s="34" cm="1">
        <f t="array" ref="E156">SUMPRODUCT(('PT Storengy'!$B$8:$K$372)*('PT Storengy'!$A$8:$A$372=$A156)*('PT Storengy'!$A$5:$J$5=$A$6)*('PT Storengy'!$B$7:$K$7=$A$7))</f>
        <v>0</v>
      </c>
      <c r="F156" s="36">
        <f t="shared" ca="1" si="19"/>
        <v>0.89954108047094794</v>
      </c>
      <c r="G156" s="54">
        <f t="shared" ca="1" si="20"/>
        <v>6.3046861788361136E-2</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0.261583796008659</v>
      </c>
      <c r="I156" s="95">
        <f t="shared" ca="1" si="15"/>
        <v>46.161846354469226</v>
      </c>
      <c r="K156" s="36">
        <f t="shared" ca="1" si="14"/>
        <v>0.73161915955572954</v>
      </c>
      <c r="L156" s="54">
        <f t="shared" ca="1" si="16"/>
        <v>5.174326236030289E-2</v>
      </c>
      <c r="M156" s="202"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0.25233539647661152</v>
      </c>
      <c r="N156" s="72">
        <f t="shared" ca="1" si="17"/>
        <v>44.529775848813792</v>
      </c>
    </row>
    <row r="157" spans="1:14" x14ac:dyDescent="0.35">
      <c r="A157" s="32">
        <f t="shared" si="18"/>
        <v>46085</v>
      </c>
      <c r="B157" s="70" cm="1">
        <f t="array" aca="1" ref="B157" ca="1">_xlfn.XLOOKUP(A157,INDIRECT($A$5&amp;"!$AJ$41:$AJ$406"),INDIRECT($A$5&amp;"!$An$41:$An$406"))*SUM($F$3:$I$3)</f>
        <v>0</v>
      </c>
      <c r="C157" s="70" cm="1">
        <f t="array" aca="1" ref="C157" ca="1">_xlfn.XLOOKUP(A157,INDIRECT($A$5&amp;"!$AJ$41:$AJ$406"),INDIRECT($A$5&amp;"!$Ak$41:$Ak$406"))*SUM($F$3:$I$3)</f>
        <v>0</v>
      </c>
      <c r="D157" s="70" cm="1">
        <f t="array" aca="1" ref="D157" ca="1">_xlfn.XLOOKUP(A157,INDIRECT($A$5&amp;"!$AJ$41:$AJ$406"),INDIRECT($A$5&amp;"!$AO$41:$AO$406"))*SUM($F$3:$I$3)</f>
        <v>15</v>
      </c>
      <c r="E157" s="34" cm="1">
        <f t="array" ref="E157">SUMPRODUCT(('PT Storengy'!$B$8:$K$372)*('PT Storengy'!$A$8:$A$372=$A157)*('PT Storengy'!$A$5:$J$5=$A$6)*('PT Storengy'!$B$7:$K$7=$A$7))</f>
        <v>0</v>
      </c>
      <c r="F157" s="36">
        <f t="shared" ca="1" si="19"/>
        <v>0.85381915533725816</v>
      </c>
      <c r="G157" s="54">
        <f t="shared" ca="1" si="20"/>
        <v>5.9969405364729861E-2</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0.25909090909090909</v>
      </c>
      <c r="I157" s="95">
        <f t="shared" ca="1" si="15"/>
        <v>45.72192513368983</v>
      </c>
      <c r="K157" s="36">
        <f t="shared" ca="1" si="14"/>
        <v>0.6875180125653535</v>
      </c>
      <c r="L157" s="54">
        <f t="shared" ca="1" si="16"/>
        <v>4.8774610637048639E-2</v>
      </c>
      <c r="M157" s="202"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0.24990649961213082</v>
      </c>
      <c r="N157" s="72">
        <f t="shared" ca="1" si="17"/>
        <v>44.101146990376023</v>
      </c>
    </row>
    <row r="158" spans="1:14" x14ac:dyDescent="0.35">
      <c r="A158" s="32">
        <f t="shared" si="18"/>
        <v>46086</v>
      </c>
      <c r="B158" s="70" cm="1">
        <f t="array" aca="1" ref="B158" ca="1">_xlfn.XLOOKUP(A158,INDIRECT($A$5&amp;"!$AJ$41:$AJ$406"),INDIRECT($A$5&amp;"!$An$41:$An$406"))*SUM($F$3:$I$3)</f>
        <v>0</v>
      </c>
      <c r="C158" s="70" cm="1">
        <f t="array" aca="1" ref="C158" ca="1">_xlfn.XLOOKUP(A158,INDIRECT($A$5&amp;"!$AJ$41:$AJ$406"),INDIRECT($A$5&amp;"!$Ak$41:$Ak$406"))*SUM($F$3:$I$3)</f>
        <v>0</v>
      </c>
      <c r="D158" s="70" cm="1">
        <f t="array" aca="1" ref="D158" ca="1">_xlfn.XLOOKUP(A158,INDIRECT($A$5&amp;"!$AJ$41:$AJ$406"),INDIRECT($A$5&amp;"!$AO$41:$AO$406"))*SUM($F$3:$I$3)</f>
        <v>15</v>
      </c>
      <c r="E158" s="34" cm="1">
        <f t="array" ref="E158">SUMPRODUCT(('PT Storengy'!$B$8:$K$372)*('PT Storengy'!$A$8:$A$372=$A158)*('PT Storengy'!$A$5:$J$5=$A$6)*('PT Storengy'!$B$7:$K$7=$A$7))</f>
        <v>0</v>
      </c>
      <c r="F158" s="36">
        <f t="shared" ca="1" si="19"/>
        <v>0.8085417517029958</v>
      </c>
      <c r="G158" s="54">
        <f t="shared" ca="1" si="20"/>
        <v>5.6921277022483875E-2</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0.25657195392748688</v>
      </c>
      <c r="I158" s="95">
        <f t="shared" ca="1" si="15"/>
        <v>45.277403634262384</v>
      </c>
      <c r="K158" s="36">
        <f t="shared" ca="1" si="14"/>
        <v>0.64384136859413621</v>
      </c>
      <c r="L158" s="54">
        <f t="shared" ca="1" si="16"/>
        <v>4.5834534171023567E-2</v>
      </c>
      <c r="M158" s="202"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0.24750098250356484</v>
      </c>
      <c r="N158" s="72">
        <f t="shared" ca="1" si="17"/>
        <v>43.676643971217317</v>
      </c>
    </row>
    <row r="159" spans="1:14" x14ac:dyDescent="0.35">
      <c r="A159" s="32">
        <f t="shared" si="18"/>
        <v>46087</v>
      </c>
      <c r="B159" s="70" cm="1">
        <f t="array" aca="1" ref="B159" ca="1">_xlfn.XLOOKUP(A159,INDIRECT($A$5&amp;"!$AJ$41:$AJ$406"),INDIRECT($A$5&amp;"!$An$41:$An$406"))*SUM($F$3:$I$3)</f>
        <v>0</v>
      </c>
      <c r="C159" s="70" cm="1">
        <f t="array" aca="1" ref="C159" ca="1">_xlfn.XLOOKUP(A159,INDIRECT($A$5&amp;"!$AJ$41:$AJ$406"),INDIRECT($A$5&amp;"!$Ak$41:$Ak$406"))*SUM($F$3:$I$3)</f>
        <v>0</v>
      </c>
      <c r="D159" s="70" cm="1">
        <f t="array" aca="1" ref="D159" ca="1">_xlfn.XLOOKUP(A159,INDIRECT($A$5&amp;"!$AJ$41:$AJ$406"),INDIRECT($A$5&amp;"!$AO$41:$AO$406"))*SUM($F$3:$I$3)</f>
        <v>15</v>
      </c>
      <c r="E159" s="34" cm="1">
        <f t="array" ref="E159">SUMPRODUCT(('PT Storengy'!$B$8:$K$372)*('PT Storengy'!$A$8:$A$372=$A159)*('PT Storengy'!$A$5:$J$5=$A$6)*('PT Storengy'!$B$7:$K$7=$A$7))</f>
        <v>0</v>
      </c>
      <c r="F159" s="36">
        <f t="shared" ca="1" si="19"/>
        <v>0.76370017334435736</v>
      </c>
      <c r="G159" s="54">
        <f t="shared" ca="1" si="20"/>
        <v>5.3902783446866387E-2</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0.25410227736561802</v>
      </c>
      <c r="I159" s="95">
        <f t="shared" ca="1" si="15"/>
        <v>44.841578358638465</v>
      </c>
      <c r="K159" s="36">
        <f t="shared" ca="1" si="14"/>
        <v>0.60058514151675946</v>
      </c>
      <c r="L159" s="54">
        <f t="shared" ca="1" si="16"/>
        <v>4.2922757906275748E-2</v>
      </c>
      <c r="M159" s="202"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0.2451186201051348</v>
      </c>
      <c r="N159" s="72">
        <f t="shared" ca="1" si="17"/>
        <v>43.256227077376721</v>
      </c>
    </row>
    <row r="160" spans="1:14" x14ac:dyDescent="0.35">
      <c r="A160" s="32">
        <f t="shared" si="18"/>
        <v>46088</v>
      </c>
      <c r="B160" s="70" cm="1">
        <f t="array" aca="1" ref="B160" ca="1">_xlfn.XLOOKUP(A160,INDIRECT($A$5&amp;"!$AJ$41:$AJ$406"),INDIRECT($A$5&amp;"!$An$41:$An$406"))*SUM($F$3:$I$3)</f>
        <v>0</v>
      </c>
      <c r="C160" s="70" cm="1">
        <f t="array" aca="1" ref="C160" ca="1">_xlfn.XLOOKUP(A160,INDIRECT($A$5&amp;"!$AJ$41:$AJ$406"),INDIRECT($A$5&amp;"!$Ak$41:$Ak$406"))*SUM($F$3:$I$3)</f>
        <v>0</v>
      </c>
      <c r="D160" s="70" cm="1">
        <f t="array" aca="1" ref="D160" ca="1">_xlfn.XLOOKUP(A160,INDIRECT($A$5&amp;"!$AJ$41:$AJ$406"),INDIRECT($A$5&amp;"!$AO$41:$AO$406"))*SUM($F$3:$I$3)</f>
        <v>15</v>
      </c>
      <c r="E160" s="34" cm="1">
        <f t="array" ref="E160">SUMPRODUCT(('PT Storengy'!$B$8:$K$372)*('PT Storengy'!$A$8:$A$372=$A160)*('PT Storengy'!$A$5:$J$5=$A$6)*('PT Storengy'!$B$7:$K$7=$A$7))</f>
        <v>0</v>
      </c>
      <c r="F160" s="36">
        <f t="shared" ca="1" si="19"/>
        <v>0.71929022515173791</v>
      </c>
      <c r="G160" s="54">
        <f t="shared" ca="1" si="20"/>
        <v>5.0913344889623825E-2</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0.25165637309151051</v>
      </c>
      <c r="I160" s="95">
        <f t="shared" ca="1" si="15"/>
        <v>44.409948192619495</v>
      </c>
      <c r="K160" s="36">
        <f t="shared" ca="1" si="14"/>
        <v>0.55630706665044927</v>
      </c>
      <c r="L160" s="54">
        <f t="shared" ca="1" si="16"/>
        <v>4.0039009434450629E-2</v>
      </c>
      <c r="M160" s="202"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0.25090909090909097</v>
      </c>
      <c r="N160" s="72">
        <f t="shared" ca="1" si="17"/>
        <v>44.278074866310163</v>
      </c>
    </row>
    <row r="161" spans="1:14" x14ac:dyDescent="0.35">
      <c r="A161" s="32">
        <f t="shared" si="18"/>
        <v>46089</v>
      </c>
      <c r="B161" s="70" cm="1">
        <f t="array" aca="1" ref="B161" ca="1">_xlfn.XLOOKUP(A161,INDIRECT($A$5&amp;"!$AJ$41:$AJ$406"),INDIRECT($A$5&amp;"!$An$41:$An$406"))*SUM($F$3:$I$3)</f>
        <v>0</v>
      </c>
      <c r="C161" s="70" cm="1">
        <f t="array" aca="1" ref="C161" ca="1">_xlfn.XLOOKUP(A161,INDIRECT($A$5&amp;"!$AJ$41:$AJ$406"),INDIRECT($A$5&amp;"!$Ak$41:$Ak$406"))*SUM($F$3:$I$3)</f>
        <v>0</v>
      </c>
      <c r="D161" s="70" cm="1">
        <f t="array" aca="1" ref="D161" ca="1">_xlfn.XLOOKUP(A161,INDIRECT($A$5&amp;"!$AJ$41:$AJ$406"),INDIRECT($A$5&amp;"!$AO$41:$AO$406"))*SUM($F$3:$I$3)</f>
        <v>15</v>
      </c>
      <c r="E161" s="34" cm="1">
        <f t="array" ref="E161">SUMPRODUCT(('PT Storengy'!$B$8:$K$372)*('PT Storengy'!$A$8:$A$372=$A161)*('PT Storengy'!$A$5:$J$5=$A$6)*('PT Storengy'!$B$7:$K$7=$A$7))</f>
        <v>0</v>
      </c>
      <c r="F161" s="36">
        <f t="shared" ca="1" si="19"/>
        <v>0.67530775239626661</v>
      </c>
      <c r="G161" s="54">
        <f t="shared" ca="1" si="20"/>
        <v>4.795268167678253E-2</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0.249234012281004</v>
      </c>
      <c r="I161" s="95">
        <f t="shared" ca="1" si="15"/>
        <v>43.982472755471285</v>
      </c>
      <c r="K161" s="36">
        <f t="shared" ca="1" si="14"/>
        <v>0.51389341574151448</v>
      </c>
      <c r="L161" s="54">
        <f t="shared" ca="1" si="16"/>
        <v>3.7087137776696616E-2</v>
      </c>
      <c r="M161" s="202"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0.2403440218172973</v>
      </c>
      <c r="N161" s="72">
        <f t="shared" ca="1" si="17"/>
        <v>42.413650908934812</v>
      </c>
    </row>
    <row r="162" spans="1:14" x14ac:dyDescent="0.35">
      <c r="A162" s="32">
        <f t="shared" si="18"/>
        <v>46090</v>
      </c>
      <c r="B162" s="70" cm="1">
        <f t="array" aca="1" ref="B162" ca="1">_xlfn.XLOOKUP(A162,INDIRECT($A$5&amp;"!$AJ$41:$AJ$406"),INDIRECT($A$5&amp;"!$An$41:$An$406"))*SUM($F$3:$I$3)</f>
        <v>0</v>
      </c>
      <c r="C162" s="70" cm="1">
        <f t="array" aca="1" ref="C162" ca="1">_xlfn.XLOOKUP(A162,INDIRECT($A$5&amp;"!$AJ$41:$AJ$406"),INDIRECT($A$5&amp;"!$Ak$41:$Ak$406"))*SUM($F$3:$I$3)</f>
        <v>0</v>
      </c>
      <c r="D162" s="70" cm="1">
        <f t="array" aca="1" ref="D162" ca="1">_xlfn.XLOOKUP(A162,INDIRECT($A$5&amp;"!$AJ$41:$AJ$406"),INDIRECT($A$5&amp;"!$AO$41:$AO$406"))*SUM($F$3:$I$3)</f>
        <v>15</v>
      </c>
      <c r="E162" s="34" cm="1">
        <f t="array" ref="E162">SUMPRODUCT(('PT Storengy'!$B$8:$K$372)*('PT Storengy'!$A$8:$A$372=$A162)*('PT Storengy'!$A$5:$J$5=$A$6)*('PT Storengy'!$B$7:$K$7=$A$7))</f>
        <v>0</v>
      </c>
      <c r="F162" s="36">
        <f t="shared" ca="1" si="19"/>
        <v>0.63174864034111533</v>
      </c>
      <c r="G162" s="54">
        <f t="shared" ca="1" si="20"/>
        <v>4.5020516826417771E-2</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0.24683496831252372</v>
      </c>
      <c r="I162" s="95">
        <f t="shared" ca="1" si="15"/>
        <v>43.559112055151239</v>
      </c>
      <c r="K162" s="36">
        <f t="shared" ca="1" si="14"/>
        <v>0.47188802457394907</v>
      </c>
      <c r="L162" s="54">
        <f t="shared" ca="1" si="16"/>
        <v>3.4259561049434298E-2</v>
      </c>
      <c r="M162" s="202"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0.23803054994953723</v>
      </c>
      <c r="N162" s="72">
        <f t="shared" ca="1" si="17"/>
        <v>42.005391167565385</v>
      </c>
    </row>
    <row r="163" spans="1:14" x14ac:dyDescent="0.35">
      <c r="A163" s="32">
        <f t="shared" si="18"/>
        <v>46091</v>
      </c>
      <c r="B163" s="70" cm="1">
        <f t="array" aca="1" ref="B163" ca="1">_xlfn.XLOOKUP(A163,INDIRECT($A$5&amp;"!$AJ$41:$AJ$406"),INDIRECT($A$5&amp;"!$An$41:$An$406"))*SUM($F$3:$I$3)</f>
        <v>0</v>
      </c>
      <c r="C163" s="70" cm="1">
        <f t="array" aca="1" ref="C163" ca="1">_xlfn.XLOOKUP(A163,INDIRECT($A$5&amp;"!$AJ$41:$AJ$406"),INDIRECT($A$5&amp;"!$Ak$41:$Ak$406"))*SUM($F$3:$I$3)</f>
        <v>0</v>
      </c>
      <c r="D163" s="70" cm="1">
        <f t="array" aca="1" ref="D163" ca="1">_xlfn.XLOOKUP(A163,INDIRECT($A$5&amp;"!$AJ$41:$AJ$406"),INDIRECT($A$5&amp;"!$AO$41:$AO$406"))*SUM($F$3:$I$3)</f>
        <v>15</v>
      </c>
      <c r="E163" s="34" cm="1">
        <f t="array" ref="E163">SUMPRODUCT(('PT Storengy'!$B$8:$K$372)*('PT Storengy'!$A$8:$A$372=$A163)*('PT Storengy'!$A$5:$J$5=$A$6)*('PT Storengy'!$B$7:$K$7=$A$7))</f>
        <v>0</v>
      </c>
      <c r="F163" s="36">
        <f t="shared" ca="1" si="19"/>
        <v>0.5886088138565484</v>
      </c>
      <c r="G163" s="54">
        <f t="shared" ca="1" si="20"/>
        <v>4.211657602274102E-2</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0.24445901674587911</v>
      </c>
      <c r="I163" s="95">
        <f t="shared" ca="1" si="15"/>
        <v>43.139826484566896</v>
      </c>
      <c r="K163" s="36">
        <f t="shared" ca="1" si="14"/>
        <v>0.43028696337484151</v>
      </c>
      <c r="L163" s="54">
        <f t="shared" ca="1" si="16"/>
        <v>3.1459201638263275E-2</v>
      </c>
      <c r="M163" s="202"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0.23573934679494279</v>
      </c>
      <c r="N163" s="72">
        <f t="shared" ca="1" si="17"/>
        <v>41.601061199107548</v>
      </c>
    </row>
    <row r="164" spans="1:14" x14ac:dyDescent="0.35">
      <c r="A164" s="32">
        <f t="shared" si="18"/>
        <v>46092</v>
      </c>
      <c r="B164" s="70" cm="1">
        <f t="array" aca="1" ref="B164" ca="1">_xlfn.XLOOKUP(A164,INDIRECT($A$5&amp;"!$AJ$41:$AJ$406"),INDIRECT($A$5&amp;"!$An$41:$An$406"))*SUM($F$3:$I$3)</f>
        <v>0</v>
      </c>
      <c r="C164" s="70" cm="1">
        <f t="array" aca="1" ref="C164" ca="1">_xlfn.XLOOKUP(A164,INDIRECT($A$5&amp;"!$AJ$41:$AJ$406"),INDIRECT($A$5&amp;"!$Ak$41:$Ak$406"))*SUM($F$3:$I$3)</f>
        <v>0</v>
      </c>
      <c r="D164" s="70" cm="1">
        <f t="array" aca="1" ref="D164" ca="1">_xlfn.XLOOKUP(A164,INDIRECT($A$5&amp;"!$AJ$41:$AJ$406"),INDIRECT($A$5&amp;"!$AO$41:$AO$406"))*SUM($F$3:$I$3)</f>
        <v>15</v>
      </c>
      <c r="E164" s="34" cm="1">
        <f t="array" ref="E164">SUMPRODUCT(('PT Storengy'!$B$8:$K$372)*('PT Storengy'!$A$8:$A$372=$A164)*('PT Storengy'!$A$5:$J$5=$A$6)*('PT Storengy'!$B$7:$K$7=$A$7))</f>
        <v>0</v>
      </c>
      <c r="F164" s="36">
        <f t="shared" ca="1" si="19"/>
        <v>0.54588423703867783</v>
      </c>
      <c r="G164" s="54">
        <f t="shared" ca="1" si="20"/>
        <v>3.9240587590436561E-2</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0.24210593530126634</v>
      </c>
      <c r="I164" s="95">
        <f t="shared" ca="1" si="15"/>
        <v>42.724576817870521</v>
      </c>
      <c r="K164" s="36">
        <f t="shared" ca="1" si="14"/>
        <v>0.38908634019797139</v>
      </c>
      <c r="L164" s="54">
        <f t="shared" ca="1" si="16"/>
        <v>2.8685797558322769E-2</v>
      </c>
      <c r="M164" s="202"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0.23347019800226412</v>
      </c>
      <c r="N164" s="72">
        <f t="shared" ca="1" si="17"/>
        <v>41.200623176870131</v>
      </c>
    </row>
    <row r="165" spans="1:14" x14ac:dyDescent="0.35">
      <c r="A165" s="32">
        <f t="shared" si="18"/>
        <v>46093</v>
      </c>
      <c r="B165" s="70" cm="1">
        <f t="array" aca="1" ref="B165" ca="1">_xlfn.XLOOKUP(A165,INDIRECT($A$5&amp;"!$AJ$41:$AJ$406"),INDIRECT($A$5&amp;"!$An$41:$An$406"))*SUM($F$3:$I$3)</f>
        <v>0</v>
      </c>
      <c r="C165" s="70" cm="1">
        <f t="array" aca="1" ref="C165" ca="1">_xlfn.XLOOKUP(A165,INDIRECT($A$5&amp;"!$AJ$41:$AJ$406"),INDIRECT($A$5&amp;"!$Ak$41:$Ak$406"))*SUM($F$3:$I$3)</f>
        <v>0</v>
      </c>
      <c r="D165" s="70" cm="1">
        <f t="array" aca="1" ref="D165" ca="1">_xlfn.XLOOKUP(A165,INDIRECT($A$5&amp;"!$AJ$41:$AJ$406"),INDIRECT($A$5&amp;"!$AO$41:$AO$406"))*SUM($F$3:$I$3)</f>
        <v>15</v>
      </c>
      <c r="E165" s="34" cm="1">
        <f t="array" ref="E165">SUMPRODUCT(('PT Storengy'!$B$8:$K$372)*('PT Storengy'!$A$8:$A$372=$A165)*('PT Storengy'!$A$5:$J$5=$A$6)*('PT Storengy'!$B$7:$K$7=$A$7))</f>
        <v>0</v>
      </c>
      <c r="F165" s="36">
        <f t="shared" ca="1" si="19"/>
        <v>0.50357091283188837</v>
      </c>
      <c r="G165" s="54">
        <f t="shared" ca="1" si="20"/>
        <v>3.6392282469245189E-2</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0.23977550383847343</v>
      </c>
      <c r="I165" s="95">
        <f t="shared" ca="1" si="15"/>
        <v>42.313324206789424</v>
      </c>
      <c r="K165" s="36">
        <f t="shared" ca="1" si="14"/>
        <v>0.34828230055970216</v>
      </c>
      <c r="L165" s="54">
        <f t="shared" ca="1" si="16"/>
        <v>2.5939089346531427E-2</v>
      </c>
      <c r="M165" s="202"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0.23122289128352572</v>
      </c>
      <c r="N165" s="72">
        <f t="shared" ca="1" si="17"/>
        <v>40.804039638269238</v>
      </c>
    </row>
    <row r="166" spans="1:14" x14ac:dyDescent="0.35">
      <c r="A166" s="32">
        <f t="shared" si="18"/>
        <v>46094</v>
      </c>
      <c r="B166" s="70" cm="1">
        <f t="array" aca="1" ref="B166" ca="1">_xlfn.XLOOKUP(A166,INDIRECT($A$5&amp;"!$AJ$41:$AJ$406"),INDIRECT($A$5&amp;"!$An$41:$An$406"))*SUM($F$3:$I$3)</f>
        <v>0</v>
      </c>
      <c r="C166" s="70" cm="1">
        <f t="array" aca="1" ref="C166" ca="1">_xlfn.XLOOKUP(A166,INDIRECT($A$5&amp;"!$AJ$41:$AJ$406"),INDIRECT($A$5&amp;"!$Ak$41:$Ak$406"))*SUM($F$3:$I$3)</f>
        <v>0</v>
      </c>
      <c r="D166" s="70" cm="1">
        <f t="array" aca="1" ref="D166" ca="1">_xlfn.XLOOKUP(A166,INDIRECT($A$5&amp;"!$AJ$41:$AJ$406"),INDIRECT($A$5&amp;"!$AO$41:$AO$406"))*SUM($F$3:$I$3)</f>
        <v>15</v>
      </c>
      <c r="E166" s="34" cm="1">
        <f t="array" ref="E166">SUMPRODUCT(('PT Storengy'!$B$8:$K$372)*('PT Storengy'!$A$8:$A$372=$A166)*('PT Storengy'!$A$5:$J$5=$A$6)*('PT Storengy'!$B$7:$K$7=$A$7))</f>
        <v>0</v>
      </c>
      <c r="F166" s="36">
        <f t="shared" ca="1" si="19"/>
        <v>0.46166488265489691</v>
      </c>
      <c r="G166" s="54">
        <f t="shared" ca="1" si="20"/>
        <v>3.3571394188792555E-2</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0.23746750433628491</v>
      </c>
      <c r="I166" s="95">
        <f t="shared" ca="1" si="15"/>
        <v>41.90603017699145</v>
      </c>
      <c r="K166" s="36">
        <f t="shared" ca="1" si="14"/>
        <v>0.30787102707837882</v>
      </c>
      <c r="L166" s="54">
        <f t="shared" ca="1" si="16"/>
        <v>2.3218820037313476E-2</v>
      </c>
      <c r="M166" s="202"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0.22899721639416554</v>
      </c>
      <c r="N166" s="72">
        <f t="shared" ca="1" si="17"/>
        <v>40.41127348132332</v>
      </c>
    </row>
    <row r="167" spans="1:14" x14ac:dyDescent="0.35">
      <c r="A167" s="32">
        <f t="shared" si="18"/>
        <v>46095</v>
      </c>
      <c r="B167" s="70" cm="1">
        <f t="array" aca="1" ref="B167" ca="1">_xlfn.XLOOKUP(A167,INDIRECT($A$5&amp;"!$AJ$41:$AJ$406"),INDIRECT($A$5&amp;"!$An$41:$An$406"))*SUM($F$3:$I$3)</f>
        <v>0</v>
      </c>
      <c r="C167" s="70" cm="1">
        <f t="array" aca="1" ref="C167" ca="1">_xlfn.XLOOKUP(A167,INDIRECT($A$5&amp;"!$AJ$41:$AJ$406"),INDIRECT($A$5&amp;"!$Ak$41:$Ak$406"))*SUM($F$3:$I$3)</f>
        <v>0</v>
      </c>
      <c r="D167" s="70" cm="1">
        <f t="array" aca="1" ref="D167" ca="1">_xlfn.XLOOKUP(A167,INDIRECT($A$5&amp;"!$AJ$41:$AJ$406"),INDIRECT($A$5&amp;"!$AO$41:$AO$406"))*SUM($F$3:$I$3)</f>
        <v>15</v>
      </c>
      <c r="E167" s="34" cm="1">
        <f t="array" ref="E167">SUMPRODUCT(('PT Storengy'!$B$8:$K$372)*('PT Storengy'!$A$8:$A$372=$A167)*('PT Storengy'!$A$5:$J$5=$A$6)*('PT Storengy'!$B$7:$K$7=$A$7))</f>
        <v>0</v>
      </c>
      <c r="F167" s="36">
        <f t="shared" ca="1" si="19"/>
        <v>0.42016222603041126</v>
      </c>
      <c r="G167" s="54">
        <f t="shared" ca="1" si="20"/>
        <v>3.0777658843659794E-2</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0.23518172087208539</v>
      </c>
      <c r="I167" s="95">
        <f t="shared" ca="1" si="15"/>
        <v>41.502656624485653</v>
      </c>
      <c r="K167" s="36">
        <f t="shared" ca="1" si="14"/>
        <v>0.26784873911719659</v>
      </c>
      <c r="L167" s="54">
        <f t="shared" ca="1" si="16"/>
        <v>2.0524735138558587E-2</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0.22679296511336608</v>
      </c>
      <c r="N167" s="72">
        <f t="shared" ca="1" si="17"/>
        <v>40.022287961182244</v>
      </c>
    </row>
    <row r="168" spans="1:14" x14ac:dyDescent="0.35">
      <c r="A168" s="32">
        <f t="shared" si="18"/>
        <v>46096</v>
      </c>
      <c r="B168" s="70" cm="1">
        <f t="array" aca="1" ref="B168" ca="1">_xlfn.XLOOKUP(A168,INDIRECT($A$5&amp;"!$AJ$41:$AJ$406"),INDIRECT($A$5&amp;"!$An$41:$An$406"))*SUM($F$3:$I$3)</f>
        <v>0</v>
      </c>
      <c r="C168" s="70" cm="1">
        <f t="array" aca="1" ref="C168" ca="1">_xlfn.XLOOKUP(A168,INDIRECT($A$5&amp;"!$AJ$41:$AJ$406"),INDIRECT($A$5&amp;"!$Ak$41:$Ak$406"))*SUM($F$3:$I$3)</f>
        <v>0</v>
      </c>
      <c r="D168" s="70" cm="1">
        <f t="array" aca="1" ref="D168" ca="1">_xlfn.XLOOKUP(A168,INDIRECT($A$5&amp;"!$AJ$41:$AJ$406"),INDIRECT($A$5&amp;"!$AO$41:$AO$406"))*SUM($F$3:$I$3)</f>
        <v>15</v>
      </c>
      <c r="E168" s="34" cm="1">
        <f t="array" ref="E168">SUMPRODUCT(('PT Storengy'!$B$8:$K$372)*('PT Storengy'!$A$8:$A$372=$A168)*('PT Storengy'!$A$5:$J$5=$A$6)*('PT Storengy'!$B$7:$K$7=$A$7))</f>
        <v>0</v>
      </c>
      <c r="F168" s="36">
        <f t="shared" ca="1" si="19"/>
        <v>0.37905906021835384</v>
      </c>
      <c r="G168" s="54">
        <f t="shared" ca="1" si="20"/>
        <v>2.8010815068694083E-2</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0.2329179396016588</v>
      </c>
      <c r="I168" s="95">
        <f t="shared" ca="1" si="15"/>
        <v>41.103165812057426</v>
      </c>
      <c r="K168" s="36">
        <f t="shared" ca="1" si="14"/>
        <v>0.22821169243050698</v>
      </c>
      <c r="L168" s="54">
        <f t="shared" ca="1" si="16"/>
        <v>1.7856582607813105E-2</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0.22460993122457437</v>
      </c>
      <c r="N168" s="72">
        <f t="shared" ca="1" si="17"/>
        <v>39.637046686689587</v>
      </c>
    </row>
    <row r="169" spans="1:14" x14ac:dyDescent="0.35">
      <c r="A169" s="32">
        <f t="shared" si="18"/>
        <v>46097</v>
      </c>
      <c r="B169" s="70" cm="1">
        <f t="array" aca="1" ref="B169" ca="1">_xlfn.XLOOKUP(A169,INDIRECT($A$5&amp;"!$AJ$41:$AJ$406"),INDIRECT($A$5&amp;"!$An$41:$An$406"))*SUM($F$3:$I$3)</f>
        <v>0</v>
      </c>
      <c r="C169" s="70" cm="1">
        <f t="array" aca="1" ref="C169" ca="1">_xlfn.XLOOKUP(A169,INDIRECT($A$5&amp;"!$AJ$41:$AJ$406"),INDIRECT($A$5&amp;"!$Ak$41:$Ak$406"))*SUM($F$3:$I$3)</f>
        <v>0</v>
      </c>
      <c r="D169" s="70" cm="1">
        <f t="array" aca="1" ref="D169" ca="1">_xlfn.XLOOKUP(A169,INDIRECT($A$5&amp;"!$AJ$41:$AJ$406"),INDIRECT($A$5&amp;"!$AO$41:$AO$406"))*SUM($F$3:$I$3)</f>
        <v>15</v>
      </c>
      <c r="E169" s="34" cm="1">
        <f t="array" ref="E169">SUMPRODUCT(('PT Storengy'!$B$8:$K$372)*('PT Storengy'!$A$8:$A$372=$A169)*('PT Storengy'!$A$5:$J$5=$A$6)*('PT Storengy'!$B$7:$K$7=$A$7))</f>
        <v>0</v>
      </c>
      <c r="F169" s="36">
        <f t="shared" ca="1" si="19"/>
        <v>0.33835153985261568</v>
      </c>
      <c r="G169" s="54">
        <f t="shared" ca="1" si="20"/>
        <v>2.5270604014556924E-2</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0.23067594873918293</v>
      </c>
      <c r="I169" s="95">
        <f t="shared" ca="1" si="15"/>
        <v>40.707520365738155</v>
      </c>
      <c r="K169" s="36">
        <f t="shared" ca="1" si="14"/>
        <v>0.18895617881352886</v>
      </c>
      <c r="L169" s="54">
        <f t="shared" ca="1" si="16"/>
        <v>1.5214112828700466E-2</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0.22244791049620949</v>
      </c>
      <c r="N169" s="72">
        <f t="shared" ca="1" si="17"/>
        <v>39.255513616978135</v>
      </c>
    </row>
    <row r="170" spans="1:14" x14ac:dyDescent="0.35">
      <c r="A170" s="32">
        <f t="shared" si="18"/>
        <v>46098</v>
      </c>
      <c r="B170" s="70" cm="1">
        <f t="array" aca="1" ref="B170" ca="1">_xlfn.XLOOKUP(A170,INDIRECT($A$5&amp;"!$AJ$41:$AJ$406"),INDIRECT($A$5&amp;"!$An$41:$An$406"))*SUM($F$3:$I$3)</f>
        <v>0</v>
      </c>
      <c r="C170" s="70" cm="1">
        <f t="array" aca="1" ref="C170" ca="1">_xlfn.XLOOKUP(A170,INDIRECT($A$5&amp;"!$AJ$41:$AJ$406"),INDIRECT($A$5&amp;"!$Ak$41:$Ak$406"))*SUM($F$3:$I$3)</f>
        <v>0</v>
      </c>
      <c r="D170" s="70" cm="1">
        <f t="array" aca="1" ref="D170" ca="1">_xlfn.XLOOKUP(A170,INDIRECT($A$5&amp;"!$AJ$41:$AJ$406"),INDIRECT($A$5&amp;"!$AO$41:$AO$406"))*SUM($F$3:$I$3)</f>
        <v>15</v>
      </c>
      <c r="E170" s="34" cm="1">
        <f t="array" ref="E170">SUMPRODUCT(('PT Storengy'!$B$8:$K$372)*('PT Storengy'!$A$8:$A$372=$A170)*('PT Storengy'!$A$5:$J$5=$A$6)*('PT Storengy'!$B$7:$K$7=$A$7))</f>
        <v>0</v>
      </c>
      <c r="F170" s="36">
        <f t="shared" ca="1" si="19"/>
        <v>0.2980358565813071</v>
      </c>
      <c r="G170" s="54">
        <f t="shared" ca="1" si="20"/>
        <v>2.2556769323507711E-2</v>
      </c>
      <c r="H170" s="35"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0.22845553853741538</v>
      </c>
      <c r="I170" s="95">
        <f t="shared" ca="1" si="15"/>
        <v>40.315683271308586</v>
      </c>
      <c r="K170" s="36">
        <f t="shared" ca="1" si="14"/>
        <v>0.15007852575543071</v>
      </c>
      <c r="L170" s="54">
        <f t="shared" ca="1" si="16"/>
        <v>1.259707858756859E-2</v>
      </c>
      <c r="M170" s="35"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0.22030670066255617</v>
      </c>
      <c r="N170" s="72">
        <f t="shared" ca="1" si="17"/>
        <v>38.87765305809814</v>
      </c>
    </row>
    <row r="171" spans="1:14" x14ac:dyDescent="0.35">
      <c r="A171" s="32">
        <f t="shared" si="18"/>
        <v>46099</v>
      </c>
      <c r="B171" s="70" cm="1">
        <f t="array" aca="1" ref="B171" ca="1">_xlfn.XLOOKUP(A171,INDIRECT($A$5&amp;"!$AJ$41:$AJ$406"),INDIRECT($A$5&amp;"!$An$41:$An$406"))*SUM($F$3:$I$3)</f>
        <v>0</v>
      </c>
      <c r="C171" s="70" cm="1">
        <f t="array" aca="1" ref="C171" ca="1">_xlfn.XLOOKUP(A171,INDIRECT($A$5&amp;"!$AJ$41:$AJ$406"),INDIRECT($A$5&amp;"!$Ak$41:$Ak$406"))*SUM($F$3:$I$3)</f>
        <v>0</v>
      </c>
      <c r="D171" s="70" cm="1">
        <f t="array" aca="1" ref="D171" ca="1">_xlfn.XLOOKUP(A171,INDIRECT($A$5&amp;"!$AJ$41:$AJ$406"),INDIRECT($A$5&amp;"!$AO$41:$AO$406"))*SUM($F$3:$I$3)</f>
        <v>15</v>
      </c>
      <c r="E171" s="34" cm="1">
        <f t="array" ref="E171">SUMPRODUCT(('PT Storengy'!$B$8:$K$372)*('PT Storengy'!$A$8:$A$372=$A171)*('PT Storengy'!$A$5:$J$5=$A$6)*('PT Storengy'!$B$7:$K$7=$A$7))</f>
        <v>0</v>
      </c>
      <c r="F171" s="36">
        <f t="shared" ca="1" si="19"/>
        <v>0.25810823871047101</v>
      </c>
      <c r="G171" s="54">
        <f t="shared" ca="1" si="20"/>
        <v>1.9869057105420473E-2</v>
      </c>
      <c r="H171" s="35"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0.22625650126807131</v>
      </c>
      <c r="I171" s="95">
        <f t="shared" ca="1" si="15"/>
        <v>39.927617870836109</v>
      </c>
      <c r="K171" s="36">
        <f t="shared" ca="1" si="14"/>
        <v>0.11013200169125958</v>
      </c>
      <c r="L171" s="54">
        <f t="shared" ca="1" si="16"/>
        <v>1.0005235050362047E-2</v>
      </c>
      <c r="M171" s="35"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0.22636363636363638</v>
      </c>
      <c r="N171" s="72">
        <f t="shared" ca="1" si="17"/>
        <v>39.946524064171122</v>
      </c>
    </row>
    <row r="172" spans="1:14" x14ac:dyDescent="0.35">
      <c r="A172" s="32">
        <f t="shared" si="18"/>
        <v>46100</v>
      </c>
      <c r="B172" s="70" cm="1">
        <f t="array" aca="1" ref="B172" ca="1">_xlfn.XLOOKUP(A172,INDIRECT($A$5&amp;"!$AJ$41:$AJ$406"),INDIRECT($A$5&amp;"!$An$41:$An$406"))*SUM($F$3:$I$3)</f>
        <v>0</v>
      </c>
      <c r="C172" s="70" cm="1">
        <f t="array" aca="1" ref="C172" ca="1">_xlfn.XLOOKUP(A172,INDIRECT($A$5&amp;"!$AJ$41:$AJ$406"),INDIRECT($A$5&amp;"!$Ak$41:$Ak$406"))*SUM($F$3:$I$3)</f>
        <v>0</v>
      </c>
      <c r="D172" s="70" cm="1">
        <f t="array" aca="1" ref="D172" ca="1">_xlfn.XLOOKUP(A172,INDIRECT($A$5&amp;"!$AJ$41:$AJ$406"),INDIRECT($A$5&amp;"!$AO$41:$AO$406"))*SUM($F$3:$I$3)</f>
        <v>15</v>
      </c>
      <c r="E172" s="34" cm="1">
        <f t="array" ref="E172">SUMPRODUCT(('PT Storengy'!$B$8:$K$372)*('PT Storengy'!$A$8:$A$372=$A172)*('PT Storengy'!$A$5:$J$5=$A$6)*('PT Storengy'!$B$7:$K$7=$A$7))</f>
        <v>0</v>
      </c>
      <c r="F172" s="36">
        <f t="shared" ca="1" si="19"/>
        <v>0.21856495085122582</v>
      </c>
      <c r="G172" s="54">
        <f t="shared" ca="1" si="20"/>
        <v>1.7207215914031401E-2</v>
      </c>
      <c r="H172" s="35"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0.22407863120238936</v>
      </c>
      <c r="I172" s="95">
        <f t="shared" ca="1" si="15"/>
        <v>39.543287859245176</v>
      </c>
      <c r="K172" s="36">
        <f t="shared" ca="1" si="14"/>
        <v>7.2013084027921254E-2</v>
      </c>
      <c r="L172" s="54">
        <f t="shared" ca="1" si="16"/>
        <v>7.3421334460839725E-3</v>
      </c>
      <c r="M172" s="35"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0.21600720009225058</v>
      </c>
      <c r="N172" s="72">
        <f t="shared" ca="1" si="17"/>
        <v>38.11891766333833</v>
      </c>
    </row>
    <row r="173" spans="1:14" x14ac:dyDescent="0.35">
      <c r="A173" s="32">
        <f t="shared" si="18"/>
        <v>46101</v>
      </c>
      <c r="B173" s="70" cm="1">
        <f t="array" aca="1" ref="B173" ca="1">_xlfn.XLOOKUP(A173,INDIRECT($A$5&amp;"!$AJ$41:$AJ$406"),INDIRECT($A$5&amp;"!$An$41:$An$406"))*SUM($F$3:$I$3)</f>
        <v>0</v>
      </c>
      <c r="C173" s="70" cm="1">
        <f t="array" aca="1" ref="C173" ca="1">_xlfn.XLOOKUP(A173,INDIRECT($A$5&amp;"!$AJ$41:$AJ$406"),INDIRECT($A$5&amp;"!$Ak$41:$Ak$406"))*SUM($F$3:$I$3)</f>
        <v>0</v>
      </c>
      <c r="D173" s="70" cm="1">
        <f t="array" aca="1" ref="D173" ca="1">_xlfn.XLOOKUP(A173,INDIRECT($A$5&amp;"!$AJ$41:$AJ$406"),INDIRECT($A$5&amp;"!$AO$41:$AO$406"))*SUM($F$3:$I$3)</f>
        <v>15</v>
      </c>
      <c r="E173" s="34" cm="1">
        <f t="array" ref="E173">SUMPRODUCT(('PT Storengy'!$B$8:$K$372)*('PT Storengy'!$A$8:$A$372=$A173)*('PT Storengy'!$A$5:$J$5=$A$6)*('PT Storengy'!$B$7:$K$7=$A$7))</f>
        <v>0</v>
      </c>
      <c r="F173" s="36">
        <f t="shared" ca="1" si="19"/>
        <v>0.17940229357030493</v>
      </c>
      <c r="G173" s="54">
        <f t="shared" ca="1" si="20"/>
        <v>1.4570996723415055E-2</v>
      </c>
      <c r="H173" s="35"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0.22192172459188508</v>
      </c>
      <c r="I173" s="95">
        <f t="shared" ca="1" si="15"/>
        <v>39.162657280920889</v>
      </c>
      <c r="K173" s="36">
        <f t="shared" ca="1" si="14"/>
        <v>3.4261086427652486E-2</v>
      </c>
      <c r="L173" s="54">
        <f t="shared" ca="1" si="16"/>
        <v>4.8008722685280837E-3</v>
      </c>
      <c r="M173" s="35"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0.21392798640152302</v>
      </c>
      <c r="N173" s="72">
        <f t="shared" ca="1" si="17"/>
        <v>37.751997600268766</v>
      </c>
    </row>
    <row r="174" spans="1:14" x14ac:dyDescent="0.35">
      <c r="A174" s="32">
        <f t="shared" si="18"/>
        <v>46102</v>
      </c>
      <c r="B174" s="70" cm="1">
        <f t="array" aca="1" ref="B174" ca="1">_xlfn.XLOOKUP(A174,INDIRECT($A$5&amp;"!$AJ$41:$AJ$406"),INDIRECT($A$5&amp;"!$An$41:$An$406"))*SUM($F$3:$I$3)</f>
        <v>0</v>
      </c>
      <c r="C174" s="70" cm="1">
        <f t="array" aca="1" ref="C174" ca="1">_xlfn.XLOOKUP(A174,INDIRECT($A$5&amp;"!$AJ$41:$AJ$406"),INDIRECT($A$5&amp;"!$Ak$41:$Ak$406"))*SUM($F$3:$I$3)</f>
        <v>0</v>
      </c>
      <c r="D174" s="70" cm="1">
        <f t="array" aca="1" ref="D174" ca="1">_xlfn.XLOOKUP(A174,INDIRECT($A$5&amp;"!$AJ$41:$AJ$406"),INDIRECT($A$5&amp;"!$AO$41:$AO$406"))*SUM($F$3:$I$3)</f>
        <v>15</v>
      </c>
      <c r="E174" s="34" cm="1">
        <f t="array" ref="E174">SUMPRODUCT(('PT Storengy'!$B$8:$K$372)*('PT Storengy'!$A$8:$A$372=$A174)*('PT Storengy'!$A$5:$J$5=$A$6)*('PT Storengy'!$B$7:$K$7=$A$7))</f>
        <v>0</v>
      </c>
      <c r="F174" s="170">
        <f t="shared" ca="1" si="19"/>
        <v>0.14061660304395973</v>
      </c>
      <c r="G174" s="54">
        <f t="shared" ca="1" si="20"/>
        <v>1.1960152904686995E-2</v>
      </c>
      <c r="H174" s="35"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0.21978557964928941</v>
      </c>
      <c r="I174" s="95">
        <f t="shared" ca="1" si="15"/>
        <v>38.785690526345185</v>
      </c>
      <c r="K174" s="36">
        <f t="shared" ca="1" si="14"/>
        <v>0</v>
      </c>
      <c r="L174" s="54">
        <f t="shared" ca="1" si="16"/>
        <v>2.2840724285101656E-3</v>
      </c>
      <c r="M174" s="35"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0.21186878653241745</v>
      </c>
      <c r="N174" s="72">
        <f t="shared" ca="1" si="17"/>
        <v>34.261086427652486</v>
      </c>
    </row>
    <row r="175" spans="1:14" x14ac:dyDescent="0.35">
      <c r="A175" s="32">
        <f t="shared" si="18"/>
        <v>46103</v>
      </c>
      <c r="B175" s="70" cm="1">
        <f t="array" aca="1" ref="B175" ca="1">_xlfn.XLOOKUP(A175,INDIRECT($A$5&amp;"!$AJ$41:$AJ$406"),INDIRECT($A$5&amp;"!$An$41:$An$406"))*SUM($F$3:$I$3)</f>
        <v>0</v>
      </c>
      <c r="C175" s="70" cm="1">
        <f t="array" aca="1" ref="C175" ca="1">_xlfn.XLOOKUP(A175,INDIRECT($A$5&amp;"!$AJ$41:$AJ$406"),INDIRECT($A$5&amp;"!$Ak$41:$Ak$406"))*SUM($F$3:$I$3)</f>
        <v>0</v>
      </c>
      <c r="D175" s="70" cm="1">
        <f t="array" aca="1" ref="D175" ca="1">_xlfn.XLOOKUP(A175,INDIRECT($A$5&amp;"!$AJ$41:$AJ$406"),INDIRECT($A$5&amp;"!$AO$41:$AO$406"))*SUM($F$3:$I$3)</f>
        <v>15</v>
      </c>
      <c r="E175" s="34" cm="1">
        <f t="array" ref="E175">SUMPRODUCT(('PT Storengy'!$B$8:$K$372)*('PT Storengy'!$A$8:$A$372=$A175)*('PT Storengy'!$A$5:$J$5=$A$6)*('PT Storengy'!$B$7:$K$7=$A$7))</f>
        <v>0</v>
      </c>
      <c r="F175" s="170">
        <f t="shared" ca="1" si="19"/>
        <v>0.10220425071519434</v>
      </c>
      <c r="G175" s="54">
        <f t="shared" ca="1" si="20"/>
        <v>9.3744402029306492E-3</v>
      </c>
      <c r="H175" s="35"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0.21766999652967059</v>
      </c>
      <c r="I175" s="95">
        <f t="shared" ca="1" si="15"/>
        <v>38.412352328765394</v>
      </c>
      <c r="K175" s="36">
        <f t="shared" ca="1" si="14"/>
        <v>0</v>
      </c>
      <c r="L175" s="54">
        <f t="shared" ca="1" si="16"/>
        <v>0</v>
      </c>
      <c r="M175" s="35"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0.21000000000000005</v>
      </c>
      <c r="N175" s="72">
        <f t="shared" ca="1" si="17"/>
        <v>0</v>
      </c>
    </row>
    <row r="176" spans="1:14" x14ac:dyDescent="0.35">
      <c r="A176" s="32">
        <f t="shared" si="18"/>
        <v>46104</v>
      </c>
      <c r="B176" s="70" cm="1">
        <f t="array" aca="1" ref="B176" ca="1">_xlfn.XLOOKUP(A176,INDIRECT($A$5&amp;"!$AJ$41:$AJ$406"),INDIRECT($A$5&amp;"!$An$41:$An$406"))*SUM($F$3:$I$3)</f>
        <v>0</v>
      </c>
      <c r="C176" s="70" cm="1">
        <f t="array" aca="1" ref="C176" ca="1">_xlfn.XLOOKUP(A176,INDIRECT($A$5&amp;"!$AJ$41:$AJ$406"),INDIRECT($A$5&amp;"!$Ak$41:$Ak$406"))*SUM($F$3:$I$3)</f>
        <v>0</v>
      </c>
      <c r="D176" s="70" cm="1">
        <f t="array" aca="1" ref="D176" ca="1">_xlfn.XLOOKUP(A176,INDIRECT($A$5&amp;"!$AJ$41:$AJ$406"),INDIRECT($A$5&amp;"!$AO$41:$AO$406"))*SUM($F$3:$I$3)</f>
        <v>15</v>
      </c>
      <c r="E176" s="34" cm="1">
        <f t="array" ref="E176">SUMPRODUCT(('PT Storengy'!$B$8:$K$372)*('PT Storengy'!$A$8:$A$372=$A176)*('PT Storengy'!$A$5:$J$5=$A$6)*('PT Storengy'!$B$7:$K$7=$A$7))</f>
        <v>0</v>
      </c>
      <c r="F176" s="170">
        <f t="shared" ca="1" si="19"/>
        <v>6.4161642954299436E-2</v>
      </c>
      <c r="G176" s="54">
        <f t="shared" ca="1" si="20"/>
        <v>6.8136167143462894E-3</v>
      </c>
      <c r="H176" s="35"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0.21557477731173791</v>
      </c>
      <c r="I176" s="95">
        <f t="shared" ca="1" si="15"/>
        <v>38.042607760894917</v>
      </c>
      <c r="K176" s="36">
        <f t="shared" ca="1" si="14"/>
        <v>0</v>
      </c>
      <c r="L176" s="54">
        <f t="shared" ca="1" si="16"/>
        <v>0</v>
      </c>
      <c r="M176" s="35"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0.21000000000000005</v>
      </c>
      <c r="N176" s="72">
        <f t="shared" ca="1" si="17"/>
        <v>0</v>
      </c>
    </row>
    <row r="177" spans="1:14" x14ac:dyDescent="0.35">
      <c r="A177" s="32">
        <f t="shared" si="18"/>
        <v>46105</v>
      </c>
      <c r="B177" s="70" cm="1">
        <f t="array" aca="1" ref="B177" ca="1">_xlfn.XLOOKUP(A177,INDIRECT($A$5&amp;"!$AJ$41:$AJ$406"),INDIRECT($A$5&amp;"!$An$41:$An$406"))*SUM($F$3:$I$3)</f>
        <v>0</v>
      </c>
      <c r="C177" s="70" cm="1">
        <f t="array" aca="1" ref="C177" ca="1">_xlfn.XLOOKUP(A177,INDIRECT($A$5&amp;"!$AJ$41:$AJ$406"),INDIRECT($A$5&amp;"!$Ak$41:$Ak$406"))*SUM($F$3:$I$3)</f>
        <v>0</v>
      </c>
      <c r="D177" s="70" cm="1">
        <f t="array" aca="1" ref="D177" ca="1">_xlfn.XLOOKUP(A177,INDIRECT($A$5&amp;"!$AJ$41:$AJ$406"),INDIRECT($A$5&amp;"!$AO$41:$AO$406"))*SUM($F$3:$I$3)</f>
        <v>15</v>
      </c>
      <c r="E177" s="34" cm="1">
        <f t="array" ref="E177">SUMPRODUCT(('PT Storengy'!$B$8:$K$372)*('PT Storengy'!$A$8:$A$372=$A177)*('PT Storengy'!$A$5:$J$5=$A$6)*('PT Storengy'!$B$7:$K$7=$A$7))</f>
        <v>0</v>
      </c>
      <c r="F177" s="170">
        <f t="shared" ca="1" si="19"/>
        <v>2.6485220722653767E-2</v>
      </c>
      <c r="G177" s="54">
        <f t="shared" ca="1" si="20"/>
        <v>4.2774428636199622E-3</v>
      </c>
      <c r="H177" s="35"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0.21349972597932548</v>
      </c>
      <c r="I177" s="95">
        <f t="shared" ca="1" si="15"/>
        <v>37.676422231645667</v>
      </c>
      <c r="K177" s="36">
        <f t="shared" ca="1" si="14"/>
        <v>0</v>
      </c>
      <c r="L177" s="54">
        <f t="shared" ca="1" si="16"/>
        <v>0</v>
      </c>
      <c r="M177" s="35"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0.21000000000000005</v>
      </c>
      <c r="N177" s="72">
        <f t="shared" ca="1" si="17"/>
        <v>0</v>
      </c>
    </row>
    <row r="178" spans="1:14" x14ac:dyDescent="0.35">
      <c r="A178" s="32">
        <f t="shared" si="18"/>
        <v>46106</v>
      </c>
      <c r="B178" s="70" cm="1">
        <f t="array" aca="1" ref="B178" ca="1">_xlfn.XLOOKUP(A178,INDIRECT($A$5&amp;"!$AJ$41:$AJ$406"),INDIRECT($A$5&amp;"!$An$41:$An$406"))*SUM($F$3:$I$3)</f>
        <v>0</v>
      </c>
      <c r="C178" s="70" cm="1">
        <f t="array" aca="1" ref="C178" ca="1">_xlfn.XLOOKUP(A178,INDIRECT($A$5&amp;"!$AJ$41:$AJ$406"),INDIRECT($A$5&amp;"!$Ak$41:$Ak$406"))*SUM($F$3:$I$3)</f>
        <v>0</v>
      </c>
      <c r="D178" s="70" cm="1">
        <f t="array" aca="1" ref="D178" ca="1">_xlfn.XLOOKUP(A178,INDIRECT($A$5&amp;"!$AJ$41:$AJ$406"),INDIRECT($A$5&amp;"!$AO$41:$AO$406"))*SUM($F$3:$I$3)</f>
        <v>15</v>
      </c>
      <c r="E178" s="34" cm="1">
        <f t="array" ref="E178">SUMPRODUCT(('PT Storengy'!$B$8:$K$372)*('PT Storengy'!$A$8:$A$372=$A178)*('PT Storengy'!$A$5:$J$5=$A$6)*('PT Storengy'!$B$7:$K$7=$A$7))</f>
        <v>0</v>
      </c>
      <c r="F178" s="170">
        <f ca="1">F177-I178/1000</f>
        <v>0</v>
      </c>
      <c r="G178" s="54">
        <f t="shared" ca="1" si="20"/>
        <v>1.7656813815102512E-3</v>
      </c>
      <c r="H178" s="35"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0.21144464840305391</v>
      </c>
      <c r="I178" s="95">
        <f t="shared" ca="1" si="15"/>
        <v>26.485220722653768</v>
      </c>
      <c r="K178" s="36">
        <f t="shared" ca="1" si="14"/>
        <v>0</v>
      </c>
      <c r="L178" s="54">
        <f t="shared" ca="1" si="16"/>
        <v>0</v>
      </c>
      <c r="M178" s="35"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0.21000000000000005</v>
      </c>
      <c r="N178" s="72">
        <f t="shared" ca="1" si="17"/>
        <v>0</v>
      </c>
    </row>
    <row r="179" spans="1:14" x14ac:dyDescent="0.35">
      <c r="A179" s="32">
        <f t="shared" si="18"/>
        <v>46107</v>
      </c>
      <c r="B179" s="70" cm="1">
        <f t="array" aca="1" ref="B179" ca="1">_xlfn.XLOOKUP(A179,INDIRECT($A$5&amp;"!$AJ$41:$AJ$406"),INDIRECT($A$5&amp;"!$An$41:$An$406"))*SUM($F$3:$I$3)</f>
        <v>0</v>
      </c>
      <c r="C179" s="70" cm="1">
        <f t="array" aca="1" ref="C179" ca="1">_xlfn.XLOOKUP(A179,INDIRECT($A$5&amp;"!$AJ$41:$AJ$406"),INDIRECT($A$5&amp;"!$Ak$41:$Ak$406"))*SUM($F$3:$I$3)</f>
        <v>0</v>
      </c>
      <c r="D179" s="70" cm="1">
        <f t="array" aca="1" ref="D179" ca="1">_xlfn.XLOOKUP(A179,INDIRECT($A$5&amp;"!$AJ$41:$AJ$406"),INDIRECT($A$5&amp;"!$AO$41:$AO$406"))*SUM($F$3:$I$3)</f>
        <v>15</v>
      </c>
      <c r="E179" s="34" cm="1">
        <f t="array" ref="E179">SUMPRODUCT(('PT Storengy'!$B$8:$K$372)*('PT Storengy'!$A$8:$A$372=$A179)*('PT Storengy'!$A$5:$J$5=$A$6)*('PT Storengy'!$B$7:$K$7=$A$7))</f>
        <v>0</v>
      </c>
      <c r="F179" s="170">
        <f t="shared" ca="1" si="19"/>
        <v>0</v>
      </c>
      <c r="G179" s="54">
        <f t="shared" ca="1" si="20"/>
        <v>0</v>
      </c>
      <c r="H179" s="35"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0.21000000000000005</v>
      </c>
      <c r="I179" s="95">
        <f t="shared" ca="1" si="15"/>
        <v>0</v>
      </c>
      <c r="K179" s="36">
        <f ca="1">K178-N179/1000</f>
        <v>0</v>
      </c>
      <c r="L179" s="54">
        <f t="shared" ca="1" si="16"/>
        <v>0</v>
      </c>
      <c r="M179" s="35"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0.21000000000000005</v>
      </c>
      <c r="N179" s="72">
        <f t="shared" ca="1" si="17"/>
        <v>0</v>
      </c>
    </row>
    <row r="180" spans="1:14" x14ac:dyDescent="0.35">
      <c r="A180" s="32">
        <f t="shared" si="18"/>
        <v>46108</v>
      </c>
      <c r="B180" s="70" cm="1">
        <f t="array" aca="1" ref="B180" ca="1">_xlfn.XLOOKUP(A180,INDIRECT($A$5&amp;"!$AJ$41:$AJ$406"),INDIRECT($A$5&amp;"!$An$41:$An$406"))*SUM($F$3:$I$3)</f>
        <v>0</v>
      </c>
      <c r="C180" s="70" cm="1">
        <f t="array" aca="1" ref="C180" ca="1">_xlfn.XLOOKUP(A180,INDIRECT($A$5&amp;"!$AJ$41:$AJ$406"),INDIRECT($A$5&amp;"!$Ak$41:$Ak$406"))*SUM($F$3:$I$3)</f>
        <v>0</v>
      </c>
      <c r="D180" s="70" cm="1">
        <f t="array" aca="1" ref="D180" ca="1">_xlfn.XLOOKUP(A180,INDIRECT($A$5&amp;"!$AJ$41:$AJ$406"),INDIRECT($A$5&amp;"!$AO$41:$AO$406"))*SUM($F$3:$I$3)</f>
        <v>15</v>
      </c>
      <c r="E180" s="34" cm="1">
        <f t="array" ref="E180">SUMPRODUCT(('PT Storengy'!$B$8:$K$372)*('PT Storengy'!$A$8:$A$372=$A180)*('PT Storengy'!$A$5:$J$5=$A$6)*('PT Storengy'!$B$7:$K$7=$A$7))</f>
        <v>0</v>
      </c>
      <c r="F180" s="36">
        <f ca="1">F179-I180/1000</f>
        <v>0</v>
      </c>
      <c r="G180" s="54">
        <f t="shared" ca="1" si="20"/>
        <v>0</v>
      </c>
      <c r="H180" s="35"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0.21000000000000005</v>
      </c>
      <c r="I180" s="95">
        <f t="shared" ca="1" si="15"/>
        <v>0</v>
      </c>
      <c r="K180" s="36">
        <f t="shared" ca="1" si="14"/>
        <v>0</v>
      </c>
      <c r="L180" s="54">
        <f t="shared" ca="1" si="16"/>
        <v>0</v>
      </c>
      <c r="M180" s="35"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0.21000000000000005</v>
      </c>
      <c r="N180" s="72">
        <f t="shared" ca="1" si="17"/>
        <v>0</v>
      </c>
    </row>
    <row r="181" spans="1:14" x14ac:dyDescent="0.35">
      <c r="A181" s="32">
        <f t="shared" si="18"/>
        <v>46109</v>
      </c>
      <c r="B181" s="70" cm="1">
        <f t="array" aca="1" ref="B181" ca="1">_xlfn.XLOOKUP(A181,INDIRECT($A$5&amp;"!$AJ$41:$AJ$406"),INDIRECT($A$5&amp;"!$An$41:$An$406"))*SUM($F$3:$I$3)</f>
        <v>0</v>
      </c>
      <c r="C181" s="70" cm="1">
        <f t="array" aca="1" ref="C181" ca="1">_xlfn.XLOOKUP(A181,INDIRECT($A$5&amp;"!$AJ$41:$AJ$406"),INDIRECT($A$5&amp;"!$Ak$41:$Ak$406"))*SUM($F$3:$I$3)</f>
        <v>0</v>
      </c>
      <c r="D181" s="70" cm="1">
        <f t="array" aca="1" ref="D181" ca="1">_xlfn.XLOOKUP(A181,INDIRECT($A$5&amp;"!$AJ$41:$AJ$406"),INDIRECT($A$5&amp;"!$AO$41:$AO$406"))*SUM($F$3:$I$3)</f>
        <v>15</v>
      </c>
      <c r="E181" s="34" cm="1">
        <f t="array" ref="E181">SUMPRODUCT(('PT Storengy'!$B$8:$K$372)*('PT Storengy'!$A$8:$A$372=$A181)*('PT Storengy'!$A$5:$J$5=$A$6)*('PT Storengy'!$B$7:$K$7=$A$7))</f>
        <v>0</v>
      </c>
      <c r="F181" s="36">
        <f t="shared" ca="1" si="19"/>
        <v>0</v>
      </c>
      <c r="G181" s="54">
        <f t="shared" ca="1" si="20"/>
        <v>0</v>
      </c>
      <c r="H181" s="35"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0.21000000000000005</v>
      </c>
      <c r="I181" s="95">
        <f t="shared" ca="1" si="15"/>
        <v>0</v>
      </c>
      <c r="K181" s="36">
        <f t="shared" ca="1" si="14"/>
        <v>0</v>
      </c>
      <c r="L181" s="54">
        <f t="shared" ca="1" si="16"/>
        <v>0</v>
      </c>
      <c r="M181" s="35"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0.21000000000000005</v>
      </c>
      <c r="N181" s="72">
        <f t="shared" ca="1" si="17"/>
        <v>0</v>
      </c>
    </row>
    <row r="182" spans="1:14" x14ac:dyDescent="0.35">
      <c r="A182" s="32">
        <f t="shared" si="18"/>
        <v>46110</v>
      </c>
      <c r="B182" s="70" cm="1">
        <f t="array" aca="1" ref="B182" ca="1">_xlfn.XLOOKUP(A182,INDIRECT($A$5&amp;"!$AJ$41:$AJ$406"),INDIRECT($A$5&amp;"!$An$41:$An$406"))*SUM($F$3:$I$3)</f>
        <v>0</v>
      </c>
      <c r="C182" s="70" cm="1">
        <f t="array" aca="1" ref="C182" ca="1">_xlfn.XLOOKUP(A182,INDIRECT($A$5&amp;"!$AJ$41:$AJ$406"),INDIRECT($A$5&amp;"!$Ak$41:$Ak$406"))*SUM($F$3:$I$3)</f>
        <v>0</v>
      </c>
      <c r="D182" s="70" cm="1">
        <f t="array" aca="1" ref="D182" ca="1">_xlfn.XLOOKUP(A182,INDIRECT($A$5&amp;"!$AJ$41:$AJ$406"),INDIRECT($A$5&amp;"!$AO$41:$AO$406"))*SUM($F$3:$I$3)</f>
        <v>15</v>
      </c>
      <c r="E182" s="34" cm="1">
        <f t="array" ref="E182">SUMPRODUCT(('PT Storengy'!$B$8:$K$372)*('PT Storengy'!$A$8:$A$372=$A182)*('PT Storengy'!$A$5:$J$5=$A$6)*('PT Storengy'!$B$7:$K$7=$A$7))</f>
        <v>0</v>
      </c>
      <c r="F182" s="36">
        <f t="shared" ca="1" si="19"/>
        <v>0</v>
      </c>
      <c r="G182" s="54">
        <f t="shared" ca="1" si="20"/>
        <v>0</v>
      </c>
      <c r="H182" s="35"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0.21000000000000005</v>
      </c>
      <c r="I182" s="95">
        <f t="shared" ca="1" si="15"/>
        <v>0</v>
      </c>
      <c r="K182" s="36">
        <f t="shared" ca="1" si="14"/>
        <v>0</v>
      </c>
      <c r="L182" s="54">
        <f t="shared" ca="1" si="16"/>
        <v>0</v>
      </c>
      <c r="M182" s="35"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0.21000000000000005</v>
      </c>
      <c r="N182" s="72">
        <f t="shared" ca="1" si="17"/>
        <v>0</v>
      </c>
    </row>
    <row r="183" spans="1:14" x14ac:dyDescent="0.35">
      <c r="A183" s="32">
        <f t="shared" si="18"/>
        <v>46111</v>
      </c>
      <c r="B183" s="70" cm="1">
        <f t="array" aca="1" ref="B183" ca="1">_xlfn.XLOOKUP(A183,INDIRECT($A$5&amp;"!$AJ$41:$AJ$406"),INDIRECT($A$5&amp;"!$An$41:$An$406"))*SUM($F$3:$I$3)</f>
        <v>0</v>
      </c>
      <c r="C183" s="70" cm="1">
        <f t="array" aca="1" ref="C183" ca="1">_xlfn.XLOOKUP(A183,INDIRECT($A$5&amp;"!$AJ$41:$AJ$406"),INDIRECT($A$5&amp;"!$Ak$41:$Ak$406"))*SUM($F$3:$I$3)</f>
        <v>0</v>
      </c>
      <c r="D183" s="70" cm="1">
        <f t="array" aca="1" ref="D183" ca="1">_xlfn.XLOOKUP(A183,INDIRECT($A$5&amp;"!$AJ$41:$AJ$406"),INDIRECT($A$5&amp;"!$AO$41:$AO$406"))*SUM($F$3:$I$3)</f>
        <v>15</v>
      </c>
      <c r="E183" s="34" cm="1">
        <f t="array" ref="E183">SUMPRODUCT(('PT Storengy'!$B$8:$K$372)*('PT Storengy'!$A$8:$A$372=$A183)*('PT Storengy'!$A$5:$J$5=$A$6)*('PT Storengy'!$B$7:$K$7=$A$7))</f>
        <v>0</v>
      </c>
      <c r="F183" s="36">
        <f t="shared" ca="1" si="19"/>
        <v>0</v>
      </c>
      <c r="G183" s="54">
        <f t="shared" ca="1" si="20"/>
        <v>0</v>
      </c>
      <c r="H183" s="35"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0.21000000000000005</v>
      </c>
      <c r="I183" s="95">
        <f t="shared" ca="1" si="15"/>
        <v>0</v>
      </c>
      <c r="K183" s="36">
        <f t="shared" ca="1" si="14"/>
        <v>0</v>
      </c>
      <c r="L183" s="54">
        <f t="shared" ca="1" si="16"/>
        <v>0</v>
      </c>
      <c r="M183" s="35"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0.21000000000000005</v>
      </c>
      <c r="N183" s="72">
        <f t="shared" ca="1" si="17"/>
        <v>0</v>
      </c>
    </row>
    <row r="184" spans="1:14" x14ac:dyDescent="0.35">
      <c r="A184" s="32">
        <f t="shared" si="18"/>
        <v>46112</v>
      </c>
      <c r="B184" s="70" cm="1">
        <f t="array" aca="1" ref="B184" ca="1">_xlfn.XLOOKUP(A184,INDIRECT($A$5&amp;"!$AJ$41:$AJ$406"),INDIRECT($A$5&amp;"!$An$41:$An$406"))*SUM($F$3:$I$3)</f>
        <v>0</v>
      </c>
      <c r="C184" s="70" cm="1">
        <f t="array" aca="1" ref="C184" ca="1">_xlfn.XLOOKUP(A184,INDIRECT($A$5&amp;"!$AJ$41:$AJ$406"),INDIRECT($A$5&amp;"!$Ak$41:$Ak$406"))*SUM($F$3:$I$3)</f>
        <v>0</v>
      </c>
      <c r="D184" s="70" cm="1">
        <f t="array" aca="1" ref="D184" ca="1">_xlfn.XLOOKUP(A184,INDIRECT($A$5&amp;"!$AJ$41:$AJ$406"),INDIRECT($A$5&amp;"!$AO$41:$AO$406"))*SUM($F$3:$I$3)</f>
        <v>5.25</v>
      </c>
      <c r="E184" s="34" cm="1">
        <f t="array" ref="E184">SUMPRODUCT(('PT Storengy'!$B$8:$K$372)*('PT Storengy'!$A$8:$A$372=$A184)*('PT Storengy'!$A$5:$J$5=$A$6)*('PT Storengy'!$B$7:$K$7=$A$7))</f>
        <v>0</v>
      </c>
      <c r="F184" s="36">
        <f t="shared" ca="1" si="19"/>
        <v>0</v>
      </c>
      <c r="G184" s="54">
        <f t="shared" ca="1" si="20"/>
        <v>0</v>
      </c>
      <c r="H184" s="35"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0.21000000000000005</v>
      </c>
      <c r="I184" s="95">
        <f t="shared" ca="1" si="15"/>
        <v>0</v>
      </c>
      <c r="K184" s="36">
        <f t="shared" ca="1" si="14"/>
        <v>0</v>
      </c>
      <c r="L184" s="54">
        <f t="shared" ca="1" si="16"/>
        <v>0</v>
      </c>
      <c r="M184" s="35"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0.21000000000000005</v>
      </c>
      <c r="N184" s="72">
        <f t="shared" ca="1" si="17"/>
        <v>0</v>
      </c>
    </row>
    <row r="185" spans="1:14" x14ac:dyDescent="0.35">
      <c r="A185" s="32">
        <f t="shared" si="18"/>
        <v>46113</v>
      </c>
      <c r="B185" s="70" cm="1">
        <f t="array" aca="1" ref="B185" ca="1">_xlfn.XLOOKUP(A185,INDIRECT($A$5&amp;"!$AJ$41:$AJ$406"),INDIRECT($A$5&amp;"!$An$41:$An$406"))*SUM($F$3:$I$3)</f>
        <v>0</v>
      </c>
      <c r="C185" s="70" cm="1">
        <f t="array" aca="1" ref="C185" ca="1">_xlfn.XLOOKUP(A185,INDIRECT($A$5&amp;"!$AJ$41:$AJ$406"),INDIRECT($A$5&amp;"!$Ak$41:$Ak$406"))*SUM($F$3:$I$3)</f>
        <v>0</v>
      </c>
      <c r="D185" s="70" cm="1">
        <f t="array" aca="1" ref="D185" ca="1">_xlfn.XLOOKUP(A185,INDIRECT($A$5&amp;"!$AJ$41:$AJ$406"),INDIRECT($A$5&amp;"!$AO$41:$AO$406"))*SUM($F$3:$I$3)</f>
        <v>15</v>
      </c>
      <c r="E185" s="34" cm="1">
        <f t="array" ref="E185">SUMPRODUCT(('PT Storengy'!$B$8:$K$372)*('PT Storengy'!$A$8:$A$372=$A185)*('PT Storengy'!$A$5:$J$5=$A$6)*('PT Storengy'!$B$7:$K$7=$A$7))</f>
        <v>0</v>
      </c>
      <c r="F185" s="36">
        <f t="shared" ca="1" si="19"/>
        <v>0</v>
      </c>
      <c r="G185" s="54">
        <f t="shared" ca="1" si="20"/>
        <v>0</v>
      </c>
      <c r="H185" s="35"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0.21000000000000005</v>
      </c>
      <c r="I185" s="95">
        <f t="shared" ca="1" si="15"/>
        <v>0</v>
      </c>
      <c r="K185" s="36">
        <f t="shared" ca="1" si="14"/>
        <v>0</v>
      </c>
      <c r="L185" s="54">
        <f t="shared" ca="1" si="16"/>
        <v>0</v>
      </c>
      <c r="M185" s="35"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0.21000000000000005</v>
      </c>
      <c r="N185" s="72">
        <f t="shared" ca="1" si="17"/>
        <v>0</v>
      </c>
    </row>
    <row r="186" spans="1:14" x14ac:dyDescent="0.35">
      <c r="A186" s="32"/>
      <c r="B186" s="70"/>
      <c r="C186" s="70"/>
      <c r="D186" s="66"/>
      <c r="E186" s="34"/>
      <c r="F186" s="36"/>
      <c r="G186" s="54">
        <f t="shared" ca="1" si="20"/>
        <v>0</v>
      </c>
      <c r="H186" s="35"/>
      <c r="I186" s="95"/>
      <c r="K186" s="36"/>
      <c r="L186" s="54">
        <f t="shared" ca="1" si="16"/>
        <v>0</v>
      </c>
      <c r="M186" s="54"/>
      <c r="N186" s="72">
        <f t="shared" ca="1" si="17"/>
        <v>0</v>
      </c>
    </row>
    <row r="187" spans="1:14" x14ac:dyDescent="0.35">
      <c r="A187" s="32"/>
      <c r="B187" s="70"/>
      <c r="C187" s="70"/>
      <c r="D187" s="66"/>
      <c r="E187" s="34"/>
      <c r="F187" s="36"/>
      <c r="G187" s="54"/>
      <c r="H187" s="35"/>
      <c r="I187" s="95"/>
      <c r="L187" s="54"/>
      <c r="M187" s="54"/>
      <c r="N187" s="72">
        <f t="shared" ca="1" si="17"/>
        <v>0</v>
      </c>
    </row>
    <row r="188" spans="1:14" x14ac:dyDescent="0.35">
      <c r="A188" s="32"/>
      <c r="B188" s="70"/>
      <c r="C188" s="70"/>
      <c r="D188" s="66"/>
      <c r="E188" s="34"/>
      <c r="F188" s="36"/>
      <c r="G188" s="54"/>
      <c r="H188" s="35"/>
      <c r="I188" s="95"/>
      <c r="L188" s="54"/>
      <c r="M188" s="54"/>
      <c r="N188" s="72">
        <f t="shared" ca="1" si="17"/>
        <v>0</v>
      </c>
    </row>
    <row r="189" spans="1:14" x14ac:dyDescent="0.35">
      <c r="A189" s="32"/>
      <c r="B189" s="70"/>
      <c r="C189" s="70"/>
      <c r="D189" s="66"/>
      <c r="E189" s="34"/>
      <c r="F189" s="36"/>
      <c r="G189" s="54"/>
      <c r="H189" s="35"/>
      <c r="I189" s="95"/>
      <c r="L189" s="54"/>
      <c r="M189" s="54"/>
      <c r="N189" s="72">
        <f t="shared" ca="1" si="17"/>
        <v>0</v>
      </c>
    </row>
    <row r="190" spans="1:14" x14ac:dyDescent="0.35">
      <c r="A190" s="32"/>
      <c r="B190" s="70"/>
      <c r="C190" s="70"/>
      <c r="D190" s="66"/>
      <c r="E190" s="34"/>
      <c r="F190" s="36"/>
      <c r="G190" s="54"/>
      <c r="H190" s="35"/>
      <c r="I190" s="95"/>
      <c r="L190" s="54"/>
      <c r="M190" s="54"/>
      <c r="N190" s="72">
        <f t="shared" ca="1" si="17"/>
        <v>0</v>
      </c>
    </row>
    <row r="191" spans="1:14" x14ac:dyDescent="0.35">
      <c r="A191" s="32"/>
      <c r="B191" s="70"/>
      <c r="C191" s="70"/>
      <c r="D191" s="66"/>
      <c r="E191" s="34"/>
      <c r="F191" s="36"/>
      <c r="G191" s="54"/>
      <c r="H191" s="35"/>
      <c r="I191" s="95"/>
      <c r="L191" s="54"/>
      <c r="M191" s="54"/>
      <c r="N191" s="72">
        <f t="shared" ca="1" si="17"/>
        <v>0</v>
      </c>
    </row>
    <row r="192" spans="1:14" x14ac:dyDescent="0.35">
      <c r="A192" s="32"/>
      <c r="B192" s="70"/>
      <c r="C192" s="70"/>
      <c r="D192" s="66"/>
      <c r="E192" s="34"/>
      <c r="F192" s="36"/>
      <c r="G192" s="54"/>
      <c r="H192" s="35"/>
      <c r="I192" s="95"/>
      <c r="L192" s="54"/>
      <c r="M192" s="54"/>
      <c r="N192" s="72">
        <f t="shared" ca="1" si="17"/>
        <v>0</v>
      </c>
    </row>
    <row r="193" spans="1:14" x14ac:dyDescent="0.35">
      <c r="A193" s="32"/>
      <c r="B193" s="70"/>
      <c r="C193" s="70"/>
      <c r="D193" s="66"/>
      <c r="E193" s="34"/>
      <c r="F193" s="36"/>
      <c r="G193" s="54"/>
      <c r="H193" s="35"/>
      <c r="I193" s="95"/>
      <c r="L193" s="54"/>
      <c r="M193" s="54"/>
      <c r="N193" s="72">
        <f t="shared" ca="1" si="17"/>
        <v>0</v>
      </c>
    </row>
    <row r="194" spans="1:14" x14ac:dyDescent="0.35">
      <c r="A194" s="32"/>
      <c r="B194" s="70"/>
      <c r="C194" s="70"/>
      <c r="D194" s="66"/>
      <c r="E194" s="34"/>
      <c r="F194" s="36"/>
      <c r="G194" s="54"/>
      <c r="H194" s="35"/>
      <c r="I194" s="95"/>
      <c r="L194" s="54"/>
      <c r="M194" s="54"/>
      <c r="N194" s="72">
        <f t="shared" ca="1" si="17"/>
        <v>0</v>
      </c>
    </row>
    <row r="195" spans="1:14" x14ac:dyDescent="0.35">
      <c r="A195" s="32"/>
      <c r="B195" s="70"/>
      <c r="C195" s="70"/>
      <c r="D195" s="66"/>
      <c r="E195" s="34"/>
      <c r="F195" s="36"/>
      <c r="G195" s="54"/>
      <c r="H195" s="35"/>
      <c r="I195" s="95"/>
      <c r="L195" s="54"/>
      <c r="M195" s="54"/>
      <c r="N195" s="72">
        <f t="shared" ca="1" si="17"/>
        <v>0</v>
      </c>
    </row>
    <row r="196" spans="1:14" x14ac:dyDescent="0.35">
      <c r="A196" s="32"/>
      <c r="B196" s="70"/>
      <c r="C196" s="70"/>
      <c r="D196" s="66"/>
      <c r="E196" s="34"/>
      <c r="F196" s="36"/>
      <c r="G196" s="54"/>
      <c r="H196" s="35"/>
      <c r="I196" s="95"/>
      <c r="L196" s="54"/>
      <c r="M196" s="54"/>
      <c r="N196" s="72">
        <f t="shared" ca="1" si="17"/>
        <v>0</v>
      </c>
    </row>
    <row r="197" spans="1:14" x14ac:dyDescent="0.35">
      <c r="A197" s="32"/>
      <c r="B197" s="70"/>
      <c r="C197" s="70"/>
      <c r="D197" s="66"/>
      <c r="E197" s="34"/>
      <c r="F197" s="36"/>
      <c r="G197" s="54"/>
      <c r="H197" s="35"/>
      <c r="I197" s="95"/>
      <c r="L197" s="54"/>
      <c r="M197" s="54"/>
      <c r="N197" s="72">
        <f t="shared" ca="1" si="17"/>
        <v>0</v>
      </c>
    </row>
    <row r="198" spans="1:14" x14ac:dyDescent="0.35">
      <c r="A198" s="32"/>
      <c r="B198" s="70"/>
      <c r="C198" s="70"/>
      <c r="D198" s="66"/>
      <c r="E198" s="34"/>
      <c r="F198" s="36"/>
      <c r="G198" s="54"/>
      <c r="H198" s="35"/>
      <c r="I198" s="95"/>
      <c r="L198" s="54"/>
      <c r="M198" s="54"/>
      <c r="N198" s="72">
        <f t="shared" ca="1" si="17"/>
        <v>0</v>
      </c>
    </row>
    <row r="199" spans="1:14" x14ac:dyDescent="0.35">
      <c r="A199" s="32"/>
      <c r="B199" s="70"/>
      <c r="C199" s="70"/>
      <c r="D199" s="66"/>
      <c r="E199" s="34"/>
      <c r="F199" s="36"/>
      <c r="G199" s="54"/>
      <c r="H199" s="35"/>
      <c r="I199" s="95"/>
      <c r="L199" s="54"/>
      <c r="M199" s="54"/>
      <c r="N199" s="72">
        <f t="shared" ca="1" si="17"/>
        <v>0</v>
      </c>
    </row>
    <row r="200" spans="1:14" x14ac:dyDescent="0.35">
      <c r="A200" s="32"/>
      <c r="B200" s="70"/>
      <c r="C200" s="70"/>
      <c r="D200" s="66"/>
      <c r="E200" s="34"/>
      <c r="F200" s="36"/>
      <c r="G200" s="54"/>
      <c r="H200" s="35"/>
      <c r="I200" s="95"/>
      <c r="L200" s="54"/>
      <c r="M200" s="54"/>
      <c r="N200" s="72">
        <f t="shared" ca="1" si="17"/>
        <v>0</v>
      </c>
    </row>
    <row r="201" spans="1:14" x14ac:dyDescent="0.35">
      <c r="A201" s="32"/>
      <c r="B201" s="70"/>
      <c r="C201" s="70"/>
      <c r="D201" s="66"/>
      <c r="E201" s="34"/>
      <c r="F201" s="36"/>
      <c r="G201" s="54"/>
      <c r="H201" s="35"/>
      <c r="I201" s="95"/>
      <c r="L201" s="54"/>
      <c r="M201" s="54"/>
      <c r="N201" s="72">
        <f t="shared" ca="1" si="17"/>
        <v>0</v>
      </c>
    </row>
    <row r="202" spans="1:14" x14ac:dyDescent="0.35">
      <c r="A202" s="32"/>
      <c r="B202" s="70"/>
      <c r="C202" s="70"/>
      <c r="D202" s="66"/>
      <c r="E202" s="34"/>
      <c r="F202" s="36"/>
      <c r="G202" s="54"/>
      <c r="H202" s="35"/>
      <c r="I202" s="95"/>
      <c r="L202" s="54"/>
      <c r="M202" s="54"/>
      <c r="N202" s="72">
        <f t="shared" ca="1" si="17"/>
        <v>0</v>
      </c>
    </row>
    <row r="203" spans="1:14" x14ac:dyDescent="0.35">
      <c r="A203" s="32"/>
      <c r="B203" s="70"/>
      <c r="C203" s="70"/>
      <c r="D203" s="66"/>
      <c r="E203" s="34"/>
      <c r="F203" s="36"/>
      <c r="G203" s="54"/>
      <c r="H203" s="35"/>
      <c r="I203" s="95"/>
      <c r="L203" s="54"/>
      <c r="M203" s="54"/>
      <c r="N203" s="72">
        <f t="shared" ca="1" si="17"/>
        <v>0</v>
      </c>
    </row>
    <row r="204" spans="1:14" x14ac:dyDescent="0.35">
      <c r="A204" s="32"/>
      <c r="B204" s="70"/>
      <c r="C204" s="70"/>
      <c r="D204" s="66"/>
      <c r="E204" s="34"/>
      <c r="F204" s="36"/>
      <c r="G204" s="54"/>
      <c r="H204" s="35"/>
      <c r="I204" s="95"/>
      <c r="L204" s="54"/>
      <c r="M204" s="54"/>
      <c r="N204" s="72">
        <f t="shared" ca="1" si="17"/>
        <v>0</v>
      </c>
    </row>
    <row r="205" spans="1:14" x14ac:dyDescent="0.35">
      <c r="A205" s="32"/>
      <c r="B205" s="70"/>
      <c r="C205" s="70"/>
      <c r="D205" s="66"/>
      <c r="E205" s="34"/>
      <c r="F205" s="36"/>
      <c r="G205" s="54"/>
      <c r="H205" s="35"/>
      <c r="I205" s="95"/>
      <c r="L205" s="54"/>
      <c r="M205" s="54"/>
      <c r="N205" s="72">
        <f t="shared" ca="1" si="17"/>
        <v>0</v>
      </c>
    </row>
    <row r="206" spans="1:14" x14ac:dyDescent="0.35">
      <c r="A206" s="32"/>
      <c r="B206" s="70"/>
      <c r="C206" s="70"/>
      <c r="D206" s="66"/>
      <c r="E206" s="34"/>
      <c r="F206" s="36"/>
      <c r="G206" s="54"/>
      <c r="H206" s="35"/>
      <c r="I206" s="95"/>
      <c r="L206" s="54"/>
      <c r="M206" s="54"/>
      <c r="N206" s="72">
        <f t="shared" ca="1" si="17"/>
        <v>0</v>
      </c>
    </row>
    <row r="207" spans="1:14" x14ac:dyDescent="0.35">
      <c r="A207" s="32"/>
      <c r="B207" s="70"/>
      <c r="C207" s="70"/>
      <c r="D207" s="66"/>
      <c r="E207" s="34"/>
      <c r="F207" s="36"/>
      <c r="G207" s="54"/>
      <c r="H207" s="35"/>
      <c r="I207" s="95"/>
      <c r="L207" s="54"/>
      <c r="M207" s="54"/>
      <c r="N207" s="72">
        <f t="shared" ca="1" si="17"/>
        <v>0</v>
      </c>
    </row>
    <row r="208" spans="1:14" x14ac:dyDescent="0.35">
      <c r="A208" s="32"/>
      <c r="B208" s="70"/>
      <c r="C208" s="70"/>
      <c r="D208" s="66"/>
      <c r="E208" s="34"/>
      <c r="F208" s="36"/>
      <c r="G208" s="54"/>
      <c r="H208" s="35"/>
      <c r="I208" s="95"/>
      <c r="L208" s="54"/>
      <c r="M208" s="54"/>
      <c r="N208" s="72">
        <f t="shared" ca="1" si="17"/>
        <v>0</v>
      </c>
    </row>
    <row r="209" spans="1:14" x14ac:dyDescent="0.35">
      <c r="A209" s="32"/>
      <c r="B209" s="70"/>
      <c r="C209" s="70"/>
      <c r="D209" s="66"/>
      <c r="E209" s="34"/>
      <c r="F209" s="36"/>
      <c r="G209" s="54"/>
      <c r="H209" s="35"/>
      <c r="I209" s="95"/>
      <c r="L209" s="54"/>
      <c r="M209" s="54"/>
      <c r="N209" s="72">
        <f t="shared" ca="1" si="17"/>
        <v>0</v>
      </c>
    </row>
    <row r="210" spans="1:14" x14ac:dyDescent="0.35">
      <c r="A210" s="32"/>
      <c r="B210" s="70"/>
      <c r="C210" s="70"/>
      <c r="D210" s="66"/>
      <c r="E210" s="34"/>
      <c r="F210" s="36"/>
      <c r="G210" s="54"/>
      <c r="H210" s="35"/>
      <c r="I210" s="95"/>
      <c r="L210" s="54"/>
      <c r="M210" s="54"/>
      <c r="N210" s="72">
        <f t="shared" ref="N210:N231" ca="1" si="21">IF(K209*1000&lt;$F$4*(1)*M210,K209*1000,$F$4*(1)*M210)</f>
        <v>0</v>
      </c>
    </row>
    <row r="211" spans="1:14" x14ac:dyDescent="0.35">
      <c r="A211" s="32"/>
      <c r="B211" s="70"/>
      <c r="C211" s="70"/>
      <c r="D211" s="66"/>
      <c r="E211" s="34"/>
      <c r="F211" s="36"/>
      <c r="G211" s="54"/>
      <c r="H211" s="35"/>
      <c r="I211" s="95"/>
      <c r="L211" s="54"/>
      <c r="M211" s="54"/>
      <c r="N211" s="72">
        <f t="shared" ca="1" si="21"/>
        <v>0</v>
      </c>
    </row>
    <row r="212" spans="1:14" x14ac:dyDescent="0.35">
      <c r="A212" s="32"/>
      <c r="B212" s="70"/>
      <c r="C212" s="70"/>
      <c r="D212" s="66"/>
      <c r="E212" s="34"/>
      <c r="F212" s="36"/>
      <c r="G212" s="54"/>
      <c r="H212" s="35"/>
      <c r="I212" s="95"/>
      <c r="L212" s="54"/>
      <c r="M212" s="54"/>
      <c r="N212" s="72">
        <f t="shared" ca="1" si="21"/>
        <v>0</v>
      </c>
    </row>
    <row r="213" spans="1:14" x14ac:dyDescent="0.35">
      <c r="A213" s="32"/>
      <c r="B213" s="70"/>
      <c r="C213" s="70"/>
      <c r="D213" s="66"/>
      <c r="E213" s="34"/>
      <c r="F213" s="36"/>
      <c r="G213" s="54"/>
      <c r="H213" s="35"/>
      <c r="I213" s="95"/>
      <c r="L213" s="54"/>
      <c r="M213" s="54"/>
      <c r="N213" s="72">
        <f t="shared" ca="1" si="21"/>
        <v>0</v>
      </c>
    </row>
    <row r="214" spans="1:14" x14ac:dyDescent="0.35">
      <c r="A214" s="32"/>
      <c r="B214" s="70"/>
      <c r="C214" s="70"/>
      <c r="D214" s="66"/>
      <c r="E214" s="34"/>
      <c r="F214" s="36"/>
      <c r="G214" s="54"/>
      <c r="H214" s="35"/>
      <c r="I214" s="95"/>
      <c r="L214" s="54"/>
      <c r="M214" s="54"/>
      <c r="N214" s="72">
        <f t="shared" ca="1" si="21"/>
        <v>0</v>
      </c>
    </row>
    <row r="215" spans="1:14" x14ac:dyDescent="0.35">
      <c r="A215" s="32"/>
      <c r="B215" s="70"/>
      <c r="C215" s="70"/>
      <c r="D215" s="66"/>
      <c r="E215" s="34"/>
      <c r="F215" s="36"/>
      <c r="G215" s="54"/>
      <c r="H215" s="35"/>
      <c r="I215" s="95"/>
      <c r="L215" s="54"/>
      <c r="M215" s="54"/>
      <c r="N215" s="72">
        <f t="shared" ca="1" si="21"/>
        <v>0</v>
      </c>
    </row>
    <row r="216" spans="1:14" x14ac:dyDescent="0.35">
      <c r="A216" s="32"/>
      <c r="B216" s="70"/>
      <c r="C216" s="70"/>
      <c r="D216" s="66"/>
      <c r="E216" s="34"/>
      <c r="F216" s="36"/>
      <c r="G216" s="54"/>
      <c r="H216" s="35"/>
      <c r="I216" s="95"/>
      <c r="L216" s="54"/>
      <c r="M216" s="54"/>
      <c r="N216" s="72">
        <f t="shared" ca="1" si="21"/>
        <v>0</v>
      </c>
    </row>
    <row r="217" spans="1:14" x14ac:dyDescent="0.35">
      <c r="A217" s="32"/>
      <c r="B217" s="70"/>
      <c r="C217" s="70"/>
      <c r="D217" s="66"/>
      <c r="E217" s="34"/>
      <c r="F217" s="36"/>
      <c r="G217" s="54"/>
      <c r="H217" s="35"/>
      <c r="I217" s="95"/>
      <c r="L217" s="54"/>
      <c r="M217" s="54"/>
      <c r="N217" s="72">
        <f t="shared" ca="1" si="21"/>
        <v>0</v>
      </c>
    </row>
    <row r="218" spans="1:14" x14ac:dyDescent="0.35">
      <c r="A218" s="32"/>
      <c r="B218" s="70"/>
      <c r="C218" s="70"/>
      <c r="D218" s="66"/>
      <c r="E218" s="34"/>
      <c r="F218" s="36"/>
      <c r="G218" s="54"/>
      <c r="H218" s="35"/>
      <c r="I218" s="95"/>
      <c r="L218" s="54"/>
      <c r="M218" s="54"/>
      <c r="N218" s="72">
        <f t="shared" ca="1" si="21"/>
        <v>0</v>
      </c>
    </row>
    <row r="219" spans="1:14" x14ac:dyDescent="0.35">
      <c r="A219" s="32"/>
      <c r="B219" s="70"/>
      <c r="C219" s="70"/>
      <c r="D219" s="66"/>
      <c r="E219" s="34"/>
      <c r="F219" s="36"/>
      <c r="G219" s="54"/>
      <c r="H219" s="35"/>
      <c r="I219" s="95"/>
      <c r="L219" s="54"/>
      <c r="M219" s="54"/>
      <c r="N219" s="72">
        <f t="shared" ca="1" si="21"/>
        <v>0</v>
      </c>
    </row>
    <row r="220" spans="1:14" x14ac:dyDescent="0.35">
      <c r="A220" s="32"/>
      <c r="B220" s="70"/>
      <c r="C220" s="70"/>
      <c r="D220" s="66"/>
      <c r="E220" s="34"/>
      <c r="F220" s="36"/>
      <c r="G220" s="54"/>
      <c r="H220" s="35"/>
      <c r="I220" s="95"/>
      <c r="L220" s="54"/>
      <c r="M220" s="54"/>
      <c r="N220" s="72">
        <f t="shared" ca="1" si="21"/>
        <v>0</v>
      </c>
    </row>
    <row r="221" spans="1:14" x14ac:dyDescent="0.35">
      <c r="A221" s="32"/>
      <c r="B221" s="70"/>
      <c r="C221" s="70"/>
      <c r="D221" s="66"/>
      <c r="E221" s="34"/>
      <c r="F221" s="36"/>
      <c r="G221" s="54"/>
      <c r="H221" s="35"/>
      <c r="I221" s="95"/>
      <c r="L221" s="54"/>
      <c r="M221" s="54"/>
      <c r="N221" s="72">
        <f t="shared" ca="1" si="21"/>
        <v>0</v>
      </c>
    </row>
    <row r="222" spans="1:14" x14ac:dyDescent="0.35">
      <c r="A222" s="32"/>
      <c r="B222" s="70"/>
      <c r="C222" s="70"/>
      <c r="D222" s="66"/>
      <c r="E222" s="34"/>
      <c r="F222" s="36"/>
      <c r="G222" s="54"/>
      <c r="H222" s="35"/>
      <c r="I222" s="95"/>
      <c r="L222" s="54"/>
      <c r="M222" s="54"/>
      <c r="N222" s="72">
        <f t="shared" ca="1" si="21"/>
        <v>0</v>
      </c>
    </row>
    <row r="223" spans="1:14" x14ac:dyDescent="0.35">
      <c r="A223" s="32"/>
      <c r="B223" s="70"/>
      <c r="C223" s="70"/>
      <c r="D223" s="66"/>
      <c r="E223" s="34"/>
      <c r="F223" s="36"/>
      <c r="G223" s="54"/>
      <c r="H223" s="35"/>
      <c r="I223" s="95"/>
      <c r="L223" s="54"/>
      <c r="M223" s="54"/>
      <c r="N223" s="72">
        <f t="shared" ca="1" si="21"/>
        <v>0</v>
      </c>
    </row>
    <row r="224" spans="1:14" x14ac:dyDescent="0.35">
      <c r="A224" s="32"/>
      <c r="B224" s="70"/>
      <c r="C224" s="70"/>
      <c r="D224" s="66"/>
      <c r="E224" s="34"/>
      <c r="F224" s="36"/>
      <c r="G224" s="54"/>
      <c r="H224" s="35"/>
      <c r="I224" s="95"/>
      <c r="L224" s="54"/>
      <c r="M224" s="54"/>
      <c r="N224" s="72">
        <f t="shared" ca="1" si="21"/>
        <v>0</v>
      </c>
    </row>
    <row r="225" spans="1:14" x14ac:dyDescent="0.35">
      <c r="A225" s="32"/>
      <c r="B225" s="70"/>
      <c r="C225" s="70"/>
      <c r="D225" s="66"/>
      <c r="E225" s="34"/>
      <c r="F225" s="36"/>
      <c r="G225" s="54"/>
      <c r="H225" s="35"/>
      <c r="I225" s="95"/>
      <c r="L225" s="54"/>
      <c r="M225" s="54"/>
      <c r="N225" s="72">
        <f t="shared" ca="1" si="21"/>
        <v>0</v>
      </c>
    </row>
    <row r="226" spans="1:14" x14ac:dyDescent="0.35">
      <c r="A226" s="32"/>
      <c r="B226" s="70"/>
      <c r="C226" s="70"/>
      <c r="D226" s="66"/>
      <c r="E226" s="34"/>
      <c r="F226" s="36"/>
      <c r="G226" s="54"/>
      <c r="H226" s="35"/>
      <c r="I226" s="95"/>
      <c r="L226" s="54"/>
      <c r="M226" s="54"/>
      <c r="N226" s="72">
        <f t="shared" ca="1" si="21"/>
        <v>0</v>
      </c>
    </row>
    <row r="227" spans="1:14" x14ac:dyDescent="0.35">
      <c r="A227" s="32"/>
      <c r="B227" s="70"/>
      <c r="C227" s="70"/>
      <c r="D227" s="66"/>
      <c r="E227" s="34"/>
      <c r="F227" s="36"/>
      <c r="G227" s="54"/>
      <c r="H227" s="35"/>
      <c r="I227" s="95"/>
      <c r="L227" s="54"/>
      <c r="M227" s="54"/>
      <c r="N227" s="72">
        <f t="shared" ca="1" si="21"/>
        <v>0</v>
      </c>
    </row>
    <row r="228" spans="1:14" x14ac:dyDescent="0.35">
      <c r="A228" s="32"/>
      <c r="B228" s="70"/>
      <c r="C228" s="70"/>
      <c r="D228" s="66"/>
      <c r="E228" s="34"/>
      <c r="F228" s="36"/>
      <c r="G228" s="54"/>
      <c r="H228" s="35"/>
      <c r="I228" s="95"/>
      <c r="L228" s="54"/>
      <c r="M228" s="54"/>
      <c r="N228" s="72">
        <f t="shared" ca="1" si="21"/>
        <v>0</v>
      </c>
    </row>
    <row r="229" spans="1:14" x14ac:dyDescent="0.35">
      <c r="A229" s="32"/>
      <c r="B229" s="70"/>
      <c r="C229" s="70"/>
      <c r="D229" s="66"/>
      <c r="E229" s="34"/>
      <c r="F229" s="36"/>
      <c r="G229" s="54"/>
      <c r="H229" s="35"/>
      <c r="I229" s="95"/>
      <c r="L229" s="54"/>
      <c r="M229" s="54"/>
      <c r="N229" s="72">
        <f t="shared" ca="1" si="21"/>
        <v>0</v>
      </c>
    </row>
    <row r="230" spans="1:14" x14ac:dyDescent="0.35">
      <c r="A230" s="32"/>
      <c r="B230" s="70"/>
      <c r="C230" s="70"/>
      <c r="D230" s="66"/>
      <c r="E230" s="34"/>
      <c r="F230" s="36"/>
      <c r="G230" s="54"/>
      <c r="H230" s="35"/>
      <c r="I230" s="95"/>
      <c r="L230" s="54"/>
      <c r="M230" s="54"/>
      <c r="N230" s="72">
        <f t="shared" ca="1" si="21"/>
        <v>0</v>
      </c>
    </row>
    <row r="231" spans="1:14" x14ac:dyDescent="0.35">
      <c r="A231" s="32"/>
      <c r="B231" s="70"/>
      <c r="C231" s="70"/>
      <c r="D231" s="66"/>
      <c r="E231" s="34"/>
      <c r="F231" s="36"/>
      <c r="G231" s="54"/>
      <c r="H231" s="35"/>
      <c r="I231" s="95"/>
      <c r="L231" s="54"/>
      <c r="M231" s="54"/>
      <c r="N231" s="72">
        <f t="shared" ca="1" si="21"/>
        <v>0</v>
      </c>
    </row>
    <row r="232" spans="1:14" x14ac:dyDescent="0.35">
      <c r="A232" s="29"/>
      <c r="B232" s="29"/>
      <c r="C232" s="29"/>
      <c r="D232" s="29"/>
    </row>
    <row r="233" spans="1:14" x14ac:dyDescent="0.35">
      <c r="A233" s="29"/>
      <c r="B233" s="29"/>
      <c r="C233" s="29"/>
      <c r="D233" s="29"/>
    </row>
    <row r="234" spans="1:14" x14ac:dyDescent="0.35">
      <c r="A234" s="29"/>
      <c r="B234" s="29"/>
      <c r="C234" s="29"/>
      <c r="D234" s="29"/>
    </row>
    <row r="235" spans="1:14" x14ac:dyDescent="0.35">
      <c r="A235" s="29"/>
      <c r="B235" s="29"/>
      <c r="C235" s="29"/>
      <c r="D235" s="29"/>
    </row>
    <row r="236" spans="1:14" x14ac:dyDescent="0.35">
      <c r="A236" s="29"/>
      <c r="B236" s="29"/>
      <c r="C236" s="29"/>
      <c r="D236" s="29"/>
    </row>
    <row r="237" spans="1:14" x14ac:dyDescent="0.35">
      <c r="A237" s="29"/>
      <c r="B237" s="29"/>
      <c r="C237" s="29"/>
      <c r="D237" s="29"/>
    </row>
    <row r="238" spans="1:14" x14ac:dyDescent="0.35">
      <c r="A238" s="29"/>
      <c r="B238" s="29"/>
      <c r="C238" s="29"/>
      <c r="D238" s="29"/>
    </row>
    <row r="239" spans="1:14" x14ac:dyDescent="0.35">
      <c r="A239" s="29"/>
      <c r="B239" s="29"/>
      <c r="C239" s="29"/>
      <c r="D239" s="29"/>
    </row>
    <row r="240" spans="1:14"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V231" xr:uid="{E0BA2D08-F164-426D-8B22-833BD306E2C0}"/>
  <mergeCells count="1">
    <mergeCell ref="F11:I11"/>
  </mergeCells>
  <conditionalFormatting sqref="I17:I231">
    <cfRule type="cellIs" dxfId="8"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1">
    <tabColor theme="5" tint="0.39997558519241921"/>
    <pageSetUpPr fitToPage="1"/>
  </sheetPr>
  <dimension ref="A1:AP938"/>
  <sheetViews>
    <sheetView showGridLines="0" zoomScale="55" zoomScaleNormal="55" zoomScalePageLayoutView="40" workbookViewId="0">
      <selection sqref="A1:XFD1048576"/>
    </sheetView>
  </sheetViews>
  <sheetFormatPr baseColWidth="10" defaultColWidth="11.36328125" defaultRowHeight="14.5" x14ac:dyDescent="0.35"/>
  <cols>
    <col min="1" max="1" width="17.453125" style="1" customWidth="1"/>
    <col min="2" max="4" width="11.36328125" style="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78" customFormat="1" ht="15" x14ac:dyDescent="0.35">
      <c r="A1" s="115" t="s">
        <v>67</v>
      </c>
      <c r="G1" s="78" t="s">
        <v>49</v>
      </c>
      <c r="K1" s="78" t="s">
        <v>1</v>
      </c>
      <c r="L1" s="78" t="s">
        <v>1</v>
      </c>
      <c r="AJ1" s="78" t="s">
        <v>134</v>
      </c>
    </row>
    <row r="2" spans="1:42" x14ac:dyDescent="0.35">
      <c r="A2" s="96"/>
      <c r="B2" s="96"/>
      <c r="C2" s="97"/>
      <c r="D2" s="98"/>
      <c r="F2" s="2"/>
      <c r="G2" s="3"/>
      <c r="H2" s="3"/>
      <c r="I2" s="3"/>
      <c r="J2" s="3"/>
      <c r="K2" s="3"/>
      <c r="L2" s="3"/>
      <c r="M2" s="3"/>
      <c r="N2" s="3"/>
      <c r="O2" s="3"/>
      <c r="P2" s="3"/>
      <c r="Q2" s="3"/>
      <c r="R2" s="3"/>
      <c r="S2" s="3"/>
      <c r="V2" s="3"/>
      <c r="W2" s="3"/>
      <c r="X2" s="3"/>
      <c r="AI2" s="2"/>
      <c r="AL2"/>
      <c r="AM2"/>
      <c r="AN2"/>
    </row>
    <row r="3" spans="1:42" ht="15" x14ac:dyDescent="0.35">
      <c r="A3" s="96" t="s">
        <v>62</v>
      </c>
      <c r="B3" s="96"/>
      <c r="C3" s="97"/>
      <c r="D3" s="98">
        <f>H3+M3+R3+W3</f>
        <v>15</v>
      </c>
      <c r="E3" s="96" t="s">
        <v>15</v>
      </c>
      <c r="F3" s="2"/>
      <c r="G3" s="3" t="str">
        <f>Results!D24</f>
        <v>Saline 25</v>
      </c>
      <c r="H3" s="3">
        <f>Results!E24</f>
        <v>15</v>
      </c>
      <c r="I3" s="7" t="s">
        <v>1</v>
      </c>
      <c r="J3" s="8"/>
      <c r="K3" s="3"/>
      <c r="L3" s="3">
        <f>Results!D25</f>
        <v>0</v>
      </c>
      <c r="M3" s="3">
        <f>Results!E25</f>
        <v>0</v>
      </c>
      <c r="N3" s="7" t="s">
        <v>1</v>
      </c>
      <c r="O3" s="8"/>
      <c r="P3" s="3"/>
      <c r="Q3" s="3">
        <f>Results!D26</f>
        <v>0</v>
      </c>
      <c r="R3" s="3">
        <f>Results!E26</f>
        <v>0</v>
      </c>
      <c r="S3" s="7" t="s">
        <v>1</v>
      </c>
      <c r="T3" s="8"/>
      <c r="V3" s="3">
        <f>Results!D26</f>
        <v>0</v>
      </c>
      <c r="W3" s="3">
        <f>Results!E26</f>
        <v>0</v>
      </c>
      <c r="X3" s="7" t="s">
        <v>1</v>
      </c>
      <c r="Y3" s="8"/>
      <c r="AH3" s="96"/>
      <c r="AI3" s="2"/>
      <c r="AL3"/>
      <c r="AM3"/>
      <c r="AN3"/>
    </row>
    <row r="4" spans="1:42" ht="25.5" customHeight="1" x14ac:dyDescent="0.35">
      <c r="A4" s="96" t="s">
        <v>64</v>
      </c>
      <c r="B4" s="96"/>
      <c r="C4" s="97"/>
      <c r="D4" s="98">
        <f>IFERROR(D3/D5*1000,0)</f>
        <v>125</v>
      </c>
      <c r="E4" s="96" t="s">
        <v>63</v>
      </c>
      <c r="F4" s="2"/>
      <c r="G4" s="320" t="s">
        <v>50</v>
      </c>
      <c r="H4" s="321"/>
      <c r="I4" s="7">
        <f>SUMIFS('Base Produits'!$S:$S,'Base Produits'!$R:$R,G3)</f>
        <v>125</v>
      </c>
      <c r="J4" s="8"/>
      <c r="K4" s="3"/>
      <c r="L4" s="320" t="s">
        <v>50</v>
      </c>
      <c r="M4" s="321"/>
      <c r="N4" s="7">
        <f>SUMIFS('Base Produits'!$S:$S,'Base Produits'!$R:$R,L3)</f>
        <v>0</v>
      </c>
      <c r="O4" s="8"/>
      <c r="P4" s="3"/>
      <c r="Q4" s="320" t="s">
        <v>50</v>
      </c>
      <c r="R4" s="321"/>
      <c r="S4" s="7">
        <f>SUMIFS('Base Produits'!$S:$S,'Base Produits'!$R:$R,Q3)</f>
        <v>0</v>
      </c>
      <c r="T4" s="8"/>
      <c r="V4" s="320" t="s">
        <v>50</v>
      </c>
      <c r="W4" s="321"/>
      <c r="X4" s="7">
        <f>SUMIFS('Base Produits'!$S:$S,'Base Produits'!$R:$R,V3)</f>
        <v>0</v>
      </c>
      <c r="Y4" s="8"/>
      <c r="AH4" s="96"/>
      <c r="AI4" s="2"/>
      <c r="AL4"/>
      <c r="AM4"/>
      <c r="AN4"/>
    </row>
    <row r="5" spans="1:42" ht="38.25" customHeight="1" x14ac:dyDescent="0.35">
      <c r="A5" s="96" t="s">
        <v>65</v>
      </c>
      <c r="B5" s="96"/>
      <c r="C5" s="97"/>
      <c r="D5" s="99">
        <f>(IFERROR(H3/I4,0)+IFERROR(M3/N4,0)+IFERROR(R3/S4,0)+IFERROR(W3/X4,0))*1000</f>
        <v>120</v>
      </c>
      <c r="E5" s="96" t="s">
        <v>66</v>
      </c>
      <c r="F5" s="2"/>
      <c r="G5" s="322" t="s">
        <v>51</v>
      </c>
      <c r="H5" s="323"/>
      <c r="I5" s="9" t="s">
        <v>212</v>
      </c>
      <c r="J5" s="10" t="s">
        <v>211</v>
      </c>
      <c r="K5" s="3"/>
      <c r="L5" s="322" t="s">
        <v>51</v>
      </c>
      <c r="M5" s="323"/>
      <c r="N5" s="9" t="s">
        <v>212</v>
      </c>
      <c r="O5" s="10" t="s">
        <v>211</v>
      </c>
      <c r="P5" s="3"/>
      <c r="Q5" s="322" t="s">
        <v>51</v>
      </c>
      <c r="R5" s="323"/>
      <c r="S5" s="9" t="s">
        <v>212</v>
      </c>
      <c r="T5" s="10" t="s">
        <v>211</v>
      </c>
      <c r="V5" s="322" t="s">
        <v>51</v>
      </c>
      <c r="W5" s="323"/>
      <c r="X5" s="9" t="s">
        <v>212</v>
      </c>
      <c r="Y5" s="10" t="s">
        <v>211</v>
      </c>
      <c r="AH5" s="96"/>
      <c r="AI5" s="2"/>
      <c r="AL5"/>
      <c r="AM5"/>
      <c r="AN5"/>
    </row>
    <row r="6" spans="1:42" x14ac:dyDescent="0.35">
      <c r="C6" s="5"/>
      <c r="D6" s="6"/>
      <c r="F6" s="2"/>
      <c r="G6" s="324"/>
      <c r="H6" s="325"/>
      <c r="I6" s="11">
        <f>SUMIFS('Base Produits'!$C:$C,'Base Produits'!$A:$A,G$3,'Base Produits'!$B:$B,1)</f>
        <v>1</v>
      </c>
      <c r="J6" s="11">
        <f>SUMIFS('Base Produits'!$D:$D,'Base Produits'!$A:$A,G$3,'Base Produits'!$B:$B,1)</f>
        <v>0.25</v>
      </c>
      <c r="K6" s="3"/>
      <c r="L6" s="324"/>
      <c r="M6" s="325"/>
      <c r="N6" s="11">
        <f>SUMIFS('Base Produits'!$C:$C,'Base Produits'!$A:$A,L$3,'Base Produits'!$B:$B,1)</f>
        <v>0</v>
      </c>
      <c r="O6" s="11">
        <f>SUMIFS('Base Produits'!$D:$D,'Base Produits'!$A:$A,L$3,'Base Produits'!$B:$B,1)</f>
        <v>0</v>
      </c>
      <c r="P6" s="3"/>
      <c r="Q6" s="324"/>
      <c r="R6" s="325"/>
      <c r="S6" s="11">
        <f>SUMIFS('Base Produits'!$C:$C,'Base Produits'!$A:$A,Q$3,'Base Produits'!$B:$B,1)</f>
        <v>0</v>
      </c>
      <c r="T6" s="11">
        <f>SUMIFS('Base Produits'!$D:$D,'Base Produits'!$A:$A,Q$3,'Base Produits'!$B:$B,1)</f>
        <v>0</v>
      </c>
      <c r="V6" s="324"/>
      <c r="W6" s="325"/>
      <c r="X6" s="11">
        <f>SUMIFS('Base Produits'!$C:$C,'Base Produits'!$A:$A,V$3,'Base Produits'!$B:$B,1)</f>
        <v>0</v>
      </c>
      <c r="Y6" s="11">
        <f>SUMIFS('Base Produits'!$D:$D,'Base Produits'!$A:$A,V$3,'Base Produits'!$B:$B,1)</f>
        <v>0</v>
      </c>
      <c r="AI6" s="2"/>
      <c r="AL6"/>
      <c r="AM6"/>
      <c r="AN6"/>
    </row>
    <row r="7" spans="1:42" x14ac:dyDescent="0.35">
      <c r="C7" s="5"/>
      <c r="D7" s="6"/>
      <c r="F7" s="2"/>
      <c r="G7" s="324"/>
      <c r="H7" s="325"/>
      <c r="I7" s="11">
        <f>IF(OR(I6=0,I6=""),"",SUMIFS('Base Produits'!$C:$C,'Base Produits'!$A:$A,G$3,'Base Produits'!$B:$B,2))</f>
        <v>0.95</v>
      </c>
      <c r="J7" s="11">
        <f>IF(OR(I6=0,I6=""),"",SUMIFS('Base Produits'!$D:$D,'Base Produits'!$A:$A,G$3,'Base Produits'!$B:$B,2))</f>
        <v>0.3</v>
      </c>
      <c r="K7" s="3"/>
      <c r="L7" s="324"/>
      <c r="M7" s="325"/>
      <c r="N7" s="11" t="str">
        <f>IF(OR(N6=0,N6=""),"",SUMIFS('Base Produits'!$C:$C,'Base Produits'!$A:$A,L$3,'Base Produits'!$B:$B,2))</f>
        <v/>
      </c>
      <c r="O7" s="11" t="str">
        <f>IF(OR(N6=0,N6=""),"",SUMIFS('Base Produits'!$D:$D,'Base Produits'!$A:$A,L$3,'Base Produits'!$B:$B,2))</f>
        <v/>
      </c>
      <c r="P7" s="3"/>
      <c r="Q7" s="324"/>
      <c r="R7" s="325"/>
      <c r="S7" s="11" t="str">
        <f>IF(OR(S6=0,S6=""),"",SUMIFS('Base Produits'!$C:$C,'Base Produits'!$A:$A,Q$3,'Base Produits'!$B:$B,2))</f>
        <v/>
      </c>
      <c r="T7" s="11" t="str">
        <f>IF(OR(S6=0,S6=""),"",SUMIFS('Base Produits'!$D:$D,'Base Produits'!$A:$A,Q$3,'Base Produits'!$B:$B,2))</f>
        <v/>
      </c>
      <c r="V7" s="324"/>
      <c r="W7" s="325"/>
      <c r="X7" s="11" t="str">
        <f>IF(OR(X6=0,X6=""),"",SUMIFS('Base Produits'!$C:$C,'Base Produits'!$A:$A,V$3,'Base Produits'!$B:$B,2))</f>
        <v/>
      </c>
      <c r="Y7" s="11" t="str">
        <f>IF(OR(X6=0,X6=""),"",SUMIFS('Base Produits'!$D:$D,'Base Produits'!$A:$A,V$3,'Base Produits'!$B:$B,2))</f>
        <v/>
      </c>
      <c r="AI7" s="2"/>
      <c r="AL7"/>
      <c r="AM7"/>
      <c r="AN7"/>
    </row>
    <row r="8" spans="1:42" x14ac:dyDescent="0.35">
      <c r="C8" s="5"/>
      <c r="D8" s="6"/>
      <c r="F8" s="2"/>
      <c r="G8" s="324"/>
      <c r="H8" s="325"/>
      <c r="I8" s="11">
        <f>IF(OR(I7=0,I7=""),"",SUMIFS('Base Produits'!$C:$C,'Base Produits'!$A:$A,G$3,'Base Produits'!$B:$B,3))</f>
        <v>0.9</v>
      </c>
      <c r="J8" s="11">
        <f>IF(OR(I7=0,I7=""),"",SUMIFS('Base Produits'!$D:$D,'Base Produits'!$A:$A,G$3,'Base Produits'!$B:$B,3))</f>
        <v>0.55000000000000004</v>
      </c>
      <c r="K8" s="3"/>
      <c r="L8" s="324"/>
      <c r="M8" s="325"/>
      <c r="N8" s="11" t="str">
        <f>IF(OR(N7=0,N7=""),"",SUMIFS('Base Produits'!$C:$C,'Base Produits'!$A:$A,L$3,'Base Produits'!$B:$B,3))</f>
        <v/>
      </c>
      <c r="O8" s="11" t="str">
        <f>IF(OR(N7=0,N7=""),"",SUMIFS('Base Produits'!$D:$D,'Base Produits'!$A:$A,L$3,'Base Produits'!$B:$B,3))</f>
        <v/>
      </c>
      <c r="P8" s="3"/>
      <c r="Q8" s="324"/>
      <c r="R8" s="325"/>
      <c r="S8" s="11" t="str">
        <f>IF(OR(S7=0,S7=""),"",SUMIFS('Base Produits'!$C:$C,'Base Produits'!$A:$A,Q$3,'Base Produits'!$B:$B,3))</f>
        <v/>
      </c>
      <c r="T8" s="11" t="str">
        <f>IF(OR(S7=0,S7=""),"",SUMIFS('Base Produits'!$D:$D,'Base Produits'!$A:$A,Q$3,'Base Produits'!$B:$B,3))</f>
        <v/>
      </c>
      <c r="V8" s="324"/>
      <c r="W8" s="325"/>
      <c r="X8" s="11" t="str">
        <f>IF(OR(X7=0,X7=""),"",SUMIFS('Base Produits'!$C:$C,'Base Produits'!$A:$A,V$3,'Base Produits'!$B:$B,3))</f>
        <v/>
      </c>
      <c r="Y8" s="11" t="str">
        <f>IF(OR(X7=0,X7=""),"",SUMIFS('Base Produits'!$D:$D,'Base Produits'!$A:$A,V$3,'Base Produits'!$B:$B,3))</f>
        <v/>
      </c>
      <c r="AI8" s="2"/>
      <c r="AL8"/>
      <c r="AM8"/>
      <c r="AN8"/>
    </row>
    <row r="9" spans="1:42" x14ac:dyDescent="0.35">
      <c r="A9" s="1" t="s">
        <v>161</v>
      </c>
      <c r="C9" s="5"/>
      <c r="D9" s="6">
        <f>Results!K24</f>
        <v>92.4</v>
      </c>
      <c r="F9" s="2"/>
      <c r="G9" s="324"/>
      <c r="H9" s="325"/>
      <c r="I9" s="11">
        <f>IF(OR(I8=0,I8=""),"",SUMIFS('Base Produits'!$C:$C,'Base Produits'!$A:$A,G$3,'Base Produits'!$B:$B,4))</f>
        <v>0.45</v>
      </c>
      <c r="J9" s="11">
        <f>IF(OR(I8=0,I8=""),"",SUMIFS('Base Produits'!$D:$D,'Base Produits'!$A:$A,G$3,'Base Produits'!$B:$B,4))</f>
        <v>0.85</v>
      </c>
      <c r="K9" s="3"/>
      <c r="L9" s="324"/>
      <c r="M9" s="325"/>
      <c r="N9" s="11" t="str">
        <f>IF(OR(N8=0,N8=""),"",SUMIFS('Base Produits'!$C:$C,'Base Produits'!$A:$A,L$3,'Base Produits'!$B:$B,4))</f>
        <v/>
      </c>
      <c r="O9" s="11" t="str">
        <f>IF(OR(N8=0,N8=""),"",SUMIFS('Base Produits'!$D:$D,'Base Produits'!$A:$A,L$3,'Base Produits'!$B:$B,4))</f>
        <v/>
      </c>
      <c r="P9" s="3"/>
      <c r="Q9" s="324"/>
      <c r="R9" s="325"/>
      <c r="S9" s="11" t="str">
        <f>IF(OR(S8=0,S8=""),"",SUMIFS('Base Produits'!$C:$C,'Base Produits'!$A:$A,Q$3,'Base Produits'!$B:$B,4))</f>
        <v/>
      </c>
      <c r="T9" s="11" t="str">
        <f>IF(OR(S8=0,S8=""),"",SUMIFS('Base Produits'!$D:$D,'Base Produits'!$A:$A,Q$3,'Base Produits'!$B:$B,4))</f>
        <v/>
      </c>
      <c r="V9" s="324"/>
      <c r="W9" s="325"/>
      <c r="X9" s="11" t="str">
        <f>IF(OR(X8=0,X8=""),"",SUMIFS('Base Produits'!$C:$C,'Base Produits'!$A:$A,V$3,'Base Produits'!$B:$B,4))</f>
        <v/>
      </c>
      <c r="Y9" s="11" t="str">
        <f>IF(OR(X8=0,X8=""),"",SUMIFS('Base Produits'!$D:$D,'Base Produits'!$A:$A,V$3,'Base Produits'!$B:$B,4))</f>
        <v/>
      </c>
      <c r="AI9" s="2"/>
      <c r="AL9"/>
      <c r="AM9"/>
      <c r="AN9"/>
    </row>
    <row r="10" spans="1:42" x14ac:dyDescent="0.35">
      <c r="A10" s="1" t="s">
        <v>162</v>
      </c>
      <c r="C10" s="5"/>
      <c r="D10" s="6">
        <f>Results!L24</f>
        <v>641.66666666666674</v>
      </c>
      <c r="F10" s="2"/>
      <c r="G10" s="324"/>
      <c r="H10" s="325"/>
      <c r="I10" s="11">
        <f>IF(OR(I9=0,I9=""),"",SUMIFS('Base Produits'!$C:$C,'Base Produits'!$A:$A,G$3,'Base Produits'!$B:$B,5))</f>
        <v>0</v>
      </c>
      <c r="J10" s="11">
        <f>IF(OR(I9=0,I9=""),"",SUMIFS('Base Produits'!$D:$D,'Base Produits'!$A:$A,G$3,'Base Produits'!$B:$B,5))</f>
        <v>1</v>
      </c>
      <c r="K10" s="3"/>
      <c r="L10" s="324"/>
      <c r="M10" s="325"/>
      <c r="N10" s="11" t="str">
        <f>IF(OR(N9=0,N9=""),"",SUMIFS('Base Produits'!$C:$C,'Base Produits'!$A:$A,L$3,'Base Produits'!$B:$B,5))</f>
        <v/>
      </c>
      <c r="O10" s="11" t="str">
        <f>IF(OR(N9=0,N9=""),"",SUMIFS('Base Produits'!$D:$D,'Base Produits'!$A:$A,L$3,'Base Produits'!$B:$B,5))</f>
        <v/>
      </c>
      <c r="P10" s="3"/>
      <c r="Q10" s="324"/>
      <c r="R10" s="325"/>
      <c r="S10" s="11" t="str">
        <f>IF(OR(S9=0,S9=""),"",SUMIFS('Base Produits'!$C:$C,'Base Produits'!$A:$A,Q$3,'Base Produits'!$B:$B,5))</f>
        <v/>
      </c>
      <c r="T10" s="11" t="str">
        <f>IF(OR(S9=0,S9=""),"",SUMIFS('Base Produits'!$D:$D,'Base Produits'!$A:$A,Q$3,'Base Produits'!$B:$B,5))</f>
        <v/>
      </c>
      <c r="V10" s="324"/>
      <c r="W10" s="325"/>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26"/>
      <c r="H11" s="327"/>
      <c r="I11" s="11" t="str">
        <f>IF(OR(I10=0,I10=""),"",SUMIFS('Base Produits'!$C:$C,'Base Produits'!$A:$A,G$3,'Base Produits'!$B:$B,6))</f>
        <v/>
      </c>
      <c r="J11" s="11" t="str">
        <f>IF(OR(I10=0,I10=""),"",SUMIFS('Base Produits'!$D:$D,'Base Produits'!$A:$A,G$3,'Base Produits'!$B:$B,6))</f>
        <v/>
      </c>
      <c r="K11" s="3"/>
      <c r="L11" s="326"/>
      <c r="M11" s="327"/>
      <c r="N11" s="11" t="str">
        <f>IF(OR(N10=0,N10=""),"",SUMIFS('Base Produits'!$C:$C,'Base Produits'!$A:$A,L$3,'Base Produits'!$B:$B,6))</f>
        <v/>
      </c>
      <c r="O11" s="11" t="str">
        <f>IF(OR(N10=0,N10=""),"",SUMIFS('Base Produits'!$D:$D,'Base Produits'!$A:$A,L$3,'Base Produits'!$B:$B,6))</f>
        <v/>
      </c>
      <c r="P11" s="3"/>
      <c r="Q11" s="326"/>
      <c r="R11" s="327"/>
      <c r="S11" s="11" t="str">
        <f>IF(OR(S10=0,S10=""),"",SUMIFS('Base Produits'!$C:$C,'Base Produits'!$A:$A,Q$3,'Base Produits'!$B:$B,6))</f>
        <v/>
      </c>
      <c r="T11" s="11" t="str">
        <f>IF(OR(S10=0,S10=""),"",SUMIFS('Base Produits'!$D:$D,'Base Produits'!$A:$A,Q$3,'Base Produits'!$B:$B,6))</f>
        <v/>
      </c>
      <c r="V11" s="326"/>
      <c r="W11" s="327"/>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D12" s="6"/>
      <c r="F12" s="2"/>
      <c r="G12" s="320" t="s">
        <v>52</v>
      </c>
      <c r="H12" s="321"/>
      <c r="I12" s="7">
        <f>SUMIFS('Base Produits'!$T:$T,'Base Produits'!$R:$R,G3)</f>
        <v>180</v>
      </c>
      <c r="J12" s="8"/>
      <c r="K12" s="3"/>
      <c r="L12" s="320" t="s">
        <v>52</v>
      </c>
      <c r="M12" s="321"/>
      <c r="N12" s="7">
        <f>SUMIFS('Base Produits'!$T:$T,'Base Produits'!$R:$R,L3)</f>
        <v>0</v>
      </c>
      <c r="O12" s="8"/>
      <c r="P12" s="3"/>
      <c r="Q12" s="320" t="s">
        <v>52</v>
      </c>
      <c r="R12" s="321"/>
      <c r="S12" s="7">
        <f>SUMIFS('Base Produits'!$T:$T,'Base Produits'!$R:$R,Q3)</f>
        <v>0</v>
      </c>
      <c r="T12" s="8"/>
      <c r="V12" s="320" t="s">
        <v>52</v>
      </c>
      <c r="W12" s="321"/>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57" t="s">
        <v>45</v>
      </c>
      <c r="B14" s="63" t="s">
        <v>46</v>
      </c>
      <c r="C14" s="63"/>
      <c r="D14" s="62" t="s">
        <v>15</v>
      </c>
      <c r="F14" s="2"/>
      <c r="G14" s="57" t="s">
        <v>45</v>
      </c>
      <c r="H14" s="63" t="s">
        <v>46</v>
      </c>
      <c r="I14" s="63"/>
      <c r="J14" s="62" t="s">
        <v>15</v>
      </c>
      <c r="K14" s="3"/>
      <c r="L14" s="57" t="s">
        <v>45</v>
      </c>
      <c r="M14" s="63" t="s">
        <v>46</v>
      </c>
      <c r="N14" s="63"/>
      <c r="O14" s="62" t="s">
        <v>15</v>
      </c>
      <c r="P14" s="3"/>
      <c r="Q14" s="57" t="s">
        <v>45</v>
      </c>
      <c r="R14" s="63" t="s">
        <v>46</v>
      </c>
      <c r="S14" s="63"/>
      <c r="T14" s="62" t="s">
        <v>15</v>
      </c>
      <c r="V14" s="57" t="s">
        <v>45</v>
      </c>
      <c r="W14" s="63" t="s">
        <v>46</v>
      </c>
      <c r="X14" s="63"/>
      <c r="Y14" s="62" t="s">
        <v>15</v>
      </c>
      <c r="AI14" s="2"/>
      <c r="AL14"/>
      <c r="AM14"/>
      <c r="AN14"/>
      <c r="AO14" s="19"/>
      <c r="AP14" s="19"/>
    </row>
    <row r="15" spans="1:42" x14ac:dyDescent="0.35">
      <c r="A15" s="60"/>
      <c r="B15" s="60"/>
      <c r="C15" s="60"/>
      <c r="D15" s="61"/>
      <c r="F15" s="2"/>
      <c r="G15" s="105" t="str">
        <f t="shared" ref="G15:G24" si="0">IF($A15&lt;DATE(2000,1,1),"",$A15)</f>
        <v/>
      </c>
      <c r="H15" s="111"/>
      <c r="I15" s="101"/>
      <c r="J15" s="125"/>
      <c r="L15" s="105" t="str">
        <f t="shared" ref="L15:L24" si="1">IF($A15&lt;DATE(2000,1,1),"",$A15)</f>
        <v/>
      </c>
      <c r="M15" s="111"/>
      <c r="N15" s="101"/>
      <c r="O15" s="125"/>
      <c r="Q15" s="105" t="str">
        <f t="shared" ref="Q15:Q24" si="2">IF($A15&lt;DATE(2000,1,1),"",$A15)</f>
        <v/>
      </c>
      <c r="R15" s="111"/>
      <c r="S15" s="101"/>
      <c r="T15" s="125"/>
      <c r="V15" s="105" t="str">
        <f t="shared" ref="V15:V24" si="3">IF($A15&lt;DATE(2000,1,1),"",$A15)</f>
        <v/>
      </c>
      <c r="W15" s="111"/>
      <c r="X15" s="101"/>
      <c r="Y15" s="125"/>
      <c r="AI15" s="2"/>
      <c r="AL15"/>
      <c r="AM15"/>
      <c r="AN15"/>
      <c r="AO15" s="19"/>
      <c r="AP15" s="19"/>
    </row>
    <row r="16" spans="1:42" x14ac:dyDescent="0.35">
      <c r="A16" s="100">
        <f>DATE(Results!$J$4,4,1)</f>
        <v>45748</v>
      </c>
      <c r="B16" s="65">
        <f>D16/SUM($H$3,$M$3,$R$3,$W$3,$AB$3)</f>
        <v>1</v>
      </c>
      <c r="C16" s="64"/>
      <c r="D16" s="138">
        <f>SUM(J16,O16,T16,Y16)</f>
        <v>15</v>
      </c>
      <c r="F16" s="2"/>
      <c r="G16" s="106">
        <f>$A16</f>
        <v>45748</v>
      </c>
      <c r="H16" s="112">
        <f>IF(SUMIFS('Base Produits'!$L:$L,'Base Produits'!$J:$J,G$3,'Base Produits'!$K:$K,DATE(1900,MONTH($A16),DAY($A16)))=0,100%,SUMIFS('Base Produits'!$L:$L,'Base Produits'!$J:$J,G$3,'Base Produits'!$K:$K,DATE(1900,MONTH($A16),DAY($A16))))</f>
        <v>1</v>
      </c>
      <c r="I16" s="103"/>
      <c r="J16" s="125">
        <f t="shared" ref="J16:J23" si="4">H16*H$3</f>
        <v>15</v>
      </c>
      <c r="L16" s="106">
        <f>$A16</f>
        <v>45748</v>
      </c>
      <c r="M16" s="112">
        <f>IF(SUMIFS('Base Produits'!$L:$L,'Base Produits'!$J:$J,L$3,'Base Produits'!$K:$K,DATE(1900,MONTH($A16),DAY($A16)))=0,100%,SUMIFS('Base Produits'!$L:$L,'Base Produits'!$J:$J,L$3,'Base Produits'!$K:$K,DATE(1900,MONTH($A16),DAY($A16))))</f>
        <v>1</v>
      </c>
      <c r="N16" s="103"/>
      <c r="O16" s="125">
        <f t="shared" ref="O16:O23" si="5">M16*M$3</f>
        <v>0</v>
      </c>
      <c r="Q16" s="106">
        <f>$A16</f>
        <v>45748</v>
      </c>
      <c r="R16" s="112">
        <f>IF(SUMIFS('Base Produits'!$L:$L,'Base Produits'!$J:$J,Q$3,'Base Produits'!$K:$K,DATE(1900,MONTH($A16),DAY($A16)))=0,100%,SUMIFS('Base Produits'!$L:$L,'Base Produits'!$J:$J,Q$3,'Base Produits'!$K:$K,DATE(1900,MONTH($A16),DAY($A16))))</f>
        <v>1</v>
      </c>
      <c r="S16" s="103"/>
      <c r="T16" s="125">
        <f t="shared" ref="T16:T23" si="6">R16*R$3</f>
        <v>0</v>
      </c>
      <c r="V16" s="106">
        <f>$A16</f>
        <v>45748</v>
      </c>
      <c r="W16" s="112">
        <f>IF(SUMIFS('Base Produits'!$L:$L,'Base Produits'!$J:$J,V$3,'Base Produits'!$K:$K,DATE(1900,MONTH($A16),DAY($A16)))=0,100%,SUMIFS('Base Produits'!$L:$L,'Base Produits'!$J:$J,V$3,'Base Produits'!$K:$K,DATE(1900,MONTH($A16),DAY($A16))))</f>
        <v>1</v>
      </c>
      <c r="X16" s="103"/>
      <c r="Y16" s="125">
        <f t="shared" ref="Y16:Y23" si="7">W16*W$3</f>
        <v>0</v>
      </c>
      <c r="AI16" s="2"/>
      <c r="AL16"/>
      <c r="AM16"/>
      <c r="AN16"/>
      <c r="AO16" s="19"/>
      <c r="AP16" s="19"/>
    </row>
    <row r="17" spans="1:42" x14ac:dyDescent="0.35">
      <c r="A17" s="100">
        <f>A18-1</f>
        <v>45808</v>
      </c>
      <c r="B17" s="65">
        <f t="shared" ref="B17:B23" si="8">D17/SUM($H$3,$M$3,$R$3,$W$3,$AB$3)</f>
        <v>1</v>
      </c>
      <c r="C17" s="64"/>
      <c r="D17" s="138">
        <f t="shared" ref="D17:D23" si="9">SUM(J17,O17,T17,Y17)</f>
        <v>15</v>
      </c>
      <c r="F17" s="2"/>
      <c r="G17" s="106">
        <f t="shared" ref="G17:G23" si="10">$A17</f>
        <v>45808</v>
      </c>
      <c r="H17" s="112">
        <f>IF(SUMIFS('Base Produits'!$L:$L,'Base Produits'!$J:$J,G$3,'Base Produits'!$K:$K,DATE(1900,MONTH($A17),DAY($A17)))=0,100%,SUMIFS('Base Produits'!$L:$L,'Base Produits'!$J:$J,G$3,'Base Produits'!$K:$K,DATE(1900,MONTH($A17),DAY($A17))))</f>
        <v>1</v>
      </c>
      <c r="I17" s="103"/>
      <c r="J17" s="125">
        <f t="shared" si="4"/>
        <v>15</v>
      </c>
      <c r="L17" s="106">
        <f t="shared" ref="L17:L23" si="11">$A17</f>
        <v>45808</v>
      </c>
      <c r="M17" s="112">
        <f>IF(SUMIFS('Base Produits'!$L:$L,'Base Produits'!$J:$J,L$3,'Base Produits'!$K:$K,DATE(1900,MONTH($A17),DAY($A17)))=0,100%,SUMIFS('Base Produits'!$L:$L,'Base Produits'!$J:$J,L$3,'Base Produits'!$K:$K,DATE(1900,MONTH($A17),DAY($A17))))</f>
        <v>1</v>
      </c>
      <c r="N17" s="103"/>
      <c r="O17" s="125">
        <f t="shared" si="5"/>
        <v>0</v>
      </c>
      <c r="Q17" s="106">
        <f t="shared" ref="Q17:Q23" si="12">$A17</f>
        <v>45808</v>
      </c>
      <c r="R17" s="112">
        <f>IF(SUMIFS('Base Produits'!$L:$L,'Base Produits'!$J:$J,Q$3,'Base Produits'!$K:$K,DATE(1900,MONTH($A17),DAY($A17)))=0,100%,SUMIFS('Base Produits'!$L:$L,'Base Produits'!$J:$J,Q$3,'Base Produits'!$K:$K,DATE(1900,MONTH($A17),DAY($A17))))</f>
        <v>1</v>
      </c>
      <c r="S17" s="103"/>
      <c r="T17" s="125">
        <f t="shared" si="6"/>
        <v>0</v>
      </c>
      <c r="V17" s="106">
        <f t="shared" ref="V17:V23" si="13">$A17</f>
        <v>45808</v>
      </c>
      <c r="W17" s="112">
        <f>IF(SUMIFS('Base Produits'!$L:$L,'Base Produits'!$J:$J,V$3,'Base Produits'!$K:$K,DATE(1900,MONTH($A17),DAY($A17)))=0,100%,SUMIFS('Base Produits'!$L:$L,'Base Produits'!$J:$J,V$3,'Base Produits'!$K:$K,DATE(1900,MONTH($A17),DAY($A17))))</f>
        <v>1</v>
      </c>
      <c r="X17" s="103"/>
      <c r="Y17" s="125">
        <f t="shared" si="7"/>
        <v>0</v>
      </c>
      <c r="AI17" s="2"/>
      <c r="AL17"/>
      <c r="AM17"/>
      <c r="AN17"/>
      <c r="AO17" s="19"/>
      <c r="AP17" s="19"/>
    </row>
    <row r="18" spans="1:42" x14ac:dyDescent="0.35">
      <c r="A18" s="100">
        <f>DATE(Results!$J$4,6,1)</f>
        <v>45809</v>
      </c>
      <c r="B18" s="65">
        <f t="shared" si="8"/>
        <v>1</v>
      </c>
      <c r="C18" s="64"/>
      <c r="D18" s="138">
        <f t="shared" si="9"/>
        <v>15</v>
      </c>
      <c r="F18" s="2"/>
      <c r="G18" s="106">
        <f t="shared" si="10"/>
        <v>45809</v>
      </c>
      <c r="H18" s="112">
        <f>IF(SUMIFS('Base Produits'!$L:$L,'Base Produits'!$J:$J,G$3,'Base Produits'!$K:$K,DATE(1900,MONTH($A18),DAY($A18)))=0,100%,SUMIFS('Base Produits'!$L:$L,'Base Produits'!$J:$J,G$3,'Base Produits'!$K:$K,DATE(1900,MONTH($A18),DAY($A18))))</f>
        <v>1</v>
      </c>
      <c r="I18" s="103"/>
      <c r="J18" s="125">
        <f t="shared" si="4"/>
        <v>15</v>
      </c>
      <c r="L18" s="106">
        <f t="shared" si="11"/>
        <v>45809</v>
      </c>
      <c r="M18" s="112">
        <f>IF(SUMIFS('Base Produits'!$L:$L,'Base Produits'!$J:$J,L$3,'Base Produits'!$K:$K,DATE(1900,MONTH($A18),DAY($A18)))=0,100%,SUMIFS('Base Produits'!$L:$L,'Base Produits'!$J:$J,L$3,'Base Produits'!$K:$K,DATE(1900,MONTH($A18),DAY($A18))))</f>
        <v>1</v>
      </c>
      <c r="N18" s="103"/>
      <c r="O18" s="125">
        <f t="shared" si="5"/>
        <v>0</v>
      </c>
      <c r="Q18" s="106">
        <f t="shared" si="12"/>
        <v>45809</v>
      </c>
      <c r="R18" s="112">
        <f>IF(SUMIFS('Base Produits'!$L:$L,'Base Produits'!$J:$J,Q$3,'Base Produits'!$K:$K,DATE(1900,MONTH($A18),DAY($A18)))=0,100%,SUMIFS('Base Produits'!$L:$L,'Base Produits'!$J:$J,Q$3,'Base Produits'!$K:$K,DATE(1900,MONTH($A18),DAY($A18))))</f>
        <v>1</v>
      </c>
      <c r="S18" s="103"/>
      <c r="T18" s="125">
        <f t="shared" si="6"/>
        <v>0</v>
      </c>
      <c r="V18" s="106">
        <f t="shared" si="13"/>
        <v>45809</v>
      </c>
      <c r="W18" s="112">
        <f>IF(SUMIFS('Base Produits'!$L:$L,'Base Produits'!$J:$J,V$3,'Base Produits'!$K:$K,DATE(1900,MONTH($A18),DAY($A18)))=0,100%,SUMIFS('Base Produits'!$L:$L,'Base Produits'!$J:$J,V$3,'Base Produits'!$K:$K,DATE(1900,MONTH($A18),DAY($A18))))</f>
        <v>1</v>
      </c>
      <c r="X18" s="103"/>
      <c r="Y18" s="125">
        <f t="shared" si="7"/>
        <v>0</v>
      </c>
      <c r="AI18" s="2"/>
      <c r="AL18"/>
      <c r="AM18"/>
      <c r="AN18"/>
      <c r="AO18" s="19"/>
      <c r="AP18" s="19"/>
    </row>
    <row r="19" spans="1:42" x14ac:dyDescent="0.35">
      <c r="A19" s="100">
        <f>A20-1</f>
        <v>45869</v>
      </c>
      <c r="B19" s="65">
        <f t="shared" si="8"/>
        <v>1</v>
      </c>
      <c r="C19" s="64"/>
      <c r="D19" s="138">
        <f t="shared" si="9"/>
        <v>15</v>
      </c>
      <c r="F19" s="2"/>
      <c r="G19" s="106">
        <f t="shared" si="10"/>
        <v>45869</v>
      </c>
      <c r="H19" s="112">
        <f>IF(SUMIFS('Base Produits'!$L:$L,'Base Produits'!$J:$J,G$3,'Base Produits'!$K:$K,DATE(1900,MONTH($A19),DAY($A19)))=0,100%,SUMIFS('Base Produits'!$L:$L,'Base Produits'!$J:$J,G$3,'Base Produits'!$K:$K,DATE(1900,MONTH($A19),DAY($A19))))</f>
        <v>1</v>
      </c>
      <c r="I19" s="103"/>
      <c r="J19" s="125">
        <f t="shared" si="4"/>
        <v>15</v>
      </c>
      <c r="L19" s="106">
        <f t="shared" si="11"/>
        <v>45869</v>
      </c>
      <c r="M19" s="112">
        <f>IF(SUMIFS('Base Produits'!$L:$L,'Base Produits'!$J:$J,L$3,'Base Produits'!$K:$K,DATE(1900,MONTH($A19),DAY($A19)))=0,100%,SUMIFS('Base Produits'!$L:$L,'Base Produits'!$J:$J,L$3,'Base Produits'!$K:$K,DATE(1900,MONTH($A19),DAY($A19))))</f>
        <v>1</v>
      </c>
      <c r="N19" s="103"/>
      <c r="O19" s="125">
        <f t="shared" si="5"/>
        <v>0</v>
      </c>
      <c r="Q19" s="106">
        <f t="shared" si="12"/>
        <v>45869</v>
      </c>
      <c r="R19" s="112">
        <f>IF(SUMIFS('Base Produits'!$L:$L,'Base Produits'!$J:$J,Q$3,'Base Produits'!$K:$K,DATE(1900,MONTH($A19),DAY($A19)))=0,100%,SUMIFS('Base Produits'!$L:$L,'Base Produits'!$J:$J,Q$3,'Base Produits'!$K:$K,DATE(1900,MONTH($A19),DAY($A19))))</f>
        <v>1</v>
      </c>
      <c r="S19" s="103"/>
      <c r="T19" s="125">
        <f t="shared" si="6"/>
        <v>0</v>
      </c>
      <c r="V19" s="106">
        <f t="shared" si="13"/>
        <v>45869</v>
      </c>
      <c r="W19" s="112">
        <f>IF(SUMIFS('Base Produits'!$L:$L,'Base Produits'!$J:$J,V$3,'Base Produits'!$K:$K,DATE(1900,MONTH($A19),DAY($A19)))=0,100%,SUMIFS('Base Produits'!$L:$L,'Base Produits'!$J:$J,V$3,'Base Produits'!$K:$K,DATE(1900,MONTH($A19),DAY($A19))))</f>
        <v>1</v>
      </c>
      <c r="X19" s="103"/>
      <c r="Y19" s="125">
        <f t="shared" si="7"/>
        <v>0</v>
      </c>
      <c r="AI19" s="2"/>
      <c r="AL19"/>
      <c r="AM19"/>
      <c r="AN19"/>
      <c r="AO19" s="19"/>
      <c r="AP19" s="19"/>
    </row>
    <row r="20" spans="1:42" x14ac:dyDescent="0.35">
      <c r="A20" s="100">
        <f>DATE(Results!$J$4,8,1)</f>
        <v>45870</v>
      </c>
      <c r="B20" s="65">
        <f t="shared" si="8"/>
        <v>1</v>
      </c>
      <c r="C20" s="64"/>
      <c r="D20" s="138">
        <f t="shared" si="9"/>
        <v>15</v>
      </c>
      <c r="F20" s="2"/>
      <c r="G20" s="106">
        <f t="shared" si="10"/>
        <v>45870</v>
      </c>
      <c r="H20" s="112">
        <f>IF(SUMIFS('Base Produits'!$L:$L,'Base Produits'!$J:$J,G$3,'Base Produits'!$K:$K,DATE(1900,MONTH($A20),DAY($A20)))=0,100%,SUMIFS('Base Produits'!$L:$L,'Base Produits'!$J:$J,G$3,'Base Produits'!$K:$K,DATE(1900,MONTH($A20),DAY($A20))))</f>
        <v>1</v>
      </c>
      <c r="I20" s="103"/>
      <c r="J20" s="125">
        <f t="shared" si="4"/>
        <v>15</v>
      </c>
      <c r="L20" s="106">
        <f t="shared" si="11"/>
        <v>45870</v>
      </c>
      <c r="M20" s="112">
        <f>IF(SUMIFS('Base Produits'!$L:$L,'Base Produits'!$J:$J,L$3,'Base Produits'!$K:$K,DATE(1900,MONTH($A20),DAY($A20)))=0,100%,SUMIFS('Base Produits'!$L:$L,'Base Produits'!$J:$J,L$3,'Base Produits'!$K:$K,DATE(1900,MONTH($A20),DAY($A20))))</f>
        <v>1</v>
      </c>
      <c r="N20" s="103"/>
      <c r="O20" s="125">
        <f t="shared" si="5"/>
        <v>0</v>
      </c>
      <c r="Q20" s="106">
        <f t="shared" si="12"/>
        <v>45870</v>
      </c>
      <c r="R20" s="112">
        <f>IF(SUMIFS('Base Produits'!$L:$L,'Base Produits'!$J:$J,Q$3,'Base Produits'!$K:$K,DATE(1900,MONTH($A20),DAY($A20)))=0,100%,SUMIFS('Base Produits'!$L:$L,'Base Produits'!$J:$J,Q$3,'Base Produits'!$K:$K,DATE(1900,MONTH($A20),DAY($A20))))</f>
        <v>1</v>
      </c>
      <c r="S20" s="103"/>
      <c r="T20" s="125">
        <f t="shared" si="6"/>
        <v>0</v>
      </c>
      <c r="V20" s="106">
        <f t="shared" si="13"/>
        <v>45870</v>
      </c>
      <c r="W20" s="112">
        <f>IF(SUMIFS('Base Produits'!$L:$L,'Base Produits'!$J:$J,V$3,'Base Produits'!$K:$K,DATE(1900,MONTH($A20),DAY($A20)))=0,100%,SUMIFS('Base Produits'!$L:$L,'Base Produits'!$J:$J,V$3,'Base Produits'!$K:$K,DATE(1900,MONTH($A20),DAY($A20))))</f>
        <v>1</v>
      </c>
      <c r="X20" s="103"/>
      <c r="Y20" s="125">
        <f t="shared" si="7"/>
        <v>0</v>
      </c>
      <c r="AI20" s="2"/>
      <c r="AL20"/>
      <c r="AM20"/>
      <c r="AN20"/>
    </row>
    <row r="21" spans="1:42" x14ac:dyDescent="0.35">
      <c r="A21" s="100">
        <f>A22-1</f>
        <v>45900</v>
      </c>
      <c r="B21" s="65">
        <f t="shared" si="8"/>
        <v>1</v>
      </c>
      <c r="C21" s="64"/>
      <c r="D21" s="138">
        <f t="shared" si="9"/>
        <v>15</v>
      </c>
      <c r="F21" s="2"/>
      <c r="G21" s="106">
        <f t="shared" si="10"/>
        <v>45900</v>
      </c>
      <c r="H21" s="112">
        <f>IF(SUMIFS('Base Produits'!$L:$L,'Base Produits'!$J:$J,G$3,'Base Produits'!$K:$K,DATE(1900,MONTH($A21),DAY($A21)))=0,100%,SUMIFS('Base Produits'!$L:$L,'Base Produits'!$J:$J,G$3,'Base Produits'!$K:$K,DATE(1900,MONTH($A21),DAY($A21))))</f>
        <v>1</v>
      </c>
      <c r="I21" s="103"/>
      <c r="J21" s="125">
        <f t="shared" si="4"/>
        <v>15</v>
      </c>
      <c r="L21" s="106">
        <f t="shared" si="11"/>
        <v>45900</v>
      </c>
      <c r="M21" s="112">
        <f>IF(SUMIFS('Base Produits'!$L:$L,'Base Produits'!$J:$J,L$3,'Base Produits'!$K:$K,DATE(1900,MONTH($A21),DAY($A21)))=0,100%,SUMIFS('Base Produits'!$L:$L,'Base Produits'!$J:$J,L$3,'Base Produits'!$K:$K,DATE(1900,MONTH($A21),DAY($A21))))</f>
        <v>1</v>
      </c>
      <c r="N21" s="103"/>
      <c r="O21" s="125">
        <f t="shared" si="5"/>
        <v>0</v>
      </c>
      <c r="Q21" s="106">
        <f t="shared" si="12"/>
        <v>45900</v>
      </c>
      <c r="R21" s="112">
        <f>IF(SUMIFS('Base Produits'!$L:$L,'Base Produits'!$J:$J,Q$3,'Base Produits'!$K:$K,DATE(1900,MONTH($A21),DAY($A21)))=0,100%,SUMIFS('Base Produits'!$L:$L,'Base Produits'!$J:$J,Q$3,'Base Produits'!$K:$K,DATE(1900,MONTH($A21),DAY($A21))))</f>
        <v>1</v>
      </c>
      <c r="S21" s="103"/>
      <c r="T21" s="125">
        <f t="shared" si="6"/>
        <v>0</v>
      </c>
      <c r="V21" s="106">
        <f t="shared" si="13"/>
        <v>45900</v>
      </c>
      <c r="W21" s="112">
        <f>IF(SUMIFS('Base Produits'!$L:$L,'Base Produits'!$J:$J,V$3,'Base Produits'!$K:$K,DATE(1900,MONTH($A21),DAY($A21)))=0,100%,SUMIFS('Base Produits'!$L:$L,'Base Produits'!$J:$J,V$3,'Base Produits'!$K:$K,DATE(1900,MONTH($A21),DAY($A21))))</f>
        <v>1</v>
      </c>
      <c r="X21" s="103"/>
      <c r="Y21" s="125">
        <f t="shared" si="7"/>
        <v>0</v>
      </c>
      <c r="AI21" s="2"/>
      <c r="AL21"/>
      <c r="AM21"/>
      <c r="AN21"/>
    </row>
    <row r="22" spans="1:42" x14ac:dyDescent="0.35">
      <c r="A22" s="100">
        <f>DATE(Results!$J$4,9,1)</f>
        <v>45901</v>
      </c>
      <c r="B22" s="65">
        <f t="shared" si="8"/>
        <v>1</v>
      </c>
      <c r="C22" s="64"/>
      <c r="D22" s="138">
        <f t="shared" si="9"/>
        <v>15</v>
      </c>
      <c r="F22" s="2"/>
      <c r="G22" s="106">
        <f t="shared" si="10"/>
        <v>45901</v>
      </c>
      <c r="H22" s="112">
        <f>IF(SUMIFS('Base Produits'!$L:$L,'Base Produits'!$J:$J,G$3,'Base Produits'!$K:$K,DATE(1900,MONTH($A22),DAY($A22)))=0,100%,SUMIFS('Base Produits'!$L:$L,'Base Produits'!$J:$J,G$3,'Base Produits'!$K:$K,DATE(1900,MONTH($A22),DAY($A22))))</f>
        <v>1</v>
      </c>
      <c r="I22" s="103"/>
      <c r="J22" s="125">
        <f t="shared" si="4"/>
        <v>15</v>
      </c>
      <c r="L22" s="106">
        <f t="shared" si="11"/>
        <v>45901</v>
      </c>
      <c r="M22" s="112">
        <f>IF(SUMIFS('Base Produits'!$L:$L,'Base Produits'!$J:$J,L$3,'Base Produits'!$K:$K,DATE(1900,MONTH($A22),DAY($A22)))=0,100%,SUMIFS('Base Produits'!$L:$L,'Base Produits'!$J:$J,L$3,'Base Produits'!$K:$K,DATE(1900,MONTH($A22),DAY($A22))))</f>
        <v>1</v>
      </c>
      <c r="N22" s="103"/>
      <c r="O22" s="125">
        <f t="shared" si="5"/>
        <v>0</v>
      </c>
      <c r="Q22" s="106">
        <f t="shared" si="12"/>
        <v>45901</v>
      </c>
      <c r="R22" s="112">
        <f>IF(SUMIFS('Base Produits'!$L:$L,'Base Produits'!$J:$J,Q$3,'Base Produits'!$K:$K,DATE(1900,MONTH($A22),DAY($A22)))=0,100%,SUMIFS('Base Produits'!$L:$L,'Base Produits'!$J:$J,Q$3,'Base Produits'!$K:$K,DATE(1900,MONTH($A22),DAY($A22))))</f>
        <v>1</v>
      </c>
      <c r="S22" s="103"/>
      <c r="T22" s="125">
        <f t="shared" si="6"/>
        <v>0</v>
      </c>
      <c r="V22" s="106">
        <f t="shared" si="13"/>
        <v>45901</v>
      </c>
      <c r="W22" s="112">
        <f>IF(SUMIFS('Base Produits'!$L:$L,'Base Produits'!$J:$J,V$3,'Base Produits'!$K:$K,DATE(1900,MONTH($A22),DAY($A22)))=0,100%,SUMIFS('Base Produits'!$L:$L,'Base Produits'!$J:$J,V$3,'Base Produits'!$K:$K,DATE(1900,MONTH($A22),DAY($A22))))</f>
        <v>1</v>
      </c>
      <c r="X22" s="103"/>
      <c r="Y22" s="125">
        <f t="shared" si="7"/>
        <v>0</v>
      </c>
      <c r="AI22" s="2"/>
      <c r="AL22"/>
      <c r="AM22"/>
      <c r="AN22"/>
    </row>
    <row r="23" spans="1:42" x14ac:dyDescent="0.35">
      <c r="A23" s="100">
        <f>DATE(Results!M4,3,31)</f>
        <v>46112</v>
      </c>
      <c r="B23" s="65">
        <f t="shared" si="8"/>
        <v>1</v>
      </c>
      <c r="C23" s="64"/>
      <c r="D23" s="138">
        <f t="shared" si="9"/>
        <v>15</v>
      </c>
      <c r="F23" s="2"/>
      <c r="G23" s="106">
        <f t="shared" si="10"/>
        <v>46112</v>
      </c>
      <c r="H23" s="112">
        <f>IF(SUMIFS('Base Produits'!$L:$L,'Base Produits'!$J:$J,G$3,'Base Produits'!$K:$K,DATE(1900,MONTH($A23),DAY($A23)))=0,100%,SUMIFS('Base Produits'!$L:$L,'Base Produits'!$J:$J,G$3,'Base Produits'!$K:$K,DATE(1900,MONTH($A23),DAY($A23))))</f>
        <v>1</v>
      </c>
      <c r="I23" s="103"/>
      <c r="J23" s="125">
        <f t="shared" si="4"/>
        <v>15</v>
      </c>
      <c r="L23" s="106">
        <f t="shared" si="11"/>
        <v>46112</v>
      </c>
      <c r="M23" s="112">
        <f>IF(SUMIFS('Base Produits'!$L:$L,'Base Produits'!$J:$J,L$3,'Base Produits'!$K:$K,DATE(1900,MONTH($A23),DAY($A23)))=0,100%,SUMIFS('Base Produits'!$L:$L,'Base Produits'!$J:$J,L$3,'Base Produits'!$K:$K,DATE(1900,MONTH($A23),DAY($A23))))</f>
        <v>1</v>
      </c>
      <c r="N23" s="103"/>
      <c r="O23" s="125">
        <f t="shared" si="5"/>
        <v>0</v>
      </c>
      <c r="Q23" s="106">
        <f t="shared" si="12"/>
        <v>46112</v>
      </c>
      <c r="R23" s="112">
        <f>IF(SUMIFS('Base Produits'!$L:$L,'Base Produits'!$J:$J,Q$3,'Base Produits'!$K:$K,DATE(1900,MONTH($A23),DAY($A23)))=0,100%,SUMIFS('Base Produits'!$L:$L,'Base Produits'!$J:$J,Q$3,'Base Produits'!$K:$K,DATE(1900,MONTH($A23),DAY($A23))))</f>
        <v>1</v>
      </c>
      <c r="S23" s="103"/>
      <c r="T23" s="125">
        <f t="shared" si="6"/>
        <v>0</v>
      </c>
      <c r="V23" s="106">
        <f t="shared" si="13"/>
        <v>46112</v>
      </c>
      <c r="W23" s="112">
        <f>IF(SUMIFS('Base Produits'!$L:$L,'Base Produits'!$J:$J,V$3,'Base Produits'!$K:$K,DATE(1900,MONTH($A23),DAY($A23)))=0,100%,SUMIFS('Base Produits'!$L:$L,'Base Produits'!$J:$J,V$3,'Base Produits'!$K:$K,DATE(1900,MONTH($A23),DAY($A23))))</f>
        <v>1</v>
      </c>
      <c r="X23" s="103"/>
      <c r="Y23" s="125">
        <f t="shared" si="7"/>
        <v>0</v>
      </c>
      <c r="AI23" s="2"/>
      <c r="AL23"/>
      <c r="AM23"/>
      <c r="AN23"/>
      <c r="AO23" s="19"/>
      <c r="AP23" s="19"/>
    </row>
    <row r="24" spans="1:42" ht="15" thickBot="1" x14ac:dyDescent="0.4">
      <c r="A24" s="104"/>
      <c r="B24" s="104"/>
      <c r="C24" s="104"/>
      <c r="D24" s="110"/>
      <c r="F24" s="2"/>
      <c r="G24" s="126" t="str">
        <f t="shared" si="0"/>
        <v/>
      </c>
      <c r="H24" s="132"/>
      <c r="I24" s="133"/>
      <c r="J24" s="110"/>
      <c r="L24" s="126" t="str">
        <f t="shared" si="1"/>
        <v/>
      </c>
      <c r="M24" s="132"/>
      <c r="N24" s="133"/>
      <c r="O24" s="110"/>
      <c r="Q24" s="126" t="str">
        <f t="shared" si="2"/>
        <v/>
      </c>
      <c r="R24" s="132"/>
      <c r="S24" s="133"/>
      <c r="T24" s="110"/>
      <c r="V24" s="126" t="str">
        <f t="shared" si="3"/>
        <v/>
      </c>
      <c r="W24" s="132"/>
      <c r="X24" s="133"/>
      <c r="Y24" s="110"/>
      <c r="AI24" s="2"/>
      <c r="AL24"/>
      <c r="AM24"/>
      <c r="AN24"/>
    </row>
    <row r="25" spans="1:42" ht="15" thickBot="1" x14ac:dyDescent="0.4">
      <c r="F25" s="2"/>
      <c r="AI25" s="2"/>
      <c r="AL25"/>
      <c r="AM25"/>
      <c r="AN25"/>
    </row>
    <row r="26" spans="1:42" ht="15" thickBot="1" x14ac:dyDescent="0.4">
      <c r="A26" s="57" t="s">
        <v>45</v>
      </c>
      <c r="B26" s="63" t="s">
        <v>54</v>
      </c>
      <c r="C26" s="63"/>
      <c r="D26" s="62" t="s">
        <v>15</v>
      </c>
      <c r="F26" s="2"/>
      <c r="G26" s="57" t="s">
        <v>45</v>
      </c>
      <c r="H26" s="63" t="s">
        <v>54</v>
      </c>
      <c r="I26" s="63"/>
      <c r="J26" s="62" t="s">
        <v>15</v>
      </c>
      <c r="L26" s="57" t="s">
        <v>45</v>
      </c>
      <c r="M26" s="63" t="s">
        <v>54</v>
      </c>
      <c r="N26" s="63"/>
      <c r="O26" s="62" t="s">
        <v>15</v>
      </c>
      <c r="Q26" s="57" t="s">
        <v>45</v>
      </c>
      <c r="R26" s="63" t="s">
        <v>54</v>
      </c>
      <c r="S26" s="63"/>
      <c r="T26" s="62" t="s">
        <v>15</v>
      </c>
      <c r="V26" s="57" t="s">
        <v>45</v>
      </c>
      <c r="W26" s="63" t="s">
        <v>54</v>
      </c>
      <c r="X26" s="63"/>
      <c r="Y26" s="62" t="s">
        <v>15</v>
      </c>
      <c r="AI26" s="2"/>
      <c r="AL26"/>
      <c r="AM26"/>
      <c r="AN26"/>
    </row>
    <row r="27" spans="1:42" x14ac:dyDescent="0.35">
      <c r="A27" s="60"/>
      <c r="B27" s="60"/>
      <c r="C27" s="60"/>
      <c r="D27" s="61"/>
      <c r="F27" s="2"/>
      <c r="G27" s="105" t="str">
        <f>IF($A27&lt;DATE(2000,1,1),"",$A27)</f>
        <v/>
      </c>
      <c r="H27" s="111"/>
      <c r="I27" s="101"/>
      <c r="J27" s="108">
        <f>H27*H$3</f>
        <v>0</v>
      </c>
      <c r="L27" s="105" t="str">
        <f>IF($A27&lt;DATE(2000,1,1),"",$A27)</f>
        <v/>
      </c>
      <c r="M27" s="111"/>
      <c r="N27" s="101"/>
      <c r="O27" s="108">
        <f>M27*M$3</f>
        <v>0</v>
      </c>
      <c r="Q27" s="105" t="str">
        <f>IF($A27&lt;DATE(2000,1,1),"",$A27)</f>
        <v/>
      </c>
      <c r="R27" s="111"/>
      <c r="S27" s="101"/>
      <c r="T27" s="108">
        <f>R27*R$3</f>
        <v>0</v>
      </c>
      <c r="V27" s="105" t="str">
        <f>IF($A27&lt;DATE(2000,1,1),"",$A27)</f>
        <v/>
      </c>
      <c r="W27" s="111"/>
      <c r="X27" s="101"/>
      <c r="Y27" s="108">
        <f>W27*W$3</f>
        <v>0</v>
      </c>
      <c r="AI27" s="2"/>
      <c r="AL27"/>
      <c r="AM27"/>
      <c r="AN27"/>
    </row>
    <row r="28" spans="1:42" x14ac:dyDescent="0.35">
      <c r="A28" s="100">
        <f>A29-1</f>
        <v>45808</v>
      </c>
      <c r="B28" s="65">
        <f t="shared" ref="B28:B35" si="14">D28/SUM($H$3,$M$3,$R$3,$W$3,$AB$3)</f>
        <v>0</v>
      </c>
      <c r="C28" s="64"/>
      <c r="D28" s="138">
        <f t="shared" ref="D28:D35" si="15">SUM(J28,O28,T28,Y28)</f>
        <v>0</v>
      </c>
      <c r="F28" s="2"/>
      <c r="G28" s="106">
        <f>$A28</f>
        <v>45808</v>
      </c>
      <c r="H28" s="112">
        <f>IF(SUMIFS('Base Produits'!$P:$P,'Base Produits'!$N:$N,G$3,'Base Produits'!$O:$O,DATE(1900,MONTH($A28),DAY($A28)))=0,0%,SUMIFS('Base Produits'!$P:$P,'Base Produits'!$N:$N,G$3,'Base Produits'!$O:$O,DATE(1900,MONTH($A28),DAY($A28))))</f>
        <v>0</v>
      </c>
      <c r="I28" s="102"/>
      <c r="J28" s="109">
        <f t="shared" ref="J28:J35" si="16">H28*H$3</f>
        <v>0</v>
      </c>
      <c r="L28" s="106">
        <f>$A28</f>
        <v>45808</v>
      </c>
      <c r="M28" s="112">
        <f>IF(SUMIFS('Base Produits'!$P:$P,'Base Produits'!$N:$N,L$3,'Base Produits'!$O:$O,DATE(1900,MONTH($A28),DAY($A28)))=0,0%,SUMIFS('Base Produits'!$P:$P,'Base Produits'!$N:$N,L$3,'Base Produits'!$O:$O,DATE(1900,MONTH($A28),DAY($A28))))</f>
        <v>0</v>
      </c>
      <c r="N28" s="102"/>
      <c r="O28" s="109">
        <f t="shared" ref="O28:O35" si="17">M28*M$3</f>
        <v>0</v>
      </c>
      <c r="Q28" s="106">
        <f>$A28</f>
        <v>45808</v>
      </c>
      <c r="R28" s="112">
        <f>IF(SUMIFS('Base Produits'!$P:$P,'Base Produits'!$N:$N,Q$3,'Base Produits'!$O:$O,DATE(1900,MONTH($A28),DAY($A28)))=0,0%,SUMIFS('Base Produits'!$P:$P,'Base Produits'!$N:$N,Q$3,'Base Produits'!$O:$O,DATE(1900,MONTH($A28),DAY($A28))))</f>
        <v>0</v>
      </c>
      <c r="S28" s="102"/>
      <c r="T28" s="109">
        <f t="shared" ref="T28:T35" si="18">R28*R$3</f>
        <v>0</v>
      </c>
      <c r="V28" s="106">
        <f>$A28</f>
        <v>45808</v>
      </c>
      <c r="W28" s="112">
        <f>IF(SUMIFS('Base Produits'!$P:$P,'Base Produits'!$N:$N,V$3,'Base Produits'!$O:$O,DATE(1900,MONTH($A28),DAY($A28)))=0,0%,SUMIFS('Base Produits'!$P:$P,'Base Produits'!$N:$N,V$3,'Base Produits'!$O:$O,DATE(1900,MONTH($A28),DAY($A28))))</f>
        <v>0</v>
      </c>
      <c r="X28" s="102"/>
      <c r="Y28" s="109">
        <f t="shared" ref="Y28:Y35" si="19">W28*W$3</f>
        <v>0</v>
      </c>
      <c r="AI28" s="2"/>
      <c r="AL28"/>
      <c r="AM28"/>
      <c r="AN28"/>
    </row>
    <row r="29" spans="1:42" x14ac:dyDescent="0.35">
      <c r="A29" s="100">
        <f>DATE(Results!$J$4,6,1)</f>
        <v>45809</v>
      </c>
      <c r="B29" s="65">
        <f t="shared" si="14"/>
        <v>0</v>
      </c>
      <c r="C29" s="64"/>
      <c r="D29" s="138">
        <f t="shared" si="15"/>
        <v>0</v>
      </c>
      <c r="F29" s="2"/>
      <c r="G29" s="106">
        <f t="shared" ref="G29:G35" si="20">$A29</f>
        <v>45809</v>
      </c>
      <c r="H29" s="112">
        <f>IF(SUMIFS('Base Produits'!$P:$P,'Base Produits'!$N:$N,G$3,'Base Produits'!$O:$O,DATE(1900,MONTH($A29),DAY($A29)))=0,0%,SUMIFS('Base Produits'!$P:$P,'Base Produits'!$N:$N,G$3,'Base Produits'!$O:$O,DATE(1900,MONTH($A29),DAY($A29))))</f>
        <v>0</v>
      </c>
      <c r="I29" s="102"/>
      <c r="J29" s="109">
        <f t="shared" si="16"/>
        <v>0</v>
      </c>
      <c r="L29" s="106">
        <f t="shared" ref="L29:L35" si="21">$A29</f>
        <v>45809</v>
      </c>
      <c r="M29" s="112">
        <f>IF(SUMIFS('Base Produits'!$P:$P,'Base Produits'!$N:$N,L$3,'Base Produits'!$O:$O,DATE(1900,MONTH($A29),DAY($A29)))=0,0%,SUMIFS('Base Produits'!$P:$P,'Base Produits'!$N:$N,L$3,'Base Produits'!$O:$O,DATE(1900,MONTH($A29),DAY($A29))))</f>
        <v>0</v>
      </c>
      <c r="N29" s="102"/>
      <c r="O29" s="109">
        <f t="shared" si="17"/>
        <v>0</v>
      </c>
      <c r="Q29" s="106">
        <f t="shared" ref="Q29:Q35" si="22">$A29</f>
        <v>45809</v>
      </c>
      <c r="R29" s="112">
        <f>IF(SUMIFS('Base Produits'!$P:$P,'Base Produits'!$N:$N,Q$3,'Base Produits'!$O:$O,DATE(1900,MONTH($A29),DAY($A29)))=0,0%,SUMIFS('Base Produits'!$P:$P,'Base Produits'!$N:$N,Q$3,'Base Produits'!$O:$O,DATE(1900,MONTH($A29),DAY($A29))))</f>
        <v>0</v>
      </c>
      <c r="S29" s="102"/>
      <c r="T29" s="109">
        <f t="shared" si="18"/>
        <v>0</v>
      </c>
      <c r="V29" s="106">
        <f t="shared" ref="V29:V35" si="23">$A29</f>
        <v>45809</v>
      </c>
      <c r="W29" s="112">
        <f>IF(SUMIFS('Base Produits'!$P:$P,'Base Produits'!$N:$N,V$3,'Base Produits'!$O:$O,DATE(1900,MONTH($A29),DAY($A29)))=0,0%,SUMIFS('Base Produits'!$P:$P,'Base Produits'!$N:$N,V$3,'Base Produits'!$O:$O,DATE(1900,MONTH($A29),DAY($A29))))</f>
        <v>0</v>
      </c>
      <c r="X29" s="102"/>
      <c r="Y29" s="109">
        <f t="shared" si="19"/>
        <v>0</v>
      </c>
      <c r="AI29" s="2"/>
      <c r="AL29"/>
      <c r="AM29"/>
      <c r="AN29"/>
    </row>
    <row r="30" spans="1:42" x14ac:dyDescent="0.35">
      <c r="A30" s="100">
        <f>A31-1</f>
        <v>45869</v>
      </c>
      <c r="B30" s="65">
        <f t="shared" si="14"/>
        <v>0</v>
      </c>
      <c r="C30" s="64"/>
      <c r="D30" s="138">
        <f t="shared" si="15"/>
        <v>0</v>
      </c>
      <c r="F30" s="2"/>
      <c r="G30" s="106">
        <f t="shared" si="20"/>
        <v>45869</v>
      </c>
      <c r="H30" s="112">
        <f>IF(SUMIFS('Base Produits'!$P:$P,'Base Produits'!$N:$N,G$3,'Base Produits'!$O:$O,DATE(1900,MONTH($A30),DAY($A30)))=0,0%,SUMIFS('Base Produits'!$P:$P,'Base Produits'!$N:$N,G$3,'Base Produits'!$O:$O,DATE(1900,MONTH($A30),DAY($A30))))</f>
        <v>0</v>
      </c>
      <c r="I30" s="102"/>
      <c r="J30" s="109">
        <f t="shared" si="16"/>
        <v>0</v>
      </c>
      <c r="L30" s="106">
        <f t="shared" si="21"/>
        <v>45869</v>
      </c>
      <c r="M30" s="112">
        <f>IF(SUMIFS('Base Produits'!$P:$P,'Base Produits'!$N:$N,L$3,'Base Produits'!$O:$O,DATE(1900,MONTH($A30),DAY($A30)))=0,0%,SUMIFS('Base Produits'!$P:$P,'Base Produits'!$N:$N,L$3,'Base Produits'!$O:$O,DATE(1900,MONTH($A30),DAY($A30))))</f>
        <v>0</v>
      </c>
      <c r="N30" s="102"/>
      <c r="O30" s="109">
        <f t="shared" si="17"/>
        <v>0</v>
      </c>
      <c r="Q30" s="106">
        <f t="shared" si="22"/>
        <v>45869</v>
      </c>
      <c r="R30" s="112">
        <f>IF(SUMIFS('Base Produits'!$P:$P,'Base Produits'!$N:$N,Q$3,'Base Produits'!$O:$O,DATE(1900,MONTH($A30),DAY($A30)))=0,0%,SUMIFS('Base Produits'!$P:$P,'Base Produits'!$N:$N,Q$3,'Base Produits'!$O:$O,DATE(1900,MONTH($A30),DAY($A30))))</f>
        <v>0</v>
      </c>
      <c r="S30" s="102"/>
      <c r="T30" s="109">
        <f t="shared" si="18"/>
        <v>0</v>
      </c>
      <c r="V30" s="106">
        <f t="shared" si="23"/>
        <v>45869</v>
      </c>
      <c r="W30" s="112">
        <f>IF(SUMIFS('Base Produits'!$P:$P,'Base Produits'!$N:$N,V$3,'Base Produits'!$O:$O,DATE(1900,MONTH($A30),DAY($A30)))=0,0%,SUMIFS('Base Produits'!$P:$P,'Base Produits'!$N:$N,V$3,'Base Produits'!$O:$O,DATE(1900,MONTH($A30),DAY($A30))))</f>
        <v>0</v>
      </c>
      <c r="X30" s="102"/>
      <c r="Y30" s="109">
        <f t="shared" si="19"/>
        <v>0</v>
      </c>
      <c r="AI30" s="2"/>
      <c r="AL30"/>
      <c r="AM30"/>
      <c r="AN30"/>
    </row>
    <row r="31" spans="1:42" x14ac:dyDescent="0.35">
      <c r="A31" s="100">
        <f>DATE(Results!$J$4,8,1)</f>
        <v>45870</v>
      </c>
      <c r="B31" s="65">
        <f t="shared" si="14"/>
        <v>0</v>
      </c>
      <c r="C31" s="64"/>
      <c r="D31" s="138">
        <f t="shared" si="15"/>
        <v>0</v>
      </c>
      <c r="F31" s="2"/>
      <c r="G31" s="106">
        <f t="shared" si="20"/>
        <v>45870</v>
      </c>
      <c r="H31" s="112">
        <f>IF(SUMIFS('Base Produits'!$P:$P,'Base Produits'!$N:$N,G$3,'Base Produits'!$O:$O,DATE(1900,MONTH($A31),DAY($A31)))=0,0%,SUMIFS('Base Produits'!$P:$P,'Base Produits'!$N:$N,G$3,'Base Produits'!$O:$O,DATE(1900,MONTH($A31),DAY($A31))))</f>
        <v>0</v>
      </c>
      <c r="I31" s="102"/>
      <c r="J31" s="109">
        <f t="shared" si="16"/>
        <v>0</v>
      </c>
      <c r="L31" s="106">
        <f t="shared" si="21"/>
        <v>45870</v>
      </c>
      <c r="M31" s="112">
        <f>IF(SUMIFS('Base Produits'!$P:$P,'Base Produits'!$N:$N,L$3,'Base Produits'!$O:$O,DATE(1900,MONTH($A31),DAY($A31)))=0,0%,SUMIFS('Base Produits'!$P:$P,'Base Produits'!$N:$N,L$3,'Base Produits'!$O:$O,DATE(1900,MONTH($A31),DAY($A31))))</f>
        <v>0</v>
      </c>
      <c r="N31" s="102"/>
      <c r="O31" s="109">
        <f t="shared" si="17"/>
        <v>0</v>
      </c>
      <c r="Q31" s="106">
        <f t="shared" si="22"/>
        <v>45870</v>
      </c>
      <c r="R31" s="112">
        <f>IF(SUMIFS('Base Produits'!$P:$P,'Base Produits'!$N:$N,Q$3,'Base Produits'!$O:$O,DATE(1900,MONTH($A31),DAY($A31)))=0,0%,SUMIFS('Base Produits'!$P:$P,'Base Produits'!$N:$N,Q$3,'Base Produits'!$O:$O,DATE(1900,MONTH($A31),DAY($A31))))</f>
        <v>0</v>
      </c>
      <c r="S31" s="102"/>
      <c r="T31" s="109">
        <f t="shared" si="18"/>
        <v>0</v>
      </c>
      <c r="V31" s="106">
        <f t="shared" si="23"/>
        <v>45870</v>
      </c>
      <c r="W31" s="112">
        <f>IF(SUMIFS('Base Produits'!$P:$P,'Base Produits'!$N:$N,V$3,'Base Produits'!$O:$O,DATE(1900,MONTH($A31),DAY($A31)))=0,0%,SUMIFS('Base Produits'!$P:$P,'Base Produits'!$N:$N,V$3,'Base Produits'!$O:$O,DATE(1900,MONTH($A31),DAY($A31))))</f>
        <v>0</v>
      </c>
      <c r="X31" s="102"/>
      <c r="Y31" s="109">
        <f t="shared" si="19"/>
        <v>0</v>
      </c>
      <c r="AI31" s="2"/>
      <c r="AL31"/>
      <c r="AM31"/>
      <c r="AN31"/>
    </row>
    <row r="32" spans="1:42" x14ac:dyDescent="0.35">
      <c r="A32" s="100">
        <f>A33-1</f>
        <v>45930</v>
      </c>
      <c r="B32" s="65">
        <f t="shared" si="14"/>
        <v>0</v>
      </c>
      <c r="C32" s="64"/>
      <c r="D32" s="138">
        <f t="shared" si="15"/>
        <v>0</v>
      </c>
      <c r="F32" s="2"/>
      <c r="G32" s="106">
        <f t="shared" si="20"/>
        <v>45930</v>
      </c>
      <c r="H32" s="112">
        <f>IF(SUMIFS('Base Produits'!$P:$P,'Base Produits'!$N:$N,G$3,'Base Produits'!$O:$O,DATE(1900,MONTH($A32),DAY($A32)))=0,0%,SUMIFS('Base Produits'!$P:$P,'Base Produits'!$N:$N,G$3,'Base Produits'!$O:$O,DATE(1900,MONTH($A32),DAY($A32))))</f>
        <v>0</v>
      </c>
      <c r="I32" s="102"/>
      <c r="J32" s="109">
        <f t="shared" si="16"/>
        <v>0</v>
      </c>
      <c r="L32" s="106">
        <f t="shared" si="21"/>
        <v>45930</v>
      </c>
      <c r="M32" s="112">
        <f>IF(SUMIFS('Base Produits'!$P:$P,'Base Produits'!$N:$N,L$3,'Base Produits'!$O:$O,DATE(1900,MONTH($A32),DAY($A32)))=0,0%,SUMIFS('Base Produits'!$P:$P,'Base Produits'!$N:$N,L$3,'Base Produits'!$O:$O,DATE(1900,MONTH($A32),DAY($A32))))</f>
        <v>0</v>
      </c>
      <c r="N32" s="102"/>
      <c r="O32" s="109">
        <f t="shared" si="17"/>
        <v>0</v>
      </c>
      <c r="Q32" s="106">
        <f t="shared" si="22"/>
        <v>45930</v>
      </c>
      <c r="R32" s="112">
        <f>IF(SUMIFS('Base Produits'!$P:$P,'Base Produits'!$N:$N,Q$3,'Base Produits'!$O:$O,DATE(1900,MONTH($A32),DAY($A32)))=0,0%,SUMIFS('Base Produits'!$P:$P,'Base Produits'!$N:$N,Q$3,'Base Produits'!$O:$O,DATE(1900,MONTH($A32),DAY($A32))))</f>
        <v>0</v>
      </c>
      <c r="S32" s="102"/>
      <c r="T32" s="109">
        <f t="shared" si="18"/>
        <v>0</v>
      </c>
      <c r="V32" s="106">
        <f t="shared" si="23"/>
        <v>45930</v>
      </c>
      <c r="W32" s="112">
        <f>IF(SUMIFS('Base Produits'!$P:$P,'Base Produits'!$N:$N,V$3,'Base Produits'!$O:$O,DATE(1900,MONTH($A32),DAY($A32)))=0,0%,SUMIFS('Base Produits'!$P:$P,'Base Produits'!$N:$N,V$3,'Base Produits'!$O:$O,DATE(1900,MONTH($A32),DAY($A32))))</f>
        <v>0</v>
      </c>
      <c r="X32" s="102"/>
      <c r="Y32" s="109">
        <f t="shared" si="19"/>
        <v>0</v>
      </c>
      <c r="AI32" s="2"/>
      <c r="AL32"/>
      <c r="AM32"/>
      <c r="AN32"/>
    </row>
    <row r="33" spans="1:41" x14ac:dyDescent="0.35">
      <c r="A33" s="100">
        <f>DATE(Results!$J$4,10,1)</f>
        <v>45931</v>
      </c>
      <c r="B33" s="65">
        <f t="shared" si="14"/>
        <v>0</v>
      </c>
      <c r="C33" s="64"/>
      <c r="D33" s="138">
        <f t="shared" si="15"/>
        <v>0</v>
      </c>
      <c r="F33" s="2"/>
      <c r="G33" s="106">
        <f t="shared" si="20"/>
        <v>45931</v>
      </c>
      <c r="H33" s="112">
        <f>IF(SUMIFS('Base Produits'!$P:$P,'Base Produits'!$N:$N,G$3,'Base Produits'!$O:$O,DATE(1900,MONTH($A33),DAY($A33)))=0,0%,SUMIFS('Base Produits'!$P:$P,'Base Produits'!$N:$N,G$3,'Base Produits'!$O:$O,DATE(1900,MONTH($A33),DAY($A33))))</f>
        <v>0</v>
      </c>
      <c r="I33" s="102"/>
      <c r="J33" s="109">
        <f t="shared" si="16"/>
        <v>0</v>
      </c>
      <c r="L33" s="106">
        <f t="shared" si="21"/>
        <v>45931</v>
      </c>
      <c r="M33" s="112">
        <f>IF(SUMIFS('Base Produits'!$P:$P,'Base Produits'!$N:$N,L$3,'Base Produits'!$O:$O,DATE(1900,MONTH($A33),DAY($A33)))=0,0%,SUMIFS('Base Produits'!$P:$P,'Base Produits'!$N:$N,L$3,'Base Produits'!$O:$O,DATE(1900,MONTH($A33),DAY($A33))))</f>
        <v>0</v>
      </c>
      <c r="N33" s="102"/>
      <c r="O33" s="109">
        <f t="shared" si="17"/>
        <v>0</v>
      </c>
      <c r="Q33" s="106">
        <f t="shared" si="22"/>
        <v>45931</v>
      </c>
      <c r="R33" s="112">
        <f>IF(SUMIFS('Base Produits'!$P:$P,'Base Produits'!$N:$N,Q$3,'Base Produits'!$O:$O,DATE(1900,MONTH($A33),DAY($A33)))=0,0%,SUMIFS('Base Produits'!$P:$P,'Base Produits'!$N:$N,Q$3,'Base Produits'!$O:$O,DATE(1900,MONTH($A33),DAY($A33))))</f>
        <v>0</v>
      </c>
      <c r="S33" s="102"/>
      <c r="T33" s="109">
        <f t="shared" si="18"/>
        <v>0</v>
      </c>
      <c r="V33" s="106">
        <f t="shared" si="23"/>
        <v>45931</v>
      </c>
      <c r="W33" s="112">
        <f>IF(SUMIFS('Base Produits'!$P:$P,'Base Produits'!$N:$N,V$3,'Base Produits'!$O:$O,DATE(1900,MONTH($A33),DAY($A33)))=0,0%,SUMIFS('Base Produits'!$P:$P,'Base Produits'!$N:$N,V$3,'Base Produits'!$O:$O,DATE(1900,MONTH($A33),DAY($A33))))</f>
        <v>0</v>
      </c>
      <c r="X33" s="102"/>
      <c r="Y33" s="109">
        <f t="shared" si="19"/>
        <v>0</v>
      </c>
      <c r="AI33" s="2"/>
      <c r="AL33"/>
      <c r="AM33"/>
      <c r="AN33"/>
    </row>
    <row r="34" spans="1:41" x14ac:dyDescent="0.35">
      <c r="A34" s="100">
        <f>A35-1</f>
        <v>45961</v>
      </c>
      <c r="B34" s="65">
        <f t="shared" si="14"/>
        <v>0.85</v>
      </c>
      <c r="C34" s="64"/>
      <c r="D34" s="138">
        <f t="shared" si="15"/>
        <v>12.75</v>
      </c>
      <c r="F34" s="2"/>
      <c r="G34" s="106">
        <f t="shared" si="20"/>
        <v>45961</v>
      </c>
      <c r="H34" s="112">
        <f>IF(SUMIFS('Base Produits'!$P:$P,'Base Produits'!$N:$N,G$3,'Base Produits'!$O:$O,DATE(1900,MONTH($A34),DAY($A34)))=0,0%,SUMIFS('Base Produits'!$P:$P,'Base Produits'!$N:$N,G$3,'Base Produits'!$O:$O,DATE(1900,MONTH($A34),DAY($A34))))</f>
        <v>0.85</v>
      </c>
      <c r="I34" s="102"/>
      <c r="J34" s="109">
        <f t="shared" si="16"/>
        <v>12.75</v>
      </c>
      <c r="L34" s="106">
        <f t="shared" si="21"/>
        <v>45961</v>
      </c>
      <c r="M34" s="112">
        <f>IF(SUMIFS('Base Produits'!$P:$P,'Base Produits'!$N:$N,L$3,'Base Produits'!$O:$O,DATE(1900,MONTH($A34),DAY($A34)))=0,0%,SUMIFS('Base Produits'!$P:$P,'Base Produits'!$N:$N,L$3,'Base Produits'!$O:$O,DATE(1900,MONTH($A34),DAY($A34))))</f>
        <v>0</v>
      </c>
      <c r="N34" s="102"/>
      <c r="O34" s="109">
        <f t="shared" si="17"/>
        <v>0</v>
      </c>
      <c r="Q34" s="106">
        <f t="shared" si="22"/>
        <v>45961</v>
      </c>
      <c r="R34" s="112">
        <f>IF(SUMIFS('Base Produits'!$P:$P,'Base Produits'!$N:$N,Q$3,'Base Produits'!$O:$O,DATE(1900,MONTH($A34),DAY($A34)))=0,0%,SUMIFS('Base Produits'!$P:$P,'Base Produits'!$N:$N,Q$3,'Base Produits'!$O:$O,DATE(1900,MONTH($A34),DAY($A34))))</f>
        <v>0</v>
      </c>
      <c r="S34" s="102"/>
      <c r="T34" s="109">
        <f t="shared" si="18"/>
        <v>0</v>
      </c>
      <c r="V34" s="106">
        <f t="shared" si="23"/>
        <v>45961</v>
      </c>
      <c r="W34" s="112">
        <f>IF(SUMIFS('Base Produits'!$P:$P,'Base Produits'!$N:$N,V$3,'Base Produits'!$O:$O,DATE(1900,MONTH($A34),DAY($A34)))=0,0%,SUMIFS('Base Produits'!$P:$P,'Base Produits'!$N:$N,V$3,'Base Produits'!$O:$O,DATE(1900,MONTH($A34),DAY($A34))))</f>
        <v>0</v>
      </c>
      <c r="X34" s="102"/>
      <c r="Y34" s="109">
        <f t="shared" si="19"/>
        <v>0</v>
      </c>
      <c r="AI34" s="2"/>
      <c r="AL34"/>
      <c r="AM34"/>
      <c r="AN34"/>
    </row>
    <row r="35" spans="1:41" x14ac:dyDescent="0.35">
      <c r="A35" s="100">
        <f>DATE(Results!$J$4,11,1)</f>
        <v>45962</v>
      </c>
      <c r="B35" s="65">
        <f t="shared" si="14"/>
        <v>0</v>
      </c>
      <c r="C35" s="64"/>
      <c r="D35" s="138">
        <f t="shared" si="15"/>
        <v>0</v>
      </c>
      <c r="F35" s="2"/>
      <c r="G35" s="106">
        <f t="shared" si="20"/>
        <v>45962</v>
      </c>
      <c r="H35" s="112">
        <f>IF(SUMIFS('Base Produits'!$P:$P,'Base Produits'!$N:$N,G$3,'Base Produits'!$O:$O,DATE(1900,MONTH($A35),DAY($A35)))=0,0%,SUMIFS('Base Produits'!$P:$P,'Base Produits'!$N:$N,G$3,'Base Produits'!$O:$O,DATE(1900,MONTH($A35),DAY($A35))))</f>
        <v>0</v>
      </c>
      <c r="I35" s="102"/>
      <c r="J35" s="109">
        <f t="shared" si="16"/>
        <v>0</v>
      </c>
      <c r="L35" s="106">
        <f t="shared" si="21"/>
        <v>45962</v>
      </c>
      <c r="M35" s="112">
        <f>IF(SUMIFS('Base Produits'!$P:$P,'Base Produits'!$N:$N,L$3,'Base Produits'!$O:$O,DATE(1900,MONTH($A35),DAY($A35)))=0,0%,SUMIFS('Base Produits'!$P:$P,'Base Produits'!$N:$N,L$3,'Base Produits'!$O:$O,DATE(1900,MONTH($A35),DAY($A35))))</f>
        <v>0</v>
      </c>
      <c r="N35" s="102"/>
      <c r="O35" s="109">
        <f t="shared" si="17"/>
        <v>0</v>
      </c>
      <c r="Q35" s="106">
        <f t="shared" si="22"/>
        <v>45962</v>
      </c>
      <c r="R35" s="112">
        <f>IF(SUMIFS('Base Produits'!$P:$P,'Base Produits'!$N:$N,Q$3,'Base Produits'!$O:$O,DATE(1900,MONTH($A35),DAY($A35)))=0,0%,SUMIFS('Base Produits'!$P:$P,'Base Produits'!$N:$N,Q$3,'Base Produits'!$O:$O,DATE(1900,MONTH($A35),DAY($A35))))</f>
        <v>0</v>
      </c>
      <c r="S35" s="102"/>
      <c r="T35" s="109">
        <f t="shared" si="18"/>
        <v>0</v>
      </c>
      <c r="V35" s="106">
        <f t="shared" si="23"/>
        <v>45962</v>
      </c>
      <c r="W35" s="112">
        <f>IF(SUMIFS('Base Produits'!$P:$P,'Base Produits'!$N:$N,V$3,'Base Produits'!$O:$O,DATE(1900,MONTH($A35),DAY($A35)))=0,0%,SUMIFS('Base Produits'!$P:$P,'Base Produits'!$N:$N,V$3,'Base Produits'!$O:$O,DATE(1900,MONTH($A35),DAY($A35))))</f>
        <v>0</v>
      </c>
      <c r="X35" s="102"/>
      <c r="Y35" s="109">
        <f t="shared" si="19"/>
        <v>0</v>
      </c>
      <c r="AI35" s="2"/>
      <c r="AL35"/>
      <c r="AM35"/>
      <c r="AN35"/>
    </row>
    <row r="36" spans="1:41" ht="15" thickBot="1" x14ac:dyDescent="0.4">
      <c r="A36" s="58"/>
      <c r="B36" s="58"/>
      <c r="C36" s="58"/>
      <c r="D36" s="59"/>
      <c r="F36" s="2"/>
      <c r="G36" s="107" t="str">
        <f>IF($A36&lt;DATE(2000,1,1),"",$A36)</f>
        <v/>
      </c>
      <c r="H36" s="113"/>
      <c r="I36" s="104"/>
      <c r="J36" s="110"/>
      <c r="L36" s="107" t="str">
        <f>IF($A36&lt;DATE(2000,1,1),"",$A36)</f>
        <v/>
      </c>
      <c r="M36" s="113"/>
      <c r="N36" s="104"/>
      <c r="O36" s="110"/>
      <c r="Q36" s="107" t="str">
        <f>IF($A36&lt;DATE(2000,1,1),"",$A36)</f>
        <v/>
      </c>
      <c r="R36" s="113"/>
      <c r="S36" s="104"/>
      <c r="T36" s="110"/>
      <c r="V36" s="107" t="str">
        <f>IF($A36&lt;DATE(2000,1,1),"",$A36)</f>
        <v/>
      </c>
      <c r="W36" s="113"/>
      <c r="X36" s="104"/>
      <c r="Y36" s="110"/>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67" t="s">
        <v>38</v>
      </c>
      <c r="F40" s="2"/>
      <c r="G40" s="67" t="s">
        <v>36</v>
      </c>
      <c r="H40" s="3"/>
      <c r="I40" s="67" t="s">
        <v>37</v>
      </c>
      <c r="K40" s="3"/>
      <c r="L40" s="3"/>
      <c r="M40" s="3"/>
      <c r="N40" s="67" t="s">
        <v>37</v>
      </c>
      <c r="S40" s="67" t="s">
        <v>37</v>
      </c>
      <c r="X40" s="67" t="s">
        <v>37</v>
      </c>
      <c r="AI40" s="2"/>
      <c r="AK40" t="s">
        <v>154</v>
      </c>
      <c r="AL40" s="1" t="s">
        <v>155</v>
      </c>
      <c r="AM40" s="1" t="s">
        <v>157</v>
      </c>
      <c r="AN40" s="1" t="s">
        <v>158</v>
      </c>
      <c r="AO40" s="1" t="s">
        <v>156</v>
      </c>
    </row>
    <row r="41" spans="1:41" x14ac:dyDescent="0.35">
      <c r="A41" s="222">
        <f>(IFERROR((I41*$H$3/$I$4),0)+IFERROR((N41*$M$3/$N$4),0)+IFERROR((S41*$R$3/$S$4),0)+IFERROR((X41*$W$3/$X$4),0))/($D$5/1000)</f>
        <v>1</v>
      </c>
      <c r="F41" s="2"/>
      <c r="G41" s="68">
        <v>0</v>
      </c>
      <c r="H41" s="3"/>
      <c r="I41" s="68" cm="1">
        <f t="array" ref="I41">IF($G41&gt;=I$7,TREND(J$6:J$7,I$6:I$7,$G41),IF($G41&gt;=I$8,TREND(J$7:J$8,I$7:I$8,$G41),IF($G41&gt;=I$9,TREND(J$8:J$9,I$8:I$9,$G41),IF($G41&gt;=I$10,TREND(J$9:J$10,I$9:I$10,$G41),IF($G41&gt;=I$11,TREND(J$10:J$11,I$10:I$11,$G41),0)))))</f>
        <v>1</v>
      </c>
      <c r="J41" s="20"/>
      <c r="K41" s="3"/>
      <c r="L41" s="3"/>
      <c r="M41" s="3"/>
      <c r="N41" s="68" cm="1">
        <f t="array" ref="N41">IF($G41&gt;=N$7,TREND(O$6:O$7,N$6:N$7,$G41),IF($G41&gt;=N$8,TREND(O$7:O$8,N$7:N$8,$G41),IF($G41&gt;=N$9,TREND(O$8:O$9,N$8:N$9,$G41),IF($G41&gt;=N$10,TREND(O$9:O$10,N$9:N$10,$G41),IF($G41&gt;=N$11,TREND(O$10:O$11,N$10:N$11,$G41),0)))))</f>
        <v>0</v>
      </c>
      <c r="S41" s="68" cm="1">
        <f t="array" ref="S41">IF($G41&gt;=S$7,TREND(T$6:T$7,S$6:S$7,$G41),IF($G41&gt;=S$8,TREND(T$7:T$8,S$7:S$8,$G41),IF($G41&gt;=S$9,TREND(T$8:T$9,S$8:S$9,$G41),IF($G41&gt;=S$10,TREND(T$9:T$10,S$9:S$10,$G41),IF($G41&gt;=S$11,TREND(T$10:T$11,S$10:S$11,$G41),0)))))</f>
        <v>0</v>
      </c>
      <c r="X41" s="68"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45748</v>
      </c>
      <c r="AK41">
        <f t="shared" ref="AK41:AK104" si="24">_xlfn.XLOOKUP(AJ41,A$27:A$36,B$27:B$36,0,0)</f>
        <v>0</v>
      </c>
      <c r="AL41" s="1">
        <f t="shared" ref="AL41:AL104" si="25">_xlfn.XLOOKUP(AJ41,A$15:A$24,B$15:B$24,1,0)</f>
        <v>1</v>
      </c>
      <c r="AM41" s="1">
        <f>AK41</f>
        <v>0</v>
      </c>
      <c r="AN41" s="145">
        <f>AK41</f>
        <v>0</v>
      </c>
      <c r="AO41" s="144">
        <f>AL41</f>
        <v>1</v>
      </c>
    </row>
    <row r="42" spans="1:41" x14ac:dyDescent="0.35">
      <c r="A42" s="222">
        <f t="shared" ref="A42:A105" si="26">(IFERROR((I42*$H$3/$I$4),0)+IFERROR((N42*$M$3/$N$4),0)+IFERROR((S42*$R$3/$S$4),0)+IFERROR((X42*$W$3/$X$4),0))/($D$5/1000)</f>
        <v>0.99666666666666681</v>
      </c>
      <c r="D42" s="205"/>
      <c r="F42" s="2"/>
      <c r="G42" s="68">
        <v>0.01</v>
      </c>
      <c r="H42" s="3"/>
      <c r="I42" s="204">
        <v>0.9966666666666667</v>
      </c>
      <c r="J42" s="20"/>
      <c r="K42" s="3"/>
      <c r="L42" s="3"/>
      <c r="M42" s="3"/>
      <c r="N42" s="203">
        <v>0.9966666666666667</v>
      </c>
      <c r="S42" s="175">
        <v>0</v>
      </c>
      <c r="X42" s="175">
        <v>0</v>
      </c>
      <c r="Y42" s="20"/>
      <c r="Z42" s="18"/>
      <c r="AA42" s="18"/>
      <c r="AB42" s="18"/>
      <c r="AC42" s="18"/>
      <c r="AD42" s="18"/>
      <c r="AE42" s="18"/>
      <c r="AF42" s="18"/>
      <c r="AI42" s="2"/>
      <c r="AJ42" s="29">
        <f>AJ41+1</f>
        <v>45749</v>
      </c>
      <c r="AK42">
        <f t="shared" si="24"/>
        <v>0</v>
      </c>
      <c r="AL42" s="1">
        <f t="shared" si="25"/>
        <v>1</v>
      </c>
      <c r="AM42" s="1">
        <f t="shared" ref="AM42:AM105" si="27">AK42</f>
        <v>0</v>
      </c>
      <c r="AN42" s="145">
        <f t="shared" ref="AN42:AN105" si="28">AK42</f>
        <v>0</v>
      </c>
      <c r="AO42" s="144">
        <f t="shared" ref="AO42:AO105" si="29">AL42</f>
        <v>1</v>
      </c>
    </row>
    <row r="43" spans="1:41" x14ac:dyDescent="0.35">
      <c r="A43" s="222">
        <f t="shared" si="26"/>
        <v>0.99333333333333329</v>
      </c>
      <c r="D43" s="205"/>
      <c r="F43" s="21"/>
      <c r="G43" s="68">
        <v>0.02</v>
      </c>
      <c r="H43" s="3"/>
      <c r="I43" s="204">
        <v>0.99333333333333329</v>
      </c>
      <c r="J43" s="20"/>
      <c r="K43" s="3"/>
      <c r="L43" s="3"/>
      <c r="M43" s="3"/>
      <c r="N43" s="203">
        <v>0.99333333333333329</v>
      </c>
      <c r="S43" s="175">
        <v>0</v>
      </c>
      <c r="X43" s="175">
        <v>0</v>
      </c>
      <c r="Y43" s="20"/>
      <c r="Z43" s="18"/>
      <c r="AA43" s="18"/>
      <c r="AB43" s="18"/>
      <c r="AC43" s="18"/>
      <c r="AD43" s="18"/>
      <c r="AE43" s="18"/>
      <c r="AF43" s="18"/>
      <c r="AI43" s="21"/>
      <c r="AJ43" s="29">
        <f t="shared" ref="AJ43:AJ106" si="30">AJ42+1</f>
        <v>45750</v>
      </c>
      <c r="AK43">
        <f t="shared" si="24"/>
        <v>0</v>
      </c>
      <c r="AL43" s="1">
        <f t="shared" si="25"/>
        <v>1</v>
      </c>
      <c r="AM43" s="1">
        <f t="shared" si="27"/>
        <v>0</v>
      </c>
      <c r="AN43" s="145">
        <f t="shared" si="28"/>
        <v>0</v>
      </c>
      <c r="AO43" s="144">
        <f t="shared" si="29"/>
        <v>1</v>
      </c>
    </row>
    <row r="44" spans="1:41" x14ac:dyDescent="0.35">
      <c r="A44" s="222">
        <f t="shared" si="26"/>
        <v>0.9900000000000001</v>
      </c>
      <c r="D44" s="205"/>
      <c r="F44" s="21"/>
      <c r="G44" s="68">
        <v>0.03</v>
      </c>
      <c r="H44" s="3"/>
      <c r="I44" s="204">
        <v>0.99</v>
      </c>
      <c r="J44" s="20"/>
      <c r="K44" s="3"/>
      <c r="L44" s="3"/>
      <c r="M44" s="3"/>
      <c r="N44" s="203">
        <v>0.99</v>
      </c>
      <c r="S44" s="175">
        <v>0</v>
      </c>
      <c r="X44" s="175">
        <v>0</v>
      </c>
      <c r="Y44" s="20"/>
      <c r="Z44" s="18"/>
      <c r="AA44" s="18"/>
      <c r="AB44" s="18"/>
      <c r="AC44" s="18"/>
      <c r="AD44" s="18"/>
      <c r="AE44" s="18"/>
      <c r="AF44" s="18"/>
      <c r="AI44" s="21"/>
      <c r="AJ44" s="29">
        <f t="shared" si="30"/>
        <v>45751</v>
      </c>
      <c r="AK44">
        <f t="shared" si="24"/>
        <v>0</v>
      </c>
      <c r="AL44" s="1">
        <f t="shared" si="25"/>
        <v>1</v>
      </c>
      <c r="AM44" s="1">
        <f t="shared" si="27"/>
        <v>0</v>
      </c>
      <c r="AN44" s="145">
        <f t="shared" si="28"/>
        <v>0</v>
      </c>
      <c r="AO44" s="144">
        <f t="shared" si="29"/>
        <v>1</v>
      </c>
    </row>
    <row r="45" spans="1:41" x14ac:dyDescent="0.35">
      <c r="A45" s="222">
        <f t="shared" si="26"/>
        <v>0.98666666666666669</v>
      </c>
      <c r="D45" s="205"/>
      <c r="F45" s="21"/>
      <c r="G45" s="68">
        <v>0.04</v>
      </c>
      <c r="H45" s="3"/>
      <c r="I45" s="204">
        <v>0.98666666666666669</v>
      </c>
      <c r="J45" s="20"/>
      <c r="K45" s="3"/>
      <c r="L45" s="3"/>
      <c r="M45" s="3"/>
      <c r="N45" s="203">
        <v>0.98666666666666669</v>
      </c>
      <c r="S45" s="175">
        <v>0</v>
      </c>
      <c r="X45" s="175">
        <v>0</v>
      </c>
      <c r="Y45" s="20"/>
      <c r="Z45" s="18"/>
      <c r="AA45" s="18"/>
      <c r="AB45" s="18"/>
      <c r="AC45" s="18"/>
      <c r="AD45" s="18"/>
      <c r="AE45" s="18"/>
      <c r="AF45" s="18"/>
      <c r="AI45" s="21"/>
      <c r="AJ45" s="29">
        <f t="shared" si="30"/>
        <v>45752</v>
      </c>
      <c r="AK45">
        <f t="shared" si="24"/>
        <v>0</v>
      </c>
      <c r="AL45" s="1">
        <f t="shared" si="25"/>
        <v>1</v>
      </c>
      <c r="AM45" s="1">
        <f t="shared" si="27"/>
        <v>0</v>
      </c>
      <c r="AN45" s="145">
        <f t="shared" si="28"/>
        <v>0</v>
      </c>
      <c r="AO45" s="144">
        <f t="shared" si="29"/>
        <v>1</v>
      </c>
    </row>
    <row r="46" spans="1:41" x14ac:dyDescent="0.35">
      <c r="A46" s="222">
        <f t="shared" si="26"/>
        <v>0.98333333333333328</v>
      </c>
      <c r="D46" s="205"/>
      <c r="F46" s="21"/>
      <c r="G46" s="68">
        <v>0.05</v>
      </c>
      <c r="H46" s="3"/>
      <c r="I46" s="204">
        <v>0.98333333333333328</v>
      </c>
      <c r="J46" s="20"/>
      <c r="K46" s="3"/>
      <c r="L46" s="3"/>
      <c r="M46" s="3"/>
      <c r="N46" s="203">
        <v>0.98333333333333328</v>
      </c>
      <c r="S46" s="175">
        <v>0</v>
      </c>
      <c r="X46" s="175">
        <v>0</v>
      </c>
      <c r="Y46" s="20"/>
      <c r="Z46" s="18"/>
      <c r="AA46" s="18"/>
      <c r="AB46" s="18"/>
      <c r="AC46" s="18"/>
      <c r="AD46" s="18"/>
      <c r="AE46" s="18"/>
      <c r="AF46" s="18"/>
      <c r="AI46" s="21"/>
      <c r="AJ46" s="29">
        <f t="shared" si="30"/>
        <v>45753</v>
      </c>
      <c r="AK46">
        <f t="shared" si="24"/>
        <v>0</v>
      </c>
      <c r="AL46" s="1">
        <f t="shared" si="25"/>
        <v>1</v>
      </c>
      <c r="AM46" s="1">
        <f t="shared" si="27"/>
        <v>0</v>
      </c>
      <c r="AN46" s="145">
        <f t="shared" si="28"/>
        <v>0</v>
      </c>
      <c r="AO46" s="144">
        <f t="shared" si="29"/>
        <v>1</v>
      </c>
    </row>
    <row r="47" spans="1:41" x14ac:dyDescent="0.35">
      <c r="A47" s="222">
        <f t="shared" si="26"/>
        <v>0.98</v>
      </c>
      <c r="D47" s="205"/>
      <c r="F47" s="21"/>
      <c r="G47" s="68">
        <v>0.06</v>
      </c>
      <c r="H47" s="3"/>
      <c r="I47" s="204">
        <v>0.98</v>
      </c>
      <c r="J47" s="20"/>
      <c r="K47" s="3"/>
      <c r="L47" s="3"/>
      <c r="M47" s="3"/>
      <c r="N47" s="203">
        <v>0.98</v>
      </c>
      <c r="S47" s="175">
        <v>0</v>
      </c>
      <c r="X47" s="175">
        <v>0</v>
      </c>
      <c r="Y47" s="20"/>
      <c r="Z47" s="18"/>
      <c r="AA47" s="18"/>
      <c r="AB47" s="18"/>
      <c r="AC47" s="18"/>
      <c r="AD47" s="18"/>
      <c r="AE47" s="18"/>
      <c r="AF47" s="18"/>
      <c r="AI47" s="21"/>
      <c r="AJ47" s="29">
        <f t="shared" si="30"/>
        <v>45754</v>
      </c>
      <c r="AK47">
        <f t="shared" si="24"/>
        <v>0</v>
      </c>
      <c r="AL47" s="1">
        <f t="shared" si="25"/>
        <v>1</v>
      </c>
      <c r="AM47" s="1">
        <f t="shared" si="27"/>
        <v>0</v>
      </c>
      <c r="AN47" s="145">
        <f t="shared" si="28"/>
        <v>0</v>
      </c>
      <c r="AO47" s="144">
        <f t="shared" si="29"/>
        <v>1</v>
      </c>
    </row>
    <row r="48" spans="1:41" x14ac:dyDescent="0.35">
      <c r="A48" s="222">
        <f t="shared" si="26"/>
        <v>0.97666666666666668</v>
      </c>
      <c r="D48" s="205"/>
      <c r="F48" s="21"/>
      <c r="G48" s="68">
        <v>7.0000000000000007E-2</v>
      </c>
      <c r="H48" s="3"/>
      <c r="I48" s="204">
        <v>0.97666666666666668</v>
      </c>
      <c r="J48" s="20"/>
      <c r="K48" s="3"/>
      <c r="L48" s="3"/>
      <c r="M48" s="3"/>
      <c r="N48" s="203">
        <v>0.97666666666666668</v>
      </c>
      <c r="S48" s="175">
        <v>0</v>
      </c>
      <c r="X48" s="175">
        <v>0</v>
      </c>
      <c r="Y48" s="20"/>
      <c r="Z48" s="18"/>
      <c r="AA48" s="18"/>
      <c r="AB48" s="18"/>
      <c r="AC48" s="18"/>
      <c r="AD48" s="18"/>
      <c r="AE48" s="18"/>
      <c r="AF48" s="18"/>
      <c r="AI48" s="21"/>
      <c r="AJ48" s="29">
        <f t="shared" si="30"/>
        <v>45755</v>
      </c>
      <c r="AK48">
        <f t="shared" si="24"/>
        <v>0</v>
      </c>
      <c r="AL48" s="1">
        <f t="shared" si="25"/>
        <v>1</v>
      </c>
      <c r="AM48" s="1">
        <f t="shared" si="27"/>
        <v>0</v>
      </c>
      <c r="AN48" s="145">
        <f t="shared" si="28"/>
        <v>0</v>
      </c>
      <c r="AO48" s="144">
        <f t="shared" si="29"/>
        <v>1</v>
      </c>
    </row>
    <row r="49" spans="1:41" x14ac:dyDescent="0.35">
      <c r="A49" s="222">
        <f t="shared" si="26"/>
        <v>0.97333333333333338</v>
      </c>
      <c r="D49" s="205"/>
      <c r="F49" s="21"/>
      <c r="G49" s="68">
        <v>0.08</v>
      </c>
      <c r="H49" s="3"/>
      <c r="I49" s="204">
        <v>0.97333333333333327</v>
      </c>
      <c r="J49" s="20"/>
      <c r="K49" s="3"/>
      <c r="L49" s="3"/>
      <c r="M49" s="3"/>
      <c r="N49" s="203">
        <v>0.97333333333333327</v>
      </c>
      <c r="S49" s="175">
        <v>0</v>
      </c>
      <c r="X49" s="175">
        <v>0</v>
      </c>
      <c r="Y49" s="20"/>
      <c r="Z49" s="18"/>
      <c r="AA49" s="18"/>
      <c r="AB49" s="18"/>
      <c r="AC49" s="18"/>
      <c r="AD49" s="18"/>
      <c r="AE49" s="18"/>
      <c r="AF49" s="18"/>
      <c r="AI49" s="21"/>
      <c r="AJ49" s="29">
        <f t="shared" si="30"/>
        <v>45756</v>
      </c>
      <c r="AK49">
        <f t="shared" si="24"/>
        <v>0</v>
      </c>
      <c r="AL49" s="1">
        <f t="shared" si="25"/>
        <v>1</v>
      </c>
      <c r="AM49" s="1">
        <f t="shared" si="27"/>
        <v>0</v>
      </c>
      <c r="AN49" s="145">
        <f t="shared" si="28"/>
        <v>0</v>
      </c>
      <c r="AO49" s="144">
        <f t="shared" si="29"/>
        <v>1</v>
      </c>
    </row>
    <row r="50" spans="1:41" x14ac:dyDescent="0.35">
      <c r="A50" s="222">
        <f t="shared" si="26"/>
        <v>0.97</v>
      </c>
      <c r="D50" s="205"/>
      <c r="F50" s="21"/>
      <c r="G50" s="68">
        <v>0.09</v>
      </c>
      <c r="H50" s="3"/>
      <c r="I50" s="204">
        <v>0.97</v>
      </c>
      <c r="J50" s="20"/>
      <c r="K50" s="3"/>
      <c r="L50" s="3"/>
      <c r="M50" s="3"/>
      <c r="N50" s="203">
        <v>0.97</v>
      </c>
      <c r="S50" s="175">
        <v>0</v>
      </c>
      <c r="X50" s="175">
        <v>0</v>
      </c>
      <c r="Y50" s="20"/>
      <c r="Z50" s="18"/>
      <c r="AA50" s="18"/>
      <c r="AB50" s="18"/>
      <c r="AC50" s="18"/>
      <c r="AD50" s="18"/>
      <c r="AE50" s="18"/>
      <c r="AF50" s="18"/>
      <c r="AI50" s="21"/>
      <c r="AJ50" s="29">
        <f t="shared" si="30"/>
        <v>45757</v>
      </c>
      <c r="AK50">
        <f t="shared" si="24"/>
        <v>0</v>
      </c>
      <c r="AL50" s="1">
        <f t="shared" si="25"/>
        <v>1</v>
      </c>
      <c r="AM50" s="1">
        <f t="shared" si="27"/>
        <v>0</v>
      </c>
      <c r="AN50" s="145">
        <f t="shared" si="28"/>
        <v>0</v>
      </c>
      <c r="AO50" s="144">
        <f t="shared" si="29"/>
        <v>1</v>
      </c>
    </row>
    <row r="51" spans="1:41" x14ac:dyDescent="0.35">
      <c r="A51" s="222">
        <f t="shared" si="26"/>
        <v>0.96666666666666679</v>
      </c>
      <c r="D51" s="205"/>
      <c r="F51" s="21"/>
      <c r="G51" s="68">
        <v>0.1</v>
      </c>
      <c r="H51" s="3"/>
      <c r="I51" s="204">
        <v>0.96666666666666667</v>
      </c>
      <c r="J51" s="20"/>
      <c r="K51" s="3"/>
      <c r="L51" s="3"/>
      <c r="M51" s="27"/>
      <c r="N51" s="203">
        <v>0.96666666666666667</v>
      </c>
      <c r="S51" s="175">
        <v>0</v>
      </c>
      <c r="X51" s="175">
        <v>0</v>
      </c>
      <c r="Y51" s="20"/>
      <c r="Z51" s="18"/>
      <c r="AA51" s="18"/>
      <c r="AB51" s="18"/>
      <c r="AC51" s="18"/>
      <c r="AD51" s="18"/>
      <c r="AE51" s="18"/>
      <c r="AF51" s="18"/>
      <c r="AI51" s="21"/>
      <c r="AJ51" s="29">
        <f t="shared" si="30"/>
        <v>45758</v>
      </c>
      <c r="AK51">
        <f t="shared" si="24"/>
        <v>0</v>
      </c>
      <c r="AL51" s="1">
        <f t="shared" si="25"/>
        <v>1</v>
      </c>
      <c r="AM51" s="1">
        <f t="shared" si="27"/>
        <v>0</v>
      </c>
      <c r="AN51" s="145">
        <f t="shared" si="28"/>
        <v>0</v>
      </c>
      <c r="AO51" s="144">
        <f t="shared" si="29"/>
        <v>1</v>
      </c>
    </row>
    <row r="52" spans="1:41" x14ac:dyDescent="0.35">
      <c r="A52" s="222">
        <f t="shared" si="26"/>
        <v>0.96333333333333349</v>
      </c>
      <c r="D52" s="205"/>
      <c r="F52" s="21"/>
      <c r="G52" s="68">
        <v>0.11</v>
      </c>
      <c r="H52" s="3"/>
      <c r="I52" s="204">
        <v>0.96333333333333337</v>
      </c>
      <c r="J52" s="20"/>
      <c r="K52" s="3"/>
      <c r="L52" s="3"/>
      <c r="M52" s="3"/>
      <c r="N52" s="203">
        <v>0.96333333333333337</v>
      </c>
      <c r="S52" s="175">
        <v>0</v>
      </c>
      <c r="X52" s="175">
        <v>0</v>
      </c>
      <c r="Y52" s="20"/>
      <c r="Z52" s="18"/>
      <c r="AA52" s="18"/>
      <c r="AB52" s="18"/>
      <c r="AC52" s="18"/>
      <c r="AD52" s="18"/>
      <c r="AE52" s="18"/>
      <c r="AF52" s="18"/>
      <c r="AI52" s="21"/>
      <c r="AJ52" s="29">
        <f t="shared" si="30"/>
        <v>45759</v>
      </c>
      <c r="AK52">
        <f t="shared" si="24"/>
        <v>0</v>
      </c>
      <c r="AL52" s="1">
        <f t="shared" si="25"/>
        <v>1</v>
      </c>
      <c r="AM52" s="1">
        <f t="shared" si="27"/>
        <v>0</v>
      </c>
      <c r="AN52" s="145">
        <f t="shared" si="28"/>
        <v>0</v>
      </c>
      <c r="AO52" s="144">
        <f t="shared" si="29"/>
        <v>1</v>
      </c>
    </row>
    <row r="53" spans="1:41" x14ac:dyDescent="0.35">
      <c r="A53" s="222">
        <f t="shared" si="26"/>
        <v>0.95999999999999985</v>
      </c>
      <c r="D53" s="205"/>
      <c r="F53" s="21"/>
      <c r="G53" s="68">
        <v>0.12</v>
      </c>
      <c r="H53" s="3"/>
      <c r="I53" s="204">
        <v>0.96</v>
      </c>
      <c r="J53" s="20"/>
      <c r="K53" s="3"/>
      <c r="L53" s="3"/>
      <c r="M53" s="3"/>
      <c r="N53" s="203">
        <v>0.96</v>
      </c>
      <c r="S53" s="175">
        <v>0</v>
      </c>
      <c r="X53" s="175">
        <v>0</v>
      </c>
      <c r="Y53" s="20"/>
      <c r="Z53" s="18"/>
      <c r="AA53" s="18"/>
      <c r="AB53" s="18"/>
      <c r="AC53" s="18"/>
      <c r="AD53" s="18"/>
      <c r="AE53" s="18"/>
      <c r="AF53" s="18"/>
      <c r="AI53" s="21"/>
      <c r="AJ53" s="29">
        <f t="shared" si="30"/>
        <v>45760</v>
      </c>
      <c r="AK53">
        <f t="shared" si="24"/>
        <v>0</v>
      </c>
      <c r="AL53" s="1">
        <f t="shared" si="25"/>
        <v>1</v>
      </c>
      <c r="AM53" s="1">
        <f t="shared" si="27"/>
        <v>0</v>
      </c>
      <c r="AN53" s="145">
        <f t="shared" si="28"/>
        <v>0</v>
      </c>
      <c r="AO53" s="144">
        <f t="shared" si="29"/>
        <v>1</v>
      </c>
    </row>
    <row r="54" spans="1:41" x14ac:dyDescent="0.35">
      <c r="A54" s="222">
        <f t="shared" si="26"/>
        <v>0.95666666666666667</v>
      </c>
      <c r="D54" s="205"/>
      <c r="F54" s="21"/>
      <c r="G54" s="68">
        <v>0.13</v>
      </c>
      <c r="H54" s="3"/>
      <c r="I54" s="204">
        <v>0.95666666666666667</v>
      </c>
      <c r="J54" s="20"/>
      <c r="K54" s="3"/>
      <c r="L54" s="3"/>
      <c r="M54" s="3"/>
      <c r="N54" s="203">
        <v>0.95666666666666667</v>
      </c>
      <c r="S54" s="175">
        <v>0</v>
      </c>
      <c r="X54" s="175">
        <v>0</v>
      </c>
      <c r="Y54" s="20"/>
      <c r="Z54" s="18"/>
      <c r="AA54" s="18"/>
      <c r="AB54" s="18"/>
      <c r="AC54" s="18"/>
      <c r="AD54" s="18"/>
      <c r="AE54" s="18"/>
      <c r="AF54" s="18"/>
      <c r="AI54" s="21"/>
      <c r="AJ54" s="29">
        <f t="shared" si="30"/>
        <v>45761</v>
      </c>
      <c r="AK54">
        <f t="shared" si="24"/>
        <v>0</v>
      </c>
      <c r="AL54" s="1">
        <f t="shared" si="25"/>
        <v>1</v>
      </c>
      <c r="AM54" s="1">
        <f t="shared" si="27"/>
        <v>0</v>
      </c>
      <c r="AN54" s="145">
        <f t="shared" si="28"/>
        <v>0</v>
      </c>
      <c r="AO54" s="144">
        <f t="shared" si="29"/>
        <v>1</v>
      </c>
    </row>
    <row r="55" spans="1:41" x14ac:dyDescent="0.35">
      <c r="A55" s="222">
        <f t="shared" si="26"/>
        <v>0.95333333333333337</v>
      </c>
      <c r="D55" s="205"/>
      <c r="F55" s="21"/>
      <c r="G55" s="68">
        <v>0.14000000000000001</v>
      </c>
      <c r="H55" s="3"/>
      <c r="I55" s="204">
        <v>0.95333333333333337</v>
      </c>
      <c r="J55" s="20"/>
      <c r="K55" s="3"/>
      <c r="L55" s="3"/>
      <c r="M55" s="3"/>
      <c r="N55" s="203">
        <v>0.95333333333333337</v>
      </c>
      <c r="S55" s="175">
        <v>0</v>
      </c>
      <c r="X55" s="175">
        <v>0</v>
      </c>
      <c r="Y55" s="20"/>
      <c r="Z55" s="18"/>
      <c r="AA55" s="18"/>
      <c r="AB55" s="18"/>
      <c r="AC55" s="18"/>
      <c r="AD55" s="18"/>
      <c r="AE55" s="18"/>
      <c r="AF55" s="18"/>
      <c r="AI55" s="21"/>
      <c r="AJ55" s="29">
        <f t="shared" si="30"/>
        <v>45762</v>
      </c>
      <c r="AK55">
        <f t="shared" si="24"/>
        <v>0</v>
      </c>
      <c r="AL55" s="1">
        <f t="shared" si="25"/>
        <v>1</v>
      </c>
      <c r="AM55" s="1">
        <f t="shared" si="27"/>
        <v>0</v>
      </c>
      <c r="AN55" s="145">
        <f t="shared" si="28"/>
        <v>0</v>
      </c>
      <c r="AO55" s="144">
        <f t="shared" si="29"/>
        <v>1</v>
      </c>
    </row>
    <row r="56" spans="1:41" x14ac:dyDescent="0.35">
      <c r="A56" s="222">
        <f t="shared" si="26"/>
        <v>0.95000000000000007</v>
      </c>
      <c r="D56" s="205"/>
      <c r="F56" s="21"/>
      <c r="G56" s="68">
        <v>0.15</v>
      </c>
      <c r="H56" s="3"/>
      <c r="I56" s="204">
        <v>0.95</v>
      </c>
      <c r="J56" s="20"/>
      <c r="K56" s="3"/>
      <c r="L56" s="3"/>
      <c r="M56" s="3"/>
      <c r="N56" s="203">
        <v>0.95</v>
      </c>
      <c r="S56" s="175">
        <v>0</v>
      </c>
      <c r="X56" s="175">
        <v>0</v>
      </c>
      <c r="Y56" s="20"/>
      <c r="Z56" s="18"/>
      <c r="AA56" s="18"/>
      <c r="AB56" s="18"/>
      <c r="AC56" s="18"/>
      <c r="AD56" s="18"/>
      <c r="AE56" s="18"/>
      <c r="AF56" s="18"/>
      <c r="AI56" s="21"/>
      <c r="AJ56" s="29">
        <f t="shared" si="30"/>
        <v>45763</v>
      </c>
      <c r="AK56">
        <f t="shared" si="24"/>
        <v>0</v>
      </c>
      <c r="AL56" s="1">
        <f t="shared" si="25"/>
        <v>1</v>
      </c>
      <c r="AM56" s="1">
        <f t="shared" si="27"/>
        <v>0</v>
      </c>
      <c r="AN56" s="145">
        <f t="shared" si="28"/>
        <v>0</v>
      </c>
      <c r="AO56" s="144">
        <f t="shared" si="29"/>
        <v>1</v>
      </c>
    </row>
    <row r="57" spans="1:41" x14ac:dyDescent="0.35">
      <c r="A57" s="222">
        <f t="shared" si="26"/>
        <v>0.94666666666666666</v>
      </c>
      <c r="D57" s="205"/>
      <c r="F57" s="21"/>
      <c r="G57" s="68">
        <v>0.16</v>
      </c>
      <c r="H57" s="3"/>
      <c r="I57" s="204">
        <v>0.94666666666666666</v>
      </c>
      <c r="J57" s="20"/>
      <c r="K57" s="3"/>
      <c r="L57" s="3"/>
      <c r="M57" s="3"/>
      <c r="N57" s="203">
        <v>0.94666666666666666</v>
      </c>
      <c r="S57" s="175">
        <v>0</v>
      </c>
      <c r="X57" s="175">
        <v>0</v>
      </c>
      <c r="Y57" s="20"/>
      <c r="Z57" s="18"/>
      <c r="AA57" s="18"/>
      <c r="AB57" s="18"/>
      <c r="AC57" s="18"/>
      <c r="AD57" s="18"/>
      <c r="AE57" s="18"/>
      <c r="AF57" s="18"/>
      <c r="AI57" s="21"/>
      <c r="AJ57" s="29">
        <f t="shared" si="30"/>
        <v>45764</v>
      </c>
      <c r="AK57">
        <f t="shared" si="24"/>
        <v>0</v>
      </c>
      <c r="AL57" s="1">
        <f t="shared" si="25"/>
        <v>1</v>
      </c>
      <c r="AM57" s="1">
        <f t="shared" si="27"/>
        <v>0</v>
      </c>
      <c r="AN57" s="145">
        <f t="shared" si="28"/>
        <v>0</v>
      </c>
      <c r="AO57" s="144">
        <f t="shared" si="29"/>
        <v>1</v>
      </c>
    </row>
    <row r="58" spans="1:41" x14ac:dyDescent="0.35">
      <c r="A58" s="222">
        <f t="shared" si="26"/>
        <v>0.94333333333333347</v>
      </c>
      <c r="D58" s="205"/>
      <c r="F58" s="21"/>
      <c r="G58" s="68">
        <v>0.17</v>
      </c>
      <c r="H58" s="3"/>
      <c r="I58" s="204">
        <v>0.94333333333333336</v>
      </c>
      <c r="J58" s="20"/>
      <c r="K58" s="3"/>
      <c r="L58" s="3"/>
      <c r="M58" s="3"/>
      <c r="N58" s="203">
        <v>0.94333333333333336</v>
      </c>
      <c r="S58" s="175">
        <v>0</v>
      </c>
      <c r="X58" s="175">
        <v>0</v>
      </c>
      <c r="Y58" s="20"/>
      <c r="Z58" s="18"/>
      <c r="AA58" s="18"/>
      <c r="AB58" s="18"/>
      <c r="AC58" s="18"/>
      <c r="AD58" s="18"/>
      <c r="AE58" s="18"/>
      <c r="AF58" s="18"/>
      <c r="AI58" s="21"/>
      <c r="AJ58" s="29">
        <f t="shared" si="30"/>
        <v>45765</v>
      </c>
      <c r="AK58">
        <f t="shared" si="24"/>
        <v>0</v>
      </c>
      <c r="AL58" s="1">
        <f t="shared" si="25"/>
        <v>1</v>
      </c>
      <c r="AM58" s="1">
        <f t="shared" si="27"/>
        <v>0</v>
      </c>
      <c r="AN58" s="145">
        <f t="shared" si="28"/>
        <v>0</v>
      </c>
      <c r="AO58" s="144">
        <f t="shared" si="29"/>
        <v>1</v>
      </c>
    </row>
    <row r="59" spans="1:41" x14ac:dyDescent="0.35">
      <c r="A59" s="222">
        <f t="shared" si="26"/>
        <v>0.94000000000000006</v>
      </c>
      <c r="D59" s="205"/>
      <c r="F59" s="21"/>
      <c r="G59" s="68">
        <v>0.18</v>
      </c>
      <c r="H59" s="3"/>
      <c r="I59" s="204">
        <v>0.94</v>
      </c>
      <c r="J59" s="20"/>
      <c r="K59" s="3"/>
      <c r="L59" s="3"/>
      <c r="M59" s="3"/>
      <c r="N59" s="203">
        <v>0.94</v>
      </c>
      <c r="S59" s="175">
        <v>0</v>
      </c>
      <c r="X59" s="175">
        <v>0</v>
      </c>
      <c r="Y59" s="20"/>
      <c r="Z59" s="18"/>
      <c r="AA59" s="18"/>
      <c r="AB59" s="18"/>
      <c r="AC59" s="18"/>
      <c r="AD59" s="18"/>
      <c r="AE59" s="18"/>
      <c r="AF59" s="18"/>
      <c r="AI59" s="21"/>
      <c r="AJ59" s="29">
        <f t="shared" si="30"/>
        <v>45766</v>
      </c>
      <c r="AK59">
        <f t="shared" si="24"/>
        <v>0</v>
      </c>
      <c r="AL59" s="1">
        <f t="shared" si="25"/>
        <v>1</v>
      </c>
      <c r="AM59" s="1">
        <f t="shared" si="27"/>
        <v>0</v>
      </c>
      <c r="AN59" s="145">
        <f t="shared" si="28"/>
        <v>0</v>
      </c>
      <c r="AO59" s="144">
        <f t="shared" si="29"/>
        <v>1</v>
      </c>
    </row>
    <row r="60" spans="1:41" ht="12.75" customHeight="1" x14ac:dyDescent="0.35">
      <c r="A60" s="222">
        <f t="shared" si="26"/>
        <v>0.93666666666666654</v>
      </c>
      <c r="D60" s="205"/>
      <c r="F60" s="21"/>
      <c r="G60" s="68">
        <v>0.19</v>
      </c>
      <c r="H60" s="3"/>
      <c r="I60" s="204">
        <v>0.93666666666666665</v>
      </c>
      <c r="J60" s="20"/>
      <c r="K60" s="3"/>
      <c r="L60" s="3"/>
      <c r="M60" s="3"/>
      <c r="N60" s="203">
        <v>0.93666666666666665</v>
      </c>
      <c r="S60" s="175">
        <v>0</v>
      </c>
      <c r="X60" s="175">
        <v>0</v>
      </c>
      <c r="Y60" s="20"/>
      <c r="Z60" s="18"/>
      <c r="AA60" s="18"/>
      <c r="AB60" s="18"/>
      <c r="AC60" s="18"/>
      <c r="AD60" s="18"/>
      <c r="AE60" s="18"/>
      <c r="AF60" s="18"/>
      <c r="AI60" s="21"/>
      <c r="AJ60" s="29">
        <f t="shared" si="30"/>
        <v>45767</v>
      </c>
      <c r="AK60">
        <f t="shared" si="24"/>
        <v>0</v>
      </c>
      <c r="AL60" s="1">
        <f t="shared" si="25"/>
        <v>1</v>
      </c>
      <c r="AM60" s="1">
        <f t="shared" si="27"/>
        <v>0</v>
      </c>
      <c r="AN60" s="145">
        <f t="shared" si="28"/>
        <v>0</v>
      </c>
      <c r="AO60" s="144">
        <f t="shared" si="29"/>
        <v>1</v>
      </c>
    </row>
    <row r="61" spans="1:41" x14ac:dyDescent="0.35">
      <c r="A61" s="222">
        <f t="shared" si="26"/>
        <v>0.93333333333333335</v>
      </c>
      <c r="D61" s="205"/>
      <c r="F61" s="21"/>
      <c r="G61" s="68">
        <v>0.2</v>
      </c>
      <c r="H61" s="3"/>
      <c r="I61" s="204">
        <v>0.93333333333333335</v>
      </c>
      <c r="J61" s="20"/>
      <c r="K61" s="3"/>
      <c r="L61" s="3"/>
      <c r="M61" s="3"/>
      <c r="N61" s="203">
        <v>0.93333333333333335</v>
      </c>
      <c r="S61" s="175">
        <v>0</v>
      </c>
      <c r="X61" s="175">
        <v>0</v>
      </c>
      <c r="Y61" s="20"/>
      <c r="Z61" s="18"/>
      <c r="AA61" s="18"/>
      <c r="AB61" s="18"/>
      <c r="AC61" s="18"/>
      <c r="AD61" s="18"/>
      <c r="AE61" s="18"/>
      <c r="AF61" s="18"/>
      <c r="AI61" s="21"/>
      <c r="AJ61" s="29">
        <f t="shared" si="30"/>
        <v>45768</v>
      </c>
      <c r="AK61">
        <f t="shared" si="24"/>
        <v>0</v>
      </c>
      <c r="AL61" s="1">
        <f t="shared" si="25"/>
        <v>1</v>
      </c>
      <c r="AM61" s="1">
        <f t="shared" si="27"/>
        <v>0</v>
      </c>
      <c r="AN61" s="145">
        <f t="shared" si="28"/>
        <v>0</v>
      </c>
      <c r="AO61" s="144">
        <f t="shared" si="29"/>
        <v>1</v>
      </c>
    </row>
    <row r="62" spans="1:41" x14ac:dyDescent="0.35">
      <c r="A62" s="222">
        <f t="shared" si="26"/>
        <v>0.92999999999999994</v>
      </c>
      <c r="D62" s="205"/>
      <c r="F62" s="21"/>
      <c r="G62" s="68">
        <v>0.21</v>
      </c>
      <c r="H62" s="3"/>
      <c r="I62" s="204">
        <v>0.92999999999999994</v>
      </c>
      <c r="J62" s="20"/>
      <c r="K62" s="3"/>
      <c r="L62" s="3"/>
      <c r="M62" s="27"/>
      <c r="N62" s="203">
        <v>0.92999999999999994</v>
      </c>
      <c r="S62" s="175">
        <v>0</v>
      </c>
      <c r="X62" s="175">
        <v>0</v>
      </c>
      <c r="Y62" s="20"/>
      <c r="Z62" s="18"/>
      <c r="AA62" s="18"/>
      <c r="AB62" s="18"/>
      <c r="AC62" s="18"/>
      <c r="AD62" s="18"/>
      <c r="AE62" s="18"/>
      <c r="AF62" s="18"/>
      <c r="AI62" s="21"/>
      <c r="AJ62" s="29">
        <f t="shared" si="30"/>
        <v>45769</v>
      </c>
      <c r="AK62">
        <f t="shared" si="24"/>
        <v>0</v>
      </c>
      <c r="AL62" s="1">
        <f t="shared" si="25"/>
        <v>1</v>
      </c>
      <c r="AM62" s="1">
        <f t="shared" si="27"/>
        <v>0</v>
      </c>
      <c r="AN62" s="145">
        <f t="shared" si="28"/>
        <v>0</v>
      </c>
      <c r="AO62" s="144">
        <f t="shared" si="29"/>
        <v>1</v>
      </c>
    </row>
    <row r="63" spans="1:41" x14ac:dyDescent="0.35">
      <c r="A63" s="222">
        <f t="shared" si="26"/>
        <v>0.92666666666666675</v>
      </c>
      <c r="D63" s="205"/>
      <c r="F63" s="21"/>
      <c r="G63" s="68">
        <v>0.22</v>
      </c>
      <c r="H63" s="3"/>
      <c r="I63" s="204">
        <v>0.92666666666666664</v>
      </c>
      <c r="J63" s="20"/>
      <c r="K63" s="3"/>
      <c r="L63" s="3"/>
      <c r="M63" s="3"/>
      <c r="N63" s="203">
        <v>0.92666666666666664</v>
      </c>
      <c r="S63" s="175">
        <v>0</v>
      </c>
      <c r="X63" s="175">
        <v>0</v>
      </c>
      <c r="Y63" s="20"/>
      <c r="Z63" s="18"/>
      <c r="AA63" s="18"/>
      <c r="AB63" s="18"/>
      <c r="AC63" s="18"/>
      <c r="AD63" s="18"/>
      <c r="AE63" s="18"/>
      <c r="AF63" s="18"/>
      <c r="AI63" s="21"/>
      <c r="AJ63" s="29">
        <f t="shared" si="30"/>
        <v>45770</v>
      </c>
      <c r="AK63">
        <f t="shared" si="24"/>
        <v>0</v>
      </c>
      <c r="AL63" s="1">
        <f t="shared" si="25"/>
        <v>1</v>
      </c>
      <c r="AM63" s="1">
        <f t="shared" si="27"/>
        <v>0</v>
      </c>
      <c r="AN63" s="145">
        <f t="shared" si="28"/>
        <v>0</v>
      </c>
      <c r="AO63" s="144">
        <f t="shared" si="29"/>
        <v>1</v>
      </c>
    </row>
    <row r="64" spans="1:41" x14ac:dyDescent="0.35">
      <c r="A64" s="222">
        <f t="shared" si="26"/>
        <v>0.92333333333333334</v>
      </c>
      <c r="D64" s="205"/>
      <c r="F64" s="21"/>
      <c r="G64" s="68">
        <v>0.23</v>
      </c>
      <c r="H64" s="22"/>
      <c r="I64" s="204">
        <v>0.92333333333333334</v>
      </c>
      <c r="J64" s="20"/>
      <c r="K64" s="3"/>
      <c r="L64" s="28"/>
      <c r="M64" s="28"/>
      <c r="N64" s="203">
        <v>0.92333333333333334</v>
      </c>
      <c r="S64" s="175">
        <v>0</v>
      </c>
      <c r="X64" s="175">
        <v>0</v>
      </c>
      <c r="Y64" s="20"/>
      <c r="Z64" s="18"/>
      <c r="AA64" s="18"/>
      <c r="AB64" s="18"/>
      <c r="AC64" s="18"/>
      <c r="AD64" s="18"/>
      <c r="AE64" s="18"/>
      <c r="AF64" s="18"/>
      <c r="AI64" s="21"/>
      <c r="AJ64" s="29">
        <f t="shared" si="30"/>
        <v>45771</v>
      </c>
      <c r="AK64">
        <f t="shared" si="24"/>
        <v>0</v>
      </c>
      <c r="AL64" s="1">
        <f t="shared" si="25"/>
        <v>1</v>
      </c>
      <c r="AM64" s="1">
        <f t="shared" si="27"/>
        <v>0</v>
      </c>
      <c r="AN64" s="145">
        <f t="shared" si="28"/>
        <v>0</v>
      </c>
      <c r="AO64" s="144">
        <f t="shared" si="29"/>
        <v>1</v>
      </c>
    </row>
    <row r="65" spans="1:42" x14ac:dyDescent="0.35">
      <c r="A65" s="222">
        <f t="shared" si="26"/>
        <v>0.92</v>
      </c>
      <c r="D65" s="205"/>
      <c r="F65" s="21"/>
      <c r="G65" s="68">
        <v>0.24</v>
      </c>
      <c r="H65" s="22"/>
      <c r="I65" s="204">
        <v>0.91999999999999993</v>
      </c>
      <c r="J65" s="20"/>
      <c r="K65" s="3"/>
      <c r="L65" s="28"/>
      <c r="M65" s="28"/>
      <c r="N65" s="203">
        <v>0.91999999999999993</v>
      </c>
      <c r="S65" s="175">
        <v>0</v>
      </c>
      <c r="X65" s="175">
        <v>0</v>
      </c>
      <c r="Y65" s="20"/>
      <c r="Z65" s="18"/>
      <c r="AA65" s="18"/>
      <c r="AB65" s="18"/>
      <c r="AC65" s="18"/>
      <c r="AD65" s="18"/>
      <c r="AE65" s="18"/>
      <c r="AF65" s="18"/>
      <c r="AI65" s="21"/>
      <c r="AJ65" s="29">
        <f t="shared" si="30"/>
        <v>45772</v>
      </c>
      <c r="AK65">
        <f t="shared" si="24"/>
        <v>0</v>
      </c>
      <c r="AL65" s="1">
        <f t="shared" si="25"/>
        <v>1</v>
      </c>
      <c r="AM65" s="1">
        <f t="shared" si="27"/>
        <v>0</v>
      </c>
      <c r="AN65" s="145">
        <f t="shared" si="28"/>
        <v>0</v>
      </c>
      <c r="AO65" s="144">
        <f t="shared" si="29"/>
        <v>1</v>
      </c>
    </row>
    <row r="66" spans="1:42" x14ac:dyDescent="0.35">
      <c r="A66" s="222">
        <f t="shared" si="26"/>
        <v>0.91666666666666674</v>
      </c>
      <c r="D66" s="205"/>
      <c r="F66" s="21"/>
      <c r="G66" s="68">
        <v>0.25</v>
      </c>
      <c r="H66" s="22"/>
      <c r="I66" s="204">
        <v>0.91666666666666663</v>
      </c>
      <c r="J66" s="20"/>
      <c r="K66" s="3"/>
      <c r="L66" s="28"/>
      <c r="M66" s="28"/>
      <c r="N66" s="203">
        <v>0.91666666666666663</v>
      </c>
      <c r="S66" s="175">
        <v>0</v>
      </c>
      <c r="X66" s="175">
        <v>0</v>
      </c>
      <c r="Y66" s="20"/>
      <c r="Z66" s="18"/>
      <c r="AA66" s="18"/>
      <c r="AB66" s="18"/>
      <c r="AC66" s="18"/>
      <c r="AD66" s="18"/>
      <c r="AE66" s="18"/>
      <c r="AF66" s="18"/>
      <c r="AI66" s="21"/>
      <c r="AJ66" s="29">
        <f t="shared" si="30"/>
        <v>45773</v>
      </c>
      <c r="AK66">
        <f t="shared" si="24"/>
        <v>0</v>
      </c>
      <c r="AL66" s="1">
        <f t="shared" si="25"/>
        <v>1</v>
      </c>
      <c r="AM66" s="1">
        <f t="shared" si="27"/>
        <v>0</v>
      </c>
      <c r="AN66" s="145">
        <f t="shared" si="28"/>
        <v>0</v>
      </c>
      <c r="AO66" s="144">
        <f t="shared" si="29"/>
        <v>1</v>
      </c>
    </row>
    <row r="67" spans="1:42" s="4" customFormat="1" x14ac:dyDescent="0.35">
      <c r="A67" s="222">
        <f t="shared" si="26"/>
        <v>0.91333333333333333</v>
      </c>
      <c r="B67" s="1"/>
      <c r="C67" s="1"/>
      <c r="D67" s="205"/>
      <c r="E67" s="1"/>
      <c r="F67" s="21"/>
      <c r="G67" s="68">
        <v>0.26</v>
      </c>
      <c r="H67" s="22"/>
      <c r="I67" s="204">
        <v>0.91333333333333333</v>
      </c>
      <c r="J67" s="20"/>
      <c r="K67" s="3"/>
      <c r="L67" s="28"/>
      <c r="M67" s="28"/>
      <c r="N67" s="203">
        <v>0.91333333333333333</v>
      </c>
      <c r="O67" s="1"/>
      <c r="P67" s="1"/>
      <c r="Q67" s="1"/>
      <c r="R67" s="1"/>
      <c r="S67" s="175">
        <v>0</v>
      </c>
      <c r="T67" s="1"/>
      <c r="U67" s="1"/>
      <c r="V67" s="1"/>
      <c r="W67" s="1"/>
      <c r="X67" s="175">
        <v>0</v>
      </c>
      <c r="Y67" s="20"/>
      <c r="Z67" s="18"/>
      <c r="AA67" s="18"/>
      <c r="AB67" s="18"/>
      <c r="AC67" s="18"/>
      <c r="AD67" s="18"/>
      <c r="AE67" s="18"/>
      <c r="AF67" s="18"/>
      <c r="AG67" s="1"/>
      <c r="AH67" s="1"/>
      <c r="AI67" s="21"/>
      <c r="AJ67" s="29">
        <f t="shared" si="30"/>
        <v>45774</v>
      </c>
      <c r="AK67">
        <f t="shared" si="24"/>
        <v>0</v>
      </c>
      <c r="AL67" s="1">
        <f t="shared" si="25"/>
        <v>1</v>
      </c>
      <c r="AM67" s="1">
        <f t="shared" si="27"/>
        <v>0</v>
      </c>
      <c r="AN67" s="145">
        <f t="shared" si="28"/>
        <v>0</v>
      </c>
      <c r="AO67" s="144">
        <f t="shared" si="29"/>
        <v>1</v>
      </c>
      <c r="AP67" s="1"/>
    </row>
    <row r="68" spans="1:42" x14ac:dyDescent="0.35">
      <c r="A68" s="222">
        <f t="shared" si="26"/>
        <v>0.90999999999999992</v>
      </c>
      <c r="D68" s="205"/>
      <c r="F68" s="21"/>
      <c r="G68" s="68">
        <v>0.27</v>
      </c>
      <c r="H68" s="22"/>
      <c r="I68" s="204">
        <v>0.90999999999999992</v>
      </c>
      <c r="J68" s="20"/>
      <c r="K68" s="3"/>
      <c r="L68" s="28"/>
      <c r="M68" s="28"/>
      <c r="N68" s="203">
        <v>0.90999999999999992</v>
      </c>
      <c r="S68" s="175">
        <v>0</v>
      </c>
      <c r="X68" s="175">
        <v>0</v>
      </c>
      <c r="Y68" s="20"/>
      <c r="Z68" s="18"/>
      <c r="AA68" s="18"/>
      <c r="AB68" s="18"/>
      <c r="AC68" s="18"/>
      <c r="AD68" s="18"/>
      <c r="AE68" s="18"/>
      <c r="AF68" s="18"/>
      <c r="AI68" s="21"/>
      <c r="AJ68" s="29">
        <f t="shared" si="30"/>
        <v>45775</v>
      </c>
      <c r="AK68">
        <f t="shared" si="24"/>
        <v>0</v>
      </c>
      <c r="AL68" s="1">
        <f t="shared" si="25"/>
        <v>1</v>
      </c>
      <c r="AM68" s="1">
        <f t="shared" si="27"/>
        <v>0</v>
      </c>
      <c r="AN68" s="145">
        <f t="shared" si="28"/>
        <v>0</v>
      </c>
      <c r="AO68" s="144">
        <f t="shared" si="29"/>
        <v>1</v>
      </c>
    </row>
    <row r="69" spans="1:42" x14ac:dyDescent="0.35">
      <c r="A69" s="222">
        <f t="shared" si="26"/>
        <v>0.90666666666666662</v>
      </c>
      <c r="D69" s="205"/>
      <c r="F69" s="21"/>
      <c r="G69" s="68">
        <v>0.28000000000000003</v>
      </c>
      <c r="H69" s="22"/>
      <c r="I69" s="204">
        <v>0.90666666666666662</v>
      </c>
      <c r="J69" s="20"/>
      <c r="K69" s="3"/>
      <c r="L69" s="28"/>
      <c r="M69" s="28"/>
      <c r="N69" s="203">
        <v>0.90666666666666662</v>
      </c>
      <c r="S69" s="175">
        <v>0</v>
      </c>
      <c r="X69" s="175">
        <v>0</v>
      </c>
      <c r="Y69" s="20"/>
      <c r="Z69" s="18"/>
      <c r="AA69" s="18"/>
      <c r="AB69" s="18"/>
      <c r="AC69" s="18"/>
      <c r="AD69" s="18"/>
      <c r="AE69" s="18"/>
      <c r="AF69" s="18"/>
      <c r="AI69" s="21"/>
      <c r="AJ69" s="29">
        <f t="shared" si="30"/>
        <v>45776</v>
      </c>
      <c r="AK69">
        <f t="shared" si="24"/>
        <v>0</v>
      </c>
      <c r="AL69" s="1">
        <f t="shared" si="25"/>
        <v>1</v>
      </c>
      <c r="AM69" s="1">
        <f t="shared" si="27"/>
        <v>0</v>
      </c>
      <c r="AN69" s="145">
        <f t="shared" si="28"/>
        <v>0</v>
      </c>
      <c r="AO69" s="144">
        <f t="shared" si="29"/>
        <v>1</v>
      </c>
    </row>
    <row r="70" spans="1:42" x14ac:dyDescent="0.35">
      <c r="A70" s="222">
        <f t="shared" si="26"/>
        <v>0.90333333333333343</v>
      </c>
      <c r="D70" s="205"/>
      <c r="F70" s="21"/>
      <c r="G70" s="68">
        <v>0.28999999999999998</v>
      </c>
      <c r="H70" s="22"/>
      <c r="I70" s="204">
        <v>0.90333333333333332</v>
      </c>
      <c r="J70" s="20"/>
      <c r="K70" s="3"/>
      <c r="L70" s="23"/>
      <c r="M70" s="23"/>
      <c r="N70" s="203">
        <v>0.90333333333333332</v>
      </c>
      <c r="S70" s="175">
        <v>0</v>
      </c>
      <c r="X70" s="175">
        <v>0</v>
      </c>
      <c r="Y70" s="20"/>
      <c r="Z70" s="18"/>
      <c r="AA70" s="18"/>
      <c r="AB70" s="18"/>
      <c r="AC70" s="18"/>
      <c r="AD70" s="18"/>
      <c r="AE70" s="18"/>
      <c r="AF70" s="18"/>
      <c r="AI70" s="21"/>
      <c r="AJ70" s="29">
        <f t="shared" si="30"/>
        <v>45777</v>
      </c>
      <c r="AK70">
        <f t="shared" si="24"/>
        <v>0</v>
      </c>
      <c r="AL70" s="1">
        <f t="shared" si="25"/>
        <v>1</v>
      </c>
      <c r="AM70" s="1">
        <f t="shared" si="27"/>
        <v>0</v>
      </c>
      <c r="AN70" s="145">
        <f t="shared" si="28"/>
        <v>0</v>
      </c>
      <c r="AO70" s="144">
        <f t="shared" si="29"/>
        <v>1</v>
      </c>
    </row>
    <row r="71" spans="1:42" x14ac:dyDescent="0.35">
      <c r="A71" s="222">
        <f t="shared" si="26"/>
        <v>0.9</v>
      </c>
      <c r="D71" s="205"/>
      <c r="F71" s="21"/>
      <c r="G71" s="68">
        <v>0.3</v>
      </c>
      <c r="H71" s="22"/>
      <c r="I71" s="204">
        <v>0.9</v>
      </c>
      <c r="J71" s="20"/>
      <c r="K71" s="3"/>
      <c r="L71" s="23"/>
      <c r="M71" s="23"/>
      <c r="N71" s="203">
        <v>0.9</v>
      </c>
      <c r="S71" s="175">
        <v>0</v>
      </c>
      <c r="X71" s="175">
        <v>0</v>
      </c>
      <c r="Y71" s="20"/>
      <c r="Z71" s="18"/>
      <c r="AA71" s="18"/>
      <c r="AB71" s="18"/>
      <c r="AC71" s="18"/>
      <c r="AD71" s="18"/>
      <c r="AE71" s="18"/>
      <c r="AF71" s="18"/>
      <c r="AI71" s="21"/>
      <c r="AJ71" s="29">
        <f t="shared" si="30"/>
        <v>45778</v>
      </c>
      <c r="AK71">
        <f t="shared" si="24"/>
        <v>0</v>
      </c>
      <c r="AL71" s="1">
        <f t="shared" si="25"/>
        <v>1</v>
      </c>
      <c r="AM71" s="1">
        <f t="shared" si="27"/>
        <v>0</v>
      </c>
      <c r="AN71" s="145">
        <f t="shared" si="28"/>
        <v>0</v>
      </c>
      <c r="AO71" s="144">
        <f t="shared" si="29"/>
        <v>1</v>
      </c>
    </row>
    <row r="72" spans="1:42" x14ac:dyDescent="0.35">
      <c r="A72" s="222">
        <f t="shared" si="26"/>
        <v>0.89666666666666672</v>
      </c>
      <c r="D72" s="205"/>
      <c r="F72" s="21"/>
      <c r="G72" s="68">
        <v>0.31</v>
      </c>
      <c r="H72" s="22"/>
      <c r="I72" s="204">
        <v>0.89666666666666661</v>
      </c>
      <c r="J72" s="20"/>
      <c r="K72" s="3"/>
      <c r="L72" s="23"/>
      <c r="M72" s="23"/>
      <c r="N72" s="203">
        <v>0.89666666666666661</v>
      </c>
      <c r="S72" s="175">
        <v>0</v>
      </c>
      <c r="X72" s="175">
        <v>0</v>
      </c>
      <c r="Y72" s="20"/>
      <c r="Z72" s="18"/>
      <c r="AA72" s="18"/>
      <c r="AB72" s="18"/>
      <c r="AC72" s="18"/>
      <c r="AD72" s="18"/>
      <c r="AE72" s="18"/>
      <c r="AF72" s="18"/>
      <c r="AI72" s="21"/>
      <c r="AJ72" s="29">
        <f t="shared" si="30"/>
        <v>45779</v>
      </c>
      <c r="AK72">
        <f t="shared" si="24"/>
        <v>0</v>
      </c>
      <c r="AL72" s="1">
        <f t="shared" si="25"/>
        <v>1</v>
      </c>
      <c r="AM72" s="1">
        <f t="shared" si="27"/>
        <v>0</v>
      </c>
      <c r="AN72" s="145">
        <f t="shared" si="28"/>
        <v>0</v>
      </c>
      <c r="AO72" s="144">
        <f t="shared" si="29"/>
        <v>1</v>
      </c>
    </row>
    <row r="73" spans="1:42" x14ac:dyDescent="0.35">
      <c r="A73" s="222">
        <f t="shared" si="26"/>
        <v>0.89333333333333342</v>
      </c>
      <c r="D73" s="205"/>
      <c r="F73" s="21"/>
      <c r="G73" s="68">
        <v>0.32</v>
      </c>
      <c r="H73" s="22"/>
      <c r="I73" s="204">
        <v>0.89333333333333331</v>
      </c>
      <c r="J73" s="20"/>
      <c r="K73" s="3"/>
      <c r="L73" s="23"/>
      <c r="M73" s="23"/>
      <c r="N73" s="203">
        <v>0.89333333333333331</v>
      </c>
      <c r="S73" s="175">
        <v>0</v>
      </c>
      <c r="X73" s="175">
        <v>0</v>
      </c>
      <c r="Y73" s="20"/>
      <c r="Z73" s="18"/>
      <c r="AA73" s="18"/>
      <c r="AB73" s="18"/>
      <c r="AC73" s="18"/>
      <c r="AD73" s="18"/>
      <c r="AE73" s="18"/>
      <c r="AF73" s="18"/>
      <c r="AI73" s="21"/>
      <c r="AJ73" s="29">
        <f t="shared" si="30"/>
        <v>45780</v>
      </c>
      <c r="AK73">
        <f t="shared" si="24"/>
        <v>0</v>
      </c>
      <c r="AL73" s="1">
        <f t="shared" si="25"/>
        <v>1</v>
      </c>
      <c r="AM73" s="1">
        <f t="shared" si="27"/>
        <v>0</v>
      </c>
      <c r="AN73" s="145">
        <f t="shared" si="28"/>
        <v>0</v>
      </c>
      <c r="AO73" s="144">
        <f t="shared" si="29"/>
        <v>1</v>
      </c>
    </row>
    <row r="74" spans="1:42" x14ac:dyDescent="0.35">
      <c r="A74" s="222">
        <f t="shared" si="26"/>
        <v>0.8899999999999999</v>
      </c>
      <c r="D74" s="205"/>
      <c r="F74" s="21"/>
      <c r="G74" s="68">
        <v>0.33</v>
      </c>
      <c r="H74" s="24"/>
      <c r="I74" s="204">
        <v>0.8899999999999999</v>
      </c>
      <c r="J74" s="20"/>
      <c r="K74" s="3"/>
      <c r="L74" s="23"/>
      <c r="M74" s="23"/>
      <c r="N74" s="203">
        <v>0.8899999999999999</v>
      </c>
      <c r="S74" s="175">
        <v>0</v>
      </c>
      <c r="X74" s="175">
        <v>0</v>
      </c>
      <c r="Y74" s="20"/>
      <c r="Z74" s="18"/>
      <c r="AA74" s="18"/>
      <c r="AB74" s="18"/>
      <c r="AC74" s="18"/>
      <c r="AD74" s="18"/>
      <c r="AE74" s="18"/>
      <c r="AF74" s="18"/>
      <c r="AI74" s="21"/>
      <c r="AJ74" s="29">
        <f t="shared" si="30"/>
        <v>45781</v>
      </c>
      <c r="AK74">
        <f t="shared" si="24"/>
        <v>0</v>
      </c>
      <c r="AL74" s="1">
        <f t="shared" si="25"/>
        <v>1</v>
      </c>
      <c r="AM74" s="1">
        <f t="shared" si="27"/>
        <v>0</v>
      </c>
      <c r="AN74" s="145">
        <f t="shared" si="28"/>
        <v>0</v>
      </c>
      <c r="AO74" s="144">
        <f t="shared" si="29"/>
        <v>1</v>
      </c>
    </row>
    <row r="75" spans="1:42" x14ac:dyDescent="0.35">
      <c r="A75" s="222">
        <f t="shared" si="26"/>
        <v>0.8866666666666666</v>
      </c>
      <c r="D75" s="205"/>
      <c r="F75" s="21"/>
      <c r="G75" s="68">
        <v>0.34</v>
      </c>
      <c r="I75" s="204">
        <v>0.8866666666666666</v>
      </c>
      <c r="J75" s="20"/>
      <c r="K75" s="3"/>
      <c r="N75" s="203">
        <v>0.8866666666666666</v>
      </c>
      <c r="S75" s="175">
        <v>0</v>
      </c>
      <c r="X75" s="175">
        <v>0</v>
      </c>
      <c r="Y75" s="20"/>
      <c r="Z75" s="18"/>
      <c r="AA75" s="18"/>
      <c r="AB75" s="18"/>
      <c r="AC75" s="18"/>
      <c r="AD75" s="18"/>
      <c r="AE75" s="18"/>
      <c r="AF75" s="18"/>
      <c r="AI75" s="21"/>
      <c r="AJ75" s="29">
        <f t="shared" si="30"/>
        <v>45782</v>
      </c>
      <c r="AK75">
        <f t="shared" si="24"/>
        <v>0</v>
      </c>
      <c r="AL75" s="1">
        <f t="shared" si="25"/>
        <v>1</v>
      </c>
      <c r="AM75" s="1">
        <f t="shared" si="27"/>
        <v>0</v>
      </c>
      <c r="AN75" s="145">
        <f t="shared" si="28"/>
        <v>0</v>
      </c>
      <c r="AO75" s="144">
        <f t="shared" si="29"/>
        <v>1</v>
      </c>
    </row>
    <row r="76" spans="1:42" x14ac:dyDescent="0.35">
      <c r="A76" s="222">
        <f t="shared" si="26"/>
        <v>0.8833333333333333</v>
      </c>
      <c r="D76" s="205"/>
      <c r="F76" s="21"/>
      <c r="G76" s="68">
        <v>0.35</v>
      </c>
      <c r="I76" s="204">
        <v>0.8833333333333333</v>
      </c>
      <c r="J76" s="20"/>
      <c r="K76" s="3"/>
      <c r="N76" s="203">
        <v>0.8833333333333333</v>
      </c>
      <c r="S76" s="175">
        <v>0</v>
      </c>
      <c r="X76" s="175">
        <v>0</v>
      </c>
      <c r="Y76" s="20"/>
      <c r="Z76" s="18"/>
      <c r="AA76" s="18"/>
      <c r="AB76" s="18"/>
      <c r="AC76" s="18"/>
      <c r="AD76" s="18"/>
      <c r="AE76" s="18"/>
      <c r="AF76" s="18"/>
      <c r="AI76" s="21"/>
      <c r="AJ76" s="29">
        <f t="shared" si="30"/>
        <v>45783</v>
      </c>
      <c r="AK76">
        <f t="shared" si="24"/>
        <v>0</v>
      </c>
      <c r="AL76" s="1">
        <f t="shared" si="25"/>
        <v>1</v>
      </c>
      <c r="AM76" s="1">
        <f t="shared" si="27"/>
        <v>0</v>
      </c>
      <c r="AN76" s="145">
        <f t="shared" si="28"/>
        <v>0</v>
      </c>
      <c r="AO76" s="144">
        <f t="shared" si="29"/>
        <v>1</v>
      </c>
    </row>
    <row r="77" spans="1:42" x14ac:dyDescent="0.35">
      <c r="A77" s="222">
        <f t="shared" si="26"/>
        <v>0.88</v>
      </c>
      <c r="D77" s="205"/>
      <c r="F77" s="21"/>
      <c r="G77" s="68">
        <v>0.36</v>
      </c>
      <c r="I77" s="204">
        <v>0.88</v>
      </c>
      <c r="J77" s="20"/>
      <c r="K77" s="3"/>
      <c r="N77" s="203">
        <v>0.88</v>
      </c>
      <c r="S77" s="175">
        <v>0</v>
      </c>
      <c r="X77" s="175">
        <v>0</v>
      </c>
      <c r="Y77" s="20"/>
      <c r="Z77" s="18"/>
      <c r="AA77" s="18"/>
      <c r="AB77" s="18"/>
      <c r="AC77" s="18"/>
      <c r="AD77" s="18"/>
      <c r="AE77" s="18"/>
      <c r="AF77" s="18"/>
      <c r="AI77" s="21"/>
      <c r="AJ77" s="29">
        <f t="shared" si="30"/>
        <v>45784</v>
      </c>
      <c r="AK77">
        <f t="shared" si="24"/>
        <v>0</v>
      </c>
      <c r="AL77" s="1">
        <f t="shared" si="25"/>
        <v>1</v>
      </c>
      <c r="AM77" s="1">
        <f t="shared" si="27"/>
        <v>0</v>
      </c>
      <c r="AN77" s="145">
        <f t="shared" si="28"/>
        <v>0</v>
      </c>
      <c r="AO77" s="144">
        <f t="shared" si="29"/>
        <v>1</v>
      </c>
    </row>
    <row r="78" spans="1:42" x14ac:dyDescent="0.35">
      <c r="A78" s="222">
        <f t="shared" si="26"/>
        <v>0.87666666666666659</v>
      </c>
      <c r="D78" s="205"/>
      <c r="F78" s="21"/>
      <c r="G78" s="68">
        <v>0.37</v>
      </c>
      <c r="I78" s="204">
        <v>0.87666666666666659</v>
      </c>
      <c r="J78" s="20"/>
      <c r="K78" s="3"/>
      <c r="N78" s="203">
        <v>0.87666666666666659</v>
      </c>
      <c r="S78" s="175">
        <v>0</v>
      </c>
      <c r="X78" s="175">
        <v>0</v>
      </c>
      <c r="Y78" s="20"/>
      <c r="Z78" s="18"/>
      <c r="AA78" s="18"/>
      <c r="AB78" s="18"/>
      <c r="AC78" s="18"/>
      <c r="AD78" s="18"/>
      <c r="AE78" s="18"/>
      <c r="AF78" s="18"/>
      <c r="AI78" s="21"/>
      <c r="AJ78" s="29">
        <f t="shared" si="30"/>
        <v>45785</v>
      </c>
      <c r="AK78">
        <f t="shared" si="24"/>
        <v>0</v>
      </c>
      <c r="AL78" s="1">
        <f t="shared" si="25"/>
        <v>1</v>
      </c>
      <c r="AM78" s="1">
        <f t="shared" si="27"/>
        <v>0</v>
      </c>
      <c r="AN78" s="145">
        <f t="shared" si="28"/>
        <v>0</v>
      </c>
      <c r="AO78" s="144">
        <f t="shared" si="29"/>
        <v>1</v>
      </c>
    </row>
    <row r="79" spans="1:42" x14ac:dyDescent="0.35">
      <c r="A79" s="222">
        <f t="shared" si="26"/>
        <v>0.87333333333333329</v>
      </c>
      <c r="D79" s="205"/>
      <c r="F79" s="21"/>
      <c r="G79" s="68">
        <v>0.38</v>
      </c>
      <c r="I79" s="204">
        <v>0.87333333333333329</v>
      </c>
      <c r="J79" s="20"/>
      <c r="K79" s="3"/>
      <c r="N79" s="203">
        <v>0.87333333333333329</v>
      </c>
      <c r="S79" s="175">
        <v>0</v>
      </c>
      <c r="X79" s="175">
        <v>0</v>
      </c>
      <c r="Y79" s="20"/>
      <c r="Z79" s="18"/>
      <c r="AA79" s="18"/>
      <c r="AB79" s="18"/>
      <c r="AC79" s="18"/>
      <c r="AD79" s="18"/>
      <c r="AE79" s="18"/>
      <c r="AF79" s="18"/>
      <c r="AI79" s="21"/>
      <c r="AJ79" s="29">
        <f t="shared" si="30"/>
        <v>45786</v>
      </c>
      <c r="AK79">
        <f t="shared" si="24"/>
        <v>0</v>
      </c>
      <c r="AL79" s="1">
        <f t="shared" si="25"/>
        <v>1</v>
      </c>
      <c r="AM79" s="1">
        <f t="shared" si="27"/>
        <v>0</v>
      </c>
      <c r="AN79" s="145">
        <f t="shared" si="28"/>
        <v>0</v>
      </c>
      <c r="AO79" s="144">
        <f t="shared" si="29"/>
        <v>1</v>
      </c>
    </row>
    <row r="80" spans="1:42" x14ac:dyDescent="0.35">
      <c r="A80" s="222">
        <f t="shared" si="26"/>
        <v>0.87000000000000011</v>
      </c>
      <c r="D80" s="205"/>
      <c r="F80" s="21"/>
      <c r="G80" s="68">
        <v>0.39</v>
      </c>
      <c r="I80" s="204">
        <v>0.87</v>
      </c>
      <c r="J80" s="20"/>
      <c r="K80" s="3"/>
      <c r="N80" s="203">
        <v>0.87</v>
      </c>
      <c r="S80" s="175">
        <v>0</v>
      </c>
      <c r="X80" s="175">
        <v>0</v>
      </c>
      <c r="Y80" s="20"/>
      <c r="Z80" s="18"/>
      <c r="AA80" s="18"/>
      <c r="AB80" s="18"/>
      <c r="AC80" s="18"/>
      <c r="AD80" s="18"/>
      <c r="AE80" s="18"/>
      <c r="AF80" s="18"/>
      <c r="AI80" s="21"/>
      <c r="AJ80" s="29">
        <f t="shared" si="30"/>
        <v>45787</v>
      </c>
      <c r="AK80">
        <f t="shared" si="24"/>
        <v>0</v>
      </c>
      <c r="AL80" s="1">
        <f t="shared" si="25"/>
        <v>1</v>
      </c>
      <c r="AM80" s="1">
        <f t="shared" si="27"/>
        <v>0</v>
      </c>
      <c r="AN80" s="145">
        <f t="shared" si="28"/>
        <v>0</v>
      </c>
      <c r="AO80" s="144">
        <f t="shared" si="29"/>
        <v>1</v>
      </c>
    </row>
    <row r="81" spans="1:41" x14ac:dyDescent="0.35">
      <c r="A81" s="222">
        <f t="shared" si="26"/>
        <v>0.86666666666666659</v>
      </c>
      <c r="D81" s="205"/>
      <c r="F81" s="21"/>
      <c r="G81" s="68">
        <v>0.4</v>
      </c>
      <c r="I81" s="204">
        <v>0.86666666666666659</v>
      </c>
      <c r="J81" s="20"/>
      <c r="K81" s="3"/>
      <c r="N81" s="203">
        <v>0.86666666666666659</v>
      </c>
      <c r="S81" s="175">
        <v>0</v>
      </c>
      <c r="X81" s="175">
        <v>0</v>
      </c>
      <c r="Y81" s="20"/>
      <c r="Z81" s="18"/>
      <c r="AA81" s="18"/>
      <c r="AB81" s="18"/>
      <c r="AC81" s="18"/>
      <c r="AD81" s="18"/>
      <c r="AE81" s="18"/>
      <c r="AF81" s="18"/>
      <c r="AI81" s="21"/>
      <c r="AJ81" s="29">
        <f t="shared" si="30"/>
        <v>45788</v>
      </c>
      <c r="AK81">
        <f t="shared" si="24"/>
        <v>0</v>
      </c>
      <c r="AL81" s="1">
        <f t="shared" si="25"/>
        <v>1</v>
      </c>
      <c r="AM81" s="1">
        <f t="shared" si="27"/>
        <v>0</v>
      </c>
      <c r="AN81" s="145">
        <f t="shared" si="28"/>
        <v>0</v>
      </c>
      <c r="AO81" s="144">
        <f t="shared" si="29"/>
        <v>1</v>
      </c>
    </row>
    <row r="82" spans="1:41" x14ac:dyDescent="0.35">
      <c r="A82" s="222">
        <f t="shared" si="26"/>
        <v>0.8633333333333334</v>
      </c>
      <c r="D82" s="205"/>
      <c r="F82" s="21"/>
      <c r="G82" s="68">
        <v>0.41</v>
      </c>
      <c r="I82" s="204">
        <v>0.86333333333333329</v>
      </c>
      <c r="J82" s="20"/>
      <c r="K82" s="3"/>
      <c r="N82" s="203">
        <v>0.86333333333333329</v>
      </c>
      <c r="S82" s="175">
        <v>0</v>
      </c>
      <c r="X82" s="175">
        <v>0</v>
      </c>
      <c r="Y82" s="20"/>
      <c r="Z82" s="18"/>
      <c r="AA82" s="18"/>
      <c r="AB82" s="18"/>
      <c r="AC82" s="18"/>
      <c r="AD82" s="18"/>
      <c r="AE82" s="18"/>
      <c r="AF82" s="18"/>
      <c r="AI82" s="21"/>
      <c r="AJ82" s="29">
        <f t="shared" si="30"/>
        <v>45789</v>
      </c>
      <c r="AK82">
        <f t="shared" si="24"/>
        <v>0</v>
      </c>
      <c r="AL82" s="1">
        <f t="shared" si="25"/>
        <v>1</v>
      </c>
      <c r="AM82" s="1">
        <f t="shared" si="27"/>
        <v>0</v>
      </c>
      <c r="AN82" s="145">
        <f t="shared" si="28"/>
        <v>0</v>
      </c>
      <c r="AO82" s="144">
        <f t="shared" si="29"/>
        <v>1</v>
      </c>
    </row>
    <row r="83" spans="1:41" x14ac:dyDescent="0.35">
      <c r="A83" s="222">
        <f t="shared" si="26"/>
        <v>0.86</v>
      </c>
      <c r="B83" s="4"/>
      <c r="D83" s="205"/>
      <c r="F83" s="21"/>
      <c r="G83" s="68">
        <v>0.42</v>
      </c>
      <c r="I83" s="204">
        <v>0.86</v>
      </c>
      <c r="J83" s="20"/>
      <c r="K83" s="3"/>
      <c r="N83" s="203">
        <v>0.86</v>
      </c>
      <c r="S83" s="175">
        <v>0</v>
      </c>
      <c r="X83" s="175">
        <v>0</v>
      </c>
      <c r="Y83" s="20"/>
      <c r="Z83" s="18"/>
      <c r="AA83" s="18"/>
      <c r="AB83" s="18"/>
      <c r="AC83" s="18"/>
      <c r="AD83" s="18"/>
      <c r="AE83" s="18"/>
      <c r="AF83" s="18"/>
      <c r="AI83" s="21"/>
      <c r="AJ83" s="29">
        <f t="shared" si="30"/>
        <v>45790</v>
      </c>
      <c r="AK83">
        <f t="shared" si="24"/>
        <v>0</v>
      </c>
      <c r="AL83" s="1">
        <f t="shared" si="25"/>
        <v>1</v>
      </c>
      <c r="AM83" s="1">
        <f t="shared" si="27"/>
        <v>0</v>
      </c>
      <c r="AN83" s="145">
        <f t="shared" si="28"/>
        <v>0</v>
      </c>
      <c r="AO83" s="144">
        <f t="shared" si="29"/>
        <v>1</v>
      </c>
    </row>
    <row r="84" spans="1:41" x14ac:dyDescent="0.35">
      <c r="A84" s="222">
        <f t="shared" si="26"/>
        <v>0.85666666666666669</v>
      </c>
      <c r="D84" s="205"/>
      <c r="F84" s="21"/>
      <c r="G84" s="68">
        <v>0.43</v>
      </c>
      <c r="I84" s="204">
        <v>0.85666666666666669</v>
      </c>
      <c r="J84" s="20"/>
      <c r="K84" s="3"/>
      <c r="N84" s="203">
        <v>0.85666666666666669</v>
      </c>
      <c r="S84" s="175">
        <v>0</v>
      </c>
      <c r="X84" s="175">
        <v>0</v>
      </c>
      <c r="Y84" s="20"/>
      <c r="Z84" s="18"/>
      <c r="AA84" s="18"/>
      <c r="AB84" s="18"/>
      <c r="AC84" s="18"/>
      <c r="AD84" s="18"/>
      <c r="AE84" s="18"/>
      <c r="AF84" s="18"/>
      <c r="AI84" s="21"/>
      <c r="AJ84" s="29">
        <f t="shared" si="30"/>
        <v>45791</v>
      </c>
      <c r="AK84">
        <f t="shared" si="24"/>
        <v>0</v>
      </c>
      <c r="AL84" s="1">
        <f t="shared" si="25"/>
        <v>1</v>
      </c>
      <c r="AM84" s="1">
        <f t="shared" si="27"/>
        <v>0</v>
      </c>
      <c r="AN84" s="145">
        <f t="shared" si="28"/>
        <v>0</v>
      </c>
      <c r="AO84" s="144">
        <f t="shared" si="29"/>
        <v>1</v>
      </c>
    </row>
    <row r="85" spans="1:41" x14ac:dyDescent="0.35">
      <c r="A85" s="222">
        <f t="shared" si="26"/>
        <v>0.85333333333333328</v>
      </c>
      <c r="D85" s="205"/>
      <c r="F85" s="21"/>
      <c r="G85" s="68">
        <v>0.44</v>
      </c>
      <c r="I85" s="204">
        <v>0.85333333333333328</v>
      </c>
      <c r="J85" s="20"/>
      <c r="K85" s="3"/>
      <c r="N85" s="203">
        <v>0.85333333333333328</v>
      </c>
      <c r="S85" s="175">
        <v>0</v>
      </c>
      <c r="X85" s="175">
        <v>0</v>
      </c>
      <c r="Y85" s="20"/>
      <c r="Z85" s="18"/>
      <c r="AA85" s="18"/>
      <c r="AB85" s="18"/>
      <c r="AC85" s="18"/>
      <c r="AD85" s="18"/>
      <c r="AE85" s="18"/>
      <c r="AF85" s="18"/>
      <c r="AI85" s="21"/>
      <c r="AJ85" s="29">
        <f t="shared" si="30"/>
        <v>45792</v>
      </c>
      <c r="AK85">
        <f t="shared" si="24"/>
        <v>0</v>
      </c>
      <c r="AL85" s="1">
        <f t="shared" si="25"/>
        <v>1</v>
      </c>
      <c r="AM85" s="1">
        <f t="shared" si="27"/>
        <v>0</v>
      </c>
      <c r="AN85" s="145">
        <f t="shared" si="28"/>
        <v>0</v>
      </c>
      <c r="AO85" s="144">
        <f t="shared" si="29"/>
        <v>1</v>
      </c>
    </row>
    <row r="86" spans="1:41" x14ac:dyDescent="0.35">
      <c r="A86" s="222">
        <f t="shared" si="26"/>
        <v>0.85</v>
      </c>
      <c r="D86" s="205"/>
      <c r="F86" s="21"/>
      <c r="G86" s="68">
        <v>0.45</v>
      </c>
      <c r="I86" s="204">
        <v>0.85</v>
      </c>
      <c r="J86" s="20"/>
      <c r="K86" s="3"/>
      <c r="N86" s="203">
        <v>0.85</v>
      </c>
      <c r="S86" s="175">
        <v>0</v>
      </c>
      <c r="X86" s="175">
        <v>0</v>
      </c>
      <c r="Y86" s="20"/>
      <c r="Z86" s="18"/>
      <c r="AA86" s="18"/>
      <c r="AB86" s="18"/>
      <c r="AC86" s="18"/>
      <c r="AD86" s="18"/>
      <c r="AE86" s="18"/>
      <c r="AF86" s="18"/>
      <c r="AI86" s="21"/>
      <c r="AJ86" s="29">
        <f t="shared" si="30"/>
        <v>45793</v>
      </c>
      <c r="AK86">
        <f t="shared" si="24"/>
        <v>0</v>
      </c>
      <c r="AL86" s="1">
        <f t="shared" si="25"/>
        <v>1</v>
      </c>
      <c r="AM86" s="1">
        <f t="shared" si="27"/>
        <v>0</v>
      </c>
      <c r="AN86" s="145">
        <f t="shared" si="28"/>
        <v>0</v>
      </c>
      <c r="AO86" s="144">
        <f t="shared" si="29"/>
        <v>1</v>
      </c>
    </row>
    <row r="87" spans="1:41" x14ac:dyDescent="0.35">
      <c r="A87" s="222">
        <f t="shared" si="26"/>
        <v>0.84333333333333327</v>
      </c>
      <c r="D87" s="205"/>
      <c r="F87" s="21"/>
      <c r="G87" s="68">
        <v>0.46</v>
      </c>
      <c r="I87" s="204">
        <v>0.84333333333333327</v>
      </c>
      <c r="J87" s="20"/>
      <c r="K87" s="3"/>
      <c r="N87" s="203">
        <v>0.84333333333333327</v>
      </c>
      <c r="S87" s="175">
        <v>0</v>
      </c>
      <c r="X87" s="175">
        <v>0</v>
      </c>
      <c r="Y87" s="20"/>
      <c r="Z87" s="18"/>
      <c r="AA87" s="18"/>
      <c r="AB87" s="18"/>
      <c r="AC87" s="18"/>
      <c r="AD87" s="18"/>
      <c r="AE87" s="18"/>
      <c r="AF87" s="18"/>
      <c r="AI87" s="21"/>
      <c r="AJ87" s="29">
        <f t="shared" si="30"/>
        <v>45794</v>
      </c>
      <c r="AK87">
        <f t="shared" si="24"/>
        <v>0</v>
      </c>
      <c r="AL87" s="1">
        <f t="shared" si="25"/>
        <v>1</v>
      </c>
      <c r="AM87" s="1">
        <f t="shared" si="27"/>
        <v>0</v>
      </c>
      <c r="AN87" s="145">
        <f t="shared" si="28"/>
        <v>0</v>
      </c>
      <c r="AO87" s="144">
        <f t="shared" si="29"/>
        <v>1</v>
      </c>
    </row>
    <row r="88" spans="1:41" x14ac:dyDescent="0.35">
      <c r="A88" s="222">
        <f t="shared" si="26"/>
        <v>0.83666666666666667</v>
      </c>
      <c r="D88" s="205"/>
      <c r="F88" s="21"/>
      <c r="G88" s="68">
        <v>0.47</v>
      </c>
      <c r="I88" s="204">
        <v>0.83666666666666667</v>
      </c>
      <c r="J88" s="20"/>
      <c r="K88" s="3"/>
      <c r="N88" s="203">
        <v>0.83666666666666667</v>
      </c>
      <c r="S88" s="175">
        <v>0</v>
      </c>
      <c r="X88" s="175">
        <v>0</v>
      </c>
      <c r="Y88" s="20"/>
      <c r="Z88" s="18"/>
      <c r="AA88" s="18"/>
      <c r="AB88" s="18"/>
      <c r="AC88" s="18"/>
      <c r="AD88" s="18"/>
      <c r="AE88" s="18"/>
      <c r="AF88" s="18"/>
      <c r="AI88" s="21"/>
      <c r="AJ88" s="29">
        <f t="shared" si="30"/>
        <v>45795</v>
      </c>
      <c r="AK88">
        <f t="shared" si="24"/>
        <v>0</v>
      </c>
      <c r="AL88" s="1">
        <f t="shared" si="25"/>
        <v>1</v>
      </c>
      <c r="AM88" s="1">
        <f t="shared" si="27"/>
        <v>0</v>
      </c>
      <c r="AN88" s="145">
        <f t="shared" si="28"/>
        <v>0</v>
      </c>
      <c r="AO88" s="144">
        <f t="shared" si="29"/>
        <v>1</v>
      </c>
    </row>
    <row r="89" spans="1:41" x14ac:dyDescent="0.35">
      <c r="A89" s="222">
        <f t="shared" si="26"/>
        <v>0.83000000000000007</v>
      </c>
      <c r="D89" s="205"/>
      <c r="F89" s="21"/>
      <c r="G89" s="68">
        <v>0.48</v>
      </c>
      <c r="I89" s="204">
        <v>0.83000000000000007</v>
      </c>
      <c r="J89" s="20"/>
      <c r="K89" s="3"/>
      <c r="N89" s="203">
        <v>0.83000000000000007</v>
      </c>
      <c r="S89" s="175">
        <v>0</v>
      </c>
      <c r="X89" s="175">
        <v>0</v>
      </c>
      <c r="Y89" s="20"/>
      <c r="Z89" s="18"/>
      <c r="AA89" s="18"/>
      <c r="AB89" s="18"/>
      <c r="AC89" s="18"/>
      <c r="AD89" s="18"/>
      <c r="AE89" s="18"/>
      <c r="AF89" s="18"/>
      <c r="AI89" s="21"/>
      <c r="AJ89" s="29">
        <f t="shared" si="30"/>
        <v>45796</v>
      </c>
      <c r="AK89">
        <f t="shared" si="24"/>
        <v>0</v>
      </c>
      <c r="AL89" s="1">
        <f t="shared" si="25"/>
        <v>1</v>
      </c>
      <c r="AM89" s="1">
        <f t="shared" si="27"/>
        <v>0</v>
      </c>
      <c r="AN89" s="145">
        <f t="shared" si="28"/>
        <v>0</v>
      </c>
      <c r="AO89" s="144">
        <f t="shared" si="29"/>
        <v>1</v>
      </c>
    </row>
    <row r="90" spans="1:41" x14ac:dyDescent="0.35">
      <c r="A90" s="222">
        <f t="shared" si="26"/>
        <v>0.82333333333333325</v>
      </c>
      <c r="D90" s="205"/>
      <c r="F90" s="21"/>
      <c r="G90" s="68">
        <v>0.49</v>
      </c>
      <c r="I90" s="204">
        <v>0.82333333333333325</v>
      </c>
      <c r="J90" s="20"/>
      <c r="K90" s="3"/>
      <c r="N90" s="203">
        <v>0.82333333333333325</v>
      </c>
      <c r="S90" s="175">
        <v>0</v>
      </c>
      <c r="X90" s="175">
        <v>0</v>
      </c>
      <c r="Y90" s="20"/>
      <c r="Z90" s="18"/>
      <c r="AA90" s="18"/>
      <c r="AB90" s="18"/>
      <c r="AC90" s="18"/>
      <c r="AD90" s="18"/>
      <c r="AE90" s="18"/>
      <c r="AF90" s="18"/>
      <c r="AI90" s="21"/>
      <c r="AJ90" s="29">
        <f t="shared" si="30"/>
        <v>45797</v>
      </c>
      <c r="AK90">
        <f t="shared" si="24"/>
        <v>0</v>
      </c>
      <c r="AL90" s="1">
        <f t="shared" si="25"/>
        <v>1</v>
      </c>
      <c r="AM90" s="1">
        <f t="shared" si="27"/>
        <v>0</v>
      </c>
      <c r="AN90" s="145">
        <f t="shared" si="28"/>
        <v>0</v>
      </c>
      <c r="AO90" s="144">
        <f t="shared" si="29"/>
        <v>1</v>
      </c>
    </row>
    <row r="91" spans="1:41" x14ac:dyDescent="0.35">
      <c r="A91" s="222">
        <f t="shared" si="26"/>
        <v>0.81666666666666676</v>
      </c>
      <c r="D91" s="205"/>
      <c r="F91" s="21"/>
      <c r="G91" s="68">
        <v>0.5</v>
      </c>
      <c r="I91" s="204">
        <v>0.81666666666666665</v>
      </c>
      <c r="J91" s="20"/>
      <c r="K91" s="3"/>
      <c r="N91" s="203">
        <v>0.81666666666666665</v>
      </c>
      <c r="S91" s="175">
        <v>0</v>
      </c>
      <c r="X91" s="175">
        <v>0</v>
      </c>
      <c r="Y91" s="20"/>
      <c r="Z91" s="18"/>
      <c r="AA91" s="18"/>
      <c r="AB91" s="18"/>
      <c r="AC91" s="18"/>
      <c r="AD91" s="18"/>
      <c r="AE91" s="18"/>
      <c r="AF91" s="18"/>
      <c r="AI91" s="21"/>
      <c r="AJ91" s="29">
        <f t="shared" si="30"/>
        <v>45798</v>
      </c>
      <c r="AK91">
        <f t="shared" si="24"/>
        <v>0</v>
      </c>
      <c r="AL91" s="1">
        <f t="shared" si="25"/>
        <v>1</v>
      </c>
      <c r="AM91" s="1">
        <f t="shared" si="27"/>
        <v>0</v>
      </c>
      <c r="AN91" s="145">
        <f t="shared" si="28"/>
        <v>0</v>
      </c>
      <c r="AO91" s="144">
        <f t="shared" si="29"/>
        <v>1</v>
      </c>
    </row>
    <row r="92" spans="1:41" x14ac:dyDescent="0.35">
      <c r="A92" s="222">
        <f t="shared" si="26"/>
        <v>0.81</v>
      </c>
      <c r="D92" s="205"/>
      <c r="F92" s="21"/>
      <c r="G92" s="68">
        <v>0.51</v>
      </c>
      <c r="I92" s="204">
        <v>0.81</v>
      </c>
      <c r="J92" s="20"/>
      <c r="K92" s="3"/>
      <c r="N92" s="203">
        <v>0.81</v>
      </c>
      <c r="S92" s="175">
        <v>0</v>
      </c>
      <c r="X92" s="175">
        <v>0</v>
      </c>
      <c r="Y92" s="20"/>
      <c r="Z92" s="18"/>
      <c r="AA92" s="18"/>
      <c r="AB92" s="18"/>
      <c r="AC92" s="18"/>
      <c r="AD92" s="18"/>
      <c r="AE92" s="18"/>
      <c r="AF92" s="18"/>
      <c r="AI92" s="21"/>
      <c r="AJ92" s="29">
        <f t="shared" si="30"/>
        <v>45799</v>
      </c>
      <c r="AK92">
        <f t="shared" si="24"/>
        <v>0</v>
      </c>
      <c r="AL92" s="1">
        <f t="shared" si="25"/>
        <v>1</v>
      </c>
      <c r="AM92" s="1">
        <f t="shared" si="27"/>
        <v>0</v>
      </c>
      <c r="AN92" s="145">
        <f t="shared" si="28"/>
        <v>0</v>
      </c>
      <c r="AO92" s="144">
        <f t="shared" si="29"/>
        <v>1</v>
      </c>
    </row>
    <row r="93" spans="1:41" x14ac:dyDescent="0.35">
      <c r="A93" s="222">
        <f t="shared" si="26"/>
        <v>0.80333333333333323</v>
      </c>
      <c r="D93" s="205"/>
      <c r="F93" s="21"/>
      <c r="G93" s="68">
        <v>0.52</v>
      </c>
      <c r="I93" s="204">
        <v>0.80333333333333323</v>
      </c>
      <c r="J93" s="20"/>
      <c r="K93" s="3"/>
      <c r="N93" s="203">
        <v>0.80333333333333323</v>
      </c>
      <c r="S93" s="175">
        <v>0</v>
      </c>
      <c r="X93" s="175">
        <v>0</v>
      </c>
      <c r="Y93" s="20"/>
      <c r="Z93" s="18"/>
      <c r="AA93" s="18"/>
      <c r="AB93" s="18"/>
      <c r="AC93" s="18"/>
      <c r="AD93" s="18"/>
      <c r="AE93" s="18"/>
      <c r="AF93" s="18"/>
      <c r="AI93" s="21"/>
      <c r="AJ93" s="29">
        <f t="shared" si="30"/>
        <v>45800</v>
      </c>
      <c r="AK93">
        <f t="shared" si="24"/>
        <v>0</v>
      </c>
      <c r="AL93" s="1">
        <f t="shared" si="25"/>
        <v>1</v>
      </c>
      <c r="AM93" s="1">
        <f t="shared" si="27"/>
        <v>0</v>
      </c>
      <c r="AN93" s="145">
        <f t="shared" si="28"/>
        <v>0</v>
      </c>
      <c r="AO93" s="144">
        <f t="shared" si="29"/>
        <v>1</v>
      </c>
    </row>
    <row r="94" spans="1:41" x14ac:dyDescent="0.35">
      <c r="A94" s="222">
        <f t="shared" si="26"/>
        <v>0.79666666666666663</v>
      </c>
      <c r="D94" s="205"/>
      <c r="F94" s="21"/>
      <c r="G94" s="68">
        <v>0.53</v>
      </c>
      <c r="I94" s="204">
        <v>0.79666666666666663</v>
      </c>
      <c r="J94" s="20"/>
      <c r="K94" s="3"/>
      <c r="N94" s="203">
        <v>0.79666666666666663</v>
      </c>
      <c r="S94" s="175">
        <v>0</v>
      </c>
      <c r="X94" s="175">
        <v>0</v>
      </c>
      <c r="Y94" s="20"/>
      <c r="Z94" s="18"/>
      <c r="AA94" s="18"/>
      <c r="AB94" s="18"/>
      <c r="AC94" s="18"/>
      <c r="AD94" s="18"/>
      <c r="AE94" s="18"/>
      <c r="AF94" s="18"/>
      <c r="AI94" s="21"/>
      <c r="AJ94" s="29">
        <f t="shared" si="30"/>
        <v>45801</v>
      </c>
      <c r="AK94">
        <f t="shared" si="24"/>
        <v>0</v>
      </c>
      <c r="AL94" s="1">
        <f t="shared" si="25"/>
        <v>1</v>
      </c>
      <c r="AM94" s="1">
        <f t="shared" si="27"/>
        <v>0</v>
      </c>
      <c r="AN94" s="145">
        <f t="shared" si="28"/>
        <v>0</v>
      </c>
      <c r="AO94" s="144">
        <f t="shared" si="29"/>
        <v>1</v>
      </c>
    </row>
    <row r="95" spans="1:41" x14ac:dyDescent="0.35">
      <c r="A95" s="222">
        <f t="shared" si="26"/>
        <v>0.79000000000000015</v>
      </c>
      <c r="D95" s="205"/>
      <c r="F95" s="21"/>
      <c r="G95" s="68">
        <v>0.54</v>
      </c>
      <c r="I95" s="204">
        <v>0.79</v>
      </c>
      <c r="J95" s="20"/>
      <c r="K95" s="3"/>
      <c r="N95" s="203">
        <v>0.79</v>
      </c>
      <c r="S95" s="175">
        <v>0</v>
      </c>
      <c r="X95" s="175">
        <v>0</v>
      </c>
      <c r="Y95" s="20"/>
      <c r="Z95" s="18"/>
      <c r="AA95" s="18"/>
      <c r="AB95" s="18"/>
      <c r="AC95" s="18"/>
      <c r="AD95" s="18"/>
      <c r="AE95" s="18"/>
      <c r="AF95" s="18"/>
      <c r="AI95" s="21"/>
      <c r="AJ95" s="29">
        <f t="shared" si="30"/>
        <v>45802</v>
      </c>
      <c r="AK95">
        <f t="shared" si="24"/>
        <v>0</v>
      </c>
      <c r="AL95" s="1">
        <f t="shared" si="25"/>
        <v>1</v>
      </c>
      <c r="AM95" s="1">
        <f t="shared" si="27"/>
        <v>0</v>
      </c>
      <c r="AN95" s="145">
        <f t="shared" si="28"/>
        <v>0</v>
      </c>
      <c r="AO95" s="144">
        <f t="shared" si="29"/>
        <v>1</v>
      </c>
    </row>
    <row r="96" spans="1:41" x14ac:dyDescent="0.35">
      <c r="A96" s="222">
        <f t="shared" si="26"/>
        <v>0.78333333333333321</v>
      </c>
      <c r="D96" s="205"/>
      <c r="F96" s="21"/>
      <c r="G96" s="68">
        <v>0.55000000000000004</v>
      </c>
      <c r="I96" s="204">
        <v>0.78333333333333321</v>
      </c>
      <c r="J96" s="20"/>
      <c r="K96" s="3"/>
      <c r="N96" s="203">
        <v>0.78333333333333321</v>
      </c>
      <c r="S96" s="175">
        <v>0</v>
      </c>
      <c r="X96" s="175">
        <v>0</v>
      </c>
      <c r="Y96" s="20"/>
      <c r="Z96" s="18"/>
      <c r="AA96" s="18"/>
      <c r="AB96" s="18"/>
      <c r="AC96" s="18"/>
      <c r="AD96" s="18"/>
      <c r="AE96" s="18"/>
      <c r="AF96" s="18"/>
      <c r="AI96" s="21"/>
      <c r="AJ96" s="29">
        <f t="shared" si="30"/>
        <v>45803</v>
      </c>
      <c r="AK96">
        <f t="shared" si="24"/>
        <v>0</v>
      </c>
      <c r="AL96" s="1">
        <f t="shared" si="25"/>
        <v>1</v>
      </c>
      <c r="AM96" s="1">
        <f t="shared" si="27"/>
        <v>0</v>
      </c>
      <c r="AN96" s="145">
        <f t="shared" si="28"/>
        <v>0</v>
      </c>
      <c r="AO96" s="144">
        <f t="shared" si="29"/>
        <v>1</v>
      </c>
    </row>
    <row r="97" spans="1:41" x14ac:dyDescent="0.35">
      <c r="A97" s="222">
        <f t="shared" si="26"/>
        <v>0.77666666666666662</v>
      </c>
      <c r="D97" s="205"/>
      <c r="F97" s="21"/>
      <c r="G97" s="68">
        <v>0.56000000000000005</v>
      </c>
      <c r="I97" s="204">
        <v>0.77666666666666662</v>
      </c>
      <c r="J97" s="20"/>
      <c r="K97" s="3"/>
      <c r="N97" s="203">
        <v>0.77666666666666662</v>
      </c>
      <c r="S97" s="175">
        <v>0</v>
      </c>
      <c r="X97" s="175">
        <v>0</v>
      </c>
      <c r="Y97" s="20"/>
      <c r="Z97" s="18"/>
      <c r="AA97" s="18"/>
      <c r="AB97" s="18"/>
      <c r="AC97" s="18"/>
      <c r="AD97" s="18"/>
      <c r="AE97" s="18"/>
      <c r="AF97" s="18"/>
      <c r="AI97" s="21"/>
      <c r="AJ97" s="29">
        <f t="shared" si="30"/>
        <v>45804</v>
      </c>
      <c r="AK97">
        <f t="shared" si="24"/>
        <v>0</v>
      </c>
      <c r="AL97" s="1">
        <f t="shared" si="25"/>
        <v>1</v>
      </c>
      <c r="AM97" s="1">
        <f t="shared" si="27"/>
        <v>0</v>
      </c>
      <c r="AN97" s="145">
        <f t="shared" si="28"/>
        <v>0</v>
      </c>
      <c r="AO97" s="144">
        <f t="shared" si="29"/>
        <v>1</v>
      </c>
    </row>
    <row r="98" spans="1:41" x14ac:dyDescent="0.35">
      <c r="A98" s="222">
        <f t="shared" si="26"/>
        <v>0.77000000000000013</v>
      </c>
      <c r="D98" s="205"/>
      <c r="F98" s="21"/>
      <c r="G98" s="68">
        <v>0.56999999999999995</v>
      </c>
      <c r="I98" s="204">
        <v>0.77</v>
      </c>
      <c r="J98" s="20"/>
      <c r="K98" s="3"/>
      <c r="N98" s="203">
        <v>0.77</v>
      </c>
      <c r="S98" s="175">
        <v>0</v>
      </c>
      <c r="X98" s="175">
        <v>0</v>
      </c>
      <c r="Y98" s="20"/>
      <c r="Z98" s="18"/>
      <c r="AA98" s="18"/>
      <c r="AB98" s="18"/>
      <c r="AC98" s="18"/>
      <c r="AD98" s="18"/>
      <c r="AE98" s="18"/>
      <c r="AF98" s="18"/>
      <c r="AI98" s="21"/>
      <c r="AJ98" s="29">
        <f t="shared" si="30"/>
        <v>45805</v>
      </c>
      <c r="AK98">
        <f t="shared" si="24"/>
        <v>0</v>
      </c>
      <c r="AL98" s="1">
        <f t="shared" si="25"/>
        <v>1</v>
      </c>
      <c r="AM98" s="1">
        <f t="shared" si="27"/>
        <v>0</v>
      </c>
      <c r="AN98" s="145">
        <f t="shared" si="28"/>
        <v>0</v>
      </c>
      <c r="AO98" s="144">
        <f t="shared" si="29"/>
        <v>1</v>
      </c>
    </row>
    <row r="99" spans="1:41" x14ac:dyDescent="0.35">
      <c r="A99" s="222">
        <f t="shared" si="26"/>
        <v>0.76333333333333353</v>
      </c>
      <c r="D99" s="205"/>
      <c r="F99" s="21"/>
      <c r="G99" s="68">
        <v>0.57999999999999996</v>
      </c>
      <c r="I99" s="204">
        <v>0.76333333333333342</v>
      </c>
      <c r="J99" s="20"/>
      <c r="K99" s="3"/>
      <c r="N99" s="203">
        <v>0.76333333333333342</v>
      </c>
      <c r="S99" s="175">
        <v>0</v>
      </c>
      <c r="X99" s="175">
        <v>0</v>
      </c>
      <c r="Y99" s="20"/>
      <c r="Z99" s="18"/>
      <c r="AA99" s="18"/>
      <c r="AB99" s="18"/>
      <c r="AC99" s="18"/>
      <c r="AD99" s="18"/>
      <c r="AE99" s="18"/>
      <c r="AF99" s="18"/>
      <c r="AI99" s="21"/>
      <c r="AJ99" s="29">
        <f t="shared" si="30"/>
        <v>45806</v>
      </c>
      <c r="AK99">
        <f t="shared" si="24"/>
        <v>0</v>
      </c>
      <c r="AL99" s="1">
        <f t="shared" si="25"/>
        <v>1</v>
      </c>
      <c r="AM99" s="1">
        <f t="shared" si="27"/>
        <v>0</v>
      </c>
      <c r="AN99" s="145">
        <f t="shared" si="28"/>
        <v>0</v>
      </c>
      <c r="AO99" s="144">
        <f t="shared" si="29"/>
        <v>1</v>
      </c>
    </row>
    <row r="100" spans="1:41" x14ac:dyDescent="0.35">
      <c r="A100" s="222">
        <f t="shared" si="26"/>
        <v>0.75666666666666671</v>
      </c>
      <c r="D100" s="205"/>
      <c r="F100" s="21"/>
      <c r="G100" s="68">
        <v>0.59</v>
      </c>
      <c r="I100" s="204">
        <v>0.75666666666666671</v>
      </c>
      <c r="J100" s="20"/>
      <c r="K100" s="3"/>
      <c r="N100" s="203">
        <v>0.75666666666666671</v>
      </c>
      <c r="S100" s="175">
        <v>0</v>
      </c>
      <c r="X100" s="175">
        <v>0</v>
      </c>
      <c r="Y100" s="20"/>
      <c r="Z100" s="18"/>
      <c r="AA100" s="18"/>
      <c r="AB100" s="18"/>
      <c r="AC100" s="18"/>
      <c r="AD100" s="18"/>
      <c r="AE100" s="18"/>
      <c r="AF100" s="18"/>
      <c r="AI100" s="21"/>
      <c r="AJ100" s="29">
        <f t="shared" si="30"/>
        <v>45807</v>
      </c>
      <c r="AK100">
        <f t="shared" si="24"/>
        <v>0</v>
      </c>
      <c r="AL100" s="1">
        <f t="shared" si="25"/>
        <v>1</v>
      </c>
      <c r="AM100" s="1">
        <f t="shared" si="27"/>
        <v>0</v>
      </c>
      <c r="AN100" s="145">
        <f t="shared" si="28"/>
        <v>0</v>
      </c>
      <c r="AO100" s="144">
        <f t="shared" si="29"/>
        <v>1</v>
      </c>
    </row>
    <row r="101" spans="1:41" x14ac:dyDescent="0.35">
      <c r="A101" s="222">
        <f t="shared" si="26"/>
        <v>0.75</v>
      </c>
      <c r="D101" s="205"/>
      <c r="F101" s="21"/>
      <c r="G101" s="68">
        <v>0.6</v>
      </c>
      <c r="I101" s="204">
        <v>0.75</v>
      </c>
      <c r="J101" s="20"/>
      <c r="K101" s="3"/>
      <c r="N101" s="203">
        <v>0.75</v>
      </c>
      <c r="S101" s="175">
        <v>0</v>
      </c>
      <c r="X101" s="175">
        <v>0</v>
      </c>
      <c r="Y101" s="20"/>
      <c r="Z101" s="18"/>
      <c r="AA101" s="18"/>
      <c r="AB101" s="18"/>
      <c r="AC101" s="18"/>
      <c r="AD101" s="18"/>
      <c r="AE101" s="18"/>
      <c r="AF101" s="18"/>
      <c r="AI101" s="21"/>
      <c r="AJ101" s="29">
        <f t="shared" si="30"/>
        <v>45808</v>
      </c>
      <c r="AK101">
        <f t="shared" si="24"/>
        <v>0</v>
      </c>
      <c r="AL101" s="1">
        <f t="shared" si="25"/>
        <v>1</v>
      </c>
      <c r="AM101" s="1">
        <f t="shared" si="27"/>
        <v>0</v>
      </c>
      <c r="AN101" s="145">
        <f t="shared" si="28"/>
        <v>0</v>
      </c>
      <c r="AO101" s="144">
        <f t="shared" si="29"/>
        <v>1</v>
      </c>
    </row>
    <row r="102" spans="1:41" x14ac:dyDescent="0.35">
      <c r="A102" s="222">
        <f t="shared" si="26"/>
        <v>0.7433333333333334</v>
      </c>
      <c r="D102" s="205"/>
      <c r="F102" s="21"/>
      <c r="G102" s="68">
        <v>0.61</v>
      </c>
      <c r="I102" s="204">
        <v>0.7433333333333334</v>
      </c>
      <c r="J102" s="20"/>
      <c r="K102" s="3"/>
      <c r="N102" s="203">
        <v>0.7433333333333334</v>
      </c>
      <c r="S102" s="175">
        <v>0</v>
      </c>
      <c r="X102" s="175">
        <v>0</v>
      </c>
      <c r="Y102" s="20"/>
      <c r="Z102" s="18"/>
      <c r="AA102" s="18"/>
      <c r="AB102" s="18"/>
      <c r="AC102" s="18"/>
      <c r="AD102" s="18"/>
      <c r="AE102" s="18"/>
      <c r="AF102" s="18"/>
      <c r="AI102" s="21"/>
      <c r="AJ102" s="29">
        <f t="shared" si="30"/>
        <v>45809</v>
      </c>
      <c r="AK102">
        <f t="shared" si="24"/>
        <v>0</v>
      </c>
      <c r="AL102" s="1">
        <f t="shared" si="25"/>
        <v>1</v>
      </c>
      <c r="AM102" s="1">
        <f t="shared" si="27"/>
        <v>0</v>
      </c>
      <c r="AN102" s="145">
        <f t="shared" si="28"/>
        <v>0</v>
      </c>
      <c r="AO102" s="144">
        <f t="shared" si="29"/>
        <v>1</v>
      </c>
    </row>
    <row r="103" spans="1:41" x14ac:dyDescent="0.35">
      <c r="A103" s="222">
        <f t="shared" si="26"/>
        <v>0.73666666666666669</v>
      </c>
      <c r="D103" s="205"/>
      <c r="F103" s="21"/>
      <c r="G103" s="68">
        <v>0.62</v>
      </c>
      <c r="I103" s="204">
        <v>0.73666666666666669</v>
      </c>
      <c r="J103" s="20"/>
      <c r="K103" s="3"/>
      <c r="N103" s="203">
        <v>0.73666666666666669</v>
      </c>
      <c r="S103" s="175">
        <v>0</v>
      </c>
      <c r="X103" s="175">
        <v>0</v>
      </c>
      <c r="Y103" s="20"/>
      <c r="Z103" s="18"/>
      <c r="AA103" s="18"/>
      <c r="AB103" s="18"/>
      <c r="AC103" s="18"/>
      <c r="AD103" s="18"/>
      <c r="AE103" s="18"/>
      <c r="AF103" s="18"/>
      <c r="AI103" s="21"/>
      <c r="AJ103" s="29">
        <f t="shared" si="30"/>
        <v>45810</v>
      </c>
      <c r="AK103">
        <f t="shared" si="24"/>
        <v>0</v>
      </c>
      <c r="AL103" s="1">
        <f t="shared" si="25"/>
        <v>1</v>
      </c>
      <c r="AM103" s="1">
        <f t="shared" si="27"/>
        <v>0</v>
      </c>
      <c r="AN103" s="145">
        <f t="shared" si="28"/>
        <v>0</v>
      </c>
      <c r="AO103" s="144">
        <f t="shared" si="29"/>
        <v>1</v>
      </c>
    </row>
    <row r="104" spans="1:41" x14ac:dyDescent="0.35">
      <c r="A104" s="222">
        <f t="shared" si="26"/>
        <v>0.73</v>
      </c>
      <c r="D104" s="205"/>
      <c r="F104" s="21"/>
      <c r="G104" s="68">
        <v>0.63</v>
      </c>
      <c r="I104" s="204">
        <v>0.73</v>
      </c>
      <c r="J104" s="20"/>
      <c r="K104" s="3"/>
      <c r="N104" s="203">
        <v>0.73</v>
      </c>
      <c r="S104" s="175">
        <v>0</v>
      </c>
      <c r="X104" s="175">
        <v>0</v>
      </c>
      <c r="Y104" s="20"/>
      <c r="Z104" s="18"/>
      <c r="AA104" s="18"/>
      <c r="AB104" s="18"/>
      <c r="AC104" s="18"/>
      <c r="AD104" s="18"/>
      <c r="AE104" s="18"/>
      <c r="AF104" s="18"/>
      <c r="AI104" s="21"/>
      <c r="AJ104" s="29">
        <f t="shared" si="30"/>
        <v>45811</v>
      </c>
      <c r="AK104">
        <f t="shared" si="24"/>
        <v>0</v>
      </c>
      <c r="AL104" s="1">
        <f t="shared" si="25"/>
        <v>1</v>
      </c>
      <c r="AM104" s="1">
        <f t="shared" si="27"/>
        <v>0</v>
      </c>
      <c r="AN104" s="145">
        <f t="shared" si="28"/>
        <v>0</v>
      </c>
      <c r="AO104" s="144">
        <f t="shared" si="29"/>
        <v>1</v>
      </c>
    </row>
    <row r="105" spans="1:41" x14ac:dyDescent="0.35">
      <c r="A105" s="222">
        <f t="shared" si="26"/>
        <v>0.72333333333333349</v>
      </c>
      <c r="D105" s="205"/>
      <c r="F105" s="21"/>
      <c r="G105" s="68">
        <v>0.64</v>
      </c>
      <c r="I105" s="204">
        <v>0.72333333333333338</v>
      </c>
      <c r="J105" s="20"/>
      <c r="K105" s="3"/>
      <c r="N105" s="203">
        <v>0.72333333333333338</v>
      </c>
      <c r="S105" s="175">
        <v>0</v>
      </c>
      <c r="X105" s="175">
        <v>0</v>
      </c>
      <c r="Y105" s="20"/>
      <c r="Z105" s="18"/>
      <c r="AA105" s="18"/>
      <c r="AB105" s="18"/>
      <c r="AC105" s="18"/>
      <c r="AD105" s="18"/>
      <c r="AE105" s="18"/>
      <c r="AF105" s="18"/>
      <c r="AI105" s="21"/>
      <c r="AJ105" s="29">
        <f t="shared" si="30"/>
        <v>45812</v>
      </c>
      <c r="AK105">
        <f t="shared" ref="AK105:AK168" si="31">_xlfn.XLOOKUP(AJ105,A$27:A$36,B$27:B$36,0,0)</f>
        <v>0</v>
      </c>
      <c r="AL105" s="1">
        <f t="shared" ref="AL105:AL168" si="32">_xlfn.XLOOKUP(AJ105,A$15:A$24,B$15:B$24,1,0)</f>
        <v>1</v>
      </c>
      <c r="AM105" s="1">
        <f t="shared" si="27"/>
        <v>0</v>
      </c>
      <c r="AN105" s="145">
        <f t="shared" si="28"/>
        <v>0</v>
      </c>
      <c r="AO105" s="144">
        <f t="shared" si="29"/>
        <v>1</v>
      </c>
    </row>
    <row r="106" spans="1:41" x14ac:dyDescent="0.35">
      <c r="A106" s="222">
        <f t="shared" ref="A106:A141" si="33">(IFERROR((I106*$H$3/$I$4),0)+IFERROR((N106*$M$3/$N$4),0)+IFERROR((S106*$R$3/$S$4),0)+IFERROR((X106*$W$3/$X$4),0))/($D$5/1000)</f>
        <v>0.71666666666666667</v>
      </c>
      <c r="D106" s="205"/>
      <c r="F106" s="21"/>
      <c r="G106" s="68">
        <v>0.65</v>
      </c>
      <c r="I106" s="204">
        <v>0.71666666666666667</v>
      </c>
      <c r="J106" s="20"/>
      <c r="K106" s="3"/>
      <c r="N106" s="203">
        <v>0.71666666666666667</v>
      </c>
      <c r="S106" s="175">
        <v>0</v>
      </c>
      <c r="X106" s="175">
        <v>0</v>
      </c>
      <c r="Y106" s="20"/>
      <c r="Z106" s="18"/>
      <c r="AA106" s="18"/>
      <c r="AB106" s="18"/>
      <c r="AC106" s="18"/>
      <c r="AD106" s="18"/>
      <c r="AE106" s="18"/>
      <c r="AF106" s="18"/>
      <c r="AI106" s="21"/>
      <c r="AJ106" s="29">
        <f t="shared" si="30"/>
        <v>45813</v>
      </c>
      <c r="AK106">
        <f t="shared" si="31"/>
        <v>0</v>
      </c>
      <c r="AL106" s="1">
        <f t="shared" si="32"/>
        <v>1</v>
      </c>
      <c r="AM106" s="1">
        <f t="shared" ref="AM106:AM169" si="34">AK106</f>
        <v>0</v>
      </c>
      <c r="AN106" s="145">
        <f t="shared" ref="AN106:AN169" si="35">AK106</f>
        <v>0</v>
      </c>
      <c r="AO106" s="144">
        <f t="shared" ref="AO106:AO169" si="36">AL106</f>
        <v>1</v>
      </c>
    </row>
    <row r="107" spans="1:41" x14ac:dyDescent="0.35">
      <c r="A107" s="222">
        <f t="shared" si="33"/>
        <v>0.70999999999999985</v>
      </c>
      <c r="D107" s="205"/>
      <c r="F107" s="21"/>
      <c r="G107" s="68">
        <v>0.66</v>
      </c>
      <c r="I107" s="204">
        <v>0.71</v>
      </c>
      <c r="J107" s="20"/>
      <c r="K107" s="3"/>
      <c r="N107" s="203">
        <v>0.71</v>
      </c>
      <c r="S107" s="175">
        <v>0</v>
      </c>
      <c r="X107" s="175">
        <v>0</v>
      </c>
      <c r="Y107" s="20"/>
      <c r="Z107" s="18"/>
      <c r="AA107" s="18"/>
      <c r="AB107" s="18"/>
      <c r="AC107" s="18"/>
      <c r="AD107" s="18"/>
      <c r="AE107" s="18"/>
      <c r="AF107" s="18"/>
      <c r="AI107" s="21"/>
      <c r="AJ107" s="29">
        <f t="shared" ref="AJ107:AJ170" si="37">AJ106+1</f>
        <v>45814</v>
      </c>
      <c r="AK107">
        <f t="shared" si="31"/>
        <v>0</v>
      </c>
      <c r="AL107" s="1">
        <f t="shared" si="32"/>
        <v>1</v>
      </c>
      <c r="AM107" s="1">
        <f t="shared" si="34"/>
        <v>0</v>
      </c>
      <c r="AN107" s="145">
        <f t="shared" si="35"/>
        <v>0</v>
      </c>
      <c r="AO107" s="144">
        <f t="shared" si="36"/>
        <v>1</v>
      </c>
    </row>
    <row r="108" spans="1:41" x14ac:dyDescent="0.35">
      <c r="A108" s="222">
        <f t="shared" si="33"/>
        <v>0.70333333333333337</v>
      </c>
      <c r="D108" s="205"/>
      <c r="F108" s="21"/>
      <c r="G108" s="68">
        <v>0.67</v>
      </c>
      <c r="I108" s="204">
        <v>0.70333333333333337</v>
      </c>
      <c r="J108" s="20"/>
      <c r="K108" s="3"/>
      <c r="N108" s="203">
        <v>0.70333333333333337</v>
      </c>
      <c r="S108" s="175">
        <v>0</v>
      </c>
      <c r="X108" s="175">
        <v>0</v>
      </c>
      <c r="Y108" s="20"/>
      <c r="Z108" s="18"/>
      <c r="AA108" s="18"/>
      <c r="AB108" s="18"/>
      <c r="AC108" s="18"/>
      <c r="AD108" s="18"/>
      <c r="AE108" s="18"/>
      <c r="AF108" s="18"/>
      <c r="AI108" s="21"/>
      <c r="AJ108" s="29">
        <f t="shared" si="37"/>
        <v>45815</v>
      </c>
      <c r="AK108">
        <f t="shared" si="31"/>
        <v>0</v>
      </c>
      <c r="AL108" s="1">
        <f t="shared" si="32"/>
        <v>1</v>
      </c>
      <c r="AM108" s="1">
        <f t="shared" si="34"/>
        <v>0</v>
      </c>
      <c r="AN108" s="145">
        <f t="shared" si="35"/>
        <v>0</v>
      </c>
      <c r="AO108" s="144">
        <f t="shared" si="36"/>
        <v>1</v>
      </c>
    </row>
    <row r="109" spans="1:41" x14ac:dyDescent="0.35">
      <c r="A109" s="222">
        <f t="shared" si="33"/>
        <v>0.69666666666666666</v>
      </c>
      <c r="D109" s="205"/>
      <c r="F109" s="21"/>
      <c r="G109" s="68">
        <v>0.68</v>
      </c>
      <c r="I109" s="204">
        <v>0.69666666666666666</v>
      </c>
      <c r="J109" s="20"/>
      <c r="K109" s="3"/>
      <c r="N109" s="203">
        <v>0.69666666666666666</v>
      </c>
      <c r="S109" s="175">
        <v>0</v>
      </c>
      <c r="X109" s="175">
        <v>0</v>
      </c>
      <c r="Y109" s="20"/>
      <c r="Z109" s="18"/>
      <c r="AA109" s="18"/>
      <c r="AB109" s="18"/>
      <c r="AC109" s="18"/>
      <c r="AD109" s="18"/>
      <c r="AE109" s="18"/>
      <c r="AF109" s="18"/>
      <c r="AI109" s="21"/>
      <c r="AJ109" s="29">
        <f t="shared" si="37"/>
        <v>45816</v>
      </c>
      <c r="AK109">
        <f t="shared" si="31"/>
        <v>0</v>
      </c>
      <c r="AL109" s="1">
        <f t="shared" si="32"/>
        <v>1</v>
      </c>
      <c r="AM109" s="1">
        <f t="shared" si="34"/>
        <v>0</v>
      </c>
      <c r="AN109" s="145">
        <f t="shared" si="35"/>
        <v>0</v>
      </c>
      <c r="AO109" s="144">
        <f t="shared" si="36"/>
        <v>1</v>
      </c>
    </row>
    <row r="110" spans="1:41" x14ac:dyDescent="0.35">
      <c r="A110" s="222">
        <f t="shared" si="33"/>
        <v>0.69000000000000017</v>
      </c>
      <c r="D110" s="205"/>
      <c r="F110" s="21"/>
      <c r="G110" s="68">
        <v>0.69</v>
      </c>
      <c r="I110" s="204">
        <v>0.69000000000000006</v>
      </c>
      <c r="J110" s="20"/>
      <c r="K110" s="3"/>
      <c r="N110" s="203">
        <v>0.69000000000000006</v>
      </c>
      <c r="S110" s="175">
        <v>0</v>
      </c>
      <c r="X110" s="175">
        <v>0</v>
      </c>
      <c r="Y110" s="20"/>
      <c r="Z110" s="18"/>
      <c r="AA110" s="18"/>
      <c r="AB110" s="18"/>
      <c r="AC110" s="18"/>
      <c r="AD110" s="18"/>
      <c r="AE110" s="18"/>
      <c r="AF110" s="18"/>
      <c r="AI110" s="21"/>
      <c r="AJ110" s="29">
        <f t="shared" si="37"/>
        <v>45817</v>
      </c>
      <c r="AK110">
        <f t="shared" si="31"/>
        <v>0</v>
      </c>
      <c r="AL110" s="1">
        <f t="shared" si="32"/>
        <v>1</v>
      </c>
      <c r="AM110" s="1">
        <f t="shared" si="34"/>
        <v>0</v>
      </c>
      <c r="AN110" s="145">
        <f t="shared" si="35"/>
        <v>0</v>
      </c>
      <c r="AO110" s="144">
        <f t="shared" si="36"/>
        <v>1</v>
      </c>
    </row>
    <row r="111" spans="1:41" x14ac:dyDescent="0.35">
      <c r="A111" s="222">
        <f t="shared" si="33"/>
        <v>0.68333333333333335</v>
      </c>
      <c r="D111" s="205"/>
      <c r="F111" s="21"/>
      <c r="G111" s="68">
        <v>0.7</v>
      </c>
      <c r="I111" s="204">
        <v>0.68333333333333335</v>
      </c>
      <c r="J111" s="20"/>
      <c r="K111" s="3"/>
      <c r="N111" s="203">
        <v>0.68333333333333335</v>
      </c>
      <c r="S111" s="175">
        <v>0</v>
      </c>
      <c r="X111" s="175">
        <v>0</v>
      </c>
      <c r="Y111" s="20"/>
      <c r="Z111" s="18"/>
      <c r="AA111" s="18"/>
      <c r="AB111" s="18"/>
      <c r="AC111" s="18"/>
      <c r="AD111" s="18"/>
      <c r="AE111" s="18"/>
      <c r="AF111" s="18"/>
      <c r="AI111" s="21"/>
      <c r="AJ111" s="29">
        <f t="shared" si="37"/>
        <v>45818</v>
      </c>
      <c r="AK111">
        <f t="shared" si="31"/>
        <v>0</v>
      </c>
      <c r="AL111" s="1">
        <f t="shared" si="32"/>
        <v>1</v>
      </c>
      <c r="AM111" s="1">
        <f t="shared" si="34"/>
        <v>0</v>
      </c>
      <c r="AN111" s="145">
        <f t="shared" si="35"/>
        <v>0</v>
      </c>
      <c r="AO111" s="144">
        <f t="shared" si="36"/>
        <v>1</v>
      </c>
    </row>
    <row r="112" spans="1:41" x14ac:dyDescent="0.35">
      <c r="A112" s="222">
        <f t="shared" si="33"/>
        <v>0.67666666666666686</v>
      </c>
      <c r="D112" s="205"/>
      <c r="F112" s="21"/>
      <c r="G112" s="68">
        <v>0.71</v>
      </c>
      <c r="I112" s="204">
        <v>0.67666666666666675</v>
      </c>
      <c r="J112" s="20"/>
      <c r="K112" s="3"/>
      <c r="N112" s="203">
        <v>0.67666666666666675</v>
      </c>
      <c r="S112" s="175">
        <v>0</v>
      </c>
      <c r="X112" s="175">
        <v>0</v>
      </c>
      <c r="Y112" s="20"/>
      <c r="Z112" s="18"/>
      <c r="AA112" s="18"/>
      <c r="AB112" s="18"/>
      <c r="AC112" s="18"/>
      <c r="AD112" s="18"/>
      <c r="AE112" s="18"/>
      <c r="AF112" s="18"/>
      <c r="AI112" s="21"/>
      <c r="AJ112" s="29">
        <f t="shared" si="37"/>
        <v>45819</v>
      </c>
      <c r="AK112">
        <f t="shared" si="31"/>
        <v>0</v>
      </c>
      <c r="AL112" s="1">
        <f t="shared" si="32"/>
        <v>1</v>
      </c>
      <c r="AM112" s="1">
        <f t="shared" si="34"/>
        <v>0</v>
      </c>
      <c r="AN112" s="145">
        <f t="shared" si="35"/>
        <v>0</v>
      </c>
      <c r="AO112" s="144">
        <f t="shared" si="36"/>
        <v>1</v>
      </c>
    </row>
    <row r="113" spans="1:41" x14ac:dyDescent="0.35">
      <c r="A113" s="222">
        <f t="shared" si="33"/>
        <v>0.67</v>
      </c>
      <c r="D113" s="205"/>
      <c r="F113" s="21"/>
      <c r="G113" s="68">
        <v>0.72</v>
      </c>
      <c r="I113" s="204">
        <v>0.67</v>
      </c>
      <c r="J113" s="20"/>
      <c r="K113" s="3"/>
      <c r="N113" s="203">
        <v>0.67</v>
      </c>
      <c r="S113" s="175">
        <v>0</v>
      </c>
      <c r="X113" s="175">
        <v>0</v>
      </c>
      <c r="Y113" s="20"/>
      <c r="Z113" s="18"/>
      <c r="AA113" s="18"/>
      <c r="AB113" s="18"/>
      <c r="AC113" s="18"/>
      <c r="AD113" s="18"/>
      <c r="AE113" s="18"/>
      <c r="AF113" s="18"/>
      <c r="AI113" s="21"/>
      <c r="AJ113" s="29">
        <f t="shared" si="37"/>
        <v>45820</v>
      </c>
      <c r="AK113">
        <f t="shared" si="31"/>
        <v>0</v>
      </c>
      <c r="AL113" s="1">
        <f t="shared" si="32"/>
        <v>1</v>
      </c>
      <c r="AM113" s="1">
        <f t="shared" si="34"/>
        <v>0</v>
      </c>
      <c r="AN113" s="145">
        <f t="shared" si="35"/>
        <v>0</v>
      </c>
      <c r="AO113" s="144">
        <f t="shared" si="36"/>
        <v>1</v>
      </c>
    </row>
    <row r="114" spans="1:41" x14ac:dyDescent="0.35">
      <c r="A114" s="222">
        <f t="shared" si="33"/>
        <v>0.66333333333333333</v>
      </c>
      <c r="D114" s="205"/>
      <c r="F114" s="21"/>
      <c r="G114" s="68">
        <v>0.73</v>
      </c>
      <c r="I114" s="204">
        <v>0.66333333333333333</v>
      </c>
      <c r="J114" s="20"/>
      <c r="K114" s="3"/>
      <c r="N114" s="203">
        <v>0.66333333333333333</v>
      </c>
      <c r="S114" s="175">
        <v>0</v>
      </c>
      <c r="X114" s="175">
        <v>0</v>
      </c>
      <c r="Y114" s="20"/>
      <c r="Z114" s="18"/>
      <c r="AA114" s="18"/>
      <c r="AB114" s="18"/>
      <c r="AC114" s="18"/>
      <c r="AD114" s="18"/>
      <c r="AE114" s="18"/>
      <c r="AF114" s="18"/>
      <c r="AI114" s="21"/>
      <c r="AJ114" s="29">
        <f t="shared" si="37"/>
        <v>45821</v>
      </c>
      <c r="AK114">
        <f t="shared" si="31"/>
        <v>0</v>
      </c>
      <c r="AL114" s="1">
        <f t="shared" si="32"/>
        <v>1</v>
      </c>
      <c r="AM114" s="1">
        <f t="shared" si="34"/>
        <v>0</v>
      </c>
      <c r="AN114" s="145">
        <f t="shared" si="35"/>
        <v>0</v>
      </c>
      <c r="AO114" s="144">
        <f t="shared" si="36"/>
        <v>1</v>
      </c>
    </row>
    <row r="115" spans="1:41" x14ac:dyDescent="0.35">
      <c r="A115" s="222">
        <f t="shared" si="33"/>
        <v>0.65666666666666673</v>
      </c>
      <c r="D115" s="205"/>
      <c r="F115" s="21"/>
      <c r="G115" s="68">
        <v>0.74</v>
      </c>
      <c r="I115" s="204">
        <v>0.65666666666666673</v>
      </c>
      <c r="J115" s="20"/>
      <c r="K115" s="3"/>
      <c r="N115" s="203">
        <v>0.65666666666666673</v>
      </c>
      <c r="S115" s="175">
        <v>0</v>
      </c>
      <c r="X115" s="175">
        <v>0</v>
      </c>
      <c r="Y115" s="20"/>
      <c r="Z115" s="18"/>
      <c r="AA115" s="18"/>
      <c r="AB115" s="18"/>
      <c r="AC115" s="18"/>
      <c r="AD115" s="18"/>
      <c r="AE115" s="18"/>
      <c r="AF115" s="18"/>
      <c r="AI115" s="21"/>
      <c r="AJ115" s="29">
        <f t="shared" si="37"/>
        <v>45822</v>
      </c>
      <c r="AK115">
        <f t="shared" si="31"/>
        <v>0</v>
      </c>
      <c r="AL115" s="1">
        <f t="shared" si="32"/>
        <v>1</v>
      </c>
      <c r="AM115" s="1">
        <f t="shared" si="34"/>
        <v>0</v>
      </c>
      <c r="AN115" s="145">
        <f t="shared" si="35"/>
        <v>0</v>
      </c>
      <c r="AO115" s="144">
        <f t="shared" si="36"/>
        <v>1</v>
      </c>
    </row>
    <row r="116" spans="1:41" x14ac:dyDescent="0.35">
      <c r="A116" s="222">
        <f t="shared" si="33"/>
        <v>0.65</v>
      </c>
      <c r="D116" s="205"/>
      <c r="F116" s="21"/>
      <c r="G116" s="68">
        <v>0.75</v>
      </c>
      <c r="I116" s="204">
        <v>0.65</v>
      </c>
      <c r="J116" s="20"/>
      <c r="K116" s="3"/>
      <c r="N116" s="203">
        <v>0.65</v>
      </c>
      <c r="S116" s="175">
        <v>0</v>
      </c>
      <c r="X116" s="175">
        <v>0</v>
      </c>
      <c r="Y116" s="20"/>
      <c r="Z116" s="18"/>
      <c r="AA116" s="18"/>
      <c r="AB116" s="18"/>
      <c r="AC116" s="18"/>
      <c r="AD116" s="18"/>
      <c r="AE116" s="18"/>
      <c r="AF116" s="18"/>
      <c r="AI116" s="21"/>
      <c r="AJ116" s="29">
        <f t="shared" si="37"/>
        <v>45823</v>
      </c>
      <c r="AK116">
        <f t="shared" si="31"/>
        <v>0</v>
      </c>
      <c r="AL116" s="1">
        <f t="shared" si="32"/>
        <v>1</v>
      </c>
      <c r="AM116" s="1">
        <f t="shared" si="34"/>
        <v>0</v>
      </c>
      <c r="AN116" s="145">
        <f t="shared" si="35"/>
        <v>0</v>
      </c>
      <c r="AO116" s="144">
        <f t="shared" si="36"/>
        <v>1</v>
      </c>
    </row>
    <row r="117" spans="1:41" x14ac:dyDescent="0.35">
      <c r="A117" s="222">
        <f t="shared" si="33"/>
        <v>0.64333333333333342</v>
      </c>
      <c r="D117" s="205"/>
      <c r="F117" s="21"/>
      <c r="G117" s="68">
        <v>0.76</v>
      </c>
      <c r="I117" s="204">
        <v>0.64333333333333331</v>
      </c>
      <c r="J117" s="20"/>
      <c r="K117" s="3"/>
      <c r="N117" s="203">
        <v>0.64333333333333331</v>
      </c>
      <c r="S117" s="175">
        <v>0</v>
      </c>
      <c r="X117" s="175">
        <v>0</v>
      </c>
      <c r="Y117" s="20"/>
      <c r="Z117" s="18"/>
      <c r="AA117" s="18"/>
      <c r="AB117" s="18"/>
      <c r="AC117" s="18"/>
      <c r="AD117" s="18"/>
      <c r="AE117" s="18"/>
      <c r="AF117" s="18"/>
      <c r="AI117" s="21"/>
      <c r="AJ117" s="29">
        <f t="shared" si="37"/>
        <v>45824</v>
      </c>
      <c r="AK117">
        <f t="shared" si="31"/>
        <v>0</v>
      </c>
      <c r="AL117" s="1">
        <f t="shared" si="32"/>
        <v>1</v>
      </c>
      <c r="AM117" s="1">
        <f t="shared" si="34"/>
        <v>0</v>
      </c>
      <c r="AN117" s="145">
        <f t="shared" si="35"/>
        <v>0</v>
      </c>
      <c r="AO117" s="144">
        <f t="shared" si="36"/>
        <v>1</v>
      </c>
    </row>
    <row r="118" spans="1:41" x14ac:dyDescent="0.35">
      <c r="A118" s="222">
        <f t="shared" si="33"/>
        <v>0.63666666666666683</v>
      </c>
      <c r="D118" s="205"/>
      <c r="F118" s="21"/>
      <c r="G118" s="68">
        <v>0.77</v>
      </c>
      <c r="I118" s="204">
        <v>0.63666666666666671</v>
      </c>
      <c r="J118" s="20"/>
      <c r="K118" s="3"/>
      <c r="N118" s="203">
        <v>0.63666666666666671</v>
      </c>
      <c r="S118" s="175">
        <v>0</v>
      </c>
      <c r="X118" s="175">
        <v>0</v>
      </c>
      <c r="Y118" s="20"/>
      <c r="Z118" s="18"/>
      <c r="AA118" s="18"/>
      <c r="AB118" s="18"/>
      <c r="AC118" s="18"/>
      <c r="AD118" s="18"/>
      <c r="AE118" s="18"/>
      <c r="AF118" s="18"/>
      <c r="AI118" s="21"/>
      <c r="AJ118" s="29">
        <f t="shared" si="37"/>
        <v>45825</v>
      </c>
      <c r="AK118">
        <f t="shared" si="31"/>
        <v>0</v>
      </c>
      <c r="AL118" s="1">
        <f t="shared" si="32"/>
        <v>1</v>
      </c>
      <c r="AM118" s="1">
        <f t="shared" si="34"/>
        <v>0</v>
      </c>
      <c r="AN118" s="145">
        <f t="shared" si="35"/>
        <v>0</v>
      </c>
      <c r="AO118" s="144">
        <f t="shared" si="36"/>
        <v>1</v>
      </c>
    </row>
    <row r="119" spans="1:41" x14ac:dyDescent="0.35">
      <c r="A119" s="222">
        <f t="shared" si="33"/>
        <v>0.63</v>
      </c>
      <c r="D119" s="205"/>
      <c r="F119" s="21"/>
      <c r="G119" s="68">
        <v>0.78</v>
      </c>
      <c r="I119" s="204">
        <v>0.63</v>
      </c>
      <c r="J119" s="20"/>
      <c r="K119" s="3"/>
      <c r="N119" s="203">
        <v>0.63</v>
      </c>
      <c r="S119" s="175">
        <v>0</v>
      </c>
      <c r="X119" s="175">
        <v>0</v>
      </c>
      <c r="Y119" s="20"/>
      <c r="Z119" s="18"/>
      <c r="AA119" s="18"/>
      <c r="AB119" s="18"/>
      <c r="AC119" s="18"/>
      <c r="AD119" s="18"/>
      <c r="AE119" s="18"/>
      <c r="AF119" s="18"/>
      <c r="AI119" s="21"/>
      <c r="AJ119" s="29">
        <f t="shared" si="37"/>
        <v>45826</v>
      </c>
      <c r="AK119">
        <f t="shared" si="31"/>
        <v>0</v>
      </c>
      <c r="AL119" s="1">
        <f t="shared" si="32"/>
        <v>1</v>
      </c>
      <c r="AM119" s="1">
        <f t="shared" si="34"/>
        <v>0</v>
      </c>
      <c r="AN119" s="145">
        <f t="shared" si="35"/>
        <v>0</v>
      </c>
      <c r="AO119" s="144">
        <f t="shared" si="36"/>
        <v>1</v>
      </c>
    </row>
    <row r="120" spans="1:41" x14ac:dyDescent="0.35">
      <c r="A120" s="222">
        <f t="shared" si="33"/>
        <v>0.62333333333333329</v>
      </c>
      <c r="D120" s="205"/>
      <c r="F120" s="21"/>
      <c r="G120" s="68">
        <v>0.79</v>
      </c>
      <c r="I120" s="204">
        <v>0.62333333333333329</v>
      </c>
      <c r="J120" s="20"/>
      <c r="K120" s="3"/>
      <c r="N120" s="203">
        <v>0.62333333333333329</v>
      </c>
      <c r="S120" s="175">
        <v>0</v>
      </c>
      <c r="X120" s="175">
        <v>0</v>
      </c>
      <c r="Y120" s="20"/>
      <c r="Z120" s="18"/>
      <c r="AA120" s="18"/>
      <c r="AB120" s="18"/>
      <c r="AC120" s="18"/>
      <c r="AD120" s="18"/>
      <c r="AE120" s="18"/>
      <c r="AF120" s="18"/>
      <c r="AI120" s="21"/>
      <c r="AJ120" s="29">
        <f t="shared" si="37"/>
        <v>45827</v>
      </c>
      <c r="AK120">
        <f t="shared" si="31"/>
        <v>0</v>
      </c>
      <c r="AL120" s="1">
        <f t="shared" si="32"/>
        <v>1</v>
      </c>
      <c r="AM120" s="1">
        <f t="shared" si="34"/>
        <v>0</v>
      </c>
      <c r="AN120" s="145">
        <f t="shared" si="35"/>
        <v>0</v>
      </c>
      <c r="AO120" s="144">
        <f t="shared" si="36"/>
        <v>1</v>
      </c>
    </row>
    <row r="121" spans="1:41" x14ac:dyDescent="0.35">
      <c r="A121" s="222">
        <f t="shared" si="33"/>
        <v>0.6166666666666667</v>
      </c>
      <c r="D121" s="205"/>
      <c r="F121" s="21"/>
      <c r="G121" s="68">
        <v>0.8</v>
      </c>
      <c r="I121" s="204">
        <v>0.6166666666666667</v>
      </c>
      <c r="J121" s="20"/>
      <c r="K121" s="3"/>
      <c r="N121" s="203">
        <v>0.6166666666666667</v>
      </c>
      <c r="S121" s="175">
        <v>0</v>
      </c>
      <c r="X121" s="175">
        <v>0</v>
      </c>
      <c r="Y121" s="20"/>
      <c r="Z121" s="18"/>
      <c r="AA121" s="18"/>
      <c r="AB121" s="18"/>
      <c r="AC121" s="18"/>
      <c r="AD121" s="18"/>
      <c r="AE121" s="18"/>
      <c r="AF121" s="18"/>
      <c r="AI121" s="21"/>
      <c r="AJ121" s="29">
        <f t="shared" si="37"/>
        <v>45828</v>
      </c>
      <c r="AK121">
        <f t="shared" si="31"/>
        <v>0</v>
      </c>
      <c r="AL121" s="1">
        <f t="shared" si="32"/>
        <v>1</v>
      </c>
      <c r="AM121" s="1">
        <f t="shared" si="34"/>
        <v>0</v>
      </c>
      <c r="AN121" s="145">
        <f t="shared" si="35"/>
        <v>0</v>
      </c>
      <c r="AO121" s="144">
        <f t="shared" si="36"/>
        <v>1</v>
      </c>
    </row>
    <row r="122" spans="1:41" x14ac:dyDescent="0.35">
      <c r="A122" s="222">
        <f t="shared" si="33"/>
        <v>0.61</v>
      </c>
      <c r="D122" s="205"/>
      <c r="F122" s="21"/>
      <c r="G122" s="68">
        <v>0.81</v>
      </c>
      <c r="I122" s="204">
        <v>0.61</v>
      </c>
      <c r="J122" s="20"/>
      <c r="K122" s="3"/>
      <c r="N122" s="203">
        <v>0.61</v>
      </c>
      <c r="S122" s="175">
        <v>0</v>
      </c>
      <c r="X122" s="175">
        <v>0</v>
      </c>
      <c r="Y122" s="20"/>
      <c r="Z122" s="18"/>
      <c r="AA122" s="18"/>
      <c r="AB122" s="18"/>
      <c r="AC122" s="18"/>
      <c r="AD122" s="18"/>
      <c r="AE122" s="18"/>
      <c r="AF122" s="18"/>
      <c r="AI122" s="21"/>
      <c r="AJ122" s="29">
        <f t="shared" si="37"/>
        <v>45829</v>
      </c>
      <c r="AK122">
        <f t="shared" si="31"/>
        <v>0</v>
      </c>
      <c r="AL122" s="1">
        <f t="shared" si="32"/>
        <v>1</v>
      </c>
      <c r="AM122" s="1">
        <f t="shared" si="34"/>
        <v>0</v>
      </c>
      <c r="AN122" s="145">
        <f t="shared" si="35"/>
        <v>0</v>
      </c>
      <c r="AO122" s="144">
        <f t="shared" si="36"/>
        <v>1</v>
      </c>
    </row>
    <row r="123" spans="1:41" x14ac:dyDescent="0.35">
      <c r="A123" s="222">
        <f t="shared" si="33"/>
        <v>0.60333333333333339</v>
      </c>
      <c r="D123" s="205"/>
      <c r="F123" s="21"/>
      <c r="G123" s="68">
        <v>0.82</v>
      </c>
      <c r="I123" s="204">
        <v>0.60333333333333339</v>
      </c>
      <c r="J123" s="20"/>
      <c r="K123" s="3"/>
      <c r="N123" s="203">
        <v>0.60333333333333339</v>
      </c>
      <c r="S123" s="175">
        <v>0</v>
      </c>
      <c r="X123" s="175">
        <v>0</v>
      </c>
      <c r="Y123" s="20"/>
      <c r="Z123" s="18"/>
      <c r="AA123" s="18"/>
      <c r="AB123" s="18"/>
      <c r="AC123" s="18"/>
      <c r="AD123" s="18"/>
      <c r="AE123" s="18"/>
      <c r="AF123" s="18"/>
      <c r="AI123" s="21"/>
      <c r="AJ123" s="29">
        <f t="shared" si="37"/>
        <v>45830</v>
      </c>
      <c r="AK123">
        <f t="shared" si="31"/>
        <v>0</v>
      </c>
      <c r="AL123" s="1">
        <f t="shared" si="32"/>
        <v>1</v>
      </c>
      <c r="AM123" s="1">
        <f t="shared" si="34"/>
        <v>0</v>
      </c>
      <c r="AN123" s="145">
        <f t="shared" si="35"/>
        <v>0</v>
      </c>
      <c r="AO123" s="144">
        <f t="shared" si="36"/>
        <v>1</v>
      </c>
    </row>
    <row r="124" spans="1:41" x14ac:dyDescent="0.35">
      <c r="A124" s="222">
        <f t="shared" si="33"/>
        <v>0.59666666666666668</v>
      </c>
      <c r="D124" s="205"/>
      <c r="F124" s="21"/>
      <c r="G124" s="68">
        <v>0.83</v>
      </c>
      <c r="I124" s="204">
        <v>0.59666666666666668</v>
      </c>
      <c r="J124" s="20"/>
      <c r="K124" s="3"/>
      <c r="N124" s="203">
        <v>0.59666666666666668</v>
      </c>
      <c r="S124" s="175">
        <v>0</v>
      </c>
      <c r="X124" s="175">
        <v>0</v>
      </c>
      <c r="Y124" s="20"/>
      <c r="Z124" s="18"/>
      <c r="AA124" s="18"/>
      <c r="AB124" s="18"/>
      <c r="AC124" s="18"/>
      <c r="AD124" s="18"/>
      <c r="AE124" s="18"/>
      <c r="AF124" s="18"/>
      <c r="AI124" s="21"/>
      <c r="AJ124" s="29">
        <f t="shared" si="37"/>
        <v>45831</v>
      </c>
      <c r="AK124">
        <f t="shared" si="31"/>
        <v>0</v>
      </c>
      <c r="AL124" s="1">
        <f t="shared" si="32"/>
        <v>1</v>
      </c>
      <c r="AM124" s="1">
        <f t="shared" si="34"/>
        <v>0</v>
      </c>
      <c r="AN124" s="145">
        <f t="shared" si="35"/>
        <v>0</v>
      </c>
      <c r="AO124" s="144">
        <f t="shared" si="36"/>
        <v>1</v>
      </c>
    </row>
    <row r="125" spans="1:41" x14ac:dyDescent="0.35">
      <c r="A125" s="222">
        <f t="shared" si="33"/>
        <v>0.59000000000000019</v>
      </c>
      <c r="D125" s="205"/>
      <c r="F125" s="21"/>
      <c r="G125" s="68">
        <v>0.84</v>
      </c>
      <c r="I125" s="204">
        <v>0.59000000000000008</v>
      </c>
      <c r="J125" s="20"/>
      <c r="K125" s="3"/>
      <c r="N125" s="203">
        <v>0.59000000000000008</v>
      </c>
      <c r="S125" s="175">
        <v>0</v>
      </c>
      <c r="X125" s="175">
        <v>0</v>
      </c>
      <c r="Y125" s="20"/>
      <c r="Z125" s="18"/>
      <c r="AA125" s="18"/>
      <c r="AB125" s="18"/>
      <c r="AC125" s="18"/>
      <c r="AD125" s="18"/>
      <c r="AE125" s="18"/>
      <c r="AF125" s="18"/>
      <c r="AI125" s="21"/>
      <c r="AJ125" s="29">
        <f t="shared" si="37"/>
        <v>45832</v>
      </c>
      <c r="AK125">
        <f t="shared" si="31"/>
        <v>0</v>
      </c>
      <c r="AL125" s="1">
        <f t="shared" si="32"/>
        <v>1</v>
      </c>
      <c r="AM125" s="1">
        <f t="shared" si="34"/>
        <v>0</v>
      </c>
      <c r="AN125" s="145">
        <f t="shared" si="35"/>
        <v>0</v>
      </c>
      <c r="AO125" s="144">
        <f t="shared" si="36"/>
        <v>1</v>
      </c>
    </row>
    <row r="126" spans="1:41" x14ac:dyDescent="0.35">
      <c r="A126" s="222">
        <f t="shared" si="33"/>
        <v>0.58333333333333337</v>
      </c>
      <c r="D126" s="205"/>
      <c r="F126" s="21"/>
      <c r="G126" s="68">
        <v>0.85</v>
      </c>
      <c r="I126" s="204">
        <v>0.58333333333333337</v>
      </c>
      <c r="J126" s="20"/>
      <c r="K126" s="3"/>
      <c r="N126" s="203">
        <v>0.58333333333333337</v>
      </c>
      <c r="S126" s="175">
        <v>0</v>
      </c>
      <c r="X126" s="175">
        <v>0</v>
      </c>
      <c r="Y126" s="20"/>
      <c r="Z126" s="18"/>
      <c r="AA126" s="18"/>
      <c r="AB126" s="18"/>
      <c r="AC126" s="18"/>
      <c r="AD126" s="18"/>
      <c r="AE126" s="18"/>
      <c r="AF126" s="18"/>
      <c r="AI126" s="21"/>
      <c r="AJ126" s="29">
        <f t="shared" si="37"/>
        <v>45833</v>
      </c>
      <c r="AK126">
        <f t="shared" si="31"/>
        <v>0</v>
      </c>
      <c r="AL126" s="1">
        <f t="shared" si="32"/>
        <v>1</v>
      </c>
      <c r="AM126" s="1">
        <f t="shared" si="34"/>
        <v>0</v>
      </c>
      <c r="AN126" s="145">
        <f t="shared" si="35"/>
        <v>0</v>
      </c>
      <c r="AO126" s="144">
        <f t="shared" si="36"/>
        <v>1</v>
      </c>
    </row>
    <row r="127" spans="1:41" x14ac:dyDescent="0.35">
      <c r="A127" s="222">
        <f t="shared" si="33"/>
        <v>0.57666666666666666</v>
      </c>
      <c r="D127" s="205"/>
      <c r="F127" s="21"/>
      <c r="G127" s="68">
        <v>0.86</v>
      </c>
      <c r="I127" s="204">
        <v>0.57666666666666666</v>
      </c>
      <c r="J127" s="20"/>
      <c r="K127" s="3"/>
      <c r="N127" s="203">
        <v>0.57666666666666666</v>
      </c>
      <c r="S127" s="175">
        <v>0</v>
      </c>
      <c r="X127" s="175">
        <v>0</v>
      </c>
      <c r="Y127" s="20"/>
      <c r="Z127" s="18"/>
      <c r="AA127" s="18"/>
      <c r="AB127" s="18"/>
      <c r="AC127" s="18"/>
      <c r="AD127" s="18"/>
      <c r="AE127" s="18"/>
      <c r="AF127" s="18"/>
      <c r="AI127" s="21"/>
      <c r="AJ127" s="29">
        <f t="shared" si="37"/>
        <v>45834</v>
      </c>
      <c r="AK127">
        <f t="shared" si="31"/>
        <v>0</v>
      </c>
      <c r="AL127" s="1">
        <f t="shared" si="32"/>
        <v>1</v>
      </c>
      <c r="AM127" s="1">
        <f t="shared" si="34"/>
        <v>0</v>
      </c>
      <c r="AN127" s="145">
        <f t="shared" si="35"/>
        <v>0</v>
      </c>
      <c r="AO127" s="144">
        <f t="shared" si="36"/>
        <v>1</v>
      </c>
    </row>
    <row r="128" spans="1:41" x14ac:dyDescent="0.35">
      <c r="A128" s="222">
        <f t="shared" si="33"/>
        <v>0.57000000000000006</v>
      </c>
      <c r="D128" s="205"/>
      <c r="F128" s="21"/>
      <c r="G128" s="68">
        <v>0.87</v>
      </c>
      <c r="I128" s="204">
        <v>0.57000000000000006</v>
      </c>
      <c r="J128" s="20"/>
      <c r="K128" s="3"/>
      <c r="N128" s="203">
        <v>0.57000000000000006</v>
      </c>
      <c r="S128" s="175">
        <v>0</v>
      </c>
      <c r="X128" s="175">
        <v>0</v>
      </c>
      <c r="Y128" s="20"/>
      <c r="Z128" s="18"/>
      <c r="AA128" s="18"/>
      <c r="AB128" s="18"/>
      <c r="AC128" s="18"/>
      <c r="AD128" s="18"/>
      <c r="AE128" s="18"/>
      <c r="AF128" s="18"/>
      <c r="AI128" s="21"/>
      <c r="AJ128" s="29">
        <f t="shared" si="37"/>
        <v>45835</v>
      </c>
      <c r="AK128">
        <f t="shared" si="31"/>
        <v>0</v>
      </c>
      <c r="AL128" s="1">
        <f t="shared" si="32"/>
        <v>1</v>
      </c>
      <c r="AM128" s="1">
        <f t="shared" si="34"/>
        <v>0</v>
      </c>
      <c r="AN128" s="145">
        <f t="shared" si="35"/>
        <v>0</v>
      </c>
      <c r="AO128" s="144">
        <f t="shared" si="36"/>
        <v>1</v>
      </c>
    </row>
    <row r="129" spans="1:41" x14ac:dyDescent="0.35">
      <c r="A129" s="222">
        <f t="shared" si="33"/>
        <v>0.56333333333333346</v>
      </c>
      <c r="D129" s="205"/>
      <c r="F129" s="21"/>
      <c r="G129" s="68">
        <v>0.88</v>
      </c>
      <c r="I129" s="204">
        <v>0.56333333333333335</v>
      </c>
      <c r="J129" s="20"/>
      <c r="K129" s="3"/>
      <c r="N129" s="203">
        <v>0.56333333333333335</v>
      </c>
      <c r="S129" s="175">
        <v>0</v>
      </c>
      <c r="X129" s="175">
        <v>0</v>
      </c>
      <c r="Y129" s="20"/>
      <c r="Z129" s="18"/>
      <c r="AA129" s="18"/>
      <c r="AB129" s="18"/>
      <c r="AC129" s="18"/>
      <c r="AD129" s="18"/>
      <c r="AE129" s="18"/>
      <c r="AF129" s="18"/>
      <c r="AI129" s="21"/>
      <c r="AJ129" s="29">
        <f t="shared" si="37"/>
        <v>45836</v>
      </c>
      <c r="AK129">
        <f t="shared" si="31"/>
        <v>0</v>
      </c>
      <c r="AL129" s="1">
        <f t="shared" si="32"/>
        <v>1</v>
      </c>
      <c r="AM129" s="1">
        <f t="shared" si="34"/>
        <v>0</v>
      </c>
      <c r="AN129" s="145">
        <f t="shared" si="35"/>
        <v>0</v>
      </c>
      <c r="AO129" s="144">
        <f t="shared" si="36"/>
        <v>1</v>
      </c>
    </row>
    <row r="130" spans="1:41" x14ac:dyDescent="0.35">
      <c r="A130" s="222">
        <f t="shared" si="33"/>
        <v>0.55666666666666675</v>
      </c>
      <c r="D130" s="205"/>
      <c r="F130" s="21"/>
      <c r="G130" s="68">
        <v>0.89</v>
      </c>
      <c r="I130" s="204">
        <v>0.55666666666666675</v>
      </c>
      <c r="J130" s="20"/>
      <c r="K130" s="3"/>
      <c r="N130" s="203">
        <v>0.55666666666666675</v>
      </c>
      <c r="S130" s="175">
        <v>0</v>
      </c>
      <c r="X130" s="175">
        <v>0</v>
      </c>
      <c r="Y130" s="20"/>
      <c r="Z130" s="18"/>
      <c r="AA130" s="18"/>
      <c r="AB130" s="18"/>
      <c r="AC130" s="18"/>
      <c r="AD130" s="18"/>
      <c r="AE130" s="18"/>
      <c r="AF130" s="18"/>
      <c r="AI130" s="21"/>
      <c r="AJ130" s="29">
        <f t="shared" si="37"/>
        <v>45837</v>
      </c>
      <c r="AK130">
        <f t="shared" si="31"/>
        <v>0</v>
      </c>
      <c r="AL130" s="1">
        <f t="shared" si="32"/>
        <v>1</v>
      </c>
      <c r="AM130" s="1">
        <f t="shared" si="34"/>
        <v>0</v>
      </c>
      <c r="AN130" s="145">
        <f t="shared" si="35"/>
        <v>0</v>
      </c>
      <c r="AO130" s="144">
        <f t="shared" si="36"/>
        <v>1</v>
      </c>
    </row>
    <row r="131" spans="1:41" x14ac:dyDescent="0.35">
      <c r="A131" s="222">
        <f t="shared" si="33"/>
        <v>0.55000000000000071</v>
      </c>
      <c r="D131" s="205"/>
      <c r="F131" s="21"/>
      <c r="G131" s="68">
        <v>0.9</v>
      </c>
      <c r="I131" s="204">
        <v>0.55000000000000071</v>
      </c>
      <c r="J131" s="20"/>
      <c r="K131" s="3"/>
      <c r="N131" s="203">
        <v>0.55000000000000071</v>
      </c>
      <c r="S131" s="175">
        <v>0</v>
      </c>
      <c r="X131" s="175">
        <v>0</v>
      </c>
      <c r="Y131" s="20"/>
      <c r="Z131" s="18"/>
      <c r="AA131" s="18"/>
      <c r="AB131" s="18"/>
      <c r="AC131" s="18"/>
      <c r="AD131" s="18"/>
      <c r="AE131" s="18"/>
      <c r="AF131" s="18"/>
      <c r="AI131" s="21"/>
      <c r="AJ131" s="29">
        <f t="shared" si="37"/>
        <v>45838</v>
      </c>
      <c r="AK131">
        <f t="shared" si="31"/>
        <v>0</v>
      </c>
      <c r="AL131" s="1">
        <f t="shared" si="32"/>
        <v>1</v>
      </c>
      <c r="AM131" s="1">
        <f t="shared" si="34"/>
        <v>0</v>
      </c>
      <c r="AN131" s="145">
        <f t="shared" si="35"/>
        <v>0</v>
      </c>
      <c r="AO131" s="144">
        <f t="shared" si="36"/>
        <v>1</v>
      </c>
    </row>
    <row r="132" spans="1:41" x14ac:dyDescent="0.35">
      <c r="A132" s="222">
        <f t="shared" si="33"/>
        <v>0.5</v>
      </c>
      <c r="D132" s="205"/>
      <c r="F132" s="21"/>
      <c r="G132" s="68">
        <v>0.91</v>
      </c>
      <c r="I132" s="204">
        <v>0.5</v>
      </c>
      <c r="J132" s="20"/>
      <c r="K132" s="3"/>
      <c r="N132" s="203">
        <v>0.5</v>
      </c>
      <c r="S132" s="175">
        <v>0</v>
      </c>
      <c r="X132" s="175">
        <v>0</v>
      </c>
      <c r="Y132" s="20"/>
      <c r="Z132" s="18"/>
      <c r="AA132" s="18"/>
      <c r="AB132" s="18"/>
      <c r="AC132" s="18"/>
      <c r="AD132" s="18"/>
      <c r="AE132" s="18"/>
      <c r="AF132" s="18"/>
      <c r="AI132" s="21"/>
      <c r="AJ132" s="29">
        <f t="shared" si="37"/>
        <v>45839</v>
      </c>
      <c r="AK132">
        <f t="shared" si="31"/>
        <v>0</v>
      </c>
      <c r="AL132" s="1">
        <f t="shared" si="32"/>
        <v>1</v>
      </c>
      <c r="AM132" s="1">
        <f t="shared" si="34"/>
        <v>0</v>
      </c>
      <c r="AN132" s="145">
        <f t="shared" si="35"/>
        <v>0</v>
      </c>
      <c r="AO132" s="144">
        <f t="shared" si="36"/>
        <v>1</v>
      </c>
    </row>
    <row r="133" spans="1:41" x14ac:dyDescent="0.35">
      <c r="A133" s="222">
        <f t="shared" si="33"/>
        <v>0.45000000000000018</v>
      </c>
      <c r="D133" s="205"/>
      <c r="F133" s="21"/>
      <c r="G133" s="68">
        <v>0.92</v>
      </c>
      <c r="I133" s="204">
        <v>0.45000000000000018</v>
      </c>
      <c r="J133" s="20"/>
      <c r="K133" s="3"/>
      <c r="N133" s="203">
        <v>0.45000000000000018</v>
      </c>
      <c r="S133" s="175">
        <v>0</v>
      </c>
      <c r="X133" s="175">
        <v>0</v>
      </c>
      <c r="Y133" s="20"/>
      <c r="Z133" s="18"/>
      <c r="AA133" s="18"/>
      <c r="AB133" s="18"/>
      <c r="AC133" s="18"/>
      <c r="AD133" s="18"/>
      <c r="AE133" s="18"/>
      <c r="AF133" s="18"/>
      <c r="AI133" s="21"/>
      <c r="AJ133" s="29">
        <f t="shared" si="37"/>
        <v>45840</v>
      </c>
      <c r="AK133">
        <f t="shared" si="31"/>
        <v>0</v>
      </c>
      <c r="AL133" s="1">
        <f t="shared" si="32"/>
        <v>1</v>
      </c>
      <c r="AM133" s="1">
        <f t="shared" si="34"/>
        <v>0</v>
      </c>
      <c r="AN133" s="145">
        <f t="shared" si="35"/>
        <v>0</v>
      </c>
      <c r="AO133" s="144">
        <f t="shared" si="36"/>
        <v>1</v>
      </c>
    </row>
    <row r="134" spans="1:41" x14ac:dyDescent="0.35">
      <c r="A134" s="222">
        <f t="shared" si="33"/>
        <v>0.40000000000000036</v>
      </c>
      <c r="D134" s="205"/>
      <c r="F134" s="21"/>
      <c r="G134" s="68">
        <v>0.93</v>
      </c>
      <c r="I134" s="204">
        <v>0.40000000000000036</v>
      </c>
      <c r="J134" s="20"/>
      <c r="K134" s="3"/>
      <c r="N134" s="203">
        <v>0.40000000000000036</v>
      </c>
      <c r="S134" s="175">
        <v>0</v>
      </c>
      <c r="X134" s="175">
        <v>0</v>
      </c>
      <c r="Y134" s="20"/>
      <c r="Z134" s="18"/>
      <c r="AA134" s="18"/>
      <c r="AB134" s="18"/>
      <c r="AC134" s="18"/>
      <c r="AD134" s="18"/>
      <c r="AE134" s="18"/>
      <c r="AF134" s="18"/>
      <c r="AI134" s="21"/>
      <c r="AJ134" s="29">
        <f t="shared" si="37"/>
        <v>45841</v>
      </c>
      <c r="AK134">
        <f t="shared" si="31"/>
        <v>0</v>
      </c>
      <c r="AL134" s="1">
        <f t="shared" si="32"/>
        <v>1</v>
      </c>
      <c r="AM134" s="1">
        <f t="shared" si="34"/>
        <v>0</v>
      </c>
      <c r="AN134" s="145">
        <f t="shared" si="35"/>
        <v>0</v>
      </c>
      <c r="AO134" s="144">
        <f t="shared" si="36"/>
        <v>1</v>
      </c>
    </row>
    <row r="135" spans="1:41" x14ac:dyDescent="0.35">
      <c r="A135" s="222">
        <f t="shared" si="33"/>
        <v>0.35000000000000053</v>
      </c>
      <c r="D135" s="205"/>
      <c r="F135" s="21"/>
      <c r="G135" s="68">
        <v>0.94</v>
      </c>
      <c r="I135" s="204">
        <v>0.35000000000000053</v>
      </c>
      <c r="J135" s="20"/>
      <c r="K135" s="3"/>
      <c r="N135" s="203">
        <v>0.35000000000000053</v>
      </c>
      <c r="S135" s="175">
        <v>0</v>
      </c>
      <c r="X135" s="175">
        <v>0</v>
      </c>
      <c r="Y135" s="20"/>
      <c r="Z135" s="18"/>
      <c r="AA135" s="18"/>
      <c r="AB135" s="18"/>
      <c r="AC135" s="18"/>
      <c r="AD135" s="18"/>
      <c r="AE135" s="18"/>
      <c r="AF135" s="18"/>
      <c r="AI135" s="21"/>
      <c r="AJ135" s="29">
        <f t="shared" si="37"/>
        <v>45842</v>
      </c>
      <c r="AK135">
        <f t="shared" si="31"/>
        <v>0</v>
      </c>
      <c r="AL135" s="1">
        <f t="shared" si="32"/>
        <v>1</v>
      </c>
      <c r="AM135" s="1">
        <f t="shared" si="34"/>
        <v>0</v>
      </c>
      <c r="AN135" s="145">
        <f t="shared" si="35"/>
        <v>0</v>
      </c>
      <c r="AO135" s="144">
        <f t="shared" si="36"/>
        <v>1</v>
      </c>
    </row>
    <row r="136" spans="1:41" x14ac:dyDescent="0.35">
      <c r="A136" s="222">
        <f t="shared" si="33"/>
        <v>0.30000000000000016</v>
      </c>
      <c r="D136" s="205"/>
      <c r="F136" s="21"/>
      <c r="G136" s="68">
        <v>0.95</v>
      </c>
      <c r="I136" s="204">
        <v>0.30000000000000016</v>
      </c>
      <c r="J136" s="20"/>
      <c r="K136" s="3"/>
      <c r="N136" s="203">
        <v>0.30000000000000016</v>
      </c>
      <c r="S136" s="175">
        <v>0</v>
      </c>
      <c r="X136" s="175">
        <v>0</v>
      </c>
      <c r="Y136" s="20"/>
      <c r="Z136" s="18"/>
      <c r="AA136" s="18"/>
      <c r="AB136" s="18"/>
      <c r="AC136" s="18"/>
      <c r="AD136" s="18"/>
      <c r="AE136" s="18"/>
      <c r="AF136" s="18"/>
      <c r="AI136" s="21"/>
      <c r="AJ136" s="29">
        <f t="shared" si="37"/>
        <v>45843</v>
      </c>
      <c r="AK136">
        <f t="shared" si="31"/>
        <v>0</v>
      </c>
      <c r="AL136" s="1">
        <f t="shared" si="32"/>
        <v>1</v>
      </c>
      <c r="AM136" s="1">
        <f t="shared" si="34"/>
        <v>0</v>
      </c>
      <c r="AN136" s="145">
        <f t="shared" si="35"/>
        <v>0</v>
      </c>
      <c r="AO136" s="144">
        <f t="shared" si="36"/>
        <v>1</v>
      </c>
    </row>
    <row r="137" spans="1:41" x14ac:dyDescent="0.35">
      <c r="A137" s="222">
        <f t="shared" si="33"/>
        <v>0.29000000000000015</v>
      </c>
      <c r="D137" s="205"/>
      <c r="F137" s="21"/>
      <c r="G137" s="68">
        <v>0.96</v>
      </c>
      <c r="I137" s="204">
        <v>0.29000000000000015</v>
      </c>
      <c r="J137" s="20"/>
      <c r="K137" s="3"/>
      <c r="N137" s="203">
        <v>0.29000000000000015</v>
      </c>
      <c r="S137" s="175">
        <v>0</v>
      </c>
      <c r="X137" s="175">
        <v>0</v>
      </c>
      <c r="Y137" s="20"/>
      <c r="Z137" s="18"/>
      <c r="AA137" s="18"/>
      <c r="AB137" s="18"/>
      <c r="AC137" s="18"/>
      <c r="AD137" s="18"/>
      <c r="AE137" s="18"/>
      <c r="AF137" s="18"/>
      <c r="AI137" s="21"/>
      <c r="AJ137" s="29">
        <f t="shared" si="37"/>
        <v>45844</v>
      </c>
      <c r="AK137">
        <f t="shared" si="31"/>
        <v>0</v>
      </c>
      <c r="AL137" s="1">
        <f t="shared" si="32"/>
        <v>1</v>
      </c>
      <c r="AM137" s="1">
        <f t="shared" si="34"/>
        <v>0</v>
      </c>
      <c r="AN137" s="145">
        <f t="shared" si="35"/>
        <v>0</v>
      </c>
      <c r="AO137" s="144">
        <f t="shared" si="36"/>
        <v>1</v>
      </c>
    </row>
    <row r="138" spans="1:41" x14ac:dyDescent="0.35">
      <c r="A138" s="222">
        <f t="shared" si="33"/>
        <v>0.28000000000000019</v>
      </c>
      <c r="D138" s="205"/>
      <c r="F138" s="21"/>
      <c r="G138" s="68">
        <v>0.97</v>
      </c>
      <c r="I138" s="204">
        <v>0.28000000000000014</v>
      </c>
      <c r="J138" s="20"/>
      <c r="K138" s="3"/>
      <c r="N138" s="203">
        <v>0.28000000000000014</v>
      </c>
      <c r="S138" s="175">
        <v>0</v>
      </c>
      <c r="X138" s="175">
        <v>0</v>
      </c>
      <c r="Y138" s="20"/>
      <c r="Z138" s="18"/>
      <c r="AA138" s="18"/>
      <c r="AB138" s="18"/>
      <c r="AC138" s="18"/>
      <c r="AD138" s="18"/>
      <c r="AE138" s="18"/>
      <c r="AF138" s="18"/>
      <c r="AI138" s="21"/>
      <c r="AJ138" s="29">
        <f t="shared" si="37"/>
        <v>45845</v>
      </c>
      <c r="AK138">
        <f t="shared" si="31"/>
        <v>0</v>
      </c>
      <c r="AL138" s="1">
        <f t="shared" si="32"/>
        <v>1</v>
      </c>
      <c r="AM138" s="1">
        <f t="shared" si="34"/>
        <v>0</v>
      </c>
      <c r="AN138" s="145">
        <f t="shared" si="35"/>
        <v>0</v>
      </c>
      <c r="AO138" s="144">
        <f t="shared" si="36"/>
        <v>1</v>
      </c>
    </row>
    <row r="139" spans="1:41" x14ac:dyDescent="0.35">
      <c r="A139" s="222">
        <f t="shared" si="33"/>
        <v>0.27000000000000013</v>
      </c>
      <c r="D139" s="205"/>
      <c r="F139" s="21"/>
      <c r="G139" s="68">
        <v>0.98</v>
      </c>
      <c r="I139" s="204">
        <v>0.27000000000000013</v>
      </c>
      <c r="J139" s="20"/>
      <c r="K139" s="3"/>
      <c r="N139" s="203">
        <v>0.27000000000000013</v>
      </c>
      <c r="S139" s="175">
        <v>0</v>
      </c>
      <c r="X139" s="175">
        <v>0</v>
      </c>
      <c r="Y139" s="20"/>
      <c r="Z139" s="18"/>
      <c r="AA139" s="18"/>
      <c r="AB139" s="18"/>
      <c r="AC139" s="18"/>
      <c r="AD139" s="18"/>
      <c r="AE139" s="18"/>
      <c r="AF139" s="18"/>
      <c r="AI139" s="21"/>
      <c r="AJ139" s="29">
        <f t="shared" si="37"/>
        <v>45846</v>
      </c>
      <c r="AK139">
        <f t="shared" si="31"/>
        <v>0</v>
      </c>
      <c r="AL139" s="1">
        <f t="shared" si="32"/>
        <v>1</v>
      </c>
      <c r="AM139" s="1">
        <f t="shared" si="34"/>
        <v>0</v>
      </c>
      <c r="AN139" s="145">
        <f t="shared" si="35"/>
        <v>0</v>
      </c>
      <c r="AO139" s="144">
        <f t="shared" si="36"/>
        <v>1</v>
      </c>
    </row>
    <row r="140" spans="1:41" x14ac:dyDescent="0.35">
      <c r="A140" s="222">
        <f t="shared" si="33"/>
        <v>0.26000000000000012</v>
      </c>
      <c r="D140" s="205"/>
      <c r="F140" s="21"/>
      <c r="G140" s="68">
        <v>0.99</v>
      </c>
      <c r="I140" s="204">
        <v>0.26000000000000012</v>
      </c>
      <c r="J140" s="20"/>
      <c r="K140" s="3"/>
      <c r="N140" s="203">
        <v>0.26000000000000012</v>
      </c>
      <c r="S140" s="175">
        <v>0</v>
      </c>
      <c r="X140" s="175">
        <v>0</v>
      </c>
      <c r="Y140" s="20"/>
      <c r="Z140" s="18"/>
      <c r="AA140" s="18"/>
      <c r="AB140" s="18"/>
      <c r="AC140" s="18"/>
      <c r="AD140" s="18"/>
      <c r="AE140" s="18"/>
      <c r="AF140" s="18"/>
      <c r="AI140" s="21"/>
      <c r="AJ140" s="29">
        <f t="shared" si="37"/>
        <v>45847</v>
      </c>
      <c r="AK140">
        <f t="shared" si="31"/>
        <v>0</v>
      </c>
      <c r="AL140" s="1">
        <f t="shared" si="32"/>
        <v>1</v>
      </c>
      <c r="AM140" s="1">
        <f t="shared" si="34"/>
        <v>0</v>
      </c>
      <c r="AN140" s="145">
        <f t="shared" si="35"/>
        <v>0</v>
      </c>
      <c r="AO140" s="144">
        <f t="shared" si="36"/>
        <v>1</v>
      </c>
    </row>
    <row r="141" spans="1:41" x14ac:dyDescent="0.35">
      <c r="A141" s="222">
        <f t="shared" si="33"/>
        <v>0.25000000000000011</v>
      </c>
      <c r="D141" s="205"/>
      <c r="F141" s="21"/>
      <c r="G141" s="68">
        <v>1</v>
      </c>
      <c r="I141" s="204">
        <v>0.25000000000000011</v>
      </c>
      <c r="J141" s="20"/>
      <c r="K141" s="3"/>
      <c r="N141" s="203">
        <v>0.25000000000000011</v>
      </c>
      <c r="S141" s="175">
        <v>0</v>
      </c>
      <c r="X141" s="175">
        <v>0</v>
      </c>
      <c r="Y141" s="20"/>
      <c r="Z141" s="18"/>
      <c r="AA141" s="18"/>
      <c r="AB141" s="18"/>
      <c r="AC141" s="18"/>
      <c r="AD141" s="18"/>
      <c r="AE141" s="18"/>
      <c r="AF141" s="18"/>
      <c r="AI141" s="21"/>
      <c r="AJ141" s="29">
        <f t="shared" si="37"/>
        <v>45848</v>
      </c>
      <c r="AK141">
        <f t="shared" si="31"/>
        <v>0</v>
      </c>
      <c r="AL141" s="1">
        <f t="shared" si="32"/>
        <v>1</v>
      </c>
      <c r="AM141" s="1">
        <f t="shared" si="34"/>
        <v>0</v>
      </c>
      <c r="AN141" s="145">
        <f t="shared" si="35"/>
        <v>0</v>
      </c>
      <c r="AO141" s="144">
        <f t="shared" si="36"/>
        <v>1</v>
      </c>
    </row>
    <row r="142" spans="1:41" x14ac:dyDescent="0.35">
      <c r="D142" s="205"/>
      <c r="AJ142" s="29">
        <f t="shared" si="37"/>
        <v>45849</v>
      </c>
      <c r="AK142">
        <f t="shared" si="31"/>
        <v>0</v>
      </c>
      <c r="AL142" s="1">
        <f t="shared" si="32"/>
        <v>1</v>
      </c>
      <c r="AM142" s="1">
        <f t="shared" si="34"/>
        <v>0</v>
      </c>
      <c r="AN142" s="145">
        <f t="shared" si="35"/>
        <v>0</v>
      </c>
      <c r="AO142" s="144">
        <f t="shared" si="36"/>
        <v>1</v>
      </c>
    </row>
    <row r="143" spans="1:41" x14ac:dyDescent="0.35">
      <c r="AJ143" s="29">
        <f t="shared" si="37"/>
        <v>45850</v>
      </c>
      <c r="AK143">
        <f t="shared" si="31"/>
        <v>0</v>
      </c>
      <c r="AL143" s="1">
        <f t="shared" si="32"/>
        <v>1</v>
      </c>
      <c r="AM143" s="1">
        <f t="shared" si="34"/>
        <v>0</v>
      </c>
      <c r="AN143" s="145">
        <f t="shared" si="35"/>
        <v>0</v>
      </c>
      <c r="AO143" s="144">
        <f t="shared" si="36"/>
        <v>1</v>
      </c>
    </row>
    <row r="144" spans="1:41" x14ac:dyDescent="0.35">
      <c r="AJ144" s="29">
        <f t="shared" si="37"/>
        <v>45851</v>
      </c>
      <c r="AK144">
        <f t="shared" si="31"/>
        <v>0</v>
      </c>
      <c r="AL144" s="1">
        <f t="shared" si="32"/>
        <v>1</v>
      </c>
      <c r="AM144" s="1">
        <f t="shared" si="34"/>
        <v>0</v>
      </c>
      <c r="AN144" s="145">
        <f t="shared" si="35"/>
        <v>0</v>
      </c>
      <c r="AO144" s="144">
        <f t="shared" si="36"/>
        <v>1</v>
      </c>
    </row>
    <row r="145" spans="36:41" x14ac:dyDescent="0.35">
      <c r="AJ145" s="29">
        <f t="shared" si="37"/>
        <v>45852</v>
      </c>
      <c r="AK145">
        <f t="shared" si="31"/>
        <v>0</v>
      </c>
      <c r="AL145" s="1">
        <f t="shared" si="32"/>
        <v>1</v>
      </c>
      <c r="AM145" s="1">
        <f t="shared" si="34"/>
        <v>0</v>
      </c>
      <c r="AN145" s="145">
        <f t="shared" si="35"/>
        <v>0</v>
      </c>
      <c r="AO145" s="144">
        <f t="shared" si="36"/>
        <v>1</v>
      </c>
    </row>
    <row r="146" spans="36:41" x14ac:dyDescent="0.35">
      <c r="AJ146" s="29">
        <f t="shared" si="37"/>
        <v>45853</v>
      </c>
      <c r="AK146">
        <f t="shared" si="31"/>
        <v>0</v>
      </c>
      <c r="AL146" s="1">
        <f t="shared" si="32"/>
        <v>1</v>
      </c>
      <c r="AM146" s="1">
        <f t="shared" si="34"/>
        <v>0</v>
      </c>
      <c r="AN146" s="145">
        <f t="shared" si="35"/>
        <v>0</v>
      </c>
      <c r="AO146" s="144">
        <f t="shared" si="36"/>
        <v>1</v>
      </c>
    </row>
    <row r="147" spans="36:41" x14ac:dyDescent="0.35">
      <c r="AJ147" s="29">
        <f t="shared" si="37"/>
        <v>45854</v>
      </c>
      <c r="AK147">
        <f t="shared" si="31"/>
        <v>0</v>
      </c>
      <c r="AL147" s="1">
        <f t="shared" si="32"/>
        <v>1</v>
      </c>
      <c r="AM147" s="1">
        <f t="shared" si="34"/>
        <v>0</v>
      </c>
      <c r="AN147" s="145">
        <f t="shared" si="35"/>
        <v>0</v>
      </c>
      <c r="AO147" s="144">
        <f t="shared" si="36"/>
        <v>1</v>
      </c>
    </row>
    <row r="148" spans="36:41" x14ac:dyDescent="0.35">
      <c r="AJ148" s="29">
        <f t="shared" si="37"/>
        <v>45855</v>
      </c>
      <c r="AK148">
        <f t="shared" si="31"/>
        <v>0</v>
      </c>
      <c r="AL148" s="1">
        <f t="shared" si="32"/>
        <v>1</v>
      </c>
      <c r="AM148" s="1">
        <f t="shared" si="34"/>
        <v>0</v>
      </c>
      <c r="AN148" s="145">
        <f t="shared" si="35"/>
        <v>0</v>
      </c>
      <c r="AO148" s="144">
        <f t="shared" si="36"/>
        <v>1</v>
      </c>
    </row>
    <row r="149" spans="36:41" x14ac:dyDescent="0.35">
      <c r="AJ149" s="29">
        <f t="shared" si="37"/>
        <v>45856</v>
      </c>
      <c r="AK149">
        <f t="shared" si="31"/>
        <v>0</v>
      </c>
      <c r="AL149" s="1">
        <f t="shared" si="32"/>
        <v>1</v>
      </c>
      <c r="AM149" s="1">
        <f t="shared" si="34"/>
        <v>0</v>
      </c>
      <c r="AN149" s="145">
        <f t="shared" si="35"/>
        <v>0</v>
      </c>
      <c r="AO149" s="144">
        <f t="shared" si="36"/>
        <v>1</v>
      </c>
    </row>
    <row r="150" spans="36:41" x14ac:dyDescent="0.35">
      <c r="AJ150" s="29">
        <f t="shared" si="37"/>
        <v>45857</v>
      </c>
      <c r="AK150">
        <f t="shared" si="31"/>
        <v>0</v>
      </c>
      <c r="AL150" s="1">
        <f t="shared" si="32"/>
        <v>1</v>
      </c>
      <c r="AM150" s="1">
        <f t="shared" si="34"/>
        <v>0</v>
      </c>
      <c r="AN150" s="145">
        <f t="shared" si="35"/>
        <v>0</v>
      </c>
      <c r="AO150" s="144">
        <f t="shared" si="36"/>
        <v>1</v>
      </c>
    </row>
    <row r="151" spans="36:41" x14ac:dyDescent="0.35">
      <c r="AJ151" s="29">
        <f t="shared" si="37"/>
        <v>45858</v>
      </c>
      <c r="AK151">
        <f t="shared" si="31"/>
        <v>0</v>
      </c>
      <c r="AL151" s="1">
        <f t="shared" si="32"/>
        <v>1</v>
      </c>
      <c r="AM151" s="1">
        <f t="shared" si="34"/>
        <v>0</v>
      </c>
      <c r="AN151" s="145">
        <f t="shared" si="35"/>
        <v>0</v>
      </c>
      <c r="AO151" s="144">
        <f t="shared" si="36"/>
        <v>1</v>
      </c>
    </row>
    <row r="152" spans="36:41" x14ac:dyDescent="0.35">
      <c r="AJ152" s="29">
        <f t="shared" si="37"/>
        <v>45859</v>
      </c>
      <c r="AK152">
        <f t="shared" si="31"/>
        <v>0</v>
      </c>
      <c r="AL152" s="1">
        <f t="shared" si="32"/>
        <v>1</v>
      </c>
      <c r="AM152" s="1">
        <f t="shared" si="34"/>
        <v>0</v>
      </c>
      <c r="AN152" s="145">
        <f t="shared" si="35"/>
        <v>0</v>
      </c>
      <c r="AO152" s="144">
        <f t="shared" si="36"/>
        <v>1</v>
      </c>
    </row>
    <row r="153" spans="36:41" x14ac:dyDescent="0.35">
      <c r="AJ153" s="29">
        <f t="shared" si="37"/>
        <v>45860</v>
      </c>
      <c r="AK153">
        <f t="shared" si="31"/>
        <v>0</v>
      </c>
      <c r="AL153" s="1">
        <f t="shared" si="32"/>
        <v>1</v>
      </c>
      <c r="AM153" s="1">
        <f t="shared" si="34"/>
        <v>0</v>
      </c>
      <c r="AN153" s="145">
        <f t="shared" si="35"/>
        <v>0</v>
      </c>
      <c r="AO153" s="144">
        <f t="shared" si="36"/>
        <v>1</v>
      </c>
    </row>
    <row r="154" spans="36:41" x14ac:dyDescent="0.35">
      <c r="AJ154" s="29">
        <f t="shared" si="37"/>
        <v>45861</v>
      </c>
      <c r="AK154">
        <f t="shared" si="31"/>
        <v>0</v>
      </c>
      <c r="AL154" s="1">
        <f t="shared" si="32"/>
        <v>1</v>
      </c>
      <c r="AM154" s="1">
        <f t="shared" si="34"/>
        <v>0</v>
      </c>
      <c r="AN154" s="145">
        <f t="shared" si="35"/>
        <v>0</v>
      </c>
      <c r="AO154" s="144">
        <f t="shared" si="36"/>
        <v>1</v>
      </c>
    </row>
    <row r="155" spans="36:41" x14ac:dyDescent="0.35">
      <c r="AJ155" s="29">
        <f t="shared" si="37"/>
        <v>45862</v>
      </c>
      <c r="AK155">
        <f t="shared" si="31"/>
        <v>0</v>
      </c>
      <c r="AL155" s="1">
        <f t="shared" si="32"/>
        <v>1</v>
      </c>
      <c r="AM155" s="1">
        <f t="shared" si="34"/>
        <v>0</v>
      </c>
      <c r="AN155" s="145">
        <f t="shared" si="35"/>
        <v>0</v>
      </c>
      <c r="AO155" s="144">
        <f t="shared" si="36"/>
        <v>1</v>
      </c>
    </row>
    <row r="156" spans="36:41" x14ac:dyDescent="0.35">
      <c r="AJ156" s="29">
        <f t="shared" si="37"/>
        <v>45863</v>
      </c>
      <c r="AK156">
        <f t="shared" si="31"/>
        <v>0</v>
      </c>
      <c r="AL156" s="1">
        <f t="shared" si="32"/>
        <v>1</v>
      </c>
      <c r="AM156" s="1">
        <f t="shared" si="34"/>
        <v>0</v>
      </c>
      <c r="AN156" s="145">
        <f t="shared" si="35"/>
        <v>0</v>
      </c>
      <c r="AO156" s="144">
        <f t="shared" si="36"/>
        <v>1</v>
      </c>
    </row>
    <row r="157" spans="36:41" x14ac:dyDescent="0.35">
      <c r="AJ157" s="29">
        <f t="shared" si="37"/>
        <v>45864</v>
      </c>
      <c r="AK157">
        <f t="shared" si="31"/>
        <v>0</v>
      </c>
      <c r="AL157" s="1">
        <f t="shared" si="32"/>
        <v>1</v>
      </c>
      <c r="AM157" s="1">
        <f t="shared" si="34"/>
        <v>0</v>
      </c>
      <c r="AN157" s="145">
        <f t="shared" si="35"/>
        <v>0</v>
      </c>
      <c r="AO157" s="144">
        <f t="shared" si="36"/>
        <v>1</v>
      </c>
    </row>
    <row r="158" spans="36:41" x14ac:dyDescent="0.35">
      <c r="AJ158" s="29">
        <f t="shared" si="37"/>
        <v>45865</v>
      </c>
      <c r="AK158">
        <f t="shared" si="31"/>
        <v>0</v>
      </c>
      <c r="AL158" s="1">
        <f t="shared" si="32"/>
        <v>1</v>
      </c>
      <c r="AM158" s="1">
        <f t="shared" si="34"/>
        <v>0</v>
      </c>
      <c r="AN158" s="145">
        <f t="shared" si="35"/>
        <v>0</v>
      </c>
      <c r="AO158" s="144">
        <f t="shared" si="36"/>
        <v>1</v>
      </c>
    </row>
    <row r="159" spans="36:41" x14ac:dyDescent="0.35">
      <c r="AJ159" s="29">
        <f t="shared" si="37"/>
        <v>45866</v>
      </c>
      <c r="AK159">
        <f t="shared" si="31"/>
        <v>0</v>
      </c>
      <c r="AL159" s="1">
        <f t="shared" si="32"/>
        <v>1</v>
      </c>
      <c r="AM159" s="1">
        <f t="shared" si="34"/>
        <v>0</v>
      </c>
      <c r="AN159" s="145">
        <f t="shared" si="35"/>
        <v>0</v>
      </c>
      <c r="AO159" s="144">
        <f t="shared" si="36"/>
        <v>1</v>
      </c>
    </row>
    <row r="160" spans="36:41" x14ac:dyDescent="0.35">
      <c r="AJ160" s="29">
        <f t="shared" si="37"/>
        <v>45867</v>
      </c>
      <c r="AK160">
        <f t="shared" si="31"/>
        <v>0</v>
      </c>
      <c r="AL160" s="1">
        <f t="shared" si="32"/>
        <v>1</v>
      </c>
      <c r="AM160" s="1">
        <f t="shared" si="34"/>
        <v>0</v>
      </c>
      <c r="AN160" s="145">
        <f t="shared" si="35"/>
        <v>0</v>
      </c>
      <c r="AO160" s="144">
        <f t="shared" si="36"/>
        <v>1</v>
      </c>
    </row>
    <row r="161" spans="36:41" x14ac:dyDescent="0.35">
      <c r="AJ161" s="29">
        <f t="shared" si="37"/>
        <v>45868</v>
      </c>
      <c r="AK161">
        <f t="shared" si="31"/>
        <v>0</v>
      </c>
      <c r="AL161" s="1">
        <f t="shared" si="32"/>
        <v>1</v>
      </c>
      <c r="AM161" s="1">
        <f t="shared" si="34"/>
        <v>0</v>
      </c>
      <c r="AN161" s="145">
        <f t="shared" si="35"/>
        <v>0</v>
      </c>
      <c r="AO161" s="144">
        <f t="shared" si="36"/>
        <v>1</v>
      </c>
    </row>
    <row r="162" spans="36:41" x14ac:dyDescent="0.35">
      <c r="AJ162" s="29">
        <f t="shared" si="37"/>
        <v>45869</v>
      </c>
      <c r="AK162">
        <f t="shared" si="31"/>
        <v>0</v>
      </c>
      <c r="AL162" s="1">
        <f t="shared" si="32"/>
        <v>1</v>
      </c>
      <c r="AM162" s="1">
        <f t="shared" si="34"/>
        <v>0</v>
      </c>
      <c r="AN162" s="145">
        <f t="shared" si="35"/>
        <v>0</v>
      </c>
      <c r="AO162" s="144">
        <f t="shared" si="36"/>
        <v>1</v>
      </c>
    </row>
    <row r="163" spans="36:41" x14ac:dyDescent="0.35">
      <c r="AJ163" s="29">
        <f t="shared" si="37"/>
        <v>45870</v>
      </c>
      <c r="AK163">
        <f t="shared" si="31"/>
        <v>0</v>
      </c>
      <c r="AL163" s="1">
        <f t="shared" si="32"/>
        <v>1</v>
      </c>
      <c r="AM163" s="1">
        <f t="shared" si="34"/>
        <v>0</v>
      </c>
      <c r="AN163" s="145">
        <f t="shared" si="35"/>
        <v>0</v>
      </c>
      <c r="AO163" s="144">
        <f t="shared" si="36"/>
        <v>1</v>
      </c>
    </row>
    <row r="164" spans="36:41" x14ac:dyDescent="0.35">
      <c r="AJ164" s="29">
        <f t="shared" si="37"/>
        <v>45871</v>
      </c>
      <c r="AK164">
        <f t="shared" si="31"/>
        <v>0</v>
      </c>
      <c r="AL164" s="1">
        <f t="shared" si="32"/>
        <v>1</v>
      </c>
      <c r="AM164" s="1">
        <f t="shared" si="34"/>
        <v>0</v>
      </c>
      <c r="AN164" s="145">
        <f t="shared" si="35"/>
        <v>0</v>
      </c>
      <c r="AO164" s="144">
        <f t="shared" si="36"/>
        <v>1</v>
      </c>
    </row>
    <row r="165" spans="36:41" x14ac:dyDescent="0.35">
      <c r="AJ165" s="29">
        <f t="shared" si="37"/>
        <v>45872</v>
      </c>
      <c r="AK165">
        <f t="shared" si="31"/>
        <v>0</v>
      </c>
      <c r="AL165" s="1">
        <f t="shared" si="32"/>
        <v>1</v>
      </c>
      <c r="AM165" s="1">
        <f t="shared" si="34"/>
        <v>0</v>
      </c>
      <c r="AN165" s="145">
        <f t="shared" si="35"/>
        <v>0</v>
      </c>
      <c r="AO165" s="144">
        <f t="shared" si="36"/>
        <v>1</v>
      </c>
    </row>
    <row r="166" spans="36:41" x14ac:dyDescent="0.35">
      <c r="AJ166" s="29">
        <f t="shared" si="37"/>
        <v>45873</v>
      </c>
      <c r="AK166">
        <f t="shared" si="31"/>
        <v>0</v>
      </c>
      <c r="AL166" s="1">
        <f t="shared" si="32"/>
        <v>1</v>
      </c>
      <c r="AM166" s="1">
        <f t="shared" si="34"/>
        <v>0</v>
      </c>
      <c r="AN166" s="145">
        <f t="shared" si="35"/>
        <v>0</v>
      </c>
      <c r="AO166" s="144">
        <f t="shared" si="36"/>
        <v>1</v>
      </c>
    </row>
    <row r="167" spans="36:41" x14ac:dyDescent="0.35">
      <c r="AJ167" s="29">
        <f t="shared" si="37"/>
        <v>45874</v>
      </c>
      <c r="AK167">
        <f t="shared" si="31"/>
        <v>0</v>
      </c>
      <c r="AL167" s="1">
        <f t="shared" si="32"/>
        <v>1</v>
      </c>
      <c r="AM167" s="1">
        <f t="shared" si="34"/>
        <v>0</v>
      </c>
      <c r="AN167" s="145">
        <f t="shared" si="35"/>
        <v>0</v>
      </c>
      <c r="AO167" s="144">
        <f t="shared" si="36"/>
        <v>1</v>
      </c>
    </row>
    <row r="168" spans="36:41" x14ac:dyDescent="0.35">
      <c r="AJ168" s="29">
        <f t="shared" si="37"/>
        <v>45875</v>
      </c>
      <c r="AK168">
        <f t="shared" si="31"/>
        <v>0</v>
      </c>
      <c r="AL168" s="1">
        <f t="shared" si="32"/>
        <v>1</v>
      </c>
      <c r="AM168" s="1">
        <f t="shared" si="34"/>
        <v>0</v>
      </c>
      <c r="AN168" s="145">
        <f t="shared" si="35"/>
        <v>0</v>
      </c>
      <c r="AO168" s="144">
        <f t="shared" si="36"/>
        <v>1</v>
      </c>
    </row>
    <row r="169" spans="36:41" x14ac:dyDescent="0.35">
      <c r="AJ169" s="29">
        <f t="shared" si="37"/>
        <v>45876</v>
      </c>
      <c r="AK169">
        <f t="shared" ref="AK169:AK232" si="38">_xlfn.XLOOKUP(AJ169,A$27:A$36,B$27:B$36,0,0)</f>
        <v>0</v>
      </c>
      <c r="AL169" s="1">
        <f t="shared" ref="AL169:AL232" si="39">_xlfn.XLOOKUP(AJ169,A$15:A$24,B$15:B$24,1,0)</f>
        <v>1</v>
      </c>
      <c r="AM169" s="1">
        <f t="shared" si="34"/>
        <v>0</v>
      </c>
      <c r="AN169" s="145">
        <f t="shared" si="35"/>
        <v>0</v>
      </c>
      <c r="AO169" s="144">
        <f t="shared" si="36"/>
        <v>1</v>
      </c>
    </row>
    <row r="170" spans="36:41" x14ac:dyDescent="0.35">
      <c r="AJ170" s="29">
        <f t="shared" si="37"/>
        <v>45877</v>
      </c>
      <c r="AK170">
        <f t="shared" si="38"/>
        <v>0</v>
      </c>
      <c r="AL170" s="1">
        <f t="shared" si="39"/>
        <v>1</v>
      </c>
      <c r="AM170" s="1">
        <f t="shared" ref="AM170:AM233" si="40">AK170</f>
        <v>0</v>
      </c>
      <c r="AN170" s="145">
        <f t="shared" ref="AN170:AN233" si="41">AK170</f>
        <v>0</v>
      </c>
      <c r="AO170" s="144">
        <f t="shared" ref="AO170:AO233" si="42">AL170</f>
        <v>1</v>
      </c>
    </row>
    <row r="171" spans="36:41" x14ac:dyDescent="0.35">
      <c r="AJ171" s="29">
        <f t="shared" ref="AJ171:AJ234" si="43">AJ170+1</f>
        <v>45878</v>
      </c>
      <c r="AK171">
        <f t="shared" si="38"/>
        <v>0</v>
      </c>
      <c r="AL171" s="1">
        <f t="shared" si="39"/>
        <v>1</v>
      </c>
      <c r="AM171" s="1">
        <f t="shared" si="40"/>
        <v>0</v>
      </c>
      <c r="AN171" s="145">
        <f t="shared" si="41"/>
        <v>0</v>
      </c>
      <c r="AO171" s="144">
        <f t="shared" si="42"/>
        <v>1</v>
      </c>
    </row>
    <row r="172" spans="36:41" x14ac:dyDescent="0.35">
      <c r="AJ172" s="29">
        <f t="shared" si="43"/>
        <v>45879</v>
      </c>
      <c r="AK172">
        <f t="shared" si="38"/>
        <v>0</v>
      </c>
      <c r="AL172" s="1">
        <f t="shared" si="39"/>
        <v>1</v>
      </c>
      <c r="AM172" s="1">
        <f t="shared" si="40"/>
        <v>0</v>
      </c>
      <c r="AN172" s="145">
        <f t="shared" si="41"/>
        <v>0</v>
      </c>
      <c r="AO172" s="144">
        <f t="shared" si="42"/>
        <v>1</v>
      </c>
    </row>
    <row r="173" spans="36:41" x14ac:dyDescent="0.35">
      <c r="AJ173" s="29">
        <f t="shared" si="43"/>
        <v>45880</v>
      </c>
      <c r="AK173">
        <f t="shared" si="38"/>
        <v>0</v>
      </c>
      <c r="AL173" s="1">
        <f t="shared" si="39"/>
        <v>1</v>
      </c>
      <c r="AM173" s="1">
        <f t="shared" si="40"/>
        <v>0</v>
      </c>
      <c r="AN173" s="145">
        <f t="shared" si="41"/>
        <v>0</v>
      </c>
      <c r="AO173" s="144">
        <f t="shared" si="42"/>
        <v>1</v>
      </c>
    </row>
    <row r="174" spans="36:41" x14ac:dyDescent="0.35">
      <c r="AJ174" s="29">
        <f t="shared" si="43"/>
        <v>45881</v>
      </c>
      <c r="AK174">
        <f t="shared" si="38"/>
        <v>0</v>
      </c>
      <c r="AL174" s="1">
        <f t="shared" si="39"/>
        <v>1</v>
      </c>
      <c r="AM174" s="1">
        <f t="shared" si="40"/>
        <v>0</v>
      </c>
      <c r="AN174" s="145">
        <f t="shared" si="41"/>
        <v>0</v>
      </c>
      <c r="AO174" s="144">
        <f t="shared" si="42"/>
        <v>1</v>
      </c>
    </row>
    <row r="175" spans="36:41" x14ac:dyDescent="0.35">
      <c r="AJ175" s="29">
        <f t="shared" si="43"/>
        <v>45882</v>
      </c>
      <c r="AK175">
        <f t="shared" si="38"/>
        <v>0</v>
      </c>
      <c r="AL175" s="1">
        <f t="shared" si="39"/>
        <v>1</v>
      </c>
      <c r="AM175" s="1">
        <f t="shared" si="40"/>
        <v>0</v>
      </c>
      <c r="AN175" s="145">
        <f t="shared" si="41"/>
        <v>0</v>
      </c>
      <c r="AO175" s="144">
        <f t="shared" si="42"/>
        <v>1</v>
      </c>
    </row>
    <row r="176" spans="36:41" x14ac:dyDescent="0.35">
      <c r="AJ176" s="29">
        <f t="shared" si="43"/>
        <v>45883</v>
      </c>
      <c r="AK176">
        <f t="shared" si="38"/>
        <v>0</v>
      </c>
      <c r="AL176" s="1">
        <f t="shared" si="39"/>
        <v>1</v>
      </c>
      <c r="AM176" s="1">
        <f t="shared" si="40"/>
        <v>0</v>
      </c>
      <c r="AN176" s="145">
        <f t="shared" si="41"/>
        <v>0</v>
      </c>
      <c r="AO176" s="144">
        <f t="shared" si="42"/>
        <v>1</v>
      </c>
    </row>
    <row r="177" spans="36:41" x14ac:dyDescent="0.35">
      <c r="AJ177" s="29">
        <f t="shared" si="43"/>
        <v>45884</v>
      </c>
      <c r="AK177">
        <f t="shared" si="38"/>
        <v>0</v>
      </c>
      <c r="AL177" s="1">
        <f t="shared" si="39"/>
        <v>1</v>
      </c>
      <c r="AM177" s="1">
        <f t="shared" si="40"/>
        <v>0</v>
      </c>
      <c r="AN177" s="145">
        <f t="shared" si="41"/>
        <v>0</v>
      </c>
      <c r="AO177" s="144">
        <f t="shared" si="42"/>
        <v>1</v>
      </c>
    </row>
    <row r="178" spans="36:41" x14ac:dyDescent="0.35">
      <c r="AJ178" s="29">
        <f t="shared" si="43"/>
        <v>45885</v>
      </c>
      <c r="AK178">
        <f t="shared" si="38"/>
        <v>0</v>
      </c>
      <c r="AL178" s="1">
        <f t="shared" si="39"/>
        <v>1</v>
      </c>
      <c r="AM178" s="1">
        <f t="shared" si="40"/>
        <v>0</v>
      </c>
      <c r="AN178" s="145">
        <f t="shared" si="41"/>
        <v>0</v>
      </c>
      <c r="AO178" s="144">
        <f t="shared" si="42"/>
        <v>1</v>
      </c>
    </row>
    <row r="179" spans="36:41" x14ac:dyDescent="0.35">
      <c r="AJ179" s="29">
        <f t="shared" si="43"/>
        <v>45886</v>
      </c>
      <c r="AK179">
        <f t="shared" si="38"/>
        <v>0</v>
      </c>
      <c r="AL179" s="1">
        <f t="shared" si="39"/>
        <v>1</v>
      </c>
      <c r="AM179" s="1">
        <f t="shared" si="40"/>
        <v>0</v>
      </c>
      <c r="AN179" s="145">
        <f t="shared" si="41"/>
        <v>0</v>
      </c>
      <c r="AO179" s="144">
        <f t="shared" si="42"/>
        <v>1</v>
      </c>
    </row>
    <row r="180" spans="36:41" x14ac:dyDescent="0.35">
      <c r="AJ180" s="29">
        <f t="shared" si="43"/>
        <v>45887</v>
      </c>
      <c r="AK180">
        <f t="shared" si="38"/>
        <v>0</v>
      </c>
      <c r="AL180" s="1">
        <f t="shared" si="39"/>
        <v>1</v>
      </c>
      <c r="AM180" s="1">
        <f t="shared" si="40"/>
        <v>0</v>
      </c>
      <c r="AN180" s="145">
        <f t="shared" si="41"/>
        <v>0</v>
      </c>
      <c r="AO180" s="144">
        <f t="shared" si="42"/>
        <v>1</v>
      </c>
    </row>
    <row r="181" spans="36:41" x14ac:dyDescent="0.35">
      <c r="AJ181" s="29">
        <f t="shared" si="43"/>
        <v>45888</v>
      </c>
      <c r="AK181">
        <f t="shared" si="38"/>
        <v>0</v>
      </c>
      <c r="AL181" s="1">
        <f t="shared" si="39"/>
        <v>1</v>
      </c>
      <c r="AM181" s="1">
        <f t="shared" si="40"/>
        <v>0</v>
      </c>
      <c r="AN181" s="145">
        <f t="shared" si="41"/>
        <v>0</v>
      </c>
      <c r="AO181" s="144">
        <f t="shared" si="42"/>
        <v>1</v>
      </c>
    </row>
    <row r="182" spans="36:41" x14ac:dyDescent="0.35">
      <c r="AJ182" s="29">
        <f t="shared" si="43"/>
        <v>45889</v>
      </c>
      <c r="AK182">
        <f t="shared" si="38"/>
        <v>0</v>
      </c>
      <c r="AL182" s="1">
        <f t="shared" si="39"/>
        <v>1</v>
      </c>
      <c r="AM182" s="1">
        <f t="shared" si="40"/>
        <v>0</v>
      </c>
      <c r="AN182" s="145">
        <f t="shared" si="41"/>
        <v>0</v>
      </c>
      <c r="AO182" s="144">
        <f t="shared" si="42"/>
        <v>1</v>
      </c>
    </row>
    <row r="183" spans="36:41" x14ac:dyDescent="0.35">
      <c r="AJ183" s="29">
        <f t="shared" si="43"/>
        <v>45890</v>
      </c>
      <c r="AK183">
        <f t="shared" si="38"/>
        <v>0</v>
      </c>
      <c r="AL183" s="1">
        <f t="shared" si="39"/>
        <v>1</v>
      </c>
      <c r="AM183" s="1">
        <f t="shared" si="40"/>
        <v>0</v>
      </c>
      <c r="AN183" s="145">
        <f t="shared" si="41"/>
        <v>0</v>
      </c>
      <c r="AO183" s="144">
        <f t="shared" si="42"/>
        <v>1</v>
      </c>
    </row>
    <row r="184" spans="36:41" x14ac:dyDescent="0.35">
      <c r="AJ184" s="29">
        <f t="shared" si="43"/>
        <v>45891</v>
      </c>
      <c r="AK184">
        <f t="shared" si="38"/>
        <v>0</v>
      </c>
      <c r="AL184" s="1">
        <f t="shared" si="39"/>
        <v>1</v>
      </c>
      <c r="AM184" s="1">
        <f t="shared" si="40"/>
        <v>0</v>
      </c>
      <c r="AN184" s="145">
        <f t="shared" si="41"/>
        <v>0</v>
      </c>
      <c r="AO184" s="144">
        <f t="shared" si="42"/>
        <v>1</v>
      </c>
    </row>
    <row r="185" spans="36:41" x14ac:dyDescent="0.35">
      <c r="AJ185" s="29">
        <f t="shared" si="43"/>
        <v>45892</v>
      </c>
      <c r="AK185">
        <f t="shared" si="38"/>
        <v>0</v>
      </c>
      <c r="AL185" s="1">
        <f t="shared" si="39"/>
        <v>1</v>
      </c>
      <c r="AM185" s="1">
        <f t="shared" si="40"/>
        <v>0</v>
      </c>
      <c r="AN185" s="145">
        <f t="shared" si="41"/>
        <v>0</v>
      </c>
      <c r="AO185" s="144">
        <f t="shared" si="42"/>
        <v>1</v>
      </c>
    </row>
    <row r="186" spans="36:41" x14ac:dyDescent="0.35">
      <c r="AJ186" s="29">
        <f t="shared" si="43"/>
        <v>45893</v>
      </c>
      <c r="AK186">
        <f t="shared" si="38"/>
        <v>0</v>
      </c>
      <c r="AL186" s="1">
        <f t="shared" si="39"/>
        <v>1</v>
      </c>
      <c r="AM186" s="1">
        <f t="shared" si="40"/>
        <v>0</v>
      </c>
      <c r="AN186" s="145">
        <f t="shared" si="41"/>
        <v>0</v>
      </c>
      <c r="AO186" s="144">
        <f t="shared" si="42"/>
        <v>1</v>
      </c>
    </row>
    <row r="187" spans="36:41" x14ac:dyDescent="0.35">
      <c r="AJ187" s="29">
        <f t="shared" si="43"/>
        <v>45894</v>
      </c>
      <c r="AK187">
        <f t="shared" si="38"/>
        <v>0</v>
      </c>
      <c r="AL187" s="1">
        <f t="shared" si="39"/>
        <v>1</v>
      </c>
      <c r="AM187" s="1">
        <f t="shared" si="40"/>
        <v>0</v>
      </c>
      <c r="AN187" s="145">
        <f t="shared" si="41"/>
        <v>0</v>
      </c>
      <c r="AO187" s="144">
        <f t="shared" si="42"/>
        <v>1</v>
      </c>
    </row>
    <row r="188" spans="36:41" x14ac:dyDescent="0.35">
      <c r="AJ188" s="29">
        <f t="shared" si="43"/>
        <v>45895</v>
      </c>
      <c r="AK188">
        <f t="shared" si="38"/>
        <v>0</v>
      </c>
      <c r="AL188" s="1">
        <f t="shared" si="39"/>
        <v>1</v>
      </c>
      <c r="AM188" s="1">
        <f t="shared" si="40"/>
        <v>0</v>
      </c>
      <c r="AN188" s="145">
        <f t="shared" si="41"/>
        <v>0</v>
      </c>
      <c r="AO188" s="144">
        <f t="shared" si="42"/>
        <v>1</v>
      </c>
    </row>
    <row r="189" spans="36:41" x14ac:dyDescent="0.35">
      <c r="AJ189" s="29">
        <f t="shared" si="43"/>
        <v>45896</v>
      </c>
      <c r="AK189">
        <f t="shared" si="38"/>
        <v>0</v>
      </c>
      <c r="AL189" s="1">
        <f t="shared" si="39"/>
        <v>1</v>
      </c>
      <c r="AM189" s="1">
        <f t="shared" si="40"/>
        <v>0</v>
      </c>
      <c r="AN189" s="145">
        <f t="shared" si="41"/>
        <v>0</v>
      </c>
      <c r="AO189" s="144">
        <f t="shared" si="42"/>
        <v>1</v>
      </c>
    </row>
    <row r="190" spans="36:41" x14ac:dyDescent="0.35">
      <c r="AJ190" s="29">
        <f t="shared" si="43"/>
        <v>45897</v>
      </c>
      <c r="AK190">
        <f t="shared" si="38"/>
        <v>0</v>
      </c>
      <c r="AL190" s="1">
        <f t="shared" si="39"/>
        <v>1</v>
      </c>
      <c r="AM190" s="1">
        <f t="shared" si="40"/>
        <v>0</v>
      </c>
      <c r="AN190" s="145">
        <f t="shared" si="41"/>
        <v>0</v>
      </c>
      <c r="AO190" s="144">
        <f t="shared" si="42"/>
        <v>1</v>
      </c>
    </row>
    <row r="191" spans="36:41" x14ac:dyDescent="0.35">
      <c r="AJ191" s="29">
        <f t="shared" si="43"/>
        <v>45898</v>
      </c>
      <c r="AK191">
        <f t="shared" si="38"/>
        <v>0</v>
      </c>
      <c r="AL191" s="1">
        <f t="shared" si="39"/>
        <v>1</v>
      </c>
      <c r="AM191" s="1">
        <f t="shared" si="40"/>
        <v>0</v>
      </c>
      <c r="AN191" s="145">
        <f t="shared" si="41"/>
        <v>0</v>
      </c>
      <c r="AO191" s="144">
        <f t="shared" si="42"/>
        <v>1</v>
      </c>
    </row>
    <row r="192" spans="36:41" x14ac:dyDescent="0.35">
      <c r="AJ192" s="29">
        <f t="shared" si="43"/>
        <v>45899</v>
      </c>
      <c r="AK192">
        <f t="shared" si="38"/>
        <v>0</v>
      </c>
      <c r="AL192" s="1">
        <f t="shared" si="39"/>
        <v>1</v>
      </c>
      <c r="AM192" s="1">
        <f t="shared" si="40"/>
        <v>0</v>
      </c>
      <c r="AN192" s="145">
        <f t="shared" si="41"/>
        <v>0</v>
      </c>
      <c r="AO192" s="144">
        <f t="shared" si="42"/>
        <v>1</v>
      </c>
    </row>
    <row r="193" spans="36:41" x14ac:dyDescent="0.35">
      <c r="AJ193" s="29">
        <f t="shared" si="43"/>
        <v>45900</v>
      </c>
      <c r="AK193">
        <f t="shared" si="38"/>
        <v>0</v>
      </c>
      <c r="AL193" s="1">
        <f t="shared" si="39"/>
        <v>1</v>
      </c>
      <c r="AM193" s="1">
        <f t="shared" si="40"/>
        <v>0</v>
      </c>
      <c r="AN193" s="145">
        <f t="shared" si="41"/>
        <v>0</v>
      </c>
      <c r="AO193" s="144">
        <f t="shared" si="42"/>
        <v>1</v>
      </c>
    </row>
    <row r="194" spans="36:41" x14ac:dyDescent="0.35">
      <c r="AJ194" s="29">
        <f t="shared" si="43"/>
        <v>45901</v>
      </c>
      <c r="AK194">
        <f t="shared" si="38"/>
        <v>0</v>
      </c>
      <c r="AL194" s="1">
        <f t="shared" si="39"/>
        <v>1</v>
      </c>
      <c r="AM194" s="1">
        <f t="shared" si="40"/>
        <v>0</v>
      </c>
      <c r="AN194" s="145">
        <f t="shared" si="41"/>
        <v>0</v>
      </c>
      <c r="AO194" s="144">
        <f t="shared" si="42"/>
        <v>1</v>
      </c>
    </row>
    <row r="195" spans="36:41" x14ac:dyDescent="0.35">
      <c r="AJ195" s="29">
        <f t="shared" si="43"/>
        <v>45902</v>
      </c>
      <c r="AK195">
        <f t="shared" si="38"/>
        <v>0</v>
      </c>
      <c r="AL195" s="1">
        <f t="shared" si="39"/>
        <v>1</v>
      </c>
      <c r="AM195" s="1">
        <f t="shared" si="40"/>
        <v>0</v>
      </c>
      <c r="AN195" s="145">
        <f t="shared" si="41"/>
        <v>0</v>
      </c>
      <c r="AO195" s="144">
        <f t="shared" si="42"/>
        <v>1</v>
      </c>
    </row>
    <row r="196" spans="36:41" x14ac:dyDescent="0.35">
      <c r="AJ196" s="29">
        <f t="shared" si="43"/>
        <v>45903</v>
      </c>
      <c r="AK196">
        <f t="shared" si="38"/>
        <v>0</v>
      </c>
      <c r="AL196" s="1">
        <f t="shared" si="39"/>
        <v>1</v>
      </c>
      <c r="AM196" s="1">
        <f t="shared" si="40"/>
        <v>0</v>
      </c>
      <c r="AN196" s="145">
        <f t="shared" si="41"/>
        <v>0</v>
      </c>
      <c r="AO196" s="144">
        <f t="shared" si="42"/>
        <v>1</v>
      </c>
    </row>
    <row r="197" spans="36:41" x14ac:dyDescent="0.35">
      <c r="AJ197" s="29">
        <f t="shared" si="43"/>
        <v>45904</v>
      </c>
      <c r="AK197">
        <f t="shared" si="38"/>
        <v>0</v>
      </c>
      <c r="AL197" s="1">
        <f t="shared" si="39"/>
        <v>1</v>
      </c>
      <c r="AM197" s="1">
        <f t="shared" si="40"/>
        <v>0</v>
      </c>
      <c r="AN197" s="145">
        <f t="shared" si="41"/>
        <v>0</v>
      </c>
      <c r="AO197" s="144">
        <f t="shared" si="42"/>
        <v>1</v>
      </c>
    </row>
    <row r="198" spans="36:41" x14ac:dyDescent="0.35">
      <c r="AJ198" s="29">
        <f t="shared" si="43"/>
        <v>45905</v>
      </c>
      <c r="AK198">
        <f t="shared" si="38"/>
        <v>0</v>
      </c>
      <c r="AL198" s="1">
        <f t="shared" si="39"/>
        <v>1</v>
      </c>
      <c r="AM198" s="1">
        <f t="shared" si="40"/>
        <v>0</v>
      </c>
      <c r="AN198" s="145">
        <f t="shared" si="41"/>
        <v>0</v>
      </c>
      <c r="AO198" s="144">
        <f t="shared" si="42"/>
        <v>1</v>
      </c>
    </row>
    <row r="199" spans="36:41" x14ac:dyDescent="0.35">
      <c r="AJ199" s="29">
        <f t="shared" si="43"/>
        <v>45906</v>
      </c>
      <c r="AK199">
        <f t="shared" si="38"/>
        <v>0</v>
      </c>
      <c r="AL199" s="1">
        <f t="shared" si="39"/>
        <v>1</v>
      </c>
      <c r="AM199" s="1">
        <f t="shared" si="40"/>
        <v>0</v>
      </c>
      <c r="AN199" s="145">
        <f t="shared" si="41"/>
        <v>0</v>
      </c>
      <c r="AO199" s="144">
        <f t="shared" si="42"/>
        <v>1</v>
      </c>
    </row>
    <row r="200" spans="36:41" x14ac:dyDescent="0.35">
      <c r="AJ200" s="29">
        <f t="shared" si="43"/>
        <v>45907</v>
      </c>
      <c r="AK200">
        <f t="shared" si="38"/>
        <v>0</v>
      </c>
      <c r="AL200" s="1">
        <f t="shared" si="39"/>
        <v>1</v>
      </c>
      <c r="AM200" s="1">
        <f t="shared" si="40"/>
        <v>0</v>
      </c>
      <c r="AN200" s="145">
        <f t="shared" si="41"/>
        <v>0</v>
      </c>
      <c r="AO200" s="144">
        <f t="shared" si="42"/>
        <v>1</v>
      </c>
    </row>
    <row r="201" spans="36:41" x14ac:dyDescent="0.35">
      <c r="AJ201" s="29">
        <f t="shared" si="43"/>
        <v>45908</v>
      </c>
      <c r="AK201">
        <f t="shared" si="38"/>
        <v>0</v>
      </c>
      <c r="AL201" s="1">
        <f t="shared" si="39"/>
        <v>1</v>
      </c>
      <c r="AM201" s="1">
        <f t="shared" si="40"/>
        <v>0</v>
      </c>
      <c r="AN201" s="145">
        <f t="shared" si="41"/>
        <v>0</v>
      </c>
      <c r="AO201" s="144">
        <f t="shared" si="42"/>
        <v>1</v>
      </c>
    </row>
    <row r="202" spans="36:41" x14ac:dyDescent="0.35">
      <c r="AJ202" s="29">
        <f t="shared" si="43"/>
        <v>45909</v>
      </c>
      <c r="AK202">
        <f t="shared" si="38"/>
        <v>0</v>
      </c>
      <c r="AL202" s="1">
        <f t="shared" si="39"/>
        <v>1</v>
      </c>
      <c r="AM202" s="1">
        <f t="shared" si="40"/>
        <v>0</v>
      </c>
      <c r="AN202" s="145">
        <f t="shared" si="41"/>
        <v>0</v>
      </c>
      <c r="AO202" s="144">
        <f t="shared" si="42"/>
        <v>1</v>
      </c>
    </row>
    <row r="203" spans="36:41" x14ac:dyDescent="0.35">
      <c r="AJ203" s="29">
        <f t="shared" si="43"/>
        <v>45910</v>
      </c>
      <c r="AK203">
        <f t="shared" si="38"/>
        <v>0</v>
      </c>
      <c r="AL203" s="1">
        <f t="shared" si="39"/>
        <v>1</v>
      </c>
      <c r="AM203" s="1">
        <f t="shared" si="40"/>
        <v>0</v>
      </c>
      <c r="AN203" s="145">
        <f t="shared" si="41"/>
        <v>0</v>
      </c>
      <c r="AO203" s="144">
        <f t="shared" si="42"/>
        <v>1</v>
      </c>
    </row>
    <row r="204" spans="36:41" x14ac:dyDescent="0.35">
      <c r="AJ204" s="29">
        <f t="shared" si="43"/>
        <v>45911</v>
      </c>
      <c r="AK204">
        <f t="shared" si="38"/>
        <v>0</v>
      </c>
      <c r="AL204" s="1">
        <f t="shared" si="39"/>
        <v>1</v>
      </c>
      <c r="AM204" s="1">
        <f t="shared" si="40"/>
        <v>0</v>
      </c>
      <c r="AN204" s="145">
        <f t="shared" si="41"/>
        <v>0</v>
      </c>
      <c r="AO204" s="144">
        <f t="shared" si="42"/>
        <v>1</v>
      </c>
    </row>
    <row r="205" spans="36:41" x14ac:dyDescent="0.35">
      <c r="AJ205" s="29">
        <f t="shared" si="43"/>
        <v>45912</v>
      </c>
      <c r="AK205">
        <f t="shared" si="38"/>
        <v>0</v>
      </c>
      <c r="AL205" s="1">
        <f t="shared" si="39"/>
        <v>1</v>
      </c>
      <c r="AM205" s="1">
        <f t="shared" si="40"/>
        <v>0</v>
      </c>
      <c r="AN205" s="145">
        <f t="shared" si="41"/>
        <v>0</v>
      </c>
      <c r="AO205" s="144">
        <f t="shared" si="42"/>
        <v>1</v>
      </c>
    </row>
    <row r="206" spans="36:41" x14ac:dyDescent="0.35">
      <c r="AJ206" s="29">
        <f t="shared" si="43"/>
        <v>45913</v>
      </c>
      <c r="AK206">
        <f t="shared" si="38"/>
        <v>0</v>
      </c>
      <c r="AL206" s="1">
        <f t="shared" si="39"/>
        <v>1</v>
      </c>
      <c r="AM206" s="1">
        <f t="shared" si="40"/>
        <v>0</v>
      </c>
      <c r="AN206" s="145">
        <f t="shared" si="41"/>
        <v>0</v>
      </c>
      <c r="AO206" s="144">
        <f t="shared" si="42"/>
        <v>1</v>
      </c>
    </row>
    <row r="207" spans="36:41" x14ac:dyDescent="0.35">
      <c r="AJ207" s="29">
        <f t="shared" si="43"/>
        <v>45914</v>
      </c>
      <c r="AK207">
        <f t="shared" si="38"/>
        <v>0</v>
      </c>
      <c r="AL207" s="1">
        <f t="shared" si="39"/>
        <v>1</v>
      </c>
      <c r="AM207" s="1">
        <f t="shared" si="40"/>
        <v>0</v>
      </c>
      <c r="AN207" s="145">
        <f t="shared" si="41"/>
        <v>0</v>
      </c>
      <c r="AO207" s="144">
        <f t="shared" si="42"/>
        <v>1</v>
      </c>
    </row>
    <row r="208" spans="36:41" x14ac:dyDescent="0.35">
      <c r="AJ208" s="29">
        <f t="shared" si="43"/>
        <v>45915</v>
      </c>
      <c r="AK208">
        <f t="shared" si="38"/>
        <v>0</v>
      </c>
      <c r="AL208" s="1">
        <f t="shared" si="39"/>
        <v>1</v>
      </c>
      <c r="AM208" s="1">
        <f t="shared" si="40"/>
        <v>0</v>
      </c>
      <c r="AN208" s="145">
        <f t="shared" si="41"/>
        <v>0</v>
      </c>
      <c r="AO208" s="144">
        <f t="shared" si="42"/>
        <v>1</v>
      </c>
    </row>
    <row r="209" spans="36:41" x14ac:dyDescent="0.35">
      <c r="AJ209" s="29">
        <f t="shared" si="43"/>
        <v>45916</v>
      </c>
      <c r="AK209">
        <f t="shared" si="38"/>
        <v>0</v>
      </c>
      <c r="AL209" s="1">
        <f t="shared" si="39"/>
        <v>1</v>
      </c>
      <c r="AM209" s="1">
        <f t="shared" si="40"/>
        <v>0</v>
      </c>
      <c r="AN209" s="145">
        <f t="shared" si="41"/>
        <v>0</v>
      </c>
      <c r="AO209" s="144">
        <f t="shared" si="42"/>
        <v>1</v>
      </c>
    </row>
    <row r="210" spans="36:41" x14ac:dyDescent="0.35">
      <c r="AJ210" s="29">
        <f t="shared" si="43"/>
        <v>45917</v>
      </c>
      <c r="AK210">
        <f t="shared" si="38"/>
        <v>0</v>
      </c>
      <c r="AL210" s="1">
        <f t="shared" si="39"/>
        <v>1</v>
      </c>
      <c r="AM210" s="1">
        <f t="shared" si="40"/>
        <v>0</v>
      </c>
      <c r="AN210" s="145">
        <f t="shared" si="41"/>
        <v>0</v>
      </c>
      <c r="AO210" s="144">
        <f t="shared" si="42"/>
        <v>1</v>
      </c>
    </row>
    <row r="211" spans="36:41" x14ac:dyDescent="0.35">
      <c r="AJ211" s="29">
        <f t="shared" si="43"/>
        <v>45918</v>
      </c>
      <c r="AK211">
        <f t="shared" si="38"/>
        <v>0</v>
      </c>
      <c r="AL211" s="1">
        <f t="shared" si="39"/>
        <v>1</v>
      </c>
      <c r="AM211" s="1">
        <f t="shared" si="40"/>
        <v>0</v>
      </c>
      <c r="AN211" s="145">
        <f t="shared" si="41"/>
        <v>0</v>
      </c>
      <c r="AO211" s="144">
        <f t="shared" si="42"/>
        <v>1</v>
      </c>
    </row>
    <row r="212" spans="36:41" x14ac:dyDescent="0.35">
      <c r="AJ212" s="29">
        <f t="shared" si="43"/>
        <v>45919</v>
      </c>
      <c r="AK212">
        <f t="shared" si="38"/>
        <v>0</v>
      </c>
      <c r="AL212" s="1">
        <f t="shared" si="39"/>
        <v>1</v>
      </c>
      <c r="AM212" s="1">
        <f t="shared" si="40"/>
        <v>0</v>
      </c>
      <c r="AN212" s="145">
        <f t="shared" si="41"/>
        <v>0</v>
      </c>
      <c r="AO212" s="144">
        <f t="shared" si="42"/>
        <v>1</v>
      </c>
    </row>
    <row r="213" spans="36:41" x14ac:dyDescent="0.35">
      <c r="AJ213" s="29">
        <f t="shared" si="43"/>
        <v>45920</v>
      </c>
      <c r="AK213">
        <f t="shared" si="38"/>
        <v>0</v>
      </c>
      <c r="AL213" s="1">
        <f t="shared" si="39"/>
        <v>1</v>
      </c>
      <c r="AM213" s="1">
        <f t="shared" si="40"/>
        <v>0</v>
      </c>
      <c r="AN213" s="145">
        <f t="shared" si="41"/>
        <v>0</v>
      </c>
      <c r="AO213" s="144">
        <f t="shared" si="42"/>
        <v>1</v>
      </c>
    </row>
    <row r="214" spans="36:41" x14ac:dyDescent="0.35">
      <c r="AJ214" s="29">
        <f t="shared" si="43"/>
        <v>45921</v>
      </c>
      <c r="AK214">
        <f t="shared" si="38"/>
        <v>0</v>
      </c>
      <c r="AL214" s="1">
        <f t="shared" si="39"/>
        <v>1</v>
      </c>
      <c r="AM214" s="1">
        <f t="shared" si="40"/>
        <v>0</v>
      </c>
      <c r="AN214" s="145">
        <f t="shared" si="41"/>
        <v>0</v>
      </c>
      <c r="AO214" s="144">
        <f t="shared" si="42"/>
        <v>1</v>
      </c>
    </row>
    <row r="215" spans="36:41" x14ac:dyDescent="0.35">
      <c r="AJ215" s="29">
        <f t="shared" si="43"/>
        <v>45922</v>
      </c>
      <c r="AK215">
        <f t="shared" si="38"/>
        <v>0</v>
      </c>
      <c r="AL215" s="1">
        <f t="shared" si="39"/>
        <v>1</v>
      </c>
      <c r="AM215" s="1">
        <f t="shared" si="40"/>
        <v>0</v>
      </c>
      <c r="AN215" s="145">
        <f t="shared" si="41"/>
        <v>0</v>
      </c>
      <c r="AO215" s="144">
        <f t="shared" si="42"/>
        <v>1</v>
      </c>
    </row>
    <row r="216" spans="36:41" x14ac:dyDescent="0.35">
      <c r="AJ216" s="29">
        <f t="shared" si="43"/>
        <v>45923</v>
      </c>
      <c r="AK216">
        <f t="shared" si="38"/>
        <v>0</v>
      </c>
      <c r="AL216" s="1">
        <f t="shared" si="39"/>
        <v>1</v>
      </c>
      <c r="AM216" s="1">
        <f t="shared" si="40"/>
        <v>0</v>
      </c>
      <c r="AN216" s="145">
        <f t="shared" si="41"/>
        <v>0</v>
      </c>
      <c r="AO216" s="144">
        <f t="shared" si="42"/>
        <v>1</v>
      </c>
    </row>
    <row r="217" spans="36:41" x14ac:dyDescent="0.35">
      <c r="AJ217" s="29">
        <f t="shared" si="43"/>
        <v>45924</v>
      </c>
      <c r="AK217">
        <f t="shared" si="38"/>
        <v>0</v>
      </c>
      <c r="AL217" s="1">
        <f t="shared" si="39"/>
        <v>1</v>
      </c>
      <c r="AM217" s="1">
        <f t="shared" si="40"/>
        <v>0</v>
      </c>
      <c r="AN217" s="145">
        <f t="shared" si="41"/>
        <v>0</v>
      </c>
      <c r="AO217" s="144">
        <f t="shared" si="42"/>
        <v>1</v>
      </c>
    </row>
    <row r="218" spans="36:41" x14ac:dyDescent="0.35">
      <c r="AJ218" s="29">
        <f t="shared" si="43"/>
        <v>45925</v>
      </c>
      <c r="AK218">
        <f t="shared" si="38"/>
        <v>0</v>
      </c>
      <c r="AL218" s="1">
        <f t="shared" si="39"/>
        <v>1</v>
      </c>
      <c r="AM218" s="1">
        <f t="shared" si="40"/>
        <v>0</v>
      </c>
      <c r="AN218" s="145">
        <f t="shared" si="41"/>
        <v>0</v>
      </c>
      <c r="AO218" s="144">
        <f t="shared" si="42"/>
        <v>1</v>
      </c>
    </row>
    <row r="219" spans="36:41" x14ac:dyDescent="0.35">
      <c r="AJ219" s="29">
        <f t="shared" si="43"/>
        <v>45926</v>
      </c>
      <c r="AK219">
        <f t="shared" si="38"/>
        <v>0</v>
      </c>
      <c r="AL219" s="1">
        <f t="shared" si="39"/>
        <v>1</v>
      </c>
      <c r="AM219" s="1">
        <f t="shared" si="40"/>
        <v>0</v>
      </c>
      <c r="AN219" s="145">
        <f t="shared" si="41"/>
        <v>0</v>
      </c>
      <c r="AO219" s="144">
        <f t="shared" si="42"/>
        <v>1</v>
      </c>
    </row>
    <row r="220" spans="36:41" x14ac:dyDescent="0.35">
      <c r="AJ220" s="29">
        <f t="shared" si="43"/>
        <v>45927</v>
      </c>
      <c r="AK220">
        <f t="shared" si="38"/>
        <v>0</v>
      </c>
      <c r="AL220" s="1">
        <f t="shared" si="39"/>
        <v>1</v>
      </c>
      <c r="AM220" s="1">
        <f t="shared" si="40"/>
        <v>0</v>
      </c>
      <c r="AN220" s="145">
        <f t="shared" si="41"/>
        <v>0</v>
      </c>
      <c r="AO220" s="144">
        <f t="shared" si="42"/>
        <v>1</v>
      </c>
    </row>
    <row r="221" spans="36:41" x14ac:dyDescent="0.35">
      <c r="AJ221" s="29">
        <f t="shared" si="43"/>
        <v>45928</v>
      </c>
      <c r="AK221">
        <f t="shared" si="38"/>
        <v>0</v>
      </c>
      <c r="AL221" s="1">
        <f t="shared" si="39"/>
        <v>1</v>
      </c>
      <c r="AM221" s="1">
        <f t="shared" si="40"/>
        <v>0</v>
      </c>
      <c r="AN221" s="145">
        <f t="shared" si="41"/>
        <v>0</v>
      </c>
      <c r="AO221" s="144">
        <f t="shared" si="42"/>
        <v>1</v>
      </c>
    </row>
    <row r="222" spans="36:41" x14ac:dyDescent="0.35">
      <c r="AJ222" s="29">
        <f t="shared" si="43"/>
        <v>45929</v>
      </c>
      <c r="AK222">
        <f t="shared" si="38"/>
        <v>0</v>
      </c>
      <c r="AL222" s="1">
        <f t="shared" si="39"/>
        <v>1</v>
      </c>
      <c r="AM222" s="1">
        <f t="shared" si="40"/>
        <v>0</v>
      </c>
      <c r="AN222" s="145">
        <f t="shared" si="41"/>
        <v>0</v>
      </c>
      <c r="AO222" s="144">
        <f t="shared" si="42"/>
        <v>1</v>
      </c>
    </row>
    <row r="223" spans="36:41" x14ac:dyDescent="0.35">
      <c r="AJ223" s="29">
        <f t="shared" si="43"/>
        <v>45930</v>
      </c>
      <c r="AK223">
        <f t="shared" si="38"/>
        <v>0</v>
      </c>
      <c r="AL223" s="1">
        <f t="shared" si="39"/>
        <v>1</v>
      </c>
      <c r="AM223" s="1">
        <f t="shared" si="40"/>
        <v>0</v>
      </c>
      <c r="AN223" s="145">
        <f t="shared" si="41"/>
        <v>0</v>
      </c>
      <c r="AO223" s="144">
        <f t="shared" si="42"/>
        <v>1</v>
      </c>
    </row>
    <row r="224" spans="36:41" x14ac:dyDescent="0.35">
      <c r="AJ224" s="29">
        <f t="shared" si="43"/>
        <v>45931</v>
      </c>
      <c r="AK224">
        <f t="shared" si="38"/>
        <v>0</v>
      </c>
      <c r="AL224" s="1">
        <f t="shared" si="39"/>
        <v>1</v>
      </c>
      <c r="AM224" s="1">
        <f t="shared" si="40"/>
        <v>0</v>
      </c>
      <c r="AN224" s="145">
        <f t="shared" si="41"/>
        <v>0</v>
      </c>
      <c r="AO224" s="144">
        <f t="shared" si="42"/>
        <v>1</v>
      </c>
    </row>
    <row r="225" spans="36:41" x14ac:dyDescent="0.35">
      <c r="AJ225" s="29">
        <f t="shared" si="43"/>
        <v>45932</v>
      </c>
      <c r="AK225">
        <f t="shared" si="38"/>
        <v>0</v>
      </c>
      <c r="AL225" s="1">
        <f t="shared" si="39"/>
        <v>1</v>
      </c>
      <c r="AM225" s="1">
        <f t="shared" si="40"/>
        <v>0</v>
      </c>
      <c r="AN225" s="145">
        <f t="shared" si="41"/>
        <v>0</v>
      </c>
      <c r="AO225" s="144">
        <f t="shared" si="42"/>
        <v>1</v>
      </c>
    </row>
    <row r="226" spans="36:41" x14ac:dyDescent="0.35">
      <c r="AJ226" s="29">
        <f t="shared" si="43"/>
        <v>45933</v>
      </c>
      <c r="AK226">
        <f t="shared" si="38"/>
        <v>0</v>
      </c>
      <c r="AL226" s="1">
        <f t="shared" si="39"/>
        <v>1</v>
      </c>
      <c r="AM226" s="1">
        <f t="shared" si="40"/>
        <v>0</v>
      </c>
      <c r="AN226" s="145">
        <f t="shared" si="41"/>
        <v>0</v>
      </c>
      <c r="AO226" s="144">
        <f t="shared" si="42"/>
        <v>1</v>
      </c>
    </row>
    <row r="227" spans="36:41" x14ac:dyDescent="0.35">
      <c r="AJ227" s="29">
        <f t="shared" si="43"/>
        <v>45934</v>
      </c>
      <c r="AK227">
        <f t="shared" si="38"/>
        <v>0</v>
      </c>
      <c r="AL227" s="1">
        <f t="shared" si="39"/>
        <v>1</v>
      </c>
      <c r="AM227" s="1">
        <f t="shared" si="40"/>
        <v>0</v>
      </c>
      <c r="AN227" s="145">
        <f t="shared" si="41"/>
        <v>0</v>
      </c>
      <c r="AO227" s="144">
        <f t="shared" si="42"/>
        <v>1</v>
      </c>
    </row>
    <row r="228" spans="36:41" x14ac:dyDescent="0.35">
      <c r="AJ228" s="29">
        <f t="shared" si="43"/>
        <v>45935</v>
      </c>
      <c r="AK228">
        <f t="shared" si="38"/>
        <v>0</v>
      </c>
      <c r="AL228" s="1">
        <f t="shared" si="39"/>
        <v>1</v>
      </c>
      <c r="AM228" s="1">
        <f t="shared" si="40"/>
        <v>0</v>
      </c>
      <c r="AN228" s="145">
        <f t="shared" si="41"/>
        <v>0</v>
      </c>
      <c r="AO228" s="144">
        <f t="shared" si="42"/>
        <v>1</v>
      </c>
    </row>
    <row r="229" spans="36:41" x14ac:dyDescent="0.35">
      <c r="AJ229" s="29">
        <f t="shared" si="43"/>
        <v>45936</v>
      </c>
      <c r="AK229">
        <f t="shared" si="38"/>
        <v>0</v>
      </c>
      <c r="AL229" s="1">
        <f t="shared" si="39"/>
        <v>1</v>
      </c>
      <c r="AM229" s="1">
        <f t="shared" si="40"/>
        <v>0</v>
      </c>
      <c r="AN229" s="145">
        <f t="shared" si="41"/>
        <v>0</v>
      </c>
      <c r="AO229" s="144">
        <f t="shared" si="42"/>
        <v>1</v>
      </c>
    </row>
    <row r="230" spans="36:41" x14ac:dyDescent="0.35">
      <c r="AJ230" s="29">
        <f t="shared" si="43"/>
        <v>45937</v>
      </c>
      <c r="AK230">
        <f t="shared" si="38"/>
        <v>0</v>
      </c>
      <c r="AL230" s="1">
        <f t="shared" si="39"/>
        <v>1</v>
      </c>
      <c r="AM230" s="1">
        <f t="shared" si="40"/>
        <v>0</v>
      </c>
      <c r="AN230" s="145">
        <f t="shared" si="41"/>
        <v>0</v>
      </c>
      <c r="AO230" s="144">
        <f t="shared" si="42"/>
        <v>1</v>
      </c>
    </row>
    <row r="231" spans="36:41" x14ac:dyDescent="0.35">
      <c r="AJ231" s="29">
        <f t="shared" si="43"/>
        <v>45938</v>
      </c>
      <c r="AK231">
        <f t="shared" si="38"/>
        <v>0</v>
      </c>
      <c r="AL231" s="1">
        <f t="shared" si="39"/>
        <v>1</v>
      </c>
      <c r="AM231" s="1">
        <f t="shared" si="40"/>
        <v>0</v>
      </c>
      <c r="AN231" s="145">
        <f t="shared" si="41"/>
        <v>0</v>
      </c>
      <c r="AO231" s="144">
        <f t="shared" si="42"/>
        <v>1</v>
      </c>
    </row>
    <row r="232" spans="36:41" x14ac:dyDescent="0.35">
      <c r="AJ232" s="29">
        <f t="shared" si="43"/>
        <v>45939</v>
      </c>
      <c r="AK232">
        <f t="shared" si="38"/>
        <v>0</v>
      </c>
      <c r="AL232" s="1">
        <f t="shared" si="39"/>
        <v>1</v>
      </c>
      <c r="AM232" s="1">
        <f t="shared" si="40"/>
        <v>0</v>
      </c>
      <c r="AN232" s="145">
        <f t="shared" si="41"/>
        <v>0</v>
      </c>
      <c r="AO232" s="144">
        <f t="shared" si="42"/>
        <v>1</v>
      </c>
    </row>
    <row r="233" spans="36:41" x14ac:dyDescent="0.35">
      <c r="AJ233" s="29">
        <f t="shared" si="43"/>
        <v>45940</v>
      </c>
      <c r="AK233">
        <f t="shared" ref="AK233:AK296" si="44">_xlfn.XLOOKUP(AJ233,A$27:A$36,B$27:B$36,0,0)</f>
        <v>0</v>
      </c>
      <c r="AL233" s="1">
        <f t="shared" ref="AL233:AL296" si="45">_xlfn.XLOOKUP(AJ233,A$15:A$24,B$15:B$24,1,0)</f>
        <v>1</v>
      </c>
      <c r="AM233" s="1">
        <f t="shared" si="40"/>
        <v>0</v>
      </c>
      <c r="AN233" s="145">
        <f t="shared" si="41"/>
        <v>0</v>
      </c>
      <c r="AO233" s="144">
        <f t="shared" si="42"/>
        <v>1</v>
      </c>
    </row>
    <row r="234" spans="36:41" x14ac:dyDescent="0.35">
      <c r="AJ234" s="29">
        <f t="shared" si="43"/>
        <v>45941</v>
      </c>
      <c r="AK234">
        <f t="shared" si="44"/>
        <v>0</v>
      </c>
      <c r="AL234" s="1">
        <f t="shared" si="45"/>
        <v>1</v>
      </c>
      <c r="AM234" s="1">
        <f t="shared" ref="AM234:AM297" si="46">AK234</f>
        <v>0</v>
      </c>
      <c r="AN234" s="145">
        <f t="shared" ref="AN234:AN297" si="47">AK234</f>
        <v>0</v>
      </c>
      <c r="AO234" s="144">
        <f t="shared" ref="AO234:AO297" si="48">AL234</f>
        <v>1</v>
      </c>
    </row>
    <row r="235" spans="36:41" x14ac:dyDescent="0.35">
      <c r="AJ235" s="29">
        <f t="shared" ref="AJ235:AJ298" si="49">AJ234+1</f>
        <v>45942</v>
      </c>
      <c r="AK235">
        <f t="shared" si="44"/>
        <v>0</v>
      </c>
      <c r="AL235" s="1">
        <f t="shared" si="45"/>
        <v>1</v>
      </c>
      <c r="AM235" s="1">
        <f t="shared" si="46"/>
        <v>0</v>
      </c>
      <c r="AN235" s="145">
        <f t="shared" si="47"/>
        <v>0</v>
      </c>
      <c r="AO235" s="144">
        <f t="shared" si="48"/>
        <v>1</v>
      </c>
    </row>
    <row r="236" spans="36:41" x14ac:dyDescent="0.35">
      <c r="AJ236" s="29">
        <f t="shared" si="49"/>
        <v>45943</v>
      </c>
      <c r="AK236">
        <f t="shared" si="44"/>
        <v>0</v>
      </c>
      <c r="AL236" s="1">
        <f t="shared" si="45"/>
        <v>1</v>
      </c>
      <c r="AM236" s="1">
        <f t="shared" si="46"/>
        <v>0</v>
      </c>
      <c r="AN236" s="145">
        <f t="shared" si="47"/>
        <v>0</v>
      </c>
      <c r="AO236" s="144">
        <f t="shared" si="48"/>
        <v>1</v>
      </c>
    </row>
    <row r="237" spans="36:41" x14ac:dyDescent="0.35">
      <c r="AJ237" s="29">
        <f t="shared" si="49"/>
        <v>45944</v>
      </c>
      <c r="AK237">
        <f t="shared" si="44"/>
        <v>0</v>
      </c>
      <c r="AL237" s="1">
        <f t="shared" si="45"/>
        <v>1</v>
      </c>
      <c r="AM237" s="1">
        <f t="shared" si="46"/>
        <v>0</v>
      </c>
      <c r="AN237" s="145">
        <f t="shared" si="47"/>
        <v>0</v>
      </c>
      <c r="AO237" s="144">
        <f t="shared" si="48"/>
        <v>1</v>
      </c>
    </row>
    <row r="238" spans="36:41" x14ac:dyDescent="0.35">
      <c r="AJ238" s="29">
        <f t="shared" si="49"/>
        <v>45945</v>
      </c>
      <c r="AK238">
        <f t="shared" si="44"/>
        <v>0</v>
      </c>
      <c r="AL238" s="1">
        <f t="shared" si="45"/>
        <v>1</v>
      </c>
      <c r="AM238" s="1">
        <f t="shared" si="46"/>
        <v>0</v>
      </c>
      <c r="AN238" s="145">
        <f t="shared" si="47"/>
        <v>0</v>
      </c>
      <c r="AO238" s="144">
        <f t="shared" si="48"/>
        <v>1</v>
      </c>
    </row>
    <row r="239" spans="36:41" x14ac:dyDescent="0.35">
      <c r="AJ239" s="29">
        <f t="shared" si="49"/>
        <v>45946</v>
      </c>
      <c r="AK239">
        <f t="shared" si="44"/>
        <v>0</v>
      </c>
      <c r="AL239" s="1">
        <f t="shared" si="45"/>
        <v>1</v>
      </c>
      <c r="AM239" s="1">
        <f t="shared" si="46"/>
        <v>0</v>
      </c>
      <c r="AN239" s="145">
        <f t="shared" si="47"/>
        <v>0</v>
      </c>
      <c r="AO239" s="144">
        <f t="shared" si="48"/>
        <v>1</v>
      </c>
    </row>
    <row r="240" spans="36:41" x14ac:dyDescent="0.35">
      <c r="AJ240" s="29">
        <f t="shared" si="49"/>
        <v>45947</v>
      </c>
      <c r="AK240">
        <f t="shared" si="44"/>
        <v>0</v>
      </c>
      <c r="AL240" s="1">
        <f t="shared" si="45"/>
        <v>1</v>
      </c>
      <c r="AM240" s="1">
        <f t="shared" si="46"/>
        <v>0</v>
      </c>
      <c r="AN240" s="145">
        <f t="shared" si="47"/>
        <v>0</v>
      </c>
      <c r="AO240" s="144">
        <f t="shared" si="48"/>
        <v>1</v>
      </c>
    </row>
    <row r="241" spans="36:41" x14ac:dyDescent="0.35">
      <c r="AJ241" s="29">
        <f t="shared" si="49"/>
        <v>45948</v>
      </c>
      <c r="AK241">
        <f t="shared" si="44"/>
        <v>0</v>
      </c>
      <c r="AL241" s="1">
        <f t="shared" si="45"/>
        <v>1</v>
      </c>
      <c r="AM241" s="1">
        <f t="shared" si="46"/>
        <v>0</v>
      </c>
      <c r="AN241" s="145">
        <f t="shared" si="47"/>
        <v>0</v>
      </c>
      <c r="AO241" s="144">
        <f t="shared" si="48"/>
        <v>1</v>
      </c>
    </row>
    <row r="242" spans="36:41" x14ac:dyDescent="0.35">
      <c r="AJ242" s="29">
        <f t="shared" si="49"/>
        <v>45949</v>
      </c>
      <c r="AK242">
        <f t="shared" si="44"/>
        <v>0</v>
      </c>
      <c r="AL242" s="1">
        <f t="shared" si="45"/>
        <v>1</v>
      </c>
      <c r="AM242" s="1">
        <f t="shared" si="46"/>
        <v>0</v>
      </c>
      <c r="AN242" s="145">
        <f t="shared" si="47"/>
        <v>0</v>
      </c>
      <c r="AO242" s="144">
        <f t="shared" si="48"/>
        <v>1</v>
      </c>
    </row>
    <row r="243" spans="36:41" x14ac:dyDescent="0.35">
      <c r="AJ243" s="29">
        <f t="shared" si="49"/>
        <v>45950</v>
      </c>
      <c r="AK243">
        <f t="shared" si="44"/>
        <v>0</v>
      </c>
      <c r="AL243" s="1">
        <f t="shared" si="45"/>
        <v>1</v>
      </c>
      <c r="AM243" s="1">
        <f t="shared" si="46"/>
        <v>0</v>
      </c>
      <c r="AN243" s="145">
        <f t="shared" si="47"/>
        <v>0</v>
      </c>
      <c r="AO243" s="144">
        <f t="shared" si="48"/>
        <v>1</v>
      </c>
    </row>
    <row r="244" spans="36:41" x14ac:dyDescent="0.35">
      <c r="AJ244" s="29">
        <f t="shared" si="49"/>
        <v>45951</v>
      </c>
      <c r="AK244">
        <f t="shared" si="44"/>
        <v>0</v>
      </c>
      <c r="AL244" s="1">
        <f t="shared" si="45"/>
        <v>1</v>
      </c>
      <c r="AM244" s="1">
        <f t="shared" si="46"/>
        <v>0</v>
      </c>
      <c r="AN244" s="145">
        <f t="shared" si="47"/>
        <v>0</v>
      </c>
      <c r="AO244" s="144">
        <f t="shared" si="48"/>
        <v>1</v>
      </c>
    </row>
    <row r="245" spans="36:41" x14ac:dyDescent="0.35">
      <c r="AJ245" s="29">
        <f t="shared" si="49"/>
        <v>45952</v>
      </c>
      <c r="AK245">
        <f t="shared" si="44"/>
        <v>0</v>
      </c>
      <c r="AL245" s="1">
        <f t="shared" si="45"/>
        <v>1</v>
      </c>
      <c r="AM245" s="1">
        <f t="shared" si="46"/>
        <v>0</v>
      </c>
      <c r="AN245" s="145">
        <f t="shared" si="47"/>
        <v>0</v>
      </c>
      <c r="AO245" s="144">
        <f t="shared" si="48"/>
        <v>1</v>
      </c>
    </row>
    <row r="246" spans="36:41" x14ac:dyDescent="0.35">
      <c r="AJ246" s="29">
        <f t="shared" si="49"/>
        <v>45953</v>
      </c>
      <c r="AK246">
        <f t="shared" si="44"/>
        <v>0</v>
      </c>
      <c r="AL246" s="1">
        <f t="shared" si="45"/>
        <v>1</v>
      </c>
      <c r="AM246" s="1">
        <f t="shared" si="46"/>
        <v>0</v>
      </c>
      <c r="AN246" s="145">
        <f t="shared" si="47"/>
        <v>0</v>
      </c>
      <c r="AO246" s="144">
        <f t="shared" si="48"/>
        <v>1</v>
      </c>
    </row>
    <row r="247" spans="36:41" x14ac:dyDescent="0.35">
      <c r="AJ247" s="29">
        <f t="shared" si="49"/>
        <v>45954</v>
      </c>
      <c r="AK247">
        <f t="shared" si="44"/>
        <v>0</v>
      </c>
      <c r="AL247" s="1">
        <f t="shared" si="45"/>
        <v>1</v>
      </c>
      <c r="AM247" s="1">
        <f t="shared" si="46"/>
        <v>0</v>
      </c>
      <c r="AN247" s="145">
        <f t="shared" si="47"/>
        <v>0</v>
      </c>
      <c r="AO247" s="144">
        <f t="shared" si="48"/>
        <v>1</v>
      </c>
    </row>
    <row r="248" spans="36:41" x14ac:dyDescent="0.35">
      <c r="AJ248" s="29">
        <f t="shared" si="49"/>
        <v>45955</v>
      </c>
      <c r="AK248">
        <f t="shared" si="44"/>
        <v>0</v>
      </c>
      <c r="AL248" s="1">
        <f t="shared" si="45"/>
        <v>1</v>
      </c>
      <c r="AM248" s="1">
        <f t="shared" si="46"/>
        <v>0</v>
      </c>
      <c r="AN248" s="145">
        <f t="shared" si="47"/>
        <v>0</v>
      </c>
      <c r="AO248" s="144">
        <f t="shared" si="48"/>
        <v>1</v>
      </c>
    </row>
    <row r="249" spans="36:41" x14ac:dyDescent="0.35">
      <c r="AJ249" s="29">
        <f t="shared" si="49"/>
        <v>45956</v>
      </c>
      <c r="AK249">
        <f t="shared" si="44"/>
        <v>0</v>
      </c>
      <c r="AL249" s="1">
        <f t="shared" si="45"/>
        <v>1</v>
      </c>
      <c r="AM249" s="1">
        <f t="shared" si="46"/>
        <v>0</v>
      </c>
      <c r="AN249" s="145">
        <f t="shared" si="47"/>
        <v>0</v>
      </c>
      <c r="AO249" s="144">
        <f t="shared" si="48"/>
        <v>1</v>
      </c>
    </row>
    <row r="250" spans="36:41" x14ac:dyDescent="0.35">
      <c r="AJ250" s="29">
        <f t="shared" si="49"/>
        <v>45957</v>
      </c>
      <c r="AK250">
        <f t="shared" si="44"/>
        <v>0</v>
      </c>
      <c r="AL250" s="1">
        <f t="shared" si="45"/>
        <v>1</v>
      </c>
      <c r="AM250" s="1">
        <f t="shared" si="46"/>
        <v>0</v>
      </c>
      <c r="AN250" s="145">
        <f t="shared" si="47"/>
        <v>0</v>
      </c>
      <c r="AO250" s="144">
        <f t="shared" si="48"/>
        <v>1</v>
      </c>
    </row>
    <row r="251" spans="36:41" x14ac:dyDescent="0.35">
      <c r="AJ251" s="29">
        <f t="shared" si="49"/>
        <v>45958</v>
      </c>
      <c r="AK251">
        <f t="shared" si="44"/>
        <v>0</v>
      </c>
      <c r="AL251" s="1">
        <f t="shared" si="45"/>
        <v>1</v>
      </c>
      <c r="AM251" s="1">
        <f t="shared" si="46"/>
        <v>0</v>
      </c>
      <c r="AN251" s="145">
        <f t="shared" si="47"/>
        <v>0</v>
      </c>
      <c r="AO251" s="144">
        <f t="shared" si="48"/>
        <v>1</v>
      </c>
    </row>
    <row r="252" spans="36:41" x14ac:dyDescent="0.35">
      <c r="AJ252" s="29">
        <f t="shared" si="49"/>
        <v>45959</v>
      </c>
      <c r="AK252">
        <f t="shared" si="44"/>
        <v>0</v>
      </c>
      <c r="AL252" s="1">
        <f t="shared" si="45"/>
        <v>1</v>
      </c>
      <c r="AM252" s="1">
        <f t="shared" si="46"/>
        <v>0</v>
      </c>
      <c r="AN252" s="145">
        <f t="shared" si="47"/>
        <v>0</v>
      </c>
      <c r="AO252" s="144">
        <f t="shared" si="48"/>
        <v>1</v>
      </c>
    </row>
    <row r="253" spans="36:41" x14ac:dyDescent="0.35">
      <c r="AJ253" s="29">
        <f t="shared" si="49"/>
        <v>45960</v>
      </c>
      <c r="AK253">
        <f t="shared" si="44"/>
        <v>0</v>
      </c>
      <c r="AL253" s="1">
        <f t="shared" si="45"/>
        <v>1</v>
      </c>
      <c r="AM253" s="1">
        <f t="shared" si="46"/>
        <v>0</v>
      </c>
      <c r="AN253" s="145">
        <f t="shared" si="47"/>
        <v>0</v>
      </c>
      <c r="AO253" s="144">
        <f t="shared" si="48"/>
        <v>1</v>
      </c>
    </row>
    <row r="254" spans="36:41" x14ac:dyDescent="0.35">
      <c r="AJ254" s="29">
        <f t="shared" si="49"/>
        <v>45961</v>
      </c>
      <c r="AK254">
        <f t="shared" si="44"/>
        <v>0.85</v>
      </c>
      <c r="AL254" s="1">
        <f t="shared" si="45"/>
        <v>1</v>
      </c>
      <c r="AM254" s="1">
        <f t="shared" si="46"/>
        <v>0.85</v>
      </c>
      <c r="AN254" s="145">
        <f t="shared" si="47"/>
        <v>0.85</v>
      </c>
      <c r="AO254" s="144">
        <f t="shared" si="48"/>
        <v>1</v>
      </c>
    </row>
    <row r="255" spans="36:41" x14ac:dyDescent="0.35">
      <c r="AJ255" s="29">
        <f t="shared" si="49"/>
        <v>45962</v>
      </c>
      <c r="AK255">
        <f t="shared" si="44"/>
        <v>0</v>
      </c>
      <c r="AL255" s="1">
        <f t="shared" si="45"/>
        <v>1</v>
      </c>
      <c r="AM255" s="1">
        <f t="shared" si="46"/>
        <v>0</v>
      </c>
      <c r="AN255" s="145">
        <f t="shared" si="47"/>
        <v>0</v>
      </c>
      <c r="AO255" s="144">
        <f t="shared" si="48"/>
        <v>1</v>
      </c>
    </row>
    <row r="256" spans="36:41" x14ac:dyDescent="0.35">
      <c r="AJ256" s="29">
        <f t="shared" si="49"/>
        <v>45963</v>
      </c>
      <c r="AK256">
        <f t="shared" si="44"/>
        <v>0</v>
      </c>
      <c r="AL256" s="1">
        <f t="shared" si="45"/>
        <v>1</v>
      </c>
      <c r="AM256" s="1">
        <f t="shared" si="46"/>
        <v>0</v>
      </c>
      <c r="AN256" s="145">
        <f t="shared" si="47"/>
        <v>0</v>
      </c>
      <c r="AO256" s="144">
        <f t="shared" si="48"/>
        <v>1</v>
      </c>
    </row>
    <row r="257" spans="36:41" x14ac:dyDescent="0.35">
      <c r="AJ257" s="29">
        <f t="shared" si="49"/>
        <v>45964</v>
      </c>
      <c r="AK257">
        <f t="shared" si="44"/>
        <v>0</v>
      </c>
      <c r="AL257" s="1">
        <f t="shared" si="45"/>
        <v>1</v>
      </c>
      <c r="AM257" s="1">
        <f t="shared" si="46"/>
        <v>0</v>
      </c>
      <c r="AN257" s="145">
        <f t="shared" si="47"/>
        <v>0</v>
      </c>
      <c r="AO257" s="144">
        <f t="shared" si="48"/>
        <v>1</v>
      </c>
    </row>
    <row r="258" spans="36:41" x14ac:dyDescent="0.35">
      <c r="AJ258" s="29">
        <f t="shared" si="49"/>
        <v>45965</v>
      </c>
      <c r="AK258">
        <f t="shared" si="44"/>
        <v>0</v>
      </c>
      <c r="AL258" s="1">
        <f t="shared" si="45"/>
        <v>1</v>
      </c>
      <c r="AM258" s="1">
        <f t="shared" si="46"/>
        <v>0</v>
      </c>
      <c r="AN258" s="145">
        <f t="shared" si="47"/>
        <v>0</v>
      </c>
      <c r="AO258" s="144">
        <f t="shared" si="48"/>
        <v>1</v>
      </c>
    </row>
    <row r="259" spans="36:41" x14ac:dyDescent="0.35">
      <c r="AJ259" s="29">
        <f t="shared" si="49"/>
        <v>45966</v>
      </c>
      <c r="AK259">
        <f t="shared" si="44"/>
        <v>0</v>
      </c>
      <c r="AL259" s="1">
        <f t="shared" si="45"/>
        <v>1</v>
      </c>
      <c r="AM259" s="1">
        <f t="shared" si="46"/>
        <v>0</v>
      </c>
      <c r="AN259" s="145">
        <f t="shared" si="47"/>
        <v>0</v>
      </c>
      <c r="AO259" s="144">
        <f t="shared" si="48"/>
        <v>1</v>
      </c>
    </row>
    <row r="260" spans="36:41" x14ac:dyDescent="0.35">
      <c r="AJ260" s="29">
        <f t="shared" si="49"/>
        <v>45967</v>
      </c>
      <c r="AK260">
        <f t="shared" si="44"/>
        <v>0</v>
      </c>
      <c r="AL260" s="1">
        <f t="shared" si="45"/>
        <v>1</v>
      </c>
      <c r="AM260" s="1">
        <f t="shared" si="46"/>
        <v>0</v>
      </c>
      <c r="AN260" s="145">
        <f t="shared" si="47"/>
        <v>0</v>
      </c>
      <c r="AO260" s="144">
        <f t="shared" si="48"/>
        <v>1</v>
      </c>
    </row>
    <row r="261" spans="36:41" x14ac:dyDescent="0.35">
      <c r="AJ261" s="29">
        <f t="shared" si="49"/>
        <v>45968</v>
      </c>
      <c r="AK261">
        <f t="shared" si="44"/>
        <v>0</v>
      </c>
      <c r="AL261" s="1">
        <f t="shared" si="45"/>
        <v>1</v>
      </c>
      <c r="AM261" s="1">
        <f t="shared" si="46"/>
        <v>0</v>
      </c>
      <c r="AN261" s="145">
        <f t="shared" si="47"/>
        <v>0</v>
      </c>
      <c r="AO261" s="144">
        <f t="shared" si="48"/>
        <v>1</v>
      </c>
    </row>
    <row r="262" spans="36:41" x14ac:dyDescent="0.35">
      <c r="AJ262" s="29">
        <f t="shared" si="49"/>
        <v>45969</v>
      </c>
      <c r="AK262">
        <f t="shared" si="44"/>
        <v>0</v>
      </c>
      <c r="AL262" s="1">
        <f t="shared" si="45"/>
        <v>1</v>
      </c>
      <c r="AM262" s="1">
        <f t="shared" si="46"/>
        <v>0</v>
      </c>
      <c r="AN262" s="145">
        <f t="shared" si="47"/>
        <v>0</v>
      </c>
      <c r="AO262" s="144">
        <f t="shared" si="48"/>
        <v>1</v>
      </c>
    </row>
    <row r="263" spans="36:41" x14ac:dyDescent="0.35">
      <c r="AJ263" s="29">
        <f t="shared" si="49"/>
        <v>45970</v>
      </c>
      <c r="AK263">
        <f t="shared" si="44"/>
        <v>0</v>
      </c>
      <c r="AL263" s="1">
        <f t="shared" si="45"/>
        <v>1</v>
      </c>
      <c r="AM263" s="1">
        <f t="shared" si="46"/>
        <v>0</v>
      </c>
      <c r="AN263" s="145">
        <f t="shared" si="47"/>
        <v>0</v>
      </c>
      <c r="AO263" s="144">
        <f t="shared" si="48"/>
        <v>1</v>
      </c>
    </row>
    <row r="264" spans="36:41" x14ac:dyDescent="0.35">
      <c r="AJ264" s="29">
        <f t="shared" si="49"/>
        <v>45971</v>
      </c>
      <c r="AK264">
        <f t="shared" si="44"/>
        <v>0</v>
      </c>
      <c r="AL264" s="1">
        <f t="shared" si="45"/>
        <v>1</v>
      </c>
      <c r="AM264" s="1">
        <f t="shared" si="46"/>
        <v>0</v>
      </c>
      <c r="AN264" s="145">
        <f t="shared" si="47"/>
        <v>0</v>
      </c>
      <c r="AO264" s="144">
        <f t="shared" si="48"/>
        <v>1</v>
      </c>
    </row>
    <row r="265" spans="36:41" x14ac:dyDescent="0.35">
      <c r="AJ265" s="29">
        <f t="shared" si="49"/>
        <v>45972</v>
      </c>
      <c r="AK265">
        <f t="shared" si="44"/>
        <v>0</v>
      </c>
      <c r="AL265" s="1">
        <f t="shared" si="45"/>
        <v>1</v>
      </c>
      <c r="AM265" s="1">
        <f t="shared" si="46"/>
        <v>0</v>
      </c>
      <c r="AN265" s="145">
        <f t="shared" si="47"/>
        <v>0</v>
      </c>
      <c r="AO265" s="144">
        <f t="shared" si="48"/>
        <v>1</v>
      </c>
    </row>
    <row r="266" spans="36:41" x14ac:dyDescent="0.35">
      <c r="AJ266" s="29">
        <f t="shared" si="49"/>
        <v>45973</v>
      </c>
      <c r="AK266">
        <f t="shared" si="44"/>
        <v>0</v>
      </c>
      <c r="AL266" s="1">
        <f t="shared" si="45"/>
        <v>1</v>
      </c>
      <c r="AM266" s="1">
        <f t="shared" si="46"/>
        <v>0</v>
      </c>
      <c r="AN266" s="145">
        <f t="shared" si="47"/>
        <v>0</v>
      </c>
      <c r="AO266" s="144">
        <f t="shared" si="48"/>
        <v>1</v>
      </c>
    </row>
    <row r="267" spans="36:41" x14ac:dyDescent="0.35">
      <c r="AJ267" s="29">
        <f t="shared" si="49"/>
        <v>45974</v>
      </c>
      <c r="AK267">
        <f t="shared" si="44"/>
        <v>0</v>
      </c>
      <c r="AL267" s="1">
        <f t="shared" si="45"/>
        <v>1</v>
      </c>
      <c r="AM267" s="1">
        <f t="shared" si="46"/>
        <v>0</v>
      </c>
      <c r="AN267" s="145">
        <f t="shared" si="47"/>
        <v>0</v>
      </c>
      <c r="AO267" s="144">
        <f t="shared" si="48"/>
        <v>1</v>
      </c>
    </row>
    <row r="268" spans="36:41" x14ac:dyDescent="0.35">
      <c r="AJ268" s="29">
        <f t="shared" si="49"/>
        <v>45975</v>
      </c>
      <c r="AK268">
        <f t="shared" si="44"/>
        <v>0</v>
      </c>
      <c r="AL268" s="1">
        <f t="shared" si="45"/>
        <v>1</v>
      </c>
      <c r="AM268" s="1">
        <f t="shared" si="46"/>
        <v>0</v>
      </c>
      <c r="AN268" s="145">
        <f t="shared" si="47"/>
        <v>0</v>
      </c>
      <c r="AO268" s="144">
        <f t="shared" si="48"/>
        <v>1</v>
      </c>
    </row>
    <row r="269" spans="36:41" x14ac:dyDescent="0.35">
      <c r="AJ269" s="29">
        <f t="shared" si="49"/>
        <v>45976</v>
      </c>
      <c r="AK269">
        <f t="shared" si="44"/>
        <v>0</v>
      </c>
      <c r="AL269" s="1">
        <f t="shared" si="45"/>
        <v>1</v>
      </c>
      <c r="AM269" s="1">
        <f t="shared" si="46"/>
        <v>0</v>
      </c>
      <c r="AN269" s="145">
        <f t="shared" si="47"/>
        <v>0</v>
      </c>
      <c r="AO269" s="144">
        <f t="shared" si="48"/>
        <v>1</v>
      </c>
    </row>
    <row r="270" spans="36:41" x14ac:dyDescent="0.35">
      <c r="AJ270" s="29">
        <f t="shared" si="49"/>
        <v>45977</v>
      </c>
      <c r="AK270">
        <f t="shared" si="44"/>
        <v>0</v>
      </c>
      <c r="AL270" s="1">
        <f t="shared" si="45"/>
        <v>1</v>
      </c>
      <c r="AM270" s="1">
        <f t="shared" si="46"/>
        <v>0</v>
      </c>
      <c r="AN270" s="145">
        <f t="shared" si="47"/>
        <v>0</v>
      </c>
      <c r="AO270" s="144">
        <f t="shared" si="48"/>
        <v>1</v>
      </c>
    </row>
    <row r="271" spans="36:41" x14ac:dyDescent="0.35">
      <c r="AJ271" s="29">
        <f t="shared" si="49"/>
        <v>45978</v>
      </c>
      <c r="AK271">
        <f t="shared" si="44"/>
        <v>0</v>
      </c>
      <c r="AL271" s="1">
        <f t="shared" si="45"/>
        <v>1</v>
      </c>
      <c r="AM271" s="1">
        <f t="shared" si="46"/>
        <v>0</v>
      </c>
      <c r="AN271" s="145">
        <f t="shared" si="47"/>
        <v>0</v>
      </c>
      <c r="AO271" s="144">
        <f t="shared" si="48"/>
        <v>1</v>
      </c>
    </row>
    <row r="272" spans="36:41" x14ac:dyDescent="0.35">
      <c r="AJ272" s="29">
        <f t="shared" si="49"/>
        <v>45979</v>
      </c>
      <c r="AK272">
        <f t="shared" si="44"/>
        <v>0</v>
      </c>
      <c r="AL272" s="1">
        <f t="shared" si="45"/>
        <v>1</v>
      </c>
      <c r="AM272" s="1">
        <f t="shared" si="46"/>
        <v>0</v>
      </c>
      <c r="AN272" s="145">
        <f t="shared" si="47"/>
        <v>0</v>
      </c>
      <c r="AO272" s="144">
        <f t="shared" si="48"/>
        <v>1</v>
      </c>
    </row>
    <row r="273" spans="36:41" x14ac:dyDescent="0.35">
      <c r="AJ273" s="29">
        <f t="shared" si="49"/>
        <v>45980</v>
      </c>
      <c r="AK273">
        <f t="shared" si="44"/>
        <v>0</v>
      </c>
      <c r="AL273" s="1">
        <f t="shared" si="45"/>
        <v>1</v>
      </c>
      <c r="AM273" s="1">
        <f t="shared" si="46"/>
        <v>0</v>
      </c>
      <c r="AN273" s="145">
        <f t="shared" si="47"/>
        <v>0</v>
      </c>
      <c r="AO273" s="144">
        <f t="shared" si="48"/>
        <v>1</v>
      </c>
    </row>
    <row r="274" spans="36:41" x14ac:dyDescent="0.35">
      <c r="AJ274" s="29">
        <f t="shared" si="49"/>
        <v>45981</v>
      </c>
      <c r="AK274">
        <f t="shared" si="44"/>
        <v>0</v>
      </c>
      <c r="AL274" s="1">
        <f t="shared" si="45"/>
        <v>1</v>
      </c>
      <c r="AM274" s="1">
        <f t="shared" si="46"/>
        <v>0</v>
      </c>
      <c r="AN274" s="145">
        <f t="shared" si="47"/>
        <v>0</v>
      </c>
      <c r="AO274" s="144">
        <f t="shared" si="48"/>
        <v>1</v>
      </c>
    </row>
    <row r="275" spans="36:41" x14ac:dyDescent="0.35">
      <c r="AJ275" s="29">
        <f t="shared" si="49"/>
        <v>45982</v>
      </c>
      <c r="AK275">
        <f t="shared" si="44"/>
        <v>0</v>
      </c>
      <c r="AL275" s="1">
        <f t="shared" si="45"/>
        <v>1</v>
      </c>
      <c r="AM275" s="1">
        <f t="shared" si="46"/>
        <v>0</v>
      </c>
      <c r="AN275" s="145">
        <f t="shared" si="47"/>
        <v>0</v>
      </c>
      <c r="AO275" s="144">
        <f t="shared" si="48"/>
        <v>1</v>
      </c>
    </row>
    <row r="276" spans="36:41" x14ac:dyDescent="0.35">
      <c r="AJ276" s="29">
        <f t="shared" si="49"/>
        <v>45983</v>
      </c>
      <c r="AK276">
        <f t="shared" si="44"/>
        <v>0</v>
      </c>
      <c r="AL276" s="1">
        <f t="shared" si="45"/>
        <v>1</v>
      </c>
      <c r="AM276" s="1">
        <f t="shared" si="46"/>
        <v>0</v>
      </c>
      <c r="AN276" s="145">
        <f t="shared" si="47"/>
        <v>0</v>
      </c>
      <c r="AO276" s="144">
        <f t="shared" si="48"/>
        <v>1</v>
      </c>
    </row>
    <row r="277" spans="36:41" x14ac:dyDescent="0.35">
      <c r="AJ277" s="29">
        <f t="shared" si="49"/>
        <v>45984</v>
      </c>
      <c r="AK277">
        <f t="shared" si="44"/>
        <v>0</v>
      </c>
      <c r="AL277" s="1">
        <f t="shared" si="45"/>
        <v>1</v>
      </c>
      <c r="AM277" s="1">
        <f t="shared" si="46"/>
        <v>0</v>
      </c>
      <c r="AN277" s="145">
        <f t="shared" si="47"/>
        <v>0</v>
      </c>
      <c r="AO277" s="144">
        <f t="shared" si="48"/>
        <v>1</v>
      </c>
    </row>
    <row r="278" spans="36:41" x14ac:dyDescent="0.35">
      <c r="AJ278" s="29">
        <f t="shared" si="49"/>
        <v>45985</v>
      </c>
      <c r="AK278">
        <f t="shared" si="44"/>
        <v>0</v>
      </c>
      <c r="AL278" s="1">
        <f t="shared" si="45"/>
        <v>1</v>
      </c>
      <c r="AM278" s="1">
        <f t="shared" si="46"/>
        <v>0</v>
      </c>
      <c r="AN278" s="145">
        <f t="shared" si="47"/>
        <v>0</v>
      </c>
      <c r="AO278" s="144">
        <f t="shared" si="48"/>
        <v>1</v>
      </c>
    </row>
    <row r="279" spans="36:41" x14ac:dyDescent="0.35">
      <c r="AJ279" s="29">
        <f t="shared" si="49"/>
        <v>45986</v>
      </c>
      <c r="AK279">
        <f t="shared" si="44"/>
        <v>0</v>
      </c>
      <c r="AL279" s="1">
        <f t="shared" si="45"/>
        <v>1</v>
      </c>
      <c r="AM279" s="1">
        <f t="shared" si="46"/>
        <v>0</v>
      </c>
      <c r="AN279" s="145">
        <f t="shared" si="47"/>
        <v>0</v>
      </c>
      <c r="AO279" s="144">
        <f t="shared" si="48"/>
        <v>1</v>
      </c>
    </row>
    <row r="280" spans="36:41" x14ac:dyDescent="0.35">
      <c r="AJ280" s="29">
        <f t="shared" si="49"/>
        <v>45987</v>
      </c>
      <c r="AK280">
        <f t="shared" si="44"/>
        <v>0</v>
      </c>
      <c r="AL280" s="1">
        <f t="shared" si="45"/>
        <v>1</v>
      </c>
      <c r="AM280" s="1">
        <f t="shared" si="46"/>
        <v>0</v>
      </c>
      <c r="AN280" s="145">
        <f t="shared" si="47"/>
        <v>0</v>
      </c>
      <c r="AO280" s="144">
        <f t="shared" si="48"/>
        <v>1</v>
      </c>
    </row>
    <row r="281" spans="36:41" x14ac:dyDescent="0.35">
      <c r="AJ281" s="29">
        <f t="shared" si="49"/>
        <v>45988</v>
      </c>
      <c r="AK281">
        <f t="shared" si="44"/>
        <v>0</v>
      </c>
      <c r="AL281" s="1">
        <f t="shared" si="45"/>
        <v>1</v>
      </c>
      <c r="AM281" s="1">
        <f t="shared" si="46"/>
        <v>0</v>
      </c>
      <c r="AN281" s="145">
        <f t="shared" si="47"/>
        <v>0</v>
      </c>
      <c r="AO281" s="144">
        <f t="shared" si="48"/>
        <v>1</v>
      </c>
    </row>
    <row r="282" spans="36:41" x14ac:dyDescent="0.35">
      <c r="AJ282" s="29">
        <f t="shared" si="49"/>
        <v>45989</v>
      </c>
      <c r="AK282">
        <f t="shared" si="44"/>
        <v>0</v>
      </c>
      <c r="AL282" s="1">
        <f t="shared" si="45"/>
        <v>1</v>
      </c>
      <c r="AM282" s="1">
        <f t="shared" si="46"/>
        <v>0</v>
      </c>
      <c r="AN282" s="145">
        <f t="shared" si="47"/>
        <v>0</v>
      </c>
      <c r="AO282" s="144">
        <f t="shared" si="48"/>
        <v>1</v>
      </c>
    </row>
    <row r="283" spans="36:41" x14ac:dyDescent="0.35">
      <c r="AJ283" s="29">
        <f t="shared" si="49"/>
        <v>45990</v>
      </c>
      <c r="AK283">
        <f t="shared" si="44"/>
        <v>0</v>
      </c>
      <c r="AL283" s="1">
        <f t="shared" si="45"/>
        <v>1</v>
      </c>
      <c r="AM283" s="1">
        <f t="shared" si="46"/>
        <v>0</v>
      </c>
      <c r="AN283" s="145">
        <f t="shared" si="47"/>
        <v>0</v>
      </c>
      <c r="AO283" s="144">
        <f t="shared" si="48"/>
        <v>1</v>
      </c>
    </row>
    <row r="284" spans="36:41" x14ac:dyDescent="0.35">
      <c r="AJ284" s="29">
        <f t="shared" si="49"/>
        <v>45991</v>
      </c>
      <c r="AK284">
        <f t="shared" si="44"/>
        <v>0</v>
      </c>
      <c r="AL284" s="1">
        <f t="shared" si="45"/>
        <v>1</v>
      </c>
      <c r="AM284" s="1">
        <f t="shared" si="46"/>
        <v>0</v>
      </c>
      <c r="AN284" s="145">
        <f t="shared" si="47"/>
        <v>0</v>
      </c>
      <c r="AO284" s="144">
        <f t="shared" si="48"/>
        <v>1</v>
      </c>
    </row>
    <row r="285" spans="36:41" x14ac:dyDescent="0.35">
      <c r="AJ285" s="29">
        <f t="shared" si="49"/>
        <v>45992</v>
      </c>
      <c r="AK285">
        <f t="shared" si="44"/>
        <v>0</v>
      </c>
      <c r="AL285" s="1">
        <f t="shared" si="45"/>
        <v>1</v>
      </c>
      <c r="AM285" s="1">
        <f t="shared" si="46"/>
        <v>0</v>
      </c>
      <c r="AN285" s="145">
        <f t="shared" si="47"/>
        <v>0</v>
      </c>
      <c r="AO285" s="144">
        <f t="shared" si="48"/>
        <v>1</v>
      </c>
    </row>
    <row r="286" spans="36:41" x14ac:dyDescent="0.35">
      <c r="AJ286" s="29">
        <f t="shared" si="49"/>
        <v>45993</v>
      </c>
      <c r="AK286">
        <f t="shared" si="44"/>
        <v>0</v>
      </c>
      <c r="AL286" s="1">
        <f t="shared" si="45"/>
        <v>1</v>
      </c>
      <c r="AM286" s="1">
        <f t="shared" si="46"/>
        <v>0</v>
      </c>
      <c r="AN286" s="145">
        <f t="shared" si="47"/>
        <v>0</v>
      </c>
      <c r="AO286" s="144">
        <f t="shared" si="48"/>
        <v>1</v>
      </c>
    </row>
    <row r="287" spans="36:41" x14ac:dyDescent="0.35">
      <c r="AJ287" s="29">
        <f t="shared" si="49"/>
        <v>45994</v>
      </c>
      <c r="AK287">
        <f t="shared" si="44"/>
        <v>0</v>
      </c>
      <c r="AL287" s="1">
        <f t="shared" si="45"/>
        <v>1</v>
      </c>
      <c r="AM287" s="1">
        <f t="shared" si="46"/>
        <v>0</v>
      </c>
      <c r="AN287" s="145">
        <f t="shared" si="47"/>
        <v>0</v>
      </c>
      <c r="AO287" s="144">
        <f t="shared" si="48"/>
        <v>1</v>
      </c>
    </row>
    <row r="288" spans="36:41" x14ac:dyDescent="0.35">
      <c r="AJ288" s="29">
        <f t="shared" si="49"/>
        <v>45995</v>
      </c>
      <c r="AK288">
        <f t="shared" si="44"/>
        <v>0</v>
      </c>
      <c r="AL288" s="1">
        <f t="shared" si="45"/>
        <v>1</v>
      </c>
      <c r="AM288" s="1">
        <f t="shared" si="46"/>
        <v>0</v>
      </c>
      <c r="AN288" s="145">
        <f t="shared" si="47"/>
        <v>0</v>
      </c>
      <c r="AO288" s="144">
        <f t="shared" si="48"/>
        <v>1</v>
      </c>
    </row>
    <row r="289" spans="36:41" x14ac:dyDescent="0.35">
      <c r="AJ289" s="29">
        <f t="shared" si="49"/>
        <v>45996</v>
      </c>
      <c r="AK289">
        <f t="shared" si="44"/>
        <v>0</v>
      </c>
      <c r="AL289" s="1">
        <f t="shared" si="45"/>
        <v>1</v>
      </c>
      <c r="AM289" s="1">
        <f t="shared" si="46"/>
        <v>0</v>
      </c>
      <c r="AN289" s="145">
        <f t="shared" si="47"/>
        <v>0</v>
      </c>
      <c r="AO289" s="144">
        <f t="shared" si="48"/>
        <v>1</v>
      </c>
    </row>
    <row r="290" spans="36:41" x14ac:dyDescent="0.35">
      <c r="AJ290" s="29">
        <f t="shared" si="49"/>
        <v>45997</v>
      </c>
      <c r="AK290">
        <f t="shared" si="44"/>
        <v>0</v>
      </c>
      <c r="AL290" s="1">
        <f t="shared" si="45"/>
        <v>1</v>
      </c>
      <c r="AM290" s="1">
        <f t="shared" si="46"/>
        <v>0</v>
      </c>
      <c r="AN290" s="145">
        <f t="shared" si="47"/>
        <v>0</v>
      </c>
      <c r="AO290" s="144">
        <f t="shared" si="48"/>
        <v>1</v>
      </c>
    </row>
    <row r="291" spans="36:41" x14ac:dyDescent="0.35">
      <c r="AJ291" s="29">
        <f t="shared" si="49"/>
        <v>45998</v>
      </c>
      <c r="AK291">
        <f t="shared" si="44"/>
        <v>0</v>
      </c>
      <c r="AL291" s="1">
        <f t="shared" si="45"/>
        <v>1</v>
      </c>
      <c r="AM291" s="1">
        <f t="shared" si="46"/>
        <v>0</v>
      </c>
      <c r="AN291" s="145">
        <f t="shared" si="47"/>
        <v>0</v>
      </c>
      <c r="AO291" s="144">
        <f t="shared" si="48"/>
        <v>1</v>
      </c>
    </row>
    <row r="292" spans="36:41" x14ac:dyDescent="0.35">
      <c r="AJ292" s="29">
        <f t="shared" si="49"/>
        <v>45999</v>
      </c>
      <c r="AK292">
        <f t="shared" si="44"/>
        <v>0</v>
      </c>
      <c r="AL292" s="1">
        <f t="shared" si="45"/>
        <v>1</v>
      </c>
      <c r="AM292" s="1">
        <f t="shared" si="46"/>
        <v>0</v>
      </c>
      <c r="AN292" s="145">
        <f t="shared" si="47"/>
        <v>0</v>
      </c>
      <c r="AO292" s="144">
        <f t="shared" si="48"/>
        <v>1</v>
      </c>
    </row>
    <row r="293" spans="36:41" x14ac:dyDescent="0.35">
      <c r="AJ293" s="29">
        <f t="shared" si="49"/>
        <v>46000</v>
      </c>
      <c r="AK293">
        <f t="shared" si="44"/>
        <v>0</v>
      </c>
      <c r="AL293" s="1">
        <f t="shared" si="45"/>
        <v>1</v>
      </c>
      <c r="AM293" s="1">
        <f t="shared" si="46"/>
        <v>0</v>
      </c>
      <c r="AN293" s="145">
        <f t="shared" si="47"/>
        <v>0</v>
      </c>
      <c r="AO293" s="144">
        <f t="shared" si="48"/>
        <v>1</v>
      </c>
    </row>
    <row r="294" spans="36:41" x14ac:dyDescent="0.35">
      <c r="AJ294" s="29">
        <f t="shared" si="49"/>
        <v>46001</v>
      </c>
      <c r="AK294">
        <f t="shared" si="44"/>
        <v>0</v>
      </c>
      <c r="AL294" s="1">
        <f t="shared" si="45"/>
        <v>1</v>
      </c>
      <c r="AM294" s="1">
        <f t="shared" si="46"/>
        <v>0</v>
      </c>
      <c r="AN294" s="145">
        <f t="shared" si="47"/>
        <v>0</v>
      </c>
      <c r="AO294" s="144">
        <f t="shared" si="48"/>
        <v>1</v>
      </c>
    </row>
    <row r="295" spans="36:41" x14ac:dyDescent="0.35">
      <c r="AJ295" s="29">
        <f t="shared" si="49"/>
        <v>46002</v>
      </c>
      <c r="AK295">
        <f t="shared" si="44"/>
        <v>0</v>
      </c>
      <c r="AL295" s="1">
        <f t="shared" si="45"/>
        <v>1</v>
      </c>
      <c r="AM295" s="1">
        <f t="shared" si="46"/>
        <v>0</v>
      </c>
      <c r="AN295" s="145">
        <f t="shared" si="47"/>
        <v>0</v>
      </c>
      <c r="AO295" s="144">
        <f t="shared" si="48"/>
        <v>1</v>
      </c>
    </row>
    <row r="296" spans="36:41" x14ac:dyDescent="0.35">
      <c r="AJ296" s="29">
        <f t="shared" si="49"/>
        <v>46003</v>
      </c>
      <c r="AK296">
        <f t="shared" si="44"/>
        <v>0</v>
      </c>
      <c r="AL296" s="1">
        <f t="shared" si="45"/>
        <v>1</v>
      </c>
      <c r="AM296" s="1">
        <f t="shared" si="46"/>
        <v>0</v>
      </c>
      <c r="AN296" s="145">
        <f t="shared" si="47"/>
        <v>0</v>
      </c>
      <c r="AO296" s="144">
        <f t="shared" si="48"/>
        <v>1</v>
      </c>
    </row>
    <row r="297" spans="36:41" x14ac:dyDescent="0.35">
      <c r="AJ297" s="29">
        <f t="shared" si="49"/>
        <v>46004</v>
      </c>
      <c r="AK297">
        <f t="shared" ref="AK297:AK360" si="50">_xlfn.XLOOKUP(AJ297,A$27:A$36,B$27:B$36,0,0)</f>
        <v>0</v>
      </c>
      <c r="AL297" s="1">
        <f t="shared" ref="AL297:AL360" si="51">_xlfn.XLOOKUP(AJ297,A$15:A$24,B$15:B$24,1,0)</f>
        <v>1</v>
      </c>
      <c r="AM297" s="1">
        <f t="shared" si="46"/>
        <v>0</v>
      </c>
      <c r="AN297" s="145">
        <f t="shared" si="47"/>
        <v>0</v>
      </c>
      <c r="AO297" s="144">
        <f t="shared" si="48"/>
        <v>1</v>
      </c>
    </row>
    <row r="298" spans="36:41" x14ac:dyDescent="0.35">
      <c r="AJ298" s="29">
        <f t="shared" si="49"/>
        <v>46005</v>
      </c>
      <c r="AK298">
        <f t="shared" si="50"/>
        <v>0</v>
      </c>
      <c r="AL298" s="1">
        <f t="shared" si="51"/>
        <v>1</v>
      </c>
      <c r="AM298" s="1">
        <f t="shared" ref="AM298:AM361" si="52">AK298</f>
        <v>0</v>
      </c>
      <c r="AN298" s="145">
        <f t="shared" ref="AN298:AN361" si="53">AK298</f>
        <v>0</v>
      </c>
      <c r="AO298" s="144">
        <f t="shared" ref="AO298:AO361" si="54">AL298</f>
        <v>1</v>
      </c>
    </row>
    <row r="299" spans="36:41" x14ac:dyDescent="0.35">
      <c r="AJ299" s="29">
        <f t="shared" ref="AJ299:AJ362" si="55">AJ298+1</f>
        <v>46006</v>
      </c>
      <c r="AK299">
        <f t="shared" si="50"/>
        <v>0</v>
      </c>
      <c r="AL299" s="1">
        <f t="shared" si="51"/>
        <v>1</v>
      </c>
      <c r="AM299" s="1">
        <f t="shared" si="52"/>
        <v>0</v>
      </c>
      <c r="AN299" s="145">
        <f t="shared" si="53"/>
        <v>0</v>
      </c>
      <c r="AO299" s="144">
        <f t="shared" si="54"/>
        <v>1</v>
      </c>
    </row>
    <row r="300" spans="36:41" x14ac:dyDescent="0.35">
      <c r="AJ300" s="29">
        <f t="shared" si="55"/>
        <v>46007</v>
      </c>
      <c r="AK300">
        <f t="shared" si="50"/>
        <v>0</v>
      </c>
      <c r="AL300" s="1">
        <f t="shared" si="51"/>
        <v>1</v>
      </c>
      <c r="AM300" s="1">
        <f t="shared" si="52"/>
        <v>0</v>
      </c>
      <c r="AN300" s="145">
        <f t="shared" si="53"/>
        <v>0</v>
      </c>
      <c r="AO300" s="144">
        <f t="shared" si="54"/>
        <v>1</v>
      </c>
    </row>
    <row r="301" spans="36:41" x14ac:dyDescent="0.35">
      <c r="AJ301" s="29">
        <f t="shared" si="55"/>
        <v>46008</v>
      </c>
      <c r="AK301">
        <f t="shared" si="50"/>
        <v>0</v>
      </c>
      <c r="AL301" s="1">
        <f t="shared" si="51"/>
        <v>1</v>
      </c>
      <c r="AM301" s="1">
        <f t="shared" si="52"/>
        <v>0</v>
      </c>
      <c r="AN301" s="145">
        <f t="shared" si="53"/>
        <v>0</v>
      </c>
      <c r="AO301" s="144">
        <f t="shared" si="54"/>
        <v>1</v>
      </c>
    </row>
    <row r="302" spans="36:41" x14ac:dyDescent="0.35">
      <c r="AJ302" s="29">
        <f t="shared" si="55"/>
        <v>46009</v>
      </c>
      <c r="AK302">
        <f t="shared" si="50"/>
        <v>0</v>
      </c>
      <c r="AL302" s="1">
        <f t="shared" si="51"/>
        <v>1</v>
      </c>
      <c r="AM302" s="1">
        <f t="shared" si="52"/>
        <v>0</v>
      </c>
      <c r="AN302" s="145">
        <f t="shared" si="53"/>
        <v>0</v>
      </c>
      <c r="AO302" s="144">
        <f t="shared" si="54"/>
        <v>1</v>
      </c>
    </row>
    <row r="303" spans="36:41" x14ac:dyDescent="0.35">
      <c r="AJ303" s="29">
        <f t="shared" si="55"/>
        <v>46010</v>
      </c>
      <c r="AK303">
        <f t="shared" si="50"/>
        <v>0</v>
      </c>
      <c r="AL303" s="1">
        <f t="shared" si="51"/>
        <v>1</v>
      </c>
      <c r="AM303" s="1">
        <f t="shared" si="52"/>
        <v>0</v>
      </c>
      <c r="AN303" s="145">
        <f t="shared" si="53"/>
        <v>0</v>
      </c>
      <c r="AO303" s="144">
        <f t="shared" si="54"/>
        <v>1</v>
      </c>
    </row>
    <row r="304" spans="36:41" x14ac:dyDescent="0.35">
      <c r="AJ304" s="29">
        <f t="shared" si="55"/>
        <v>46011</v>
      </c>
      <c r="AK304">
        <f t="shared" si="50"/>
        <v>0</v>
      </c>
      <c r="AL304" s="1">
        <f t="shared" si="51"/>
        <v>1</v>
      </c>
      <c r="AM304" s="1">
        <f t="shared" si="52"/>
        <v>0</v>
      </c>
      <c r="AN304" s="145">
        <f t="shared" si="53"/>
        <v>0</v>
      </c>
      <c r="AO304" s="144">
        <f t="shared" si="54"/>
        <v>1</v>
      </c>
    </row>
    <row r="305" spans="36:41" x14ac:dyDescent="0.35">
      <c r="AJ305" s="29">
        <f t="shared" si="55"/>
        <v>46012</v>
      </c>
      <c r="AK305">
        <f t="shared" si="50"/>
        <v>0</v>
      </c>
      <c r="AL305" s="1">
        <f t="shared" si="51"/>
        <v>1</v>
      </c>
      <c r="AM305" s="1">
        <f t="shared" si="52"/>
        <v>0</v>
      </c>
      <c r="AN305" s="145">
        <f t="shared" si="53"/>
        <v>0</v>
      </c>
      <c r="AO305" s="144">
        <f t="shared" si="54"/>
        <v>1</v>
      </c>
    </row>
    <row r="306" spans="36:41" x14ac:dyDescent="0.35">
      <c r="AJ306" s="29">
        <f t="shared" si="55"/>
        <v>46013</v>
      </c>
      <c r="AK306">
        <f t="shared" si="50"/>
        <v>0</v>
      </c>
      <c r="AL306" s="1">
        <f t="shared" si="51"/>
        <v>1</v>
      </c>
      <c r="AM306" s="1">
        <f t="shared" si="52"/>
        <v>0</v>
      </c>
      <c r="AN306" s="145">
        <f t="shared" si="53"/>
        <v>0</v>
      </c>
      <c r="AO306" s="144">
        <f t="shared" si="54"/>
        <v>1</v>
      </c>
    </row>
    <row r="307" spans="36:41" x14ac:dyDescent="0.35">
      <c r="AJ307" s="29">
        <f t="shared" si="55"/>
        <v>46014</v>
      </c>
      <c r="AK307">
        <f t="shared" si="50"/>
        <v>0</v>
      </c>
      <c r="AL307" s="1">
        <f t="shared" si="51"/>
        <v>1</v>
      </c>
      <c r="AM307" s="1">
        <f t="shared" si="52"/>
        <v>0</v>
      </c>
      <c r="AN307" s="145">
        <f t="shared" si="53"/>
        <v>0</v>
      </c>
      <c r="AO307" s="144">
        <f t="shared" si="54"/>
        <v>1</v>
      </c>
    </row>
    <row r="308" spans="36:41" x14ac:dyDescent="0.35">
      <c r="AJ308" s="29">
        <f t="shared" si="55"/>
        <v>46015</v>
      </c>
      <c r="AK308">
        <f t="shared" si="50"/>
        <v>0</v>
      </c>
      <c r="AL308" s="1">
        <f t="shared" si="51"/>
        <v>1</v>
      </c>
      <c r="AM308" s="1">
        <f t="shared" si="52"/>
        <v>0</v>
      </c>
      <c r="AN308" s="145">
        <f t="shared" si="53"/>
        <v>0</v>
      </c>
      <c r="AO308" s="144">
        <f t="shared" si="54"/>
        <v>1</v>
      </c>
    </row>
    <row r="309" spans="36:41" x14ac:dyDescent="0.35">
      <c r="AJ309" s="29">
        <f t="shared" si="55"/>
        <v>46016</v>
      </c>
      <c r="AK309">
        <f t="shared" si="50"/>
        <v>0</v>
      </c>
      <c r="AL309" s="1">
        <f t="shared" si="51"/>
        <v>1</v>
      </c>
      <c r="AM309" s="1">
        <f t="shared" si="52"/>
        <v>0</v>
      </c>
      <c r="AN309" s="145">
        <f t="shared" si="53"/>
        <v>0</v>
      </c>
      <c r="AO309" s="144">
        <f t="shared" si="54"/>
        <v>1</v>
      </c>
    </row>
    <row r="310" spans="36:41" x14ac:dyDescent="0.35">
      <c r="AJ310" s="29">
        <f t="shared" si="55"/>
        <v>46017</v>
      </c>
      <c r="AK310">
        <f t="shared" si="50"/>
        <v>0</v>
      </c>
      <c r="AL310" s="1">
        <f t="shared" si="51"/>
        <v>1</v>
      </c>
      <c r="AM310" s="1">
        <f t="shared" si="52"/>
        <v>0</v>
      </c>
      <c r="AN310" s="145">
        <f t="shared" si="53"/>
        <v>0</v>
      </c>
      <c r="AO310" s="144">
        <f t="shared" si="54"/>
        <v>1</v>
      </c>
    </row>
    <row r="311" spans="36:41" x14ac:dyDescent="0.35">
      <c r="AJ311" s="29">
        <f t="shared" si="55"/>
        <v>46018</v>
      </c>
      <c r="AK311">
        <f t="shared" si="50"/>
        <v>0</v>
      </c>
      <c r="AL311" s="1">
        <f t="shared" si="51"/>
        <v>1</v>
      </c>
      <c r="AM311" s="1">
        <f t="shared" si="52"/>
        <v>0</v>
      </c>
      <c r="AN311" s="145">
        <f t="shared" si="53"/>
        <v>0</v>
      </c>
      <c r="AO311" s="144">
        <f t="shared" si="54"/>
        <v>1</v>
      </c>
    </row>
    <row r="312" spans="36:41" x14ac:dyDescent="0.35">
      <c r="AJ312" s="29">
        <f t="shared" si="55"/>
        <v>46019</v>
      </c>
      <c r="AK312">
        <f t="shared" si="50"/>
        <v>0</v>
      </c>
      <c r="AL312" s="1">
        <f t="shared" si="51"/>
        <v>1</v>
      </c>
      <c r="AM312" s="1">
        <f t="shared" si="52"/>
        <v>0</v>
      </c>
      <c r="AN312" s="145">
        <f t="shared" si="53"/>
        <v>0</v>
      </c>
      <c r="AO312" s="144">
        <f t="shared" si="54"/>
        <v>1</v>
      </c>
    </row>
    <row r="313" spans="36:41" x14ac:dyDescent="0.35">
      <c r="AJ313" s="29">
        <f t="shared" si="55"/>
        <v>46020</v>
      </c>
      <c r="AK313">
        <f t="shared" si="50"/>
        <v>0</v>
      </c>
      <c r="AL313" s="1">
        <f t="shared" si="51"/>
        <v>1</v>
      </c>
      <c r="AM313" s="1">
        <f t="shared" si="52"/>
        <v>0</v>
      </c>
      <c r="AN313" s="145">
        <f t="shared" si="53"/>
        <v>0</v>
      </c>
      <c r="AO313" s="144">
        <f t="shared" si="54"/>
        <v>1</v>
      </c>
    </row>
    <row r="314" spans="36:41" x14ac:dyDescent="0.35">
      <c r="AJ314" s="29">
        <f t="shared" si="55"/>
        <v>46021</v>
      </c>
      <c r="AK314">
        <f t="shared" si="50"/>
        <v>0</v>
      </c>
      <c r="AL314" s="1">
        <f t="shared" si="51"/>
        <v>1</v>
      </c>
      <c r="AM314" s="1">
        <f t="shared" si="52"/>
        <v>0</v>
      </c>
      <c r="AN314" s="145">
        <f t="shared" si="53"/>
        <v>0</v>
      </c>
      <c r="AO314" s="144">
        <f t="shared" si="54"/>
        <v>1</v>
      </c>
    </row>
    <row r="315" spans="36:41" x14ac:dyDescent="0.35">
      <c r="AJ315" s="29">
        <f t="shared" si="55"/>
        <v>46022</v>
      </c>
      <c r="AK315">
        <f t="shared" si="50"/>
        <v>0</v>
      </c>
      <c r="AL315" s="1">
        <f t="shared" si="51"/>
        <v>1</v>
      </c>
      <c r="AM315" s="1">
        <f t="shared" si="52"/>
        <v>0</v>
      </c>
      <c r="AN315" s="145">
        <f t="shared" si="53"/>
        <v>0</v>
      </c>
      <c r="AO315" s="144">
        <f t="shared" si="54"/>
        <v>1</v>
      </c>
    </row>
    <row r="316" spans="36:41" x14ac:dyDescent="0.35">
      <c r="AJ316" s="29">
        <f t="shared" si="55"/>
        <v>46023</v>
      </c>
      <c r="AK316">
        <f t="shared" si="50"/>
        <v>0</v>
      </c>
      <c r="AL316" s="1">
        <f t="shared" si="51"/>
        <v>1</v>
      </c>
      <c r="AM316" s="1">
        <f t="shared" si="52"/>
        <v>0</v>
      </c>
      <c r="AN316" s="145">
        <f t="shared" si="53"/>
        <v>0</v>
      </c>
      <c r="AO316" s="144">
        <f t="shared" si="54"/>
        <v>1</v>
      </c>
    </row>
    <row r="317" spans="36:41" x14ac:dyDescent="0.35">
      <c r="AJ317" s="29">
        <f t="shared" si="55"/>
        <v>46024</v>
      </c>
      <c r="AK317">
        <f t="shared" si="50"/>
        <v>0</v>
      </c>
      <c r="AL317" s="1">
        <f t="shared" si="51"/>
        <v>1</v>
      </c>
      <c r="AM317" s="1">
        <f t="shared" si="52"/>
        <v>0</v>
      </c>
      <c r="AN317" s="145">
        <f t="shared" si="53"/>
        <v>0</v>
      </c>
      <c r="AO317" s="144">
        <f t="shared" si="54"/>
        <v>1</v>
      </c>
    </row>
    <row r="318" spans="36:41" x14ac:dyDescent="0.35">
      <c r="AJ318" s="29">
        <f t="shared" si="55"/>
        <v>46025</v>
      </c>
      <c r="AK318">
        <f t="shared" si="50"/>
        <v>0</v>
      </c>
      <c r="AL318" s="1">
        <f t="shared" si="51"/>
        <v>1</v>
      </c>
      <c r="AM318" s="1">
        <f t="shared" si="52"/>
        <v>0</v>
      </c>
      <c r="AN318" s="145">
        <f t="shared" si="53"/>
        <v>0</v>
      </c>
      <c r="AO318" s="144">
        <f t="shared" si="54"/>
        <v>1</v>
      </c>
    </row>
    <row r="319" spans="36:41" x14ac:dyDescent="0.35">
      <c r="AJ319" s="29">
        <f t="shared" si="55"/>
        <v>46026</v>
      </c>
      <c r="AK319">
        <f t="shared" si="50"/>
        <v>0</v>
      </c>
      <c r="AL319" s="1">
        <f t="shared" si="51"/>
        <v>1</v>
      </c>
      <c r="AM319" s="1">
        <f t="shared" si="52"/>
        <v>0</v>
      </c>
      <c r="AN319" s="145">
        <f t="shared" si="53"/>
        <v>0</v>
      </c>
      <c r="AO319" s="144">
        <f t="shared" si="54"/>
        <v>1</v>
      </c>
    </row>
    <row r="320" spans="36:41" x14ac:dyDescent="0.35">
      <c r="AJ320" s="29">
        <f t="shared" si="55"/>
        <v>46027</v>
      </c>
      <c r="AK320">
        <f t="shared" si="50"/>
        <v>0</v>
      </c>
      <c r="AL320" s="1">
        <f t="shared" si="51"/>
        <v>1</v>
      </c>
      <c r="AM320" s="1">
        <f t="shared" si="52"/>
        <v>0</v>
      </c>
      <c r="AN320" s="145">
        <f t="shared" si="53"/>
        <v>0</v>
      </c>
      <c r="AO320" s="144">
        <f t="shared" si="54"/>
        <v>1</v>
      </c>
    </row>
    <row r="321" spans="36:41" x14ac:dyDescent="0.35">
      <c r="AJ321" s="29">
        <f t="shared" si="55"/>
        <v>46028</v>
      </c>
      <c r="AK321">
        <f t="shared" si="50"/>
        <v>0</v>
      </c>
      <c r="AL321" s="1">
        <f t="shared" si="51"/>
        <v>1</v>
      </c>
      <c r="AM321" s="1">
        <f t="shared" si="52"/>
        <v>0</v>
      </c>
      <c r="AN321" s="145">
        <f t="shared" si="53"/>
        <v>0</v>
      </c>
      <c r="AO321" s="144">
        <f t="shared" si="54"/>
        <v>1</v>
      </c>
    </row>
    <row r="322" spans="36:41" x14ac:dyDescent="0.35">
      <c r="AJ322" s="29">
        <f t="shared" si="55"/>
        <v>46029</v>
      </c>
      <c r="AK322">
        <f t="shared" si="50"/>
        <v>0</v>
      </c>
      <c r="AL322" s="1">
        <f t="shared" si="51"/>
        <v>1</v>
      </c>
      <c r="AM322" s="1">
        <f t="shared" si="52"/>
        <v>0</v>
      </c>
      <c r="AN322" s="145">
        <f t="shared" si="53"/>
        <v>0</v>
      </c>
      <c r="AO322" s="144">
        <f t="shared" si="54"/>
        <v>1</v>
      </c>
    </row>
    <row r="323" spans="36:41" x14ac:dyDescent="0.35">
      <c r="AJ323" s="29">
        <f t="shared" si="55"/>
        <v>46030</v>
      </c>
      <c r="AK323">
        <f t="shared" si="50"/>
        <v>0</v>
      </c>
      <c r="AL323" s="1">
        <f t="shared" si="51"/>
        <v>1</v>
      </c>
      <c r="AM323" s="1">
        <f t="shared" si="52"/>
        <v>0</v>
      </c>
      <c r="AN323" s="145">
        <f t="shared" si="53"/>
        <v>0</v>
      </c>
      <c r="AO323" s="144">
        <f t="shared" si="54"/>
        <v>1</v>
      </c>
    </row>
    <row r="324" spans="36:41" x14ac:dyDescent="0.35">
      <c r="AJ324" s="29">
        <f t="shared" si="55"/>
        <v>46031</v>
      </c>
      <c r="AK324">
        <f t="shared" si="50"/>
        <v>0</v>
      </c>
      <c r="AL324" s="1">
        <f t="shared" si="51"/>
        <v>1</v>
      </c>
      <c r="AM324" s="1">
        <f t="shared" si="52"/>
        <v>0</v>
      </c>
      <c r="AN324" s="145">
        <f t="shared" si="53"/>
        <v>0</v>
      </c>
      <c r="AO324" s="144">
        <f t="shared" si="54"/>
        <v>1</v>
      </c>
    </row>
    <row r="325" spans="36:41" x14ac:dyDescent="0.35">
      <c r="AJ325" s="29">
        <f t="shared" si="55"/>
        <v>46032</v>
      </c>
      <c r="AK325">
        <f t="shared" si="50"/>
        <v>0</v>
      </c>
      <c r="AL325" s="1">
        <f t="shared" si="51"/>
        <v>1</v>
      </c>
      <c r="AM325" s="1">
        <f t="shared" si="52"/>
        <v>0</v>
      </c>
      <c r="AN325" s="145">
        <f t="shared" si="53"/>
        <v>0</v>
      </c>
      <c r="AO325" s="144">
        <f t="shared" si="54"/>
        <v>1</v>
      </c>
    </row>
    <row r="326" spans="36:41" x14ac:dyDescent="0.35">
      <c r="AJ326" s="29">
        <f t="shared" si="55"/>
        <v>46033</v>
      </c>
      <c r="AK326">
        <f t="shared" si="50"/>
        <v>0</v>
      </c>
      <c r="AL326" s="1">
        <f t="shared" si="51"/>
        <v>1</v>
      </c>
      <c r="AM326" s="1">
        <f t="shared" si="52"/>
        <v>0</v>
      </c>
      <c r="AN326" s="145">
        <f t="shared" si="53"/>
        <v>0</v>
      </c>
      <c r="AO326" s="144">
        <f t="shared" si="54"/>
        <v>1</v>
      </c>
    </row>
    <row r="327" spans="36:41" x14ac:dyDescent="0.35">
      <c r="AJ327" s="29">
        <f t="shared" si="55"/>
        <v>46034</v>
      </c>
      <c r="AK327">
        <f t="shared" si="50"/>
        <v>0</v>
      </c>
      <c r="AL327" s="1">
        <f t="shared" si="51"/>
        <v>1</v>
      </c>
      <c r="AM327" s="1">
        <f t="shared" si="52"/>
        <v>0</v>
      </c>
      <c r="AN327" s="145">
        <f t="shared" si="53"/>
        <v>0</v>
      </c>
      <c r="AO327" s="144">
        <f t="shared" si="54"/>
        <v>1</v>
      </c>
    </row>
    <row r="328" spans="36:41" x14ac:dyDescent="0.35">
      <c r="AJ328" s="29">
        <f t="shared" si="55"/>
        <v>46035</v>
      </c>
      <c r="AK328">
        <f t="shared" si="50"/>
        <v>0</v>
      </c>
      <c r="AL328" s="1">
        <f t="shared" si="51"/>
        <v>1</v>
      </c>
      <c r="AM328" s="1">
        <f t="shared" si="52"/>
        <v>0</v>
      </c>
      <c r="AN328" s="145">
        <f t="shared" si="53"/>
        <v>0</v>
      </c>
      <c r="AO328" s="144">
        <f t="shared" si="54"/>
        <v>1</v>
      </c>
    </row>
    <row r="329" spans="36:41" x14ac:dyDescent="0.35">
      <c r="AJ329" s="29">
        <f t="shared" si="55"/>
        <v>46036</v>
      </c>
      <c r="AK329">
        <f t="shared" si="50"/>
        <v>0</v>
      </c>
      <c r="AL329" s="1">
        <f t="shared" si="51"/>
        <v>1</v>
      </c>
      <c r="AM329" s="1">
        <f t="shared" si="52"/>
        <v>0</v>
      </c>
      <c r="AN329" s="145">
        <f t="shared" si="53"/>
        <v>0</v>
      </c>
      <c r="AO329" s="144">
        <f t="shared" si="54"/>
        <v>1</v>
      </c>
    </row>
    <row r="330" spans="36:41" x14ac:dyDescent="0.35">
      <c r="AJ330" s="29">
        <f t="shared" si="55"/>
        <v>46037</v>
      </c>
      <c r="AK330">
        <f t="shared" si="50"/>
        <v>0</v>
      </c>
      <c r="AL330" s="1">
        <f t="shared" si="51"/>
        <v>1</v>
      </c>
      <c r="AM330" s="1">
        <f t="shared" si="52"/>
        <v>0</v>
      </c>
      <c r="AN330" s="145">
        <f t="shared" si="53"/>
        <v>0</v>
      </c>
      <c r="AO330" s="144">
        <f t="shared" si="54"/>
        <v>1</v>
      </c>
    </row>
    <row r="331" spans="36:41" x14ac:dyDescent="0.35">
      <c r="AJ331" s="29">
        <f t="shared" si="55"/>
        <v>46038</v>
      </c>
      <c r="AK331">
        <f t="shared" si="50"/>
        <v>0</v>
      </c>
      <c r="AL331" s="1">
        <f t="shared" si="51"/>
        <v>1</v>
      </c>
      <c r="AM331" s="1">
        <f t="shared" si="52"/>
        <v>0</v>
      </c>
      <c r="AN331" s="145">
        <f t="shared" si="53"/>
        <v>0</v>
      </c>
      <c r="AO331" s="144">
        <f t="shared" si="54"/>
        <v>1</v>
      </c>
    </row>
    <row r="332" spans="36:41" x14ac:dyDescent="0.35">
      <c r="AJ332" s="29">
        <f t="shared" si="55"/>
        <v>46039</v>
      </c>
      <c r="AK332">
        <f t="shared" si="50"/>
        <v>0</v>
      </c>
      <c r="AL332" s="1">
        <f t="shared" si="51"/>
        <v>1</v>
      </c>
      <c r="AM332" s="1">
        <f t="shared" si="52"/>
        <v>0</v>
      </c>
      <c r="AN332" s="145">
        <f t="shared" si="53"/>
        <v>0</v>
      </c>
      <c r="AO332" s="144">
        <f t="shared" si="54"/>
        <v>1</v>
      </c>
    </row>
    <row r="333" spans="36:41" x14ac:dyDescent="0.35">
      <c r="AJ333" s="29">
        <f t="shared" si="55"/>
        <v>46040</v>
      </c>
      <c r="AK333">
        <f t="shared" si="50"/>
        <v>0</v>
      </c>
      <c r="AL333" s="1">
        <f t="shared" si="51"/>
        <v>1</v>
      </c>
      <c r="AM333" s="1">
        <f t="shared" si="52"/>
        <v>0</v>
      </c>
      <c r="AN333" s="145">
        <f t="shared" si="53"/>
        <v>0</v>
      </c>
      <c r="AO333" s="144">
        <f t="shared" si="54"/>
        <v>1</v>
      </c>
    </row>
    <row r="334" spans="36:41" x14ac:dyDescent="0.35">
      <c r="AJ334" s="29">
        <f t="shared" si="55"/>
        <v>46041</v>
      </c>
      <c r="AK334">
        <f t="shared" si="50"/>
        <v>0</v>
      </c>
      <c r="AL334" s="1">
        <f t="shared" si="51"/>
        <v>1</v>
      </c>
      <c r="AM334" s="1">
        <f t="shared" si="52"/>
        <v>0</v>
      </c>
      <c r="AN334" s="145">
        <f t="shared" si="53"/>
        <v>0</v>
      </c>
      <c r="AO334" s="144">
        <f t="shared" si="54"/>
        <v>1</v>
      </c>
    </row>
    <row r="335" spans="36:41" x14ac:dyDescent="0.35">
      <c r="AJ335" s="29">
        <f t="shared" si="55"/>
        <v>46042</v>
      </c>
      <c r="AK335">
        <f t="shared" si="50"/>
        <v>0</v>
      </c>
      <c r="AL335" s="1">
        <f t="shared" si="51"/>
        <v>1</v>
      </c>
      <c r="AM335" s="1">
        <f t="shared" si="52"/>
        <v>0</v>
      </c>
      <c r="AN335" s="145">
        <f t="shared" si="53"/>
        <v>0</v>
      </c>
      <c r="AO335" s="144">
        <f t="shared" si="54"/>
        <v>1</v>
      </c>
    </row>
    <row r="336" spans="36:41" x14ac:dyDescent="0.35">
      <c r="AJ336" s="29">
        <f t="shared" si="55"/>
        <v>46043</v>
      </c>
      <c r="AK336">
        <f t="shared" si="50"/>
        <v>0</v>
      </c>
      <c r="AL336" s="1">
        <f t="shared" si="51"/>
        <v>1</v>
      </c>
      <c r="AM336" s="1">
        <f t="shared" si="52"/>
        <v>0</v>
      </c>
      <c r="AN336" s="145">
        <f t="shared" si="53"/>
        <v>0</v>
      </c>
      <c r="AO336" s="144">
        <f t="shared" si="54"/>
        <v>1</v>
      </c>
    </row>
    <row r="337" spans="36:41" x14ac:dyDescent="0.35">
      <c r="AJ337" s="29">
        <f t="shared" si="55"/>
        <v>46044</v>
      </c>
      <c r="AK337">
        <f t="shared" si="50"/>
        <v>0</v>
      </c>
      <c r="AL337" s="1">
        <f t="shared" si="51"/>
        <v>1</v>
      </c>
      <c r="AM337" s="1">
        <f t="shared" si="52"/>
        <v>0</v>
      </c>
      <c r="AN337" s="145">
        <f t="shared" si="53"/>
        <v>0</v>
      </c>
      <c r="AO337" s="144">
        <f t="shared" si="54"/>
        <v>1</v>
      </c>
    </row>
    <row r="338" spans="36:41" x14ac:dyDescent="0.35">
      <c r="AJ338" s="29">
        <f t="shared" si="55"/>
        <v>46045</v>
      </c>
      <c r="AK338">
        <f t="shared" si="50"/>
        <v>0</v>
      </c>
      <c r="AL338" s="1">
        <f t="shared" si="51"/>
        <v>1</v>
      </c>
      <c r="AM338" s="1">
        <f t="shared" si="52"/>
        <v>0</v>
      </c>
      <c r="AN338" s="145">
        <f t="shared" si="53"/>
        <v>0</v>
      </c>
      <c r="AO338" s="144">
        <f t="shared" si="54"/>
        <v>1</v>
      </c>
    </row>
    <row r="339" spans="36:41" x14ac:dyDescent="0.35">
      <c r="AJ339" s="29">
        <f t="shared" si="55"/>
        <v>46046</v>
      </c>
      <c r="AK339">
        <f t="shared" si="50"/>
        <v>0</v>
      </c>
      <c r="AL339" s="1">
        <f t="shared" si="51"/>
        <v>1</v>
      </c>
      <c r="AM339" s="1">
        <f t="shared" si="52"/>
        <v>0</v>
      </c>
      <c r="AN339" s="145">
        <f t="shared" si="53"/>
        <v>0</v>
      </c>
      <c r="AO339" s="144">
        <f t="shared" si="54"/>
        <v>1</v>
      </c>
    </row>
    <row r="340" spans="36:41" x14ac:dyDescent="0.35">
      <c r="AJ340" s="29">
        <f t="shared" si="55"/>
        <v>46047</v>
      </c>
      <c r="AK340">
        <f t="shared" si="50"/>
        <v>0</v>
      </c>
      <c r="AL340" s="1">
        <f t="shared" si="51"/>
        <v>1</v>
      </c>
      <c r="AM340" s="1">
        <f t="shared" si="52"/>
        <v>0</v>
      </c>
      <c r="AN340" s="145">
        <f t="shared" si="53"/>
        <v>0</v>
      </c>
      <c r="AO340" s="144">
        <f t="shared" si="54"/>
        <v>1</v>
      </c>
    </row>
    <row r="341" spans="36:41" x14ac:dyDescent="0.35">
      <c r="AJ341" s="29">
        <f t="shared" si="55"/>
        <v>46048</v>
      </c>
      <c r="AK341">
        <f t="shared" si="50"/>
        <v>0</v>
      </c>
      <c r="AL341" s="1">
        <f t="shared" si="51"/>
        <v>1</v>
      </c>
      <c r="AM341" s="1">
        <f t="shared" si="52"/>
        <v>0</v>
      </c>
      <c r="AN341" s="145">
        <f t="shared" si="53"/>
        <v>0</v>
      </c>
      <c r="AO341" s="144">
        <f t="shared" si="54"/>
        <v>1</v>
      </c>
    </row>
    <row r="342" spans="36:41" x14ac:dyDescent="0.35">
      <c r="AJ342" s="29">
        <f t="shared" si="55"/>
        <v>46049</v>
      </c>
      <c r="AK342">
        <f t="shared" si="50"/>
        <v>0</v>
      </c>
      <c r="AL342" s="1">
        <f t="shared" si="51"/>
        <v>1</v>
      </c>
      <c r="AM342" s="1">
        <f t="shared" si="52"/>
        <v>0</v>
      </c>
      <c r="AN342" s="145">
        <f t="shared" si="53"/>
        <v>0</v>
      </c>
      <c r="AO342" s="144">
        <f t="shared" si="54"/>
        <v>1</v>
      </c>
    </row>
    <row r="343" spans="36:41" x14ac:dyDescent="0.35">
      <c r="AJ343" s="29">
        <f t="shared" si="55"/>
        <v>46050</v>
      </c>
      <c r="AK343">
        <f t="shared" si="50"/>
        <v>0</v>
      </c>
      <c r="AL343" s="1">
        <f t="shared" si="51"/>
        <v>1</v>
      </c>
      <c r="AM343" s="1">
        <f t="shared" si="52"/>
        <v>0</v>
      </c>
      <c r="AN343" s="145">
        <f t="shared" si="53"/>
        <v>0</v>
      </c>
      <c r="AO343" s="144">
        <f t="shared" si="54"/>
        <v>1</v>
      </c>
    </row>
    <row r="344" spans="36:41" x14ac:dyDescent="0.35">
      <c r="AJ344" s="29">
        <f t="shared" si="55"/>
        <v>46051</v>
      </c>
      <c r="AK344">
        <f t="shared" si="50"/>
        <v>0</v>
      </c>
      <c r="AL344" s="1">
        <f t="shared" si="51"/>
        <v>1</v>
      </c>
      <c r="AM344" s="1">
        <f t="shared" si="52"/>
        <v>0</v>
      </c>
      <c r="AN344" s="145">
        <f t="shared" si="53"/>
        <v>0</v>
      </c>
      <c r="AO344" s="144">
        <f t="shared" si="54"/>
        <v>1</v>
      </c>
    </row>
    <row r="345" spans="36:41" x14ac:dyDescent="0.35">
      <c r="AJ345" s="29">
        <f t="shared" si="55"/>
        <v>46052</v>
      </c>
      <c r="AK345">
        <f t="shared" si="50"/>
        <v>0</v>
      </c>
      <c r="AL345" s="1">
        <f t="shared" si="51"/>
        <v>1</v>
      </c>
      <c r="AM345" s="1">
        <f t="shared" si="52"/>
        <v>0</v>
      </c>
      <c r="AN345" s="145">
        <f t="shared" si="53"/>
        <v>0</v>
      </c>
      <c r="AO345" s="144">
        <f t="shared" si="54"/>
        <v>1</v>
      </c>
    </row>
    <row r="346" spans="36:41" x14ac:dyDescent="0.35">
      <c r="AJ346" s="29">
        <f t="shared" si="55"/>
        <v>46053</v>
      </c>
      <c r="AK346">
        <f t="shared" si="50"/>
        <v>0</v>
      </c>
      <c r="AL346" s="1">
        <f t="shared" si="51"/>
        <v>1</v>
      </c>
      <c r="AM346" s="1">
        <f t="shared" si="52"/>
        <v>0</v>
      </c>
      <c r="AN346" s="145">
        <f t="shared" si="53"/>
        <v>0</v>
      </c>
      <c r="AO346" s="144">
        <f t="shared" si="54"/>
        <v>1</v>
      </c>
    </row>
    <row r="347" spans="36:41" x14ac:dyDescent="0.35">
      <c r="AJ347" s="29">
        <f t="shared" si="55"/>
        <v>46054</v>
      </c>
      <c r="AK347">
        <f t="shared" si="50"/>
        <v>0</v>
      </c>
      <c r="AL347" s="1">
        <f t="shared" si="51"/>
        <v>1</v>
      </c>
      <c r="AM347" s="1">
        <f t="shared" si="52"/>
        <v>0</v>
      </c>
      <c r="AN347" s="145">
        <f t="shared" si="53"/>
        <v>0</v>
      </c>
      <c r="AO347" s="144">
        <f t="shared" si="54"/>
        <v>1</v>
      </c>
    </row>
    <row r="348" spans="36:41" x14ac:dyDescent="0.35">
      <c r="AJ348" s="29">
        <f t="shared" si="55"/>
        <v>46055</v>
      </c>
      <c r="AK348">
        <f t="shared" si="50"/>
        <v>0</v>
      </c>
      <c r="AL348" s="1">
        <f t="shared" si="51"/>
        <v>1</v>
      </c>
      <c r="AM348" s="1">
        <f t="shared" si="52"/>
        <v>0</v>
      </c>
      <c r="AN348" s="145">
        <f t="shared" si="53"/>
        <v>0</v>
      </c>
      <c r="AO348" s="144">
        <f t="shared" si="54"/>
        <v>1</v>
      </c>
    </row>
    <row r="349" spans="36:41" x14ac:dyDescent="0.35">
      <c r="AJ349" s="29">
        <f t="shared" si="55"/>
        <v>46056</v>
      </c>
      <c r="AK349">
        <f t="shared" si="50"/>
        <v>0</v>
      </c>
      <c r="AL349" s="1">
        <f t="shared" si="51"/>
        <v>1</v>
      </c>
      <c r="AM349" s="1">
        <f t="shared" si="52"/>
        <v>0</v>
      </c>
      <c r="AN349" s="145">
        <f t="shared" si="53"/>
        <v>0</v>
      </c>
      <c r="AO349" s="144">
        <f t="shared" si="54"/>
        <v>1</v>
      </c>
    </row>
    <row r="350" spans="36:41" x14ac:dyDescent="0.35">
      <c r="AJ350" s="29">
        <f t="shared" si="55"/>
        <v>46057</v>
      </c>
      <c r="AK350">
        <f t="shared" si="50"/>
        <v>0</v>
      </c>
      <c r="AL350" s="1">
        <f t="shared" si="51"/>
        <v>1</v>
      </c>
      <c r="AM350" s="1">
        <f t="shared" si="52"/>
        <v>0</v>
      </c>
      <c r="AN350" s="145">
        <f t="shared" si="53"/>
        <v>0</v>
      </c>
      <c r="AO350" s="144">
        <f t="shared" si="54"/>
        <v>1</v>
      </c>
    </row>
    <row r="351" spans="36:41" x14ac:dyDescent="0.35">
      <c r="AJ351" s="29">
        <f t="shared" si="55"/>
        <v>46058</v>
      </c>
      <c r="AK351">
        <f t="shared" si="50"/>
        <v>0</v>
      </c>
      <c r="AL351" s="1">
        <f t="shared" si="51"/>
        <v>1</v>
      </c>
      <c r="AM351" s="1">
        <f t="shared" si="52"/>
        <v>0</v>
      </c>
      <c r="AN351" s="145">
        <f t="shared" si="53"/>
        <v>0</v>
      </c>
      <c r="AO351" s="144">
        <f t="shared" si="54"/>
        <v>1</v>
      </c>
    </row>
    <row r="352" spans="36:41" x14ac:dyDescent="0.35">
      <c r="AJ352" s="29">
        <f t="shared" si="55"/>
        <v>46059</v>
      </c>
      <c r="AK352">
        <f t="shared" si="50"/>
        <v>0</v>
      </c>
      <c r="AL352" s="1">
        <f t="shared" si="51"/>
        <v>1</v>
      </c>
      <c r="AM352" s="1">
        <f t="shared" si="52"/>
        <v>0</v>
      </c>
      <c r="AN352" s="145">
        <f t="shared" si="53"/>
        <v>0</v>
      </c>
      <c r="AO352" s="144">
        <f t="shared" si="54"/>
        <v>1</v>
      </c>
    </row>
    <row r="353" spans="36:41" x14ac:dyDescent="0.35">
      <c r="AJ353" s="29">
        <f t="shared" si="55"/>
        <v>46060</v>
      </c>
      <c r="AK353">
        <f t="shared" si="50"/>
        <v>0</v>
      </c>
      <c r="AL353" s="1">
        <f t="shared" si="51"/>
        <v>1</v>
      </c>
      <c r="AM353" s="1">
        <f t="shared" si="52"/>
        <v>0</v>
      </c>
      <c r="AN353" s="145">
        <f t="shared" si="53"/>
        <v>0</v>
      </c>
      <c r="AO353" s="144">
        <f t="shared" si="54"/>
        <v>1</v>
      </c>
    </row>
    <row r="354" spans="36:41" x14ac:dyDescent="0.35">
      <c r="AJ354" s="29">
        <f t="shared" si="55"/>
        <v>46061</v>
      </c>
      <c r="AK354">
        <f t="shared" si="50"/>
        <v>0</v>
      </c>
      <c r="AL354" s="1">
        <f t="shared" si="51"/>
        <v>1</v>
      </c>
      <c r="AM354" s="1">
        <f t="shared" si="52"/>
        <v>0</v>
      </c>
      <c r="AN354" s="145">
        <f t="shared" si="53"/>
        <v>0</v>
      </c>
      <c r="AO354" s="144">
        <f t="shared" si="54"/>
        <v>1</v>
      </c>
    </row>
    <row r="355" spans="36:41" x14ac:dyDescent="0.35">
      <c r="AJ355" s="29">
        <f t="shared" si="55"/>
        <v>46062</v>
      </c>
      <c r="AK355">
        <f t="shared" si="50"/>
        <v>0</v>
      </c>
      <c r="AL355" s="1">
        <f t="shared" si="51"/>
        <v>1</v>
      </c>
      <c r="AM355" s="1">
        <f t="shared" si="52"/>
        <v>0</v>
      </c>
      <c r="AN355" s="145">
        <f t="shared" si="53"/>
        <v>0</v>
      </c>
      <c r="AO355" s="144">
        <f t="shared" si="54"/>
        <v>1</v>
      </c>
    </row>
    <row r="356" spans="36:41" x14ac:dyDescent="0.35">
      <c r="AJ356" s="29">
        <f t="shared" si="55"/>
        <v>46063</v>
      </c>
      <c r="AK356">
        <f t="shared" si="50"/>
        <v>0</v>
      </c>
      <c r="AL356" s="1">
        <f t="shared" si="51"/>
        <v>1</v>
      </c>
      <c r="AM356" s="1">
        <f t="shared" si="52"/>
        <v>0</v>
      </c>
      <c r="AN356" s="145">
        <f t="shared" si="53"/>
        <v>0</v>
      </c>
      <c r="AO356" s="144">
        <f t="shared" si="54"/>
        <v>1</v>
      </c>
    </row>
    <row r="357" spans="36:41" x14ac:dyDescent="0.35">
      <c r="AJ357" s="29">
        <f t="shared" si="55"/>
        <v>46064</v>
      </c>
      <c r="AK357">
        <f t="shared" si="50"/>
        <v>0</v>
      </c>
      <c r="AL357" s="1">
        <f t="shared" si="51"/>
        <v>1</v>
      </c>
      <c r="AM357" s="1">
        <f t="shared" si="52"/>
        <v>0</v>
      </c>
      <c r="AN357" s="145">
        <f t="shared" si="53"/>
        <v>0</v>
      </c>
      <c r="AO357" s="144">
        <f t="shared" si="54"/>
        <v>1</v>
      </c>
    </row>
    <row r="358" spans="36:41" x14ac:dyDescent="0.35">
      <c r="AJ358" s="29">
        <f t="shared" si="55"/>
        <v>46065</v>
      </c>
      <c r="AK358">
        <f t="shared" si="50"/>
        <v>0</v>
      </c>
      <c r="AL358" s="1">
        <f t="shared" si="51"/>
        <v>1</v>
      </c>
      <c r="AM358" s="1">
        <f t="shared" si="52"/>
        <v>0</v>
      </c>
      <c r="AN358" s="145">
        <f t="shared" si="53"/>
        <v>0</v>
      </c>
      <c r="AO358" s="144">
        <f t="shared" si="54"/>
        <v>1</v>
      </c>
    </row>
    <row r="359" spans="36:41" x14ac:dyDescent="0.35">
      <c r="AJ359" s="29">
        <f t="shared" si="55"/>
        <v>46066</v>
      </c>
      <c r="AK359">
        <f t="shared" si="50"/>
        <v>0</v>
      </c>
      <c r="AL359" s="1">
        <f t="shared" si="51"/>
        <v>1</v>
      </c>
      <c r="AM359" s="1">
        <f t="shared" si="52"/>
        <v>0</v>
      </c>
      <c r="AN359" s="145">
        <f t="shared" si="53"/>
        <v>0</v>
      </c>
      <c r="AO359" s="144">
        <f t="shared" si="54"/>
        <v>1</v>
      </c>
    </row>
    <row r="360" spans="36:41" x14ac:dyDescent="0.35">
      <c r="AJ360" s="29">
        <f t="shared" si="55"/>
        <v>46067</v>
      </c>
      <c r="AK360">
        <f t="shared" si="50"/>
        <v>0</v>
      </c>
      <c r="AL360" s="1">
        <f t="shared" si="51"/>
        <v>1</v>
      </c>
      <c r="AM360" s="1">
        <f t="shared" si="52"/>
        <v>0</v>
      </c>
      <c r="AN360" s="145">
        <f t="shared" si="53"/>
        <v>0</v>
      </c>
      <c r="AO360" s="144">
        <f t="shared" si="54"/>
        <v>1</v>
      </c>
    </row>
    <row r="361" spans="36:41" x14ac:dyDescent="0.35">
      <c r="AJ361" s="29">
        <f t="shared" si="55"/>
        <v>46068</v>
      </c>
      <c r="AK361">
        <f t="shared" ref="AK361:AK406" si="56">_xlfn.XLOOKUP(AJ361,A$27:A$36,B$27:B$36,0,0)</f>
        <v>0</v>
      </c>
      <c r="AL361" s="1">
        <f t="shared" ref="AL361:AL406" si="57">_xlfn.XLOOKUP(AJ361,A$15:A$24,B$15:B$24,1,0)</f>
        <v>1</v>
      </c>
      <c r="AM361" s="1">
        <f t="shared" si="52"/>
        <v>0</v>
      </c>
      <c r="AN361" s="145">
        <f t="shared" si="53"/>
        <v>0</v>
      </c>
      <c r="AO361" s="144">
        <f t="shared" si="54"/>
        <v>1</v>
      </c>
    </row>
    <row r="362" spans="36:41" x14ac:dyDescent="0.35">
      <c r="AJ362" s="29">
        <f t="shared" si="55"/>
        <v>46069</v>
      </c>
      <c r="AK362">
        <f t="shared" si="56"/>
        <v>0</v>
      </c>
      <c r="AL362" s="1">
        <f t="shared" si="57"/>
        <v>1</v>
      </c>
      <c r="AM362" s="1">
        <f t="shared" ref="AM362:AM406" si="58">AK362</f>
        <v>0</v>
      </c>
      <c r="AN362" s="145">
        <f t="shared" ref="AN362:AN406" si="59">AK362</f>
        <v>0</v>
      </c>
      <c r="AO362" s="144">
        <f t="shared" ref="AO362:AO406" si="60">AL362</f>
        <v>1</v>
      </c>
    </row>
    <row r="363" spans="36:41" x14ac:dyDescent="0.35">
      <c r="AJ363" s="29">
        <f t="shared" ref="AJ363:AJ406" si="61">AJ362+1</f>
        <v>46070</v>
      </c>
      <c r="AK363">
        <f t="shared" si="56"/>
        <v>0</v>
      </c>
      <c r="AL363" s="1">
        <f t="shared" si="57"/>
        <v>1</v>
      </c>
      <c r="AM363" s="1">
        <f t="shared" si="58"/>
        <v>0</v>
      </c>
      <c r="AN363" s="145">
        <f t="shared" si="59"/>
        <v>0</v>
      </c>
      <c r="AO363" s="144">
        <f t="shared" si="60"/>
        <v>1</v>
      </c>
    </row>
    <row r="364" spans="36:41" x14ac:dyDescent="0.35">
      <c r="AJ364" s="29">
        <f t="shared" si="61"/>
        <v>46071</v>
      </c>
      <c r="AK364">
        <f t="shared" si="56"/>
        <v>0</v>
      </c>
      <c r="AL364" s="1">
        <f t="shared" si="57"/>
        <v>1</v>
      </c>
      <c r="AM364" s="1">
        <f t="shared" si="58"/>
        <v>0</v>
      </c>
      <c r="AN364" s="145">
        <f t="shared" si="59"/>
        <v>0</v>
      </c>
      <c r="AO364" s="144">
        <f t="shared" si="60"/>
        <v>1</v>
      </c>
    </row>
    <row r="365" spans="36:41" x14ac:dyDescent="0.35">
      <c r="AJ365" s="29">
        <f t="shared" si="61"/>
        <v>46072</v>
      </c>
      <c r="AK365">
        <f t="shared" si="56"/>
        <v>0</v>
      </c>
      <c r="AL365" s="1">
        <f t="shared" si="57"/>
        <v>1</v>
      </c>
      <c r="AM365" s="1">
        <f t="shared" si="58"/>
        <v>0</v>
      </c>
      <c r="AN365" s="145">
        <f t="shared" si="59"/>
        <v>0</v>
      </c>
      <c r="AO365" s="144">
        <f t="shared" si="60"/>
        <v>1</v>
      </c>
    </row>
    <row r="366" spans="36:41" x14ac:dyDescent="0.35">
      <c r="AJ366" s="29">
        <f t="shared" si="61"/>
        <v>46073</v>
      </c>
      <c r="AK366">
        <f t="shared" si="56"/>
        <v>0</v>
      </c>
      <c r="AL366" s="1">
        <f t="shared" si="57"/>
        <v>1</v>
      </c>
      <c r="AM366" s="1">
        <f t="shared" si="58"/>
        <v>0</v>
      </c>
      <c r="AN366" s="145">
        <f t="shared" si="59"/>
        <v>0</v>
      </c>
      <c r="AO366" s="144">
        <f t="shared" si="60"/>
        <v>1</v>
      </c>
    </row>
    <row r="367" spans="36:41" x14ac:dyDescent="0.35">
      <c r="AJ367" s="29">
        <f t="shared" si="61"/>
        <v>46074</v>
      </c>
      <c r="AK367">
        <f t="shared" si="56"/>
        <v>0</v>
      </c>
      <c r="AL367" s="1">
        <f t="shared" si="57"/>
        <v>1</v>
      </c>
      <c r="AM367" s="1">
        <f t="shared" si="58"/>
        <v>0</v>
      </c>
      <c r="AN367" s="145">
        <f t="shared" si="59"/>
        <v>0</v>
      </c>
      <c r="AO367" s="144">
        <f t="shared" si="60"/>
        <v>1</v>
      </c>
    </row>
    <row r="368" spans="36:41" x14ac:dyDescent="0.35">
      <c r="AJ368" s="29">
        <f t="shared" si="61"/>
        <v>46075</v>
      </c>
      <c r="AK368">
        <f t="shared" si="56"/>
        <v>0</v>
      </c>
      <c r="AL368" s="1">
        <f t="shared" si="57"/>
        <v>1</v>
      </c>
      <c r="AM368" s="1">
        <f t="shared" si="58"/>
        <v>0</v>
      </c>
      <c r="AN368" s="145">
        <f t="shared" si="59"/>
        <v>0</v>
      </c>
      <c r="AO368" s="144">
        <f t="shared" si="60"/>
        <v>1</v>
      </c>
    </row>
    <row r="369" spans="36:41" x14ac:dyDescent="0.35">
      <c r="AJ369" s="29">
        <f t="shared" si="61"/>
        <v>46076</v>
      </c>
      <c r="AK369">
        <f t="shared" si="56"/>
        <v>0</v>
      </c>
      <c r="AL369" s="1">
        <f t="shared" si="57"/>
        <v>1</v>
      </c>
      <c r="AM369" s="1">
        <f t="shared" si="58"/>
        <v>0</v>
      </c>
      <c r="AN369" s="145">
        <f t="shared" si="59"/>
        <v>0</v>
      </c>
      <c r="AO369" s="144">
        <f t="shared" si="60"/>
        <v>1</v>
      </c>
    </row>
    <row r="370" spans="36:41" x14ac:dyDescent="0.35">
      <c r="AJ370" s="29">
        <f t="shared" si="61"/>
        <v>46077</v>
      </c>
      <c r="AK370">
        <f t="shared" si="56"/>
        <v>0</v>
      </c>
      <c r="AL370" s="1">
        <f t="shared" si="57"/>
        <v>1</v>
      </c>
      <c r="AM370" s="1">
        <f t="shared" si="58"/>
        <v>0</v>
      </c>
      <c r="AN370" s="145">
        <f t="shared" si="59"/>
        <v>0</v>
      </c>
      <c r="AO370" s="144">
        <f t="shared" si="60"/>
        <v>1</v>
      </c>
    </row>
    <row r="371" spans="36:41" x14ac:dyDescent="0.35">
      <c r="AJ371" s="29">
        <f t="shared" si="61"/>
        <v>46078</v>
      </c>
      <c r="AK371">
        <f t="shared" si="56"/>
        <v>0</v>
      </c>
      <c r="AL371" s="1">
        <f t="shared" si="57"/>
        <v>1</v>
      </c>
      <c r="AM371" s="1">
        <f t="shared" si="58"/>
        <v>0</v>
      </c>
      <c r="AN371" s="145">
        <f t="shared" si="59"/>
        <v>0</v>
      </c>
      <c r="AO371" s="144">
        <f t="shared" si="60"/>
        <v>1</v>
      </c>
    </row>
    <row r="372" spans="36:41" x14ac:dyDescent="0.35">
      <c r="AJ372" s="29">
        <f t="shared" si="61"/>
        <v>46079</v>
      </c>
      <c r="AK372">
        <f t="shared" si="56"/>
        <v>0</v>
      </c>
      <c r="AL372" s="1">
        <f t="shared" si="57"/>
        <v>1</v>
      </c>
      <c r="AM372" s="1">
        <f t="shared" si="58"/>
        <v>0</v>
      </c>
      <c r="AN372" s="145">
        <f t="shared" si="59"/>
        <v>0</v>
      </c>
      <c r="AO372" s="144">
        <f t="shared" si="60"/>
        <v>1</v>
      </c>
    </row>
    <row r="373" spans="36:41" x14ac:dyDescent="0.35">
      <c r="AJ373" s="29">
        <f t="shared" si="61"/>
        <v>46080</v>
      </c>
      <c r="AK373">
        <f t="shared" si="56"/>
        <v>0</v>
      </c>
      <c r="AL373" s="1">
        <f t="shared" si="57"/>
        <v>1</v>
      </c>
      <c r="AM373" s="1">
        <f t="shared" si="58"/>
        <v>0</v>
      </c>
      <c r="AN373" s="145">
        <f t="shared" si="59"/>
        <v>0</v>
      </c>
      <c r="AO373" s="144">
        <f t="shared" si="60"/>
        <v>1</v>
      </c>
    </row>
    <row r="374" spans="36:41" x14ac:dyDescent="0.35">
      <c r="AJ374" s="29">
        <f t="shared" si="61"/>
        <v>46081</v>
      </c>
      <c r="AK374">
        <f t="shared" si="56"/>
        <v>0</v>
      </c>
      <c r="AL374" s="1">
        <f t="shared" si="57"/>
        <v>1</v>
      </c>
      <c r="AM374" s="1">
        <f t="shared" si="58"/>
        <v>0</v>
      </c>
      <c r="AN374" s="145">
        <f t="shared" si="59"/>
        <v>0</v>
      </c>
      <c r="AO374" s="144">
        <f t="shared" si="60"/>
        <v>1</v>
      </c>
    </row>
    <row r="375" spans="36:41" x14ac:dyDescent="0.35">
      <c r="AJ375" s="29">
        <f t="shared" si="61"/>
        <v>46082</v>
      </c>
      <c r="AK375">
        <f t="shared" si="56"/>
        <v>0</v>
      </c>
      <c r="AL375" s="1">
        <f t="shared" si="57"/>
        <v>1</v>
      </c>
      <c r="AM375" s="1">
        <f t="shared" si="58"/>
        <v>0</v>
      </c>
      <c r="AN375" s="145">
        <f t="shared" si="59"/>
        <v>0</v>
      </c>
      <c r="AO375" s="144">
        <f t="shared" si="60"/>
        <v>1</v>
      </c>
    </row>
    <row r="376" spans="36:41" x14ac:dyDescent="0.35">
      <c r="AJ376" s="29">
        <f t="shared" si="61"/>
        <v>46083</v>
      </c>
      <c r="AK376">
        <f t="shared" si="56"/>
        <v>0</v>
      </c>
      <c r="AL376" s="1">
        <f t="shared" si="57"/>
        <v>1</v>
      </c>
      <c r="AM376" s="1">
        <f t="shared" si="58"/>
        <v>0</v>
      </c>
      <c r="AN376" s="145">
        <f t="shared" si="59"/>
        <v>0</v>
      </c>
      <c r="AO376" s="144">
        <f t="shared" si="60"/>
        <v>1</v>
      </c>
    </row>
    <row r="377" spans="36:41" x14ac:dyDescent="0.35">
      <c r="AJ377" s="29">
        <f t="shared" si="61"/>
        <v>46084</v>
      </c>
      <c r="AK377">
        <f t="shared" si="56"/>
        <v>0</v>
      </c>
      <c r="AL377" s="1">
        <f t="shared" si="57"/>
        <v>1</v>
      </c>
      <c r="AM377" s="1">
        <f t="shared" si="58"/>
        <v>0</v>
      </c>
      <c r="AN377" s="145">
        <f t="shared" si="59"/>
        <v>0</v>
      </c>
      <c r="AO377" s="144">
        <f t="shared" si="60"/>
        <v>1</v>
      </c>
    </row>
    <row r="378" spans="36:41" x14ac:dyDescent="0.35">
      <c r="AJ378" s="29">
        <f t="shared" si="61"/>
        <v>46085</v>
      </c>
      <c r="AK378">
        <f t="shared" si="56"/>
        <v>0</v>
      </c>
      <c r="AL378" s="1">
        <f t="shared" si="57"/>
        <v>1</v>
      </c>
      <c r="AM378" s="1">
        <f t="shared" si="58"/>
        <v>0</v>
      </c>
      <c r="AN378" s="145">
        <f t="shared" si="59"/>
        <v>0</v>
      </c>
      <c r="AO378" s="144">
        <f t="shared" si="60"/>
        <v>1</v>
      </c>
    </row>
    <row r="379" spans="36:41" x14ac:dyDescent="0.35">
      <c r="AJ379" s="29">
        <f t="shared" si="61"/>
        <v>46086</v>
      </c>
      <c r="AK379">
        <f t="shared" si="56"/>
        <v>0</v>
      </c>
      <c r="AL379" s="1">
        <f t="shared" si="57"/>
        <v>1</v>
      </c>
      <c r="AM379" s="1">
        <f t="shared" si="58"/>
        <v>0</v>
      </c>
      <c r="AN379" s="145">
        <f t="shared" si="59"/>
        <v>0</v>
      </c>
      <c r="AO379" s="144">
        <f t="shared" si="60"/>
        <v>1</v>
      </c>
    </row>
    <row r="380" spans="36:41" x14ac:dyDescent="0.35">
      <c r="AJ380" s="29">
        <f t="shared" si="61"/>
        <v>46087</v>
      </c>
      <c r="AK380">
        <f t="shared" si="56"/>
        <v>0</v>
      </c>
      <c r="AL380" s="1">
        <f t="shared" si="57"/>
        <v>1</v>
      </c>
      <c r="AM380" s="1">
        <f t="shared" si="58"/>
        <v>0</v>
      </c>
      <c r="AN380" s="145">
        <f t="shared" si="59"/>
        <v>0</v>
      </c>
      <c r="AO380" s="144">
        <f t="shared" si="60"/>
        <v>1</v>
      </c>
    </row>
    <row r="381" spans="36:41" x14ac:dyDescent="0.35">
      <c r="AJ381" s="29">
        <f t="shared" si="61"/>
        <v>46088</v>
      </c>
      <c r="AK381">
        <f t="shared" si="56"/>
        <v>0</v>
      </c>
      <c r="AL381" s="1">
        <f t="shared" si="57"/>
        <v>1</v>
      </c>
      <c r="AM381" s="1">
        <f t="shared" si="58"/>
        <v>0</v>
      </c>
      <c r="AN381" s="145">
        <f t="shared" si="59"/>
        <v>0</v>
      </c>
      <c r="AO381" s="144">
        <f t="shared" si="60"/>
        <v>1</v>
      </c>
    </row>
    <row r="382" spans="36:41" x14ac:dyDescent="0.35">
      <c r="AJ382" s="29">
        <f t="shared" si="61"/>
        <v>46089</v>
      </c>
      <c r="AK382">
        <f t="shared" si="56"/>
        <v>0</v>
      </c>
      <c r="AL382" s="1">
        <f t="shared" si="57"/>
        <v>1</v>
      </c>
      <c r="AM382" s="1">
        <f t="shared" si="58"/>
        <v>0</v>
      </c>
      <c r="AN382" s="145">
        <f t="shared" si="59"/>
        <v>0</v>
      </c>
      <c r="AO382" s="144">
        <f t="shared" si="60"/>
        <v>1</v>
      </c>
    </row>
    <row r="383" spans="36:41" x14ac:dyDescent="0.35">
      <c r="AJ383" s="29">
        <f t="shared" si="61"/>
        <v>46090</v>
      </c>
      <c r="AK383">
        <f t="shared" si="56"/>
        <v>0</v>
      </c>
      <c r="AL383" s="1">
        <f t="shared" si="57"/>
        <v>1</v>
      </c>
      <c r="AM383" s="1">
        <f t="shared" si="58"/>
        <v>0</v>
      </c>
      <c r="AN383" s="145">
        <f t="shared" si="59"/>
        <v>0</v>
      </c>
      <c r="AO383" s="144">
        <f t="shared" si="60"/>
        <v>1</v>
      </c>
    </row>
    <row r="384" spans="36:41" x14ac:dyDescent="0.35">
      <c r="AJ384" s="29">
        <f t="shared" si="61"/>
        <v>46091</v>
      </c>
      <c r="AK384">
        <f t="shared" si="56"/>
        <v>0</v>
      </c>
      <c r="AL384" s="1">
        <f t="shared" si="57"/>
        <v>1</v>
      </c>
      <c r="AM384" s="1">
        <f t="shared" si="58"/>
        <v>0</v>
      </c>
      <c r="AN384" s="145">
        <f t="shared" si="59"/>
        <v>0</v>
      </c>
      <c r="AO384" s="144">
        <f t="shared" si="60"/>
        <v>1</v>
      </c>
    </row>
    <row r="385" spans="36:41" x14ac:dyDescent="0.35">
      <c r="AJ385" s="29">
        <f t="shared" si="61"/>
        <v>46092</v>
      </c>
      <c r="AK385">
        <f t="shared" si="56"/>
        <v>0</v>
      </c>
      <c r="AL385" s="1">
        <f t="shared" si="57"/>
        <v>1</v>
      </c>
      <c r="AM385" s="1">
        <f t="shared" si="58"/>
        <v>0</v>
      </c>
      <c r="AN385" s="145">
        <f t="shared" si="59"/>
        <v>0</v>
      </c>
      <c r="AO385" s="144">
        <f t="shared" si="60"/>
        <v>1</v>
      </c>
    </row>
    <row r="386" spans="36:41" x14ac:dyDescent="0.35">
      <c r="AJ386" s="29">
        <f t="shared" si="61"/>
        <v>46093</v>
      </c>
      <c r="AK386">
        <f t="shared" si="56"/>
        <v>0</v>
      </c>
      <c r="AL386" s="1">
        <f t="shared" si="57"/>
        <v>1</v>
      </c>
      <c r="AM386" s="1">
        <f t="shared" si="58"/>
        <v>0</v>
      </c>
      <c r="AN386" s="145">
        <f t="shared" si="59"/>
        <v>0</v>
      </c>
      <c r="AO386" s="144">
        <f t="shared" si="60"/>
        <v>1</v>
      </c>
    </row>
    <row r="387" spans="36:41" x14ac:dyDescent="0.35">
      <c r="AJ387" s="29">
        <f t="shared" si="61"/>
        <v>46094</v>
      </c>
      <c r="AK387">
        <f t="shared" si="56"/>
        <v>0</v>
      </c>
      <c r="AL387" s="1">
        <f t="shared" si="57"/>
        <v>1</v>
      </c>
      <c r="AM387" s="1">
        <f t="shared" si="58"/>
        <v>0</v>
      </c>
      <c r="AN387" s="145">
        <f t="shared" si="59"/>
        <v>0</v>
      </c>
      <c r="AO387" s="144">
        <f t="shared" si="60"/>
        <v>1</v>
      </c>
    </row>
    <row r="388" spans="36:41" x14ac:dyDescent="0.35">
      <c r="AJ388" s="29">
        <f t="shared" si="61"/>
        <v>46095</v>
      </c>
      <c r="AK388">
        <f t="shared" si="56"/>
        <v>0</v>
      </c>
      <c r="AL388" s="1">
        <f t="shared" si="57"/>
        <v>1</v>
      </c>
      <c r="AM388" s="1">
        <f t="shared" si="58"/>
        <v>0</v>
      </c>
      <c r="AN388" s="145">
        <f t="shared" si="59"/>
        <v>0</v>
      </c>
      <c r="AO388" s="144">
        <f t="shared" si="60"/>
        <v>1</v>
      </c>
    </row>
    <row r="389" spans="36:41" x14ac:dyDescent="0.35">
      <c r="AJ389" s="29">
        <f t="shared" si="61"/>
        <v>46096</v>
      </c>
      <c r="AK389">
        <f t="shared" si="56"/>
        <v>0</v>
      </c>
      <c r="AL389" s="1">
        <f t="shared" si="57"/>
        <v>1</v>
      </c>
      <c r="AM389" s="1">
        <f t="shared" si="58"/>
        <v>0</v>
      </c>
      <c r="AN389" s="145">
        <f t="shared" si="59"/>
        <v>0</v>
      </c>
      <c r="AO389" s="144">
        <f t="shared" si="60"/>
        <v>1</v>
      </c>
    </row>
    <row r="390" spans="36:41" x14ac:dyDescent="0.35">
      <c r="AJ390" s="29">
        <f t="shared" si="61"/>
        <v>46097</v>
      </c>
      <c r="AK390">
        <f t="shared" si="56"/>
        <v>0</v>
      </c>
      <c r="AL390" s="1">
        <f t="shared" si="57"/>
        <v>1</v>
      </c>
      <c r="AM390" s="1">
        <f t="shared" si="58"/>
        <v>0</v>
      </c>
      <c r="AN390" s="145">
        <f t="shared" si="59"/>
        <v>0</v>
      </c>
      <c r="AO390" s="144">
        <f t="shared" si="60"/>
        <v>1</v>
      </c>
    </row>
    <row r="391" spans="36:41" x14ac:dyDescent="0.35">
      <c r="AJ391" s="29">
        <f t="shared" si="61"/>
        <v>46098</v>
      </c>
      <c r="AK391">
        <f t="shared" si="56"/>
        <v>0</v>
      </c>
      <c r="AL391" s="1">
        <f t="shared" si="57"/>
        <v>1</v>
      </c>
      <c r="AM391" s="1">
        <f t="shared" si="58"/>
        <v>0</v>
      </c>
      <c r="AN391" s="145">
        <f t="shared" si="59"/>
        <v>0</v>
      </c>
      <c r="AO391" s="144">
        <f t="shared" si="60"/>
        <v>1</v>
      </c>
    </row>
    <row r="392" spans="36:41" x14ac:dyDescent="0.35">
      <c r="AJ392" s="29">
        <f t="shared" si="61"/>
        <v>46099</v>
      </c>
      <c r="AK392">
        <f t="shared" si="56"/>
        <v>0</v>
      </c>
      <c r="AL392" s="1">
        <f t="shared" si="57"/>
        <v>1</v>
      </c>
      <c r="AM392" s="1">
        <f t="shared" si="58"/>
        <v>0</v>
      </c>
      <c r="AN392" s="145">
        <f t="shared" si="59"/>
        <v>0</v>
      </c>
      <c r="AO392" s="144">
        <f t="shared" si="60"/>
        <v>1</v>
      </c>
    </row>
    <row r="393" spans="36:41" x14ac:dyDescent="0.35">
      <c r="AJ393" s="29">
        <f t="shared" si="61"/>
        <v>46100</v>
      </c>
      <c r="AK393">
        <f t="shared" si="56"/>
        <v>0</v>
      </c>
      <c r="AL393" s="1">
        <f t="shared" si="57"/>
        <v>1</v>
      </c>
      <c r="AM393" s="1">
        <f t="shared" si="58"/>
        <v>0</v>
      </c>
      <c r="AN393" s="145">
        <f t="shared" si="59"/>
        <v>0</v>
      </c>
      <c r="AO393" s="144">
        <f t="shared" si="60"/>
        <v>1</v>
      </c>
    </row>
    <row r="394" spans="36:41" x14ac:dyDescent="0.35">
      <c r="AJ394" s="29">
        <f t="shared" si="61"/>
        <v>46101</v>
      </c>
      <c r="AK394">
        <f t="shared" si="56"/>
        <v>0</v>
      </c>
      <c r="AL394" s="1">
        <f t="shared" si="57"/>
        <v>1</v>
      </c>
      <c r="AM394" s="1">
        <f t="shared" si="58"/>
        <v>0</v>
      </c>
      <c r="AN394" s="145">
        <f t="shared" si="59"/>
        <v>0</v>
      </c>
      <c r="AO394" s="144">
        <f t="shared" si="60"/>
        <v>1</v>
      </c>
    </row>
    <row r="395" spans="36:41" x14ac:dyDescent="0.35">
      <c r="AJ395" s="29">
        <f t="shared" si="61"/>
        <v>46102</v>
      </c>
      <c r="AK395">
        <f t="shared" si="56"/>
        <v>0</v>
      </c>
      <c r="AL395" s="1">
        <f t="shared" si="57"/>
        <v>1</v>
      </c>
      <c r="AM395" s="1">
        <f t="shared" si="58"/>
        <v>0</v>
      </c>
      <c r="AN395" s="145">
        <f t="shared" si="59"/>
        <v>0</v>
      </c>
      <c r="AO395" s="144">
        <f t="shared" si="60"/>
        <v>1</v>
      </c>
    </row>
    <row r="396" spans="36:41" x14ac:dyDescent="0.35">
      <c r="AJ396" s="29">
        <f t="shared" si="61"/>
        <v>46103</v>
      </c>
      <c r="AK396">
        <f t="shared" si="56"/>
        <v>0</v>
      </c>
      <c r="AL396" s="1">
        <f t="shared" si="57"/>
        <v>1</v>
      </c>
      <c r="AM396" s="1">
        <f t="shared" si="58"/>
        <v>0</v>
      </c>
      <c r="AN396" s="145">
        <f t="shared" si="59"/>
        <v>0</v>
      </c>
      <c r="AO396" s="144">
        <f t="shared" si="60"/>
        <v>1</v>
      </c>
    </row>
    <row r="397" spans="36:41" x14ac:dyDescent="0.35">
      <c r="AJ397" s="29">
        <f t="shared" si="61"/>
        <v>46104</v>
      </c>
      <c r="AK397">
        <f t="shared" si="56"/>
        <v>0</v>
      </c>
      <c r="AL397" s="1">
        <f t="shared" si="57"/>
        <v>1</v>
      </c>
      <c r="AM397" s="1">
        <f t="shared" si="58"/>
        <v>0</v>
      </c>
      <c r="AN397" s="145">
        <f t="shared" si="59"/>
        <v>0</v>
      </c>
      <c r="AO397" s="144">
        <f t="shared" si="60"/>
        <v>1</v>
      </c>
    </row>
    <row r="398" spans="36:41" x14ac:dyDescent="0.35">
      <c r="AJ398" s="29">
        <f t="shared" si="61"/>
        <v>46105</v>
      </c>
      <c r="AK398">
        <f t="shared" si="56"/>
        <v>0</v>
      </c>
      <c r="AL398" s="1">
        <f t="shared" si="57"/>
        <v>1</v>
      </c>
      <c r="AM398" s="1">
        <f t="shared" si="58"/>
        <v>0</v>
      </c>
      <c r="AN398" s="145">
        <f t="shared" si="59"/>
        <v>0</v>
      </c>
      <c r="AO398" s="144">
        <f t="shared" si="60"/>
        <v>1</v>
      </c>
    </row>
    <row r="399" spans="36:41" x14ac:dyDescent="0.35">
      <c r="AJ399" s="29">
        <f t="shared" si="61"/>
        <v>46106</v>
      </c>
      <c r="AK399">
        <f t="shared" si="56"/>
        <v>0</v>
      </c>
      <c r="AL399" s="1">
        <f t="shared" si="57"/>
        <v>1</v>
      </c>
      <c r="AM399" s="1">
        <f t="shared" si="58"/>
        <v>0</v>
      </c>
      <c r="AN399" s="145">
        <f t="shared" si="59"/>
        <v>0</v>
      </c>
      <c r="AO399" s="144">
        <f t="shared" si="60"/>
        <v>1</v>
      </c>
    </row>
    <row r="400" spans="36:41" x14ac:dyDescent="0.35">
      <c r="AJ400" s="29">
        <f t="shared" si="61"/>
        <v>46107</v>
      </c>
      <c r="AK400">
        <f t="shared" si="56"/>
        <v>0</v>
      </c>
      <c r="AL400" s="1">
        <f t="shared" si="57"/>
        <v>1</v>
      </c>
      <c r="AM400" s="1">
        <f t="shared" si="58"/>
        <v>0</v>
      </c>
      <c r="AN400" s="145">
        <f t="shared" si="59"/>
        <v>0</v>
      </c>
      <c r="AO400" s="144">
        <f t="shared" si="60"/>
        <v>1</v>
      </c>
    </row>
    <row r="401" spans="36:41" x14ac:dyDescent="0.35">
      <c r="AJ401" s="29">
        <f t="shared" si="61"/>
        <v>46108</v>
      </c>
      <c r="AK401">
        <f t="shared" si="56"/>
        <v>0</v>
      </c>
      <c r="AL401" s="1">
        <f t="shared" si="57"/>
        <v>1</v>
      </c>
      <c r="AM401" s="1">
        <f t="shared" si="58"/>
        <v>0</v>
      </c>
      <c r="AN401" s="145">
        <f t="shared" si="59"/>
        <v>0</v>
      </c>
      <c r="AO401" s="144">
        <f t="shared" si="60"/>
        <v>1</v>
      </c>
    </row>
    <row r="402" spans="36:41" x14ac:dyDescent="0.35">
      <c r="AJ402" s="29">
        <f t="shared" si="61"/>
        <v>46109</v>
      </c>
      <c r="AK402">
        <f t="shared" si="56"/>
        <v>0</v>
      </c>
      <c r="AL402" s="1">
        <f t="shared" si="57"/>
        <v>1</v>
      </c>
      <c r="AM402" s="1">
        <f t="shared" si="58"/>
        <v>0</v>
      </c>
      <c r="AN402" s="145">
        <f t="shared" si="59"/>
        <v>0</v>
      </c>
      <c r="AO402" s="144">
        <f t="shared" si="60"/>
        <v>1</v>
      </c>
    </row>
    <row r="403" spans="36:41" x14ac:dyDescent="0.35">
      <c r="AJ403" s="29">
        <f t="shared" si="61"/>
        <v>46110</v>
      </c>
      <c r="AK403">
        <f t="shared" si="56"/>
        <v>0</v>
      </c>
      <c r="AL403" s="1">
        <f t="shared" si="57"/>
        <v>1</v>
      </c>
      <c r="AM403" s="1">
        <f t="shared" si="58"/>
        <v>0</v>
      </c>
      <c r="AN403" s="145">
        <f t="shared" si="59"/>
        <v>0</v>
      </c>
      <c r="AO403" s="144">
        <f t="shared" si="60"/>
        <v>1</v>
      </c>
    </row>
    <row r="404" spans="36:41" x14ac:dyDescent="0.35">
      <c r="AJ404" s="29">
        <f t="shared" si="61"/>
        <v>46111</v>
      </c>
      <c r="AK404">
        <f t="shared" si="56"/>
        <v>0</v>
      </c>
      <c r="AL404" s="1">
        <f t="shared" si="57"/>
        <v>1</v>
      </c>
      <c r="AM404" s="1">
        <f t="shared" si="58"/>
        <v>0</v>
      </c>
      <c r="AN404" s="145">
        <f t="shared" si="59"/>
        <v>0</v>
      </c>
      <c r="AO404" s="144">
        <f t="shared" si="60"/>
        <v>1</v>
      </c>
    </row>
    <row r="405" spans="36:41" x14ac:dyDescent="0.35">
      <c r="AJ405" s="29">
        <f t="shared" si="61"/>
        <v>46112</v>
      </c>
      <c r="AK405">
        <f t="shared" si="56"/>
        <v>0</v>
      </c>
      <c r="AL405" s="1">
        <f t="shared" si="57"/>
        <v>1</v>
      </c>
      <c r="AM405" s="1">
        <f t="shared" si="58"/>
        <v>0</v>
      </c>
      <c r="AN405" s="145">
        <f t="shared" si="59"/>
        <v>0</v>
      </c>
      <c r="AO405" s="144">
        <f t="shared" si="60"/>
        <v>1</v>
      </c>
    </row>
    <row r="406" spans="36:41" x14ac:dyDescent="0.35">
      <c r="AJ406" s="29">
        <f t="shared" si="61"/>
        <v>46113</v>
      </c>
      <c r="AK406">
        <f t="shared" si="56"/>
        <v>0</v>
      </c>
      <c r="AL406" s="1">
        <f t="shared" si="57"/>
        <v>1</v>
      </c>
      <c r="AM406" s="1">
        <f t="shared" si="58"/>
        <v>0</v>
      </c>
      <c r="AN406" s="145">
        <f t="shared" si="59"/>
        <v>0</v>
      </c>
      <c r="AO406" s="144">
        <f t="shared" si="60"/>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Q12:R12"/>
    <mergeCell ref="V12:W12"/>
    <mergeCell ref="Q4:R4"/>
    <mergeCell ref="V4:W4"/>
    <mergeCell ref="G5:H11"/>
    <mergeCell ref="L5:M11"/>
    <mergeCell ref="Q5:R11"/>
    <mergeCell ref="V5:W11"/>
    <mergeCell ref="L4:M4"/>
    <mergeCell ref="L12:M12"/>
    <mergeCell ref="G4:H4"/>
    <mergeCell ref="G12:H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F86B-E16A-4A38-B4B5-4215DC337DBC}">
  <sheetPr codeName="Feuil14">
    <tabColor theme="5" tint="0.39997558519241921"/>
    <pageSetUpPr fitToPage="1"/>
  </sheetPr>
  <dimension ref="A1:AF936"/>
  <sheetViews>
    <sheetView showGridLines="0" zoomScale="55" zoomScaleNormal="55" zoomScalePageLayoutView="40" workbookViewId="0">
      <selection sqref="A1:XFD1048576"/>
    </sheetView>
  </sheetViews>
  <sheetFormatPr baseColWidth="10" defaultColWidth="11.36328125" defaultRowHeight="14.5" x14ac:dyDescent="0.35"/>
  <cols>
    <col min="1" max="1" width="17.453125" style="1" customWidth="1"/>
    <col min="2" max="4" width="11.36328125" style="1"/>
    <col min="5" max="5" width="12.5429687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83" customFormat="1" ht="17.5" x14ac:dyDescent="0.3">
      <c r="A1" s="114" t="s">
        <v>67</v>
      </c>
      <c r="C1" s="88"/>
      <c r="E1" s="86"/>
      <c r="F1" s="84"/>
      <c r="G1" s="85" t="s">
        <v>49</v>
      </c>
      <c r="H1" s="85"/>
      <c r="I1" s="86"/>
      <c r="J1" s="86"/>
      <c r="K1" s="87" t="s">
        <v>58</v>
      </c>
      <c r="L1" s="86"/>
      <c r="M1" s="86"/>
      <c r="N1" s="86"/>
      <c r="O1" s="86"/>
      <c r="P1" s="86"/>
      <c r="Q1" s="86"/>
      <c r="R1" s="86"/>
      <c r="S1" s="86"/>
      <c r="V1" s="86"/>
      <c r="W1" s="86"/>
      <c r="X1" s="86"/>
    </row>
    <row r="2" spans="1:32" x14ac:dyDescent="0.35">
      <c r="C2" s="5"/>
      <c r="D2" s="6"/>
      <c r="E2" s="3"/>
      <c r="F2" s="2"/>
      <c r="G2" s="3"/>
      <c r="H2" s="3"/>
      <c r="I2" s="3"/>
      <c r="J2" s="3"/>
      <c r="K2" s="3"/>
      <c r="L2" s="3"/>
      <c r="M2" s="3"/>
      <c r="N2" s="3"/>
      <c r="O2" s="3"/>
      <c r="P2" s="3"/>
      <c r="Q2" s="3"/>
      <c r="R2" s="3"/>
      <c r="S2" s="3"/>
      <c r="V2" s="3"/>
      <c r="W2" s="3"/>
      <c r="X2" s="3"/>
      <c r="AF2" s="6"/>
    </row>
    <row r="3" spans="1:32" ht="15" x14ac:dyDescent="0.35">
      <c r="A3" s="96" t="s">
        <v>62</v>
      </c>
      <c r="B3" s="96"/>
      <c r="C3" s="97"/>
      <c r="D3" s="98">
        <f>H3+M3+R3+W3</f>
        <v>15</v>
      </c>
      <c r="E3" s="96" t="s">
        <v>15</v>
      </c>
      <c r="F3" s="2"/>
      <c r="G3" s="124" t="str">
        <f>Saline_I!G3</f>
        <v>Saline 25</v>
      </c>
      <c r="H3" s="124">
        <f>Saline_I!H3</f>
        <v>15</v>
      </c>
      <c r="I3" s="79" t="s">
        <v>58</v>
      </c>
      <c r="J3" s="80"/>
      <c r="K3" s="3"/>
      <c r="L3" s="124">
        <f>Saline_I!L3</f>
        <v>0</v>
      </c>
      <c r="M3" s="124">
        <f>Saline_I!M3</f>
        <v>0</v>
      </c>
      <c r="N3" s="79" t="s">
        <v>58</v>
      </c>
      <c r="O3" s="80"/>
      <c r="P3" s="3"/>
      <c r="Q3" s="124">
        <f>Saline_I!Q3</f>
        <v>0</v>
      </c>
      <c r="R3" s="124">
        <f>Saline_I!R3</f>
        <v>0</v>
      </c>
      <c r="S3" s="79" t="s">
        <v>58</v>
      </c>
      <c r="T3" s="80"/>
      <c r="V3" s="124">
        <f>Saline_I!V3</f>
        <v>0</v>
      </c>
      <c r="W3" s="124">
        <f>Saline_I!W3</f>
        <v>0</v>
      </c>
      <c r="X3" s="79" t="s">
        <v>58</v>
      </c>
      <c r="Y3" s="80"/>
      <c r="AF3" s="6"/>
    </row>
    <row r="4" spans="1:32" ht="25.5" customHeight="1" x14ac:dyDescent="0.35">
      <c r="A4" s="96" t="s">
        <v>64</v>
      </c>
      <c r="B4" s="96"/>
      <c r="C4" s="97"/>
      <c r="D4" s="98">
        <f>(H3*I4+M3*N4+R3*S4+W3*X4)/D3</f>
        <v>18</v>
      </c>
      <c r="E4" s="96" t="s">
        <v>63</v>
      </c>
      <c r="F4" s="2"/>
      <c r="G4" s="320" t="s">
        <v>50</v>
      </c>
      <c r="H4" s="321"/>
      <c r="I4" s="79">
        <f>SUMIFS('Base Produits'!$W:$W,'Base Produits'!$V:$V,G3)</f>
        <v>18</v>
      </c>
      <c r="J4" s="80"/>
      <c r="K4" s="3"/>
      <c r="L4" s="320" t="s">
        <v>50</v>
      </c>
      <c r="M4" s="321"/>
      <c r="N4" s="79">
        <f>SUMIFS('Base Produits'!$W:$W,'Base Produits'!$V:$V,L3)</f>
        <v>0</v>
      </c>
      <c r="O4" s="80"/>
      <c r="P4" s="3"/>
      <c r="Q4" s="320" t="s">
        <v>50</v>
      </c>
      <c r="R4" s="321"/>
      <c r="S4" s="79">
        <f>SUMIFS('Base Produits'!$W:$W,'Base Produits'!$V:$V,Q3)</f>
        <v>0</v>
      </c>
      <c r="T4" s="80"/>
      <c r="V4" s="320" t="s">
        <v>50</v>
      </c>
      <c r="W4" s="321"/>
      <c r="X4" s="79">
        <f>SUMIFS('Base Produits'!$W:$W,'Base Produits'!$V:$V,V3)</f>
        <v>0</v>
      </c>
      <c r="Y4" s="80"/>
      <c r="AF4" s="6"/>
    </row>
    <row r="5" spans="1:32" ht="38.25" customHeight="1" x14ac:dyDescent="0.35">
      <c r="A5" s="96" t="s">
        <v>65</v>
      </c>
      <c r="B5" s="96"/>
      <c r="C5" s="97"/>
      <c r="D5" s="99">
        <f>(IFERROR(H3/I4,0)+IFERROR(M3/N4,0)+IFERROR(R3/S4,0)+IFERROR(W3/X4,0))*1000</f>
        <v>833.33333333333337</v>
      </c>
      <c r="E5" s="96" t="s">
        <v>66</v>
      </c>
      <c r="F5" s="2"/>
      <c r="G5" s="322" t="s">
        <v>51</v>
      </c>
      <c r="H5" s="323"/>
      <c r="I5" s="81" t="s">
        <v>212</v>
      </c>
      <c r="J5" s="82" t="s">
        <v>211</v>
      </c>
      <c r="K5" s="3"/>
      <c r="L5" s="322" t="s">
        <v>51</v>
      </c>
      <c r="M5" s="323"/>
      <c r="N5" s="81" t="s">
        <v>212</v>
      </c>
      <c r="O5" s="82" t="s">
        <v>211</v>
      </c>
      <c r="P5" s="3"/>
      <c r="Q5" s="322" t="s">
        <v>51</v>
      </c>
      <c r="R5" s="323"/>
      <c r="S5" s="81" t="s">
        <v>212</v>
      </c>
      <c r="T5" s="82" t="s">
        <v>211</v>
      </c>
      <c r="V5" s="322" t="s">
        <v>51</v>
      </c>
      <c r="W5" s="323"/>
      <c r="X5" s="81" t="s">
        <v>212</v>
      </c>
      <c r="Y5" s="82" t="s">
        <v>211</v>
      </c>
      <c r="AF5" s="6"/>
    </row>
    <row r="6" spans="1:32" x14ac:dyDescent="0.35">
      <c r="C6" s="5"/>
      <c r="D6" s="6"/>
      <c r="F6" s="2"/>
      <c r="G6" s="324"/>
      <c r="H6" s="325"/>
      <c r="I6" s="89">
        <f>SUMIFS('Base Produits'!$G:$G,'Base Produits'!$E:$E,G$3,'Base Produits'!$F:$F,1)</f>
        <v>1</v>
      </c>
      <c r="J6" s="90">
        <f>SUMIFS('Base Produits'!$H:$H,'Base Produits'!$E:$E,G$3,'Base Produits'!$F:$F,1)</f>
        <v>1</v>
      </c>
      <c r="K6" s="3"/>
      <c r="L6" s="324"/>
      <c r="M6" s="325"/>
      <c r="N6" s="89">
        <f>SUMIFS('Base Produits'!$G:$G,'Base Produits'!$E:$E,L$3,'Base Produits'!$F:$F,1)</f>
        <v>0</v>
      </c>
      <c r="O6" s="90">
        <f>SUMIFS('Base Produits'!$H:$H,'Base Produits'!$E:$E,L$3,'Base Produits'!$F:$F,1)</f>
        <v>0</v>
      </c>
      <c r="P6" s="3"/>
      <c r="Q6" s="324"/>
      <c r="R6" s="325"/>
      <c r="S6" s="89">
        <f>SUMIFS('Base Produits'!$G:$G,'Base Produits'!$E:$E,Q$3,'Base Produits'!$F:$F,1)</f>
        <v>0</v>
      </c>
      <c r="T6" s="90">
        <f>SUMIFS('Base Produits'!$H:$H,'Base Produits'!$E:$E,Q$3,'Base Produits'!$F:$F,1)</f>
        <v>0</v>
      </c>
      <c r="V6" s="324"/>
      <c r="W6" s="325"/>
      <c r="X6" s="89">
        <f>SUMIFS('Base Produits'!$G:$G,'Base Produits'!$E:$E,V$3,'Base Produits'!$F:$F,1)</f>
        <v>0</v>
      </c>
      <c r="Y6" s="90">
        <f>SUMIFS('Base Produits'!$H:$H,'Base Produits'!$E:$E,V$3,'Base Produits'!$F:$F,1)</f>
        <v>0</v>
      </c>
      <c r="AF6" s="6"/>
    </row>
    <row r="7" spans="1:32" x14ac:dyDescent="0.35">
      <c r="C7" s="5"/>
      <c r="D7" s="6"/>
      <c r="F7" s="2"/>
      <c r="G7" s="324"/>
      <c r="H7" s="325"/>
      <c r="I7" s="91">
        <f>IF(OR(I6=0,I6=""),"",SUMIFS('Base Produits'!$G:$G,'Base Produits'!$E:$E,G$3,'Base Produits'!$F:$F,2))</f>
        <v>0.4</v>
      </c>
      <c r="J7" s="92">
        <f>IF(OR(I6=0,I6=""),"",SUMIFS('Base Produits'!$H:$H,'Base Produits'!$E:$E,G$3,'Base Produits'!$F:$F,2))</f>
        <v>1</v>
      </c>
      <c r="K7" s="3"/>
      <c r="L7" s="324"/>
      <c r="M7" s="325"/>
      <c r="N7" s="91" t="str">
        <f>IF(OR(N6=0,N6=""),"",SUMIFS('Base Produits'!$G:$G,'Base Produits'!$E:$E,L$3,'Base Produits'!$F:$F,2))</f>
        <v/>
      </c>
      <c r="O7" s="92" t="str">
        <f>IF(OR(N6=0,N6=""),"",SUMIFS('Base Produits'!$H:$H,'Base Produits'!$E:$E,L$3,'Base Produits'!$F:$F,2))</f>
        <v/>
      </c>
      <c r="P7" s="3"/>
      <c r="Q7" s="324"/>
      <c r="R7" s="325"/>
      <c r="S7" s="91" t="str">
        <f>IF(OR(S6=0,S6=""),"",SUMIFS('Base Produits'!$G:$G,'Base Produits'!$E:$E,Q$3,'Base Produits'!$F:$F,2))</f>
        <v/>
      </c>
      <c r="T7" s="92" t="str">
        <f>IF(OR(S6=0,S6=""),"",SUMIFS('Base Produits'!$H:$H,'Base Produits'!$E:$E,Q$3,'Base Produits'!$F:$F,2))</f>
        <v/>
      </c>
      <c r="V7" s="324"/>
      <c r="W7" s="325"/>
      <c r="X7" s="91" t="str">
        <f>IF(OR(X6=0,X6=""),"",SUMIFS('Base Produits'!$G:$G,'Base Produits'!$E:$E,V$3,'Base Produits'!$F:$F,2))</f>
        <v/>
      </c>
      <c r="Y7" s="92" t="str">
        <f>IF(OR(X6=0,X6=""),"",SUMIFS('Base Produits'!$H:$H,'Base Produits'!$E:$E,V$3,'Base Produits'!$F:$F,2))</f>
        <v/>
      </c>
      <c r="AF7" s="6"/>
    </row>
    <row r="8" spans="1:32" x14ac:dyDescent="0.35">
      <c r="C8" s="5"/>
      <c r="D8" s="6"/>
      <c r="F8" s="2"/>
      <c r="G8" s="324"/>
      <c r="H8" s="325"/>
      <c r="I8" s="91">
        <f>IF(OR(I7=0,I7=""),"",SUMIFS('Base Produits'!$G:$G,'Base Produits'!$E:$E,G$3,'Base Produits'!$F:$F,3))</f>
        <v>0.2</v>
      </c>
      <c r="J8" s="92">
        <f>IF(OR(I7=0,I7=""),"",SUMIFS('Base Produits'!$H:$H,'Base Produits'!$E:$E,G$3,'Base Produits'!$F:$F,3))</f>
        <v>0.7</v>
      </c>
      <c r="K8" s="3"/>
      <c r="L8" s="324"/>
      <c r="M8" s="325"/>
      <c r="N8" s="91" t="str">
        <f>IF(OR(N7=0,N7=""),"",SUMIFS('Base Produits'!$G:$G,'Base Produits'!$E:$E,L$3,'Base Produits'!$F:$F,3))</f>
        <v/>
      </c>
      <c r="O8" s="92" t="str">
        <f>IF(OR(N7=0,N7=""),"",SUMIFS('Base Produits'!$H:$H,'Base Produits'!$E:$E,L$3,'Base Produits'!$F:$F,3))</f>
        <v/>
      </c>
      <c r="P8" s="3"/>
      <c r="Q8" s="324"/>
      <c r="R8" s="325"/>
      <c r="S8" s="91" t="str">
        <f>IF(OR(S7=0,S7=""),"",SUMIFS('Base Produits'!$G:$G,'Base Produits'!$E:$E,Q$3,'Base Produits'!$F:$F,3))</f>
        <v/>
      </c>
      <c r="T8" s="92" t="str">
        <f>IF(OR(S7=0,S7=""),"",SUMIFS('Base Produits'!$H:$H,'Base Produits'!$E:$E,Q$3,'Base Produits'!$F:$F,3))</f>
        <v/>
      </c>
      <c r="V8" s="324"/>
      <c r="W8" s="325"/>
      <c r="X8" s="91" t="str">
        <f>IF(OR(X7=0,X7=""),"",SUMIFS('Base Produits'!$G:$G,'Base Produits'!$E:$E,V$3,'Base Produits'!$F:$F,3))</f>
        <v/>
      </c>
      <c r="Y8" s="92" t="str">
        <f>IF(OR(X7=0,X7=""),"",SUMIFS('Base Produits'!$H:$H,'Base Produits'!$E:$E,V$3,'Base Produits'!$F:$F,3))</f>
        <v/>
      </c>
      <c r="AF8" s="6"/>
    </row>
    <row r="9" spans="1:32" x14ac:dyDescent="0.35">
      <c r="C9" s="5"/>
      <c r="D9" s="6"/>
      <c r="F9" s="2"/>
      <c r="G9" s="324"/>
      <c r="H9" s="325"/>
      <c r="I9" s="91">
        <f>IF(OR(I8=0,I8=""),"",SUMIFS('Base Produits'!$G:$G,'Base Produits'!$E:$E,G$3,'Base Produits'!$F:$F,4))</f>
        <v>0</v>
      </c>
      <c r="J9" s="92">
        <f>IF(OR(I8=0,I8=""),"",SUMIFS('Base Produits'!$H:$H,'Base Produits'!$E:$E,G$3,'Base Produits'!$F:$F,4))</f>
        <v>0.1</v>
      </c>
      <c r="K9" s="3"/>
      <c r="L9" s="324"/>
      <c r="M9" s="325"/>
      <c r="N9" s="91" t="str">
        <f>IF(OR(N8=0,N8=""),"",SUMIFS('Base Produits'!$G:$G,'Base Produits'!$E:$E,L$3,'Base Produits'!$F:$F,4))</f>
        <v/>
      </c>
      <c r="O9" s="92" t="str">
        <f>IF(OR(N8=0,N8=""),"",SUMIFS('Base Produits'!$H:$H,'Base Produits'!$E:$E,L$3,'Base Produits'!$F:$F,4))</f>
        <v/>
      </c>
      <c r="P9" s="3"/>
      <c r="Q9" s="324"/>
      <c r="R9" s="325"/>
      <c r="S9" s="91" t="str">
        <f>IF(OR(S8=0,S8=""),"",SUMIFS('Base Produits'!$G:$G,'Base Produits'!$E:$E,Q$3,'Base Produits'!$F:$F,4))</f>
        <v/>
      </c>
      <c r="T9" s="92" t="str">
        <f>IF(OR(S8=0,S8=""),"",SUMIFS('Base Produits'!$H:$H,'Base Produits'!$E:$E,Q$3,'Base Produits'!$F:$F,4))</f>
        <v/>
      </c>
      <c r="V9" s="324"/>
      <c r="W9" s="325"/>
      <c r="X9" s="91" t="str">
        <f>IF(OR(X8=0,X8=""),"",SUMIFS('Base Produits'!$G:$G,'Base Produits'!$E:$E,V$3,'Base Produits'!$F:$F,4))</f>
        <v/>
      </c>
      <c r="Y9" s="92" t="str">
        <f>IF(OR(X8=0,X8=""),"",SUMIFS('Base Produits'!$H:$H,'Base Produits'!$E:$E,V$3,'Base Produits'!$F:$F,4))</f>
        <v/>
      </c>
      <c r="AF9" s="6"/>
    </row>
    <row r="10" spans="1:32" x14ac:dyDescent="0.35">
      <c r="C10" s="5"/>
      <c r="D10" s="6"/>
      <c r="E10" s="3"/>
      <c r="F10" s="2"/>
      <c r="G10" s="324"/>
      <c r="H10" s="325"/>
      <c r="I10" s="91" t="str">
        <f>IF(OR(I9=0,I9=""),"",SUMIFS('Base Produits'!$G:$G,'Base Produits'!$E:$E,G$3,'Base Produits'!$F:$F,5))</f>
        <v/>
      </c>
      <c r="J10" s="92" t="str">
        <f>IF(OR(I9=0,I9=""),"",SUMIFS('Base Produits'!$H:$H,'Base Produits'!$E:$E,G$3,'Base Produits'!$F:$F,5))</f>
        <v/>
      </c>
      <c r="K10" s="3"/>
      <c r="L10" s="324"/>
      <c r="M10" s="325"/>
      <c r="N10" s="91" t="str">
        <f>IF(OR(N9=0,N9=""),"",SUMIFS('Base Produits'!$G:$G,'Base Produits'!$E:$E,L$3,'Base Produits'!$F:$F,5))</f>
        <v/>
      </c>
      <c r="O10" s="92" t="str">
        <f>IF(OR(N9=0,N9=""),"",SUMIFS('Base Produits'!$H:$H,'Base Produits'!$E:$E,L$3,'Base Produits'!$F:$F,5))</f>
        <v/>
      </c>
      <c r="P10" s="3"/>
      <c r="Q10" s="324"/>
      <c r="R10" s="325"/>
      <c r="S10" s="91" t="str">
        <f>IF(OR(S9=0,S9=""),"",SUMIFS('Base Produits'!$G:$G,'Base Produits'!$E:$E,Q$3,'Base Produits'!$F:$F,5))</f>
        <v/>
      </c>
      <c r="T10" s="92" t="str">
        <f>IF(OR(S9=0,S9=""),"",SUMIFS('Base Produits'!$H:$H,'Base Produits'!$E:$E,Q$3,'Base Produits'!$F:$F,5))</f>
        <v/>
      </c>
      <c r="V10" s="324"/>
      <c r="W10" s="325"/>
      <c r="X10" s="91" t="str">
        <f>IF(OR(X9=0,X9=""),"",SUMIFS('Base Produits'!$G:$G,'Base Produits'!$E:$E,V$3,'Base Produits'!$F:$F,5))</f>
        <v/>
      </c>
      <c r="Y10" s="92" t="str">
        <f>IF(OR(X9=0,X9=""),"",SUMIFS('Base Produits'!$H:$H,'Base Produits'!$E:$E,V$3,'Base Produits'!$F:$F,5))</f>
        <v/>
      </c>
      <c r="AF10" s="6"/>
    </row>
    <row r="11" spans="1:32" x14ac:dyDescent="0.35">
      <c r="C11" s="5"/>
      <c r="D11" s="6"/>
      <c r="E11" s="3"/>
      <c r="F11" s="2"/>
      <c r="G11" s="326"/>
      <c r="H11" s="327"/>
      <c r="I11" s="91" t="str">
        <f>IF(OR(I10=0,I10=""),"",SUMIFS('Base Produits'!$G:$G,'Base Produits'!$E:$E,G$3,'Base Produits'!$F:$F,6))</f>
        <v/>
      </c>
      <c r="J11" s="92" t="str">
        <f>IF(OR(I10=0,I10=""),"",SUMIFS('Base Produits'!$H:$H,'Base Produits'!$E:$E,G$3,'Base Produits'!$F:$F,6))</f>
        <v/>
      </c>
      <c r="K11" s="3"/>
      <c r="L11" s="326"/>
      <c r="M11" s="327"/>
      <c r="N11" s="91" t="str">
        <f>IF(OR(N10=0,N10=""),"",SUMIFS('Base Produits'!$G:$G,'Base Produits'!$E:$E,L$3,'Base Produits'!$F:$F,6))</f>
        <v/>
      </c>
      <c r="O11" s="92" t="str">
        <f>IF(OR(N10=0,N10=""),"",SUMIFS('Base Produits'!$H:$H,'Base Produits'!$E:$E,L$3,'Base Produits'!$F:$F,6))</f>
        <v/>
      </c>
      <c r="P11" s="3"/>
      <c r="Q11" s="326"/>
      <c r="R11" s="327"/>
      <c r="S11" s="91" t="str">
        <f>IF(OR(S10=0,S10=""),"",SUMIFS('Base Produits'!$G:$G,'Base Produits'!$E:$E,Q$3,'Base Produits'!$F:$F,6))</f>
        <v/>
      </c>
      <c r="T11" s="92" t="str">
        <f>IF(OR(S10=0,S10=""),"",SUMIFS('Base Produits'!$H:$H,'Base Produits'!$E:$E,Q$3,'Base Produits'!$F:$F,6))</f>
        <v/>
      </c>
      <c r="V11" s="326"/>
      <c r="W11" s="327"/>
      <c r="X11" s="91" t="str">
        <f>IF(OR(X10=0,X10=""),"",SUMIFS('Base Produits'!$G:$G,'Base Produits'!$E:$E,V$3,'Base Produits'!$F:$F,6))</f>
        <v/>
      </c>
      <c r="Y11" s="92" t="str">
        <f>IF(OR(X10=0,X10=""),"",SUMIFS('Base Produits'!$H:$H,'Base Produits'!$E:$E,V$3,'Base Produits'!$F:$F,6))</f>
        <v/>
      </c>
      <c r="AF11" s="6"/>
    </row>
    <row r="12" spans="1:32" ht="25.5" customHeight="1" x14ac:dyDescent="0.35">
      <c r="C12" s="5"/>
      <c r="D12" s="6"/>
      <c r="E12" s="3"/>
      <c r="F12" s="2"/>
      <c r="G12" s="320" t="s">
        <v>52</v>
      </c>
      <c r="H12" s="321"/>
      <c r="I12" s="79">
        <f>SUMIFS('Base Produits'!$X:$X,'Base Produits'!$V:$V,G3)</f>
        <v>26</v>
      </c>
      <c r="J12" s="80"/>
      <c r="K12" s="3"/>
      <c r="L12" s="320" t="s">
        <v>52</v>
      </c>
      <c r="M12" s="321"/>
      <c r="N12" s="79">
        <f>SUMIFS('Base Produits'!$X:$X,'Base Produits'!$V:$V,L3)</f>
        <v>0</v>
      </c>
      <c r="O12" s="80"/>
      <c r="P12" s="3"/>
      <c r="Q12" s="320" t="s">
        <v>52</v>
      </c>
      <c r="R12" s="321"/>
      <c r="S12" s="79">
        <f>SUMIFS('Base Produits'!$X:$X,'Base Produits'!$V:$V,Q3)</f>
        <v>0</v>
      </c>
      <c r="T12" s="80"/>
      <c r="V12" s="320" t="s">
        <v>52</v>
      </c>
      <c r="W12" s="321"/>
      <c r="X12" s="79">
        <f>SUMIFS('Base Produits'!$X:$X,'Base Produits'!$V:$V,V3)</f>
        <v>0</v>
      </c>
      <c r="Y12" s="80"/>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AF28" s="20"/>
    </row>
    <row r="29" spans="1:32" x14ac:dyDescent="0.35">
      <c r="E29" s="3"/>
      <c r="F29" s="2"/>
    </row>
    <row r="30" spans="1:32" ht="15" thickBot="1" x14ac:dyDescent="0.4">
      <c r="E30" s="3"/>
      <c r="F30" s="2"/>
      <c r="I30" s="5"/>
      <c r="N30" s="5"/>
      <c r="S30" s="5"/>
      <c r="X30" s="5"/>
    </row>
    <row r="31" spans="1:32" x14ac:dyDescent="0.35">
      <c r="A31" s="67" t="s">
        <v>38</v>
      </c>
      <c r="E31" s="3"/>
      <c r="F31" s="2"/>
      <c r="G31" s="67" t="s">
        <v>36</v>
      </c>
      <c r="H31" s="3"/>
      <c r="I31" s="67" t="s">
        <v>37</v>
      </c>
      <c r="J31" s="3"/>
      <c r="K31" s="3"/>
      <c r="L31" s="3"/>
      <c r="M31" s="3"/>
      <c r="N31" s="67" t="s">
        <v>37</v>
      </c>
      <c r="S31" s="67" t="s">
        <v>37</v>
      </c>
      <c r="X31" s="67" t="s">
        <v>37</v>
      </c>
    </row>
    <row r="32" spans="1:32" x14ac:dyDescent="0.35">
      <c r="A32" s="68">
        <f>(IFERROR((I32*$H$3/$I$4),0)+IFERROR((N32*$M$3/$N$4),0)+IFERROR((S32*$R$3/$S$4),0)+IFERROR((X32*$W$3/$X$4),0))/($D$5/1000)</f>
        <v>9.9999999999999978E-2</v>
      </c>
      <c r="E32" s="3"/>
      <c r="F32" s="2"/>
      <c r="G32" s="68">
        <v>0</v>
      </c>
      <c r="H32" s="3"/>
      <c r="I32" s="68" cm="1">
        <f t="array" ref="I32">IF($G32&gt;=I$7,TREND(J$6:J$7,I$6:I$7,$G32),IF($G32&gt;=I$8,TREND(J$7:J$8,I$7:I$8,$G32),IF($G32&gt;=I$9,TREND(J$8:J$9,I$8:I$9,$G32),IF($G32&gt;=I$10,TREND(J$9:J$10,I$9:I$10,$G32),IF($G32&gt;=I$11,TREND(J$10:J$11,I$10:I$11,$G32),0)))))</f>
        <v>9.9999999999999978E-2</v>
      </c>
      <c r="J32" s="3"/>
      <c r="K32" s="3"/>
      <c r="L32" s="3"/>
      <c r="M32" s="3"/>
      <c r="N32" s="68" cm="1">
        <f t="array" ref="N32">IF($G32&gt;=N$7,TREND(O$6:O$7,N$6:N$7,$G32),IF($G32&gt;=N$8,TREND(O$7:O$8,N$7:N$8,$G32),IF($G32&gt;=N$9,TREND(O$8:O$9,N$8:N$9,$G32),IF($G32&gt;=N$10,TREND(O$9:O$10,N$9:N$10,$G32),IF($G32&gt;=N$11,TREND(O$10:O$11,N$10:N$11,$G32),0)))))</f>
        <v>0</v>
      </c>
      <c r="S32" s="68" cm="1">
        <f t="array" ref="S32">IF($G32&gt;=S$7,TREND(T$6:T$7,S$6:S$7,$G32),IF($G32&gt;=S$8,TREND(T$7:T$8,S$7:S$8,$G32),IF($G32&gt;=S$9,TREND(T$8:T$9,S$8:S$9,$G32),IF($G32&gt;=S$10,TREND(T$9:T$10,S$9:S$10,$G32),IF($G32&gt;=S$11,TREND(T$10:T$11,S$10:S$11,$G32),0)))))</f>
        <v>0</v>
      </c>
      <c r="X32" s="68" cm="1">
        <f t="array" ref="X32">IF($G32&gt;=X$7,TREND(Y$6:Y$7,X$6:X$7,$G32),IF($G32&gt;=X$8,TREND(Y$7:Y$8,X$7:X$8,$G32),IF($G32&gt;=X$9,TREND(Y$8:Y$9,X$8:X$9,$G32),IF($G32&gt;=X$10,TREND(Y$9:Y$10,X$9:X$10,$G32),IF($G32&gt;=X$11,TREND(Y$10:Y$11,X$10:X$11,$G32),0)))))</f>
        <v>0</v>
      </c>
    </row>
    <row r="33" spans="1:24" x14ac:dyDescent="0.35">
      <c r="A33" s="68">
        <f t="shared" ref="A33:A96" si="0">(IFERROR((I33*$H$3/$I$4),0)+IFERROR((N33*$M$3/$N$4),0)+IFERROR((S33*$R$3/$S$4),0)+IFERROR((X33*$W$3/$X$4),0))/($D$5/1000)</f>
        <v>0.12999999999999998</v>
      </c>
      <c r="D33" s="205"/>
      <c r="E33" s="3"/>
      <c r="F33" s="2"/>
      <c r="G33" s="68">
        <v>0.01</v>
      </c>
      <c r="H33" s="3"/>
      <c r="I33" s="204">
        <v>0.12999999999999998</v>
      </c>
      <c r="J33" s="3"/>
      <c r="K33" s="3"/>
      <c r="L33" s="3"/>
      <c r="M33" s="3"/>
      <c r="N33" s="203">
        <v>0.12999999999999998</v>
      </c>
      <c r="S33" s="175">
        <v>0</v>
      </c>
      <c r="X33" s="175">
        <v>0</v>
      </c>
    </row>
    <row r="34" spans="1:24" x14ac:dyDescent="0.35">
      <c r="A34" s="68">
        <f t="shared" si="0"/>
        <v>0.15999999999999995</v>
      </c>
      <c r="D34" s="205"/>
      <c r="E34" s="3"/>
      <c r="F34" s="21"/>
      <c r="G34" s="68">
        <v>0.02</v>
      </c>
      <c r="H34" s="3"/>
      <c r="I34" s="204">
        <v>0.15999999999999998</v>
      </c>
      <c r="J34" s="3"/>
      <c r="K34" s="3"/>
      <c r="L34" s="3"/>
      <c r="M34" s="3"/>
      <c r="N34" s="203">
        <v>0.15999999999999998</v>
      </c>
      <c r="S34" s="175">
        <v>0</v>
      </c>
      <c r="X34" s="175">
        <v>0</v>
      </c>
    </row>
    <row r="35" spans="1:24" x14ac:dyDescent="0.35">
      <c r="A35" s="68">
        <f t="shared" si="0"/>
        <v>0.18999999999999995</v>
      </c>
      <c r="D35" s="205"/>
      <c r="E35" s="3"/>
      <c r="F35" s="21"/>
      <c r="G35" s="68">
        <v>0.03</v>
      </c>
      <c r="H35" s="3"/>
      <c r="I35" s="204">
        <v>0.18999999999999995</v>
      </c>
      <c r="J35" s="3"/>
      <c r="K35" s="3"/>
      <c r="L35" s="3"/>
      <c r="M35" s="3"/>
      <c r="N35" s="203">
        <v>0.18999999999999995</v>
      </c>
      <c r="S35" s="175">
        <v>0</v>
      </c>
      <c r="X35" s="175">
        <v>0</v>
      </c>
    </row>
    <row r="36" spans="1:24" x14ac:dyDescent="0.35">
      <c r="A36" s="68">
        <f t="shared" si="0"/>
        <v>0.21999999999999997</v>
      </c>
      <c r="D36" s="205"/>
      <c r="E36" s="3"/>
      <c r="F36" s="21"/>
      <c r="G36" s="68">
        <v>0.04</v>
      </c>
      <c r="H36" s="3"/>
      <c r="I36" s="204">
        <v>0.21999999999999997</v>
      </c>
      <c r="J36" s="3"/>
      <c r="K36" s="3"/>
      <c r="L36" s="3"/>
      <c r="M36" s="3"/>
      <c r="N36" s="203">
        <v>0.21999999999999997</v>
      </c>
      <c r="S36" s="175">
        <v>0</v>
      </c>
      <c r="X36" s="175">
        <v>0</v>
      </c>
    </row>
    <row r="37" spans="1:24" x14ac:dyDescent="0.35">
      <c r="A37" s="68">
        <f t="shared" si="0"/>
        <v>0.24999999999999997</v>
      </c>
      <c r="D37" s="205"/>
      <c r="E37" s="3"/>
      <c r="F37" s="21"/>
      <c r="G37" s="68">
        <v>0.05</v>
      </c>
      <c r="H37" s="3"/>
      <c r="I37" s="204">
        <v>0.24999999999999997</v>
      </c>
      <c r="J37" s="3"/>
      <c r="K37" s="3"/>
      <c r="L37" s="3"/>
      <c r="M37" s="3"/>
      <c r="N37" s="203">
        <v>0.24999999999999997</v>
      </c>
      <c r="S37" s="175">
        <v>0</v>
      </c>
      <c r="X37" s="175">
        <v>0</v>
      </c>
    </row>
    <row r="38" spans="1:24" x14ac:dyDescent="0.35">
      <c r="A38" s="68">
        <f t="shared" si="0"/>
        <v>0.27999999999999992</v>
      </c>
      <c r="D38" s="205"/>
      <c r="E38" s="3"/>
      <c r="F38" s="21"/>
      <c r="G38" s="68">
        <v>0.06</v>
      </c>
      <c r="H38" s="3"/>
      <c r="I38" s="204">
        <v>0.27999999999999992</v>
      </c>
      <c r="J38" s="3"/>
      <c r="K38" s="3"/>
      <c r="L38" s="3"/>
      <c r="M38" s="3"/>
      <c r="N38" s="203">
        <v>0.27999999999999992</v>
      </c>
      <c r="S38" s="175">
        <v>0</v>
      </c>
      <c r="X38" s="175">
        <v>0</v>
      </c>
    </row>
    <row r="39" spans="1:24" x14ac:dyDescent="0.35">
      <c r="A39" s="68">
        <f t="shared" si="0"/>
        <v>0.30999999999999994</v>
      </c>
      <c r="D39" s="205"/>
      <c r="E39" s="3"/>
      <c r="F39" s="21"/>
      <c r="G39" s="68">
        <v>7.0000000000000007E-2</v>
      </c>
      <c r="H39" s="3"/>
      <c r="I39" s="204">
        <v>0.30999999999999994</v>
      </c>
      <c r="J39" s="3"/>
      <c r="K39" s="3"/>
      <c r="L39" s="3"/>
      <c r="M39" s="3"/>
      <c r="N39" s="203">
        <v>0.30999999999999994</v>
      </c>
      <c r="S39" s="175">
        <v>0</v>
      </c>
      <c r="X39" s="175">
        <v>0</v>
      </c>
    </row>
    <row r="40" spans="1:24" x14ac:dyDescent="0.35">
      <c r="A40" s="68">
        <f t="shared" si="0"/>
        <v>0.33999999999999997</v>
      </c>
      <c r="D40" s="205"/>
      <c r="E40" s="3"/>
      <c r="F40" s="21"/>
      <c r="G40" s="68">
        <v>0.08</v>
      </c>
      <c r="H40" s="3"/>
      <c r="I40" s="204">
        <v>0.33999999999999997</v>
      </c>
      <c r="J40" s="3"/>
      <c r="K40" s="3"/>
      <c r="L40" s="3"/>
      <c r="M40" s="3"/>
      <c r="N40" s="203">
        <v>0.33999999999999997</v>
      </c>
      <c r="S40" s="175">
        <v>0</v>
      </c>
      <c r="X40" s="175">
        <v>0</v>
      </c>
    </row>
    <row r="41" spans="1:24" x14ac:dyDescent="0.35">
      <c r="A41" s="68">
        <f t="shared" si="0"/>
        <v>0.36999999999999994</v>
      </c>
      <c r="D41" s="205"/>
      <c r="E41" s="3"/>
      <c r="F41" s="21"/>
      <c r="G41" s="68">
        <v>0.09</v>
      </c>
      <c r="H41" s="3"/>
      <c r="I41" s="204">
        <v>0.36999999999999994</v>
      </c>
      <c r="J41" s="3"/>
      <c r="K41" s="3"/>
      <c r="L41" s="3"/>
      <c r="M41" s="3"/>
      <c r="N41" s="203">
        <v>0.36999999999999994</v>
      </c>
      <c r="S41" s="175">
        <v>0</v>
      </c>
      <c r="X41" s="175">
        <v>0</v>
      </c>
    </row>
    <row r="42" spans="1:24" x14ac:dyDescent="0.35">
      <c r="A42" s="68">
        <f t="shared" si="0"/>
        <v>0.39999999999999991</v>
      </c>
      <c r="D42" s="205"/>
      <c r="E42" s="17"/>
      <c r="F42" s="21"/>
      <c r="G42" s="68">
        <v>0.1</v>
      </c>
      <c r="H42" s="3"/>
      <c r="I42" s="204">
        <v>0.39999999999999997</v>
      </c>
      <c r="J42" s="3"/>
      <c r="K42" s="3"/>
      <c r="L42" s="3"/>
      <c r="M42" s="27"/>
      <c r="N42" s="203">
        <v>0.39999999999999997</v>
      </c>
      <c r="S42" s="175">
        <v>0</v>
      </c>
      <c r="X42" s="175">
        <v>0</v>
      </c>
    </row>
    <row r="43" spans="1:24" x14ac:dyDescent="0.35">
      <c r="A43" s="68">
        <f t="shared" si="0"/>
        <v>0.42999999999999994</v>
      </c>
      <c r="D43" s="205"/>
      <c r="E43" s="3"/>
      <c r="F43" s="21"/>
      <c r="G43" s="68">
        <v>0.11</v>
      </c>
      <c r="H43" s="3"/>
      <c r="I43" s="204">
        <v>0.42999999999999994</v>
      </c>
      <c r="J43" s="3"/>
      <c r="K43" s="3"/>
      <c r="L43" s="3"/>
      <c r="M43" s="3"/>
      <c r="N43" s="203">
        <v>0.42999999999999994</v>
      </c>
      <c r="S43" s="175">
        <v>0</v>
      </c>
      <c r="X43" s="175">
        <v>0</v>
      </c>
    </row>
    <row r="44" spans="1:24" x14ac:dyDescent="0.35">
      <c r="A44" s="68">
        <f t="shared" si="0"/>
        <v>0.45999999999999985</v>
      </c>
      <c r="D44" s="205"/>
      <c r="E44" s="3"/>
      <c r="F44" s="21"/>
      <c r="G44" s="68">
        <v>0.12</v>
      </c>
      <c r="H44" s="3"/>
      <c r="I44" s="204">
        <v>0.45999999999999991</v>
      </c>
      <c r="J44" s="3"/>
      <c r="K44" s="3"/>
      <c r="L44" s="3"/>
      <c r="M44" s="3"/>
      <c r="N44" s="203">
        <v>0.45999999999999991</v>
      </c>
      <c r="S44" s="175">
        <v>0</v>
      </c>
      <c r="X44" s="175">
        <v>0</v>
      </c>
    </row>
    <row r="45" spans="1:24" x14ac:dyDescent="0.35">
      <c r="A45" s="68">
        <f t="shared" si="0"/>
        <v>0.48999999999999988</v>
      </c>
      <c r="D45" s="205"/>
      <c r="E45" s="3"/>
      <c r="F45" s="21"/>
      <c r="G45" s="68">
        <v>0.13</v>
      </c>
      <c r="H45" s="3"/>
      <c r="I45" s="204">
        <v>0.48999999999999994</v>
      </c>
      <c r="J45" s="3"/>
      <c r="K45" s="3"/>
      <c r="L45" s="3"/>
      <c r="M45" s="3"/>
      <c r="N45" s="203">
        <v>0.48999999999999994</v>
      </c>
      <c r="S45" s="175">
        <v>0</v>
      </c>
      <c r="X45" s="175">
        <v>0</v>
      </c>
    </row>
    <row r="46" spans="1:24" x14ac:dyDescent="0.35">
      <c r="A46" s="68">
        <f t="shared" si="0"/>
        <v>0.52</v>
      </c>
      <c r="D46" s="205"/>
      <c r="E46" s="3"/>
      <c r="F46" s="21"/>
      <c r="G46" s="68">
        <v>0.14000000000000001</v>
      </c>
      <c r="H46" s="3"/>
      <c r="I46" s="204">
        <v>0.52</v>
      </c>
      <c r="J46" s="3"/>
      <c r="K46" s="3"/>
      <c r="L46" s="3"/>
      <c r="M46" s="3"/>
      <c r="N46" s="203">
        <v>0.52</v>
      </c>
      <c r="S46" s="175">
        <v>0</v>
      </c>
      <c r="X46" s="175">
        <v>0</v>
      </c>
    </row>
    <row r="47" spans="1:24" x14ac:dyDescent="0.35">
      <c r="A47" s="68">
        <f t="shared" si="0"/>
        <v>0.54999999999999971</v>
      </c>
      <c r="D47" s="205"/>
      <c r="E47" s="3"/>
      <c r="F47" s="21"/>
      <c r="G47" s="68">
        <v>0.15</v>
      </c>
      <c r="H47" s="3"/>
      <c r="I47" s="204">
        <v>0.54999999999999982</v>
      </c>
      <c r="J47" s="3"/>
      <c r="K47" s="3"/>
      <c r="L47" s="3"/>
      <c r="M47" s="3"/>
      <c r="N47" s="203">
        <v>0.54999999999999982</v>
      </c>
      <c r="S47" s="175">
        <v>0</v>
      </c>
      <c r="X47" s="175">
        <v>0</v>
      </c>
    </row>
    <row r="48" spans="1:24" x14ac:dyDescent="0.35">
      <c r="A48" s="68">
        <f t="shared" si="0"/>
        <v>0.57999999999999974</v>
      </c>
      <c r="D48" s="205"/>
      <c r="E48" s="3"/>
      <c r="F48" s="21"/>
      <c r="G48" s="68">
        <v>0.16</v>
      </c>
      <c r="H48" s="3"/>
      <c r="I48" s="204">
        <v>0.57999999999999985</v>
      </c>
      <c r="J48" s="3"/>
      <c r="K48" s="3"/>
      <c r="L48" s="3"/>
      <c r="M48" s="3"/>
      <c r="N48" s="203">
        <v>0.57999999999999985</v>
      </c>
      <c r="S48" s="175">
        <v>0</v>
      </c>
      <c r="X48" s="175">
        <v>0</v>
      </c>
    </row>
    <row r="49" spans="1:27" x14ac:dyDescent="0.35">
      <c r="A49" s="68">
        <f t="shared" si="0"/>
        <v>0.61</v>
      </c>
      <c r="D49" s="205"/>
      <c r="F49" s="21"/>
      <c r="G49" s="68">
        <v>0.17</v>
      </c>
      <c r="H49" s="3"/>
      <c r="I49" s="204">
        <v>0.61</v>
      </c>
      <c r="J49" s="3"/>
      <c r="K49" s="3"/>
      <c r="L49" s="3"/>
      <c r="M49" s="3"/>
      <c r="N49" s="203">
        <v>0.61</v>
      </c>
      <c r="S49" s="175">
        <v>0</v>
      </c>
      <c r="X49" s="175">
        <v>0</v>
      </c>
    </row>
    <row r="50" spans="1:27" x14ac:dyDescent="0.35">
      <c r="A50" s="68">
        <f t="shared" si="0"/>
        <v>0.63999999999999979</v>
      </c>
      <c r="D50" s="205"/>
      <c r="F50" s="21"/>
      <c r="G50" s="68">
        <v>0.18</v>
      </c>
      <c r="H50" s="3"/>
      <c r="I50" s="204">
        <v>0.6399999999999999</v>
      </c>
      <c r="J50" s="3"/>
      <c r="K50" s="3"/>
      <c r="L50" s="3"/>
      <c r="M50" s="3"/>
      <c r="N50" s="203">
        <v>0.6399999999999999</v>
      </c>
      <c r="S50" s="175">
        <v>0</v>
      </c>
      <c r="X50" s="175">
        <v>0</v>
      </c>
    </row>
    <row r="51" spans="1:27" ht="12.75" customHeight="1" x14ac:dyDescent="0.35">
      <c r="A51" s="68">
        <f t="shared" si="0"/>
        <v>0.66999999999999982</v>
      </c>
      <c r="D51" s="205"/>
      <c r="F51" s="21"/>
      <c r="G51" s="68">
        <v>0.19</v>
      </c>
      <c r="H51" s="3"/>
      <c r="I51" s="204">
        <v>0.66999999999999993</v>
      </c>
      <c r="J51" s="3"/>
      <c r="K51" s="3"/>
      <c r="L51" s="3"/>
      <c r="M51" s="3"/>
      <c r="N51" s="203">
        <v>0.66999999999999993</v>
      </c>
      <c r="S51" s="175">
        <v>0</v>
      </c>
      <c r="X51" s="175">
        <v>0</v>
      </c>
    </row>
    <row r="52" spans="1:27" x14ac:dyDescent="0.35">
      <c r="A52" s="68">
        <f t="shared" si="0"/>
        <v>0.70000000000000007</v>
      </c>
      <c r="D52" s="205"/>
      <c r="F52" s="21"/>
      <c r="G52" s="68">
        <v>0.2</v>
      </c>
      <c r="H52" s="3"/>
      <c r="I52" s="204">
        <v>0.7</v>
      </c>
      <c r="J52" s="3"/>
      <c r="K52" s="3"/>
      <c r="L52" s="3"/>
      <c r="M52" s="3"/>
      <c r="N52" s="203">
        <v>0.7</v>
      </c>
      <c r="S52" s="175">
        <v>0</v>
      </c>
      <c r="X52" s="175">
        <v>0</v>
      </c>
    </row>
    <row r="53" spans="1:27" x14ac:dyDescent="0.35">
      <c r="A53" s="68">
        <f t="shared" si="0"/>
        <v>0.71499999999999986</v>
      </c>
      <c r="D53" s="205"/>
      <c r="F53" s="21"/>
      <c r="G53" s="68">
        <v>0.21</v>
      </c>
      <c r="H53" s="3"/>
      <c r="I53" s="204">
        <v>0.71499999999999986</v>
      </c>
      <c r="J53" s="3"/>
      <c r="K53" s="3"/>
      <c r="L53" s="3"/>
      <c r="M53" s="27"/>
      <c r="N53" s="203">
        <v>0.71499999999999986</v>
      </c>
      <c r="S53" s="175">
        <v>0</v>
      </c>
      <c r="X53" s="175">
        <v>0</v>
      </c>
    </row>
    <row r="54" spans="1:27" x14ac:dyDescent="0.35">
      <c r="A54" s="68">
        <f t="shared" si="0"/>
        <v>0.72999999999999987</v>
      </c>
      <c r="D54" s="205"/>
      <c r="F54" s="21"/>
      <c r="G54" s="68">
        <v>0.22</v>
      </c>
      <c r="H54" s="3"/>
      <c r="I54" s="204">
        <v>0.73</v>
      </c>
      <c r="J54" s="3"/>
      <c r="K54" s="3"/>
      <c r="L54" s="3"/>
      <c r="M54" s="3"/>
      <c r="N54" s="203">
        <v>0.73</v>
      </c>
      <c r="S54" s="175">
        <v>0</v>
      </c>
      <c r="X54" s="175">
        <v>0</v>
      </c>
    </row>
    <row r="55" spans="1:27" x14ac:dyDescent="0.35">
      <c r="A55" s="68">
        <f t="shared" si="0"/>
        <v>0.74499999999999988</v>
      </c>
      <c r="D55" s="205"/>
      <c r="F55" s="21"/>
      <c r="G55" s="68">
        <v>0.23</v>
      </c>
      <c r="H55" s="22"/>
      <c r="I55" s="204">
        <v>0.74499999999999988</v>
      </c>
      <c r="J55" s="3"/>
      <c r="K55" s="3"/>
      <c r="L55" s="28"/>
      <c r="M55" s="28"/>
      <c r="N55" s="203">
        <v>0.74499999999999988</v>
      </c>
      <c r="S55" s="175">
        <v>0</v>
      </c>
      <c r="X55" s="175">
        <v>0</v>
      </c>
    </row>
    <row r="56" spans="1:27" x14ac:dyDescent="0.35">
      <c r="A56" s="68">
        <f t="shared" si="0"/>
        <v>0.7599999999999999</v>
      </c>
      <c r="D56" s="205"/>
      <c r="F56" s="21"/>
      <c r="G56" s="68">
        <v>0.24</v>
      </c>
      <c r="H56" s="22"/>
      <c r="I56" s="204">
        <v>0.7599999999999999</v>
      </c>
      <c r="J56" s="3"/>
      <c r="K56" s="3"/>
      <c r="L56" s="28"/>
      <c r="M56" s="28"/>
      <c r="N56" s="203">
        <v>0.7599999999999999</v>
      </c>
      <c r="S56" s="175">
        <v>0</v>
      </c>
      <c r="X56" s="175">
        <v>0</v>
      </c>
    </row>
    <row r="57" spans="1:27" x14ac:dyDescent="0.35">
      <c r="A57" s="68">
        <f t="shared" si="0"/>
        <v>0.77499999999999991</v>
      </c>
      <c r="D57" s="205"/>
      <c r="F57" s="21"/>
      <c r="G57" s="68">
        <v>0.25</v>
      </c>
      <c r="H57" s="22"/>
      <c r="I57" s="204">
        <v>0.77499999999999991</v>
      </c>
      <c r="J57" s="3"/>
      <c r="K57" s="3"/>
      <c r="L57" s="28"/>
      <c r="M57" s="28"/>
      <c r="N57" s="203">
        <v>0.77499999999999991</v>
      </c>
      <c r="S57" s="175">
        <v>0</v>
      </c>
      <c r="X57" s="175">
        <v>0</v>
      </c>
    </row>
    <row r="58" spans="1:27" s="4" customFormat="1" x14ac:dyDescent="0.25">
      <c r="A58" s="68">
        <f t="shared" si="0"/>
        <v>0.78999999999999992</v>
      </c>
      <c r="B58" s="1"/>
      <c r="C58" s="1"/>
      <c r="D58" s="205"/>
      <c r="E58" s="1"/>
      <c r="F58" s="21"/>
      <c r="G58" s="68">
        <v>0.26</v>
      </c>
      <c r="H58" s="22"/>
      <c r="I58" s="204">
        <v>0.78999999999999992</v>
      </c>
      <c r="J58" s="3"/>
      <c r="K58" s="3"/>
      <c r="L58" s="28"/>
      <c r="M58" s="28"/>
      <c r="N58" s="203">
        <v>0.78999999999999992</v>
      </c>
      <c r="O58" s="1"/>
      <c r="P58" s="1"/>
      <c r="Q58" s="1"/>
      <c r="R58" s="1"/>
      <c r="S58" s="175">
        <v>0</v>
      </c>
      <c r="T58" s="1"/>
      <c r="U58" s="1"/>
      <c r="V58" s="1"/>
      <c r="W58" s="1"/>
      <c r="X58" s="175">
        <v>0</v>
      </c>
      <c r="Y58" s="1"/>
      <c r="Z58" s="1"/>
      <c r="AA58" s="1"/>
    </row>
    <row r="59" spans="1:27" x14ac:dyDescent="0.35">
      <c r="A59" s="68">
        <f t="shared" si="0"/>
        <v>0.80499999999999994</v>
      </c>
      <c r="D59" s="205"/>
      <c r="F59" s="21"/>
      <c r="G59" s="68">
        <v>0.27</v>
      </c>
      <c r="H59" s="22"/>
      <c r="I59" s="204">
        <v>0.80499999999999994</v>
      </c>
      <c r="J59" s="3"/>
      <c r="K59" s="3"/>
      <c r="L59" s="28"/>
      <c r="M59" s="28"/>
      <c r="N59" s="203">
        <v>0.80499999999999994</v>
      </c>
      <c r="S59" s="175">
        <v>0</v>
      </c>
      <c r="X59" s="175">
        <v>0</v>
      </c>
    </row>
    <row r="60" spans="1:27" x14ac:dyDescent="0.35">
      <c r="A60" s="68">
        <f t="shared" si="0"/>
        <v>0.81999999999999984</v>
      </c>
      <c r="D60" s="205"/>
      <c r="F60" s="21"/>
      <c r="G60" s="68">
        <v>0.28000000000000003</v>
      </c>
      <c r="H60" s="22"/>
      <c r="I60" s="204">
        <v>0.82</v>
      </c>
      <c r="J60" s="3"/>
      <c r="K60" s="3"/>
      <c r="L60" s="28"/>
      <c r="M60" s="28"/>
      <c r="N60" s="203">
        <v>0.82</v>
      </c>
      <c r="S60" s="175">
        <v>0</v>
      </c>
      <c r="X60" s="175">
        <v>0</v>
      </c>
    </row>
    <row r="61" spans="1:27" x14ac:dyDescent="0.35">
      <c r="A61" s="68">
        <f t="shared" si="0"/>
        <v>0.83499999999999996</v>
      </c>
      <c r="D61" s="205"/>
      <c r="F61" s="21"/>
      <c r="G61" s="68">
        <v>0.28999999999999998</v>
      </c>
      <c r="H61" s="22"/>
      <c r="I61" s="204">
        <v>0.83499999999999985</v>
      </c>
      <c r="J61" s="3"/>
      <c r="K61" s="3"/>
      <c r="L61" s="23"/>
      <c r="M61" s="23"/>
      <c r="N61" s="203">
        <v>0.83499999999999985</v>
      </c>
      <c r="S61" s="175">
        <v>0</v>
      </c>
      <c r="X61" s="175">
        <v>0</v>
      </c>
    </row>
    <row r="62" spans="1:27" x14ac:dyDescent="0.35">
      <c r="A62" s="68">
        <f t="shared" si="0"/>
        <v>0.84999999999999987</v>
      </c>
      <c r="D62" s="205"/>
      <c r="F62" s="21"/>
      <c r="G62" s="68">
        <v>0.3</v>
      </c>
      <c r="H62" s="22"/>
      <c r="I62" s="204">
        <v>0.84999999999999987</v>
      </c>
      <c r="J62" s="3"/>
      <c r="K62" s="3"/>
      <c r="L62" s="23"/>
      <c r="M62" s="23"/>
      <c r="N62" s="203">
        <v>0.84999999999999987</v>
      </c>
      <c r="S62" s="175">
        <v>0</v>
      </c>
      <c r="X62" s="175">
        <v>0</v>
      </c>
    </row>
    <row r="63" spans="1:27" x14ac:dyDescent="0.35">
      <c r="A63" s="68">
        <f t="shared" si="0"/>
        <v>0.86499999999999977</v>
      </c>
      <c r="D63" s="205"/>
      <c r="F63" s="21"/>
      <c r="G63" s="68">
        <v>0.31</v>
      </c>
      <c r="H63" s="22"/>
      <c r="I63" s="204">
        <v>0.86499999999999988</v>
      </c>
      <c r="J63" s="3"/>
      <c r="K63" s="3"/>
      <c r="L63" s="23"/>
      <c r="M63" s="23"/>
      <c r="N63" s="203">
        <v>0.86499999999999988</v>
      </c>
      <c r="S63" s="175">
        <v>0</v>
      </c>
      <c r="X63" s="175">
        <v>0</v>
      </c>
    </row>
    <row r="64" spans="1:27" x14ac:dyDescent="0.35">
      <c r="A64" s="68">
        <f t="shared" si="0"/>
        <v>0.87999999999999989</v>
      </c>
      <c r="D64" s="205"/>
      <c r="F64" s="21"/>
      <c r="G64" s="68">
        <v>0.32</v>
      </c>
      <c r="H64" s="22"/>
      <c r="I64" s="204">
        <v>0.87999999999999989</v>
      </c>
      <c r="J64" s="3"/>
      <c r="K64" s="3"/>
      <c r="L64" s="23"/>
      <c r="M64" s="23"/>
      <c r="N64" s="203">
        <v>0.87999999999999989</v>
      </c>
      <c r="S64" s="175">
        <v>0</v>
      </c>
      <c r="X64" s="175">
        <v>0</v>
      </c>
    </row>
    <row r="65" spans="1:24" x14ac:dyDescent="0.35">
      <c r="A65" s="68">
        <f t="shared" si="0"/>
        <v>0.8949999999999998</v>
      </c>
      <c r="D65" s="205"/>
      <c r="F65" s="21"/>
      <c r="G65" s="68">
        <v>0.33</v>
      </c>
      <c r="H65" s="24"/>
      <c r="I65" s="204">
        <v>0.89499999999999991</v>
      </c>
      <c r="J65" s="3"/>
      <c r="K65" s="3"/>
      <c r="L65" s="23"/>
      <c r="M65" s="23"/>
      <c r="N65" s="203">
        <v>0.89499999999999991</v>
      </c>
      <c r="S65" s="175">
        <v>0</v>
      </c>
      <c r="X65" s="175">
        <v>0</v>
      </c>
    </row>
    <row r="66" spans="1:24" x14ac:dyDescent="0.35">
      <c r="A66" s="68">
        <f t="shared" si="0"/>
        <v>0.90999999999999992</v>
      </c>
      <c r="D66" s="205"/>
      <c r="F66" s="21"/>
      <c r="G66" s="68">
        <v>0.34</v>
      </c>
      <c r="I66" s="204">
        <v>0.90999999999999992</v>
      </c>
      <c r="J66" s="3"/>
      <c r="K66" s="3"/>
      <c r="N66" s="203">
        <v>0.90999999999999992</v>
      </c>
      <c r="S66" s="175">
        <v>0</v>
      </c>
      <c r="X66" s="175">
        <v>0</v>
      </c>
    </row>
    <row r="67" spans="1:24" x14ac:dyDescent="0.35">
      <c r="A67" s="68">
        <f t="shared" si="0"/>
        <v>0.92499999999999971</v>
      </c>
      <c r="D67" s="205"/>
      <c r="F67" s="21"/>
      <c r="G67" s="68">
        <v>0.35</v>
      </c>
      <c r="I67" s="204">
        <v>0.92499999999999982</v>
      </c>
      <c r="J67" s="3"/>
      <c r="K67" s="3"/>
      <c r="N67" s="203">
        <v>0.92499999999999982</v>
      </c>
      <c r="S67" s="175">
        <v>0</v>
      </c>
      <c r="X67" s="175">
        <v>0</v>
      </c>
    </row>
    <row r="68" spans="1:24" x14ac:dyDescent="0.35">
      <c r="A68" s="68">
        <f t="shared" si="0"/>
        <v>0.94</v>
      </c>
      <c r="D68" s="205"/>
      <c r="F68" s="21"/>
      <c r="G68" s="68">
        <v>0.36</v>
      </c>
      <c r="I68" s="204">
        <v>0.94</v>
      </c>
      <c r="J68" s="3"/>
      <c r="K68" s="3"/>
      <c r="N68" s="203">
        <v>0.94</v>
      </c>
      <c r="S68" s="175">
        <v>0</v>
      </c>
      <c r="X68" s="175">
        <v>0</v>
      </c>
    </row>
    <row r="69" spans="1:24" x14ac:dyDescent="0.35">
      <c r="A69" s="68">
        <f t="shared" si="0"/>
        <v>0.95499999999999974</v>
      </c>
      <c r="D69" s="205"/>
      <c r="F69" s="21"/>
      <c r="G69" s="68">
        <v>0.37</v>
      </c>
      <c r="I69" s="204">
        <v>0.95499999999999985</v>
      </c>
      <c r="J69" s="3"/>
      <c r="K69" s="3"/>
      <c r="N69" s="203">
        <v>0.95499999999999985</v>
      </c>
      <c r="S69" s="175">
        <v>0</v>
      </c>
      <c r="X69" s="175">
        <v>0</v>
      </c>
    </row>
    <row r="70" spans="1:24" x14ac:dyDescent="0.35">
      <c r="A70" s="68">
        <f t="shared" si="0"/>
        <v>0.96999999999999986</v>
      </c>
      <c r="D70" s="205"/>
      <c r="F70" s="21"/>
      <c r="G70" s="68">
        <v>0.38</v>
      </c>
      <c r="I70" s="204">
        <v>0.97</v>
      </c>
      <c r="J70" s="3"/>
      <c r="K70" s="3"/>
      <c r="N70" s="203">
        <v>0.97</v>
      </c>
      <c r="S70" s="175">
        <v>0</v>
      </c>
      <c r="X70" s="175">
        <v>0</v>
      </c>
    </row>
    <row r="71" spans="1:24" x14ac:dyDescent="0.35">
      <c r="A71" s="68">
        <f t="shared" si="0"/>
        <v>0.98499999999999988</v>
      </c>
      <c r="D71" s="205"/>
      <c r="F71" s="21"/>
      <c r="G71" s="68">
        <v>0.39</v>
      </c>
      <c r="I71" s="204">
        <v>0.98499999999999988</v>
      </c>
      <c r="J71" s="3"/>
      <c r="K71" s="3"/>
      <c r="N71" s="203">
        <v>0.98499999999999988</v>
      </c>
      <c r="S71" s="175">
        <v>0</v>
      </c>
      <c r="X71" s="175">
        <v>0</v>
      </c>
    </row>
    <row r="72" spans="1:24" x14ac:dyDescent="0.35">
      <c r="A72" s="68">
        <f t="shared" si="0"/>
        <v>1</v>
      </c>
      <c r="D72" s="205"/>
      <c r="F72" s="21"/>
      <c r="G72" s="68">
        <v>0.4</v>
      </c>
      <c r="I72" s="204">
        <v>1</v>
      </c>
      <c r="J72" s="3"/>
      <c r="K72" s="3"/>
      <c r="N72" s="203">
        <v>1</v>
      </c>
      <c r="S72" s="175">
        <v>0</v>
      </c>
      <c r="X72" s="175">
        <v>0</v>
      </c>
    </row>
    <row r="73" spans="1:24" x14ac:dyDescent="0.35">
      <c r="A73" s="68">
        <f t="shared" si="0"/>
        <v>1</v>
      </c>
      <c r="D73" s="205"/>
      <c r="F73" s="21"/>
      <c r="G73" s="68">
        <v>0.41</v>
      </c>
      <c r="I73" s="204">
        <v>1</v>
      </c>
      <c r="J73" s="3"/>
      <c r="K73" s="3"/>
      <c r="N73" s="203">
        <v>1</v>
      </c>
      <c r="S73" s="175">
        <v>0</v>
      </c>
      <c r="X73" s="175">
        <v>0</v>
      </c>
    </row>
    <row r="74" spans="1:24" x14ac:dyDescent="0.35">
      <c r="A74" s="68">
        <f t="shared" si="0"/>
        <v>1</v>
      </c>
      <c r="B74" s="4"/>
      <c r="D74" s="205"/>
      <c r="F74" s="21"/>
      <c r="G74" s="68">
        <v>0.42</v>
      </c>
      <c r="I74" s="204">
        <v>1</v>
      </c>
      <c r="J74" s="3"/>
      <c r="K74" s="3"/>
      <c r="N74" s="203">
        <v>1</v>
      </c>
      <c r="S74" s="175">
        <v>0</v>
      </c>
      <c r="X74" s="175">
        <v>0</v>
      </c>
    </row>
    <row r="75" spans="1:24" x14ac:dyDescent="0.35">
      <c r="A75" s="68">
        <f t="shared" si="0"/>
        <v>1</v>
      </c>
      <c r="D75" s="205"/>
      <c r="F75" s="21"/>
      <c r="G75" s="68">
        <v>0.43</v>
      </c>
      <c r="I75" s="204">
        <v>1</v>
      </c>
      <c r="J75" s="3"/>
      <c r="K75" s="3"/>
      <c r="N75" s="203">
        <v>1</v>
      </c>
      <c r="S75" s="175">
        <v>0</v>
      </c>
      <c r="X75" s="175">
        <v>0</v>
      </c>
    </row>
    <row r="76" spans="1:24" x14ac:dyDescent="0.35">
      <c r="A76" s="68">
        <f t="shared" si="0"/>
        <v>1</v>
      </c>
      <c r="D76" s="205"/>
      <c r="F76" s="21"/>
      <c r="G76" s="68">
        <v>0.44</v>
      </c>
      <c r="I76" s="204">
        <v>1</v>
      </c>
      <c r="J76" s="3"/>
      <c r="K76" s="3"/>
      <c r="N76" s="203">
        <v>1</v>
      </c>
      <c r="S76" s="175">
        <v>0</v>
      </c>
      <c r="X76" s="175">
        <v>0</v>
      </c>
    </row>
    <row r="77" spans="1:24" x14ac:dyDescent="0.35">
      <c r="A77" s="68">
        <f t="shared" si="0"/>
        <v>1</v>
      </c>
      <c r="D77" s="205"/>
      <c r="F77" s="21"/>
      <c r="G77" s="68">
        <v>0.45</v>
      </c>
      <c r="I77" s="204">
        <v>1</v>
      </c>
      <c r="J77" s="3"/>
      <c r="K77" s="3"/>
      <c r="N77" s="203">
        <v>1</v>
      </c>
      <c r="S77" s="175">
        <v>0</v>
      </c>
      <c r="X77" s="175">
        <v>0</v>
      </c>
    </row>
    <row r="78" spans="1:24" x14ac:dyDescent="0.35">
      <c r="A78" s="68">
        <f t="shared" si="0"/>
        <v>1</v>
      </c>
      <c r="D78" s="205"/>
      <c r="F78" s="21"/>
      <c r="G78" s="68">
        <v>0.46</v>
      </c>
      <c r="I78" s="204">
        <v>1</v>
      </c>
      <c r="J78" s="3"/>
      <c r="K78" s="3"/>
      <c r="N78" s="203">
        <v>1</v>
      </c>
      <c r="S78" s="175">
        <v>0</v>
      </c>
      <c r="X78" s="175">
        <v>0</v>
      </c>
    </row>
    <row r="79" spans="1:24" x14ac:dyDescent="0.35">
      <c r="A79" s="68">
        <f t="shared" si="0"/>
        <v>1</v>
      </c>
      <c r="D79" s="205"/>
      <c r="F79" s="21"/>
      <c r="G79" s="68">
        <v>0.47</v>
      </c>
      <c r="I79" s="204">
        <v>1</v>
      </c>
      <c r="J79" s="3"/>
      <c r="K79" s="3"/>
      <c r="N79" s="203">
        <v>1</v>
      </c>
      <c r="S79" s="175">
        <v>0</v>
      </c>
      <c r="X79" s="175">
        <v>0</v>
      </c>
    </row>
    <row r="80" spans="1:24" x14ac:dyDescent="0.35">
      <c r="A80" s="68">
        <f t="shared" si="0"/>
        <v>1</v>
      </c>
      <c r="D80" s="205"/>
      <c r="F80" s="21"/>
      <c r="G80" s="68">
        <v>0.48</v>
      </c>
      <c r="I80" s="204">
        <v>1</v>
      </c>
      <c r="J80" s="3"/>
      <c r="K80" s="3"/>
      <c r="N80" s="203">
        <v>1</v>
      </c>
      <c r="S80" s="175">
        <v>0</v>
      </c>
      <c r="X80" s="175">
        <v>0</v>
      </c>
    </row>
    <row r="81" spans="1:24" x14ac:dyDescent="0.35">
      <c r="A81" s="68">
        <f t="shared" si="0"/>
        <v>1</v>
      </c>
      <c r="D81" s="205"/>
      <c r="F81" s="21"/>
      <c r="G81" s="68">
        <v>0.49</v>
      </c>
      <c r="I81" s="204">
        <v>1</v>
      </c>
      <c r="J81" s="3"/>
      <c r="K81" s="3"/>
      <c r="N81" s="203">
        <v>1</v>
      </c>
      <c r="S81" s="175">
        <v>0</v>
      </c>
      <c r="X81" s="175">
        <v>0</v>
      </c>
    </row>
    <row r="82" spans="1:24" x14ac:dyDescent="0.35">
      <c r="A82" s="68">
        <f t="shared" si="0"/>
        <v>1</v>
      </c>
      <c r="D82" s="205"/>
      <c r="F82" s="21"/>
      <c r="G82" s="68">
        <v>0.5</v>
      </c>
      <c r="I82" s="204">
        <v>1</v>
      </c>
      <c r="J82" s="3"/>
      <c r="K82" s="3"/>
      <c r="N82" s="203">
        <v>1</v>
      </c>
      <c r="S82" s="175">
        <v>0</v>
      </c>
      <c r="X82" s="175">
        <v>0</v>
      </c>
    </row>
    <row r="83" spans="1:24" x14ac:dyDescent="0.35">
      <c r="A83" s="68">
        <f t="shared" si="0"/>
        <v>1</v>
      </c>
      <c r="D83" s="205"/>
      <c r="F83" s="21"/>
      <c r="G83" s="68">
        <v>0.51</v>
      </c>
      <c r="I83" s="204">
        <v>1</v>
      </c>
      <c r="J83" s="3"/>
      <c r="K83" s="3"/>
      <c r="N83" s="203">
        <v>1</v>
      </c>
      <c r="S83" s="175">
        <v>0</v>
      </c>
      <c r="X83" s="175">
        <v>0</v>
      </c>
    </row>
    <row r="84" spans="1:24" x14ac:dyDescent="0.35">
      <c r="A84" s="68">
        <f t="shared" si="0"/>
        <v>1</v>
      </c>
      <c r="D84" s="205"/>
      <c r="F84" s="21"/>
      <c r="G84" s="68">
        <v>0.52</v>
      </c>
      <c r="I84" s="204">
        <v>1</v>
      </c>
      <c r="J84" s="3"/>
      <c r="K84" s="3"/>
      <c r="N84" s="203">
        <v>1</v>
      </c>
      <c r="S84" s="175">
        <v>0</v>
      </c>
      <c r="X84" s="175">
        <v>0</v>
      </c>
    </row>
    <row r="85" spans="1:24" x14ac:dyDescent="0.35">
      <c r="A85" s="68">
        <f t="shared" si="0"/>
        <v>1</v>
      </c>
      <c r="D85" s="205"/>
      <c r="F85" s="21"/>
      <c r="G85" s="68">
        <v>0.53</v>
      </c>
      <c r="I85" s="204">
        <v>1</v>
      </c>
      <c r="J85" s="3"/>
      <c r="K85" s="3"/>
      <c r="N85" s="203">
        <v>1</v>
      </c>
      <c r="S85" s="175">
        <v>0</v>
      </c>
      <c r="X85" s="175">
        <v>0</v>
      </c>
    </row>
    <row r="86" spans="1:24" x14ac:dyDescent="0.35">
      <c r="A86" s="68">
        <f t="shared" si="0"/>
        <v>1</v>
      </c>
      <c r="D86" s="205"/>
      <c r="F86" s="21"/>
      <c r="G86" s="68">
        <v>0.54</v>
      </c>
      <c r="I86" s="204">
        <v>1</v>
      </c>
      <c r="J86" s="3"/>
      <c r="K86" s="3"/>
      <c r="N86" s="203">
        <v>1</v>
      </c>
      <c r="S86" s="175">
        <v>0</v>
      </c>
      <c r="X86" s="175">
        <v>0</v>
      </c>
    </row>
    <row r="87" spans="1:24" x14ac:dyDescent="0.35">
      <c r="A87" s="68">
        <f t="shared" si="0"/>
        <v>1</v>
      </c>
      <c r="D87" s="205"/>
      <c r="F87" s="21"/>
      <c r="G87" s="68">
        <v>0.55000000000000004</v>
      </c>
      <c r="I87" s="204">
        <v>1</v>
      </c>
      <c r="J87" s="3"/>
      <c r="K87" s="3"/>
      <c r="N87" s="203">
        <v>1</v>
      </c>
      <c r="S87" s="175">
        <v>0</v>
      </c>
      <c r="X87" s="175">
        <v>0</v>
      </c>
    </row>
    <row r="88" spans="1:24" x14ac:dyDescent="0.35">
      <c r="A88" s="68">
        <f t="shared" si="0"/>
        <v>1</v>
      </c>
      <c r="D88" s="205"/>
      <c r="F88" s="21"/>
      <c r="G88" s="68">
        <v>0.56000000000000005</v>
      </c>
      <c r="I88" s="204">
        <v>1</v>
      </c>
      <c r="J88" s="3"/>
      <c r="K88" s="3"/>
      <c r="N88" s="203">
        <v>1</v>
      </c>
      <c r="S88" s="175">
        <v>0</v>
      </c>
      <c r="X88" s="175">
        <v>0</v>
      </c>
    </row>
    <row r="89" spans="1:24" x14ac:dyDescent="0.35">
      <c r="A89" s="68">
        <f t="shared" si="0"/>
        <v>1</v>
      </c>
      <c r="D89" s="205"/>
      <c r="F89" s="21"/>
      <c r="G89" s="68">
        <v>0.56999999999999995</v>
      </c>
      <c r="I89" s="204">
        <v>1</v>
      </c>
      <c r="J89" s="3"/>
      <c r="K89" s="3"/>
      <c r="N89" s="203">
        <v>1</v>
      </c>
      <c r="S89" s="175">
        <v>0</v>
      </c>
      <c r="X89" s="175">
        <v>0</v>
      </c>
    </row>
    <row r="90" spans="1:24" x14ac:dyDescent="0.35">
      <c r="A90" s="68">
        <f t="shared" si="0"/>
        <v>1</v>
      </c>
      <c r="D90" s="205"/>
      <c r="F90" s="21"/>
      <c r="G90" s="68">
        <v>0.57999999999999996</v>
      </c>
      <c r="I90" s="204">
        <v>1</v>
      </c>
      <c r="J90" s="3"/>
      <c r="K90" s="3"/>
      <c r="N90" s="203">
        <v>1</v>
      </c>
      <c r="S90" s="175">
        <v>0</v>
      </c>
      <c r="X90" s="175">
        <v>0</v>
      </c>
    </row>
    <row r="91" spans="1:24" x14ac:dyDescent="0.35">
      <c r="A91" s="68">
        <f t="shared" si="0"/>
        <v>1</v>
      </c>
      <c r="D91" s="205"/>
      <c r="F91" s="21"/>
      <c r="G91" s="68">
        <v>0.59</v>
      </c>
      <c r="I91" s="204">
        <v>1</v>
      </c>
      <c r="J91" s="3"/>
      <c r="K91" s="3"/>
      <c r="N91" s="203">
        <v>1</v>
      </c>
      <c r="S91" s="175">
        <v>0</v>
      </c>
      <c r="X91" s="175">
        <v>0</v>
      </c>
    </row>
    <row r="92" spans="1:24" x14ac:dyDescent="0.35">
      <c r="A92" s="68">
        <f t="shared" si="0"/>
        <v>1</v>
      </c>
      <c r="D92" s="205"/>
      <c r="F92" s="21"/>
      <c r="G92" s="68">
        <v>0.6</v>
      </c>
      <c r="I92" s="204">
        <v>1</v>
      </c>
      <c r="J92" s="3"/>
      <c r="K92" s="3"/>
      <c r="N92" s="203">
        <v>1</v>
      </c>
      <c r="S92" s="175">
        <v>0</v>
      </c>
      <c r="X92" s="175">
        <v>0</v>
      </c>
    </row>
    <row r="93" spans="1:24" x14ac:dyDescent="0.35">
      <c r="A93" s="68">
        <f t="shared" si="0"/>
        <v>1</v>
      </c>
      <c r="D93" s="205"/>
      <c r="F93" s="21"/>
      <c r="G93" s="68">
        <v>0.61</v>
      </c>
      <c r="I93" s="204">
        <v>1</v>
      </c>
      <c r="J93" s="3"/>
      <c r="K93" s="3"/>
      <c r="N93" s="203">
        <v>1</v>
      </c>
      <c r="S93" s="175">
        <v>0</v>
      </c>
      <c r="X93" s="175">
        <v>0</v>
      </c>
    </row>
    <row r="94" spans="1:24" x14ac:dyDescent="0.35">
      <c r="A94" s="68">
        <f t="shared" si="0"/>
        <v>1</v>
      </c>
      <c r="D94" s="205"/>
      <c r="F94" s="21"/>
      <c r="G94" s="68">
        <v>0.62</v>
      </c>
      <c r="I94" s="204">
        <v>1</v>
      </c>
      <c r="J94" s="3"/>
      <c r="K94" s="3"/>
      <c r="N94" s="203">
        <v>1</v>
      </c>
      <c r="S94" s="175">
        <v>0</v>
      </c>
      <c r="X94" s="175">
        <v>0</v>
      </c>
    </row>
    <row r="95" spans="1:24" x14ac:dyDescent="0.35">
      <c r="A95" s="68">
        <f t="shared" si="0"/>
        <v>1</v>
      </c>
      <c r="D95" s="205"/>
      <c r="F95" s="21"/>
      <c r="G95" s="68">
        <v>0.63</v>
      </c>
      <c r="I95" s="204">
        <v>1</v>
      </c>
      <c r="J95" s="3"/>
      <c r="K95" s="3"/>
      <c r="N95" s="203">
        <v>1</v>
      </c>
      <c r="S95" s="175">
        <v>0</v>
      </c>
      <c r="X95" s="175">
        <v>0</v>
      </c>
    </row>
    <row r="96" spans="1:24" x14ac:dyDescent="0.35">
      <c r="A96" s="68">
        <f t="shared" si="0"/>
        <v>1</v>
      </c>
      <c r="D96" s="205"/>
      <c r="F96" s="21"/>
      <c r="G96" s="68">
        <v>0.64</v>
      </c>
      <c r="I96" s="204">
        <v>1</v>
      </c>
      <c r="J96" s="3"/>
      <c r="K96" s="3"/>
      <c r="N96" s="203">
        <v>1</v>
      </c>
      <c r="S96" s="175">
        <v>0</v>
      </c>
      <c r="X96" s="175">
        <v>0</v>
      </c>
    </row>
    <row r="97" spans="1:24" x14ac:dyDescent="0.35">
      <c r="A97" s="68">
        <f t="shared" ref="A97:A132" si="1">(IFERROR((I97*$H$3/$I$4),0)+IFERROR((N97*$M$3/$N$4),0)+IFERROR((S97*$R$3/$S$4),0)+IFERROR((X97*$W$3/$X$4),0))/($D$5/1000)</f>
        <v>1</v>
      </c>
      <c r="D97" s="205"/>
      <c r="F97" s="21"/>
      <c r="G97" s="68">
        <v>0.65</v>
      </c>
      <c r="I97" s="204">
        <v>1</v>
      </c>
      <c r="J97" s="3"/>
      <c r="K97" s="3"/>
      <c r="N97" s="203">
        <v>1</v>
      </c>
      <c r="S97" s="175">
        <v>0</v>
      </c>
      <c r="X97" s="175">
        <v>0</v>
      </c>
    </row>
    <row r="98" spans="1:24" x14ac:dyDescent="0.35">
      <c r="A98" s="68">
        <f t="shared" si="1"/>
        <v>1</v>
      </c>
      <c r="D98" s="205"/>
      <c r="F98" s="21"/>
      <c r="G98" s="68">
        <v>0.66</v>
      </c>
      <c r="I98" s="204">
        <v>1</v>
      </c>
      <c r="J98" s="3"/>
      <c r="K98" s="3"/>
      <c r="N98" s="203">
        <v>1</v>
      </c>
      <c r="S98" s="175">
        <v>0</v>
      </c>
      <c r="X98" s="175">
        <v>0</v>
      </c>
    </row>
    <row r="99" spans="1:24" x14ac:dyDescent="0.35">
      <c r="A99" s="68">
        <f t="shared" si="1"/>
        <v>1</v>
      </c>
      <c r="D99" s="205"/>
      <c r="F99" s="21"/>
      <c r="G99" s="68">
        <v>0.67</v>
      </c>
      <c r="I99" s="204">
        <v>1</v>
      </c>
      <c r="J99" s="3"/>
      <c r="K99" s="3"/>
      <c r="N99" s="203">
        <v>1</v>
      </c>
      <c r="S99" s="175">
        <v>0</v>
      </c>
      <c r="X99" s="175">
        <v>0</v>
      </c>
    </row>
    <row r="100" spans="1:24" x14ac:dyDescent="0.35">
      <c r="A100" s="68">
        <f t="shared" si="1"/>
        <v>1</v>
      </c>
      <c r="D100" s="205"/>
      <c r="F100" s="21"/>
      <c r="G100" s="68">
        <v>0.68</v>
      </c>
      <c r="I100" s="204">
        <v>1</v>
      </c>
      <c r="J100" s="3"/>
      <c r="K100" s="3"/>
      <c r="N100" s="203">
        <v>1</v>
      </c>
      <c r="S100" s="175">
        <v>0</v>
      </c>
      <c r="X100" s="175">
        <v>0</v>
      </c>
    </row>
    <row r="101" spans="1:24" x14ac:dyDescent="0.35">
      <c r="A101" s="68">
        <f t="shared" si="1"/>
        <v>1</v>
      </c>
      <c r="D101" s="205"/>
      <c r="F101" s="21"/>
      <c r="G101" s="68">
        <v>0.69</v>
      </c>
      <c r="I101" s="204">
        <v>1</v>
      </c>
      <c r="J101" s="3"/>
      <c r="K101" s="3"/>
      <c r="N101" s="203">
        <v>1</v>
      </c>
      <c r="S101" s="175">
        <v>0</v>
      </c>
      <c r="X101" s="175">
        <v>0</v>
      </c>
    </row>
    <row r="102" spans="1:24" x14ac:dyDescent="0.35">
      <c r="A102" s="68">
        <f t="shared" si="1"/>
        <v>1</v>
      </c>
      <c r="D102" s="205"/>
      <c r="F102" s="21"/>
      <c r="G102" s="68">
        <v>0.7</v>
      </c>
      <c r="I102" s="204">
        <v>1</v>
      </c>
      <c r="J102" s="3"/>
      <c r="K102" s="3"/>
      <c r="N102" s="203">
        <v>1</v>
      </c>
      <c r="S102" s="175">
        <v>0</v>
      </c>
      <c r="X102" s="175">
        <v>0</v>
      </c>
    </row>
    <row r="103" spans="1:24" x14ac:dyDescent="0.35">
      <c r="A103" s="68">
        <f t="shared" si="1"/>
        <v>1</v>
      </c>
      <c r="D103" s="205"/>
      <c r="F103" s="21"/>
      <c r="G103" s="68">
        <v>0.71</v>
      </c>
      <c r="I103" s="204">
        <v>1</v>
      </c>
      <c r="J103" s="3"/>
      <c r="K103" s="3"/>
      <c r="N103" s="203">
        <v>1</v>
      </c>
      <c r="S103" s="175">
        <v>0</v>
      </c>
      <c r="X103" s="175">
        <v>0</v>
      </c>
    </row>
    <row r="104" spans="1:24" x14ac:dyDescent="0.35">
      <c r="A104" s="68">
        <f t="shared" si="1"/>
        <v>1</v>
      </c>
      <c r="D104" s="205"/>
      <c r="F104" s="21"/>
      <c r="G104" s="68">
        <v>0.72</v>
      </c>
      <c r="I104" s="204">
        <v>1</v>
      </c>
      <c r="J104" s="3"/>
      <c r="K104" s="3"/>
      <c r="N104" s="203">
        <v>1</v>
      </c>
      <c r="S104" s="175">
        <v>0</v>
      </c>
      <c r="X104" s="175">
        <v>0</v>
      </c>
    </row>
    <row r="105" spans="1:24" x14ac:dyDescent="0.35">
      <c r="A105" s="68">
        <f t="shared" si="1"/>
        <v>1</v>
      </c>
      <c r="D105" s="205"/>
      <c r="F105" s="21"/>
      <c r="G105" s="68">
        <v>0.73</v>
      </c>
      <c r="I105" s="204">
        <v>1</v>
      </c>
      <c r="J105" s="3"/>
      <c r="K105" s="3"/>
      <c r="N105" s="203">
        <v>1</v>
      </c>
      <c r="S105" s="175">
        <v>0</v>
      </c>
      <c r="X105" s="175">
        <v>0</v>
      </c>
    </row>
    <row r="106" spans="1:24" x14ac:dyDescent="0.35">
      <c r="A106" s="68">
        <f t="shared" si="1"/>
        <v>1</v>
      </c>
      <c r="D106" s="205"/>
      <c r="F106" s="21"/>
      <c r="G106" s="68">
        <v>0.74</v>
      </c>
      <c r="I106" s="204">
        <v>1</v>
      </c>
      <c r="J106" s="3"/>
      <c r="K106" s="3"/>
      <c r="N106" s="203">
        <v>1</v>
      </c>
      <c r="S106" s="175">
        <v>0</v>
      </c>
      <c r="X106" s="175">
        <v>0</v>
      </c>
    </row>
    <row r="107" spans="1:24" x14ac:dyDescent="0.35">
      <c r="A107" s="68">
        <f t="shared" si="1"/>
        <v>1</v>
      </c>
      <c r="D107" s="205"/>
      <c r="F107" s="21"/>
      <c r="G107" s="68">
        <v>0.75</v>
      </c>
      <c r="I107" s="204">
        <v>1</v>
      </c>
      <c r="J107" s="3"/>
      <c r="K107" s="3"/>
      <c r="N107" s="203">
        <v>1</v>
      </c>
      <c r="S107" s="175">
        <v>0</v>
      </c>
      <c r="X107" s="175">
        <v>0</v>
      </c>
    </row>
    <row r="108" spans="1:24" x14ac:dyDescent="0.35">
      <c r="A108" s="68">
        <f t="shared" si="1"/>
        <v>1</v>
      </c>
      <c r="D108" s="205"/>
      <c r="F108" s="21"/>
      <c r="G108" s="68">
        <v>0.76</v>
      </c>
      <c r="I108" s="204">
        <v>1</v>
      </c>
      <c r="J108" s="3"/>
      <c r="K108" s="3"/>
      <c r="N108" s="203">
        <v>1</v>
      </c>
      <c r="S108" s="175">
        <v>0</v>
      </c>
      <c r="X108" s="175">
        <v>0</v>
      </c>
    </row>
    <row r="109" spans="1:24" x14ac:dyDescent="0.35">
      <c r="A109" s="68">
        <f t="shared" si="1"/>
        <v>1</v>
      </c>
      <c r="D109" s="205"/>
      <c r="F109" s="21"/>
      <c r="G109" s="68">
        <v>0.77</v>
      </c>
      <c r="I109" s="204">
        <v>1</v>
      </c>
      <c r="J109" s="3"/>
      <c r="K109" s="3"/>
      <c r="N109" s="203">
        <v>1</v>
      </c>
      <c r="S109" s="175">
        <v>0</v>
      </c>
      <c r="X109" s="175">
        <v>0</v>
      </c>
    </row>
    <row r="110" spans="1:24" x14ac:dyDescent="0.35">
      <c r="A110" s="68">
        <f t="shared" si="1"/>
        <v>1</v>
      </c>
      <c r="D110" s="205"/>
      <c r="F110" s="21"/>
      <c r="G110" s="68">
        <v>0.78</v>
      </c>
      <c r="I110" s="204">
        <v>1</v>
      </c>
      <c r="J110" s="3"/>
      <c r="K110" s="3"/>
      <c r="N110" s="203">
        <v>1</v>
      </c>
      <c r="S110" s="175">
        <v>0</v>
      </c>
      <c r="X110" s="175">
        <v>0</v>
      </c>
    </row>
    <row r="111" spans="1:24" x14ac:dyDescent="0.35">
      <c r="A111" s="68">
        <f t="shared" si="1"/>
        <v>1</v>
      </c>
      <c r="D111" s="205"/>
      <c r="F111" s="21"/>
      <c r="G111" s="68">
        <v>0.79</v>
      </c>
      <c r="I111" s="204">
        <v>1</v>
      </c>
      <c r="J111" s="3"/>
      <c r="K111" s="3"/>
      <c r="N111" s="203">
        <v>1</v>
      </c>
      <c r="S111" s="175">
        <v>0</v>
      </c>
      <c r="X111" s="175">
        <v>0</v>
      </c>
    </row>
    <row r="112" spans="1:24" x14ac:dyDescent="0.35">
      <c r="A112" s="68">
        <f t="shared" si="1"/>
        <v>1</v>
      </c>
      <c r="D112" s="205"/>
      <c r="F112" s="21"/>
      <c r="G112" s="68">
        <v>0.8</v>
      </c>
      <c r="I112" s="204">
        <v>1</v>
      </c>
      <c r="J112" s="3"/>
      <c r="K112" s="3"/>
      <c r="N112" s="203">
        <v>1</v>
      </c>
      <c r="S112" s="175">
        <v>0</v>
      </c>
      <c r="X112" s="175">
        <v>0</v>
      </c>
    </row>
    <row r="113" spans="1:24" x14ac:dyDescent="0.35">
      <c r="A113" s="68">
        <f t="shared" si="1"/>
        <v>1</v>
      </c>
      <c r="D113" s="205"/>
      <c r="F113" s="21"/>
      <c r="G113" s="68">
        <v>0.81</v>
      </c>
      <c r="I113" s="204">
        <v>1</v>
      </c>
      <c r="J113" s="3"/>
      <c r="K113" s="3"/>
      <c r="N113" s="203">
        <v>1</v>
      </c>
      <c r="S113" s="175">
        <v>0</v>
      </c>
      <c r="X113" s="175">
        <v>0</v>
      </c>
    </row>
    <row r="114" spans="1:24" x14ac:dyDescent="0.35">
      <c r="A114" s="68">
        <f t="shared" si="1"/>
        <v>1</v>
      </c>
      <c r="D114" s="205"/>
      <c r="F114" s="21"/>
      <c r="G114" s="68">
        <v>0.82</v>
      </c>
      <c r="I114" s="204">
        <v>1</v>
      </c>
      <c r="J114" s="3"/>
      <c r="K114" s="3"/>
      <c r="N114" s="203">
        <v>1</v>
      </c>
      <c r="S114" s="175">
        <v>0</v>
      </c>
      <c r="X114" s="175">
        <v>0</v>
      </c>
    </row>
    <row r="115" spans="1:24" x14ac:dyDescent="0.35">
      <c r="A115" s="68">
        <f t="shared" si="1"/>
        <v>1</v>
      </c>
      <c r="D115" s="205"/>
      <c r="F115" s="21"/>
      <c r="G115" s="68">
        <v>0.83</v>
      </c>
      <c r="I115" s="204">
        <v>1</v>
      </c>
      <c r="J115" s="3"/>
      <c r="K115" s="3"/>
      <c r="N115" s="203">
        <v>1</v>
      </c>
      <c r="S115" s="175">
        <v>0</v>
      </c>
      <c r="X115" s="175">
        <v>0</v>
      </c>
    </row>
    <row r="116" spans="1:24" x14ac:dyDescent="0.35">
      <c r="A116" s="68">
        <f t="shared" si="1"/>
        <v>1</v>
      </c>
      <c r="D116" s="205"/>
      <c r="F116" s="21"/>
      <c r="G116" s="68">
        <v>0.84</v>
      </c>
      <c r="I116" s="204">
        <v>1</v>
      </c>
      <c r="J116" s="3"/>
      <c r="K116" s="3"/>
      <c r="N116" s="203">
        <v>1</v>
      </c>
      <c r="S116" s="175">
        <v>0</v>
      </c>
      <c r="X116" s="175">
        <v>0</v>
      </c>
    </row>
    <row r="117" spans="1:24" x14ac:dyDescent="0.35">
      <c r="A117" s="68">
        <f t="shared" si="1"/>
        <v>1</v>
      </c>
      <c r="D117" s="205"/>
      <c r="F117" s="21"/>
      <c r="G117" s="68">
        <v>0.85</v>
      </c>
      <c r="I117" s="204">
        <v>1</v>
      </c>
      <c r="J117" s="3"/>
      <c r="K117" s="3"/>
      <c r="N117" s="203">
        <v>1</v>
      </c>
      <c r="S117" s="175">
        <v>0</v>
      </c>
      <c r="X117" s="175">
        <v>0</v>
      </c>
    </row>
    <row r="118" spans="1:24" x14ac:dyDescent="0.35">
      <c r="A118" s="68">
        <f t="shared" si="1"/>
        <v>1</v>
      </c>
      <c r="D118" s="205"/>
      <c r="F118" s="21"/>
      <c r="G118" s="68">
        <v>0.86</v>
      </c>
      <c r="I118" s="204">
        <v>1</v>
      </c>
      <c r="J118" s="3"/>
      <c r="K118" s="3"/>
      <c r="N118" s="203">
        <v>1</v>
      </c>
      <c r="S118" s="175">
        <v>0</v>
      </c>
      <c r="X118" s="175">
        <v>0</v>
      </c>
    </row>
    <row r="119" spans="1:24" x14ac:dyDescent="0.35">
      <c r="A119" s="68">
        <f t="shared" si="1"/>
        <v>1</v>
      </c>
      <c r="D119" s="205"/>
      <c r="F119" s="21"/>
      <c r="G119" s="68">
        <v>0.87</v>
      </c>
      <c r="I119" s="204">
        <v>1</v>
      </c>
      <c r="J119" s="3"/>
      <c r="K119" s="3"/>
      <c r="N119" s="203">
        <v>1</v>
      </c>
      <c r="S119" s="175">
        <v>0</v>
      </c>
      <c r="X119" s="175">
        <v>0</v>
      </c>
    </row>
    <row r="120" spans="1:24" x14ac:dyDescent="0.35">
      <c r="A120" s="68">
        <f t="shared" si="1"/>
        <v>1</v>
      </c>
      <c r="D120" s="205"/>
      <c r="F120" s="21"/>
      <c r="G120" s="68">
        <v>0.88</v>
      </c>
      <c r="I120" s="204">
        <v>1</v>
      </c>
      <c r="J120" s="3"/>
      <c r="K120" s="3"/>
      <c r="N120" s="203">
        <v>1</v>
      </c>
      <c r="S120" s="175">
        <v>0</v>
      </c>
      <c r="X120" s="175">
        <v>0</v>
      </c>
    </row>
    <row r="121" spans="1:24" x14ac:dyDescent="0.35">
      <c r="A121" s="68">
        <f t="shared" si="1"/>
        <v>1</v>
      </c>
      <c r="D121" s="205"/>
      <c r="F121" s="21"/>
      <c r="G121" s="68">
        <v>0.89</v>
      </c>
      <c r="I121" s="204">
        <v>1</v>
      </c>
      <c r="J121" s="3"/>
      <c r="K121" s="3"/>
      <c r="N121" s="203">
        <v>1</v>
      </c>
      <c r="S121" s="175">
        <v>0</v>
      </c>
      <c r="X121" s="175">
        <v>0</v>
      </c>
    </row>
    <row r="122" spans="1:24" x14ac:dyDescent="0.35">
      <c r="A122" s="68">
        <f t="shared" si="1"/>
        <v>1</v>
      </c>
      <c r="D122" s="205"/>
      <c r="F122" s="21"/>
      <c r="G122" s="68">
        <v>0.9</v>
      </c>
      <c r="I122" s="204">
        <v>1</v>
      </c>
      <c r="J122" s="3"/>
      <c r="K122" s="3"/>
      <c r="N122" s="203">
        <v>1</v>
      </c>
      <c r="S122" s="175">
        <v>0</v>
      </c>
      <c r="X122" s="175">
        <v>0</v>
      </c>
    </row>
    <row r="123" spans="1:24" x14ac:dyDescent="0.35">
      <c r="A123" s="68">
        <f t="shared" si="1"/>
        <v>1</v>
      </c>
      <c r="D123" s="205"/>
      <c r="F123" s="21"/>
      <c r="G123" s="68">
        <v>0.91</v>
      </c>
      <c r="I123" s="204">
        <v>1</v>
      </c>
      <c r="J123" s="3"/>
      <c r="K123" s="3"/>
      <c r="N123" s="203">
        <v>1</v>
      </c>
      <c r="S123" s="175">
        <v>0</v>
      </c>
      <c r="X123" s="175">
        <v>0</v>
      </c>
    </row>
    <row r="124" spans="1:24" x14ac:dyDescent="0.35">
      <c r="A124" s="68">
        <f t="shared" si="1"/>
        <v>1</v>
      </c>
      <c r="D124" s="205"/>
      <c r="F124" s="21"/>
      <c r="G124" s="68">
        <v>0.92</v>
      </c>
      <c r="I124" s="204">
        <v>1</v>
      </c>
      <c r="J124" s="3"/>
      <c r="K124" s="3"/>
      <c r="N124" s="203">
        <v>1</v>
      </c>
      <c r="S124" s="175">
        <v>0</v>
      </c>
      <c r="X124" s="175">
        <v>0</v>
      </c>
    </row>
    <row r="125" spans="1:24" x14ac:dyDescent="0.35">
      <c r="A125" s="68">
        <f t="shared" si="1"/>
        <v>1</v>
      </c>
      <c r="D125" s="205"/>
      <c r="F125" s="21"/>
      <c r="G125" s="68">
        <v>0.93</v>
      </c>
      <c r="I125" s="204">
        <v>1</v>
      </c>
      <c r="J125" s="3"/>
      <c r="K125" s="3"/>
      <c r="N125" s="203">
        <v>1</v>
      </c>
      <c r="S125" s="175">
        <v>0</v>
      </c>
      <c r="X125" s="175">
        <v>0</v>
      </c>
    </row>
    <row r="126" spans="1:24" x14ac:dyDescent="0.35">
      <c r="A126" s="68">
        <f t="shared" si="1"/>
        <v>1</v>
      </c>
      <c r="D126" s="205"/>
      <c r="F126" s="21"/>
      <c r="G126" s="68">
        <v>0.94</v>
      </c>
      <c r="I126" s="204">
        <v>1</v>
      </c>
      <c r="J126" s="3"/>
      <c r="K126" s="3"/>
      <c r="N126" s="203">
        <v>1</v>
      </c>
      <c r="S126" s="175">
        <v>0</v>
      </c>
      <c r="X126" s="175">
        <v>0</v>
      </c>
    </row>
    <row r="127" spans="1:24" x14ac:dyDescent="0.35">
      <c r="A127" s="68">
        <f t="shared" si="1"/>
        <v>1</v>
      </c>
      <c r="D127" s="205"/>
      <c r="F127" s="21"/>
      <c r="G127" s="68">
        <v>0.95</v>
      </c>
      <c r="I127" s="204">
        <v>1</v>
      </c>
      <c r="J127" s="3"/>
      <c r="K127" s="3"/>
      <c r="N127" s="203">
        <v>1</v>
      </c>
      <c r="S127" s="175">
        <v>0</v>
      </c>
      <c r="X127" s="175">
        <v>0</v>
      </c>
    </row>
    <row r="128" spans="1:24" x14ac:dyDescent="0.35">
      <c r="A128" s="68">
        <f t="shared" si="1"/>
        <v>1</v>
      </c>
      <c r="D128" s="205"/>
      <c r="F128" s="21"/>
      <c r="G128" s="68">
        <v>0.96</v>
      </c>
      <c r="I128" s="204">
        <v>1</v>
      </c>
      <c r="J128" s="3"/>
      <c r="K128" s="3"/>
      <c r="N128" s="203">
        <v>1</v>
      </c>
      <c r="S128" s="175">
        <v>0</v>
      </c>
      <c r="X128" s="175">
        <v>0</v>
      </c>
    </row>
    <row r="129" spans="1:24" x14ac:dyDescent="0.35">
      <c r="A129" s="68">
        <f t="shared" si="1"/>
        <v>1</v>
      </c>
      <c r="D129" s="205"/>
      <c r="F129" s="21"/>
      <c r="G129" s="68">
        <v>0.97</v>
      </c>
      <c r="I129" s="204">
        <v>1</v>
      </c>
      <c r="J129" s="3"/>
      <c r="K129" s="3"/>
      <c r="N129" s="203">
        <v>1</v>
      </c>
      <c r="S129" s="175">
        <v>0</v>
      </c>
      <c r="X129" s="175">
        <v>0</v>
      </c>
    </row>
    <row r="130" spans="1:24" x14ac:dyDescent="0.35">
      <c r="A130" s="68">
        <f t="shared" si="1"/>
        <v>1</v>
      </c>
      <c r="D130" s="205"/>
      <c r="F130" s="21"/>
      <c r="G130" s="68">
        <v>0.98</v>
      </c>
      <c r="I130" s="204">
        <v>1</v>
      </c>
      <c r="J130" s="3"/>
      <c r="K130" s="3"/>
      <c r="N130" s="203">
        <v>1</v>
      </c>
      <c r="S130" s="175">
        <v>0</v>
      </c>
      <c r="X130" s="175">
        <v>0</v>
      </c>
    </row>
    <row r="131" spans="1:24" x14ac:dyDescent="0.35">
      <c r="A131" s="68">
        <f t="shared" si="1"/>
        <v>1</v>
      </c>
      <c r="D131" s="205"/>
      <c r="F131" s="21"/>
      <c r="G131" s="68">
        <v>0.99</v>
      </c>
      <c r="I131" s="204">
        <v>1</v>
      </c>
      <c r="J131" s="3"/>
      <c r="K131" s="3"/>
      <c r="N131" s="203">
        <v>1</v>
      </c>
      <c r="S131" s="175">
        <v>0</v>
      </c>
      <c r="X131" s="175">
        <v>0</v>
      </c>
    </row>
    <row r="132" spans="1:24" ht="15" thickBot="1" x14ac:dyDescent="0.4">
      <c r="A132" s="68">
        <f t="shared" si="1"/>
        <v>1</v>
      </c>
      <c r="D132" s="205"/>
      <c r="F132" s="21"/>
      <c r="G132" s="69">
        <v>1</v>
      </c>
      <c r="I132" s="204">
        <v>1</v>
      </c>
      <c r="J132" s="3"/>
      <c r="K132" s="3"/>
      <c r="N132" s="203">
        <v>1</v>
      </c>
      <c r="S132" s="175">
        <v>0</v>
      </c>
      <c r="X132" s="175">
        <v>0</v>
      </c>
    </row>
    <row r="133" spans="1:24" x14ac:dyDescent="0.35">
      <c r="D133" s="205"/>
      <c r="J133" s="3"/>
      <c r="K133" s="3"/>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Q12:R12"/>
    <mergeCell ref="V12:W12"/>
    <mergeCell ref="Q4:R4"/>
    <mergeCell ref="V4:W4"/>
    <mergeCell ref="G5:H11"/>
    <mergeCell ref="L5:M11"/>
    <mergeCell ref="Q5:R11"/>
    <mergeCell ref="V5:W11"/>
    <mergeCell ref="G4:H4"/>
    <mergeCell ref="L4:M4"/>
    <mergeCell ref="G12:H12"/>
    <mergeCell ref="L12:M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2718-8377-4D20-8F89-F8C5F28182D6}">
  <sheetPr codeName="Feuil13">
    <tabColor theme="5" tint="0.39997558519241921"/>
  </sheetPr>
  <dimension ref="A1:V372"/>
  <sheetViews>
    <sheetView showGridLines="0" zoomScale="55" zoomScaleNormal="55" workbookViewId="0">
      <pane xSplit="3" ySplit="16" topLeftCell="D17" activePane="bottomRight" state="frozen"/>
      <selection activeCell="A55" sqref="A55"/>
      <selection pane="topRight" activeCell="A55" sqref="A55"/>
      <selection pane="bottomLeft" activeCell="A55" sqref="A55"/>
      <selection pane="bottomRight" activeCell="A55" sqref="A55"/>
    </sheetView>
  </sheetViews>
  <sheetFormatPr baseColWidth="10" defaultColWidth="10.54296875" defaultRowHeight="14.5" x14ac:dyDescent="0.35"/>
  <cols>
    <col min="1" max="4" width="13.90625" customWidth="1"/>
    <col min="5" max="5" width="29.36328125" bestFit="1" customWidth="1"/>
    <col min="6" max="15" width="19.90625" customWidth="1"/>
    <col min="16" max="16" width="16.54296875" customWidth="1"/>
    <col min="20" max="20" width="13.90625" customWidth="1"/>
  </cols>
  <sheetData>
    <row r="1" spans="1:22" x14ac:dyDescent="0.35">
      <c r="A1" s="33"/>
      <c r="B1" s="33"/>
      <c r="C1" s="33"/>
      <c r="D1" s="33"/>
      <c r="G1" s="52"/>
    </row>
    <row r="2" spans="1:22" x14ac:dyDescent="0.35">
      <c r="F2" s="31" t="str" cm="1">
        <f t="array" aca="1" ref="F2" ca="1">INDEX(INDIRECT($A$4&amp;"!A1:Z500"),3,7+(COLUMN()-COLUMN($F$2))*5)</f>
        <v>Saline 25</v>
      </c>
      <c r="G2" s="31" cm="1">
        <f t="array" aca="1" ref="G2" ca="1">INDEX(INDIRECT($A$4&amp;"!A1:Z500"),3,7+(COLUMN()-COLUMN($F$2))*5)</f>
        <v>0</v>
      </c>
      <c r="H2" s="31" cm="1">
        <f t="array" aca="1" ref="H2" ca="1">INDEX(INDIRECT($A$4&amp;"!A1:Z500"),3,7+(COLUMN()-COLUMN($F$2))*5)</f>
        <v>0</v>
      </c>
      <c r="I2" s="31" cm="1">
        <f t="array" aca="1" ref="I2" ca="1">INDEX(INDIRECT($A$4&amp;"!A1:Z500"),3,7+(COLUMN()-COLUMN($F$2))*5)</f>
        <v>0</v>
      </c>
    </row>
    <row r="3" spans="1:22" x14ac:dyDescent="0.35">
      <c r="A3" t="s">
        <v>68</v>
      </c>
      <c r="E3" s="31" t="s">
        <v>47</v>
      </c>
      <c r="F3" s="137" cm="1">
        <f t="array" aca="1" ref="F3" ca="1">INDEX(INDIRECT($A$4&amp;"!A1:Z500"),3,8+(COLUMN()-COLUMN($F$2))*5)</f>
        <v>15</v>
      </c>
      <c r="G3" s="137" cm="1">
        <f t="array" aca="1" ref="G3" ca="1">INDEX(INDIRECT($A$4&amp;"!A1:Z500"),3,8+(COLUMN()-COLUMN($F$2))*5)</f>
        <v>0</v>
      </c>
      <c r="H3" s="137" cm="1">
        <f t="array" aca="1" ref="H3" ca="1">INDEX(INDIRECT($A$4&amp;"!A1:Z500"),3,8+(COLUMN()-COLUMN($F$2))*5)</f>
        <v>0</v>
      </c>
      <c r="I3" s="51" cm="1">
        <f t="array" aca="1" ref="I3" ca="1">INDEX(INDIRECT($A$4&amp;"!A1:Z500"),3,8+(COLUMN()-COLUMN($F$2))*5)+Serene_A_I!AB3</f>
        <v>0</v>
      </c>
    </row>
    <row r="4" spans="1:22" x14ac:dyDescent="0.35">
      <c r="A4" t="s">
        <v>175</v>
      </c>
      <c r="E4" s="31" t="s">
        <v>48</v>
      </c>
      <c r="F4" s="77" cm="1">
        <f t="array" aca="1" ref="F4" ca="1">INDIRECT($A$4&amp;"!D5")</f>
        <v>120</v>
      </c>
      <c r="G4" s="53" t="s">
        <v>16</v>
      </c>
    </row>
    <row r="5" spans="1:22" x14ac:dyDescent="0.35">
      <c r="A5" t="s">
        <v>175</v>
      </c>
      <c r="B5" t="s">
        <v>165</v>
      </c>
      <c r="E5" s="31" t="str">
        <f xml:space="preserve"> "COS GRTgaz (" &amp; Results!B9 &amp; ")"</f>
        <v>COS GRTgaz (Firm+Interuptible)</v>
      </c>
      <c r="F5" s="77">
        <f ca="1">F4</f>
        <v>120</v>
      </c>
      <c r="G5" s="53" t="s">
        <v>16</v>
      </c>
    </row>
    <row r="6" spans="1:22" ht="15" thickBot="1" x14ac:dyDescent="0.4">
      <c r="A6" s="44" t="s">
        <v>23</v>
      </c>
      <c r="E6" s="31" t="s">
        <v>213</v>
      </c>
      <c r="F6" s="31">
        <f>Results!$F24</f>
        <v>0</v>
      </c>
      <c r="G6" s="53" t="s">
        <v>15</v>
      </c>
    </row>
    <row r="7" spans="1:22" ht="15" thickBot="1" x14ac:dyDescent="0.4">
      <c r="A7" s="44" t="s">
        <v>14</v>
      </c>
      <c r="H7" s="72"/>
    </row>
    <row r="8" spans="1:22" x14ac:dyDescent="0.35">
      <c r="F8" s="72"/>
      <c r="G8" s="72"/>
    </row>
    <row r="11" spans="1:22" ht="16.5" customHeight="1" x14ac:dyDescent="0.35">
      <c r="F11" s="328" t="s">
        <v>30</v>
      </c>
      <c r="G11" s="328"/>
      <c r="H11" s="328"/>
      <c r="I11" s="328"/>
      <c r="K11" s="42" t="s">
        <v>174</v>
      </c>
      <c r="L11" s="329" t="s">
        <v>71</v>
      </c>
      <c r="M11" s="329"/>
      <c r="N11" s="329"/>
      <c r="O11" s="329"/>
      <c r="S11" s="329" t="s">
        <v>180</v>
      </c>
      <c r="T11" s="329"/>
      <c r="U11" s="329"/>
      <c r="V11" s="329"/>
    </row>
    <row r="12" spans="1:22" x14ac:dyDescent="0.35">
      <c r="J12" s="214" t="s">
        <v>74</v>
      </c>
      <c r="K12" s="214" t="s">
        <v>74</v>
      </c>
    </row>
    <row r="13" spans="1:22" ht="17.25" customHeight="1" x14ac:dyDescent="0.35">
      <c r="J13" s="214" t="s">
        <v>75</v>
      </c>
      <c r="K13" s="214" t="s">
        <v>75</v>
      </c>
    </row>
    <row r="14" spans="1:22" x14ac:dyDescent="0.35">
      <c r="F14" s="29"/>
      <c r="G14" s="32">
        <f ca="1">IF(COUNTIF(G17:G231,1)=0, "Only " &amp; ROUND(G231,3)*100 &amp; "%" &amp; " filling on 31/10",_xlfn.XLOOKUP(1,G17:G231,$A17:$A231,"",0,2)-1 )</f>
        <v>45954</v>
      </c>
      <c r="J14" s="136">
        <f ca="1">F5</f>
        <v>120</v>
      </c>
      <c r="K14" s="136">
        <v>1000</v>
      </c>
      <c r="M14" s="32" t="str">
        <f ca="1">IF(COUNTIF(M17:M231,1)=0, "Only " &amp; ROUND(M231,3)*100 &amp; "%" &amp; " filling on 31/10",_xlfn.XLOOKUP(1,M17:M231,$A17:$A231,"",0,2)-1 )</f>
        <v>Only 99,8% filling on 31/10</v>
      </c>
      <c r="S14" s="184">
        <f ca="1">T14-DATE(Results!J4,4,1)+1</f>
        <v>180</v>
      </c>
      <c r="T14" s="32">
        <f ca="1">IF(COUNTIF(T17:T231,"&gt;="&amp;1)=0, "Only " &amp; TEXT(T231,"0,0%") &amp; " filling on 31/10",_xlfn.XLOOKUP(1,T17:T231,$A17:$A231,"",1,2)-1 )</f>
        <v>45927</v>
      </c>
    </row>
    <row r="15" spans="1:22" ht="36" customHeight="1" x14ac:dyDescent="0.35">
      <c r="F15" s="37" t="s">
        <v>20</v>
      </c>
      <c r="G15" s="37" t="s">
        <v>193</v>
      </c>
      <c r="J15" s="214" t="s">
        <v>76</v>
      </c>
      <c r="K15" s="214"/>
      <c r="L15" s="37" t="s">
        <v>20</v>
      </c>
      <c r="M15" s="37" t="s">
        <v>193</v>
      </c>
      <c r="S15" s="37" t="s">
        <v>20</v>
      </c>
      <c r="T15" s="37" t="s">
        <v>193</v>
      </c>
    </row>
    <row r="16" spans="1:22" ht="43.25" customHeight="1" x14ac:dyDescent="0.35">
      <c r="A16" s="37" t="s">
        <v>2</v>
      </c>
      <c r="B16" s="123" t="s">
        <v>214</v>
      </c>
      <c r="C16" s="123" t="s">
        <v>215</v>
      </c>
      <c r="D16" s="123" t="s">
        <v>216</v>
      </c>
      <c r="E16" s="37" t="s">
        <v>19</v>
      </c>
      <c r="F16" s="37">
        <f>$F$6</f>
        <v>0</v>
      </c>
      <c r="G16" s="153">
        <f ca="1">$F$6/SUM($F$3,$G$3,$H$3,$I$3)</f>
        <v>0</v>
      </c>
      <c r="H16" s="117" t="s">
        <v>21</v>
      </c>
      <c r="I16" s="123" t="s">
        <v>22</v>
      </c>
      <c r="J16" s="214" t="s">
        <v>115</v>
      </c>
      <c r="K16" s="214" t="s">
        <v>190</v>
      </c>
      <c r="L16" s="37">
        <f>$F$6</f>
        <v>0</v>
      </c>
      <c r="M16" s="153">
        <f ca="1">$F$6/SUM($F$3,$G$3,$H$3,$I$3)</f>
        <v>0</v>
      </c>
      <c r="N16" s="117" t="s">
        <v>21</v>
      </c>
      <c r="O16" s="123" t="s">
        <v>22</v>
      </c>
      <c r="S16" s="37">
        <f>$F$6</f>
        <v>0</v>
      </c>
      <c r="T16" s="153">
        <f ca="1">$F$6/SUM($F$3,$G$3,$H$3,$I$3)</f>
        <v>0</v>
      </c>
      <c r="U16" s="117" t="s">
        <v>21</v>
      </c>
      <c r="V16" s="123" t="s">
        <v>22</v>
      </c>
    </row>
    <row r="17" spans="1:22" x14ac:dyDescent="0.35">
      <c r="A17" s="32">
        <f>Results!H19</f>
        <v>45748</v>
      </c>
      <c r="B17" s="70" cm="1">
        <f t="array" aca="1" ref="B17" ca="1">_xlfn.XLOOKUP(A17,INDIRECT($A$5&amp;"!$AJ$41:$AJ$406"),INDIRECT($A$5&amp;"!$AK$41:$AK$406"))*SUM($F$3:$I$3)</f>
        <v>0</v>
      </c>
      <c r="C17" s="70" cm="1">
        <f t="array" aca="1" ref="C17" ca="1">_xlfn.XLOOKUP(A17,INDIRECT($A$5&amp;"!$AJ$41:$AJ$406"),INDIRECT($A$5&amp;"!$AL$41:$AL$406"))*SUM($F$3:$I$3)</f>
        <v>15</v>
      </c>
      <c r="D17" s="70" cm="1">
        <f t="array" aca="1" ref="D17" ca="1">_xlfn.XLOOKUP(A17,INDIRECT($A$5&amp;"!$AJ$41:$AJ$406"),INDIRECT($A$5&amp;"!$AO$41:$AO$406"))*SUM($F$3:$I$3)</f>
        <v>15</v>
      </c>
      <c r="E17" s="34" cm="1">
        <f t="array" ref="E17">SUMPRODUCT(('PT Storengy'!$B$8:$K$372)*('PT Storengy'!$A$8:$A$372=$A17)*('PT Storengy'!$B$5:$K$5=$A$6)*('PT Storengy'!$B$7:$K$7=$A$7))</f>
        <v>0</v>
      </c>
      <c r="F17" s="119">
        <f t="shared" ref="F17:F80" ca="1" si="0">F16+I17/1000</f>
        <v>0.12</v>
      </c>
      <c r="G17" s="176">
        <f t="shared" ref="G17:G81" ca="1" si="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71">
        <f ca="1">IF(F16*1000+$F$4*(1-$E17)*H17&gt;$D17*1000,$D17*1000-F16*1000,$F$4*(1-$E17)*H17)</f>
        <v>120</v>
      </c>
      <c r="J17" s="118" cm="1">
        <f t="array" aca="1" ref="J17" ca="1">IF(COUNTIFS('PTC GRTgaz'!$K$7:$K$15996,"",'PTC GRTgaz'!$A$7:$A$15996,J$16,'PTC GRTgaz'!$D$7:$D$15996,$A17,'PTC GRTgaz'!$C$7:$C$15996,"DEL")&gt;0,J$14,SUMIFS('PTC GRTgaz'!$K$7:$K$15996,'PTC GRTgaz'!$A$7:$A$15996,J$16,'PTC GRTgaz'!$D$7:$D$15996,$A17,'PTC GRTgaz'!$C$7:$C$15996,"DEL")*1.0026*$F$4/INDIRECT($A$4&amp;"!D9"))</f>
        <v>120</v>
      </c>
      <c r="K17" s="118">
        <v>1000</v>
      </c>
      <c r="L17" s="119">
        <f t="shared" ref="L17:L80" ca="1" si="2">L16+O17/1000</f>
        <v>0.12</v>
      </c>
      <c r="M17" s="176">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71">
        <f ca="1">IF(L16*1000+MIN(J17,K17,$F$4*(1-$E17)*N17)&gt;$D17*1000,$D17*1000-L16*1000,MIN(J17,K17,$F$4*(1-$E17)*N17))</f>
        <v>120</v>
      </c>
      <c r="S17" s="119">
        <f t="shared" ref="S17:S80" ca="1" si="3">S16+V17/1000</f>
        <v>0.12</v>
      </c>
      <c r="T17" s="54">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71">
        <f ca="1">$F$4*(1)*U17</f>
        <v>120</v>
      </c>
    </row>
    <row r="18" spans="1:22" x14ac:dyDescent="0.35">
      <c r="A18" s="32">
        <f>A17+1</f>
        <v>45749</v>
      </c>
      <c r="B18" s="70" cm="1">
        <f t="array" aca="1" ref="B18" ca="1">_xlfn.XLOOKUP(A18,INDIRECT($A$5&amp;"!$AJ$41:$AJ$406"),INDIRECT($A$5&amp;"!$AK$41:$AK$406"))*SUM($F$3:$I$3)</f>
        <v>0</v>
      </c>
      <c r="C18" s="70" cm="1">
        <f t="array" aca="1" ref="C18" ca="1">_xlfn.XLOOKUP(A18,INDIRECT($A$5&amp;"!$AJ$41:$AJ$406"),INDIRECT($A$5&amp;"!$AL$41:$AL$406"))*SUM($F$3:$I$3)</f>
        <v>15</v>
      </c>
      <c r="D18" s="70" cm="1">
        <f t="array" aca="1" ref="D18" ca="1">_xlfn.XLOOKUP(A18,INDIRECT($A$5&amp;"!$AJ$41:$AJ$406"),INDIRECT($A$5&amp;"!$AO$41:$AO$406"))*SUM($F$3:$I$3)</f>
        <v>15</v>
      </c>
      <c r="E18" s="34" cm="1">
        <f t="array" ref="E18">SUMPRODUCT(('PT Storengy'!$B$8:$K$372)*('PT Storengy'!$A$8:$A$372=$A18)*('PT Storengy'!$B$5:$K$5=$A$6)*('PT Storengy'!$B$7:$K$7=$A$7))</f>
        <v>0</v>
      </c>
      <c r="F18" s="119">
        <f t="shared" ca="1" si="0"/>
        <v>0.23968</v>
      </c>
      <c r="G18" s="176">
        <f t="shared" ca="1" si="1"/>
        <v>8.0000000000000002E-3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0.9973333333333334</v>
      </c>
      <c r="I18" s="71">
        <f t="shared" ref="I18:I81" ca="1" si="4">IF(F17*1000+$F$4*(1-$E18)*H18&gt;$D18*1000,D18*1000-F17*1000,$F$4*(1-$E18)*H18)</f>
        <v>119.68</v>
      </c>
      <c r="J18" s="118" cm="1">
        <f t="array" aca="1" ref="J18" ca="1">IF(COUNTIFS('PTC GRTgaz'!$K$7:$K$15996,"",'PTC GRTgaz'!$A$7:$A$15996,J$16,'PTC GRTgaz'!$D$7:$D$15996,$A18,'PTC GRTgaz'!$C$7:$C$15996,"DEL")&gt;0,J$14,SUMIFS('PTC GRTgaz'!$K$7:$K$15996,'PTC GRTgaz'!$A$7:$A$15996,J$16,'PTC GRTgaz'!$D$7:$D$15996,$A18,'PTC GRTgaz'!$C$7:$C$15996,"DEL")*1.0026*$F$4/INDIRECT($A$4&amp;"!D9"))</f>
        <v>120</v>
      </c>
      <c r="K18" s="118">
        <v>1000</v>
      </c>
      <c r="L18" s="119">
        <f t="shared" ca="1" si="2"/>
        <v>0.23968</v>
      </c>
      <c r="M18" s="176">
        <f t="shared" ref="M18:M81" ca="1" si="5">ROUND(L17/SUM($F$3,$G$3,$H$3,$I$3),5)</f>
        <v>8.0000000000000002E-3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0.9973333333333334</v>
      </c>
      <c r="O18" s="71">
        <f t="shared" ref="O18:O81" ca="1" si="6">IF(L17*1000+MIN(J18,K18,$F$4*(1-$E18)*N18)&gt;$D18*1000,$D18*1000-L17*1000,MIN(J18,K18,$F$4*(1-$E18)*N18))</f>
        <v>119.68</v>
      </c>
      <c r="S18" s="119">
        <f t="shared" ca="1" si="3"/>
        <v>0.23968</v>
      </c>
      <c r="T18" s="54">
        <f t="shared" ref="T18:T81" ca="1" si="7">MIN(ROUND(S17/SUM($F$3,$G$3,$H$3,$I$3),5),1)</f>
        <v>8.0000000000000002E-3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0.9973333333333334</v>
      </c>
      <c r="V18" s="71">
        <f t="shared" ref="V18:V81" ca="1" si="8">$F$4*(1)*U18</f>
        <v>119.68</v>
      </c>
    </row>
    <row r="19" spans="1:22" x14ac:dyDescent="0.35">
      <c r="A19" s="32">
        <f t="shared" ref="A19:A82" si="9">A18+1</f>
        <v>45750</v>
      </c>
      <c r="B19" s="70" cm="1">
        <f t="array" aca="1" ref="B19" ca="1">_xlfn.XLOOKUP(A19,INDIRECT($A$5&amp;"!$AJ$41:$AJ$406"),INDIRECT($A$5&amp;"!$AK$41:$AK$406"))*SUM($F$3:$I$3)</f>
        <v>0</v>
      </c>
      <c r="C19" s="70" cm="1">
        <f t="array" aca="1" ref="C19" ca="1">_xlfn.XLOOKUP(A19,INDIRECT($A$5&amp;"!$AJ$41:$AJ$406"),INDIRECT($A$5&amp;"!$AL$41:$AL$406"))*SUM($F$3:$I$3)</f>
        <v>15</v>
      </c>
      <c r="D19" s="70" cm="1">
        <f t="array" aca="1" ref="D19" ca="1">_xlfn.XLOOKUP(A19,INDIRECT($A$5&amp;"!$AJ$41:$AJ$406"),INDIRECT($A$5&amp;"!$AO$41:$AO$406"))*SUM($F$3:$I$3)</f>
        <v>15</v>
      </c>
      <c r="E19" s="34" cm="1">
        <f t="array" ref="E19">SUMPRODUCT(('PT Storengy'!$B$8:$K$372)*('PT Storengy'!$A$8:$A$372=$A19)*('PT Storengy'!$B$5:$K$5=$A$6)*('PT Storengy'!$B$7:$K$7=$A$7))</f>
        <v>0</v>
      </c>
      <c r="F19" s="119">
        <f t="shared" ca="1" si="0"/>
        <v>0.35904079999999999</v>
      </c>
      <c r="G19" s="176">
        <f t="shared" ca="1" si="1"/>
        <v>1.5980000000000001E-2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0.9946733333333333</v>
      </c>
      <c r="I19" s="71">
        <f t="shared" ca="1" si="4"/>
        <v>119.3608</v>
      </c>
      <c r="J19" s="118" cm="1">
        <f t="array" aca="1" ref="J19" ca="1">IF(COUNTIFS('PTC GRTgaz'!$K$7:$K$15996,"",'PTC GRTgaz'!$A$7:$A$15996,J$16,'PTC GRTgaz'!$D$7:$D$15996,$A19,'PTC GRTgaz'!$C$7:$C$15996,"DEL")&gt;0,J$14,SUMIFS('PTC GRTgaz'!$K$7:$K$15996,'PTC GRTgaz'!$A$7:$A$15996,J$16,'PTC GRTgaz'!$D$7:$D$15996,$A19,'PTC GRTgaz'!$C$7:$C$15996,"DEL")*1.0026*$F$4/INDIRECT($A$4&amp;"!D9"))</f>
        <v>120</v>
      </c>
      <c r="K19" s="118">
        <v>1000</v>
      </c>
      <c r="L19" s="119">
        <f t="shared" ca="1" si="2"/>
        <v>0.35904079999999999</v>
      </c>
      <c r="M19" s="176">
        <f t="shared" ca="1" si="5"/>
        <v>1.5980000000000001E-2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0.9946733333333333</v>
      </c>
      <c r="O19" s="71">
        <f t="shared" ca="1" si="6"/>
        <v>119.3608</v>
      </c>
      <c r="S19" s="119">
        <f t="shared" ca="1" si="3"/>
        <v>0.35904079999999999</v>
      </c>
      <c r="T19" s="54">
        <f t="shared" ca="1" si="7"/>
        <v>1.5980000000000001E-2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0.9946733333333333</v>
      </c>
      <c r="V19" s="71">
        <f t="shared" ca="1" si="8"/>
        <v>119.3608</v>
      </c>
    </row>
    <row r="20" spans="1:22" x14ac:dyDescent="0.35">
      <c r="A20" s="32">
        <f t="shared" si="9"/>
        <v>45751</v>
      </c>
      <c r="B20" s="70" cm="1">
        <f t="array" aca="1" ref="B20" ca="1">_xlfn.XLOOKUP(A20,INDIRECT($A$5&amp;"!$AJ$41:$AJ$406"),INDIRECT($A$5&amp;"!$AK$41:$AK$406"))*SUM($F$3:$I$3)</f>
        <v>0</v>
      </c>
      <c r="C20" s="70" cm="1">
        <f t="array" aca="1" ref="C20" ca="1">_xlfn.XLOOKUP(A20,INDIRECT($A$5&amp;"!$AJ$41:$AJ$406"),INDIRECT($A$5&amp;"!$AL$41:$AL$406"))*SUM($F$3:$I$3)</f>
        <v>15</v>
      </c>
      <c r="D20" s="70" cm="1">
        <f t="array" aca="1" ref="D20" ca="1">_xlfn.XLOOKUP(A20,INDIRECT($A$5&amp;"!$AJ$41:$AJ$406"),INDIRECT($A$5&amp;"!$AO$41:$AO$406"))*SUM($F$3:$I$3)</f>
        <v>15</v>
      </c>
      <c r="E20" s="34" cm="1">
        <f t="array" ref="E20">SUMPRODUCT(('PT Storengy'!$B$8:$K$372)*('PT Storengy'!$A$8:$A$372=$A20)*('PT Storengy'!$B$5:$K$5=$A$6)*('PT Storengy'!$B$7:$K$7=$A$7))</f>
        <v>0</v>
      </c>
      <c r="F20" s="119">
        <f t="shared" ca="1" si="0"/>
        <v>0.47808319999999999</v>
      </c>
      <c r="G20" s="176">
        <f t="shared" ca="1" si="1"/>
        <v>2.3939999999999999E-2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0.9920199999999999</v>
      </c>
      <c r="I20" s="71">
        <f t="shared" ca="1" si="4"/>
        <v>119.04239999999999</v>
      </c>
      <c r="J20" s="118" cm="1">
        <f t="array" aca="1" ref="J20" ca="1">IF(COUNTIFS('PTC GRTgaz'!$K$7:$K$15996,"",'PTC GRTgaz'!$A$7:$A$15996,J$16,'PTC GRTgaz'!$D$7:$D$15996,$A20,'PTC GRTgaz'!$C$7:$C$15996,"DEL")&gt;0,J$14,SUMIFS('PTC GRTgaz'!$K$7:$K$15996,'PTC GRTgaz'!$A$7:$A$15996,J$16,'PTC GRTgaz'!$D$7:$D$15996,$A20,'PTC GRTgaz'!$C$7:$C$15996,"DEL")*1.0026*$F$4/INDIRECT($A$4&amp;"!D9"))</f>
        <v>120</v>
      </c>
      <c r="K20" s="118">
        <v>1000</v>
      </c>
      <c r="L20" s="119">
        <f t="shared" ca="1" si="2"/>
        <v>0.47808319999999999</v>
      </c>
      <c r="M20" s="176">
        <f t="shared" ca="1" si="5"/>
        <v>2.3939999999999999E-2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0.9920199999999999</v>
      </c>
      <c r="O20" s="71">
        <f t="shared" ca="1" si="6"/>
        <v>119.04239999999999</v>
      </c>
      <c r="S20" s="119">
        <f t="shared" ca="1" si="3"/>
        <v>0.47808319999999999</v>
      </c>
      <c r="T20" s="54">
        <f t="shared" ca="1" si="7"/>
        <v>2.3939999999999999E-2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0.9920199999999999</v>
      </c>
      <c r="V20" s="71">
        <f t="shared" ca="1" si="8"/>
        <v>119.04239999999999</v>
      </c>
    </row>
    <row r="21" spans="1:22" x14ac:dyDescent="0.35">
      <c r="A21" s="32">
        <f t="shared" si="9"/>
        <v>45752</v>
      </c>
      <c r="B21" s="70" cm="1">
        <f t="array" aca="1" ref="B21" ca="1">_xlfn.XLOOKUP(A21,INDIRECT($A$5&amp;"!$AJ$41:$AJ$406"),INDIRECT($A$5&amp;"!$AK$41:$AK$406"))*SUM($F$3:$I$3)</f>
        <v>0</v>
      </c>
      <c r="C21" s="70" cm="1">
        <f t="array" aca="1" ref="C21" ca="1">_xlfn.XLOOKUP(A21,INDIRECT($A$5&amp;"!$AJ$41:$AJ$406"),INDIRECT($A$5&amp;"!$AL$41:$AL$406"))*SUM($F$3:$I$3)</f>
        <v>15</v>
      </c>
      <c r="D21" s="70" cm="1">
        <f t="array" aca="1" ref="D21" ca="1">_xlfn.XLOOKUP(A21,INDIRECT($A$5&amp;"!$AJ$41:$AJ$406"),INDIRECT($A$5&amp;"!$AO$41:$AO$406"))*SUM($F$3:$I$3)</f>
        <v>15</v>
      </c>
      <c r="E21" s="34" cm="1">
        <f t="array" ref="E21">SUMPRODUCT(('PT Storengy'!$B$8:$K$372)*('PT Storengy'!$A$8:$A$372=$A21)*('PT Storengy'!$B$5:$K$5=$A$6)*('PT Storengy'!$B$7:$K$7=$A$7))</f>
        <v>0</v>
      </c>
      <c r="F21" s="119">
        <f t="shared" ca="1" si="0"/>
        <v>0.59680840000000002</v>
      </c>
      <c r="G21" s="176">
        <f t="shared" ca="1" si="1"/>
        <v>3.1870000000000002E-2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0.9893766666666669</v>
      </c>
      <c r="I21" s="71">
        <f t="shared" ca="1" si="4"/>
        <v>118.72520000000003</v>
      </c>
      <c r="J21" s="118" cm="1">
        <f t="array" aca="1" ref="J21" ca="1">IF(COUNTIFS('PTC GRTgaz'!$K$7:$K$15996,"",'PTC GRTgaz'!$A$7:$A$15996,J$16,'PTC GRTgaz'!$D$7:$D$15996,$A21,'PTC GRTgaz'!$C$7:$C$15996,"DEL")&gt;0,J$14,SUMIFS('PTC GRTgaz'!$K$7:$K$15996,'PTC GRTgaz'!$A$7:$A$15996,J$16,'PTC GRTgaz'!$D$7:$D$15996,$A21,'PTC GRTgaz'!$C$7:$C$15996,"DEL")*1.0026*$F$4/INDIRECT($A$4&amp;"!D9"))</f>
        <v>120</v>
      </c>
      <c r="K21" s="118">
        <v>1000</v>
      </c>
      <c r="L21" s="119">
        <f t="shared" ca="1" si="2"/>
        <v>0.59680840000000002</v>
      </c>
      <c r="M21" s="176">
        <f t="shared" ca="1" si="5"/>
        <v>3.1870000000000002E-2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0.9893766666666669</v>
      </c>
      <c r="O21" s="71">
        <f t="shared" ca="1" si="6"/>
        <v>118.72520000000003</v>
      </c>
      <c r="S21" s="119">
        <f t="shared" ca="1" si="3"/>
        <v>0.59680840000000002</v>
      </c>
      <c r="T21" s="54">
        <f t="shared" ca="1" si="7"/>
        <v>3.1870000000000002E-2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0.9893766666666669</v>
      </c>
      <c r="V21" s="71">
        <f t="shared" ca="1" si="8"/>
        <v>118.72520000000003</v>
      </c>
    </row>
    <row r="22" spans="1:22" x14ac:dyDescent="0.35">
      <c r="A22" s="32">
        <f t="shared" si="9"/>
        <v>45753</v>
      </c>
      <c r="B22" s="70" cm="1">
        <f t="array" aca="1" ref="B22" ca="1">_xlfn.XLOOKUP(A22,INDIRECT($A$5&amp;"!$AJ$41:$AJ$406"),INDIRECT($A$5&amp;"!$AK$41:$AK$406"))*SUM($F$3:$I$3)</f>
        <v>0</v>
      </c>
      <c r="C22" s="70" cm="1">
        <f t="array" aca="1" ref="C22" ca="1">_xlfn.XLOOKUP(A22,INDIRECT($A$5&amp;"!$AJ$41:$AJ$406"),INDIRECT($A$5&amp;"!$AL$41:$AL$406"))*SUM($F$3:$I$3)</f>
        <v>15</v>
      </c>
      <c r="D22" s="70" cm="1">
        <f t="array" aca="1" ref="D22" ca="1">_xlfn.XLOOKUP(A22,INDIRECT($A$5&amp;"!$AJ$41:$AJ$406"),INDIRECT($A$5&amp;"!$AO$41:$AO$406"))*SUM($F$3:$I$3)</f>
        <v>15</v>
      </c>
      <c r="E22" s="34" cm="1">
        <f t="array" ref="E22">SUMPRODUCT(('PT Storengy'!$B$8:$K$372)*('PT Storengy'!$A$8:$A$372=$A22)*('PT Storengy'!$B$5:$K$5=$A$6)*('PT Storengy'!$B$7:$K$7=$A$7))</f>
        <v>0</v>
      </c>
      <c r="F22" s="119">
        <f t="shared" ca="1" si="0"/>
        <v>0.71521679999999999</v>
      </c>
      <c r="G22" s="176">
        <f t="shared" ca="1" si="1"/>
        <v>3.9789999999999999E-2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0.98673666666666682</v>
      </c>
      <c r="I22" s="71">
        <f t="shared" ca="1" si="4"/>
        <v>118.40840000000001</v>
      </c>
      <c r="J22" s="118" cm="1">
        <f t="array" aca="1" ref="J22" ca="1">IF(COUNTIFS('PTC GRTgaz'!$K$7:$K$15996,"",'PTC GRTgaz'!$A$7:$A$15996,J$16,'PTC GRTgaz'!$D$7:$D$15996,$A22,'PTC GRTgaz'!$C$7:$C$15996,"DEL")&gt;0,J$14,SUMIFS('PTC GRTgaz'!$K$7:$K$15996,'PTC GRTgaz'!$A$7:$A$15996,J$16,'PTC GRTgaz'!$D$7:$D$15996,$A22,'PTC GRTgaz'!$C$7:$C$15996,"DEL")*1.0026*$F$4/INDIRECT($A$4&amp;"!D9"))</f>
        <v>120</v>
      </c>
      <c r="K22" s="118">
        <v>1000</v>
      </c>
      <c r="L22" s="119">
        <f t="shared" ca="1" si="2"/>
        <v>0.71521679999999999</v>
      </c>
      <c r="M22" s="176">
        <f t="shared" ca="1" si="5"/>
        <v>3.9789999999999999E-2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0.98673666666666682</v>
      </c>
      <c r="O22" s="71">
        <f t="shared" ca="1" si="6"/>
        <v>118.40840000000001</v>
      </c>
      <c r="S22" s="119">
        <f t="shared" ca="1" si="3"/>
        <v>0.71521679999999999</v>
      </c>
      <c r="T22" s="54">
        <f t="shared" ca="1" si="7"/>
        <v>3.9789999999999999E-2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0.98673666666666682</v>
      </c>
      <c r="V22" s="71">
        <f t="shared" ca="1" si="8"/>
        <v>118.40840000000001</v>
      </c>
    </row>
    <row r="23" spans="1:22" x14ac:dyDescent="0.35">
      <c r="A23" s="32">
        <f t="shared" si="9"/>
        <v>45754</v>
      </c>
      <c r="B23" s="70" cm="1">
        <f t="array" aca="1" ref="B23" ca="1">_xlfn.XLOOKUP(A23,INDIRECT($A$5&amp;"!$AJ$41:$AJ$406"),INDIRECT($A$5&amp;"!$AK$41:$AK$406"))*SUM($F$3:$I$3)</f>
        <v>0</v>
      </c>
      <c r="C23" s="70" cm="1">
        <f t="array" aca="1" ref="C23" ca="1">_xlfn.XLOOKUP(A23,INDIRECT($A$5&amp;"!$AJ$41:$AJ$406"),INDIRECT($A$5&amp;"!$AL$41:$AL$406"))*SUM($F$3:$I$3)</f>
        <v>15</v>
      </c>
      <c r="D23" s="70" cm="1">
        <f t="array" aca="1" ref="D23" ca="1">_xlfn.XLOOKUP(A23,INDIRECT($A$5&amp;"!$AJ$41:$AJ$406"),INDIRECT($A$5&amp;"!$AO$41:$AO$406"))*SUM($F$3:$I$3)</f>
        <v>15</v>
      </c>
      <c r="E23" s="34" cm="1">
        <f t="array" ref="E23">SUMPRODUCT(('PT Storengy'!$B$8:$K$372)*('PT Storengy'!$A$8:$A$372=$A23)*('PT Storengy'!$B$5:$K$5=$A$6)*('PT Storengy'!$B$7:$K$7=$A$7))</f>
        <v>0</v>
      </c>
      <c r="F23" s="119">
        <f t="shared" ca="1" si="0"/>
        <v>0.83330959999999998</v>
      </c>
      <c r="G23" s="176">
        <f t="shared" ca="1" si="1"/>
        <v>4.768E-2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0.9841066666666668</v>
      </c>
      <c r="I23" s="71">
        <f t="shared" ca="1" si="4"/>
        <v>118.09280000000001</v>
      </c>
      <c r="J23" s="118" cm="1">
        <f t="array" aca="1" ref="J23" ca="1">IF(COUNTIFS('PTC GRTgaz'!$K$7:$K$15996,"",'PTC GRTgaz'!$A$7:$A$15996,J$16,'PTC GRTgaz'!$D$7:$D$15996,$A23,'PTC GRTgaz'!$C$7:$C$15996,"DEL")&gt;0,J$14,SUMIFS('PTC GRTgaz'!$K$7:$K$15996,'PTC GRTgaz'!$A$7:$A$15996,J$16,'PTC GRTgaz'!$D$7:$D$15996,$A23,'PTC GRTgaz'!$C$7:$C$15996,"DEL")*1.0026*$F$4/INDIRECT($A$4&amp;"!D9"))</f>
        <v>120</v>
      </c>
      <c r="K23" s="118">
        <v>1000</v>
      </c>
      <c r="L23" s="119">
        <f t="shared" ca="1" si="2"/>
        <v>0.83330959999999998</v>
      </c>
      <c r="M23" s="176">
        <f t="shared" ca="1" si="5"/>
        <v>4.768E-2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0.9841066666666668</v>
      </c>
      <c r="O23" s="71">
        <f t="shared" ca="1" si="6"/>
        <v>118.09280000000001</v>
      </c>
      <c r="S23" s="119">
        <f t="shared" ca="1" si="3"/>
        <v>0.83330959999999998</v>
      </c>
      <c r="T23" s="54">
        <f t="shared" ca="1" si="7"/>
        <v>4.768E-2</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0.9841066666666668</v>
      </c>
      <c r="V23" s="71">
        <f t="shared" ca="1" si="8"/>
        <v>118.09280000000001</v>
      </c>
    </row>
    <row r="24" spans="1:22" x14ac:dyDescent="0.35">
      <c r="A24" s="32">
        <f t="shared" si="9"/>
        <v>45755</v>
      </c>
      <c r="B24" s="70" cm="1">
        <f t="array" aca="1" ref="B24" ca="1">_xlfn.XLOOKUP(A24,INDIRECT($A$5&amp;"!$AJ$41:$AJ$406"),INDIRECT($A$5&amp;"!$AK$41:$AK$406"))*SUM($F$3:$I$3)</f>
        <v>0</v>
      </c>
      <c r="C24" s="70" cm="1">
        <f t="array" aca="1" ref="C24" ca="1">_xlfn.XLOOKUP(A24,INDIRECT($A$5&amp;"!$AJ$41:$AJ$406"),INDIRECT($A$5&amp;"!$AL$41:$AL$406"))*SUM($F$3:$I$3)</f>
        <v>15</v>
      </c>
      <c r="D24" s="70" cm="1">
        <f t="array" aca="1" ref="D24" ca="1">_xlfn.XLOOKUP(A24,INDIRECT($A$5&amp;"!$AJ$41:$AJ$406"),INDIRECT($A$5&amp;"!$AO$41:$AO$406"))*SUM($F$3:$I$3)</f>
        <v>15</v>
      </c>
      <c r="E24" s="34" cm="1">
        <f t="array" ref="E24">SUMPRODUCT(('PT Storengy'!$B$8:$K$372)*('PT Storengy'!$A$8:$A$372=$A24)*('PT Storengy'!$B$5:$K$5=$A$6)*('PT Storengy'!$B$7:$K$7=$A$7))</f>
        <v>0</v>
      </c>
      <c r="F24" s="119">
        <f t="shared" ca="1" si="0"/>
        <v>0.95108760000000003</v>
      </c>
      <c r="G24" s="176">
        <f t="shared" ca="1" si="1"/>
        <v>5.5550000000000002E-2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0.98148333333333349</v>
      </c>
      <c r="I24" s="71">
        <f t="shared" ca="1" si="4"/>
        <v>117.77800000000002</v>
      </c>
      <c r="J24" s="118" cm="1">
        <f t="array" aca="1" ref="J24" ca="1">IF(COUNTIFS('PTC GRTgaz'!$K$7:$K$15996,"",'PTC GRTgaz'!$A$7:$A$15996,J$16,'PTC GRTgaz'!$D$7:$D$15996,$A24,'PTC GRTgaz'!$C$7:$C$15996,"DEL")&gt;0,J$14,SUMIFS('PTC GRTgaz'!$K$7:$K$15996,'PTC GRTgaz'!$A$7:$A$15996,J$16,'PTC GRTgaz'!$D$7:$D$15996,$A24,'PTC GRTgaz'!$C$7:$C$15996,"DEL")*1.0026*$F$4/INDIRECT($A$4&amp;"!D9"))</f>
        <v>120</v>
      </c>
      <c r="K24" s="118">
        <v>1000</v>
      </c>
      <c r="L24" s="119">
        <f t="shared" ca="1" si="2"/>
        <v>0.95108760000000003</v>
      </c>
      <c r="M24" s="176">
        <f t="shared" ca="1" si="5"/>
        <v>5.5550000000000002E-2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0.98148333333333349</v>
      </c>
      <c r="O24" s="71">
        <f t="shared" ca="1" si="6"/>
        <v>117.77800000000002</v>
      </c>
      <c r="S24" s="119">
        <f t="shared" ca="1" si="3"/>
        <v>0.95108760000000003</v>
      </c>
      <c r="T24" s="54">
        <f t="shared" ca="1" si="7"/>
        <v>5.5550000000000002E-2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0.98148333333333349</v>
      </c>
      <c r="V24" s="71">
        <f t="shared" ca="1" si="8"/>
        <v>117.77800000000002</v>
      </c>
    </row>
    <row r="25" spans="1:22" x14ac:dyDescent="0.35">
      <c r="A25" s="32">
        <f t="shared" si="9"/>
        <v>45756</v>
      </c>
      <c r="B25" s="70" cm="1">
        <f t="array" aca="1" ref="B25" ca="1">_xlfn.XLOOKUP(A25,INDIRECT($A$5&amp;"!$AJ$41:$AJ$406"),INDIRECT($A$5&amp;"!$AK$41:$AK$406"))*SUM($F$3:$I$3)</f>
        <v>0</v>
      </c>
      <c r="C25" s="70" cm="1">
        <f t="array" aca="1" ref="C25" ca="1">_xlfn.XLOOKUP(A25,INDIRECT($A$5&amp;"!$AJ$41:$AJ$406"),INDIRECT($A$5&amp;"!$AL$41:$AL$406"))*SUM($F$3:$I$3)</f>
        <v>15</v>
      </c>
      <c r="D25" s="70" cm="1">
        <f t="array" aca="1" ref="D25" ca="1">_xlfn.XLOOKUP(A25,INDIRECT($A$5&amp;"!$AJ$41:$AJ$406"),INDIRECT($A$5&amp;"!$AO$41:$AO$406"))*SUM($F$3:$I$3)</f>
        <v>15</v>
      </c>
      <c r="E25" s="34" cm="1">
        <f t="array" ref="E25">SUMPRODUCT(('PT Storengy'!$B$8:$K$372)*('PT Storengy'!$A$8:$A$372=$A25)*('PT Storengy'!$B$5:$K$5=$A$6)*('PT Storengy'!$B$7:$K$7=$A$7))</f>
        <v>0</v>
      </c>
      <c r="F25" s="119">
        <f t="shared" ca="1" si="0"/>
        <v>1.0685511999999999</v>
      </c>
      <c r="G25" s="176">
        <f t="shared" ca="1" si="1"/>
        <v>6.3409999999999994E-2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0.97886333333333275</v>
      </c>
      <c r="I25" s="71">
        <f t="shared" ca="1" si="4"/>
        <v>117.46359999999993</v>
      </c>
      <c r="J25" s="118" cm="1">
        <f t="array" aca="1" ref="J25" ca="1">IF(COUNTIFS('PTC GRTgaz'!$K$7:$K$15996,"",'PTC GRTgaz'!$A$7:$A$15996,J$16,'PTC GRTgaz'!$D$7:$D$15996,$A25,'PTC GRTgaz'!$C$7:$C$15996,"DEL")&gt;0,J$14,SUMIFS('PTC GRTgaz'!$K$7:$K$15996,'PTC GRTgaz'!$A$7:$A$15996,J$16,'PTC GRTgaz'!$D$7:$D$15996,$A25,'PTC GRTgaz'!$C$7:$C$15996,"DEL")*1.0026*$F$4/INDIRECT($A$4&amp;"!D9"))</f>
        <v>120</v>
      </c>
      <c r="K25" s="118">
        <v>1000</v>
      </c>
      <c r="L25" s="119">
        <f t="shared" ca="1" si="2"/>
        <v>1.0685511999999999</v>
      </c>
      <c r="M25" s="176">
        <f t="shared" ca="1" si="5"/>
        <v>6.3409999999999994E-2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0.97886333333333275</v>
      </c>
      <c r="O25" s="71">
        <f t="shared" ca="1" si="6"/>
        <v>117.46359999999993</v>
      </c>
      <c r="S25" s="119">
        <f t="shared" ca="1" si="3"/>
        <v>1.0685511999999999</v>
      </c>
      <c r="T25" s="54">
        <f t="shared" ca="1" si="7"/>
        <v>6.3409999999999994E-2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0.97886333333333275</v>
      </c>
      <c r="V25" s="71">
        <f t="shared" ca="1" si="8"/>
        <v>117.46359999999993</v>
      </c>
    </row>
    <row r="26" spans="1:22" x14ac:dyDescent="0.35">
      <c r="A26" s="32">
        <f t="shared" si="9"/>
        <v>45757</v>
      </c>
      <c r="B26" s="70" cm="1">
        <f t="array" aca="1" ref="B26" ca="1">_xlfn.XLOOKUP(A26,INDIRECT($A$5&amp;"!$AJ$41:$AJ$406"),INDIRECT($A$5&amp;"!$AK$41:$AK$406"))*SUM($F$3:$I$3)</f>
        <v>0</v>
      </c>
      <c r="C26" s="70" cm="1">
        <f t="array" aca="1" ref="C26" ca="1">_xlfn.XLOOKUP(A26,INDIRECT($A$5&amp;"!$AJ$41:$AJ$406"),INDIRECT($A$5&amp;"!$AL$41:$AL$406"))*SUM($F$3:$I$3)</f>
        <v>15</v>
      </c>
      <c r="D26" s="70" cm="1">
        <f t="array" aca="1" ref="D26" ca="1">_xlfn.XLOOKUP(A26,INDIRECT($A$5&amp;"!$AJ$41:$AJ$406"),INDIRECT($A$5&amp;"!$AO$41:$AO$406"))*SUM($F$3:$I$3)</f>
        <v>15</v>
      </c>
      <c r="E26" s="34" cm="1">
        <f t="array" ref="E26">SUMPRODUCT(('PT Storengy'!$B$8:$K$372)*('PT Storengy'!$A$8:$A$372=$A26)*('PT Storengy'!$B$5:$K$5=$A$6)*('PT Storengy'!$B$7:$K$7=$A$7))</f>
        <v>0</v>
      </c>
      <c r="F26" s="119">
        <f t="shared" ca="1" si="0"/>
        <v>1.1857015999999998</v>
      </c>
      <c r="G26" s="176">
        <f t="shared" ca="1" si="1"/>
        <v>7.1239999999999998E-2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0.97625333333333275</v>
      </c>
      <c r="I26" s="71">
        <f t="shared" ca="1" si="4"/>
        <v>117.15039999999993</v>
      </c>
      <c r="J26" s="118" cm="1">
        <f t="array" aca="1" ref="J26" ca="1">IF(COUNTIFS('PTC GRTgaz'!$K$7:$K$15996,"",'PTC GRTgaz'!$A$7:$A$15996,J$16,'PTC GRTgaz'!$D$7:$D$15996,$A26,'PTC GRTgaz'!$C$7:$C$15996,"DEL")&gt;0,J$14,SUMIFS('PTC GRTgaz'!$K$7:$K$15996,'PTC GRTgaz'!$A$7:$A$15996,J$16,'PTC GRTgaz'!$D$7:$D$15996,$A26,'PTC GRTgaz'!$C$7:$C$15996,"DEL")*1.0026*$F$4/INDIRECT($A$4&amp;"!D9"))</f>
        <v>120</v>
      </c>
      <c r="K26" s="118">
        <v>1000</v>
      </c>
      <c r="L26" s="119">
        <f t="shared" ca="1" si="2"/>
        <v>1.1857015999999998</v>
      </c>
      <c r="M26" s="176">
        <f t="shared" ca="1" si="5"/>
        <v>7.1239999999999998E-2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0.97625333333333275</v>
      </c>
      <c r="O26" s="71">
        <f t="shared" ca="1" si="6"/>
        <v>117.15039999999993</v>
      </c>
      <c r="S26" s="119">
        <f t="shared" ca="1" si="3"/>
        <v>1.1857015999999998</v>
      </c>
      <c r="T26" s="54">
        <f t="shared" ca="1" si="7"/>
        <v>7.1239999999999998E-2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0.97625333333333275</v>
      </c>
      <c r="V26" s="71">
        <f t="shared" ca="1" si="8"/>
        <v>117.15039999999993</v>
      </c>
    </row>
    <row r="27" spans="1:22" x14ac:dyDescent="0.35">
      <c r="A27" s="32">
        <f t="shared" si="9"/>
        <v>45758</v>
      </c>
      <c r="B27" s="70" cm="1">
        <f t="array" aca="1" ref="B27" ca="1">_xlfn.XLOOKUP(A27,INDIRECT($A$5&amp;"!$AJ$41:$AJ$406"),INDIRECT($A$5&amp;"!$AK$41:$AK$406"))*SUM($F$3:$I$3)</f>
        <v>0</v>
      </c>
      <c r="C27" s="70" cm="1">
        <f t="array" aca="1" ref="C27" ca="1">_xlfn.XLOOKUP(A27,INDIRECT($A$5&amp;"!$AJ$41:$AJ$406"),INDIRECT($A$5&amp;"!$AL$41:$AL$406"))*SUM($F$3:$I$3)</f>
        <v>15</v>
      </c>
      <c r="D27" s="70" cm="1">
        <f t="array" aca="1" ref="D27" ca="1">_xlfn.XLOOKUP(A27,INDIRECT($A$5&amp;"!$AJ$41:$AJ$406"),INDIRECT($A$5&amp;"!$AO$41:$AO$406"))*SUM($F$3:$I$3)</f>
        <v>15</v>
      </c>
      <c r="E27" s="34" cm="1">
        <f t="array" ref="E27">SUMPRODUCT(('PT Storengy'!$B$8:$K$372)*('PT Storengy'!$A$8:$A$372=$A27)*('PT Storengy'!$B$5:$K$5=$A$6)*('PT Storengy'!$B$7:$K$7=$A$7))</f>
        <v>0</v>
      </c>
      <c r="F27" s="119">
        <f t="shared" ca="1" si="0"/>
        <v>1.3025395999999998</v>
      </c>
      <c r="G27" s="176">
        <f t="shared" ca="1" si="1"/>
        <v>7.9049999999999995E-2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0.97364999999999968</v>
      </c>
      <c r="I27" s="71">
        <f t="shared" ca="1" si="4"/>
        <v>116.83799999999997</v>
      </c>
      <c r="J27" s="118" cm="1">
        <f t="array" aca="1" ref="J27" ca="1">IF(COUNTIFS('PTC GRTgaz'!$K$7:$K$15996,"",'PTC GRTgaz'!$A$7:$A$15996,J$16,'PTC GRTgaz'!$D$7:$D$15996,$A27,'PTC GRTgaz'!$C$7:$C$15996,"DEL")&gt;0,J$14,SUMIFS('PTC GRTgaz'!$K$7:$K$15996,'PTC GRTgaz'!$A$7:$A$15996,J$16,'PTC GRTgaz'!$D$7:$D$15996,$A27,'PTC GRTgaz'!$C$7:$C$15996,"DEL")*1.0026*$F$4/INDIRECT($A$4&amp;"!D9"))</f>
        <v>120</v>
      </c>
      <c r="K27" s="118">
        <v>1000</v>
      </c>
      <c r="L27" s="119">
        <f t="shared" ca="1" si="2"/>
        <v>1.3025395999999998</v>
      </c>
      <c r="M27" s="176">
        <f t="shared" ca="1" si="5"/>
        <v>7.9049999999999995E-2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0.97364999999999968</v>
      </c>
      <c r="O27" s="71">
        <f t="shared" ca="1" si="6"/>
        <v>116.83799999999997</v>
      </c>
      <c r="S27" s="119">
        <f t="shared" ca="1" si="3"/>
        <v>1.3025395999999998</v>
      </c>
      <c r="T27" s="54">
        <f t="shared" ca="1" si="7"/>
        <v>7.9049999999999995E-2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0.97364999999999968</v>
      </c>
      <c r="V27" s="71">
        <f t="shared" ca="1" si="8"/>
        <v>116.83799999999997</v>
      </c>
    </row>
    <row r="28" spans="1:22" x14ac:dyDescent="0.35">
      <c r="A28" s="32">
        <f t="shared" si="9"/>
        <v>45759</v>
      </c>
      <c r="B28" s="70" cm="1">
        <f t="array" aca="1" ref="B28" ca="1">_xlfn.XLOOKUP(A28,INDIRECT($A$5&amp;"!$AJ$41:$AJ$406"),INDIRECT($A$5&amp;"!$AK$41:$AK$406"))*SUM($F$3:$I$3)</f>
        <v>0</v>
      </c>
      <c r="C28" s="70" cm="1">
        <f t="array" aca="1" ref="C28" ca="1">_xlfn.XLOOKUP(A28,INDIRECT($A$5&amp;"!$AJ$41:$AJ$406"),INDIRECT($A$5&amp;"!$AL$41:$AL$406"))*SUM($F$3:$I$3)</f>
        <v>15</v>
      </c>
      <c r="D28" s="70" cm="1">
        <f t="array" aca="1" ref="D28" ca="1">_xlfn.XLOOKUP(A28,INDIRECT($A$5&amp;"!$AJ$41:$AJ$406"),INDIRECT($A$5&amp;"!$AO$41:$AO$406"))*SUM($F$3:$I$3)</f>
        <v>15</v>
      </c>
      <c r="E28" s="34" cm="1">
        <f t="array" ref="E28">SUMPRODUCT(('PT Storengy'!$B$8:$K$372)*('PT Storengy'!$A$8:$A$372=$A28)*('PT Storengy'!$B$5:$K$5=$A$6)*('PT Storengy'!$B$7:$K$7=$A$7))</f>
        <v>0</v>
      </c>
      <c r="F28" s="119">
        <f t="shared" ca="1" si="0"/>
        <v>1.4190659999999997</v>
      </c>
      <c r="G28" s="176">
        <f t="shared" ca="1" si="1"/>
        <v>8.6840000000000001E-2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0.97105333333333288</v>
      </c>
      <c r="I28" s="71">
        <f t="shared" ca="1" si="4"/>
        <v>116.52639999999994</v>
      </c>
      <c r="J28" s="118" cm="1">
        <f t="array" aca="1" ref="J28" ca="1">IF(COUNTIFS('PTC GRTgaz'!$K$7:$K$15996,"",'PTC GRTgaz'!$A$7:$A$15996,J$16,'PTC GRTgaz'!$D$7:$D$15996,$A28,'PTC GRTgaz'!$C$7:$C$15996,"DEL")&gt;0,J$14,SUMIFS('PTC GRTgaz'!$K$7:$K$15996,'PTC GRTgaz'!$A$7:$A$15996,J$16,'PTC GRTgaz'!$D$7:$D$15996,$A28,'PTC GRTgaz'!$C$7:$C$15996,"DEL")*1.0026*$F$4/INDIRECT($A$4&amp;"!D9"))</f>
        <v>120</v>
      </c>
      <c r="K28" s="118">
        <v>1000</v>
      </c>
      <c r="L28" s="119">
        <f t="shared" ca="1" si="2"/>
        <v>1.4190659999999997</v>
      </c>
      <c r="M28" s="176">
        <f t="shared" ca="1" si="5"/>
        <v>8.6840000000000001E-2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0.97105333333333288</v>
      </c>
      <c r="O28" s="71">
        <f t="shared" ca="1" si="6"/>
        <v>116.52639999999994</v>
      </c>
      <c r="S28" s="119">
        <f t="shared" ca="1" si="3"/>
        <v>1.4190659999999997</v>
      </c>
      <c r="T28" s="54">
        <f t="shared" ca="1" si="7"/>
        <v>8.6840000000000001E-2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0.97105333333333288</v>
      </c>
      <c r="V28" s="71">
        <f t="shared" ca="1" si="8"/>
        <v>116.52639999999994</v>
      </c>
    </row>
    <row r="29" spans="1:22" x14ac:dyDescent="0.35">
      <c r="A29" s="32">
        <f t="shared" si="9"/>
        <v>45760</v>
      </c>
      <c r="B29" s="70" cm="1">
        <f t="array" aca="1" ref="B29" ca="1">_xlfn.XLOOKUP(A29,INDIRECT($A$5&amp;"!$AJ$41:$AJ$406"),INDIRECT($A$5&amp;"!$AK$41:$AK$406"))*SUM($F$3:$I$3)</f>
        <v>0</v>
      </c>
      <c r="C29" s="70" cm="1">
        <f t="array" aca="1" ref="C29" ca="1">_xlfn.XLOOKUP(A29,INDIRECT($A$5&amp;"!$AJ$41:$AJ$406"),INDIRECT($A$5&amp;"!$AL$41:$AL$406"))*SUM($F$3:$I$3)</f>
        <v>15</v>
      </c>
      <c r="D29" s="70" cm="1">
        <f t="array" aca="1" ref="D29" ca="1">_xlfn.XLOOKUP(A29,INDIRECT($A$5&amp;"!$AJ$41:$AJ$406"),INDIRECT($A$5&amp;"!$AO$41:$AO$406"))*SUM($F$3:$I$3)</f>
        <v>15</v>
      </c>
      <c r="E29" s="34" cm="1">
        <f t="array" ref="E29">SUMPRODUCT(('PT Storengy'!$B$8:$K$372)*('PT Storengy'!$A$8:$A$372=$A29)*('PT Storengy'!$B$5:$K$5=$A$6)*('PT Storengy'!$B$7:$K$7=$A$7))</f>
        <v>0</v>
      </c>
      <c r="F29" s="119">
        <f t="shared" ca="1" si="0"/>
        <v>1.5352819999999996</v>
      </c>
      <c r="G29" s="176">
        <f t="shared" ca="1" si="1"/>
        <v>9.4600000000000004E-2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0.96846666666666614</v>
      </c>
      <c r="I29" s="71">
        <f t="shared" ca="1" si="4"/>
        <v>116.21599999999994</v>
      </c>
      <c r="J29" s="118" cm="1">
        <f t="array" aca="1" ref="J29" ca="1">IF(COUNTIFS('PTC GRTgaz'!$K$7:$K$15996,"",'PTC GRTgaz'!$A$7:$A$15996,J$16,'PTC GRTgaz'!$D$7:$D$15996,$A29,'PTC GRTgaz'!$C$7:$C$15996,"DEL")&gt;0,J$14,SUMIFS('PTC GRTgaz'!$K$7:$K$15996,'PTC GRTgaz'!$A$7:$A$15996,J$16,'PTC GRTgaz'!$D$7:$D$15996,$A29,'PTC GRTgaz'!$C$7:$C$15996,"DEL")*1.0026*$F$4/INDIRECT($A$4&amp;"!D9"))</f>
        <v>120</v>
      </c>
      <c r="K29" s="118">
        <v>1000</v>
      </c>
      <c r="L29" s="119">
        <f t="shared" ca="1" si="2"/>
        <v>1.5352819999999996</v>
      </c>
      <c r="M29" s="176">
        <f t="shared" ca="1" si="5"/>
        <v>9.4600000000000004E-2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0.96846666666666614</v>
      </c>
      <c r="O29" s="71">
        <f t="shared" ca="1" si="6"/>
        <v>116.21599999999994</v>
      </c>
      <c r="S29" s="119">
        <f t="shared" ca="1" si="3"/>
        <v>1.5352819999999996</v>
      </c>
      <c r="T29" s="54">
        <f t="shared" ca="1" si="7"/>
        <v>9.4600000000000004E-2</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0.96846666666666614</v>
      </c>
      <c r="V29" s="71">
        <f t="shared" ca="1" si="8"/>
        <v>116.21599999999994</v>
      </c>
    </row>
    <row r="30" spans="1:22" x14ac:dyDescent="0.35">
      <c r="A30" s="32">
        <f t="shared" si="9"/>
        <v>45761</v>
      </c>
      <c r="B30" s="70" cm="1">
        <f t="array" aca="1" ref="B30" ca="1">_xlfn.XLOOKUP(A30,INDIRECT($A$5&amp;"!$AJ$41:$AJ$406"),INDIRECT($A$5&amp;"!$AK$41:$AK$406"))*SUM($F$3:$I$3)</f>
        <v>0</v>
      </c>
      <c r="C30" s="70" cm="1">
        <f t="array" aca="1" ref="C30" ca="1">_xlfn.XLOOKUP(A30,INDIRECT($A$5&amp;"!$AJ$41:$AJ$406"),INDIRECT($A$5&amp;"!$AL$41:$AL$406"))*SUM($F$3:$I$3)</f>
        <v>15</v>
      </c>
      <c r="D30" s="70" cm="1">
        <f t="array" aca="1" ref="D30" ca="1">_xlfn.XLOOKUP(A30,INDIRECT($A$5&amp;"!$AJ$41:$AJ$406"),INDIRECT($A$5&amp;"!$AO$41:$AO$406"))*SUM($F$3:$I$3)</f>
        <v>15</v>
      </c>
      <c r="E30" s="34" cm="1">
        <f t="array" ref="E30">SUMPRODUCT(('PT Storengy'!$B$8:$K$372)*('PT Storengy'!$A$8:$A$372=$A30)*('PT Storengy'!$B$5:$K$5=$A$6)*('PT Storengy'!$B$7:$K$7=$A$7))</f>
        <v>0</v>
      </c>
      <c r="F30" s="119">
        <f t="shared" ca="1" si="0"/>
        <v>1.6511879999999994</v>
      </c>
      <c r="G30" s="176">
        <f t="shared" ca="1" si="1"/>
        <v>0.10235</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0.96588333333333287</v>
      </c>
      <c r="I30" s="71">
        <f t="shared" ca="1" si="4"/>
        <v>115.90599999999995</v>
      </c>
      <c r="J30" s="118" cm="1">
        <f t="array" aca="1" ref="J30" ca="1">IF(COUNTIFS('PTC GRTgaz'!$K$7:$K$15996,"",'PTC GRTgaz'!$A$7:$A$15996,J$16,'PTC GRTgaz'!$D$7:$D$15996,$A30,'PTC GRTgaz'!$C$7:$C$15996,"DEL")&gt;0,J$14,SUMIFS('PTC GRTgaz'!$K$7:$K$15996,'PTC GRTgaz'!$A$7:$A$15996,J$16,'PTC GRTgaz'!$D$7:$D$15996,$A30,'PTC GRTgaz'!$C$7:$C$15996,"DEL")*1.0026*$F$4/INDIRECT($A$4&amp;"!D9"))</f>
        <v>120</v>
      </c>
      <c r="K30" s="118">
        <v>1000</v>
      </c>
      <c r="L30" s="119">
        <f t="shared" ca="1" si="2"/>
        <v>1.6511879999999994</v>
      </c>
      <c r="M30" s="176">
        <f t="shared" ca="1" si="5"/>
        <v>0.10235</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0.96588333333333287</v>
      </c>
      <c r="O30" s="71">
        <f t="shared" ca="1" si="6"/>
        <v>115.90599999999995</v>
      </c>
      <c r="S30" s="119">
        <f t="shared" ca="1" si="3"/>
        <v>1.6511879999999994</v>
      </c>
      <c r="T30" s="54">
        <f t="shared" ca="1" si="7"/>
        <v>0.10235</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0.96588333333333287</v>
      </c>
      <c r="V30" s="71">
        <f t="shared" ca="1" si="8"/>
        <v>115.90599999999995</v>
      </c>
    </row>
    <row r="31" spans="1:22" x14ac:dyDescent="0.35">
      <c r="A31" s="32">
        <f t="shared" si="9"/>
        <v>45762</v>
      </c>
      <c r="B31" s="70" cm="1">
        <f t="array" aca="1" ref="B31" ca="1">_xlfn.XLOOKUP(A31,INDIRECT($A$5&amp;"!$AJ$41:$AJ$406"),INDIRECT($A$5&amp;"!$AK$41:$AK$406"))*SUM($F$3:$I$3)</f>
        <v>0</v>
      </c>
      <c r="C31" s="70" cm="1">
        <f t="array" aca="1" ref="C31" ca="1">_xlfn.XLOOKUP(A31,INDIRECT($A$5&amp;"!$AJ$41:$AJ$406"),INDIRECT($A$5&amp;"!$AL$41:$AL$406"))*SUM($F$3:$I$3)</f>
        <v>15</v>
      </c>
      <c r="D31" s="70" cm="1">
        <f t="array" aca="1" ref="D31" ca="1">_xlfn.XLOOKUP(A31,INDIRECT($A$5&amp;"!$AJ$41:$AJ$406"),INDIRECT($A$5&amp;"!$AO$41:$AO$406"))*SUM($F$3:$I$3)</f>
        <v>15</v>
      </c>
      <c r="E31" s="34" cm="1">
        <f t="array" ref="E31">SUMPRODUCT(('PT Storengy'!$B$8:$K$372)*('PT Storengy'!$A$8:$A$372=$A31)*('PT Storengy'!$B$5:$K$5=$A$6)*('PT Storengy'!$B$7:$K$7=$A$7))</f>
        <v>0</v>
      </c>
      <c r="F31" s="119">
        <f t="shared" ca="1" si="0"/>
        <v>1.7667847999999995</v>
      </c>
      <c r="G31" s="176">
        <f t="shared" ca="1" si="1"/>
        <v>0.11008</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0.96330666666666631</v>
      </c>
      <c r="I31" s="71">
        <f t="shared" ca="1" si="4"/>
        <v>115.59679999999996</v>
      </c>
      <c r="J31" s="118" cm="1">
        <f t="array" aca="1" ref="J31" ca="1">IF(COUNTIFS('PTC GRTgaz'!$K$7:$K$15996,"",'PTC GRTgaz'!$A$7:$A$15996,J$16,'PTC GRTgaz'!$D$7:$D$15996,$A31,'PTC GRTgaz'!$C$7:$C$15996,"DEL")&gt;0,J$14,SUMIFS('PTC GRTgaz'!$K$7:$K$15996,'PTC GRTgaz'!$A$7:$A$15996,J$16,'PTC GRTgaz'!$D$7:$D$15996,$A31,'PTC GRTgaz'!$C$7:$C$15996,"DEL")*1.0026*$F$4/INDIRECT($A$4&amp;"!D9"))</f>
        <v>120</v>
      </c>
      <c r="K31" s="118">
        <v>1000</v>
      </c>
      <c r="L31" s="119">
        <f t="shared" ca="1" si="2"/>
        <v>1.7667847999999995</v>
      </c>
      <c r="M31" s="176">
        <f t="shared" ca="1" si="5"/>
        <v>0.11008</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0.96330666666666631</v>
      </c>
      <c r="O31" s="71">
        <f t="shared" ca="1" si="6"/>
        <v>115.59679999999996</v>
      </c>
      <c r="S31" s="119">
        <f t="shared" ca="1" si="3"/>
        <v>1.7667847999999995</v>
      </c>
      <c r="T31" s="54">
        <f t="shared" ca="1" si="7"/>
        <v>0.11008</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0.96330666666666631</v>
      </c>
      <c r="V31" s="71">
        <f t="shared" ca="1" si="8"/>
        <v>115.59679999999996</v>
      </c>
    </row>
    <row r="32" spans="1:22" x14ac:dyDescent="0.35">
      <c r="A32" s="32">
        <f t="shared" si="9"/>
        <v>45763</v>
      </c>
      <c r="B32" s="70" cm="1">
        <f t="array" aca="1" ref="B32" ca="1">_xlfn.XLOOKUP(A32,INDIRECT($A$5&amp;"!$AJ$41:$AJ$406"),INDIRECT($A$5&amp;"!$AK$41:$AK$406"))*SUM($F$3:$I$3)</f>
        <v>0</v>
      </c>
      <c r="C32" s="70" cm="1">
        <f t="array" aca="1" ref="C32" ca="1">_xlfn.XLOOKUP(A32,INDIRECT($A$5&amp;"!$AJ$41:$AJ$406"),INDIRECT($A$5&amp;"!$AL$41:$AL$406"))*SUM($F$3:$I$3)</f>
        <v>15</v>
      </c>
      <c r="D32" s="70" cm="1">
        <f t="array" aca="1" ref="D32" ca="1">_xlfn.XLOOKUP(A32,INDIRECT($A$5&amp;"!$AJ$41:$AJ$406"),INDIRECT($A$5&amp;"!$AO$41:$AO$406"))*SUM($F$3:$I$3)</f>
        <v>15</v>
      </c>
      <c r="E32" s="34" cm="1">
        <f t="array" ref="E32">SUMPRODUCT(('PT Storengy'!$B$8:$K$372)*('PT Storengy'!$A$8:$A$372=$A32)*('PT Storengy'!$B$5:$K$5=$A$6)*('PT Storengy'!$B$7:$K$7=$A$7))</f>
        <v>0</v>
      </c>
      <c r="F32" s="119">
        <f t="shared" ca="1" si="0"/>
        <v>1.8820731999999993</v>
      </c>
      <c r="G32" s="176">
        <f t="shared" ca="1" si="1"/>
        <v>0.11779000000000001</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0.96073666666666613</v>
      </c>
      <c r="I32" s="71">
        <f t="shared" ca="1" si="4"/>
        <v>115.28839999999994</v>
      </c>
      <c r="J32" s="118" cm="1">
        <f t="array" aca="1" ref="J32" ca="1">IF(COUNTIFS('PTC GRTgaz'!$K$7:$K$15996,"",'PTC GRTgaz'!$A$7:$A$15996,J$16,'PTC GRTgaz'!$D$7:$D$15996,$A32,'PTC GRTgaz'!$C$7:$C$15996,"DEL")&gt;0,J$14,SUMIFS('PTC GRTgaz'!$K$7:$K$15996,'PTC GRTgaz'!$A$7:$A$15996,J$16,'PTC GRTgaz'!$D$7:$D$15996,$A32,'PTC GRTgaz'!$C$7:$C$15996,"DEL")*1.0026*$F$4/INDIRECT($A$4&amp;"!D9"))</f>
        <v>120</v>
      </c>
      <c r="K32" s="118">
        <v>1000</v>
      </c>
      <c r="L32" s="119">
        <f t="shared" ca="1" si="2"/>
        <v>1.8820731999999993</v>
      </c>
      <c r="M32" s="176">
        <f t="shared" ca="1" si="5"/>
        <v>0.11779000000000001</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0.96073666666666613</v>
      </c>
      <c r="O32" s="71">
        <f t="shared" ca="1" si="6"/>
        <v>115.28839999999994</v>
      </c>
      <c r="S32" s="119">
        <f t="shared" ca="1" si="3"/>
        <v>1.8820731999999993</v>
      </c>
      <c r="T32" s="54">
        <f t="shared" ca="1" si="7"/>
        <v>0.11779000000000001</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0.96073666666666613</v>
      </c>
      <c r="V32" s="71">
        <f t="shared" ca="1" si="8"/>
        <v>115.28839999999994</v>
      </c>
    </row>
    <row r="33" spans="1:22" x14ac:dyDescent="0.35">
      <c r="A33" s="32">
        <f t="shared" si="9"/>
        <v>45764</v>
      </c>
      <c r="B33" s="70" cm="1">
        <f t="array" aca="1" ref="B33" ca="1">_xlfn.XLOOKUP(A33,INDIRECT($A$5&amp;"!$AJ$41:$AJ$406"),INDIRECT($A$5&amp;"!$AK$41:$AK$406"))*SUM($F$3:$I$3)</f>
        <v>0</v>
      </c>
      <c r="C33" s="70" cm="1">
        <f t="array" aca="1" ref="C33" ca="1">_xlfn.XLOOKUP(A33,INDIRECT($A$5&amp;"!$AJ$41:$AJ$406"),INDIRECT($A$5&amp;"!$AL$41:$AL$406"))*SUM($F$3:$I$3)</f>
        <v>15</v>
      </c>
      <c r="D33" s="70" cm="1">
        <f t="array" aca="1" ref="D33" ca="1">_xlfn.XLOOKUP(A33,INDIRECT($A$5&amp;"!$AJ$41:$AJ$406"),INDIRECT($A$5&amp;"!$AO$41:$AO$406"))*SUM($F$3:$I$3)</f>
        <v>15</v>
      </c>
      <c r="E33" s="34" cm="1">
        <f t="array" ref="E33">SUMPRODUCT(('PT Storengy'!$B$8:$K$372)*('PT Storengy'!$A$8:$A$372=$A33)*('PT Storengy'!$B$5:$K$5=$A$6)*('PT Storengy'!$B$7:$K$7=$A$7))</f>
        <v>0</v>
      </c>
      <c r="F33" s="119">
        <f t="shared" ca="1" si="0"/>
        <v>1.9970543999999995</v>
      </c>
      <c r="G33" s="176">
        <f t="shared" ca="1" si="1"/>
        <v>0.12547</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0.95817666666666756</v>
      </c>
      <c r="I33" s="71">
        <f t="shared" ca="1" si="4"/>
        <v>114.98120000000011</v>
      </c>
      <c r="J33" s="118" cm="1">
        <f t="array" aca="1" ref="J33" ca="1">IF(COUNTIFS('PTC GRTgaz'!$K$7:$K$15996,"",'PTC GRTgaz'!$A$7:$A$15996,J$16,'PTC GRTgaz'!$D$7:$D$15996,$A33,'PTC GRTgaz'!$C$7:$C$15996,"DEL")&gt;0,J$14,SUMIFS('PTC GRTgaz'!$K$7:$K$15996,'PTC GRTgaz'!$A$7:$A$15996,J$16,'PTC GRTgaz'!$D$7:$D$15996,$A33,'PTC GRTgaz'!$C$7:$C$15996,"DEL")*1.0026*$F$4/INDIRECT($A$4&amp;"!D9"))</f>
        <v>120</v>
      </c>
      <c r="K33" s="118">
        <v>1000</v>
      </c>
      <c r="L33" s="119">
        <f t="shared" ca="1" si="2"/>
        <v>1.9970543999999995</v>
      </c>
      <c r="M33" s="176">
        <f t="shared" ca="1" si="5"/>
        <v>0.12547</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0.95817666666666756</v>
      </c>
      <c r="O33" s="71">
        <f t="shared" ca="1" si="6"/>
        <v>114.98120000000011</v>
      </c>
      <c r="S33" s="119">
        <f t="shared" ca="1" si="3"/>
        <v>1.9970543999999995</v>
      </c>
      <c r="T33" s="54">
        <f t="shared" ca="1" si="7"/>
        <v>0.12547</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0.95817666666666756</v>
      </c>
      <c r="V33" s="71">
        <f t="shared" ca="1" si="8"/>
        <v>114.98120000000011</v>
      </c>
    </row>
    <row r="34" spans="1:22" x14ac:dyDescent="0.35">
      <c r="A34" s="32">
        <f t="shared" si="9"/>
        <v>45765</v>
      </c>
      <c r="B34" s="70" cm="1">
        <f t="array" aca="1" ref="B34" ca="1">_xlfn.XLOOKUP(A34,INDIRECT($A$5&amp;"!$AJ$41:$AJ$406"),INDIRECT($A$5&amp;"!$AK$41:$AK$406"))*SUM($F$3:$I$3)</f>
        <v>0</v>
      </c>
      <c r="C34" s="70" cm="1">
        <f t="array" aca="1" ref="C34" ca="1">_xlfn.XLOOKUP(A34,INDIRECT($A$5&amp;"!$AJ$41:$AJ$406"),INDIRECT($A$5&amp;"!$AL$41:$AL$406"))*SUM($F$3:$I$3)</f>
        <v>15</v>
      </c>
      <c r="D34" s="70" cm="1">
        <f t="array" aca="1" ref="D34" ca="1">_xlfn.XLOOKUP(A34,INDIRECT($A$5&amp;"!$AJ$41:$AJ$406"),INDIRECT($A$5&amp;"!$AO$41:$AO$406"))*SUM($F$3:$I$3)</f>
        <v>15</v>
      </c>
      <c r="E34" s="34" cm="1">
        <f t="array" ref="E34">SUMPRODUCT(('PT Storengy'!$B$8:$K$372)*('PT Storengy'!$A$8:$A$372=$A34)*('PT Storengy'!$B$5:$K$5=$A$6)*('PT Storengy'!$B$7:$K$7=$A$7))</f>
        <v>0</v>
      </c>
      <c r="F34" s="119">
        <f t="shared" ca="1" si="0"/>
        <v>2.1117287999999994</v>
      </c>
      <c r="G34" s="176">
        <f t="shared" ca="1" si="1"/>
        <v>0.13314000000000001</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0.9556200000000008</v>
      </c>
      <c r="I34" s="71">
        <f t="shared" ca="1" si="4"/>
        <v>114.67440000000009</v>
      </c>
      <c r="J34" s="118" cm="1">
        <f t="array" aca="1" ref="J34" ca="1">IF(COUNTIFS('PTC GRTgaz'!$K$7:$K$15996,"",'PTC GRTgaz'!$A$7:$A$15996,J$16,'PTC GRTgaz'!$D$7:$D$15996,$A34,'PTC GRTgaz'!$C$7:$C$15996,"DEL")&gt;0,J$14,SUMIFS('PTC GRTgaz'!$K$7:$K$15996,'PTC GRTgaz'!$A$7:$A$15996,J$16,'PTC GRTgaz'!$D$7:$D$15996,$A34,'PTC GRTgaz'!$C$7:$C$15996,"DEL")*1.0026*$F$4/INDIRECT($A$4&amp;"!D9"))</f>
        <v>120</v>
      </c>
      <c r="K34" s="118">
        <v>1000</v>
      </c>
      <c r="L34" s="119">
        <f t="shared" ca="1" si="2"/>
        <v>2.1117287999999994</v>
      </c>
      <c r="M34" s="176">
        <f t="shared" ca="1" si="5"/>
        <v>0.13314000000000001</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0.9556200000000008</v>
      </c>
      <c r="O34" s="71">
        <f t="shared" ca="1" si="6"/>
        <v>114.67440000000009</v>
      </c>
      <c r="S34" s="119">
        <f t="shared" ca="1" si="3"/>
        <v>2.1117287999999994</v>
      </c>
      <c r="T34" s="54">
        <f t="shared" ca="1" si="7"/>
        <v>0.13314000000000001</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0.9556200000000008</v>
      </c>
      <c r="V34" s="71">
        <f t="shared" ca="1" si="8"/>
        <v>114.67440000000009</v>
      </c>
    </row>
    <row r="35" spans="1:22" x14ac:dyDescent="0.35">
      <c r="A35" s="32">
        <f t="shared" si="9"/>
        <v>45766</v>
      </c>
      <c r="B35" s="70" cm="1">
        <f t="array" aca="1" ref="B35" ca="1">_xlfn.XLOOKUP(A35,INDIRECT($A$5&amp;"!$AJ$41:$AJ$406"),INDIRECT($A$5&amp;"!$AK$41:$AK$406"))*SUM($F$3:$I$3)</f>
        <v>0</v>
      </c>
      <c r="C35" s="70" cm="1">
        <f t="array" aca="1" ref="C35" ca="1">_xlfn.XLOOKUP(A35,INDIRECT($A$5&amp;"!$AJ$41:$AJ$406"),INDIRECT($A$5&amp;"!$AL$41:$AL$406"))*SUM($F$3:$I$3)</f>
        <v>15</v>
      </c>
      <c r="D35" s="70" cm="1">
        <f t="array" aca="1" ref="D35" ca="1">_xlfn.XLOOKUP(A35,INDIRECT($A$5&amp;"!$AJ$41:$AJ$406"),INDIRECT($A$5&amp;"!$AO$41:$AO$406"))*SUM($F$3:$I$3)</f>
        <v>15</v>
      </c>
      <c r="E35" s="34" cm="1">
        <f t="array" ref="E35">SUMPRODUCT(('PT Storengy'!$B$8:$K$372)*('PT Storengy'!$A$8:$A$372=$A35)*('PT Storengy'!$B$5:$K$5=$A$6)*('PT Storengy'!$B$7:$K$7=$A$7))</f>
        <v>0</v>
      </c>
      <c r="F35" s="119">
        <f t="shared" ca="1" si="0"/>
        <v>2.2260975999999997</v>
      </c>
      <c r="G35" s="176">
        <f t="shared" ca="1" si="1"/>
        <v>0.14077999999999999</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0.95307333333333422</v>
      </c>
      <c r="I35" s="71">
        <f t="shared" ca="1" si="4"/>
        <v>114.36880000000011</v>
      </c>
      <c r="J35" s="118" cm="1">
        <f t="array" aca="1" ref="J35" ca="1">IF(COUNTIFS('PTC GRTgaz'!$K$7:$K$15996,"",'PTC GRTgaz'!$A$7:$A$15996,J$16,'PTC GRTgaz'!$D$7:$D$15996,$A35,'PTC GRTgaz'!$C$7:$C$15996,"DEL")&gt;0,J$14,SUMIFS('PTC GRTgaz'!$K$7:$K$15996,'PTC GRTgaz'!$A$7:$A$15996,J$16,'PTC GRTgaz'!$D$7:$D$15996,$A35,'PTC GRTgaz'!$C$7:$C$15996,"DEL")*1.0026*$F$4/INDIRECT($A$4&amp;"!D9"))</f>
        <v>120</v>
      </c>
      <c r="K35" s="118">
        <v>1000</v>
      </c>
      <c r="L35" s="119">
        <f t="shared" ca="1" si="2"/>
        <v>2.2260975999999997</v>
      </c>
      <c r="M35" s="176">
        <f t="shared" ca="1" si="5"/>
        <v>0.14077999999999999</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0.95307333333333422</v>
      </c>
      <c r="O35" s="71">
        <f t="shared" ca="1" si="6"/>
        <v>114.36880000000011</v>
      </c>
      <c r="S35" s="119">
        <f t="shared" ca="1" si="3"/>
        <v>2.2260975999999997</v>
      </c>
      <c r="T35" s="54">
        <f t="shared" ca="1" si="7"/>
        <v>0.14077999999999999</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0.95307333333333422</v>
      </c>
      <c r="V35" s="71">
        <f t="shared" ca="1" si="8"/>
        <v>114.36880000000011</v>
      </c>
    </row>
    <row r="36" spans="1:22" x14ac:dyDescent="0.35">
      <c r="A36" s="32">
        <f t="shared" si="9"/>
        <v>45767</v>
      </c>
      <c r="B36" s="70" cm="1">
        <f t="array" aca="1" ref="B36" ca="1">_xlfn.XLOOKUP(A36,INDIRECT($A$5&amp;"!$AJ$41:$AJ$406"),INDIRECT($A$5&amp;"!$AK$41:$AK$406"))*SUM($F$3:$I$3)</f>
        <v>0</v>
      </c>
      <c r="C36" s="70" cm="1">
        <f t="array" aca="1" ref="C36" ca="1">_xlfn.XLOOKUP(A36,INDIRECT($A$5&amp;"!$AJ$41:$AJ$406"),INDIRECT($A$5&amp;"!$AL$41:$AL$406"))*SUM($F$3:$I$3)</f>
        <v>15</v>
      </c>
      <c r="D36" s="70" cm="1">
        <f t="array" aca="1" ref="D36" ca="1">_xlfn.XLOOKUP(A36,INDIRECT($A$5&amp;"!$AJ$41:$AJ$406"),INDIRECT($A$5&amp;"!$AO$41:$AO$406"))*SUM($F$3:$I$3)</f>
        <v>15</v>
      </c>
      <c r="E36" s="34" cm="1">
        <f t="array" ref="E36">SUMPRODUCT(('PT Storengy'!$B$8:$K$372)*('PT Storengy'!$A$8:$A$372=$A36)*('PT Storengy'!$B$5:$K$5=$A$6)*('PT Storengy'!$B$7:$K$7=$A$7))</f>
        <v>0</v>
      </c>
      <c r="F36" s="119">
        <f t="shared" ca="1" si="0"/>
        <v>2.3401611999999998</v>
      </c>
      <c r="G36" s="176">
        <f t="shared" ca="1" si="1"/>
        <v>0.14840999999999999</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0.95053000000000099</v>
      </c>
      <c r="I36" s="71">
        <f t="shared" ca="1" si="4"/>
        <v>114.06360000000012</v>
      </c>
      <c r="J36" s="118" cm="1">
        <f t="array" aca="1" ref="J36" ca="1">IF(COUNTIFS('PTC GRTgaz'!$K$7:$K$15996,"",'PTC GRTgaz'!$A$7:$A$15996,J$16,'PTC GRTgaz'!$D$7:$D$15996,$A36,'PTC GRTgaz'!$C$7:$C$15996,"DEL")&gt;0,J$14,SUMIFS('PTC GRTgaz'!$K$7:$K$15996,'PTC GRTgaz'!$A$7:$A$15996,J$16,'PTC GRTgaz'!$D$7:$D$15996,$A36,'PTC GRTgaz'!$C$7:$C$15996,"DEL")*1.0026*$F$4/INDIRECT($A$4&amp;"!D9"))</f>
        <v>120</v>
      </c>
      <c r="K36" s="118">
        <v>1000</v>
      </c>
      <c r="L36" s="119">
        <f t="shared" ca="1" si="2"/>
        <v>2.3401611999999998</v>
      </c>
      <c r="M36" s="176">
        <f t="shared" ca="1" si="5"/>
        <v>0.14840999999999999</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0.95053000000000099</v>
      </c>
      <c r="O36" s="71">
        <f t="shared" ca="1" si="6"/>
        <v>114.06360000000012</v>
      </c>
      <c r="S36" s="119">
        <f t="shared" ca="1" si="3"/>
        <v>2.3401611999999998</v>
      </c>
      <c r="T36" s="54">
        <f t="shared" ca="1" si="7"/>
        <v>0.14840999999999999</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0.95053000000000099</v>
      </c>
      <c r="V36" s="71">
        <f t="shared" ca="1" si="8"/>
        <v>114.06360000000012</v>
      </c>
    </row>
    <row r="37" spans="1:22" x14ac:dyDescent="0.35">
      <c r="A37" s="32">
        <f t="shared" si="9"/>
        <v>45768</v>
      </c>
      <c r="B37" s="70" cm="1">
        <f t="array" aca="1" ref="B37" ca="1">_xlfn.XLOOKUP(A37,INDIRECT($A$5&amp;"!$AJ$41:$AJ$406"),INDIRECT($A$5&amp;"!$AK$41:$AK$406"))*SUM($F$3:$I$3)</f>
        <v>0</v>
      </c>
      <c r="C37" s="70" cm="1">
        <f t="array" aca="1" ref="C37" ca="1">_xlfn.XLOOKUP(A37,INDIRECT($A$5&amp;"!$AJ$41:$AJ$406"),INDIRECT($A$5&amp;"!$AL$41:$AL$406"))*SUM($F$3:$I$3)</f>
        <v>15</v>
      </c>
      <c r="D37" s="70" cm="1">
        <f t="array" aca="1" ref="D37" ca="1">_xlfn.XLOOKUP(A37,INDIRECT($A$5&amp;"!$AJ$41:$AJ$406"),INDIRECT($A$5&amp;"!$AO$41:$AO$406"))*SUM($F$3:$I$3)</f>
        <v>15</v>
      </c>
      <c r="E37" s="34" cm="1">
        <f t="array" ref="E37">SUMPRODUCT(('PT Storengy'!$B$8:$K$372)*('PT Storengy'!$A$8:$A$372=$A37)*('PT Storengy'!$B$5:$K$5=$A$6)*('PT Storengy'!$B$7:$K$7=$A$7))</f>
        <v>0</v>
      </c>
      <c r="F37" s="119">
        <f t="shared" ca="1" si="0"/>
        <v>2.4539208000000001</v>
      </c>
      <c r="G37" s="176">
        <f t="shared" ca="1" si="1"/>
        <v>0.15601000000000001</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0.94799666666666749</v>
      </c>
      <c r="I37" s="71">
        <f t="shared" ca="1" si="4"/>
        <v>113.75960000000009</v>
      </c>
      <c r="J37" s="118" cm="1">
        <f t="array" aca="1" ref="J37" ca="1">IF(COUNTIFS('PTC GRTgaz'!$K$7:$K$15996,"",'PTC GRTgaz'!$A$7:$A$15996,J$16,'PTC GRTgaz'!$D$7:$D$15996,$A37,'PTC GRTgaz'!$C$7:$C$15996,"DEL")&gt;0,J$14,SUMIFS('PTC GRTgaz'!$K$7:$K$15996,'PTC GRTgaz'!$A$7:$A$15996,J$16,'PTC GRTgaz'!$D$7:$D$15996,$A37,'PTC GRTgaz'!$C$7:$C$15996,"DEL")*1.0026*$F$4/INDIRECT($A$4&amp;"!D9"))</f>
        <v>120</v>
      </c>
      <c r="K37" s="118">
        <v>1000</v>
      </c>
      <c r="L37" s="119">
        <f t="shared" ca="1" si="2"/>
        <v>2.4539208000000001</v>
      </c>
      <c r="M37" s="176">
        <f t="shared" ca="1" si="5"/>
        <v>0.15601000000000001</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0.94799666666666749</v>
      </c>
      <c r="O37" s="71">
        <f t="shared" ca="1" si="6"/>
        <v>113.75960000000009</v>
      </c>
      <c r="S37" s="119">
        <f t="shared" ca="1" si="3"/>
        <v>2.4539208000000001</v>
      </c>
      <c r="T37" s="54">
        <f t="shared" ca="1" si="7"/>
        <v>0.15601000000000001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0.94799666666666749</v>
      </c>
      <c r="V37" s="71">
        <f t="shared" ca="1" si="8"/>
        <v>113.75960000000009</v>
      </c>
    </row>
    <row r="38" spans="1:22" x14ac:dyDescent="0.35">
      <c r="A38" s="215">
        <f t="shared" si="9"/>
        <v>45769</v>
      </c>
      <c r="B38" s="216" cm="1">
        <f t="array" aca="1" ref="B38" ca="1">_xlfn.XLOOKUP(A38,INDIRECT($A$5&amp;"!$AJ$41:$AJ$406"),INDIRECT($A$5&amp;"!$AK$41:$AK$406"))*SUM($F$3:$I$3)</f>
        <v>0</v>
      </c>
      <c r="C38" s="216" cm="1">
        <f t="array" aca="1" ref="C38" ca="1">_xlfn.XLOOKUP(A38,INDIRECT($A$5&amp;"!$AJ$41:$AJ$406"),INDIRECT($A$5&amp;"!$AL$41:$AL$406"))*SUM($F$3:$I$3)</f>
        <v>15</v>
      </c>
      <c r="D38" s="216" cm="1">
        <f t="array" aca="1" ref="D38" ca="1">_xlfn.XLOOKUP(A38,INDIRECT($A$5&amp;"!$AJ$41:$AJ$406"),INDIRECT($A$5&amp;"!$AO$41:$AO$406"))*SUM($F$3:$I$3)</f>
        <v>15</v>
      </c>
      <c r="E38" s="34" cm="1">
        <f t="array" ref="E38">SUMPRODUCT(('PT Storengy'!$B$8:$K$372)*('PT Storengy'!$A$8:$A$372=$A38)*('PT Storengy'!$B$5:$K$5=$A$6)*('PT Storengy'!$B$7:$K$7=$A$7))</f>
        <v>0.2</v>
      </c>
      <c r="F38" s="119">
        <f t="shared" ca="1" si="0"/>
        <v>2.54468592</v>
      </c>
      <c r="G38" s="217">
        <f t="shared" ca="1" si="1"/>
        <v>0.16359000000000001</v>
      </c>
      <c r="H38" s="218" cm="1">
        <f t="array" aca="1" ref="H38" ca="1">IF(ROUND(ROUND(G38,2)-G38,4)=0,_xlfn.XLOOKUP(G38,INDIRECT($A$4&amp;"!$G$41:$G$141"),INDIRECT($A$4&amp;"!$A$41:$A$141"),0,1,1),IF(G38&gt;=1,0,(ROUNDUP(G38,2)-G38)*100*_xlfn.XLOOKUP(G38,INDIRECT($A$4&amp;"!$G$41:$G$141"),INDIRECT($A$4&amp;"!$A$41:$A$141"),0,-1,-1)+(G38-ROUNDDOWN(G38,2))*100*_xlfn.XLOOKUP(G38,INDIRECT($A$4&amp;"!$G$41:$G$141"),INDIRECT($A$4&amp;"!$A$41:$A$141"),0,1,1)))</f>
        <v>0.94547000000000092</v>
      </c>
      <c r="I38" s="71">
        <f t="shared" ca="1" si="4"/>
        <v>90.765120000000081</v>
      </c>
      <c r="J38" s="118" cm="1">
        <f t="array" aca="1" ref="J38" ca="1">IF(COUNTIFS('PTC GRTgaz'!$K$7:$K$15996,"",'PTC GRTgaz'!$A$7:$A$15996,J$16,'PTC GRTgaz'!$D$7:$D$15996,$A38,'PTC GRTgaz'!$C$7:$C$15996,"DEL")&gt;0,J$14,SUMIFS('PTC GRTgaz'!$K$7:$K$15996,'PTC GRTgaz'!$A$7:$A$15996,J$16,'PTC GRTgaz'!$D$7:$D$15996,$A38,'PTC GRTgaz'!$C$7:$C$15996,"DEL")*1.0026*$F$4/INDIRECT($A$4&amp;"!D9"))</f>
        <v>120</v>
      </c>
      <c r="K38" s="118">
        <v>1000</v>
      </c>
      <c r="L38" s="119">
        <f t="shared" ca="1" si="2"/>
        <v>2.54468592</v>
      </c>
      <c r="M38" s="217">
        <f t="shared" ca="1" si="5"/>
        <v>0.16359000000000001</v>
      </c>
      <c r="N38" s="218" cm="1">
        <f t="array" aca="1" ref="N38" ca="1">IF(ROUND(ROUND(M38,2)-M38,4)=0,_xlfn.XLOOKUP(M38,INDIRECT($A$4&amp;"!$G$41:$G$141"),INDIRECT($A$4&amp;"!$A$41:$A$141"),0,1,1),IF(M38&gt;=1,0,(ROUNDUP(M38,2)-M38)*100*_xlfn.XLOOKUP(M38,INDIRECT($A$4&amp;"!$G$41:$G$141"),INDIRECT($A$4&amp;"!$A$41:$A$141"),0,-1,-1)+(M38-ROUNDDOWN(M38,2))*100*_xlfn.XLOOKUP(M38,INDIRECT($A$4&amp;"!$G$41:$G$141"),INDIRECT($A$4&amp;"!$A$41:$A$141"),0,1,1)))</f>
        <v>0.94547000000000092</v>
      </c>
      <c r="O38" s="71">
        <f t="shared" ca="1" si="6"/>
        <v>90.765120000000081</v>
      </c>
      <c r="S38" s="119">
        <f t="shared" ca="1" si="3"/>
        <v>2.5673772000000001</v>
      </c>
      <c r="T38" s="54">
        <f t="shared" ca="1" si="7"/>
        <v>0.16359000000000001</v>
      </c>
      <c r="U38" s="218" cm="1">
        <f t="array" aca="1" ref="U38" ca="1">IF(ROUND(ROUND(T38,2)-T38,4)=0,_xlfn.XLOOKUP(T38,INDIRECT($A$4&amp;"!$G$41:$G$141"),INDIRECT($A$4&amp;"!$A$41:$A$141"),0,1,1),IF(T38&gt;=1,0,(ROUNDUP(T38,2)-T38)*100*_xlfn.XLOOKUP(T38,INDIRECT($A$4&amp;"!$G$41:$G$141"),INDIRECT($A$4&amp;"!$A$41:$A$141"),0,-1,-1)+(T38-ROUNDDOWN(T38,2))*100*_xlfn.XLOOKUP(T38,INDIRECT($A$4&amp;"!$G$41:$G$141"),INDIRECT($A$4&amp;"!$A$41:$A$141"),0,1,1)))</f>
        <v>0.94547000000000092</v>
      </c>
      <c r="V38" s="71">
        <f t="shared" ca="1" si="8"/>
        <v>113.45640000000012</v>
      </c>
    </row>
    <row r="39" spans="1:22" x14ac:dyDescent="0.35">
      <c r="A39" s="32">
        <f t="shared" si="9"/>
        <v>45770</v>
      </c>
      <c r="B39" s="70" cm="1">
        <f t="array" aca="1" ref="B39" ca="1">_xlfn.XLOOKUP(A39,INDIRECT($A$5&amp;"!$AJ$41:$AJ$406"),INDIRECT($A$5&amp;"!$AK$41:$AK$406"))*SUM($F$3:$I$3)</f>
        <v>0</v>
      </c>
      <c r="C39" s="70" cm="1">
        <f t="array" aca="1" ref="C39" ca="1">_xlfn.XLOOKUP(A39,INDIRECT($A$5&amp;"!$AJ$41:$AJ$406"),INDIRECT($A$5&amp;"!$AL$41:$AL$406"))*SUM($F$3:$I$3)</f>
        <v>15</v>
      </c>
      <c r="D39" s="70" cm="1">
        <f t="array" aca="1" ref="D39" ca="1">_xlfn.XLOOKUP(A39,INDIRECT($A$5&amp;"!$AJ$41:$AJ$406"),INDIRECT($A$5&amp;"!$AO$41:$AO$406"))*SUM($F$3:$I$3)</f>
        <v>15</v>
      </c>
      <c r="E39" s="34" cm="1">
        <f t="array" ref="E39">SUMPRODUCT(('PT Storengy'!$B$8:$K$372)*('PT Storengy'!$A$8:$A$372=$A39)*('PT Storengy'!$B$5:$K$5=$A$6)*('PT Storengy'!$B$7:$K$7=$A$7))</f>
        <v>0.2</v>
      </c>
      <c r="F39" s="119">
        <f t="shared" ca="1" si="0"/>
        <v>2.6352571200000003</v>
      </c>
      <c r="G39" s="176">
        <f t="shared" ca="1" si="1"/>
        <v>0.16965</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0.9434500000000009</v>
      </c>
      <c r="I39" s="71">
        <f t="shared" ca="1" si="4"/>
        <v>90.57120000000009</v>
      </c>
      <c r="J39" s="118" cm="1">
        <f t="array" aca="1" ref="J39" ca="1">IF(COUNTIFS('PTC GRTgaz'!$K$7:$K$15996,"",'PTC GRTgaz'!$A$7:$A$15996,J$16,'PTC GRTgaz'!$D$7:$D$15996,$A39,'PTC GRTgaz'!$C$7:$C$15996,"DEL")&gt;0,J$14,SUMIFS('PTC GRTgaz'!$K$7:$K$15996,'PTC GRTgaz'!$A$7:$A$15996,J$16,'PTC GRTgaz'!$D$7:$D$15996,$A39,'PTC GRTgaz'!$C$7:$C$15996,"DEL")*1.0026*$F$4/INDIRECT($A$4&amp;"!D9"))</f>
        <v>120</v>
      </c>
      <c r="K39" s="118">
        <v>1000</v>
      </c>
      <c r="L39" s="119">
        <f t="shared" ca="1" si="2"/>
        <v>2.6352571200000003</v>
      </c>
      <c r="M39" s="176">
        <f t="shared" ca="1" si="5"/>
        <v>0.16965</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0.9434500000000009</v>
      </c>
      <c r="O39" s="71">
        <f t="shared" ca="1" si="6"/>
        <v>90.57120000000009</v>
      </c>
      <c r="S39" s="119">
        <f t="shared" ca="1" si="3"/>
        <v>2.6805308000000001</v>
      </c>
      <c r="T39" s="54">
        <f t="shared" ca="1" si="7"/>
        <v>0.17116000000000001</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0.9429466666666676</v>
      </c>
      <c r="V39" s="71">
        <f t="shared" ca="1" si="8"/>
        <v>113.15360000000011</v>
      </c>
    </row>
    <row r="40" spans="1:22" x14ac:dyDescent="0.35">
      <c r="A40" s="32">
        <f t="shared" si="9"/>
        <v>45771</v>
      </c>
      <c r="B40" s="70" cm="1">
        <f t="array" aca="1" ref="B40" ca="1">_xlfn.XLOOKUP(A40,INDIRECT($A$5&amp;"!$AJ$41:$AJ$406"),INDIRECT($A$5&amp;"!$AK$41:$AK$406"))*SUM($F$3:$I$3)</f>
        <v>0</v>
      </c>
      <c r="C40" s="70" cm="1">
        <f t="array" aca="1" ref="C40" ca="1">_xlfn.XLOOKUP(A40,INDIRECT($A$5&amp;"!$AJ$41:$AJ$406"),INDIRECT($A$5&amp;"!$AL$41:$AL$406"))*SUM($F$3:$I$3)</f>
        <v>15</v>
      </c>
      <c r="D40" s="70" cm="1">
        <f t="array" aca="1" ref="D40" ca="1">_xlfn.XLOOKUP(A40,INDIRECT($A$5&amp;"!$AJ$41:$AJ$406"),INDIRECT($A$5&amp;"!$AO$41:$AO$406"))*SUM($F$3:$I$3)</f>
        <v>15</v>
      </c>
      <c r="E40" s="34" cm="1">
        <f t="array" ref="E40">SUMPRODUCT(('PT Storengy'!$B$8:$K$372)*('PT Storengy'!$A$8:$A$372=$A40)*('PT Storengy'!$B$5:$K$5=$A$6)*('PT Storengy'!$B$7:$K$7=$A$7))</f>
        <v>0.2</v>
      </c>
      <c r="F40" s="119">
        <f t="shared" ca="1" si="0"/>
        <v>2.7256353600000005</v>
      </c>
      <c r="G40" s="176">
        <f t="shared" ca="1" si="1"/>
        <v>0.17568</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0.94144000000000094</v>
      </c>
      <c r="I40" s="71">
        <f t="shared" ca="1" si="4"/>
        <v>90.378240000000091</v>
      </c>
      <c r="J40" s="118" cm="1">
        <f t="array" aca="1" ref="J40" ca="1">IF(COUNTIFS('PTC GRTgaz'!$K$7:$K$15996,"",'PTC GRTgaz'!$A$7:$A$15996,J$16,'PTC GRTgaz'!$D$7:$D$15996,$A40,'PTC GRTgaz'!$C$7:$C$15996,"DEL")&gt;0,J$14,SUMIFS('PTC GRTgaz'!$K$7:$K$15996,'PTC GRTgaz'!$A$7:$A$15996,J$16,'PTC GRTgaz'!$D$7:$D$15996,$A40,'PTC GRTgaz'!$C$7:$C$15996,"DEL")*1.0026*$F$4/INDIRECT($A$4&amp;"!D9"))</f>
        <v>120</v>
      </c>
      <c r="K40" s="118">
        <v>1000</v>
      </c>
      <c r="L40" s="119">
        <f t="shared" ca="1" si="2"/>
        <v>2.7256353600000005</v>
      </c>
      <c r="M40" s="176">
        <f t="shared" ca="1" si="5"/>
        <v>0.17568</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0.94144000000000094</v>
      </c>
      <c r="O40" s="71">
        <f t="shared" ca="1" si="6"/>
        <v>90.378240000000091</v>
      </c>
      <c r="S40" s="119">
        <f t="shared" ca="1" si="3"/>
        <v>2.7933828000000003</v>
      </c>
      <c r="T40" s="54">
        <f t="shared" ca="1" si="7"/>
        <v>0.1787</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0.94043333333333423</v>
      </c>
      <c r="V40" s="71">
        <f t="shared" ca="1" si="8"/>
        <v>112.8520000000001</v>
      </c>
    </row>
    <row r="41" spans="1:22" x14ac:dyDescent="0.35">
      <c r="A41" s="32">
        <f t="shared" si="9"/>
        <v>45772</v>
      </c>
      <c r="B41" s="70" cm="1">
        <f t="array" aca="1" ref="B41" ca="1">_xlfn.XLOOKUP(A41,INDIRECT($A$5&amp;"!$AJ$41:$AJ$406"),INDIRECT($A$5&amp;"!$AK$41:$AK$406"))*SUM($F$3:$I$3)</f>
        <v>0</v>
      </c>
      <c r="C41" s="70" cm="1">
        <f t="array" aca="1" ref="C41" ca="1">_xlfn.XLOOKUP(A41,INDIRECT($A$5&amp;"!$AJ$41:$AJ$406"),INDIRECT($A$5&amp;"!$AL$41:$AL$406"))*SUM($F$3:$I$3)</f>
        <v>15</v>
      </c>
      <c r="D41" s="70" cm="1">
        <f t="array" aca="1" ref="D41" ca="1">_xlfn.XLOOKUP(A41,INDIRECT($A$5&amp;"!$AJ$41:$AJ$406"),INDIRECT($A$5&amp;"!$AO$41:$AO$406"))*SUM($F$3:$I$3)</f>
        <v>15</v>
      </c>
      <c r="E41" s="34" cm="1">
        <f t="array" ref="E41">SUMPRODUCT(('PT Storengy'!$B$8:$K$372)*('PT Storengy'!$A$8:$A$372=$A41)*('PT Storengy'!$B$5:$K$5=$A$6)*('PT Storengy'!$B$7:$K$7=$A$7))</f>
        <v>0.2</v>
      </c>
      <c r="F41" s="119">
        <f t="shared" ca="1" si="0"/>
        <v>2.8158206400000005</v>
      </c>
      <c r="G41" s="176">
        <f t="shared" ca="1" si="1"/>
        <v>0.18171000000000001</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0.93943000000000088</v>
      </c>
      <c r="I41" s="71">
        <f t="shared" ca="1" si="4"/>
        <v>90.185280000000091</v>
      </c>
      <c r="J41" s="118" cm="1">
        <f t="array" aca="1" ref="J41" ca="1">IF(COUNTIFS('PTC GRTgaz'!$K$7:$K$15996,"",'PTC GRTgaz'!$A$7:$A$15996,J$16,'PTC GRTgaz'!$D$7:$D$15996,$A41,'PTC GRTgaz'!$C$7:$C$15996,"DEL")&gt;0,J$14,SUMIFS('PTC GRTgaz'!$K$7:$K$15996,'PTC GRTgaz'!$A$7:$A$15996,J$16,'PTC GRTgaz'!$D$7:$D$15996,$A41,'PTC GRTgaz'!$C$7:$C$15996,"DEL")*1.0026*$F$4/INDIRECT($A$4&amp;"!D9"))</f>
        <v>120</v>
      </c>
      <c r="K41" s="118">
        <v>1000</v>
      </c>
      <c r="L41" s="119">
        <f t="shared" ca="1" si="2"/>
        <v>2.8158206400000005</v>
      </c>
      <c r="M41" s="176">
        <f t="shared" ca="1" si="5"/>
        <v>0.18171000000000001</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0.93943000000000088</v>
      </c>
      <c r="O41" s="71">
        <f t="shared" ca="1" si="6"/>
        <v>90.185280000000091</v>
      </c>
      <c r="S41" s="119">
        <f t="shared" ca="1" si="3"/>
        <v>2.9059336000000004</v>
      </c>
      <c r="T41" s="54">
        <f t="shared" ca="1" si="7"/>
        <v>0.18623000000000001</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0.93792333333333411</v>
      </c>
      <c r="V41" s="71">
        <f t="shared" ca="1" si="8"/>
        <v>112.55080000000009</v>
      </c>
    </row>
    <row r="42" spans="1:22" x14ac:dyDescent="0.35">
      <c r="A42" s="32">
        <f t="shared" si="9"/>
        <v>45773</v>
      </c>
      <c r="B42" s="70" cm="1">
        <f t="array" aca="1" ref="B42" ca="1">_xlfn.XLOOKUP(A42,INDIRECT($A$5&amp;"!$AJ$41:$AJ$406"),INDIRECT($A$5&amp;"!$AK$41:$AK$406"))*SUM($F$3:$I$3)</f>
        <v>0</v>
      </c>
      <c r="C42" s="70" cm="1">
        <f t="array" aca="1" ref="C42" ca="1">_xlfn.XLOOKUP(A42,INDIRECT($A$5&amp;"!$AJ$41:$AJ$406"),INDIRECT($A$5&amp;"!$AL$41:$AL$406"))*SUM($F$3:$I$3)</f>
        <v>15</v>
      </c>
      <c r="D42" s="70" cm="1">
        <f t="array" aca="1" ref="D42" ca="1">_xlfn.XLOOKUP(A42,INDIRECT($A$5&amp;"!$AJ$41:$AJ$406"),INDIRECT($A$5&amp;"!$AO$41:$AO$406"))*SUM($F$3:$I$3)</f>
        <v>15</v>
      </c>
      <c r="E42" s="34" cm="1">
        <f t="array" ref="E42">SUMPRODUCT(('PT Storengy'!$B$8:$K$372)*('PT Storengy'!$A$8:$A$372=$A42)*('PT Storengy'!$B$5:$K$5=$A$6)*('PT Storengy'!$B$7:$K$7=$A$7))</f>
        <v>0.2</v>
      </c>
      <c r="F42" s="119">
        <f t="shared" ca="1" si="0"/>
        <v>2.9058136000000006</v>
      </c>
      <c r="G42" s="176">
        <f t="shared" ca="1" si="1"/>
        <v>0.18772</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0.93742666666666741</v>
      </c>
      <c r="I42" s="71">
        <f t="shared" ca="1" si="4"/>
        <v>89.992960000000068</v>
      </c>
      <c r="J42" s="118" cm="1">
        <f t="array" aca="1" ref="J42" ca="1">IF(COUNTIFS('PTC GRTgaz'!$K$7:$K$15996,"",'PTC GRTgaz'!$A$7:$A$15996,J$16,'PTC GRTgaz'!$D$7:$D$15996,$A42,'PTC GRTgaz'!$C$7:$C$15996,"DEL")&gt;0,J$14,SUMIFS('PTC GRTgaz'!$K$7:$K$15996,'PTC GRTgaz'!$A$7:$A$15996,J$16,'PTC GRTgaz'!$D$7:$D$15996,$A42,'PTC GRTgaz'!$C$7:$C$15996,"DEL")*1.0026*$F$4/INDIRECT($A$4&amp;"!D9"))</f>
        <v>120</v>
      </c>
      <c r="K42" s="118">
        <v>1000</v>
      </c>
      <c r="L42" s="119">
        <f t="shared" ca="1" si="2"/>
        <v>2.9058136000000006</v>
      </c>
      <c r="M42" s="176">
        <f t="shared" ca="1" si="5"/>
        <v>0.18772</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0.93742666666666741</v>
      </c>
      <c r="O42" s="71">
        <f t="shared" ca="1" si="6"/>
        <v>89.992960000000068</v>
      </c>
      <c r="S42" s="119">
        <f t="shared" ca="1" si="3"/>
        <v>3.0181844000000004</v>
      </c>
      <c r="T42" s="54">
        <f t="shared" ca="1" si="7"/>
        <v>0.19373000000000001</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0.93542333333333416</v>
      </c>
      <c r="V42" s="71">
        <f t="shared" ca="1" si="8"/>
        <v>112.2508000000001</v>
      </c>
    </row>
    <row r="43" spans="1:22" x14ac:dyDescent="0.35">
      <c r="A43" s="32">
        <f t="shared" si="9"/>
        <v>45774</v>
      </c>
      <c r="B43" s="70" cm="1">
        <f t="array" aca="1" ref="B43" ca="1">_xlfn.XLOOKUP(A43,INDIRECT($A$5&amp;"!$AJ$41:$AJ$406"),INDIRECT($A$5&amp;"!$AK$41:$AK$406"))*SUM($F$3:$I$3)</f>
        <v>0</v>
      </c>
      <c r="C43" s="70" cm="1">
        <f t="array" aca="1" ref="C43" ca="1">_xlfn.XLOOKUP(A43,INDIRECT($A$5&amp;"!$AJ$41:$AJ$406"),INDIRECT($A$5&amp;"!$AL$41:$AL$406"))*SUM($F$3:$I$3)</f>
        <v>15</v>
      </c>
      <c r="D43" s="70" cm="1">
        <f t="array" aca="1" ref="D43" ca="1">_xlfn.XLOOKUP(A43,INDIRECT($A$5&amp;"!$AJ$41:$AJ$406"),INDIRECT($A$5&amp;"!$AO$41:$AO$406"))*SUM($F$3:$I$3)</f>
        <v>15</v>
      </c>
      <c r="E43" s="34" cm="1">
        <f t="array" ref="E43">SUMPRODUCT(('PT Storengy'!$B$8:$K$372)*('PT Storengy'!$A$8:$A$372=$A43)*('PT Storengy'!$B$5:$K$5=$A$6)*('PT Storengy'!$B$7:$K$7=$A$7))</f>
        <v>0.2</v>
      </c>
      <c r="F43" s="119">
        <f t="shared" ca="1" si="0"/>
        <v>2.9956145600000008</v>
      </c>
      <c r="G43" s="176">
        <f t="shared" ca="1" si="1"/>
        <v>0.19372</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0.93542666666666752</v>
      </c>
      <c r="I43" s="71">
        <f t="shared" ca="1" si="4"/>
        <v>89.800960000000089</v>
      </c>
      <c r="J43" s="118" cm="1">
        <f t="array" aca="1" ref="J43" ca="1">IF(COUNTIFS('PTC GRTgaz'!$K$7:$K$15996,"",'PTC GRTgaz'!$A$7:$A$15996,J$16,'PTC GRTgaz'!$D$7:$D$15996,$A43,'PTC GRTgaz'!$C$7:$C$15996,"DEL")&gt;0,J$14,SUMIFS('PTC GRTgaz'!$K$7:$K$15996,'PTC GRTgaz'!$A$7:$A$15996,J$16,'PTC GRTgaz'!$D$7:$D$15996,$A43,'PTC GRTgaz'!$C$7:$C$15996,"DEL")*1.0026*$F$4/INDIRECT($A$4&amp;"!D9"))</f>
        <v>120</v>
      </c>
      <c r="K43" s="118">
        <v>1000</v>
      </c>
      <c r="L43" s="119">
        <f t="shared" ca="1" si="2"/>
        <v>2.9956145600000008</v>
      </c>
      <c r="M43" s="176">
        <f t="shared" ca="1" si="5"/>
        <v>0.19372</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0.93542666666666752</v>
      </c>
      <c r="O43" s="71">
        <f t="shared" ca="1" si="6"/>
        <v>89.800960000000089</v>
      </c>
      <c r="S43" s="119">
        <f t="shared" ca="1" si="3"/>
        <v>3.1301360000000007</v>
      </c>
      <c r="T43" s="54">
        <f t="shared" ca="1" si="7"/>
        <v>0.20121</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0.93293000000000081</v>
      </c>
      <c r="V43" s="71">
        <f t="shared" ca="1" si="8"/>
        <v>111.9516000000001</v>
      </c>
    </row>
    <row r="44" spans="1:22" x14ac:dyDescent="0.35">
      <c r="A44" s="32">
        <f t="shared" si="9"/>
        <v>45775</v>
      </c>
      <c r="B44" s="70" cm="1">
        <f t="array" aca="1" ref="B44" ca="1">_xlfn.XLOOKUP(A44,INDIRECT($A$5&amp;"!$AJ$41:$AJ$406"),INDIRECT($A$5&amp;"!$AK$41:$AK$406"))*SUM($F$3:$I$3)</f>
        <v>0</v>
      </c>
      <c r="C44" s="70" cm="1">
        <f t="array" aca="1" ref="C44" ca="1">_xlfn.XLOOKUP(A44,INDIRECT($A$5&amp;"!$AJ$41:$AJ$406"),INDIRECT($A$5&amp;"!$AL$41:$AL$406"))*SUM($F$3:$I$3)</f>
        <v>15</v>
      </c>
      <c r="D44" s="70" cm="1">
        <f t="array" aca="1" ref="D44" ca="1">_xlfn.XLOOKUP(A44,INDIRECT($A$5&amp;"!$AJ$41:$AJ$406"),INDIRECT($A$5&amp;"!$AO$41:$AO$406"))*SUM($F$3:$I$3)</f>
        <v>15</v>
      </c>
      <c r="E44" s="34" cm="1">
        <f t="array" ref="E44">SUMPRODUCT(('PT Storengy'!$B$8:$K$372)*('PT Storengy'!$A$8:$A$372=$A44)*('PT Storengy'!$B$5:$K$5=$A$6)*('PT Storengy'!$B$7:$K$7=$A$7))</f>
        <v>0.2</v>
      </c>
      <c r="F44" s="119">
        <f t="shared" ca="1" si="0"/>
        <v>3.0852238400000007</v>
      </c>
      <c r="G44" s="176">
        <f t="shared" ca="1" si="1"/>
        <v>0.19971</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0.93343000000000087</v>
      </c>
      <c r="I44" s="71">
        <f t="shared" ca="1" si="4"/>
        <v>89.609280000000084</v>
      </c>
      <c r="J44" s="118" cm="1">
        <f t="array" aca="1" ref="J44" ca="1">IF(COUNTIFS('PTC GRTgaz'!$K$7:$K$15996,"",'PTC GRTgaz'!$A$7:$A$15996,J$16,'PTC GRTgaz'!$D$7:$D$15996,$A44,'PTC GRTgaz'!$C$7:$C$15996,"DEL")&gt;0,J$14,SUMIFS('PTC GRTgaz'!$K$7:$K$15996,'PTC GRTgaz'!$A$7:$A$15996,J$16,'PTC GRTgaz'!$D$7:$D$15996,$A44,'PTC GRTgaz'!$C$7:$C$15996,"DEL")*1.0026*$F$4/INDIRECT($A$4&amp;"!D9"))</f>
        <v>120</v>
      </c>
      <c r="K44" s="118">
        <v>1000</v>
      </c>
      <c r="L44" s="119">
        <f t="shared" ca="1" si="2"/>
        <v>3.0852238400000007</v>
      </c>
      <c r="M44" s="176">
        <f t="shared" ca="1" si="5"/>
        <v>0.19971</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0.93343000000000087</v>
      </c>
      <c r="O44" s="71">
        <f t="shared" ca="1" si="6"/>
        <v>89.609280000000084</v>
      </c>
      <c r="S44" s="119">
        <f t="shared" ca="1" si="3"/>
        <v>3.2417888000000006</v>
      </c>
      <c r="T44" s="54">
        <f t="shared" ca="1" si="7"/>
        <v>0.20868</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0.93044000000000071</v>
      </c>
      <c r="V44" s="71">
        <f t="shared" ca="1" si="8"/>
        <v>111.65280000000008</v>
      </c>
    </row>
    <row r="45" spans="1:22" x14ac:dyDescent="0.35">
      <c r="A45" s="32">
        <f t="shared" si="9"/>
        <v>45776</v>
      </c>
      <c r="B45" s="70" cm="1">
        <f t="array" aca="1" ref="B45" ca="1">_xlfn.XLOOKUP(A45,INDIRECT($A$5&amp;"!$AJ$41:$AJ$406"),INDIRECT($A$5&amp;"!$AK$41:$AK$406"))*SUM($F$3:$I$3)</f>
        <v>0</v>
      </c>
      <c r="C45" s="70" cm="1">
        <f t="array" aca="1" ref="C45" ca="1">_xlfn.XLOOKUP(A45,INDIRECT($A$5&amp;"!$AJ$41:$AJ$406"),INDIRECT($A$5&amp;"!$AL$41:$AL$406"))*SUM($F$3:$I$3)</f>
        <v>15</v>
      </c>
      <c r="D45" s="70" cm="1">
        <f t="array" aca="1" ref="D45" ca="1">_xlfn.XLOOKUP(A45,INDIRECT($A$5&amp;"!$AJ$41:$AJ$406"),INDIRECT($A$5&amp;"!$AO$41:$AO$406"))*SUM($F$3:$I$3)</f>
        <v>15</v>
      </c>
      <c r="E45" s="34" cm="1">
        <f t="array" ref="E45">SUMPRODUCT(('PT Storengy'!$B$8:$K$372)*('PT Storengy'!$A$8:$A$372=$A45)*('PT Storengy'!$B$5:$K$5=$A$6)*('PT Storengy'!$B$7:$K$7=$A$7))</f>
        <v>0</v>
      </c>
      <c r="F45" s="119">
        <f t="shared" ca="1" si="0"/>
        <v>3.1969966400000009</v>
      </c>
      <c r="G45" s="176">
        <f t="shared" ca="1" si="1"/>
        <v>0.20568</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0.93144000000000071</v>
      </c>
      <c r="I45" s="71">
        <f t="shared" ca="1" si="4"/>
        <v>111.77280000000009</v>
      </c>
      <c r="J45" s="118" cm="1">
        <f t="array" aca="1" ref="J45" ca="1">IF(COUNTIFS('PTC GRTgaz'!$K$7:$K$15996,"",'PTC GRTgaz'!$A$7:$A$15996,J$16,'PTC GRTgaz'!$D$7:$D$15996,$A45,'PTC GRTgaz'!$C$7:$C$15996,"DEL")&gt;0,J$14,SUMIFS('PTC GRTgaz'!$K$7:$K$15996,'PTC GRTgaz'!$A$7:$A$15996,J$16,'PTC GRTgaz'!$D$7:$D$15996,$A45,'PTC GRTgaz'!$C$7:$C$15996,"DEL")*1.0026*$F$4/INDIRECT($A$4&amp;"!D9"))</f>
        <v>120</v>
      </c>
      <c r="K45" s="118">
        <v>1000</v>
      </c>
      <c r="L45" s="119">
        <f t="shared" ca="1" si="2"/>
        <v>3.1969966400000009</v>
      </c>
      <c r="M45" s="176">
        <f t="shared" ca="1" si="5"/>
        <v>0.20568</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0.93144000000000071</v>
      </c>
      <c r="O45" s="71">
        <f t="shared" ca="1" si="6"/>
        <v>111.77280000000009</v>
      </c>
      <c r="S45" s="119">
        <f t="shared" ca="1" si="3"/>
        <v>3.3531440000000008</v>
      </c>
      <c r="T45" s="54">
        <f t="shared" ca="1" si="7"/>
        <v>0.21612000000000001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0.9279600000000009</v>
      </c>
      <c r="V45" s="71">
        <f t="shared" ca="1" si="8"/>
        <v>111.35520000000011</v>
      </c>
    </row>
    <row r="46" spans="1:22" x14ac:dyDescent="0.35">
      <c r="A46" s="32">
        <f t="shared" si="9"/>
        <v>45777</v>
      </c>
      <c r="B46" s="70" cm="1">
        <f t="array" aca="1" ref="B46" ca="1">_xlfn.XLOOKUP(A46,INDIRECT($A$5&amp;"!$AJ$41:$AJ$406"),INDIRECT($A$5&amp;"!$AK$41:$AK$406"))*SUM($F$3:$I$3)</f>
        <v>0</v>
      </c>
      <c r="C46" s="70" cm="1">
        <f t="array" aca="1" ref="C46" ca="1">_xlfn.XLOOKUP(A46,INDIRECT($A$5&amp;"!$AJ$41:$AJ$406"),INDIRECT($A$5&amp;"!$AL$41:$AL$406"))*SUM($F$3:$I$3)</f>
        <v>15</v>
      </c>
      <c r="D46" s="70" cm="1">
        <f t="array" aca="1" ref="D46" ca="1">_xlfn.XLOOKUP(A46,INDIRECT($A$5&amp;"!$AJ$41:$AJ$406"),INDIRECT($A$5&amp;"!$AO$41:$AO$406"))*SUM($F$3:$I$3)</f>
        <v>15</v>
      </c>
      <c r="E46" s="34" cm="1">
        <f t="array" ref="E46">SUMPRODUCT(('PT Storengy'!$B$8:$K$372)*('PT Storengy'!$A$8:$A$372=$A46)*('PT Storengy'!$B$5:$K$5=$A$6)*('PT Storengy'!$B$7:$K$7=$A$7))</f>
        <v>0</v>
      </c>
      <c r="F46" s="119">
        <f t="shared" ca="1" si="0"/>
        <v>3.3084714400000008</v>
      </c>
      <c r="G46" s="176">
        <f t="shared" ca="1" si="1"/>
        <v>0.21312999999999999</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0.92895666666666743</v>
      </c>
      <c r="I46" s="71">
        <f t="shared" ca="1" si="4"/>
        <v>111.47480000000009</v>
      </c>
      <c r="J46" s="118" cm="1">
        <f t="array" aca="1" ref="J46" ca="1">IF(COUNTIFS('PTC GRTgaz'!$K$7:$K$15996,"",'PTC GRTgaz'!$A$7:$A$15996,J$16,'PTC GRTgaz'!$D$7:$D$15996,$A46,'PTC GRTgaz'!$C$7:$C$15996,"DEL")&gt;0,J$14,SUMIFS('PTC GRTgaz'!$K$7:$K$15996,'PTC GRTgaz'!$A$7:$A$15996,J$16,'PTC GRTgaz'!$D$7:$D$15996,$A46,'PTC GRTgaz'!$C$7:$C$15996,"DEL")*1.0026*$F$4/INDIRECT($A$4&amp;"!D9"))</f>
        <v>120</v>
      </c>
      <c r="K46" s="118">
        <v>1000</v>
      </c>
      <c r="L46" s="119">
        <f t="shared" ca="1" si="2"/>
        <v>3.3084714400000008</v>
      </c>
      <c r="M46" s="176">
        <f t="shared" ca="1" si="5"/>
        <v>0.21312999999999999</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0.92895666666666743</v>
      </c>
      <c r="O46" s="71">
        <f t="shared" ca="1" si="6"/>
        <v>111.47480000000009</v>
      </c>
      <c r="S46" s="119">
        <f t="shared" ca="1" si="3"/>
        <v>3.4642024000000009</v>
      </c>
      <c r="T46" s="54">
        <f t="shared" ca="1" si="7"/>
        <v>0.22353999999999999</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0.92548666666666746</v>
      </c>
      <c r="V46" s="71">
        <f t="shared" ca="1" si="8"/>
        <v>111.05840000000009</v>
      </c>
    </row>
    <row r="47" spans="1:22" x14ac:dyDescent="0.35">
      <c r="A47" s="32">
        <f t="shared" si="9"/>
        <v>45778</v>
      </c>
      <c r="B47" s="70" cm="1">
        <f t="array" aca="1" ref="B47" ca="1">_xlfn.XLOOKUP(A47,INDIRECT($A$5&amp;"!$AJ$41:$AJ$406"),INDIRECT($A$5&amp;"!$AK$41:$AK$406"))*SUM($F$3:$I$3)</f>
        <v>0</v>
      </c>
      <c r="C47" s="70" cm="1">
        <f t="array" aca="1" ref="C47" ca="1">_xlfn.XLOOKUP(A47,INDIRECT($A$5&amp;"!$AJ$41:$AJ$406"),INDIRECT($A$5&amp;"!$AL$41:$AL$406"))*SUM($F$3:$I$3)</f>
        <v>15</v>
      </c>
      <c r="D47" s="70" cm="1">
        <f t="array" aca="1" ref="D47" ca="1">_xlfn.XLOOKUP(A47,INDIRECT($A$5&amp;"!$AJ$41:$AJ$406"),INDIRECT($A$5&amp;"!$AO$41:$AO$406"))*SUM($F$3:$I$3)</f>
        <v>15</v>
      </c>
      <c r="E47" s="34" cm="1">
        <f t="array" ref="E47">SUMPRODUCT(('PT Storengy'!$B$8:$K$372)*('PT Storengy'!$A$8:$A$372=$A47)*('PT Storengy'!$B$5:$K$5=$A$6)*('PT Storengy'!$B$7:$K$7=$A$7))</f>
        <v>0</v>
      </c>
      <c r="F47" s="119">
        <f t="shared" ca="1" si="0"/>
        <v>3.4196490400000008</v>
      </c>
      <c r="G47" s="176">
        <f t="shared" ca="1" si="1"/>
        <v>0.22056000000000001</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0.92648000000000086</v>
      </c>
      <c r="I47" s="71">
        <f t="shared" ca="1" si="4"/>
        <v>111.1776000000001</v>
      </c>
      <c r="J47" s="118" cm="1">
        <f t="array" aca="1" ref="J47" ca="1">IF(COUNTIFS('PTC GRTgaz'!$K$7:$K$15996,"",'PTC GRTgaz'!$A$7:$A$15996,J$16,'PTC GRTgaz'!$D$7:$D$15996,$A47,'PTC GRTgaz'!$C$7:$C$15996,"DEL")&gt;0,J$14,SUMIFS('PTC GRTgaz'!$K$7:$K$15996,'PTC GRTgaz'!$A$7:$A$15996,J$16,'PTC GRTgaz'!$D$7:$D$15996,$A47,'PTC GRTgaz'!$C$7:$C$15996,"DEL")*1.0026*$F$4/INDIRECT($A$4&amp;"!D9"))</f>
        <v>120</v>
      </c>
      <c r="K47" s="118">
        <v>1000</v>
      </c>
      <c r="L47" s="119">
        <f t="shared" ca="1" si="2"/>
        <v>3.4196490400000008</v>
      </c>
      <c r="M47" s="176">
        <f t="shared" ca="1" si="5"/>
        <v>0.22056000000000001</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0.92648000000000086</v>
      </c>
      <c r="O47" s="71">
        <f t="shared" ca="1" si="6"/>
        <v>111.1776000000001</v>
      </c>
      <c r="S47" s="119">
        <f t="shared" ca="1" si="3"/>
        <v>3.5749644000000012</v>
      </c>
      <c r="T47" s="54">
        <f t="shared" ca="1" si="7"/>
        <v>0.23094999999999999</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0.92301666666666748</v>
      </c>
      <c r="V47" s="71">
        <f t="shared" ca="1" si="8"/>
        <v>110.7620000000001</v>
      </c>
    </row>
    <row r="48" spans="1:22" x14ac:dyDescent="0.35">
      <c r="A48" s="32">
        <f t="shared" si="9"/>
        <v>45779</v>
      </c>
      <c r="B48" s="70" cm="1">
        <f t="array" aca="1" ref="B48" ca="1">_xlfn.XLOOKUP(A48,INDIRECT($A$5&amp;"!$AJ$41:$AJ$406"),INDIRECT($A$5&amp;"!$AK$41:$AK$406"))*SUM($F$3:$I$3)</f>
        <v>0</v>
      </c>
      <c r="C48" s="70" cm="1">
        <f t="array" aca="1" ref="C48" ca="1">_xlfn.XLOOKUP(A48,INDIRECT($A$5&amp;"!$AJ$41:$AJ$406"),INDIRECT($A$5&amp;"!$AL$41:$AL$406"))*SUM($F$3:$I$3)</f>
        <v>15</v>
      </c>
      <c r="D48" s="70" cm="1">
        <f t="array" aca="1" ref="D48" ca="1">_xlfn.XLOOKUP(A48,INDIRECT($A$5&amp;"!$AJ$41:$AJ$406"),INDIRECT($A$5&amp;"!$AO$41:$AO$406"))*SUM($F$3:$I$3)</f>
        <v>15</v>
      </c>
      <c r="E48" s="34" cm="1">
        <f t="array" ref="E48">SUMPRODUCT(('PT Storengy'!$B$8:$K$372)*('PT Storengy'!$A$8:$A$372=$A48)*('PT Storengy'!$B$5:$K$5=$A$6)*('PT Storengy'!$B$7:$K$7=$A$7))</f>
        <v>0</v>
      </c>
      <c r="F48" s="119">
        <f t="shared" ca="1" si="0"/>
        <v>3.5305298400000007</v>
      </c>
      <c r="G48" s="176">
        <f t="shared" ca="1" si="1"/>
        <v>0.22797999999999999</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0.92400666666666753</v>
      </c>
      <c r="I48" s="71">
        <f t="shared" ca="1" si="4"/>
        <v>110.88080000000011</v>
      </c>
      <c r="J48" s="118" cm="1">
        <f t="array" aca="1" ref="J48" ca="1">IF(COUNTIFS('PTC GRTgaz'!$K$7:$K$15996,"",'PTC GRTgaz'!$A$7:$A$15996,J$16,'PTC GRTgaz'!$D$7:$D$15996,$A48,'PTC GRTgaz'!$C$7:$C$15996,"DEL")&gt;0,J$14,SUMIFS('PTC GRTgaz'!$K$7:$K$15996,'PTC GRTgaz'!$A$7:$A$15996,J$16,'PTC GRTgaz'!$D$7:$D$15996,$A48,'PTC GRTgaz'!$C$7:$C$15996,"DEL")*1.0026*$F$4/INDIRECT($A$4&amp;"!D9"))</f>
        <v>120</v>
      </c>
      <c r="K48" s="118">
        <v>1000</v>
      </c>
      <c r="L48" s="119">
        <f t="shared" ca="1" si="2"/>
        <v>3.5305298400000007</v>
      </c>
      <c r="M48" s="176">
        <f t="shared" ca="1" si="5"/>
        <v>0.22797999999999999</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0.92400666666666753</v>
      </c>
      <c r="O48" s="71">
        <f t="shared" ca="1" si="6"/>
        <v>110.88080000000011</v>
      </c>
      <c r="S48" s="119">
        <f t="shared" ca="1" si="3"/>
        <v>3.6854312000000014</v>
      </c>
      <c r="T48" s="54">
        <f t="shared" ca="1" si="7"/>
        <v>0.23832999999999999</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0.92055666666666747</v>
      </c>
      <c r="V48" s="71">
        <f t="shared" ca="1" si="8"/>
        <v>110.46680000000009</v>
      </c>
    </row>
    <row r="49" spans="1:22" x14ac:dyDescent="0.35">
      <c r="A49" s="32">
        <f t="shared" si="9"/>
        <v>45780</v>
      </c>
      <c r="B49" s="70" cm="1">
        <f t="array" aca="1" ref="B49" ca="1">_xlfn.XLOOKUP(A49,INDIRECT($A$5&amp;"!$AJ$41:$AJ$406"),INDIRECT($A$5&amp;"!$AK$41:$AK$406"))*SUM($F$3:$I$3)</f>
        <v>0</v>
      </c>
      <c r="C49" s="70" cm="1">
        <f t="array" aca="1" ref="C49" ca="1">_xlfn.XLOOKUP(A49,INDIRECT($A$5&amp;"!$AJ$41:$AJ$406"),INDIRECT($A$5&amp;"!$AL$41:$AL$406"))*SUM($F$3:$I$3)</f>
        <v>15</v>
      </c>
      <c r="D49" s="70" cm="1">
        <f t="array" aca="1" ref="D49" ca="1">_xlfn.XLOOKUP(A49,INDIRECT($A$5&amp;"!$AJ$41:$AJ$406"),INDIRECT($A$5&amp;"!$AO$41:$AO$406"))*SUM($F$3:$I$3)</f>
        <v>15</v>
      </c>
      <c r="E49" s="34" cm="1">
        <f t="array" ref="E49">SUMPRODUCT(('PT Storengy'!$B$8:$K$372)*('PT Storengy'!$A$8:$A$372=$A49)*('PT Storengy'!$B$5:$K$5=$A$6)*('PT Storengy'!$B$7:$K$7=$A$7))</f>
        <v>0</v>
      </c>
      <c r="F49" s="119">
        <f t="shared" ca="1" si="0"/>
        <v>3.6411150400000007</v>
      </c>
      <c r="G49" s="176">
        <f t="shared" ca="1" si="1"/>
        <v>0.23537</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0.92154333333333416</v>
      </c>
      <c r="I49" s="71">
        <f t="shared" ca="1" si="4"/>
        <v>110.5852000000001</v>
      </c>
      <c r="J49" s="118" cm="1">
        <f t="array" aca="1" ref="J49" ca="1">IF(COUNTIFS('PTC GRTgaz'!$K$7:$K$15996,"",'PTC GRTgaz'!$A$7:$A$15996,J$16,'PTC GRTgaz'!$D$7:$D$15996,$A49,'PTC GRTgaz'!$C$7:$C$15996,"DEL")&gt;0,J$14,SUMIFS('PTC GRTgaz'!$K$7:$K$15996,'PTC GRTgaz'!$A$7:$A$15996,J$16,'PTC GRTgaz'!$D$7:$D$15996,$A49,'PTC GRTgaz'!$C$7:$C$15996,"DEL")*1.0026*$F$4/INDIRECT($A$4&amp;"!D9"))</f>
        <v>84.635064935064932</v>
      </c>
      <c r="K49" s="118">
        <v>1000</v>
      </c>
      <c r="L49" s="119">
        <f t="shared" ca="1" si="2"/>
        <v>3.6151649049350656</v>
      </c>
      <c r="M49" s="176">
        <f t="shared" ca="1" si="5"/>
        <v>0.23537</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0.92154333333333416</v>
      </c>
      <c r="O49" s="71">
        <f t="shared" ca="1" si="6"/>
        <v>84.635064935064932</v>
      </c>
      <c r="S49" s="119">
        <f t="shared" ca="1" si="3"/>
        <v>3.7956032000000013</v>
      </c>
      <c r="T49" s="54">
        <f t="shared" ca="1" si="7"/>
        <v>0.2457</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0.9181000000000008</v>
      </c>
      <c r="V49" s="71">
        <f t="shared" ca="1" si="8"/>
        <v>110.1720000000001</v>
      </c>
    </row>
    <row r="50" spans="1:22" x14ac:dyDescent="0.35">
      <c r="A50" s="32">
        <f t="shared" si="9"/>
        <v>45781</v>
      </c>
      <c r="B50" s="70" cm="1">
        <f t="array" aca="1" ref="B50" ca="1">_xlfn.XLOOKUP(A50,INDIRECT($A$5&amp;"!$AJ$41:$AJ$406"),INDIRECT($A$5&amp;"!$AK$41:$AK$406"))*SUM($F$3:$I$3)</f>
        <v>0</v>
      </c>
      <c r="C50" s="70" cm="1">
        <f t="array" aca="1" ref="C50" ca="1">_xlfn.XLOOKUP(A50,INDIRECT($A$5&amp;"!$AJ$41:$AJ$406"),INDIRECT($A$5&amp;"!$AL$41:$AL$406"))*SUM($F$3:$I$3)</f>
        <v>15</v>
      </c>
      <c r="D50" s="70" cm="1">
        <f t="array" aca="1" ref="D50" ca="1">_xlfn.XLOOKUP(A50,INDIRECT($A$5&amp;"!$AJ$41:$AJ$406"),INDIRECT($A$5&amp;"!$AO$41:$AO$406"))*SUM($F$3:$I$3)</f>
        <v>15</v>
      </c>
      <c r="E50" s="34" cm="1">
        <f t="array" ref="E50">SUMPRODUCT(('PT Storengy'!$B$8:$K$372)*('PT Storengy'!$A$8:$A$372=$A50)*('PT Storengy'!$B$5:$K$5=$A$6)*('PT Storengy'!$B$7:$K$7=$A$7))</f>
        <v>0</v>
      </c>
      <c r="F50" s="119">
        <f t="shared" ca="1" si="0"/>
        <v>3.751405440000001</v>
      </c>
      <c r="G50" s="176">
        <f t="shared" ca="1" si="1"/>
        <v>0.24274000000000001</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0.9190866666666675</v>
      </c>
      <c r="I50" s="71">
        <f t="shared" ca="1" si="4"/>
        <v>110.2904000000001</v>
      </c>
      <c r="J50" s="118" cm="1">
        <f t="array" aca="1" ref="J50" ca="1">IF(COUNTIFS('PTC GRTgaz'!$K$7:$K$15996,"",'PTC GRTgaz'!$A$7:$A$15996,J$16,'PTC GRTgaz'!$D$7:$D$15996,$A50,'PTC GRTgaz'!$C$7:$C$15996,"DEL")&gt;0,J$14,SUMIFS('PTC GRTgaz'!$K$7:$K$15996,'PTC GRTgaz'!$A$7:$A$15996,J$16,'PTC GRTgaz'!$D$7:$D$15996,$A50,'PTC GRTgaz'!$C$7:$C$15996,"DEL")*1.0026*$F$4/INDIRECT($A$4&amp;"!D9"))</f>
        <v>84.635064935064932</v>
      </c>
      <c r="K50" s="118">
        <v>1000</v>
      </c>
      <c r="L50" s="119">
        <f t="shared" ca="1" si="2"/>
        <v>3.6997999698701305</v>
      </c>
      <c r="M50" s="176">
        <f t="shared" ca="1" si="5"/>
        <v>0.24101</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0.91966333333333417</v>
      </c>
      <c r="O50" s="71">
        <f t="shared" ca="1" si="6"/>
        <v>84.635064935064932</v>
      </c>
      <c r="S50" s="119">
        <f t="shared" ca="1" si="3"/>
        <v>3.9054816000000012</v>
      </c>
      <c r="T50" s="54">
        <f t="shared" ca="1" si="7"/>
        <v>0.25303999999999999</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0.9156533333333341</v>
      </c>
      <c r="V50" s="71">
        <f t="shared" ca="1" si="8"/>
        <v>109.87840000000008</v>
      </c>
    </row>
    <row r="51" spans="1:22" x14ac:dyDescent="0.35">
      <c r="A51" s="32">
        <f t="shared" si="9"/>
        <v>45782</v>
      </c>
      <c r="B51" s="70" cm="1">
        <f t="array" aca="1" ref="B51" ca="1">_xlfn.XLOOKUP(A51,INDIRECT($A$5&amp;"!$AJ$41:$AJ$406"),INDIRECT($A$5&amp;"!$AK$41:$AK$406"))*SUM($F$3:$I$3)</f>
        <v>0</v>
      </c>
      <c r="C51" s="70" cm="1">
        <f t="array" aca="1" ref="C51" ca="1">_xlfn.XLOOKUP(A51,INDIRECT($A$5&amp;"!$AJ$41:$AJ$406"),INDIRECT($A$5&amp;"!$AL$41:$AL$406"))*SUM($F$3:$I$3)</f>
        <v>15</v>
      </c>
      <c r="D51" s="70" cm="1">
        <f t="array" aca="1" ref="D51" ca="1">_xlfn.XLOOKUP(A51,INDIRECT($A$5&amp;"!$AJ$41:$AJ$406"),INDIRECT($A$5&amp;"!$AO$41:$AO$406"))*SUM($F$3:$I$3)</f>
        <v>15</v>
      </c>
      <c r="E51" s="34" cm="1">
        <f t="array" ref="E51">SUMPRODUCT(('PT Storengy'!$B$8:$K$372)*('PT Storengy'!$A$8:$A$372=$A51)*('PT Storengy'!$B$5:$K$5=$A$6)*('PT Storengy'!$B$7:$K$7=$A$7))</f>
        <v>0</v>
      </c>
      <c r="F51" s="119">
        <f t="shared" ca="1" si="0"/>
        <v>3.861401840000001</v>
      </c>
      <c r="G51" s="176">
        <f t="shared" ca="1" si="1"/>
        <v>0.25008999999999998</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0.91663666666666754</v>
      </c>
      <c r="I51" s="71">
        <f t="shared" ca="1" si="4"/>
        <v>109.99640000000011</v>
      </c>
      <c r="J51" s="118" cm="1">
        <f t="array" aca="1" ref="J51" ca="1">IF(COUNTIFS('PTC GRTgaz'!$K$7:$K$15996,"",'PTC GRTgaz'!$A$7:$A$15996,J$16,'PTC GRTgaz'!$D$7:$D$15996,$A51,'PTC GRTgaz'!$C$7:$C$15996,"DEL")&gt;0,J$14,SUMIFS('PTC GRTgaz'!$K$7:$K$15996,'PTC GRTgaz'!$A$7:$A$15996,J$16,'PTC GRTgaz'!$D$7:$D$15996,$A51,'PTC GRTgaz'!$C$7:$C$15996,"DEL")*1.0026*$F$4/INDIRECT($A$4&amp;"!D9"))</f>
        <v>84.635064935064932</v>
      </c>
      <c r="K51" s="118">
        <v>1000</v>
      </c>
      <c r="L51" s="119">
        <f t="shared" ca="1" si="2"/>
        <v>3.7844350348051954</v>
      </c>
      <c r="M51" s="176">
        <f t="shared" ca="1" si="5"/>
        <v>0.24665000000000001</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0.91778333333333417</v>
      </c>
      <c r="O51" s="71">
        <f t="shared" ca="1" si="6"/>
        <v>84.635064935064932</v>
      </c>
      <c r="S51" s="119">
        <f t="shared" ca="1" si="3"/>
        <v>4.0150668000000014</v>
      </c>
      <c r="T51" s="54">
        <f t="shared" ca="1" si="7"/>
        <v>0.26036999999999999</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0.91321000000000085</v>
      </c>
      <c r="V51" s="71">
        <f t="shared" ca="1" si="8"/>
        <v>109.5852000000001</v>
      </c>
    </row>
    <row r="52" spans="1:22" x14ac:dyDescent="0.35">
      <c r="A52" s="32">
        <f t="shared" si="9"/>
        <v>45783</v>
      </c>
      <c r="B52" s="70" cm="1">
        <f t="array" aca="1" ref="B52" ca="1">_xlfn.XLOOKUP(A52,INDIRECT($A$5&amp;"!$AJ$41:$AJ$406"),INDIRECT($A$5&amp;"!$AK$41:$AK$406"))*SUM($F$3:$I$3)</f>
        <v>0</v>
      </c>
      <c r="C52" s="70" cm="1">
        <f t="array" aca="1" ref="C52" ca="1">_xlfn.XLOOKUP(A52,INDIRECT($A$5&amp;"!$AJ$41:$AJ$406"),INDIRECT($A$5&amp;"!$AL$41:$AL$406"))*SUM($F$3:$I$3)</f>
        <v>15</v>
      </c>
      <c r="D52" s="70" cm="1">
        <f t="array" aca="1" ref="D52" ca="1">_xlfn.XLOOKUP(A52,INDIRECT($A$5&amp;"!$AJ$41:$AJ$406"),INDIRECT($A$5&amp;"!$AO$41:$AO$406"))*SUM($F$3:$I$3)</f>
        <v>15</v>
      </c>
      <c r="E52" s="34" cm="1">
        <f t="array" ref="E52">SUMPRODUCT(('PT Storengy'!$B$8:$K$372)*('PT Storengy'!$A$8:$A$372=$A52)*('PT Storengy'!$B$5:$K$5=$A$6)*('PT Storengy'!$B$7:$K$7=$A$7))</f>
        <v>0</v>
      </c>
      <c r="F52" s="119">
        <f t="shared" ca="1" si="0"/>
        <v>3.971104640000001</v>
      </c>
      <c r="G52" s="176">
        <f t="shared" ca="1" si="1"/>
        <v>0.25742999999999999</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0.91419000000000084</v>
      </c>
      <c r="I52" s="71">
        <f t="shared" ca="1" si="4"/>
        <v>109.7028000000001</v>
      </c>
      <c r="J52" s="118" cm="1">
        <f t="array" aca="1" ref="J52" ca="1">IF(COUNTIFS('PTC GRTgaz'!$K$7:$K$15996,"",'PTC GRTgaz'!$A$7:$A$15996,J$16,'PTC GRTgaz'!$D$7:$D$15996,$A52,'PTC GRTgaz'!$C$7:$C$15996,"DEL")&gt;0,J$14,SUMIFS('PTC GRTgaz'!$K$7:$K$15996,'PTC GRTgaz'!$A$7:$A$15996,J$16,'PTC GRTgaz'!$D$7:$D$15996,$A52,'PTC GRTgaz'!$C$7:$C$15996,"DEL")*1.0026*$F$4/INDIRECT($A$4&amp;"!D9"))</f>
        <v>84.635064935064932</v>
      </c>
      <c r="K52" s="118">
        <v>1000</v>
      </c>
      <c r="L52" s="119">
        <f t="shared" ca="1" si="2"/>
        <v>3.8690700997402603</v>
      </c>
      <c r="M52" s="176">
        <f t="shared" ca="1" si="5"/>
        <v>0.25230000000000002</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0.91590000000000082</v>
      </c>
      <c r="O52" s="71">
        <f t="shared" ca="1" si="6"/>
        <v>84.635064935064932</v>
      </c>
      <c r="S52" s="119">
        <f t="shared" ca="1" si="3"/>
        <v>4.1243600000000011</v>
      </c>
      <c r="T52" s="54">
        <f t="shared" ca="1" si="7"/>
        <v>0.26767000000000002</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0.91077666666666746</v>
      </c>
      <c r="V52" s="71">
        <f t="shared" ca="1" si="8"/>
        <v>109.2932000000001</v>
      </c>
    </row>
    <row r="53" spans="1:22" x14ac:dyDescent="0.35">
      <c r="A53" s="32">
        <f t="shared" si="9"/>
        <v>45784</v>
      </c>
      <c r="B53" s="70" cm="1">
        <f t="array" aca="1" ref="B53" ca="1">_xlfn.XLOOKUP(A53,INDIRECT($A$5&amp;"!$AJ$41:$AJ$406"),INDIRECT($A$5&amp;"!$AK$41:$AK$406"))*SUM($F$3:$I$3)</f>
        <v>0</v>
      </c>
      <c r="C53" s="70" cm="1">
        <f t="array" aca="1" ref="C53" ca="1">_xlfn.XLOOKUP(A53,INDIRECT($A$5&amp;"!$AJ$41:$AJ$406"),INDIRECT($A$5&amp;"!$AL$41:$AL$406"))*SUM($F$3:$I$3)</f>
        <v>15</v>
      </c>
      <c r="D53" s="70" cm="1">
        <f t="array" aca="1" ref="D53" ca="1">_xlfn.XLOOKUP(A53,INDIRECT($A$5&amp;"!$AJ$41:$AJ$406"),INDIRECT($A$5&amp;"!$AO$41:$AO$406"))*SUM($F$3:$I$3)</f>
        <v>15</v>
      </c>
      <c r="E53" s="34" cm="1">
        <f t="array" ref="E53">SUMPRODUCT(('PT Storengy'!$B$8:$K$372)*('PT Storengy'!$A$8:$A$372=$A53)*('PT Storengy'!$B$5:$K$5=$A$6)*('PT Storengy'!$B$7:$K$7=$A$7))</f>
        <v>0</v>
      </c>
      <c r="F53" s="119">
        <f t="shared" ca="1" si="0"/>
        <v>4.0805150400000008</v>
      </c>
      <c r="G53" s="176">
        <f t="shared" ca="1" si="1"/>
        <v>0.26473999999999998</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0.91175333333333408</v>
      </c>
      <c r="I53" s="71">
        <f t="shared" ca="1" si="4"/>
        <v>109.4104000000001</v>
      </c>
      <c r="J53" s="118" cm="1">
        <f t="array" aca="1" ref="J53" ca="1">IF(COUNTIFS('PTC GRTgaz'!$K$7:$K$15996,"",'PTC GRTgaz'!$A$7:$A$15996,J$16,'PTC GRTgaz'!$D$7:$D$15996,$A53,'PTC GRTgaz'!$C$7:$C$15996,"DEL")&gt;0,J$14,SUMIFS('PTC GRTgaz'!$K$7:$K$15996,'PTC GRTgaz'!$A$7:$A$15996,J$16,'PTC GRTgaz'!$D$7:$D$15996,$A53,'PTC GRTgaz'!$C$7:$C$15996,"DEL")*1.0026*$F$4/INDIRECT($A$4&amp;"!D9"))</f>
        <v>84.635064935064932</v>
      </c>
      <c r="K53" s="118">
        <v>1000</v>
      </c>
      <c r="L53" s="119">
        <f t="shared" ca="1" si="2"/>
        <v>3.9537051646753252</v>
      </c>
      <c r="M53" s="176">
        <f t="shared" ca="1" si="5"/>
        <v>0.25794</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0.91402000000000083</v>
      </c>
      <c r="O53" s="71">
        <f t="shared" ca="1" si="6"/>
        <v>84.635064935064932</v>
      </c>
      <c r="S53" s="119">
        <f t="shared" ca="1" si="3"/>
        <v>4.2333616000000012</v>
      </c>
      <c r="T53" s="54">
        <f t="shared" ca="1" si="7"/>
        <v>0.27495999999999998</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0.90834666666666741</v>
      </c>
      <c r="V53" s="71">
        <f t="shared" ca="1" si="8"/>
        <v>109.0016000000001</v>
      </c>
    </row>
    <row r="54" spans="1:22" x14ac:dyDescent="0.35">
      <c r="A54" s="32">
        <f t="shared" si="9"/>
        <v>45785</v>
      </c>
      <c r="B54" s="70" cm="1">
        <f t="array" aca="1" ref="B54" ca="1">_xlfn.XLOOKUP(A54,INDIRECT($A$5&amp;"!$AJ$41:$AJ$406"),INDIRECT($A$5&amp;"!$AK$41:$AK$406"))*SUM($F$3:$I$3)</f>
        <v>0</v>
      </c>
      <c r="C54" s="70" cm="1">
        <f t="array" aca="1" ref="C54" ca="1">_xlfn.XLOOKUP(A54,INDIRECT($A$5&amp;"!$AJ$41:$AJ$406"),INDIRECT($A$5&amp;"!$AL$41:$AL$406"))*SUM($F$3:$I$3)</f>
        <v>15</v>
      </c>
      <c r="D54" s="70" cm="1">
        <f t="array" aca="1" ref="D54" ca="1">_xlfn.XLOOKUP(A54,INDIRECT($A$5&amp;"!$AJ$41:$AJ$406"),INDIRECT($A$5&amp;"!$AO$41:$AO$406"))*SUM($F$3:$I$3)</f>
        <v>15</v>
      </c>
      <c r="E54" s="34" cm="1">
        <f t="array" ref="E54">SUMPRODUCT(('PT Storengy'!$B$8:$K$372)*('PT Storengy'!$A$8:$A$372=$A54)*('PT Storengy'!$B$5:$K$5=$A$6)*('PT Storengy'!$B$7:$K$7=$A$7))</f>
        <v>0</v>
      </c>
      <c r="F54" s="119">
        <f t="shared" ca="1" si="0"/>
        <v>4.1896338400000008</v>
      </c>
      <c r="G54" s="176">
        <f t="shared" ca="1" si="1"/>
        <v>0.27202999999999999</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0.90932333333333404</v>
      </c>
      <c r="I54" s="71">
        <f t="shared" ca="1" si="4"/>
        <v>109.11880000000008</v>
      </c>
      <c r="J54" s="118" cm="1">
        <f t="array" aca="1" ref="J54" ca="1">IF(COUNTIFS('PTC GRTgaz'!$K$7:$K$15996,"",'PTC GRTgaz'!$A$7:$A$15996,J$16,'PTC GRTgaz'!$D$7:$D$15996,$A54,'PTC GRTgaz'!$C$7:$C$15996,"DEL")&gt;0,J$14,SUMIFS('PTC GRTgaz'!$K$7:$K$15996,'PTC GRTgaz'!$A$7:$A$15996,J$16,'PTC GRTgaz'!$D$7:$D$15996,$A54,'PTC GRTgaz'!$C$7:$C$15996,"DEL")*1.0026*$F$4/INDIRECT($A$4&amp;"!D9"))</f>
        <v>84.635064935064932</v>
      </c>
      <c r="K54" s="118">
        <v>1000</v>
      </c>
      <c r="L54" s="119">
        <f t="shared" ca="1" si="2"/>
        <v>4.0383402296103901</v>
      </c>
      <c r="M54" s="176">
        <f t="shared" ca="1" si="5"/>
        <v>0.26357999999999998</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0.91214000000000073</v>
      </c>
      <c r="O54" s="71">
        <f t="shared" ca="1" si="6"/>
        <v>84.635064935064932</v>
      </c>
      <c r="S54" s="119">
        <f t="shared" ca="1" si="3"/>
        <v>4.3420728000000013</v>
      </c>
      <c r="T54" s="54">
        <f t="shared" ca="1" si="7"/>
        <v>0.28222000000000003</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0.90592666666666744</v>
      </c>
      <c r="V54" s="71">
        <f t="shared" ca="1" si="8"/>
        <v>108.71120000000009</v>
      </c>
    </row>
    <row r="55" spans="1:22" x14ac:dyDescent="0.35">
      <c r="A55" s="32">
        <f t="shared" si="9"/>
        <v>45786</v>
      </c>
      <c r="B55" s="70" cm="1">
        <f t="array" aca="1" ref="B55" ca="1">_xlfn.XLOOKUP(A55,INDIRECT($A$5&amp;"!$AJ$41:$AJ$406"),INDIRECT($A$5&amp;"!$AK$41:$AK$406"))*SUM($F$3:$I$3)</f>
        <v>0</v>
      </c>
      <c r="C55" s="70" cm="1">
        <f t="array" aca="1" ref="C55" ca="1">_xlfn.XLOOKUP(A55,INDIRECT($A$5&amp;"!$AJ$41:$AJ$406"),INDIRECT($A$5&amp;"!$AL$41:$AL$406"))*SUM($F$3:$I$3)</f>
        <v>15</v>
      </c>
      <c r="D55" s="70" cm="1">
        <f t="array" aca="1" ref="D55" ca="1">_xlfn.XLOOKUP(A55,INDIRECT($A$5&amp;"!$AJ$41:$AJ$406"),INDIRECT($A$5&amp;"!$AO$41:$AO$406"))*SUM($F$3:$I$3)</f>
        <v>15</v>
      </c>
      <c r="E55" s="34" cm="1">
        <f t="array" ref="E55">SUMPRODUCT(('PT Storengy'!$B$8:$K$372)*('PT Storengy'!$A$8:$A$372=$A55)*('PT Storengy'!$B$5:$K$5=$A$6)*('PT Storengy'!$B$7:$K$7=$A$7))</f>
        <v>0</v>
      </c>
      <c r="F55" s="119">
        <f t="shared" ca="1" si="0"/>
        <v>4.2984614400000005</v>
      </c>
      <c r="G55" s="176">
        <f t="shared" ca="1" si="1"/>
        <v>0.27931</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0.90689666666666735</v>
      </c>
      <c r="I55" s="71">
        <f t="shared" ca="1" si="4"/>
        <v>108.82760000000007</v>
      </c>
      <c r="J55" s="118" cm="1">
        <f t="array" aca="1" ref="J55" ca="1">IF(COUNTIFS('PTC GRTgaz'!$K$7:$K$15996,"",'PTC GRTgaz'!$A$7:$A$15996,J$16,'PTC GRTgaz'!$D$7:$D$15996,$A55,'PTC GRTgaz'!$C$7:$C$15996,"DEL")&gt;0,J$14,SUMIFS('PTC GRTgaz'!$K$7:$K$15996,'PTC GRTgaz'!$A$7:$A$15996,J$16,'PTC GRTgaz'!$D$7:$D$15996,$A55,'PTC GRTgaz'!$C$7:$C$15996,"DEL")*1.0026*$F$4/INDIRECT($A$4&amp;"!D9"))</f>
        <v>84.635064935064932</v>
      </c>
      <c r="K55" s="118">
        <v>1000</v>
      </c>
      <c r="L55" s="119">
        <f t="shared" ca="1" si="2"/>
        <v>4.122975294545455</v>
      </c>
      <c r="M55" s="176">
        <f t="shared" ca="1" si="5"/>
        <v>0.26922000000000001</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0.91026000000000074</v>
      </c>
      <c r="O55" s="71">
        <f t="shared" ca="1" si="6"/>
        <v>84.635064935064932</v>
      </c>
      <c r="S55" s="119">
        <f t="shared" ca="1" si="3"/>
        <v>4.4504940000000017</v>
      </c>
      <c r="T55" s="54">
        <f t="shared" ca="1" si="7"/>
        <v>0.28947000000000001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0.90351000000000092</v>
      </c>
      <c r="V55" s="71">
        <f t="shared" ca="1" si="8"/>
        <v>108.42120000000011</v>
      </c>
    </row>
    <row r="56" spans="1:22" x14ac:dyDescent="0.35">
      <c r="A56" s="32">
        <f t="shared" si="9"/>
        <v>45787</v>
      </c>
      <c r="B56" s="70" cm="1">
        <f t="array" aca="1" ref="B56" ca="1">_xlfn.XLOOKUP(A56,INDIRECT($A$5&amp;"!$AJ$41:$AJ$406"),INDIRECT($A$5&amp;"!$AK$41:$AK$406"))*SUM($F$3:$I$3)</f>
        <v>0</v>
      </c>
      <c r="C56" s="70" cm="1">
        <f t="array" aca="1" ref="C56" ca="1">_xlfn.XLOOKUP(A56,INDIRECT($A$5&amp;"!$AJ$41:$AJ$406"),INDIRECT($A$5&amp;"!$AL$41:$AL$406"))*SUM($F$3:$I$3)</f>
        <v>15</v>
      </c>
      <c r="D56" s="70" cm="1">
        <f t="array" aca="1" ref="D56" ca="1">_xlfn.XLOOKUP(A56,INDIRECT($A$5&amp;"!$AJ$41:$AJ$406"),INDIRECT($A$5&amp;"!$AO$41:$AO$406"))*SUM($F$3:$I$3)</f>
        <v>15</v>
      </c>
      <c r="E56" s="34" cm="1">
        <f t="array" ref="E56">SUMPRODUCT(('PT Storengy'!$B$8:$K$372)*('PT Storengy'!$A$8:$A$372=$A56)*('PT Storengy'!$B$5:$K$5=$A$6)*('PT Storengy'!$B$7:$K$7=$A$7))</f>
        <v>0</v>
      </c>
      <c r="F56" s="119">
        <f t="shared" ca="1" si="0"/>
        <v>4.4069990400000005</v>
      </c>
      <c r="G56" s="176">
        <f t="shared" ca="1" si="1"/>
        <v>0.28655999999999998</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0.90448000000000084</v>
      </c>
      <c r="I56" s="71">
        <f t="shared" ca="1" si="4"/>
        <v>108.5376000000001</v>
      </c>
      <c r="J56" s="118" cm="1">
        <f t="array" aca="1" ref="J56" ca="1">IF(COUNTIFS('PTC GRTgaz'!$K$7:$K$15996,"",'PTC GRTgaz'!$A$7:$A$15996,J$16,'PTC GRTgaz'!$D$7:$D$15996,$A56,'PTC GRTgaz'!$C$7:$C$15996,"DEL")&gt;0,J$14,SUMIFS('PTC GRTgaz'!$K$7:$K$15996,'PTC GRTgaz'!$A$7:$A$15996,J$16,'PTC GRTgaz'!$D$7:$D$15996,$A56,'PTC GRTgaz'!$C$7:$C$15996,"DEL")*1.0026*$F$4/INDIRECT($A$4&amp;"!D9"))</f>
        <v>84.635064935064932</v>
      </c>
      <c r="K56" s="118">
        <v>1000</v>
      </c>
      <c r="L56" s="119">
        <f t="shared" ca="1" si="2"/>
        <v>4.2076103594805199</v>
      </c>
      <c r="M56" s="176">
        <f t="shared" ca="1" si="5"/>
        <v>0.27487</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0.90837666666666739</v>
      </c>
      <c r="O56" s="71">
        <f t="shared" ca="1" si="6"/>
        <v>84.635064935064932</v>
      </c>
      <c r="S56" s="119">
        <f t="shared" ca="1" si="3"/>
        <v>4.5586260000000021</v>
      </c>
      <c r="T56" s="54">
        <f t="shared" ca="1" si="7"/>
        <v>0.29670000000000002</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0.9011000000000009</v>
      </c>
      <c r="V56" s="71">
        <f t="shared" ca="1" si="8"/>
        <v>108.1320000000001</v>
      </c>
    </row>
    <row r="57" spans="1:22" x14ac:dyDescent="0.35">
      <c r="A57" s="32">
        <f t="shared" si="9"/>
        <v>45788</v>
      </c>
      <c r="B57" s="70" cm="1">
        <f t="array" aca="1" ref="B57" ca="1">_xlfn.XLOOKUP(A57,INDIRECT($A$5&amp;"!$AJ$41:$AJ$406"),INDIRECT($A$5&amp;"!$AK$41:$AK$406"))*SUM($F$3:$I$3)</f>
        <v>0</v>
      </c>
      <c r="C57" s="70" cm="1">
        <f t="array" aca="1" ref="C57" ca="1">_xlfn.XLOOKUP(A57,INDIRECT($A$5&amp;"!$AJ$41:$AJ$406"),INDIRECT($A$5&amp;"!$AL$41:$AL$406"))*SUM($F$3:$I$3)</f>
        <v>15</v>
      </c>
      <c r="D57" s="70" cm="1">
        <f t="array" aca="1" ref="D57" ca="1">_xlfn.XLOOKUP(A57,INDIRECT($A$5&amp;"!$AJ$41:$AJ$406"),INDIRECT($A$5&amp;"!$AO$41:$AO$406"))*SUM($F$3:$I$3)</f>
        <v>15</v>
      </c>
      <c r="E57" s="34" cm="1">
        <f t="array" ref="E57">SUMPRODUCT(('PT Storengy'!$B$8:$K$372)*('PT Storengy'!$A$8:$A$372=$A57)*('PT Storengy'!$B$5:$K$5=$A$6)*('PT Storengy'!$B$7:$K$7=$A$7))</f>
        <v>0</v>
      </c>
      <c r="F57" s="119">
        <f t="shared" ca="1" si="0"/>
        <v>4.5152470400000002</v>
      </c>
      <c r="G57" s="176">
        <f t="shared" ca="1" si="1"/>
        <v>0.29380000000000001</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0.90206666666666757</v>
      </c>
      <c r="I57" s="71">
        <f t="shared" ca="1" si="4"/>
        <v>108.2480000000001</v>
      </c>
      <c r="J57" s="118" cm="1">
        <f t="array" aca="1" ref="J57" ca="1">IF(COUNTIFS('PTC GRTgaz'!$K$7:$K$15996,"",'PTC GRTgaz'!$A$7:$A$15996,J$16,'PTC GRTgaz'!$D$7:$D$15996,$A57,'PTC GRTgaz'!$C$7:$C$15996,"DEL")&gt;0,J$14,SUMIFS('PTC GRTgaz'!$K$7:$K$15996,'PTC GRTgaz'!$A$7:$A$15996,J$16,'PTC GRTgaz'!$D$7:$D$15996,$A57,'PTC GRTgaz'!$C$7:$C$15996,"DEL")*1.0026*$F$4/INDIRECT($A$4&amp;"!D9"))</f>
        <v>84.635064935064932</v>
      </c>
      <c r="K57" s="118">
        <v>1000</v>
      </c>
      <c r="L57" s="119">
        <f t="shared" ca="1" si="2"/>
        <v>4.2922454244155848</v>
      </c>
      <c r="M57" s="176">
        <f t="shared" ca="1" si="5"/>
        <v>0.28050999999999998</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0.90649666666666751</v>
      </c>
      <c r="O57" s="71">
        <f t="shared" ca="1" si="6"/>
        <v>84.635064935064932</v>
      </c>
      <c r="S57" s="119">
        <f t="shared" ca="1" si="3"/>
        <v>4.6664696000000019</v>
      </c>
      <c r="T57" s="54">
        <f t="shared" ca="1" si="7"/>
        <v>0.30391000000000001</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0.89869666666666748</v>
      </c>
      <c r="V57" s="71">
        <f t="shared" ca="1" si="8"/>
        <v>107.84360000000009</v>
      </c>
    </row>
    <row r="58" spans="1:22" x14ac:dyDescent="0.35">
      <c r="A58" s="32">
        <f t="shared" si="9"/>
        <v>45789</v>
      </c>
      <c r="B58" s="70" cm="1">
        <f t="array" aca="1" ref="B58" ca="1">_xlfn.XLOOKUP(A58,INDIRECT($A$5&amp;"!$AJ$41:$AJ$406"),INDIRECT($A$5&amp;"!$AK$41:$AK$406"))*SUM($F$3:$I$3)</f>
        <v>0</v>
      </c>
      <c r="C58" s="70" cm="1">
        <f t="array" aca="1" ref="C58" ca="1">_xlfn.XLOOKUP(A58,INDIRECT($A$5&amp;"!$AJ$41:$AJ$406"),INDIRECT($A$5&amp;"!$AL$41:$AL$406"))*SUM($F$3:$I$3)</f>
        <v>15</v>
      </c>
      <c r="D58" s="70" cm="1">
        <f t="array" aca="1" ref="D58" ca="1">_xlfn.XLOOKUP(A58,INDIRECT($A$5&amp;"!$AJ$41:$AJ$406"),INDIRECT($A$5&amp;"!$AO$41:$AO$406"))*SUM($F$3:$I$3)</f>
        <v>15</v>
      </c>
      <c r="E58" s="34" cm="1">
        <f t="array" ref="E58">SUMPRODUCT(('PT Storengy'!$B$8:$K$372)*('PT Storengy'!$A$8:$A$372=$A58)*('PT Storengy'!$B$5:$K$5=$A$6)*('PT Storengy'!$B$7:$K$7=$A$7))</f>
        <v>0</v>
      </c>
      <c r="F58" s="119">
        <f t="shared" ca="1" si="0"/>
        <v>4.62320624</v>
      </c>
      <c r="G58" s="176">
        <f t="shared" ca="1" si="1"/>
        <v>0.30102000000000001</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0.89966000000000079</v>
      </c>
      <c r="I58" s="71">
        <f t="shared" ca="1" si="4"/>
        <v>107.9592000000001</v>
      </c>
      <c r="J58" s="118" cm="1">
        <f t="array" aca="1" ref="J58" ca="1">IF(COUNTIFS('PTC GRTgaz'!$K$7:$K$15996,"",'PTC GRTgaz'!$A$7:$A$15996,J$16,'PTC GRTgaz'!$D$7:$D$15996,$A58,'PTC GRTgaz'!$C$7:$C$15996,"DEL")&gt;0,J$14,SUMIFS('PTC GRTgaz'!$K$7:$K$15996,'PTC GRTgaz'!$A$7:$A$15996,J$16,'PTC GRTgaz'!$D$7:$D$15996,$A58,'PTC GRTgaz'!$C$7:$C$15996,"DEL")*1.0026*$F$4/INDIRECT($A$4&amp;"!D9"))</f>
        <v>84.635064935064932</v>
      </c>
      <c r="K58" s="118">
        <v>1000</v>
      </c>
      <c r="L58" s="119">
        <f t="shared" ca="1" si="2"/>
        <v>4.3768804893506497</v>
      </c>
      <c r="M58" s="176">
        <f t="shared" ca="1" si="5"/>
        <v>0.28615000000000002</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0.90461666666666751</v>
      </c>
      <c r="O58" s="71">
        <f t="shared" ca="1" si="6"/>
        <v>84.635064935064932</v>
      </c>
      <c r="S58" s="119">
        <f t="shared" ca="1" si="3"/>
        <v>4.7740256000000016</v>
      </c>
      <c r="T58" s="54">
        <f t="shared" ca="1" si="7"/>
        <v>0.31109999999999999</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0.89630000000000076</v>
      </c>
      <c r="V58" s="71">
        <f t="shared" ca="1" si="8"/>
        <v>107.5560000000001</v>
      </c>
    </row>
    <row r="59" spans="1:22" x14ac:dyDescent="0.35">
      <c r="A59" s="32">
        <f t="shared" si="9"/>
        <v>45790</v>
      </c>
      <c r="B59" s="70" cm="1">
        <f t="array" aca="1" ref="B59" ca="1">_xlfn.XLOOKUP(A59,INDIRECT($A$5&amp;"!$AJ$41:$AJ$406"),INDIRECT($A$5&amp;"!$AK$41:$AK$406"))*SUM($F$3:$I$3)</f>
        <v>0</v>
      </c>
      <c r="C59" s="70" cm="1">
        <f t="array" aca="1" ref="C59" ca="1">_xlfn.XLOOKUP(A59,INDIRECT($A$5&amp;"!$AJ$41:$AJ$406"),INDIRECT($A$5&amp;"!$AL$41:$AL$406"))*SUM($F$3:$I$3)</f>
        <v>15</v>
      </c>
      <c r="D59" s="70" cm="1">
        <f t="array" aca="1" ref="D59" ca="1">_xlfn.XLOOKUP(A59,INDIRECT($A$5&amp;"!$AJ$41:$AJ$406"),INDIRECT($A$5&amp;"!$AO$41:$AO$406"))*SUM($F$3:$I$3)</f>
        <v>15</v>
      </c>
      <c r="E59" s="34" cm="1">
        <f t="array" ref="E59">SUMPRODUCT(('PT Storengy'!$B$8:$K$372)*('PT Storengy'!$A$8:$A$372=$A59)*('PT Storengy'!$B$5:$K$5=$A$6)*('PT Storengy'!$B$7:$K$7=$A$7))</f>
        <v>0</v>
      </c>
      <c r="F59" s="119">
        <f t="shared" ca="1" si="0"/>
        <v>4.7308778399999998</v>
      </c>
      <c r="G59" s="176">
        <f t="shared" ca="1" si="1"/>
        <v>0.30820999999999998</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0.89726333333333419</v>
      </c>
      <c r="I59" s="71">
        <f t="shared" ca="1" si="4"/>
        <v>107.6716000000001</v>
      </c>
      <c r="J59" s="118" cm="1">
        <f t="array" aca="1" ref="J59" ca="1">IF(COUNTIFS('PTC GRTgaz'!$K$7:$K$15996,"",'PTC GRTgaz'!$A$7:$A$15996,J$16,'PTC GRTgaz'!$D$7:$D$15996,$A59,'PTC GRTgaz'!$C$7:$C$15996,"DEL")&gt;0,J$14,SUMIFS('PTC GRTgaz'!$K$7:$K$15996,'PTC GRTgaz'!$A$7:$A$15996,J$16,'PTC GRTgaz'!$D$7:$D$15996,$A59,'PTC GRTgaz'!$C$7:$C$15996,"DEL")*1.0026*$F$4/INDIRECT($A$4&amp;"!D9"))</f>
        <v>84.635064935064932</v>
      </c>
      <c r="K59" s="118">
        <v>1000</v>
      </c>
      <c r="L59" s="119">
        <f t="shared" ca="1" si="2"/>
        <v>4.4615155542857146</v>
      </c>
      <c r="M59" s="176">
        <f t="shared" ca="1" si="5"/>
        <v>0.29178999999999999</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0.90273666666666752</v>
      </c>
      <c r="O59" s="71">
        <f t="shared" ca="1" si="6"/>
        <v>84.635064935064932</v>
      </c>
      <c r="S59" s="119">
        <f t="shared" ca="1" si="3"/>
        <v>4.8812948000000018</v>
      </c>
      <c r="T59" s="54">
        <f t="shared" ca="1" si="7"/>
        <v>0.31827</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0.89391000000000087</v>
      </c>
      <c r="V59" s="71">
        <f t="shared" ca="1" si="8"/>
        <v>107.2692000000001</v>
      </c>
    </row>
    <row r="60" spans="1:22" x14ac:dyDescent="0.35">
      <c r="A60" s="32">
        <f t="shared" si="9"/>
        <v>45791</v>
      </c>
      <c r="B60" s="70" cm="1">
        <f t="array" aca="1" ref="B60" ca="1">_xlfn.XLOOKUP(A60,INDIRECT($A$5&amp;"!$AJ$41:$AJ$406"),INDIRECT($A$5&amp;"!$AK$41:$AK$406"))*SUM($F$3:$I$3)</f>
        <v>0</v>
      </c>
      <c r="C60" s="70" cm="1">
        <f t="array" aca="1" ref="C60" ca="1">_xlfn.XLOOKUP(A60,INDIRECT($A$5&amp;"!$AJ$41:$AJ$406"),INDIRECT($A$5&amp;"!$AL$41:$AL$406"))*SUM($F$3:$I$3)</f>
        <v>15</v>
      </c>
      <c r="D60" s="70" cm="1">
        <f t="array" aca="1" ref="D60" ca="1">_xlfn.XLOOKUP(A60,INDIRECT($A$5&amp;"!$AJ$41:$AJ$406"),INDIRECT($A$5&amp;"!$AO$41:$AO$406"))*SUM($F$3:$I$3)</f>
        <v>15</v>
      </c>
      <c r="E60" s="34" cm="1">
        <f t="array" ref="E60">SUMPRODUCT(('PT Storengy'!$B$8:$K$372)*('PT Storengy'!$A$8:$A$372=$A60)*('PT Storengy'!$B$5:$K$5=$A$6)*('PT Storengy'!$B$7:$K$7=$A$7))</f>
        <v>0</v>
      </c>
      <c r="F60" s="119">
        <f t="shared" ca="1" si="0"/>
        <v>4.8382622399999997</v>
      </c>
      <c r="G60" s="176">
        <f t="shared" ca="1" si="1"/>
        <v>0.31539</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0.89487000000000094</v>
      </c>
      <c r="I60" s="71">
        <f t="shared" ca="1" si="4"/>
        <v>107.38440000000011</v>
      </c>
      <c r="J60" s="118" cm="1">
        <f t="array" aca="1" ref="J60" ca="1">IF(COUNTIFS('PTC GRTgaz'!$K$7:$K$15996,"",'PTC GRTgaz'!$A$7:$A$15996,J$16,'PTC GRTgaz'!$D$7:$D$15996,$A60,'PTC GRTgaz'!$C$7:$C$15996,"DEL")&gt;0,J$14,SUMIFS('PTC GRTgaz'!$K$7:$K$15996,'PTC GRTgaz'!$A$7:$A$15996,J$16,'PTC GRTgaz'!$D$7:$D$15996,$A60,'PTC GRTgaz'!$C$7:$C$15996,"DEL")*1.0026*$F$4/INDIRECT($A$4&amp;"!D9"))</f>
        <v>84.635064935064932</v>
      </c>
      <c r="K60" s="118">
        <v>1000</v>
      </c>
      <c r="L60" s="119">
        <f t="shared" ca="1" si="2"/>
        <v>4.5461506192207795</v>
      </c>
      <c r="M60" s="176">
        <f t="shared" ca="1" si="5"/>
        <v>0.29743000000000003</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0.90085666666666753</v>
      </c>
      <c r="O60" s="71">
        <f t="shared" ca="1" si="6"/>
        <v>84.635064935064932</v>
      </c>
      <c r="S60" s="119">
        <f t="shared" ca="1" si="3"/>
        <v>4.988278000000002</v>
      </c>
      <c r="T60" s="54">
        <f t="shared" ca="1" si="7"/>
        <v>0.32541999999999999</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0.89152666666666747</v>
      </c>
      <c r="V60" s="71">
        <f t="shared" ca="1" si="8"/>
        <v>106.9832000000001</v>
      </c>
    </row>
    <row r="61" spans="1:22" x14ac:dyDescent="0.35">
      <c r="A61" s="32">
        <f t="shared" si="9"/>
        <v>45792</v>
      </c>
      <c r="B61" s="70" cm="1">
        <f t="array" aca="1" ref="B61" ca="1">_xlfn.XLOOKUP(A61,INDIRECT($A$5&amp;"!$AJ$41:$AJ$406"),INDIRECT($A$5&amp;"!$AK$41:$AK$406"))*SUM($F$3:$I$3)</f>
        <v>0</v>
      </c>
      <c r="C61" s="70" cm="1">
        <f t="array" aca="1" ref="C61" ca="1">_xlfn.XLOOKUP(A61,INDIRECT($A$5&amp;"!$AJ$41:$AJ$406"),INDIRECT($A$5&amp;"!$AL$41:$AL$406"))*SUM($F$3:$I$3)</f>
        <v>15</v>
      </c>
      <c r="D61" s="70" cm="1">
        <f t="array" aca="1" ref="D61" ca="1">_xlfn.XLOOKUP(A61,INDIRECT($A$5&amp;"!$AJ$41:$AJ$406"),INDIRECT($A$5&amp;"!$AO$41:$AO$406"))*SUM($F$3:$I$3)</f>
        <v>15</v>
      </c>
      <c r="E61" s="34" cm="1">
        <f t="array" ref="E61">SUMPRODUCT(('PT Storengy'!$B$8:$K$372)*('PT Storengy'!$A$8:$A$372=$A61)*('PT Storengy'!$B$5:$K$5=$A$6)*('PT Storengy'!$B$7:$K$7=$A$7))</f>
        <v>0</v>
      </c>
      <c r="F61" s="119">
        <f t="shared" ca="1" si="0"/>
        <v>4.9453602399999994</v>
      </c>
      <c r="G61" s="176">
        <f t="shared" ca="1" si="1"/>
        <v>0.32255</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0.89248333333333418</v>
      </c>
      <c r="I61" s="71">
        <f t="shared" ca="1" si="4"/>
        <v>107.0980000000001</v>
      </c>
      <c r="J61" s="118" cm="1">
        <f t="array" aca="1" ref="J61" ca="1">IF(COUNTIFS('PTC GRTgaz'!$K$7:$K$15996,"",'PTC GRTgaz'!$A$7:$A$15996,J$16,'PTC GRTgaz'!$D$7:$D$15996,$A61,'PTC GRTgaz'!$C$7:$C$15996,"DEL")&gt;0,J$14,SUMIFS('PTC GRTgaz'!$K$7:$K$15996,'PTC GRTgaz'!$A$7:$A$15996,J$16,'PTC GRTgaz'!$D$7:$D$15996,$A61,'PTC GRTgaz'!$C$7:$C$15996,"DEL")*1.0026*$F$4/INDIRECT($A$4&amp;"!D9"))</f>
        <v>84.635064935064932</v>
      </c>
      <c r="K61" s="118">
        <v>1000</v>
      </c>
      <c r="L61" s="119">
        <f t="shared" ca="1" si="2"/>
        <v>4.6307856841558444</v>
      </c>
      <c r="M61" s="176">
        <f t="shared" ca="1" si="5"/>
        <v>0.30308000000000002</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0.89897333333333407</v>
      </c>
      <c r="O61" s="71">
        <f t="shared" ca="1" si="6"/>
        <v>84.635064935064932</v>
      </c>
      <c r="S61" s="119">
        <f t="shared" ca="1" si="3"/>
        <v>5.0949760000000017</v>
      </c>
      <c r="T61" s="54">
        <f t="shared" ca="1" si="7"/>
        <v>0.33255000000000001</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0.88915000000000077</v>
      </c>
      <c r="V61" s="71">
        <f t="shared" ca="1" si="8"/>
        <v>106.69800000000009</v>
      </c>
    </row>
    <row r="62" spans="1:22" x14ac:dyDescent="0.35">
      <c r="A62" s="32">
        <f t="shared" si="9"/>
        <v>45793</v>
      </c>
      <c r="B62" s="70" cm="1">
        <f t="array" aca="1" ref="B62" ca="1">_xlfn.XLOOKUP(A62,INDIRECT($A$5&amp;"!$AJ$41:$AJ$406"),INDIRECT($A$5&amp;"!$AK$41:$AK$406"))*SUM($F$3:$I$3)</f>
        <v>0</v>
      </c>
      <c r="C62" s="70" cm="1">
        <f t="array" aca="1" ref="C62" ca="1">_xlfn.XLOOKUP(A62,INDIRECT($A$5&amp;"!$AJ$41:$AJ$406"),INDIRECT($A$5&amp;"!$AL$41:$AL$406"))*SUM($F$3:$I$3)</f>
        <v>15</v>
      </c>
      <c r="D62" s="70" cm="1">
        <f t="array" aca="1" ref="D62" ca="1">_xlfn.XLOOKUP(A62,INDIRECT($A$5&amp;"!$AJ$41:$AJ$406"),INDIRECT($A$5&amp;"!$AO$41:$AO$406"))*SUM($F$3:$I$3)</f>
        <v>15</v>
      </c>
      <c r="E62" s="34" cm="1">
        <f t="array" ref="E62">SUMPRODUCT(('PT Storengy'!$B$8:$K$372)*('PT Storengy'!$A$8:$A$372=$A62)*('PT Storengy'!$B$5:$K$5=$A$6)*('PT Storengy'!$B$7:$K$7=$A$7))</f>
        <v>0</v>
      </c>
      <c r="F62" s="119">
        <f t="shared" ca="1" si="0"/>
        <v>5.0521726399999993</v>
      </c>
      <c r="G62" s="176">
        <f t="shared" ca="1" si="1"/>
        <v>0.32968999999999998</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0.89010333333333402</v>
      </c>
      <c r="I62" s="71">
        <f t="shared" ca="1" si="4"/>
        <v>106.81240000000008</v>
      </c>
      <c r="J62" s="118" cm="1">
        <f t="array" aca="1" ref="J62" ca="1">IF(COUNTIFS('PTC GRTgaz'!$K$7:$K$15996,"",'PTC GRTgaz'!$A$7:$A$15996,J$16,'PTC GRTgaz'!$D$7:$D$15996,$A62,'PTC GRTgaz'!$C$7:$C$15996,"DEL")&gt;0,J$14,SUMIFS('PTC GRTgaz'!$K$7:$K$15996,'PTC GRTgaz'!$A$7:$A$15996,J$16,'PTC GRTgaz'!$D$7:$D$15996,$A62,'PTC GRTgaz'!$C$7:$C$15996,"DEL")*1.0026*$F$4/INDIRECT($A$4&amp;"!D9"))</f>
        <v>84.635064935064932</v>
      </c>
      <c r="K62" s="118">
        <v>1000</v>
      </c>
      <c r="L62" s="119">
        <f t="shared" ca="1" si="2"/>
        <v>4.7154207490909092</v>
      </c>
      <c r="M62" s="176">
        <f t="shared" ca="1" si="5"/>
        <v>0.30871999999999999</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0.89709333333333419</v>
      </c>
      <c r="O62" s="71">
        <f t="shared" ca="1" si="6"/>
        <v>84.635064935064932</v>
      </c>
      <c r="S62" s="119">
        <f t="shared" ca="1" si="3"/>
        <v>5.2013892000000022</v>
      </c>
      <c r="T62" s="54">
        <f t="shared" ca="1" si="7"/>
        <v>0.33967000000000003</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0.88677666666666732</v>
      </c>
      <c r="V62" s="71">
        <f t="shared" ca="1" si="8"/>
        <v>106.41320000000007</v>
      </c>
    </row>
    <row r="63" spans="1:22" x14ac:dyDescent="0.35">
      <c r="A63" s="32">
        <f t="shared" si="9"/>
        <v>45794</v>
      </c>
      <c r="B63" s="70" cm="1">
        <f t="array" aca="1" ref="B63" ca="1">_xlfn.XLOOKUP(A63,INDIRECT($A$5&amp;"!$AJ$41:$AJ$406"),INDIRECT($A$5&amp;"!$AK$41:$AK$406"))*SUM($F$3:$I$3)</f>
        <v>0</v>
      </c>
      <c r="C63" s="70" cm="1">
        <f t="array" aca="1" ref="C63" ca="1">_xlfn.XLOOKUP(A63,INDIRECT($A$5&amp;"!$AJ$41:$AJ$406"),INDIRECT($A$5&amp;"!$AL$41:$AL$406"))*SUM($F$3:$I$3)</f>
        <v>15</v>
      </c>
      <c r="D63" s="70" cm="1">
        <f t="array" aca="1" ref="D63" ca="1">_xlfn.XLOOKUP(A63,INDIRECT($A$5&amp;"!$AJ$41:$AJ$406"),INDIRECT($A$5&amp;"!$AO$41:$AO$406"))*SUM($F$3:$I$3)</f>
        <v>15</v>
      </c>
      <c r="E63" s="34" cm="1">
        <f t="array" ref="E63">SUMPRODUCT(('PT Storengy'!$B$8:$K$372)*('PT Storengy'!$A$8:$A$372=$A63)*('PT Storengy'!$B$5:$K$5=$A$6)*('PT Storengy'!$B$7:$K$7=$A$7))</f>
        <v>0</v>
      </c>
      <c r="F63" s="119">
        <f t="shared" ca="1" si="0"/>
        <v>5.158700239999999</v>
      </c>
      <c r="G63" s="176">
        <f t="shared" ca="1" si="1"/>
        <v>0.33681</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0.8877300000000008</v>
      </c>
      <c r="I63" s="71">
        <f t="shared" ca="1" si="4"/>
        <v>106.52760000000009</v>
      </c>
      <c r="J63" s="118" cm="1">
        <f t="array" aca="1" ref="J63" ca="1">IF(COUNTIFS('PTC GRTgaz'!$K$7:$K$15996,"",'PTC GRTgaz'!$A$7:$A$15996,J$16,'PTC GRTgaz'!$D$7:$D$15996,$A63,'PTC GRTgaz'!$C$7:$C$15996,"DEL")&gt;0,J$14,SUMIFS('PTC GRTgaz'!$K$7:$K$15996,'PTC GRTgaz'!$A$7:$A$15996,J$16,'PTC GRTgaz'!$D$7:$D$15996,$A63,'PTC GRTgaz'!$C$7:$C$15996,"DEL")*1.0026*$F$4/INDIRECT($A$4&amp;"!D9"))</f>
        <v>84.635064935064932</v>
      </c>
      <c r="K63" s="118">
        <v>1000</v>
      </c>
      <c r="L63" s="119">
        <f t="shared" ca="1" si="2"/>
        <v>4.8000558140259741</v>
      </c>
      <c r="M63" s="176">
        <f t="shared" ca="1" si="5"/>
        <v>0.31435999999999997</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0.89521333333333419</v>
      </c>
      <c r="O63" s="71">
        <f t="shared" ca="1" si="6"/>
        <v>84.635064935064932</v>
      </c>
      <c r="S63" s="119">
        <f t="shared" ca="1" si="3"/>
        <v>5.3075188000000022</v>
      </c>
      <c r="T63" s="54">
        <f t="shared" ca="1" si="7"/>
        <v>0.34676000000000001</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0.88441333333333416</v>
      </c>
      <c r="V63" s="71">
        <f t="shared" ca="1" si="8"/>
        <v>106.1296000000001</v>
      </c>
    </row>
    <row r="64" spans="1:22" x14ac:dyDescent="0.35">
      <c r="A64" s="32">
        <f t="shared" si="9"/>
        <v>45795</v>
      </c>
      <c r="B64" s="70" cm="1">
        <f t="array" aca="1" ref="B64" ca="1">_xlfn.XLOOKUP(A64,INDIRECT($A$5&amp;"!$AJ$41:$AJ$406"),INDIRECT($A$5&amp;"!$AK$41:$AK$406"))*SUM($F$3:$I$3)</f>
        <v>0</v>
      </c>
      <c r="C64" s="70" cm="1">
        <f t="array" aca="1" ref="C64" ca="1">_xlfn.XLOOKUP(A64,INDIRECT($A$5&amp;"!$AJ$41:$AJ$406"),INDIRECT($A$5&amp;"!$AL$41:$AL$406"))*SUM($F$3:$I$3)</f>
        <v>15</v>
      </c>
      <c r="D64" s="70" cm="1">
        <f t="array" aca="1" ref="D64" ca="1">_xlfn.XLOOKUP(A64,INDIRECT($A$5&amp;"!$AJ$41:$AJ$406"),INDIRECT($A$5&amp;"!$AO$41:$AO$406"))*SUM($F$3:$I$3)</f>
        <v>15</v>
      </c>
      <c r="E64" s="34" cm="1">
        <f t="array" ref="E64">SUMPRODUCT(('PT Storengy'!$B$8:$K$372)*('PT Storengy'!$A$8:$A$372=$A64)*('PT Storengy'!$B$5:$K$5=$A$6)*('PT Storengy'!$B$7:$K$7=$A$7))</f>
        <v>0</v>
      </c>
      <c r="F64" s="119">
        <f t="shared" ca="1" si="0"/>
        <v>5.264943839999999</v>
      </c>
      <c r="G64" s="176">
        <f t="shared" ca="1" si="1"/>
        <v>0.34390999999999999</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0.88536333333333406</v>
      </c>
      <c r="I64" s="71">
        <f t="shared" ca="1" si="4"/>
        <v>106.24360000000009</v>
      </c>
      <c r="J64" s="118" cm="1">
        <f t="array" aca="1" ref="J64" ca="1">IF(COUNTIFS('PTC GRTgaz'!$K$7:$K$15996,"",'PTC GRTgaz'!$A$7:$A$15996,J$16,'PTC GRTgaz'!$D$7:$D$15996,$A64,'PTC GRTgaz'!$C$7:$C$15996,"DEL")&gt;0,J$14,SUMIFS('PTC GRTgaz'!$K$7:$K$15996,'PTC GRTgaz'!$A$7:$A$15996,J$16,'PTC GRTgaz'!$D$7:$D$15996,$A64,'PTC GRTgaz'!$C$7:$C$15996,"DEL")*1.0026*$F$4/INDIRECT($A$4&amp;"!D9"))</f>
        <v>84.635064935064932</v>
      </c>
      <c r="K64" s="118">
        <v>1000</v>
      </c>
      <c r="L64" s="119">
        <f t="shared" ca="1" si="2"/>
        <v>4.884690878961039</v>
      </c>
      <c r="M64" s="176">
        <f t="shared" ca="1" si="5"/>
        <v>0.32</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0.89333333333333342</v>
      </c>
      <c r="O64" s="71">
        <f t="shared" ca="1" si="6"/>
        <v>84.635064935064932</v>
      </c>
      <c r="S64" s="119">
        <f t="shared" ca="1" si="3"/>
        <v>5.4133656000000023</v>
      </c>
      <c r="T64" s="54">
        <f t="shared" ca="1" si="7"/>
        <v>0.35382999999999998</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0.88205666666666749</v>
      </c>
      <c r="V64" s="71">
        <f t="shared" ca="1" si="8"/>
        <v>105.8468000000001</v>
      </c>
    </row>
    <row r="65" spans="1:22" x14ac:dyDescent="0.35">
      <c r="A65" s="32">
        <f t="shared" si="9"/>
        <v>45796</v>
      </c>
      <c r="B65" s="70" cm="1">
        <f t="array" aca="1" ref="B65" ca="1">_xlfn.XLOOKUP(A65,INDIRECT($A$5&amp;"!$AJ$41:$AJ$406"),INDIRECT($A$5&amp;"!$AK$41:$AK$406"))*SUM($F$3:$I$3)</f>
        <v>0</v>
      </c>
      <c r="C65" s="70" cm="1">
        <f t="array" aca="1" ref="C65" ca="1">_xlfn.XLOOKUP(A65,INDIRECT($A$5&amp;"!$AJ$41:$AJ$406"),INDIRECT($A$5&amp;"!$AL$41:$AL$406"))*SUM($F$3:$I$3)</f>
        <v>15</v>
      </c>
      <c r="D65" s="70" cm="1">
        <f t="array" aca="1" ref="D65" ca="1">_xlfn.XLOOKUP(A65,INDIRECT($A$5&amp;"!$AJ$41:$AJ$406"),INDIRECT($A$5&amp;"!$AO$41:$AO$406"))*SUM($F$3:$I$3)</f>
        <v>15</v>
      </c>
      <c r="E65" s="34" cm="1">
        <f t="array" ref="E65">SUMPRODUCT(('PT Storengy'!$B$8:$K$372)*('PT Storengy'!$A$8:$A$372=$A65)*('PT Storengy'!$B$5:$K$5=$A$6)*('PT Storengy'!$B$7:$K$7=$A$7))</f>
        <v>0.1</v>
      </c>
      <c r="F65" s="119">
        <f t="shared" ca="1" si="0"/>
        <v>5.360307839999999</v>
      </c>
      <c r="G65" s="176">
        <f t="shared" ca="1" si="1"/>
        <v>0.35099999999999998</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0.88300000000000078</v>
      </c>
      <c r="I65" s="71">
        <f t="shared" ca="1" si="4"/>
        <v>95.36400000000009</v>
      </c>
      <c r="J65" s="118" cm="1">
        <f t="array" aca="1" ref="J65" ca="1">IF(COUNTIFS('PTC GRTgaz'!$K$7:$K$15996,"",'PTC GRTgaz'!$A$7:$A$15996,J$16,'PTC GRTgaz'!$D$7:$D$15996,$A65,'PTC GRTgaz'!$C$7:$C$15996,"DEL")&gt;0,J$14,SUMIFS('PTC GRTgaz'!$K$7:$K$15996,'PTC GRTgaz'!$A$7:$A$15996,J$16,'PTC GRTgaz'!$D$7:$D$15996,$A65,'PTC GRTgaz'!$C$7:$C$15996,"DEL")*1.0026*$F$4/INDIRECT($A$4&amp;"!D9"))</f>
        <v>84.635064935064932</v>
      </c>
      <c r="K65" s="118">
        <v>1000</v>
      </c>
      <c r="L65" s="119">
        <f t="shared" ca="1" si="2"/>
        <v>4.9693259438961039</v>
      </c>
      <c r="M65" s="176">
        <f t="shared" ca="1" si="5"/>
        <v>0.32565</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0.89145000000000074</v>
      </c>
      <c r="O65" s="71">
        <f t="shared" ca="1" si="6"/>
        <v>84.635064935064932</v>
      </c>
      <c r="S65" s="119">
        <f t="shared" ca="1" si="3"/>
        <v>5.5189300000000028</v>
      </c>
      <c r="T65" s="54">
        <f t="shared" ca="1" si="7"/>
        <v>0.36088999999999999</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0.87970333333333417</v>
      </c>
      <c r="V65" s="71">
        <f t="shared" ca="1" si="8"/>
        <v>105.56440000000011</v>
      </c>
    </row>
    <row r="66" spans="1:22" x14ac:dyDescent="0.35">
      <c r="A66" s="32">
        <f t="shared" si="9"/>
        <v>45797</v>
      </c>
      <c r="B66" s="70" cm="1">
        <f t="array" aca="1" ref="B66" ca="1">_xlfn.XLOOKUP(A66,INDIRECT($A$5&amp;"!$AJ$41:$AJ$406"),INDIRECT($A$5&amp;"!$AK$41:$AK$406"))*SUM($F$3:$I$3)</f>
        <v>0</v>
      </c>
      <c r="C66" s="70" cm="1">
        <f t="array" aca="1" ref="C66" ca="1">_xlfn.XLOOKUP(A66,INDIRECT($A$5&amp;"!$AJ$41:$AJ$406"),INDIRECT($A$5&amp;"!$AL$41:$AL$406"))*SUM($F$3:$I$3)</f>
        <v>15</v>
      </c>
      <c r="D66" s="70" cm="1">
        <f t="array" aca="1" ref="D66" ca="1">_xlfn.XLOOKUP(A66,INDIRECT($A$5&amp;"!$AJ$41:$AJ$406"),INDIRECT($A$5&amp;"!$AO$41:$AO$406"))*SUM($F$3:$I$3)</f>
        <v>15</v>
      </c>
      <c r="E66" s="34" cm="1">
        <f t="array" ref="E66">SUMPRODUCT(('PT Storengy'!$B$8:$K$372)*('PT Storengy'!$A$8:$A$372=$A66)*('PT Storengy'!$B$5:$K$5=$A$6)*('PT Storengy'!$B$7:$K$7=$A$7))</f>
        <v>0.1</v>
      </c>
      <c r="F66" s="119">
        <f t="shared" ca="1" si="0"/>
        <v>5.4554432399999992</v>
      </c>
      <c r="G66" s="176">
        <f t="shared" ca="1" si="1"/>
        <v>0.35735</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0.88088333333333413</v>
      </c>
      <c r="I66" s="71">
        <f t="shared" ca="1" si="4"/>
        <v>95.135400000000089</v>
      </c>
      <c r="J66" s="118" cm="1">
        <f t="array" aca="1" ref="J66" ca="1">IF(COUNTIFS('PTC GRTgaz'!$K$7:$K$15996,"",'PTC GRTgaz'!$A$7:$A$15996,J$16,'PTC GRTgaz'!$D$7:$D$15996,$A66,'PTC GRTgaz'!$C$7:$C$15996,"DEL")&gt;0,J$14,SUMIFS('PTC GRTgaz'!$K$7:$K$15996,'PTC GRTgaz'!$A$7:$A$15996,J$16,'PTC GRTgaz'!$D$7:$D$15996,$A66,'PTC GRTgaz'!$C$7:$C$15996,"DEL")*1.0026*$F$4/INDIRECT($A$4&amp;"!D9"))</f>
        <v>84.635064935064932</v>
      </c>
      <c r="K66" s="118">
        <v>1000</v>
      </c>
      <c r="L66" s="119">
        <f t="shared" ca="1" si="2"/>
        <v>5.0539610088311688</v>
      </c>
      <c r="M66" s="176">
        <f t="shared" ca="1" si="5"/>
        <v>0.33128999999999997</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0.88957000000000075</v>
      </c>
      <c r="O66" s="71">
        <f t="shared" ca="1" si="6"/>
        <v>84.635064935064932</v>
      </c>
      <c r="S66" s="119">
        <f t="shared" ca="1" si="3"/>
        <v>5.6242128000000031</v>
      </c>
      <c r="T66" s="54">
        <f t="shared" ca="1" si="7"/>
        <v>0.36792999999999998</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0.87735666666666734</v>
      </c>
      <c r="V66" s="71">
        <f t="shared" ca="1" si="8"/>
        <v>105.28280000000008</v>
      </c>
    </row>
    <row r="67" spans="1:22" x14ac:dyDescent="0.35">
      <c r="A67" s="32">
        <f t="shared" si="9"/>
        <v>45798</v>
      </c>
      <c r="B67" s="70" cm="1">
        <f t="array" aca="1" ref="B67" ca="1">_xlfn.XLOOKUP(A67,INDIRECT($A$5&amp;"!$AJ$41:$AJ$406"),INDIRECT($A$5&amp;"!$AK$41:$AK$406"))*SUM($F$3:$I$3)</f>
        <v>0</v>
      </c>
      <c r="C67" s="70" cm="1">
        <f t="array" aca="1" ref="C67" ca="1">_xlfn.XLOOKUP(A67,INDIRECT($A$5&amp;"!$AJ$41:$AJ$406"),INDIRECT($A$5&amp;"!$AL$41:$AL$406"))*SUM($F$3:$I$3)</f>
        <v>15</v>
      </c>
      <c r="D67" s="70" cm="1">
        <f t="array" aca="1" ref="D67" ca="1">_xlfn.XLOOKUP(A67,INDIRECT($A$5&amp;"!$AJ$41:$AJ$406"),INDIRECT($A$5&amp;"!$AO$41:$AO$406"))*SUM($F$3:$I$3)</f>
        <v>15</v>
      </c>
      <c r="E67" s="34" cm="1">
        <f t="array" ref="E67">SUMPRODUCT(('PT Storengy'!$B$8:$K$372)*('PT Storengy'!$A$8:$A$372=$A67)*('PT Storengy'!$B$5:$K$5=$A$6)*('PT Storengy'!$B$7:$K$7=$A$7))</f>
        <v>0.1</v>
      </c>
      <c r="F67" s="119">
        <f t="shared" ca="1" si="0"/>
        <v>5.5503500399999997</v>
      </c>
      <c r="G67" s="176">
        <f t="shared" ca="1" si="1"/>
        <v>0.36370000000000002</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0.87876666666666736</v>
      </c>
      <c r="I67" s="71">
        <f t="shared" ca="1" si="4"/>
        <v>94.906800000000075</v>
      </c>
      <c r="J67" s="118" cm="1">
        <f t="array" aca="1" ref="J67" ca="1">IF(COUNTIFS('PTC GRTgaz'!$K$7:$K$15996,"",'PTC GRTgaz'!$A$7:$A$15996,J$16,'PTC GRTgaz'!$D$7:$D$15996,$A67,'PTC GRTgaz'!$C$7:$C$15996,"DEL")&gt;0,J$14,SUMIFS('PTC GRTgaz'!$K$7:$K$15996,'PTC GRTgaz'!$A$7:$A$15996,J$16,'PTC GRTgaz'!$D$7:$D$15996,$A67,'PTC GRTgaz'!$C$7:$C$15996,"DEL")*1.0026*$F$4/INDIRECT($A$4&amp;"!D9"))</f>
        <v>84.635064935064932</v>
      </c>
      <c r="K67" s="118">
        <v>1000</v>
      </c>
      <c r="L67" s="119">
        <f t="shared" ca="1" si="2"/>
        <v>5.1385960737662337</v>
      </c>
      <c r="M67" s="176">
        <f t="shared" ca="1" si="5"/>
        <v>0.33693000000000001</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0.88769000000000076</v>
      </c>
      <c r="O67" s="71">
        <f t="shared" ca="1" si="6"/>
        <v>84.635064935064932</v>
      </c>
      <c r="S67" s="119">
        <f t="shared" ca="1" si="3"/>
        <v>5.7292148000000029</v>
      </c>
      <c r="T67" s="54">
        <f t="shared" ca="1" si="7"/>
        <v>0.37495000000000001</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0.87501666666666744</v>
      </c>
      <c r="V67" s="71">
        <f t="shared" ca="1" si="8"/>
        <v>105.00200000000009</v>
      </c>
    </row>
    <row r="68" spans="1:22" x14ac:dyDescent="0.35">
      <c r="A68" s="32">
        <f t="shared" si="9"/>
        <v>45799</v>
      </c>
      <c r="B68" s="70" cm="1">
        <f t="array" aca="1" ref="B68" ca="1">_xlfn.XLOOKUP(A68,INDIRECT($A$5&amp;"!$AJ$41:$AJ$406"),INDIRECT($A$5&amp;"!$AK$41:$AK$406"))*SUM($F$3:$I$3)</f>
        <v>0</v>
      </c>
      <c r="C68" s="70" cm="1">
        <f t="array" aca="1" ref="C68" ca="1">_xlfn.XLOOKUP(A68,INDIRECT($A$5&amp;"!$AJ$41:$AJ$406"),INDIRECT($A$5&amp;"!$AL$41:$AL$406"))*SUM($F$3:$I$3)</f>
        <v>15</v>
      </c>
      <c r="D68" s="70" cm="1">
        <f t="array" aca="1" ref="D68" ca="1">_xlfn.XLOOKUP(A68,INDIRECT($A$5&amp;"!$AJ$41:$AJ$406"),INDIRECT($A$5&amp;"!$AO$41:$AO$406"))*SUM($F$3:$I$3)</f>
        <v>15</v>
      </c>
      <c r="E68" s="34" cm="1">
        <f t="array" ref="E68">SUMPRODUCT(('PT Storengy'!$B$8:$K$372)*('PT Storengy'!$A$8:$A$372=$A68)*('PT Storengy'!$B$5:$K$5=$A$6)*('PT Storengy'!$B$7:$K$7=$A$7))</f>
        <v>0.1</v>
      </c>
      <c r="F68" s="119">
        <f t="shared" ca="1" si="0"/>
        <v>5.6446700399999994</v>
      </c>
      <c r="G68" s="176">
        <f t="shared" ca="1" si="1"/>
        <v>0.37002000000000002</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0.87333333333333329</v>
      </c>
      <c r="I68" s="71">
        <f t="shared" ca="1" si="4"/>
        <v>94.32</v>
      </c>
      <c r="J68" s="118" cm="1">
        <f t="array" aca="1" ref="J68" ca="1">IF(COUNTIFS('PTC GRTgaz'!$K$7:$K$15996,"",'PTC GRTgaz'!$A$7:$A$15996,J$16,'PTC GRTgaz'!$D$7:$D$15996,$A68,'PTC GRTgaz'!$C$7:$C$15996,"DEL")&gt;0,J$14,SUMIFS('PTC GRTgaz'!$K$7:$K$15996,'PTC GRTgaz'!$A$7:$A$15996,J$16,'PTC GRTgaz'!$D$7:$D$15996,$A68,'PTC GRTgaz'!$C$7:$C$15996,"DEL")*1.0026*$F$4/INDIRECT($A$4&amp;"!D9"))</f>
        <v>84.635064935064932</v>
      </c>
      <c r="K68" s="118">
        <v>1000</v>
      </c>
      <c r="L68" s="119">
        <f t="shared" ca="1" si="2"/>
        <v>5.2232311387012986</v>
      </c>
      <c r="M68" s="176">
        <f t="shared" ca="1" si="5"/>
        <v>0.34256999999999999</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0.88581000000000076</v>
      </c>
      <c r="O68" s="71">
        <f t="shared" ca="1" si="6"/>
        <v>84.635064935064932</v>
      </c>
      <c r="S68" s="119">
        <f t="shared" ca="1" si="3"/>
        <v>5.8339368000000027</v>
      </c>
      <c r="T68" s="54">
        <f t="shared" ca="1" si="7"/>
        <v>0.38195000000000001</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0.87268333333333403</v>
      </c>
      <c r="V68" s="71">
        <f t="shared" ca="1" si="8"/>
        <v>104.72200000000008</v>
      </c>
    </row>
    <row r="69" spans="1:22" x14ac:dyDescent="0.35">
      <c r="A69" s="32">
        <f t="shared" si="9"/>
        <v>45800</v>
      </c>
      <c r="B69" s="70" cm="1">
        <f t="array" aca="1" ref="B69" ca="1">_xlfn.XLOOKUP(A69,INDIRECT($A$5&amp;"!$AJ$41:$AJ$406"),INDIRECT($A$5&amp;"!$AK$41:$AK$406"))*SUM($F$3:$I$3)</f>
        <v>0</v>
      </c>
      <c r="C69" s="70" cm="1">
        <f t="array" aca="1" ref="C69" ca="1">_xlfn.XLOOKUP(A69,INDIRECT($A$5&amp;"!$AJ$41:$AJ$406"),INDIRECT($A$5&amp;"!$AL$41:$AL$406"))*SUM($F$3:$I$3)</f>
        <v>15</v>
      </c>
      <c r="D69" s="70" cm="1">
        <f t="array" aca="1" ref="D69" ca="1">_xlfn.XLOOKUP(A69,INDIRECT($A$5&amp;"!$AJ$41:$AJ$406"),INDIRECT($A$5&amp;"!$AO$41:$AO$406"))*SUM($F$3:$I$3)</f>
        <v>15</v>
      </c>
      <c r="E69" s="34" cm="1">
        <f t="array" ref="E69">SUMPRODUCT(('PT Storengy'!$B$8:$K$372)*('PT Storengy'!$A$8:$A$372=$A69)*('PT Storengy'!$B$5:$K$5=$A$6)*('PT Storengy'!$B$7:$K$7=$A$7))</f>
        <v>0.1</v>
      </c>
      <c r="F69" s="119">
        <f t="shared" ca="1" si="0"/>
        <v>5.7391228799999991</v>
      </c>
      <c r="G69" s="176">
        <f t="shared" ca="1" si="1"/>
        <v>0.37630999999999998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0.87456333333333403</v>
      </c>
      <c r="I69" s="71">
        <f t="shared" ca="1" si="4"/>
        <v>94.45284000000008</v>
      </c>
      <c r="J69" s="118" cm="1">
        <f t="array" aca="1" ref="J69" ca="1">IF(COUNTIFS('PTC GRTgaz'!$K$7:$K$15996,"",'PTC GRTgaz'!$A$7:$A$15996,J$16,'PTC GRTgaz'!$D$7:$D$15996,$A69,'PTC GRTgaz'!$C$7:$C$15996,"DEL")&gt;0,J$14,SUMIFS('PTC GRTgaz'!$K$7:$K$15996,'PTC GRTgaz'!$A$7:$A$15996,J$16,'PTC GRTgaz'!$D$7:$D$15996,$A69,'PTC GRTgaz'!$C$7:$C$15996,"DEL")*1.0026*$F$4/INDIRECT($A$4&amp;"!D9"))</f>
        <v>84.635064935064932</v>
      </c>
      <c r="K69" s="118">
        <v>1000</v>
      </c>
      <c r="L69" s="119">
        <f t="shared" ca="1" si="2"/>
        <v>5.3078662036363635</v>
      </c>
      <c r="M69" s="176">
        <f t="shared" ca="1" si="5"/>
        <v>0.34821999999999997</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0.88392666666666742</v>
      </c>
      <c r="O69" s="71">
        <f t="shared" ca="1" si="6"/>
        <v>84.635064935064932</v>
      </c>
      <c r="S69" s="119">
        <f t="shared" ca="1" si="3"/>
        <v>5.9383796000000029</v>
      </c>
      <c r="T69" s="54">
        <f t="shared" ca="1" si="7"/>
        <v>0.38893</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0.87035666666666756</v>
      </c>
      <c r="V69" s="71">
        <f t="shared" ca="1" si="8"/>
        <v>104.4428000000001</v>
      </c>
    </row>
    <row r="70" spans="1:22" x14ac:dyDescent="0.35">
      <c r="A70" s="32">
        <f t="shared" si="9"/>
        <v>45801</v>
      </c>
      <c r="B70" s="70" cm="1">
        <f t="array" aca="1" ref="B70" ca="1">_xlfn.XLOOKUP(A70,INDIRECT($A$5&amp;"!$AJ$41:$AJ$406"),INDIRECT($A$5&amp;"!$AK$41:$AK$406"))*SUM($F$3:$I$3)</f>
        <v>0</v>
      </c>
      <c r="C70" s="70" cm="1">
        <f t="array" aca="1" ref="C70" ca="1">_xlfn.XLOOKUP(A70,INDIRECT($A$5&amp;"!$AJ$41:$AJ$406"),INDIRECT($A$5&amp;"!$AL$41:$AL$406"))*SUM($F$3:$I$3)</f>
        <v>15</v>
      </c>
      <c r="D70" s="70" cm="1">
        <f t="array" aca="1" ref="D70" ca="1">_xlfn.XLOOKUP(A70,INDIRECT($A$5&amp;"!$AJ$41:$AJ$406"),INDIRECT($A$5&amp;"!$AO$41:$AO$406"))*SUM($F$3:$I$3)</f>
        <v>15</v>
      </c>
      <c r="E70" s="34" cm="1">
        <f t="array" ref="E70">SUMPRODUCT(('PT Storengy'!$B$8:$K$372)*('PT Storengy'!$A$8:$A$372=$A70)*('PT Storengy'!$B$5:$K$5=$A$6)*('PT Storengy'!$B$7:$K$7=$A$7))</f>
        <v>0</v>
      </c>
      <c r="F70" s="119">
        <f t="shared" ca="1" si="0"/>
        <v>5.8438184799999995</v>
      </c>
      <c r="G70" s="176">
        <f t="shared" ca="1" si="1"/>
        <v>0.38261000000000001</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0.87246333333333403</v>
      </c>
      <c r="I70" s="71">
        <f t="shared" ca="1" si="4"/>
        <v>104.69560000000008</v>
      </c>
      <c r="J70" s="118" cm="1">
        <f t="array" aca="1" ref="J70" ca="1">IF(COUNTIFS('PTC GRTgaz'!$K$7:$K$15996,"",'PTC GRTgaz'!$A$7:$A$15996,J$16,'PTC GRTgaz'!$D$7:$D$15996,$A70,'PTC GRTgaz'!$C$7:$C$15996,"DEL")&gt;0,J$14,SUMIFS('PTC GRTgaz'!$K$7:$K$15996,'PTC GRTgaz'!$A$7:$A$15996,J$16,'PTC GRTgaz'!$D$7:$D$15996,$A70,'PTC GRTgaz'!$C$7:$C$15996,"DEL")*1.0026*$F$4/INDIRECT($A$4&amp;"!D9"))</f>
        <v>84.635064935064932</v>
      </c>
      <c r="K70" s="118">
        <v>1000</v>
      </c>
      <c r="L70" s="119">
        <f t="shared" ca="1" si="2"/>
        <v>5.3925012685714284</v>
      </c>
      <c r="M70" s="176">
        <f t="shared" ca="1" si="5"/>
        <v>0.35386000000000001</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0.88204666666666742</v>
      </c>
      <c r="O70" s="71">
        <f t="shared" ca="1" si="6"/>
        <v>84.635064935064932</v>
      </c>
      <c r="S70" s="119">
        <f t="shared" ca="1" si="3"/>
        <v>6.042544000000003</v>
      </c>
      <c r="T70" s="54">
        <f t="shared" ca="1" si="7"/>
        <v>0.39589000000000002</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0.86803666666666746</v>
      </c>
      <c r="V70" s="71">
        <f t="shared" ca="1" si="8"/>
        <v>104.1644000000001</v>
      </c>
    </row>
    <row r="71" spans="1:22" x14ac:dyDescent="0.35">
      <c r="A71" s="32">
        <f t="shared" si="9"/>
        <v>45802</v>
      </c>
      <c r="B71" s="70" cm="1">
        <f t="array" aca="1" ref="B71" ca="1">_xlfn.XLOOKUP(A71,INDIRECT($A$5&amp;"!$AJ$41:$AJ$406"),INDIRECT($A$5&amp;"!$AK$41:$AK$406"))*SUM($F$3:$I$3)</f>
        <v>0</v>
      </c>
      <c r="C71" s="70" cm="1">
        <f t="array" aca="1" ref="C71" ca="1">_xlfn.XLOOKUP(A71,INDIRECT($A$5&amp;"!$AJ$41:$AJ$406"),INDIRECT($A$5&amp;"!$AL$41:$AL$406"))*SUM($F$3:$I$3)</f>
        <v>15</v>
      </c>
      <c r="D71" s="70" cm="1">
        <f t="array" aca="1" ref="D71" ca="1">_xlfn.XLOOKUP(A71,INDIRECT($A$5&amp;"!$AJ$41:$AJ$406"),INDIRECT($A$5&amp;"!$AO$41:$AO$406"))*SUM($F$3:$I$3)</f>
        <v>15</v>
      </c>
      <c r="E71" s="34" cm="1">
        <f t="array" ref="E71">SUMPRODUCT(('PT Storengy'!$B$8:$K$372)*('PT Storengy'!$A$8:$A$372=$A71)*('PT Storengy'!$B$5:$K$5=$A$6)*('PT Storengy'!$B$7:$K$7=$A$7))</f>
        <v>0</v>
      </c>
      <c r="F71" s="119">
        <f t="shared" ca="1" si="0"/>
        <v>5.9482348799999993</v>
      </c>
      <c r="G71" s="176">
        <f t="shared" ca="1" si="1"/>
        <v>0.38958999999999999</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0.87013666666666756</v>
      </c>
      <c r="I71" s="71">
        <f t="shared" ca="1" si="4"/>
        <v>104.41640000000011</v>
      </c>
      <c r="J71" s="118" cm="1">
        <f t="array" aca="1" ref="J71" ca="1">IF(COUNTIFS('PTC GRTgaz'!$K$7:$K$15996,"",'PTC GRTgaz'!$A$7:$A$15996,J$16,'PTC GRTgaz'!$D$7:$D$15996,$A71,'PTC GRTgaz'!$C$7:$C$15996,"DEL")&gt;0,J$14,SUMIFS('PTC GRTgaz'!$K$7:$K$15996,'PTC GRTgaz'!$A$7:$A$15996,J$16,'PTC GRTgaz'!$D$7:$D$15996,$A71,'PTC GRTgaz'!$C$7:$C$15996,"DEL")*1.0026*$F$4/INDIRECT($A$4&amp;"!D9"))</f>
        <v>84.635064935064932</v>
      </c>
      <c r="K71" s="118">
        <v>1000</v>
      </c>
      <c r="L71" s="119">
        <f t="shared" ca="1" si="2"/>
        <v>5.4771363335064933</v>
      </c>
      <c r="M71" s="176">
        <f t="shared" ca="1" si="5"/>
        <v>0.35949999999999999</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0.88016666666666743</v>
      </c>
      <c r="O71" s="71">
        <f t="shared" ca="1" si="6"/>
        <v>84.635064935064932</v>
      </c>
      <c r="S71" s="119">
        <f t="shared" ca="1" si="3"/>
        <v>6.1464304000000034</v>
      </c>
      <c r="T71" s="54">
        <f t="shared" ca="1" si="7"/>
        <v>0.40283999999999998</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0.86572000000000071</v>
      </c>
      <c r="V71" s="71">
        <f t="shared" ca="1" si="8"/>
        <v>103.88640000000008</v>
      </c>
    </row>
    <row r="72" spans="1:22" x14ac:dyDescent="0.35">
      <c r="A72" s="32">
        <f t="shared" si="9"/>
        <v>45803</v>
      </c>
      <c r="B72" s="70" cm="1">
        <f t="array" aca="1" ref="B72" ca="1">_xlfn.XLOOKUP(A72,INDIRECT($A$5&amp;"!$AJ$41:$AJ$406"),INDIRECT($A$5&amp;"!$AK$41:$AK$406"))*SUM($F$3:$I$3)</f>
        <v>0</v>
      </c>
      <c r="C72" s="70" cm="1">
        <f t="array" aca="1" ref="C72" ca="1">_xlfn.XLOOKUP(A72,INDIRECT($A$5&amp;"!$AJ$41:$AJ$406"),INDIRECT($A$5&amp;"!$AL$41:$AL$406"))*SUM($F$3:$I$3)</f>
        <v>15</v>
      </c>
      <c r="D72" s="70" cm="1">
        <f t="array" aca="1" ref="D72" ca="1">_xlfn.XLOOKUP(A72,INDIRECT($A$5&amp;"!$AJ$41:$AJ$406"),INDIRECT($A$5&amp;"!$AO$41:$AO$406"))*SUM($F$3:$I$3)</f>
        <v>15</v>
      </c>
      <c r="E72" s="34" cm="1">
        <f t="array" ref="E72">SUMPRODUCT(('PT Storengy'!$B$8:$K$372)*('PT Storengy'!$A$8:$A$372=$A72)*('PT Storengy'!$B$5:$K$5=$A$6)*('PT Storengy'!$B$7:$K$7=$A$7))</f>
        <v>0.25</v>
      </c>
      <c r="F72" s="119">
        <f t="shared" ca="1" si="0"/>
        <v>6.0263383799999994</v>
      </c>
      <c r="G72" s="176">
        <f t="shared" ca="1" si="1"/>
        <v>0.39655000000000001</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0.86781666666666746</v>
      </c>
      <c r="I72" s="71">
        <f t="shared" ca="1" si="4"/>
        <v>78.103500000000068</v>
      </c>
      <c r="J72" s="118" cm="1">
        <f t="array" aca="1" ref="J72" ca="1">IF(COUNTIFS('PTC GRTgaz'!$K$7:$K$15996,"",'PTC GRTgaz'!$A$7:$A$15996,J$16,'PTC GRTgaz'!$D$7:$D$15996,$A72,'PTC GRTgaz'!$C$7:$C$15996,"DEL")&gt;0,J$14,SUMIFS('PTC GRTgaz'!$K$7:$K$15996,'PTC GRTgaz'!$A$7:$A$15996,J$16,'PTC GRTgaz'!$D$7:$D$15996,$A72,'PTC GRTgaz'!$C$7:$C$15996,"DEL")*1.0026*$F$4/INDIRECT($A$4&amp;"!D9"))</f>
        <v>84.635064935064932</v>
      </c>
      <c r="K72" s="118">
        <v>1000</v>
      </c>
      <c r="L72" s="119">
        <f t="shared" ca="1" si="2"/>
        <v>5.5561821335064936</v>
      </c>
      <c r="M72" s="176">
        <f t="shared" ca="1" si="5"/>
        <v>0.36514000000000002</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0.87828666666666733</v>
      </c>
      <c r="O72" s="71">
        <f t="shared" ca="1" si="6"/>
        <v>79.045800000000057</v>
      </c>
      <c r="S72" s="119">
        <f t="shared" ca="1" si="3"/>
        <v>6.2500400000000038</v>
      </c>
      <c r="T72" s="54">
        <f t="shared" ca="1" si="7"/>
        <v>0.40976000000000001</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0.86341333333333425</v>
      </c>
      <c r="V72" s="71">
        <f t="shared" ca="1" si="8"/>
        <v>103.60960000000011</v>
      </c>
    </row>
    <row r="73" spans="1:22" x14ac:dyDescent="0.35">
      <c r="A73" s="32">
        <f t="shared" si="9"/>
        <v>45804</v>
      </c>
      <c r="B73" s="70" cm="1">
        <f t="array" aca="1" ref="B73" ca="1">_xlfn.XLOOKUP(A73,INDIRECT($A$5&amp;"!$AJ$41:$AJ$406"),INDIRECT($A$5&amp;"!$AK$41:$AK$406"))*SUM($F$3:$I$3)</f>
        <v>0</v>
      </c>
      <c r="C73" s="70" cm="1">
        <f t="array" aca="1" ref="C73" ca="1">_xlfn.XLOOKUP(A73,INDIRECT($A$5&amp;"!$AJ$41:$AJ$406"),INDIRECT($A$5&amp;"!$AL$41:$AL$406"))*SUM($F$3:$I$3)</f>
        <v>15</v>
      </c>
      <c r="D73" s="70" cm="1">
        <f t="array" aca="1" ref="D73" ca="1">_xlfn.XLOOKUP(A73,INDIRECT($A$5&amp;"!$AJ$41:$AJ$406"),INDIRECT($A$5&amp;"!$AO$41:$AO$406"))*SUM($F$3:$I$3)</f>
        <v>15</v>
      </c>
      <c r="E73" s="34" cm="1">
        <f t="array" ref="E73">SUMPRODUCT(('PT Storengy'!$B$8:$K$372)*('PT Storengy'!$A$8:$A$372=$A73)*('PT Storengy'!$B$5:$K$5=$A$6)*('PT Storengy'!$B$7:$K$7=$A$7))</f>
        <v>0.25</v>
      </c>
      <c r="F73" s="119">
        <f t="shared" ca="1" si="0"/>
        <v>6.1042855799999991</v>
      </c>
      <c r="G73" s="176">
        <f t="shared" ca="1" si="1"/>
        <v>0.40176000000000001</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0.86608000000000063</v>
      </c>
      <c r="I73" s="71">
        <f t="shared" ca="1" si="4"/>
        <v>77.947200000000052</v>
      </c>
      <c r="J73" s="118" cm="1">
        <f t="array" aca="1" ref="J73" ca="1">IF(COUNTIFS('PTC GRTgaz'!$K$7:$K$15996,"",'PTC GRTgaz'!$A$7:$A$15996,J$16,'PTC GRTgaz'!$D$7:$D$15996,$A73,'PTC GRTgaz'!$C$7:$C$15996,"DEL")&gt;0,J$14,SUMIFS('PTC GRTgaz'!$K$7:$K$15996,'PTC GRTgaz'!$A$7:$A$15996,J$16,'PTC GRTgaz'!$D$7:$D$15996,$A73,'PTC GRTgaz'!$C$7:$C$15996,"DEL")*1.0026*$F$4/INDIRECT($A$4&amp;"!D9"))</f>
        <v>84.635064935064932</v>
      </c>
      <c r="K73" s="118">
        <v>1000</v>
      </c>
      <c r="L73" s="119">
        <f t="shared" ca="1" si="2"/>
        <v>5.6350698335064937</v>
      </c>
      <c r="M73" s="176">
        <f t="shared" ca="1" si="5"/>
        <v>0.37041000000000002</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0.8765300000000007</v>
      </c>
      <c r="O73" s="71">
        <f t="shared" ca="1" si="6"/>
        <v>78.887700000000066</v>
      </c>
      <c r="S73" s="119">
        <f t="shared" ca="1" si="3"/>
        <v>6.3533732000000036</v>
      </c>
      <c r="T73" s="54">
        <f t="shared" ca="1" si="7"/>
        <v>0.41666999999999998</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0.86111000000000071</v>
      </c>
      <c r="V73" s="71">
        <f t="shared" ca="1" si="8"/>
        <v>103.33320000000009</v>
      </c>
    </row>
    <row r="74" spans="1:22" x14ac:dyDescent="0.35">
      <c r="A74" s="32">
        <f t="shared" si="9"/>
        <v>45805</v>
      </c>
      <c r="B74" s="70" cm="1">
        <f t="array" aca="1" ref="B74" ca="1">_xlfn.XLOOKUP(A74,INDIRECT($A$5&amp;"!$AJ$41:$AJ$406"),INDIRECT($A$5&amp;"!$AK$41:$AK$406"))*SUM($F$3:$I$3)</f>
        <v>0</v>
      </c>
      <c r="C74" s="70" cm="1">
        <f t="array" aca="1" ref="C74" ca="1">_xlfn.XLOOKUP(A74,INDIRECT($A$5&amp;"!$AJ$41:$AJ$406"),INDIRECT($A$5&amp;"!$AL$41:$AL$406"))*SUM($F$3:$I$3)</f>
        <v>15</v>
      </c>
      <c r="D74" s="70" cm="1">
        <f t="array" aca="1" ref="D74" ca="1">_xlfn.XLOOKUP(A74,INDIRECT($A$5&amp;"!$AJ$41:$AJ$406"),INDIRECT($A$5&amp;"!$AO$41:$AO$406"))*SUM($F$3:$I$3)</f>
        <v>15</v>
      </c>
      <c r="E74" s="34" cm="1">
        <f t="array" ref="E74">SUMPRODUCT(('PT Storengy'!$B$8:$K$372)*('PT Storengy'!$A$8:$A$372=$A74)*('PT Storengy'!$B$5:$K$5=$A$6)*('PT Storengy'!$B$7:$K$7=$A$7))</f>
        <v>0.25</v>
      </c>
      <c r="F74" s="119">
        <f t="shared" ca="1" si="0"/>
        <v>6.1820770799999991</v>
      </c>
      <c r="G74" s="176">
        <f t="shared" ca="1" si="1"/>
        <v>0.40694999999999998</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0.86435000000000084</v>
      </c>
      <c r="I74" s="71">
        <f t="shared" ca="1" si="4"/>
        <v>77.79150000000007</v>
      </c>
      <c r="J74" s="118" cm="1">
        <f t="array" aca="1" ref="J74" ca="1">IF(COUNTIFS('PTC GRTgaz'!$K$7:$K$15996,"",'PTC GRTgaz'!$A$7:$A$15996,J$16,'PTC GRTgaz'!$D$7:$D$15996,$A74,'PTC GRTgaz'!$C$7:$C$15996,"DEL")&gt;0,J$14,SUMIFS('PTC GRTgaz'!$K$7:$K$15996,'PTC GRTgaz'!$A$7:$A$15996,J$16,'PTC GRTgaz'!$D$7:$D$15996,$A74,'PTC GRTgaz'!$C$7:$C$15996,"DEL")*1.0026*$F$4/INDIRECT($A$4&amp;"!D9"))</f>
        <v>84.635064935064932</v>
      </c>
      <c r="K74" s="118">
        <v>1000</v>
      </c>
      <c r="L74" s="119">
        <f t="shared" ca="1" si="2"/>
        <v>5.7137997335064936</v>
      </c>
      <c r="M74" s="176">
        <f t="shared" ca="1" si="5"/>
        <v>0.37567</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0.87477666666666742</v>
      </c>
      <c r="O74" s="71">
        <f t="shared" ca="1" si="6"/>
        <v>78.729900000000072</v>
      </c>
      <c r="S74" s="119">
        <f t="shared" ca="1" si="3"/>
        <v>6.4564308000000041</v>
      </c>
      <c r="T74" s="54">
        <f t="shared" ca="1" si="7"/>
        <v>0.42355999999999999</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0.85881333333333409</v>
      </c>
      <c r="V74" s="71">
        <f t="shared" ca="1" si="8"/>
        <v>103.05760000000009</v>
      </c>
    </row>
    <row r="75" spans="1:22" x14ac:dyDescent="0.35">
      <c r="A75" s="32">
        <f t="shared" si="9"/>
        <v>45806</v>
      </c>
      <c r="B75" s="70" cm="1">
        <f t="array" aca="1" ref="B75" ca="1">_xlfn.XLOOKUP(A75,INDIRECT($A$5&amp;"!$AJ$41:$AJ$406"),INDIRECT($A$5&amp;"!$AK$41:$AK$406"))*SUM($F$3:$I$3)</f>
        <v>0</v>
      </c>
      <c r="C75" s="70" cm="1">
        <f t="array" aca="1" ref="C75" ca="1">_xlfn.XLOOKUP(A75,INDIRECT($A$5&amp;"!$AJ$41:$AJ$406"),INDIRECT($A$5&amp;"!$AL$41:$AL$406"))*SUM($F$3:$I$3)</f>
        <v>15</v>
      </c>
      <c r="D75" s="70" cm="1">
        <f t="array" aca="1" ref="D75" ca="1">_xlfn.XLOOKUP(A75,INDIRECT($A$5&amp;"!$AJ$41:$AJ$406"),INDIRECT($A$5&amp;"!$AO$41:$AO$406"))*SUM($F$3:$I$3)</f>
        <v>15</v>
      </c>
      <c r="E75" s="34" cm="1">
        <f t="array" ref="E75">SUMPRODUCT(('PT Storengy'!$B$8:$K$372)*('PT Storengy'!$A$8:$A$372=$A75)*('PT Storengy'!$B$5:$K$5=$A$6)*('PT Storengy'!$B$7:$K$7=$A$7))</f>
        <v>0.25</v>
      </c>
      <c r="F75" s="119">
        <f t="shared" ca="1" si="0"/>
        <v>6.2597128799999995</v>
      </c>
      <c r="G75" s="176">
        <f t="shared" ca="1" si="1"/>
        <v>0.41214000000000001</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0.86262000000000083</v>
      </c>
      <c r="I75" s="71">
        <f t="shared" ca="1" si="4"/>
        <v>77.635800000000074</v>
      </c>
      <c r="J75" s="118" cm="1">
        <f t="array" aca="1" ref="J75" ca="1">IF(COUNTIFS('PTC GRTgaz'!$K$7:$K$15996,"",'PTC GRTgaz'!$A$7:$A$15996,J$16,'PTC GRTgaz'!$D$7:$D$15996,$A75,'PTC GRTgaz'!$C$7:$C$15996,"DEL")&gt;0,J$14,SUMIFS('PTC GRTgaz'!$K$7:$K$15996,'PTC GRTgaz'!$A$7:$A$15996,J$16,'PTC GRTgaz'!$D$7:$D$15996,$A75,'PTC GRTgaz'!$C$7:$C$15996,"DEL")*1.0026*$F$4/INDIRECT($A$4&amp;"!D9"))</f>
        <v>84.635064935064932</v>
      </c>
      <c r="K75" s="118">
        <v>1000</v>
      </c>
      <c r="L75" s="119">
        <f t="shared" ca="1" si="2"/>
        <v>5.7923721335064933</v>
      </c>
      <c r="M75" s="176">
        <f t="shared" ca="1" si="5"/>
        <v>0.38091999999999998</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0.87302666666666751</v>
      </c>
      <c r="O75" s="71">
        <f t="shared" ca="1" si="6"/>
        <v>78.572400000000073</v>
      </c>
      <c r="S75" s="119">
        <f t="shared" ca="1" si="3"/>
        <v>6.5592136000000041</v>
      </c>
      <c r="T75" s="54">
        <f t="shared" ca="1" si="7"/>
        <v>0.43042999999999998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0.85652333333333408</v>
      </c>
      <c r="V75" s="71">
        <f t="shared" ca="1" si="8"/>
        <v>102.78280000000009</v>
      </c>
    </row>
    <row r="76" spans="1:22" x14ac:dyDescent="0.35">
      <c r="A76" s="32">
        <f t="shared" si="9"/>
        <v>45807</v>
      </c>
      <c r="B76" s="70" cm="1">
        <f t="array" aca="1" ref="B76" ca="1">_xlfn.XLOOKUP(A76,INDIRECT($A$5&amp;"!$AJ$41:$AJ$406"),INDIRECT($A$5&amp;"!$AK$41:$AK$406"))*SUM($F$3:$I$3)</f>
        <v>0</v>
      </c>
      <c r="C76" s="70" cm="1">
        <f t="array" aca="1" ref="C76" ca="1">_xlfn.XLOOKUP(A76,INDIRECT($A$5&amp;"!$AJ$41:$AJ$406"),INDIRECT($A$5&amp;"!$AL$41:$AL$406"))*SUM($F$3:$I$3)</f>
        <v>15</v>
      </c>
      <c r="D76" s="70" cm="1">
        <f t="array" aca="1" ref="D76" ca="1">_xlfn.XLOOKUP(A76,INDIRECT($A$5&amp;"!$AJ$41:$AJ$406"),INDIRECT($A$5&amp;"!$AO$41:$AO$406"))*SUM($F$3:$I$3)</f>
        <v>15</v>
      </c>
      <c r="E76" s="34" cm="1">
        <f t="array" ref="E76">SUMPRODUCT(('PT Storengy'!$B$8:$K$372)*('PT Storengy'!$A$8:$A$372=$A76)*('PT Storengy'!$B$5:$K$5=$A$6)*('PT Storengy'!$B$7:$K$7=$A$7))</f>
        <v>0.25</v>
      </c>
      <c r="F76" s="119">
        <f t="shared" ca="1" si="0"/>
        <v>6.3371935799999992</v>
      </c>
      <c r="G76" s="176">
        <f t="shared" ca="1" si="1"/>
        <v>0.41731000000000001</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0.86089666666666742</v>
      </c>
      <c r="I76" s="71">
        <f t="shared" ca="1" si="4"/>
        <v>77.48070000000007</v>
      </c>
      <c r="J76" s="118" cm="1">
        <f t="array" aca="1" ref="J76" ca="1">IF(COUNTIFS('PTC GRTgaz'!$K$7:$K$15996,"",'PTC GRTgaz'!$A$7:$A$15996,J$16,'PTC GRTgaz'!$D$7:$D$15996,$A76,'PTC GRTgaz'!$C$7:$C$15996,"DEL")&gt;0,J$14,SUMIFS('PTC GRTgaz'!$K$7:$K$15996,'PTC GRTgaz'!$A$7:$A$15996,J$16,'PTC GRTgaz'!$D$7:$D$15996,$A76,'PTC GRTgaz'!$C$7:$C$15996,"DEL")*1.0026*$F$4/INDIRECT($A$4&amp;"!D9"))</f>
        <v>84.635064935064932</v>
      </c>
      <c r="K76" s="118">
        <v>1000</v>
      </c>
      <c r="L76" s="119">
        <f t="shared" ca="1" si="2"/>
        <v>5.8707873335064935</v>
      </c>
      <c r="M76" s="176">
        <f t="shared" ca="1" si="5"/>
        <v>0.38616</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0.87128000000000083</v>
      </c>
      <c r="O76" s="71">
        <f t="shared" ca="1" si="6"/>
        <v>78.41520000000007</v>
      </c>
      <c r="S76" s="119">
        <f t="shared" ca="1" si="3"/>
        <v>6.6617224000000039</v>
      </c>
      <c r="T76" s="54">
        <f t="shared" ca="1" si="7"/>
        <v>0.43728</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0.85424000000000078</v>
      </c>
      <c r="V76" s="71">
        <f t="shared" ca="1" si="8"/>
        <v>102.50880000000009</v>
      </c>
    </row>
    <row r="77" spans="1:22" x14ac:dyDescent="0.35">
      <c r="A77" s="32">
        <f t="shared" si="9"/>
        <v>45808</v>
      </c>
      <c r="B77" s="70" cm="1">
        <f t="array" aca="1" ref="B77" ca="1">_xlfn.XLOOKUP(A77,INDIRECT($A$5&amp;"!$AJ$41:$AJ$406"),INDIRECT($A$5&amp;"!$AK$41:$AK$406"))*SUM($F$3:$I$3)</f>
        <v>0</v>
      </c>
      <c r="C77" s="70" cm="1">
        <f t="array" aca="1" ref="C77" ca="1">_xlfn.XLOOKUP(A77,INDIRECT($A$5&amp;"!$AJ$41:$AJ$406"),INDIRECT($A$5&amp;"!$AL$41:$AL$406"))*SUM($F$3:$I$3)</f>
        <v>15</v>
      </c>
      <c r="D77" s="70" cm="1">
        <f t="array" aca="1" ref="D77" ca="1">_xlfn.XLOOKUP(A77,INDIRECT($A$5&amp;"!$AJ$41:$AJ$406"),INDIRECT($A$5&amp;"!$AO$41:$AO$406"))*SUM($F$3:$I$3)</f>
        <v>15</v>
      </c>
      <c r="E77" s="34" cm="1">
        <f t="array" ref="E77">SUMPRODUCT(('PT Storengy'!$B$8:$K$372)*('PT Storengy'!$A$8:$A$372=$A77)*('PT Storengy'!$B$5:$K$5=$A$6)*('PT Storengy'!$B$7:$K$7=$A$7))</f>
        <v>0.25</v>
      </c>
      <c r="F77" s="119">
        <f t="shared" ca="1" si="0"/>
        <v>6.4145191799999992</v>
      </c>
      <c r="G77" s="176">
        <f t="shared" ca="1" si="1"/>
        <v>0.42248000000000002</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0.85917333333333412</v>
      </c>
      <c r="I77" s="71">
        <f t="shared" ca="1" si="4"/>
        <v>77.325600000000065</v>
      </c>
      <c r="J77" s="118" cm="1">
        <f t="array" aca="1" ref="J77" ca="1">IF(COUNTIFS('PTC GRTgaz'!$K$7:$K$15996,"",'PTC GRTgaz'!$A$7:$A$15996,J$16,'PTC GRTgaz'!$D$7:$D$15996,$A77,'PTC GRTgaz'!$C$7:$C$15996,"DEL")&gt;0,J$14,SUMIFS('PTC GRTgaz'!$K$7:$K$15996,'PTC GRTgaz'!$A$7:$A$15996,J$16,'PTC GRTgaz'!$D$7:$D$15996,$A77,'PTC GRTgaz'!$C$7:$C$15996,"DEL")*1.0026*$F$4/INDIRECT($A$4&amp;"!D9"))</f>
        <v>84.635064935064932</v>
      </c>
      <c r="K77" s="118">
        <v>1000</v>
      </c>
      <c r="L77" s="119">
        <f t="shared" ca="1" si="2"/>
        <v>5.9490456335064934</v>
      </c>
      <c r="M77" s="176">
        <f t="shared" ca="1" si="5"/>
        <v>0.39139000000000002</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0.86953666666666751</v>
      </c>
      <c r="O77" s="71">
        <f t="shared" ca="1" si="6"/>
        <v>78.258300000000077</v>
      </c>
      <c r="S77" s="119">
        <f t="shared" ca="1" si="3"/>
        <v>6.7639580000000041</v>
      </c>
      <c r="T77" s="54">
        <f t="shared" ca="1" si="7"/>
        <v>0.44411</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0.85196333333333407</v>
      </c>
      <c r="V77" s="71">
        <f t="shared" ca="1" si="8"/>
        <v>102.23560000000009</v>
      </c>
    </row>
    <row r="78" spans="1:22" x14ac:dyDescent="0.35">
      <c r="A78" s="32">
        <f t="shared" si="9"/>
        <v>45809</v>
      </c>
      <c r="B78" s="70" cm="1">
        <f t="array" aca="1" ref="B78" ca="1">_xlfn.XLOOKUP(A78,INDIRECT($A$5&amp;"!$AJ$41:$AJ$406"),INDIRECT($A$5&amp;"!$AK$41:$AK$406"))*SUM($F$3:$I$3)</f>
        <v>0</v>
      </c>
      <c r="C78" s="70" cm="1">
        <f t="array" aca="1" ref="C78" ca="1">_xlfn.XLOOKUP(A78,INDIRECT($A$5&amp;"!$AJ$41:$AJ$406"),INDIRECT($A$5&amp;"!$AL$41:$AL$406"))*SUM($F$3:$I$3)</f>
        <v>15</v>
      </c>
      <c r="D78" s="70" cm="1">
        <f t="array" aca="1" ref="D78" ca="1">_xlfn.XLOOKUP(A78,INDIRECT($A$5&amp;"!$AJ$41:$AJ$406"),INDIRECT($A$5&amp;"!$AO$41:$AO$406"))*SUM($F$3:$I$3)</f>
        <v>15</v>
      </c>
      <c r="E78" s="34" cm="1">
        <f t="array" ref="E78">SUMPRODUCT(('PT Storengy'!$B$8:$K$372)*('PT Storengy'!$A$8:$A$372=$A78)*('PT Storengy'!$B$5:$K$5=$A$6)*('PT Storengy'!$B$7:$K$7=$A$7))</f>
        <v>0.25</v>
      </c>
      <c r="F78" s="119">
        <f t="shared" ca="1" si="0"/>
        <v>6.4916902799999994</v>
      </c>
      <c r="G78" s="176">
        <f t="shared" ca="1" si="1"/>
        <v>0.42763000000000001</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0.85745666666666742</v>
      </c>
      <c r="I78" s="71">
        <f t="shared" ca="1" si="4"/>
        <v>77.171100000000067</v>
      </c>
      <c r="J78" s="118" cm="1">
        <f t="array" aca="1" ref="J78" ca="1">IF(COUNTIFS('PTC GRTgaz'!$K$7:$K$15996,"",'PTC GRTgaz'!$A$7:$A$15996,J$16,'PTC GRTgaz'!$D$7:$D$15996,$A78,'PTC GRTgaz'!$C$7:$C$15996,"DEL")&gt;0,J$14,SUMIFS('PTC GRTgaz'!$K$7:$K$15996,'PTC GRTgaz'!$A$7:$A$15996,J$16,'PTC GRTgaz'!$D$7:$D$15996,$A78,'PTC GRTgaz'!$C$7:$C$15996,"DEL")*1.0026*$F$4/INDIRECT($A$4&amp;"!D9"))</f>
        <v>84.635064935064932</v>
      </c>
      <c r="K78" s="118">
        <v>1000</v>
      </c>
      <c r="L78" s="119">
        <f t="shared" ca="1" si="2"/>
        <v>6.0271476335064937</v>
      </c>
      <c r="M78" s="176">
        <f t="shared" ca="1" si="5"/>
        <v>0.39660000000000001</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0.86780000000000079</v>
      </c>
      <c r="O78" s="71">
        <f t="shared" ca="1" si="6"/>
        <v>78.102000000000075</v>
      </c>
      <c r="S78" s="119">
        <f t="shared" ca="1" si="3"/>
        <v>6.8658836000000045</v>
      </c>
      <c r="T78" s="54">
        <f t="shared" ca="1" si="7"/>
        <v>0.45093</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0.8493800000000008</v>
      </c>
      <c r="V78" s="71">
        <f t="shared" ca="1" si="8"/>
        <v>101.9256000000001</v>
      </c>
    </row>
    <row r="79" spans="1:22" x14ac:dyDescent="0.35">
      <c r="A79" s="32">
        <f t="shared" si="9"/>
        <v>45810</v>
      </c>
      <c r="B79" s="70" cm="1">
        <f t="array" aca="1" ref="B79" ca="1">_xlfn.XLOOKUP(A79,INDIRECT($A$5&amp;"!$AJ$41:$AJ$406"),INDIRECT($A$5&amp;"!$AK$41:$AK$406"))*SUM($F$3:$I$3)</f>
        <v>0</v>
      </c>
      <c r="C79" s="70" cm="1">
        <f t="array" aca="1" ref="C79" ca="1">_xlfn.XLOOKUP(A79,INDIRECT($A$5&amp;"!$AJ$41:$AJ$406"),INDIRECT($A$5&amp;"!$AL$41:$AL$406"))*SUM($F$3:$I$3)</f>
        <v>15</v>
      </c>
      <c r="D79" s="70" cm="1">
        <f t="array" aca="1" ref="D79" ca="1">_xlfn.XLOOKUP(A79,INDIRECT($A$5&amp;"!$AJ$41:$AJ$406"),INDIRECT($A$5&amp;"!$AO$41:$AO$406"))*SUM($F$3:$I$3)</f>
        <v>15</v>
      </c>
      <c r="E79" s="34" cm="1">
        <f t="array" ref="E79">SUMPRODUCT(('PT Storengy'!$B$8:$K$372)*('PT Storengy'!$A$8:$A$372=$A79)*('PT Storengy'!$B$5:$K$5=$A$6)*('PT Storengy'!$B$7:$K$7=$A$7))</f>
        <v>0.25</v>
      </c>
      <c r="F79" s="119">
        <f t="shared" ca="1" si="0"/>
        <v>6.5687068799999997</v>
      </c>
      <c r="G79" s="176">
        <f t="shared" ca="1" si="1"/>
        <v>0.43278</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0.85574000000000072</v>
      </c>
      <c r="I79" s="71">
        <f t="shared" ca="1" si="4"/>
        <v>77.016600000000068</v>
      </c>
      <c r="J79" s="118" cm="1">
        <f t="array" aca="1" ref="J79" ca="1">IF(COUNTIFS('PTC GRTgaz'!$K$7:$K$15996,"",'PTC GRTgaz'!$A$7:$A$15996,J$16,'PTC GRTgaz'!$D$7:$D$15996,$A79,'PTC GRTgaz'!$C$7:$C$15996,"DEL")&gt;0,J$14,SUMIFS('PTC GRTgaz'!$K$7:$K$15996,'PTC GRTgaz'!$A$7:$A$15996,J$16,'PTC GRTgaz'!$D$7:$D$15996,$A79,'PTC GRTgaz'!$C$7:$C$15996,"DEL")*1.0026*$F$4/INDIRECT($A$4&amp;"!D9"))</f>
        <v>78.124675324675323</v>
      </c>
      <c r="K79" s="118">
        <v>1000</v>
      </c>
      <c r="L79" s="119">
        <f t="shared" ca="1" si="2"/>
        <v>6.1050933335064936</v>
      </c>
      <c r="M79" s="176">
        <f t="shared" ca="1" si="5"/>
        <v>0.40181</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0.86606333333333407</v>
      </c>
      <c r="O79" s="71">
        <f t="shared" ca="1" si="6"/>
        <v>77.945700000000073</v>
      </c>
      <c r="S79" s="119">
        <f t="shared" ca="1" si="3"/>
        <v>6.9672652000000044</v>
      </c>
      <c r="T79" s="54">
        <f t="shared" ca="1" si="7"/>
        <v>0.45773000000000003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0.84484666666666741</v>
      </c>
      <c r="V79" s="71">
        <f t="shared" ca="1" si="8"/>
        <v>101.38160000000009</v>
      </c>
    </row>
    <row r="80" spans="1:22" x14ac:dyDescent="0.35">
      <c r="A80" s="32">
        <f t="shared" si="9"/>
        <v>45811</v>
      </c>
      <c r="B80" s="70" cm="1">
        <f t="array" aca="1" ref="B80" ca="1">_xlfn.XLOOKUP(A80,INDIRECT($A$5&amp;"!$AJ$41:$AJ$406"),INDIRECT($A$5&amp;"!$AK$41:$AK$406"))*SUM($F$3:$I$3)</f>
        <v>0</v>
      </c>
      <c r="C80" s="70" cm="1">
        <f t="array" aca="1" ref="C80" ca="1">_xlfn.XLOOKUP(A80,INDIRECT($A$5&amp;"!$AJ$41:$AJ$406"),INDIRECT($A$5&amp;"!$AL$41:$AL$406"))*SUM($F$3:$I$3)</f>
        <v>15</v>
      </c>
      <c r="D80" s="70" cm="1">
        <f t="array" aca="1" ref="D80" ca="1">_xlfn.XLOOKUP(A80,INDIRECT($A$5&amp;"!$AJ$41:$AJ$406"),INDIRECT($A$5&amp;"!$AO$41:$AO$406"))*SUM($F$3:$I$3)</f>
        <v>15</v>
      </c>
      <c r="E80" s="34" cm="1">
        <f t="array" ref="E80">SUMPRODUCT(('PT Storengy'!$B$8:$K$372)*('PT Storengy'!$A$8:$A$372=$A80)*('PT Storengy'!$B$5:$K$5=$A$6)*('PT Storengy'!$B$7:$K$7=$A$7))</f>
        <v>0.25</v>
      </c>
      <c r="F80" s="119">
        <f t="shared" ca="1" si="0"/>
        <v>6.6455695800000001</v>
      </c>
      <c r="G80" s="176">
        <f t="shared" ca="1" si="1"/>
        <v>0.43791000000000002</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0.85403000000000073</v>
      </c>
      <c r="I80" s="71">
        <f t="shared" ca="1" si="4"/>
        <v>76.862700000000061</v>
      </c>
      <c r="J80" s="118" cm="1">
        <f t="array" aca="1" ref="J80" ca="1">IF(COUNTIFS('PTC GRTgaz'!$K$7:$K$15996,"",'PTC GRTgaz'!$A$7:$A$15996,J$16,'PTC GRTgaz'!$D$7:$D$15996,$A80,'PTC GRTgaz'!$C$7:$C$15996,"DEL")&gt;0,J$14,SUMIFS('PTC GRTgaz'!$K$7:$K$15996,'PTC GRTgaz'!$A$7:$A$15996,J$16,'PTC GRTgaz'!$D$7:$D$15996,$A80,'PTC GRTgaz'!$C$7:$C$15996,"DEL")*1.0026*$F$4/INDIRECT($A$4&amp;"!D9"))</f>
        <v>78.124675324675323</v>
      </c>
      <c r="K80" s="118">
        <v>1000</v>
      </c>
      <c r="L80" s="119">
        <f t="shared" ca="1" si="2"/>
        <v>6.1828830335064939</v>
      </c>
      <c r="M80" s="176">
        <f t="shared" ca="1" si="5"/>
        <v>0.40700999999999998</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0.86433000000000071</v>
      </c>
      <c r="O80" s="71">
        <f t="shared" ca="1" si="6"/>
        <v>77.789700000000067</v>
      </c>
      <c r="S80" s="119">
        <f t="shared" ca="1" si="3"/>
        <v>7.0681068000000042</v>
      </c>
      <c r="T80" s="54">
        <f t="shared" ca="1" si="7"/>
        <v>0.46448</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0.84034666666666735</v>
      </c>
      <c r="V80" s="71">
        <f t="shared" ca="1" si="8"/>
        <v>100.84160000000008</v>
      </c>
    </row>
    <row r="81" spans="1:22" x14ac:dyDescent="0.35">
      <c r="A81" s="32">
        <f t="shared" si="9"/>
        <v>45812</v>
      </c>
      <c r="B81" s="70" cm="1">
        <f t="array" aca="1" ref="B81" ca="1">_xlfn.XLOOKUP(A81,INDIRECT($A$5&amp;"!$AJ$41:$AJ$406"),INDIRECT($A$5&amp;"!$AK$41:$AK$406"))*SUM($F$3:$I$3)</f>
        <v>0</v>
      </c>
      <c r="C81" s="70" cm="1">
        <f t="array" aca="1" ref="C81" ca="1">_xlfn.XLOOKUP(A81,INDIRECT($A$5&amp;"!$AJ$41:$AJ$406"),INDIRECT($A$5&amp;"!$AL$41:$AL$406"))*SUM($F$3:$I$3)</f>
        <v>15</v>
      </c>
      <c r="D81" s="70" cm="1">
        <f t="array" aca="1" ref="D81" ca="1">_xlfn.XLOOKUP(A81,INDIRECT($A$5&amp;"!$AJ$41:$AJ$406"),INDIRECT($A$5&amp;"!$AO$41:$AO$406"))*SUM($F$3:$I$3)</f>
        <v>15</v>
      </c>
      <c r="E81" s="34" cm="1">
        <f t="array" ref="E81">SUMPRODUCT(('PT Storengy'!$B$8:$K$372)*('PT Storengy'!$A$8:$A$372=$A81)*('PT Storengy'!$B$5:$K$5=$A$6)*('PT Storengy'!$B$7:$K$7=$A$7))</f>
        <v>0.25</v>
      </c>
      <c r="F81" s="119">
        <f t="shared" ref="F81:F144" ca="1" si="10">F80+I81/1000</f>
        <v>6.7222783800000006</v>
      </c>
      <c r="G81" s="176">
        <f t="shared" ca="1" si="1"/>
        <v>0.44303999999999999</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0.85232000000000063</v>
      </c>
      <c r="I81" s="71">
        <f t="shared" ca="1" si="4"/>
        <v>76.708800000000053</v>
      </c>
      <c r="J81" s="118" cm="1">
        <f t="array" aca="1" ref="J81" ca="1">IF(COUNTIFS('PTC GRTgaz'!$K$7:$K$15996,"",'PTC GRTgaz'!$A$7:$A$15996,J$16,'PTC GRTgaz'!$D$7:$D$15996,$A81,'PTC GRTgaz'!$C$7:$C$15996,"DEL")&gt;0,J$14,SUMIFS('PTC GRTgaz'!$K$7:$K$15996,'PTC GRTgaz'!$A$7:$A$15996,J$16,'PTC GRTgaz'!$D$7:$D$15996,$A81,'PTC GRTgaz'!$C$7:$C$15996,"DEL")*1.0026*$F$4/INDIRECT($A$4&amp;"!D9"))</f>
        <v>78.124675324675323</v>
      </c>
      <c r="K81" s="118">
        <v>1000</v>
      </c>
      <c r="L81" s="119">
        <f t="shared" ref="L81:L144" ca="1" si="11">L80+O81/1000</f>
        <v>6.2605173335064936</v>
      </c>
      <c r="M81" s="176">
        <f t="shared" ca="1" si="5"/>
        <v>0.41219</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0.86260333333333417</v>
      </c>
      <c r="O81" s="71">
        <f t="shared" ca="1" si="6"/>
        <v>77.634300000000081</v>
      </c>
      <c r="S81" s="119">
        <f t="shared" ref="S81:S144" ca="1" si="12">S80+V81/1000</f>
        <v>7.1684100000000042</v>
      </c>
      <c r="T81" s="54">
        <f t="shared" ca="1" si="7"/>
        <v>0.47121000000000002</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0.83586000000000071</v>
      </c>
      <c r="V81" s="71">
        <f t="shared" ca="1" si="8"/>
        <v>100.30320000000009</v>
      </c>
    </row>
    <row r="82" spans="1:22" x14ac:dyDescent="0.35">
      <c r="A82" s="32">
        <f t="shared" si="9"/>
        <v>45813</v>
      </c>
      <c r="B82" s="70" cm="1">
        <f t="array" aca="1" ref="B82" ca="1">_xlfn.XLOOKUP(A82,INDIRECT($A$5&amp;"!$AJ$41:$AJ$406"),INDIRECT($A$5&amp;"!$AK$41:$AK$406"))*SUM($F$3:$I$3)</f>
        <v>0</v>
      </c>
      <c r="C82" s="70" cm="1">
        <f t="array" aca="1" ref="C82" ca="1">_xlfn.XLOOKUP(A82,INDIRECT($A$5&amp;"!$AJ$41:$AJ$406"),INDIRECT($A$5&amp;"!$AL$41:$AL$406"))*SUM($F$3:$I$3)</f>
        <v>15</v>
      </c>
      <c r="D82" s="70" cm="1">
        <f t="array" aca="1" ref="D82" ca="1">_xlfn.XLOOKUP(A82,INDIRECT($A$5&amp;"!$AJ$41:$AJ$406"),INDIRECT($A$5&amp;"!$AO$41:$AO$406"))*SUM($F$3:$I$3)</f>
        <v>15</v>
      </c>
      <c r="E82" s="34" cm="1">
        <f t="array" ref="E82">SUMPRODUCT(('PT Storengy'!$B$8:$K$372)*('PT Storengy'!$A$8:$A$372=$A82)*('PT Storengy'!$B$5:$K$5=$A$6)*('PT Storengy'!$B$7:$K$7=$A$7))</f>
        <v>0.25</v>
      </c>
      <c r="F82" s="119">
        <f t="shared" ca="1" si="10"/>
        <v>6.798833880000001</v>
      </c>
      <c r="G82" s="176">
        <f t="shared" ref="G82:G145" ca="1" si="13">ROUND(F81/SUM($F$3,$G$3,$H$3,$I$3),5)</f>
        <v>0.44814999999999999</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0.85061666666666746</v>
      </c>
      <c r="I82" s="71">
        <f t="shared" ref="I82:I145" ca="1" si="14">IF(F81*1000+$F$4*(1-$E82)*H82&gt;$D82*1000,D82*1000-F81*1000,$F$4*(1-$E82)*H82)</f>
        <v>76.555500000000066</v>
      </c>
      <c r="J82" s="118" cm="1">
        <f t="array" aca="1" ref="J82" ca="1">IF(COUNTIFS('PTC GRTgaz'!$K$7:$K$15996,"",'PTC GRTgaz'!$A$7:$A$15996,J$16,'PTC GRTgaz'!$D$7:$D$15996,$A82,'PTC GRTgaz'!$C$7:$C$15996,"DEL")&gt;0,J$14,SUMIFS('PTC GRTgaz'!$K$7:$K$15996,'PTC GRTgaz'!$A$7:$A$15996,J$16,'PTC GRTgaz'!$D$7:$D$15996,$A82,'PTC GRTgaz'!$C$7:$C$15996,"DEL")*1.0026*$F$4/INDIRECT($A$4&amp;"!D9"))</f>
        <v>78.124675324675323</v>
      </c>
      <c r="K82" s="118">
        <v>1000</v>
      </c>
      <c r="L82" s="119">
        <f t="shared" ca="1" si="11"/>
        <v>6.3379962335064937</v>
      </c>
      <c r="M82" s="176">
        <f t="shared" ref="M82:M145" ca="1" si="15">ROUND(L81/SUM($F$3,$G$3,$H$3,$I$3),5)</f>
        <v>0.41737000000000002</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0.8608766666666674</v>
      </c>
      <c r="O82" s="71">
        <f t="shared" ref="O82:O145" ca="1" si="16">IF(L81*1000+MIN(J82,K82,$F$4*(1-$E82)*N82)&gt;$D82*1000,$D82*1000-L81*1000,MIN(J82,K82,$F$4*(1-$E82)*N82))</f>
        <v>77.478900000000067</v>
      </c>
      <c r="S82" s="119">
        <f t="shared" ca="1" si="12"/>
        <v>7.2681788000000047</v>
      </c>
      <c r="T82" s="54">
        <f t="shared" ref="T82:T145" ca="1" si="17">MIN(ROUND(S81/SUM($F$3,$G$3,$H$3,$I$3),5),1)</f>
        <v>0.47788999999999998</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0.83140666666666752</v>
      </c>
      <c r="V82" s="71">
        <f t="shared" ref="V82:V145" ca="1" si="18">$F$4*(1)*U82</f>
        <v>99.768800000000098</v>
      </c>
    </row>
    <row r="83" spans="1:22" x14ac:dyDescent="0.35">
      <c r="A83" s="32">
        <f t="shared" ref="A83:A146" si="19">A82+1</f>
        <v>45814</v>
      </c>
      <c r="B83" s="70" cm="1">
        <f t="array" aca="1" ref="B83" ca="1">_xlfn.XLOOKUP(A83,INDIRECT($A$5&amp;"!$AJ$41:$AJ$406"),INDIRECT($A$5&amp;"!$AK$41:$AK$406"))*SUM($F$3:$I$3)</f>
        <v>0</v>
      </c>
      <c r="C83" s="70" cm="1">
        <f t="array" aca="1" ref="C83" ca="1">_xlfn.XLOOKUP(A83,INDIRECT($A$5&amp;"!$AJ$41:$AJ$406"),INDIRECT($A$5&amp;"!$AL$41:$AL$406"))*SUM($F$3:$I$3)</f>
        <v>15</v>
      </c>
      <c r="D83" s="70" cm="1">
        <f t="array" aca="1" ref="D83" ca="1">_xlfn.XLOOKUP(A83,INDIRECT($A$5&amp;"!$AJ$41:$AJ$406"),INDIRECT($A$5&amp;"!$AO$41:$AO$406"))*SUM($F$3:$I$3)</f>
        <v>15</v>
      </c>
      <c r="E83" s="34" cm="1">
        <f t="array" ref="E83">SUMPRODUCT(('PT Storengy'!$B$8:$K$372)*('PT Storengy'!$A$8:$A$372=$A83)*('PT Storengy'!$B$5:$K$5=$A$6)*('PT Storengy'!$B$7:$K$7=$A$7))</f>
        <v>0.25</v>
      </c>
      <c r="F83" s="119">
        <f t="shared" ca="1" si="10"/>
        <v>6.8751382800000007</v>
      </c>
      <c r="G83" s="176">
        <f t="shared" ca="1" si="13"/>
        <v>0.45326</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0.84782666666666739</v>
      </c>
      <c r="I83" s="71">
        <f t="shared" ca="1" si="14"/>
        <v>76.304400000000072</v>
      </c>
      <c r="J83" s="118" cm="1">
        <f t="array" aca="1" ref="J83" ca="1">IF(COUNTIFS('PTC GRTgaz'!$K$7:$K$15996,"",'PTC GRTgaz'!$A$7:$A$15996,J$16,'PTC GRTgaz'!$D$7:$D$15996,$A83,'PTC GRTgaz'!$C$7:$C$15996,"DEL")&gt;0,J$14,SUMIFS('PTC GRTgaz'!$K$7:$K$15996,'PTC GRTgaz'!$A$7:$A$15996,J$16,'PTC GRTgaz'!$D$7:$D$15996,$A83,'PTC GRTgaz'!$C$7:$C$15996,"DEL")*1.0026*$F$4/INDIRECT($A$4&amp;"!D9"))</f>
        <v>78.124675324675323</v>
      </c>
      <c r="K83" s="118">
        <v>1000</v>
      </c>
      <c r="L83" s="119">
        <f t="shared" ca="1" si="11"/>
        <v>6.4153203335064939</v>
      </c>
      <c r="M83" s="176">
        <f t="shared" ca="1" si="15"/>
        <v>0.42253000000000002</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0.85915666666666746</v>
      </c>
      <c r="O83" s="71">
        <f t="shared" ca="1" si="16"/>
        <v>77.324100000000072</v>
      </c>
      <c r="S83" s="119">
        <f t="shared" ca="1" si="12"/>
        <v>7.367414800000005</v>
      </c>
      <c r="T83" s="54">
        <f t="shared" ca="1" si="17"/>
        <v>0.48454999999999998</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0.8269666666666674</v>
      </c>
      <c r="V83" s="71">
        <f t="shared" ca="1" si="18"/>
        <v>99.236000000000089</v>
      </c>
    </row>
    <row r="84" spans="1:22" x14ac:dyDescent="0.35">
      <c r="A84" s="32">
        <f t="shared" si="19"/>
        <v>45815</v>
      </c>
      <c r="B84" s="70" cm="1">
        <f t="array" aca="1" ref="B84" ca="1">_xlfn.XLOOKUP(A84,INDIRECT($A$5&amp;"!$AJ$41:$AJ$406"),INDIRECT($A$5&amp;"!$AK$41:$AK$406"))*SUM($F$3:$I$3)</f>
        <v>0</v>
      </c>
      <c r="C84" s="70" cm="1">
        <f t="array" aca="1" ref="C84" ca="1">_xlfn.XLOOKUP(A84,INDIRECT($A$5&amp;"!$AJ$41:$AJ$406"),INDIRECT($A$5&amp;"!$AL$41:$AL$406"))*SUM($F$3:$I$3)</f>
        <v>15</v>
      </c>
      <c r="D84" s="70" cm="1">
        <f t="array" aca="1" ref="D84" ca="1">_xlfn.XLOOKUP(A84,INDIRECT($A$5&amp;"!$AJ$41:$AJ$406"),INDIRECT($A$5&amp;"!$AO$41:$AO$406"))*SUM($F$3:$I$3)</f>
        <v>15</v>
      </c>
      <c r="E84" s="34" cm="1">
        <f t="array" ref="E84">SUMPRODUCT(('PT Storengy'!$B$8:$K$372)*('PT Storengy'!$A$8:$A$372=$A84)*('PT Storengy'!$B$5:$K$5=$A$6)*('PT Storengy'!$B$7:$K$7=$A$7))</f>
        <v>0.25</v>
      </c>
      <c r="F84" s="119">
        <f t="shared" ca="1" si="10"/>
        <v>6.951137880000001</v>
      </c>
      <c r="G84" s="176">
        <f t="shared" ca="1" si="13"/>
        <v>0.45834000000000003</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0.84444000000000075</v>
      </c>
      <c r="I84" s="71">
        <f t="shared" ca="1" si="14"/>
        <v>75.999600000000072</v>
      </c>
      <c r="J84" s="118" cm="1">
        <f t="array" aca="1" ref="J84" ca="1">IF(COUNTIFS('PTC GRTgaz'!$K$7:$K$15996,"",'PTC GRTgaz'!$A$7:$A$15996,J$16,'PTC GRTgaz'!$D$7:$D$15996,$A84,'PTC GRTgaz'!$C$7:$C$15996,"DEL")&gt;0,J$14,SUMIFS('PTC GRTgaz'!$K$7:$K$15996,'PTC GRTgaz'!$A$7:$A$15996,J$16,'PTC GRTgaz'!$D$7:$D$15996,$A84,'PTC GRTgaz'!$C$7:$C$15996,"DEL")*1.0026*$F$4/INDIRECT($A$4&amp;"!D9"))</f>
        <v>78.124675324675323</v>
      </c>
      <c r="K84" s="118">
        <v>1000</v>
      </c>
      <c r="L84" s="119">
        <f t="shared" ca="1" si="11"/>
        <v>6.4924896335064943</v>
      </c>
      <c r="M84" s="176">
        <f t="shared" ca="1" si="15"/>
        <v>0.42769000000000001</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0.8574366666666674</v>
      </c>
      <c r="O84" s="71">
        <f t="shared" ca="1" si="16"/>
        <v>77.169300000000064</v>
      </c>
      <c r="S84" s="119">
        <f t="shared" ca="1" si="12"/>
        <v>7.4661220000000048</v>
      </c>
      <c r="T84" s="54">
        <f t="shared" ca="1" si="17"/>
        <v>0.49115999999999999</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0.82256000000000074</v>
      </c>
      <c r="V84" s="71">
        <f t="shared" ca="1" si="18"/>
        <v>98.707200000000086</v>
      </c>
    </row>
    <row r="85" spans="1:22" x14ac:dyDescent="0.35">
      <c r="A85" s="32">
        <f t="shared" si="19"/>
        <v>45816</v>
      </c>
      <c r="B85" s="70" cm="1">
        <f t="array" aca="1" ref="B85" ca="1">_xlfn.XLOOKUP(A85,INDIRECT($A$5&amp;"!$AJ$41:$AJ$406"),INDIRECT($A$5&amp;"!$AK$41:$AK$406"))*SUM($F$3:$I$3)</f>
        <v>0</v>
      </c>
      <c r="C85" s="70" cm="1">
        <f t="array" aca="1" ref="C85" ca="1">_xlfn.XLOOKUP(A85,INDIRECT($A$5&amp;"!$AJ$41:$AJ$406"),INDIRECT($A$5&amp;"!$AL$41:$AL$406"))*SUM($F$3:$I$3)</f>
        <v>15</v>
      </c>
      <c r="D85" s="70" cm="1">
        <f t="array" aca="1" ref="D85" ca="1">_xlfn.XLOOKUP(A85,INDIRECT($A$5&amp;"!$AJ$41:$AJ$406"),INDIRECT($A$5&amp;"!$AO$41:$AO$406"))*SUM($F$3:$I$3)</f>
        <v>15</v>
      </c>
      <c r="E85" s="34" cm="1">
        <f t="array" ref="E85">SUMPRODUCT(('PT Storengy'!$B$8:$K$372)*('PT Storengy'!$A$8:$A$372=$A85)*('PT Storengy'!$B$5:$K$5=$A$6)*('PT Storengy'!$B$7:$K$7=$A$7))</f>
        <v>0.25</v>
      </c>
      <c r="F85" s="119">
        <f t="shared" ca="1" si="10"/>
        <v>7.0268332800000008</v>
      </c>
      <c r="G85" s="176">
        <f t="shared" ca="1" si="13"/>
        <v>0.46340999999999999</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0.8410600000000007</v>
      </c>
      <c r="I85" s="71">
        <f t="shared" ca="1" si="14"/>
        <v>75.695400000000063</v>
      </c>
      <c r="J85" s="118" cm="1">
        <f t="array" aca="1" ref="J85" ca="1">IF(COUNTIFS('PTC GRTgaz'!$K$7:$K$15996,"",'PTC GRTgaz'!$A$7:$A$15996,J$16,'PTC GRTgaz'!$D$7:$D$15996,$A85,'PTC GRTgaz'!$C$7:$C$15996,"DEL")&gt;0,J$14,SUMIFS('PTC GRTgaz'!$K$7:$K$15996,'PTC GRTgaz'!$A$7:$A$15996,J$16,'PTC GRTgaz'!$D$7:$D$15996,$A85,'PTC GRTgaz'!$C$7:$C$15996,"DEL")*1.0026*$F$4/INDIRECT($A$4&amp;"!D9"))</f>
        <v>78.124675324675323</v>
      </c>
      <c r="K85" s="118">
        <v>1000</v>
      </c>
      <c r="L85" s="119">
        <f t="shared" ca="1" si="11"/>
        <v>6.569504733506494</v>
      </c>
      <c r="M85" s="176">
        <f t="shared" ca="1" si="15"/>
        <v>0.43282999999999999</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0.85572333333333406</v>
      </c>
      <c r="O85" s="71">
        <f t="shared" ca="1" si="16"/>
        <v>77.015100000000061</v>
      </c>
      <c r="S85" s="119">
        <f t="shared" ca="1" si="12"/>
        <v>7.5643028000000045</v>
      </c>
      <c r="T85" s="54">
        <f t="shared" ca="1" si="17"/>
        <v>0.49774000000000002</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0.81817333333333409</v>
      </c>
      <c r="V85" s="71">
        <f t="shared" ca="1" si="18"/>
        <v>98.18080000000009</v>
      </c>
    </row>
    <row r="86" spans="1:22" x14ac:dyDescent="0.35">
      <c r="A86" s="32">
        <f t="shared" si="19"/>
        <v>45817</v>
      </c>
      <c r="B86" s="70" cm="1">
        <f t="array" aca="1" ref="B86" ca="1">_xlfn.XLOOKUP(A86,INDIRECT($A$5&amp;"!$AJ$41:$AJ$406"),INDIRECT($A$5&amp;"!$AK$41:$AK$406"))*SUM($F$3:$I$3)</f>
        <v>0</v>
      </c>
      <c r="C86" s="70" cm="1">
        <f t="array" aca="1" ref="C86" ca="1">_xlfn.XLOOKUP(A86,INDIRECT($A$5&amp;"!$AJ$41:$AJ$406"),INDIRECT($A$5&amp;"!$AL$41:$AL$406"))*SUM($F$3:$I$3)</f>
        <v>15</v>
      </c>
      <c r="D86" s="70" cm="1">
        <f t="array" aca="1" ref="D86" ca="1">_xlfn.XLOOKUP(A86,INDIRECT($A$5&amp;"!$AJ$41:$AJ$406"),INDIRECT($A$5&amp;"!$AO$41:$AO$406"))*SUM($F$3:$I$3)</f>
        <v>15</v>
      </c>
      <c r="E86" s="34" cm="1">
        <f t="array" ref="E86">SUMPRODUCT(('PT Storengy'!$B$8:$K$372)*('PT Storengy'!$A$8:$A$372=$A86)*('PT Storengy'!$B$5:$K$5=$A$6)*('PT Storengy'!$B$7:$K$7=$A$7))</f>
        <v>0.25</v>
      </c>
      <c r="F86" s="119">
        <f t="shared" ca="1" si="10"/>
        <v>7.102225680000001</v>
      </c>
      <c r="G86" s="176">
        <f t="shared" ca="1" si="13"/>
        <v>0.46845999999999999</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0.83769333333333418</v>
      </c>
      <c r="I86" s="71">
        <f t="shared" ca="1" si="14"/>
        <v>75.39240000000008</v>
      </c>
      <c r="J86" s="118" cm="1">
        <f t="array" aca="1" ref="J86" ca="1">IF(COUNTIFS('PTC GRTgaz'!$K$7:$K$15996,"",'PTC GRTgaz'!$A$7:$A$15996,J$16,'PTC GRTgaz'!$D$7:$D$15996,$A86,'PTC GRTgaz'!$C$7:$C$15996,"DEL")&gt;0,J$14,SUMIFS('PTC GRTgaz'!$K$7:$K$15996,'PTC GRTgaz'!$A$7:$A$15996,J$16,'PTC GRTgaz'!$D$7:$D$15996,$A86,'PTC GRTgaz'!$C$7:$C$15996,"DEL")*1.0026*$F$4/INDIRECT($A$4&amp;"!D9"))</f>
        <v>78.124675324675323</v>
      </c>
      <c r="K86" s="118">
        <v>1000</v>
      </c>
      <c r="L86" s="119">
        <f t="shared" ca="1" si="11"/>
        <v>6.6463656335064938</v>
      </c>
      <c r="M86" s="176">
        <f t="shared" ca="1" si="15"/>
        <v>0.43797000000000003</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0.85401000000000071</v>
      </c>
      <c r="O86" s="71">
        <f t="shared" ca="1" si="16"/>
        <v>76.860900000000058</v>
      </c>
      <c r="S86" s="119">
        <f t="shared" ca="1" si="12"/>
        <v>7.6619596000000048</v>
      </c>
      <c r="T86" s="54">
        <f t="shared" ca="1" si="17"/>
        <v>0.50429000000000002</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0.81380666666666746</v>
      </c>
      <c r="V86" s="71">
        <f t="shared" ca="1" si="18"/>
        <v>97.656800000000089</v>
      </c>
    </row>
    <row r="87" spans="1:22" x14ac:dyDescent="0.35">
      <c r="A87" s="32">
        <f t="shared" si="19"/>
        <v>45818</v>
      </c>
      <c r="B87" s="70" cm="1">
        <f t="array" aca="1" ref="B87" ca="1">_xlfn.XLOOKUP(A87,INDIRECT($A$5&amp;"!$AJ$41:$AJ$406"),INDIRECT($A$5&amp;"!$AK$41:$AK$406"))*SUM($F$3:$I$3)</f>
        <v>0</v>
      </c>
      <c r="C87" s="70" cm="1">
        <f t="array" aca="1" ref="C87" ca="1">_xlfn.XLOOKUP(A87,INDIRECT($A$5&amp;"!$AJ$41:$AJ$406"),INDIRECT($A$5&amp;"!$AL$41:$AL$406"))*SUM($F$3:$I$3)</f>
        <v>15</v>
      </c>
      <c r="D87" s="70" cm="1">
        <f t="array" aca="1" ref="D87" ca="1">_xlfn.XLOOKUP(A87,INDIRECT($A$5&amp;"!$AJ$41:$AJ$406"),INDIRECT($A$5&amp;"!$AO$41:$AO$406"))*SUM($F$3:$I$3)</f>
        <v>15</v>
      </c>
      <c r="E87" s="34" cm="1">
        <f t="array" ref="E87">SUMPRODUCT(('PT Storengy'!$B$8:$K$372)*('PT Storengy'!$A$8:$A$372=$A87)*('PT Storengy'!$B$5:$K$5=$A$6)*('PT Storengy'!$B$7:$K$7=$A$7))</f>
        <v>0.25</v>
      </c>
      <c r="F87" s="119">
        <f t="shared" ca="1" si="10"/>
        <v>7.1773168800000011</v>
      </c>
      <c r="G87" s="176">
        <f t="shared" ca="1" si="13"/>
        <v>0.47348000000000001</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0.83434666666666735</v>
      </c>
      <c r="I87" s="71">
        <f t="shared" ca="1" si="14"/>
        <v>75.091200000000057</v>
      </c>
      <c r="J87" s="118" cm="1">
        <f t="array" aca="1" ref="J87" ca="1">IF(COUNTIFS('PTC GRTgaz'!$K$7:$K$15996,"",'PTC GRTgaz'!$A$7:$A$15996,J$16,'PTC GRTgaz'!$D$7:$D$15996,$A87,'PTC GRTgaz'!$C$7:$C$15996,"DEL")&gt;0,J$14,SUMIFS('PTC GRTgaz'!$K$7:$K$15996,'PTC GRTgaz'!$A$7:$A$15996,J$16,'PTC GRTgaz'!$D$7:$D$15996,$A87,'PTC GRTgaz'!$C$7:$C$15996,"DEL")*1.0026*$F$4/INDIRECT($A$4&amp;"!D9"))</f>
        <v>78.124675324675323</v>
      </c>
      <c r="K87" s="118">
        <v>1000</v>
      </c>
      <c r="L87" s="119">
        <f t="shared" ca="1" si="11"/>
        <v>6.7230729335064936</v>
      </c>
      <c r="M87" s="176">
        <f t="shared" ca="1" si="15"/>
        <v>0.44308999999999998</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0.85230333333333408</v>
      </c>
      <c r="O87" s="71">
        <f t="shared" ca="1" si="16"/>
        <v>76.70730000000006</v>
      </c>
      <c r="S87" s="119">
        <f t="shared" ca="1" si="12"/>
        <v>7.7590956000000046</v>
      </c>
      <c r="T87" s="54">
        <f t="shared" ca="1" si="17"/>
        <v>0.51080000000000003</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0.80946666666666733</v>
      </c>
      <c r="V87" s="71">
        <f t="shared" ca="1" si="18"/>
        <v>97.136000000000081</v>
      </c>
    </row>
    <row r="88" spans="1:22" x14ac:dyDescent="0.35">
      <c r="A88" s="32">
        <f t="shared" si="19"/>
        <v>45819</v>
      </c>
      <c r="B88" s="70" cm="1">
        <f t="array" aca="1" ref="B88" ca="1">_xlfn.XLOOKUP(A88,INDIRECT($A$5&amp;"!$AJ$41:$AJ$406"),INDIRECT($A$5&amp;"!$AK$41:$AK$406"))*SUM($F$3:$I$3)</f>
        <v>0</v>
      </c>
      <c r="C88" s="70" cm="1">
        <f t="array" aca="1" ref="C88" ca="1">_xlfn.XLOOKUP(A88,INDIRECT($A$5&amp;"!$AJ$41:$AJ$406"),INDIRECT($A$5&amp;"!$AL$41:$AL$406"))*SUM($F$3:$I$3)</f>
        <v>15</v>
      </c>
      <c r="D88" s="70" cm="1">
        <f t="array" aca="1" ref="D88" ca="1">_xlfn.XLOOKUP(A88,INDIRECT($A$5&amp;"!$AJ$41:$AJ$406"),INDIRECT($A$5&amp;"!$AO$41:$AO$406"))*SUM($F$3:$I$3)</f>
        <v>15</v>
      </c>
      <c r="E88" s="34" cm="1">
        <f t="array" ref="E88">SUMPRODUCT(('PT Storengy'!$B$8:$K$372)*('PT Storengy'!$A$8:$A$372=$A88)*('PT Storengy'!$B$5:$K$5=$A$6)*('PT Storengy'!$B$7:$K$7=$A$7))</f>
        <v>0.25</v>
      </c>
      <c r="F88" s="119">
        <f t="shared" ca="1" si="10"/>
        <v>7.2521074800000012</v>
      </c>
      <c r="G88" s="176">
        <f t="shared" ca="1" si="13"/>
        <v>0.47849000000000003</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0.83100666666666745</v>
      </c>
      <c r="I88" s="71">
        <f t="shared" ca="1" si="14"/>
        <v>74.790600000000069</v>
      </c>
      <c r="J88" s="118" cm="1">
        <f t="array" aca="1" ref="J88" ca="1">IF(COUNTIFS('PTC GRTgaz'!$K$7:$K$15996,"",'PTC GRTgaz'!$A$7:$A$15996,J$16,'PTC GRTgaz'!$D$7:$D$15996,$A88,'PTC GRTgaz'!$C$7:$C$15996,"DEL")&gt;0,J$14,SUMIFS('PTC GRTgaz'!$K$7:$K$15996,'PTC GRTgaz'!$A$7:$A$15996,J$16,'PTC GRTgaz'!$D$7:$D$15996,$A88,'PTC GRTgaz'!$C$7:$C$15996,"DEL")*1.0026*$F$4/INDIRECT($A$4&amp;"!D9"))</f>
        <v>78.124675324675323</v>
      </c>
      <c r="K88" s="118">
        <v>1000</v>
      </c>
      <c r="L88" s="119">
        <f t="shared" ca="1" si="11"/>
        <v>6.7996269335064934</v>
      </c>
      <c r="M88" s="176">
        <f t="shared" ca="1" si="15"/>
        <v>0.44819999999999999</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0.85060000000000069</v>
      </c>
      <c r="O88" s="71">
        <f t="shared" ca="1" si="16"/>
        <v>76.554000000000059</v>
      </c>
      <c r="S88" s="119">
        <f t="shared" ca="1" si="12"/>
        <v>7.8557140000000043</v>
      </c>
      <c r="T88" s="54">
        <f t="shared" ca="1" si="17"/>
        <v>0.51727000000000001</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0.80515333333333394</v>
      </c>
      <c r="V88" s="71">
        <f t="shared" ca="1" si="18"/>
        <v>96.618400000000079</v>
      </c>
    </row>
    <row r="89" spans="1:22" x14ac:dyDescent="0.35">
      <c r="A89" s="32">
        <f t="shared" si="19"/>
        <v>45820</v>
      </c>
      <c r="B89" s="70" cm="1">
        <f t="array" aca="1" ref="B89" ca="1">_xlfn.XLOOKUP(A89,INDIRECT($A$5&amp;"!$AJ$41:$AJ$406"),INDIRECT($A$5&amp;"!$AK$41:$AK$406"))*SUM($F$3:$I$3)</f>
        <v>0</v>
      </c>
      <c r="C89" s="70" cm="1">
        <f t="array" aca="1" ref="C89" ca="1">_xlfn.XLOOKUP(A89,INDIRECT($A$5&amp;"!$AJ$41:$AJ$406"),INDIRECT($A$5&amp;"!$AL$41:$AL$406"))*SUM($F$3:$I$3)</f>
        <v>15</v>
      </c>
      <c r="D89" s="70" cm="1">
        <f t="array" aca="1" ref="D89" ca="1">_xlfn.XLOOKUP(A89,INDIRECT($A$5&amp;"!$AJ$41:$AJ$406"),INDIRECT($A$5&amp;"!$AO$41:$AO$406"))*SUM($F$3:$I$3)</f>
        <v>15</v>
      </c>
      <c r="E89" s="34" cm="1">
        <f t="array" ref="E89">SUMPRODUCT(('PT Storengy'!$B$8:$K$372)*('PT Storengy'!$A$8:$A$372=$A89)*('PT Storengy'!$B$5:$K$5=$A$6)*('PT Storengy'!$B$7:$K$7=$A$7))</f>
        <v>0.25</v>
      </c>
      <c r="F89" s="119">
        <f t="shared" ca="1" si="10"/>
        <v>7.3265992800000008</v>
      </c>
      <c r="G89" s="176">
        <f t="shared" ca="1" si="13"/>
        <v>0.48347000000000001</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0.82768666666666735</v>
      </c>
      <c r="I89" s="71">
        <f t="shared" ca="1" si="14"/>
        <v>74.491800000000055</v>
      </c>
      <c r="J89" s="118" cm="1">
        <f t="array" aca="1" ref="J89" ca="1">IF(COUNTIFS('PTC GRTgaz'!$K$7:$K$15996,"",'PTC GRTgaz'!$A$7:$A$15996,J$16,'PTC GRTgaz'!$D$7:$D$15996,$A89,'PTC GRTgaz'!$C$7:$C$15996,"DEL")&gt;0,J$14,SUMIFS('PTC GRTgaz'!$K$7:$K$15996,'PTC GRTgaz'!$A$7:$A$15996,J$16,'PTC GRTgaz'!$D$7:$D$15996,$A89,'PTC GRTgaz'!$C$7:$C$15996,"DEL")*1.0026*$F$4/INDIRECT($A$4&amp;"!D9"))</f>
        <v>78.124675324675323</v>
      </c>
      <c r="K89" s="118">
        <v>1000</v>
      </c>
      <c r="L89" s="119">
        <f t="shared" ca="1" si="11"/>
        <v>6.8759283335064936</v>
      </c>
      <c r="M89" s="176">
        <f t="shared" ca="1" si="15"/>
        <v>0.45330999999999999</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0.84779333333333406</v>
      </c>
      <c r="O89" s="71">
        <f t="shared" ca="1" si="16"/>
        <v>76.301400000000072</v>
      </c>
      <c r="S89" s="119">
        <f t="shared" ca="1" si="12"/>
        <v>7.9518172000000042</v>
      </c>
      <c r="T89" s="54">
        <f t="shared" ca="1" si="17"/>
        <v>0.52371000000000001</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0.80086000000000068</v>
      </c>
      <c r="V89" s="71">
        <f t="shared" ca="1" si="18"/>
        <v>96.103200000000086</v>
      </c>
    </row>
    <row r="90" spans="1:22" x14ac:dyDescent="0.35">
      <c r="A90" s="32">
        <f t="shared" si="19"/>
        <v>45821</v>
      </c>
      <c r="B90" s="70" cm="1">
        <f t="array" aca="1" ref="B90" ca="1">_xlfn.XLOOKUP(A90,INDIRECT($A$5&amp;"!$AJ$41:$AJ$406"),INDIRECT($A$5&amp;"!$AK$41:$AK$406"))*SUM($F$3:$I$3)</f>
        <v>0</v>
      </c>
      <c r="C90" s="70" cm="1">
        <f t="array" aca="1" ref="C90" ca="1">_xlfn.XLOOKUP(A90,INDIRECT($A$5&amp;"!$AJ$41:$AJ$406"),INDIRECT($A$5&amp;"!$AL$41:$AL$406"))*SUM($F$3:$I$3)</f>
        <v>15</v>
      </c>
      <c r="D90" s="70" cm="1">
        <f t="array" aca="1" ref="D90" ca="1">_xlfn.XLOOKUP(A90,INDIRECT($A$5&amp;"!$AJ$41:$AJ$406"),INDIRECT($A$5&amp;"!$AO$41:$AO$406"))*SUM($F$3:$I$3)</f>
        <v>15</v>
      </c>
      <c r="E90" s="34" cm="1">
        <f t="array" ref="E90">SUMPRODUCT(('PT Storengy'!$B$8:$K$372)*('PT Storengy'!$A$8:$A$372=$A90)*('PT Storengy'!$B$5:$K$5=$A$6)*('PT Storengy'!$B$7:$K$7=$A$7))</f>
        <v>0.25</v>
      </c>
      <c r="F90" s="119">
        <f t="shared" ca="1" si="10"/>
        <v>7.4007928800000009</v>
      </c>
      <c r="G90" s="176">
        <f t="shared" ca="1" si="13"/>
        <v>0.48843999999999999</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0.82437333333333396</v>
      </c>
      <c r="I90" s="71">
        <f t="shared" ca="1" si="14"/>
        <v>74.19360000000006</v>
      </c>
      <c r="J90" s="118" cm="1">
        <f t="array" aca="1" ref="J90" ca="1">IF(COUNTIFS('PTC GRTgaz'!$K$7:$K$15996,"",'PTC GRTgaz'!$A$7:$A$15996,J$16,'PTC GRTgaz'!$D$7:$D$15996,$A90,'PTC GRTgaz'!$C$7:$C$15996,"DEL")&gt;0,J$14,SUMIFS('PTC GRTgaz'!$K$7:$K$15996,'PTC GRTgaz'!$A$7:$A$15996,J$16,'PTC GRTgaz'!$D$7:$D$15996,$A90,'PTC GRTgaz'!$C$7:$C$15996,"DEL")*1.0026*$F$4/INDIRECT($A$4&amp;"!D9"))</f>
        <v>78.124675324675323</v>
      </c>
      <c r="K90" s="118">
        <v>1000</v>
      </c>
      <c r="L90" s="119">
        <f t="shared" ca="1" si="11"/>
        <v>6.9519243335064935</v>
      </c>
      <c r="M90" s="176">
        <f t="shared" ca="1" si="15"/>
        <v>0.45839999999999997</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0.84440000000000071</v>
      </c>
      <c r="O90" s="71">
        <f t="shared" ca="1" si="16"/>
        <v>75.996000000000066</v>
      </c>
      <c r="S90" s="119">
        <f t="shared" ca="1" si="12"/>
        <v>8.047407600000005</v>
      </c>
      <c r="T90" s="54">
        <f t="shared" ca="1" si="17"/>
        <v>0.53012000000000004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0.79658666666666733</v>
      </c>
      <c r="V90" s="71">
        <f t="shared" ca="1" si="18"/>
        <v>95.590400000000074</v>
      </c>
    </row>
    <row r="91" spans="1:22" x14ac:dyDescent="0.35">
      <c r="A91" s="32">
        <f t="shared" si="19"/>
        <v>45822</v>
      </c>
      <c r="B91" s="70" cm="1">
        <f t="array" aca="1" ref="B91" ca="1">_xlfn.XLOOKUP(A91,INDIRECT($A$5&amp;"!$AJ$41:$AJ$406"),INDIRECT($A$5&amp;"!$AK$41:$AK$406"))*SUM($F$3:$I$3)</f>
        <v>0</v>
      </c>
      <c r="C91" s="70" cm="1">
        <f t="array" aca="1" ref="C91" ca="1">_xlfn.XLOOKUP(A91,INDIRECT($A$5&amp;"!$AJ$41:$AJ$406"),INDIRECT($A$5&amp;"!$AL$41:$AL$406"))*SUM($F$3:$I$3)</f>
        <v>15</v>
      </c>
      <c r="D91" s="70" cm="1">
        <f t="array" aca="1" ref="D91" ca="1">_xlfn.XLOOKUP(A91,INDIRECT($A$5&amp;"!$AJ$41:$AJ$406"),INDIRECT($A$5&amp;"!$AO$41:$AO$406"))*SUM($F$3:$I$3)</f>
        <v>15</v>
      </c>
      <c r="E91" s="34" cm="1">
        <f t="array" ref="E91">SUMPRODUCT(('PT Storengy'!$B$8:$K$372)*('PT Storengy'!$A$8:$A$372=$A91)*('PT Storengy'!$B$5:$K$5=$A$6)*('PT Storengy'!$B$7:$K$7=$A$7))</f>
        <v>0</v>
      </c>
      <c r="F91" s="119">
        <f t="shared" ca="1" si="10"/>
        <v>7.4993216800000013</v>
      </c>
      <c r="G91" s="176">
        <f t="shared" ca="1" si="13"/>
        <v>0.49339</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0.8210733333333341</v>
      </c>
      <c r="I91" s="71">
        <f t="shared" ca="1" si="14"/>
        <v>98.528800000000089</v>
      </c>
      <c r="J91" s="118" cm="1">
        <f t="array" aca="1" ref="J91" ca="1">IF(COUNTIFS('PTC GRTgaz'!$K$7:$K$15996,"",'PTC GRTgaz'!$A$7:$A$15996,J$16,'PTC GRTgaz'!$D$7:$D$15996,$A91,'PTC GRTgaz'!$C$7:$C$15996,"DEL")&gt;0,J$14,SUMIFS('PTC GRTgaz'!$K$7:$K$15996,'PTC GRTgaz'!$A$7:$A$15996,J$16,'PTC GRTgaz'!$D$7:$D$15996,$A91,'PTC GRTgaz'!$C$7:$C$15996,"DEL")*1.0026*$F$4/INDIRECT($A$4&amp;"!D9"))</f>
        <v>78.124675324675323</v>
      </c>
      <c r="K91" s="118">
        <v>1000</v>
      </c>
      <c r="L91" s="119">
        <f t="shared" ca="1" si="11"/>
        <v>7.0300490088311687</v>
      </c>
      <c r="M91" s="176">
        <f t="shared" ca="1" si="15"/>
        <v>0.46345999999999998</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0.84102666666666737</v>
      </c>
      <c r="O91" s="71">
        <f t="shared" ca="1" si="16"/>
        <v>78.124675324675323</v>
      </c>
      <c r="S91" s="119">
        <f t="shared" ca="1" si="12"/>
        <v>8.1424884000000048</v>
      </c>
      <c r="T91" s="54">
        <f t="shared" ca="1" si="17"/>
        <v>0.53649000000000002</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0.79234000000000082</v>
      </c>
      <c r="V91" s="71">
        <f t="shared" ca="1" si="18"/>
        <v>95.080800000000096</v>
      </c>
    </row>
    <row r="92" spans="1:22" x14ac:dyDescent="0.35">
      <c r="A92" s="32">
        <f t="shared" si="19"/>
        <v>45823</v>
      </c>
      <c r="B92" s="70" cm="1">
        <f t="array" aca="1" ref="B92" ca="1">_xlfn.XLOOKUP(A92,INDIRECT($A$5&amp;"!$AJ$41:$AJ$406"),INDIRECT($A$5&amp;"!$AK$41:$AK$406"))*SUM($F$3:$I$3)</f>
        <v>0</v>
      </c>
      <c r="C92" s="70" cm="1">
        <f t="array" aca="1" ref="C92" ca="1">_xlfn.XLOOKUP(A92,INDIRECT($A$5&amp;"!$AJ$41:$AJ$406"),INDIRECT($A$5&amp;"!$AL$41:$AL$406"))*SUM($F$3:$I$3)</f>
        <v>15</v>
      </c>
      <c r="D92" s="70" cm="1">
        <f t="array" aca="1" ref="D92" ca="1">_xlfn.XLOOKUP(A92,INDIRECT($A$5&amp;"!$AJ$41:$AJ$406"),INDIRECT($A$5&amp;"!$AO$41:$AO$406"))*SUM($F$3:$I$3)</f>
        <v>15</v>
      </c>
      <c r="E92" s="34" cm="1">
        <f t="array" ref="E92">SUMPRODUCT(('PT Storengy'!$B$8:$K$372)*('PT Storengy'!$A$8:$A$372=$A92)*('PT Storengy'!$B$5:$K$5=$A$6)*('PT Storengy'!$B$7:$K$7=$A$7))</f>
        <v>0</v>
      </c>
      <c r="F92" s="119">
        <f t="shared" ca="1" si="10"/>
        <v>7.5973216800000012</v>
      </c>
      <c r="G92" s="176">
        <f t="shared" ca="1" si="13"/>
        <v>0.49995000000000001</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0.81666666666666676</v>
      </c>
      <c r="I92" s="71">
        <f t="shared" ca="1" si="14"/>
        <v>98.000000000000014</v>
      </c>
      <c r="J92" s="118" cm="1">
        <f t="array" aca="1" ref="J92" ca="1">IF(COUNTIFS('PTC GRTgaz'!$K$7:$K$15996,"",'PTC GRTgaz'!$A$7:$A$15996,J$16,'PTC GRTgaz'!$D$7:$D$15996,$A92,'PTC GRTgaz'!$C$7:$C$15996,"DEL")&gt;0,J$14,SUMIFS('PTC GRTgaz'!$K$7:$K$15996,'PTC GRTgaz'!$A$7:$A$15996,J$16,'PTC GRTgaz'!$D$7:$D$15996,$A92,'PTC GRTgaz'!$C$7:$C$15996,"DEL")*1.0026*$F$4/INDIRECT($A$4&amp;"!D9"))</f>
        <v>78.124675324675323</v>
      </c>
      <c r="K92" s="118">
        <v>1000</v>
      </c>
      <c r="L92" s="119">
        <f t="shared" ca="1" si="11"/>
        <v>7.1081736841558438</v>
      </c>
      <c r="M92" s="176">
        <f t="shared" ca="1" si="15"/>
        <v>0.46866999999999998</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0.83755333333333415</v>
      </c>
      <c r="O92" s="71">
        <f t="shared" ca="1" si="16"/>
        <v>78.124675324675323</v>
      </c>
      <c r="S92" s="119">
        <f t="shared" ca="1" si="12"/>
        <v>8.2370620000000052</v>
      </c>
      <c r="T92" s="54">
        <f t="shared" ca="1" si="17"/>
        <v>0.54283000000000003</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0.78811333333333411</v>
      </c>
      <c r="V92" s="71">
        <f t="shared" ca="1" si="18"/>
        <v>94.573600000000098</v>
      </c>
    </row>
    <row r="93" spans="1:22" x14ac:dyDescent="0.35">
      <c r="A93" s="32">
        <f t="shared" si="19"/>
        <v>45824</v>
      </c>
      <c r="B93" s="70" cm="1">
        <f t="array" aca="1" ref="B93" ca="1">_xlfn.XLOOKUP(A93,INDIRECT($A$5&amp;"!$AJ$41:$AJ$406"),INDIRECT($A$5&amp;"!$AK$41:$AK$406"))*SUM($F$3:$I$3)</f>
        <v>0</v>
      </c>
      <c r="C93" s="70" cm="1">
        <f t="array" aca="1" ref="C93" ca="1">_xlfn.XLOOKUP(A93,INDIRECT($A$5&amp;"!$AJ$41:$AJ$406"),INDIRECT($A$5&amp;"!$AL$41:$AL$406"))*SUM($F$3:$I$3)</f>
        <v>15</v>
      </c>
      <c r="D93" s="70" cm="1">
        <f t="array" aca="1" ref="D93" ca="1">_xlfn.XLOOKUP(A93,INDIRECT($A$5&amp;"!$AJ$41:$AJ$406"),INDIRECT($A$5&amp;"!$AO$41:$AO$406"))*SUM($F$3:$I$3)</f>
        <v>15</v>
      </c>
      <c r="E93" s="34" cm="1">
        <f t="array" ref="E93">SUMPRODUCT(('PT Storengy'!$B$8:$K$372)*('PT Storengy'!$A$8:$A$372=$A93)*('PT Storengy'!$B$5:$K$5=$A$6)*('PT Storengy'!$B$7:$K$7=$A$7))</f>
        <v>0.15</v>
      </c>
      <c r="F93" s="119">
        <f t="shared" ca="1" si="10"/>
        <v>7.6801803600000014</v>
      </c>
      <c r="G93" s="176">
        <f t="shared" ca="1" si="13"/>
        <v>0.50649</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0.81234000000000073</v>
      </c>
      <c r="I93" s="71">
        <f t="shared" ca="1" si="14"/>
        <v>82.858680000000078</v>
      </c>
      <c r="J93" s="118" cm="1">
        <f t="array" aca="1" ref="J93" ca="1">IF(COUNTIFS('PTC GRTgaz'!$K$7:$K$15996,"",'PTC GRTgaz'!$A$7:$A$15996,J$16,'PTC GRTgaz'!$D$7:$D$15996,$A93,'PTC GRTgaz'!$C$7:$C$15996,"DEL")&gt;0,J$14,SUMIFS('PTC GRTgaz'!$K$7:$K$15996,'PTC GRTgaz'!$A$7:$A$15996,J$16,'PTC GRTgaz'!$D$7:$D$15996,$A93,'PTC GRTgaz'!$C$7:$C$15996,"DEL")*1.0026*$F$4/INDIRECT($A$4&amp;"!D9"))</f>
        <v>120</v>
      </c>
      <c r="K93" s="118">
        <v>1000</v>
      </c>
      <c r="L93" s="119">
        <f t="shared" ca="1" si="11"/>
        <v>7.1932498441558437</v>
      </c>
      <c r="M93" s="176">
        <f t="shared" ca="1" si="15"/>
        <v>0.47388000000000002</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0.83408000000000082</v>
      </c>
      <c r="O93" s="71">
        <f t="shared" ca="1" si="16"/>
        <v>85.076160000000087</v>
      </c>
      <c r="S93" s="119">
        <f t="shared" ca="1" si="12"/>
        <v>8.3311308000000057</v>
      </c>
      <c r="T93" s="54">
        <f t="shared" ca="1" si="17"/>
        <v>0.54913999999999996</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0.78390666666666731</v>
      </c>
      <c r="V93" s="71">
        <f t="shared" ca="1" si="18"/>
        <v>94.068800000000081</v>
      </c>
    </row>
    <row r="94" spans="1:22" x14ac:dyDescent="0.35">
      <c r="A94" s="32">
        <f t="shared" si="19"/>
        <v>45825</v>
      </c>
      <c r="B94" s="70" cm="1">
        <f t="array" aca="1" ref="B94" ca="1">_xlfn.XLOOKUP(A94,INDIRECT($A$5&amp;"!$AJ$41:$AJ$406"),INDIRECT($A$5&amp;"!$AK$41:$AK$406"))*SUM($F$3:$I$3)</f>
        <v>0</v>
      </c>
      <c r="C94" s="70" cm="1">
        <f t="array" aca="1" ref="C94" ca="1">_xlfn.XLOOKUP(A94,INDIRECT($A$5&amp;"!$AJ$41:$AJ$406"),INDIRECT($A$5&amp;"!$AL$41:$AL$406"))*SUM($F$3:$I$3)</f>
        <v>15</v>
      </c>
      <c r="D94" s="70" cm="1">
        <f t="array" aca="1" ref="D94" ca="1">_xlfn.XLOOKUP(A94,INDIRECT($A$5&amp;"!$AJ$41:$AJ$406"),INDIRECT($A$5&amp;"!$AO$41:$AO$406"))*SUM($F$3:$I$3)</f>
        <v>15</v>
      </c>
      <c r="E94" s="34" cm="1">
        <f t="array" ref="E94">SUMPRODUCT(('PT Storengy'!$B$8:$K$372)*('PT Storengy'!$A$8:$A$372=$A94)*('PT Storengy'!$B$5:$K$5=$A$6)*('PT Storengy'!$B$7:$K$7=$A$7))</f>
        <v>0.15</v>
      </c>
      <c r="F94" s="119">
        <f t="shared" ca="1" si="10"/>
        <v>7.7626636800000011</v>
      </c>
      <c r="G94" s="176">
        <f t="shared" ca="1" si="13"/>
        <v>0.51200999999999997</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0.80866000000000071</v>
      </c>
      <c r="I94" s="71">
        <f t="shared" ca="1" si="14"/>
        <v>82.483320000000077</v>
      </c>
      <c r="J94" s="118" cm="1">
        <f t="array" aca="1" ref="J94" ca="1">IF(COUNTIFS('PTC GRTgaz'!$K$7:$K$15996,"",'PTC GRTgaz'!$A$7:$A$15996,J$16,'PTC GRTgaz'!$D$7:$D$15996,$A94,'PTC GRTgaz'!$C$7:$C$15996,"DEL")&gt;0,J$14,SUMIFS('PTC GRTgaz'!$K$7:$K$15996,'PTC GRTgaz'!$A$7:$A$15996,J$16,'PTC GRTgaz'!$D$7:$D$15996,$A94,'PTC GRTgaz'!$C$7:$C$15996,"DEL")*1.0026*$F$4/INDIRECT($A$4&amp;"!D9"))</f>
        <v>120</v>
      </c>
      <c r="K94" s="118">
        <v>1000</v>
      </c>
      <c r="L94" s="119">
        <f t="shared" ca="1" si="11"/>
        <v>7.2779404441558437</v>
      </c>
      <c r="M94" s="176">
        <f t="shared" ca="1" si="15"/>
        <v>0.47954999999999998</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0.83030000000000082</v>
      </c>
      <c r="O94" s="71">
        <f t="shared" ca="1" si="16"/>
        <v>84.690600000000089</v>
      </c>
      <c r="S94" s="119">
        <f t="shared" ca="1" si="12"/>
        <v>8.4246980000000065</v>
      </c>
      <c r="T94" s="54">
        <f t="shared" ca="1" si="17"/>
        <v>0.55540999999999996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0.77972666666666735</v>
      </c>
      <c r="V94" s="71">
        <f t="shared" ca="1" si="18"/>
        <v>93.567200000000085</v>
      </c>
    </row>
    <row r="95" spans="1:22" x14ac:dyDescent="0.35">
      <c r="A95" s="32">
        <f t="shared" si="19"/>
        <v>45826</v>
      </c>
      <c r="B95" s="70" cm="1">
        <f t="array" aca="1" ref="B95" ca="1">_xlfn.XLOOKUP(A95,INDIRECT($A$5&amp;"!$AJ$41:$AJ$406"),INDIRECT($A$5&amp;"!$AK$41:$AK$406"))*SUM($F$3:$I$3)</f>
        <v>0</v>
      </c>
      <c r="C95" s="70" cm="1">
        <f t="array" aca="1" ref="C95" ca="1">_xlfn.XLOOKUP(A95,INDIRECT($A$5&amp;"!$AJ$41:$AJ$406"),INDIRECT($A$5&amp;"!$AL$41:$AL$406"))*SUM($F$3:$I$3)</f>
        <v>15</v>
      </c>
      <c r="D95" s="70" cm="1">
        <f t="array" aca="1" ref="D95" ca="1">_xlfn.XLOOKUP(A95,INDIRECT($A$5&amp;"!$AJ$41:$AJ$406"),INDIRECT($A$5&amp;"!$AO$41:$AO$406"))*SUM($F$3:$I$3)</f>
        <v>15</v>
      </c>
      <c r="E95" s="34" cm="1">
        <f t="array" ref="E95">SUMPRODUCT(('PT Storengy'!$B$8:$K$372)*('PT Storengy'!$A$8:$A$372=$A95)*('PT Storengy'!$B$5:$K$5=$A$6)*('PT Storengy'!$B$7:$K$7=$A$7))</f>
        <v>0.15</v>
      </c>
      <c r="F95" s="119">
        <f t="shared" ca="1" si="10"/>
        <v>7.8447730000000009</v>
      </c>
      <c r="G95" s="176">
        <f t="shared" ca="1" si="13"/>
        <v>0.51751000000000003</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0.804993333333334</v>
      </c>
      <c r="I95" s="71">
        <f t="shared" ca="1" si="14"/>
        <v>82.109320000000068</v>
      </c>
      <c r="J95" s="118" cm="1">
        <f t="array" aca="1" ref="J95" ca="1">IF(COUNTIFS('PTC GRTgaz'!$K$7:$K$15996,"",'PTC GRTgaz'!$A$7:$A$15996,J$16,'PTC GRTgaz'!$D$7:$D$15996,$A95,'PTC GRTgaz'!$C$7:$C$15996,"DEL")&gt;0,J$14,SUMIFS('PTC GRTgaz'!$K$7:$K$15996,'PTC GRTgaz'!$A$7:$A$15996,J$16,'PTC GRTgaz'!$D$7:$D$15996,$A95,'PTC GRTgaz'!$C$7:$C$15996,"DEL")*1.0026*$F$4/INDIRECT($A$4&amp;"!D9"))</f>
        <v>120</v>
      </c>
      <c r="K95" s="118">
        <v>1000</v>
      </c>
      <c r="L95" s="119">
        <f t="shared" ca="1" si="11"/>
        <v>7.3622468441558437</v>
      </c>
      <c r="M95" s="176">
        <f t="shared" ca="1" si="15"/>
        <v>0.48520000000000002</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0.82653333333333401</v>
      </c>
      <c r="O95" s="71">
        <f t="shared" ca="1" si="16"/>
        <v>84.306400000000068</v>
      </c>
      <c r="S95" s="119">
        <f t="shared" ca="1" si="12"/>
        <v>8.5177660000000071</v>
      </c>
      <c r="T95" s="54">
        <f t="shared" ca="1" si="17"/>
        <v>0.56164999999999998</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0.7755666666666674</v>
      </c>
      <c r="V95" s="71">
        <f t="shared" ca="1" si="18"/>
        <v>93.068000000000083</v>
      </c>
    </row>
    <row r="96" spans="1:22" x14ac:dyDescent="0.35">
      <c r="A96" s="32">
        <f t="shared" si="19"/>
        <v>45827</v>
      </c>
      <c r="B96" s="70" cm="1">
        <f t="array" aca="1" ref="B96" ca="1">_xlfn.XLOOKUP(A96,INDIRECT($A$5&amp;"!$AJ$41:$AJ$406"),INDIRECT($A$5&amp;"!$AK$41:$AK$406"))*SUM($F$3:$I$3)</f>
        <v>0</v>
      </c>
      <c r="C96" s="70" cm="1">
        <f t="array" aca="1" ref="C96" ca="1">_xlfn.XLOOKUP(A96,INDIRECT($A$5&amp;"!$AJ$41:$AJ$406"),INDIRECT($A$5&amp;"!$AL$41:$AL$406"))*SUM($F$3:$I$3)</f>
        <v>15</v>
      </c>
      <c r="D96" s="70" cm="1">
        <f t="array" aca="1" ref="D96" ca="1">_xlfn.XLOOKUP(A96,INDIRECT($A$5&amp;"!$AJ$41:$AJ$406"),INDIRECT($A$5&amp;"!$AO$41:$AO$406"))*SUM($F$3:$I$3)</f>
        <v>15</v>
      </c>
      <c r="E96" s="34" cm="1">
        <f t="array" ref="E96">SUMPRODUCT(('PT Storengy'!$B$8:$K$372)*('PT Storengy'!$A$8:$A$372=$A96)*('PT Storengy'!$B$5:$K$5=$A$6)*('PT Storengy'!$B$7:$K$7=$A$7))</f>
        <v>0.15</v>
      </c>
      <c r="F96" s="119">
        <f t="shared" ca="1" si="10"/>
        <v>7.9265103600000009</v>
      </c>
      <c r="G96" s="176">
        <f t="shared" ca="1" si="13"/>
        <v>0.52298</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0.80134666666666732</v>
      </c>
      <c r="I96" s="71">
        <f t="shared" ca="1" si="14"/>
        <v>81.737360000000066</v>
      </c>
      <c r="J96" s="118" cm="1">
        <f t="array" aca="1" ref="J96" ca="1">IF(COUNTIFS('PTC GRTgaz'!$K$7:$K$15996,"",'PTC GRTgaz'!$A$7:$A$15996,J$16,'PTC GRTgaz'!$D$7:$D$15996,$A96,'PTC GRTgaz'!$C$7:$C$15996,"DEL")&gt;0,J$14,SUMIFS('PTC GRTgaz'!$K$7:$K$15996,'PTC GRTgaz'!$A$7:$A$15996,J$16,'PTC GRTgaz'!$D$7:$D$15996,$A96,'PTC GRTgaz'!$C$7:$C$15996,"DEL")*1.0026*$F$4/INDIRECT($A$4&amp;"!D9"))</f>
        <v>120</v>
      </c>
      <c r="K96" s="118">
        <v>1000</v>
      </c>
      <c r="L96" s="119">
        <f t="shared" ca="1" si="11"/>
        <v>7.4461710841558437</v>
      </c>
      <c r="M96" s="176">
        <f t="shared" ca="1" si="15"/>
        <v>0.49081999999999998</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0.82278666666666733</v>
      </c>
      <c r="O96" s="71">
        <f t="shared" ca="1" si="16"/>
        <v>83.924240000000069</v>
      </c>
      <c r="S96" s="119">
        <f t="shared" ca="1" si="12"/>
        <v>8.6103380000000076</v>
      </c>
      <c r="T96" s="54">
        <f t="shared" ca="1" si="17"/>
        <v>0.56784999999999997</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0.77143333333333419</v>
      </c>
      <c r="V96" s="71">
        <f t="shared" ca="1" si="18"/>
        <v>92.572000000000102</v>
      </c>
    </row>
    <row r="97" spans="1:22" x14ac:dyDescent="0.35">
      <c r="A97" s="32">
        <f t="shared" si="19"/>
        <v>45828</v>
      </c>
      <c r="B97" s="70" cm="1">
        <f t="array" aca="1" ref="B97" ca="1">_xlfn.XLOOKUP(A97,INDIRECT($A$5&amp;"!$AJ$41:$AJ$406"),INDIRECT($A$5&amp;"!$AK$41:$AK$406"))*SUM($F$3:$I$3)</f>
        <v>0</v>
      </c>
      <c r="C97" s="70" cm="1">
        <f t="array" aca="1" ref="C97" ca="1">_xlfn.XLOOKUP(A97,INDIRECT($A$5&amp;"!$AJ$41:$AJ$406"),INDIRECT($A$5&amp;"!$AL$41:$AL$406"))*SUM($F$3:$I$3)</f>
        <v>15</v>
      </c>
      <c r="D97" s="70" cm="1">
        <f t="array" aca="1" ref="D97" ca="1">_xlfn.XLOOKUP(A97,INDIRECT($A$5&amp;"!$AJ$41:$AJ$406"),INDIRECT($A$5&amp;"!$AO$41:$AO$406"))*SUM($F$3:$I$3)</f>
        <v>15</v>
      </c>
      <c r="E97" s="34" cm="1">
        <f t="array" ref="E97">SUMPRODUCT(('PT Storengy'!$B$8:$K$372)*('PT Storengy'!$A$8:$A$372=$A97)*('PT Storengy'!$B$5:$K$5=$A$6)*('PT Storengy'!$B$7:$K$7=$A$7))</f>
        <v>0.15</v>
      </c>
      <c r="F97" s="119">
        <f t="shared" ca="1" si="10"/>
        <v>8.0078771200000016</v>
      </c>
      <c r="G97" s="176">
        <f t="shared" ca="1" si="13"/>
        <v>0.52842999999999996</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0.79771333333333405</v>
      </c>
      <c r="I97" s="71">
        <f t="shared" ca="1" si="14"/>
        <v>81.36676000000007</v>
      </c>
      <c r="J97" s="118" cm="1">
        <f t="array" aca="1" ref="J97" ca="1">IF(COUNTIFS('PTC GRTgaz'!$K$7:$K$15996,"",'PTC GRTgaz'!$A$7:$A$15996,J$16,'PTC GRTgaz'!$D$7:$D$15996,$A97,'PTC GRTgaz'!$C$7:$C$15996,"DEL")&gt;0,J$14,SUMIFS('PTC GRTgaz'!$K$7:$K$15996,'PTC GRTgaz'!$A$7:$A$15996,J$16,'PTC GRTgaz'!$D$7:$D$15996,$A97,'PTC GRTgaz'!$C$7:$C$15996,"DEL")*1.0026*$F$4/INDIRECT($A$4&amp;"!D9"))</f>
        <v>120</v>
      </c>
      <c r="K97" s="118">
        <v>1000</v>
      </c>
      <c r="L97" s="119">
        <f t="shared" ca="1" si="11"/>
        <v>7.5297152041558437</v>
      </c>
      <c r="M97" s="176">
        <f t="shared" ca="1" si="15"/>
        <v>0.49641000000000002</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0.81906000000000079</v>
      </c>
      <c r="O97" s="71">
        <f t="shared" ca="1" si="16"/>
        <v>83.544120000000078</v>
      </c>
      <c r="S97" s="119">
        <f t="shared" ca="1" si="12"/>
        <v>8.7024164000000077</v>
      </c>
      <c r="T97" s="54">
        <f t="shared" ca="1" si="17"/>
        <v>0.57401999999999997</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0.76732000000000078</v>
      </c>
      <c r="V97" s="71">
        <f t="shared" ca="1" si="18"/>
        <v>92.078400000000087</v>
      </c>
    </row>
    <row r="98" spans="1:22" x14ac:dyDescent="0.35">
      <c r="A98" s="32">
        <f t="shared" si="19"/>
        <v>45829</v>
      </c>
      <c r="B98" s="70" cm="1">
        <f t="array" aca="1" ref="B98" ca="1">_xlfn.XLOOKUP(A98,INDIRECT($A$5&amp;"!$AJ$41:$AJ$406"),INDIRECT($A$5&amp;"!$AK$41:$AK$406"))*SUM($F$3:$I$3)</f>
        <v>0</v>
      </c>
      <c r="C98" s="70" cm="1">
        <f t="array" aca="1" ref="C98" ca="1">_xlfn.XLOOKUP(A98,INDIRECT($A$5&amp;"!$AJ$41:$AJ$406"),INDIRECT($A$5&amp;"!$AL$41:$AL$406"))*SUM($F$3:$I$3)</f>
        <v>15</v>
      </c>
      <c r="D98" s="70" cm="1">
        <f t="array" aca="1" ref="D98" ca="1">_xlfn.XLOOKUP(A98,INDIRECT($A$5&amp;"!$AJ$41:$AJ$406"),INDIRECT($A$5&amp;"!$AO$41:$AO$406"))*SUM($F$3:$I$3)</f>
        <v>15</v>
      </c>
      <c r="E98" s="34" cm="1">
        <f t="array" ref="E98">SUMPRODUCT(('PT Storengy'!$B$8:$K$372)*('PT Storengy'!$A$8:$A$372=$A98)*('PT Storengy'!$B$5:$K$5=$A$6)*('PT Storengy'!$B$7:$K$7=$A$7))</f>
        <v>0</v>
      </c>
      <c r="F98" s="119">
        <f t="shared" ca="1" si="10"/>
        <v>8.1031683200000018</v>
      </c>
      <c r="G98" s="176">
        <f t="shared" ca="1" si="13"/>
        <v>0.53386</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0.79409333333333409</v>
      </c>
      <c r="I98" s="71">
        <f t="shared" ca="1" si="14"/>
        <v>95.291200000000089</v>
      </c>
      <c r="J98" s="118" cm="1">
        <f t="array" aca="1" ref="J98" ca="1">IF(COUNTIFS('PTC GRTgaz'!$K$7:$K$15996,"",'PTC GRTgaz'!$A$7:$A$15996,J$16,'PTC GRTgaz'!$D$7:$D$15996,$A98,'PTC GRTgaz'!$C$7:$C$15996,"DEL")&gt;0,J$14,SUMIFS('PTC GRTgaz'!$K$7:$K$15996,'PTC GRTgaz'!$A$7:$A$15996,J$16,'PTC GRTgaz'!$D$7:$D$15996,$A98,'PTC GRTgaz'!$C$7:$C$15996,"DEL")*1.0026*$F$4/INDIRECT($A$4&amp;"!D9"))</f>
        <v>120</v>
      </c>
      <c r="K98" s="118">
        <v>1000</v>
      </c>
      <c r="L98" s="119">
        <f t="shared" ca="1" si="11"/>
        <v>7.6275568041558435</v>
      </c>
      <c r="M98" s="176">
        <f t="shared" ca="1" si="15"/>
        <v>0.50197999999999998</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0.81534666666666744</v>
      </c>
      <c r="O98" s="71">
        <f t="shared" ca="1" si="16"/>
        <v>97.841600000000099</v>
      </c>
      <c r="S98" s="119">
        <f t="shared" ca="1" si="12"/>
        <v>8.794003600000007</v>
      </c>
      <c r="T98" s="54">
        <f t="shared" ca="1" si="17"/>
        <v>0.58016000000000001</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0.7632266666666675</v>
      </c>
      <c r="V98" s="71">
        <f t="shared" ca="1" si="18"/>
        <v>91.587200000000095</v>
      </c>
    </row>
    <row r="99" spans="1:22" x14ac:dyDescent="0.35">
      <c r="A99" s="32">
        <f t="shared" si="19"/>
        <v>45830</v>
      </c>
      <c r="B99" s="70" cm="1">
        <f t="array" aca="1" ref="B99" ca="1">_xlfn.XLOOKUP(A99,INDIRECT($A$5&amp;"!$AJ$41:$AJ$406"),INDIRECT($A$5&amp;"!$AK$41:$AK$406"))*SUM($F$3:$I$3)</f>
        <v>0</v>
      </c>
      <c r="C99" s="70" cm="1">
        <f t="array" aca="1" ref="C99" ca="1">_xlfn.XLOOKUP(A99,INDIRECT($A$5&amp;"!$AJ$41:$AJ$406"),INDIRECT($A$5&amp;"!$AL$41:$AL$406"))*SUM($F$3:$I$3)</f>
        <v>15</v>
      </c>
      <c r="D99" s="70" cm="1">
        <f t="array" aca="1" ref="D99" ca="1">_xlfn.XLOOKUP(A99,INDIRECT($A$5&amp;"!$AJ$41:$AJ$406"),INDIRECT($A$5&amp;"!$AO$41:$AO$406"))*SUM($F$3:$I$3)</f>
        <v>15</v>
      </c>
      <c r="E99" s="34" cm="1">
        <f t="array" ref="E99">SUMPRODUCT(('PT Storengy'!$B$8:$K$372)*('PT Storengy'!$A$8:$A$372=$A99)*('PT Storengy'!$B$5:$K$5=$A$6)*('PT Storengy'!$B$7:$K$7=$A$7))</f>
        <v>0</v>
      </c>
      <c r="F99" s="119">
        <f t="shared" ca="1" si="10"/>
        <v>8.1979515200000019</v>
      </c>
      <c r="G99" s="176">
        <f t="shared" ca="1" si="13"/>
        <v>0.54020999999999997</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0.78986000000000089</v>
      </c>
      <c r="I99" s="71">
        <f t="shared" ca="1" si="14"/>
        <v>94.783200000000107</v>
      </c>
      <c r="J99" s="118" cm="1">
        <f t="array" aca="1" ref="J99" ca="1">IF(COUNTIFS('PTC GRTgaz'!$K$7:$K$15996,"",'PTC GRTgaz'!$A$7:$A$15996,J$16,'PTC GRTgaz'!$D$7:$D$15996,$A99,'PTC GRTgaz'!$C$7:$C$15996,"DEL")&gt;0,J$14,SUMIFS('PTC GRTgaz'!$K$7:$K$15996,'PTC GRTgaz'!$A$7:$A$15996,J$16,'PTC GRTgaz'!$D$7:$D$15996,$A99,'PTC GRTgaz'!$C$7:$C$15996,"DEL")*1.0026*$F$4/INDIRECT($A$4&amp;"!D9"))</f>
        <v>120</v>
      </c>
      <c r="K99" s="118">
        <v>1000</v>
      </c>
      <c r="L99" s="119">
        <f t="shared" ca="1" si="11"/>
        <v>7.7248768041558433</v>
      </c>
      <c r="M99" s="176">
        <f t="shared" ca="1" si="15"/>
        <v>0.50849999999999995</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0.81100000000000083</v>
      </c>
      <c r="O99" s="71">
        <f t="shared" ca="1" si="16"/>
        <v>97.320000000000107</v>
      </c>
      <c r="S99" s="119">
        <f t="shared" ca="1" si="12"/>
        <v>8.8851020000000069</v>
      </c>
      <c r="T99" s="54">
        <f t="shared" ca="1" si="17"/>
        <v>0.58626999999999996</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0.75915333333333412</v>
      </c>
      <c r="V99" s="71">
        <f t="shared" ca="1" si="18"/>
        <v>91.098400000000098</v>
      </c>
    </row>
    <row r="100" spans="1:22" x14ac:dyDescent="0.35">
      <c r="A100" s="32">
        <f t="shared" si="19"/>
        <v>45831</v>
      </c>
      <c r="B100" s="70" cm="1">
        <f t="array" aca="1" ref="B100" ca="1">_xlfn.XLOOKUP(A100,INDIRECT($A$5&amp;"!$AJ$41:$AJ$406"),INDIRECT($A$5&amp;"!$AK$41:$AK$406"))*SUM($F$3:$I$3)</f>
        <v>0</v>
      </c>
      <c r="C100" s="70" cm="1">
        <f t="array" aca="1" ref="C100" ca="1">_xlfn.XLOOKUP(A100,INDIRECT($A$5&amp;"!$AJ$41:$AJ$406"),INDIRECT($A$5&amp;"!$AL$41:$AL$406"))*SUM($F$3:$I$3)</f>
        <v>15</v>
      </c>
      <c r="D100" s="70" cm="1">
        <f t="array" aca="1" ref="D100" ca="1">_xlfn.XLOOKUP(A100,INDIRECT($A$5&amp;"!$AJ$41:$AJ$406"),INDIRECT($A$5&amp;"!$AO$41:$AO$406"))*SUM($F$3:$I$3)</f>
        <v>15</v>
      </c>
      <c r="E100" s="34" cm="1">
        <f t="array" ref="E100">SUMPRODUCT(('PT Storengy'!$B$8:$K$372)*('PT Storengy'!$A$8:$A$372=$A100)*('PT Storengy'!$B$5:$K$5=$A$6)*('PT Storengy'!$B$7:$K$7=$A$7))</f>
        <v>0.15</v>
      </c>
      <c r="F100" s="119">
        <f t="shared" ca="1" si="10"/>
        <v>8.2780874800000017</v>
      </c>
      <c r="G100" s="176">
        <f t="shared" ca="1" si="13"/>
        <v>0.54652999999999996</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0.78564666666666749</v>
      </c>
      <c r="I100" s="71">
        <f t="shared" ca="1" si="14"/>
        <v>80.135960000000082</v>
      </c>
      <c r="J100" s="118" cm="1">
        <f t="array" aca="1" ref="J100" ca="1">IF(COUNTIFS('PTC GRTgaz'!$K$7:$K$15996,"",'PTC GRTgaz'!$A$7:$A$15996,J$16,'PTC GRTgaz'!$D$7:$D$15996,$A100,'PTC GRTgaz'!$C$7:$C$15996,"DEL")&gt;0,J$14,SUMIFS('PTC GRTgaz'!$K$7:$K$15996,'PTC GRTgaz'!$A$7:$A$15996,J$16,'PTC GRTgaz'!$D$7:$D$15996,$A100,'PTC GRTgaz'!$C$7:$C$15996,"DEL")*1.0026*$F$4/INDIRECT($A$4&amp;"!D9"))</f>
        <v>120</v>
      </c>
      <c r="K100" s="118">
        <v>1000</v>
      </c>
      <c r="L100" s="119">
        <f t="shared" ca="1" si="11"/>
        <v>7.8071574841558435</v>
      </c>
      <c r="M100" s="176">
        <f t="shared" ca="1" si="15"/>
        <v>0.51498999999999995</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0.80667333333333402</v>
      </c>
      <c r="O100" s="71">
        <f t="shared" ca="1" si="16"/>
        <v>82.280680000000075</v>
      </c>
      <c r="S100" s="119">
        <f t="shared" ca="1" si="12"/>
        <v>8.9757148000000075</v>
      </c>
      <c r="T100" s="54">
        <f t="shared" ca="1" si="17"/>
        <v>0.59233999999999998</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0.75510666666666737</v>
      </c>
      <c r="V100" s="71">
        <f t="shared" ca="1" si="18"/>
        <v>90.612800000000078</v>
      </c>
    </row>
    <row r="101" spans="1:22" x14ac:dyDescent="0.35">
      <c r="A101" s="32">
        <f t="shared" si="19"/>
        <v>45832</v>
      </c>
      <c r="B101" s="70" cm="1">
        <f t="array" aca="1" ref="B101" ca="1">_xlfn.XLOOKUP(A101,INDIRECT($A$5&amp;"!$AJ$41:$AJ$406"),INDIRECT($A$5&amp;"!$AK$41:$AK$406"))*SUM($F$3:$I$3)</f>
        <v>0</v>
      </c>
      <c r="C101" s="70" cm="1">
        <f t="array" aca="1" ref="C101" ca="1">_xlfn.XLOOKUP(A101,INDIRECT($A$5&amp;"!$AJ$41:$AJ$406"),INDIRECT($A$5&amp;"!$AL$41:$AL$406"))*SUM($F$3:$I$3)</f>
        <v>15</v>
      </c>
      <c r="D101" s="70" cm="1">
        <f t="array" aca="1" ref="D101" ca="1">_xlfn.XLOOKUP(A101,INDIRECT($A$5&amp;"!$AJ$41:$AJ$406"),INDIRECT($A$5&amp;"!$AO$41:$AO$406"))*SUM($F$3:$I$3)</f>
        <v>15</v>
      </c>
      <c r="E101" s="34" cm="1">
        <f t="array" ref="E101">SUMPRODUCT(('PT Storengy'!$B$8:$K$372)*('PT Storengy'!$A$8:$A$372=$A101)*('PT Storengy'!$B$5:$K$5=$A$6)*('PT Storengy'!$B$7:$K$7=$A$7))</f>
        <v>0.15</v>
      </c>
      <c r="F101" s="119">
        <f t="shared" ca="1" si="10"/>
        <v>8.3578603200000021</v>
      </c>
      <c r="G101" s="176">
        <f t="shared" ca="1" si="13"/>
        <v>0.55186999999999997</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0.78208666666666726</v>
      </c>
      <c r="I101" s="71">
        <f t="shared" ca="1" si="14"/>
        <v>79.772840000000059</v>
      </c>
      <c r="J101" s="118" cm="1">
        <f t="array" aca="1" ref="J101" ca="1">IF(COUNTIFS('PTC GRTgaz'!$K$7:$K$15996,"",'PTC GRTgaz'!$A$7:$A$15996,J$16,'PTC GRTgaz'!$D$7:$D$15996,$A101,'PTC GRTgaz'!$C$7:$C$15996,"DEL")&gt;0,J$14,SUMIFS('PTC GRTgaz'!$K$7:$K$15996,'PTC GRTgaz'!$A$7:$A$15996,J$16,'PTC GRTgaz'!$D$7:$D$15996,$A101,'PTC GRTgaz'!$C$7:$C$15996,"DEL")*1.0026*$F$4/INDIRECT($A$4&amp;"!D9"))</f>
        <v>120</v>
      </c>
      <c r="K101" s="118">
        <v>1000</v>
      </c>
      <c r="L101" s="119">
        <f t="shared" ca="1" si="11"/>
        <v>7.8890648441558433</v>
      </c>
      <c r="M101" s="176">
        <f t="shared" ca="1" si="15"/>
        <v>0.52048000000000005</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0.80301333333333391</v>
      </c>
      <c r="O101" s="71">
        <f t="shared" ca="1" si="16"/>
        <v>81.907360000000054</v>
      </c>
      <c r="S101" s="119">
        <f t="shared" ca="1" si="12"/>
        <v>9.0658444000000085</v>
      </c>
      <c r="T101" s="54">
        <f t="shared" ca="1" si="17"/>
        <v>0.59838000000000002</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0.75108000000000064</v>
      </c>
      <c r="V101" s="71">
        <f t="shared" ca="1" si="18"/>
        <v>90.129600000000082</v>
      </c>
    </row>
    <row r="102" spans="1:22" x14ac:dyDescent="0.35">
      <c r="A102" s="32">
        <f t="shared" si="19"/>
        <v>45833</v>
      </c>
      <c r="B102" s="70" cm="1">
        <f t="array" aca="1" ref="B102" ca="1">_xlfn.XLOOKUP(A102,INDIRECT($A$5&amp;"!$AJ$41:$AJ$406"),INDIRECT($A$5&amp;"!$AK$41:$AK$406"))*SUM($F$3:$I$3)</f>
        <v>0</v>
      </c>
      <c r="C102" s="70" cm="1">
        <f t="array" aca="1" ref="C102" ca="1">_xlfn.XLOOKUP(A102,INDIRECT($A$5&amp;"!$AJ$41:$AJ$406"),INDIRECT($A$5&amp;"!$AL$41:$AL$406"))*SUM($F$3:$I$3)</f>
        <v>15</v>
      </c>
      <c r="D102" s="70" cm="1">
        <f t="array" aca="1" ref="D102" ca="1">_xlfn.XLOOKUP(A102,INDIRECT($A$5&amp;"!$AJ$41:$AJ$406"),INDIRECT($A$5&amp;"!$AO$41:$AO$406"))*SUM($F$3:$I$3)</f>
        <v>15</v>
      </c>
      <c r="E102" s="34" cm="1">
        <f t="array" ref="E102">SUMPRODUCT(('PT Storengy'!$B$8:$K$372)*('PT Storengy'!$A$8:$A$372=$A102)*('PT Storengy'!$B$5:$K$5=$A$6)*('PT Storengy'!$B$7:$K$7=$A$7))</f>
        <v>0.15</v>
      </c>
      <c r="F102" s="119">
        <f t="shared" ca="1" si="10"/>
        <v>8.437271400000002</v>
      </c>
      <c r="G102" s="176">
        <f t="shared" ca="1" si="13"/>
        <v>0.55718999999999996</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0.77854000000000068</v>
      </c>
      <c r="I102" s="71">
        <f t="shared" ca="1" si="14"/>
        <v>79.411080000000069</v>
      </c>
      <c r="J102" s="118" cm="1">
        <f t="array" aca="1" ref="J102" ca="1">IF(COUNTIFS('PTC GRTgaz'!$K$7:$K$15996,"",'PTC GRTgaz'!$A$7:$A$15996,J$16,'PTC GRTgaz'!$D$7:$D$15996,$A102,'PTC GRTgaz'!$C$7:$C$15996,"DEL")&gt;0,J$14,SUMIFS('PTC GRTgaz'!$K$7:$K$15996,'PTC GRTgaz'!$A$7:$A$15996,J$16,'PTC GRTgaz'!$D$7:$D$15996,$A102,'PTC GRTgaz'!$C$7:$C$15996,"DEL")*1.0026*$F$4/INDIRECT($A$4&amp;"!D9"))</f>
        <v>120</v>
      </c>
      <c r="K102" s="118">
        <v>1000</v>
      </c>
      <c r="L102" s="119">
        <f t="shared" ca="1" si="11"/>
        <v>7.9706009241558435</v>
      </c>
      <c r="M102" s="176">
        <f t="shared" ca="1" si="15"/>
        <v>0.52593999999999996</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0.79937333333333405</v>
      </c>
      <c r="O102" s="71">
        <f t="shared" ca="1" si="16"/>
        <v>81.536080000000069</v>
      </c>
      <c r="S102" s="119">
        <f t="shared" ca="1" si="12"/>
        <v>9.1554932000000093</v>
      </c>
      <c r="T102" s="54">
        <f t="shared" ca="1" si="17"/>
        <v>0.60438999999999998</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0.74707333333333403</v>
      </c>
      <c r="V102" s="71">
        <f t="shared" ca="1" si="18"/>
        <v>89.64880000000008</v>
      </c>
    </row>
    <row r="103" spans="1:22" x14ac:dyDescent="0.35">
      <c r="A103" s="32">
        <f t="shared" si="19"/>
        <v>45834</v>
      </c>
      <c r="B103" s="70" cm="1">
        <f t="array" aca="1" ref="B103" ca="1">_xlfn.XLOOKUP(A103,INDIRECT($A$5&amp;"!$AJ$41:$AJ$406"),INDIRECT($A$5&amp;"!$AK$41:$AK$406"))*SUM($F$3:$I$3)</f>
        <v>0</v>
      </c>
      <c r="C103" s="70" cm="1">
        <f t="array" aca="1" ref="C103" ca="1">_xlfn.XLOOKUP(A103,INDIRECT($A$5&amp;"!$AJ$41:$AJ$406"),INDIRECT($A$5&amp;"!$AL$41:$AL$406"))*SUM($F$3:$I$3)</f>
        <v>15</v>
      </c>
      <c r="D103" s="70" cm="1">
        <f t="array" aca="1" ref="D103" ca="1">_xlfn.XLOOKUP(A103,INDIRECT($A$5&amp;"!$AJ$41:$AJ$406"),INDIRECT($A$5&amp;"!$AO$41:$AO$406"))*SUM($F$3:$I$3)</f>
        <v>15</v>
      </c>
      <c r="E103" s="34" cm="1">
        <f t="array" ref="E103">SUMPRODUCT(('PT Storengy'!$B$8:$K$372)*('PT Storengy'!$A$8:$A$372=$A103)*('PT Storengy'!$B$5:$K$5=$A$6)*('PT Storengy'!$B$7:$K$7=$A$7))</f>
        <v>0.15</v>
      </c>
      <c r="F103" s="119">
        <f t="shared" ca="1" si="10"/>
        <v>8.5163227600000013</v>
      </c>
      <c r="G103" s="176">
        <f t="shared" ca="1" si="13"/>
        <v>0.56247999999999998</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0.775013333333334</v>
      </c>
      <c r="I103" s="71">
        <f t="shared" ca="1" si="14"/>
        <v>79.051360000000074</v>
      </c>
      <c r="J103" s="118" cm="1">
        <f t="array" aca="1" ref="J103" ca="1">IF(COUNTIFS('PTC GRTgaz'!$K$7:$K$15996,"",'PTC GRTgaz'!$A$7:$A$15996,J$16,'PTC GRTgaz'!$D$7:$D$15996,$A103,'PTC GRTgaz'!$C$7:$C$15996,"DEL")&gt;0,J$14,SUMIFS('PTC GRTgaz'!$K$7:$K$15996,'PTC GRTgaz'!$A$7:$A$15996,J$16,'PTC GRTgaz'!$D$7:$D$15996,$A103,'PTC GRTgaz'!$C$7:$C$15996,"DEL")*1.0026*$F$4/INDIRECT($A$4&amp;"!D9"))</f>
        <v>120</v>
      </c>
      <c r="K103" s="118">
        <v>1000</v>
      </c>
      <c r="L103" s="119">
        <f t="shared" ca="1" si="11"/>
        <v>8.0517677641558443</v>
      </c>
      <c r="M103" s="176">
        <f t="shared" ca="1" si="15"/>
        <v>0.53137000000000001</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0.79575333333333398</v>
      </c>
      <c r="O103" s="71">
        <f t="shared" ca="1" si="16"/>
        <v>81.166840000000064</v>
      </c>
      <c r="S103" s="119">
        <f t="shared" ca="1" si="12"/>
        <v>9.2446636000000098</v>
      </c>
      <c r="T103" s="54">
        <f t="shared" ca="1" si="17"/>
        <v>0.61036999999999997</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0.74308666666666734</v>
      </c>
      <c r="V103" s="71">
        <f t="shared" ca="1" si="18"/>
        <v>89.170400000000086</v>
      </c>
    </row>
    <row r="104" spans="1:22" x14ac:dyDescent="0.35">
      <c r="A104" s="32">
        <f t="shared" si="19"/>
        <v>45835</v>
      </c>
      <c r="B104" s="70" cm="1">
        <f t="array" aca="1" ref="B104" ca="1">_xlfn.XLOOKUP(A104,INDIRECT($A$5&amp;"!$AJ$41:$AJ$406"),INDIRECT($A$5&amp;"!$AK$41:$AK$406"))*SUM($F$3:$I$3)</f>
        <v>0</v>
      </c>
      <c r="C104" s="70" cm="1">
        <f t="array" aca="1" ref="C104" ca="1">_xlfn.XLOOKUP(A104,INDIRECT($A$5&amp;"!$AJ$41:$AJ$406"),INDIRECT($A$5&amp;"!$AL$41:$AL$406"))*SUM($F$3:$I$3)</f>
        <v>15</v>
      </c>
      <c r="D104" s="70" cm="1">
        <f t="array" aca="1" ref="D104" ca="1">_xlfn.XLOOKUP(A104,INDIRECT($A$5&amp;"!$AJ$41:$AJ$406"),INDIRECT($A$5&amp;"!$AO$41:$AO$406"))*SUM($F$3:$I$3)</f>
        <v>15</v>
      </c>
      <c r="E104" s="34" cm="1">
        <f t="array" ref="E104">SUMPRODUCT(('PT Storengy'!$B$8:$K$372)*('PT Storengy'!$A$8:$A$372=$A104)*('PT Storengy'!$B$5:$K$5=$A$6)*('PT Storengy'!$B$7:$K$7=$A$7))</f>
        <v>0.15</v>
      </c>
      <c r="F104" s="119">
        <f t="shared" ca="1" si="10"/>
        <v>8.5950157600000008</v>
      </c>
      <c r="G104" s="176">
        <f t="shared" ca="1" si="13"/>
        <v>0.56774999999999998</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0.77150000000000085</v>
      </c>
      <c r="I104" s="71">
        <f t="shared" ca="1" si="14"/>
        <v>78.693000000000083</v>
      </c>
      <c r="J104" s="118" cm="1">
        <f t="array" aca="1" ref="J104" ca="1">IF(COUNTIFS('PTC GRTgaz'!$K$7:$K$15996,"",'PTC GRTgaz'!$A$7:$A$15996,J$16,'PTC GRTgaz'!$D$7:$D$15996,$A104,'PTC GRTgaz'!$C$7:$C$15996,"DEL")&gt;0,J$14,SUMIFS('PTC GRTgaz'!$K$7:$K$15996,'PTC GRTgaz'!$A$7:$A$15996,J$16,'PTC GRTgaz'!$D$7:$D$15996,$A104,'PTC GRTgaz'!$C$7:$C$15996,"DEL")*1.0026*$F$4/INDIRECT($A$4&amp;"!D9"))</f>
        <v>120</v>
      </c>
      <c r="K104" s="118">
        <v>1000</v>
      </c>
      <c r="L104" s="119">
        <f t="shared" ca="1" si="11"/>
        <v>8.1325667241558435</v>
      </c>
      <c r="M104" s="176">
        <f t="shared" ca="1" si="15"/>
        <v>0.53678000000000003</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0.79214666666666744</v>
      </c>
      <c r="O104" s="71">
        <f t="shared" ca="1" si="16"/>
        <v>80.798960000000079</v>
      </c>
      <c r="S104" s="119">
        <f t="shared" ca="1" si="12"/>
        <v>9.3333588000000098</v>
      </c>
      <c r="T104" s="54">
        <f t="shared" ca="1" si="17"/>
        <v>0.61631000000000002</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0.73912666666666738</v>
      </c>
      <c r="V104" s="71">
        <f t="shared" ca="1" si="18"/>
        <v>88.695200000000085</v>
      </c>
    </row>
    <row r="105" spans="1:22" x14ac:dyDescent="0.35">
      <c r="A105" s="32">
        <f t="shared" si="19"/>
        <v>45836</v>
      </c>
      <c r="B105" s="70" cm="1">
        <f t="array" aca="1" ref="B105" ca="1">_xlfn.XLOOKUP(A105,INDIRECT($A$5&amp;"!$AJ$41:$AJ$406"),INDIRECT($A$5&amp;"!$AK$41:$AK$406"))*SUM($F$3:$I$3)</f>
        <v>0</v>
      </c>
      <c r="C105" s="70" cm="1">
        <f t="array" aca="1" ref="C105" ca="1">_xlfn.XLOOKUP(A105,INDIRECT($A$5&amp;"!$AJ$41:$AJ$406"),INDIRECT($A$5&amp;"!$AL$41:$AL$406"))*SUM($F$3:$I$3)</f>
        <v>15</v>
      </c>
      <c r="D105" s="70" cm="1">
        <f t="array" aca="1" ref="D105" ca="1">_xlfn.XLOOKUP(A105,INDIRECT($A$5&amp;"!$AJ$41:$AJ$406"),INDIRECT($A$5&amp;"!$AO$41:$AO$406"))*SUM($F$3:$I$3)</f>
        <v>15</v>
      </c>
      <c r="E105" s="34" cm="1">
        <f t="array" ref="E105">SUMPRODUCT(('PT Storengy'!$B$8:$K$372)*('PT Storengy'!$A$8:$A$372=$A105)*('PT Storengy'!$B$5:$K$5=$A$6)*('PT Storengy'!$B$7:$K$7=$A$7))</f>
        <v>0</v>
      </c>
      <c r="F105" s="119">
        <f t="shared" ca="1" si="10"/>
        <v>8.6871757600000006</v>
      </c>
      <c r="G105" s="176">
        <f t="shared" ca="1" si="13"/>
        <v>0.57299999999999995</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0.7680000000000009</v>
      </c>
      <c r="I105" s="71">
        <f t="shared" ca="1" si="14"/>
        <v>92.16000000000011</v>
      </c>
      <c r="J105" s="118" cm="1">
        <f t="array" aca="1" ref="J105" ca="1">IF(COUNTIFS('PTC GRTgaz'!$K$7:$K$15996,"",'PTC GRTgaz'!$A$7:$A$15996,J$16,'PTC GRTgaz'!$D$7:$D$15996,$A105,'PTC GRTgaz'!$C$7:$C$15996,"DEL")&gt;0,J$14,SUMIFS('PTC GRTgaz'!$K$7:$K$15996,'PTC GRTgaz'!$A$7:$A$15996,J$16,'PTC GRTgaz'!$D$7:$D$15996,$A105,'PTC GRTgaz'!$C$7:$C$15996,"DEL")*1.0026*$F$4/INDIRECT($A$4&amp;"!D9"))</f>
        <v>120</v>
      </c>
      <c r="K105" s="118">
        <v>1000</v>
      </c>
      <c r="L105" s="119">
        <f t="shared" ca="1" si="11"/>
        <v>8.2271931241558427</v>
      </c>
      <c r="M105" s="176">
        <f t="shared" ca="1" si="15"/>
        <v>0.54217000000000004</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0.78855333333333411</v>
      </c>
      <c r="O105" s="71">
        <f t="shared" ca="1" si="16"/>
        <v>94.626400000000089</v>
      </c>
      <c r="S105" s="119">
        <f t="shared" ca="1" si="12"/>
        <v>9.4215812000000092</v>
      </c>
      <c r="T105" s="54">
        <f t="shared" ca="1" si="17"/>
        <v>0.62222</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0.73518666666666732</v>
      </c>
      <c r="V105" s="71">
        <f t="shared" ca="1" si="18"/>
        <v>88.222400000000079</v>
      </c>
    </row>
    <row r="106" spans="1:22" x14ac:dyDescent="0.35">
      <c r="A106" s="32">
        <f t="shared" si="19"/>
        <v>45837</v>
      </c>
      <c r="B106" s="70" cm="1">
        <f t="array" aca="1" ref="B106" ca="1">_xlfn.XLOOKUP(A106,INDIRECT($A$5&amp;"!$AJ$41:$AJ$406"),INDIRECT($A$5&amp;"!$AK$41:$AK$406"))*SUM($F$3:$I$3)</f>
        <v>0</v>
      </c>
      <c r="C106" s="70" cm="1">
        <f t="array" aca="1" ref="C106" ca="1">_xlfn.XLOOKUP(A106,INDIRECT($A$5&amp;"!$AJ$41:$AJ$406"),INDIRECT($A$5&amp;"!$AL$41:$AL$406"))*SUM($F$3:$I$3)</f>
        <v>15</v>
      </c>
      <c r="D106" s="70" cm="1">
        <f t="array" aca="1" ref="D106" ca="1">_xlfn.XLOOKUP(A106,INDIRECT($A$5&amp;"!$AJ$41:$AJ$406"),INDIRECT($A$5&amp;"!$AO$41:$AO$406"))*SUM($F$3:$I$3)</f>
        <v>15</v>
      </c>
      <c r="E106" s="34" cm="1">
        <f t="array" ref="E106">SUMPRODUCT(('PT Storengy'!$B$8:$K$372)*('PT Storengy'!$A$8:$A$372=$A106)*('PT Storengy'!$B$5:$K$5=$A$6)*('PT Storengy'!$B$7:$K$7=$A$7))</f>
        <v>0</v>
      </c>
      <c r="F106" s="119">
        <f t="shared" ca="1" si="10"/>
        <v>8.7788437600000009</v>
      </c>
      <c r="G106" s="176">
        <f t="shared" ca="1" si="13"/>
        <v>0.57915000000000005</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0.7639000000000008</v>
      </c>
      <c r="I106" s="71">
        <f t="shared" ca="1" si="14"/>
        <v>91.668000000000092</v>
      </c>
      <c r="J106" s="118" cm="1">
        <f t="array" aca="1" ref="J106" ca="1">IF(COUNTIFS('PTC GRTgaz'!$K$7:$K$15996,"",'PTC GRTgaz'!$A$7:$A$15996,J$16,'PTC GRTgaz'!$D$7:$D$15996,$A106,'PTC GRTgaz'!$C$7:$C$15996,"DEL")&gt;0,J$14,SUMIFS('PTC GRTgaz'!$K$7:$K$15996,'PTC GRTgaz'!$A$7:$A$15996,J$16,'PTC GRTgaz'!$D$7:$D$15996,$A106,'PTC GRTgaz'!$C$7:$C$15996,"DEL")*1.0026*$F$4/INDIRECT($A$4&amp;"!D9"))</f>
        <v>120</v>
      </c>
      <c r="K106" s="118">
        <v>1000</v>
      </c>
      <c r="L106" s="119">
        <f t="shared" ca="1" si="11"/>
        <v>8.3213147241558421</v>
      </c>
      <c r="M106" s="176">
        <f t="shared" ca="1" si="15"/>
        <v>0.54847999999999997</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0.7843466666666673</v>
      </c>
      <c r="O106" s="71">
        <f t="shared" ca="1" si="16"/>
        <v>94.121600000000072</v>
      </c>
      <c r="S106" s="119">
        <f t="shared" ca="1" si="12"/>
        <v>9.5093324000000088</v>
      </c>
      <c r="T106" s="54">
        <f t="shared" ca="1" si="17"/>
        <v>0.62810999999999995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0.73126000000000069</v>
      </c>
      <c r="V106" s="71">
        <f t="shared" ca="1" si="18"/>
        <v>87.751200000000082</v>
      </c>
    </row>
    <row r="107" spans="1:22" x14ac:dyDescent="0.35">
      <c r="A107" s="32">
        <f t="shared" si="19"/>
        <v>45838</v>
      </c>
      <c r="B107" s="70" cm="1">
        <f t="array" aca="1" ref="B107" ca="1">_xlfn.XLOOKUP(A107,INDIRECT($A$5&amp;"!$AJ$41:$AJ$406"),INDIRECT($A$5&amp;"!$AK$41:$AK$406"))*SUM($F$3:$I$3)</f>
        <v>0</v>
      </c>
      <c r="C107" s="70" cm="1">
        <f t="array" aca="1" ref="C107" ca="1">_xlfn.XLOOKUP(A107,INDIRECT($A$5&amp;"!$AJ$41:$AJ$406"),INDIRECT($A$5&amp;"!$AL$41:$AL$406"))*SUM($F$3:$I$3)</f>
        <v>15</v>
      </c>
      <c r="D107" s="70" cm="1">
        <f t="array" aca="1" ref="D107" ca="1">_xlfn.XLOOKUP(A107,INDIRECT($A$5&amp;"!$AJ$41:$AJ$406"),INDIRECT($A$5&amp;"!$AO$41:$AO$406"))*SUM($F$3:$I$3)</f>
        <v>15</v>
      </c>
      <c r="E107" s="34" cm="1">
        <f t="array" ref="E107">SUMPRODUCT(('PT Storengy'!$B$8:$K$372)*('PT Storengy'!$A$8:$A$372=$A107)*('PT Storengy'!$B$5:$K$5=$A$6)*('PT Storengy'!$B$7:$K$7=$A$7))</f>
        <v>0</v>
      </c>
      <c r="F107" s="119">
        <f t="shared" ca="1" si="10"/>
        <v>8.8700229600000018</v>
      </c>
      <c r="G107" s="176">
        <f t="shared" ca="1" si="13"/>
        <v>0.58526</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0.75982666666666743</v>
      </c>
      <c r="I107" s="71">
        <f t="shared" ca="1" si="14"/>
        <v>91.179200000000094</v>
      </c>
      <c r="J107" s="118" cm="1">
        <f t="array" aca="1" ref="J107" ca="1">IF(COUNTIFS('PTC GRTgaz'!$K$7:$K$15996,"",'PTC GRTgaz'!$A$7:$A$15996,J$16,'PTC GRTgaz'!$D$7:$D$15996,$A107,'PTC GRTgaz'!$C$7:$C$15996,"DEL")&gt;0,J$14,SUMIFS('PTC GRTgaz'!$K$7:$K$15996,'PTC GRTgaz'!$A$7:$A$15996,J$16,'PTC GRTgaz'!$D$7:$D$15996,$A107,'PTC GRTgaz'!$C$7:$C$15996,"DEL")*1.0026*$F$4/INDIRECT($A$4&amp;"!D9"))</f>
        <v>120</v>
      </c>
      <c r="K107" s="118">
        <v>1000</v>
      </c>
      <c r="L107" s="119">
        <f t="shared" ca="1" si="11"/>
        <v>8.4149347241558416</v>
      </c>
      <c r="M107" s="176">
        <f t="shared" ca="1" si="15"/>
        <v>0.55474999999999997</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0.78016666666666734</v>
      </c>
      <c r="O107" s="71">
        <f t="shared" ca="1" si="16"/>
        <v>93.620000000000076</v>
      </c>
      <c r="S107" s="119">
        <f t="shared" ca="1" si="12"/>
        <v>9.5966156000000087</v>
      </c>
      <c r="T107" s="54">
        <f t="shared" ca="1" si="17"/>
        <v>0.63395999999999997</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0.72736000000000067</v>
      </c>
      <c r="V107" s="71">
        <f t="shared" ca="1" si="18"/>
        <v>87.283200000000079</v>
      </c>
    </row>
    <row r="108" spans="1:22" x14ac:dyDescent="0.35">
      <c r="A108" s="32">
        <f t="shared" si="19"/>
        <v>45839</v>
      </c>
      <c r="B108" s="70" cm="1">
        <f t="array" aca="1" ref="B108" ca="1">_xlfn.XLOOKUP(A108,INDIRECT($A$5&amp;"!$AJ$41:$AJ$406"),INDIRECT($A$5&amp;"!$AK$41:$AK$406"))*SUM($F$3:$I$3)</f>
        <v>0</v>
      </c>
      <c r="C108" s="70" cm="1">
        <f t="array" aca="1" ref="C108" ca="1">_xlfn.XLOOKUP(A108,INDIRECT($A$5&amp;"!$AJ$41:$AJ$406"),INDIRECT($A$5&amp;"!$AL$41:$AL$406"))*SUM($F$3:$I$3)</f>
        <v>15</v>
      </c>
      <c r="D108" s="70" cm="1">
        <f t="array" aca="1" ref="D108" ca="1">_xlfn.XLOOKUP(A108,INDIRECT($A$5&amp;"!$AJ$41:$AJ$406"),INDIRECT($A$5&amp;"!$AO$41:$AO$406"))*SUM($F$3:$I$3)</f>
        <v>15</v>
      </c>
      <c r="E108" s="34" cm="1">
        <f t="array" ref="E108">SUMPRODUCT(('PT Storengy'!$B$8:$K$372)*('PT Storengy'!$A$8:$A$372=$A108)*('PT Storengy'!$B$5:$K$5=$A$6)*('PT Storengy'!$B$7:$K$7=$A$7))</f>
        <v>0</v>
      </c>
      <c r="F108" s="119">
        <f t="shared" ca="1" si="10"/>
        <v>8.9607165600000016</v>
      </c>
      <c r="G108" s="176">
        <f t="shared" ca="1" si="13"/>
        <v>0.59133000000000002</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0.75578000000000067</v>
      </c>
      <c r="I108" s="71">
        <f t="shared" ca="1" si="14"/>
        <v>90.693600000000075</v>
      </c>
      <c r="J108" s="118" cm="1">
        <f t="array" aca="1" ref="J108" ca="1">IF(COUNTIFS('PTC GRTgaz'!$K$7:$K$15996,"",'PTC GRTgaz'!$A$7:$A$15996,J$16,'PTC GRTgaz'!$D$7:$D$15996,$A108,'PTC GRTgaz'!$C$7:$C$15996,"DEL")&gt;0,J$14,SUMIFS('PTC GRTgaz'!$K$7:$K$15996,'PTC GRTgaz'!$A$7:$A$15996,J$16,'PTC GRTgaz'!$D$7:$D$15996,$A108,'PTC GRTgaz'!$C$7:$C$15996,"DEL")*1.0026*$F$4/INDIRECT($A$4&amp;"!D9"))</f>
        <v>120</v>
      </c>
      <c r="K108" s="118">
        <v>1000</v>
      </c>
      <c r="L108" s="119">
        <f t="shared" ca="1" si="11"/>
        <v>8.5080547241558424</v>
      </c>
      <c r="M108" s="176">
        <f t="shared" ca="1" si="15"/>
        <v>0.56100000000000005</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0.77600000000000069</v>
      </c>
      <c r="O108" s="71">
        <f t="shared" ca="1" si="16"/>
        <v>93.12000000000009</v>
      </c>
      <c r="S108" s="119">
        <f t="shared" ca="1" si="12"/>
        <v>9.683434000000009</v>
      </c>
      <c r="T108" s="54">
        <f t="shared" ca="1" si="17"/>
        <v>0.63976999999999995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0.7234866666666675</v>
      </c>
      <c r="V108" s="71">
        <f t="shared" ca="1" si="18"/>
        <v>86.818400000000096</v>
      </c>
    </row>
    <row r="109" spans="1:22" x14ac:dyDescent="0.35">
      <c r="A109" s="32">
        <f t="shared" si="19"/>
        <v>45840</v>
      </c>
      <c r="B109" s="70" cm="1">
        <f t="array" aca="1" ref="B109" ca="1">_xlfn.XLOOKUP(A109,INDIRECT($A$5&amp;"!$AJ$41:$AJ$406"),INDIRECT($A$5&amp;"!$AK$41:$AK$406"))*SUM($F$3:$I$3)</f>
        <v>0</v>
      </c>
      <c r="C109" s="70" cm="1">
        <f t="array" aca="1" ref="C109" ca="1">_xlfn.XLOOKUP(A109,INDIRECT($A$5&amp;"!$AJ$41:$AJ$406"),INDIRECT($A$5&amp;"!$AL$41:$AL$406"))*SUM($F$3:$I$3)</f>
        <v>15</v>
      </c>
      <c r="D109" s="70" cm="1">
        <f t="array" aca="1" ref="D109" ca="1">_xlfn.XLOOKUP(A109,INDIRECT($A$5&amp;"!$AJ$41:$AJ$406"),INDIRECT($A$5&amp;"!$AO$41:$AO$406"))*SUM($F$3:$I$3)</f>
        <v>15</v>
      </c>
      <c r="E109" s="34" cm="1">
        <f t="array" ref="E109">SUMPRODUCT(('PT Storengy'!$B$8:$K$372)*('PT Storengy'!$A$8:$A$372=$A109)*('PT Storengy'!$B$5:$K$5=$A$6)*('PT Storengy'!$B$7:$K$7=$A$7))</f>
        <v>0.75</v>
      </c>
      <c r="F109" s="119">
        <f t="shared" ca="1" si="10"/>
        <v>8.983268960000002</v>
      </c>
      <c r="G109" s="176">
        <f t="shared" ca="1" si="13"/>
        <v>0.59738000000000002</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0.75174666666666734</v>
      </c>
      <c r="I109" s="71">
        <f t="shared" ca="1" si="14"/>
        <v>22.55240000000002</v>
      </c>
      <c r="J109" s="118" cm="1">
        <f t="array" aca="1" ref="J109" ca="1">IF(COUNTIFS('PTC GRTgaz'!$K$7:$K$15996,"",'PTC GRTgaz'!$A$7:$A$15996,J$16,'PTC GRTgaz'!$D$7:$D$15996,$A109,'PTC GRTgaz'!$C$7:$C$15996,"DEL")&gt;0,J$14,SUMIFS('PTC GRTgaz'!$K$7:$K$15996,'PTC GRTgaz'!$A$7:$A$15996,J$16,'PTC GRTgaz'!$D$7:$D$15996,$A109,'PTC GRTgaz'!$C$7:$C$15996,"DEL")*1.0026*$F$4/INDIRECT($A$4&amp;"!D9"))</f>
        <v>120</v>
      </c>
      <c r="K109" s="118">
        <v>1000</v>
      </c>
      <c r="L109" s="119">
        <f t="shared" ca="1" si="11"/>
        <v>8.5312107241558426</v>
      </c>
      <c r="M109" s="176">
        <f t="shared" ca="1" si="15"/>
        <v>0.56720000000000004</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0.77186666666666748</v>
      </c>
      <c r="O109" s="71">
        <f t="shared" ca="1" si="16"/>
        <v>23.156000000000024</v>
      </c>
      <c r="S109" s="119">
        <f t="shared" ca="1" si="12"/>
        <v>9.7697892000000088</v>
      </c>
      <c r="T109" s="54">
        <f t="shared" ca="1" si="17"/>
        <v>0.64556000000000002</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0.71962666666666741</v>
      </c>
      <c r="V109" s="71">
        <f t="shared" ca="1" si="18"/>
        <v>86.355200000000096</v>
      </c>
    </row>
    <row r="110" spans="1:22" x14ac:dyDescent="0.35">
      <c r="A110" s="32">
        <f t="shared" si="19"/>
        <v>45841</v>
      </c>
      <c r="B110" s="70" cm="1">
        <f t="array" aca="1" ref="B110" ca="1">_xlfn.XLOOKUP(A110,INDIRECT($A$5&amp;"!$AJ$41:$AJ$406"),INDIRECT($A$5&amp;"!$AK$41:$AK$406"))*SUM($F$3:$I$3)</f>
        <v>0</v>
      </c>
      <c r="C110" s="70" cm="1">
        <f t="array" aca="1" ref="C110" ca="1">_xlfn.XLOOKUP(A110,INDIRECT($A$5&amp;"!$AJ$41:$AJ$406"),INDIRECT($A$5&amp;"!$AL$41:$AL$406"))*SUM($F$3:$I$3)</f>
        <v>15</v>
      </c>
      <c r="D110" s="70" cm="1">
        <f t="array" aca="1" ref="D110" ca="1">_xlfn.XLOOKUP(A110,INDIRECT($A$5&amp;"!$AJ$41:$AJ$406"),INDIRECT($A$5&amp;"!$AO$41:$AO$406"))*SUM($F$3:$I$3)</f>
        <v>15</v>
      </c>
      <c r="E110" s="34" cm="1">
        <f t="array" ref="E110">SUMPRODUCT(('PT Storengy'!$B$8:$K$372)*('PT Storengy'!$A$8:$A$372=$A110)*('PT Storengy'!$B$5:$K$5=$A$6)*('PT Storengy'!$B$7:$K$7=$A$7))</f>
        <v>0.75</v>
      </c>
      <c r="F110" s="119">
        <f t="shared" ca="1" si="10"/>
        <v>9.0057913600000017</v>
      </c>
      <c r="G110" s="176">
        <f t="shared" ca="1" si="13"/>
        <v>0.59887999999999997</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0.75074666666666734</v>
      </c>
      <c r="I110" s="71">
        <f t="shared" ca="1" si="14"/>
        <v>22.522400000000019</v>
      </c>
      <c r="J110" s="118" cm="1">
        <f t="array" aca="1" ref="J110" ca="1">IF(COUNTIFS('PTC GRTgaz'!$K$7:$K$15996,"",'PTC GRTgaz'!$A$7:$A$15996,J$16,'PTC GRTgaz'!$D$7:$D$15996,$A110,'PTC GRTgaz'!$C$7:$C$15996,"DEL")&gt;0,J$14,SUMIFS('PTC GRTgaz'!$K$7:$K$15996,'PTC GRTgaz'!$A$7:$A$15996,J$16,'PTC GRTgaz'!$D$7:$D$15996,$A110,'PTC GRTgaz'!$C$7:$C$15996,"DEL")*1.0026*$F$4/INDIRECT($A$4&amp;"!D9"))</f>
        <v>120</v>
      </c>
      <c r="K110" s="118">
        <v>1000</v>
      </c>
      <c r="L110" s="119">
        <f t="shared" ca="1" si="11"/>
        <v>8.5543357241558429</v>
      </c>
      <c r="M110" s="176">
        <f t="shared" ca="1" si="15"/>
        <v>0.56874999999999998</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0.77083333333333415</v>
      </c>
      <c r="O110" s="71">
        <f t="shared" ca="1" si="16"/>
        <v>23.125000000000025</v>
      </c>
      <c r="S110" s="119">
        <f t="shared" ca="1" si="12"/>
        <v>9.8556836000000096</v>
      </c>
      <c r="T110" s="54">
        <f t="shared" ca="1" si="17"/>
        <v>0.65132000000000001</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0.71578666666666735</v>
      </c>
      <c r="V110" s="71">
        <f t="shared" ca="1" si="18"/>
        <v>85.894400000000076</v>
      </c>
    </row>
    <row r="111" spans="1:22" x14ac:dyDescent="0.35">
      <c r="A111" s="32">
        <f t="shared" si="19"/>
        <v>45842</v>
      </c>
      <c r="B111" s="70" cm="1">
        <f t="array" aca="1" ref="B111" ca="1">_xlfn.XLOOKUP(A111,INDIRECT($A$5&amp;"!$AJ$41:$AJ$406"),INDIRECT($A$5&amp;"!$AK$41:$AK$406"))*SUM($F$3:$I$3)</f>
        <v>0</v>
      </c>
      <c r="C111" s="70" cm="1">
        <f t="array" aca="1" ref="C111" ca="1">_xlfn.XLOOKUP(A111,INDIRECT($A$5&amp;"!$AJ$41:$AJ$406"),INDIRECT($A$5&amp;"!$AL$41:$AL$406"))*SUM($F$3:$I$3)</f>
        <v>15</v>
      </c>
      <c r="D111" s="70" cm="1">
        <f t="array" aca="1" ref="D111" ca="1">_xlfn.XLOOKUP(A111,INDIRECT($A$5&amp;"!$AJ$41:$AJ$406"),INDIRECT($A$5&amp;"!$AO$41:$AO$406"))*SUM($F$3:$I$3)</f>
        <v>15</v>
      </c>
      <c r="E111" s="34" cm="1">
        <f t="array" ref="E111">SUMPRODUCT(('PT Storengy'!$B$8:$K$372)*('PT Storengy'!$A$8:$A$372=$A111)*('PT Storengy'!$B$5:$K$5=$A$6)*('PT Storengy'!$B$7:$K$7=$A$7))</f>
        <v>0</v>
      </c>
      <c r="F111" s="119">
        <f t="shared" ca="1" si="10"/>
        <v>9.0957601600000011</v>
      </c>
      <c r="G111" s="176">
        <f t="shared" ca="1" si="13"/>
        <v>0.60038999999999998</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0.74974000000000063</v>
      </c>
      <c r="I111" s="71">
        <f t="shared" ca="1" si="14"/>
        <v>89.968800000000073</v>
      </c>
      <c r="J111" s="118" cm="1">
        <f t="array" aca="1" ref="J111" ca="1">IF(COUNTIFS('PTC GRTgaz'!$K$7:$K$15996,"",'PTC GRTgaz'!$A$7:$A$15996,J$16,'PTC GRTgaz'!$D$7:$D$15996,$A111,'PTC GRTgaz'!$C$7:$C$15996,"DEL")&gt;0,J$14,SUMIFS('PTC GRTgaz'!$K$7:$K$15996,'PTC GRTgaz'!$A$7:$A$15996,J$16,'PTC GRTgaz'!$D$7:$D$15996,$A111,'PTC GRTgaz'!$C$7:$C$15996,"DEL")*1.0026*$F$4/INDIRECT($A$4&amp;"!D9"))</f>
        <v>120</v>
      </c>
      <c r="K111" s="118">
        <v>1000</v>
      </c>
      <c r="L111" s="119">
        <f t="shared" ca="1" si="11"/>
        <v>8.6467125241558431</v>
      </c>
      <c r="M111" s="176">
        <f t="shared" ca="1" si="15"/>
        <v>0.57028999999999996</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0.76980666666666742</v>
      </c>
      <c r="O111" s="71">
        <f t="shared" ca="1" si="16"/>
        <v>92.376800000000088</v>
      </c>
      <c r="S111" s="119">
        <f t="shared" ca="1" si="12"/>
        <v>9.9411196000000093</v>
      </c>
      <c r="T111" s="54">
        <f t="shared" ca="1" si="17"/>
        <v>0.65705000000000002</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0.71196666666666719</v>
      </c>
      <c r="V111" s="71">
        <f t="shared" ca="1" si="18"/>
        <v>85.436000000000064</v>
      </c>
    </row>
    <row r="112" spans="1:22" x14ac:dyDescent="0.35">
      <c r="A112" s="32">
        <f t="shared" si="19"/>
        <v>45843</v>
      </c>
      <c r="B112" s="70" cm="1">
        <f t="array" aca="1" ref="B112" ca="1">_xlfn.XLOOKUP(A112,INDIRECT($A$5&amp;"!$AJ$41:$AJ$406"),INDIRECT($A$5&amp;"!$AK$41:$AK$406"))*SUM($F$3:$I$3)</f>
        <v>0</v>
      </c>
      <c r="C112" s="70" cm="1">
        <f t="array" aca="1" ref="C112" ca="1">_xlfn.XLOOKUP(A112,INDIRECT($A$5&amp;"!$AJ$41:$AJ$406"),INDIRECT($A$5&amp;"!$AL$41:$AL$406"))*SUM($F$3:$I$3)</f>
        <v>15</v>
      </c>
      <c r="D112" s="70" cm="1">
        <f t="array" aca="1" ref="D112" ca="1">_xlfn.XLOOKUP(A112,INDIRECT($A$5&amp;"!$AJ$41:$AJ$406"),INDIRECT($A$5&amp;"!$AO$41:$AO$406"))*SUM($F$3:$I$3)</f>
        <v>15</v>
      </c>
      <c r="E112" s="34" cm="1">
        <f t="array" ref="E112">SUMPRODUCT(('PT Storengy'!$B$8:$K$372)*('PT Storengy'!$A$8:$A$372=$A112)*('PT Storengy'!$B$5:$K$5=$A$6)*('PT Storengy'!$B$7:$K$7=$A$7))</f>
        <v>0</v>
      </c>
      <c r="F112" s="119">
        <f t="shared" ca="1" si="10"/>
        <v>9.1852497600000014</v>
      </c>
      <c r="G112" s="176">
        <f t="shared" ca="1" si="13"/>
        <v>0.60638000000000003</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0.74574666666666733</v>
      </c>
      <c r="I112" s="71">
        <f t="shared" ca="1" si="14"/>
        <v>89.489600000000081</v>
      </c>
      <c r="J112" s="118" cm="1">
        <f t="array" aca="1" ref="J112" ca="1">IF(COUNTIFS('PTC GRTgaz'!$K$7:$K$15996,"",'PTC GRTgaz'!$A$7:$A$15996,J$16,'PTC GRTgaz'!$D$7:$D$15996,$A112,'PTC GRTgaz'!$C$7:$C$15996,"DEL")&gt;0,J$14,SUMIFS('PTC GRTgaz'!$K$7:$K$15996,'PTC GRTgaz'!$A$7:$A$15996,J$16,'PTC GRTgaz'!$D$7:$D$15996,$A112,'PTC GRTgaz'!$C$7:$C$15996,"DEL")*1.0026*$F$4/INDIRECT($A$4&amp;"!D9"))</f>
        <v>120</v>
      </c>
      <c r="K112" s="118">
        <v>1000</v>
      </c>
      <c r="L112" s="119">
        <f t="shared" ca="1" si="11"/>
        <v>8.7385965241558434</v>
      </c>
      <c r="M112" s="176">
        <f t="shared" ca="1" si="15"/>
        <v>0.57645000000000002</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0.76570000000000082</v>
      </c>
      <c r="O112" s="71">
        <f t="shared" ca="1" si="16"/>
        <v>91.8840000000001</v>
      </c>
      <c r="S112" s="119">
        <f t="shared" ca="1" si="12"/>
        <v>10.02610040000001</v>
      </c>
      <c r="T112" s="54">
        <f t="shared" ca="1" si="17"/>
        <v>0.66274</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0.70817333333333388</v>
      </c>
      <c r="V112" s="71">
        <f t="shared" ca="1" si="18"/>
        <v>84.980800000000059</v>
      </c>
    </row>
    <row r="113" spans="1:22" x14ac:dyDescent="0.35">
      <c r="A113" s="32">
        <f t="shared" si="19"/>
        <v>45844</v>
      </c>
      <c r="B113" s="70" cm="1">
        <f t="array" aca="1" ref="B113" ca="1">_xlfn.XLOOKUP(A113,INDIRECT($A$5&amp;"!$AJ$41:$AJ$406"),INDIRECT($A$5&amp;"!$AK$41:$AK$406"))*SUM($F$3:$I$3)</f>
        <v>0</v>
      </c>
      <c r="C113" s="70" cm="1">
        <f t="array" aca="1" ref="C113" ca="1">_xlfn.XLOOKUP(A113,INDIRECT($A$5&amp;"!$AJ$41:$AJ$406"),INDIRECT($A$5&amp;"!$AL$41:$AL$406"))*SUM($F$3:$I$3)</f>
        <v>15</v>
      </c>
      <c r="D113" s="70" cm="1">
        <f t="array" aca="1" ref="D113" ca="1">_xlfn.XLOOKUP(A113,INDIRECT($A$5&amp;"!$AJ$41:$AJ$406"),INDIRECT($A$5&amp;"!$AO$41:$AO$406"))*SUM($F$3:$I$3)</f>
        <v>15</v>
      </c>
      <c r="E113" s="34" cm="1">
        <f t="array" ref="E113">SUMPRODUCT(('PT Storengy'!$B$8:$K$372)*('PT Storengy'!$A$8:$A$372=$A113)*('PT Storengy'!$B$5:$K$5=$A$6)*('PT Storengy'!$B$7:$K$7=$A$7))</f>
        <v>0</v>
      </c>
      <c r="F113" s="119">
        <f t="shared" ca="1" si="10"/>
        <v>9.2742617600000017</v>
      </c>
      <c r="G113" s="176">
        <f t="shared" ca="1" si="13"/>
        <v>0.61234999999999995</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0.74176666666666735</v>
      </c>
      <c r="I113" s="71">
        <f t="shared" ca="1" si="14"/>
        <v>89.012000000000086</v>
      </c>
      <c r="J113" s="118" cm="1">
        <f t="array" aca="1" ref="J113" ca="1">IF(COUNTIFS('PTC GRTgaz'!$K$7:$K$15996,"",'PTC GRTgaz'!$A$7:$A$15996,J$16,'PTC GRTgaz'!$D$7:$D$15996,$A113,'PTC GRTgaz'!$C$7:$C$15996,"DEL")&gt;0,J$14,SUMIFS('PTC GRTgaz'!$K$7:$K$15996,'PTC GRTgaz'!$A$7:$A$15996,J$16,'PTC GRTgaz'!$D$7:$D$15996,$A113,'PTC GRTgaz'!$C$7:$C$15996,"DEL")*1.0026*$F$4/INDIRECT($A$4&amp;"!D9"))</f>
        <v>120</v>
      </c>
      <c r="K113" s="118">
        <v>1000</v>
      </c>
      <c r="L113" s="119">
        <f t="shared" ca="1" si="11"/>
        <v>8.8299909241558439</v>
      </c>
      <c r="M113" s="176">
        <f t="shared" ca="1" si="15"/>
        <v>0.58257000000000003</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0.76162000000000085</v>
      </c>
      <c r="O113" s="71">
        <f t="shared" ca="1" si="16"/>
        <v>91.394400000000104</v>
      </c>
      <c r="S113" s="119">
        <f t="shared" ca="1" si="12"/>
        <v>10.11062760000001</v>
      </c>
      <c r="T113" s="54">
        <f t="shared" ca="1" si="17"/>
        <v>0.66840999999999995</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0.70439333333333409</v>
      </c>
      <c r="V113" s="71">
        <f t="shared" ca="1" si="18"/>
        <v>84.527200000000093</v>
      </c>
    </row>
    <row r="114" spans="1:22" x14ac:dyDescent="0.35">
      <c r="A114" s="32">
        <f t="shared" si="19"/>
        <v>45845</v>
      </c>
      <c r="B114" s="70" cm="1">
        <f t="array" aca="1" ref="B114" ca="1">_xlfn.XLOOKUP(A114,INDIRECT($A$5&amp;"!$AJ$41:$AJ$406"),INDIRECT($A$5&amp;"!$AK$41:$AK$406"))*SUM($F$3:$I$3)</f>
        <v>0</v>
      </c>
      <c r="C114" s="70" cm="1">
        <f t="array" aca="1" ref="C114" ca="1">_xlfn.XLOOKUP(A114,INDIRECT($A$5&amp;"!$AJ$41:$AJ$406"),INDIRECT($A$5&amp;"!$AL$41:$AL$406"))*SUM($F$3:$I$3)</f>
        <v>15</v>
      </c>
      <c r="D114" s="70" cm="1">
        <f t="array" aca="1" ref="D114" ca="1">_xlfn.XLOOKUP(A114,INDIRECT($A$5&amp;"!$AJ$41:$AJ$406"),INDIRECT($A$5&amp;"!$AO$41:$AO$406"))*SUM($F$3:$I$3)</f>
        <v>15</v>
      </c>
      <c r="E114" s="34" cm="1">
        <f t="array" ref="E114">SUMPRODUCT(('PT Storengy'!$B$8:$K$372)*('PT Storengy'!$A$8:$A$372=$A114)*('PT Storengy'!$B$5:$K$5=$A$6)*('PT Storengy'!$B$7:$K$7=$A$7))</f>
        <v>0</v>
      </c>
      <c r="F114" s="119">
        <f t="shared" ca="1" si="10"/>
        <v>9.3627993600000021</v>
      </c>
      <c r="G114" s="176">
        <f t="shared" ca="1" si="13"/>
        <v>0.61828000000000005</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0.73781333333333399</v>
      </c>
      <c r="I114" s="71">
        <f t="shared" ca="1" si="14"/>
        <v>88.537600000000083</v>
      </c>
      <c r="J114" s="118" cm="1">
        <f t="array" aca="1" ref="J114" ca="1">IF(COUNTIFS('PTC GRTgaz'!$K$7:$K$15996,"",'PTC GRTgaz'!$A$7:$A$15996,J$16,'PTC GRTgaz'!$D$7:$D$15996,$A114,'PTC GRTgaz'!$C$7:$C$15996,"DEL")&gt;0,J$14,SUMIFS('PTC GRTgaz'!$K$7:$K$15996,'PTC GRTgaz'!$A$7:$A$15996,J$16,'PTC GRTgaz'!$D$7:$D$15996,$A114,'PTC GRTgaz'!$C$7:$C$15996,"DEL")*1.0026*$F$4/INDIRECT($A$4&amp;"!D9"))</f>
        <v>120</v>
      </c>
      <c r="K114" s="118">
        <v>1000</v>
      </c>
      <c r="L114" s="119">
        <f t="shared" ca="1" si="11"/>
        <v>8.9208973241558436</v>
      </c>
      <c r="M114" s="176">
        <f t="shared" ca="1" si="15"/>
        <v>0.58867000000000003</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0.75755333333333408</v>
      </c>
      <c r="O114" s="71">
        <f t="shared" ca="1" si="16"/>
        <v>90.90640000000009</v>
      </c>
      <c r="S114" s="119">
        <f t="shared" ca="1" si="12"/>
        <v>10.19470440000001</v>
      </c>
      <c r="T114" s="54">
        <f t="shared" ca="1" si="17"/>
        <v>0.67403999999999997</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0.7006400000000006</v>
      </c>
      <c r="V114" s="71">
        <f t="shared" ca="1" si="18"/>
        <v>84.076800000000077</v>
      </c>
    </row>
    <row r="115" spans="1:22" x14ac:dyDescent="0.35">
      <c r="A115" s="32">
        <f t="shared" si="19"/>
        <v>45846</v>
      </c>
      <c r="B115" s="70" cm="1">
        <f t="array" aca="1" ref="B115" ca="1">_xlfn.XLOOKUP(A115,INDIRECT($A$5&amp;"!$AJ$41:$AJ$406"),INDIRECT($A$5&amp;"!$AK$41:$AK$406"))*SUM($F$3:$I$3)</f>
        <v>0</v>
      </c>
      <c r="C115" s="70" cm="1">
        <f t="array" aca="1" ref="C115" ca="1">_xlfn.XLOOKUP(A115,INDIRECT($A$5&amp;"!$AJ$41:$AJ$406"),INDIRECT($A$5&amp;"!$AL$41:$AL$406"))*SUM($F$3:$I$3)</f>
        <v>15</v>
      </c>
      <c r="D115" s="70" cm="1">
        <f t="array" aca="1" ref="D115" ca="1">_xlfn.XLOOKUP(A115,INDIRECT($A$5&amp;"!$AJ$41:$AJ$406"),INDIRECT($A$5&amp;"!$AO$41:$AO$406"))*SUM($F$3:$I$3)</f>
        <v>15</v>
      </c>
      <c r="E115" s="34" cm="1">
        <f t="array" ref="E115">SUMPRODUCT(('PT Storengy'!$B$8:$K$372)*('PT Storengy'!$A$8:$A$372=$A115)*('PT Storengy'!$B$5:$K$5=$A$6)*('PT Storengy'!$B$7:$K$7=$A$7))</f>
        <v>0</v>
      </c>
      <c r="F115" s="119">
        <f t="shared" ca="1" si="10"/>
        <v>9.4508641600000018</v>
      </c>
      <c r="G115" s="176">
        <f t="shared" ca="1" si="13"/>
        <v>0.62419000000000002</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0.73387333333333404</v>
      </c>
      <c r="I115" s="71">
        <f t="shared" ca="1" si="14"/>
        <v>88.064800000000091</v>
      </c>
      <c r="J115" s="118" cm="1">
        <f t="array" aca="1" ref="J115" ca="1">IF(COUNTIFS('PTC GRTgaz'!$K$7:$K$15996,"",'PTC GRTgaz'!$A$7:$A$15996,J$16,'PTC GRTgaz'!$D$7:$D$15996,$A115,'PTC GRTgaz'!$C$7:$C$15996,"DEL")&gt;0,J$14,SUMIFS('PTC GRTgaz'!$K$7:$K$15996,'PTC GRTgaz'!$A$7:$A$15996,J$16,'PTC GRTgaz'!$D$7:$D$15996,$A115,'PTC GRTgaz'!$C$7:$C$15996,"DEL")*1.0026*$F$4/INDIRECT($A$4&amp;"!D9"))</f>
        <v>120</v>
      </c>
      <c r="K115" s="118">
        <v>1000</v>
      </c>
      <c r="L115" s="119">
        <f t="shared" ca="1" si="11"/>
        <v>9.0113189241558445</v>
      </c>
      <c r="M115" s="176">
        <f t="shared" ca="1" si="15"/>
        <v>0.59472999999999998</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0.75351333333333403</v>
      </c>
      <c r="O115" s="71">
        <f t="shared" ca="1" si="16"/>
        <v>90.421600000000083</v>
      </c>
      <c r="S115" s="119">
        <f t="shared" ca="1" si="12"/>
        <v>10.278332400000011</v>
      </c>
      <c r="T115" s="54">
        <f t="shared" ca="1" si="17"/>
        <v>0.67964999999999998</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0.69690000000000063</v>
      </c>
      <c r="V115" s="71">
        <f t="shared" ca="1" si="18"/>
        <v>83.628000000000071</v>
      </c>
    </row>
    <row r="116" spans="1:22" x14ac:dyDescent="0.35">
      <c r="A116" s="32">
        <f t="shared" si="19"/>
        <v>45847</v>
      </c>
      <c r="B116" s="70" cm="1">
        <f t="array" aca="1" ref="B116" ca="1">_xlfn.XLOOKUP(A116,INDIRECT($A$5&amp;"!$AJ$41:$AJ$406"),INDIRECT($A$5&amp;"!$AK$41:$AK$406"))*SUM($F$3:$I$3)</f>
        <v>0</v>
      </c>
      <c r="C116" s="70" cm="1">
        <f t="array" aca="1" ref="C116" ca="1">_xlfn.XLOOKUP(A116,INDIRECT($A$5&amp;"!$AJ$41:$AJ$406"),INDIRECT($A$5&amp;"!$AL$41:$AL$406"))*SUM($F$3:$I$3)</f>
        <v>15</v>
      </c>
      <c r="D116" s="70" cm="1">
        <f t="array" aca="1" ref="D116" ca="1">_xlfn.XLOOKUP(A116,INDIRECT($A$5&amp;"!$AJ$41:$AJ$406"),INDIRECT($A$5&amp;"!$AO$41:$AO$406"))*SUM($F$3:$I$3)</f>
        <v>15</v>
      </c>
      <c r="E116" s="34" cm="1">
        <f t="array" ref="E116">SUMPRODUCT(('PT Storengy'!$B$8:$K$372)*('PT Storengy'!$A$8:$A$372=$A116)*('PT Storengy'!$B$5:$K$5=$A$6)*('PT Storengy'!$B$7:$K$7=$A$7))</f>
        <v>0</v>
      </c>
      <c r="F116" s="119">
        <f t="shared" ca="1" si="10"/>
        <v>9.5384593600000027</v>
      </c>
      <c r="G116" s="176">
        <f t="shared" ca="1" si="13"/>
        <v>0.63005999999999995</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0.72996000000000072</v>
      </c>
      <c r="I116" s="71">
        <f t="shared" ca="1" si="14"/>
        <v>87.595200000000091</v>
      </c>
      <c r="J116" s="118" cm="1">
        <f t="array" aca="1" ref="J116" ca="1">IF(COUNTIFS('PTC GRTgaz'!$K$7:$K$15996,"",'PTC GRTgaz'!$A$7:$A$15996,J$16,'PTC GRTgaz'!$D$7:$D$15996,$A116,'PTC GRTgaz'!$C$7:$C$15996,"DEL")&gt;0,J$14,SUMIFS('PTC GRTgaz'!$K$7:$K$15996,'PTC GRTgaz'!$A$7:$A$15996,J$16,'PTC GRTgaz'!$D$7:$D$15996,$A116,'PTC GRTgaz'!$C$7:$C$15996,"DEL")*1.0026*$F$4/INDIRECT($A$4&amp;"!D9"))</f>
        <v>120</v>
      </c>
      <c r="K116" s="118">
        <v>1000</v>
      </c>
      <c r="L116" s="119">
        <f t="shared" ca="1" si="11"/>
        <v>9.1012589241558448</v>
      </c>
      <c r="M116" s="176">
        <f t="shared" ca="1" si="15"/>
        <v>0.60075000000000001</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0.74950000000000061</v>
      </c>
      <c r="O116" s="71">
        <f t="shared" ca="1" si="16"/>
        <v>89.940000000000069</v>
      </c>
      <c r="S116" s="119">
        <f t="shared" ca="1" si="12"/>
        <v>10.361514800000011</v>
      </c>
      <c r="T116" s="54">
        <f t="shared" ca="1" si="17"/>
        <v>0.68522000000000005</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0.69318666666666739</v>
      </c>
      <c r="V116" s="71">
        <f t="shared" ca="1" si="18"/>
        <v>83.182400000000086</v>
      </c>
    </row>
    <row r="117" spans="1:22" x14ac:dyDescent="0.35">
      <c r="A117" s="32">
        <f t="shared" si="19"/>
        <v>45848</v>
      </c>
      <c r="B117" s="70" cm="1">
        <f t="array" aca="1" ref="B117" ca="1">_xlfn.XLOOKUP(A117,INDIRECT($A$5&amp;"!$AJ$41:$AJ$406"),INDIRECT($A$5&amp;"!$AK$41:$AK$406"))*SUM($F$3:$I$3)</f>
        <v>0</v>
      </c>
      <c r="C117" s="70" cm="1">
        <f t="array" aca="1" ref="C117" ca="1">_xlfn.XLOOKUP(A117,INDIRECT($A$5&amp;"!$AJ$41:$AJ$406"),INDIRECT($A$5&amp;"!$AL$41:$AL$406"))*SUM($F$3:$I$3)</f>
        <v>15</v>
      </c>
      <c r="D117" s="70" cm="1">
        <f t="array" aca="1" ref="D117" ca="1">_xlfn.XLOOKUP(A117,INDIRECT($A$5&amp;"!$AJ$41:$AJ$406"),INDIRECT($A$5&amp;"!$AO$41:$AO$406"))*SUM($F$3:$I$3)</f>
        <v>15</v>
      </c>
      <c r="E117" s="34" cm="1">
        <f t="array" ref="E117">SUMPRODUCT(('PT Storengy'!$B$8:$K$372)*('PT Storengy'!$A$8:$A$372=$A117)*('PT Storengy'!$B$5:$K$5=$A$6)*('PT Storengy'!$B$7:$K$7=$A$7))</f>
        <v>0</v>
      </c>
      <c r="F117" s="119">
        <f t="shared" ca="1" si="10"/>
        <v>9.6255873600000026</v>
      </c>
      <c r="G117" s="176">
        <f t="shared" ca="1" si="13"/>
        <v>0.63590000000000002</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0.72606666666666742</v>
      </c>
      <c r="I117" s="71">
        <f t="shared" ca="1" si="14"/>
        <v>87.128000000000085</v>
      </c>
      <c r="J117" s="118" cm="1">
        <f t="array" aca="1" ref="J117" ca="1">IF(COUNTIFS('PTC GRTgaz'!$K$7:$K$15996,"",'PTC GRTgaz'!$A$7:$A$15996,J$16,'PTC GRTgaz'!$D$7:$D$15996,$A117,'PTC GRTgaz'!$C$7:$C$15996,"DEL")&gt;0,J$14,SUMIFS('PTC GRTgaz'!$K$7:$K$15996,'PTC GRTgaz'!$A$7:$A$15996,J$16,'PTC GRTgaz'!$D$7:$D$15996,$A117,'PTC GRTgaz'!$C$7:$C$15996,"DEL")*1.0026*$F$4/INDIRECT($A$4&amp;"!D9"))</f>
        <v>120</v>
      </c>
      <c r="K117" s="118">
        <v>1000</v>
      </c>
      <c r="L117" s="119">
        <f t="shared" ca="1" si="11"/>
        <v>9.1907189241558456</v>
      </c>
      <c r="M117" s="176">
        <f t="shared" ca="1" si="15"/>
        <v>0.60675000000000001</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0.74550000000000072</v>
      </c>
      <c r="O117" s="71">
        <f t="shared" ca="1" si="16"/>
        <v>89.460000000000093</v>
      </c>
      <c r="S117" s="119">
        <f t="shared" ca="1" si="12"/>
        <v>10.444253200000011</v>
      </c>
      <c r="T117" s="54">
        <f t="shared" ca="1" si="17"/>
        <v>0.69077</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0.68948666666666736</v>
      </c>
      <c r="V117" s="71">
        <f t="shared" ca="1" si="18"/>
        <v>82.738400000000084</v>
      </c>
    </row>
    <row r="118" spans="1:22" x14ac:dyDescent="0.35">
      <c r="A118" s="32">
        <f t="shared" si="19"/>
        <v>45849</v>
      </c>
      <c r="B118" s="70" cm="1">
        <f t="array" aca="1" ref="B118" ca="1">_xlfn.XLOOKUP(A118,INDIRECT($A$5&amp;"!$AJ$41:$AJ$406"),INDIRECT($A$5&amp;"!$AK$41:$AK$406"))*SUM($F$3:$I$3)</f>
        <v>0</v>
      </c>
      <c r="C118" s="70" cm="1">
        <f t="array" aca="1" ref="C118" ca="1">_xlfn.XLOOKUP(A118,INDIRECT($A$5&amp;"!$AJ$41:$AJ$406"),INDIRECT($A$5&amp;"!$AL$41:$AL$406"))*SUM($F$3:$I$3)</f>
        <v>15</v>
      </c>
      <c r="D118" s="70" cm="1">
        <f t="array" aca="1" ref="D118" ca="1">_xlfn.XLOOKUP(A118,INDIRECT($A$5&amp;"!$AJ$41:$AJ$406"),INDIRECT($A$5&amp;"!$AO$41:$AO$406"))*SUM($F$3:$I$3)</f>
        <v>15</v>
      </c>
      <c r="E118" s="34" cm="1">
        <f t="array" ref="E118">SUMPRODUCT(('PT Storengy'!$B$8:$K$372)*('PT Storengy'!$A$8:$A$372=$A118)*('PT Storengy'!$B$5:$K$5=$A$6)*('PT Storengy'!$B$7:$K$7=$A$7))</f>
        <v>0</v>
      </c>
      <c r="F118" s="119">
        <f t="shared" ca="1" si="10"/>
        <v>9.7122505600000029</v>
      </c>
      <c r="G118" s="176">
        <f t="shared" ca="1" si="13"/>
        <v>0.64171</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0.72219333333333413</v>
      </c>
      <c r="I118" s="71">
        <f t="shared" ca="1" si="14"/>
        <v>86.663200000000103</v>
      </c>
      <c r="J118" s="118" cm="1">
        <f t="array" aca="1" ref="J118" ca="1">IF(COUNTIFS('PTC GRTgaz'!$K$7:$K$15996,"",'PTC GRTgaz'!$A$7:$A$15996,J$16,'PTC GRTgaz'!$D$7:$D$15996,$A118,'PTC GRTgaz'!$C$7:$C$15996,"DEL")&gt;0,J$14,SUMIFS('PTC GRTgaz'!$K$7:$K$15996,'PTC GRTgaz'!$A$7:$A$15996,J$16,'PTC GRTgaz'!$D$7:$D$15996,$A118,'PTC GRTgaz'!$C$7:$C$15996,"DEL")*1.0026*$F$4/INDIRECT($A$4&amp;"!D9"))</f>
        <v>120</v>
      </c>
      <c r="K118" s="118">
        <v>1000</v>
      </c>
      <c r="L118" s="119">
        <f t="shared" ca="1" si="11"/>
        <v>9.2797021241558451</v>
      </c>
      <c r="M118" s="176">
        <f t="shared" ca="1" si="15"/>
        <v>0.61270999999999998</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0.74152666666666733</v>
      </c>
      <c r="O118" s="71">
        <f t="shared" ca="1" si="16"/>
        <v>88.983200000000082</v>
      </c>
      <c r="S118" s="119">
        <f t="shared" ca="1" si="12"/>
        <v>10.526550800000011</v>
      </c>
      <c r="T118" s="54">
        <f t="shared" ca="1" si="17"/>
        <v>0.69628000000000001</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0.68581333333333405</v>
      </c>
      <c r="V118" s="71">
        <f t="shared" ca="1" si="18"/>
        <v>82.297600000000088</v>
      </c>
    </row>
    <row r="119" spans="1:22" x14ac:dyDescent="0.35">
      <c r="A119" s="32">
        <f t="shared" si="19"/>
        <v>45850</v>
      </c>
      <c r="B119" s="70" cm="1">
        <f t="array" aca="1" ref="B119" ca="1">_xlfn.XLOOKUP(A119,INDIRECT($A$5&amp;"!$AJ$41:$AJ$406"),INDIRECT($A$5&amp;"!$AK$41:$AK$406"))*SUM($F$3:$I$3)</f>
        <v>0</v>
      </c>
      <c r="C119" s="70" cm="1">
        <f t="array" aca="1" ref="C119" ca="1">_xlfn.XLOOKUP(A119,INDIRECT($A$5&amp;"!$AJ$41:$AJ$406"),INDIRECT($A$5&amp;"!$AL$41:$AL$406"))*SUM($F$3:$I$3)</f>
        <v>15</v>
      </c>
      <c r="D119" s="70" cm="1">
        <f t="array" aca="1" ref="D119" ca="1">_xlfn.XLOOKUP(A119,INDIRECT($A$5&amp;"!$AJ$41:$AJ$406"),INDIRECT($A$5&amp;"!$AO$41:$AO$406"))*SUM($F$3:$I$3)</f>
        <v>15</v>
      </c>
      <c r="E119" s="34" cm="1">
        <f t="array" ref="E119">SUMPRODUCT(('PT Storengy'!$B$8:$K$372)*('PT Storengy'!$A$8:$A$372=$A119)*('PT Storengy'!$B$5:$K$5=$A$6)*('PT Storengy'!$B$7:$K$7=$A$7))</f>
        <v>0</v>
      </c>
      <c r="F119" s="119">
        <f t="shared" ca="1" si="10"/>
        <v>9.7984521600000036</v>
      </c>
      <c r="G119" s="176">
        <f t="shared" ca="1" si="13"/>
        <v>0.64748000000000006</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0.71834666666666736</v>
      </c>
      <c r="I119" s="71">
        <f t="shared" ca="1" si="14"/>
        <v>86.201600000000084</v>
      </c>
      <c r="J119" s="118" cm="1">
        <f t="array" aca="1" ref="J119" ca="1">IF(COUNTIFS('PTC GRTgaz'!$K$7:$K$15996,"",'PTC GRTgaz'!$A$7:$A$15996,J$16,'PTC GRTgaz'!$D$7:$D$15996,$A119,'PTC GRTgaz'!$C$7:$C$15996,"DEL")&gt;0,J$14,SUMIFS('PTC GRTgaz'!$K$7:$K$15996,'PTC GRTgaz'!$A$7:$A$15996,J$16,'PTC GRTgaz'!$D$7:$D$15996,$A119,'PTC GRTgaz'!$C$7:$C$15996,"DEL")*1.0026*$F$4/INDIRECT($A$4&amp;"!D9"))</f>
        <v>120</v>
      </c>
      <c r="K119" s="118">
        <v>1000</v>
      </c>
      <c r="L119" s="119">
        <f t="shared" ca="1" si="11"/>
        <v>9.368210124155846</v>
      </c>
      <c r="M119" s="176">
        <f t="shared" ca="1" si="15"/>
        <v>0.61865000000000003</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0.73756666666666726</v>
      </c>
      <c r="O119" s="71">
        <f t="shared" ca="1" si="16"/>
        <v>88.508000000000067</v>
      </c>
      <c r="S119" s="119">
        <f t="shared" ca="1" si="12"/>
        <v>10.608409200000011</v>
      </c>
      <c r="T119" s="54">
        <f t="shared" ca="1" si="17"/>
        <v>0.70177</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0.68215333333333394</v>
      </c>
      <c r="V119" s="71">
        <f t="shared" ca="1" si="18"/>
        <v>81.858400000000074</v>
      </c>
    </row>
    <row r="120" spans="1:22" x14ac:dyDescent="0.35">
      <c r="A120" s="32">
        <f t="shared" si="19"/>
        <v>45851</v>
      </c>
      <c r="B120" s="70" cm="1">
        <f t="array" aca="1" ref="B120" ca="1">_xlfn.XLOOKUP(A120,INDIRECT($A$5&amp;"!$AJ$41:$AJ$406"),INDIRECT($A$5&amp;"!$AK$41:$AK$406"))*SUM($F$3:$I$3)</f>
        <v>0</v>
      </c>
      <c r="C120" s="70" cm="1">
        <f t="array" aca="1" ref="C120" ca="1">_xlfn.XLOOKUP(A120,INDIRECT($A$5&amp;"!$AJ$41:$AJ$406"),INDIRECT($A$5&amp;"!$AL$41:$AL$406"))*SUM($F$3:$I$3)</f>
        <v>15</v>
      </c>
      <c r="D120" s="70" cm="1">
        <f t="array" aca="1" ref="D120" ca="1">_xlfn.XLOOKUP(A120,INDIRECT($A$5&amp;"!$AJ$41:$AJ$406"),INDIRECT($A$5&amp;"!$AO$41:$AO$406"))*SUM($F$3:$I$3)</f>
        <v>15</v>
      </c>
      <c r="E120" s="34" cm="1">
        <f t="array" ref="E120">SUMPRODUCT(('PT Storengy'!$B$8:$K$372)*('PT Storengy'!$A$8:$A$372=$A120)*('PT Storengy'!$B$5:$K$5=$A$6)*('PT Storengy'!$B$7:$K$7=$A$7))</f>
        <v>0</v>
      </c>
      <c r="F120" s="119">
        <f t="shared" ca="1" si="10"/>
        <v>9.884193760000004</v>
      </c>
      <c r="G120" s="176">
        <f t="shared" ca="1" si="13"/>
        <v>0.65322999999999998</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0.714513333333334</v>
      </c>
      <c r="I120" s="71">
        <f t="shared" ca="1" si="14"/>
        <v>85.741600000000076</v>
      </c>
      <c r="J120" s="118" cm="1">
        <f t="array" aca="1" ref="J120" ca="1">IF(COUNTIFS('PTC GRTgaz'!$K$7:$K$15996,"",'PTC GRTgaz'!$A$7:$A$15996,J$16,'PTC GRTgaz'!$D$7:$D$15996,$A120,'PTC GRTgaz'!$C$7:$C$15996,"DEL")&gt;0,J$14,SUMIFS('PTC GRTgaz'!$K$7:$K$15996,'PTC GRTgaz'!$A$7:$A$15996,J$16,'PTC GRTgaz'!$D$7:$D$15996,$A120,'PTC GRTgaz'!$C$7:$C$15996,"DEL")*1.0026*$F$4/INDIRECT($A$4&amp;"!D9"))</f>
        <v>120</v>
      </c>
      <c r="K120" s="118">
        <v>1000</v>
      </c>
      <c r="L120" s="119">
        <f t="shared" ca="1" si="11"/>
        <v>9.4562461241558466</v>
      </c>
      <c r="M120" s="176">
        <f t="shared" ca="1" si="15"/>
        <v>0.62455000000000005</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0.73363333333333403</v>
      </c>
      <c r="O120" s="71">
        <f t="shared" ca="1" si="16"/>
        <v>88.036000000000087</v>
      </c>
      <c r="S120" s="119">
        <f t="shared" ca="1" si="12"/>
        <v>10.689830800000012</v>
      </c>
      <c r="T120" s="54">
        <f t="shared" ca="1" si="17"/>
        <v>0.70723000000000003</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0.67851333333333408</v>
      </c>
      <c r="V120" s="71">
        <f t="shared" ca="1" si="18"/>
        <v>81.421600000000083</v>
      </c>
    </row>
    <row r="121" spans="1:22" x14ac:dyDescent="0.35">
      <c r="A121" s="32">
        <f t="shared" si="19"/>
        <v>45852</v>
      </c>
      <c r="B121" s="70" cm="1">
        <f t="array" aca="1" ref="B121" ca="1">_xlfn.XLOOKUP(A121,INDIRECT($A$5&amp;"!$AJ$41:$AJ$406"),INDIRECT($A$5&amp;"!$AK$41:$AK$406"))*SUM($F$3:$I$3)</f>
        <v>0</v>
      </c>
      <c r="C121" s="70" cm="1">
        <f t="array" aca="1" ref="C121" ca="1">_xlfn.XLOOKUP(A121,INDIRECT($A$5&amp;"!$AJ$41:$AJ$406"),INDIRECT($A$5&amp;"!$AL$41:$AL$406"))*SUM($F$3:$I$3)</f>
        <v>15</v>
      </c>
      <c r="D121" s="70" cm="1">
        <f t="array" aca="1" ref="D121" ca="1">_xlfn.XLOOKUP(A121,INDIRECT($A$5&amp;"!$AJ$41:$AJ$406"),INDIRECT($A$5&amp;"!$AO$41:$AO$406"))*SUM($F$3:$I$3)</f>
        <v>15</v>
      </c>
      <c r="E121" s="34" cm="1">
        <f t="array" ref="E121">SUMPRODUCT(('PT Storengy'!$B$8:$K$372)*('PT Storengy'!$A$8:$A$372=$A121)*('PT Storengy'!$B$5:$K$5=$A$6)*('PT Storengy'!$B$7:$K$7=$A$7))</f>
        <v>0</v>
      </c>
      <c r="F121" s="119">
        <f t="shared" ca="1" si="10"/>
        <v>9.9694777600000037</v>
      </c>
      <c r="G121" s="176">
        <f t="shared" ca="1" si="13"/>
        <v>0.65895000000000004</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0.71070000000000055</v>
      </c>
      <c r="I121" s="71">
        <f t="shared" ca="1" si="14"/>
        <v>85.284000000000063</v>
      </c>
      <c r="J121" s="118" cm="1">
        <f t="array" aca="1" ref="J121" ca="1">IF(COUNTIFS('PTC GRTgaz'!$K$7:$K$15996,"",'PTC GRTgaz'!$A$7:$A$15996,J$16,'PTC GRTgaz'!$D$7:$D$15996,$A121,'PTC GRTgaz'!$C$7:$C$15996,"DEL")&gt;0,J$14,SUMIFS('PTC GRTgaz'!$K$7:$K$15996,'PTC GRTgaz'!$A$7:$A$15996,J$16,'PTC GRTgaz'!$D$7:$D$15996,$A121,'PTC GRTgaz'!$C$7:$C$15996,"DEL")*1.0026*$F$4/INDIRECT($A$4&amp;"!D9"))</f>
        <v>120</v>
      </c>
      <c r="K121" s="118">
        <v>1000</v>
      </c>
      <c r="L121" s="119">
        <f t="shared" ca="1" si="11"/>
        <v>9.5438125241558467</v>
      </c>
      <c r="M121" s="176">
        <f t="shared" ca="1" si="15"/>
        <v>0.63041999999999998</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0.7297200000000007</v>
      </c>
      <c r="O121" s="71">
        <f t="shared" ca="1" si="16"/>
        <v>87.566400000000087</v>
      </c>
      <c r="S121" s="119">
        <f t="shared" ca="1" si="12"/>
        <v>10.770818000000013</v>
      </c>
      <c r="T121" s="54">
        <f t="shared" ca="1" si="17"/>
        <v>0.71265999999999996</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0.67489333333333401</v>
      </c>
      <c r="V121" s="71">
        <f t="shared" ca="1" si="18"/>
        <v>80.987200000000087</v>
      </c>
    </row>
    <row r="122" spans="1:22" x14ac:dyDescent="0.35">
      <c r="A122" s="32">
        <f t="shared" si="19"/>
        <v>45853</v>
      </c>
      <c r="B122" s="70" cm="1">
        <f t="array" aca="1" ref="B122" ca="1">_xlfn.XLOOKUP(A122,INDIRECT($A$5&amp;"!$AJ$41:$AJ$406"),INDIRECT($A$5&amp;"!$AK$41:$AK$406"))*SUM($F$3:$I$3)</f>
        <v>0</v>
      </c>
      <c r="C122" s="70" cm="1">
        <f t="array" aca="1" ref="C122" ca="1">_xlfn.XLOOKUP(A122,INDIRECT($A$5&amp;"!$AJ$41:$AJ$406"),INDIRECT($A$5&amp;"!$AL$41:$AL$406"))*SUM($F$3:$I$3)</f>
        <v>15</v>
      </c>
      <c r="D122" s="70" cm="1">
        <f t="array" aca="1" ref="D122" ca="1">_xlfn.XLOOKUP(A122,INDIRECT($A$5&amp;"!$AJ$41:$AJ$406"),INDIRECT($A$5&amp;"!$AO$41:$AO$406"))*SUM($F$3:$I$3)</f>
        <v>15</v>
      </c>
      <c r="E122" s="34" cm="1">
        <f t="array" ref="E122">SUMPRODUCT(('PT Storengy'!$B$8:$K$372)*('PT Storengy'!$A$8:$A$372=$A122)*('PT Storengy'!$B$5:$K$5=$A$6)*('PT Storengy'!$B$7:$K$7=$A$7))</f>
        <v>0</v>
      </c>
      <c r="F122" s="119">
        <f t="shared" ca="1" si="10"/>
        <v>10.054307360000005</v>
      </c>
      <c r="G122" s="176">
        <f t="shared" ca="1" si="13"/>
        <v>0.66463000000000005</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0.70691333333333395</v>
      </c>
      <c r="I122" s="71">
        <f t="shared" ca="1" si="14"/>
        <v>84.82960000000007</v>
      </c>
      <c r="J122" s="118" cm="1">
        <f t="array" aca="1" ref="J122" ca="1">IF(COUNTIFS('PTC GRTgaz'!$K$7:$K$15996,"",'PTC GRTgaz'!$A$7:$A$15996,J$16,'PTC GRTgaz'!$D$7:$D$15996,$A122,'PTC GRTgaz'!$C$7:$C$15996,"DEL")&gt;0,J$14,SUMIFS('PTC GRTgaz'!$K$7:$K$15996,'PTC GRTgaz'!$A$7:$A$15996,J$16,'PTC GRTgaz'!$D$7:$D$15996,$A122,'PTC GRTgaz'!$C$7:$C$15996,"DEL")*1.0026*$F$4/INDIRECT($A$4&amp;"!D9"))</f>
        <v>120</v>
      </c>
      <c r="K122" s="118">
        <v>1000</v>
      </c>
      <c r="L122" s="119">
        <f t="shared" ca="1" si="11"/>
        <v>9.6309125241558462</v>
      </c>
      <c r="M122" s="176">
        <f t="shared" ca="1" si="15"/>
        <v>0.63624999999999998</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0.72583333333333411</v>
      </c>
      <c r="O122" s="71">
        <f t="shared" ca="1" si="16"/>
        <v>87.100000000000094</v>
      </c>
      <c r="S122" s="119">
        <f t="shared" ca="1" si="12"/>
        <v>10.851374000000012</v>
      </c>
      <c r="T122" s="54">
        <f t="shared" ca="1" si="17"/>
        <v>0.71804999999999997</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0.67130000000000067</v>
      </c>
      <c r="V122" s="71">
        <f t="shared" ca="1" si="18"/>
        <v>80.556000000000083</v>
      </c>
    </row>
    <row r="123" spans="1:22" x14ac:dyDescent="0.35">
      <c r="A123" s="32">
        <f t="shared" si="19"/>
        <v>45854</v>
      </c>
      <c r="B123" s="70" cm="1">
        <f t="array" aca="1" ref="B123" ca="1">_xlfn.XLOOKUP(A123,INDIRECT($A$5&amp;"!$AJ$41:$AJ$406"),INDIRECT($A$5&amp;"!$AK$41:$AK$406"))*SUM($F$3:$I$3)</f>
        <v>0</v>
      </c>
      <c r="C123" s="70" cm="1">
        <f t="array" aca="1" ref="C123" ca="1">_xlfn.XLOOKUP(A123,INDIRECT($A$5&amp;"!$AJ$41:$AJ$406"),INDIRECT($A$5&amp;"!$AL$41:$AL$406"))*SUM($F$3:$I$3)</f>
        <v>15</v>
      </c>
      <c r="D123" s="70" cm="1">
        <f t="array" aca="1" ref="D123" ca="1">_xlfn.XLOOKUP(A123,INDIRECT($A$5&amp;"!$AJ$41:$AJ$406"),INDIRECT($A$5&amp;"!$AO$41:$AO$406"))*SUM($F$3:$I$3)</f>
        <v>15</v>
      </c>
      <c r="E123" s="34" cm="1">
        <f t="array" ref="E123">SUMPRODUCT(('PT Storengy'!$B$8:$K$372)*('PT Storengy'!$A$8:$A$372=$A123)*('PT Storengy'!$B$5:$K$5=$A$6)*('PT Storengy'!$B$7:$K$7=$A$7))</f>
        <v>0</v>
      </c>
      <c r="F123" s="119">
        <f t="shared" ca="1" si="10"/>
        <v>10.138684160000004</v>
      </c>
      <c r="G123" s="176">
        <f t="shared" ca="1" si="13"/>
        <v>0.67029000000000005</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0.70314000000000065</v>
      </c>
      <c r="I123" s="71">
        <f t="shared" ca="1" si="14"/>
        <v>84.376800000000074</v>
      </c>
      <c r="J123" s="118" cm="1">
        <f t="array" aca="1" ref="J123" ca="1">IF(COUNTIFS('PTC GRTgaz'!$K$7:$K$15996,"",'PTC GRTgaz'!$A$7:$A$15996,J$16,'PTC GRTgaz'!$D$7:$D$15996,$A123,'PTC GRTgaz'!$C$7:$C$15996,"DEL")&gt;0,J$14,SUMIFS('PTC GRTgaz'!$K$7:$K$15996,'PTC GRTgaz'!$A$7:$A$15996,J$16,'PTC GRTgaz'!$D$7:$D$15996,$A123,'PTC GRTgaz'!$C$7:$C$15996,"DEL")*1.0026*$F$4/INDIRECT($A$4&amp;"!D9"))</f>
        <v>120</v>
      </c>
      <c r="K123" s="118">
        <v>1000</v>
      </c>
      <c r="L123" s="119">
        <f t="shared" ca="1" si="11"/>
        <v>9.7175477241558461</v>
      </c>
      <c r="M123" s="176">
        <f t="shared" ca="1" si="15"/>
        <v>0.64205999999999996</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0.72196000000000082</v>
      </c>
      <c r="O123" s="71">
        <f t="shared" ca="1" si="16"/>
        <v>86.635200000000097</v>
      </c>
      <c r="S123" s="119">
        <f t="shared" ca="1" si="12"/>
        <v>10.931500400000012</v>
      </c>
      <c r="T123" s="54">
        <f t="shared" ca="1" si="17"/>
        <v>0.72341999999999995</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0.66772000000000065</v>
      </c>
      <c r="V123" s="71">
        <f t="shared" ca="1" si="18"/>
        <v>80.126400000000075</v>
      </c>
    </row>
    <row r="124" spans="1:22" x14ac:dyDescent="0.35">
      <c r="A124" s="32">
        <f t="shared" si="19"/>
        <v>45855</v>
      </c>
      <c r="B124" s="70" cm="1">
        <f t="array" aca="1" ref="B124" ca="1">_xlfn.XLOOKUP(A124,INDIRECT($A$5&amp;"!$AJ$41:$AJ$406"),INDIRECT($A$5&amp;"!$AK$41:$AK$406"))*SUM($F$3:$I$3)</f>
        <v>0</v>
      </c>
      <c r="C124" s="70" cm="1">
        <f t="array" aca="1" ref="C124" ca="1">_xlfn.XLOOKUP(A124,INDIRECT($A$5&amp;"!$AJ$41:$AJ$406"),INDIRECT($A$5&amp;"!$AL$41:$AL$406"))*SUM($F$3:$I$3)</f>
        <v>15</v>
      </c>
      <c r="D124" s="70" cm="1">
        <f t="array" aca="1" ref="D124" ca="1">_xlfn.XLOOKUP(A124,INDIRECT($A$5&amp;"!$AJ$41:$AJ$406"),INDIRECT($A$5&amp;"!$AO$41:$AO$406"))*SUM($F$3:$I$3)</f>
        <v>15</v>
      </c>
      <c r="E124" s="34" cm="1">
        <f t="array" ref="E124">SUMPRODUCT(('PT Storengy'!$B$8:$K$372)*('PT Storengy'!$A$8:$A$372=$A124)*('PT Storengy'!$B$5:$K$5=$A$6)*('PT Storengy'!$B$7:$K$7=$A$7))</f>
        <v>0</v>
      </c>
      <c r="F124" s="119">
        <f t="shared" ca="1" si="10"/>
        <v>10.222611360000004</v>
      </c>
      <c r="G124" s="176">
        <f t="shared" ca="1" si="13"/>
        <v>0.67591000000000001</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0.69939333333333398</v>
      </c>
      <c r="I124" s="71">
        <f t="shared" ca="1" si="14"/>
        <v>83.927200000000084</v>
      </c>
      <c r="J124" s="118" cm="1">
        <f t="array" aca="1" ref="J124" ca="1">IF(COUNTIFS('PTC GRTgaz'!$K$7:$K$15996,"",'PTC GRTgaz'!$A$7:$A$15996,J$16,'PTC GRTgaz'!$D$7:$D$15996,$A124,'PTC GRTgaz'!$C$7:$C$15996,"DEL")&gt;0,J$14,SUMIFS('PTC GRTgaz'!$K$7:$K$15996,'PTC GRTgaz'!$A$7:$A$15996,J$16,'PTC GRTgaz'!$D$7:$D$15996,$A124,'PTC GRTgaz'!$C$7:$C$15996,"DEL")*1.0026*$F$4/INDIRECT($A$4&amp;"!D9"))</f>
        <v>120</v>
      </c>
      <c r="K124" s="118">
        <v>1000</v>
      </c>
      <c r="L124" s="119">
        <f t="shared" ca="1" si="11"/>
        <v>9.8037205241558461</v>
      </c>
      <c r="M124" s="176">
        <f t="shared" ca="1" si="15"/>
        <v>0.64783999999999997</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0.71810666666666734</v>
      </c>
      <c r="O124" s="71">
        <f t="shared" ca="1" si="16"/>
        <v>86.17280000000008</v>
      </c>
      <c r="S124" s="119">
        <f t="shared" ca="1" si="12"/>
        <v>11.011198800000011</v>
      </c>
      <c r="T124" s="54">
        <f t="shared" ca="1" si="17"/>
        <v>0.72877000000000003</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0.66415333333333393</v>
      </c>
      <c r="V124" s="71">
        <f t="shared" ca="1" si="18"/>
        <v>79.698400000000078</v>
      </c>
    </row>
    <row r="125" spans="1:22" x14ac:dyDescent="0.35">
      <c r="A125" s="32">
        <f t="shared" si="19"/>
        <v>45856</v>
      </c>
      <c r="B125" s="70" cm="1">
        <f t="array" aca="1" ref="B125" ca="1">_xlfn.XLOOKUP(A125,INDIRECT($A$5&amp;"!$AJ$41:$AJ$406"),INDIRECT($A$5&amp;"!$AK$41:$AK$406"))*SUM($F$3:$I$3)</f>
        <v>0</v>
      </c>
      <c r="C125" s="70" cm="1">
        <f t="array" aca="1" ref="C125" ca="1">_xlfn.XLOOKUP(A125,INDIRECT($A$5&amp;"!$AJ$41:$AJ$406"),INDIRECT($A$5&amp;"!$AL$41:$AL$406"))*SUM($F$3:$I$3)</f>
        <v>15</v>
      </c>
      <c r="D125" s="70" cm="1">
        <f t="array" aca="1" ref="D125" ca="1">_xlfn.XLOOKUP(A125,INDIRECT($A$5&amp;"!$AJ$41:$AJ$406"),INDIRECT($A$5&amp;"!$AO$41:$AO$406"))*SUM($F$3:$I$3)</f>
        <v>15</v>
      </c>
      <c r="E125" s="34" cm="1">
        <f t="array" ref="E125">SUMPRODUCT(('PT Storengy'!$B$8:$K$372)*('PT Storengy'!$A$8:$A$372=$A125)*('PT Storengy'!$B$5:$K$5=$A$6)*('PT Storengy'!$B$7:$K$7=$A$7))</f>
        <v>0</v>
      </c>
      <c r="F125" s="119">
        <f t="shared" ca="1" si="10"/>
        <v>10.306090560000003</v>
      </c>
      <c r="G125" s="176">
        <f t="shared" ca="1" si="13"/>
        <v>0.68150999999999995</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0.69566000000000072</v>
      </c>
      <c r="I125" s="71">
        <f t="shared" ca="1" si="14"/>
        <v>83.479200000000091</v>
      </c>
      <c r="J125" s="118" cm="1">
        <f t="array" aca="1" ref="J125" ca="1">IF(COUNTIFS('PTC GRTgaz'!$K$7:$K$15996,"",'PTC GRTgaz'!$A$7:$A$15996,J$16,'PTC GRTgaz'!$D$7:$D$15996,$A125,'PTC GRTgaz'!$C$7:$C$15996,"DEL")&gt;0,J$14,SUMIFS('PTC GRTgaz'!$K$7:$K$15996,'PTC GRTgaz'!$A$7:$A$15996,J$16,'PTC GRTgaz'!$D$7:$D$15996,$A125,'PTC GRTgaz'!$C$7:$C$15996,"DEL")*1.0026*$F$4/INDIRECT($A$4&amp;"!D9"))</f>
        <v>120</v>
      </c>
      <c r="K125" s="118">
        <v>1000</v>
      </c>
      <c r="L125" s="119">
        <f t="shared" ca="1" si="11"/>
        <v>9.8894341241558461</v>
      </c>
      <c r="M125" s="176">
        <f t="shared" ca="1" si="15"/>
        <v>0.65358000000000005</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0.71428000000000058</v>
      </c>
      <c r="O125" s="71">
        <f t="shared" ca="1" si="16"/>
        <v>85.713600000000071</v>
      </c>
      <c r="S125" s="119">
        <f t="shared" ca="1" si="12"/>
        <v>11.090472400000012</v>
      </c>
      <c r="T125" s="54">
        <f t="shared" ca="1" si="17"/>
        <v>0.73407999999999995</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0.66061333333333394</v>
      </c>
      <c r="V125" s="71">
        <f t="shared" ca="1" si="18"/>
        <v>79.273600000000073</v>
      </c>
    </row>
    <row r="126" spans="1:22" x14ac:dyDescent="0.35">
      <c r="A126" s="32">
        <f t="shared" si="19"/>
        <v>45857</v>
      </c>
      <c r="B126" s="70" cm="1">
        <f t="array" aca="1" ref="B126" ca="1">_xlfn.XLOOKUP(A126,INDIRECT($A$5&amp;"!$AJ$41:$AJ$406"),INDIRECT($A$5&amp;"!$AK$41:$AK$406"))*SUM($F$3:$I$3)</f>
        <v>0</v>
      </c>
      <c r="C126" s="70" cm="1">
        <f t="array" aca="1" ref="C126" ca="1">_xlfn.XLOOKUP(A126,INDIRECT($A$5&amp;"!$AJ$41:$AJ$406"),INDIRECT($A$5&amp;"!$AL$41:$AL$406"))*SUM($F$3:$I$3)</f>
        <v>15</v>
      </c>
      <c r="D126" s="70" cm="1">
        <f t="array" aca="1" ref="D126" ca="1">_xlfn.XLOOKUP(A126,INDIRECT($A$5&amp;"!$AJ$41:$AJ$406"),INDIRECT($A$5&amp;"!$AO$41:$AO$406"))*SUM($F$3:$I$3)</f>
        <v>15</v>
      </c>
      <c r="E126" s="34" cm="1">
        <f t="array" ref="E126">SUMPRODUCT(('PT Storengy'!$B$8:$K$372)*('PT Storengy'!$A$8:$A$372=$A126)*('PT Storengy'!$B$5:$K$5=$A$6)*('PT Storengy'!$B$7:$K$7=$A$7))</f>
        <v>0</v>
      </c>
      <c r="F126" s="119">
        <f t="shared" ca="1" si="10"/>
        <v>10.389124960000004</v>
      </c>
      <c r="G126" s="176">
        <f t="shared" ca="1" si="13"/>
        <v>0.68706999999999996</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0.69195333333333409</v>
      </c>
      <c r="I126" s="71">
        <f t="shared" ca="1" si="14"/>
        <v>83.03440000000009</v>
      </c>
      <c r="J126" s="118" cm="1">
        <f t="array" aca="1" ref="J126" ca="1">IF(COUNTIFS('PTC GRTgaz'!$K$7:$K$15996,"",'PTC GRTgaz'!$A$7:$A$15996,J$16,'PTC GRTgaz'!$D$7:$D$15996,$A126,'PTC GRTgaz'!$C$7:$C$15996,"DEL")&gt;0,J$14,SUMIFS('PTC GRTgaz'!$K$7:$K$15996,'PTC GRTgaz'!$A$7:$A$15996,J$16,'PTC GRTgaz'!$D$7:$D$15996,$A126,'PTC GRTgaz'!$C$7:$C$15996,"DEL")*1.0026*$F$4/INDIRECT($A$4&amp;"!D9"))</f>
        <v>120</v>
      </c>
      <c r="K126" s="118">
        <v>1000</v>
      </c>
      <c r="L126" s="119">
        <f t="shared" ca="1" si="11"/>
        <v>9.9746901241558454</v>
      </c>
      <c r="M126" s="176">
        <f t="shared" ca="1" si="15"/>
        <v>0.6593</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0.71046666666666725</v>
      </c>
      <c r="O126" s="71">
        <f t="shared" ca="1" si="16"/>
        <v>85.256000000000071</v>
      </c>
      <c r="S126" s="119">
        <f t="shared" ca="1" si="12"/>
        <v>11.169323600000013</v>
      </c>
      <c r="T126" s="54">
        <f t="shared" ca="1" si="17"/>
        <v>0.73936000000000002</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0.65709333333333397</v>
      </c>
      <c r="V126" s="71">
        <f t="shared" ca="1" si="18"/>
        <v>78.851200000000077</v>
      </c>
    </row>
    <row r="127" spans="1:22" x14ac:dyDescent="0.35">
      <c r="A127" s="32">
        <f t="shared" si="19"/>
        <v>45858</v>
      </c>
      <c r="B127" s="70" cm="1">
        <f t="array" aca="1" ref="B127" ca="1">_xlfn.XLOOKUP(A127,INDIRECT($A$5&amp;"!$AJ$41:$AJ$406"),INDIRECT($A$5&amp;"!$AK$41:$AK$406"))*SUM($F$3:$I$3)</f>
        <v>0</v>
      </c>
      <c r="C127" s="70" cm="1">
        <f t="array" aca="1" ref="C127" ca="1">_xlfn.XLOOKUP(A127,INDIRECT($A$5&amp;"!$AJ$41:$AJ$406"),INDIRECT($A$5&amp;"!$AL$41:$AL$406"))*SUM($F$3:$I$3)</f>
        <v>15</v>
      </c>
      <c r="D127" s="70" cm="1">
        <f t="array" aca="1" ref="D127" ca="1">_xlfn.XLOOKUP(A127,INDIRECT($A$5&amp;"!$AJ$41:$AJ$406"),INDIRECT($A$5&amp;"!$AO$41:$AO$406"))*SUM($F$3:$I$3)</f>
        <v>15</v>
      </c>
      <c r="E127" s="34" cm="1">
        <f t="array" ref="E127">SUMPRODUCT(('PT Storengy'!$B$8:$K$372)*('PT Storengy'!$A$8:$A$372=$A127)*('PT Storengy'!$B$5:$K$5=$A$6)*('PT Storengy'!$B$7:$K$7=$A$7))</f>
        <v>0</v>
      </c>
      <c r="F127" s="119">
        <f t="shared" ca="1" si="10"/>
        <v>10.471716160000003</v>
      </c>
      <c r="G127" s="176">
        <f t="shared" ca="1" si="13"/>
        <v>0.69260999999999995</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0.68826000000000076</v>
      </c>
      <c r="I127" s="71">
        <f t="shared" ca="1" si="14"/>
        <v>82.591200000000086</v>
      </c>
      <c r="J127" s="118" cm="1">
        <f t="array" aca="1" ref="J127" ca="1">IF(COUNTIFS('PTC GRTgaz'!$K$7:$K$15996,"",'PTC GRTgaz'!$A$7:$A$15996,J$16,'PTC GRTgaz'!$D$7:$D$15996,$A127,'PTC GRTgaz'!$C$7:$C$15996,"DEL")&gt;0,J$14,SUMIFS('PTC GRTgaz'!$K$7:$K$15996,'PTC GRTgaz'!$A$7:$A$15996,J$16,'PTC GRTgaz'!$D$7:$D$15996,$A127,'PTC GRTgaz'!$C$7:$C$15996,"DEL")*1.0026*$F$4/INDIRECT($A$4&amp;"!D9"))</f>
        <v>120</v>
      </c>
      <c r="K127" s="118">
        <v>1000</v>
      </c>
      <c r="L127" s="119">
        <f t="shared" ca="1" si="11"/>
        <v>10.059491724155846</v>
      </c>
      <c r="M127" s="176">
        <f t="shared" ca="1" si="15"/>
        <v>0.66498000000000002</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0.70668000000000064</v>
      </c>
      <c r="O127" s="71">
        <f t="shared" ca="1" si="16"/>
        <v>84.801600000000079</v>
      </c>
      <c r="S127" s="119">
        <f t="shared" ca="1" si="12"/>
        <v>11.247754000000013</v>
      </c>
      <c r="T127" s="54">
        <f t="shared" ca="1" si="17"/>
        <v>0.74461999999999995</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0.65358666666666732</v>
      </c>
      <c r="V127" s="71">
        <f t="shared" ca="1" si="18"/>
        <v>78.430400000000077</v>
      </c>
    </row>
    <row r="128" spans="1:22" x14ac:dyDescent="0.35">
      <c r="A128" s="32">
        <f t="shared" si="19"/>
        <v>45859</v>
      </c>
      <c r="B128" s="70" cm="1">
        <f t="array" aca="1" ref="B128" ca="1">_xlfn.XLOOKUP(A128,INDIRECT($A$5&amp;"!$AJ$41:$AJ$406"),INDIRECT($A$5&amp;"!$AK$41:$AK$406"))*SUM($F$3:$I$3)</f>
        <v>0</v>
      </c>
      <c r="C128" s="70" cm="1">
        <f t="array" aca="1" ref="C128" ca="1">_xlfn.XLOOKUP(A128,INDIRECT($A$5&amp;"!$AJ$41:$AJ$406"),INDIRECT($A$5&amp;"!$AL$41:$AL$406"))*SUM($F$3:$I$3)</f>
        <v>15</v>
      </c>
      <c r="D128" s="70" cm="1">
        <f t="array" aca="1" ref="D128" ca="1">_xlfn.XLOOKUP(A128,INDIRECT($A$5&amp;"!$AJ$41:$AJ$406"),INDIRECT($A$5&amp;"!$AO$41:$AO$406"))*SUM($F$3:$I$3)</f>
        <v>15</v>
      </c>
      <c r="E128" s="34" cm="1">
        <f t="array" ref="E128">SUMPRODUCT(('PT Storengy'!$B$8:$K$372)*('PT Storengy'!$A$8:$A$372=$A128)*('PT Storengy'!$B$5:$K$5=$A$6)*('PT Storengy'!$B$7:$K$7=$A$7))</f>
        <v>0</v>
      </c>
      <c r="F128" s="119">
        <f t="shared" ca="1" si="10"/>
        <v>10.553867360000003</v>
      </c>
      <c r="G128" s="176">
        <f t="shared" ca="1" si="13"/>
        <v>0.69811000000000001</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0.68459333333333394</v>
      </c>
      <c r="I128" s="71">
        <f t="shared" ca="1" si="14"/>
        <v>82.151200000000074</v>
      </c>
      <c r="J128" s="118" cm="1">
        <f t="array" aca="1" ref="J128" ca="1">IF(COUNTIFS('PTC GRTgaz'!$K$7:$K$15996,"",'PTC GRTgaz'!$A$7:$A$15996,J$16,'PTC GRTgaz'!$D$7:$D$15996,$A128,'PTC GRTgaz'!$C$7:$C$15996,"DEL")&gt;0,J$14,SUMIFS('PTC GRTgaz'!$K$7:$K$15996,'PTC GRTgaz'!$A$7:$A$15996,J$16,'PTC GRTgaz'!$D$7:$D$15996,$A128,'PTC GRTgaz'!$C$7:$C$15996,"DEL")*1.0026*$F$4/INDIRECT($A$4&amp;"!D9"))</f>
        <v>120</v>
      </c>
      <c r="K128" s="118">
        <v>1000</v>
      </c>
      <c r="L128" s="119">
        <f t="shared" ca="1" si="11"/>
        <v>10.143841324155845</v>
      </c>
      <c r="M128" s="176">
        <f t="shared" ca="1" si="15"/>
        <v>0.67062999999999995</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0.70291333333333406</v>
      </c>
      <c r="O128" s="71">
        <f t="shared" ca="1" si="16"/>
        <v>84.349600000000081</v>
      </c>
      <c r="S128" s="119">
        <f t="shared" ca="1" si="12"/>
        <v>11.325766000000012</v>
      </c>
      <c r="T128" s="54">
        <f t="shared" ca="1" si="17"/>
        <v>0.74985000000000002</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0.65010000000000057</v>
      </c>
      <c r="V128" s="71">
        <f t="shared" ca="1" si="18"/>
        <v>78.012000000000072</v>
      </c>
    </row>
    <row r="129" spans="1:22" x14ac:dyDescent="0.35">
      <c r="A129" s="32">
        <f t="shared" si="19"/>
        <v>45860</v>
      </c>
      <c r="B129" s="70" cm="1">
        <f t="array" aca="1" ref="B129" ca="1">_xlfn.XLOOKUP(A129,INDIRECT($A$5&amp;"!$AJ$41:$AJ$406"),INDIRECT($A$5&amp;"!$AK$41:$AK$406"))*SUM($F$3:$I$3)</f>
        <v>0</v>
      </c>
      <c r="C129" s="70" cm="1">
        <f t="array" aca="1" ref="C129" ca="1">_xlfn.XLOOKUP(A129,INDIRECT($A$5&amp;"!$AJ$41:$AJ$406"),INDIRECT($A$5&amp;"!$AL$41:$AL$406"))*SUM($F$3:$I$3)</f>
        <v>15</v>
      </c>
      <c r="D129" s="70" cm="1">
        <f t="array" aca="1" ref="D129" ca="1">_xlfn.XLOOKUP(A129,INDIRECT($A$5&amp;"!$AJ$41:$AJ$406"),INDIRECT($A$5&amp;"!$AO$41:$AO$406"))*SUM($F$3:$I$3)</f>
        <v>15</v>
      </c>
      <c r="E129" s="34" cm="1">
        <f t="array" ref="E129">SUMPRODUCT(('PT Storengy'!$B$8:$K$372)*('PT Storengy'!$A$8:$A$372=$A129)*('PT Storengy'!$B$5:$K$5=$A$6)*('PT Storengy'!$B$7:$K$7=$A$7))</f>
        <v>0</v>
      </c>
      <c r="F129" s="119">
        <f t="shared" ca="1" si="10"/>
        <v>10.635580160000004</v>
      </c>
      <c r="G129" s="176">
        <f t="shared" ca="1" si="13"/>
        <v>0.70359000000000005</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0.68094000000000066</v>
      </c>
      <c r="I129" s="71">
        <f t="shared" ca="1" si="14"/>
        <v>81.712800000000072</v>
      </c>
      <c r="J129" s="118" cm="1">
        <f t="array" aca="1" ref="J129" ca="1">IF(COUNTIFS('PTC GRTgaz'!$K$7:$K$15996,"",'PTC GRTgaz'!$A$7:$A$15996,J$16,'PTC GRTgaz'!$D$7:$D$15996,$A129,'PTC GRTgaz'!$C$7:$C$15996,"DEL")&gt;0,J$14,SUMIFS('PTC GRTgaz'!$K$7:$K$15996,'PTC GRTgaz'!$A$7:$A$15996,J$16,'PTC GRTgaz'!$D$7:$D$15996,$A129,'PTC GRTgaz'!$C$7:$C$15996,"DEL")*1.0026*$F$4/INDIRECT($A$4&amp;"!D9"))</f>
        <v>120</v>
      </c>
      <c r="K129" s="118">
        <v>1000</v>
      </c>
      <c r="L129" s="119">
        <f t="shared" ca="1" si="11"/>
        <v>10.227740524155845</v>
      </c>
      <c r="M129" s="176">
        <f t="shared" ca="1" si="15"/>
        <v>0.67625999999999997</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0.69916000000000067</v>
      </c>
      <c r="O129" s="71">
        <f t="shared" ca="1" si="16"/>
        <v>83.899200000000079</v>
      </c>
      <c r="S129" s="119">
        <f t="shared" ca="1" si="12"/>
        <v>11.403362000000012</v>
      </c>
      <c r="T129" s="54">
        <f t="shared" ca="1" si="17"/>
        <v>0.75505</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0.64663333333333395</v>
      </c>
      <c r="V129" s="71">
        <f t="shared" ca="1" si="18"/>
        <v>77.596000000000075</v>
      </c>
    </row>
    <row r="130" spans="1:22" x14ac:dyDescent="0.35">
      <c r="A130" s="32">
        <f t="shared" si="19"/>
        <v>45861</v>
      </c>
      <c r="B130" s="70" cm="1">
        <f t="array" aca="1" ref="B130" ca="1">_xlfn.XLOOKUP(A130,INDIRECT($A$5&amp;"!$AJ$41:$AJ$406"),INDIRECT($A$5&amp;"!$AK$41:$AK$406"))*SUM($F$3:$I$3)</f>
        <v>0</v>
      </c>
      <c r="C130" s="70" cm="1">
        <f t="array" aca="1" ref="C130" ca="1">_xlfn.XLOOKUP(A130,INDIRECT($A$5&amp;"!$AJ$41:$AJ$406"),INDIRECT($A$5&amp;"!$AL$41:$AL$406"))*SUM($F$3:$I$3)</f>
        <v>15</v>
      </c>
      <c r="D130" s="70" cm="1">
        <f t="array" aca="1" ref="D130" ca="1">_xlfn.XLOOKUP(A130,INDIRECT($A$5&amp;"!$AJ$41:$AJ$406"),INDIRECT($A$5&amp;"!$AO$41:$AO$406"))*SUM($F$3:$I$3)</f>
        <v>15</v>
      </c>
      <c r="E130" s="34" cm="1">
        <f t="array" ref="E130">SUMPRODUCT(('PT Storengy'!$B$8:$K$372)*('PT Storengy'!$A$8:$A$372=$A130)*('PT Storengy'!$B$5:$K$5=$A$6)*('PT Storengy'!$B$7:$K$7=$A$7))</f>
        <v>0</v>
      </c>
      <c r="F130" s="119">
        <f t="shared" ca="1" si="10"/>
        <v>10.716856960000003</v>
      </c>
      <c r="G130" s="176">
        <f t="shared" ca="1" si="13"/>
        <v>0.70904</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0.67730666666666739</v>
      </c>
      <c r="I130" s="71">
        <f t="shared" ca="1" si="14"/>
        <v>81.276800000000094</v>
      </c>
      <c r="J130" s="118" cm="1">
        <f t="array" aca="1" ref="J130" ca="1">IF(COUNTIFS('PTC GRTgaz'!$K$7:$K$15996,"",'PTC GRTgaz'!$A$7:$A$15996,J$16,'PTC GRTgaz'!$D$7:$D$15996,$A130,'PTC GRTgaz'!$C$7:$C$15996,"DEL")&gt;0,J$14,SUMIFS('PTC GRTgaz'!$K$7:$K$15996,'PTC GRTgaz'!$A$7:$A$15996,J$16,'PTC GRTgaz'!$D$7:$D$15996,$A130,'PTC GRTgaz'!$C$7:$C$15996,"DEL")*1.0026*$F$4/INDIRECT($A$4&amp;"!D9"))</f>
        <v>120</v>
      </c>
      <c r="K130" s="118">
        <v>1000</v>
      </c>
      <c r="L130" s="119">
        <f t="shared" ca="1" si="11"/>
        <v>10.311192524155844</v>
      </c>
      <c r="M130" s="176">
        <f t="shared" ca="1" si="15"/>
        <v>0.68184999999999996</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0.69543333333333401</v>
      </c>
      <c r="O130" s="71">
        <f t="shared" ca="1" si="16"/>
        <v>83.452000000000083</v>
      </c>
      <c r="S130" s="119">
        <f t="shared" ca="1" si="12"/>
        <v>11.480544400000012</v>
      </c>
      <c r="T130" s="54">
        <f t="shared" ca="1" si="17"/>
        <v>0.76022000000000001</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0.64318666666666724</v>
      </c>
      <c r="V130" s="71">
        <f t="shared" ca="1" si="18"/>
        <v>77.182400000000072</v>
      </c>
    </row>
    <row r="131" spans="1:22" x14ac:dyDescent="0.35">
      <c r="A131" s="32">
        <f t="shared" si="19"/>
        <v>45862</v>
      </c>
      <c r="B131" s="70" cm="1">
        <f t="array" aca="1" ref="B131" ca="1">_xlfn.XLOOKUP(A131,INDIRECT($A$5&amp;"!$AJ$41:$AJ$406"),INDIRECT($A$5&amp;"!$AK$41:$AK$406"))*SUM($F$3:$I$3)</f>
        <v>0</v>
      </c>
      <c r="C131" s="70" cm="1">
        <f t="array" aca="1" ref="C131" ca="1">_xlfn.XLOOKUP(A131,INDIRECT($A$5&amp;"!$AJ$41:$AJ$406"),INDIRECT($A$5&amp;"!$AL$41:$AL$406"))*SUM($F$3:$I$3)</f>
        <v>15</v>
      </c>
      <c r="D131" s="70" cm="1">
        <f t="array" aca="1" ref="D131" ca="1">_xlfn.XLOOKUP(A131,INDIRECT($A$5&amp;"!$AJ$41:$AJ$406"),INDIRECT($A$5&amp;"!$AO$41:$AO$406"))*SUM($F$3:$I$3)</f>
        <v>15</v>
      </c>
      <c r="E131" s="34" cm="1">
        <f t="array" ref="E131">SUMPRODUCT(('PT Storengy'!$B$8:$K$372)*('PT Storengy'!$A$8:$A$372=$A131)*('PT Storengy'!$B$5:$K$5=$A$6)*('PT Storengy'!$B$7:$K$7=$A$7))</f>
        <v>0</v>
      </c>
      <c r="F131" s="119">
        <f t="shared" ca="1" si="10"/>
        <v>10.797700160000003</v>
      </c>
      <c r="G131" s="176">
        <f t="shared" ca="1" si="13"/>
        <v>0.71445999999999998</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0.67369333333333403</v>
      </c>
      <c r="I131" s="71">
        <f t="shared" ca="1" si="14"/>
        <v>80.843200000000081</v>
      </c>
      <c r="J131" s="118" cm="1">
        <f t="array" aca="1" ref="J131" ca="1">IF(COUNTIFS('PTC GRTgaz'!$K$7:$K$15996,"",'PTC GRTgaz'!$A$7:$A$15996,J$16,'PTC GRTgaz'!$D$7:$D$15996,$A131,'PTC GRTgaz'!$C$7:$C$15996,"DEL")&gt;0,J$14,SUMIFS('PTC GRTgaz'!$K$7:$K$15996,'PTC GRTgaz'!$A$7:$A$15996,J$16,'PTC GRTgaz'!$D$7:$D$15996,$A131,'PTC GRTgaz'!$C$7:$C$15996,"DEL")*1.0026*$F$4/INDIRECT($A$4&amp;"!D9"))</f>
        <v>120</v>
      </c>
      <c r="K131" s="118">
        <v>1000</v>
      </c>
      <c r="L131" s="119">
        <f t="shared" ca="1" si="11"/>
        <v>10.394199724155845</v>
      </c>
      <c r="M131" s="176">
        <f t="shared" ca="1" si="15"/>
        <v>0.68740999999999997</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0.69172666666666749</v>
      </c>
      <c r="O131" s="71">
        <f t="shared" ca="1" si="16"/>
        <v>83.007200000000097</v>
      </c>
      <c r="S131" s="119">
        <f t="shared" ca="1" si="12"/>
        <v>11.557314800000013</v>
      </c>
      <c r="T131" s="54">
        <f t="shared" ca="1" si="17"/>
        <v>0.76536999999999999</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0.63975333333333406</v>
      </c>
      <c r="V131" s="71">
        <f t="shared" ca="1" si="18"/>
        <v>76.77040000000008</v>
      </c>
    </row>
    <row r="132" spans="1:22" x14ac:dyDescent="0.35">
      <c r="A132" s="32">
        <f t="shared" si="19"/>
        <v>45863</v>
      </c>
      <c r="B132" s="70" cm="1">
        <f t="array" aca="1" ref="B132" ca="1">_xlfn.XLOOKUP(A132,INDIRECT($A$5&amp;"!$AJ$41:$AJ$406"),INDIRECT($A$5&amp;"!$AK$41:$AK$406"))*SUM($F$3:$I$3)</f>
        <v>0</v>
      </c>
      <c r="C132" s="70" cm="1">
        <f t="array" aca="1" ref="C132" ca="1">_xlfn.XLOOKUP(A132,INDIRECT($A$5&amp;"!$AJ$41:$AJ$406"),INDIRECT($A$5&amp;"!$AL$41:$AL$406"))*SUM($F$3:$I$3)</f>
        <v>15</v>
      </c>
      <c r="D132" s="70" cm="1">
        <f t="array" aca="1" ref="D132" ca="1">_xlfn.XLOOKUP(A132,INDIRECT($A$5&amp;"!$AJ$41:$AJ$406"),INDIRECT($A$5&amp;"!$AO$41:$AO$406"))*SUM($F$3:$I$3)</f>
        <v>15</v>
      </c>
      <c r="E132" s="34" cm="1">
        <f t="array" ref="E132">SUMPRODUCT(('PT Storengy'!$B$8:$K$372)*('PT Storengy'!$A$8:$A$372=$A132)*('PT Storengy'!$B$5:$K$5=$A$6)*('PT Storengy'!$B$7:$K$7=$A$7))</f>
        <v>0</v>
      </c>
      <c r="F132" s="119">
        <f t="shared" ca="1" si="10"/>
        <v>10.878112160000004</v>
      </c>
      <c r="G132" s="176">
        <f t="shared" ca="1" si="13"/>
        <v>0.71984999999999999</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0.67010000000000058</v>
      </c>
      <c r="I132" s="71">
        <f t="shared" ca="1" si="14"/>
        <v>80.412000000000063</v>
      </c>
      <c r="J132" s="118" cm="1">
        <f t="array" aca="1" ref="J132" ca="1">IF(COUNTIFS('PTC GRTgaz'!$K$7:$K$15996,"",'PTC GRTgaz'!$A$7:$A$15996,J$16,'PTC GRTgaz'!$D$7:$D$15996,$A132,'PTC GRTgaz'!$C$7:$C$15996,"DEL")&gt;0,J$14,SUMIFS('PTC GRTgaz'!$K$7:$K$15996,'PTC GRTgaz'!$A$7:$A$15996,J$16,'PTC GRTgaz'!$D$7:$D$15996,$A132,'PTC GRTgaz'!$C$7:$C$15996,"DEL")*1.0026*$F$4/INDIRECT($A$4&amp;"!D9"))</f>
        <v>120</v>
      </c>
      <c r="K132" s="118">
        <v>1000</v>
      </c>
      <c r="L132" s="119">
        <f t="shared" ca="1" si="11"/>
        <v>10.476763724155845</v>
      </c>
      <c r="M132" s="176">
        <f t="shared" ca="1" si="15"/>
        <v>0.69294999999999995</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0.68803333333333405</v>
      </c>
      <c r="O132" s="71">
        <f t="shared" ca="1" si="16"/>
        <v>82.564000000000092</v>
      </c>
      <c r="S132" s="119">
        <f t="shared" ca="1" si="12"/>
        <v>11.633675600000013</v>
      </c>
      <c r="T132" s="54">
        <f t="shared" ca="1" si="17"/>
        <v>0.77049000000000001</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0.63634000000000068</v>
      </c>
      <c r="V132" s="71">
        <f t="shared" ca="1" si="18"/>
        <v>76.360800000000083</v>
      </c>
    </row>
    <row r="133" spans="1:22" x14ac:dyDescent="0.35">
      <c r="A133" s="32">
        <f t="shared" si="19"/>
        <v>45864</v>
      </c>
      <c r="B133" s="70" cm="1">
        <f t="array" aca="1" ref="B133" ca="1">_xlfn.XLOOKUP(A133,INDIRECT($A$5&amp;"!$AJ$41:$AJ$406"),INDIRECT($A$5&amp;"!$AK$41:$AK$406"))*SUM($F$3:$I$3)</f>
        <v>0</v>
      </c>
      <c r="C133" s="70" cm="1">
        <f t="array" aca="1" ref="C133" ca="1">_xlfn.XLOOKUP(A133,INDIRECT($A$5&amp;"!$AJ$41:$AJ$406"),INDIRECT($A$5&amp;"!$AL$41:$AL$406"))*SUM($F$3:$I$3)</f>
        <v>15</v>
      </c>
      <c r="D133" s="70" cm="1">
        <f t="array" aca="1" ref="D133" ca="1">_xlfn.XLOOKUP(A133,INDIRECT($A$5&amp;"!$AJ$41:$AJ$406"),INDIRECT($A$5&amp;"!$AO$41:$AO$406"))*SUM($F$3:$I$3)</f>
        <v>15</v>
      </c>
      <c r="E133" s="34" cm="1">
        <f t="array" ref="E133">SUMPRODUCT(('PT Storengy'!$B$8:$K$372)*('PT Storengy'!$A$8:$A$372=$A133)*('PT Storengy'!$B$5:$K$5=$A$6)*('PT Storengy'!$B$7:$K$7=$A$7))</f>
        <v>0</v>
      </c>
      <c r="F133" s="119">
        <f t="shared" ca="1" si="10"/>
        <v>10.958095360000005</v>
      </c>
      <c r="G133" s="176">
        <f t="shared" ca="1" si="13"/>
        <v>0.72521000000000002</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0.66652666666666716</v>
      </c>
      <c r="I133" s="71">
        <f t="shared" ca="1" si="14"/>
        <v>79.983200000000053</v>
      </c>
      <c r="J133" s="118" cm="1">
        <f t="array" aca="1" ref="J133" ca="1">IF(COUNTIFS('PTC GRTgaz'!$K$7:$K$15996,"",'PTC GRTgaz'!$A$7:$A$15996,J$16,'PTC GRTgaz'!$D$7:$D$15996,$A133,'PTC GRTgaz'!$C$7:$C$15996,"DEL")&gt;0,J$14,SUMIFS('PTC GRTgaz'!$K$7:$K$15996,'PTC GRTgaz'!$A$7:$A$15996,J$16,'PTC GRTgaz'!$D$7:$D$15996,$A133,'PTC GRTgaz'!$C$7:$C$15996,"DEL")*1.0026*$F$4/INDIRECT($A$4&amp;"!D9"))</f>
        <v>120</v>
      </c>
      <c r="K133" s="118">
        <v>1000</v>
      </c>
      <c r="L133" s="119">
        <f t="shared" ca="1" si="11"/>
        <v>10.558887724155845</v>
      </c>
      <c r="M133" s="176">
        <f t="shared" ca="1" si="15"/>
        <v>0.69845000000000002</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0.68436666666666723</v>
      </c>
      <c r="O133" s="71">
        <f t="shared" ca="1" si="16"/>
        <v>82.124000000000066</v>
      </c>
      <c r="S133" s="119">
        <f t="shared" ca="1" si="12"/>
        <v>11.709629200000013</v>
      </c>
      <c r="T133" s="54">
        <f t="shared" ca="1" si="17"/>
        <v>0.77558000000000005</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0.63294666666666721</v>
      </c>
      <c r="V133" s="71">
        <f t="shared" ca="1" si="18"/>
        <v>75.953600000000066</v>
      </c>
    </row>
    <row r="134" spans="1:22" x14ac:dyDescent="0.35">
      <c r="A134" s="32">
        <f t="shared" si="19"/>
        <v>45865</v>
      </c>
      <c r="B134" s="70" cm="1">
        <f t="array" aca="1" ref="B134" ca="1">_xlfn.XLOOKUP(A134,INDIRECT($A$5&amp;"!$AJ$41:$AJ$406"),INDIRECT($A$5&amp;"!$AK$41:$AK$406"))*SUM($F$3:$I$3)</f>
        <v>0</v>
      </c>
      <c r="C134" s="70" cm="1">
        <f t="array" aca="1" ref="C134" ca="1">_xlfn.XLOOKUP(A134,INDIRECT($A$5&amp;"!$AJ$41:$AJ$406"),INDIRECT($A$5&amp;"!$AL$41:$AL$406"))*SUM($F$3:$I$3)</f>
        <v>15</v>
      </c>
      <c r="D134" s="70" cm="1">
        <f t="array" aca="1" ref="D134" ca="1">_xlfn.XLOOKUP(A134,INDIRECT($A$5&amp;"!$AJ$41:$AJ$406"),INDIRECT($A$5&amp;"!$AO$41:$AO$406"))*SUM($F$3:$I$3)</f>
        <v>15</v>
      </c>
      <c r="E134" s="34" cm="1">
        <f t="array" ref="E134">SUMPRODUCT(('PT Storengy'!$B$8:$K$372)*('PT Storengy'!$A$8:$A$372=$A134)*('PT Storengy'!$B$5:$K$5=$A$6)*('PT Storengy'!$B$7:$K$7=$A$7))</f>
        <v>0</v>
      </c>
      <c r="F134" s="119">
        <f t="shared" ca="1" si="10"/>
        <v>11.037652160000006</v>
      </c>
      <c r="G134" s="176">
        <f t="shared" ca="1" si="13"/>
        <v>0.73053999999999997</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0.66297333333333397</v>
      </c>
      <c r="I134" s="71">
        <f t="shared" ca="1" si="14"/>
        <v>79.556800000000081</v>
      </c>
      <c r="J134" s="118" cm="1">
        <f t="array" aca="1" ref="J134" ca="1">IF(COUNTIFS('PTC GRTgaz'!$K$7:$K$15996,"",'PTC GRTgaz'!$A$7:$A$15996,J$16,'PTC GRTgaz'!$D$7:$D$15996,$A134,'PTC GRTgaz'!$C$7:$C$15996,"DEL")&gt;0,J$14,SUMIFS('PTC GRTgaz'!$K$7:$K$15996,'PTC GRTgaz'!$A$7:$A$15996,J$16,'PTC GRTgaz'!$D$7:$D$15996,$A134,'PTC GRTgaz'!$C$7:$C$15996,"DEL")*1.0026*$F$4/INDIRECT($A$4&amp;"!D9"))</f>
        <v>120</v>
      </c>
      <c r="K134" s="118">
        <v>1000</v>
      </c>
      <c r="L134" s="119">
        <f t="shared" ca="1" si="11"/>
        <v>10.640573324155845</v>
      </c>
      <c r="M134" s="176">
        <f t="shared" ca="1" si="15"/>
        <v>0.70392999999999994</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0.68071333333333395</v>
      </c>
      <c r="O134" s="71">
        <f t="shared" ca="1" si="16"/>
        <v>81.685600000000079</v>
      </c>
      <c r="S134" s="119">
        <f t="shared" ca="1" si="12"/>
        <v>11.785178000000013</v>
      </c>
      <c r="T134" s="54">
        <f t="shared" ca="1" si="17"/>
        <v>0.78064</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0.62957333333333387</v>
      </c>
      <c r="V134" s="71">
        <f t="shared" ca="1" si="18"/>
        <v>75.548800000000071</v>
      </c>
    </row>
    <row r="135" spans="1:22" x14ac:dyDescent="0.35">
      <c r="A135" s="32">
        <f t="shared" si="19"/>
        <v>45866</v>
      </c>
      <c r="B135" s="70" cm="1">
        <f t="array" aca="1" ref="B135" ca="1">_xlfn.XLOOKUP(A135,INDIRECT($A$5&amp;"!$AJ$41:$AJ$406"),INDIRECT($A$5&amp;"!$AK$41:$AK$406"))*SUM($F$3:$I$3)</f>
        <v>0</v>
      </c>
      <c r="C135" s="70" cm="1">
        <f t="array" aca="1" ref="C135" ca="1">_xlfn.XLOOKUP(A135,INDIRECT($A$5&amp;"!$AJ$41:$AJ$406"),INDIRECT($A$5&amp;"!$AL$41:$AL$406"))*SUM($F$3:$I$3)</f>
        <v>15</v>
      </c>
      <c r="D135" s="70" cm="1">
        <f t="array" aca="1" ref="D135" ca="1">_xlfn.XLOOKUP(A135,INDIRECT($A$5&amp;"!$AJ$41:$AJ$406"),INDIRECT($A$5&amp;"!$AO$41:$AO$406"))*SUM($F$3:$I$3)</f>
        <v>15</v>
      </c>
      <c r="E135" s="34" cm="1">
        <f t="array" ref="E135">SUMPRODUCT(('PT Storengy'!$B$8:$K$372)*('PT Storengy'!$A$8:$A$372=$A135)*('PT Storengy'!$B$5:$K$5=$A$6)*('PT Storengy'!$B$7:$K$7=$A$7))</f>
        <v>0</v>
      </c>
      <c r="F135" s="119">
        <f t="shared" ca="1" si="10"/>
        <v>11.116784960000006</v>
      </c>
      <c r="G135" s="176">
        <f t="shared" ca="1" si="13"/>
        <v>0.73584000000000005</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0.65944000000000058</v>
      </c>
      <c r="I135" s="71">
        <f t="shared" ca="1" si="14"/>
        <v>79.132800000000074</v>
      </c>
      <c r="J135" s="118" cm="1">
        <f t="array" aca="1" ref="J135" ca="1">IF(COUNTIFS('PTC GRTgaz'!$K$7:$K$15996,"",'PTC GRTgaz'!$A$7:$A$15996,J$16,'PTC GRTgaz'!$D$7:$D$15996,$A135,'PTC GRTgaz'!$C$7:$C$15996,"DEL")&gt;0,J$14,SUMIFS('PTC GRTgaz'!$K$7:$K$15996,'PTC GRTgaz'!$A$7:$A$15996,J$16,'PTC GRTgaz'!$D$7:$D$15996,$A135,'PTC GRTgaz'!$C$7:$C$15996,"DEL")*1.0026*$F$4/INDIRECT($A$4&amp;"!D9"))</f>
        <v>120</v>
      </c>
      <c r="K135" s="118">
        <v>1000</v>
      </c>
      <c r="L135" s="119">
        <f t="shared" ca="1" si="11"/>
        <v>10.721823724155845</v>
      </c>
      <c r="M135" s="176">
        <f t="shared" ca="1" si="15"/>
        <v>0.70936999999999995</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0.6770866666666675</v>
      </c>
      <c r="O135" s="71">
        <f t="shared" ca="1" si="16"/>
        <v>81.250400000000099</v>
      </c>
      <c r="S135" s="119">
        <f t="shared" ca="1" si="12"/>
        <v>11.860323600000013</v>
      </c>
      <c r="T135" s="54">
        <f t="shared" ca="1" si="17"/>
        <v>0.78568000000000005</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0.62621333333333384</v>
      </c>
      <c r="V135" s="71">
        <f t="shared" ca="1" si="18"/>
        <v>75.145600000000059</v>
      </c>
    </row>
    <row r="136" spans="1:22" x14ac:dyDescent="0.35">
      <c r="A136" s="32">
        <f t="shared" si="19"/>
        <v>45867</v>
      </c>
      <c r="B136" s="70" cm="1">
        <f t="array" aca="1" ref="B136" ca="1">_xlfn.XLOOKUP(A136,INDIRECT($A$5&amp;"!$AJ$41:$AJ$406"),INDIRECT($A$5&amp;"!$AK$41:$AK$406"))*SUM($F$3:$I$3)</f>
        <v>0</v>
      </c>
      <c r="C136" s="70" cm="1">
        <f t="array" aca="1" ref="C136" ca="1">_xlfn.XLOOKUP(A136,INDIRECT($A$5&amp;"!$AJ$41:$AJ$406"),INDIRECT($A$5&amp;"!$AL$41:$AL$406"))*SUM($F$3:$I$3)</f>
        <v>15</v>
      </c>
      <c r="D136" s="70" cm="1">
        <f t="array" aca="1" ref="D136" ca="1">_xlfn.XLOOKUP(A136,INDIRECT($A$5&amp;"!$AJ$41:$AJ$406"),INDIRECT($A$5&amp;"!$AO$41:$AO$406"))*SUM($F$3:$I$3)</f>
        <v>15</v>
      </c>
      <c r="E136" s="34" cm="1">
        <f t="array" ref="E136">SUMPRODUCT(('PT Storengy'!$B$8:$K$372)*('PT Storengy'!$A$8:$A$372=$A136)*('PT Storengy'!$B$5:$K$5=$A$6)*('PT Storengy'!$B$7:$K$7=$A$7))</f>
        <v>0</v>
      </c>
      <c r="F136" s="119">
        <f t="shared" ca="1" si="10"/>
        <v>11.195495360000006</v>
      </c>
      <c r="G136" s="176">
        <f t="shared" ca="1" si="13"/>
        <v>0.74112</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0.65592000000000061</v>
      </c>
      <c r="I136" s="71">
        <f t="shared" ca="1" si="14"/>
        <v>78.710400000000078</v>
      </c>
      <c r="J136" s="118" cm="1">
        <f t="array" aca="1" ref="J136" ca="1">IF(COUNTIFS('PTC GRTgaz'!$K$7:$K$15996,"",'PTC GRTgaz'!$A$7:$A$15996,J$16,'PTC GRTgaz'!$D$7:$D$15996,$A136,'PTC GRTgaz'!$C$7:$C$15996,"DEL")&gt;0,J$14,SUMIFS('PTC GRTgaz'!$K$7:$K$15996,'PTC GRTgaz'!$A$7:$A$15996,J$16,'PTC GRTgaz'!$D$7:$D$15996,$A136,'PTC GRTgaz'!$C$7:$C$15996,"DEL")*1.0026*$F$4/INDIRECT($A$4&amp;"!D9"))</f>
        <v>120</v>
      </c>
      <c r="K136" s="118">
        <v>1000</v>
      </c>
      <c r="L136" s="119">
        <f t="shared" ca="1" si="11"/>
        <v>10.802640524155846</v>
      </c>
      <c r="M136" s="176">
        <f t="shared" ca="1" si="15"/>
        <v>0.71479000000000004</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0.67347333333333403</v>
      </c>
      <c r="O136" s="71">
        <f t="shared" ca="1" si="16"/>
        <v>80.816800000000086</v>
      </c>
      <c r="S136" s="119">
        <f t="shared" ca="1" si="12"/>
        <v>11.935068400000013</v>
      </c>
      <c r="T136" s="54">
        <f t="shared" ca="1" si="17"/>
        <v>0.79069</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0.62287333333333395</v>
      </c>
      <c r="V136" s="71">
        <f t="shared" ca="1" si="18"/>
        <v>74.744800000000069</v>
      </c>
    </row>
    <row r="137" spans="1:22" x14ac:dyDescent="0.35">
      <c r="A137" s="32">
        <f t="shared" si="19"/>
        <v>45868</v>
      </c>
      <c r="B137" s="70" cm="1">
        <f t="array" aca="1" ref="B137" ca="1">_xlfn.XLOOKUP(A137,INDIRECT($A$5&amp;"!$AJ$41:$AJ$406"),INDIRECT($A$5&amp;"!$AK$41:$AK$406"))*SUM($F$3:$I$3)</f>
        <v>0</v>
      </c>
      <c r="C137" s="70" cm="1">
        <f t="array" aca="1" ref="C137" ca="1">_xlfn.XLOOKUP(A137,INDIRECT($A$5&amp;"!$AJ$41:$AJ$406"),INDIRECT($A$5&amp;"!$AL$41:$AL$406"))*SUM($F$3:$I$3)</f>
        <v>15</v>
      </c>
      <c r="D137" s="70" cm="1">
        <f t="array" aca="1" ref="D137" ca="1">_xlfn.XLOOKUP(A137,INDIRECT($A$5&amp;"!$AJ$41:$AJ$406"),INDIRECT($A$5&amp;"!$AO$41:$AO$406"))*SUM($F$3:$I$3)</f>
        <v>15</v>
      </c>
      <c r="E137" s="34" cm="1">
        <f t="array" ref="E137">SUMPRODUCT(('PT Storengy'!$B$8:$K$372)*('PT Storengy'!$A$8:$A$372=$A137)*('PT Storengy'!$B$5:$K$5=$A$6)*('PT Storengy'!$B$7:$K$7=$A$7))</f>
        <v>0</v>
      </c>
      <c r="F137" s="119">
        <f t="shared" ca="1" si="10"/>
        <v>11.273785760000006</v>
      </c>
      <c r="G137" s="176">
        <f t="shared" ca="1" si="13"/>
        <v>0.74636999999999998</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0.65242000000000067</v>
      </c>
      <c r="I137" s="71">
        <f t="shared" ca="1" si="14"/>
        <v>78.290400000000076</v>
      </c>
      <c r="J137" s="118" cm="1">
        <f t="array" aca="1" ref="J137" ca="1">IF(COUNTIFS('PTC GRTgaz'!$K$7:$K$15996,"",'PTC GRTgaz'!$A$7:$A$15996,J$16,'PTC GRTgaz'!$D$7:$D$15996,$A137,'PTC GRTgaz'!$C$7:$C$15996,"DEL")&gt;0,J$14,SUMIFS('PTC GRTgaz'!$K$7:$K$15996,'PTC GRTgaz'!$A$7:$A$15996,J$16,'PTC GRTgaz'!$D$7:$D$15996,$A137,'PTC GRTgaz'!$C$7:$C$15996,"DEL")*1.0026*$F$4/INDIRECT($A$4&amp;"!D9"))</f>
        <v>120</v>
      </c>
      <c r="K137" s="118">
        <v>1000</v>
      </c>
      <c r="L137" s="119">
        <f t="shared" ca="1" si="11"/>
        <v>10.883026124155846</v>
      </c>
      <c r="M137" s="176">
        <f t="shared" ca="1" si="15"/>
        <v>0.72018000000000004</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0.66988000000000059</v>
      </c>
      <c r="O137" s="71">
        <f t="shared" ca="1" si="16"/>
        <v>80.385600000000068</v>
      </c>
      <c r="S137" s="119">
        <f t="shared" ca="1" si="12"/>
        <v>12.009414800000012</v>
      </c>
      <c r="T137" s="54">
        <f t="shared" ca="1" si="17"/>
        <v>0.79566999999999999</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0.61955333333333396</v>
      </c>
      <c r="V137" s="71">
        <f t="shared" ca="1" si="18"/>
        <v>74.346400000000074</v>
      </c>
    </row>
    <row r="138" spans="1:22" x14ac:dyDescent="0.35">
      <c r="A138" s="32">
        <f t="shared" si="19"/>
        <v>45869</v>
      </c>
      <c r="B138" s="70" cm="1">
        <f t="array" aca="1" ref="B138" ca="1">_xlfn.XLOOKUP(A138,INDIRECT($A$5&amp;"!$AJ$41:$AJ$406"),INDIRECT($A$5&amp;"!$AK$41:$AK$406"))*SUM($F$3:$I$3)</f>
        <v>0</v>
      </c>
      <c r="C138" s="70" cm="1">
        <f t="array" aca="1" ref="C138" ca="1">_xlfn.XLOOKUP(A138,INDIRECT($A$5&amp;"!$AJ$41:$AJ$406"),INDIRECT($A$5&amp;"!$AL$41:$AL$406"))*SUM($F$3:$I$3)</f>
        <v>15</v>
      </c>
      <c r="D138" s="70" cm="1">
        <f t="array" aca="1" ref="D138" ca="1">_xlfn.XLOOKUP(A138,INDIRECT($A$5&amp;"!$AJ$41:$AJ$406"),INDIRECT($A$5&amp;"!$AO$41:$AO$406"))*SUM($F$3:$I$3)</f>
        <v>15</v>
      </c>
      <c r="E138" s="34" cm="1">
        <f t="array" ref="E138">SUMPRODUCT(('PT Storengy'!$B$8:$K$372)*('PT Storengy'!$A$8:$A$372=$A138)*('PT Storengy'!$B$5:$K$5=$A$6)*('PT Storengy'!$B$7:$K$7=$A$7))</f>
        <v>0</v>
      </c>
      <c r="F138" s="119">
        <f t="shared" ca="1" si="10"/>
        <v>11.351658560000006</v>
      </c>
      <c r="G138" s="176">
        <f t="shared" ca="1" si="13"/>
        <v>0.75158999999999998</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0.64894000000000063</v>
      </c>
      <c r="I138" s="71">
        <f t="shared" ca="1" si="14"/>
        <v>77.872800000000069</v>
      </c>
      <c r="J138" s="118" cm="1">
        <f t="array" aca="1" ref="J138" ca="1">IF(COUNTIFS('PTC GRTgaz'!$K$7:$K$15996,"",'PTC GRTgaz'!$A$7:$A$15996,J$16,'PTC GRTgaz'!$D$7:$D$15996,$A138,'PTC GRTgaz'!$C$7:$C$15996,"DEL")&gt;0,J$14,SUMIFS('PTC GRTgaz'!$K$7:$K$15996,'PTC GRTgaz'!$A$7:$A$15996,J$16,'PTC GRTgaz'!$D$7:$D$15996,$A138,'PTC GRTgaz'!$C$7:$C$15996,"DEL")*1.0026*$F$4/INDIRECT($A$4&amp;"!D9"))</f>
        <v>120</v>
      </c>
      <c r="K138" s="118">
        <v>1000</v>
      </c>
      <c r="L138" s="119">
        <f t="shared" ca="1" si="11"/>
        <v>10.962982924155845</v>
      </c>
      <c r="M138" s="176">
        <f t="shared" ca="1" si="15"/>
        <v>0.72553999999999996</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0.66630666666666727</v>
      </c>
      <c r="O138" s="71">
        <f t="shared" ca="1" si="16"/>
        <v>79.956800000000072</v>
      </c>
      <c r="S138" s="119">
        <f t="shared" ca="1" si="12"/>
        <v>12.083364400000013</v>
      </c>
      <c r="T138" s="54">
        <f t="shared" ca="1" si="17"/>
        <v>0.80062999999999995</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0.61624666666666728</v>
      </c>
      <c r="V138" s="71">
        <f t="shared" ca="1" si="18"/>
        <v>73.949600000000075</v>
      </c>
    </row>
    <row r="139" spans="1:22" x14ac:dyDescent="0.35">
      <c r="A139" s="32">
        <f t="shared" si="19"/>
        <v>45870</v>
      </c>
      <c r="B139" s="70" cm="1">
        <f t="array" aca="1" ref="B139" ca="1">_xlfn.XLOOKUP(A139,INDIRECT($A$5&amp;"!$AJ$41:$AJ$406"),INDIRECT($A$5&amp;"!$AK$41:$AK$406"))*SUM($F$3:$I$3)</f>
        <v>0</v>
      </c>
      <c r="C139" s="70" cm="1">
        <f t="array" aca="1" ref="C139" ca="1">_xlfn.XLOOKUP(A139,INDIRECT($A$5&amp;"!$AJ$41:$AJ$406"),INDIRECT($A$5&amp;"!$AL$41:$AL$406"))*SUM($F$3:$I$3)</f>
        <v>15</v>
      </c>
      <c r="D139" s="70" cm="1">
        <f t="array" aca="1" ref="D139" ca="1">_xlfn.XLOOKUP(A139,INDIRECT($A$5&amp;"!$AJ$41:$AJ$406"),INDIRECT($A$5&amp;"!$AO$41:$AO$406"))*SUM($F$3:$I$3)</f>
        <v>15</v>
      </c>
      <c r="E139" s="34" cm="1">
        <f t="array" ref="E139">SUMPRODUCT(('PT Storengy'!$B$8:$K$372)*('PT Storengy'!$A$8:$A$372=$A139)*('PT Storengy'!$B$5:$K$5=$A$6)*('PT Storengy'!$B$7:$K$7=$A$7))</f>
        <v>0</v>
      </c>
      <c r="F139" s="119">
        <f t="shared" ca="1" si="10"/>
        <v>11.429116160000007</v>
      </c>
      <c r="G139" s="176">
        <f t="shared" ca="1" si="13"/>
        <v>0.75678000000000001</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0.64548000000000061</v>
      </c>
      <c r="I139" s="71">
        <f t="shared" ca="1" si="14"/>
        <v>77.45760000000007</v>
      </c>
      <c r="J139" s="118" cm="1">
        <f t="array" aca="1" ref="J139" ca="1">IF(COUNTIFS('PTC GRTgaz'!$K$7:$K$15996,"",'PTC GRTgaz'!$A$7:$A$15996,J$16,'PTC GRTgaz'!$D$7:$D$15996,$A139,'PTC GRTgaz'!$C$7:$C$15996,"DEL")&gt;0,J$14,SUMIFS('PTC GRTgaz'!$K$7:$K$15996,'PTC GRTgaz'!$A$7:$A$15996,J$16,'PTC GRTgaz'!$D$7:$D$15996,$A139,'PTC GRTgaz'!$C$7:$C$15996,"DEL")*1.0026*$F$4/INDIRECT($A$4&amp;"!D9"))</f>
        <v>120</v>
      </c>
      <c r="K139" s="118">
        <v>1000</v>
      </c>
      <c r="L139" s="119">
        <f t="shared" ca="1" si="11"/>
        <v>11.042513324155845</v>
      </c>
      <c r="M139" s="176">
        <f t="shared" ca="1" si="15"/>
        <v>0.73087000000000002</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0.66275333333333386</v>
      </c>
      <c r="O139" s="71">
        <f t="shared" ca="1" si="16"/>
        <v>79.530400000000057</v>
      </c>
      <c r="S139" s="119">
        <f t="shared" ca="1" si="12"/>
        <v>12.156919600000013</v>
      </c>
      <c r="T139" s="54">
        <f t="shared" ca="1" si="17"/>
        <v>0.80556000000000005</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0.61296000000000062</v>
      </c>
      <c r="V139" s="71">
        <f t="shared" ca="1" si="18"/>
        <v>73.55520000000007</v>
      </c>
    </row>
    <row r="140" spans="1:22" x14ac:dyDescent="0.35">
      <c r="A140" s="32">
        <f t="shared" si="19"/>
        <v>45871</v>
      </c>
      <c r="B140" s="70" cm="1">
        <f t="array" aca="1" ref="B140" ca="1">_xlfn.XLOOKUP(A140,INDIRECT($A$5&amp;"!$AJ$41:$AJ$406"),INDIRECT($A$5&amp;"!$AK$41:$AK$406"))*SUM($F$3:$I$3)</f>
        <v>0</v>
      </c>
      <c r="C140" s="70" cm="1">
        <f t="array" aca="1" ref="C140" ca="1">_xlfn.XLOOKUP(A140,INDIRECT($A$5&amp;"!$AJ$41:$AJ$406"),INDIRECT($A$5&amp;"!$AL$41:$AL$406"))*SUM($F$3:$I$3)</f>
        <v>15</v>
      </c>
      <c r="D140" s="70" cm="1">
        <f t="array" aca="1" ref="D140" ca="1">_xlfn.XLOOKUP(A140,INDIRECT($A$5&amp;"!$AJ$41:$AJ$406"),INDIRECT($A$5&amp;"!$AO$41:$AO$406"))*SUM($F$3:$I$3)</f>
        <v>15</v>
      </c>
      <c r="E140" s="34" cm="1">
        <f t="array" ref="E140">SUMPRODUCT(('PT Storengy'!$B$8:$K$372)*('PT Storengy'!$A$8:$A$372=$A140)*('PT Storengy'!$B$5:$K$5=$A$6)*('PT Storengy'!$B$7:$K$7=$A$7))</f>
        <v>0</v>
      </c>
      <c r="F140" s="119">
        <f t="shared" ca="1" si="10"/>
        <v>11.506160960000006</v>
      </c>
      <c r="G140" s="176">
        <f t="shared" ca="1" si="13"/>
        <v>0.76193999999999995</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0.64204000000000072</v>
      </c>
      <c r="I140" s="71">
        <f t="shared" ca="1" si="14"/>
        <v>77.04480000000008</v>
      </c>
      <c r="J140" s="118" cm="1">
        <f t="array" aca="1" ref="J140" ca="1">IF(COUNTIFS('PTC GRTgaz'!$K$7:$K$15996,"",'PTC GRTgaz'!$A$7:$A$15996,J$16,'PTC GRTgaz'!$D$7:$D$15996,$A140,'PTC GRTgaz'!$C$7:$C$15996,"DEL")&gt;0,J$14,SUMIFS('PTC GRTgaz'!$K$7:$K$15996,'PTC GRTgaz'!$A$7:$A$15996,J$16,'PTC GRTgaz'!$D$7:$D$15996,$A140,'PTC GRTgaz'!$C$7:$C$15996,"DEL")*1.0026*$F$4/INDIRECT($A$4&amp;"!D9"))</f>
        <v>120</v>
      </c>
      <c r="K140" s="118">
        <v>1000</v>
      </c>
      <c r="L140" s="119">
        <f t="shared" ca="1" si="11"/>
        <v>11.121619724155845</v>
      </c>
      <c r="M140" s="176">
        <f t="shared" ca="1" si="15"/>
        <v>0.73616999999999999</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0.65922000000000058</v>
      </c>
      <c r="O140" s="71">
        <f t="shared" ca="1" si="16"/>
        <v>79.106400000000065</v>
      </c>
      <c r="S140" s="119">
        <f t="shared" ca="1" si="12"/>
        <v>12.230082800000012</v>
      </c>
      <c r="T140" s="54">
        <f t="shared" ca="1" si="17"/>
        <v>0.81045999999999996</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0.60969333333333398</v>
      </c>
      <c r="V140" s="71">
        <f t="shared" ca="1" si="18"/>
        <v>73.163200000000074</v>
      </c>
    </row>
    <row r="141" spans="1:22" x14ac:dyDescent="0.35">
      <c r="A141" s="32">
        <f t="shared" si="19"/>
        <v>45872</v>
      </c>
      <c r="B141" s="70" cm="1">
        <f t="array" aca="1" ref="B141" ca="1">_xlfn.XLOOKUP(A141,INDIRECT($A$5&amp;"!$AJ$41:$AJ$406"),INDIRECT($A$5&amp;"!$AK$41:$AK$406"))*SUM($F$3:$I$3)</f>
        <v>0</v>
      </c>
      <c r="C141" s="70" cm="1">
        <f t="array" aca="1" ref="C141" ca="1">_xlfn.XLOOKUP(A141,INDIRECT($A$5&amp;"!$AJ$41:$AJ$406"),INDIRECT($A$5&amp;"!$AL$41:$AL$406"))*SUM($F$3:$I$3)</f>
        <v>15</v>
      </c>
      <c r="D141" s="70" cm="1">
        <f t="array" aca="1" ref="D141" ca="1">_xlfn.XLOOKUP(A141,INDIRECT($A$5&amp;"!$AJ$41:$AJ$406"),INDIRECT($A$5&amp;"!$AO$41:$AO$406"))*SUM($F$3:$I$3)</f>
        <v>15</v>
      </c>
      <c r="E141" s="34" cm="1">
        <f t="array" ref="E141">SUMPRODUCT(('PT Storengy'!$B$8:$K$372)*('PT Storengy'!$A$8:$A$372=$A141)*('PT Storengy'!$B$5:$K$5=$A$6)*('PT Storengy'!$B$7:$K$7=$A$7))</f>
        <v>0</v>
      </c>
      <c r="F141" s="119">
        <f t="shared" ca="1" si="10"/>
        <v>11.582794560000007</v>
      </c>
      <c r="G141" s="176">
        <f t="shared" ca="1" si="13"/>
        <v>0.76707999999999998</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0.63861333333333414</v>
      </c>
      <c r="I141" s="71">
        <f t="shared" ca="1" si="14"/>
        <v>76.633600000000101</v>
      </c>
      <c r="J141" s="118" cm="1">
        <f t="array" aca="1" ref="J141" ca="1">IF(COUNTIFS('PTC GRTgaz'!$K$7:$K$15996,"",'PTC GRTgaz'!$A$7:$A$15996,J$16,'PTC GRTgaz'!$D$7:$D$15996,$A141,'PTC GRTgaz'!$C$7:$C$15996,"DEL")&gt;0,J$14,SUMIFS('PTC GRTgaz'!$K$7:$K$15996,'PTC GRTgaz'!$A$7:$A$15996,J$16,'PTC GRTgaz'!$D$7:$D$15996,$A141,'PTC GRTgaz'!$C$7:$C$15996,"DEL")*1.0026*$F$4/INDIRECT($A$4&amp;"!D9"))</f>
        <v>120</v>
      </c>
      <c r="K141" s="118">
        <v>1000</v>
      </c>
      <c r="L141" s="119">
        <f t="shared" ca="1" si="11"/>
        <v>11.200304524155845</v>
      </c>
      <c r="M141" s="176">
        <f t="shared" ca="1" si="15"/>
        <v>0.74143999999999999</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0.65570666666666733</v>
      </c>
      <c r="O141" s="71">
        <f t="shared" ca="1" si="16"/>
        <v>78.684800000000081</v>
      </c>
      <c r="S141" s="119">
        <f t="shared" ca="1" si="12"/>
        <v>12.302855600000012</v>
      </c>
      <c r="T141" s="54">
        <f t="shared" ca="1" si="17"/>
        <v>0.81533999999999995</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0.60644000000000065</v>
      </c>
      <c r="V141" s="71">
        <f t="shared" ca="1" si="18"/>
        <v>72.772800000000075</v>
      </c>
    </row>
    <row r="142" spans="1:22" x14ac:dyDescent="0.35">
      <c r="A142" s="32">
        <f t="shared" si="19"/>
        <v>45873</v>
      </c>
      <c r="B142" s="70" cm="1">
        <f t="array" aca="1" ref="B142" ca="1">_xlfn.XLOOKUP(A142,INDIRECT($A$5&amp;"!$AJ$41:$AJ$406"),INDIRECT($A$5&amp;"!$AK$41:$AK$406"))*SUM($F$3:$I$3)</f>
        <v>0</v>
      </c>
      <c r="C142" s="70" cm="1">
        <f t="array" aca="1" ref="C142" ca="1">_xlfn.XLOOKUP(A142,INDIRECT($A$5&amp;"!$AJ$41:$AJ$406"),INDIRECT($A$5&amp;"!$AL$41:$AL$406"))*SUM($F$3:$I$3)</f>
        <v>15</v>
      </c>
      <c r="D142" s="70" cm="1">
        <f t="array" aca="1" ref="D142" ca="1">_xlfn.XLOOKUP(A142,INDIRECT($A$5&amp;"!$AJ$41:$AJ$406"),INDIRECT($A$5&amp;"!$AO$41:$AO$406"))*SUM($F$3:$I$3)</f>
        <v>15</v>
      </c>
      <c r="E142" s="34" cm="1">
        <f t="array" ref="E142">SUMPRODUCT(('PT Storengy'!$B$8:$K$372)*('PT Storengy'!$A$8:$A$372=$A142)*('PT Storengy'!$B$5:$K$5=$A$6)*('PT Storengy'!$B$7:$K$7=$A$7))</f>
        <v>0</v>
      </c>
      <c r="F142" s="119">
        <f t="shared" ca="1" si="10"/>
        <v>11.659019360000007</v>
      </c>
      <c r="G142" s="176">
        <f t="shared" ca="1" si="13"/>
        <v>0.77219000000000004</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0.63520666666666736</v>
      </c>
      <c r="I142" s="71">
        <f t="shared" ca="1" si="14"/>
        <v>76.224800000000087</v>
      </c>
      <c r="J142" s="118" cm="1">
        <f t="array" aca="1" ref="J142" ca="1">IF(COUNTIFS('PTC GRTgaz'!$K$7:$K$15996,"",'PTC GRTgaz'!$A$7:$A$15996,J$16,'PTC GRTgaz'!$D$7:$D$15996,$A142,'PTC GRTgaz'!$C$7:$C$15996,"DEL")&gt;0,J$14,SUMIFS('PTC GRTgaz'!$K$7:$K$15996,'PTC GRTgaz'!$A$7:$A$15996,J$16,'PTC GRTgaz'!$D$7:$D$15996,$A142,'PTC GRTgaz'!$C$7:$C$15996,"DEL")*1.0026*$F$4/INDIRECT($A$4&amp;"!D9"))</f>
        <v>120</v>
      </c>
      <c r="K142" s="118">
        <v>1000</v>
      </c>
      <c r="L142" s="119">
        <f t="shared" ca="1" si="11"/>
        <v>11.278569324155844</v>
      </c>
      <c r="M142" s="176">
        <f t="shared" ca="1" si="15"/>
        <v>0.74668999999999996</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0.65220666666666727</v>
      </c>
      <c r="O142" s="71">
        <f t="shared" ca="1" si="16"/>
        <v>78.264800000000065</v>
      </c>
      <c r="S142" s="119">
        <f t="shared" ca="1" si="12"/>
        <v>12.375240400000012</v>
      </c>
      <c r="T142" s="54">
        <f t="shared" ca="1" si="17"/>
        <v>0.82018999999999997</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0.60320666666666722</v>
      </c>
      <c r="V142" s="71">
        <f t="shared" ca="1" si="18"/>
        <v>72.38480000000007</v>
      </c>
    </row>
    <row r="143" spans="1:22" x14ac:dyDescent="0.35">
      <c r="A143" s="32">
        <f t="shared" si="19"/>
        <v>45874</v>
      </c>
      <c r="B143" s="70" cm="1">
        <f t="array" aca="1" ref="B143" ca="1">_xlfn.XLOOKUP(A143,INDIRECT($A$5&amp;"!$AJ$41:$AJ$406"),INDIRECT($A$5&amp;"!$AK$41:$AK$406"))*SUM($F$3:$I$3)</f>
        <v>0</v>
      </c>
      <c r="C143" s="70" cm="1">
        <f t="array" aca="1" ref="C143" ca="1">_xlfn.XLOOKUP(A143,INDIRECT($A$5&amp;"!$AJ$41:$AJ$406"),INDIRECT($A$5&amp;"!$AL$41:$AL$406"))*SUM($F$3:$I$3)</f>
        <v>15</v>
      </c>
      <c r="D143" s="70" cm="1">
        <f t="array" aca="1" ref="D143" ca="1">_xlfn.XLOOKUP(A143,INDIRECT($A$5&amp;"!$AJ$41:$AJ$406"),INDIRECT($A$5&amp;"!$AO$41:$AO$406"))*SUM($F$3:$I$3)</f>
        <v>15</v>
      </c>
      <c r="E143" s="34" cm="1">
        <f t="array" ref="E143">SUMPRODUCT(('PT Storengy'!$B$8:$K$372)*('PT Storengy'!$A$8:$A$372=$A143)*('PT Storengy'!$B$5:$K$5=$A$6)*('PT Storengy'!$B$7:$K$7=$A$7))</f>
        <v>0</v>
      </c>
      <c r="F143" s="119">
        <f t="shared" ca="1" si="10"/>
        <v>11.734837760000007</v>
      </c>
      <c r="G143" s="176">
        <f t="shared" ca="1" si="13"/>
        <v>0.77727000000000002</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0.6318200000000006</v>
      </c>
      <c r="I143" s="71">
        <f t="shared" ca="1" si="14"/>
        <v>75.818400000000068</v>
      </c>
      <c r="J143" s="118" cm="1">
        <f t="array" aca="1" ref="J143" ca="1">IF(COUNTIFS('PTC GRTgaz'!$K$7:$K$15996,"",'PTC GRTgaz'!$A$7:$A$15996,J$16,'PTC GRTgaz'!$D$7:$D$15996,$A143,'PTC GRTgaz'!$C$7:$C$15996,"DEL")&gt;0,J$14,SUMIFS('PTC GRTgaz'!$K$7:$K$15996,'PTC GRTgaz'!$A$7:$A$15996,J$16,'PTC GRTgaz'!$D$7:$D$15996,$A143,'PTC GRTgaz'!$C$7:$C$15996,"DEL")*1.0026*$F$4/INDIRECT($A$4&amp;"!D9"))</f>
        <v>120</v>
      </c>
      <c r="K143" s="118">
        <v>1000</v>
      </c>
      <c r="L143" s="119">
        <f t="shared" ca="1" si="11"/>
        <v>11.356417324155844</v>
      </c>
      <c r="M143" s="176">
        <f t="shared" ca="1" si="15"/>
        <v>0.75190000000000001</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0.64873333333333394</v>
      </c>
      <c r="O143" s="71">
        <f t="shared" ca="1" si="16"/>
        <v>77.84800000000007</v>
      </c>
      <c r="S143" s="119">
        <f t="shared" ca="1" si="12"/>
        <v>12.447238800000012</v>
      </c>
      <c r="T143" s="54">
        <f t="shared" ca="1" si="17"/>
        <v>0.82501999999999998</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0.59998666666666711</v>
      </c>
      <c r="V143" s="71">
        <f t="shared" ca="1" si="18"/>
        <v>71.998400000000061</v>
      </c>
    </row>
    <row r="144" spans="1:22" x14ac:dyDescent="0.35">
      <c r="A144" s="32">
        <f t="shared" si="19"/>
        <v>45875</v>
      </c>
      <c r="B144" s="70" cm="1">
        <f t="array" aca="1" ref="B144" ca="1">_xlfn.XLOOKUP(A144,INDIRECT($A$5&amp;"!$AJ$41:$AJ$406"),INDIRECT($A$5&amp;"!$AK$41:$AK$406"))*SUM($F$3:$I$3)</f>
        <v>0</v>
      </c>
      <c r="C144" s="70" cm="1">
        <f t="array" aca="1" ref="C144" ca="1">_xlfn.XLOOKUP(A144,INDIRECT($A$5&amp;"!$AJ$41:$AJ$406"),INDIRECT($A$5&amp;"!$AL$41:$AL$406"))*SUM($F$3:$I$3)</f>
        <v>15</v>
      </c>
      <c r="D144" s="70" cm="1">
        <f t="array" aca="1" ref="D144" ca="1">_xlfn.XLOOKUP(A144,INDIRECT($A$5&amp;"!$AJ$41:$AJ$406"),INDIRECT($A$5&amp;"!$AO$41:$AO$406"))*SUM($F$3:$I$3)</f>
        <v>15</v>
      </c>
      <c r="E144" s="34" cm="1">
        <f t="array" ref="E144">SUMPRODUCT(('PT Storengy'!$B$8:$K$372)*('PT Storengy'!$A$8:$A$372=$A144)*('PT Storengy'!$B$5:$K$5=$A$6)*('PT Storengy'!$B$7:$K$7=$A$7))</f>
        <v>0</v>
      </c>
      <c r="F144" s="119">
        <f t="shared" ca="1" si="10"/>
        <v>11.810252160000006</v>
      </c>
      <c r="G144" s="176">
        <f t="shared" ca="1" si="13"/>
        <v>0.78232000000000002</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0.62845333333333386</v>
      </c>
      <c r="I144" s="71">
        <f t="shared" ca="1" si="14"/>
        <v>75.414400000000057</v>
      </c>
      <c r="J144" s="118" cm="1">
        <f t="array" aca="1" ref="J144" ca="1">IF(COUNTIFS('PTC GRTgaz'!$K$7:$K$15996,"",'PTC GRTgaz'!$A$7:$A$15996,J$16,'PTC GRTgaz'!$D$7:$D$15996,$A144,'PTC GRTgaz'!$C$7:$C$15996,"DEL")&gt;0,J$14,SUMIFS('PTC GRTgaz'!$K$7:$K$15996,'PTC GRTgaz'!$A$7:$A$15996,J$16,'PTC GRTgaz'!$D$7:$D$15996,$A144,'PTC GRTgaz'!$C$7:$C$15996,"DEL")*1.0026*$F$4/INDIRECT($A$4&amp;"!D9"))</f>
        <v>120</v>
      </c>
      <c r="K144" s="118">
        <v>1000</v>
      </c>
      <c r="L144" s="119">
        <f t="shared" ca="1" si="11"/>
        <v>11.433850124155844</v>
      </c>
      <c r="M144" s="176">
        <f t="shared" ca="1" si="15"/>
        <v>0.75709000000000004</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0.64527333333333392</v>
      </c>
      <c r="O144" s="71">
        <f t="shared" ca="1" si="16"/>
        <v>77.432800000000071</v>
      </c>
      <c r="S144" s="119">
        <f t="shared" ca="1" si="12"/>
        <v>12.518853200000011</v>
      </c>
      <c r="T144" s="54">
        <f t="shared" ca="1" si="17"/>
        <v>0.82982</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0.59678666666666713</v>
      </c>
      <c r="V144" s="71">
        <f t="shared" ca="1" si="18"/>
        <v>71.61440000000006</v>
      </c>
    </row>
    <row r="145" spans="1:22" x14ac:dyDescent="0.35">
      <c r="A145" s="32">
        <f t="shared" si="19"/>
        <v>45876</v>
      </c>
      <c r="B145" s="70" cm="1">
        <f t="array" aca="1" ref="B145" ca="1">_xlfn.XLOOKUP(A145,INDIRECT($A$5&amp;"!$AJ$41:$AJ$406"),INDIRECT($A$5&amp;"!$AK$41:$AK$406"))*SUM($F$3:$I$3)</f>
        <v>0</v>
      </c>
      <c r="C145" s="70" cm="1">
        <f t="array" aca="1" ref="C145" ca="1">_xlfn.XLOOKUP(A145,INDIRECT($A$5&amp;"!$AJ$41:$AJ$406"),INDIRECT($A$5&amp;"!$AL$41:$AL$406"))*SUM($F$3:$I$3)</f>
        <v>15</v>
      </c>
      <c r="D145" s="70" cm="1">
        <f t="array" aca="1" ref="D145" ca="1">_xlfn.XLOOKUP(A145,INDIRECT($A$5&amp;"!$AJ$41:$AJ$406"),INDIRECT($A$5&amp;"!$AO$41:$AO$406"))*SUM($F$3:$I$3)</f>
        <v>15</v>
      </c>
      <c r="E145" s="34" cm="1">
        <f t="array" ref="E145">SUMPRODUCT(('PT Storengy'!$B$8:$K$372)*('PT Storengy'!$A$8:$A$372=$A145)*('PT Storengy'!$B$5:$K$5=$A$6)*('PT Storengy'!$B$7:$K$7=$A$7))</f>
        <v>0</v>
      </c>
      <c r="F145" s="119">
        <f t="shared" ref="F145:F208" ca="1" si="20">F144+I145/1000</f>
        <v>11.885264160000006</v>
      </c>
      <c r="G145" s="176">
        <f t="shared" ca="1" si="13"/>
        <v>0.78734999999999999</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0.62510000000000054</v>
      </c>
      <c r="I145" s="71">
        <f t="shared" ca="1" si="14"/>
        <v>75.012000000000072</v>
      </c>
      <c r="J145" s="118" cm="1">
        <f t="array" aca="1" ref="J145" ca="1">IF(COUNTIFS('PTC GRTgaz'!$K$7:$K$15996,"",'PTC GRTgaz'!$A$7:$A$15996,J$16,'PTC GRTgaz'!$D$7:$D$15996,$A145,'PTC GRTgaz'!$C$7:$C$15996,"DEL")&gt;0,J$14,SUMIFS('PTC GRTgaz'!$K$7:$K$15996,'PTC GRTgaz'!$A$7:$A$15996,J$16,'PTC GRTgaz'!$D$7:$D$15996,$A145,'PTC GRTgaz'!$C$7:$C$15996,"DEL")*1.0026*$F$4/INDIRECT($A$4&amp;"!D9"))</f>
        <v>120</v>
      </c>
      <c r="K145" s="118">
        <v>1000</v>
      </c>
      <c r="L145" s="119">
        <f t="shared" ref="L145:L208" ca="1" si="21">L144+O145/1000</f>
        <v>11.510869324155845</v>
      </c>
      <c r="M145" s="176">
        <f t="shared" ca="1" si="15"/>
        <v>0.76226000000000005</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0.64182666666666732</v>
      </c>
      <c r="O145" s="71">
        <f t="shared" ca="1" si="16"/>
        <v>77.019200000000083</v>
      </c>
      <c r="S145" s="119">
        <f t="shared" ref="S145:S208" ca="1" si="22">S144+V145/1000</f>
        <v>12.590086000000012</v>
      </c>
      <c r="T145" s="54">
        <f t="shared" ca="1" si="17"/>
        <v>0.83459000000000005</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0.59360666666666728</v>
      </c>
      <c r="V145" s="71">
        <f t="shared" ca="1" si="18"/>
        <v>71.232800000000069</v>
      </c>
    </row>
    <row r="146" spans="1:22" x14ac:dyDescent="0.35">
      <c r="A146" s="32">
        <f t="shared" si="19"/>
        <v>45877</v>
      </c>
      <c r="B146" s="70" cm="1">
        <f t="array" aca="1" ref="B146" ca="1">_xlfn.XLOOKUP(A146,INDIRECT($A$5&amp;"!$AJ$41:$AJ$406"),INDIRECT($A$5&amp;"!$AK$41:$AK$406"))*SUM($F$3:$I$3)</f>
        <v>0</v>
      </c>
      <c r="C146" s="70" cm="1">
        <f t="array" aca="1" ref="C146" ca="1">_xlfn.XLOOKUP(A146,INDIRECT($A$5&amp;"!$AJ$41:$AJ$406"),INDIRECT($A$5&amp;"!$AL$41:$AL$406"))*SUM($F$3:$I$3)</f>
        <v>15</v>
      </c>
      <c r="D146" s="70" cm="1">
        <f t="array" aca="1" ref="D146" ca="1">_xlfn.XLOOKUP(A146,INDIRECT($A$5&amp;"!$AJ$41:$AJ$406"),INDIRECT($A$5&amp;"!$AO$41:$AO$406"))*SUM($F$3:$I$3)</f>
        <v>15</v>
      </c>
      <c r="E146" s="34" cm="1">
        <f t="array" ref="E146">SUMPRODUCT(('PT Storengy'!$B$8:$K$372)*('PT Storengy'!$A$8:$A$372=$A146)*('PT Storengy'!$B$5:$K$5=$A$6)*('PT Storengy'!$B$7:$K$7=$A$7))</f>
        <v>0</v>
      </c>
      <c r="F146" s="119">
        <f t="shared" ca="1" si="20"/>
        <v>11.959876160000006</v>
      </c>
      <c r="G146" s="176">
        <f t="shared" ref="G146:G209" ca="1" si="23">ROUND(F145/SUM($F$3,$G$3,$H$3,$I$3),5)</f>
        <v>0.79235</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0.62176666666666724</v>
      </c>
      <c r="I146" s="71">
        <f t="shared" ref="I146:I209" ca="1" si="24">IF(F145*1000+$F$4*(1-$E146)*H146&gt;$D146*1000,D146*1000-F145*1000,$F$4*(1-$E146)*H146)</f>
        <v>74.612000000000066</v>
      </c>
      <c r="J146" s="118" cm="1">
        <f t="array" aca="1" ref="J146" ca="1">IF(COUNTIFS('PTC GRTgaz'!$K$7:$K$15996,"",'PTC GRTgaz'!$A$7:$A$15996,J$16,'PTC GRTgaz'!$D$7:$D$15996,$A146,'PTC GRTgaz'!$C$7:$C$15996,"DEL")&gt;0,J$14,SUMIFS('PTC GRTgaz'!$K$7:$K$15996,'PTC GRTgaz'!$A$7:$A$15996,J$16,'PTC GRTgaz'!$D$7:$D$15996,$A146,'PTC GRTgaz'!$C$7:$C$15996,"DEL")*1.0026*$F$4/INDIRECT($A$4&amp;"!D9"))</f>
        <v>120</v>
      </c>
      <c r="K146" s="118">
        <v>1000</v>
      </c>
      <c r="L146" s="119">
        <f t="shared" ca="1" si="21"/>
        <v>11.587478124155846</v>
      </c>
      <c r="M146" s="176">
        <f t="shared" ref="M146:M209" ca="1" si="25">ROUND(L145/SUM($F$3,$G$3,$H$3,$I$3),5)</f>
        <v>0.76739000000000002</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0.63840666666666745</v>
      </c>
      <c r="O146" s="71">
        <f t="shared" ref="O146:O209" ca="1" si="26">IF(L145*1000+MIN(J146,K146,$F$4*(1-$E146)*N146)&gt;$D146*1000,$D146*1000-L145*1000,MIN(J146,K146,$F$4*(1-$E146)*N146))</f>
        <v>76.608800000000087</v>
      </c>
      <c r="S146" s="119">
        <f t="shared" ca="1" si="22"/>
        <v>12.660938800000013</v>
      </c>
      <c r="T146" s="54">
        <f t="shared" ref="T146:T209" ca="1" si="27">MIN(ROUND(S145/SUM($F$3,$G$3,$H$3,$I$3),5),1)</f>
        <v>0.83933999999999997</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0.59044000000000074</v>
      </c>
      <c r="V146" s="71">
        <f t="shared" ref="V146:V209" ca="1" si="28">$F$4*(1)*U146</f>
        <v>70.852800000000087</v>
      </c>
    </row>
    <row r="147" spans="1:22" x14ac:dyDescent="0.35">
      <c r="A147" s="32">
        <f t="shared" ref="A147:A210" si="29">A146+1</f>
        <v>45878</v>
      </c>
      <c r="B147" s="70" cm="1">
        <f t="array" aca="1" ref="B147" ca="1">_xlfn.XLOOKUP(A147,INDIRECT($A$5&amp;"!$AJ$41:$AJ$406"),INDIRECT($A$5&amp;"!$AK$41:$AK$406"))*SUM($F$3:$I$3)</f>
        <v>0</v>
      </c>
      <c r="C147" s="70" cm="1">
        <f t="array" aca="1" ref="C147" ca="1">_xlfn.XLOOKUP(A147,INDIRECT($A$5&amp;"!$AJ$41:$AJ$406"),INDIRECT($A$5&amp;"!$AL$41:$AL$406"))*SUM($F$3:$I$3)</f>
        <v>15</v>
      </c>
      <c r="D147" s="70" cm="1">
        <f t="array" aca="1" ref="D147" ca="1">_xlfn.XLOOKUP(A147,INDIRECT($A$5&amp;"!$AJ$41:$AJ$406"),INDIRECT($A$5&amp;"!$AO$41:$AO$406"))*SUM($F$3:$I$3)</f>
        <v>15</v>
      </c>
      <c r="E147" s="34" cm="1">
        <f t="array" ref="E147">SUMPRODUCT(('PT Storengy'!$B$8:$K$372)*('PT Storengy'!$A$8:$A$372=$A147)*('PT Storengy'!$B$5:$K$5=$A$6)*('PT Storengy'!$B$7:$K$7=$A$7))</f>
        <v>0</v>
      </c>
      <c r="F147" s="119">
        <f t="shared" ca="1" si="20"/>
        <v>12.034089760000006</v>
      </c>
      <c r="G147" s="176">
        <f t="shared" ca="1" si="23"/>
        <v>0.79732999999999998</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0.61844666666666726</v>
      </c>
      <c r="I147" s="71">
        <f t="shared" ca="1" si="24"/>
        <v>74.213600000000071</v>
      </c>
      <c r="J147" s="118" cm="1">
        <f t="array" aca="1" ref="J147" ca="1">IF(COUNTIFS('PTC GRTgaz'!$K$7:$K$15996,"",'PTC GRTgaz'!$A$7:$A$15996,J$16,'PTC GRTgaz'!$D$7:$D$15996,$A147,'PTC GRTgaz'!$C$7:$C$15996,"DEL")&gt;0,J$14,SUMIFS('PTC GRTgaz'!$K$7:$K$15996,'PTC GRTgaz'!$A$7:$A$15996,J$16,'PTC GRTgaz'!$D$7:$D$15996,$A147,'PTC GRTgaz'!$C$7:$C$15996,"DEL")*1.0026*$F$4/INDIRECT($A$4&amp;"!D9"))</f>
        <v>120</v>
      </c>
      <c r="K147" s="118">
        <v>1000</v>
      </c>
      <c r="L147" s="119">
        <f t="shared" ca="1" si="21"/>
        <v>11.663678124155846</v>
      </c>
      <c r="M147" s="176">
        <f t="shared" ca="1" si="25"/>
        <v>0.77249999999999996</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0.63500000000000068</v>
      </c>
      <c r="O147" s="71">
        <f t="shared" ca="1" si="26"/>
        <v>76.200000000000074</v>
      </c>
      <c r="S147" s="119">
        <f t="shared" ca="1" si="22"/>
        <v>12.731414000000013</v>
      </c>
      <c r="T147" s="54">
        <f t="shared" ca="1" si="27"/>
        <v>0.84406000000000003</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0.58729333333333389</v>
      </c>
      <c r="V147" s="71">
        <f t="shared" ca="1" si="28"/>
        <v>70.475200000000072</v>
      </c>
    </row>
    <row r="148" spans="1:22" x14ac:dyDescent="0.35">
      <c r="A148" s="32">
        <f t="shared" si="29"/>
        <v>45879</v>
      </c>
      <c r="B148" s="70" cm="1">
        <f t="array" aca="1" ref="B148" ca="1">_xlfn.XLOOKUP(A148,INDIRECT($A$5&amp;"!$AJ$41:$AJ$406"),INDIRECT($A$5&amp;"!$AK$41:$AK$406"))*SUM($F$3:$I$3)</f>
        <v>0</v>
      </c>
      <c r="C148" s="70" cm="1">
        <f t="array" aca="1" ref="C148" ca="1">_xlfn.XLOOKUP(A148,INDIRECT($A$5&amp;"!$AJ$41:$AJ$406"),INDIRECT($A$5&amp;"!$AL$41:$AL$406"))*SUM($F$3:$I$3)</f>
        <v>15</v>
      </c>
      <c r="D148" s="70" cm="1">
        <f t="array" aca="1" ref="D148" ca="1">_xlfn.XLOOKUP(A148,INDIRECT($A$5&amp;"!$AJ$41:$AJ$406"),INDIRECT($A$5&amp;"!$AO$41:$AO$406"))*SUM($F$3:$I$3)</f>
        <v>15</v>
      </c>
      <c r="E148" s="34" cm="1">
        <f t="array" ref="E148">SUMPRODUCT(('PT Storengy'!$B$8:$K$372)*('PT Storengy'!$A$8:$A$372=$A148)*('PT Storengy'!$B$5:$K$5=$A$6)*('PT Storengy'!$B$7:$K$7=$A$7))</f>
        <v>0</v>
      </c>
      <c r="F148" s="119">
        <f t="shared" ca="1" si="20"/>
        <v>12.107908160000006</v>
      </c>
      <c r="G148" s="176">
        <f t="shared" ca="1" si="23"/>
        <v>0.80227000000000004</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0.61515333333333388</v>
      </c>
      <c r="I148" s="71">
        <f t="shared" ca="1" si="24"/>
        <v>73.818400000000068</v>
      </c>
      <c r="J148" s="118" cm="1">
        <f t="array" aca="1" ref="J148" ca="1">IF(COUNTIFS('PTC GRTgaz'!$K$7:$K$15996,"",'PTC GRTgaz'!$A$7:$A$15996,J$16,'PTC GRTgaz'!$D$7:$D$15996,$A148,'PTC GRTgaz'!$C$7:$C$15996,"DEL")&gt;0,J$14,SUMIFS('PTC GRTgaz'!$K$7:$K$15996,'PTC GRTgaz'!$A$7:$A$15996,J$16,'PTC GRTgaz'!$D$7:$D$15996,$A148,'PTC GRTgaz'!$C$7:$C$15996,"DEL")*1.0026*$F$4/INDIRECT($A$4&amp;"!D9"))</f>
        <v>120</v>
      </c>
      <c r="K148" s="118">
        <v>1000</v>
      </c>
      <c r="L148" s="119">
        <f t="shared" ca="1" si="21"/>
        <v>11.739471724155846</v>
      </c>
      <c r="M148" s="176">
        <f t="shared" ca="1" si="25"/>
        <v>0.77758000000000005</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0.63161333333333392</v>
      </c>
      <c r="O148" s="71">
        <f t="shared" ca="1" si="26"/>
        <v>75.793600000000069</v>
      </c>
      <c r="S148" s="119">
        <f t="shared" ca="1" si="22"/>
        <v>12.801513200000013</v>
      </c>
      <c r="T148" s="54">
        <f t="shared" ca="1" si="27"/>
        <v>0.84875999999999996</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0.58416000000000057</v>
      </c>
      <c r="V148" s="71">
        <f t="shared" ca="1" si="28"/>
        <v>70.099200000000067</v>
      </c>
    </row>
    <row r="149" spans="1:22" x14ac:dyDescent="0.35">
      <c r="A149" s="32">
        <f t="shared" si="29"/>
        <v>45880</v>
      </c>
      <c r="B149" s="70" cm="1">
        <f t="array" aca="1" ref="B149" ca="1">_xlfn.XLOOKUP(A149,INDIRECT($A$5&amp;"!$AJ$41:$AJ$406"),INDIRECT($A$5&amp;"!$AK$41:$AK$406"))*SUM($F$3:$I$3)</f>
        <v>0</v>
      </c>
      <c r="C149" s="70" cm="1">
        <f t="array" aca="1" ref="C149" ca="1">_xlfn.XLOOKUP(A149,INDIRECT($A$5&amp;"!$AJ$41:$AJ$406"),INDIRECT($A$5&amp;"!$AL$41:$AL$406"))*SUM($F$3:$I$3)</f>
        <v>15</v>
      </c>
      <c r="D149" s="70" cm="1">
        <f t="array" aca="1" ref="D149" ca="1">_xlfn.XLOOKUP(A149,INDIRECT($A$5&amp;"!$AJ$41:$AJ$406"),INDIRECT($A$5&amp;"!$AO$41:$AO$406"))*SUM($F$3:$I$3)</f>
        <v>15</v>
      </c>
      <c r="E149" s="34" cm="1">
        <f t="array" ref="E149">SUMPRODUCT(('PT Storengy'!$B$8:$K$372)*('PT Storengy'!$A$8:$A$372=$A149)*('PT Storengy'!$B$5:$K$5=$A$6)*('PT Storengy'!$B$7:$K$7=$A$7))</f>
        <v>0</v>
      </c>
      <c r="F149" s="119">
        <f t="shared" ca="1" si="20"/>
        <v>12.181332960000006</v>
      </c>
      <c r="G149" s="176">
        <f t="shared" ca="1" si="23"/>
        <v>0.80718999999999996</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0.61187333333333394</v>
      </c>
      <c r="I149" s="71">
        <f t="shared" ca="1" si="24"/>
        <v>73.424800000000076</v>
      </c>
      <c r="J149" s="118" cm="1">
        <f t="array" aca="1" ref="J149" ca="1">IF(COUNTIFS('PTC GRTgaz'!$K$7:$K$15996,"",'PTC GRTgaz'!$A$7:$A$15996,J$16,'PTC GRTgaz'!$D$7:$D$15996,$A149,'PTC GRTgaz'!$C$7:$C$15996,"DEL")&gt;0,J$14,SUMIFS('PTC GRTgaz'!$K$7:$K$15996,'PTC GRTgaz'!$A$7:$A$15996,J$16,'PTC GRTgaz'!$D$7:$D$15996,$A149,'PTC GRTgaz'!$C$7:$C$15996,"DEL")*1.0026*$F$4/INDIRECT($A$4&amp;"!D9"))</f>
        <v>120</v>
      </c>
      <c r="K149" s="118">
        <v>1000</v>
      </c>
      <c r="L149" s="119">
        <f t="shared" ca="1" si="21"/>
        <v>11.814861324155846</v>
      </c>
      <c r="M149" s="176">
        <f t="shared" ca="1" si="25"/>
        <v>0.78263000000000005</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0.62824666666666718</v>
      </c>
      <c r="O149" s="71">
        <f t="shared" ca="1" si="26"/>
        <v>75.389600000000058</v>
      </c>
      <c r="S149" s="119">
        <f t="shared" ca="1" si="22"/>
        <v>12.871238800000013</v>
      </c>
      <c r="T149" s="54">
        <f t="shared" ca="1" si="27"/>
        <v>0.85343000000000002</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0.58104666666666716</v>
      </c>
      <c r="V149" s="71">
        <f t="shared" ca="1" si="28"/>
        <v>69.725600000000057</v>
      </c>
    </row>
    <row r="150" spans="1:22" x14ac:dyDescent="0.35">
      <c r="A150" s="32">
        <f t="shared" si="29"/>
        <v>45881</v>
      </c>
      <c r="B150" s="70" cm="1">
        <f t="array" aca="1" ref="B150" ca="1">_xlfn.XLOOKUP(A150,INDIRECT($A$5&amp;"!$AJ$41:$AJ$406"),INDIRECT($A$5&amp;"!$AK$41:$AK$406"))*SUM($F$3:$I$3)</f>
        <v>0</v>
      </c>
      <c r="C150" s="70" cm="1">
        <f t="array" aca="1" ref="C150" ca="1">_xlfn.XLOOKUP(A150,INDIRECT($A$5&amp;"!$AJ$41:$AJ$406"),INDIRECT($A$5&amp;"!$AL$41:$AL$406"))*SUM($F$3:$I$3)</f>
        <v>15</v>
      </c>
      <c r="D150" s="70" cm="1">
        <f t="array" aca="1" ref="D150" ca="1">_xlfn.XLOOKUP(A150,INDIRECT($A$5&amp;"!$AJ$41:$AJ$406"),INDIRECT($A$5&amp;"!$AO$41:$AO$406"))*SUM($F$3:$I$3)</f>
        <v>15</v>
      </c>
      <c r="E150" s="34" cm="1">
        <f t="array" ref="E150">SUMPRODUCT(('PT Storengy'!$B$8:$K$372)*('PT Storengy'!$A$8:$A$372=$A150)*('PT Storengy'!$B$5:$K$5=$A$6)*('PT Storengy'!$B$7:$K$7=$A$7))</f>
        <v>0</v>
      </c>
      <c r="F150" s="119">
        <f t="shared" ca="1" si="20"/>
        <v>12.254365760000006</v>
      </c>
      <c r="G150" s="176">
        <f t="shared" ca="1" si="23"/>
        <v>0.81208999999999998</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0.6086066666666673</v>
      </c>
      <c r="I150" s="71">
        <f t="shared" ca="1" si="24"/>
        <v>73.03280000000008</v>
      </c>
      <c r="J150" s="118" cm="1">
        <f t="array" aca="1" ref="J150" ca="1">IF(COUNTIFS('PTC GRTgaz'!$K$7:$K$15996,"",'PTC GRTgaz'!$A$7:$A$15996,J$16,'PTC GRTgaz'!$D$7:$D$15996,$A150,'PTC GRTgaz'!$C$7:$C$15996,"DEL")&gt;0,J$14,SUMIFS('PTC GRTgaz'!$K$7:$K$15996,'PTC GRTgaz'!$A$7:$A$15996,J$16,'PTC GRTgaz'!$D$7:$D$15996,$A150,'PTC GRTgaz'!$C$7:$C$15996,"DEL")*1.0026*$F$4/INDIRECT($A$4&amp;"!D9"))</f>
        <v>120</v>
      </c>
      <c r="K150" s="118">
        <v>1000</v>
      </c>
      <c r="L150" s="119">
        <f t="shared" ca="1" si="21"/>
        <v>11.889848524155846</v>
      </c>
      <c r="M150" s="176">
        <f t="shared" ca="1" si="25"/>
        <v>0.78766000000000003</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0.62489333333333386</v>
      </c>
      <c r="O150" s="71">
        <f t="shared" ca="1" si="26"/>
        <v>74.987200000000058</v>
      </c>
      <c r="S150" s="119">
        <f t="shared" ca="1" si="22"/>
        <v>12.940592400000012</v>
      </c>
      <c r="T150" s="54">
        <f t="shared" ca="1" si="27"/>
        <v>0.85807999999999995</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0.57794666666666716</v>
      </c>
      <c r="V150" s="71">
        <f t="shared" ca="1" si="28"/>
        <v>69.353600000000057</v>
      </c>
    </row>
    <row r="151" spans="1:22" x14ac:dyDescent="0.35">
      <c r="A151" s="32">
        <f t="shared" si="29"/>
        <v>45882</v>
      </c>
      <c r="B151" s="70" cm="1">
        <f t="array" aca="1" ref="B151" ca="1">_xlfn.XLOOKUP(A151,INDIRECT($A$5&amp;"!$AJ$41:$AJ$406"),INDIRECT($A$5&amp;"!$AK$41:$AK$406"))*SUM($F$3:$I$3)</f>
        <v>0</v>
      </c>
      <c r="C151" s="70" cm="1">
        <f t="array" aca="1" ref="C151" ca="1">_xlfn.XLOOKUP(A151,INDIRECT($A$5&amp;"!$AJ$41:$AJ$406"),INDIRECT($A$5&amp;"!$AL$41:$AL$406"))*SUM($F$3:$I$3)</f>
        <v>15</v>
      </c>
      <c r="D151" s="70" cm="1">
        <f t="array" aca="1" ref="D151" ca="1">_xlfn.XLOOKUP(A151,INDIRECT($A$5&amp;"!$AJ$41:$AJ$406"),INDIRECT($A$5&amp;"!$AO$41:$AO$406"))*SUM($F$3:$I$3)</f>
        <v>15</v>
      </c>
      <c r="E151" s="34" cm="1">
        <f t="array" ref="E151">SUMPRODUCT(('PT Storengy'!$B$8:$K$372)*('PT Storengy'!$A$8:$A$372=$A151)*('PT Storengy'!$B$5:$K$5=$A$6)*('PT Storengy'!$B$7:$K$7=$A$7))</f>
        <v>0</v>
      </c>
      <c r="F151" s="119">
        <f t="shared" ca="1" si="20"/>
        <v>12.327008960000006</v>
      </c>
      <c r="G151" s="176">
        <f t="shared" ca="1" si="23"/>
        <v>0.81696000000000002</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0.60536000000000056</v>
      </c>
      <c r="I151" s="71">
        <f t="shared" ca="1" si="24"/>
        <v>72.643200000000064</v>
      </c>
      <c r="J151" s="118" cm="1">
        <f t="array" aca="1" ref="J151" ca="1">IF(COUNTIFS('PTC GRTgaz'!$K$7:$K$15996,"",'PTC GRTgaz'!$A$7:$A$15996,J$16,'PTC GRTgaz'!$D$7:$D$15996,$A151,'PTC GRTgaz'!$C$7:$C$15996,"DEL")&gt;0,J$14,SUMIFS('PTC GRTgaz'!$K$7:$K$15996,'PTC GRTgaz'!$A$7:$A$15996,J$16,'PTC GRTgaz'!$D$7:$D$15996,$A151,'PTC GRTgaz'!$C$7:$C$15996,"DEL")*1.0026*$F$4/INDIRECT($A$4&amp;"!D9"))</f>
        <v>120</v>
      </c>
      <c r="K151" s="118">
        <v>1000</v>
      </c>
      <c r="L151" s="119">
        <f t="shared" ca="1" si="21"/>
        <v>11.964435724155846</v>
      </c>
      <c r="M151" s="176">
        <f t="shared" ca="1" si="25"/>
        <v>0.79266000000000003</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0.62156000000000056</v>
      </c>
      <c r="O151" s="71">
        <f t="shared" ca="1" si="26"/>
        <v>74.587200000000067</v>
      </c>
      <c r="S151" s="119">
        <f t="shared" ca="1" si="22"/>
        <v>13.009575600000012</v>
      </c>
      <c r="T151" s="54">
        <f t="shared" ca="1" si="27"/>
        <v>0.86270999999999998</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0.57486000000000059</v>
      </c>
      <c r="V151" s="71">
        <f t="shared" ca="1" si="28"/>
        <v>68.983200000000068</v>
      </c>
    </row>
    <row r="152" spans="1:22" x14ac:dyDescent="0.35">
      <c r="A152" s="32">
        <f t="shared" si="29"/>
        <v>45883</v>
      </c>
      <c r="B152" s="70" cm="1">
        <f t="array" aca="1" ref="B152" ca="1">_xlfn.XLOOKUP(A152,INDIRECT($A$5&amp;"!$AJ$41:$AJ$406"),INDIRECT($A$5&amp;"!$AK$41:$AK$406"))*SUM($F$3:$I$3)</f>
        <v>0</v>
      </c>
      <c r="C152" s="70" cm="1">
        <f t="array" aca="1" ref="C152" ca="1">_xlfn.XLOOKUP(A152,INDIRECT($A$5&amp;"!$AJ$41:$AJ$406"),INDIRECT($A$5&amp;"!$AL$41:$AL$406"))*SUM($F$3:$I$3)</f>
        <v>15</v>
      </c>
      <c r="D152" s="70" cm="1">
        <f t="array" aca="1" ref="D152" ca="1">_xlfn.XLOOKUP(A152,INDIRECT($A$5&amp;"!$AJ$41:$AJ$406"),INDIRECT($A$5&amp;"!$AO$41:$AO$406"))*SUM($F$3:$I$3)</f>
        <v>15</v>
      </c>
      <c r="E152" s="34" cm="1">
        <f t="array" ref="E152">SUMPRODUCT(('PT Storengy'!$B$8:$K$372)*('PT Storengy'!$A$8:$A$372=$A152)*('PT Storengy'!$B$5:$K$5=$A$6)*('PT Storengy'!$B$7:$K$7=$A$7))</f>
        <v>0</v>
      </c>
      <c r="F152" s="119">
        <f t="shared" ca="1" si="20"/>
        <v>12.399264960000005</v>
      </c>
      <c r="G152" s="176">
        <f t="shared" ca="1" si="23"/>
        <v>0.82179999999999997</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0.60213333333333385</v>
      </c>
      <c r="I152" s="71">
        <f t="shared" ca="1" si="24"/>
        <v>72.256000000000057</v>
      </c>
      <c r="J152" s="118" cm="1">
        <f t="array" aca="1" ref="J152" ca="1">IF(COUNTIFS('PTC GRTgaz'!$K$7:$K$15996,"",'PTC GRTgaz'!$A$7:$A$15996,J$16,'PTC GRTgaz'!$D$7:$D$15996,$A152,'PTC GRTgaz'!$C$7:$C$15996,"DEL")&gt;0,J$14,SUMIFS('PTC GRTgaz'!$K$7:$K$15996,'PTC GRTgaz'!$A$7:$A$15996,J$16,'PTC GRTgaz'!$D$7:$D$15996,$A152,'PTC GRTgaz'!$C$7:$C$15996,"DEL")*1.0026*$F$4/INDIRECT($A$4&amp;"!D9"))</f>
        <v>120</v>
      </c>
      <c r="K152" s="118">
        <v>1000</v>
      </c>
      <c r="L152" s="119">
        <f t="shared" ca="1" si="21"/>
        <v>12.038625324155847</v>
      </c>
      <c r="M152" s="176">
        <f t="shared" ca="1" si="25"/>
        <v>0.79762999999999995</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0.61824666666666728</v>
      </c>
      <c r="O152" s="71">
        <f t="shared" ca="1" si="26"/>
        <v>74.18960000000007</v>
      </c>
      <c r="S152" s="119">
        <f t="shared" ca="1" si="22"/>
        <v>13.078190800000012</v>
      </c>
      <c r="T152" s="54">
        <f t="shared" ca="1" si="27"/>
        <v>0.86731000000000003</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0.57179333333333382</v>
      </c>
      <c r="V152" s="71">
        <f t="shared" ca="1" si="28"/>
        <v>68.615200000000058</v>
      </c>
    </row>
    <row r="153" spans="1:22" x14ac:dyDescent="0.35">
      <c r="A153" s="32">
        <f t="shared" si="29"/>
        <v>45884</v>
      </c>
      <c r="B153" s="70" cm="1">
        <f t="array" aca="1" ref="B153" ca="1">_xlfn.XLOOKUP(A153,INDIRECT($A$5&amp;"!$AJ$41:$AJ$406"),INDIRECT($A$5&amp;"!$AK$41:$AK$406"))*SUM($F$3:$I$3)</f>
        <v>0</v>
      </c>
      <c r="C153" s="70" cm="1">
        <f t="array" aca="1" ref="C153" ca="1">_xlfn.XLOOKUP(A153,INDIRECT($A$5&amp;"!$AJ$41:$AJ$406"),INDIRECT($A$5&amp;"!$AL$41:$AL$406"))*SUM($F$3:$I$3)</f>
        <v>15</v>
      </c>
      <c r="D153" s="70" cm="1">
        <f t="array" aca="1" ref="D153" ca="1">_xlfn.XLOOKUP(A153,INDIRECT($A$5&amp;"!$AJ$41:$AJ$406"),INDIRECT($A$5&amp;"!$AO$41:$AO$406"))*SUM($F$3:$I$3)</f>
        <v>15</v>
      </c>
      <c r="E153" s="34" cm="1">
        <f t="array" ref="E153">SUMPRODUCT(('PT Storengy'!$B$8:$K$372)*('PT Storengy'!$A$8:$A$372=$A153)*('PT Storengy'!$B$5:$K$5=$A$6)*('PT Storengy'!$B$7:$K$7=$A$7))</f>
        <v>0</v>
      </c>
      <c r="F153" s="119">
        <f t="shared" ca="1" si="20"/>
        <v>12.471135360000005</v>
      </c>
      <c r="G153" s="176">
        <f t="shared" ca="1" si="23"/>
        <v>0.82662000000000002</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0.59892000000000056</v>
      </c>
      <c r="I153" s="71">
        <f t="shared" ca="1" si="24"/>
        <v>71.870400000000075</v>
      </c>
      <c r="J153" s="118" cm="1">
        <f t="array" aca="1" ref="J153" ca="1">IF(COUNTIFS('PTC GRTgaz'!$K$7:$K$15996,"",'PTC GRTgaz'!$A$7:$A$15996,J$16,'PTC GRTgaz'!$D$7:$D$15996,$A153,'PTC GRTgaz'!$C$7:$C$15996,"DEL")&gt;0,J$14,SUMIFS('PTC GRTgaz'!$K$7:$K$15996,'PTC GRTgaz'!$A$7:$A$15996,J$16,'PTC GRTgaz'!$D$7:$D$15996,$A153,'PTC GRTgaz'!$C$7:$C$15996,"DEL")*1.0026*$F$4/INDIRECT($A$4&amp;"!D9"))</f>
        <v>120</v>
      </c>
      <c r="K153" s="118">
        <v>1000</v>
      </c>
      <c r="L153" s="119">
        <f t="shared" ca="1" si="21"/>
        <v>12.112418924155847</v>
      </c>
      <c r="M153" s="176">
        <f t="shared" ca="1" si="25"/>
        <v>0.80257999999999996</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0.61494666666666731</v>
      </c>
      <c r="O153" s="71">
        <f t="shared" ca="1" si="26"/>
        <v>73.793600000000083</v>
      </c>
      <c r="S153" s="119">
        <f t="shared" ca="1" si="22"/>
        <v>13.146440400000012</v>
      </c>
      <c r="T153" s="54">
        <f t="shared" ca="1" si="27"/>
        <v>0.87187999999999999</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0.56874666666666729</v>
      </c>
      <c r="V153" s="71">
        <f t="shared" ca="1" si="28"/>
        <v>68.249600000000072</v>
      </c>
    </row>
    <row r="154" spans="1:22" x14ac:dyDescent="0.35">
      <c r="A154" s="32">
        <f t="shared" si="29"/>
        <v>45885</v>
      </c>
      <c r="B154" s="70" cm="1">
        <f t="array" aca="1" ref="B154" ca="1">_xlfn.XLOOKUP(A154,INDIRECT($A$5&amp;"!$AJ$41:$AJ$406"),INDIRECT($A$5&amp;"!$AK$41:$AK$406"))*SUM($F$3:$I$3)</f>
        <v>0</v>
      </c>
      <c r="C154" s="70" cm="1">
        <f t="array" aca="1" ref="C154" ca="1">_xlfn.XLOOKUP(A154,INDIRECT($A$5&amp;"!$AJ$41:$AJ$406"),INDIRECT($A$5&amp;"!$AL$41:$AL$406"))*SUM($F$3:$I$3)</f>
        <v>15</v>
      </c>
      <c r="D154" s="70" cm="1">
        <f t="array" aca="1" ref="D154" ca="1">_xlfn.XLOOKUP(A154,INDIRECT($A$5&amp;"!$AJ$41:$AJ$406"),INDIRECT($A$5&amp;"!$AO$41:$AO$406"))*SUM($F$3:$I$3)</f>
        <v>15</v>
      </c>
      <c r="E154" s="34" cm="1">
        <f t="array" ref="E154">SUMPRODUCT(('PT Storengy'!$B$8:$K$372)*('PT Storengy'!$A$8:$A$372=$A154)*('PT Storengy'!$B$5:$K$5=$A$6)*('PT Storengy'!$B$7:$K$7=$A$7))</f>
        <v>0</v>
      </c>
      <c r="F154" s="119">
        <f t="shared" ca="1" si="20"/>
        <v>12.542622560000005</v>
      </c>
      <c r="G154" s="176">
        <f t="shared" ca="1" si="23"/>
        <v>0.83140999999999998</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0.59572666666666718</v>
      </c>
      <c r="I154" s="71">
        <f t="shared" ca="1" si="24"/>
        <v>71.487200000000058</v>
      </c>
      <c r="J154" s="118" cm="1">
        <f t="array" aca="1" ref="J154" ca="1">IF(COUNTIFS('PTC GRTgaz'!$K$7:$K$15996,"",'PTC GRTgaz'!$A$7:$A$15996,J$16,'PTC GRTgaz'!$D$7:$D$15996,$A154,'PTC GRTgaz'!$C$7:$C$15996,"DEL")&gt;0,J$14,SUMIFS('PTC GRTgaz'!$K$7:$K$15996,'PTC GRTgaz'!$A$7:$A$15996,J$16,'PTC GRTgaz'!$D$7:$D$15996,$A154,'PTC GRTgaz'!$C$7:$C$15996,"DEL")*1.0026*$F$4/INDIRECT($A$4&amp;"!D9"))</f>
        <v>120</v>
      </c>
      <c r="K154" s="118">
        <v>1000</v>
      </c>
      <c r="L154" s="119">
        <f t="shared" ca="1" si="21"/>
        <v>12.185819724155847</v>
      </c>
      <c r="M154" s="176">
        <f t="shared" ca="1" si="25"/>
        <v>0.80749000000000004</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0.61167333333333396</v>
      </c>
      <c r="O154" s="71">
        <f t="shared" ca="1" si="26"/>
        <v>73.400800000000075</v>
      </c>
      <c r="S154" s="119">
        <f t="shared" ca="1" si="22"/>
        <v>13.214326000000012</v>
      </c>
      <c r="T154" s="54">
        <f t="shared" ca="1" si="27"/>
        <v>0.87643000000000004</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0.56571333333333396</v>
      </c>
      <c r="V154" s="71">
        <f t="shared" ca="1" si="28"/>
        <v>67.885600000000068</v>
      </c>
    </row>
    <row r="155" spans="1:22" x14ac:dyDescent="0.35">
      <c r="A155" s="32">
        <f t="shared" si="29"/>
        <v>45886</v>
      </c>
      <c r="B155" s="70" cm="1">
        <f t="array" aca="1" ref="B155" ca="1">_xlfn.XLOOKUP(A155,INDIRECT($A$5&amp;"!$AJ$41:$AJ$406"),INDIRECT($A$5&amp;"!$AK$41:$AK$406"))*SUM($F$3:$I$3)</f>
        <v>0</v>
      </c>
      <c r="C155" s="70" cm="1">
        <f t="array" aca="1" ref="C155" ca="1">_xlfn.XLOOKUP(A155,INDIRECT($A$5&amp;"!$AJ$41:$AJ$406"),INDIRECT($A$5&amp;"!$AL$41:$AL$406"))*SUM($F$3:$I$3)</f>
        <v>15</v>
      </c>
      <c r="D155" s="70" cm="1">
        <f t="array" aca="1" ref="D155" ca="1">_xlfn.XLOOKUP(A155,INDIRECT($A$5&amp;"!$AJ$41:$AJ$406"),INDIRECT($A$5&amp;"!$AO$41:$AO$406"))*SUM($F$3:$I$3)</f>
        <v>15</v>
      </c>
      <c r="E155" s="34" cm="1">
        <f t="array" ref="E155">SUMPRODUCT(('PT Storengy'!$B$8:$K$372)*('PT Storengy'!$A$8:$A$372=$A155)*('PT Storengy'!$B$5:$K$5=$A$6)*('PT Storengy'!$B$7:$K$7=$A$7))</f>
        <v>0</v>
      </c>
      <c r="F155" s="119">
        <f t="shared" ca="1" si="20"/>
        <v>12.613728960000005</v>
      </c>
      <c r="G155" s="176">
        <f t="shared" ca="1" si="23"/>
        <v>0.83616999999999997</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0.59255333333333393</v>
      </c>
      <c r="I155" s="71">
        <f t="shared" ca="1" si="24"/>
        <v>71.106400000000065</v>
      </c>
      <c r="J155" s="118" cm="1">
        <f t="array" aca="1" ref="J155" ca="1">IF(COUNTIFS('PTC GRTgaz'!$K$7:$K$15996,"",'PTC GRTgaz'!$A$7:$A$15996,J$16,'PTC GRTgaz'!$D$7:$D$15996,$A155,'PTC GRTgaz'!$C$7:$C$15996,"DEL")&gt;0,J$14,SUMIFS('PTC GRTgaz'!$K$7:$K$15996,'PTC GRTgaz'!$A$7:$A$15996,J$16,'PTC GRTgaz'!$D$7:$D$15996,$A155,'PTC GRTgaz'!$C$7:$C$15996,"DEL")*1.0026*$F$4/INDIRECT($A$4&amp;"!D9"))</f>
        <v>120</v>
      </c>
      <c r="K155" s="118">
        <v>1000</v>
      </c>
      <c r="L155" s="119">
        <f t="shared" ca="1" si="21"/>
        <v>12.258828524155847</v>
      </c>
      <c r="M155" s="176">
        <f t="shared" ca="1" si="25"/>
        <v>0.81238999999999995</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0.60840666666666732</v>
      </c>
      <c r="O155" s="71">
        <f t="shared" ca="1" si="26"/>
        <v>73.008800000000079</v>
      </c>
      <c r="S155" s="119">
        <f t="shared" ca="1" si="22"/>
        <v>13.281849200000012</v>
      </c>
      <c r="T155" s="54">
        <f t="shared" ca="1" si="27"/>
        <v>0.88095999999999997</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0.56269333333333393</v>
      </c>
      <c r="V155" s="71">
        <f t="shared" ca="1" si="28"/>
        <v>67.523200000000074</v>
      </c>
    </row>
    <row r="156" spans="1:22" x14ac:dyDescent="0.35">
      <c r="A156" s="32">
        <f t="shared" si="29"/>
        <v>45887</v>
      </c>
      <c r="B156" s="70" cm="1">
        <f t="array" aca="1" ref="B156" ca="1">_xlfn.XLOOKUP(A156,INDIRECT($A$5&amp;"!$AJ$41:$AJ$406"),INDIRECT($A$5&amp;"!$AK$41:$AK$406"))*SUM($F$3:$I$3)</f>
        <v>0</v>
      </c>
      <c r="C156" s="70" cm="1">
        <f t="array" aca="1" ref="C156" ca="1">_xlfn.XLOOKUP(A156,INDIRECT($A$5&amp;"!$AJ$41:$AJ$406"),INDIRECT($A$5&amp;"!$AL$41:$AL$406"))*SUM($F$3:$I$3)</f>
        <v>15</v>
      </c>
      <c r="D156" s="70" cm="1">
        <f t="array" aca="1" ref="D156" ca="1">_xlfn.XLOOKUP(A156,INDIRECT($A$5&amp;"!$AJ$41:$AJ$406"),INDIRECT($A$5&amp;"!$AO$41:$AO$406"))*SUM($F$3:$I$3)</f>
        <v>15</v>
      </c>
      <c r="E156" s="34" cm="1">
        <f t="array" ref="E156">SUMPRODUCT(('PT Storengy'!$B$8:$K$372)*('PT Storengy'!$A$8:$A$372=$A156)*('PT Storengy'!$B$5:$K$5=$A$6)*('PT Storengy'!$B$7:$K$7=$A$7))</f>
        <v>0</v>
      </c>
      <c r="F156" s="119">
        <f t="shared" ca="1" si="20"/>
        <v>12.684455360000005</v>
      </c>
      <c r="G156" s="176">
        <f t="shared" ca="1" si="23"/>
        <v>0.84092</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0.58938666666666739</v>
      </c>
      <c r="I156" s="71">
        <f t="shared" ca="1" si="24"/>
        <v>70.726400000000083</v>
      </c>
      <c r="J156" s="118" cm="1">
        <f t="array" aca="1" ref="J156" ca="1">IF(COUNTIFS('PTC GRTgaz'!$K$7:$K$15996,"",'PTC GRTgaz'!$A$7:$A$15996,J$16,'PTC GRTgaz'!$D$7:$D$15996,$A156,'PTC GRTgaz'!$C$7:$C$15996,"DEL")&gt;0,J$14,SUMIFS('PTC GRTgaz'!$K$7:$K$15996,'PTC GRTgaz'!$A$7:$A$15996,J$16,'PTC GRTgaz'!$D$7:$D$15996,$A156,'PTC GRTgaz'!$C$7:$C$15996,"DEL")*1.0026*$F$4/INDIRECT($A$4&amp;"!D9"))</f>
        <v>120</v>
      </c>
      <c r="K156" s="118">
        <v>1000</v>
      </c>
      <c r="L156" s="119">
        <f t="shared" ca="1" si="21"/>
        <v>12.331447724155847</v>
      </c>
      <c r="M156" s="176">
        <f t="shared" ca="1" si="25"/>
        <v>0.81725999999999999</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0.60516000000000059</v>
      </c>
      <c r="O156" s="71">
        <f t="shared" ca="1" si="26"/>
        <v>72.619200000000063</v>
      </c>
      <c r="S156" s="119">
        <f t="shared" ca="1" si="22"/>
        <v>13.349012400000012</v>
      </c>
      <c r="T156" s="54">
        <f t="shared" ca="1" si="27"/>
        <v>0.88546000000000002</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0.55969333333333393</v>
      </c>
      <c r="V156" s="71">
        <f t="shared" ca="1" si="28"/>
        <v>67.163200000000074</v>
      </c>
    </row>
    <row r="157" spans="1:22" x14ac:dyDescent="0.35">
      <c r="A157" s="32">
        <f t="shared" si="29"/>
        <v>45888</v>
      </c>
      <c r="B157" s="70" cm="1">
        <f t="array" aca="1" ref="B157" ca="1">_xlfn.XLOOKUP(A157,INDIRECT($A$5&amp;"!$AJ$41:$AJ$406"),INDIRECT($A$5&amp;"!$AK$41:$AK$406"))*SUM($F$3:$I$3)</f>
        <v>0</v>
      </c>
      <c r="C157" s="70" cm="1">
        <f t="array" aca="1" ref="C157" ca="1">_xlfn.XLOOKUP(A157,INDIRECT($A$5&amp;"!$AJ$41:$AJ$406"),INDIRECT($A$5&amp;"!$AL$41:$AL$406"))*SUM($F$3:$I$3)</f>
        <v>15</v>
      </c>
      <c r="D157" s="70" cm="1">
        <f t="array" aca="1" ref="D157" ca="1">_xlfn.XLOOKUP(A157,INDIRECT($A$5&amp;"!$AJ$41:$AJ$406"),INDIRECT($A$5&amp;"!$AO$41:$AO$406"))*SUM($F$3:$I$3)</f>
        <v>15</v>
      </c>
      <c r="E157" s="34" cm="1">
        <f t="array" ref="E157">SUMPRODUCT(('PT Storengy'!$B$8:$K$372)*('PT Storengy'!$A$8:$A$372=$A157)*('PT Storengy'!$B$5:$K$5=$A$6)*('PT Storengy'!$B$7:$K$7=$A$7))</f>
        <v>0</v>
      </c>
      <c r="F157" s="119">
        <f t="shared" ca="1" si="20"/>
        <v>12.754804960000005</v>
      </c>
      <c r="G157" s="176">
        <f t="shared" ca="1" si="23"/>
        <v>0.84562999999999999</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0.58624666666666725</v>
      </c>
      <c r="I157" s="71">
        <f t="shared" ca="1" si="24"/>
        <v>70.349600000000066</v>
      </c>
      <c r="J157" s="118" cm="1">
        <f t="array" aca="1" ref="J157" ca="1">IF(COUNTIFS('PTC GRTgaz'!$K$7:$K$15996,"",'PTC GRTgaz'!$A$7:$A$15996,J$16,'PTC GRTgaz'!$D$7:$D$15996,$A157,'PTC GRTgaz'!$C$7:$C$15996,"DEL")&gt;0,J$14,SUMIFS('PTC GRTgaz'!$K$7:$K$15996,'PTC GRTgaz'!$A$7:$A$15996,J$16,'PTC GRTgaz'!$D$7:$D$15996,$A157,'PTC GRTgaz'!$C$7:$C$15996,"DEL")*1.0026*$F$4/INDIRECT($A$4&amp;"!D9"))</f>
        <v>120</v>
      </c>
      <c r="K157" s="118">
        <v>1000</v>
      </c>
      <c r="L157" s="119">
        <f t="shared" ca="1" si="21"/>
        <v>12.403679724155847</v>
      </c>
      <c r="M157" s="176">
        <f t="shared" ca="1" si="25"/>
        <v>0.82210000000000005</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0.60193333333333388</v>
      </c>
      <c r="O157" s="71">
        <f t="shared" ca="1" si="26"/>
        <v>72.23200000000007</v>
      </c>
      <c r="S157" s="119">
        <f t="shared" ca="1" si="22"/>
        <v>13.415818000000012</v>
      </c>
      <c r="T157" s="54">
        <f t="shared" ca="1" si="27"/>
        <v>0.88993</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0.55671333333333395</v>
      </c>
      <c r="V157" s="71">
        <f t="shared" ca="1" si="28"/>
        <v>66.805600000000069</v>
      </c>
    </row>
    <row r="158" spans="1:22" x14ac:dyDescent="0.35">
      <c r="A158" s="32">
        <f t="shared" si="29"/>
        <v>45889</v>
      </c>
      <c r="B158" s="70" cm="1">
        <f t="array" aca="1" ref="B158" ca="1">_xlfn.XLOOKUP(A158,INDIRECT($A$5&amp;"!$AJ$41:$AJ$406"),INDIRECT($A$5&amp;"!$AK$41:$AK$406"))*SUM($F$3:$I$3)</f>
        <v>0</v>
      </c>
      <c r="C158" s="70" cm="1">
        <f t="array" aca="1" ref="C158" ca="1">_xlfn.XLOOKUP(A158,INDIRECT($A$5&amp;"!$AJ$41:$AJ$406"),INDIRECT($A$5&amp;"!$AL$41:$AL$406"))*SUM($F$3:$I$3)</f>
        <v>15</v>
      </c>
      <c r="D158" s="70" cm="1">
        <f t="array" aca="1" ref="D158" ca="1">_xlfn.XLOOKUP(A158,INDIRECT($A$5&amp;"!$AJ$41:$AJ$406"),INDIRECT($A$5&amp;"!$AO$41:$AO$406"))*SUM($F$3:$I$3)</f>
        <v>15</v>
      </c>
      <c r="E158" s="34" cm="1">
        <f t="array" ref="E158">SUMPRODUCT(('PT Storengy'!$B$8:$K$372)*('PT Storengy'!$A$8:$A$372=$A158)*('PT Storengy'!$B$5:$K$5=$A$6)*('PT Storengy'!$B$7:$K$7=$A$7))</f>
        <v>0</v>
      </c>
      <c r="F158" s="119">
        <f t="shared" ca="1" si="20"/>
        <v>12.824779360000004</v>
      </c>
      <c r="G158" s="176">
        <f t="shared" ca="1" si="23"/>
        <v>0.85031999999999996</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0.58312000000000053</v>
      </c>
      <c r="I158" s="71">
        <f t="shared" ca="1" si="24"/>
        <v>69.97440000000006</v>
      </c>
      <c r="J158" s="118" cm="1">
        <f t="array" aca="1" ref="J158" ca="1">IF(COUNTIFS('PTC GRTgaz'!$K$7:$K$15996,"",'PTC GRTgaz'!$A$7:$A$15996,J$16,'PTC GRTgaz'!$D$7:$D$15996,$A158,'PTC GRTgaz'!$C$7:$C$15996,"DEL")&gt;0,J$14,SUMIFS('PTC GRTgaz'!$K$7:$K$15996,'PTC GRTgaz'!$A$7:$A$15996,J$16,'PTC GRTgaz'!$D$7:$D$15996,$A158,'PTC GRTgaz'!$C$7:$C$15996,"DEL")*1.0026*$F$4/INDIRECT($A$4&amp;"!D9"))</f>
        <v>120</v>
      </c>
      <c r="K158" s="118">
        <v>1000</v>
      </c>
      <c r="L158" s="119">
        <f t="shared" ca="1" si="21"/>
        <v>12.475526924155847</v>
      </c>
      <c r="M158" s="176">
        <f t="shared" ca="1" si="25"/>
        <v>0.82691000000000003</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0.59872666666666718</v>
      </c>
      <c r="O158" s="71">
        <f t="shared" ca="1" si="26"/>
        <v>71.847200000000058</v>
      </c>
      <c r="S158" s="119">
        <f t="shared" ca="1" si="22"/>
        <v>13.482266800000012</v>
      </c>
      <c r="T158" s="54">
        <f t="shared" ca="1" si="27"/>
        <v>0.89439000000000002</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0.5537400000000009</v>
      </c>
      <c r="V158" s="71">
        <f t="shared" ca="1" si="28"/>
        <v>66.448800000000105</v>
      </c>
    </row>
    <row r="159" spans="1:22" x14ac:dyDescent="0.35">
      <c r="A159" s="32">
        <f t="shared" si="29"/>
        <v>45890</v>
      </c>
      <c r="B159" s="70" cm="1">
        <f t="array" aca="1" ref="B159" ca="1">_xlfn.XLOOKUP(A159,INDIRECT($A$5&amp;"!$AJ$41:$AJ$406"),INDIRECT($A$5&amp;"!$AK$41:$AK$406"))*SUM($F$3:$I$3)</f>
        <v>0</v>
      </c>
      <c r="C159" s="70" cm="1">
        <f t="array" aca="1" ref="C159" ca="1">_xlfn.XLOOKUP(A159,INDIRECT($A$5&amp;"!$AJ$41:$AJ$406"),INDIRECT($A$5&amp;"!$AL$41:$AL$406"))*SUM($F$3:$I$3)</f>
        <v>15</v>
      </c>
      <c r="D159" s="70" cm="1">
        <f t="array" aca="1" ref="D159" ca="1">_xlfn.XLOOKUP(A159,INDIRECT($A$5&amp;"!$AJ$41:$AJ$406"),INDIRECT($A$5&amp;"!$AO$41:$AO$406"))*SUM($F$3:$I$3)</f>
        <v>15</v>
      </c>
      <c r="E159" s="34" cm="1">
        <f t="array" ref="E159">SUMPRODUCT(('PT Storengy'!$B$8:$K$372)*('PT Storengy'!$A$8:$A$372=$A159)*('PT Storengy'!$B$5:$K$5=$A$6)*('PT Storengy'!$B$7:$K$7=$A$7))</f>
        <v>0</v>
      </c>
      <c r="F159" s="119">
        <f t="shared" ca="1" si="20"/>
        <v>12.894380160000004</v>
      </c>
      <c r="G159" s="176">
        <f t="shared" ca="1" si="23"/>
        <v>0.85499000000000003</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0.58000666666666723</v>
      </c>
      <c r="I159" s="71">
        <f t="shared" ca="1" si="24"/>
        <v>69.600800000000064</v>
      </c>
      <c r="J159" s="118" cm="1">
        <f t="array" aca="1" ref="J159" ca="1">IF(COUNTIFS('PTC GRTgaz'!$K$7:$K$15996,"",'PTC GRTgaz'!$A$7:$A$15996,J$16,'PTC GRTgaz'!$D$7:$D$15996,$A159,'PTC GRTgaz'!$C$7:$C$15996,"DEL")&gt;0,J$14,SUMIFS('PTC GRTgaz'!$K$7:$K$15996,'PTC GRTgaz'!$A$7:$A$15996,J$16,'PTC GRTgaz'!$D$7:$D$15996,$A159,'PTC GRTgaz'!$C$7:$C$15996,"DEL")*1.0026*$F$4/INDIRECT($A$4&amp;"!D9"))</f>
        <v>120</v>
      </c>
      <c r="K159" s="118">
        <v>1000</v>
      </c>
      <c r="L159" s="119">
        <f t="shared" ca="1" si="21"/>
        <v>12.546990924155848</v>
      </c>
      <c r="M159" s="176">
        <f t="shared" ca="1" si="25"/>
        <v>0.83169999999999999</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0.59553333333333391</v>
      </c>
      <c r="O159" s="71">
        <f t="shared" ca="1" si="26"/>
        <v>71.46400000000007</v>
      </c>
      <c r="S159" s="119">
        <f t="shared" ca="1" si="22"/>
        <v>13.548361200000013</v>
      </c>
      <c r="T159" s="54">
        <f t="shared" ca="1" si="27"/>
        <v>0.89881999999999995</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0.55078666666666787</v>
      </c>
      <c r="V159" s="71">
        <f t="shared" ca="1" si="28"/>
        <v>66.094400000000149</v>
      </c>
    </row>
    <row r="160" spans="1:22" x14ac:dyDescent="0.35">
      <c r="A160" s="32">
        <f t="shared" si="29"/>
        <v>45891</v>
      </c>
      <c r="B160" s="70" cm="1">
        <f t="array" aca="1" ref="B160" ca="1">_xlfn.XLOOKUP(A160,INDIRECT($A$5&amp;"!$AJ$41:$AJ$406"),INDIRECT($A$5&amp;"!$AK$41:$AK$406"))*SUM($F$3:$I$3)</f>
        <v>0</v>
      </c>
      <c r="C160" s="70" cm="1">
        <f t="array" aca="1" ref="C160" ca="1">_xlfn.XLOOKUP(A160,INDIRECT($A$5&amp;"!$AJ$41:$AJ$406"),INDIRECT($A$5&amp;"!$AL$41:$AL$406"))*SUM($F$3:$I$3)</f>
        <v>15</v>
      </c>
      <c r="D160" s="70" cm="1">
        <f t="array" aca="1" ref="D160" ca="1">_xlfn.XLOOKUP(A160,INDIRECT($A$5&amp;"!$AJ$41:$AJ$406"),INDIRECT($A$5&amp;"!$AO$41:$AO$406"))*SUM($F$3:$I$3)</f>
        <v>15</v>
      </c>
      <c r="E160" s="34" cm="1">
        <f t="array" ref="E160">SUMPRODUCT(('PT Storengy'!$B$8:$K$372)*('PT Storengy'!$A$8:$A$372=$A160)*('PT Storengy'!$B$5:$K$5=$A$6)*('PT Storengy'!$B$7:$K$7=$A$7))</f>
        <v>0</v>
      </c>
      <c r="F160" s="119">
        <f t="shared" ca="1" si="20"/>
        <v>12.963609760000004</v>
      </c>
      <c r="G160" s="176">
        <f t="shared" ca="1" si="23"/>
        <v>0.85963000000000001</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0.57691333333333383</v>
      </c>
      <c r="I160" s="71">
        <f t="shared" ca="1" si="24"/>
        <v>69.229600000000062</v>
      </c>
      <c r="J160" s="118" cm="1">
        <f t="array" aca="1" ref="J160" ca="1">IF(COUNTIFS('PTC GRTgaz'!$K$7:$K$15996,"",'PTC GRTgaz'!$A$7:$A$15996,J$16,'PTC GRTgaz'!$D$7:$D$15996,$A160,'PTC GRTgaz'!$C$7:$C$15996,"DEL")&gt;0,J$14,SUMIFS('PTC GRTgaz'!$K$7:$K$15996,'PTC GRTgaz'!$A$7:$A$15996,J$16,'PTC GRTgaz'!$D$7:$D$15996,$A160,'PTC GRTgaz'!$C$7:$C$15996,"DEL")*1.0026*$F$4/INDIRECT($A$4&amp;"!D9"))</f>
        <v>120</v>
      </c>
      <c r="K160" s="118">
        <v>1000</v>
      </c>
      <c r="L160" s="119">
        <f t="shared" ca="1" si="21"/>
        <v>12.618073324155848</v>
      </c>
      <c r="M160" s="176">
        <f t="shared" ca="1" si="25"/>
        <v>0.83647000000000005</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0.59235333333333395</v>
      </c>
      <c r="O160" s="71">
        <f t="shared" ca="1" si="26"/>
        <v>71.082400000000078</v>
      </c>
      <c r="S160" s="119">
        <f t="shared" ca="1" si="22"/>
        <v>13.612429200000014</v>
      </c>
      <c r="T160" s="54">
        <f t="shared" ca="1" si="27"/>
        <v>0.90322000000000002</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0.53390000000000093</v>
      </c>
      <c r="V160" s="71">
        <f t="shared" ca="1" si="28"/>
        <v>64.068000000000112</v>
      </c>
    </row>
    <row r="161" spans="1:22" x14ac:dyDescent="0.35">
      <c r="A161" s="32">
        <f t="shared" si="29"/>
        <v>45892</v>
      </c>
      <c r="B161" s="70" cm="1">
        <f t="array" aca="1" ref="B161" ca="1">_xlfn.XLOOKUP(A161,INDIRECT($A$5&amp;"!$AJ$41:$AJ$406"),INDIRECT($A$5&amp;"!$AK$41:$AK$406"))*SUM($F$3:$I$3)</f>
        <v>0</v>
      </c>
      <c r="C161" s="70" cm="1">
        <f t="array" aca="1" ref="C161" ca="1">_xlfn.XLOOKUP(A161,INDIRECT($A$5&amp;"!$AJ$41:$AJ$406"),INDIRECT($A$5&amp;"!$AL$41:$AL$406"))*SUM($F$3:$I$3)</f>
        <v>15</v>
      </c>
      <c r="D161" s="70" cm="1">
        <f t="array" aca="1" ref="D161" ca="1">_xlfn.XLOOKUP(A161,INDIRECT($A$5&amp;"!$AJ$41:$AJ$406"),INDIRECT($A$5&amp;"!$AO$41:$AO$406"))*SUM($F$3:$I$3)</f>
        <v>15</v>
      </c>
      <c r="E161" s="34" cm="1">
        <f t="array" ref="E161">SUMPRODUCT(('PT Storengy'!$B$8:$K$372)*('PT Storengy'!$A$8:$A$372=$A161)*('PT Storengy'!$B$5:$K$5=$A$6)*('PT Storengy'!$B$7:$K$7=$A$7))</f>
        <v>0</v>
      </c>
      <c r="F161" s="119">
        <f t="shared" ca="1" si="20"/>
        <v>13.032470560000004</v>
      </c>
      <c r="G161" s="176">
        <f t="shared" ca="1" si="23"/>
        <v>0.86424000000000001</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0.57384000000000057</v>
      </c>
      <c r="I161" s="71">
        <f t="shared" ca="1" si="24"/>
        <v>68.860800000000069</v>
      </c>
      <c r="J161" s="118" cm="1">
        <f t="array" aca="1" ref="J161" ca="1">IF(COUNTIFS('PTC GRTgaz'!$K$7:$K$15996,"",'PTC GRTgaz'!$A$7:$A$15996,J$16,'PTC GRTgaz'!$D$7:$D$15996,$A161,'PTC GRTgaz'!$C$7:$C$15996,"DEL")&gt;0,J$14,SUMIFS('PTC GRTgaz'!$K$7:$K$15996,'PTC GRTgaz'!$A$7:$A$15996,J$16,'PTC GRTgaz'!$D$7:$D$15996,$A161,'PTC GRTgaz'!$C$7:$C$15996,"DEL")*1.0026*$F$4/INDIRECT($A$4&amp;"!D9"))</f>
        <v>120</v>
      </c>
      <c r="K161" s="118">
        <v>1000</v>
      </c>
      <c r="L161" s="119">
        <f t="shared" ca="1" si="21"/>
        <v>12.688777324155847</v>
      </c>
      <c r="M161" s="176">
        <f t="shared" ca="1" si="25"/>
        <v>0.84119999999999995</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0.58920000000000072</v>
      </c>
      <c r="O161" s="71">
        <f t="shared" ca="1" si="26"/>
        <v>70.704000000000093</v>
      </c>
      <c r="S161" s="119">
        <f t="shared" ca="1" si="22"/>
        <v>13.673929200000014</v>
      </c>
      <c r="T161" s="54">
        <f t="shared" ca="1" si="27"/>
        <v>0.90749999999999997</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0.51250000000000084</v>
      </c>
      <c r="V161" s="71">
        <f t="shared" ca="1" si="28"/>
        <v>61.500000000000099</v>
      </c>
    </row>
    <row r="162" spans="1:22" x14ac:dyDescent="0.35">
      <c r="A162" s="32">
        <f t="shared" si="29"/>
        <v>45893</v>
      </c>
      <c r="B162" s="70" cm="1">
        <f t="array" aca="1" ref="B162" ca="1">_xlfn.XLOOKUP(A162,INDIRECT($A$5&amp;"!$AJ$41:$AJ$406"),INDIRECT($A$5&amp;"!$AK$41:$AK$406"))*SUM($F$3:$I$3)</f>
        <v>0</v>
      </c>
      <c r="C162" s="70" cm="1">
        <f t="array" aca="1" ref="C162" ca="1">_xlfn.XLOOKUP(A162,INDIRECT($A$5&amp;"!$AJ$41:$AJ$406"),INDIRECT($A$5&amp;"!$AL$41:$AL$406"))*SUM($F$3:$I$3)</f>
        <v>15</v>
      </c>
      <c r="D162" s="70" cm="1">
        <f t="array" aca="1" ref="D162" ca="1">_xlfn.XLOOKUP(A162,INDIRECT($A$5&amp;"!$AJ$41:$AJ$406"),INDIRECT($A$5&amp;"!$AO$41:$AO$406"))*SUM($F$3:$I$3)</f>
        <v>15</v>
      </c>
      <c r="E162" s="34" cm="1">
        <f t="array" ref="E162">SUMPRODUCT(('PT Storengy'!$B$8:$K$372)*('PT Storengy'!$A$8:$A$372=$A162)*('PT Storengy'!$B$5:$K$5=$A$6)*('PT Storengy'!$B$7:$K$7=$A$7))</f>
        <v>0</v>
      </c>
      <c r="F162" s="119">
        <f t="shared" ca="1" si="20"/>
        <v>13.100964160000004</v>
      </c>
      <c r="G162" s="176">
        <f t="shared" ca="1" si="23"/>
        <v>0.86882999999999999</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0.57078000000000051</v>
      </c>
      <c r="I162" s="71">
        <f t="shared" ca="1" si="24"/>
        <v>68.493600000000058</v>
      </c>
      <c r="J162" s="118" cm="1">
        <f t="array" aca="1" ref="J162" ca="1">IF(COUNTIFS('PTC GRTgaz'!$K$7:$K$15996,"",'PTC GRTgaz'!$A$7:$A$15996,J$16,'PTC GRTgaz'!$D$7:$D$15996,$A162,'PTC GRTgaz'!$C$7:$C$15996,"DEL")&gt;0,J$14,SUMIFS('PTC GRTgaz'!$K$7:$K$15996,'PTC GRTgaz'!$A$7:$A$15996,J$16,'PTC GRTgaz'!$D$7:$D$15996,$A162,'PTC GRTgaz'!$C$7:$C$15996,"DEL")*1.0026*$F$4/INDIRECT($A$4&amp;"!D9"))</f>
        <v>120</v>
      </c>
      <c r="K162" s="118">
        <v>1000</v>
      </c>
      <c r="L162" s="119">
        <f t="shared" ca="1" si="21"/>
        <v>12.759103724155848</v>
      </c>
      <c r="M162" s="176">
        <f t="shared" ca="1" si="25"/>
        <v>0.84592000000000001</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0.58605333333333398</v>
      </c>
      <c r="O162" s="71">
        <f t="shared" ca="1" si="26"/>
        <v>70.326400000000078</v>
      </c>
      <c r="S162" s="119">
        <f t="shared" ca="1" si="22"/>
        <v>13.732969200000014</v>
      </c>
      <c r="T162" s="54">
        <f t="shared" ca="1" si="27"/>
        <v>0.91159999999999997</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0.49200000000000077</v>
      </c>
      <c r="V162" s="71">
        <f t="shared" ca="1" si="28"/>
        <v>59.040000000000092</v>
      </c>
    </row>
    <row r="163" spans="1:22" x14ac:dyDescent="0.35">
      <c r="A163" s="32">
        <f t="shared" si="29"/>
        <v>45894</v>
      </c>
      <c r="B163" s="70" cm="1">
        <f t="array" aca="1" ref="B163" ca="1">_xlfn.XLOOKUP(A163,INDIRECT($A$5&amp;"!$AJ$41:$AJ$406"),INDIRECT($A$5&amp;"!$AK$41:$AK$406"))*SUM($F$3:$I$3)</f>
        <v>0</v>
      </c>
      <c r="C163" s="70" cm="1">
        <f t="array" aca="1" ref="C163" ca="1">_xlfn.XLOOKUP(A163,INDIRECT($A$5&amp;"!$AJ$41:$AJ$406"),INDIRECT($A$5&amp;"!$AL$41:$AL$406"))*SUM($F$3:$I$3)</f>
        <v>15</v>
      </c>
      <c r="D163" s="70" cm="1">
        <f t="array" aca="1" ref="D163" ca="1">_xlfn.XLOOKUP(A163,INDIRECT($A$5&amp;"!$AJ$41:$AJ$406"),INDIRECT($A$5&amp;"!$AO$41:$AO$406"))*SUM($F$3:$I$3)</f>
        <v>15</v>
      </c>
      <c r="E163" s="34" cm="1">
        <f t="array" ref="E163">SUMPRODUCT(('PT Storengy'!$B$8:$K$372)*('PT Storengy'!$A$8:$A$372=$A163)*('PT Storengy'!$B$5:$K$5=$A$6)*('PT Storengy'!$B$7:$K$7=$A$7))</f>
        <v>0</v>
      </c>
      <c r="F163" s="119">
        <f t="shared" ca="1" si="20"/>
        <v>13.169092160000003</v>
      </c>
      <c r="G163" s="176">
        <f t="shared" ca="1" si="23"/>
        <v>0.87339999999999995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0.56773333333333398</v>
      </c>
      <c r="I163" s="71">
        <f t="shared" ca="1" si="24"/>
        <v>68.128000000000071</v>
      </c>
      <c r="J163" s="118" cm="1">
        <f t="array" aca="1" ref="J163" ca="1">IF(COUNTIFS('PTC GRTgaz'!$K$7:$K$15996,"",'PTC GRTgaz'!$A$7:$A$15996,J$16,'PTC GRTgaz'!$D$7:$D$15996,$A163,'PTC GRTgaz'!$C$7:$C$15996,"DEL")&gt;0,J$14,SUMIFS('PTC GRTgaz'!$K$7:$K$15996,'PTC GRTgaz'!$A$7:$A$15996,J$16,'PTC GRTgaz'!$D$7:$D$15996,$A163,'PTC GRTgaz'!$C$7:$C$15996,"DEL")*1.0026*$F$4/INDIRECT($A$4&amp;"!D9"))</f>
        <v>120</v>
      </c>
      <c r="K163" s="118">
        <v>1000</v>
      </c>
      <c r="L163" s="119">
        <f t="shared" ca="1" si="21"/>
        <v>12.829054924155848</v>
      </c>
      <c r="M163" s="176">
        <f t="shared" ca="1" si="25"/>
        <v>0.85060999999999998</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0.58292666666666726</v>
      </c>
      <c r="O163" s="71">
        <f t="shared" ca="1" si="26"/>
        <v>69.951200000000071</v>
      </c>
      <c r="S163" s="119">
        <f t="shared" ca="1" si="22"/>
        <v>13.789651200000014</v>
      </c>
      <c r="T163" s="54">
        <f t="shared" ca="1" si="27"/>
        <v>0.91552999999999995</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0.47235000000000094</v>
      </c>
      <c r="V163" s="71">
        <f t="shared" ca="1" si="28"/>
        <v>56.682000000000116</v>
      </c>
    </row>
    <row r="164" spans="1:22" x14ac:dyDescent="0.35">
      <c r="A164" s="32">
        <f t="shared" si="29"/>
        <v>45895</v>
      </c>
      <c r="B164" s="70" cm="1">
        <f t="array" aca="1" ref="B164" ca="1">_xlfn.XLOOKUP(A164,INDIRECT($A$5&amp;"!$AJ$41:$AJ$406"),INDIRECT($A$5&amp;"!$AK$41:$AK$406"))*SUM($F$3:$I$3)</f>
        <v>0</v>
      </c>
      <c r="C164" s="70" cm="1">
        <f t="array" aca="1" ref="C164" ca="1">_xlfn.XLOOKUP(A164,INDIRECT($A$5&amp;"!$AJ$41:$AJ$406"),INDIRECT($A$5&amp;"!$AL$41:$AL$406"))*SUM($F$3:$I$3)</f>
        <v>15</v>
      </c>
      <c r="D164" s="70" cm="1">
        <f t="array" aca="1" ref="D164" ca="1">_xlfn.XLOOKUP(A164,INDIRECT($A$5&amp;"!$AJ$41:$AJ$406"),INDIRECT($A$5&amp;"!$AO$41:$AO$406"))*SUM($F$3:$I$3)</f>
        <v>15</v>
      </c>
      <c r="E164" s="34" cm="1">
        <f t="array" ref="E164">SUMPRODUCT(('PT Storengy'!$B$8:$K$372)*('PT Storengy'!$A$8:$A$372=$A164)*('PT Storengy'!$B$5:$K$5=$A$6)*('PT Storengy'!$B$7:$K$7=$A$7))</f>
        <v>0</v>
      </c>
      <c r="F164" s="119">
        <f t="shared" ca="1" si="20"/>
        <v>13.236856960000004</v>
      </c>
      <c r="G164" s="176">
        <f t="shared" ca="1" si="23"/>
        <v>0.87794000000000005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0.56470666666666725</v>
      </c>
      <c r="I164" s="71">
        <f t="shared" ca="1" si="24"/>
        <v>67.764800000000065</v>
      </c>
      <c r="J164" s="118" cm="1">
        <f t="array" aca="1" ref="J164" ca="1">IF(COUNTIFS('PTC GRTgaz'!$K$7:$K$15996,"",'PTC GRTgaz'!$A$7:$A$15996,J$16,'PTC GRTgaz'!$D$7:$D$15996,$A164,'PTC GRTgaz'!$C$7:$C$15996,"DEL")&gt;0,J$14,SUMIFS('PTC GRTgaz'!$K$7:$K$15996,'PTC GRTgaz'!$A$7:$A$15996,J$16,'PTC GRTgaz'!$D$7:$D$15996,$A164,'PTC GRTgaz'!$C$7:$C$15996,"DEL")*1.0026*$F$4/INDIRECT($A$4&amp;"!D9"))</f>
        <v>120</v>
      </c>
      <c r="K164" s="118">
        <v>1000</v>
      </c>
      <c r="L164" s="119">
        <f t="shared" ca="1" si="21"/>
        <v>12.898633324155847</v>
      </c>
      <c r="M164" s="176">
        <f t="shared" ca="1" si="25"/>
        <v>0.85526999999999997</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0.57982000000000045</v>
      </c>
      <c r="O164" s="71">
        <f t="shared" ca="1" si="26"/>
        <v>69.578400000000059</v>
      </c>
      <c r="S164" s="119">
        <f t="shared" ca="1" si="22"/>
        <v>13.844065200000014</v>
      </c>
      <c r="T164" s="54">
        <f t="shared" ca="1" si="27"/>
        <v>0.91930999999999996</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0.45345000000000096</v>
      </c>
      <c r="V164" s="71">
        <f t="shared" ca="1" si="28"/>
        <v>54.414000000000115</v>
      </c>
    </row>
    <row r="165" spans="1:22" x14ac:dyDescent="0.35">
      <c r="A165" s="32">
        <f t="shared" si="29"/>
        <v>45896</v>
      </c>
      <c r="B165" s="70" cm="1">
        <f t="array" aca="1" ref="B165" ca="1">_xlfn.XLOOKUP(A165,INDIRECT($A$5&amp;"!$AJ$41:$AJ$406"),INDIRECT($A$5&amp;"!$AK$41:$AK$406"))*SUM($F$3:$I$3)</f>
        <v>0</v>
      </c>
      <c r="C165" s="70" cm="1">
        <f t="array" aca="1" ref="C165" ca="1">_xlfn.XLOOKUP(A165,INDIRECT($A$5&amp;"!$AJ$41:$AJ$406"),INDIRECT($A$5&amp;"!$AL$41:$AL$406"))*SUM($F$3:$I$3)</f>
        <v>15</v>
      </c>
      <c r="D165" s="70" cm="1">
        <f t="array" aca="1" ref="D165" ca="1">_xlfn.XLOOKUP(A165,INDIRECT($A$5&amp;"!$AJ$41:$AJ$406"),INDIRECT($A$5&amp;"!$AO$41:$AO$406"))*SUM($F$3:$I$3)</f>
        <v>15</v>
      </c>
      <c r="E165" s="34" cm="1">
        <f t="array" ref="E165">SUMPRODUCT(('PT Storengy'!$B$8:$K$372)*('PT Storengy'!$A$8:$A$372=$A165)*('PT Storengy'!$B$5:$K$5=$A$6)*('PT Storengy'!$B$7:$K$7=$A$7))</f>
        <v>0</v>
      </c>
      <c r="F165" s="119">
        <f t="shared" ca="1" si="20"/>
        <v>13.304260160000004</v>
      </c>
      <c r="G165" s="176">
        <f t="shared" ca="1" si="23"/>
        <v>0.88246000000000002</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0.56169333333333393</v>
      </c>
      <c r="I165" s="71">
        <f t="shared" ca="1" si="24"/>
        <v>67.403200000000069</v>
      </c>
      <c r="J165" s="118" cm="1">
        <f t="array" aca="1" ref="J165" ca="1">IF(COUNTIFS('PTC GRTgaz'!$K$7:$K$15996,"",'PTC GRTgaz'!$A$7:$A$15996,J$16,'PTC GRTgaz'!$D$7:$D$15996,$A165,'PTC GRTgaz'!$C$7:$C$15996,"DEL")&gt;0,J$14,SUMIFS('PTC GRTgaz'!$K$7:$K$15996,'PTC GRTgaz'!$A$7:$A$15996,J$16,'PTC GRTgaz'!$D$7:$D$15996,$A165,'PTC GRTgaz'!$C$7:$C$15996,"DEL")*1.0026*$F$4/INDIRECT($A$4&amp;"!D9"))</f>
        <v>120</v>
      </c>
      <c r="K165" s="118">
        <v>1000</v>
      </c>
      <c r="L165" s="119">
        <f t="shared" ca="1" si="21"/>
        <v>12.967840524155847</v>
      </c>
      <c r="M165" s="176">
        <f t="shared" ca="1" si="25"/>
        <v>0.85990999999999995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0.57672666666666716</v>
      </c>
      <c r="O165" s="71">
        <f t="shared" ca="1" si="26"/>
        <v>69.207200000000057</v>
      </c>
      <c r="S165" s="119">
        <f t="shared" ca="1" si="22"/>
        <v>13.896301200000014</v>
      </c>
      <c r="T165" s="54">
        <f t="shared" ca="1" si="27"/>
        <v>0.92293999999999998</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0.43530000000000091</v>
      </c>
      <c r="V165" s="71">
        <f t="shared" ca="1" si="28"/>
        <v>52.236000000000111</v>
      </c>
    </row>
    <row r="166" spans="1:22" x14ac:dyDescent="0.35">
      <c r="A166" s="32">
        <f t="shared" si="29"/>
        <v>45897</v>
      </c>
      <c r="B166" s="70" cm="1">
        <f t="array" aca="1" ref="B166" ca="1">_xlfn.XLOOKUP(A166,INDIRECT($A$5&amp;"!$AJ$41:$AJ$406"),INDIRECT($A$5&amp;"!$AK$41:$AK$406"))*SUM($F$3:$I$3)</f>
        <v>0</v>
      </c>
      <c r="C166" s="70" cm="1">
        <f t="array" aca="1" ref="C166" ca="1">_xlfn.XLOOKUP(A166,INDIRECT($A$5&amp;"!$AJ$41:$AJ$406"),INDIRECT($A$5&amp;"!$AL$41:$AL$406"))*SUM($F$3:$I$3)</f>
        <v>15</v>
      </c>
      <c r="D166" s="70" cm="1">
        <f t="array" aca="1" ref="D166" ca="1">_xlfn.XLOOKUP(A166,INDIRECT($A$5&amp;"!$AJ$41:$AJ$406"),INDIRECT($A$5&amp;"!$AO$41:$AO$406"))*SUM($F$3:$I$3)</f>
        <v>15</v>
      </c>
      <c r="E166" s="34" cm="1">
        <f t="array" ref="E166">SUMPRODUCT(('PT Storengy'!$B$8:$K$372)*('PT Storengy'!$A$8:$A$372=$A166)*('PT Storengy'!$B$5:$K$5=$A$6)*('PT Storengy'!$B$7:$K$7=$A$7))</f>
        <v>0</v>
      </c>
      <c r="F166" s="119">
        <f t="shared" ca="1" si="20"/>
        <v>13.371304160000003</v>
      </c>
      <c r="G166" s="176">
        <f t="shared" ca="1" si="23"/>
        <v>0.88695000000000002</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0.55870000000000053</v>
      </c>
      <c r="I166" s="71">
        <f t="shared" ca="1" si="24"/>
        <v>67.044000000000068</v>
      </c>
      <c r="J166" s="118" cm="1">
        <f t="array" aca="1" ref="J166" ca="1">IF(COUNTIFS('PTC GRTgaz'!$K$7:$K$15996,"",'PTC GRTgaz'!$A$7:$A$15996,J$16,'PTC GRTgaz'!$D$7:$D$15996,$A166,'PTC GRTgaz'!$C$7:$C$15996,"DEL")&gt;0,J$14,SUMIFS('PTC GRTgaz'!$K$7:$K$15996,'PTC GRTgaz'!$A$7:$A$15996,J$16,'PTC GRTgaz'!$D$7:$D$15996,$A166,'PTC GRTgaz'!$C$7:$C$15996,"DEL")*1.0026*$F$4/INDIRECT($A$4&amp;"!D9"))</f>
        <v>120</v>
      </c>
      <c r="K166" s="118">
        <v>1000</v>
      </c>
      <c r="L166" s="119">
        <f t="shared" ca="1" si="21"/>
        <v>13.036678924155847</v>
      </c>
      <c r="M166" s="176">
        <f t="shared" ca="1" si="25"/>
        <v>0.86451999999999996</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0.5736533333333339</v>
      </c>
      <c r="O166" s="71">
        <f t="shared" ca="1" si="26"/>
        <v>68.838400000000064</v>
      </c>
      <c r="S166" s="119">
        <f t="shared" ca="1" si="22"/>
        <v>13.946449200000014</v>
      </c>
      <c r="T166" s="54">
        <f t="shared" ca="1" si="27"/>
        <v>0.92642000000000002</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0.41790000000000077</v>
      </c>
      <c r="V166" s="71">
        <f t="shared" ca="1" si="28"/>
        <v>50.148000000000096</v>
      </c>
    </row>
    <row r="167" spans="1:22" x14ac:dyDescent="0.35">
      <c r="A167" s="32">
        <f t="shared" si="29"/>
        <v>45898</v>
      </c>
      <c r="B167" s="70" cm="1">
        <f t="array" aca="1" ref="B167" ca="1">_xlfn.XLOOKUP(A167,INDIRECT($A$5&amp;"!$AJ$41:$AJ$406"),INDIRECT($A$5&amp;"!$AK$41:$AK$406"))*SUM($F$3:$I$3)</f>
        <v>0</v>
      </c>
      <c r="C167" s="70" cm="1">
        <f t="array" aca="1" ref="C167" ca="1">_xlfn.XLOOKUP(A167,INDIRECT($A$5&amp;"!$AJ$41:$AJ$406"),INDIRECT($A$5&amp;"!$AL$41:$AL$406"))*SUM($F$3:$I$3)</f>
        <v>15</v>
      </c>
      <c r="D167" s="70" cm="1">
        <f t="array" aca="1" ref="D167" ca="1">_xlfn.XLOOKUP(A167,INDIRECT($A$5&amp;"!$AJ$41:$AJ$406"),INDIRECT($A$5&amp;"!$AO$41:$AO$406"))*SUM($F$3:$I$3)</f>
        <v>15</v>
      </c>
      <c r="E167" s="34" cm="1">
        <f t="array" ref="E167">SUMPRODUCT(('PT Storengy'!$B$8:$K$372)*('PT Storengy'!$A$8:$A$372=$A167)*('PT Storengy'!$B$5:$K$5=$A$6)*('PT Storengy'!$B$7:$K$7=$A$7))</f>
        <v>0</v>
      </c>
      <c r="F167" s="119">
        <f t="shared" ca="1" si="20"/>
        <v>13.437990560000003</v>
      </c>
      <c r="G167" s="176">
        <f t="shared" ca="1" si="23"/>
        <v>0.89141999999999999</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0.55572000000000066</v>
      </c>
      <c r="I167" s="71">
        <f t="shared" ca="1" si="24"/>
        <v>66.686400000000077</v>
      </c>
      <c r="J167" s="118" cm="1">
        <f t="array" aca="1" ref="J167" ca="1">IF(COUNTIFS('PTC GRTgaz'!$K$7:$K$15996,"",'PTC GRTgaz'!$A$7:$A$15996,J$16,'PTC GRTgaz'!$D$7:$D$15996,$A167,'PTC GRTgaz'!$C$7:$C$15996,"DEL")&gt;0,J$14,SUMIFS('PTC GRTgaz'!$K$7:$K$15996,'PTC GRTgaz'!$A$7:$A$15996,J$16,'PTC GRTgaz'!$D$7:$D$15996,$A167,'PTC GRTgaz'!$C$7:$C$15996,"DEL")*1.0026*$F$4/INDIRECT($A$4&amp;"!D9"))</f>
        <v>120</v>
      </c>
      <c r="K167" s="118">
        <v>1000</v>
      </c>
      <c r="L167" s="119">
        <f t="shared" ca="1" si="21"/>
        <v>13.105150124155847</v>
      </c>
      <c r="M167" s="176">
        <f t="shared" ca="1" si="25"/>
        <v>0.86911000000000005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0.57059333333333395</v>
      </c>
      <c r="O167" s="71">
        <f t="shared" ca="1" si="26"/>
        <v>68.471200000000067</v>
      </c>
      <c r="S167" s="119">
        <f t="shared" ca="1" si="22"/>
        <v>13.994593200000015</v>
      </c>
      <c r="T167" s="54">
        <f t="shared" ca="1" si="27"/>
        <v>0.92976000000000003</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0.40120000000000078</v>
      </c>
      <c r="V167" s="71">
        <f t="shared" ca="1" si="28"/>
        <v>48.144000000000091</v>
      </c>
    </row>
    <row r="168" spans="1:22" x14ac:dyDescent="0.35">
      <c r="A168" s="32">
        <f t="shared" si="29"/>
        <v>45899</v>
      </c>
      <c r="B168" s="70" cm="1">
        <f t="array" aca="1" ref="B168" ca="1">_xlfn.XLOOKUP(A168,INDIRECT($A$5&amp;"!$AJ$41:$AJ$406"),INDIRECT($A$5&amp;"!$AK$41:$AK$406"))*SUM($F$3:$I$3)</f>
        <v>0</v>
      </c>
      <c r="C168" s="70" cm="1">
        <f t="array" aca="1" ref="C168" ca="1">_xlfn.XLOOKUP(A168,INDIRECT($A$5&amp;"!$AJ$41:$AJ$406"),INDIRECT($A$5&amp;"!$AL$41:$AL$406"))*SUM($F$3:$I$3)</f>
        <v>15</v>
      </c>
      <c r="D168" s="70" cm="1">
        <f t="array" aca="1" ref="D168" ca="1">_xlfn.XLOOKUP(A168,INDIRECT($A$5&amp;"!$AJ$41:$AJ$406"),INDIRECT($A$5&amp;"!$AO$41:$AO$406"))*SUM($F$3:$I$3)</f>
        <v>15</v>
      </c>
      <c r="E168" s="34" cm="1">
        <f t="array" ref="E168">SUMPRODUCT(('PT Storengy'!$B$8:$K$372)*('PT Storengy'!$A$8:$A$372=$A168)*('PT Storengy'!$B$5:$K$5=$A$6)*('PT Storengy'!$B$7:$K$7=$A$7))</f>
        <v>0</v>
      </c>
      <c r="F168" s="119">
        <f t="shared" ca="1" si="20"/>
        <v>13.504320960000003</v>
      </c>
      <c r="G168" s="176">
        <f t="shared" ca="1" si="23"/>
        <v>0.89587000000000006</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0.55275333333333432</v>
      </c>
      <c r="I168" s="71">
        <f t="shared" ca="1" si="24"/>
        <v>66.330400000000111</v>
      </c>
      <c r="J168" s="118" cm="1">
        <f t="array" aca="1" ref="J168" ca="1">IF(COUNTIFS('PTC GRTgaz'!$K$7:$K$15996,"",'PTC GRTgaz'!$A$7:$A$15996,J$16,'PTC GRTgaz'!$D$7:$D$15996,$A168,'PTC GRTgaz'!$C$7:$C$15996,"DEL")&gt;0,J$14,SUMIFS('PTC GRTgaz'!$K$7:$K$15996,'PTC GRTgaz'!$A$7:$A$15996,J$16,'PTC GRTgaz'!$D$7:$D$15996,$A168,'PTC GRTgaz'!$C$7:$C$15996,"DEL")*1.0026*$F$4/INDIRECT($A$4&amp;"!D9"))</f>
        <v>120</v>
      </c>
      <c r="K168" s="118">
        <v>1000</v>
      </c>
      <c r="L168" s="119">
        <f t="shared" ca="1" si="21"/>
        <v>13.173255724155847</v>
      </c>
      <c r="M168" s="176">
        <f t="shared" ca="1" si="25"/>
        <v>0.87368000000000001</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0.56754666666666731</v>
      </c>
      <c r="O168" s="71">
        <f t="shared" ca="1" si="26"/>
        <v>68.105600000000081</v>
      </c>
      <c r="S168" s="119">
        <f t="shared" ca="1" si="22"/>
        <v>14.040811200000014</v>
      </c>
      <c r="T168" s="54">
        <f t="shared" ca="1" si="27"/>
        <v>0.93296999999999997</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0.38515000000000116</v>
      </c>
      <c r="V168" s="71">
        <f t="shared" ca="1" si="28"/>
        <v>46.218000000000139</v>
      </c>
    </row>
    <row r="169" spans="1:22" x14ac:dyDescent="0.35">
      <c r="A169" s="32">
        <f t="shared" si="29"/>
        <v>45900</v>
      </c>
      <c r="B169" s="70" cm="1">
        <f t="array" aca="1" ref="B169" ca="1">_xlfn.XLOOKUP(A169,INDIRECT($A$5&amp;"!$AJ$41:$AJ$406"),INDIRECT($A$5&amp;"!$AK$41:$AK$406"))*SUM($F$3:$I$3)</f>
        <v>0</v>
      </c>
      <c r="C169" s="70" cm="1">
        <f t="array" aca="1" ref="C169" ca="1">_xlfn.XLOOKUP(A169,INDIRECT($A$5&amp;"!$AJ$41:$AJ$406"),INDIRECT($A$5&amp;"!$AL$41:$AL$406"))*SUM($F$3:$I$3)</f>
        <v>15</v>
      </c>
      <c r="D169" s="70" cm="1">
        <f t="array" aca="1" ref="D169" ca="1">_xlfn.XLOOKUP(A169,INDIRECT($A$5&amp;"!$AJ$41:$AJ$406"),INDIRECT($A$5&amp;"!$AO$41:$AO$406"))*SUM($F$3:$I$3)</f>
        <v>15</v>
      </c>
      <c r="E169" s="34" cm="1">
        <f t="array" ref="E169">SUMPRODUCT(('PT Storengy'!$B$8:$K$372)*('PT Storengy'!$A$8:$A$372=$A169)*('PT Storengy'!$B$5:$K$5=$A$6)*('PT Storengy'!$B$7:$K$7=$A$7))</f>
        <v>0</v>
      </c>
      <c r="F169" s="119">
        <f t="shared" ca="1" si="20"/>
        <v>13.570146960000002</v>
      </c>
      <c r="G169" s="176">
        <f t="shared" ca="1" si="23"/>
        <v>0.90029000000000003</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0.54855000000000109</v>
      </c>
      <c r="I169" s="71">
        <f t="shared" ca="1" si="24"/>
        <v>65.826000000000136</v>
      </c>
      <c r="J169" s="118" cm="1">
        <f t="array" aca="1" ref="J169" ca="1">IF(COUNTIFS('PTC GRTgaz'!$K$7:$K$15996,"",'PTC GRTgaz'!$A$7:$A$15996,J$16,'PTC GRTgaz'!$D$7:$D$15996,$A169,'PTC GRTgaz'!$C$7:$C$15996,"DEL")&gt;0,J$14,SUMIFS('PTC GRTgaz'!$K$7:$K$15996,'PTC GRTgaz'!$A$7:$A$15996,J$16,'PTC GRTgaz'!$D$7:$D$15996,$A169,'PTC GRTgaz'!$C$7:$C$15996,"DEL")*1.0026*$F$4/INDIRECT($A$4&amp;"!D9"))</f>
        <v>120</v>
      </c>
      <c r="K169" s="118">
        <v>1000</v>
      </c>
      <c r="L169" s="119">
        <f t="shared" ca="1" si="21"/>
        <v>13.240998124155848</v>
      </c>
      <c r="M169" s="176">
        <f t="shared" ca="1" si="25"/>
        <v>0.87822</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0.56452000000000069</v>
      </c>
      <c r="O169" s="71">
        <f t="shared" ca="1" si="26"/>
        <v>67.742400000000089</v>
      </c>
      <c r="S169" s="119">
        <f t="shared" ca="1" si="22"/>
        <v>14.085181200000015</v>
      </c>
      <c r="T169" s="54">
        <f t="shared" ca="1" si="27"/>
        <v>0.93605000000000005</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0.3697500000000008</v>
      </c>
      <c r="V169" s="71">
        <f t="shared" ca="1" si="28"/>
        <v>44.370000000000097</v>
      </c>
    </row>
    <row r="170" spans="1:22" x14ac:dyDescent="0.35">
      <c r="A170" s="32">
        <f t="shared" si="29"/>
        <v>45901</v>
      </c>
      <c r="B170" s="70" cm="1">
        <f t="array" aca="1" ref="B170" ca="1">_xlfn.XLOOKUP(A170,INDIRECT($A$5&amp;"!$AJ$41:$AJ$406"),INDIRECT($A$5&amp;"!$AK$41:$AK$406"))*SUM($F$3:$I$3)</f>
        <v>0</v>
      </c>
      <c r="C170" s="70" cm="1">
        <f t="array" aca="1" ref="C170" ca="1">_xlfn.XLOOKUP(A170,INDIRECT($A$5&amp;"!$AJ$41:$AJ$406"),INDIRECT($A$5&amp;"!$AL$41:$AL$406"))*SUM($F$3:$I$3)</f>
        <v>15</v>
      </c>
      <c r="D170" s="70" cm="1">
        <f t="array" aca="1" ref="D170" ca="1">_xlfn.XLOOKUP(A170,INDIRECT($A$5&amp;"!$AJ$41:$AJ$406"),INDIRECT($A$5&amp;"!$AO$41:$AO$406"))*SUM($F$3:$I$3)</f>
        <v>15</v>
      </c>
      <c r="E170" s="34" cm="1">
        <f t="array" ref="E170">SUMPRODUCT(('PT Storengy'!$B$8:$K$372)*('PT Storengy'!$A$8:$A$372=$A170)*('PT Storengy'!$B$5:$K$5=$A$6)*('PT Storengy'!$B$7:$K$7=$A$7))</f>
        <v>0</v>
      </c>
      <c r="F170" s="119">
        <f t="shared" ca="1" si="20"/>
        <v>13.633338960000003</v>
      </c>
      <c r="G170" s="176">
        <f t="shared" ca="1" si="23"/>
        <v>0.90468000000000004</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0.52660000000000085</v>
      </c>
      <c r="I170" s="71">
        <f t="shared" ca="1" si="24"/>
        <v>63.1920000000001</v>
      </c>
      <c r="J170" s="118" cm="1">
        <f t="array" aca="1" ref="J170" ca="1">IF(COUNTIFS('PTC GRTgaz'!$K$7:$K$15996,"",'PTC GRTgaz'!$A$7:$A$15996,J$16,'PTC GRTgaz'!$D$7:$D$15996,$A170,'PTC GRTgaz'!$C$7:$C$15996,"DEL")&gt;0,J$14,SUMIFS('PTC GRTgaz'!$K$7:$K$15996,'PTC GRTgaz'!$A$7:$A$15996,J$16,'PTC GRTgaz'!$D$7:$D$15996,$A170,'PTC GRTgaz'!$C$7:$C$15996,"DEL")*1.0026*$F$4/INDIRECT($A$4&amp;"!D9"))</f>
        <v>120</v>
      </c>
      <c r="K170" s="118">
        <v>1000</v>
      </c>
      <c r="L170" s="119">
        <f t="shared" ca="1" si="21"/>
        <v>13.308379724155849</v>
      </c>
      <c r="M170" s="176">
        <f t="shared" ca="1" si="25"/>
        <v>0.88273000000000001</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0.56151333333333397</v>
      </c>
      <c r="O170" s="71">
        <f t="shared" ca="1" si="26"/>
        <v>67.381600000000077</v>
      </c>
      <c r="S170" s="119">
        <f t="shared" ca="1" si="22"/>
        <v>14.127775200000015</v>
      </c>
      <c r="T170" s="54">
        <f t="shared" ca="1" si="27"/>
        <v>0.93901000000000001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0.3549500000000011</v>
      </c>
      <c r="V170" s="71">
        <f t="shared" ca="1" si="28"/>
        <v>42.594000000000129</v>
      </c>
    </row>
    <row r="171" spans="1:22" x14ac:dyDescent="0.35">
      <c r="A171" s="32">
        <f t="shared" si="29"/>
        <v>45902</v>
      </c>
      <c r="B171" s="70" cm="1">
        <f t="array" aca="1" ref="B171" ca="1">_xlfn.XLOOKUP(A171,INDIRECT($A$5&amp;"!$AJ$41:$AJ$406"),INDIRECT($A$5&amp;"!$AK$41:$AK$406"))*SUM($F$3:$I$3)</f>
        <v>0</v>
      </c>
      <c r="C171" s="70" cm="1">
        <f t="array" aca="1" ref="C171" ca="1">_xlfn.XLOOKUP(A171,INDIRECT($A$5&amp;"!$AJ$41:$AJ$406"),INDIRECT($A$5&amp;"!$AL$41:$AL$406"))*SUM($F$3:$I$3)</f>
        <v>15</v>
      </c>
      <c r="D171" s="70" cm="1">
        <f t="array" aca="1" ref="D171" ca="1">_xlfn.XLOOKUP(A171,INDIRECT($A$5&amp;"!$AJ$41:$AJ$406"),INDIRECT($A$5&amp;"!$AO$41:$AO$406"))*SUM($F$3:$I$3)</f>
        <v>15</v>
      </c>
      <c r="E171" s="34" cm="1">
        <f t="array" ref="E171">SUMPRODUCT(('PT Storengy'!$B$8:$K$372)*('PT Storengy'!$A$8:$A$372=$A171)*('PT Storengy'!$B$5:$K$5=$A$6)*('PT Storengy'!$B$7:$K$7=$A$7))</f>
        <v>0</v>
      </c>
      <c r="F171" s="119">
        <f t="shared" ca="1" si="20"/>
        <v>13.694004960000003</v>
      </c>
      <c r="G171" s="176">
        <f t="shared" ca="1" si="23"/>
        <v>0.90888999999999998</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0.50555000000000083</v>
      </c>
      <c r="I171" s="71">
        <f t="shared" ca="1" si="24"/>
        <v>60.666000000000096</v>
      </c>
      <c r="J171" s="118" cm="1">
        <f t="array" aca="1" ref="J171" ca="1">IF(COUNTIFS('PTC GRTgaz'!$K$7:$K$15996,"",'PTC GRTgaz'!$A$7:$A$15996,J$16,'PTC GRTgaz'!$D$7:$D$15996,$A171,'PTC GRTgaz'!$C$7:$C$15996,"DEL")&gt;0,J$14,SUMIFS('PTC GRTgaz'!$K$7:$K$15996,'PTC GRTgaz'!$A$7:$A$15996,J$16,'PTC GRTgaz'!$D$7:$D$15996,$A171,'PTC GRTgaz'!$C$7:$C$15996,"DEL")*1.0026*$F$4/INDIRECT($A$4&amp;"!D9"))</f>
        <v>120</v>
      </c>
      <c r="K171" s="118">
        <v>1000</v>
      </c>
      <c r="L171" s="119">
        <f t="shared" ca="1" si="21"/>
        <v>13.375401324155849</v>
      </c>
      <c r="M171" s="176">
        <f t="shared" ca="1" si="25"/>
        <v>0.88722999999999996</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0.55851333333333397</v>
      </c>
      <c r="O171" s="71">
        <f t="shared" ca="1" si="26"/>
        <v>67.021600000000078</v>
      </c>
      <c r="S171" s="119">
        <f t="shared" ca="1" si="22"/>
        <v>14.168665200000014</v>
      </c>
      <c r="T171" s="54">
        <f t="shared" ca="1" si="27"/>
        <v>0.94184999999999997</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0.34075000000000066</v>
      </c>
      <c r="V171" s="71">
        <f t="shared" ca="1" si="28"/>
        <v>40.890000000000079</v>
      </c>
    </row>
    <row r="172" spans="1:22" x14ac:dyDescent="0.35">
      <c r="A172" s="32">
        <f t="shared" si="29"/>
        <v>45903</v>
      </c>
      <c r="B172" s="70" cm="1">
        <f t="array" aca="1" ref="B172" ca="1">_xlfn.XLOOKUP(A172,INDIRECT($A$5&amp;"!$AJ$41:$AJ$406"),INDIRECT($A$5&amp;"!$AK$41:$AK$406"))*SUM($F$3:$I$3)</f>
        <v>0</v>
      </c>
      <c r="C172" s="70" cm="1">
        <f t="array" aca="1" ref="C172" ca="1">_xlfn.XLOOKUP(A172,INDIRECT($A$5&amp;"!$AJ$41:$AJ$406"),INDIRECT($A$5&amp;"!$AL$41:$AL$406"))*SUM($F$3:$I$3)</f>
        <v>15</v>
      </c>
      <c r="D172" s="70" cm="1">
        <f t="array" aca="1" ref="D172" ca="1">_xlfn.XLOOKUP(A172,INDIRECT($A$5&amp;"!$AJ$41:$AJ$406"),INDIRECT($A$5&amp;"!$AO$41:$AO$406"))*SUM($F$3:$I$3)</f>
        <v>15</v>
      </c>
      <c r="E172" s="34" cm="1">
        <f t="array" ref="E172">SUMPRODUCT(('PT Storengy'!$B$8:$K$372)*('PT Storengy'!$A$8:$A$372=$A172)*('PT Storengy'!$B$5:$K$5=$A$6)*('PT Storengy'!$B$7:$K$7=$A$7))</f>
        <v>0</v>
      </c>
      <c r="F172" s="119">
        <f t="shared" ca="1" si="20"/>
        <v>13.752246960000003</v>
      </c>
      <c r="G172" s="176">
        <f t="shared" ca="1" si="23"/>
        <v>0.91293000000000002</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0.48535000000000056</v>
      </c>
      <c r="I172" s="71">
        <f t="shared" ca="1" si="24"/>
        <v>58.242000000000068</v>
      </c>
      <c r="J172" s="118" cm="1">
        <f t="array" aca="1" ref="J172" ca="1">IF(COUNTIFS('PTC GRTgaz'!$K$7:$K$15996,"",'PTC GRTgaz'!$A$7:$A$15996,J$16,'PTC GRTgaz'!$D$7:$D$15996,$A172,'PTC GRTgaz'!$C$7:$C$15996,"DEL")&gt;0,J$14,SUMIFS('PTC GRTgaz'!$K$7:$K$15996,'PTC GRTgaz'!$A$7:$A$15996,J$16,'PTC GRTgaz'!$D$7:$D$15996,$A172,'PTC GRTgaz'!$C$7:$C$15996,"DEL")*1.0026*$F$4/INDIRECT($A$4&amp;"!D9"))</f>
        <v>120</v>
      </c>
      <c r="K172" s="118">
        <v>1000</v>
      </c>
      <c r="L172" s="119">
        <f t="shared" ca="1" si="21"/>
        <v>13.442066124155849</v>
      </c>
      <c r="M172" s="176">
        <f t="shared" ca="1" si="25"/>
        <v>0.89168999999999998</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0.5555400000000007</v>
      </c>
      <c r="O172" s="71">
        <f t="shared" ca="1" si="26"/>
        <v>66.664800000000085</v>
      </c>
      <c r="S172" s="119">
        <f t="shared" ca="1" si="22"/>
        <v>14.207917200000013</v>
      </c>
      <c r="T172" s="54">
        <f t="shared" ca="1" si="27"/>
        <v>0.94457999999999998</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0.3271000000000005</v>
      </c>
      <c r="V172" s="71">
        <f t="shared" ca="1" si="28"/>
        <v>39.252000000000059</v>
      </c>
    </row>
    <row r="173" spans="1:22" x14ac:dyDescent="0.35">
      <c r="A173" s="32">
        <f t="shared" si="29"/>
        <v>45904</v>
      </c>
      <c r="B173" s="70" cm="1">
        <f t="array" aca="1" ref="B173" ca="1">_xlfn.XLOOKUP(A173,INDIRECT($A$5&amp;"!$AJ$41:$AJ$406"),INDIRECT($A$5&amp;"!$AK$41:$AK$406"))*SUM($F$3:$I$3)</f>
        <v>0</v>
      </c>
      <c r="C173" s="70" cm="1">
        <f t="array" aca="1" ref="C173" ca="1">_xlfn.XLOOKUP(A173,INDIRECT($A$5&amp;"!$AJ$41:$AJ$406"),INDIRECT($A$5&amp;"!$AL$41:$AL$406"))*SUM($F$3:$I$3)</f>
        <v>15</v>
      </c>
      <c r="D173" s="70" cm="1">
        <f t="array" aca="1" ref="D173" ca="1">_xlfn.XLOOKUP(A173,INDIRECT($A$5&amp;"!$AJ$41:$AJ$406"),INDIRECT($A$5&amp;"!$AO$41:$AO$406"))*SUM($F$3:$I$3)</f>
        <v>15</v>
      </c>
      <c r="E173" s="34" cm="1">
        <f t="array" ref="E173">SUMPRODUCT(('PT Storengy'!$B$8:$K$372)*('PT Storengy'!$A$8:$A$372=$A173)*('PT Storengy'!$B$5:$K$5=$A$6)*('PT Storengy'!$B$7:$K$7=$A$7))</f>
        <v>0</v>
      </c>
      <c r="F173" s="119">
        <f t="shared" ca="1" si="20"/>
        <v>13.808154960000003</v>
      </c>
      <c r="G173" s="176">
        <f t="shared" ca="1" si="23"/>
        <v>0.91681999999999997</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0.46590000000000087</v>
      </c>
      <c r="I173" s="71">
        <f t="shared" ca="1" si="24"/>
        <v>55.908000000000101</v>
      </c>
      <c r="J173" s="118" cm="1">
        <f t="array" aca="1" ref="J173" ca="1">IF(COUNTIFS('PTC GRTgaz'!$K$7:$K$15996,"",'PTC GRTgaz'!$A$7:$A$15996,J$16,'PTC GRTgaz'!$D$7:$D$15996,$A173,'PTC GRTgaz'!$C$7:$C$15996,"DEL")&gt;0,J$14,SUMIFS('PTC GRTgaz'!$K$7:$K$15996,'PTC GRTgaz'!$A$7:$A$15996,J$16,'PTC GRTgaz'!$D$7:$D$15996,$A173,'PTC GRTgaz'!$C$7:$C$15996,"DEL")*1.0026*$F$4/INDIRECT($A$4&amp;"!D9"))</f>
        <v>120</v>
      </c>
      <c r="K173" s="118">
        <v>1000</v>
      </c>
      <c r="L173" s="119">
        <f t="shared" ca="1" si="21"/>
        <v>13.508374924155849</v>
      </c>
      <c r="M173" s="176">
        <f t="shared" ca="1" si="25"/>
        <v>0.89614000000000005</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0.55257333333333425</v>
      </c>
      <c r="O173" s="71">
        <f t="shared" ca="1" si="26"/>
        <v>66.308800000000105</v>
      </c>
      <c r="S173" s="119">
        <f t="shared" ca="1" si="22"/>
        <v>14.245603200000014</v>
      </c>
      <c r="T173" s="54">
        <f t="shared" ca="1" si="27"/>
        <v>0.94718999999999998</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0.31405000000000044</v>
      </c>
      <c r="V173" s="71">
        <f t="shared" ca="1" si="28"/>
        <v>37.68600000000005</v>
      </c>
    </row>
    <row r="174" spans="1:22" x14ac:dyDescent="0.35">
      <c r="A174" s="32">
        <f t="shared" si="29"/>
        <v>45905</v>
      </c>
      <c r="B174" s="70" cm="1">
        <f t="array" aca="1" ref="B174" ca="1">_xlfn.XLOOKUP(A174,INDIRECT($A$5&amp;"!$AJ$41:$AJ$406"),INDIRECT($A$5&amp;"!$AK$41:$AK$406"))*SUM($F$3:$I$3)</f>
        <v>0</v>
      </c>
      <c r="C174" s="70" cm="1">
        <f t="array" aca="1" ref="C174" ca="1">_xlfn.XLOOKUP(A174,INDIRECT($A$5&amp;"!$AJ$41:$AJ$406"),INDIRECT($A$5&amp;"!$AL$41:$AL$406"))*SUM($F$3:$I$3)</f>
        <v>15</v>
      </c>
      <c r="D174" s="70" cm="1">
        <f t="array" aca="1" ref="D174" ca="1">_xlfn.XLOOKUP(A174,INDIRECT($A$5&amp;"!$AJ$41:$AJ$406"),INDIRECT($A$5&amp;"!$AO$41:$AO$406"))*SUM($F$3:$I$3)</f>
        <v>15</v>
      </c>
      <c r="E174" s="34" cm="1">
        <f t="array" ref="E174">SUMPRODUCT(('PT Storengy'!$B$8:$K$372)*('PT Storengy'!$A$8:$A$372=$A174)*('PT Storengy'!$B$5:$K$5=$A$6)*('PT Storengy'!$B$7:$K$7=$A$7))</f>
        <v>0</v>
      </c>
      <c r="F174" s="119">
        <f t="shared" ca="1" si="20"/>
        <v>13.861830960000002</v>
      </c>
      <c r="G174" s="176">
        <f t="shared" ca="1" si="23"/>
        <v>0.92054000000000002</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0.44730000000000064</v>
      </c>
      <c r="I174" s="71">
        <f t="shared" ca="1" si="24"/>
        <v>53.67600000000008</v>
      </c>
      <c r="J174" s="118" cm="1">
        <f t="array" aca="1" ref="J174" ca="1">IF(COUNTIFS('PTC GRTgaz'!$K$7:$K$15996,"",'PTC GRTgaz'!$A$7:$A$15996,J$16,'PTC GRTgaz'!$D$7:$D$15996,$A174,'PTC GRTgaz'!$C$7:$C$15996,"DEL")&gt;0,J$14,SUMIFS('PTC GRTgaz'!$K$7:$K$15996,'PTC GRTgaz'!$A$7:$A$15996,J$16,'PTC GRTgaz'!$D$7:$D$15996,$A174,'PTC GRTgaz'!$C$7:$C$15996,"DEL")*1.0026*$F$4/INDIRECT($A$4&amp;"!D9"))</f>
        <v>120</v>
      </c>
      <c r="K174" s="118">
        <v>1000</v>
      </c>
      <c r="L174" s="119">
        <f t="shared" ca="1" si="21"/>
        <v>13.574038924155849</v>
      </c>
      <c r="M174" s="176">
        <f t="shared" ca="1" si="25"/>
        <v>0.90056000000000003</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0.54720000000000113</v>
      </c>
      <c r="O174" s="71">
        <f t="shared" ca="1" si="26"/>
        <v>65.664000000000129</v>
      </c>
      <c r="S174" s="119">
        <f t="shared" ca="1" si="22"/>
        <v>14.281777200000015</v>
      </c>
      <c r="T174" s="54">
        <f t="shared" ca="1" si="27"/>
        <v>0.94971000000000005</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0.30144999999999994</v>
      </c>
      <c r="V174" s="71">
        <f t="shared" ca="1" si="28"/>
        <v>36.173999999999992</v>
      </c>
    </row>
    <row r="175" spans="1:22" x14ac:dyDescent="0.35">
      <c r="A175" s="32">
        <f t="shared" si="29"/>
        <v>45906</v>
      </c>
      <c r="B175" s="70" cm="1">
        <f t="array" aca="1" ref="B175" ca="1">_xlfn.XLOOKUP(A175,INDIRECT($A$5&amp;"!$AJ$41:$AJ$406"),INDIRECT($A$5&amp;"!$AK$41:$AK$406"))*SUM($F$3:$I$3)</f>
        <v>0</v>
      </c>
      <c r="C175" s="70" cm="1">
        <f t="array" aca="1" ref="C175" ca="1">_xlfn.XLOOKUP(A175,INDIRECT($A$5&amp;"!$AJ$41:$AJ$406"),INDIRECT($A$5&amp;"!$AL$41:$AL$406"))*SUM($F$3:$I$3)</f>
        <v>15</v>
      </c>
      <c r="D175" s="70" cm="1">
        <f t="array" aca="1" ref="D175" ca="1">_xlfn.XLOOKUP(A175,INDIRECT($A$5&amp;"!$AJ$41:$AJ$406"),INDIRECT($A$5&amp;"!$AO$41:$AO$406"))*SUM($F$3:$I$3)</f>
        <v>15</v>
      </c>
      <c r="E175" s="34" cm="1">
        <f t="array" ref="E175">SUMPRODUCT(('PT Storengy'!$B$8:$K$372)*('PT Storengy'!$A$8:$A$372=$A175)*('PT Storengy'!$B$5:$K$5=$A$6)*('PT Storengy'!$B$7:$K$7=$A$7))</f>
        <v>0</v>
      </c>
      <c r="F175" s="119">
        <f t="shared" ca="1" si="20"/>
        <v>13.913358960000002</v>
      </c>
      <c r="G175" s="176">
        <f t="shared" ca="1" si="23"/>
        <v>0.92412000000000005</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0.42940000000000056</v>
      </c>
      <c r="I175" s="71">
        <f t="shared" ca="1" si="24"/>
        <v>51.52800000000007</v>
      </c>
      <c r="J175" s="118" cm="1">
        <f t="array" aca="1" ref="J175" ca="1">IF(COUNTIFS('PTC GRTgaz'!$K$7:$K$15996,"",'PTC GRTgaz'!$A$7:$A$15996,J$16,'PTC GRTgaz'!$D$7:$D$15996,$A175,'PTC GRTgaz'!$C$7:$C$15996,"DEL")&gt;0,J$14,SUMIFS('PTC GRTgaz'!$K$7:$K$15996,'PTC GRTgaz'!$A$7:$A$15996,J$16,'PTC GRTgaz'!$D$7:$D$15996,$A175,'PTC GRTgaz'!$C$7:$C$15996,"DEL")*1.0026*$F$4/INDIRECT($A$4&amp;"!D9"))</f>
        <v>120</v>
      </c>
      <c r="K175" s="118">
        <v>1000</v>
      </c>
      <c r="L175" s="119">
        <f t="shared" ca="1" si="21"/>
        <v>13.637074924155849</v>
      </c>
      <c r="M175" s="176">
        <f t="shared" ca="1" si="25"/>
        <v>0.90493999999999997</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0.5253000000000011</v>
      </c>
      <c r="O175" s="71">
        <f t="shared" ca="1" si="26"/>
        <v>63.036000000000129</v>
      </c>
      <c r="S175" s="119">
        <f t="shared" ca="1" si="22"/>
        <v>14.317522800000015</v>
      </c>
      <c r="T175" s="54">
        <f t="shared" ca="1" si="27"/>
        <v>0.95211999999999997</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0.29788000000000037</v>
      </c>
      <c r="V175" s="71">
        <f t="shared" ca="1" si="28"/>
        <v>35.745600000000046</v>
      </c>
    </row>
    <row r="176" spans="1:22" x14ac:dyDescent="0.35">
      <c r="A176" s="32">
        <f t="shared" si="29"/>
        <v>45907</v>
      </c>
      <c r="B176" s="70" cm="1">
        <f t="array" aca="1" ref="B176" ca="1">_xlfn.XLOOKUP(A176,INDIRECT($A$5&amp;"!$AJ$41:$AJ$406"),INDIRECT($A$5&amp;"!$AK$41:$AK$406"))*SUM($F$3:$I$3)</f>
        <v>0</v>
      </c>
      <c r="C176" s="70" cm="1">
        <f t="array" aca="1" ref="C176" ca="1">_xlfn.XLOOKUP(A176,INDIRECT($A$5&amp;"!$AJ$41:$AJ$406"),INDIRECT($A$5&amp;"!$AL$41:$AL$406"))*SUM($F$3:$I$3)</f>
        <v>15</v>
      </c>
      <c r="D176" s="70" cm="1">
        <f t="array" aca="1" ref="D176" ca="1">_xlfn.XLOOKUP(A176,INDIRECT($A$5&amp;"!$AJ$41:$AJ$406"),INDIRECT($A$5&amp;"!$AO$41:$AO$406"))*SUM($F$3:$I$3)</f>
        <v>15</v>
      </c>
      <c r="E176" s="34" cm="1">
        <f t="array" ref="E176">SUMPRODUCT(('PT Storengy'!$B$8:$K$372)*('PT Storengy'!$A$8:$A$372=$A176)*('PT Storengy'!$B$5:$K$5=$A$6)*('PT Storengy'!$B$7:$K$7=$A$7))</f>
        <v>0</v>
      </c>
      <c r="F176" s="119">
        <f t="shared" ca="1" si="20"/>
        <v>13.962822960000002</v>
      </c>
      <c r="G176" s="176">
        <f t="shared" ca="1" si="23"/>
        <v>0.92756000000000005</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0.41220000000000068</v>
      </c>
      <c r="I176" s="71">
        <f t="shared" ca="1" si="24"/>
        <v>49.464000000000084</v>
      </c>
      <c r="J176" s="118" cm="1">
        <f t="array" aca="1" ref="J176" ca="1">IF(COUNTIFS('PTC GRTgaz'!$K$7:$K$15996,"",'PTC GRTgaz'!$A$7:$A$15996,J$16,'PTC GRTgaz'!$D$7:$D$15996,$A176,'PTC GRTgaz'!$C$7:$C$15996,"DEL")&gt;0,J$14,SUMIFS('PTC GRTgaz'!$K$7:$K$15996,'PTC GRTgaz'!$A$7:$A$15996,J$16,'PTC GRTgaz'!$D$7:$D$15996,$A176,'PTC GRTgaz'!$C$7:$C$15996,"DEL")*1.0026*$F$4/INDIRECT($A$4&amp;"!D9"))</f>
        <v>120</v>
      </c>
      <c r="K176" s="118">
        <v>1000</v>
      </c>
      <c r="L176" s="119">
        <f t="shared" ca="1" si="21"/>
        <v>13.697590924155849</v>
      </c>
      <c r="M176" s="176">
        <f t="shared" ca="1" si="25"/>
        <v>0.90913999999999995</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0.50430000000000097</v>
      </c>
      <c r="O176" s="71">
        <f t="shared" ca="1" si="26"/>
        <v>60.516000000000119</v>
      </c>
      <c r="S176" s="119">
        <f t="shared" ca="1" si="22"/>
        <v>14.352982800000015</v>
      </c>
      <c r="T176" s="54">
        <f t="shared" ca="1" si="27"/>
        <v>0.95450000000000002</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0.29550000000000032</v>
      </c>
      <c r="V176" s="71">
        <f t="shared" ca="1" si="28"/>
        <v>35.460000000000036</v>
      </c>
    </row>
    <row r="177" spans="1:22" x14ac:dyDescent="0.35">
      <c r="A177" s="32">
        <f t="shared" si="29"/>
        <v>45908</v>
      </c>
      <c r="B177" s="70" cm="1">
        <f t="array" aca="1" ref="B177" ca="1">_xlfn.XLOOKUP(A177,INDIRECT($A$5&amp;"!$AJ$41:$AJ$406"),INDIRECT($A$5&amp;"!$AK$41:$AK$406"))*SUM($F$3:$I$3)</f>
        <v>0</v>
      </c>
      <c r="C177" s="70" cm="1">
        <f t="array" aca="1" ref="C177" ca="1">_xlfn.XLOOKUP(A177,INDIRECT($A$5&amp;"!$AJ$41:$AJ$406"),INDIRECT($A$5&amp;"!$AL$41:$AL$406"))*SUM($F$3:$I$3)</f>
        <v>15</v>
      </c>
      <c r="D177" s="70" cm="1">
        <f t="array" aca="1" ref="D177" ca="1">_xlfn.XLOOKUP(A177,INDIRECT($A$5&amp;"!$AJ$41:$AJ$406"),INDIRECT($A$5&amp;"!$AO$41:$AO$406"))*SUM($F$3:$I$3)</f>
        <v>15</v>
      </c>
      <c r="E177" s="34" cm="1">
        <f t="array" ref="E177">SUMPRODUCT(('PT Storengy'!$B$8:$K$372)*('PT Storengy'!$A$8:$A$372=$A177)*('PT Storengy'!$B$5:$K$5=$A$6)*('PT Storengy'!$B$7:$K$7=$A$7))</f>
        <v>0</v>
      </c>
      <c r="F177" s="119">
        <f t="shared" ca="1" si="20"/>
        <v>14.010312960000002</v>
      </c>
      <c r="G177" s="176">
        <f t="shared" ca="1" si="23"/>
        <v>0.93084999999999996</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0.39575000000000121</v>
      </c>
      <c r="I177" s="71">
        <f t="shared" ca="1" si="24"/>
        <v>47.490000000000144</v>
      </c>
      <c r="J177" s="118" cm="1">
        <f t="array" aca="1" ref="J177" ca="1">IF(COUNTIFS('PTC GRTgaz'!$K$7:$K$15996,"",'PTC GRTgaz'!$A$7:$A$15996,J$16,'PTC GRTgaz'!$D$7:$D$15996,$A177,'PTC GRTgaz'!$C$7:$C$15996,"DEL")&gt;0,J$14,SUMIFS('PTC GRTgaz'!$K$7:$K$15996,'PTC GRTgaz'!$A$7:$A$15996,J$16,'PTC GRTgaz'!$D$7:$D$15996,$A177,'PTC GRTgaz'!$C$7:$C$15996,"DEL")*1.0026*$F$4/INDIRECT($A$4&amp;"!D9"))</f>
        <v>120</v>
      </c>
      <c r="K177" s="118">
        <v>1000</v>
      </c>
      <c r="L177" s="119">
        <f t="shared" ca="1" si="21"/>
        <v>13.755688924155848</v>
      </c>
      <c r="M177" s="176">
        <f t="shared" ca="1" si="25"/>
        <v>0.91317000000000004</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0.48415000000000047</v>
      </c>
      <c r="O177" s="71">
        <f t="shared" ca="1" si="26"/>
        <v>58.098000000000056</v>
      </c>
      <c r="S177" s="119">
        <f t="shared" ca="1" si="22"/>
        <v>14.388158400000016</v>
      </c>
      <c r="T177" s="54">
        <f t="shared" ca="1" si="27"/>
        <v>0.95687</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0.29313000000000039</v>
      </c>
      <c r="V177" s="71">
        <f t="shared" ca="1" si="28"/>
        <v>35.175600000000045</v>
      </c>
    </row>
    <row r="178" spans="1:22" x14ac:dyDescent="0.35">
      <c r="A178" s="32">
        <f t="shared" si="29"/>
        <v>45909</v>
      </c>
      <c r="B178" s="70" cm="1">
        <f t="array" aca="1" ref="B178" ca="1">_xlfn.XLOOKUP(A178,INDIRECT($A$5&amp;"!$AJ$41:$AJ$406"),INDIRECT($A$5&amp;"!$AK$41:$AK$406"))*SUM($F$3:$I$3)</f>
        <v>0</v>
      </c>
      <c r="C178" s="70" cm="1">
        <f t="array" aca="1" ref="C178" ca="1">_xlfn.XLOOKUP(A178,INDIRECT($A$5&amp;"!$AJ$41:$AJ$406"),INDIRECT($A$5&amp;"!$AL$41:$AL$406"))*SUM($F$3:$I$3)</f>
        <v>15</v>
      </c>
      <c r="D178" s="70" cm="1">
        <f t="array" aca="1" ref="D178" ca="1">_xlfn.XLOOKUP(A178,INDIRECT($A$5&amp;"!$AJ$41:$AJ$406"),INDIRECT($A$5&amp;"!$AO$41:$AO$406"))*SUM($F$3:$I$3)</f>
        <v>15</v>
      </c>
      <c r="E178" s="34" cm="1">
        <f t="array" ref="E178">SUMPRODUCT(('PT Storengy'!$B$8:$K$372)*('PT Storengy'!$A$8:$A$372=$A178)*('PT Storengy'!$B$5:$K$5=$A$6)*('PT Storengy'!$B$7:$K$7=$A$7))</f>
        <v>0</v>
      </c>
      <c r="F178" s="119">
        <f t="shared" ca="1" si="20"/>
        <v>14.055900960000002</v>
      </c>
      <c r="G178" s="176">
        <f t="shared" ca="1" si="23"/>
        <v>0.93401999999999996</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0.37990000000000124</v>
      </c>
      <c r="I178" s="71">
        <f t="shared" ca="1" si="24"/>
        <v>45.58800000000015</v>
      </c>
      <c r="J178" s="118" cm="1">
        <f t="array" aca="1" ref="J178" ca="1">IF(COUNTIFS('PTC GRTgaz'!$K$7:$K$15996,"",'PTC GRTgaz'!$A$7:$A$15996,J$16,'PTC GRTgaz'!$D$7:$D$15996,$A178,'PTC GRTgaz'!$C$7:$C$15996,"DEL")&gt;0,J$14,SUMIFS('PTC GRTgaz'!$K$7:$K$15996,'PTC GRTgaz'!$A$7:$A$15996,J$16,'PTC GRTgaz'!$D$7:$D$15996,$A178,'PTC GRTgaz'!$C$7:$C$15996,"DEL")*1.0026*$F$4/INDIRECT($A$4&amp;"!D9"))</f>
        <v>0</v>
      </c>
      <c r="K178" s="118">
        <v>1000</v>
      </c>
      <c r="L178" s="119">
        <f t="shared" ca="1" si="21"/>
        <v>13.755688924155848</v>
      </c>
      <c r="M178" s="176">
        <f t="shared" ca="1" si="25"/>
        <v>0.91705000000000003</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0.46475000000000055</v>
      </c>
      <c r="O178" s="71">
        <f t="shared" ca="1" si="26"/>
        <v>0</v>
      </c>
      <c r="S178" s="119">
        <f t="shared" ca="1" si="22"/>
        <v>14.423053200000016</v>
      </c>
      <c r="T178" s="54">
        <f t="shared" ca="1" si="27"/>
        <v>0.95921000000000001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0.29079000000000033</v>
      </c>
      <c r="V178" s="71">
        <f t="shared" ca="1" si="28"/>
        <v>34.894800000000039</v>
      </c>
    </row>
    <row r="179" spans="1:22" x14ac:dyDescent="0.35">
      <c r="A179" s="32">
        <f t="shared" si="29"/>
        <v>45910</v>
      </c>
      <c r="B179" s="70" cm="1">
        <f t="array" aca="1" ref="B179" ca="1">_xlfn.XLOOKUP(A179,INDIRECT($A$5&amp;"!$AJ$41:$AJ$406"),INDIRECT($A$5&amp;"!$AK$41:$AK$406"))*SUM($F$3:$I$3)</f>
        <v>0</v>
      </c>
      <c r="C179" s="70" cm="1">
        <f t="array" aca="1" ref="C179" ca="1">_xlfn.XLOOKUP(A179,INDIRECT($A$5&amp;"!$AJ$41:$AJ$406"),INDIRECT($A$5&amp;"!$AL$41:$AL$406"))*SUM($F$3:$I$3)</f>
        <v>15</v>
      </c>
      <c r="D179" s="70" cm="1">
        <f t="array" aca="1" ref="D179" ca="1">_xlfn.XLOOKUP(A179,INDIRECT($A$5&amp;"!$AJ$41:$AJ$406"),INDIRECT($A$5&amp;"!$AO$41:$AO$406"))*SUM($F$3:$I$3)</f>
        <v>15</v>
      </c>
      <c r="E179" s="34" cm="1">
        <f t="array" ref="E179">SUMPRODUCT(('PT Storengy'!$B$8:$K$372)*('PT Storengy'!$A$8:$A$372=$A179)*('PT Storengy'!$B$5:$K$5=$A$6)*('PT Storengy'!$B$7:$K$7=$A$7))</f>
        <v>0</v>
      </c>
      <c r="F179" s="119">
        <f t="shared" ca="1" si="20"/>
        <v>14.099664960000002</v>
      </c>
      <c r="G179" s="176">
        <f t="shared" ca="1" si="23"/>
        <v>0.93706</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0.36470000000000108</v>
      </c>
      <c r="I179" s="71">
        <f t="shared" ca="1" si="24"/>
        <v>43.764000000000131</v>
      </c>
      <c r="J179" s="118" cm="1">
        <f t="array" aca="1" ref="J179" ca="1">IF(COUNTIFS('PTC GRTgaz'!$K$7:$K$15996,"",'PTC GRTgaz'!$A$7:$A$15996,J$16,'PTC GRTgaz'!$D$7:$D$15996,$A179,'PTC GRTgaz'!$C$7:$C$15996,"DEL")&gt;0,J$14,SUMIFS('PTC GRTgaz'!$K$7:$K$15996,'PTC GRTgaz'!$A$7:$A$15996,J$16,'PTC GRTgaz'!$D$7:$D$15996,$A179,'PTC GRTgaz'!$C$7:$C$15996,"DEL")*1.0026*$F$4/INDIRECT($A$4&amp;"!D9"))</f>
        <v>120</v>
      </c>
      <c r="K179" s="118">
        <v>1000</v>
      </c>
      <c r="L179" s="119">
        <f t="shared" ca="1" si="21"/>
        <v>13.811458924155849</v>
      </c>
      <c r="M179" s="176">
        <f t="shared" ca="1" si="25"/>
        <v>0.91705000000000003</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0.46475000000000055</v>
      </c>
      <c r="O179" s="71">
        <f t="shared" ca="1" si="26"/>
        <v>55.770000000000067</v>
      </c>
      <c r="S179" s="119">
        <f t="shared" ca="1" si="22"/>
        <v>14.457668400000015</v>
      </c>
      <c r="T179" s="54">
        <f t="shared" ca="1" si="27"/>
        <v>0.96153999999999995</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0.28846000000000038</v>
      </c>
      <c r="V179" s="71">
        <f t="shared" ca="1" si="28"/>
        <v>34.615200000000044</v>
      </c>
    </row>
    <row r="180" spans="1:22" x14ac:dyDescent="0.35">
      <c r="A180" s="32">
        <f t="shared" si="29"/>
        <v>45911</v>
      </c>
      <c r="B180" s="70" cm="1">
        <f t="array" aca="1" ref="B180" ca="1">_xlfn.XLOOKUP(A180,INDIRECT($A$5&amp;"!$AJ$41:$AJ$406"),INDIRECT($A$5&amp;"!$AK$41:$AK$406"))*SUM($F$3:$I$3)</f>
        <v>0</v>
      </c>
      <c r="C180" s="70" cm="1">
        <f t="array" aca="1" ref="C180" ca="1">_xlfn.XLOOKUP(A180,INDIRECT($A$5&amp;"!$AJ$41:$AJ$406"),INDIRECT($A$5&amp;"!$AL$41:$AL$406"))*SUM($F$3:$I$3)</f>
        <v>15</v>
      </c>
      <c r="D180" s="70" cm="1">
        <f t="array" aca="1" ref="D180" ca="1">_xlfn.XLOOKUP(A180,INDIRECT($A$5&amp;"!$AJ$41:$AJ$406"),INDIRECT($A$5&amp;"!$AO$41:$AO$406"))*SUM($F$3:$I$3)</f>
        <v>15</v>
      </c>
      <c r="E180" s="34" cm="1">
        <f t="array" ref="E180">SUMPRODUCT(('PT Storengy'!$B$8:$K$372)*('PT Storengy'!$A$8:$A$372=$A180)*('PT Storengy'!$B$5:$K$5=$A$6)*('PT Storengy'!$B$7:$K$7=$A$7))</f>
        <v>0</v>
      </c>
      <c r="F180" s="119">
        <f t="shared" ca="1" si="20"/>
        <v>14.141664960000002</v>
      </c>
      <c r="G180" s="176">
        <f t="shared" ca="1" si="23"/>
        <v>0.93998000000000004</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0.35000000000000053</v>
      </c>
      <c r="I180" s="71">
        <f t="shared" ca="1" si="24"/>
        <v>42.000000000000064</v>
      </c>
      <c r="J180" s="118" cm="1">
        <f t="array" aca="1" ref="J180" ca="1">IF(COUNTIFS('PTC GRTgaz'!$K$7:$K$15996,"",'PTC GRTgaz'!$A$7:$A$15996,J$16,'PTC GRTgaz'!$D$7:$D$15996,$A180,'PTC GRTgaz'!$C$7:$C$15996,"DEL")&gt;0,J$14,SUMIFS('PTC GRTgaz'!$K$7:$K$15996,'PTC GRTgaz'!$A$7:$A$15996,J$16,'PTC GRTgaz'!$D$7:$D$15996,$A180,'PTC GRTgaz'!$C$7:$C$15996,"DEL")*1.0026*$F$4/INDIRECT($A$4&amp;"!D9"))</f>
        <v>120</v>
      </c>
      <c r="K180" s="118">
        <v>1000</v>
      </c>
      <c r="L180" s="119">
        <f t="shared" ca="1" si="21"/>
        <v>13.865002924155849</v>
      </c>
      <c r="M180" s="176">
        <f t="shared" ca="1" si="25"/>
        <v>0.92076000000000002</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0.44620000000000071</v>
      </c>
      <c r="O180" s="71">
        <f t="shared" ca="1" si="26"/>
        <v>53.544000000000082</v>
      </c>
      <c r="S180" s="119">
        <f t="shared" ca="1" si="22"/>
        <v>14.492007600000015</v>
      </c>
      <c r="T180" s="54">
        <f t="shared" ca="1" si="27"/>
        <v>0.96384000000000003</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0.28616000000000036</v>
      </c>
      <c r="V180" s="71">
        <f t="shared" ca="1" si="28"/>
        <v>34.339200000000041</v>
      </c>
    </row>
    <row r="181" spans="1:22" x14ac:dyDescent="0.35">
      <c r="A181" s="32">
        <f t="shared" si="29"/>
        <v>45912</v>
      </c>
      <c r="B181" s="70" cm="1">
        <f t="array" aca="1" ref="B181" ca="1">_xlfn.XLOOKUP(A181,INDIRECT($A$5&amp;"!$AJ$41:$AJ$406"),INDIRECT($A$5&amp;"!$AK$41:$AK$406"))*SUM($F$3:$I$3)</f>
        <v>0</v>
      </c>
      <c r="C181" s="70" cm="1">
        <f t="array" aca="1" ref="C181" ca="1">_xlfn.XLOOKUP(A181,INDIRECT($A$5&amp;"!$AJ$41:$AJ$406"),INDIRECT($A$5&amp;"!$AL$41:$AL$406"))*SUM($F$3:$I$3)</f>
        <v>15</v>
      </c>
      <c r="D181" s="70" cm="1">
        <f t="array" aca="1" ref="D181" ca="1">_xlfn.XLOOKUP(A181,INDIRECT($A$5&amp;"!$AJ$41:$AJ$406"),INDIRECT($A$5&amp;"!$AO$41:$AO$406"))*SUM($F$3:$I$3)</f>
        <v>15</v>
      </c>
      <c r="E181" s="34" cm="1">
        <f t="array" ref="E181">SUMPRODUCT(('PT Storengy'!$B$8:$K$372)*('PT Storengy'!$A$8:$A$372=$A181)*('PT Storengy'!$B$5:$K$5=$A$6)*('PT Storengy'!$B$7:$K$7=$A$7))</f>
        <v>0</v>
      </c>
      <c r="F181" s="119">
        <f t="shared" ca="1" si="20"/>
        <v>14.181996960000001</v>
      </c>
      <c r="G181" s="176">
        <f t="shared" ca="1" si="23"/>
        <v>0.94277999999999995</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0.33610000000000073</v>
      </c>
      <c r="I181" s="71">
        <f t="shared" ca="1" si="24"/>
        <v>40.332000000000086</v>
      </c>
      <c r="J181" s="118" cm="1">
        <f t="array" aca="1" ref="J181" ca="1">IF(COUNTIFS('PTC GRTgaz'!$K$7:$K$15996,"",'PTC GRTgaz'!$A$7:$A$15996,J$16,'PTC GRTgaz'!$D$7:$D$15996,$A181,'PTC GRTgaz'!$C$7:$C$15996,"DEL")&gt;0,J$14,SUMIFS('PTC GRTgaz'!$K$7:$K$15996,'PTC GRTgaz'!$A$7:$A$15996,J$16,'PTC GRTgaz'!$D$7:$D$15996,$A181,'PTC GRTgaz'!$C$7:$C$15996,"DEL")*1.0026*$F$4/INDIRECT($A$4&amp;"!D9"))</f>
        <v>120</v>
      </c>
      <c r="K181" s="118">
        <v>1000</v>
      </c>
      <c r="L181" s="119">
        <f t="shared" ca="1" si="21"/>
        <v>13.916404924155849</v>
      </c>
      <c r="M181" s="176">
        <f t="shared" ca="1" si="25"/>
        <v>0.92432999999999998</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0.42835000000000095</v>
      </c>
      <c r="O181" s="71">
        <f t="shared" ca="1" si="26"/>
        <v>51.402000000000115</v>
      </c>
      <c r="S181" s="119">
        <f t="shared" ca="1" si="22"/>
        <v>14.526072000000015</v>
      </c>
      <c r="T181" s="54">
        <f t="shared" ca="1" si="27"/>
        <v>0.96613000000000004</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0.28387000000000034</v>
      </c>
      <c r="V181" s="71">
        <f t="shared" ca="1" si="28"/>
        <v>34.064400000000042</v>
      </c>
    </row>
    <row r="182" spans="1:22" x14ac:dyDescent="0.35">
      <c r="A182" s="32">
        <f t="shared" si="29"/>
        <v>45913</v>
      </c>
      <c r="B182" s="70" cm="1">
        <f t="array" aca="1" ref="B182" ca="1">_xlfn.XLOOKUP(A182,INDIRECT($A$5&amp;"!$AJ$41:$AJ$406"),INDIRECT($A$5&amp;"!$AK$41:$AK$406"))*SUM($F$3:$I$3)</f>
        <v>0</v>
      </c>
      <c r="C182" s="70" cm="1">
        <f t="array" aca="1" ref="C182" ca="1">_xlfn.XLOOKUP(A182,INDIRECT($A$5&amp;"!$AJ$41:$AJ$406"),INDIRECT($A$5&amp;"!$AL$41:$AL$406"))*SUM($F$3:$I$3)</f>
        <v>15</v>
      </c>
      <c r="D182" s="70" cm="1">
        <f t="array" aca="1" ref="D182" ca="1">_xlfn.XLOOKUP(A182,INDIRECT($A$5&amp;"!$AJ$41:$AJ$406"),INDIRECT($A$5&amp;"!$AO$41:$AO$406"))*SUM($F$3:$I$3)</f>
        <v>15</v>
      </c>
      <c r="E182" s="34" cm="1">
        <f t="array" ref="E182">SUMPRODUCT(('PT Storengy'!$B$8:$K$372)*('PT Storengy'!$A$8:$A$372=$A182)*('PT Storengy'!$B$5:$K$5=$A$6)*('PT Storengy'!$B$7:$K$7=$A$7))</f>
        <v>0</v>
      </c>
      <c r="F182" s="119">
        <f t="shared" ca="1" si="20"/>
        <v>14.22071496</v>
      </c>
      <c r="G182" s="176">
        <f t="shared" ca="1" si="23"/>
        <v>0.94547000000000003</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0.32265000000000021</v>
      </c>
      <c r="I182" s="71">
        <f t="shared" ca="1" si="24"/>
        <v>38.718000000000025</v>
      </c>
      <c r="J182" s="118" cm="1">
        <f t="array" aca="1" ref="J182" ca="1">IF(COUNTIFS('PTC GRTgaz'!$K$7:$K$15996,"",'PTC GRTgaz'!$A$7:$A$15996,J$16,'PTC GRTgaz'!$D$7:$D$15996,$A182,'PTC GRTgaz'!$C$7:$C$15996,"DEL")&gt;0,J$14,SUMIFS('PTC GRTgaz'!$K$7:$K$15996,'PTC GRTgaz'!$A$7:$A$15996,J$16,'PTC GRTgaz'!$D$7:$D$15996,$A182,'PTC GRTgaz'!$C$7:$C$15996,"DEL")*1.0026*$F$4/INDIRECT($A$4&amp;"!D9"))</f>
        <v>120</v>
      </c>
      <c r="K182" s="118">
        <v>1000</v>
      </c>
      <c r="L182" s="119">
        <f t="shared" ca="1" si="21"/>
        <v>13.965748924155848</v>
      </c>
      <c r="M182" s="176">
        <f t="shared" ca="1" si="25"/>
        <v>0.92776000000000003</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0.41120000000000079</v>
      </c>
      <c r="O182" s="71">
        <f t="shared" ca="1" si="26"/>
        <v>49.344000000000094</v>
      </c>
      <c r="S182" s="119">
        <f t="shared" ca="1" si="22"/>
        <v>14.559864000000015</v>
      </c>
      <c r="T182" s="54">
        <f t="shared" ca="1" si="27"/>
        <v>0.96840000000000004</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0.28160000000000035</v>
      </c>
      <c r="V182" s="71">
        <f t="shared" ca="1" si="28"/>
        <v>33.792000000000044</v>
      </c>
    </row>
    <row r="183" spans="1:22" x14ac:dyDescent="0.35">
      <c r="A183" s="32">
        <f t="shared" si="29"/>
        <v>45914</v>
      </c>
      <c r="B183" s="70" cm="1">
        <f t="array" aca="1" ref="B183" ca="1">_xlfn.XLOOKUP(A183,INDIRECT($A$5&amp;"!$AJ$41:$AJ$406"),INDIRECT($A$5&amp;"!$AK$41:$AK$406"))*SUM($F$3:$I$3)</f>
        <v>0</v>
      </c>
      <c r="C183" s="70" cm="1">
        <f t="array" aca="1" ref="C183" ca="1">_xlfn.XLOOKUP(A183,INDIRECT($A$5&amp;"!$AJ$41:$AJ$406"),INDIRECT($A$5&amp;"!$AL$41:$AL$406"))*SUM($F$3:$I$3)</f>
        <v>15</v>
      </c>
      <c r="D183" s="70" cm="1">
        <f t="array" aca="1" ref="D183" ca="1">_xlfn.XLOOKUP(A183,INDIRECT($A$5&amp;"!$AJ$41:$AJ$406"),INDIRECT($A$5&amp;"!$AO$41:$AO$406"))*SUM($F$3:$I$3)</f>
        <v>15</v>
      </c>
      <c r="E183" s="34" cm="1">
        <f t="array" ref="E183">SUMPRODUCT(('PT Storengy'!$B$8:$K$372)*('PT Storengy'!$A$8:$A$372=$A183)*('PT Storengy'!$B$5:$K$5=$A$6)*('PT Storengy'!$B$7:$K$7=$A$7))</f>
        <v>0</v>
      </c>
      <c r="F183" s="119">
        <f t="shared" ca="1" si="20"/>
        <v>14.25788496</v>
      </c>
      <c r="G183" s="176">
        <f t="shared" ca="1" si="23"/>
        <v>0.94804999999999995</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0.30975000000000052</v>
      </c>
      <c r="I183" s="71">
        <f t="shared" ca="1" si="24"/>
        <v>37.170000000000066</v>
      </c>
      <c r="J183" s="118" cm="1">
        <f t="array" aca="1" ref="J183" ca="1">IF(COUNTIFS('PTC GRTgaz'!$K$7:$K$15996,"",'PTC GRTgaz'!$A$7:$A$15996,J$16,'PTC GRTgaz'!$D$7:$D$15996,$A183,'PTC GRTgaz'!$C$7:$C$15996,"DEL")&gt;0,J$14,SUMIFS('PTC GRTgaz'!$K$7:$K$15996,'PTC GRTgaz'!$A$7:$A$15996,J$16,'PTC GRTgaz'!$D$7:$D$15996,$A183,'PTC GRTgaz'!$C$7:$C$15996,"DEL")*1.0026*$F$4/INDIRECT($A$4&amp;"!D9"))</f>
        <v>120</v>
      </c>
      <c r="K183" s="118">
        <v>1000</v>
      </c>
      <c r="L183" s="119">
        <f t="shared" ca="1" si="21"/>
        <v>14.013118924155849</v>
      </c>
      <c r="M183" s="176">
        <f t="shared" ca="1" si="25"/>
        <v>0.93105000000000004</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0.39475000000000077</v>
      </c>
      <c r="O183" s="71">
        <f t="shared" ca="1" si="26"/>
        <v>47.37000000000009</v>
      </c>
      <c r="S183" s="119">
        <f t="shared" ca="1" si="22"/>
        <v>14.593384800000015</v>
      </c>
      <c r="T183" s="54">
        <f t="shared" ca="1" si="27"/>
        <v>0.97065999999999997</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0.27934000000000042</v>
      </c>
      <c r="V183" s="71">
        <f t="shared" ca="1" si="28"/>
        <v>33.520800000000051</v>
      </c>
    </row>
    <row r="184" spans="1:22" x14ac:dyDescent="0.35">
      <c r="A184" s="32">
        <f t="shared" si="29"/>
        <v>45915</v>
      </c>
      <c r="B184" s="70" cm="1">
        <f t="array" aca="1" ref="B184" ca="1">_xlfn.XLOOKUP(A184,INDIRECT($A$5&amp;"!$AJ$41:$AJ$406"),INDIRECT($A$5&amp;"!$AK$41:$AK$406"))*SUM($F$3:$I$3)</f>
        <v>0</v>
      </c>
      <c r="C184" s="70" cm="1">
        <f t="array" aca="1" ref="C184" ca="1">_xlfn.XLOOKUP(A184,INDIRECT($A$5&amp;"!$AJ$41:$AJ$406"),INDIRECT($A$5&amp;"!$AL$41:$AL$406"))*SUM($F$3:$I$3)</f>
        <v>15</v>
      </c>
      <c r="D184" s="70" cm="1">
        <f t="array" aca="1" ref="D184" ca="1">_xlfn.XLOOKUP(A184,INDIRECT($A$5&amp;"!$AJ$41:$AJ$406"),INDIRECT($A$5&amp;"!$AO$41:$AO$406"))*SUM($F$3:$I$3)</f>
        <v>15</v>
      </c>
      <c r="E184" s="34" cm="1">
        <f t="array" ref="E184">SUMPRODUCT(('PT Storengy'!$B$8:$K$372)*('PT Storengy'!$A$8:$A$372=$A184)*('PT Storengy'!$B$5:$K$5=$A$6)*('PT Storengy'!$B$7:$K$7=$A$7))</f>
        <v>0.45</v>
      </c>
      <c r="F184" s="119">
        <f t="shared" ca="1" si="20"/>
        <v>14.27764998</v>
      </c>
      <c r="G184" s="176">
        <f t="shared" ca="1" si="23"/>
        <v>0.95052999999999999</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0.2994700000000004</v>
      </c>
      <c r="I184" s="71">
        <f t="shared" ca="1" si="24"/>
        <v>19.765020000000028</v>
      </c>
      <c r="J184" s="118" cm="1">
        <f t="array" aca="1" ref="J184" ca="1">IF(COUNTIFS('PTC GRTgaz'!$K$7:$K$15996,"",'PTC GRTgaz'!$A$7:$A$15996,J$16,'PTC GRTgaz'!$D$7:$D$15996,$A184,'PTC GRTgaz'!$C$7:$C$15996,"DEL")&gt;0,J$14,SUMIFS('PTC GRTgaz'!$K$7:$K$15996,'PTC GRTgaz'!$A$7:$A$15996,J$16,'PTC GRTgaz'!$D$7:$D$15996,$A184,'PTC GRTgaz'!$C$7:$C$15996,"DEL")*1.0026*$F$4/INDIRECT($A$4&amp;"!D9"))</f>
        <v>120</v>
      </c>
      <c r="K184" s="118">
        <v>1000</v>
      </c>
      <c r="L184" s="119">
        <f t="shared" ca="1" si="21"/>
        <v>14.038129624155848</v>
      </c>
      <c r="M184" s="176">
        <f t="shared" ca="1" si="25"/>
        <v>0.93420999999999998</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0.37895000000000112</v>
      </c>
      <c r="O184" s="71">
        <f t="shared" ca="1" si="26"/>
        <v>25.010700000000075</v>
      </c>
      <c r="S184" s="119">
        <f t="shared" ca="1" si="22"/>
        <v>14.626638000000016</v>
      </c>
      <c r="T184" s="54">
        <f t="shared" ca="1" si="27"/>
        <v>0.97289000000000003</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0.27711000000000036</v>
      </c>
      <c r="V184" s="71">
        <f t="shared" ca="1" si="28"/>
        <v>33.253200000000042</v>
      </c>
    </row>
    <row r="185" spans="1:22" x14ac:dyDescent="0.35">
      <c r="A185" s="32">
        <f t="shared" si="29"/>
        <v>45916</v>
      </c>
      <c r="B185" s="70" cm="1">
        <f t="array" aca="1" ref="B185" ca="1">_xlfn.XLOOKUP(A185,INDIRECT($A$5&amp;"!$AJ$41:$AJ$406"),INDIRECT($A$5&amp;"!$AK$41:$AK$406"))*SUM($F$3:$I$3)</f>
        <v>0</v>
      </c>
      <c r="C185" s="70" cm="1">
        <f t="array" aca="1" ref="C185" ca="1">_xlfn.XLOOKUP(A185,INDIRECT($A$5&amp;"!$AJ$41:$AJ$406"),INDIRECT($A$5&amp;"!$AL$41:$AL$406"))*SUM($F$3:$I$3)</f>
        <v>15</v>
      </c>
      <c r="D185" s="70" cm="1">
        <f t="array" aca="1" ref="D185" ca="1">_xlfn.XLOOKUP(A185,INDIRECT($A$5&amp;"!$AJ$41:$AJ$406"),INDIRECT($A$5&amp;"!$AO$41:$AO$406"))*SUM($F$3:$I$3)</f>
        <v>15</v>
      </c>
      <c r="E185" s="34" cm="1">
        <f t="array" ref="E185">SUMPRODUCT(('PT Storengy'!$B$8:$K$372)*('PT Storengy'!$A$8:$A$372=$A185)*('PT Storengy'!$B$5:$K$5=$A$6)*('PT Storengy'!$B$7:$K$7=$A$7))</f>
        <v>0.45</v>
      </c>
      <c r="F185" s="119">
        <f t="shared" ca="1" si="20"/>
        <v>14.297328540000001</v>
      </c>
      <c r="G185" s="176">
        <f t="shared" ca="1" si="23"/>
        <v>0.95184000000000002</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0.29816000000000037</v>
      </c>
      <c r="I185" s="71">
        <f t="shared" ca="1" si="24"/>
        <v>19.678560000000026</v>
      </c>
      <c r="J185" s="118" cm="1">
        <f t="array" aca="1" ref="J185" ca="1">IF(COUNTIFS('PTC GRTgaz'!$K$7:$K$15996,"",'PTC GRTgaz'!$A$7:$A$15996,J$16,'PTC GRTgaz'!$D$7:$D$15996,$A185,'PTC GRTgaz'!$C$7:$C$15996,"DEL")&gt;0,J$14,SUMIFS('PTC GRTgaz'!$K$7:$K$15996,'PTC GRTgaz'!$A$7:$A$15996,J$16,'PTC GRTgaz'!$D$7:$D$15996,$A185,'PTC GRTgaz'!$C$7:$C$15996,"DEL")*1.0026*$F$4/INDIRECT($A$4&amp;"!D9"))</f>
        <v>120</v>
      </c>
      <c r="K185" s="118">
        <v>1000</v>
      </c>
      <c r="L185" s="119">
        <f t="shared" ca="1" si="21"/>
        <v>14.062589224155849</v>
      </c>
      <c r="M185" s="176">
        <f t="shared" ca="1" si="25"/>
        <v>0.93588000000000005</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0.37060000000000082</v>
      </c>
      <c r="O185" s="71">
        <f t="shared" ca="1" si="26"/>
        <v>24.459600000000055</v>
      </c>
      <c r="S185" s="119">
        <f t="shared" ca="1" si="22"/>
        <v>14.659624800000016</v>
      </c>
      <c r="T185" s="54">
        <f t="shared" ca="1" si="27"/>
        <v>0.97511000000000003</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0.2748900000000003</v>
      </c>
      <c r="V185" s="71">
        <f t="shared" ca="1" si="28"/>
        <v>32.986800000000038</v>
      </c>
    </row>
    <row r="186" spans="1:22" x14ac:dyDescent="0.35">
      <c r="A186" s="32">
        <f t="shared" si="29"/>
        <v>45917</v>
      </c>
      <c r="B186" s="70" cm="1">
        <f t="array" aca="1" ref="B186" ca="1">_xlfn.XLOOKUP(A186,INDIRECT($A$5&amp;"!$AJ$41:$AJ$406"),INDIRECT($A$5&amp;"!$AK$41:$AK$406"))*SUM($F$3:$I$3)</f>
        <v>0</v>
      </c>
      <c r="C186" s="70" cm="1">
        <f t="array" aca="1" ref="C186" ca="1">_xlfn.XLOOKUP(A186,INDIRECT($A$5&amp;"!$AJ$41:$AJ$406"),INDIRECT($A$5&amp;"!$AL$41:$AL$406"))*SUM($F$3:$I$3)</f>
        <v>15</v>
      </c>
      <c r="D186" s="70" cm="1">
        <f t="array" aca="1" ref="D186" ca="1">_xlfn.XLOOKUP(A186,INDIRECT($A$5&amp;"!$AJ$41:$AJ$406"),INDIRECT($A$5&amp;"!$AO$41:$AO$406"))*SUM($F$3:$I$3)</f>
        <v>15</v>
      </c>
      <c r="E186" s="34" cm="1">
        <f t="array" ref="E186">SUMPRODUCT(('PT Storengy'!$B$8:$K$372)*('PT Storengy'!$A$8:$A$372=$A186)*('PT Storengy'!$B$5:$K$5=$A$6)*('PT Storengy'!$B$7:$K$7=$A$7))</f>
        <v>0.45</v>
      </c>
      <c r="F186" s="119">
        <f t="shared" ca="1" si="20"/>
        <v>14.31691998</v>
      </c>
      <c r="G186" s="176">
        <f t="shared" ca="1" si="23"/>
        <v>0.95316000000000001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0.29684000000000038</v>
      </c>
      <c r="I186" s="71">
        <f t="shared" ca="1" si="24"/>
        <v>19.591440000000024</v>
      </c>
      <c r="J186" s="118" cm="1">
        <f t="array" aca="1" ref="J186" ca="1">IF(COUNTIFS('PTC GRTgaz'!$K$7:$K$15996,"",'PTC GRTgaz'!$A$7:$A$15996,J$16,'PTC GRTgaz'!$D$7:$D$15996,$A186,'PTC GRTgaz'!$C$7:$C$15996,"DEL")&gt;0,J$14,SUMIFS('PTC GRTgaz'!$K$7:$K$15996,'PTC GRTgaz'!$A$7:$A$15996,J$16,'PTC GRTgaz'!$D$7:$D$15996,$A186,'PTC GRTgaz'!$C$7:$C$15996,"DEL")*1.0026*$F$4/INDIRECT($A$4&amp;"!D9"))</f>
        <v>120</v>
      </c>
      <c r="K186" s="118">
        <v>1000</v>
      </c>
      <c r="L186" s="119">
        <f t="shared" ca="1" si="21"/>
        <v>14.086510924155849</v>
      </c>
      <c r="M186" s="176">
        <f t="shared" ca="1" si="25"/>
        <v>0.93750999999999995</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0.36245000000000127</v>
      </c>
      <c r="O186" s="71">
        <f t="shared" ca="1" si="26"/>
        <v>23.921700000000083</v>
      </c>
      <c r="S186" s="119">
        <f t="shared" ca="1" si="22"/>
        <v>14.692347600000016</v>
      </c>
      <c r="T186" s="54">
        <f t="shared" ca="1" si="27"/>
        <v>0.97731000000000001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0.27269000000000032</v>
      </c>
      <c r="V186" s="71">
        <f t="shared" ca="1" si="28"/>
        <v>32.722800000000035</v>
      </c>
    </row>
    <row r="187" spans="1:22" x14ac:dyDescent="0.35">
      <c r="A187" s="32">
        <f t="shared" si="29"/>
        <v>45918</v>
      </c>
      <c r="B187" s="70" cm="1">
        <f t="array" aca="1" ref="B187" ca="1">_xlfn.XLOOKUP(A187,INDIRECT($A$5&amp;"!$AJ$41:$AJ$406"),INDIRECT($A$5&amp;"!$AK$41:$AK$406"))*SUM($F$3:$I$3)</f>
        <v>0</v>
      </c>
      <c r="C187" s="70" cm="1">
        <f t="array" aca="1" ref="C187" ca="1">_xlfn.XLOOKUP(A187,INDIRECT($A$5&amp;"!$AJ$41:$AJ$406"),INDIRECT($A$5&amp;"!$AL$41:$AL$406"))*SUM($F$3:$I$3)</f>
        <v>15</v>
      </c>
      <c r="D187" s="70" cm="1">
        <f t="array" aca="1" ref="D187" ca="1">_xlfn.XLOOKUP(A187,INDIRECT($A$5&amp;"!$AJ$41:$AJ$406"),INDIRECT($A$5&amp;"!$AO$41:$AO$406"))*SUM($F$3:$I$3)</f>
        <v>15</v>
      </c>
      <c r="E187" s="34" cm="1">
        <f t="array" ref="E187">SUMPRODUCT(('PT Storengy'!$B$8:$K$372)*('PT Storengy'!$A$8:$A$372=$A187)*('PT Storengy'!$B$5:$K$5=$A$6)*('PT Storengy'!$B$7:$K$7=$A$7))</f>
        <v>0.45</v>
      </c>
      <c r="F187" s="119">
        <f t="shared" ca="1" si="20"/>
        <v>14.33642562</v>
      </c>
      <c r="G187" s="176">
        <f t="shared" ca="1" si="23"/>
        <v>0.95445999999999998</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0.29554000000000036</v>
      </c>
      <c r="I187" s="71">
        <f t="shared" ca="1" si="24"/>
        <v>19.505640000000025</v>
      </c>
      <c r="J187" s="118" cm="1">
        <f t="array" aca="1" ref="J187" ca="1">IF(COUNTIFS('PTC GRTgaz'!$K$7:$K$15996,"",'PTC GRTgaz'!$A$7:$A$15996,J$16,'PTC GRTgaz'!$D$7:$D$15996,$A187,'PTC GRTgaz'!$C$7:$C$15996,"DEL")&gt;0,J$14,SUMIFS('PTC GRTgaz'!$K$7:$K$15996,'PTC GRTgaz'!$A$7:$A$15996,J$16,'PTC GRTgaz'!$D$7:$D$15996,$A187,'PTC GRTgaz'!$C$7:$C$15996,"DEL")*1.0026*$F$4/INDIRECT($A$4&amp;"!D9"))</f>
        <v>120</v>
      </c>
      <c r="K187" s="118">
        <v>1000</v>
      </c>
      <c r="L187" s="119">
        <f t="shared" ca="1" si="21"/>
        <v>14.109907924155848</v>
      </c>
      <c r="M187" s="176">
        <f t="shared" ca="1" si="25"/>
        <v>0.93910000000000005</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0.35450000000000093</v>
      </c>
      <c r="O187" s="71">
        <f t="shared" ca="1" si="26"/>
        <v>23.397000000000062</v>
      </c>
      <c r="S187" s="119">
        <f t="shared" ca="1" si="22"/>
        <v>14.724808800000016</v>
      </c>
      <c r="T187" s="54">
        <f t="shared" ca="1" si="27"/>
        <v>0.97948999999999997</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0.27051000000000036</v>
      </c>
      <c r="V187" s="71">
        <f t="shared" ca="1" si="28"/>
        <v>32.461200000000041</v>
      </c>
    </row>
    <row r="188" spans="1:22" x14ac:dyDescent="0.35">
      <c r="A188" s="32">
        <f t="shared" si="29"/>
        <v>45919</v>
      </c>
      <c r="B188" s="70" cm="1">
        <f t="array" aca="1" ref="B188" ca="1">_xlfn.XLOOKUP(A188,INDIRECT($A$5&amp;"!$AJ$41:$AJ$406"),INDIRECT($A$5&amp;"!$AK$41:$AK$406"))*SUM($F$3:$I$3)</f>
        <v>0</v>
      </c>
      <c r="C188" s="70" cm="1">
        <f t="array" aca="1" ref="C188" ca="1">_xlfn.XLOOKUP(A188,INDIRECT($A$5&amp;"!$AJ$41:$AJ$406"),INDIRECT($A$5&amp;"!$AL$41:$AL$406"))*SUM($F$3:$I$3)</f>
        <v>15</v>
      </c>
      <c r="D188" s="70" cm="1">
        <f t="array" aca="1" ref="D188" ca="1">_xlfn.XLOOKUP(A188,INDIRECT($A$5&amp;"!$AJ$41:$AJ$406"),INDIRECT($A$5&amp;"!$AO$41:$AO$406"))*SUM($F$3:$I$3)</f>
        <v>15</v>
      </c>
      <c r="E188" s="34" cm="1">
        <f t="array" ref="E188">SUMPRODUCT(('PT Storengy'!$B$8:$K$372)*('PT Storengy'!$A$8:$A$372=$A188)*('PT Storengy'!$B$5:$K$5=$A$6)*('PT Storengy'!$B$7:$K$7=$A$7))</f>
        <v>0.45</v>
      </c>
      <c r="F188" s="119">
        <f t="shared" ca="1" si="20"/>
        <v>14.355845459999999</v>
      </c>
      <c r="G188" s="176">
        <f t="shared" ca="1" si="23"/>
        <v>0.95576000000000005</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0.29424000000000028</v>
      </c>
      <c r="I188" s="71">
        <f t="shared" ca="1" si="24"/>
        <v>19.419840000000018</v>
      </c>
      <c r="J188" s="118" cm="1">
        <f t="array" aca="1" ref="J188" ca="1">IF(COUNTIFS('PTC GRTgaz'!$K$7:$K$15996,"",'PTC GRTgaz'!$A$7:$A$15996,J$16,'PTC GRTgaz'!$D$7:$D$15996,$A188,'PTC GRTgaz'!$C$7:$C$15996,"DEL")&gt;0,J$14,SUMIFS('PTC GRTgaz'!$K$7:$K$15996,'PTC GRTgaz'!$A$7:$A$15996,J$16,'PTC GRTgaz'!$D$7:$D$15996,$A188,'PTC GRTgaz'!$C$7:$C$15996,"DEL")*1.0026*$F$4/INDIRECT($A$4&amp;"!D9"))</f>
        <v>120</v>
      </c>
      <c r="K188" s="118">
        <v>1000</v>
      </c>
      <c r="L188" s="119">
        <f t="shared" ca="1" si="21"/>
        <v>14.132790124155848</v>
      </c>
      <c r="M188" s="176">
        <f t="shared" ca="1" si="25"/>
        <v>0.94066000000000005</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0.34670000000000029</v>
      </c>
      <c r="O188" s="71">
        <f t="shared" ca="1" si="26"/>
        <v>22.882200000000019</v>
      </c>
      <c r="S188" s="119">
        <f t="shared" ca="1" si="22"/>
        <v>14.757010800000016</v>
      </c>
      <c r="T188" s="54">
        <f t="shared" ca="1" si="27"/>
        <v>0.98165000000000002</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0.26835000000000031</v>
      </c>
      <c r="V188" s="71">
        <f t="shared" ca="1" si="28"/>
        <v>32.202000000000041</v>
      </c>
    </row>
    <row r="189" spans="1:22" x14ac:dyDescent="0.35">
      <c r="A189" s="32">
        <f t="shared" si="29"/>
        <v>45920</v>
      </c>
      <c r="B189" s="70" cm="1">
        <f t="array" aca="1" ref="B189" ca="1">_xlfn.XLOOKUP(A189,INDIRECT($A$5&amp;"!$AJ$41:$AJ$406"),INDIRECT($A$5&amp;"!$AK$41:$AK$406"))*SUM($F$3:$I$3)</f>
        <v>0</v>
      </c>
      <c r="C189" s="70" cm="1">
        <f t="array" aca="1" ref="C189" ca="1">_xlfn.XLOOKUP(A189,INDIRECT($A$5&amp;"!$AJ$41:$AJ$406"),INDIRECT($A$5&amp;"!$AL$41:$AL$406"))*SUM($F$3:$I$3)</f>
        <v>15</v>
      </c>
      <c r="D189" s="70" cm="1">
        <f t="array" aca="1" ref="D189" ca="1">_xlfn.XLOOKUP(A189,INDIRECT($A$5&amp;"!$AJ$41:$AJ$406"),INDIRECT($A$5&amp;"!$AO$41:$AO$406"))*SUM($F$3:$I$3)</f>
        <v>15</v>
      </c>
      <c r="E189" s="34" cm="1">
        <f t="array" ref="E189">SUMPRODUCT(('PT Storengy'!$B$8:$K$372)*('PT Storengy'!$A$8:$A$372=$A189)*('PT Storengy'!$B$5:$K$5=$A$6)*('PT Storengy'!$B$7:$K$7=$A$7))</f>
        <v>0.45</v>
      </c>
      <c r="F189" s="119">
        <f t="shared" ca="1" si="20"/>
        <v>14.3751795</v>
      </c>
      <c r="G189" s="176">
        <f t="shared" ca="1" si="23"/>
        <v>0.95706000000000002</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0.29294000000000037</v>
      </c>
      <c r="I189" s="71">
        <f t="shared" ca="1" si="24"/>
        <v>19.334040000000023</v>
      </c>
      <c r="J189" s="118" cm="1">
        <f t="array" aca="1" ref="J189" ca="1">IF(COUNTIFS('PTC GRTgaz'!$K$7:$K$15996,"",'PTC GRTgaz'!$A$7:$A$15996,J$16,'PTC GRTgaz'!$D$7:$D$15996,$A189,'PTC GRTgaz'!$C$7:$C$15996,"DEL")&gt;0,J$14,SUMIFS('PTC GRTgaz'!$K$7:$K$15996,'PTC GRTgaz'!$A$7:$A$15996,J$16,'PTC GRTgaz'!$D$7:$D$15996,$A189,'PTC GRTgaz'!$C$7:$C$15996,"DEL")*1.0026*$F$4/INDIRECT($A$4&amp;"!D9"))</f>
        <v>120</v>
      </c>
      <c r="K189" s="118">
        <v>1000</v>
      </c>
      <c r="L189" s="119">
        <f t="shared" ca="1" si="21"/>
        <v>14.155167424155849</v>
      </c>
      <c r="M189" s="176">
        <f t="shared" ca="1" si="25"/>
        <v>0.94218999999999997</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0.33905000000000063</v>
      </c>
      <c r="O189" s="71">
        <f t="shared" ca="1" si="26"/>
        <v>22.377300000000041</v>
      </c>
      <c r="S189" s="119">
        <f t="shared" ca="1" si="22"/>
        <v>14.788954800000015</v>
      </c>
      <c r="T189" s="54">
        <f t="shared" ca="1" si="27"/>
        <v>0.98380000000000001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0.26620000000000033</v>
      </c>
      <c r="V189" s="71">
        <f t="shared" ca="1" si="28"/>
        <v>31.944000000000038</v>
      </c>
    </row>
    <row r="190" spans="1:22" x14ac:dyDescent="0.35">
      <c r="A190" s="32">
        <f t="shared" si="29"/>
        <v>45921</v>
      </c>
      <c r="B190" s="70" cm="1">
        <f t="array" aca="1" ref="B190" ca="1">_xlfn.XLOOKUP(A190,INDIRECT($A$5&amp;"!$AJ$41:$AJ$406"),INDIRECT($A$5&amp;"!$AK$41:$AK$406"))*SUM($F$3:$I$3)</f>
        <v>0</v>
      </c>
      <c r="C190" s="70" cm="1">
        <f t="array" aca="1" ref="C190" ca="1">_xlfn.XLOOKUP(A190,INDIRECT($A$5&amp;"!$AJ$41:$AJ$406"),INDIRECT($A$5&amp;"!$AL$41:$AL$406"))*SUM($F$3:$I$3)</f>
        <v>15</v>
      </c>
      <c r="D190" s="70" cm="1">
        <f t="array" aca="1" ref="D190" ca="1">_xlfn.XLOOKUP(A190,INDIRECT($A$5&amp;"!$AJ$41:$AJ$406"),INDIRECT($A$5&amp;"!$AO$41:$AO$406"))*SUM($F$3:$I$3)</f>
        <v>15</v>
      </c>
      <c r="E190" s="34" cm="1">
        <f t="array" ref="E190">SUMPRODUCT(('PT Storengy'!$B$8:$K$372)*('PT Storengy'!$A$8:$A$372=$A190)*('PT Storengy'!$B$5:$K$5=$A$6)*('PT Storengy'!$B$7:$K$7=$A$7))</f>
        <v>0.45</v>
      </c>
      <c r="F190" s="119">
        <f t="shared" ca="1" si="20"/>
        <v>14.394428400000001</v>
      </c>
      <c r="G190" s="176">
        <f t="shared" ca="1" si="23"/>
        <v>0.95835000000000004</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0.2916500000000003</v>
      </c>
      <c r="I190" s="71">
        <f t="shared" ca="1" si="24"/>
        <v>19.24890000000002</v>
      </c>
      <c r="J190" s="118" cm="1">
        <f t="array" aca="1" ref="J190" ca="1">IF(COUNTIFS('PTC GRTgaz'!$K$7:$K$15996,"",'PTC GRTgaz'!$A$7:$A$15996,J$16,'PTC GRTgaz'!$D$7:$D$15996,$A190,'PTC GRTgaz'!$C$7:$C$15996,"DEL")&gt;0,J$14,SUMIFS('PTC GRTgaz'!$K$7:$K$15996,'PTC GRTgaz'!$A$7:$A$15996,J$16,'PTC GRTgaz'!$D$7:$D$15996,$A190,'PTC GRTgaz'!$C$7:$C$15996,"DEL")*1.0026*$F$4/INDIRECT($A$4&amp;"!D9"))</f>
        <v>120</v>
      </c>
      <c r="K190" s="118">
        <v>1000</v>
      </c>
      <c r="L190" s="119">
        <f t="shared" ca="1" si="21"/>
        <v>14.177053024155848</v>
      </c>
      <c r="M190" s="176">
        <f t="shared" ca="1" si="25"/>
        <v>0.94367999999999996</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0.33160000000000062</v>
      </c>
      <c r="O190" s="71">
        <f t="shared" ca="1" si="26"/>
        <v>21.885600000000039</v>
      </c>
      <c r="S190" s="119">
        <f t="shared" ca="1" si="22"/>
        <v>14.820643200000015</v>
      </c>
      <c r="T190" s="54">
        <f t="shared" ca="1" si="27"/>
        <v>0.98592999999999997</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0.26407000000000036</v>
      </c>
      <c r="V190" s="71">
        <f t="shared" ca="1" si="28"/>
        <v>31.688400000000044</v>
      </c>
    </row>
    <row r="191" spans="1:22" x14ac:dyDescent="0.35">
      <c r="A191" s="32">
        <f t="shared" si="29"/>
        <v>45922</v>
      </c>
      <c r="B191" s="70" cm="1">
        <f t="array" aca="1" ref="B191" ca="1">_xlfn.XLOOKUP(A191,INDIRECT($A$5&amp;"!$AJ$41:$AJ$406"),INDIRECT($A$5&amp;"!$AK$41:$AK$406"))*SUM($F$3:$I$3)</f>
        <v>0</v>
      </c>
      <c r="C191" s="70" cm="1">
        <f t="array" aca="1" ref="C191" ca="1">_xlfn.XLOOKUP(A191,INDIRECT($A$5&amp;"!$AJ$41:$AJ$406"),INDIRECT($A$5&amp;"!$AL$41:$AL$406"))*SUM($F$3:$I$3)</f>
        <v>15</v>
      </c>
      <c r="D191" s="70" cm="1">
        <f t="array" aca="1" ref="D191" ca="1">_xlfn.XLOOKUP(A191,INDIRECT($A$5&amp;"!$AJ$41:$AJ$406"),INDIRECT($A$5&amp;"!$AO$41:$AO$406"))*SUM($F$3:$I$3)</f>
        <v>15</v>
      </c>
      <c r="E191" s="34" cm="1">
        <f t="array" ref="E191">SUMPRODUCT(('PT Storengy'!$B$8:$K$372)*('PT Storengy'!$A$8:$A$372=$A191)*('PT Storengy'!$B$5:$K$5=$A$6)*('PT Storengy'!$B$7:$K$7=$A$7))</f>
        <v>0.45</v>
      </c>
      <c r="F191" s="119">
        <f t="shared" ca="1" si="20"/>
        <v>14.41359282</v>
      </c>
      <c r="G191" s="176">
        <f t="shared" ca="1" si="23"/>
        <v>0.95962999999999998</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0.29037000000000041</v>
      </c>
      <c r="I191" s="71">
        <f t="shared" ca="1" si="24"/>
        <v>19.164420000000028</v>
      </c>
      <c r="J191" s="118" cm="1">
        <f t="array" aca="1" ref="J191" ca="1">IF(COUNTIFS('PTC GRTgaz'!$K$7:$K$15996,"",'PTC GRTgaz'!$A$7:$A$15996,J$16,'PTC GRTgaz'!$D$7:$D$15996,$A191,'PTC GRTgaz'!$C$7:$C$15996,"DEL")&gt;0,J$14,SUMIFS('PTC GRTgaz'!$K$7:$K$15996,'PTC GRTgaz'!$A$7:$A$15996,J$16,'PTC GRTgaz'!$D$7:$D$15996,$A191,'PTC GRTgaz'!$C$7:$C$15996,"DEL")*1.0026*$F$4/INDIRECT($A$4&amp;"!D9"))</f>
        <v>120</v>
      </c>
      <c r="K191" s="118">
        <v>1000</v>
      </c>
      <c r="L191" s="119">
        <f t="shared" ca="1" si="21"/>
        <v>14.198456824155848</v>
      </c>
      <c r="M191" s="176">
        <f t="shared" ca="1" si="25"/>
        <v>0.94513999999999998</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0.32430000000000048</v>
      </c>
      <c r="O191" s="71">
        <f t="shared" ca="1" si="26"/>
        <v>21.403800000000032</v>
      </c>
      <c r="S191" s="119">
        <f t="shared" ca="1" si="22"/>
        <v>14.852078400000016</v>
      </c>
      <c r="T191" s="54">
        <f t="shared" ca="1" si="27"/>
        <v>0.98804000000000003</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0.2619600000000003</v>
      </c>
      <c r="V191" s="71">
        <f t="shared" ca="1" si="28"/>
        <v>31.435200000000037</v>
      </c>
    </row>
    <row r="192" spans="1:22" x14ac:dyDescent="0.35">
      <c r="A192" s="32">
        <f t="shared" si="29"/>
        <v>45923</v>
      </c>
      <c r="B192" s="70" cm="1">
        <f t="array" aca="1" ref="B192" ca="1">_xlfn.XLOOKUP(A192,INDIRECT($A$5&amp;"!$AJ$41:$AJ$406"),INDIRECT($A$5&amp;"!$AK$41:$AK$406"))*SUM($F$3:$I$3)</f>
        <v>0</v>
      </c>
      <c r="C192" s="70" cm="1">
        <f t="array" aca="1" ref="C192" ca="1">_xlfn.XLOOKUP(A192,INDIRECT($A$5&amp;"!$AJ$41:$AJ$406"),INDIRECT($A$5&amp;"!$AL$41:$AL$406"))*SUM($F$3:$I$3)</f>
        <v>15</v>
      </c>
      <c r="D192" s="70" cm="1">
        <f t="array" aca="1" ref="D192" ca="1">_xlfn.XLOOKUP(A192,INDIRECT($A$5&amp;"!$AJ$41:$AJ$406"),INDIRECT($A$5&amp;"!$AO$41:$AO$406"))*SUM($F$3:$I$3)</f>
        <v>15</v>
      </c>
      <c r="E192" s="34" cm="1">
        <f t="array" ref="E192">SUMPRODUCT(('PT Storengy'!$B$8:$K$372)*('PT Storengy'!$A$8:$A$372=$A192)*('PT Storengy'!$B$5:$K$5=$A$6)*('PT Storengy'!$B$7:$K$7=$A$7))</f>
        <v>0.45</v>
      </c>
      <c r="F192" s="119">
        <f t="shared" ca="1" si="20"/>
        <v>14.432672759999999</v>
      </c>
      <c r="G192" s="176">
        <f t="shared" ca="1" si="23"/>
        <v>0.96091000000000004</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0.28909000000000029</v>
      </c>
      <c r="I192" s="71">
        <f t="shared" ca="1" si="24"/>
        <v>19.079940000000018</v>
      </c>
      <c r="J192" s="118" cm="1">
        <f t="array" aca="1" ref="J192" ca="1">IF(COUNTIFS('PTC GRTgaz'!$K$7:$K$15996,"",'PTC GRTgaz'!$A$7:$A$15996,J$16,'PTC GRTgaz'!$D$7:$D$15996,$A192,'PTC GRTgaz'!$C$7:$C$15996,"DEL")&gt;0,J$14,SUMIFS('PTC GRTgaz'!$K$7:$K$15996,'PTC GRTgaz'!$A$7:$A$15996,J$16,'PTC GRTgaz'!$D$7:$D$15996,$A192,'PTC GRTgaz'!$C$7:$C$15996,"DEL")*1.0026*$F$4/INDIRECT($A$4&amp;"!D9"))</f>
        <v>120</v>
      </c>
      <c r="K192" s="118">
        <v>1000</v>
      </c>
      <c r="L192" s="119">
        <f t="shared" ca="1" si="21"/>
        <v>14.219392024155848</v>
      </c>
      <c r="M192" s="176">
        <f t="shared" ca="1" si="25"/>
        <v>0.94655999999999996</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0.31720000000000054</v>
      </c>
      <c r="O192" s="71">
        <f t="shared" ca="1" si="26"/>
        <v>20.935200000000034</v>
      </c>
      <c r="S192" s="119">
        <f t="shared" ca="1" si="22"/>
        <v>14.883261600000015</v>
      </c>
      <c r="T192" s="54">
        <f t="shared" ca="1" si="27"/>
        <v>0.99014000000000002</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0.25986000000000031</v>
      </c>
      <c r="V192" s="71">
        <f t="shared" ca="1" si="28"/>
        <v>31.183200000000038</v>
      </c>
    </row>
    <row r="193" spans="1:22" x14ac:dyDescent="0.35">
      <c r="A193" s="32">
        <f t="shared" si="29"/>
        <v>45924</v>
      </c>
      <c r="B193" s="70" cm="1">
        <f t="array" aca="1" ref="B193" ca="1">_xlfn.XLOOKUP(A193,INDIRECT($A$5&amp;"!$AJ$41:$AJ$406"),INDIRECT($A$5&amp;"!$AK$41:$AK$406"))*SUM($F$3:$I$3)</f>
        <v>0</v>
      </c>
      <c r="C193" s="70" cm="1">
        <f t="array" aca="1" ref="C193" ca="1">_xlfn.XLOOKUP(A193,INDIRECT($A$5&amp;"!$AJ$41:$AJ$406"),INDIRECT($A$5&amp;"!$AL$41:$AL$406"))*SUM($F$3:$I$3)</f>
        <v>15</v>
      </c>
      <c r="D193" s="70" cm="1">
        <f t="array" aca="1" ref="D193" ca="1">_xlfn.XLOOKUP(A193,INDIRECT($A$5&amp;"!$AJ$41:$AJ$406"),INDIRECT($A$5&amp;"!$AO$41:$AO$406"))*SUM($F$3:$I$3)</f>
        <v>15</v>
      </c>
      <c r="E193" s="34" cm="1">
        <f t="array" ref="E193">SUMPRODUCT(('PT Storengy'!$B$8:$K$372)*('PT Storengy'!$A$8:$A$372=$A193)*('PT Storengy'!$B$5:$K$5=$A$6)*('PT Storengy'!$B$7:$K$7=$A$7))</f>
        <v>0.45</v>
      </c>
      <c r="F193" s="119">
        <f t="shared" ca="1" si="20"/>
        <v>14.45166888</v>
      </c>
      <c r="G193" s="176">
        <f t="shared" ca="1" si="23"/>
        <v>0.96218000000000004</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0.28782000000000035</v>
      </c>
      <c r="I193" s="71">
        <f t="shared" ca="1" si="24"/>
        <v>18.996120000000023</v>
      </c>
      <c r="J193" s="118" cm="1">
        <f t="array" aca="1" ref="J193" ca="1">IF(COUNTIFS('PTC GRTgaz'!$K$7:$K$15996,"",'PTC GRTgaz'!$A$7:$A$15996,J$16,'PTC GRTgaz'!$D$7:$D$15996,$A193,'PTC GRTgaz'!$C$7:$C$15996,"DEL")&gt;0,J$14,SUMIFS('PTC GRTgaz'!$K$7:$K$15996,'PTC GRTgaz'!$A$7:$A$15996,J$16,'PTC GRTgaz'!$D$7:$D$15996,$A193,'PTC GRTgaz'!$C$7:$C$15996,"DEL")*1.0026*$F$4/INDIRECT($A$4&amp;"!D9"))</f>
        <v>120</v>
      </c>
      <c r="K193" s="118">
        <v>1000</v>
      </c>
      <c r="L193" s="119">
        <f t="shared" ca="1" si="21"/>
        <v>14.239865224155848</v>
      </c>
      <c r="M193" s="176">
        <f t="shared" ca="1" si="25"/>
        <v>0.94796000000000002</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0.31020000000000014</v>
      </c>
      <c r="O193" s="71">
        <f t="shared" ca="1" si="26"/>
        <v>20.473200000000009</v>
      </c>
      <c r="S193" s="119">
        <f t="shared" ca="1" si="22"/>
        <v>14.914195200000016</v>
      </c>
      <c r="T193" s="54">
        <f t="shared" ca="1" si="27"/>
        <v>0.99221999999999999</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0.25778000000000034</v>
      </c>
      <c r="V193" s="71">
        <f t="shared" ca="1" si="28"/>
        <v>30.933600000000041</v>
      </c>
    </row>
    <row r="194" spans="1:22" x14ac:dyDescent="0.35">
      <c r="A194" s="32">
        <f t="shared" si="29"/>
        <v>45925</v>
      </c>
      <c r="B194" s="70" cm="1">
        <f t="array" aca="1" ref="B194" ca="1">_xlfn.XLOOKUP(A194,INDIRECT($A$5&amp;"!$AJ$41:$AJ$406"),INDIRECT($A$5&amp;"!$AK$41:$AK$406"))*SUM($F$3:$I$3)</f>
        <v>0</v>
      </c>
      <c r="C194" s="70" cm="1">
        <f t="array" aca="1" ref="C194" ca="1">_xlfn.XLOOKUP(A194,INDIRECT($A$5&amp;"!$AJ$41:$AJ$406"),INDIRECT($A$5&amp;"!$AL$41:$AL$406"))*SUM($F$3:$I$3)</f>
        <v>15</v>
      </c>
      <c r="D194" s="70" cm="1">
        <f t="array" aca="1" ref="D194" ca="1">_xlfn.XLOOKUP(A194,INDIRECT($A$5&amp;"!$AJ$41:$AJ$406"),INDIRECT($A$5&amp;"!$AO$41:$AO$406"))*SUM($F$3:$I$3)</f>
        <v>15</v>
      </c>
      <c r="E194" s="34" cm="1">
        <f t="array" ref="E194">SUMPRODUCT(('PT Storengy'!$B$8:$K$372)*('PT Storengy'!$A$8:$A$372=$A194)*('PT Storengy'!$B$5:$K$5=$A$6)*('PT Storengy'!$B$7:$K$7=$A$7))</f>
        <v>0.45</v>
      </c>
      <c r="F194" s="119">
        <f t="shared" ca="1" si="20"/>
        <v>14.470581839999999</v>
      </c>
      <c r="G194" s="176">
        <f t="shared" ca="1" si="23"/>
        <v>0.96343999999999996</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0.28656000000000043</v>
      </c>
      <c r="I194" s="71">
        <f t="shared" ca="1" si="24"/>
        <v>18.912960000000027</v>
      </c>
      <c r="J194" s="118" cm="1">
        <f t="array" aca="1" ref="J194" ca="1">IF(COUNTIFS('PTC GRTgaz'!$K$7:$K$15996,"",'PTC GRTgaz'!$A$7:$A$15996,J$16,'PTC GRTgaz'!$D$7:$D$15996,$A194,'PTC GRTgaz'!$C$7:$C$15996,"DEL")&gt;0,J$14,SUMIFS('PTC GRTgaz'!$K$7:$K$15996,'PTC GRTgaz'!$A$7:$A$15996,J$16,'PTC GRTgaz'!$D$7:$D$15996,$A194,'PTC GRTgaz'!$C$7:$C$15996,"DEL")*1.0026*$F$4/INDIRECT($A$4&amp;"!D9"))</f>
        <v>120</v>
      </c>
      <c r="K194" s="118">
        <v>1000</v>
      </c>
      <c r="L194" s="119">
        <f t="shared" ca="1" si="21"/>
        <v>14.259889624155848</v>
      </c>
      <c r="M194" s="176">
        <f t="shared" ca="1" si="25"/>
        <v>0.94932000000000005</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0.3034</v>
      </c>
      <c r="O194" s="71">
        <f t="shared" ca="1" si="26"/>
        <v>20.0244</v>
      </c>
      <c r="S194" s="119">
        <f t="shared" ca="1" si="22"/>
        <v>14.944881600000016</v>
      </c>
      <c r="T194" s="54">
        <f t="shared" ca="1" si="27"/>
        <v>0.99428000000000005</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0.25572000000000028</v>
      </c>
      <c r="V194" s="71">
        <f t="shared" ca="1" si="28"/>
        <v>30.686400000000035</v>
      </c>
    </row>
    <row r="195" spans="1:22" x14ac:dyDescent="0.35">
      <c r="A195" s="32">
        <f t="shared" si="29"/>
        <v>45926</v>
      </c>
      <c r="B195" s="70" cm="1">
        <f t="array" aca="1" ref="B195" ca="1">_xlfn.XLOOKUP(A195,INDIRECT($A$5&amp;"!$AJ$41:$AJ$406"),INDIRECT($A$5&amp;"!$AK$41:$AK$406"))*SUM($F$3:$I$3)</f>
        <v>0</v>
      </c>
      <c r="C195" s="70" cm="1">
        <f t="array" aca="1" ref="C195" ca="1">_xlfn.XLOOKUP(A195,INDIRECT($A$5&amp;"!$AJ$41:$AJ$406"),INDIRECT($A$5&amp;"!$AL$41:$AL$406"))*SUM($F$3:$I$3)</f>
        <v>15</v>
      </c>
      <c r="D195" s="70" cm="1">
        <f t="array" aca="1" ref="D195" ca="1">_xlfn.XLOOKUP(A195,INDIRECT($A$5&amp;"!$AJ$41:$AJ$406"),INDIRECT($A$5&amp;"!$AO$41:$AO$406"))*SUM($F$3:$I$3)</f>
        <v>15</v>
      </c>
      <c r="E195" s="34" cm="1">
        <f t="array" ref="E195">SUMPRODUCT(('PT Storengy'!$B$8:$K$372)*('PT Storengy'!$A$8:$A$372=$A195)*('PT Storengy'!$B$5:$K$5=$A$6)*('PT Storengy'!$B$7:$K$7=$A$7))</f>
        <v>0.45</v>
      </c>
      <c r="F195" s="119">
        <f t="shared" ca="1" si="20"/>
        <v>14.489410979999999</v>
      </c>
      <c r="G195" s="176">
        <f t="shared" ca="1" si="23"/>
        <v>0.96470999999999996</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0.28529000000000043</v>
      </c>
      <c r="I195" s="71">
        <f t="shared" ca="1" si="24"/>
        <v>18.829140000000027</v>
      </c>
      <c r="J195" s="118" cm="1">
        <f t="array" aca="1" ref="J195" ca="1">IF(COUNTIFS('PTC GRTgaz'!$K$7:$K$15996,"",'PTC GRTgaz'!$A$7:$A$15996,J$16,'PTC GRTgaz'!$D$7:$D$15996,$A195,'PTC GRTgaz'!$C$7:$C$15996,"DEL")&gt;0,J$14,SUMIFS('PTC GRTgaz'!$K$7:$K$15996,'PTC GRTgaz'!$A$7:$A$15996,J$16,'PTC GRTgaz'!$D$7:$D$15996,$A195,'PTC GRTgaz'!$C$7:$C$15996,"DEL")*1.0026*$F$4/INDIRECT($A$4&amp;"!D9"))</f>
        <v>120</v>
      </c>
      <c r="K195" s="118">
        <v>1000</v>
      </c>
      <c r="L195" s="119">
        <f t="shared" ca="1" si="21"/>
        <v>14.279646064155848</v>
      </c>
      <c r="M195" s="176">
        <f t="shared" ca="1" si="25"/>
        <v>0.95065999999999995</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0.29934000000000044</v>
      </c>
      <c r="O195" s="71">
        <f t="shared" ca="1" si="26"/>
        <v>19.75644000000003</v>
      </c>
      <c r="S195" s="119">
        <f t="shared" ca="1" si="22"/>
        <v>14.975322000000016</v>
      </c>
      <c r="T195" s="54">
        <f t="shared" ca="1" si="27"/>
        <v>0.99633000000000005</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0.25367000000000028</v>
      </c>
      <c r="V195" s="71">
        <f t="shared" ca="1" si="28"/>
        <v>30.440400000000032</v>
      </c>
    </row>
    <row r="196" spans="1:22" x14ac:dyDescent="0.35">
      <c r="A196" s="32">
        <f t="shared" si="29"/>
        <v>45927</v>
      </c>
      <c r="B196" s="70" cm="1">
        <f t="array" aca="1" ref="B196" ca="1">_xlfn.XLOOKUP(A196,INDIRECT($A$5&amp;"!$AJ$41:$AJ$406"),INDIRECT($A$5&amp;"!$AK$41:$AK$406"))*SUM($F$3:$I$3)</f>
        <v>0</v>
      </c>
      <c r="C196" s="70" cm="1">
        <f t="array" aca="1" ref="C196" ca="1">_xlfn.XLOOKUP(A196,INDIRECT($A$5&amp;"!$AJ$41:$AJ$406"),INDIRECT($A$5&amp;"!$AL$41:$AL$406"))*SUM($F$3:$I$3)</f>
        <v>15</v>
      </c>
      <c r="D196" s="70" cm="1">
        <f t="array" aca="1" ref="D196" ca="1">_xlfn.XLOOKUP(A196,INDIRECT($A$5&amp;"!$AJ$41:$AJ$406"),INDIRECT($A$5&amp;"!$AO$41:$AO$406"))*SUM($F$3:$I$3)</f>
        <v>15</v>
      </c>
      <c r="E196" s="34" cm="1">
        <f t="array" ref="E196">SUMPRODUCT(('PT Storengy'!$B$8:$K$372)*('PT Storengy'!$A$8:$A$372=$A196)*('PT Storengy'!$B$5:$K$5=$A$6)*('PT Storengy'!$B$7:$K$7=$A$7))</f>
        <v>0.45</v>
      </c>
      <c r="F196" s="119">
        <f t="shared" ca="1" si="20"/>
        <v>14.508157619999999</v>
      </c>
      <c r="G196" s="176">
        <f t="shared" ca="1" si="23"/>
        <v>0.96596000000000004</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0.28404000000000035</v>
      </c>
      <c r="I196" s="71">
        <f t="shared" ca="1" si="24"/>
        <v>18.746640000000024</v>
      </c>
      <c r="J196" s="118" cm="1">
        <f t="array" aca="1" ref="J196" ca="1">IF(COUNTIFS('PTC GRTgaz'!$K$7:$K$15996,"",'PTC GRTgaz'!$A$7:$A$15996,J$16,'PTC GRTgaz'!$D$7:$D$15996,$A196,'PTC GRTgaz'!$C$7:$C$15996,"DEL")&gt;0,J$14,SUMIFS('PTC GRTgaz'!$K$7:$K$15996,'PTC GRTgaz'!$A$7:$A$15996,J$16,'PTC GRTgaz'!$D$7:$D$15996,$A196,'PTC GRTgaz'!$C$7:$C$15996,"DEL")*1.0026*$F$4/INDIRECT($A$4&amp;"!D9"))</f>
        <v>120</v>
      </c>
      <c r="K196" s="118">
        <v>1000</v>
      </c>
      <c r="L196" s="119">
        <f t="shared" ca="1" si="21"/>
        <v>14.299315384155848</v>
      </c>
      <c r="M196" s="176">
        <f t="shared" ca="1" si="25"/>
        <v>0.95198000000000005</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0.29802000000000028</v>
      </c>
      <c r="O196" s="71">
        <f t="shared" ca="1" si="26"/>
        <v>19.66932000000002</v>
      </c>
      <c r="S196" s="119">
        <f t="shared" ca="1" si="22"/>
        <v>15.005520000000017</v>
      </c>
      <c r="T196" s="54">
        <f t="shared" ca="1" si="27"/>
        <v>0.99834999999999996</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0.25165000000000037</v>
      </c>
      <c r="V196" s="71">
        <f t="shared" ca="1" si="28"/>
        <v>30.198000000000043</v>
      </c>
    </row>
    <row r="197" spans="1:22" x14ac:dyDescent="0.35">
      <c r="A197" s="32">
        <f t="shared" si="29"/>
        <v>45928</v>
      </c>
      <c r="B197" s="70" cm="1">
        <f t="array" aca="1" ref="B197" ca="1">_xlfn.XLOOKUP(A197,INDIRECT($A$5&amp;"!$AJ$41:$AJ$406"),INDIRECT($A$5&amp;"!$AK$41:$AK$406"))*SUM($F$3:$I$3)</f>
        <v>0</v>
      </c>
      <c r="C197" s="70" cm="1">
        <f t="array" aca="1" ref="C197" ca="1">_xlfn.XLOOKUP(A197,INDIRECT($A$5&amp;"!$AJ$41:$AJ$406"),INDIRECT($A$5&amp;"!$AL$41:$AL$406"))*SUM($F$3:$I$3)</f>
        <v>15</v>
      </c>
      <c r="D197" s="70" cm="1">
        <f t="array" aca="1" ref="D197" ca="1">_xlfn.XLOOKUP(A197,INDIRECT($A$5&amp;"!$AJ$41:$AJ$406"),INDIRECT($A$5&amp;"!$AO$41:$AO$406"))*SUM($F$3:$I$3)</f>
        <v>15</v>
      </c>
      <c r="E197" s="34" cm="1">
        <f t="array" ref="E197">SUMPRODUCT(('PT Storengy'!$B$8:$K$372)*('PT Storengy'!$A$8:$A$372=$A197)*('PT Storengy'!$B$5:$K$5=$A$6)*('PT Storengy'!$B$7:$K$7=$A$7))</f>
        <v>0.45</v>
      </c>
      <c r="F197" s="119">
        <f t="shared" ca="1" si="20"/>
        <v>14.526821759999999</v>
      </c>
      <c r="G197" s="176">
        <f t="shared" ca="1" si="23"/>
        <v>0.96721000000000001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0.28279000000000037</v>
      </c>
      <c r="I197" s="71">
        <f t="shared" ca="1" si="24"/>
        <v>18.664140000000025</v>
      </c>
      <c r="J197" s="118" cm="1">
        <f t="array" aca="1" ref="J197" ca="1">IF(COUNTIFS('PTC GRTgaz'!$K$7:$K$15996,"",'PTC GRTgaz'!$A$7:$A$15996,J$16,'PTC GRTgaz'!$D$7:$D$15996,$A197,'PTC GRTgaz'!$C$7:$C$15996,"DEL")&gt;0,J$14,SUMIFS('PTC GRTgaz'!$K$7:$K$15996,'PTC GRTgaz'!$A$7:$A$15996,J$16,'PTC GRTgaz'!$D$7:$D$15996,$A197,'PTC GRTgaz'!$C$7:$C$15996,"DEL")*1.0026*$F$4/INDIRECT($A$4&amp;"!D9"))</f>
        <v>120</v>
      </c>
      <c r="K197" s="118">
        <v>1000</v>
      </c>
      <c r="L197" s="119">
        <f t="shared" ca="1" si="21"/>
        <v>14.318898244155848</v>
      </c>
      <c r="M197" s="176">
        <f t="shared" ca="1" si="25"/>
        <v>0.95328999999999997</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0.29671000000000042</v>
      </c>
      <c r="O197" s="71">
        <f t="shared" ca="1" si="26"/>
        <v>19.582860000000029</v>
      </c>
      <c r="S197" s="119">
        <f t="shared" ca="1" si="22"/>
        <v>15.035520000000016</v>
      </c>
      <c r="T197" s="54">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0.25000000000000011</v>
      </c>
      <c r="V197" s="71">
        <f t="shared" ca="1" si="28"/>
        <v>30.000000000000014</v>
      </c>
    </row>
    <row r="198" spans="1:22" x14ac:dyDescent="0.35">
      <c r="A198" s="32">
        <f t="shared" si="29"/>
        <v>45929</v>
      </c>
      <c r="B198" s="70" cm="1">
        <f t="array" aca="1" ref="B198" ca="1">_xlfn.XLOOKUP(A198,INDIRECT($A$5&amp;"!$AJ$41:$AJ$406"),INDIRECT($A$5&amp;"!$AK$41:$AK$406"))*SUM($F$3:$I$3)</f>
        <v>0</v>
      </c>
      <c r="C198" s="70" cm="1">
        <f t="array" aca="1" ref="C198" ca="1">_xlfn.XLOOKUP(A198,INDIRECT($A$5&amp;"!$AJ$41:$AJ$406"),INDIRECT($A$5&amp;"!$AL$41:$AL$406"))*SUM($F$3:$I$3)</f>
        <v>15</v>
      </c>
      <c r="D198" s="70" cm="1">
        <f t="array" aca="1" ref="D198" ca="1">_xlfn.XLOOKUP(A198,INDIRECT($A$5&amp;"!$AJ$41:$AJ$406"),INDIRECT($A$5&amp;"!$AO$41:$AO$406"))*SUM($F$3:$I$3)</f>
        <v>15</v>
      </c>
      <c r="E198" s="34" cm="1">
        <f t="array" ref="E198">SUMPRODUCT(('PT Storengy'!$B$8:$K$372)*('PT Storengy'!$A$8:$A$372=$A198)*('PT Storengy'!$B$5:$K$5=$A$6)*('PT Storengy'!$B$7:$K$7=$A$7))</f>
        <v>0.45</v>
      </c>
      <c r="F198" s="119">
        <f t="shared" ca="1" si="20"/>
        <v>14.545404059999999</v>
      </c>
      <c r="G198" s="176">
        <f t="shared" ca="1" si="23"/>
        <v>0.96845000000000003</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0.28155000000000036</v>
      </c>
      <c r="I198" s="71">
        <f t="shared" ca="1" si="24"/>
        <v>18.582300000000025</v>
      </c>
      <c r="J198" s="118" cm="1">
        <f t="array" aca="1" ref="J198" ca="1">IF(COUNTIFS('PTC GRTgaz'!$K$7:$K$15996,"",'PTC GRTgaz'!$A$7:$A$15996,J$16,'PTC GRTgaz'!$D$7:$D$15996,$A198,'PTC GRTgaz'!$C$7:$C$15996,"DEL")&gt;0,J$14,SUMIFS('PTC GRTgaz'!$K$7:$K$15996,'PTC GRTgaz'!$A$7:$A$15996,J$16,'PTC GRTgaz'!$D$7:$D$15996,$A198,'PTC GRTgaz'!$C$7:$C$15996,"DEL")*1.0026*$F$4/INDIRECT($A$4&amp;"!D9"))</f>
        <v>120</v>
      </c>
      <c r="K198" s="118">
        <v>1000</v>
      </c>
      <c r="L198" s="119">
        <f t="shared" ca="1" si="21"/>
        <v>14.338395304155849</v>
      </c>
      <c r="M198" s="176">
        <f t="shared" ca="1" si="25"/>
        <v>0.95459000000000005</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0.29541000000000028</v>
      </c>
      <c r="O198" s="71">
        <f t="shared" ca="1" si="26"/>
        <v>19.497060000000019</v>
      </c>
      <c r="S198" s="119">
        <f t="shared" ca="1" si="22"/>
        <v>15.065520000000015</v>
      </c>
      <c r="T198" s="54">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0.25000000000000011</v>
      </c>
      <c r="V198" s="71">
        <f t="shared" ca="1" si="28"/>
        <v>30.000000000000014</v>
      </c>
    </row>
    <row r="199" spans="1:22" x14ac:dyDescent="0.35">
      <c r="A199" s="32">
        <f t="shared" si="29"/>
        <v>45930</v>
      </c>
      <c r="B199" s="70" cm="1">
        <f t="array" aca="1" ref="B199" ca="1">_xlfn.XLOOKUP(A199,INDIRECT($A$5&amp;"!$AJ$41:$AJ$406"),INDIRECT($A$5&amp;"!$AK$41:$AK$406"))*SUM($F$3:$I$3)</f>
        <v>0</v>
      </c>
      <c r="C199" s="70" cm="1">
        <f t="array" aca="1" ref="C199" ca="1">_xlfn.XLOOKUP(A199,INDIRECT($A$5&amp;"!$AJ$41:$AJ$406"),INDIRECT($A$5&amp;"!$AL$41:$AL$406"))*SUM($F$3:$I$3)</f>
        <v>15</v>
      </c>
      <c r="D199" s="70" cm="1">
        <f t="array" aca="1" ref="D199" ca="1">_xlfn.XLOOKUP(A199,INDIRECT($A$5&amp;"!$AJ$41:$AJ$406"),INDIRECT($A$5&amp;"!$AO$41:$AO$406"))*SUM($F$3:$I$3)</f>
        <v>15</v>
      </c>
      <c r="E199" s="34" cm="1">
        <f t="array" ref="E199">SUMPRODUCT(('PT Storengy'!$B$8:$K$372)*('PT Storengy'!$A$8:$A$372=$A199)*('PT Storengy'!$B$5:$K$5=$A$6)*('PT Storengy'!$B$7:$K$7=$A$7))</f>
        <v>0.45</v>
      </c>
      <c r="F199" s="119">
        <f t="shared" ca="1" si="20"/>
        <v>14.563904519999999</v>
      </c>
      <c r="G199" s="176">
        <f t="shared" ca="1" si="23"/>
        <v>0.96969000000000005</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0.28031000000000034</v>
      </c>
      <c r="I199" s="71">
        <f t="shared" ca="1" si="24"/>
        <v>18.500460000000022</v>
      </c>
      <c r="J199" s="118" cm="1">
        <f t="array" aca="1" ref="J199" ca="1">IF(COUNTIFS('PTC GRTgaz'!$K$7:$K$15996,"",'PTC GRTgaz'!$A$7:$A$15996,J$16,'PTC GRTgaz'!$D$7:$D$15996,$A199,'PTC GRTgaz'!$C$7:$C$15996,"DEL")&gt;0,J$14,SUMIFS('PTC GRTgaz'!$K$7:$K$15996,'PTC GRTgaz'!$A$7:$A$15996,J$16,'PTC GRTgaz'!$D$7:$D$15996,$A199,'PTC GRTgaz'!$C$7:$C$15996,"DEL")*1.0026*$F$4/INDIRECT($A$4&amp;"!D9"))</f>
        <v>120</v>
      </c>
      <c r="K199" s="118">
        <v>1000</v>
      </c>
      <c r="L199" s="119">
        <f t="shared" ca="1" si="21"/>
        <v>14.357806564155849</v>
      </c>
      <c r="M199" s="176">
        <f t="shared" ca="1" si="25"/>
        <v>0.95589000000000002</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0.29411000000000037</v>
      </c>
      <c r="O199" s="71">
        <f t="shared" ca="1" si="26"/>
        <v>19.411260000000023</v>
      </c>
      <c r="P199" s="177"/>
      <c r="S199" s="119">
        <f t="shared" ca="1" si="22"/>
        <v>15.095520000000015</v>
      </c>
      <c r="T199" s="54">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0.25000000000000011</v>
      </c>
      <c r="V199" s="71">
        <f t="shared" ca="1" si="28"/>
        <v>30.000000000000014</v>
      </c>
    </row>
    <row r="200" spans="1:22" x14ac:dyDescent="0.35">
      <c r="A200" s="32">
        <f t="shared" si="29"/>
        <v>45931</v>
      </c>
      <c r="B200" s="70" cm="1">
        <f t="array" aca="1" ref="B200" ca="1">_xlfn.XLOOKUP(A200,INDIRECT($A$5&amp;"!$AJ$41:$AJ$406"),INDIRECT($A$5&amp;"!$AK$41:$AK$406"))*SUM($F$3:$I$3)</f>
        <v>0</v>
      </c>
      <c r="C200" s="70" cm="1">
        <f t="array" aca="1" ref="C200" ca="1">_xlfn.XLOOKUP(A200,INDIRECT($A$5&amp;"!$AJ$41:$AJ$406"),INDIRECT($A$5&amp;"!$AL$41:$AL$406"))*SUM($F$3:$I$3)</f>
        <v>15</v>
      </c>
      <c r="D200" s="70" cm="1">
        <f t="array" aca="1" ref="D200" ca="1">_xlfn.XLOOKUP(A200,INDIRECT($A$5&amp;"!$AJ$41:$AJ$406"),INDIRECT($A$5&amp;"!$AO$41:$AO$406"))*SUM($F$3:$I$3)</f>
        <v>15</v>
      </c>
      <c r="E200" s="34" cm="1">
        <f t="array" ref="E200">SUMPRODUCT(('PT Storengy'!$B$8:$K$372)*('PT Storengy'!$A$8:$A$372=$A200)*('PT Storengy'!$B$5:$K$5=$A$6)*('PT Storengy'!$B$7:$K$7=$A$7))</f>
        <v>0.45</v>
      </c>
      <c r="F200" s="119">
        <f t="shared" ca="1" si="20"/>
        <v>14.58232314</v>
      </c>
      <c r="G200" s="176">
        <f t="shared" ca="1" si="23"/>
        <v>0.97092999999999996</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0.27907000000000043</v>
      </c>
      <c r="I200" s="71">
        <f t="shared" ca="1" si="24"/>
        <v>18.418620000000029</v>
      </c>
      <c r="J200" s="118" cm="1">
        <f t="array" aca="1" ref="J200" ca="1">IF(COUNTIFS('PTC GRTgaz'!$K$7:$K$15996,"",'PTC GRTgaz'!$A$7:$A$15996,J$16,'PTC GRTgaz'!$D$7:$D$15996,$A200,'PTC GRTgaz'!$C$7:$C$15996,"DEL")&gt;0,J$14,SUMIFS('PTC GRTgaz'!$K$7:$K$15996,'PTC GRTgaz'!$A$7:$A$15996,J$16,'PTC GRTgaz'!$D$7:$D$15996,$A200,'PTC GRTgaz'!$C$7:$C$15996,"DEL")*1.0026*$F$4/INDIRECT($A$4&amp;"!D9"))</f>
        <v>120</v>
      </c>
      <c r="K200" s="118">
        <v>1000</v>
      </c>
      <c r="L200" s="119">
        <f t="shared" ca="1" si="21"/>
        <v>14.377132024155848</v>
      </c>
      <c r="M200" s="176">
        <f t="shared" ca="1" si="25"/>
        <v>0.95718999999999999</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0.2928100000000004</v>
      </c>
      <c r="O200" s="71">
        <f t="shared" ca="1" si="26"/>
        <v>19.325460000000028</v>
      </c>
      <c r="S200" s="119">
        <f t="shared" ca="1" si="22"/>
        <v>15.125520000000014</v>
      </c>
      <c r="T200" s="54">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0.25000000000000011</v>
      </c>
      <c r="V200" s="71">
        <f t="shared" ca="1" si="28"/>
        <v>30.000000000000014</v>
      </c>
    </row>
    <row r="201" spans="1:22" x14ac:dyDescent="0.35">
      <c r="A201" s="32">
        <f t="shared" si="29"/>
        <v>45932</v>
      </c>
      <c r="B201" s="70" cm="1">
        <f t="array" aca="1" ref="B201" ca="1">_xlfn.XLOOKUP(A201,INDIRECT($A$5&amp;"!$AJ$41:$AJ$406"),INDIRECT($A$5&amp;"!$AK$41:$AK$406"))*SUM($F$3:$I$3)</f>
        <v>0</v>
      </c>
      <c r="C201" s="70" cm="1">
        <f t="array" aca="1" ref="C201" ca="1">_xlfn.XLOOKUP(A201,INDIRECT($A$5&amp;"!$AJ$41:$AJ$406"),INDIRECT($A$5&amp;"!$AL$41:$AL$406"))*SUM($F$3:$I$3)</f>
        <v>15</v>
      </c>
      <c r="D201" s="70" cm="1">
        <f t="array" aca="1" ref="D201" ca="1">_xlfn.XLOOKUP(A201,INDIRECT($A$5&amp;"!$AJ$41:$AJ$406"),INDIRECT($A$5&amp;"!$AO$41:$AO$406"))*SUM($F$3:$I$3)</f>
        <v>15</v>
      </c>
      <c r="E201" s="34" cm="1">
        <f t="array" ref="E201">SUMPRODUCT(('PT Storengy'!$B$8:$K$372)*('PT Storengy'!$A$8:$A$372=$A201)*('PT Storengy'!$B$5:$K$5=$A$6)*('PT Storengy'!$B$7:$K$7=$A$7))</f>
        <v>0.45</v>
      </c>
      <c r="F201" s="119">
        <f t="shared" ca="1" si="20"/>
        <v>14.600661239999999</v>
      </c>
      <c r="G201" s="176">
        <f t="shared" ca="1" si="23"/>
        <v>0.97214999999999996</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0.27785000000000043</v>
      </c>
      <c r="I201" s="71">
        <f t="shared" ca="1" si="24"/>
        <v>18.338100000000029</v>
      </c>
      <c r="J201" s="118" cm="1">
        <f t="array" aca="1" ref="J201" ca="1">IF(COUNTIFS('PTC GRTgaz'!$K$7:$K$15996,"",'PTC GRTgaz'!$A$7:$A$15996,J$16,'PTC GRTgaz'!$D$7:$D$15996,$A201,'PTC GRTgaz'!$C$7:$C$15996,"DEL")&gt;0,J$14,SUMIFS('PTC GRTgaz'!$K$7:$K$15996,'PTC GRTgaz'!$A$7:$A$15996,J$16,'PTC GRTgaz'!$D$7:$D$15996,$A201,'PTC GRTgaz'!$C$7:$C$15996,"DEL")*1.0026*$F$4/INDIRECT($A$4&amp;"!D9"))</f>
        <v>120</v>
      </c>
      <c r="K201" s="118">
        <v>1000</v>
      </c>
      <c r="L201" s="119">
        <f t="shared" ca="1" si="21"/>
        <v>14.396372344155848</v>
      </c>
      <c r="M201" s="176">
        <f t="shared" ca="1" si="25"/>
        <v>0.95848</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0.29152000000000033</v>
      </c>
      <c r="O201" s="71">
        <f t="shared" ca="1" si="26"/>
        <v>19.240320000000022</v>
      </c>
      <c r="S201" s="119">
        <f t="shared" ca="1" si="22"/>
        <v>15.155520000000013</v>
      </c>
      <c r="T201" s="54">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0.25000000000000011</v>
      </c>
      <c r="V201" s="71">
        <f t="shared" ca="1" si="28"/>
        <v>30.000000000000014</v>
      </c>
    </row>
    <row r="202" spans="1:22" x14ac:dyDescent="0.35">
      <c r="A202" s="32">
        <f t="shared" si="29"/>
        <v>45933</v>
      </c>
      <c r="B202" s="70" cm="1">
        <f t="array" aca="1" ref="B202" ca="1">_xlfn.XLOOKUP(A202,INDIRECT($A$5&amp;"!$AJ$41:$AJ$406"),INDIRECT($A$5&amp;"!$AK$41:$AK$406"))*SUM($F$3:$I$3)</f>
        <v>0</v>
      </c>
      <c r="C202" s="70" cm="1">
        <f t="array" aca="1" ref="C202" ca="1">_xlfn.XLOOKUP(A202,INDIRECT($A$5&amp;"!$AJ$41:$AJ$406"),INDIRECT($A$5&amp;"!$AL$41:$AL$406"))*SUM($F$3:$I$3)</f>
        <v>15</v>
      </c>
      <c r="D202" s="70" cm="1">
        <f t="array" aca="1" ref="D202" ca="1">_xlfn.XLOOKUP(A202,INDIRECT($A$5&amp;"!$AJ$41:$AJ$406"),INDIRECT($A$5&amp;"!$AO$41:$AO$406"))*SUM($F$3:$I$3)</f>
        <v>15</v>
      </c>
      <c r="E202" s="34" cm="1">
        <f t="array" ref="E202">SUMPRODUCT(('PT Storengy'!$B$8:$K$372)*('PT Storengy'!$A$8:$A$372=$A202)*('PT Storengy'!$B$5:$K$5=$A$6)*('PT Storengy'!$B$7:$K$7=$A$7))</f>
        <v>0.45</v>
      </c>
      <c r="F202" s="119">
        <f t="shared" ca="1" si="20"/>
        <v>14.61891816</v>
      </c>
      <c r="G202" s="176">
        <f t="shared" ca="1" si="23"/>
        <v>0.97338000000000002</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0.27662000000000037</v>
      </c>
      <c r="I202" s="71">
        <f t="shared" ca="1" si="24"/>
        <v>18.256920000000026</v>
      </c>
      <c r="J202" s="118" cm="1">
        <f t="array" aca="1" ref="J202" ca="1">IF(COUNTIFS('PTC GRTgaz'!$K$7:$K$15996,"",'PTC GRTgaz'!$A$7:$A$15996,J$16,'PTC GRTgaz'!$D$7:$D$15996,$A202,'PTC GRTgaz'!$C$7:$C$15996,"DEL")&gt;0,J$14,SUMIFS('PTC GRTgaz'!$K$7:$K$15996,'PTC GRTgaz'!$A$7:$A$15996,J$16,'PTC GRTgaz'!$D$7:$D$15996,$A202,'PTC GRTgaz'!$C$7:$C$15996,"DEL")*1.0026*$F$4/INDIRECT($A$4&amp;"!D9"))</f>
        <v>120</v>
      </c>
      <c r="K202" s="118">
        <v>1000</v>
      </c>
      <c r="L202" s="119">
        <f t="shared" ca="1" si="21"/>
        <v>14.415528184155848</v>
      </c>
      <c r="M202" s="176">
        <f t="shared" ca="1" si="25"/>
        <v>0.95975999999999995</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0.29024000000000044</v>
      </c>
      <c r="O202" s="71">
        <f t="shared" ca="1" si="26"/>
        <v>19.15584000000003</v>
      </c>
      <c r="S202" s="119">
        <f t="shared" ca="1" si="22"/>
        <v>15.185520000000013</v>
      </c>
      <c r="T202" s="54">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0.25000000000000011</v>
      </c>
      <c r="V202" s="71">
        <f t="shared" ca="1" si="28"/>
        <v>30.000000000000014</v>
      </c>
    </row>
    <row r="203" spans="1:22" x14ac:dyDescent="0.35">
      <c r="A203" s="32">
        <f t="shared" si="29"/>
        <v>45934</v>
      </c>
      <c r="B203" s="70" cm="1">
        <f t="array" aca="1" ref="B203" ca="1">_xlfn.XLOOKUP(A203,INDIRECT($A$5&amp;"!$AJ$41:$AJ$406"),INDIRECT($A$5&amp;"!$AK$41:$AK$406"))*SUM($F$3:$I$3)</f>
        <v>0</v>
      </c>
      <c r="C203" s="70" cm="1">
        <f t="array" aca="1" ref="C203" ca="1">_xlfn.XLOOKUP(A203,INDIRECT($A$5&amp;"!$AJ$41:$AJ$406"),INDIRECT($A$5&amp;"!$AL$41:$AL$406"))*SUM($F$3:$I$3)</f>
        <v>15</v>
      </c>
      <c r="D203" s="70" cm="1">
        <f t="array" aca="1" ref="D203" ca="1">_xlfn.XLOOKUP(A203,INDIRECT($A$5&amp;"!$AJ$41:$AJ$406"),INDIRECT($A$5&amp;"!$AO$41:$AO$406"))*SUM($F$3:$I$3)</f>
        <v>15</v>
      </c>
      <c r="E203" s="34" cm="1">
        <f t="array" ref="E203">SUMPRODUCT(('PT Storengy'!$B$8:$K$372)*('PT Storengy'!$A$8:$A$372=$A203)*('PT Storengy'!$B$5:$K$5=$A$6)*('PT Storengy'!$B$7:$K$7=$A$7))</f>
        <v>0.45</v>
      </c>
      <c r="F203" s="119">
        <f t="shared" ca="1" si="20"/>
        <v>14.637095219999999</v>
      </c>
      <c r="G203" s="176">
        <f t="shared" ca="1" si="23"/>
        <v>0.97458999999999996</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0.27541000000000043</v>
      </c>
      <c r="I203" s="71">
        <f t="shared" ca="1" si="24"/>
        <v>18.177060000000029</v>
      </c>
      <c r="J203" s="118" cm="1">
        <f t="array" aca="1" ref="J203" ca="1">IF(COUNTIFS('PTC GRTgaz'!$K$7:$K$15996,"",'PTC GRTgaz'!$A$7:$A$15996,J$16,'PTC GRTgaz'!$D$7:$D$15996,$A203,'PTC GRTgaz'!$C$7:$C$15996,"DEL")&gt;0,J$14,SUMIFS('PTC GRTgaz'!$K$7:$K$15996,'PTC GRTgaz'!$A$7:$A$15996,J$16,'PTC GRTgaz'!$D$7:$D$15996,$A203,'PTC GRTgaz'!$C$7:$C$15996,"DEL")*1.0026*$F$4/INDIRECT($A$4&amp;"!D9"))</f>
        <v>120</v>
      </c>
      <c r="K203" s="118">
        <v>1000</v>
      </c>
      <c r="L203" s="119">
        <f t="shared" ca="1" si="21"/>
        <v>14.434599544155848</v>
      </c>
      <c r="M203" s="176">
        <f t="shared" ca="1" si="25"/>
        <v>0.96104000000000001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0.28896000000000033</v>
      </c>
      <c r="O203" s="71">
        <f t="shared" ca="1" si="26"/>
        <v>19.07136000000002</v>
      </c>
      <c r="S203" s="119">
        <f t="shared" ca="1" si="22"/>
        <v>15.215520000000012</v>
      </c>
      <c r="T203" s="54">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0.25000000000000011</v>
      </c>
      <c r="V203" s="71">
        <f t="shared" ca="1" si="28"/>
        <v>30.000000000000014</v>
      </c>
    </row>
    <row r="204" spans="1:22" x14ac:dyDescent="0.35">
      <c r="A204" s="32">
        <f t="shared" si="29"/>
        <v>45935</v>
      </c>
      <c r="B204" s="70" cm="1">
        <f t="array" aca="1" ref="B204" ca="1">_xlfn.XLOOKUP(A204,INDIRECT($A$5&amp;"!$AJ$41:$AJ$406"),INDIRECT($A$5&amp;"!$AK$41:$AK$406"))*SUM($F$3:$I$3)</f>
        <v>0</v>
      </c>
      <c r="C204" s="70" cm="1">
        <f t="array" aca="1" ref="C204" ca="1">_xlfn.XLOOKUP(A204,INDIRECT($A$5&amp;"!$AJ$41:$AJ$406"),INDIRECT($A$5&amp;"!$AL$41:$AL$406"))*SUM($F$3:$I$3)</f>
        <v>15</v>
      </c>
      <c r="D204" s="70" cm="1">
        <f t="array" aca="1" ref="D204" ca="1">_xlfn.XLOOKUP(A204,INDIRECT($A$5&amp;"!$AJ$41:$AJ$406"),INDIRECT($A$5&amp;"!$AO$41:$AO$406"))*SUM($F$3:$I$3)</f>
        <v>15</v>
      </c>
      <c r="E204" s="34" cm="1">
        <f t="array" ref="E204">SUMPRODUCT(('PT Storengy'!$B$8:$K$372)*('PT Storengy'!$A$8:$A$372=$A204)*('PT Storengy'!$B$5:$K$5=$A$6)*('PT Storengy'!$B$7:$K$7=$A$7))</f>
        <v>0.45</v>
      </c>
      <c r="F204" s="119">
        <f t="shared" ca="1" si="20"/>
        <v>14.655191759999999</v>
      </c>
      <c r="G204" s="176">
        <f t="shared" ca="1" si="23"/>
        <v>0.97580999999999996</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0.27419000000000043</v>
      </c>
      <c r="I204" s="71">
        <f t="shared" ca="1" si="24"/>
        <v>18.096540000000029</v>
      </c>
      <c r="J204" s="118" cm="1">
        <f t="array" aca="1" ref="J204" ca="1">IF(COUNTIFS('PTC GRTgaz'!$K$7:$K$15996,"",'PTC GRTgaz'!$A$7:$A$15996,J$16,'PTC GRTgaz'!$D$7:$D$15996,$A204,'PTC GRTgaz'!$C$7:$C$15996,"DEL")&gt;0,J$14,SUMIFS('PTC GRTgaz'!$K$7:$K$15996,'PTC GRTgaz'!$A$7:$A$15996,J$16,'PTC GRTgaz'!$D$7:$D$15996,$A204,'PTC GRTgaz'!$C$7:$C$15996,"DEL")*1.0026*$F$4/INDIRECT($A$4&amp;"!D9"))</f>
        <v>120</v>
      </c>
      <c r="K204" s="118">
        <v>1000</v>
      </c>
      <c r="L204" s="119">
        <f t="shared" ca="1" si="21"/>
        <v>14.453587084155847</v>
      </c>
      <c r="M204" s="176">
        <f t="shared" ca="1" si="25"/>
        <v>0.96231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0.28769000000000039</v>
      </c>
      <c r="O204" s="71">
        <f t="shared" ca="1" si="26"/>
        <v>18.987540000000024</v>
      </c>
      <c r="S204" s="119">
        <f t="shared" ca="1" si="22"/>
        <v>15.245520000000012</v>
      </c>
      <c r="T204" s="54">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0.25000000000000011</v>
      </c>
      <c r="V204" s="71">
        <f t="shared" ca="1" si="28"/>
        <v>30.000000000000014</v>
      </c>
    </row>
    <row r="205" spans="1:22" x14ac:dyDescent="0.35">
      <c r="A205" s="32">
        <f t="shared" si="29"/>
        <v>45936</v>
      </c>
      <c r="B205" s="70" cm="1">
        <f t="array" aca="1" ref="B205" ca="1">_xlfn.XLOOKUP(A205,INDIRECT($A$5&amp;"!$AJ$41:$AJ$406"),INDIRECT($A$5&amp;"!$AK$41:$AK$406"))*SUM($F$3:$I$3)</f>
        <v>0</v>
      </c>
      <c r="C205" s="70" cm="1">
        <f t="array" aca="1" ref="C205" ca="1">_xlfn.XLOOKUP(A205,INDIRECT($A$5&amp;"!$AJ$41:$AJ$406"),INDIRECT($A$5&amp;"!$AL$41:$AL$406"))*SUM($F$3:$I$3)</f>
        <v>15</v>
      </c>
      <c r="D205" s="70" cm="1">
        <f t="array" aca="1" ref="D205" ca="1">_xlfn.XLOOKUP(A205,INDIRECT($A$5&amp;"!$AJ$41:$AJ$406"),INDIRECT($A$5&amp;"!$AO$41:$AO$406"))*SUM($F$3:$I$3)</f>
        <v>15</v>
      </c>
      <c r="E205" s="34" cm="1">
        <f t="array" ref="E205">SUMPRODUCT(('PT Storengy'!$B$8:$K$372)*('PT Storengy'!$A$8:$A$372=$A205)*('PT Storengy'!$B$5:$K$5=$A$6)*('PT Storengy'!$B$7:$K$7=$A$7))</f>
        <v>0.45</v>
      </c>
      <c r="F205" s="119">
        <f t="shared" ca="1" si="20"/>
        <v>14.673209099999999</v>
      </c>
      <c r="G205" s="176">
        <f t="shared" ca="1" si="23"/>
        <v>0.97701000000000005</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0.27299000000000029</v>
      </c>
      <c r="I205" s="71">
        <f t="shared" ca="1" si="24"/>
        <v>18.017340000000019</v>
      </c>
      <c r="J205" s="118" cm="1">
        <f t="array" aca="1" ref="J205" ca="1">IF(COUNTIFS('PTC GRTgaz'!$K$7:$K$15996,"",'PTC GRTgaz'!$A$7:$A$15996,J$16,'PTC GRTgaz'!$D$7:$D$15996,$A205,'PTC GRTgaz'!$C$7:$C$15996,"DEL")&gt;0,J$14,SUMIFS('PTC GRTgaz'!$K$7:$K$15996,'PTC GRTgaz'!$A$7:$A$15996,J$16,'PTC GRTgaz'!$D$7:$D$15996,$A205,'PTC GRTgaz'!$C$7:$C$15996,"DEL")*1.0026*$F$4/INDIRECT($A$4&amp;"!D9"))</f>
        <v>120</v>
      </c>
      <c r="K205" s="118">
        <v>1000</v>
      </c>
      <c r="L205" s="119">
        <f t="shared" ca="1" si="21"/>
        <v>14.472491464155848</v>
      </c>
      <c r="M205" s="176">
        <f t="shared" ca="1" si="25"/>
        <v>0.96357000000000004</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0.28643000000000035</v>
      </c>
      <c r="O205" s="71">
        <f t="shared" ca="1" si="26"/>
        <v>18.904380000000025</v>
      </c>
      <c r="S205" s="119">
        <f t="shared" ca="1" si="22"/>
        <v>15.275520000000011</v>
      </c>
      <c r="T205" s="54">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0.25000000000000011</v>
      </c>
      <c r="V205" s="71">
        <f t="shared" ca="1" si="28"/>
        <v>30.000000000000014</v>
      </c>
    </row>
    <row r="206" spans="1:22" x14ac:dyDescent="0.35">
      <c r="A206" s="32">
        <f t="shared" si="29"/>
        <v>45937</v>
      </c>
      <c r="B206" s="70" cm="1">
        <f t="array" aca="1" ref="B206" ca="1">_xlfn.XLOOKUP(A206,INDIRECT($A$5&amp;"!$AJ$41:$AJ$406"),INDIRECT($A$5&amp;"!$AK$41:$AK$406"))*SUM($F$3:$I$3)</f>
        <v>0</v>
      </c>
      <c r="C206" s="70" cm="1">
        <f t="array" aca="1" ref="C206" ca="1">_xlfn.XLOOKUP(A206,INDIRECT($A$5&amp;"!$AJ$41:$AJ$406"),INDIRECT($A$5&amp;"!$AL$41:$AL$406"))*SUM($F$3:$I$3)</f>
        <v>15</v>
      </c>
      <c r="D206" s="70" cm="1">
        <f t="array" aca="1" ref="D206" ca="1">_xlfn.XLOOKUP(A206,INDIRECT($A$5&amp;"!$AJ$41:$AJ$406"),INDIRECT($A$5&amp;"!$AO$41:$AO$406"))*SUM($F$3:$I$3)</f>
        <v>15</v>
      </c>
      <c r="E206" s="34" cm="1">
        <f t="array" ref="E206">SUMPRODUCT(('PT Storengy'!$B$8:$K$372)*('PT Storengy'!$A$8:$A$372=$A206)*('PT Storengy'!$B$5:$K$5=$A$6)*('PT Storengy'!$B$7:$K$7=$A$7))</f>
        <v>0.45</v>
      </c>
      <c r="F206" s="119">
        <f t="shared" ca="1" si="20"/>
        <v>14.691147239999999</v>
      </c>
      <c r="G206" s="176">
        <f t="shared" ca="1" si="23"/>
        <v>0.97821000000000002</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0.27179000000000036</v>
      </c>
      <c r="I206" s="71">
        <f t="shared" ca="1" si="24"/>
        <v>17.938140000000026</v>
      </c>
      <c r="J206" s="118" cm="1">
        <f t="array" aca="1" ref="J206" ca="1">IF(COUNTIFS('PTC GRTgaz'!$K$7:$K$15996,"",'PTC GRTgaz'!$A$7:$A$15996,J$16,'PTC GRTgaz'!$D$7:$D$15996,$A206,'PTC GRTgaz'!$C$7:$C$15996,"DEL")&gt;0,J$14,SUMIFS('PTC GRTgaz'!$K$7:$K$15996,'PTC GRTgaz'!$A$7:$A$15996,J$16,'PTC GRTgaz'!$D$7:$D$15996,$A206,'PTC GRTgaz'!$C$7:$C$15996,"DEL")*1.0026*$F$4/INDIRECT($A$4&amp;"!D9"))</f>
        <v>120</v>
      </c>
      <c r="K206" s="118">
        <v>1000</v>
      </c>
      <c r="L206" s="119">
        <f t="shared" ca="1" si="21"/>
        <v>14.491312684155847</v>
      </c>
      <c r="M206" s="176">
        <f t="shared" ca="1" si="25"/>
        <v>0.96482999999999997</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0.28517000000000042</v>
      </c>
      <c r="O206" s="71">
        <f t="shared" ca="1" si="26"/>
        <v>18.821220000000029</v>
      </c>
      <c r="S206" s="119">
        <f t="shared" ca="1" si="22"/>
        <v>15.30552000000001</v>
      </c>
      <c r="T206" s="54">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0.25000000000000011</v>
      </c>
      <c r="V206" s="71">
        <f t="shared" ca="1" si="28"/>
        <v>30.000000000000014</v>
      </c>
    </row>
    <row r="207" spans="1:22" x14ac:dyDescent="0.35">
      <c r="A207" s="32">
        <f t="shared" si="29"/>
        <v>45938</v>
      </c>
      <c r="B207" s="70" cm="1">
        <f t="array" aca="1" ref="B207" ca="1">_xlfn.XLOOKUP(A207,INDIRECT($A$5&amp;"!$AJ$41:$AJ$406"),INDIRECT($A$5&amp;"!$AK$41:$AK$406"))*SUM($F$3:$I$3)</f>
        <v>0</v>
      </c>
      <c r="C207" s="70" cm="1">
        <f t="array" aca="1" ref="C207" ca="1">_xlfn.XLOOKUP(A207,INDIRECT($A$5&amp;"!$AJ$41:$AJ$406"),INDIRECT($A$5&amp;"!$AL$41:$AL$406"))*SUM($F$3:$I$3)</f>
        <v>15</v>
      </c>
      <c r="D207" s="70" cm="1">
        <f t="array" aca="1" ref="D207" ca="1">_xlfn.XLOOKUP(A207,INDIRECT($A$5&amp;"!$AJ$41:$AJ$406"),INDIRECT($A$5&amp;"!$AO$41:$AO$406"))*SUM($F$3:$I$3)</f>
        <v>15</v>
      </c>
      <c r="E207" s="34" cm="1">
        <f t="array" ref="E207">SUMPRODUCT(('PT Storengy'!$B$8:$K$372)*('PT Storengy'!$A$8:$A$372=$A207)*('PT Storengy'!$B$5:$K$5=$A$6)*('PT Storengy'!$B$7:$K$7=$A$7))</f>
        <v>0.45</v>
      </c>
      <c r="F207" s="119">
        <f t="shared" ca="1" si="20"/>
        <v>14.709006179999999</v>
      </c>
      <c r="G207" s="176">
        <f t="shared" ca="1" si="23"/>
        <v>0.97941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0.27059000000000033</v>
      </c>
      <c r="I207" s="71">
        <f t="shared" ca="1" si="24"/>
        <v>17.858940000000022</v>
      </c>
      <c r="J207" s="118" cm="1">
        <f t="array" aca="1" ref="J207" ca="1">IF(COUNTIFS('PTC GRTgaz'!$K$7:$K$15996,"",'PTC GRTgaz'!$A$7:$A$15996,J$16,'PTC GRTgaz'!$D$7:$D$15996,$A207,'PTC GRTgaz'!$C$7:$C$15996,"DEL")&gt;0,J$14,SUMIFS('PTC GRTgaz'!$K$7:$K$15996,'PTC GRTgaz'!$A$7:$A$15996,J$16,'PTC GRTgaz'!$D$7:$D$15996,$A207,'PTC GRTgaz'!$C$7:$C$15996,"DEL")*1.0026*$F$4/INDIRECT($A$4&amp;"!D9"))</f>
        <v>120</v>
      </c>
      <c r="K207" s="118">
        <v>1000</v>
      </c>
      <c r="L207" s="119">
        <f t="shared" ca="1" si="21"/>
        <v>14.510050744155848</v>
      </c>
      <c r="M207" s="176">
        <f t="shared" ca="1" si="25"/>
        <v>0.96609</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0.28391000000000038</v>
      </c>
      <c r="O207" s="71">
        <f t="shared" ca="1" si="26"/>
        <v>18.738060000000026</v>
      </c>
      <c r="S207" s="119">
        <f t="shared" ca="1" si="22"/>
        <v>15.33552000000001</v>
      </c>
      <c r="T207" s="54">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0.25000000000000011</v>
      </c>
      <c r="V207" s="71">
        <f t="shared" ca="1" si="28"/>
        <v>30.000000000000014</v>
      </c>
    </row>
    <row r="208" spans="1:22" x14ac:dyDescent="0.35">
      <c r="A208" s="32">
        <f t="shared" si="29"/>
        <v>45939</v>
      </c>
      <c r="B208" s="70" cm="1">
        <f t="array" aca="1" ref="B208" ca="1">_xlfn.XLOOKUP(A208,INDIRECT($A$5&amp;"!$AJ$41:$AJ$406"),INDIRECT($A$5&amp;"!$AK$41:$AK$406"))*SUM($F$3:$I$3)</f>
        <v>0</v>
      </c>
      <c r="C208" s="70" cm="1">
        <f t="array" aca="1" ref="C208" ca="1">_xlfn.XLOOKUP(A208,INDIRECT($A$5&amp;"!$AJ$41:$AJ$406"),INDIRECT($A$5&amp;"!$AL$41:$AL$406"))*SUM($F$3:$I$3)</f>
        <v>15</v>
      </c>
      <c r="D208" s="70" cm="1">
        <f t="array" aca="1" ref="D208" ca="1">_xlfn.XLOOKUP(A208,INDIRECT($A$5&amp;"!$AJ$41:$AJ$406"),INDIRECT($A$5&amp;"!$AO$41:$AO$406"))*SUM($F$3:$I$3)</f>
        <v>15</v>
      </c>
      <c r="E208" s="34" cm="1">
        <f t="array" ref="E208">SUMPRODUCT(('PT Storengy'!$B$8:$K$372)*('PT Storengy'!$A$8:$A$372=$A208)*('PT Storengy'!$B$5:$K$5=$A$6)*('PT Storengy'!$B$7:$K$7=$A$7))</f>
        <v>0.45</v>
      </c>
      <c r="F208" s="119">
        <f t="shared" ca="1" si="20"/>
        <v>14.726786579999999</v>
      </c>
      <c r="G208" s="176">
        <f t="shared" ca="1" si="23"/>
        <v>0.98060000000000003</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0.26940000000000031</v>
      </c>
      <c r="I208" s="71">
        <f t="shared" ca="1" si="24"/>
        <v>17.780400000000022</v>
      </c>
      <c r="J208" s="118" cm="1">
        <f t="array" aca="1" ref="J208" ca="1">IF(COUNTIFS('PTC GRTgaz'!$K$7:$K$15996,"",'PTC GRTgaz'!$A$7:$A$15996,J$16,'PTC GRTgaz'!$D$7:$D$15996,$A208,'PTC GRTgaz'!$C$7:$C$15996,"DEL")&gt;0,J$14,SUMIFS('PTC GRTgaz'!$K$7:$K$15996,'PTC GRTgaz'!$A$7:$A$15996,J$16,'PTC GRTgaz'!$D$7:$D$15996,$A208,'PTC GRTgaz'!$C$7:$C$15996,"DEL")*1.0026*$F$4/INDIRECT($A$4&amp;"!D9"))</f>
        <v>120</v>
      </c>
      <c r="K208" s="118">
        <v>1000</v>
      </c>
      <c r="L208" s="119">
        <f t="shared" ca="1" si="21"/>
        <v>14.528706304155849</v>
      </c>
      <c r="M208" s="176">
        <f t="shared" ca="1" si="25"/>
        <v>0.96733999999999998</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0.28266000000000041</v>
      </c>
      <c r="O208" s="71">
        <f t="shared" ca="1" si="26"/>
        <v>18.655560000000026</v>
      </c>
      <c r="S208" s="119">
        <f t="shared" ca="1" si="22"/>
        <v>15.365520000000009</v>
      </c>
      <c r="T208" s="54">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0.25000000000000011</v>
      </c>
      <c r="V208" s="71">
        <f t="shared" ca="1" si="28"/>
        <v>30.000000000000014</v>
      </c>
    </row>
    <row r="209" spans="1:22" x14ac:dyDescent="0.35">
      <c r="A209" s="32">
        <f t="shared" si="29"/>
        <v>45940</v>
      </c>
      <c r="B209" s="70" cm="1">
        <f t="array" aca="1" ref="B209" ca="1">_xlfn.XLOOKUP(A209,INDIRECT($A$5&amp;"!$AJ$41:$AJ$406"),INDIRECT($A$5&amp;"!$AK$41:$AK$406"))*SUM($F$3:$I$3)</f>
        <v>0</v>
      </c>
      <c r="C209" s="70" cm="1">
        <f t="array" aca="1" ref="C209" ca="1">_xlfn.XLOOKUP(A209,INDIRECT($A$5&amp;"!$AJ$41:$AJ$406"),INDIRECT($A$5&amp;"!$AL$41:$AL$406"))*SUM($F$3:$I$3)</f>
        <v>15</v>
      </c>
      <c r="D209" s="70" cm="1">
        <f t="array" aca="1" ref="D209" ca="1">_xlfn.XLOOKUP(A209,INDIRECT($A$5&amp;"!$AJ$41:$AJ$406"),INDIRECT($A$5&amp;"!$AO$41:$AO$406"))*SUM($F$3:$I$3)</f>
        <v>15</v>
      </c>
      <c r="E209" s="34" cm="1">
        <f t="array" ref="E209">SUMPRODUCT(('PT Storengy'!$B$8:$K$372)*('PT Storengy'!$A$8:$A$372=$A209)*('PT Storengy'!$B$5:$K$5=$A$6)*('PT Storengy'!$B$7:$K$7=$A$7))</f>
        <v>0.45</v>
      </c>
      <c r="F209" s="119">
        <f t="shared" ref="F209:F231" ca="1" si="30">F208+I209/1000</f>
        <v>14.74448844</v>
      </c>
      <c r="G209" s="176">
        <f t="shared" ca="1" si="23"/>
        <v>0.98179000000000005</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0.26821000000000028</v>
      </c>
      <c r="I209" s="71">
        <f t="shared" ca="1" si="24"/>
        <v>17.701860000000018</v>
      </c>
      <c r="J209" s="118" cm="1">
        <f t="array" aca="1" ref="J209" ca="1">IF(COUNTIFS('PTC GRTgaz'!$K$7:$K$15996,"",'PTC GRTgaz'!$A$7:$A$15996,J$16,'PTC GRTgaz'!$D$7:$D$15996,$A209,'PTC GRTgaz'!$C$7:$C$15996,"DEL")&gt;0,J$14,SUMIFS('PTC GRTgaz'!$K$7:$K$15996,'PTC GRTgaz'!$A$7:$A$15996,J$16,'PTC GRTgaz'!$D$7:$D$15996,$A209,'PTC GRTgaz'!$C$7:$C$15996,"DEL")*1.0026*$F$4/INDIRECT($A$4&amp;"!D9"))</f>
        <v>120</v>
      </c>
      <c r="K209" s="118">
        <v>1000</v>
      </c>
      <c r="L209" s="119">
        <f t="shared" ref="L209:L231" ca="1" si="31">L208+O209/1000</f>
        <v>14.54728002415585</v>
      </c>
      <c r="M209" s="176">
        <f t="shared" ca="1" si="25"/>
        <v>0.96858</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0.28142000000000039</v>
      </c>
      <c r="O209" s="71">
        <f t="shared" ca="1" si="26"/>
        <v>18.573720000000026</v>
      </c>
      <c r="S209" s="119">
        <f t="shared" ref="S209:S231" ca="1" si="32">S208+V209/1000</f>
        <v>15.395520000000008</v>
      </c>
      <c r="T209" s="54">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0.25000000000000011</v>
      </c>
      <c r="V209" s="71">
        <f t="shared" ca="1" si="28"/>
        <v>30.000000000000014</v>
      </c>
    </row>
    <row r="210" spans="1:22" x14ac:dyDescent="0.35">
      <c r="A210" s="32">
        <f t="shared" si="29"/>
        <v>45941</v>
      </c>
      <c r="B210" s="70" cm="1">
        <f t="array" aca="1" ref="B210" ca="1">_xlfn.XLOOKUP(A210,INDIRECT($A$5&amp;"!$AJ$41:$AJ$406"),INDIRECT($A$5&amp;"!$AK$41:$AK$406"))*SUM($F$3:$I$3)</f>
        <v>0</v>
      </c>
      <c r="C210" s="70" cm="1">
        <f t="array" aca="1" ref="C210" ca="1">_xlfn.XLOOKUP(A210,INDIRECT($A$5&amp;"!$AJ$41:$AJ$406"),INDIRECT($A$5&amp;"!$AL$41:$AL$406"))*SUM($F$3:$I$3)</f>
        <v>15</v>
      </c>
      <c r="D210" s="70" cm="1">
        <f t="array" aca="1" ref="D210" ca="1">_xlfn.XLOOKUP(A210,INDIRECT($A$5&amp;"!$AJ$41:$AJ$406"),INDIRECT($A$5&amp;"!$AO$41:$AO$406"))*SUM($F$3:$I$3)</f>
        <v>15</v>
      </c>
      <c r="E210" s="34" cm="1">
        <f t="array" ref="E210">SUMPRODUCT(('PT Storengy'!$B$8:$K$372)*('PT Storengy'!$A$8:$A$372=$A210)*('PT Storengy'!$B$5:$K$5=$A$6)*('PT Storengy'!$B$7:$K$7=$A$7))</f>
        <v>0.45</v>
      </c>
      <c r="F210" s="119">
        <f t="shared" ca="1" si="30"/>
        <v>14.762112419999999</v>
      </c>
      <c r="G210" s="176">
        <f t="shared" ref="G210:G231" ca="1" si="33">ROUND(F209/SUM($F$3,$G$3,$H$3,$I$3),5)</f>
        <v>0.98297000000000001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0.26703000000000032</v>
      </c>
      <c r="I210" s="71">
        <f t="shared" ref="I210:I231" ca="1" si="34">IF(F209*1000+$F$4*(1-$E210)*H210&gt;$D210*1000,D210*1000-F209*1000,$F$4*(1-$E210)*H210)</f>
        <v>17.623980000000021</v>
      </c>
      <c r="J210" s="118" cm="1">
        <f t="array" aca="1" ref="J210" ca="1">IF(COUNTIFS('PTC GRTgaz'!$K$7:$K$15996,"",'PTC GRTgaz'!$A$7:$A$15996,J$16,'PTC GRTgaz'!$D$7:$D$15996,$A210,'PTC GRTgaz'!$C$7:$C$15996,"DEL")&gt;0,J$14,SUMIFS('PTC GRTgaz'!$K$7:$K$15996,'PTC GRTgaz'!$A$7:$A$15996,J$16,'PTC GRTgaz'!$D$7:$D$15996,$A210,'PTC GRTgaz'!$C$7:$C$15996,"DEL")*1.0026*$F$4/INDIRECT($A$4&amp;"!D9"))</f>
        <v>120</v>
      </c>
      <c r="K210" s="118">
        <v>1000</v>
      </c>
      <c r="L210" s="119">
        <f t="shared" ca="1" si="31"/>
        <v>14.56577190415585</v>
      </c>
      <c r="M210" s="176">
        <f t="shared" ref="M210:M231" ca="1" si="35">ROUND(L209/SUM($F$3,$G$3,$H$3,$I$3),5)</f>
        <v>0.96982000000000002</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0.28018000000000037</v>
      </c>
      <c r="O210" s="71">
        <f t="shared" ref="O210:O231" ca="1" si="36">IF(L209*1000+MIN(J210,K210,$F$4*(1-$E210)*N210)&gt;$D210*1000,$D210*1000-L209*1000,MIN(J210,K210,$F$4*(1-$E210)*N210))</f>
        <v>18.491880000000023</v>
      </c>
      <c r="S210" s="119">
        <f t="shared" ca="1" si="32"/>
        <v>15.425520000000008</v>
      </c>
      <c r="T210" s="54">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0.25000000000000011</v>
      </c>
      <c r="V210" s="71">
        <f t="shared" ref="V210:V231" ca="1" si="38">$F$4*(1)*U210</f>
        <v>30.000000000000014</v>
      </c>
    </row>
    <row r="211" spans="1:22" x14ac:dyDescent="0.35">
      <c r="A211" s="32">
        <f t="shared" ref="A211:A231" si="39">A210+1</f>
        <v>45942</v>
      </c>
      <c r="B211" s="70" cm="1">
        <f t="array" aca="1" ref="B211" ca="1">_xlfn.XLOOKUP(A211,INDIRECT($A$5&amp;"!$AJ$41:$AJ$406"),INDIRECT($A$5&amp;"!$AK$41:$AK$406"))*SUM($F$3:$I$3)</f>
        <v>0</v>
      </c>
      <c r="C211" s="70" cm="1">
        <f t="array" aca="1" ref="C211" ca="1">_xlfn.XLOOKUP(A211,INDIRECT($A$5&amp;"!$AJ$41:$AJ$406"),INDIRECT($A$5&amp;"!$AL$41:$AL$406"))*SUM($F$3:$I$3)</f>
        <v>15</v>
      </c>
      <c r="D211" s="70" cm="1">
        <f t="array" aca="1" ref="D211" ca="1">_xlfn.XLOOKUP(A211,INDIRECT($A$5&amp;"!$AJ$41:$AJ$406"),INDIRECT($A$5&amp;"!$AO$41:$AO$406"))*SUM($F$3:$I$3)</f>
        <v>15</v>
      </c>
      <c r="E211" s="34" cm="1">
        <f t="array" ref="E211">SUMPRODUCT(('PT Storengy'!$B$8:$K$372)*('PT Storengy'!$A$8:$A$372=$A211)*('PT Storengy'!$B$5:$K$5=$A$6)*('PT Storengy'!$B$7:$K$7=$A$7))</f>
        <v>0.45</v>
      </c>
      <c r="F211" s="119">
        <f t="shared" ca="1" si="30"/>
        <v>14.779659179999999</v>
      </c>
      <c r="G211" s="176">
        <f t="shared" ca="1" si="33"/>
        <v>0.98414000000000001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0.26586000000000032</v>
      </c>
      <c r="I211" s="71">
        <f t="shared" ca="1" si="34"/>
        <v>17.54676000000002</v>
      </c>
      <c r="J211" s="118" cm="1">
        <f t="array" aca="1" ref="J211" ca="1">IF(COUNTIFS('PTC GRTgaz'!$K$7:$K$15996,"",'PTC GRTgaz'!$A$7:$A$15996,J$16,'PTC GRTgaz'!$D$7:$D$15996,$A211,'PTC GRTgaz'!$C$7:$C$15996,"DEL")&gt;0,J$14,SUMIFS('PTC GRTgaz'!$K$7:$K$15996,'PTC GRTgaz'!$A$7:$A$15996,J$16,'PTC GRTgaz'!$D$7:$D$15996,$A211,'PTC GRTgaz'!$C$7:$C$15996,"DEL")*1.0026*$F$4/INDIRECT($A$4&amp;"!D9"))</f>
        <v>120</v>
      </c>
      <c r="K211" s="118">
        <v>1000</v>
      </c>
      <c r="L211" s="119">
        <f t="shared" ca="1" si="31"/>
        <v>14.584182604155851</v>
      </c>
      <c r="M211" s="176">
        <f t="shared" ca="1" si="35"/>
        <v>0.97104999999999997</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0.27895000000000042</v>
      </c>
      <c r="O211" s="71">
        <f t="shared" ca="1" si="36"/>
        <v>18.410700000000027</v>
      </c>
      <c r="S211" s="119">
        <f t="shared" ca="1" si="32"/>
        <v>15.455520000000007</v>
      </c>
      <c r="T211" s="54">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0.25000000000000011</v>
      </c>
      <c r="V211" s="71">
        <f t="shared" ca="1" si="38"/>
        <v>30.000000000000014</v>
      </c>
    </row>
    <row r="212" spans="1:22" x14ac:dyDescent="0.35">
      <c r="A212" s="32">
        <f t="shared" si="39"/>
        <v>45943</v>
      </c>
      <c r="B212" s="70" cm="1">
        <f t="array" aca="1" ref="B212" ca="1">_xlfn.XLOOKUP(A212,INDIRECT($A$5&amp;"!$AJ$41:$AJ$406"),INDIRECT($A$5&amp;"!$AK$41:$AK$406"))*SUM($F$3:$I$3)</f>
        <v>0</v>
      </c>
      <c r="C212" s="70" cm="1">
        <f t="array" aca="1" ref="C212" ca="1">_xlfn.XLOOKUP(A212,INDIRECT($A$5&amp;"!$AJ$41:$AJ$406"),INDIRECT($A$5&amp;"!$AL$41:$AL$406"))*SUM($F$3:$I$3)</f>
        <v>15</v>
      </c>
      <c r="D212" s="70" cm="1">
        <f t="array" aca="1" ref="D212" ca="1">_xlfn.XLOOKUP(A212,INDIRECT($A$5&amp;"!$AJ$41:$AJ$406"),INDIRECT($A$5&amp;"!$AO$41:$AO$406"))*SUM($F$3:$I$3)</f>
        <v>15</v>
      </c>
      <c r="E212" s="34" cm="1">
        <f t="array" ref="E212">SUMPRODUCT(('PT Storengy'!$B$8:$K$372)*('PT Storengy'!$A$8:$A$372=$A212)*('PT Storengy'!$B$5:$K$5=$A$6)*('PT Storengy'!$B$7:$K$7=$A$7))</f>
        <v>0.45</v>
      </c>
      <c r="F212" s="119">
        <f t="shared" ca="1" si="30"/>
        <v>14.79712872</v>
      </c>
      <c r="G212" s="176">
        <f t="shared" ca="1" si="33"/>
        <v>0.98531000000000002</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0.26469000000000031</v>
      </c>
      <c r="I212" s="71">
        <f t="shared" ca="1" si="34"/>
        <v>17.46954000000002</v>
      </c>
      <c r="J212" s="118" cm="1">
        <f t="array" aca="1" ref="J212" ca="1">IF(COUNTIFS('PTC GRTgaz'!$K$7:$K$15996,"",'PTC GRTgaz'!$A$7:$A$15996,J$16,'PTC GRTgaz'!$D$7:$D$15996,$A212,'PTC GRTgaz'!$C$7:$C$15996,"DEL")&gt;0,J$14,SUMIFS('PTC GRTgaz'!$K$7:$K$15996,'PTC GRTgaz'!$A$7:$A$15996,J$16,'PTC GRTgaz'!$D$7:$D$15996,$A212,'PTC GRTgaz'!$C$7:$C$15996,"DEL")*1.0026*$F$4/INDIRECT($A$4&amp;"!D9"))</f>
        <v>32.551948051948045</v>
      </c>
      <c r="K212" s="118">
        <v>1000</v>
      </c>
      <c r="L212" s="119">
        <f t="shared" ca="1" si="31"/>
        <v>14.602512124155851</v>
      </c>
      <c r="M212" s="176">
        <f t="shared" ca="1" si="35"/>
        <v>0.97228000000000003</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0.27772000000000036</v>
      </c>
      <c r="O212" s="71">
        <f t="shared" ca="1" si="36"/>
        <v>18.329520000000024</v>
      </c>
      <c r="S212" s="119">
        <f t="shared" ca="1" si="32"/>
        <v>15.485520000000006</v>
      </c>
      <c r="T212" s="54">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0.25000000000000011</v>
      </c>
      <c r="V212" s="71">
        <f t="shared" ca="1" si="38"/>
        <v>30.000000000000014</v>
      </c>
    </row>
    <row r="213" spans="1:22" x14ac:dyDescent="0.35">
      <c r="A213" s="32">
        <f t="shared" si="39"/>
        <v>45944</v>
      </c>
      <c r="B213" s="70" cm="1">
        <f t="array" aca="1" ref="B213" ca="1">_xlfn.XLOOKUP(A213,INDIRECT($A$5&amp;"!$AJ$41:$AJ$406"),INDIRECT($A$5&amp;"!$AK$41:$AK$406"))*SUM($F$3:$I$3)</f>
        <v>0</v>
      </c>
      <c r="C213" s="70" cm="1">
        <f t="array" aca="1" ref="C213" ca="1">_xlfn.XLOOKUP(A213,INDIRECT($A$5&amp;"!$AJ$41:$AJ$406"),INDIRECT($A$5&amp;"!$AL$41:$AL$406"))*SUM($F$3:$I$3)</f>
        <v>15</v>
      </c>
      <c r="D213" s="70" cm="1">
        <f t="array" aca="1" ref="D213" ca="1">_xlfn.XLOOKUP(A213,INDIRECT($A$5&amp;"!$AJ$41:$AJ$406"),INDIRECT($A$5&amp;"!$AO$41:$AO$406"))*SUM($F$3:$I$3)</f>
        <v>15</v>
      </c>
      <c r="E213" s="34" cm="1">
        <f t="array" ref="E213">SUMPRODUCT(('PT Storengy'!$B$8:$K$372)*('PT Storengy'!$A$8:$A$372=$A213)*('PT Storengy'!$B$5:$K$5=$A$6)*('PT Storengy'!$B$7:$K$7=$A$7))</f>
        <v>0.45</v>
      </c>
      <c r="F213" s="119">
        <f t="shared" ca="1" si="30"/>
        <v>14.814521040000001</v>
      </c>
      <c r="G213" s="176">
        <f t="shared" ca="1" si="33"/>
        <v>0.98648000000000002</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0.26352000000000031</v>
      </c>
      <c r="I213" s="71">
        <f t="shared" ca="1" si="34"/>
        <v>17.392320000000019</v>
      </c>
      <c r="J213" s="118" cm="1">
        <f t="array" aca="1" ref="J213" ca="1">IF(COUNTIFS('PTC GRTgaz'!$K$7:$K$15996,"",'PTC GRTgaz'!$A$7:$A$15996,J$16,'PTC GRTgaz'!$D$7:$D$15996,$A213,'PTC GRTgaz'!$C$7:$C$15996,"DEL")&gt;0,J$14,SUMIFS('PTC GRTgaz'!$K$7:$K$15996,'PTC GRTgaz'!$A$7:$A$15996,J$16,'PTC GRTgaz'!$D$7:$D$15996,$A213,'PTC GRTgaz'!$C$7:$C$15996,"DEL")*1.0026*$F$4/INDIRECT($A$4&amp;"!D9"))</f>
        <v>32.551948051948045</v>
      </c>
      <c r="K213" s="118">
        <v>1000</v>
      </c>
      <c r="L213" s="119">
        <f t="shared" ca="1" si="31"/>
        <v>14.620761124155852</v>
      </c>
      <c r="M213" s="176">
        <f t="shared" ca="1" si="35"/>
        <v>0.97350000000000003</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0.27650000000000036</v>
      </c>
      <c r="O213" s="71">
        <f t="shared" ca="1" si="36"/>
        <v>18.249000000000024</v>
      </c>
      <c r="S213" s="119">
        <f t="shared" ca="1" si="32"/>
        <v>15.515520000000006</v>
      </c>
      <c r="T213" s="54">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0.25000000000000011</v>
      </c>
      <c r="V213" s="71">
        <f t="shared" ca="1" si="38"/>
        <v>30.000000000000014</v>
      </c>
    </row>
    <row r="214" spans="1:22" x14ac:dyDescent="0.35">
      <c r="A214" s="32">
        <f t="shared" si="39"/>
        <v>45945</v>
      </c>
      <c r="B214" s="70" cm="1">
        <f t="array" aca="1" ref="B214" ca="1">_xlfn.XLOOKUP(A214,INDIRECT($A$5&amp;"!$AJ$41:$AJ$406"),INDIRECT($A$5&amp;"!$AK$41:$AK$406"))*SUM($F$3:$I$3)</f>
        <v>0</v>
      </c>
      <c r="C214" s="70" cm="1">
        <f t="array" aca="1" ref="C214" ca="1">_xlfn.XLOOKUP(A214,INDIRECT($A$5&amp;"!$AJ$41:$AJ$406"),INDIRECT($A$5&amp;"!$AL$41:$AL$406"))*SUM($F$3:$I$3)</f>
        <v>15</v>
      </c>
      <c r="D214" s="70" cm="1">
        <f t="array" aca="1" ref="D214" ca="1">_xlfn.XLOOKUP(A214,INDIRECT($A$5&amp;"!$AJ$41:$AJ$406"),INDIRECT($A$5&amp;"!$AO$41:$AO$406"))*SUM($F$3:$I$3)</f>
        <v>15</v>
      </c>
      <c r="E214" s="34" cm="1">
        <f t="array" ref="E214">SUMPRODUCT(('PT Storengy'!$B$8:$K$372)*('PT Storengy'!$A$8:$A$372=$A214)*('PT Storengy'!$B$5:$K$5=$A$6)*('PT Storengy'!$B$7:$K$7=$A$7))</f>
        <v>0.45</v>
      </c>
      <c r="F214" s="119">
        <f t="shared" ca="1" si="30"/>
        <v>14.831837460000001</v>
      </c>
      <c r="G214" s="176">
        <f t="shared" ca="1" si="33"/>
        <v>0.98763000000000001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0.26237000000000033</v>
      </c>
      <c r="I214" s="71">
        <f t="shared" ca="1" si="34"/>
        <v>17.316420000000022</v>
      </c>
      <c r="J214" s="118" cm="1">
        <f t="array" aca="1" ref="J214" ca="1">IF(COUNTIFS('PTC GRTgaz'!$K$7:$K$15996,"",'PTC GRTgaz'!$A$7:$A$15996,J$16,'PTC GRTgaz'!$D$7:$D$15996,$A214,'PTC GRTgaz'!$C$7:$C$15996,"DEL")&gt;0,J$14,SUMIFS('PTC GRTgaz'!$K$7:$K$15996,'PTC GRTgaz'!$A$7:$A$15996,J$16,'PTC GRTgaz'!$D$7:$D$15996,$A214,'PTC GRTgaz'!$C$7:$C$15996,"DEL")*1.0026*$F$4/INDIRECT($A$4&amp;"!D9"))</f>
        <v>32.551948051948045</v>
      </c>
      <c r="K214" s="118">
        <v>1000</v>
      </c>
      <c r="L214" s="119">
        <f t="shared" ca="1" si="31"/>
        <v>14.638929604155852</v>
      </c>
      <c r="M214" s="176">
        <f t="shared" ca="1" si="35"/>
        <v>0.97472000000000003</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0.27528000000000036</v>
      </c>
      <c r="O214" s="71">
        <f t="shared" ca="1" si="36"/>
        <v>18.168480000000024</v>
      </c>
      <c r="S214" s="119">
        <f t="shared" ca="1" si="32"/>
        <v>15.545520000000005</v>
      </c>
      <c r="T214" s="54">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0.25000000000000011</v>
      </c>
      <c r="V214" s="71">
        <f t="shared" ca="1" si="38"/>
        <v>30.000000000000014</v>
      </c>
    </row>
    <row r="215" spans="1:22" x14ac:dyDescent="0.35">
      <c r="A215" s="32">
        <f t="shared" si="39"/>
        <v>45946</v>
      </c>
      <c r="B215" s="70" cm="1">
        <f t="array" aca="1" ref="B215" ca="1">_xlfn.XLOOKUP(A215,INDIRECT($A$5&amp;"!$AJ$41:$AJ$406"),INDIRECT($A$5&amp;"!$AK$41:$AK$406"))*SUM($F$3:$I$3)</f>
        <v>0</v>
      </c>
      <c r="C215" s="70" cm="1">
        <f t="array" aca="1" ref="C215" ca="1">_xlfn.XLOOKUP(A215,INDIRECT($A$5&amp;"!$AJ$41:$AJ$406"),INDIRECT($A$5&amp;"!$AL$41:$AL$406"))*SUM($F$3:$I$3)</f>
        <v>15</v>
      </c>
      <c r="D215" s="70" cm="1">
        <f t="array" aca="1" ref="D215" ca="1">_xlfn.XLOOKUP(A215,INDIRECT($A$5&amp;"!$AJ$41:$AJ$406"),INDIRECT($A$5&amp;"!$AO$41:$AO$406"))*SUM($F$3:$I$3)</f>
        <v>15</v>
      </c>
      <c r="E215" s="34" cm="1">
        <f t="array" ref="E215">SUMPRODUCT(('PT Storengy'!$B$8:$K$372)*('PT Storengy'!$A$8:$A$372=$A215)*('PT Storengy'!$B$5:$K$5=$A$6)*('PT Storengy'!$B$7:$K$7=$A$7))</f>
        <v>0.45</v>
      </c>
      <c r="F215" s="119">
        <f t="shared" ca="1" si="30"/>
        <v>14.849077320000001</v>
      </c>
      <c r="G215" s="176">
        <f t="shared" ca="1" si="33"/>
        <v>0.98878999999999995</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0.26121000000000039</v>
      </c>
      <c r="I215" s="71">
        <f t="shared" ca="1" si="34"/>
        <v>17.239860000000025</v>
      </c>
      <c r="J215" s="118" cm="1">
        <f t="array" aca="1" ref="J215" ca="1">IF(COUNTIFS('PTC GRTgaz'!$K$7:$K$15996,"",'PTC GRTgaz'!$A$7:$A$15996,J$16,'PTC GRTgaz'!$D$7:$D$15996,$A215,'PTC GRTgaz'!$C$7:$C$15996,"DEL")&gt;0,J$14,SUMIFS('PTC GRTgaz'!$K$7:$K$15996,'PTC GRTgaz'!$A$7:$A$15996,J$16,'PTC GRTgaz'!$D$7:$D$15996,$A215,'PTC GRTgaz'!$C$7:$C$15996,"DEL")*1.0026*$F$4/INDIRECT($A$4&amp;"!D9"))</f>
        <v>32.551948051948045</v>
      </c>
      <c r="K215" s="118">
        <v>1000</v>
      </c>
      <c r="L215" s="119">
        <f t="shared" ca="1" si="31"/>
        <v>14.657018224155852</v>
      </c>
      <c r="M215" s="176">
        <f t="shared" ca="1" si="35"/>
        <v>0.97592999999999996</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0.27407000000000042</v>
      </c>
      <c r="O215" s="71">
        <f t="shared" ca="1" si="36"/>
        <v>18.088620000000027</v>
      </c>
      <c r="S215" s="119">
        <f t="shared" ca="1" si="32"/>
        <v>15.575520000000004</v>
      </c>
      <c r="T215" s="54">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0.25000000000000011</v>
      </c>
      <c r="V215" s="71">
        <f t="shared" ca="1" si="38"/>
        <v>30.000000000000014</v>
      </c>
    </row>
    <row r="216" spans="1:22" x14ac:dyDescent="0.35">
      <c r="A216" s="32">
        <f t="shared" si="39"/>
        <v>45947</v>
      </c>
      <c r="B216" s="70" cm="1">
        <f t="array" aca="1" ref="B216" ca="1">_xlfn.XLOOKUP(A216,INDIRECT($A$5&amp;"!$AJ$41:$AJ$406"),INDIRECT($A$5&amp;"!$AK$41:$AK$406"))*SUM($F$3:$I$3)</f>
        <v>0</v>
      </c>
      <c r="C216" s="70" cm="1">
        <f t="array" aca="1" ref="C216" ca="1">_xlfn.XLOOKUP(A216,INDIRECT($A$5&amp;"!$AJ$41:$AJ$406"),INDIRECT($A$5&amp;"!$AL$41:$AL$406"))*SUM($F$3:$I$3)</f>
        <v>15</v>
      </c>
      <c r="D216" s="70" cm="1">
        <f t="array" aca="1" ref="D216" ca="1">_xlfn.XLOOKUP(A216,INDIRECT($A$5&amp;"!$AJ$41:$AJ$406"),INDIRECT($A$5&amp;"!$AO$41:$AO$406"))*SUM($F$3:$I$3)</f>
        <v>15</v>
      </c>
      <c r="E216" s="34" cm="1">
        <f t="array" ref="E216">SUMPRODUCT(('PT Storengy'!$B$8:$K$372)*('PT Storengy'!$A$8:$A$372=$A216)*('PT Storengy'!$B$5:$K$5=$A$6)*('PT Storengy'!$B$7:$K$7=$A$7))</f>
        <v>0.45</v>
      </c>
      <c r="F216" s="119">
        <f t="shared" ca="1" si="30"/>
        <v>14.866241280000001</v>
      </c>
      <c r="G216" s="176">
        <f t="shared" ca="1" si="33"/>
        <v>0.98994000000000004</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0.26006000000000029</v>
      </c>
      <c r="I216" s="71">
        <f t="shared" ca="1" si="34"/>
        <v>17.163960000000021</v>
      </c>
      <c r="J216" s="118" cm="1">
        <f t="array" aca="1" ref="J216" ca="1">IF(COUNTIFS('PTC GRTgaz'!$K$7:$K$15996,"",'PTC GRTgaz'!$A$7:$A$15996,J$16,'PTC GRTgaz'!$D$7:$D$15996,$A216,'PTC GRTgaz'!$C$7:$C$15996,"DEL")&gt;0,J$14,SUMIFS('PTC GRTgaz'!$K$7:$K$15996,'PTC GRTgaz'!$A$7:$A$15996,J$16,'PTC GRTgaz'!$D$7:$D$15996,$A216,'PTC GRTgaz'!$C$7:$C$15996,"DEL")*1.0026*$F$4/INDIRECT($A$4&amp;"!D9"))</f>
        <v>32.551948051948045</v>
      </c>
      <c r="K216" s="118">
        <v>1000</v>
      </c>
      <c r="L216" s="119">
        <f t="shared" ca="1" si="31"/>
        <v>14.675027644155852</v>
      </c>
      <c r="M216" s="176">
        <f t="shared" ca="1" si="35"/>
        <v>0.97713000000000005</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0.27287000000000028</v>
      </c>
      <c r="O216" s="71">
        <f t="shared" ca="1" si="36"/>
        <v>18.00942000000002</v>
      </c>
      <c r="S216" s="119">
        <f t="shared" ca="1" si="32"/>
        <v>15.605520000000004</v>
      </c>
      <c r="T216" s="54">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0.25000000000000011</v>
      </c>
      <c r="V216" s="71">
        <f t="shared" ca="1" si="38"/>
        <v>30.000000000000014</v>
      </c>
    </row>
    <row r="217" spans="1:22" x14ac:dyDescent="0.35">
      <c r="A217" s="32">
        <f t="shared" si="39"/>
        <v>45948</v>
      </c>
      <c r="B217" s="70" cm="1">
        <f t="array" aca="1" ref="B217" ca="1">_xlfn.XLOOKUP(A217,INDIRECT($A$5&amp;"!$AJ$41:$AJ$406"),INDIRECT($A$5&amp;"!$AK$41:$AK$406"))*SUM($F$3:$I$3)</f>
        <v>0</v>
      </c>
      <c r="C217" s="70" cm="1">
        <f t="array" aca="1" ref="C217" ca="1">_xlfn.XLOOKUP(A217,INDIRECT($A$5&amp;"!$AJ$41:$AJ$406"),INDIRECT($A$5&amp;"!$AL$41:$AL$406"))*SUM($F$3:$I$3)</f>
        <v>15</v>
      </c>
      <c r="D217" s="70" cm="1">
        <f t="array" aca="1" ref="D217" ca="1">_xlfn.XLOOKUP(A217,INDIRECT($A$5&amp;"!$AJ$41:$AJ$406"),INDIRECT($A$5&amp;"!$AO$41:$AO$406"))*SUM($F$3:$I$3)</f>
        <v>15</v>
      </c>
      <c r="E217" s="34" cm="1">
        <f t="array" ref="E217">SUMPRODUCT(('PT Storengy'!$B$8:$K$372)*('PT Storengy'!$A$8:$A$372=$A217)*('PT Storengy'!$B$5:$K$5=$A$6)*('PT Storengy'!$B$7:$K$7=$A$7))</f>
        <v>0.45</v>
      </c>
      <c r="F217" s="119">
        <f t="shared" ca="1" si="30"/>
        <v>14.883330000000001</v>
      </c>
      <c r="G217" s="176">
        <f t="shared" ca="1" si="33"/>
        <v>0.99107999999999996</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0.25892000000000037</v>
      </c>
      <c r="I217" s="71">
        <f t="shared" ca="1" si="34"/>
        <v>17.088720000000023</v>
      </c>
      <c r="J217" s="118" cm="1">
        <f t="array" aca="1" ref="J217" ca="1">IF(COUNTIFS('PTC GRTgaz'!$K$7:$K$15996,"",'PTC GRTgaz'!$A$7:$A$15996,J$16,'PTC GRTgaz'!$D$7:$D$15996,$A217,'PTC GRTgaz'!$C$7:$C$15996,"DEL")&gt;0,J$14,SUMIFS('PTC GRTgaz'!$K$7:$K$15996,'PTC GRTgaz'!$A$7:$A$15996,J$16,'PTC GRTgaz'!$D$7:$D$15996,$A217,'PTC GRTgaz'!$C$7:$C$15996,"DEL")*1.0026*$F$4/INDIRECT($A$4&amp;"!D9"))</f>
        <v>32.551948051948045</v>
      </c>
      <c r="K217" s="118">
        <v>1000</v>
      </c>
      <c r="L217" s="119">
        <f t="shared" ca="1" si="31"/>
        <v>14.692957204155853</v>
      </c>
      <c r="M217" s="176">
        <f t="shared" ca="1" si="35"/>
        <v>0.97833999999999999</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0.2716600000000004</v>
      </c>
      <c r="O217" s="71">
        <f t="shared" ca="1" si="36"/>
        <v>17.929560000000027</v>
      </c>
      <c r="S217" s="119">
        <f t="shared" ca="1" si="32"/>
        <v>15.635520000000003</v>
      </c>
      <c r="T217" s="54">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0.25000000000000011</v>
      </c>
      <c r="V217" s="71">
        <f t="shared" ca="1" si="38"/>
        <v>30.000000000000014</v>
      </c>
    </row>
    <row r="218" spans="1:22" x14ac:dyDescent="0.35">
      <c r="A218" s="32">
        <f t="shared" si="39"/>
        <v>45949</v>
      </c>
      <c r="B218" s="70" cm="1">
        <f t="array" aca="1" ref="B218" ca="1">_xlfn.XLOOKUP(A218,INDIRECT($A$5&amp;"!$AJ$41:$AJ$406"),INDIRECT($A$5&amp;"!$AK$41:$AK$406"))*SUM($F$3:$I$3)</f>
        <v>0</v>
      </c>
      <c r="C218" s="70" cm="1">
        <f t="array" aca="1" ref="C218" ca="1">_xlfn.XLOOKUP(A218,INDIRECT($A$5&amp;"!$AJ$41:$AJ$406"),INDIRECT($A$5&amp;"!$AL$41:$AL$406"))*SUM($F$3:$I$3)</f>
        <v>15</v>
      </c>
      <c r="D218" s="70" cm="1">
        <f t="array" aca="1" ref="D218" ca="1">_xlfn.XLOOKUP(A218,INDIRECT($A$5&amp;"!$AJ$41:$AJ$406"),INDIRECT($A$5&amp;"!$AO$41:$AO$406"))*SUM($F$3:$I$3)</f>
        <v>15</v>
      </c>
      <c r="E218" s="34" cm="1">
        <f t="array" ref="E218">SUMPRODUCT(('PT Storengy'!$B$8:$K$372)*('PT Storengy'!$A$8:$A$372=$A218)*('PT Storengy'!$B$5:$K$5=$A$6)*('PT Storengy'!$B$7:$K$7=$A$7))</f>
        <v>0.45</v>
      </c>
      <c r="F218" s="119">
        <f t="shared" ca="1" si="30"/>
        <v>14.90034348</v>
      </c>
      <c r="G218" s="176">
        <f t="shared" ca="1" si="33"/>
        <v>0.99221999999999999</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0.25778000000000034</v>
      </c>
      <c r="I218" s="71">
        <f t="shared" ca="1" si="34"/>
        <v>17.013480000000023</v>
      </c>
      <c r="J218" s="118" cm="1">
        <f t="array" aca="1" ref="J218" ca="1">IF(COUNTIFS('PTC GRTgaz'!$K$7:$K$15996,"",'PTC GRTgaz'!$A$7:$A$15996,J$16,'PTC GRTgaz'!$D$7:$D$15996,$A218,'PTC GRTgaz'!$C$7:$C$15996,"DEL")&gt;0,J$14,SUMIFS('PTC GRTgaz'!$K$7:$K$15996,'PTC GRTgaz'!$A$7:$A$15996,J$16,'PTC GRTgaz'!$D$7:$D$15996,$A218,'PTC GRTgaz'!$C$7:$C$15996,"DEL")*1.0026*$F$4/INDIRECT($A$4&amp;"!D9"))</f>
        <v>32.551948051948045</v>
      </c>
      <c r="K218" s="118">
        <v>1000</v>
      </c>
      <c r="L218" s="119">
        <f t="shared" ca="1" si="31"/>
        <v>14.710808224155853</v>
      </c>
      <c r="M218" s="176">
        <f t="shared" ca="1" si="35"/>
        <v>0.97953000000000001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0.27047000000000032</v>
      </c>
      <c r="O218" s="71">
        <f t="shared" ca="1" si="36"/>
        <v>17.85102000000002</v>
      </c>
      <c r="S218" s="119">
        <f t="shared" ca="1" si="32"/>
        <v>15.665520000000003</v>
      </c>
      <c r="T218" s="54">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0.25000000000000011</v>
      </c>
      <c r="V218" s="71">
        <f t="shared" ca="1" si="38"/>
        <v>30.000000000000014</v>
      </c>
    </row>
    <row r="219" spans="1:22" x14ac:dyDescent="0.35">
      <c r="A219" s="32">
        <f t="shared" si="39"/>
        <v>45950</v>
      </c>
      <c r="B219" s="70" cm="1">
        <f t="array" aca="1" ref="B219" ca="1">_xlfn.XLOOKUP(A219,INDIRECT($A$5&amp;"!$AJ$41:$AJ$406"),INDIRECT($A$5&amp;"!$AK$41:$AK$406"))*SUM($F$3:$I$3)</f>
        <v>0</v>
      </c>
      <c r="C219" s="70" cm="1">
        <f t="array" aca="1" ref="C219" ca="1">_xlfn.XLOOKUP(A219,INDIRECT($A$5&amp;"!$AJ$41:$AJ$406"),INDIRECT($A$5&amp;"!$AL$41:$AL$406"))*SUM($F$3:$I$3)</f>
        <v>15</v>
      </c>
      <c r="D219" s="70" cm="1">
        <f t="array" aca="1" ref="D219" ca="1">_xlfn.XLOOKUP(A219,INDIRECT($A$5&amp;"!$AJ$41:$AJ$406"),INDIRECT($A$5&amp;"!$AO$41:$AO$406"))*SUM($F$3:$I$3)</f>
        <v>15</v>
      </c>
      <c r="E219" s="34" cm="1">
        <f t="array" ref="E219">SUMPRODUCT(('PT Storengy'!$B$8:$K$372)*('PT Storengy'!$A$8:$A$372=$A219)*('PT Storengy'!$B$5:$K$5=$A$6)*('PT Storengy'!$B$7:$K$7=$A$7))</f>
        <v>0.45</v>
      </c>
      <c r="F219" s="119">
        <f t="shared" ca="1" si="30"/>
        <v>14.91728172</v>
      </c>
      <c r="G219" s="176">
        <f t="shared" ca="1" si="33"/>
        <v>0.99336000000000002</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0.25664000000000031</v>
      </c>
      <c r="I219" s="71">
        <f t="shared" ca="1" si="34"/>
        <v>16.938240000000022</v>
      </c>
      <c r="J219" s="118" cm="1">
        <f t="array" aca="1" ref="J219" ca="1">IF(COUNTIFS('PTC GRTgaz'!$K$7:$K$15996,"",'PTC GRTgaz'!$A$7:$A$15996,J$16,'PTC GRTgaz'!$D$7:$D$15996,$A219,'PTC GRTgaz'!$C$7:$C$15996,"DEL")&gt;0,J$14,SUMIFS('PTC GRTgaz'!$K$7:$K$15996,'PTC GRTgaz'!$A$7:$A$15996,J$16,'PTC GRTgaz'!$D$7:$D$15996,$A219,'PTC GRTgaz'!$C$7:$C$15996,"DEL")*1.0026*$F$4/INDIRECT($A$4&amp;"!D9"))</f>
        <v>32.551948051948045</v>
      </c>
      <c r="K219" s="118">
        <v>1000</v>
      </c>
      <c r="L219" s="119">
        <f t="shared" ca="1" si="31"/>
        <v>14.728580704155853</v>
      </c>
      <c r="M219" s="176">
        <f t="shared" ca="1" si="35"/>
        <v>0.98072000000000004</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0.2692800000000003</v>
      </c>
      <c r="O219" s="71">
        <f t="shared" ca="1" si="36"/>
        <v>17.772480000000019</v>
      </c>
      <c r="S219" s="119">
        <f t="shared" ca="1" si="32"/>
        <v>15.695520000000002</v>
      </c>
      <c r="T219" s="54">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0.25000000000000011</v>
      </c>
      <c r="V219" s="71">
        <f t="shared" ca="1" si="38"/>
        <v>30.000000000000014</v>
      </c>
    </row>
    <row r="220" spans="1:22" x14ac:dyDescent="0.35">
      <c r="A220" s="32">
        <f t="shared" si="39"/>
        <v>45951</v>
      </c>
      <c r="B220" s="70" cm="1">
        <f t="array" aca="1" ref="B220" ca="1">_xlfn.XLOOKUP(A220,INDIRECT($A$5&amp;"!$AJ$41:$AJ$406"),INDIRECT($A$5&amp;"!$AK$41:$AK$406"))*SUM($F$3:$I$3)</f>
        <v>0</v>
      </c>
      <c r="C220" s="70" cm="1">
        <f t="array" aca="1" ref="C220" ca="1">_xlfn.XLOOKUP(A220,INDIRECT($A$5&amp;"!$AJ$41:$AJ$406"),INDIRECT($A$5&amp;"!$AL$41:$AL$406"))*SUM($F$3:$I$3)</f>
        <v>15</v>
      </c>
      <c r="D220" s="70" cm="1">
        <f t="array" aca="1" ref="D220" ca="1">_xlfn.XLOOKUP(A220,INDIRECT($A$5&amp;"!$AJ$41:$AJ$406"),INDIRECT($A$5&amp;"!$AO$41:$AO$406"))*SUM($F$3:$I$3)</f>
        <v>15</v>
      </c>
      <c r="E220" s="34" cm="1">
        <f t="array" ref="E220">SUMPRODUCT(('PT Storengy'!$B$8:$K$372)*('PT Storengy'!$A$8:$A$372=$A220)*('PT Storengy'!$B$5:$K$5=$A$6)*('PT Storengy'!$B$7:$K$7=$A$7))</f>
        <v>0.3</v>
      </c>
      <c r="F220" s="119">
        <f t="shared" ca="1" si="30"/>
        <v>14.93874456</v>
      </c>
      <c r="G220" s="176">
        <f t="shared" ca="1" si="33"/>
        <v>0.99448999999999999</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0.25551000000000035</v>
      </c>
      <c r="I220" s="71">
        <f t="shared" ca="1" si="34"/>
        <v>21.462840000000028</v>
      </c>
      <c r="J220" s="118" cm="1">
        <f t="array" aca="1" ref="J220" ca="1">IF(COUNTIFS('PTC GRTgaz'!$K$7:$K$15996,"",'PTC GRTgaz'!$A$7:$A$15996,J$16,'PTC GRTgaz'!$D$7:$D$15996,$A220,'PTC GRTgaz'!$C$7:$C$15996,"DEL")&gt;0,J$14,SUMIFS('PTC GRTgaz'!$K$7:$K$15996,'PTC GRTgaz'!$A$7:$A$15996,J$16,'PTC GRTgaz'!$D$7:$D$15996,$A220,'PTC GRTgaz'!$C$7:$C$15996,"DEL")*1.0026*$F$4/INDIRECT($A$4&amp;"!D9"))</f>
        <v>32.551948051948045</v>
      </c>
      <c r="K220" s="118">
        <v>1000</v>
      </c>
      <c r="L220" s="119">
        <f t="shared" ca="1" si="31"/>
        <v>14.751100264155852</v>
      </c>
      <c r="M220" s="176">
        <f t="shared" ca="1" si="35"/>
        <v>0.98190999999999995</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0.26809000000000038</v>
      </c>
      <c r="O220" s="71">
        <f t="shared" ca="1" si="36"/>
        <v>22.519560000000034</v>
      </c>
      <c r="S220" s="119">
        <f t="shared" ca="1" si="32"/>
        <v>15.725520000000001</v>
      </c>
      <c r="T220" s="54">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0.25000000000000011</v>
      </c>
      <c r="V220" s="71">
        <f t="shared" ca="1" si="38"/>
        <v>30.000000000000014</v>
      </c>
    </row>
    <row r="221" spans="1:22" x14ac:dyDescent="0.35">
      <c r="A221" s="32">
        <f t="shared" si="39"/>
        <v>45952</v>
      </c>
      <c r="B221" s="70" cm="1">
        <f t="array" aca="1" ref="B221" ca="1">_xlfn.XLOOKUP(A221,INDIRECT($A$5&amp;"!$AJ$41:$AJ$406"),INDIRECT($A$5&amp;"!$AK$41:$AK$406"))*SUM($F$3:$I$3)</f>
        <v>0</v>
      </c>
      <c r="C221" s="70" cm="1">
        <f t="array" aca="1" ref="C221" ca="1">_xlfn.XLOOKUP(A221,INDIRECT($A$5&amp;"!$AJ$41:$AJ$406"),INDIRECT($A$5&amp;"!$AL$41:$AL$406"))*SUM($F$3:$I$3)</f>
        <v>15</v>
      </c>
      <c r="D221" s="70" cm="1">
        <f t="array" aca="1" ref="D221" ca="1">_xlfn.XLOOKUP(A221,INDIRECT($A$5&amp;"!$AJ$41:$AJ$406"),INDIRECT($A$5&amp;"!$AO$41:$AO$406"))*SUM($F$3:$I$3)</f>
        <v>15</v>
      </c>
      <c r="E221" s="34" cm="1">
        <f t="array" ref="E221">SUMPRODUCT(('PT Storengy'!$B$8:$K$372)*('PT Storengy'!$A$8:$A$372=$A221)*('PT Storengy'!$B$5:$K$5=$A$6)*('PT Storengy'!$B$7:$K$7=$A$7))</f>
        <v>0.3</v>
      </c>
      <c r="F221" s="119">
        <f t="shared" ca="1" si="30"/>
        <v>14.96008728</v>
      </c>
      <c r="G221" s="176">
        <f t="shared" ca="1" si="33"/>
        <v>0.99592000000000003</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0.25408000000000031</v>
      </c>
      <c r="I221" s="71">
        <f t="shared" ca="1" si="34"/>
        <v>21.342720000000025</v>
      </c>
      <c r="J221" s="118" cm="1">
        <f t="array" aca="1" ref="J221" ca="1">IF(COUNTIFS('PTC GRTgaz'!$K$7:$K$15996,"",'PTC GRTgaz'!$A$7:$A$15996,J$16,'PTC GRTgaz'!$D$7:$D$15996,$A221,'PTC GRTgaz'!$C$7:$C$15996,"DEL")&gt;0,J$14,SUMIFS('PTC GRTgaz'!$K$7:$K$15996,'PTC GRTgaz'!$A$7:$A$15996,J$16,'PTC GRTgaz'!$D$7:$D$15996,$A221,'PTC GRTgaz'!$C$7:$C$15996,"DEL")*1.0026*$F$4/INDIRECT($A$4&amp;"!D9"))</f>
        <v>32.551948051948045</v>
      </c>
      <c r="K221" s="118">
        <v>1000</v>
      </c>
      <c r="L221" s="119">
        <f t="shared" ca="1" si="31"/>
        <v>14.773493824155851</v>
      </c>
      <c r="M221" s="176">
        <f t="shared" ca="1" si="35"/>
        <v>0.98341000000000001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0.26659000000000033</v>
      </c>
      <c r="O221" s="71">
        <f t="shared" ca="1" si="36"/>
        <v>22.393560000000029</v>
      </c>
      <c r="S221" s="119">
        <f t="shared" ca="1" si="32"/>
        <v>15.755520000000001</v>
      </c>
      <c r="T221" s="54">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0.25000000000000011</v>
      </c>
      <c r="V221" s="71">
        <f t="shared" ca="1" si="38"/>
        <v>30.000000000000014</v>
      </c>
    </row>
    <row r="222" spans="1:22" x14ac:dyDescent="0.35">
      <c r="A222" s="32">
        <f t="shared" si="39"/>
        <v>45953</v>
      </c>
      <c r="B222" s="70" cm="1">
        <f t="array" aca="1" ref="B222" ca="1">_xlfn.XLOOKUP(A222,INDIRECT($A$5&amp;"!$AJ$41:$AJ$406"),INDIRECT($A$5&amp;"!$AK$41:$AK$406"))*SUM($F$3:$I$3)</f>
        <v>0</v>
      </c>
      <c r="C222" s="70" cm="1">
        <f t="array" aca="1" ref="C222" ca="1">_xlfn.XLOOKUP(A222,INDIRECT($A$5&amp;"!$AJ$41:$AJ$406"),INDIRECT($A$5&amp;"!$AL$41:$AL$406"))*SUM($F$3:$I$3)</f>
        <v>15</v>
      </c>
      <c r="D222" s="70" cm="1">
        <f t="array" aca="1" ref="D222" ca="1">_xlfn.XLOOKUP(A222,INDIRECT($A$5&amp;"!$AJ$41:$AJ$406"),INDIRECT($A$5&amp;"!$AO$41:$AO$406"))*SUM($F$3:$I$3)</f>
        <v>15</v>
      </c>
      <c r="E222" s="34" cm="1">
        <f t="array" ref="E222">SUMPRODUCT(('PT Storengy'!$B$8:$K$372)*('PT Storengy'!$A$8:$A$372=$A222)*('PT Storengy'!$B$5:$K$5=$A$6)*('PT Storengy'!$B$7:$K$7=$A$7))</f>
        <v>0.3</v>
      </c>
      <c r="F222" s="119">
        <f t="shared" ca="1" si="30"/>
        <v>14.98131072</v>
      </c>
      <c r="G222" s="176">
        <f t="shared" ca="1" si="33"/>
        <v>0.99734</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0.25266000000000033</v>
      </c>
      <c r="I222" s="71">
        <f t="shared" ca="1" si="34"/>
        <v>21.223440000000029</v>
      </c>
      <c r="J222" s="118" cm="1">
        <f t="array" aca="1" ref="J222" ca="1">IF(COUNTIFS('PTC GRTgaz'!$K$7:$K$15996,"",'PTC GRTgaz'!$A$7:$A$15996,J$16,'PTC GRTgaz'!$D$7:$D$15996,$A222,'PTC GRTgaz'!$C$7:$C$15996,"DEL")&gt;0,J$14,SUMIFS('PTC GRTgaz'!$K$7:$K$15996,'PTC GRTgaz'!$A$7:$A$15996,J$16,'PTC GRTgaz'!$D$7:$D$15996,$A222,'PTC GRTgaz'!$C$7:$C$15996,"DEL")*1.0026*$F$4/INDIRECT($A$4&amp;"!D9"))</f>
        <v>32.551948051948045</v>
      </c>
      <c r="K222" s="118">
        <v>1000</v>
      </c>
      <c r="L222" s="119">
        <f t="shared" ca="1" si="31"/>
        <v>14.795762224155851</v>
      </c>
      <c r="M222" s="176">
        <f t="shared" ca="1" si="35"/>
        <v>0.9849</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0.26510000000000034</v>
      </c>
      <c r="O222" s="71">
        <f t="shared" ca="1" si="36"/>
        <v>22.268400000000028</v>
      </c>
      <c r="S222" s="119">
        <f t="shared" ca="1" si="32"/>
        <v>15.78552</v>
      </c>
      <c r="T222" s="54">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0.25000000000000011</v>
      </c>
      <c r="V222" s="71">
        <f t="shared" ca="1" si="38"/>
        <v>30.000000000000014</v>
      </c>
    </row>
    <row r="223" spans="1:22" x14ac:dyDescent="0.35">
      <c r="A223" s="32">
        <f t="shared" si="39"/>
        <v>45954</v>
      </c>
      <c r="B223" s="70" cm="1">
        <f t="array" aca="1" ref="B223" ca="1">_xlfn.XLOOKUP(A223,INDIRECT($A$5&amp;"!$AJ$41:$AJ$406"),INDIRECT($A$5&amp;"!$AK$41:$AK$406"))*SUM($F$3:$I$3)</f>
        <v>0</v>
      </c>
      <c r="C223" s="70" cm="1">
        <f t="array" aca="1" ref="C223" ca="1">_xlfn.XLOOKUP(A223,INDIRECT($A$5&amp;"!$AJ$41:$AJ$406"),INDIRECT($A$5&amp;"!$AL$41:$AL$406"))*SUM($F$3:$I$3)</f>
        <v>15</v>
      </c>
      <c r="D223" s="70" cm="1">
        <f t="array" aca="1" ref="D223" ca="1">_xlfn.XLOOKUP(A223,INDIRECT($A$5&amp;"!$AJ$41:$AJ$406"),INDIRECT($A$5&amp;"!$AO$41:$AO$406"))*SUM($F$3:$I$3)</f>
        <v>15</v>
      </c>
      <c r="E223" s="34" cm="1">
        <f t="array" ref="E223">SUMPRODUCT(('PT Storengy'!$B$8:$K$372)*('PT Storengy'!$A$8:$A$372=$A223)*('PT Storengy'!$B$5:$K$5=$A$6)*('PT Storengy'!$B$7:$K$7=$A$7))</f>
        <v>0.3</v>
      </c>
      <c r="F223" s="119">
        <f t="shared" ca="1" si="30"/>
        <v>15</v>
      </c>
      <c r="G223" s="176">
        <f t="shared" ca="1" si="33"/>
        <v>0.99875000000000003</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0.25125000000000031</v>
      </c>
      <c r="I223" s="71">
        <f t="shared" ca="1" si="34"/>
        <v>18.689280000000508</v>
      </c>
      <c r="J223" s="118" cm="1">
        <f t="array" aca="1" ref="J223" ca="1">IF(COUNTIFS('PTC GRTgaz'!$K$7:$K$15996,"",'PTC GRTgaz'!$A$7:$A$15996,J$16,'PTC GRTgaz'!$D$7:$D$15996,$A223,'PTC GRTgaz'!$C$7:$C$15996,"DEL")&gt;0,J$14,SUMIFS('PTC GRTgaz'!$K$7:$K$15996,'PTC GRTgaz'!$A$7:$A$15996,J$16,'PTC GRTgaz'!$D$7:$D$15996,$A223,'PTC GRTgaz'!$C$7:$C$15996,"DEL")*1.0026*$F$4/INDIRECT($A$4&amp;"!D9"))</f>
        <v>32.551948051948045</v>
      </c>
      <c r="K223" s="118">
        <v>1000</v>
      </c>
      <c r="L223" s="119">
        <f t="shared" ca="1" si="31"/>
        <v>14.817906304155851</v>
      </c>
      <c r="M223" s="176">
        <f t="shared" ca="1" si="35"/>
        <v>0.98638000000000003</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0.2636200000000003</v>
      </c>
      <c r="O223" s="71">
        <f t="shared" ca="1" si="36"/>
        <v>22.144080000000024</v>
      </c>
      <c r="S223" s="119">
        <f t="shared" ca="1" si="32"/>
        <v>15.815519999999999</v>
      </c>
      <c r="T223" s="54">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0.25000000000000011</v>
      </c>
      <c r="V223" s="71">
        <f t="shared" ca="1" si="38"/>
        <v>30.000000000000014</v>
      </c>
    </row>
    <row r="224" spans="1:22" x14ac:dyDescent="0.35">
      <c r="A224" s="32">
        <f t="shared" si="39"/>
        <v>45955</v>
      </c>
      <c r="B224" s="70" cm="1">
        <f t="array" aca="1" ref="B224" ca="1">_xlfn.XLOOKUP(A224,INDIRECT($A$5&amp;"!$AJ$41:$AJ$406"),INDIRECT($A$5&amp;"!$AK$41:$AK$406"))*SUM($F$3:$I$3)</f>
        <v>0</v>
      </c>
      <c r="C224" s="70" cm="1">
        <f t="array" aca="1" ref="C224" ca="1">_xlfn.XLOOKUP(A224,INDIRECT($A$5&amp;"!$AJ$41:$AJ$406"),INDIRECT($A$5&amp;"!$AL$41:$AL$406"))*SUM($F$3:$I$3)</f>
        <v>15</v>
      </c>
      <c r="D224" s="70" cm="1">
        <f t="array" aca="1" ref="D224" ca="1">_xlfn.XLOOKUP(A224,INDIRECT($A$5&amp;"!$AJ$41:$AJ$406"),INDIRECT($A$5&amp;"!$AO$41:$AO$406"))*SUM($F$3:$I$3)</f>
        <v>15</v>
      </c>
      <c r="E224" s="34" cm="1">
        <f t="array" ref="E224">SUMPRODUCT(('PT Storengy'!$B$8:$K$372)*('PT Storengy'!$A$8:$A$372=$A224)*('PT Storengy'!$B$5:$K$5=$A$6)*('PT Storengy'!$B$7:$K$7=$A$7))</f>
        <v>0.3</v>
      </c>
      <c r="F224" s="119">
        <f t="shared" ca="1" si="30"/>
        <v>15</v>
      </c>
      <c r="G224" s="176">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0.25000000000000011</v>
      </c>
      <c r="I224" s="71">
        <f t="shared" ca="1" si="34"/>
        <v>0</v>
      </c>
      <c r="J224" s="118" cm="1">
        <f t="array" aca="1" ref="J224" ca="1">IF(COUNTIFS('PTC GRTgaz'!$K$7:$K$15996,"",'PTC GRTgaz'!$A$7:$A$15996,J$16,'PTC GRTgaz'!$D$7:$D$15996,$A224,'PTC GRTgaz'!$C$7:$C$15996,"DEL")&gt;0,J$14,SUMIFS('PTC GRTgaz'!$K$7:$K$15996,'PTC GRTgaz'!$A$7:$A$15996,J$16,'PTC GRTgaz'!$D$7:$D$15996,$A224,'PTC GRTgaz'!$C$7:$C$15996,"DEL")*1.0026*$F$4/INDIRECT($A$4&amp;"!D9"))</f>
        <v>32.551948051948045</v>
      </c>
      <c r="K224" s="118">
        <v>1000</v>
      </c>
      <c r="L224" s="119">
        <f t="shared" ca="1" si="31"/>
        <v>14.839926064155851</v>
      </c>
      <c r="M224" s="176">
        <f t="shared" ca="1" si="35"/>
        <v>0.98785999999999996</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0.26214000000000037</v>
      </c>
      <c r="O224" s="71">
        <f t="shared" ca="1" si="36"/>
        <v>22.01976000000003</v>
      </c>
      <c r="S224" s="119">
        <f t="shared" ca="1" si="32"/>
        <v>15.845519999999999</v>
      </c>
      <c r="T224" s="54">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0.25000000000000011</v>
      </c>
      <c r="V224" s="71">
        <f t="shared" ca="1" si="38"/>
        <v>30.000000000000014</v>
      </c>
    </row>
    <row r="225" spans="1:22" x14ac:dyDescent="0.35">
      <c r="A225" s="32">
        <f t="shared" si="39"/>
        <v>45956</v>
      </c>
      <c r="B225" s="70" cm="1">
        <f t="array" aca="1" ref="B225" ca="1">_xlfn.XLOOKUP(A225,INDIRECT($A$5&amp;"!$AJ$41:$AJ$406"),INDIRECT($A$5&amp;"!$AK$41:$AK$406"))*SUM($F$3:$I$3)</f>
        <v>0</v>
      </c>
      <c r="C225" s="70" cm="1">
        <f t="array" aca="1" ref="C225" ca="1">_xlfn.XLOOKUP(A225,INDIRECT($A$5&amp;"!$AJ$41:$AJ$406"),INDIRECT($A$5&amp;"!$AL$41:$AL$406"))*SUM($F$3:$I$3)</f>
        <v>15</v>
      </c>
      <c r="D225" s="70" cm="1">
        <f t="array" aca="1" ref="D225" ca="1">_xlfn.XLOOKUP(A225,INDIRECT($A$5&amp;"!$AJ$41:$AJ$406"),INDIRECT($A$5&amp;"!$AO$41:$AO$406"))*SUM($F$3:$I$3)</f>
        <v>15</v>
      </c>
      <c r="E225" s="34" cm="1">
        <f t="array" ref="E225">SUMPRODUCT(('PT Storengy'!$B$8:$K$372)*('PT Storengy'!$A$8:$A$372=$A225)*('PT Storengy'!$B$5:$K$5=$A$6)*('PT Storengy'!$B$7:$K$7=$A$7))</f>
        <v>0.3</v>
      </c>
      <c r="F225" s="119">
        <f t="shared" ca="1" si="30"/>
        <v>15</v>
      </c>
      <c r="G225" s="176">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0.25000000000000011</v>
      </c>
      <c r="I225" s="71">
        <f t="shared" ca="1" si="34"/>
        <v>0</v>
      </c>
      <c r="J225" s="118" cm="1">
        <f t="array" aca="1" ref="J225" ca="1">IF(COUNTIFS('PTC GRTgaz'!$K$7:$K$15996,"",'PTC GRTgaz'!$A$7:$A$15996,J$16,'PTC GRTgaz'!$D$7:$D$15996,$A225,'PTC GRTgaz'!$C$7:$C$15996,"DEL")&gt;0,J$14,SUMIFS('PTC GRTgaz'!$K$7:$K$15996,'PTC GRTgaz'!$A$7:$A$15996,J$16,'PTC GRTgaz'!$D$7:$D$15996,$A225,'PTC GRTgaz'!$C$7:$C$15996,"DEL")*1.0026*$F$4/INDIRECT($A$4&amp;"!D9"))</f>
        <v>32.551948051948045</v>
      </c>
      <c r="K225" s="118">
        <v>1000</v>
      </c>
      <c r="L225" s="119">
        <f t="shared" ca="1" si="31"/>
        <v>14.861822344155851</v>
      </c>
      <c r="M225" s="176">
        <f t="shared" ca="1" si="35"/>
        <v>0.98933000000000004</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0.26067000000000029</v>
      </c>
      <c r="O225" s="71">
        <f t="shared" ca="1" si="36"/>
        <v>21.896280000000026</v>
      </c>
      <c r="S225" s="119">
        <f t="shared" ca="1" si="32"/>
        <v>15.875519999999998</v>
      </c>
      <c r="T225" s="54">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0.25000000000000011</v>
      </c>
      <c r="V225" s="71">
        <f t="shared" ca="1" si="38"/>
        <v>30.000000000000014</v>
      </c>
    </row>
    <row r="226" spans="1:22" x14ac:dyDescent="0.35">
      <c r="A226" s="32">
        <f t="shared" si="39"/>
        <v>45957</v>
      </c>
      <c r="B226" s="70" cm="1">
        <f t="array" aca="1" ref="B226" ca="1">_xlfn.XLOOKUP(A226,INDIRECT($A$5&amp;"!$AJ$41:$AJ$406"),INDIRECT($A$5&amp;"!$AK$41:$AK$406"))*SUM($F$3:$I$3)</f>
        <v>0</v>
      </c>
      <c r="C226" s="70" cm="1">
        <f t="array" aca="1" ref="C226" ca="1">_xlfn.XLOOKUP(A226,INDIRECT($A$5&amp;"!$AJ$41:$AJ$406"),INDIRECT($A$5&amp;"!$AL$41:$AL$406"))*SUM($F$3:$I$3)</f>
        <v>15</v>
      </c>
      <c r="D226" s="70" cm="1">
        <f t="array" aca="1" ref="D226" ca="1">_xlfn.XLOOKUP(A226,INDIRECT($A$5&amp;"!$AJ$41:$AJ$406"),INDIRECT($A$5&amp;"!$AO$41:$AO$406"))*SUM($F$3:$I$3)</f>
        <v>15</v>
      </c>
      <c r="E226" s="34" cm="1">
        <f t="array" ref="E226">SUMPRODUCT(('PT Storengy'!$B$8:$K$372)*('PT Storengy'!$A$8:$A$372=$A226)*('PT Storengy'!$B$5:$K$5=$A$6)*('PT Storengy'!$B$7:$K$7=$A$7))</f>
        <v>0.3</v>
      </c>
      <c r="F226" s="119">
        <f t="shared" ca="1" si="30"/>
        <v>15</v>
      </c>
      <c r="G226" s="176">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0.25000000000000011</v>
      </c>
      <c r="I226" s="71">
        <f t="shared" ca="1" si="34"/>
        <v>0</v>
      </c>
      <c r="J226" s="118" cm="1">
        <f t="array" aca="1" ref="J226" ca="1">IF(COUNTIFS('PTC GRTgaz'!$K$7:$K$15996,"",'PTC GRTgaz'!$A$7:$A$15996,J$16,'PTC GRTgaz'!$D$7:$D$15996,$A226,'PTC GRTgaz'!$C$7:$C$15996,"DEL")&gt;0,J$14,SUMIFS('PTC GRTgaz'!$K$7:$K$15996,'PTC GRTgaz'!$A$7:$A$15996,J$16,'PTC GRTgaz'!$D$7:$D$15996,$A226,'PTC GRTgaz'!$C$7:$C$15996,"DEL")*1.0026*$F$4/INDIRECT($A$4&amp;"!D9"))</f>
        <v>32.551948051948045</v>
      </c>
      <c r="K226" s="118">
        <v>1000</v>
      </c>
      <c r="L226" s="119">
        <f t="shared" ca="1" si="31"/>
        <v>14.88359598415585</v>
      </c>
      <c r="M226" s="176">
        <f t="shared" ca="1" si="35"/>
        <v>0.99078999999999995</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0.25921000000000038</v>
      </c>
      <c r="O226" s="71">
        <f t="shared" ca="1" si="36"/>
        <v>21.773640000000032</v>
      </c>
      <c r="S226" s="119">
        <f t="shared" ca="1" si="32"/>
        <v>15.905519999999997</v>
      </c>
      <c r="T226" s="54">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0.25000000000000011</v>
      </c>
      <c r="V226" s="71">
        <f t="shared" ca="1" si="38"/>
        <v>30.000000000000014</v>
      </c>
    </row>
    <row r="227" spans="1:22" x14ac:dyDescent="0.35">
      <c r="A227" s="32">
        <f t="shared" si="39"/>
        <v>45958</v>
      </c>
      <c r="B227" s="70" cm="1">
        <f t="array" aca="1" ref="B227" ca="1">_xlfn.XLOOKUP(A227,INDIRECT($A$5&amp;"!$AJ$41:$AJ$406"),INDIRECT($A$5&amp;"!$AK$41:$AK$406"))*SUM($F$3:$I$3)</f>
        <v>0</v>
      </c>
      <c r="C227" s="70" cm="1">
        <f t="array" aca="1" ref="C227" ca="1">_xlfn.XLOOKUP(A227,INDIRECT($A$5&amp;"!$AJ$41:$AJ$406"),INDIRECT($A$5&amp;"!$AL$41:$AL$406"))*SUM($F$3:$I$3)</f>
        <v>15</v>
      </c>
      <c r="D227" s="70" cm="1">
        <f t="array" aca="1" ref="D227" ca="1">_xlfn.XLOOKUP(A227,INDIRECT($A$5&amp;"!$AJ$41:$AJ$406"),INDIRECT($A$5&amp;"!$AO$41:$AO$406"))*SUM($F$3:$I$3)</f>
        <v>15</v>
      </c>
      <c r="E227" s="34" cm="1">
        <f t="array" ref="E227">SUMPRODUCT(('PT Storengy'!$B$8:$K$372)*('PT Storengy'!$A$8:$A$372=$A227)*('PT Storengy'!$B$5:$K$5=$A$6)*('PT Storengy'!$B$7:$K$7=$A$7))</f>
        <v>0.3</v>
      </c>
      <c r="F227" s="119">
        <f t="shared" ca="1" si="30"/>
        <v>15</v>
      </c>
      <c r="G227" s="176">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0.25000000000000011</v>
      </c>
      <c r="I227" s="71">
        <f t="shared" ca="1" si="34"/>
        <v>0</v>
      </c>
      <c r="J227" s="118" cm="1">
        <f t="array" aca="1" ref="J227" ca="1">IF(COUNTIFS('PTC GRTgaz'!$K$7:$K$15996,"",'PTC GRTgaz'!$A$7:$A$15996,J$16,'PTC GRTgaz'!$D$7:$D$15996,$A227,'PTC GRTgaz'!$C$7:$C$15996,"DEL")&gt;0,J$14,SUMIFS('PTC GRTgaz'!$K$7:$K$15996,'PTC GRTgaz'!$A$7:$A$15996,J$16,'PTC GRTgaz'!$D$7:$D$15996,$A227,'PTC GRTgaz'!$C$7:$C$15996,"DEL")*1.0026*$F$4/INDIRECT($A$4&amp;"!D9"))</f>
        <v>32.551948051948045</v>
      </c>
      <c r="K227" s="118">
        <v>1000</v>
      </c>
      <c r="L227" s="119">
        <f t="shared" ca="1" si="31"/>
        <v>14.90524782415585</v>
      </c>
      <c r="M227" s="176">
        <f t="shared" ca="1" si="35"/>
        <v>0.99224000000000001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0.25776000000000032</v>
      </c>
      <c r="O227" s="71">
        <f t="shared" ca="1" si="36"/>
        <v>21.651840000000028</v>
      </c>
      <c r="S227" s="119">
        <f t="shared" ca="1" si="32"/>
        <v>15.935519999999997</v>
      </c>
      <c r="T227" s="54">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0.25000000000000011</v>
      </c>
      <c r="V227" s="71">
        <f t="shared" ca="1" si="38"/>
        <v>30.000000000000014</v>
      </c>
    </row>
    <row r="228" spans="1:22" x14ac:dyDescent="0.35">
      <c r="A228" s="32">
        <f t="shared" si="39"/>
        <v>45959</v>
      </c>
      <c r="B228" s="70" cm="1">
        <f t="array" aca="1" ref="B228" ca="1">_xlfn.XLOOKUP(A228,INDIRECT($A$5&amp;"!$AJ$41:$AJ$406"),INDIRECT($A$5&amp;"!$AK$41:$AK$406"))*SUM($F$3:$I$3)</f>
        <v>0</v>
      </c>
      <c r="C228" s="70" cm="1">
        <f t="array" aca="1" ref="C228" ca="1">_xlfn.XLOOKUP(A228,INDIRECT($A$5&amp;"!$AJ$41:$AJ$406"),INDIRECT($A$5&amp;"!$AL$41:$AL$406"))*SUM($F$3:$I$3)</f>
        <v>15</v>
      </c>
      <c r="D228" s="70" cm="1">
        <f t="array" aca="1" ref="D228" ca="1">_xlfn.XLOOKUP(A228,INDIRECT($A$5&amp;"!$AJ$41:$AJ$406"),INDIRECT($A$5&amp;"!$AO$41:$AO$406"))*SUM($F$3:$I$3)</f>
        <v>15</v>
      </c>
      <c r="E228" s="34" cm="1">
        <f t="array" ref="E228">SUMPRODUCT(('PT Storengy'!$B$8:$K$372)*('PT Storengy'!$A$8:$A$372=$A228)*('PT Storengy'!$B$5:$K$5=$A$6)*('PT Storengy'!$B$7:$K$7=$A$7))</f>
        <v>0.3</v>
      </c>
      <c r="F228" s="119">
        <f t="shared" ca="1" si="30"/>
        <v>15</v>
      </c>
      <c r="G228" s="176">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0.25000000000000011</v>
      </c>
      <c r="I228" s="71">
        <f t="shared" ca="1" si="34"/>
        <v>0</v>
      </c>
      <c r="J228" s="118" cm="1">
        <f t="array" aca="1" ref="J228" ca="1">IF(COUNTIFS('PTC GRTgaz'!$K$7:$K$15996,"",'PTC GRTgaz'!$A$7:$A$15996,J$16,'PTC GRTgaz'!$D$7:$D$15996,$A228,'PTC GRTgaz'!$C$7:$C$15996,"DEL")&gt;0,J$14,SUMIFS('PTC GRTgaz'!$K$7:$K$15996,'PTC GRTgaz'!$A$7:$A$15996,J$16,'PTC GRTgaz'!$D$7:$D$15996,$A228,'PTC GRTgaz'!$C$7:$C$15996,"DEL")*1.0026*$F$4/INDIRECT($A$4&amp;"!D9"))</f>
        <v>32.551948051948045</v>
      </c>
      <c r="K228" s="118">
        <v>1000</v>
      </c>
      <c r="L228" s="119">
        <f t="shared" ca="1" si="31"/>
        <v>14.926778704155851</v>
      </c>
      <c r="M228" s="176">
        <f t="shared" ca="1" si="35"/>
        <v>0.99368000000000001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0.25632000000000033</v>
      </c>
      <c r="O228" s="71">
        <f t="shared" ca="1" si="36"/>
        <v>21.530880000000028</v>
      </c>
      <c r="S228" s="119">
        <f t="shared" ca="1" si="32"/>
        <v>15.965519999999996</v>
      </c>
      <c r="T228" s="54">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0.25000000000000011</v>
      </c>
      <c r="V228" s="71">
        <f t="shared" ca="1" si="38"/>
        <v>30.000000000000014</v>
      </c>
    </row>
    <row r="229" spans="1:22" x14ac:dyDescent="0.35">
      <c r="A229" s="32">
        <f t="shared" si="39"/>
        <v>45960</v>
      </c>
      <c r="B229" s="70" cm="1">
        <f t="array" aca="1" ref="B229" ca="1">_xlfn.XLOOKUP(A229,INDIRECT($A$5&amp;"!$AJ$41:$AJ$406"),INDIRECT($A$5&amp;"!$AK$41:$AK$406"))*SUM($F$3:$I$3)</f>
        <v>0</v>
      </c>
      <c r="C229" s="70" cm="1">
        <f t="array" aca="1" ref="C229" ca="1">_xlfn.XLOOKUP(A229,INDIRECT($A$5&amp;"!$AJ$41:$AJ$406"),INDIRECT($A$5&amp;"!$AL$41:$AL$406"))*SUM($F$3:$I$3)</f>
        <v>15</v>
      </c>
      <c r="D229" s="70" cm="1">
        <f t="array" aca="1" ref="D229" ca="1">_xlfn.XLOOKUP(A229,INDIRECT($A$5&amp;"!$AJ$41:$AJ$406"),INDIRECT($A$5&amp;"!$AO$41:$AO$406"))*SUM($F$3:$I$3)</f>
        <v>15</v>
      </c>
      <c r="E229" s="34" cm="1">
        <f t="array" ref="E229">SUMPRODUCT(('PT Storengy'!$B$8:$K$372)*('PT Storengy'!$A$8:$A$372=$A229)*('PT Storengy'!$B$5:$K$5=$A$6)*('PT Storengy'!$B$7:$K$7=$A$7))</f>
        <v>0.3</v>
      </c>
      <c r="F229" s="119">
        <f t="shared" ca="1" si="30"/>
        <v>15</v>
      </c>
      <c r="G229" s="176">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0.25000000000000011</v>
      </c>
      <c r="I229" s="71">
        <f t="shared" ca="1" si="34"/>
        <v>0</v>
      </c>
      <c r="J229" s="118" cm="1">
        <f t="array" aca="1" ref="J229" ca="1">IF(COUNTIFS('PTC GRTgaz'!$K$7:$K$15996,"",'PTC GRTgaz'!$A$7:$A$15996,J$16,'PTC GRTgaz'!$D$7:$D$15996,$A229,'PTC GRTgaz'!$C$7:$C$15996,"DEL")&gt;0,J$14,SUMIFS('PTC GRTgaz'!$K$7:$K$15996,'PTC GRTgaz'!$A$7:$A$15996,J$16,'PTC GRTgaz'!$D$7:$D$15996,$A229,'PTC GRTgaz'!$C$7:$C$15996,"DEL")*1.0026*$F$4/INDIRECT($A$4&amp;"!D9"))</f>
        <v>32.551948051948045</v>
      </c>
      <c r="K229" s="118">
        <v>1000</v>
      </c>
      <c r="L229" s="119">
        <f t="shared" ca="1" si="31"/>
        <v>14.948188624155851</v>
      </c>
      <c r="M229" s="176">
        <f t="shared" ca="1" si="35"/>
        <v>0.99512</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0.25488000000000033</v>
      </c>
      <c r="O229" s="71">
        <f t="shared" ca="1" si="36"/>
        <v>21.409920000000028</v>
      </c>
      <c r="S229" s="119">
        <f t="shared" ca="1" si="32"/>
        <v>15.995519999999996</v>
      </c>
      <c r="T229" s="54">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0.25000000000000011</v>
      </c>
      <c r="V229" s="71">
        <f t="shared" ca="1" si="38"/>
        <v>30.000000000000014</v>
      </c>
    </row>
    <row r="230" spans="1:22" x14ac:dyDescent="0.35">
      <c r="A230" s="32">
        <f t="shared" si="39"/>
        <v>45961</v>
      </c>
      <c r="B230" s="70" cm="1">
        <f t="array" aca="1" ref="B230" ca="1">_xlfn.XLOOKUP(A230,INDIRECT($A$5&amp;"!$AJ$41:$AJ$406"),INDIRECT($A$5&amp;"!$AK$41:$AK$406"))*SUM($F$3:$I$3)</f>
        <v>12.75</v>
      </c>
      <c r="C230" s="70" cm="1">
        <f t="array" aca="1" ref="C230" ca="1">_xlfn.XLOOKUP(A230,INDIRECT($A$5&amp;"!$AJ$41:$AJ$406"),INDIRECT($A$5&amp;"!$AL$41:$AL$406"))*SUM($F$3:$I$3)</f>
        <v>15</v>
      </c>
      <c r="D230" s="70" cm="1">
        <f t="array" aca="1" ref="D230" ca="1">_xlfn.XLOOKUP(A230,INDIRECT($A$5&amp;"!$AJ$41:$AJ$406"),INDIRECT($A$5&amp;"!$AO$41:$AO$406"))*SUM($F$3:$I$3)</f>
        <v>15</v>
      </c>
      <c r="E230" s="34" cm="1">
        <f t="array" ref="E230">SUMPRODUCT(('PT Storengy'!$B$8:$K$372)*('PT Storengy'!$A$8:$A$372=$A230)*('PT Storengy'!$B$5:$K$5=$A$6)*('PT Storengy'!$B$7:$K$7=$A$7))</f>
        <v>0.3</v>
      </c>
      <c r="F230" s="119">
        <f t="shared" ca="1" si="30"/>
        <v>15</v>
      </c>
      <c r="G230" s="176">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0.25000000000000011</v>
      </c>
      <c r="I230" s="71">
        <f t="shared" ca="1" si="34"/>
        <v>0</v>
      </c>
      <c r="J230" s="118" cm="1">
        <f t="array" aca="1" ref="J230" ca="1">IF(COUNTIFS('PTC GRTgaz'!$K$7:$K$15996,"",'PTC GRTgaz'!$A$7:$A$15996,J$16,'PTC GRTgaz'!$D$7:$D$15996,$A230,'PTC GRTgaz'!$C$7:$C$15996,"DEL")&gt;0,J$14,SUMIFS('PTC GRTgaz'!$K$7:$K$15996,'PTC GRTgaz'!$A$7:$A$15996,J$16,'PTC GRTgaz'!$D$7:$D$15996,$A230,'PTC GRTgaz'!$C$7:$C$15996,"DEL")*1.0026*$F$4/INDIRECT($A$4&amp;"!D9"))</f>
        <v>32.551948051948045</v>
      </c>
      <c r="K230" s="118">
        <v>1000</v>
      </c>
      <c r="L230" s="119">
        <f t="shared" ca="1" si="31"/>
        <v>14.969478424155851</v>
      </c>
      <c r="M230" s="176">
        <f t="shared" ca="1" si="35"/>
        <v>0.99655000000000005</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0.25345000000000029</v>
      </c>
      <c r="O230" s="71">
        <f t="shared" ca="1" si="36"/>
        <v>21.289800000000024</v>
      </c>
      <c r="S230" s="119">
        <f t="shared" ca="1" si="32"/>
        <v>16.025519999999997</v>
      </c>
      <c r="T230" s="54">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0.25000000000000011</v>
      </c>
      <c r="V230" s="71">
        <f t="shared" ca="1" si="38"/>
        <v>30.000000000000014</v>
      </c>
    </row>
    <row r="231" spans="1:22" x14ac:dyDescent="0.35">
      <c r="A231" s="32">
        <f t="shared" si="39"/>
        <v>45962</v>
      </c>
      <c r="B231" s="70" cm="1">
        <f t="array" aca="1" ref="B231" ca="1">_xlfn.XLOOKUP(A231,INDIRECT($A$5&amp;"!$AJ$41:$AJ$406"),INDIRECT($A$5&amp;"!$AK$41:$AK$406"))*SUM($F$3:$I$3)</f>
        <v>0</v>
      </c>
      <c r="C231" s="70" cm="1">
        <f t="array" aca="1" ref="C231" ca="1">_xlfn.XLOOKUP(A231,INDIRECT($A$5&amp;"!$AJ$41:$AJ$406"),INDIRECT($A$5&amp;"!$AL$41:$AL$406"))*SUM($F$3:$I$3)</f>
        <v>15</v>
      </c>
      <c r="D231" s="70" cm="1">
        <f t="array" aca="1" ref="D231" ca="1">_xlfn.XLOOKUP(A231,INDIRECT($A$5&amp;"!$AJ$41:$AJ$406"),INDIRECT($A$5&amp;"!$AO$41:$AO$406"))*SUM($F$3:$I$3)</f>
        <v>15</v>
      </c>
      <c r="E231" s="34" cm="1">
        <f t="array" ref="E231">SUMPRODUCT(('PT Storengy'!$B$8:$K$372)*('PT Storengy'!$A$8:$A$372=$A231)*('PT Storengy'!$B$5:$K$5=$A$6)*('PT Storengy'!$B$7:$K$7=$A$7))</f>
        <v>0.75</v>
      </c>
      <c r="F231" s="119">
        <f t="shared" ca="1" si="30"/>
        <v>15</v>
      </c>
      <c r="G231" s="176">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0.25000000000000011</v>
      </c>
      <c r="I231" s="71">
        <f t="shared" ca="1" si="34"/>
        <v>0</v>
      </c>
      <c r="J231" s="118" cm="1">
        <f t="array" aca="1" ref="J231" ca="1">IF(COUNTIFS('PTC GRTgaz'!$K$7:$K$15996,"",'PTC GRTgaz'!$A$7:$A$15996,J$16,'PTC GRTgaz'!$D$7:$D$15996,$A231,'PTC GRTgaz'!$C$7:$C$15996,"DEL")&gt;0,J$14,SUMIFS('PTC GRTgaz'!$K$7:$K$15996,'PTC GRTgaz'!$A$7:$A$15996,J$16,'PTC GRTgaz'!$D$7:$D$15996,$A231,'PTC GRTgaz'!$C$7:$C$15996,"DEL")*1.0026*$F$4/INDIRECT($A$4&amp;"!D9"))</f>
        <v>120</v>
      </c>
      <c r="K231" s="118">
        <v>1000</v>
      </c>
      <c r="L231" s="119">
        <f t="shared" ca="1" si="31"/>
        <v>14.97703932415585</v>
      </c>
      <c r="M231" s="176">
        <f t="shared" ca="1" si="35"/>
        <v>0.99797000000000002</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0.25203000000000031</v>
      </c>
      <c r="O231" s="71">
        <f t="shared" ca="1" si="36"/>
        <v>7.5609000000000091</v>
      </c>
      <c r="S231" s="119">
        <f t="shared" ca="1" si="32"/>
        <v>16.055519999999998</v>
      </c>
      <c r="T231" s="54">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0.25000000000000011</v>
      </c>
      <c r="V231" s="71">
        <f t="shared" ca="1" si="38"/>
        <v>30.000000000000014</v>
      </c>
    </row>
    <row r="232" spans="1:22" x14ac:dyDescent="0.35">
      <c r="A232" s="29"/>
      <c r="B232" s="29"/>
      <c r="C232" s="29"/>
      <c r="D232" s="29"/>
      <c r="M232" s="54"/>
    </row>
    <row r="233" spans="1:22" x14ac:dyDescent="0.35">
      <c r="A233" s="29"/>
      <c r="B233" s="29"/>
      <c r="C233" s="29"/>
      <c r="D233" s="29"/>
      <c r="M233" s="54"/>
    </row>
    <row r="234" spans="1:22" x14ac:dyDescent="0.35">
      <c r="A234" s="29"/>
      <c r="B234" s="29"/>
      <c r="C234" s="29"/>
      <c r="D234" s="29"/>
      <c r="M234" s="54"/>
    </row>
    <row r="235" spans="1:22" x14ac:dyDescent="0.35">
      <c r="A235" s="29"/>
      <c r="B235" s="29"/>
      <c r="C235" s="29"/>
      <c r="D235" s="29"/>
      <c r="M235" s="54"/>
    </row>
    <row r="236" spans="1:22" x14ac:dyDescent="0.35">
      <c r="A236" s="29"/>
      <c r="B236" s="29"/>
      <c r="C236" s="29"/>
      <c r="D236" s="29"/>
      <c r="M236" s="54"/>
    </row>
    <row r="237" spans="1:22" x14ac:dyDescent="0.35">
      <c r="A237" s="29"/>
      <c r="B237" s="29"/>
      <c r="C237" s="29"/>
      <c r="D237" s="29"/>
      <c r="M237" s="54"/>
    </row>
    <row r="238" spans="1:22" x14ac:dyDescent="0.35">
      <c r="A238" s="29"/>
      <c r="B238" s="29"/>
      <c r="C238" s="29"/>
      <c r="D238" s="29"/>
      <c r="M238" s="54"/>
    </row>
    <row r="239" spans="1:22" x14ac:dyDescent="0.35">
      <c r="A239" s="29"/>
      <c r="B239" s="29"/>
      <c r="C239" s="29"/>
      <c r="D239" s="29"/>
      <c r="M239" s="54"/>
    </row>
    <row r="240" spans="1:22" x14ac:dyDescent="0.35">
      <c r="A240" s="29"/>
      <c r="B240" s="29"/>
      <c r="C240" s="29"/>
      <c r="D240" s="29"/>
      <c r="M240" s="54"/>
    </row>
    <row r="241" spans="1:13" x14ac:dyDescent="0.35">
      <c r="A241" s="29"/>
      <c r="B241" s="29"/>
      <c r="C241" s="29"/>
      <c r="D241" s="29"/>
      <c r="M241" s="54"/>
    </row>
    <row r="242" spans="1:13" x14ac:dyDescent="0.35">
      <c r="A242" s="29"/>
      <c r="B242" s="29"/>
      <c r="C242" s="29"/>
      <c r="D242" s="29"/>
      <c r="M242" s="54"/>
    </row>
    <row r="243" spans="1:13" x14ac:dyDescent="0.35">
      <c r="A243" s="29"/>
      <c r="B243" s="29"/>
      <c r="C243" s="29"/>
      <c r="D243" s="29"/>
      <c r="M243" s="54"/>
    </row>
    <row r="244" spans="1:13" x14ac:dyDescent="0.35">
      <c r="A244" s="29"/>
      <c r="B244" s="29"/>
      <c r="C244" s="29"/>
      <c r="D244" s="29"/>
      <c r="M244" s="54"/>
    </row>
    <row r="245" spans="1:13" x14ac:dyDescent="0.35">
      <c r="A245" s="29"/>
      <c r="B245" s="29"/>
      <c r="C245" s="29"/>
      <c r="D245" s="29"/>
      <c r="M245" s="54"/>
    </row>
    <row r="246" spans="1:13" x14ac:dyDescent="0.35">
      <c r="A246" s="29"/>
      <c r="B246" s="29"/>
      <c r="C246" s="29"/>
      <c r="D246" s="29"/>
      <c r="M246" s="54"/>
    </row>
    <row r="247" spans="1:13" x14ac:dyDescent="0.35">
      <c r="A247" s="29"/>
      <c r="B247" s="29"/>
      <c r="C247" s="29"/>
      <c r="D247" s="29"/>
      <c r="M247" s="54"/>
    </row>
    <row r="248" spans="1:13" x14ac:dyDescent="0.35">
      <c r="A248" s="29"/>
      <c r="B248" s="29"/>
      <c r="C248" s="29"/>
      <c r="D248" s="29"/>
      <c r="M248" s="54"/>
    </row>
    <row r="249" spans="1:13" x14ac:dyDescent="0.35">
      <c r="A249" s="29"/>
      <c r="B249" s="29"/>
      <c r="C249" s="29"/>
      <c r="D249" s="29"/>
      <c r="M249" s="54"/>
    </row>
    <row r="250" spans="1:13" x14ac:dyDescent="0.35">
      <c r="A250" s="29"/>
      <c r="B250" s="29"/>
      <c r="C250" s="29"/>
      <c r="D250" s="29"/>
      <c r="M250" s="54"/>
    </row>
    <row r="251" spans="1:13" x14ac:dyDescent="0.35">
      <c r="A251" s="29"/>
      <c r="B251" s="29"/>
      <c r="C251" s="29"/>
      <c r="D251" s="29"/>
      <c r="M251" s="54"/>
    </row>
    <row r="252" spans="1:13" x14ac:dyDescent="0.35">
      <c r="A252" s="29"/>
      <c r="B252" s="29"/>
      <c r="C252" s="29"/>
      <c r="D252" s="29"/>
      <c r="M252" s="54"/>
    </row>
    <row r="253" spans="1:13" x14ac:dyDescent="0.35">
      <c r="A253" s="29"/>
      <c r="B253" s="29"/>
      <c r="C253" s="29"/>
      <c r="D253" s="29"/>
      <c r="M253" s="54"/>
    </row>
    <row r="254" spans="1:13" x14ac:dyDescent="0.35">
      <c r="A254" s="29"/>
      <c r="B254" s="29"/>
      <c r="C254" s="29"/>
      <c r="D254" s="29"/>
      <c r="M254" s="54"/>
    </row>
    <row r="255" spans="1:13" x14ac:dyDescent="0.35">
      <c r="A255" s="29"/>
      <c r="B255" s="29"/>
      <c r="C255" s="29"/>
      <c r="D255" s="29"/>
      <c r="M255" s="54"/>
    </row>
    <row r="256" spans="1:13" x14ac:dyDescent="0.35">
      <c r="A256" s="29"/>
      <c r="B256" s="29"/>
      <c r="C256" s="29"/>
      <c r="D256" s="29"/>
      <c r="M256" s="54"/>
    </row>
    <row r="257" spans="1:13" x14ac:dyDescent="0.35">
      <c r="A257" s="29"/>
      <c r="B257" s="29"/>
      <c r="C257" s="29"/>
      <c r="D257" s="29"/>
      <c r="M257" s="54"/>
    </row>
    <row r="258" spans="1:13" x14ac:dyDescent="0.35">
      <c r="A258" s="29"/>
      <c r="B258" s="29"/>
      <c r="C258" s="29"/>
      <c r="D258" s="29"/>
      <c r="M258" s="54"/>
    </row>
    <row r="259" spans="1:13" x14ac:dyDescent="0.35">
      <c r="A259" s="29"/>
      <c r="B259" s="29"/>
      <c r="C259" s="29"/>
      <c r="D259" s="29"/>
      <c r="M259" s="54"/>
    </row>
    <row r="260" spans="1:13" x14ac:dyDescent="0.35">
      <c r="A260" s="29"/>
      <c r="B260" s="29"/>
      <c r="C260" s="29"/>
      <c r="D260" s="29"/>
      <c r="M260" s="54"/>
    </row>
    <row r="261" spans="1:13" x14ac:dyDescent="0.35">
      <c r="A261" s="29"/>
      <c r="B261" s="29"/>
      <c r="C261" s="29"/>
      <c r="D261" s="29"/>
      <c r="M261" s="54"/>
    </row>
    <row r="262" spans="1:13" x14ac:dyDescent="0.35">
      <c r="A262" s="29"/>
      <c r="B262" s="29"/>
      <c r="C262" s="29"/>
      <c r="D262" s="29"/>
      <c r="M262" s="54"/>
    </row>
    <row r="263" spans="1:13" x14ac:dyDescent="0.35">
      <c r="A263" s="29"/>
      <c r="B263" s="29"/>
      <c r="C263" s="29"/>
      <c r="D263" s="29"/>
      <c r="M263" s="54"/>
    </row>
    <row r="264" spans="1:13" x14ac:dyDescent="0.35">
      <c r="A264" s="29"/>
      <c r="B264" s="29"/>
      <c r="C264" s="29"/>
      <c r="D264" s="29"/>
      <c r="M264" s="54"/>
    </row>
    <row r="265" spans="1:13" x14ac:dyDescent="0.35">
      <c r="A265" s="29"/>
      <c r="B265" s="29"/>
      <c r="C265" s="29"/>
      <c r="D265" s="29"/>
      <c r="M265" s="54"/>
    </row>
    <row r="266" spans="1:13" x14ac:dyDescent="0.35">
      <c r="A266" s="29"/>
      <c r="B266" s="29"/>
      <c r="C266" s="29"/>
      <c r="D266" s="29"/>
      <c r="M266" s="54"/>
    </row>
    <row r="267" spans="1:13" x14ac:dyDescent="0.35">
      <c r="A267" s="29"/>
      <c r="B267" s="29"/>
      <c r="C267" s="29"/>
      <c r="D267" s="29"/>
      <c r="M267" s="54"/>
    </row>
    <row r="268" spans="1:13" x14ac:dyDescent="0.35">
      <c r="A268" s="29"/>
      <c r="B268" s="29"/>
      <c r="C268" s="29"/>
      <c r="D268" s="29"/>
      <c r="M268" s="54"/>
    </row>
    <row r="269" spans="1:13" x14ac:dyDescent="0.35">
      <c r="A269" s="29"/>
      <c r="B269" s="29"/>
      <c r="C269" s="29"/>
      <c r="D269" s="29"/>
      <c r="M269" s="54"/>
    </row>
    <row r="270" spans="1:13" x14ac:dyDescent="0.35">
      <c r="A270" s="29"/>
      <c r="B270" s="29"/>
      <c r="C270" s="29"/>
      <c r="D270" s="29"/>
      <c r="M270" s="54"/>
    </row>
    <row r="271" spans="1:13" x14ac:dyDescent="0.35">
      <c r="A271" s="29"/>
      <c r="B271" s="29"/>
      <c r="C271" s="29"/>
      <c r="D271" s="29"/>
      <c r="M271" s="54"/>
    </row>
    <row r="272" spans="1:13" x14ac:dyDescent="0.35">
      <c r="A272" s="29"/>
      <c r="B272" s="29"/>
      <c r="C272" s="29"/>
      <c r="D272" s="29"/>
      <c r="M272" s="54"/>
    </row>
    <row r="273" spans="1:13" x14ac:dyDescent="0.35">
      <c r="A273" s="29"/>
      <c r="B273" s="29"/>
      <c r="C273" s="29"/>
      <c r="D273" s="29"/>
      <c r="M273" s="54"/>
    </row>
    <row r="274" spans="1:13" x14ac:dyDescent="0.35">
      <c r="A274" s="29"/>
      <c r="B274" s="29"/>
      <c r="C274" s="29"/>
      <c r="D274" s="29"/>
      <c r="M274" s="54"/>
    </row>
    <row r="275" spans="1:13" x14ac:dyDescent="0.35">
      <c r="A275" s="29"/>
      <c r="B275" s="29"/>
      <c r="C275" s="29"/>
      <c r="D275" s="29"/>
      <c r="M275" s="54"/>
    </row>
    <row r="276" spans="1:13" x14ac:dyDescent="0.35">
      <c r="A276" s="29"/>
      <c r="B276" s="29"/>
      <c r="C276" s="29"/>
      <c r="D276" s="29"/>
      <c r="M276" s="54"/>
    </row>
    <row r="277" spans="1:13" x14ac:dyDescent="0.35">
      <c r="A277" s="29"/>
      <c r="B277" s="29"/>
      <c r="C277" s="29"/>
      <c r="D277" s="29"/>
      <c r="M277" s="54"/>
    </row>
    <row r="278" spans="1:13" x14ac:dyDescent="0.35">
      <c r="M278" s="54"/>
    </row>
    <row r="279" spans="1:13" x14ac:dyDescent="0.35">
      <c r="M279" s="54"/>
    </row>
    <row r="280" spans="1:13" x14ac:dyDescent="0.35">
      <c r="M280" s="54"/>
    </row>
    <row r="281" spans="1:13" x14ac:dyDescent="0.35">
      <c r="M281" s="54"/>
    </row>
    <row r="282" spans="1:13" x14ac:dyDescent="0.35">
      <c r="M282" s="54"/>
    </row>
    <row r="283" spans="1:13" x14ac:dyDescent="0.35">
      <c r="M283" s="54"/>
    </row>
    <row r="284" spans="1:13" x14ac:dyDescent="0.35">
      <c r="M284" s="54"/>
    </row>
    <row r="285" spans="1:13" x14ac:dyDescent="0.35">
      <c r="M285" s="54"/>
    </row>
    <row r="286" spans="1:13" x14ac:dyDescent="0.35">
      <c r="M286" s="54"/>
    </row>
    <row r="287" spans="1:13" x14ac:dyDescent="0.35">
      <c r="M287" s="54"/>
    </row>
    <row r="288" spans="1:13" x14ac:dyDescent="0.35">
      <c r="M288" s="54"/>
    </row>
    <row r="289" spans="13:13" x14ac:dyDescent="0.35">
      <c r="M289" s="54"/>
    </row>
    <row r="290" spans="13:13" x14ac:dyDescent="0.35">
      <c r="M290" s="54"/>
    </row>
    <row r="291" spans="13:13" x14ac:dyDescent="0.35">
      <c r="M291" s="54"/>
    </row>
    <row r="292" spans="13:13" x14ac:dyDescent="0.35">
      <c r="M292" s="54"/>
    </row>
    <row r="293" spans="13:13" x14ac:dyDescent="0.35">
      <c r="M293" s="54"/>
    </row>
    <row r="294" spans="13:13" x14ac:dyDescent="0.35">
      <c r="M294" s="54"/>
    </row>
    <row r="295" spans="13:13" x14ac:dyDescent="0.35">
      <c r="M295" s="54"/>
    </row>
    <row r="296" spans="13:13" x14ac:dyDescent="0.35">
      <c r="M296" s="54"/>
    </row>
    <row r="297" spans="13:13" x14ac:dyDescent="0.35">
      <c r="M297" s="54"/>
    </row>
    <row r="298" spans="13:13" x14ac:dyDescent="0.35">
      <c r="M298" s="54"/>
    </row>
    <row r="299" spans="13:13" x14ac:dyDescent="0.35">
      <c r="M299" s="54"/>
    </row>
    <row r="300" spans="13:13" x14ac:dyDescent="0.35">
      <c r="M300" s="54"/>
    </row>
    <row r="301" spans="13:13" x14ac:dyDescent="0.35">
      <c r="M301" s="54"/>
    </row>
    <row r="302" spans="13:13" x14ac:dyDescent="0.35">
      <c r="M302" s="54"/>
    </row>
    <row r="303" spans="13:13" x14ac:dyDescent="0.35">
      <c r="M303" s="54"/>
    </row>
    <row r="304" spans="13:13" x14ac:dyDescent="0.35">
      <c r="M304" s="54"/>
    </row>
    <row r="305" spans="13:13" x14ac:dyDescent="0.35">
      <c r="M305" s="54"/>
    </row>
    <row r="306" spans="13:13" x14ac:dyDescent="0.35">
      <c r="M306" s="54"/>
    </row>
    <row r="307" spans="13:13" x14ac:dyDescent="0.35">
      <c r="M307" s="54"/>
    </row>
    <row r="308" spans="13:13" x14ac:dyDescent="0.35">
      <c r="M308" s="54"/>
    </row>
    <row r="309" spans="13:13" x14ac:dyDescent="0.35">
      <c r="M309" s="54"/>
    </row>
    <row r="310" spans="13:13" x14ac:dyDescent="0.35">
      <c r="M310" s="54"/>
    </row>
    <row r="311" spans="13:13" x14ac:dyDescent="0.35">
      <c r="M311" s="54"/>
    </row>
    <row r="312" spans="13:13" x14ac:dyDescent="0.35">
      <c r="M312" s="54"/>
    </row>
    <row r="313" spans="13:13" x14ac:dyDescent="0.35">
      <c r="M313" s="54"/>
    </row>
    <row r="314" spans="13:13" x14ac:dyDescent="0.35">
      <c r="M314" s="54"/>
    </row>
    <row r="315" spans="13:13" x14ac:dyDescent="0.35">
      <c r="M315" s="54"/>
    </row>
    <row r="316" spans="13:13" x14ac:dyDescent="0.35">
      <c r="M316" s="54"/>
    </row>
    <row r="317" spans="13:13" x14ac:dyDescent="0.35">
      <c r="M317" s="54"/>
    </row>
    <row r="318" spans="13:13" x14ac:dyDescent="0.35">
      <c r="M318" s="54"/>
    </row>
    <row r="319" spans="13:13" x14ac:dyDescent="0.35">
      <c r="M319" s="54"/>
    </row>
    <row r="320" spans="13:13" x14ac:dyDescent="0.35">
      <c r="M320" s="54"/>
    </row>
    <row r="321" spans="13:13" x14ac:dyDescent="0.35">
      <c r="M321" s="54"/>
    </row>
    <row r="322" spans="13:13" x14ac:dyDescent="0.35">
      <c r="M322" s="54"/>
    </row>
    <row r="323" spans="13:13" x14ac:dyDescent="0.35">
      <c r="M323" s="54"/>
    </row>
    <row r="324" spans="13:13" x14ac:dyDescent="0.35">
      <c r="M324" s="54"/>
    </row>
    <row r="325" spans="13:13" x14ac:dyDescent="0.35">
      <c r="M325" s="54"/>
    </row>
    <row r="326" spans="13:13" x14ac:dyDescent="0.35">
      <c r="M326" s="54"/>
    </row>
    <row r="327" spans="13:13" x14ac:dyDescent="0.35">
      <c r="M327" s="54"/>
    </row>
    <row r="328" spans="13:13" x14ac:dyDescent="0.35">
      <c r="M328" s="54"/>
    </row>
    <row r="329" spans="13:13" x14ac:dyDescent="0.35">
      <c r="M329" s="54"/>
    </row>
    <row r="330" spans="13:13" x14ac:dyDescent="0.35">
      <c r="M330" s="54"/>
    </row>
    <row r="331" spans="13:13" x14ac:dyDescent="0.35">
      <c r="M331" s="54"/>
    </row>
    <row r="332" spans="13:13" x14ac:dyDescent="0.35">
      <c r="M332" s="54"/>
    </row>
    <row r="333" spans="13:13" x14ac:dyDescent="0.35">
      <c r="M333" s="54"/>
    </row>
    <row r="334" spans="13:13" x14ac:dyDescent="0.35">
      <c r="M334" s="54"/>
    </row>
    <row r="335" spans="13:13" x14ac:dyDescent="0.35">
      <c r="M335" s="54"/>
    </row>
    <row r="336" spans="13:13" x14ac:dyDescent="0.35">
      <c r="M336" s="54"/>
    </row>
    <row r="337" spans="13:13" x14ac:dyDescent="0.35">
      <c r="M337" s="54"/>
    </row>
    <row r="338" spans="13:13" x14ac:dyDescent="0.35">
      <c r="M338" s="54"/>
    </row>
    <row r="339" spans="13:13" x14ac:dyDescent="0.35">
      <c r="M339" s="54"/>
    </row>
    <row r="340" spans="13:13" x14ac:dyDescent="0.35">
      <c r="M340" s="54"/>
    </row>
    <row r="341" spans="13:13" x14ac:dyDescent="0.35">
      <c r="M341" s="54"/>
    </row>
    <row r="342" spans="13:13" x14ac:dyDescent="0.35">
      <c r="M342" s="54"/>
    </row>
    <row r="343" spans="13:13" x14ac:dyDescent="0.35">
      <c r="M343" s="54"/>
    </row>
    <row r="344" spans="13:13" x14ac:dyDescent="0.35">
      <c r="M344" s="54"/>
    </row>
    <row r="345" spans="13:13" x14ac:dyDescent="0.35">
      <c r="M345" s="54"/>
    </row>
    <row r="346" spans="13:13" x14ac:dyDescent="0.35">
      <c r="M346" s="54"/>
    </row>
    <row r="347" spans="13:13" x14ac:dyDescent="0.35">
      <c r="M347" s="54"/>
    </row>
    <row r="348" spans="13:13" x14ac:dyDescent="0.35">
      <c r="M348" s="54"/>
    </row>
    <row r="349" spans="13:13" x14ac:dyDescent="0.35">
      <c r="M349" s="54"/>
    </row>
    <row r="350" spans="13:13" x14ac:dyDescent="0.35">
      <c r="M350" s="54"/>
    </row>
    <row r="351" spans="13:13" x14ac:dyDescent="0.35">
      <c r="M351" s="54"/>
    </row>
    <row r="352" spans="13:13" x14ac:dyDescent="0.35">
      <c r="M352" s="54"/>
    </row>
    <row r="353" spans="13:13" x14ac:dyDescent="0.35">
      <c r="M353" s="54"/>
    </row>
    <row r="354" spans="13:13" x14ac:dyDescent="0.35">
      <c r="M354" s="54"/>
    </row>
    <row r="355" spans="13:13" x14ac:dyDescent="0.35">
      <c r="M355" s="54"/>
    </row>
    <row r="356" spans="13:13" x14ac:dyDescent="0.35">
      <c r="M356" s="54"/>
    </row>
    <row r="357" spans="13:13" x14ac:dyDescent="0.35">
      <c r="M357" s="54"/>
    </row>
    <row r="358" spans="13:13" x14ac:dyDescent="0.35">
      <c r="M358" s="54"/>
    </row>
    <row r="359" spans="13:13" x14ac:dyDescent="0.35">
      <c r="M359" s="54"/>
    </row>
    <row r="360" spans="13:13" x14ac:dyDescent="0.35">
      <c r="M360" s="54"/>
    </row>
    <row r="361" spans="13:13" x14ac:dyDescent="0.35">
      <c r="M361" s="54"/>
    </row>
    <row r="362" spans="13:13" x14ac:dyDescent="0.35">
      <c r="M362" s="54"/>
    </row>
    <row r="363" spans="13:13" x14ac:dyDescent="0.35">
      <c r="M363" s="54"/>
    </row>
    <row r="364" spans="13:13" x14ac:dyDescent="0.35">
      <c r="M364" s="54"/>
    </row>
    <row r="365" spans="13:13" x14ac:dyDescent="0.35">
      <c r="M365" s="54"/>
    </row>
    <row r="366" spans="13:13" x14ac:dyDescent="0.35">
      <c r="M366" s="54"/>
    </row>
    <row r="367" spans="13:13" x14ac:dyDescent="0.35">
      <c r="M367" s="54"/>
    </row>
    <row r="368" spans="13:13" x14ac:dyDescent="0.35">
      <c r="M368" s="54"/>
    </row>
    <row r="369" spans="13:13" x14ac:dyDescent="0.35">
      <c r="M369" s="54"/>
    </row>
    <row r="370" spans="13:13" x14ac:dyDescent="0.35">
      <c r="M370" s="54"/>
    </row>
    <row r="371" spans="13:13" x14ac:dyDescent="0.35">
      <c r="M371" s="54"/>
    </row>
    <row r="372" spans="13:13" x14ac:dyDescent="0.35">
      <c r="M372" s="54"/>
    </row>
  </sheetData>
  <autoFilter ref="A16:O231" xr:uid="{E0BA2D08-F164-426D-8B22-833BD306E2C0}"/>
  <mergeCells count="3">
    <mergeCell ref="F11:I11"/>
    <mergeCell ref="L11:O11"/>
    <mergeCell ref="S11:V11"/>
  </mergeCells>
  <conditionalFormatting sqref="I17:I231">
    <cfRule type="cellIs" dxfId="7" priority="5" operator="equal">
      <formula>0</formula>
    </cfRule>
  </conditionalFormatting>
  <conditionalFormatting sqref="O17:O231">
    <cfRule type="cellIs" dxfId="6" priority="7" operator="equal">
      <formula>0</formula>
    </cfRule>
  </conditionalFormatting>
  <conditionalFormatting sqref="V17:V231">
    <cfRule type="cellIs" dxfId="5"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1ACB-35DD-482C-A0AF-46EDF0859626}">
  <sheetPr codeName="Feuil15">
    <tabColor theme="5" tint="0.39997558519241921"/>
  </sheetPr>
  <dimension ref="A1:N277"/>
  <sheetViews>
    <sheetView showGridLines="0" zoomScale="55" zoomScaleNormal="55" workbookViewId="0">
      <pane xSplit="1" ySplit="16" topLeftCell="B17" activePane="bottomRight" state="frozen"/>
      <selection activeCell="A55" sqref="A55"/>
      <selection pane="topRight" activeCell="A55" sqref="A55"/>
      <selection pane="bottomLeft" activeCell="A55" sqref="A55"/>
      <selection pane="bottomRight" activeCell="A55" sqref="A55"/>
    </sheetView>
  </sheetViews>
  <sheetFormatPr baseColWidth="10" defaultColWidth="10.54296875" defaultRowHeight="14.5" x14ac:dyDescent="0.35"/>
  <cols>
    <col min="1" max="4" width="13.90625" customWidth="1"/>
    <col min="5" max="5" width="29.36328125" bestFit="1" customWidth="1"/>
    <col min="6" max="9" width="19.90625" customWidth="1"/>
    <col min="11" max="11" width="12.54296875" customWidth="1"/>
    <col min="14" max="14" width="14.54296875" customWidth="1"/>
  </cols>
  <sheetData>
    <row r="1" spans="1:13" x14ac:dyDescent="0.35">
      <c r="A1" s="33"/>
      <c r="B1" s="33"/>
      <c r="C1" s="33"/>
      <c r="D1" s="33"/>
      <c r="G1" s="52"/>
    </row>
    <row r="2" spans="1:13" x14ac:dyDescent="0.35">
      <c r="F2" s="31" t="str" cm="1">
        <f t="array" aca="1" ref="F2" ca="1">INDEX(INDIRECT($A$4&amp;"!A1:Z500"),3,7+(COLUMN()-COLUMN($F$2))*5)</f>
        <v>Saline 25</v>
      </c>
      <c r="G2" s="31" cm="1">
        <f t="array" aca="1" ref="G2" ca="1">INDEX(INDIRECT($A$4&amp;"!A1:Z500"),3,7+(COLUMN()-COLUMN($F$2))*5)</f>
        <v>0</v>
      </c>
      <c r="H2" s="31" cm="1">
        <f t="array" aca="1" ref="H2" ca="1">INDEX(INDIRECT($A$4&amp;"!A1:Z500"),3,7+(COLUMN()-COLUMN($F$2))*5)</f>
        <v>0</v>
      </c>
      <c r="I2" s="31" cm="1">
        <f t="array" aca="1" ref="I2" ca="1">INDEX(INDIRECT($A$4&amp;"!A1:Z500"),3,7+(COLUMN()-COLUMN($F$2))*5)</f>
        <v>0</v>
      </c>
    </row>
    <row r="3" spans="1:13" x14ac:dyDescent="0.35">
      <c r="A3" t="s">
        <v>68</v>
      </c>
      <c r="E3" s="31" t="s">
        <v>47</v>
      </c>
      <c r="F3" s="137" cm="1">
        <f t="array" aca="1" ref="F3" ca="1">INDEX(INDIRECT($A$4&amp;"!A1:Z500"),3,8+(COLUMN()-COLUMN($F$2))*5)</f>
        <v>15</v>
      </c>
      <c r="G3" s="137" cm="1">
        <f t="array" aca="1" ref="G3" ca="1">INDEX(INDIRECT($A$4&amp;"!A1:Z500"),3,8+(COLUMN()-COLUMN($F$2))*5)</f>
        <v>0</v>
      </c>
      <c r="H3" s="137" cm="1">
        <f t="array" aca="1" ref="H3" ca="1">INDEX(INDIRECT($A$4&amp;"!A1:Z500"),3,8+(COLUMN()-COLUMN($F$2))*5)</f>
        <v>0</v>
      </c>
      <c r="I3" s="51" cm="1">
        <f t="array" aca="1" ref="I3" ca="1">INDEX(INDIRECT($A$4&amp;"!A1:Z500"),3,8+(COLUMN()-COLUMN($F$2))*5)+Serene_A_I!AB3</f>
        <v>0</v>
      </c>
    </row>
    <row r="4" spans="1:13" x14ac:dyDescent="0.35">
      <c r="A4" t="s">
        <v>222</v>
      </c>
      <c r="E4" s="31" t="s">
        <v>48</v>
      </c>
      <c r="F4" s="77" cm="1">
        <f t="array" aca="1" ref="F4" ca="1">INDIRECT($A$4&amp;"!D5")</f>
        <v>833.33333333333337</v>
      </c>
      <c r="G4" s="53" t="s">
        <v>16</v>
      </c>
    </row>
    <row r="5" spans="1:13" x14ac:dyDescent="0.35">
      <c r="A5" t="s">
        <v>175</v>
      </c>
      <c r="E5" s="31" t="str">
        <f xml:space="preserve"> "COS GRTgaz (" &amp; Results!B9 &amp; ")"</f>
        <v>COS GRTgaz (Firm+Interuptible)</v>
      </c>
      <c r="F5" s="77">
        <f ca="1">F4</f>
        <v>833.33333333333337</v>
      </c>
      <c r="G5" s="53" t="s">
        <v>16</v>
      </c>
    </row>
    <row r="6" spans="1:13" ht="15" thickBot="1" x14ac:dyDescent="0.4">
      <c r="A6" s="44" t="s">
        <v>23</v>
      </c>
      <c r="E6" s="31" t="s">
        <v>220</v>
      </c>
      <c r="F6" s="31">
        <f ca="1">SUM(F3:I3)</f>
        <v>15</v>
      </c>
      <c r="G6" s="53" t="s">
        <v>15</v>
      </c>
    </row>
    <row r="7" spans="1:13" ht="15" thickBot="1" x14ac:dyDescent="0.4">
      <c r="A7" s="44" t="s">
        <v>53</v>
      </c>
      <c r="H7" s="72"/>
      <c r="I7" s="72"/>
    </row>
    <row r="8" spans="1:13" x14ac:dyDescent="0.35">
      <c r="F8" s="72"/>
      <c r="G8" s="72"/>
    </row>
    <row r="11" spans="1:13" ht="37.5" customHeight="1" x14ac:dyDescent="0.35">
      <c r="F11" s="328" t="s">
        <v>30</v>
      </c>
      <c r="G11" s="328"/>
      <c r="H11" s="328"/>
      <c r="I11" s="328"/>
    </row>
    <row r="13" spans="1:13" ht="17.25" customHeight="1" x14ac:dyDescent="0.35">
      <c r="K13" t="s">
        <v>225</v>
      </c>
    </row>
    <row r="14" spans="1:13" x14ac:dyDescent="0.35">
      <c r="G14" s="32" cm="1">
        <f t="array" aca="1" ref="G14:H14" ca="1">IF(_xlfn.XLOOKUP(0,F$17:F$185,A$17:B$185,"",0,1)="", "Only " &amp; TEXT(G186,"0,0%") &amp; " withdrawal on 31/03", _xlfn.XLOOKUP(0,F$17:F$185,A$17:B$185,"",0,1))</f>
        <v>45987</v>
      </c>
      <c r="H14">
        <f ca="1"/>
        <v>0</v>
      </c>
      <c r="I14" s="29"/>
      <c r="K14" t="s">
        <v>224</v>
      </c>
    </row>
    <row r="15" spans="1:13" ht="48" customHeight="1" x14ac:dyDescent="0.35">
      <c r="F15" s="37" t="s">
        <v>20</v>
      </c>
      <c r="G15" s="37" t="s">
        <v>193</v>
      </c>
      <c r="K15" s="72">
        <f ca="1">COUNTIF(K17:K185,"&gt;"&amp;0)+1</f>
        <v>26</v>
      </c>
    </row>
    <row r="16" spans="1:13" ht="43.25" customHeight="1" x14ac:dyDescent="0.35">
      <c r="A16" s="37" t="s">
        <v>2</v>
      </c>
      <c r="B16" s="37" t="s">
        <v>218</v>
      </c>
      <c r="C16" s="37" t="s">
        <v>219</v>
      </c>
      <c r="D16" s="37" t="s">
        <v>215</v>
      </c>
      <c r="E16" s="37" t="s">
        <v>19</v>
      </c>
      <c r="F16" s="37">
        <f ca="1">F6</f>
        <v>15</v>
      </c>
      <c r="G16" s="37" t="s">
        <v>193</v>
      </c>
      <c r="H16" s="37" t="s">
        <v>21</v>
      </c>
      <c r="I16" s="123" t="s">
        <v>60</v>
      </c>
      <c r="K16" s="37">
        <f ca="1">F16</f>
        <v>15</v>
      </c>
      <c r="L16" s="37" t="s">
        <v>193</v>
      </c>
      <c r="M16" s="37" t="s">
        <v>21</v>
      </c>
    </row>
    <row r="17" spans="1:14" x14ac:dyDescent="0.35">
      <c r="A17" s="32">
        <f>DATE(Results!J4,10,31)</f>
        <v>45961</v>
      </c>
      <c r="B17" s="70" cm="1">
        <f t="array" aca="1" ref="B17" ca="1">_xlfn.XLOOKUP(A17,INDIRECT($A$5&amp;"!$AJ$41:$AJ$406"),INDIRECT($A$5&amp;"!$An$41:$An$406"))*SUM($F$3:$I$3)</f>
        <v>12.75</v>
      </c>
      <c r="C17" s="70" cm="1">
        <f t="array" aca="1" ref="C17" ca="1">_xlfn.XLOOKUP(A17,INDIRECT($A$5&amp;"!$AJ$41:$AJ$406"),INDIRECT($A$5&amp;"!$Ak$41:$Ak$406"))*SUM($F$3:$I$3)</f>
        <v>12.75</v>
      </c>
      <c r="D17" s="70" cm="1">
        <f t="array" aca="1" ref="D17" ca="1">_xlfn.XLOOKUP(A17,INDIRECT($A$5&amp;"!$AJ$41:$AJ$406"),INDIRECT($A$5&amp;"!$AO$41:$AO$406"))*SUM($F$3:$I$3)</f>
        <v>15</v>
      </c>
      <c r="E17" s="34" cm="1">
        <f t="array" ref="E17">SUMPRODUCT(('PT Storengy'!$B$8:$K$372)*('PT Storengy'!$A$8:$A$372=$A17)*('PT Storengy'!$A$5:$J$5=$A$6)*('PT Storengy'!$B$7:$K$7=$A$7))</f>
        <v>0.6</v>
      </c>
      <c r="F17" s="172">
        <f ca="1">F16</f>
        <v>15</v>
      </c>
      <c r="G17" s="54">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95">
        <f ca="1">IF(F16*1000-$F$4*(1-E17)*H17&gt;1000*B17,$F$4*(1-E17)*H17,F16*1000-1000*B17)</f>
        <v>333.33333333333337</v>
      </c>
      <c r="K17" s="36">
        <f ca="1">K16-N17/1000</f>
        <v>14.166666666666666</v>
      </c>
      <c r="L17" s="54">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72">
        <f ca="1">IF(K16*1000&lt;$F$4*(1)*M17,K16*1000,$F$4*(1)*M17)</f>
        <v>833.33333333333337</v>
      </c>
    </row>
    <row r="18" spans="1:14" x14ac:dyDescent="0.35">
      <c r="A18" s="32">
        <f>A17+1</f>
        <v>45962</v>
      </c>
      <c r="B18" s="70" cm="1">
        <f t="array" aca="1" ref="B18" ca="1">_xlfn.XLOOKUP(A18,INDIRECT($A$5&amp;"!$AJ$41:$AJ$406"),INDIRECT($A$5&amp;"!$An$41:$An$406"))*SUM($F$3:$I$3)</f>
        <v>0</v>
      </c>
      <c r="C18" s="70" cm="1">
        <f t="array" aca="1" ref="C18" ca="1">_xlfn.XLOOKUP(A18,INDIRECT($A$5&amp;"!$AJ$41:$AJ$406"),INDIRECT($A$5&amp;"!$Ak$41:$Ak$406"))*SUM($F$3:$I$3)</f>
        <v>0</v>
      </c>
      <c r="D18" s="70" cm="1">
        <f t="array" aca="1" ref="D18" ca="1">_xlfn.XLOOKUP(A18,INDIRECT($A$5&amp;"!$AJ$41:$AJ$406"),INDIRECT($A$5&amp;"!$AO$41:$AO$406"))*SUM($F$3:$I$3)</f>
        <v>15</v>
      </c>
      <c r="E18" s="34" cm="1">
        <f t="array" ref="E18">SUMPRODUCT(('PT Storengy'!$B$8:$K$372)*('PT Storengy'!$A$8:$A$372=$A18)*('PT Storengy'!$A$5:$J$5=$A$6)*('PT Storengy'!$B$7:$K$7=$A$7))</f>
        <v>0</v>
      </c>
      <c r="F18" s="36">
        <f ca="1">F17-I18/1000</f>
        <v>14.166666666666666</v>
      </c>
      <c r="G18" s="54">
        <f ca="1">$F17/SUM($F$3,$G$3,$H$3,$I$3)</f>
        <v>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95">
        <f t="shared" ref="I18:I81" ca="1" si="0">IF(F17*1000-$F$4*(1-E18)*H18&gt;1000*B18,$F$4*(1-E18)*H18,F17*1000-1000*B18)</f>
        <v>833.33333333333337</v>
      </c>
      <c r="K18" s="36">
        <f t="shared" ref="K18:K80" ca="1" si="1">K17-N18/1000</f>
        <v>13.333333333333332</v>
      </c>
      <c r="L18" s="54">
        <f t="shared" ref="L18:L81" ca="1" si="2">MAX(K17/SUM($F$3,$G$3,$H$3,$I$3),0)</f>
        <v>0.94444444444444442</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1.0000000000000009</v>
      </c>
      <c r="N18" s="72">
        <f t="shared" ref="N18:N81" ca="1" si="3">IF(K17*1000&lt;$F$4*(1)*M18,K17*1000,$F$4*(1)*M18)</f>
        <v>833.33333333333417</v>
      </c>
    </row>
    <row r="19" spans="1:14" x14ac:dyDescent="0.35">
      <c r="A19" s="32">
        <f t="shared" ref="A19:A82" si="4">A18+1</f>
        <v>45963</v>
      </c>
      <c r="B19" s="70" cm="1">
        <f t="array" aca="1" ref="B19" ca="1">_xlfn.XLOOKUP(A19,INDIRECT($A$5&amp;"!$AJ$41:$AJ$406"),INDIRECT($A$5&amp;"!$An$41:$An$406"))*SUM($F$3:$I$3)</f>
        <v>0</v>
      </c>
      <c r="C19" s="70" cm="1">
        <f t="array" aca="1" ref="C19" ca="1">_xlfn.XLOOKUP(A19,INDIRECT($A$5&amp;"!$AJ$41:$AJ$406"),INDIRECT($A$5&amp;"!$Ak$41:$Ak$406"))*SUM($F$3:$I$3)</f>
        <v>0</v>
      </c>
      <c r="D19" s="70" cm="1">
        <f t="array" aca="1" ref="D19" ca="1">_xlfn.XLOOKUP(A19,INDIRECT($A$5&amp;"!$AJ$41:$AJ$406"),INDIRECT($A$5&amp;"!$AO$41:$AO$406"))*SUM($F$3:$I$3)</f>
        <v>15</v>
      </c>
      <c r="E19" s="34" cm="1">
        <f t="array" ref="E19">SUMPRODUCT(('PT Storengy'!$B$8:$K$372)*('PT Storengy'!$A$8:$A$372=$A19)*('PT Storengy'!$A$5:$J$5=$A$6)*('PT Storengy'!$B$7:$K$7=$A$7))</f>
        <v>0</v>
      </c>
      <c r="F19" s="36">
        <f t="shared" ref="F19:F82" ca="1" si="5">F18-I19/1000</f>
        <v>13.333333333333332</v>
      </c>
      <c r="G19" s="54">
        <f t="shared" ref="G19:G82" ca="1" si="6">$F18/SUM($F$3,$G$3,$H$3,$I$3)</f>
        <v>0.94444444444444442</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1.0000000000000009</v>
      </c>
      <c r="I19" s="95">
        <f t="shared" ca="1" si="0"/>
        <v>833.33333333333417</v>
      </c>
      <c r="K19" s="36">
        <f t="shared" ca="1" si="1"/>
        <v>12.499999999999998</v>
      </c>
      <c r="L19" s="54">
        <f t="shared" ca="1" si="2"/>
        <v>0.88888888888888884</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1.0000000000000009</v>
      </c>
      <c r="N19" s="72">
        <f t="shared" ca="1" si="3"/>
        <v>833.33333333333417</v>
      </c>
    </row>
    <row r="20" spans="1:14" x14ac:dyDescent="0.35">
      <c r="A20" s="32">
        <f t="shared" si="4"/>
        <v>45964</v>
      </c>
      <c r="B20" s="70" cm="1">
        <f t="array" aca="1" ref="B20" ca="1">_xlfn.XLOOKUP(A20,INDIRECT($A$5&amp;"!$AJ$41:$AJ$406"),INDIRECT($A$5&amp;"!$An$41:$An$406"))*SUM($F$3:$I$3)</f>
        <v>0</v>
      </c>
      <c r="C20" s="70" cm="1">
        <f t="array" aca="1" ref="C20" ca="1">_xlfn.XLOOKUP(A20,INDIRECT($A$5&amp;"!$AJ$41:$AJ$406"),INDIRECT($A$5&amp;"!$Ak$41:$Ak$406"))*SUM($F$3:$I$3)</f>
        <v>0</v>
      </c>
      <c r="D20" s="70" cm="1">
        <f t="array" aca="1" ref="D20" ca="1">_xlfn.XLOOKUP(A20,INDIRECT($A$5&amp;"!$AJ$41:$AJ$406"),INDIRECT($A$5&amp;"!$AO$41:$AO$406"))*SUM($F$3:$I$3)</f>
        <v>15</v>
      </c>
      <c r="E20" s="34" cm="1">
        <f t="array" ref="E20">SUMPRODUCT(('PT Storengy'!$B$8:$K$372)*('PT Storengy'!$A$8:$A$372=$A20)*('PT Storengy'!$A$5:$J$5=$A$6)*('PT Storengy'!$B$7:$K$7=$A$7))</f>
        <v>0</v>
      </c>
      <c r="F20" s="36">
        <f t="shared" ca="1" si="5"/>
        <v>12.499999999999998</v>
      </c>
      <c r="G20" s="54">
        <f t="shared" ca="1" si="6"/>
        <v>0.88888888888888884</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1.0000000000000009</v>
      </c>
      <c r="I20" s="95">
        <f t="shared" ca="1" si="0"/>
        <v>833.33333333333417</v>
      </c>
      <c r="K20" s="36">
        <f t="shared" ca="1" si="1"/>
        <v>11.666666666666664</v>
      </c>
      <c r="L20" s="54">
        <f t="shared" ca="1" si="2"/>
        <v>0.83333333333333326</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1.0000000000000009</v>
      </c>
      <c r="N20" s="72">
        <f t="shared" ca="1" si="3"/>
        <v>833.33333333333417</v>
      </c>
    </row>
    <row r="21" spans="1:14" x14ac:dyDescent="0.35">
      <c r="A21" s="32">
        <f t="shared" si="4"/>
        <v>45965</v>
      </c>
      <c r="B21" s="70" cm="1">
        <f t="array" aca="1" ref="B21" ca="1">_xlfn.XLOOKUP(A21,INDIRECT($A$5&amp;"!$AJ$41:$AJ$406"),INDIRECT($A$5&amp;"!$An$41:$An$406"))*SUM($F$3:$I$3)</f>
        <v>0</v>
      </c>
      <c r="C21" s="70" cm="1">
        <f t="array" aca="1" ref="C21" ca="1">_xlfn.XLOOKUP(A21,INDIRECT($A$5&amp;"!$AJ$41:$AJ$406"),INDIRECT($A$5&amp;"!$Ak$41:$Ak$406"))*SUM($F$3:$I$3)</f>
        <v>0</v>
      </c>
      <c r="D21" s="70" cm="1">
        <f t="array" aca="1" ref="D21" ca="1">_xlfn.XLOOKUP(A21,INDIRECT($A$5&amp;"!$AJ$41:$AJ$406"),INDIRECT($A$5&amp;"!$AO$41:$AO$406"))*SUM($F$3:$I$3)</f>
        <v>15</v>
      </c>
      <c r="E21" s="34" cm="1">
        <f t="array" ref="E21">SUMPRODUCT(('PT Storengy'!$B$8:$K$372)*('PT Storengy'!$A$8:$A$372=$A21)*('PT Storengy'!$A$5:$J$5=$A$6)*('PT Storengy'!$B$7:$K$7=$A$7))</f>
        <v>0</v>
      </c>
      <c r="F21" s="36">
        <f t="shared" ca="1" si="5"/>
        <v>11.666666666666664</v>
      </c>
      <c r="G21" s="54">
        <f t="shared" ca="1" si="6"/>
        <v>0.83333333333333326</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1.0000000000000009</v>
      </c>
      <c r="I21" s="95">
        <f t="shared" ca="1" si="0"/>
        <v>833.33333333333417</v>
      </c>
      <c r="K21" s="36">
        <f t="shared" ca="1" si="1"/>
        <v>10.83333333333333</v>
      </c>
      <c r="L21" s="54">
        <f t="shared" ca="1" si="2"/>
        <v>0.77777777777777757</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1.0000000000000009</v>
      </c>
      <c r="N21" s="72">
        <f t="shared" ca="1" si="3"/>
        <v>833.33333333333417</v>
      </c>
    </row>
    <row r="22" spans="1:14" x14ac:dyDescent="0.35">
      <c r="A22" s="32">
        <f t="shared" si="4"/>
        <v>45966</v>
      </c>
      <c r="B22" s="70" cm="1">
        <f t="array" aca="1" ref="B22" ca="1">_xlfn.XLOOKUP(A22,INDIRECT($A$5&amp;"!$AJ$41:$AJ$406"),INDIRECT($A$5&amp;"!$An$41:$An$406"))*SUM($F$3:$I$3)</f>
        <v>0</v>
      </c>
      <c r="C22" s="70" cm="1">
        <f t="array" aca="1" ref="C22" ca="1">_xlfn.XLOOKUP(A22,INDIRECT($A$5&amp;"!$AJ$41:$AJ$406"),INDIRECT($A$5&amp;"!$Ak$41:$Ak$406"))*SUM($F$3:$I$3)</f>
        <v>0</v>
      </c>
      <c r="D22" s="70" cm="1">
        <f t="array" aca="1" ref="D22" ca="1">_xlfn.XLOOKUP(A22,INDIRECT($A$5&amp;"!$AJ$41:$AJ$406"),INDIRECT($A$5&amp;"!$AO$41:$AO$406"))*SUM($F$3:$I$3)</f>
        <v>15</v>
      </c>
      <c r="E22" s="34" cm="1">
        <f t="array" ref="E22">SUMPRODUCT(('PT Storengy'!$B$8:$K$372)*('PT Storengy'!$A$8:$A$372=$A22)*('PT Storengy'!$A$5:$J$5=$A$6)*('PT Storengy'!$B$7:$K$7=$A$7))</f>
        <v>0</v>
      </c>
      <c r="F22" s="36">
        <f t="shared" ca="1" si="5"/>
        <v>10.83333333333333</v>
      </c>
      <c r="G22" s="54">
        <f t="shared" ca="1" si="6"/>
        <v>0.77777777777777757</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1.0000000000000009</v>
      </c>
      <c r="I22" s="95">
        <f t="shared" ca="1" si="0"/>
        <v>833.33333333333417</v>
      </c>
      <c r="K22" s="36">
        <f t="shared" ca="1" si="1"/>
        <v>9.9999999999999964</v>
      </c>
      <c r="L22" s="54">
        <f t="shared" ca="1" si="2"/>
        <v>0.72222222222222199</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1.0000000000000009</v>
      </c>
      <c r="N22" s="72">
        <f t="shared" ca="1" si="3"/>
        <v>833.33333333333417</v>
      </c>
    </row>
    <row r="23" spans="1:14" x14ac:dyDescent="0.35">
      <c r="A23" s="32">
        <f t="shared" si="4"/>
        <v>45967</v>
      </c>
      <c r="B23" s="70" cm="1">
        <f t="array" aca="1" ref="B23" ca="1">_xlfn.XLOOKUP(A23,INDIRECT($A$5&amp;"!$AJ$41:$AJ$406"),INDIRECT($A$5&amp;"!$An$41:$An$406"))*SUM($F$3:$I$3)</f>
        <v>0</v>
      </c>
      <c r="C23" s="70" cm="1">
        <f t="array" aca="1" ref="C23" ca="1">_xlfn.XLOOKUP(A23,INDIRECT($A$5&amp;"!$AJ$41:$AJ$406"),INDIRECT($A$5&amp;"!$Ak$41:$Ak$406"))*SUM($F$3:$I$3)</f>
        <v>0</v>
      </c>
      <c r="D23" s="70" cm="1">
        <f t="array" aca="1" ref="D23" ca="1">_xlfn.XLOOKUP(A23,INDIRECT($A$5&amp;"!$AJ$41:$AJ$406"),INDIRECT($A$5&amp;"!$AO$41:$AO$406"))*SUM($F$3:$I$3)</f>
        <v>15</v>
      </c>
      <c r="E23" s="34" cm="1">
        <f t="array" ref="E23">SUMPRODUCT(('PT Storengy'!$B$8:$K$372)*('PT Storengy'!$A$8:$A$372=$A23)*('PT Storengy'!$A$5:$J$5=$A$6)*('PT Storengy'!$B$7:$K$7=$A$7))</f>
        <v>0</v>
      </c>
      <c r="F23" s="36">
        <f t="shared" ca="1" si="5"/>
        <v>9.9999999999999964</v>
      </c>
      <c r="G23" s="54">
        <f t="shared" ca="1" si="6"/>
        <v>0.72222222222222199</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1.0000000000000009</v>
      </c>
      <c r="I23" s="95">
        <f t="shared" ca="1" si="0"/>
        <v>833.33333333333417</v>
      </c>
      <c r="K23" s="36">
        <f t="shared" ca="1" si="1"/>
        <v>9.1666666666666625</v>
      </c>
      <c r="L23" s="54">
        <f t="shared" ca="1" si="2"/>
        <v>0.66666666666666641</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1.0000000000000009</v>
      </c>
      <c r="N23" s="72">
        <f t="shared" ca="1" si="3"/>
        <v>833.33333333333417</v>
      </c>
    </row>
    <row r="24" spans="1:14" x14ac:dyDescent="0.35">
      <c r="A24" s="32">
        <f t="shared" si="4"/>
        <v>45968</v>
      </c>
      <c r="B24" s="70" cm="1">
        <f t="array" aca="1" ref="B24" ca="1">_xlfn.XLOOKUP(A24,INDIRECT($A$5&amp;"!$AJ$41:$AJ$406"),INDIRECT($A$5&amp;"!$An$41:$An$406"))*SUM($F$3:$I$3)</f>
        <v>0</v>
      </c>
      <c r="C24" s="70" cm="1">
        <f t="array" aca="1" ref="C24" ca="1">_xlfn.XLOOKUP(A24,INDIRECT($A$5&amp;"!$AJ$41:$AJ$406"),INDIRECT($A$5&amp;"!$Ak$41:$Ak$406"))*SUM($F$3:$I$3)</f>
        <v>0</v>
      </c>
      <c r="D24" s="70" cm="1">
        <f t="array" aca="1" ref="D24" ca="1">_xlfn.XLOOKUP(A24,INDIRECT($A$5&amp;"!$AJ$41:$AJ$406"),INDIRECT($A$5&amp;"!$AO$41:$AO$406"))*SUM($F$3:$I$3)</f>
        <v>15</v>
      </c>
      <c r="E24" s="34" cm="1">
        <f t="array" ref="E24">SUMPRODUCT(('PT Storengy'!$B$8:$K$372)*('PT Storengy'!$A$8:$A$372=$A24)*('PT Storengy'!$A$5:$J$5=$A$6)*('PT Storengy'!$B$7:$K$7=$A$7))</f>
        <v>0</v>
      </c>
      <c r="F24" s="36">
        <f t="shared" ca="1" si="5"/>
        <v>9.1666666666666625</v>
      </c>
      <c r="G24" s="54">
        <f t="shared" ca="1" si="6"/>
        <v>0.66666666666666641</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1.0000000000000009</v>
      </c>
      <c r="I24" s="95">
        <f t="shared" ca="1" si="0"/>
        <v>833.33333333333417</v>
      </c>
      <c r="K24" s="36">
        <f t="shared" ca="1" si="1"/>
        <v>8.3333333333333286</v>
      </c>
      <c r="L24" s="54">
        <f t="shared" ca="1" si="2"/>
        <v>0.61111111111111083</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1.0000000000000009</v>
      </c>
      <c r="N24" s="72">
        <f t="shared" ca="1" si="3"/>
        <v>833.33333333333417</v>
      </c>
    </row>
    <row r="25" spans="1:14" x14ac:dyDescent="0.35">
      <c r="A25" s="32">
        <f t="shared" si="4"/>
        <v>45969</v>
      </c>
      <c r="B25" s="70" cm="1">
        <f t="array" aca="1" ref="B25" ca="1">_xlfn.XLOOKUP(A25,INDIRECT($A$5&amp;"!$AJ$41:$AJ$406"),INDIRECT($A$5&amp;"!$An$41:$An$406"))*SUM($F$3:$I$3)</f>
        <v>0</v>
      </c>
      <c r="C25" s="70" cm="1">
        <f t="array" aca="1" ref="C25" ca="1">_xlfn.XLOOKUP(A25,INDIRECT($A$5&amp;"!$AJ$41:$AJ$406"),INDIRECT($A$5&amp;"!$Ak$41:$Ak$406"))*SUM($F$3:$I$3)</f>
        <v>0</v>
      </c>
      <c r="D25" s="70" cm="1">
        <f t="array" aca="1" ref="D25" ca="1">_xlfn.XLOOKUP(A25,INDIRECT($A$5&amp;"!$AJ$41:$AJ$406"),INDIRECT($A$5&amp;"!$AO$41:$AO$406"))*SUM($F$3:$I$3)</f>
        <v>15</v>
      </c>
      <c r="E25" s="34" cm="1">
        <f t="array" ref="E25">SUMPRODUCT(('PT Storengy'!$B$8:$K$372)*('PT Storengy'!$A$8:$A$372=$A25)*('PT Storengy'!$A$5:$J$5=$A$6)*('PT Storengy'!$B$7:$K$7=$A$7))</f>
        <v>0</v>
      </c>
      <c r="F25" s="36">
        <f t="shared" ca="1" si="5"/>
        <v>8.3333333333333286</v>
      </c>
      <c r="G25" s="54">
        <f t="shared" ca="1" si="6"/>
        <v>0.61111111111111083</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1.0000000000000009</v>
      </c>
      <c r="I25" s="95">
        <f t="shared" ca="1" si="0"/>
        <v>833.33333333333417</v>
      </c>
      <c r="K25" s="36">
        <f t="shared" ca="1" si="1"/>
        <v>7.4999999999999947</v>
      </c>
      <c r="L25" s="54">
        <f t="shared" ca="1" si="2"/>
        <v>0.55555555555555525</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1.0000000000000009</v>
      </c>
      <c r="N25" s="72">
        <f t="shared" ca="1" si="3"/>
        <v>833.33333333333417</v>
      </c>
    </row>
    <row r="26" spans="1:14" x14ac:dyDescent="0.35">
      <c r="A26" s="32">
        <f t="shared" si="4"/>
        <v>45970</v>
      </c>
      <c r="B26" s="70" cm="1">
        <f t="array" aca="1" ref="B26" ca="1">_xlfn.XLOOKUP(A26,INDIRECT($A$5&amp;"!$AJ$41:$AJ$406"),INDIRECT($A$5&amp;"!$An$41:$An$406"))*SUM($F$3:$I$3)</f>
        <v>0</v>
      </c>
      <c r="C26" s="70" cm="1">
        <f t="array" aca="1" ref="C26" ca="1">_xlfn.XLOOKUP(A26,INDIRECT($A$5&amp;"!$AJ$41:$AJ$406"),INDIRECT($A$5&amp;"!$Ak$41:$Ak$406"))*SUM($F$3:$I$3)</f>
        <v>0</v>
      </c>
      <c r="D26" s="70" cm="1">
        <f t="array" aca="1" ref="D26" ca="1">_xlfn.XLOOKUP(A26,INDIRECT($A$5&amp;"!$AJ$41:$AJ$406"),INDIRECT($A$5&amp;"!$AO$41:$AO$406"))*SUM($F$3:$I$3)</f>
        <v>15</v>
      </c>
      <c r="E26" s="34" cm="1">
        <f t="array" ref="E26">SUMPRODUCT(('PT Storengy'!$B$8:$K$372)*('PT Storengy'!$A$8:$A$372=$A26)*('PT Storengy'!$A$5:$J$5=$A$6)*('PT Storengy'!$B$7:$K$7=$A$7))</f>
        <v>0</v>
      </c>
      <c r="F26" s="36">
        <f t="shared" ca="1" si="5"/>
        <v>7.4999999999999947</v>
      </c>
      <c r="G26" s="54">
        <f t="shared" ca="1" si="6"/>
        <v>0.55555555555555525</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1.0000000000000009</v>
      </c>
      <c r="I26" s="95">
        <f t="shared" ca="1" si="0"/>
        <v>833.33333333333417</v>
      </c>
      <c r="K26" s="36">
        <f t="shared" ca="1" si="1"/>
        <v>6.6666666666666616</v>
      </c>
      <c r="L26" s="54">
        <f t="shared" ca="1" si="2"/>
        <v>0.49999999999999967</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1</v>
      </c>
      <c r="N26" s="72">
        <f t="shared" ca="1" si="3"/>
        <v>833.33333333333337</v>
      </c>
    </row>
    <row r="27" spans="1:14" x14ac:dyDescent="0.35">
      <c r="A27" s="32">
        <f t="shared" si="4"/>
        <v>45971</v>
      </c>
      <c r="B27" s="70" cm="1">
        <f t="array" aca="1" ref="B27" ca="1">_xlfn.XLOOKUP(A27,INDIRECT($A$5&amp;"!$AJ$41:$AJ$406"),INDIRECT($A$5&amp;"!$An$41:$An$406"))*SUM($F$3:$I$3)</f>
        <v>0</v>
      </c>
      <c r="C27" s="70" cm="1">
        <f t="array" aca="1" ref="C27" ca="1">_xlfn.XLOOKUP(A27,INDIRECT($A$5&amp;"!$AJ$41:$AJ$406"),INDIRECT($A$5&amp;"!$Ak$41:$Ak$406"))*SUM($F$3:$I$3)</f>
        <v>0</v>
      </c>
      <c r="D27" s="70" cm="1">
        <f t="array" aca="1" ref="D27" ca="1">_xlfn.XLOOKUP(A27,INDIRECT($A$5&amp;"!$AJ$41:$AJ$406"),INDIRECT($A$5&amp;"!$AO$41:$AO$406"))*SUM($F$3:$I$3)</f>
        <v>15</v>
      </c>
      <c r="E27" s="34" cm="1">
        <f t="array" ref="E27">SUMPRODUCT(('PT Storengy'!$B$8:$K$372)*('PT Storengy'!$A$8:$A$372=$A27)*('PT Storengy'!$A$5:$J$5=$A$6)*('PT Storengy'!$B$7:$K$7=$A$7))</f>
        <v>0</v>
      </c>
      <c r="F27" s="36">
        <f t="shared" ca="1" si="5"/>
        <v>6.6666666666666616</v>
      </c>
      <c r="G27" s="54">
        <f t="shared" ca="1" si="6"/>
        <v>0.49999999999999967</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1</v>
      </c>
      <c r="I27" s="95">
        <f t="shared" ca="1" si="0"/>
        <v>833.33333333333337</v>
      </c>
      <c r="K27" s="36">
        <f t="shared" ca="1" si="1"/>
        <v>5.8333333333333277</v>
      </c>
      <c r="L27" s="54">
        <f t="shared" ca="1" si="2"/>
        <v>0.44444444444444409</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1.0000000000000009</v>
      </c>
      <c r="N27" s="72">
        <f t="shared" ca="1" si="3"/>
        <v>833.33333333333417</v>
      </c>
    </row>
    <row r="28" spans="1:14" x14ac:dyDescent="0.35">
      <c r="A28" s="32">
        <f t="shared" si="4"/>
        <v>45972</v>
      </c>
      <c r="B28" s="70" cm="1">
        <f t="array" aca="1" ref="B28" ca="1">_xlfn.XLOOKUP(A28,INDIRECT($A$5&amp;"!$AJ$41:$AJ$406"),INDIRECT($A$5&amp;"!$An$41:$An$406"))*SUM($F$3:$I$3)</f>
        <v>0</v>
      </c>
      <c r="C28" s="70" cm="1">
        <f t="array" aca="1" ref="C28" ca="1">_xlfn.XLOOKUP(A28,INDIRECT($A$5&amp;"!$AJ$41:$AJ$406"),INDIRECT($A$5&amp;"!$Ak$41:$Ak$406"))*SUM($F$3:$I$3)</f>
        <v>0</v>
      </c>
      <c r="D28" s="70" cm="1">
        <f t="array" aca="1" ref="D28" ca="1">_xlfn.XLOOKUP(A28,INDIRECT($A$5&amp;"!$AJ$41:$AJ$406"),INDIRECT($A$5&amp;"!$AO$41:$AO$406"))*SUM($F$3:$I$3)</f>
        <v>15</v>
      </c>
      <c r="E28" s="34" cm="1">
        <f t="array" ref="E28">SUMPRODUCT(('PT Storengy'!$B$8:$K$372)*('PT Storengy'!$A$8:$A$372=$A28)*('PT Storengy'!$A$5:$J$5=$A$6)*('PT Storengy'!$B$7:$K$7=$A$7))</f>
        <v>0</v>
      </c>
      <c r="F28" s="36">
        <f t="shared" ca="1" si="5"/>
        <v>5.8333333333333277</v>
      </c>
      <c r="G28" s="54">
        <f t="shared" ca="1" si="6"/>
        <v>0.44444444444444409</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1.0000000000000009</v>
      </c>
      <c r="I28" s="95">
        <f t="shared" ca="1" si="0"/>
        <v>833.33333333333417</v>
      </c>
      <c r="K28" s="36">
        <f t="shared" ca="1" si="1"/>
        <v>5.0138888888888831</v>
      </c>
      <c r="L28" s="54">
        <f t="shared" ca="1" si="2"/>
        <v>0.38888888888888851</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0.9833333333333335</v>
      </c>
      <c r="N28" s="72">
        <f t="shared" ca="1" si="3"/>
        <v>819.44444444444457</v>
      </c>
    </row>
    <row r="29" spans="1:14" x14ac:dyDescent="0.35">
      <c r="A29" s="32">
        <f t="shared" si="4"/>
        <v>45973</v>
      </c>
      <c r="B29" s="70" cm="1">
        <f t="array" aca="1" ref="B29" ca="1">_xlfn.XLOOKUP(A29,INDIRECT($A$5&amp;"!$AJ$41:$AJ$406"),INDIRECT($A$5&amp;"!$An$41:$An$406"))*SUM($F$3:$I$3)</f>
        <v>0</v>
      </c>
      <c r="C29" s="70" cm="1">
        <f t="array" aca="1" ref="C29" ca="1">_xlfn.XLOOKUP(A29,INDIRECT($A$5&amp;"!$AJ$41:$AJ$406"),INDIRECT($A$5&amp;"!$Ak$41:$Ak$406"))*SUM($F$3:$I$3)</f>
        <v>0</v>
      </c>
      <c r="D29" s="70" cm="1">
        <f t="array" aca="1" ref="D29" ca="1">_xlfn.XLOOKUP(A29,INDIRECT($A$5&amp;"!$AJ$41:$AJ$406"),INDIRECT($A$5&amp;"!$AO$41:$AO$406"))*SUM($F$3:$I$3)</f>
        <v>15</v>
      </c>
      <c r="E29" s="34" cm="1">
        <f t="array" ref="E29">SUMPRODUCT(('PT Storengy'!$B$8:$K$372)*('PT Storengy'!$A$8:$A$372=$A29)*('PT Storengy'!$A$5:$J$5=$A$6)*('PT Storengy'!$B$7:$K$7=$A$7))</f>
        <v>0</v>
      </c>
      <c r="F29" s="36">
        <f t="shared" ca="1" si="5"/>
        <v>5.0138888888888831</v>
      </c>
      <c r="G29" s="54">
        <f t="shared" ca="1" si="6"/>
        <v>0.38888888888888851</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0.9833333333333335</v>
      </c>
      <c r="I29" s="95">
        <f t="shared" ca="1" si="0"/>
        <v>819.44444444444457</v>
      </c>
      <c r="K29" s="36">
        <f t="shared" ca="1" si="1"/>
        <v>4.2627314814814756</v>
      </c>
      <c r="L29" s="54">
        <f t="shared" ca="1" si="2"/>
        <v>0.33425925925925887</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0.9013888888888888</v>
      </c>
      <c r="N29" s="72">
        <f t="shared" ca="1" si="3"/>
        <v>751.15740740740739</v>
      </c>
    </row>
    <row r="30" spans="1:14" x14ac:dyDescent="0.35">
      <c r="A30" s="32">
        <f t="shared" si="4"/>
        <v>45974</v>
      </c>
      <c r="B30" s="70" cm="1">
        <f t="array" aca="1" ref="B30" ca="1">_xlfn.XLOOKUP(A30,INDIRECT($A$5&amp;"!$AJ$41:$AJ$406"),INDIRECT($A$5&amp;"!$An$41:$An$406"))*SUM($F$3:$I$3)</f>
        <v>0</v>
      </c>
      <c r="C30" s="70" cm="1">
        <f t="array" aca="1" ref="C30" ca="1">_xlfn.XLOOKUP(A30,INDIRECT($A$5&amp;"!$AJ$41:$AJ$406"),INDIRECT($A$5&amp;"!$Ak$41:$Ak$406"))*SUM($F$3:$I$3)</f>
        <v>0</v>
      </c>
      <c r="D30" s="70" cm="1">
        <f t="array" aca="1" ref="D30" ca="1">_xlfn.XLOOKUP(A30,INDIRECT($A$5&amp;"!$AJ$41:$AJ$406"),INDIRECT($A$5&amp;"!$AO$41:$AO$406"))*SUM($F$3:$I$3)</f>
        <v>15</v>
      </c>
      <c r="E30" s="34" cm="1">
        <f t="array" ref="E30">SUMPRODUCT(('PT Storengy'!$B$8:$K$372)*('PT Storengy'!$A$8:$A$372=$A30)*('PT Storengy'!$A$5:$J$5=$A$6)*('PT Storengy'!$B$7:$K$7=$A$7))</f>
        <v>0</v>
      </c>
      <c r="F30" s="36">
        <f t="shared" ca="1" si="5"/>
        <v>4.2627314814814756</v>
      </c>
      <c r="G30" s="54">
        <f t="shared" ca="1" si="6"/>
        <v>0.33425925925925887</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0.9013888888888888</v>
      </c>
      <c r="I30" s="95">
        <f t="shared" ca="1" si="0"/>
        <v>751.15740740740739</v>
      </c>
      <c r="K30" s="36">
        <f t="shared" ca="1" si="1"/>
        <v>3.5741705246913522</v>
      </c>
      <c r="L30" s="54">
        <f t="shared" ca="1" si="2"/>
        <v>0.28418209876543171</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0.82627314814814812</v>
      </c>
      <c r="N30" s="72">
        <f t="shared" ca="1" si="3"/>
        <v>688.56095679012344</v>
      </c>
    </row>
    <row r="31" spans="1:14" x14ac:dyDescent="0.35">
      <c r="A31" s="32">
        <f t="shared" si="4"/>
        <v>45975</v>
      </c>
      <c r="B31" s="70" cm="1">
        <f t="array" aca="1" ref="B31" ca="1">_xlfn.XLOOKUP(A31,INDIRECT($A$5&amp;"!$AJ$41:$AJ$406"),INDIRECT($A$5&amp;"!$An$41:$An$406"))*SUM($F$3:$I$3)</f>
        <v>0</v>
      </c>
      <c r="C31" s="70" cm="1">
        <f t="array" aca="1" ref="C31" ca="1">_xlfn.XLOOKUP(A31,INDIRECT($A$5&amp;"!$AJ$41:$AJ$406"),INDIRECT($A$5&amp;"!$Ak$41:$Ak$406"))*SUM($F$3:$I$3)</f>
        <v>0</v>
      </c>
      <c r="D31" s="70" cm="1">
        <f t="array" aca="1" ref="D31" ca="1">_xlfn.XLOOKUP(A31,INDIRECT($A$5&amp;"!$AJ$41:$AJ$406"),INDIRECT($A$5&amp;"!$AO$41:$AO$406"))*SUM($F$3:$I$3)</f>
        <v>15</v>
      </c>
      <c r="E31" s="34" cm="1">
        <f t="array" ref="E31">SUMPRODUCT(('PT Storengy'!$B$8:$K$372)*('PT Storengy'!$A$8:$A$372=$A31)*('PT Storengy'!$A$5:$J$5=$A$6)*('PT Storengy'!$B$7:$K$7=$A$7))</f>
        <v>0</v>
      </c>
      <c r="F31" s="36">
        <f t="shared" ca="1" si="5"/>
        <v>3.5741705246913522</v>
      </c>
      <c r="G31" s="54">
        <f t="shared" ca="1" si="6"/>
        <v>0.28418209876543171</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0.82627314814814812</v>
      </c>
      <c r="I31" s="95">
        <f t="shared" ca="1" si="0"/>
        <v>688.56095679012344</v>
      </c>
      <c r="K31" s="36">
        <f t="shared" ca="1" si="1"/>
        <v>2.9429896476337394</v>
      </c>
      <c r="L31" s="54">
        <f t="shared" ca="1" si="2"/>
        <v>0.23827803497942349</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0.75741705246913571</v>
      </c>
      <c r="N31" s="72">
        <f t="shared" ca="1" si="3"/>
        <v>631.18087705761309</v>
      </c>
    </row>
    <row r="32" spans="1:14" x14ac:dyDescent="0.35">
      <c r="A32" s="32">
        <f t="shared" si="4"/>
        <v>45976</v>
      </c>
      <c r="B32" s="70" cm="1">
        <f t="array" aca="1" ref="B32" ca="1">_xlfn.XLOOKUP(A32,INDIRECT($A$5&amp;"!$AJ$41:$AJ$406"),INDIRECT($A$5&amp;"!$An$41:$An$406"))*SUM($F$3:$I$3)</f>
        <v>0</v>
      </c>
      <c r="C32" s="70" cm="1">
        <f t="array" aca="1" ref="C32" ca="1">_xlfn.XLOOKUP(A32,INDIRECT($A$5&amp;"!$AJ$41:$AJ$406"),INDIRECT($A$5&amp;"!$Ak$41:$Ak$406"))*SUM($F$3:$I$3)</f>
        <v>0</v>
      </c>
      <c r="D32" s="70" cm="1">
        <f t="array" aca="1" ref="D32" ca="1">_xlfn.XLOOKUP(A32,INDIRECT($A$5&amp;"!$AJ$41:$AJ$406"),INDIRECT($A$5&amp;"!$AO$41:$AO$406"))*SUM($F$3:$I$3)</f>
        <v>15</v>
      </c>
      <c r="E32" s="34" cm="1">
        <f t="array" ref="E32">SUMPRODUCT(('PT Storengy'!$B$8:$K$372)*('PT Storengy'!$A$8:$A$372=$A32)*('PT Storengy'!$A$5:$J$5=$A$6)*('PT Storengy'!$B$7:$K$7=$A$7))</f>
        <v>0</v>
      </c>
      <c r="F32" s="36">
        <f t="shared" ca="1" si="5"/>
        <v>2.9429896476337394</v>
      </c>
      <c r="G32" s="54">
        <f t="shared" ca="1" si="6"/>
        <v>0.23827803497942349</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0.75741705246913571</v>
      </c>
      <c r="I32" s="95">
        <f t="shared" ca="1" si="0"/>
        <v>631.18087705761309</v>
      </c>
      <c r="K32" s="36">
        <f t="shared" ca="1" si="1"/>
        <v>2.3691580396947822</v>
      </c>
      <c r="L32" s="54">
        <f t="shared" ca="1" si="2"/>
        <v>0.19619930984224929</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0.68859792952674836</v>
      </c>
      <c r="N32" s="72">
        <f t="shared" ca="1" si="3"/>
        <v>573.83160793895695</v>
      </c>
    </row>
    <row r="33" spans="1:14" x14ac:dyDescent="0.35">
      <c r="A33" s="32">
        <f t="shared" si="4"/>
        <v>45977</v>
      </c>
      <c r="B33" s="70" cm="1">
        <f t="array" aca="1" ref="B33" ca="1">_xlfn.XLOOKUP(A33,INDIRECT($A$5&amp;"!$AJ$41:$AJ$406"),INDIRECT($A$5&amp;"!$An$41:$An$406"))*SUM($F$3:$I$3)</f>
        <v>0</v>
      </c>
      <c r="C33" s="70" cm="1">
        <f t="array" aca="1" ref="C33" ca="1">_xlfn.XLOOKUP(A33,INDIRECT($A$5&amp;"!$AJ$41:$AJ$406"),INDIRECT($A$5&amp;"!$Ak$41:$Ak$406"))*SUM($F$3:$I$3)</f>
        <v>0</v>
      </c>
      <c r="D33" s="70" cm="1">
        <f t="array" aca="1" ref="D33" ca="1">_xlfn.XLOOKUP(A33,INDIRECT($A$5&amp;"!$AJ$41:$AJ$406"),INDIRECT($A$5&amp;"!$AO$41:$AO$406"))*SUM($F$3:$I$3)</f>
        <v>15</v>
      </c>
      <c r="E33" s="34" cm="1">
        <f t="array" ref="E33">SUMPRODUCT(('PT Storengy'!$B$8:$K$372)*('PT Storengy'!$A$8:$A$372=$A33)*('PT Storengy'!$A$5:$J$5=$A$6)*('PT Storengy'!$B$7:$K$7=$A$7))</f>
        <v>0</v>
      </c>
      <c r="F33" s="36">
        <f t="shared" ca="1" si="5"/>
        <v>2.3691580396947822</v>
      </c>
      <c r="G33" s="54">
        <f t="shared" ca="1" si="6"/>
        <v>0.19619930984224929</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0.68859792952674836</v>
      </c>
      <c r="I33" s="95">
        <f t="shared" ca="1" si="0"/>
        <v>573.83160793895695</v>
      </c>
      <c r="K33" s="36">
        <f t="shared" ca="1" si="1"/>
        <v>1.8909650330789849</v>
      </c>
      <c r="L33" s="54">
        <f t="shared" ca="1" si="2"/>
        <v>0.15794386931298549</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0.57383160793895671</v>
      </c>
      <c r="N33" s="72">
        <f t="shared" ca="1" si="3"/>
        <v>478.19300661579729</v>
      </c>
    </row>
    <row r="34" spans="1:14" x14ac:dyDescent="0.35">
      <c r="A34" s="32">
        <f t="shared" si="4"/>
        <v>45978</v>
      </c>
      <c r="B34" s="70" cm="1">
        <f t="array" aca="1" ref="B34" ca="1">_xlfn.XLOOKUP(A34,INDIRECT($A$5&amp;"!$AJ$41:$AJ$406"),INDIRECT($A$5&amp;"!$An$41:$An$406"))*SUM($F$3:$I$3)</f>
        <v>0</v>
      </c>
      <c r="C34" s="70" cm="1">
        <f t="array" aca="1" ref="C34" ca="1">_xlfn.XLOOKUP(A34,INDIRECT($A$5&amp;"!$AJ$41:$AJ$406"),INDIRECT($A$5&amp;"!$Ak$41:$Ak$406"))*SUM($F$3:$I$3)</f>
        <v>0</v>
      </c>
      <c r="D34" s="70" cm="1">
        <f t="array" aca="1" ref="D34" ca="1">_xlfn.XLOOKUP(A34,INDIRECT($A$5&amp;"!$AJ$41:$AJ$406"),INDIRECT($A$5&amp;"!$AO$41:$AO$406"))*SUM($F$3:$I$3)</f>
        <v>15</v>
      </c>
      <c r="E34" s="34" cm="1">
        <f t="array" ref="E34">SUMPRODUCT(('PT Storengy'!$B$8:$K$372)*('PT Storengy'!$A$8:$A$372=$A34)*('PT Storengy'!$A$5:$J$5=$A$6)*('PT Storengy'!$B$7:$K$7=$A$7))</f>
        <v>0</v>
      </c>
      <c r="F34" s="36">
        <f t="shared" ca="1" si="5"/>
        <v>1.8909650330789849</v>
      </c>
      <c r="G34" s="54">
        <f t="shared" ca="1" si="6"/>
        <v>0.15794386931298549</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0.57383160793895671</v>
      </c>
      <c r="I34" s="95">
        <f t="shared" ca="1" si="0"/>
        <v>478.19300661579729</v>
      </c>
      <c r="K34" s="36">
        <f t="shared" ca="1" si="1"/>
        <v>1.4924708608991537</v>
      </c>
      <c r="L34" s="54">
        <f t="shared" ca="1" si="2"/>
        <v>0.126064335538599</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0.47819300661579728</v>
      </c>
      <c r="N34" s="72">
        <f t="shared" ca="1" si="3"/>
        <v>398.49417217983108</v>
      </c>
    </row>
    <row r="35" spans="1:14" x14ac:dyDescent="0.35">
      <c r="A35" s="32">
        <f t="shared" si="4"/>
        <v>45979</v>
      </c>
      <c r="B35" s="70" cm="1">
        <f t="array" aca="1" ref="B35" ca="1">_xlfn.XLOOKUP(A35,INDIRECT($A$5&amp;"!$AJ$41:$AJ$406"),INDIRECT($A$5&amp;"!$An$41:$An$406"))*SUM($F$3:$I$3)</f>
        <v>0</v>
      </c>
      <c r="C35" s="70" cm="1">
        <f t="array" aca="1" ref="C35" ca="1">_xlfn.XLOOKUP(A35,INDIRECT($A$5&amp;"!$AJ$41:$AJ$406"),INDIRECT($A$5&amp;"!$Ak$41:$Ak$406"))*SUM($F$3:$I$3)</f>
        <v>0</v>
      </c>
      <c r="D35" s="70" cm="1">
        <f t="array" aca="1" ref="D35" ca="1">_xlfn.XLOOKUP(A35,INDIRECT($A$5&amp;"!$AJ$41:$AJ$406"),INDIRECT($A$5&amp;"!$AO$41:$AO$406"))*SUM($F$3:$I$3)</f>
        <v>15</v>
      </c>
      <c r="E35" s="34" cm="1">
        <f t="array" ref="E35">SUMPRODUCT(('PT Storengy'!$B$8:$K$372)*('PT Storengy'!$A$8:$A$372=$A35)*('PT Storengy'!$A$5:$J$5=$A$6)*('PT Storengy'!$B$7:$K$7=$A$7))</f>
        <v>0</v>
      </c>
      <c r="F35" s="36">
        <f t="shared" ca="1" si="5"/>
        <v>1.4924708608991537</v>
      </c>
      <c r="G35" s="54">
        <f t="shared" ca="1" si="6"/>
        <v>0.126064335538599</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0.47819300661579728</v>
      </c>
      <c r="I35" s="95">
        <f t="shared" ca="1" si="0"/>
        <v>398.49417217983108</v>
      </c>
      <c r="K35" s="36">
        <f t="shared" ca="1" si="1"/>
        <v>1.1603923840826282</v>
      </c>
      <c r="L35" s="54">
        <f t="shared" ca="1" si="2"/>
        <v>9.9498057393276912E-2</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0.39849417217983046</v>
      </c>
      <c r="N35" s="72">
        <f t="shared" ca="1" si="3"/>
        <v>332.07847681652538</v>
      </c>
    </row>
    <row r="36" spans="1:14" x14ac:dyDescent="0.35">
      <c r="A36" s="32">
        <f t="shared" si="4"/>
        <v>45980</v>
      </c>
      <c r="B36" s="70" cm="1">
        <f t="array" aca="1" ref="B36" ca="1">_xlfn.XLOOKUP(A36,INDIRECT($A$5&amp;"!$AJ$41:$AJ$406"),INDIRECT($A$5&amp;"!$An$41:$An$406"))*SUM($F$3:$I$3)</f>
        <v>0</v>
      </c>
      <c r="C36" s="70" cm="1">
        <f t="array" aca="1" ref="C36" ca="1">_xlfn.XLOOKUP(A36,INDIRECT($A$5&amp;"!$AJ$41:$AJ$406"),INDIRECT($A$5&amp;"!$Ak$41:$Ak$406"))*SUM($F$3:$I$3)</f>
        <v>0</v>
      </c>
      <c r="D36" s="70" cm="1">
        <f t="array" aca="1" ref="D36" ca="1">_xlfn.XLOOKUP(A36,INDIRECT($A$5&amp;"!$AJ$41:$AJ$406"),INDIRECT($A$5&amp;"!$AO$41:$AO$406"))*SUM($F$3:$I$3)</f>
        <v>15</v>
      </c>
      <c r="E36" s="34" cm="1">
        <f t="array" ref="E36">SUMPRODUCT(('PT Storengy'!$B$8:$K$372)*('PT Storengy'!$A$8:$A$372=$A36)*('PT Storengy'!$A$5:$J$5=$A$6)*('PT Storengy'!$B$7:$K$7=$A$7))</f>
        <v>0</v>
      </c>
      <c r="F36" s="36">
        <f t="shared" ca="1" si="5"/>
        <v>1.1603923840826282</v>
      </c>
      <c r="G36" s="54">
        <f t="shared" ca="1" si="6"/>
        <v>9.9498057393276912E-2</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0.39849417217983046</v>
      </c>
      <c r="I36" s="95">
        <f t="shared" ca="1" si="0"/>
        <v>332.07847681652538</v>
      </c>
      <c r="K36" s="36">
        <f t="shared" ca="1" si="1"/>
        <v>0.88366032006885709</v>
      </c>
      <c r="L36" s="54">
        <f t="shared" ca="1" si="2"/>
        <v>7.7359492272175215E-2</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0.33207847681652541</v>
      </c>
      <c r="N36" s="72">
        <f t="shared" ca="1" si="3"/>
        <v>276.73206401377121</v>
      </c>
    </row>
    <row r="37" spans="1:14" x14ac:dyDescent="0.35">
      <c r="A37" s="32">
        <f t="shared" si="4"/>
        <v>45981</v>
      </c>
      <c r="B37" s="70" cm="1">
        <f t="array" aca="1" ref="B37" ca="1">_xlfn.XLOOKUP(A37,INDIRECT($A$5&amp;"!$AJ$41:$AJ$406"),INDIRECT($A$5&amp;"!$An$41:$An$406"))*SUM($F$3:$I$3)</f>
        <v>0</v>
      </c>
      <c r="C37" s="70" cm="1">
        <f t="array" aca="1" ref="C37" ca="1">_xlfn.XLOOKUP(A37,INDIRECT($A$5&amp;"!$AJ$41:$AJ$406"),INDIRECT($A$5&amp;"!$Ak$41:$Ak$406"))*SUM($F$3:$I$3)</f>
        <v>0</v>
      </c>
      <c r="D37" s="70" cm="1">
        <f t="array" aca="1" ref="D37" ca="1">_xlfn.XLOOKUP(A37,INDIRECT($A$5&amp;"!$AJ$41:$AJ$406"),INDIRECT($A$5&amp;"!$AO$41:$AO$406"))*SUM($F$3:$I$3)</f>
        <v>15</v>
      </c>
      <c r="E37" s="34" cm="1">
        <f t="array" ref="E37">SUMPRODUCT(('PT Storengy'!$B$8:$K$372)*('PT Storengy'!$A$8:$A$372=$A37)*('PT Storengy'!$A$5:$J$5=$A$6)*('PT Storengy'!$B$7:$K$7=$A$7))</f>
        <v>0</v>
      </c>
      <c r="F37" s="36">
        <f t="shared" ca="1" si="5"/>
        <v>0.88366032006885709</v>
      </c>
      <c r="G37" s="54">
        <f t="shared" ca="1" si="6"/>
        <v>7.7359492272175215E-2</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0.33207847681652541</v>
      </c>
      <c r="I37" s="95">
        <f t="shared" ca="1" si="0"/>
        <v>276.73206401377121</v>
      </c>
      <c r="K37" s="36">
        <f t="shared" ca="1" si="1"/>
        <v>0.65305026672404765</v>
      </c>
      <c r="L37" s="54">
        <f t="shared" ca="1" si="2"/>
        <v>5.891068800459047E-2</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0.27673206401377137</v>
      </c>
      <c r="N37" s="72">
        <f t="shared" ca="1" si="3"/>
        <v>230.6100533448095</v>
      </c>
    </row>
    <row r="38" spans="1:14" x14ac:dyDescent="0.35">
      <c r="A38" s="32">
        <f t="shared" si="4"/>
        <v>45982</v>
      </c>
      <c r="B38" s="70" cm="1">
        <f t="array" aca="1" ref="B38" ca="1">_xlfn.XLOOKUP(A38,INDIRECT($A$5&amp;"!$AJ$41:$AJ$406"),INDIRECT($A$5&amp;"!$An$41:$An$406"))*SUM($F$3:$I$3)</f>
        <v>0</v>
      </c>
      <c r="C38" s="70" cm="1">
        <f t="array" aca="1" ref="C38" ca="1">_xlfn.XLOOKUP(A38,INDIRECT($A$5&amp;"!$AJ$41:$AJ$406"),INDIRECT($A$5&amp;"!$Ak$41:$Ak$406"))*SUM($F$3:$I$3)</f>
        <v>0</v>
      </c>
      <c r="D38" s="70" cm="1">
        <f t="array" aca="1" ref="D38" ca="1">_xlfn.XLOOKUP(A38,INDIRECT($A$5&amp;"!$AJ$41:$AJ$406"),INDIRECT($A$5&amp;"!$AO$41:$AO$406"))*SUM($F$3:$I$3)</f>
        <v>15</v>
      </c>
      <c r="E38" s="34" cm="1">
        <f t="array" ref="E38">SUMPRODUCT(('PT Storengy'!$B$8:$K$372)*('PT Storengy'!$A$8:$A$372=$A38)*('PT Storengy'!$A$5:$J$5=$A$6)*('PT Storengy'!$B$7:$K$7=$A$7))</f>
        <v>0</v>
      </c>
      <c r="F38" s="36">
        <f t="shared" ca="1" si="5"/>
        <v>0.65305026672404765</v>
      </c>
      <c r="G38" s="54">
        <f t="shared" ca="1" si="6"/>
        <v>5.891068800459047E-2</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0.27673206401377137</v>
      </c>
      <c r="I38" s="95">
        <f t="shared" ca="1" si="0"/>
        <v>230.6100533448095</v>
      </c>
      <c r="K38" s="36">
        <f t="shared" ca="1" si="1"/>
        <v>0.46087522227003963</v>
      </c>
      <c r="L38" s="54">
        <f t="shared" ca="1" si="2"/>
        <v>4.3536684448269844E-2</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0.23061005334480955</v>
      </c>
      <c r="N38" s="72">
        <f t="shared" ca="1" si="3"/>
        <v>192.17504445400797</v>
      </c>
    </row>
    <row r="39" spans="1:14" x14ac:dyDescent="0.35">
      <c r="A39" s="32">
        <f t="shared" si="4"/>
        <v>45983</v>
      </c>
      <c r="B39" s="70" cm="1">
        <f t="array" aca="1" ref="B39" ca="1">_xlfn.XLOOKUP(A39,INDIRECT($A$5&amp;"!$AJ$41:$AJ$406"),INDIRECT($A$5&amp;"!$An$41:$An$406"))*SUM($F$3:$I$3)</f>
        <v>0</v>
      </c>
      <c r="C39" s="70" cm="1">
        <f t="array" aca="1" ref="C39" ca="1">_xlfn.XLOOKUP(A39,INDIRECT($A$5&amp;"!$AJ$41:$AJ$406"),INDIRECT($A$5&amp;"!$Ak$41:$Ak$406"))*SUM($F$3:$I$3)</f>
        <v>0</v>
      </c>
      <c r="D39" s="70" cm="1">
        <f t="array" aca="1" ref="D39" ca="1">_xlfn.XLOOKUP(A39,INDIRECT($A$5&amp;"!$AJ$41:$AJ$406"),INDIRECT($A$5&amp;"!$AO$41:$AO$406"))*SUM($F$3:$I$3)</f>
        <v>15</v>
      </c>
      <c r="E39" s="34" cm="1">
        <f t="array" ref="E39">SUMPRODUCT(('PT Storengy'!$B$8:$K$372)*('PT Storengy'!$A$8:$A$372=$A39)*('PT Storengy'!$A$5:$J$5=$A$6)*('PT Storengy'!$B$7:$K$7=$A$7))</f>
        <v>0</v>
      </c>
      <c r="F39" s="36">
        <f t="shared" ca="1" si="5"/>
        <v>0.46087522227003963</v>
      </c>
      <c r="G39" s="54">
        <f t="shared" ca="1" si="6"/>
        <v>4.3536684448269844E-2</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0.23061005334480955</v>
      </c>
      <c r="I39" s="95">
        <f t="shared" ca="1" si="0"/>
        <v>192.17504445400797</v>
      </c>
      <c r="K39" s="36">
        <f t="shared" ca="1" si="1"/>
        <v>0.30072935189169969</v>
      </c>
      <c r="L39" s="54">
        <f t="shared" ca="1" si="2"/>
        <v>3.0725014818002643E-2</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0.1921750444540079</v>
      </c>
      <c r="N39" s="72">
        <f t="shared" ca="1" si="3"/>
        <v>160.14587037833994</v>
      </c>
    </row>
    <row r="40" spans="1:14" x14ac:dyDescent="0.35">
      <c r="A40" s="32">
        <f t="shared" si="4"/>
        <v>45984</v>
      </c>
      <c r="B40" s="70" cm="1">
        <f t="array" aca="1" ref="B40" ca="1">_xlfn.XLOOKUP(A40,INDIRECT($A$5&amp;"!$AJ$41:$AJ$406"),INDIRECT($A$5&amp;"!$An$41:$An$406"))*SUM($F$3:$I$3)</f>
        <v>0</v>
      </c>
      <c r="C40" s="70" cm="1">
        <f t="array" aca="1" ref="C40" ca="1">_xlfn.XLOOKUP(A40,INDIRECT($A$5&amp;"!$AJ$41:$AJ$406"),INDIRECT($A$5&amp;"!$Ak$41:$Ak$406"))*SUM($F$3:$I$3)</f>
        <v>0</v>
      </c>
      <c r="D40" s="70" cm="1">
        <f t="array" aca="1" ref="D40" ca="1">_xlfn.XLOOKUP(A40,INDIRECT($A$5&amp;"!$AJ$41:$AJ$406"),INDIRECT($A$5&amp;"!$AO$41:$AO$406"))*SUM($F$3:$I$3)</f>
        <v>15</v>
      </c>
      <c r="E40" s="34" cm="1">
        <f t="array" ref="E40">SUMPRODUCT(('PT Storengy'!$B$8:$K$372)*('PT Storengy'!$A$8:$A$372=$A40)*('PT Storengy'!$A$5:$J$5=$A$6)*('PT Storengy'!$B$7:$K$7=$A$7))</f>
        <v>0</v>
      </c>
      <c r="F40" s="36">
        <f t="shared" ca="1" si="5"/>
        <v>0.30072935189169969</v>
      </c>
      <c r="G40" s="54">
        <f t="shared" ca="1" si="6"/>
        <v>3.0725014818002643E-2</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0.1921750444540079</v>
      </c>
      <c r="I40" s="95">
        <f t="shared" ca="1" si="0"/>
        <v>160.14587037833994</v>
      </c>
      <c r="K40" s="36">
        <f t="shared" ca="1" si="1"/>
        <v>0.14239601855836639</v>
      </c>
      <c r="L40" s="54">
        <f t="shared" ca="1" si="2"/>
        <v>2.0048623459446645E-2</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0.18999999999999995</v>
      </c>
      <c r="N40" s="72">
        <f t="shared" ca="1" si="3"/>
        <v>158.33333333333329</v>
      </c>
    </row>
    <row r="41" spans="1:14" x14ac:dyDescent="0.35">
      <c r="A41" s="32">
        <f t="shared" si="4"/>
        <v>45985</v>
      </c>
      <c r="B41" s="70" cm="1">
        <f t="array" aca="1" ref="B41" ca="1">_xlfn.XLOOKUP(A41,INDIRECT($A$5&amp;"!$AJ$41:$AJ$406"),INDIRECT($A$5&amp;"!$An$41:$An$406"))*SUM($F$3:$I$3)</f>
        <v>0</v>
      </c>
      <c r="C41" s="70" cm="1">
        <f t="array" aca="1" ref="C41" ca="1">_xlfn.XLOOKUP(A41,INDIRECT($A$5&amp;"!$AJ$41:$AJ$406"),INDIRECT($A$5&amp;"!$Ak$41:$Ak$406"))*SUM($F$3:$I$3)</f>
        <v>0</v>
      </c>
      <c r="D41" s="70" cm="1">
        <f t="array" aca="1" ref="D41" ca="1">_xlfn.XLOOKUP(A41,INDIRECT($A$5&amp;"!$AJ$41:$AJ$406"),INDIRECT($A$5&amp;"!$AO$41:$AO$406"))*SUM($F$3:$I$3)</f>
        <v>15</v>
      </c>
      <c r="E41" s="34" cm="1">
        <f t="array" ref="E41">SUMPRODUCT(('PT Storengy'!$B$8:$K$372)*('PT Storengy'!$A$8:$A$372=$A41)*('PT Storengy'!$A$5:$J$5=$A$6)*('PT Storengy'!$B$7:$K$7=$A$7))</f>
        <v>0</v>
      </c>
      <c r="F41" s="36">
        <f t="shared" ca="1" si="5"/>
        <v>0.14239601855836639</v>
      </c>
      <c r="G41" s="54">
        <f t="shared" ca="1" si="6"/>
        <v>2.0048623459446645E-2</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0.18999999999999995</v>
      </c>
      <c r="I41" s="95">
        <f t="shared" ca="1" si="0"/>
        <v>158.33333333333329</v>
      </c>
      <c r="K41" s="36">
        <f t="shared" ca="1" si="1"/>
        <v>3.533001546530537E-2</v>
      </c>
      <c r="L41" s="54">
        <f t="shared" ca="1" si="2"/>
        <v>9.493067903891093E-3</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0.12847920371167323</v>
      </c>
      <c r="N41" s="72">
        <f t="shared" ca="1" si="3"/>
        <v>107.06600309306103</v>
      </c>
    </row>
    <row r="42" spans="1:14" x14ac:dyDescent="0.35">
      <c r="A42" s="32">
        <f t="shared" si="4"/>
        <v>45986</v>
      </c>
      <c r="B42" s="70" cm="1">
        <f t="array" aca="1" ref="B42" ca="1">_xlfn.XLOOKUP(A42,INDIRECT($A$5&amp;"!$AJ$41:$AJ$406"),INDIRECT($A$5&amp;"!$An$41:$An$406"))*SUM($F$3:$I$3)</f>
        <v>0</v>
      </c>
      <c r="C42" s="70" cm="1">
        <f t="array" aca="1" ref="C42" ca="1">_xlfn.XLOOKUP(A42,INDIRECT($A$5&amp;"!$AJ$41:$AJ$406"),INDIRECT($A$5&amp;"!$Ak$41:$Ak$406"))*SUM($F$3:$I$3)</f>
        <v>0</v>
      </c>
      <c r="D42" s="70" cm="1">
        <f t="array" aca="1" ref="D42" ca="1">_xlfn.XLOOKUP(A42,INDIRECT($A$5&amp;"!$AJ$41:$AJ$406"),INDIRECT($A$5&amp;"!$AO$41:$AO$406"))*SUM($F$3:$I$3)</f>
        <v>15</v>
      </c>
      <c r="E42" s="34" cm="1">
        <f t="array" ref="E42">SUMPRODUCT(('PT Storengy'!$B$8:$K$372)*('PT Storengy'!$A$8:$A$372=$A42)*('PT Storengy'!$A$5:$J$5=$A$6)*('PT Storengy'!$B$7:$K$7=$A$7))</f>
        <v>0</v>
      </c>
      <c r="F42" s="36">
        <f t="shared" ca="1" si="5"/>
        <v>3.533001546530537E-2</v>
      </c>
      <c r="G42" s="54">
        <f ca="1">$F41/SUM($F$3,$G$3,$H$3,$I$3)</f>
        <v>9.493067903891093E-3</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0.12847920371167323</v>
      </c>
      <c r="I42" s="95">
        <f t="shared" ca="1" si="0"/>
        <v>107.06600309306103</v>
      </c>
      <c r="K42" s="36">
        <f t="shared" ca="1" si="1"/>
        <v>0</v>
      </c>
      <c r="L42" s="54">
        <f t="shared" ca="1" si="2"/>
        <v>2.3553343643536915E-3</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0.10706600309306105</v>
      </c>
      <c r="N42" s="72">
        <f t="shared" ca="1" si="3"/>
        <v>35.330015465305372</v>
      </c>
    </row>
    <row r="43" spans="1:14" x14ac:dyDescent="0.35">
      <c r="A43" s="32">
        <f t="shared" si="4"/>
        <v>45987</v>
      </c>
      <c r="B43" s="70" cm="1">
        <f t="array" aca="1" ref="B43" ca="1">_xlfn.XLOOKUP(A43,INDIRECT($A$5&amp;"!$AJ$41:$AJ$406"),INDIRECT($A$5&amp;"!$An$41:$An$406"))*SUM($F$3:$I$3)</f>
        <v>0</v>
      </c>
      <c r="C43" s="70" cm="1">
        <f t="array" aca="1" ref="C43" ca="1">_xlfn.XLOOKUP(A43,INDIRECT($A$5&amp;"!$AJ$41:$AJ$406"),INDIRECT($A$5&amp;"!$Ak$41:$Ak$406"))*SUM($F$3:$I$3)</f>
        <v>0</v>
      </c>
      <c r="D43" s="70" cm="1">
        <f t="array" aca="1" ref="D43" ca="1">_xlfn.XLOOKUP(A43,INDIRECT($A$5&amp;"!$AJ$41:$AJ$406"),INDIRECT($A$5&amp;"!$AO$41:$AO$406"))*SUM($F$3:$I$3)</f>
        <v>15</v>
      </c>
      <c r="E43" s="34" cm="1">
        <f t="array" ref="E43">SUMPRODUCT(('PT Storengy'!$B$8:$K$372)*('PT Storengy'!$A$8:$A$372=$A43)*('PT Storengy'!$A$5:$J$5=$A$6)*('PT Storengy'!$B$7:$K$7=$A$7))</f>
        <v>0</v>
      </c>
      <c r="F43" s="36">
        <f t="shared" ca="1" si="5"/>
        <v>0</v>
      </c>
      <c r="G43" s="54">
        <f t="shared" ca="1" si="6"/>
        <v>2.3553343643536915E-3</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0.10706600309306105</v>
      </c>
      <c r="I43" s="95">
        <f t="shared" ca="1" si="0"/>
        <v>35.330015465305372</v>
      </c>
      <c r="K43" s="36">
        <f t="shared" ca="1" si="1"/>
        <v>0</v>
      </c>
      <c r="L43" s="54">
        <f t="shared" ca="1" si="2"/>
        <v>0</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9.9999999999999978E-2</v>
      </c>
      <c r="N43" s="72">
        <f t="shared" ca="1" si="3"/>
        <v>0</v>
      </c>
    </row>
    <row r="44" spans="1:14" x14ac:dyDescent="0.35">
      <c r="A44" s="32">
        <f t="shared" si="4"/>
        <v>45988</v>
      </c>
      <c r="B44" s="70" cm="1">
        <f t="array" aca="1" ref="B44" ca="1">_xlfn.XLOOKUP(A44,INDIRECT($A$5&amp;"!$AJ$41:$AJ$406"),INDIRECT($A$5&amp;"!$An$41:$An$406"))*SUM($F$3:$I$3)</f>
        <v>0</v>
      </c>
      <c r="C44" s="70" cm="1">
        <f t="array" aca="1" ref="C44" ca="1">_xlfn.XLOOKUP(A44,INDIRECT($A$5&amp;"!$AJ$41:$AJ$406"),INDIRECT($A$5&amp;"!$Ak$41:$Ak$406"))*SUM($F$3:$I$3)</f>
        <v>0</v>
      </c>
      <c r="D44" s="70" cm="1">
        <f t="array" aca="1" ref="D44" ca="1">_xlfn.XLOOKUP(A44,INDIRECT($A$5&amp;"!$AJ$41:$AJ$406"),INDIRECT($A$5&amp;"!$AO$41:$AO$406"))*SUM($F$3:$I$3)</f>
        <v>15</v>
      </c>
      <c r="E44" s="34" cm="1">
        <f t="array" ref="E44">SUMPRODUCT(('PT Storengy'!$B$8:$K$372)*('PT Storengy'!$A$8:$A$372=$A44)*('PT Storengy'!$A$5:$J$5=$A$6)*('PT Storengy'!$B$7:$K$7=$A$7))</f>
        <v>0</v>
      </c>
      <c r="F44" s="36">
        <f t="shared" ca="1" si="5"/>
        <v>0</v>
      </c>
      <c r="G44" s="54">
        <f t="shared" ca="1" si="6"/>
        <v>0</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9.9999999999999978E-2</v>
      </c>
      <c r="I44" s="95">
        <f t="shared" ca="1" si="0"/>
        <v>0</v>
      </c>
      <c r="K44" s="36">
        <f t="shared" ca="1" si="1"/>
        <v>0</v>
      </c>
      <c r="L44" s="54">
        <f t="shared" ca="1" si="2"/>
        <v>0</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9.9999999999999978E-2</v>
      </c>
      <c r="N44" s="72">
        <f t="shared" ca="1" si="3"/>
        <v>0</v>
      </c>
    </row>
    <row r="45" spans="1:14" x14ac:dyDescent="0.35">
      <c r="A45" s="32">
        <f t="shared" si="4"/>
        <v>45989</v>
      </c>
      <c r="B45" s="70" cm="1">
        <f t="array" aca="1" ref="B45" ca="1">_xlfn.XLOOKUP(A45,INDIRECT($A$5&amp;"!$AJ$41:$AJ$406"),INDIRECT($A$5&amp;"!$An$41:$An$406"))*SUM($F$3:$I$3)</f>
        <v>0</v>
      </c>
      <c r="C45" s="70" cm="1">
        <f t="array" aca="1" ref="C45" ca="1">_xlfn.XLOOKUP(A45,INDIRECT($A$5&amp;"!$AJ$41:$AJ$406"),INDIRECT($A$5&amp;"!$Ak$41:$Ak$406"))*SUM($F$3:$I$3)</f>
        <v>0</v>
      </c>
      <c r="D45" s="70" cm="1">
        <f t="array" aca="1" ref="D45" ca="1">_xlfn.XLOOKUP(A45,INDIRECT($A$5&amp;"!$AJ$41:$AJ$406"),INDIRECT($A$5&amp;"!$AO$41:$AO$406"))*SUM($F$3:$I$3)</f>
        <v>15</v>
      </c>
      <c r="E45" s="34" cm="1">
        <f t="array" ref="E45">SUMPRODUCT(('PT Storengy'!$B$8:$K$372)*('PT Storengy'!$A$8:$A$372=$A45)*('PT Storengy'!$A$5:$J$5=$A$6)*('PT Storengy'!$B$7:$K$7=$A$7))</f>
        <v>0</v>
      </c>
      <c r="F45" s="36">
        <f t="shared" ca="1" si="5"/>
        <v>0</v>
      </c>
      <c r="G45" s="54">
        <f t="shared" ca="1" si="6"/>
        <v>0</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9.9999999999999978E-2</v>
      </c>
      <c r="I45" s="95">
        <f t="shared" ca="1" si="0"/>
        <v>0</v>
      </c>
      <c r="K45" s="36">
        <f t="shared" ca="1" si="1"/>
        <v>0</v>
      </c>
      <c r="L45" s="54">
        <f t="shared" ca="1" si="2"/>
        <v>0</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9.9999999999999978E-2</v>
      </c>
      <c r="N45" s="72">
        <f t="shared" ca="1" si="3"/>
        <v>0</v>
      </c>
    </row>
    <row r="46" spans="1:14" x14ac:dyDescent="0.35">
      <c r="A46" s="32">
        <f t="shared" si="4"/>
        <v>45990</v>
      </c>
      <c r="B46" s="70" cm="1">
        <f t="array" aca="1" ref="B46" ca="1">_xlfn.XLOOKUP(A46,INDIRECT($A$5&amp;"!$AJ$41:$AJ$406"),INDIRECT($A$5&amp;"!$An$41:$An$406"))*SUM($F$3:$I$3)</f>
        <v>0</v>
      </c>
      <c r="C46" s="70" cm="1">
        <f t="array" aca="1" ref="C46" ca="1">_xlfn.XLOOKUP(A46,INDIRECT($A$5&amp;"!$AJ$41:$AJ$406"),INDIRECT($A$5&amp;"!$Ak$41:$Ak$406"))*SUM($F$3:$I$3)</f>
        <v>0</v>
      </c>
      <c r="D46" s="70" cm="1">
        <f t="array" aca="1" ref="D46" ca="1">_xlfn.XLOOKUP(A46,INDIRECT($A$5&amp;"!$AJ$41:$AJ$406"),INDIRECT($A$5&amp;"!$AO$41:$AO$406"))*SUM($F$3:$I$3)</f>
        <v>15</v>
      </c>
      <c r="E46" s="34" cm="1">
        <f t="array" ref="E46">SUMPRODUCT(('PT Storengy'!$B$8:$K$372)*('PT Storengy'!$A$8:$A$372=$A46)*('PT Storengy'!$A$5:$J$5=$A$6)*('PT Storengy'!$B$7:$K$7=$A$7))</f>
        <v>0</v>
      </c>
      <c r="F46" s="36">
        <f t="shared" ca="1" si="5"/>
        <v>0</v>
      </c>
      <c r="G46" s="54">
        <f t="shared" ca="1" si="6"/>
        <v>0</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9.9999999999999978E-2</v>
      </c>
      <c r="I46" s="95">
        <f t="shared" ca="1" si="0"/>
        <v>0</v>
      </c>
      <c r="K46" s="36">
        <f t="shared" ca="1" si="1"/>
        <v>0</v>
      </c>
      <c r="L46" s="54">
        <f t="shared" ca="1" si="2"/>
        <v>0</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9.9999999999999978E-2</v>
      </c>
      <c r="N46" s="72">
        <f t="shared" ca="1" si="3"/>
        <v>0</v>
      </c>
    </row>
    <row r="47" spans="1:14" x14ac:dyDescent="0.35">
      <c r="A47" s="32">
        <f t="shared" si="4"/>
        <v>45991</v>
      </c>
      <c r="B47" s="70" cm="1">
        <f t="array" aca="1" ref="B47" ca="1">_xlfn.XLOOKUP(A47,INDIRECT($A$5&amp;"!$AJ$41:$AJ$406"),INDIRECT($A$5&amp;"!$An$41:$An$406"))*SUM($F$3:$I$3)</f>
        <v>0</v>
      </c>
      <c r="C47" s="70" cm="1">
        <f t="array" aca="1" ref="C47" ca="1">_xlfn.XLOOKUP(A47,INDIRECT($A$5&amp;"!$AJ$41:$AJ$406"),INDIRECT($A$5&amp;"!$Ak$41:$Ak$406"))*SUM($F$3:$I$3)</f>
        <v>0</v>
      </c>
      <c r="D47" s="70" cm="1">
        <f t="array" aca="1" ref="D47" ca="1">_xlfn.XLOOKUP(A47,INDIRECT($A$5&amp;"!$AJ$41:$AJ$406"),INDIRECT($A$5&amp;"!$AO$41:$AO$406"))*SUM($F$3:$I$3)</f>
        <v>15</v>
      </c>
      <c r="E47" s="34" cm="1">
        <f t="array" ref="E47">SUMPRODUCT(('PT Storengy'!$B$8:$K$372)*('PT Storengy'!$A$8:$A$372=$A47)*('PT Storengy'!$A$5:$J$5=$A$6)*('PT Storengy'!$B$7:$K$7=$A$7))</f>
        <v>0</v>
      </c>
      <c r="F47" s="36">
        <f t="shared" ca="1" si="5"/>
        <v>0</v>
      </c>
      <c r="G47" s="54">
        <f t="shared" ca="1" si="6"/>
        <v>0</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9.9999999999999978E-2</v>
      </c>
      <c r="I47" s="95">
        <f t="shared" ca="1" si="0"/>
        <v>0</v>
      </c>
      <c r="K47" s="36">
        <f t="shared" ca="1" si="1"/>
        <v>0</v>
      </c>
      <c r="L47" s="54">
        <f t="shared" ca="1" si="2"/>
        <v>0</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9.9999999999999978E-2</v>
      </c>
      <c r="N47" s="72">
        <f t="shared" ca="1" si="3"/>
        <v>0</v>
      </c>
    </row>
    <row r="48" spans="1:14" x14ac:dyDescent="0.35">
      <c r="A48" s="32">
        <f t="shared" si="4"/>
        <v>45992</v>
      </c>
      <c r="B48" s="70" cm="1">
        <f t="array" aca="1" ref="B48" ca="1">_xlfn.XLOOKUP(A48,INDIRECT($A$5&amp;"!$AJ$41:$AJ$406"),INDIRECT($A$5&amp;"!$An$41:$An$406"))*SUM($F$3:$I$3)</f>
        <v>0</v>
      </c>
      <c r="C48" s="70" cm="1">
        <f t="array" aca="1" ref="C48" ca="1">_xlfn.XLOOKUP(A48,INDIRECT($A$5&amp;"!$AJ$41:$AJ$406"),INDIRECT($A$5&amp;"!$Ak$41:$Ak$406"))*SUM($F$3:$I$3)</f>
        <v>0</v>
      </c>
      <c r="D48" s="70" cm="1">
        <f t="array" aca="1" ref="D48" ca="1">_xlfn.XLOOKUP(A48,INDIRECT($A$5&amp;"!$AJ$41:$AJ$406"),INDIRECT($A$5&amp;"!$AO$41:$AO$406"))*SUM($F$3:$I$3)</f>
        <v>15</v>
      </c>
      <c r="E48" s="34" cm="1">
        <f t="array" ref="E48">SUMPRODUCT(('PT Storengy'!$B$8:$K$372)*('PT Storengy'!$A$8:$A$372=$A48)*('PT Storengy'!$A$5:$J$5=$A$6)*('PT Storengy'!$B$7:$K$7=$A$7))</f>
        <v>0</v>
      </c>
      <c r="F48" s="36">
        <f t="shared" ca="1" si="5"/>
        <v>0</v>
      </c>
      <c r="G48" s="54">
        <f t="shared" ca="1" si="6"/>
        <v>0</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9.9999999999999978E-2</v>
      </c>
      <c r="I48" s="95">
        <f t="shared" ca="1" si="0"/>
        <v>0</v>
      </c>
      <c r="K48" s="36">
        <f t="shared" ca="1" si="1"/>
        <v>0</v>
      </c>
      <c r="L48" s="54">
        <f t="shared" ca="1" si="2"/>
        <v>0</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9.9999999999999978E-2</v>
      </c>
      <c r="N48" s="72">
        <f t="shared" ca="1" si="3"/>
        <v>0</v>
      </c>
    </row>
    <row r="49" spans="1:14" x14ac:dyDescent="0.35">
      <c r="A49" s="32">
        <f t="shared" si="4"/>
        <v>45993</v>
      </c>
      <c r="B49" s="70" cm="1">
        <f t="array" aca="1" ref="B49" ca="1">_xlfn.XLOOKUP(A49,INDIRECT($A$5&amp;"!$AJ$41:$AJ$406"),INDIRECT($A$5&amp;"!$An$41:$An$406"))*SUM($F$3:$I$3)</f>
        <v>0</v>
      </c>
      <c r="C49" s="70" cm="1">
        <f t="array" aca="1" ref="C49" ca="1">_xlfn.XLOOKUP(A49,INDIRECT($A$5&amp;"!$AJ$41:$AJ$406"),INDIRECT($A$5&amp;"!$Ak$41:$Ak$406"))*SUM($F$3:$I$3)</f>
        <v>0</v>
      </c>
      <c r="D49" s="70" cm="1">
        <f t="array" aca="1" ref="D49" ca="1">_xlfn.XLOOKUP(A49,INDIRECT($A$5&amp;"!$AJ$41:$AJ$406"),INDIRECT($A$5&amp;"!$AO$41:$AO$406"))*SUM($F$3:$I$3)</f>
        <v>15</v>
      </c>
      <c r="E49" s="34" cm="1">
        <f t="array" ref="E49">SUMPRODUCT(('PT Storengy'!$B$8:$K$372)*('PT Storengy'!$A$8:$A$372=$A49)*('PT Storengy'!$A$5:$J$5=$A$6)*('PT Storengy'!$B$7:$K$7=$A$7))</f>
        <v>0</v>
      </c>
      <c r="F49" s="36">
        <f t="shared" ca="1" si="5"/>
        <v>0</v>
      </c>
      <c r="G49" s="54">
        <f t="shared" ca="1" si="6"/>
        <v>0</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9.9999999999999978E-2</v>
      </c>
      <c r="I49" s="95">
        <f t="shared" ca="1" si="0"/>
        <v>0</v>
      </c>
      <c r="K49" s="36">
        <f t="shared" ca="1" si="1"/>
        <v>0</v>
      </c>
      <c r="L49" s="54">
        <f t="shared" ca="1" si="2"/>
        <v>0</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9.9999999999999978E-2</v>
      </c>
      <c r="N49" s="72">
        <f t="shared" ca="1" si="3"/>
        <v>0</v>
      </c>
    </row>
    <row r="50" spans="1:14" x14ac:dyDescent="0.35">
      <c r="A50" s="32">
        <f t="shared" si="4"/>
        <v>45994</v>
      </c>
      <c r="B50" s="70" cm="1">
        <f t="array" aca="1" ref="B50" ca="1">_xlfn.XLOOKUP(A50,INDIRECT($A$5&amp;"!$AJ$41:$AJ$406"),INDIRECT($A$5&amp;"!$An$41:$An$406"))*SUM($F$3:$I$3)</f>
        <v>0</v>
      </c>
      <c r="C50" s="70" cm="1">
        <f t="array" aca="1" ref="C50" ca="1">_xlfn.XLOOKUP(A50,INDIRECT($A$5&amp;"!$AJ$41:$AJ$406"),INDIRECT($A$5&amp;"!$Ak$41:$Ak$406"))*SUM($F$3:$I$3)</f>
        <v>0</v>
      </c>
      <c r="D50" s="70" cm="1">
        <f t="array" aca="1" ref="D50" ca="1">_xlfn.XLOOKUP(A50,INDIRECT($A$5&amp;"!$AJ$41:$AJ$406"),INDIRECT($A$5&amp;"!$AO$41:$AO$406"))*SUM($F$3:$I$3)</f>
        <v>15</v>
      </c>
      <c r="E50" s="34" cm="1">
        <f t="array" ref="E50">SUMPRODUCT(('PT Storengy'!$B$8:$K$372)*('PT Storengy'!$A$8:$A$372=$A50)*('PT Storengy'!$A$5:$J$5=$A$6)*('PT Storengy'!$B$7:$K$7=$A$7))</f>
        <v>0</v>
      </c>
      <c r="F50" s="36">
        <f t="shared" ca="1" si="5"/>
        <v>0</v>
      </c>
      <c r="G50" s="54">
        <f t="shared" ca="1" si="6"/>
        <v>0</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9.9999999999999978E-2</v>
      </c>
      <c r="I50" s="95">
        <f t="shared" ca="1" si="0"/>
        <v>0</v>
      </c>
      <c r="K50" s="36">
        <f t="shared" ca="1" si="1"/>
        <v>0</v>
      </c>
      <c r="L50" s="54">
        <f t="shared" ca="1" si="2"/>
        <v>0</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9.9999999999999978E-2</v>
      </c>
      <c r="N50" s="72">
        <f t="shared" ca="1" si="3"/>
        <v>0</v>
      </c>
    </row>
    <row r="51" spans="1:14" x14ac:dyDescent="0.35">
      <c r="A51" s="32">
        <f t="shared" si="4"/>
        <v>45995</v>
      </c>
      <c r="B51" s="70" cm="1">
        <f t="array" aca="1" ref="B51" ca="1">_xlfn.XLOOKUP(A51,INDIRECT($A$5&amp;"!$AJ$41:$AJ$406"),INDIRECT($A$5&amp;"!$An$41:$An$406"))*SUM($F$3:$I$3)</f>
        <v>0</v>
      </c>
      <c r="C51" s="70" cm="1">
        <f t="array" aca="1" ref="C51" ca="1">_xlfn.XLOOKUP(A51,INDIRECT($A$5&amp;"!$AJ$41:$AJ$406"),INDIRECT($A$5&amp;"!$Ak$41:$Ak$406"))*SUM($F$3:$I$3)</f>
        <v>0</v>
      </c>
      <c r="D51" s="70" cm="1">
        <f t="array" aca="1" ref="D51" ca="1">_xlfn.XLOOKUP(A51,INDIRECT($A$5&amp;"!$AJ$41:$AJ$406"),INDIRECT($A$5&amp;"!$AO$41:$AO$406"))*SUM($F$3:$I$3)</f>
        <v>15</v>
      </c>
      <c r="E51" s="34" cm="1">
        <f t="array" ref="E51">SUMPRODUCT(('PT Storengy'!$B$8:$K$372)*('PT Storengy'!$A$8:$A$372=$A51)*('PT Storengy'!$A$5:$J$5=$A$6)*('PT Storengy'!$B$7:$K$7=$A$7))</f>
        <v>0</v>
      </c>
      <c r="F51" s="36">
        <f t="shared" ca="1" si="5"/>
        <v>0</v>
      </c>
      <c r="G51" s="54">
        <f t="shared" ca="1" si="6"/>
        <v>0</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9.9999999999999978E-2</v>
      </c>
      <c r="I51" s="95">
        <f t="shared" ca="1" si="0"/>
        <v>0</v>
      </c>
      <c r="K51" s="36">
        <f t="shared" ca="1" si="1"/>
        <v>0</v>
      </c>
      <c r="L51" s="54">
        <f t="shared" ca="1" si="2"/>
        <v>0</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9.9999999999999978E-2</v>
      </c>
      <c r="N51" s="72">
        <f t="shared" ca="1" si="3"/>
        <v>0</v>
      </c>
    </row>
    <row r="52" spans="1:14" x14ac:dyDescent="0.35">
      <c r="A52" s="32">
        <f t="shared" si="4"/>
        <v>45996</v>
      </c>
      <c r="B52" s="70" cm="1">
        <f t="array" aca="1" ref="B52" ca="1">_xlfn.XLOOKUP(A52,INDIRECT($A$5&amp;"!$AJ$41:$AJ$406"),INDIRECT($A$5&amp;"!$An$41:$An$406"))*SUM($F$3:$I$3)</f>
        <v>0</v>
      </c>
      <c r="C52" s="70" cm="1">
        <f t="array" aca="1" ref="C52" ca="1">_xlfn.XLOOKUP(A52,INDIRECT($A$5&amp;"!$AJ$41:$AJ$406"),INDIRECT($A$5&amp;"!$Ak$41:$Ak$406"))*SUM($F$3:$I$3)</f>
        <v>0</v>
      </c>
      <c r="D52" s="70" cm="1">
        <f t="array" aca="1" ref="D52" ca="1">_xlfn.XLOOKUP(A52,INDIRECT($A$5&amp;"!$AJ$41:$AJ$406"),INDIRECT($A$5&amp;"!$AO$41:$AO$406"))*SUM($F$3:$I$3)</f>
        <v>15</v>
      </c>
      <c r="E52" s="34" cm="1">
        <f t="array" ref="E52">SUMPRODUCT(('PT Storengy'!$B$8:$K$372)*('PT Storengy'!$A$8:$A$372=$A52)*('PT Storengy'!$A$5:$J$5=$A$6)*('PT Storengy'!$B$7:$K$7=$A$7))</f>
        <v>0</v>
      </c>
      <c r="F52" s="36">
        <f t="shared" ca="1" si="5"/>
        <v>0</v>
      </c>
      <c r="G52" s="54">
        <f t="shared" ca="1" si="6"/>
        <v>0</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9.9999999999999978E-2</v>
      </c>
      <c r="I52" s="95">
        <f t="shared" ca="1" si="0"/>
        <v>0</v>
      </c>
      <c r="K52" s="36">
        <f t="shared" ca="1" si="1"/>
        <v>0</v>
      </c>
      <c r="L52" s="54">
        <f t="shared" ca="1" si="2"/>
        <v>0</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9.9999999999999978E-2</v>
      </c>
      <c r="N52" s="72">
        <f t="shared" ca="1" si="3"/>
        <v>0</v>
      </c>
    </row>
    <row r="53" spans="1:14" x14ac:dyDescent="0.35">
      <c r="A53" s="32">
        <f t="shared" si="4"/>
        <v>45997</v>
      </c>
      <c r="B53" s="70" cm="1">
        <f t="array" aca="1" ref="B53" ca="1">_xlfn.XLOOKUP(A53,INDIRECT($A$5&amp;"!$AJ$41:$AJ$406"),INDIRECT($A$5&amp;"!$An$41:$An$406"))*SUM($F$3:$I$3)</f>
        <v>0</v>
      </c>
      <c r="C53" s="70" cm="1">
        <f t="array" aca="1" ref="C53" ca="1">_xlfn.XLOOKUP(A53,INDIRECT($A$5&amp;"!$AJ$41:$AJ$406"),INDIRECT($A$5&amp;"!$Ak$41:$Ak$406"))*SUM($F$3:$I$3)</f>
        <v>0</v>
      </c>
      <c r="D53" s="70" cm="1">
        <f t="array" aca="1" ref="D53" ca="1">_xlfn.XLOOKUP(A53,INDIRECT($A$5&amp;"!$AJ$41:$AJ$406"),INDIRECT($A$5&amp;"!$AO$41:$AO$406"))*SUM($F$3:$I$3)</f>
        <v>15</v>
      </c>
      <c r="E53" s="34" cm="1">
        <f t="array" ref="E53">SUMPRODUCT(('PT Storengy'!$B$8:$K$372)*('PT Storengy'!$A$8:$A$372=$A53)*('PT Storengy'!$A$5:$J$5=$A$6)*('PT Storengy'!$B$7:$K$7=$A$7))</f>
        <v>0</v>
      </c>
      <c r="F53" s="36">
        <f t="shared" ca="1" si="5"/>
        <v>0</v>
      </c>
      <c r="G53" s="54">
        <f t="shared" ca="1" si="6"/>
        <v>0</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9.9999999999999978E-2</v>
      </c>
      <c r="I53" s="95">
        <f t="shared" ca="1" si="0"/>
        <v>0</v>
      </c>
      <c r="K53" s="36">
        <f t="shared" ca="1" si="1"/>
        <v>0</v>
      </c>
      <c r="L53" s="54">
        <f t="shared" ca="1" si="2"/>
        <v>0</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9.9999999999999978E-2</v>
      </c>
      <c r="N53" s="72">
        <f t="shared" ca="1" si="3"/>
        <v>0</v>
      </c>
    </row>
    <row r="54" spans="1:14" x14ac:dyDescent="0.35">
      <c r="A54" s="32">
        <f t="shared" si="4"/>
        <v>45998</v>
      </c>
      <c r="B54" s="70" cm="1">
        <f t="array" aca="1" ref="B54" ca="1">_xlfn.XLOOKUP(A54,INDIRECT($A$5&amp;"!$AJ$41:$AJ$406"),INDIRECT($A$5&amp;"!$An$41:$An$406"))*SUM($F$3:$I$3)</f>
        <v>0</v>
      </c>
      <c r="C54" s="70" cm="1">
        <f t="array" aca="1" ref="C54" ca="1">_xlfn.XLOOKUP(A54,INDIRECT($A$5&amp;"!$AJ$41:$AJ$406"),INDIRECT($A$5&amp;"!$Ak$41:$Ak$406"))*SUM($F$3:$I$3)</f>
        <v>0</v>
      </c>
      <c r="D54" s="70" cm="1">
        <f t="array" aca="1" ref="D54" ca="1">_xlfn.XLOOKUP(A54,INDIRECT($A$5&amp;"!$AJ$41:$AJ$406"),INDIRECT($A$5&amp;"!$AO$41:$AO$406"))*SUM($F$3:$I$3)</f>
        <v>15</v>
      </c>
      <c r="E54" s="34" cm="1">
        <f t="array" ref="E54">SUMPRODUCT(('PT Storengy'!$B$8:$K$372)*('PT Storengy'!$A$8:$A$372=$A54)*('PT Storengy'!$A$5:$J$5=$A$6)*('PT Storengy'!$B$7:$K$7=$A$7))</f>
        <v>0</v>
      </c>
      <c r="F54" s="36">
        <f t="shared" ca="1" si="5"/>
        <v>0</v>
      </c>
      <c r="G54" s="54">
        <f t="shared" ca="1" si="6"/>
        <v>0</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9.9999999999999978E-2</v>
      </c>
      <c r="I54" s="95">
        <f t="shared" ca="1" si="0"/>
        <v>0</v>
      </c>
      <c r="K54" s="36">
        <f t="shared" ca="1" si="1"/>
        <v>0</v>
      </c>
      <c r="L54" s="54">
        <f t="shared" ca="1" si="2"/>
        <v>0</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9.9999999999999978E-2</v>
      </c>
      <c r="N54" s="72">
        <f t="shared" ca="1" si="3"/>
        <v>0</v>
      </c>
    </row>
    <row r="55" spans="1:14" x14ac:dyDescent="0.35">
      <c r="A55" s="32">
        <f t="shared" si="4"/>
        <v>45999</v>
      </c>
      <c r="B55" s="70" cm="1">
        <f t="array" aca="1" ref="B55" ca="1">_xlfn.XLOOKUP(A55,INDIRECT($A$5&amp;"!$AJ$41:$AJ$406"),INDIRECT($A$5&amp;"!$An$41:$An$406"))*SUM($F$3:$I$3)</f>
        <v>0</v>
      </c>
      <c r="C55" s="70" cm="1">
        <f t="array" aca="1" ref="C55" ca="1">_xlfn.XLOOKUP(A55,INDIRECT($A$5&amp;"!$AJ$41:$AJ$406"),INDIRECT($A$5&amp;"!$Ak$41:$Ak$406"))*SUM($F$3:$I$3)</f>
        <v>0</v>
      </c>
      <c r="D55" s="70" cm="1">
        <f t="array" aca="1" ref="D55" ca="1">_xlfn.XLOOKUP(A55,INDIRECT($A$5&amp;"!$AJ$41:$AJ$406"),INDIRECT($A$5&amp;"!$AO$41:$AO$406"))*SUM($F$3:$I$3)</f>
        <v>15</v>
      </c>
      <c r="E55" s="34" cm="1">
        <f t="array" ref="E55">SUMPRODUCT(('PT Storengy'!$B$8:$K$372)*('PT Storengy'!$A$8:$A$372=$A55)*('PT Storengy'!$A$5:$J$5=$A$6)*('PT Storengy'!$B$7:$K$7=$A$7))</f>
        <v>0</v>
      </c>
      <c r="F55" s="36">
        <f t="shared" ca="1" si="5"/>
        <v>0</v>
      </c>
      <c r="G55" s="54">
        <f t="shared" ca="1" si="6"/>
        <v>0</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9.9999999999999978E-2</v>
      </c>
      <c r="I55" s="95">
        <f t="shared" ca="1" si="0"/>
        <v>0</v>
      </c>
      <c r="K55" s="36">
        <f t="shared" ca="1" si="1"/>
        <v>0</v>
      </c>
      <c r="L55" s="54">
        <f t="shared" ca="1" si="2"/>
        <v>0</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9.9999999999999978E-2</v>
      </c>
      <c r="N55" s="72">
        <f t="shared" ca="1" si="3"/>
        <v>0</v>
      </c>
    </row>
    <row r="56" spans="1:14" x14ac:dyDescent="0.35">
      <c r="A56" s="32">
        <f t="shared" si="4"/>
        <v>46000</v>
      </c>
      <c r="B56" s="70" cm="1">
        <f t="array" aca="1" ref="B56" ca="1">_xlfn.XLOOKUP(A56,INDIRECT($A$5&amp;"!$AJ$41:$AJ$406"),INDIRECT($A$5&amp;"!$An$41:$An$406"))*SUM($F$3:$I$3)</f>
        <v>0</v>
      </c>
      <c r="C56" s="70" cm="1">
        <f t="array" aca="1" ref="C56" ca="1">_xlfn.XLOOKUP(A56,INDIRECT($A$5&amp;"!$AJ$41:$AJ$406"),INDIRECT($A$5&amp;"!$Ak$41:$Ak$406"))*SUM($F$3:$I$3)</f>
        <v>0</v>
      </c>
      <c r="D56" s="70" cm="1">
        <f t="array" aca="1" ref="D56" ca="1">_xlfn.XLOOKUP(A56,INDIRECT($A$5&amp;"!$AJ$41:$AJ$406"),INDIRECT($A$5&amp;"!$AO$41:$AO$406"))*SUM($F$3:$I$3)</f>
        <v>15</v>
      </c>
      <c r="E56" s="34" cm="1">
        <f t="array" ref="E56">SUMPRODUCT(('PT Storengy'!$B$8:$K$372)*('PT Storengy'!$A$8:$A$372=$A56)*('PT Storengy'!$A$5:$J$5=$A$6)*('PT Storengy'!$B$7:$K$7=$A$7))</f>
        <v>0</v>
      </c>
      <c r="F56" s="36">
        <f t="shared" ca="1" si="5"/>
        <v>0</v>
      </c>
      <c r="G56" s="54">
        <f t="shared" ca="1" si="6"/>
        <v>0</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9.9999999999999978E-2</v>
      </c>
      <c r="I56" s="95">
        <f t="shared" ca="1" si="0"/>
        <v>0</v>
      </c>
      <c r="K56" s="36">
        <f t="shared" ca="1" si="1"/>
        <v>0</v>
      </c>
      <c r="L56" s="54">
        <f t="shared" ca="1" si="2"/>
        <v>0</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9.9999999999999978E-2</v>
      </c>
      <c r="N56" s="72">
        <f t="shared" ca="1" si="3"/>
        <v>0</v>
      </c>
    </row>
    <row r="57" spans="1:14" x14ac:dyDescent="0.35">
      <c r="A57" s="32">
        <f t="shared" si="4"/>
        <v>46001</v>
      </c>
      <c r="B57" s="70" cm="1">
        <f t="array" aca="1" ref="B57" ca="1">_xlfn.XLOOKUP(A57,INDIRECT($A$5&amp;"!$AJ$41:$AJ$406"),INDIRECT($A$5&amp;"!$An$41:$An$406"))*SUM($F$3:$I$3)</f>
        <v>0</v>
      </c>
      <c r="C57" s="70" cm="1">
        <f t="array" aca="1" ref="C57" ca="1">_xlfn.XLOOKUP(A57,INDIRECT($A$5&amp;"!$AJ$41:$AJ$406"),INDIRECT($A$5&amp;"!$Ak$41:$Ak$406"))*SUM($F$3:$I$3)</f>
        <v>0</v>
      </c>
      <c r="D57" s="70" cm="1">
        <f t="array" aca="1" ref="D57" ca="1">_xlfn.XLOOKUP(A57,INDIRECT($A$5&amp;"!$AJ$41:$AJ$406"),INDIRECT($A$5&amp;"!$AO$41:$AO$406"))*SUM($F$3:$I$3)</f>
        <v>15</v>
      </c>
      <c r="E57" s="34" cm="1">
        <f t="array" ref="E57">SUMPRODUCT(('PT Storengy'!$B$8:$K$372)*('PT Storengy'!$A$8:$A$372=$A57)*('PT Storengy'!$A$5:$J$5=$A$6)*('PT Storengy'!$B$7:$K$7=$A$7))</f>
        <v>0</v>
      </c>
      <c r="F57" s="36">
        <f t="shared" ca="1" si="5"/>
        <v>0</v>
      </c>
      <c r="G57" s="54">
        <f t="shared" ca="1" si="6"/>
        <v>0</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9.9999999999999978E-2</v>
      </c>
      <c r="I57" s="95">
        <f t="shared" ca="1" si="0"/>
        <v>0</v>
      </c>
      <c r="K57" s="36">
        <f t="shared" ca="1" si="1"/>
        <v>0</v>
      </c>
      <c r="L57" s="54">
        <f t="shared" ca="1" si="2"/>
        <v>0</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9.9999999999999978E-2</v>
      </c>
      <c r="N57" s="72">
        <f t="shared" ca="1" si="3"/>
        <v>0</v>
      </c>
    </row>
    <row r="58" spans="1:14" x14ac:dyDescent="0.35">
      <c r="A58" s="32">
        <f t="shared" si="4"/>
        <v>46002</v>
      </c>
      <c r="B58" s="70" cm="1">
        <f t="array" aca="1" ref="B58" ca="1">_xlfn.XLOOKUP(A58,INDIRECT($A$5&amp;"!$AJ$41:$AJ$406"),INDIRECT($A$5&amp;"!$An$41:$An$406"))*SUM($F$3:$I$3)</f>
        <v>0</v>
      </c>
      <c r="C58" s="70" cm="1">
        <f t="array" aca="1" ref="C58" ca="1">_xlfn.XLOOKUP(A58,INDIRECT($A$5&amp;"!$AJ$41:$AJ$406"),INDIRECT($A$5&amp;"!$Ak$41:$Ak$406"))*SUM($F$3:$I$3)</f>
        <v>0</v>
      </c>
      <c r="D58" s="70" cm="1">
        <f t="array" aca="1" ref="D58" ca="1">_xlfn.XLOOKUP(A58,INDIRECT($A$5&amp;"!$AJ$41:$AJ$406"),INDIRECT($A$5&amp;"!$AO$41:$AO$406"))*SUM($F$3:$I$3)</f>
        <v>15</v>
      </c>
      <c r="E58" s="34" cm="1">
        <f t="array" ref="E58">SUMPRODUCT(('PT Storengy'!$B$8:$K$372)*('PT Storengy'!$A$8:$A$372=$A58)*('PT Storengy'!$A$5:$J$5=$A$6)*('PT Storengy'!$B$7:$K$7=$A$7))</f>
        <v>0</v>
      </c>
      <c r="F58" s="36">
        <f t="shared" ca="1" si="5"/>
        <v>0</v>
      </c>
      <c r="G58" s="54">
        <f t="shared" ca="1" si="6"/>
        <v>0</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9.9999999999999978E-2</v>
      </c>
      <c r="I58" s="95">
        <f t="shared" ca="1" si="0"/>
        <v>0</v>
      </c>
      <c r="K58" s="36">
        <f t="shared" ca="1" si="1"/>
        <v>0</v>
      </c>
      <c r="L58" s="54">
        <f t="shared" ca="1" si="2"/>
        <v>0</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9.9999999999999978E-2</v>
      </c>
      <c r="N58" s="72">
        <f t="shared" ca="1" si="3"/>
        <v>0</v>
      </c>
    </row>
    <row r="59" spans="1:14" x14ac:dyDescent="0.35">
      <c r="A59" s="32">
        <f t="shared" si="4"/>
        <v>46003</v>
      </c>
      <c r="B59" s="70" cm="1">
        <f t="array" aca="1" ref="B59" ca="1">_xlfn.XLOOKUP(A59,INDIRECT($A$5&amp;"!$AJ$41:$AJ$406"),INDIRECT($A$5&amp;"!$An$41:$An$406"))*SUM($F$3:$I$3)</f>
        <v>0</v>
      </c>
      <c r="C59" s="70" cm="1">
        <f t="array" aca="1" ref="C59" ca="1">_xlfn.XLOOKUP(A59,INDIRECT($A$5&amp;"!$AJ$41:$AJ$406"),INDIRECT($A$5&amp;"!$Ak$41:$Ak$406"))*SUM($F$3:$I$3)</f>
        <v>0</v>
      </c>
      <c r="D59" s="70" cm="1">
        <f t="array" aca="1" ref="D59" ca="1">_xlfn.XLOOKUP(A59,INDIRECT($A$5&amp;"!$AJ$41:$AJ$406"),INDIRECT($A$5&amp;"!$AO$41:$AO$406"))*SUM($F$3:$I$3)</f>
        <v>15</v>
      </c>
      <c r="E59" s="34" cm="1">
        <f t="array" ref="E59">SUMPRODUCT(('PT Storengy'!$B$8:$K$372)*('PT Storengy'!$A$8:$A$372=$A59)*('PT Storengy'!$A$5:$J$5=$A$6)*('PT Storengy'!$B$7:$K$7=$A$7))</f>
        <v>0</v>
      </c>
      <c r="F59" s="36">
        <f t="shared" ca="1" si="5"/>
        <v>0</v>
      </c>
      <c r="G59" s="54">
        <f t="shared" ca="1" si="6"/>
        <v>0</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9.9999999999999978E-2</v>
      </c>
      <c r="I59" s="95">
        <f t="shared" ca="1" si="0"/>
        <v>0</v>
      </c>
      <c r="K59" s="36">
        <f t="shared" ca="1" si="1"/>
        <v>0</v>
      </c>
      <c r="L59" s="54">
        <f t="shared" ca="1" si="2"/>
        <v>0</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9.9999999999999978E-2</v>
      </c>
      <c r="N59" s="72">
        <f t="shared" ca="1" si="3"/>
        <v>0</v>
      </c>
    </row>
    <row r="60" spans="1:14" x14ac:dyDescent="0.35">
      <c r="A60" s="32">
        <f t="shared" si="4"/>
        <v>46004</v>
      </c>
      <c r="B60" s="70" cm="1">
        <f t="array" aca="1" ref="B60" ca="1">_xlfn.XLOOKUP(A60,INDIRECT($A$5&amp;"!$AJ$41:$AJ$406"),INDIRECT($A$5&amp;"!$An$41:$An$406"))*SUM($F$3:$I$3)</f>
        <v>0</v>
      </c>
      <c r="C60" s="70" cm="1">
        <f t="array" aca="1" ref="C60" ca="1">_xlfn.XLOOKUP(A60,INDIRECT($A$5&amp;"!$AJ$41:$AJ$406"),INDIRECT($A$5&amp;"!$Ak$41:$Ak$406"))*SUM($F$3:$I$3)</f>
        <v>0</v>
      </c>
      <c r="D60" s="70" cm="1">
        <f t="array" aca="1" ref="D60" ca="1">_xlfn.XLOOKUP(A60,INDIRECT($A$5&amp;"!$AJ$41:$AJ$406"),INDIRECT($A$5&amp;"!$AO$41:$AO$406"))*SUM($F$3:$I$3)</f>
        <v>15</v>
      </c>
      <c r="E60" s="34" cm="1">
        <f t="array" ref="E60">SUMPRODUCT(('PT Storengy'!$B$8:$K$372)*('PT Storengy'!$A$8:$A$372=$A60)*('PT Storengy'!$A$5:$J$5=$A$6)*('PT Storengy'!$B$7:$K$7=$A$7))</f>
        <v>0</v>
      </c>
      <c r="F60" s="36">
        <f t="shared" ca="1" si="5"/>
        <v>0</v>
      </c>
      <c r="G60" s="54">
        <f t="shared" ca="1" si="6"/>
        <v>0</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9.9999999999999978E-2</v>
      </c>
      <c r="I60" s="95">
        <f t="shared" ca="1" si="0"/>
        <v>0</v>
      </c>
      <c r="K60" s="36">
        <f t="shared" ca="1" si="1"/>
        <v>0</v>
      </c>
      <c r="L60" s="54">
        <f t="shared" ca="1" si="2"/>
        <v>0</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9.9999999999999978E-2</v>
      </c>
      <c r="N60" s="72">
        <f t="shared" ca="1" si="3"/>
        <v>0</v>
      </c>
    </row>
    <row r="61" spans="1:14" x14ac:dyDescent="0.35">
      <c r="A61" s="32">
        <f t="shared" si="4"/>
        <v>46005</v>
      </c>
      <c r="B61" s="70" cm="1">
        <f t="array" aca="1" ref="B61" ca="1">_xlfn.XLOOKUP(A61,INDIRECT($A$5&amp;"!$AJ$41:$AJ$406"),INDIRECT($A$5&amp;"!$An$41:$An$406"))*SUM($F$3:$I$3)</f>
        <v>0</v>
      </c>
      <c r="C61" s="70" cm="1">
        <f t="array" aca="1" ref="C61" ca="1">_xlfn.XLOOKUP(A61,INDIRECT($A$5&amp;"!$AJ$41:$AJ$406"),INDIRECT($A$5&amp;"!$Ak$41:$Ak$406"))*SUM($F$3:$I$3)</f>
        <v>0</v>
      </c>
      <c r="D61" s="70" cm="1">
        <f t="array" aca="1" ref="D61" ca="1">_xlfn.XLOOKUP(A61,INDIRECT($A$5&amp;"!$AJ$41:$AJ$406"),INDIRECT($A$5&amp;"!$AO$41:$AO$406"))*SUM($F$3:$I$3)</f>
        <v>15</v>
      </c>
      <c r="E61" s="34" cm="1">
        <f t="array" ref="E61">SUMPRODUCT(('PT Storengy'!$B$8:$K$372)*('PT Storengy'!$A$8:$A$372=$A61)*('PT Storengy'!$A$5:$J$5=$A$6)*('PT Storengy'!$B$7:$K$7=$A$7))</f>
        <v>0</v>
      </c>
      <c r="F61" s="36">
        <f t="shared" ca="1" si="5"/>
        <v>0</v>
      </c>
      <c r="G61" s="54">
        <f t="shared" ca="1" si="6"/>
        <v>0</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9.9999999999999978E-2</v>
      </c>
      <c r="I61" s="95">
        <f t="shared" ca="1" si="0"/>
        <v>0</v>
      </c>
      <c r="K61" s="36">
        <f t="shared" ca="1" si="1"/>
        <v>0</v>
      </c>
      <c r="L61" s="54">
        <f t="shared" ca="1" si="2"/>
        <v>0</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9.9999999999999978E-2</v>
      </c>
      <c r="N61" s="72">
        <f t="shared" ca="1" si="3"/>
        <v>0</v>
      </c>
    </row>
    <row r="62" spans="1:14" x14ac:dyDescent="0.35">
      <c r="A62" s="32">
        <f t="shared" si="4"/>
        <v>46006</v>
      </c>
      <c r="B62" s="70" cm="1">
        <f t="array" aca="1" ref="B62" ca="1">_xlfn.XLOOKUP(A62,INDIRECT($A$5&amp;"!$AJ$41:$AJ$406"),INDIRECT($A$5&amp;"!$An$41:$An$406"))*SUM($F$3:$I$3)</f>
        <v>0</v>
      </c>
      <c r="C62" s="70" cm="1">
        <f t="array" aca="1" ref="C62" ca="1">_xlfn.XLOOKUP(A62,INDIRECT($A$5&amp;"!$AJ$41:$AJ$406"),INDIRECT($A$5&amp;"!$Ak$41:$Ak$406"))*SUM($F$3:$I$3)</f>
        <v>0</v>
      </c>
      <c r="D62" s="70" cm="1">
        <f t="array" aca="1" ref="D62" ca="1">_xlfn.XLOOKUP(A62,INDIRECT($A$5&amp;"!$AJ$41:$AJ$406"),INDIRECT($A$5&amp;"!$AO$41:$AO$406"))*SUM($F$3:$I$3)</f>
        <v>15</v>
      </c>
      <c r="E62" s="34" cm="1">
        <f t="array" ref="E62">SUMPRODUCT(('PT Storengy'!$B$8:$K$372)*('PT Storengy'!$A$8:$A$372=$A62)*('PT Storengy'!$A$5:$J$5=$A$6)*('PT Storengy'!$B$7:$K$7=$A$7))</f>
        <v>0</v>
      </c>
      <c r="F62" s="36">
        <f t="shared" ca="1" si="5"/>
        <v>0</v>
      </c>
      <c r="G62" s="54">
        <f t="shared" ca="1" si="6"/>
        <v>0</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9.9999999999999978E-2</v>
      </c>
      <c r="I62" s="95">
        <f t="shared" ca="1" si="0"/>
        <v>0</v>
      </c>
      <c r="K62" s="36">
        <f t="shared" ca="1" si="1"/>
        <v>0</v>
      </c>
      <c r="L62" s="54">
        <f t="shared" ca="1" si="2"/>
        <v>0</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9.9999999999999978E-2</v>
      </c>
      <c r="N62" s="72">
        <f t="shared" ca="1" si="3"/>
        <v>0</v>
      </c>
    </row>
    <row r="63" spans="1:14" x14ac:dyDescent="0.35">
      <c r="A63" s="32">
        <f t="shared" si="4"/>
        <v>46007</v>
      </c>
      <c r="B63" s="70" cm="1">
        <f t="array" aca="1" ref="B63" ca="1">_xlfn.XLOOKUP(A63,INDIRECT($A$5&amp;"!$AJ$41:$AJ$406"),INDIRECT($A$5&amp;"!$An$41:$An$406"))*SUM($F$3:$I$3)</f>
        <v>0</v>
      </c>
      <c r="C63" s="70" cm="1">
        <f t="array" aca="1" ref="C63" ca="1">_xlfn.XLOOKUP(A63,INDIRECT($A$5&amp;"!$AJ$41:$AJ$406"),INDIRECT($A$5&amp;"!$Ak$41:$Ak$406"))*SUM($F$3:$I$3)</f>
        <v>0</v>
      </c>
      <c r="D63" s="70" cm="1">
        <f t="array" aca="1" ref="D63" ca="1">_xlfn.XLOOKUP(A63,INDIRECT($A$5&amp;"!$AJ$41:$AJ$406"),INDIRECT($A$5&amp;"!$AO$41:$AO$406"))*SUM($F$3:$I$3)</f>
        <v>15</v>
      </c>
      <c r="E63" s="34" cm="1">
        <f t="array" ref="E63">SUMPRODUCT(('PT Storengy'!$B$8:$K$372)*('PT Storengy'!$A$8:$A$372=$A63)*('PT Storengy'!$A$5:$J$5=$A$6)*('PT Storengy'!$B$7:$K$7=$A$7))</f>
        <v>0</v>
      </c>
      <c r="F63" s="36">
        <f t="shared" ca="1" si="5"/>
        <v>0</v>
      </c>
      <c r="G63" s="54">
        <f t="shared" ca="1" si="6"/>
        <v>0</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9.9999999999999978E-2</v>
      </c>
      <c r="I63" s="95">
        <f t="shared" ca="1" si="0"/>
        <v>0</v>
      </c>
      <c r="K63" s="36">
        <f t="shared" ca="1" si="1"/>
        <v>0</v>
      </c>
      <c r="L63" s="54">
        <f t="shared" ca="1" si="2"/>
        <v>0</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9.9999999999999978E-2</v>
      </c>
      <c r="N63" s="72">
        <f t="shared" ca="1" si="3"/>
        <v>0</v>
      </c>
    </row>
    <row r="64" spans="1:14" x14ac:dyDescent="0.35">
      <c r="A64" s="32">
        <f t="shared" si="4"/>
        <v>46008</v>
      </c>
      <c r="B64" s="70" cm="1">
        <f t="array" aca="1" ref="B64" ca="1">_xlfn.XLOOKUP(A64,INDIRECT($A$5&amp;"!$AJ$41:$AJ$406"),INDIRECT($A$5&amp;"!$An$41:$An$406"))*SUM($F$3:$I$3)</f>
        <v>0</v>
      </c>
      <c r="C64" s="70" cm="1">
        <f t="array" aca="1" ref="C64" ca="1">_xlfn.XLOOKUP(A64,INDIRECT($A$5&amp;"!$AJ$41:$AJ$406"),INDIRECT($A$5&amp;"!$Ak$41:$Ak$406"))*SUM($F$3:$I$3)</f>
        <v>0</v>
      </c>
      <c r="D64" s="70" cm="1">
        <f t="array" aca="1" ref="D64" ca="1">_xlfn.XLOOKUP(A64,INDIRECT($A$5&amp;"!$AJ$41:$AJ$406"),INDIRECT($A$5&amp;"!$AO$41:$AO$406"))*SUM($F$3:$I$3)</f>
        <v>15</v>
      </c>
      <c r="E64" s="34" cm="1">
        <f t="array" ref="E64">SUMPRODUCT(('PT Storengy'!$B$8:$K$372)*('PT Storengy'!$A$8:$A$372=$A64)*('PT Storengy'!$A$5:$J$5=$A$6)*('PT Storengy'!$B$7:$K$7=$A$7))</f>
        <v>0</v>
      </c>
      <c r="F64" s="36">
        <f t="shared" ca="1" si="5"/>
        <v>0</v>
      </c>
      <c r="G64" s="54">
        <f t="shared" ca="1" si="6"/>
        <v>0</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9.9999999999999978E-2</v>
      </c>
      <c r="I64" s="95">
        <f t="shared" ca="1" si="0"/>
        <v>0</v>
      </c>
      <c r="K64" s="36">
        <f t="shared" ca="1" si="1"/>
        <v>0</v>
      </c>
      <c r="L64" s="54">
        <f t="shared" ca="1" si="2"/>
        <v>0</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9.9999999999999978E-2</v>
      </c>
      <c r="N64" s="72">
        <f t="shared" ca="1" si="3"/>
        <v>0</v>
      </c>
    </row>
    <row r="65" spans="1:14" x14ac:dyDescent="0.35">
      <c r="A65" s="32">
        <f t="shared" si="4"/>
        <v>46009</v>
      </c>
      <c r="B65" s="70" cm="1">
        <f t="array" aca="1" ref="B65" ca="1">_xlfn.XLOOKUP(A65,INDIRECT($A$5&amp;"!$AJ$41:$AJ$406"),INDIRECT($A$5&amp;"!$An$41:$An$406"))*SUM($F$3:$I$3)</f>
        <v>0</v>
      </c>
      <c r="C65" s="70" cm="1">
        <f t="array" aca="1" ref="C65" ca="1">_xlfn.XLOOKUP(A65,INDIRECT($A$5&amp;"!$AJ$41:$AJ$406"),INDIRECT($A$5&amp;"!$Ak$41:$Ak$406"))*SUM($F$3:$I$3)</f>
        <v>0</v>
      </c>
      <c r="D65" s="70" cm="1">
        <f t="array" aca="1" ref="D65" ca="1">_xlfn.XLOOKUP(A65,INDIRECT($A$5&amp;"!$AJ$41:$AJ$406"),INDIRECT($A$5&amp;"!$AO$41:$AO$406"))*SUM($F$3:$I$3)</f>
        <v>15</v>
      </c>
      <c r="E65" s="34" cm="1">
        <f t="array" ref="E65">SUMPRODUCT(('PT Storengy'!$B$8:$K$372)*('PT Storengy'!$A$8:$A$372=$A65)*('PT Storengy'!$A$5:$J$5=$A$6)*('PT Storengy'!$B$7:$K$7=$A$7))</f>
        <v>0</v>
      </c>
      <c r="F65" s="36">
        <f t="shared" ca="1" si="5"/>
        <v>0</v>
      </c>
      <c r="G65" s="54">
        <f t="shared" ca="1" si="6"/>
        <v>0</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9.9999999999999978E-2</v>
      </c>
      <c r="I65" s="95">
        <f t="shared" ca="1" si="0"/>
        <v>0</v>
      </c>
      <c r="K65" s="36">
        <f t="shared" ca="1" si="1"/>
        <v>0</v>
      </c>
      <c r="L65" s="54">
        <f t="shared" ca="1" si="2"/>
        <v>0</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9.9999999999999978E-2</v>
      </c>
      <c r="N65" s="72">
        <f t="shared" ca="1" si="3"/>
        <v>0</v>
      </c>
    </row>
    <row r="66" spans="1:14" x14ac:dyDescent="0.35">
      <c r="A66" s="32">
        <f t="shared" si="4"/>
        <v>46010</v>
      </c>
      <c r="B66" s="70" cm="1">
        <f t="array" aca="1" ref="B66" ca="1">_xlfn.XLOOKUP(A66,INDIRECT($A$5&amp;"!$AJ$41:$AJ$406"),INDIRECT($A$5&amp;"!$An$41:$An$406"))*SUM($F$3:$I$3)</f>
        <v>0</v>
      </c>
      <c r="C66" s="70" cm="1">
        <f t="array" aca="1" ref="C66" ca="1">_xlfn.XLOOKUP(A66,INDIRECT($A$5&amp;"!$AJ$41:$AJ$406"),INDIRECT($A$5&amp;"!$Ak$41:$Ak$406"))*SUM($F$3:$I$3)</f>
        <v>0</v>
      </c>
      <c r="D66" s="70" cm="1">
        <f t="array" aca="1" ref="D66" ca="1">_xlfn.XLOOKUP(A66,INDIRECT($A$5&amp;"!$AJ$41:$AJ$406"),INDIRECT($A$5&amp;"!$AO$41:$AO$406"))*SUM($F$3:$I$3)</f>
        <v>15</v>
      </c>
      <c r="E66" s="34" cm="1">
        <f t="array" ref="E66">SUMPRODUCT(('PT Storengy'!$B$8:$K$372)*('PT Storengy'!$A$8:$A$372=$A66)*('PT Storengy'!$A$5:$J$5=$A$6)*('PT Storengy'!$B$7:$K$7=$A$7))</f>
        <v>0</v>
      </c>
      <c r="F66" s="36">
        <f t="shared" ca="1" si="5"/>
        <v>0</v>
      </c>
      <c r="G66" s="54">
        <f t="shared" ca="1" si="6"/>
        <v>0</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9.9999999999999978E-2</v>
      </c>
      <c r="I66" s="95">
        <f t="shared" ca="1" si="0"/>
        <v>0</v>
      </c>
      <c r="K66" s="36">
        <f t="shared" ca="1" si="1"/>
        <v>0</v>
      </c>
      <c r="L66" s="54">
        <f t="shared" ca="1" si="2"/>
        <v>0</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9.9999999999999978E-2</v>
      </c>
      <c r="N66" s="72">
        <f t="shared" ca="1" si="3"/>
        <v>0</v>
      </c>
    </row>
    <row r="67" spans="1:14" x14ac:dyDescent="0.35">
      <c r="A67" s="32">
        <f t="shared" si="4"/>
        <v>46011</v>
      </c>
      <c r="B67" s="70" cm="1">
        <f t="array" aca="1" ref="B67" ca="1">_xlfn.XLOOKUP(A67,INDIRECT($A$5&amp;"!$AJ$41:$AJ$406"),INDIRECT($A$5&amp;"!$An$41:$An$406"))*SUM($F$3:$I$3)</f>
        <v>0</v>
      </c>
      <c r="C67" s="70" cm="1">
        <f t="array" aca="1" ref="C67" ca="1">_xlfn.XLOOKUP(A67,INDIRECT($A$5&amp;"!$AJ$41:$AJ$406"),INDIRECT($A$5&amp;"!$Ak$41:$Ak$406"))*SUM($F$3:$I$3)</f>
        <v>0</v>
      </c>
      <c r="D67" s="70" cm="1">
        <f t="array" aca="1" ref="D67" ca="1">_xlfn.XLOOKUP(A67,INDIRECT($A$5&amp;"!$AJ$41:$AJ$406"),INDIRECT($A$5&amp;"!$AO$41:$AO$406"))*SUM($F$3:$I$3)</f>
        <v>15</v>
      </c>
      <c r="E67" s="34" cm="1">
        <f t="array" ref="E67">SUMPRODUCT(('PT Storengy'!$B$8:$K$372)*('PT Storengy'!$A$8:$A$372=$A67)*('PT Storengy'!$A$5:$J$5=$A$6)*('PT Storengy'!$B$7:$K$7=$A$7))</f>
        <v>0</v>
      </c>
      <c r="F67" s="36">
        <f t="shared" ca="1" si="5"/>
        <v>0</v>
      </c>
      <c r="G67" s="54">
        <f t="shared" ca="1" si="6"/>
        <v>0</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9.9999999999999978E-2</v>
      </c>
      <c r="I67" s="95">
        <f t="shared" ca="1" si="0"/>
        <v>0</v>
      </c>
      <c r="K67" s="36">
        <f t="shared" ca="1" si="1"/>
        <v>0</v>
      </c>
      <c r="L67" s="54">
        <f t="shared" ca="1" si="2"/>
        <v>0</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9.9999999999999978E-2</v>
      </c>
      <c r="N67" s="72">
        <f t="shared" ca="1" si="3"/>
        <v>0</v>
      </c>
    </row>
    <row r="68" spans="1:14" x14ac:dyDescent="0.35">
      <c r="A68" s="32">
        <f t="shared" si="4"/>
        <v>46012</v>
      </c>
      <c r="B68" s="70" cm="1">
        <f t="array" aca="1" ref="B68" ca="1">_xlfn.XLOOKUP(A68,INDIRECT($A$5&amp;"!$AJ$41:$AJ$406"),INDIRECT($A$5&amp;"!$An$41:$An$406"))*SUM($F$3:$I$3)</f>
        <v>0</v>
      </c>
      <c r="C68" s="70" cm="1">
        <f t="array" aca="1" ref="C68" ca="1">_xlfn.XLOOKUP(A68,INDIRECT($A$5&amp;"!$AJ$41:$AJ$406"),INDIRECT($A$5&amp;"!$Ak$41:$Ak$406"))*SUM($F$3:$I$3)</f>
        <v>0</v>
      </c>
      <c r="D68" s="70" cm="1">
        <f t="array" aca="1" ref="D68" ca="1">_xlfn.XLOOKUP(A68,INDIRECT($A$5&amp;"!$AJ$41:$AJ$406"),INDIRECT($A$5&amp;"!$AO$41:$AO$406"))*SUM($F$3:$I$3)</f>
        <v>15</v>
      </c>
      <c r="E68" s="34" cm="1">
        <f t="array" ref="E68">SUMPRODUCT(('PT Storengy'!$B$8:$K$372)*('PT Storengy'!$A$8:$A$372=$A68)*('PT Storengy'!$A$5:$J$5=$A$6)*('PT Storengy'!$B$7:$K$7=$A$7))</f>
        <v>0</v>
      </c>
      <c r="F68" s="36">
        <f t="shared" ca="1" si="5"/>
        <v>0</v>
      </c>
      <c r="G68" s="54">
        <f t="shared" ca="1" si="6"/>
        <v>0</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9.9999999999999978E-2</v>
      </c>
      <c r="I68" s="95">
        <f t="shared" ca="1" si="0"/>
        <v>0</v>
      </c>
      <c r="K68" s="36">
        <f t="shared" ca="1" si="1"/>
        <v>0</v>
      </c>
      <c r="L68" s="54">
        <f t="shared" ca="1" si="2"/>
        <v>0</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9.9999999999999978E-2</v>
      </c>
      <c r="N68" s="72">
        <f t="shared" ca="1" si="3"/>
        <v>0</v>
      </c>
    </row>
    <row r="69" spans="1:14" x14ac:dyDescent="0.35">
      <c r="A69" s="32">
        <f t="shared" si="4"/>
        <v>46013</v>
      </c>
      <c r="B69" s="70" cm="1">
        <f t="array" aca="1" ref="B69" ca="1">_xlfn.XLOOKUP(A69,INDIRECT($A$5&amp;"!$AJ$41:$AJ$406"),INDIRECT($A$5&amp;"!$An$41:$An$406"))*SUM($F$3:$I$3)</f>
        <v>0</v>
      </c>
      <c r="C69" s="70" cm="1">
        <f t="array" aca="1" ref="C69" ca="1">_xlfn.XLOOKUP(A69,INDIRECT($A$5&amp;"!$AJ$41:$AJ$406"),INDIRECT($A$5&amp;"!$Ak$41:$Ak$406"))*SUM($F$3:$I$3)</f>
        <v>0</v>
      </c>
      <c r="D69" s="70" cm="1">
        <f t="array" aca="1" ref="D69" ca="1">_xlfn.XLOOKUP(A69,INDIRECT($A$5&amp;"!$AJ$41:$AJ$406"),INDIRECT($A$5&amp;"!$AO$41:$AO$406"))*SUM($F$3:$I$3)</f>
        <v>15</v>
      </c>
      <c r="E69" s="34" cm="1">
        <f t="array" ref="E69">SUMPRODUCT(('PT Storengy'!$B$8:$K$372)*('PT Storengy'!$A$8:$A$372=$A69)*('PT Storengy'!$A$5:$J$5=$A$6)*('PT Storengy'!$B$7:$K$7=$A$7))</f>
        <v>0</v>
      </c>
      <c r="F69" s="36">
        <f t="shared" ca="1" si="5"/>
        <v>0</v>
      </c>
      <c r="G69" s="54">
        <f t="shared" ca="1" si="6"/>
        <v>0</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9.9999999999999978E-2</v>
      </c>
      <c r="I69" s="95">
        <f t="shared" ca="1" si="0"/>
        <v>0</v>
      </c>
      <c r="K69" s="36">
        <f t="shared" ca="1" si="1"/>
        <v>0</v>
      </c>
      <c r="L69" s="54">
        <f t="shared" ca="1" si="2"/>
        <v>0</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9.9999999999999978E-2</v>
      </c>
      <c r="N69" s="72">
        <f t="shared" ca="1" si="3"/>
        <v>0</v>
      </c>
    </row>
    <row r="70" spans="1:14" x14ac:dyDescent="0.35">
      <c r="A70" s="32">
        <f t="shared" si="4"/>
        <v>46014</v>
      </c>
      <c r="B70" s="70" cm="1">
        <f t="array" aca="1" ref="B70" ca="1">_xlfn.XLOOKUP(A70,INDIRECT($A$5&amp;"!$AJ$41:$AJ$406"),INDIRECT($A$5&amp;"!$An$41:$An$406"))*SUM($F$3:$I$3)</f>
        <v>0</v>
      </c>
      <c r="C70" s="70" cm="1">
        <f t="array" aca="1" ref="C70" ca="1">_xlfn.XLOOKUP(A70,INDIRECT($A$5&amp;"!$AJ$41:$AJ$406"),INDIRECT($A$5&amp;"!$Ak$41:$Ak$406"))*SUM($F$3:$I$3)</f>
        <v>0</v>
      </c>
      <c r="D70" s="70" cm="1">
        <f t="array" aca="1" ref="D70" ca="1">_xlfn.XLOOKUP(A70,INDIRECT($A$5&amp;"!$AJ$41:$AJ$406"),INDIRECT($A$5&amp;"!$AO$41:$AO$406"))*SUM($F$3:$I$3)</f>
        <v>15</v>
      </c>
      <c r="E70" s="34" cm="1">
        <f t="array" ref="E70">SUMPRODUCT(('PT Storengy'!$B$8:$K$372)*('PT Storengy'!$A$8:$A$372=$A70)*('PT Storengy'!$A$5:$J$5=$A$6)*('PT Storengy'!$B$7:$K$7=$A$7))</f>
        <v>0</v>
      </c>
      <c r="F70" s="36">
        <f t="shared" ca="1" si="5"/>
        <v>0</v>
      </c>
      <c r="G70" s="54">
        <f t="shared" ca="1" si="6"/>
        <v>0</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9.9999999999999978E-2</v>
      </c>
      <c r="I70" s="95">
        <f t="shared" ca="1" si="0"/>
        <v>0</v>
      </c>
      <c r="K70" s="36">
        <f t="shared" ca="1" si="1"/>
        <v>0</v>
      </c>
      <c r="L70" s="54">
        <f t="shared" ca="1" si="2"/>
        <v>0</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9.9999999999999978E-2</v>
      </c>
      <c r="N70" s="72">
        <f t="shared" ca="1" si="3"/>
        <v>0</v>
      </c>
    </row>
    <row r="71" spans="1:14" x14ac:dyDescent="0.35">
      <c r="A71" s="32">
        <f t="shared" si="4"/>
        <v>46015</v>
      </c>
      <c r="B71" s="70" cm="1">
        <f t="array" aca="1" ref="B71" ca="1">_xlfn.XLOOKUP(A71,INDIRECT($A$5&amp;"!$AJ$41:$AJ$406"),INDIRECT($A$5&amp;"!$An$41:$An$406"))*SUM($F$3:$I$3)</f>
        <v>0</v>
      </c>
      <c r="C71" s="70" cm="1">
        <f t="array" aca="1" ref="C71" ca="1">_xlfn.XLOOKUP(A71,INDIRECT($A$5&amp;"!$AJ$41:$AJ$406"),INDIRECT($A$5&amp;"!$Ak$41:$Ak$406"))*SUM($F$3:$I$3)</f>
        <v>0</v>
      </c>
      <c r="D71" s="70" cm="1">
        <f t="array" aca="1" ref="D71" ca="1">_xlfn.XLOOKUP(A71,INDIRECT($A$5&amp;"!$AJ$41:$AJ$406"),INDIRECT($A$5&amp;"!$AO$41:$AO$406"))*SUM($F$3:$I$3)</f>
        <v>15</v>
      </c>
      <c r="E71" s="34" cm="1">
        <f t="array" ref="E71">SUMPRODUCT(('PT Storengy'!$B$8:$K$372)*('PT Storengy'!$A$8:$A$372=$A71)*('PT Storengy'!$A$5:$J$5=$A$6)*('PT Storengy'!$B$7:$K$7=$A$7))</f>
        <v>0</v>
      </c>
      <c r="F71" s="36">
        <f t="shared" ca="1" si="5"/>
        <v>0</v>
      </c>
      <c r="G71" s="54">
        <f t="shared" ca="1" si="6"/>
        <v>0</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9.9999999999999978E-2</v>
      </c>
      <c r="I71" s="95">
        <f t="shared" ca="1" si="0"/>
        <v>0</v>
      </c>
      <c r="K71" s="36">
        <f t="shared" ca="1" si="1"/>
        <v>0</v>
      </c>
      <c r="L71" s="54">
        <f t="shared" ca="1" si="2"/>
        <v>0</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9.9999999999999978E-2</v>
      </c>
      <c r="N71" s="72">
        <f t="shared" ca="1" si="3"/>
        <v>0</v>
      </c>
    </row>
    <row r="72" spans="1:14" x14ac:dyDescent="0.35">
      <c r="A72" s="32">
        <f t="shared" si="4"/>
        <v>46016</v>
      </c>
      <c r="B72" s="70" cm="1">
        <f t="array" aca="1" ref="B72" ca="1">_xlfn.XLOOKUP(A72,INDIRECT($A$5&amp;"!$AJ$41:$AJ$406"),INDIRECT($A$5&amp;"!$An$41:$An$406"))*SUM($F$3:$I$3)</f>
        <v>0</v>
      </c>
      <c r="C72" s="70" cm="1">
        <f t="array" aca="1" ref="C72" ca="1">_xlfn.XLOOKUP(A72,INDIRECT($A$5&amp;"!$AJ$41:$AJ$406"),INDIRECT($A$5&amp;"!$Ak$41:$Ak$406"))*SUM($F$3:$I$3)</f>
        <v>0</v>
      </c>
      <c r="D72" s="70" cm="1">
        <f t="array" aca="1" ref="D72" ca="1">_xlfn.XLOOKUP(A72,INDIRECT($A$5&amp;"!$AJ$41:$AJ$406"),INDIRECT($A$5&amp;"!$AO$41:$AO$406"))*SUM($F$3:$I$3)</f>
        <v>15</v>
      </c>
      <c r="E72" s="34" cm="1">
        <f t="array" ref="E72">SUMPRODUCT(('PT Storengy'!$B$8:$K$372)*('PT Storengy'!$A$8:$A$372=$A72)*('PT Storengy'!$A$5:$J$5=$A$6)*('PT Storengy'!$B$7:$K$7=$A$7))</f>
        <v>0</v>
      </c>
      <c r="F72" s="36">
        <f t="shared" ca="1" si="5"/>
        <v>0</v>
      </c>
      <c r="G72" s="54">
        <f t="shared" ca="1" si="6"/>
        <v>0</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9.9999999999999978E-2</v>
      </c>
      <c r="I72" s="95">
        <f t="shared" ca="1" si="0"/>
        <v>0</v>
      </c>
      <c r="K72" s="36">
        <f t="shared" ca="1" si="1"/>
        <v>0</v>
      </c>
      <c r="L72" s="54">
        <f t="shared" ca="1" si="2"/>
        <v>0</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9.9999999999999978E-2</v>
      </c>
      <c r="N72" s="72">
        <f t="shared" ca="1" si="3"/>
        <v>0</v>
      </c>
    </row>
    <row r="73" spans="1:14" x14ac:dyDescent="0.35">
      <c r="A73" s="32">
        <f t="shared" si="4"/>
        <v>46017</v>
      </c>
      <c r="B73" s="70" cm="1">
        <f t="array" aca="1" ref="B73" ca="1">_xlfn.XLOOKUP(A73,INDIRECT($A$5&amp;"!$AJ$41:$AJ$406"),INDIRECT($A$5&amp;"!$An$41:$An$406"))*SUM($F$3:$I$3)</f>
        <v>0</v>
      </c>
      <c r="C73" s="70" cm="1">
        <f t="array" aca="1" ref="C73" ca="1">_xlfn.XLOOKUP(A73,INDIRECT($A$5&amp;"!$AJ$41:$AJ$406"),INDIRECT($A$5&amp;"!$Ak$41:$Ak$406"))*SUM($F$3:$I$3)</f>
        <v>0</v>
      </c>
      <c r="D73" s="70" cm="1">
        <f t="array" aca="1" ref="D73" ca="1">_xlfn.XLOOKUP(A73,INDIRECT($A$5&amp;"!$AJ$41:$AJ$406"),INDIRECT($A$5&amp;"!$AO$41:$AO$406"))*SUM($F$3:$I$3)</f>
        <v>15</v>
      </c>
      <c r="E73" s="34" cm="1">
        <f t="array" ref="E73">SUMPRODUCT(('PT Storengy'!$B$8:$K$372)*('PT Storengy'!$A$8:$A$372=$A73)*('PT Storengy'!$A$5:$J$5=$A$6)*('PT Storengy'!$B$7:$K$7=$A$7))</f>
        <v>0</v>
      </c>
      <c r="F73" s="36">
        <f t="shared" ca="1" si="5"/>
        <v>0</v>
      </c>
      <c r="G73" s="54">
        <f t="shared" ca="1" si="6"/>
        <v>0</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9.9999999999999978E-2</v>
      </c>
      <c r="I73" s="95">
        <f t="shared" ca="1" si="0"/>
        <v>0</v>
      </c>
      <c r="K73" s="36">
        <f t="shared" ca="1" si="1"/>
        <v>0</v>
      </c>
      <c r="L73" s="54">
        <f t="shared" ca="1" si="2"/>
        <v>0</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9.9999999999999978E-2</v>
      </c>
      <c r="N73" s="72">
        <f t="shared" ca="1" si="3"/>
        <v>0</v>
      </c>
    </row>
    <row r="74" spans="1:14" x14ac:dyDescent="0.35">
      <c r="A74" s="32">
        <f t="shared" si="4"/>
        <v>46018</v>
      </c>
      <c r="B74" s="70" cm="1">
        <f t="array" aca="1" ref="B74" ca="1">_xlfn.XLOOKUP(A74,INDIRECT($A$5&amp;"!$AJ$41:$AJ$406"),INDIRECT($A$5&amp;"!$An$41:$An$406"))*SUM($F$3:$I$3)</f>
        <v>0</v>
      </c>
      <c r="C74" s="70" cm="1">
        <f t="array" aca="1" ref="C74" ca="1">_xlfn.XLOOKUP(A74,INDIRECT($A$5&amp;"!$AJ$41:$AJ$406"),INDIRECT($A$5&amp;"!$Ak$41:$Ak$406"))*SUM($F$3:$I$3)</f>
        <v>0</v>
      </c>
      <c r="D74" s="70" cm="1">
        <f t="array" aca="1" ref="D74" ca="1">_xlfn.XLOOKUP(A74,INDIRECT($A$5&amp;"!$AJ$41:$AJ$406"),INDIRECT($A$5&amp;"!$AO$41:$AO$406"))*SUM($F$3:$I$3)</f>
        <v>15</v>
      </c>
      <c r="E74" s="34" cm="1">
        <f t="array" ref="E74">SUMPRODUCT(('PT Storengy'!$B$8:$K$372)*('PT Storengy'!$A$8:$A$372=$A74)*('PT Storengy'!$A$5:$J$5=$A$6)*('PT Storengy'!$B$7:$K$7=$A$7))</f>
        <v>0</v>
      </c>
      <c r="F74" s="36">
        <f t="shared" ca="1" si="5"/>
        <v>0</v>
      </c>
      <c r="G74" s="54">
        <f t="shared" ca="1" si="6"/>
        <v>0</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9.9999999999999978E-2</v>
      </c>
      <c r="I74" s="95">
        <f t="shared" ca="1" si="0"/>
        <v>0</v>
      </c>
      <c r="K74" s="36">
        <f t="shared" ca="1" si="1"/>
        <v>0</v>
      </c>
      <c r="L74" s="54">
        <f t="shared" ca="1" si="2"/>
        <v>0</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9.9999999999999978E-2</v>
      </c>
      <c r="N74" s="72">
        <f t="shared" ca="1" si="3"/>
        <v>0</v>
      </c>
    </row>
    <row r="75" spans="1:14" x14ac:dyDescent="0.35">
      <c r="A75" s="32">
        <f t="shared" si="4"/>
        <v>46019</v>
      </c>
      <c r="B75" s="70" cm="1">
        <f t="array" aca="1" ref="B75" ca="1">_xlfn.XLOOKUP(A75,INDIRECT($A$5&amp;"!$AJ$41:$AJ$406"),INDIRECT($A$5&amp;"!$An$41:$An$406"))*SUM($F$3:$I$3)</f>
        <v>0</v>
      </c>
      <c r="C75" s="70" cm="1">
        <f t="array" aca="1" ref="C75" ca="1">_xlfn.XLOOKUP(A75,INDIRECT($A$5&amp;"!$AJ$41:$AJ$406"),INDIRECT($A$5&amp;"!$Ak$41:$Ak$406"))*SUM($F$3:$I$3)</f>
        <v>0</v>
      </c>
      <c r="D75" s="70" cm="1">
        <f t="array" aca="1" ref="D75" ca="1">_xlfn.XLOOKUP(A75,INDIRECT($A$5&amp;"!$AJ$41:$AJ$406"),INDIRECT($A$5&amp;"!$AO$41:$AO$406"))*SUM($F$3:$I$3)</f>
        <v>15</v>
      </c>
      <c r="E75" s="34" cm="1">
        <f t="array" ref="E75">SUMPRODUCT(('PT Storengy'!$B$8:$K$372)*('PT Storengy'!$A$8:$A$372=$A75)*('PT Storengy'!$A$5:$J$5=$A$6)*('PT Storengy'!$B$7:$K$7=$A$7))</f>
        <v>0</v>
      </c>
      <c r="F75" s="36">
        <f t="shared" ca="1" si="5"/>
        <v>0</v>
      </c>
      <c r="G75" s="54">
        <f t="shared" ca="1" si="6"/>
        <v>0</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9.9999999999999978E-2</v>
      </c>
      <c r="I75" s="95">
        <f t="shared" ca="1" si="0"/>
        <v>0</v>
      </c>
      <c r="K75" s="36">
        <f t="shared" ca="1" si="1"/>
        <v>0</v>
      </c>
      <c r="L75" s="54">
        <f t="shared" ca="1" si="2"/>
        <v>0</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9.9999999999999978E-2</v>
      </c>
      <c r="N75" s="72">
        <f t="shared" ca="1" si="3"/>
        <v>0</v>
      </c>
    </row>
    <row r="76" spans="1:14" x14ac:dyDescent="0.35">
      <c r="A76" s="32">
        <f t="shared" si="4"/>
        <v>46020</v>
      </c>
      <c r="B76" s="70" cm="1">
        <f t="array" aca="1" ref="B76" ca="1">_xlfn.XLOOKUP(A76,INDIRECT($A$5&amp;"!$AJ$41:$AJ$406"),INDIRECT($A$5&amp;"!$An$41:$An$406"))*SUM($F$3:$I$3)</f>
        <v>0</v>
      </c>
      <c r="C76" s="70" cm="1">
        <f t="array" aca="1" ref="C76" ca="1">_xlfn.XLOOKUP(A76,INDIRECT($A$5&amp;"!$AJ$41:$AJ$406"),INDIRECT($A$5&amp;"!$Ak$41:$Ak$406"))*SUM($F$3:$I$3)</f>
        <v>0</v>
      </c>
      <c r="D76" s="70" cm="1">
        <f t="array" aca="1" ref="D76" ca="1">_xlfn.XLOOKUP(A76,INDIRECT($A$5&amp;"!$AJ$41:$AJ$406"),INDIRECT($A$5&amp;"!$AO$41:$AO$406"))*SUM($F$3:$I$3)</f>
        <v>15</v>
      </c>
      <c r="E76" s="34" cm="1">
        <f t="array" ref="E76">SUMPRODUCT(('PT Storengy'!$B$8:$K$372)*('PT Storengy'!$A$8:$A$372=$A76)*('PT Storengy'!$A$5:$J$5=$A$6)*('PT Storengy'!$B$7:$K$7=$A$7))</f>
        <v>0</v>
      </c>
      <c r="F76" s="36">
        <f t="shared" ca="1" si="5"/>
        <v>0</v>
      </c>
      <c r="G76" s="54">
        <f t="shared" ca="1" si="6"/>
        <v>0</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9.9999999999999978E-2</v>
      </c>
      <c r="I76" s="95">
        <f t="shared" ca="1" si="0"/>
        <v>0</v>
      </c>
      <c r="K76" s="36">
        <f t="shared" ca="1" si="1"/>
        <v>0</v>
      </c>
      <c r="L76" s="54">
        <f t="shared" ca="1" si="2"/>
        <v>0</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9.9999999999999978E-2</v>
      </c>
      <c r="N76" s="72">
        <f t="shared" ca="1" si="3"/>
        <v>0</v>
      </c>
    </row>
    <row r="77" spans="1:14" x14ac:dyDescent="0.35">
      <c r="A77" s="32">
        <f t="shared" si="4"/>
        <v>46021</v>
      </c>
      <c r="B77" s="70" cm="1">
        <f t="array" aca="1" ref="B77" ca="1">_xlfn.XLOOKUP(A77,INDIRECT($A$5&amp;"!$AJ$41:$AJ$406"),INDIRECT($A$5&amp;"!$An$41:$An$406"))*SUM($F$3:$I$3)</f>
        <v>0</v>
      </c>
      <c r="C77" s="70" cm="1">
        <f t="array" aca="1" ref="C77" ca="1">_xlfn.XLOOKUP(A77,INDIRECT($A$5&amp;"!$AJ$41:$AJ$406"),INDIRECT($A$5&amp;"!$Ak$41:$Ak$406"))*SUM($F$3:$I$3)</f>
        <v>0</v>
      </c>
      <c r="D77" s="70" cm="1">
        <f t="array" aca="1" ref="D77" ca="1">_xlfn.XLOOKUP(A77,INDIRECT($A$5&amp;"!$AJ$41:$AJ$406"),INDIRECT($A$5&amp;"!$AO$41:$AO$406"))*SUM($F$3:$I$3)</f>
        <v>15</v>
      </c>
      <c r="E77" s="34" cm="1">
        <f t="array" ref="E77">SUMPRODUCT(('PT Storengy'!$B$8:$K$372)*('PT Storengy'!$A$8:$A$372=$A77)*('PT Storengy'!$A$5:$J$5=$A$6)*('PT Storengy'!$B$7:$K$7=$A$7))</f>
        <v>0</v>
      </c>
      <c r="F77" s="36">
        <f t="shared" ca="1" si="5"/>
        <v>0</v>
      </c>
      <c r="G77" s="54">
        <f t="shared" ca="1" si="6"/>
        <v>0</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9.9999999999999978E-2</v>
      </c>
      <c r="I77" s="95">
        <f t="shared" ca="1" si="0"/>
        <v>0</v>
      </c>
      <c r="K77" s="36">
        <f t="shared" ca="1" si="1"/>
        <v>0</v>
      </c>
      <c r="L77" s="54">
        <f t="shared" ca="1" si="2"/>
        <v>0</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9.9999999999999978E-2</v>
      </c>
      <c r="N77" s="72">
        <f t="shared" ca="1" si="3"/>
        <v>0</v>
      </c>
    </row>
    <row r="78" spans="1:14" x14ac:dyDescent="0.35">
      <c r="A78" s="32">
        <f t="shared" si="4"/>
        <v>46022</v>
      </c>
      <c r="B78" s="70" cm="1">
        <f t="array" aca="1" ref="B78" ca="1">_xlfn.XLOOKUP(A78,INDIRECT($A$5&amp;"!$AJ$41:$AJ$406"),INDIRECT($A$5&amp;"!$An$41:$An$406"))*SUM($F$3:$I$3)</f>
        <v>0</v>
      </c>
      <c r="C78" s="70" cm="1">
        <f t="array" aca="1" ref="C78" ca="1">_xlfn.XLOOKUP(A78,INDIRECT($A$5&amp;"!$AJ$41:$AJ$406"),INDIRECT($A$5&amp;"!$Ak$41:$Ak$406"))*SUM($F$3:$I$3)</f>
        <v>0</v>
      </c>
      <c r="D78" s="70" cm="1">
        <f t="array" aca="1" ref="D78" ca="1">_xlfn.XLOOKUP(A78,INDIRECT($A$5&amp;"!$AJ$41:$AJ$406"),INDIRECT($A$5&amp;"!$AO$41:$AO$406"))*SUM($F$3:$I$3)</f>
        <v>15</v>
      </c>
      <c r="E78" s="34" cm="1">
        <f t="array" ref="E78">SUMPRODUCT(('PT Storengy'!$B$8:$K$372)*('PT Storengy'!$A$8:$A$372=$A78)*('PT Storengy'!$A$5:$J$5=$A$6)*('PT Storengy'!$B$7:$K$7=$A$7))</f>
        <v>0</v>
      </c>
      <c r="F78" s="36">
        <f t="shared" ca="1" si="5"/>
        <v>0</v>
      </c>
      <c r="G78" s="54">
        <f t="shared" ca="1" si="6"/>
        <v>0</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9.9999999999999978E-2</v>
      </c>
      <c r="I78" s="95">
        <f t="shared" ca="1" si="0"/>
        <v>0</v>
      </c>
      <c r="K78" s="36">
        <f t="shared" ca="1" si="1"/>
        <v>0</v>
      </c>
      <c r="L78" s="54">
        <f t="shared" ca="1" si="2"/>
        <v>0</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9.9999999999999978E-2</v>
      </c>
      <c r="N78" s="72">
        <f t="shared" ca="1" si="3"/>
        <v>0</v>
      </c>
    </row>
    <row r="79" spans="1:14" x14ac:dyDescent="0.35">
      <c r="A79" s="32">
        <f t="shared" si="4"/>
        <v>46023</v>
      </c>
      <c r="B79" s="70" cm="1">
        <f t="array" aca="1" ref="B79" ca="1">_xlfn.XLOOKUP(A79,INDIRECT($A$5&amp;"!$AJ$41:$AJ$406"),INDIRECT($A$5&amp;"!$An$41:$An$406"))*SUM($F$3:$I$3)</f>
        <v>0</v>
      </c>
      <c r="C79" s="70" cm="1">
        <f t="array" aca="1" ref="C79" ca="1">_xlfn.XLOOKUP(A79,INDIRECT($A$5&amp;"!$AJ$41:$AJ$406"),INDIRECT($A$5&amp;"!$Ak$41:$Ak$406"))*SUM($F$3:$I$3)</f>
        <v>0</v>
      </c>
      <c r="D79" s="70" cm="1">
        <f t="array" aca="1" ref="D79" ca="1">_xlfn.XLOOKUP(A79,INDIRECT($A$5&amp;"!$AJ$41:$AJ$406"),INDIRECT($A$5&amp;"!$AO$41:$AO$406"))*SUM($F$3:$I$3)</f>
        <v>15</v>
      </c>
      <c r="E79" s="34" cm="1">
        <f t="array" ref="E79">SUMPRODUCT(('PT Storengy'!$B$8:$K$372)*('PT Storengy'!$A$8:$A$372=$A79)*('PT Storengy'!$A$5:$J$5=$A$6)*('PT Storengy'!$B$7:$K$7=$A$7))</f>
        <v>0</v>
      </c>
      <c r="F79" s="36">
        <f t="shared" ca="1" si="5"/>
        <v>0</v>
      </c>
      <c r="G79" s="54">
        <f t="shared" ca="1" si="6"/>
        <v>0</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9.9999999999999978E-2</v>
      </c>
      <c r="I79" s="95">
        <f t="shared" ca="1" si="0"/>
        <v>0</v>
      </c>
      <c r="K79" s="36">
        <f t="shared" ca="1" si="1"/>
        <v>0</v>
      </c>
      <c r="L79" s="54">
        <f t="shared" ca="1" si="2"/>
        <v>0</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9.9999999999999978E-2</v>
      </c>
      <c r="N79" s="72">
        <f t="shared" ca="1" si="3"/>
        <v>0</v>
      </c>
    </row>
    <row r="80" spans="1:14" x14ac:dyDescent="0.35">
      <c r="A80" s="32">
        <f t="shared" si="4"/>
        <v>46024</v>
      </c>
      <c r="B80" s="70" cm="1">
        <f t="array" aca="1" ref="B80" ca="1">_xlfn.XLOOKUP(A80,INDIRECT($A$5&amp;"!$AJ$41:$AJ$406"),INDIRECT($A$5&amp;"!$An$41:$An$406"))*SUM($F$3:$I$3)</f>
        <v>0</v>
      </c>
      <c r="C80" s="70" cm="1">
        <f t="array" aca="1" ref="C80" ca="1">_xlfn.XLOOKUP(A80,INDIRECT($A$5&amp;"!$AJ$41:$AJ$406"),INDIRECT($A$5&amp;"!$Ak$41:$Ak$406"))*SUM($F$3:$I$3)</f>
        <v>0</v>
      </c>
      <c r="D80" s="70" cm="1">
        <f t="array" aca="1" ref="D80" ca="1">_xlfn.XLOOKUP(A80,INDIRECT($A$5&amp;"!$AJ$41:$AJ$406"),INDIRECT($A$5&amp;"!$AO$41:$AO$406"))*SUM($F$3:$I$3)</f>
        <v>15</v>
      </c>
      <c r="E80" s="34" cm="1">
        <f t="array" ref="E80">SUMPRODUCT(('PT Storengy'!$B$8:$K$372)*('PT Storengy'!$A$8:$A$372=$A80)*('PT Storengy'!$A$5:$J$5=$A$6)*('PT Storengy'!$B$7:$K$7=$A$7))</f>
        <v>0</v>
      </c>
      <c r="F80" s="36">
        <f t="shared" ca="1" si="5"/>
        <v>0</v>
      </c>
      <c r="G80" s="54">
        <f t="shared" ca="1" si="6"/>
        <v>0</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9.9999999999999978E-2</v>
      </c>
      <c r="I80" s="95">
        <f t="shared" ca="1" si="0"/>
        <v>0</v>
      </c>
      <c r="K80" s="36">
        <f t="shared" ca="1" si="1"/>
        <v>0</v>
      </c>
      <c r="L80" s="54">
        <f t="shared" ca="1" si="2"/>
        <v>0</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9.9999999999999978E-2</v>
      </c>
      <c r="N80" s="72">
        <f t="shared" ca="1" si="3"/>
        <v>0</v>
      </c>
    </row>
    <row r="81" spans="1:14" x14ac:dyDescent="0.35">
      <c r="A81" s="32">
        <f t="shared" si="4"/>
        <v>46025</v>
      </c>
      <c r="B81" s="70" cm="1">
        <f t="array" aca="1" ref="B81" ca="1">_xlfn.XLOOKUP(A81,INDIRECT($A$5&amp;"!$AJ$41:$AJ$406"),INDIRECT($A$5&amp;"!$An$41:$An$406"))*SUM($F$3:$I$3)</f>
        <v>0</v>
      </c>
      <c r="C81" s="70" cm="1">
        <f t="array" aca="1" ref="C81" ca="1">_xlfn.XLOOKUP(A81,INDIRECT($A$5&amp;"!$AJ$41:$AJ$406"),INDIRECT($A$5&amp;"!$Ak$41:$Ak$406"))*SUM($F$3:$I$3)</f>
        <v>0</v>
      </c>
      <c r="D81" s="70" cm="1">
        <f t="array" aca="1" ref="D81" ca="1">_xlfn.XLOOKUP(A81,INDIRECT($A$5&amp;"!$AJ$41:$AJ$406"),INDIRECT($A$5&amp;"!$AO$41:$AO$406"))*SUM($F$3:$I$3)</f>
        <v>15</v>
      </c>
      <c r="E81" s="34" cm="1">
        <f t="array" ref="E81">SUMPRODUCT(('PT Storengy'!$B$8:$K$372)*('PT Storengy'!$A$8:$A$372=$A81)*('PT Storengy'!$A$5:$J$5=$A$6)*('PT Storengy'!$B$7:$K$7=$A$7))</f>
        <v>0</v>
      </c>
      <c r="F81" s="36">
        <f t="shared" ca="1" si="5"/>
        <v>0</v>
      </c>
      <c r="G81" s="54">
        <f t="shared" ca="1" si="6"/>
        <v>0</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9.9999999999999978E-2</v>
      </c>
      <c r="I81" s="95">
        <f t="shared" ca="1" si="0"/>
        <v>0</v>
      </c>
      <c r="K81" s="36">
        <f t="shared" ref="K81:K144" ca="1" si="7">K80-N81/1000</f>
        <v>0</v>
      </c>
      <c r="L81" s="54">
        <f t="shared" ca="1" si="2"/>
        <v>0</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9.9999999999999978E-2</v>
      </c>
      <c r="N81" s="72">
        <f t="shared" ca="1" si="3"/>
        <v>0</v>
      </c>
    </row>
    <row r="82" spans="1:14" x14ac:dyDescent="0.35">
      <c r="A82" s="32">
        <f t="shared" si="4"/>
        <v>46026</v>
      </c>
      <c r="B82" s="70" cm="1">
        <f t="array" aca="1" ref="B82" ca="1">_xlfn.XLOOKUP(A82,INDIRECT($A$5&amp;"!$AJ$41:$AJ$406"),INDIRECT($A$5&amp;"!$An$41:$An$406"))*SUM($F$3:$I$3)</f>
        <v>0</v>
      </c>
      <c r="C82" s="70" cm="1">
        <f t="array" aca="1" ref="C82" ca="1">_xlfn.XLOOKUP(A82,INDIRECT($A$5&amp;"!$AJ$41:$AJ$406"),INDIRECT($A$5&amp;"!$Ak$41:$Ak$406"))*SUM($F$3:$I$3)</f>
        <v>0</v>
      </c>
      <c r="D82" s="70" cm="1">
        <f t="array" aca="1" ref="D82" ca="1">_xlfn.XLOOKUP(A82,INDIRECT($A$5&amp;"!$AJ$41:$AJ$406"),INDIRECT($A$5&amp;"!$AO$41:$AO$406"))*SUM($F$3:$I$3)</f>
        <v>15</v>
      </c>
      <c r="E82" s="34" cm="1">
        <f t="array" ref="E82">SUMPRODUCT(('PT Storengy'!$B$8:$K$372)*('PT Storengy'!$A$8:$A$372=$A82)*('PT Storengy'!$A$5:$J$5=$A$6)*('PT Storengy'!$B$7:$K$7=$A$7))</f>
        <v>0</v>
      </c>
      <c r="F82" s="36">
        <f t="shared" ca="1" si="5"/>
        <v>0</v>
      </c>
      <c r="G82" s="54">
        <f t="shared" ca="1" si="6"/>
        <v>0</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9.9999999999999978E-2</v>
      </c>
      <c r="I82" s="95">
        <f t="shared" ref="I82:I145" ca="1" si="8">IF(F81*1000-$F$4*(1-E82)*H82&gt;1000*B82,$F$4*(1-E82)*H82,F81*1000-1000*B82)</f>
        <v>0</v>
      </c>
      <c r="K82" s="36">
        <f t="shared" ca="1" si="7"/>
        <v>0</v>
      </c>
      <c r="L82" s="54">
        <f t="shared" ref="L82:L145" ca="1" si="9">MAX(K81/SUM($F$3,$G$3,$H$3,$I$3),0)</f>
        <v>0</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9.9999999999999978E-2</v>
      </c>
      <c r="N82" s="72">
        <f t="shared" ref="N82:N145" ca="1" si="10">IF(K81*1000&lt;$F$4*(1)*M82,K81*1000,$F$4*(1)*M82)</f>
        <v>0</v>
      </c>
    </row>
    <row r="83" spans="1:14" x14ac:dyDescent="0.35">
      <c r="A83" s="32">
        <f t="shared" ref="A83:A146" si="11">A82+1</f>
        <v>46027</v>
      </c>
      <c r="B83" s="70" cm="1">
        <f t="array" aca="1" ref="B83" ca="1">_xlfn.XLOOKUP(A83,INDIRECT($A$5&amp;"!$AJ$41:$AJ$406"),INDIRECT($A$5&amp;"!$An$41:$An$406"))*SUM($F$3:$I$3)</f>
        <v>0</v>
      </c>
      <c r="C83" s="70" cm="1">
        <f t="array" aca="1" ref="C83" ca="1">_xlfn.XLOOKUP(A83,INDIRECT($A$5&amp;"!$AJ$41:$AJ$406"),INDIRECT($A$5&amp;"!$Ak$41:$Ak$406"))*SUM($F$3:$I$3)</f>
        <v>0</v>
      </c>
      <c r="D83" s="70" cm="1">
        <f t="array" aca="1" ref="D83" ca="1">_xlfn.XLOOKUP(A83,INDIRECT($A$5&amp;"!$AJ$41:$AJ$406"),INDIRECT($A$5&amp;"!$AO$41:$AO$406"))*SUM($F$3:$I$3)</f>
        <v>15</v>
      </c>
      <c r="E83" s="34" cm="1">
        <f t="array" ref="E83">SUMPRODUCT(('PT Storengy'!$B$8:$K$372)*('PT Storengy'!$A$8:$A$372=$A83)*('PT Storengy'!$A$5:$J$5=$A$6)*('PT Storengy'!$B$7:$K$7=$A$7))</f>
        <v>0</v>
      </c>
      <c r="F83" s="36">
        <f t="shared" ref="F83:F146" ca="1" si="12">F82-I83/1000</f>
        <v>0</v>
      </c>
      <c r="G83" s="54">
        <f t="shared" ref="G83:G146" ca="1" si="13">$F82/SUM($F$3,$G$3,$H$3,$I$3)</f>
        <v>0</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9.9999999999999978E-2</v>
      </c>
      <c r="I83" s="95">
        <f t="shared" ca="1" si="8"/>
        <v>0</v>
      </c>
      <c r="K83" s="36">
        <f t="shared" ca="1" si="7"/>
        <v>0</v>
      </c>
      <c r="L83" s="54">
        <f t="shared" ca="1" si="9"/>
        <v>0</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9.9999999999999978E-2</v>
      </c>
      <c r="N83" s="72">
        <f t="shared" ca="1" si="10"/>
        <v>0</v>
      </c>
    </row>
    <row r="84" spans="1:14" x14ac:dyDescent="0.35">
      <c r="A84" s="32">
        <f t="shared" si="11"/>
        <v>46028</v>
      </c>
      <c r="B84" s="70" cm="1">
        <f t="array" aca="1" ref="B84" ca="1">_xlfn.XLOOKUP(A84,INDIRECT($A$5&amp;"!$AJ$41:$AJ$406"),INDIRECT($A$5&amp;"!$An$41:$An$406"))*SUM($F$3:$I$3)</f>
        <v>0</v>
      </c>
      <c r="C84" s="70" cm="1">
        <f t="array" aca="1" ref="C84" ca="1">_xlfn.XLOOKUP(A84,INDIRECT($A$5&amp;"!$AJ$41:$AJ$406"),INDIRECT($A$5&amp;"!$Ak$41:$Ak$406"))*SUM($F$3:$I$3)</f>
        <v>0</v>
      </c>
      <c r="D84" s="70" cm="1">
        <f t="array" aca="1" ref="D84" ca="1">_xlfn.XLOOKUP(A84,INDIRECT($A$5&amp;"!$AJ$41:$AJ$406"),INDIRECT($A$5&amp;"!$AO$41:$AO$406"))*SUM($F$3:$I$3)</f>
        <v>15</v>
      </c>
      <c r="E84" s="34" cm="1">
        <f t="array" ref="E84">SUMPRODUCT(('PT Storengy'!$B$8:$K$372)*('PT Storengy'!$A$8:$A$372=$A84)*('PT Storengy'!$A$5:$J$5=$A$6)*('PT Storengy'!$B$7:$K$7=$A$7))</f>
        <v>0</v>
      </c>
      <c r="F84" s="36">
        <f t="shared" ca="1" si="12"/>
        <v>0</v>
      </c>
      <c r="G84" s="54">
        <f t="shared" ca="1" si="13"/>
        <v>0</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9.9999999999999978E-2</v>
      </c>
      <c r="I84" s="95">
        <f t="shared" ca="1" si="8"/>
        <v>0</v>
      </c>
      <c r="K84" s="36">
        <f t="shared" ca="1" si="7"/>
        <v>0</v>
      </c>
      <c r="L84" s="54">
        <f t="shared" ca="1" si="9"/>
        <v>0</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9.9999999999999978E-2</v>
      </c>
      <c r="N84" s="72">
        <f t="shared" ca="1" si="10"/>
        <v>0</v>
      </c>
    </row>
    <row r="85" spans="1:14" x14ac:dyDescent="0.35">
      <c r="A85" s="32">
        <f t="shared" si="11"/>
        <v>46029</v>
      </c>
      <c r="B85" s="70" cm="1">
        <f t="array" aca="1" ref="B85" ca="1">_xlfn.XLOOKUP(A85,INDIRECT($A$5&amp;"!$AJ$41:$AJ$406"),INDIRECT($A$5&amp;"!$An$41:$An$406"))*SUM($F$3:$I$3)</f>
        <v>0</v>
      </c>
      <c r="C85" s="70" cm="1">
        <f t="array" aca="1" ref="C85" ca="1">_xlfn.XLOOKUP(A85,INDIRECT($A$5&amp;"!$AJ$41:$AJ$406"),INDIRECT($A$5&amp;"!$Ak$41:$Ak$406"))*SUM($F$3:$I$3)</f>
        <v>0</v>
      </c>
      <c r="D85" s="70" cm="1">
        <f t="array" aca="1" ref="D85" ca="1">_xlfn.XLOOKUP(A85,INDIRECT($A$5&amp;"!$AJ$41:$AJ$406"),INDIRECT($A$5&amp;"!$AO$41:$AO$406"))*SUM($F$3:$I$3)</f>
        <v>15</v>
      </c>
      <c r="E85" s="34" cm="1">
        <f t="array" ref="E85">SUMPRODUCT(('PT Storengy'!$B$8:$K$372)*('PT Storengy'!$A$8:$A$372=$A85)*('PT Storengy'!$A$5:$J$5=$A$6)*('PT Storengy'!$B$7:$K$7=$A$7))</f>
        <v>0</v>
      </c>
      <c r="F85" s="36">
        <f t="shared" ca="1" si="12"/>
        <v>0</v>
      </c>
      <c r="G85" s="54">
        <f t="shared" ca="1" si="13"/>
        <v>0</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9.9999999999999978E-2</v>
      </c>
      <c r="I85" s="95">
        <f t="shared" ca="1" si="8"/>
        <v>0</v>
      </c>
      <c r="K85" s="36">
        <f t="shared" ca="1" si="7"/>
        <v>0</v>
      </c>
      <c r="L85" s="54">
        <f t="shared" ca="1" si="9"/>
        <v>0</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9.9999999999999978E-2</v>
      </c>
      <c r="N85" s="72">
        <f t="shared" ca="1" si="10"/>
        <v>0</v>
      </c>
    </row>
    <row r="86" spans="1:14" x14ac:dyDescent="0.35">
      <c r="A86" s="32">
        <f t="shared" si="11"/>
        <v>46030</v>
      </c>
      <c r="B86" s="70" cm="1">
        <f t="array" aca="1" ref="B86" ca="1">_xlfn.XLOOKUP(A86,INDIRECT($A$5&amp;"!$AJ$41:$AJ$406"),INDIRECT($A$5&amp;"!$An$41:$An$406"))*SUM($F$3:$I$3)</f>
        <v>0</v>
      </c>
      <c r="C86" s="70" cm="1">
        <f t="array" aca="1" ref="C86" ca="1">_xlfn.XLOOKUP(A86,INDIRECT($A$5&amp;"!$AJ$41:$AJ$406"),INDIRECT($A$5&amp;"!$Ak$41:$Ak$406"))*SUM($F$3:$I$3)</f>
        <v>0</v>
      </c>
      <c r="D86" s="70" cm="1">
        <f t="array" aca="1" ref="D86" ca="1">_xlfn.XLOOKUP(A86,INDIRECT($A$5&amp;"!$AJ$41:$AJ$406"),INDIRECT($A$5&amp;"!$AO$41:$AO$406"))*SUM($F$3:$I$3)</f>
        <v>15</v>
      </c>
      <c r="E86" s="34" cm="1">
        <f t="array" ref="E86">SUMPRODUCT(('PT Storengy'!$B$8:$K$372)*('PT Storengy'!$A$8:$A$372=$A86)*('PT Storengy'!$A$5:$J$5=$A$6)*('PT Storengy'!$B$7:$K$7=$A$7))</f>
        <v>0</v>
      </c>
      <c r="F86" s="36">
        <f t="shared" ca="1" si="12"/>
        <v>0</v>
      </c>
      <c r="G86" s="54">
        <f t="shared" ca="1" si="13"/>
        <v>0</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9.9999999999999978E-2</v>
      </c>
      <c r="I86" s="95">
        <f t="shared" ca="1" si="8"/>
        <v>0</v>
      </c>
      <c r="K86" s="36">
        <f t="shared" ca="1" si="7"/>
        <v>0</v>
      </c>
      <c r="L86" s="54">
        <f t="shared" ca="1" si="9"/>
        <v>0</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9.9999999999999978E-2</v>
      </c>
      <c r="N86" s="72">
        <f t="shared" ca="1" si="10"/>
        <v>0</v>
      </c>
    </row>
    <row r="87" spans="1:14" x14ac:dyDescent="0.35">
      <c r="A87" s="32">
        <f t="shared" si="11"/>
        <v>46031</v>
      </c>
      <c r="B87" s="70" cm="1">
        <f t="array" aca="1" ref="B87" ca="1">_xlfn.XLOOKUP(A87,INDIRECT($A$5&amp;"!$AJ$41:$AJ$406"),INDIRECT($A$5&amp;"!$An$41:$An$406"))*SUM($F$3:$I$3)</f>
        <v>0</v>
      </c>
      <c r="C87" s="70" cm="1">
        <f t="array" aca="1" ref="C87" ca="1">_xlfn.XLOOKUP(A87,INDIRECT($A$5&amp;"!$AJ$41:$AJ$406"),INDIRECT($A$5&amp;"!$Ak$41:$Ak$406"))*SUM($F$3:$I$3)</f>
        <v>0</v>
      </c>
      <c r="D87" s="70" cm="1">
        <f t="array" aca="1" ref="D87" ca="1">_xlfn.XLOOKUP(A87,INDIRECT($A$5&amp;"!$AJ$41:$AJ$406"),INDIRECT($A$5&amp;"!$AO$41:$AO$406"))*SUM($F$3:$I$3)</f>
        <v>15</v>
      </c>
      <c r="E87" s="34" cm="1">
        <f t="array" ref="E87">SUMPRODUCT(('PT Storengy'!$B$8:$K$372)*('PT Storengy'!$A$8:$A$372=$A87)*('PT Storengy'!$A$5:$J$5=$A$6)*('PT Storengy'!$B$7:$K$7=$A$7))</f>
        <v>0</v>
      </c>
      <c r="F87" s="36">
        <f t="shared" ca="1" si="12"/>
        <v>0</v>
      </c>
      <c r="G87" s="54">
        <f t="shared" ca="1" si="13"/>
        <v>0</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9.9999999999999978E-2</v>
      </c>
      <c r="I87" s="95">
        <f t="shared" ca="1" si="8"/>
        <v>0</v>
      </c>
      <c r="K87" s="36">
        <f t="shared" ca="1" si="7"/>
        <v>0</v>
      </c>
      <c r="L87" s="54">
        <f t="shared" ca="1" si="9"/>
        <v>0</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9.9999999999999978E-2</v>
      </c>
      <c r="N87" s="72">
        <f t="shared" ca="1" si="10"/>
        <v>0</v>
      </c>
    </row>
    <row r="88" spans="1:14" x14ac:dyDescent="0.35">
      <c r="A88" s="32">
        <f t="shared" si="11"/>
        <v>46032</v>
      </c>
      <c r="B88" s="70" cm="1">
        <f t="array" aca="1" ref="B88" ca="1">_xlfn.XLOOKUP(A88,INDIRECT($A$5&amp;"!$AJ$41:$AJ$406"),INDIRECT($A$5&amp;"!$An$41:$An$406"))*SUM($F$3:$I$3)</f>
        <v>0</v>
      </c>
      <c r="C88" s="70" cm="1">
        <f t="array" aca="1" ref="C88" ca="1">_xlfn.XLOOKUP(A88,INDIRECT($A$5&amp;"!$AJ$41:$AJ$406"),INDIRECT($A$5&amp;"!$Ak$41:$Ak$406"))*SUM($F$3:$I$3)</f>
        <v>0</v>
      </c>
      <c r="D88" s="70" cm="1">
        <f t="array" aca="1" ref="D88" ca="1">_xlfn.XLOOKUP(A88,INDIRECT($A$5&amp;"!$AJ$41:$AJ$406"),INDIRECT($A$5&amp;"!$AO$41:$AO$406"))*SUM($F$3:$I$3)</f>
        <v>15</v>
      </c>
      <c r="E88" s="34" cm="1">
        <f t="array" ref="E88">SUMPRODUCT(('PT Storengy'!$B$8:$K$372)*('PT Storengy'!$A$8:$A$372=$A88)*('PT Storengy'!$A$5:$J$5=$A$6)*('PT Storengy'!$B$7:$K$7=$A$7))</f>
        <v>0</v>
      </c>
      <c r="F88" s="36">
        <f t="shared" ca="1" si="12"/>
        <v>0</v>
      </c>
      <c r="G88" s="54">
        <f t="shared" ca="1" si="13"/>
        <v>0</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9.9999999999999978E-2</v>
      </c>
      <c r="I88" s="95">
        <f t="shared" ca="1" si="8"/>
        <v>0</v>
      </c>
      <c r="K88" s="36">
        <f t="shared" ca="1" si="7"/>
        <v>0</v>
      </c>
      <c r="L88" s="54">
        <f t="shared" ca="1" si="9"/>
        <v>0</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9.9999999999999978E-2</v>
      </c>
      <c r="N88" s="72">
        <f t="shared" ca="1" si="10"/>
        <v>0</v>
      </c>
    </row>
    <row r="89" spans="1:14" x14ac:dyDescent="0.35">
      <c r="A89" s="32">
        <f t="shared" si="11"/>
        <v>46033</v>
      </c>
      <c r="B89" s="70" cm="1">
        <f t="array" aca="1" ref="B89" ca="1">_xlfn.XLOOKUP(A89,INDIRECT($A$5&amp;"!$AJ$41:$AJ$406"),INDIRECT($A$5&amp;"!$An$41:$An$406"))*SUM($F$3:$I$3)</f>
        <v>0</v>
      </c>
      <c r="C89" s="70" cm="1">
        <f t="array" aca="1" ref="C89" ca="1">_xlfn.XLOOKUP(A89,INDIRECT($A$5&amp;"!$AJ$41:$AJ$406"),INDIRECT($A$5&amp;"!$Ak$41:$Ak$406"))*SUM($F$3:$I$3)</f>
        <v>0</v>
      </c>
      <c r="D89" s="70" cm="1">
        <f t="array" aca="1" ref="D89" ca="1">_xlfn.XLOOKUP(A89,INDIRECT($A$5&amp;"!$AJ$41:$AJ$406"),INDIRECT($A$5&amp;"!$AO$41:$AO$406"))*SUM($F$3:$I$3)</f>
        <v>15</v>
      </c>
      <c r="E89" s="34" cm="1">
        <f t="array" ref="E89">SUMPRODUCT(('PT Storengy'!$B$8:$K$372)*('PT Storengy'!$A$8:$A$372=$A89)*('PT Storengy'!$A$5:$J$5=$A$6)*('PT Storengy'!$B$7:$K$7=$A$7))</f>
        <v>0</v>
      </c>
      <c r="F89" s="36">
        <f t="shared" ca="1" si="12"/>
        <v>0</v>
      </c>
      <c r="G89" s="54">
        <f t="shared" ca="1" si="13"/>
        <v>0</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9.9999999999999978E-2</v>
      </c>
      <c r="I89" s="95">
        <f t="shared" ca="1" si="8"/>
        <v>0</v>
      </c>
      <c r="K89" s="36">
        <f t="shared" ca="1" si="7"/>
        <v>0</v>
      </c>
      <c r="L89" s="54">
        <f t="shared" ca="1" si="9"/>
        <v>0</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9.9999999999999978E-2</v>
      </c>
      <c r="N89" s="72">
        <f t="shared" ca="1" si="10"/>
        <v>0</v>
      </c>
    </row>
    <row r="90" spans="1:14" x14ac:dyDescent="0.35">
      <c r="A90" s="32">
        <f t="shared" si="11"/>
        <v>46034</v>
      </c>
      <c r="B90" s="70" cm="1">
        <f t="array" aca="1" ref="B90" ca="1">_xlfn.XLOOKUP(A90,INDIRECT($A$5&amp;"!$AJ$41:$AJ$406"),INDIRECT($A$5&amp;"!$An$41:$An$406"))*SUM($F$3:$I$3)</f>
        <v>0</v>
      </c>
      <c r="C90" s="70" cm="1">
        <f t="array" aca="1" ref="C90" ca="1">_xlfn.XLOOKUP(A90,INDIRECT($A$5&amp;"!$AJ$41:$AJ$406"),INDIRECT($A$5&amp;"!$Ak$41:$Ak$406"))*SUM($F$3:$I$3)</f>
        <v>0</v>
      </c>
      <c r="D90" s="70" cm="1">
        <f t="array" aca="1" ref="D90" ca="1">_xlfn.XLOOKUP(A90,INDIRECT($A$5&amp;"!$AJ$41:$AJ$406"),INDIRECT($A$5&amp;"!$AO$41:$AO$406"))*SUM($F$3:$I$3)</f>
        <v>15</v>
      </c>
      <c r="E90" s="34" cm="1">
        <f t="array" ref="E90">SUMPRODUCT(('PT Storengy'!$B$8:$K$372)*('PT Storengy'!$A$8:$A$372=$A90)*('PT Storengy'!$A$5:$J$5=$A$6)*('PT Storengy'!$B$7:$K$7=$A$7))</f>
        <v>0</v>
      </c>
      <c r="F90" s="36">
        <f t="shared" ca="1" si="12"/>
        <v>0</v>
      </c>
      <c r="G90" s="54">
        <f t="shared" ca="1" si="13"/>
        <v>0</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9.9999999999999978E-2</v>
      </c>
      <c r="I90" s="95">
        <f t="shared" ca="1" si="8"/>
        <v>0</v>
      </c>
      <c r="K90" s="36">
        <f t="shared" ca="1" si="7"/>
        <v>0</v>
      </c>
      <c r="L90" s="54">
        <f t="shared" ca="1" si="9"/>
        <v>0</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9.9999999999999978E-2</v>
      </c>
      <c r="N90" s="72">
        <f t="shared" ca="1" si="10"/>
        <v>0</v>
      </c>
    </row>
    <row r="91" spans="1:14" x14ac:dyDescent="0.35">
      <c r="A91" s="32">
        <f t="shared" si="11"/>
        <v>46035</v>
      </c>
      <c r="B91" s="70" cm="1">
        <f t="array" aca="1" ref="B91" ca="1">_xlfn.XLOOKUP(A91,INDIRECT($A$5&amp;"!$AJ$41:$AJ$406"),INDIRECT($A$5&amp;"!$An$41:$An$406"))*SUM($F$3:$I$3)</f>
        <v>0</v>
      </c>
      <c r="C91" s="70" cm="1">
        <f t="array" aca="1" ref="C91" ca="1">_xlfn.XLOOKUP(A91,INDIRECT($A$5&amp;"!$AJ$41:$AJ$406"),INDIRECT($A$5&amp;"!$Ak$41:$Ak$406"))*SUM($F$3:$I$3)</f>
        <v>0</v>
      </c>
      <c r="D91" s="70" cm="1">
        <f t="array" aca="1" ref="D91" ca="1">_xlfn.XLOOKUP(A91,INDIRECT($A$5&amp;"!$AJ$41:$AJ$406"),INDIRECT($A$5&amp;"!$AO$41:$AO$406"))*SUM($F$3:$I$3)</f>
        <v>15</v>
      </c>
      <c r="E91" s="34" cm="1">
        <f t="array" ref="E91">SUMPRODUCT(('PT Storengy'!$B$8:$K$372)*('PT Storengy'!$A$8:$A$372=$A91)*('PT Storengy'!$A$5:$J$5=$A$6)*('PT Storengy'!$B$7:$K$7=$A$7))</f>
        <v>0</v>
      </c>
      <c r="F91" s="36">
        <f t="shared" ca="1" si="12"/>
        <v>0</v>
      </c>
      <c r="G91" s="54">
        <f t="shared" ca="1" si="13"/>
        <v>0</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9.9999999999999978E-2</v>
      </c>
      <c r="I91" s="95">
        <f t="shared" ca="1" si="8"/>
        <v>0</v>
      </c>
      <c r="K91" s="36">
        <f t="shared" ca="1" si="7"/>
        <v>0</v>
      </c>
      <c r="L91" s="54">
        <f t="shared" ca="1" si="9"/>
        <v>0</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9.9999999999999978E-2</v>
      </c>
      <c r="N91" s="72">
        <f t="shared" ca="1" si="10"/>
        <v>0</v>
      </c>
    </row>
    <row r="92" spans="1:14" x14ac:dyDescent="0.35">
      <c r="A92" s="32">
        <f t="shared" si="11"/>
        <v>46036</v>
      </c>
      <c r="B92" s="70" cm="1">
        <f t="array" aca="1" ref="B92" ca="1">_xlfn.XLOOKUP(A92,INDIRECT($A$5&amp;"!$AJ$41:$AJ$406"),INDIRECT($A$5&amp;"!$An$41:$An$406"))*SUM($F$3:$I$3)</f>
        <v>0</v>
      </c>
      <c r="C92" s="70" cm="1">
        <f t="array" aca="1" ref="C92" ca="1">_xlfn.XLOOKUP(A92,INDIRECT($A$5&amp;"!$AJ$41:$AJ$406"),INDIRECT($A$5&amp;"!$Ak$41:$Ak$406"))*SUM($F$3:$I$3)</f>
        <v>0</v>
      </c>
      <c r="D92" s="70" cm="1">
        <f t="array" aca="1" ref="D92" ca="1">_xlfn.XLOOKUP(A92,INDIRECT($A$5&amp;"!$AJ$41:$AJ$406"),INDIRECT($A$5&amp;"!$AO$41:$AO$406"))*SUM($F$3:$I$3)</f>
        <v>15</v>
      </c>
      <c r="E92" s="34" cm="1">
        <f t="array" ref="E92">SUMPRODUCT(('PT Storengy'!$B$8:$K$372)*('PT Storengy'!$A$8:$A$372=$A92)*('PT Storengy'!$A$5:$J$5=$A$6)*('PT Storengy'!$B$7:$K$7=$A$7))</f>
        <v>0</v>
      </c>
      <c r="F92" s="36">
        <f t="shared" ca="1" si="12"/>
        <v>0</v>
      </c>
      <c r="G92" s="54">
        <f t="shared" ca="1" si="13"/>
        <v>0</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9.9999999999999978E-2</v>
      </c>
      <c r="I92" s="95">
        <f t="shared" ca="1" si="8"/>
        <v>0</v>
      </c>
      <c r="K92" s="36">
        <f t="shared" ca="1" si="7"/>
        <v>0</v>
      </c>
      <c r="L92" s="54">
        <f t="shared" ca="1" si="9"/>
        <v>0</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9.9999999999999978E-2</v>
      </c>
      <c r="N92" s="72">
        <f t="shared" ca="1" si="10"/>
        <v>0</v>
      </c>
    </row>
    <row r="93" spans="1:14" x14ac:dyDescent="0.35">
      <c r="A93" s="32">
        <f t="shared" si="11"/>
        <v>46037</v>
      </c>
      <c r="B93" s="70" cm="1">
        <f t="array" aca="1" ref="B93" ca="1">_xlfn.XLOOKUP(A93,INDIRECT($A$5&amp;"!$AJ$41:$AJ$406"),INDIRECT($A$5&amp;"!$An$41:$An$406"))*SUM($F$3:$I$3)</f>
        <v>0</v>
      </c>
      <c r="C93" s="70" cm="1">
        <f t="array" aca="1" ref="C93" ca="1">_xlfn.XLOOKUP(A93,INDIRECT($A$5&amp;"!$AJ$41:$AJ$406"),INDIRECT($A$5&amp;"!$Ak$41:$Ak$406"))*SUM($F$3:$I$3)</f>
        <v>0</v>
      </c>
      <c r="D93" s="70" cm="1">
        <f t="array" aca="1" ref="D93" ca="1">_xlfn.XLOOKUP(A93,INDIRECT($A$5&amp;"!$AJ$41:$AJ$406"),INDIRECT($A$5&amp;"!$AO$41:$AO$406"))*SUM($F$3:$I$3)</f>
        <v>15</v>
      </c>
      <c r="E93" s="34" cm="1">
        <f t="array" ref="E93">SUMPRODUCT(('PT Storengy'!$B$8:$K$372)*('PT Storengy'!$A$8:$A$372=$A93)*('PT Storengy'!$A$5:$J$5=$A$6)*('PT Storengy'!$B$7:$K$7=$A$7))</f>
        <v>0</v>
      </c>
      <c r="F93" s="36">
        <f t="shared" ca="1" si="12"/>
        <v>0</v>
      </c>
      <c r="G93" s="54">
        <f t="shared" ca="1" si="13"/>
        <v>0</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9.9999999999999978E-2</v>
      </c>
      <c r="I93" s="95">
        <f t="shared" ca="1" si="8"/>
        <v>0</v>
      </c>
      <c r="K93" s="36">
        <f t="shared" ca="1" si="7"/>
        <v>0</v>
      </c>
      <c r="L93" s="54">
        <f t="shared" ca="1" si="9"/>
        <v>0</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9.9999999999999978E-2</v>
      </c>
      <c r="N93" s="72">
        <f t="shared" ca="1" si="10"/>
        <v>0</v>
      </c>
    </row>
    <row r="94" spans="1:14" x14ac:dyDescent="0.35">
      <c r="A94" s="32">
        <f t="shared" si="11"/>
        <v>46038</v>
      </c>
      <c r="B94" s="70" cm="1">
        <f t="array" aca="1" ref="B94" ca="1">_xlfn.XLOOKUP(A94,INDIRECT($A$5&amp;"!$AJ$41:$AJ$406"),INDIRECT($A$5&amp;"!$An$41:$An$406"))*SUM($F$3:$I$3)</f>
        <v>0</v>
      </c>
      <c r="C94" s="70" cm="1">
        <f t="array" aca="1" ref="C94" ca="1">_xlfn.XLOOKUP(A94,INDIRECT($A$5&amp;"!$AJ$41:$AJ$406"),INDIRECT($A$5&amp;"!$Ak$41:$Ak$406"))*SUM($F$3:$I$3)</f>
        <v>0</v>
      </c>
      <c r="D94" s="70" cm="1">
        <f t="array" aca="1" ref="D94" ca="1">_xlfn.XLOOKUP(A94,INDIRECT($A$5&amp;"!$AJ$41:$AJ$406"),INDIRECT($A$5&amp;"!$AO$41:$AO$406"))*SUM($F$3:$I$3)</f>
        <v>15</v>
      </c>
      <c r="E94" s="34" cm="1">
        <f t="array" ref="E94">SUMPRODUCT(('PT Storengy'!$B$8:$K$372)*('PT Storengy'!$A$8:$A$372=$A94)*('PT Storengy'!$A$5:$J$5=$A$6)*('PT Storengy'!$B$7:$K$7=$A$7))</f>
        <v>0</v>
      </c>
      <c r="F94" s="36">
        <f t="shared" ca="1" si="12"/>
        <v>0</v>
      </c>
      <c r="G94" s="54">
        <f t="shared" ca="1" si="13"/>
        <v>0</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9.9999999999999978E-2</v>
      </c>
      <c r="I94" s="95">
        <f t="shared" ca="1" si="8"/>
        <v>0</v>
      </c>
      <c r="K94" s="36">
        <f t="shared" ca="1" si="7"/>
        <v>0</v>
      </c>
      <c r="L94" s="54">
        <f t="shared" ca="1" si="9"/>
        <v>0</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9.9999999999999978E-2</v>
      </c>
      <c r="N94" s="72">
        <f t="shared" ca="1" si="10"/>
        <v>0</v>
      </c>
    </row>
    <row r="95" spans="1:14" x14ac:dyDescent="0.35">
      <c r="A95" s="32">
        <f t="shared" si="11"/>
        <v>46039</v>
      </c>
      <c r="B95" s="70" cm="1">
        <f t="array" aca="1" ref="B95" ca="1">_xlfn.XLOOKUP(A95,INDIRECT($A$5&amp;"!$AJ$41:$AJ$406"),INDIRECT($A$5&amp;"!$An$41:$An$406"))*SUM($F$3:$I$3)</f>
        <v>0</v>
      </c>
      <c r="C95" s="70" cm="1">
        <f t="array" aca="1" ref="C95" ca="1">_xlfn.XLOOKUP(A95,INDIRECT($A$5&amp;"!$AJ$41:$AJ$406"),INDIRECT($A$5&amp;"!$Ak$41:$Ak$406"))*SUM($F$3:$I$3)</f>
        <v>0</v>
      </c>
      <c r="D95" s="70" cm="1">
        <f t="array" aca="1" ref="D95" ca="1">_xlfn.XLOOKUP(A95,INDIRECT($A$5&amp;"!$AJ$41:$AJ$406"),INDIRECT($A$5&amp;"!$AO$41:$AO$406"))*SUM($F$3:$I$3)</f>
        <v>15</v>
      </c>
      <c r="E95" s="34" cm="1">
        <f t="array" ref="E95">SUMPRODUCT(('PT Storengy'!$B$8:$K$372)*('PT Storengy'!$A$8:$A$372=$A95)*('PT Storengy'!$A$5:$J$5=$A$6)*('PT Storengy'!$B$7:$K$7=$A$7))</f>
        <v>0</v>
      </c>
      <c r="F95" s="36">
        <f t="shared" ca="1" si="12"/>
        <v>0</v>
      </c>
      <c r="G95" s="54">
        <f t="shared" ca="1" si="13"/>
        <v>0</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9.9999999999999978E-2</v>
      </c>
      <c r="I95" s="95">
        <f t="shared" ca="1" si="8"/>
        <v>0</v>
      </c>
      <c r="K95" s="36">
        <f t="shared" ca="1" si="7"/>
        <v>0</v>
      </c>
      <c r="L95" s="54">
        <f t="shared" ca="1" si="9"/>
        <v>0</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9.9999999999999978E-2</v>
      </c>
      <c r="N95" s="72">
        <f t="shared" ca="1" si="10"/>
        <v>0</v>
      </c>
    </row>
    <row r="96" spans="1:14" x14ac:dyDescent="0.35">
      <c r="A96" s="32">
        <f t="shared" si="11"/>
        <v>46040</v>
      </c>
      <c r="B96" s="70" cm="1">
        <f t="array" aca="1" ref="B96" ca="1">_xlfn.XLOOKUP(A96,INDIRECT($A$5&amp;"!$AJ$41:$AJ$406"),INDIRECT($A$5&amp;"!$An$41:$An$406"))*SUM($F$3:$I$3)</f>
        <v>0</v>
      </c>
      <c r="C96" s="70" cm="1">
        <f t="array" aca="1" ref="C96" ca="1">_xlfn.XLOOKUP(A96,INDIRECT($A$5&amp;"!$AJ$41:$AJ$406"),INDIRECT($A$5&amp;"!$Ak$41:$Ak$406"))*SUM($F$3:$I$3)</f>
        <v>0</v>
      </c>
      <c r="D96" s="70" cm="1">
        <f t="array" aca="1" ref="D96" ca="1">_xlfn.XLOOKUP(A96,INDIRECT($A$5&amp;"!$AJ$41:$AJ$406"),INDIRECT($A$5&amp;"!$AO$41:$AO$406"))*SUM($F$3:$I$3)</f>
        <v>15</v>
      </c>
      <c r="E96" s="34" cm="1">
        <f t="array" ref="E96">SUMPRODUCT(('PT Storengy'!$B$8:$K$372)*('PT Storengy'!$A$8:$A$372=$A96)*('PT Storengy'!$A$5:$J$5=$A$6)*('PT Storengy'!$B$7:$K$7=$A$7))</f>
        <v>0</v>
      </c>
      <c r="F96" s="36">
        <f t="shared" ca="1" si="12"/>
        <v>0</v>
      </c>
      <c r="G96" s="54">
        <f t="shared" ca="1" si="13"/>
        <v>0</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9.9999999999999978E-2</v>
      </c>
      <c r="I96" s="95">
        <f t="shared" ca="1" si="8"/>
        <v>0</v>
      </c>
      <c r="K96" s="36">
        <f t="shared" ca="1" si="7"/>
        <v>0</v>
      </c>
      <c r="L96" s="54">
        <f t="shared" ca="1" si="9"/>
        <v>0</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9.9999999999999978E-2</v>
      </c>
      <c r="N96" s="72">
        <f t="shared" ca="1" si="10"/>
        <v>0</v>
      </c>
    </row>
    <row r="97" spans="1:14" x14ac:dyDescent="0.35">
      <c r="A97" s="32">
        <f t="shared" si="11"/>
        <v>46041</v>
      </c>
      <c r="B97" s="70" cm="1">
        <f t="array" aca="1" ref="B97" ca="1">_xlfn.XLOOKUP(A97,INDIRECT($A$5&amp;"!$AJ$41:$AJ$406"),INDIRECT($A$5&amp;"!$An$41:$An$406"))*SUM($F$3:$I$3)</f>
        <v>0</v>
      </c>
      <c r="C97" s="70" cm="1">
        <f t="array" aca="1" ref="C97" ca="1">_xlfn.XLOOKUP(A97,INDIRECT($A$5&amp;"!$AJ$41:$AJ$406"),INDIRECT($A$5&amp;"!$Ak$41:$Ak$406"))*SUM($F$3:$I$3)</f>
        <v>0</v>
      </c>
      <c r="D97" s="70" cm="1">
        <f t="array" aca="1" ref="D97" ca="1">_xlfn.XLOOKUP(A97,INDIRECT($A$5&amp;"!$AJ$41:$AJ$406"),INDIRECT($A$5&amp;"!$AO$41:$AO$406"))*SUM($F$3:$I$3)</f>
        <v>15</v>
      </c>
      <c r="E97" s="34" cm="1">
        <f t="array" ref="E97">SUMPRODUCT(('PT Storengy'!$B$8:$K$372)*('PT Storengy'!$A$8:$A$372=$A97)*('PT Storengy'!$A$5:$J$5=$A$6)*('PT Storengy'!$B$7:$K$7=$A$7))</f>
        <v>0</v>
      </c>
      <c r="F97" s="36">
        <f t="shared" ca="1" si="12"/>
        <v>0</v>
      </c>
      <c r="G97" s="54">
        <f t="shared" ca="1" si="13"/>
        <v>0</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9.9999999999999978E-2</v>
      </c>
      <c r="I97" s="95">
        <f t="shared" ca="1" si="8"/>
        <v>0</v>
      </c>
      <c r="K97" s="36">
        <f t="shared" ca="1" si="7"/>
        <v>0</v>
      </c>
      <c r="L97" s="54">
        <f t="shared" ca="1" si="9"/>
        <v>0</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9.9999999999999978E-2</v>
      </c>
      <c r="N97" s="72">
        <f t="shared" ca="1" si="10"/>
        <v>0</v>
      </c>
    </row>
    <row r="98" spans="1:14" x14ac:dyDescent="0.35">
      <c r="A98" s="32">
        <f t="shared" si="11"/>
        <v>46042</v>
      </c>
      <c r="B98" s="70" cm="1">
        <f t="array" aca="1" ref="B98" ca="1">_xlfn.XLOOKUP(A98,INDIRECT($A$5&amp;"!$AJ$41:$AJ$406"),INDIRECT($A$5&amp;"!$An$41:$An$406"))*SUM($F$3:$I$3)</f>
        <v>0</v>
      </c>
      <c r="C98" s="70" cm="1">
        <f t="array" aca="1" ref="C98" ca="1">_xlfn.XLOOKUP(A98,INDIRECT($A$5&amp;"!$AJ$41:$AJ$406"),INDIRECT($A$5&amp;"!$Ak$41:$Ak$406"))*SUM($F$3:$I$3)</f>
        <v>0</v>
      </c>
      <c r="D98" s="70" cm="1">
        <f t="array" aca="1" ref="D98" ca="1">_xlfn.XLOOKUP(A98,INDIRECT($A$5&amp;"!$AJ$41:$AJ$406"),INDIRECT($A$5&amp;"!$AO$41:$AO$406"))*SUM($F$3:$I$3)</f>
        <v>15</v>
      </c>
      <c r="E98" s="34" cm="1">
        <f t="array" ref="E98">SUMPRODUCT(('PT Storengy'!$B$8:$K$372)*('PT Storengy'!$A$8:$A$372=$A98)*('PT Storengy'!$A$5:$J$5=$A$6)*('PT Storengy'!$B$7:$K$7=$A$7))</f>
        <v>0</v>
      </c>
      <c r="F98" s="36">
        <f t="shared" ca="1" si="12"/>
        <v>0</v>
      </c>
      <c r="G98" s="54">
        <f t="shared" ca="1" si="13"/>
        <v>0</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9.9999999999999978E-2</v>
      </c>
      <c r="I98" s="95">
        <f t="shared" ca="1" si="8"/>
        <v>0</v>
      </c>
      <c r="K98" s="36">
        <f t="shared" ca="1" si="7"/>
        <v>0</v>
      </c>
      <c r="L98" s="54">
        <f t="shared" ca="1" si="9"/>
        <v>0</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9.9999999999999978E-2</v>
      </c>
      <c r="N98" s="72">
        <f t="shared" ca="1" si="10"/>
        <v>0</v>
      </c>
    </row>
    <row r="99" spans="1:14" x14ac:dyDescent="0.35">
      <c r="A99" s="32">
        <f t="shared" si="11"/>
        <v>46043</v>
      </c>
      <c r="B99" s="70" cm="1">
        <f t="array" aca="1" ref="B99" ca="1">_xlfn.XLOOKUP(A99,INDIRECT($A$5&amp;"!$AJ$41:$AJ$406"),INDIRECT($A$5&amp;"!$An$41:$An$406"))*SUM($F$3:$I$3)</f>
        <v>0</v>
      </c>
      <c r="C99" s="70" cm="1">
        <f t="array" aca="1" ref="C99" ca="1">_xlfn.XLOOKUP(A99,INDIRECT($A$5&amp;"!$AJ$41:$AJ$406"),INDIRECT($A$5&amp;"!$Ak$41:$Ak$406"))*SUM($F$3:$I$3)</f>
        <v>0</v>
      </c>
      <c r="D99" s="70" cm="1">
        <f t="array" aca="1" ref="D99" ca="1">_xlfn.XLOOKUP(A99,INDIRECT($A$5&amp;"!$AJ$41:$AJ$406"),INDIRECT($A$5&amp;"!$AO$41:$AO$406"))*SUM($F$3:$I$3)</f>
        <v>15</v>
      </c>
      <c r="E99" s="34" cm="1">
        <f t="array" ref="E99">SUMPRODUCT(('PT Storengy'!$B$8:$K$372)*('PT Storengy'!$A$8:$A$372=$A99)*('PT Storengy'!$A$5:$J$5=$A$6)*('PT Storengy'!$B$7:$K$7=$A$7))</f>
        <v>0</v>
      </c>
      <c r="F99" s="36">
        <f t="shared" ca="1" si="12"/>
        <v>0</v>
      </c>
      <c r="G99" s="54">
        <f t="shared" ca="1" si="13"/>
        <v>0</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9.9999999999999978E-2</v>
      </c>
      <c r="I99" s="95">
        <f t="shared" ca="1" si="8"/>
        <v>0</v>
      </c>
      <c r="K99" s="36">
        <f t="shared" ca="1" si="7"/>
        <v>0</v>
      </c>
      <c r="L99" s="54">
        <f t="shared" ca="1" si="9"/>
        <v>0</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9.9999999999999978E-2</v>
      </c>
      <c r="N99" s="72">
        <f t="shared" ca="1" si="10"/>
        <v>0</v>
      </c>
    </row>
    <row r="100" spans="1:14" x14ac:dyDescent="0.35">
      <c r="A100" s="32">
        <f t="shared" si="11"/>
        <v>46044</v>
      </c>
      <c r="B100" s="70" cm="1">
        <f t="array" aca="1" ref="B100" ca="1">_xlfn.XLOOKUP(A100,INDIRECT($A$5&amp;"!$AJ$41:$AJ$406"),INDIRECT($A$5&amp;"!$An$41:$An$406"))*SUM($F$3:$I$3)</f>
        <v>0</v>
      </c>
      <c r="C100" s="70" cm="1">
        <f t="array" aca="1" ref="C100" ca="1">_xlfn.XLOOKUP(A100,INDIRECT($A$5&amp;"!$AJ$41:$AJ$406"),INDIRECT($A$5&amp;"!$Ak$41:$Ak$406"))*SUM($F$3:$I$3)</f>
        <v>0</v>
      </c>
      <c r="D100" s="70" cm="1">
        <f t="array" aca="1" ref="D100" ca="1">_xlfn.XLOOKUP(A100,INDIRECT($A$5&amp;"!$AJ$41:$AJ$406"),INDIRECT($A$5&amp;"!$AO$41:$AO$406"))*SUM($F$3:$I$3)</f>
        <v>15</v>
      </c>
      <c r="E100" s="34" cm="1">
        <f t="array" ref="E100">SUMPRODUCT(('PT Storengy'!$B$8:$K$372)*('PT Storengy'!$A$8:$A$372=$A100)*('PT Storengy'!$A$5:$J$5=$A$6)*('PT Storengy'!$B$7:$K$7=$A$7))</f>
        <v>0</v>
      </c>
      <c r="F100" s="36">
        <f t="shared" ca="1" si="12"/>
        <v>0</v>
      </c>
      <c r="G100" s="54">
        <f t="shared" ca="1" si="13"/>
        <v>0</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9.9999999999999978E-2</v>
      </c>
      <c r="I100" s="95">
        <f t="shared" ca="1" si="8"/>
        <v>0</v>
      </c>
      <c r="K100" s="36">
        <f t="shared" ca="1" si="7"/>
        <v>0</v>
      </c>
      <c r="L100" s="54">
        <f t="shared" ca="1" si="9"/>
        <v>0</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9.9999999999999978E-2</v>
      </c>
      <c r="N100" s="72">
        <f t="shared" ca="1" si="10"/>
        <v>0</v>
      </c>
    </row>
    <row r="101" spans="1:14" x14ac:dyDescent="0.35">
      <c r="A101" s="32">
        <f t="shared" si="11"/>
        <v>46045</v>
      </c>
      <c r="B101" s="70" cm="1">
        <f t="array" aca="1" ref="B101" ca="1">_xlfn.XLOOKUP(A101,INDIRECT($A$5&amp;"!$AJ$41:$AJ$406"),INDIRECT($A$5&amp;"!$An$41:$An$406"))*SUM($F$3:$I$3)</f>
        <v>0</v>
      </c>
      <c r="C101" s="70" cm="1">
        <f t="array" aca="1" ref="C101" ca="1">_xlfn.XLOOKUP(A101,INDIRECT($A$5&amp;"!$AJ$41:$AJ$406"),INDIRECT($A$5&amp;"!$Ak$41:$Ak$406"))*SUM($F$3:$I$3)</f>
        <v>0</v>
      </c>
      <c r="D101" s="70" cm="1">
        <f t="array" aca="1" ref="D101" ca="1">_xlfn.XLOOKUP(A101,INDIRECT($A$5&amp;"!$AJ$41:$AJ$406"),INDIRECT($A$5&amp;"!$AO$41:$AO$406"))*SUM($F$3:$I$3)</f>
        <v>15</v>
      </c>
      <c r="E101" s="34" cm="1">
        <f t="array" ref="E101">SUMPRODUCT(('PT Storengy'!$B$8:$K$372)*('PT Storengy'!$A$8:$A$372=$A101)*('PT Storengy'!$A$5:$J$5=$A$6)*('PT Storengy'!$B$7:$K$7=$A$7))</f>
        <v>0</v>
      </c>
      <c r="F101" s="36">
        <f t="shared" ca="1" si="12"/>
        <v>0</v>
      </c>
      <c r="G101" s="54">
        <f t="shared" ca="1" si="13"/>
        <v>0</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9.9999999999999978E-2</v>
      </c>
      <c r="I101" s="95">
        <f t="shared" ca="1" si="8"/>
        <v>0</v>
      </c>
      <c r="K101" s="36">
        <f t="shared" ca="1" si="7"/>
        <v>0</v>
      </c>
      <c r="L101" s="54">
        <f t="shared" ca="1" si="9"/>
        <v>0</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9.9999999999999978E-2</v>
      </c>
      <c r="N101" s="72">
        <f t="shared" ca="1" si="10"/>
        <v>0</v>
      </c>
    </row>
    <row r="102" spans="1:14" x14ac:dyDescent="0.35">
      <c r="A102" s="32">
        <f t="shared" si="11"/>
        <v>46046</v>
      </c>
      <c r="B102" s="70" cm="1">
        <f t="array" aca="1" ref="B102" ca="1">_xlfn.XLOOKUP(A102,INDIRECT($A$5&amp;"!$AJ$41:$AJ$406"),INDIRECT($A$5&amp;"!$An$41:$An$406"))*SUM($F$3:$I$3)</f>
        <v>0</v>
      </c>
      <c r="C102" s="70" cm="1">
        <f t="array" aca="1" ref="C102" ca="1">_xlfn.XLOOKUP(A102,INDIRECT($A$5&amp;"!$AJ$41:$AJ$406"),INDIRECT($A$5&amp;"!$Ak$41:$Ak$406"))*SUM($F$3:$I$3)</f>
        <v>0</v>
      </c>
      <c r="D102" s="70" cm="1">
        <f t="array" aca="1" ref="D102" ca="1">_xlfn.XLOOKUP(A102,INDIRECT($A$5&amp;"!$AJ$41:$AJ$406"),INDIRECT($A$5&amp;"!$AO$41:$AO$406"))*SUM($F$3:$I$3)</f>
        <v>15</v>
      </c>
      <c r="E102" s="34" cm="1">
        <f t="array" ref="E102">SUMPRODUCT(('PT Storengy'!$B$8:$K$372)*('PT Storengy'!$A$8:$A$372=$A102)*('PT Storengy'!$A$5:$J$5=$A$6)*('PT Storengy'!$B$7:$K$7=$A$7))</f>
        <v>0</v>
      </c>
      <c r="F102" s="36">
        <f t="shared" ca="1" si="12"/>
        <v>0</v>
      </c>
      <c r="G102" s="54">
        <f t="shared" ca="1" si="13"/>
        <v>0</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9.9999999999999978E-2</v>
      </c>
      <c r="I102" s="95">
        <f t="shared" ca="1" si="8"/>
        <v>0</v>
      </c>
      <c r="K102" s="36">
        <f t="shared" ca="1" si="7"/>
        <v>0</v>
      </c>
      <c r="L102" s="54">
        <f t="shared" ca="1" si="9"/>
        <v>0</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9.9999999999999978E-2</v>
      </c>
      <c r="N102" s="72">
        <f t="shared" ca="1" si="10"/>
        <v>0</v>
      </c>
    </row>
    <row r="103" spans="1:14" x14ac:dyDescent="0.35">
      <c r="A103" s="32">
        <f t="shared" si="11"/>
        <v>46047</v>
      </c>
      <c r="B103" s="70" cm="1">
        <f t="array" aca="1" ref="B103" ca="1">_xlfn.XLOOKUP(A103,INDIRECT($A$5&amp;"!$AJ$41:$AJ$406"),INDIRECT($A$5&amp;"!$An$41:$An$406"))*SUM($F$3:$I$3)</f>
        <v>0</v>
      </c>
      <c r="C103" s="70" cm="1">
        <f t="array" aca="1" ref="C103" ca="1">_xlfn.XLOOKUP(A103,INDIRECT($A$5&amp;"!$AJ$41:$AJ$406"),INDIRECT($A$5&amp;"!$Ak$41:$Ak$406"))*SUM($F$3:$I$3)</f>
        <v>0</v>
      </c>
      <c r="D103" s="70" cm="1">
        <f t="array" aca="1" ref="D103" ca="1">_xlfn.XLOOKUP(A103,INDIRECT($A$5&amp;"!$AJ$41:$AJ$406"),INDIRECT($A$5&amp;"!$AO$41:$AO$406"))*SUM($F$3:$I$3)</f>
        <v>15</v>
      </c>
      <c r="E103" s="34" cm="1">
        <f t="array" ref="E103">SUMPRODUCT(('PT Storengy'!$B$8:$K$372)*('PT Storengy'!$A$8:$A$372=$A103)*('PT Storengy'!$A$5:$J$5=$A$6)*('PT Storengy'!$B$7:$K$7=$A$7))</f>
        <v>0</v>
      </c>
      <c r="F103" s="36">
        <f t="shared" ca="1" si="12"/>
        <v>0</v>
      </c>
      <c r="G103" s="54">
        <f t="shared" ca="1" si="13"/>
        <v>0</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9.9999999999999978E-2</v>
      </c>
      <c r="I103" s="95">
        <f t="shared" ca="1" si="8"/>
        <v>0</v>
      </c>
      <c r="K103" s="36">
        <f t="shared" ca="1" si="7"/>
        <v>0</v>
      </c>
      <c r="L103" s="54">
        <f t="shared" ca="1" si="9"/>
        <v>0</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9.9999999999999978E-2</v>
      </c>
      <c r="N103" s="72">
        <f t="shared" ca="1" si="10"/>
        <v>0</v>
      </c>
    </row>
    <row r="104" spans="1:14" x14ac:dyDescent="0.35">
      <c r="A104" s="32">
        <f t="shared" si="11"/>
        <v>46048</v>
      </c>
      <c r="B104" s="70" cm="1">
        <f t="array" aca="1" ref="B104" ca="1">_xlfn.XLOOKUP(A104,INDIRECT($A$5&amp;"!$AJ$41:$AJ$406"),INDIRECT($A$5&amp;"!$An$41:$An$406"))*SUM($F$3:$I$3)</f>
        <v>0</v>
      </c>
      <c r="C104" s="70" cm="1">
        <f t="array" aca="1" ref="C104" ca="1">_xlfn.XLOOKUP(A104,INDIRECT($A$5&amp;"!$AJ$41:$AJ$406"),INDIRECT($A$5&amp;"!$Ak$41:$Ak$406"))*SUM($F$3:$I$3)</f>
        <v>0</v>
      </c>
      <c r="D104" s="70" cm="1">
        <f t="array" aca="1" ref="D104" ca="1">_xlfn.XLOOKUP(A104,INDIRECT($A$5&amp;"!$AJ$41:$AJ$406"),INDIRECT($A$5&amp;"!$AO$41:$AO$406"))*SUM($F$3:$I$3)</f>
        <v>15</v>
      </c>
      <c r="E104" s="34" cm="1">
        <f t="array" ref="E104">SUMPRODUCT(('PT Storengy'!$B$8:$K$372)*('PT Storengy'!$A$8:$A$372=$A104)*('PT Storengy'!$A$5:$J$5=$A$6)*('PT Storengy'!$B$7:$K$7=$A$7))</f>
        <v>0</v>
      </c>
      <c r="F104" s="36">
        <f t="shared" ca="1" si="12"/>
        <v>0</v>
      </c>
      <c r="G104" s="54">
        <f t="shared" ca="1" si="13"/>
        <v>0</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9.9999999999999978E-2</v>
      </c>
      <c r="I104" s="95">
        <f t="shared" ca="1" si="8"/>
        <v>0</v>
      </c>
      <c r="K104" s="36">
        <f t="shared" ca="1" si="7"/>
        <v>0</v>
      </c>
      <c r="L104" s="54">
        <f t="shared" ca="1" si="9"/>
        <v>0</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9.9999999999999978E-2</v>
      </c>
      <c r="N104" s="72">
        <f t="shared" ca="1" si="10"/>
        <v>0</v>
      </c>
    </row>
    <row r="105" spans="1:14" x14ac:dyDescent="0.35">
      <c r="A105" s="32">
        <f t="shared" si="11"/>
        <v>46049</v>
      </c>
      <c r="B105" s="70" cm="1">
        <f t="array" aca="1" ref="B105" ca="1">_xlfn.XLOOKUP(A105,INDIRECT($A$5&amp;"!$AJ$41:$AJ$406"),INDIRECT($A$5&amp;"!$An$41:$An$406"))*SUM($F$3:$I$3)</f>
        <v>0</v>
      </c>
      <c r="C105" s="70" cm="1">
        <f t="array" aca="1" ref="C105" ca="1">_xlfn.XLOOKUP(A105,INDIRECT($A$5&amp;"!$AJ$41:$AJ$406"),INDIRECT($A$5&amp;"!$Ak$41:$Ak$406"))*SUM($F$3:$I$3)</f>
        <v>0</v>
      </c>
      <c r="D105" s="70" cm="1">
        <f t="array" aca="1" ref="D105" ca="1">_xlfn.XLOOKUP(A105,INDIRECT($A$5&amp;"!$AJ$41:$AJ$406"),INDIRECT($A$5&amp;"!$AO$41:$AO$406"))*SUM($F$3:$I$3)</f>
        <v>15</v>
      </c>
      <c r="E105" s="34" cm="1">
        <f t="array" ref="E105">SUMPRODUCT(('PT Storengy'!$B$8:$K$372)*('PT Storengy'!$A$8:$A$372=$A105)*('PT Storengy'!$A$5:$J$5=$A$6)*('PT Storengy'!$B$7:$K$7=$A$7))</f>
        <v>0</v>
      </c>
      <c r="F105" s="36">
        <f t="shared" ca="1" si="12"/>
        <v>0</v>
      </c>
      <c r="G105" s="54">
        <f t="shared" ca="1" si="13"/>
        <v>0</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9.9999999999999978E-2</v>
      </c>
      <c r="I105" s="95">
        <f t="shared" ca="1" si="8"/>
        <v>0</v>
      </c>
      <c r="K105" s="36">
        <f t="shared" ca="1" si="7"/>
        <v>0</v>
      </c>
      <c r="L105" s="54">
        <f t="shared" ca="1" si="9"/>
        <v>0</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9.9999999999999978E-2</v>
      </c>
      <c r="N105" s="72">
        <f t="shared" ca="1" si="10"/>
        <v>0</v>
      </c>
    </row>
    <row r="106" spans="1:14" x14ac:dyDescent="0.35">
      <c r="A106" s="32">
        <f t="shared" si="11"/>
        <v>46050</v>
      </c>
      <c r="B106" s="70" cm="1">
        <f t="array" aca="1" ref="B106" ca="1">_xlfn.XLOOKUP(A106,INDIRECT($A$5&amp;"!$AJ$41:$AJ$406"),INDIRECT($A$5&amp;"!$An$41:$An$406"))*SUM($F$3:$I$3)</f>
        <v>0</v>
      </c>
      <c r="C106" s="70" cm="1">
        <f t="array" aca="1" ref="C106" ca="1">_xlfn.XLOOKUP(A106,INDIRECT($A$5&amp;"!$AJ$41:$AJ$406"),INDIRECT($A$5&amp;"!$Ak$41:$Ak$406"))*SUM($F$3:$I$3)</f>
        <v>0</v>
      </c>
      <c r="D106" s="70" cm="1">
        <f t="array" aca="1" ref="D106" ca="1">_xlfn.XLOOKUP(A106,INDIRECT($A$5&amp;"!$AJ$41:$AJ$406"),INDIRECT($A$5&amp;"!$AO$41:$AO$406"))*SUM($F$3:$I$3)</f>
        <v>15</v>
      </c>
      <c r="E106" s="34" cm="1">
        <f t="array" ref="E106">SUMPRODUCT(('PT Storengy'!$B$8:$K$372)*('PT Storengy'!$A$8:$A$372=$A106)*('PT Storengy'!$A$5:$J$5=$A$6)*('PT Storengy'!$B$7:$K$7=$A$7))</f>
        <v>0</v>
      </c>
      <c r="F106" s="36">
        <f t="shared" ca="1" si="12"/>
        <v>0</v>
      </c>
      <c r="G106" s="54">
        <f t="shared" ca="1" si="13"/>
        <v>0</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9.9999999999999978E-2</v>
      </c>
      <c r="I106" s="95">
        <f t="shared" ca="1" si="8"/>
        <v>0</v>
      </c>
      <c r="K106" s="36">
        <f t="shared" ca="1" si="7"/>
        <v>0</v>
      </c>
      <c r="L106" s="54">
        <f t="shared" ca="1" si="9"/>
        <v>0</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9.9999999999999978E-2</v>
      </c>
      <c r="N106" s="72">
        <f t="shared" ca="1" si="10"/>
        <v>0</v>
      </c>
    </row>
    <row r="107" spans="1:14" x14ac:dyDescent="0.35">
      <c r="A107" s="32">
        <f t="shared" si="11"/>
        <v>46051</v>
      </c>
      <c r="B107" s="70" cm="1">
        <f t="array" aca="1" ref="B107" ca="1">_xlfn.XLOOKUP(A107,INDIRECT($A$5&amp;"!$AJ$41:$AJ$406"),INDIRECT($A$5&amp;"!$An$41:$An$406"))*SUM($F$3:$I$3)</f>
        <v>0</v>
      </c>
      <c r="C107" s="70" cm="1">
        <f t="array" aca="1" ref="C107" ca="1">_xlfn.XLOOKUP(A107,INDIRECT($A$5&amp;"!$AJ$41:$AJ$406"),INDIRECT($A$5&amp;"!$Ak$41:$Ak$406"))*SUM($F$3:$I$3)</f>
        <v>0</v>
      </c>
      <c r="D107" s="70" cm="1">
        <f t="array" aca="1" ref="D107" ca="1">_xlfn.XLOOKUP(A107,INDIRECT($A$5&amp;"!$AJ$41:$AJ$406"),INDIRECT($A$5&amp;"!$AO$41:$AO$406"))*SUM($F$3:$I$3)</f>
        <v>15</v>
      </c>
      <c r="E107" s="34" cm="1">
        <f t="array" ref="E107">SUMPRODUCT(('PT Storengy'!$B$8:$K$372)*('PT Storengy'!$A$8:$A$372=$A107)*('PT Storengy'!$A$5:$J$5=$A$6)*('PT Storengy'!$B$7:$K$7=$A$7))</f>
        <v>0</v>
      </c>
      <c r="F107" s="36">
        <f t="shared" ca="1" si="12"/>
        <v>0</v>
      </c>
      <c r="G107" s="54">
        <f t="shared" ca="1" si="13"/>
        <v>0</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9.9999999999999978E-2</v>
      </c>
      <c r="I107" s="95">
        <f t="shared" ca="1" si="8"/>
        <v>0</v>
      </c>
      <c r="K107" s="36">
        <f t="shared" ca="1" si="7"/>
        <v>0</v>
      </c>
      <c r="L107" s="54">
        <f t="shared" ca="1" si="9"/>
        <v>0</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9.9999999999999978E-2</v>
      </c>
      <c r="N107" s="72">
        <f t="shared" ca="1" si="10"/>
        <v>0</v>
      </c>
    </row>
    <row r="108" spans="1:14" x14ac:dyDescent="0.35">
      <c r="A108" s="32">
        <f t="shared" si="11"/>
        <v>46052</v>
      </c>
      <c r="B108" s="70" cm="1">
        <f t="array" aca="1" ref="B108" ca="1">_xlfn.XLOOKUP(A108,INDIRECT($A$5&amp;"!$AJ$41:$AJ$406"),INDIRECT($A$5&amp;"!$An$41:$An$406"))*SUM($F$3:$I$3)</f>
        <v>0</v>
      </c>
      <c r="C108" s="70" cm="1">
        <f t="array" aca="1" ref="C108" ca="1">_xlfn.XLOOKUP(A108,INDIRECT($A$5&amp;"!$AJ$41:$AJ$406"),INDIRECT($A$5&amp;"!$Ak$41:$Ak$406"))*SUM($F$3:$I$3)</f>
        <v>0</v>
      </c>
      <c r="D108" s="70" cm="1">
        <f t="array" aca="1" ref="D108" ca="1">_xlfn.XLOOKUP(A108,INDIRECT($A$5&amp;"!$AJ$41:$AJ$406"),INDIRECT($A$5&amp;"!$AO$41:$AO$406"))*SUM($F$3:$I$3)</f>
        <v>15</v>
      </c>
      <c r="E108" s="34" cm="1">
        <f t="array" ref="E108">SUMPRODUCT(('PT Storengy'!$B$8:$K$372)*('PT Storengy'!$A$8:$A$372=$A108)*('PT Storengy'!$A$5:$J$5=$A$6)*('PT Storengy'!$B$7:$K$7=$A$7))</f>
        <v>0</v>
      </c>
      <c r="F108" s="36">
        <f t="shared" ca="1" si="12"/>
        <v>0</v>
      </c>
      <c r="G108" s="54">
        <f t="shared" ca="1" si="13"/>
        <v>0</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9.9999999999999978E-2</v>
      </c>
      <c r="I108" s="95">
        <f t="shared" ca="1" si="8"/>
        <v>0</v>
      </c>
      <c r="K108" s="36">
        <f t="shared" ca="1" si="7"/>
        <v>0</v>
      </c>
      <c r="L108" s="54">
        <f t="shared" ca="1" si="9"/>
        <v>0</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9.9999999999999978E-2</v>
      </c>
      <c r="N108" s="72">
        <f t="shared" ca="1" si="10"/>
        <v>0</v>
      </c>
    </row>
    <row r="109" spans="1:14" x14ac:dyDescent="0.35">
      <c r="A109" s="32">
        <f t="shared" si="11"/>
        <v>46053</v>
      </c>
      <c r="B109" s="70" cm="1">
        <f t="array" aca="1" ref="B109" ca="1">_xlfn.XLOOKUP(A109,INDIRECT($A$5&amp;"!$AJ$41:$AJ$406"),INDIRECT($A$5&amp;"!$An$41:$An$406"))*SUM($F$3:$I$3)</f>
        <v>0</v>
      </c>
      <c r="C109" s="70" cm="1">
        <f t="array" aca="1" ref="C109" ca="1">_xlfn.XLOOKUP(A109,INDIRECT($A$5&amp;"!$AJ$41:$AJ$406"),INDIRECT($A$5&amp;"!$Ak$41:$Ak$406"))*SUM($F$3:$I$3)</f>
        <v>0</v>
      </c>
      <c r="D109" s="70" cm="1">
        <f t="array" aca="1" ref="D109" ca="1">_xlfn.XLOOKUP(A109,INDIRECT($A$5&amp;"!$AJ$41:$AJ$406"),INDIRECT($A$5&amp;"!$AO$41:$AO$406"))*SUM($F$3:$I$3)</f>
        <v>15</v>
      </c>
      <c r="E109" s="34" cm="1">
        <f t="array" ref="E109">SUMPRODUCT(('PT Storengy'!$B$8:$K$372)*('PT Storengy'!$A$8:$A$372=$A109)*('PT Storengy'!$A$5:$J$5=$A$6)*('PT Storengy'!$B$7:$K$7=$A$7))</f>
        <v>0</v>
      </c>
      <c r="F109" s="36">
        <f t="shared" ca="1" si="12"/>
        <v>0</v>
      </c>
      <c r="G109" s="54">
        <f t="shared" ca="1" si="13"/>
        <v>0</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9.9999999999999978E-2</v>
      </c>
      <c r="I109" s="95">
        <f t="shared" ca="1" si="8"/>
        <v>0</v>
      </c>
      <c r="K109" s="36">
        <f t="shared" ca="1" si="7"/>
        <v>0</v>
      </c>
      <c r="L109" s="54">
        <f t="shared" ca="1" si="9"/>
        <v>0</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9.9999999999999978E-2</v>
      </c>
      <c r="N109" s="72">
        <f t="shared" ca="1" si="10"/>
        <v>0</v>
      </c>
    </row>
    <row r="110" spans="1:14" x14ac:dyDescent="0.35">
      <c r="A110" s="32">
        <f t="shared" si="11"/>
        <v>46054</v>
      </c>
      <c r="B110" s="70" cm="1">
        <f t="array" aca="1" ref="B110" ca="1">_xlfn.XLOOKUP(A110,INDIRECT($A$5&amp;"!$AJ$41:$AJ$406"),INDIRECT($A$5&amp;"!$An$41:$An$406"))*SUM($F$3:$I$3)</f>
        <v>0</v>
      </c>
      <c r="C110" s="70" cm="1">
        <f t="array" aca="1" ref="C110" ca="1">_xlfn.XLOOKUP(A110,INDIRECT($A$5&amp;"!$AJ$41:$AJ$406"),INDIRECT($A$5&amp;"!$Ak$41:$Ak$406"))*SUM($F$3:$I$3)</f>
        <v>0</v>
      </c>
      <c r="D110" s="70" cm="1">
        <f t="array" aca="1" ref="D110" ca="1">_xlfn.XLOOKUP(A110,INDIRECT($A$5&amp;"!$AJ$41:$AJ$406"),INDIRECT($A$5&amp;"!$AO$41:$AO$406"))*SUM($F$3:$I$3)</f>
        <v>15</v>
      </c>
      <c r="E110" s="34" cm="1">
        <f t="array" ref="E110">SUMPRODUCT(('PT Storengy'!$B$8:$K$372)*('PT Storengy'!$A$8:$A$372=$A110)*('PT Storengy'!$A$5:$J$5=$A$6)*('PT Storengy'!$B$7:$K$7=$A$7))</f>
        <v>0</v>
      </c>
      <c r="F110" s="36">
        <f t="shared" ca="1" si="12"/>
        <v>0</v>
      </c>
      <c r="G110" s="54">
        <f t="shared" ca="1" si="13"/>
        <v>0</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9.9999999999999978E-2</v>
      </c>
      <c r="I110" s="95">
        <f t="shared" ca="1" si="8"/>
        <v>0</v>
      </c>
      <c r="K110" s="36">
        <f t="shared" ca="1" si="7"/>
        <v>0</v>
      </c>
      <c r="L110" s="54">
        <f t="shared" ca="1" si="9"/>
        <v>0</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9.9999999999999978E-2</v>
      </c>
      <c r="N110" s="72">
        <f t="shared" ca="1" si="10"/>
        <v>0</v>
      </c>
    </row>
    <row r="111" spans="1:14" x14ac:dyDescent="0.35">
      <c r="A111" s="32">
        <f t="shared" si="11"/>
        <v>46055</v>
      </c>
      <c r="B111" s="70" cm="1">
        <f t="array" aca="1" ref="B111" ca="1">_xlfn.XLOOKUP(A111,INDIRECT($A$5&amp;"!$AJ$41:$AJ$406"),INDIRECT($A$5&amp;"!$An$41:$An$406"))*SUM($F$3:$I$3)</f>
        <v>0</v>
      </c>
      <c r="C111" s="70" cm="1">
        <f t="array" aca="1" ref="C111" ca="1">_xlfn.XLOOKUP(A111,INDIRECT($A$5&amp;"!$AJ$41:$AJ$406"),INDIRECT($A$5&amp;"!$Ak$41:$Ak$406"))*SUM($F$3:$I$3)</f>
        <v>0</v>
      </c>
      <c r="D111" s="70" cm="1">
        <f t="array" aca="1" ref="D111" ca="1">_xlfn.XLOOKUP(A111,INDIRECT($A$5&amp;"!$AJ$41:$AJ$406"),INDIRECT($A$5&amp;"!$AO$41:$AO$406"))*SUM($F$3:$I$3)</f>
        <v>15</v>
      </c>
      <c r="E111" s="34" cm="1">
        <f t="array" ref="E111">SUMPRODUCT(('PT Storengy'!$B$8:$K$372)*('PT Storengy'!$A$8:$A$372=$A111)*('PT Storengy'!$A$5:$J$5=$A$6)*('PT Storengy'!$B$7:$K$7=$A$7))</f>
        <v>0</v>
      </c>
      <c r="F111" s="36">
        <f t="shared" ca="1" si="12"/>
        <v>0</v>
      </c>
      <c r="G111" s="54">
        <f t="shared" ca="1" si="13"/>
        <v>0</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9.9999999999999978E-2</v>
      </c>
      <c r="I111" s="95">
        <f t="shared" ca="1" si="8"/>
        <v>0</v>
      </c>
      <c r="K111" s="36">
        <f t="shared" ca="1" si="7"/>
        <v>0</v>
      </c>
      <c r="L111" s="54">
        <f t="shared" ca="1" si="9"/>
        <v>0</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9.9999999999999978E-2</v>
      </c>
      <c r="N111" s="72">
        <f t="shared" ca="1" si="10"/>
        <v>0</v>
      </c>
    </row>
    <row r="112" spans="1:14" x14ac:dyDescent="0.35">
      <c r="A112" s="32">
        <f t="shared" si="11"/>
        <v>46056</v>
      </c>
      <c r="B112" s="70" cm="1">
        <f t="array" aca="1" ref="B112" ca="1">_xlfn.XLOOKUP(A112,INDIRECT($A$5&amp;"!$AJ$41:$AJ$406"),INDIRECT($A$5&amp;"!$An$41:$An$406"))*SUM($F$3:$I$3)</f>
        <v>0</v>
      </c>
      <c r="C112" s="70" cm="1">
        <f t="array" aca="1" ref="C112" ca="1">_xlfn.XLOOKUP(A112,INDIRECT($A$5&amp;"!$AJ$41:$AJ$406"),INDIRECT($A$5&amp;"!$Ak$41:$Ak$406"))*SUM($F$3:$I$3)</f>
        <v>0</v>
      </c>
      <c r="D112" s="70" cm="1">
        <f t="array" aca="1" ref="D112" ca="1">_xlfn.XLOOKUP(A112,INDIRECT($A$5&amp;"!$AJ$41:$AJ$406"),INDIRECT($A$5&amp;"!$AO$41:$AO$406"))*SUM($F$3:$I$3)</f>
        <v>15</v>
      </c>
      <c r="E112" s="34" cm="1">
        <f t="array" ref="E112">SUMPRODUCT(('PT Storengy'!$B$8:$K$372)*('PT Storengy'!$A$8:$A$372=$A112)*('PT Storengy'!$A$5:$J$5=$A$6)*('PT Storengy'!$B$7:$K$7=$A$7))</f>
        <v>0</v>
      </c>
      <c r="F112" s="36">
        <f t="shared" ca="1" si="12"/>
        <v>0</v>
      </c>
      <c r="G112" s="54">
        <f t="shared" ca="1" si="13"/>
        <v>0</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9.9999999999999978E-2</v>
      </c>
      <c r="I112" s="95">
        <f t="shared" ca="1" si="8"/>
        <v>0</v>
      </c>
      <c r="K112" s="36">
        <f t="shared" ca="1" si="7"/>
        <v>0</v>
      </c>
      <c r="L112" s="54">
        <f t="shared" ca="1" si="9"/>
        <v>0</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9.9999999999999978E-2</v>
      </c>
      <c r="N112" s="72">
        <f t="shared" ca="1" si="10"/>
        <v>0</v>
      </c>
    </row>
    <row r="113" spans="1:14" x14ac:dyDescent="0.35">
      <c r="A113" s="32">
        <f t="shared" si="11"/>
        <v>46057</v>
      </c>
      <c r="B113" s="70" cm="1">
        <f t="array" aca="1" ref="B113" ca="1">_xlfn.XLOOKUP(A113,INDIRECT($A$5&amp;"!$AJ$41:$AJ$406"),INDIRECT($A$5&amp;"!$An$41:$An$406"))*SUM($F$3:$I$3)</f>
        <v>0</v>
      </c>
      <c r="C113" s="70" cm="1">
        <f t="array" aca="1" ref="C113" ca="1">_xlfn.XLOOKUP(A113,INDIRECT($A$5&amp;"!$AJ$41:$AJ$406"),INDIRECT($A$5&amp;"!$Ak$41:$Ak$406"))*SUM($F$3:$I$3)</f>
        <v>0</v>
      </c>
      <c r="D113" s="70" cm="1">
        <f t="array" aca="1" ref="D113" ca="1">_xlfn.XLOOKUP(A113,INDIRECT($A$5&amp;"!$AJ$41:$AJ$406"),INDIRECT($A$5&amp;"!$AO$41:$AO$406"))*SUM($F$3:$I$3)</f>
        <v>15</v>
      </c>
      <c r="E113" s="34" cm="1">
        <f t="array" ref="E113">SUMPRODUCT(('PT Storengy'!$B$8:$K$372)*('PT Storengy'!$A$8:$A$372=$A113)*('PT Storengy'!$A$5:$J$5=$A$6)*('PT Storengy'!$B$7:$K$7=$A$7))</f>
        <v>0</v>
      </c>
      <c r="F113" s="36">
        <f t="shared" ca="1" si="12"/>
        <v>0</v>
      </c>
      <c r="G113" s="54">
        <f t="shared" ca="1" si="13"/>
        <v>0</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9.9999999999999978E-2</v>
      </c>
      <c r="I113" s="95">
        <f t="shared" ca="1" si="8"/>
        <v>0</v>
      </c>
      <c r="K113" s="36">
        <f t="shared" ca="1" si="7"/>
        <v>0</v>
      </c>
      <c r="L113" s="54">
        <f t="shared" ca="1" si="9"/>
        <v>0</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9.9999999999999978E-2</v>
      </c>
      <c r="N113" s="72">
        <f t="shared" ca="1" si="10"/>
        <v>0</v>
      </c>
    </row>
    <row r="114" spans="1:14" x14ac:dyDescent="0.35">
      <c r="A114" s="32">
        <f t="shared" si="11"/>
        <v>46058</v>
      </c>
      <c r="B114" s="70" cm="1">
        <f t="array" aca="1" ref="B114" ca="1">_xlfn.XLOOKUP(A114,INDIRECT($A$5&amp;"!$AJ$41:$AJ$406"),INDIRECT($A$5&amp;"!$An$41:$An$406"))*SUM($F$3:$I$3)</f>
        <v>0</v>
      </c>
      <c r="C114" s="70" cm="1">
        <f t="array" aca="1" ref="C114" ca="1">_xlfn.XLOOKUP(A114,INDIRECT($A$5&amp;"!$AJ$41:$AJ$406"),INDIRECT($A$5&amp;"!$Ak$41:$Ak$406"))*SUM($F$3:$I$3)</f>
        <v>0</v>
      </c>
      <c r="D114" s="70" cm="1">
        <f t="array" aca="1" ref="D114" ca="1">_xlfn.XLOOKUP(A114,INDIRECT($A$5&amp;"!$AJ$41:$AJ$406"),INDIRECT($A$5&amp;"!$AO$41:$AO$406"))*SUM($F$3:$I$3)</f>
        <v>15</v>
      </c>
      <c r="E114" s="34" cm="1">
        <f t="array" ref="E114">SUMPRODUCT(('PT Storengy'!$B$8:$K$372)*('PT Storengy'!$A$8:$A$372=$A114)*('PT Storengy'!$A$5:$J$5=$A$6)*('PT Storengy'!$B$7:$K$7=$A$7))</f>
        <v>0</v>
      </c>
      <c r="F114" s="36">
        <f t="shared" ca="1" si="12"/>
        <v>0</v>
      </c>
      <c r="G114" s="54">
        <f t="shared" ca="1" si="13"/>
        <v>0</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9.9999999999999978E-2</v>
      </c>
      <c r="I114" s="95">
        <f t="shared" ca="1" si="8"/>
        <v>0</v>
      </c>
      <c r="K114" s="36">
        <f t="shared" ca="1" si="7"/>
        <v>0</v>
      </c>
      <c r="L114" s="54">
        <f t="shared" ca="1" si="9"/>
        <v>0</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9.9999999999999978E-2</v>
      </c>
      <c r="N114" s="72">
        <f t="shared" ca="1" si="10"/>
        <v>0</v>
      </c>
    </row>
    <row r="115" spans="1:14" x14ac:dyDescent="0.35">
      <c r="A115" s="32">
        <f t="shared" si="11"/>
        <v>46059</v>
      </c>
      <c r="B115" s="70" cm="1">
        <f t="array" aca="1" ref="B115" ca="1">_xlfn.XLOOKUP(A115,INDIRECT($A$5&amp;"!$AJ$41:$AJ$406"),INDIRECT($A$5&amp;"!$An$41:$An$406"))*SUM($F$3:$I$3)</f>
        <v>0</v>
      </c>
      <c r="C115" s="70" cm="1">
        <f t="array" aca="1" ref="C115" ca="1">_xlfn.XLOOKUP(A115,INDIRECT($A$5&amp;"!$AJ$41:$AJ$406"),INDIRECT($A$5&amp;"!$Ak$41:$Ak$406"))*SUM($F$3:$I$3)</f>
        <v>0</v>
      </c>
      <c r="D115" s="70" cm="1">
        <f t="array" aca="1" ref="D115" ca="1">_xlfn.XLOOKUP(A115,INDIRECT($A$5&amp;"!$AJ$41:$AJ$406"),INDIRECT($A$5&amp;"!$AO$41:$AO$406"))*SUM($F$3:$I$3)</f>
        <v>15</v>
      </c>
      <c r="E115" s="34" cm="1">
        <f t="array" ref="E115">SUMPRODUCT(('PT Storengy'!$B$8:$K$372)*('PT Storengy'!$A$8:$A$372=$A115)*('PT Storengy'!$A$5:$J$5=$A$6)*('PT Storengy'!$B$7:$K$7=$A$7))</f>
        <v>0</v>
      </c>
      <c r="F115" s="36">
        <f t="shared" ca="1" si="12"/>
        <v>0</v>
      </c>
      <c r="G115" s="54">
        <f t="shared" ca="1" si="13"/>
        <v>0</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9.9999999999999978E-2</v>
      </c>
      <c r="I115" s="95">
        <f t="shared" ca="1" si="8"/>
        <v>0</v>
      </c>
      <c r="K115" s="36">
        <f t="shared" ca="1" si="7"/>
        <v>0</v>
      </c>
      <c r="L115" s="54">
        <f t="shared" ca="1" si="9"/>
        <v>0</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9.9999999999999978E-2</v>
      </c>
      <c r="N115" s="72">
        <f t="shared" ca="1" si="10"/>
        <v>0</v>
      </c>
    </row>
    <row r="116" spans="1:14" x14ac:dyDescent="0.35">
      <c r="A116" s="32">
        <f t="shared" si="11"/>
        <v>46060</v>
      </c>
      <c r="B116" s="70" cm="1">
        <f t="array" aca="1" ref="B116" ca="1">_xlfn.XLOOKUP(A116,INDIRECT($A$5&amp;"!$AJ$41:$AJ$406"),INDIRECT($A$5&amp;"!$An$41:$An$406"))*SUM($F$3:$I$3)</f>
        <v>0</v>
      </c>
      <c r="C116" s="70" cm="1">
        <f t="array" aca="1" ref="C116" ca="1">_xlfn.XLOOKUP(A116,INDIRECT($A$5&amp;"!$AJ$41:$AJ$406"),INDIRECT($A$5&amp;"!$Ak$41:$Ak$406"))*SUM($F$3:$I$3)</f>
        <v>0</v>
      </c>
      <c r="D116" s="70" cm="1">
        <f t="array" aca="1" ref="D116" ca="1">_xlfn.XLOOKUP(A116,INDIRECT($A$5&amp;"!$AJ$41:$AJ$406"),INDIRECT($A$5&amp;"!$AO$41:$AO$406"))*SUM($F$3:$I$3)</f>
        <v>15</v>
      </c>
      <c r="E116" s="34" cm="1">
        <f t="array" ref="E116">SUMPRODUCT(('PT Storengy'!$B$8:$K$372)*('PT Storengy'!$A$8:$A$372=$A116)*('PT Storengy'!$A$5:$J$5=$A$6)*('PT Storengy'!$B$7:$K$7=$A$7))</f>
        <v>0</v>
      </c>
      <c r="F116" s="36">
        <f t="shared" ca="1" si="12"/>
        <v>0</v>
      </c>
      <c r="G116" s="54">
        <f t="shared" ca="1" si="13"/>
        <v>0</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9.9999999999999978E-2</v>
      </c>
      <c r="I116" s="95">
        <f t="shared" ca="1" si="8"/>
        <v>0</v>
      </c>
      <c r="K116" s="36">
        <f t="shared" ca="1" si="7"/>
        <v>0</v>
      </c>
      <c r="L116" s="54">
        <f t="shared" ca="1" si="9"/>
        <v>0</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9.9999999999999978E-2</v>
      </c>
      <c r="N116" s="72">
        <f t="shared" ca="1" si="10"/>
        <v>0</v>
      </c>
    </row>
    <row r="117" spans="1:14" x14ac:dyDescent="0.35">
      <c r="A117" s="32">
        <f t="shared" si="11"/>
        <v>46061</v>
      </c>
      <c r="B117" s="70" cm="1">
        <f t="array" aca="1" ref="B117" ca="1">_xlfn.XLOOKUP(A117,INDIRECT($A$5&amp;"!$AJ$41:$AJ$406"),INDIRECT($A$5&amp;"!$An$41:$An$406"))*SUM($F$3:$I$3)</f>
        <v>0</v>
      </c>
      <c r="C117" s="70" cm="1">
        <f t="array" aca="1" ref="C117" ca="1">_xlfn.XLOOKUP(A117,INDIRECT($A$5&amp;"!$AJ$41:$AJ$406"),INDIRECT($A$5&amp;"!$Ak$41:$Ak$406"))*SUM($F$3:$I$3)</f>
        <v>0</v>
      </c>
      <c r="D117" s="70" cm="1">
        <f t="array" aca="1" ref="D117" ca="1">_xlfn.XLOOKUP(A117,INDIRECT($A$5&amp;"!$AJ$41:$AJ$406"),INDIRECT($A$5&amp;"!$AO$41:$AO$406"))*SUM($F$3:$I$3)</f>
        <v>15</v>
      </c>
      <c r="E117" s="34" cm="1">
        <f t="array" ref="E117">SUMPRODUCT(('PT Storengy'!$B$8:$K$372)*('PT Storengy'!$A$8:$A$372=$A117)*('PT Storengy'!$A$5:$J$5=$A$6)*('PT Storengy'!$B$7:$K$7=$A$7))</f>
        <v>0</v>
      </c>
      <c r="F117" s="36">
        <f t="shared" ca="1" si="12"/>
        <v>0</v>
      </c>
      <c r="G117" s="54">
        <f t="shared" ca="1" si="13"/>
        <v>0</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9.9999999999999978E-2</v>
      </c>
      <c r="I117" s="95">
        <f t="shared" ca="1" si="8"/>
        <v>0</v>
      </c>
      <c r="K117" s="36">
        <f t="shared" ca="1" si="7"/>
        <v>0</v>
      </c>
      <c r="L117" s="54">
        <f t="shared" ca="1" si="9"/>
        <v>0</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9.9999999999999978E-2</v>
      </c>
      <c r="N117" s="72">
        <f t="shared" ca="1" si="10"/>
        <v>0</v>
      </c>
    </row>
    <row r="118" spans="1:14" x14ac:dyDescent="0.35">
      <c r="A118" s="32">
        <f t="shared" si="11"/>
        <v>46062</v>
      </c>
      <c r="B118" s="70" cm="1">
        <f t="array" aca="1" ref="B118" ca="1">_xlfn.XLOOKUP(A118,INDIRECT($A$5&amp;"!$AJ$41:$AJ$406"),INDIRECT($A$5&amp;"!$An$41:$An$406"))*SUM($F$3:$I$3)</f>
        <v>0</v>
      </c>
      <c r="C118" s="70" cm="1">
        <f t="array" aca="1" ref="C118" ca="1">_xlfn.XLOOKUP(A118,INDIRECT($A$5&amp;"!$AJ$41:$AJ$406"),INDIRECT($A$5&amp;"!$Ak$41:$Ak$406"))*SUM($F$3:$I$3)</f>
        <v>0</v>
      </c>
      <c r="D118" s="70" cm="1">
        <f t="array" aca="1" ref="D118" ca="1">_xlfn.XLOOKUP(A118,INDIRECT($A$5&amp;"!$AJ$41:$AJ$406"),INDIRECT($A$5&amp;"!$AO$41:$AO$406"))*SUM($F$3:$I$3)</f>
        <v>15</v>
      </c>
      <c r="E118" s="34" cm="1">
        <f t="array" ref="E118">SUMPRODUCT(('PT Storengy'!$B$8:$K$372)*('PT Storengy'!$A$8:$A$372=$A118)*('PT Storengy'!$A$5:$J$5=$A$6)*('PT Storengy'!$B$7:$K$7=$A$7))</f>
        <v>0</v>
      </c>
      <c r="F118" s="36">
        <f t="shared" ca="1" si="12"/>
        <v>0</v>
      </c>
      <c r="G118" s="54">
        <f t="shared" ca="1" si="13"/>
        <v>0</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9.9999999999999978E-2</v>
      </c>
      <c r="I118" s="95">
        <f t="shared" ca="1" si="8"/>
        <v>0</v>
      </c>
      <c r="K118" s="36">
        <f t="shared" ca="1" si="7"/>
        <v>0</v>
      </c>
      <c r="L118" s="54">
        <f t="shared" ca="1" si="9"/>
        <v>0</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9.9999999999999978E-2</v>
      </c>
      <c r="N118" s="72">
        <f t="shared" ca="1" si="10"/>
        <v>0</v>
      </c>
    </row>
    <row r="119" spans="1:14" x14ac:dyDescent="0.35">
      <c r="A119" s="32">
        <f t="shared" si="11"/>
        <v>46063</v>
      </c>
      <c r="B119" s="70" cm="1">
        <f t="array" aca="1" ref="B119" ca="1">_xlfn.XLOOKUP(A119,INDIRECT($A$5&amp;"!$AJ$41:$AJ$406"),INDIRECT($A$5&amp;"!$An$41:$An$406"))*SUM($F$3:$I$3)</f>
        <v>0</v>
      </c>
      <c r="C119" s="70" cm="1">
        <f t="array" aca="1" ref="C119" ca="1">_xlfn.XLOOKUP(A119,INDIRECT($A$5&amp;"!$AJ$41:$AJ$406"),INDIRECT($A$5&amp;"!$Ak$41:$Ak$406"))*SUM($F$3:$I$3)</f>
        <v>0</v>
      </c>
      <c r="D119" s="70" cm="1">
        <f t="array" aca="1" ref="D119" ca="1">_xlfn.XLOOKUP(A119,INDIRECT($A$5&amp;"!$AJ$41:$AJ$406"),INDIRECT($A$5&amp;"!$AO$41:$AO$406"))*SUM($F$3:$I$3)</f>
        <v>15</v>
      </c>
      <c r="E119" s="34" cm="1">
        <f t="array" ref="E119">SUMPRODUCT(('PT Storengy'!$B$8:$K$372)*('PT Storengy'!$A$8:$A$372=$A119)*('PT Storengy'!$A$5:$J$5=$A$6)*('PT Storengy'!$B$7:$K$7=$A$7))</f>
        <v>0</v>
      </c>
      <c r="F119" s="36">
        <f t="shared" ca="1" si="12"/>
        <v>0</v>
      </c>
      <c r="G119" s="54">
        <f t="shared" ca="1" si="13"/>
        <v>0</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9.9999999999999978E-2</v>
      </c>
      <c r="I119" s="95">
        <f t="shared" ca="1" si="8"/>
        <v>0</v>
      </c>
      <c r="K119" s="36">
        <f t="shared" ca="1" si="7"/>
        <v>0</v>
      </c>
      <c r="L119" s="54">
        <f t="shared" ca="1" si="9"/>
        <v>0</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9.9999999999999978E-2</v>
      </c>
      <c r="N119" s="72">
        <f t="shared" ca="1" si="10"/>
        <v>0</v>
      </c>
    </row>
    <row r="120" spans="1:14" x14ac:dyDescent="0.35">
      <c r="A120" s="32">
        <f t="shared" si="11"/>
        <v>46064</v>
      </c>
      <c r="B120" s="70" cm="1">
        <f t="array" aca="1" ref="B120" ca="1">_xlfn.XLOOKUP(A120,INDIRECT($A$5&amp;"!$AJ$41:$AJ$406"),INDIRECT($A$5&amp;"!$An$41:$An$406"))*SUM($F$3:$I$3)</f>
        <v>0</v>
      </c>
      <c r="C120" s="70" cm="1">
        <f t="array" aca="1" ref="C120" ca="1">_xlfn.XLOOKUP(A120,INDIRECT($A$5&amp;"!$AJ$41:$AJ$406"),INDIRECT($A$5&amp;"!$Ak$41:$Ak$406"))*SUM($F$3:$I$3)</f>
        <v>0</v>
      </c>
      <c r="D120" s="70" cm="1">
        <f t="array" aca="1" ref="D120" ca="1">_xlfn.XLOOKUP(A120,INDIRECT($A$5&amp;"!$AJ$41:$AJ$406"),INDIRECT($A$5&amp;"!$AO$41:$AO$406"))*SUM($F$3:$I$3)</f>
        <v>15</v>
      </c>
      <c r="E120" s="34" cm="1">
        <f t="array" ref="E120">SUMPRODUCT(('PT Storengy'!$B$8:$K$372)*('PT Storengy'!$A$8:$A$372=$A120)*('PT Storengy'!$A$5:$J$5=$A$6)*('PT Storengy'!$B$7:$K$7=$A$7))</f>
        <v>0</v>
      </c>
      <c r="F120" s="36">
        <f t="shared" ca="1" si="12"/>
        <v>0</v>
      </c>
      <c r="G120" s="54">
        <f t="shared" ca="1" si="13"/>
        <v>0</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9.9999999999999978E-2</v>
      </c>
      <c r="I120" s="95">
        <f t="shared" ca="1" si="8"/>
        <v>0</v>
      </c>
      <c r="K120" s="36">
        <f t="shared" ca="1" si="7"/>
        <v>0</v>
      </c>
      <c r="L120" s="54">
        <f t="shared" ca="1" si="9"/>
        <v>0</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9.9999999999999978E-2</v>
      </c>
      <c r="N120" s="72">
        <f t="shared" ca="1" si="10"/>
        <v>0</v>
      </c>
    </row>
    <row r="121" spans="1:14" x14ac:dyDescent="0.35">
      <c r="A121" s="32">
        <f t="shared" si="11"/>
        <v>46065</v>
      </c>
      <c r="B121" s="70" cm="1">
        <f t="array" aca="1" ref="B121" ca="1">_xlfn.XLOOKUP(A121,INDIRECT($A$5&amp;"!$AJ$41:$AJ$406"),INDIRECT($A$5&amp;"!$An$41:$An$406"))*SUM($F$3:$I$3)</f>
        <v>0</v>
      </c>
      <c r="C121" s="70" cm="1">
        <f t="array" aca="1" ref="C121" ca="1">_xlfn.XLOOKUP(A121,INDIRECT($A$5&amp;"!$AJ$41:$AJ$406"),INDIRECT($A$5&amp;"!$Ak$41:$Ak$406"))*SUM($F$3:$I$3)</f>
        <v>0</v>
      </c>
      <c r="D121" s="70" cm="1">
        <f t="array" aca="1" ref="D121" ca="1">_xlfn.XLOOKUP(A121,INDIRECT($A$5&amp;"!$AJ$41:$AJ$406"),INDIRECT($A$5&amp;"!$AO$41:$AO$406"))*SUM($F$3:$I$3)</f>
        <v>15</v>
      </c>
      <c r="E121" s="34" cm="1">
        <f t="array" ref="E121">SUMPRODUCT(('PT Storengy'!$B$8:$K$372)*('PT Storengy'!$A$8:$A$372=$A121)*('PT Storengy'!$A$5:$J$5=$A$6)*('PT Storengy'!$B$7:$K$7=$A$7))</f>
        <v>0</v>
      </c>
      <c r="F121" s="36">
        <f t="shared" ca="1" si="12"/>
        <v>0</v>
      </c>
      <c r="G121" s="54">
        <f t="shared" ca="1" si="13"/>
        <v>0</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9.9999999999999978E-2</v>
      </c>
      <c r="I121" s="95">
        <f t="shared" ca="1" si="8"/>
        <v>0</v>
      </c>
      <c r="K121" s="36">
        <f t="shared" ca="1" si="7"/>
        <v>0</v>
      </c>
      <c r="L121" s="54">
        <f t="shared" ca="1" si="9"/>
        <v>0</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9.9999999999999978E-2</v>
      </c>
      <c r="N121" s="72">
        <f t="shared" ca="1" si="10"/>
        <v>0</v>
      </c>
    </row>
    <row r="122" spans="1:14" x14ac:dyDescent="0.35">
      <c r="A122" s="32">
        <f t="shared" si="11"/>
        <v>46066</v>
      </c>
      <c r="B122" s="70" cm="1">
        <f t="array" aca="1" ref="B122" ca="1">_xlfn.XLOOKUP(A122,INDIRECT($A$5&amp;"!$AJ$41:$AJ$406"),INDIRECT($A$5&amp;"!$An$41:$An$406"))*SUM($F$3:$I$3)</f>
        <v>0</v>
      </c>
      <c r="C122" s="70" cm="1">
        <f t="array" aca="1" ref="C122" ca="1">_xlfn.XLOOKUP(A122,INDIRECT($A$5&amp;"!$AJ$41:$AJ$406"),INDIRECT($A$5&amp;"!$Ak$41:$Ak$406"))*SUM($F$3:$I$3)</f>
        <v>0</v>
      </c>
      <c r="D122" s="70" cm="1">
        <f t="array" aca="1" ref="D122" ca="1">_xlfn.XLOOKUP(A122,INDIRECT($A$5&amp;"!$AJ$41:$AJ$406"),INDIRECT($A$5&amp;"!$AO$41:$AO$406"))*SUM($F$3:$I$3)</f>
        <v>15</v>
      </c>
      <c r="E122" s="34" cm="1">
        <f t="array" ref="E122">SUMPRODUCT(('PT Storengy'!$B$8:$K$372)*('PT Storengy'!$A$8:$A$372=$A122)*('PT Storengy'!$A$5:$J$5=$A$6)*('PT Storengy'!$B$7:$K$7=$A$7))</f>
        <v>0</v>
      </c>
      <c r="F122" s="36">
        <f t="shared" ca="1" si="12"/>
        <v>0</v>
      </c>
      <c r="G122" s="54">
        <f t="shared" ca="1" si="13"/>
        <v>0</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9.9999999999999978E-2</v>
      </c>
      <c r="I122" s="95">
        <f t="shared" ca="1" si="8"/>
        <v>0</v>
      </c>
      <c r="K122" s="36">
        <f t="shared" ca="1" si="7"/>
        <v>0</v>
      </c>
      <c r="L122" s="54">
        <f t="shared" ca="1" si="9"/>
        <v>0</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9.9999999999999978E-2</v>
      </c>
      <c r="N122" s="72">
        <f t="shared" ca="1" si="10"/>
        <v>0</v>
      </c>
    </row>
    <row r="123" spans="1:14" x14ac:dyDescent="0.35">
      <c r="A123" s="32">
        <f t="shared" si="11"/>
        <v>46067</v>
      </c>
      <c r="B123" s="70" cm="1">
        <f t="array" aca="1" ref="B123" ca="1">_xlfn.XLOOKUP(A123,INDIRECT($A$5&amp;"!$AJ$41:$AJ$406"),INDIRECT($A$5&amp;"!$An$41:$An$406"))*SUM($F$3:$I$3)</f>
        <v>0</v>
      </c>
      <c r="C123" s="70" cm="1">
        <f t="array" aca="1" ref="C123" ca="1">_xlfn.XLOOKUP(A123,INDIRECT($A$5&amp;"!$AJ$41:$AJ$406"),INDIRECT($A$5&amp;"!$Ak$41:$Ak$406"))*SUM($F$3:$I$3)</f>
        <v>0</v>
      </c>
      <c r="D123" s="70" cm="1">
        <f t="array" aca="1" ref="D123" ca="1">_xlfn.XLOOKUP(A123,INDIRECT($A$5&amp;"!$AJ$41:$AJ$406"),INDIRECT($A$5&amp;"!$AO$41:$AO$406"))*SUM($F$3:$I$3)</f>
        <v>15</v>
      </c>
      <c r="E123" s="34" cm="1">
        <f t="array" ref="E123">SUMPRODUCT(('PT Storengy'!$B$8:$K$372)*('PT Storengy'!$A$8:$A$372=$A123)*('PT Storengy'!$A$5:$J$5=$A$6)*('PT Storengy'!$B$7:$K$7=$A$7))</f>
        <v>0</v>
      </c>
      <c r="F123" s="36">
        <f t="shared" ca="1" si="12"/>
        <v>0</v>
      </c>
      <c r="G123" s="54">
        <f t="shared" ca="1" si="13"/>
        <v>0</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9.9999999999999978E-2</v>
      </c>
      <c r="I123" s="95">
        <f t="shared" ca="1" si="8"/>
        <v>0</v>
      </c>
      <c r="K123" s="36">
        <f t="shared" ca="1" si="7"/>
        <v>0</v>
      </c>
      <c r="L123" s="54">
        <f t="shared" ca="1" si="9"/>
        <v>0</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9.9999999999999978E-2</v>
      </c>
      <c r="N123" s="72">
        <f t="shared" ca="1" si="10"/>
        <v>0</v>
      </c>
    </row>
    <row r="124" spans="1:14" x14ac:dyDescent="0.35">
      <c r="A124" s="32">
        <f t="shared" si="11"/>
        <v>46068</v>
      </c>
      <c r="B124" s="70" cm="1">
        <f t="array" aca="1" ref="B124" ca="1">_xlfn.XLOOKUP(A124,INDIRECT($A$5&amp;"!$AJ$41:$AJ$406"),INDIRECT($A$5&amp;"!$An$41:$An$406"))*SUM($F$3:$I$3)</f>
        <v>0</v>
      </c>
      <c r="C124" s="70" cm="1">
        <f t="array" aca="1" ref="C124" ca="1">_xlfn.XLOOKUP(A124,INDIRECT($A$5&amp;"!$AJ$41:$AJ$406"),INDIRECT($A$5&amp;"!$Ak$41:$Ak$406"))*SUM($F$3:$I$3)</f>
        <v>0</v>
      </c>
      <c r="D124" s="70" cm="1">
        <f t="array" aca="1" ref="D124" ca="1">_xlfn.XLOOKUP(A124,INDIRECT($A$5&amp;"!$AJ$41:$AJ$406"),INDIRECT($A$5&amp;"!$AO$41:$AO$406"))*SUM($F$3:$I$3)</f>
        <v>15</v>
      </c>
      <c r="E124" s="34" cm="1">
        <f t="array" ref="E124">SUMPRODUCT(('PT Storengy'!$B$8:$K$372)*('PT Storengy'!$A$8:$A$372=$A124)*('PT Storengy'!$A$5:$J$5=$A$6)*('PT Storengy'!$B$7:$K$7=$A$7))</f>
        <v>0</v>
      </c>
      <c r="F124" s="36">
        <f t="shared" ca="1" si="12"/>
        <v>0</v>
      </c>
      <c r="G124" s="54">
        <f t="shared" ca="1" si="13"/>
        <v>0</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9.9999999999999978E-2</v>
      </c>
      <c r="I124" s="95">
        <f t="shared" ca="1" si="8"/>
        <v>0</v>
      </c>
      <c r="K124" s="36">
        <f t="shared" ca="1" si="7"/>
        <v>0</v>
      </c>
      <c r="L124" s="54">
        <f t="shared" ca="1" si="9"/>
        <v>0</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9.9999999999999978E-2</v>
      </c>
      <c r="N124" s="72">
        <f t="shared" ca="1" si="10"/>
        <v>0</v>
      </c>
    </row>
    <row r="125" spans="1:14" x14ac:dyDescent="0.35">
      <c r="A125" s="32">
        <f t="shared" si="11"/>
        <v>46069</v>
      </c>
      <c r="B125" s="70" cm="1">
        <f t="array" aca="1" ref="B125" ca="1">_xlfn.XLOOKUP(A125,INDIRECT($A$5&amp;"!$AJ$41:$AJ$406"),INDIRECT($A$5&amp;"!$An$41:$An$406"))*SUM($F$3:$I$3)</f>
        <v>0</v>
      </c>
      <c r="C125" s="70" cm="1">
        <f t="array" aca="1" ref="C125" ca="1">_xlfn.XLOOKUP(A125,INDIRECT($A$5&amp;"!$AJ$41:$AJ$406"),INDIRECT($A$5&amp;"!$Ak$41:$Ak$406"))*SUM($F$3:$I$3)</f>
        <v>0</v>
      </c>
      <c r="D125" s="70" cm="1">
        <f t="array" aca="1" ref="D125" ca="1">_xlfn.XLOOKUP(A125,INDIRECT($A$5&amp;"!$AJ$41:$AJ$406"),INDIRECT($A$5&amp;"!$AO$41:$AO$406"))*SUM($F$3:$I$3)</f>
        <v>15</v>
      </c>
      <c r="E125" s="34" cm="1">
        <f t="array" ref="E125">SUMPRODUCT(('PT Storengy'!$B$8:$K$372)*('PT Storengy'!$A$8:$A$372=$A125)*('PT Storengy'!$A$5:$J$5=$A$6)*('PT Storengy'!$B$7:$K$7=$A$7))</f>
        <v>0</v>
      </c>
      <c r="F125" s="36">
        <f t="shared" ca="1" si="12"/>
        <v>0</v>
      </c>
      <c r="G125" s="54">
        <f t="shared" ca="1" si="13"/>
        <v>0</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9.9999999999999978E-2</v>
      </c>
      <c r="I125" s="95">
        <f t="shared" ca="1" si="8"/>
        <v>0</v>
      </c>
      <c r="K125" s="36">
        <f t="shared" ca="1" si="7"/>
        <v>0</v>
      </c>
      <c r="L125" s="54">
        <f t="shared" ca="1" si="9"/>
        <v>0</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9.9999999999999978E-2</v>
      </c>
      <c r="N125" s="72">
        <f t="shared" ca="1" si="10"/>
        <v>0</v>
      </c>
    </row>
    <row r="126" spans="1:14" x14ac:dyDescent="0.35">
      <c r="A126" s="32">
        <f t="shared" si="11"/>
        <v>46070</v>
      </c>
      <c r="B126" s="70" cm="1">
        <f t="array" aca="1" ref="B126" ca="1">_xlfn.XLOOKUP(A126,INDIRECT($A$5&amp;"!$AJ$41:$AJ$406"),INDIRECT($A$5&amp;"!$An$41:$An$406"))*SUM($F$3:$I$3)</f>
        <v>0</v>
      </c>
      <c r="C126" s="70" cm="1">
        <f t="array" aca="1" ref="C126" ca="1">_xlfn.XLOOKUP(A126,INDIRECT($A$5&amp;"!$AJ$41:$AJ$406"),INDIRECT($A$5&amp;"!$Ak$41:$Ak$406"))*SUM($F$3:$I$3)</f>
        <v>0</v>
      </c>
      <c r="D126" s="70" cm="1">
        <f t="array" aca="1" ref="D126" ca="1">_xlfn.XLOOKUP(A126,INDIRECT($A$5&amp;"!$AJ$41:$AJ$406"),INDIRECT($A$5&amp;"!$AO$41:$AO$406"))*SUM($F$3:$I$3)</f>
        <v>15</v>
      </c>
      <c r="E126" s="34" cm="1">
        <f t="array" ref="E126">SUMPRODUCT(('PT Storengy'!$B$8:$K$372)*('PT Storengy'!$A$8:$A$372=$A126)*('PT Storengy'!$A$5:$J$5=$A$6)*('PT Storengy'!$B$7:$K$7=$A$7))</f>
        <v>0</v>
      </c>
      <c r="F126" s="36">
        <f t="shared" ca="1" si="12"/>
        <v>0</v>
      </c>
      <c r="G126" s="54">
        <f t="shared" ca="1" si="13"/>
        <v>0</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9.9999999999999978E-2</v>
      </c>
      <c r="I126" s="95">
        <f t="shared" ca="1" si="8"/>
        <v>0</v>
      </c>
      <c r="K126" s="36">
        <f t="shared" ca="1" si="7"/>
        <v>0</v>
      </c>
      <c r="L126" s="54">
        <f t="shared" ca="1" si="9"/>
        <v>0</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9.9999999999999978E-2</v>
      </c>
      <c r="N126" s="72">
        <f t="shared" ca="1" si="10"/>
        <v>0</v>
      </c>
    </row>
    <row r="127" spans="1:14" x14ac:dyDescent="0.35">
      <c r="A127" s="32">
        <f t="shared" si="11"/>
        <v>46071</v>
      </c>
      <c r="B127" s="70" cm="1">
        <f t="array" aca="1" ref="B127" ca="1">_xlfn.XLOOKUP(A127,INDIRECT($A$5&amp;"!$AJ$41:$AJ$406"),INDIRECT($A$5&amp;"!$An$41:$An$406"))*SUM($F$3:$I$3)</f>
        <v>0</v>
      </c>
      <c r="C127" s="70" cm="1">
        <f t="array" aca="1" ref="C127" ca="1">_xlfn.XLOOKUP(A127,INDIRECT($A$5&amp;"!$AJ$41:$AJ$406"),INDIRECT($A$5&amp;"!$Ak$41:$Ak$406"))*SUM($F$3:$I$3)</f>
        <v>0</v>
      </c>
      <c r="D127" s="70" cm="1">
        <f t="array" aca="1" ref="D127" ca="1">_xlfn.XLOOKUP(A127,INDIRECT($A$5&amp;"!$AJ$41:$AJ$406"),INDIRECT($A$5&amp;"!$AO$41:$AO$406"))*SUM($F$3:$I$3)</f>
        <v>15</v>
      </c>
      <c r="E127" s="34" cm="1">
        <f t="array" ref="E127">SUMPRODUCT(('PT Storengy'!$B$8:$K$372)*('PT Storengy'!$A$8:$A$372=$A127)*('PT Storengy'!$A$5:$J$5=$A$6)*('PT Storengy'!$B$7:$K$7=$A$7))</f>
        <v>0</v>
      </c>
      <c r="F127" s="36">
        <f t="shared" ca="1" si="12"/>
        <v>0</v>
      </c>
      <c r="G127" s="54">
        <f t="shared" ca="1" si="13"/>
        <v>0</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9.9999999999999978E-2</v>
      </c>
      <c r="I127" s="95">
        <f t="shared" ca="1" si="8"/>
        <v>0</v>
      </c>
      <c r="K127" s="36">
        <f t="shared" ca="1" si="7"/>
        <v>0</v>
      </c>
      <c r="L127" s="54">
        <f t="shared" ca="1" si="9"/>
        <v>0</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9.9999999999999978E-2</v>
      </c>
      <c r="N127" s="72">
        <f t="shared" ca="1" si="10"/>
        <v>0</v>
      </c>
    </row>
    <row r="128" spans="1:14" x14ac:dyDescent="0.35">
      <c r="A128" s="32">
        <f t="shared" si="11"/>
        <v>46072</v>
      </c>
      <c r="B128" s="70" cm="1">
        <f t="array" aca="1" ref="B128" ca="1">_xlfn.XLOOKUP(A128,INDIRECT($A$5&amp;"!$AJ$41:$AJ$406"),INDIRECT($A$5&amp;"!$An$41:$An$406"))*SUM($F$3:$I$3)</f>
        <v>0</v>
      </c>
      <c r="C128" s="70" cm="1">
        <f t="array" aca="1" ref="C128" ca="1">_xlfn.XLOOKUP(A128,INDIRECT($A$5&amp;"!$AJ$41:$AJ$406"),INDIRECT($A$5&amp;"!$Ak$41:$Ak$406"))*SUM($F$3:$I$3)</f>
        <v>0</v>
      </c>
      <c r="D128" s="70" cm="1">
        <f t="array" aca="1" ref="D128" ca="1">_xlfn.XLOOKUP(A128,INDIRECT($A$5&amp;"!$AJ$41:$AJ$406"),INDIRECT($A$5&amp;"!$AO$41:$AO$406"))*SUM($F$3:$I$3)</f>
        <v>15</v>
      </c>
      <c r="E128" s="34" cm="1">
        <f t="array" ref="E128">SUMPRODUCT(('PT Storengy'!$B$8:$K$372)*('PT Storengy'!$A$8:$A$372=$A128)*('PT Storengy'!$A$5:$J$5=$A$6)*('PT Storengy'!$B$7:$K$7=$A$7))</f>
        <v>0</v>
      </c>
      <c r="F128" s="36">
        <f t="shared" ca="1" si="12"/>
        <v>0</v>
      </c>
      <c r="G128" s="54">
        <f t="shared" ca="1" si="13"/>
        <v>0</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9.9999999999999978E-2</v>
      </c>
      <c r="I128" s="95">
        <f t="shared" ca="1" si="8"/>
        <v>0</v>
      </c>
      <c r="K128" s="36">
        <f t="shared" ca="1" si="7"/>
        <v>0</v>
      </c>
      <c r="L128" s="54">
        <f t="shared" ca="1" si="9"/>
        <v>0</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9.9999999999999978E-2</v>
      </c>
      <c r="N128" s="72">
        <f t="shared" ca="1" si="10"/>
        <v>0</v>
      </c>
    </row>
    <row r="129" spans="1:14" x14ac:dyDescent="0.35">
      <c r="A129" s="32">
        <f t="shared" si="11"/>
        <v>46073</v>
      </c>
      <c r="B129" s="70" cm="1">
        <f t="array" aca="1" ref="B129" ca="1">_xlfn.XLOOKUP(A129,INDIRECT($A$5&amp;"!$AJ$41:$AJ$406"),INDIRECT($A$5&amp;"!$An$41:$An$406"))*SUM($F$3:$I$3)</f>
        <v>0</v>
      </c>
      <c r="C129" s="70" cm="1">
        <f t="array" aca="1" ref="C129" ca="1">_xlfn.XLOOKUP(A129,INDIRECT($A$5&amp;"!$AJ$41:$AJ$406"),INDIRECT($A$5&amp;"!$Ak$41:$Ak$406"))*SUM($F$3:$I$3)</f>
        <v>0</v>
      </c>
      <c r="D129" s="70" cm="1">
        <f t="array" aca="1" ref="D129" ca="1">_xlfn.XLOOKUP(A129,INDIRECT($A$5&amp;"!$AJ$41:$AJ$406"),INDIRECT($A$5&amp;"!$AO$41:$AO$406"))*SUM($F$3:$I$3)</f>
        <v>15</v>
      </c>
      <c r="E129" s="34" cm="1">
        <f t="array" ref="E129">SUMPRODUCT(('PT Storengy'!$B$8:$K$372)*('PT Storengy'!$A$8:$A$372=$A129)*('PT Storengy'!$A$5:$J$5=$A$6)*('PT Storengy'!$B$7:$K$7=$A$7))</f>
        <v>0</v>
      </c>
      <c r="F129" s="36">
        <f t="shared" ca="1" si="12"/>
        <v>0</v>
      </c>
      <c r="G129" s="54">
        <f t="shared" ca="1" si="13"/>
        <v>0</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9.9999999999999978E-2</v>
      </c>
      <c r="I129" s="95">
        <f t="shared" ca="1" si="8"/>
        <v>0</v>
      </c>
      <c r="K129" s="36">
        <f t="shared" ca="1" si="7"/>
        <v>0</v>
      </c>
      <c r="L129" s="54">
        <f t="shared" ca="1" si="9"/>
        <v>0</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9.9999999999999978E-2</v>
      </c>
      <c r="N129" s="72">
        <f t="shared" ca="1" si="10"/>
        <v>0</v>
      </c>
    </row>
    <row r="130" spans="1:14" x14ac:dyDescent="0.35">
      <c r="A130" s="32">
        <f t="shared" si="11"/>
        <v>46074</v>
      </c>
      <c r="B130" s="70" cm="1">
        <f t="array" aca="1" ref="B130" ca="1">_xlfn.XLOOKUP(A130,INDIRECT($A$5&amp;"!$AJ$41:$AJ$406"),INDIRECT($A$5&amp;"!$An$41:$An$406"))*SUM($F$3:$I$3)</f>
        <v>0</v>
      </c>
      <c r="C130" s="70" cm="1">
        <f t="array" aca="1" ref="C130" ca="1">_xlfn.XLOOKUP(A130,INDIRECT($A$5&amp;"!$AJ$41:$AJ$406"),INDIRECT($A$5&amp;"!$Ak$41:$Ak$406"))*SUM($F$3:$I$3)</f>
        <v>0</v>
      </c>
      <c r="D130" s="70" cm="1">
        <f t="array" aca="1" ref="D130" ca="1">_xlfn.XLOOKUP(A130,INDIRECT($A$5&amp;"!$AJ$41:$AJ$406"),INDIRECT($A$5&amp;"!$AO$41:$AO$406"))*SUM($F$3:$I$3)</f>
        <v>15</v>
      </c>
      <c r="E130" s="34" cm="1">
        <f t="array" ref="E130">SUMPRODUCT(('PT Storengy'!$B$8:$K$372)*('PT Storengy'!$A$8:$A$372=$A130)*('PT Storengy'!$A$5:$J$5=$A$6)*('PT Storengy'!$B$7:$K$7=$A$7))</f>
        <v>0</v>
      </c>
      <c r="F130" s="36">
        <f t="shared" ca="1" si="12"/>
        <v>0</v>
      </c>
      <c r="G130" s="54">
        <f t="shared" ca="1" si="13"/>
        <v>0</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9.9999999999999978E-2</v>
      </c>
      <c r="I130" s="95">
        <f t="shared" ca="1" si="8"/>
        <v>0</v>
      </c>
      <c r="K130" s="36">
        <f t="shared" ca="1" si="7"/>
        <v>0</v>
      </c>
      <c r="L130" s="54">
        <f t="shared" ca="1" si="9"/>
        <v>0</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9.9999999999999978E-2</v>
      </c>
      <c r="N130" s="72">
        <f t="shared" ca="1" si="10"/>
        <v>0</v>
      </c>
    </row>
    <row r="131" spans="1:14" x14ac:dyDescent="0.35">
      <c r="A131" s="32">
        <f t="shared" si="11"/>
        <v>46075</v>
      </c>
      <c r="B131" s="70" cm="1">
        <f t="array" aca="1" ref="B131" ca="1">_xlfn.XLOOKUP(A131,INDIRECT($A$5&amp;"!$AJ$41:$AJ$406"),INDIRECT($A$5&amp;"!$An$41:$An$406"))*SUM($F$3:$I$3)</f>
        <v>0</v>
      </c>
      <c r="C131" s="70" cm="1">
        <f t="array" aca="1" ref="C131" ca="1">_xlfn.XLOOKUP(A131,INDIRECT($A$5&amp;"!$AJ$41:$AJ$406"),INDIRECT($A$5&amp;"!$Ak$41:$Ak$406"))*SUM($F$3:$I$3)</f>
        <v>0</v>
      </c>
      <c r="D131" s="70" cm="1">
        <f t="array" aca="1" ref="D131" ca="1">_xlfn.XLOOKUP(A131,INDIRECT($A$5&amp;"!$AJ$41:$AJ$406"),INDIRECT($A$5&amp;"!$AO$41:$AO$406"))*SUM($F$3:$I$3)</f>
        <v>15</v>
      </c>
      <c r="E131" s="34" cm="1">
        <f t="array" ref="E131">SUMPRODUCT(('PT Storengy'!$B$8:$K$372)*('PT Storengy'!$A$8:$A$372=$A131)*('PT Storengy'!$A$5:$J$5=$A$6)*('PT Storengy'!$B$7:$K$7=$A$7))</f>
        <v>0</v>
      </c>
      <c r="F131" s="36">
        <f t="shared" ca="1" si="12"/>
        <v>0</v>
      </c>
      <c r="G131" s="54">
        <f t="shared" ca="1" si="13"/>
        <v>0</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9.9999999999999978E-2</v>
      </c>
      <c r="I131" s="95">
        <f t="shared" ca="1" si="8"/>
        <v>0</v>
      </c>
      <c r="K131" s="36">
        <f t="shared" ca="1" si="7"/>
        <v>0</v>
      </c>
      <c r="L131" s="54">
        <f t="shared" ca="1" si="9"/>
        <v>0</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9.9999999999999978E-2</v>
      </c>
      <c r="N131" s="72">
        <f t="shared" ca="1" si="10"/>
        <v>0</v>
      </c>
    </row>
    <row r="132" spans="1:14" x14ac:dyDescent="0.35">
      <c r="A132" s="32">
        <f t="shared" si="11"/>
        <v>46076</v>
      </c>
      <c r="B132" s="70" cm="1">
        <f t="array" aca="1" ref="B132" ca="1">_xlfn.XLOOKUP(A132,INDIRECT($A$5&amp;"!$AJ$41:$AJ$406"),INDIRECT($A$5&amp;"!$An$41:$An$406"))*SUM($F$3:$I$3)</f>
        <v>0</v>
      </c>
      <c r="C132" s="70" cm="1">
        <f t="array" aca="1" ref="C132" ca="1">_xlfn.XLOOKUP(A132,INDIRECT($A$5&amp;"!$AJ$41:$AJ$406"),INDIRECT($A$5&amp;"!$Ak$41:$Ak$406"))*SUM($F$3:$I$3)</f>
        <v>0</v>
      </c>
      <c r="D132" s="70" cm="1">
        <f t="array" aca="1" ref="D132" ca="1">_xlfn.XLOOKUP(A132,INDIRECT($A$5&amp;"!$AJ$41:$AJ$406"),INDIRECT($A$5&amp;"!$AO$41:$AO$406"))*SUM($F$3:$I$3)</f>
        <v>15</v>
      </c>
      <c r="E132" s="34" cm="1">
        <f t="array" ref="E132">SUMPRODUCT(('PT Storengy'!$B$8:$K$372)*('PT Storengy'!$A$8:$A$372=$A132)*('PT Storengy'!$A$5:$J$5=$A$6)*('PT Storengy'!$B$7:$K$7=$A$7))</f>
        <v>0</v>
      </c>
      <c r="F132" s="36">
        <f t="shared" ca="1" si="12"/>
        <v>0</v>
      </c>
      <c r="G132" s="54">
        <f t="shared" ca="1" si="13"/>
        <v>0</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9.9999999999999978E-2</v>
      </c>
      <c r="I132" s="95">
        <f t="shared" ca="1" si="8"/>
        <v>0</v>
      </c>
      <c r="K132" s="36">
        <f t="shared" ca="1" si="7"/>
        <v>0</v>
      </c>
      <c r="L132" s="54">
        <f t="shared" ca="1" si="9"/>
        <v>0</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9.9999999999999978E-2</v>
      </c>
      <c r="N132" s="72">
        <f t="shared" ca="1" si="10"/>
        <v>0</v>
      </c>
    </row>
    <row r="133" spans="1:14" x14ac:dyDescent="0.35">
      <c r="A133" s="32">
        <f t="shared" si="11"/>
        <v>46077</v>
      </c>
      <c r="B133" s="70" cm="1">
        <f t="array" aca="1" ref="B133" ca="1">_xlfn.XLOOKUP(A133,INDIRECT($A$5&amp;"!$AJ$41:$AJ$406"),INDIRECT($A$5&amp;"!$An$41:$An$406"))*SUM($F$3:$I$3)</f>
        <v>0</v>
      </c>
      <c r="C133" s="70" cm="1">
        <f t="array" aca="1" ref="C133" ca="1">_xlfn.XLOOKUP(A133,INDIRECT($A$5&amp;"!$AJ$41:$AJ$406"),INDIRECT($A$5&amp;"!$Ak$41:$Ak$406"))*SUM($F$3:$I$3)</f>
        <v>0</v>
      </c>
      <c r="D133" s="70" cm="1">
        <f t="array" aca="1" ref="D133" ca="1">_xlfn.XLOOKUP(A133,INDIRECT($A$5&amp;"!$AJ$41:$AJ$406"),INDIRECT($A$5&amp;"!$AO$41:$AO$406"))*SUM($F$3:$I$3)</f>
        <v>15</v>
      </c>
      <c r="E133" s="34" cm="1">
        <f t="array" ref="E133">SUMPRODUCT(('PT Storengy'!$B$8:$K$372)*('PT Storengy'!$A$8:$A$372=$A133)*('PT Storengy'!$A$5:$J$5=$A$6)*('PT Storengy'!$B$7:$K$7=$A$7))</f>
        <v>0</v>
      </c>
      <c r="F133" s="36">
        <f t="shared" ca="1" si="12"/>
        <v>0</v>
      </c>
      <c r="G133" s="54">
        <f t="shared" ca="1" si="13"/>
        <v>0</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9.9999999999999978E-2</v>
      </c>
      <c r="I133" s="95">
        <f t="shared" ca="1" si="8"/>
        <v>0</v>
      </c>
      <c r="K133" s="36">
        <f t="shared" ca="1" si="7"/>
        <v>0</v>
      </c>
      <c r="L133" s="54">
        <f t="shared" ca="1" si="9"/>
        <v>0</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9.9999999999999978E-2</v>
      </c>
      <c r="N133" s="72">
        <f t="shared" ca="1" si="10"/>
        <v>0</v>
      </c>
    </row>
    <row r="134" spans="1:14" x14ac:dyDescent="0.35">
      <c r="A134" s="32">
        <f t="shared" si="11"/>
        <v>46078</v>
      </c>
      <c r="B134" s="70" cm="1">
        <f t="array" aca="1" ref="B134" ca="1">_xlfn.XLOOKUP(A134,INDIRECT($A$5&amp;"!$AJ$41:$AJ$406"),INDIRECT($A$5&amp;"!$An$41:$An$406"))*SUM($F$3:$I$3)</f>
        <v>0</v>
      </c>
      <c r="C134" s="70" cm="1">
        <f t="array" aca="1" ref="C134" ca="1">_xlfn.XLOOKUP(A134,INDIRECT($A$5&amp;"!$AJ$41:$AJ$406"),INDIRECT($A$5&amp;"!$Ak$41:$Ak$406"))*SUM($F$3:$I$3)</f>
        <v>0</v>
      </c>
      <c r="D134" s="70" cm="1">
        <f t="array" aca="1" ref="D134" ca="1">_xlfn.XLOOKUP(A134,INDIRECT($A$5&amp;"!$AJ$41:$AJ$406"),INDIRECT($A$5&amp;"!$AO$41:$AO$406"))*SUM($F$3:$I$3)</f>
        <v>15</v>
      </c>
      <c r="E134" s="34" cm="1">
        <f t="array" ref="E134">SUMPRODUCT(('PT Storengy'!$B$8:$K$372)*('PT Storengy'!$A$8:$A$372=$A134)*('PT Storengy'!$A$5:$J$5=$A$6)*('PT Storengy'!$B$7:$K$7=$A$7))</f>
        <v>0</v>
      </c>
      <c r="F134" s="36">
        <f t="shared" ca="1" si="12"/>
        <v>0</v>
      </c>
      <c r="G134" s="54">
        <f t="shared" ca="1" si="13"/>
        <v>0</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9.9999999999999978E-2</v>
      </c>
      <c r="I134" s="95">
        <f t="shared" ca="1" si="8"/>
        <v>0</v>
      </c>
      <c r="K134" s="36">
        <f t="shared" ca="1" si="7"/>
        <v>0</v>
      </c>
      <c r="L134" s="54">
        <f t="shared" ca="1" si="9"/>
        <v>0</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9.9999999999999978E-2</v>
      </c>
      <c r="N134" s="72">
        <f t="shared" ca="1" si="10"/>
        <v>0</v>
      </c>
    </row>
    <row r="135" spans="1:14" x14ac:dyDescent="0.35">
      <c r="A135" s="32">
        <f t="shared" si="11"/>
        <v>46079</v>
      </c>
      <c r="B135" s="70" cm="1">
        <f t="array" aca="1" ref="B135" ca="1">_xlfn.XLOOKUP(A135,INDIRECT($A$5&amp;"!$AJ$41:$AJ$406"),INDIRECT($A$5&amp;"!$An$41:$An$406"))*SUM($F$3:$I$3)</f>
        <v>0</v>
      </c>
      <c r="C135" s="70" cm="1">
        <f t="array" aca="1" ref="C135" ca="1">_xlfn.XLOOKUP(A135,INDIRECT($A$5&amp;"!$AJ$41:$AJ$406"),INDIRECT($A$5&amp;"!$Ak$41:$Ak$406"))*SUM($F$3:$I$3)</f>
        <v>0</v>
      </c>
      <c r="D135" s="70" cm="1">
        <f t="array" aca="1" ref="D135" ca="1">_xlfn.XLOOKUP(A135,INDIRECT($A$5&amp;"!$AJ$41:$AJ$406"),INDIRECT($A$5&amp;"!$AO$41:$AO$406"))*SUM($F$3:$I$3)</f>
        <v>15</v>
      </c>
      <c r="E135" s="34" cm="1">
        <f t="array" ref="E135">SUMPRODUCT(('PT Storengy'!$B$8:$K$372)*('PT Storengy'!$A$8:$A$372=$A135)*('PT Storengy'!$A$5:$J$5=$A$6)*('PT Storengy'!$B$7:$K$7=$A$7))</f>
        <v>0</v>
      </c>
      <c r="F135" s="36">
        <f t="shared" ca="1" si="12"/>
        <v>0</v>
      </c>
      <c r="G135" s="54">
        <f t="shared" ca="1" si="13"/>
        <v>0</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9.9999999999999978E-2</v>
      </c>
      <c r="I135" s="95">
        <f t="shared" ca="1" si="8"/>
        <v>0</v>
      </c>
      <c r="K135" s="36">
        <f t="shared" ca="1" si="7"/>
        <v>0</v>
      </c>
      <c r="L135" s="54">
        <f t="shared" ca="1" si="9"/>
        <v>0</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9.9999999999999978E-2</v>
      </c>
      <c r="N135" s="72">
        <f t="shared" ca="1" si="10"/>
        <v>0</v>
      </c>
    </row>
    <row r="136" spans="1:14" x14ac:dyDescent="0.35">
      <c r="A136" s="32">
        <f t="shared" si="11"/>
        <v>46080</v>
      </c>
      <c r="B136" s="70" cm="1">
        <f t="array" aca="1" ref="B136" ca="1">_xlfn.XLOOKUP(A136,INDIRECT($A$5&amp;"!$AJ$41:$AJ$406"),INDIRECT($A$5&amp;"!$An$41:$An$406"))*SUM($F$3:$I$3)</f>
        <v>0</v>
      </c>
      <c r="C136" s="70" cm="1">
        <f t="array" aca="1" ref="C136" ca="1">_xlfn.XLOOKUP(A136,INDIRECT($A$5&amp;"!$AJ$41:$AJ$406"),INDIRECT($A$5&amp;"!$Ak$41:$Ak$406"))*SUM($F$3:$I$3)</f>
        <v>0</v>
      </c>
      <c r="D136" s="70" cm="1">
        <f t="array" aca="1" ref="D136" ca="1">_xlfn.XLOOKUP(A136,INDIRECT($A$5&amp;"!$AJ$41:$AJ$406"),INDIRECT($A$5&amp;"!$AO$41:$AO$406"))*SUM($F$3:$I$3)</f>
        <v>15</v>
      </c>
      <c r="E136" s="34" cm="1">
        <f t="array" ref="E136">SUMPRODUCT(('PT Storengy'!$B$8:$K$372)*('PT Storengy'!$A$8:$A$372=$A136)*('PT Storengy'!$A$5:$J$5=$A$6)*('PT Storengy'!$B$7:$K$7=$A$7))</f>
        <v>0</v>
      </c>
      <c r="F136" s="36">
        <f t="shared" ca="1" si="12"/>
        <v>0</v>
      </c>
      <c r="G136" s="54">
        <f t="shared" ca="1" si="13"/>
        <v>0</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9.9999999999999978E-2</v>
      </c>
      <c r="I136" s="95">
        <f t="shared" ca="1" si="8"/>
        <v>0</v>
      </c>
      <c r="K136" s="36">
        <f t="shared" ca="1" si="7"/>
        <v>0</v>
      </c>
      <c r="L136" s="54">
        <f t="shared" ca="1" si="9"/>
        <v>0</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9.9999999999999978E-2</v>
      </c>
      <c r="N136" s="72">
        <f t="shared" ca="1" si="10"/>
        <v>0</v>
      </c>
    </row>
    <row r="137" spans="1:14" x14ac:dyDescent="0.35">
      <c r="A137" s="32">
        <f t="shared" si="11"/>
        <v>46081</v>
      </c>
      <c r="B137" s="70" cm="1">
        <f t="array" aca="1" ref="B137" ca="1">_xlfn.XLOOKUP(A137,INDIRECT($A$5&amp;"!$AJ$41:$AJ$406"),INDIRECT($A$5&amp;"!$An$41:$An$406"))*SUM($F$3:$I$3)</f>
        <v>0</v>
      </c>
      <c r="C137" s="70" cm="1">
        <f t="array" aca="1" ref="C137" ca="1">_xlfn.XLOOKUP(A137,INDIRECT($A$5&amp;"!$AJ$41:$AJ$406"),INDIRECT($A$5&amp;"!$Ak$41:$Ak$406"))*SUM($F$3:$I$3)</f>
        <v>0</v>
      </c>
      <c r="D137" s="70" cm="1">
        <f t="array" aca="1" ref="D137" ca="1">_xlfn.XLOOKUP(A137,INDIRECT($A$5&amp;"!$AJ$41:$AJ$406"),INDIRECT($A$5&amp;"!$AO$41:$AO$406"))*SUM($F$3:$I$3)</f>
        <v>15</v>
      </c>
      <c r="E137" s="34" cm="1">
        <f t="array" ref="E137">SUMPRODUCT(('PT Storengy'!$B$8:$K$372)*('PT Storengy'!$A$8:$A$372=$A137)*('PT Storengy'!$A$5:$J$5=$A$6)*('PT Storengy'!$B$7:$K$7=$A$7))</f>
        <v>0</v>
      </c>
      <c r="F137" s="36">
        <f t="shared" ca="1" si="12"/>
        <v>0</v>
      </c>
      <c r="G137" s="54">
        <f t="shared" ca="1" si="13"/>
        <v>0</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9.9999999999999978E-2</v>
      </c>
      <c r="I137" s="95">
        <f t="shared" ca="1" si="8"/>
        <v>0</v>
      </c>
      <c r="K137" s="36">
        <f t="shared" ca="1" si="7"/>
        <v>0</v>
      </c>
      <c r="L137" s="54">
        <f t="shared" ca="1" si="9"/>
        <v>0</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9.9999999999999978E-2</v>
      </c>
      <c r="N137" s="72">
        <f t="shared" ca="1" si="10"/>
        <v>0</v>
      </c>
    </row>
    <row r="138" spans="1:14" x14ac:dyDescent="0.35">
      <c r="A138" s="32">
        <f t="shared" si="11"/>
        <v>46082</v>
      </c>
      <c r="B138" s="70" cm="1">
        <f t="array" aca="1" ref="B138" ca="1">_xlfn.XLOOKUP(A138,INDIRECT($A$5&amp;"!$AJ$41:$AJ$406"),INDIRECT($A$5&amp;"!$An$41:$An$406"))*SUM($F$3:$I$3)</f>
        <v>0</v>
      </c>
      <c r="C138" s="70" cm="1">
        <f t="array" aca="1" ref="C138" ca="1">_xlfn.XLOOKUP(A138,INDIRECT($A$5&amp;"!$AJ$41:$AJ$406"),INDIRECT($A$5&amp;"!$Ak$41:$Ak$406"))*SUM($F$3:$I$3)</f>
        <v>0</v>
      </c>
      <c r="D138" s="70" cm="1">
        <f t="array" aca="1" ref="D138" ca="1">_xlfn.XLOOKUP(A138,INDIRECT($A$5&amp;"!$AJ$41:$AJ$406"),INDIRECT($A$5&amp;"!$AO$41:$AO$406"))*SUM($F$3:$I$3)</f>
        <v>15</v>
      </c>
      <c r="E138" s="34" cm="1">
        <f t="array" ref="E138">SUMPRODUCT(('PT Storengy'!$B$8:$K$372)*('PT Storengy'!$A$8:$A$372=$A138)*('PT Storengy'!$A$5:$J$5=$A$6)*('PT Storengy'!$B$7:$K$7=$A$7))</f>
        <v>0</v>
      </c>
      <c r="F138" s="36">
        <f t="shared" ca="1" si="12"/>
        <v>0</v>
      </c>
      <c r="G138" s="54">
        <f t="shared" ca="1" si="13"/>
        <v>0</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9.9999999999999978E-2</v>
      </c>
      <c r="I138" s="95">
        <f t="shared" ca="1" si="8"/>
        <v>0</v>
      </c>
      <c r="K138" s="36">
        <f t="shared" ca="1" si="7"/>
        <v>0</v>
      </c>
      <c r="L138" s="54">
        <f t="shared" ca="1" si="9"/>
        <v>0</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9.9999999999999978E-2</v>
      </c>
      <c r="N138" s="72">
        <f t="shared" ca="1" si="10"/>
        <v>0</v>
      </c>
    </row>
    <row r="139" spans="1:14" x14ac:dyDescent="0.35">
      <c r="A139" s="32">
        <f t="shared" si="11"/>
        <v>46083</v>
      </c>
      <c r="B139" s="70" cm="1">
        <f t="array" aca="1" ref="B139" ca="1">_xlfn.XLOOKUP(A139,INDIRECT($A$5&amp;"!$AJ$41:$AJ$406"),INDIRECT($A$5&amp;"!$An$41:$An$406"))*SUM($F$3:$I$3)</f>
        <v>0</v>
      </c>
      <c r="C139" s="70" cm="1">
        <f t="array" aca="1" ref="C139" ca="1">_xlfn.XLOOKUP(A139,INDIRECT($A$5&amp;"!$AJ$41:$AJ$406"),INDIRECT($A$5&amp;"!$Ak$41:$Ak$406"))*SUM($F$3:$I$3)</f>
        <v>0</v>
      </c>
      <c r="D139" s="70" cm="1">
        <f t="array" aca="1" ref="D139" ca="1">_xlfn.XLOOKUP(A139,INDIRECT($A$5&amp;"!$AJ$41:$AJ$406"),INDIRECT($A$5&amp;"!$AO$41:$AO$406"))*SUM($F$3:$I$3)</f>
        <v>15</v>
      </c>
      <c r="E139" s="34" cm="1">
        <f t="array" ref="E139">SUMPRODUCT(('PT Storengy'!$B$8:$K$372)*('PT Storengy'!$A$8:$A$372=$A139)*('PT Storengy'!$A$5:$J$5=$A$6)*('PT Storengy'!$B$7:$K$7=$A$7))</f>
        <v>0</v>
      </c>
      <c r="F139" s="36">
        <f t="shared" ca="1" si="12"/>
        <v>0</v>
      </c>
      <c r="G139" s="54">
        <f t="shared" ca="1" si="13"/>
        <v>0</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9.9999999999999978E-2</v>
      </c>
      <c r="I139" s="95">
        <f t="shared" ca="1" si="8"/>
        <v>0</v>
      </c>
      <c r="K139" s="36">
        <f t="shared" ca="1" si="7"/>
        <v>0</v>
      </c>
      <c r="L139" s="54">
        <f t="shared" ca="1" si="9"/>
        <v>0</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9.9999999999999978E-2</v>
      </c>
      <c r="N139" s="72">
        <f t="shared" ca="1" si="10"/>
        <v>0</v>
      </c>
    </row>
    <row r="140" spans="1:14" x14ac:dyDescent="0.35">
      <c r="A140" s="32">
        <f t="shared" si="11"/>
        <v>46084</v>
      </c>
      <c r="B140" s="70" cm="1">
        <f t="array" aca="1" ref="B140" ca="1">_xlfn.XLOOKUP(A140,INDIRECT($A$5&amp;"!$AJ$41:$AJ$406"),INDIRECT($A$5&amp;"!$An$41:$An$406"))*SUM($F$3:$I$3)</f>
        <v>0</v>
      </c>
      <c r="C140" s="70" cm="1">
        <f t="array" aca="1" ref="C140" ca="1">_xlfn.XLOOKUP(A140,INDIRECT($A$5&amp;"!$AJ$41:$AJ$406"),INDIRECT($A$5&amp;"!$Ak$41:$Ak$406"))*SUM($F$3:$I$3)</f>
        <v>0</v>
      </c>
      <c r="D140" s="70" cm="1">
        <f t="array" aca="1" ref="D140" ca="1">_xlfn.XLOOKUP(A140,INDIRECT($A$5&amp;"!$AJ$41:$AJ$406"),INDIRECT($A$5&amp;"!$AO$41:$AO$406"))*SUM($F$3:$I$3)</f>
        <v>15</v>
      </c>
      <c r="E140" s="34" cm="1">
        <f t="array" ref="E140">SUMPRODUCT(('PT Storengy'!$B$8:$K$372)*('PT Storengy'!$A$8:$A$372=$A140)*('PT Storengy'!$A$5:$J$5=$A$6)*('PT Storengy'!$B$7:$K$7=$A$7))</f>
        <v>0</v>
      </c>
      <c r="F140" s="36">
        <f t="shared" ca="1" si="12"/>
        <v>0</v>
      </c>
      <c r="G140" s="54">
        <f t="shared" ca="1" si="13"/>
        <v>0</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9.9999999999999978E-2</v>
      </c>
      <c r="I140" s="95">
        <f t="shared" ca="1" si="8"/>
        <v>0</v>
      </c>
      <c r="K140" s="36">
        <f t="shared" ca="1" si="7"/>
        <v>0</v>
      </c>
      <c r="L140" s="54">
        <f t="shared" ca="1" si="9"/>
        <v>0</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9.9999999999999978E-2</v>
      </c>
      <c r="N140" s="72">
        <f t="shared" ca="1" si="10"/>
        <v>0</v>
      </c>
    </row>
    <row r="141" spans="1:14" x14ac:dyDescent="0.35">
      <c r="A141" s="32">
        <f t="shared" si="11"/>
        <v>46085</v>
      </c>
      <c r="B141" s="70" cm="1">
        <f t="array" aca="1" ref="B141" ca="1">_xlfn.XLOOKUP(A141,INDIRECT($A$5&amp;"!$AJ$41:$AJ$406"),INDIRECT($A$5&amp;"!$An$41:$An$406"))*SUM($F$3:$I$3)</f>
        <v>0</v>
      </c>
      <c r="C141" s="70" cm="1">
        <f t="array" aca="1" ref="C141" ca="1">_xlfn.XLOOKUP(A141,INDIRECT($A$5&amp;"!$AJ$41:$AJ$406"),INDIRECT($A$5&amp;"!$Ak$41:$Ak$406"))*SUM($F$3:$I$3)</f>
        <v>0</v>
      </c>
      <c r="D141" s="70" cm="1">
        <f t="array" aca="1" ref="D141" ca="1">_xlfn.XLOOKUP(A141,INDIRECT($A$5&amp;"!$AJ$41:$AJ$406"),INDIRECT($A$5&amp;"!$AO$41:$AO$406"))*SUM($F$3:$I$3)</f>
        <v>15</v>
      </c>
      <c r="E141" s="34" cm="1">
        <f t="array" ref="E141">SUMPRODUCT(('PT Storengy'!$B$8:$K$372)*('PT Storengy'!$A$8:$A$372=$A141)*('PT Storengy'!$A$5:$J$5=$A$6)*('PT Storengy'!$B$7:$K$7=$A$7))</f>
        <v>0</v>
      </c>
      <c r="F141" s="36">
        <f t="shared" ca="1" si="12"/>
        <v>0</v>
      </c>
      <c r="G141" s="54">
        <f t="shared" ca="1" si="13"/>
        <v>0</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9.9999999999999978E-2</v>
      </c>
      <c r="I141" s="95">
        <f t="shared" ca="1" si="8"/>
        <v>0</v>
      </c>
      <c r="K141" s="36">
        <f t="shared" ca="1" si="7"/>
        <v>0</v>
      </c>
      <c r="L141" s="54">
        <f t="shared" ca="1" si="9"/>
        <v>0</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9.9999999999999978E-2</v>
      </c>
      <c r="N141" s="72">
        <f t="shared" ca="1" si="10"/>
        <v>0</v>
      </c>
    </row>
    <row r="142" spans="1:14" x14ac:dyDescent="0.35">
      <c r="A142" s="32">
        <f t="shared" si="11"/>
        <v>46086</v>
      </c>
      <c r="B142" s="70" cm="1">
        <f t="array" aca="1" ref="B142" ca="1">_xlfn.XLOOKUP(A142,INDIRECT($A$5&amp;"!$AJ$41:$AJ$406"),INDIRECT($A$5&amp;"!$An$41:$An$406"))*SUM($F$3:$I$3)</f>
        <v>0</v>
      </c>
      <c r="C142" s="70" cm="1">
        <f t="array" aca="1" ref="C142" ca="1">_xlfn.XLOOKUP(A142,INDIRECT($A$5&amp;"!$AJ$41:$AJ$406"),INDIRECT($A$5&amp;"!$Ak$41:$Ak$406"))*SUM($F$3:$I$3)</f>
        <v>0</v>
      </c>
      <c r="D142" s="70" cm="1">
        <f t="array" aca="1" ref="D142" ca="1">_xlfn.XLOOKUP(A142,INDIRECT($A$5&amp;"!$AJ$41:$AJ$406"),INDIRECT($A$5&amp;"!$AO$41:$AO$406"))*SUM($F$3:$I$3)</f>
        <v>15</v>
      </c>
      <c r="E142" s="34" cm="1">
        <f t="array" ref="E142">SUMPRODUCT(('PT Storengy'!$B$8:$K$372)*('PT Storengy'!$A$8:$A$372=$A142)*('PT Storengy'!$A$5:$J$5=$A$6)*('PT Storengy'!$B$7:$K$7=$A$7))</f>
        <v>0</v>
      </c>
      <c r="F142" s="36">
        <f t="shared" ca="1" si="12"/>
        <v>0</v>
      </c>
      <c r="G142" s="54">
        <f t="shared" ca="1" si="13"/>
        <v>0</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9.9999999999999978E-2</v>
      </c>
      <c r="I142" s="95">
        <f t="shared" ca="1" si="8"/>
        <v>0</v>
      </c>
      <c r="K142" s="36">
        <f t="shared" ca="1" si="7"/>
        <v>0</v>
      </c>
      <c r="L142" s="54">
        <f t="shared" ca="1" si="9"/>
        <v>0</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9.9999999999999978E-2</v>
      </c>
      <c r="N142" s="72">
        <f t="shared" ca="1" si="10"/>
        <v>0</v>
      </c>
    </row>
    <row r="143" spans="1:14" x14ac:dyDescent="0.35">
      <c r="A143" s="32">
        <f t="shared" si="11"/>
        <v>46087</v>
      </c>
      <c r="B143" s="70" cm="1">
        <f t="array" aca="1" ref="B143" ca="1">_xlfn.XLOOKUP(A143,INDIRECT($A$5&amp;"!$AJ$41:$AJ$406"),INDIRECT($A$5&amp;"!$An$41:$An$406"))*SUM($F$3:$I$3)</f>
        <v>0</v>
      </c>
      <c r="C143" s="70" cm="1">
        <f t="array" aca="1" ref="C143" ca="1">_xlfn.XLOOKUP(A143,INDIRECT($A$5&amp;"!$AJ$41:$AJ$406"),INDIRECT($A$5&amp;"!$Ak$41:$Ak$406"))*SUM($F$3:$I$3)</f>
        <v>0</v>
      </c>
      <c r="D143" s="70" cm="1">
        <f t="array" aca="1" ref="D143" ca="1">_xlfn.XLOOKUP(A143,INDIRECT($A$5&amp;"!$AJ$41:$AJ$406"),INDIRECT($A$5&amp;"!$AO$41:$AO$406"))*SUM($F$3:$I$3)</f>
        <v>15</v>
      </c>
      <c r="E143" s="34" cm="1">
        <f t="array" ref="E143">SUMPRODUCT(('PT Storengy'!$B$8:$K$372)*('PT Storengy'!$A$8:$A$372=$A143)*('PT Storengy'!$A$5:$J$5=$A$6)*('PT Storengy'!$B$7:$K$7=$A$7))</f>
        <v>0</v>
      </c>
      <c r="F143" s="36">
        <f t="shared" ca="1" si="12"/>
        <v>0</v>
      </c>
      <c r="G143" s="54">
        <f t="shared" ca="1" si="13"/>
        <v>0</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9.9999999999999978E-2</v>
      </c>
      <c r="I143" s="95">
        <f t="shared" ca="1" si="8"/>
        <v>0</v>
      </c>
      <c r="K143" s="36">
        <f t="shared" ca="1" si="7"/>
        <v>0</v>
      </c>
      <c r="L143" s="54">
        <f t="shared" ca="1" si="9"/>
        <v>0</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9.9999999999999978E-2</v>
      </c>
      <c r="N143" s="72">
        <f t="shared" ca="1" si="10"/>
        <v>0</v>
      </c>
    </row>
    <row r="144" spans="1:14" x14ac:dyDescent="0.35">
      <c r="A144" s="32">
        <f t="shared" si="11"/>
        <v>46088</v>
      </c>
      <c r="B144" s="70" cm="1">
        <f t="array" aca="1" ref="B144" ca="1">_xlfn.XLOOKUP(A144,INDIRECT($A$5&amp;"!$AJ$41:$AJ$406"),INDIRECT($A$5&amp;"!$An$41:$An$406"))*SUM($F$3:$I$3)</f>
        <v>0</v>
      </c>
      <c r="C144" s="70" cm="1">
        <f t="array" aca="1" ref="C144" ca="1">_xlfn.XLOOKUP(A144,INDIRECT($A$5&amp;"!$AJ$41:$AJ$406"),INDIRECT($A$5&amp;"!$Ak$41:$Ak$406"))*SUM($F$3:$I$3)</f>
        <v>0</v>
      </c>
      <c r="D144" s="70" cm="1">
        <f t="array" aca="1" ref="D144" ca="1">_xlfn.XLOOKUP(A144,INDIRECT($A$5&amp;"!$AJ$41:$AJ$406"),INDIRECT($A$5&amp;"!$AO$41:$AO$406"))*SUM($F$3:$I$3)</f>
        <v>15</v>
      </c>
      <c r="E144" s="34" cm="1">
        <f t="array" ref="E144">SUMPRODUCT(('PT Storengy'!$B$8:$K$372)*('PT Storengy'!$A$8:$A$372=$A144)*('PT Storengy'!$A$5:$J$5=$A$6)*('PT Storengy'!$B$7:$K$7=$A$7))</f>
        <v>0</v>
      </c>
      <c r="F144" s="36">
        <f t="shared" ca="1" si="12"/>
        <v>0</v>
      </c>
      <c r="G144" s="54">
        <f t="shared" ca="1" si="13"/>
        <v>0</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9.9999999999999978E-2</v>
      </c>
      <c r="I144" s="95">
        <f t="shared" ca="1" si="8"/>
        <v>0</v>
      </c>
      <c r="K144" s="36">
        <f t="shared" ca="1" si="7"/>
        <v>0</v>
      </c>
      <c r="L144" s="54">
        <f t="shared" ca="1" si="9"/>
        <v>0</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9.9999999999999978E-2</v>
      </c>
      <c r="N144" s="72">
        <f t="shared" ca="1" si="10"/>
        <v>0</v>
      </c>
    </row>
    <row r="145" spans="1:14" x14ac:dyDescent="0.35">
      <c r="A145" s="32">
        <f t="shared" si="11"/>
        <v>46089</v>
      </c>
      <c r="B145" s="70" cm="1">
        <f t="array" aca="1" ref="B145" ca="1">_xlfn.XLOOKUP(A145,INDIRECT($A$5&amp;"!$AJ$41:$AJ$406"),INDIRECT($A$5&amp;"!$An$41:$An$406"))*SUM($F$3:$I$3)</f>
        <v>0</v>
      </c>
      <c r="C145" s="70" cm="1">
        <f t="array" aca="1" ref="C145" ca="1">_xlfn.XLOOKUP(A145,INDIRECT($A$5&amp;"!$AJ$41:$AJ$406"),INDIRECT($A$5&amp;"!$Ak$41:$Ak$406"))*SUM($F$3:$I$3)</f>
        <v>0</v>
      </c>
      <c r="D145" s="70" cm="1">
        <f t="array" aca="1" ref="D145" ca="1">_xlfn.XLOOKUP(A145,INDIRECT($A$5&amp;"!$AJ$41:$AJ$406"),INDIRECT($A$5&amp;"!$AO$41:$AO$406"))*SUM($F$3:$I$3)</f>
        <v>15</v>
      </c>
      <c r="E145" s="34" cm="1">
        <f t="array" ref="E145">SUMPRODUCT(('PT Storengy'!$B$8:$K$372)*('PT Storengy'!$A$8:$A$372=$A145)*('PT Storengy'!$A$5:$J$5=$A$6)*('PT Storengy'!$B$7:$K$7=$A$7))</f>
        <v>0</v>
      </c>
      <c r="F145" s="36">
        <f t="shared" ca="1" si="12"/>
        <v>0</v>
      </c>
      <c r="G145" s="54">
        <f t="shared" ca="1" si="13"/>
        <v>0</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9.9999999999999978E-2</v>
      </c>
      <c r="I145" s="95">
        <f t="shared" ca="1" si="8"/>
        <v>0</v>
      </c>
      <c r="K145" s="36">
        <f t="shared" ref="K145:K169" ca="1" si="14">K144-N145/1000</f>
        <v>0</v>
      </c>
      <c r="L145" s="54">
        <f t="shared" ca="1" si="9"/>
        <v>0</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9.9999999999999978E-2</v>
      </c>
      <c r="N145" s="72">
        <f t="shared" ca="1" si="10"/>
        <v>0</v>
      </c>
    </row>
    <row r="146" spans="1:14" x14ac:dyDescent="0.35">
      <c r="A146" s="32">
        <f t="shared" si="11"/>
        <v>46090</v>
      </c>
      <c r="B146" s="70" cm="1">
        <f t="array" aca="1" ref="B146" ca="1">_xlfn.XLOOKUP(A146,INDIRECT($A$5&amp;"!$AJ$41:$AJ$406"),INDIRECT($A$5&amp;"!$An$41:$An$406"))*SUM($F$3:$I$3)</f>
        <v>0</v>
      </c>
      <c r="C146" s="70" cm="1">
        <f t="array" aca="1" ref="C146" ca="1">_xlfn.XLOOKUP(A146,INDIRECT($A$5&amp;"!$AJ$41:$AJ$406"),INDIRECT($A$5&amp;"!$Ak$41:$Ak$406"))*SUM($F$3:$I$3)</f>
        <v>0</v>
      </c>
      <c r="D146" s="70" cm="1">
        <f t="array" aca="1" ref="D146" ca="1">_xlfn.XLOOKUP(A146,INDIRECT($A$5&amp;"!$AJ$41:$AJ$406"),INDIRECT($A$5&amp;"!$AO$41:$AO$406"))*SUM($F$3:$I$3)</f>
        <v>15</v>
      </c>
      <c r="E146" s="34" cm="1">
        <f t="array" ref="E146">SUMPRODUCT(('PT Storengy'!$B$8:$K$372)*('PT Storengy'!$A$8:$A$372=$A146)*('PT Storengy'!$A$5:$J$5=$A$6)*('PT Storengy'!$B$7:$K$7=$A$7))</f>
        <v>0</v>
      </c>
      <c r="F146" s="36">
        <f t="shared" ca="1" si="12"/>
        <v>0</v>
      </c>
      <c r="G146" s="54">
        <f t="shared" ca="1" si="13"/>
        <v>0</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9.9999999999999978E-2</v>
      </c>
      <c r="I146" s="95">
        <f t="shared" ref="I146:I169" ca="1" si="15">IF(F145*1000-$F$4*(1-E146)*H146&gt;1000*B146,$F$4*(1-E146)*H146,F145*1000-1000*B146)</f>
        <v>0</v>
      </c>
      <c r="K146" s="36">
        <f t="shared" ca="1" si="14"/>
        <v>0</v>
      </c>
      <c r="L146" s="54">
        <f t="shared" ref="L146:L169" ca="1" si="16">MAX(K145/SUM($F$3,$G$3,$H$3,$I$3),0)</f>
        <v>0</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9.9999999999999978E-2</v>
      </c>
      <c r="N146" s="72">
        <f t="shared" ref="N146:N169" ca="1" si="17">IF(K145*1000&lt;$F$4*(1)*M146,K145*1000,$F$4*(1)*M146)</f>
        <v>0</v>
      </c>
    </row>
    <row r="147" spans="1:14" x14ac:dyDescent="0.35">
      <c r="A147" s="32">
        <f t="shared" ref="A147:A169" si="18">A146+1</f>
        <v>46091</v>
      </c>
      <c r="B147" s="70" cm="1">
        <f t="array" aca="1" ref="B147" ca="1">_xlfn.XLOOKUP(A147,INDIRECT($A$5&amp;"!$AJ$41:$AJ$406"),INDIRECT($A$5&amp;"!$An$41:$An$406"))*SUM($F$3:$I$3)</f>
        <v>0</v>
      </c>
      <c r="C147" s="70" cm="1">
        <f t="array" aca="1" ref="C147" ca="1">_xlfn.XLOOKUP(A147,INDIRECT($A$5&amp;"!$AJ$41:$AJ$406"),INDIRECT($A$5&amp;"!$Ak$41:$Ak$406"))*SUM($F$3:$I$3)</f>
        <v>0</v>
      </c>
      <c r="D147" s="70" cm="1">
        <f t="array" aca="1" ref="D147" ca="1">_xlfn.XLOOKUP(A147,INDIRECT($A$5&amp;"!$AJ$41:$AJ$406"),INDIRECT($A$5&amp;"!$AO$41:$AO$406"))*SUM($F$3:$I$3)</f>
        <v>15</v>
      </c>
      <c r="E147" s="34" cm="1">
        <f t="array" ref="E147">SUMPRODUCT(('PT Storengy'!$B$8:$K$372)*('PT Storengy'!$A$8:$A$372=$A147)*('PT Storengy'!$A$5:$J$5=$A$6)*('PT Storengy'!$B$7:$K$7=$A$7))</f>
        <v>0</v>
      </c>
      <c r="F147" s="36">
        <f t="shared" ref="F147:F169" ca="1" si="19">F146-I147/1000</f>
        <v>0</v>
      </c>
      <c r="G147" s="54">
        <f t="shared" ref="G147:G169" ca="1" si="20">$F146/SUM($F$3,$G$3,$H$3,$I$3)</f>
        <v>0</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9.9999999999999978E-2</v>
      </c>
      <c r="I147" s="95">
        <f t="shared" ca="1" si="15"/>
        <v>0</v>
      </c>
      <c r="K147" s="36">
        <f t="shared" ca="1" si="14"/>
        <v>0</v>
      </c>
      <c r="L147" s="54">
        <f t="shared" ca="1" si="16"/>
        <v>0</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9.9999999999999978E-2</v>
      </c>
      <c r="N147" s="72">
        <f t="shared" ca="1" si="17"/>
        <v>0</v>
      </c>
    </row>
    <row r="148" spans="1:14" x14ac:dyDescent="0.35">
      <c r="A148" s="32">
        <f t="shared" si="18"/>
        <v>46092</v>
      </c>
      <c r="B148" s="70" cm="1">
        <f t="array" aca="1" ref="B148" ca="1">_xlfn.XLOOKUP(A148,INDIRECT($A$5&amp;"!$AJ$41:$AJ$406"),INDIRECT($A$5&amp;"!$An$41:$An$406"))*SUM($F$3:$I$3)</f>
        <v>0</v>
      </c>
      <c r="C148" s="70" cm="1">
        <f t="array" aca="1" ref="C148" ca="1">_xlfn.XLOOKUP(A148,INDIRECT($A$5&amp;"!$AJ$41:$AJ$406"),INDIRECT($A$5&amp;"!$Ak$41:$Ak$406"))*SUM($F$3:$I$3)</f>
        <v>0</v>
      </c>
      <c r="D148" s="70" cm="1">
        <f t="array" aca="1" ref="D148" ca="1">_xlfn.XLOOKUP(A148,INDIRECT($A$5&amp;"!$AJ$41:$AJ$406"),INDIRECT($A$5&amp;"!$AO$41:$AO$406"))*SUM($F$3:$I$3)</f>
        <v>15</v>
      </c>
      <c r="E148" s="34" cm="1">
        <f t="array" ref="E148">SUMPRODUCT(('PT Storengy'!$B$8:$K$372)*('PT Storengy'!$A$8:$A$372=$A148)*('PT Storengy'!$A$5:$J$5=$A$6)*('PT Storengy'!$B$7:$K$7=$A$7))</f>
        <v>0</v>
      </c>
      <c r="F148" s="36">
        <f t="shared" ca="1" si="19"/>
        <v>0</v>
      </c>
      <c r="G148" s="54">
        <f t="shared" ca="1" si="20"/>
        <v>0</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9.9999999999999978E-2</v>
      </c>
      <c r="I148" s="95">
        <f t="shared" ca="1" si="15"/>
        <v>0</v>
      </c>
      <c r="K148" s="36">
        <f t="shared" ca="1" si="14"/>
        <v>0</v>
      </c>
      <c r="L148" s="54">
        <f t="shared" ca="1" si="16"/>
        <v>0</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9.9999999999999978E-2</v>
      </c>
      <c r="N148" s="72">
        <f t="shared" ca="1" si="17"/>
        <v>0</v>
      </c>
    </row>
    <row r="149" spans="1:14" x14ac:dyDescent="0.35">
      <c r="A149" s="32">
        <f t="shared" si="18"/>
        <v>46093</v>
      </c>
      <c r="B149" s="70" cm="1">
        <f t="array" aca="1" ref="B149" ca="1">_xlfn.XLOOKUP(A149,INDIRECT($A$5&amp;"!$AJ$41:$AJ$406"),INDIRECT($A$5&amp;"!$An$41:$An$406"))*SUM($F$3:$I$3)</f>
        <v>0</v>
      </c>
      <c r="C149" s="70" cm="1">
        <f t="array" aca="1" ref="C149" ca="1">_xlfn.XLOOKUP(A149,INDIRECT($A$5&amp;"!$AJ$41:$AJ$406"),INDIRECT($A$5&amp;"!$Ak$41:$Ak$406"))*SUM($F$3:$I$3)</f>
        <v>0</v>
      </c>
      <c r="D149" s="70" cm="1">
        <f t="array" aca="1" ref="D149" ca="1">_xlfn.XLOOKUP(A149,INDIRECT($A$5&amp;"!$AJ$41:$AJ$406"),INDIRECT($A$5&amp;"!$AO$41:$AO$406"))*SUM($F$3:$I$3)</f>
        <v>15</v>
      </c>
      <c r="E149" s="34" cm="1">
        <f t="array" ref="E149">SUMPRODUCT(('PT Storengy'!$B$8:$K$372)*('PT Storengy'!$A$8:$A$372=$A149)*('PT Storengy'!$A$5:$J$5=$A$6)*('PT Storengy'!$B$7:$K$7=$A$7))</f>
        <v>0</v>
      </c>
      <c r="F149" s="36">
        <f t="shared" ca="1" si="19"/>
        <v>0</v>
      </c>
      <c r="G149" s="54">
        <f t="shared" ca="1" si="20"/>
        <v>0</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9.9999999999999978E-2</v>
      </c>
      <c r="I149" s="95">
        <f t="shared" ca="1" si="15"/>
        <v>0</v>
      </c>
      <c r="K149" s="36">
        <f t="shared" ca="1" si="14"/>
        <v>0</v>
      </c>
      <c r="L149" s="54">
        <f t="shared" ca="1" si="16"/>
        <v>0</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9.9999999999999978E-2</v>
      </c>
      <c r="N149" s="72">
        <f t="shared" ca="1" si="17"/>
        <v>0</v>
      </c>
    </row>
    <row r="150" spans="1:14" x14ac:dyDescent="0.35">
      <c r="A150" s="32">
        <f t="shared" si="18"/>
        <v>46094</v>
      </c>
      <c r="B150" s="70" cm="1">
        <f t="array" aca="1" ref="B150" ca="1">_xlfn.XLOOKUP(A150,INDIRECT($A$5&amp;"!$AJ$41:$AJ$406"),INDIRECT($A$5&amp;"!$An$41:$An$406"))*SUM($F$3:$I$3)</f>
        <v>0</v>
      </c>
      <c r="C150" s="70" cm="1">
        <f t="array" aca="1" ref="C150" ca="1">_xlfn.XLOOKUP(A150,INDIRECT($A$5&amp;"!$AJ$41:$AJ$406"),INDIRECT($A$5&amp;"!$Ak$41:$Ak$406"))*SUM($F$3:$I$3)</f>
        <v>0</v>
      </c>
      <c r="D150" s="70" cm="1">
        <f t="array" aca="1" ref="D150" ca="1">_xlfn.XLOOKUP(A150,INDIRECT($A$5&amp;"!$AJ$41:$AJ$406"),INDIRECT($A$5&amp;"!$AO$41:$AO$406"))*SUM($F$3:$I$3)</f>
        <v>15</v>
      </c>
      <c r="E150" s="34" cm="1">
        <f t="array" ref="E150">SUMPRODUCT(('PT Storengy'!$B$8:$K$372)*('PT Storengy'!$A$8:$A$372=$A150)*('PT Storengy'!$A$5:$J$5=$A$6)*('PT Storengy'!$B$7:$K$7=$A$7))</f>
        <v>0</v>
      </c>
      <c r="F150" s="36">
        <f t="shared" ca="1" si="19"/>
        <v>0</v>
      </c>
      <c r="G150" s="54">
        <f t="shared" ca="1" si="20"/>
        <v>0</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9.9999999999999978E-2</v>
      </c>
      <c r="I150" s="95">
        <f t="shared" ca="1" si="15"/>
        <v>0</v>
      </c>
      <c r="K150" s="36">
        <f t="shared" ca="1" si="14"/>
        <v>0</v>
      </c>
      <c r="L150" s="54">
        <f t="shared" ca="1" si="16"/>
        <v>0</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9.9999999999999978E-2</v>
      </c>
      <c r="N150" s="72">
        <f t="shared" ca="1" si="17"/>
        <v>0</v>
      </c>
    </row>
    <row r="151" spans="1:14" x14ac:dyDescent="0.35">
      <c r="A151" s="32">
        <f t="shared" si="18"/>
        <v>46095</v>
      </c>
      <c r="B151" s="70" cm="1">
        <f t="array" aca="1" ref="B151" ca="1">_xlfn.XLOOKUP(A151,INDIRECT($A$5&amp;"!$AJ$41:$AJ$406"),INDIRECT($A$5&amp;"!$An$41:$An$406"))*SUM($F$3:$I$3)</f>
        <v>0</v>
      </c>
      <c r="C151" s="70" cm="1">
        <f t="array" aca="1" ref="C151" ca="1">_xlfn.XLOOKUP(A151,INDIRECT($A$5&amp;"!$AJ$41:$AJ$406"),INDIRECT($A$5&amp;"!$Ak$41:$Ak$406"))*SUM($F$3:$I$3)</f>
        <v>0</v>
      </c>
      <c r="D151" s="70" cm="1">
        <f t="array" aca="1" ref="D151" ca="1">_xlfn.XLOOKUP(A151,INDIRECT($A$5&amp;"!$AJ$41:$AJ$406"),INDIRECT($A$5&amp;"!$AO$41:$AO$406"))*SUM($F$3:$I$3)</f>
        <v>15</v>
      </c>
      <c r="E151" s="34" cm="1">
        <f t="array" ref="E151">SUMPRODUCT(('PT Storengy'!$B$8:$K$372)*('PT Storengy'!$A$8:$A$372=$A151)*('PT Storengy'!$A$5:$J$5=$A$6)*('PT Storengy'!$B$7:$K$7=$A$7))</f>
        <v>0</v>
      </c>
      <c r="F151" s="36">
        <f t="shared" ca="1" si="19"/>
        <v>0</v>
      </c>
      <c r="G151" s="54">
        <f t="shared" ca="1" si="20"/>
        <v>0</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9.9999999999999978E-2</v>
      </c>
      <c r="I151" s="95">
        <f t="shared" ca="1" si="15"/>
        <v>0</v>
      </c>
      <c r="K151" s="36">
        <f t="shared" ca="1" si="14"/>
        <v>0</v>
      </c>
      <c r="L151" s="54">
        <f t="shared" ca="1" si="16"/>
        <v>0</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9.9999999999999978E-2</v>
      </c>
      <c r="N151" s="72">
        <f t="shared" ca="1" si="17"/>
        <v>0</v>
      </c>
    </row>
    <row r="152" spans="1:14" x14ac:dyDescent="0.35">
      <c r="A152" s="32">
        <f t="shared" si="18"/>
        <v>46096</v>
      </c>
      <c r="B152" s="70" cm="1">
        <f t="array" aca="1" ref="B152" ca="1">_xlfn.XLOOKUP(A152,INDIRECT($A$5&amp;"!$AJ$41:$AJ$406"),INDIRECT($A$5&amp;"!$An$41:$An$406"))*SUM($F$3:$I$3)</f>
        <v>0</v>
      </c>
      <c r="C152" s="70" cm="1">
        <f t="array" aca="1" ref="C152" ca="1">_xlfn.XLOOKUP(A152,INDIRECT($A$5&amp;"!$AJ$41:$AJ$406"),INDIRECT($A$5&amp;"!$Ak$41:$Ak$406"))*SUM($F$3:$I$3)</f>
        <v>0</v>
      </c>
      <c r="D152" s="70" cm="1">
        <f t="array" aca="1" ref="D152" ca="1">_xlfn.XLOOKUP(A152,INDIRECT($A$5&amp;"!$AJ$41:$AJ$406"),INDIRECT($A$5&amp;"!$AO$41:$AO$406"))*SUM($F$3:$I$3)</f>
        <v>15</v>
      </c>
      <c r="E152" s="34" cm="1">
        <f t="array" ref="E152">SUMPRODUCT(('PT Storengy'!$B$8:$K$372)*('PT Storengy'!$A$8:$A$372=$A152)*('PT Storengy'!$A$5:$J$5=$A$6)*('PT Storengy'!$B$7:$K$7=$A$7))</f>
        <v>0</v>
      </c>
      <c r="F152" s="36">
        <f t="shared" ca="1" si="19"/>
        <v>0</v>
      </c>
      <c r="G152" s="54">
        <f t="shared" ca="1" si="20"/>
        <v>0</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9.9999999999999978E-2</v>
      </c>
      <c r="I152" s="95">
        <f t="shared" ca="1" si="15"/>
        <v>0</v>
      </c>
      <c r="K152" s="36">
        <f t="shared" ca="1" si="14"/>
        <v>0</v>
      </c>
      <c r="L152" s="54">
        <f t="shared" ca="1" si="16"/>
        <v>0</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9.9999999999999978E-2</v>
      </c>
      <c r="N152" s="72">
        <f t="shared" ca="1" si="17"/>
        <v>0</v>
      </c>
    </row>
    <row r="153" spans="1:14" x14ac:dyDescent="0.35">
      <c r="A153" s="32">
        <f t="shared" si="18"/>
        <v>46097</v>
      </c>
      <c r="B153" s="70" cm="1">
        <f t="array" aca="1" ref="B153" ca="1">_xlfn.XLOOKUP(A153,INDIRECT($A$5&amp;"!$AJ$41:$AJ$406"),INDIRECT($A$5&amp;"!$An$41:$An$406"))*SUM($F$3:$I$3)</f>
        <v>0</v>
      </c>
      <c r="C153" s="70" cm="1">
        <f t="array" aca="1" ref="C153" ca="1">_xlfn.XLOOKUP(A153,INDIRECT($A$5&amp;"!$AJ$41:$AJ$406"),INDIRECT($A$5&amp;"!$Ak$41:$Ak$406"))*SUM($F$3:$I$3)</f>
        <v>0</v>
      </c>
      <c r="D153" s="70" cm="1">
        <f t="array" aca="1" ref="D153" ca="1">_xlfn.XLOOKUP(A153,INDIRECT($A$5&amp;"!$AJ$41:$AJ$406"),INDIRECT($A$5&amp;"!$AO$41:$AO$406"))*SUM($F$3:$I$3)</f>
        <v>15</v>
      </c>
      <c r="E153" s="34" cm="1">
        <f t="array" ref="E153">SUMPRODUCT(('PT Storengy'!$B$8:$K$372)*('PT Storengy'!$A$8:$A$372=$A153)*('PT Storengy'!$A$5:$J$5=$A$6)*('PT Storengy'!$B$7:$K$7=$A$7))</f>
        <v>0</v>
      </c>
      <c r="F153" s="36">
        <f t="shared" ca="1" si="19"/>
        <v>0</v>
      </c>
      <c r="G153" s="54">
        <f t="shared" ca="1" si="20"/>
        <v>0</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9.9999999999999978E-2</v>
      </c>
      <c r="I153" s="95">
        <f t="shared" ca="1" si="15"/>
        <v>0</v>
      </c>
      <c r="K153" s="36">
        <f t="shared" ca="1" si="14"/>
        <v>0</v>
      </c>
      <c r="L153" s="54">
        <f t="shared" ca="1" si="16"/>
        <v>0</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9.9999999999999978E-2</v>
      </c>
      <c r="N153" s="72">
        <f t="shared" ca="1" si="17"/>
        <v>0</v>
      </c>
    </row>
    <row r="154" spans="1:14" x14ac:dyDescent="0.35">
      <c r="A154" s="32">
        <f t="shared" si="18"/>
        <v>46098</v>
      </c>
      <c r="B154" s="70" cm="1">
        <f t="array" aca="1" ref="B154" ca="1">_xlfn.XLOOKUP(A154,INDIRECT($A$5&amp;"!$AJ$41:$AJ$406"),INDIRECT($A$5&amp;"!$An$41:$An$406"))*SUM($F$3:$I$3)</f>
        <v>0</v>
      </c>
      <c r="C154" s="70" cm="1">
        <f t="array" aca="1" ref="C154" ca="1">_xlfn.XLOOKUP(A154,INDIRECT($A$5&amp;"!$AJ$41:$AJ$406"),INDIRECT($A$5&amp;"!$Ak$41:$Ak$406"))*SUM($F$3:$I$3)</f>
        <v>0</v>
      </c>
      <c r="D154" s="70" cm="1">
        <f t="array" aca="1" ref="D154" ca="1">_xlfn.XLOOKUP(A154,INDIRECT($A$5&amp;"!$AJ$41:$AJ$406"),INDIRECT($A$5&amp;"!$AO$41:$AO$406"))*SUM($F$3:$I$3)</f>
        <v>15</v>
      </c>
      <c r="E154" s="34" cm="1">
        <f t="array" ref="E154">SUMPRODUCT(('PT Storengy'!$B$8:$K$372)*('PT Storengy'!$A$8:$A$372=$A154)*('PT Storengy'!$A$5:$J$5=$A$6)*('PT Storengy'!$B$7:$K$7=$A$7))</f>
        <v>0</v>
      </c>
      <c r="F154" s="36">
        <f t="shared" ca="1" si="19"/>
        <v>0</v>
      </c>
      <c r="G154" s="54">
        <f t="shared" ca="1" si="20"/>
        <v>0</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9.9999999999999978E-2</v>
      </c>
      <c r="I154" s="95">
        <f t="shared" ca="1" si="15"/>
        <v>0</v>
      </c>
      <c r="K154" s="36">
        <f t="shared" ca="1" si="14"/>
        <v>0</v>
      </c>
      <c r="L154" s="54">
        <f t="shared" ca="1" si="16"/>
        <v>0</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9.9999999999999978E-2</v>
      </c>
      <c r="N154" s="72">
        <f t="shared" ca="1" si="17"/>
        <v>0</v>
      </c>
    </row>
    <row r="155" spans="1:14" x14ac:dyDescent="0.35">
      <c r="A155" s="32">
        <f t="shared" si="18"/>
        <v>46099</v>
      </c>
      <c r="B155" s="70" cm="1">
        <f t="array" aca="1" ref="B155" ca="1">_xlfn.XLOOKUP(A155,INDIRECT($A$5&amp;"!$AJ$41:$AJ$406"),INDIRECT($A$5&amp;"!$An$41:$An$406"))*SUM($F$3:$I$3)</f>
        <v>0</v>
      </c>
      <c r="C155" s="70" cm="1">
        <f t="array" aca="1" ref="C155" ca="1">_xlfn.XLOOKUP(A155,INDIRECT($A$5&amp;"!$AJ$41:$AJ$406"),INDIRECT($A$5&amp;"!$Ak$41:$Ak$406"))*SUM($F$3:$I$3)</f>
        <v>0</v>
      </c>
      <c r="D155" s="70" cm="1">
        <f t="array" aca="1" ref="D155" ca="1">_xlfn.XLOOKUP(A155,INDIRECT($A$5&amp;"!$AJ$41:$AJ$406"),INDIRECT($A$5&amp;"!$AO$41:$AO$406"))*SUM($F$3:$I$3)</f>
        <v>15</v>
      </c>
      <c r="E155" s="34" cm="1">
        <f t="array" ref="E155">SUMPRODUCT(('PT Storengy'!$B$8:$K$372)*('PT Storengy'!$A$8:$A$372=$A155)*('PT Storengy'!$A$5:$J$5=$A$6)*('PT Storengy'!$B$7:$K$7=$A$7))</f>
        <v>0</v>
      </c>
      <c r="F155" s="36">
        <f t="shared" ca="1" si="19"/>
        <v>0</v>
      </c>
      <c r="G155" s="54">
        <f t="shared" ca="1" si="20"/>
        <v>0</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9.9999999999999978E-2</v>
      </c>
      <c r="I155" s="95">
        <f t="shared" ca="1" si="15"/>
        <v>0</v>
      </c>
      <c r="K155" s="36">
        <f t="shared" ca="1" si="14"/>
        <v>0</v>
      </c>
      <c r="L155" s="54">
        <f t="shared" ca="1" si="16"/>
        <v>0</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9.9999999999999978E-2</v>
      </c>
      <c r="N155" s="72">
        <f t="shared" ca="1" si="17"/>
        <v>0</v>
      </c>
    </row>
    <row r="156" spans="1:14" x14ac:dyDescent="0.35">
      <c r="A156" s="32">
        <f t="shared" si="18"/>
        <v>46100</v>
      </c>
      <c r="B156" s="70" cm="1">
        <f t="array" aca="1" ref="B156" ca="1">_xlfn.XLOOKUP(A156,INDIRECT($A$5&amp;"!$AJ$41:$AJ$406"),INDIRECT($A$5&amp;"!$An$41:$An$406"))*SUM($F$3:$I$3)</f>
        <v>0</v>
      </c>
      <c r="C156" s="70" cm="1">
        <f t="array" aca="1" ref="C156" ca="1">_xlfn.XLOOKUP(A156,INDIRECT($A$5&amp;"!$AJ$41:$AJ$406"),INDIRECT($A$5&amp;"!$Ak$41:$Ak$406"))*SUM($F$3:$I$3)</f>
        <v>0</v>
      </c>
      <c r="D156" s="70" cm="1">
        <f t="array" aca="1" ref="D156" ca="1">_xlfn.XLOOKUP(A156,INDIRECT($A$5&amp;"!$AJ$41:$AJ$406"),INDIRECT($A$5&amp;"!$AO$41:$AO$406"))*SUM($F$3:$I$3)</f>
        <v>15</v>
      </c>
      <c r="E156" s="34" cm="1">
        <f t="array" ref="E156">SUMPRODUCT(('PT Storengy'!$B$8:$K$372)*('PT Storengy'!$A$8:$A$372=$A156)*('PT Storengy'!$A$5:$J$5=$A$6)*('PT Storengy'!$B$7:$K$7=$A$7))</f>
        <v>0</v>
      </c>
      <c r="F156" s="36">
        <f t="shared" ca="1" si="19"/>
        <v>0</v>
      </c>
      <c r="G156" s="54">
        <f t="shared" ca="1" si="20"/>
        <v>0</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9.9999999999999978E-2</v>
      </c>
      <c r="I156" s="95">
        <f t="shared" ca="1" si="15"/>
        <v>0</v>
      </c>
      <c r="K156" s="36">
        <f t="shared" ca="1" si="14"/>
        <v>0</v>
      </c>
      <c r="L156" s="54">
        <f t="shared" ca="1" si="16"/>
        <v>0</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9.9999999999999978E-2</v>
      </c>
      <c r="N156" s="72">
        <f t="shared" ca="1" si="17"/>
        <v>0</v>
      </c>
    </row>
    <row r="157" spans="1:14" x14ac:dyDescent="0.35">
      <c r="A157" s="32">
        <f t="shared" si="18"/>
        <v>46101</v>
      </c>
      <c r="B157" s="70" cm="1">
        <f t="array" aca="1" ref="B157" ca="1">_xlfn.XLOOKUP(A157,INDIRECT($A$5&amp;"!$AJ$41:$AJ$406"),INDIRECT($A$5&amp;"!$An$41:$An$406"))*SUM($F$3:$I$3)</f>
        <v>0</v>
      </c>
      <c r="C157" s="70" cm="1">
        <f t="array" aca="1" ref="C157" ca="1">_xlfn.XLOOKUP(A157,INDIRECT($A$5&amp;"!$AJ$41:$AJ$406"),INDIRECT($A$5&amp;"!$Ak$41:$Ak$406"))*SUM($F$3:$I$3)</f>
        <v>0</v>
      </c>
      <c r="D157" s="70" cm="1">
        <f t="array" aca="1" ref="D157" ca="1">_xlfn.XLOOKUP(A157,INDIRECT($A$5&amp;"!$AJ$41:$AJ$406"),INDIRECT($A$5&amp;"!$AO$41:$AO$406"))*SUM($F$3:$I$3)</f>
        <v>15</v>
      </c>
      <c r="E157" s="34" cm="1">
        <f t="array" ref="E157">SUMPRODUCT(('PT Storengy'!$B$8:$K$372)*('PT Storengy'!$A$8:$A$372=$A157)*('PT Storengy'!$A$5:$J$5=$A$6)*('PT Storengy'!$B$7:$K$7=$A$7))</f>
        <v>0</v>
      </c>
      <c r="F157" s="36">
        <f t="shared" ca="1" si="19"/>
        <v>0</v>
      </c>
      <c r="G157" s="54">
        <f t="shared" ca="1" si="20"/>
        <v>0</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9.9999999999999978E-2</v>
      </c>
      <c r="I157" s="95">
        <f t="shared" ca="1" si="15"/>
        <v>0</v>
      </c>
      <c r="K157" s="36">
        <f t="shared" ca="1" si="14"/>
        <v>0</v>
      </c>
      <c r="L157" s="54">
        <f t="shared" ca="1" si="16"/>
        <v>0</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9.9999999999999978E-2</v>
      </c>
      <c r="N157" s="72">
        <f t="shared" ca="1" si="17"/>
        <v>0</v>
      </c>
    </row>
    <row r="158" spans="1:14" x14ac:dyDescent="0.35">
      <c r="A158" s="32">
        <f t="shared" si="18"/>
        <v>46102</v>
      </c>
      <c r="B158" s="70" cm="1">
        <f t="array" aca="1" ref="B158" ca="1">_xlfn.XLOOKUP(A158,INDIRECT($A$5&amp;"!$AJ$41:$AJ$406"),INDIRECT($A$5&amp;"!$An$41:$An$406"))*SUM($F$3:$I$3)</f>
        <v>0</v>
      </c>
      <c r="C158" s="70" cm="1">
        <f t="array" aca="1" ref="C158" ca="1">_xlfn.XLOOKUP(A158,INDIRECT($A$5&amp;"!$AJ$41:$AJ$406"),INDIRECT($A$5&amp;"!$Ak$41:$Ak$406"))*SUM($F$3:$I$3)</f>
        <v>0</v>
      </c>
      <c r="D158" s="70" cm="1">
        <f t="array" aca="1" ref="D158" ca="1">_xlfn.XLOOKUP(A158,INDIRECT($A$5&amp;"!$AJ$41:$AJ$406"),INDIRECT($A$5&amp;"!$AO$41:$AO$406"))*SUM($F$3:$I$3)</f>
        <v>15</v>
      </c>
      <c r="E158" s="34" cm="1">
        <f t="array" ref="E158">SUMPRODUCT(('PT Storengy'!$B$8:$K$372)*('PT Storengy'!$A$8:$A$372=$A158)*('PT Storengy'!$A$5:$J$5=$A$6)*('PT Storengy'!$B$7:$K$7=$A$7))</f>
        <v>0</v>
      </c>
      <c r="F158" s="36">
        <f t="shared" ca="1" si="19"/>
        <v>0</v>
      </c>
      <c r="G158" s="54">
        <f t="shared" ca="1" si="20"/>
        <v>0</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9.9999999999999978E-2</v>
      </c>
      <c r="I158" s="95">
        <f t="shared" ca="1" si="15"/>
        <v>0</v>
      </c>
      <c r="K158" s="36">
        <f t="shared" ca="1" si="14"/>
        <v>0</v>
      </c>
      <c r="L158" s="54">
        <f t="shared" ca="1" si="16"/>
        <v>0</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9.9999999999999978E-2</v>
      </c>
      <c r="N158" s="72">
        <f t="shared" ca="1" si="17"/>
        <v>0</v>
      </c>
    </row>
    <row r="159" spans="1:14" x14ac:dyDescent="0.35">
      <c r="A159" s="32">
        <f t="shared" si="18"/>
        <v>46103</v>
      </c>
      <c r="B159" s="70" cm="1">
        <f t="array" aca="1" ref="B159" ca="1">_xlfn.XLOOKUP(A159,INDIRECT($A$5&amp;"!$AJ$41:$AJ$406"),INDIRECT($A$5&amp;"!$An$41:$An$406"))*SUM($F$3:$I$3)</f>
        <v>0</v>
      </c>
      <c r="C159" s="70" cm="1">
        <f t="array" aca="1" ref="C159" ca="1">_xlfn.XLOOKUP(A159,INDIRECT($A$5&amp;"!$AJ$41:$AJ$406"),INDIRECT($A$5&amp;"!$Ak$41:$Ak$406"))*SUM($F$3:$I$3)</f>
        <v>0</v>
      </c>
      <c r="D159" s="70" cm="1">
        <f t="array" aca="1" ref="D159" ca="1">_xlfn.XLOOKUP(A159,INDIRECT($A$5&amp;"!$AJ$41:$AJ$406"),INDIRECT($A$5&amp;"!$AO$41:$AO$406"))*SUM($F$3:$I$3)</f>
        <v>15</v>
      </c>
      <c r="E159" s="34" cm="1">
        <f t="array" ref="E159">SUMPRODUCT(('PT Storengy'!$B$8:$K$372)*('PT Storengy'!$A$8:$A$372=$A159)*('PT Storengy'!$A$5:$J$5=$A$6)*('PT Storengy'!$B$7:$K$7=$A$7))</f>
        <v>0</v>
      </c>
      <c r="F159" s="36">
        <f t="shared" ca="1" si="19"/>
        <v>0</v>
      </c>
      <c r="G159" s="54">
        <f t="shared" ca="1" si="20"/>
        <v>0</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9.9999999999999978E-2</v>
      </c>
      <c r="I159" s="95">
        <f t="shared" ca="1" si="15"/>
        <v>0</v>
      </c>
      <c r="K159" s="36">
        <f t="shared" ca="1" si="14"/>
        <v>0</v>
      </c>
      <c r="L159" s="54">
        <f t="shared" ca="1" si="16"/>
        <v>0</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9.9999999999999978E-2</v>
      </c>
      <c r="N159" s="72">
        <f t="shared" ca="1" si="17"/>
        <v>0</v>
      </c>
    </row>
    <row r="160" spans="1:14" x14ac:dyDescent="0.35">
      <c r="A160" s="32">
        <f t="shared" si="18"/>
        <v>46104</v>
      </c>
      <c r="B160" s="70" cm="1">
        <f t="array" aca="1" ref="B160" ca="1">_xlfn.XLOOKUP(A160,INDIRECT($A$5&amp;"!$AJ$41:$AJ$406"),INDIRECT($A$5&amp;"!$An$41:$An$406"))*SUM($F$3:$I$3)</f>
        <v>0</v>
      </c>
      <c r="C160" s="70" cm="1">
        <f t="array" aca="1" ref="C160" ca="1">_xlfn.XLOOKUP(A160,INDIRECT($A$5&amp;"!$AJ$41:$AJ$406"),INDIRECT($A$5&amp;"!$Ak$41:$Ak$406"))*SUM($F$3:$I$3)</f>
        <v>0</v>
      </c>
      <c r="D160" s="70" cm="1">
        <f t="array" aca="1" ref="D160" ca="1">_xlfn.XLOOKUP(A160,INDIRECT($A$5&amp;"!$AJ$41:$AJ$406"),INDIRECT($A$5&amp;"!$AO$41:$AO$406"))*SUM($F$3:$I$3)</f>
        <v>15</v>
      </c>
      <c r="E160" s="34" cm="1">
        <f t="array" ref="E160">SUMPRODUCT(('PT Storengy'!$B$8:$K$372)*('PT Storengy'!$A$8:$A$372=$A160)*('PT Storengy'!$A$5:$J$5=$A$6)*('PT Storengy'!$B$7:$K$7=$A$7))</f>
        <v>0</v>
      </c>
      <c r="F160" s="36">
        <f t="shared" ca="1" si="19"/>
        <v>0</v>
      </c>
      <c r="G160" s="54">
        <f t="shared" ca="1" si="20"/>
        <v>0</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9.9999999999999978E-2</v>
      </c>
      <c r="I160" s="95">
        <f t="shared" ca="1" si="15"/>
        <v>0</v>
      </c>
      <c r="K160" s="36">
        <f t="shared" ca="1" si="14"/>
        <v>0</v>
      </c>
      <c r="L160" s="54">
        <f t="shared" ca="1" si="16"/>
        <v>0</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9.9999999999999978E-2</v>
      </c>
      <c r="N160" s="72">
        <f t="shared" ca="1" si="17"/>
        <v>0</v>
      </c>
    </row>
    <row r="161" spans="1:14" x14ac:dyDescent="0.35">
      <c r="A161" s="32">
        <f t="shared" si="18"/>
        <v>46105</v>
      </c>
      <c r="B161" s="70" cm="1">
        <f t="array" aca="1" ref="B161" ca="1">_xlfn.XLOOKUP(A161,INDIRECT($A$5&amp;"!$AJ$41:$AJ$406"),INDIRECT($A$5&amp;"!$An$41:$An$406"))*SUM($F$3:$I$3)</f>
        <v>0</v>
      </c>
      <c r="C161" s="70" cm="1">
        <f t="array" aca="1" ref="C161" ca="1">_xlfn.XLOOKUP(A161,INDIRECT($A$5&amp;"!$AJ$41:$AJ$406"),INDIRECT($A$5&amp;"!$Ak$41:$Ak$406"))*SUM($F$3:$I$3)</f>
        <v>0</v>
      </c>
      <c r="D161" s="70" cm="1">
        <f t="array" aca="1" ref="D161" ca="1">_xlfn.XLOOKUP(A161,INDIRECT($A$5&amp;"!$AJ$41:$AJ$406"),INDIRECT($A$5&amp;"!$AO$41:$AO$406"))*SUM($F$3:$I$3)</f>
        <v>15</v>
      </c>
      <c r="E161" s="34" cm="1">
        <f t="array" ref="E161">SUMPRODUCT(('PT Storengy'!$B$8:$K$372)*('PT Storengy'!$A$8:$A$372=$A161)*('PT Storengy'!$A$5:$J$5=$A$6)*('PT Storengy'!$B$7:$K$7=$A$7))</f>
        <v>0</v>
      </c>
      <c r="F161" s="36">
        <f t="shared" ca="1" si="19"/>
        <v>0</v>
      </c>
      <c r="G161" s="54">
        <f t="shared" ca="1" si="20"/>
        <v>0</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9.9999999999999978E-2</v>
      </c>
      <c r="I161" s="95">
        <f t="shared" ca="1" si="15"/>
        <v>0</v>
      </c>
      <c r="K161" s="36">
        <f t="shared" ca="1" si="14"/>
        <v>0</v>
      </c>
      <c r="L161" s="54">
        <f t="shared" ca="1" si="16"/>
        <v>0</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9.9999999999999978E-2</v>
      </c>
      <c r="N161" s="72">
        <f t="shared" ca="1" si="17"/>
        <v>0</v>
      </c>
    </row>
    <row r="162" spans="1:14" x14ac:dyDescent="0.35">
      <c r="A162" s="32">
        <f t="shared" si="18"/>
        <v>46106</v>
      </c>
      <c r="B162" s="70" cm="1">
        <f t="array" aca="1" ref="B162" ca="1">_xlfn.XLOOKUP(A162,INDIRECT($A$5&amp;"!$AJ$41:$AJ$406"),INDIRECT($A$5&amp;"!$An$41:$An$406"))*SUM($F$3:$I$3)</f>
        <v>0</v>
      </c>
      <c r="C162" s="70" cm="1">
        <f t="array" aca="1" ref="C162" ca="1">_xlfn.XLOOKUP(A162,INDIRECT($A$5&amp;"!$AJ$41:$AJ$406"),INDIRECT($A$5&amp;"!$Ak$41:$Ak$406"))*SUM($F$3:$I$3)</f>
        <v>0</v>
      </c>
      <c r="D162" s="70" cm="1">
        <f t="array" aca="1" ref="D162" ca="1">_xlfn.XLOOKUP(A162,INDIRECT($A$5&amp;"!$AJ$41:$AJ$406"),INDIRECT($A$5&amp;"!$AO$41:$AO$406"))*SUM($F$3:$I$3)</f>
        <v>15</v>
      </c>
      <c r="E162" s="34" cm="1">
        <f t="array" ref="E162">SUMPRODUCT(('PT Storengy'!$B$8:$K$372)*('PT Storengy'!$A$8:$A$372=$A162)*('PT Storengy'!$A$5:$J$5=$A$6)*('PT Storengy'!$B$7:$K$7=$A$7))</f>
        <v>0</v>
      </c>
      <c r="F162" s="36">
        <f t="shared" ca="1" si="19"/>
        <v>0</v>
      </c>
      <c r="G162" s="54">
        <f t="shared" ca="1" si="20"/>
        <v>0</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9.9999999999999978E-2</v>
      </c>
      <c r="I162" s="95">
        <f t="shared" ca="1" si="15"/>
        <v>0</v>
      </c>
      <c r="K162" s="36">
        <f t="shared" ca="1" si="14"/>
        <v>0</v>
      </c>
      <c r="L162" s="54">
        <f t="shared" ca="1" si="16"/>
        <v>0</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9.9999999999999978E-2</v>
      </c>
      <c r="N162" s="72">
        <f t="shared" ca="1" si="17"/>
        <v>0</v>
      </c>
    </row>
    <row r="163" spans="1:14" x14ac:dyDescent="0.35">
      <c r="A163" s="32">
        <f t="shared" si="18"/>
        <v>46107</v>
      </c>
      <c r="B163" s="70" cm="1">
        <f t="array" aca="1" ref="B163" ca="1">_xlfn.XLOOKUP(A163,INDIRECT($A$5&amp;"!$AJ$41:$AJ$406"),INDIRECT($A$5&amp;"!$An$41:$An$406"))*SUM($F$3:$I$3)</f>
        <v>0</v>
      </c>
      <c r="C163" s="70" cm="1">
        <f t="array" aca="1" ref="C163" ca="1">_xlfn.XLOOKUP(A163,INDIRECT($A$5&amp;"!$AJ$41:$AJ$406"),INDIRECT($A$5&amp;"!$Ak$41:$Ak$406"))*SUM($F$3:$I$3)</f>
        <v>0</v>
      </c>
      <c r="D163" s="70" cm="1">
        <f t="array" aca="1" ref="D163" ca="1">_xlfn.XLOOKUP(A163,INDIRECT($A$5&amp;"!$AJ$41:$AJ$406"),INDIRECT($A$5&amp;"!$AO$41:$AO$406"))*SUM($F$3:$I$3)</f>
        <v>15</v>
      </c>
      <c r="E163" s="34" cm="1">
        <f t="array" ref="E163">SUMPRODUCT(('PT Storengy'!$B$8:$K$372)*('PT Storengy'!$A$8:$A$372=$A163)*('PT Storengy'!$A$5:$J$5=$A$6)*('PT Storengy'!$B$7:$K$7=$A$7))</f>
        <v>0</v>
      </c>
      <c r="F163" s="36">
        <f t="shared" ca="1" si="19"/>
        <v>0</v>
      </c>
      <c r="G163" s="54">
        <f t="shared" ca="1" si="20"/>
        <v>0</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9.9999999999999978E-2</v>
      </c>
      <c r="I163" s="95">
        <f t="shared" ca="1" si="15"/>
        <v>0</v>
      </c>
      <c r="K163" s="36">
        <f t="shared" ca="1" si="14"/>
        <v>0</v>
      </c>
      <c r="L163" s="54">
        <f t="shared" ca="1" si="16"/>
        <v>0</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9.9999999999999978E-2</v>
      </c>
      <c r="N163" s="72">
        <f t="shared" ca="1" si="17"/>
        <v>0</v>
      </c>
    </row>
    <row r="164" spans="1:14" x14ac:dyDescent="0.35">
      <c r="A164" s="32">
        <f t="shared" si="18"/>
        <v>46108</v>
      </c>
      <c r="B164" s="70" cm="1">
        <f t="array" aca="1" ref="B164" ca="1">_xlfn.XLOOKUP(A164,INDIRECT($A$5&amp;"!$AJ$41:$AJ$406"),INDIRECT($A$5&amp;"!$An$41:$An$406"))*SUM($F$3:$I$3)</f>
        <v>0</v>
      </c>
      <c r="C164" s="70" cm="1">
        <f t="array" aca="1" ref="C164" ca="1">_xlfn.XLOOKUP(A164,INDIRECT($A$5&amp;"!$AJ$41:$AJ$406"),INDIRECT($A$5&amp;"!$Ak$41:$Ak$406"))*SUM($F$3:$I$3)</f>
        <v>0</v>
      </c>
      <c r="D164" s="70" cm="1">
        <f t="array" aca="1" ref="D164" ca="1">_xlfn.XLOOKUP(A164,INDIRECT($A$5&amp;"!$AJ$41:$AJ$406"),INDIRECT($A$5&amp;"!$AO$41:$AO$406"))*SUM($F$3:$I$3)</f>
        <v>15</v>
      </c>
      <c r="E164" s="34" cm="1">
        <f t="array" ref="E164">SUMPRODUCT(('PT Storengy'!$B$8:$K$372)*('PT Storengy'!$A$8:$A$372=$A164)*('PT Storengy'!$A$5:$J$5=$A$6)*('PT Storengy'!$B$7:$K$7=$A$7))</f>
        <v>0</v>
      </c>
      <c r="F164" s="36">
        <f t="shared" ca="1" si="19"/>
        <v>0</v>
      </c>
      <c r="G164" s="54">
        <f t="shared" ca="1" si="20"/>
        <v>0</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9.9999999999999978E-2</v>
      </c>
      <c r="I164" s="95">
        <f t="shared" ca="1" si="15"/>
        <v>0</v>
      </c>
      <c r="K164" s="36">
        <f t="shared" ca="1" si="14"/>
        <v>0</v>
      </c>
      <c r="L164" s="54">
        <f t="shared" ca="1" si="16"/>
        <v>0</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9.9999999999999978E-2</v>
      </c>
      <c r="N164" s="72">
        <f t="shared" ca="1" si="17"/>
        <v>0</v>
      </c>
    </row>
    <row r="165" spans="1:14" x14ac:dyDescent="0.35">
      <c r="A165" s="32">
        <f t="shared" si="18"/>
        <v>46109</v>
      </c>
      <c r="B165" s="70" cm="1">
        <f t="array" aca="1" ref="B165" ca="1">_xlfn.XLOOKUP(A165,INDIRECT($A$5&amp;"!$AJ$41:$AJ$406"),INDIRECT($A$5&amp;"!$An$41:$An$406"))*SUM($F$3:$I$3)</f>
        <v>0</v>
      </c>
      <c r="C165" s="70" cm="1">
        <f t="array" aca="1" ref="C165" ca="1">_xlfn.XLOOKUP(A165,INDIRECT($A$5&amp;"!$AJ$41:$AJ$406"),INDIRECT($A$5&amp;"!$Ak$41:$Ak$406"))*SUM($F$3:$I$3)</f>
        <v>0</v>
      </c>
      <c r="D165" s="70" cm="1">
        <f t="array" aca="1" ref="D165" ca="1">_xlfn.XLOOKUP(A165,INDIRECT($A$5&amp;"!$AJ$41:$AJ$406"),INDIRECT($A$5&amp;"!$AO$41:$AO$406"))*SUM($F$3:$I$3)</f>
        <v>15</v>
      </c>
      <c r="E165" s="34" cm="1">
        <f t="array" ref="E165">SUMPRODUCT(('PT Storengy'!$B$8:$K$372)*('PT Storengy'!$A$8:$A$372=$A165)*('PT Storengy'!$A$5:$J$5=$A$6)*('PT Storengy'!$B$7:$K$7=$A$7))</f>
        <v>0</v>
      </c>
      <c r="F165" s="36">
        <f t="shared" ca="1" si="19"/>
        <v>0</v>
      </c>
      <c r="G165" s="54">
        <f t="shared" ca="1" si="20"/>
        <v>0</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9.9999999999999978E-2</v>
      </c>
      <c r="I165" s="95">
        <f t="shared" ca="1" si="15"/>
        <v>0</v>
      </c>
      <c r="K165" s="36">
        <f t="shared" ca="1" si="14"/>
        <v>0</v>
      </c>
      <c r="L165" s="54">
        <f t="shared" ca="1" si="16"/>
        <v>0</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9.9999999999999978E-2</v>
      </c>
      <c r="N165" s="72">
        <f t="shared" ca="1" si="17"/>
        <v>0</v>
      </c>
    </row>
    <row r="166" spans="1:14" x14ac:dyDescent="0.35">
      <c r="A166" s="32">
        <f t="shared" si="18"/>
        <v>46110</v>
      </c>
      <c r="B166" s="70" cm="1">
        <f t="array" aca="1" ref="B166" ca="1">_xlfn.XLOOKUP(A166,INDIRECT($A$5&amp;"!$AJ$41:$AJ$406"),INDIRECT($A$5&amp;"!$An$41:$An$406"))*SUM($F$3:$I$3)</f>
        <v>0</v>
      </c>
      <c r="C166" s="70" cm="1">
        <f t="array" aca="1" ref="C166" ca="1">_xlfn.XLOOKUP(A166,INDIRECT($A$5&amp;"!$AJ$41:$AJ$406"),INDIRECT($A$5&amp;"!$Ak$41:$Ak$406"))*SUM($F$3:$I$3)</f>
        <v>0</v>
      </c>
      <c r="D166" s="70" cm="1">
        <f t="array" aca="1" ref="D166" ca="1">_xlfn.XLOOKUP(A166,INDIRECT($A$5&amp;"!$AJ$41:$AJ$406"),INDIRECT($A$5&amp;"!$AO$41:$AO$406"))*SUM($F$3:$I$3)</f>
        <v>15</v>
      </c>
      <c r="E166" s="34" cm="1">
        <f t="array" ref="E166">SUMPRODUCT(('PT Storengy'!$B$8:$K$372)*('PT Storengy'!$A$8:$A$372=$A166)*('PT Storengy'!$A$5:$J$5=$A$6)*('PT Storengy'!$B$7:$K$7=$A$7))</f>
        <v>0</v>
      </c>
      <c r="F166" s="36">
        <f t="shared" ca="1" si="19"/>
        <v>0</v>
      </c>
      <c r="G166" s="54">
        <f t="shared" ca="1" si="20"/>
        <v>0</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9.9999999999999978E-2</v>
      </c>
      <c r="I166" s="95">
        <f t="shared" ca="1" si="15"/>
        <v>0</v>
      </c>
      <c r="K166" s="36">
        <f t="shared" ca="1" si="14"/>
        <v>0</v>
      </c>
      <c r="L166" s="54">
        <f t="shared" ca="1" si="16"/>
        <v>0</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9.9999999999999978E-2</v>
      </c>
      <c r="N166" s="72">
        <f t="shared" ca="1" si="17"/>
        <v>0</v>
      </c>
    </row>
    <row r="167" spans="1:14" x14ac:dyDescent="0.35">
      <c r="A167" s="32">
        <f t="shared" si="18"/>
        <v>46111</v>
      </c>
      <c r="B167" s="70" cm="1">
        <f t="array" aca="1" ref="B167" ca="1">_xlfn.XLOOKUP(A167,INDIRECT($A$5&amp;"!$AJ$41:$AJ$406"),INDIRECT($A$5&amp;"!$An$41:$An$406"))*SUM($F$3:$I$3)</f>
        <v>0</v>
      </c>
      <c r="C167" s="70" cm="1">
        <f t="array" aca="1" ref="C167" ca="1">_xlfn.XLOOKUP(A167,INDIRECT($A$5&amp;"!$AJ$41:$AJ$406"),INDIRECT($A$5&amp;"!$Ak$41:$Ak$406"))*SUM($F$3:$I$3)</f>
        <v>0</v>
      </c>
      <c r="D167" s="70" cm="1">
        <f t="array" aca="1" ref="D167" ca="1">_xlfn.XLOOKUP(A167,INDIRECT($A$5&amp;"!$AJ$41:$AJ$406"),INDIRECT($A$5&amp;"!$AO$41:$AO$406"))*SUM($F$3:$I$3)</f>
        <v>15</v>
      </c>
      <c r="E167" s="34" cm="1">
        <f t="array" ref="E167">SUMPRODUCT(('PT Storengy'!$B$8:$K$372)*('PT Storengy'!$A$8:$A$372=$A167)*('PT Storengy'!$A$5:$J$5=$A$6)*('PT Storengy'!$B$7:$K$7=$A$7))</f>
        <v>0</v>
      </c>
      <c r="F167" s="36">
        <f t="shared" ca="1" si="19"/>
        <v>0</v>
      </c>
      <c r="G167" s="54">
        <f t="shared" ca="1" si="20"/>
        <v>0</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9.9999999999999978E-2</v>
      </c>
      <c r="I167" s="95">
        <f t="shared" ca="1" si="15"/>
        <v>0</v>
      </c>
      <c r="K167" s="36">
        <f t="shared" ca="1" si="14"/>
        <v>0</v>
      </c>
      <c r="L167" s="54">
        <f t="shared" ca="1" si="16"/>
        <v>0</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9.9999999999999978E-2</v>
      </c>
      <c r="N167" s="72">
        <f t="shared" ca="1" si="17"/>
        <v>0</v>
      </c>
    </row>
    <row r="168" spans="1:14" x14ac:dyDescent="0.35">
      <c r="A168" s="32">
        <f t="shared" si="18"/>
        <v>46112</v>
      </c>
      <c r="B168" s="70" cm="1">
        <f t="array" aca="1" ref="B168" ca="1">_xlfn.XLOOKUP(A168,INDIRECT($A$5&amp;"!$AJ$41:$AJ$406"),INDIRECT($A$5&amp;"!$An$41:$An$406"))*SUM($F$3:$I$3)</f>
        <v>0</v>
      </c>
      <c r="C168" s="70" cm="1">
        <f t="array" aca="1" ref="C168" ca="1">_xlfn.XLOOKUP(A168,INDIRECT($A$5&amp;"!$AJ$41:$AJ$406"),INDIRECT($A$5&amp;"!$Ak$41:$Ak$406"))*SUM($F$3:$I$3)</f>
        <v>0</v>
      </c>
      <c r="D168" s="70" cm="1">
        <f t="array" aca="1" ref="D168" ca="1">_xlfn.XLOOKUP(A168,INDIRECT($A$5&amp;"!$AJ$41:$AJ$406"),INDIRECT($A$5&amp;"!$AO$41:$AO$406"))*SUM($F$3:$I$3)</f>
        <v>15</v>
      </c>
      <c r="E168" s="34" cm="1">
        <f t="array" ref="E168">SUMPRODUCT(('PT Storengy'!$B$8:$K$372)*('PT Storengy'!$A$8:$A$372=$A168)*('PT Storengy'!$A$5:$J$5=$A$6)*('PT Storengy'!$B$7:$K$7=$A$7))</f>
        <v>0</v>
      </c>
      <c r="F168" s="36">
        <f t="shared" ca="1" si="19"/>
        <v>0</v>
      </c>
      <c r="G168" s="54">
        <f t="shared" ca="1" si="20"/>
        <v>0</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9.9999999999999978E-2</v>
      </c>
      <c r="I168" s="95">
        <f t="shared" ca="1" si="15"/>
        <v>0</v>
      </c>
      <c r="K168" s="36">
        <f t="shared" ca="1" si="14"/>
        <v>0</v>
      </c>
      <c r="L168" s="54">
        <f t="shared" ca="1" si="16"/>
        <v>0</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9.9999999999999978E-2</v>
      </c>
      <c r="N168" s="72">
        <f t="shared" ca="1" si="17"/>
        <v>0</v>
      </c>
    </row>
    <row r="169" spans="1:14" x14ac:dyDescent="0.35">
      <c r="A169" s="32">
        <f t="shared" si="18"/>
        <v>46113</v>
      </c>
      <c r="B169" s="70" cm="1">
        <f t="array" aca="1" ref="B169" ca="1">_xlfn.XLOOKUP(A169,INDIRECT($A$5&amp;"!$AJ$41:$AJ$406"),INDIRECT($A$5&amp;"!$An$41:$An$406"))*SUM($F$3:$I$3)</f>
        <v>0</v>
      </c>
      <c r="C169" s="70" cm="1">
        <f t="array" aca="1" ref="C169" ca="1">_xlfn.XLOOKUP(A169,INDIRECT($A$5&amp;"!$AJ$41:$AJ$406"),INDIRECT($A$5&amp;"!$Ak$41:$Ak$406"))*SUM($F$3:$I$3)</f>
        <v>0</v>
      </c>
      <c r="D169" s="70" cm="1">
        <f t="array" aca="1" ref="D169" ca="1">_xlfn.XLOOKUP(A169,INDIRECT($A$5&amp;"!$AJ$41:$AJ$406"),INDIRECT($A$5&amp;"!$AO$41:$AO$406"))*SUM($F$3:$I$3)</f>
        <v>15</v>
      </c>
      <c r="E169" s="34" cm="1">
        <f t="array" ref="E169">SUMPRODUCT(('PT Storengy'!$B$8:$K$372)*('PT Storengy'!$A$8:$A$372=$A169)*('PT Storengy'!$A$5:$J$5=$A$6)*('PT Storengy'!$B$7:$K$7=$A$7))</f>
        <v>0</v>
      </c>
      <c r="F169" s="36">
        <f t="shared" ca="1" si="19"/>
        <v>0</v>
      </c>
      <c r="G169" s="54">
        <f t="shared" ca="1" si="20"/>
        <v>0</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9.9999999999999978E-2</v>
      </c>
      <c r="I169" s="95">
        <f t="shared" ca="1" si="15"/>
        <v>0</v>
      </c>
      <c r="K169" s="36">
        <f t="shared" ca="1" si="14"/>
        <v>0</v>
      </c>
      <c r="L169" s="54">
        <f t="shared" ca="1" si="16"/>
        <v>0</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9.9999999999999978E-2</v>
      </c>
      <c r="N169" s="72">
        <f t="shared" ca="1" si="17"/>
        <v>0</v>
      </c>
    </row>
    <row r="170" spans="1:14" x14ac:dyDescent="0.35">
      <c r="A170" s="32"/>
      <c r="B170" s="70"/>
      <c r="C170" s="70"/>
      <c r="D170" s="70"/>
      <c r="E170" s="34"/>
      <c r="F170" s="36"/>
      <c r="G170" s="54"/>
      <c r="H170" s="35"/>
      <c r="I170" s="95"/>
      <c r="K170" s="36"/>
      <c r="L170" s="54"/>
      <c r="M170" s="35"/>
      <c r="N170" s="72"/>
    </row>
    <row r="171" spans="1:14" x14ac:dyDescent="0.35">
      <c r="A171" s="32"/>
      <c r="B171" s="70"/>
      <c r="C171" s="70"/>
      <c r="D171" s="70"/>
      <c r="E171" s="34"/>
      <c r="F171" s="36"/>
      <c r="G171" s="54"/>
      <c r="H171" s="35"/>
      <c r="I171" s="95"/>
      <c r="K171" s="36"/>
      <c r="L171" s="54"/>
      <c r="M171" s="35"/>
      <c r="N171" s="72"/>
    </row>
    <row r="172" spans="1:14" x14ac:dyDescent="0.35">
      <c r="A172" s="32"/>
      <c r="B172" s="70"/>
      <c r="C172" s="70"/>
      <c r="D172" s="70"/>
      <c r="E172" s="34"/>
      <c r="F172" s="36"/>
      <c r="G172" s="54"/>
      <c r="H172" s="35"/>
      <c r="I172" s="95"/>
      <c r="K172" s="36"/>
      <c r="L172" s="54"/>
      <c r="M172" s="35"/>
      <c r="N172" s="72"/>
    </row>
    <row r="173" spans="1:14" x14ac:dyDescent="0.35">
      <c r="A173" s="32"/>
      <c r="B173" s="70"/>
      <c r="C173" s="70"/>
      <c r="D173" s="70"/>
      <c r="E173" s="34"/>
      <c r="F173" s="36"/>
      <c r="G173" s="54"/>
      <c r="H173" s="35"/>
      <c r="I173" s="95"/>
      <c r="K173" s="36"/>
      <c r="L173" s="54"/>
      <c r="M173" s="35"/>
      <c r="N173" s="72"/>
    </row>
    <row r="174" spans="1:14" x14ac:dyDescent="0.35">
      <c r="A174" s="32"/>
      <c r="B174" s="70"/>
      <c r="C174" s="70"/>
      <c r="D174" s="70"/>
      <c r="E174" s="34"/>
      <c r="F174" s="36"/>
      <c r="G174" s="54"/>
      <c r="H174" s="35"/>
      <c r="I174" s="95"/>
      <c r="K174" s="36"/>
      <c r="L174" s="54"/>
      <c r="M174" s="35"/>
      <c r="N174" s="72"/>
    </row>
    <row r="175" spans="1:14" x14ac:dyDescent="0.35">
      <c r="A175" s="32"/>
      <c r="B175" s="70"/>
      <c r="C175" s="70"/>
      <c r="D175" s="70"/>
      <c r="E175" s="34"/>
      <c r="F175" s="36"/>
      <c r="G175" s="54"/>
      <c r="H175" s="35"/>
      <c r="I175" s="95"/>
      <c r="K175" s="36"/>
      <c r="L175" s="54"/>
      <c r="M175" s="35"/>
      <c r="N175" s="72"/>
    </row>
    <row r="176" spans="1:14" x14ac:dyDescent="0.35">
      <c r="A176" s="32"/>
      <c r="B176" s="70"/>
      <c r="C176" s="70"/>
      <c r="D176" s="70"/>
      <c r="E176" s="34"/>
      <c r="F176" s="36"/>
      <c r="G176" s="54"/>
      <c r="H176" s="35"/>
      <c r="I176" s="95"/>
      <c r="K176" s="36"/>
      <c r="L176" s="54"/>
      <c r="M176" s="35"/>
      <c r="N176" s="72"/>
    </row>
    <row r="177" spans="1:14" x14ac:dyDescent="0.35">
      <c r="A177" s="32"/>
      <c r="B177" s="70"/>
      <c r="C177" s="70"/>
      <c r="D177" s="70"/>
      <c r="E177" s="34"/>
      <c r="F177" s="36"/>
      <c r="G177" s="54"/>
      <c r="H177" s="35"/>
      <c r="I177" s="95"/>
      <c r="K177" s="36"/>
      <c r="L177" s="54"/>
      <c r="M177" s="35"/>
      <c r="N177" s="72"/>
    </row>
    <row r="178" spans="1:14" x14ac:dyDescent="0.35">
      <c r="A178" s="32"/>
      <c r="B178" s="70"/>
      <c r="C178" s="70"/>
      <c r="D178" s="70"/>
      <c r="E178" s="34"/>
      <c r="F178" s="36"/>
      <c r="G178" s="54"/>
      <c r="H178" s="35"/>
      <c r="I178" s="95"/>
      <c r="K178" s="36"/>
      <c r="L178" s="54"/>
      <c r="M178" s="35"/>
      <c r="N178" s="72"/>
    </row>
    <row r="179" spans="1:14" x14ac:dyDescent="0.35">
      <c r="A179" s="32"/>
      <c r="B179" s="70"/>
      <c r="C179" s="70"/>
      <c r="D179" s="70"/>
      <c r="E179" s="34"/>
      <c r="F179" s="36"/>
      <c r="G179" s="54"/>
      <c r="H179" s="35"/>
      <c r="I179" s="95"/>
      <c r="K179" s="36"/>
      <c r="L179" s="54"/>
      <c r="M179" s="35"/>
      <c r="N179" s="72"/>
    </row>
    <row r="180" spans="1:14" x14ac:dyDescent="0.35">
      <c r="A180" s="32"/>
      <c r="B180" s="70"/>
      <c r="C180" s="70"/>
      <c r="D180" s="70"/>
      <c r="E180" s="34"/>
      <c r="F180" s="36"/>
      <c r="G180" s="54"/>
      <c r="H180" s="35"/>
      <c r="I180" s="95"/>
      <c r="K180" s="36"/>
      <c r="L180" s="54"/>
      <c r="M180" s="35"/>
      <c r="N180" s="72"/>
    </row>
    <row r="181" spans="1:14" x14ac:dyDescent="0.35">
      <c r="A181" s="32"/>
      <c r="B181" s="70"/>
      <c r="C181" s="70"/>
      <c r="D181" s="70"/>
      <c r="E181" s="34"/>
      <c r="F181" s="36"/>
      <c r="G181" s="54"/>
      <c r="H181" s="35"/>
      <c r="I181" s="95"/>
      <c r="K181" s="36"/>
      <c r="L181" s="54"/>
      <c r="M181" s="35"/>
      <c r="N181" s="72"/>
    </row>
    <row r="182" spans="1:14" x14ac:dyDescent="0.35">
      <c r="A182" s="32"/>
      <c r="B182" s="70"/>
      <c r="C182" s="70"/>
      <c r="D182" s="70"/>
      <c r="E182" s="34"/>
      <c r="F182" s="36"/>
      <c r="G182" s="54"/>
      <c r="H182" s="35"/>
      <c r="I182" s="95"/>
      <c r="K182" s="36"/>
      <c r="L182" s="54"/>
      <c r="M182" s="35"/>
      <c r="N182" s="72"/>
    </row>
    <row r="183" spans="1:14" x14ac:dyDescent="0.35">
      <c r="A183" s="32"/>
      <c r="B183" s="70"/>
      <c r="C183" s="70"/>
      <c r="D183" s="70"/>
      <c r="E183" s="34"/>
      <c r="F183" s="36"/>
      <c r="G183" s="54"/>
      <c r="H183" s="35"/>
      <c r="I183" s="95"/>
      <c r="K183" s="36"/>
      <c r="L183" s="54"/>
      <c r="M183" s="35"/>
      <c r="N183" s="72"/>
    </row>
    <row r="184" spans="1:14" x14ac:dyDescent="0.35">
      <c r="A184" s="32"/>
      <c r="B184" s="70"/>
      <c r="C184" s="70"/>
      <c r="D184" s="70"/>
      <c r="E184" s="34"/>
      <c r="F184" s="36"/>
      <c r="G184" s="54"/>
      <c r="H184" s="35"/>
      <c r="I184" s="95"/>
      <c r="K184" s="36"/>
      <c r="L184" s="54"/>
      <c r="M184" s="35"/>
      <c r="N184" s="72"/>
    </row>
    <row r="185" spans="1:14" x14ac:dyDescent="0.35">
      <c r="A185" s="32"/>
      <c r="B185" s="70"/>
      <c r="C185" s="70"/>
      <c r="D185" s="70"/>
      <c r="E185" s="34"/>
      <c r="F185" s="36"/>
      <c r="G185" s="54"/>
      <c r="H185" s="35"/>
      <c r="I185" s="95"/>
      <c r="K185" s="36"/>
      <c r="L185" s="54"/>
      <c r="M185" s="35"/>
      <c r="N185" s="72"/>
    </row>
    <row r="186" spans="1:14" x14ac:dyDescent="0.35">
      <c r="A186" s="32"/>
      <c r="B186" s="70"/>
      <c r="C186" s="70"/>
      <c r="D186" s="66"/>
      <c r="E186" s="34"/>
      <c r="F186" s="36"/>
      <c r="G186" s="54"/>
      <c r="H186" s="35"/>
      <c r="I186" s="95"/>
      <c r="K186" s="36"/>
      <c r="L186" s="54"/>
      <c r="M186" s="54"/>
      <c r="N186" s="72"/>
    </row>
    <row r="187" spans="1:14" x14ac:dyDescent="0.35">
      <c r="A187" s="32"/>
      <c r="B187" s="70"/>
      <c r="C187" s="70"/>
      <c r="D187" s="66"/>
      <c r="E187" s="34"/>
      <c r="F187" s="36"/>
      <c r="G187" s="54"/>
      <c r="H187" s="35"/>
      <c r="I187" s="95"/>
      <c r="L187" s="54"/>
      <c r="M187" s="54"/>
      <c r="N187" s="72"/>
    </row>
    <row r="188" spans="1:14" x14ac:dyDescent="0.35">
      <c r="A188" s="32"/>
      <c r="B188" s="70"/>
      <c r="C188" s="70"/>
      <c r="D188" s="66"/>
      <c r="E188" s="34"/>
      <c r="F188" s="36"/>
      <c r="G188" s="54"/>
      <c r="H188" s="35"/>
      <c r="I188" s="95"/>
      <c r="L188" s="54"/>
      <c r="M188" s="54"/>
      <c r="N188" s="72"/>
    </row>
    <row r="189" spans="1:14" x14ac:dyDescent="0.35">
      <c r="A189" s="32"/>
      <c r="B189" s="70"/>
      <c r="C189" s="70"/>
      <c r="D189" s="66"/>
      <c r="E189" s="34"/>
      <c r="F189" s="36"/>
      <c r="G189" s="54"/>
      <c r="H189" s="35"/>
      <c r="I189" s="95"/>
      <c r="L189" s="54"/>
      <c r="M189" s="54"/>
      <c r="N189" s="72"/>
    </row>
    <row r="190" spans="1:14" x14ac:dyDescent="0.35">
      <c r="A190" s="32"/>
      <c r="B190" s="70"/>
      <c r="C190" s="70"/>
      <c r="D190" s="66"/>
      <c r="E190" s="34"/>
      <c r="F190" s="36"/>
      <c r="G190" s="54"/>
      <c r="H190" s="35"/>
      <c r="I190" s="95"/>
      <c r="L190" s="54"/>
      <c r="M190" s="54"/>
      <c r="N190" s="72"/>
    </row>
    <row r="191" spans="1:14" x14ac:dyDescent="0.35">
      <c r="A191" s="32"/>
      <c r="B191" s="70"/>
      <c r="C191" s="70"/>
      <c r="D191" s="66"/>
      <c r="E191" s="34"/>
      <c r="F191" s="36"/>
      <c r="G191" s="54"/>
      <c r="H191" s="35"/>
      <c r="I191" s="95"/>
      <c r="L191" s="54"/>
      <c r="M191" s="54"/>
      <c r="N191" s="72"/>
    </row>
    <row r="192" spans="1:14" x14ac:dyDescent="0.35">
      <c r="A192" s="32"/>
      <c r="B192" s="70"/>
      <c r="C192" s="70"/>
      <c r="D192" s="66"/>
      <c r="E192" s="34"/>
      <c r="F192" s="36"/>
      <c r="G192" s="54"/>
      <c r="H192" s="35"/>
      <c r="I192" s="95"/>
      <c r="L192" s="54"/>
      <c r="M192" s="54"/>
      <c r="N192" s="72"/>
    </row>
    <row r="193" spans="1:14" x14ac:dyDescent="0.35">
      <c r="A193" s="32"/>
      <c r="B193" s="70"/>
      <c r="C193" s="70"/>
      <c r="D193" s="66"/>
      <c r="E193" s="34"/>
      <c r="F193" s="36"/>
      <c r="G193" s="54"/>
      <c r="H193" s="35"/>
      <c r="I193" s="95"/>
      <c r="L193" s="54"/>
      <c r="M193" s="54"/>
      <c r="N193" s="72"/>
    </row>
    <row r="194" spans="1:14" x14ac:dyDescent="0.35">
      <c r="A194" s="32"/>
      <c r="B194" s="70"/>
      <c r="C194" s="70"/>
      <c r="D194" s="66"/>
      <c r="E194" s="34"/>
      <c r="F194" s="36"/>
      <c r="G194" s="54"/>
      <c r="H194" s="35"/>
      <c r="I194" s="95"/>
      <c r="L194" s="54"/>
      <c r="M194" s="54"/>
      <c r="N194" s="72"/>
    </row>
    <row r="195" spans="1:14" x14ac:dyDescent="0.35">
      <c r="A195" s="32"/>
      <c r="B195" s="70"/>
      <c r="C195" s="70"/>
      <c r="D195" s="66"/>
      <c r="E195" s="34"/>
      <c r="F195" s="36"/>
      <c r="G195" s="54"/>
      <c r="H195" s="35"/>
      <c r="I195" s="95"/>
      <c r="L195" s="54"/>
      <c r="M195" s="54"/>
      <c r="N195" s="72"/>
    </row>
    <row r="196" spans="1:14" x14ac:dyDescent="0.35">
      <c r="A196" s="32"/>
      <c r="B196" s="70"/>
      <c r="C196" s="70"/>
      <c r="D196" s="66"/>
      <c r="E196" s="34"/>
      <c r="F196" s="36"/>
      <c r="G196" s="54"/>
      <c r="H196" s="35"/>
      <c r="I196" s="95"/>
      <c r="L196" s="54"/>
      <c r="M196" s="54"/>
      <c r="N196" s="72"/>
    </row>
    <row r="197" spans="1:14" x14ac:dyDescent="0.35">
      <c r="A197" s="32"/>
      <c r="B197" s="70"/>
      <c r="C197" s="70"/>
      <c r="D197" s="66"/>
      <c r="E197" s="34"/>
      <c r="F197" s="36"/>
      <c r="G197" s="54"/>
      <c r="H197" s="35"/>
      <c r="I197" s="95"/>
      <c r="L197" s="54"/>
      <c r="M197" s="54"/>
      <c r="N197" s="72"/>
    </row>
    <row r="198" spans="1:14" x14ac:dyDescent="0.35">
      <c r="A198" s="32"/>
      <c r="B198" s="70"/>
      <c r="C198" s="70"/>
      <c r="D198" s="66"/>
      <c r="E198" s="34"/>
      <c r="F198" s="36"/>
      <c r="G198" s="54"/>
      <c r="H198" s="35"/>
      <c r="I198" s="95"/>
      <c r="L198" s="54"/>
      <c r="M198" s="54"/>
      <c r="N198" s="72"/>
    </row>
    <row r="199" spans="1:14" x14ac:dyDescent="0.35">
      <c r="A199" s="32"/>
      <c r="B199" s="70"/>
      <c r="C199" s="70"/>
      <c r="D199" s="66"/>
      <c r="E199" s="34"/>
      <c r="F199" s="36"/>
      <c r="G199" s="54"/>
      <c r="H199" s="35"/>
      <c r="I199" s="95"/>
      <c r="L199" s="54"/>
      <c r="M199" s="54"/>
      <c r="N199" s="72"/>
    </row>
    <row r="200" spans="1:14" x14ac:dyDescent="0.35">
      <c r="A200" s="32"/>
      <c r="B200" s="70"/>
      <c r="C200" s="70"/>
      <c r="D200" s="66"/>
      <c r="E200" s="34"/>
      <c r="F200" s="36"/>
      <c r="G200" s="54"/>
      <c r="H200" s="35"/>
      <c r="I200" s="95"/>
      <c r="L200" s="54"/>
      <c r="M200" s="54"/>
      <c r="N200" s="72"/>
    </row>
    <row r="201" spans="1:14" x14ac:dyDescent="0.35">
      <c r="A201" s="32"/>
      <c r="B201" s="70"/>
      <c r="C201" s="70"/>
      <c r="D201" s="66"/>
      <c r="E201" s="34"/>
      <c r="F201" s="36"/>
      <c r="G201" s="54"/>
      <c r="H201" s="35"/>
      <c r="I201" s="95"/>
      <c r="L201" s="54"/>
      <c r="M201" s="54"/>
      <c r="N201" s="72"/>
    </row>
    <row r="202" spans="1:14" x14ac:dyDescent="0.35">
      <c r="A202" s="32"/>
      <c r="B202" s="70"/>
      <c r="C202" s="70"/>
      <c r="D202" s="66"/>
      <c r="E202" s="34"/>
      <c r="F202" s="36"/>
      <c r="G202" s="54"/>
      <c r="H202" s="35"/>
      <c r="I202" s="95"/>
      <c r="L202" s="54"/>
      <c r="M202" s="54"/>
      <c r="N202" s="72"/>
    </row>
    <row r="203" spans="1:14" x14ac:dyDescent="0.35">
      <c r="A203" s="32"/>
      <c r="B203" s="70"/>
      <c r="C203" s="70"/>
      <c r="D203" s="66"/>
      <c r="E203" s="34"/>
      <c r="F203" s="36"/>
      <c r="G203" s="54"/>
      <c r="H203" s="35"/>
      <c r="I203" s="95"/>
      <c r="L203" s="54"/>
      <c r="M203" s="54"/>
      <c r="N203" s="72"/>
    </row>
    <row r="204" spans="1:14" x14ac:dyDescent="0.35">
      <c r="A204" s="32"/>
      <c r="B204" s="70"/>
      <c r="C204" s="70"/>
      <c r="D204" s="66"/>
      <c r="E204" s="34"/>
      <c r="F204" s="36"/>
      <c r="G204" s="54"/>
      <c r="H204" s="35"/>
      <c r="I204" s="95"/>
      <c r="L204" s="54"/>
      <c r="M204" s="54"/>
      <c r="N204" s="72"/>
    </row>
    <row r="205" spans="1:14" x14ac:dyDescent="0.35">
      <c r="A205" s="32"/>
      <c r="B205" s="70"/>
      <c r="C205" s="70"/>
      <c r="D205" s="66"/>
      <c r="E205" s="34"/>
      <c r="F205" s="36"/>
      <c r="G205" s="54"/>
      <c r="H205" s="35"/>
      <c r="I205" s="95"/>
      <c r="L205" s="54"/>
      <c r="M205" s="54"/>
      <c r="N205" s="72"/>
    </row>
    <row r="206" spans="1:14" x14ac:dyDescent="0.35">
      <c r="A206" s="32"/>
      <c r="B206" s="70"/>
      <c r="C206" s="70"/>
      <c r="D206" s="66"/>
      <c r="E206" s="34"/>
      <c r="F206" s="36"/>
      <c r="G206" s="54"/>
      <c r="H206" s="35"/>
      <c r="I206" s="95"/>
      <c r="L206" s="54"/>
      <c r="M206" s="54"/>
      <c r="N206" s="72"/>
    </row>
    <row r="207" spans="1:14" x14ac:dyDescent="0.35">
      <c r="A207" s="32"/>
      <c r="B207" s="70"/>
      <c r="C207" s="70"/>
      <c r="D207" s="66"/>
      <c r="E207" s="34"/>
      <c r="F207" s="36"/>
      <c r="G207" s="54"/>
      <c r="H207" s="35"/>
      <c r="I207" s="95"/>
      <c r="L207" s="54"/>
      <c r="M207" s="54"/>
      <c r="N207" s="72"/>
    </row>
    <row r="208" spans="1:14" x14ac:dyDescent="0.35">
      <c r="A208" s="32"/>
      <c r="B208" s="70"/>
      <c r="C208" s="70"/>
      <c r="D208" s="66"/>
      <c r="E208" s="34"/>
      <c r="F208" s="36"/>
      <c r="G208" s="54"/>
      <c r="H208" s="35"/>
      <c r="I208" s="95"/>
      <c r="L208" s="54"/>
      <c r="M208" s="54"/>
      <c r="N208" s="72"/>
    </row>
    <row r="209" spans="1:14" x14ac:dyDescent="0.35">
      <c r="A209" s="32"/>
      <c r="B209" s="70"/>
      <c r="C209" s="70"/>
      <c r="D209" s="66"/>
      <c r="E209" s="34"/>
      <c r="F209" s="36"/>
      <c r="G209" s="54"/>
      <c r="H209" s="35"/>
      <c r="I209" s="95"/>
      <c r="L209" s="54"/>
      <c r="M209" s="54"/>
      <c r="N209" s="72"/>
    </row>
    <row r="210" spans="1:14" x14ac:dyDescent="0.35">
      <c r="A210" s="32"/>
      <c r="B210" s="70"/>
      <c r="C210" s="70"/>
      <c r="D210" s="66"/>
      <c r="E210" s="34"/>
      <c r="F210" s="36"/>
      <c r="G210" s="54"/>
      <c r="H210" s="35"/>
      <c r="I210" s="95"/>
      <c r="L210" s="54"/>
      <c r="M210" s="54"/>
      <c r="N210" s="72"/>
    </row>
    <row r="211" spans="1:14" x14ac:dyDescent="0.35">
      <c r="A211" s="32"/>
      <c r="B211" s="70"/>
      <c r="C211" s="70"/>
      <c r="D211" s="66"/>
      <c r="E211" s="34"/>
      <c r="F211" s="36"/>
      <c r="G211" s="54"/>
      <c r="H211" s="35"/>
      <c r="I211" s="95"/>
      <c r="L211" s="54"/>
      <c r="M211" s="54"/>
      <c r="N211" s="72"/>
    </row>
    <row r="212" spans="1:14" x14ac:dyDescent="0.35">
      <c r="A212" s="32"/>
      <c r="B212" s="70"/>
      <c r="C212" s="70"/>
      <c r="D212" s="66"/>
      <c r="E212" s="34"/>
      <c r="F212" s="36"/>
      <c r="G212" s="54"/>
      <c r="H212" s="35"/>
      <c r="I212" s="95"/>
      <c r="L212" s="54"/>
      <c r="M212" s="54"/>
      <c r="N212" s="72"/>
    </row>
    <row r="213" spans="1:14" x14ac:dyDescent="0.35">
      <c r="A213" s="32"/>
      <c r="B213" s="70"/>
      <c r="C213" s="70"/>
      <c r="D213" s="66"/>
      <c r="E213" s="34"/>
      <c r="F213" s="36"/>
      <c r="G213" s="54"/>
      <c r="H213" s="35"/>
      <c r="I213" s="95"/>
      <c r="L213" s="54"/>
      <c r="M213" s="54"/>
      <c r="N213" s="72"/>
    </row>
    <row r="214" spans="1:14" x14ac:dyDescent="0.35">
      <c r="A214" s="32"/>
      <c r="B214" s="70"/>
      <c r="C214" s="70"/>
      <c r="D214" s="66"/>
      <c r="E214" s="34"/>
      <c r="F214" s="36"/>
      <c r="G214" s="54"/>
      <c r="H214" s="35"/>
      <c r="I214" s="95"/>
      <c r="L214" s="54"/>
      <c r="M214" s="54"/>
      <c r="N214" s="72"/>
    </row>
    <row r="215" spans="1:14" x14ac:dyDescent="0.35">
      <c r="A215" s="32"/>
      <c r="B215" s="70"/>
      <c r="C215" s="70"/>
      <c r="D215" s="66"/>
      <c r="E215" s="34"/>
      <c r="F215" s="36"/>
      <c r="G215" s="54"/>
      <c r="H215" s="35"/>
      <c r="I215" s="95"/>
      <c r="L215" s="54"/>
      <c r="M215" s="54"/>
      <c r="N215" s="72"/>
    </row>
    <row r="216" spans="1:14" x14ac:dyDescent="0.35">
      <c r="A216" s="32"/>
      <c r="B216" s="70"/>
      <c r="C216" s="70"/>
      <c r="D216" s="66"/>
      <c r="E216" s="34"/>
      <c r="F216" s="36"/>
      <c r="G216" s="54"/>
      <c r="H216" s="35"/>
      <c r="I216" s="95"/>
      <c r="L216" s="54"/>
      <c r="M216" s="54"/>
      <c r="N216" s="72"/>
    </row>
    <row r="217" spans="1:14" x14ac:dyDescent="0.35">
      <c r="A217" s="32"/>
      <c r="B217" s="70"/>
      <c r="C217" s="70"/>
      <c r="D217" s="66"/>
      <c r="E217" s="34"/>
      <c r="F217" s="36"/>
      <c r="G217" s="54"/>
      <c r="H217" s="35"/>
      <c r="I217" s="95"/>
      <c r="L217" s="54"/>
      <c r="M217" s="54"/>
      <c r="N217" s="72"/>
    </row>
    <row r="218" spans="1:14" x14ac:dyDescent="0.35">
      <c r="A218" s="32"/>
      <c r="B218" s="70"/>
      <c r="C218" s="70"/>
      <c r="D218" s="66"/>
      <c r="E218" s="34"/>
      <c r="F218" s="36"/>
      <c r="G218" s="54"/>
      <c r="H218" s="35"/>
      <c r="I218" s="95"/>
      <c r="L218" s="54"/>
      <c r="M218" s="54"/>
      <c r="N218" s="72"/>
    </row>
    <row r="219" spans="1:14" x14ac:dyDescent="0.35">
      <c r="A219" s="32"/>
      <c r="B219" s="70"/>
      <c r="C219" s="70"/>
      <c r="D219" s="66"/>
      <c r="E219" s="34"/>
      <c r="F219" s="36"/>
      <c r="G219" s="54"/>
      <c r="H219" s="35"/>
      <c r="I219" s="95"/>
      <c r="L219" s="54"/>
      <c r="M219" s="54"/>
      <c r="N219" s="72"/>
    </row>
    <row r="220" spans="1:14" x14ac:dyDescent="0.35">
      <c r="A220" s="32"/>
      <c r="B220" s="70"/>
      <c r="C220" s="70"/>
      <c r="D220" s="66"/>
      <c r="E220" s="34"/>
      <c r="F220" s="36"/>
      <c r="G220" s="54"/>
      <c r="H220" s="35"/>
      <c r="I220" s="95"/>
      <c r="L220" s="54"/>
      <c r="M220" s="54"/>
      <c r="N220" s="72"/>
    </row>
    <row r="221" spans="1:14" x14ac:dyDescent="0.35">
      <c r="A221" s="32"/>
      <c r="B221" s="70"/>
      <c r="C221" s="70"/>
      <c r="D221" s="66"/>
      <c r="E221" s="34"/>
      <c r="F221" s="36"/>
      <c r="G221" s="54"/>
      <c r="H221" s="35"/>
      <c r="I221" s="95"/>
      <c r="L221" s="54"/>
      <c r="M221" s="54"/>
      <c r="N221" s="72"/>
    </row>
    <row r="222" spans="1:14" x14ac:dyDescent="0.35">
      <c r="A222" s="32"/>
      <c r="B222" s="70"/>
      <c r="C222" s="70"/>
      <c r="D222" s="66"/>
      <c r="E222" s="34"/>
      <c r="F222" s="36"/>
      <c r="G222" s="54"/>
      <c r="H222" s="35"/>
      <c r="I222" s="95"/>
      <c r="L222" s="54"/>
      <c r="M222" s="54"/>
      <c r="N222" s="72"/>
    </row>
    <row r="223" spans="1:14" x14ac:dyDescent="0.35">
      <c r="A223" s="32"/>
      <c r="B223" s="70"/>
      <c r="C223" s="70"/>
      <c r="D223" s="66"/>
      <c r="E223" s="34"/>
      <c r="F223" s="36"/>
      <c r="G223" s="54"/>
      <c r="H223" s="35"/>
      <c r="I223" s="95"/>
      <c r="L223" s="54"/>
      <c r="M223" s="54"/>
      <c r="N223" s="72"/>
    </row>
    <row r="224" spans="1:14" x14ac:dyDescent="0.35">
      <c r="A224" s="32"/>
      <c r="B224" s="70"/>
      <c r="C224" s="70"/>
      <c r="D224" s="66"/>
      <c r="E224" s="34"/>
      <c r="F224" s="36"/>
      <c r="G224" s="54"/>
      <c r="H224" s="35"/>
      <c r="I224" s="95"/>
      <c r="L224" s="54"/>
      <c r="M224" s="54"/>
      <c r="N224" s="72"/>
    </row>
    <row r="225" spans="1:14" x14ac:dyDescent="0.35">
      <c r="A225" s="32"/>
      <c r="B225" s="70"/>
      <c r="C225" s="70"/>
      <c r="D225" s="66"/>
      <c r="E225" s="34"/>
      <c r="F225" s="36"/>
      <c r="G225" s="54"/>
      <c r="H225" s="35"/>
      <c r="I225" s="95"/>
      <c r="L225" s="54"/>
      <c r="M225" s="54"/>
      <c r="N225" s="72"/>
    </row>
    <row r="226" spans="1:14" x14ac:dyDescent="0.35">
      <c r="A226" s="32"/>
      <c r="B226" s="70"/>
      <c r="C226" s="70"/>
      <c r="D226" s="66"/>
      <c r="E226" s="34"/>
      <c r="F226" s="36"/>
      <c r="G226" s="54"/>
      <c r="H226" s="35"/>
      <c r="I226" s="95"/>
      <c r="L226" s="54"/>
      <c r="M226" s="54"/>
      <c r="N226" s="72"/>
    </row>
    <row r="227" spans="1:14" x14ac:dyDescent="0.35">
      <c r="A227" s="32"/>
      <c r="B227" s="70"/>
      <c r="C227" s="70"/>
      <c r="D227" s="66"/>
      <c r="E227" s="34"/>
      <c r="F227" s="36"/>
      <c r="G227" s="54"/>
      <c r="H227" s="35"/>
      <c r="I227" s="95"/>
      <c r="L227" s="54"/>
      <c r="M227" s="54"/>
      <c r="N227" s="72"/>
    </row>
    <row r="228" spans="1:14" x14ac:dyDescent="0.35">
      <c r="A228" s="32"/>
      <c r="B228" s="70"/>
      <c r="C228" s="70"/>
      <c r="D228" s="66"/>
      <c r="E228" s="34"/>
      <c r="F228" s="36"/>
      <c r="G228" s="54"/>
      <c r="H228" s="35"/>
      <c r="I228" s="95"/>
      <c r="L228" s="54"/>
      <c r="M228" s="54"/>
      <c r="N228" s="72"/>
    </row>
    <row r="229" spans="1:14" x14ac:dyDescent="0.35">
      <c r="A229" s="32"/>
      <c r="B229" s="70"/>
      <c r="C229" s="70"/>
      <c r="D229" s="66"/>
      <c r="E229" s="34"/>
      <c r="F229" s="36"/>
      <c r="G229" s="54"/>
      <c r="H229" s="35"/>
      <c r="I229" s="95"/>
      <c r="L229" s="54"/>
      <c r="M229" s="54"/>
      <c r="N229" s="72"/>
    </row>
    <row r="230" spans="1:14" x14ac:dyDescent="0.35">
      <c r="A230" s="32"/>
      <c r="B230" s="70"/>
      <c r="C230" s="70"/>
      <c r="D230" s="66"/>
      <c r="E230" s="34"/>
      <c r="F230" s="36"/>
      <c r="G230" s="54"/>
      <c r="H230" s="35"/>
      <c r="I230" s="95"/>
      <c r="L230" s="54"/>
      <c r="M230" s="54"/>
      <c r="N230" s="72"/>
    </row>
    <row r="231" spans="1:14" x14ac:dyDescent="0.35">
      <c r="A231" s="32"/>
      <c r="B231" s="70"/>
      <c r="C231" s="70"/>
      <c r="D231" s="66"/>
      <c r="E231" s="34"/>
      <c r="F231" s="36"/>
      <c r="G231" s="54"/>
      <c r="H231" s="35"/>
      <c r="I231" s="95"/>
      <c r="L231" s="54"/>
      <c r="M231" s="54"/>
      <c r="N231" s="72"/>
    </row>
    <row r="232" spans="1:14" x14ac:dyDescent="0.35">
      <c r="A232" s="29"/>
      <c r="B232" s="29"/>
      <c r="C232" s="29"/>
      <c r="D232" s="29"/>
      <c r="N232" s="72"/>
    </row>
    <row r="233" spans="1:14" x14ac:dyDescent="0.35">
      <c r="A233" s="29"/>
      <c r="B233" s="29"/>
      <c r="C233" s="29"/>
      <c r="D233" s="29"/>
      <c r="N233" s="72"/>
    </row>
    <row r="234" spans="1:14" x14ac:dyDescent="0.35">
      <c r="A234" s="29"/>
      <c r="B234" s="29"/>
      <c r="C234" s="29"/>
      <c r="D234" s="29"/>
      <c r="N234" s="72"/>
    </row>
    <row r="235" spans="1:14" x14ac:dyDescent="0.35">
      <c r="A235" s="29"/>
      <c r="B235" s="29"/>
      <c r="C235" s="29"/>
      <c r="D235" s="29"/>
      <c r="N235" s="72"/>
    </row>
    <row r="236" spans="1:14" x14ac:dyDescent="0.35">
      <c r="A236" s="29"/>
      <c r="B236" s="29"/>
      <c r="C236" s="29"/>
      <c r="D236" s="29"/>
      <c r="N236" s="72"/>
    </row>
    <row r="237" spans="1:14" x14ac:dyDescent="0.35">
      <c r="A237" s="29"/>
      <c r="B237" s="29"/>
      <c r="C237" s="29"/>
      <c r="D237" s="29"/>
      <c r="N237" s="72"/>
    </row>
    <row r="238" spans="1:14" x14ac:dyDescent="0.35">
      <c r="A238" s="29"/>
      <c r="B238" s="29"/>
      <c r="C238" s="29"/>
      <c r="D238" s="29"/>
      <c r="N238" s="72"/>
    </row>
    <row r="239" spans="1:14" x14ac:dyDescent="0.35">
      <c r="A239" s="29"/>
      <c r="B239" s="29"/>
      <c r="C239" s="29"/>
      <c r="D239" s="29"/>
      <c r="N239" s="72"/>
    </row>
    <row r="240" spans="1:14" x14ac:dyDescent="0.35">
      <c r="A240" s="29"/>
      <c r="B240" s="29"/>
      <c r="C240" s="29"/>
      <c r="D240" s="29"/>
      <c r="N240" s="72"/>
    </row>
    <row r="241" spans="1:14" x14ac:dyDescent="0.35">
      <c r="A241" s="29"/>
      <c r="B241" s="29"/>
      <c r="C241" s="29"/>
      <c r="D241" s="29"/>
      <c r="N241" s="72"/>
    </row>
    <row r="242" spans="1:14" x14ac:dyDescent="0.35">
      <c r="A242" s="29"/>
      <c r="B242" s="29"/>
      <c r="C242" s="29"/>
      <c r="D242" s="29"/>
    </row>
    <row r="243" spans="1:14" x14ac:dyDescent="0.35">
      <c r="A243" s="29"/>
      <c r="B243" s="29"/>
      <c r="C243" s="29"/>
      <c r="D243" s="29"/>
    </row>
    <row r="244" spans="1:14" x14ac:dyDescent="0.35">
      <c r="A244" s="29"/>
      <c r="B244" s="29"/>
      <c r="C244" s="29"/>
      <c r="D244" s="29"/>
    </row>
    <row r="245" spans="1:14" x14ac:dyDescent="0.35">
      <c r="A245" s="29"/>
      <c r="B245" s="29"/>
      <c r="C245" s="29"/>
      <c r="D245" s="29"/>
    </row>
    <row r="246" spans="1:14" x14ac:dyDescent="0.35">
      <c r="A246" s="29"/>
      <c r="B246" s="29"/>
      <c r="C246" s="29"/>
      <c r="D246" s="29"/>
    </row>
    <row r="247" spans="1:14" x14ac:dyDescent="0.35">
      <c r="A247" s="29"/>
      <c r="B247" s="29"/>
      <c r="C247" s="29"/>
      <c r="D247" s="29"/>
    </row>
    <row r="248" spans="1:14" x14ac:dyDescent="0.35">
      <c r="A248" s="29"/>
      <c r="B248" s="29"/>
      <c r="C248" s="29"/>
      <c r="D248" s="29"/>
    </row>
    <row r="249" spans="1:14" x14ac:dyDescent="0.35">
      <c r="A249" s="29"/>
      <c r="B249" s="29"/>
      <c r="C249" s="29"/>
      <c r="D249" s="29"/>
    </row>
    <row r="250" spans="1:14" x14ac:dyDescent="0.35">
      <c r="A250" s="29"/>
      <c r="B250" s="29"/>
      <c r="C250" s="29"/>
      <c r="D250" s="29"/>
    </row>
    <row r="251" spans="1:14" x14ac:dyDescent="0.35">
      <c r="A251" s="29"/>
      <c r="B251" s="29"/>
      <c r="C251" s="29"/>
      <c r="D251" s="29"/>
    </row>
    <row r="252" spans="1:14" x14ac:dyDescent="0.35">
      <c r="A252" s="29"/>
      <c r="B252" s="29"/>
      <c r="C252" s="29"/>
      <c r="D252" s="29"/>
    </row>
    <row r="253" spans="1:14" x14ac:dyDescent="0.35">
      <c r="A253" s="29"/>
      <c r="B253" s="29"/>
      <c r="C253" s="29"/>
      <c r="D253" s="29"/>
    </row>
    <row r="254" spans="1:14" x14ac:dyDescent="0.35">
      <c r="A254" s="29"/>
      <c r="B254" s="29"/>
      <c r="C254" s="29"/>
      <c r="D254" s="29"/>
    </row>
    <row r="255" spans="1:14" x14ac:dyDescent="0.35">
      <c r="A255" s="29"/>
      <c r="B255" s="29"/>
      <c r="C255" s="29"/>
      <c r="D255" s="29"/>
    </row>
    <row r="256" spans="1: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U231" xr:uid="{E0BA2D08-F164-426D-8B22-833BD306E2C0}"/>
  <mergeCells count="1">
    <mergeCell ref="F11:I11"/>
  </mergeCells>
  <conditionalFormatting sqref="I17:I231">
    <cfRule type="cellIs" dxfId="4"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sheetPr>
  <dimension ref="A1"/>
  <sheetViews>
    <sheetView showGridLines="0" workbookViewId="0">
      <selection activeCell="D41" sqref="D40:D41"/>
    </sheetView>
  </sheetViews>
  <sheetFormatPr baseColWidth="10" defaultRowHeight="14.5" x14ac:dyDescent="0.35"/>
  <sheetData/>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56">
    <tabColor theme="0" tint="-0.249977111117893"/>
    <pageSetUpPr fitToPage="1"/>
  </sheetPr>
  <dimension ref="A1:AP938"/>
  <sheetViews>
    <sheetView showGridLines="0" zoomScale="70" zoomScaleNormal="70" workbookViewId="0">
      <selection sqref="A1:XFD1048576"/>
    </sheetView>
  </sheetViews>
  <sheetFormatPr baseColWidth="10" defaultColWidth="11.36328125" defaultRowHeight="14.5" x14ac:dyDescent="0.35"/>
  <cols>
    <col min="1" max="1" width="17.453125" style="1" customWidth="1"/>
    <col min="2" max="4" width="11.36328125" style="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78" customFormat="1" ht="15" x14ac:dyDescent="0.35">
      <c r="A1" s="115" t="s">
        <v>67</v>
      </c>
      <c r="G1" s="78" t="s">
        <v>49</v>
      </c>
      <c r="K1" s="78" t="s">
        <v>1</v>
      </c>
      <c r="L1" s="78" t="s">
        <v>1</v>
      </c>
      <c r="AJ1" s="78" t="s">
        <v>134</v>
      </c>
    </row>
    <row r="2" spans="1:42" x14ac:dyDescent="0.35">
      <c r="A2" s="96"/>
      <c r="B2" s="96"/>
      <c r="C2" s="97"/>
      <c r="D2" s="98"/>
      <c r="F2" s="2"/>
      <c r="G2" s="3"/>
      <c r="H2" s="3"/>
      <c r="I2" s="3"/>
      <c r="J2" s="3"/>
      <c r="K2" s="3"/>
      <c r="L2" s="3"/>
      <c r="M2" s="3"/>
      <c r="N2" s="3"/>
      <c r="O2" s="3"/>
      <c r="P2" s="3"/>
      <c r="Q2" s="3"/>
      <c r="R2" s="3"/>
      <c r="S2" s="3"/>
      <c r="V2" s="3"/>
      <c r="W2" s="3"/>
      <c r="X2" s="3"/>
      <c r="AI2" s="2"/>
      <c r="AL2"/>
      <c r="AM2"/>
      <c r="AN2"/>
    </row>
    <row r="3" spans="1:42" ht="15" x14ac:dyDescent="0.35">
      <c r="A3" s="96" t="s">
        <v>62</v>
      </c>
      <c r="B3" s="96"/>
      <c r="C3" s="97"/>
      <c r="D3" s="98">
        <f>H3+M3+R3+W3</f>
        <v>13.5</v>
      </c>
      <c r="E3" s="96" t="s">
        <v>15</v>
      </c>
      <c r="F3" s="2"/>
      <c r="G3" s="3" t="str">
        <f>Results!D19</f>
        <v>Sediane N 23</v>
      </c>
      <c r="H3" s="3">
        <f>Results!E19</f>
        <v>1</v>
      </c>
      <c r="I3" s="7" t="s">
        <v>1</v>
      </c>
      <c r="J3" s="8"/>
      <c r="K3" s="3"/>
      <c r="L3" s="3" t="str">
        <f>Results!D20</f>
        <v>Sediane N 24</v>
      </c>
      <c r="M3" s="233">
        <f>Results!E20</f>
        <v>1</v>
      </c>
      <c r="N3" s="7" t="s">
        <v>1</v>
      </c>
      <c r="O3" s="8"/>
      <c r="P3" s="3"/>
      <c r="Q3" s="3" t="str">
        <f>Results!D21</f>
        <v>Sediane N 25</v>
      </c>
      <c r="R3" s="3">
        <f>Results!E21</f>
        <v>11.5</v>
      </c>
      <c r="S3" s="7" t="s">
        <v>1</v>
      </c>
      <c r="T3" s="8"/>
      <c r="V3" s="3">
        <f>Results!D22</f>
        <v>0</v>
      </c>
      <c r="W3" s="3">
        <f>Results!E22</f>
        <v>0</v>
      </c>
      <c r="X3" s="7" t="s">
        <v>1</v>
      </c>
      <c r="Y3" s="8"/>
      <c r="AH3" s="96"/>
      <c r="AI3" s="2"/>
      <c r="AL3"/>
      <c r="AM3"/>
      <c r="AN3"/>
    </row>
    <row r="4" spans="1:42" ht="25.5" customHeight="1" x14ac:dyDescent="0.35">
      <c r="A4" s="96" t="s">
        <v>64</v>
      </c>
      <c r="B4" s="96"/>
      <c r="C4" s="97"/>
      <c r="D4" s="98">
        <f>IFERROR(D3/D5*1000,0)</f>
        <v>89.609544468546645</v>
      </c>
      <c r="E4" s="96" t="s">
        <v>63</v>
      </c>
      <c r="F4" s="2"/>
      <c r="G4" s="320" t="s">
        <v>50</v>
      </c>
      <c r="H4" s="321"/>
      <c r="I4" s="7">
        <f>SUMIFS('Base Produits'!$S:$S,'Base Produits'!$R:$R,G3)</f>
        <v>85</v>
      </c>
      <c r="J4" s="8"/>
      <c r="K4" s="3"/>
      <c r="L4" s="320" t="s">
        <v>50</v>
      </c>
      <c r="M4" s="321"/>
      <c r="N4" s="7">
        <f>SUMIFS('Base Produits'!$S:$S,'Base Produits'!$R:$R,L3)</f>
        <v>90</v>
      </c>
      <c r="O4" s="8"/>
      <c r="P4" s="3"/>
      <c r="Q4" s="320" t="s">
        <v>50</v>
      </c>
      <c r="R4" s="321"/>
      <c r="S4" s="7">
        <f>SUMIFS('Base Produits'!$S:$S,'Base Produits'!$R:$R,Q3)</f>
        <v>90</v>
      </c>
      <c r="T4" s="8"/>
      <c r="V4" s="320" t="s">
        <v>50</v>
      </c>
      <c r="W4" s="321"/>
      <c r="X4" s="7">
        <f>SUMIFS('Base Produits'!$S:$S,'Base Produits'!$R:$R,V3)</f>
        <v>0</v>
      </c>
      <c r="Y4" s="8"/>
      <c r="AH4" s="96"/>
      <c r="AI4" s="2"/>
      <c r="AL4"/>
      <c r="AM4"/>
      <c r="AN4"/>
    </row>
    <row r="5" spans="1:42" ht="38.25" customHeight="1" x14ac:dyDescent="0.35">
      <c r="A5" s="96" t="s">
        <v>65</v>
      </c>
      <c r="B5" s="96"/>
      <c r="C5" s="97"/>
      <c r="D5" s="99">
        <f>(IFERROR(H3/I4,0)+IFERROR(M3/N4,0)+IFERROR(R3/S4,0)+IFERROR(W3/X4,0))*1000</f>
        <v>150.65359477124181</v>
      </c>
      <c r="E5" s="96" t="s">
        <v>66</v>
      </c>
      <c r="F5" s="2"/>
      <c r="G5" s="322" t="s">
        <v>51</v>
      </c>
      <c r="H5" s="323"/>
      <c r="I5" s="9" t="s">
        <v>212</v>
      </c>
      <c r="J5" s="10" t="s">
        <v>211</v>
      </c>
      <c r="K5" s="3"/>
      <c r="L5" s="322" t="s">
        <v>51</v>
      </c>
      <c r="M5" s="323"/>
      <c r="N5" s="9" t="s">
        <v>212</v>
      </c>
      <c r="O5" s="10" t="s">
        <v>211</v>
      </c>
      <c r="P5" s="3"/>
      <c r="Q5" s="322" t="s">
        <v>51</v>
      </c>
      <c r="R5" s="323"/>
      <c r="S5" s="9" t="s">
        <v>212</v>
      </c>
      <c r="T5" s="10" t="s">
        <v>211</v>
      </c>
      <c r="V5" s="322" t="s">
        <v>51</v>
      </c>
      <c r="W5" s="323"/>
      <c r="X5" s="9" t="s">
        <v>212</v>
      </c>
      <c r="Y5" s="10" t="s">
        <v>211</v>
      </c>
      <c r="AH5" s="96"/>
      <c r="AI5" s="2"/>
      <c r="AL5"/>
      <c r="AM5"/>
      <c r="AN5"/>
    </row>
    <row r="6" spans="1:42" x14ac:dyDescent="0.35">
      <c r="C6" s="5"/>
      <c r="D6" s="6"/>
      <c r="F6" s="2"/>
      <c r="G6" s="324"/>
      <c r="H6" s="325"/>
      <c r="I6" s="11">
        <f>SUMIFS('Base Produits'!$C:$C,'Base Produits'!$A:$A,G$3,'Base Produits'!$B:$B,1)</f>
        <v>1</v>
      </c>
      <c r="J6" s="11">
        <f>SUMIFS('Base Produits'!$D:$D,'Base Produits'!$A:$A,G$3,'Base Produits'!$B:$B,1)</f>
        <v>0.35</v>
      </c>
      <c r="K6" s="3"/>
      <c r="L6" s="324"/>
      <c r="M6" s="325"/>
      <c r="N6" s="11">
        <f>SUMIFS('Base Produits'!$C:$C,'Base Produits'!$A:$A,L$3,'Base Produits'!$B:$B,1)</f>
        <v>1</v>
      </c>
      <c r="O6" s="11">
        <f>SUMIFS('Base Produits'!$D:$D,'Base Produits'!$A:$A,L$3,'Base Produits'!$B:$B,1)</f>
        <v>0.35</v>
      </c>
      <c r="P6" s="3"/>
      <c r="Q6" s="324"/>
      <c r="R6" s="325"/>
      <c r="S6" s="11">
        <f>SUMIFS('Base Produits'!$C:$C,'Base Produits'!$A:$A,Q$3,'Base Produits'!$B:$B,1)</f>
        <v>1</v>
      </c>
      <c r="T6" s="11">
        <f>SUMIFS('Base Produits'!$D:$D,'Base Produits'!$A:$A,Q$3,'Base Produits'!$B:$B,1)</f>
        <v>0.35</v>
      </c>
      <c r="V6" s="324"/>
      <c r="W6" s="325"/>
      <c r="X6" s="11">
        <f>SUMIFS('Base Produits'!$C:$C,'Base Produits'!$A:$A,V$3,'Base Produits'!$B:$B,1)</f>
        <v>0</v>
      </c>
      <c r="Y6" s="11">
        <f>SUMIFS('Base Produits'!$D:$D,'Base Produits'!$A:$A,V$3,'Base Produits'!$B:$B,1)</f>
        <v>0</v>
      </c>
      <c r="AI6" s="2"/>
      <c r="AL6"/>
      <c r="AM6"/>
      <c r="AN6"/>
    </row>
    <row r="7" spans="1:42" x14ac:dyDescent="0.35">
      <c r="C7" s="5"/>
      <c r="D7" s="6"/>
      <c r="F7" s="2"/>
      <c r="G7" s="324"/>
      <c r="H7" s="325"/>
      <c r="I7" s="11">
        <f>IF(OR(I6=0,I6=""),"",SUMIFS('Base Produits'!$C:$C,'Base Produits'!$A:$A,G$3,'Base Produits'!$B:$B,2))</f>
        <v>0.7</v>
      </c>
      <c r="J7" s="11">
        <f>IF(OR(I6=0,I6=""),"",SUMIFS('Base Produits'!$D:$D,'Base Produits'!$A:$A,G$3,'Base Produits'!$B:$B,2))</f>
        <v>0.75</v>
      </c>
      <c r="K7" s="3"/>
      <c r="L7" s="324"/>
      <c r="M7" s="325"/>
      <c r="N7" s="11">
        <f>IF(OR(N6=0,N6=""),"",SUMIFS('Base Produits'!$C:$C,'Base Produits'!$A:$A,L$3,'Base Produits'!$B:$B,2))</f>
        <v>0.75</v>
      </c>
      <c r="O7" s="11">
        <f>IF(OR(N6=0,N6=""),"",SUMIFS('Base Produits'!$D:$D,'Base Produits'!$A:$A,L$3,'Base Produits'!$B:$B,2))</f>
        <v>0.75</v>
      </c>
      <c r="P7" s="3"/>
      <c r="Q7" s="324"/>
      <c r="R7" s="325"/>
      <c r="S7" s="11">
        <f>IF(OR(S6=0,S6=""),"",SUMIFS('Base Produits'!$C:$C,'Base Produits'!$A:$A,Q$3,'Base Produits'!$B:$B,2))</f>
        <v>0.75</v>
      </c>
      <c r="T7" s="11">
        <f>IF(OR(S6=0,S6=""),"",SUMIFS('Base Produits'!$D:$D,'Base Produits'!$A:$A,Q$3,'Base Produits'!$B:$B,2))</f>
        <v>0.75</v>
      </c>
      <c r="V7" s="324"/>
      <c r="W7" s="325"/>
      <c r="X7" s="11" t="str">
        <f>IF(OR(X6=0,X6=""),"",SUMIFS('Base Produits'!$C:$C,'Base Produits'!$A:$A,V$3,'Base Produits'!$B:$B,2))</f>
        <v/>
      </c>
      <c r="Y7" s="11" t="str">
        <f>IF(OR(X6=0,X6=""),"",SUMIFS('Base Produits'!$D:$D,'Base Produits'!$A:$A,V$3,'Base Produits'!$B:$B,2))</f>
        <v/>
      </c>
      <c r="AI7" s="2"/>
      <c r="AL7"/>
      <c r="AM7"/>
      <c r="AN7"/>
    </row>
    <row r="8" spans="1:42" x14ac:dyDescent="0.35">
      <c r="C8" s="5"/>
      <c r="D8" s="6"/>
      <c r="F8" s="2"/>
      <c r="G8" s="324"/>
      <c r="H8" s="325"/>
      <c r="I8" s="11">
        <f>IF(OR(I7=0,I7=""),"",SUMIFS('Base Produits'!$C:$C,'Base Produits'!$A:$A,G$3,'Base Produits'!$B:$B,3))</f>
        <v>0.4</v>
      </c>
      <c r="J8" s="11">
        <f>IF(OR(I7=0,I7=""),"",SUMIFS('Base Produits'!$D:$D,'Base Produits'!$A:$A,G$3,'Base Produits'!$B:$B,3))</f>
        <v>1</v>
      </c>
      <c r="K8" s="3"/>
      <c r="L8" s="324"/>
      <c r="M8" s="325"/>
      <c r="N8" s="11">
        <f>IF(OR(N7=0,N7=""),"",SUMIFS('Base Produits'!$C:$C,'Base Produits'!$A:$A,L$3,'Base Produits'!$B:$B,3))</f>
        <v>0.56999999999999995</v>
      </c>
      <c r="O8" s="11">
        <f>IF(OR(N7=0,N7=""),"",SUMIFS('Base Produits'!$D:$D,'Base Produits'!$A:$A,L$3,'Base Produits'!$B:$B,3))</f>
        <v>1</v>
      </c>
      <c r="P8" s="3"/>
      <c r="Q8" s="324"/>
      <c r="R8" s="325"/>
      <c r="S8" s="11">
        <f>IF(OR(S7=0,S7=""),"",SUMIFS('Base Produits'!$C:$C,'Base Produits'!$A:$A,Q$3,'Base Produits'!$B:$B,3))</f>
        <v>0.56999999999999995</v>
      </c>
      <c r="T8" s="11">
        <f>IF(OR(S7=0,S7=""),"",SUMIFS('Base Produits'!$D:$D,'Base Produits'!$A:$A,Q$3,'Base Produits'!$B:$B,3))</f>
        <v>1</v>
      </c>
      <c r="V8" s="324"/>
      <c r="W8" s="325"/>
      <c r="X8" s="11" t="str">
        <f>IF(OR(X7=0,X7=""),"",SUMIFS('Base Produits'!$C:$C,'Base Produits'!$A:$A,V$3,'Base Produits'!$B:$B,3))</f>
        <v/>
      </c>
      <c r="Y8" s="11" t="str">
        <f>IF(OR(X7=0,X7=""),"",SUMIFS('Base Produits'!$D:$D,'Base Produits'!$A:$A,V$3,'Base Produits'!$B:$B,3))</f>
        <v/>
      </c>
      <c r="AI8" s="2"/>
      <c r="AL8"/>
      <c r="AM8"/>
      <c r="AN8"/>
    </row>
    <row r="9" spans="1:42" x14ac:dyDescent="0.35">
      <c r="A9" s="1" t="s">
        <v>161</v>
      </c>
      <c r="C9" s="5"/>
      <c r="D9" s="6">
        <f>Results!K19</f>
        <v>158.41503267973854</v>
      </c>
      <c r="F9" s="2"/>
      <c r="G9" s="324"/>
      <c r="H9" s="325"/>
      <c r="I9" s="11">
        <f>IF(OR(I8=0,I8=""),"",SUMIFS('Base Produits'!$C:$C,'Base Produits'!$A:$A,G$3,'Base Produits'!$B:$B,4))</f>
        <v>0</v>
      </c>
      <c r="J9" s="11">
        <f>IF(OR(I8=0,I8=""),"",SUMIFS('Base Produits'!$D:$D,'Base Produits'!$A:$A,G$3,'Base Produits'!$B:$B,4))</f>
        <v>1</v>
      </c>
      <c r="K9" s="3"/>
      <c r="L9" s="324"/>
      <c r="M9" s="325"/>
      <c r="N9" s="11">
        <f>IF(OR(N8=0,N8=""),"",SUMIFS('Base Produits'!$C:$C,'Base Produits'!$A:$A,L$3,'Base Produits'!$B:$B,4))</f>
        <v>0</v>
      </c>
      <c r="O9" s="11">
        <f>IF(OR(N8=0,N8=""),"",SUMIFS('Base Produits'!$D:$D,'Base Produits'!$A:$A,L$3,'Base Produits'!$B:$B,4))</f>
        <v>1</v>
      </c>
      <c r="P9" s="3"/>
      <c r="Q9" s="324"/>
      <c r="R9" s="325"/>
      <c r="S9" s="11">
        <f>IF(OR(S8=0,S8=""),"",SUMIFS('Base Produits'!$C:$C,'Base Produits'!$A:$A,Q$3,'Base Produits'!$B:$B,4))</f>
        <v>0</v>
      </c>
      <c r="T9" s="11">
        <f>IF(OR(S8=0,S8=""),"",SUMIFS('Base Produits'!$D:$D,'Base Produits'!$A:$A,Q$3,'Base Produits'!$B:$B,4))</f>
        <v>1</v>
      </c>
      <c r="V9" s="324"/>
      <c r="W9" s="325"/>
      <c r="X9" s="11" t="str">
        <f>IF(OR(X8=0,X8=""),"",SUMIFS('Base Produits'!$C:$C,'Base Produits'!$A:$A,V$3,'Base Produits'!$B:$B,4))</f>
        <v/>
      </c>
      <c r="Y9" s="11" t="str">
        <f>IF(OR(X8=0,X8=""),"",SUMIFS('Base Produits'!$D:$D,'Base Produits'!$A:$A,V$3,'Base Produits'!$B:$B,4))</f>
        <v/>
      </c>
      <c r="AI9" s="2"/>
      <c r="AL9"/>
      <c r="AM9"/>
      <c r="AN9"/>
    </row>
    <row r="10" spans="1:42" x14ac:dyDescent="0.35">
      <c r="A10" s="1" t="s">
        <v>162</v>
      </c>
      <c r="C10" s="5"/>
      <c r="D10" s="6">
        <f>Results!L19</f>
        <v>272.90384615384619</v>
      </c>
      <c r="F10" s="2"/>
      <c r="G10" s="324"/>
      <c r="H10" s="325"/>
      <c r="I10" s="11" t="str">
        <f>IF(OR(I9=0,I9=""),"",SUMIFS('Base Produits'!$C:$C,'Base Produits'!$A:$A,G$3,'Base Produits'!$B:$B,5))</f>
        <v/>
      </c>
      <c r="J10" s="11" t="str">
        <f>IF(OR(I9=0,I9=""),"",SUMIFS('Base Produits'!$D:$D,'Base Produits'!$A:$A,G$3,'Base Produits'!$B:$B,5))</f>
        <v/>
      </c>
      <c r="K10" s="3"/>
      <c r="L10" s="324"/>
      <c r="M10" s="325"/>
      <c r="N10" s="11" t="str">
        <f>IF(OR(N9=0,N9=""),"",SUMIFS('Base Produits'!$C:$C,'Base Produits'!$A:$A,L$3,'Base Produits'!$B:$B,5))</f>
        <v/>
      </c>
      <c r="O10" s="11" t="str">
        <f>IF(OR(N9=0,N9=""),"",SUMIFS('Base Produits'!$D:$D,'Base Produits'!$A:$A,L$3,'Base Produits'!$B:$B,5))</f>
        <v/>
      </c>
      <c r="P10" s="3"/>
      <c r="Q10" s="324"/>
      <c r="R10" s="325"/>
      <c r="S10" s="11" t="str">
        <f>IF(OR(S9=0,S9=""),"",SUMIFS('Base Produits'!$C:$C,'Base Produits'!$A:$A,Q$3,'Base Produits'!$B:$B,5))</f>
        <v/>
      </c>
      <c r="T10" s="11" t="str">
        <f>IF(OR(S9=0,S9=""),"",SUMIFS('Base Produits'!$D:$D,'Base Produits'!$A:$A,Q$3,'Base Produits'!$B:$B,5))</f>
        <v/>
      </c>
      <c r="V10" s="324"/>
      <c r="W10" s="325"/>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26"/>
      <c r="H11" s="327"/>
      <c r="I11" s="11" t="str">
        <f>IF(OR(I10=0,I10=""),"",SUMIFS('Base Produits'!$C:$C,'Base Produits'!$A:$A,G$3,'Base Produits'!$B:$B,6))</f>
        <v/>
      </c>
      <c r="J11" s="11" t="str">
        <f>IF(OR(I10=0,I10=""),"",SUMIFS('Base Produits'!$D:$D,'Base Produits'!$A:$A,G$3,'Base Produits'!$B:$B,6))</f>
        <v/>
      </c>
      <c r="K11" s="3"/>
      <c r="L11" s="326"/>
      <c r="M11" s="327"/>
      <c r="N11" s="11" t="str">
        <f>IF(OR(N10=0,N10=""),"",SUMIFS('Base Produits'!$C:$C,'Base Produits'!$A:$A,L$3,'Base Produits'!$B:$B,6))</f>
        <v/>
      </c>
      <c r="O11" s="11" t="str">
        <f>IF(OR(N10=0,N10=""),"",SUMIFS('Base Produits'!$D:$D,'Base Produits'!$A:$A,L$3,'Base Produits'!$B:$B,6))</f>
        <v/>
      </c>
      <c r="P11" s="3"/>
      <c r="Q11" s="326"/>
      <c r="R11" s="327"/>
      <c r="S11" s="11" t="str">
        <f>IF(OR(S10=0,S10=""),"",SUMIFS('Base Produits'!$C:$C,'Base Produits'!$A:$A,Q$3,'Base Produits'!$B:$B,6))</f>
        <v/>
      </c>
      <c r="T11" s="11" t="str">
        <f>IF(OR(S10=0,S10=""),"",SUMIFS('Base Produits'!$D:$D,'Base Produits'!$A:$A,Q$3,'Base Produits'!$B:$B,6))</f>
        <v/>
      </c>
      <c r="V11" s="326"/>
      <c r="W11" s="327"/>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D12" s="6"/>
      <c r="F12" s="2"/>
      <c r="G12" s="320" t="s">
        <v>52</v>
      </c>
      <c r="H12" s="321"/>
      <c r="I12" s="7">
        <f>SUMIFS('Base Produits'!$T:$T,'Base Produits'!$R:$R,G3)</f>
        <v>112</v>
      </c>
      <c r="J12" s="8"/>
      <c r="K12" s="3"/>
      <c r="L12" s="320" t="s">
        <v>52</v>
      </c>
      <c r="M12" s="321"/>
      <c r="N12" s="7">
        <f>SUMIFS('Base Produits'!$T:$T,'Base Produits'!$R:$R,L3)</f>
        <v>113</v>
      </c>
      <c r="O12" s="8"/>
      <c r="P12" s="3"/>
      <c r="Q12" s="320" t="s">
        <v>52</v>
      </c>
      <c r="R12" s="321"/>
      <c r="S12" s="7">
        <f>SUMIFS('Base Produits'!$T:$T,'Base Produits'!$R:$R,Q3)</f>
        <v>113</v>
      </c>
      <c r="T12" s="8"/>
      <c r="V12" s="320" t="s">
        <v>52</v>
      </c>
      <c r="W12" s="321"/>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57" t="s">
        <v>45</v>
      </c>
      <c r="B14" s="63" t="s">
        <v>46</v>
      </c>
      <c r="C14" s="63"/>
      <c r="D14" s="62" t="s">
        <v>15</v>
      </c>
      <c r="F14" s="2"/>
      <c r="G14" s="57" t="s">
        <v>45</v>
      </c>
      <c r="H14" s="63" t="s">
        <v>46</v>
      </c>
      <c r="I14" s="63"/>
      <c r="J14" s="62" t="s">
        <v>15</v>
      </c>
      <c r="K14" s="3"/>
      <c r="L14" s="57" t="s">
        <v>45</v>
      </c>
      <c r="M14" s="63" t="s">
        <v>46</v>
      </c>
      <c r="N14" s="63"/>
      <c r="O14" s="62" t="s">
        <v>15</v>
      </c>
      <c r="P14" s="3"/>
      <c r="Q14" s="57" t="s">
        <v>45</v>
      </c>
      <c r="R14" s="63" t="s">
        <v>46</v>
      </c>
      <c r="S14" s="63"/>
      <c r="T14" s="62" t="s">
        <v>15</v>
      </c>
      <c r="V14" s="57" t="s">
        <v>45</v>
      </c>
      <c r="W14" s="63" t="s">
        <v>46</v>
      </c>
      <c r="X14" s="63"/>
      <c r="Y14" s="62" t="s">
        <v>15</v>
      </c>
      <c r="AI14" s="2"/>
      <c r="AL14"/>
      <c r="AM14"/>
      <c r="AN14"/>
      <c r="AO14" s="19"/>
      <c r="AP14" s="19"/>
    </row>
    <row r="15" spans="1:42" x14ac:dyDescent="0.35">
      <c r="A15" s="60"/>
      <c r="B15" s="60"/>
      <c r="C15" s="60"/>
      <c r="D15" s="61"/>
      <c r="F15" s="2"/>
      <c r="G15" s="105" t="str">
        <f t="shared" ref="G15:G24" si="0">IF($A15&lt;DATE(2000,1,1),"",$A15)</f>
        <v/>
      </c>
      <c r="H15" s="111"/>
      <c r="I15" s="101"/>
      <c r="J15" s="125"/>
      <c r="L15" s="105" t="str">
        <f t="shared" ref="L15:L24" si="1">IF($A15&lt;DATE(2000,1,1),"",$A15)</f>
        <v/>
      </c>
      <c r="M15" s="111"/>
      <c r="N15" s="101"/>
      <c r="O15" s="125"/>
      <c r="Q15" s="105" t="str">
        <f t="shared" ref="Q15:Q24" si="2">IF($A15&lt;DATE(2000,1,1),"",$A15)</f>
        <v/>
      </c>
      <c r="R15" s="111"/>
      <c r="S15" s="101"/>
      <c r="T15" s="125"/>
      <c r="V15" s="105" t="str">
        <f t="shared" ref="V15:V24" si="3">IF($A15&lt;DATE(2000,1,1),"",$A15)</f>
        <v/>
      </c>
      <c r="W15" s="111"/>
      <c r="X15" s="101"/>
      <c r="Y15" s="125"/>
      <c r="AI15" s="2"/>
      <c r="AL15"/>
      <c r="AM15"/>
      <c r="AN15"/>
      <c r="AO15" s="19"/>
      <c r="AP15" s="19"/>
    </row>
    <row r="16" spans="1:42" x14ac:dyDescent="0.35">
      <c r="A16" s="100">
        <f>DATE(Results!$J$4,4,1)</f>
        <v>45748</v>
      </c>
      <c r="B16" s="65">
        <f>D16/SUM($H$3,$M$3,$R$3,$W$3,$AB$3)</f>
        <v>0.4</v>
      </c>
      <c r="C16" s="64"/>
      <c r="D16" s="138">
        <f>SUM(J16,O16,T16,Y16)</f>
        <v>5.4</v>
      </c>
      <c r="F16" s="2"/>
      <c r="G16" s="106">
        <f>$A16</f>
        <v>45748</v>
      </c>
      <c r="H16" s="112">
        <f>IF(SUMIFS('Base Produits'!$L:$L,'Base Produits'!$J:$J,G$3,'Base Produits'!$K:$K,DATE(1900,MONTH($A16),DAY($A16)))=0,100%,SUMIFS('Base Produits'!$L:$L,'Base Produits'!$J:$J,G$3,'Base Produits'!$K:$K,DATE(1900,MONTH($A16),DAY($A16))))</f>
        <v>0.4</v>
      </c>
      <c r="I16" s="103"/>
      <c r="J16" s="125">
        <f t="shared" ref="J16:J23" si="4">H16*H$3</f>
        <v>0.4</v>
      </c>
      <c r="L16" s="106">
        <f>$A16</f>
        <v>45748</v>
      </c>
      <c r="M16" s="112">
        <f>IF(SUMIFS('Base Produits'!$L:$L,'Base Produits'!$J:$J,L$3,'Base Produits'!$K:$K,DATE(1900,MONTH($A16),DAY($A16)))=0,100%,SUMIFS('Base Produits'!$L:$L,'Base Produits'!$J:$J,L$3,'Base Produits'!$K:$K,DATE(1900,MONTH($A16),DAY($A16))))</f>
        <v>0.4</v>
      </c>
      <c r="N16" s="103"/>
      <c r="O16" s="125">
        <f t="shared" ref="O16:O23" si="5">M16*M$3</f>
        <v>0.4</v>
      </c>
      <c r="Q16" s="106">
        <f>$A16</f>
        <v>45748</v>
      </c>
      <c r="R16" s="112">
        <f>IF(SUMIFS('Base Produits'!$L:$L,'Base Produits'!$J:$J,Q$3,'Base Produits'!$K:$K,DATE(1900,MONTH($A16),DAY($A16)))=0,100%,SUMIFS('Base Produits'!$L:$L,'Base Produits'!$J:$J,Q$3,'Base Produits'!$K:$K,DATE(1900,MONTH($A16),DAY($A16))))</f>
        <v>0.4</v>
      </c>
      <c r="S16" s="103"/>
      <c r="T16" s="125">
        <f t="shared" ref="T16:T23" si="6">R16*R$3</f>
        <v>4.6000000000000005</v>
      </c>
      <c r="V16" s="106">
        <f>$A16</f>
        <v>45748</v>
      </c>
      <c r="W16" s="112">
        <f>IF(SUMIFS('Base Produits'!$L:$L,'Base Produits'!$J:$J,V$3,'Base Produits'!$K:$K,DATE(1900,MONTH($A16),DAY($A16)))=0,100%,SUMIFS('Base Produits'!$L:$L,'Base Produits'!$J:$J,V$3,'Base Produits'!$K:$K,DATE(1900,MONTH($A16),DAY($A16))))</f>
        <v>1</v>
      </c>
      <c r="X16" s="103"/>
      <c r="Y16" s="125">
        <f t="shared" ref="Y16:Y23" si="7">W16*W$3</f>
        <v>0</v>
      </c>
      <c r="AI16" s="2"/>
      <c r="AL16"/>
      <c r="AM16"/>
      <c r="AN16"/>
      <c r="AO16" s="19"/>
      <c r="AP16" s="19"/>
    </row>
    <row r="17" spans="1:42" x14ac:dyDescent="0.35">
      <c r="A17" s="100">
        <f>A18-1</f>
        <v>45808</v>
      </c>
      <c r="B17" s="65">
        <f t="shared" ref="B17:B23" si="8">D17/SUM($H$3,$M$3,$R$3,$W$3,$AB$3)</f>
        <v>0.65</v>
      </c>
      <c r="C17" s="64"/>
      <c r="D17" s="138">
        <f t="shared" ref="D17:D23" si="9">SUM(J17,O17,T17,Y17)</f>
        <v>8.7750000000000004</v>
      </c>
      <c r="F17" s="2"/>
      <c r="G17" s="106">
        <f t="shared" ref="G17:G23" si="10">$A17</f>
        <v>45808</v>
      </c>
      <c r="H17" s="112">
        <f>IF(SUMIFS('Base Produits'!$L:$L,'Base Produits'!$J:$J,G$3,'Base Produits'!$K:$K,DATE(1900,MONTH($A17),DAY($A17)))=0,100%,SUMIFS('Base Produits'!$L:$L,'Base Produits'!$J:$J,G$3,'Base Produits'!$K:$K,DATE(1900,MONTH($A17),DAY($A17))))</f>
        <v>0.65</v>
      </c>
      <c r="I17" s="103"/>
      <c r="J17" s="125">
        <f t="shared" si="4"/>
        <v>0.65</v>
      </c>
      <c r="L17" s="106">
        <f t="shared" ref="L17:L23" si="11">$A17</f>
        <v>45808</v>
      </c>
      <c r="M17" s="112">
        <f>IF(SUMIFS('Base Produits'!$L:$L,'Base Produits'!$J:$J,L$3,'Base Produits'!$K:$K,DATE(1900,MONTH($A17),DAY($A17)))=0,100%,SUMIFS('Base Produits'!$L:$L,'Base Produits'!$J:$J,L$3,'Base Produits'!$K:$K,DATE(1900,MONTH($A17),DAY($A17))))</f>
        <v>0.65</v>
      </c>
      <c r="N17" s="103"/>
      <c r="O17" s="125">
        <f t="shared" si="5"/>
        <v>0.65</v>
      </c>
      <c r="Q17" s="106">
        <f t="shared" ref="Q17:Q23" si="12">$A17</f>
        <v>45808</v>
      </c>
      <c r="R17" s="112">
        <f>IF(SUMIFS('Base Produits'!$L:$L,'Base Produits'!$J:$J,Q$3,'Base Produits'!$K:$K,DATE(1900,MONTH($A17),DAY($A17)))=0,100%,SUMIFS('Base Produits'!$L:$L,'Base Produits'!$J:$J,Q$3,'Base Produits'!$K:$K,DATE(1900,MONTH($A17),DAY($A17))))</f>
        <v>0.65</v>
      </c>
      <c r="S17" s="103"/>
      <c r="T17" s="125">
        <f t="shared" si="6"/>
        <v>7.4750000000000005</v>
      </c>
      <c r="V17" s="106">
        <f t="shared" ref="V17:V23" si="13">$A17</f>
        <v>45808</v>
      </c>
      <c r="W17" s="112">
        <f>IF(SUMIFS('Base Produits'!$L:$L,'Base Produits'!$J:$J,V$3,'Base Produits'!$K:$K,DATE(1900,MONTH($A17),DAY($A17)))=0,100%,SUMIFS('Base Produits'!$L:$L,'Base Produits'!$J:$J,V$3,'Base Produits'!$K:$K,DATE(1900,MONTH($A17),DAY($A17))))</f>
        <v>1</v>
      </c>
      <c r="X17" s="103"/>
      <c r="Y17" s="125">
        <f t="shared" si="7"/>
        <v>0</v>
      </c>
      <c r="AI17" s="2"/>
      <c r="AL17"/>
      <c r="AM17"/>
      <c r="AN17"/>
      <c r="AO17" s="19"/>
      <c r="AP17" s="19"/>
    </row>
    <row r="18" spans="1:42" x14ac:dyDescent="0.35">
      <c r="A18" s="100">
        <f>DATE(Results!$J$4,6,1)</f>
        <v>45809</v>
      </c>
      <c r="B18" s="65">
        <f t="shared" si="8"/>
        <v>1</v>
      </c>
      <c r="C18" s="64"/>
      <c r="D18" s="138">
        <f t="shared" si="9"/>
        <v>13.5</v>
      </c>
      <c r="F18" s="2"/>
      <c r="G18" s="106">
        <f t="shared" si="10"/>
        <v>45809</v>
      </c>
      <c r="H18" s="112">
        <f>IF(SUMIFS('Base Produits'!$L:$L,'Base Produits'!$J:$J,G$3,'Base Produits'!$K:$K,DATE(1900,MONTH($A18),DAY($A18)))=0,100%,SUMIFS('Base Produits'!$L:$L,'Base Produits'!$J:$J,G$3,'Base Produits'!$K:$K,DATE(1900,MONTH($A18),DAY($A18))))</f>
        <v>1</v>
      </c>
      <c r="I18" s="103"/>
      <c r="J18" s="125">
        <f t="shared" si="4"/>
        <v>1</v>
      </c>
      <c r="L18" s="106">
        <f t="shared" si="11"/>
        <v>45809</v>
      </c>
      <c r="M18" s="112">
        <f>IF(SUMIFS('Base Produits'!$L:$L,'Base Produits'!$J:$J,L$3,'Base Produits'!$K:$K,DATE(1900,MONTH($A18),DAY($A18)))=0,100%,SUMIFS('Base Produits'!$L:$L,'Base Produits'!$J:$J,L$3,'Base Produits'!$K:$K,DATE(1900,MONTH($A18),DAY($A18))))</f>
        <v>1</v>
      </c>
      <c r="N18" s="103"/>
      <c r="O18" s="125">
        <f t="shared" si="5"/>
        <v>1</v>
      </c>
      <c r="Q18" s="106">
        <f t="shared" si="12"/>
        <v>45809</v>
      </c>
      <c r="R18" s="112">
        <f>IF(SUMIFS('Base Produits'!$L:$L,'Base Produits'!$J:$J,Q$3,'Base Produits'!$K:$K,DATE(1900,MONTH($A18),DAY($A18)))=0,100%,SUMIFS('Base Produits'!$L:$L,'Base Produits'!$J:$J,Q$3,'Base Produits'!$K:$K,DATE(1900,MONTH($A18),DAY($A18))))</f>
        <v>1</v>
      </c>
      <c r="S18" s="103"/>
      <c r="T18" s="125">
        <f t="shared" si="6"/>
        <v>11.5</v>
      </c>
      <c r="V18" s="106">
        <f t="shared" si="13"/>
        <v>45809</v>
      </c>
      <c r="W18" s="112">
        <f>IF(SUMIFS('Base Produits'!$L:$L,'Base Produits'!$J:$J,V$3,'Base Produits'!$K:$K,DATE(1900,MONTH($A18),DAY($A18)))=0,100%,SUMIFS('Base Produits'!$L:$L,'Base Produits'!$J:$J,V$3,'Base Produits'!$K:$K,DATE(1900,MONTH($A18),DAY($A18))))</f>
        <v>1</v>
      </c>
      <c r="X18" s="103"/>
      <c r="Y18" s="125">
        <f t="shared" si="7"/>
        <v>0</v>
      </c>
      <c r="AI18" s="2"/>
      <c r="AL18"/>
      <c r="AM18"/>
      <c r="AN18"/>
      <c r="AO18" s="19"/>
      <c r="AP18" s="19"/>
    </row>
    <row r="19" spans="1:42" x14ac:dyDescent="0.35">
      <c r="A19" s="100">
        <f>A20-1</f>
        <v>45869</v>
      </c>
      <c r="B19" s="65">
        <f t="shared" si="8"/>
        <v>0.9</v>
      </c>
      <c r="C19" s="64"/>
      <c r="D19" s="138">
        <f t="shared" si="9"/>
        <v>12.15</v>
      </c>
      <c r="F19" s="2"/>
      <c r="G19" s="106">
        <f t="shared" si="10"/>
        <v>45869</v>
      </c>
      <c r="H19" s="112">
        <f>IF(SUMIFS('Base Produits'!$L:$L,'Base Produits'!$J:$J,G$3,'Base Produits'!$K:$K,DATE(1900,MONTH($A19),DAY($A19)))=0,100%,SUMIFS('Base Produits'!$L:$L,'Base Produits'!$J:$J,G$3,'Base Produits'!$K:$K,DATE(1900,MONTH($A19),DAY($A19))))</f>
        <v>0.9</v>
      </c>
      <c r="I19" s="103"/>
      <c r="J19" s="125">
        <f t="shared" si="4"/>
        <v>0.9</v>
      </c>
      <c r="L19" s="106">
        <f t="shared" si="11"/>
        <v>45869</v>
      </c>
      <c r="M19" s="112">
        <f>IF(SUMIFS('Base Produits'!$L:$L,'Base Produits'!$J:$J,L$3,'Base Produits'!$K:$K,DATE(1900,MONTH($A19),DAY($A19)))=0,100%,SUMIFS('Base Produits'!$L:$L,'Base Produits'!$J:$J,L$3,'Base Produits'!$K:$K,DATE(1900,MONTH($A19),DAY($A19))))</f>
        <v>0.9</v>
      </c>
      <c r="N19" s="103"/>
      <c r="O19" s="125">
        <f t="shared" si="5"/>
        <v>0.9</v>
      </c>
      <c r="Q19" s="106">
        <f t="shared" si="12"/>
        <v>45869</v>
      </c>
      <c r="R19" s="112">
        <f>IF(SUMIFS('Base Produits'!$L:$L,'Base Produits'!$J:$J,Q$3,'Base Produits'!$K:$K,DATE(1900,MONTH($A19),DAY($A19)))=0,100%,SUMIFS('Base Produits'!$L:$L,'Base Produits'!$J:$J,Q$3,'Base Produits'!$K:$K,DATE(1900,MONTH($A19),DAY($A19))))</f>
        <v>0.9</v>
      </c>
      <c r="S19" s="103"/>
      <c r="T19" s="125">
        <f t="shared" si="6"/>
        <v>10.35</v>
      </c>
      <c r="V19" s="106">
        <f t="shared" si="13"/>
        <v>45869</v>
      </c>
      <c r="W19" s="112">
        <f>IF(SUMIFS('Base Produits'!$L:$L,'Base Produits'!$J:$J,V$3,'Base Produits'!$K:$K,DATE(1900,MONTH($A19),DAY($A19)))=0,100%,SUMIFS('Base Produits'!$L:$L,'Base Produits'!$J:$J,V$3,'Base Produits'!$K:$K,DATE(1900,MONTH($A19),DAY($A19))))</f>
        <v>1</v>
      </c>
      <c r="X19" s="103"/>
      <c r="Y19" s="125">
        <f t="shared" si="7"/>
        <v>0</v>
      </c>
      <c r="AI19" s="2"/>
      <c r="AL19"/>
      <c r="AM19"/>
      <c r="AN19"/>
      <c r="AO19" s="19"/>
      <c r="AP19" s="19"/>
    </row>
    <row r="20" spans="1:42" x14ac:dyDescent="0.35">
      <c r="A20" s="100">
        <f>DATE(Results!$J$4,8,1)</f>
        <v>45870</v>
      </c>
      <c r="B20" s="65">
        <f t="shared" si="8"/>
        <v>1</v>
      </c>
      <c r="C20" s="64"/>
      <c r="D20" s="138">
        <f t="shared" si="9"/>
        <v>13.5</v>
      </c>
      <c r="F20" s="2"/>
      <c r="G20" s="106">
        <f t="shared" si="10"/>
        <v>45870</v>
      </c>
      <c r="H20" s="112">
        <f>IF(SUMIFS('Base Produits'!$L:$L,'Base Produits'!$J:$J,G$3,'Base Produits'!$K:$K,DATE(1900,MONTH($A20),DAY($A20)))=0,100%,SUMIFS('Base Produits'!$L:$L,'Base Produits'!$J:$J,G$3,'Base Produits'!$K:$K,DATE(1900,MONTH($A20),DAY($A20))))</f>
        <v>1</v>
      </c>
      <c r="I20" s="103"/>
      <c r="J20" s="125">
        <f t="shared" si="4"/>
        <v>1</v>
      </c>
      <c r="L20" s="106">
        <f t="shared" si="11"/>
        <v>45870</v>
      </c>
      <c r="M20" s="112">
        <f>IF(SUMIFS('Base Produits'!$L:$L,'Base Produits'!$J:$J,L$3,'Base Produits'!$K:$K,DATE(1900,MONTH($A20),DAY($A20)))=0,100%,SUMIFS('Base Produits'!$L:$L,'Base Produits'!$J:$J,L$3,'Base Produits'!$K:$K,DATE(1900,MONTH($A20),DAY($A20))))</f>
        <v>1</v>
      </c>
      <c r="N20" s="103"/>
      <c r="O20" s="125">
        <f t="shared" si="5"/>
        <v>1</v>
      </c>
      <c r="Q20" s="106">
        <f t="shared" si="12"/>
        <v>45870</v>
      </c>
      <c r="R20" s="112">
        <f>IF(SUMIFS('Base Produits'!$L:$L,'Base Produits'!$J:$J,Q$3,'Base Produits'!$K:$K,DATE(1900,MONTH($A20),DAY($A20)))=0,100%,SUMIFS('Base Produits'!$L:$L,'Base Produits'!$J:$J,Q$3,'Base Produits'!$K:$K,DATE(1900,MONTH($A20),DAY($A20))))</f>
        <v>1</v>
      </c>
      <c r="S20" s="103"/>
      <c r="T20" s="125">
        <f t="shared" si="6"/>
        <v>11.5</v>
      </c>
      <c r="V20" s="106">
        <f t="shared" si="13"/>
        <v>45870</v>
      </c>
      <c r="W20" s="112">
        <f>IF(SUMIFS('Base Produits'!$L:$L,'Base Produits'!$J:$J,V$3,'Base Produits'!$K:$K,DATE(1900,MONTH($A20),DAY($A20)))=0,100%,SUMIFS('Base Produits'!$L:$L,'Base Produits'!$J:$J,V$3,'Base Produits'!$K:$K,DATE(1900,MONTH($A20),DAY($A20))))</f>
        <v>1</v>
      </c>
      <c r="X20" s="103"/>
      <c r="Y20" s="125">
        <f t="shared" si="7"/>
        <v>0</v>
      </c>
      <c r="AI20" s="2"/>
      <c r="AL20"/>
      <c r="AM20"/>
      <c r="AN20"/>
    </row>
    <row r="21" spans="1:42" x14ac:dyDescent="0.35">
      <c r="A21" s="100">
        <f>A22-1</f>
        <v>45900</v>
      </c>
      <c r="B21" s="65">
        <f t="shared" si="8"/>
        <v>0.95</v>
      </c>
      <c r="C21" s="64"/>
      <c r="D21" s="138">
        <f t="shared" si="9"/>
        <v>12.824999999999999</v>
      </c>
      <c r="F21" s="2"/>
      <c r="G21" s="106">
        <f t="shared" si="10"/>
        <v>45900</v>
      </c>
      <c r="H21" s="112">
        <f>IF(SUMIFS('Base Produits'!$L:$L,'Base Produits'!$J:$J,G$3,'Base Produits'!$K:$K,DATE(1900,MONTH($A21),DAY($A21)))=0,100%,SUMIFS('Base Produits'!$L:$L,'Base Produits'!$J:$J,G$3,'Base Produits'!$K:$K,DATE(1900,MONTH($A21),DAY($A21))))</f>
        <v>0.95</v>
      </c>
      <c r="I21" s="103"/>
      <c r="J21" s="125">
        <f t="shared" si="4"/>
        <v>0.95</v>
      </c>
      <c r="L21" s="106">
        <f t="shared" si="11"/>
        <v>45900</v>
      </c>
      <c r="M21" s="112">
        <f>IF(SUMIFS('Base Produits'!$L:$L,'Base Produits'!$J:$J,L$3,'Base Produits'!$K:$K,DATE(1900,MONTH($A21),DAY($A21)))=0,100%,SUMIFS('Base Produits'!$L:$L,'Base Produits'!$J:$J,L$3,'Base Produits'!$K:$K,DATE(1900,MONTH($A21),DAY($A21))))</f>
        <v>0.95</v>
      </c>
      <c r="N21" s="103"/>
      <c r="O21" s="125">
        <f t="shared" si="5"/>
        <v>0.95</v>
      </c>
      <c r="Q21" s="106">
        <f t="shared" si="12"/>
        <v>45900</v>
      </c>
      <c r="R21" s="112">
        <f>IF(SUMIFS('Base Produits'!$L:$L,'Base Produits'!$J:$J,Q$3,'Base Produits'!$K:$K,DATE(1900,MONTH($A21),DAY($A21)))=0,100%,SUMIFS('Base Produits'!$L:$L,'Base Produits'!$J:$J,Q$3,'Base Produits'!$K:$K,DATE(1900,MONTH($A21),DAY($A21))))</f>
        <v>0.95</v>
      </c>
      <c r="S21" s="103"/>
      <c r="T21" s="125">
        <f t="shared" si="6"/>
        <v>10.924999999999999</v>
      </c>
      <c r="V21" s="106">
        <f t="shared" si="13"/>
        <v>45900</v>
      </c>
      <c r="W21" s="112">
        <f>IF(SUMIFS('Base Produits'!$L:$L,'Base Produits'!$J:$J,V$3,'Base Produits'!$K:$K,DATE(1900,MONTH($A21),DAY($A21)))=0,100%,SUMIFS('Base Produits'!$L:$L,'Base Produits'!$J:$J,V$3,'Base Produits'!$K:$K,DATE(1900,MONTH($A21),DAY($A21))))</f>
        <v>1</v>
      </c>
      <c r="X21" s="103"/>
      <c r="Y21" s="125">
        <f t="shared" si="7"/>
        <v>0</v>
      </c>
      <c r="AI21" s="2"/>
      <c r="AL21"/>
      <c r="AM21"/>
      <c r="AN21"/>
    </row>
    <row r="22" spans="1:42" x14ac:dyDescent="0.35">
      <c r="A22" s="100">
        <f>DATE(Results!$J$4,9,1)</f>
        <v>45901</v>
      </c>
      <c r="B22" s="65">
        <f t="shared" si="8"/>
        <v>1</v>
      </c>
      <c r="C22" s="64"/>
      <c r="D22" s="138">
        <f t="shared" si="9"/>
        <v>13.5</v>
      </c>
      <c r="F22" s="2"/>
      <c r="G22" s="106">
        <f t="shared" si="10"/>
        <v>45901</v>
      </c>
      <c r="H22" s="112">
        <f>IF(SUMIFS('Base Produits'!$L:$L,'Base Produits'!$J:$J,G$3,'Base Produits'!$K:$K,DATE(1900,MONTH($A22),DAY($A22)))=0,100%,SUMIFS('Base Produits'!$L:$L,'Base Produits'!$J:$J,G$3,'Base Produits'!$K:$K,DATE(1900,MONTH($A22),DAY($A22))))</f>
        <v>1</v>
      </c>
      <c r="I22" s="103"/>
      <c r="J22" s="125">
        <f t="shared" si="4"/>
        <v>1</v>
      </c>
      <c r="L22" s="106">
        <f t="shared" si="11"/>
        <v>45901</v>
      </c>
      <c r="M22" s="112">
        <f>IF(SUMIFS('Base Produits'!$L:$L,'Base Produits'!$J:$J,L$3,'Base Produits'!$K:$K,DATE(1900,MONTH($A22),DAY($A22)))=0,100%,SUMIFS('Base Produits'!$L:$L,'Base Produits'!$J:$J,L$3,'Base Produits'!$K:$K,DATE(1900,MONTH($A22),DAY($A22))))</f>
        <v>1</v>
      </c>
      <c r="N22" s="103"/>
      <c r="O22" s="125">
        <f t="shared" si="5"/>
        <v>1</v>
      </c>
      <c r="Q22" s="106">
        <f t="shared" si="12"/>
        <v>45901</v>
      </c>
      <c r="R22" s="112">
        <f>IF(SUMIFS('Base Produits'!$L:$L,'Base Produits'!$J:$J,Q$3,'Base Produits'!$K:$K,DATE(1900,MONTH($A22),DAY($A22)))=0,100%,SUMIFS('Base Produits'!$L:$L,'Base Produits'!$J:$J,Q$3,'Base Produits'!$K:$K,DATE(1900,MONTH($A22),DAY($A22))))</f>
        <v>1</v>
      </c>
      <c r="S22" s="103"/>
      <c r="T22" s="125">
        <f t="shared" si="6"/>
        <v>11.5</v>
      </c>
      <c r="V22" s="106">
        <f t="shared" si="13"/>
        <v>45901</v>
      </c>
      <c r="W22" s="112">
        <f>IF(SUMIFS('Base Produits'!$L:$L,'Base Produits'!$J:$J,V$3,'Base Produits'!$K:$K,DATE(1900,MONTH($A22),DAY($A22)))=0,100%,SUMIFS('Base Produits'!$L:$L,'Base Produits'!$J:$J,V$3,'Base Produits'!$K:$K,DATE(1900,MONTH($A22),DAY($A22))))</f>
        <v>1</v>
      </c>
      <c r="X22" s="103"/>
      <c r="Y22" s="125">
        <f t="shared" si="7"/>
        <v>0</v>
      </c>
      <c r="AI22" s="2"/>
      <c r="AL22"/>
      <c r="AM22"/>
      <c r="AN22"/>
    </row>
    <row r="23" spans="1:42" x14ac:dyDescent="0.35">
      <c r="A23" s="100">
        <f>DATE(Results!M4,3,31)</f>
        <v>46112</v>
      </c>
      <c r="B23" s="65">
        <f t="shared" si="8"/>
        <v>0.4</v>
      </c>
      <c r="C23" s="64"/>
      <c r="D23" s="138">
        <f t="shared" si="9"/>
        <v>5.4</v>
      </c>
      <c r="F23" s="2"/>
      <c r="G23" s="106">
        <f t="shared" si="10"/>
        <v>46112</v>
      </c>
      <c r="H23" s="112">
        <f>IF(SUMIFS('Base Produits'!$L:$L,'Base Produits'!$J:$J,G$3,'Base Produits'!$K:$K,DATE(1900,MONTH($A23),DAY($A23)))=0,100%,SUMIFS('Base Produits'!$L:$L,'Base Produits'!$J:$J,G$3,'Base Produits'!$K:$K,DATE(1900,MONTH($A23),DAY($A23))))</f>
        <v>0.4</v>
      </c>
      <c r="I23" s="103"/>
      <c r="J23" s="125">
        <f t="shared" si="4"/>
        <v>0.4</v>
      </c>
      <c r="L23" s="106">
        <f t="shared" si="11"/>
        <v>46112</v>
      </c>
      <c r="M23" s="112">
        <f>IF(SUMIFS('Base Produits'!$L:$L,'Base Produits'!$J:$J,L$3,'Base Produits'!$K:$K,DATE(1900,MONTH($A23),DAY($A23)))=0,100%,SUMIFS('Base Produits'!$L:$L,'Base Produits'!$J:$J,L$3,'Base Produits'!$K:$K,DATE(1900,MONTH($A23),DAY($A23))))</f>
        <v>0.4</v>
      </c>
      <c r="N23" s="103"/>
      <c r="O23" s="125">
        <f t="shared" si="5"/>
        <v>0.4</v>
      </c>
      <c r="Q23" s="106">
        <f t="shared" si="12"/>
        <v>46112</v>
      </c>
      <c r="R23" s="112">
        <f>IF(SUMIFS('Base Produits'!$L:$L,'Base Produits'!$J:$J,Q$3,'Base Produits'!$K:$K,DATE(1900,MONTH($A23),DAY($A23)))=0,100%,SUMIFS('Base Produits'!$L:$L,'Base Produits'!$J:$J,Q$3,'Base Produits'!$K:$K,DATE(1900,MONTH($A23),DAY($A23))))</f>
        <v>0.4</v>
      </c>
      <c r="S23" s="103"/>
      <c r="T23" s="125">
        <f t="shared" si="6"/>
        <v>4.6000000000000005</v>
      </c>
      <c r="V23" s="106">
        <f t="shared" si="13"/>
        <v>46112</v>
      </c>
      <c r="W23" s="112">
        <f>IF(SUMIFS('Base Produits'!$L:$L,'Base Produits'!$J:$J,V$3,'Base Produits'!$K:$K,DATE(1900,MONTH($A23),DAY($A23)))=0,100%,SUMIFS('Base Produits'!$L:$L,'Base Produits'!$J:$J,V$3,'Base Produits'!$K:$K,DATE(1900,MONTH($A23),DAY($A23))))</f>
        <v>1</v>
      </c>
      <c r="X23" s="103"/>
      <c r="Y23" s="125">
        <f t="shared" si="7"/>
        <v>0</v>
      </c>
      <c r="AI23" s="2"/>
      <c r="AL23"/>
      <c r="AM23"/>
      <c r="AN23"/>
      <c r="AO23" s="19"/>
      <c r="AP23" s="19"/>
    </row>
    <row r="24" spans="1:42" ht="15" thickBot="1" x14ac:dyDescent="0.4">
      <c r="A24" s="104"/>
      <c r="B24" s="104"/>
      <c r="C24" s="104"/>
      <c r="D24" s="110"/>
      <c r="F24" s="2"/>
      <c r="G24" s="126" t="str">
        <f t="shared" si="0"/>
        <v/>
      </c>
      <c r="H24" s="132"/>
      <c r="I24" s="133"/>
      <c r="J24" s="110"/>
      <c r="L24" s="126" t="str">
        <f t="shared" si="1"/>
        <v/>
      </c>
      <c r="M24" s="132"/>
      <c r="N24" s="133"/>
      <c r="O24" s="110"/>
      <c r="Q24" s="126" t="str">
        <f t="shared" si="2"/>
        <v/>
      </c>
      <c r="R24" s="132"/>
      <c r="S24" s="133"/>
      <c r="T24" s="110"/>
      <c r="V24" s="126" t="str">
        <f t="shared" si="3"/>
        <v/>
      </c>
      <c r="W24" s="132"/>
      <c r="X24" s="133"/>
      <c r="Y24" s="110"/>
      <c r="AI24" s="2"/>
      <c r="AL24"/>
      <c r="AM24"/>
      <c r="AN24"/>
    </row>
    <row r="25" spans="1:42" ht="15" thickBot="1" x14ac:dyDescent="0.4">
      <c r="F25" s="2"/>
      <c r="AI25" s="2"/>
      <c r="AL25"/>
      <c r="AM25"/>
      <c r="AN25"/>
    </row>
    <row r="26" spans="1:42" ht="15" thickBot="1" x14ac:dyDescent="0.4">
      <c r="A26" s="57" t="s">
        <v>45</v>
      </c>
      <c r="B26" s="63" t="s">
        <v>54</v>
      </c>
      <c r="C26" s="63"/>
      <c r="D26" s="62" t="s">
        <v>15</v>
      </c>
      <c r="F26" s="2"/>
      <c r="G26" s="57" t="s">
        <v>45</v>
      </c>
      <c r="H26" s="63" t="s">
        <v>54</v>
      </c>
      <c r="I26" s="63"/>
      <c r="J26" s="62" t="s">
        <v>15</v>
      </c>
      <c r="L26" s="57" t="s">
        <v>45</v>
      </c>
      <c r="M26" s="63" t="s">
        <v>54</v>
      </c>
      <c r="N26" s="63"/>
      <c r="O26" s="62" t="s">
        <v>15</v>
      </c>
      <c r="Q26" s="57" t="s">
        <v>45</v>
      </c>
      <c r="R26" s="63" t="s">
        <v>54</v>
      </c>
      <c r="S26" s="63"/>
      <c r="T26" s="62" t="s">
        <v>15</v>
      </c>
      <c r="V26" s="57" t="s">
        <v>45</v>
      </c>
      <c r="W26" s="63" t="s">
        <v>54</v>
      </c>
      <c r="X26" s="63"/>
      <c r="Y26" s="62" t="s">
        <v>15</v>
      </c>
      <c r="AI26" s="2"/>
      <c r="AL26"/>
      <c r="AM26"/>
      <c r="AN26"/>
    </row>
    <row r="27" spans="1:42" x14ac:dyDescent="0.35">
      <c r="A27" s="60"/>
      <c r="B27" s="60"/>
      <c r="C27" s="60"/>
      <c r="D27" s="61"/>
      <c r="F27" s="2"/>
      <c r="G27" s="105" t="str">
        <f>IF($A27&lt;DATE(2000,1,1),"",$A27)</f>
        <v/>
      </c>
      <c r="H27" s="111"/>
      <c r="I27" s="101"/>
      <c r="J27" s="108">
        <f>H27*H$3</f>
        <v>0</v>
      </c>
      <c r="L27" s="105" t="str">
        <f>IF($A27&lt;DATE(2000,1,1),"",$A27)</f>
        <v/>
      </c>
      <c r="M27" s="111"/>
      <c r="N27" s="101"/>
      <c r="O27" s="108">
        <f>M27*M$3</f>
        <v>0</v>
      </c>
      <c r="Q27" s="105" t="str">
        <f>IF($A27&lt;DATE(2000,1,1),"",$A27)</f>
        <v/>
      </c>
      <c r="R27" s="111"/>
      <c r="S27" s="101"/>
      <c r="T27" s="108">
        <f>R27*R$3</f>
        <v>0</v>
      </c>
      <c r="V27" s="105" t="str">
        <f>IF($A27&lt;DATE(2000,1,1),"",$A27)</f>
        <v/>
      </c>
      <c r="W27" s="111"/>
      <c r="X27" s="101"/>
      <c r="Y27" s="108">
        <f>W27*W$3</f>
        <v>0</v>
      </c>
      <c r="AI27" s="2"/>
      <c r="AL27"/>
      <c r="AM27"/>
      <c r="AN27"/>
    </row>
    <row r="28" spans="1:42" x14ac:dyDescent="0.35">
      <c r="A28" s="100">
        <f>A29-1</f>
        <v>45808</v>
      </c>
      <c r="B28" s="65">
        <f t="shared" ref="B28:B35" si="14">D28/SUM($H$3,$M$3,$R$3,$W$3,$AB$3)</f>
        <v>0.2</v>
      </c>
      <c r="C28" s="64"/>
      <c r="D28" s="138">
        <f t="shared" ref="D28:D35" si="15">SUM(J28,O28,T28,Y28)</f>
        <v>2.7</v>
      </c>
      <c r="F28" s="2"/>
      <c r="G28" s="106">
        <f>$A28</f>
        <v>45808</v>
      </c>
      <c r="H28" s="112">
        <f>IF(SUMIFS('Base Produits'!$P:$P,'Base Produits'!$N:$N,G$3,'Base Produits'!$O:$O,DATE(1900,MONTH($A28),DAY($A28)))=0,0%,SUMIFS('Base Produits'!$P:$P,'Base Produits'!$N:$N,G$3,'Base Produits'!$O:$O,DATE(1900,MONTH($A28),DAY($A28))))</f>
        <v>0.2</v>
      </c>
      <c r="I28" s="102"/>
      <c r="J28" s="109">
        <f t="shared" ref="J28:J35" si="16">H28*H$3</f>
        <v>0.2</v>
      </c>
      <c r="L28" s="106">
        <f>$A28</f>
        <v>45808</v>
      </c>
      <c r="M28" s="112">
        <f>IF(SUMIFS('Base Produits'!$P:$P,'Base Produits'!$N:$N,L$3,'Base Produits'!$O:$O,DATE(1900,MONTH($A28),DAY($A28)))=0,0%,SUMIFS('Base Produits'!$P:$P,'Base Produits'!$N:$N,L$3,'Base Produits'!$O:$O,DATE(1900,MONTH($A28),DAY($A28))))</f>
        <v>0.2</v>
      </c>
      <c r="N28" s="102"/>
      <c r="O28" s="109">
        <f t="shared" ref="O28:O35" si="17">M28*M$3</f>
        <v>0.2</v>
      </c>
      <c r="Q28" s="106">
        <f>$A28</f>
        <v>45808</v>
      </c>
      <c r="R28" s="112">
        <f>IF(SUMIFS('Base Produits'!$P:$P,'Base Produits'!$N:$N,Q$3,'Base Produits'!$O:$O,DATE(1900,MONTH($A28),DAY($A28)))=0,0%,SUMIFS('Base Produits'!$P:$P,'Base Produits'!$N:$N,Q$3,'Base Produits'!$O:$O,DATE(1900,MONTH($A28),DAY($A28))))</f>
        <v>0.2</v>
      </c>
      <c r="S28" s="102"/>
      <c r="T28" s="109">
        <f t="shared" ref="T28:T35" si="18">R28*R$3</f>
        <v>2.3000000000000003</v>
      </c>
      <c r="V28" s="106">
        <f>$A28</f>
        <v>45808</v>
      </c>
      <c r="W28" s="112">
        <f>IF(SUMIFS('Base Produits'!$P:$P,'Base Produits'!$N:$N,V$3,'Base Produits'!$O:$O,DATE(1900,MONTH($A28),DAY($A28)))=0,0%,SUMIFS('Base Produits'!$P:$P,'Base Produits'!$N:$N,V$3,'Base Produits'!$O:$O,DATE(1900,MONTH($A28),DAY($A28))))</f>
        <v>0</v>
      </c>
      <c r="X28" s="102"/>
      <c r="Y28" s="109">
        <f t="shared" ref="Y28:Y35" si="19">W28*W$3</f>
        <v>0</v>
      </c>
      <c r="AI28" s="2"/>
      <c r="AL28"/>
      <c r="AM28"/>
      <c r="AN28"/>
    </row>
    <row r="29" spans="1:42" x14ac:dyDescent="0.35">
      <c r="A29" s="100">
        <f>DATE(Results!$J$4,6,1)</f>
        <v>45809</v>
      </c>
      <c r="B29" s="65">
        <f t="shared" si="14"/>
        <v>0</v>
      </c>
      <c r="C29" s="64"/>
      <c r="D29" s="138">
        <f t="shared" si="15"/>
        <v>0</v>
      </c>
      <c r="F29" s="2"/>
      <c r="G29" s="106">
        <f t="shared" ref="G29:G35" si="20">$A29</f>
        <v>45809</v>
      </c>
      <c r="H29" s="112">
        <f>IF(SUMIFS('Base Produits'!$P:$P,'Base Produits'!$N:$N,G$3,'Base Produits'!$O:$O,DATE(1900,MONTH($A29),DAY($A29)))=0,0%,SUMIFS('Base Produits'!$P:$P,'Base Produits'!$N:$N,G$3,'Base Produits'!$O:$O,DATE(1900,MONTH($A29),DAY($A29))))</f>
        <v>0</v>
      </c>
      <c r="I29" s="102"/>
      <c r="J29" s="109">
        <f t="shared" si="16"/>
        <v>0</v>
      </c>
      <c r="L29" s="106">
        <f t="shared" ref="L29:L35" si="21">$A29</f>
        <v>45809</v>
      </c>
      <c r="M29" s="112">
        <f>IF(SUMIFS('Base Produits'!$P:$P,'Base Produits'!$N:$N,L$3,'Base Produits'!$O:$O,DATE(1900,MONTH($A29),DAY($A29)))=0,0%,SUMIFS('Base Produits'!$P:$P,'Base Produits'!$N:$N,L$3,'Base Produits'!$O:$O,DATE(1900,MONTH($A29),DAY($A29))))</f>
        <v>0</v>
      </c>
      <c r="N29" s="102"/>
      <c r="O29" s="109">
        <f t="shared" si="17"/>
        <v>0</v>
      </c>
      <c r="Q29" s="106">
        <f t="shared" ref="Q29:Q35" si="22">$A29</f>
        <v>45809</v>
      </c>
      <c r="R29" s="112">
        <f>IF(SUMIFS('Base Produits'!$P:$P,'Base Produits'!$N:$N,Q$3,'Base Produits'!$O:$O,DATE(1900,MONTH($A29),DAY($A29)))=0,0%,SUMIFS('Base Produits'!$P:$P,'Base Produits'!$N:$N,Q$3,'Base Produits'!$O:$O,DATE(1900,MONTH($A29),DAY($A29))))</f>
        <v>0</v>
      </c>
      <c r="S29" s="102"/>
      <c r="T29" s="109">
        <f t="shared" si="18"/>
        <v>0</v>
      </c>
      <c r="V29" s="106">
        <f t="shared" ref="V29:V35" si="23">$A29</f>
        <v>45809</v>
      </c>
      <c r="W29" s="112">
        <f>IF(SUMIFS('Base Produits'!$P:$P,'Base Produits'!$N:$N,V$3,'Base Produits'!$O:$O,DATE(1900,MONTH($A29),DAY($A29)))=0,0%,SUMIFS('Base Produits'!$P:$P,'Base Produits'!$N:$N,V$3,'Base Produits'!$O:$O,DATE(1900,MONTH($A29),DAY($A29))))</f>
        <v>0</v>
      </c>
      <c r="X29" s="102"/>
      <c r="Y29" s="109">
        <f t="shared" si="19"/>
        <v>0</v>
      </c>
      <c r="AI29" s="2"/>
      <c r="AL29"/>
      <c r="AM29"/>
      <c r="AN29"/>
    </row>
    <row r="30" spans="1:42" x14ac:dyDescent="0.35">
      <c r="A30" s="100">
        <f>A31-1</f>
        <v>45869</v>
      </c>
      <c r="B30" s="65">
        <f t="shared" si="14"/>
        <v>0.5</v>
      </c>
      <c r="C30" s="64"/>
      <c r="D30" s="138">
        <f t="shared" si="15"/>
        <v>6.75</v>
      </c>
      <c r="F30" s="2"/>
      <c r="G30" s="106">
        <f t="shared" si="20"/>
        <v>45869</v>
      </c>
      <c r="H30" s="112">
        <f>IF(SUMIFS('Base Produits'!$P:$P,'Base Produits'!$N:$N,G$3,'Base Produits'!$O:$O,DATE(1900,MONTH($A30),DAY($A30)))=0,0%,SUMIFS('Base Produits'!$P:$P,'Base Produits'!$N:$N,G$3,'Base Produits'!$O:$O,DATE(1900,MONTH($A30),DAY($A30))))</f>
        <v>0.5</v>
      </c>
      <c r="I30" s="102"/>
      <c r="J30" s="109">
        <f t="shared" si="16"/>
        <v>0.5</v>
      </c>
      <c r="L30" s="106">
        <f t="shared" si="21"/>
        <v>45869</v>
      </c>
      <c r="M30" s="112">
        <f>IF(SUMIFS('Base Produits'!$P:$P,'Base Produits'!$N:$N,L$3,'Base Produits'!$O:$O,DATE(1900,MONTH($A30),DAY($A30)))=0,0%,SUMIFS('Base Produits'!$P:$P,'Base Produits'!$N:$N,L$3,'Base Produits'!$O:$O,DATE(1900,MONTH($A30),DAY($A30))))</f>
        <v>0.5</v>
      </c>
      <c r="N30" s="102"/>
      <c r="O30" s="109">
        <f t="shared" si="17"/>
        <v>0.5</v>
      </c>
      <c r="Q30" s="106">
        <f t="shared" si="22"/>
        <v>45869</v>
      </c>
      <c r="R30" s="112">
        <f>IF(SUMIFS('Base Produits'!$P:$P,'Base Produits'!$N:$N,Q$3,'Base Produits'!$O:$O,DATE(1900,MONTH($A30),DAY($A30)))=0,0%,SUMIFS('Base Produits'!$P:$P,'Base Produits'!$N:$N,Q$3,'Base Produits'!$O:$O,DATE(1900,MONTH($A30),DAY($A30))))</f>
        <v>0.5</v>
      </c>
      <c r="S30" s="102"/>
      <c r="T30" s="109">
        <f t="shared" si="18"/>
        <v>5.75</v>
      </c>
      <c r="V30" s="106">
        <f t="shared" si="23"/>
        <v>45869</v>
      </c>
      <c r="W30" s="112">
        <f>IF(SUMIFS('Base Produits'!$P:$P,'Base Produits'!$N:$N,V$3,'Base Produits'!$O:$O,DATE(1900,MONTH($A30),DAY($A30)))=0,0%,SUMIFS('Base Produits'!$P:$P,'Base Produits'!$N:$N,V$3,'Base Produits'!$O:$O,DATE(1900,MONTH($A30),DAY($A30))))</f>
        <v>0</v>
      </c>
      <c r="X30" s="102"/>
      <c r="Y30" s="109">
        <f t="shared" si="19"/>
        <v>0</v>
      </c>
      <c r="AI30" s="2"/>
      <c r="AL30"/>
      <c r="AM30"/>
      <c r="AN30"/>
    </row>
    <row r="31" spans="1:42" x14ac:dyDescent="0.35">
      <c r="A31" s="100">
        <f>DATE(Results!$J$4,8,1)</f>
        <v>45870</v>
      </c>
      <c r="B31" s="65">
        <f t="shared" si="14"/>
        <v>0</v>
      </c>
      <c r="C31" s="64"/>
      <c r="D31" s="138">
        <f t="shared" si="15"/>
        <v>0</v>
      </c>
      <c r="F31" s="2"/>
      <c r="G31" s="106">
        <f t="shared" si="20"/>
        <v>45870</v>
      </c>
      <c r="H31" s="112">
        <f>IF(SUMIFS('Base Produits'!$P:$P,'Base Produits'!$N:$N,G$3,'Base Produits'!$O:$O,DATE(1900,MONTH($A31),DAY($A31)))=0,0%,SUMIFS('Base Produits'!$P:$P,'Base Produits'!$N:$N,G$3,'Base Produits'!$O:$O,DATE(1900,MONTH($A31),DAY($A31))))</f>
        <v>0</v>
      </c>
      <c r="I31" s="102"/>
      <c r="J31" s="109">
        <f t="shared" si="16"/>
        <v>0</v>
      </c>
      <c r="L31" s="106">
        <f t="shared" si="21"/>
        <v>45870</v>
      </c>
      <c r="M31" s="112">
        <f>IF(SUMIFS('Base Produits'!$P:$P,'Base Produits'!$N:$N,L$3,'Base Produits'!$O:$O,DATE(1900,MONTH($A31),DAY($A31)))=0,0%,SUMIFS('Base Produits'!$P:$P,'Base Produits'!$N:$N,L$3,'Base Produits'!$O:$O,DATE(1900,MONTH($A31),DAY($A31))))</f>
        <v>0</v>
      </c>
      <c r="N31" s="102"/>
      <c r="O31" s="109">
        <f t="shared" si="17"/>
        <v>0</v>
      </c>
      <c r="Q31" s="106">
        <f t="shared" si="22"/>
        <v>45870</v>
      </c>
      <c r="R31" s="112">
        <f>IF(SUMIFS('Base Produits'!$P:$P,'Base Produits'!$N:$N,Q$3,'Base Produits'!$O:$O,DATE(1900,MONTH($A31),DAY($A31)))=0,0%,SUMIFS('Base Produits'!$P:$P,'Base Produits'!$N:$N,Q$3,'Base Produits'!$O:$O,DATE(1900,MONTH($A31),DAY($A31))))</f>
        <v>0</v>
      </c>
      <c r="S31" s="102"/>
      <c r="T31" s="109">
        <f t="shared" si="18"/>
        <v>0</v>
      </c>
      <c r="V31" s="106">
        <f t="shared" si="23"/>
        <v>45870</v>
      </c>
      <c r="W31" s="112">
        <f>IF(SUMIFS('Base Produits'!$P:$P,'Base Produits'!$N:$N,V$3,'Base Produits'!$O:$O,DATE(1900,MONTH($A31),DAY($A31)))=0,0%,SUMIFS('Base Produits'!$P:$P,'Base Produits'!$N:$N,V$3,'Base Produits'!$O:$O,DATE(1900,MONTH($A31),DAY($A31))))</f>
        <v>0</v>
      </c>
      <c r="X31" s="102"/>
      <c r="Y31" s="109">
        <f t="shared" si="19"/>
        <v>0</v>
      </c>
      <c r="AI31" s="2"/>
      <c r="AL31"/>
      <c r="AM31"/>
      <c r="AN31"/>
    </row>
    <row r="32" spans="1:42" x14ac:dyDescent="0.35">
      <c r="A32" s="100">
        <f>A33-1</f>
        <v>45930</v>
      </c>
      <c r="B32" s="65">
        <f t="shared" si="14"/>
        <v>0</v>
      </c>
      <c r="C32" s="64"/>
      <c r="D32" s="138">
        <f t="shared" si="15"/>
        <v>0</v>
      </c>
      <c r="F32" s="2"/>
      <c r="G32" s="106">
        <f t="shared" si="20"/>
        <v>45930</v>
      </c>
      <c r="H32" s="112">
        <f>IF(SUMIFS('Base Produits'!$P:$P,'Base Produits'!$N:$N,G$3,'Base Produits'!$O:$O,DATE(1900,MONTH($A32),DAY($A32)))=0,0%,SUMIFS('Base Produits'!$P:$P,'Base Produits'!$N:$N,G$3,'Base Produits'!$O:$O,DATE(1900,MONTH($A32),DAY($A32))))</f>
        <v>0</v>
      </c>
      <c r="I32" s="102"/>
      <c r="J32" s="109">
        <f t="shared" si="16"/>
        <v>0</v>
      </c>
      <c r="L32" s="106">
        <f t="shared" si="21"/>
        <v>45930</v>
      </c>
      <c r="M32" s="112">
        <f>IF(SUMIFS('Base Produits'!$P:$P,'Base Produits'!$N:$N,L$3,'Base Produits'!$O:$O,DATE(1900,MONTH($A32),DAY($A32)))=0,0%,SUMIFS('Base Produits'!$P:$P,'Base Produits'!$N:$N,L$3,'Base Produits'!$O:$O,DATE(1900,MONTH($A32),DAY($A32))))</f>
        <v>0</v>
      </c>
      <c r="N32" s="102"/>
      <c r="O32" s="109">
        <f t="shared" si="17"/>
        <v>0</v>
      </c>
      <c r="Q32" s="106">
        <f t="shared" si="22"/>
        <v>45930</v>
      </c>
      <c r="R32" s="112">
        <f>IF(SUMIFS('Base Produits'!$P:$P,'Base Produits'!$N:$N,Q$3,'Base Produits'!$O:$O,DATE(1900,MONTH($A32),DAY($A32)))=0,0%,SUMIFS('Base Produits'!$P:$P,'Base Produits'!$N:$N,Q$3,'Base Produits'!$O:$O,DATE(1900,MONTH($A32),DAY($A32))))</f>
        <v>0</v>
      </c>
      <c r="S32" s="102"/>
      <c r="T32" s="109">
        <f t="shared" si="18"/>
        <v>0</v>
      </c>
      <c r="V32" s="106">
        <f t="shared" si="23"/>
        <v>45930</v>
      </c>
      <c r="W32" s="112">
        <f>IF(SUMIFS('Base Produits'!$P:$P,'Base Produits'!$N:$N,V$3,'Base Produits'!$O:$O,DATE(1900,MONTH($A32),DAY($A32)))=0,0%,SUMIFS('Base Produits'!$P:$P,'Base Produits'!$N:$N,V$3,'Base Produits'!$O:$O,DATE(1900,MONTH($A32),DAY($A32))))</f>
        <v>0</v>
      </c>
      <c r="X32" s="102"/>
      <c r="Y32" s="109">
        <f t="shared" si="19"/>
        <v>0</v>
      </c>
      <c r="AI32" s="2"/>
      <c r="AL32"/>
      <c r="AM32"/>
      <c r="AN32"/>
    </row>
    <row r="33" spans="1:41" x14ac:dyDescent="0.35">
      <c r="A33" s="100">
        <f>DATE(Results!$J$4,10,1)</f>
        <v>45931</v>
      </c>
      <c r="B33" s="65">
        <f t="shared" si="14"/>
        <v>0</v>
      </c>
      <c r="C33" s="64"/>
      <c r="D33" s="138">
        <f t="shared" si="15"/>
        <v>0</v>
      </c>
      <c r="F33" s="2"/>
      <c r="G33" s="106">
        <f t="shared" si="20"/>
        <v>45931</v>
      </c>
      <c r="H33" s="112">
        <f>IF(SUMIFS('Base Produits'!$P:$P,'Base Produits'!$N:$N,G$3,'Base Produits'!$O:$O,DATE(1900,MONTH($A33),DAY($A33)))=0,0%,SUMIFS('Base Produits'!$P:$P,'Base Produits'!$N:$N,G$3,'Base Produits'!$O:$O,DATE(1900,MONTH($A33),DAY($A33))))</f>
        <v>0</v>
      </c>
      <c r="I33" s="102"/>
      <c r="J33" s="109">
        <f t="shared" si="16"/>
        <v>0</v>
      </c>
      <c r="L33" s="106">
        <f t="shared" si="21"/>
        <v>45931</v>
      </c>
      <c r="M33" s="112">
        <f>IF(SUMIFS('Base Produits'!$P:$P,'Base Produits'!$N:$N,L$3,'Base Produits'!$O:$O,DATE(1900,MONTH($A33),DAY($A33)))=0,0%,SUMIFS('Base Produits'!$P:$P,'Base Produits'!$N:$N,L$3,'Base Produits'!$O:$O,DATE(1900,MONTH($A33),DAY($A33))))</f>
        <v>0</v>
      </c>
      <c r="N33" s="102"/>
      <c r="O33" s="109">
        <f t="shared" si="17"/>
        <v>0</v>
      </c>
      <c r="Q33" s="106">
        <f t="shared" si="22"/>
        <v>45931</v>
      </c>
      <c r="R33" s="112">
        <f>IF(SUMIFS('Base Produits'!$P:$P,'Base Produits'!$N:$N,Q$3,'Base Produits'!$O:$O,DATE(1900,MONTH($A33),DAY($A33)))=0,0%,SUMIFS('Base Produits'!$P:$P,'Base Produits'!$N:$N,Q$3,'Base Produits'!$O:$O,DATE(1900,MONTH($A33),DAY($A33))))</f>
        <v>0</v>
      </c>
      <c r="S33" s="102"/>
      <c r="T33" s="109">
        <f t="shared" si="18"/>
        <v>0</v>
      </c>
      <c r="V33" s="106">
        <f t="shared" si="23"/>
        <v>45931</v>
      </c>
      <c r="W33" s="112">
        <f>IF(SUMIFS('Base Produits'!$P:$P,'Base Produits'!$N:$N,V$3,'Base Produits'!$O:$O,DATE(1900,MONTH($A33),DAY($A33)))=0,0%,SUMIFS('Base Produits'!$P:$P,'Base Produits'!$N:$N,V$3,'Base Produits'!$O:$O,DATE(1900,MONTH($A33),DAY($A33))))</f>
        <v>0</v>
      </c>
      <c r="X33" s="102"/>
      <c r="Y33" s="109">
        <f t="shared" si="19"/>
        <v>0</v>
      </c>
      <c r="AI33" s="2"/>
      <c r="AL33"/>
      <c r="AM33"/>
      <c r="AN33"/>
    </row>
    <row r="34" spans="1:41" x14ac:dyDescent="0.35">
      <c r="A34" s="100">
        <f>A35-1</f>
        <v>45961</v>
      </c>
      <c r="B34" s="65">
        <f t="shared" si="14"/>
        <v>0.85</v>
      </c>
      <c r="C34" s="64"/>
      <c r="D34" s="138">
        <f t="shared" si="15"/>
        <v>11.475</v>
      </c>
      <c r="F34" s="2"/>
      <c r="G34" s="106">
        <f t="shared" si="20"/>
        <v>45961</v>
      </c>
      <c r="H34" s="112">
        <f>IF(SUMIFS('Base Produits'!$P:$P,'Base Produits'!$N:$N,G$3,'Base Produits'!$O:$O,DATE(1900,MONTH($A34),DAY($A34)))=0,0%,SUMIFS('Base Produits'!$P:$P,'Base Produits'!$N:$N,G$3,'Base Produits'!$O:$O,DATE(1900,MONTH($A34),DAY($A34))))</f>
        <v>0.85</v>
      </c>
      <c r="I34" s="102"/>
      <c r="J34" s="109">
        <f t="shared" si="16"/>
        <v>0.85</v>
      </c>
      <c r="L34" s="106">
        <f t="shared" si="21"/>
        <v>45961</v>
      </c>
      <c r="M34" s="112">
        <f>IF(SUMIFS('Base Produits'!$P:$P,'Base Produits'!$N:$N,L$3,'Base Produits'!$O:$O,DATE(1900,MONTH($A34),DAY($A34)))=0,0%,SUMIFS('Base Produits'!$P:$P,'Base Produits'!$N:$N,L$3,'Base Produits'!$O:$O,DATE(1900,MONTH($A34),DAY($A34))))</f>
        <v>0.85</v>
      </c>
      <c r="N34" s="102"/>
      <c r="O34" s="109">
        <f t="shared" si="17"/>
        <v>0.85</v>
      </c>
      <c r="Q34" s="106">
        <f t="shared" si="22"/>
        <v>45961</v>
      </c>
      <c r="R34" s="112">
        <f>IF(SUMIFS('Base Produits'!$P:$P,'Base Produits'!$N:$N,Q$3,'Base Produits'!$O:$O,DATE(1900,MONTH($A34),DAY($A34)))=0,0%,SUMIFS('Base Produits'!$P:$P,'Base Produits'!$N:$N,Q$3,'Base Produits'!$O:$O,DATE(1900,MONTH($A34),DAY($A34))))</f>
        <v>0.85</v>
      </c>
      <c r="S34" s="102"/>
      <c r="T34" s="109">
        <f t="shared" si="18"/>
        <v>9.7750000000000004</v>
      </c>
      <c r="V34" s="106">
        <f t="shared" si="23"/>
        <v>45961</v>
      </c>
      <c r="W34" s="112">
        <f>IF(SUMIFS('Base Produits'!$P:$P,'Base Produits'!$N:$N,V$3,'Base Produits'!$O:$O,DATE(1900,MONTH($A34),DAY($A34)))=0,0%,SUMIFS('Base Produits'!$P:$P,'Base Produits'!$N:$N,V$3,'Base Produits'!$O:$O,DATE(1900,MONTH($A34),DAY($A34))))</f>
        <v>0</v>
      </c>
      <c r="X34" s="102"/>
      <c r="Y34" s="109">
        <f t="shared" si="19"/>
        <v>0</v>
      </c>
      <c r="AI34" s="2"/>
      <c r="AL34"/>
      <c r="AM34"/>
      <c r="AN34"/>
    </row>
    <row r="35" spans="1:41" x14ac:dyDescent="0.35">
      <c r="A35" s="100">
        <f>DATE(Results!$J$4,11,1)</f>
        <v>45962</v>
      </c>
      <c r="B35" s="65">
        <f t="shared" si="14"/>
        <v>0</v>
      </c>
      <c r="C35" s="64"/>
      <c r="D35" s="138">
        <f t="shared" si="15"/>
        <v>0</v>
      </c>
      <c r="F35" s="2"/>
      <c r="G35" s="106">
        <f t="shared" si="20"/>
        <v>45962</v>
      </c>
      <c r="H35" s="112">
        <f>IF(SUMIFS('Base Produits'!$P:$P,'Base Produits'!$N:$N,G$3,'Base Produits'!$O:$O,DATE(1900,MONTH($A35),DAY($A35)))=0,0%,SUMIFS('Base Produits'!$P:$P,'Base Produits'!$N:$N,G$3,'Base Produits'!$O:$O,DATE(1900,MONTH($A35),DAY($A35))))</f>
        <v>0</v>
      </c>
      <c r="I35" s="102"/>
      <c r="J35" s="109">
        <f t="shared" si="16"/>
        <v>0</v>
      </c>
      <c r="L35" s="106">
        <f t="shared" si="21"/>
        <v>45962</v>
      </c>
      <c r="M35" s="112">
        <f>IF(SUMIFS('Base Produits'!$P:$P,'Base Produits'!$N:$N,L$3,'Base Produits'!$O:$O,DATE(1900,MONTH($A35),DAY($A35)))=0,0%,SUMIFS('Base Produits'!$P:$P,'Base Produits'!$N:$N,L$3,'Base Produits'!$O:$O,DATE(1900,MONTH($A35),DAY($A35))))</f>
        <v>0</v>
      </c>
      <c r="N35" s="102"/>
      <c r="O35" s="109">
        <f t="shared" si="17"/>
        <v>0</v>
      </c>
      <c r="Q35" s="106">
        <f t="shared" si="22"/>
        <v>45962</v>
      </c>
      <c r="R35" s="112">
        <f>IF(SUMIFS('Base Produits'!$P:$P,'Base Produits'!$N:$N,Q$3,'Base Produits'!$O:$O,DATE(1900,MONTH($A35),DAY($A35)))=0,0%,SUMIFS('Base Produits'!$P:$P,'Base Produits'!$N:$N,Q$3,'Base Produits'!$O:$O,DATE(1900,MONTH($A35),DAY($A35))))</f>
        <v>0</v>
      </c>
      <c r="S35" s="102"/>
      <c r="T35" s="109">
        <f t="shared" si="18"/>
        <v>0</v>
      </c>
      <c r="V35" s="106">
        <f t="shared" si="23"/>
        <v>45962</v>
      </c>
      <c r="W35" s="112">
        <f>IF(SUMIFS('Base Produits'!$P:$P,'Base Produits'!$N:$N,V$3,'Base Produits'!$O:$O,DATE(1900,MONTH($A35),DAY($A35)))=0,0%,SUMIFS('Base Produits'!$P:$P,'Base Produits'!$N:$N,V$3,'Base Produits'!$O:$O,DATE(1900,MONTH($A35),DAY($A35))))</f>
        <v>0</v>
      </c>
      <c r="X35" s="102"/>
      <c r="Y35" s="109">
        <f t="shared" si="19"/>
        <v>0</v>
      </c>
      <c r="AI35" s="2"/>
      <c r="AL35"/>
      <c r="AM35"/>
      <c r="AN35"/>
    </row>
    <row r="36" spans="1:41" ht="15" thickBot="1" x14ac:dyDescent="0.4">
      <c r="A36" s="58"/>
      <c r="B36" s="58"/>
      <c r="C36" s="58"/>
      <c r="D36" s="59"/>
      <c r="F36" s="2"/>
      <c r="G36" s="107" t="str">
        <f>IF($A36&lt;DATE(2000,1,1),"",$A36)</f>
        <v/>
      </c>
      <c r="H36" s="113"/>
      <c r="I36" s="104"/>
      <c r="J36" s="110"/>
      <c r="L36" s="107" t="str">
        <f>IF($A36&lt;DATE(2000,1,1),"",$A36)</f>
        <v/>
      </c>
      <c r="M36" s="113"/>
      <c r="N36" s="104"/>
      <c r="O36" s="110"/>
      <c r="Q36" s="107" t="str">
        <f>IF($A36&lt;DATE(2000,1,1),"",$A36)</f>
        <v/>
      </c>
      <c r="R36" s="113"/>
      <c r="S36" s="104"/>
      <c r="T36" s="110"/>
      <c r="V36" s="107" t="str">
        <f>IF($A36&lt;DATE(2000,1,1),"",$A36)</f>
        <v/>
      </c>
      <c r="W36" s="113"/>
      <c r="X36" s="104"/>
      <c r="Y36" s="110"/>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67" t="s">
        <v>38</v>
      </c>
      <c r="F40" s="2"/>
      <c r="G40" s="67" t="s">
        <v>36</v>
      </c>
      <c r="H40" s="3"/>
      <c r="I40" s="67" t="s">
        <v>37</v>
      </c>
      <c r="K40" s="3"/>
      <c r="L40" s="3"/>
      <c r="M40" s="3"/>
      <c r="N40" s="67" t="s">
        <v>37</v>
      </c>
      <c r="S40" s="67" t="s">
        <v>37</v>
      </c>
      <c r="X40" s="67" t="s">
        <v>37</v>
      </c>
      <c r="AI40" s="2"/>
      <c r="AK40" t="s">
        <v>154</v>
      </c>
      <c r="AL40" s="1" t="s">
        <v>155</v>
      </c>
      <c r="AM40" s="1" t="s">
        <v>157</v>
      </c>
      <c r="AN40" s="1" t="s">
        <v>158</v>
      </c>
      <c r="AO40" s="1" t="s">
        <v>156</v>
      </c>
    </row>
    <row r="41" spans="1:41" x14ac:dyDescent="0.35">
      <c r="A41" s="68">
        <f>(IFERROR((I41*$H$3/$I$4),0)+IFERROR((N41*$M$3/$N$4),0)+IFERROR((S41*$R$3/$S$4),0)+IFERROR((X41*$W$3/$X$4),0))/($D$5/1000)</f>
        <v>1</v>
      </c>
      <c r="B41" s="20"/>
      <c r="D41" s="205"/>
      <c r="F41" s="2"/>
      <c r="G41" s="68">
        <v>0</v>
      </c>
      <c r="H41" s="3"/>
      <c r="I41" s="68" cm="1">
        <f t="array" ref="I41">IF($G41&gt;=I$7,TREND(J$6:J$7,I$6:I$7,$G41),IF($G41&gt;=I$8,TREND(J$7:J$8,I$7:I$8,$G41),IF($G41&gt;=I$9,TREND(J$8:J$9,I$8:I$9,$G41),IF($G41&gt;=I$10,TREND(J$9:J$10,I$9:I$10,$G41),IF($G41&gt;=I$11,TREND(J$10:J$11,I$10:I$11,$G41),0)))))</f>
        <v>1</v>
      </c>
      <c r="J41" s="20"/>
      <c r="K41" s="3"/>
      <c r="L41" s="3"/>
      <c r="M41" s="3"/>
      <c r="N41" s="68" cm="1">
        <f t="array" ref="N41">IF($G41&gt;=N$7,TREND(O$6:O$7,N$6:N$7,$G41),IF($G41&gt;=N$8,TREND(O$7:O$8,N$7:N$8,$G41),IF($G41&gt;=N$9,TREND(O$8:O$9,N$8:N$9,$G41),IF($G41&gt;=N$10,TREND(O$9:O$10,N$9:N$10,$G41),IF($G41&gt;=N$11,TREND(O$10:O$11,N$10:N$11,$G41),0)))))</f>
        <v>1</v>
      </c>
      <c r="S41" s="68" cm="1">
        <f t="array" ref="S41">IF($G41&gt;=S$7,TREND(T$6:T$7,S$6:S$7,$G41),IF($G41&gt;=S$8,TREND(T$7:T$8,S$7:S$8,$G41),IF($G41&gt;=S$9,TREND(T$8:T$9,S$8:S$9,$G41),IF($G41&gt;=S$10,TREND(T$9:T$10,S$9:S$10,$G41),IF($G41&gt;=S$11,TREND(T$10:T$11,S$10:S$11,$G41),0)))))</f>
        <v>1</v>
      </c>
      <c r="X41" s="68" cm="1">
        <f t="array" ref="X41">IF($G41&gt;=X$7,TREND(Y$6:Y$7,X$6:X$7,$G41),IF($G41&gt;=X$8,TREND(Y$7:Y$8,X$7:X$8,$G41),IF($G41&gt;=X$9,TREND(Y$8:Y$9,X$8:X$9,$G41),IF($G41&gt;=X$10,TREND(Y$9:Y$10,X$9:X$10,$G41),IF($G41&gt;=X$11,TREND(Y$10:Y$11,X$10:X$11,$G41),0)))))</f>
        <v>0</v>
      </c>
      <c r="Y41" s="20"/>
      <c r="Z41" s="20"/>
      <c r="AA41" s="18"/>
      <c r="AB41" s="18"/>
      <c r="AC41" s="18"/>
      <c r="AD41" s="18"/>
      <c r="AE41" s="18"/>
      <c r="AF41" s="18"/>
      <c r="AI41" s="2"/>
      <c r="AJ41" s="29">
        <f>DATE(Results!J4,4,1)</f>
        <v>45748</v>
      </c>
      <c r="AK41">
        <f t="shared" ref="AK41:AK104" si="24">_xlfn.XLOOKUP(AJ41,A$27:A$36,B$27:B$36,0,0)</f>
        <v>0</v>
      </c>
      <c r="AL41" s="1">
        <f t="shared" ref="AL41:AL104" si="25">_xlfn.XLOOKUP(AJ41,A$15:A$24,B$15:B$24,1,0)</f>
        <v>0.4</v>
      </c>
      <c r="AM41" s="1">
        <f t="shared" ref="AM41:AM72" si="26">_xlfn.XLOOKUP(AJ41,A$27:A$36,B$27:B$36,0,-1)</f>
        <v>0</v>
      </c>
      <c r="AN41" s="145">
        <f t="shared" ref="AN41:AN104" si="27">AK41</f>
        <v>0</v>
      </c>
      <c r="AO41" s="144">
        <f>IF(AL41=1,AO42,AL41)</f>
        <v>0.4</v>
      </c>
    </row>
    <row r="42" spans="1:41" x14ac:dyDescent="0.35">
      <c r="A42" s="68">
        <f t="shared" ref="A42:A105" si="28">(IFERROR((I42*$H$3/$I$4),0)+IFERROR((N42*$M$3/$N$4),0)+IFERROR((S42*$R$3/$S$4),0)+IFERROR((X42*$W$3/$X$4),0))/($D$5/1000)</f>
        <v>1</v>
      </c>
      <c r="B42" s="20"/>
      <c r="D42" s="205"/>
      <c r="F42" s="2"/>
      <c r="G42" s="68">
        <v>0.01</v>
      </c>
      <c r="H42" s="3"/>
      <c r="I42" s="204">
        <v>1</v>
      </c>
      <c r="J42" s="20"/>
      <c r="K42" s="3"/>
      <c r="L42" s="3"/>
      <c r="M42" s="3"/>
      <c r="N42" s="203">
        <v>1</v>
      </c>
      <c r="S42" s="203">
        <v>1</v>
      </c>
      <c r="X42" s="175">
        <v>0</v>
      </c>
      <c r="Y42" s="20"/>
      <c r="Z42" s="20"/>
      <c r="AA42" s="18"/>
      <c r="AB42" s="18"/>
      <c r="AC42" s="18"/>
      <c r="AD42" s="18"/>
      <c r="AE42" s="18"/>
      <c r="AF42" s="18"/>
      <c r="AI42" s="2"/>
      <c r="AJ42" s="29">
        <f>AJ41+1</f>
        <v>45749</v>
      </c>
      <c r="AK42">
        <f t="shared" si="24"/>
        <v>0</v>
      </c>
      <c r="AL42" s="1">
        <f t="shared" si="25"/>
        <v>1</v>
      </c>
      <c r="AM42" s="1">
        <f t="shared" si="26"/>
        <v>0</v>
      </c>
      <c r="AN42" s="145">
        <f t="shared" si="27"/>
        <v>0</v>
      </c>
      <c r="AO42" s="144">
        <f t="shared" ref="AO42:AO105" si="29">IF(AL42=1,AO43,AL42)</f>
        <v>0.65</v>
      </c>
    </row>
    <row r="43" spans="1:41" x14ac:dyDescent="0.35">
      <c r="A43" s="68">
        <f t="shared" si="28"/>
        <v>1</v>
      </c>
      <c r="B43" s="20"/>
      <c r="D43" s="205"/>
      <c r="F43" s="21"/>
      <c r="G43" s="68">
        <v>0.02</v>
      </c>
      <c r="H43" s="3"/>
      <c r="I43" s="204">
        <v>1</v>
      </c>
      <c r="J43" s="20"/>
      <c r="K43" s="3"/>
      <c r="L43" s="3"/>
      <c r="M43" s="3"/>
      <c r="N43" s="203">
        <v>1</v>
      </c>
      <c r="S43" s="203">
        <v>1</v>
      </c>
      <c r="X43" s="175">
        <v>0</v>
      </c>
      <c r="Y43" s="20"/>
      <c r="Z43" s="20"/>
      <c r="AA43" s="18"/>
      <c r="AB43" s="18"/>
      <c r="AC43" s="18"/>
      <c r="AD43" s="18"/>
      <c r="AE43" s="18"/>
      <c r="AF43" s="18"/>
      <c r="AI43" s="21"/>
      <c r="AJ43" s="29">
        <f t="shared" ref="AJ43:AJ106" si="30">AJ42+1</f>
        <v>45750</v>
      </c>
      <c r="AK43">
        <f t="shared" si="24"/>
        <v>0</v>
      </c>
      <c r="AL43" s="1">
        <f t="shared" si="25"/>
        <v>1</v>
      </c>
      <c r="AM43" s="1">
        <f t="shared" si="26"/>
        <v>0</v>
      </c>
      <c r="AN43" s="145">
        <f t="shared" si="27"/>
        <v>0</v>
      </c>
      <c r="AO43" s="144">
        <f t="shared" si="29"/>
        <v>0.65</v>
      </c>
    </row>
    <row r="44" spans="1:41" x14ac:dyDescent="0.35">
      <c r="A44" s="68">
        <f t="shared" si="28"/>
        <v>1</v>
      </c>
      <c r="B44" s="20"/>
      <c r="D44" s="205"/>
      <c r="F44" s="21"/>
      <c r="G44" s="68">
        <v>0.03</v>
      </c>
      <c r="H44" s="3"/>
      <c r="I44" s="204">
        <v>1</v>
      </c>
      <c r="J44" s="20"/>
      <c r="K44" s="3"/>
      <c r="L44" s="3"/>
      <c r="M44" s="3"/>
      <c r="N44" s="203">
        <v>1</v>
      </c>
      <c r="S44" s="203">
        <v>1</v>
      </c>
      <c r="X44" s="175">
        <v>0</v>
      </c>
      <c r="Y44" s="20"/>
      <c r="Z44" s="20"/>
      <c r="AA44" s="18"/>
      <c r="AB44" s="18"/>
      <c r="AC44" s="18"/>
      <c r="AD44" s="18"/>
      <c r="AE44" s="18"/>
      <c r="AF44" s="18"/>
      <c r="AI44" s="21"/>
      <c r="AJ44" s="29">
        <f t="shared" si="30"/>
        <v>45751</v>
      </c>
      <c r="AK44">
        <f t="shared" si="24"/>
        <v>0</v>
      </c>
      <c r="AL44" s="1">
        <f t="shared" si="25"/>
        <v>1</v>
      </c>
      <c r="AM44" s="1">
        <f t="shared" si="26"/>
        <v>0</v>
      </c>
      <c r="AN44" s="145">
        <f t="shared" si="27"/>
        <v>0</v>
      </c>
      <c r="AO44" s="144">
        <f t="shared" si="29"/>
        <v>0.65</v>
      </c>
    </row>
    <row r="45" spans="1:41" x14ac:dyDescent="0.35">
      <c r="A45" s="68">
        <f t="shared" si="28"/>
        <v>1</v>
      </c>
      <c r="B45" s="20"/>
      <c r="D45" s="205"/>
      <c r="F45" s="21"/>
      <c r="G45" s="68">
        <v>0.04</v>
      </c>
      <c r="H45" s="3"/>
      <c r="I45" s="204">
        <v>1</v>
      </c>
      <c r="J45" s="20"/>
      <c r="K45" s="3"/>
      <c r="L45" s="3"/>
      <c r="M45" s="3"/>
      <c r="N45" s="203">
        <v>1</v>
      </c>
      <c r="S45" s="203">
        <v>1</v>
      </c>
      <c r="X45" s="175">
        <v>0</v>
      </c>
      <c r="Y45" s="20"/>
      <c r="Z45" s="20"/>
      <c r="AA45" s="18"/>
      <c r="AB45" s="18"/>
      <c r="AC45" s="18"/>
      <c r="AD45" s="18"/>
      <c r="AE45" s="18"/>
      <c r="AF45" s="18"/>
      <c r="AI45" s="21"/>
      <c r="AJ45" s="29">
        <f t="shared" si="30"/>
        <v>45752</v>
      </c>
      <c r="AK45">
        <f t="shared" si="24"/>
        <v>0</v>
      </c>
      <c r="AL45" s="1">
        <f t="shared" si="25"/>
        <v>1</v>
      </c>
      <c r="AM45" s="1">
        <f t="shared" si="26"/>
        <v>0</v>
      </c>
      <c r="AN45" s="145">
        <f t="shared" si="27"/>
        <v>0</v>
      </c>
      <c r="AO45" s="144">
        <f t="shared" si="29"/>
        <v>0.65</v>
      </c>
    </row>
    <row r="46" spans="1:41" x14ac:dyDescent="0.35">
      <c r="A46" s="68">
        <f t="shared" si="28"/>
        <v>1</v>
      </c>
      <c r="B46" s="20"/>
      <c r="D46" s="205"/>
      <c r="F46" s="21"/>
      <c r="G46" s="68">
        <v>0.05</v>
      </c>
      <c r="H46" s="3"/>
      <c r="I46" s="204">
        <v>1</v>
      </c>
      <c r="J46" s="20"/>
      <c r="K46" s="3"/>
      <c r="L46" s="3"/>
      <c r="M46" s="3"/>
      <c r="N46" s="203">
        <v>1</v>
      </c>
      <c r="S46" s="203">
        <v>1</v>
      </c>
      <c r="X46" s="175">
        <v>0</v>
      </c>
      <c r="Y46" s="20"/>
      <c r="Z46" s="20"/>
      <c r="AA46" s="18"/>
      <c r="AB46" s="18"/>
      <c r="AC46" s="18"/>
      <c r="AD46" s="18"/>
      <c r="AE46" s="18"/>
      <c r="AF46" s="18"/>
      <c r="AI46" s="21"/>
      <c r="AJ46" s="29">
        <f t="shared" si="30"/>
        <v>45753</v>
      </c>
      <c r="AK46">
        <f t="shared" si="24"/>
        <v>0</v>
      </c>
      <c r="AL46" s="1">
        <f t="shared" si="25"/>
        <v>1</v>
      </c>
      <c r="AM46" s="1">
        <f t="shared" si="26"/>
        <v>0</v>
      </c>
      <c r="AN46" s="145">
        <f t="shared" si="27"/>
        <v>0</v>
      </c>
      <c r="AO46" s="144">
        <f t="shared" si="29"/>
        <v>0.65</v>
      </c>
    </row>
    <row r="47" spans="1:41" x14ac:dyDescent="0.35">
      <c r="A47" s="68">
        <f t="shared" si="28"/>
        <v>1</v>
      </c>
      <c r="B47" s="20"/>
      <c r="D47" s="205"/>
      <c r="F47" s="21"/>
      <c r="G47" s="68">
        <v>0.06</v>
      </c>
      <c r="H47" s="3"/>
      <c r="I47" s="204">
        <v>1</v>
      </c>
      <c r="J47" s="20"/>
      <c r="K47" s="3"/>
      <c r="L47" s="3"/>
      <c r="M47" s="3"/>
      <c r="N47" s="203">
        <v>1</v>
      </c>
      <c r="S47" s="203">
        <v>1</v>
      </c>
      <c r="X47" s="175">
        <v>0</v>
      </c>
      <c r="Y47" s="20"/>
      <c r="Z47" s="20"/>
      <c r="AA47" s="18"/>
      <c r="AB47" s="18"/>
      <c r="AC47" s="18"/>
      <c r="AD47" s="18"/>
      <c r="AE47" s="18"/>
      <c r="AF47" s="18"/>
      <c r="AI47" s="21"/>
      <c r="AJ47" s="29">
        <f t="shared" si="30"/>
        <v>45754</v>
      </c>
      <c r="AK47">
        <f t="shared" si="24"/>
        <v>0</v>
      </c>
      <c r="AL47" s="1">
        <f t="shared" si="25"/>
        <v>1</v>
      </c>
      <c r="AM47" s="1">
        <f t="shared" si="26"/>
        <v>0</v>
      </c>
      <c r="AN47" s="145">
        <f t="shared" si="27"/>
        <v>0</v>
      </c>
      <c r="AO47" s="144">
        <f t="shared" si="29"/>
        <v>0.65</v>
      </c>
    </row>
    <row r="48" spans="1:41" x14ac:dyDescent="0.35">
      <c r="A48" s="68">
        <f t="shared" si="28"/>
        <v>1</v>
      </c>
      <c r="B48" s="20"/>
      <c r="D48" s="205"/>
      <c r="F48" s="21"/>
      <c r="G48" s="68">
        <v>7.0000000000000007E-2</v>
      </c>
      <c r="H48" s="3"/>
      <c r="I48" s="204">
        <v>1</v>
      </c>
      <c r="J48" s="20"/>
      <c r="K48" s="3"/>
      <c r="L48" s="3"/>
      <c r="M48" s="3"/>
      <c r="N48" s="203">
        <v>1</v>
      </c>
      <c r="S48" s="203">
        <v>1</v>
      </c>
      <c r="X48" s="175">
        <v>0</v>
      </c>
      <c r="Y48" s="20"/>
      <c r="Z48" s="20"/>
      <c r="AA48" s="18"/>
      <c r="AB48" s="18"/>
      <c r="AC48" s="18"/>
      <c r="AD48" s="18"/>
      <c r="AE48" s="18"/>
      <c r="AF48" s="18"/>
      <c r="AI48" s="21"/>
      <c r="AJ48" s="29">
        <f t="shared" si="30"/>
        <v>45755</v>
      </c>
      <c r="AK48">
        <f t="shared" si="24"/>
        <v>0</v>
      </c>
      <c r="AL48" s="1">
        <f t="shared" si="25"/>
        <v>1</v>
      </c>
      <c r="AM48" s="1">
        <f t="shared" si="26"/>
        <v>0</v>
      </c>
      <c r="AN48" s="145">
        <f t="shared" si="27"/>
        <v>0</v>
      </c>
      <c r="AO48" s="144">
        <f t="shared" si="29"/>
        <v>0.65</v>
      </c>
    </row>
    <row r="49" spans="1:41" x14ac:dyDescent="0.35">
      <c r="A49" s="68">
        <f t="shared" si="28"/>
        <v>1</v>
      </c>
      <c r="B49" s="20"/>
      <c r="D49" s="205"/>
      <c r="F49" s="21"/>
      <c r="G49" s="68">
        <v>0.08</v>
      </c>
      <c r="H49" s="3"/>
      <c r="I49" s="204">
        <v>1</v>
      </c>
      <c r="J49" s="20"/>
      <c r="K49" s="3"/>
      <c r="L49" s="3"/>
      <c r="M49" s="3"/>
      <c r="N49" s="203">
        <v>1</v>
      </c>
      <c r="S49" s="203">
        <v>1</v>
      </c>
      <c r="X49" s="175">
        <v>0</v>
      </c>
      <c r="Y49" s="20"/>
      <c r="Z49" s="20"/>
      <c r="AA49" s="18"/>
      <c r="AB49" s="18"/>
      <c r="AC49" s="18"/>
      <c r="AD49" s="18"/>
      <c r="AE49" s="18"/>
      <c r="AF49" s="18"/>
      <c r="AI49" s="21"/>
      <c r="AJ49" s="29">
        <f t="shared" si="30"/>
        <v>45756</v>
      </c>
      <c r="AK49">
        <f t="shared" si="24"/>
        <v>0</v>
      </c>
      <c r="AL49" s="1">
        <f t="shared" si="25"/>
        <v>1</v>
      </c>
      <c r="AM49" s="1">
        <f t="shared" si="26"/>
        <v>0</v>
      </c>
      <c r="AN49" s="145">
        <f t="shared" si="27"/>
        <v>0</v>
      </c>
      <c r="AO49" s="144">
        <f t="shared" si="29"/>
        <v>0.65</v>
      </c>
    </row>
    <row r="50" spans="1:41" x14ac:dyDescent="0.35">
      <c r="A50" s="68">
        <f t="shared" si="28"/>
        <v>1</v>
      </c>
      <c r="B50" s="20"/>
      <c r="D50" s="205"/>
      <c r="F50" s="21"/>
      <c r="G50" s="68">
        <v>0.09</v>
      </c>
      <c r="H50" s="3"/>
      <c r="I50" s="204">
        <v>1</v>
      </c>
      <c r="J50" s="20"/>
      <c r="K50" s="3"/>
      <c r="L50" s="3"/>
      <c r="M50" s="3"/>
      <c r="N50" s="203">
        <v>1</v>
      </c>
      <c r="S50" s="203">
        <v>1</v>
      </c>
      <c r="X50" s="175">
        <v>0</v>
      </c>
      <c r="Y50" s="20"/>
      <c r="Z50" s="20"/>
      <c r="AA50" s="18"/>
      <c r="AB50" s="18"/>
      <c r="AC50" s="18"/>
      <c r="AD50" s="18"/>
      <c r="AE50" s="18"/>
      <c r="AF50" s="18"/>
      <c r="AI50" s="21"/>
      <c r="AJ50" s="29">
        <f t="shared" si="30"/>
        <v>45757</v>
      </c>
      <c r="AK50">
        <f t="shared" si="24"/>
        <v>0</v>
      </c>
      <c r="AL50" s="1">
        <f t="shared" si="25"/>
        <v>1</v>
      </c>
      <c r="AM50" s="1">
        <f t="shared" si="26"/>
        <v>0</v>
      </c>
      <c r="AN50" s="145">
        <f t="shared" si="27"/>
        <v>0</v>
      </c>
      <c r="AO50" s="144">
        <f t="shared" si="29"/>
        <v>0.65</v>
      </c>
    </row>
    <row r="51" spans="1:41" x14ac:dyDescent="0.35">
      <c r="A51" s="68">
        <f t="shared" si="28"/>
        <v>1</v>
      </c>
      <c r="B51" s="20"/>
      <c r="D51" s="205"/>
      <c r="F51" s="21"/>
      <c r="G51" s="68">
        <v>0.1</v>
      </c>
      <c r="H51" s="3"/>
      <c r="I51" s="204">
        <v>1</v>
      </c>
      <c r="J51" s="20"/>
      <c r="K51" s="3"/>
      <c r="L51" s="3"/>
      <c r="M51" s="27"/>
      <c r="N51" s="203">
        <v>1</v>
      </c>
      <c r="S51" s="203">
        <v>1</v>
      </c>
      <c r="X51" s="175">
        <v>0</v>
      </c>
      <c r="Y51" s="20"/>
      <c r="Z51" s="20"/>
      <c r="AA51" s="18"/>
      <c r="AB51" s="18"/>
      <c r="AC51" s="18"/>
      <c r="AD51" s="18"/>
      <c r="AE51" s="18"/>
      <c r="AF51" s="18"/>
      <c r="AI51" s="21"/>
      <c r="AJ51" s="29">
        <f t="shared" si="30"/>
        <v>45758</v>
      </c>
      <c r="AK51">
        <f t="shared" si="24"/>
        <v>0</v>
      </c>
      <c r="AL51" s="1">
        <f t="shared" si="25"/>
        <v>1</v>
      </c>
      <c r="AM51" s="1">
        <f t="shared" si="26"/>
        <v>0</v>
      </c>
      <c r="AN51" s="145">
        <f t="shared" si="27"/>
        <v>0</v>
      </c>
      <c r="AO51" s="144">
        <f t="shared" si="29"/>
        <v>0.65</v>
      </c>
    </row>
    <row r="52" spans="1:41" x14ac:dyDescent="0.35">
      <c r="A52" s="68">
        <f t="shared" si="28"/>
        <v>1</v>
      </c>
      <c r="B52" s="20"/>
      <c r="D52" s="205"/>
      <c r="F52" s="21"/>
      <c r="G52" s="68">
        <v>0.11</v>
      </c>
      <c r="H52" s="3"/>
      <c r="I52" s="204">
        <v>1</v>
      </c>
      <c r="J52" s="20"/>
      <c r="K52" s="3"/>
      <c r="L52" s="3"/>
      <c r="M52" s="3"/>
      <c r="N52" s="203">
        <v>1</v>
      </c>
      <c r="S52" s="203">
        <v>1</v>
      </c>
      <c r="X52" s="175">
        <v>0</v>
      </c>
      <c r="Y52" s="20"/>
      <c r="Z52" s="20"/>
      <c r="AA52" s="18"/>
      <c r="AB52" s="18"/>
      <c r="AC52" s="18"/>
      <c r="AD52" s="18"/>
      <c r="AE52" s="18"/>
      <c r="AF52" s="18"/>
      <c r="AI52" s="21"/>
      <c r="AJ52" s="29">
        <f t="shared" si="30"/>
        <v>45759</v>
      </c>
      <c r="AK52">
        <f t="shared" si="24"/>
        <v>0</v>
      </c>
      <c r="AL52" s="1">
        <f t="shared" si="25"/>
        <v>1</v>
      </c>
      <c r="AM52" s="1">
        <f t="shared" si="26"/>
        <v>0</v>
      </c>
      <c r="AN52" s="145">
        <f t="shared" si="27"/>
        <v>0</v>
      </c>
      <c r="AO52" s="144">
        <f t="shared" si="29"/>
        <v>0.65</v>
      </c>
    </row>
    <row r="53" spans="1:41" x14ac:dyDescent="0.35">
      <c r="A53" s="68">
        <f t="shared" si="28"/>
        <v>1</v>
      </c>
      <c r="B53" s="20"/>
      <c r="D53" s="205"/>
      <c r="F53" s="21"/>
      <c r="G53" s="68">
        <v>0.12</v>
      </c>
      <c r="H53" s="3"/>
      <c r="I53" s="204">
        <v>1</v>
      </c>
      <c r="J53" s="20"/>
      <c r="K53" s="3"/>
      <c r="L53" s="3"/>
      <c r="M53" s="3"/>
      <c r="N53" s="203">
        <v>1</v>
      </c>
      <c r="S53" s="203">
        <v>1</v>
      </c>
      <c r="X53" s="175">
        <v>0</v>
      </c>
      <c r="Y53" s="20"/>
      <c r="Z53" s="20"/>
      <c r="AA53" s="18"/>
      <c r="AB53" s="18"/>
      <c r="AC53" s="18"/>
      <c r="AD53" s="18"/>
      <c r="AE53" s="18"/>
      <c r="AF53" s="18"/>
      <c r="AI53" s="21"/>
      <c r="AJ53" s="29">
        <f t="shared" si="30"/>
        <v>45760</v>
      </c>
      <c r="AK53">
        <f t="shared" si="24"/>
        <v>0</v>
      </c>
      <c r="AL53" s="1">
        <f t="shared" si="25"/>
        <v>1</v>
      </c>
      <c r="AM53" s="1">
        <f t="shared" si="26"/>
        <v>0</v>
      </c>
      <c r="AN53" s="145">
        <f t="shared" si="27"/>
        <v>0</v>
      </c>
      <c r="AO53" s="144">
        <f t="shared" si="29"/>
        <v>0.65</v>
      </c>
    </row>
    <row r="54" spans="1:41" x14ac:dyDescent="0.35">
      <c r="A54" s="68">
        <f t="shared" si="28"/>
        <v>1</v>
      </c>
      <c r="B54" s="20"/>
      <c r="D54" s="205"/>
      <c r="F54" s="21"/>
      <c r="G54" s="68">
        <v>0.13</v>
      </c>
      <c r="H54" s="3"/>
      <c r="I54" s="204">
        <v>1</v>
      </c>
      <c r="J54" s="20"/>
      <c r="K54" s="3"/>
      <c r="L54" s="3"/>
      <c r="M54" s="3"/>
      <c r="N54" s="203">
        <v>1</v>
      </c>
      <c r="S54" s="203">
        <v>1</v>
      </c>
      <c r="X54" s="175">
        <v>0</v>
      </c>
      <c r="Y54" s="20"/>
      <c r="Z54" s="20"/>
      <c r="AA54" s="18"/>
      <c r="AB54" s="18"/>
      <c r="AC54" s="18"/>
      <c r="AD54" s="18"/>
      <c r="AE54" s="18"/>
      <c r="AF54" s="18"/>
      <c r="AI54" s="21"/>
      <c r="AJ54" s="29">
        <f t="shared" si="30"/>
        <v>45761</v>
      </c>
      <c r="AK54">
        <f t="shared" si="24"/>
        <v>0</v>
      </c>
      <c r="AL54" s="1">
        <f t="shared" si="25"/>
        <v>1</v>
      </c>
      <c r="AM54" s="1">
        <f t="shared" si="26"/>
        <v>0</v>
      </c>
      <c r="AN54" s="145">
        <f t="shared" si="27"/>
        <v>0</v>
      </c>
      <c r="AO54" s="144">
        <f t="shared" si="29"/>
        <v>0.65</v>
      </c>
    </row>
    <row r="55" spans="1:41" x14ac:dyDescent="0.35">
      <c r="A55" s="68">
        <f t="shared" si="28"/>
        <v>1</v>
      </c>
      <c r="B55" s="20"/>
      <c r="D55" s="205"/>
      <c r="F55" s="21"/>
      <c r="G55" s="68">
        <v>0.14000000000000001</v>
      </c>
      <c r="H55" s="3"/>
      <c r="I55" s="204">
        <v>1</v>
      </c>
      <c r="J55" s="20"/>
      <c r="K55" s="3"/>
      <c r="L55" s="3"/>
      <c r="M55" s="3"/>
      <c r="N55" s="203">
        <v>1</v>
      </c>
      <c r="S55" s="203">
        <v>1</v>
      </c>
      <c r="X55" s="175">
        <v>0</v>
      </c>
      <c r="Y55" s="20"/>
      <c r="Z55" s="20"/>
      <c r="AA55" s="18"/>
      <c r="AB55" s="18"/>
      <c r="AC55" s="18"/>
      <c r="AD55" s="18"/>
      <c r="AE55" s="18"/>
      <c r="AF55" s="18"/>
      <c r="AI55" s="21"/>
      <c r="AJ55" s="29">
        <f t="shared" si="30"/>
        <v>45762</v>
      </c>
      <c r="AK55">
        <f t="shared" si="24"/>
        <v>0</v>
      </c>
      <c r="AL55" s="1">
        <f t="shared" si="25"/>
        <v>1</v>
      </c>
      <c r="AM55" s="1">
        <f t="shared" si="26"/>
        <v>0</v>
      </c>
      <c r="AN55" s="145">
        <f t="shared" si="27"/>
        <v>0</v>
      </c>
      <c r="AO55" s="144">
        <f t="shared" si="29"/>
        <v>0.65</v>
      </c>
    </row>
    <row r="56" spans="1:41" x14ac:dyDescent="0.35">
      <c r="A56" s="68">
        <f t="shared" si="28"/>
        <v>1</v>
      </c>
      <c r="B56" s="20"/>
      <c r="D56" s="205"/>
      <c r="F56" s="21"/>
      <c r="G56" s="68">
        <v>0.15</v>
      </c>
      <c r="H56" s="3"/>
      <c r="I56" s="204">
        <v>1</v>
      </c>
      <c r="J56" s="20"/>
      <c r="K56" s="3"/>
      <c r="L56" s="3"/>
      <c r="M56" s="3"/>
      <c r="N56" s="203">
        <v>1</v>
      </c>
      <c r="S56" s="203">
        <v>1</v>
      </c>
      <c r="X56" s="175">
        <v>0</v>
      </c>
      <c r="Y56" s="20"/>
      <c r="Z56" s="20"/>
      <c r="AA56" s="18"/>
      <c r="AB56" s="18"/>
      <c r="AC56" s="18"/>
      <c r="AD56" s="18"/>
      <c r="AE56" s="18"/>
      <c r="AF56" s="18"/>
      <c r="AI56" s="21"/>
      <c r="AJ56" s="29">
        <f t="shared" si="30"/>
        <v>45763</v>
      </c>
      <c r="AK56">
        <f t="shared" si="24"/>
        <v>0</v>
      </c>
      <c r="AL56" s="1">
        <f t="shared" si="25"/>
        <v>1</v>
      </c>
      <c r="AM56" s="1">
        <f t="shared" si="26"/>
        <v>0</v>
      </c>
      <c r="AN56" s="145">
        <f t="shared" si="27"/>
        <v>0</v>
      </c>
      <c r="AO56" s="144">
        <f t="shared" si="29"/>
        <v>0.65</v>
      </c>
    </row>
    <row r="57" spans="1:41" x14ac:dyDescent="0.35">
      <c r="A57" s="68">
        <f t="shared" si="28"/>
        <v>1</v>
      </c>
      <c r="B57" s="20"/>
      <c r="D57" s="205"/>
      <c r="F57" s="21"/>
      <c r="G57" s="68">
        <v>0.16</v>
      </c>
      <c r="H57" s="3"/>
      <c r="I57" s="204">
        <v>1</v>
      </c>
      <c r="J57" s="20"/>
      <c r="K57" s="3"/>
      <c r="L57" s="3"/>
      <c r="M57" s="3"/>
      <c r="N57" s="203">
        <v>1</v>
      </c>
      <c r="S57" s="203">
        <v>1</v>
      </c>
      <c r="X57" s="175">
        <v>0</v>
      </c>
      <c r="Y57" s="20"/>
      <c r="Z57" s="20"/>
      <c r="AA57" s="18"/>
      <c r="AB57" s="18"/>
      <c r="AC57" s="18"/>
      <c r="AD57" s="18"/>
      <c r="AE57" s="18"/>
      <c r="AF57" s="18"/>
      <c r="AI57" s="21"/>
      <c r="AJ57" s="29">
        <f t="shared" si="30"/>
        <v>45764</v>
      </c>
      <c r="AK57">
        <f t="shared" si="24"/>
        <v>0</v>
      </c>
      <c r="AL57" s="1">
        <f t="shared" si="25"/>
        <v>1</v>
      </c>
      <c r="AM57" s="1">
        <f t="shared" si="26"/>
        <v>0</v>
      </c>
      <c r="AN57" s="145">
        <f t="shared" si="27"/>
        <v>0</v>
      </c>
      <c r="AO57" s="144">
        <f t="shared" si="29"/>
        <v>0.65</v>
      </c>
    </row>
    <row r="58" spans="1:41" x14ac:dyDescent="0.35">
      <c r="A58" s="68">
        <f t="shared" si="28"/>
        <v>1</v>
      </c>
      <c r="B58" s="20"/>
      <c r="D58" s="205"/>
      <c r="F58" s="21"/>
      <c r="G58" s="68">
        <v>0.17</v>
      </c>
      <c r="H58" s="3"/>
      <c r="I58" s="204">
        <v>1</v>
      </c>
      <c r="J58" s="20"/>
      <c r="K58" s="3"/>
      <c r="L58" s="3"/>
      <c r="M58" s="3"/>
      <c r="N58" s="203">
        <v>1</v>
      </c>
      <c r="S58" s="203">
        <v>1</v>
      </c>
      <c r="X58" s="175">
        <v>0</v>
      </c>
      <c r="Y58" s="20"/>
      <c r="Z58" s="20"/>
      <c r="AA58" s="18"/>
      <c r="AB58" s="18"/>
      <c r="AC58" s="18"/>
      <c r="AD58" s="18"/>
      <c r="AE58" s="18"/>
      <c r="AF58" s="18"/>
      <c r="AI58" s="21"/>
      <c r="AJ58" s="29">
        <f t="shared" si="30"/>
        <v>45765</v>
      </c>
      <c r="AK58">
        <f t="shared" si="24"/>
        <v>0</v>
      </c>
      <c r="AL58" s="1">
        <f t="shared" si="25"/>
        <v>1</v>
      </c>
      <c r="AM58" s="1">
        <f t="shared" si="26"/>
        <v>0</v>
      </c>
      <c r="AN58" s="145">
        <f t="shared" si="27"/>
        <v>0</v>
      </c>
      <c r="AO58" s="144">
        <f t="shared" si="29"/>
        <v>0.65</v>
      </c>
    </row>
    <row r="59" spans="1:41" x14ac:dyDescent="0.35">
      <c r="A59" s="68">
        <f t="shared" si="28"/>
        <v>1</v>
      </c>
      <c r="B59" s="20"/>
      <c r="D59" s="205"/>
      <c r="F59" s="21"/>
      <c r="G59" s="68">
        <v>0.18</v>
      </c>
      <c r="H59" s="3"/>
      <c r="I59" s="204">
        <v>1</v>
      </c>
      <c r="J59" s="20"/>
      <c r="K59" s="3"/>
      <c r="L59" s="3"/>
      <c r="M59" s="3"/>
      <c r="N59" s="203">
        <v>1</v>
      </c>
      <c r="S59" s="203">
        <v>1</v>
      </c>
      <c r="X59" s="175">
        <v>0</v>
      </c>
      <c r="Y59" s="20"/>
      <c r="Z59" s="20"/>
      <c r="AA59" s="18"/>
      <c r="AB59" s="18"/>
      <c r="AC59" s="18"/>
      <c r="AD59" s="18"/>
      <c r="AE59" s="18"/>
      <c r="AF59" s="18"/>
      <c r="AI59" s="21"/>
      <c r="AJ59" s="29">
        <f t="shared" si="30"/>
        <v>45766</v>
      </c>
      <c r="AK59">
        <f t="shared" si="24"/>
        <v>0</v>
      </c>
      <c r="AL59" s="1">
        <f t="shared" si="25"/>
        <v>1</v>
      </c>
      <c r="AM59" s="1">
        <f t="shared" si="26"/>
        <v>0</v>
      </c>
      <c r="AN59" s="145">
        <f t="shared" si="27"/>
        <v>0</v>
      </c>
      <c r="AO59" s="144">
        <f t="shared" si="29"/>
        <v>0.65</v>
      </c>
    </row>
    <row r="60" spans="1:41" ht="12.75" customHeight="1" x14ac:dyDescent="0.35">
      <c r="A60" s="68">
        <f t="shared" si="28"/>
        <v>1</v>
      </c>
      <c r="B60" s="20"/>
      <c r="D60" s="205"/>
      <c r="F60" s="21"/>
      <c r="G60" s="68">
        <v>0.19</v>
      </c>
      <c r="H60" s="3"/>
      <c r="I60" s="204">
        <v>1</v>
      </c>
      <c r="J60" s="20"/>
      <c r="K60" s="3"/>
      <c r="L60" s="3"/>
      <c r="M60" s="3"/>
      <c r="N60" s="203">
        <v>1</v>
      </c>
      <c r="S60" s="203">
        <v>1</v>
      </c>
      <c r="X60" s="175">
        <v>0</v>
      </c>
      <c r="Y60" s="20"/>
      <c r="Z60" s="20"/>
      <c r="AA60" s="18"/>
      <c r="AB60" s="18"/>
      <c r="AC60" s="18"/>
      <c r="AD60" s="18"/>
      <c r="AE60" s="18"/>
      <c r="AF60" s="18"/>
      <c r="AI60" s="21"/>
      <c r="AJ60" s="29">
        <f t="shared" si="30"/>
        <v>45767</v>
      </c>
      <c r="AK60">
        <f t="shared" si="24"/>
        <v>0</v>
      </c>
      <c r="AL60" s="1">
        <f t="shared" si="25"/>
        <v>1</v>
      </c>
      <c r="AM60" s="1">
        <f t="shared" si="26"/>
        <v>0</v>
      </c>
      <c r="AN60" s="145">
        <f t="shared" si="27"/>
        <v>0</v>
      </c>
      <c r="AO60" s="144">
        <f t="shared" si="29"/>
        <v>0.65</v>
      </c>
    </row>
    <row r="61" spans="1:41" x14ac:dyDescent="0.35">
      <c r="A61" s="68">
        <f t="shared" si="28"/>
        <v>1</v>
      </c>
      <c r="B61" s="20"/>
      <c r="D61" s="205"/>
      <c r="F61" s="21"/>
      <c r="G61" s="68">
        <v>0.2</v>
      </c>
      <c r="H61" s="3"/>
      <c r="I61" s="204">
        <v>1</v>
      </c>
      <c r="J61" s="20"/>
      <c r="K61" s="3"/>
      <c r="L61" s="3"/>
      <c r="M61" s="3"/>
      <c r="N61" s="203">
        <v>1</v>
      </c>
      <c r="S61" s="203">
        <v>1</v>
      </c>
      <c r="X61" s="175">
        <v>0</v>
      </c>
      <c r="Y61" s="20"/>
      <c r="Z61" s="20"/>
      <c r="AA61" s="18"/>
      <c r="AB61" s="18"/>
      <c r="AC61" s="18"/>
      <c r="AD61" s="18"/>
      <c r="AE61" s="18"/>
      <c r="AF61" s="18"/>
      <c r="AI61" s="21"/>
      <c r="AJ61" s="29">
        <f t="shared" si="30"/>
        <v>45768</v>
      </c>
      <c r="AK61">
        <f t="shared" si="24"/>
        <v>0</v>
      </c>
      <c r="AL61" s="1">
        <f t="shared" si="25"/>
        <v>1</v>
      </c>
      <c r="AM61" s="1">
        <f t="shared" si="26"/>
        <v>0</v>
      </c>
      <c r="AN61" s="145">
        <f t="shared" si="27"/>
        <v>0</v>
      </c>
      <c r="AO61" s="144">
        <f t="shared" si="29"/>
        <v>0.65</v>
      </c>
    </row>
    <row r="62" spans="1:41" x14ac:dyDescent="0.35">
      <c r="A62" s="68">
        <f t="shared" si="28"/>
        <v>1</v>
      </c>
      <c r="B62" s="20"/>
      <c r="D62" s="205"/>
      <c r="F62" s="21"/>
      <c r="G62" s="68">
        <v>0.21</v>
      </c>
      <c r="H62" s="3"/>
      <c r="I62" s="204">
        <v>1</v>
      </c>
      <c r="J62" s="20"/>
      <c r="K62" s="3"/>
      <c r="L62" s="3"/>
      <c r="M62" s="27"/>
      <c r="N62" s="203">
        <v>1</v>
      </c>
      <c r="S62" s="203">
        <v>1</v>
      </c>
      <c r="X62" s="175">
        <v>0</v>
      </c>
      <c r="Y62" s="20"/>
      <c r="Z62" s="20"/>
      <c r="AA62" s="18"/>
      <c r="AB62" s="18"/>
      <c r="AC62" s="18"/>
      <c r="AD62" s="18"/>
      <c r="AE62" s="18"/>
      <c r="AF62" s="18"/>
      <c r="AI62" s="21"/>
      <c r="AJ62" s="29">
        <f t="shared" si="30"/>
        <v>45769</v>
      </c>
      <c r="AK62">
        <f t="shared" si="24"/>
        <v>0</v>
      </c>
      <c r="AL62" s="1">
        <f t="shared" si="25"/>
        <v>1</v>
      </c>
      <c r="AM62" s="1">
        <f t="shared" si="26"/>
        <v>0</v>
      </c>
      <c r="AN62" s="145">
        <f t="shared" si="27"/>
        <v>0</v>
      </c>
      <c r="AO62" s="144">
        <f t="shared" si="29"/>
        <v>0.65</v>
      </c>
    </row>
    <row r="63" spans="1:41" x14ac:dyDescent="0.35">
      <c r="A63" s="68">
        <f t="shared" si="28"/>
        <v>1</v>
      </c>
      <c r="B63" s="20"/>
      <c r="D63" s="205"/>
      <c r="F63" s="21"/>
      <c r="G63" s="68">
        <v>0.22</v>
      </c>
      <c r="H63" s="3"/>
      <c r="I63" s="204">
        <v>1</v>
      </c>
      <c r="J63" s="20"/>
      <c r="K63" s="3"/>
      <c r="L63" s="3"/>
      <c r="M63" s="3"/>
      <c r="N63" s="203">
        <v>1</v>
      </c>
      <c r="S63" s="203">
        <v>1</v>
      </c>
      <c r="X63" s="175">
        <v>0</v>
      </c>
      <c r="Y63" s="20"/>
      <c r="Z63" s="20"/>
      <c r="AA63" s="18"/>
      <c r="AB63" s="18"/>
      <c r="AC63" s="18"/>
      <c r="AD63" s="18"/>
      <c r="AE63" s="18"/>
      <c r="AF63" s="18"/>
      <c r="AI63" s="21"/>
      <c r="AJ63" s="29">
        <f t="shared" si="30"/>
        <v>45770</v>
      </c>
      <c r="AK63">
        <f t="shared" si="24"/>
        <v>0</v>
      </c>
      <c r="AL63" s="1">
        <f t="shared" si="25"/>
        <v>1</v>
      </c>
      <c r="AM63" s="1">
        <f t="shared" si="26"/>
        <v>0</v>
      </c>
      <c r="AN63" s="145">
        <f t="shared" si="27"/>
        <v>0</v>
      </c>
      <c r="AO63" s="144">
        <f t="shared" si="29"/>
        <v>0.65</v>
      </c>
    </row>
    <row r="64" spans="1:41" x14ac:dyDescent="0.35">
      <c r="A64" s="68">
        <f t="shared" si="28"/>
        <v>1</v>
      </c>
      <c r="B64" s="20"/>
      <c r="D64" s="205"/>
      <c r="F64" s="21"/>
      <c r="G64" s="68">
        <v>0.23</v>
      </c>
      <c r="H64" s="22"/>
      <c r="I64" s="204">
        <v>1</v>
      </c>
      <c r="J64" s="20"/>
      <c r="K64" s="3"/>
      <c r="L64" s="28"/>
      <c r="M64" s="28"/>
      <c r="N64" s="203">
        <v>1</v>
      </c>
      <c r="S64" s="203">
        <v>1</v>
      </c>
      <c r="X64" s="175">
        <v>0</v>
      </c>
      <c r="Y64" s="20"/>
      <c r="Z64" s="20"/>
      <c r="AA64" s="18"/>
      <c r="AB64" s="18"/>
      <c r="AC64" s="18"/>
      <c r="AD64" s="18"/>
      <c r="AE64" s="18"/>
      <c r="AF64" s="18"/>
      <c r="AI64" s="21"/>
      <c r="AJ64" s="29">
        <f t="shared" si="30"/>
        <v>45771</v>
      </c>
      <c r="AK64">
        <f t="shared" si="24"/>
        <v>0</v>
      </c>
      <c r="AL64" s="1">
        <f t="shared" si="25"/>
        <v>1</v>
      </c>
      <c r="AM64" s="1">
        <f t="shared" si="26"/>
        <v>0</v>
      </c>
      <c r="AN64" s="145">
        <f t="shared" si="27"/>
        <v>0</v>
      </c>
      <c r="AO64" s="144">
        <f t="shared" si="29"/>
        <v>0.65</v>
      </c>
    </row>
    <row r="65" spans="1:42" x14ac:dyDescent="0.35">
      <c r="A65" s="68">
        <f t="shared" si="28"/>
        <v>1</v>
      </c>
      <c r="B65" s="20"/>
      <c r="D65" s="205"/>
      <c r="F65" s="21"/>
      <c r="G65" s="68">
        <v>0.24</v>
      </c>
      <c r="H65" s="22"/>
      <c r="I65" s="204">
        <v>1</v>
      </c>
      <c r="J65" s="20"/>
      <c r="K65" s="3"/>
      <c r="L65" s="28"/>
      <c r="M65" s="28"/>
      <c r="N65" s="203">
        <v>1</v>
      </c>
      <c r="S65" s="203">
        <v>1</v>
      </c>
      <c r="X65" s="175">
        <v>0</v>
      </c>
      <c r="Y65" s="20"/>
      <c r="Z65" s="20"/>
      <c r="AA65" s="18"/>
      <c r="AB65" s="18"/>
      <c r="AC65" s="18"/>
      <c r="AD65" s="18"/>
      <c r="AE65" s="18"/>
      <c r="AF65" s="18"/>
      <c r="AI65" s="21"/>
      <c r="AJ65" s="29">
        <f t="shared" si="30"/>
        <v>45772</v>
      </c>
      <c r="AK65">
        <f t="shared" si="24"/>
        <v>0</v>
      </c>
      <c r="AL65" s="1">
        <f t="shared" si="25"/>
        <v>1</v>
      </c>
      <c r="AM65" s="1">
        <f t="shared" si="26"/>
        <v>0</v>
      </c>
      <c r="AN65" s="145">
        <f t="shared" si="27"/>
        <v>0</v>
      </c>
      <c r="AO65" s="144">
        <f t="shared" si="29"/>
        <v>0.65</v>
      </c>
    </row>
    <row r="66" spans="1:42" x14ac:dyDescent="0.35">
      <c r="A66" s="68">
        <f t="shared" si="28"/>
        <v>1</v>
      </c>
      <c r="B66" s="20"/>
      <c r="D66" s="205"/>
      <c r="F66" s="21"/>
      <c r="G66" s="68">
        <v>0.25</v>
      </c>
      <c r="H66" s="22"/>
      <c r="I66" s="204">
        <v>1</v>
      </c>
      <c r="J66" s="20"/>
      <c r="K66" s="3"/>
      <c r="L66" s="28"/>
      <c r="M66" s="28"/>
      <c r="N66" s="203">
        <v>1</v>
      </c>
      <c r="S66" s="203">
        <v>1</v>
      </c>
      <c r="X66" s="175">
        <v>0</v>
      </c>
      <c r="Y66" s="20"/>
      <c r="Z66" s="20"/>
      <c r="AA66" s="18"/>
      <c r="AB66" s="18"/>
      <c r="AC66" s="18"/>
      <c r="AD66" s="18"/>
      <c r="AE66" s="18"/>
      <c r="AF66" s="18"/>
      <c r="AI66" s="21"/>
      <c r="AJ66" s="29">
        <f t="shared" si="30"/>
        <v>45773</v>
      </c>
      <c r="AK66">
        <f t="shared" si="24"/>
        <v>0</v>
      </c>
      <c r="AL66" s="1">
        <f t="shared" si="25"/>
        <v>1</v>
      </c>
      <c r="AM66" s="1">
        <f t="shared" si="26"/>
        <v>0</v>
      </c>
      <c r="AN66" s="145">
        <f t="shared" si="27"/>
        <v>0</v>
      </c>
      <c r="AO66" s="144">
        <f t="shared" si="29"/>
        <v>0.65</v>
      </c>
    </row>
    <row r="67" spans="1:42" s="4" customFormat="1" x14ac:dyDescent="0.35">
      <c r="A67" s="68">
        <f t="shared" si="28"/>
        <v>1</v>
      </c>
      <c r="B67" s="20"/>
      <c r="C67" s="1"/>
      <c r="D67" s="205"/>
      <c r="E67" s="1"/>
      <c r="F67" s="21"/>
      <c r="G67" s="68">
        <v>0.26</v>
      </c>
      <c r="H67" s="22"/>
      <c r="I67" s="204">
        <v>1</v>
      </c>
      <c r="J67" s="20"/>
      <c r="K67" s="3"/>
      <c r="L67" s="28"/>
      <c r="M67" s="28"/>
      <c r="N67" s="203">
        <v>1</v>
      </c>
      <c r="O67" s="1"/>
      <c r="P67" s="1"/>
      <c r="Q67" s="1"/>
      <c r="R67" s="1"/>
      <c r="S67" s="203">
        <v>1</v>
      </c>
      <c r="T67" s="1"/>
      <c r="U67" s="1"/>
      <c r="V67" s="1"/>
      <c r="W67" s="1"/>
      <c r="X67" s="175">
        <v>0</v>
      </c>
      <c r="Y67" s="20"/>
      <c r="Z67" s="20"/>
      <c r="AA67" s="18"/>
      <c r="AB67" s="18"/>
      <c r="AC67" s="18"/>
      <c r="AD67" s="18"/>
      <c r="AE67" s="18"/>
      <c r="AF67" s="18"/>
      <c r="AG67" s="1"/>
      <c r="AH67" s="1"/>
      <c r="AI67" s="21"/>
      <c r="AJ67" s="29">
        <f t="shared" si="30"/>
        <v>45774</v>
      </c>
      <c r="AK67">
        <f t="shared" si="24"/>
        <v>0</v>
      </c>
      <c r="AL67" s="1">
        <f t="shared" si="25"/>
        <v>1</v>
      </c>
      <c r="AM67" s="1">
        <f t="shared" si="26"/>
        <v>0</v>
      </c>
      <c r="AN67" s="145">
        <f t="shared" si="27"/>
        <v>0</v>
      </c>
      <c r="AO67" s="144">
        <f t="shared" si="29"/>
        <v>0.65</v>
      </c>
      <c r="AP67" s="1"/>
    </row>
    <row r="68" spans="1:42" x14ac:dyDescent="0.35">
      <c r="A68" s="68">
        <f t="shared" si="28"/>
        <v>1</v>
      </c>
      <c r="B68" s="20"/>
      <c r="D68" s="205"/>
      <c r="F68" s="21"/>
      <c r="G68" s="68">
        <v>0.27</v>
      </c>
      <c r="H68" s="22"/>
      <c r="I68" s="204">
        <v>1</v>
      </c>
      <c r="J68" s="20"/>
      <c r="K68" s="3"/>
      <c r="L68" s="28"/>
      <c r="M68" s="28"/>
      <c r="N68" s="203">
        <v>1</v>
      </c>
      <c r="S68" s="203">
        <v>1</v>
      </c>
      <c r="X68" s="175">
        <v>0</v>
      </c>
      <c r="Y68" s="20"/>
      <c r="Z68" s="20"/>
      <c r="AA68" s="18"/>
      <c r="AB68" s="18"/>
      <c r="AC68" s="18"/>
      <c r="AD68" s="18"/>
      <c r="AE68" s="18"/>
      <c r="AF68" s="18"/>
      <c r="AI68" s="21"/>
      <c r="AJ68" s="29">
        <f t="shared" si="30"/>
        <v>45775</v>
      </c>
      <c r="AK68">
        <f t="shared" si="24"/>
        <v>0</v>
      </c>
      <c r="AL68" s="1">
        <f t="shared" si="25"/>
        <v>1</v>
      </c>
      <c r="AM68" s="1">
        <f t="shared" si="26"/>
        <v>0</v>
      </c>
      <c r="AN68" s="145">
        <f t="shared" si="27"/>
        <v>0</v>
      </c>
      <c r="AO68" s="144">
        <f t="shared" si="29"/>
        <v>0.65</v>
      </c>
    </row>
    <row r="69" spans="1:42" x14ac:dyDescent="0.35">
      <c r="A69" s="68">
        <f t="shared" si="28"/>
        <v>1</v>
      </c>
      <c r="B69" s="20"/>
      <c r="D69" s="205"/>
      <c r="F69" s="21"/>
      <c r="G69" s="68">
        <v>0.28000000000000003</v>
      </c>
      <c r="H69" s="22"/>
      <c r="I69" s="204">
        <v>1</v>
      </c>
      <c r="J69" s="20"/>
      <c r="K69" s="3"/>
      <c r="L69" s="28"/>
      <c r="M69" s="28"/>
      <c r="N69" s="203">
        <v>1</v>
      </c>
      <c r="S69" s="203">
        <v>1</v>
      </c>
      <c r="X69" s="175">
        <v>0</v>
      </c>
      <c r="Y69" s="20"/>
      <c r="Z69" s="20"/>
      <c r="AA69" s="18"/>
      <c r="AB69" s="18"/>
      <c r="AC69" s="18"/>
      <c r="AD69" s="18"/>
      <c r="AE69" s="18"/>
      <c r="AF69" s="18"/>
      <c r="AI69" s="21"/>
      <c r="AJ69" s="29">
        <f t="shared" si="30"/>
        <v>45776</v>
      </c>
      <c r="AK69">
        <f t="shared" si="24"/>
        <v>0</v>
      </c>
      <c r="AL69" s="1">
        <f t="shared" si="25"/>
        <v>1</v>
      </c>
      <c r="AM69" s="1">
        <f t="shared" si="26"/>
        <v>0</v>
      </c>
      <c r="AN69" s="145">
        <f t="shared" si="27"/>
        <v>0</v>
      </c>
      <c r="AO69" s="144">
        <f t="shared" si="29"/>
        <v>0.65</v>
      </c>
    </row>
    <row r="70" spans="1:42" x14ac:dyDescent="0.35">
      <c r="A70" s="68">
        <f t="shared" si="28"/>
        <v>1</v>
      </c>
      <c r="B70" s="20"/>
      <c r="D70" s="205"/>
      <c r="F70" s="21"/>
      <c r="G70" s="68">
        <v>0.28999999999999998</v>
      </c>
      <c r="H70" s="22"/>
      <c r="I70" s="204">
        <v>1</v>
      </c>
      <c r="J70" s="20"/>
      <c r="K70" s="3"/>
      <c r="L70" s="23"/>
      <c r="M70" s="23"/>
      <c r="N70" s="203">
        <v>1</v>
      </c>
      <c r="S70" s="203">
        <v>1</v>
      </c>
      <c r="X70" s="175">
        <v>0</v>
      </c>
      <c r="Y70" s="20"/>
      <c r="Z70" s="20"/>
      <c r="AA70" s="18"/>
      <c r="AB70" s="18"/>
      <c r="AC70" s="18"/>
      <c r="AD70" s="18"/>
      <c r="AE70" s="18"/>
      <c r="AF70" s="18"/>
      <c r="AI70" s="21"/>
      <c r="AJ70" s="29">
        <f t="shared" si="30"/>
        <v>45777</v>
      </c>
      <c r="AK70">
        <f t="shared" si="24"/>
        <v>0</v>
      </c>
      <c r="AL70" s="1">
        <f t="shared" si="25"/>
        <v>1</v>
      </c>
      <c r="AM70" s="1">
        <f t="shared" si="26"/>
        <v>0</v>
      </c>
      <c r="AN70" s="145">
        <f t="shared" si="27"/>
        <v>0</v>
      </c>
      <c r="AO70" s="144">
        <f t="shared" si="29"/>
        <v>0.65</v>
      </c>
    </row>
    <row r="71" spans="1:42" x14ac:dyDescent="0.35">
      <c r="A71" s="68">
        <f t="shared" si="28"/>
        <v>1</v>
      </c>
      <c r="B71" s="20"/>
      <c r="D71" s="205"/>
      <c r="F71" s="21"/>
      <c r="G71" s="68">
        <v>0.3</v>
      </c>
      <c r="H71" s="22"/>
      <c r="I71" s="204">
        <v>1</v>
      </c>
      <c r="J71" s="20"/>
      <c r="K71" s="3"/>
      <c r="L71" s="23"/>
      <c r="M71" s="23"/>
      <c r="N71" s="203">
        <v>1</v>
      </c>
      <c r="S71" s="203">
        <v>1</v>
      </c>
      <c r="X71" s="175">
        <v>0</v>
      </c>
      <c r="Y71" s="20"/>
      <c r="Z71" s="20"/>
      <c r="AA71" s="18"/>
      <c r="AB71" s="18"/>
      <c r="AC71" s="18"/>
      <c r="AD71" s="18"/>
      <c r="AE71" s="18"/>
      <c r="AF71" s="18"/>
      <c r="AI71" s="21"/>
      <c r="AJ71" s="29">
        <f t="shared" si="30"/>
        <v>45778</v>
      </c>
      <c r="AK71">
        <f t="shared" si="24"/>
        <v>0</v>
      </c>
      <c r="AL71" s="1">
        <f t="shared" si="25"/>
        <v>1</v>
      </c>
      <c r="AM71" s="1">
        <f t="shared" si="26"/>
        <v>0</v>
      </c>
      <c r="AN71" s="145">
        <f t="shared" si="27"/>
        <v>0</v>
      </c>
      <c r="AO71" s="144">
        <f t="shared" si="29"/>
        <v>0.65</v>
      </c>
    </row>
    <row r="72" spans="1:42" x14ac:dyDescent="0.35">
      <c r="A72" s="68">
        <f t="shared" si="28"/>
        <v>1</v>
      </c>
      <c r="B72" s="20"/>
      <c r="D72" s="205"/>
      <c r="F72" s="21"/>
      <c r="G72" s="68">
        <v>0.31</v>
      </c>
      <c r="H72" s="22"/>
      <c r="I72" s="204">
        <v>1</v>
      </c>
      <c r="J72" s="20"/>
      <c r="K72" s="3"/>
      <c r="L72" s="23"/>
      <c r="M72" s="23"/>
      <c r="N72" s="203">
        <v>1</v>
      </c>
      <c r="S72" s="203">
        <v>1</v>
      </c>
      <c r="X72" s="175">
        <v>0</v>
      </c>
      <c r="Y72" s="20"/>
      <c r="Z72" s="20"/>
      <c r="AA72" s="18"/>
      <c r="AB72" s="18"/>
      <c r="AC72" s="18"/>
      <c r="AD72" s="18"/>
      <c r="AE72" s="18"/>
      <c r="AF72" s="18"/>
      <c r="AI72" s="21"/>
      <c r="AJ72" s="29">
        <f t="shared" si="30"/>
        <v>45779</v>
      </c>
      <c r="AK72">
        <f t="shared" si="24"/>
        <v>0</v>
      </c>
      <c r="AL72" s="1">
        <f t="shared" si="25"/>
        <v>1</v>
      </c>
      <c r="AM72" s="1">
        <f t="shared" si="26"/>
        <v>0</v>
      </c>
      <c r="AN72" s="145">
        <f t="shared" si="27"/>
        <v>0</v>
      </c>
      <c r="AO72" s="144">
        <f t="shared" si="29"/>
        <v>0.65</v>
      </c>
    </row>
    <row r="73" spans="1:42" x14ac:dyDescent="0.35">
      <c r="A73" s="68">
        <f t="shared" si="28"/>
        <v>1</v>
      </c>
      <c r="B73" s="20"/>
      <c r="D73" s="205"/>
      <c r="F73" s="21"/>
      <c r="G73" s="68">
        <v>0.32</v>
      </c>
      <c r="H73" s="22"/>
      <c r="I73" s="204">
        <v>1</v>
      </c>
      <c r="J73" s="20"/>
      <c r="K73" s="3"/>
      <c r="L73" s="23"/>
      <c r="M73" s="23"/>
      <c r="N73" s="203">
        <v>1</v>
      </c>
      <c r="S73" s="203">
        <v>1</v>
      </c>
      <c r="X73" s="175">
        <v>0</v>
      </c>
      <c r="Y73" s="20"/>
      <c r="Z73" s="20"/>
      <c r="AA73" s="18"/>
      <c r="AB73" s="18"/>
      <c r="AC73" s="18"/>
      <c r="AD73" s="18"/>
      <c r="AE73" s="18"/>
      <c r="AF73" s="18"/>
      <c r="AI73" s="21"/>
      <c r="AJ73" s="29">
        <f t="shared" si="30"/>
        <v>45780</v>
      </c>
      <c r="AK73">
        <f t="shared" si="24"/>
        <v>0</v>
      </c>
      <c r="AL73" s="1">
        <f t="shared" si="25"/>
        <v>1</v>
      </c>
      <c r="AM73" s="1">
        <f t="shared" ref="AM73:AM104" si="31">_xlfn.XLOOKUP(AJ73,A$27:A$36,B$27:B$36,0,-1)</f>
        <v>0</v>
      </c>
      <c r="AN73" s="145">
        <f t="shared" si="27"/>
        <v>0</v>
      </c>
      <c r="AO73" s="144">
        <f t="shared" si="29"/>
        <v>0.65</v>
      </c>
    </row>
    <row r="74" spans="1:42" x14ac:dyDescent="0.35">
      <c r="A74" s="68">
        <f t="shared" si="28"/>
        <v>1</v>
      </c>
      <c r="B74" s="20"/>
      <c r="D74" s="205"/>
      <c r="F74" s="21"/>
      <c r="G74" s="68">
        <v>0.33</v>
      </c>
      <c r="H74" s="24"/>
      <c r="I74" s="204">
        <v>1</v>
      </c>
      <c r="J74" s="20"/>
      <c r="K74" s="3"/>
      <c r="L74" s="23"/>
      <c r="M74" s="23"/>
      <c r="N74" s="203">
        <v>1</v>
      </c>
      <c r="S74" s="203">
        <v>1</v>
      </c>
      <c r="X74" s="175">
        <v>0</v>
      </c>
      <c r="Y74" s="20"/>
      <c r="Z74" s="20"/>
      <c r="AA74" s="18"/>
      <c r="AB74" s="18"/>
      <c r="AC74" s="18"/>
      <c r="AD74" s="18"/>
      <c r="AE74" s="18"/>
      <c r="AF74" s="18"/>
      <c r="AI74" s="21"/>
      <c r="AJ74" s="29">
        <f t="shared" si="30"/>
        <v>45781</v>
      </c>
      <c r="AK74">
        <f t="shared" si="24"/>
        <v>0</v>
      </c>
      <c r="AL74" s="1">
        <f t="shared" si="25"/>
        <v>1</v>
      </c>
      <c r="AM74" s="1">
        <f t="shared" si="31"/>
        <v>0</v>
      </c>
      <c r="AN74" s="145">
        <f t="shared" si="27"/>
        <v>0</v>
      </c>
      <c r="AO74" s="144">
        <f t="shared" si="29"/>
        <v>0.65</v>
      </c>
    </row>
    <row r="75" spans="1:42" x14ac:dyDescent="0.35">
      <c r="A75" s="68">
        <f t="shared" si="28"/>
        <v>1</v>
      </c>
      <c r="B75" s="20"/>
      <c r="D75" s="205"/>
      <c r="F75" s="21"/>
      <c r="G75" s="68">
        <v>0.34</v>
      </c>
      <c r="I75" s="204">
        <v>1</v>
      </c>
      <c r="J75" s="20"/>
      <c r="K75" s="3"/>
      <c r="N75" s="203">
        <v>1</v>
      </c>
      <c r="S75" s="203">
        <v>1</v>
      </c>
      <c r="X75" s="175">
        <v>0</v>
      </c>
      <c r="Y75" s="20"/>
      <c r="Z75" s="20"/>
      <c r="AA75" s="18"/>
      <c r="AB75" s="18"/>
      <c r="AC75" s="18"/>
      <c r="AD75" s="18"/>
      <c r="AE75" s="18"/>
      <c r="AF75" s="18"/>
      <c r="AI75" s="21"/>
      <c r="AJ75" s="29">
        <f t="shared" si="30"/>
        <v>45782</v>
      </c>
      <c r="AK75">
        <f t="shared" si="24"/>
        <v>0</v>
      </c>
      <c r="AL75" s="1">
        <f t="shared" si="25"/>
        <v>1</v>
      </c>
      <c r="AM75" s="1">
        <f t="shared" si="31"/>
        <v>0</v>
      </c>
      <c r="AN75" s="145">
        <f t="shared" si="27"/>
        <v>0</v>
      </c>
      <c r="AO75" s="144">
        <f t="shared" si="29"/>
        <v>0.65</v>
      </c>
    </row>
    <row r="76" spans="1:42" x14ac:dyDescent="0.35">
      <c r="A76" s="68">
        <f t="shared" si="28"/>
        <v>1</v>
      </c>
      <c r="B76" s="20"/>
      <c r="D76" s="205"/>
      <c r="F76" s="21"/>
      <c r="G76" s="68">
        <v>0.35</v>
      </c>
      <c r="I76" s="204">
        <v>1</v>
      </c>
      <c r="J76" s="20"/>
      <c r="K76" s="3"/>
      <c r="N76" s="203">
        <v>1</v>
      </c>
      <c r="S76" s="203">
        <v>1</v>
      </c>
      <c r="X76" s="175">
        <v>0</v>
      </c>
      <c r="Y76" s="20"/>
      <c r="Z76" s="20"/>
      <c r="AA76" s="18"/>
      <c r="AB76" s="18"/>
      <c r="AC76" s="18"/>
      <c r="AD76" s="18"/>
      <c r="AE76" s="18"/>
      <c r="AF76" s="18"/>
      <c r="AI76" s="21"/>
      <c r="AJ76" s="29">
        <f t="shared" si="30"/>
        <v>45783</v>
      </c>
      <c r="AK76">
        <f t="shared" si="24"/>
        <v>0</v>
      </c>
      <c r="AL76" s="1">
        <f t="shared" si="25"/>
        <v>1</v>
      </c>
      <c r="AM76" s="1">
        <f t="shared" si="31"/>
        <v>0</v>
      </c>
      <c r="AN76" s="145">
        <f t="shared" si="27"/>
        <v>0</v>
      </c>
      <c r="AO76" s="144">
        <f t="shared" si="29"/>
        <v>0.65</v>
      </c>
    </row>
    <row r="77" spans="1:42" x14ac:dyDescent="0.35">
      <c r="A77" s="68">
        <f t="shared" si="28"/>
        <v>1</v>
      </c>
      <c r="B77" s="20"/>
      <c r="D77" s="205"/>
      <c r="F77" s="21"/>
      <c r="G77" s="68">
        <v>0.36</v>
      </c>
      <c r="I77" s="204">
        <v>1</v>
      </c>
      <c r="J77" s="20"/>
      <c r="K77" s="3"/>
      <c r="N77" s="203">
        <v>1</v>
      </c>
      <c r="S77" s="203">
        <v>1</v>
      </c>
      <c r="X77" s="175">
        <v>0</v>
      </c>
      <c r="Y77" s="20"/>
      <c r="Z77" s="20"/>
      <c r="AA77" s="18"/>
      <c r="AB77" s="18"/>
      <c r="AC77" s="18"/>
      <c r="AD77" s="18"/>
      <c r="AE77" s="18"/>
      <c r="AF77" s="18"/>
      <c r="AI77" s="21"/>
      <c r="AJ77" s="29">
        <f t="shared" si="30"/>
        <v>45784</v>
      </c>
      <c r="AK77">
        <f t="shared" si="24"/>
        <v>0</v>
      </c>
      <c r="AL77" s="1">
        <f t="shared" si="25"/>
        <v>1</v>
      </c>
      <c r="AM77" s="1">
        <f t="shared" si="31"/>
        <v>0</v>
      </c>
      <c r="AN77" s="145">
        <f t="shared" si="27"/>
        <v>0</v>
      </c>
      <c r="AO77" s="144">
        <f t="shared" si="29"/>
        <v>0.65</v>
      </c>
    </row>
    <row r="78" spans="1:42" x14ac:dyDescent="0.35">
      <c r="A78" s="68">
        <f t="shared" si="28"/>
        <v>1</v>
      </c>
      <c r="B78" s="20"/>
      <c r="D78" s="205"/>
      <c r="F78" s="21"/>
      <c r="G78" s="68">
        <v>0.37</v>
      </c>
      <c r="I78" s="204">
        <v>1</v>
      </c>
      <c r="J78" s="20"/>
      <c r="K78" s="3"/>
      <c r="N78" s="203">
        <v>1</v>
      </c>
      <c r="S78" s="203">
        <v>1</v>
      </c>
      <c r="X78" s="175">
        <v>0</v>
      </c>
      <c r="Y78" s="20"/>
      <c r="Z78" s="20"/>
      <c r="AA78" s="18"/>
      <c r="AB78" s="18"/>
      <c r="AC78" s="18"/>
      <c r="AD78" s="18"/>
      <c r="AE78" s="18"/>
      <c r="AF78" s="18"/>
      <c r="AI78" s="21"/>
      <c r="AJ78" s="29">
        <f t="shared" si="30"/>
        <v>45785</v>
      </c>
      <c r="AK78">
        <f t="shared" si="24"/>
        <v>0</v>
      </c>
      <c r="AL78" s="1">
        <f t="shared" si="25"/>
        <v>1</v>
      </c>
      <c r="AM78" s="1">
        <f t="shared" si="31"/>
        <v>0</v>
      </c>
      <c r="AN78" s="145">
        <f t="shared" si="27"/>
        <v>0</v>
      </c>
      <c r="AO78" s="144">
        <f t="shared" si="29"/>
        <v>0.65</v>
      </c>
    </row>
    <row r="79" spans="1:42" x14ac:dyDescent="0.35">
      <c r="A79" s="68">
        <f t="shared" si="28"/>
        <v>1</v>
      </c>
      <c r="B79" s="20"/>
      <c r="D79" s="205"/>
      <c r="F79" s="21"/>
      <c r="G79" s="68">
        <v>0.38</v>
      </c>
      <c r="I79" s="204">
        <v>1</v>
      </c>
      <c r="J79" s="20"/>
      <c r="K79" s="3"/>
      <c r="N79" s="203">
        <v>1</v>
      </c>
      <c r="S79" s="203">
        <v>1</v>
      </c>
      <c r="X79" s="175">
        <v>0</v>
      </c>
      <c r="Y79" s="20"/>
      <c r="Z79" s="20"/>
      <c r="AA79" s="18"/>
      <c r="AB79" s="18"/>
      <c r="AC79" s="18"/>
      <c r="AD79" s="18"/>
      <c r="AE79" s="18"/>
      <c r="AF79" s="18"/>
      <c r="AI79" s="21"/>
      <c r="AJ79" s="29">
        <f t="shared" si="30"/>
        <v>45786</v>
      </c>
      <c r="AK79">
        <f t="shared" si="24"/>
        <v>0</v>
      </c>
      <c r="AL79" s="1">
        <f t="shared" si="25"/>
        <v>1</v>
      </c>
      <c r="AM79" s="1">
        <f t="shared" si="31"/>
        <v>0</v>
      </c>
      <c r="AN79" s="145">
        <f t="shared" si="27"/>
        <v>0</v>
      </c>
      <c r="AO79" s="144">
        <f t="shared" si="29"/>
        <v>0.65</v>
      </c>
    </row>
    <row r="80" spans="1:42" x14ac:dyDescent="0.35">
      <c r="A80" s="68">
        <f t="shared" si="28"/>
        <v>1</v>
      </c>
      <c r="B80" s="20"/>
      <c r="D80" s="205"/>
      <c r="F80" s="21"/>
      <c r="G80" s="68">
        <v>0.39</v>
      </c>
      <c r="I80" s="204">
        <v>1</v>
      </c>
      <c r="J80" s="20"/>
      <c r="K80" s="3"/>
      <c r="N80" s="203">
        <v>1</v>
      </c>
      <c r="S80" s="203">
        <v>1</v>
      </c>
      <c r="X80" s="175">
        <v>0</v>
      </c>
      <c r="Y80" s="20"/>
      <c r="Z80" s="20"/>
      <c r="AA80" s="18"/>
      <c r="AB80" s="18"/>
      <c r="AC80" s="18"/>
      <c r="AD80" s="18"/>
      <c r="AE80" s="18"/>
      <c r="AF80" s="18"/>
      <c r="AI80" s="21"/>
      <c r="AJ80" s="29">
        <f t="shared" si="30"/>
        <v>45787</v>
      </c>
      <c r="AK80">
        <f t="shared" si="24"/>
        <v>0</v>
      </c>
      <c r="AL80" s="1">
        <f t="shared" si="25"/>
        <v>1</v>
      </c>
      <c r="AM80" s="1">
        <f t="shared" si="31"/>
        <v>0</v>
      </c>
      <c r="AN80" s="145">
        <f t="shared" si="27"/>
        <v>0</v>
      </c>
      <c r="AO80" s="144">
        <f t="shared" si="29"/>
        <v>0.65</v>
      </c>
    </row>
    <row r="81" spans="1:41" x14ac:dyDescent="0.35">
      <c r="A81" s="68">
        <f t="shared" si="28"/>
        <v>1</v>
      </c>
      <c r="B81" s="20"/>
      <c r="D81" s="205"/>
      <c r="F81" s="21"/>
      <c r="G81" s="68">
        <v>0.4</v>
      </c>
      <c r="I81" s="204">
        <v>1</v>
      </c>
      <c r="J81" s="20"/>
      <c r="K81" s="3"/>
      <c r="N81" s="203">
        <v>1</v>
      </c>
      <c r="S81" s="203">
        <v>1</v>
      </c>
      <c r="X81" s="175">
        <v>0</v>
      </c>
      <c r="Y81" s="20"/>
      <c r="Z81" s="20"/>
      <c r="AA81" s="18"/>
      <c r="AB81" s="18"/>
      <c r="AC81" s="18"/>
      <c r="AD81" s="18"/>
      <c r="AE81" s="18"/>
      <c r="AF81" s="18"/>
      <c r="AI81" s="21"/>
      <c r="AJ81" s="29">
        <f t="shared" si="30"/>
        <v>45788</v>
      </c>
      <c r="AK81">
        <f t="shared" si="24"/>
        <v>0</v>
      </c>
      <c r="AL81" s="1">
        <f t="shared" si="25"/>
        <v>1</v>
      </c>
      <c r="AM81" s="1">
        <f t="shared" si="31"/>
        <v>0</v>
      </c>
      <c r="AN81" s="145">
        <f t="shared" si="27"/>
        <v>0</v>
      </c>
      <c r="AO81" s="144">
        <f t="shared" si="29"/>
        <v>0.65</v>
      </c>
    </row>
    <row r="82" spans="1:41" x14ac:dyDescent="0.35">
      <c r="A82" s="68">
        <f t="shared" si="28"/>
        <v>0.99938539407086047</v>
      </c>
      <c r="B82" s="20"/>
      <c r="D82" s="205"/>
      <c r="F82" s="21"/>
      <c r="G82" s="68">
        <v>0.41</v>
      </c>
      <c r="I82" s="204">
        <v>1</v>
      </c>
      <c r="J82" s="20"/>
      <c r="K82" s="3"/>
      <c r="N82" s="203">
        <v>0.9916666666666667</v>
      </c>
      <c r="S82" s="203">
        <v>1</v>
      </c>
      <c r="X82" s="175">
        <v>0</v>
      </c>
      <c r="Y82" s="20"/>
      <c r="Z82" s="20"/>
      <c r="AA82" s="18"/>
      <c r="AB82" s="18"/>
      <c r="AC82" s="18"/>
      <c r="AD82" s="18"/>
      <c r="AE82" s="18"/>
      <c r="AF82" s="18"/>
      <c r="AI82" s="21"/>
      <c r="AJ82" s="29">
        <f t="shared" si="30"/>
        <v>45789</v>
      </c>
      <c r="AK82">
        <f t="shared" si="24"/>
        <v>0</v>
      </c>
      <c r="AL82" s="1">
        <f t="shared" si="25"/>
        <v>1</v>
      </c>
      <c r="AM82" s="1">
        <f t="shared" si="31"/>
        <v>0</v>
      </c>
      <c r="AN82" s="145">
        <f t="shared" si="27"/>
        <v>0</v>
      </c>
      <c r="AO82" s="144">
        <f t="shared" si="29"/>
        <v>0.65</v>
      </c>
    </row>
    <row r="83" spans="1:41" x14ac:dyDescent="0.35">
      <c r="A83" s="68">
        <f t="shared" si="28"/>
        <v>0.99877078814172093</v>
      </c>
      <c r="B83" s="20"/>
      <c r="D83" s="205"/>
      <c r="F83" s="21"/>
      <c r="G83" s="68">
        <v>0.42</v>
      </c>
      <c r="I83" s="204">
        <v>1</v>
      </c>
      <c r="J83" s="20"/>
      <c r="K83" s="3"/>
      <c r="N83" s="203">
        <v>0.98333333333333328</v>
      </c>
      <c r="S83" s="203">
        <v>1</v>
      </c>
      <c r="X83" s="175">
        <v>0</v>
      </c>
      <c r="Y83" s="20"/>
      <c r="Z83" s="20"/>
      <c r="AA83" s="18"/>
      <c r="AB83" s="18"/>
      <c r="AC83" s="18"/>
      <c r="AD83" s="18"/>
      <c r="AE83" s="18"/>
      <c r="AF83" s="18"/>
      <c r="AI83" s="21"/>
      <c r="AJ83" s="29">
        <f t="shared" si="30"/>
        <v>45790</v>
      </c>
      <c r="AK83">
        <f t="shared" si="24"/>
        <v>0</v>
      </c>
      <c r="AL83" s="1">
        <f t="shared" si="25"/>
        <v>1</v>
      </c>
      <c r="AM83" s="1">
        <f t="shared" si="31"/>
        <v>0</v>
      </c>
      <c r="AN83" s="145">
        <f t="shared" si="27"/>
        <v>0</v>
      </c>
      <c r="AO83" s="144">
        <f t="shared" si="29"/>
        <v>0.65</v>
      </c>
    </row>
    <row r="84" spans="1:41" x14ac:dyDescent="0.35">
      <c r="A84" s="68">
        <f t="shared" si="28"/>
        <v>0.99815618221258129</v>
      </c>
      <c r="B84" s="20"/>
      <c r="D84" s="205"/>
      <c r="F84" s="21"/>
      <c r="G84" s="68">
        <v>0.43</v>
      </c>
      <c r="I84" s="204">
        <v>1</v>
      </c>
      <c r="J84" s="20"/>
      <c r="K84" s="3"/>
      <c r="N84" s="203">
        <v>0.97499999999999998</v>
      </c>
      <c r="S84" s="203">
        <v>1</v>
      </c>
      <c r="X84" s="175">
        <v>0</v>
      </c>
      <c r="Y84" s="20"/>
      <c r="Z84" s="20"/>
      <c r="AA84" s="18"/>
      <c r="AB84" s="18"/>
      <c r="AC84" s="18"/>
      <c r="AD84" s="18"/>
      <c r="AE84" s="18"/>
      <c r="AF84" s="18"/>
      <c r="AI84" s="21"/>
      <c r="AJ84" s="29">
        <f t="shared" si="30"/>
        <v>45791</v>
      </c>
      <c r="AK84">
        <f t="shared" si="24"/>
        <v>0</v>
      </c>
      <c r="AL84" s="1">
        <f t="shared" si="25"/>
        <v>1</v>
      </c>
      <c r="AM84" s="1">
        <f t="shared" si="31"/>
        <v>0</v>
      </c>
      <c r="AN84" s="145">
        <f t="shared" si="27"/>
        <v>0</v>
      </c>
      <c r="AO84" s="144">
        <f t="shared" si="29"/>
        <v>0.65</v>
      </c>
    </row>
    <row r="85" spans="1:41" x14ac:dyDescent="0.35">
      <c r="A85" s="68">
        <f t="shared" si="28"/>
        <v>0.99754157628344176</v>
      </c>
      <c r="B85" s="20"/>
      <c r="D85" s="205"/>
      <c r="F85" s="21"/>
      <c r="G85" s="68">
        <v>0.44</v>
      </c>
      <c r="I85" s="204">
        <v>1</v>
      </c>
      <c r="J85" s="20"/>
      <c r="K85" s="3"/>
      <c r="N85" s="203">
        <v>0.96666666666666656</v>
      </c>
      <c r="S85" s="203">
        <v>1</v>
      </c>
      <c r="X85" s="175">
        <v>0</v>
      </c>
      <c r="Y85" s="20"/>
      <c r="Z85" s="20"/>
      <c r="AA85" s="18"/>
      <c r="AB85" s="18"/>
      <c r="AC85" s="18"/>
      <c r="AD85" s="18"/>
      <c r="AE85" s="18"/>
      <c r="AF85" s="18"/>
      <c r="AI85" s="21"/>
      <c r="AJ85" s="29">
        <f t="shared" si="30"/>
        <v>45792</v>
      </c>
      <c r="AK85">
        <f t="shared" si="24"/>
        <v>0</v>
      </c>
      <c r="AL85" s="1">
        <f t="shared" si="25"/>
        <v>1</v>
      </c>
      <c r="AM85" s="1">
        <f t="shared" si="31"/>
        <v>0</v>
      </c>
      <c r="AN85" s="145">
        <f t="shared" si="27"/>
        <v>0</v>
      </c>
      <c r="AO85" s="144">
        <f t="shared" si="29"/>
        <v>0.65</v>
      </c>
    </row>
    <row r="86" spans="1:41" x14ac:dyDescent="0.35">
      <c r="A86" s="68">
        <f t="shared" si="28"/>
        <v>0.99692697035430222</v>
      </c>
      <c r="B86" s="20"/>
      <c r="D86" s="205"/>
      <c r="F86" s="21"/>
      <c r="G86" s="68">
        <v>0.45</v>
      </c>
      <c r="I86" s="204">
        <v>1</v>
      </c>
      <c r="J86" s="20"/>
      <c r="K86" s="3"/>
      <c r="N86" s="203">
        <v>0.95833333333333326</v>
      </c>
      <c r="S86" s="203">
        <v>1</v>
      </c>
      <c r="X86" s="175">
        <v>0</v>
      </c>
      <c r="Y86" s="20"/>
      <c r="Z86" s="20"/>
      <c r="AA86" s="18"/>
      <c r="AB86" s="18"/>
      <c r="AC86" s="18"/>
      <c r="AD86" s="18"/>
      <c r="AE86" s="18"/>
      <c r="AF86" s="18"/>
      <c r="AI86" s="21"/>
      <c r="AJ86" s="29">
        <f t="shared" si="30"/>
        <v>45793</v>
      </c>
      <c r="AK86">
        <f t="shared" si="24"/>
        <v>0</v>
      </c>
      <c r="AL86" s="1">
        <f t="shared" si="25"/>
        <v>1</v>
      </c>
      <c r="AM86" s="1">
        <f t="shared" si="31"/>
        <v>0</v>
      </c>
      <c r="AN86" s="145">
        <f t="shared" si="27"/>
        <v>0</v>
      </c>
      <c r="AO86" s="144">
        <f t="shared" si="29"/>
        <v>0.65</v>
      </c>
    </row>
    <row r="87" spans="1:41" x14ac:dyDescent="0.35">
      <c r="A87" s="68">
        <f t="shared" si="28"/>
        <v>0.99631236442516269</v>
      </c>
      <c r="B87" s="20"/>
      <c r="D87" s="205"/>
      <c r="F87" s="21"/>
      <c r="G87" s="68">
        <v>0.46</v>
      </c>
      <c r="I87" s="204">
        <v>1</v>
      </c>
      <c r="J87" s="20"/>
      <c r="K87" s="3"/>
      <c r="N87" s="203">
        <v>0.95</v>
      </c>
      <c r="S87" s="203">
        <v>1</v>
      </c>
      <c r="X87" s="175">
        <v>0</v>
      </c>
      <c r="Y87" s="20"/>
      <c r="Z87" s="20"/>
      <c r="AA87" s="18"/>
      <c r="AB87" s="18"/>
      <c r="AC87" s="18"/>
      <c r="AD87" s="18"/>
      <c r="AE87" s="18"/>
      <c r="AF87" s="18"/>
      <c r="AI87" s="21"/>
      <c r="AJ87" s="29">
        <f t="shared" si="30"/>
        <v>45794</v>
      </c>
      <c r="AK87">
        <f t="shared" si="24"/>
        <v>0</v>
      </c>
      <c r="AL87" s="1">
        <f t="shared" si="25"/>
        <v>1</v>
      </c>
      <c r="AM87" s="1">
        <f t="shared" si="31"/>
        <v>0</v>
      </c>
      <c r="AN87" s="145">
        <f t="shared" si="27"/>
        <v>0</v>
      </c>
      <c r="AO87" s="144">
        <f t="shared" si="29"/>
        <v>0.65</v>
      </c>
    </row>
    <row r="88" spans="1:41" x14ac:dyDescent="0.35">
      <c r="A88" s="68">
        <f t="shared" si="28"/>
        <v>0.99569775849602316</v>
      </c>
      <c r="B88" s="20"/>
      <c r="D88" s="205"/>
      <c r="F88" s="21"/>
      <c r="G88" s="68">
        <v>0.47</v>
      </c>
      <c r="I88" s="204">
        <v>1</v>
      </c>
      <c r="J88" s="20"/>
      <c r="K88" s="3"/>
      <c r="N88" s="203">
        <v>0.94166666666666665</v>
      </c>
      <c r="S88" s="203">
        <v>1</v>
      </c>
      <c r="X88" s="175">
        <v>0</v>
      </c>
      <c r="Y88" s="20"/>
      <c r="Z88" s="20"/>
      <c r="AA88" s="18"/>
      <c r="AB88" s="18"/>
      <c r="AC88" s="18"/>
      <c r="AD88" s="18"/>
      <c r="AE88" s="18"/>
      <c r="AF88" s="18"/>
      <c r="AI88" s="21"/>
      <c r="AJ88" s="29">
        <f t="shared" si="30"/>
        <v>45795</v>
      </c>
      <c r="AK88">
        <f t="shared" si="24"/>
        <v>0</v>
      </c>
      <c r="AL88" s="1">
        <f t="shared" si="25"/>
        <v>1</v>
      </c>
      <c r="AM88" s="1">
        <f t="shared" si="31"/>
        <v>0</v>
      </c>
      <c r="AN88" s="145">
        <f t="shared" si="27"/>
        <v>0</v>
      </c>
      <c r="AO88" s="144">
        <f t="shared" si="29"/>
        <v>0.65</v>
      </c>
    </row>
    <row r="89" spans="1:41" x14ac:dyDescent="0.35">
      <c r="A89" s="68">
        <f t="shared" si="28"/>
        <v>0.99508315256688362</v>
      </c>
      <c r="B89" s="20"/>
      <c r="D89" s="205"/>
      <c r="F89" s="21"/>
      <c r="G89" s="68">
        <v>0.48</v>
      </c>
      <c r="I89" s="204">
        <v>1</v>
      </c>
      <c r="J89" s="20"/>
      <c r="K89" s="3"/>
      <c r="N89" s="203">
        <v>0.93333333333333335</v>
      </c>
      <c r="S89" s="203">
        <v>1</v>
      </c>
      <c r="X89" s="175">
        <v>0</v>
      </c>
      <c r="Y89" s="20"/>
      <c r="Z89" s="20"/>
      <c r="AA89" s="18"/>
      <c r="AB89" s="18"/>
      <c r="AC89" s="18"/>
      <c r="AD89" s="18"/>
      <c r="AE89" s="18"/>
      <c r="AF89" s="18"/>
      <c r="AI89" s="21"/>
      <c r="AJ89" s="29">
        <f t="shared" si="30"/>
        <v>45796</v>
      </c>
      <c r="AK89">
        <f t="shared" si="24"/>
        <v>0</v>
      </c>
      <c r="AL89" s="1">
        <f t="shared" si="25"/>
        <v>1</v>
      </c>
      <c r="AM89" s="1">
        <f t="shared" si="31"/>
        <v>0</v>
      </c>
      <c r="AN89" s="145">
        <f t="shared" si="27"/>
        <v>0</v>
      </c>
      <c r="AO89" s="144">
        <f t="shared" si="29"/>
        <v>0.65</v>
      </c>
    </row>
    <row r="90" spans="1:41" x14ac:dyDescent="0.35">
      <c r="A90" s="68">
        <f t="shared" si="28"/>
        <v>0.99446854663774409</v>
      </c>
      <c r="B90" s="20"/>
      <c r="D90" s="205"/>
      <c r="F90" s="21"/>
      <c r="G90" s="68">
        <v>0.49</v>
      </c>
      <c r="I90" s="204">
        <v>1</v>
      </c>
      <c r="J90" s="20"/>
      <c r="K90" s="3"/>
      <c r="N90" s="203">
        <v>0.92500000000000004</v>
      </c>
      <c r="S90" s="203">
        <v>1</v>
      </c>
      <c r="X90" s="175">
        <v>0</v>
      </c>
      <c r="Y90" s="20"/>
      <c r="Z90" s="20"/>
      <c r="AA90" s="18"/>
      <c r="AB90" s="18"/>
      <c r="AC90" s="18"/>
      <c r="AD90" s="18"/>
      <c r="AE90" s="18"/>
      <c r="AF90" s="18"/>
      <c r="AI90" s="21"/>
      <c r="AJ90" s="29">
        <f t="shared" si="30"/>
        <v>45797</v>
      </c>
      <c r="AK90">
        <f t="shared" si="24"/>
        <v>0</v>
      </c>
      <c r="AL90" s="1">
        <f t="shared" si="25"/>
        <v>1</v>
      </c>
      <c r="AM90" s="1">
        <f t="shared" si="31"/>
        <v>0</v>
      </c>
      <c r="AN90" s="145">
        <f t="shared" si="27"/>
        <v>0</v>
      </c>
      <c r="AO90" s="144">
        <f t="shared" si="29"/>
        <v>0.65</v>
      </c>
    </row>
    <row r="91" spans="1:41" x14ac:dyDescent="0.35">
      <c r="A91" s="68">
        <f t="shared" si="28"/>
        <v>0.99385394070860456</v>
      </c>
      <c r="B91" s="20"/>
      <c r="D91" s="205"/>
      <c r="F91" s="21"/>
      <c r="G91" s="68">
        <v>0.5</v>
      </c>
      <c r="I91" s="204">
        <v>1</v>
      </c>
      <c r="J91" s="20"/>
      <c r="K91" s="3"/>
      <c r="N91" s="203">
        <v>0.91666666666666663</v>
      </c>
      <c r="S91" s="203">
        <v>1</v>
      </c>
      <c r="X91" s="175">
        <v>0</v>
      </c>
      <c r="Y91" s="20"/>
      <c r="Z91" s="20"/>
      <c r="AA91" s="18"/>
      <c r="AB91" s="18"/>
      <c r="AC91" s="18"/>
      <c r="AD91" s="18"/>
      <c r="AE91" s="18"/>
      <c r="AF91" s="18"/>
      <c r="AI91" s="21"/>
      <c r="AJ91" s="29">
        <f t="shared" si="30"/>
        <v>45798</v>
      </c>
      <c r="AK91">
        <f t="shared" si="24"/>
        <v>0</v>
      </c>
      <c r="AL91" s="1">
        <f t="shared" si="25"/>
        <v>1</v>
      </c>
      <c r="AM91" s="1">
        <f t="shared" si="31"/>
        <v>0</v>
      </c>
      <c r="AN91" s="145">
        <f t="shared" si="27"/>
        <v>0</v>
      </c>
      <c r="AO91" s="144">
        <f t="shared" si="29"/>
        <v>0.65</v>
      </c>
    </row>
    <row r="92" spans="1:41" x14ac:dyDescent="0.35">
      <c r="A92" s="68">
        <f t="shared" si="28"/>
        <v>0.99323933477946491</v>
      </c>
      <c r="B92" s="20"/>
      <c r="D92" s="205"/>
      <c r="F92" s="21"/>
      <c r="G92" s="68">
        <v>0.51</v>
      </c>
      <c r="I92" s="204">
        <v>1</v>
      </c>
      <c r="J92" s="20"/>
      <c r="K92" s="3"/>
      <c r="N92" s="203">
        <v>0.90833333333333321</v>
      </c>
      <c r="S92" s="203">
        <v>1</v>
      </c>
      <c r="X92" s="175">
        <v>0</v>
      </c>
      <c r="Y92" s="20"/>
      <c r="Z92" s="20"/>
      <c r="AA92" s="18"/>
      <c r="AB92" s="18"/>
      <c r="AC92" s="18"/>
      <c r="AD92" s="18"/>
      <c r="AE92" s="18"/>
      <c r="AF92" s="18"/>
      <c r="AI92" s="21"/>
      <c r="AJ92" s="29">
        <f t="shared" si="30"/>
        <v>45799</v>
      </c>
      <c r="AK92">
        <f t="shared" si="24"/>
        <v>0</v>
      </c>
      <c r="AL92" s="1">
        <f t="shared" si="25"/>
        <v>1</v>
      </c>
      <c r="AM92" s="1">
        <f t="shared" si="31"/>
        <v>0</v>
      </c>
      <c r="AN92" s="145">
        <f t="shared" si="27"/>
        <v>0</v>
      </c>
      <c r="AO92" s="144">
        <f t="shared" si="29"/>
        <v>0.65</v>
      </c>
    </row>
    <row r="93" spans="1:41" x14ac:dyDescent="0.35">
      <c r="A93" s="68">
        <f t="shared" si="28"/>
        <v>0.99262472885032538</v>
      </c>
      <c r="B93" s="20"/>
      <c r="D93" s="205"/>
      <c r="F93" s="21"/>
      <c r="G93" s="68">
        <v>0.52</v>
      </c>
      <c r="I93" s="204">
        <v>1</v>
      </c>
      <c r="J93" s="20"/>
      <c r="K93" s="3"/>
      <c r="N93" s="203">
        <v>0.89999999999999991</v>
      </c>
      <c r="S93" s="203">
        <v>1</v>
      </c>
      <c r="X93" s="175">
        <v>0</v>
      </c>
      <c r="Y93" s="20"/>
      <c r="Z93" s="20"/>
      <c r="AA93" s="18"/>
      <c r="AB93" s="18"/>
      <c r="AC93" s="18"/>
      <c r="AD93" s="18"/>
      <c r="AE93" s="18"/>
      <c r="AF93" s="18"/>
      <c r="AI93" s="21"/>
      <c r="AJ93" s="29">
        <f t="shared" si="30"/>
        <v>45800</v>
      </c>
      <c r="AK93">
        <f t="shared" si="24"/>
        <v>0</v>
      </c>
      <c r="AL93" s="1">
        <f t="shared" si="25"/>
        <v>1</v>
      </c>
      <c r="AM93" s="1">
        <f t="shared" si="31"/>
        <v>0</v>
      </c>
      <c r="AN93" s="145">
        <f t="shared" si="27"/>
        <v>0</v>
      </c>
      <c r="AO93" s="144">
        <f t="shared" si="29"/>
        <v>0.65</v>
      </c>
    </row>
    <row r="94" spans="1:41" x14ac:dyDescent="0.35">
      <c r="A94" s="68">
        <f t="shared" si="28"/>
        <v>0.99201012292118584</v>
      </c>
      <c r="B94" s="20"/>
      <c r="D94" s="205"/>
      <c r="F94" s="21"/>
      <c r="G94" s="68">
        <v>0.53</v>
      </c>
      <c r="I94" s="204">
        <v>1</v>
      </c>
      <c r="J94" s="20"/>
      <c r="K94" s="3"/>
      <c r="N94" s="203">
        <v>0.89166666666666661</v>
      </c>
      <c r="S94" s="203">
        <v>1</v>
      </c>
      <c r="X94" s="175">
        <v>0</v>
      </c>
      <c r="Y94" s="20"/>
      <c r="Z94" s="20"/>
      <c r="AA94" s="18"/>
      <c r="AB94" s="18"/>
      <c r="AC94" s="18"/>
      <c r="AD94" s="18"/>
      <c r="AE94" s="18"/>
      <c r="AF94" s="18"/>
      <c r="AI94" s="21"/>
      <c r="AJ94" s="29">
        <f t="shared" si="30"/>
        <v>45801</v>
      </c>
      <c r="AK94">
        <f t="shared" si="24"/>
        <v>0</v>
      </c>
      <c r="AL94" s="1">
        <f t="shared" si="25"/>
        <v>1</v>
      </c>
      <c r="AM94" s="1">
        <f t="shared" si="31"/>
        <v>0</v>
      </c>
      <c r="AN94" s="145">
        <f t="shared" si="27"/>
        <v>0</v>
      </c>
      <c r="AO94" s="144">
        <f t="shared" si="29"/>
        <v>0.65</v>
      </c>
    </row>
    <row r="95" spans="1:41" x14ac:dyDescent="0.35">
      <c r="A95" s="68">
        <f t="shared" si="28"/>
        <v>0.99139551699204631</v>
      </c>
      <c r="B95" s="20"/>
      <c r="D95" s="205"/>
      <c r="F95" s="21"/>
      <c r="G95" s="68">
        <v>0.54</v>
      </c>
      <c r="I95" s="204">
        <v>1</v>
      </c>
      <c r="J95" s="20"/>
      <c r="K95" s="3"/>
      <c r="N95" s="203">
        <v>0.8833333333333333</v>
      </c>
      <c r="S95" s="203">
        <v>1</v>
      </c>
      <c r="X95" s="175">
        <v>0</v>
      </c>
      <c r="Y95" s="20"/>
      <c r="Z95" s="20"/>
      <c r="AA95" s="18"/>
      <c r="AB95" s="18"/>
      <c r="AC95" s="18"/>
      <c r="AD95" s="18"/>
      <c r="AE95" s="18"/>
      <c r="AF95" s="18"/>
      <c r="AI95" s="21"/>
      <c r="AJ95" s="29">
        <f t="shared" si="30"/>
        <v>45802</v>
      </c>
      <c r="AK95">
        <f t="shared" si="24"/>
        <v>0</v>
      </c>
      <c r="AL95" s="1">
        <f t="shared" si="25"/>
        <v>1</v>
      </c>
      <c r="AM95" s="1">
        <f t="shared" si="31"/>
        <v>0</v>
      </c>
      <c r="AN95" s="145">
        <f t="shared" si="27"/>
        <v>0</v>
      </c>
      <c r="AO95" s="144">
        <f t="shared" si="29"/>
        <v>0.65</v>
      </c>
    </row>
    <row r="96" spans="1:41" x14ac:dyDescent="0.35">
      <c r="A96" s="68">
        <f t="shared" si="28"/>
        <v>0.99078091106290678</v>
      </c>
      <c r="B96" s="20"/>
      <c r="D96" s="205"/>
      <c r="F96" s="21"/>
      <c r="G96" s="68">
        <v>0.55000000000000004</v>
      </c>
      <c r="I96" s="204">
        <v>1</v>
      </c>
      <c r="J96" s="20"/>
      <c r="K96" s="3"/>
      <c r="N96" s="203">
        <v>0.875</v>
      </c>
      <c r="S96" s="203">
        <v>1</v>
      </c>
      <c r="X96" s="175">
        <v>0</v>
      </c>
      <c r="Y96" s="20"/>
      <c r="Z96" s="20"/>
      <c r="AA96" s="18"/>
      <c r="AB96" s="18"/>
      <c r="AC96" s="18"/>
      <c r="AD96" s="18"/>
      <c r="AE96" s="18"/>
      <c r="AF96" s="18"/>
      <c r="AI96" s="21"/>
      <c r="AJ96" s="29">
        <f t="shared" si="30"/>
        <v>45803</v>
      </c>
      <c r="AK96">
        <f t="shared" si="24"/>
        <v>0</v>
      </c>
      <c r="AL96" s="1">
        <f t="shared" si="25"/>
        <v>1</v>
      </c>
      <c r="AM96" s="1">
        <f t="shared" si="31"/>
        <v>0</v>
      </c>
      <c r="AN96" s="145">
        <f t="shared" si="27"/>
        <v>0</v>
      </c>
      <c r="AO96" s="144">
        <f t="shared" si="29"/>
        <v>0.65</v>
      </c>
    </row>
    <row r="97" spans="1:41" x14ac:dyDescent="0.35">
      <c r="A97" s="68">
        <f t="shared" si="28"/>
        <v>0.99016630513376702</v>
      </c>
      <c r="B97" s="20"/>
      <c r="D97" s="205"/>
      <c r="F97" s="21"/>
      <c r="G97" s="68">
        <v>0.56000000000000005</v>
      </c>
      <c r="I97" s="204">
        <v>1</v>
      </c>
      <c r="J97" s="20"/>
      <c r="K97" s="3"/>
      <c r="N97" s="203">
        <v>0.86666666666666659</v>
      </c>
      <c r="S97" s="203">
        <v>1</v>
      </c>
      <c r="X97" s="175">
        <v>0</v>
      </c>
      <c r="Y97" s="20"/>
      <c r="Z97" s="20"/>
      <c r="AA97" s="18"/>
      <c r="AB97" s="18"/>
      <c r="AC97" s="18"/>
      <c r="AD97" s="18"/>
      <c r="AE97" s="18"/>
      <c r="AF97" s="18"/>
      <c r="AI97" s="21"/>
      <c r="AJ97" s="29">
        <f t="shared" si="30"/>
        <v>45804</v>
      </c>
      <c r="AK97">
        <f t="shared" si="24"/>
        <v>0</v>
      </c>
      <c r="AL97" s="1">
        <f t="shared" si="25"/>
        <v>1</v>
      </c>
      <c r="AM97" s="1">
        <f t="shared" si="31"/>
        <v>0</v>
      </c>
      <c r="AN97" s="145">
        <f t="shared" si="27"/>
        <v>0</v>
      </c>
      <c r="AO97" s="144">
        <f t="shared" si="29"/>
        <v>0.65</v>
      </c>
    </row>
    <row r="98" spans="1:41" x14ac:dyDescent="0.35">
      <c r="A98" s="68">
        <f t="shared" si="28"/>
        <v>0.98955169920462749</v>
      </c>
      <c r="B98" s="20"/>
      <c r="D98" s="205"/>
      <c r="F98" s="21"/>
      <c r="G98" s="68">
        <v>0.56999999999999995</v>
      </c>
      <c r="I98" s="204">
        <v>1</v>
      </c>
      <c r="J98" s="20"/>
      <c r="K98" s="3"/>
      <c r="N98" s="203">
        <v>0.85833333333333339</v>
      </c>
      <c r="S98" s="203">
        <v>0.99999999999999989</v>
      </c>
      <c r="X98" s="175">
        <v>0</v>
      </c>
      <c r="Y98" s="20"/>
      <c r="Z98" s="20"/>
      <c r="AA98" s="18"/>
      <c r="AB98" s="18"/>
      <c r="AC98" s="18"/>
      <c r="AD98" s="18"/>
      <c r="AE98" s="18"/>
      <c r="AF98" s="18"/>
      <c r="AI98" s="21"/>
      <c r="AJ98" s="29">
        <f t="shared" si="30"/>
        <v>45805</v>
      </c>
      <c r="AK98">
        <f t="shared" si="24"/>
        <v>0</v>
      </c>
      <c r="AL98" s="1">
        <f t="shared" si="25"/>
        <v>1</v>
      </c>
      <c r="AM98" s="1">
        <f t="shared" si="31"/>
        <v>0</v>
      </c>
      <c r="AN98" s="145">
        <f t="shared" si="27"/>
        <v>0</v>
      </c>
      <c r="AO98" s="144">
        <f t="shared" si="29"/>
        <v>0.65</v>
      </c>
    </row>
    <row r="99" spans="1:41" x14ac:dyDescent="0.35">
      <c r="A99" s="68">
        <f t="shared" si="28"/>
        <v>0.97715714630031314</v>
      </c>
      <c r="B99" s="20"/>
      <c r="D99" s="205"/>
      <c r="F99" s="21"/>
      <c r="G99" s="68">
        <v>0.57999999999999996</v>
      </c>
      <c r="I99" s="204">
        <v>1</v>
      </c>
      <c r="J99" s="20"/>
      <c r="K99" s="3"/>
      <c r="N99" s="203">
        <v>0.85</v>
      </c>
      <c r="S99" s="203">
        <v>0.98611111111111094</v>
      </c>
      <c r="X99" s="175">
        <v>0</v>
      </c>
      <c r="Y99" s="20"/>
      <c r="Z99" s="20"/>
      <c r="AA99" s="18"/>
      <c r="AB99" s="18"/>
      <c r="AC99" s="18"/>
      <c r="AD99" s="18"/>
      <c r="AE99" s="18"/>
      <c r="AF99" s="18"/>
      <c r="AI99" s="21"/>
      <c r="AJ99" s="29">
        <f t="shared" si="30"/>
        <v>45806</v>
      </c>
      <c r="AK99">
        <f t="shared" si="24"/>
        <v>0</v>
      </c>
      <c r="AL99" s="1">
        <f t="shared" si="25"/>
        <v>1</v>
      </c>
      <c r="AM99" s="1">
        <f t="shared" si="31"/>
        <v>0</v>
      </c>
      <c r="AN99" s="145">
        <f t="shared" si="27"/>
        <v>0</v>
      </c>
      <c r="AO99" s="144">
        <f t="shared" si="29"/>
        <v>0.65</v>
      </c>
    </row>
    <row r="100" spans="1:41" x14ac:dyDescent="0.35">
      <c r="A100" s="68">
        <f t="shared" si="28"/>
        <v>0.96476259339599901</v>
      </c>
      <c r="B100" s="20"/>
      <c r="D100" s="205"/>
      <c r="F100" s="21"/>
      <c r="G100" s="68">
        <v>0.59</v>
      </c>
      <c r="I100" s="204">
        <v>1</v>
      </c>
      <c r="J100" s="20"/>
      <c r="K100" s="3"/>
      <c r="N100" s="203">
        <v>0.84166666666666667</v>
      </c>
      <c r="S100" s="203">
        <v>0.9722222222222221</v>
      </c>
      <c r="X100" s="175">
        <v>0</v>
      </c>
      <c r="Y100" s="20"/>
      <c r="Z100" s="20"/>
      <c r="AA100" s="18"/>
      <c r="AB100" s="18"/>
      <c r="AC100" s="18"/>
      <c r="AD100" s="18"/>
      <c r="AE100" s="18"/>
      <c r="AF100" s="18"/>
      <c r="AI100" s="21"/>
      <c r="AJ100" s="29">
        <f t="shared" si="30"/>
        <v>45807</v>
      </c>
      <c r="AK100">
        <f t="shared" si="24"/>
        <v>0</v>
      </c>
      <c r="AL100" s="1">
        <f t="shared" si="25"/>
        <v>1</v>
      </c>
      <c r="AM100" s="1">
        <f t="shared" si="31"/>
        <v>0</v>
      </c>
      <c r="AN100" s="145">
        <f t="shared" si="27"/>
        <v>0</v>
      </c>
      <c r="AO100" s="144">
        <f t="shared" si="29"/>
        <v>0.65</v>
      </c>
    </row>
    <row r="101" spans="1:41" x14ac:dyDescent="0.35">
      <c r="A101" s="68">
        <f t="shared" si="28"/>
        <v>0.95236804049168455</v>
      </c>
      <c r="B101" s="20"/>
      <c r="D101" s="205"/>
      <c r="F101" s="21"/>
      <c r="G101" s="68">
        <v>0.6</v>
      </c>
      <c r="I101" s="204">
        <v>1</v>
      </c>
      <c r="J101" s="20"/>
      <c r="K101" s="3"/>
      <c r="N101" s="203">
        <v>0.83333333333333326</v>
      </c>
      <c r="S101" s="203">
        <v>0.95833333333333315</v>
      </c>
      <c r="X101" s="175">
        <v>0</v>
      </c>
      <c r="Y101" s="20"/>
      <c r="Z101" s="20"/>
      <c r="AA101" s="18"/>
      <c r="AB101" s="18"/>
      <c r="AC101" s="18"/>
      <c r="AD101" s="18"/>
      <c r="AE101" s="18"/>
      <c r="AF101" s="18"/>
      <c r="AI101" s="21"/>
      <c r="AJ101" s="29">
        <f t="shared" si="30"/>
        <v>45808</v>
      </c>
      <c r="AK101">
        <f t="shared" si="24"/>
        <v>0.2</v>
      </c>
      <c r="AL101" s="1">
        <f t="shared" si="25"/>
        <v>0.65</v>
      </c>
      <c r="AM101" s="1">
        <f t="shared" si="31"/>
        <v>0.2</v>
      </c>
      <c r="AN101" s="145">
        <f t="shared" si="27"/>
        <v>0.2</v>
      </c>
      <c r="AO101" s="144">
        <f t="shared" si="29"/>
        <v>0.65</v>
      </c>
    </row>
    <row r="102" spans="1:41" x14ac:dyDescent="0.35">
      <c r="A102" s="68">
        <f t="shared" si="28"/>
        <v>0.93886068932272837</v>
      </c>
      <c r="B102" s="20"/>
      <c r="D102" s="205"/>
      <c r="F102" s="21"/>
      <c r="G102" s="68">
        <v>0.61</v>
      </c>
      <c r="I102" s="204">
        <v>0.98575000000000013</v>
      </c>
      <c r="J102" s="20"/>
      <c r="K102" s="3"/>
      <c r="N102" s="203">
        <v>0.82499999999999996</v>
      </c>
      <c r="S102" s="203">
        <v>0.94444444444444431</v>
      </c>
      <c r="X102" s="175">
        <v>0</v>
      </c>
      <c r="Y102" s="20"/>
      <c r="Z102" s="20"/>
      <c r="AA102" s="18"/>
      <c r="AB102" s="18"/>
      <c r="AC102" s="18"/>
      <c r="AD102" s="18"/>
      <c r="AE102" s="18"/>
      <c r="AF102" s="18"/>
      <c r="AI102" s="21"/>
      <c r="AJ102" s="29">
        <f t="shared" si="30"/>
        <v>45809</v>
      </c>
      <c r="AK102">
        <f t="shared" si="24"/>
        <v>0</v>
      </c>
      <c r="AL102" s="1">
        <f t="shared" si="25"/>
        <v>1</v>
      </c>
      <c r="AM102" s="1">
        <f t="shared" si="31"/>
        <v>0</v>
      </c>
      <c r="AN102" s="145">
        <f t="shared" si="27"/>
        <v>0</v>
      </c>
      <c r="AO102" s="144">
        <f t="shared" si="29"/>
        <v>0.9</v>
      </c>
    </row>
    <row r="103" spans="1:41" x14ac:dyDescent="0.35">
      <c r="A103" s="68">
        <f t="shared" si="28"/>
        <v>0.92535333815377185</v>
      </c>
      <c r="B103" s="20"/>
      <c r="D103" s="205"/>
      <c r="F103" s="21"/>
      <c r="G103" s="68">
        <v>0.62</v>
      </c>
      <c r="I103" s="204">
        <v>0.97150000000000014</v>
      </c>
      <c r="J103" s="20"/>
      <c r="K103" s="3"/>
      <c r="N103" s="203">
        <v>0.81666666666666665</v>
      </c>
      <c r="S103" s="203">
        <v>0.93055555555555536</v>
      </c>
      <c r="X103" s="175">
        <v>0</v>
      </c>
      <c r="Y103" s="20"/>
      <c r="Z103" s="20"/>
      <c r="AA103" s="18"/>
      <c r="AB103" s="18"/>
      <c r="AC103" s="18"/>
      <c r="AD103" s="18"/>
      <c r="AE103" s="18"/>
      <c r="AF103" s="18"/>
      <c r="AI103" s="21"/>
      <c r="AJ103" s="29">
        <f t="shared" si="30"/>
        <v>45810</v>
      </c>
      <c r="AK103">
        <f t="shared" si="24"/>
        <v>0</v>
      </c>
      <c r="AL103" s="1">
        <f t="shared" si="25"/>
        <v>1</v>
      </c>
      <c r="AM103" s="1">
        <f t="shared" si="31"/>
        <v>0</v>
      </c>
      <c r="AN103" s="145">
        <f t="shared" si="27"/>
        <v>0</v>
      </c>
      <c r="AO103" s="144">
        <f t="shared" si="29"/>
        <v>0.9</v>
      </c>
    </row>
    <row r="104" spans="1:41" x14ac:dyDescent="0.35">
      <c r="A104" s="68">
        <f t="shared" si="28"/>
        <v>0.91184598698481534</v>
      </c>
      <c r="B104" s="20"/>
      <c r="D104" s="205"/>
      <c r="F104" s="21"/>
      <c r="G104" s="68">
        <v>0.63</v>
      </c>
      <c r="I104" s="204">
        <v>0.95725000000000005</v>
      </c>
      <c r="J104" s="20"/>
      <c r="K104" s="3"/>
      <c r="N104" s="203">
        <v>0.80833333333333335</v>
      </c>
      <c r="S104" s="203">
        <v>0.91666666666666652</v>
      </c>
      <c r="X104" s="175">
        <v>0</v>
      </c>
      <c r="Y104" s="20"/>
      <c r="Z104" s="20"/>
      <c r="AA104" s="18"/>
      <c r="AB104" s="18"/>
      <c r="AC104" s="18"/>
      <c r="AD104" s="18"/>
      <c r="AE104" s="18"/>
      <c r="AF104" s="18"/>
      <c r="AI104" s="21"/>
      <c r="AJ104" s="29">
        <f t="shared" si="30"/>
        <v>45811</v>
      </c>
      <c r="AK104">
        <f t="shared" si="24"/>
        <v>0</v>
      </c>
      <c r="AL104" s="1">
        <f t="shared" si="25"/>
        <v>1</v>
      </c>
      <c r="AM104" s="1">
        <f t="shared" si="31"/>
        <v>0</v>
      </c>
      <c r="AN104" s="145">
        <f t="shared" si="27"/>
        <v>0</v>
      </c>
      <c r="AO104" s="144">
        <f t="shared" si="29"/>
        <v>0.9</v>
      </c>
    </row>
    <row r="105" spans="1:41" x14ac:dyDescent="0.35">
      <c r="A105" s="68">
        <f t="shared" si="28"/>
        <v>0.89833863581585915</v>
      </c>
      <c r="B105" s="20"/>
      <c r="D105" s="205"/>
      <c r="F105" s="21"/>
      <c r="G105" s="68">
        <v>0.64</v>
      </c>
      <c r="I105" s="204">
        <v>0.94300000000000006</v>
      </c>
      <c r="J105" s="20"/>
      <c r="K105" s="3"/>
      <c r="N105" s="203">
        <v>0.79999999999999993</v>
      </c>
      <c r="S105" s="203">
        <v>0.90277777777777768</v>
      </c>
      <c r="X105" s="175">
        <v>0</v>
      </c>
      <c r="Y105" s="20"/>
      <c r="Z105" s="20"/>
      <c r="AA105" s="18"/>
      <c r="AB105" s="18"/>
      <c r="AC105" s="18"/>
      <c r="AD105" s="18"/>
      <c r="AE105" s="18"/>
      <c r="AF105" s="18"/>
      <c r="AI105" s="21"/>
      <c r="AJ105" s="29">
        <f t="shared" si="30"/>
        <v>45812</v>
      </c>
      <c r="AK105">
        <f t="shared" ref="AK105:AK168" si="32">_xlfn.XLOOKUP(AJ105,A$27:A$36,B$27:B$36,0,0)</f>
        <v>0</v>
      </c>
      <c r="AL105" s="1">
        <f t="shared" ref="AL105:AL168" si="33">_xlfn.XLOOKUP(AJ105,A$15:A$24,B$15:B$24,1,0)</f>
        <v>1</v>
      </c>
      <c r="AM105" s="1">
        <f t="shared" ref="AM105:AM136" si="34">_xlfn.XLOOKUP(AJ105,A$27:A$36,B$27:B$36,0,-1)</f>
        <v>0</v>
      </c>
      <c r="AN105" s="145">
        <f t="shared" ref="AN105:AN168" si="35">AK105</f>
        <v>0</v>
      </c>
      <c r="AO105" s="144">
        <f t="shared" si="29"/>
        <v>0.9</v>
      </c>
    </row>
    <row r="106" spans="1:41" x14ac:dyDescent="0.35">
      <c r="A106" s="68">
        <f t="shared" ref="A106:A141" si="36">(IFERROR((I106*$H$3/$I$4),0)+IFERROR((N106*$M$3/$N$4),0)+IFERROR((S106*$R$3/$S$4),0)+IFERROR((X106*$W$3/$X$4),0))/($D$5/1000)</f>
        <v>0.88483128464690286</v>
      </c>
      <c r="B106" s="20"/>
      <c r="D106" s="205"/>
      <c r="F106" s="21"/>
      <c r="G106" s="68">
        <v>0.65</v>
      </c>
      <c r="I106" s="204">
        <v>0.92875000000000008</v>
      </c>
      <c r="J106" s="20"/>
      <c r="K106" s="3"/>
      <c r="N106" s="203">
        <v>0.79166666666666663</v>
      </c>
      <c r="S106" s="203">
        <v>0.88888888888888873</v>
      </c>
      <c r="X106" s="175">
        <v>0</v>
      </c>
      <c r="Y106" s="20"/>
      <c r="Z106" s="20"/>
      <c r="AA106" s="18"/>
      <c r="AB106" s="18"/>
      <c r="AC106" s="18"/>
      <c r="AD106" s="18"/>
      <c r="AE106" s="18"/>
      <c r="AF106" s="18"/>
      <c r="AI106" s="21"/>
      <c r="AJ106" s="29">
        <f t="shared" si="30"/>
        <v>45813</v>
      </c>
      <c r="AK106">
        <f t="shared" si="32"/>
        <v>0</v>
      </c>
      <c r="AL106" s="1">
        <f t="shared" si="33"/>
        <v>1</v>
      </c>
      <c r="AM106" s="1">
        <f t="shared" si="34"/>
        <v>0</v>
      </c>
      <c r="AN106" s="145">
        <f t="shared" si="35"/>
        <v>0</v>
      </c>
      <c r="AO106" s="144">
        <f t="shared" ref="AO106:AO169" si="37">IF(AL106=1,AO107,AL106)</f>
        <v>0.9</v>
      </c>
    </row>
    <row r="107" spans="1:41" x14ac:dyDescent="0.35">
      <c r="A107" s="68">
        <f t="shared" si="36"/>
        <v>0.87132393347794634</v>
      </c>
      <c r="B107" s="20"/>
      <c r="D107" s="205"/>
      <c r="F107" s="21"/>
      <c r="G107" s="68">
        <v>0.66</v>
      </c>
      <c r="I107" s="204">
        <v>0.91450000000000009</v>
      </c>
      <c r="J107" s="20"/>
      <c r="K107" s="3"/>
      <c r="N107" s="203">
        <v>0.78333333333333333</v>
      </c>
      <c r="S107" s="203">
        <v>0.87499999999999989</v>
      </c>
      <c r="X107" s="175">
        <v>0</v>
      </c>
      <c r="Y107" s="20"/>
      <c r="Z107" s="20"/>
      <c r="AA107" s="18"/>
      <c r="AB107" s="18"/>
      <c r="AC107" s="18"/>
      <c r="AD107" s="18"/>
      <c r="AE107" s="18"/>
      <c r="AF107" s="18"/>
      <c r="AI107" s="21"/>
      <c r="AJ107" s="29">
        <f t="shared" ref="AJ107:AJ170" si="38">AJ106+1</f>
        <v>45814</v>
      </c>
      <c r="AK107">
        <f t="shared" si="32"/>
        <v>0</v>
      </c>
      <c r="AL107" s="1">
        <f t="shared" si="33"/>
        <v>1</v>
      </c>
      <c r="AM107" s="1">
        <f t="shared" si="34"/>
        <v>0</v>
      </c>
      <c r="AN107" s="145">
        <f t="shared" si="35"/>
        <v>0</v>
      </c>
      <c r="AO107" s="144">
        <f t="shared" si="37"/>
        <v>0.9</v>
      </c>
    </row>
    <row r="108" spans="1:41" x14ac:dyDescent="0.35">
      <c r="A108" s="68">
        <f t="shared" si="36"/>
        <v>0.85781658230898994</v>
      </c>
      <c r="B108" s="20"/>
      <c r="D108" s="205"/>
      <c r="F108" s="21"/>
      <c r="G108" s="68">
        <v>0.67</v>
      </c>
      <c r="I108" s="204">
        <v>0.90024999999999999</v>
      </c>
      <c r="J108" s="20"/>
      <c r="K108" s="3"/>
      <c r="N108" s="203">
        <v>0.77499999999999991</v>
      </c>
      <c r="S108" s="203">
        <v>0.86111111111111094</v>
      </c>
      <c r="X108" s="175">
        <v>0</v>
      </c>
      <c r="Y108" s="20"/>
      <c r="Z108" s="20"/>
      <c r="AA108" s="18"/>
      <c r="AB108" s="18"/>
      <c r="AC108" s="18"/>
      <c r="AD108" s="18"/>
      <c r="AE108" s="18"/>
      <c r="AF108" s="18"/>
      <c r="AI108" s="21"/>
      <c r="AJ108" s="29">
        <f t="shared" si="38"/>
        <v>45815</v>
      </c>
      <c r="AK108">
        <f t="shared" si="32"/>
        <v>0</v>
      </c>
      <c r="AL108" s="1">
        <f t="shared" si="33"/>
        <v>1</v>
      </c>
      <c r="AM108" s="1">
        <f t="shared" si="34"/>
        <v>0</v>
      </c>
      <c r="AN108" s="145">
        <f t="shared" si="35"/>
        <v>0</v>
      </c>
      <c r="AO108" s="144">
        <f t="shared" si="37"/>
        <v>0.9</v>
      </c>
    </row>
    <row r="109" spans="1:41" x14ac:dyDescent="0.35">
      <c r="A109" s="68">
        <f t="shared" si="36"/>
        <v>0.84430923114003364</v>
      </c>
      <c r="B109" s="20"/>
      <c r="D109" s="205"/>
      <c r="F109" s="21"/>
      <c r="G109" s="68">
        <v>0.68</v>
      </c>
      <c r="I109" s="204">
        <v>0.88600000000000001</v>
      </c>
      <c r="J109" s="20"/>
      <c r="K109" s="3"/>
      <c r="N109" s="203">
        <v>0.76666666666666661</v>
      </c>
      <c r="S109" s="203">
        <v>0.8472222222222221</v>
      </c>
      <c r="X109" s="175">
        <v>0</v>
      </c>
      <c r="Y109" s="20"/>
      <c r="Z109" s="20"/>
      <c r="AA109" s="18"/>
      <c r="AB109" s="18"/>
      <c r="AC109" s="18"/>
      <c r="AD109" s="18"/>
      <c r="AE109" s="18"/>
      <c r="AF109" s="18"/>
      <c r="AI109" s="21"/>
      <c r="AJ109" s="29">
        <f t="shared" si="38"/>
        <v>45816</v>
      </c>
      <c r="AK109">
        <f t="shared" si="32"/>
        <v>0</v>
      </c>
      <c r="AL109" s="1">
        <f t="shared" si="33"/>
        <v>1</v>
      </c>
      <c r="AM109" s="1">
        <f t="shared" si="34"/>
        <v>0</v>
      </c>
      <c r="AN109" s="145">
        <f t="shared" si="35"/>
        <v>0</v>
      </c>
      <c r="AO109" s="144">
        <f t="shared" si="37"/>
        <v>0.9</v>
      </c>
    </row>
    <row r="110" spans="1:41" x14ac:dyDescent="0.35">
      <c r="A110" s="68">
        <f t="shared" si="36"/>
        <v>0.83080187997107735</v>
      </c>
      <c r="B110" s="20"/>
      <c r="D110" s="205"/>
      <c r="F110" s="21"/>
      <c r="G110" s="68">
        <v>0.69</v>
      </c>
      <c r="I110" s="204">
        <v>0.87175000000000014</v>
      </c>
      <c r="J110" s="20"/>
      <c r="K110" s="3"/>
      <c r="N110" s="203">
        <v>0.7583333333333333</v>
      </c>
      <c r="S110" s="203">
        <v>0.83333333333333326</v>
      </c>
      <c r="X110" s="175">
        <v>0</v>
      </c>
      <c r="Y110" s="20"/>
      <c r="Z110" s="20"/>
      <c r="AA110" s="18"/>
      <c r="AB110" s="18"/>
      <c r="AC110" s="18"/>
      <c r="AD110" s="18"/>
      <c r="AE110" s="18"/>
      <c r="AF110" s="18"/>
      <c r="AI110" s="21"/>
      <c r="AJ110" s="29">
        <f t="shared" si="38"/>
        <v>45817</v>
      </c>
      <c r="AK110">
        <f t="shared" si="32"/>
        <v>0</v>
      </c>
      <c r="AL110" s="1">
        <f t="shared" si="33"/>
        <v>1</v>
      </c>
      <c r="AM110" s="1">
        <f t="shared" si="34"/>
        <v>0</v>
      </c>
      <c r="AN110" s="145">
        <f t="shared" si="35"/>
        <v>0</v>
      </c>
      <c r="AO110" s="144">
        <f t="shared" si="37"/>
        <v>0.9</v>
      </c>
    </row>
    <row r="111" spans="1:41" x14ac:dyDescent="0.35">
      <c r="A111" s="68">
        <f t="shared" si="36"/>
        <v>0.81729452880212106</v>
      </c>
      <c r="B111" s="20"/>
      <c r="D111" s="205"/>
      <c r="F111" s="21"/>
      <c r="G111" s="68">
        <v>0.7</v>
      </c>
      <c r="I111" s="204">
        <v>0.85750000000000015</v>
      </c>
      <c r="J111" s="20"/>
      <c r="K111" s="3"/>
      <c r="N111" s="203">
        <v>0.75000000000000011</v>
      </c>
      <c r="S111" s="203">
        <v>0.81944444444444442</v>
      </c>
      <c r="X111" s="175">
        <v>0</v>
      </c>
      <c r="Y111" s="20"/>
      <c r="Z111" s="20"/>
      <c r="AA111" s="18"/>
      <c r="AB111" s="18"/>
      <c r="AC111" s="18"/>
      <c r="AD111" s="18"/>
      <c r="AE111" s="18"/>
      <c r="AF111" s="18"/>
      <c r="AI111" s="21"/>
      <c r="AJ111" s="29">
        <f t="shared" si="38"/>
        <v>45818</v>
      </c>
      <c r="AK111">
        <f t="shared" si="32"/>
        <v>0</v>
      </c>
      <c r="AL111" s="1">
        <f t="shared" si="33"/>
        <v>1</v>
      </c>
      <c r="AM111" s="1">
        <f t="shared" si="34"/>
        <v>0</v>
      </c>
      <c r="AN111" s="145">
        <f t="shared" si="35"/>
        <v>0</v>
      </c>
      <c r="AO111" s="144">
        <f t="shared" si="37"/>
        <v>0.9</v>
      </c>
    </row>
    <row r="112" spans="1:41" x14ac:dyDescent="0.35">
      <c r="A112" s="68">
        <f t="shared" si="36"/>
        <v>0.80341841407568082</v>
      </c>
      <c r="B112" s="20"/>
      <c r="D112" s="205"/>
      <c r="F112" s="21"/>
      <c r="G112" s="68">
        <v>0.71</v>
      </c>
      <c r="I112" s="204">
        <v>0.84325000000000006</v>
      </c>
      <c r="J112" s="20"/>
      <c r="K112" s="3"/>
      <c r="N112" s="203">
        <v>0.7366666666666668</v>
      </c>
      <c r="S112" s="203">
        <v>0.80555555555555547</v>
      </c>
      <c r="X112" s="175">
        <v>0</v>
      </c>
      <c r="Y112" s="20"/>
      <c r="Z112" s="20"/>
      <c r="AA112" s="18"/>
      <c r="AB112" s="18"/>
      <c r="AC112" s="18"/>
      <c r="AD112" s="18"/>
      <c r="AE112" s="18"/>
      <c r="AF112" s="18"/>
      <c r="AI112" s="21"/>
      <c r="AJ112" s="29">
        <f t="shared" si="38"/>
        <v>45819</v>
      </c>
      <c r="AK112">
        <f t="shared" si="32"/>
        <v>0</v>
      </c>
      <c r="AL112" s="1">
        <f t="shared" si="33"/>
        <v>1</v>
      </c>
      <c r="AM112" s="1">
        <f t="shared" si="34"/>
        <v>0</v>
      </c>
      <c r="AN112" s="145">
        <f t="shared" si="35"/>
        <v>0</v>
      </c>
      <c r="AO112" s="144">
        <f t="shared" si="37"/>
        <v>0.9</v>
      </c>
    </row>
    <row r="113" spans="1:41" x14ac:dyDescent="0.35">
      <c r="A113" s="68">
        <f t="shared" si="36"/>
        <v>0.78954229934924081</v>
      </c>
      <c r="B113" s="20"/>
      <c r="D113" s="205"/>
      <c r="F113" s="21"/>
      <c r="G113" s="68">
        <v>0.72</v>
      </c>
      <c r="I113" s="204">
        <v>0.82900000000000018</v>
      </c>
      <c r="J113" s="20"/>
      <c r="K113" s="3"/>
      <c r="N113" s="203">
        <v>0.72333333333333338</v>
      </c>
      <c r="S113" s="203">
        <v>0.79166666666666663</v>
      </c>
      <c r="X113" s="175">
        <v>0</v>
      </c>
      <c r="Y113" s="20"/>
      <c r="Z113" s="20"/>
      <c r="AA113" s="18"/>
      <c r="AB113" s="18"/>
      <c r="AC113" s="18"/>
      <c r="AD113" s="18"/>
      <c r="AE113" s="18"/>
      <c r="AF113" s="18"/>
      <c r="AI113" s="21"/>
      <c r="AJ113" s="29">
        <f t="shared" si="38"/>
        <v>45820</v>
      </c>
      <c r="AK113">
        <f t="shared" si="32"/>
        <v>0</v>
      </c>
      <c r="AL113" s="1">
        <f t="shared" si="33"/>
        <v>1</v>
      </c>
      <c r="AM113" s="1">
        <f t="shared" si="34"/>
        <v>0</v>
      </c>
      <c r="AN113" s="145">
        <f t="shared" si="35"/>
        <v>0</v>
      </c>
      <c r="AO113" s="144">
        <f t="shared" si="37"/>
        <v>0.9</v>
      </c>
    </row>
    <row r="114" spans="1:41" x14ac:dyDescent="0.35">
      <c r="A114" s="68">
        <f t="shared" si="36"/>
        <v>0.77566618462280057</v>
      </c>
      <c r="B114" s="20"/>
      <c r="D114" s="205"/>
      <c r="F114" s="21"/>
      <c r="G114" s="68">
        <v>0.73</v>
      </c>
      <c r="I114" s="204">
        <v>0.81475000000000009</v>
      </c>
      <c r="J114" s="20"/>
      <c r="K114" s="3"/>
      <c r="N114" s="203">
        <v>0.71000000000000008</v>
      </c>
      <c r="S114" s="203">
        <v>0.77777777777777768</v>
      </c>
      <c r="X114" s="175">
        <v>0</v>
      </c>
      <c r="Y114" s="20"/>
      <c r="Z114" s="20"/>
      <c r="AA114" s="18"/>
      <c r="AB114" s="18"/>
      <c r="AC114" s="18"/>
      <c r="AD114" s="18"/>
      <c r="AE114" s="18"/>
      <c r="AF114" s="18"/>
      <c r="AI114" s="21"/>
      <c r="AJ114" s="29">
        <f t="shared" si="38"/>
        <v>45821</v>
      </c>
      <c r="AK114">
        <f t="shared" si="32"/>
        <v>0</v>
      </c>
      <c r="AL114" s="1">
        <f t="shared" si="33"/>
        <v>1</v>
      </c>
      <c r="AM114" s="1">
        <f t="shared" si="34"/>
        <v>0</v>
      </c>
      <c r="AN114" s="145">
        <f t="shared" si="35"/>
        <v>0</v>
      </c>
      <c r="AO114" s="144">
        <f t="shared" si="37"/>
        <v>0.9</v>
      </c>
    </row>
    <row r="115" spans="1:41" x14ac:dyDescent="0.35">
      <c r="A115" s="68">
        <f t="shared" si="36"/>
        <v>0.76179006989636056</v>
      </c>
      <c r="B115" s="20"/>
      <c r="D115" s="205"/>
      <c r="F115" s="21"/>
      <c r="G115" s="68">
        <v>0.74</v>
      </c>
      <c r="I115" s="204">
        <v>0.80050000000000021</v>
      </c>
      <c r="J115" s="20"/>
      <c r="K115" s="3"/>
      <c r="N115" s="203">
        <v>0.69666666666666677</v>
      </c>
      <c r="S115" s="203">
        <v>0.76388888888888884</v>
      </c>
      <c r="X115" s="175">
        <v>0</v>
      </c>
      <c r="Y115" s="20"/>
      <c r="Z115" s="20"/>
      <c r="AA115" s="18"/>
      <c r="AB115" s="18"/>
      <c r="AC115" s="18"/>
      <c r="AD115" s="18"/>
      <c r="AE115" s="18"/>
      <c r="AF115" s="18"/>
      <c r="AI115" s="21"/>
      <c r="AJ115" s="29">
        <f t="shared" si="38"/>
        <v>45822</v>
      </c>
      <c r="AK115">
        <f t="shared" si="32"/>
        <v>0</v>
      </c>
      <c r="AL115" s="1">
        <f t="shared" si="33"/>
        <v>1</v>
      </c>
      <c r="AM115" s="1">
        <f t="shared" si="34"/>
        <v>0</v>
      </c>
      <c r="AN115" s="145">
        <f t="shared" si="35"/>
        <v>0</v>
      </c>
      <c r="AO115" s="144">
        <f t="shared" si="37"/>
        <v>0.9</v>
      </c>
    </row>
    <row r="116" spans="1:41" x14ac:dyDescent="0.35">
      <c r="A116" s="68">
        <f t="shared" si="36"/>
        <v>0.74791395516992054</v>
      </c>
      <c r="B116" s="20"/>
      <c r="D116" s="205"/>
      <c r="F116" s="21"/>
      <c r="G116" s="68">
        <v>0.75</v>
      </c>
      <c r="I116" s="204">
        <v>0.78625000000000012</v>
      </c>
      <c r="J116" s="20"/>
      <c r="K116" s="3"/>
      <c r="N116" s="203">
        <v>0.68333333333333335</v>
      </c>
      <c r="S116" s="203">
        <v>0.75</v>
      </c>
      <c r="X116" s="175">
        <v>0</v>
      </c>
      <c r="Y116" s="20"/>
      <c r="Z116" s="20"/>
      <c r="AA116" s="18"/>
      <c r="AB116" s="18"/>
      <c r="AC116" s="18"/>
      <c r="AD116" s="18"/>
      <c r="AE116" s="18"/>
      <c r="AF116" s="18"/>
      <c r="AI116" s="21"/>
      <c r="AJ116" s="29">
        <f t="shared" si="38"/>
        <v>45823</v>
      </c>
      <c r="AK116">
        <f t="shared" si="32"/>
        <v>0</v>
      </c>
      <c r="AL116" s="1">
        <f t="shared" si="33"/>
        <v>1</v>
      </c>
      <c r="AM116" s="1">
        <f t="shared" si="34"/>
        <v>0</v>
      </c>
      <c r="AN116" s="145">
        <f t="shared" si="35"/>
        <v>0</v>
      </c>
      <c r="AO116" s="144">
        <f t="shared" si="37"/>
        <v>0.9</v>
      </c>
    </row>
    <row r="117" spans="1:41" x14ac:dyDescent="0.35">
      <c r="A117" s="68">
        <f t="shared" si="36"/>
        <v>0.73224728850325382</v>
      </c>
      <c r="B117" s="20"/>
      <c r="D117" s="205"/>
      <c r="F117" s="21"/>
      <c r="G117" s="68">
        <v>0.76</v>
      </c>
      <c r="I117" s="204">
        <v>0.77200000000000002</v>
      </c>
      <c r="J117" s="20"/>
      <c r="K117" s="3"/>
      <c r="N117" s="203">
        <v>0.67000000000000015</v>
      </c>
      <c r="S117" s="203">
        <v>0.73399999999999999</v>
      </c>
      <c r="X117" s="175">
        <v>0</v>
      </c>
      <c r="Y117" s="20"/>
      <c r="Z117" s="20"/>
      <c r="AA117" s="18"/>
      <c r="AB117" s="18"/>
      <c r="AC117" s="18"/>
      <c r="AD117" s="18"/>
      <c r="AE117" s="18"/>
      <c r="AF117" s="18"/>
      <c r="AI117" s="21"/>
      <c r="AJ117" s="29">
        <f t="shared" si="38"/>
        <v>45824</v>
      </c>
      <c r="AK117">
        <f t="shared" si="32"/>
        <v>0</v>
      </c>
      <c r="AL117" s="1">
        <f t="shared" si="33"/>
        <v>1</v>
      </c>
      <c r="AM117" s="1">
        <f t="shared" si="34"/>
        <v>0</v>
      </c>
      <c r="AN117" s="145">
        <f t="shared" si="35"/>
        <v>0</v>
      </c>
      <c r="AO117" s="144">
        <f t="shared" si="37"/>
        <v>0.9</v>
      </c>
    </row>
    <row r="118" spans="1:41" x14ac:dyDescent="0.35">
      <c r="A118" s="68">
        <f t="shared" si="36"/>
        <v>0.71658062183658711</v>
      </c>
      <c r="B118" s="20"/>
      <c r="D118" s="205"/>
      <c r="F118" s="21"/>
      <c r="G118" s="68">
        <v>0.77</v>
      </c>
      <c r="I118" s="204">
        <v>0.75775000000000015</v>
      </c>
      <c r="J118" s="20"/>
      <c r="K118" s="3"/>
      <c r="N118" s="203">
        <v>0.65666666666666673</v>
      </c>
      <c r="S118" s="203">
        <v>0.71799999999999997</v>
      </c>
      <c r="X118" s="175">
        <v>0</v>
      </c>
      <c r="Y118" s="20"/>
      <c r="Z118" s="20"/>
      <c r="AA118" s="18"/>
      <c r="AB118" s="18"/>
      <c r="AC118" s="18"/>
      <c r="AD118" s="18"/>
      <c r="AE118" s="18"/>
      <c r="AF118" s="18"/>
      <c r="AI118" s="21"/>
      <c r="AJ118" s="29">
        <f t="shared" si="38"/>
        <v>45825</v>
      </c>
      <c r="AK118">
        <f t="shared" si="32"/>
        <v>0</v>
      </c>
      <c r="AL118" s="1">
        <f t="shared" si="33"/>
        <v>1</v>
      </c>
      <c r="AM118" s="1">
        <f t="shared" si="34"/>
        <v>0</v>
      </c>
      <c r="AN118" s="145">
        <f t="shared" si="35"/>
        <v>0</v>
      </c>
      <c r="AO118" s="144">
        <f t="shared" si="37"/>
        <v>0.9</v>
      </c>
    </row>
    <row r="119" spans="1:41" x14ac:dyDescent="0.35">
      <c r="A119" s="68">
        <f t="shared" si="36"/>
        <v>0.70091395516992061</v>
      </c>
      <c r="B119" s="20"/>
      <c r="D119" s="205"/>
      <c r="F119" s="21"/>
      <c r="G119" s="68">
        <v>0.78</v>
      </c>
      <c r="I119" s="204">
        <v>0.74350000000000005</v>
      </c>
      <c r="J119" s="20"/>
      <c r="K119" s="3"/>
      <c r="N119" s="203">
        <v>0.64333333333333331</v>
      </c>
      <c r="S119" s="203">
        <v>0.70199999999999996</v>
      </c>
      <c r="X119" s="175">
        <v>0</v>
      </c>
      <c r="Y119" s="20"/>
      <c r="Z119" s="20"/>
      <c r="AA119" s="18"/>
      <c r="AB119" s="18"/>
      <c r="AC119" s="18"/>
      <c r="AD119" s="18"/>
      <c r="AE119" s="18"/>
      <c r="AF119" s="18"/>
      <c r="AI119" s="21"/>
      <c r="AJ119" s="29">
        <f t="shared" si="38"/>
        <v>45826</v>
      </c>
      <c r="AK119">
        <f t="shared" si="32"/>
        <v>0</v>
      </c>
      <c r="AL119" s="1">
        <f t="shared" si="33"/>
        <v>1</v>
      </c>
      <c r="AM119" s="1">
        <f t="shared" si="34"/>
        <v>0</v>
      </c>
      <c r="AN119" s="145">
        <f t="shared" si="35"/>
        <v>0</v>
      </c>
      <c r="AO119" s="144">
        <f t="shared" si="37"/>
        <v>0.9</v>
      </c>
    </row>
    <row r="120" spans="1:41" x14ac:dyDescent="0.35">
      <c r="A120" s="68">
        <f t="shared" si="36"/>
        <v>0.68524728850325378</v>
      </c>
      <c r="B120" s="20"/>
      <c r="D120" s="205"/>
      <c r="F120" s="21"/>
      <c r="G120" s="68">
        <v>0.79</v>
      </c>
      <c r="I120" s="204">
        <v>0.72925000000000018</v>
      </c>
      <c r="J120" s="20"/>
      <c r="K120" s="3"/>
      <c r="N120" s="203">
        <v>0.63000000000000012</v>
      </c>
      <c r="S120" s="203">
        <v>0.68599999999999994</v>
      </c>
      <c r="X120" s="175">
        <v>0</v>
      </c>
      <c r="Y120" s="20"/>
      <c r="Z120" s="20"/>
      <c r="AA120" s="18"/>
      <c r="AB120" s="18"/>
      <c r="AC120" s="18"/>
      <c r="AD120" s="18"/>
      <c r="AE120" s="18"/>
      <c r="AF120" s="18"/>
      <c r="AI120" s="21"/>
      <c r="AJ120" s="29">
        <f t="shared" si="38"/>
        <v>45827</v>
      </c>
      <c r="AK120">
        <f t="shared" si="32"/>
        <v>0</v>
      </c>
      <c r="AL120" s="1">
        <f t="shared" si="33"/>
        <v>1</v>
      </c>
      <c r="AM120" s="1">
        <f t="shared" si="34"/>
        <v>0</v>
      </c>
      <c r="AN120" s="145">
        <f t="shared" si="35"/>
        <v>0</v>
      </c>
      <c r="AO120" s="144">
        <f t="shared" si="37"/>
        <v>0.9</v>
      </c>
    </row>
    <row r="121" spans="1:41" x14ac:dyDescent="0.35">
      <c r="A121" s="68">
        <f t="shared" si="36"/>
        <v>0.66958062183658718</v>
      </c>
      <c r="B121" s="20"/>
      <c r="D121" s="205"/>
      <c r="F121" s="21"/>
      <c r="G121" s="68">
        <v>0.8</v>
      </c>
      <c r="I121" s="204">
        <v>0.71500000000000008</v>
      </c>
      <c r="J121" s="20"/>
      <c r="K121" s="3"/>
      <c r="N121" s="203">
        <v>0.6166666666666667</v>
      </c>
      <c r="S121" s="203">
        <v>0.66999999999999993</v>
      </c>
      <c r="X121" s="175">
        <v>0</v>
      </c>
      <c r="Y121" s="20"/>
      <c r="Z121" s="20"/>
      <c r="AA121" s="18"/>
      <c r="AB121" s="18"/>
      <c r="AC121" s="18"/>
      <c r="AD121" s="18"/>
      <c r="AE121" s="18"/>
      <c r="AF121" s="18"/>
      <c r="AI121" s="21"/>
      <c r="AJ121" s="29">
        <f t="shared" si="38"/>
        <v>45828</v>
      </c>
      <c r="AK121">
        <f t="shared" si="32"/>
        <v>0</v>
      </c>
      <c r="AL121" s="1">
        <f t="shared" si="33"/>
        <v>1</v>
      </c>
      <c r="AM121" s="1">
        <f t="shared" si="34"/>
        <v>0</v>
      </c>
      <c r="AN121" s="145">
        <f t="shared" si="35"/>
        <v>0</v>
      </c>
      <c r="AO121" s="144">
        <f t="shared" si="37"/>
        <v>0.9</v>
      </c>
    </row>
    <row r="122" spans="1:41" x14ac:dyDescent="0.35">
      <c r="A122" s="68">
        <f t="shared" si="36"/>
        <v>0.65391395516992046</v>
      </c>
      <c r="B122" s="20"/>
      <c r="D122" s="205"/>
      <c r="F122" s="21"/>
      <c r="G122" s="68">
        <v>0.81</v>
      </c>
      <c r="I122" s="204">
        <v>0.70074999999999998</v>
      </c>
      <c r="J122" s="20"/>
      <c r="K122" s="3"/>
      <c r="N122" s="203">
        <v>0.60333333333333328</v>
      </c>
      <c r="S122" s="203">
        <v>0.65399999999999991</v>
      </c>
      <c r="X122" s="175">
        <v>0</v>
      </c>
      <c r="Y122" s="20"/>
      <c r="Z122" s="20"/>
      <c r="AA122" s="18"/>
      <c r="AB122" s="18"/>
      <c r="AC122" s="18"/>
      <c r="AD122" s="18"/>
      <c r="AE122" s="18"/>
      <c r="AF122" s="18"/>
      <c r="AI122" s="21"/>
      <c r="AJ122" s="29">
        <f t="shared" si="38"/>
        <v>45829</v>
      </c>
      <c r="AK122">
        <f t="shared" si="32"/>
        <v>0</v>
      </c>
      <c r="AL122" s="1">
        <f t="shared" si="33"/>
        <v>1</v>
      </c>
      <c r="AM122" s="1">
        <f t="shared" si="34"/>
        <v>0</v>
      </c>
      <c r="AN122" s="145">
        <f t="shared" si="35"/>
        <v>0</v>
      </c>
      <c r="AO122" s="144">
        <f t="shared" si="37"/>
        <v>0.9</v>
      </c>
    </row>
    <row r="123" spans="1:41" x14ac:dyDescent="0.35">
      <c r="A123" s="68">
        <f t="shared" si="36"/>
        <v>0.63824728850325407</v>
      </c>
      <c r="B123" s="20"/>
      <c r="D123" s="205"/>
      <c r="F123" s="21"/>
      <c r="G123" s="68">
        <v>0.82</v>
      </c>
      <c r="I123" s="204">
        <v>0.68650000000000011</v>
      </c>
      <c r="J123" s="20"/>
      <c r="K123" s="3"/>
      <c r="N123" s="203">
        <v>0.59000000000000008</v>
      </c>
      <c r="S123" s="203">
        <v>0.63800000000000012</v>
      </c>
      <c r="X123" s="175">
        <v>0</v>
      </c>
      <c r="Y123" s="20"/>
      <c r="Z123" s="20"/>
      <c r="AA123" s="18"/>
      <c r="AB123" s="18"/>
      <c r="AC123" s="18"/>
      <c r="AD123" s="18"/>
      <c r="AE123" s="18"/>
      <c r="AF123" s="18"/>
      <c r="AI123" s="21"/>
      <c r="AJ123" s="29">
        <f t="shared" si="38"/>
        <v>45830</v>
      </c>
      <c r="AK123">
        <f t="shared" si="32"/>
        <v>0</v>
      </c>
      <c r="AL123" s="1">
        <f t="shared" si="33"/>
        <v>1</v>
      </c>
      <c r="AM123" s="1">
        <f t="shared" si="34"/>
        <v>0</v>
      </c>
      <c r="AN123" s="145">
        <f t="shared" si="35"/>
        <v>0</v>
      </c>
      <c r="AO123" s="144">
        <f t="shared" si="37"/>
        <v>0.9</v>
      </c>
    </row>
    <row r="124" spans="1:41" x14ac:dyDescent="0.35">
      <c r="A124" s="68">
        <f t="shared" si="36"/>
        <v>0.62258062183658724</v>
      </c>
      <c r="B124" s="20"/>
      <c r="D124" s="205"/>
      <c r="F124" s="21"/>
      <c r="G124" s="68">
        <v>0.83</v>
      </c>
      <c r="I124" s="204">
        <v>0.67225000000000024</v>
      </c>
      <c r="J124" s="20"/>
      <c r="K124" s="3"/>
      <c r="N124" s="203">
        <v>0.57666666666666688</v>
      </c>
      <c r="S124" s="203">
        <v>0.62200000000000011</v>
      </c>
      <c r="X124" s="175">
        <v>0</v>
      </c>
      <c r="Y124" s="20"/>
      <c r="Z124" s="20"/>
      <c r="AA124" s="18"/>
      <c r="AB124" s="18"/>
      <c r="AC124" s="18"/>
      <c r="AD124" s="18"/>
      <c r="AE124" s="18"/>
      <c r="AF124" s="18"/>
      <c r="AI124" s="21"/>
      <c r="AJ124" s="29">
        <f t="shared" si="38"/>
        <v>45831</v>
      </c>
      <c r="AK124">
        <f t="shared" si="32"/>
        <v>0</v>
      </c>
      <c r="AL124" s="1">
        <f t="shared" si="33"/>
        <v>1</v>
      </c>
      <c r="AM124" s="1">
        <f t="shared" si="34"/>
        <v>0</v>
      </c>
      <c r="AN124" s="145">
        <f t="shared" si="35"/>
        <v>0</v>
      </c>
      <c r="AO124" s="144">
        <f t="shared" si="37"/>
        <v>0.9</v>
      </c>
    </row>
    <row r="125" spans="1:41" x14ac:dyDescent="0.35">
      <c r="A125" s="68">
        <f t="shared" si="36"/>
        <v>0.60691395516992053</v>
      </c>
      <c r="B125" s="20"/>
      <c r="D125" s="205"/>
      <c r="F125" s="21"/>
      <c r="G125" s="68">
        <v>0.84</v>
      </c>
      <c r="I125" s="204">
        <v>0.65800000000000014</v>
      </c>
      <c r="J125" s="20"/>
      <c r="K125" s="3"/>
      <c r="N125" s="203">
        <v>0.56333333333333346</v>
      </c>
      <c r="S125" s="203">
        <v>0.60600000000000009</v>
      </c>
      <c r="X125" s="175">
        <v>0</v>
      </c>
      <c r="Y125" s="20"/>
      <c r="Z125" s="20"/>
      <c r="AA125" s="18"/>
      <c r="AB125" s="18"/>
      <c r="AC125" s="18"/>
      <c r="AD125" s="18"/>
      <c r="AE125" s="18"/>
      <c r="AF125" s="18"/>
      <c r="AI125" s="21"/>
      <c r="AJ125" s="29">
        <f t="shared" si="38"/>
        <v>45832</v>
      </c>
      <c r="AK125">
        <f t="shared" si="32"/>
        <v>0</v>
      </c>
      <c r="AL125" s="1">
        <f t="shared" si="33"/>
        <v>1</v>
      </c>
      <c r="AM125" s="1">
        <f t="shared" si="34"/>
        <v>0</v>
      </c>
      <c r="AN125" s="145">
        <f t="shared" si="35"/>
        <v>0</v>
      </c>
      <c r="AO125" s="144">
        <f t="shared" si="37"/>
        <v>0.9</v>
      </c>
    </row>
    <row r="126" spans="1:41" x14ac:dyDescent="0.35">
      <c r="A126" s="68">
        <f t="shared" si="36"/>
        <v>0.59124728850325392</v>
      </c>
      <c r="B126" s="20"/>
      <c r="D126" s="205"/>
      <c r="F126" s="21"/>
      <c r="G126" s="68">
        <v>0.85</v>
      </c>
      <c r="I126" s="204">
        <v>0.64375000000000027</v>
      </c>
      <c r="J126" s="20"/>
      <c r="K126" s="3"/>
      <c r="N126" s="203">
        <v>0.55000000000000004</v>
      </c>
      <c r="S126" s="203">
        <v>0.59000000000000008</v>
      </c>
      <c r="X126" s="175">
        <v>0</v>
      </c>
      <c r="Y126" s="20"/>
      <c r="Z126" s="20"/>
      <c r="AA126" s="18"/>
      <c r="AB126" s="18"/>
      <c r="AC126" s="18"/>
      <c r="AD126" s="18"/>
      <c r="AE126" s="18"/>
      <c r="AF126" s="18"/>
      <c r="AI126" s="21"/>
      <c r="AJ126" s="29">
        <f t="shared" si="38"/>
        <v>45833</v>
      </c>
      <c r="AK126">
        <f t="shared" si="32"/>
        <v>0</v>
      </c>
      <c r="AL126" s="1">
        <f t="shared" si="33"/>
        <v>1</v>
      </c>
      <c r="AM126" s="1">
        <f t="shared" si="34"/>
        <v>0</v>
      </c>
      <c r="AN126" s="145">
        <f t="shared" si="35"/>
        <v>0</v>
      </c>
      <c r="AO126" s="144">
        <f t="shared" si="37"/>
        <v>0.9</v>
      </c>
    </row>
    <row r="127" spans="1:41" x14ac:dyDescent="0.35">
      <c r="A127" s="68">
        <f t="shared" si="36"/>
        <v>0.5755806218365872</v>
      </c>
      <c r="B127" s="20"/>
      <c r="D127" s="205"/>
      <c r="F127" s="21"/>
      <c r="G127" s="68">
        <v>0.86</v>
      </c>
      <c r="I127" s="204">
        <v>0.62950000000000017</v>
      </c>
      <c r="J127" s="20"/>
      <c r="K127" s="3"/>
      <c r="N127" s="203">
        <v>0.53666666666666685</v>
      </c>
      <c r="S127" s="203">
        <v>0.57400000000000007</v>
      </c>
      <c r="X127" s="175">
        <v>0</v>
      </c>
      <c r="Y127" s="20"/>
      <c r="Z127" s="20"/>
      <c r="AA127" s="18"/>
      <c r="AB127" s="18"/>
      <c r="AC127" s="18"/>
      <c r="AD127" s="18"/>
      <c r="AE127" s="18"/>
      <c r="AF127" s="18"/>
      <c r="AI127" s="21"/>
      <c r="AJ127" s="29">
        <f t="shared" si="38"/>
        <v>45834</v>
      </c>
      <c r="AK127">
        <f t="shared" si="32"/>
        <v>0</v>
      </c>
      <c r="AL127" s="1">
        <f t="shared" si="33"/>
        <v>1</v>
      </c>
      <c r="AM127" s="1">
        <f t="shared" si="34"/>
        <v>0</v>
      </c>
      <c r="AN127" s="145">
        <f t="shared" si="35"/>
        <v>0</v>
      </c>
      <c r="AO127" s="144">
        <f t="shared" si="37"/>
        <v>0.9</v>
      </c>
    </row>
    <row r="128" spans="1:41" x14ac:dyDescent="0.35">
      <c r="A128" s="68">
        <f t="shared" si="36"/>
        <v>0.55991395516992049</v>
      </c>
      <c r="B128" s="20"/>
      <c r="D128" s="205"/>
      <c r="F128" s="21"/>
      <c r="G128" s="68">
        <v>0.87</v>
      </c>
      <c r="I128" s="204">
        <v>0.61525000000000007</v>
      </c>
      <c r="J128" s="20"/>
      <c r="K128" s="3"/>
      <c r="N128" s="203">
        <v>0.52333333333333343</v>
      </c>
      <c r="S128" s="203">
        <v>0.55800000000000005</v>
      </c>
      <c r="X128" s="175">
        <v>0</v>
      </c>
      <c r="Y128" s="20"/>
      <c r="Z128" s="20"/>
      <c r="AA128" s="18"/>
      <c r="AB128" s="18"/>
      <c r="AC128" s="18"/>
      <c r="AD128" s="18"/>
      <c r="AE128" s="18"/>
      <c r="AF128" s="18"/>
      <c r="AI128" s="21"/>
      <c r="AJ128" s="29">
        <f t="shared" si="38"/>
        <v>45835</v>
      </c>
      <c r="AK128">
        <f t="shared" si="32"/>
        <v>0</v>
      </c>
      <c r="AL128" s="1">
        <f t="shared" si="33"/>
        <v>1</v>
      </c>
      <c r="AM128" s="1">
        <f t="shared" si="34"/>
        <v>0</v>
      </c>
      <c r="AN128" s="145">
        <f t="shared" si="35"/>
        <v>0</v>
      </c>
      <c r="AO128" s="144">
        <f t="shared" si="37"/>
        <v>0.9</v>
      </c>
    </row>
    <row r="129" spans="1:41" x14ac:dyDescent="0.35">
      <c r="A129" s="68">
        <f t="shared" si="36"/>
        <v>0.54424728850325388</v>
      </c>
      <c r="B129" s="20"/>
      <c r="D129" s="205"/>
      <c r="F129" s="21"/>
      <c r="G129" s="68">
        <v>0.88</v>
      </c>
      <c r="I129" s="204">
        <v>0.6010000000000002</v>
      </c>
      <c r="J129" s="20"/>
      <c r="K129" s="3"/>
      <c r="N129" s="203">
        <v>0.51</v>
      </c>
      <c r="S129" s="203">
        <v>0.54200000000000004</v>
      </c>
      <c r="X129" s="175">
        <v>0</v>
      </c>
      <c r="Y129" s="20"/>
      <c r="Z129" s="20"/>
      <c r="AA129" s="18"/>
      <c r="AB129" s="18"/>
      <c r="AC129" s="18"/>
      <c r="AD129" s="18"/>
      <c r="AE129" s="18"/>
      <c r="AF129" s="18"/>
      <c r="AI129" s="21"/>
      <c r="AJ129" s="29">
        <f t="shared" si="38"/>
        <v>45836</v>
      </c>
      <c r="AK129">
        <f t="shared" si="32"/>
        <v>0</v>
      </c>
      <c r="AL129" s="1">
        <f t="shared" si="33"/>
        <v>1</v>
      </c>
      <c r="AM129" s="1">
        <f t="shared" si="34"/>
        <v>0</v>
      </c>
      <c r="AN129" s="145">
        <f t="shared" si="35"/>
        <v>0</v>
      </c>
      <c r="AO129" s="144">
        <f t="shared" si="37"/>
        <v>0.9</v>
      </c>
    </row>
    <row r="130" spans="1:41" x14ac:dyDescent="0.35">
      <c r="A130" s="68">
        <f t="shared" si="36"/>
        <v>0.52858062183658716</v>
      </c>
      <c r="B130" s="20"/>
      <c r="D130" s="205"/>
      <c r="F130" s="21"/>
      <c r="G130" s="68">
        <v>0.89</v>
      </c>
      <c r="I130" s="204">
        <v>0.5867500000000001</v>
      </c>
      <c r="J130" s="20"/>
      <c r="K130" s="3"/>
      <c r="N130" s="203">
        <v>0.49666666666666681</v>
      </c>
      <c r="S130" s="203">
        <v>0.52600000000000002</v>
      </c>
      <c r="X130" s="175">
        <v>0</v>
      </c>
      <c r="Y130" s="20"/>
      <c r="Z130" s="20"/>
      <c r="AA130" s="18"/>
      <c r="AB130" s="18"/>
      <c r="AC130" s="18"/>
      <c r="AD130" s="18"/>
      <c r="AE130" s="18"/>
      <c r="AF130" s="18"/>
      <c r="AI130" s="21"/>
      <c r="AJ130" s="29">
        <f t="shared" si="38"/>
        <v>45837</v>
      </c>
      <c r="AK130">
        <f t="shared" si="32"/>
        <v>0</v>
      </c>
      <c r="AL130" s="1">
        <f t="shared" si="33"/>
        <v>1</v>
      </c>
      <c r="AM130" s="1">
        <f t="shared" si="34"/>
        <v>0</v>
      </c>
      <c r="AN130" s="145">
        <f t="shared" si="35"/>
        <v>0</v>
      </c>
      <c r="AO130" s="144">
        <f t="shared" si="37"/>
        <v>0.9</v>
      </c>
    </row>
    <row r="131" spans="1:41" x14ac:dyDescent="0.35">
      <c r="A131" s="68">
        <f t="shared" si="36"/>
        <v>0.51291395516992055</v>
      </c>
      <c r="B131" s="20"/>
      <c r="D131" s="205"/>
      <c r="F131" s="21"/>
      <c r="G131" s="68">
        <v>0.9</v>
      </c>
      <c r="I131" s="204">
        <v>0.57250000000000001</v>
      </c>
      <c r="J131" s="20"/>
      <c r="K131" s="3"/>
      <c r="N131" s="203">
        <v>0.48333333333333339</v>
      </c>
      <c r="S131" s="203">
        <v>0.51</v>
      </c>
      <c r="X131" s="175">
        <v>0</v>
      </c>
      <c r="Y131" s="20"/>
      <c r="Z131" s="20"/>
      <c r="AA131" s="18"/>
      <c r="AB131" s="18"/>
      <c r="AC131" s="18"/>
      <c r="AD131" s="18"/>
      <c r="AE131" s="18"/>
      <c r="AF131" s="18"/>
      <c r="AI131" s="21"/>
      <c r="AJ131" s="29">
        <f t="shared" si="38"/>
        <v>45838</v>
      </c>
      <c r="AK131">
        <f t="shared" si="32"/>
        <v>0</v>
      </c>
      <c r="AL131" s="1">
        <f t="shared" si="33"/>
        <v>1</v>
      </c>
      <c r="AM131" s="1">
        <f t="shared" si="34"/>
        <v>0</v>
      </c>
      <c r="AN131" s="145">
        <f t="shared" si="35"/>
        <v>0</v>
      </c>
      <c r="AO131" s="144">
        <f t="shared" si="37"/>
        <v>0.9</v>
      </c>
    </row>
    <row r="132" spans="1:41" x14ac:dyDescent="0.35">
      <c r="A132" s="68">
        <f t="shared" si="36"/>
        <v>0.49724728850325378</v>
      </c>
      <c r="B132" s="20"/>
      <c r="D132" s="205"/>
      <c r="F132" s="21"/>
      <c r="G132" s="68">
        <v>0.91</v>
      </c>
      <c r="I132" s="204">
        <v>0.55825000000000014</v>
      </c>
      <c r="J132" s="20"/>
      <c r="K132" s="3"/>
      <c r="N132" s="203">
        <v>0.47</v>
      </c>
      <c r="S132" s="203">
        <v>0.49399999999999999</v>
      </c>
      <c r="X132" s="175">
        <v>0</v>
      </c>
      <c r="Y132" s="20"/>
      <c r="Z132" s="20"/>
      <c r="AA132" s="18"/>
      <c r="AB132" s="18"/>
      <c r="AC132" s="18"/>
      <c r="AD132" s="18"/>
      <c r="AE132" s="18"/>
      <c r="AF132" s="18"/>
      <c r="AI132" s="21"/>
      <c r="AJ132" s="29">
        <f t="shared" si="38"/>
        <v>45839</v>
      </c>
      <c r="AK132">
        <f t="shared" si="32"/>
        <v>0</v>
      </c>
      <c r="AL132" s="1">
        <f t="shared" si="33"/>
        <v>1</v>
      </c>
      <c r="AM132" s="1">
        <f t="shared" si="34"/>
        <v>0</v>
      </c>
      <c r="AN132" s="145">
        <f t="shared" si="35"/>
        <v>0</v>
      </c>
      <c r="AO132" s="144">
        <f t="shared" si="37"/>
        <v>0.9</v>
      </c>
    </row>
    <row r="133" spans="1:41" x14ac:dyDescent="0.35">
      <c r="A133" s="68">
        <f t="shared" si="36"/>
        <v>0.48158062183658701</v>
      </c>
      <c r="B133" s="20"/>
      <c r="D133" s="205"/>
      <c r="F133" s="21"/>
      <c r="G133" s="68">
        <v>0.92</v>
      </c>
      <c r="I133" s="204">
        <v>0.54400000000000004</v>
      </c>
      <c r="J133" s="20"/>
      <c r="K133" s="3"/>
      <c r="N133" s="203">
        <v>0.45666666666666678</v>
      </c>
      <c r="S133" s="203">
        <v>0.47799999999999976</v>
      </c>
      <c r="X133" s="175">
        <v>0</v>
      </c>
      <c r="Y133" s="20"/>
      <c r="Z133" s="20"/>
      <c r="AA133" s="18"/>
      <c r="AB133" s="18"/>
      <c r="AC133" s="18"/>
      <c r="AD133" s="18"/>
      <c r="AE133" s="18"/>
      <c r="AF133" s="18"/>
      <c r="AI133" s="21"/>
      <c r="AJ133" s="29">
        <f t="shared" si="38"/>
        <v>45840</v>
      </c>
      <c r="AK133">
        <f t="shared" si="32"/>
        <v>0</v>
      </c>
      <c r="AL133" s="1">
        <f t="shared" si="33"/>
        <v>1</v>
      </c>
      <c r="AM133" s="1">
        <f t="shared" si="34"/>
        <v>0</v>
      </c>
      <c r="AN133" s="145">
        <f t="shared" si="35"/>
        <v>0</v>
      </c>
      <c r="AO133" s="144">
        <f t="shared" si="37"/>
        <v>0.9</v>
      </c>
    </row>
    <row r="134" spans="1:41" x14ac:dyDescent="0.35">
      <c r="A134" s="68">
        <f t="shared" si="36"/>
        <v>0.46591395516992029</v>
      </c>
      <c r="B134" s="20"/>
      <c r="D134" s="205"/>
      <c r="F134" s="21"/>
      <c r="G134" s="68">
        <v>0.93</v>
      </c>
      <c r="I134" s="204">
        <v>0.52975000000000017</v>
      </c>
      <c r="J134" s="20"/>
      <c r="K134" s="3"/>
      <c r="N134" s="203">
        <v>0.44333333333333336</v>
      </c>
      <c r="S134" s="203">
        <v>0.46199999999999974</v>
      </c>
      <c r="X134" s="175">
        <v>0</v>
      </c>
      <c r="Y134" s="20"/>
      <c r="Z134" s="20"/>
      <c r="AA134" s="18"/>
      <c r="AB134" s="18"/>
      <c r="AC134" s="18"/>
      <c r="AD134" s="18"/>
      <c r="AE134" s="18"/>
      <c r="AF134" s="18"/>
      <c r="AI134" s="21"/>
      <c r="AJ134" s="29">
        <f t="shared" si="38"/>
        <v>45841</v>
      </c>
      <c r="AK134">
        <f t="shared" si="32"/>
        <v>0</v>
      </c>
      <c r="AL134" s="1">
        <f t="shared" si="33"/>
        <v>1</v>
      </c>
      <c r="AM134" s="1">
        <f t="shared" si="34"/>
        <v>0</v>
      </c>
      <c r="AN134" s="145">
        <f t="shared" si="35"/>
        <v>0</v>
      </c>
      <c r="AO134" s="144">
        <f t="shared" si="37"/>
        <v>0.9</v>
      </c>
    </row>
    <row r="135" spans="1:41" x14ac:dyDescent="0.35">
      <c r="A135" s="68">
        <f t="shared" si="36"/>
        <v>0.45024728850325385</v>
      </c>
      <c r="B135" s="20"/>
      <c r="D135" s="205"/>
      <c r="F135" s="21"/>
      <c r="G135" s="68">
        <v>0.94</v>
      </c>
      <c r="I135" s="204">
        <v>0.51550000000000029</v>
      </c>
      <c r="J135" s="20"/>
      <c r="K135" s="3"/>
      <c r="N135" s="203">
        <v>0.43000000000000016</v>
      </c>
      <c r="S135" s="203">
        <v>0.44599999999999995</v>
      </c>
      <c r="X135" s="175">
        <v>0</v>
      </c>
      <c r="Y135" s="20"/>
      <c r="Z135" s="20"/>
      <c r="AA135" s="18"/>
      <c r="AB135" s="18"/>
      <c r="AC135" s="18"/>
      <c r="AD135" s="18"/>
      <c r="AE135" s="18"/>
      <c r="AF135" s="18"/>
      <c r="AI135" s="21"/>
      <c r="AJ135" s="29">
        <f t="shared" si="38"/>
        <v>45842</v>
      </c>
      <c r="AK135">
        <f t="shared" si="32"/>
        <v>0</v>
      </c>
      <c r="AL135" s="1">
        <f t="shared" si="33"/>
        <v>1</v>
      </c>
      <c r="AM135" s="1">
        <f t="shared" si="34"/>
        <v>0</v>
      </c>
      <c r="AN135" s="145">
        <f t="shared" si="35"/>
        <v>0</v>
      </c>
      <c r="AO135" s="144">
        <f t="shared" si="37"/>
        <v>0.9</v>
      </c>
    </row>
    <row r="136" spans="1:41" x14ac:dyDescent="0.35">
      <c r="A136" s="68">
        <f t="shared" si="36"/>
        <v>0.43458062183658713</v>
      </c>
      <c r="B136" s="20"/>
      <c r="D136" s="205"/>
      <c r="F136" s="21"/>
      <c r="G136" s="68">
        <v>0.95</v>
      </c>
      <c r="I136" s="204">
        <v>0.5012500000000002</v>
      </c>
      <c r="J136" s="20"/>
      <c r="K136" s="3"/>
      <c r="N136" s="203">
        <v>0.41666666666666674</v>
      </c>
      <c r="S136" s="203">
        <v>0.42999999999999994</v>
      </c>
      <c r="X136" s="175">
        <v>0</v>
      </c>
      <c r="Y136" s="20"/>
      <c r="Z136" s="20"/>
      <c r="AA136" s="18"/>
      <c r="AB136" s="18"/>
      <c r="AC136" s="18"/>
      <c r="AD136" s="18"/>
      <c r="AE136" s="18"/>
      <c r="AF136" s="18"/>
      <c r="AI136" s="21"/>
      <c r="AJ136" s="29">
        <f t="shared" si="38"/>
        <v>45843</v>
      </c>
      <c r="AK136">
        <f t="shared" si="32"/>
        <v>0</v>
      </c>
      <c r="AL136" s="1">
        <f t="shared" si="33"/>
        <v>1</v>
      </c>
      <c r="AM136" s="1">
        <f t="shared" si="34"/>
        <v>0</v>
      </c>
      <c r="AN136" s="145">
        <f t="shared" si="35"/>
        <v>0</v>
      </c>
      <c r="AO136" s="144">
        <f t="shared" si="37"/>
        <v>0.9</v>
      </c>
    </row>
    <row r="137" spans="1:41" x14ac:dyDescent="0.35">
      <c r="A137" s="68">
        <f t="shared" si="36"/>
        <v>0.41891395516992042</v>
      </c>
      <c r="B137" s="20"/>
      <c r="D137" s="205"/>
      <c r="F137" s="21"/>
      <c r="G137" s="68">
        <v>0.96</v>
      </c>
      <c r="I137" s="204">
        <v>0.4870000000000001</v>
      </c>
      <c r="J137" s="20"/>
      <c r="K137" s="3"/>
      <c r="N137" s="203">
        <v>0.40333333333333354</v>
      </c>
      <c r="S137" s="203">
        <v>0.41399999999999992</v>
      </c>
      <c r="X137" s="175">
        <v>0</v>
      </c>
      <c r="Y137" s="20"/>
      <c r="Z137" s="20"/>
      <c r="AA137" s="18"/>
      <c r="AB137" s="18"/>
      <c r="AC137" s="18"/>
      <c r="AD137" s="18"/>
      <c r="AE137" s="18"/>
      <c r="AF137" s="18"/>
      <c r="AI137" s="21"/>
      <c r="AJ137" s="29">
        <f t="shared" si="38"/>
        <v>45844</v>
      </c>
      <c r="AK137">
        <f t="shared" si="32"/>
        <v>0</v>
      </c>
      <c r="AL137" s="1">
        <f t="shared" si="33"/>
        <v>1</v>
      </c>
      <c r="AM137" s="1">
        <f t="shared" ref="AM137:AM168" si="39">_xlfn.XLOOKUP(AJ137,A$27:A$36,B$27:B$36,0,-1)</f>
        <v>0</v>
      </c>
      <c r="AN137" s="145">
        <f t="shared" si="35"/>
        <v>0</v>
      </c>
      <c r="AO137" s="144">
        <f t="shared" si="37"/>
        <v>0.9</v>
      </c>
    </row>
    <row r="138" spans="1:41" x14ac:dyDescent="0.35">
      <c r="A138" s="68">
        <f t="shared" si="36"/>
        <v>0.40324728850325375</v>
      </c>
      <c r="B138" s="20"/>
      <c r="D138" s="205"/>
      <c r="F138" s="21"/>
      <c r="G138" s="68">
        <v>0.97</v>
      </c>
      <c r="I138" s="204">
        <v>0.47275000000000023</v>
      </c>
      <c r="J138" s="20"/>
      <c r="K138" s="3"/>
      <c r="N138" s="203">
        <v>0.39000000000000012</v>
      </c>
      <c r="S138" s="203">
        <v>0.39799999999999991</v>
      </c>
      <c r="X138" s="175">
        <v>0</v>
      </c>
      <c r="Y138" s="20"/>
      <c r="Z138" s="20"/>
      <c r="AA138" s="18"/>
      <c r="AB138" s="18"/>
      <c r="AC138" s="18"/>
      <c r="AD138" s="18"/>
      <c r="AE138" s="18"/>
      <c r="AF138" s="18"/>
      <c r="AI138" s="21"/>
      <c r="AJ138" s="29">
        <f t="shared" si="38"/>
        <v>45845</v>
      </c>
      <c r="AK138">
        <f t="shared" si="32"/>
        <v>0</v>
      </c>
      <c r="AL138" s="1">
        <f t="shared" si="33"/>
        <v>1</v>
      </c>
      <c r="AM138" s="1">
        <f t="shared" si="39"/>
        <v>0</v>
      </c>
      <c r="AN138" s="145">
        <f t="shared" si="35"/>
        <v>0</v>
      </c>
      <c r="AO138" s="144">
        <f t="shared" si="37"/>
        <v>0.9</v>
      </c>
    </row>
    <row r="139" spans="1:41" x14ac:dyDescent="0.35">
      <c r="A139" s="68">
        <f t="shared" si="36"/>
        <v>0.38758062183658704</v>
      </c>
      <c r="B139" s="20"/>
      <c r="D139" s="205"/>
      <c r="F139" s="21"/>
      <c r="G139" s="68">
        <v>0.98</v>
      </c>
      <c r="I139" s="204">
        <v>0.45850000000000013</v>
      </c>
      <c r="J139" s="20"/>
      <c r="K139" s="3"/>
      <c r="N139" s="203">
        <v>0.37666666666666671</v>
      </c>
      <c r="S139" s="203">
        <v>0.3819999999999999</v>
      </c>
      <c r="X139" s="175">
        <v>0</v>
      </c>
      <c r="Y139" s="20"/>
      <c r="Z139" s="20"/>
      <c r="AA139" s="18"/>
      <c r="AB139" s="18"/>
      <c r="AC139" s="18"/>
      <c r="AD139" s="18"/>
      <c r="AE139" s="18"/>
      <c r="AF139" s="18"/>
      <c r="AI139" s="21"/>
      <c r="AJ139" s="29">
        <f t="shared" si="38"/>
        <v>45846</v>
      </c>
      <c r="AK139">
        <f t="shared" si="32"/>
        <v>0</v>
      </c>
      <c r="AL139" s="1">
        <f t="shared" si="33"/>
        <v>1</v>
      </c>
      <c r="AM139" s="1">
        <f t="shared" si="39"/>
        <v>0</v>
      </c>
      <c r="AN139" s="145">
        <f t="shared" si="35"/>
        <v>0</v>
      </c>
      <c r="AO139" s="144">
        <f t="shared" si="37"/>
        <v>0.9</v>
      </c>
    </row>
    <row r="140" spans="1:41" x14ac:dyDescent="0.35">
      <c r="A140" s="68">
        <f t="shared" si="36"/>
        <v>0.37191395516992043</v>
      </c>
      <c r="B140" s="20"/>
      <c r="D140" s="205"/>
      <c r="F140" s="21"/>
      <c r="G140" s="68">
        <v>0.99</v>
      </c>
      <c r="I140" s="204">
        <v>0.44425000000000026</v>
      </c>
      <c r="J140" s="20"/>
      <c r="K140" s="3"/>
      <c r="N140" s="203">
        <v>0.36333333333333351</v>
      </c>
      <c r="S140" s="203">
        <v>0.36599999999999988</v>
      </c>
      <c r="X140" s="175">
        <v>0</v>
      </c>
      <c r="Y140" s="20"/>
      <c r="Z140" s="20"/>
      <c r="AA140" s="18"/>
      <c r="AB140" s="18"/>
      <c r="AC140" s="18"/>
      <c r="AD140" s="18"/>
      <c r="AE140" s="18"/>
      <c r="AF140" s="18"/>
      <c r="AI140" s="21"/>
      <c r="AJ140" s="29">
        <f t="shared" si="38"/>
        <v>45847</v>
      </c>
      <c r="AK140">
        <f t="shared" si="32"/>
        <v>0</v>
      </c>
      <c r="AL140" s="1">
        <f t="shared" si="33"/>
        <v>1</v>
      </c>
      <c r="AM140" s="1">
        <f t="shared" si="39"/>
        <v>0</v>
      </c>
      <c r="AN140" s="145">
        <f t="shared" si="35"/>
        <v>0</v>
      </c>
      <c r="AO140" s="144">
        <f t="shared" si="37"/>
        <v>0.9</v>
      </c>
    </row>
    <row r="141" spans="1:41" x14ac:dyDescent="0.35">
      <c r="A141" s="68">
        <f t="shared" si="36"/>
        <v>0.35624728850325371</v>
      </c>
      <c r="B141" s="20"/>
      <c r="D141" s="205"/>
      <c r="F141" s="21"/>
      <c r="G141" s="68">
        <v>1</v>
      </c>
      <c r="I141" s="204">
        <v>0.43000000000000016</v>
      </c>
      <c r="J141" s="20"/>
      <c r="K141" s="3"/>
      <c r="N141" s="203">
        <v>0.35000000000000009</v>
      </c>
      <c r="S141" s="203">
        <v>0.34999999999999987</v>
      </c>
      <c r="X141" s="175">
        <v>0</v>
      </c>
      <c r="Y141" s="20"/>
      <c r="Z141" s="20"/>
      <c r="AA141" s="18"/>
      <c r="AB141" s="18"/>
      <c r="AC141" s="18"/>
      <c r="AD141" s="18"/>
      <c r="AE141" s="18"/>
      <c r="AF141" s="18"/>
      <c r="AI141" s="21"/>
      <c r="AJ141" s="29">
        <f t="shared" si="38"/>
        <v>45848</v>
      </c>
      <c r="AK141">
        <f t="shared" si="32"/>
        <v>0</v>
      </c>
      <c r="AL141" s="1">
        <f t="shared" si="33"/>
        <v>1</v>
      </c>
      <c r="AM141" s="1">
        <f t="shared" si="39"/>
        <v>0</v>
      </c>
      <c r="AN141" s="145">
        <f t="shared" si="35"/>
        <v>0</v>
      </c>
      <c r="AO141" s="144">
        <f t="shared" si="37"/>
        <v>0.9</v>
      </c>
    </row>
    <row r="142" spans="1:41" x14ac:dyDescent="0.35">
      <c r="AJ142" s="29">
        <f t="shared" si="38"/>
        <v>45849</v>
      </c>
      <c r="AK142">
        <f t="shared" si="32"/>
        <v>0</v>
      </c>
      <c r="AL142" s="1">
        <f t="shared" si="33"/>
        <v>1</v>
      </c>
      <c r="AM142" s="1">
        <f t="shared" si="39"/>
        <v>0</v>
      </c>
      <c r="AN142" s="145">
        <f t="shared" si="35"/>
        <v>0</v>
      </c>
      <c r="AO142" s="144">
        <f t="shared" si="37"/>
        <v>0.9</v>
      </c>
    </row>
    <row r="143" spans="1:41" x14ac:dyDescent="0.35">
      <c r="AJ143" s="29">
        <f t="shared" si="38"/>
        <v>45850</v>
      </c>
      <c r="AK143">
        <f t="shared" si="32"/>
        <v>0</v>
      </c>
      <c r="AL143" s="1">
        <f t="shared" si="33"/>
        <v>1</v>
      </c>
      <c r="AM143" s="1">
        <f t="shared" si="39"/>
        <v>0</v>
      </c>
      <c r="AN143" s="145">
        <f t="shared" si="35"/>
        <v>0</v>
      </c>
      <c r="AO143" s="144">
        <f t="shared" si="37"/>
        <v>0.9</v>
      </c>
    </row>
    <row r="144" spans="1:41" x14ac:dyDescent="0.35">
      <c r="AJ144" s="29">
        <f t="shared" si="38"/>
        <v>45851</v>
      </c>
      <c r="AK144">
        <f t="shared" si="32"/>
        <v>0</v>
      </c>
      <c r="AL144" s="1">
        <f t="shared" si="33"/>
        <v>1</v>
      </c>
      <c r="AM144" s="1">
        <f t="shared" si="39"/>
        <v>0</v>
      </c>
      <c r="AN144" s="145">
        <f t="shared" si="35"/>
        <v>0</v>
      </c>
      <c r="AO144" s="144">
        <f t="shared" si="37"/>
        <v>0.9</v>
      </c>
    </row>
    <row r="145" spans="36:41" x14ac:dyDescent="0.35">
      <c r="AJ145" s="29">
        <f t="shared" si="38"/>
        <v>45852</v>
      </c>
      <c r="AK145">
        <f t="shared" si="32"/>
        <v>0</v>
      </c>
      <c r="AL145" s="1">
        <f t="shared" si="33"/>
        <v>1</v>
      </c>
      <c r="AM145" s="1">
        <f t="shared" si="39"/>
        <v>0</v>
      </c>
      <c r="AN145" s="145">
        <f t="shared" si="35"/>
        <v>0</v>
      </c>
      <c r="AO145" s="144">
        <f t="shared" si="37"/>
        <v>0.9</v>
      </c>
    </row>
    <row r="146" spans="36:41" x14ac:dyDescent="0.35">
      <c r="AJ146" s="29">
        <f t="shared" si="38"/>
        <v>45853</v>
      </c>
      <c r="AK146">
        <f t="shared" si="32"/>
        <v>0</v>
      </c>
      <c r="AL146" s="1">
        <f t="shared" si="33"/>
        <v>1</v>
      </c>
      <c r="AM146" s="1">
        <f t="shared" si="39"/>
        <v>0</v>
      </c>
      <c r="AN146" s="145">
        <f t="shared" si="35"/>
        <v>0</v>
      </c>
      <c r="AO146" s="144">
        <f t="shared" si="37"/>
        <v>0.9</v>
      </c>
    </row>
    <row r="147" spans="36:41" x14ac:dyDescent="0.35">
      <c r="AJ147" s="29">
        <f t="shared" si="38"/>
        <v>45854</v>
      </c>
      <c r="AK147">
        <f t="shared" si="32"/>
        <v>0</v>
      </c>
      <c r="AL147" s="1">
        <f t="shared" si="33"/>
        <v>1</v>
      </c>
      <c r="AM147" s="1">
        <f t="shared" si="39"/>
        <v>0</v>
      </c>
      <c r="AN147" s="145">
        <f t="shared" si="35"/>
        <v>0</v>
      </c>
      <c r="AO147" s="144">
        <f t="shared" si="37"/>
        <v>0.9</v>
      </c>
    </row>
    <row r="148" spans="36:41" x14ac:dyDescent="0.35">
      <c r="AJ148" s="29">
        <f t="shared" si="38"/>
        <v>45855</v>
      </c>
      <c r="AK148">
        <f t="shared" si="32"/>
        <v>0</v>
      </c>
      <c r="AL148" s="1">
        <f t="shared" si="33"/>
        <v>1</v>
      </c>
      <c r="AM148" s="1">
        <f t="shared" si="39"/>
        <v>0</v>
      </c>
      <c r="AN148" s="145">
        <f t="shared" si="35"/>
        <v>0</v>
      </c>
      <c r="AO148" s="144">
        <f t="shared" si="37"/>
        <v>0.9</v>
      </c>
    </row>
    <row r="149" spans="36:41" x14ac:dyDescent="0.35">
      <c r="AJ149" s="29">
        <f t="shared" si="38"/>
        <v>45856</v>
      </c>
      <c r="AK149">
        <f t="shared" si="32"/>
        <v>0</v>
      </c>
      <c r="AL149" s="1">
        <f t="shared" si="33"/>
        <v>1</v>
      </c>
      <c r="AM149" s="1">
        <f t="shared" si="39"/>
        <v>0</v>
      </c>
      <c r="AN149" s="145">
        <f t="shared" si="35"/>
        <v>0</v>
      </c>
      <c r="AO149" s="144">
        <f t="shared" si="37"/>
        <v>0.9</v>
      </c>
    </row>
    <row r="150" spans="36:41" x14ac:dyDescent="0.35">
      <c r="AJ150" s="29">
        <f t="shared" si="38"/>
        <v>45857</v>
      </c>
      <c r="AK150">
        <f t="shared" si="32"/>
        <v>0</v>
      </c>
      <c r="AL150" s="1">
        <f t="shared" si="33"/>
        <v>1</v>
      </c>
      <c r="AM150" s="1">
        <f t="shared" si="39"/>
        <v>0</v>
      </c>
      <c r="AN150" s="145">
        <f t="shared" si="35"/>
        <v>0</v>
      </c>
      <c r="AO150" s="144">
        <f t="shared" si="37"/>
        <v>0.9</v>
      </c>
    </row>
    <row r="151" spans="36:41" x14ac:dyDescent="0.35">
      <c r="AJ151" s="29">
        <f t="shared" si="38"/>
        <v>45858</v>
      </c>
      <c r="AK151">
        <f t="shared" si="32"/>
        <v>0</v>
      </c>
      <c r="AL151" s="1">
        <f t="shared" si="33"/>
        <v>1</v>
      </c>
      <c r="AM151" s="1">
        <f t="shared" si="39"/>
        <v>0</v>
      </c>
      <c r="AN151" s="145">
        <f t="shared" si="35"/>
        <v>0</v>
      </c>
      <c r="AO151" s="144">
        <f t="shared" si="37"/>
        <v>0.9</v>
      </c>
    </row>
    <row r="152" spans="36:41" x14ac:dyDescent="0.35">
      <c r="AJ152" s="29">
        <f t="shared" si="38"/>
        <v>45859</v>
      </c>
      <c r="AK152">
        <f t="shared" si="32"/>
        <v>0</v>
      </c>
      <c r="AL152" s="1">
        <f t="shared" si="33"/>
        <v>1</v>
      </c>
      <c r="AM152" s="1">
        <f t="shared" si="39"/>
        <v>0</v>
      </c>
      <c r="AN152" s="145">
        <f t="shared" si="35"/>
        <v>0</v>
      </c>
      <c r="AO152" s="144">
        <f t="shared" si="37"/>
        <v>0.9</v>
      </c>
    </row>
    <row r="153" spans="36:41" x14ac:dyDescent="0.35">
      <c r="AJ153" s="29">
        <f t="shared" si="38"/>
        <v>45860</v>
      </c>
      <c r="AK153">
        <f t="shared" si="32"/>
        <v>0</v>
      </c>
      <c r="AL153" s="1">
        <f t="shared" si="33"/>
        <v>1</v>
      </c>
      <c r="AM153" s="1">
        <f t="shared" si="39"/>
        <v>0</v>
      </c>
      <c r="AN153" s="145">
        <f t="shared" si="35"/>
        <v>0</v>
      </c>
      <c r="AO153" s="144">
        <f t="shared" si="37"/>
        <v>0.9</v>
      </c>
    </row>
    <row r="154" spans="36:41" x14ac:dyDescent="0.35">
      <c r="AJ154" s="29">
        <f t="shared" si="38"/>
        <v>45861</v>
      </c>
      <c r="AK154">
        <f t="shared" si="32"/>
        <v>0</v>
      </c>
      <c r="AL154" s="1">
        <f t="shared" si="33"/>
        <v>1</v>
      </c>
      <c r="AM154" s="1">
        <f t="shared" si="39"/>
        <v>0</v>
      </c>
      <c r="AN154" s="145">
        <f t="shared" si="35"/>
        <v>0</v>
      </c>
      <c r="AO154" s="144">
        <f t="shared" si="37"/>
        <v>0.9</v>
      </c>
    </row>
    <row r="155" spans="36:41" x14ac:dyDescent="0.35">
      <c r="AJ155" s="29">
        <f t="shared" si="38"/>
        <v>45862</v>
      </c>
      <c r="AK155">
        <f t="shared" si="32"/>
        <v>0</v>
      </c>
      <c r="AL155" s="1">
        <f t="shared" si="33"/>
        <v>1</v>
      </c>
      <c r="AM155" s="1">
        <f t="shared" si="39"/>
        <v>0</v>
      </c>
      <c r="AN155" s="145">
        <f t="shared" si="35"/>
        <v>0</v>
      </c>
      <c r="AO155" s="144">
        <f t="shared" si="37"/>
        <v>0.9</v>
      </c>
    </row>
    <row r="156" spans="36:41" x14ac:dyDescent="0.35">
      <c r="AJ156" s="29">
        <f t="shared" si="38"/>
        <v>45863</v>
      </c>
      <c r="AK156">
        <f t="shared" si="32"/>
        <v>0</v>
      </c>
      <c r="AL156" s="1">
        <f t="shared" si="33"/>
        <v>1</v>
      </c>
      <c r="AM156" s="1">
        <f t="shared" si="39"/>
        <v>0</v>
      </c>
      <c r="AN156" s="145">
        <f t="shared" si="35"/>
        <v>0</v>
      </c>
      <c r="AO156" s="144">
        <f t="shared" si="37"/>
        <v>0.9</v>
      </c>
    </row>
    <row r="157" spans="36:41" x14ac:dyDescent="0.35">
      <c r="AJ157" s="29">
        <f t="shared" si="38"/>
        <v>45864</v>
      </c>
      <c r="AK157">
        <f t="shared" si="32"/>
        <v>0</v>
      </c>
      <c r="AL157" s="1">
        <f t="shared" si="33"/>
        <v>1</v>
      </c>
      <c r="AM157" s="1">
        <f t="shared" si="39"/>
        <v>0</v>
      </c>
      <c r="AN157" s="145">
        <f t="shared" si="35"/>
        <v>0</v>
      </c>
      <c r="AO157" s="144">
        <f t="shared" si="37"/>
        <v>0.9</v>
      </c>
    </row>
    <row r="158" spans="36:41" x14ac:dyDescent="0.35">
      <c r="AJ158" s="29">
        <f t="shared" si="38"/>
        <v>45865</v>
      </c>
      <c r="AK158">
        <f t="shared" si="32"/>
        <v>0</v>
      </c>
      <c r="AL158" s="1">
        <f t="shared" si="33"/>
        <v>1</v>
      </c>
      <c r="AM158" s="1">
        <f t="shared" si="39"/>
        <v>0</v>
      </c>
      <c r="AN158" s="145">
        <f t="shared" si="35"/>
        <v>0</v>
      </c>
      <c r="AO158" s="144">
        <f t="shared" si="37"/>
        <v>0.9</v>
      </c>
    </row>
    <row r="159" spans="36:41" x14ac:dyDescent="0.35">
      <c r="AJ159" s="29">
        <f t="shared" si="38"/>
        <v>45866</v>
      </c>
      <c r="AK159">
        <f t="shared" si="32"/>
        <v>0</v>
      </c>
      <c r="AL159" s="1">
        <f t="shared" si="33"/>
        <v>1</v>
      </c>
      <c r="AM159" s="1">
        <f t="shared" si="39"/>
        <v>0</v>
      </c>
      <c r="AN159" s="145">
        <f t="shared" si="35"/>
        <v>0</v>
      </c>
      <c r="AO159" s="144">
        <f t="shared" si="37"/>
        <v>0.9</v>
      </c>
    </row>
    <row r="160" spans="36:41" x14ac:dyDescent="0.35">
      <c r="AJ160" s="29">
        <f t="shared" si="38"/>
        <v>45867</v>
      </c>
      <c r="AK160">
        <f t="shared" si="32"/>
        <v>0</v>
      </c>
      <c r="AL160" s="1">
        <f t="shared" si="33"/>
        <v>1</v>
      </c>
      <c r="AM160" s="1">
        <f t="shared" si="39"/>
        <v>0</v>
      </c>
      <c r="AN160" s="145">
        <f t="shared" si="35"/>
        <v>0</v>
      </c>
      <c r="AO160" s="144">
        <f t="shared" si="37"/>
        <v>0.9</v>
      </c>
    </row>
    <row r="161" spans="36:41" x14ac:dyDescent="0.35">
      <c r="AJ161" s="29">
        <f t="shared" si="38"/>
        <v>45868</v>
      </c>
      <c r="AK161">
        <f t="shared" si="32"/>
        <v>0</v>
      </c>
      <c r="AL161" s="1">
        <f t="shared" si="33"/>
        <v>1</v>
      </c>
      <c r="AM161" s="1">
        <f t="shared" si="39"/>
        <v>0</v>
      </c>
      <c r="AN161" s="145">
        <f t="shared" si="35"/>
        <v>0</v>
      </c>
      <c r="AO161" s="144">
        <f t="shared" si="37"/>
        <v>0.9</v>
      </c>
    </row>
    <row r="162" spans="36:41" x14ac:dyDescent="0.35">
      <c r="AJ162" s="29">
        <f t="shared" si="38"/>
        <v>45869</v>
      </c>
      <c r="AK162">
        <f t="shared" si="32"/>
        <v>0.5</v>
      </c>
      <c r="AL162" s="1">
        <f t="shared" si="33"/>
        <v>0.9</v>
      </c>
      <c r="AM162" s="1">
        <f t="shared" si="39"/>
        <v>0.5</v>
      </c>
      <c r="AN162" s="145">
        <f t="shared" si="35"/>
        <v>0.5</v>
      </c>
      <c r="AO162" s="144">
        <f t="shared" si="37"/>
        <v>0.9</v>
      </c>
    </row>
    <row r="163" spans="36:41" x14ac:dyDescent="0.35">
      <c r="AJ163" s="29">
        <f t="shared" si="38"/>
        <v>45870</v>
      </c>
      <c r="AK163">
        <f t="shared" si="32"/>
        <v>0</v>
      </c>
      <c r="AL163" s="1">
        <f t="shared" si="33"/>
        <v>1</v>
      </c>
      <c r="AM163" s="1">
        <f t="shared" si="39"/>
        <v>0</v>
      </c>
      <c r="AN163" s="145">
        <f t="shared" si="35"/>
        <v>0</v>
      </c>
      <c r="AO163" s="144">
        <f t="shared" si="37"/>
        <v>0.95</v>
      </c>
    </row>
    <row r="164" spans="36:41" x14ac:dyDescent="0.35">
      <c r="AJ164" s="29">
        <f t="shared" si="38"/>
        <v>45871</v>
      </c>
      <c r="AK164">
        <f t="shared" si="32"/>
        <v>0</v>
      </c>
      <c r="AL164" s="1">
        <f t="shared" si="33"/>
        <v>1</v>
      </c>
      <c r="AM164" s="1">
        <f t="shared" si="39"/>
        <v>0</v>
      </c>
      <c r="AN164" s="145">
        <f t="shared" si="35"/>
        <v>0</v>
      </c>
      <c r="AO164" s="144">
        <f t="shared" si="37"/>
        <v>0.95</v>
      </c>
    </row>
    <row r="165" spans="36:41" x14ac:dyDescent="0.35">
      <c r="AJ165" s="29">
        <f t="shared" si="38"/>
        <v>45872</v>
      </c>
      <c r="AK165">
        <f t="shared" si="32"/>
        <v>0</v>
      </c>
      <c r="AL165" s="1">
        <f t="shared" si="33"/>
        <v>1</v>
      </c>
      <c r="AM165" s="1">
        <f t="shared" si="39"/>
        <v>0</v>
      </c>
      <c r="AN165" s="145">
        <f t="shared" si="35"/>
        <v>0</v>
      </c>
      <c r="AO165" s="144">
        <f t="shared" si="37"/>
        <v>0.95</v>
      </c>
    </row>
    <row r="166" spans="36:41" x14ac:dyDescent="0.35">
      <c r="AJ166" s="29">
        <f t="shared" si="38"/>
        <v>45873</v>
      </c>
      <c r="AK166">
        <f t="shared" si="32"/>
        <v>0</v>
      </c>
      <c r="AL166" s="1">
        <f t="shared" si="33"/>
        <v>1</v>
      </c>
      <c r="AM166" s="1">
        <f t="shared" si="39"/>
        <v>0</v>
      </c>
      <c r="AN166" s="145">
        <f t="shared" si="35"/>
        <v>0</v>
      </c>
      <c r="AO166" s="144">
        <f t="shared" si="37"/>
        <v>0.95</v>
      </c>
    </row>
    <row r="167" spans="36:41" x14ac:dyDescent="0.35">
      <c r="AJ167" s="29">
        <f t="shared" si="38"/>
        <v>45874</v>
      </c>
      <c r="AK167">
        <f t="shared" si="32"/>
        <v>0</v>
      </c>
      <c r="AL167" s="1">
        <f t="shared" si="33"/>
        <v>1</v>
      </c>
      <c r="AM167" s="1">
        <f t="shared" si="39"/>
        <v>0</v>
      </c>
      <c r="AN167" s="145">
        <f t="shared" si="35"/>
        <v>0</v>
      </c>
      <c r="AO167" s="144">
        <f t="shared" si="37"/>
        <v>0.95</v>
      </c>
    </row>
    <row r="168" spans="36:41" x14ac:dyDescent="0.35">
      <c r="AJ168" s="29">
        <f t="shared" si="38"/>
        <v>45875</v>
      </c>
      <c r="AK168">
        <f t="shared" si="32"/>
        <v>0</v>
      </c>
      <c r="AL168" s="1">
        <f t="shared" si="33"/>
        <v>1</v>
      </c>
      <c r="AM168" s="1">
        <f t="shared" si="39"/>
        <v>0</v>
      </c>
      <c r="AN168" s="145">
        <f t="shared" si="35"/>
        <v>0</v>
      </c>
      <c r="AO168" s="144">
        <f t="shared" si="37"/>
        <v>0.95</v>
      </c>
    </row>
    <row r="169" spans="36:41" x14ac:dyDescent="0.35">
      <c r="AJ169" s="29">
        <f t="shared" si="38"/>
        <v>45876</v>
      </c>
      <c r="AK169">
        <f t="shared" ref="AK169:AK232" si="40">_xlfn.XLOOKUP(AJ169,A$27:A$36,B$27:B$36,0,0)</f>
        <v>0</v>
      </c>
      <c r="AL169" s="1">
        <f t="shared" ref="AL169:AL232" si="41">_xlfn.XLOOKUP(AJ169,A$15:A$24,B$15:B$24,1,0)</f>
        <v>1</v>
      </c>
      <c r="AM169" s="1">
        <f t="shared" ref="AM169:AM200" si="42">_xlfn.XLOOKUP(AJ169,A$27:A$36,B$27:B$36,0,-1)</f>
        <v>0</v>
      </c>
      <c r="AN169" s="145">
        <f t="shared" ref="AN169:AN223" si="43">AK169</f>
        <v>0</v>
      </c>
      <c r="AO169" s="144">
        <f t="shared" si="37"/>
        <v>0.95</v>
      </c>
    </row>
    <row r="170" spans="36:41" x14ac:dyDescent="0.35">
      <c r="AJ170" s="29">
        <f t="shared" si="38"/>
        <v>45877</v>
      </c>
      <c r="AK170">
        <f t="shared" si="40"/>
        <v>0</v>
      </c>
      <c r="AL170" s="1">
        <f t="shared" si="41"/>
        <v>1</v>
      </c>
      <c r="AM170" s="1">
        <f t="shared" si="42"/>
        <v>0</v>
      </c>
      <c r="AN170" s="145">
        <f t="shared" si="43"/>
        <v>0</v>
      </c>
      <c r="AO170" s="144">
        <f t="shared" ref="AO170:AO233" si="44">IF(AL170=1,AO171,AL170)</f>
        <v>0.95</v>
      </c>
    </row>
    <row r="171" spans="36:41" x14ac:dyDescent="0.35">
      <c r="AJ171" s="29">
        <f t="shared" ref="AJ171:AJ234" si="45">AJ170+1</f>
        <v>45878</v>
      </c>
      <c r="AK171">
        <f t="shared" si="40"/>
        <v>0</v>
      </c>
      <c r="AL171" s="1">
        <f t="shared" si="41"/>
        <v>1</v>
      </c>
      <c r="AM171" s="1">
        <f t="shared" si="42"/>
        <v>0</v>
      </c>
      <c r="AN171" s="145">
        <f t="shared" si="43"/>
        <v>0</v>
      </c>
      <c r="AO171" s="144">
        <f t="shared" si="44"/>
        <v>0.95</v>
      </c>
    </row>
    <row r="172" spans="36:41" x14ac:dyDescent="0.35">
      <c r="AJ172" s="29">
        <f t="shared" si="45"/>
        <v>45879</v>
      </c>
      <c r="AK172">
        <f t="shared" si="40"/>
        <v>0</v>
      </c>
      <c r="AL172" s="1">
        <f t="shared" si="41"/>
        <v>1</v>
      </c>
      <c r="AM172" s="1">
        <f t="shared" si="42"/>
        <v>0</v>
      </c>
      <c r="AN172" s="145">
        <f t="shared" si="43"/>
        <v>0</v>
      </c>
      <c r="AO172" s="144">
        <f t="shared" si="44"/>
        <v>0.95</v>
      </c>
    </row>
    <row r="173" spans="36:41" x14ac:dyDescent="0.35">
      <c r="AJ173" s="29">
        <f t="shared" si="45"/>
        <v>45880</v>
      </c>
      <c r="AK173">
        <f t="shared" si="40"/>
        <v>0</v>
      </c>
      <c r="AL173" s="1">
        <f t="shared" si="41"/>
        <v>1</v>
      </c>
      <c r="AM173" s="1">
        <f t="shared" si="42"/>
        <v>0</v>
      </c>
      <c r="AN173" s="145">
        <f t="shared" si="43"/>
        <v>0</v>
      </c>
      <c r="AO173" s="144">
        <f t="shared" si="44"/>
        <v>0.95</v>
      </c>
    </row>
    <row r="174" spans="36:41" x14ac:dyDescent="0.35">
      <c r="AJ174" s="29">
        <f t="shared" si="45"/>
        <v>45881</v>
      </c>
      <c r="AK174">
        <f t="shared" si="40"/>
        <v>0</v>
      </c>
      <c r="AL174" s="1">
        <f t="shared" si="41"/>
        <v>1</v>
      </c>
      <c r="AM174" s="1">
        <f t="shared" si="42"/>
        <v>0</v>
      </c>
      <c r="AN174" s="145">
        <f t="shared" si="43"/>
        <v>0</v>
      </c>
      <c r="AO174" s="144">
        <f t="shared" si="44"/>
        <v>0.95</v>
      </c>
    </row>
    <row r="175" spans="36:41" x14ac:dyDescent="0.35">
      <c r="AJ175" s="29">
        <f t="shared" si="45"/>
        <v>45882</v>
      </c>
      <c r="AK175">
        <f t="shared" si="40"/>
        <v>0</v>
      </c>
      <c r="AL175" s="1">
        <f t="shared" si="41"/>
        <v>1</v>
      </c>
      <c r="AM175" s="1">
        <f t="shared" si="42"/>
        <v>0</v>
      </c>
      <c r="AN175" s="145">
        <f t="shared" si="43"/>
        <v>0</v>
      </c>
      <c r="AO175" s="144">
        <f t="shared" si="44"/>
        <v>0.95</v>
      </c>
    </row>
    <row r="176" spans="36:41" x14ac:dyDescent="0.35">
      <c r="AJ176" s="29">
        <f t="shared" si="45"/>
        <v>45883</v>
      </c>
      <c r="AK176">
        <f t="shared" si="40"/>
        <v>0</v>
      </c>
      <c r="AL176" s="1">
        <f t="shared" si="41"/>
        <v>1</v>
      </c>
      <c r="AM176" s="1">
        <f t="shared" si="42"/>
        <v>0</v>
      </c>
      <c r="AN176" s="145">
        <f t="shared" si="43"/>
        <v>0</v>
      </c>
      <c r="AO176" s="144">
        <f t="shared" si="44"/>
        <v>0.95</v>
      </c>
    </row>
    <row r="177" spans="36:41" x14ac:dyDescent="0.35">
      <c r="AJ177" s="29">
        <f t="shared" si="45"/>
        <v>45884</v>
      </c>
      <c r="AK177">
        <f t="shared" si="40"/>
        <v>0</v>
      </c>
      <c r="AL177" s="1">
        <f t="shared" si="41"/>
        <v>1</v>
      </c>
      <c r="AM177" s="1">
        <f t="shared" si="42"/>
        <v>0</v>
      </c>
      <c r="AN177" s="145">
        <f t="shared" si="43"/>
        <v>0</v>
      </c>
      <c r="AO177" s="144">
        <f t="shared" si="44"/>
        <v>0.95</v>
      </c>
    </row>
    <row r="178" spans="36:41" x14ac:dyDescent="0.35">
      <c r="AJ178" s="29">
        <f t="shared" si="45"/>
        <v>45885</v>
      </c>
      <c r="AK178">
        <f t="shared" si="40"/>
        <v>0</v>
      </c>
      <c r="AL178" s="1">
        <f t="shared" si="41"/>
        <v>1</v>
      </c>
      <c r="AM178" s="1">
        <f t="shared" si="42"/>
        <v>0</v>
      </c>
      <c r="AN178" s="145">
        <f t="shared" si="43"/>
        <v>0</v>
      </c>
      <c r="AO178" s="144">
        <f t="shared" si="44"/>
        <v>0.95</v>
      </c>
    </row>
    <row r="179" spans="36:41" x14ac:dyDescent="0.35">
      <c r="AJ179" s="29">
        <f t="shared" si="45"/>
        <v>45886</v>
      </c>
      <c r="AK179">
        <f t="shared" si="40"/>
        <v>0</v>
      </c>
      <c r="AL179" s="1">
        <f t="shared" si="41"/>
        <v>1</v>
      </c>
      <c r="AM179" s="1">
        <f t="shared" si="42"/>
        <v>0</v>
      </c>
      <c r="AN179" s="145">
        <f t="shared" si="43"/>
        <v>0</v>
      </c>
      <c r="AO179" s="144">
        <f t="shared" si="44"/>
        <v>0.95</v>
      </c>
    </row>
    <row r="180" spans="36:41" x14ac:dyDescent="0.35">
      <c r="AJ180" s="29">
        <f t="shared" si="45"/>
        <v>45887</v>
      </c>
      <c r="AK180">
        <f t="shared" si="40"/>
        <v>0</v>
      </c>
      <c r="AL180" s="1">
        <f t="shared" si="41"/>
        <v>1</v>
      </c>
      <c r="AM180" s="1">
        <f t="shared" si="42"/>
        <v>0</v>
      </c>
      <c r="AN180" s="145">
        <f t="shared" si="43"/>
        <v>0</v>
      </c>
      <c r="AO180" s="144">
        <f t="shared" si="44"/>
        <v>0.95</v>
      </c>
    </row>
    <row r="181" spans="36:41" x14ac:dyDescent="0.35">
      <c r="AJ181" s="29">
        <f t="shared" si="45"/>
        <v>45888</v>
      </c>
      <c r="AK181">
        <f t="shared" si="40"/>
        <v>0</v>
      </c>
      <c r="AL181" s="1">
        <f t="shared" si="41"/>
        <v>1</v>
      </c>
      <c r="AM181" s="1">
        <f t="shared" si="42"/>
        <v>0</v>
      </c>
      <c r="AN181" s="145">
        <f t="shared" si="43"/>
        <v>0</v>
      </c>
      <c r="AO181" s="144">
        <f t="shared" si="44"/>
        <v>0.95</v>
      </c>
    </row>
    <row r="182" spans="36:41" x14ac:dyDescent="0.35">
      <c r="AJ182" s="29">
        <f t="shared" si="45"/>
        <v>45889</v>
      </c>
      <c r="AK182">
        <f t="shared" si="40"/>
        <v>0</v>
      </c>
      <c r="AL182" s="1">
        <f t="shared" si="41"/>
        <v>1</v>
      </c>
      <c r="AM182" s="1">
        <f t="shared" si="42"/>
        <v>0</v>
      </c>
      <c r="AN182" s="145">
        <f t="shared" si="43"/>
        <v>0</v>
      </c>
      <c r="AO182" s="144">
        <f t="shared" si="44"/>
        <v>0.95</v>
      </c>
    </row>
    <row r="183" spans="36:41" x14ac:dyDescent="0.35">
      <c r="AJ183" s="29">
        <f t="shared" si="45"/>
        <v>45890</v>
      </c>
      <c r="AK183">
        <f t="shared" si="40"/>
        <v>0</v>
      </c>
      <c r="AL183" s="1">
        <f t="shared" si="41"/>
        <v>1</v>
      </c>
      <c r="AM183" s="1">
        <f t="shared" si="42"/>
        <v>0</v>
      </c>
      <c r="AN183" s="145">
        <f t="shared" si="43"/>
        <v>0</v>
      </c>
      <c r="AO183" s="144">
        <f t="shared" si="44"/>
        <v>0.95</v>
      </c>
    </row>
    <row r="184" spans="36:41" x14ac:dyDescent="0.35">
      <c r="AJ184" s="29">
        <f t="shared" si="45"/>
        <v>45891</v>
      </c>
      <c r="AK184">
        <f t="shared" si="40"/>
        <v>0</v>
      </c>
      <c r="AL184" s="1">
        <f t="shared" si="41"/>
        <v>1</v>
      </c>
      <c r="AM184" s="1">
        <f t="shared" si="42"/>
        <v>0</v>
      </c>
      <c r="AN184" s="145">
        <f t="shared" si="43"/>
        <v>0</v>
      </c>
      <c r="AO184" s="144">
        <f t="shared" si="44"/>
        <v>0.95</v>
      </c>
    </row>
    <row r="185" spans="36:41" x14ac:dyDescent="0.35">
      <c r="AJ185" s="29">
        <f t="shared" si="45"/>
        <v>45892</v>
      </c>
      <c r="AK185">
        <f t="shared" si="40"/>
        <v>0</v>
      </c>
      <c r="AL185" s="1">
        <f t="shared" si="41"/>
        <v>1</v>
      </c>
      <c r="AM185" s="1">
        <f t="shared" si="42"/>
        <v>0</v>
      </c>
      <c r="AN185" s="145">
        <f t="shared" si="43"/>
        <v>0</v>
      </c>
      <c r="AO185" s="144">
        <f t="shared" si="44"/>
        <v>0.95</v>
      </c>
    </row>
    <row r="186" spans="36:41" x14ac:dyDescent="0.35">
      <c r="AJ186" s="29">
        <f t="shared" si="45"/>
        <v>45893</v>
      </c>
      <c r="AK186">
        <f t="shared" si="40"/>
        <v>0</v>
      </c>
      <c r="AL186" s="1">
        <f t="shared" si="41"/>
        <v>1</v>
      </c>
      <c r="AM186" s="1">
        <f t="shared" si="42"/>
        <v>0</v>
      </c>
      <c r="AN186" s="145">
        <f t="shared" si="43"/>
        <v>0</v>
      </c>
      <c r="AO186" s="144">
        <f t="shared" si="44"/>
        <v>0.95</v>
      </c>
    </row>
    <row r="187" spans="36:41" x14ac:dyDescent="0.35">
      <c r="AJ187" s="29">
        <f t="shared" si="45"/>
        <v>45894</v>
      </c>
      <c r="AK187">
        <f t="shared" si="40"/>
        <v>0</v>
      </c>
      <c r="AL187" s="1">
        <f t="shared" si="41"/>
        <v>1</v>
      </c>
      <c r="AM187" s="1">
        <f t="shared" si="42"/>
        <v>0</v>
      </c>
      <c r="AN187" s="145">
        <f t="shared" si="43"/>
        <v>0</v>
      </c>
      <c r="AO187" s="144">
        <f t="shared" si="44"/>
        <v>0.95</v>
      </c>
    </row>
    <row r="188" spans="36:41" x14ac:dyDescent="0.35">
      <c r="AJ188" s="29">
        <f t="shared" si="45"/>
        <v>45895</v>
      </c>
      <c r="AK188">
        <f t="shared" si="40"/>
        <v>0</v>
      </c>
      <c r="AL188" s="1">
        <f t="shared" si="41"/>
        <v>1</v>
      </c>
      <c r="AM188" s="1">
        <f t="shared" si="42"/>
        <v>0</v>
      </c>
      <c r="AN188" s="145">
        <f t="shared" si="43"/>
        <v>0</v>
      </c>
      <c r="AO188" s="144">
        <f t="shared" si="44"/>
        <v>0.95</v>
      </c>
    </row>
    <row r="189" spans="36:41" x14ac:dyDescent="0.35">
      <c r="AJ189" s="29">
        <f t="shared" si="45"/>
        <v>45896</v>
      </c>
      <c r="AK189">
        <f t="shared" si="40"/>
        <v>0</v>
      </c>
      <c r="AL189" s="1">
        <f t="shared" si="41"/>
        <v>1</v>
      </c>
      <c r="AM189" s="1">
        <f t="shared" si="42"/>
        <v>0</v>
      </c>
      <c r="AN189" s="145">
        <f t="shared" si="43"/>
        <v>0</v>
      </c>
      <c r="AO189" s="144">
        <f t="shared" si="44"/>
        <v>0.95</v>
      </c>
    </row>
    <row r="190" spans="36:41" x14ac:dyDescent="0.35">
      <c r="AJ190" s="29">
        <f t="shared" si="45"/>
        <v>45897</v>
      </c>
      <c r="AK190">
        <f t="shared" si="40"/>
        <v>0</v>
      </c>
      <c r="AL190" s="1">
        <f t="shared" si="41"/>
        <v>1</v>
      </c>
      <c r="AM190" s="1">
        <f t="shared" si="42"/>
        <v>0</v>
      </c>
      <c r="AN190" s="145">
        <f t="shared" si="43"/>
        <v>0</v>
      </c>
      <c r="AO190" s="144">
        <f t="shared" si="44"/>
        <v>0.95</v>
      </c>
    </row>
    <row r="191" spans="36:41" x14ac:dyDescent="0.35">
      <c r="AJ191" s="29">
        <f t="shared" si="45"/>
        <v>45898</v>
      </c>
      <c r="AK191">
        <f t="shared" si="40"/>
        <v>0</v>
      </c>
      <c r="AL191" s="1">
        <f t="shared" si="41"/>
        <v>1</v>
      </c>
      <c r="AM191" s="1">
        <f t="shared" si="42"/>
        <v>0</v>
      </c>
      <c r="AN191" s="145">
        <f t="shared" si="43"/>
        <v>0</v>
      </c>
      <c r="AO191" s="144">
        <f t="shared" si="44"/>
        <v>0.95</v>
      </c>
    </row>
    <row r="192" spans="36:41" x14ac:dyDescent="0.35">
      <c r="AJ192" s="29">
        <f t="shared" si="45"/>
        <v>45899</v>
      </c>
      <c r="AK192">
        <f t="shared" si="40"/>
        <v>0</v>
      </c>
      <c r="AL192" s="1">
        <f t="shared" si="41"/>
        <v>1</v>
      </c>
      <c r="AM192" s="1">
        <f t="shared" si="42"/>
        <v>0</v>
      </c>
      <c r="AN192" s="145">
        <f t="shared" si="43"/>
        <v>0</v>
      </c>
      <c r="AO192" s="144">
        <f t="shared" si="44"/>
        <v>0.95</v>
      </c>
    </row>
    <row r="193" spans="36:41" x14ac:dyDescent="0.35">
      <c r="AJ193" s="29">
        <f t="shared" si="45"/>
        <v>45900</v>
      </c>
      <c r="AK193">
        <f t="shared" si="40"/>
        <v>0</v>
      </c>
      <c r="AL193" s="1">
        <f t="shared" si="41"/>
        <v>0.95</v>
      </c>
      <c r="AM193" s="1">
        <f t="shared" si="42"/>
        <v>0</v>
      </c>
      <c r="AN193" s="145">
        <f t="shared" si="43"/>
        <v>0</v>
      </c>
      <c r="AO193" s="144">
        <f t="shared" si="44"/>
        <v>0.95</v>
      </c>
    </row>
    <row r="194" spans="36:41" x14ac:dyDescent="0.35">
      <c r="AJ194" s="29">
        <f t="shared" si="45"/>
        <v>45901</v>
      </c>
      <c r="AK194">
        <f t="shared" si="40"/>
        <v>0</v>
      </c>
      <c r="AL194" s="1">
        <f t="shared" si="41"/>
        <v>1</v>
      </c>
      <c r="AM194" s="1">
        <f t="shared" si="42"/>
        <v>0</v>
      </c>
      <c r="AN194" s="145">
        <f t="shared" si="43"/>
        <v>0</v>
      </c>
      <c r="AO194" s="144">
        <f t="shared" si="44"/>
        <v>1</v>
      </c>
    </row>
    <row r="195" spans="36:41" x14ac:dyDescent="0.35">
      <c r="AJ195" s="29">
        <f t="shared" si="45"/>
        <v>45902</v>
      </c>
      <c r="AK195">
        <f t="shared" si="40"/>
        <v>0</v>
      </c>
      <c r="AL195" s="1">
        <f t="shared" si="41"/>
        <v>1</v>
      </c>
      <c r="AM195" s="1">
        <f t="shared" si="42"/>
        <v>0</v>
      </c>
      <c r="AN195" s="145">
        <f t="shared" si="43"/>
        <v>0</v>
      </c>
      <c r="AO195" s="144">
        <f t="shared" si="44"/>
        <v>1</v>
      </c>
    </row>
    <row r="196" spans="36:41" x14ac:dyDescent="0.35">
      <c r="AJ196" s="29">
        <f t="shared" si="45"/>
        <v>45903</v>
      </c>
      <c r="AK196">
        <f t="shared" si="40"/>
        <v>0</v>
      </c>
      <c r="AL196" s="1">
        <f t="shared" si="41"/>
        <v>1</v>
      </c>
      <c r="AM196" s="1">
        <f t="shared" si="42"/>
        <v>0</v>
      </c>
      <c r="AN196" s="145">
        <f t="shared" si="43"/>
        <v>0</v>
      </c>
      <c r="AO196" s="144">
        <f t="shared" si="44"/>
        <v>1</v>
      </c>
    </row>
    <row r="197" spans="36:41" x14ac:dyDescent="0.35">
      <c r="AJ197" s="29">
        <f t="shared" si="45"/>
        <v>45904</v>
      </c>
      <c r="AK197">
        <f t="shared" si="40"/>
        <v>0</v>
      </c>
      <c r="AL197" s="1">
        <f t="shared" si="41"/>
        <v>1</v>
      </c>
      <c r="AM197" s="1">
        <f t="shared" si="42"/>
        <v>0</v>
      </c>
      <c r="AN197" s="145">
        <f t="shared" si="43"/>
        <v>0</v>
      </c>
      <c r="AO197" s="144">
        <f t="shared" si="44"/>
        <v>1</v>
      </c>
    </row>
    <row r="198" spans="36:41" x14ac:dyDescent="0.35">
      <c r="AJ198" s="29">
        <f t="shared" si="45"/>
        <v>45905</v>
      </c>
      <c r="AK198">
        <f t="shared" si="40"/>
        <v>0</v>
      </c>
      <c r="AL198" s="1">
        <f t="shared" si="41"/>
        <v>1</v>
      </c>
      <c r="AM198" s="1">
        <f t="shared" si="42"/>
        <v>0</v>
      </c>
      <c r="AN198" s="145">
        <f t="shared" si="43"/>
        <v>0</v>
      </c>
      <c r="AO198" s="144">
        <f t="shared" si="44"/>
        <v>1</v>
      </c>
    </row>
    <row r="199" spans="36:41" x14ac:dyDescent="0.35">
      <c r="AJ199" s="29">
        <f t="shared" si="45"/>
        <v>45906</v>
      </c>
      <c r="AK199">
        <f t="shared" si="40"/>
        <v>0</v>
      </c>
      <c r="AL199" s="1">
        <f t="shared" si="41"/>
        <v>1</v>
      </c>
      <c r="AM199" s="1">
        <f t="shared" si="42"/>
        <v>0</v>
      </c>
      <c r="AN199" s="145">
        <f t="shared" si="43"/>
        <v>0</v>
      </c>
      <c r="AO199" s="144">
        <f t="shared" si="44"/>
        <v>1</v>
      </c>
    </row>
    <row r="200" spans="36:41" x14ac:dyDescent="0.35">
      <c r="AJ200" s="29">
        <f t="shared" si="45"/>
        <v>45907</v>
      </c>
      <c r="AK200">
        <f t="shared" si="40"/>
        <v>0</v>
      </c>
      <c r="AL200" s="1">
        <f t="shared" si="41"/>
        <v>1</v>
      </c>
      <c r="AM200" s="1">
        <f t="shared" si="42"/>
        <v>0</v>
      </c>
      <c r="AN200" s="145">
        <f t="shared" si="43"/>
        <v>0</v>
      </c>
      <c r="AO200" s="144">
        <f t="shared" si="44"/>
        <v>1</v>
      </c>
    </row>
    <row r="201" spans="36:41" x14ac:dyDescent="0.35">
      <c r="AJ201" s="29">
        <f t="shared" si="45"/>
        <v>45908</v>
      </c>
      <c r="AK201">
        <f t="shared" si="40"/>
        <v>0</v>
      </c>
      <c r="AL201" s="1">
        <f t="shared" si="41"/>
        <v>1</v>
      </c>
      <c r="AM201" s="1">
        <f t="shared" ref="AM201:AM223" si="46">_xlfn.XLOOKUP(AJ201,A$27:A$36,B$27:B$36,0,-1)</f>
        <v>0</v>
      </c>
      <c r="AN201" s="145">
        <f t="shared" si="43"/>
        <v>0</v>
      </c>
      <c r="AO201" s="144">
        <f t="shared" si="44"/>
        <v>1</v>
      </c>
    </row>
    <row r="202" spans="36:41" x14ac:dyDescent="0.35">
      <c r="AJ202" s="29">
        <f t="shared" si="45"/>
        <v>45909</v>
      </c>
      <c r="AK202">
        <f t="shared" si="40"/>
        <v>0</v>
      </c>
      <c r="AL202" s="1">
        <f t="shared" si="41"/>
        <v>1</v>
      </c>
      <c r="AM202" s="1">
        <f t="shared" si="46"/>
        <v>0</v>
      </c>
      <c r="AN202" s="145">
        <f t="shared" si="43"/>
        <v>0</v>
      </c>
      <c r="AO202" s="144">
        <f t="shared" si="44"/>
        <v>1</v>
      </c>
    </row>
    <row r="203" spans="36:41" x14ac:dyDescent="0.35">
      <c r="AJ203" s="29">
        <f t="shared" si="45"/>
        <v>45910</v>
      </c>
      <c r="AK203">
        <f t="shared" si="40"/>
        <v>0</v>
      </c>
      <c r="AL203" s="1">
        <f t="shared" si="41"/>
        <v>1</v>
      </c>
      <c r="AM203" s="1">
        <f t="shared" si="46"/>
        <v>0</v>
      </c>
      <c r="AN203" s="145">
        <f t="shared" si="43"/>
        <v>0</v>
      </c>
      <c r="AO203" s="144">
        <f t="shared" si="44"/>
        <v>1</v>
      </c>
    </row>
    <row r="204" spans="36:41" x14ac:dyDescent="0.35">
      <c r="AJ204" s="29">
        <f t="shared" si="45"/>
        <v>45911</v>
      </c>
      <c r="AK204">
        <f t="shared" si="40"/>
        <v>0</v>
      </c>
      <c r="AL204" s="1">
        <f t="shared" si="41"/>
        <v>1</v>
      </c>
      <c r="AM204" s="1">
        <f t="shared" si="46"/>
        <v>0</v>
      </c>
      <c r="AN204" s="145">
        <f t="shared" si="43"/>
        <v>0</v>
      </c>
      <c r="AO204" s="144">
        <f t="shared" si="44"/>
        <v>1</v>
      </c>
    </row>
    <row r="205" spans="36:41" x14ac:dyDescent="0.35">
      <c r="AJ205" s="29">
        <f t="shared" si="45"/>
        <v>45912</v>
      </c>
      <c r="AK205">
        <f t="shared" si="40"/>
        <v>0</v>
      </c>
      <c r="AL205" s="1">
        <f t="shared" si="41"/>
        <v>1</v>
      </c>
      <c r="AM205" s="1">
        <f t="shared" si="46"/>
        <v>0</v>
      </c>
      <c r="AN205" s="145">
        <f t="shared" si="43"/>
        <v>0</v>
      </c>
      <c r="AO205" s="144">
        <f t="shared" si="44"/>
        <v>1</v>
      </c>
    </row>
    <row r="206" spans="36:41" x14ac:dyDescent="0.35">
      <c r="AJ206" s="29">
        <f t="shared" si="45"/>
        <v>45913</v>
      </c>
      <c r="AK206">
        <f t="shared" si="40"/>
        <v>0</v>
      </c>
      <c r="AL206" s="1">
        <f t="shared" si="41"/>
        <v>1</v>
      </c>
      <c r="AM206" s="1">
        <f t="shared" si="46"/>
        <v>0</v>
      </c>
      <c r="AN206" s="145">
        <f t="shared" si="43"/>
        <v>0</v>
      </c>
      <c r="AO206" s="144">
        <f t="shared" si="44"/>
        <v>1</v>
      </c>
    </row>
    <row r="207" spans="36:41" x14ac:dyDescent="0.35">
      <c r="AJ207" s="29">
        <f t="shared" si="45"/>
        <v>45914</v>
      </c>
      <c r="AK207">
        <f t="shared" si="40"/>
        <v>0</v>
      </c>
      <c r="AL207" s="1">
        <f t="shared" si="41"/>
        <v>1</v>
      </c>
      <c r="AM207" s="1">
        <f t="shared" si="46"/>
        <v>0</v>
      </c>
      <c r="AN207" s="145">
        <f t="shared" si="43"/>
        <v>0</v>
      </c>
      <c r="AO207" s="144">
        <f t="shared" si="44"/>
        <v>1</v>
      </c>
    </row>
    <row r="208" spans="36:41" x14ac:dyDescent="0.35">
      <c r="AJ208" s="29">
        <f t="shared" si="45"/>
        <v>45915</v>
      </c>
      <c r="AK208">
        <f t="shared" si="40"/>
        <v>0</v>
      </c>
      <c r="AL208" s="1">
        <f t="shared" si="41"/>
        <v>1</v>
      </c>
      <c r="AM208" s="1">
        <f t="shared" si="46"/>
        <v>0</v>
      </c>
      <c r="AN208" s="145">
        <f t="shared" si="43"/>
        <v>0</v>
      </c>
      <c r="AO208" s="144">
        <f t="shared" si="44"/>
        <v>1</v>
      </c>
    </row>
    <row r="209" spans="36:41" x14ac:dyDescent="0.35">
      <c r="AJ209" s="29">
        <f t="shared" si="45"/>
        <v>45916</v>
      </c>
      <c r="AK209">
        <f t="shared" si="40"/>
        <v>0</v>
      </c>
      <c r="AL209" s="1">
        <f t="shared" si="41"/>
        <v>1</v>
      </c>
      <c r="AM209" s="1">
        <f t="shared" si="46"/>
        <v>0</v>
      </c>
      <c r="AN209" s="145">
        <f t="shared" si="43"/>
        <v>0</v>
      </c>
      <c r="AO209" s="144">
        <f t="shared" si="44"/>
        <v>1</v>
      </c>
    </row>
    <row r="210" spans="36:41" x14ac:dyDescent="0.35">
      <c r="AJ210" s="29">
        <f t="shared" si="45"/>
        <v>45917</v>
      </c>
      <c r="AK210">
        <f t="shared" si="40"/>
        <v>0</v>
      </c>
      <c r="AL210" s="1">
        <f t="shared" si="41"/>
        <v>1</v>
      </c>
      <c r="AM210" s="1">
        <f t="shared" si="46"/>
        <v>0</v>
      </c>
      <c r="AN210" s="145">
        <f t="shared" si="43"/>
        <v>0</v>
      </c>
      <c r="AO210" s="144">
        <f t="shared" si="44"/>
        <v>1</v>
      </c>
    </row>
    <row r="211" spans="36:41" x14ac:dyDescent="0.35">
      <c r="AJ211" s="29">
        <f t="shared" si="45"/>
        <v>45918</v>
      </c>
      <c r="AK211">
        <f t="shared" si="40"/>
        <v>0</v>
      </c>
      <c r="AL211" s="1">
        <f t="shared" si="41"/>
        <v>1</v>
      </c>
      <c r="AM211" s="1">
        <f t="shared" si="46"/>
        <v>0</v>
      </c>
      <c r="AN211" s="145">
        <f t="shared" si="43"/>
        <v>0</v>
      </c>
      <c r="AO211" s="144">
        <f t="shared" si="44"/>
        <v>1</v>
      </c>
    </row>
    <row r="212" spans="36:41" x14ac:dyDescent="0.35">
      <c r="AJ212" s="29">
        <f t="shared" si="45"/>
        <v>45919</v>
      </c>
      <c r="AK212">
        <f t="shared" si="40"/>
        <v>0</v>
      </c>
      <c r="AL212" s="1">
        <f t="shared" si="41"/>
        <v>1</v>
      </c>
      <c r="AM212" s="1">
        <f t="shared" si="46"/>
        <v>0</v>
      </c>
      <c r="AN212" s="145">
        <f t="shared" si="43"/>
        <v>0</v>
      </c>
      <c r="AO212" s="144">
        <f t="shared" si="44"/>
        <v>1</v>
      </c>
    </row>
    <row r="213" spans="36:41" x14ac:dyDescent="0.35">
      <c r="AJ213" s="29">
        <f t="shared" si="45"/>
        <v>45920</v>
      </c>
      <c r="AK213">
        <f t="shared" si="40"/>
        <v>0</v>
      </c>
      <c r="AL213" s="1">
        <f t="shared" si="41"/>
        <v>1</v>
      </c>
      <c r="AM213" s="1">
        <f t="shared" si="46"/>
        <v>0</v>
      </c>
      <c r="AN213" s="145">
        <f t="shared" si="43"/>
        <v>0</v>
      </c>
      <c r="AO213" s="144">
        <f t="shared" si="44"/>
        <v>1</v>
      </c>
    </row>
    <row r="214" spans="36:41" x14ac:dyDescent="0.35">
      <c r="AJ214" s="29">
        <f t="shared" si="45"/>
        <v>45921</v>
      </c>
      <c r="AK214">
        <f t="shared" si="40"/>
        <v>0</v>
      </c>
      <c r="AL214" s="1">
        <f t="shared" si="41"/>
        <v>1</v>
      </c>
      <c r="AM214" s="1">
        <f t="shared" si="46"/>
        <v>0</v>
      </c>
      <c r="AN214" s="145">
        <f t="shared" si="43"/>
        <v>0</v>
      </c>
      <c r="AO214" s="144">
        <f t="shared" si="44"/>
        <v>1</v>
      </c>
    </row>
    <row r="215" spans="36:41" x14ac:dyDescent="0.35">
      <c r="AJ215" s="29">
        <f t="shared" si="45"/>
        <v>45922</v>
      </c>
      <c r="AK215">
        <f t="shared" si="40"/>
        <v>0</v>
      </c>
      <c r="AL215" s="1">
        <f t="shared" si="41"/>
        <v>1</v>
      </c>
      <c r="AM215" s="1">
        <f t="shared" si="46"/>
        <v>0</v>
      </c>
      <c r="AN215" s="145">
        <f t="shared" si="43"/>
        <v>0</v>
      </c>
      <c r="AO215" s="144">
        <f t="shared" si="44"/>
        <v>1</v>
      </c>
    </row>
    <row r="216" spans="36:41" x14ac:dyDescent="0.35">
      <c r="AJ216" s="29">
        <f t="shared" si="45"/>
        <v>45923</v>
      </c>
      <c r="AK216">
        <f t="shared" si="40"/>
        <v>0</v>
      </c>
      <c r="AL216" s="1">
        <f t="shared" si="41"/>
        <v>1</v>
      </c>
      <c r="AM216" s="1">
        <f t="shared" si="46"/>
        <v>0</v>
      </c>
      <c r="AN216" s="145">
        <f t="shared" si="43"/>
        <v>0</v>
      </c>
      <c r="AO216" s="144">
        <f t="shared" si="44"/>
        <v>1</v>
      </c>
    </row>
    <row r="217" spans="36:41" x14ac:dyDescent="0.35">
      <c r="AJ217" s="29">
        <f t="shared" si="45"/>
        <v>45924</v>
      </c>
      <c r="AK217">
        <f t="shared" si="40"/>
        <v>0</v>
      </c>
      <c r="AL217" s="1">
        <f t="shared" si="41"/>
        <v>1</v>
      </c>
      <c r="AM217" s="1">
        <f t="shared" si="46"/>
        <v>0</v>
      </c>
      <c r="AN217" s="145">
        <f t="shared" si="43"/>
        <v>0</v>
      </c>
      <c r="AO217" s="144">
        <f t="shared" si="44"/>
        <v>1</v>
      </c>
    </row>
    <row r="218" spans="36:41" x14ac:dyDescent="0.35">
      <c r="AJ218" s="29">
        <f t="shared" si="45"/>
        <v>45925</v>
      </c>
      <c r="AK218">
        <f t="shared" si="40"/>
        <v>0</v>
      </c>
      <c r="AL218" s="1">
        <f t="shared" si="41"/>
        <v>1</v>
      </c>
      <c r="AM218" s="1">
        <f t="shared" si="46"/>
        <v>0</v>
      </c>
      <c r="AN218" s="145">
        <f t="shared" si="43"/>
        <v>0</v>
      </c>
      <c r="AO218" s="144">
        <f t="shared" si="44"/>
        <v>1</v>
      </c>
    </row>
    <row r="219" spans="36:41" x14ac:dyDescent="0.35">
      <c r="AJ219" s="29">
        <f t="shared" si="45"/>
        <v>45926</v>
      </c>
      <c r="AK219">
        <f t="shared" si="40"/>
        <v>0</v>
      </c>
      <c r="AL219" s="1">
        <f t="shared" si="41"/>
        <v>1</v>
      </c>
      <c r="AM219" s="1">
        <f t="shared" si="46"/>
        <v>0</v>
      </c>
      <c r="AN219" s="145">
        <f t="shared" si="43"/>
        <v>0</v>
      </c>
      <c r="AO219" s="144">
        <f t="shared" si="44"/>
        <v>1</v>
      </c>
    </row>
    <row r="220" spans="36:41" x14ac:dyDescent="0.35">
      <c r="AJ220" s="29">
        <f t="shared" si="45"/>
        <v>45927</v>
      </c>
      <c r="AK220">
        <f t="shared" si="40"/>
        <v>0</v>
      </c>
      <c r="AL220" s="1">
        <f t="shared" si="41"/>
        <v>1</v>
      </c>
      <c r="AM220" s="1">
        <f t="shared" si="46"/>
        <v>0</v>
      </c>
      <c r="AN220" s="145">
        <f t="shared" si="43"/>
        <v>0</v>
      </c>
      <c r="AO220" s="144">
        <f t="shared" si="44"/>
        <v>1</v>
      </c>
    </row>
    <row r="221" spans="36:41" x14ac:dyDescent="0.35">
      <c r="AJ221" s="29">
        <f t="shared" si="45"/>
        <v>45928</v>
      </c>
      <c r="AK221">
        <f t="shared" si="40"/>
        <v>0</v>
      </c>
      <c r="AL221" s="1">
        <f t="shared" si="41"/>
        <v>1</v>
      </c>
      <c r="AM221" s="1">
        <f t="shared" si="46"/>
        <v>0</v>
      </c>
      <c r="AN221" s="145">
        <f t="shared" si="43"/>
        <v>0</v>
      </c>
      <c r="AO221" s="144">
        <f t="shared" si="44"/>
        <v>1</v>
      </c>
    </row>
    <row r="222" spans="36:41" x14ac:dyDescent="0.35">
      <c r="AJ222" s="29">
        <f t="shared" si="45"/>
        <v>45929</v>
      </c>
      <c r="AK222">
        <f t="shared" si="40"/>
        <v>0</v>
      </c>
      <c r="AL222" s="1">
        <f t="shared" si="41"/>
        <v>1</v>
      </c>
      <c r="AM222" s="1">
        <f t="shared" si="46"/>
        <v>0</v>
      </c>
      <c r="AN222" s="145">
        <f t="shared" si="43"/>
        <v>0</v>
      </c>
      <c r="AO222" s="144">
        <f t="shared" si="44"/>
        <v>1</v>
      </c>
    </row>
    <row r="223" spans="36:41" x14ac:dyDescent="0.35">
      <c r="AJ223" s="29">
        <f t="shared" si="45"/>
        <v>45930</v>
      </c>
      <c r="AK223">
        <f t="shared" si="40"/>
        <v>0</v>
      </c>
      <c r="AL223" s="1">
        <f t="shared" si="41"/>
        <v>1</v>
      </c>
      <c r="AM223" s="1">
        <f t="shared" si="46"/>
        <v>0</v>
      </c>
      <c r="AN223" s="145">
        <f t="shared" si="43"/>
        <v>0</v>
      </c>
      <c r="AO223" s="144">
        <f t="shared" si="44"/>
        <v>1</v>
      </c>
    </row>
    <row r="224" spans="36:41" x14ac:dyDescent="0.35">
      <c r="AJ224" s="29">
        <f t="shared" si="45"/>
        <v>45931</v>
      </c>
      <c r="AK224">
        <f t="shared" si="40"/>
        <v>0</v>
      </c>
      <c r="AL224" s="1">
        <f t="shared" si="41"/>
        <v>1</v>
      </c>
      <c r="AM224" s="159">
        <f>AM223</f>
        <v>0</v>
      </c>
      <c r="AN224" s="145">
        <f>AK224</f>
        <v>0</v>
      </c>
      <c r="AO224" s="144">
        <f t="shared" si="44"/>
        <v>1</v>
      </c>
    </row>
    <row r="225" spans="36:41" x14ac:dyDescent="0.35">
      <c r="AJ225" s="29">
        <f t="shared" si="45"/>
        <v>45932</v>
      </c>
      <c r="AK225">
        <f t="shared" si="40"/>
        <v>0</v>
      </c>
      <c r="AL225" s="1">
        <f t="shared" si="41"/>
        <v>1</v>
      </c>
      <c r="AM225" s="159">
        <f t="shared" ref="AM225:AM254" si="47">AM224</f>
        <v>0</v>
      </c>
      <c r="AN225" s="145">
        <f t="shared" ref="AN225:AN254" si="48">AK225</f>
        <v>0</v>
      </c>
      <c r="AO225" s="144">
        <f t="shared" si="44"/>
        <v>1</v>
      </c>
    </row>
    <row r="226" spans="36:41" x14ac:dyDescent="0.35">
      <c r="AJ226" s="29">
        <f t="shared" si="45"/>
        <v>45933</v>
      </c>
      <c r="AK226">
        <f t="shared" si="40"/>
        <v>0</v>
      </c>
      <c r="AL226" s="1">
        <f t="shared" si="41"/>
        <v>1</v>
      </c>
      <c r="AM226" s="159">
        <f t="shared" si="47"/>
        <v>0</v>
      </c>
      <c r="AN226" s="145">
        <f t="shared" si="48"/>
        <v>0</v>
      </c>
      <c r="AO226" s="144">
        <f t="shared" si="44"/>
        <v>1</v>
      </c>
    </row>
    <row r="227" spans="36:41" x14ac:dyDescent="0.35">
      <c r="AJ227" s="29">
        <f t="shared" si="45"/>
        <v>45934</v>
      </c>
      <c r="AK227">
        <f t="shared" si="40"/>
        <v>0</v>
      </c>
      <c r="AL227" s="1">
        <f t="shared" si="41"/>
        <v>1</v>
      </c>
      <c r="AM227" s="159">
        <f t="shared" si="47"/>
        <v>0</v>
      </c>
      <c r="AN227" s="145">
        <f t="shared" si="48"/>
        <v>0</v>
      </c>
      <c r="AO227" s="144">
        <f t="shared" si="44"/>
        <v>1</v>
      </c>
    </row>
    <row r="228" spans="36:41" x14ac:dyDescent="0.35">
      <c r="AJ228" s="29">
        <f t="shared" si="45"/>
        <v>45935</v>
      </c>
      <c r="AK228">
        <f t="shared" si="40"/>
        <v>0</v>
      </c>
      <c r="AL228" s="1">
        <f t="shared" si="41"/>
        <v>1</v>
      </c>
      <c r="AM228" s="159">
        <f t="shared" si="47"/>
        <v>0</v>
      </c>
      <c r="AN228" s="145">
        <f t="shared" si="48"/>
        <v>0</v>
      </c>
      <c r="AO228" s="144">
        <f t="shared" si="44"/>
        <v>1</v>
      </c>
    </row>
    <row r="229" spans="36:41" x14ac:dyDescent="0.35">
      <c r="AJ229" s="29">
        <f t="shared" si="45"/>
        <v>45936</v>
      </c>
      <c r="AK229">
        <f t="shared" si="40"/>
        <v>0</v>
      </c>
      <c r="AL229" s="1">
        <f t="shared" si="41"/>
        <v>1</v>
      </c>
      <c r="AM229" s="159">
        <f t="shared" si="47"/>
        <v>0</v>
      </c>
      <c r="AN229" s="145">
        <f t="shared" si="48"/>
        <v>0</v>
      </c>
      <c r="AO229" s="144">
        <f t="shared" si="44"/>
        <v>1</v>
      </c>
    </row>
    <row r="230" spans="36:41" x14ac:dyDescent="0.35">
      <c r="AJ230" s="29">
        <f t="shared" si="45"/>
        <v>45937</v>
      </c>
      <c r="AK230">
        <f t="shared" si="40"/>
        <v>0</v>
      </c>
      <c r="AL230" s="1">
        <f t="shared" si="41"/>
        <v>1</v>
      </c>
      <c r="AM230" s="159">
        <f t="shared" si="47"/>
        <v>0</v>
      </c>
      <c r="AN230" s="145">
        <f t="shared" si="48"/>
        <v>0</v>
      </c>
      <c r="AO230" s="144">
        <f t="shared" si="44"/>
        <v>1</v>
      </c>
    </row>
    <row r="231" spans="36:41" x14ac:dyDescent="0.35">
      <c r="AJ231" s="29">
        <f t="shared" si="45"/>
        <v>45938</v>
      </c>
      <c r="AK231">
        <f t="shared" si="40"/>
        <v>0</v>
      </c>
      <c r="AL231" s="1">
        <f t="shared" si="41"/>
        <v>1</v>
      </c>
      <c r="AM231" s="159">
        <f t="shared" si="47"/>
        <v>0</v>
      </c>
      <c r="AN231" s="145">
        <f t="shared" si="48"/>
        <v>0</v>
      </c>
      <c r="AO231" s="144">
        <f t="shared" si="44"/>
        <v>1</v>
      </c>
    </row>
    <row r="232" spans="36:41" x14ac:dyDescent="0.35">
      <c r="AJ232" s="29">
        <f t="shared" si="45"/>
        <v>45939</v>
      </c>
      <c r="AK232">
        <f t="shared" si="40"/>
        <v>0</v>
      </c>
      <c r="AL232" s="1">
        <f t="shared" si="41"/>
        <v>1</v>
      </c>
      <c r="AM232" s="159">
        <f t="shared" si="47"/>
        <v>0</v>
      </c>
      <c r="AN232" s="145">
        <f t="shared" si="48"/>
        <v>0</v>
      </c>
      <c r="AO232" s="144">
        <f t="shared" si="44"/>
        <v>1</v>
      </c>
    </row>
    <row r="233" spans="36:41" x14ac:dyDescent="0.35">
      <c r="AJ233" s="29">
        <f t="shared" si="45"/>
        <v>45940</v>
      </c>
      <c r="AK233">
        <f t="shared" ref="AK233:AK296" si="49">_xlfn.XLOOKUP(AJ233,A$27:A$36,B$27:B$36,0,0)</f>
        <v>0</v>
      </c>
      <c r="AL233" s="1">
        <f t="shared" ref="AL233:AL296" si="50">_xlfn.XLOOKUP(AJ233,A$15:A$24,B$15:B$24,1,0)</f>
        <v>1</v>
      </c>
      <c r="AM233" s="159">
        <f t="shared" si="47"/>
        <v>0</v>
      </c>
      <c r="AN233" s="145">
        <f t="shared" si="48"/>
        <v>0</v>
      </c>
      <c r="AO233" s="144">
        <f t="shared" si="44"/>
        <v>1</v>
      </c>
    </row>
    <row r="234" spans="36:41" x14ac:dyDescent="0.35">
      <c r="AJ234" s="29">
        <f t="shared" si="45"/>
        <v>45941</v>
      </c>
      <c r="AK234">
        <f t="shared" si="49"/>
        <v>0</v>
      </c>
      <c r="AL234" s="1">
        <f t="shared" si="50"/>
        <v>1</v>
      </c>
      <c r="AM234" s="159">
        <f t="shared" si="47"/>
        <v>0</v>
      </c>
      <c r="AN234" s="145">
        <f t="shared" si="48"/>
        <v>0</v>
      </c>
      <c r="AO234" s="144">
        <f t="shared" ref="AO234:AO254" si="51">IF(AL234=1,AO235,AL234)</f>
        <v>1</v>
      </c>
    </row>
    <row r="235" spans="36:41" x14ac:dyDescent="0.35">
      <c r="AJ235" s="29">
        <f t="shared" ref="AJ235:AJ298" si="52">AJ234+1</f>
        <v>45942</v>
      </c>
      <c r="AK235">
        <f t="shared" si="49"/>
        <v>0</v>
      </c>
      <c r="AL235" s="1">
        <f t="shared" si="50"/>
        <v>1</v>
      </c>
      <c r="AM235" s="159">
        <f t="shared" si="47"/>
        <v>0</v>
      </c>
      <c r="AN235" s="145">
        <f t="shared" si="48"/>
        <v>0</v>
      </c>
      <c r="AO235" s="144">
        <f t="shared" si="51"/>
        <v>1</v>
      </c>
    </row>
    <row r="236" spans="36:41" x14ac:dyDescent="0.35">
      <c r="AJ236" s="29">
        <f t="shared" si="52"/>
        <v>45943</v>
      </c>
      <c r="AK236">
        <f t="shared" si="49"/>
        <v>0</v>
      </c>
      <c r="AL236" s="1">
        <f t="shared" si="50"/>
        <v>1</v>
      </c>
      <c r="AM236" s="159">
        <f t="shared" si="47"/>
        <v>0</v>
      </c>
      <c r="AN236" s="145">
        <f t="shared" si="48"/>
        <v>0</v>
      </c>
      <c r="AO236" s="144">
        <f t="shared" si="51"/>
        <v>1</v>
      </c>
    </row>
    <row r="237" spans="36:41" x14ac:dyDescent="0.35">
      <c r="AJ237" s="29">
        <f t="shared" si="52"/>
        <v>45944</v>
      </c>
      <c r="AK237">
        <f t="shared" si="49"/>
        <v>0</v>
      </c>
      <c r="AL237" s="1">
        <f t="shared" si="50"/>
        <v>1</v>
      </c>
      <c r="AM237" s="159">
        <f t="shared" si="47"/>
        <v>0</v>
      </c>
      <c r="AN237" s="145">
        <f t="shared" si="48"/>
        <v>0</v>
      </c>
      <c r="AO237" s="144">
        <f t="shared" si="51"/>
        <v>1</v>
      </c>
    </row>
    <row r="238" spans="36:41" x14ac:dyDescent="0.35">
      <c r="AJ238" s="29">
        <f t="shared" si="52"/>
        <v>45945</v>
      </c>
      <c r="AK238">
        <f t="shared" si="49"/>
        <v>0</v>
      </c>
      <c r="AL238" s="1">
        <f t="shared" si="50"/>
        <v>1</v>
      </c>
      <c r="AM238" s="159">
        <f t="shared" si="47"/>
        <v>0</v>
      </c>
      <c r="AN238" s="145">
        <f t="shared" si="48"/>
        <v>0</v>
      </c>
      <c r="AO238" s="144">
        <f t="shared" si="51"/>
        <v>1</v>
      </c>
    </row>
    <row r="239" spans="36:41" x14ac:dyDescent="0.35">
      <c r="AJ239" s="29">
        <f t="shared" si="52"/>
        <v>45946</v>
      </c>
      <c r="AK239">
        <f t="shared" si="49"/>
        <v>0</v>
      </c>
      <c r="AL239" s="1">
        <f t="shared" si="50"/>
        <v>1</v>
      </c>
      <c r="AM239" s="159">
        <f t="shared" si="47"/>
        <v>0</v>
      </c>
      <c r="AN239" s="145">
        <f t="shared" si="48"/>
        <v>0</v>
      </c>
      <c r="AO239" s="144">
        <f t="shared" si="51"/>
        <v>1</v>
      </c>
    </row>
    <row r="240" spans="36:41" x14ac:dyDescent="0.35">
      <c r="AJ240" s="29">
        <f t="shared" si="52"/>
        <v>45947</v>
      </c>
      <c r="AK240">
        <f t="shared" si="49"/>
        <v>0</v>
      </c>
      <c r="AL240" s="1">
        <f t="shared" si="50"/>
        <v>1</v>
      </c>
      <c r="AM240" s="159">
        <f t="shared" si="47"/>
        <v>0</v>
      </c>
      <c r="AN240" s="145">
        <f t="shared" si="48"/>
        <v>0</v>
      </c>
      <c r="AO240" s="144">
        <f t="shared" si="51"/>
        <v>1</v>
      </c>
    </row>
    <row r="241" spans="36:41" x14ac:dyDescent="0.35">
      <c r="AJ241" s="29">
        <f t="shared" si="52"/>
        <v>45948</v>
      </c>
      <c r="AK241">
        <f t="shared" si="49"/>
        <v>0</v>
      </c>
      <c r="AL241" s="1">
        <f t="shared" si="50"/>
        <v>1</v>
      </c>
      <c r="AM241" s="159">
        <f t="shared" si="47"/>
        <v>0</v>
      </c>
      <c r="AN241" s="145">
        <f t="shared" si="48"/>
        <v>0</v>
      </c>
      <c r="AO241" s="144">
        <f t="shared" si="51"/>
        <v>1</v>
      </c>
    </row>
    <row r="242" spans="36:41" x14ac:dyDescent="0.35">
      <c r="AJ242" s="29">
        <f t="shared" si="52"/>
        <v>45949</v>
      </c>
      <c r="AK242">
        <f t="shared" si="49"/>
        <v>0</v>
      </c>
      <c r="AL242" s="1">
        <f t="shared" si="50"/>
        <v>1</v>
      </c>
      <c r="AM242" s="159">
        <f t="shared" si="47"/>
        <v>0</v>
      </c>
      <c r="AN242" s="145">
        <f t="shared" si="48"/>
        <v>0</v>
      </c>
      <c r="AO242" s="144">
        <f t="shared" si="51"/>
        <v>1</v>
      </c>
    </row>
    <row r="243" spans="36:41" x14ac:dyDescent="0.35">
      <c r="AJ243" s="29">
        <f t="shared" si="52"/>
        <v>45950</v>
      </c>
      <c r="AK243">
        <f t="shared" si="49"/>
        <v>0</v>
      </c>
      <c r="AL243" s="1">
        <f t="shared" si="50"/>
        <v>1</v>
      </c>
      <c r="AM243" s="159">
        <f t="shared" si="47"/>
        <v>0</v>
      </c>
      <c r="AN243" s="145">
        <f t="shared" si="48"/>
        <v>0</v>
      </c>
      <c r="AO243" s="144">
        <f t="shared" si="51"/>
        <v>1</v>
      </c>
    </row>
    <row r="244" spans="36:41" x14ac:dyDescent="0.35">
      <c r="AJ244" s="29">
        <f t="shared" si="52"/>
        <v>45951</v>
      </c>
      <c r="AK244">
        <f t="shared" si="49"/>
        <v>0</v>
      </c>
      <c r="AL244" s="1">
        <f t="shared" si="50"/>
        <v>1</v>
      </c>
      <c r="AM244" s="159">
        <f t="shared" si="47"/>
        <v>0</v>
      </c>
      <c r="AN244" s="145">
        <f t="shared" si="48"/>
        <v>0</v>
      </c>
      <c r="AO244" s="144">
        <f t="shared" si="51"/>
        <v>1</v>
      </c>
    </row>
    <row r="245" spans="36:41" x14ac:dyDescent="0.35">
      <c r="AJ245" s="29">
        <f t="shared" si="52"/>
        <v>45952</v>
      </c>
      <c r="AK245">
        <f t="shared" si="49"/>
        <v>0</v>
      </c>
      <c r="AL245" s="1">
        <f t="shared" si="50"/>
        <v>1</v>
      </c>
      <c r="AM245" s="159">
        <f t="shared" si="47"/>
        <v>0</v>
      </c>
      <c r="AN245" s="145">
        <f t="shared" si="48"/>
        <v>0</v>
      </c>
      <c r="AO245" s="144">
        <f t="shared" si="51"/>
        <v>1</v>
      </c>
    </row>
    <row r="246" spans="36:41" x14ac:dyDescent="0.35">
      <c r="AJ246" s="29">
        <f t="shared" si="52"/>
        <v>45953</v>
      </c>
      <c r="AK246">
        <f t="shared" si="49"/>
        <v>0</v>
      </c>
      <c r="AL246" s="1">
        <f t="shared" si="50"/>
        <v>1</v>
      </c>
      <c r="AM246" s="159">
        <f t="shared" si="47"/>
        <v>0</v>
      </c>
      <c r="AN246" s="145">
        <f t="shared" si="48"/>
        <v>0</v>
      </c>
      <c r="AO246" s="144">
        <f t="shared" si="51"/>
        <v>1</v>
      </c>
    </row>
    <row r="247" spans="36:41" x14ac:dyDescent="0.35">
      <c r="AJ247" s="29">
        <f t="shared" si="52"/>
        <v>45954</v>
      </c>
      <c r="AK247">
        <f t="shared" si="49"/>
        <v>0</v>
      </c>
      <c r="AL247" s="1">
        <f t="shared" si="50"/>
        <v>1</v>
      </c>
      <c r="AM247" s="159">
        <f t="shared" si="47"/>
        <v>0</v>
      </c>
      <c r="AN247" s="145">
        <f t="shared" si="48"/>
        <v>0</v>
      </c>
      <c r="AO247" s="144">
        <f t="shared" si="51"/>
        <v>1</v>
      </c>
    </row>
    <row r="248" spans="36:41" x14ac:dyDescent="0.35">
      <c r="AJ248" s="29">
        <f t="shared" si="52"/>
        <v>45955</v>
      </c>
      <c r="AK248">
        <f t="shared" si="49"/>
        <v>0</v>
      </c>
      <c r="AL248" s="1">
        <f t="shared" si="50"/>
        <v>1</v>
      </c>
      <c r="AM248" s="159">
        <f t="shared" si="47"/>
        <v>0</v>
      </c>
      <c r="AN248" s="145">
        <f t="shared" si="48"/>
        <v>0</v>
      </c>
      <c r="AO248" s="144">
        <f t="shared" si="51"/>
        <v>1</v>
      </c>
    </row>
    <row r="249" spans="36:41" x14ac:dyDescent="0.35">
      <c r="AJ249" s="29">
        <f t="shared" si="52"/>
        <v>45956</v>
      </c>
      <c r="AK249">
        <f t="shared" si="49"/>
        <v>0</v>
      </c>
      <c r="AL249" s="1">
        <f t="shared" si="50"/>
        <v>1</v>
      </c>
      <c r="AM249" s="159">
        <f t="shared" si="47"/>
        <v>0</v>
      </c>
      <c r="AN249" s="145">
        <f t="shared" si="48"/>
        <v>0</v>
      </c>
      <c r="AO249" s="144">
        <f t="shared" si="51"/>
        <v>1</v>
      </c>
    </row>
    <row r="250" spans="36:41" x14ac:dyDescent="0.35">
      <c r="AJ250" s="29">
        <f t="shared" si="52"/>
        <v>45957</v>
      </c>
      <c r="AK250">
        <f t="shared" si="49"/>
        <v>0</v>
      </c>
      <c r="AL250" s="1">
        <f t="shared" si="50"/>
        <v>1</v>
      </c>
      <c r="AM250" s="159">
        <f t="shared" si="47"/>
        <v>0</v>
      </c>
      <c r="AN250" s="145">
        <f t="shared" si="48"/>
        <v>0</v>
      </c>
      <c r="AO250" s="144">
        <f t="shared" si="51"/>
        <v>1</v>
      </c>
    </row>
    <row r="251" spans="36:41" x14ac:dyDescent="0.35">
      <c r="AJ251" s="29">
        <f t="shared" si="52"/>
        <v>45958</v>
      </c>
      <c r="AK251">
        <f t="shared" si="49"/>
        <v>0</v>
      </c>
      <c r="AL251" s="1">
        <f t="shared" si="50"/>
        <v>1</v>
      </c>
      <c r="AM251" s="159">
        <f t="shared" si="47"/>
        <v>0</v>
      </c>
      <c r="AN251" s="145">
        <f t="shared" si="48"/>
        <v>0</v>
      </c>
      <c r="AO251" s="144">
        <f t="shared" si="51"/>
        <v>1</v>
      </c>
    </row>
    <row r="252" spans="36:41" x14ac:dyDescent="0.35">
      <c r="AJ252" s="29">
        <f t="shared" si="52"/>
        <v>45959</v>
      </c>
      <c r="AK252">
        <f t="shared" si="49"/>
        <v>0</v>
      </c>
      <c r="AL252" s="1">
        <f t="shared" si="50"/>
        <v>1</v>
      </c>
      <c r="AM252" s="159">
        <f t="shared" si="47"/>
        <v>0</v>
      </c>
      <c r="AN252" s="145">
        <f t="shared" si="48"/>
        <v>0</v>
      </c>
      <c r="AO252" s="144">
        <f t="shared" si="51"/>
        <v>1</v>
      </c>
    </row>
    <row r="253" spans="36:41" x14ac:dyDescent="0.35">
      <c r="AJ253" s="29">
        <f t="shared" si="52"/>
        <v>45960</v>
      </c>
      <c r="AK253">
        <f t="shared" si="49"/>
        <v>0</v>
      </c>
      <c r="AL253" s="1">
        <f t="shared" si="50"/>
        <v>1</v>
      </c>
      <c r="AM253" s="159">
        <f t="shared" si="47"/>
        <v>0</v>
      </c>
      <c r="AN253" s="145">
        <f t="shared" si="48"/>
        <v>0</v>
      </c>
      <c r="AO253" s="144">
        <f t="shared" si="51"/>
        <v>1</v>
      </c>
    </row>
    <row r="254" spans="36:41" x14ac:dyDescent="0.35">
      <c r="AJ254" s="29">
        <f t="shared" si="52"/>
        <v>45961</v>
      </c>
      <c r="AK254">
        <f t="shared" si="49"/>
        <v>0.85</v>
      </c>
      <c r="AL254" s="1">
        <f t="shared" si="50"/>
        <v>1</v>
      </c>
      <c r="AM254" s="159">
        <f t="shared" si="47"/>
        <v>0</v>
      </c>
      <c r="AN254" s="145">
        <f t="shared" si="48"/>
        <v>0.85</v>
      </c>
      <c r="AO254" s="144">
        <f t="shared" si="51"/>
        <v>1</v>
      </c>
    </row>
    <row r="255" spans="36:41" x14ac:dyDescent="0.35">
      <c r="AJ255" s="29">
        <f t="shared" si="52"/>
        <v>45962</v>
      </c>
      <c r="AK255">
        <f t="shared" si="49"/>
        <v>0</v>
      </c>
      <c r="AL255" s="1">
        <f t="shared" si="50"/>
        <v>1</v>
      </c>
      <c r="AM255" s="1">
        <f t="shared" ref="AM255:AM286" si="53">_xlfn.XLOOKUP(AJ255,A$27:A$36,B$27:B$36,0,-1)</f>
        <v>0</v>
      </c>
      <c r="AN255" s="1">
        <f t="shared" ref="AN255:AN286" si="54">_xlfn.XLOOKUP(AJ255,A$27:A$36,B$27:B$36,0,1)</f>
        <v>0</v>
      </c>
      <c r="AO255" s="152">
        <f>AL255</f>
        <v>1</v>
      </c>
    </row>
    <row r="256" spans="36:41" x14ac:dyDescent="0.35">
      <c r="AJ256" s="29">
        <f t="shared" si="52"/>
        <v>45963</v>
      </c>
      <c r="AK256">
        <f t="shared" si="49"/>
        <v>0</v>
      </c>
      <c r="AL256" s="1">
        <f t="shared" si="50"/>
        <v>1</v>
      </c>
      <c r="AM256" s="1">
        <f t="shared" si="53"/>
        <v>0</v>
      </c>
      <c r="AN256" s="1">
        <f t="shared" si="54"/>
        <v>0</v>
      </c>
      <c r="AO256" s="1">
        <f>AL256</f>
        <v>1</v>
      </c>
    </row>
    <row r="257" spans="36:41" x14ac:dyDescent="0.35">
      <c r="AJ257" s="29">
        <f t="shared" si="52"/>
        <v>45964</v>
      </c>
      <c r="AK257">
        <f t="shared" si="49"/>
        <v>0</v>
      </c>
      <c r="AL257" s="1">
        <f t="shared" si="50"/>
        <v>1</v>
      </c>
      <c r="AM257" s="1">
        <f t="shared" si="53"/>
        <v>0</v>
      </c>
      <c r="AN257" s="1">
        <f t="shared" si="54"/>
        <v>0</v>
      </c>
      <c r="AO257" s="1">
        <f t="shared" ref="AO257:AO320" si="55">AL257</f>
        <v>1</v>
      </c>
    </row>
    <row r="258" spans="36:41" x14ac:dyDescent="0.35">
      <c r="AJ258" s="29">
        <f t="shared" si="52"/>
        <v>45965</v>
      </c>
      <c r="AK258">
        <f t="shared" si="49"/>
        <v>0</v>
      </c>
      <c r="AL258" s="1">
        <f t="shared" si="50"/>
        <v>1</v>
      </c>
      <c r="AM258" s="1">
        <f t="shared" si="53"/>
        <v>0</v>
      </c>
      <c r="AN258" s="1">
        <f t="shared" si="54"/>
        <v>0</v>
      </c>
      <c r="AO258" s="1">
        <f t="shared" si="55"/>
        <v>1</v>
      </c>
    </row>
    <row r="259" spans="36:41" x14ac:dyDescent="0.35">
      <c r="AJ259" s="29">
        <f t="shared" si="52"/>
        <v>45966</v>
      </c>
      <c r="AK259">
        <f t="shared" si="49"/>
        <v>0</v>
      </c>
      <c r="AL259" s="1">
        <f t="shared" si="50"/>
        <v>1</v>
      </c>
      <c r="AM259" s="1">
        <f t="shared" si="53"/>
        <v>0</v>
      </c>
      <c r="AN259" s="1">
        <f t="shared" si="54"/>
        <v>0</v>
      </c>
      <c r="AO259" s="1">
        <f t="shared" si="55"/>
        <v>1</v>
      </c>
    </row>
    <row r="260" spans="36:41" x14ac:dyDescent="0.35">
      <c r="AJ260" s="29">
        <f t="shared" si="52"/>
        <v>45967</v>
      </c>
      <c r="AK260">
        <f t="shared" si="49"/>
        <v>0</v>
      </c>
      <c r="AL260" s="1">
        <f t="shared" si="50"/>
        <v>1</v>
      </c>
      <c r="AM260" s="1">
        <f t="shared" si="53"/>
        <v>0</v>
      </c>
      <c r="AN260" s="1">
        <f t="shared" si="54"/>
        <v>0</v>
      </c>
      <c r="AO260" s="1">
        <f t="shared" si="55"/>
        <v>1</v>
      </c>
    </row>
    <row r="261" spans="36:41" x14ac:dyDescent="0.35">
      <c r="AJ261" s="29">
        <f t="shared" si="52"/>
        <v>45968</v>
      </c>
      <c r="AK261">
        <f t="shared" si="49"/>
        <v>0</v>
      </c>
      <c r="AL261" s="1">
        <f t="shared" si="50"/>
        <v>1</v>
      </c>
      <c r="AM261" s="1">
        <f t="shared" si="53"/>
        <v>0</v>
      </c>
      <c r="AN261" s="1">
        <f t="shared" si="54"/>
        <v>0</v>
      </c>
      <c r="AO261" s="1">
        <f t="shared" si="55"/>
        <v>1</v>
      </c>
    </row>
    <row r="262" spans="36:41" x14ac:dyDescent="0.35">
      <c r="AJ262" s="29">
        <f t="shared" si="52"/>
        <v>45969</v>
      </c>
      <c r="AK262">
        <f t="shared" si="49"/>
        <v>0</v>
      </c>
      <c r="AL262" s="1">
        <f t="shared" si="50"/>
        <v>1</v>
      </c>
      <c r="AM262" s="1">
        <f t="shared" si="53"/>
        <v>0</v>
      </c>
      <c r="AN262" s="1">
        <f t="shared" si="54"/>
        <v>0</v>
      </c>
      <c r="AO262" s="1">
        <f t="shared" si="55"/>
        <v>1</v>
      </c>
    </row>
    <row r="263" spans="36:41" x14ac:dyDescent="0.35">
      <c r="AJ263" s="29">
        <f t="shared" si="52"/>
        <v>45970</v>
      </c>
      <c r="AK263">
        <f t="shared" si="49"/>
        <v>0</v>
      </c>
      <c r="AL263" s="1">
        <f t="shared" si="50"/>
        <v>1</v>
      </c>
      <c r="AM263" s="1">
        <f t="shared" si="53"/>
        <v>0</v>
      </c>
      <c r="AN263" s="1">
        <f t="shared" si="54"/>
        <v>0</v>
      </c>
      <c r="AO263" s="1">
        <f t="shared" si="55"/>
        <v>1</v>
      </c>
    </row>
    <row r="264" spans="36:41" x14ac:dyDescent="0.35">
      <c r="AJ264" s="29">
        <f t="shared" si="52"/>
        <v>45971</v>
      </c>
      <c r="AK264">
        <f t="shared" si="49"/>
        <v>0</v>
      </c>
      <c r="AL264" s="1">
        <f t="shared" si="50"/>
        <v>1</v>
      </c>
      <c r="AM264" s="1">
        <f t="shared" si="53"/>
        <v>0</v>
      </c>
      <c r="AN264" s="1">
        <f t="shared" si="54"/>
        <v>0</v>
      </c>
      <c r="AO264" s="1">
        <f t="shared" si="55"/>
        <v>1</v>
      </c>
    </row>
    <row r="265" spans="36:41" x14ac:dyDescent="0.35">
      <c r="AJ265" s="29">
        <f t="shared" si="52"/>
        <v>45972</v>
      </c>
      <c r="AK265">
        <f t="shared" si="49"/>
        <v>0</v>
      </c>
      <c r="AL265" s="1">
        <f t="shared" si="50"/>
        <v>1</v>
      </c>
      <c r="AM265" s="1">
        <f t="shared" si="53"/>
        <v>0</v>
      </c>
      <c r="AN265" s="1">
        <f t="shared" si="54"/>
        <v>0</v>
      </c>
      <c r="AO265" s="1">
        <f t="shared" si="55"/>
        <v>1</v>
      </c>
    </row>
    <row r="266" spans="36:41" x14ac:dyDescent="0.35">
      <c r="AJ266" s="29">
        <f t="shared" si="52"/>
        <v>45973</v>
      </c>
      <c r="AK266">
        <f t="shared" si="49"/>
        <v>0</v>
      </c>
      <c r="AL266" s="1">
        <f t="shared" si="50"/>
        <v>1</v>
      </c>
      <c r="AM266" s="1">
        <f t="shared" si="53"/>
        <v>0</v>
      </c>
      <c r="AN266" s="1">
        <f t="shared" si="54"/>
        <v>0</v>
      </c>
      <c r="AO266" s="1">
        <f t="shared" si="55"/>
        <v>1</v>
      </c>
    </row>
    <row r="267" spans="36:41" x14ac:dyDescent="0.35">
      <c r="AJ267" s="29">
        <f t="shared" si="52"/>
        <v>45974</v>
      </c>
      <c r="AK267">
        <f t="shared" si="49"/>
        <v>0</v>
      </c>
      <c r="AL267" s="1">
        <f t="shared" si="50"/>
        <v>1</v>
      </c>
      <c r="AM267" s="1">
        <f t="shared" si="53"/>
        <v>0</v>
      </c>
      <c r="AN267" s="1">
        <f t="shared" si="54"/>
        <v>0</v>
      </c>
      <c r="AO267" s="1">
        <f t="shared" si="55"/>
        <v>1</v>
      </c>
    </row>
    <row r="268" spans="36:41" x14ac:dyDescent="0.35">
      <c r="AJ268" s="29">
        <f t="shared" si="52"/>
        <v>45975</v>
      </c>
      <c r="AK268">
        <f t="shared" si="49"/>
        <v>0</v>
      </c>
      <c r="AL268" s="1">
        <f t="shared" si="50"/>
        <v>1</v>
      </c>
      <c r="AM268" s="1">
        <f t="shared" si="53"/>
        <v>0</v>
      </c>
      <c r="AN268" s="1">
        <f t="shared" si="54"/>
        <v>0</v>
      </c>
      <c r="AO268" s="1">
        <f t="shared" si="55"/>
        <v>1</v>
      </c>
    </row>
    <row r="269" spans="36:41" x14ac:dyDescent="0.35">
      <c r="AJ269" s="29">
        <f t="shared" si="52"/>
        <v>45976</v>
      </c>
      <c r="AK269">
        <f t="shared" si="49"/>
        <v>0</v>
      </c>
      <c r="AL269" s="1">
        <f t="shared" si="50"/>
        <v>1</v>
      </c>
      <c r="AM269" s="1">
        <f t="shared" si="53"/>
        <v>0</v>
      </c>
      <c r="AN269" s="1">
        <f t="shared" si="54"/>
        <v>0</v>
      </c>
      <c r="AO269" s="1">
        <f t="shared" si="55"/>
        <v>1</v>
      </c>
    </row>
    <row r="270" spans="36:41" x14ac:dyDescent="0.35">
      <c r="AJ270" s="29">
        <f t="shared" si="52"/>
        <v>45977</v>
      </c>
      <c r="AK270">
        <f t="shared" si="49"/>
        <v>0</v>
      </c>
      <c r="AL270" s="1">
        <f t="shared" si="50"/>
        <v>1</v>
      </c>
      <c r="AM270" s="1">
        <f t="shared" si="53"/>
        <v>0</v>
      </c>
      <c r="AN270" s="1">
        <f t="shared" si="54"/>
        <v>0</v>
      </c>
      <c r="AO270" s="1">
        <f t="shared" si="55"/>
        <v>1</v>
      </c>
    </row>
    <row r="271" spans="36:41" x14ac:dyDescent="0.35">
      <c r="AJ271" s="29">
        <f t="shared" si="52"/>
        <v>45978</v>
      </c>
      <c r="AK271">
        <f t="shared" si="49"/>
        <v>0</v>
      </c>
      <c r="AL271" s="1">
        <f t="shared" si="50"/>
        <v>1</v>
      </c>
      <c r="AM271" s="1">
        <f t="shared" si="53"/>
        <v>0</v>
      </c>
      <c r="AN271" s="1">
        <f t="shared" si="54"/>
        <v>0</v>
      </c>
      <c r="AO271" s="1">
        <f t="shared" si="55"/>
        <v>1</v>
      </c>
    </row>
    <row r="272" spans="36:41" x14ac:dyDescent="0.35">
      <c r="AJ272" s="29">
        <f t="shared" si="52"/>
        <v>45979</v>
      </c>
      <c r="AK272">
        <f t="shared" si="49"/>
        <v>0</v>
      </c>
      <c r="AL272" s="1">
        <f t="shared" si="50"/>
        <v>1</v>
      </c>
      <c r="AM272" s="1">
        <f t="shared" si="53"/>
        <v>0</v>
      </c>
      <c r="AN272" s="1">
        <f t="shared" si="54"/>
        <v>0</v>
      </c>
      <c r="AO272" s="1">
        <f t="shared" si="55"/>
        <v>1</v>
      </c>
    </row>
    <row r="273" spans="36:41" x14ac:dyDescent="0.35">
      <c r="AJ273" s="29">
        <f t="shared" si="52"/>
        <v>45980</v>
      </c>
      <c r="AK273">
        <f t="shared" si="49"/>
        <v>0</v>
      </c>
      <c r="AL273" s="1">
        <f t="shared" si="50"/>
        <v>1</v>
      </c>
      <c r="AM273" s="1">
        <f t="shared" si="53"/>
        <v>0</v>
      </c>
      <c r="AN273" s="1">
        <f t="shared" si="54"/>
        <v>0</v>
      </c>
      <c r="AO273" s="1">
        <f t="shared" si="55"/>
        <v>1</v>
      </c>
    </row>
    <row r="274" spans="36:41" x14ac:dyDescent="0.35">
      <c r="AJ274" s="29">
        <f t="shared" si="52"/>
        <v>45981</v>
      </c>
      <c r="AK274">
        <f t="shared" si="49"/>
        <v>0</v>
      </c>
      <c r="AL274" s="1">
        <f t="shared" si="50"/>
        <v>1</v>
      </c>
      <c r="AM274" s="1">
        <f t="shared" si="53"/>
        <v>0</v>
      </c>
      <c r="AN274" s="1">
        <f t="shared" si="54"/>
        <v>0</v>
      </c>
      <c r="AO274" s="1">
        <f t="shared" si="55"/>
        <v>1</v>
      </c>
    </row>
    <row r="275" spans="36:41" x14ac:dyDescent="0.35">
      <c r="AJ275" s="29">
        <f t="shared" si="52"/>
        <v>45982</v>
      </c>
      <c r="AK275">
        <f t="shared" si="49"/>
        <v>0</v>
      </c>
      <c r="AL275" s="1">
        <f t="shared" si="50"/>
        <v>1</v>
      </c>
      <c r="AM275" s="1">
        <f t="shared" si="53"/>
        <v>0</v>
      </c>
      <c r="AN275" s="1">
        <f t="shared" si="54"/>
        <v>0</v>
      </c>
      <c r="AO275" s="1">
        <f t="shared" si="55"/>
        <v>1</v>
      </c>
    </row>
    <row r="276" spans="36:41" x14ac:dyDescent="0.35">
      <c r="AJ276" s="29">
        <f t="shared" si="52"/>
        <v>45983</v>
      </c>
      <c r="AK276">
        <f t="shared" si="49"/>
        <v>0</v>
      </c>
      <c r="AL276" s="1">
        <f t="shared" si="50"/>
        <v>1</v>
      </c>
      <c r="AM276" s="1">
        <f t="shared" si="53"/>
        <v>0</v>
      </c>
      <c r="AN276" s="1">
        <f t="shared" si="54"/>
        <v>0</v>
      </c>
      <c r="AO276" s="1">
        <f t="shared" si="55"/>
        <v>1</v>
      </c>
    </row>
    <row r="277" spans="36:41" x14ac:dyDescent="0.35">
      <c r="AJ277" s="29">
        <f t="shared" si="52"/>
        <v>45984</v>
      </c>
      <c r="AK277">
        <f t="shared" si="49"/>
        <v>0</v>
      </c>
      <c r="AL277" s="1">
        <f t="shared" si="50"/>
        <v>1</v>
      </c>
      <c r="AM277" s="1">
        <f t="shared" si="53"/>
        <v>0</v>
      </c>
      <c r="AN277" s="1">
        <f t="shared" si="54"/>
        <v>0</v>
      </c>
      <c r="AO277" s="1">
        <f t="shared" si="55"/>
        <v>1</v>
      </c>
    </row>
    <row r="278" spans="36:41" x14ac:dyDescent="0.35">
      <c r="AJ278" s="29">
        <f t="shared" si="52"/>
        <v>45985</v>
      </c>
      <c r="AK278">
        <f t="shared" si="49"/>
        <v>0</v>
      </c>
      <c r="AL278" s="1">
        <f t="shared" si="50"/>
        <v>1</v>
      </c>
      <c r="AM278" s="1">
        <f t="shared" si="53"/>
        <v>0</v>
      </c>
      <c r="AN278" s="1">
        <f t="shared" si="54"/>
        <v>0</v>
      </c>
      <c r="AO278" s="1">
        <f t="shared" si="55"/>
        <v>1</v>
      </c>
    </row>
    <row r="279" spans="36:41" x14ac:dyDescent="0.35">
      <c r="AJ279" s="29">
        <f t="shared" si="52"/>
        <v>45986</v>
      </c>
      <c r="AK279">
        <f t="shared" si="49"/>
        <v>0</v>
      </c>
      <c r="AL279" s="1">
        <f t="shared" si="50"/>
        <v>1</v>
      </c>
      <c r="AM279" s="1">
        <f t="shared" si="53"/>
        <v>0</v>
      </c>
      <c r="AN279" s="1">
        <f t="shared" si="54"/>
        <v>0</v>
      </c>
      <c r="AO279" s="1">
        <f t="shared" si="55"/>
        <v>1</v>
      </c>
    </row>
    <row r="280" spans="36:41" x14ac:dyDescent="0.35">
      <c r="AJ280" s="29">
        <f t="shared" si="52"/>
        <v>45987</v>
      </c>
      <c r="AK280">
        <f t="shared" si="49"/>
        <v>0</v>
      </c>
      <c r="AL280" s="1">
        <f t="shared" si="50"/>
        <v>1</v>
      </c>
      <c r="AM280" s="1">
        <f t="shared" si="53"/>
        <v>0</v>
      </c>
      <c r="AN280" s="1">
        <f t="shared" si="54"/>
        <v>0</v>
      </c>
      <c r="AO280" s="1">
        <f t="shared" si="55"/>
        <v>1</v>
      </c>
    </row>
    <row r="281" spans="36:41" x14ac:dyDescent="0.35">
      <c r="AJ281" s="29">
        <f t="shared" si="52"/>
        <v>45988</v>
      </c>
      <c r="AK281">
        <f t="shared" si="49"/>
        <v>0</v>
      </c>
      <c r="AL281" s="1">
        <f t="shared" si="50"/>
        <v>1</v>
      </c>
      <c r="AM281" s="1">
        <f t="shared" si="53"/>
        <v>0</v>
      </c>
      <c r="AN281" s="1">
        <f t="shared" si="54"/>
        <v>0</v>
      </c>
      <c r="AO281" s="1">
        <f t="shared" si="55"/>
        <v>1</v>
      </c>
    </row>
    <row r="282" spans="36:41" x14ac:dyDescent="0.35">
      <c r="AJ282" s="29">
        <f t="shared" si="52"/>
        <v>45989</v>
      </c>
      <c r="AK282">
        <f t="shared" si="49"/>
        <v>0</v>
      </c>
      <c r="AL282" s="1">
        <f t="shared" si="50"/>
        <v>1</v>
      </c>
      <c r="AM282" s="1">
        <f t="shared" si="53"/>
        <v>0</v>
      </c>
      <c r="AN282" s="1">
        <f t="shared" si="54"/>
        <v>0</v>
      </c>
      <c r="AO282" s="1">
        <f t="shared" si="55"/>
        <v>1</v>
      </c>
    </row>
    <row r="283" spans="36:41" x14ac:dyDescent="0.35">
      <c r="AJ283" s="29">
        <f t="shared" si="52"/>
        <v>45990</v>
      </c>
      <c r="AK283">
        <f t="shared" si="49"/>
        <v>0</v>
      </c>
      <c r="AL283" s="1">
        <f t="shared" si="50"/>
        <v>1</v>
      </c>
      <c r="AM283" s="1">
        <f t="shared" si="53"/>
        <v>0</v>
      </c>
      <c r="AN283" s="1">
        <f t="shared" si="54"/>
        <v>0</v>
      </c>
      <c r="AO283" s="1">
        <f t="shared" si="55"/>
        <v>1</v>
      </c>
    </row>
    <row r="284" spans="36:41" x14ac:dyDescent="0.35">
      <c r="AJ284" s="29">
        <f t="shared" si="52"/>
        <v>45991</v>
      </c>
      <c r="AK284">
        <f t="shared" si="49"/>
        <v>0</v>
      </c>
      <c r="AL284" s="1">
        <f t="shared" si="50"/>
        <v>1</v>
      </c>
      <c r="AM284" s="1">
        <f t="shared" si="53"/>
        <v>0</v>
      </c>
      <c r="AN284" s="1">
        <f t="shared" si="54"/>
        <v>0</v>
      </c>
      <c r="AO284" s="1">
        <f t="shared" si="55"/>
        <v>1</v>
      </c>
    </row>
    <row r="285" spans="36:41" x14ac:dyDescent="0.35">
      <c r="AJ285" s="29">
        <f t="shared" si="52"/>
        <v>45992</v>
      </c>
      <c r="AK285">
        <f t="shared" si="49"/>
        <v>0</v>
      </c>
      <c r="AL285" s="1">
        <f t="shared" si="50"/>
        <v>1</v>
      </c>
      <c r="AM285" s="1">
        <f t="shared" si="53"/>
        <v>0</v>
      </c>
      <c r="AN285" s="1">
        <f t="shared" si="54"/>
        <v>0</v>
      </c>
      <c r="AO285" s="1">
        <f t="shared" si="55"/>
        <v>1</v>
      </c>
    </row>
    <row r="286" spans="36:41" x14ac:dyDescent="0.35">
      <c r="AJ286" s="29">
        <f t="shared" si="52"/>
        <v>45993</v>
      </c>
      <c r="AK286">
        <f t="shared" si="49"/>
        <v>0</v>
      </c>
      <c r="AL286" s="1">
        <f t="shared" si="50"/>
        <v>1</v>
      </c>
      <c r="AM286" s="1">
        <f t="shared" si="53"/>
        <v>0</v>
      </c>
      <c r="AN286" s="1">
        <f t="shared" si="54"/>
        <v>0</v>
      </c>
      <c r="AO286" s="1">
        <f t="shared" si="55"/>
        <v>1</v>
      </c>
    </row>
    <row r="287" spans="36:41" x14ac:dyDescent="0.35">
      <c r="AJ287" s="29">
        <f t="shared" si="52"/>
        <v>45994</v>
      </c>
      <c r="AK287">
        <f t="shared" si="49"/>
        <v>0</v>
      </c>
      <c r="AL287" s="1">
        <f t="shared" si="50"/>
        <v>1</v>
      </c>
      <c r="AM287" s="1">
        <f t="shared" ref="AM287:AM318" si="56">_xlfn.XLOOKUP(AJ287,A$27:A$36,B$27:B$36,0,-1)</f>
        <v>0</v>
      </c>
      <c r="AN287" s="1">
        <f t="shared" ref="AN287:AN318" si="57">_xlfn.XLOOKUP(AJ287,A$27:A$36,B$27:B$36,0,1)</f>
        <v>0</v>
      </c>
      <c r="AO287" s="1">
        <f t="shared" si="55"/>
        <v>1</v>
      </c>
    </row>
    <row r="288" spans="36:41" x14ac:dyDescent="0.35">
      <c r="AJ288" s="29">
        <f t="shared" si="52"/>
        <v>45995</v>
      </c>
      <c r="AK288">
        <f t="shared" si="49"/>
        <v>0</v>
      </c>
      <c r="AL288" s="1">
        <f t="shared" si="50"/>
        <v>1</v>
      </c>
      <c r="AM288" s="1">
        <f t="shared" si="56"/>
        <v>0</v>
      </c>
      <c r="AN288" s="1">
        <f t="shared" si="57"/>
        <v>0</v>
      </c>
      <c r="AO288" s="1">
        <f t="shared" si="55"/>
        <v>1</v>
      </c>
    </row>
    <row r="289" spans="36:41" x14ac:dyDescent="0.35">
      <c r="AJ289" s="29">
        <f t="shared" si="52"/>
        <v>45996</v>
      </c>
      <c r="AK289">
        <f t="shared" si="49"/>
        <v>0</v>
      </c>
      <c r="AL289" s="1">
        <f t="shared" si="50"/>
        <v>1</v>
      </c>
      <c r="AM289" s="1">
        <f t="shared" si="56"/>
        <v>0</v>
      </c>
      <c r="AN289" s="1">
        <f t="shared" si="57"/>
        <v>0</v>
      </c>
      <c r="AO289" s="1">
        <f t="shared" si="55"/>
        <v>1</v>
      </c>
    </row>
    <row r="290" spans="36:41" x14ac:dyDescent="0.35">
      <c r="AJ290" s="29">
        <f t="shared" si="52"/>
        <v>45997</v>
      </c>
      <c r="AK290">
        <f t="shared" si="49"/>
        <v>0</v>
      </c>
      <c r="AL290" s="1">
        <f t="shared" si="50"/>
        <v>1</v>
      </c>
      <c r="AM290" s="1">
        <f t="shared" si="56"/>
        <v>0</v>
      </c>
      <c r="AN290" s="1">
        <f t="shared" si="57"/>
        <v>0</v>
      </c>
      <c r="AO290" s="1">
        <f t="shared" si="55"/>
        <v>1</v>
      </c>
    </row>
    <row r="291" spans="36:41" x14ac:dyDescent="0.35">
      <c r="AJ291" s="29">
        <f t="shared" si="52"/>
        <v>45998</v>
      </c>
      <c r="AK291">
        <f t="shared" si="49"/>
        <v>0</v>
      </c>
      <c r="AL291" s="1">
        <f t="shared" si="50"/>
        <v>1</v>
      </c>
      <c r="AM291" s="1">
        <f t="shared" si="56"/>
        <v>0</v>
      </c>
      <c r="AN291" s="1">
        <f t="shared" si="57"/>
        <v>0</v>
      </c>
      <c r="AO291" s="1">
        <f t="shared" si="55"/>
        <v>1</v>
      </c>
    </row>
    <row r="292" spans="36:41" x14ac:dyDescent="0.35">
      <c r="AJ292" s="29">
        <f t="shared" si="52"/>
        <v>45999</v>
      </c>
      <c r="AK292">
        <f t="shared" si="49"/>
        <v>0</v>
      </c>
      <c r="AL292" s="1">
        <f t="shared" si="50"/>
        <v>1</v>
      </c>
      <c r="AM292" s="1">
        <f t="shared" si="56"/>
        <v>0</v>
      </c>
      <c r="AN292" s="1">
        <f t="shared" si="57"/>
        <v>0</v>
      </c>
      <c r="AO292" s="1">
        <f t="shared" si="55"/>
        <v>1</v>
      </c>
    </row>
    <row r="293" spans="36:41" x14ac:dyDescent="0.35">
      <c r="AJ293" s="29">
        <f t="shared" si="52"/>
        <v>46000</v>
      </c>
      <c r="AK293">
        <f t="shared" si="49"/>
        <v>0</v>
      </c>
      <c r="AL293" s="1">
        <f t="shared" si="50"/>
        <v>1</v>
      </c>
      <c r="AM293" s="1">
        <f t="shared" si="56"/>
        <v>0</v>
      </c>
      <c r="AN293" s="1">
        <f t="shared" si="57"/>
        <v>0</v>
      </c>
      <c r="AO293" s="1">
        <f t="shared" si="55"/>
        <v>1</v>
      </c>
    </row>
    <row r="294" spans="36:41" x14ac:dyDescent="0.35">
      <c r="AJ294" s="29">
        <f t="shared" si="52"/>
        <v>46001</v>
      </c>
      <c r="AK294">
        <f t="shared" si="49"/>
        <v>0</v>
      </c>
      <c r="AL294" s="1">
        <f t="shared" si="50"/>
        <v>1</v>
      </c>
      <c r="AM294" s="1">
        <f t="shared" si="56"/>
        <v>0</v>
      </c>
      <c r="AN294" s="1">
        <f t="shared" si="57"/>
        <v>0</v>
      </c>
      <c r="AO294" s="1">
        <f t="shared" si="55"/>
        <v>1</v>
      </c>
    </row>
    <row r="295" spans="36:41" x14ac:dyDescent="0.35">
      <c r="AJ295" s="29">
        <f t="shared" si="52"/>
        <v>46002</v>
      </c>
      <c r="AK295">
        <f t="shared" si="49"/>
        <v>0</v>
      </c>
      <c r="AL295" s="1">
        <f t="shared" si="50"/>
        <v>1</v>
      </c>
      <c r="AM295" s="1">
        <f t="shared" si="56"/>
        <v>0</v>
      </c>
      <c r="AN295" s="1">
        <f t="shared" si="57"/>
        <v>0</v>
      </c>
      <c r="AO295" s="1">
        <f t="shared" si="55"/>
        <v>1</v>
      </c>
    </row>
    <row r="296" spans="36:41" x14ac:dyDescent="0.35">
      <c r="AJ296" s="29">
        <f t="shared" si="52"/>
        <v>46003</v>
      </c>
      <c r="AK296">
        <f t="shared" si="49"/>
        <v>0</v>
      </c>
      <c r="AL296" s="1">
        <f t="shared" si="50"/>
        <v>1</v>
      </c>
      <c r="AM296" s="1">
        <f t="shared" si="56"/>
        <v>0</v>
      </c>
      <c r="AN296" s="1">
        <f t="shared" si="57"/>
        <v>0</v>
      </c>
      <c r="AO296" s="1">
        <f t="shared" si="55"/>
        <v>1</v>
      </c>
    </row>
    <row r="297" spans="36:41" x14ac:dyDescent="0.35">
      <c r="AJ297" s="29">
        <f t="shared" si="52"/>
        <v>46004</v>
      </c>
      <c r="AK297">
        <f t="shared" ref="AK297:AK360" si="58">_xlfn.XLOOKUP(AJ297,A$27:A$36,B$27:B$36,0,0)</f>
        <v>0</v>
      </c>
      <c r="AL297" s="1">
        <f t="shared" ref="AL297:AL360" si="59">_xlfn.XLOOKUP(AJ297,A$15:A$24,B$15:B$24,1,0)</f>
        <v>1</v>
      </c>
      <c r="AM297" s="1">
        <f t="shared" si="56"/>
        <v>0</v>
      </c>
      <c r="AN297" s="1">
        <f t="shared" si="57"/>
        <v>0</v>
      </c>
      <c r="AO297" s="1">
        <f t="shared" si="55"/>
        <v>1</v>
      </c>
    </row>
    <row r="298" spans="36:41" x14ac:dyDescent="0.35">
      <c r="AJ298" s="29">
        <f t="shared" si="52"/>
        <v>46005</v>
      </c>
      <c r="AK298">
        <f t="shared" si="58"/>
        <v>0</v>
      </c>
      <c r="AL298" s="1">
        <f t="shared" si="59"/>
        <v>1</v>
      </c>
      <c r="AM298" s="1">
        <f t="shared" si="56"/>
        <v>0</v>
      </c>
      <c r="AN298" s="1">
        <f t="shared" si="57"/>
        <v>0</v>
      </c>
      <c r="AO298" s="1">
        <f t="shared" si="55"/>
        <v>1</v>
      </c>
    </row>
    <row r="299" spans="36:41" x14ac:dyDescent="0.35">
      <c r="AJ299" s="29">
        <f t="shared" ref="AJ299:AJ362" si="60">AJ298+1</f>
        <v>46006</v>
      </c>
      <c r="AK299">
        <f t="shared" si="58"/>
        <v>0</v>
      </c>
      <c r="AL299" s="1">
        <f t="shared" si="59"/>
        <v>1</v>
      </c>
      <c r="AM299" s="1">
        <f t="shared" si="56"/>
        <v>0</v>
      </c>
      <c r="AN299" s="1">
        <f t="shared" si="57"/>
        <v>0</v>
      </c>
      <c r="AO299" s="1">
        <f t="shared" si="55"/>
        <v>1</v>
      </c>
    </row>
    <row r="300" spans="36:41" x14ac:dyDescent="0.35">
      <c r="AJ300" s="29">
        <f t="shared" si="60"/>
        <v>46007</v>
      </c>
      <c r="AK300">
        <f t="shared" si="58"/>
        <v>0</v>
      </c>
      <c r="AL300" s="1">
        <f t="shared" si="59"/>
        <v>1</v>
      </c>
      <c r="AM300" s="1">
        <f t="shared" si="56"/>
        <v>0</v>
      </c>
      <c r="AN300" s="1">
        <f t="shared" si="57"/>
        <v>0</v>
      </c>
      <c r="AO300" s="1">
        <f t="shared" si="55"/>
        <v>1</v>
      </c>
    </row>
    <row r="301" spans="36:41" x14ac:dyDescent="0.35">
      <c r="AJ301" s="29">
        <f t="shared" si="60"/>
        <v>46008</v>
      </c>
      <c r="AK301">
        <f t="shared" si="58"/>
        <v>0</v>
      </c>
      <c r="AL301" s="1">
        <f t="shared" si="59"/>
        <v>1</v>
      </c>
      <c r="AM301" s="1">
        <f t="shared" si="56"/>
        <v>0</v>
      </c>
      <c r="AN301" s="1">
        <f t="shared" si="57"/>
        <v>0</v>
      </c>
      <c r="AO301" s="1">
        <f t="shared" si="55"/>
        <v>1</v>
      </c>
    </row>
    <row r="302" spans="36:41" x14ac:dyDescent="0.35">
      <c r="AJ302" s="29">
        <f t="shared" si="60"/>
        <v>46009</v>
      </c>
      <c r="AK302">
        <f t="shared" si="58"/>
        <v>0</v>
      </c>
      <c r="AL302" s="1">
        <f t="shared" si="59"/>
        <v>1</v>
      </c>
      <c r="AM302" s="1">
        <f t="shared" si="56"/>
        <v>0</v>
      </c>
      <c r="AN302" s="1">
        <f t="shared" si="57"/>
        <v>0</v>
      </c>
      <c r="AO302" s="1">
        <f t="shared" si="55"/>
        <v>1</v>
      </c>
    </row>
    <row r="303" spans="36:41" x14ac:dyDescent="0.35">
      <c r="AJ303" s="29">
        <f t="shared" si="60"/>
        <v>46010</v>
      </c>
      <c r="AK303">
        <f t="shared" si="58"/>
        <v>0</v>
      </c>
      <c r="AL303" s="1">
        <f t="shared" si="59"/>
        <v>1</v>
      </c>
      <c r="AM303" s="1">
        <f t="shared" si="56"/>
        <v>0</v>
      </c>
      <c r="AN303" s="1">
        <f t="shared" si="57"/>
        <v>0</v>
      </c>
      <c r="AO303" s="1">
        <f t="shared" si="55"/>
        <v>1</v>
      </c>
    </row>
    <row r="304" spans="36:41" x14ac:dyDescent="0.35">
      <c r="AJ304" s="29">
        <f t="shared" si="60"/>
        <v>46011</v>
      </c>
      <c r="AK304">
        <f t="shared" si="58"/>
        <v>0</v>
      </c>
      <c r="AL304" s="1">
        <f t="shared" si="59"/>
        <v>1</v>
      </c>
      <c r="AM304" s="1">
        <f t="shared" si="56"/>
        <v>0</v>
      </c>
      <c r="AN304" s="1">
        <f t="shared" si="57"/>
        <v>0</v>
      </c>
      <c r="AO304" s="1">
        <f t="shared" si="55"/>
        <v>1</v>
      </c>
    </row>
    <row r="305" spans="36:41" x14ac:dyDescent="0.35">
      <c r="AJ305" s="29">
        <f t="shared" si="60"/>
        <v>46012</v>
      </c>
      <c r="AK305">
        <f t="shared" si="58"/>
        <v>0</v>
      </c>
      <c r="AL305" s="1">
        <f t="shared" si="59"/>
        <v>1</v>
      </c>
      <c r="AM305" s="1">
        <f t="shared" si="56"/>
        <v>0</v>
      </c>
      <c r="AN305" s="1">
        <f t="shared" si="57"/>
        <v>0</v>
      </c>
      <c r="AO305" s="1">
        <f t="shared" si="55"/>
        <v>1</v>
      </c>
    </row>
    <row r="306" spans="36:41" x14ac:dyDescent="0.35">
      <c r="AJ306" s="29">
        <f t="shared" si="60"/>
        <v>46013</v>
      </c>
      <c r="AK306">
        <f t="shared" si="58"/>
        <v>0</v>
      </c>
      <c r="AL306" s="1">
        <f t="shared" si="59"/>
        <v>1</v>
      </c>
      <c r="AM306" s="1">
        <f t="shared" si="56"/>
        <v>0</v>
      </c>
      <c r="AN306" s="1">
        <f t="shared" si="57"/>
        <v>0</v>
      </c>
      <c r="AO306" s="1">
        <f t="shared" si="55"/>
        <v>1</v>
      </c>
    </row>
    <row r="307" spans="36:41" x14ac:dyDescent="0.35">
      <c r="AJ307" s="29">
        <f t="shared" si="60"/>
        <v>46014</v>
      </c>
      <c r="AK307">
        <f t="shared" si="58"/>
        <v>0</v>
      </c>
      <c r="AL307" s="1">
        <f t="shared" si="59"/>
        <v>1</v>
      </c>
      <c r="AM307" s="1">
        <f t="shared" si="56"/>
        <v>0</v>
      </c>
      <c r="AN307" s="1">
        <f t="shared" si="57"/>
        <v>0</v>
      </c>
      <c r="AO307" s="1">
        <f t="shared" si="55"/>
        <v>1</v>
      </c>
    </row>
    <row r="308" spans="36:41" x14ac:dyDescent="0.35">
      <c r="AJ308" s="29">
        <f t="shared" si="60"/>
        <v>46015</v>
      </c>
      <c r="AK308">
        <f t="shared" si="58"/>
        <v>0</v>
      </c>
      <c r="AL308" s="1">
        <f t="shared" si="59"/>
        <v>1</v>
      </c>
      <c r="AM308" s="1">
        <f t="shared" si="56"/>
        <v>0</v>
      </c>
      <c r="AN308" s="1">
        <f t="shared" si="57"/>
        <v>0</v>
      </c>
      <c r="AO308" s="1">
        <f t="shared" si="55"/>
        <v>1</v>
      </c>
    </row>
    <row r="309" spans="36:41" x14ac:dyDescent="0.35">
      <c r="AJ309" s="29">
        <f t="shared" si="60"/>
        <v>46016</v>
      </c>
      <c r="AK309">
        <f t="shared" si="58"/>
        <v>0</v>
      </c>
      <c r="AL309" s="1">
        <f t="shared" si="59"/>
        <v>1</v>
      </c>
      <c r="AM309" s="1">
        <f t="shared" si="56"/>
        <v>0</v>
      </c>
      <c r="AN309" s="1">
        <f t="shared" si="57"/>
        <v>0</v>
      </c>
      <c r="AO309" s="1">
        <f t="shared" si="55"/>
        <v>1</v>
      </c>
    </row>
    <row r="310" spans="36:41" x14ac:dyDescent="0.35">
      <c r="AJ310" s="29">
        <f t="shared" si="60"/>
        <v>46017</v>
      </c>
      <c r="AK310">
        <f t="shared" si="58"/>
        <v>0</v>
      </c>
      <c r="AL310" s="1">
        <f t="shared" si="59"/>
        <v>1</v>
      </c>
      <c r="AM310" s="1">
        <f t="shared" si="56"/>
        <v>0</v>
      </c>
      <c r="AN310" s="1">
        <f t="shared" si="57"/>
        <v>0</v>
      </c>
      <c r="AO310" s="1">
        <f t="shared" si="55"/>
        <v>1</v>
      </c>
    </row>
    <row r="311" spans="36:41" x14ac:dyDescent="0.35">
      <c r="AJ311" s="29">
        <f t="shared" si="60"/>
        <v>46018</v>
      </c>
      <c r="AK311">
        <f t="shared" si="58"/>
        <v>0</v>
      </c>
      <c r="AL311" s="1">
        <f t="shared" si="59"/>
        <v>1</v>
      </c>
      <c r="AM311" s="1">
        <f t="shared" si="56"/>
        <v>0</v>
      </c>
      <c r="AN311" s="1">
        <f t="shared" si="57"/>
        <v>0</v>
      </c>
      <c r="AO311" s="1">
        <f t="shared" si="55"/>
        <v>1</v>
      </c>
    </row>
    <row r="312" spans="36:41" x14ac:dyDescent="0.35">
      <c r="AJ312" s="29">
        <f t="shared" si="60"/>
        <v>46019</v>
      </c>
      <c r="AK312">
        <f t="shared" si="58"/>
        <v>0</v>
      </c>
      <c r="AL312" s="1">
        <f t="shared" si="59"/>
        <v>1</v>
      </c>
      <c r="AM312" s="1">
        <f t="shared" si="56"/>
        <v>0</v>
      </c>
      <c r="AN312" s="1">
        <f t="shared" si="57"/>
        <v>0</v>
      </c>
      <c r="AO312" s="1">
        <f t="shared" si="55"/>
        <v>1</v>
      </c>
    </row>
    <row r="313" spans="36:41" x14ac:dyDescent="0.35">
      <c r="AJ313" s="29">
        <f t="shared" si="60"/>
        <v>46020</v>
      </c>
      <c r="AK313">
        <f t="shared" si="58"/>
        <v>0</v>
      </c>
      <c r="AL313" s="1">
        <f t="shared" si="59"/>
        <v>1</v>
      </c>
      <c r="AM313" s="1">
        <f t="shared" si="56"/>
        <v>0</v>
      </c>
      <c r="AN313" s="1">
        <f t="shared" si="57"/>
        <v>0</v>
      </c>
      <c r="AO313" s="1">
        <f t="shared" si="55"/>
        <v>1</v>
      </c>
    </row>
    <row r="314" spans="36:41" x14ac:dyDescent="0.35">
      <c r="AJ314" s="29">
        <f t="shared" si="60"/>
        <v>46021</v>
      </c>
      <c r="AK314">
        <f t="shared" si="58"/>
        <v>0</v>
      </c>
      <c r="AL314" s="1">
        <f t="shared" si="59"/>
        <v>1</v>
      </c>
      <c r="AM314" s="1">
        <f t="shared" si="56"/>
        <v>0</v>
      </c>
      <c r="AN314" s="1">
        <f t="shared" si="57"/>
        <v>0</v>
      </c>
      <c r="AO314" s="1">
        <f t="shared" si="55"/>
        <v>1</v>
      </c>
    </row>
    <row r="315" spans="36:41" x14ac:dyDescent="0.35">
      <c r="AJ315" s="29">
        <f t="shared" si="60"/>
        <v>46022</v>
      </c>
      <c r="AK315">
        <f t="shared" si="58"/>
        <v>0</v>
      </c>
      <c r="AL315" s="1">
        <f t="shared" si="59"/>
        <v>1</v>
      </c>
      <c r="AM315" s="1">
        <f t="shared" si="56"/>
        <v>0</v>
      </c>
      <c r="AN315" s="1">
        <f t="shared" si="57"/>
        <v>0</v>
      </c>
      <c r="AO315" s="1">
        <f t="shared" si="55"/>
        <v>1</v>
      </c>
    </row>
    <row r="316" spans="36:41" x14ac:dyDescent="0.35">
      <c r="AJ316" s="29">
        <f t="shared" si="60"/>
        <v>46023</v>
      </c>
      <c r="AK316">
        <f t="shared" si="58"/>
        <v>0</v>
      </c>
      <c r="AL316" s="1">
        <f t="shared" si="59"/>
        <v>1</v>
      </c>
      <c r="AM316" s="1">
        <f t="shared" si="56"/>
        <v>0</v>
      </c>
      <c r="AN316" s="1">
        <f t="shared" si="57"/>
        <v>0</v>
      </c>
      <c r="AO316" s="1">
        <f t="shared" si="55"/>
        <v>1</v>
      </c>
    </row>
    <row r="317" spans="36:41" x14ac:dyDescent="0.35">
      <c r="AJ317" s="29">
        <f t="shared" si="60"/>
        <v>46024</v>
      </c>
      <c r="AK317">
        <f t="shared" si="58"/>
        <v>0</v>
      </c>
      <c r="AL317" s="1">
        <f t="shared" si="59"/>
        <v>1</v>
      </c>
      <c r="AM317" s="1">
        <f t="shared" si="56"/>
        <v>0</v>
      </c>
      <c r="AN317" s="1">
        <f t="shared" si="57"/>
        <v>0</v>
      </c>
      <c r="AO317" s="1">
        <f t="shared" si="55"/>
        <v>1</v>
      </c>
    </row>
    <row r="318" spans="36:41" x14ac:dyDescent="0.35">
      <c r="AJ318" s="29">
        <f t="shared" si="60"/>
        <v>46025</v>
      </c>
      <c r="AK318">
        <f t="shared" si="58"/>
        <v>0</v>
      </c>
      <c r="AL318" s="1">
        <f t="shared" si="59"/>
        <v>1</v>
      </c>
      <c r="AM318" s="1">
        <f t="shared" si="56"/>
        <v>0</v>
      </c>
      <c r="AN318" s="1">
        <f t="shared" si="57"/>
        <v>0</v>
      </c>
      <c r="AO318" s="1">
        <f t="shared" si="55"/>
        <v>1</v>
      </c>
    </row>
    <row r="319" spans="36:41" x14ac:dyDescent="0.35">
      <c r="AJ319" s="29">
        <f t="shared" si="60"/>
        <v>46026</v>
      </c>
      <c r="AK319">
        <f t="shared" si="58"/>
        <v>0</v>
      </c>
      <c r="AL319" s="1">
        <f t="shared" si="59"/>
        <v>1</v>
      </c>
      <c r="AM319" s="1">
        <f t="shared" ref="AM319:AM350" si="61">_xlfn.XLOOKUP(AJ319,A$27:A$36,B$27:B$36,0,-1)</f>
        <v>0</v>
      </c>
      <c r="AN319" s="1">
        <f t="shared" ref="AN319:AN350" si="62">_xlfn.XLOOKUP(AJ319,A$27:A$36,B$27:B$36,0,1)</f>
        <v>0</v>
      </c>
      <c r="AO319" s="1">
        <f t="shared" si="55"/>
        <v>1</v>
      </c>
    </row>
    <row r="320" spans="36:41" x14ac:dyDescent="0.35">
      <c r="AJ320" s="29">
        <f t="shared" si="60"/>
        <v>46027</v>
      </c>
      <c r="AK320">
        <f t="shared" si="58"/>
        <v>0</v>
      </c>
      <c r="AL320" s="1">
        <f t="shared" si="59"/>
        <v>1</v>
      </c>
      <c r="AM320" s="1">
        <f t="shared" si="61"/>
        <v>0</v>
      </c>
      <c r="AN320" s="1">
        <f t="shared" si="62"/>
        <v>0</v>
      </c>
      <c r="AO320" s="1">
        <f t="shared" si="55"/>
        <v>1</v>
      </c>
    </row>
    <row r="321" spans="36:41" x14ac:dyDescent="0.35">
      <c r="AJ321" s="29">
        <f t="shared" si="60"/>
        <v>46028</v>
      </c>
      <c r="AK321">
        <f t="shared" si="58"/>
        <v>0</v>
      </c>
      <c r="AL321" s="1">
        <f t="shared" si="59"/>
        <v>1</v>
      </c>
      <c r="AM321" s="1">
        <f t="shared" si="61"/>
        <v>0</v>
      </c>
      <c r="AN321" s="1">
        <f t="shared" si="62"/>
        <v>0</v>
      </c>
      <c r="AO321" s="1">
        <f t="shared" ref="AO321:AO384" si="63">AL321</f>
        <v>1</v>
      </c>
    </row>
    <row r="322" spans="36:41" x14ac:dyDescent="0.35">
      <c r="AJ322" s="29">
        <f t="shared" si="60"/>
        <v>46029</v>
      </c>
      <c r="AK322">
        <f t="shared" si="58"/>
        <v>0</v>
      </c>
      <c r="AL322" s="1">
        <f t="shared" si="59"/>
        <v>1</v>
      </c>
      <c r="AM322" s="1">
        <f t="shared" si="61"/>
        <v>0</v>
      </c>
      <c r="AN322" s="1">
        <f t="shared" si="62"/>
        <v>0</v>
      </c>
      <c r="AO322" s="1">
        <f t="shared" si="63"/>
        <v>1</v>
      </c>
    </row>
    <row r="323" spans="36:41" x14ac:dyDescent="0.35">
      <c r="AJ323" s="29">
        <f t="shared" si="60"/>
        <v>46030</v>
      </c>
      <c r="AK323">
        <f t="shared" si="58"/>
        <v>0</v>
      </c>
      <c r="AL323" s="1">
        <f t="shared" si="59"/>
        <v>1</v>
      </c>
      <c r="AM323" s="1">
        <f t="shared" si="61"/>
        <v>0</v>
      </c>
      <c r="AN323" s="1">
        <f t="shared" si="62"/>
        <v>0</v>
      </c>
      <c r="AO323" s="1">
        <f t="shared" si="63"/>
        <v>1</v>
      </c>
    </row>
    <row r="324" spans="36:41" x14ac:dyDescent="0.35">
      <c r="AJ324" s="29">
        <f t="shared" si="60"/>
        <v>46031</v>
      </c>
      <c r="AK324">
        <f t="shared" si="58"/>
        <v>0</v>
      </c>
      <c r="AL324" s="1">
        <f t="shared" si="59"/>
        <v>1</v>
      </c>
      <c r="AM324" s="1">
        <f t="shared" si="61"/>
        <v>0</v>
      </c>
      <c r="AN324" s="1">
        <f t="shared" si="62"/>
        <v>0</v>
      </c>
      <c r="AO324" s="1">
        <f t="shared" si="63"/>
        <v>1</v>
      </c>
    </row>
    <row r="325" spans="36:41" x14ac:dyDescent="0.35">
      <c r="AJ325" s="29">
        <f t="shared" si="60"/>
        <v>46032</v>
      </c>
      <c r="AK325">
        <f t="shared" si="58"/>
        <v>0</v>
      </c>
      <c r="AL325" s="1">
        <f t="shared" si="59"/>
        <v>1</v>
      </c>
      <c r="AM325" s="1">
        <f t="shared" si="61"/>
        <v>0</v>
      </c>
      <c r="AN325" s="1">
        <f t="shared" si="62"/>
        <v>0</v>
      </c>
      <c r="AO325" s="1">
        <f t="shared" si="63"/>
        <v>1</v>
      </c>
    </row>
    <row r="326" spans="36:41" x14ac:dyDescent="0.35">
      <c r="AJ326" s="29">
        <f t="shared" si="60"/>
        <v>46033</v>
      </c>
      <c r="AK326">
        <f t="shared" si="58"/>
        <v>0</v>
      </c>
      <c r="AL326" s="1">
        <f t="shared" si="59"/>
        <v>1</v>
      </c>
      <c r="AM326" s="1">
        <f t="shared" si="61"/>
        <v>0</v>
      </c>
      <c r="AN326" s="1">
        <f t="shared" si="62"/>
        <v>0</v>
      </c>
      <c r="AO326" s="1">
        <f t="shared" si="63"/>
        <v>1</v>
      </c>
    </row>
    <row r="327" spans="36:41" x14ac:dyDescent="0.35">
      <c r="AJ327" s="29">
        <f t="shared" si="60"/>
        <v>46034</v>
      </c>
      <c r="AK327">
        <f t="shared" si="58"/>
        <v>0</v>
      </c>
      <c r="AL327" s="1">
        <f t="shared" si="59"/>
        <v>1</v>
      </c>
      <c r="AM327" s="1">
        <f t="shared" si="61"/>
        <v>0</v>
      </c>
      <c r="AN327" s="1">
        <f t="shared" si="62"/>
        <v>0</v>
      </c>
      <c r="AO327" s="1">
        <f t="shared" si="63"/>
        <v>1</v>
      </c>
    </row>
    <row r="328" spans="36:41" x14ac:dyDescent="0.35">
      <c r="AJ328" s="29">
        <f t="shared" si="60"/>
        <v>46035</v>
      </c>
      <c r="AK328">
        <f t="shared" si="58"/>
        <v>0</v>
      </c>
      <c r="AL328" s="1">
        <f t="shared" si="59"/>
        <v>1</v>
      </c>
      <c r="AM328" s="1">
        <f t="shared" si="61"/>
        <v>0</v>
      </c>
      <c r="AN328" s="1">
        <f t="shared" si="62"/>
        <v>0</v>
      </c>
      <c r="AO328" s="1">
        <f t="shared" si="63"/>
        <v>1</v>
      </c>
    </row>
    <row r="329" spans="36:41" x14ac:dyDescent="0.35">
      <c r="AJ329" s="29">
        <f t="shared" si="60"/>
        <v>46036</v>
      </c>
      <c r="AK329">
        <f t="shared" si="58"/>
        <v>0</v>
      </c>
      <c r="AL329" s="1">
        <f t="shared" si="59"/>
        <v>1</v>
      </c>
      <c r="AM329" s="1">
        <f t="shared" si="61"/>
        <v>0</v>
      </c>
      <c r="AN329" s="1">
        <f t="shared" si="62"/>
        <v>0</v>
      </c>
      <c r="AO329" s="1">
        <f t="shared" si="63"/>
        <v>1</v>
      </c>
    </row>
    <row r="330" spans="36:41" x14ac:dyDescent="0.35">
      <c r="AJ330" s="29">
        <f t="shared" si="60"/>
        <v>46037</v>
      </c>
      <c r="AK330">
        <f t="shared" si="58"/>
        <v>0</v>
      </c>
      <c r="AL330" s="1">
        <f t="shared" si="59"/>
        <v>1</v>
      </c>
      <c r="AM330" s="1">
        <f t="shared" si="61"/>
        <v>0</v>
      </c>
      <c r="AN330" s="1">
        <f t="shared" si="62"/>
        <v>0</v>
      </c>
      <c r="AO330" s="1">
        <f t="shared" si="63"/>
        <v>1</v>
      </c>
    </row>
    <row r="331" spans="36:41" x14ac:dyDescent="0.35">
      <c r="AJ331" s="29">
        <f t="shared" si="60"/>
        <v>46038</v>
      </c>
      <c r="AK331">
        <f t="shared" si="58"/>
        <v>0</v>
      </c>
      <c r="AL331" s="1">
        <f t="shared" si="59"/>
        <v>1</v>
      </c>
      <c r="AM331" s="1">
        <f t="shared" si="61"/>
        <v>0</v>
      </c>
      <c r="AN331" s="1">
        <f t="shared" si="62"/>
        <v>0</v>
      </c>
      <c r="AO331" s="1">
        <f t="shared" si="63"/>
        <v>1</v>
      </c>
    </row>
    <row r="332" spans="36:41" x14ac:dyDescent="0.35">
      <c r="AJ332" s="29">
        <f t="shared" si="60"/>
        <v>46039</v>
      </c>
      <c r="AK332">
        <f t="shared" si="58"/>
        <v>0</v>
      </c>
      <c r="AL332" s="1">
        <f t="shared" si="59"/>
        <v>1</v>
      </c>
      <c r="AM332" s="1">
        <f t="shared" si="61"/>
        <v>0</v>
      </c>
      <c r="AN332" s="1">
        <f t="shared" si="62"/>
        <v>0</v>
      </c>
      <c r="AO332" s="1">
        <f t="shared" si="63"/>
        <v>1</v>
      </c>
    </row>
    <row r="333" spans="36:41" x14ac:dyDescent="0.35">
      <c r="AJ333" s="29">
        <f t="shared" si="60"/>
        <v>46040</v>
      </c>
      <c r="AK333">
        <f t="shared" si="58"/>
        <v>0</v>
      </c>
      <c r="AL333" s="1">
        <f t="shared" si="59"/>
        <v>1</v>
      </c>
      <c r="AM333" s="1">
        <f t="shared" si="61"/>
        <v>0</v>
      </c>
      <c r="AN333" s="1">
        <f t="shared" si="62"/>
        <v>0</v>
      </c>
      <c r="AO333" s="1">
        <f t="shared" si="63"/>
        <v>1</v>
      </c>
    </row>
    <row r="334" spans="36:41" x14ac:dyDescent="0.35">
      <c r="AJ334" s="29">
        <f t="shared" si="60"/>
        <v>46041</v>
      </c>
      <c r="AK334">
        <f t="shared" si="58"/>
        <v>0</v>
      </c>
      <c r="AL334" s="1">
        <f t="shared" si="59"/>
        <v>1</v>
      </c>
      <c r="AM334" s="1">
        <f t="shared" si="61"/>
        <v>0</v>
      </c>
      <c r="AN334" s="1">
        <f t="shared" si="62"/>
        <v>0</v>
      </c>
      <c r="AO334" s="1">
        <f t="shared" si="63"/>
        <v>1</v>
      </c>
    </row>
    <row r="335" spans="36:41" x14ac:dyDescent="0.35">
      <c r="AJ335" s="29">
        <f t="shared" si="60"/>
        <v>46042</v>
      </c>
      <c r="AK335">
        <f t="shared" si="58"/>
        <v>0</v>
      </c>
      <c r="AL335" s="1">
        <f t="shared" si="59"/>
        <v>1</v>
      </c>
      <c r="AM335" s="1">
        <f t="shared" si="61"/>
        <v>0</v>
      </c>
      <c r="AN335" s="1">
        <f t="shared" si="62"/>
        <v>0</v>
      </c>
      <c r="AO335" s="1">
        <f t="shared" si="63"/>
        <v>1</v>
      </c>
    </row>
    <row r="336" spans="36:41" x14ac:dyDescent="0.35">
      <c r="AJ336" s="29">
        <f t="shared" si="60"/>
        <v>46043</v>
      </c>
      <c r="AK336">
        <f t="shared" si="58"/>
        <v>0</v>
      </c>
      <c r="AL336" s="1">
        <f t="shared" si="59"/>
        <v>1</v>
      </c>
      <c r="AM336" s="1">
        <f t="shared" si="61"/>
        <v>0</v>
      </c>
      <c r="AN336" s="1">
        <f t="shared" si="62"/>
        <v>0</v>
      </c>
      <c r="AO336" s="1">
        <f t="shared" si="63"/>
        <v>1</v>
      </c>
    </row>
    <row r="337" spans="36:41" x14ac:dyDescent="0.35">
      <c r="AJ337" s="29">
        <f t="shared" si="60"/>
        <v>46044</v>
      </c>
      <c r="AK337">
        <f t="shared" si="58"/>
        <v>0</v>
      </c>
      <c r="AL337" s="1">
        <f t="shared" si="59"/>
        <v>1</v>
      </c>
      <c r="AM337" s="1">
        <f t="shared" si="61"/>
        <v>0</v>
      </c>
      <c r="AN337" s="1">
        <f t="shared" si="62"/>
        <v>0</v>
      </c>
      <c r="AO337" s="1">
        <f t="shared" si="63"/>
        <v>1</v>
      </c>
    </row>
    <row r="338" spans="36:41" x14ac:dyDescent="0.35">
      <c r="AJ338" s="29">
        <f t="shared" si="60"/>
        <v>46045</v>
      </c>
      <c r="AK338">
        <f t="shared" si="58"/>
        <v>0</v>
      </c>
      <c r="AL338" s="1">
        <f t="shared" si="59"/>
        <v>1</v>
      </c>
      <c r="AM338" s="1">
        <f t="shared" si="61"/>
        <v>0</v>
      </c>
      <c r="AN338" s="1">
        <f t="shared" si="62"/>
        <v>0</v>
      </c>
      <c r="AO338" s="1">
        <f t="shared" si="63"/>
        <v>1</v>
      </c>
    </row>
    <row r="339" spans="36:41" x14ac:dyDescent="0.35">
      <c r="AJ339" s="29">
        <f t="shared" si="60"/>
        <v>46046</v>
      </c>
      <c r="AK339">
        <f t="shared" si="58"/>
        <v>0</v>
      </c>
      <c r="AL339" s="1">
        <f t="shared" si="59"/>
        <v>1</v>
      </c>
      <c r="AM339" s="1">
        <f t="shared" si="61"/>
        <v>0</v>
      </c>
      <c r="AN339" s="1">
        <f t="shared" si="62"/>
        <v>0</v>
      </c>
      <c r="AO339" s="1">
        <f t="shared" si="63"/>
        <v>1</v>
      </c>
    </row>
    <row r="340" spans="36:41" x14ac:dyDescent="0.35">
      <c r="AJ340" s="29">
        <f t="shared" si="60"/>
        <v>46047</v>
      </c>
      <c r="AK340">
        <f t="shared" si="58"/>
        <v>0</v>
      </c>
      <c r="AL340" s="1">
        <f t="shared" si="59"/>
        <v>1</v>
      </c>
      <c r="AM340" s="1">
        <f t="shared" si="61"/>
        <v>0</v>
      </c>
      <c r="AN340" s="1">
        <f t="shared" si="62"/>
        <v>0</v>
      </c>
      <c r="AO340" s="1">
        <f t="shared" si="63"/>
        <v>1</v>
      </c>
    </row>
    <row r="341" spans="36:41" x14ac:dyDescent="0.35">
      <c r="AJ341" s="29">
        <f t="shared" si="60"/>
        <v>46048</v>
      </c>
      <c r="AK341">
        <f t="shared" si="58"/>
        <v>0</v>
      </c>
      <c r="AL341" s="1">
        <f t="shared" si="59"/>
        <v>1</v>
      </c>
      <c r="AM341" s="1">
        <f t="shared" si="61"/>
        <v>0</v>
      </c>
      <c r="AN341" s="1">
        <f t="shared" si="62"/>
        <v>0</v>
      </c>
      <c r="AO341" s="1">
        <f t="shared" si="63"/>
        <v>1</v>
      </c>
    </row>
    <row r="342" spans="36:41" x14ac:dyDescent="0.35">
      <c r="AJ342" s="29">
        <f t="shared" si="60"/>
        <v>46049</v>
      </c>
      <c r="AK342">
        <f t="shared" si="58"/>
        <v>0</v>
      </c>
      <c r="AL342" s="1">
        <f t="shared" si="59"/>
        <v>1</v>
      </c>
      <c r="AM342" s="1">
        <f t="shared" si="61"/>
        <v>0</v>
      </c>
      <c r="AN342" s="1">
        <f t="shared" si="62"/>
        <v>0</v>
      </c>
      <c r="AO342" s="1">
        <f t="shared" si="63"/>
        <v>1</v>
      </c>
    </row>
    <row r="343" spans="36:41" x14ac:dyDescent="0.35">
      <c r="AJ343" s="29">
        <f t="shared" si="60"/>
        <v>46050</v>
      </c>
      <c r="AK343">
        <f t="shared" si="58"/>
        <v>0</v>
      </c>
      <c r="AL343" s="1">
        <f t="shared" si="59"/>
        <v>1</v>
      </c>
      <c r="AM343" s="1">
        <f t="shared" si="61"/>
        <v>0</v>
      </c>
      <c r="AN343" s="1">
        <f t="shared" si="62"/>
        <v>0</v>
      </c>
      <c r="AO343" s="1">
        <f t="shared" si="63"/>
        <v>1</v>
      </c>
    </row>
    <row r="344" spans="36:41" x14ac:dyDescent="0.35">
      <c r="AJ344" s="29">
        <f t="shared" si="60"/>
        <v>46051</v>
      </c>
      <c r="AK344">
        <f t="shared" si="58"/>
        <v>0</v>
      </c>
      <c r="AL344" s="1">
        <f t="shared" si="59"/>
        <v>1</v>
      </c>
      <c r="AM344" s="1">
        <f t="shared" si="61"/>
        <v>0</v>
      </c>
      <c r="AN344" s="1">
        <f t="shared" si="62"/>
        <v>0</v>
      </c>
      <c r="AO344" s="1">
        <f t="shared" si="63"/>
        <v>1</v>
      </c>
    </row>
    <row r="345" spans="36:41" x14ac:dyDescent="0.35">
      <c r="AJ345" s="29">
        <f t="shared" si="60"/>
        <v>46052</v>
      </c>
      <c r="AK345">
        <f t="shared" si="58"/>
        <v>0</v>
      </c>
      <c r="AL345" s="1">
        <f t="shared" si="59"/>
        <v>1</v>
      </c>
      <c r="AM345" s="1">
        <f t="shared" si="61"/>
        <v>0</v>
      </c>
      <c r="AN345" s="1">
        <f t="shared" si="62"/>
        <v>0</v>
      </c>
      <c r="AO345" s="1">
        <f t="shared" si="63"/>
        <v>1</v>
      </c>
    </row>
    <row r="346" spans="36:41" x14ac:dyDescent="0.35">
      <c r="AJ346" s="29">
        <f t="shared" si="60"/>
        <v>46053</v>
      </c>
      <c r="AK346">
        <f t="shared" si="58"/>
        <v>0</v>
      </c>
      <c r="AL346" s="1">
        <f t="shared" si="59"/>
        <v>1</v>
      </c>
      <c r="AM346" s="1">
        <f t="shared" si="61"/>
        <v>0</v>
      </c>
      <c r="AN346" s="1">
        <f t="shared" si="62"/>
        <v>0</v>
      </c>
      <c r="AO346" s="1">
        <f t="shared" si="63"/>
        <v>1</v>
      </c>
    </row>
    <row r="347" spans="36:41" x14ac:dyDescent="0.35">
      <c r="AJ347" s="29">
        <f t="shared" si="60"/>
        <v>46054</v>
      </c>
      <c r="AK347">
        <f t="shared" si="58"/>
        <v>0</v>
      </c>
      <c r="AL347" s="1">
        <f t="shared" si="59"/>
        <v>1</v>
      </c>
      <c r="AM347" s="1">
        <f t="shared" si="61"/>
        <v>0</v>
      </c>
      <c r="AN347" s="1">
        <f t="shared" si="62"/>
        <v>0</v>
      </c>
      <c r="AO347" s="1">
        <f t="shared" si="63"/>
        <v>1</v>
      </c>
    </row>
    <row r="348" spans="36:41" x14ac:dyDescent="0.35">
      <c r="AJ348" s="29">
        <f t="shared" si="60"/>
        <v>46055</v>
      </c>
      <c r="AK348">
        <f t="shared" si="58"/>
        <v>0</v>
      </c>
      <c r="AL348" s="1">
        <f t="shared" si="59"/>
        <v>1</v>
      </c>
      <c r="AM348" s="1">
        <f t="shared" si="61"/>
        <v>0</v>
      </c>
      <c r="AN348" s="1">
        <f t="shared" si="62"/>
        <v>0</v>
      </c>
      <c r="AO348" s="1">
        <f t="shared" si="63"/>
        <v>1</v>
      </c>
    </row>
    <row r="349" spans="36:41" x14ac:dyDescent="0.35">
      <c r="AJ349" s="29">
        <f t="shared" si="60"/>
        <v>46056</v>
      </c>
      <c r="AK349">
        <f t="shared" si="58"/>
        <v>0</v>
      </c>
      <c r="AL349" s="1">
        <f t="shared" si="59"/>
        <v>1</v>
      </c>
      <c r="AM349" s="1">
        <f t="shared" si="61"/>
        <v>0</v>
      </c>
      <c r="AN349" s="1">
        <f t="shared" si="62"/>
        <v>0</v>
      </c>
      <c r="AO349" s="1">
        <f t="shared" si="63"/>
        <v>1</v>
      </c>
    </row>
    <row r="350" spans="36:41" x14ac:dyDescent="0.35">
      <c r="AJ350" s="29">
        <f t="shared" si="60"/>
        <v>46057</v>
      </c>
      <c r="AK350">
        <f t="shared" si="58"/>
        <v>0</v>
      </c>
      <c r="AL350" s="1">
        <f t="shared" si="59"/>
        <v>1</v>
      </c>
      <c r="AM350" s="1">
        <f t="shared" si="61"/>
        <v>0</v>
      </c>
      <c r="AN350" s="1">
        <f t="shared" si="62"/>
        <v>0</v>
      </c>
      <c r="AO350" s="1">
        <f t="shared" si="63"/>
        <v>1</v>
      </c>
    </row>
    <row r="351" spans="36:41" x14ac:dyDescent="0.35">
      <c r="AJ351" s="29">
        <f t="shared" si="60"/>
        <v>46058</v>
      </c>
      <c r="AK351">
        <f t="shared" si="58"/>
        <v>0</v>
      </c>
      <c r="AL351" s="1">
        <f t="shared" si="59"/>
        <v>1</v>
      </c>
      <c r="AM351" s="1">
        <f t="shared" ref="AM351:AM382" si="64">_xlfn.XLOOKUP(AJ351,A$27:A$36,B$27:B$36,0,-1)</f>
        <v>0</v>
      </c>
      <c r="AN351" s="1">
        <f t="shared" ref="AN351:AN382" si="65">_xlfn.XLOOKUP(AJ351,A$27:A$36,B$27:B$36,0,1)</f>
        <v>0</v>
      </c>
      <c r="AO351" s="1">
        <f t="shared" si="63"/>
        <v>1</v>
      </c>
    </row>
    <row r="352" spans="36:41" x14ac:dyDescent="0.35">
      <c r="AJ352" s="29">
        <f t="shared" si="60"/>
        <v>46059</v>
      </c>
      <c r="AK352">
        <f t="shared" si="58"/>
        <v>0</v>
      </c>
      <c r="AL352" s="1">
        <f t="shared" si="59"/>
        <v>1</v>
      </c>
      <c r="AM352" s="1">
        <f t="shared" si="64"/>
        <v>0</v>
      </c>
      <c r="AN352" s="1">
        <f t="shared" si="65"/>
        <v>0</v>
      </c>
      <c r="AO352" s="1">
        <f t="shared" si="63"/>
        <v>1</v>
      </c>
    </row>
    <row r="353" spans="36:41" x14ac:dyDescent="0.35">
      <c r="AJ353" s="29">
        <f t="shared" si="60"/>
        <v>46060</v>
      </c>
      <c r="AK353">
        <f t="shared" si="58"/>
        <v>0</v>
      </c>
      <c r="AL353" s="1">
        <f t="shared" si="59"/>
        <v>1</v>
      </c>
      <c r="AM353" s="1">
        <f t="shared" si="64"/>
        <v>0</v>
      </c>
      <c r="AN353" s="1">
        <f t="shared" si="65"/>
        <v>0</v>
      </c>
      <c r="AO353" s="1">
        <f t="shared" si="63"/>
        <v>1</v>
      </c>
    </row>
    <row r="354" spans="36:41" x14ac:dyDescent="0.35">
      <c r="AJ354" s="29">
        <f t="shared" si="60"/>
        <v>46061</v>
      </c>
      <c r="AK354">
        <f t="shared" si="58"/>
        <v>0</v>
      </c>
      <c r="AL354" s="1">
        <f t="shared" si="59"/>
        <v>1</v>
      </c>
      <c r="AM354" s="1">
        <f t="shared" si="64"/>
        <v>0</v>
      </c>
      <c r="AN354" s="1">
        <f t="shared" si="65"/>
        <v>0</v>
      </c>
      <c r="AO354" s="1">
        <f t="shared" si="63"/>
        <v>1</v>
      </c>
    </row>
    <row r="355" spans="36:41" x14ac:dyDescent="0.35">
      <c r="AJ355" s="29">
        <f t="shared" si="60"/>
        <v>46062</v>
      </c>
      <c r="AK355">
        <f t="shared" si="58"/>
        <v>0</v>
      </c>
      <c r="AL355" s="1">
        <f t="shared" si="59"/>
        <v>1</v>
      </c>
      <c r="AM355" s="1">
        <f t="shared" si="64"/>
        <v>0</v>
      </c>
      <c r="AN355" s="1">
        <f t="shared" si="65"/>
        <v>0</v>
      </c>
      <c r="AO355" s="1">
        <f t="shared" si="63"/>
        <v>1</v>
      </c>
    </row>
    <row r="356" spans="36:41" x14ac:dyDescent="0.35">
      <c r="AJ356" s="29">
        <f t="shared" si="60"/>
        <v>46063</v>
      </c>
      <c r="AK356">
        <f t="shared" si="58"/>
        <v>0</v>
      </c>
      <c r="AL356" s="1">
        <f t="shared" si="59"/>
        <v>1</v>
      </c>
      <c r="AM356" s="1">
        <f t="shared" si="64"/>
        <v>0</v>
      </c>
      <c r="AN356" s="1">
        <f t="shared" si="65"/>
        <v>0</v>
      </c>
      <c r="AO356" s="1">
        <f t="shared" si="63"/>
        <v>1</v>
      </c>
    </row>
    <row r="357" spans="36:41" x14ac:dyDescent="0.35">
      <c r="AJ357" s="29">
        <f t="shared" si="60"/>
        <v>46064</v>
      </c>
      <c r="AK357">
        <f t="shared" si="58"/>
        <v>0</v>
      </c>
      <c r="AL357" s="1">
        <f t="shared" si="59"/>
        <v>1</v>
      </c>
      <c r="AM357" s="1">
        <f t="shared" si="64"/>
        <v>0</v>
      </c>
      <c r="AN357" s="1">
        <f t="shared" si="65"/>
        <v>0</v>
      </c>
      <c r="AO357" s="1">
        <f t="shared" si="63"/>
        <v>1</v>
      </c>
    </row>
    <row r="358" spans="36:41" x14ac:dyDescent="0.35">
      <c r="AJ358" s="29">
        <f t="shared" si="60"/>
        <v>46065</v>
      </c>
      <c r="AK358">
        <f t="shared" si="58"/>
        <v>0</v>
      </c>
      <c r="AL358" s="1">
        <f t="shared" si="59"/>
        <v>1</v>
      </c>
      <c r="AM358" s="1">
        <f t="shared" si="64"/>
        <v>0</v>
      </c>
      <c r="AN358" s="1">
        <f t="shared" si="65"/>
        <v>0</v>
      </c>
      <c r="AO358" s="1">
        <f t="shared" si="63"/>
        <v>1</v>
      </c>
    </row>
    <row r="359" spans="36:41" x14ac:dyDescent="0.35">
      <c r="AJ359" s="29">
        <f t="shared" si="60"/>
        <v>46066</v>
      </c>
      <c r="AK359">
        <f t="shared" si="58"/>
        <v>0</v>
      </c>
      <c r="AL359" s="1">
        <f t="shared" si="59"/>
        <v>1</v>
      </c>
      <c r="AM359" s="1">
        <f t="shared" si="64"/>
        <v>0</v>
      </c>
      <c r="AN359" s="1">
        <f t="shared" si="65"/>
        <v>0</v>
      </c>
      <c r="AO359" s="1">
        <f t="shared" si="63"/>
        <v>1</v>
      </c>
    </row>
    <row r="360" spans="36:41" x14ac:dyDescent="0.35">
      <c r="AJ360" s="29">
        <f t="shared" si="60"/>
        <v>46067</v>
      </c>
      <c r="AK360">
        <f t="shared" si="58"/>
        <v>0</v>
      </c>
      <c r="AL360" s="1">
        <f t="shared" si="59"/>
        <v>1</v>
      </c>
      <c r="AM360" s="1">
        <f t="shared" si="64"/>
        <v>0</v>
      </c>
      <c r="AN360" s="1">
        <f t="shared" si="65"/>
        <v>0</v>
      </c>
      <c r="AO360" s="1">
        <f t="shared" si="63"/>
        <v>1</v>
      </c>
    </row>
    <row r="361" spans="36:41" x14ac:dyDescent="0.35">
      <c r="AJ361" s="29">
        <f t="shared" si="60"/>
        <v>46068</v>
      </c>
      <c r="AK361">
        <f t="shared" ref="AK361:AK406" si="66">_xlfn.XLOOKUP(AJ361,A$27:A$36,B$27:B$36,0,0)</f>
        <v>0</v>
      </c>
      <c r="AL361" s="1">
        <f t="shared" ref="AL361:AL406" si="67">_xlfn.XLOOKUP(AJ361,A$15:A$24,B$15:B$24,1,0)</f>
        <v>1</v>
      </c>
      <c r="AM361" s="1">
        <f t="shared" si="64"/>
        <v>0</v>
      </c>
      <c r="AN361" s="1">
        <f t="shared" si="65"/>
        <v>0</v>
      </c>
      <c r="AO361" s="1">
        <f t="shared" si="63"/>
        <v>1</v>
      </c>
    </row>
    <row r="362" spans="36:41" x14ac:dyDescent="0.35">
      <c r="AJ362" s="29">
        <f t="shared" si="60"/>
        <v>46069</v>
      </c>
      <c r="AK362">
        <f t="shared" si="66"/>
        <v>0</v>
      </c>
      <c r="AL362" s="1">
        <f t="shared" si="67"/>
        <v>1</v>
      </c>
      <c r="AM362" s="1">
        <f t="shared" si="64"/>
        <v>0</v>
      </c>
      <c r="AN362" s="1">
        <f t="shared" si="65"/>
        <v>0</v>
      </c>
      <c r="AO362" s="1">
        <f t="shared" si="63"/>
        <v>1</v>
      </c>
    </row>
    <row r="363" spans="36:41" x14ac:dyDescent="0.35">
      <c r="AJ363" s="29">
        <f t="shared" ref="AJ363:AJ406" si="68">AJ362+1</f>
        <v>46070</v>
      </c>
      <c r="AK363">
        <f t="shared" si="66"/>
        <v>0</v>
      </c>
      <c r="AL363" s="1">
        <f t="shared" si="67"/>
        <v>1</v>
      </c>
      <c r="AM363" s="1">
        <f t="shared" si="64"/>
        <v>0</v>
      </c>
      <c r="AN363" s="1">
        <f t="shared" si="65"/>
        <v>0</v>
      </c>
      <c r="AO363" s="1">
        <f t="shared" si="63"/>
        <v>1</v>
      </c>
    </row>
    <row r="364" spans="36:41" x14ac:dyDescent="0.35">
      <c r="AJ364" s="29">
        <f t="shared" si="68"/>
        <v>46071</v>
      </c>
      <c r="AK364">
        <f t="shared" si="66"/>
        <v>0</v>
      </c>
      <c r="AL364" s="1">
        <f t="shared" si="67"/>
        <v>1</v>
      </c>
      <c r="AM364" s="1">
        <f t="shared" si="64"/>
        <v>0</v>
      </c>
      <c r="AN364" s="1">
        <f t="shared" si="65"/>
        <v>0</v>
      </c>
      <c r="AO364" s="1">
        <f t="shared" si="63"/>
        <v>1</v>
      </c>
    </row>
    <row r="365" spans="36:41" x14ac:dyDescent="0.35">
      <c r="AJ365" s="29">
        <f t="shared" si="68"/>
        <v>46072</v>
      </c>
      <c r="AK365">
        <f t="shared" si="66"/>
        <v>0</v>
      </c>
      <c r="AL365" s="1">
        <f t="shared" si="67"/>
        <v>1</v>
      </c>
      <c r="AM365" s="1">
        <f t="shared" si="64"/>
        <v>0</v>
      </c>
      <c r="AN365" s="1">
        <f t="shared" si="65"/>
        <v>0</v>
      </c>
      <c r="AO365" s="1">
        <f t="shared" si="63"/>
        <v>1</v>
      </c>
    </row>
    <row r="366" spans="36:41" x14ac:dyDescent="0.35">
      <c r="AJ366" s="29">
        <f t="shared" si="68"/>
        <v>46073</v>
      </c>
      <c r="AK366">
        <f t="shared" si="66"/>
        <v>0</v>
      </c>
      <c r="AL366" s="1">
        <f t="shared" si="67"/>
        <v>1</v>
      </c>
      <c r="AM366" s="1">
        <f t="shared" si="64"/>
        <v>0</v>
      </c>
      <c r="AN366" s="1">
        <f t="shared" si="65"/>
        <v>0</v>
      </c>
      <c r="AO366" s="1">
        <f t="shared" si="63"/>
        <v>1</v>
      </c>
    </row>
    <row r="367" spans="36:41" x14ac:dyDescent="0.35">
      <c r="AJ367" s="29">
        <f t="shared" si="68"/>
        <v>46074</v>
      </c>
      <c r="AK367">
        <f t="shared" si="66"/>
        <v>0</v>
      </c>
      <c r="AL367" s="1">
        <f t="shared" si="67"/>
        <v>1</v>
      </c>
      <c r="AM367" s="1">
        <f t="shared" si="64"/>
        <v>0</v>
      </c>
      <c r="AN367" s="1">
        <f t="shared" si="65"/>
        <v>0</v>
      </c>
      <c r="AO367" s="1">
        <f t="shared" si="63"/>
        <v>1</v>
      </c>
    </row>
    <row r="368" spans="36:41" x14ac:dyDescent="0.35">
      <c r="AJ368" s="29">
        <f t="shared" si="68"/>
        <v>46075</v>
      </c>
      <c r="AK368">
        <f t="shared" si="66"/>
        <v>0</v>
      </c>
      <c r="AL368" s="1">
        <f t="shared" si="67"/>
        <v>1</v>
      </c>
      <c r="AM368" s="1">
        <f t="shared" si="64"/>
        <v>0</v>
      </c>
      <c r="AN368" s="1">
        <f t="shared" si="65"/>
        <v>0</v>
      </c>
      <c r="AO368" s="1">
        <f t="shared" si="63"/>
        <v>1</v>
      </c>
    </row>
    <row r="369" spans="36:41" x14ac:dyDescent="0.35">
      <c r="AJ369" s="29">
        <f t="shared" si="68"/>
        <v>46076</v>
      </c>
      <c r="AK369">
        <f t="shared" si="66"/>
        <v>0</v>
      </c>
      <c r="AL369" s="1">
        <f t="shared" si="67"/>
        <v>1</v>
      </c>
      <c r="AM369" s="1">
        <f t="shared" si="64"/>
        <v>0</v>
      </c>
      <c r="AN369" s="1">
        <f t="shared" si="65"/>
        <v>0</v>
      </c>
      <c r="AO369" s="1">
        <f t="shared" si="63"/>
        <v>1</v>
      </c>
    </row>
    <row r="370" spans="36:41" x14ac:dyDescent="0.35">
      <c r="AJ370" s="29">
        <f t="shared" si="68"/>
        <v>46077</v>
      </c>
      <c r="AK370">
        <f t="shared" si="66"/>
        <v>0</v>
      </c>
      <c r="AL370" s="1">
        <f t="shared" si="67"/>
        <v>1</v>
      </c>
      <c r="AM370" s="1">
        <f t="shared" si="64"/>
        <v>0</v>
      </c>
      <c r="AN370" s="1">
        <f t="shared" si="65"/>
        <v>0</v>
      </c>
      <c r="AO370" s="1">
        <f t="shared" si="63"/>
        <v>1</v>
      </c>
    </row>
    <row r="371" spans="36:41" x14ac:dyDescent="0.35">
      <c r="AJ371" s="29">
        <f t="shared" si="68"/>
        <v>46078</v>
      </c>
      <c r="AK371">
        <f t="shared" si="66"/>
        <v>0</v>
      </c>
      <c r="AL371" s="1">
        <f t="shared" si="67"/>
        <v>1</v>
      </c>
      <c r="AM371" s="1">
        <f t="shared" si="64"/>
        <v>0</v>
      </c>
      <c r="AN371" s="1">
        <f t="shared" si="65"/>
        <v>0</v>
      </c>
      <c r="AO371" s="1">
        <f t="shared" si="63"/>
        <v>1</v>
      </c>
    </row>
    <row r="372" spans="36:41" x14ac:dyDescent="0.35">
      <c r="AJ372" s="29">
        <f t="shared" si="68"/>
        <v>46079</v>
      </c>
      <c r="AK372">
        <f t="shared" si="66"/>
        <v>0</v>
      </c>
      <c r="AL372" s="1">
        <f t="shared" si="67"/>
        <v>1</v>
      </c>
      <c r="AM372" s="1">
        <f t="shared" si="64"/>
        <v>0</v>
      </c>
      <c r="AN372" s="1">
        <f t="shared" si="65"/>
        <v>0</v>
      </c>
      <c r="AO372" s="1">
        <f t="shared" si="63"/>
        <v>1</v>
      </c>
    </row>
    <row r="373" spans="36:41" x14ac:dyDescent="0.35">
      <c r="AJ373" s="29">
        <f t="shared" si="68"/>
        <v>46080</v>
      </c>
      <c r="AK373">
        <f t="shared" si="66"/>
        <v>0</v>
      </c>
      <c r="AL373" s="1">
        <f t="shared" si="67"/>
        <v>1</v>
      </c>
      <c r="AM373" s="1">
        <f t="shared" si="64"/>
        <v>0</v>
      </c>
      <c r="AN373" s="1">
        <f t="shared" si="65"/>
        <v>0</v>
      </c>
      <c r="AO373" s="1">
        <f t="shared" si="63"/>
        <v>1</v>
      </c>
    </row>
    <row r="374" spans="36:41" x14ac:dyDescent="0.35">
      <c r="AJ374" s="29">
        <f t="shared" si="68"/>
        <v>46081</v>
      </c>
      <c r="AK374">
        <f t="shared" si="66"/>
        <v>0</v>
      </c>
      <c r="AL374" s="1">
        <f t="shared" si="67"/>
        <v>1</v>
      </c>
      <c r="AM374" s="1">
        <f t="shared" si="64"/>
        <v>0</v>
      </c>
      <c r="AN374" s="1">
        <f t="shared" si="65"/>
        <v>0</v>
      </c>
      <c r="AO374" s="1">
        <f t="shared" si="63"/>
        <v>1</v>
      </c>
    </row>
    <row r="375" spans="36:41" x14ac:dyDescent="0.35">
      <c r="AJ375" s="29">
        <f t="shared" si="68"/>
        <v>46082</v>
      </c>
      <c r="AK375">
        <f t="shared" si="66"/>
        <v>0</v>
      </c>
      <c r="AL375" s="1">
        <f t="shared" si="67"/>
        <v>1</v>
      </c>
      <c r="AM375" s="1">
        <f t="shared" si="64"/>
        <v>0</v>
      </c>
      <c r="AN375" s="1">
        <f t="shared" si="65"/>
        <v>0</v>
      </c>
      <c r="AO375" s="1">
        <f t="shared" si="63"/>
        <v>1</v>
      </c>
    </row>
    <row r="376" spans="36:41" x14ac:dyDescent="0.35">
      <c r="AJ376" s="29">
        <f t="shared" si="68"/>
        <v>46083</v>
      </c>
      <c r="AK376">
        <f t="shared" si="66"/>
        <v>0</v>
      </c>
      <c r="AL376" s="1">
        <f t="shared" si="67"/>
        <v>1</v>
      </c>
      <c r="AM376" s="1">
        <f t="shared" si="64"/>
        <v>0</v>
      </c>
      <c r="AN376" s="1">
        <f t="shared" si="65"/>
        <v>0</v>
      </c>
      <c r="AO376" s="1">
        <f t="shared" si="63"/>
        <v>1</v>
      </c>
    </row>
    <row r="377" spans="36:41" x14ac:dyDescent="0.35">
      <c r="AJ377" s="29">
        <f t="shared" si="68"/>
        <v>46084</v>
      </c>
      <c r="AK377">
        <f t="shared" si="66"/>
        <v>0</v>
      </c>
      <c r="AL377" s="1">
        <f t="shared" si="67"/>
        <v>1</v>
      </c>
      <c r="AM377" s="1">
        <f t="shared" si="64"/>
        <v>0</v>
      </c>
      <c r="AN377" s="1">
        <f t="shared" si="65"/>
        <v>0</v>
      </c>
      <c r="AO377" s="1">
        <f t="shared" si="63"/>
        <v>1</v>
      </c>
    </row>
    <row r="378" spans="36:41" x14ac:dyDescent="0.35">
      <c r="AJ378" s="29">
        <f t="shared" si="68"/>
        <v>46085</v>
      </c>
      <c r="AK378">
        <f t="shared" si="66"/>
        <v>0</v>
      </c>
      <c r="AL378" s="1">
        <f t="shared" si="67"/>
        <v>1</v>
      </c>
      <c r="AM378" s="1">
        <f t="shared" si="64"/>
        <v>0</v>
      </c>
      <c r="AN378" s="1">
        <f t="shared" si="65"/>
        <v>0</v>
      </c>
      <c r="AO378" s="1">
        <f t="shared" si="63"/>
        <v>1</v>
      </c>
    </row>
    <row r="379" spans="36:41" x14ac:dyDescent="0.35">
      <c r="AJ379" s="29">
        <f t="shared" si="68"/>
        <v>46086</v>
      </c>
      <c r="AK379">
        <f t="shared" si="66"/>
        <v>0</v>
      </c>
      <c r="AL379" s="1">
        <f t="shared" si="67"/>
        <v>1</v>
      </c>
      <c r="AM379" s="1">
        <f t="shared" si="64"/>
        <v>0</v>
      </c>
      <c r="AN379" s="1">
        <f t="shared" si="65"/>
        <v>0</v>
      </c>
      <c r="AO379" s="1">
        <f t="shared" si="63"/>
        <v>1</v>
      </c>
    </row>
    <row r="380" spans="36:41" x14ac:dyDescent="0.35">
      <c r="AJ380" s="29">
        <f t="shared" si="68"/>
        <v>46087</v>
      </c>
      <c r="AK380">
        <f t="shared" si="66"/>
        <v>0</v>
      </c>
      <c r="AL380" s="1">
        <f t="shared" si="67"/>
        <v>1</v>
      </c>
      <c r="AM380" s="1">
        <f t="shared" si="64"/>
        <v>0</v>
      </c>
      <c r="AN380" s="1">
        <f t="shared" si="65"/>
        <v>0</v>
      </c>
      <c r="AO380" s="1">
        <f t="shared" si="63"/>
        <v>1</v>
      </c>
    </row>
    <row r="381" spans="36:41" x14ac:dyDescent="0.35">
      <c r="AJ381" s="29">
        <f t="shared" si="68"/>
        <v>46088</v>
      </c>
      <c r="AK381">
        <f t="shared" si="66"/>
        <v>0</v>
      </c>
      <c r="AL381" s="1">
        <f t="shared" si="67"/>
        <v>1</v>
      </c>
      <c r="AM381" s="1">
        <f t="shared" si="64"/>
        <v>0</v>
      </c>
      <c r="AN381" s="1">
        <f t="shared" si="65"/>
        <v>0</v>
      </c>
      <c r="AO381" s="1">
        <f t="shared" si="63"/>
        <v>1</v>
      </c>
    </row>
    <row r="382" spans="36:41" x14ac:dyDescent="0.35">
      <c r="AJ382" s="29">
        <f t="shared" si="68"/>
        <v>46089</v>
      </c>
      <c r="AK382">
        <f t="shared" si="66"/>
        <v>0</v>
      </c>
      <c r="AL382" s="1">
        <f t="shared" si="67"/>
        <v>1</v>
      </c>
      <c r="AM382" s="1">
        <f t="shared" si="64"/>
        <v>0</v>
      </c>
      <c r="AN382" s="1">
        <f t="shared" si="65"/>
        <v>0</v>
      </c>
      <c r="AO382" s="1">
        <f t="shared" si="63"/>
        <v>1</v>
      </c>
    </row>
    <row r="383" spans="36:41" x14ac:dyDescent="0.35">
      <c r="AJ383" s="29">
        <f t="shared" si="68"/>
        <v>46090</v>
      </c>
      <c r="AK383">
        <f t="shared" si="66"/>
        <v>0</v>
      </c>
      <c r="AL383" s="1">
        <f t="shared" si="67"/>
        <v>1</v>
      </c>
      <c r="AM383" s="1">
        <f t="shared" ref="AM383:AM406" si="69">_xlfn.XLOOKUP(AJ383,A$27:A$36,B$27:B$36,0,-1)</f>
        <v>0</v>
      </c>
      <c r="AN383" s="1">
        <f t="shared" ref="AN383:AN406" si="70">_xlfn.XLOOKUP(AJ383,A$27:A$36,B$27:B$36,0,1)</f>
        <v>0</v>
      </c>
      <c r="AO383" s="1">
        <f t="shared" si="63"/>
        <v>1</v>
      </c>
    </row>
    <row r="384" spans="36:41" x14ac:dyDescent="0.35">
      <c r="AJ384" s="29">
        <f t="shared" si="68"/>
        <v>46091</v>
      </c>
      <c r="AK384">
        <f t="shared" si="66"/>
        <v>0</v>
      </c>
      <c r="AL384" s="1">
        <f t="shared" si="67"/>
        <v>1</v>
      </c>
      <c r="AM384" s="1">
        <f t="shared" si="69"/>
        <v>0</v>
      </c>
      <c r="AN384" s="1">
        <f t="shared" si="70"/>
        <v>0</v>
      </c>
      <c r="AO384" s="1">
        <f t="shared" si="63"/>
        <v>1</v>
      </c>
    </row>
    <row r="385" spans="36:41" x14ac:dyDescent="0.35">
      <c r="AJ385" s="29">
        <f t="shared" si="68"/>
        <v>46092</v>
      </c>
      <c r="AK385">
        <f t="shared" si="66"/>
        <v>0</v>
      </c>
      <c r="AL385" s="1">
        <f t="shared" si="67"/>
        <v>1</v>
      </c>
      <c r="AM385" s="1">
        <f t="shared" si="69"/>
        <v>0</v>
      </c>
      <c r="AN385" s="1">
        <f t="shared" si="70"/>
        <v>0</v>
      </c>
      <c r="AO385" s="1">
        <f t="shared" ref="AO385:AO406" si="71">AL385</f>
        <v>1</v>
      </c>
    </row>
    <row r="386" spans="36:41" x14ac:dyDescent="0.35">
      <c r="AJ386" s="29">
        <f t="shared" si="68"/>
        <v>46093</v>
      </c>
      <c r="AK386">
        <f t="shared" si="66"/>
        <v>0</v>
      </c>
      <c r="AL386" s="1">
        <f t="shared" si="67"/>
        <v>1</v>
      </c>
      <c r="AM386" s="1">
        <f t="shared" si="69"/>
        <v>0</v>
      </c>
      <c r="AN386" s="1">
        <f t="shared" si="70"/>
        <v>0</v>
      </c>
      <c r="AO386" s="1">
        <f t="shared" si="71"/>
        <v>1</v>
      </c>
    </row>
    <row r="387" spans="36:41" x14ac:dyDescent="0.35">
      <c r="AJ387" s="29">
        <f t="shared" si="68"/>
        <v>46094</v>
      </c>
      <c r="AK387">
        <f t="shared" si="66"/>
        <v>0</v>
      </c>
      <c r="AL387" s="1">
        <f t="shared" si="67"/>
        <v>1</v>
      </c>
      <c r="AM387" s="1">
        <f t="shared" si="69"/>
        <v>0</v>
      </c>
      <c r="AN387" s="1">
        <f t="shared" si="70"/>
        <v>0</v>
      </c>
      <c r="AO387" s="1">
        <f t="shared" si="71"/>
        <v>1</v>
      </c>
    </row>
    <row r="388" spans="36:41" x14ac:dyDescent="0.35">
      <c r="AJ388" s="29">
        <f t="shared" si="68"/>
        <v>46095</v>
      </c>
      <c r="AK388">
        <f t="shared" si="66"/>
        <v>0</v>
      </c>
      <c r="AL388" s="1">
        <f t="shared" si="67"/>
        <v>1</v>
      </c>
      <c r="AM388" s="1">
        <f t="shared" si="69"/>
        <v>0</v>
      </c>
      <c r="AN388" s="1">
        <f t="shared" si="70"/>
        <v>0</v>
      </c>
      <c r="AO388" s="1">
        <f t="shared" si="71"/>
        <v>1</v>
      </c>
    </row>
    <row r="389" spans="36:41" x14ac:dyDescent="0.35">
      <c r="AJ389" s="29">
        <f t="shared" si="68"/>
        <v>46096</v>
      </c>
      <c r="AK389">
        <f t="shared" si="66"/>
        <v>0</v>
      </c>
      <c r="AL389" s="1">
        <f t="shared" si="67"/>
        <v>1</v>
      </c>
      <c r="AM389" s="1">
        <f t="shared" si="69"/>
        <v>0</v>
      </c>
      <c r="AN389" s="1">
        <f t="shared" si="70"/>
        <v>0</v>
      </c>
      <c r="AO389" s="1">
        <f t="shared" si="71"/>
        <v>1</v>
      </c>
    </row>
    <row r="390" spans="36:41" x14ac:dyDescent="0.35">
      <c r="AJ390" s="29">
        <f t="shared" si="68"/>
        <v>46097</v>
      </c>
      <c r="AK390">
        <f t="shared" si="66"/>
        <v>0</v>
      </c>
      <c r="AL390" s="1">
        <f t="shared" si="67"/>
        <v>1</v>
      </c>
      <c r="AM390" s="1">
        <f t="shared" si="69"/>
        <v>0</v>
      </c>
      <c r="AN390" s="1">
        <f t="shared" si="70"/>
        <v>0</v>
      </c>
      <c r="AO390" s="1">
        <f t="shared" si="71"/>
        <v>1</v>
      </c>
    </row>
    <row r="391" spans="36:41" x14ac:dyDescent="0.35">
      <c r="AJ391" s="29">
        <f t="shared" si="68"/>
        <v>46098</v>
      </c>
      <c r="AK391">
        <f t="shared" si="66"/>
        <v>0</v>
      </c>
      <c r="AL391" s="1">
        <f t="shared" si="67"/>
        <v>1</v>
      </c>
      <c r="AM391" s="1">
        <f t="shared" si="69"/>
        <v>0</v>
      </c>
      <c r="AN391" s="1">
        <f t="shared" si="70"/>
        <v>0</v>
      </c>
      <c r="AO391" s="1">
        <f t="shared" si="71"/>
        <v>1</v>
      </c>
    </row>
    <row r="392" spans="36:41" x14ac:dyDescent="0.35">
      <c r="AJ392" s="29">
        <f t="shared" si="68"/>
        <v>46099</v>
      </c>
      <c r="AK392">
        <f t="shared" si="66"/>
        <v>0</v>
      </c>
      <c r="AL392" s="1">
        <f t="shared" si="67"/>
        <v>1</v>
      </c>
      <c r="AM392" s="1">
        <f t="shared" si="69"/>
        <v>0</v>
      </c>
      <c r="AN392" s="1">
        <f t="shared" si="70"/>
        <v>0</v>
      </c>
      <c r="AO392" s="1">
        <f t="shared" si="71"/>
        <v>1</v>
      </c>
    </row>
    <row r="393" spans="36:41" x14ac:dyDescent="0.35">
      <c r="AJ393" s="29">
        <f t="shared" si="68"/>
        <v>46100</v>
      </c>
      <c r="AK393">
        <f t="shared" si="66"/>
        <v>0</v>
      </c>
      <c r="AL393" s="1">
        <f t="shared" si="67"/>
        <v>1</v>
      </c>
      <c r="AM393" s="1">
        <f t="shared" si="69"/>
        <v>0</v>
      </c>
      <c r="AN393" s="1">
        <f t="shared" si="70"/>
        <v>0</v>
      </c>
      <c r="AO393" s="1">
        <f t="shared" si="71"/>
        <v>1</v>
      </c>
    </row>
    <row r="394" spans="36:41" x14ac:dyDescent="0.35">
      <c r="AJ394" s="29">
        <f t="shared" si="68"/>
        <v>46101</v>
      </c>
      <c r="AK394">
        <f t="shared" si="66"/>
        <v>0</v>
      </c>
      <c r="AL394" s="1">
        <f t="shared" si="67"/>
        <v>1</v>
      </c>
      <c r="AM394" s="1">
        <f t="shared" si="69"/>
        <v>0</v>
      </c>
      <c r="AN394" s="1">
        <f t="shared" si="70"/>
        <v>0</v>
      </c>
      <c r="AO394" s="1">
        <f t="shared" si="71"/>
        <v>1</v>
      </c>
    </row>
    <row r="395" spans="36:41" x14ac:dyDescent="0.35">
      <c r="AJ395" s="29">
        <f t="shared" si="68"/>
        <v>46102</v>
      </c>
      <c r="AK395">
        <f t="shared" si="66"/>
        <v>0</v>
      </c>
      <c r="AL395" s="1">
        <f t="shared" si="67"/>
        <v>1</v>
      </c>
      <c r="AM395" s="1">
        <f t="shared" si="69"/>
        <v>0</v>
      </c>
      <c r="AN395" s="1">
        <f t="shared" si="70"/>
        <v>0</v>
      </c>
      <c r="AO395" s="1">
        <f t="shared" si="71"/>
        <v>1</v>
      </c>
    </row>
    <row r="396" spans="36:41" x14ac:dyDescent="0.35">
      <c r="AJ396" s="29">
        <f t="shared" si="68"/>
        <v>46103</v>
      </c>
      <c r="AK396">
        <f t="shared" si="66"/>
        <v>0</v>
      </c>
      <c r="AL396" s="1">
        <f t="shared" si="67"/>
        <v>1</v>
      </c>
      <c r="AM396" s="1">
        <f t="shared" si="69"/>
        <v>0</v>
      </c>
      <c r="AN396" s="1">
        <f t="shared" si="70"/>
        <v>0</v>
      </c>
      <c r="AO396" s="1">
        <f t="shared" si="71"/>
        <v>1</v>
      </c>
    </row>
    <row r="397" spans="36:41" x14ac:dyDescent="0.35">
      <c r="AJ397" s="29">
        <f t="shared" si="68"/>
        <v>46104</v>
      </c>
      <c r="AK397">
        <f t="shared" si="66"/>
        <v>0</v>
      </c>
      <c r="AL397" s="1">
        <f t="shared" si="67"/>
        <v>1</v>
      </c>
      <c r="AM397" s="1">
        <f t="shared" si="69"/>
        <v>0</v>
      </c>
      <c r="AN397" s="1">
        <f t="shared" si="70"/>
        <v>0</v>
      </c>
      <c r="AO397" s="1">
        <f t="shared" si="71"/>
        <v>1</v>
      </c>
    </row>
    <row r="398" spans="36:41" x14ac:dyDescent="0.35">
      <c r="AJ398" s="29">
        <f t="shared" si="68"/>
        <v>46105</v>
      </c>
      <c r="AK398">
        <f t="shared" si="66"/>
        <v>0</v>
      </c>
      <c r="AL398" s="1">
        <f t="shared" si="67"/>
        <v>1</v>
      </c>
      <c r="AM398" s="1">
        <f t="shared" si="69"/>
        <v>0</v>
      </c>
      <c r="AN398" s="1">
        <f t="shared" si="70"/>
        <v>0</v>
      </c>
      <c r="AO398" s="1">
        <f t="shared" si="71"/>
        <v>1</v>
      </c>
    </row>
    <row r="399" spans="36:41" x14ac:dyDescent="0.35">
      <c r="AJ399" s="29">
        <f t="shared" si="68"/>
        <v>46106</v>
      </c>
      <c r="AK399">
        <f t="shared" si="66"/>
        <v>0</v>
      </c>
      <c r="AL399" s="1">
        <f t="shared" si="67"/>
        <v>1</v>
      </c>
      <c r="AM399" s="1">
        <f t="shared" si="69"/>
        <v>0</v>
      </c>
      <c r="AN399" s="1">
        <f t="shared" si="70"/>
        <v>0</v>
      </c>
      <c r="AO399" s="1">
        <f t="shared" si="71"/>
        <v>1</v>
      </c>
    </row>
    <row r="400" spans="36:41" x14ac:dyDescent="0.35">
      <c r="AJ400" s="29">
        <f t="shared" si="68"/>
        <v>46107</v>
      </c>
      <c r="AK400">
        <f t="shared" si="66"/>
        <v>0</v>
      </c>
      <c r="AL400" s="1">
        <f t="shared" si="67"/>
        <v>1</v>
      </c>
      <c r="AM400" s="1">
        <f t="shared" si="69"/>
        <v>0</v>
      </c>
      <c r="AN400" s="1">
        <f t="shared" si="70"/>
        <v>0</v>
      </c>
      <c r="AO400" s="1">
        <f t="shared" si="71"/>
        <v>1</v>
      </c>
    </row>
    <row r="401" spans="36:41" x14ac:dyDescent="0.35">
      <c r="AJ401" s="29">
        <f t="shared" si="68"/>
        <v>46108</v>
      </c>
      <c r="AK401">
        <f t="shared" si="66"/>
        <v>0</v>
      </c>
      <c r="AL401" s="1">
        <f t="shared" si="67"/>
        <v>1</v>
      </c>
      <c r="AM401" s="1">
        <f t="shared" si="69"/>
        <v>0</v>
      </c>
      <c r="AN401" s="1">
        <f t="shared" si="70"/>
        <v>0</v>
      </c>
      <c r="AO401" s="1">
        <f t="shared" si="71"/>
        <v>1</v>
      </c>
    </row>
    <row r="402" spans="36:41" x14ac:dyDescent="0.35">
      <c r="AJ402" s="29">
        <f t="shared" si="68"/>
        <v>46109</v>
      </c>
      <c r="AK402">
        <f t="shared" si="66"/>
        <v>0</v>
      </c>
      <c r="AL402" s="1">
        <f t="shared" si="67"/>
        <v>1</v>
      </c>
      <c r="AM402" s="1">
        <f t="shared" si="69"/>
        <v>0</v>
      </c>
      <c r="AN402" s="1">
        <f t="shared" si="70"/>
        <v>0</v>
      </c>
      <c r="AO402" s="1">
        <f t="shared" si="71"/>
        <v>1</v>
      </c>
    </row>
    <row r="403" spans="36:41" x14ac:dyDescent="0.35">
      <c r="AJ403" s="29">
        <f t="shared" si="68"/>
        <v>46110</v>
      </c>
      <c r="AK403">
        <f t="shared" si="66"/>
        <v>0</v>
      </c>
      <c r="AL403" s="1">
        <f t="shared" si="67"/>
        <v>1</v>
      </c>
      <c r="AM403" s="1">
        <f t="shared" si="69"/>
        <v>0</v>
      </c>
      <c r="AN403" s="1">
        <f t="shared" si="70"/>
        <v>0</v>
      </c>
      <c r="AO403" s="1">
        <f t="shared" si="71"/>
        <v>1</v>
      </c>
    </row>
    <row r="404" spans="36:41" x14ac:dyDescent="0.35">
      <c r="AJ404" s="29">
        <f t="shared" si="68"/>
        <v>46111</v>
      </c>
      <c r="AK404">
        <f t="shared" si="66"/>
        <v>0</v>
      </c>
      <c r="AL404" s="1">
        <f t="shared" si="67"/>
        <v>1</v>
      </c>
      <c r="AM404" s="1">
        <f t="shared" si="69"/>
        <v>0</v>
      </c>
      <c r="AN404" s="1">
        <f t="shared" si="70"/>
        <v>0</v>
      </c>
      <c r="AO404" s="1">
        <f t="shared" si="71"/>
        <v>1</v>
      </c>
    </row>
    <row r="405" spans="36:41" x14ac:dyDescent="0.35">
      <c r="AJ405" s="29">
        <f t="shared" si="68"/>
        <v>46112</v>
      </c>
      <c r="AK405">
        <f t="shared" si="66"/>
        <v>0</v>
      </c>
      <c r="AL405" s="1">
        <f t="shared" si="67"/>
        <v>0.4</v>
      </c>
      <c r="AM405" s="1">
        <f t="shared" si="69"/>
        <v>0</v>
      </c>
      <c r="AN405" s="1">
        <f t="shared" si="70"/>
        <v>0</v>
      </c>
      <c r="AO405" s="1">
        <f t="shared" si="71"/>
        <v>0.4</v>
      </c>
    </row>
    <row r="406" spans="36:41" x14ac:dyDescent="0.35">
      <c r="AJ406" s="29">
        <f t="shared" si="68"/>
        <v>46113</v>
      </c>
      <c r="AK406">
        <f t="shared" si="66"/>
        <v>0</v>
      </c>
      <c r="AL406" s="1">
        <f t="shared" si="67"/>
        <v>1</v>
      </c>
      <c r="AM406" s="1">
        <f t="shared" si="69"/>
        <v>0</v>
      </c>
      <c r="AN406" s="1">
        <f t="shared" si="70"/>
        <v>0</v>
      </c>
      <c r="AO406" s="1">
        <f t="shared" si="71"/>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V12:W12"/>
    <mergeCell ref="V4:W4"/>
    <mergeCell ref="G5:H11"/>
    <mergeCell ref="L5:M11"/>
    <mergeCell ref="Q5:R11"/>
    <mergeCell ref="V5:W11"/>
    <mergeCell ref="Q4:R4"/>
    <mergeCell ref="Q12:R12"/>
    <mergeCell ref="G4:H4"/>
    <mergeCell ref="G12:H12"/>
    <mergeCell ref="L4:M4"/>
    <mergeCell ref="L12:M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FBE4-FB9B-4063-A6E6-2FC57BB73354}">
  <sheetPr codeName="Feuil16">
    <tabColor theme="0" tint="-0.249977111117893"/>
    <pageSetUpPr fitToPage="1"/>
  </sheetPr>
  <dimension ref="A1:AF936"/>
  <sheetViews>
    <sheetView showGridLines="0" zoomScale="55" zoomScaleNormal="55" workbookViewId="0">
      <selection activeCell="M34" sqref="M34:M35"/>
    </sheetView>
  </sheetViews>
  <sheetFormatPr baseColWidth="10" defaultColWidth="11.36328125" defaultRowHeight="14.5" x14ac:dyDescent="0.35"/>
  <cols>
    <col min="1" max="1" width="17.453125" style="1" customWidth="1"/>
    <col min="2" max="3" width="11.36328125" style="1"/>
    <col min="4" max="4" width="30.6328125" style="1" customWidth="1"/>
    <col min="5" max="5" width="23.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83" customFormat="1" ht="17.5" x14ac:dyDescent="0.3">
      <c r="A1" s="114" t="s">
        <v>67</v>
      </c>
      <c r="C1" s="88"/>
      <c r="E1" s="86"/>
      <c r="F1" s="84"/>
      <c r="G1" s="85" t="s">
        <v>49</v>
      </c>
      <c r="H1" s="85"/>
      <c r="I1" s="86"/>
      <c r="J1" s="86"/>
      <c r="K1" s="87" t="s">
        <v>58</v>
      </c>
      <c r="L1" s="86"/>
      <c r="M1" s="86"/>
      <c r="N1" s="86"/>
      <c r="O1" s="86"/>
      <c r="P1" s="86"/>
      <c r="Q1" s="86"/>
      <c r="R1" s="86"/>
      <c r="S1" s="86"/>
      <c r="V1" s="86"/>
      <c r="W1" s="86"/>
      <c r="X1" s="86"/>
    </row>
    <row r="2" spans="1:32" x14ac:dyDescent="0.35">
      <c r="C2" s="5"/>
      <c r="D2" s="6"/>
      <c r="E2" s="3"/>
      <c r="F2" s="2"/>
      <c r="G2" s="3"/>
      <c r="H2" s="3"/>
      <c r="I2" s="3"/>
      <c r="J2" s="3"/>
      <c r="K2" s="3"/>
      <c r="L2" s="3"/>
      <c r="M2" s="3"/>
      <c r="N2" s="3"/>
      <c r="O2" s="3"/>
      <c r="P2" s="3"/>
      <c r="Q2" s="3"/>
      <c r="R2" s="3"/>
      <c r="S2" s="3"/>
      <c r="V2" s="3"/>
      <c r="W2" s="3"/>
      <c r="X2" s="3"/>
      <c r="AF2" s="6"/>
    </row>
    <row r="3" spans="1:32" ht="15" x14ac:dyDescent="0.35">
      <c r="A3" s="96" t="s">
        <v>62</v>
      </c>
      <c r="B3" s="96"/>
      <c r="C3" s="97"/>
      <c r="D3" s="98">
        <f>H3+M3+R3+W3</f>
        <v>13.5</v>
      </c>
      <c r="E3" s="96" t="s">
        <v>15</v>
      </c>
      <c r="F3" s="2"/>
      <c r="G3" s="124" t="str">
        <f>Sediane_N_I!G3</f>
        <v>Sediane N 23</v>
      </c>
      <c r="H3" s="124">
        <f>Sediane_N_I!H3</f>
        <v>1</v>
      </c>
      <c r="I3" s="79" t="s">
        <v>58</v>
      </c>
      <c r="J3" s="80"/>
      <c r="K3" s="3"/>
      <c r="L3" s="124" t="str">
        <f>Sediane_N_I!L3</f>
        <v>Sediane N 24</v>
      </c>
      <c r="M3" s="124">
        <f>Sediane_N_I!M3</f>
        <v>1</v>
      </c>
      <c r="N3" s="79" t="s">
        <v>58</v>
      </c>
      <c r="O3" s="80"/>
      <c r="P3" s="3"/>
      <c r="Q3" s="124" t="str">
        <f>Sediane_N_I!Q3</f>
        <v>Sediane N 25</v>
      </c>
      <c r="R3" s="124">
        <f>Sediane_N_I!R3</f>
        <v>11.5</v>
      </c>
      <c r="S3" s="79" t="s">
        <v>58</v>
      </c>
      <c r="T3" s="80"/>
      <c r="V3" s="124">
        <f>Sediane_N_I!V3</f>
        <v>0</v>
      </c>
      <c r="W3" s="124">
        <f>Sediane_N_I!W3</f>
        <v>0</v>
      </c>
      <c r="X3" s="79" t="s">
        <v>58</v>
      </c>
      <c r="Y3" s="80"/>
      <c r="AF3" s="6"/>
    </row>
    <row r="4" spans="1:32" ht="25.5" customHeight="1" x14ac:dyDescent="0.35">
      <c r="A4" s="96" t="s">
        <v>64</v>
      </c>
      <c r="B4" s="96"/>
      <c r="C4" s="97"/>
      <c r="D4" s="98">
        <f>(H3*I4+M3*N4+R3*S4+W3*X4)/D3</f>
        <v>51.851851851851855</v>
      </c>
      <c r="E4" s="96" t="s">
        <v>63</v>
      </c>
      <c r="F4" s="2"/>
      <c r="G4" s="320" t="s">
        <v>50</v>
      </c>
      <c r="H4" s="321"/>
      <c r="I4" s="79">
        <f>SUMIFS('Base Produits'!$W:$W,'Base Produits'!$V:$V,G3)</f>
        <v>50</v>
      </c>
      <c r="J4" s="80"/>
      <c r="K4" s="3"/>
      <c r="L4" s="320" t="s">
        <v>50</v>
      </c>
      <c r="M4" s="321"/>
      <c r="N4" s="79">
        <f>SUMIFS('Base Produits'!$W:$W,'Base Produits'!$V:$V,L3)</f>
        <v>52</v>
      </c>
      <c r="O4" s="80"/>
      <c r="P4" s="3"/>
      <c r="Q4" s="320" t="s">
        <v>50</v>
      </c>
      <c r="R4" s="321"/>
      <c r="S4" s="79">
        <f>SUMIFS('Base Produits'!$W:$W,'Base Produits'!$V:$V,Q3)</f>
        <v>52</v>
      </c>
      <c r="T4" s="80"/>
      <c r="V4" s="320" t="s">
        <v>50</v>
      </c>
      <c r="W4" s="321"/>
      <c r="X4" s="79">
        <f>SUMIFS('Base Produits'!$W:$W,'Base Produits'!$V:$V,V3)</f>
        <v>0</v>
      </c>
      <c r="Y4" s="80"/>
      <c r="AF4" s="6"/>
    </row>
    <row r="5" spans="1:32" ht="38.25" customHeight="1" x14ac:dyDescent="0.35">
      <c r="A5" s="96" t="s">
        <v>65</v>
      </c>
      <c r="B5" s="96"/>
      <c r="C5" s="97"/>
      <c r="D5" s="99">
        <f>(IFERROR(H3/I4,0)+IFERROR(M3/N4,0)+IFERROR(R3/S4,0)+IFERROR(W3/X4,0))*1000</f>
        <v>260.38461538461536</v>
      </c>
      <c r="E5" s="96" t="s">
        <v>66</v>
      </c>
      <c r="F5" s="2"/>
      <c r="G5" s="322" t="s">
        <v>51</v>
      </c>
      <c r="H5" s="323"/>
      <c r="I5" s="81" t="s">
        <v>212</v>
      </c>
      <c r="J5" s="82" t="s">
        <v>211</v>
      </c>
      <c r="K5" s="3"/>
      <c r="L5" s="322" t="s">
        <v>51</v>
      </c>
      <c r="M5" s="323"/>
      <c r="N5" s="81" t="s">
        <v>212</v>
      </c>
      <c r="O5" s="82" t="s">
        <v>211</v>
      </c>
      <c r="P5" s="3"/>
      <c r="Q5" s="322" t="s">
        <v>51</v>
      </c>
      <c r="R5" s="323"/>
      <c r="S5" s="81" t="s">
        <v>212</v>
      </c>
      <c r="T5" s="82" t="s">
        <v>211</v>
      </c>
      <c r="V5" s="322" t="s">
        <v>51</v>
      </c>
      <c r="W5" s="323"/>
      <c r="X5" s="81" t="s">
        <v>212</v>
      </c>
      <c r="Y5" s="82" t="s">
        <v>211</v>
      </c>
      <c r="AF5" s="6"/>
    </row>
    <row r="6" spans="1:32" x14ac:dyDescent="0.35">
      <c r="C6" s="5"/>
      <c r="D6" s="6"/>
      <c r="F6" s="2"/>
      <c r="G6" s="324"/>
      <c r="H6" s="325"/>
      <c r="I6" s="89">
        <f>SUMIFS('Base Produits'!$G:$G,'Base Produits'!$E:$E,G$3,'Base Produits'!$F:$F,1)</f>
        <v>1</v>
      </c>
      <c r="J6" s="90">
        <f>SUMIFS('Base Produits'!$H:$H,'Base Produits'!$E:$E,G$3,'Base Produits'!$F:$F,1)</f>
        <v>1</v>
      </c>
      <c r="K6" s="3"/>
      <c r="L6" s="324"/>
      <c r="M6" s="325"/>
      <c r="N6" s="89">
        <f>SUMIFS('Base Produits'!$G:$G,'Base Produits'!$E:$E,L$3,'Base Produits'!$F:$F,1)</f>
        <v>1</v>
      </c>
      <c r="O6" s="90">
        <f>SUMIFS('Base Produits'!$H:$H,'Base Produits'!$E:$E,L$3,'Base Produits'!$F:$F,1)</f>
        <v>1</v>
      </c>
      <c r="P6" s="3"/>
      <c r="Q6" s="324"/>
      <c r="R6" s="325"/>
      <c r="S6" s="89">
        <f>SUMIFS('Base Produits'!$G:$G,'Base Produits'!$E:$E,Q$3,'Base Produits'!$F:$F,1)</f>
        <v>1</v>
      </c>
      <c r="T6" s="90">
        <f>SUMIFS('Base Produits'!$H:$H,'Base Produits'!$E:$E,Q$3,'Base Produits'!$F:$F,1)</f>
        <v>1</v>
      </c>
      <c r="V6" s="324"/>
      <c r="W6" s="325"/>
      <c r="X6" s="89">
        <f>SUMIFS('Base Produits'!$G:$G,'Base Produits'!$E:$E,V$3,'Base Produits'!$F:$F,1)</f>
        <v>0</v>
      </c>
      <c r="Y6" s="90">
        <f>SUMIFS('Base Produits'!$H:$H,'Base Produits'!$E:$E,V$3,'Base Produits'!$F:$F,1)</f>
        <v>0</v>
      </c>
      <c r="AF6" s="6"/>
    </row>
    <row r="7" spans="1:32" x14ac:dyDescent="0.35">
      <c r="C7" s="5"/>
      <c r="D7" s="6"/>
      <c r="F7" s="2"/>
      <c r="G7" s="324"/>
      <c r="H7" s="325"/>
      <c r="I7" s="91">
        <f>IF(OR(I6=0,I6=""),"",SUMIFS('Base Produits'!$G:$G,'Base Produits'!$E:$E,G$3,'Base Produits'!$F:$F,2))</f>
        <v>0.8</v>
      </c>
      <c r="J7" s="92">
        <f>IF(OR(I6=0,I6=""),"",SUMIFS('Base Produits'!$H:$H,'Base Produits'!$E:$E,G$3,'Base Produits'!$F:$F,2))</f>
        <v>0.95</v>
      </c>
      <c r="K7" s="3"/>
      <c r="L7" s="324"/>
      <c r="M7" s="325"/>
      <c r="N7" s="91">
        <f>IF(OR(N6=0,N6=""),"",SUMIFS('Base Produits'!$G:$G,'Base Produits'!$E:$E,L$3,'Base Produits'!$F:$F,2))</f>
        <v>0.78</v>
      </c>
      <c r="O7" s="92">
        <f>IF(OR(N6=0,N6=""),"",SUMIFS('Base Produits'!$H:$H,'Base Produits'!$E:$E,L$3,'Base Produits'!$F:$F,2))</f>
        <v>0.93</v>
      </c>
      <c r="P7" s="3"/>
      <c r="Q7" s="324"/>
      <c r="R7" s="325"/>
      <c r="S7" s="91">
        <f>IF(OR(S6=0,S6=""),"",SUMIFS('Base Produits'!$G:$G,'Base Produits'!$E:$E,Q$3,'Base Produits'!$F:$F,2))</f>
        <v>0.78</v>
      </c>
      <c r="T7" s="92">
        <f>IF(OR(S6=0,S6=""),"",SUMIFS('Base Produits'!$H:$H,'Base Produits'!$E:$E,Q$3,'Base Produits'!$F:$F,2))</f>
        <v>0.93</v>
      </c>
      <c r="V7" s="324"/>
      <c r="W7" s="325"/>
      <c r="X7" s="91" t="str">
        <f>IF(OR(X6=0,X6=""),"",SUMIFS('Base Produits'!$G:$G,'Base Produits'!$E:$E,V$3,'Base Produits'!$F:$F,2))</f>
        <v/>
      </c>
      <c r="Y7" s="92" t="str">
        <f>IF(OR(X6=0,X6=""),"",SUMIFS('Base Produits'!$H:$H,'Base Produits'!$E:$E,V$3,'Base Produits'!$F:$F,2))</f>
        <v/>
      </c>
      <c r="AF7" s="6"/>
    </row>
    <row r="8" spans="1:32" x14ac:dyDescent="0.35">
      <c r="C8" s="5"/>
      <c r="D8" s="234">
        <f>D5/1.0026*1000</f>
        <v>259709.3710199635</v>
      </c>
      <c r="F8" s="2"/>
      <c r="G8" s="324"/>
      <c r="H8" s="325"/>
      <c r="I8" s="91">
        <f>IF(OR(I7=0,I7=""),"",SUMIFS('Base Produits'!$G:$G,'Base Produits'!$E:$E,G$3,'Base Produits'!$F:$F,3))</f>
        <v>0.3</v>
      </c>
      <c r="J8" s="92">
        <f>IF(OR(I7=0,I7=""),"",SUMIFS('Base Produits'!$H:$H,'Base Produits'!$E:$E,G$3,'Base Produits'!$F:$F,3))</f>
        <v>0.73</v>
      </c>
      <c r="K8" s="3"/>
      <c r="L8" s="324"/>
      <c r="M8" s="325"/>
      <c r="N8" s="91">
        <f>IF(OR(N7=0,N7=""),"",SUMIFS('Base Produits'!$G:$G,'Base Produits'!$E:$E,L$3,'Base Produits'!$F:$F,3))</f>
        <v>0.1</v>
      </c>
      <c r="O8" s="92">
        <f>IF(OR(N7=0,N7=""),"",SUMIFS('Base Produits'!$H:$H,'Base Produits'!$E:$E,L$3,'Base Produits'!$F:$F,3))</f>
        <v>0.62</v>
      </c>
      <c r="P8" s="3"/>
      <c r="Q8" s="324"/>
      <c r="R8" s="325"/>
      <c r="S8" s="91">
        <f>IF(OR(S7=0,S7=""),"",SUMIFS('Base Produits'!$G:$G,'Base Produits'!$E:$E,Q$3,'Base Produits'!$F:$F,3))</f>
        <v>0.1</v>
      </c>
      <c r="T8" s="92">
        <f>IF(OR(S7=0,S7=""),"",SUMIFS('Base Produits'!$H:$H,'Base Produits'!$E:$E,Q$3,'Base Produits'!$F:$F,3))</f>
        <v>0.62</v>
      </c>
      <c r="V8" s="324"/>
      <c r="W8" s="325"/>
      <c r="X8" s="91" t="str">
        <f>IF(OR(X7=0,X7=""),"",SUMIFS('Base Produits'!$G:$G,'Base Produits'!$E:$E,V$3,'Base Produits'!$F:$F,3))</f>
        <v/>
      </c>
      <c r="Y8" s="92" t="str">
        <f>IF(OR(X7=0,X7=""),"",SUMIFS('Base Produits'!$H:$H,'Base Produits'!$E:$E,V$3,'Base Produits'!$F:$F,3))</f>
        <v/>
      </c>
      <c r="AF8" s="6"/>
    </row>
    <row r="9" spans="1:32" x14ac:dyDescent="0.35">
      <c r="C9" s="5"/>
      <c r="D9" s="6"/>
      <c r="F9" s="2"/>
      <c r="G9" s="324"/>
      <c r="H9" s="325"/>
      <c r="I9" s="91">
        <f>IF(OR(I8=0,I8=""),"",SUMIFS('Base Produits'!$G:$G,'Base Produits'!$E:$E,G$3,'Base Produits'!$F:$F,4))</f>
        <v>0</v>
      </c>
      <c r="J9" s="92">
        <f>IF(OR(I8=0,I8=""),"",SUMIFS('Base Produits'!$H:$H,'Base Produits'!$E:$E,G$3,'Base Produits'!$F:$F,4))</f>
        <v>0.6</v>
      </c>
      <c r="K9" s="3"/>
      <c r="L9" s="324"/>
      <c r="M9" s="325"/>
      <c r="N9" s="91">
        <f>IF(OR(N8=0,N8=""),"",SUMIFS('Base Produits'!$G:$G,'Base Produits'!$E:$E,L$3,'Base Produits'!$F:$F,4))</f>
        <v>0</v>
      </c>
      <c r="O9" s="92">
        <f>IF(OR(N8=0,N8=""),"",SUMIFS('Base Produits'!$H:$H,'Base Produits'!$E:$E,L$3,'Base Produits'!$F:$F,4))</f>
        <v>0.4</v>
      </c>
      <c r="P9" s="3"/>
      <c r="Q9" s="324"/>
      <c r="R9" s="325"/>
      <c r="S9" s="91">
        <f>IF(OR(S8=0,S8=""),"",SUMIFS('Base Produits'!$G:$G,'Base Produits'!$E:$E,Q$3,'Base Produits'!$F:$F,4))</f>
        <v>0</v>
      </c>
      <c r="T9" s="92">
        <f>IF(OR(S8=0,S8=""),"",SUMIFS('Base Produits'!$H:$H,'Base Produits'!$E:$E,Q$3,'Base Produits'!$F:$F,4))</f>
        <v>0.4</v>
      </c>
      <c r="V9" s="324"/>
      <c r="W9" s="325"/>
      <c r="X9" s="91" t="str">
        <f>IF(OR(X8=0,X8=""),"",SUMIFS('Base Produits'!$G:$G,'Base Produits'!$E:$E,V$3,'Base Produits'!$F:$F,4))</f>
        <v/>
      </c>
      <c r="Y9" s="92" t="str">
        <f>IF(OR(X8=0,X8=""),"",SUMIFS('Base Produits'!$H:$H,'Base Produits'!$E:$E,V$3,'Base Produits'!$F:$F,4))</f>
        <v/>
      </c>
      <c r="AF9" s="6"/>
    </row>
    <row r="10" spans="1:32" x14ac:dyDescent="0.35">
      <c r="C10" s="5"/>
      <c r="D10" s="6"/>
      <c r="E10" s="3"/>
      <c r="F10" s="2"/>
      <c r="G10" s="324"/>
      <c r="H10" s="325"/>
      <c r="I10" s="91" t="str">
        <f>IF(OR(I9=0,I9=""),"",SUMIFS('Base Produits'!$G:$G,'Base Produits'!$E:$E,G$3,'Base Produits'!$F:$F,5))</f>
        <v/>
      </c>
      <c r="J10" s="92" t="str">
        <f>IF(OR(I9=0,I9=""),"",SUMIFS('Base Produits'!$H:$H,'Base Produits'!$E:$E,G$3,'Base Produits'!$F:$F,5))</f>
        <v/>
      </c>
      <c r="K10" s="3"/>
      <c r="L10" s="324"/>
      <c r="M10" s="325"/>
      <c r="N10" s="91" t="str">
        <f>IF(OR(N9=0,N9=""),"",SUMIFS('Base Produits'!$G:$G,'Base Produits'!$E:$E,L$3,'Base Produits'!$F:$F,5))</f>
        <v/>
      </c>
      <c r="O10" s="92" t="str">
        <f>IF(OR(N9=0,N9=""),"",SUMIFS('Base Produits'!$H:$H,'Base Produits'!$E:$E,L$3,'Base Produits'!$F:$F,5))</f>
        <v/>
      </c>
      <c r="P10" s="3"/>
      <c r="Q10" s="324"/>
      <c r="R10" s="325"/>
      <c r="S10" s="91" t="str">
        <f>IF(OR(S9=0,S9=""),"",SUMIFS('Base Produits'!$G:$G,'Base Produits'!$E:$E,Q$3,'Base Produits'!$F:$F,5))</f>
        <v/>
      </c>
      <c r="T10" s="92" t="str">
        <f>IF(OR(S9=0,S9=""),"",SUMIFS('Base Produits'!$H:$H,'Base Produits'!$E:$E,Q$3,'Base Produits'!$F:$F,5))</f>
        <v/>
      </c>
      <c r="V10" s="324"/>
      <c r="W10" s="325"/>
      <c r="X10" s="91" t="str">
        <f>IF(OR(X9=0,X9=""),"",SUMIFS('Base Produits'!$G:$G,'Base Produits'!$E:$E,V$3,'Base Produits'!$F:$F,5))</f>
        <v/>
      </c>
      <c r="Y10" s="92" t="str">
        <f>IF(OR(X9=0,X9=""),"",SUMIFS('Base Produits'!$H:$H,'Base Produits'!$E:$E,V$3,'Base Produits'!$F:$F,5))</f>
        <v/>
      </c>
      <c r="AF10" s="6"/>
    </row>
    <row r="11" spans="1:32" x14ac:dyDescent="0.35">
      <c r="C11" s="5"/>
      <c r="D11" s="6"/>
      <c r="E11" s="3"/>
      <c r="F11" s="2"/>
      <c r="G11" s="326"/>
      <c r="H11" s="327"/>
      <c r="I11" s="91" t="str">
        <f>IF(OR(I10=0,I10=""),"",SUMIFS('Base Produits'!$G:$G,'Base Produits'!$E:$E,G$3,'Base Produits'!$F:$F,6))</f>
        <v/>
      </c>
      <c r="J11" s="92" t="str">
        <f>IF(OR(I10=0,I10=""),"",SUMIFS('Base Produits'!$H:$H,'Base Produits'!$E:$E,G$3,'Base Produits'!$F:$F,6))</f>
        <v/>
      </c>
      <c r="K11" s="3"/>
      <c r="L11" s="326"/>
      <c r="M11" s="327"/>
      <c r="N11" s="91" t="str">
        <f>IF(OR(N10=0,N10=""),"",SUMIFS('Base Produits'!$G:$G,'Base Produits'!$E:$E,L$3,'Base Produits'!$F:$F,6))</f>
        <v/>
      </c>
      <c r="O11" s="92" t="str">
        <f>IF(OR(N10=0,N10=""),"",SUMIFS('Base Produits'!$H:$H,'Base Produits'!$E:$E,L$3,'Base Produits'!$F:$F,6))</f>
        <v/>
      </c>
      <c r="P11" s="3"/>
      <c r="Q11" s="326"/>
      <c r="R11" s="327"/>
      <c r="S11" s="91" t="str">
        <f>IF(OR(S10=0,S10=""),"",SUMIFS('Base Produits'!$G:$G,'Base Produits'!$E:$E,Q$3,'Base Produits'!$F:$F,6))</f>
        <v/>
      </c>
      <c r="T11" s="92" t="str">
        <f>IF(OR(S10=0,S10=""),"",SUMIFS('Base Produits'!$H:$H,'Base Produits'!$E:$E,Q$3,'Base Produits'!$F:$F,6))</f>
        <v/>
      </c>
      <c r="V11" s="326"/>
      <c r="W11" s="327"/>
      <c r="X11" s="91" t="str">
        <f>IF(OR(X10=0,X10=""),"",SUMIFS('Base Produits'!$G:$G,'Base Produits'!$E:$E,V$3,'Base Produits'!$F:$F,6))</f>
        <v/>
      </c>
      <c r="Y11" s="92" t="str">
        <f>IF(OR(X10=0,X10=""),"",SUMIFS('Base Produits'!$H:$H,'Base Produits'!$E:$E,V$3,'Base Produits'!$F:$F,6))</f>
        <v/>
      </c>
      <c r="AF11" s="6"/>
    </row>
    <row r="12" spans="1:32" ht="25.5" customHeight="1" x14ac:dyDescent="0.35">
      <c r="C12" s="5"/>
      <c r="D12" s="6"/>
      <c r="E12" s="3"/>
      <c r="F12" s="2"/>
      <c r="G12" s="320" t="s">
        <v>52</v>
      </c>
      <c r="H12" s="321"/>
      <c r="I12" s="79">
        <f>SUMIFS('Base Produits'!$X:$X,'Base Produits'!$V:$V,G3)</f>
        <v>63</v>
      </c>
      <c r="J12" s="80"/>
      <c r="K12" s="3"/>
      <c r="L12" s="320" t="s">
        <v>52</v>
      </c>
      <c r="M12" s="321"/>
      <c r="N12" s="79">
        <f>SUMIFS('Base Produits'!$X:$X,'Base Produits'!$V:$V,L3)</f>
        <v>69</v>
      </c>
      <c r="O12" s="80"/>
      <c r="P12" s="3"/>
      <c r="Q12" s="320" t="s">
        <v>52</v>
      </c>
      <c r="R12" s="321"/>
      <c r="S12" s="79">
        <f>SUMIFS('Base Produits'!$X:$X,'Base Produits'!$V:$V,Q3)</f>
        <v>69</v>
      </c>
      <c r="T12" s="80"/>
      <c r="V12" s="320" t="s">
        <v>52</v>
      </c>
      <c r="W12" s="321"/>
      <c r="X12" s="79">
        <f>SUMIFS('Base Produits'!$X:$X,'Base Produits'!$V:$V,V3)</f>
        <v>0</v>
      </c>
      <c r="Y12" s="80"/>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I28" s="16"/>
      <c r="AF28" s="20"/>
    </row>
    <row r="29" spans="1:32" x14ac:dyDescent="0.35">
      <c r="E29" s="3"/>
      <c r="F29" s="2"/>
    </row>
    <row r="30" spans="1:32" ht="15" thickBot="1" x14ac:dyDescent="0.4">
      <c r="E30" s="3"/>
      <c r="F30" s="2"/>
      <c r="I30" s="5"/>
      <c r="N30" s="5"/>
      <c r="S30" s="5"/>
      <c r="X30" s="5"/>
    </row>
    <row r="31" spans="1:32" x14ac:dyDescent="0.35">
      <c r="A31" s="67" t="s">
        <v>38</v>
      </c>
      <c r="D31" s="205"/>
      <c r="F31" s="2"/>
      <c r="G31" s="67" t="s">
        <v>36</v>
      </c>
      <c r="H31" s="3"/>
      <c r="I31" s="67" t="s">
        <v>37</v>
      </c>
      <c r="J31" s="3"/>
      <c r="K31" s="3"/>
      <c r="L31" s="3"/>
      <c r="M31" s="3"/>
      <c r="N31" s="67" t="s">
        <v>37</v>
      </c>
      <c r="S31" s="67" t="s">
        <v>37</v>
      </c>
      <c r="X31" s="67" t="s">
        <v>37</v>
      </c>
      <c r="AB31" s="1"/>
    </row>
    <row r="32" spans="1:32" x14ac:dyDescent="0.35">
      <c r="A32" s="68">
        <f>(IFERROR((I32*$H$3/$I$4),0)+IFERROR((N32*$M$3/$N$4),0)+IFERROR((S32*$R$3/$S$4),0)+IFERROR((X32*$W$3/$X$4),0))/($D$5/1000)</f>
        <v>0.41536189069423929</v>
      </c>
      <c r="D32" s="205"/>
      <c r="F32" s="2"/>
      <c r="G32" s="68">
        <v>0</v>
      </c>
      <c r="H32" s="3"/>
      <c r="I32" s="68" cm="1">
        <f t="array" ref="I32">IF($G32&gt;=I$7,TREND(J$6:J$7,I$6:I$7,$G32),IF($G32&gt;=I$8,TREND(J$7:J$8,I$7:I$8,$G32),IF($G32&gt;=I$9,TREND(J$8:J$9,I$8:I$9,$G32),IF($G32&gt;=I$10,TREND(J$9:J$10,I$9:I$10,$G32),IF($G32&gt;=I$11,TREND(J$10:J$11,I$10:I$11,$G32),0)))))</f>
        <v>0.60000000000000009</v>
      </c>
      <c r="J32" s="3"/>
      <c r="K32" s="3"/>
      <c r="L32" s="3"/>
      <c r="M32" s="3"/>
      <c r="N32" s="68" cm="1">
        <f t="array" ref="N32">IF($G32&gt;=N$7,TREND(O$6:O$7,N$6:N$7,$G32),IF($G32&gt;=N$8,TREND(O$7:O$8,N$7:N$8,$G32),IF($G32&gt;=N$9,TREND(O$8:O$9,N$8:N$9,$G32),IF($G32&gt;=N$10,TREND(O$9:O$10,N$9:N$10,$G32),IF($G32&gt;=N$11,TREND(O$10:O$11,N$10:N$11,$G32),0)))))</f>
        <v>0.40000000000000008</v>
      </c>
      <c r="S32" s="68" cm="1">
        <f t="array" ref="S32">IF($G32&gt;=S$7,TREND(T$6:T$7,S$6:S$7,$G32),IF($G32&gt;=S$8,TREND(T$7:T$8,S$7:S$8,$G32),IF($G32&gt;=S$9,TREND(T$8:T$9,S$8:S$9,$G32),IF($G32&gt;=S$10,TREND(T$9:T$10,S$9:S$10,$G32),IF($G32&gt;=S$11,TREND(T$10:T$11,S$10:S$11,$G32),0)))))</f>
        <v>0.40000000000000008</v>
      </c>
      <c r="X32" s="68" cm="1">
        <f t="array" ref="X32">IF($G32&gt;=X$7,TREND(Y$6:Y$7,X$6:X$7,$G32),IF($G32&gt;=X$8,TREND(Y$7:Y$8,X$7:X$8,$G32),IF($G32&gt;=X$9,TREND(Y$8:Y$9,X$8:X$9,$G32),IF($G32&gt;=X$10,TREND(Y$9:Y$10,X$9:X$10,$G32),IF($G32&gt;=X$11,TREND(Y$10:Y$11,X$10:X$11,$G32),0)))))</f>
        <v>0</v>
      </c>
      <c r="AB32" s="1"/>
    </row>
    <row r="33" spans="1:28" x14ac:dyDescent="0.35">
      <c r="A33" s="68">
        <f t="shared" ref="A33:A96" si="0">(IFERROR((I33*$H$3/$I$4),0)+IFERROR((N33*$M$3/$N$4),0)+IFERROR((S33*$R$3/$S$4),0)+IFERROR((X33*$W$3/$X$4),0))/($D$5/1000)</f>
        <v>0.44947119645494832</v>
      </c>
      <c r="D33" s="205"/>
      <c r="F33" s="2"/>
      <c r="G33" s="68">
        <v>0.01</v>
      </c>
      <c r="H33" s="3"/>
      <c r="I33" s="175">
        <v>0.60433333333333339</v>
      </c>
      <c r="J33" s="3"/>
      <c r="K33" s="3"/>
      <c r="L33" s="3"/>
      <c r="M33" s="3"/>
      <c r="N33" s="175">
        <v>0.60433333333333339</v>
      </c>
      <c r="S33" s="175">
        <v>0.42200000000000004</v>
      </c>
      <c r="X33" s="175">
        <v>0</v>
      </c>
      <c r="AB33" s="1"/>
    </row>
    <row r="34" spans="1:28" x14ac:dyDescent="0.35">
      <c r="A34" s="68">
        <f t="shared" si="0"/>
        <v>0.46880945347119651</v>
      </c>
      <c r="D34" s="205"/>
      <c r="F34" s="21"/>
      <c r="G34" s="68">
        <v>0.02</v>
      </c>
      <c r="H34" s="3"/>
      <c r="I34" s="175">
        <v>0.6086666666666668</v>
      </c>
      <c r="J34" s="3"/>
      <c r="K34" s="3"/>
      <c r="L34" s="3"/>
      <c r="M34" s="3"/>
      <c r="N34" s="175">
        <v>0.6086666666666668</v>
      </c>
      <c r="S34" s="175">
        <v>0.44400000000000006</v>
      </c>
      <c r="X34" s="175">
        <v>0</v>
      </c>
      <c r="AB34" s="1"/>
    </row>
    <row r="35" spans="1:28" x14ac:dyDescent="0.35">
      <c r="A35" s="68">
        <f t="shared" si="0"/>
        <v>0.4881477104874446</v>
      </c>
      <c r="D35" s="205"/>
      <c r="F35" s="21"/>
      <c r="G35" s="68">
        <v>0.03</v>
      </c>
      <c r="H35" s="3"/>
      <c r="I35" s="175">
        <v>0.6130000000000001</v>
      </c>
      <c r="J35" s="3"/>
      <c r="K35" s="3"/>
      <c r="L35" s="3"/>
      <c r="M35" s="3"/>
      <c r="N35" s="175">
        <v>0.6130000000000001</v>
      </c>
      <c r="S35" s="175">
        <v>0.46600000000000003</v>
      </c>
      <c r="X35" s="175">
        <v>0</v>
      </c>
      <c r="AB35" s="1"/>
    </row>
    <row r="36" spans="1:28" x14ac:dyDescent="0.35">
      <c r="A36" s="68">
        <f t="shared" si="0"/>
        <v>0.50748596750369279</v>
      </c>
      <c r="D36" s="205"/>
      <c r="F36" s="21"/>
      <c r="G36" s="68">
        <v>0.04</v>
      </c>
      <c r="H36" s="3"/>
      <c r="I36" s="175">
        <v>0.6173333333333334</v>
      </c>
      <c r="J36" s="3"/>
      <c r="K36" s="3"/>
      <c r="L36" s="3"/>
      <c r="M36" s="3"/>
      <c r="N36" s="175">
        <v>0.6173333333333334</v>
      </c>
      <c r="S36" s="175">
        <v>0.48800000000000004</v>
      </c>
      <c r="X36" s="175">
        <v>0</v>
      </c>
      <c r="AB36" s="1"/>
    </row>
    <row r="37" spans="1:28" x14ac:dyDescent="0.35">
      <c r="A37" s="68">
        <f t="shared" si="0"/>
        <v>0.52682422451994093</v>
      </c>
      <c r="D37" s="205"/>
      <c r="F37" s="21"/>
      <c r="G37" s="68">
        <v>0.05</v>
      </c>
      <c r="H37" s="3"/>
      <c r="I37" s="175">
        <v>0.62166666666666681</v>
      </c>
      <c r="J37" s="3"/>
      <c r="K37" s="3"/>
      <c r="L37" s="3"/>
      <c r="M37" s="3"/>
      <c r="N37" s="175">
        <v>0.62166666666666681</v>
      </c>
      <c r="S37" s="175">
        <v>0.51</v>
      </c>
      <c r="X37" s="175">
        <v>0</v>
      </c>
      <c r="AB37" s="1"/>
    </row>
    <row r="38" spans="1:28" x14ac:dyDescent="0.35">
      <c r="A38" s="68">
        <f t="shared" si="0"/>
        <v>0.54616248153618907</v>
      </c>
      <c r="D38" s="205"/>
      <c r="F38" s="21"/>
      <c r="G38" s="68">
        <v>0.06</v>
      </c>
      <c r="H38" s="3"/>
      <c r="I38" s="175">
        <v>0.62600000000000011</v>
      </c>
      <c r="J38" s="3"/>
      <c r="K38" s="3"/>
      <c r="L38" s="3"/>
      <c r="M38" s="3"/>
      <c r="N38" s="175">
        <v>0.62600000000000011</v>
      </c>
      <c r="S38" s="175">
        <v>0.53200000000000003</v>
      </c>
      <c r="X38" s="175">
        <v>0</v>
      </c>
      <c r="AB38" s="1"/>
    </row>
    <row r="39" spans="1:28" x14ac:dyDescent="0.35">
      <c r="A39" s="68">
        <f t="shared" si="0"/>
        <v>0.56550073855243732</v>
      </c>
      <c r="D39" s="205"/>
      <c r="F39" s="21"/>
      <c r="G39" s="68">
        <v>7.0000000000000007E-2</v>
      </c>
      <c r="H39" s="3"/>
      <c r="I39" s="175">
        <v>0.63033333333333341</v>
      </c>
      <c r="J39" s="3"/>
      <c r="K39" s="3"/>
      <c r="L39" s="3"/>
      <c r="M39" s="3"/>
      <c r="N39" s="175">
        <v>0.63033333333333341</v>
      </c>
      <c r="S39" s="175">
        <v>0.55400000000000005</v>
      </c>
      <c r="X39" s="175">
        <v>0</v>
      </c>
      <c r="AB39" s="1"/>
    </row>
    <row r="40" spans="1:28" x14ac:dyDescent="0.35">
      <c r="A40" s="68">
        <f t="shared" si="0"/>
        <v>0.58483899556868535</v>
      </c>
      <c r="D40" s="205"/>
      <c r="F40" s="21"/>
      <c r="G40" s="68">
        <v>0.08</v>
      </c>
      <c r="H40" s="3"/>
      <c r="I40" s="175">
        <v>0.63466666666666671</v>
      </c>
      <c r="J40" s="3"/>
      <c r="K40" s="3"/>
      <c r="L40" s="3"/>
      <c r="M40" s="3"/>
      <c r="N40" s="175">
        <v>0.63466666666666671</v>
      </c>
      <c r="S40" s="175">
        <v>0.57599999999999996</v>
      </c>
      <c r="X40" s="175">
        <v>0</v>
      </c>
      <c r="AB40" s="1"/>
    </row>
    <row r="41" spans="1:28" x14ac:dyDescent="0.35">
      <c r="A41" s="68">
        <f t="shared" si="0"/>
        <v>0.6041772525849336</v>
      </c>
      <c r="D41" s="205"/>
      <c r="F41" s="21"/>
      <c r="G41" s="68">
        <v>0.09</v>
      </c>
      <c r="H41" s="3"/>
      <c r="I41" s="175">
        <v>0.63900000000000012</v>
      </c>
      <c r="J41" s="3"/>
      <c r="K41" s="3"/>
      <c r="L41" s="3"/>
      <c r="M41" s="3"/>
      <c r="N41" s="175">
        <v>0.63900000000000012</v>
      </c>
      <c r="S41" s="175">
        <v>0.59799999999999998</v>
      </c>
      <c r="X41" s="175">
        <v>0</v>
      </c>
      <c r="AB41" s="1"/>
    </row>
    <row r="42" spans="1:28" x14ac:dyDescent="0.35">
      <c r="A42" s="68">
        <f t="shared" si="0"/>
        <v>0.62351550960118174</v>
      </c>
      <c r="D42" s="205"/>
      <c r="F42" s="21"/>
      <c r="G42" s="68">
        <v>0.1</v>
      </c>
      <c r="H42" s="3"/>
      <c r="I42" s="175">
        <v>0.64333333333333342</v>
      </c>
      <c r="J42" s="3"/>
      <c r="K42" s="3"/>
      <c r="L42" s="3"/>
      <c r="M42" s="27"/>
      <c r="N42" s="175">
        <v>0.64333333333333342</v>
      </c>
      <c r="S42" s="175">
        <v>0.62</v>
      </c>
      <c r="X42" s="175">
        <v>0</v>
      </c>
      <c r="AB42" s="1"/>
    </row>
    <row r="43" spans="1:28" x14ac:dyDescent="0.35">
      <c r="A43" s="68">
        <f t="shared" si="0"/>
        <v>0.62804035971848116</v>
      </c>
      <c r="D43" s="205"/>
      <c r="F43" s="21"/>
      <c r="G43" s="68">
        <v>0.11</v>
      </c>
      <c r="H43" s="3"/>
      <c r="I43" s="175">
        <v>0.64766666666666672</v>
      </c>
      <c r="J43" s="3"/>
      <c r="K43" s="3"/>
      <c r="L43" s="3"/>
      <c r="M43" s="3"/>
      <c r="N43" s="175">
        <v>0.64766666666666672</v>
      </c>
      <c r="S43" s="175">
        <v>0.62455882352941172</v>
      </c>
      <c r="X43" s="175">
        <v>0</v>
      </c>
      <c r="AB43" s="1"/>
    </row>
    <row r="44" spans="1:28" x14ac:dyDescent="0.35">
      <c r="A44" s="68">
        <f t="shared" si="0"/>
        <v>0.63256520983578068</v>
      </c>
      <c r="D44" s="205"/>
      <c r="F44" s="21"/>
      <c r="G44" s="68">
        <v>0.12</v>
      </c>
      <c r="H44" s="3"/>
      <c r="I44" s="175">
        <v>0.65200000000000014</v>
      </c>
      <c r="J44" s="3"/>
      <c r="K44" s="3"/>
      <c r="L44" s="3"/>
      <c r="M44" s="3"/>
      <c r="N44" s="175">
        <v>0.65200000000000014</v>
      </c>
      <c r="S44" s="175">
        <v>0.62911764705882345</v>
      </c>
      <c r="X44" s="175">
        <v>0</v>
      </c>
      <c r="AB44" s="1"/>
    </row>
    <row r="45" spans="1:28" x14ac:dyDescent="0.35">
      <c r="A45" s="68">
        <f t="shared" si="0"/>
        <v>0.63709005995308021</v>
      </c>
      <c r="D45" s="205"/>
      <c r="F45" s="21"/>
      <c r="G45" s="68">
        <v>0.13</v>
      </c>
      <c r="H45" s="3"/>
      <c r="I45" s="175">
        <v>0.65633333333333344</v>
      </c>
      <c r="J45" s="3"/>
      <c r="K45" s="3"/>
      <c r="L45" s="3"/>
      <c r="M45" s="3"/>
      <c r="N45" s="175">
        <v>0.65633333333333344</v>
      </c>
      <c r="S45" s="175">
        <v>0.63367647058823529</v>
      </c>
      <c r="X45" s="175">
        <v>0</v>
      </c>
      <c r="AB45" s="1"/>
    </row>
    <row r="46" spans="1:28" x14ac:dyDescent="0.35">
      <c r="A46" s="68">
        <f t="shared" si="0"/>
        <v>0.64161491007037963</v>
      </c>
      <c r="D46" s="205"/>
      <c r="F46" s="21"/>
      <c r="G46" s="68">
        <v>0.14000000000000001</v>
      </c>
      <c r="H46" s="3"/>
      <c r="I46" s="175">
        <v>0.66066666666666674</v>
      </c>
      <c r="J46" s="3"/>
      <c r="K46" s="3"/>
      <c r="L46" s="3"/>
      <c r="M46" s="3"/>
      <c r="N46" s="175">
        <v>0.66066666666666674</v>
      </c>
      <c r="S46" s="175">
        <v>0.63823529411764701</v>
      </c>
      <c r="X46" s="175">
        <v>0</v>
      </c>
      <c r="AB46" s="1"/>
    </row>
    <row r="47" spans="1:28" x14ac:dyDescent="0.35">
      <c r="A47" s="68">
        <f t="shared" si="0"/>
        <v>0.64613976018767916</v>
      </c>
      <c r="D47" s="205"/>
      <c r="F47" s="21"/>
      <c r="G47" s="68">
        <v>0.15</v>
      </c>
      <c r="H47" s="3"/>
      <c r="I47" s="175">
        <v>0.66500000000000004</v>
      </c>
      <c r="J47" s="3"/>
      <c r="K47" s="3"/>
      <c r="L47" s="3"/>
      <c r="M47" s="3"/>
      <c r="N47" s="175">
        <v>0.66500000000000004</v>
      </c>
      <c r="S47" s="175">
        <v>0.64279411764705874</v>
      </c>
      <c r="X47" s="175">
        <v>0</v>
      </c>
      <c r="AB47" s="1"/>
    </row>
    <row r="48" spans="1:28" x14ac:dyDescent="0.35">
      <c r="A48" s="68">
        <f t="shared" si="0"/>
        <v>0.65066461030497869</v>
      </c>
      <c r="D48" s="205"/>
      <c r="F48" s="21"/>
      <c r="G48" s="68">
        <v>0.16</v>
      </c>
      <c r="H48" s="3"/>
      <c r="I48" s="175">
        <v>0.66933333333333345</v>
      </c>
      <c r="J48" s="3"/>
      <c r="K48" s="3"/>
      <c r="L48" s="3"/>
      <c r="M48" s="3"/>
      <c r="N48" s="175">
        <v>0.66933333333333345</v>
      </c>
      <c r="S48" s="175">
        <v>0.64735294117647058</v>
      </c>
      <c r="X48" s="175">
        <v>0</v>
      </c>
      <c r="AB48" s="1"/>
    </row>
    <row r="49" spans="1:28" x14ac:dyDescent="0.35">
      <c r="A49" s="68">
        <f t="shared" si="0"/>
        <v>0.65518946042227821</v>
      </c>
      <c r="D49" s="205"/>
      <c r="F49" s="21"/>
      <c r="G49" s="68">
        <v>0.17</v>
      </c>
      <c r="H49" s="3"/>
      <c r="I49" s="175">
        <v>0.67366666666666675</v>
      </c>
      <c r="J49" s="3"/>
      <c r="K49" s="3"/>
      <c r="L49" s="3"/>
      <c r="M49" s="3"/>
      <c r="N49" s="175">
        <v>0.67366666666666675</v>
      </c>
      <c r="S49" s="175">
        <v>0.6519117647058823</v>
      </c>
      <c r="X49" s="175">
        <v>0</v>
      </c>
      <c r="AB49" s="1"/>
    </row>
    <row r="50" spans="1:28" x14ac:dyDescent="0.35">
      <c r="A50" s="68">
        <f t="shared" si="0"/>
        <v>0.65971431053957763</v>
      </c>
      <c r="D50" s="205"/>
      <c r="F50" s="21"/>
      <c r="G50" s="68">
        <v>0.18</v>
      </c>
      <c r="H50" s="3"/>
      <c r="I50" s="175">
        <v>0.67800000000000005</v>
      </c>
      <c r="J50" s="3"/>
      <c r="K50" s="3"/>
      <c r="L50" s="3"/>
      <c r="M50" s="3"/>
      <c r="N50" s="175">
        <v>0.67800000000000005</v>
      </c>
      <c r="S50" s="175">
        <v>0.65647058823529403</v>
      </c>
      <c r="X50" s="175">
        <v>0</v>
      </c>
      <c r="AB50" s="1"/>
    </row>
    <row r="51" spans="1:28" ht="12.75" customHeight="1" x14ac:dyDescent="0.35">
      <c r="A51" s="68">
        <f t="shared" si="0"/>
        <v>0.66423916065687727</v>
      </c>
      <c r="D51" s="205"/>
      <c r="F51" s="21"/>
      <c r="G51" s="68">
        <v>0.19</v>
      </c>
      <c r="H51" s="3"/>
      <c r="I51" s="175">
        <v>0.68233333333333346</v>
      </c>
      <c r="J51" s="3"/>
      <c r="K51" s="3"/>
      <c r="L51" s="3"/>
      <c r="M51" s="3"/>
      <c r="N51" s="175">
        <v>0.68233333333333346</v>
      </c>
      <c r="S51" s="175">
        <v>0.66102941176470587</v>
      </c>
      <c r="X51" s="175">
        <v>0</v>
      </c>
      <c r="AB51" s="1"/>
    </row>
    <row r="52" spans="1:28" x14ac:dyDescent="0.35">
      <c r="A52" s="68">
        <f t="shared" si="0"/>
        <v>0.66876401077417669</v>
      </c>
      <c r="D52" s="205"/>
      <c r="F52" s="21"/>
      <c r="G52" s="68">
        <v>0.2</v>
      </c>
      <c r="H52" s="3"/>
      <c r="I52" s="175">
        <v>0.68666666666666676</v>
      </c>
      <c r="J52" s="3"/>
      <c r="K52" s="3"/>
      <c r="L52" s="3"/>
      <c r="M52" s="3"/>
      <c r="N52" s="175">
        <v>0.68666666666666676</v>
      </c>
      <c r="S52" s="175">
        <v>0.66558823529411759</v>
      </c>
      <c r="X52" s="175">
        <v>0</v>
      </c>
      <c r="AB52" s="1"/>
    </row>
    <row r="53" spans="1:28" x14ac:dyDescent="0.35">
      <c r="A53" s="68">
        <f t="shared" si="0"/>
        <v>0.6732888608914761</v>
      </c>
      <c r="D53" s="205"/>
      <c r="F53" s="21"/>
      <c r="G53" s="68">
        <v>0.21</v>
      </c>
      <c r="H53" s="3"/>
      <c r="I53" s="175">
        <v>0.69100000000000006</v>
      </c>
      <c r="J53" s="3"/>
      <c r="K53" s="3"/>
      <c r="L53" s="3"/>
      <c r="M53" s="27"/>
      <c r="N53" s="175">
        <v>0.69100000000000006</v>
      </c>
      <c r="S53" s="175">
        <v>0.67014705882352932</v>
      </c>
      <c r="X53" s="175">
        <v>0</v>
      </c>
      <c r="AB53" s="1"/>
    </row>
    <row r="54" spans="1:28" x14ac:dyDescent="0.35">
      <c r="A54" s="68">
        <f t="shared" si="0"/>
        <v>0.67781371100877574</v>
      </c>
      <c r="D54" s="205"/>
      <c r="F54" s="21"/>
      <c r="G54" s="68">
        <v>0.22</v>
      </c>
      <c r="H54" s="3"/>
      <c r="I54" s="175">
        <v>0.69533333333333347</v>
      </c>
      <c r="J54" s="3"/>
      <c r="K54" s="3"/>
      <c r="L54" s="3"/>
      <c r="M54" s="3"/>
      <c r="N54" s="175">
        <v>0.69533333333333347</v>
      </c>
      <c r="S54" s="175">
        <v>0.67470588235294116</v>
      </c>
      <c r="X54" s="175">
        <v>0</v>
      </c>
      <c r="AB54" s="1"/>
    </row>
    <row r="55" spans="1:28" x14ac:dyDescent="0.35">
      <c r="A55" s="68">
        <f t="shared" si="0"/>
        <v>0.68233856112607516</v>
      </c>
      <c r="D55" s="205"/>
      <c r="F55" s="21"/>
      <c r="G55" s="68">
        <v>0.23</v>
      </c>
      <c r="H55" s="22"/>
      <c r="I55" s="175">
        <v>0.69966666666666677</v>
      </c>
      <c r="J55" s="3"/>
      <c r="K55" s="3"/>
      <c r="L55" s="28"/>
      <c r="M55" s="28"/>
      <c r="N55" s="175">
        <v>0.69966666666666677</v>
      </c>
      <c r="S55" s="175">
        <v>0.67926470588235288</v>
      </c>
      <c r="X55" s="175">
        <v>0</v>
      </c>
      <c r="AB55" s="1"/>
    </row>
    <row r="56" spans="1:28" x14ac:dyDescent="0.35">
      <c r="A56" s="68">
        <f t="shared" si="0"/>
        <v>0.6868634112433748</v>
      </c>
      <c r="D56" s="205"/>
      <c r="F56" s="21"/>
      <c r="G56" s="68">
        <v>0.24</v>
      </c>
      <c r="H56" s="22"/>
      <c r="I56" s="175">
        <v>0.70400000000000007</v>
      </c>
      <c r="J56" s="3"/>
      <c r="K56" s="3"/>
      <c r="L56" s="28"/>
      <c r="M56" s="28"/>
      <c r="N56" s="175">
        <v>0.70400000000000007</v>
      </c>
      <c r="S56" s="175">
        <v>0.68382352941176472</v>
      </c>
      <c r="X56" s="175">
        <v>0</v>
      </c>
      <c r="AB56" s="1"/>
    </row>
    <row r="57" spans="1:28" x14ac:dyDescent="0.35">
      <c r="A57" s="68">
        <f t="shared" si="0"/>
        <v>0.69138826136067422</v>
      </c>
      <c r="D57" s="205"/>
      <c r="F57" s="21"/>
      <c r="G57" s="68">
        <v>0.25</v>
      </c>
      <c r="H57" s="22"/>
      <c r="I57" s="175">
        <v>0.70833333333333348</v>
      </c>
      <c r="J57" s="3"/>
      <c r="K57" s="3"/>
      <c r="L57" s="28"/>
      <c r="M57" s="28"/>
      <c r="N57" s="175">
        <v>0.70833333333333348</v>
      </c>
      <c r="S57" s="175">
        <v>0.68838235294117645</v>
      </c>
      <c r="X57" s="175">
        <v>0</v>
      </c>
      <c r="AB57" s="1"/>
    </row>
    <row r="58" spans="1:28" s="4" customFormat="1" x14ac:dyDescent="0.25">
      <c r="A58" s="68">
        <f t="shared" si="0"/>
        <v>0.69591311147797374</v>
      </c>
      <c r="B58" s="1"/>
      <c r="C58" s="1"/>
      <c r="D58" s="205"/>
      <c r="E58" s="1"/>
      <c r="F58" s="21"/>
      <c r="G58" s="68">
        <v>0.26</v>
      </c>
      <c r="H58" s="22"/>
      <c r="I58" s="175">
        <v>0.71266666666666678</v>
      </c>
      <c r="J58" s="3"/>
      <c r="K58" s="3"/>
      <c r="L58" s="28"/>
      <c r="M58" s="28"/>
      <c r="N58" s="175">
        <v>0.71266666666666678</v>
      </c>
      <c r="O58" s="1"/>
      <c r="P58" s="1"/>
      <c r="Q58" s="1"/>
      <c r="R58" s="1"/>
      <c r="S58" s="175">
        <v>0.69294117647058817</v>
      </c>
      <c r="T58" s="1"/>
      <c r="U58" s="1"/>
      <c r="V58" s="1"/>
      <c r="W58" s="1"/>
      <c r="X58" s="175">
        <v>0</v>
      </c>
      <c r="Y58" s="1"/>
      <c r="Z58" s="1"/>
      <c r="AA58" s="1"/>
      <c r="AB58" s="1"/>
    </row>
    <row r="59" spans="1:28" x14ac:dyDescent="0.35">
      <c r="A59" s="68">
        <f t="shared" si="0"/>
        <v>0.70043796159527338</v>
      </c>
      <c r="D59" s="205"/>
      <c r="F59" s="21"/>
      <c r="G59" s="68">
        <v>0.27</v>
      </c>
      <c r="H59" s="22"/>
      <c r="I59" s="175">
        <v>0.71700000000000008</v>
      </c>
      <c r="J59" s="3"/>
      <c r="K59" s="3"/>
      <c r="L59" s="28"/>
      <c r="M59" s="28"/>
      <c r="N59" s="175">
        <v>0.71700000000000008</v>
      </c>
      <c r="S59" s="175">
        <v>0.69750000000000001</v>
      </c>
      <c r="X59" s="175">
        <v>0</v>
      </c>
      <c r="AB59" s="1"/>
    </row>
    <row r="60" spans="1:28" x14ac:dyDescent="0.35">
      <c r="A60" s="68">
        <f t="shared" si="0"/>
        <v>0.70496281171257291</v>
      </c>
      <c r="D60" s="205"/>
      <c r="F60" s="21"/>
      <c r="G60" s="68">
        <v>0.28000000000000003</v>
      </c>
      <c r="H60" s="22"/>
      <c r="I60" s="175">
        <v>0.72133333333333338</v>
      </c>
      <c r="J60" s="3"/>
      <c r="K60" s="3"/>
      <c r="L60" s="28"/>
      <c r="M60" s="28"/>
      <c r="N60" s="175">
        <v>0.72133333333333338</v>
      </c>
      <c r="S60" s="175">
        <v>0.70205882352941174</v>
      </c>
      <c r="X60" s="175">
        <v>0</v>
      </c>
      <c r="AB60" s="1"/>
    </row>
    <row r="61" spans="1:28" x14ac:dyDescent="0.35">
      <c r="A61" s="68">
        <f t="shared" si="0"/>
        <v>0.70948766182987222</v>
      </c>
      <c r="D61" s="205"/>
      <c r="F61" s="21"/>
      <c r="G61" s="68">
        <v>0.28999999999999998</v>
      </c>
      <c r="H61" s="22"/>
      <c r="I61" s="175">
        <v>0.72566666666666668</v>
      </c>
      <c r="J61" s="3"/>
      <c r="K61" s="3"/>
      <c r="L61" s="23"/>
      <c r="M61" s="23"/>
      <c r="N61" s="175">
        <v>0.72566666666666668</v>
      </c>
      <c r="S61" s="175">
        <v>0.70661764705882346</v>
      </c>
      <c r="X61" s="175">
        <v>0</v>
      </c>
      <c r="AB61" s="1"/>
    </row>
    <row r="62" spans="1:28" x14ac:dyDescent="0.35">
      <c r="A62" s="68">
        <f t="shared" si="0"/>
        <v>0.71401251194717164</v>
      </c>
      <c r="D62" s="205"/>
      <c r="F62" s="21"/>
      <c r="G62" s="68">
        <v>0.3</v>
      </c>
      <c r="H62" s="22"/>
      <c r="I62" s="175">
        <v>0.73</v>
      </c>
      <c r="J62" s="3"/>
      <c r="K62" s="3"/>
      <c r="L62" s="23"/>
      <c r="M62" s="23"/>
      <c r="N62" s="175">
        <v>0.73</v>
      </c>
      <c r="S62" s="175">
        <v>0.7111764705882353</v>
      </c>
      <c r="X62" s="175">
        <v>0</v>
      </c>
      <c r="AB62" s="1"/>
    </row>
    <row r="63" spans="1:28" x14ac:dyDescent="0.35">
      <c r="A63" s="68">
        <f t="shared" si="0"/>
        <v>0.71854740637761738</v>
      </c>
      <c r="D63" s="205"/>
      <c r="F63" s="21"/>
      <c r="G63" s="68">
        <v>0.31</v>
      </c>
      <c r="H63" s="22"/>
      <c r="I63" s="175">
        <v>0.73439999999999994</v>
      </c>
      <c r="J63" s="3"/>
      <c r="K63" s="3"/>
      <c r="L63" s="23"/>
      <c r="M63" s="23"/>
      <c r="N63" s="175">
        <v>0.73439999999999994</v>
      </c>
      <c r="S63" s="175">
        <v>0.71573529411764703</v>
      </c>
      <c r="X63" s="175">
        <v>0</v>
      </c>
      <c r="AB63" s="1"/>
    </row>
    <row r="64" spans="1:28" x14ac:dyDescent="0.35">
      <c r="A64" s="68">
        <f t="shared" si="0"/>
        <v>0.72308230080806324</v>
      </c>
      <c r="D64" s="205"/>
      <c r="F64" s="21"/>
      <c r="G64" s="68">
        <v>0.32</v>
      </c>
      <c r="H64" s="22"/>
      <c r="I64" s="175">
        <v>0.73880000000000001</v>
      </c>
      <c r="J64" s="3"/>
      <c r="K64" s="3"/>
      <c r="L64" s="23"/>
      <c r="M64" s="23"/>
      <c r="N64" s="175">
        <v>0.73880000000000001</v>
      </c>
      <c r="S64" s="175">
        <v>0.72029411764705875</v>
      </c>
      <c r="X64" s="175">
        <v>0</v>
      </c>
      <c r="AB64" s="1"/>
    </row>
    <row r="65" spans="1:28" x14ac:dyDescent="0.35">
      <c r="A65" s="68">
        <f t="shared" si="0"/>
        <v>0.7276171952385091</v>
      </c>
      <c r="D65" s="205"/>
      <c r="F65" s="21"/>
      <c r="G65" s="68">
        <v>0.33</v>
      </c>
      <c r="H65" s="24"/>
      <c r="I65" s="175">
        <v>0.74319999999999997</v>
      </c>
      <c r="J65" s="3"/>
      <c r="K65" s="3"/>
      <c r="L65" s="23"/>
      <c r="M65" s="23"/>
      <c r="N65" s="175">
        <v>0.74319999999999997</v>
      </c>
      <c r="S65" s="175">
        <v>0.72485294117647059</v>
      </c>
      <c r="X65" s="175">
        <v>0</v>
      </c>
      <c r="AB65" s="1"/>
    </row>
    <row r="66" spans="1:28" x14ac:dyDescent="0.35">
      <c r="A66" s="68">
        <f t="shared" si="0"/>
        <v>0.73215208966895484</v>
      </c>
      <c r="D66" s="205"/>
      <c r="F66" s="21"/>
      <c r="G66" s="68">
        <v>0.34</v>
      </c>
      <c r="I66" s="175">
        <v>0.74760000000000004</v>
      </c>
      <c r="J66" s="3"/>
      <c r="K66" s="3"/>
      <c r="N66" s="175">
        <v>0.74760000000000004</v>
      </c>
      <c r="S66" s="175">
        <v>0.72941176470588232</v>
      </c>
      <c r="X66" s="175">
        <v>0</v>
      </c>
      <c r="AB66" s="1"/>
    </row>
    <row r="67" spans="1:28" x14ac:dyDescent="0.35">
      <c r="A67" s="68">
        <f t="shared" si="0"/>
        <v>0.73668698409940048</v>
      </c>
      <c r="D67" s="205"/>
      <c r="F67" s="21"/>
      <c r="G67" s="68">
        <v>0.35</v>
      </c>
      <c r="I67" s="175">
        <v>0.752</v>
      </c>
      <c r="J67" s="3"/>
      <c r="K67" s="3"/>
      <c r="N67" s="175">
        <v>0.752</v>
      </c>
      <c r="S67" s="175">
        <v>0.73397058823529404</v>
      </c>
      <c r="X67" s="175">
        <v>0</v>
      </c>
      <c r="AB67" s="1"/>
    </row>
    <row r="68" spans="1:28" x14ac:dyDescent="0.35">
      <c r="A68" s="68">
        <f t="shared" si="0"/>
        <v>0.74122187852984622</v>
      </c>
      <c r="D68" s="205"/>
      <c r="F68" s="21"/>
      <c r="G68" s="68">
        <v>0.36</v>
      </c>
      <c r="I68" s="175">
        <v>0.75639999999999996</v>
      </c>
      <c r="J68" s="3"/>
      <c r="K68" s="3"/>
      <c r="N68" s="175">
        <v>0.75639999999999996</v>
      </c>
      <c r="S68" s="175">
        <v>0.73852941176470588</v>
      </c>
      <c r="X68" s="175">
        <v>0</v>
      </c>
      <c r="AB68" s="1"/>
    </row>
    <row r="69" spans="1:28" x14ac:dyDescent="0.35">
      <c r="A69" s="68">
        <f t="shared" si="0"/>
        <v>0.74575677296029186</v>
      </c>
      <c r="D69" s="205"/>
      <c r="F69" s="21"/>
      <c r="G69" s="68">
        <v>0.37</v>
      </c>
      <c r="I69" s="175">
        <v>0.76079999999999992</v>
      </c>
      <c r="J69" s="3"/>
      <c r="K69" s="3"/>
      <c r="N69" s="175">
        <v>0.76079999999999992</v>
      </c>
      <c r="S69" s="175">
        <v>0.74308823529411761</v>
      </c>
      <c r="X69" s="175">
        <v>0</v>
      </c>
      <c r="AB69" s="1"/>
    </row>
    <row r="70" spans="1:28" x14ac:dyDescent="0.35">
      <c r="A70" s="68">
        <f t="shared" si="0"/>
        <v>0.7502916673907376</v>
      </c>
      <c r="D70" s="205"/>
      <c r="F70" s="21"/>
      <c r="G70" s="68">
        <v>0.38</v>
      </c>
      <c r="I70" s="175">
        <v>0.76519999999999999</v>
      </c>
      <c r="J70" s="3"/>
      <c r="K70" s="3"/>
      <c r="N70" s="175">
        <v>0.76519999999999999</v>
      </c>
      <c r="S70" s="175">
        <v>0.74764705882352933</v>
      </c>
      <c r="X70" s="175">
        <v>0</v>
      </c>
      <c r="AB70" s="1"/>
    </row>
    <row r="71" spans="1:28" x14ac:dyDescent="0.35">
      <c r="A71" s="68">
        <f t="shared" si="0"/>
        <v>0.75482656182118335</v>
      </c>
      <c r="D71" s="205"/>
      <c r="F71" s="21"/>
      <c r="G71" s="206">
        <v>0.39</v>
      </c>
      <c r="I71" s="175">
        <v>0.76959999999999995</v>
      </c>
      <c r="J71" s="3"/>
      <c r="K71" s="3"/>
      <c r="N71" s="175">
        <v>0.76959999999999995</v>
      </c>
      <c r="S71" s="175">
        <v>0.75220588235294117</v>
      </c>
      <c r="X71" s="175">
        <v>0</v>
      </c>
      <c r="AB71" s="1"/>
    </row>
    <row r="72" spans="1:28" x14ac:dyDescent="0.35">
      <c r="A72" s="68">
        <f t="shared" si="0"/>
        <v>0.7593614562516291</v>
      </c>
      <c r="D72" s="205"/>
      <c r="F72" s="21"/>
      <c r="G72" s="68">
        <v>0.4</v>
      </c>
      <c r="I72" s="175">
        <v>0.77400000000000002</v>
      </c>
      <c r="J72" s="3"/>
      <c r="K72" s="3"/>
      <c r="N72" s="175">
        <v>0.77400000000000002</v>
      </c>
      <c r="S72" s="175">
        <v>0.75676470588235289</v>
      </c>
      <c r="X72" s="175">
        <v>0</v>
      </c>
      <c r="AB72" s="1"/>
    </row>
    <row r="73" spans="1:28" x14ac:dyDescent="0.35">
      <c r="A73" s="68">
        <f t="shared" si="0"/>
        <v>0.76389635068207484</v>
      </c>
      <c r="D73" s="205"/>
      <c r="F73" s="21"/>
      <c r="G73" s="68">
        <v>0.41</v>
      </c>
      <c r="I73" s="175">
        <v>0.77839999999999998</v>
      </c>
      <c r="J73" s="3"/>
      <c r="K73" s="3"/>
      <c r="N73" s="175">
        <v>0.77839999999999998</v>
      </c>
      <c r="S73" s="175">
        <v>0.76132352941176462</v>
      </c>
      <c r="X73" s="175">
        <v>0</v>
      </c>
      <c r="AB73" s="1"/>
    </row>
    <row r="74" spans="1:28" x14ac:dyDescent="0.35">
      <c r="A74" s="68">
        <f t="shared" si="0"/>
        <v>0.76843124511252059</v>
      </c>
      <c r="D74" s="205"/>
      <c r="F74" s="21"/>
      <c r="G74" s="68">
        <v>0.42</v>
      </c>
      <c r="I74" s="175">
        <v>0.78279999999999994</v>
      </c>
      <c r="J74" s="3"/>
      <c r="K74" s="3"/>
      <c r="N74" s="175">
        <v>0.78279999999999994</v>
      </c>
      <c r="S74" s="175">
        <v>0.76588235294117646</v>
      </c>
      <c r="X74" s="175">
        <v>0</v>
      </c>
      <c r="AB74" s="1"/>
    </row>
    <row r="75" spans="1:28" x14ac:dyDescent="0.35">
      <c r="A75" s="68">
        <f t="shared" si="0"/>
        <v>0.77296613954296634</v>
      </c>
      <c r="D75" s="205"/>
      <c r="F75" s="21"/>
      <c r="G75" s="68">
        <v>0.43</v>
      </c>
      <c r="I75" s="175">
        <v>0.7871999999999999</v>
      </c>
      <c r="J75" s="3"/>
      <c r="K75" s="3"/>
      <c r="N75" s="175">
        <v>0.7871999999999999</v>
      </c>
      <c r="S75" s="175">
        <v>0.77044117647058818</v>
      </c>
      <c r="X75" s="175">
        <v>0</v>
      </c>
      <c r="AB75" s="1"/>
    </row>
    <row r="76" spans="1:28" x14ac:dyDescent="0.35">
      <c r="A76" s="68">
        <f t="shared" si="0"/>
        <v>0.77750103397341208</v>
      </c>
      <c r="D76" s="205"/>
      <c r="F76" s="21"/>
      <c r="G76" s="68">
        <v>0.44</v>
      </c>
      <c r="I76" s="175">
        <v>0.79159999999999997</v>
      </c>
      <c r="J76" s="3"/>
      <c r="K76" s="3"/>
      <c r="N76" s="175">
        <v>0.79159999999999997</v>
      </c>
      <c r="S76" s="175">
        <v>0.77500000000000002</v>
      </c>
      <c r="X76" s="175">
        <v>0</v>
      </c>
      <c r="AB76" s="1"/>
    </row>
    <row r="77" spans="1:28" x14ac:dyDescent="0.35">
      <c r="A77" s="68">
        <f t="shared" si="0"/>
        <v>0.78203592840385794</v>
      </c>
      <c r="D77" s="205"/>
      <c r="F77" s="21"/>
      <c r="G77" s="68">
        <v>0.45</v>
      </c>
      <c r="I77" s="175">
        <v>0.79599999999999993</v>
      </c>
      <c r="J77" s="3"/>
      <c r="K77" s="3"/>
      <c r="N77" s="175">
        <v>0.79599999999999993</v>
      </c>
      <c r="S77" s="175">
        <v>0.77955882352941175</v>
      </c>
      <c r="X77" s="175">
        <v>0</v>
      </c>
      <c r="AB77" s="1"/>
    </row>
    <row r="78" spans="1:28" x14ac:dyDescent="0.35">
      <c r="A78" s="68">
        <f t="shared" si="0"/>
        <v>0.78657082283430368</v>
      </c>
      <c r="D78" s="205"/>
      <c r="F78" s="21"/>
      <c r="G78" s="68">
        <v>0.46</v>
      </c>
      <c r="I78" s="175">
        <v>0.8004</v>
      </c>
      <c r="J78" s="3"/>
      <c r="K78" s="3"/>
      <c r="N78" s="175">
        <v>0.8004</v>
      </c>
      <c r="S78" s="175">
        <v>0.78411764705882359</v>
      </c>
      <c r="X78" s="175">
        <v>0</v>
      </c>
      <c r="AB78" s="1"/>
    </row>
    <row r="79" spans="1:28" x14ac:dyDescent="0.35">
      <c r="A79" s="68">
        <f t="shared" si="0"/>
        <v>0.79110571726474921</v>
      </c>
      <c r="D79" s="205"/>
      <c r="F79" s="21"/>
      <c r="G79" s="68">
        <v>0.47</v>
      </c>
      <c r="I79" s="175">
        <v>0.80479999999999996</v>
      </c>
      <c r="J79" s="3"/>
      <c r="K79" s="3"/>
      <c r="N79" s="175">
        <v>0.80479999999999996</v>
      </c>
      <c r="S79" s="175">
        <v>0.7886764705882352</v>
      </c>
      <c r="X79" s="175">
        <v>0</v>
      </c>
      <c r="AB79" s="1"/>
    </row>
    <row r="80" spans="1:28" x14ac:dyDescent="0.35">
      <c r="A80" s="68">
        <f t="shared" si="0"/>
        <v>0.79564061169519495</v>
      </c>
      <c r="D80" s="205"/>
      <c r="F80" s="21"/>
      <c r="G80" s="68">
        <v>0.48</v>
      </c>
      <c r="I80" s="175">
        <v>0.80919999999999992</v>
      </c>
      <c r="J80" s="3"/>
      <c r="K80" s="3"/>
      <c r="N80" s="175">
        <v>0.80919999999999992</v>
      </c>
      <c r="S80" s="175">
        <v>0.79323529411764704</v>
      </c>
      <c r="X80" s="175">
        <v>0</v>
      </c>
      <c r="AB80" s="1"/>
    </row>
    <row r="81" spans="1:28" x14ac:dyDescent="0.35">
      <c r="A81" s="68">
        <f t="shared" si="0"/>
        <v>0.8001755061256407</v>
      </c>
      <c r="D81" s="205"/>
      <c r="F81" s="21"/>
      <c r="G81" s="68">
        <v>0.49</v>
      </c>
      <c r="I81" s="175">
        <v>0.81359999999999988</v>
      </c>
      <c r="J81" s="3"/>
      <c r="K81" s="3"/>
      <c r="N81" s="175">
        <v>0.81359999999999988</v>
      </c>
      <c r="S81" s="175">
        <v>0.79779411764705876</v>
      </c>
      <c r="X81" s="175">
        <v>0</v>
      </c>
      <c r="AB81" s="1"/>
    </row>
    <row r="82" spans="1:28" x14ac:dyDescent="0.35">
      <c r="A82" s="68">
        <f t="shared" si="0"/>
        <v>0.80471040055608656</v>
      </c>
      <c r="D82" s="205"/>
      <c r="F82" s="21"/>
      <c r="G82" s="68">
        <v>0.5</v>
      </c>
      <c r="I82" s="175">
        <v>0.81799999999999995</v>
      </c>
      <c r="J82" s="3"/>
      <c r="K82" s="3"/>
      <c r="N82" s="175">
        <v>0.81799999999999995</v>
      </c>
      <c r="S82" s="175">
        <v>0.8023529411764706</v>
      </c>
      <c r="X82" s="175">
        <v>0</v>
      </c>
      <c r="AB82" s="1"/>
    </row>
    <row r="83" spans="1:28" x14ac:dyDescent="0.35">
      <c r="A83" s="68">
        <f t="shared" si="0"/>
        <v>0.8092452949865323</v>
      </c>
      <c r="D83" s="205"/>
      <c r="F83" s="21"/>
      <c r="G83" s="68">
        <v>0.51</v>
      </c>
      <c r="I83" s="175">
        <v>0.82240000000000002</v>
      </c>
      <c r="J83" s="3"/>
      <c r="K83" s="3"/>
      <c r="N83" s="175">
        <v>0.82240000000000002</v>
      </c>
      <c r="S83" s="175">
        <v>0.80691176470588233</v>
      </c>
      <c r="X83" s="175">
        <v>0</v>
      </c>
      <c r="AB83" s="1"/>
    </row>
    <row r="84" spans="1:28" x14ac:dyDescent="0.35">
      <c r="A84" s="68">
        <f t="shared" si="0"/>
        <v>0.81378018941697805</v>
      </c>
      <c r="D84" s="205"/>
      <c r="F84" s="21"/>
      <c r="G84" s="68">
        <v>0.52</v>
      </c>
      <c r="I84" s="175">
        <v>0.82679999999999998</v>
      </c>
      <c r="J84" s="3"/>
      <c r="K84" s="3"/>
      <c r="N84" s="175">
        <v>0.82679999999999998</v>
      </c>
      <c r="S84" s="175">
        <v>0.81147058823529417</v>
      </c>
      <c r="X84" s="175">
        <v>0</v>
      </c>
      <c r="AB84" s="1"/>
    </row>
    <row r="85" spans="1:28" x14ac:dyDescent="0.35">
      <c r="A85" s="68">
        <f t="shared" si="0"/>
        <v>0.8183150838474238</v>
      </c>
      <c r="D85" s="205"/>
      <c r="F85" s="21"/>
      <c r="G85" s="68">
        <v>0.53</v>
      </c>
      <c r="I85" s="175">
        <v>0.83119999999999994</v>
      </c>
      <c r="J85" s="3"/>
      <c r="K85" s="3"/>
      <c r="N85" s="175">
        <v>0.83119999999999994</v>
      </c>
      <c r="S85" s="175">
        <v>0.81602941176470589</v>
      </c>
      <c r="X85" s="175">
        <v>0</v>
      </c>
      <c r="AB85" s="1"/>
    </row>
    <row r="86" spans="1:28" x14ac:dyDescent="0.35">
      <c r="A86" s="68">
        <f t="shared" si="0"/>
        <v>0.82284997827786932</v>
      </c>
      <c r="D86" s="205"/>
      <c r="F86" s="21"/>
      <c r="G86" s="68">
        <v>0.54</v>
      </c>
      <c r="I86" s="175">
        <v>0.8355999999999999</v>
      </c>
      <c r="J86" s="3"/>
      <c r="K86" s="3"/>
      <c r="N86" s="175">
        <v>0.8355999999999999</v>
      </c>
      <c r="S86" s="175">
        <v>0.82058823529411762</v>
      </c>
      <c r="X86" s="175">
        <v>0</v>
      </c>
      <c r="AB86" s="1"/>
    </row>
    <row r="87" spans="1:28" x14ac:dyDescent="0.35">
      <c r="A87" s="68">
        <f t="shared" si="0"/>
        <v>0.82738487270831529</v>
      </c>
      <c r="D87" s="205"/>
      <c r="F87" s="21"/>
      <c r="G87" s="68">
        <v>0.55000000000000004</v>
      </c>
      <c r="I87" s="175">
        <v>0.84</v>
      </c>
      <c r="J87" s="3"/>
      <c r="K87" s="3"/>
      <c r="N87" s="175">
        <v>0.84</v>
      </c>
      <c r="S87" s="175">
        <v>0.82514705882352946</v>
      </c>
      <c r="X87" s="175">
        <v>0</v>
      </c>
      <c r="AB87" s="1"/>
    </row>
    <row r="88" spans="1:28" x14ac:dyDescent="0.35">
      <c r="A88" s="68">
        <f t="shared" si="0"/>
        <v>0.83191976713876092</v>
      </c>
      <c r="D88" s="205"/>
      <c r="F88" s="21"/>
      <c r="G88" s="68">
        <v>0.56000000000000005</v>
      </c>
      <c r="I88" s="175">
        <v>0.84439999999999993</v>
      </c>
      <c r="J88" s="3"/>
      <c r="K88" s="3"/>
      <c r="N88" s="175">
        <v>0.84439999999999993</v>
      </c>
      <c r="S88" s="175">
        <v>0.82970588235294118</v>
      </c>
      <c r="X88" s="175">
        <v>0</v>
      </c>
      <c r="AB88" s="1"/>
    </row>
    <row r="89" spans="1:28" x14ac:dyDescent="0.35">
      <c r="A89" s="68">
        <f t="shared" si="0"/>
        <v>0.83645466156920656</v>
      </c>
      <c r="D89" s="205"/>
      <c r="F89" s="21"/>
      <c r="G89" s="68">
        <v>0.56999999999999995</v>
      </c>
      <c r="I89" s="175">
        <v>0.84879999999999989</v>
      </c>
      <c r="J89" s="3"/>
      <c r="K89" s="3"/>
      <c r="N89" s="175">
        <v>0.84879999999999989</v>
      </c>
      <c r="S89" s="175">
        <v>0.83426470588235291</v>
      </c>
      <c r="X89" s="175">
        <v>0</v>
      </c>
      <c r="AB89" s="1"/>
    </row>
    <row r="90" spans="1:28" x14ac:dyDescent="0.35">
      <c r="A90" s="68">
        <f t="shared" si="0"/>
        <v>0.84098955599965242</v>
      </c>
      <c r="D90" s="205"/>
      <c r="F90" s="21"/>
      <c r="G90" s="68">
        <v>0.57999999999999996</v>
      </c>
      <c r="I90" s="175">
        <v>0.85319999999999996</v>
      </c>
      <c r="J90" s="3"/>
      <c r="K90" s="3"/>
      <c r="N90" s="175">
        <v>0.85319999999999996</v>
      </c>
      <c r="S90" s="175">
        <v>0.83882352941176475</v>
      </c>
      <c r="X90" s="175">
        <v>0</v>
      </c>
      <c r="AB90" s="1"/>
    </row>
    <row r="91" spans="1:28" x14ac:dyDescent="0.35">
      <c r="A91" s="68">
        <f t="shared" si="0"/>
        <v>0.84552445043009827</v>
      </c>
      <c r="D91" s="205"/>
      <c r="F91" s="21"/>
      <c r="G91" s="68">
        <v>0.59</v>
      </c>
      <c r="I91" s="175">
        <v>0.85759999999999992</v>
      </c>
      <c r="J91" s="3"/>
      <c r="K91" s="3"/>
      <c r="N91" s="175">
        <v>0.85759999999999992</v>
      </c>
      <c r="S91" s="175">
        <v>0.84338235294117647</v>
      </c>
      <c r="X91" s="175">
        <v>0</v>
      </c>
      <c r="AB91" s="1"/>
    </row>
    <row r="92" spans="1:28" x14ac:dyDescent="0.35">
      <c r="A92" s="68">
        <f t="shared" si="0"/>
        <v>0.85005934486054391</v>
      </c>
      <c r="D92" s="205"/>
      <c r="F92" s="21"/>
      <c r="G92" s="68">
        <v>0.6</v>
      </c>
      <c r="I92" s="175">
        <v>0.86199999999999988</v>
      </c>
      <c r="J92" s="3"/>
      <c r="K92" s="3"/>
      <c r="N92" s="175">
        <v>0.86199999999999988</v>
      </c>
      <c r="S92" s="175">
        <v>0.8479411764705882</v>
      </c>
      <c r="X92" s="175">
        <v>0</v>
      </c>
      <c r="AB92" s="1"/>
    </row>
    <row r="93" spans="1:28" x14ac:dyDescent="0.35">
      <c r="A93" s="68">
        <f t="shared" si="0"/>
        <v>0.85459423929098977</v>
      </c>
      <c r="D93" s="205"/>
      <c r="F93" s="21"/>
      <c r="G93" s="68">
        <v>0.61</v>
      </c>
      <c r="I93" s="175">
        <v>0.86639999999999984</v>
      </c>
      <c r="J93" s="3"/>
      <c r="K93" s="3"/>
      <c r="N93" s="175">
        <v>0.86639999999999984</v>
      </c>
      <c r="S93" s="175">
        <v>0.85250000000000004</v>
      </c>
      <c r="X93" s="175">
        <v>0</v>
      </c>
      <c r="AB93" s="1"/>
    </row>
    <row r="94" spans="1:28" x14ac:dyDescent="0.35">
      <c r="A94" s="68">
        <f t="shared" si="0"/>
        <v>0.8591291337214354</v>
      </c>
      <c r="D94" s="205"/>
      <c r="F94" s="21"/>
      <c r="G94" s="68">
        <v>0.62</v>
      </c>
      <c r="I94" s="175">
        <v>0.87079999999999991</v>
      </c>
      <c r="J94" s="3"/>
      <c r="K94" s="3"/>
      <c r="N94" s="175">
        <v>0.87079999999999991</v>
      </c>
      <c r="S94" s="175">
        <v>0.85705882352941176</v>
      </c>
      <c r="X94" s="175">
        <v>0</v>
      </c>
      <c r="AB94" s="1"/>
    </row>
    <row r="95" spans="1:28" x14ac:dyDescent="0.35">
      <c r="A95" s="68">
        <f t="shared" si="0"/>
        <v>0.86366402815188115</v>
      </c>
      <c r="D95" s="205"/>
      <c r="F95" s="21"/>
      <c r="G95" s="68">
        <v>0.63</v>
      </c>
      <c r="I95" s="175">
        <v>0.87519999999999998</v>
      </c>
      <c r="J95" s="3"/>
      <c r="K95" s="3"/>
      <c r="N95" s="175">
        <v>0.87519999999999998</v>
      </c>
      <c r="S95" s="175">
        <v>0.86161764705882349</v>
      </c>
      <c r="X95" s="175">
        <v>0</v>
      </c>
      <c r="AB95" s="1"/>
    </row>
    <row r="96" spans="1:28" x14ac:dyDescent="0.35">
      <c r="A96" s="68">
        <f t="shared" si="0"/>
        <v>0.86819892258232678</v>
      </c>
      <c r="D96" s="205"/>
      <c r="F96" s="21"/>
      <c r="G96" s="68">
        <v>0.64</v>
      </c>
      <c r="I96" s="175">
        <v>0.87959999999999994</v>
      </c>
      <c r="J96" s="3"/>
      <c r="K96" s="3"/>
      <c r="N96" s="175">
        <v>0.87959999999999994</v>
      </c>
      <c r="S96" s="175">
        <v>0.86617647058823533</v>
      </c>
      <c r="X96" s="175">
        <v>0</v>
      </c>
      <c r="AB96" s="1"/>
    </row>
    <row r="97" spans="1:28" x14ac:dyDescent="0.35">
      <c r="A97" s="68">
        <f t="shared" ref="A97:A132" si="1">(IFERROR((I97*$H$3/$I$4),0)+IFERROR((N97*$M$3/$N$4),0)+IFERROR((S97*$R$3/$S$4),0)+IFERROR((X97*$W$3/$X$4),0))/($D$5/1000)</f>
        <v>0.87273381701277253</v>
      </c>
      <c r="D97" s="205"/>
      <c r="F97" s="21"/>
      <c r="G97" s="68">
        <v>0.65</v>
      </c>
      <c r="I97" s="175">
        <v>0.8839999999999999</v>
      </c>
      <c r="J97" s="3"/>
      <c r="K97" s="3"/>
      <c r="N97" s="175">
        <v>0.8839999999999999</v>
      </c>
      <c r="S97" s="175">
        <v>0.87073529411764705</v>
      </c>
      <c r="X97" s="175">
        <v>0</v>
      </c>
      <c r="AB97" s="1"/>
    </row>
    <row r="98" spans="1:28" x14ac:dyDescent="0.35">
      <c r="A98" s="68">
        <f t="shared" si="1"/>
        <v>0.87726871144321816</v>
      </c>
      <c r="D98" s="205"/>
      <c r="F98" s="21"/>
      <c r="G98" s="68">
        <v>0.66</v>
      </c>
      <c r="I98" s="175">
        <v>0.88839999999999986</v>
      </c>
      <c r="J98" s="3"/>
      <c r="K98" s="3"/>
      <c r="N98" s="175">
        <v>0.88839999999999986</v>
      </c>
      <c r="S98" s="175">
        <v>0.87529411764705878</v>
      </c>
      <c r="X98" s="175">
        <v>0</v>
      </c>
      <c r="AB98" s="1"/>
    </row>
    <row r="99" spans="1:28" x14ac:dyDescent="0.35">
      <c r="A99" s="68">
        <f t="shared" si="1"/>
        <v>0.88180360587366413</v>
      </c>
      <c r="D99" s="205"/>
      <c r="F99" s="21"/>
      <c r="G99" s="68">
        <v>0.67</v>
      </c>
      <c r="I99" s="175">
        <v>0.89279999999999993</v>
      </c>
      <c r="J99" s="3"/>
      <c r="K99" s="3"/>
      <c r="N99" s="175">
        <v>0.89279999999999993</v>
      </c>
      <c r="S99" s="175">
        <v>0.87985294117647062</v>
      </c>
      <c r="X99" s="175">
        <v>0</v>
      </c>
      <c r="AB99" s="1"/>
    </row>
    <row r="100" spans="1:28" x14ac:dyDescent="0.35">
      <c r="A100" s="68">
        <f t="shared" si="1"/>
        <v>0.88633850030410999</v>
      </c>
      <c r="D100" s="205"/>
      <c r="F100" s="21"/>
      <c r="G100" s="68">
        <v>0.68</v>
      </c>
      <c r="I100" s="175">
        <v>0.8972</v>
      </c>
      <c r="J100" s="3"/>
      <c r="K100" s="3"/>
      <c r="N100" s="175">
        <v>0.8972</v>
      </c>
      <c r="S100" s="175">
        <v>0.88441176470588245</v>
      </c>
      <c r="X100" s="175">
        <v>0</v>
      </c>
      <c r="AB100" s="1"/>
    </row>
    <row r="101" spans="1:28" x14ac:dyDescent="0.35">
      <c r="A101" s="68">
        <f t="shared" si="1"/>
        <v>0.89087339473455551</v>
      </c>
      <c r="D101" s="205"/>
      <c r="F101" s="21"/>
      <c r="G101" s="68">
        <v>0.69</v>
      </c>
      <c r="I101" s="175">
        <v>0.90159999999999985</v>
      </c>
      <c r="J101" s="3"/>
      <c r="K101" s="3"/>
      <c r="N101" s="175">
        <v>0.90159999999999985</v>
      </c>
      <c r="S101" s="175">
        <v>0.88897058823529407</v>
      </c>
      <c r="X101" s="175">
        <v>0</v>
      </c>
      <c r="AB101" s="1"/>
    </row>
    <row r="102" spans="1:28" x14ac:dyDescent="0.35">
      <c r="A102" s="68">
        <f t="shared" si="1"/>
        <v>0.89540828916500137</v>
      </c>
      <c r="D102" s="205"/>
      <c r="F102" s="21"/>
      <c r="G102" s="68">
        <v>0.7</v>
      </c>
      <c r="I102" s="175">
        <v>0.90599999999999992</v>
      </c>
      <c r="J102" s="3"/>
      <c r="K102" s="3"/>
      <c r="N102" s="175">
        <v>0.90599999999999992</v>
      </c>
      <c r="S102" s="175">
        <v>0.89352941176470591</v>
      </c>
      <c r="X102" s="175">
        <v>0</v>
      </c>
      <c r="AB102" s="1"/>
    </row>
    <row r="103" spans="1:28" x14ac:dyDescent="0.35">
      <c r="A103" s="68">
        <f t="shared" si="1"/>
        <v>0.89994318359544712</v>
      </c>
      <c r="D103" s="205"/>
      <c r="F103" s="21"/>
      <c r="G103" s="68">
        <v>0.71</v>
      </c>
      <c r="I103" s="175">
        <v>0.91039999999999988</v>
      </c>
      <c r="J103" s="3"/>
      <c r="K103" s="3"/>
      <c r="N103" s="175">
        <v>0.91039999999999988</v>
      </c>
      <c r="S103" s="175">
        <v>0.89808823529411763</v>
      </c>
      <c r="X103" s="175">
        <v>0</v>
      </c>
      <c r="AB103" s="1"/>
    </row>
    <row r="104" spans="1:28" x14ac:dyDescent="0.35">
      <c r="A104" s="68">
        <f t="shared" si="1"/>
        <v>0.90447807802589264</v>
      </c>
      <c r="D104" s="205"/>
      <c r="F104" s="21"/>
      <c r="G104" s="68">
        <v>0.72</v>
      </c>
      <c r="I104" s="175">
        <v>0.91479999999999984</v>
      </c>
      <c r="J104" s="3"/>
      <c r="K104" s="3"/>
      <c r="N104" s="175">
        <v>0.91479999999999984</v>
      </c>
      <c r="S104" s="175">
        <v>0.90264705882352936</v>
      </c>
      <c r="X104" s="175">
        <v>0</v>
      </c>
      <c r="AB104" s="1"/>
    </row>
    <row r="105" spans="1:28" x14ac:dyDescent="0.35">
      <c r="A105" s="68">
        <f t="shared" si="1"/>
        <v>0.90901297245633861</v>
      </c>
      <c r="D105" s="205"/>
      <c r="F105" s="21"/>
      <c r="G105" s="68">
        <v>0.73</v>
      </c>
      <c r="I105" s="175">
        <v>0.9191999999999998</v>
      </c>
      <c r="J105" s="3"/>
      <c r="K105" s="3"/>
      <c r="N105" s="175">
        <v>0.9191999999999998</v>
      </c>
      <c r="S105" s="175">
        <v>0.9072058823529412</v>
      </c>
      <c r="X105" s="175">
        <v>0</v>
      </c>
      <c r="AB105" s="1"/>
    </row>
    <row r="106" spans="1:28" x14ac:dyDescent="0.35">
      <c r="A106" s="68">
        <f t="shared" si="1"/>
        <v>0.91354786688678413</v>
      </c>
      <c r="D106" s="205"/>
      <c r="F106" s="21"/>
      <c r="G106" s="68">
        <v>0.74</v>
      </c>
      <c r="I106" s="175">
        <v>0.92359999999999987</v>
      </c>
      <c r="J106" s="3"/>
      <c r="K106" s="3"/>
      <c r="N106" s="175">
        <v>0.92359999999999987</v>
      </c>
      <c r="S106" s="175">
        <v>0.91176470588235292</v>
      </c>
      <c r="X106" s="175">
        <v>0</v>
      </c>
      <c r="AB106" s="1"/>
    </row>
    <row r="107" spans="1:28" x14ac:dyDescent="0.35">
      <c r="A107" s="68">
        <f t="shared" si="1"/>
        <v>0.91808276131722988</v>
      </c>
      <c r="D107" s="205"/>
      <c r="F107" s="21"/>
      <c r="G107" s="68">
        <v>0.75</v>
      </c>
      <c r="I107" s="175">
        <v>0.92799999999999994</v>
      </c>
      <c r="J107" s="3"/>
      <c r="K107" s="3"/>
      <c r="N107" s="175">
        <v>0.92799999999999994</v>
      </c>
      <c r="S107" s="175">
        <v>0.91632352941176465</v>
      </c>
      <c r="X107" s="175">
        <v>0</v>
      </c>
      <c r="AB107" s="1"/>
    </row>
    <row r="108" spans="1:28" x14ac:dyDescent="0.35">
      <c r="A108" s="68">
        <f t="shared" si="1"/>
        <v>0.92261765574767562</v>
      </c>
      <c r="D108" s="205"/>
      <c r="F108" s="21"/>
      <c r="G108" s="68">
        <v>0.76</v>
      </c>
      <c r="I108" s="175">
        <v>0.9323999999999999</v>
      </c>
      <c r="J108" s="3"/>
      <c r="K108" s="3"/>
      <c r="N108" s="175">
        <v>0.9323999999999999</v>
      </c>
      <c r="S108" s="175">
        <v>0.92088235294117649</v>
      </c>
      <c r="X108" s="175">
        <v>0</v>
      </c>
      <c r="AB108" s="1"/>
    </row>
    <row r="109" spans="1:28" x14ac:dyDescent="0.35">
      <c r="A109" s="68">
        <f t="shared" si="1"/>
        <v>0.92715255017812159</v>
      </c>
      <c r="D109" s="205"/>
      <c r="F109" s="21"/>
      <c r="G109" s="68">
        <v>0.77</v>
      </c>
      <c r="I109" s="175">
        <v>0.93679999999999986</v>
      </c>
      <c r="J109" s="3"/>
      <c r="K109" s="3"/>
      <c r="N109" s="175">
        <v>0.93679999999999986</v>
      </c>
      <c r="S109" s="175">
        <v>0.92544117647058832</v>
      </c>
      <c r="X109" s="175">
        <v>0</v>
      </c>
      <c r="AB109" s="1"/>
    </row>
    <row r="110" spans="1:28" x14ac:dyDescent="0.35">
      <c r="A110" s="68">
        <f t="shared" si="1"/>
        <v>0.93168744460856745</v>
      </c>
      <c r="D110" s="205"/>
      <c r="F110" s="21"/>
      <c r="G110" s="68">
        <v>0.78</v>
      </c>
      <c r="I110" s="175">
        <v>0.94119999999999981</v>
      </c>
      <c r="J110" s="3"/>
      <c r="K110" s="3"/>
      <c r="N110" s="175">
        <v>0.94119999999999981</v>
      </c>
      <c r="S110" s="175">
        <v>0.93000000000000016</v>
      </c>
      <c r="X110" s="175">
        <v>0</v>
      </c>
      <c r="AB110" s="1"/>
    </row>
    <row r="111" spans="1:28" x14ac:dyDescent="0.35">
      <c r="A111" s="68">
        <f t="shared" si="1"/>
        <v>0.93505279978514855</v>
      </c>
      <c r="D111" s="205"/>
      <c r="F111" s="21"/>
      <c r="G111" s="68">
        <v>0.79</v>
      </c>
      <c r="I111" s="175">
        <v>0.94559999999999989</v>
      </c>
      <c r="J111" s="3"/>
      <c r="K111" s="3"/>
      <c r="N111" s="175">
        <v>0.94559999999999989</v>
      </c>
      <c r="S111" s="175">
        <v>0.93318181818181833</v>
      </c>
      <c r="X111" s="175">
        <v>0</v>
      </c>
      <c r="AB111" s="1"/>
    </row>
    <row r="112" spans="1:28" x14ac:dyDescent="0.35">
      <c r="A112" s="68">
        <f t="shared" si="1"/>
        <v>0.93841815496172976</v>
      </c>
      <c r="D112" s="205"/>
      <c r="F112" s="21"/>
      <c r="G112" s="68">
        <v>0.8</v>
      </c>
      <c r="I112" s="175">
        <v>0.95</v>
      </c>
      <c r="J112" s="3"/>
      <c r="K112" s="3"/>
      <c r="N112" s="175">
        <v>0.95</v>
      </c>
      <c r="S112" s="175">
        <v>0.93636363636363651</v>
      </c>
      <c r="X112" s="175">
        <v>0</v>
      </c>
      <c r="AB112" s="1"/>
    </row>
    <row r="113" spans="1:28" x14ac:dyDescent="0.35">
      <c r="A113" s="68">
        <f t="shared" si="1"/>
        <v>0.94149724721364314</v>
      </c>
      <c r="D113" s="205"/>
      <c r="F113" s="21"/>
      <c r="G113" s="68">
        <v>0.81</v>
      </c>
      <c r="I113" s="175">
        <v>0.9524999999999999</v>
      </c>
      <c r="J113" s="3"/>
      <c r="K113" s="3"/>
      <c r="N113" s="175">
        <v>0.9524999999999999</v>
      </c>
      <c r="S113" s="175">
        <v>0.93954545454545468</v>
      </c>
      <c r="X113" s="175">
        <v>0</v>
      </c>
      <c r="AB113" s="1"/>
    </row>
    <row r="114" spans="1:28" x14ac:dyDescent="0.35">
      <c r="A114" s="68">
        <f t="shared" si="1"/>
        <v>0.94457633946555675</v>
      </c>
      <c r="D114" s="205"/>
      <c r="F114" s="21"/>
      <c r="G114" s="68">
        <v>0.82</v>
      </c>
      <c r="I114" s="175">
        <v>0.95499999999999996</v>
      </c>
      <c r="J114" s="3"/>
      <c r="K114" s="3"/>
      <c r="N114" s="175">
        <v>0.95499999999999996</v>
      </c>
      <c r="S114" s="175">
        <v>0.94272727272727286</v>
      </c>
      <c r="X114" s="175">
        <v>0</v>
      </c>
      <c r="AB114" s="1"/>
    </row>
    <row r="115" spans="1:28" x14ac:dyDescent="0.35">
      <c r="A115" s="68">
        <f t="shared" si="1"/>
        <v>0.94765543171747024</v>
      </c>
      <c r="D115" s="205"/>
      <c r="F115" s="21"/>
      <c r="G115" s="68">
        <v>0.83</v>
      </c>
      <c r="I115" s="175">
        <v>0.95750000000000002</v>
      </c>
      <c r="J115" s="3"/>
      <c r="K115" s="3"/>
      <c r="N115" s="175">
        <v>0.95750000000000002</v>
      </c>
      <c r="S115" s="175">
        <v>0.94590909090909103</v>
      </c>
      <c r="X115" s="175">
        <v>0</v>
      </c>
      <c r="AB115" s="1"/>
    </row>
    <row r="116" spans="1:28" x14ac:dyDescent="0.35">
      <c r="A116" s="68">
        <f t="shared" si="1"/>
        <v>0.95073452396938385</v>
      </c>
      <c r="D116" s="205"/>
      <c r="F116" s="21"/>
      <c r="G116" s="68">
        <v>0.84</v>
      </c>
      <c r="I116" s="175">
        <v>0.96</v>
      </c>
      <c r="J116" s="3"/>
      <c r="K116" s="3"/>
      <c r="N116" s="175">
        <v>0.96</v>
      </c>
      <c r="S116" s="175">
        <v>0.94909090909090921</v>
      </c>
      <c r="X116" s="175">
        <v>0</v>
      </c>
      <c r="AB116" s="1"/>
    </row>
    <row r="117" spans="1:28" x14ac:dyDescent="0.35">
      <c r="A117" s="68">
        <f t="shared" si="1"/>
        <v>0.95381361622129723</v>
      </c>
      <c r="D117" s="205"/>
      <c r="F117" s="21"/>
      <c r="G117" s="68">
        <v>0.85</v>
      </c>
      <c r="I117" s="175">
        <v>0.96249999999999991</v>
      </c>
      <c r="J117" s="3"/>
      <c r="K117" s="3"/>
      <c r="N117" s="175">
        <v>0.96249999999999991</v>
      </c>
      <c r="S117" s="175">
        <v>0.95227272727272738</v>
      </c>
      <c r="X117" s="175">
        <v>0</v>
      </c>
      <c r="AB117" s="1"/>
    </row>
    <row r="118" spans="1:28" x14ac:dyDescent="0.35">
      <c r="A118" s="68">
        <f t="shared" si="1"/>
        <v>0.95689270847321062</v>
      </c>
      <c r="D118" s="205"/>
      <c r="F118" s="21"/>
      <c r="G118" s="68">
        <v>0.86</v>
      </c>
      <c r="I118" s="175">
        <v>0.96499999999999997</v>
      </c>
      <c r="J118" s="3"/>
      <c r="K118" s="3"/>
      <c r="N118" s="175">
        <v>0.96499999999999997</v>
      </c>
      <c r="S118" s="175">
        <v>0.95545454545454556</v>
      </c>
      <c r="X118" s="175">
        <v>0</v>
      </c>
      <c r="AB118" s="1"/>
    </row>
    <row r="119" spans="1:28" x14ac:dyDescent="0.35">
      <c r="A119" s="68">
        <f t="shared" si="1"/>
        <v>0.95997180072512434</v>
      </c>
      <c r="D119" s="205"/>
      <c r="F119" s="21"/>
      <c r="G119" s="68">
        <v>0.87</v>
      </c>
      <c r="I119" s="175">
        <v>0.96750000000000003</v>
      </c>
      <c r="J119" s="3"/>
      <c r="K119" s="3"/>
      <c r="N119" s="175">
        <v>0.96750000000000003</v>
      </c>
      <c r="S119" s="175">
        <v>0.95863636363636373</v>
      </c>
      <c r="X119" s="175">
        <v>0</v>
      </c>
      <c r="AB119" s="1"/>
    </row>
    <row r="120" spans="1:28" x14ac:dyDescent="0.35">
      <c r="A120" s="68">
        <f t="shared" si="1"/>
        <v>0.96305089297703794</v>
      </c>
      <c r="D120" s="205"/>
      <c r="F120" s="21"/>
      <c r="G120" s="68">
        <v>0.88</v>
      </c>
      <c r="I120" s="175">
        <v>0.97</v>
      </c>
      <c r="J120" s="3"/>
      <c r="K120" s="3"/>
      <c r="N120" s="175">
        <v>0.97</v>
      </c>
      <c r="S120" s="175">
        <v>0.96181818181818191</v>
      </c>
      <c r="X120" s="175">
        <v>0</v>
      </c>
      <c r="AB120" s="1"/>
    </row>
    <row r="121" spans="1:28" x14ac:dyDescent="0.35">
      <c r="A121" s="68">
        <f t="shared" si="1"/>
        <v>0.96612998522895133</v>
      </c>
      <c r="D121" s="205"/>
      <c r="F121" s="21"/>
      <c r="G121" s="68">
        <v>0.89</v>
      </c>
      <c r="I121" s="175">
        <v>0.97249999999999992</v>
      </c>
      <c r="J121" s="3"/>
      <c r="K121" s="3"/>
      <c r="N121" s="175">
        <v>0.97249999999999992</v>
      </c>
      <c r="S121" s="175">
        <v>0.96500000000000008</v>
      </c>
      <c r="X121" s="175">
        <v>0</v>
      </c>
      <c r="AB121" s="1"/>
    </row>
    <row r="122" spans="1:28" x14ac:dyDescent="0.35">
      <c r="A122" s="68">
        <f t="shared" si="1"/>
        <v>0.96920907748086471</v>
      </c>
      <c r="D122" s="205"/>
      <c r="F122" s="21"/>
      <c r="G122" s="68">
        <v>0.9</v>
      </c>
      <c r="I122" s="175">
        <v>0.97499999999999998</v>
      </c>
      <c r="J122" s="3"/>
      <c r="K122" s="3"/>
      <c r="N122" s="175">
        <v>0.97499999999999998</v>
      </c>
      <c r="S122" s="175">
        <v>0.96818181818181825</v>
      </c>
      <c r="X122" s="175">
        <v>0</v>
      </c>
      <c r="AB122" s="1"/>
    </row>
    <row r="123" spans="1:28" x14ac:dyDescent="0.35">
      <c r="A123" s="68">
        <f t="shared" si="1"/>
        <v>0.97228816973277843</v>
      </c>
      <c r="D123" s="205"/>
      <c r="F123" s="21"/>
      <c r="G123" s="68">
        <v>0.91</v>
      </c>
      <c r="I123" s="175">
        <v>0.97750000000000004</v>
      </c>
      <c r="J123" s="3"/>
      <c r="K123" s="3"/>
      <c r="N123" s="175">
        <v>0.97750000000000004</v>
      </c>
      <c r="S123" s="175">
        <v>0.97136363636363643</v>
      </c>
      <c r="X123" s="175">
        <v>0</v>
      </c>
      <c r="AB123" s="1"/>
    </row>
    <row r="124" spans="1:28" x14ac:dyDescent="0.35">
      <c r="A124" s="68">
        <f t="shared" si="1"/>
        <v>0.97536726198469181</v>
      </c>
      <c r="D124" s="205"/>
      <c r="F124" s="21"/>
      <c r="G124" s="68">
        <v>0.92</v>
      </c>
      <c r="I124" s="175">
        <v>0.98</v>
      </c>
      <c r="J124" s="3"/>
      <c r="K124" s="3"/>
      <c r="N124" s="175">
        <v>0.98</v>
      </c>
      <c r="S124" s="175">
        <v>0.9745454545454546</v>
      </c>
      <c r="X124" s="175">
        <v>0</v>
      </c>
      <c r="AB124" s="1"/>
    </row>
    <row r="125" spans="1:28" x14ac:dyDescent="0.35">
      <c r="A125" s="68">
        <f t="shared" si="1"/>
        <v>0.97844635423660542</v>
      </c>
      <c r="D125" s="205"/>
      <c r="F125" s="21"/>
      <c r="G125" s="68">
        <v>0.93</v>
      </c>
      <c r="I125" s="175">
        <v>0.98249999999999993</v>
      </c>
      <c r="J125" s="3"/>
      <c r="K125" s="3"/>
      <c r="N125" s="175">
        <v>0.98249999999999993</v>
      </c>
      <c r="S125" s="175">
        <v>0.97772727272727289</v>
      </c>
      <c r="X125" s="175">
        <v>0</v>
      </c>
      <c r="AB125" s="1"/>
    </row>
    <row r="126" spans="1:28" x14ac:dyDescent="0.35">
      <c r="A126" s="68">
        <f t="shared" si="1"/>
        <v>0.9815254464885188</v>
      </c>
      <c r="D126" s="205"/>
      <c r="F126" s="21"/>
      <c r="G126" s="68">
        <v>0.94</v>
      </c>
      <c r="I126" s="175">
        <v>0.98499999999999999</v>
      </c>
      <c r="J126" s="3"/>
      <c r="K126" s="3"/>
      <c r="N126" s="175">
        <v>0.98499999999999999</v>
      </c>
      <c r="S126" s="175">
        <v>0.98090909090909095</v>
      </c>
      <c r="X126" s="175">
        <v>0</v>
      </c>
      <c r="AB126" s="1"/>
    </row>
    <row r="127" spans="1:28" x14ac:dyDescent="0.35">
      <c r="A127" s="68">
        <f t="shared" si="1"/>
        <v>0.98460453874043252</v>
      </c>
      <c r="D127" s="205"/>
      <c r="F127" s="21"/>
      <c r="G127" s="68">
        <v>0.95</v>
      </c>
      <c r="I127" s="175">
        <v>0.98750000000000004</v>
      </c>
      <c r="J127" s="3"/>
      <c r="K127" s="3"/>
      <c r="N127" s="175">
        <v>0.98750000000000004</v>
      </c>
      <c r="S127" s="175">
        <v>0.98409090909090913</v>
      </c>
      <c r="X127" s="175">
        <v>0</v>
      </c>
      <c r="AB127" s="1"/>
    </row>
    <row r="128" spans="1:28" x14ac:dyDescent="0.35">
      <c r="A128" s="68">
        <f t="shared" si="1"/>
        <v>0.98768363099234591</v>
      </c>
      <c r="D128" s="205"/>
      <c r="F128" s="21"/>
      <c r="G128" s="68">
        <v>0.96</v>
      </c>
      <c r="I128" s="175">
        <v>0.99</v>
      </c>
      <c r="J128" s="3"/>
      <c r="K128" s="3"/>
      <c r="N128" s="175">
        <v>0.99</v>
      </c>
      <c r="S128" s="175">
        <v>0.9872727272727273</v>
      </c>
      <c r="X128" s="175">
        <v>0</v>
      </c>
      <c r="AB128" s="1"/>
    </row>
    <row r="129" spans="1:28" x14ac:dyDescent="0.35">
      <c r="A129" s="68">
        <f t="shared" si="1"/>
        <v>0.99076272324425951</v>
      </c>
      <c r="D129" s="205"/>
      <c r="F129" s="21"/>
      <c r="G129" s="68">
        <v>0.97</v>
      </c>
      <c r="I129" s="175">
        <v>0.99249999999999994</v>
      </c>
      <c r="J129" s="3"/>
      <c r="K129" s="3"/>
      <c r="N129" s="175">
        <v>0.99249999999999994</v>
      </c>
      <c r="S129" s="175">
        <v>0.99045454545454559</v>
      </c>
      <c r="X129" s="175">
        <v>0</v>
      </c>
      <c r="AB129" s="1"/>
    </row>
    <row r="130" spans="1:28" x14ac:dyDescent="0.35">
      <c r="A130" s="68">
        <f t="shared" si="1"/>
        <v>0.9938418154961729</v>
      </c>
      <c r="D130" s="205"/>
      <c r="F130" s="21"/>
      <c r="G130" s="68">
        <v>0.98</v>
      </c>
      <c r="I130" s="175">
        <v>0.995</v>
      </c>
      <c r="J130" s="3"/>
      <c r="K130" s="3"/>
      <c r="N130" s="175">
        <v>0.995</v>
      </c>
      <c r="S130" s="175">
        <v>0.99363636363636376</v>
      </c>
      <c r="X130" s="175">
        <v>0</v>
      </c>
      <c r="AB130" s="1"/>
    </row>
    <row r="131" spans="1:28" x14ac:dyDescent="0.35">
      <c r="A131" s="68">
        <f t="shared" si="1"/>
        <v>0.99692090774808662</v>
      </c>
      <c r="D131" s="205"/>
      <c r="F131" s="21"/>
      <c r="G131" s="68">
        <v>0.99</v>
      </c>
      <c r="I131" s="175">
        <v>0.99750000000000005</v>
      </c>
      <c r="J131" s="3"/>
      <c r="K131" s="3"/>
      <c r="N131" s="175">
        <v>0.99750000000000005</v>
      </c>
      <c r="S131" s="175">
        <v>0.99681818181818194</v>
      </c>
      <c r="X131" s="175">
        <v>0</v>
      </c>
      <c r="AB131" s="1"/>
    </row>
    <row r="132" spans="1:28" ht="15" thickBot="1" x14ac:dyDescent="0.4">
      <c r="A132" s="68">
        <f t="shared" si="1"/>
        <v>1</v>
      </c>
      <c r="D132" s="205"/>
      <c r="F132" s="21"/>
      <c r="G132" s="69">
        <v>1</v>
      </c>
      <c r="I132" s="175">
        <v>1</v>
      </c>
      <c r="J132" s="3"/>
      <c r="K132" s="3"/>
      <c r="N132" s="175">
        <v>1</v>
      </c>
      <c r="S132" s="175">
        <v>1</v>
      </c>
      <c r="X132" s="175">
        <v>0</v>
      </c>
      <c r="AB132" s="1"/>
    </row>
    <row r="133" spans="1:28" x14ac:dyDescent="0.35">
      <c r="J133" s="3"/>
      <c r="K133" s="3"/>
      <c r="AB133" s="1"/>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V12:W12"/>
    <mergeCell ref="V4:W4"/>
    <mergeCell ref="G5:H11"/>
    <mergeCell ref="L5:M11"/>
    <mergeCell ref="Q5:R11"/>
    <mergeCell ref="V5:W11"/>
    <mergeCell ref="G4:H4"/>
    <mergeCell ref="L4:M4"/>
    <mergeCell ref="Q4:R4"/>
    <mergeCell ref="G12:H12"/>
    <mergeCell ref="L12:M12"/>
    <mergeCell ref="Q12:R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7B11-EAAE-4F94-AC0A-0B846E98E175}">
  <sheetPr codeName="Feuil17">
    <tabColor theme="0" tint="-0.249977111117893"/>
  </sheetPr>
  <dimension ref="A1:V277"/>
  <sheetViews>
    <sheetView showGridLines="0" zoomScale="55" zoomScaleNormal="55" workbookViewId="0">
      <pane xSplit="3" ySplit="16" topLeftCell="D17" activePane="bottomRight" state="frozen"/>
      <selection pane="topRight" activeCell="D1" sqref="D1"/>
      <selection pane="bottomLeft" activeCell="A17" sqref="A17"/>
      <selection pane="bottomRight" activeCell="M5" sqref="M5"/>
    </sheetView>
  </sheetViews>
  <sheetFormatPr baseColWidth="10" defaultColWidth="10.54296875" defaultRowHeight="14.5" x14ac:dyDescent="0.35"/>
  <cols>
    <col min="1" max="4" width="13.90625" customWidth="1"/>
    <col min="5" max="5" width="29.36328125" bestFit="1" customWidth="1"/>
    <col min="6" max="15" width="19.90625" customWidth="1"/>
    <col min="20" max="20" width="13.90625" customWidth="1"/>
  </cols>
  <sheetData>
    <row r="1" spans="1:22" x14ac:dyDescent="0.35">
      <c r="A1" s="33"/>
      <c r="B1" s="33"/>
      <c r="C1" s="33"/>
      <c r="D1" s="33"/>
      <c r="G1" s="52"/>
    </row>
    <row r="2" spans="1:22" x14ac:dyDescent="0.35">
      <c r="F2" s="31" t="str" cm="1">
        <f t="array" aca="1" ref="F2" ca="1">INDEX(INDIRECT($A$4&amp;"!A1:Z500"),3,7+(COLUMN()-COLUMN($F$2))*5)</f>
        <v>Sediane N 23</v>
      </c>
      <c r="G2" s="31" t="str" cm="1">
        <f t="array" aca="1" ref="G2" ca="1">INDEX(INDIRECT($A$4&amp;"!A1:Z500"),3,7+(COLUMN()-COLUMN($F$2))*5)</f>
        <v>Sediane N 24</v>
      </c>
      <c r="H2" s="31" t="str" cm="1">
        <f t="array" aca="1" ref="H2" ca="1">INDEX(INDIRECT($A$4&amp;"!A1:Z500"),3,7+(COLUMN()-COLUMN($F$2))*5)</f>
        <v>Sediane N 25</v>
      </c>
      <c r="I2" s="31" cm="1">
        <f t="array" aca="1" ref="I2" ca="1">INDEX(INDIRECT($A$4&amp;"!A1:Z500"),3,7+(COLUMN()-COLUMN($F$2))*5)</f>
        <v>0</v>
      </c>
    </row>
    <row r="3" spans="1:22" x14ac:dyDescent="0.35">
      <c r="A3" t="s">
        <v>68</v>
      </c>
      <c r="E3" s="31" t="s">
        <v>47</v>
      </c>
      <c r="F3" s="137" cm="1">
        <f t="array" aca="1" ref="F3" ca="1">INDEX(INDIRECT($A$4&amp;"!A1:Z500"),3,8+(COLUMN()-COLUMN($F$2))*5)</f>
        <v>1</v>
      </c>
      <c r="G3" s="188" cm="1">
        <f t="array" aca="1" ref="G3" ca="1">INDEX(INDIRECT($A$4&amp;"!A1:Z500"),3,8+(COLUMN()-COLUMN($F$2))*5)</f>
        <v>1</v>
      </c>
      <c r="H3" s="188" cm="1">
        <f t="array" aca="1" ref="H3" ca="1">INDEX(INDIRECT($A$4&amp;"!A1:Z500"),3,8+(COLUMN()-COLUMN($F$2))*5)</f>
        <v>11.5</v>
      </c>
      <c r="I3" s="51" cm="1">
        <f t="array" aca="1" ref="I3" ca="1">INDEX(INDIRECT($A$4&amp;"!A1:Z500"),3,8+(COLUMN()-COLUMN($F$2))*5)+Serene_A_I!AB3</f>
        <v>0</v>
      </c>
    </row>
    <row r="4" spans="1:22" x14ac:dyDescent="0.35">
      <c r="A4" t="s">
        <v>176</v>
      </c>
      <c r="E4" s="31" t="s">
        <v>48</v>
      </c>
      <c r="F4" s="77" cm="1">
        <f t="array" aca="1" ref="F4" ca="1">INDIRECT($A$4&amp;"!D5")</f>
        <v>150.65359477124181</v>
      </c>
      <c r="G4" s="53" t="s">
        <v>16</v>
      </c>
    </row>
    <row r="5" spans="1:22" x14ac:dyDescent="0.35">
      <c r="A5" t="s">
        <v>176</v>
      </c>
      <c r="B5" t="s">
        <v>165</v>
      </c>
      <c r="E5" s="31" t="str">
        <f xml:space="preserve"> "COS GRTgaz (" &amp; Results!B9 &amp; ")"</f>
        <v>COS GRTgaz (Firm+Interuptible)</v>
      </c>
      <c r="F5" s="77">
        <f ca="1">F4</f>
        <v>150.65359477124181</v>
      </c>
      <c r="G5" s="53" t="s">
        <v>16</v>
      </c>
    </row>
    <row r="6" spans="1:22" ht="15" thickBot="1" x14ac:dyDescent="0.4">
      <c r="A6" s="44" t="s">
        <v>177</v>
      </c>
      <c r="E6" s="31" t="s">
        <v>213</v>
      </c>
      <c r="F6" s="31">
        <f>Results!$F$19</f>
        <v>0</v>
      </c>
      <c r="G6" s="53" t="s">
        <v>15</v>
      </c>
    </row>
    <row r="7" spans="1:22" ht="15" thickBot="1" x14ac:dyDescent="0.4">
      <c r="A7" s="44" t="s">
        <v>14</v>
      </c>
      <c r="H7" s="72"/>
    </row>
    <row r="8" spans="1:22" x14ac:dyDescent="0.35">
      <c r="F8" s="72"/>
      <c r="G8" s="72"/>
    </row>
    <row r="11" spans="1:22" ht="16.5" customHeight="1" x14ac:dyDescent="0.35">
      <c r="F11" s="328" t="s">
        <v>30</v>
      </c>
      <c r="G11" s="328"/>
      <c r="H11" s="328"/>
      <c r="I11" s="328"/>
      <c r="K11" s="42" t="s">
        <v>174</v>
      </c>
      <c r="L11" s="329" t="s">
        <v>71</v>
      </c>
      <c r="M11" s="329"/>
      <c r="N11" s="329"/>
      <c r="O11" s="329"/>
      <c r="S11" s="329" t="s">
        <v>180</v>
      </c>
      <c r="T11" s="329"/>
      <c r="U11" s="329"/>
      <c r="V11" s="329"/>
    </row>
    <row r="12" spans="1:22" x14ac:dyDescent="0.35">
      <c r="J12" s="214" t="s">
        <v>74</v>
      </c>
      <c r="K12" s="214" t="s">
        <v>74</v>
      </c>
    </row>
    <row r="13" spans="1:22" ht="17.25" customHeight="1" x14ac:dyDescent="0.35">
      <c r="J13" s="214" t="s">
        <v>75</v>
      </c>
      <c r="K13" s="214" t="s">
        <v>75</v>
      </c>
    </row>
    <row r="14" spans="1:22" x14ac:dyDescent="0.35">
      <c r="F14" s="29"/>
      <c r="G14" s="32">
        <f ca="1">IF(COUNTIF(G17:G231,1)=0, "Only " &amp; ROUND(G231,3)*100 &amp; "%" &amp; " filling on 31/10",_xlfn.XLOOKUP(1,G17:G231,$A17:$A231,"",0,2)-1 )</f>
        <v>45917</v>
      </c>
      <c r="J14" s="136">
        <f ca="1">F5</f>
        <v>150.65359477124181</v>
      </c>
      <c r="K14" s="136">
        <v>1000</v>
      </c>
      <c r="M14" s="32">
        <f ca="1">IF(COUNTIF(M17:M231,1)=0, "Only " &amp; ROUND(M231,3)*100 &amp; "%" &amp; " filling on 31/10",_xlfn.XLOOKUP(1,M17:M231,$A17:$A231,"",0,2)-1 )</f>
        <v>45917</v>
      </c>
      <c r="S14" s="184">
        <f ca="1">T14-DATE(Results!J4,4,1)+1</f>
        <v>112</v>
      </c>
      <c r="T14" s="32">
        <f ca="1">IF(COUNTIF(T17:T231,"&gt;="&amp;1)=0, "Only " &amp; TEXT(T231,"0,0%") &amp; " filling on 31/10",_xlfn.XLOOKUP(1,T17:T231,$A17:$A231,"",1,2)-1 )</f>
        <v>45859</v>
      </c>
    </row>
    <row r="15" spans="1:22" ht="36" customHeight="1" x14ac:dyDescent="0.35">
      <c r="F15" s="37" t="s">
        <v>20</v>
      </c>
      <c r="G15" s="37" t="s">
        <v>193</v>
      </c>
      <c r="J15" s="214" t="s">
        <v>76</v>
      </c>
      <c r="K15" s="214"/>
      <c r="L15" s="37" t="s">
        <v>20</v>
      </c>
      <c r="M15" s="37" t="s">
        <v>193</v>
      </c>
      <c r="S15" s="37" t="s">
        <v>20</v>
      </c>
      <c r="T15" s="37" t="s">
        <v>193</v>
      </c>
    </row>
    <row r="16" spans="1:22" ht="43.25" customHeight="1" x14ac:dyDescent="0.35">
      <c r="A16" s="37" t="s">
        <v>2</v>
      </c>
      <c r="B16" s="123" t="s">
        <v>214</v>
      </c>
      <c r="C16" s="123" t="s">
        <v>215</v>
      </c>
      <c r="D16" s="123" t="s">
        <v>216</v>
      </c>
      <c r="E16" s="37" t="s">
        <v>19</v>
      </c>
      <c r="F16" s="37">
        <f>$F$6</f>
        <v>0</v>
      </c>
      <c r="G16" s="153">
        <f ca="1">$F$6/SUM($F$3,$G$3,$H$3,$I$3)</f>
        <v>0</v>
      </c>
      <c r="H16" s="117" t="s">
        <v>21</v>
      </c>
      <c r="I16" s="123" t="s">
        <v>22</v>
      </c>
      <c r="J16" s="214" t="s">
        <v>113</v>
      </c>
      <c r="K16" s="214" t="s">
        <v>190</v>
      </c>
      <c r="L16" s="37">
        <f>$F$6</f>
        <v>0</v>
      </c>
      <c r="M16" s="153">
        <f ca="1">$F$6/SUM($F$3,$G$3,$H$3,$I$3)</f>
        <v>0</v>
      </c>
      <c r="N16" s="117" t="s">
        <v>21</v>
      </c>
      <c r="O16" s="123" t="s">
        <v>22</v>
      </c>
      <c r="S16" s="37">
        <f>$F$6</f>
        <v>0</v>
      </c>
      <c r="T16" s="153">
        <f ca="1">$F$6/SUM($F$3,$G$3,$H$3,$I$3)</f>
        <v>0</v>
      </c>
      <c r="U16" s="117" t="s">
        <v>21</v>
      </c>
      <c r="V16" s="123" t="s">
        <v>22</v>
      </c>
    </row>
    <row r="17" spans="1:22" x14ac:dyDescent="0.35">
      <c r="A17" s="32">
        <f>Results!H24</f>
        <v>45748</v>
      </c>
      <c r="B17" s="70" cm="1">
        <f t="array" aca="1" ref="B17" ca="1">_xlfn.XLOOKUP(A17,INDIRECT($A$5&amp;"!$AJ$41:$AJ$406"),INDIRECT($A$5&amp;"!$AK$41:$AK$406"))*SUM($F$3:$I$3)</f>
        <v>0</v>
      </c>
      <c r="C17" s="70" cm="1">
        <f t="array" aca="1" ref="C17" ca="1">_xlfn.XLOOKUP(A17,INDIRECT($A$5&amp;"!$AJ$41:$AJ$406"),INDIRECT($A$5&amp;"!$AL$41:$AL$406"))*SUM($F$3:$I$3)</f>
        <v>5.4</v>
      </c>
      <c r="D17" s="70" cm="1">
        <f t="array" aca="1" ref="D17" ca="1">_xlfn.XLOOKUP(A17,INDIRECT($A$5&amp;"!$AJ$41:$AJ$406"),INDIRECT($A$5&amp;"!$AO$41:$AO$406"))*SUM($F$3:$I$3)</f>
        <v>5.4</v>
      </c>
      <c r="E17" s="34" cm="1">
        <f t="array" ref="E17">SUMPRODUCT(('PT Storengy'!$B$8:$K$372)*('PT Storengy'!$A$8:$A$372=$A17)*('PT Storengy'!$B$5:$K$5=$A$6)*('PT Storengy'!$B$7:$K$7=$A$7))</f>
        <v>0</v>
      </c>
      <c r="F17" s="119">
        <f t="shared" ref="F17:F80" ca="1" si="0">F16+I17/1000</f>
        <v>0.1506536</v>
      </c>
      <c r="G17" s="176">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71">
        <f ca="1">ROUND(IF(F16*1000+$F$4*(1-$E17)*H17&gt;$D17*1000,$D17*1000-F16*1000,$F$4*(1-$E17)*H17),4)</f>
        <v>150.65360000000001</v>
      </c>
      <c r="J17" s="118" cm="1">
        <f t="array" aca="1" ref="J17" ca="1">IF(COUNTIFS('PTC GRTgaz'!$K$7:$K$15996,"",'PTC GRTgaz'!$A$7:$A$15996,J$16,'PTC GRTgaz'!$D$7:$D$15996,$A17,'PTC GRTgaz'!$C$7:$C$15996,"DEL")&gt;0,J$14,SUMIFS('PTC GRTgaz'!$K$7:$K$15996,'PTC GRTgaz'!$A$7:$A$15996,J$16,'PTC GRTgaz'!$D$7:$D$15996,$A17,'PTC GRTgaz'!$C$7:$C$15996,"DEL")*1.0026*$F$4/INDIRECT($A$4&amp;"!D9"))</f>
        <v>150.65359477124181</v>
      </c>
      <c r="K17" s="118">
        <v>1000</v>
      </c>
      <c r="L17" s="119">
        <f t="shared" ref="L17:L80" ca="1" si="1">L16+O17/1000</f>
        <v>0.15065359477124182</v>
      </c>
      <c r="M17" s="176">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71">
        <f ca="1">IF(L16*1000+MIN(J17,K17,$F$4*(1-$E17)*N17)&gt;$D17*1000,$D17*1000-L16*1000,MIN(J17,K17,$F$4*(1-$E17)*N17))</f>
        <v>150.65359477124181</v>
      </c>
      <c r="S17" s="119">
        <f t="shared" ref="S17:S80" ca="1" si="2">S16+V17/1000</f>
        <v>0.15065359477124182</v>
      </c>
      <c r="T17" s="54">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71">
        <f ca="1">$F$4*(1)*U17</f>
        <v>150.65359477124181</v>
      </c>
    </row>
    <row r="18" spans="1:22" x14ac:dyDescent="0.35">
      <c r="A18" s="32">
        <f>A17+1</f>
        <v>45749</v>
      </c>
      <c r="B18" s="70" cm="1">
        <f t="array" aca="1" ref="B18" ca="1">_xlfn.XLOOKUP(A18,INDIRECT($A$5&amp;"!$AJ$41:$AJ$406"),INDIRECT($A$5&amp;"!$AK$41:$AK$406"))*SUM($F$3:$I$3)</f>
        <v>0</v>
      </c>
      <c r="C18" s="70" cm="1">
        <f t="array" aca="1" ref="C18" ca="1">_xlfn.XLOOKUP(A18,INDIRECT($A$5&amp;"!$AJ$41:$AJ$406"),INDIRECT($A$5&amp;"!$AL$41:$AL$406"))*SUM($F$3:$I$3)</f>
        <v>13.5</v>
      </c>
      <c r="D18" s="70" cm="1">
        <f t="array" aca="1" ref="D18" ca="1">_xlfn.XLOOKUP(A18,INDIRECT($A$5&amp;"!$AJ$41:$AJ$406"),INDIRECT($A$5&amp;"!$AO$41:$AO$406"))*SUM($F$3:$I$3)</f>
        <v>8.7750000000000004</v>
      </c>
      <c r="E18" s="34" cm="1">
        <f t="array" ref="E18">SUMPRODUCT(('PT Storengy'!$B$8:$K$372)*('PT Storengy'!$A$8:$A$372=$A18)*('PT Storengy'!$B$5:$K$5=$A$6)*('PT Storengy'!$B$7:$K$7=$A$7))</f>
        <v>0</v>
      </c>
      <c r="F18" s="119">
        <f t="shared" ca="1" si="0"/>
        <v>0.3013072</v>
      </c>
      <c r="G18" s="176">
        <f t="shared" ref="G18:G81" ca="1" si="3">ROUND(F17/SUM($F$3,$G$3,$H$3,$I$3),5)</f>
        <v>1.116E-2</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71">
        <f t="shared" ref="I18:I81" ca="1" si="4">ROUND(IF(F17*1000+$F$4*(1-$E18)*H18&gt;$D18*1000,$D18*1000-F17*1000,$F$4*(1-$E18)*H18),4)</f>
        <v>150.65360000000001</v>
      </c>
      <c r="J18" s="118" cm="1">
        <f t="array" aca="1" ref="J18" ca="1">IF(COUNTIFS('PTC GRTgaz'!$K$7:$K$15996,"",'PTC GRTgaz'!$A$7:$A$15996,J$16,'PTC GRTgaz'!$D$7:$D$15996,$A18,'PTC GRTgaz'!$C$7:$C$15996,"DEL")&gt;0,J$14,SUMIFS('PTC GRTgaz'!$K$7:$K$15996,'PTC GRTgaz'!$A$7:$A$15996,J$16,'PTC GRTgaz'!$D$7:$D$15996,$A18,'PTC GRTgaz'!$C$7:$C$15996,"DEL")*1.0026*$F$4/INDIRECT($A$4&amp;"!D9"))</f>
        <v>150.65359477124181</v>
      </c>
      <c r="K18" s="118">
        <v>1000</v>
      </c>
      <c r="L18" s="119">
        <f t="shared" ca="1" si="1"/>
        <v>0.30130718954248364</v>
      </c>
      <c r="M18" s="176">
        <f t="shared" ref="M18:M81" ca="1" si="5">ROUND(L17/SUM($F$3,$G$3,$H$3,$I$3),5)</f>
        <v>1.116E-2</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71">
        <f t="shared" ref="O18:O81" ca="1" si="6">IF(L17*1000+MIN(J18,K18,$F$4*(1-$E18)*N18)&gt;$D18*1000,$D18*1000-L17*1000,MIN(J18,K18,$F$4*(1-$E18)*N18))</f>
        <v>150.65359477124181</v>
      </c>
      <c r="S18" s="119">
        <f t="shared" ca="1" si="2"/>
        <v>0.30130718954248364</v>
      </c>
      <c r="T18" s="54">
        <f t="shared" ref="T18:T81" ca="1" si="7">MIN(ROUND(S17/SUM($F$3,$G$3,$H$3,$I$3),5),1)</f>
        <v>1.116E-2</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71">
        <f t="shared" ref="V18:V81" ca="1" si="8">$F$4*(1)*U18</f>
        <v>150.65359477124181</v>
      </c>
    </row>
    <row r="19" spans="1:22" x14ac:dyDescent="0.35">
      <c r="A19" s="32">
        <f t="shared" ref="A19:A82" si="9">A18+1</f>
        <v>45750</v>
      </c>
      <c r="B19" s="70" cm="1">
        <f t="array" aca="1" ref="B19" ca="1">_xlfn.XLOOKUP(A19,INDIRECT($A$5&amp;"!$AJ$41:$AJ$406"),INDIRECT($A$5&amp;"!$AK$41:$AK$406"))*SUM($F$3:$I$3)</f>
        <v>0</v>
      </c>
      <c r="C19" s="70" cm="1">
        <f t="array" aca="1" ref="C19" ca="1">_xlfn.XLOOKUP(A19,INDIRECT($A$5&amp;"!$AJ$41:$AJ$406"),INDIRECT($A$5&amp;"!$AL$41:$AL$406"))*SUM($F$3:$I$3)</f>
        <v>13.5</v>
      </c>
      <c r="D19" s="70" cm="1">
        <f t="array" aca="1" ref="D19" ca="1">_xlfn.XLOOKUP(A19,INDIRECT($A$5&amp;"!$AJ$41:$AJ$406"),INDIRECT($A$5&amp;"!$AO$41:$AO$406"))*SUM($F$3:$I$3)</f>
        <v>8.7750000000000004</v>
      </c>
      <c r="E19" s="34" cm="1">
        <f t="array" ref="E19">SUMPRODUCT(('PT Storengy'!$B$8:$K$372)*('PT Storengy'!$A$8:$A$372=$A19)*('PT Storengy'!$B$5:$K$5=$A$6)*('PT Storengy'!$B$7:$K$7=$A$7))</f>
        <v>0</v>
      </c>
      <c r="F19" s="119">
        <f t="shared" ca="1" si="0"/>
        <v>0.4519608</v>
      </c>
      <c r="G19" s="176">
        <f t="shared" ca="1" si="3"/>
        <v>2.232E-2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0.99999999999999978</v>
      </c>
      <c r="I19" s="71">
        <f t="shared" ca="1" si="4"/>
        <v>150.65360000000001</v>
      </c>
      <c r="J19" s="118" cm="1">
        <f t="array" aca="1" ref="J19" ca="1">IF(COUNTIFS('PTC GRTgaz'!$K$7:$K$15996,"",'PTC GRTgaz'!$A$7:$A$15996,J$16,'PTC GRTgaz'!$D$7:$D$15996,$A19,'PTC GRTgaz'!$C$7:$C$15996,"DEL")&gt;0,J$14,SUMIFS('PTC GRTgaz'!$K$7:$K$15996,'PTC GRTgaz'!$A$7:$A$15996,J$16,'PTC GRTgaz'!$D$7:$D$15996,$A19,'PTC GRTgaz'!$C$7:$C$15996,"DEL")*1.0026*$F$4/INDIRECT($A$4&amp;"!D9"))</f>
        <v>150.65359477124181</v>
      </c>
      <c r="K19" s="118">
        <v>1000</v>
      </c>
      <c r="L19" s="119">
        <f t="shared" ca="1" si="1"/>
        <v>0.45196078431372544</v>
      </c>
      <c r="M19" s="176">
        <f t="shared" ca="1" si="5"/>
        <v>2.232E-2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0.99999999999999978</v>
      </c>
      <c r="O19" s="71">
        <f t="shared" ca="1" si="6"/>
        <v>150.65359477124179</v>
      </c>
      <c r="S19" s="119">
        <f t="shared" ca="1" si="2"/>
        <v>0.45196078431372544</v>
      </c>
      <c r="T19" s="54">
        <f t="shared" ca="1" si="7"/>
        <v>2.232E-2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0.99999999999999978</v>
      </c>
      <c r="V19" s="71">
        <f t="shared" ca="1" si="8"/>
        <v>150.65359477124179</v>
      </c>
    </row>
    <row r="20" spans="1:22" x14ac:dyDescent="0.35">
      <c r="A20" s="32">
        <f t="shared" si="9"/>
        <v>45751</v>
      </c>
      <c r="B20" s="70" cm="1">
        <f t="array" aca="1" ref="B20" ca="1">_xlfn.XLOOKUP(A20,INDIRECT($A$5&amp;"!$AJ$41:$AJ$406"),INDIRECT($A$5&amp;"!$AK$41:$AK$406"))*SUM($F$3:$I$3)</f>
        <v>0</v>
      </c>
      <c r="C20" s="70" cm="1">
        <f t="array" aca="1" ref="C20" ca="1">_xlfn.XLOOKUP(A20,INDIRECT($A$5&amp;"!$AJ$41:$AJ$406"),INDIRECT($A$5&amp;"!$AL$41:$AL$406"))*SUM($F$3:$I$3)</f>
        <v>13.5</v>
      </c>
      <c r="D20" s="70" cm="1">
        <f t="array" aca="1" ref="D20" ca="1">_xlfn.XLOOKUP(A20,INDIRECT($A$5&amp;"!$AJ$41:$AJ$406"),INDIRECT($A$5&amp;"!$AO$41:$AO$406"))*SUM($F$3:$I$3)</f>
        <v>8.7750000000000004</v>
      </c>
      <c r="E20" s="34" cm="1">
        <f t="array" ref="E20">SUMPRODUCT(('PT Storengy'!$B$8:$K$372)*('PT Storengy'!$A$8:$A$372=$A20)*('PT Storengy'!$B$5:$K$5=$A$6)*('PT Storengy'!$B$7:$K$7=$A$7))</f>
        <v>0</v>
      </c>
      <c r="F20" s="119">
        <f t="shared" ca="1" si="0"/>
        <v>0.60261439999999999</v>
      </c>
      <c r="G20" s="176">
        <f t="shared" ca="1" si="3"/>
        <v>3.3480000000000003E-2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1.0000000000000002</v>
      </c>
      <c r="I20" s="71">
        <f t="shared" ca="1" si="4"/>
        <v>150.65360000000001</v>
      </c>
      <c r="J20" s="118" cm="1">
        <f t="array" aca="1" ref="J20" ca="1">IF(COUNTIFS('PTC GRTgaz'!$K$7:$K$15996,"",'PTC GRTgaz'!$A$7:$A$15996,J$16,'PTC GRTgaz'!$D$7:$D$15996,$A20,'PTC GRTgaz'!$C$7:$C$15996,"DEL")&gt;0,J$14,SUMIFS('PTC GRTgaz'!$K$7:$K$15996,'PTC GRTgaz'!$A$7:$A$15996,J$16,'PTC GRTgaz'!$D$7:$D$15996,$A20,'PTC GRTgaz'!$C$7:$C$15996,"DEL")*1.0026*$F$4/INDIRECT($A$4&amp;"!D9"))</f>
        <v>150.65359477124181</v>
      </c>
      <c r="K20" s="118">
        <v>1000</v>
      </c>
      <c r="L20" s="119">
        <f t="shared" ca="1" si="1"/>
        <v>0.60261437908496729</v>
      </c>
      <c r="M20" s="176">
        <f t="shared" ca="1" si="5"/>
        <v>3.3480000000000003E-2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1.0000000000000002</v>
      </c>
      <c r="O20" s="71">
        <f t="shared" ca="1" si="6"/>
        <v>150.65359477124181</v>
      </c>
      <c r="S20" s="119">
        <f t="shared" ca="1" si="2"/>
        <v>0.60261437908496729</v>
      </c>
      <c r="T20" s="54">
        <f t="shared" ca="1" si="7"/>
        <v>3.3480000000000003E-2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1.0000000000000002</v>
      </c>
      <c r="V20" s="71">
        <f t="shared" ca="1" si="8"/>
        <v>150.65359477124184</v>
      </c>
    </row>
    <row r="21" spans="1:22" x14ac:dyDescent="0.35">
      <c r="A21" s="32">
        <f t="shared" si="9"/>
        <v>45752</v>
      </c>
      <c r="B21" s="70" cm="1">
        <f t="array" aca="1" ref="B21" ca="1">_xlfn.XLOOKUP(A21,INDIRECT($A$5&amp;"!$AJ$41:$AJ$406"),INDIRECT($A$5&amp;"!$AK$41:$AK$406"))*SUM($F$3:$I$3)</f>
        <v>0</v>
      </c>
      <c r="C21" s="70" cm="1">
        <f t="array" aca="1" ref="C21" ca="1">_xlfn.XLOOKUP(A21,INDIRECT($A$5&amp;"!$AJ$41:$AJ$406"),INDIRECT($A$5&amp;"!$AL$41:$AL$406"))*SUM($F$3:$I$3)</f>
        <v>13.5</v>
      </c>
      <c r="D21" s="70" cm="1">
        <f t="array" aca="1" ref="D21" ca="1">_xlfn.XLOOKUP(A21,INDIRECT($A$5&amp;"!$AJ$41:$AJ$406"),INDIRECT($A$5&amp;"!$AO$41:$AO$406"))*SUM($F$3:$I$3)</f>
        <v>8.7750000000000004</v>
      </c>
      <c r="E21" s="34" cm="1">
        <f t="array" ref="E21">SUMPRODUCT(('PT Storengy'!$B$8:$K$372)*('PT Storengy'!$A$8:$A$372=$A21)*('PT Storengy'!$B$5:$K$5=$A$6)*('PT Storengy'!$B$7:$K$7=$A$7))</f>
        <v>0</v>
      </c>
      <c r="F21" s="119">
        <f t="shared" ca="1" si="0"/>
        <v>0.75326800000000005</v>
      </c>
      <c r="G21" s="176">
        <f t="shared" ca="1" si="3"/>
        <v>4.4639999999999999E-2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71">
        <f t="shared" ca="1" si="4"/>
        <v>150.65360000000001</v>
      </c>
      <c r="J21" s="118" cm="1">
        <f t="array" aca="1" ref="J21" ca="1">IF(COUNTIFS('PTC GRTgaz'!$K$7:$K$15996,"",'PTC GRTgaz'!$A$7:$A$15996,J$16,'PTC GRTgaz'!$D$7:$D$15996,$A21,'PTC GRTgaz'!$C$7:$C$15996,"DEL")&gt;0,J$14,SUMIFS('PTC GRTgaz'!$K$7:$K$15996,'PTC GRTgaz'!$A$7:$A$15996,J$16,'PTC GRTgaz'!$D$7:$D$15996,$A21,'PTC GRTgaz'!$C$7:$C$15996,"DEL")*1.0026*$F$4/INDIRECT($A$4&amp;"!D9"))</f>
        <v>150.65359477124181</v>
      </c>
      <c r="K21" s="118">
        <v>1000</v>
      </c>
      <c r="L21" s="119">
        <f t="shared" ca="1" si="1"/>
        <v>0.75326797385620914</v>
      </c>
      <c r="M21" s="176">
        <f t="shared" ca="1" si="5"/>
        <v>4.4639999999999999E-2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71">
        <f t="shared" ca="1" si="6"/>
        <v>150.65359477124181</v>
      </c>
      <c r="S21" s="119">
        <f t="shared" ca="1" si="2"/>
        <v>0.75326797385620914</v>
      </c>
      <c r="T21" s="54">
        <f t="shared" ca="1" si="7"/>
        <v>4.4639999999999999E-2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71">
        <f t="shared" ca="1" si="8"/>
        <v>150.65359477124184</v>
      </c>
    </row>
    <row r="22" spans="1:22" x14ac:dyDescent="0.35">
      <c r="A22" s="32">
        <f t="shared" si="9"/>
        <v>45753</v>
      </c>
      <c r="B22" s="70" cm="1">
        <f t="array" aca="1" ref="B22" ca="1">_xlfn.XLOOKUP(A22,INDIRECT($A$5&amp;"!$AJ$41:$AJ$406"),INDIRECT($A$5&amp;"!$AK$41:$AK$406"))*SUM($F$3:$I$3)</f>
        <v>0</v>
      </c>
      <c r="C22" s="70" cm="1">
        <f t="array" aca="1" ref="C22" ca="1">_xlfn.XLOOKUP(A22,INDIRECT($A$5&amp;"!$AJ$41:$AJ$406"),INDIRECT($A$5&amp;"!$AL$41:$AL$406"))*SUM($F$3:$I$3)</f>
        <v>13.5</v>
      </c>
      <c r="D22" s="70" cm="1">
        <f t="array" aca="1" ref="D22" ca="1">_xlfn.XLOOKUP(A22,INDIRECT($A$5&amp;"!$AJ$41:$AJ$406"),INDIRECT($A$5&amp;"!$AO$41:$AO$406"))*SUM($F$3:$I$3)</f>
        <v>8.7750000000000004</v>
      </c>
      <c r="E22" s="34" cm="1">
        <f t="array" ref="E22">SUMPRODUCT(('PT Storengy'!$B$8:$K$372)*('PT Storengy'!$A$8:$A$372=$A22)*('PT Storengy'!$B$5:$K$5=$A$6)*('PT Storengy'!$B$7:$K$7=$A$7))</f>
        <v>0</v>
      </c>
      <c r="F22" s="119">
        <f t="shared" ca="1" si="0"/>
        <v>0.9039216000000001</v>
      </c>
      <c r="G22" s="176">
        <f t="shared" ca="1" si="3"/>
        <v>5.5800000000000002E-2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71">
        <f t="shared" ca="1" si="4"/>
        <v>150.65360000000001</v>
      </c>
      <c r="J22" s="118" cm="1">
        <f t="array" aca="1" ref="J22" ca="1">IF(COUNTIFS('PTC GRTgaz'!$K$7:$K$15996,"",'PTC GRTgaz'!$A$7:$A$15996,J$16,'PTC GRTgaz'!$D$7:$D$15996,$A22,'PTC GRTgaz'!$C$7:$C$15996,"DEL")&gt;0,J$14,SUMIFS('PTC GRTgaz'!$K$7:$K$15996,'PTC GRTgaz'!$A$7:$A$15996,J$16,'PTC GRTgaz'!$D$7:$D$15996,$A22,'PTC GRTgaz'!$C$7:$C$15996,"DEL")*1.0026*$F$4/INDIRECT($A$4&amp;"!D9"))</f>
        <v>150.65359477124181</v>
      </c>
      <c r="K22" s="118">
        <v>1000</v>
      </c>
      <c r="L22" s="119">
        <f t="shared" ca="1" si="1"/>
        <v>0.90392156862745099</v>
      </c>
      <c r="M22" s="176">
        <f t="shared" ca="1" si="5"/>
        <v>5.5800000000000002E-2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71">
        <f t="shared" ca="1" si="6"/>
        <v>150.65359477124181</v>
      </c>
      <c r="S22" s="119">
        <f t="shared" ca="1" si="2"/>
        <v>0.90392156862745099</v>
      </c>
      <c r="T22" s="54">
        <f t="shared" ca="1" si="7"/>
        <v>5.5800000000000002E-2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71">
        <f t="shared" ca="1" si="8"/>
        <v>150.65359477124184</v>
      </c>
    </row>
    <row r="23" spans="1:22" x14ac:dyDescent="0.35">
      <c r="A23" s="32">
        <f t="shared" si="9"/>
        <v>45754</v>
      </c>
      <c r="B23" s="70" cm="1">
        <f t="array" aca="1" ref="B23" ca="1">_xlfn.XLOOKUP(A23,INDIRECT($A$5&amp;"!$AJ$41:$AJ$406"),INDIRECT($A$5&amp;"!$AK$41:$AK$406"))*SUM($F$3:$I$3)</f>
        <v>0</v>
      </c>
      <c r="C23" s="70" cm="1">
        <f t="array" aca="1" ref="C23" ca="1">_xlfn.XLOOKUP(A23,INDIRECT($A$5&amp;"!$AJ$41:$AJ$406"),INDIRECT($A$5&amp;"!$AL$41:$AL$406"))*SUM($F$3:$I$3)</f>
        <v>13.5</v>
      </c>
      <c r="D23" s="70" cm="1">
        <f t="array" aca="1" ref="D23" ca="1">_xlfn.XLOOKUP(A23,INDIRECT($A$5&amp;"!$AJ$41:$AJ$406"),INDIRECT($A$5&amp;"!$AO$41:$AO$406"))*SUM($F$3:$I$3)</f>
        <v>8.7750000000000004</v>
      </c>
      <c r="E23" s="34" cm="1">
        <f t="array" ref="E23">SUMPRODUCT(('PT Storengy'!$B$8:$K$372)*('PT Storengy'!$A$8:$A$372=$A23)*('PT Storengy'!$B$5:$K$5=$A$6)*('PT Storengy'!$B$7:$K$7=$A$7))</f>
        <v>0.15</v>
      </c>
      <c r="F23" s="119">
        <f t="shared" ca="1" si="0"/>
        <v>1.0319772</v>
      </c>
      <c r="G23" s="176">
        <f t="shared" ca="1" si="3"/>
        <v>6.6960000000000006E-2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0.99999999999999956</v>
      </c>
      <c r="I23" s="71">
        <f t="shared" ca="1" si="4"/>
        <v>128.0556</v>
      </c>
      <c r="J23" s="118" cm="1">
        <f t="array" aca="1" ref="J23" ca="1">IF(COUNTIFS('PTC GRTgaz'!$K$7:$K$15996,"",'PTC GRTgaz'!$A$7:$A$15996,J$16,'PTC GRTgaz'!$D$7:$D$15996,$A23,'PTC GRTgaz'!$C$7:$C$15996,"DEL")&gt;0,J$14,SUMIFS('PTC GRTgaz'!$K$7:$K$15996,'PTC GRTgaz'!$A$7:$A$15996,J$16,'PTC GRTgaz'!$D$7:$D$15996,$A23,'PTC GRTgaz'!$C$7:$C$15996,"DEL")*1.0026*$F$4/INDIRECT($A$4&amp;"!D9"))</f>
        <v>150.65359477124181</v>
      </c>
      <c r="K23" s="118">
        <v>1000</v>
      </c>
      <c r="L23" s="119">
        <f t="shared" ca="1" si="1"/>
        <v>1.0319771241830065</v>
      </c>
      <c r="M23" s="176">
        <f t="shared" ca="1" si="5"/>
        <v>6.6960000000000006E-2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0.99999999999999956</v>
      </c>
      <c r="O23" s="71">
        <f t="shared" ca="1" si="6"/>
        <v>128.05555555555549</v>
      </c>
      <c r="S23" s="119">
        <f t="shared" ca="1" si="2"/>
        <v>1.0545751633986928</v>
      </c>
      <c r="T23" s="54">
        <f t="shared" ca="1" si="7"/>
        <v>6.6960000000000006E-2</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0.99999999999999956</v>
      </c>
      <c r="V23" s="71">
        <f t="shared" ca="1" si="8"/>
        <v>150.65359477124176</v>
      </c>
    </row>
    <row r="24" spans="1:22" x14ac:dyDescent="0.35">
      <c r="A24" s="32">
        <f t="shared" si="9"/>
        <v>45755</v>
      </c>
      <c r="B24" s="70" cm="1">
        <f t="array" aca="1" ref="B24" ca="1">_xlfn.XLOOKUP(A24,INDIRECT($A$5&amp;"!$AJ$41:$AJ$406"),INDIRECT($A$5&amp;"!$AK$41:$AK$406"))*SUM($F$3:$I$3)</f>
        <v>0</v>
      </c>
      <c r="C24" s="70" cm="1">
        <f t="array" aca="1" ref="C24" ca="1">_xlfn.XLOOKUP(A24,INDIRECT($A$5&amp;"!$AJ$41:$AJ$406"),INDIRECT($A$5&amp;"!$AL$41:$AL$406"))*SUM($F$3:$I$3)</f>
        <v>13.5</v>
      </c>
      <c r="D24" s="70" cm="1">
        <f t="array" aca="1" ref="D24" ca="1">_xlfn.XLOOKUP(A24,INDIRECT($A$5&amp;"!$AJ$41:$AJ$406"),INDIRECT($A$5&amp;"!$AO$41:$AO$406"))*SUM($F$3:$I$3)</f>
        <v>8.7750000000000004</v>
      </c>
      <c r="E24" s="34" cm="1">
        <f t="array" ref="E24">SUMPRODUCT(('PT Storengy'!$B$8:$K$372)*('PT Storengy'!$A$8:$A$372=$A24)*('PT Storengy'!$B$5:$K$5=$A$6)*('PT Storengy'!$B$7:$K$7=$A$7))</f>
        <v>0.15</v>
      </c>
      <c r="F24" s="119">
        <f t="shared" ca="1" si="0"/>
        <v>1.1600328</v>
      </c>
      <c r="G24" s="176">
        <f t="shared" ca="1" si="3"/>
        <v>7.6439999999999994E-2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0.99999999999999956</v>
      </c>
      <c r="I24" s="71">
        <f t="shared" ca="1" si="4"/>
        <v>128.0556</v>
      </c>
      <c r="J24" s="118" cm="1">
        <f t="array" aca="1" ref="J24" ca="1">IF(COUNTIFS('PTC GRTgaz'!$K$7:$K$15996,"",'PTC GRTgaz'!$A$7:$A$15996,J$16,'PTC GRTgaz'!$D$7:$D$15996,$A24,'PTC GRTgaz'!$C$7:$C$15996,"DEL")&gt;0,J$14,SUMIFS('PTC GRTgaz'!$K$7:$K$15996,'PTC GRTgaz'!$A$7:$A$15996,J$16,'PTC GRTgaz'!$D$7:$D$15996,$A24,'PTC GRTgaz'!$C$7:$C$15996,"DEL")*1.0026*$F$4/INDIRECT($A$4&amp;"!D9"))</f>
        <v>150.65359477124181</v>
      </c>
      <c r="K24" s="118">
        <v>1000</v>
      </c>
      <c r="L24" s="119">
        <f t="shared" ca="1" si="1"/>
        <v>1.1600326797385621</v>
      </c>
      <c r="M24" s="176">
        <f t="shared" ca="1" si="5"/>
        <v>7.6439999999999994E-2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0.99999999999999956</v>
      </c>
      <c r="O24" s="71">
        <f t="shared" ca="1" si="6"/>
        <v>128.05555555555549</v>
      </c>
      <c r="S24" s="119">
        <f t="shared" ca="1" si="2"/>
        <v>1.2052287581699346</v>
      </c>
      <c r="T24" s="54">
        <f t="shared" ca="1" si="7"/>
        <v>7.8119999999999995E-2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0.99999999999999956</v>
      </c>
      <c r="V24" s="71">
        <f t="shared" ca="1" si="8"/>
        <v>150.65359477124176</v>
      </c>
    </row>
    <row r="25" spans="1:22" x14ac:dyDescent="0.35">
      <c r="A25" s="32">
        <f t="shared" si="9"/>
        <v>45756</v>
      </c>
      <c r="B25" s="70" cm="1">
        <f t="array" aca="1" ref="B25" ca="1">_xlfn.XLOOKUP(A25,INDIRECT($A$5&amp;"!$AJ$41:$AJ$406"),INDIRECT($A$5&amp;"!$AK$41:$AK$406"))*SUM($F$3:$I$3)</f>
        <v>0</v>
      </c>
      <c r="C25" s="70" cm="1">
        <f t="array" aca="1" ref="C25" ca="1">_xlfn.XLOOKUP(A25,INDIRECT($A$5&amp;"!$AJ$41:$AJ$406"),INDIRECT($A$5&amp;"!$AL$41:$AL$406"))*SUM($F$3:$I$3)</f>
        <v>13.5</v>
      </c>
      <c r="D25" s="70" cm="1">
        <f t="array" aca="1" ref="D25" ca="1">_xlfn.XLOOKUP(A25,INDIRECT($A$5&amp;"!$AJ$41:$AJ$406"),INDIRECT($A$5&amp;"!$AO$41:$AO$406"))*SUM($F$3:$I$3)</f>
        <v>8.7750000000000004</v>
      </c>
      <c r="E25" s="34" cm="1">
        <f t="array" ref="E25">SUMPRODUCT(('PT Storengy'!$B$8:$K$372)*('PT Storengy'!$A$8:$A$372=$A25)*('PT Storengy'!$B$5:$K$5=$A$6)*('PT Storengy'!$B$7:$K$7=$A$7))</f>
        <v>0.15</v>
      </c>
      <c r="F25" s="119">
        <f t="shared" ca="1" si="0"/>
        <v>1.2880883999999999</v>
      </c>
      <c r="G25" s="176">
        <f t="shared" ca="1" si="3"/>
        <v>8.5930000000000006E-2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0.99999999999999944</v>
      </c>
      <c r="I25" s="71">
        <f t="shared" ca="1" si="4"/>
        <v>128.0556</v>
      </c>
      <c r="J25" s="118" cm="1">
        <f t="array" aca="1" ref="J25" ca="1">IF(COUNTIFS('PTC GRTgaz'!$K$7:$K$15996,"",'PTC GRTgaz'!$A$7:$A$15996,J$16,'PTC GRTgaz'!$D$7:$D$15996,$A25,'PTC GRTgaz'!$C$7:$C$15996,"DEL")&gt;0,J$14,SUMIFS('PTC GRTgaz'!$K$7:$K$15996,'PTC GRTgaz'!$A$7:$A$15996,J$16,'PTC GRTgaz'!$D$7:$D$15996,$A25,'PTC GRTgaz'!$C$7:$C$15996,"DEL")*1.0026*$F$4/INDIRECT($A$4&amp;"!D9"))</f>
        <v>150.65359477124181</v>
      </c>
      <c r="K25" s="118">
        <v>1000</v>
      </c>
      <c r="L25" s="119">
        <f t="shared" ca="1" si="1"/>
        <v>1.2880882352941174</v>
      </c>
      <c r="M25" s="176">
        <f t="shared" ca="1" si="5"/>
        <v>8.5930000000000006E-2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0.99999999999999944</v>
      </c>
      <c r="O25" s="71">
        <f t="shared" ca="1" si="6"/>
        <v>128.05555555555546</v>
      </c>
      <c r="S25" s="119">
        <f t="shared" ca="1" si="2"/>
        <v>1.3558823529411763</v>
      </c>
      <c r="T25" s="54">
        <f t="shared" ca="1" si="7"/>
        <v>8.9279999999999998E-2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71">
        <f t="shared" ca="1" si="8"/>
        <v>150.65359477124176</v>
      </c>
    </row>
    <row r="26" spans="1:22" x14ac:dyDescent="0.35">
      <c r="A26" s="32">
        <f t="shared" si="9"/>
        <v>45757</v>
      </c>
      <c r="B26" s="70" cm="1">
        <f t="array" aca="1" ref="B26" ca="1">_xlfn.XLOOKUP(A26,INDIRECT($A$5&amp;"!$AJ$41:$AJ$406"),INDIRECT($A$5&amp;"!$AK$41:$AK$406"))*SUM($F$3:$I$3)</f>
        <v>0</v>
      </c>
      <c r="C26" s="70" cm="1">
        <f t="array" aca="1" ref="C26" ca="1">_xlfn.XLOOKUP(A26,INDIRECT($A$5&amp;"!$AJ$41:$AJ$406"),INDIRECT($A$5&amp;"!$AL$41:$AL$406"))*SUM($F$3:$I$3)</f>
        <v>13.5</v>
      </c>
      <c r="D26" s="70" cm="1">
        <f t="array" aca="1" ref="D26" ca="1">_xlfn.XLOOKUP(A26,INDIRECT($A$5&amp;"!$AJ$41:$AJ$406"),INDIRECT($A$5&amp;"!$AO$41:$AO$406"))*SUM($F$3:$I$3)</f>
        <v>8.7750000000000004</v>
      </c>
      <c r="E26" s="34" cm="1">
        <f t="array" ref="E26">SUMPRODUCT(('PT Storengy'!$B$8:$K$372)*('PT Storengy'!$A$8:$A$372=$A26)*('PT Storengy'!$B$5:$K$5=$A$6)*('PT Storengy'!$B$7:$K$7=$A$7))</f>
        <v>0.15</v>
      </c>
      <c r="F26" s="119">
        <f t="shared" ca="1" si="0"/>
        <v>1.4161439999999998</v>
      </c>
      <c r="G26" s="176">
        <f t="shared" ca="1" si="3"/>
        <v>9.5409999999999995E-2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71">
        <f t="shared" ca="1" si="4"/>
        <v>128.0556</v>
      </c>
      <c r="J26" s="118" cm="1">
        <f t="array" aca="1" ref="J26" ca="1">IF(COUNTIFS('PTC GRTgaz'!$K$7:$K$15996,"",'PTC GRTgaz'!$A$7:$A$15996,J$16,'PTC GRTgaz'!$D$7:$D$15996,$A26,'PTC GRTgaz'!$C$7:$C$15996,"DEL")&gt;0,J$14,SUMIFS('PTC GRTgaz'!$K$7:$K$15996,'PTC GRTgaz'!$A$7:$A$15996,J$16,'PTC GRTgaz'!$D$7:$D$15996,$A26,'PTC GRTgaz'!$C$7:$C$15996,"DEL")*1.0026*$F$4/INDIRECT($A$4&amp;"!D9"))</f>
        <v>150.65359477124181</v>
      </c>
      <c r="K26" s="118">
        <v>1000</v>
      </c>
      <c r="L26" s="119">
        <f t="shared" ca="1" si="1"/>
        <v>1.4161437908496728</v>
      </c>
      <c r="M26" s="176">
        <f t="shared" ca="1" si="5"/>
        <v>9.5409999999999995E-2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71">
        <f t="shared" ca="1" si="6"/>
        <v>128.05555555555549</v>
      </c>
      <c r="S26" s="119">
        <f t="shared" ca="1" si="2"/>
        <v>1.5065359477124181</v>
      </c>
      <c r="T26" s="54">
        <f t="shared" ca="1" si="7"/>
        <v>0.10044</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71">
        <f t="shared" ca="1" si="8"/>
        <v>150.65359477124176</v>
      </c>
    </row>
    <row r="27" spans="1:22" x14ac:dyDescent="0.35">
      <c r="A27" s="32">
        <f t="shared" si="9"/>
        <v>45758</v>
      </c>
      <c r="B27" s="70" cm="1">
        <f t="array" aca="1" ref="B27" ca="1">_xlfn.XLOOKUP(A27,INDIRECT($A$5&amp;"!$AJ$41:$AJ$406"),INDIRECT($A$5&amp;"!$AK$41:$AK$406"))*SUM($F$3:$I$3)</f>
        <v>0</v>
      </c>
      <c r="C27" s="70" cm="1">
        <f t="array" aca="1" ref="C27" ca="1">_xlfn.XLOOKUP(A27,INDIRECT($A$5&amp;"!$AJ$41:$AJ$406"),INDIRECT($A$5&amp;"!$AL$41:$AL$406"))*SUM($F$3:$I$3)</f>
        <v>13.5</v>
      </c>
      <c r="D27" s="70" cm="1">
        <f t="array" aca="1" ref="D27" ca="1">_xlfn.XLOOKUP(A27,INDIRECT($A$5&amp;"!$AJ$41:$AJ$406"),INDIRECT($A$5&amp;"!$AO$41:$AO$406"))*SUM($F$3:$I$3)</f>
        <v>8.7750000000000004</v>
      </c>
      <c r="E27" s="34" cm="1">
        <f t="array" ref="E27">SUMPRODUCT(('PT Storengy'!$B$8:$K$372)*('PT Storengy'!$A$8:$A$372=$A27)*('PT Storengy'!$B$5:$K$5=$A$6)*('PT Storengy'!$B$7:$K$7=$A$7))</f>
        <v>0.15</v>
      </c>
      <c r="F27" s="119">
        <f t="shared" ca="1" si="0"/>
        <v>1.5441995999999998</v>
      </c>
      <c r="G27" s="176">
        <f t="shared" ca="1" si="3"/>
        <v>0.10489999999999999</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0.99999999999999944</v>
      </c>
      <c r="I27" s="71">
        <f t="shared" ca="1" si="4"/>
        <v>128.0556</v>
      </c>
      <c r="J27" s="118" cm="1">
        <f t="array" aca="1" ref="J27" ca="1">IF(COUNTIFS('PTC GRTgaz'!$K$7:$K$15996,"",'PTC GRTgaz'!$A$7:$A$15996,J$16,'PTC GRTgaz'!$D$7:$D$15996,$A27,'PTC GRTgaz'!$C$7:$C$15996,"DEL")&gt;0,J$14,SUMIFS('PTC GRTgaz'!$K$7:$K$15996,'PTC GRTgaz'!$A$7:$A$15996,J$16,'PTC GRTgaz'!$D$7:$D$15996,$A27,'PTC GRTgaz'!$C$7:$C$15996,"DEL")*1.0026*$F$4/INDIRECT($A$4&amp;"!D9"))</f>
        <v>150.65359477124181</v>
      </c>
      <c r="K27" s="118">
        <v>1000</v>
      </c>
      <c r="L27" s="119">
        <f t="shared" ca="1" si="1"/>
        <v>1.5441993464052282</v>
      </c>
      <c r="M27" s="176">
        <f t="shared" ca="1" si="5"/>
        <v>0.10489999999999999</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0.99999999999999944</v>
      </c>
      <c r="O27" s="71">
        <f t="shared" ca="1" si="6"/>
        <v>128.05555555555546</v>
      </c>
      <c r="S27" s="119">
        <f t="shared" ca="1" si="2"/>
        <v>1.6571895424836598</v>
      </c>
      <c r="T27" s="54">
        <f t="shared" ca="1" si="7"/>
        <v>0.1116</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71">
        <f t="shared" ca="1" si="8"/>
        <v>150.65359477124176</v>
      </c>
    </row>
    <row r="28" spans="1:22" x14ac:dyDescent="0.35">
      <c r="A28" s="32">
        <f t="shared" si="9"/>
        <v>45759</v>
      </c>
      <c r="B28" s="70" cm="1">
        <f t="array" aca="1" ref="B28" ca="1">_xlfn.XLOOKUP(A28,INDIRECT($A$5&amp;"!$AJ$41:$AJ$406"),INDIRECT($A$5&amp;"!$AK$41:$AK$406"))*SUM($F$3:$I$3)</f>
        <v>0</v>
      </c>
      <c r="C28" s="70" cm="1">
        <f t="array" aca="1" ref="C28" ca="1">_xlfn.XLOOKUP(A28,INDIRECT($A$5&amp;"!$AJ$41:$AJ$406"),INDIRECT($A$5&amp;"!$AL$41:$AL$406"))*SUM($F$3:$I$3)</f>
        <v>13.5</v>
      </c>
      <c r="D28" s="70" cm="1">
        <f t="array" aca="1" ref="D28" ca="1">_xlfn.XLOOKUP(A28,INDIRECT($A$5&amp;"!$AJ$41:$AJ$406"),INDIRECT($A$5&amp;"!$AO$41:$AO$406"))*SUM($F$3:$I$3)</f>
        <v>8.7750000000000004</v>
      </c>
      <c r="E28" s="34" cm="1">
        <f t="array" ref="E28">SUMPRODUCT(('PT Storengy'!$B$8:$K$372)*('PT Storengy'!$A$8:$A$372=$A28)*('PT Storengy'!$B$5:$K$5=$A$6)*('PT Storengy'!$B$7:$K$7=$A$7))</f>
        <v>0.15</v>
      </c>
      <c r="F28" s="119">
        <f t="shared" ca="1" si="0"/>
        <v>1.6722551999999997</v>
      </c>
      <c r="G28" s="176">
        <f t="shared" ca="1" si="3"/>
        <v>0.11439000000000001</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71">
        <f t="shared" ca="1" si="4"/>
        <v>128.0556</v>
      </c>
      <c r="J28" s="118" cm="1">
        <f t="array" aca="1" ref="J28" ca="1">IF(COUNTIFS('PTC GRTgaz'!$K$7:$K$15996,"",'PTC GRTgaz'!$A$7:$A$15996,J$16,'PTC GRTgaz'!$D$7:$D$15996,$A28,'PTC GRTgaz'!$C$7:$C$15996,"DEL")&gt;0,J$14,SUMIFS('PTC GRTgaz'!$K$7:$K$15996,'PTC GRTgaz'!$A$7:$A$15996,J$16,'PTC GRTgaz'!$D$7:$D$15996,$A28,'PTC GRTgaz'!$C$7:$C$15996,"DEL")*1.0026*$F$4/INDIRECT($A$4&amp;"!D9"))</f>
        <v>150.65359477124181</v>
      </c>
      <c r="K28" s="118">
        <v>1000</v>
      </c>
      <c r="L28" s="119">
        <f t="shared" ca="1" si="1"/>
        <v>1.6722549019607835</v>
      </c>
      <c r="M28" s="176">
        <f t="shared" ca="1" si="5"/>
        <v>0.11439000000000001</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71">
        <f t="shared" ca="1" si="6"/>
        <v>128.05555555555549</v>
      </c>
      <c r="S28" s="119">
        <f t="shared" ca="1" si="2"/>
        <v>1.8078431372549018</v>
      </c>
      <c r="T28" s="54">
        <f t="shared" ca="1" si="7"/>
        <v>0.12275</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1.0000000000000009</v>
      </c>
      <c r="V28" s="71">
        <f t="shared" ca="1" si="8"/>
        <v>150.65359477124196</v>
      </c>
    </row>
    <row r="29" spans="1:22" x14ac:dyDescent="0.35">
      <c r="A29" s="32">
        <f t="shared" si="9"/>
        <v>45760</v>
      </c>
      <c r="B29" s="70" cm="1">
        <f t="array" aca="1" ref="B29" ca="1">_xlfn.XLOOKUP(A29,INDIRECT($A$5&amp;"!$AJ$41:$AJ$406"),INDIRECT($A$5&amp;"!$AK$41:$AK$406"))*SUM($F$3:$I$3)</f>
        <v>0</v>
      </c>
      <c r="C29" s="70" cm="1">
        <f t="array" aca="1" ref="C29" ca="1">_xlfn.XLOOKUP(A29,INDIRECT($A$5&amp;"!$AJ$41:$AJ$406"),INDIRECT($A$5&amp;"!$AL$41:$AL$406"))*SUM($F$3:$I$3)</f>
        <v>13.5</v>
      </c>
      <c r="D29" s="70" cm="1">
        <f t="array" aca="1" ref="D29" ca="1">_xlfn.XLOOKUP(A29,INDIRECT($A$5&amp;"!$AJ$41:$AJ$406"),INDIRECT($A$5&amp;"!$AO$41:$AO$406"))*SUM($F$3:$I$3)</f>
        <v>8.7750000000000004</v>
      </c>
      <c r="E29" s="34" cm="1">
        <f t="array" ref="E29">SUMPRODUCT(('PT Storengy'!$B$8:$K$372)*('PT Storengy'!$A$8:$A$372=$A29)*('PT Storengy'!$B$5:$K$5=$A$6)*('PT Storengy'!$B$7:$K$7=$A$7))</f>
        <v>0.15</v>
      </c>
      <c r="F29" s="119">
        <f t="shared" ca="1" si="0"/>
        <v>1.8003107999999997</v>
      </c>
      <c r="G29" s="176">
        <f t="shared" ca="1" si="3"/>
        <v>0.12386999999999999</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1.0000000000000009</v>
      </c>
      <c r="I29" s="71">
        <f t="shared" ca="1" si="4"/>
        <v>128.0556</v>
      </c>
      <c r="J29" s="118" cm="1">
        <f t="array" aca="1" ref="J29" ca="1">IF(COUNTIFS('PTC GRTgaz'!$K$7:$K$15996,"",'PTC GRTgaz'!$A$7:$A$15996,J$16,'PTC GRTgaz'!$D$7:$D$15996,$A29,'PTC GRTgaz'!$C$7:$C$15996,"DEL")&gt;0,J$14,SUMIFS('PTC GRTgaz'!$K$7:$K$15996,'PTC GRTgaz'!$A$7:$A$15996,J$16,'PTC GRTgaz'!$D$7:$D$15996,$A29,'PTC GRTgaz'!$C$7:$C$15996,"DEL")*1.0026*$F$4/INDIRECT($A$4&amp;"!D9"))</f>
        <v>150.65359477124181</v>
      </c>
      <c r="K29" s="118">
        <v>1000</v>
      </c>
      <c r="L29" s="119">
        <f t="shared" ca="1" si="1"/>
        <v>1.8003104575163391</v>
      </c>
      <c r="M29" s="176">
        <f t="shared" ca="1" si="5"/>
        <v>0.12386999999999999</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1.0000000000000009</v>
      </c>
      <c r="O29" s="71">
        <f t="shared" ca="1" si="6"/>
        <v>128.05555555555566</v>
      </c>
      <c r="S29" s="119">
        <f t="shared" ca="1" si="2"/>
        <v>1.9584967320261437</v>
      </c>
      <c r="T29" s="54">
        <f t="shared" ca="1" si="7"/>
        <v>0.13391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1.0000000000000009</v>
      </c>
      <c r="V29" s="71">
        <f t="shared" ca="1" si="8"/>
        <v>150.65359477124196</v>
      </c>
    </row>
    <row r="30" spans="1:22" x14ac:dyDescent="0.35">
      <c r="A30" s="32">
        <f t="shared" si="9"/>
        <v>45761</v>
      </c>
      <c r="B30" s="70" cm="1">
        <f t="array" aca="1" ref="B30" ca="1">_xlfn.XLOOKUP(A30,INDIRECT($A$5&amp;"!$AJ$41:$AJ$406"),INDIRECT($A$5&amp;"!$AK$41:$AK$406"))*SUM($F$3:$I$3)</f>
        <v>0</v>
      </c>
      <c r="C30" s="70" cm="1">
        <f t="array" aca="1" ref="C30" ca="1">_xlfn.XLOOKUP(A30,INDIRECT($A$5&amp;"!$AJ$41:$AJ$406"),INDIRECT($A$5&amp;"!$AL$41:$AL$406"))*SUM($F$3:$I$3)</f>
        <v>13.5</v>
      </c>
      <c r="D30" s="70" cm="1">
        <f t="array" aca="1" ref="D30" ca="1">_xlfn.XLOOKUP(A30,INDIRECT($A$5&amp;"!$AJ$41:$AJ$406"),INDIRECT($A$5&amp;"!$AO$41:$AO$406"))*SUM($F$3:$I$3)</f>
        <v>8.7750000000000004</v>
      </c>
      <c r="E30" s="34" cm="1">
        <f t="array" ref="E30">SUMPRODUCT(('PT Storengy'!$B$8:$K$372)*('PT Storengy'!$A$8:$A$372=$A30)*('PT Storengy'!$B$5:$K$5=$A$6)*('PT Storengy'!$B$7:$K$7=$A$7))</f>
        <v>0.15</v>
      </c>
      <c r="F30" s="119">
        <f t="shared" ca="1" si="0"/>
        <v>1.9283663999999996</v>
      </c>
      <c r="G30" s="176">
        <f t="shared" ca="1" si="3"/>
        <v>0.13336000000000001</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1.0000000000000009</v>
      </c>
      <c r="I30" s="71">
        <f t="shared" ca="1" si="4"/>
        <v>128.0556</v>
      </c>
      <c r="J30" s="118" cm="1">
        <f t="array" aca="1" ref="J30" ca="1">IF(COUNTIFS('PTC GRTgaz'!$K$7:$K$15996,"",'PTC GRTgaz'!$A$7:$A$15996,J$16,'PTC GRTgaz'!$D$7:$D$15996,$A30,'PTC GRTgaz'!$C$7:$C$15996,"DEL")&gt;0,J$14,SUMIFS('PTC GRTgaz'!$K$7:$K$15996,'PTC GRTgaz'!$A$7:$A$15996,J$16,'PTC GRTgaz'!$D$7:$D$15996,$A30,'PTC GRTgaz'!$C$7:$C$15996,"DEL")*1.0026*$F$4/INDIRECT($A$4&amp;"!D9"))</f>
        <v>150.65359477124181</v>
      </c>
      <c r="K30" s="118">
        <v>1000</v>
      </c>
      <c r="L30" s="119">
        <f t="shared" ca="1" si="1"/>
        <v>1.9283660130718947</v>
      </c>
      <c r="M30" s="176">
        <f t="shared" ca="1" si="5"/>
        <v>0.13336000000000001</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1.0000000000000009</v>
      </c>
      <c r="O30" s="71">
        <f t="shared" ca="1" si="6"/>
        <v>128.05555555555566</v>
      </c>
      <c r="S30" s="119">
        <f t="shared" ca="1" si="2"/>
        <v>2.1091503267973857</v>
      </c>
      <c r="T30" s="54">
        <f t="shared" ca="1" si="7"/>
        <v>0.14507</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1.0000000000000009</v>
      </c>
      <c r="V30" s="71">
        <f t="shared" ca="1" si="8"/>
        <v>150.65359477124196</v>
      </c>
    </row>
    <row r="31" spans="1:22" x14ac:dyDescent="0.35">
      <c r="A31" s="32">
        <f t="shared" si="9"/>
        <v>45762</v>
      </c>
      <c r="B31" s="70" cm="1">
        <f t="array" aca="1" ref="B31" ca="1">_xlfn.XLOOKUP(A31,INDIRECT($A$5&amp;"!$AJ$41:$AJ$406"),INDIRECT($A$5&amp;"!$AK$41:$AK$406"))*SUM($F$3:$I$3)</f>
        <v>0</v>
      </c>
      <c r="C31" s="70" cm="1">
        <f t="array" aca="1" ref="C31" ca="1">_xlfn.XLOOKUP(A31,INDIRECT($A$5&amp;"!$AJ$41:$AJ$406"),INDIRECT($A$5&amp;"!$AL$41:$AL$406"))*SUM($F$3:$I$3)</f>
        <v>13.5</v>
      </c>
      <c r="D31" s="70" cm="1">
        <f t="array" aca="1" ref="D31" ca="1">_xlfn.XLOOKUP(A31,INDIRECT($A$5&amp;"!$AJ$41:$AJ$406"),INDIRECT($A$5&amp;"!$AO$41:$AO$406"))*SUM($F$3:$I$3)</f>
        <v>8.7750000000000004</v>
      </c>
      <c r="E31" s="34" cm="1">
        <f t="array" ref="E31">SUMPRODUCT(('PT Storengy'!$B$8:$K$372)*('PT Storengy'!$A$8:$A$372=$A31)*('PT Storengy'!$B$5:$K$5=$A$6)*('PT Storengy'!$B$7:$K$7=$A$7))</f>
        <v>0.15</v>
      </c>
      <c r="F31" s="119">
        <f t="shared" ca="1" si="0"/>
        <v>2.0564219999999995</v>
      </c>
      <c r="G31" s="176">
        <f t="shared" ca="1" si="3"/>
        <v>0.14283999999999999</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1.0000000000000009</v>
      </c>
      <c r="I31" s="71">
        <f t="shared" ca="1" si="4"/>
        <v>128.0556</v>
      </c>
      <c r="J31" s="118" cm="1">
        <f t="array" aca="1" ref="J31" ca="1">IF(COUNTIFS('PTC GRTgaz'!$K$7:$K$15996,"",'PTC GRTgaz'!$A$7:$A$15996,J$16,'PTC GRTgaz'!$D$7:$D$15996,$A31,'PTC GRTgaz'!$C$7:$C$15996,"DEL")&gt;0,J$14,SUMIFS('PTC GRTgaz'!$K$7:$K$15996,'PTC GRTgaz'!$A$7:$A$15996,J$16,'PTC GRTgaz'!$D$7:$D$15996,$A31,'PTC GRTgaz'!$C$7:$C$15996,"DEL")*1.0026*$F$4/INDIRECT($A$4&amp;"!D9"))</f>
        <v>150.65359477124181</v>
      </c>
      <c r="K31" s="118">
        <v>1000</v>
      </c>
      <c r="L31" s="119">
        <f t="shared" ca="1" si="1"/>
        <v>2.0564215686274503</v>
      </c>
      <c r="M31" s="176">
        <f t="shared" ca="1" si="5"/>
        <v>0.14283999999999999</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1.0000000000000009</v>
      </c>
      <c r="O31" s="71">
        <f t="shared" ca="1" si="6"/>
        <v>128.05555555555566</v>
      </c>
      <c r="S31" s="119">
        <f t="shared" ca="1" si="2"/>
        <v>2.2598039215686274</v>
      </c>
      <c r="T31" s="54">
        <f t="shared" ca="1" si="7"/>
        <v>0.15623000000000001</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1.0000000000000009</v>
      </c>
      <c r="V31" s="71">
        <f t="shared" ca="1" si="8"/>
        <v>150.65359477124196</v>
      </c>
    </row>
    <row r="32" spans="1:22" x14ac:dyDescent="0.35">
      <c r="A32" s="32">
        <f t="shared" si="9"/>
        <v>45763</v>
      </c>
      <c r="B32" s="70" cm="1">
        <f t="array" aca="1" ref="B32" ca="1">_xlfn.XLOOKUP(A32,INDIRECT($A$5&amp;"!$AJ$41:$AJ$406"),INDIRECT($A$5&amp;"!$AK$41:$AK$406"))*SUM($F$3:$I$3)</f>
        <v>0</v>
      </c>
      <c r="C32" s="70" cm="1">
        <f t="array" aca="1" ref="C32" ca="1">_xlfn.XLOOKUP(A32,INDIRECT($A$5&amp;"!$AJ$41:$AJ$406"),INDIRECT($A$5&amp;"!$AL$41:$AL$406"))*SUM($F$3:$I$3)</f>
        <v>13.5</v>
      </c>
      <c r="D32" s="70" cm="1">
        <f t="array" aca="1" ref="D32" ca="1">_xlfn.XLOOKUP(A32,INDIRECT($A$5&amp;"!$AJ$41:$AJ$406"),INDIRECT($A$5&amp;"!$AO$41:$AO$406"))*SUM($F$3:$I$3)</f>
        <v>8.7750000000000004</v>
      </c>
      <c r="E32" s="34" cm="1">
        <f t="array" ref="E32">SUMPRODUCT(('PT Storengy'!$B$8:$K$372)*('PT Storengy'!$A$8:$A$372=$A32)*('PT Storengy'!$B$5:$K$5=$A$6)*('PT Storengy'!$B$7:$K$7=$A$7))</f>
        <v>0.15</v>
      </c>
      <c r="F32" s="119">
        <f t="shared" ca="1" si="0"/>
        <v>2.1844775999999997</v>
      </c>
      <c r="G32" s="176">
        <f t="shared" ca="1" si="3"/>
        <v>0.15232999999999999</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71">
        <f t="shared" ca="1" si="4"/>
        <v>128.0556</v>
      </c>
      <c r="J32" s="118" cm="1">
        <f t="array" aca="1" ref="J32" ca="1">IF(COUNTIFS('PTC GRTgaz'!$K$7:$K$15996,"",'PTC GRTgaz'!$A$7:$A$15996,J$16,'PTC GRTgaz'!$D$7:$D$15996,$A32,'PTC GRTgaz'!$C$7:$C$15996,"DEL")&gt;0,J$14,SUMIFS('PTC GRTgaz'!$K$7:$K$15996,'PTC GRTgaz'!$A$7:$A$15996,J$16,'PTC GRTgaz'!$D$7:$D$15996,$A32,'PTC GRTgaz'!$C$7:$C$15996,"DEL")*1.0026*$F$4/INDIRECT($A$4&amp;"!D9"))</f>
        <v>150.65359477124181</v>
      </c>
      <c r="K32" s="118">
        <v>1000</v>
      </c>
      <c r="L32" s="119">
        <f t="shared" ca="1" si="1"/>
        <v>2.1844771241830059</v>
      </c>
      <c r="M32" s="176">
        <f t="shared" ca="1" si="5"/>
        <v>0.15232999999999999</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71">
        <f t="shared" ca="1" si="6"/>
        <v>128.05555555555566</v>
      </c>
      <c r="S32" s="119">
        <f t="shared" ca="1" si="2"/>
        <v>2.4104575163398696</v>
      </c>
      <c r="T32" s="54">
        <f t="shared" ca="1" si="7"/>
        <v>0.16739000000000001</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71">
        <f t="shared" ca="1" si="8"/>
        <v>150.65359477124196</v>
      </c>
    </row>
    <row r="33" spans="1:22" x14ac:dyDescent="0.35">
      <c r="A33" s="32">
        <f t="shared" si="9"/>
        <v>45764</v>
      </c>
      <c r="B33" s="70" cm="1">
        <f t="array" aca="1" ref="B33" ca="1">_xlfn.XLOOKUP(A33,INDIRECT($A$5&amp;"!$AJ$41:$AJ$406"),INDIRECT($A$5&amp;"!$AK$41:$AK$406"))*SUM($F$3:$I$3)</f>
        <v>0</v>
      </c>
      <c r="C33" s="70" cm="1">
        <f t="array" aca="1" ref="C33" ca="1">_xlfn.XLOOKUP(A33,INDIRECT($A$5&amp;"!$AJ$41:$AJ$406"),INDIRECT($A$5&amp;"!$AL$41:$AL$406"))*SUM($F$3:$I$3)</f>
        <v>13.5</v>
      </c>
      <c r="D33" s="70" cm="1">
        <f t="array" aca="1" ref="D33" ca="1">_xlfn.XLOOKUP(A33,INDIRECT($A$5&amp;"!$AJ$41:$AJ$406"),INDIRECT($A$5&amp;"!$AO$41:$AO$406"))*SUM($F$3:$I$3)</f>
        <v>8.7750000000000004</v>
      </c>
      <c r="E33" s="34" cm="1">
        <f t="array" ref="E33">SUMPRODUCT(('PT Storengy'!$B$8:$K$372)*('PT Storengy'!$A$8:$A$372=$A33)*('PT Storengy'!$B$5:$K$5=$A$6)*('PT Storengy'!$B$7:$K$7=$A$7))</f>
        <v>0.15</v>
      </c>
      <c r="F33" s="119">
        <f t="shared" ca="1" si="0"/>
        <v>2.3125331999999998</v>
      </c>
      <c r="G33" s="176">
        <f t="shared" ca="1" si="3"/>
        <v>0.16181000000000001</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71">
        <f t="shared" ca="1" si="4"/>
        <v>128.0556</v>
      </c>
      <c r="J33" s="118" cm="1">
        <f t="array" aca="1" ref="J33" ca="1">IF(COUNTIFS('PTC GRTgaz'!$K$7:$K$15996,"",'PTC GRTgaz'!$A$7:$A$15996,J$16,'PTC GRTgaz'!$D$7:$D$15996,$A33,'PTC GRTgaz'!$C$7:$C$15996,"DEL")&gt;0,J$14,SUMIFS('PTC GRTgaz'!$K$7:$K$15996,'PTC GRTgaz'!$A$7:$A$15996,J$16,'PTC GRTgaz'!$D$7:$D$15996,$A33,'PTC GRTgaz'!$C$7:$C$15996,"DEL")*1.0026*$F$4/INDIRECT($A$4&amp;"!D9"))</f>
        <v>150.65359477124181</v>
      </c>
      <c r="K33" s="118">
        <v>1000</v>
      </c>
      <c r="L33" s="119">
        <f t="shared" ca="1" si="1"/>
        <v>2.3125326797385615</v>
      </c>
      <c r="M33" s="176">
        <f t="shared" ca="1" si="5"/>
        <v>0.16181000000000001</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71">
        <f t="shared" ca="1" si="6"/>
        <v>128.05555555555566</v>
      </c>
      <c r="S33" s="119">
        <f t="shared" ca="1" si="2"/>
        <v>2.5611111111111118</v>
      </c>
      <c r="T33" s="54">
        <f t="shared" ca="1" si="7"/>
        <v>0.17854999999999999</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71">
        <f t="shared" ca="1" si="8"/>
        <v>150.65359477124196</v>
      </c>
    </row>
    <row r="34" spans="1:22" x14ac:dyDescent="0.35">
      <c r="A34" s="32">
        <f t="shared" si="9"/>
        <v>45765</v>
      </c>
      <c r="B34" s="70" cm="1">
        <f t="array" aca="1" ref="B34" ca="1">_xlfn.XLOOKUP(A34,INDIRECT($A$5&amp;"!$AJ$41:$AJ$406"),INDIRECT($A$5&amp;"!$AK$41:$AK$406"))*SUM($F$3:$I$3)</f>
        <v>0</v>
      </c>
      <c r="C34" s="70" cm="1">
        <f t="array" aca="1" ref="C34" ca="1">_xlfn.XLOOKUP(A34,INDIRECT($A$5&amp;"!$AJ$41:$AJ$406"),INDIRECT($A$5&amp;"!$AL$41:$AL$406"))*SUM($F$3:$I$3)</f>
        <v>13.5</v>
      </c>
      <c r="D34" s="70" cm="1">
        <f t="array" aca="1" ref="D34" ca="1">_xlfn.XLOOKUP(A34,INDIRECT($A$5&amp;"!$AJ$41:$AJ$406"),INDIRECT($A$5&amp;"!$AO$41:$AO$406"))*SUM($F$3:$I$3)</f>
        <v>8.7750000000000004</v>
      </c>
      <c r="E34" s="34" cm="1">
        <f t="array" ref="E34">SUMPRODUCT(('PT Storengy'!$B$8:$K$372)*('PT Storengy'!$A$8:$A$372=$A34)*('PT Storengy'!$B$5:$K$5=$A$6)*('PT Storengy'!$B$7:$K$7=$A$7))</f>
        <v>0.15</v>
      </c>
      <c r="F34" s="119">
        <f t="shared" ca="1" si="0"/>
        <v>2.4405888</v>
      </c>
      <c r="G34" s="176">
        <f t="shared" ca="1" si="3"/>
        <v>0.17130000000000001</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71">
        <f t="shared" ca="1" si="4"/>
        <v>128.0556</v>
      </c>
      <c r="J34" s="118" cm="1">
        <f t="array" aca="1" ref="J34" ca="1">IF(COUNTIFS('PTC GRTgaz'!$K$7:$K$15996,"",'PTC GRTgaz'!$A$7:$A$15996,J$16,'PTC GRTgaz'!$D$7:$D$15996,$A34,'PTC GRTgaz'!$C$7:$C$15996,"DEL")&gt;0,J$14,SUMIFS('PTC GRTgaz'!$K$7:$K$15996,'PTC GRTgaz'!$A$7:$A$15996,J$16,'PTC GRTgaz'!$D$7:$D$15996,$A34,'PTC GRTgaz'!$C$7:$C$15996,"DEL")*1.0026*$F$4/INDIRECT($A$4&amp;"!D9"))</f>
        <v>150.65359477124181</v>
      </c>
      <c r="K34" s="118">
        <v>1000</v>
      </c>
      <c r="L34" s="119">
        <f t="shared" ca="1" si="1"/>
        <v>2.4405882352941171</v>
      </c>
      <c r="M34" s="176">
        <f t="shared" ca="1" si="5"/>
        <v>0.17130000000000001</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71">
        <f t="shared" ca="1" si="6"/>
        <v>128.05555555555566</v>
      </c>
      <c r="S34" s="119">
        <f t="shared" ca="1" si="2"/>
        <v>2.711764705882354</v>
      </c>
      <c r="T34" s="54">
        <f t="shared" ca="1" si="7"/>
        <v>0.18970999999999999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71">
        <f t="shared" ca="1" si="8"/>
        <v>150.65359477124196</v>
      </c>
    </row>
    <row r="35" spans="1:22" x14ac:dyDescent="0.35">
      <c r="A35" s="32">
        <f t="shared" si="9"/>
        <v>45766</v>
      </c>
      <c r="B35" s="70" cm="1">
        <f t="array" aca="1" ref="B35" ca="1">_xlfn.XLOOKUP(A35,INDIRECT($A$5&amp;"!$AJ$41:$AJ$406"),INDIRECT($A$5&amp;"!$AK$41:$AK$406"))*SUM($F$3:$I$3)</f>
        <v>0</v>
      </c>
      <c r="C35" s="70" cm="1">
        <f t="array" aca="1" ref="C35" ca="1">_xlfn.XLOOKUP(A35,INDIRECT($A$5&amp;"!$AJ$41:$AJ$406"),INDIRECT($A$5&amp;"!$AL$41:$AL$406"))*SUM($F$3:$I$3)</f>
        <v>13.5</v>
      </c>
      <c r="D35" s="70" cm="1">
        <f t="array" aca="1" ref="D35" ca="1">_xlfn.XLOOKUP(A35,INDIRECT($A$5&amp;"!$AJ$41:$AJ$406"),INDIRECT($A$5&amp;"!$AO$41:$AO$406"))*SUM($F$3:$I$3)</f>
        <v>8.7750000000000004</v>
      </c>
      <c r="E35" s="34" cm="1">
        <f t="array" ref="E35">SUMPRODUCT(('PT Storengy'!$B$8:$K$372)*('PT Storengy'!$A$8:$A$372=$A35)*('PT Storengy'!$B$5:$K$5=$A$6)*('PT Storengy'!$B$7:$K$7=$A$7))</f>
        <v>0.15</v>
      </c>
      <c r="F35" s="119">
        <f t="shared" ca="1" si="0"/>
        <v>2.5686444000000002</v>
      </c>
      <c r="G35" s="176">
        <f t="shared" ca="1" si="3"/>
        <v>0.18078</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1.0000000000000009</v>
      </c>
      <c r="I35" s="71">
        <f t="shared" ca="1" si="4"/>
        <v>128.0556</v>
      </c>
      <c r="J35" s="118" cm="1">
        <f t="array" aca="1" ref="J35" ca="1">IF(COUNTIFS('PTC GRTgaz'!$K$7:$K$15996,"",'PTC GRTgaz'!$A$7:$A$15996,J$16,'PTC GRTgaz'!$D$7:$D$15996,$A35,'PTC GRTgaz'!$C$7:$C$15996,"DEL")&gt;0,J$14,SUMIFS('PTC GRTgaz'!$K$7:$K$15996,'PTC GRTgaz'!$A$7:$A$15996,J$16,'PTC GRTgaz'!$D$7:$D$15996,$A35,'PTC GRTgaz'!$C$7:$C$15996,"DEL")*1.0026*$F$4/INDIRECT($A$4&amp;"!D9"))</f>
        <v>150.65359477124181</v>
      </c>
      <c r="K35" s="118">
        <v>1000</v>
      </c>
      <c r="L35" s="119">
        <f t="shared" ca="1" si="1"/>
        <v>2.5686437908496726</v>
      </c>
      <c r="M35" s="176">
        <f t="shared" ca="1" si="5"/>
        <v>0.18078</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1.0000000000000009</v>
      </c>
      <c r="O35" s="71">
        <f t="shared" ca="1" si="6"/>
        <v>128.05555555555566</v>
      </c>
      <c r="S35" s="119">
        <f t="shared" ca="1" si="2"/>
        <v>2.8624183006535961</v>
      </c>
      <c r="T35" s="54">
        <f t="shared" ca="1" si="7"/>
        <v>0.20086999999999999</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1.0000000000000009</v>
      </c>
      <c r="V35" s="71">
        <f t="shared" ca="1" si="8"/>
        <v>150.65359477124196</v>
      </c>
    </row>
    <row r="36" spans="1:22" x14ac:dyDescent="0.35">
      <c r="A36" s="32">
        <f t="shared" si="9"/>
        <v>45767</v>
      </c>
      <c r="B36" s="70" cm="1">
        <f t="array" aca="1" ref="B36" ca="1">_xlfn.XLOOKUP(A36,INDIRECT($A$5&amp;"!$AJ$41:$AJ$406"),INDIRECT($A$5&amp;"!$AK$41:$AK$406"))*SUM($F$3:$I$3)</f>
        <v>0</v>
      </c>
      <c r="C36" s="70" cm="1">
        <f t="array" aca="1" ref="C36" ca="1">_xlfn.XLOOKUP(A36,INDIRECT($A$5&amp;"!$AJ$41:$AJ$406"),INDIRECT($A$5&amp;"!$AL$41:$AL$406"))*SUM($F$3:$I$3)</f>
        <v>13.5</v>
      </c>
      <c r="D36" s="70" cm="1">
        <f t="array" aca="1" ref="D36" ca="1">_xlfn.XLOOKUP(A36,INDIRECT($A$5&amp;"!$AJ$41:$AJ$406"),INDIRECT($A$5&amp;"!$AO$41:$AO$406"))*SUM($F$3:$I$3)</f>
        <v>8.7750000000000004</v>
      </c>
      <c r="E36" s="34" cm="1">
        <f t="array" ref="E36">SUMPRODUCT(('PT Storengy'!$B$8:$K$372)*('PT Storengy'!$A$8:$A$372=$A36)*('PT Storengy'!$B$5:$K$5=$A$6)*('PT Storengy'!$B$7:$K$7=$A$7))</f>
        <v>0.15</v>
      </c>
      <c r="F36" s="119">
        <f t="shared" ca="1" si="0"/>
        <v>2.6967000000000003</v>
      </c>
      <c r="G36" s="176">
        <f t="shared" ca="1" si="3"/>
        <v>0.19026999999999999</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71">
        <f t="shared" ca="1" si="4"/>
        <v>128.0556</v>
      </c>
      <c r="J36" s="118" cm="1">
        <f t="array" aca="1" ref="J36" ca="1">IF(COUNTIFS('PTC GRTgaz'!$K$7:$K$15996,"",'PTC GRTgaz'!$A$7:$A$15996,J$16,'PTC GRTgaz'!$D$7:$D$15996,$A36,'PTC GRTgaz'!$C$7:$C$15996,"DEL")&gt;0,J$14,SUMIFS('PTC GRTgaz'!$K$7:$K$15996,'PTC GRTgaz'!$A$7:$A$15996,J$16,'PTC GRTgaz'!$D$7:$D$15996,$A36,'PTC GRTgaz'!$C$7:$C$15996,"DEL")*1.0026*$F$4/INDIRECT($A$4&amp;"!D9"))</f>
        <v>150.65359477124181</v>
      </c>
      <c r="K36" s="118">
        <v>1000</v>
      </c>
      <c r="L36" s="119">
        <f t="shared" ca="1" si="1"/>
        <v>2.6966993464052282</v>
      </c>
      <c r="M36" s="176">
        <f t="shared" ca="1" si="5"/>
        <v>0.19026999999999999</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71">
        <f t="shared" ca="1" si="6"/>
        <v>128.05555555555566</v>
      </c>
      <c r="S36" s="119">
        <f t="shared" ca="1" si="2"/>
        <v>3.0130718954248383</v>
      </c>
      <c r="T36" s="54">
        <f t="shared" ca="1" si="7"/>
        <v>0.21203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71">
        <f t="shared" ca="1" si="8"/>
        <v>150.65359477124196</v>
      </c>
    </row>
    <row r="37" spans="1:22" x14ac:dyDescent="0.35">
      <c r="A37" s="32">
        <f t="shared" si="9"/>
        <v>45768</v>
      </c>
      <c r="B37" s="70" cm="1">
        <f t="array" aca="1" ref="B37" ca="1">_xlfn.XLOOKUP(A37,INDIRECT($A$5&amp;"!$AJ$41:$AJ$406"),INDIRECT($A$5&amp;"!$AK$41:$AK$406"))*SUM($F$3:$I$3)</f>
        <v>0</v>
      </c>
      <c r="C37" s="70" cm="1">
        <f t="array" aca="1" ref="C37" ca="1">_xlfn.XLOOKUP(A37,INDIRECT($A$5&amp;"!$AJ$41:$AJ$406"),INDIRECT($A$5&amp;"!$AL$41:$AL$406"))*SUM($F$3:$I$3)</f>
        <v>13.5</v>
      </c>
      <c r="D37" s="70" cm="1">
        <f t="array" aca="1" ref="D37" ca="1">_xlfn.XLOOKUP(A37,INDIRECT($A$5&amp;"!$AJ$41:$AJ$406"),INDIRECT($A$5&amp;"!$AO$41:$AO$406"))*SUM($F$3:$I$3)</f>
        <v>8.7750000000000004</v>
      </c>
      <c r="E37" s="34" cm="1">
        <f t="array" ref="E37">SUMPRODUCT(('PT Storengy'!$B$8:$K$372)*('PT Storengy'!$A$8:$A$372=$A37)*('PT Storengy'!$B$5:$K$5=$A$6)*('PT Storengy'!$B$7:$K$7=$A$7))</f>
        <v>0.15</v>
      </c>
      <c r="F37" s="119">
        <f t="shared" ca="1" si="0"/>
        <v>2.8247556000000005</v>
      </c>
      <c r="G37" s="176">
        <f t="shared" ca="1" si="3"/>
        <v>0.19975999999999999</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71">
        <f t="shared" ca="1" si="4"/>
        <v>128.0556</v>
      </c>
      <c r="J37" s="118" cm="1">
        <f t="array" aca="1" ref="J37" ca="1">IF(COUNTIFS('PTC GRTgaz'!$K$7:$K$15996,"",'PTC GRTgaz'!$A$7:$A$15996,J$16,'PTC GRTgaz'!$D$7:$D$15996,$A37,'PTC GRTgaz'!$C$7:$C$15996,"DEL")&gt;0,J$14,SUMIFS('PTC GRTgaz'!$K$7:$K$15996,'PTC GRTgaz'!$A$7:$A$15996,J$16,'PTC GRTgaz'!$D$7:$D$15996,$A37,'PTC GRTgaz'!$C$7:$C$15996,"DEL")*1.0026*$F$4/INDIRECT($A$4&amp;"!D9"))</f>
        <v>150.65359477124181</v>
      </c>
      <c r="K37" s="118">
        <v>1000</v>
      </c>
      <c r="L37" s="119">
        <f t="shared" ca="1" si="1"/>
        <v>2.8247549019607838</v>
      </c>
      <c r="M37" s="176">
        <f t="shared" ca="1" si="5"/>
        <v>0.19975999999999999</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71">
        <f t="shared" ca="1" si="6"/>
        <v>128.05555555555566</v>
      </c>
      <c r="S37" s="119">
        <f t="shared" ca="1" si="2"/>
        <v>3.1637254901960805</v>
      </c>
      <c r="T37" s="54">
        <f t="shared" ca="1" si="7"/>
        <v>0.22319</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71">
        <f t="shared" ca="1" si="8"/>
        <v>150.65359477124196</v>
      </c>
    </row>
    <row r="38" spans="1:22" x14ac:dyDescent="0.35">
      <c r="A38" s="32">
        <f t="shared" si="9"/>
        <v>45769</v>
      </c>
      <c r="B38" s="70" cm="1">
        <f t="array" aca="1" ref="B38" ca="1">_xlfn.XLOOKUP(A38,INDIRECT($A$5&amp;"!$AJ$41:$AJ$406"),INDIRECT($A$5&amp;"!$AK$41:$AK$406"))*SUM($F$3:$I$3)</f>
        <v>0</v>
      </c>
      <c r="C38" s="70" cm="1">
        <f t="array" aca="1" ref="C38" ca="1">_xlfn.XLOOKUP(A38,INDIRECT($A$5&amp;"!$AJ$41:$AJ$406"),INDIRECT($A$5&amp;"!$AL$41:$AL$406"))*SUM($F$3:$I$3)</f>
        <v>13.5</v>
      </c>
      <c r="D38" s="70" cm="1">
        <f t="array" aca="1" ref="D38" ca="1">_xlfn.XLOOKUP(A38,INDIRECT($A$5&amp;"!$AJ$41:$AJ$406"),INDIRECT($A$5&amp;"!$AO$41:$AO$406"))*SUM($F$3:$I$3)</f>
        <v>8.7750000000000004</v>
      </c>
      <c r="E38" s="34" cm="1">
        <f t="array" ref="E38">SUMPRODUCT(('PT Storengy'!$B$8:$K$372)*('PT Storengy'!$A$8:$A$372=$A38)*('PT Storengy'!$B$5:$K$5=$A$6)*('PT Storengy'!$B$7:$K$7=$A$7))</f>
        <v>0.15</v>
      </c>
      <c r="F38" s="119">
        <f t="shared" ca="1" si="0"/>
        <v>2.9528112000000006</v>
      </c>
      <c r="G38" s="176">
        <f t="shared" ca="1" si="3"/>
        <v>0.20924000000000001</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71">
        <f t="shared" ca="1" si="4"/>
        <v>128.0556</v>
      </c>
      <c r="J38" s="118" cm="1">
        <f t="array" aca="1" ref="J38" ca="1">IF(COUNTIFS('PTC GRTgaz'!$K$7:$K$15996,"",'PTC GRTgaz'!$A$7:$A$15996,J$16,'PTC GRTgaz'!$D$7:$D$15996,$A38,'PTC GRTgaz'!$C$7:$C$15996,"DEL")&gt;0,J$14,SUMIFS('PTC GRTgaz'!$K$7:$K$15996,'PTC GRTgaz'!$A$7:$A$15996,J$16,'PTC GRTgaz'!$D$7:$D$15996,$A38,'PTC GRTgaz'!$C$7:$C$15996,"DEL")*1.0026*$F$4/INDIRECT($A$4&amp;"!D9"))</f>
        <v>150.65359477124181</v>
      </c>
      <c r="K38" s="118">
        <v>1000</v>
      </c>
      <c r="L38" s="119">
        <f t="shared" ca="1" si="1"/>
        <v>2.9528104575163394</v>
      </c>
      <c r="M38" s="176">
        <f t="shared" ca="1" si="5"/>
        <v>0.20924000000000001</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71">
        <f t="shared" ca="1" si="6"/>
        <v>128.05555555555566</v>
      </c>
      <c r="S38" s="119">
        <f t="shared" ca="1" si="2"/>
        <v>3.3143790849673227</v>
      </c>
      <c r="T38" s="54">
        <f t="shared" ca="1" si="7"/>
        <v>0.23435</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71">
        <f t="shared" ca="1" si="8"/>
        <v>150.65359477124196</v>
      </c>
    </row>
    <row r="39" spans="1:22" x14ac:dyDescent="0.35">
      <c r="A39" s="32">
        <f t="shared" si="9"/>
        <v>45770</v>
      </c>
      <c r="B39" s="70" cm="1">
        <f t="array" aca="1" ref="B39" ca="1">_xlfn.XLOOKUP(A39,INDIRECT($A$5&amp;"!$AJ$41:$AJ$406"),INDIRECT($A$5&amp;"!$AK$41:$AK$406"))*SUM($F$3:$I$3)</f>
        <v>0</v>
      </c>
      <c r="C39" s="70" cm="1">
        <f t="array" aca="1" ref="C39" ca="1">_xlfn.XLOOKUP(A39,INDIRECT($A$5&amp;"!$AJ$41:$AJ$406"),INDIRECT($A$5&amp;"!$AL$41:$AL$406"))*SUM($F$3:$I$3)</f>
        <v>13.5</v>
      </c>
      <c r="D39" s="70" cm="1">
        <f t="array" aca="1" ref="D39" ca="1">_xlfn.XLOOKUP(A39,INDIRECT($A$5&amp;"!$AJ$41:$AJ$406"),INDIRECT($A$5&amp;"!$AO$41:$AO$406"))*SUM($F$3:$I$3)</f>
        <v>8.7750000000000004</v>
      </c>
      <c r="E39" s="34" cm="1">
        <f t="array" ref="E39">SUMPRODUCT(('PT Storengy'!$B$8:$K$372)*('PT Storengy'!$A$8:$A$372=$A39)*('PT Storengy'!$B$5:$K$5=$A$6)*('PT Storengy'!$B$7:$K$7=$A$7))</f>
        <v>0.15</v>
      </c>
      <c r="F39" s="119">
        <f t="shared" ca="1" si="0"/>
        <v>3.0808668000000008</v>
      </c>
      <c r="G39" s="176">
        <f t="shared" ca="1" si="3"/>
        <v>0.21873000000000001</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71">
        <f t="shared" ca="1" si="4"/>
        <v>128.0556</v>
      </c>
      <c r="J39" s="118" cm="1">
        <f t="array" aca="1" ref="J39" ca="1">IF(COUNTIFS('PTC GRTgaz'!$K$7:$K$15996,"",'PTC GRTgaz'!$A$7:$A$15996,J$16,'PTC GRTgaz'!$D$7:$D$15996,$A39,'PTC GRTgaz'!$C$7:$C$15996,"DEL")&gt;0,J$14,SUMIFS('PTC GRTgaz'!$K$7:$K$15996,'PTC GRTgaz'!$A$7:$A$15996,J$16,'PTC GRTgaz'!$D$7:$D$15996,$A39,'PTC GRTgaz'!$C$7:$C$15996,"DEL")*1.0026*$F$4/INDIRECT($A$4&amp;"!D9"))</f>
        <v>150.65359477124181</v>
      </c>
      <c r="K39" s="118">
        <v>1000</v>
      </c>
      <c r="L39" s="119">
        <f t="shared" ca="1" si="1"/>
        <v>3.080866013071895</v>
      </c>
      <c r="M39" s="176">
        <f t="shared" ca="1" si="5"/>
        <v>0.21873000000000001</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71">
        <f t="shared" ca="1" si="6"/>
        <v>128.05555555555566</v>
      </c>
      <c r="S39" s="119">
        <f t="shared" ca="1" si="2"/>
        <v>3.4650326797385649</v>
      </c>
      <c r="T39" s="54">
        <f t="shared" ca="1" si="7"/>
        <v>0.24551000000000001</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71">
        <f t="shared" ca="1" si="8"/>
        <v>150.65359477124196</v>
      </c>
    </row>
    <row r="40" spans="1:22" x14ac:dyDescent="0.35">
      <c r="A40" s="32">
        <f t="shared" si="9"/>
        <v>45771</v>
      </c>
      <c r="B40" s="70" cm="1">
        <f t="array" aca="1" ref="B40" ca="1">_xlfn.XLOOKUP(A40,INDIRECT($A$5&amp;"!$AJ$41:$AJ$406"),INDIRECT($A$5&amp;"!$AK$41:$AK$406"))*SUM($F$3:$I$3)</f>
        <v>0</v>
      </c>
      <c r="C40" s="70" cm="1">
        <f t="array" aca="1" ref="C40" ca="1">_xlfn.XLOOKUP(A40,INDIRECT($A$5&amp;"!$AJ$41:$AJ$406"),INDIRECT($A$5&amp;"!$AL$41:$AL$406"))*SUM($F$3:$I$3)</f>
        <v>13.5</v>
      </c>
      <c r="D40" s="70" cm="1">
        <f t="array" aca="1" ref="D40" ca="1">_xlfn.XLOOKUP(A40,INDIRECT($A$5&amp;"!$AJ$41:$AJ$406"),INDIRECT($A$5&amp;"!$AO$41:$AO$406"))*SUM($F$3:$I$3)</f>
        <v>8.7750000000000004</v>
      </c>
      <c r="E40" s="34" cm="1">
        <f t="array" ref="E40">SUMPRODUCT(('PT Storengy'!$B$8:$K$372)*('PT Storengy'!$A$8:$A$372=$A40)*('PT Storengy'!$B$5:$K$5=$A$6)*('PT Storengy'!$B$7:$K$7=$A$7))</f>
        <v>0.15</v>
      </c>
      <c r="F40" s="119">
        <f t="shared" ca="1" si="0"/>
        <v>3.208922400000001</v>
      </c>
      <c r="G40" s="176">
        <f t="shared" ca="1" si="3"/>
        <v>0.22821</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71">
        <f t="shared" ca="1" si="4"/>
        <v>128.0556</v>
      </c>
      <c r="J40" s="118" cm="1">
        <f t="array" aca="1" ref="J40" ca="1">IF(COUNTIFS('PTC GRTgaz'!$K$7:$K$15996,"",'PTC GRTgaz'!$A$7:$A$15996,J$16,'PTC GRTgaz'!$D$7:$D$15996,$A40,'PTC GRTgaz'!$C$7:$C$15996,"DEL")&gt;0,J$14,SUMIFS('PTC GRTgaz'!$K$7:$K$15996,'PTC GRTgaz'!$A$7:$A$15996,J$16,'PTC GRTgaz'!$D$7:$D$15996,$A40,'PTC GRTgaz'!$C$7:$C$15996,"DEL")*1.0026*$F$4/INDIRECT($A$4&amp;"!D9"))</f>
        <v>150.65359477124181</v>
      </c>
      <c r="K40" s="118">
        <v>1000</v>
      </c>
      <c r="L40" s="119">
        <f t="shared" ca="1" si="1"/>
        <v>3.2089215686274506</v>
      </c>
      <c r="M40" s="176">
        <f t="shared" ca="1" si="5"/>
        <v>0.22821</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71">
        <f t="shared" ca="1" si="6"/>
        <v>128.05555555555566</v>
      </c>
      <c r="S40" s="119">
        <f t="shared" ca="1" si="2"/>
        <v>3.6156862745098071</v>
      </c>
      <c r="T40" s="54">
        <f t="shared" ca="1" si="7"/>
        <v>0.25667000000000001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71">
        <f t="shared" ca="1" si="8"/>
        <v>150.65359477124196</v>
      </c>
    </row>
    <row r="41" spans="1:22" x14ac:dyDescent="0.35">
      <c r="A41" s="32">
        <f t="shared" si="9"/>
        <v>45772</v>
      </c>
      <c r="B41" s="70" cm="1">
        <f t="array" aca="1" ref="B41" ca="1">_xlfn.XLOOKUP(A41,INDIRECT($A$5&amp;"!$AJ$41:$AJ$406"),INDIRECT($A$5&amp;"!$AK$41:$AK$406"))*SUM($F$3:$I$3)</f>
        <v>0</v>
      </c>
      <c r="C41" s="70" cm="1">
        <f t="array" aca="1" ref="C41" ca="1">_xlfn.XLOOKUP(A41,INDIRECT($A$5&amp;"!$AJ$41:$AJ$406"),INDIRECT($A$5&amp;"!$AL$41:$AL$406"))*SUM($F$3:$I$3)</f>
        <v>13.5</v>
      </c>
      <c r="D41" s="70" cm="1">
        <f t="array" aca="1" ref="D41" ca="1">_xlfn.XLOOKUP(A41,INDIRECT($A$5&amp;"!$AJ$41:$AJ$406"),INDIRECT($A$5&amp;"!$AO$41:$AO$406"))*SUM($F$3:$I$3)</f>
        <v>8.7750000000000004</v>
      </c>
      <c r="E41" s="34" cm="1">
        <f t="array" ref="E41">SUMPRODUCT(('PT Storengy'!$B$8:$K$372)*('PT Storengy'!$A$8:$A$372=$A41)*('PT Storengy'!$B$5:$K$5=$A$6)*('PT Storengy'!$B$7:$K$7=$A$7))</f>
        <v>0.15</v>
      </c>
      <c r="F41" s="119">
        <f t="shared" ca="1" si="0"/>
        <v>3.3369780000000011</v>
      </c>
      <c r="G41" s="176">
        <f t="shared" ca="1" si="3"/>
        <v>0.23769999999999999</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1.0000000000000009</v>
      </c>
      <c r="I41" s="71">
        <f t="shared" ca="1" si="4"/>
        <v>128.0556</v>
      </c>
      <c r="J41" s="118" cm="1">
        <f t="array" aca="1" ref="J41" ca="1">IF(COUNTIFS('PTC GRTgaz'!$K$7:$K$15996,"",'PTC GRTgaz'!$A$7:$A$15996,J$16,'PTC GRTgaz'!$D$7:$D$15996,$A41,'PTC GRTgaz'!$C$7:$C$15996,"DEL")&gt;0,J$14,SUMIFS('PTC GRTgaz'!$K$7:$K$15996,'PTC GRTgaz'!$A$7:$A$15996,J$16,'PTC GRTgaz'!$D$7:$D$15996,$A41,'PTC GRTgaz'!$C$7:$C$15996,"DEL")*1.0026*$F$4/INDIRECT($A$4&amp;"!D9"))</f>
        <v>150.65359477124181</v>
      </c>
      <c r="K41" s="118">
        <v>1000</v>
      </c>
      <c r="L41" s="119">
        <f t="shared" ca="1" si="1"/>
        <v>3.3369771241830062</v>
      </c>
      <c r="M41" s="176">
        <f t="shared" ca="1" si="5"/>
        <v>0.23769999999999999</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1.0000000000000009</v>
      </c>
      <c r="O41" s="71">
        <f t="shared" ca="1" si="6"/>
        <v>128.05555555555566</v>
      </c>
      <c r="S41" s="119">
        <f t="shared" ca="1" si="2"/>
        <v>3.7663398692810492</v>
      </c>
      <c r="T41" s="54">
        <f t="shared" ca="1" si="7"/>
        <v>0.26783000000000001</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1.0000000000000009</v>
      </c>
      <c r="V41" s="71">
        <f t="shared" ca="1" si="8"/>
        <v>150.65359477124196</v>
      </c>
    </row>
    <row r="42" spans="1:22" x14ac:dyDescent="0.35">
      <c r="A42" s="32">
        <f t="shared" si="9"/>
        <v>45773</v>
      </c>
      <c r="B42" s="70" cm="1">
        <f t="array" aca="1" ref="B42" ca="1">_xlfn.XLOOKUP(A42,INDIRECT($A$5&amp;"!$AJ$41:$AJ$406"),INDIRECT($A$5&amp;"!$AK$41:$AK$406"))*SUM($F$3:$I$3)</f>
        <v>0</v>
      </c>
      <c r="C42" s="70" cm="1">
        <f t="array" aca="1" ref="C42" ca="1">_xlfn.XLOOKUP(A42,INDIRECT($A$5&amp;"!$AJ$41:$AJ$406"),INDIRECT($A$5&amp;"!$AL$41:$AL$406"))*SUM($F$3:$I$3)</f>
        <v>13.5</v>
      </c>
      <c r="D42" s="70" cm="1">
        <f t="array" aca="1" ref="D42" ca="1">_xlfn.XLOOKUP(A42,INDIRECT($A$5&amp;"!$AJ$41:$AJ$406"),INDIRECT($A$5&amp;"!$AO$41:$AO$406"))*SUM($F$3:$I$3)</f>
        <v>8.7750000000000004</v>
      </c>
      <c r="E42" s="34" cm="1">
        <f t="array" ref="E42">SUMPRODUCT(('PT Storengy'!$B$8:$K$372)*('PT Storengy'!$A$8:$A$372=$A42)*('PT Storengy'!$B$5:$K$5=$A$6)*('PT Storengy'!$B$7:$K$7=$A$7))</f>
        <v>0.15</v>
      </c>
      <c r="F42" s="119">
        <f t="shared" ca="1" si="0"/>
        <v>3.4650336000000013</v>
      </c>
      <c r="G42" s="176">
        <f t="shared" ca="1" si="3"/>
        <v>0.24718000000000001</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71">
        <f t="shared" ca="1" si="4"/>
        <v>128.0556</v>
      </c>
      <c r="J42" s="118" cm="1">
        <f t="array" aca="1" ref="J42" ca="1">IF(COUNTIFS('PTC GRTgaz'!$K$7:$K$15996,"",'PTC GRTgaz'!$A$7:$A$15996,J$16,'PTC GRTgaz'!$D$7:$D$15996,$A42,'PTC GRTgaz'!$C$7:$C$15996,"DEL")&gt;0,J$14,SUMIFS('PTC GRTgaz'!$K$7:$K$15996,'PTC GRTgaz'!$A$7:$A$15996,J$16,'PTC GRTgaz'!$D$7:$D$15996,$A42,'PTC GRTgaz'!$C$7:$C$15996,"DEL")*1.0026*$F$4/INDIRECT($A$4&amp;"!D9"))</f>
        <v>150.65359477124181</v>
      </c>
      <c r="K42" s="118">
        <v>1000</v>
      </c>
      <c r="L42" s="119">
        <f t="shared" ca="1" si="1"/>
        <v>3.4650326797385618</v>
      </c>
      <c r="M42" s="176">
        <f t="shared" ca="1" si="5"/>
        <v>0.24718000000000001</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71">
        <f t="shared" ca="1" si="6"/>
        <v>128.05555555555566</v>
      </c>
      <c r="S42" s="119">
        <f t="shared" ca="1" si="2"/>
        <v>3.9169934640522914</v>
      </c>
      <c r="T42" s="54">
        <f t="shared" ca="1" si="7"/>
        <v>0.27899000000000002</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71">
        <f t="shared" ca="1" si="8"/>
        <v>150.65359477124196</v>
      </c>
    </row>
    <row r="43" spans="1:22" x14ac:dyDescent="0.35">
      <c r="A43" s="32">
        <f t="shared" si="9"/>
        <v>45774</v>
      </c>
      <c r="B43" s="70" cm="1">
        <f t="array" aca="1" ref="B43" ca="1">_xlfn.XLOOKUP(A43,INDIRECT($A$5&amp;"!$AJ$41:$AJ$406"),INDIRECT($A$5&amp;"!$AK$41:$AK$406"))*SUM($F$3:$I$3)</f>
        <v>0</v>
      </c>
      <c r="C43" s="70" cm="1">
        <f t="array" aca="1" ref="C43" ca="1">_xlfn.XLOOKUP(A43,INDIRECT($A$5&amp;"!$AJ$41:$AJ$406"),INDIRECT($A$5&amp;"!$AL$41:$AL$406"))*SUM($F$3:$I$3)</f>
        <v>13.5</v>
      </c>
      <c r="D43" s="70" cm="1">
        <f t="array" aca="1" ref="D43" ca="1">_xlfn.XLOOKUP(A43,INDIRECT($A$5&amp;"!$AJ$41:$AJ$406"),INDIRECT($A$5&amp;"!$AO$41:$AO$406"))*SUM($F$3:$I$3)</f>
        <v>8.7750000000000004</v>
      </c>
      <c r="E43" s="34" cm="1">
        <f t="array" ref="E43">SUMPRODUCT(('PT Storengy'!$B$8:$K$372)*('PT Storengy'!$A$8:$A$372=$A43)*('PT Storengy'!$B$5:$K$5=$A$6)*('PT Storengy'!$B$7:$K$7=$A$7))</f>
        <v>0.15</v>
      </c>
      <c r="F43" s="119">
        <f t="shared" ca="1" si="0"/>
        <v>3.5930892000000014</v>
      </c>
      <c r="G43" s="176">
        <f t="shared" ca="1" si="3"/>
        <v>0.25667000000000001</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71">
        <f t="shared" ca="1" si="4"/>
        <v>128.0556</v>
      </c>
      <c r="J43" s="118" cm="1">
        <f t="array" aca="1" ref="J43" ca="1">IF(COUNTIFS('PTC GRTgaz'!$K$7:$K$15996,"",'PTC GRTgaz'!$A$7:$A$15996,J$16,'PTC GRTgaz'!$D$7:$D$15996,$A43,'PTC GRTgaz'!$C$7:$C$15996,"DEL")&gt;0,J$14,SUMIFS('PTC GRTgaz'!$K$7:$K$15996,'PTC GRTgaz'!$A$7:$A$15996,J$16,'PTC GRTgaz'!$D$7:$D$15996,$A43,'PTC GRTgaz'!$C$7:$C$15996,"DEL")*1.0026*$F$4/INDIRECT($A$4&amp;"!D9"))</f>
        <v>150.65359477124181</v>
      </c>
      <c r="K43" s="118">
        <v>1000</v>
      </c>
      <c r="L43" s="119">
        <f t="shared" ca="1" si="1"/>
        <v>3.5930882352941174</v>
      </c>
      <c r="M43" s="176">
        <f t="shared" ca="1" si="5"/>
        <v>0.25667000000000001</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71">
        <f t="shared" ca="1" si="6"/>
        <v>128.05555555555566</v>
      </c>
      <c r="S43" s="119">
        <f t="shared" ca="1" si="2"/>
        <v>4.0676470588235336</v>
      </c>
      <c r="T43" s="54">
        <f t="shared" ca="1" si="7"/>
        <v>0.29015000000000002</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71">
        <f t="shared" ca="1" si="8"/>
        <v>150.65359477124196</v>
      </c>
    </row>
    <row r="44" spans="1:22" x14ac:dyDescent="0.35">
      <c r="A44" s="32">
        <f t="shared" si="9"/>
        <v>45775</v>
      </c>
      <c r="B44" s="70" cm="1">
        <f t="array" aca="1" ref="B44" ca="1">_xlfn.XLOOKUP(A44,INDIRECT($A$5&amp;"!$AJ$41:$AJ$406"),INDIRECT($A$5&amp;"!$AK$41:$AK$406"))*SUM($F$3:$I$3)</f>
        <v>0</v>
      </c>
      <c r="C44" s="70" cm="1">
        <f t="array" aca="1" ref="C44" ca="1">_xlfn.XLOOKUP(A44,INDIRECT($A$5&amp;"!$AJ$41:$AJ$406"),INDIRECT($A$5&amp;"!$AL$41:$AL$406"))*SUM($F$3:$I$3)</f>
        <v>13.5</v>
      </c>
      <c r="D44" s="70" cm="1">
        <f t="array" aca="1" ref="D44" ca="1">_xlfn.XLOOKUP(A44,INDIRECT($A$5&amp;"!$AJ$41:$AJ$406"),INDIRECT($A$5&amp;"!$AO$41:$AO$406"))*SUM($F$3:$I$3)</f>
        <v>8.7750000000000004</v>
      </c>
      <c r="E44" s="34" cm="1">
        <f t="array" ref="E44">SUMPRODUCT(('PT Storengy'!$B$8:$K$372)*('PT Storengy'!$A$8:$A$372=$A44)*('PT Storengy'!$B$5:$K$5=$A$6)*('PT Storengy'!$B$7:$K$7=$A$7))</f>
        <v>0.15</v>
      </c>
      <c r="F44" s="119">
        <f t="shared" ca="1" si="0"/>
        <v>3.7211448000000016</v>
      </c>
      <c r="G44" s="176">
        <f t="shared" ca="1" si="3"/>
        <v>0.26615</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71">
        <f t="shared" ca="1" si="4"/>
        <v>128.0556</v>
      </c>
      <c r="J44" s="118" cm="1">
        <f t="array" aca="1" ref="J44" ca="1">IF(COUNTIFS('PTC GRTgaz'!$K$7:$K$15996,"",'PTC GRTgaz'!$A$7:$A$15996,J$16,'PTC GRTgaz'!$D$7:$D$15996,$A44,'PTC GRTgaz'!$C$7:$C$15996,"DEL")&gt;0,J$14,SUMIFS('PTC GRTgaz'!$K$7:$K$15996,'PTC GRTgaz'!$A$7:$A$15996,J$16,'PTC GRTgaz'!$D$7:$D$15996,$A44,'PTC GRTgaz'!$C$7:$C$15996,"DEL")*1.0026*$F$4/INDIRECT($A$4&amp;"!D9"))</f>
        <v>150.65359477124181</v>
      </c>
      <c r="K44" s="118">
        <v>1000</v>
      </c>
      <c r="L44" s="119">
        <f t="shared" ca="1" si="1"/>
        <v>3.7211437908496729</v>
      </c>
      <c r="M44" s="176">
        <f t="shared" ca="1" si="5"/>
        <v>0.26615</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71">
        <f t="shared" ca="1" si="6"/>
        <v>128.05555555555566</v>
      </c>
      <c r="S44" s="119">
        <f t="shared" ca="1" si="2"/>
        <v>4.2183006535947758</v>
      </c>
      <c r="T44" s="54">
        <f t="shared" ca="1" si="7"/>
        <v>0.30131000000000002</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71">
        <f t="shared" ca="1" si="8"/>
        <v>150.65359477124196</v>
      </c>
    </row>
    <row r="45" spans="1:22" x14ac:dyDescent="0.35">
      <c r="A45" s="32">
        <f t="shared" si="9"/>
        <v>45776</v>
      </c>
      <c r="B45" s="70" cm="1">
        <f t="array" aca="1" ref="B45" ca="1">_xlfn.XLOOKUP(A45,INDIRECT($A$5&amp;"!$AJ$41:$AJ$406"),INDIRECT($A$5&amp;"!$AK$41:$AK$406"))*SUM($F$3:$I$3)</f>
        <v>0</v>
      </c>
      <c r="C45" s="70" cm="1">
        <f t="array" aca="1" ref="C45" ca="1">_xlfn.XLOOKUP(A45,INDIRECT($A$5&amp;"!$AJ$41:$AJ$406"),INDIRECT($A$5&amp;"!$AL$41:$AL$406"))*SUM($F$3:$I$3)</f>
        <v>13.5</v>
      </c>
      <c r="D45" s="70" cm="1">
        <f t="array" aca="1" ref="D45" ca="1">_xlfn.XLOOKUP(A45,INDIRECT($A$5&amp;"!$AJ$41:$AJ$406"),INDIRECT($A$5&amp;"!$AO$41:$AO$406"))*SUM($F$3:$I$3)</f>
        <v>8.7750000000000004</v>
      </c>
      <c r="E45" s="34" cm="1">
        <f t="array" ref="E45">SUMPRODUCT(('PT Storengy'!$B$8:$K$372)*('PT Storengy'!$A$8:$A$372=$A45)*('PT Storengy'!$B$5:$K$5=$A$6)*('PT Storengy'!$B$7:$K$7=$A$7))</f>
        <v>0.15</v>
      </c>
      <c r="F45" s="119">
        <f t="shared" ca="1" si="0"/>
        <v>3.8492004000000017</v>
      </c>
      <c r="G45" s="176">
        <f t="shared" ca="1" si="3"/>
        <v>0.27564</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71">
        <f t="shared" ca="1" si="4"/>
        <v>128.0556</v>
      </c>
      <c r="J45" s="118" cm="1">
        <f t="array" aca="1" ref="J45" ca="1">IF(COUNTIFS('PTC GRTgaz'!$K$7:$K$15996,"",'PTC GRTgaz'!$A$7:$A$15996,J$16,'PTC GRTgaz'!$D$7:$D$15996,$A45,'PTC GRTgaz'!$C$7:$C$15996,"DEL")&gt;0,J$14,SUMIFS('PTC GRTgaz'!$K$7:$K$15996,'PTC GRTgaz'!$A$7:$A$15996,J$16,'PTC GRTgaz'!$D$7:$D$15996,$A45,'PTC GRTgaz'!$C$7:$C$15996,"DEL")*1.0026*$F$4/INDIRECT($A$4&amp;"!D9"))</f>
        <v>150.65359477124181</v>
      </c>
      <c r="K45" s="118">
        <v>1000</v>
      </c>
      <c r="L45" s="119">
        <f t="shared" ca="1" si="1"/>
        <v>3.8491993464052285</v>
      </c>
      <c r="M45" s="176">
        <f t="shared" ca="1" si="5"/>
        <v>0.27564</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71">
        <f t="shared" ca="1" si="6"/>
        <v>128.05555555555566</v>
      </c>
      <c r="S45" s="119">
        <f t="shared" ca="1" si="2"/>
        <v>4.368954248366018</v>
      </c>
      <c r="T45" s="54">
        <f t="shared" ca="1" si="7"/>
        <v>0.31247000000000003</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71">
        <f t="shared" ca="1" si="8"/>
        <v>150.65359477124196</v>
      </c>
    </row>
    <row r="46" spans="1:22" x14ac:dyDescent="0.35">
      <c r="A46" s="32">
        <f t="shared" si="9"/>
        <v>45777</v>
      </c>
      <c r="B46" s="70" cm="1">
        <f t="array" aca="1" ref="B46" ca="1">_xlfn.XLOOKUP(A46,INDIRECT($A$5&amp;"!$AJ$41:$AJ$406"),INDIRECT($A$5&amp;"!$AK$41:$AK$406"))*SUM($F$3:$I$3)</f>
        <v>0</v>
      </c>
      <c r="C46" s="70" cm="1">
        <f t="array" aca="1" ref="C46" ca="1">_xlfn.XLOOKUP(A46,INDIRECT($A$5&amp;"!$AJ$41:$AJ$406"),INDIRECT($A$5&amp;"!$AL$41:$AL$406"))*SUM($F$3:$I$3)</f>
        <v>13.5</v>
      </c>
      <c r="D46" s="70" cm="1">
        <f t="array" aca="1" ref="D46" ca="1">_xlfn.XLOOKUP(A46,INDIRECT($A$5&amp;"!$AJ$41:$AJ$406"),INDIRECT($A$5&amp;"!$AO$41:$AO$406"))*SUM($F$3:$I$3)</f>
        <v>8.7750000000000004</v>
      </c>
      <c r="E46" s="34" cm="1">
        <f t="array" ref="E46">SUMPRODUCT(('PT Storengy'!$B$8:$K$372)*('PT Storengy'!$A$8:$A$372=$A46)*('PT Storengy'!$B$5:$K$5=$A$6)*('PT Storengy'!$B$7:$K$7=$A$7))</f>
        <v>0.15</v>
      </c>
      <c r="F46" s="119">
        <f t="shared" ca="1" si="0"/>
        <v>3.9772560000000019</v>
      </c>
      <c r="G46" s="176">
        <f t="shared" ca="1" si="3"/>
        <v>0.28512999999999999</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71">
        <f t="shared" ca="1" si="4"/>
        <v>128.0556</v>
      </c>
      <c r="J46" s="118" cm="1">
        <f t="array" aca="1" ref="J46" ca="1">IF(COUNTIFS('PTC GRTgaz'!$K$7:$K$15996,"",'PTC GRTgaz'!$A$7:$A$15996,J$16,'PTC GRTgaz'!$D$7:$D$15996,$A46,'PTC GRTgaz'!$C$7:$C$15996,"DEL")&gt;0,J$14,SUMIFS('PTC GRTgaz'!$K$7:$K$15996,'PTC GRTgaz'!$A$7:$A$15996,J$16,'PTC GRTgaz'!$D$7:$D$15996,$A46,'PTC GRTgaz'!$C$7:$C$15996,"DEL")*1.0026*$F$4/INDIRECT($A$4&amp;"!D9"))</f>
        <v>150.65359477124181</v>
      </c>
      <c r="K46" s="118">
        <v>1000</v>
      </c>
      <c r="L46" s="119">
        <f t="shared" ca="1" si="1"/>
        <v>3.9772549019607841</v>
      </c>
      <c r="M46" s="176">
        <f t="shared" ca="1" si="5"/>
        <v>0.28512999999999999</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71">
        <f t="shared" ca="1" si="6"/>
        <v>128.05555555555566</v>
      </c>
      <c r="S46" s="119">
        <f t="shared" ca="1" si="2"/>
        <v>4.5196078431372602</v>
      </c>
      <c r="T46" s="54">
        <f t="shared" ca="1" si="7"/>
        <v>0.32362999999999997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71">
        <f t="shared" ca="1" si="8"/>
        <v>150.65359477124196</v>
      </c>
    </row>
    <row r="47" spans="1:22" x14ac:dyDescent="0.35">
      <c r="A47" s="32">
        <f t="shared" si="9"/>
        <v>45778</v>
      </c>
      <c r="B47" s="70" cm="1">
        <f t="array" aca="1" ref="B47" ca="1">_xlfn.XLOOKUP(A47,INDIRECT($A$5&amp;"!$AJ$41:$AJ$406"),INDIRECT($A$5&amp;"!$AK$41:$AK$406"))*SUM($F$3:$I$3)</f>
        <v>0</v>
      </c>
      <c r="C47" s="70" cm="1">
        <f t="array" aca="1" ref="C47" ca="1">_xlfn.XLOOKUP(A47,INDIRECT($A$5&amp;"!$AJ$41:$AJ$406"),INDIRECT($A$5&amp;"!$AL$41:$AL$406"))*SUM($F$3:$I$3)</f>
        <v>13.5</v>
      </c>
      <c r="D47" s="70" cm="1">
        <f t="array" aca="1" ref="D47" ca="1">_xlfn.XLOOKUP(A47,INDIRECT($A$5&amp;"!$AJ$41:$AJ$406"),INDIRECT($A$5&amp;"!$AO$41:$AO$406"))*SUM($F$3:$I$3)</f>
        <v>8.7750000000000004</v>
      </c>
      <c r="E47" s="34" cm="1">
        <f t="array" ref="E47">SUMPRODUCT(('PT Storengy'!$B$8:$K$372)*('PT Storengy'!$A$8:$A$372=$A47)*('PT Storengy'!$B$5:$K$5=$A$6)*('PT Storengy'!$B$7:$K$7=$A$7))</f>
        <v>0.15</v>
      </c>
      <c r="F47" s="119">
        <f t="shared" ca="1" si="0"/>
        <v>4.1053116000000021</v>
      </c>
      <c r="G47" s="176">
        <f t="shared" ca="1" si="3"/>
        <v>0.29460999999999998</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71">
        <f t="shared" ca="1" si="4"/>
        <v>128.0556</v>
      </c>
      <c r="J47" s="118" cm="1">
        <f t="array" aca="1" ref="J47" ca="1">IF(COUNTIFS('PTC GRTgaz'!$K$7:$K$15996,"",'PTC GRTgaz'!$A$7:$A$15996,J$16,'PTC GRTgaz'!$D$7:$D$15996,$A47,'PTC GRTgaz'!$C$7:$C$15996,"DEL")&gt;0,J$14,SUMIFS('PTC GRTgaz'!$K$7:$K$15996,'PTC GRTgaz'!$A$7:$A$15996,J$16,'PTC GRTgaz'!$D$7:$D$15996,$A47,'PTC GRTgaz'!$C$7:$C$15996,"DEL")*1.0026*$F$4/INDIRECT($A$4&amp;"!D9"))</f>
        <v>150.65359477124181</v>
      </c>
      <c r="K47" s="118">
        <v>1000</v>
      </c>
      <c r="L47" s="119">
        <f t="shared" ca="1" si="1"/>
        <v>4.1053104575163397</v>
      </c>
      <c r="M47" s="176">
        <f t="shared" ca="1" si="5"/>
        <v>0.29460999999999998</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71">
        <f t="shared" ca="1" si="6"/>
        <v>128.05555555555566</v>
      </c>
      <c r="S47" s="119">
        <f t="shared" ca="1" si="2"/>
        <v>4.6702614379085023</v>
      </c>
      <c r="T47" s="54">
        <f t="shared" ca="1" si="7"/>
        <v>0.33478999999999998</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1.0000000000000009</v>
      </c>
      <c r="V47" s="71">
        <f t="shared" ca="1" si="8"/>
        <v>150.65359477124196</v>
      </c>
    </row>
    <row r="48" spans="1:22" x14ac:dyDescent="0.35">
      <c r="A48" s="32">
        <f t="shared" si="9"/>
        <v>45779</v>
      </c>
      <c r="B48" s="70" cm="1">
        <f t="array" aca="1" ref="B48" ca="1">_xlfn.XLOOKUP(A48,INDIRECT($A$5&amp;"!$AJ$41:$AJ$406"),INDIRECT($A$5&amp;"!$AK$41:$AK$406"))*SUM($F$3:$I$3)</f>
        <v>0</v>
      </c>
      <c r="C48" s="70" cm="1">
        <f t="array" aca="1" ref="C48" ca="1">_xlfn.XLOOKUP(A48,INDIRECT($A$5&amp;"!$AJ$41:$AJ$406"),INDIRECT($A$5&amp;"!$AL$41:$AL$406"))*SUM($F$3:$I$3)</f>
        <v>13.5</v>
      </c>
      <c r="D48" s="70" cm="1">
        <f t="array" aca="1" ref="D48" ca="1">_xlfn.XLOOKUP(A48,INDIRECT($A$5&amp;"!$AJ$41:$AJ$406"),INDIRECT($A$5&amp;"!$AO$41:$AO$406"))*SUM($F$3:$I$3)</f>
        <v>8.7750000000000004</v>
      </c>
      <c r="E48" s="34" cm="1">
        <f t="array" ref="E48">SUMPRODUCT(('PT Storengy'!$B$8:$K$372)*('PT Storengy'!$A$8:$A$372=$A48)*('PT Storengy'!$B$5:$K$5=$A$6)*('PT Storengy'!$B$7:$K$7=$A$7))</f>
        <v>0.15</v>
      </c>
      <c r="F48" s="119">
        <f t="shared" ca="1" si="0"/>
        <v>4.2333672000000018</v>
      </c>
      <c r="G48" s="176">
        <f t="shared" ca="1" si="3"/>
        <v>0.30409999999999998</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71">
        <f t="shared" ca="1" si="4"/>
        <v>128.0556</v>
      </c>
      <c r="J48" s="118" cm="1">
        <f t="array" aca="1" ref="J48" ca="1">IF(COUNTIFS('PTC GRTgaz'!$K$7:$K$15996,"",'PTC GRTgaz'!$A$7:$A$15996,J$16,'PTC GRTgaz'!$D$7:$D$15996,$A48,'PTC GRTgaz'!$C$7:$C$15996,"DEL")&gt;0,J$14,SUMIFS('PTC GRTgaz'!$K$7:$K$15996,'PTC GRTgaz'!$A$7:$A$15996,J$16,'PTC GRTgaz'!$D$7:$D$15996,$A48,'PTC GRTgaz'!$C$7:$C$15996,"DEL")*1.0026*$F$4/INDIRECT($A$4&amp;"!D9"))</f>
        <v>150.65359477124181</v>
      </c>
      <c r="K48" s="118">
        <v>1000</v>
      </c>
      <c r="L48" s="119">
        <f t="shared" ca="1" si="1"/>
        <v>4.2333660130718958</v>
      </c>
      <c r="M48" s="176">
        <f t="shared" ca="1" si="5"/>
        <v>0.30409999999999998</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71">
        <f t="shared" ca="1" si="6"/>
        <v>128.05555555555566</v>
      </c>
      <c r="S48" s="119">
        <f t="shared" ca="1" si="2"/>
        <v>4.8209150326797445</v>
      </c>
      <c r="T48" s="54">
        <f t="shared" ca="1" si="7"/>
        <v>0.34594999999999998</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71">
        <f t="shared" ca="1" si="8"/>
        <v>150.65359477124196</v>
      </c>
    </row>
    <row r="49" spans="1:22" x14ac:dyDescent="0.35">
      <c r="A49" s="32">
        <f t="shared" si="9"/>
        <v>45780</v>
      </c>
      <c r="B49" s="70" cm="1">
        <f t="array" aca="1" ref="B49" ca="1">_xlfn.XLOOKUP(A49,INDIRECT($A$5&amp;"!$AJ$41:$AJ$406"),INDIRECT($A$5&amp;"!$AK$41:$AK$406"))*SUM($F$3:$I$3)</f>
        <v>0</v>
      </c>
      <c r="C49" s="70" cm="1">
        <f t="array" aca="1" ref="C49" ca="1">_xlfn.XLOOKUP(A49,INDIRECT($A$5&amp;"!$AJ$41:$AJ$406"),INDIRECT($A$5&amp;"!$AL$41:$AL$406"))*SUM($F$3:$I$3)</f>
        <v>13.5</v>
      </c>
      <c r="D49" s="70" cm="1">
        <f t="array" aca="1" ref="D49" ca="1">_xlfn.XLOOKUP(A49,INDIRECT($A$5&amp;"!$AJ$41:$AJ$406"),INDIRECT($A$5&amp;"!$AO$41:$AO$406"))*SUM($F$3:$I$3)</f>
        <v>8.7750000000000004</v>
      </c>
      <c r="E49" s="34" cm="1">
        <f t="array" ref="E49">SUMPRODUCT(('PT Storengy'!$B$8:$K$372)*('PT Storengy'!$A$8:$A$372=$A49)*('PT Storengy'!$B$5:$K$5=$A$6)*('PT Storengy'!$B$7:$K$7=$A$7))</f>
        <v>0.15</v>
      </c>
      <c r="F49" s="119">
        <f t="shared" ca="1" si="0"/>
        <v>4.3614228000000015</v>
      </c>
      <c r="G49" s="176">
        <f t="shared" ca="1" si="3"/>
        <v>0.31358000000000003</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71">
        <f t="shared" ca="1" si="4"/>
        <v>128.0556</v>
      </c>
      <c r="J49" s="118" cm="1">
        <f t="array" aca="1" ref="J49" ca="1">IF(COUNTIFS('PTC GRTgaz'!$K$7:$K$15996,"",'PTC GRTgaz'!$A$7:$A$15996,J$16,'PTC GRTgaz'!$D$7:$D$15996,$A49,'PTC GRTgaz'!$C$7:$C$15996,"DEL")&gt;0,J$14,SUMIFS('PTC GRTgaz'!$K$7:$K$15996,'PTC GRTgaz'!$A$7:$A$15996,J$16,'PTC GRTgaz'!$D$7:$D$15996,$A49,'PTC GRTgaz'!$C$7:$C$15996,"DEL")*1.0026*$F$4/INDIRECT($A$4&amp;"!D9"))</f>
        <v>150.65359477124181</v>
      </c>
      <c r="K49" s="118">
        <v>1000</v>
      </c>
      <c r="L49" s="119">
        <f t="shared" ca="1" si="1"/>
        <v>4.3614215686274518</v>
      </c>
      <c r="M49" s="176">
        <f t="shared" ca="1" si="5"/>
        <v>0.31358000000000003</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71">
        <f t="shared" ca="1" si="6"/>
        <v>128.05555555555566</v>
      </c>
      <c r="S49" s="119">
        <f t="shared" ca="1" si="2"/>
        <v>4.9715686274509867</v>
      </c>
      <c r="T49" s="54">
        <f t="shared" ca="1" si="7"/>
        <v>0.35709999999999997</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71">
        <f t="shared" ca="1" si="8"/>
        <v>150.65359477124196</v>
      </c>
    </row>
    <row r="50" spans="1:22" x14ac:dyDescent="0.35">
      <c r="A50" s="32">
        <f t="shared" si="9"/>
        <v>45781</v>
      </c>
      <c r="B50" s="70" cm="1">
        <f t="array" aca="1" ref="B50" ca="1">_xlfn.XLOOKUP(A50,INDIRECT($A$5&amp;"!$AJ$41:$AJ$406"),INDIRECT($A$5&amp;"!$AK$41:$AK$406"))*SUM($F$3:$I$3)</f>
        <v>0</v>
      </c>
      <c r="C50" s="70" cm="1">
        <f t="array" aca="1" ref="C50" ca="1">_xlfn.XLOOKUP(A50,INDIRECT($A$5&amp;"!$AJ$41:$AJ$406"),INDIRECT($A$5&amp;"!$AL$41:$AL$406"))*SUM($F$3:$I$3)</f>
        <v>13.5</v>
      </c>
      <c r="D50" s="70" cm="1">
        <f t="array" aca="1" ref="D50" ca="1">_xlfn.XLOOKUP(A50,INDIRECT($A$5&amp;"!$AJ$41:$AJ$406"),INDIRECT($A$5&amp;"!$AO$41:$AO$406"))*SUM($F$3:$I$3)</f>
        <v>8.7750000000000004</v>
      </c>
      <c r="E50" s="34" cm="1">
        <f t="array" ref="E50">SUMPRODUCT(('PT Storengy'!$B$8:$K$372)*('PT Storengy'!$A$8:$A$372=$A50)*('PT Storengy'!$B$5:$K$5=$A$6)*('PT Storengy'!$B$7:$K$7=$A$7))</f>
        <v>0.15</v>
      </c>
      <c r="F50" s="119">
        <f t="shared" ca="1" si="0"/>
        <v>4.4894784000000012</v>
      </c>
      <c r="G50" s="176">
        <f t="shared" ca="1" si="3"/>
        <v>0.32307000000000002</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71">
        <f t="shared" ca="1" si="4"/>
        <v>128.0556</v>
      </c>
      <c r="J50" s="118" cm="1">
        <f t="array" aca="1" ref="J50" ca="1">IF(COUNTIFS('PTC GRTgaz'!$K$7:$K$15996,"",'PTC GRTgaz'!$A$7:$A$15996,J$16,'PTC GRTgaz'!$D$7:$D$15996,$A50,'PTC GRTgaz'!$C$7:$C$15996,"DEL")&gt;0,J$14,SUMIFS('PTC GRTgaz'!$K$7:$K$15996,'PTC GRTgaz'!$A$7:$A$15996,J$16,'PTC GRTgaz'!$D$7:$D$15996,$A50,'PTC GRTgaz'!$C$7:$C$15996,"DEL")*1.0026*$F$4/INDIRECT($A$4&amp;"!D9"))</f>
        <v>150.65359477124181</v>
      </c>
      <c r="K50" s="118">
        <v>1000</v>
      </c>
      <c r="L50" s="119">
        <f t="shared" ca="1" si="1"/>
        <v>4.4894771241830078</v>
      </c>
      <c r="M50" s="176">
        <f t="shared" ca="1" si="5"/>
        <v>0.32307000000000002</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71">
        <f t="shared" ca="1" si="6"/>
        <v>128.05555555555566</v>
      </c>
      <c r="S50" s="119">
        <f t="shared" ca="1" si="2"/>
        <v>5.1222222222222289</v>
      </c>
      <c r="T50" s="54">
        <f t="shared" ca="1" si="7"/>
        <v>0.36825999999999998</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71">
        <f t="shared" ca="1" si="8"/>
        <v>150.65359477124196</v>
      </c>
    </row>
    <row r="51" spans="1:22" x14ac:dyDescent="0.35">
      <c r="A51" s="32">
        <f t="shared" si="9"/>
        <v>45782</v>
      </c>
      <c r="B51" s="70" cm="1">
        <f t="array" aca="1" ref="B51" ca="1">_xlfn.XLOOKUP(A51,INDIRECT($A$5&amp;"!$AJ$41:$AJ$406"),INDIRECT($A$5&amp;"!$AK$41:$AK$406"))*SUM($F$3:$I$3)</f>
        <v>0</v>
      </c>
      <c r="C51" s="70" cm="1">
        <f t="array" aca="1" ref="C51" ca="1">_xlfn.XLOOKUP(A51,INDIRECT($A$5&amp;"!$AJ$41:$AJ$406"),INDIRECT($A$5&amp;"!$AL$41:$AL$406"))*SUM($F$3:$I$3)</f>
        <v>13.5</v>
      </c>
      <c r="D51" s="70" cm="1">
        <f t="array" aca="1" ref="D51" ca="1">_xlfn.XLOOKUP(A51,INDIRECT($A$5&amp;"!$AJ$41:$AJ$406"),INDIRECT($A$5&amp;"!$AO$41:$AO$406"))*SUM($F$3:$I$3)</f>
        <v>8.7750000000000004</v>
      </c>
      <c r="E51" s="34" cm="1">
        <f t="array" ref="E51">SUMPRODUCT(('PT Storengy'!$B$8:$K$372)*('PT Storengy'!$A$8:$A$372=$A51)*('PT Storengy'!$B$5:$K$5=$A$6)*('PT Storengy'!$B$7:$K$7=$A$7))</f>
        <v>0.15</v>
      </c>
      <c r="F51" s="119">
        <f t="shared" ca="1" si="0"/>
        <v>4.6175340000000009</v>
      </c>
      <c r="G51" s="176">
        <f t="shared" ca="1" si="3"/>
        <v>0.33255000000000001</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71">
        <f t="shared" ca="1" si="4"/>
        <v>128.0556</v>
      </c>
      <c r="J51" s="118" cm="1">
        <f t="array" aca="1" ref="J51" ca="1">IF(COUNTIFS('PTC GRTgaz'!$K$7:$K$15996,"",'PTC GRTgaz'!$A$7:$A$15996,J$16,'PTC GRTgaz'!$D$7:$D$15996,$A51,'PTC GRTgaz'!$C$7:$C$15996,"DEL")&gt;0,J$14,SUMIFS('PTC GRTgaz'!$K$7:$K$15996,'PTC GRTgaz'!$A$7:$A$15996,J$16,'PTC GRTgaz'!$D$7:$D$15996,$A51,'PTC GRTgaz'!$C$7:$C$15996,"DEL")*1.0026*$F$4/INDIRECT($A$4&amp;"!D9"))</f>
        <v>150.65359477124181</v>
      </c>
      <c r="K51" s="118">
        <v>1000</v>
      </c>
      <c r="L51" s="119">
        <f t="shared" ca="1" si="1"/>
        <v>4.6175326797385638</v>
      </c>
      <c r="M51" s="176">
        <f t="shared" ca="1" si="5"/>
        <v>0.33255000000000001</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71">
        <f t="shared" ca="1" si="6"/>
        <v>128.05555555555566</v>
      </c>
      <c r="S51" s="119">
        <f t="shared" ca="1" si="2"/>
        <v>5.2728758169934711</v>
      </c>
      <c r="T51" s="54">
        <f t="shared" ca="1" si="7"/>
        <v>0.37941999999999998</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71">
        <f t="shared" ca="1" si="8"/>
        <v>150.65359477124196</v>
      </c>
    </row>
    <row r="52" spans="1:22" x14ac:dyDescent="0.35">
      <c r="A52" s="32">
        <f t="shared" si="9"/>
        <v>45783</v>
      </c>
      <c r="B52" s="70" cm="1">
        <f t="array" aca="1" ref="B52" ca="1">_xlfn.XLOOKUP(A52,INDIRECT($A$5&amp;"!$AJ$41:$AJ$406"),INDIRECT($A$5&amp;"!$AK$41:$AK$406"))*SUM($F$3:$I$3)</f>
        <v>0</v>
      </c>
      <c r="C52" s="70" cm="1">
        <f t="array" aca="1" ref="C52" ca="1">_xlfn.XLOOKUP(A52,INDIRECT($A$5&amp;"!$AJ$41:$AJ$406"),INDIRECT($A$5&amp;"!$AL$41:$AL$406"))*SUM($F$3:$I$3)</f>
        <v>13.5</v>
      </c>
      <c r="D52" s="70" cm="1">
        <f t="array" aca="1" ref="D52" ca="1">_xlfn.XLOOKUP(A52,INDIRECT($A$5&amp;"!$AJ$41:$AJ$406"),INDIRECT($A$5&amp;"!$AO$41:$AO$406"))*SUM($F$3:$I$3)</f>
        <v>8.7750000000000004</v>
      </c>
      <c r="E52" s="34" cm="1">
        <f t="array" ref="E52">SUMPRODUCT(('PT Storengy'!$B$8:$K$372)*('PT Storengy'!$A$8:$A$372=$A52)*('PT Storengy'!$B$5:$K$5=$A$6)*('PT Storengy'!$B$7:$K$7=$A$7))</f>
        <v>0.15</v>
      </c>
      <c r="F52" s="119">
        <f t="shared" ca="1" si="0"/>
        <v>4.7455896000000006</v>
      </c>
      <c r="G52" s="176">
        <f t="shared" ca="1" si="3"/>
        <v>0.34204000000000001</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71">
        <f t="shared" ca="1" si="4"/>
        <v>128.0556</v>
      </c>
      <c r="J52" s="118" cm="1">
        <f t="array" aca="1" ref="J52" ca="1">IF(COUNTIFS('PTC GRTgaz'!$K$7:$K$15996,"",'PTC GRTgaz'!$A$7:$A$15996,J$16,'PTC GRTgaz'!$D$7:$D$15996,$A52,'PTC GRTgaz'!$C$7:$C$15996,"DEL")&gt;0,J$14,SUMIFS('PTC GRTgaz'!$K$7:$K$15996,'PTC GRTgaz'!$A$7:$A$15996,J$16,'PTC GRTgaz'!$D$7:$D$15996,$A52,'PTC GRTgaz'!$C$7:$C$15996,"DEL")*1.0026*$F$4/INDIRECT($A$4&amp;"!D9"))</f>
        <v>150.65359477124181</v>
      </c>
      <c r="K52" s="118">
        <v>1000</v>
      </c>
      <c r="L52" s="119">
        <f t="shared" ca="1" si="1"/>
        <v>4.7455882352941199</v>
      </c>
      <c r="M52" s="176">
        <f t="shared" ca="1" si="5"/>
        <v>0.34204000000000001</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71">
        <f t="shared" ca="1" si="6"/>
        <v>128.05555555555566</v>
      </c>
      <c r="S52" s="119">
        <f t="shared" ca="1" si="2"/>
        <v>5.4235294117647133</v>
      </c>
      <c r="T52" s="54">
        <f t="shared" ca="1" si="7"/>
        <v>0.39057999999999998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71">
        <f t="shared" ca="1" si="8"/>
        <v>150.65359477124196</v>
      </c>
    </row>
    <row r="53" spans="1:22" x14ac:dyDescent="0.35">
      <c r="A53" s="32">
        <f t="shared" si="9"/>
        <v>45784</v>
      </c>
      <c r="B53" s="70" cm="1">
        <f t="array" aca="1" ref="B53" ca="1">_xlfn.XLOOKUP(A53,INDIRECT($A$5&amp;"!$AJ$41:$AJ$406"),INDIRECT($A$5&amp;"!$AK$41:$AK$406"))*SUM($F$3:$I$3)</f>
        <v>0</v>
      </c>
      <c r="C53" s="70" cm="1">
        <f t="array" aca="1" ref="C53" ca="1">_xlfn.XLOOKUP(A53,INDIRECT($A$5&amp;"!$AJ$41:$AJ$406"),INDIRECT($A$5&amp;"!$AL$41:$AL$406"))*SUM($F$3:$I$3)</f>
        <v>13.5</v>
      </c>
      <c r="D53" s="70" cm="1">
        <f t="array" aca="1" ref="D53" ca="1">_xlfn.XLOOKUP(A53,INDIRECT($A$5&amp;"!$AJ$41:$AJ$406"),INDIRECT($A$5&amp;"!$AO$41:$AO$406"))*SUM($F$3:$I$3)</f>
        <v>8.7750000000000004</v>
      </c>
      <c r="E53" s="34" cm="1">
        <f t="array" ref="E53">SUMPRODUCT(('PT Storengy'!$B$8:$K$372)*('PT Storengy'!$A$8:$A$372=$A53)*('PT Storengy'!$B$5:$K$5=$A$6)*('PT Storengy'!$B$7:$K$7=$A$7))</f>
        <v>0.15</v>
      </c>
      <c r="F53" s="119">
        <f t="shared" ca="1" si="0"/>
        <v>4.8736452000000003</v>
      </c>
      <c r="G53" s="176">
        <f t="shared" ca="1" si="3"/>
        <v>0.35153000000000001</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71">
        <f t="shared" ca="1" si="4"/>
        <v>128.0556</v>
      </c>
      <c r="J53" s="118" cm="1">
        <f t="array" aca="1" ref="J53" ca="1">IF(COUNTIFS('PTC GRTgaz'!$K$7:$K$15996,"",'PTC GRTgaz'!$A$7:$A$15996,J$16,'PTC GRTgaz'!$D$7:$D$15996,$A53,'PTC GRTgaz'!$C$7:$C$15996,"DEL")&gt;0,J$14,SUMIFS('PTC GRTgaz'!$K$7:$K$15996,'PTC GRTgaz'!$A$7:$A$15996,J$16,'PTC GRTgaz'!$D$7:$D$15996,$A53,'PTC GRTgaz'!$C$7:$C$15996,"DEL")*1.0026*$F$4/INDIRECT($A$4&amp;"!D9"))</f>
        <v>150.65359477124181</v>
      </c>
      <c r="K53" s="118">
        <v>1000</v>
      </c>
      <c r="L53" s="119">
        <f t="shared" ca="1" si="1"/>
        <v>4.8736437908496759</v>
      </c>
      <c r="M53" s="176">
        <f t="shared" ca="1" si="5"/>
        <v>0.35153000000000001</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71">
        <f t="shared" ca="1" si="6"/>
        <v>128.05555555555566</v>
      </c>
      <c r="S53" s="119">
        <f t="shared" ca="1" si="2"/>
        <v>5.5741668954248444</v>
      </c>
      <c r="T53" s="54">
        <f t="shared" ca="1" si="7"/>
        <v>0.40173999999999999</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0.99989305856833055</v>
      </c>
      <c r="V53" s="71">
        <f t="shared" ca="1" si="8"/>
        <v>150.63748366013084</v>
      </c>
    </row>
    <row r="54" spans="1:22" x14ac:dyDescent="0.35">
      <c r="A54" s="32">
        <f t="shared" si="9"/>
        <v>45785</v>
      </c>
      <c r="B54" s="70" cm="1">
        <f t="array" aca="1" ref="B54" ca="1">_xlfn.XLOOKUP(A54,INDIRECT($A$5&amp;"!$AJ$41:$AJ$406"),INDIRECT($A$5&amp;"!$AK$41:$AK$406"))*SUM($F$3:$I$3)</f>
        <v>0</v>
      </c>
      <c r="C54" s="70" cm="1">
        <f t="array" aca="1" ref="C54" ca="1">_xlfn.XLOOKUP(A54,INDIRECT($A$5&amp;"!$AJ$41:$AJ$406"),INDIRECT($A$5&amp;"!$AL$41:$AL$406"))*SUM($F$3:$I$3)</f>
        <v>13.5</v>
      </c>
      <c r="D54" s="70" cm="1">
        <f t="array" aca="1" ref="D54" ca="1">_xlfn.XLOOKUP(A54,INDIRECT($A$5&amp;"!$AJ$41:$AJ$406"),INDIRECT($A$5&amp;"!$AO$41:$AO$406"))*SUM($F$3:$I$3)</f>
        <v>8.7750000000000004</v>
      </c>
      <c r="E54" s="34" cm="1">
        <f t="array" ref="E54">SUMPRODUCT(('PT Storengy'!$B$8:$K$372)*('PT Storengy'!$A$8:$A$372=$A54)*('PT Storengy'!$B$5:$K$5=$A$6)*('PT Storengy'!$B$7:$K$7=$A$7))</f>
        <v>0.15</v>
      </c>
      <c r="F54" s="119">
        <f t="shared" ca="1" si="0"/>
        <v>5.0017008000000001</v>
      </c>
      <c r="G54" s="176">
        <f t="shared" ca="1" si="3"/>
        <v>0.36101</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71">
        <f t="shared" ca="1" si="4"/>
        <v>128.0556</v>
      </c>
      <c r="J54" s="118" cm="1">
        <f t="array" aca="1" ref="J54" ca="1">IF(COUNTIFS('PTC GRTgaz'!$K$7:$K$15996,"",'PTC GRTgaz'!$A$7:$A$15996,J$16,'PTC GRTgaz'!$D$7:$D$15996,$A54,'PTC GRTgaz'!$C$7:$C$15996,"DEL")&gt;0,J$14,SUMIFS('PTC GRTgaz'!$K$7:$K$15996,'PTC GRTgaz'!$A$7:$A$15996,J$16,'PTC GRTgaz'!$D$7:$D$15996,$A54,'PTC GRTgaz'!$C$7:$C$15996,"DEL")*1.0026*$F$4/INDIRECT($A$4&amp;"!D9"))</f>
        <v>150.65359477124181</v>
      </c>
      <c r="K54" s="118">
        <v>1000</v>
      </c>
      <c r="L54" s="119">
        <f t="shared" ca="1" si="1"/>
        <v>5.0016993464052319</v>
      </c>
      <c r="M54" s="176">
        <f t="shared" ca="1" si="5"/>
        <v>0.36101</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71">
        <f t="shared" ca="1" si="6"/>
        <v>128.05555555555566</v>
      </c>
      <c r="S54" s="119">
        <f t="shared" ca="1" si="2"/>
        <v>5.7247010457516421</v>
      </c>
      <c r="T54" s="54">
        <f t="shared" ca="1" si="7"/>
        <v>0.41289999999999999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0.99920715835141083</v>
      </c>
      <c r="V54" s="71">
        <f t="shared" ca="1" si="8"/>
        <v>150.53415032679749</v>
      </c>
    </row>
    <row r="55" spans="1:22" x14ac:dyDescent="0.35">
      <c r="A55" s="32">
        <f t="shared" si="9"/>
        <v>45786</v>
      </c>
      <c r="B55" s="70" cm="1">
        <f t="array" aca="1" ref="B55" ca="1">_xlfn.XLOOKUP(A55,INDIRECT($A$5&amp;"!$AJ$41:$AJ$406"),INDIRECT($A$5&amp;"!$AK$41:$AK$406"))*SUM($F$3:$I$3)</f>
        <v>0</v>
      </c>
      <c r="C55" s="70" cm="1">
        <f t="array" aca="1" ref="C55" ca="1">_xlfn.XLOOKUP(A55,INDIRECT($A$5&amp;"!$AJ$41:$AJ$406"),INDIRECT($A$5&amp;"!$AL$41:$AL$406"))*SUM($F$3:$I$3)</f>
        <v>13.5</v>
      </c>
      <c r="D55" s="70" cm="1">
        <f t="array" aca="1" ref="D55" ca="1">_xlfn.XLOOKUP(A55,INDIRECT($A$5&amp;"!$AJ$41:$AJ$406"),INDIRECT($A$5&amp;"!$AO$41:$AO$406"))*SUM($F$3:$I$3)</f>
        <v>8.7750000000000004</v>
      </c>
      <c r="E55" s="34" cm="1">
        <f t="array" ref="E55">SUMPRODUCT(('PT Storengy'!$B$8:$K$372)*('PT Storengy'!$A$8:$A$372=$A55)*('PT Storengy'!$B$5:$K$5=$A$6)*('PT Storengy'!$B$7:$K$7=$A$7))</f>
        <v>0.15</v>
      </c>
      <c r="F55" s="119">
        <f t="shared" ca="1" si="0"/>
        <v>5.1297563999999998</v>
      </c>
      <c r="G55" s="176">
        <f t="shared" ca="1" si="3"/>
        <v>0.3705</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71">
        <f t="shared" ca="1" si="4"/>
        <v>128.0556</v>
      </c>
      <c r="J55" s="118" cm="1">
        <f t="array" aca="1" ref="J55" ca="1">IF(COUNTIFS('PTC GRTgaz'!$K$7:$K$15996,"",'PTC GRTgaz'!$A$7:$A$15996,J$16,'PTC GRTgaz'!$D$7:$D$15996,$A55,'PTC GRTgaz'!$C$7:$C$15996,"DEL")&gt;0,J$14,SUMIFS('PTC GRTgaz'!$K$7:$K$15996,'PTC GRTgaz'!$A$7:$A$15996,J$16,'PTC GRTgaz'!$D$7:$D$15996,$A55,'PTC GRTgaz'!$C$7:$C$15996,"DEL")*1.0026*$F$4/INDIRECT($A$4&amp;"!D9"))</f>
        <v>150.65359477124181</v>
      </c>
      <c r="K55" s="118">
        <v>1000</v>
      </c>
      <c r="L55" s="119">
        <f t="shared" ca="1" si="1"/>
        <v>5.129754901960788</v>
      </c>
      <c r="M55" s="176">
        <f t="shared" ca="1" si="5"/>
        <v>0.3705</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71">
        <f t="shared" ca="1" si="6"/>
        <v>128.05555555555566</v>
      </c>
      <c r="S55" s="119">
        <f t="shared" ca="1" si="2"/>
        <v>5.8751319553376984</v>
      </c>
      <c r="T55" s="54">
        <f t="shared" ca="1" si="7"/>
        <v>0.42404999999999998</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0.99852187274042026</v>
      </c>
      <c r="V55" s="71">
        <f t="shared" ca="1" si="8"/>
        <v>150.43090958605677</v>
      </c>
    </row>
    <row r="56" spans="1:22" x14ac:dyDescent="0.35">
      <c r="A56" s="32">
        <f t="shared" si="9"/>
        <v>45787</v>
      </c>
      <c r="B56" s="70" cm="1">
        <f t="array" aca="1" ref="B56" ca="1">_xlfn.XLOOKUP(A56,INDIRECT($A$5&amp;"!$AJ$41:$AJ$406"),INDIRECT($A$5&amp;"!$AK$41:$AK$406"))*SUM($F$3:$I$3)</f>
        <v>0</v>
      </c>
      <c r="C56" s="70" cm="1">
        <f t="array" aca="1" ref="C56" ca="1">_xlfn.XLOOKUP(A56,INDIRECT($A$5&amp;"!$AJ$41:$AJ$406"),INDIRECT($A$5&amp;"!$AL$41:$AL$406"))*SUM($F$3:$I$3)</f>
        <v>13.5</v>
      </c>
      <c r="D56" s="70" cm="1">
        <f t="array" aca="1" ref="D56" ca="1">_xlfn.XLOOKUP(A56,INDIRECT($A$5&amp;"!$AJ$41:$AJ$406"),INDIRECT($A$5&amp;"!$AO$41:$AO$406"))*SUM($F$3:$I$3)</f>
        <v>8.7750000000000004</v>
      </c>
      <c r="E56" s="34" cm="1">
        <f t="array" ref="E56">SUMPRODUCT(('PT Storengy'!$B$8:$K$372)*('PT Storengy'!$A$8:$A$372=$A56)*('PT Storengy'!$B$5:$K$5=$A$6)*('PT Storengy'!$B$7:$K$7=$A$7))</f>
        <v>0.1</v>
      </c>
      <c r="F56" s="119">
        <f t="shared" ca="1" si="0"/>
        <v>5.2653445999999997</v>
      </c>
      <c r="G56" s="176">
        <f t="shared" ca="1" si="3"/>
        <v>0.37997999999999998</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v>
      </c>
      <c r="I56" s="71">
        <f t="shared" ca="1" si="4"/>
        <v>135.5882</v>
      </c>
      <c r="J56" s="118" cm="1">
        <f t="array" aca="1" ref="J56" ca="1">IF(COUNTIFS('PTC GRTgaz'!$K$7:$K$15996,"",'PTC GRTgaz'!$A$7:$A$15996,J$16,'PTC GRTgaz'!$D$7:$D$15996,$A56,'PTC GRTgaz'!$C$7:$C$15996,"DEL")&gt;0,J$14,SUMIFS('PTC GRTgaz'!$K$7:$K$15996,'PTC GRTgaz'!$A$7:$A$15996,J$16,'PTC GRTgaz'!$D$7:$D$15996,$A56,'PTC GRTgaz'!$C$7:$C$15996,"DEL")*1.0026*$F$4/INDIRECT($A$4&amp;"!D9"))</f>
        <v>150.65359477124181</v>
      </c>
      <c r="K56" s="118">
        <v>1000</v>
      </c>
      <c r="L56" s="119">
        <f t="shared" ca="1" si="1"/>
        <v>5.2653431372549058</v>
      </c>
      <c r="M56" s="176">
        <f t="shared" ca="1" si="5"/>
        <v>0.37997999999999998</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v>
      </c>
      <c r="O56" s="71">
        <f t="shared" ca="1" si="6"/>
        <v>135.58823529411762</v>
      </c>
      <c r="S56" s="119">
        <f t="shared" ca="1" si="2"/>
        <v>6.0254597167756074</v>
      </c>
      <c r="T56" s="54">
        <f t="shared" ca="1" si="7"/>
        <v>0.43519000000000002</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0.99783720173535873</v>
      </c>
      <c r="V56" s="71">
        <f t="shared" ca="1" si="8"/>
        <v>150.32776143790861</v>
      </c>
    </row>
    <row r="57" spans="1:22" x14ac:dyDescent="0.35">
      <c r="A57" s="32">
        <f t="shared" si="9"/>
        <v>45788</v>
      </c>
      <c r="B57" s="70" cm="1">
        <f t="array" aca="1" ref="B57" ca="1">_xlfn.XLOOKUP(A57,INDIRECT($A$5&amp;"!$AJ$41:$AJ$406"),INDIRECT($A$5&amp;"!$AK$41:$AK$406"))*SUM($F$3:$I$3)</f>
        <v>0</v>
      </c>
      <c r="C57" s="70" cm="1">
        <f t="array" aca="1" ref="C57" ca="1">_xlfn.XLOOKUP(A57,INDIRECT($A$5&amp;"!$AJ$41:$AJ$406"),INDIRECT($A$5&amp;"!$AL$41:$AL$406"))*SUM($F$3:$I$3)</f>
        <v>13.5</v>
      </c>
      <c r="D57" s="70" cm="1">
        <f t="array" aca="1" ref="D57" ca="1">_xlfn.XLOOKUP(A57,INDIRECT($A$5&amp;"!$AJ$41:$AJ$406"),INDIRECT($A$5&amp;"!$AO$41:$AO$406"))*SUM($F$3:$I$3)</f>
        <v>8.7750000000000004</v>
      </c>
      <c r="E57" s="34" cm="1">
        <f t="array" ref="E57">SUMPRODUCT(('PT Storengy'!$B$8:$K$372)*('PT Storengy'!$A$8:$A$372=$A57)*('PT Storengy'!$B$5:$K$5=$A$6)*('PT Storengy'!$B$7:$K$7=$A$7))</f>
        <v>0.1</v>
      </c>
      <c r="F57" s="119">
        <f t="shared" ca="1" si="0"/>
        <v>5.4009327999999996</v>
      </c>
      <c r="G57" s="176">
        <f t="shared" ca="1" si="3"/>
        <v>0.39002999999999999</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v>
      </c>
      <c r="I57" s="71">
        <f t="shared" ca="1" si="4"/>
        <v>135.5882</v>
      </c>
      <c r="J57" s="118" cm="1">
        <f t="array" aca="1" ref="J57" ca="1">IF(COUNTIFS('PTC GRTgaz'!$K$7:$K$15996,"",'PTC GRTgaz'!$A$7:$A$15996,J$16,'PTC GRTgaz'!$D$7:$D$15996,$A57,'PTC GRTgaz'!$C$7:$C$15996,"DEL")&gt;0,J$14,SUMIFS('PTC GRTgaz'!$K$7:$K$15996,'PTC GRTgaz'!$A$7:$A$15996,J$16,'PTC GRTgaz'!$D$7:$D$15996,$A57,'PTC GRTgaz'!$C$7:$C$15996,"DEL")*1.0026*$F$4/INDIRECT($A$4&amp;"!D9"))</f>
        <v>150.65359477124181</v>
      </c>
      <c r="K57" s="118">
        <v>1000</v>
      </c>
      <c r="L57" s="119">
        <f t="shared" ca="1" si="1"/>
        <v>5.4009313725490236</v>
      </c>
      <c r="M57" s="176">
        <f t="shared" ca="1" si="5"/>
        <v>0.39002999999999999</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v>
      </c>
      <c r="O57" s="71">
        <f t="shared" ca="1" si="6"/>
        <v>135.58823529411762</v>
      </c>
      <c r="S57" s="119">
        <f t="shared" ca="1" si="2"/>
        <v>6.1756843300653683</v>
      </c>
      <c r="T57" s="54">
        <f t="shared" ca="1" si="7"/>
        <v>0.44633</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0.9971525307302973</v>
      </c>
      <c r="V57" s="71">
        <f t="shared" ca="1" si="8"/>
        <v>150.22461328976047</v>
      </c>
    </row>
    <row r="58" spans="1:22" x14ac:dyDescent="0.35">
      <c r="A58" s="32">
        <f t="shared" si="9"/>
        <v>45789</v>
      </c>
      <c r="B58" s="70" cm="1">
        <f t="array" aca="1" ref="B58" ca="1">_xlfn.XLOOKUP(A58,INDIRECT($A$5&amp;"!$AJ$41:$AJ$406"),INDIRECT($A$5&amp;"!$AK$41:$AK$406"))*SUM($F$3:$I$3)</f>
        <v>0</v>
      </c>
      <c r="C58" s="70" cm="1">
        <f t="array" aca="1" ref="C58" ca="1">_xlfn.XLOOKUP(A58,INDIRECT($A$5&amp;"!$AJ$41:$AJ$406"),INDIRECT($A$5&amp;"!$AL$41:$AL$406"))*SUM($F$3:$I$3)</f>
        <v>13.5</v>
      </c>
      <c r="D58" s="70" cm="1">
        <f t="array" aca="1" ref="D58" ca="1">_xlfn.XLOOKUP(A58,INDIRECT($A$5&amp;"!$AJ$41:$AJ$406"),INDIRECT($A$5&amp;"!$AO$41:$AO$406"))*SUM($F$3:$I$3)</f>
        <v>8.7750000000000004</v>
      </c>
      <c r="E58" s="34" cm="1">
        <f t="array" ref="E58">SUMPRODUCT(('PT Storengy'!$B$8:$K$372)*('PT Storengy'!$A$8:$A$372=$A58)*('PT Storengy'!$B$5:$K$5=$A$6)*('PT Storengy'!$B$7:$K$7=$A$7))</f>
        <v>0.8</v>
      </c>
      <c r="F58" s="119">
        <f t="shared" ca="1" si="0"/>
        <v>5.4310633999999993</v>
      </c>
      <c r="G58" s="176">
        <f t="shared" ca="1" si="3"/>
        <v>0.40006999999999998</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0.99999569775849695</v>
      </c>
      <c r="I58" s="71">
        <f t="shared" ca="1" si="4"/>
        <v>30.130600000000001</v>
      </c>
      <c r="J58" s="118" cm="1">
        <f t="array" aca="1" ref="J58" ca="1">IF(COUNTIFS('PTC GRTgaz'!$K$7:$K$15996,"",'PTC GRTgaz'!$A$7:$A$15996,J$16,'PTC GRTgaz'!$D$7:$D$15996,$A58,'PTC GRTgaz'!$C$7:$C$15996,"DEL")&gt;0,J$14,SUMIFS('PTC GRTgaz'!$K$7:$K$15996,'PTC GRTgaz'!$A$7:$A$15996,J$16,'PTC GRTgaz'!$D$7:$D$15996,$A58,'PTC GRTgaz'!$C$7:$C$15996,"DEL")*1.0026*$F$4/INDIRECT($A$4&amp;"!D9"))</f>
        <v>150.65359477124181</v>
      </c>
      <c r="K58" s="118">
        <v>1000</v>
      </c>
      <c r="L58" s="119">
        <f t="shared" ca="1" si="1"/>
        <v>5.4310619618736427</v>
      </c>
      <c r="M58" s="176">
        <f t="shared" ca="1" si="5"/>
        <v>0.40006999999999998</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0.99999569775849695</v>
      </c>
      <c r="O58" s="71">
        <f t="shared" ca="1" si="6"/>
        <v>30.130589324618754</v>
      </c>
      <c r="S58" s="119">
        <f t="shared" ca="1" si="2"/>
        <v>6.3258058877995733</v>
      </c>
      <c r="T58" s="54">
        <f t="shared" ca="1" si="7"/>
        <v>0.45745999999999998</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0.99646847433116514</v>
      </c>
      <c r="V58" s="71">
        <f t="shared" ca="1" si="8"/>
        <v>150.12155773420494</v>
      </c>
    </row>
    <row r="59" spans="1:22" x14ac:dyDescent="0.35">
      <c r="A59" s="32">
        <f t="shared" si="9"/>
        <v>45790</v>
      </c>
      <c r="B59" s="70" cm="1">
        <f t="array" aca="1" ref="B59" ca="1">_xlfn.XLOOKUP(A59,INDIRECT($A$5&amp;"!$AJ$41:$AJ$406"),INDIRECT($A$5&amp;"!$AK$41:$AK$406"))*SUM($F$3:$I$3)</f>
        <v>0</v>
      </c>
      <c r="C59" s="70" cm="1">
        <f t="array" aca="1" ref="C59" ca="1">_xlfn.XLOOKUP(A59,INDIRECT($A$5&amp;"!$AJ$41:$AJ$406"),INDIRECT($A$5&amp;"!$AL$41:$AL$406"))*SUM($F$3:$I$3)</f>
        <v>13.5</v>
      </c>
      <c r="D59" s="70" cm="1">
        <f t="array" aca="1" ref="D59" ca="1">_xlfn.XLOOKUP(A59,INDIRECT($A$5&amp;"!$AJ$41:$AJ$406"),INDIRECT($A$5&amp;"!$AO$41:$AO$406"))*SUM($F$3:$I$3)</f>
        <v>8.7750000000000004</v>
      </c>
      <c r="E59" s="34" cm="1">
        <f t="array" ref="E59">SUMPRODUCT(('PT Storengy'!$B$8:$K$372)*('PT Storengy'!$A$8:$A$372=$A59)*('PT Storengy'!$B$5:$K$5=$A$6)*('PT Storengy'!$B$7:$K$7=$A$7))</f>
        <v>0.8</v>
      </c>
      <c r="F59" s="119">
        <f t="shared" ca="1" si="0"/>
        <v>5.461189899999999</v>
      </c>
      <c r="G59" s="176">
        <f t="shared" ca="1" si="3"/>
        <v>0.40229999999999999</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0.99985864063629881</v>
      </c>
      <c r="I59" s="71">
        <f t="shared" ca="1" si="4"/>
        <v>30.1265</v>
      </c>
      <c r="J59" s="118" cm="1">
        <f t="array" aca="1" ref="J59" ca="1">IF(COUNTIFS('PTC GRTgaz'!$K$7:$K$15996,"",'PTC GRTgaz'!$A$7:$A$15996,J$16,'PTC GRTgaz'!$D$7:$D$15996,$A59,'PTC GRTgaz'!$C$7:$C$15996,"DEL")&gt;0,J$14,SUMIFS('PTC GRTgaz'!$K$7:$K$15996,'PTC GRTgaz'!$A$7:$A$15996,J$16,'PTC GRTgaz'!$D$7:$D$15996,$A59,'PTC GRTgaz'!$C$7:$C$15996,"DEL")*1.0026*$F$4/INDIRECT($A$4&amp;"!D9"))</f>
        <v>150.65359477124181</v>
      </c>
      <c r="K59" s="118">
        <v>1000</v>
      </c>
      <c r="L59" s="119">
        <f t="shared" ca="1" si="1"/>
        <v>5.4611884215686315</v>
      </c>
      <c r="M59" s="176">
        <f t="shared" ca="1" si="5"/>
        <v>0.40229999999999999</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0.99985864063629881</v>
      </c>
      <c r="O59" s="71">
        <f t="shared" ca="1" si="6"/>
        <v>30.126459694989123</v>
      </c>
      <c r="S59" s="119">
        <f t="shared" ca="1" si="2"/>
        <v>6.4758244825708156</v>
      </c>
      <c r="T59" s="54">
        <f t="shared" ca="1" si="7"/>
        <v>0.46858</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0.99578503253796191</v>
      </c>
      <c r="V59" s="71">
        <f t="shared" ca="1" si="8"/>
        <v>150.01859477124196</v>
      </c>
    </row>
    <row r="60" spans="1:22" x14ac:dyDescent="0.35">
      <c r="A60" s="32">
        <f t="shared" si="9"/>
        <v>45791</v>
      </c>
      <c r="B60" s="70" cm="1">
        <f t="array" aca="1" ref="B60" ca="1">_xlfn.XLOOKUP(A60,INDIRECT($A$5&amp;"!$AJ$41:$AJ$406"),INDIRECT($A$5&amp;"!$AK$41:$AK$406"))*SUM($F$3:$I$3)</f>
        <v>0</v>
      </c>
      <c r="C60" s="70" cm="1">
        <f t="array" aca="1" ref="C60" ca="1">_xlfn.XLOOKUP(A60,INDIRECT($A$5&amp;"!$AJ$41:$AJ$406"),INDIRECT($A$5&amp;"!$AL$41:$AL$406"))*SUM($F$3:$I$3)</f>
        <v>13.5</v>
      </c>
      <c r="D60" s="70" cm="1">
        <f t="array" aca="1" ref="D60" ca="1">_xlfn.XLOOKUP(A60,INDIRECT($A$5&amp;"!$AJ$41:$AJ$406"),INDIRECT($A$5&amp;"!$AO$41:$AO$406"))*SUM($F$3:$I$3)</f>
        <v>8.7750000000000004</v>
      </c>
      <c r="E60" s="34" cm="1">
        <f t="array" ref="E60">SUMPRODUCT(('PT Storengy'!$B$8:$K$372)*('PT Storengy'!$A$8:$A$372=$A60)*('PT Storengy'!$B$5:$K$5=$A$6)*('PT Storengy'!$B$7:$K$7=$A$7))</f>
        <v>0.8</v>
      </c>
      <c r="F60" s="119">
        <f t="shared" ca="1" si="0"/>
        <v>5.4913121999999994</v>
      </c>
      <c r="G60" s="176">
        <f t="shared" ca="1" si="3"/>
        <v>0.40453</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0.99972158351410068</v>
      </c>
      <c r="I60" s="71">
        <f t="shared" ca="1" si="4"/>
        <v>30.122299999999999</v>
      </c>
      <c r="J60" s="118" cm="1">
        <f t="array" aca="1" ref="J60" ca="1">IF(COUNTIFS('PTC GRTgaz'!$K$7:$K$15996,"",'PTC GRTgaz'!$A$7:$A$15996,J$16,'PTC GRTgaz'!$D$7:$D$15996,$A60,'PTC GRTgaz'!$C$7:$C$15996,"DEL")&gt;0,J$14,SUMIFS('PTC GRTgaz'!$K$7:$K$15996,'PTC GRTgaz'!$A$7:$A$15996,J$16,'PTC GRTgaz'!$D$7:$D$15996,$A60,'PTC GRTgaz'!$C$7:$C$15996,"DEL")*1.0026*$F$4/INDIRECT($A$4&amp;"!D9"))</f>
        <v>150.65359477124181</v>
      </c>
      <c r="K60" s="118">
        <v>1000</v>
      </c>
      <c r="L60" s="119">
        <f t="shared" ca="1" si="1"/>
        <v>5.491310751633991</v>
      </c>
      <c r="M60" s="176">
        <f t="shared" ca="1" si="5"/>
        <v>0.40453</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0.99972158351410068</v>
      </c>
      <c r="O60" s="71">
        <f t="shared" ca="1" si="6"/>
        <v>30.122330065359492</v>
      </c>
      <c r="S60" s="119">
        <f t="shared" ca="1" si="2"/>
        <v>6.6257402069716873</v>
      </c>
      <c r="T60" s="54">
        <f t="shared" ca="1" si="7"/>
        <v>0.47969000000000001</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0.99510220535068783</v>
      </c>
      <c r="V60" s="71">
        <f t="shared" ca="1" si="8"/>
        <v>149.91572440087157</v>
      </c>
    </row>
    <row r="61" spans="1:22" x14ac:dyDescent="0.35">
      <c r="A61" s="32">
        <f t="shared" si="9"/>
        <v>45792</v>
      </c>
      <c r="B61" s="70" cm="1">
        <f t="array" aca="1" ref="B61" ca="1">_xlfn.XLOOKUP(A61,INDIRECT($A$5&amp;"!$AJ$41:$AJ$406"),INDIRECT($A$5&amp;"!$AK$41:$AK$406"))*SUM($F$3:$I$3)</f>
        <v>0</v>
      </c>
      <c r="C61" s="70" cm="1">
        <f t="array" aca="1" ref="C61" ca="1">_xlfn.XLOOKUP(A61,INDIRECT($A$5&amp;"!$AJ$41:$AJ$406"),INDIRECT($A$5&amp;"!$AL$41:$AL$406"))*SUM($F$3:$I$3)</f>
        <v>13.5</v>
      </c>
      <c r="D61" s="70" cm="1">
        <f t="array" aca="1" ref="D61" ca="1">_xlfn.XLOOKUP(A61,INDIRECT($A$5&amp;"!$AJ$41:$AJ$406"),INDIRECT($A$5&amp;"!$AO$41:$AO$406"))*SUM($F$3:$I$3)</f>
        <v>8.7750000000000004</v>
      </c>
      <c r="E61" s="34" cm="1">
        <f t="array" ref="E61">SUMPRODUCT(('PT Storengy'!$B$8:$K$372)*('PT Storengy'!$A$8:$A$372=$A61)*('PT Storengy'!$B$5:$K$5=$A$6)*('PT Storengy'!$B$7:$K$7=$A$7))</f>
        <v>0.8</v>
      </c>
      <c r="F61" s="119">
        <f t="shared" ca="1" si="0"/>
        <v>5.5214303999999998</v>
      </c>
      <c r="G61" s="176">
        <f t="shared" ca="1" si="3"/>
        <v>0.40676000000000001</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0.99958452639190254</v>
      </c>
      <c r="I61" s="71">
        <f t="shared" ca="1" si="4"/>
        <v>30.118200000000002</v>
      </c>
      <c r="J61" s="118" cm="1">
        <f t="array" aca="1" ref="J61" ca="1">IF(COUNTIFS('PTC GRTgaz'!$K$7:$K$15996,"",'PTC GRTgaz'!$A$7:$A$15996,J$16,'PTC GRTgaz'!$D$7:$D$15996,$A61,'PTC GRTgaz'!$C$7:$C$15996,"DEL")&gt;0,J$14,SUMIFS('PTC GRTgaz'!$K$7:$K$15996,'PTC GRTgaz'!$A$7:$A$15996,J$16,'PTC GRTgaz'!$D$7:$D$15996,$A61,'PTC GRTgaz'!$C$7:$C$15996,"DEL")*1.0026*$F$4/INDIRECT($A$4&amp;"!D9"))</f>
        <v>150.65359477124181</v>
      </c>
      <c r="K61" s="118">
        <v>1000</v>
      </c>
      <c r="L61" s="119">
        <f t="shared" ca="1" si="1"/>
        <v>5.5214289520697211</v>
      </c>
      <c r="M61" s="176">
        <f t="shared" ca="1" si="5"/>
        <v>0.40676000000000001</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0.99958452639190254</v>
      </c>
      <c r="O61" s="71">
        <f t="shared" ca="1" si="6"/>
        <v>30.118200435729864</v>
      </c>
      <c r="S61" s="119">
        <f t="shared" ca="1" si="2"/>
        <v>6.7755530610021886</v>
      </c>
      <c r="T61" s="54">
        <f t="shared" ca="1" si="7"/>
        <v>0.49080000000000001</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0.99441937816341386</v>
      </c>
      <c r="V61" s="71">
        <f t="shared" ca="1" si="8"/>
        <v>149.81285403050123</v>
      </c>
    </row>
    <row r="62" spans="1:22" x14ac:dyDescent="0.35">
      <c r="A62" s="32">
        <f t="shared" si="9"/>
        <v>45793</v>
      </c>
      <c r="B62" s="70" cm="1">
        <f t="array" aca="1" ref="B62" ca="1">_xlfn.XLOOKUP(A62,INDIRECT($A$5&amp;"!$AJ$41:$AJ$406"),INDIRECT($A$5&amp;"!$AK$41:$AK$406"))*SUM($F$3:$I$3)</f>
        <v>0</v>
      </c>
      <c r="C62" s="70" cm="1">
        <f t="array" aca="1" ref="C62" ca="1">_xlfn.XLOOKUP(A62,INDIRECT($A$5&amp;"!$AJ$41:$AJ$406"),INDIRECT($A$5&amp;"!$AL$41:$AL$406"))*SUM($F$3:$I$3)</f>
        <v>13.5</v>
      </c>
      <c r="D62" s="70" cm="1">
        <f t="array" aca="1" ref="D62" ca="1">_xlfn.XLOOKUP(A62,INDIRECT($A$5&amp;"!$AJ$41:$AJ$406"),INDIRECT($A$5&amp;"!$AO$41:$AO$406"))*SUM($F$3:$I$3)</f>
        <v>8.7750000000000004</v>
      </c>
      <c r="E62" s="34" cm="1">
        <f t="array" ref="E62">SUMPRODUCT(('PT Storengy'!$B$8:$K$372)*('PT Storengy'!$A$8:$A$372=$A62)*('PT Storengy'!$B$5:$K$5=$A$6)*('PT Storengy'!$B$7:$K$7=$A$7))</f>
        <v>0.8</v>
      </c>
      <c r="F62" s="119">
        <f t="shared" ca="1" si="0"/>
        <v>5.5515444999999994</v>
      </c>
      <c r="G62" s="176">
        <f t="shared" ca="1" si="3"/>
        <v>0.40899000000000002</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0.9994474692697044</v>
      </c>
      <c r="I62" s="71">
        <f t="shared" ca="1" si="4"/>
        <v>30.114100000000001</v>
      </c>
      <c r="J62" s="118" cm="1">
        <f t="array" aca="1" ref="J62" ca="1">IF(COUNTIFS('PTC GRTgaz'!$K$7:$K$15996,"",'PTC GRTgaz'!$A$7:$A$15996,J$16,'PTC GRTgaz'!$D$7:$D$15996,$A62,'PTC GRTgaz'!$C$7:$C$15996,"DEL")&gt;0,J$14,SUMIFS('PTC GRTgaz'!$K$7:$K$15996,'PTC GRTgaz'!$A$7:$A$15996,J$16,'PTC GRTgaz'!$D$7:$D$15996,$A62,'PTC GRTgaz'!$C$7:$C$15996,"DEL")*1.0026*$F$4/INDIRECT($A$4&amp;"!D9"))</f>
        <v>150.65359477124181</v>
      </c>
      <c r="K62" s="118">
        <v>1000</v>
      </c>
      <c r="L62" s="119">
        <f t="shared" ca="1" si="1"/>
        <v>5.5515430228758209</v>
      </c>
      <c r="M62" s="176">
        <f t="shared" ca="1" si="5"/>
        <v>0.40899000000000002</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0.9994474692697044</v>
      </c>
      <c r="O62" s="71">
        <f t="shared" ca="1" si="6"/>
        <v>30.114070806100234</v>
      </c>
      <c r="S62" s="119">
        <f t="shared" ca="1" si="2"/>
        <v>6.9252632298475048</v>
      </c>
      <c r="T62" s="54">
        <f t="shared" ca="1" si="7"/>
        <v>0.50188999999999995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0.99373778018799808</v>
      </c>
      <c r="V62" s="71">
        <f t="shared" ca="1" si="8"/>
        <v>149.71016884531605</v>
      </c>
    </row>
    <row r="63" spans="1:22" x14ac:dyDescent="0.35">
      <c r="A63" s="32">
        <f t="shared" si="9"/>
        <v>45794</v>
      </c>
      <c r="B63" s="70" cm="1">
        <f t="array" aca="1" ref="B63" ca="1">_xlfn.XLOOKUP(A63,INDIRECT($A$5&amp;"!$AJ$41:$AJ$406"),INDIRECT($A$5&amp;"!$AK$41:$AK$406"))*SUM($F$3:$I$3)</f>
        <v>0</v>
      </c>
      <c r="C63" s="70" cm="1">
        <f t="array" aca="1" ref="C63" ca="1">_xlfn.XLOOKUP(A63,INDIRECT($A$5&amp;"!$AJ$41:$AJ$406"),INDIRECT($A$5&amp;"!$AL$41:$AL$406"))*SUM($F$3:$I$3)</f>
        <v>13.5</v>
      </c>
      <c r="D63" s="70" cm="1">
        <f t="array" aca="1" ref="D63" ca="1">_xlfn.XLOOKUP(A63,INDIRECT($A$5&amp;"!$AJ$41:$AJ$406"),INDIRECT($A$5&amp;"!$AO$41:$AO$406"))*SUM($F$3:$I$3)</f>
        <v>8.7750000000000004</v>
      </c>
      <c r="E63" s="34" cm="1">
        <f t="array" ref="E63">SUMPRODUCT(('PT Storengy'!$B$8:$K$372)*('PT Storengy'!$A$8:$A$372=$A63)*('PT Storengy'!$B$5:$K$5=$A$6)*('PT Storengy'!$B$7:$K$7=$A$7))</f>
        <v>0.8</v>
      </c>
      <c r="F63" s="119">
        <f t="shared" ca="1" si="0"/>
        <v>5.5816543999999997</v>
      </c>
      <c r="G63" s="176">
        <f t="shared" ca="1" si="3"/>
        <v>0.41122999999999998</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0.99930979754157712</v>
      </c>
      <c r="I63" s="71">
        <f t="shared" ca="1" si="4"/>
        <v>30.1099</v>
      </c>
      <c r="J63" s="118" cm="1">
        <f t="array" aca="1" ref="J63" ca="1">IF(COUNTIFS('PTC GRTgaz'!$K$7:$K$15996,"",'PTC GRTgaz'!$A$7:$A$15996,J$16,'PTC GRTgaz'!$D$7:$D$15996,$A63,'PTC GRTgaz'!$C$7:$C$15996,"DEL")&gt;0,J$14,SUMIFS('PTC GRTgaz'!$K$7:$K$15996,'PTC GRTgaz'!$A$7:$A$15996,J$16,'PTC GRTgaz'!$D$7:$D$15996,$A63,'PTC GRTgaz'!$C$7:$C$15996,"DEL")*1.0026*$F$4/INDIRECT($A$4&amp;"!D9"))</f>
        <v>150.65359477124181</v>
      </c>
      <c r="K63" s="118">
        <v>1000</v>
      </c>
      <c r="L63" s="119">
        <f t="shared" ca="1" si="1"/>
        <v>5.5816529455337731</v>
      </c>
      <c r="M63" s="176">
        <f t="shared" ca="1" si="5"/>
        <v>0.41122999999999998</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0.99930979754157712</v>
      </c>
      <c r="O63" s="71">
        <f t="shared" ca="1" si="6"/>
        <v>30.109922657952083</v>
      </c>
      <c r="S63" s="119">
        <f t="shared" ca="1" si="2"/>
        <v>7.0748707135076359</v>
      </c>
      <c r="T63" s="54">
        <f t="shared" ca="1" si="7"/>
        <v>0.51297999999999999</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0.99305618221258218</v>
      </c>
      <c r="V63" s="71">
        <f t="shared" ca="1" si="8"/>
        <v>149.60748366013084</v>
      </c>
    </row>
    <row r="64" spans="1:22" x14ac:dyDescent="0.35">
      <c r="A64" s="32">
        <f t="shared" si="9"/>
        <v>45795</v>
      </c>
      <c r="B64" s="70" cm="1">
        <f t="array" aca="1" ref="B64" ca="1">_xlfn.XLOOKUP(A64,INDIRECT($A$5&amp;"!$AJ$41:$AJ$406"),INDIRECT($A$5&amp;"!$AK$41:$AK$406"))*SUM($F$3:$I$3)</f>
        <v>0</v>
      </c>
      <c r="C64" s="70" cm="1">
        <f t="array" aca="1" ref="C64" ca="1">_xlfn.XLOOKUP(A64,INDIRECT($A$5&amp;"!$AJ$41:$AJ$406"),INDIRECT($A$5&amp;"!$AL$41:$AL$406"))*SUM($F$3:$I$3)</f>
        <v>13.5</v>
      </c>
      <c r="D64" s="70" cm="1">
        <f t="array" aca="1" ref="D64" ca="1">_xlfn.XLOOKUP(A64,INDIRECT($A$5&amp;"!$AJ$41:$AJ$406"),INDIRECT($A$5&amp;"!$AO$41:$AO$406"))*SUM($F$3:$I$3)</f>
        <v>8.7750000000000004</v>
      </c>
      <c r="E64" s="34" cm="1">
        <f t="array" ref="E64">SUMPRODUCT(('PT Storengy'!$B$8:$K$372)*('PT Storengy'!$A$8:$A$372=$A64)*('PT Storengy'!$B$5:$K$5=$A$6)*('PT Storengy'!$B$7:$K$7=$A$7))</f>
        <v>0.8</v>
      </c>
      <c r="F64" s="119">
        <f t="shared" ca="1" si="0"/>
        <v>5.6117602</v>
      </c>
      <c r="G64" s="176">
        <f t="shared" ca="1" si="3"/>
        <v>0.41345999999999999</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0.99917274041937909</v>
      </c>
      <c r="I64" s="71">
        <f t="shared" ca="1" si="4"/>
        <v>30.105799999999999</v>
      </c>
      <c r="J64" s="118" cm="1">
        <f t="array" aca="1" ref="J64" ca="1">IF(COUNTIFS('PTC GRTgaz'!$K$7:$K$15996,"",'PTC GRTgaz'!$A$7:$A$15996,J$16,'PTC GRTgaz'!$D$7:$D$15996,$A64,'PTC GRTgaz'!$C$7:$C$15996,"DEL")&gt;0,J$14,SUMIFS('PTC GRTgaz'!$K$7:$K$15996,'PTC GRTgaz'!$A$7:$A$15996,J$16,'PTC GRTgaz'!$D$7:$D$15996,$A64,'PTC GRTgaz'!$C$7:$C$15996,"DEL")*1.0026*$F$4/INDIRECT($A$4&amp;"!D9"))</f>
        <v>150.65359477124181</v>
      </c>
      <c r="K64" s="118">
        <v>1000</v>
      </c>
      <c r="L64" s="119">
        <f t="shared" ca="1" si="1"/>
        <v>5.6117587385620959</v>
      </c>
      <c r="M64" s="176">
        <f t="shared" ca="1" si="5"/>
        <v>0.41345999999999999</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0.99917274041937909</v>
      </c>
      <c r="O64" s="71">
        <f t="shared" ca="1" si="6"/>
        <v>30.105793028322456</v>
      </c>
      <c r="S64" s="119">
        <f t="shared" ca="1" si="2"/>
        <v>7.2243756045751741</v>
      </c>
      <c r="T64" s="54">
        <f t="shared" ca="1" si="7"/>
        <v>0.52405999999999997</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0.99237519884309566</v>
      </c>
      <c r="V64" s="71">
        <f t="shared" ca="1" si="8"/>
        <v>149.50489106753824</v>
      </c>
    </row>
    <row r="65" spans="1:22" x14ac:dyDescent="0.35">
      <c r="A65" s="32">
        <f t="shared" si="9"/>
        <v>45796</v>
      </c>
      <c r="B65" s="70" cm="1">
        <f t="array" aca="1" ref="B65" ca="1">_xlfn.XLOOKUP(A65,INDIRECT($A$5&amp;"!$AJ$41:$AJ$406"),INDIRECT($A$5&amp;"!$AK$41:$AK$406"))*SUM($F$3:$I$3)</f>
        <v>0</v>
      </c>
      <c r="C65" s="70" cm="1">
        <f t="array" aca="1" ref="C65" ca="1">_xlfn.XLOOKUP(A65,INDIRECT($A$5&amp;"!$AJ$41:$AJ$406"),INDIRECT($A$5&amp;"!$AL$41:$AL$406"))*SUM($F$3:$I$3)</f>
        <v>13.5</v>
      </c>
      <c r="D65" s="70" cm="1">
        <f t="array" aca="1" ref="D65" ca="1">_xlfn.XLOOKUP(A65,INDIRECT($A$5&amp;"!$AJ$41:$AJ$406"),INDIRECT($A$5&amp;"!$AO$41:$AO$406"))*SUM($F$3:$I$3)</f>
        <v>8.7750000000000004</v>
      </c>
      <c r="E65" s="34" cm="1">
        <f t="array" ref="E65">SUMPRODUCT(('PT Storengy'!$B$8:$K$372)*('PT Storengy'!$A$8:$A$372=$A65)*('PT Storengy'!$B$5:$K$5=$A$6)*('PT Storengy'!$B$7:$K$7=$A$7))</f>
        <v>0.8</v>
      </c>
      <c r="F65" s="119">
        <f t="shared" ca="1" si="0"/>
        <v>5.6418619000000003</v>
      </c>
      <c r="G65" s="176">
        <f t="shared" ca="1" si="3"/>
        <v>0.41569</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0.99903568329718095</v>
      </c>
      <c r="I65" s="71">
        <f t="shared" ca="1" si="4"/>
        <v>30.101700000000001</v>
      </c>
      <c r="J65" s="118" cm="1">
        <f t="array" aca="1" ref="J65" ca="1">IF(COUNTIFS('PTC GRTgaz'!$K$7:$K$15996,"",'PTC GRTgaz'!$A$7:$A$15996,J$16,'PTC GRTgaz'!$D$7:$D$15996,$A65,'PTC GRTgaz'!$C$7:$C$15996,"DEL")&gt;0,J$14,SUMIFS('PTC GRTgaz'!$K$7:$K$15996,'PTC GRTgaz'!$A$7:$A$15996,J$16,'PTC GRTgaz'!$D$7:$D$15996,$A65,'PTC GRTgaz'!$C$7:$C$15996,"DEL")*1.0026*$F$4/INDIRECT($A$4&amp;"!D9"))</f>
        <v>150.65359477124181</v>
      </c>
      <c r="K65" s="118">
        <v>1000</v>
      </c>
      <c r="L65" s="119">
        <f t="shared" ca="1" si="1"/>
        <v>5.6418604019607885</v>
      </c>
      <c r="M65" s="176">
        <f t="shared" ca="1" si="5"/>
        <v>0.41569</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0.99903568329718095</v>
      </c>
      <c r="O65" s="71">
        <f t="shared" ca="1" si="6"/>
        <v>30.101663398692828</v>
      </c>
      <c r="S65" s="119">
        <f t="shared" ca="1" si="2"/>
        <v>7.3737779030501196</v>
      </c>
      <c r="T65" s="54">
        <f t="shared" ca="1" si="7"/>
        <v>0.53513999999999995</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0.99169421547360903</v>
      </c>
      <c r="V65" s="71">
        <f t="shared" ca="1" si="8"/>
        <v>149.40229847494567</v>
      </c>
    </row>
    <row r="66" spans="1:22" x14ac:dyDescent="0.35">
      <c r="A66" s="32">
        <f t="shared" si="9"/>
        <v>45797</v>
      </c>
      <c r="B66" s="70" cm="1">
        <f t="array" aca="1" ref="B66" ca="1">_xlfn.XLOOKUP(A66,INDIRECT($A$5&amp;"!$AJ$41:$AJ$406"),INDIRECT($A$5&amp;"!$AK$41:$AK$406"))*SUM($F$3:$I$3)</f>
        <v>0</v>
      </c>
      <c r="C66" s="70" cm="1">
        <f t="array" aca="1" ref="C66" ca="1">_xlfn.XLOOKUP(A66,INDIRECT($A$5&amp;"!$AJ$41:$AJ$406"),INDIRECT($A$5&amp;"!$AL$41:$AL$406"))*SUM($F$3:$I$3)</f>
        <v>13.5</v>
      </c>
      <c r="D66" s="70" cm="1">
        <f t="array" aca="1" ref="D66" ca="1">_xlfn.XLOOKUP(A66,INDIRECT($A$5&amp;"!$AJ$41:$AJ$406"),INDIRECT($A$5&amp;"!$AO$41:$AO$406"))*SUM($F$3:$I$3)</f>
        <v>8.7750000000000004</v>
      </c>
      <c r="E66" s="34" cm="1">
        <f t="array" ref="E66">SUMPRODUCT(('PT Storengy'!$B$8:$K$372)*('PT Storengy'!$A$8:$A$372=$A66)*('PT Storengy'!$B$5:$K$5=$A$6)*('PT Storengy'!$B$7:$K$7=$A$7))</f>
        <v>0.8</v>
      </c>
      <c r="F66" s="119">
        <f t="shared" ca="1" si="0"/>
        <v>5.6719594000000004</v>
      </c>
      <c r="G66" s="176">
        <f t="shared" ca="1" si="3"/>
        <v>0.41792000000000001</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0.99889862617498282</v>
      </c>
      <c r="I66" s="71">
        <f t="shared" ca="1" si="4"/>
        <v>30.0975</v>
      </c>
      <c r="J66" s="118" cm="1">
        <f t="array" aca="1" ref="J66" ca="1">IF(COUNTIFS('PTC GRTgaz'!$K$7:$K$15996,"",'PTC GRTgaz'!$A$7:$A$15996,J$16,'PTC GRTgaz'!$D$7:$D$15996,$A66,'PTC GRTgaz'!$C$7:$C$15996,"DEL")&gt;0,J$14,SUMIFS('PTC GRTgaz'!$K$7:$K$15996,'PTC GRTgaz'!$A$7:$A$15996,J$16,'PTC GRTgaz'!$D$7:$D$15996,$A66,'PTC GRTgaz'!$C$7:$C$15996,"DEL")*1.0026*$F$4/INDIRECT($A$4&amp;"!D9"))</f>
        <v>150.65359477124181</v>
      </c>
      <c r="K66" s="118">
        <v>1000</v>
      </c>
      <c r="L66" s="119">
        <f t="shared" ca="1" si="1"/>
        <v>5.6719579357298517</v>
      </c>
      <c r="M66" s="176">
        <f t="shared" ca="1" si="5"/>
        <v>0.41792000000000001</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0.99889862617498282</v>
      </c>
      <c r="O66" s="71">
        <f t="shared" ca="1" si="6"/>
        <v>30.097533769063197</v>
      </c>
      <c r="S66" s="119">
        <f t="shared" ca="1" si="2"/>
        <v>7.5230777015250654</v>
      </c>
      <c r="T66" s="54">
        <f t="shared" ca="1" si="7"/>
        <v>0.54620999999999997</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0.99101384671005155</v>
      </c>
      <c r="V66" s="71">
        <f t="shared" ca="1" si="8"/>
        <v>149.29979847494565</v>
      </c>
    </row>
    <row r="67" spans="1:22" x14ac:dyDescent="0.35">
      <c r="A67" s="32">
        <f t="shared" si="9"/>
        <v>45798</v>
      </c>
      <c r="B67" s="70" cm="1">
        <f t="array" aca="1" ref="B67" ca="1">_xlfn.XLOOKUP(A67,INDIRECT($A$5&amp;"!$AJ$41:$AJ$406"),INDIRECT($A$5&amp;"!$AK$41:$AK$406"))*SUM($F$3:$I$3)</f>
        <v>0</v>
      </c>
      <c r="C67" s="70" cm="1">
        <f t="array" aca="1" ref="C67" ca="1">_xlfn.XLOOKUP(A67,INDIRECT($A$5&amp;"!$AJ$41:$AJ$406"),INDIRECT($A$5&amp;"!$AL$41:$AL$406"))*SUM($F$3:$I$3)</f>
        <v>13.5</v>
      </c>
      <c r="D67" s="70" cm="1">
        <f t="array" aca="1" ref="D67" ca="1">_xlfn.XLOOKUP(A67,INDIRECT($A$5&amp;"!$AJ$41:$AJ$406"),INDIRECT($A$5&amp;"!$AO$41:$AO$406"))*SUM($F$3:$I$3)</f>
        <v>8.7750000000000004</v>
      </c>
      <c r="E67" s="34" cm="1">
        <f t="array" ref="E67">SUMPRODUCT(('PT Storengy'!$B$8:$K$372)*('PT Storengy'!$A$8:$A$372=$A67)*('PT Storengy'!$B$5:$K$5=$A$6)*('PT Storengy'!$B$7:$K$7=$A$7))</f>
        <v>0.8</v>
      </c>
      <c r="F67" s="119">
        <f t="shared" ca="1" si="0"/>
        <v>5.7020528000000006</v>
      </c>
      <c r="G67" s="176">
        <f t="shared" ca="1" si="3"/>
        <v>0.42015000000000002</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0.99876156905278468</v>
      </c>
      <c r="I67" s="71">
        <f t="shared" ca="1" si="4"/>
        <v>30.093399999999999</v>
      </c>
      <c r="J67" s="118" cm="1">
        <f t="array" aca="1" ref="J67" ca="1">IF(COUNTIFS('PTC GRTgaz'!$K$7:$K$15996,"",'PTC GRTgaz'!$A$7:$A$15996,J$16,'PTC GRTgaz'!$D$7:$D$15996,$A67,'PTC GRTgaz'!$C$7:$C$15996,"DEL")&gt;0,J$14,SUMIFS('PTC GRTgaz'!$K$7:$K$15996,'PTC GRTgaz'!$A$7:$A$15996,J$16,'PTC GRTgaz'!$D$7:$D$15996,$A67,'PTC GRTgaz'!$C$7:$C$15996,"DEL")*1.0026*$F$4/INDIRECT($A$4&amp;"!D9"))</f>
        <v>150.65359477124181</v>
      </c>
      <c r="K67" s="118">
        <v>1000</v>
      </c>
      <c r="L67" s="119">
        <f t="shared" ca="1" si="1"/>
        <v>5.7020513398692856</v>
      </c>
      <c r="M67" s="176">
        <f t="shared" ca="1" si="5"/>
        <v>0.42015000000000002</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0.99876156905278468</v>
      </c>
      <c r="O67" s="71">
        <f t="shared" ca="1" si="6"/>
        <v>30.093404139433567</v>
      </c>
      <c r="S67" s="119">
        <f t="shared" ca="1" si="2"/>
        <v>7.6722750925926038</v>
      </c>
      <c r="T67" s="54">
        <f t="shared" ca="1" si="7"/>
        <v>0.55727000000000004</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0.99033409255242311</v>
      </c>
      <c r="V67" s="71">
        <f t="shared" ca="1" si="8"/>
        <v>149.19739106753823</v>
      </c>
    </row>
    <row r="68" spans="1:22" x14ac:dyDescent="0.35">
      <c r="A68" s="32">
        <f t="shared" si="9"/>
        <v>45799</v>
      </c>
      <c r="B68" s="70" cm="1">
        <f t="array" aca="1" ref="B68" ca="1">_xlfn.XLOOKUP(A68,INDIRECT($A$5&amp;"!$AJ$41:$AJ$406"),INDIRECT($A$5&amp;"!$AK$41:$AK$406"))*SUM($F$3:$I$3)</f>
        <v>0</v>
      </c>
      <c r="C68" s="70" cm="1">
        <f t="array" aca="1" ref="C68" ca="1">_xlfn.XLOOKUP(A68,INDIRECT($A$5&amp;"!$AJ$41:$AJ$406"),INDIRECT($A$5&amp;"!$AL$41:$AL$406"))*SUM($F$3:$I$3)</f>
        <v>13.5</v>
      </c>
      <c r="D68" s="70" cm="1">
        <f t="array" aca="1" ref="D68" ca="1">_xlfn.XLOOKUP(A68,INDIRECT($A$5&amp;"!$AJ$41:$AJ$406"),INDIRECT($A$5&amp;"!$AO$41:$AO$406"))*SUM($F$3:$I$3)</f>
        <v>8.7750000000000004</v>
      </c>
      <c r="E68" s="34" cm="1">
        <f t="array" ref="E68">SUMPRODUCT(('PT Storengy'!$B$8:$K$372)*('PT Storengy'!$A$8:$A$372=$A68)*('PT Storengy'!$B$5:$K$5=$A$6)*('PT Storengy'!$B$7:$K$7=$A$7))</f>
        <v>0.8</v>
      </c>
      <c r="F68" s="119">
        <f t="shared" ca="1" si="0"/>
        <v>5.7321421000000008</v>
      </c>
      <c r="G68" s="176">
        <f t="shared" ca="1" si="3"/>
        <v>0.42237000000000002</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0.99862512653651569</v>
      </c>
      <c r="I68" s="71">
        <f t="shared" ca="1" si="4"/>
        <v>30.089300000000001</v>
      </c>
      <c r="J68" s="118" cm="1">
        <f t="array" aca="1" ref="J68" ca="1">IF(COUNTIFS('PTC GRTgaz'!$K$7:$K$15996,"",'PTC GRTgaz'!$A$7:$A$15996,J$16,'PTC GRTgaz'!$D$7:$D$15996,$A68,'PTC GRTgaz'!$C$7:$C$15996,"DEL")&gt;0,J$14,SUMIFS('PTC GRTgaz'!$K$7:$K$15996,'PTC GRTgaz'!$A$7:$A$15996,J$16,'PTC GRTgaz'!$D$7:$D$15996,$A68,'PTC GRTgaz'!$C$7:$C$15996,"DEL")*1.0026*$F$4/INDIRECT($A$4&amp;"!D9"))</f>
        <v>150.65359477124181</v>
      </c>
      <c r="K68" s="118">
        <v>1000</v>
      </c>
      <c r="L68" s="119">
        <f t="shared" ca="1" si="1"/>
        <v>5.7321406328976083</v>
      </c>
      <c r="M68" s="176">
        <f t="shared" ca="1" si="5"/>
        <v>0.42237000000000002</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0.99862512653651569</v>
      </c>
      <c r="O68" s="71">
        <f t="shared" ca="1" si="6"/>
        <v>30.089293028322455</v>
      </c>
      <c r="S68" s="119">
        <f t="shared" ca="1" si="2"/>
        <v>7.821370168845327</v>
      </c>
      <c r="T68" s="54">
        <f t="shared" ca="1" si="7"/>
        <v>0.56832000000000005</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0.9896549530007237</v>
      </c>
      <c r="V68" s="71">
        <f t="shared" ca="1" si="8"/>
        <v>149.0950762527234</v>
      </c>
    </row>
    <row r="69" spans="1:22" x14ac:dyDescent="0.35">
      <c r="A69" s="32">
        <f t="shared" si="9"/>
        <v>45800</v>
      </c>
      <c r="B69" s="70" cm="1">
        <f t="array" aca="1" ref="B69" ca="1">_xlfn.XLOOKUP(A69,INDIRECT($A$5&amp;"!$AJ$41:$AJ$406"),INDIRECT($A$5&amp;"!$AK$41:$AK$406"))*SUM($F$3:$I$3)</f>
        <v>0</v>
      </c>
      <c r="C69" s="70" cm="1">
        <f t="array" aca="1" ref="C69" ca="1">_xlfn.XLOOKUP(A69,INDIRECT($A$5&amp;"!$AJ$41:$AJ$406"),INDIRECT($A$5&amp;"!$AL$41:$AL$406"))*SUM($F$3:$I$3)</f>
        <v>13.5</v>
      </c>
      <c r="D69" s="70" cm="1">
        <f t="array" aca="1" ref="D69" ca="1">_xlfn.XLOOKUP(A69,INDIRECT($A$5&amp;"!$AJ$41:$AJ$406"),INDIRECT($A$5&amp;"!$AO$41:$AO$406"))*SUM($F$3:$I$3)</f>
        <v>8.7750000000000004</v>
      </c>
      <c r="E69" s="34" cm="1">
        <f t="array" ref="E69">SUMPRODUCT(('PT Storengy'!$B$8:$K$372)*('PT Storengy'!$A$8:$A$372=$A69)*('PT Storengy'!$B$5:$K$5=$A$6)*('PT Storengy'!$B$7:$K$7=$A$7))</f>
        <v>0.8</v>
      </c>
      <c r="F69" s="119">
        <f t="shared" ca="1" si="0"/>
        <v>5.7622273000000011</v>
      </c>
      <c r="G69" s="176">
        <f t="shared" ca="1" si="3"/>
        <v>0.42459999999999998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0.99848806941431767</v>
      </c>
      <c r="I69" s="71">
        <f t="shared" ca="1" si="4"/>
        <v>30.0852</v>
      </c>
      <c r="J69" s="118" cm="1">
        <f t="array" aca="1" ref="J69" ca="1">IF(COUNTIFS('PTC GRTgaz'!$K$7:$K$15996,"",'PTC GRTgaz'!$A$7:$A$15996,J$16,'PTC GRTgaz'!$D$7:$D$15996,$A69,'PTC GRTgaz'!$C$7:$C$15996,"DEL")&gt;0,J$14,SUMIFS('PTC GRTgaz'!$K$7:$K$15996,'PTC GRTgaz'!$A$7:$A$15996,J$16,'PTC GRTgaz'!$D$7:$D$15996,$A69,'PTC GRTgaz'!$C$7:$C$15996,"DEL")*1.0026*$F$4/INDIRECT($A$4&amp;"!D9"))</f>
        <v>150.65359477124181</v>
      </c>
      <c r="K69" s="118">
        <v>1000</v>
      </c>
      <c r="L69" s="119">
        <f t="shared" ca="1" si="1"/>
        <v>5.7622257962963008</v>
      </c>
      <c r="M69" s="176">
        <f t="shared" ca="1" si="5"/>
        <v>0.42459999999999998</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0.99848806941431767</v>
      </c>
      <c r="O69" s="71">
        <f t="shared" ca="1" si="6"/>
        <v>30.085163398692828</v>
      </c>
      <c r="S69" s="119">
        <f t="shared" ca="1" si="2"/>
        <v>7.9687019117647173</v>
      </c>
      <c r="T69" s="54">
        <f t="shared" ca="1" si="7"/>
        <v>0.57935999999999999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0.97795039768619008</v>
      </c>
      <c r="V69" s="71">
        <f t="shared" ca="1" si="8"/>
        <v>147.33174291939005</v>
      </c>
    </row>
    <row r="70" spans="1:22" x14ac:dyDescent="0.35">
      <c r="A70" s="32">
        <f t="shared" si="9"/>
        <v>45801</v>
      </c>
      <c r="B70" s="70" cm="1">
        <f t="array" aca="1" ref="B70" ca="1">_xlfn.XLOOKUP(A70,INDIRECT($A$5&amp;"!$AJ$41:$AJ$406"),INDIRECT($A$5&amp;"!$AK$41:$AK$406"))*SUM($F$3:$I$3)</f>
        <v>0</v>
      </c>
      <c r="C70" s="70" cm="1">
        <f t="array" aca="1" ref="C70" ca="1">_xlfn.XLOOKUP(A70,INDIRECT($A$5&amp;"!$AJ$41:$AJ$406"),INDIRECT($A$5&amp;"!$AL$41:$AL$406"))*SUM($F$3:$I$3)</f>
        <v>13.5</v>
      </c>
      <c r="D70" s="70" cm="1">
        <f t="array" aca="1" ref="D70" ca="1">_xlfn.XLOOKUP(A70,INDIRECT($A$5&amp;"!$AJ$41:$AJ$406"),INDIRECT($A$5&amp;"!$AO$41:$AO$406"))*SUM($F$3:$I$3)</f>
        <v>8.7750000000000004</v>
      </c>
      <c r="E70" s="34" cm="1">
        <f t="array" ref="E70">SUMPRODUCT(('PT Storengy'!$B$8:$K$372)*('PT Storengy'!$A$8:$A$372=$A70)*('PT Storengy'!$B$5:$K$5=$A$6)*('PT Storengy'!$B$7:$K$7=$A$7))</f>
        <v>0.05</v>
      </c>
      <c r="F70" s="119">
        <f t="shared" ca="1" si="0"/>
        <v>5.9051122000000014</v>
      </c>
      <c r="G70" s="176">
        <f t="shared" ca="1" si="3"/>
        <v>0.42682999999999999</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0.99835101229211942</v>
      </c>
      <c r="I70" s="71">
        <f t="shared" ca="1" si="4"/>
        <v>142.88489999999999</v>
      </c>
      <c r="J70" s="118" cm="1">
        <f t="array" aca="1" ref="J70" ca="1">IF(COUNTIFS('PTC GRTgaz'!$K$7:$K$15996,"",'PTC GRTgaz'!$A$7:$A$15996,J$16,'PTC GRTgaz'!$D$7:$D$15996,$A70,'PTC GRTgaz'!$C$7:$C$15996,"DEL")&gt;0,J$14,SUMIFS('PTC GRTgaz'!$K$7:$K$15996,'PTC GRTgaz'!$A$7:$A$15996,J$16,'PTC GRTgaz'!$D$7:$D$15996,$A70,'PTC GRTgaz'!$C$7:$C$15996,"DEL")*1.0026*$F$4/INDIRECT($A$4&amp;"!D9"))</f>
        <v>150.65359477124181</v>
      </c>
      <c r="K70" s="118">
        <v>1000</v>
      </c>
      <c r="L70" s="119">
        <f t="shared" ca="1" si="1"/>
        <v>5.9051107066993511</v>
      </c>
      <c r="M70" s="176">
        <f t="shared" ca="1" si="5"/>
        <v>0.42682999999999999</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0.99835101229211942</v>
      </c>
      <c r="O70" s="71">
        <f t="shared" ca="1" si="6"/>
        <v>142.88491040305018</v>
      </c>
      <c r="S70" s="119">
        <f t="shared" ca="1" si="2"/>
        <v>8.1139964478939834</v>
      </c>
      <c r="T70" s="54">
        <f t="shared" ca="1" si="7"/>
        <v>0.59026999999999996</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0.9644279404675834</v>
      </c>
      <c r="V70" s="71">
        <f t="shared" ca="1" si="8"/>
        <v>145.29453612926665</v>
      </c>
    </row>
    <row r="71" spans="1:22" x14ac:dyDescent="0.35">
      <c r="A71" s="32">
        <f t="shared" si="9"/>
        <v>45802</v>
      </c>
      <c r="B71" s="70" cm="1">
        <f t="array" aca="1" ref="B71" ca="1">_xlfn.XLOOKUP(A71,INDIRECT($A$5&amp;"!$AJ$41:$AJ$406"),INDIRECT($A$5&amp;"!$AK$41:$AK$406"))*SUM($F$3:$I$3)</f>
        <v>0</v>
      </c>
      <c r="C71" s="70" cm="1">
        <f t="array" aca="1" ref="C71" ca="1">_xlfn.XLOOKUP(A71,INDIRECT($A$5&amp;"!$AJ$41:$AJ$406"),INDIRECT($A$5&amp;"!$AL$41:$AL$406"))*SUM($F$3:$I$3)</f>
        <v>13.5</v>
      </c>
      <c r="D71" s="70" cm="1">
        <f t="array" aca="1" ref="D71" ca="1">_xlfn.XLOOKUP(A71,INDIRECT($A$5&amp;"!$AJ$41:$AJ$406"),INDIRECT($A$5&amp;"!$AO$41:$AO$406"))*SUM($F$3:$I$3)</f>
        <v>8.7750000000000004</v>
      </c>
      <c r="E71" s="34" cm="1">
        <f t="array" ref="E71">SUMPRODUCT(('PT Storengy'!$B$8:$K$372)*('PT Storengy'!$A$8:$A$372=$A71)*('PT Storengy'!$B$5:$K$5=$A$6)*('PT Storengy'!$B$7:$K$7=$A$7))</f>
        <v>0.05</v>
      </c>
      <c r="F71" s="119">
        <f t="shared" ca="1" si="0"/>
        <v>6.0479040000000017</v>
      </c>
      <c r="G71" s="176">
        <f t="shared" ca="1" si="3"/>
        <v>0.43741999999999998</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0.99770014461316059</v>
      </c>
      <c r="I71" s="71">
        <f t="shared" ca="1" si="4"/>
        <v>142.79179999999999</v>
      </c>
      <c r="J71" s="118" cm="1">
        <f t="array" aca="1" ref="J71" ca="1">IF(COUNTIFS('PTC GRTgaz'!$K$7:$K$15996,"",'PTC GRTgaz'!$A$7:$A$15996,J$16,'PTC GRTgaz'!$D$7:$D$15996,$A71,'PTC GRTgaz'!$C$7:$C$15996,"DEL")&gt;0,J$14,SUMIFS('PTC GRTgaz'!$K$7:$K$15996,'PTC GRTgaz'!$A$7:$A$15996,J$16,'PTC GRTgaz'!$D$7:$D$15996,$A71,'PTC GRTgaz'!$C$7:$C$15996,"DEL")*1.0026*$F$4/INDIRECT($A$4&amp;"!D9"))</f>
        <v>150.65359477124181</v>
      </c>
      <c r="K71" s="118">
        <v>1000</v>
      </c>
      <c r="L71" s="119">
        <f t="shared" ca="1" si="1"/>
        <v>6.0479024643246238</v>
      </c>
      <c r="M71" s="176">
        <f t="shared" ca="1" si="5"/>
        <v>0.43741999999999998</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0.99770014461316059</v>
      </c>
      <c r="O71" s="71">
        <f t="shared" ca="1" si="6"/>
        <v>142.7917576252724</v>
      </c>
      <c r="S71" s="119">
        <f t="shared" ca="1" si="2"/>
        <v>8.2572624839143174</v>
      </c>
      <c r="T71" s="54">
        <f t="shared" ca="1" si="7"/>
        <v>0.60104000000000002</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0.95096327597011387</v>
      </c>
      <c r="V71" s="71">
        <f t="shared" ca="1" si="8"/>
        <v>143.26603602033413</v>
      </c>
    </row>
    <row r="72" spans="1:22" x14ac:dyDescent="0.35">
      <c r="A72" s="32">
        <f t="shared" si="9"/>
        <v>45803</v>
      </c>
      <c r="B72" s="70" cm="1">
        <f t="array" aca="1" ref="B72" ca="1">_xlfn.XLOOKUP(A72,INDIRECT($A$5&amp;"!$AJ$41:$AJ$406"),INDIRECT($A$5&amp;"!$AK$41:$AK$406"))*SUM($F$3:$I$3)</f>
        <v>0</v>
      </c>
      <c r="C72" s="70" cm="1">
        <f t="array" aca="1" ref="C72" ca="1">_xlfn.XLOOKUP(A72,INDIRECT($A$5&amp;"!$AJ$41:$AJ$406"),INDIRECT($A$5&amp;"!$AL$41:$AL$406"))*SUM($F$3:$I$3)</f>
        <v>13.5</v>
      </c>
      <c r="D72" s="70" cm="1">
        <f t="array" aca="1" ref="D72" ca="1">_xlfn.XLOOKUP(A72,INDIRECT($A$5&amp;"!$AJ$41:$AJ$406"),INDIRECT($A$5&amp;"!$AO$41:$AO$406"))*SUM($F$3:$I$3)</f>
        <v>8.7750000000000004</v>
      </c>
      <c r="E72" s="34" cm="1">
        <f t="array" ref="E72">SUMPRODUCT(('PT Storengy'!$B$8:$K$372)*('PT Storengy'!$A$8:$A$372=$A72)*('PT Storengy'!$B$5:$K$5=$A$6)*('PT Storengy'!$B$7:$K$7=$A$7))</f>
        <v>0.05</v>
      </c>
      <c r="F72" s="119">
        <f t="shared" ca="1" si="0"/>
        <v>6.1906028000000015</v>
      </c>
      <c r="G72" s="176">
        <f t="shared" ca="1" si="3"/>
        <v>0.44799</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0.99705050614606017</v>
      </c>
      <c r="I72" s="71">
        <f t="shared" ca="1" si="4"/>
        <v>142.69880000000001</v>
      </c>
      <c r="J72" s="118" cm="1">
        <f t="array" aca="1" ref="J72" ca="1">IF(COUNTIFS('PTC GRTgaz'!$K$7:$K$15996,"",'PTC GRTgaz'!$A$7:$A$15996,J$16,'PTC GRTgaz'!$D$7:$D$15996,$A72,'PTC GRTgaz'!$C$7:$C$15996,"DEL")&gt;0,J$14,SUMIFS('PTC GRTgaz'!$K$7:$K$15996,'PTC GRTgaz'!$A$7:$A$15996,J$16,'PTC GRTgaz'!$D$7:$D$15996,$A72,'PTC GRTgaz'!$C$7:$C$15996,"DEL")*1.0026*$F$4/INDIRECT($A$4&amp;"!D9"))</f>
        <v>150.65359477124181</v>
      </c>
      <c r="K72" s="118">
        <v>1000</v>
      </c>
      <c r="L72" s="119">
        <f t="shared" ca="1" si="1"/>
        <v>6.1906012450980441</v>
      </c>
      <c r="M72" s="176">
        <f t="shared" ca="1" si="5"/>
        <v>0.44799</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0.99705050614606017</v>
      </c>
      <c r="O72" s="71">
        <f t="shared" ca="1" si="6"/>
        <v>142.69878077342057</v>
      </c>
      <c r="S72" s="119">
        <f t="shared" ca="1" si="2"/>
        <v>8.3983694581336348</v>
      </c>
      <c r="T72" s="54">
        <f t="shared" ca="1" si="7"/>
        <v>0.61165000000000003</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0.93663197637985129</v>
      </c>
      <c r="V72" s="71">
        <f t="shared" ca="1" si="8"/>
        <v>141.10697421931746</v>
      </c>
    </row>
    <row r="73" spans="1:22" x14ac:dyDescent="0.35">
      <c r="A73" s="32">
        <f t="shared" si="9"/>
        <v>45804</v>
      </c>
      <c r="B73" s="70" cm="1">
        <f t="array" aca="1" ref="B73" ca="1">_xlfn.XLOOKUP(A73,INDIRECT($A$5&amp;"!$AJ$41:$AJ$406"),INDIRECT($A$5&amp;"!$AK$41:$AK$406"))*SUM($F$3:$I$3)</f>
        <v>0</v>
      </c>
      <c r="C73" s="70" cm="1">
        <f t="array" aca="1" ref="C73" ca="1">_xlfn.XLOOKUP(A73,INDIRECT($A$5&amp;"!$AJ$41:$AJ$406"),INDIRECT($A$5&amp;"!$AL$41:$AL$406"))*SUM($F$3:$I$3)</f>
        <v>13.5</v>
      </c>
      <c r="D73" s="70" cm="1">
        <f t="array" aca="1" ref="D73" ca="1">_xlfn.XLOOKUP(A73,INDIRECT($A$5&amp;"!$AJ$41:$AJ$406"),INDIRECT($A$5&amp;"!$AO$41:$AO$406"))*SUM($F$3:$I$3)</f>
        <v>8.7750000000000004</v>
      </c>
      <c r="E73" s="34" cm="1">
        <f t="array" ref="E73">SUMPRODUCT(('PT Storengy'!$B$8:$K$372)*('PT Storengy'!$A$8:$A$372=$A73)*('PT Storengy'!$B$5:$K$5=$A$6)*('PT Storengy'!$B$7:$K$7=$A$7))</f>
        <v>0.05</v>
      </c>
      <c r="F73" s="119">
        <f t="shared" ca="1" si="0"/>
        <v>6.3332086000000016</v>
      </c>
      <c r="G73" s="176">
        <f t="shared" ca="1" si="3"/>
        <v>0.45856000000000002</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0.99640086767895963</v>
      </c>
      <c r="I73" s="71">
        <f t="shared" ca="1" si="4"/>
        <v>142.60579999999999</v>
      </c>
      <c r="J73" s="118" cm="1">
        <f t="array" aca="1" ref="J73" ca="1">IF(COUNTIFS('PTC GRTgaz'!$K$7:$K$15996,"",'PTC GRTgaz'!$A$7:$A$15996,J$16,'PTC GRTgaz'!$D$7:$D$15996,$A73,'PTC GRTgaz'!$C$7:$C$15996,"DEL")&gt;0,J$14,SUMIFS('PTC GRTgaz'!$K$7:$K$15996,'PTC GRTgaz'!$A$7:$A$15996,J$16,'PTC GRTgaz'!$D$7:$D$15996,$A73,'PTC GRTgaz'!$C$7:$C$15996,"DEL")*1.0026*$F$4/INDIRECT($A$4&amp;"!D9"))</f>
        <v>150.65359477124181</v>
      </c>
      <c r="K73" s="118">
        <v>1000</v>
      </c>
      <c r="L73" s="119">
        <f t="shared" ca="1" si="1"/>
        <v>6.3332070490196131</v>
      </c>
      <c r="M73" s="176">
        <f t="shared" ca="1" si="5"/>
        <v>0.45856000000000002</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0.99640086767895963</v>
      </c>
      <c r="O73" s="71">
        <f t="shared" ca="1" si="6"/>
        <v>142.60580392156871</v>
      </c>
      <c r="S73" s="119">
        <f t="shared" ca="1" si="2"/>
        <v>8.5373499294480872</v>
      </c>
      <c r="T73" s="54">
        <f t="shared" ca="1" si="7"/>
        <v>0.62209999999999999</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0.92251679440829182</v>
      </c>
      <c r="V73" s="71">
        <f t="shared" ca="1" si="8"/>
        <v>138.98047131445179</v>
      </c>
    </row>
    <row r="74" spans="1:22" x14ac:dyDescent="0.35">
      <c r="A74" s="32">
        <f t="shared" si="9"/>
        <v>45805</v>
      </c>
      <c r="B74" s="70" cm="1">
        <f t="array" aca="1" ref="B74" ca="1">_xlfn.XLOOKUP(A74,INDIRECT($A$5&amp;"!$AJ$41:$AJ$406"),INDIRECT($A$5&amp;"!$AK$41:$AK$406"))*SUM($F$3:$I$3)</f>
        <v>0</v>
      </c>
      <c r="C74" s="70" cm="1">
        <f t="array" aca="1" ref="C74" ca="1">_xlfn.XLOOKUP(A74,INDIRECT($A$5&amp;"!$AJ$41:$AJ$406"),INDIRECT($A$5&amp;"!$AL$41:$AL$406"))*SUM($F$3:$I$3)</f>
        <v>13.5</v>
      </c>
      <c r="D74" s="70" cm="1">
        <f t="array" aca="1" ref="D74" ca="1">_xlfn.XLOOKUP(A74,INDIRECT($A$5&amp;"!$AJ$41:$AJ$406"),INDIRECT($A$5&amp;"!$AO$41:$AO$406"))*SUM($F$3:$I$3)</f>
        <v>8.7750000000000004</v>
      </c>
      <c r="E74" s="34" cm="1">
        <f t="array" ref="E74">SUMPRODUCT(('PT Storengy'!$B$8:$K$372)*('PT Storengy'!$A$8:$A$372=$A74)*('PT Storengy'!$B$5:$K$5=$A$6)*('PT Storengy'!$B$7:$K$7=$A$7))</f>
        <v>0.05</v>
      </c>
      <c r="F74" s="119">
        <f t="shared" ca="1" si="0"/>
        <v>6.4757214000000012</v>
      </c>
      <c r="G74" s="176">
        <f t="shared" ca="1" si="3"/>
        <v>0.46912999999999999</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0.9957512292118591</v>
      </c>
      <c r="I74" s="71">
        <f t="shared" ca="1" si="4"/>
        <v>142.5128</v>
      </c>
      <c r="J74" s="118" cm="1">
        <f t="array" aca="1" ref="J74" ca="1">IF(COUNTIFS('PTC GRTgaz'!$K$7:$K$15996,"",'PTC GRTgaz'!$A$7:$A$15996,J$16,'PTC GRTgaz'!$D$7:$D$15996,$A74,'PTC GRTgaz'!$C$7:$C$15996,"DEL")&gt;0,J$14,SUMIFS('PTC GRTgaz'!$K$7:$K$15996,'PTC GRTgaz'!$A$7:$A$15996,J$16,'PTC GRTgaz'!$D$7:$D$15996,$A74,'PTC GRTgaz'!$C$7:$C$15996,"DEL")*1.0026*$F$4/INDIRECT($A$4&amp;"!D9"))</f>
        <v>150.65359477124181</v>
      </c>
      <c r="K74" s="118">
        <v>1000</v>
      </c>
      <c r="L74" s="119">
        <f t="shared" ca="1" si="1"/>
        <v>6.4757198760893298</v>
      </c>
      <c r="M74" s="176">
        <f t="shared" ca="1" si="5"/>
        <v>0.46912999999999999</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0.9957512292118591</v>
      </c>
      <c r="O74" s="71">
        <f t="shared" ca="1" si="6"/>
        <v>142.51282706971685</v>
      </c>
      <c r="S74" s="119">
        <f t="shared" ca="1" si="2"/>
        <v>8.6742344218228151</v>
      </c>
      <c r="T74" s="54">
        <f t="shared" ca="1" si="7"/>
        <v>0.63239999999999996</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0.90860422270426677</v>
      </c>
      <c r="V74" s="71">
        <f t="shared" ca="1" si="8"/>
        <v>136.88449237472776</v>
      </c>
    </row>
    <row r="75" spans="1:22" x14ac:dyDescent="0.35">
      <c r="A75" s="32">
        <f t="shared" si="9"/>
        <v>45806</v>
      </c>
      <c r="B75" s="70" cm="1">
        <f t="array" aca="1" ref="B75" ca="1">_xlfn.XLOOKUP(A75,INDIRECT($A$5&amp;"!$AJ$41:$AJ$406"),INDIRECT($A$5&amp;"!$AK$41:$AK$406"))*SUM($F$3:$I$3)</f>
        <v>0</v>
      </c>
      <c r="C75" s="70" cm="1">
        <f t="array" aca="1" ref="C75" ca="1">_xlfn.XLOOKUP(A75,INDIRECT($A$5&amp;"!$AJ$41:$AJ$406"),INDIRECT($A$5&amp;"!$AL$41:$AL$406"))*SUM($F$3:$I$3)</f>
        <v>13.5</v>
      </c>
      <c r="D75" s="70" cm="1">
        <f t="array" aca="1" ref="D75" ca="1">_xlfn.XLOOKUP(A75,INDIRECT($A$5&amp;"!$AJ$41:$AJ$406"),INDIRECT($A$5&amp;"!$AO$41:$AO$406"))*SUM($F$3:$I$3)</f>
        <v>8.7750000000000004</v>
      </c>
      <c r="E75" s="34" cm="1">
        <f t="array" ref="E75">SUMPRODUCT(('PT Storengy'!$B$8:$K$372)*('PT Storengy'!$A$8:$A$372=$A75)*('PT Storengy'!$B$5:$K$5=$A$6)*('PT Storengy'!$B$7:$K$7=$A$7))</f>
        <v>0.05</v>
      </c>
      <c r="F75" s="119">
        <f t="shared" ca="1" si="0"/>
        <v>6.6181414000000007</v>
      </c>
      <c r="G75" s="176">
        <f t="shared" ca="1" si="3"/>
        <v>0.47968</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0.99510281995661698</v>
      </c>
      <c r="I75" s="71">
        <f t="shared" ca="1" si="4"/>
        <v>142.41999999999999</v>
      </c>
      <c r="J75" s="118" cm="1">
        <f t="array" aca="1" ref="J75" ca="1">IF(COUNTIFS('PTC GRTgaz'!$K$7:$K$15996,"",'PTC GRTgaz'!$A$7:$A$15996,J$16,'PTC GRTgaz'!$D$7:$D$15996,$A75,'PTC GRTgaz'!$C$7:$C$15996,"DEL")&gt;0,J$14,SUMIFS('PTC GRTgaz'!$K$7:$K$15996,'PTC GRTgaz'!$A$7:$A$15996,J$16,'PTC GRTgaz'!$D$7:$D$15996,$A75,'PTC GRTgaz'!$C$7:$C$15996,"DEL")*1.0026*$F$4/INDIRECT($A$4&amp;"!D9"))</f>
        <v>150.65359477124181</v>
      </c>
      <c r="K75" s="118">
        <v>1000</v>
      </c>
      <c r="L75" s="119">
        <f t="shared" ca="1" si="1"/>
        <v>6.6181399022331204</v>
      </c>
      <c r="M75" s="176">
        <f t="shared" ca="1" si="5"/>
        <v>0.47968</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0.99510281995661698</v>
      </c>
      <c r="O75" s="71">
        <f t="shared" ca="1" si="6"/>
        <v>142.42002614379095</v>
      </c>
      <c r="S75" s="119">
        <f t="shared" ca="1" si="2"/>
        <v>8.80905549415397</v>
      </c>
      <c r="T75" s="54">
        <f t="shared" ca="1" si="7"/>
        <v>0.64254</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0.89490776861894505</v>
      </c>
      <c r="V75" s="71">
        <f t="shared" ca="1" si="8"/>
        <v>134.82107233115477</v>
      </c>
    </row>
    <row r="76" spans="1:22" x14ac:dyDescent="0.35">
      <c r="A76" s="32">
        <f t="shared" si="9"/>
        <v>45807</v>
      </c>
      <c r="B76" s="70" cm="1">
        <f t="array" aca="1" ref="B76" ca="1">_xlfn.XLOOKUP(A76,INDIRECT($A$5&amp;"!$AJ$41:$AJ$406"),INDIRECT($A$5&amp;"!$AK$41:$AK$406"))*SUM($F$3:$I$3)</f>
        <v>0</v>
      </c>
      <c r="C76" s="70" cm="1">
        <f t="array" aca="1" ref="C76" ca="1">_xlfn.XLOOKUP(A76,INDIRECT($A$5&amp;"!$AJ$41:$AJ$406"),INDIRECT($A$5&amp;"!$AL$41:$AL$406"))*SUM($F$3:$I$3)</f>
        <v>13.5</v>
      </c>
      <c r="D76" s="70" cm="1">
        <f t="array" aca="1" ref="D76" ca="1">_xlfn.XLOOKUP(A76,INDIRECT($A$5&amp;"!$AJ$41:$AJ$406"),INDIRECT($A$5&amp;"!$AO$41:$AO$406"))*SUM($F$3:$I$3)</f>
        <v>8.7750000000000004</v>
      </c>
      <c r="E76" s="34" cm="1">
        <f t="array" ref="E76">SUMPRODUCT(('PT Storengy'!$B$8:$K$372)*('PT Storengy'!$A$8:$A$372=$A76)*('PT Storengy'!$B$5:$K$5=$A$6)*('PT Storengy'!$B$7:$K$7=$A$7))</f>
        <v>0.05</v>
      </c>
      <c r="F76" s="119">
        <f t="shared" ca="1" si="0"/>
        <v>6.7604686000000012</v>
      </c>
      <c r="G76" s="176">
        <f t="shared" ca="1" si="3"/>
        <v>0.49023</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0.99445441070137475</v>
      </c>
      <c r="I76" s="71">
        <f t="shared" ca="1" si="4"/>
        <v>142.3272</v>
      </c>
      <c r="J76" s="118" cm="1">
        <f t="array" aca="1" ref="J76" ca="1">IF(COUNTIFS('PTC GRTgaz'!$K$7:$K$15996,"",'PTC GRTgaz'!$A$7:$A$15996,J$16,'PTC GRTgaz'!$D$7:$D$15996,$A76,'PTC GRTgaz'!$C$7:$C$15996,"DEL")&gt;0,J$14,SUMIFS('PTC GRTgaz'!$K$7:$K$15996,'PTC GRTgaz'!$A$7:$A$15996,J$16,'PTC GRTgaz'!$D$7:$D$15996,$A76,'PTC GRTgaz'!$C$7:$C$15996,"DEL")*1.0026*$F$4/INDIRECT($A$4&amp;"!D9"))</f>
        <v>150.65359477124181</v>
      </c>
      <c r="K76" s="118">
        <v>1000</v>
      </c>
      <c r="L76" s="119">
        <f t="shared" ca="1" si="1"/>
        <v>6.7604671274509851</v>
      </c>
      <c r="M76" s="176">
        <f t="shared" ca="1" si="5"/>
        <v>0.49023</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0.99445441070137475</v>
      </c>
      <c r="O76" s="71">
        <f t="shared" ca="1" si="6"/>
        <v>142.32722521786502</v>
      </c>
      <c r="S76" s="119">
        <f t="shared" ca="1" si="2"/>
        <v>8.9418457053377036</v>
      </c>
      <c r="T76" s="54">
        <f t="shared" ca="1" si="7"/>
        <v>0.65251999999999999</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0.88142743215232666</v>
      </c>
      <c r="V76" s="71">
        <f t="shared" ca="1" si="8"/>
        <v>132.79021118373285</v>
      </c>
    </row>
    <row r="77" spans="1:22" x14ac:dyDescent="0.35">
      <c r="A77" s="32">
        <f t="shared" si="9"/>
        <v>45808</v>
      </c>
      <c r="B77" s="70" cm="1">
        <f t="array" aca="1" ref="B77" ca="1">_xlfn.XLOOKUP(A77,INDIRECT($A$5&amp;"!$AJ$41:$AJ$406"),INDIRECT($A$5&amp;"!$AK$41:$AK$406"))*SUM($F$3:$I$3)</f>
        <v>2.7</v>
      </c>
      <c r="C77" s="70" cm="1">
        <f t="array" aca="1" ref="C77" ca="1">_xlfn.XLOOKUP(A77,INDIRECT($A$5&amp;"!$AJ$41:$AJ$406"),INDIRECT($A$5&amp;"!$AL$41:$AL$406"))*SUM($F$3:$I$3)</f>
        <v>8.7750000000000004</v>
      </c>
      <c r="D77" s="70" cm="1">
        <f t="array" aca="1" ref="D77" ca="1">_xlfn.XLOOKUP(A77,INDIRECT($A$5&amp;"!$AJ$41:$AJ$406"),INDIRECT($A$5&amp;"!$AO$41:$AO$406"))*SUM($F$3:$I$3)</f>
        <v>8.7750000000000004</v>
      </c>
      <c r="E77" s="34" cm="1">
        <f t="array" ref="E77">SUMPRODUCT(('PT Storengy'!$B$8:$K$372)*('PT Storengy'!$A$8:$A$372=$A77)*('PT Storengy'!$B$5:$K$5=$A$6)*('PT Storengy'!$B$7:$K$7=$A$7))</f>
        <v>0.05</v>
      </c>
      <c r="F77" s="119">
        <f t="shared" ca="1" si="0"/>
        <v>6.9027030000000007</v>
      </c>
      <c r="G77" s="176">
        <f t="shared" ca="1" si="3"/>
        <v>0.50078</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0.99380600144613251</v>
      </c>
      <c r="I77" s="71">
        <f t="shared" ca="1" si="4"/>
        <v>142.23439999999999</v>
      </c>
      <c r="J77" s="118" cm="1">
        <f t="array" aca="1" ref="J77" ca="1">IF(COUNTIFS('PTC GRTgaz'!$K$7:$K$15996,"",'PTC GRTgaz'!$A$7:$A$15996,J$16,'PTC GRTgaz'!$D$7:$D$15996,$A77,'PTC GRTgaz'!$C$7:$C$15996,"DEL")&gt;0,J$14,SUMIFS('PTC GRTgaz'!$K$7:$K$15996,'PTC GRTgaz'!$A$7:$A$15996,J$16,'PTC GRTgaz'!$D$7:$D$15996,$A77,'PTC GRTgaz'!$C$7:$C$15996,"DEL")*1.0026*$F$4/INDIRECT($A$4&amp;"!D9"))</f>
        <v>150.65359477124181</v>
      </c>
      <c r="K77" s="118">
        <v>1000</v>
      </c>
      <c r="L77" s="119">
        <f t="shared" ca="1" si="1"/>
        <v>6.9027015517429238</v>
      </c>
      <c r="M77" s="176">
        <f t="shared" ca="1" si="5"/>
        <v>0.50078</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0.99380600144613251</v>
      </c>
      <c r="O77" s="71">
        <f t="shared" ca="1" si="6"/>
        <v>142.23442429193909</v>
      </c>
      <c r="S77" s="119">
        <f t="shared" ca="1" si="2"/>
        <v>9.0726335444081467</v>
      </c>
      <c r="T77" s="54">
        <f t="shared" ca="1" si="7"/>
        <v>0.66235999999999995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0.86813619860207347</v>
      </c>
      <c r="V77" s="71">
        <f t="shared" ca="1" si="8"/>
        <v>130.78783907044308</v>
      </c>
    </row>
    <row r="78" spans="1:22" x14ac:dyDescent="0.35">
      <c r="A78" s="32">
        <f t="shared" si="9"/>
        <v>45809</v>
      </c>
      <c r="B78" s="70" cm="1">
        <f t="array" aca="1" ref="B78" ca="1">_xlfn.XLOOKUP(A78,INDIRECT($A$5&amp;"!$AJ$41:$AJ$406"),INDIRECT($A$5&amp;"!$AK$41:$AK$406"))*SUM($F$3:$I$3)</f>
        <v>0</v>
      </c>
      <c r="C78" s="70" cm="1">
        <f t="array" aca="1" ref="C78" ca="1">_xlfn.XLOOKUP(A78,INDIRECT($A$5&amp;"!$AJ$41:$AJ$406"),INDIRECT($A$5&amp;"!$AL$41:$AL$406"))*SUM($F$3:$I$3)</f>
        <v>13.5</v>
      </c>
      <c r="D78" s="70" cm="1">
        <f t="array" aca="1" ref="D78" ca="1">_xlfn.XLOOKUP(A78,INDIRECT($A$5&amp;"!$AJ$41:$AJ$406"),INDIRECT($A$5&amp;"!$AO$41:$AO$406"))*SUM($F$3:$I$3)</f>
        <v>12.15</v>
      </c>
      <c r="E78" s="34" cm="1">
        <f t="array" ref="E78">SUMPRODUCT(('PT Storengy'!$B$8:$K$372)*('PT Storengy'!$A$8:$A$372=$A78)*('PT Storengy'!$B$5:$K$5=$A$6)*('PT Storengy'!$B$7:$K$7=$A$7))</f>
        <v>0.05</v>
      </c>
      <c r="F78" s="119">
        <f t="shared" ca="1" si="0"/>
        <v>7.0448448000000008</v>
      </c>
      <c r="G78" s="176">
        <f t="shared" ca="1" si="3"/>
        <v>0.51131000000000004</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0.99315882140274858</v>
      </c>
      <c r="I78" s="71">
        <f t="shared" ca="1" si="4"/>
        <v>142.14179999999999</v>
      </c>
      <c r="J78" s="118" cm="1">
        <f t="array" aca="1" ref="J78" ca="1">IF(COUNTIFS('PTC GRTgaz'!$K$7:$K$15996,"",'PTC GRTgaz'!$A$7:$A$15996,J$16,'PTC GRTgaz'!$D$7:$D$15996,$A78,'PTC GRTgaz'!$C$7:$C$15996,"DEL")&gt;0,J$14,SUMIFS('PTC GRTgaz'!$K$7:$K$15996,'PTC GRTgaz'!$A$7:$A$15996,J$16,'PTC GRTgaz'!$D$7:$D$15996,$A78,'PTC GRTgaz'!$C$7:$C$15996,"DEL")*1.0026*$F$4/INDIRECT($A$4&amp;"!D9"))</f>
        <v>150.65359477124181</v>
      </c>
      <c r="K78" s="118">
        <v>1000</v>
      </c>
      <c r="L78" s="119">
        <f t="shared" ca="1" si="1"/>
        <v>7.0448433510348627</v>
      </c>
      <c r="M78" s="176">
        <f t="shared" ca="1" si="5"/>
        <v>0.51131000000000004</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0.99315882140274858</v>
      </c>
      <c r="O78" s="71">
        <f t="shared" ca="1" si="6"/>
        <v>142.14179929193909</v>
      </c>
      <c r="S78" s="119">
        <f t="shared" ca="1" si="2"/>
        <v>9.2014495353304415</v>
      </c>
      <c r="T78" s="54">
        <f t="shared" ca="1" si="7"/>
        <v>0.67205000000000004</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0.85504757531935471</v>
      </c>
      <c r="V78" s="71">
        <f t="shared" ca="1" si="8"/>
        <v>128.81599092229493</v>
      </c>
    </row>
    <row r="79" spans="1:22" x14ac:dyDescent="0.35">
      <c r="A79" s="32">
        <f t="shared" si="9"/>
        <v>45810</v>
      </c>
      <c r="B79" s="70" cm="1">
        <f t="array" aca="1" ref="B79" ca="1">_xlfn.XLOOKUP(A79,INDIRECT($A$5&amp;"!$AJ$41:$AJ$406"),INDIRECT($A$5&amp;"!$AK$41:$AK$406"))*SUM($F$3:$I$3)</f>
        <v>0</v>
      </c>
      <c r="C79" s="70" cm="1">
        <f t="array" aca="1" ref="C79" ca="1">_xlfn.XLOOKUP(A79,INDIRECT($A$5&amp;"!$AJ$41:$AJ$406"),INDIRECT($A$5&amp;"!$AL$41:$AL$406"))*SUM($F$3:$I$3)</f>
        <v>13.5</v>
      </c>
      <c r="D79" s="70" cm="1">
        <f t="array" aca="1" ref="D79" ca="1">_xlfn.XLOOKUP(A79,INDIRECT($A$5&amp;"!$AJ$41:$AJ$406"),INDIRECT($A$5&amp;"!$AO$41:$AO$406"))*SUM($F$3:$I$3)</f>
        <v>12.15</v>
      </c>
      <c r="E79" s="34" cm="1">
        <f t="array" ref="E79">SUMPRODUCT(('PT Storengy'!$B$8:$K$372)*('PT Storengy'!$A$8:$A$372=$A79)*('PT Storengy'!$B$5:$K$5=$A$6)*('PT Storengy'!$B$7:$K$7=$A$7))</f>
        <v>0.8</v>
      </c>
      <c r="F79" s="119">
        <f t="shared" ca="1" si="0"/>
        <v>7.0747499000000005</v>
      </c>
      <c r="G79" s="176">
        <f t="shared" ca="1" si="3"/>
        <v>0.52183999999999997</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0.99251164135936454</v>
      </c>
      <c r="I79" s="71">
        <f t="shared" ca="1" si="4"/>
        <v>29.905100000000001</v>
      </c>
      <c r="J79" s="118" cm="1">
        <f t="array" aca="1" ref="J79" ca="1">IF(COUNTIFS('PTC GRTgaz'!$K$7:$K$15996,"",'PTC GRTgaz'!$A$7:$A$15996,J$16,'PTC GRTgaz'!$D$7:$D$15996,$A79,'PTC GRTgaz'!$C$7:$C$15996,"DEL")&gt;0,J$14,SUMIFS('PTC GRTgaz'!$K$7:$K$15996,'PTC GRTgaz'!$A$7:$A$15996,J$16,'PTC GRTgaz'!$D$7:$D$15996,$A79,'PTC GRTgaz'!$C$7:$C$15996,"DEL")*1.0026*$F$4/INDIRECT($A$4&amp;"!D9"))</f>
        <v>150.65359477124181</v>
      </c>
      <c r="K79" s="118">
        <v>1000</v>
      </c>
      <c r="L79" s="119">
        <f t="shared" ca="1" si="1"/>
        <v>7.0747484403594818</v>
      </c>
      <c r="M79" s="176">
        <f t="shared" ca="1" si="5"/>
        <v>0.52183999999999997</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0.99251164135936454</v>
      </c>
      <c r="O79" s="71">
        <f t="shared" ca="1" si="6"/>
        <v>29.90508932461875</v>
      </c>
      <c r="S79" s="119">
        <f t="shared" ca="1" si="2"/>
        <v>9.3283242020697301</v>
      </c>
      <c r="T79" s="54">
        <f t="shared" ca="1" si="7"/>
        <v>0.68159000000000003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0.84216156230417039</v>
      </c>
      <c r="V79" s="71">
        <f t="shared" ca="1" si="8"/>
        <v>126.8746667392884</v>
      </c>
    </row>
    <row r="80" spans="1:22" x14ac:dyDescent="0.35">
      <c r="A80" s="32">
        <f t="shared" si="9"/>
        <v>45811</v>
      </c>
      <c r="B80" s="70" cm="1">
        <f t="array" aca="1" ref="B80" ca="1">_xlfn.XLOOKUP(A80,INDIRECT($A$5&amp;"!$AJ$41:$AJ$406"),INDIRECT($A$5&amp;"!$AK$41:$AK$406"))*SUM($F$3:$I$3)</f>
        <v>0</v>
      </c>
      <c r="C80" s="70" cm="1">
        <f t="array" aca="1" ref="C80" ca="1">_xlfn.XLOOKUP(A80,INDIRECT($A$5&amp;"!$AJ$41:$AJ$406"),INDIRECT($A$5&amp;"!$AL$41:$AL$406"))*SUM($F$3:$I$3)</f>
        <v>13.5</v>
      </c>
      <c r="D80" s="70" cm="1">
        <f t="array" aca="1" ref="D80" ca="1">_xlfn.XLOOKUP(A80,INDIRECT($A$5&amp;"!$AJ$41:$AJ$406"),INDIRECT($A$5&amp;"!$AO$41:$AO$406"))*SUM($F$3:$I$3)</f>
        <v>12.15</v>
      </c>
      <c r="E80" s="34" cm="1">
        <f t="array" ref="E80">SUMPRODUCT(('PT Storengy'!$B$8:$K$372)*('PT Storengy'!$A$8:$A$372=$A80)*('PT Storengy'!$B$5:$K$5=$A$6)*('PT Storengy'!$B$7:$K$7=$A$7))</f>
        <v>0.8</v>
      </c>
      <c r="F80" s="119">
        <f t="shared" ca="1" si="0"/>
        <v>7.1046509000000002</v>
      </c>
      <c r="G80" s="176">
        <f t="shared" ca="1" si="3"/>
        <v>0.52405999999999997</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0.99237519884309566</v>
      </c>
      <c r="I80" s="71">
        <f t="shared" ca="1" si="4"/>
        <v>29.901</v>
      </c>
      <c r="J80" s="118" cm="1">
        <f t="array" aca="1" ref="J80" ca="1">IF(COUNTIFS('PTC GRTgaz'!$K$7:$K$15996,"",'PTC GRTgaz'!$A$7:$A$15996,J$16,'PTC GRTgaz'!$D$7:$D$15996,$A80,'PTC GRTgaz'!$C$7:$C$15996,"DEL")&gt;0,J$14,SUMIFS('PTC GRTgaz'!$K$7:$K$15996,'PTC GRTgaz'!$A$7:$A$15996,J$16,'PTC GRTgaz'!$D$7:$D$15996,$A80,'PTC GRTgaz'!$C$7:$C$15996,"DEL")*1.0026*$F$4/INDIRECT($A$4&amp;"!D9"))</f>
        <v>150.65359477124181</v>
      </c>
      <c r="K80" s="118">
        <v>1000</v>
      </c>
      <c r="L80" s="119">
        <f t="shared" ca="1" si="1"/>
        <v>7.1046494185729898</v>
      </c>
      <c r="M80" s="176">
        <f t="shared" ca="1" si="5"/>
        <v>0.52405999999999997</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0.99237519884309566</v>
      </c>
      <c r="O80" s="71">
        <f t="shared" ca="1" si="6"/>
        <v>29.900978213507642</v>
      </c>
      <c r="S80" s="119">
        <f t="shared" ca="1" si="2"/>
        <v>9.4532860336601434</v>
      </c>
      <c r="T80" s="54">
        <f t="shared" ca="1" si="7"/>
        <v>0.69098999999999999</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0.82946465220535137</v>
      </c>
      <c r="V80" s="71">
        <f t="shared" ca="1" si="8"/>
        <v>124.96183159041404</v>
      </c>
    </row>
    <row r="81" spans="1:22" x14ac:dyDescent="0.35">
      <c r="A81" s="32">
        <f t="shared" si="9"/>
        <v>45812</v>
      </c>
      <c r="B81" s="70" cm="1">
        <f t="array" aca="1" ref="B81" ca="1">_xlfn.XLOOKUP(A81,INDIRECT($A$5&amp;"!$AJ$41:$AJ$406"),INDIRECT($A$5&amp;"!$AK$41:$AK$406"))*SUM($F$3:$I$3)</f>
        <v>0</v>
      </c>
      <c r="C81" s="70" cm="1">
        <f t="array" aca="1" ref="C81" ca="1">_xlfn.XLOOKUP(A81,INDIRECT($A$5&amp;"!$AJ$41:$AJ$406"),INDIRECT($A$5&amp;"!$AL$41:$AL$406"))*SUM($F$3:$I$3)</f>
        <v>13.5</v>
      </c>
      <c r="D81" s="70" cm="1">
        <f t="array" aca="1" ref="D81" ca="1">_xlfn.XLOOKUP(A81,INDIRECT($A$5&amp;"!$AJ$41:$AJ$406"),INDIRECT($A$5&amp;"!$AO$41:$AO$406"))*SUM($F$3:$I$3)</f>
        <v>12.15</v>
      </c>
      <c r="E81" s="34" cm="1">
        <f t="array" ref="E81">SUMPRODUCT(('PT Storengy'!$B$8:$K$372)*('PT Storengy'!$A$8:$A$372=$A81)*('PT Storengy'!$B$5:$K$5=$A$6)*('PT Storengy'!$B$7:$K$7=$A$7))</f>
        <v>0.8</v>
      </c>
      <c r="F81" s="119">
        <f t="shared" ref="F81:F144" ca="1" si="10">F80+I81/1000</f>
        <v>7.1345478</v>
      </c>
      <c r="G81" s="176">
        <f t="shared" ca="1" si="3"/>
        <v>0.52627000000000002</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0.99223937093275572</v>
      </c>
      <c r="I81" s="71">
        <f t="shared" ca="1" si="4"/>
        <v>29.896899999999999</v>
      </c>
      <c r="J81" s="118" cm="1">
        <f t="array" aca="1" ref="J81" ca="1">IF(COUNTIFS('PTC GRTgaz'!$K$7:$K$15996,"",'PTC GRTgaz'!$A$7:$A$15996,J$16,'PTC GRTgaz'!$D$7:$D$15996,$A81,'PTC GRTgaz'!$C$7:$C$15996,"DEL")&gt;0,J$14,SUMIFS('PTC GRTgaz'!$K$7:$K$15996,'PTC GRTgaz'!$A$7:$A$15996,J$16,'PTC GRTgaz'!$D$7:$D$15996,$A81,'PTC GRTgaz'!$C$7:$C$15996,"DEL")*1.0026*$F$4/INDIRECT($A$4&amp;"!D9"))</f>
        <v>150.65359477124181</v>
      </c>
      <c r="K81" s="118">
        <v>1000</v>
      </c>
      <c r="L81" s="119">
        <f t="shared" ref="L81:L144" ca="1" si="11">L80+O81/1000</f>
        <v>7.134546304193905</v>
      </c>
      <c r="M81" s="176">
        <f t="shared" ca="1" si="5"/>
        <v>0.52627000000000002</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0.99223937093275572</v>
      </c>
      <c r="O81" s="71">
        <f t="shared" ca="1" si="6"/>
        <v>29.896885620915047</v>
      </c>
      <c r="S81" s="119">
        <f t="shared" ref="S81:S144" ca="1" si="12">S80+V81/1000</f>
        <v>9.5763642207334918</v>
      </c>
      <c r="T81" s="54">
        <f t="shared" ca="1" si="7"/>
        <v>0.70023999999999997</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0.81696150204868723</v>
      </c>
      <c r="V81" s="71">
        <f t="shared" ca="1" si="8"/>
        <v>123.07818707334796</v>
      </c>
    </row>
    <row r="82" spans="1:22" x14ac:dyDescent="0.35">
      <c r="A82" s="32">
        <f t="shared" si="9"/>
        <v>45813</v>
      </c>
      <c r="B82" s="70" cm="1">
        <f t="array" aca="1" ref="B82" ca="1">_xlfn.XLOOKUP(A82,INDIRECT($A$5&amp;"!$AJ$41:$AJ$406"),INDIRECT($A$5&amp;"!$AK$41:$AK$406"))*SUM($F$3:$I$3)</f>
        <v>0</v>
      </c>
      <c r="C82" s="70" cm="1">
        <f t="array" aca="1" ref="C82" ca="1">_xlfn.XLOOKUP(A82,INDIRECT($A$5&amp;"!$AJ$41:$AJ$406"),INDIRECT($A$5&amp;"!$AL$41:$AL$406"))*SUM($F$3:$I$3)</f>
        <v>13.5</v>
      </c>
      <c r="D82" s="70" cm="1">
        <f t="array" aca="1" ref="D82" ca="1">_xlfn.XLOOKUP(A82,INDIRECT($A$5&amp;"!$AJ$41:$AJ$406"),INDIRECT($A$5&amp;"!$AO$41:$AO$406"))*SUM($F$3:$I$3)</f>
        <v>12.15</v>
      </c>
      <c r="E82" s="34" cm="1">
        <f t="array" ref="E82">SUMPRODUCT(('PT Storengy'!$B$8:$K$372)*('PT Storengy'!$A$8:$A$372=$A82)*('PT Storengy'!$B$5:$K$5=$A$6)*('PT Storengy'!$B$7:$K$7=$A$7))</f>
        <v>0.8</v>
      </c>
      <c r="F82" s="119">
        <f t="shared" ca="1" si="10"/>
        <v>7.1644405999999998</v>
      </c>
      <c r="G82" s="176">
        <f t="shared" ref="G82:G145" ca="1" si="13">ROUND(F81/SUM($F$3,$G$3,$H$3,$I$3),5)</f>
        <v>0.52849000000000002</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0.99210292841648684</v>
      </c>
      <c r="I82" s="71">
        <f t="shared" ref="I82:I145" ca="1" si="14">ROUND(IF(F81*1000+$F$4*(1-$E82)*H82&gt;$D82*1000,$D82*1000-F81*1000,$F$4*(1-$E82)*H82),4)</f>
        <v>29.892800000000001</v>
      </c>
      <c r="J82" s="118" cm="1">
        <f t="array" aca="1" ref="J82" ca="1">IF(COUNTIFS('PTC GRTgaz'!$K$7:$K$15996,"",'PTC GRTgaz'!$A$7:$A$15996,J$16,'PTC GRTgaz'!$D$7:$D$15996,$A82,'PTC GRTgaz'!$C$7:$C$15996,"DEL")&gt;0,J$14,SUMIFS('PTC GRTgaz'!$K$7:$K$15996,'PTC GRTgaz'!$A$7:$A$15996,J$16,'PTC GRTgaz'!$D$7:$D$15996,$A82,'PTC GRTgaz'!$C$7:$C$15996,"DEL")*1.0026*$F$4/INDIRECT($A$4&amp;"!D9"))</f>
        <v>150.65359477124181</v>
      </c>
      <c r="K82" s="118">
        <v>1000</v>
      </c>
      <c r="L82" s="119">
        <f t="shared" ca="1" si="11"/>
        <v>7.1644390972222274</v>
      </c>
      <c r="M82" s="176">
        <f t="shared" ref="M82:M145" ca="1" si="15">ROUND(L81/SUM($F$3,$G$3,$H$3,$I$3),5)</f>
        <v>0.52847999999999995</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0.99210354302241588</v>
      </c>
      <c r="O82" s="71">
        <f t="shared" ref="O82:O145" ca="1" si="16">IF(L81*1000+MIN(J82,K82,$F$4*(1-$E82)*N82)&gt;$D82*1000,$D82*1000-L81*1000,MIN(J82,K82,$F$4*(1-$E82)*N82))</f>
        <v>29.892793028322455</v>
      </c>
      <c r="S82" s="119">
        <f t="shared" ca="1" si="12"/>
        <v>9.6975358840595636</v>
      </c>
      <c r="T82" s="54">
        <f t="shared" ref="T82:T145" ca="1" si="17">MIN(ROUND(S81/SUM($F$3,$G$3,$H$3,$I$3),5),1)</f>
        <v>0.70935999999999999</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0.80430648541817362</v>
      </c>
      <c r="V82" s="71">
        <f t="shared" ref="V82:V145" ca="1" si="18">$F$4*(1)*U82</f>
        <v>121.17166332607124</v>
      </c>
    </row>
    <row r="83" spans="1:22" x14ac:dyDescent="0.35">
      <c r="A83" s="32">
        <f t="shared" ref="A83:A146" si="19">A82+1</f>
        <v>45814</v>
      </c>
      <c r="B83" s="70" cm="1">
        <f t="array" aca="1" ref="B83" ca="1">_xlfn.XLOOKUP(A83,INDIRECT($A$5&amp;"!$AJ$41:$AJ$406"),INDIRECT($A$5&amp;"!$AK$41:$AK$406"))*SUM($F$3:$I$3)</f>
        <v>0</v>
      </c>
      <c r="C83" s="70" cm="1">
        <f t="array" aca="1" ref="C83" ca="1">_xlfn.XLOOKUP(A83,INDIRECT($A$5&amp;"!$AJ$41:$AJ$406"),INDIRECT($A$5&amp;"!$AL$41:$AL$406"))*SUM($F$3:$I$3)</f>
        <v>13.5</v>
      </c>
      <c r="D83" s="70" cm="1">
        <f t="array" aca="1" ref="D83" ca="1">_xlfn.XLOOKUP(A83,INDIRECT($A$5&amp;"!$AJ$41:$AJ$406"),INDIRECT($A$5&amp;"!$AO$41:$AO$406"))*SUM($F$3:$I$3)</f>
        <v>12.15</v>
      </c>
      <c r="E83" s="34" cm="1">
        <f t="array" ref="E83">SUMPRODUCT(('PT Storengy'!$B$8:$K$372)*('PT Storengy'!$A$8:$A$372=$A83)*('PT Storengy'!$B$5:$K$5=$A$6)*('PT Storengy'!$B$7:$K$7=$A$7))</f>
        <v>0.8</v>
      </c>
      <c r="F83" s="119">
        <f t="shared" ca="1" si="10"/>
        <v>7.1943292999999997</v>
      </c>
      <c r="G83" s="176">
        <f t="shared" ca="1" si="13"/>
        <v>0.53069999999999995</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0.991967100506147</v>
      </c>
      <c r="I83" s="71">
        <f t="shared" ca="1" si="14"/>
        <v>29.8887</v>
      </c>
      <c r="J83" s="118" cm="1">
        <f t="array" aca="1" ref="J83" ca="1">IF(COUNTIFS('PTC GRTgaz'!$K$7:$K$15996,"",'PTC GRTgaz'!$A$7:$A$15996,J$16,'PTC GRTgaz'!$D$7:$D$15996,$A83,'PTC GRTgaz'!$C$7:$C$15996,"DEL")&gt;0,J$14,SUMIFS('PTC GRTgaz'!$K$7:$K$15996,'PTC GRTgaz'!$A$7:$A$15996,J$16,'PTC GRTgaz'!$D$7:$D$15996,$A83,'PTC GRTgaz'!$C$7:$C$15996,"DEL")*1.0026*$F$4/INDIRECT($A$4&amp;"!D9"))</f>
        <v>150.65359477124181</v>
      </c>
      <c r="K83" s="118">
        <v>1000</v>
      </c>
      <c r="L83" s="119">
        <f t="shared" ca="1" si="11"/>
        <v>7.1943277791394387</v>
      </c>
      <c r="M83" s="176">
        <f t="shared" ca="1" si="15"/>
        <v>0.53069999999999995</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0.991967100506147</v>
      </c>
      <c r="O83" s="71">
        <f t="shared" ca="1" si="16"/>
        <v>29.888681917211347</v>
      </c>
      <c r="S83" s="119">
        <f t="shared" ca="1" si="12"/>
        <v>9.8168302904502678</v>
      </c>
      <c r="T83" s="54">
        <f t="shared" ca="1" si="17"/>
        <v>0.71833999999999998</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0.79184573439383055</v>
      </c>
      <c r="V83" s="71">
        <f t="shared" ca="1" si="18"/>
        <v>119.29440639070452</v>
      </c>
    </row>
    <row r="84" spans="1:22" x14ac:dyDescent="0.35">
      <c r="A84" s="32">
        <f t="shared" si="19"/>
        <v>45815</v>
      </c>
      <c r="B84" s="70" cm="1">
        <f t="array" aca="1" ref="B84" ca="1">_xlfn.XLOOKUP(A84,INDIRECT($A$5&amp;"!$AJ$41:$AJ$406"),INDIRECT($A$5&amp;"!$AK$41:$AK$406"))*SUM($F$3:$I$3)</f>
        <v>0</v>
      </c>
      <c r="C84" s="70" cm="1">
        <f t="array" aca="1" ref="C84" ca="1">_xlfn.XLOOKUP(A84,INDIRECT($A$5&amp;"!$AJ$41:$AJ$406"),INDIRECT($A$5&amp;"!$AL$41:$AL$406"))*SUM($F$3:$I$3)</f>
        <v>13.5</v>
      </c>
      <c r="D84" s="70" cm="1">
        <f t="array" aca="1" ref="D84" ca="1">_xlfn.XLOOKUP(A84,INDIRECT($A$5&amp;"!$AJ$41:$AJ$406"),INDIRECT($A$5&amp;"!$AO$41:$AO$406"))*SUM($F$3:$I$3)</f>
        <v>12.15</v>
      </c>
      <c r="E84" s="34" cm="1">
        <f t="array" ref="E84">SUMPRODUCT(('PT Storengy'!$B$8:$K$372)*('PT Storengy'!$A$8:$A$372=$A84)*('PT Storengy'!$B$5:$K$5=$A$6)*('PT Storengy'!$B$7:$K$7=$A$7))</f>
        <v>0.1</v>
      </c>
      <c r="F84" s="119">
        <f t="shared" ca="1" si="10"/>
        <v>7.3288099999999998</v>
      </c>
      <c r="G84" s="176">
        <f t="shared" ca="1" si="13"/>
        <v>0.53290999999999999</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0.99183127259580717</v>
      </c>
      <c r="I84" s="71">
        <f t="shared" ca="1" si="14"/>
        <v>134.48070000000001</v>
      </c>
      <c r="J84" s="118" cm="1">
        <f t="array" aca="1" ref="J84" ca="1">IF(COUNTIFS('PTC GRTgaz'!$K$7:$K$15996,"",'PTC GRTgaz'!$A$7:$A$15996,J$16,'PTC GRTgaz'!$D$7:$D$15996,$A84,'PTC GRTgaz'!$C$7:$C$15996,"DEL")&gt;0,J$14,SUMIFS('PTC GRTgaz'!$K$7:$K$15996,'PTC GRTgaz'!$A$7:$A$15996,J$16,'PTC GRTgaz'!$D$7:$D$15996,$A84,'PTC GRTgaz'!$C$7:$C$15996,"DEL")*1.0026*$F$4/INDIRECT($A$4&amp;"!D9"))</f>
        <v>150.65359477124181</v>
      </c>
      <c r="K84" s="118">
        <v>1000</v>
      </c>
      <c r="L84" s="119">
        <f t="shared" ca="1" si="11"/>
        <v>7.3288084311002235</v>
      </c>
      <c r="M84" s="176">
        <f t="shared" ca="1" si="15"/>
        <v>0.53290999999999999</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0.99183127259580717</v>
      </c>
      <c r="O84" s="71">
        <f t="shared" ca="1" si="16"/>
        <v>134.48065196078443</v>
      </c>
      <c r="S84" s="119">
        <f t="shared" ca="1" si="12"/>
        <v>9.9342787972040814</v>
      </c>
      <c r="T84" s="54">
        <f t="shared" ca="1" si="17"/>
        <v>0.72716999999999998</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0.77959312509038381</v>
      </c>
      <c r="V84" s="71">
        <f t="shared" ca="1" si="18"/>
        <v>117.44850675381271</v>
      </c>
    </row>
    <row r="85" spans="1:22" x14ac:dyDescent="0.35">
      <c r="A85" s="32">
        <f t="shared" si="19"/>
        <v>45816</v>
      </c>
      <c r="B85" s="70" cm="1">
        <f t="array" aca="1" ref="B85" ca="1">_xlfn.XLOOKUP(A85,INDIRECT($A$5&amp;"!$AJ$41:$AJ$406"),INDIRECT($A$5&amp;"!$AK$41:$AK$406"))*SUM($F$3:$I$3)</f>
        <v>0</v>
      </c>
      <c r="C85" s="70" cm="1">
        <f t="array" aca="1" ref="C85" ca="1">_xlfn.XLOOKUP(A85,INDIRECT($A$5&amp;"!$AJ$41:$AJ$406"),INDIRECT($A$5&amp;"!$AL$41:$AL$406"))*SUM($F$3:$I$3)</f>
        <v>13.5</v>
      </c>
      <c r="D85" s="70" cm="1">
        <f t="array" aca="1" ref="D85" ca="1">_xlfn.XLOOKUP(A85,INDIRECT($A$5&amp;"!$AJ$41:$AJ$406"),INDIRECT($A$5&amp;"!$AO$41:$AO$406"))*SUM($F$3:$I$3)</f>
        <v>12.15</v>
      </c>
      <c r="E85" s="34" cm="1">
        <f t="array" ref="E85">SUMPRODUCT(('PT Storengy'!$B$8:$K$372)*('PT Storengy'!$A$8:$A$372=$A85)*('PT Storengy'!$B$5:$K$5=$A$6)*('PT Storengy'!$B$7:$K$7=$A$7))</f>
        <v>0.1</v>
      </c>
      <c r="F85" s="119">
        <f t="shared" ca="1" si="10"/>
        <v>7.4632076999999999</v>
      </c>
      <c r="G85" s="176">
        <f t="shared" ca="1" si="13"/>
        <v>0.54286999999999996</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0.99121912509038412</v>
      </c>
      <c r="I85" s="71">
        <f t="shared" ca="1" si="14"/>
        <v>134.39769999999999</v>
      </c>
      <c r="J85" s="118" cm="1">
        <f t="array" aca="1" ref="J85" ca="1">IF(COUNTIFS('PTC GRTgaz'!$K$7:$K$15996,"",'PTC GRTgaz'!$A$7:$A$15996,J$16,'PTC GRTgaz'!$D$7:$D$15996,$A85,'PTC GRTgaz'!$C$7:$C$15996,"DEL")&gt;0,J$14,SUMIFS('PTC GRTgaz'!$K$7:$K$15996,'PTC GRTgaz'!$A$7:$A$15996,J$16,'PTC GRTgaz'!$D$7:$D$15996,$A85,'PTC GRTgaz'!$C$7:$C$15996,"DEL")*1.0026*$F$4/INDIRECT($A$4&amp;"!D9"))</f>
        <v>150.65359477124181</v>
      </c>
      <c r="K85" s="118">
        <v>1000</v>
      </c>
      <c r="L85" s="119">
        <f t="shared" ca="1" si="11"/>
        <v>7.4632060830610083</v>
      </c>
      <c r="M85" s="176">
        <f t="shared" ca="1" si="15"/>
        <v>0.54286999999999996</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0.99121912509038412</v>
      </c>
      <c r="O85" s="71">
        <f t="shared" ca="1" si="16"/>
        <v>134.3976519607844</v>
      </c>
      <c r="S85" s="119">
        <f t="shared" ca="1" si="12"/>
        <v>10.049908580646347</v>
      </c>
      <c r="T85" s="54">
        <f t="shared" ca="1" si="17"/>
        <v>0.73587000000000002</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0.7675209052783809</v>
      </c>
      <c r="V85" s="71">
        <f t="shared" ca="1" si="18"/>
        <v>115.62978344226588</v>
      </c>
    </row>
    <row r="86" spans="1:22" x14ac:dyDescent="0.35">
      <c r="A86" s="32">
        <f t="shared" si="19"/>
        <v>45817</v>
      </c>
      <c r="B86" s="70" cm="1">
        <f t="array" aca="1" ref="B86" ca="1">_xlfn.XLOOKUP(A86,INDIRECT($A$5&amp;"!$AJ$41:$AJ$406"),INDIRECT($A$5&amp;"!$AK$41:$AK$406"))*SUM($F$3:$I$3)</f>
        <v>0</v>
      </c>
      <c r="C86" s="70" cm="1">
        <f t="array" aca="1" ref="C86" ca="1">_xlfn.XLOOKUP(A86,INDIRECT($A$5&amp;"!$AJ$41:$AJ$406"),INDIRECT($A$5&amp;"!$AL$41:$AL$406"))*SUM($F$3:$I$3)</f>
        <v>13.5</v>
      </c>
      <c r="D86" s="70" cm="1">
        <f t="array" aca="1" ref="D86" ca="1">_xlfn.XLOOKUP(A86,INDIRECT($A$5&amp;"!$AJ$41:$AJ$406"),INDIRECT($A$5&amp;"!$AO$41:$AO$406"))*SUM($F$3:$I$3)</f>
        <v>12.15</v>
      </c>
      <c r="E86" s="34" cm="1">
        <f t="array" ref="E86">SUMPRODUCT(('PT Storengy'!$B$8:$K$372)*('PT Storengy'!$A$8:$A$372=$A86)*('PT Storengy'!$B$5:$K$5=$A$6)*('PT Storengy'!$B$7:$K$7=$A$7))</f>
        <v>0.1</v>
      </c>
      <c r="F86" s="119">
        <f t="shared" ca="1" si="10"/>
        <v>7.5975223999999999</v>
      </c>
      <c r="G86" s="176">
        <f t="shared" ca="1" si="13"/>
        <v>0.55283000000000004</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0.99060697758496108</v>
      </c>
      <c r="I86" s="71">
        <f t="shared" ca="1" si="14"/>
        <v>134.31469999999999</v>
      </c>
      <c r="J86" s="118" cm="1">
        <f t="array" aca="1" ref="J86" ca="1">IF(COUNTIFS('PTC GRTgaz'!$K$7:$K$15996,"",'PTC GRTgaz'!$A$7:$A$15996,J$16,'PTC GRTgaz'!$D$7:$D$15996,$A86,'PTC GRTgaz'!$C$7:$C$15996,"DEL")&gt;0,J$14,SUMIFS('PTC GRTgaz'!$K$7:$K$15996,'PTC GRTgaz'!$A$7:$A$15996,J$16,'PTC GRTgaz'!$D$7:$D$15996,$A86,'PTC GRTgaz'!$C$7:$C$15996,"DEL")*1.0026*$F$4/INDIRECT($A$4&amp;"!D9"))</f>
        <v>150.65359477124181</v>
      </c>
      <c r="K86" s="118">
        <v>1000</v>
      </c>
      <c r="L86" s="119">
        <f t="shared" ca="1" si="11"/>
        <v>7.597520735021793</v>
      </c>
      <c r="M86" s="176">
        <f t="shared" ca="1" si="15"/>
        <v>0.55283000000000004</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0.99060697758496108</v>
      </c>
      <c r="O86" s="71">
        <f t="shared" ca="1" si="16"/>
        <v>134.3146519607844</v>
      </c>
      <c r="S86" s="119">
        <f t="shared" ca="1" si="12"/>
        <v>10.163746817102412</v>
      </c>
      <c r="T86" s="54">
        <f t="shared" ca="1" si="17"/>
        <v>0.74443999999999999</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0.75562907495782183</v>
      </c>
      <c r="V86" s="71">
        <f t="shared" ca="1" si="18"/>
        <v>113.838236456064</v>
      </c>
    </row>
    <row r="87" spans="1:22" x14ac:dyDescent="0.35">
      <c r="A87" s="32">
        <f t="shared" si="19"/>
        <v>45818</v>
      </c>
      <c r="B87" s="70" cm="1">
        <f t="array" aca="1" ref="B87" ca="1">_xlfn.XLOOKUP(A87,INDIRECT($A$5&amp;"!$AJ$41:$AJ$406"),INDIRECT($A$5&amp;"!$AK$41:$AK$406"))*SUM($F$3:$I$3)</f>
        <v>0</v>
      </c>
      <c r="C87" s="70" cm="1">
        <f t="array" aca="1" ref="C87" ca="1">_xlfn.XLOOKUP(A87,INDIRECT($A$5&amp;"!$AJ$41:$AJ$406"),INDIRECT($A$5&amp;"!$AL$41:$AL$406"))*SUM($F$3:$I$3)</f>
        <v>13.5</v>
      </c>
      <c r="D87" s="70" cm="1">
        <f t="array" aca="1" ref="D87" ca="1">_xlfn.XLOOKUP(A87,INDIRECT($A$5&amp;"!$AJ$41:$AJ$406"),INDIRECT($A$5&amp;"!$AO$41:$AO$406"))*SUM($F$3:$I$3)</f>
        <v>12.15</v>
      </c>
      <c r="E87" s="34" cm="1">
        <f t="array" ref="E87">SUMPRODUCT(('PT Storengy'!$B$8:$K$372)*('PT Storengy'!$A$8:$A$372=$A87)*('PT Storengy'!$B$5:$K$5=$A$6)*('PT Storengy'!$B$7:$K$7=$A$7))</f>
        <v>0.1</v>
      </c>
      <c r="F87" s="119">
        <f t="shared" ca="1" si="10"/>
        <v>7.7317540999999999</v>
      </c>
      <c r="G87" s="176">
        <f t="shared" ca="1" si="13"/>
        <v>0.56277999999999995</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0.98999544468546719</v>
      </c>
      <c r="I87" s="71">
        <f t="shared" ca="1" si="14"/>
        <v>134.23169999999999</v>
      </c>
      <c r="J87" s="118" cm="1">
        <f t="array" aca="1" ref="J87" ca="1">IF(COUNTIFS('PTC GRTgaz'!$K$7:$K$15996,"",'PTC GRTgaz'!$A$7:$A$15996,J$16,'PTC GRTgaz'!$D$7:$D$15996,$A87,'PTC GRTgaz'!$C$7:$C$15996,"DEL")&gt;0,J$14,SUMIFS('PTC GRTgaz'!$K$7:$K$15996,'PTC GRTgaz'!$A$7:$A$15996,J$16,'PTC GRTgaz'!$D$7:$D$15996,$A87,'PTC GRTgaz'!$C$7:$C$15996,"DEL")*1.0026*$F$4/INDIRECT($A$4&amp;"!D9"))</f>
        <v>150.65359477124181</v>
      </c>
      <c r="K87" s="118">
        <v>1000</v>
      </c>
      <c r="L87" s="119">
        <f t="shared" ca="1" si="11"/>
        <v>7.7317524703159108</v>
      </c>
      <c r="M87" s="176">
        <f t="shared" ca="1" si="15"/>
        <v>0.56277999999999995</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0.98999544468546719</v>
      </c>
      <c r="O87" s="71">
        <f t="shared" ca="1" si="16"/>
        <v>134.23173529411773</v>
      </c>
      <c r="S87" s="119">
        <f t="shared" ca="1" si="12"/>
        <v>10.275745354248382</v>
      </c>
      <c r="T87" s="54">
        <f t="shared" ca="1" si="17"/>
        <v>0.75287000000000004</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0.74341762183658777</v>
      </c>
      <c r="V87" s="71">
        <f t="shared" ca="1" si="18"/>
        <v>111.99853714596958</v>
      </c>
    </row>
    <row r="88" spans="1:22" x14ac:dyDescent="0.35">
      <c r="A88" s="32">
        <f t="shared" si="19"/>
        <v>45819</v>
      </c>
      <c r="B88" s="70" cm="1">
        <f t="array" aca="1" ref="B88" ca="1">_xlfn.XLOOKUP(A88,INDIRECT($A$5&amp;"!$AJ$41:$AJ$406"),INDIRECT($A$5&amp;"!$AK$41:$AK$406"))*SUM($F$3:$I$3)</f>
        <v>0</v>
      </c>
      <c r="C88" s="70" cm="1">
        <f t="array" aca="1" ref="C88" ca="1">_xlfn.XLOOKUP(A88,INDIRECT($A$5&amp;"!$AJ$41:$AJ$406"),INDIRECT($A$5&amp;"!$AL$41:$AL$406"))*SUM($F$3:$I$3)</f>
        <v>13.5</v>
      </c>
      <c r="D88" s="70" cm="1">
        <f t="array" aca="1" ref="D88" ca="1">_xlfn.XLOOKUP(A88,INDIRECT($A$5&amp;"!$AJ$41:$AJ$406"),INDIRECT($A$5&amp;"!$AO$41:$AO$406"))*SUM($F$3:$I$3)</f>
        <v>12.15</v>
      </c>
      <c r="E88" s="34" cm="1">
        <f t="array" ref="E88">SUMPRODUCT(('PT Storengy'!$B$8:$K$372)*('PT Storengy'!$A$8:$A$372=$A88)*('PT Storengy'!$B$5:$K$5=$A$6)*('PT Storengy'!$B$7:$K$7=$A$7))</f>
        <v>0.1</v>
      </c>
      <c r="F88" s="119">
        <f t="shared" ca="1" si="10"/>
        <v>7.8654685999999998</v>
      </c>
      <c r="G88" s="176">
        <f t="shared" ca="1" si="13"/>
        <v>0.57272000000000001</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0.98618038081465476</v>
      </c>
      <c r="I88" s="71">
        <f t="shared" ca="1" si="14"/>
        <v>133.71449999999999</v>
      </c>
      <c r="J88" s="118" cm="1">
        <f t="array" aca="1" ref="J88" ca="1">IF(COUNTIFS('PTC GRTgaz'!$K$7:$K$15996,"",'PTC GRTgaz'!$A$7:$A$15996,J$16,'PTC GRTgaz'!$D$7:$D$15996,$A88,'PTC GRTgaz'!$C$7:$C$15996,"DEL")&gt;0,J$14,SUMIFS('PTC GRTgaz'!$K$7:$K$15996,'PTC GRTgaz'!$A$7:$A$15996,J$16,'PTC GRTgaz'!$D$7:$D$15996,$A88,'PTC GRTgaz'!$C$7:$C$15996,"DEL")*1.0026*$F$4/INDIRECT($A$4&amp;"!D9"))</f>
        <v>150.65359477124181</v>
      </c>
      <c r="K88" s="118">
        <v>1000</v>
      </c>
      <c r="L88" s="119">
        <f t="shared" ca="1" si="11"/>
        <v>7.8654669278322507</v>
      </c>
      <c r="M88" s="176">
        <f t="shared" ca="1" si="15"/>
        <v>0.57272000000000001</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0.98618038081465476</v>
      </c>
      <c r="O88" s="71">
        <f t="shared" ca="1" si="16"/>
        <v>133.71445751633993</v>
      </c>
      <c r="S88" s="119">
        <f t="shared" ca="1" si="12"/>
        <v>10.385784892483677</v>
      </c>
      <c r="T88" s="54">
        <f t="shared" ca="1" si="17"/>
        <v>0.76117000000000001</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0.73041428850325441</v>
      </c>
      <c r="V88" s="71">
        <f t="shared" ca="1" si="18"/>
        <v>110.0395382352942</v>
      </c>
    </row>
    <row r="89" spans="1:22" x14ac:dyDescent="0.35">
      <c r="A89" s="32">
        <f t="shared" si="19"/>
        <v>45820</v>
      </c>
      <c r="B89" s="70" cm="1">
        <f t="array" aca="1" ref="B89" ca="1">_xlfn.XLOOKUP(A89,INDIRECT($A$5&amp;"!$AJ$41:$AJ$406"),INDIRECT($A$5&amp;"!$AK$41:$AK$406"))*SUM($F$3:$I$3)</f>
        <v>0</v>
      </c>
      <c r="C89" s="70" cm="1">
        <f t="array" aca="1" ref="C89" ca="1">_xlfn.XLOOKUP(A89,INDIRECT($A$5&amp;"!$AJ$41:$AJ$406"),INDIRECT($A$5&amp;"!$AL$41:$AL$406"))*SUM($F$3:$I$3)</f>
        <v>13.5</v>
      </c>
      <c r="D89" s="70" cm="1">
        <f t="array" aca="1" ref="D89" ca="1">_xlfn.XLOOKUP(A89,INDIRECT($A$5&amp;"!$AJ$41:$AJ$406"),INDIRECT($A$5&amp;"!$AO$41:$AO$406"))*SUM($F$3:$I$3)</f>
        <v>12.15</v>
      </c>
      <c r="E89" s="34" cm="1">
        <f t="array" ref="E89">SUMPRODUCT(('PT Storengy'!$B$8:$K$372)*('PT Storengy'!$A$8:$A$372=$A89)*('PT Storengy'!$B$5:$K$5=$A$6)*('PT Storengy'!$B$7:$K$7=$A$7))</f>
        <v>0.1</v>
      </c>
      <c r="F89" s="119">
        <f t="shared" ca="1" si="10"/>
        <v>7.9975176000000001</v>
      </c>
      <c r="G89" s="176">
        <f t="shared" ca="1" si="13"/>
        <v>0.58262999999999998</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0.97389737888647931</v>
      </c>
      <c r="I89" s="71">
        <f t="shared" ca="1" si="14"/>
        <v>132.04900000000001</v>
      </c>
      <c r="J89" s="118" cm="1">
        <f t="array" aca="1" ref="J89" ca="1">IF(COUNTIFS('PTC GRTgaz'!$K$7:$K$15996,"",'PTC GRTgaz'!$A$7:$A$15996,J$16,'PTC GRTgaz'!$D$7:$D$15996,$A89,'PTC GRTgaz'!$C$7:$C$15996,"DEL")&gt;0,J$14,SUMIFS('PTC GRTgaz'!$K$7:$K$15996,'PTC GRTgaz'!$A$7:$A$15996,J$16,'PTC GRTgaz'!$D$7:$D$15996,$A89,'PTC GRTgaz'!$C$7:$C$15996,"DEL")*1.0026*$F$4/INDIRECT($A$4&amp;"!D9"))</f>
        <v>150.65359477124181</v>
      </c>
      <c r="K89" s="118">
        <v>1000</v>
      </c>
      <c r="L89" s="119">
        <f t="shared" ca="1" si="11"/>
        <v>7.9975159547930348</v>
      </c>
      <c r="M89" s="176">
        <f t="shared" ca="1" si="15"/>
        <v>0.58262999999999998</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0.97389737888647931</v>
      </c>
      <c r="O89" s="71">
        <f t="shared" ca="1" si="16"/>
        <v>132.04902696078437</v>
      </c>
      <c r="S89" s="119">
        <f t="shared" ca="1" si="12"/>
        <v>10.493900835403068</v>
      </c>
      <c r="T89" s="54">
        <f t="shared" ca="1" si="17"/>
        <v>0.76932</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0.71764595516992102</v>
      </c>
      <c r="V89" s="71">
        <f t="shared" ca="1" si="18"/>
        <v>108.11594291939005</v>
      </c>
    </row>
    <row r="90" spans="1:22" x14ac:dyDescent="0.35">
      <c r="A90" s="32">
        <f t="shared" si="19"/>
        <v>45821</v>
      </c>
      <c r="B90" s="70" cm="1">
        <f t="array" aca="1" ref="B90" ca="1">_xlfn.XLOOKUP(A90,INDIRECT($A$5&amp;"!$AJ$41:$AJ$406"),INDIRECT($A$5&amp;"!$AK$41:$AK$406"))*SUM($F$3:$I$3)</f>
        <v>0</v>
      </c>
      <c r="C90" s="70" cm="1">
        <f t="array" aca="1" ref="C90" ca="1">_xlfn.XLOOKUP(A90,INDIRECT($A$5&amp;"!$AJ$41:$AJ$406"),INDIRECT($A$5&amp;"!$AL$41:$AL$406"))*SUM($F$3:$I$3)</f>
        <v>13.5</v>
      </c>
      <c r="D90" s="70" cm="1">
        <f t="array" aca="1" ref="D90" ca="1">_xlfn.XLOOKUP(A90,INDIRECT($A$5&amp;"!$AJ$41:$AJ$406"),INDIRECT($A$5&amp;"!$AO$41:$AO$406"))*SUM($F$3:$I$3)</f>
        <v>12.15</v>
      </c>
      <c r="E90" s="34" cm="1">
        <f t="array" ref="E90">SUMPRODUCT(('PT Storengy'!$B$8:$K$372)*('PT Storengy'!$A$8:$A$372=$A90)*('PT Storengy'!$B$5:$K$5=$A$6)*('PT Storengy'!$B$7:$K$7=$A$7))</f>
        <v>0.1</v>
      </c>
      <c r="F90" s="119">
        <f t="shared" ca="1" si="10"/>
        <v>8.1279230000000009</v>
      </c>
      <c r="G90" s="176">
        <f t="shared" ca="1" si="13"/>
        <v>0.59240999999999999</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0.96177550614606</v>
      </c>
      <c r="I90" s="71">
        <f t="shared" ca="1" si="14"/>
        <v>130.40539999999999</v>
      </c>
      <c r="J90" s="118" cm="1">
        <f t="array" aca="1" ref="J90" ca="1">IF(COUNTIFS('PTC GRTgaz'!$K$7:$K$15996,"",'PTC GRTgaz'!$A$7:$A$15996,J$16,'PTC GRTgaz'!$D$7:$D$15996,$A90,'PTC GRTgaz'!$C$7:$C$15996,"DEL")&gt;0,J$14,SUMIFS('PTC GRTgaz'!$K$7:$K$15996,'PTC GRTgaz'!$A$7:$A$15996,J$16,'PTC GRTgaz'!$D$7:$D$15996,$A90,'PTC GRTgaz'!$C$7:$C$15996,"DEL")*1.0026*$F$4/INDIRECT($A$4&amp;"!D9"))</f>
        <v>150.65359477124181</v>
      </c>
      <c r="K90" s="118">
        <v>1000</v>
      </c>
      <c r="L90" s="119">
        <f t="shared" ca="1" si="11"/>
        <v>8.1279213984204866</v>
      </c>
      <c r="M90" s="176">
        <f t="shared" ca="1" si="15"/>
        <v>0.59240999999999999</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0.96177550614606</v>
      </c>
      <c r="O90" s="71">
        <f t="shared" ca="1" si="16"/>
        <v>130.40544362745106</v>
      </c>
      <c r="S90" s="119">
        <f t="shared" ca="1" si="12"/>
        <v>10.600126226361674</v>
      </c>
      <c r="T90" s="54">
        <f t="shared" ca="1" si="17"/>
        <v>0.77732999999999997</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0.70509695516992121</v>
      </c>
      <c r="V90" s="71">
        <f t="shared" ca="1" si="18"/>
        <v>106.22539095860577</v>
      </c>
    </row>
    <row r="91" spans="1:22" x14ac:dyDescent="0.35">
      <c r="A91" s="32">
        <f t="shared" si="19"/>
        <v>45822</v>
      </c>
      <c r="B91" s="70" cm="1">
        <f t="array" aca="1" ref="B91" ca="1">_xlfn.XLOOKUP(A91,INDIRECT($A$5&amp;"!$AJ$41:$AJ$406"),INDIRECT($A$5&amp;"!$AK$41:$AK$406"))*SUM($F$3:$I$3)</f>
        <v>0</v>
      </c>
      <c r="C91" s="70" cm="1">
        <f t="array" aca="1" ref="C91" ca="1">_xlfn.XLOOKUP(A91,INDIRECT($A$5&amp;"!$AJ$41:$AJ$406"),INDIRECT($A$5&amp;"!$AL$41:$AL$406"))*SUM($F$3:$I$3)</f>
        <v>13.5</v>
      </c>
      <c r="D91" s="70" cm="1">
        <f t="array" aca="1" ref="D91" ca="1">_xlfn.XLOOKUP(A91,INDIRECT($A$5&amp;"!$AJ$41:$AJ$406"),INDIRECT($A$5&amp;"!$AO$41:$AO$406"))*SUM($F$3:$I$3)</f>
        <v>12.15</v>
      </c>
      <c r="E91" s="34" cm="1">
        <f t="array" ref="E91">SUMPRODUCT(('PT Storengy'!$B$8:$K$372)*('PT Storengy'!$A$8:$A$372=$A91)*('PT Storengy'!$B$5:$K$5=$A$6)*('PT Storengy'!$B$7:$K$7=$A$7))</f>
        <v>0.1</v>
      </c>
      <c r="F91" s="119">
        <f t="shared" ca="1" si="10"/>
        <v>8.2566738000000015</v>
      </c>
      <c r="G91" s="176">
        <f t="shared" ca="1" si="13"/>
        <v>0.60206999999999999</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0.94957201879971143</v>
      </c>
      <c r="I91" s="71">
        <f t="shared" ca="1" si="14"/>
        <v>128.7508</v>
      </c>
      <c r="J91" s="118" cm="1">
        <f t="array" aca="1" ref="J91" ca="1">IF(COUNTIFS('PTC GRTgaz'!$K$7:$K$15996,"",'PTC GRTgaz'!$A$7:$A$15996,J$16,'PTC GRTgaz'!$D$7:$D$15996,$A91,'PTC GRTgaz'!$C$7:$C$15996,"DEL")&gt;0,J$14,SUMIFS('PTC GRTgaz'!$K$7:$K$15996,'PTC GRTgaz'!$A$7:$A$15996,J$16,'PTC GRTgaz'!$D$7:$D$15996,$A91,'PTC GRTgaz'!$C$7:$C$15996,"DEL")*1.0026*$F$4/INDIRECT($A$4&amp;"!D9"))</f>
        <v>150.65359477124181</v>
      </c>
      <c r="K91" s="118">
        <v>1000</v>
      </c>
      <c r="L91" s="119">
        <f t="shared" ca="1" si="11"/>
        <v>8.2566721927342126</v>
      </c>
      <c r="M91" s="176">
        <f t="shared" ca="1" si="15"/>
        <v>0.60206999999999999</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0.94957201879971143</v>
      </c>
      <c r="O91" s="71">
        <f t="shared" ca="1" si="16"/>
        <v>128.75079431372555</v>
      </c>
      <c r="S91" s="119">
        <f t="shared" ca="1" si="12"/>
        <v>10.704496468954266</v>
      </c>
      <c r="T91" s="54">
        <f t="shared" ca="1" si="17"/>
        <v>0.78519000000000005</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0.69278295516992117</v>
      </c>
      <c r="V91" s="71">
        <f t="shared" ca="1" si="18"/>
        <v>104.37024259259269</v>
      </c>
    </row>
    <row r="92" spans="1:22" x14ac:dyDescent="0.35">
      <c r="A92" s="32">
        <f t="shared" si="19"/>
        <v>45823</v>
      </c>
      <c r="B92" s="70" cm="1">
        <f t="array" aca="1" ref="B92" ca="1">_xlfn.XLOOKUP(A92,INDIRECT($A$5&amp;"!$AJ$41:$AJ$406"),INDIRECT($A$5&amp;"!$AK$41:$AK$406"))*SUM($F$3:$I$3)</f>
        <v>0</v>
      </c>
      <c r="C92" s="70" cm="1">
        <f t="array" aca="1" ref="C92" ca="1">_xlfn.XLOOKUP(A92,INDIRECT($A$5&amp;"!$AJ$41:$AJ$406"),INDIRECT($A$5&amp;"!$AL$41:$AL$406"))*SUM($F$3:$I$3)</f>
        <v>13.5</v>
      </c>
      <c r="D92" s="70" cm="1">
        <f t="array" aca="1" ref="D92" ca="1">_xlfn.XLOOKUP(A92,INDIRECT($A$5&amp;"!$AJ$41:$AJ$406"),INDIRECT($A$5&amp;"!$AO$41:$AO$406"))*SUM($F$3:$I$3)</f>
        <v>12.15</v>
      </c>
      <c r="E92" s="34" cm="1">
        <f t="array" ref="E92">SUMPRODUCT(('PT Storengy'!$B$8:$K$372)*('PT Storengy'!$A$8:$A$372=$A92)*('PT Storengy'!$B$5:$K$5=$A$6)*('PT Storengy'!$B$7:$K$7=$A$7))</f>
        <v>0.1</v>
      </c>
      <c r="F92" s="119">
        <f t="shared" ca="1" si="10"/>
        <v>8.3836774000000016</v>
      </c>
      <c r="G92" s="176">
        <f t="shared" ca="1" si="13"/>
        <v>0.61160999999999999</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0.93668600578452721</v>
      </c>
      <c r="I92" s="71">
        <f t="shared" ca="1" si="14"/>
        <v>127.00360000000001</v>
      </c>
      <c r="J92" s="118" cm="1">
        <f t="array" aca="1" ref="J92" ca="1">IF(COUNTIFS('PTC GRTgaz'!$K$7:$K$15996,"",'PTC GRTgaz'!$A$7:$A$15996,J$16,'PTC GRTgaz'!$D$7:$D$15996,$A92,'PTC GRTgaz'!$C$7:$C$15996,"DEL")&gt;0,J$14,SUMIFS('PTC GRTgaz'!$K$7:$K$15996,'PTC GRTgaz'!$A$7:$A$15996,J$16,'PTC GRTgaz'!$D$7:$D$15996,$A92,'PTC GRTgaz'!$C$7:$C$15996,"DEL")*1.0026*$F$4/INDIRECT($A$4&amp;"!D9"))</f>
        <v>150.65359477124181</v>
      </c>
      <c r="K92" s="118">
        <v>1000</v>
      </c>
      <c r="L92" s="119">
        <f t="shared" ca="1" si="11"/>
        <v>8.3836757952832315</v>
      </c>
      <c r="M92" s="176">
        <f t="shared" ca="1" si="15"/>
        <v>0.61160999999999999</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0.93668600578452721</v>
      </c>
      <c r="O92" s="71">
        <f t="shared" ca="1" si="16"/>
        <v>127.0036025490197</v>
      </c>
      <c r="S92" s="119">
        <f t="shared" ca="1" si="12"/>
        <v>10.807039886056662</v>
      </c>
      <c r="T92" s="54">
        <f t="shared" ca="1" si="17"/>
        <v>0.79293000000000002</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0.68065695516992109</v>
      </c>
      <c r="V92" s="71">
        <f t="shared" ca="1" si="18"/>
        <v>102.5434171023966</v>
      </c>
    </row>
    <row r="93" spans="1:22" x14ac:dyDescent="0.35">
      <c r="A93" s="32">
        <f t="shared" si="19"/>
        <v>45824</v>
      </c>
      <c r="B93" s="70" cm="1">
        <f t="array" aca="1" ref="B93" ca="1">_xlfn.XLOOKUP(A93,INDIRECT($A$5&amp;"!$AJ$41:$AJ$406"),INDIRECT($A$5&amp;"!$AK$41:$AK$406"))*SUM($F$3:$I$3)</f>
        <v>0</v>
      </c>
      <c r="C93" s="70" cm="1">
        <f t="array" aca="1" ref="C93" ca="1">_xlfn.XLOOKUP(A93,INDIRECT($A$5&amp;"!$AJ$41:$AJ$406"),INDIRECT($A$5&amp;"!$AL$41:$AL$406"))*SUM($F$3:$I$3)</f>
        <v>13.5</v>
      </c>
      <c r="D93" s="70" cm="1">
        <f t="array" aca="1" ref="D93" ca="1">_xlfn.XLOOKUP(A93,INDIRECT($A$5&amp;"!$AJ$41:$AJ$406"),INDIRECT($A$5&amp;"!$AO$41:$AO$406"))*SUM($F$3:$I$3)</f>
        <v>12.15</v>
      </c>
      <c r="E93" s="34" cm="1">
        <f t="array" ref="E93">SUMPRODUCT(('PT Storengy'!$B$8:$K$372)*('PT Storengy'!$A$8:$A$372=$A93)*('PT Storengy'!$B$5:$K$5=$A$6)*('PT Storengy'!$B$7:$K$7=$A$7))</f>
        <v>0.1</v>
      </c>
      <c r="F93" s="119">
        <f t="shared" ca="1" si="10"/>
        <v>8.5089595000000013</v>
      </c>
      <c r="G93" s="176">
        <f t="shared" ca="1" si="13"/>
        <v>0.62100999999999995</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0.92398909568570819</v>
      </c>
      <c r="I93" s="71">
        <f t="shared" ca="1" si="14"/>
        <v>125.2821</v>
      </c>
      <c r="J93" s="118" cm="1">
        <f t="array" aca="1" ref="J93" ca="1">IF(COUNTIFS('PTC GRTgaz'!$K$7:$K$15996,"",'PTC GRTgaz'!$A$7:$A$15996,J$16,'PTC GRTgaz'!$D$7:$D$15996,$A93,'PTC GRTgaz'!$C$7:$C$15996,"DEL")&gt;0,J$14,SUMIFS('PTC GRTgaz'!$K$7:$K$15996,'PTC GRTgaz'!$A$7:$A$15996,J$16,'PTC GRTgaz'!$D$7:$D$15996,$A93,'PTC GRTgaz'!$C$7:$C$15996,"DEL")*1.0026*$F$4/INDIRECT($A$4&amp;"!D9"))</f>
        <v>150.65359477124181</v>
      </c>
      <c r="K93" s="118">
        <v>1000</v>
      </c>
      <c r="L93" s="119">
        <f t="shared" ca="1" si="11"/>
        <v>8.508957846198264</v>
      </c>
      <c r="M93" s="176">
        <f t="shared" ca="1" si="15"/>
        <v>0.62100999999999995</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0.92398909568570819</v>
      </c>
      <c r="O93" s="71">
        <f t="shared" ca="1" si="16"/>
        <v>125.28205091503277</v>
      </c>
      <c r="S93" s="119">
        <f t="shared" ca="1" si="12"/>
        <v>10.907791881263634</v>
      </c>
      <c r="T93" s="54">
        <f t="shared" ca="1" si="17"/>
        <v>0.80052000000000001</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0.66876595516992121</v>
      </c>
      <c r="V93" s="71">
        <f t="shared" ca="1" si="18"/>
        <v>100.75199520697178</v>
      </c>
    </row>
    <row r="94" spans="1:22" x14ac:dyDescent="0.35">
      <c r="A94" s="32">
        <f t="shared" si="19"/>
        <v>45825</v>
      </c>
      <c r="B94" s="70" cm="1">
        <f t="array" aca="1" ref="B94" ca="1">_xlfn.XLOOKUP(A94,INDIRECT($A$5&amp;"!$AJ$41:$AJ$406"),INDIRECT($A$5&amp;"!$AK$41:$AK$406"))*SUM($F$3:$I$3)</f>
        <v>0</v>
      </c>
      <c r="C94" s="70" cm="1">
        <f t="array" aca="1" ref="C94" ca="1">_xlfn.XLOOKUP(A94,INDIRECT($A$5&amp;"!$AJ$41:$AJ$406"),INDIRECT($A$5&amp;"!$AL$41:$AL$406"))*SUM($F$3:$I$3)</f>
        <v>13.5</v>
      </c>
      <c r="D94" s="70" cm="1">
        <f t="array" aca="1" ref="D94" ca="1">_xlfn.XLOOKUP(A94,INDIRECT($A$5&amp;"!$AJ$41:$AJ$406"),INDIRECT($A$5&amp;"!$AO$41:$AO$406"))*SUM($F$3:$I$3)</f>
        <v>12.15</v>
      </c>
      <c r="E94" s="34" cm="1">
        <f t="array" ref="E94">SUMPRODUCT(('PT Storengy'!$B$8:$K$372)*('PT Storengy'!$A$8:$A$372=$A94)*('PT Storengy'!$B$5:$K$5=$A$6)*('PT Storengy'!$B$7:$K$7=$A$7))</f>
        <v>0.1</v>
      </c>
      <c r="F94" s="119">
        <f t="shared" ca="1" si="10"/>
        <v>8.6325420000000008</v>
      </c>
      <c r="G94" s="176">
        <f t="shared" ca="1" si="13"/>
        <v>0.63029000000000002</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0.91145427380091637</v>
      </c>
      <c r="I94" s="71">
        <f t="shared" ca="1" si="14"/>
        <v>123.5825</v>
      </c>
      <c r="J94" s="118" cm="1">
        <f t="array" aca="1" ref="J94" ca="1">IF(COUNTIFS('PTC GRTgaz'!$K$7:$K$15996,"",'PTC GRTgaz'!$A$7:$A$15996,J$16,'PTC GRTgaz'!$D$7:$D$15996,$A94,'PTC GRTgaz'!$C$7:$C$15996,"DEL")&gt;0,J$14,SUMIFS('PTC GRTgaz'!$K$7:$K$15996,'PTC GRTgaz'!$A$7:$A$15996,J$16,'PTC GRTgaz'!$D$7:$D$15996,$A94,'PTC GRTgaz'!$C$7:$C$15996,"DEL")*1.0026*$F$4/INDIRECT($A$4&amp;"!D9"))</f>
        <v>150.65359477124181</v>
      </c>
      <c r="K94" s="118">
        <v>1000</v>
      </c>
      <c r="L94" s="119">
        <f t="shared" ca="1" si="11"/>
        <v>8.6325403227342115</v>
      </c>
      <c r="M94" s="176">
        <f t="shared" ca="1" si="15"/>
        <v>0.63029000000000002</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0.91145427380091637</v>
      </c>
      <c r="O94" s="71">
        <f t="shared" ca="1" si="16"/>
        <v>123.58247653594776</v>
      </c>
      <c r="S94" s="119">
        <f t="shared" ca="1" si="12"/>
        <v>11.006783137690649</v>
      </c>
      <c r="T94" s="54">
        <f t="shared" ca="1" si="17"/>
        <v>0.80798000000000003</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0.65707862183658783</v>
      </c>
      <c r="V94" s="71">
        <f t="shared" ca="1" si="18"/>
        <v>98.991256427015344</v>
      </c>
    </row>
    <row r="95" spans="1:22" x14ac:dyDescent="0.35">
      <c r="A95" s="32">
        <f t="shared" si="19"/>
        <v>45826</v>
      </c>
      <c r="B95" s="70" cm="1">
        <f t="array" aca="1" ref="B95" ca="1">_xlfn.XLOOKUP(A95,INDIRECT($A$5&amp;"!$AJ$41:$AJ$406"),INDIRECT($A$5&amp;"!$AK$41:$AK$406"))*SUM($F$3:$I$3)</f>
        <v>0</v>
      </c>
      <c r="C95" s="70" cm="1">
        <f t="array" aca="1" ref="C95" ca="1">_xlfn.XLOOKUP(A95,INDIRECT($A$5&amp;"!$AJ$41:$AJ$406"),INDIRECT($A$5&amp;"!$AL$41:$AL$406"))*SUM($F$3:$I$3)</f>
        <v>13.5</v>
      </c>
      <c r="D95" s="70" cm="1">
        <f t="array" aca="1" ref="D95" ca="1">_xlfn.XLOOKUP(A95,INDIRECT($A$5&amp;"!$AJ$41:$AJ$406"),INDIRECT($A$5&amp;"!$AO$41:$AO$406"))*SUM($F$3:$I$3)</f>
        <v>12.15</v>
      </c>
      <c r="E95" s="34" cm="1">
        <f t="array" ref="E95">SUMPRODUCT(('PT Storengy'!$B$8:$K$372)*('PT Storengy'!$A$8:$A$372=$A95)*('PT Storengy'!$B$5:$K$5=$A$6)*('PT Storengy'!$B$7:$K$7=$A$7))</f>
        <v>0.1</v>
      </c>
      <c r="F95" s="119">
        <f t="shared" ca="1" si="10"/>
        <v>8.7544469000000014</v>
      </c>
      <c r="G95" s="176">
        <f t="shared" ca="1" si="13"/>
        <v>0.63944999999999996</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0.89908154013015262</v>
      </c>
      <c r="I95" s="71">
        <f t="shared" ca="1" si="14"/>
        <v>121.9049</v>
      </c>
      <c r="J95" s="118" cm="1">
        <f t="array" aca="1" ref="J95" ca="1">IF(COUNTIFS('PTC GRTgaz'!$K$7:$K$15996,"",'PTC GRTgaz'!$A$7:$A$15996,J$16,'PTC GRTgaz'!$D$7:$D$15996,$A95,'PTC GRTgaz'!$C$7:$C$15996,"DEL")&gt;0,J$14,SUMIFS('PTC GRTgaz'!$K$7:$K$15996,'PTC GRTgaz'!$A$7:$A$15996,J$16,'PTC GRTgaz'!$D$7:$D$15996,$A95,'PTC GRTgaz'!$C$7:$C$15996,"DEL")*1.0026*$F$4/INDIRECT($A$4&amp;"!D9"))</f>
        <v>150.65359477124181</v>
      </c>
      <c r="K95" s="118">
        <v>1000</v>
      </c>
      <c r="L95" s="119">
        <f t="shared" ca="1" si="11"/>
        <v>8.7544452021459769</v>
      </c>
      <c r="M95" s="176">
        <f t="shared" ca="1" si="15"/>
        <v>0.63944999999999996</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0.89908154013015262</v>
      </c>
      <c r="O95" s="71">
        <f t="shared" ca="1" si="16"/>
        <v>121.9048794117648</v>
      </c>
      <c r="S95" s="119">
        <f t="shared" ca="1" si="12"/>
        <v>11.104041978213525</v>
      </c>
      <c r="T95" s="54">
        <f t="shared" ca="1" si="17"/>
        <v>0.81532000000000004</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0.64557928850325452</v>
      </c>
      <c r="V95" s="71">
        <f t="shared" ca="1" si="18"/>
        <v>97.258840522875914</v>
      </c>
    </row>
    <row r="96" spans="1:22" x14ac:dyDescent="0.35">
      <c r="A96" s="32">
        <f t="shared" si="19"/>
        <v>45827</v>
      </c>
      <c r="B96" s="70" cm="1">
        <f t="array" aca="1" ref="B96" ca="1">_xlfn.XLOOKUP(A96,INDIRECT($A$5&amp;"!$AJ$41:$AJ$406"),INDIRECT($A$5&amp;"!$AK$41:$AK$406"))*SUM($F$3:$I$3)</f>
        <v>0</v>
      </c>
      <c r="C96" s="70" cm="1">
        <f t="array" aca="1" ref="C96" ca="1">_xlfn.XLOOKUP(A96,INDIRECT($A$5&amp;"!$AJ$41:$AJ$406"),INDIRECT($A$5&amp;"!$AL$41:$AL$406"))*SUM($F$3:$I$3)</f>
        <v>13.5</v>
      </c>
      <c r="D96" s="70" cm="1">
        <f t="array" aca="1" ref="D96" ca="1">_xlfn.XLOOKUP(A96,INDIRECT($A$5&amp;"!$AJ$41:$AJ$406"),INDIRECT($A$5&amp;"!$AO$41:$AO$406"))*SUM($F$3:$I$3)</f>
        <v>12.15</v>
      </c>
      <c r="E96" s="34" cm="1">
        <f t="array" ref="E96">SUMPRODUCT(('PT Storengy'!$B$8:$K$372)*('PT Storengy'!$A$8:$A$372=$A96)*('PT Storengy'!$B$5:$K$5=$A$6)*('PT Storengy'!$B$7:$K$7=$A$7))</f>
        <v>0.1</v>
      </c>
      <c r="F96" s="119">
        <f t="shared" ca="1" si="10"/>
        <v>8.8746980000000022</v>
      </c>
      <c r="G96" s="176">
        <f t="shared" ca="1" si="13"/>
        <v>0.64847999999999995</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0.88688440202458507</v>
      </c>
      <c r="I96" s="71">
        <f t="shared" ca="1" si="14"/>
        <v>120.25109999999999</v>
      </c>
      <c r="J96" s="118" cm="1">
        <f t="array" aca="1" ref="J96" ca="1">IF(COUNTIFS('PTC GRTgaz'!$K$7:$K$15996,"",'PTC GRTgaz'!$A$7:$A$15996,J$16,'PTC GRTgaz'!$D$7:$D$15996,$A96,'PTC GRTgaz'!$C$7:$C$15996,"DEL")&gt;0,J$14,SUMIFS('PTC GRTgaz'!$K$7:$K$15996,'PTC GRTgaz'!$A$7:$A$15996,J$16,'PTC GRTgaz'!$D$7:$D$15996,$A96,'PTC GRTgaz'!$C$7:$C$15996,"DEL")*1.0026*$F$4/INDIRECT($A$4&amp;"!D9"))</f>
        <v>150.65359477124181</v>
      </c>
      <c r="K96" s="118">
        <v>1000</v>
      </c>
      <c r="L96" s="119">
        <f t="shared" ca="1" si="11"/>
        <v>8.8746962931263695</v>
      </c>
      <c r="M96" s="176">
        <f t="shared" ca="1" si="15"/>
        <v>0.64847999999999995</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0.88688440202458507</v>
      </c>
      <c r="O96" s="71">
        <f t="shared" ca="1" si="16"/>
        <v>120.25109098039225</v>
      </c>
      <c r="S96" s="119">
        <f t="shared" ca="1" si="12"/>
        <v>11.199601446187382</v>
      </c>
      <c r="T96" s="54">
        <f t="shared" ca="1" si="17"/>
        <v>0.82252000000000003</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0.63429928850325445</v>
      </c>
      <c r="V96" s="71">
        <f t="shared" ca="1" si="18"/>
        <v>95.5594679738563</v>
      </c>
    </row>
    <row r="97" spans="1:22" x14ac:dyDescent="0.35">
      <c r="A97" s="32">
        <f t="shared" si="19"/>
        <v>45828</v>
      </c>
      <c r="B97" s="70" cm="1">
        <f t="array" aca="1" ref="B97" ca="1">_xlfn.XLOOKUP(A97,INDIRECT($A$5&amp;"!$AJ$41:$AJ$406"),INDIRECT($A$5&amp;"!$AK$41:$AK$406"))*SUM($F$3:$I$3)</f>
        <v>0</v>
      </c>
      <c r="C97" s="70" cm="1">
        <f t="array" aca="1" ref="C97" ca="1">_xlfn.XLOOKUP(A97,INDIRECT($A$5&amp;"!$AJ$41:$AJ$406"),INDIRECT($A$5&amp;"!$AL$41:$AL$406"))*SUM($F$3:$I$3)</f>
        <v>13.5</v>
      </c>
      <c r="D97" s="70" cm="1">
        <f t="array" aca="1" ref="D97" ca="1">_xlfn.XLOOKUP(A97,INDIRECT($A$5&amp;"!$AJ$41:$AJ$406"),INDIRECT($A$5&amp;"!$AO$41:$AO$406"))*SUM($F$3:$I$3)</f>
        <v>12.15</v>
      </c>
      <c r="E97" s="34" cm="1">
        <f t="array" ref="E97">SUMPRODUCT(('PT Storengy'!$B$8:$K$372)*('PT Storengy'!$A$8:$A$372=$A97)*('PT Storengy'!$B$5:$K$5=$A$6)*('PT Storengy'!$B$7:$K$7=$A$7))</f>
        <v>0.1</v>
      </c>
      <c r="F97" s="119">
        <f t="shared" ca="1" si="10"/>
        <v>8.9933173000000028</v>
      </c>
      <c r="G97" s="176">
        <f t="shared" ca="1" si="13"/>
        <v>0.65739000000000003</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0.87484935213304471</v>
      </c>
      <c r="I97" s="71">
        <f t="shared" ca="1" si="14"/>
        <v>118.6193</v>
      </c>
      <c r="J97" s="118" cm="1">
        <f t="array" aca="1" ref="J97" ca="1">IF(COUNTIFS('PTC GRTgaz'!$K$7:$K$15996,"",'PTC GRTgaz'!$A$7:$A$15996,J$16,'PTC GRTgaz'!$D$7:$D$15996,$A97,'PTC GRTgaz'!$C$7:$C$15996,"DEL")&gt;0,J$14,SUMIFS('PTC GRTgaz'!$K$7:$K$15996,'PTC GRTgaz'!$A$7:$A$15996,J$16,'PTC GRTgaz'!$D$7:$D$15996,$A97,'PTC GRTgaz'!$C$7:$C$15996,"DEL")*1.0026*$F$4/INDIRECT($A$4&amp;"!D9"))</f>
        <v>150.65359477124181</v>
      </c>
      <c r="K97" s="118">
        <v>1000</v>
      </c>
      <c r="L97" s="119">
        <f t="shared" ca="1" si="11"/>
        <v>8.9933174043682005</v>
      </c>
      <c r="M97" s="176">
        <f t="shared" ca="1" si="15"/>
        <v>0.65737999999999996</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0.87486285948421383</v>
      </c>
      <c r="O97" s="71">
        <f t="shared" ca="1" si="16"/>
        <v>118.62111124183015</v>
      </c>
      <c r="S97" s="119">
        <f t="shared" ca="1" si="12"/>
        <v>11.293489864488036</v>
      </c>
      <c r="T97" s="54">
        <f t="shared" ca="1" si="17"/>
        <v>0.8296</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0.62320728850325435</v>
      </c>
      <c r="V97" s="71">
        <f t="shared" ca="1" si="18"/>
        <v>93.888418300653669</v>
      </c>
    </row>
    <row r="98" spans="1:22" x14ac:dyDescent="0.35">
      <c r="A98" s="32">
        <f t="shared" si="19"/>
        <v>45829</v>
      </c>
      <c r="B98" s="70" cm="1">
        <f t="array" aca="1" ref="B98" ca="1">_xlfn.XLOOKUP(A98,INDIRECT($A$5&amp;"!$AJ$41:$AJ$406"),INDIRECT($A$5&amp;"!$AK$41:$AK$406"))*SUM($F$3:$I$3)</f>
        <v>0</v>
      </c>
      <c r="C98" s="70" cm="1">
        <f t="array" aca="1" ref="C98" ca="1">_xlfn.XLOOKUP(A98,INDIRECT($A$5&amp;"!$AJ$41:$AJ$406"),INDIRECT($A$5&amp;"!$AL$41:$AL$406"))*SUM($F$3:$I$3)</f>
        <v>13.5</v>
      </c>
      <c r="D98" s="70" cm="1">
        <f t="array" aca="1" ref="D98" ca="1">_xlfn.XLOOKUP(A98,INDIRECT($A$5&amp;"!$AJ$41:$AJ$406"),INDIRECT($A$5&amp;"!$AO$41:$AO$406"))*SUM($F$3:$I$3)</f>
        <v>12.15</v>
      </c>
      <c r="E98" s="34" cm="1">
        <f t="array" ref="E98">SUMPRODUCT(('PT Storengy'!$B$8:$K$372)*('PT Storengy'!$A$8:$A$372=$A98)*('PT Storengy'!$B$5:$K$5=$A$6)*('PT Storengy'!$B$7:$K$7=$A$7))</f>
        <v>0.1</v>
      </c>
      <c r="F98" s="119">
        <f t="shared" ca="1" si="10"/>
        <v>9.1103286000000026</v>
      </c>
      <c r="G98" s="176">
        <f t="shared" ca="1" si="13"/>
        <v>0.66617000000000004</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0.86298989780670099</v>
      </c>
      <c r="I98" s="71">
        <f t="shared" ca="1" si="14"/>
        <v>117.01130000000001</v>
      </c>
      <c r="J98" s="118" cm="1">
        <f t="array" aca="1" ref="J98" ca="1">IF(COUNTIFS('PTC GRTgaz'!$K$7:$K$15996,"",'PTC GRTgaz'!$A$7:$A$15996,J$16,'PTC GRTgaz'!$D$7:$D$15996,$A98,'PTC GRTgaz'!$C$7:$C$15996,"DEL")&gt;0,J$14,SUMIFS('PTC GRTgaz'!$K$7:$K$15996,'PTC GRTgaz'!$A$7:$A$15996,J$16,'PTC GRTgaz'!$D$7:$D$15996,$A98,'PTC GRTgaz'!$C$7:$C$15996,"DEL")*1.0026*$F$4/INDIRECT($A$4&amp;"!D9"))</f>
        <v>150.65359477124181</v>
      </c>
      <c r="K98" s="118">
        <v>1000</v>
      </c>
      <c r="L98" s="119">
        <f t="shared" ca="1" si="11"/>
        <v>9.1103286816884612</v>
      </c>
      <c r="M98" s="176">
        <f t="shared" ca="1" si="15"/>
        <v>0.66617000000000004</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0.86298989780670099</v>
      </c>
      <c r="O98" s="71">
        <f t="shared" ca="1" si="16"/>
        <v>117.0112773202615</v>
      </c>
      <c r="S98" s="119">
        <f t="shared" ca="1" si="12"/>
        <v>11.385737916230955</v>
      </c>
      <c r="T98" s="54">
        <f t="shared" ca="1" si="17"/>
        <v>0.83655000000000002</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0.61231895516992108</v>
      </c>
      <c r="V98" s="71">
        <f t="shared" ca="1" si="18"/>
        <v>92.248051742919472</v>
      </c>
    </row>
    <row r="99" spans="1:22" x14ac:dyDescent="0.35">
      <c r="A99" s="32">
        <f t="shared" si="19"/>
        <v>45830</v>
      </c>
      <c r="B99" s="70" cm="1">
        <f t="array" aca="1" ref="B99" ca="1">_xlfn.XLOOKUP(A99,INDIRECT($A$5&amp;"!$AJ$41:$AJ$406"),INDIRECT($A$5&amp;"!$AK$41:$AK$406"))*SUM($F$3:$I$3)</f>
        <v>0</v>
      </c>
      <c r="C99" s="70" cm="1">
        <f t="array" aca="1" ref="C99" ca="1">_xlfn.XLOOKUP(A99,INDIRECT($A$5&amp;"!$AJ$41:$AJ$406"),INDIRECT($A$5&amp;"!$AL$41:$AL$406"))*SUM($F$3:$I$3)</f>
        <v>13.5</v>
      </c>
      <c r="D99" s="70" cm="1">
        <f t="array" aca="1" ref="D99" ca="1">_xlfn.XLOOKUP(A99,INDIRECT($A$5&amp;"!$AJ$41:$AJ$406"),INDIRECT($A$5&amp;"!$AO$41:$AO$406"))*SUM($F$3:$I$3)</f>
        <v>12.15</v>
      </c>
      <c r="E99" s="34" cm="1">
        <f t="array" ref="E99">SUMPRODUCT(('PT Storengy'!$B$8:$K$372)*('PT Storengy'!$A$8:$A$372=$A99)*('PT Storengy'!$B$5:$K$5=$A$6)*('PT Storengy'!$B$7:$K$7=$A$7))</f>
        <v>0.1</v>
      </c>
      <c r="F99" s="119">
        <f t="shared" ca="1" si="10"/>
        <v>9.2257520000000017</v>
      </c>
      <c r="G99" s="176">
        <f t="shared" ca="1" si="13"/>
        <v>0.67484</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0.85127902434321601</v>
      </c>
      <c r="I99" s="71">
        <f t="shared" ca="1" si="14"/>
        <v>115.4234</v>
      </c>
      <c r="J99" s="118" cm="1">
        <f t="array" aca="1" ref="J99" ca="1">IF(COUNTIFS('PTC GRTgaz'!$K$7:$K$15996,"",'PTC GRTgaz'!$A$7:$A$15996,J$16,'PTC GRTgaz'!$D$7:$D$15996,$A99,'PTC GRTgaz'!$C$7:$C$15996,"DEL")&gt;0,J$14,SUMIFS('PTC GRTgaz'!$K$7:$K$15996,'PTC GRTgaz'!$A$7:$A$15996,J$16,'PTC GRTgaz'!$D$7:$D$15996,$A99,'PTC GRTgaz'!$C$7:$C$15996,"DEL")*1.0026*$F$4/INDIRECT($A$4&amp;"!D9"))</f>
        <v>150.65359477124181</v>
      </c>
      <c r="K99" s="118">
        <v>1000</v>
      </c>
      <c r="L99" s="119">
        <f t="shared" ca="1" si="11"/>
        <v>9.2257521023420566</v>
      </c>
      <c r="M99" s="176">
        <f t="shared" ca="1" si="15"/>
        <v>0.67484</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0.85127902434321601</v>
      </c>
      <c r="O99" s="71">
        <f t="shared" ca="1" si="16"/>
        <v>115.42342065359486</v>
      </c>
      <c r="S99" s="119">
        <f t="shared" ca="1" si="12"/>
        <v>11.476371564052306</v>
      </c>
      <c r="T99" s="54">
        <f t="shared" ca="1" si="17"/>
        <v>0.84338999999999997</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0.60160295516992113</v>
      </c>
      <c r="V99" s="71">
        <f t="shared" ca="1" si="18"/>
        <v>90.633647821350849</v>
      </c>
    </row>
    <row r="100" spans="1:22" x14ac:dyDescent="0.35">
      <c r="A100" s="32">
        <f t="shared" si="19"/>
        <v>45831</v>
      </c>
      <c r="B100" s="70" cm="1">
        <f t="array" aca="1" ref="B100" ca="1">_xlfn.XLOOKUP(A100,INDIRECT($A$5&amp;"!$AJ$41:$AJ$406"),INDIRECT($A$5&amp;"!$AK$41:$AK$406"))*SUM($F$3:$I$3)</f>
        <v>0</v>
      </c>
      <c r="C100" s="70" cm="1">
        <f t="array" aca="1" ref="C100" ca="1">_xlfn.XLOOKUP(A100,INDIRECT($A$5&amp;"!$AJ$41:$AJ$406"),INDIRECT($A$5&amp;"!$AL$41:$AL$406"))*SUM($F$3:$I$3)</f>
        <v>13.5</v>
      </c>
      <c r="D100" s="70" cm="1">
        <f t="array" aca="1" ref="D100" ca="1">_xlfn.XLOOKUP(A100,INDIRECT($A$5&amp;"!$AJ$41:$AJ$406"),INDIRECT($A$5&amp;"!$AO$41:$AO$406"))*SUM($F$3:$I$3)</f>
        <v>12.15</v>
      </c>
      <c r="E100" s="34" cm="1">
        <f t="array" ref="E100">SUMPRODUCT(('PT Storengy'!$B$8:$K$372)*('PT Storengy'!$A$8:$A$372=$A100)*('PT Storengy'!$B$5:$K$5=$A$6)*('PT Storengy'!$B$7:$K$7=$A$7))</f>
        <v>0.1</v>
      </c>
      <c r="F100" s="119">
        <f t="shared" ca="1" si="10"/>
        <v>9.3396095000000017</v>
      </c>
      <c r="G100" s="176">
        <f t="shared" ca="1" si="13"/>
        <v>0.68339000000000005</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0.83973023909375821</v>
      </c>
      <c r="I100" s="71">
        <f t="shared" ca="1" si="14"/>
        <v>113.8575</v>
      </c>
      <c r="J100" s="118" cm="1">
        <f t="array" aca="1" ref="J100" ca="1">IF(COUNTIFS('PTC GRTgaz'!$K$7:$K$15996,"",'PTC GRTgaz'!$A$7:$A$15996,J$16,'PTC GRTgaz'!$D$7:$D$15996,$A100,'PTC GRTgaz'!$C$7:$C$15996,"DEL")&gt;0,J$14,SUMIFS('PTC GRTgaz'!$K$7:$K$15996,'PTC GRTgaz'!$A$7:$A$15996,J$16,'PTC GRTgaz'!$D$7:$D$15996,$A100,'PTC GRTgaz'!$C$7:$C$15996,"DEL")*1.0026*$F$4/INDIRECT($A$4&amp;"!D9"))</f>
        <v>150.65359477124181</v>
      </c>
      <c r="K100" s="118">
        <v>1000</v>
      </c>
      <c r="L100" s="119">
        <f t="shared" ca="1" si="11"/>
        <v>9.339609643583886</v>
      </c>
      <c r="M100" s="176">
        <f t="shared" ca="1" si="15"/>
        <v>0.68339000000000005</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0.83973023909375821</v>
      </c>
      <c r="O100" s="71">
        <f t="shared" ca="1" si="16"/>
        <v>113.85754124183013</v>
      </c>
      <c r="S100" s="119">
        <f t="shared" ca="1" si="12"/>
        <v>11.565421491067557</v>
      </c>
      <c r="T100" s="54">
        <f t="shared" ca="1" si="17"/>
        <v>0.85009999999999997</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0.59109062183658778</v>
      </c>
      <c r="V100" s="71">
        <f t="shared" ca="1" si="18"/>
        <v>89.049927015250631</v>
      </c>
    </row>
    <row r="101" spans="1:22" x14ac:dyDescent="0.35">
      <c r="A101" s="32">
        <f t="shared" si="19"/>
        <v>45832</v>
      </c>
      <c r="B101" s="70" cm="1">
        <f t="array" aca="1" ref="B101" ca="1">_xlfn.XLOOKUP(A101,INDIRECT($A$5&amp;"!$AJ$41:$AJ$406"),INDIRECT($A$5&amp;"!$AK$41:$AK$406"))*SUM($F$3:$I$3)</f>
        <v>0</v>
      </c>
      <c r="C101" s="70" cm="1">
        <f t="array" aca="1" ref="C101" ca="1">_xlfn.XLOOKUP(A101,INDIRECT($A$5&amp;"!$AJ$41:$AJ$406"),INDIRECT($A$5&amp;"!$AL$41:$AL$406"))*SUM($F$3:$I$3)</f>
        <v>13.5</v>
      </c>
      <c r="D101" s="70" cm="1">
        <f t="array" aca="1" ref="D101" ca="1">_xlfn.XLOOKUP(A101,INDIRECT($A$5&amp;"!$AJ$41:$AJ$406"),INDIRECT($A$5&amp;"!$AO$41:$AO$406"))*SUM($F$3:$I$3)</f>
        <v>12.15</v>
      </c>
      <c r="E101" s="34" cm="1">
        <f t="array" ref="E101">SUMPRODUCT(('PT Storengy'!$B$8:$K$372)*('PT Storengy'!$A$8:$A$372=$A101)*('PT Storengy'!$B$5:$K$5=$A$6)*('PT Storengy'!$B$7:$K$7=$A$7))</f>
        <v>0.1</v>
      </c>
      <c r="F101" s="119">
        <f t="shared" ca="1" si="10"/>
        <v>9.4519231000000019</v>
      </c>
      <c r="G101" s="176">
        <f t="shared" ca="1" si="13"/>
        <v>0.69181999999999999</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0.82834354205832805</v>
      </c>
      <c r="I101" s="71">
        <f t="shared" ca="1" si="14"/>
        <v>112.31359999999999</v>
      </c>
      <c r="J101" s="118" cm="1">
        <f t="array" aca="1" ref="J101" ca="1">IF(COUNTIFS('PTC GRTgaz'!$K$7:$K$15996,"",'PTC GRTgaz'!$A$7:$A$15996,J$16,'PTC GRTgaz'!$D$7:$D$15996,$A101,'PTC GRTgaz'!$C$7:$C$15996,"DEL")&gt;0,J$14,SUMIFS('PTC GRTgaz'!$K$7:$K$15996,'PTC GRTgaz'!$A$7:$A$15996,J$16,'PTC GRTgaz'!$D$7:$D$15996,$A101,'PTC GRTgaz'!$C$7:$C$15996,"DEL")*1.0026*$F$4/INDIRECT($A$4&amp;"!D9"))</f>
        <v>150.65359477124181</v>
      </c>
      <c r="K101" s="118">
        <v>1000</v>
      </c>
      <c r="L101" s="119">
        <f t="shared" ca="1" si="11"/>
        <v>9.4519232826688526</v>
      </c>
      <c r="M101" s="176">
        <f t="shared" ca="1" si="15"/>
        <v>0.69181999999999999</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0.82834354205832805</v>
      </c>
      <c r="O101" s="71">
        <f t="shared" ca="1" si="16"/>
        <v>112.31363908496741</v>
      </c>
      <c r="S101" s="119">
        <f t="shared" ca="1" si="12"/>
        <v>11.652913659912873</v>
      </c>
      <c r="T101" s="54">
        <f t="shared" ca="1" si="17"/>
        <v>0.85670000000000002</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0.58075062183658765</v>
      </c>
      <c r="V101" s="71">
        <f t="shared" ca="1" si="18"/>
        <v>87.492168845315973</v>
      </c>
    </row>
    <row r="102" spans="1:22" x14ac:dyDescent="0.35">
      <c r="A102" s="32">
        <f t="shared" si="19"/>
        <v>45833</v>
      </c>
      <c r="B102" s="70" cm="1">
        <f t="array" aca="1" ref="B102" ca="1">_xlfn.XLOOKUP(A102,INDIRECT($A$5&amp;"!$AJ$41:$AJ$406"),INDIRECT($A$5&amp;"!$AK$41:$AK$406"))*SUM($F$3:$I$3)</f>
        <v>0</v>
      </c>
      <c r="C102" s="70" cm="1">
        <f t="array" aca="1" ref="C102" ca="1">_xlfn.XLOOKUP(A102,INDIRECT($A$5&amp;"!$AJ$41:$AJ$406"),INDIRECT($A$5&amp;"!$AL$41:$AL$406"))*SUM($F$3:$I$3)</f>
        <v>13.5</v>
      </c>
      <c r="D102" s="70" cm="1">
        <f t="array" aca="1" ref="D102" ca="1">_xlfn.XLOOKUP(A102,INDIRECT($A$5&amp;"!$AJ$41:$AJ$406"),INDIRECT($A$5&amp;"!$AO$41:$AO$406"))*SUM($F$3:$I$3)</f>
        <v>12.15</v>
      </c>
      <c r="E102" s="34" cm="1">
        <f t="array" ref="E102">SUMPRODUCT(('PT Storengy'!$B$8:$K$372)*('PT Storengy'!$A$8:$A$372=$A102)*('PT Storengy'!$B$5:$K$5=$A$6)*('PT Storengy'!$B$7:$K$7=$A$7))</f>
        <v>0.1</v>
      </c>
      <c r="F102" s="119">
        <f t="shared" ca="1" si="10"/>
        <v>9.5627123000000012</v>
      </c>
      <c r="G102" s="176">
        <f t="shared" ca="1" si="13"/>
        <v>0.70013999999999998</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0.81710026319595153</v>
      </c>
      <c r="I102" s="71">
        <f t="shared" ca="1" si="14"/>
        <v>110.78919999999999</v>
      </c>
      <c r="J102" s="118" cm="1">
        <f t="array" aca="1" ref="J102" ca="1">IF(COUNTIFS('PTC GRTgaz'!$K$7:$K$15996,"",'PTC GRTgaz'!$A$7:$A$15996,J$16,'PTC GRTgaz'!$D$7:$D$15996,$A102,'PTC GRTgaz'!$C$7:$C$15996,"DEL")&gt;0,J$14,SUMIFS('PTC GRTgaz'!$K$7:$K$15996,'PTC GRTgaz'!$A$7:$A$15996,J$16,'PTC GRTgaz'!$D$7:$D$15996,$A102,'PTC GRTgaz'!$C$7:$C$15996,"DEL")*1.0026*$F$4/INDIRECT($A$4&amp;"!D9"))</f>
        <v>150.65359477124181</v>
      </c>
      <c r="K102" s="118">
        <v>1000</v>
      </c>
      <c r="L102" s="119">
        <f t="shared" ca="1" si="11"/>
        <v>9.5627124654139504</v>
      </c>
      <c r="M102" s="176">
        <f t="shared" ca="1" si="15"/>
        <v>0.70013999999999998</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0.81710026319595153</v>
      </c>
      <c r="O102" s="71">
        <f t="shared" ca="1" si="16"/>
        <v>110.78918274509812</v>
      </c>
      <c r="S102" s="119">
        <f t="shared" ca="1" si="12"/>
        <v>11.738876393464071</v>
      </c>
      <c r="T102" s="54">
        <f t="shared" ca="1" si="17"/>
        <v>0.86317999999999995</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0.57059862183658772</v>
      </c>
      <c r="V102" s="71">
        <f t="shared" ca="1" si="18"/>
        <v>85.96273355119834</v>
      </c>
    </row>
    <row r="103" spans="1:22" x14ac:dyDescent="0.35">
      <c r="A103" s="32">
        <f t="shared" si="19"/>
        <v>45834</v>
      </c>
      <c r="B103" s="70" cm="1">
        <f t="array" aca="1" ref="B103" ca="1">_xlfn.XLOOKUP(A103,INDIRECT($A$5&amp;"!$AJ$41:$AJ$406"),INDIRECT($A$5&amp;"!$AK$41:$AK$406"))*SUM($F$3:$I$3)</f>
        <v>0</v>
      </c>
      <c r="C103" s="70" cm="1">
        <f t="array" aca="1" ref="C103" ca="1">_xlfn.XLOOKUP(A103,INDIRECT($A$5&amp;"!$AJ$41:$AJ$406"),INDIRECT($A$5&amp;"!$AL$41:$AL$406"))*SUM($F$3:$I$3)</f>
        <v>13.5</v>
      </c>
      <c r="D103" s="70" cm="1">
        <f t="array" aca="1" ref="D103" ca="1">_xlfn.XLOOKUP(A103,INDIRECT($A$5&amp;"!$AJ$41:$AJ$406"),INDIRECT($A$5&amp;"!$AO$41:$AO$406"))*SUM($F$3:$I$3)</f>
        <v>12.15</v>
      </c>
      <c r="E103" s="34" cm="1">
        <f t="array" ref="E103">SUMPRODUCT(('PT Storengy'!$B$8:$K$372)*('PT Storengy'!$A$8:$A$372=$A103)*('PT Storengy'!$B$5:$K$5=$A$6)*('PT Storengy'!$B$7:$K$7=$A$7))</f>
        <v>0.1</v>
      </c>
      <c r="F103" s="119">
        <f t="shared" ca="1" si="10"/>
        <v>9.671956800000002</v>
      </c>
      <c r="G103" s="176">
        <f t="shared" ca="1" si="13"/>
        <v>0.70835000000000004</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0.80570797300554409</v>
      </c>
      <c r="I103" s="71">
        <f t="shared" ca="1" si="14"/>
        <v>109.2445</v>
      </c>
      <c r="J103" s="118" cm="1">
        <f t="array" aca="1" ref="J103" ca="1">IF(COUNTIFS('PTC GRTgaz'!$K$7:$K$15996,"",'PTC GRTgaz'!$A$7:$A$15996,J$16,'PTC GRTgaz'!$D$7:$D$15996,$A103,'PTC GRTgaz'!$C$7:$C$15996,"DEL")&gt;0,J$14,SUMIFS('PTC GRTgaz'!$K$7:$K$15996,'PTC GRTgaz'!$A$7:$A$15996,J$16,'PTC GRTgaz'!$D$7:$D$15996,$A103,'PTC GRTgaz'!$C$7:$C$15996,"DEL")*1.0026*$F$4/INDIRECT($A$4&amp;"!D9"))</f>
        <v>150.65359477124181</v>
      </c>
      <c r="K103" s="118">
        <v>1000</v>
      </c>
      <c r="L103" s="119">
        <f t="shared" ca="1" si="11"/>
        <v>9.6719569876361735</v>
      </c>
      <c r="M103" s="176">
        <f t="shared" ca="1" si="15"/>
        <v>0.70835000000000004</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0.80570797300554409</v>
      </c>
      <c r="O103" s="71">
        <f t="shared" ca="1" si="16"/>
        <v>109.24452222222229</v>
      </c>
      <c r="S103" s="119">
        <f t="shared" ca="1" si="12"/>
        <v>11.823335654357317</v>
      </c>
      <c r="T103" s="54">
        <f t="shared" ca="1" si="17"/>
        <v>0.86955000000000005</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0.56061895516992089</v>
      </c>
      <c r="V103" s="71">
        <f t="shared" ca="1" si="18"/>
        <v>84.459260893246238</v>
      </c>
    </row>
    <row r="104" spans="1:22" x14ac:dyDescent="0.35">
      <c r="A104" s="32">
        <f t="shared" si="19"/>
        <v>45835</v>
      </c>
      <c r="B104" s="70" cm="1">
        <f t="array" aca="1" ref="B104" ca="1">_xlfn.XLOOKUP(A104,INDIRECT($A$5&amp;"!$AJ$41:$AJ$406"),INDIRECT($A$5&amp;"!$AK$41:$AK$406"))*SUM($F$3:$I$3)</f>
        <v>0</v>
      </c>
      <c r="C104" s="70" cm="1">
        <f t="array" aca="1" ref="C104" ca="1">_xlfn.XLOOKUP(A104,INDIRECT($A$5&amp;"!$AJ$41:$AJ$406"),INDIRECT($A$5&amp;"!$AL$41:$AL$406"))*SUM($F$3:$I$3)</f>
        <v>13.5</v>
      </c>
      <c r="D104" s="70" cm="1">
        <f t="array" aca="1" ref="D104" ca="1">_xlfn.XLOOKUP(A104,INDIRECT($A$5&amp;"!$AJ$41:$AJ$406"),INDIRECT($A$5&amp;"!$AO$41:$AO$406"))*SUM($F$3:$I$3)</f>
        <v>12.15</v>
      </c>
      <c r="E104" s="34" cm="1">
        <f t="array" ref="E104">SUMPRODUCT(('PT Storengy'!$B$8:$K$372)*('PT Storengy'!$A$8:$A$372=$A104)*('PT Storengy'!$B$5:$K$5=$A$6)*('PT Storengy'!$B$7:$K$7=$A$7))</f>
        <v>0.1</v>
      </c>
      <c r="F104" s="119">
        <f t="shared" ca="1" si="10"/>
        <v>9.7796792000000021</v>
      </c>
      <c r="G104" s="176">
        <f t="shared" ca="1" si="13"/>
        <v>0.71643999999999997</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0.79448219619185412</v>
      </c>
      <c r="I104" s="71">
        <f t="shared" ca="1" si="14"/>
        <v>107.72239999999999</v>
      </c>
      <c r="J104" s="118" cm="1">
        <f t="array" aca="1" ref="J104" ca="1">IF(COUNTIFS('PTC GRTgaz'!$K$7:$K$15996,"",'PTC GRTgaz'!$A$7:$A$15996,J$16,'PTC GRTgaz'!$D$7:$D$15996,$A104,'PTC GRTgaz'!$C$7:$C$15996,"DEL")&gt;0,J$14,SUMIFS('PTC GRTgaz'!$K$7:$K$15996,'PTC GRTgaz'!$A$7:$A$15996,J$16,'PTC GRTgaz'!$D$7:$D$15996,$A104,'PTC GRTgaz'!$C$7:$C$15996,"DEL")*1.0026*$F$4/INDIRECT($A$4&amp;"!D9"))</f>
        <v>150.65359477124181</v>
      </c>
      <c r="K104" s="118">
        <v>1000</v>
      </c>
      <c r="L104" s="119">
        <f t="shared" ca="1" si="11"/>
        <v>9.7796794265904214</v>
      </c>
      <c r="M104" s="176">
        <f t="shared" ca="1" si="15"/>
        <v>0.71643999999999997</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0.79448219619185412</v>
      </c>
      <c r="O104" s="71">
        <f t="shared" ca="1" si="16"/>
        <v>107.72243895424843</v>
      </c>
      <c r="S104" s="119">
        <f t="shared" ca="1" si="12"/>
        <v>11.906319765468428</v>
      </c>
      <c r="T104" s="54">
        <f t="shared" ca="1" si="17"/>
        <v>0.87580000000000002</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0.55082728850325435</v>
      </c>
      <c r="V104" s="71">
        <f t="shared" ca="1" si="18"/>
        <v>82.98411111111119</v>
      </c>
    </row>
    <row r="105" spans="1:22" x14ac:dyDescent="0.35">
      <c r="A105" s="32">
        <f t="shared" si="19"/>
        <v>45836</v>
      </c>
      <c r="B105" s="70" cm="1">
        <f t="array" aca="1" ref="B105" ca="1">_xlfn.XLOOKUP(A105,INDIRECT($A$5&amp;"!$AJ$41:$AJ$406"),INDIRECT($A$5&amp;"!$AK$41:$AK$406"))*SUM($F$3:$I$3)</f>
        <v>0</v>
      </c>
      <c r="C105" s="70" cm="1">
        <f t="array" aca="1" ref="C105" ca="1">_xlfn.XLOOKUP(A105,INDIRECT($A$5&amp;"!$AJ$41:$AJ$406"),INDIRECT($A$5&amp;"!$AL$41:$AL$406"))*SUM($F$3:$I$3)</f>
        <v>13.5</v>
      </c>
      <c r="D105" s="70" cm="1">
        <f t="array" aca="1" ref="D105" ca="1">_xlfn.XLOOKUP(A105,INDIRECT($A$5&amp;"!$AJ$41:$AJ$406"),INDIRECT($A$5&amp;"!$AO$41:$AO$406"))*SUM($F$3:$I$3)</f>
        <v>12.15</v>
      </c>
      <c r="E105" s="34" cm="1">
        <f t="array" ref="E105">SUMPRODUCT(('PT Storengy'!$B$8:$K$372)*('PT Storengy'!$A$8:$A$372=$A105)*('PT Storengy'!$B$5:$K$5=$A$6)*('PT Storengy'!$B$7:$K$7=$A$7))</f>
        <v>0.1</v>
      </c>
      <c r="F105" s="119">
        <f t="shared" ca="1" si="10"/>
        <v>9.885900300000003</v>
      </c>
      <c r="G105" s="176">
        <f t="shared" ca="1" si="13"/>
        <v>0.72441999999999995</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0.78340905664015492</v>
      </c>
      <c r="I105" s="71">
        <f t="shared" ca="1" si="14"/>
        <v>106.22110000000001</v>
      </c>
      <c r="J105" s="118" cm="1">
        <f t="array" aca="1" ref="J105" ca="1">IF(COUNTIFS('PTC GRTgaz'!$K$7:$K$15996,"",'PTC GRTgaz'!$A$7:$A$15996,J$16,'PTC GRTgaz'!$D$7:$D$15996,$A105,'PTC GRTgaz'!$C$7:$C$15996,"DEL")&gt;0,J$14,SUMIFS('PTC GRTgaz'!$K$7:$K$15996,'PTC GRTgaz'!$A$7:$A$15996,J$16,'PTC GRTgaz'!$D$7:$D$15996,$A105,'PTC GRTgaz'!$C$7:$C$15996,"DEL")*1.0026*$F$4/INDIRECT($A$4&amp;"!D9"))</f>
        <v>150.65359477124181</v>
      </c>
      <c r="K105" s="118">
        <v>1000</v>
      </c>
      <c r="L105" s="119">
        <f t="shared" ca="1" si="11"/>
        <v>9.8859004780936903</v>
      </c>
      <c r="M105" s="176">
        <f t="shared" ca="1" si="15"/>
        <v>0.72441999999999995</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0.78340905664015492</v>
      </c>
      <c r="O105" s="71">
        <f t="shared" ca="1" si="16"/>
        <v>106.22105150326804</v>
      </c>
      <c r="S105" s="119">
        <f t="shared" ca="1" si="12"/>
        <v>11.987852329193919</v>
      </c>
      <c r="T105" s="54">
        <f t="shared" ca="1" si="17"/>
        <v>0.88195000000000001</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0.54119228850325429</v>
      </c>
      <c r="V105" s="71">
        <f t="shared" ca="1" si="18"/>
        <v>81.532563725490263</v>
      </c>
    </row>
    <row r="106" spans="1:22" x14ac:dyDescent="0.35">
      <c r="A106" s="32">
        <f t="shared" si="19"/>
        <v>45837</v>
      </c>
      <c r="B106" s="70" cm="1">
        <f t="array" aca="1" ref="B106" ca="1">_xlfn.XLOOKUP(A106,INDIRECT($A$5&amp;"!$AJ$41:$AJ$406"),INDIRECT($A$5&amp;"!$AK$41:$AK$406"))*SUM($F$3:$I$3)</f>
        <v>0</v>
      </c>
      <c r="C106" s="70" cm="1">
        <f t="array" aca="1" ref="C106" ca="1">_xlfn.XLOOKUP(A106,INDIRECT($A$5&amp;"!$AJ$41:$AJ$406"),INDIRECT($A$5&amp;"!$AL$41:$AL$406"))*SUM($F$3:$I$3)</f>
        <v>13.5</v>
      </c>
      <c r="D106" s="70" cm="1">
        <f t="array" aca="1" ref="D106" ca="1">_xlfn.XLOOKUP(A106,INDIRECT($A$5&amp;"!$AJ$41:$AJ$406"),INDIRECT($A$5&amp;"!$AO$41:$AO$406"))*SUM($F$3:$I$3)</f>
        <v>12.15</v>
      </c>
      <c r="E106" s="34" cm="1">
        <f t="array" ref="E106">SUMPRODUCT(('PT Storengy'!$B$8:$K$372)*('PT Storengy'!$A$8:$A$372=$A106)*('PT Storengy'!$B$5:$K$5=$A$6)*('PT Storengy'!$B$7:$K$7=$A$7))</f>
        <v>0.1</v>
      </c>
      <c r="F106" s="119">
        <f t="shared" ca="1" si="10"/>
        <v>9.9906407000000037</v>
      </c>
      <c r="G106" s="176">
        <f t="shared" ca="1" si="13"/>
        <v>0.73229</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0.7724885543504465</v>
      </c>
      <c r="I106" s="71">
        <f t="shared" ca="1" si="14"/>
        <v>104.74039999999999</v>
      </c>
      <c r="J106" s="118" cm="1">
        <f t="array" aca="1" ref="J106" ca="1">IF(COUNTIFS('PTC GRTgaz'!$K$7:$K$15996,"",'PTC GRTgaz'!$A$7:$A$15996,J$16,'PTC GRTgaz'!$D$7:$D$15996,$A106,'PTC GRTgaz'!$C$7:$C$15996,"DEL")&gt;0,J$14,SUMIFS('PTC GRTgaz'!$K$7:$K$15996,'PTC GRTgaz'!$A$7:$A$15996,J$16,'PTC GRTgaz'!$D$7:$D$15996,$A106,'PTC GRTgaz'!$C$7:$C$15996,"DEL")*1.0026*$F$4/INDIRECT($A$4&amp;"!D9"))</f>
        <v>150.65359477124181</v>
      </c>
      <c r="K106" s="118">
        <v>1000</v>
      </c>
      <c r="L106" s="119">
        <f t="shared" ca="1" si="11"/>
        <v>9.990640837962971</v>
      </c>
      <c r="M106" s="176">
        <f t="shared" ca="1" si="15"/>
        <v>0.73229</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0.7724885543504465</v>
      </c>
      <c r="O106" s="71">
        <f t="shared" ca="1" si="16"/>
        <v>104.74035986928111</v>
      </c>
      <c r="S106" s="119">
        <f t="shared" ca="1" si="12"/>
        <v>12.067959308169954</v>
      </c>
      <c r="T106" s="54">
        <f t="shared" ca="1" si="17"/>
        <v>0.88798999999999995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0.53172962183658778</v>
      </c>
      <c r="V106" s="71">
        <f t="shared" ca="1" si="18"/>
        <v>80.106978976034952</v>
      </c>
    </row>
    <row r="107" spans="1:22" x14ac:dyDescent="0.35">
      <c r="A107" s="32">
        <f t="shared" si="19"/>
        <v>45838</v>
      </c>
      <c r="B107" s="70" cm="1">
        <f t="array" aca="1" ref="B107" ca="1">_xlfn.XLOOKUP(A107,INDIRECT($A$5&amp;"!$AJ$41:$AJ$406"),INDIRECT($A$5&amp;"!$AK$41:$AK$406"))*SUM($F$3:$I$3)</f>
        <v>0</v>
      </c>
      <c r="C107" s="70" cm="1">
        <f t="array" aca="1" ref="C107" ca="1">_xlfn.XLOOKUP(A107,INDIRECT($A$5&amp;"!$AJ$41:$AJ$406"),INDIRECT($A$5&amp;"!$AL$41:$AL$406"))*SUM($F$3:$I$3)</f>
        <v>13.5</v>
      </c>
      <c r="D107" s="70" cm="1">
        <f t="array" aca="1" ref="D107" ca="1">_xlfn.XLOOKUP(A107,INDIRECT($A$5&amp;"!$AJ$41:$AJ$406"),INDIRECT($A$5&amp;"!$AO$41:$AO$406"))*SUM($F$3:$I$3)</f>
        <v>12.15</v>
      </c>
      <c r="E107" s="34" cm="1">
        <f t="array" ref="E107">SUMPRODUCT(('PT Storengy'!$B$8:$K$372)*('PT Storengy'!$A$8:$A$372=$A107)*('PT Storengy'!$B$5:$K$5=$A$6)*('PT Storengy'!$B$7:$K$7=$A$7))</f>
        <v>0.1</v>
      </c>
      <c r="F107" s="119">
        <f t="shared" ca="1" si="10"/>
        <v>10.092049000000003</v>
      </c>
      <c r="G107" s="176">
        <f t="shared" ca="1" si="13"/>
        <v>0.74004999999999999</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0.74791395516992054</v>
      </c>
      <c r="I107" s="71">
        <f t="shared" ca="1" si="14"/>
        <v>101.4083</v>
      </c>
      <c r="J107" s="118" cm="1">
        <f t="array" aca="1" ref="J107" ca="1">IF(COUNTIFS('PTC GRTgaz'!$K$7:$K$15996,"",'PTC GRTgaz'!$A$7:$A$15996,J$16,'PTC GRTgaz'!$D$7:$D$15996,$A107,'PTC GRTgaz'!$C$7:$C$15996,"DEL")&gt;0,J$14,SUMIFS('PTC GRTgaz'!$K$7:$K$15996,'PTC GRTgaz'!$A$7:$A$15996,J$16,'PTC GRTgaz'!$D$7:$D$15996,$A107,'PTC GRTgaz'!$C$7:$C$15996,"DEL")*1.0026*$F$4/INDIRECT($A$4&amp;"!D9"))</f>
        <v>150.65359477124181</v>
      </c>
      <c r="K107" s="118">
        <v>1000</v>
      </c>
      <c r="L107" s="119">
        <f t="shared" ca="1" si="11"/>
        <v>10.092049171296305</v>
      </c>
      <c r="M107" s="176">
        <f t="shared" ca="1" si="15"/>
        <v>0.74004999999999999</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0.74791395516992054</v>
      </c>
      <c r="O107" s="71">
        <f t="shared" ca="1" si="16"/>
        <v>101.40833333333333</v>
      </c>
      <c r="S107" s="119">
        <f t="shared" ca="1" si="12"/>
        <v>12.146666665032699</v>
      </c>
      <c r="T107" s="54">
        <f t="shared" ca="1" si="17"/>
        <v>0.89392000000000005</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0.52243928850325427</v>
      </c>
      <c r="V107" s="71">
        <f t="shared" ca="1" si="18"/>
        <v>78.707356862745158</v>
      </c>
    </row>
    <row r="108" spans="1:22" x14ac:dyDescent="0.35">
      <c r="A108" s="32">
        <f t="shared" si="19"/>
        <v>45839</v>
      </c>
      <c r="B108" s="70" cm="1">
        <f t="array" aca="1" ref="B108" ca="1">_xlfn.XLOOKUP(A108,INDIRECT($A$5&amp;"!$AJ$41:$AJ$406"),INDIRECT($A$5&amp;"!$AK$41:$AK$406"))*SUM($F$3:$I$3)</f>
        <v>0</v>
      </c>
      <c r="C108" s="70" cm="1">
        <f t="array" aca="1" ref="C108" ca="1">_xlfn.XLOOKUP(A108,INDIRECT($A$5&amp;"!$AJ$41:$AJ$406"),INDIRECT($A$5&amp;"!$AL$41:$AL$406"))*SUM($F$3:$I$3)</f>
        <v>13.5</v>
      </c>
      <c r="D108" s="70" cm="1">
        <f t="array" aca="1" ref="D108" ca="1">_xlfn.XLOOKUP(A108,INDIRECT($A$5&amp;"!$AJ$41:$AJ$406"),INDIRECT($A$5&amp;"!$AO$41:$AO$406"))*SUM($F$3:$I$3)</f>
        <v>12.15</v>
      </c>
      <c r="E108" s="34" cm="1">
        <f t="array" ref="E108">SUMPRODUCT(('PT Storengy'!$B$8:$K$372)*('PT Storengy'!$A$8:$A$372=$A108)*('PT Storengy'!$B$5:$K$5=$A$6)*('PT Storengy'!$B$7:$K$7=$A$7))</f>
        <v>0.15</v>
      </c>
      <c r="F108" s="119">
        <f t="shared" ca="1" si="10"/>
        <v>10.188257100000003</v>
      </c>
      <c r="G108" s="176">
        <f t="shared" ca="1" si="13"/>
        <v>0.74756</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0.75129972716317261</v>
      </c>
      <c r="I108" s="71">
        <f t="shared" ca="1" si="14"/>
        <v>96.208100000000002</v>
      </c>
      <c r="J108" s="118" cm="1">
        <f t="array" aca="1" ref="J108" ca="1">IF(COUNTIFS('PTC GRTgaz'!$K$7:$K$15996,"",'PTC GRTgaz'!$A$7:$A$15996,J$16,'PTC GRTgaz'!$D$7:$D$15996,$A108,'PTC GRTgaz'!$C$7:$C$15996,"DEL")&gt;0,J$14,SUMIFS('PTC GRTgaz'!$K$7:$K$15996,'PTC GRTgaz'!$A$7:$A$15996,J$16,'PTC GRTgaz'!$D$7:$D$15996,$A108,'PTC GRTgaz'!$C$7:$C$15996,"DEL")*1.0026*$F$4/INDIRECT($A$4&amp;"!D9"))</f>
        <v>150.65359477124181</v>
      </c>
      <c r="K108" s="118">
        <v>1000</v>
      </c>
      <c r="L108" s="119">
        <f t="shared" ca="1" si="11"/>
        <v>10.188257275246922</v>
      </c>
      <c r="M108" s="176">
        <f t="shared" ca="1" si="15"/>
        <v>0.74756</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0.75129972716317261</v>
      </c>
      <c r="O108" s="71">
        <f t="shared" ca="1" si="16"/>
        <v>96.208103950617371</v>
      </c>
      <c r="S108" s="119">
        <f t="shared" ca="1" si="12"/>
        <v>12.223998002178668</v>
      </c>
      <c r="T108" s="54">
        <f t="shared" ca="1" si="17"/>
        <v>0.89975000000000005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0.51330562183658768</v>
      </c>
      <c r="V108" s="71">
        <f t="shared" ca="1" si="18"/>
        <v>77.33133714596957</v>
      </c>
    </row>
    <row r="109" spans="1:22" x14ac:dyDescent="0.35">
      <c r="A109" s="32">
        <f t="shared" si="19"/>
        <v>45840</v>
      </c>
      <c r="B109" s="70" cm="1">
        <f t="array" aca="1" ref="B109" ca="1">_xlfn.XLOOKUP(A109,INDIRECT($A$5&amp;"!$AJ$41:$AJ$406"),INDIRECT($A$5&amp;"!$AK$41:$AK$406"))*SUM($F$3:$I$3)</f>
        <v>0</v>
      </c>
      <c r="C109" s="70" cm="1">
        <f t="array" aca="1" ref="C109" ca="1">_xlfn.XLOOKUP(A109,INDIRECT($A$5&amp;"!$AJ$41:$AJ$406"),INDIRECT($A$5&amp;"!$AL$41:$AL$406"))*SUM($F$3:$I$3)</f>
        <v>13.5</v>
      </c>
      <c r="D109" s="70" cm="1">
        <f t="array" aca="1" ref="D109" ca="1">_xlfn.XLOOKUP(A109,INDIRECT($A$5&amp;"!$AJ$41:$AJ$406"),INDIRECT($A$5&amp;"!$AO$41:$AO$406"))*SUM($F$3:$I$3)</f>
        <v>12.15</v>
      </c>
      <c r="E109" s="34" cm="1">
        <f t="array" ref="E109">SUMPRODUCT(('PT Storengy'!$B$8:$K$372)*('PT Storengy'!$A$8:$A$372=$A109)*('PT Storengy'!$B$5:$K$5=$A$6)*('PT Storengy'!$B$7:$K$7=$A$7))</f>
        <v>0.15</v>
      </c>
      <c r="F109" s="119">
        <f t="shared" ca="1" si="10"/>
        <v>10.283090700000002</v>
      </c>
      <c r="G109" s="176">
        <f t="shared" ca="1" si="13"/>
        <v>0.75468999999999997</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0.74056628850325457</v>
      </c>
      <c r="I109" s="71">
        <f t="shared" ca="1" si="14"/>
        <v>94.833600000000004</v>
      </c>
      <c r="J109" s="118" cm="1">
        <f t="array" aca="1" ref="J109" ca="1">IF(COUNTIFS('PTC GRTgaz'!$K$7:$K$15996,"",'PTC GRTgaz'!$A$7:$A$15996,J$16,'PTC GRTgaz'!$D$7:$D$15996,$A109,'PTC GRTgaz'!$C$7:$C$15996,"DEL")&gt;0,J$14,SUMIFS('PTC GRTgaz'!$K$7:$K$15996,'PTC GRTgaz'!$A$7:$A$15996,J$16,'PTC GRTgaz'!$D$7:$D$15996,$A109,'PTC GRTgaz'!$C$7:$C$15996,"DEL")*1.0026*$F$4/INDIRECT($A$4&amp;"!D9"))</f>
        <v>150.65359477124181</v>
      </c>
      <c r="K109" s="118">
        <v>1000</v>
      </c>
      <c r="L109" s="119">
        <f t="shared" ca="1" si="11"/>
        <v>10.283090902746922</v>
      </c>
      <c r="M109" s="176">
        <f t="shared" ca="1" si="15"/>
        <v>0.75468999999999997</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0.74056628850325457</v>
      </c>
      <c r="O109" s="71">
        <f t="shared" ca="1" si="16"/>
        <v>94.833627500000091</v>
      </c>
      <c r="S109" s="119">
        <f t="shared" ca="1" si="12"/>
        <v>12.299976922004376</v>
      </c>
      <c r="T109" s="54">
        <f t="shared" ca="1" si="17"/>
        <v>0.90547999999999995</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0.50432862183658766</v>
      </c>
      <c r="V109" s="71">
        <f t="shared" ca="1" si="18"/>
        <v>75.978919825708132</v>
      </c>
    </row>
    <row r="110" spans="1:22" x14ac:dyDescent="0.35">
      <c r="A110" s="32">
        <f t="shared" si="19"/>
        <v>45841</v>
      </c>
      <c r="B110" s="70" cm="1">
        <f t="array" aca="1" ref="B110" ca="1">_xlfn.XLOOKUP(A110,INDIRECT($A$5&amp;"!$AJ$41:$AJ$406"),INDIRECT($A$5&amp;"!$AK$41:$AK$406"))*SUM($F$3:$I$3)</f>
        <v>0</v>
      </c>
      <c r="C110" s="70" cm="1">
        <f t="array" aca="1" ref="C110" ca="1">_xlfn.XLOOKUP(A110,INDIRECT($A$5&amp;"!$AJ$41:$AJ$406"),INDIRECT($A$5&amp;"!$AL$41:$AL$406"))*SUM($F$3:$I$3)</f>
        <v>13.5</v>
      </c>
      <c r="D110" s="70" cm="1">
        <f t="array" aca="1" ref="D110" ca="1">_xlfn.XLOOKUP(A110,INDIRECT($A$5&amp;"!$AJ$41:$AJ$406"),INDIRECT($A$5&amp;"!$AO$41:$AO$406"))*SUM($F$3:$I$3)</f>
        <v>12.15</v>
      </c>
      <c r="E110" s="34" cm="1">
        <f t="array" ref="E110">SUMPRODUCT(('PT Storengy'!$B$8:$K$372)*('PT Storengy'!$A$8:$A$372=$A110)*('PT Storengy'!$B$5:$K$5=$A$6)*('PT Storengy'!$B$7:$K$7=$A$7))</f>
        <v>0.15</v>
      </c>
      <c r="F110" s="119">
        <f t="shared" ca="1" si="10"/>
        <v>10.376516000000002</v>
      </c>
      <c r="G110" s="176">
        <f t="shared" ca="1" si="13"/>
        <v>0.76171</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0.7295682885032545</v>
      </c>
      <c r="I110" s="71">
        <f t="shared" ca="1" si="14"/>
        <v>93.425299999999993</v>
      </c>
      <c r="J110" s="118" cm="1">
        <f t="array" aca="1" ref="J110" ca="1">IF(COUNTIFS('PTC GRTgaz'!$K$7:$K$15996,"",'PTC GRTgaz'!$A$7:$A$15996,J$16,'PTC GRTgaz'!$D$7:$D$15996,$A110,'PTC GRTgaz'!$C$7:$C$15996,"DEL")&gt;0,J$14,SUMIFS('PTC GRTgaz'!$K$7:$K$15996,'PTC GRTgaz'!$A$7:$A$15996,J$16,'PTC GRTgaz'!$D$7:$D$15996,$A110,'PTC GRTgaz'!$C$7:$C$15996,"DEL")*1.0026*$F$4/INDIRECT($A$4&amp;"!D9"))</f>
        <v>150.65359477124181</v>
      </c>
      <c r="K110" s="118">
        <v>1000</v>
      </c>
      <c r="L110" s="119">
        <f t="shared" ca="1" si="11"/>
        <v>10.376516175246921</v>
      </c>
      <c r="M110" s="176">
        <f t="shared" ca="1" si="15"/>
        <v>0.76171</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0.7295682885032545</v>
      </c>
      <c r="O110" s="71">
        <f t="shared" ca="1" si="16"/>
        <v>93.425272500000077</v>
      </c>
      <c r="S110" s="119">
        <f t="shared" ca="1" si="12"/>
        <v>12.374627026906337</v>
      </c>
      <c r="T110" s="54">
        <f t="shared" ca="1" si="17"/>
        <v>0.91110999999999998</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0.49550828850325429</v>
      </c>
      <c r="V110" s="71">
        <f t="shared" ca="1" si="18"/>
        <v>74.650104901960844</v>
      </c>
    </row>
    <row r="111" spans="1:22" x14ac:dyDescent="0.35">
      <c r="A111" s="32">
        <f t="shared" si="19"/>
        <v>45842</v>
      </c>
      <c r="B111" s="70" cm="1">
        <f t="array" aca="1" ref="B111" ca="1">_xlfn.XLOOKUP(A111,INDIRECT($A$5&amp;"!$AJ$41:$AJ$406"),INDIRECT($A$5&amp;"!$AK$41:$AK$406"))*SUM($F$3:$I$3)</f>
        <v>0</v>
      </c>
      <c r="C111" s="70" cm="1">
        <f t="array" aca="1" ref="C111" ca="1">_xlfn.XLOOKUP(A111,INDIRECT($A$5&amp;"!$AJ$41:$AJ$406"),INDIRECT($A$5&amp;"!$AL$41:$AL$406"))*SUM($F$3:$I$3)</f>
        <v>13.5</v>
      </c>
      <c r="D111" s="70" cm="1">
        <f t="array" aca="1" ref="D111" ca="1">_xlfn.XLOOKUP(A111,INDIRECT($A$5&amp;"!$AJ$41:$AJ$406"),INDIRECT($A$5&amp;"!$AO$41:$AO$406"))*SUM($F$3:$I$3)</f>
        <v>12.15</v>
      </c>
      <c r="E111" s="34" cm="1">
        <f t="array" ref="E111">SUMPRODUCT(('PT Storengy'!$B$8:$K$372)*('PT Storengy'!$A$8:$A$372=$A111)*('PT Storengy'!$B$5:$K$5=$A$6)*('PT Storengy'!$B$7:$K$7=$A$7))</f>
        <v>0.15</v>
      </c>
      <c r="F111" s="119">
        <f t="shared" ca="1" si="10"/>
        <v>10.468553000000002</v>
      </c>
      <c r="G111" s="176">
        <f t="shared" ca="1" si="13"/>
        <v>0.76863000000000004</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0.71872695516992102</v>
      </c>
      <c r="I111" s="71">
        <f t="shared" ca="1" si="14"/>
        <v>92.037000000000006</v>
      </c>
      <c r="J111" s="118" cm="1">
        <f t="array" aca="1" ref="J111" ca="1">IF(COUNTIFS('PTC GRTgaz'!$K$7:$K$15996,"",'PTC GRTgaz'!$A$7:$A$15996,J$16,'PTC GRTgaz'!$D$7:$D$15996,$A111,'PTC GRTgaz'!$C$7:$C$15996,"DEL")&gt;0,J$14,SUMIFS('PTC GRTgaz'!$K$7:$K$15996,'PTC GRTgaz'!$A$7:$A$15996,J$16,'PTC GRTgaz'!$D$7:$D$15996,$A111,'PTC GRTgaz'!$C$7:$C$15996,"DEL")*1.0026*$F$4/INDIRECT($A$4&amp;"!D9"))</f>
        <v>150.65359477124181</v>
      </c>
      <c r="K111" s="118">
        <v>1000</v>
      </c>
      <c r="L111" s="119">
        <f t="shared" ca="1" si="11"/>
        <v>10.468553154783958</v>
      </c>
      <c r="M111" s="176">
        <f t="shared" ca="1" si="15"/>
        <v>0.76863000000000004</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0.71872695516992102</v>
      </c>
      <c r="O111" s="71">
        <f t="shared" ca="1" si="16"/>
        <v>92.036979537037098</v>
      </c>
      <c r="S111" s="119">
        <f t="shared" ca="1" si="12"/>
        <v>12.447971919281065</v>
      </c>
      <c r="T111" s="54">
        <f t="shared" ca="1" si="17"/>
        <v>0.91664000000000001</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0.4868446218365875</v>
      </c>
      <c r="V111" s="71">
        <f t="shared" ca="1" si="18"/>
        <v>73.344892374727721</v>
      </c>
    </row>
    <row r="112" spans="1:22" x14ac:dyDescent="0.35">
      <c r="A112" s="32">
        <f t="shared" si="19"/>
        <v>45843</v>
      </c>
      <c r="B112" s="70" cm="1">
        <f t="array" aca="1" ref="B112" ca="1">_xlfn.XLOOKUP(A112,INDIRECT($A$5&amp;"!$AJ$41:$AJ$406"),INDIRECT($A$5&amp;"!$AK$41:$AK$406"))*SUM($F$3:$I$3)</f>
        <v>0</v>
      </c>
      <c r="C112" s="70" cm="1">
        <f t="array" aca="1" ref="C112" ca="1">_xlfn.XLOOKUP(A112,INDIRECT($A$5&amp;"!$AJ$41:$AJ$406"),INDIRECT($A$5&amp;"!$AL$41:$AL$406"))*SUM($F$3:$I$3)</f>
        <v>13.5</v>
      </c>
      <c r="D112" s="70" cm="1">
        <f t="array" aca="1" ref="D112" ca="1">_xlfn.XLOOKUP(A112,INDIRECT($A$5&amp;"!$AJ$41:$AJ$406"),INDIRECT($A$5&amp;"!$AO$41:$AO$406"))*SUM($F$3:$I$3)</f>
        <v>12.15</v>
      </c>
      <c r="E112" s="34" cm="1">
        <f t="array" ref="E112">SUMPRODUCT(('PT Storengy'!$B$8:$K$372)*('PT Storengy'!$A$8:$A$372=$A112)*('PT Storengy'!$B$5:$K$5=$A$6)*('PT Storengy'!$B$7:$K$7=$A$7))</f>
        <v>0.15</v>
      </c>
      <c r="F112" s="119">
        <f t="shared" ca="1" si="10"/>
        <v>10.559221700000002</v>
      </c>
      <c r="G112" s="176">
        <f t="shared" ca="1" si="13"/>
        <v>0.77544999999999997</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0.70804228850325457</v>
      </c>
      <c r="I112" s="71">
        <f t="shared" ca="1" si="14"/>
        <v>90.668700000000001</v>
      </c>
      <c r="J112" s="118" cm="1">
        <f t="array" aca="1" ref="J112" ca="1">IF(COUNTIFS('PTC GRTgaz'!$K$7:$K$15996,"",'PTC GRTgaz'!$A$7:$A$15996,J$16,'PTC GRTgaz'!$D$7:$D$15996,$A112,'PTC GRTgaz'!$C$7:$C$15996,"DEL")&gt;0,J$14,SUMIFS('PTC GRTgaz'!$K$7:$K$15996,'PTC GRTgaz'!$A$7:$A$15996,J$16,'PTC GRTgaz'!$D$7:$D$15996,$A112,'PTC GRTgaz'!$C$7:$C$15996,"DEL")*1.0026*$F$4/INDIRECT($A$4&amp;"!D9"))</f>
        <v>150.65359477124181</v>
      </c>
      <c r="K112" s="118">
        <v>1000</v>
      </c>
      <c r="L112" s="119">
        <f t="shared" ca="1" si="11"/>
        <v>10.55922190339507</v>
      </c>
      <c r="M112" s="176">
        <f t="shared" ca="1" si="15"/>
        <v>0.77544999999999997</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0.70804228850325457</v>
      </c>
      <c r="O112" s="71">
        <f t="shared" ca="1" si="16"/>
        <v>90.668748611111198</v>
      </c>
      <c r="S112" s="119">
        <f t="shared" ca="1" si="12"/>
        <v>12.520035201525074</v>
      </c>
      <c r="T112" s="54">
        <f t="shared" ca="1" si="17"/>
        <v>0.92206999999999995</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0.47833762183658757</v>
      </c>
      <c r="V112" s="71">
        <f t="shared" ca="1" si="18"/>
        <v>72.063282244008775</v>
      </c>
    </row>
    <row r="113" spans="1:22" x14ac:dyDescent="0.35">
      <c r="A113" s="32">
        <f t="shared" si="19"/>
        <v>45844</v>
      </c>
      <c r="B113" s="70" cm="1">
        <f t="array" aca="1" ref="B113" ca="1">_xlfn.XLOOKUP(A113,INDIRECT($A$5&amp;"!$AJ$41:$AJ$406"),INDIRECT($A$5&amp;"!$AK$41:$AK$406"))*SUM($F$3:$I$3)</f>
        <v>0</v>
      </c>
      <c r="C113" s="70" cm="1">
        <f t="array" aca="1" ref="C113" ca="1">_xlfn.XLOOKUP(A113,INDIRECT($A$5&amp;"!$AJ$41:$AJ$406"),INDIRECT($A$5&amp;"!$AL$41:$AL$406"))*SUM($F$3:$I$3)</f>
        <v>13.5</v>
      </c>
      <c r="D113" s="70" cm="1">
        <f t="array" aca="1" ref="D113" ca="1">_xlfn.XLOOKUP(A113,INDIRECT($A$5&amp;"!$AJ$41:$AJ$406"),INDIRECT($A$5&amp;"!$AO$41:$AO$406"))*SUM($F$3:$I$3)</f>
        <v>12.15</v>
      </c>
      <c r="E113" s="34" cm="1">
        <f t="array" ref="E113">SUMPRODUCT(('PT Storengy'!$B$8:$K$372)*('PT Storengy'!$A$8:$A$372=$A113)*('PT Storengy'!$B$5:$K$5=$A$6)*('PT Storengy'!$B$7:$K$7=$A$7))</f>
        <v>0.15</v>
      </c>
      <c r="F113" s="119">
        <f t="shared" ca="1" si="10"/>
        <v>10.648544300000001</v>
      </c>
      <c r="G113" s="176">
        <f t="shared" ca="1" si="13"/>
        <v>0.78215999999999997</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0.69752995516992133</v>
      </c>
      <c r="I113" s="71">
        <f t="shared" ca="1" si="14"/>
        <v>89.322599999999994</v>
      </c>
      <c r="J113" s="118" cm="1">
        <f t="array" aca="1" ref="J113" ca="1">IF(COUNTIFS('PTC GRTgaz'!$K$7:$K$15996,"",'PTC GRTgaz'!$A$7:$A$15996,J$16,'PTC GRTgaz'!$D$7:$D$15996,$A113,'PTC GRTgaz'!$C$7:$C$15996,"DEL")&gt;0,J$14,SUMIFS('PTC GRTgaz'!$K$7:$K$15996,'PTC GRTgaz'!$A$7:$A$15996,J$16,'PTC GRTgaz'!$D$7:$D$15996,$A113,'PTC GRTgaz'!$C$7:$C$15996,"DEL")*1.0026*$F$4/INDIRECT($A$4&amp;"!D9"))</f>
        <v>150.65359477124181</v>
      </c>
      <c r="K113" s="118">
        <v>1000</v>
      </c>
      <c r="L113" s="119">
        <f t="shared" ca="1" si="11"/>
        <v>10.648544489320996</v>
      </c>
      <c r="M113" s="176">
        <f t="shared" ca="1" si="15"/>
        <v>0.78215999999999997</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0.69752995516992133</v>
      </c>
      <c r="O113" s="71">
        <f t="shared" ca="1" si="16"/>
        <v>89.322585925926035</v>
      </c>
      <c r="S113" s="119">
        <f t="shared" ca="1" si="12"/>
        <v>12.590838115795227</v>
      </c>
      <c r="T113" s="54">
        <f t="shared" ca="1" si="17"/>
        <v>0.92740999999999996</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0.46997162183658753</v>
      </c>
      <c r="V113" s="71">
        <f t="shared" ca="1" si="18"/>
        <v>70.802914270152556</v>
      </c>
    </row>
    <row r="114" spans="1:22" x14ac:dyDescent="0.35">
      <c r="A114" s="32">
        <f t="shared" si="19"/>
        <v>45845</v>
      </c>
      <c r="B114" s="70" cm="1">
        <f t="array" aca="1" ref="B114" ca="1">_xlfn.XLOOKUP(A114,INDIRECT($A$5&amp;"!$AJ$41:$AJ$406"),INDIRECT($A$5&amp;"!$AK$41:$AK$406"))*SUM($F$3:$I$3)</f>
        <v>0</v>
      </c>
      <c r="C114" s="70" cm="1">
        <f t="array" aca="1" ref="C114" ca="1">_xlfn.XLOOKUP(A114,INDIRECT($A$5&amp;"!$AJ$41:$AJ$406"),INDIRECT($A$5&amp;"!$AL$41:$AL$406"))*SUM($F$3:$I$3)</f>
        <v>13.5</v>
      </c>
      <c r="D114" s="70" cm="1">
        <f t="array" aca="1" ref="D114" ca="1">_xlfn.XLOOKUP(A114,INDIRECT($A$5&amp;"!$AJ$41:$AJ$406"),INDIRECT($A$5&amp;"!$AO$41:$AO$406"))*SUM($F$3:$I$3)</f>
        <v>12.15</v>
      </c>
      <c r="E114" s="34" cm="1">
        <f t="array" ref="E114">SUMPRODUCT(('PT Storengy'!$B$8:$K$372)*('PT Storengy'!$A$8:$A$372=$A114)*('PT Storengy'!$B$5:$K$5=$A$6)*('PT Storengy'!$B$7:$K$7=$A$7))</f>
        <v>0.15</v>
      </c>
      <c r="F114" s="119">
        <f t="shared" ca="1" si="10"/>
        <v>10.736538800000002</v>
      </c>
      <c r="G114" s="176">
        <f t="shared" ca="1" si="13"/>
        <v>0.78878000000000004</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0.68715862183658771</v>
      </c>
      <c r="I114" s="71">
        <f t="shared" ca="1" si="14"/>
        <v>87.994500000000002</v>
      </c>
      <c r="J114" s="118" cm="1">
        <f t="array" aca="1" ref="J114" ca="1">IF(COUNTIFS('PTC GRTgaz'!$K$7:$K$15996,"",'PTC GRTgaz'!$A$7:$A$15996,J$16,'PTC GRTgaz'!$D$7:$D$15996,$A114,'PTC GRTgaz'!$C$7:$C$15996,"DEL")&gt;0,J$14,SUMIFS('PTC GRTgaz'!$K$7:$K$15996,'PTC GRTgaz'!$A$7:$A$15996,J$16,'PTC GRTgaz'!$D$7:$D$15996,$A114,'PTC GRTgaz'!$C$7:$C$15996,"DEL")*1.0026*$F$4/INDIRECT($A$4&amp;"!D9"))</f>
        <v>150.65359477124181</v>
      </c>
      <c r="K114" s="118">
        <v>1000</v>
      </c>
      <c r="L114" s="119">
        <f t="shared" ca="1" si="11"/>
        <v>10.73653896839507</v>
      </c>
      <c r="M114" s="176">
        <f t="shared" ca="1" si="15"/>
        <v>0.78878000000000004</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0.68715862183658771</v>
      </c>
      <c r="O114" s="71">
        <f t="shared" ca="1" si="16"/>
        <v>87.994479074074135</v>
      </c>
      <c r="S114" s="119">
        <f t="shared" ca="1" si="12"/>
        <v>12.660404264488038</v>
      </c>
      <c r="T114" s="54">
        <f t="shared" ca="1" si="17"/>
        <v>0.93264999999999998</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0.46176228850325418</v>
      </c>
      <c r="V114" s="71">
        <f t="shared" ca="1" si="18"/>
        <v>69.566148692810515</v>
      </c>
    </row>
    <row r="115" spans="1:22" x14ac:dyDescent="0.35">
      <c r="A115" s="32">
        <f t="shared" si="19"/>
        <v>45846</v>
      </c>
      <c r="B115" s="70" cm="1">
        <f t="array" aca="1" ref="B115" ca="1">_xlfn.XLOOKUP(A115,INDIRECT($A$5&amp;"!$AJ$41:$AJ$406"),INDIRECT($A$5&amp;"!$AK$41:$AK$406"))*SUM($F$3:$I$3)</f>
        <v>0</v>
      </c>
      <c r="C115" s="70" cm="1">
        <f t="array" aca="1" ref="C115" ca="1">_xlfn.XLOOKUP(A115,INDIRECT($A$5&amp;"!$AJ$41:$AJ$406"),INDIRECT($A$5&amp;"!$AL$41:$AL$406"))*SUM($F$3:$I$3)</f>
        <v>13.5</v>
      </c>
      <c r="D115" s="70" cm="1">
        <f t="array" aca="1" ref="D115" ca="1">_xlfn.XLOOKUP(A115,INDIRECT($A$5&amp;"!$AJ$41:$AJ$406"),INDIRECT($A$5&amp;"!$AO$41:$AO$406"))*SUM($F$3:$I$3)</f>
        <v>12.15</v>
      </c>
      <c r="E115" s="34" cm="1">
        <f t="array" ref="E115">SUMPRODUCT(('PT Storengy'!$B$8:$K$372)*('PT Storengy'!$A$8:$A$372=$A115)*('PT Storengy'!$B$5:$K$5=$A$6)*('PT Storengy'!$B$7:$K$7=$A$7))</f>
        <v>0</v>
      </c>
      <c r="F115" s="119">
        <f t="shared" ca="1" si="10"/>
        <v>10.838522800000002</v>
      </c>
      <c r="G115" s="176">
        <f t="shared" ca="1" si="13"/>
        <v>0.79530000000000001</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0.67694395516992123</v>
      </c>
      <c r="I115" s="71">
        <f t="shared" ca="1" si="14"/>
        <v>101.98399999999999</v>
      </c>
      <c r="J115" s="118" cm="1">
        <f t="array" aca="1" ref="J115" ca="1">IF(COUNTIFS('PTC GRTgaz'!$K$7:$K$15996,"",'PTC GRTgaz'!$A$7:$A$15996,J$16,'PTC GRTgaz'!$D$7:$D$15996,$A115,'PTC GRTgaz'!$C$7:$C$15996,"DEL")&gt;0,J$14,SUMIFS('PTC GRTgaz'!$K$7:$K$15996,'PTC GRTgaz'!$A$7:$A$15996,J$16,'PTC GRTgaz'!$D$7:$D$15996,$A115,'PTC GRTgaz'!$C$7:$C$15996,"DEL")*1.0026*$F$4/INDIRECT($A$4&amp;"!D9"))</f>
        <v>150.65359477124181</v>
      </c>
      <c r="K115" s="118">
        <v>1000</v>
      </c>
      <c r="L115" s="119">
        <f t="shared" ca="1" si="11"/>
        <v>10.838523008700081</v>
      </c>
      <c r="M115" s="176">
        <f t="shared" ca="1" si="15"/>
        <v>0.79530000000000001</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0.67694395516992123</v>
      </c>
      <c r="O115" s="71">
        <f t="shared" ca="1" si="16"/>
        <v>101.98404030501099</v>
      </c>
      <c r="S115" s="119">
        <f t="shared" ca="1" si="12"/>
        <v>12.728752529520719</v>
      </c>
      <c r="T115" s="54">
        <f t="shared" ca="1" si="17"/>
        <v>0.93781000000000003</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0.4536782885032542</v>
      </c>
      <c r="V115" s="71">
        <f t="shared" ca="1" si="18"/>
        <v>68.348265032679791</v>
      </c>
    </row>
    <row r="116" spans="1:22" x14ac:dyDescent="0.35">
      <c r="A116" s="32">
        <f t="shared" si="19"/>
        <v>45847</v>
      </c>
      <c r="B116" s="70" cm="1">
        <f t="array" aca="1" ref="B116" ca="1">_xlfn.XLOOKUP(A116,INDIRECT($A$5&amp;"!$AJ$41:$AJ$406"),INDIRECT($A$5&amp;"!$AK$41:$AK$406"))*SUM($F$3:$I$3)</f>
        <v>0</v>
      </c>
      <c r="C116" s="70" cm="1">
        <f t="array" aca="1" ref="C116" ca="1">_xlfn.XLOOKUP(A116,INDIRECT($A$5&amp;"!$AJ$41:$AJ$406"),INDIRECT($A$5&amp;"!$AL$41:$AL$406"))*SUM($F$3:$I$3)</f>
        <v>13.5</v>
      </c>
      <c r="D116" s="70" cm="1">
        <f t="array" aca="1" ref="D116" ca="1">_xlfn.XLOOKUP(A116,INDIRECT($A$5&amp;"!$AJ$41:$AJ$406"),INDIRECT($A$5&amp;"!$AO$41:$AO$406"))*SUM($F$3:$I$3)</f>
        <v>12.15</v>
      </c>
      <c r="E116" s="34" cm="1">
        <f t="array" ref="E116">SUMPRODUCT(('PT Storengy'!$B$8:$K$372)*('PT Storengy'!$A$8:$A$372=$A116)*('PT Storengy'!$B$5:$K$5=$A$6)*('PT Storengy'!$B$7:$K$7=$A$7))</f>
        <v>0</v>
      </c>
      <c r="F116" s="119">
        <f t="shared" ca="1" si="10"/>
        <v>10.938724900000002</v>
      </c>
      <c r="G116" s="176">
        <f t="shared" ca="1" si="13"/>
        <v>0.80284999999999995</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0.6651156218365879</v>
      </c>
      <c r="I116" s="71">
        <f t="shared" ca="1" si="14"/>
        <v>100.2021</v>
      </c>
      <c r="J116" s="118" cm="1">
        <f t="array" aca="1" ref="J116" ca="1">IF(COUNTIFS('PTC GRTgaz'!$K$7:$K$15996,"",'PTC GRTgaz'!$A$7:$A$15996,J$16,'PTC GRTgaz'!$D$7:$D$15996,$A116,'PTC GRTgaz'!$C$7:$C$15996,"DEL")&gt;0,J$14,SUMIFS('PTC GRTgaz'!$K$7:$K$15996,'PTC GRTgaz'!$A$7:$A$15996,J$16,'PTC GRTgaz'!$D$7:$D$15996,$A116,'PTC GRTgaz'!$C$7:$C$15996,"DEL")*1.0026*$F$4/INDIRECT($A$4&amp;"!D9"))</f>
        <v>150.65359477124181</v>
      </c>
      <c r="K116" s="118">
        <v>1000</v>
      </c>
      <c r="L116" s="119">
        <f t="shared" ca="1" si="11"/>
        <v>10.938725068068273</v>
      </c>
      <c r="M116" s="176">
        <f t="shared" ca="1" si="15"/>
        <v>0.80284999999999995</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0.6651156218365879</v>
      </c>
      <c r="O116" s="71">
        <f t="shared" ca="1" si="16"/>
        <v>100.20205936819183</v>
      </c>
      <c r="S116" s="119">
        <f t="shared" ca="1" si="12"/>
        <v>12.795906513289783</v>
      </c>
      <c r="T116" s="54">
        <f t="shared" ca="1" si="17"/>
        <v>0.94286999999999999</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0.4457509551699208</v>
      </c>
      <c r="V116" s="71">
        <f t="shared" ca="1" si="18"/>
        <v>67.153983769063231</v>
      </c>
    </row>
    <row r="117" spans="1:22" x14ac:dyDescent="0.35">
      <c r="A117" s="32">
        <f t="shared" si="19"/>
        <v>45848</v>
      </c>
      <c r="B117" s="70" cm="1">
        <f t="array" aca="1" ref="B117" ca="1">_xlfn.XLOOKUP(A117,INDIRECT($A$5&amp;"!$AJ$41:$AJ$406"),INDIRECT($A$5&amp;"!$AK$41:$AK$406"))*SUM($F$3:$I$3)</f>
        <v>0</v>
      </c>
      <c r="C117" s="70" cm="1">
        <f t="array" aca="1" ref="C117" ca="1">_xlfn.XLOOKUP(A117,INDIRECT($A$5&amp;"!$AJ$41:$AJ$406"),INDIRECT($A$5&amp;"!$AL$41:$AL$406"))*SUM($F$3:$I$3)</f>
        <v>13.5</v>
      </c>
      <c r="D117" s="70" cm="1">
        <f t="array" aca="1" ref="D117" ca="1">_xlfn.XLOOKUP(A117,INDIRECT($A$5&amp;"!$AJ$41:$AJ$406"),INDIRECT($A$5&amp;"!$AO$41:$AO$406"))*SUM($F$3:$I$3)</f>
        <v>12.15</v>
      </c>
      <c r="E117" s="34" cm="1">
        <f t="array" ref="E117">SUMPRODUCT(('PT Storengy'!$B$8:$K$372)*('PT Storengy'!$A$8:$A$372=$A117)*('PT Storengy'!$B$5:$K$5=$A$6)*('PT Storengy'!$B$7:$K$7=$A$7))</f>
        <v>0</v>
      </c>
      <c r="F117" s="119">
        <f t="shared" ca="1" si="10"/>
        <v>11.037173300000003</v>
      </c>
      <c r="G117" s="176">
        <f t="shared" ca="1" si="13"/>
        <v>0.81028</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0.65347528850325454</v>
      </c>
      <c r="I117" s="71">
        <f t="shared" ca="1" si="14"/>
        <v>98.448400000000007</v>
      </c>
      <c r="J117" s="118" cm="1">
        <f t="array" aca="1" ref="J117" ca="1">IF(COUNTIFS('PTC GRTgaz'!$K$7:$K$15996,"",'PTC GRTgaz'!$A$7:$A$15996,J$16,'PTC GRTgaz'!$D$7:$D$15996,$A117,'PTC GRTgaz'!$C$7:$C$15996,"DEL")&gt;0,J$14,SUMIFS('PTC GRTgaz'!$K$7:$K$15996,'PTC GRTgaz'!$A$7:$A$15996,J$16,'PTC GRTgaz'!$D$7:$D$15996,$A117,'PTC GRTgaz'!$C$7:$C$15996,"DEL")*1.0026*$F$4/INDIRECT($A$4&amp;"!D9"))</f>
        <v>150.65359477124181</v>
      </c>
      <c r="K117" s="118">
        <v>1000</v>
      </c>
      <c r="L117" s="119">
        <f t="shared" ca="1" si="11"/>
        <v>11.037173469375462</v>
      </c>
      <c r="M117" s="176">
        <f t="shared" ca="1" si="15"/>
        <v>0.81028</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0.65347528850325454</v>
      </c>
      <c r="O117" s="71">
        <f t="shared" ca="1" si="16"/>
        <v>98.448401307189641</v>
      </c>
      <c r="S117" s="119">
        <f t="shared" ca="1" si="12"/>
        <v>12.861887457952092</v>
      </c>
      <c r="T117" s="54">
        <f t="shared" ca="1" si="17"/>
        <v>0.94784000000000002</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0.43796462183658746</v>
      </c>
      <c r="V117" s="71">
        <f t="shared" ca="1" si="18"/>
        <v>65.980944662309412</v>
      </c>
    </row>
    <row r="118" spans="1:22" x14ac:dyDescent="0.35">
      <c r="A118" s="32">
        <f t="shared" si="19"/>
        <v>45849</v>
      </c>
      <c r="B118" s="70" cm="1">
        <f t="array" aca="1" ref="B118" ca="1">_xlfn.XLOOKUP(A118,INDIRECT($A$5&amp;"!$AJ$41:$AJ$406"),INDIRECT($A$5&amp;"!$AK$41:$AK$406"))*SUM($F$3:$I$3)</f>
        <v>0</v>
      </c>
      <c r="C118" s="70" cm="1">
        <f t="array" aca="1" ref="C118" ca="1">_xlfn.XLOOKUP(A118,INDIRECT($A$5&amp;"!$AJ$41:$AJ$406"),INDIRECT($A$5&amp;"!$AL$41:$AL$406"))*SUM($F$3:$I$3)</f>
        <v>13.5</v>
      </c>
      <c r="D118" s="70" cm="1">
        <f t="array" aca="1" ref="D118" ca="1">_xlfn.XLOOKUP(A118,INDIRECT($A$5&amp;"!$AJ$41:$AJ$406"),INDIRECT($A$5&amp;"!$AO$41:$AO$406"))*SUM($F$3:$I$3)</f>
        <v>12.15</v>
      </c>
      <c r="E118" s="34" cm="1">
        <f t="array" ref="E118">SUMPRODUCT(('PT Storengy'!$B$8:$K$372)*('PT Storengy'!$A$8:$A$372=$A118)*('PT Storengy'!$B$5:$K$5=$A$6)*('PT Storengy'!$B$7:$K$7=$A$7))</f>
        <v>0</v>
      </c>
      <c r="F118" s="119">
        <f t="shared" ca="1" si="10"/>
        <v>11.133901100000003</v>
      </c>
      <c r="G118" s="176">
        <f t="shared" ca="1" si="13"/>
        <v>0.81757000000000002</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0.64205428850325463</v>
      </c>
      <c r="I118" s="71">
        <f t="shared" ca="1" si="14"/>
        <v>96.727800000000002</v>
      </c>
      <c r="J118" s="118" cm="1">
        <f t="array" aca="1" ref="J118" ca="1">IF(COUNTIFS('PTC GRTgaz'!$K$7:$K$15996,"",'PTC GRTgaz'!$A$7:$A$15996,J$16,'PTC GRTgaz'!$D$7:$D$15996,$A118,'PTC GRTgaz'!$C$7:$C$15996,"DEL")&gt;0,J$14,SUMIFS('PTC GRTgaz'!$K$7:$K$15996,'PTC GRTgaz'!$A$7:$A$15996,J$16,'PTC GRTgaz'!$D$7:$D$15996,$A118,'PTC GRTgaz'!$C$7:$C$15996,"DEL")*1.0026*$F$4/INDIRECT($A$4&amp;"!D9"))</f>
        <v>150.65359477124181</v>
      </c>
      <c r="K118" s="118">
        <v>1000</v>
      </c>
      <c r="L118" s="119">
        <f t="shared" ca="1" si="11"/>
        <v>11.13390125597677</v>
      </c>
      <c r="M118" s="176">
        <f t="shared" ca="1" si="15"/>
        <v>0.81757000000000002</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0.64205428850325463</v>
      </c>
      <c r="O118" s="71">
        <f t="shared" ca="1" si="16"/>
        <v>96.727786601307301</v>
      </c>
      <c r="S118" s="119">
        <f t="shared" ca="1" si="12"/>
        <v>12.926714245424858</v>
      </c>
      <c r="T118" s="54">
        <f t="shared" ca="1" si="17"/>
        <v>0.95272999999999997</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0.43030362183658749</v>
      </c>
      <c r="V118" s="71">
        <f t="shared" ca="1" si="18"/>
        <v>64.826787472766938</v>
      </c>
    </row>
    <row r="119" spans="1:22" x14ac:dyDescent="0.35">
      <c r="A119" s="32">
        <f t="shared" si="19"/>
        <v>45850</v>
      </c>
      <c r="B119" s="70" cm="1">
        <f t="array" aca="1" ref="B119" ca="1">_xlfn.XLOOKUP(A119,INDIRECT($A$5&amp;"!$AJ$41:$AJ$406"),INDIRECT($A$5&amp;"!$AK$41:$AK$406"))*SUM($F$3:$I$3)</f>
        <v>0</v>
      </c>
      <c r="C119" s="70" cm="1">
        <f t="array" aca="1" ref="C119" ca="1">_xlfn.XLOOKUP(A119,INDIRECT($A$5&amp;"!$AJ$41:$AJ$406"),INDIRECT($A$5&amp;"!$AL$41:$AL$406"))*SUM($F$3:$I$3)</f>
        <v>13.5</v>
      </c>
      <c r="D119" s="70" cm="1">
        <f t="array" aca="1" ref="D119" ca="1">_xlfn.XLOOKUP(A119,INDIRECT($A$5&amp;"!$AJ$41:$AJ$406"),INDIRECT($A$5&amp;"!$AO$41:$AO$406"))*SUM($F$3:$I$3)</f>
        <v>12.15</v>
      </c>
      <c r="E119" s="34" cm="1">
        <f t="array" ref="E119">SUMPRODUCT(('PT Storengy'!$B$8:$K$372)*('PT Storengy'!$A$8:$A$372=$A119)*('PT Storengy'!$B$5:$K$5=$A$6)*('PT Storengy'!$B$7:$K$7=$A$7))</f>
        <v>0</v>
      </c>
      <c r="F119" s="119">
        <f t="shared" ca="1" si="10"/>
        <v>11.228939000000002</v>
      </c>
      <c r="G119" s="176">
        <f t="shared" ca="1" si="13"/>
        <v>0.82472999999999996</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0.63083695516992122</v>
      </c>
      <c r="I119" s="71">
        <f t="shared" ca="1" si="14"/>
        <v>95.037899999999993</v>
      </c>
      <c r="J119" s="118" cm="1">
        <f t="array" aca="1" ref="J119" ca="1">IF(COUNTIFS('PTC GRTgaz'!$K$7:$K$15996,"",'PTC GRTgaz'!$A$7:$A$15996,J$16,'PTC GRTgaz'!$D$7:$D$15996,$A119,'PTC GRTgaz'!$C$7:$C$15996,"DEL")&gt;0,J$14,SUMIFS('PTC GRTgaz'!$K$7:$K$15996,'PTC GRTgaz'!$A$7:$A$15996,J$16,'PTC GRTgaz'!$D$7:$D$15996,$A119,'PTC GRTgaz'!$C$7:$C$15996,"DEL")*1.0026*$F$4/INDIRECT($A$4&amp;"!D9"))</f>
        <v>150.65359477124181</v>
      </c>
      <c r="K119" s="118">
        <v>1000</v>
      </c>
      <c r="L119" s="119">
        <f t="shared" ca="1" si="11"/>
        <v>11.228939110987664</v>
      </c>
      <c r="M119" s="176">
        <f t="shared" ca="1" si="15"/>
        <v>0.82472999999999996</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0.63083695516992122</v>
      </c>
      <c r="O119" s="71">
        <f t="shared" ca="1" si="16"/>
        <v>95.037855010893352</v>
      </c>
      <c r="S119" s="119">
        <f t="shared" ca="1" si="12"/>
        <v>12.990408117864945</v>
      </c>
      <c r="T119" s="54">
        <f t="shared" ca="1" si="17"/>
        <v>0.95752999999999999</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0.42278362183658741</v>
      </c>
      <c r="V119" s="71">
        <f t="shared" ca="1" si="18"/>
        <v>63.693872440087183</v>
      </c>
    </row>
    <row r="120" spans="1:22" x14ac:dyDescent="0.35">
      <c r="A120" s="32">
        <f t="shared" si="19"/>
        <v>45851</v>
      </c>
      <c r="B120" s="70" cm="1">
        <f t="array" aca="1" ref="B120" ca="1">_xlfn.XLOOKUP(A120,INDIRECT($A$5&amp;"!$AJ$41:$AJ$406"),INDIRECT($A$5&amp;"!$AK$41:$AK$406"))*SUM($F$3:$I$3)</f>
        <v>0</v>
      </c>
      <c r="C120" s="70" cm="1">
        <f t="array" aca="1" ref="C120" ca="1">_xlfn.XLOOKUP(A120,INDIRECT($A$5&amp;"!$AJ$41:$AJ$406"),INDIRECT($A$5&amp;"!$AL$41:$AL$406"))*SUM($F$3:$I$3)</f>
        <v>13.5</v>
      </c>
      <c r="D120" s="70" cm="1">
        <f t="array" aca="1" ref="D120" ca="1">_xlfn.XLOOKUP(A120,INDIRECT($A$5&amp;"!$AJ$41:$AJ$406"),INDIRECT($A$5&amp;"!$AO$41:$AO$406"))*SUM($F$3:$I$3)</f>
        <v>12.15</v>
      </c>
      <c r="E120" s="34" cm="1">
        <f t="array" ref="E120">SUMPRODUCT(('PT Storengy'!$B$8:$K$372)*('PT Storengy'!$A$8:$A$372=$A120)*('PT Storengy'!$B$5:$K$5=$A$6)*('PT Storengy'!$B$7:$K$7=$A$7))</f>
        <v>0</v>
      </c>
      <c r="F120" s="119">
        <f t="shared" ca="1" si="10"/>
        <v>11.322315200000002</v>
      </c>
      <c r="G120" s="176">
        <f t="shared" ca="1" si="13"/>
        <v>0.83177000000000001</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0.61980762183658777</v>
      </c>
      <c r="I120" s="71">
        <f t="shared" ca="1" si="14"/>
        <v>93.376199999999997</v>
      </c>
      <c r="J120" s="118" cm="1">
        <f t="array" aca="1" ref="J120" ca="1">IF(COUNTIFS('PTC GRTgaz'!$K$7:$K$15996,"",'PTC GRTgaz'!$A$7:$A$15996,J$16,'PTC GRTgaz'!$D$7:$D$15996,$A120,'PTC GRTgaz'!$C$7:$C$15996,"DEL")&gt;0,J$14,SUMIFS('PTC GRTgaz'!$K$7:$K$15996,'PTC GRTgaz'!$A$7:$A$15996,J$16,'PTC GRTgaz'!$D$7:$D$15996,$A120,'PTC GRTgaz'!$C$7:$C$15996,"DEL")*1.0026*$F$4/INDIRECT($A$4&amp;"!D9"))</f>
        <v>150.65359477124181</v>
      </c>
      <c r="K120" s="118">
        <v>1000</v>
      </c>
      <c r="L120" s="119">
        <f t="shared" ca="1" si="11"/>
        <v>11.32231535728396</v>
      </c>
      <c r="M120" s="176">
        <f t="shared" ca="1" si="15"/>
        <v>0.83177000000000001</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0.61980762183658777</v>
      </c>
      <c r="O120" s="71">
        <f t="shared" ca="1" si="16"/>
        <v>93.376246296296387</v>
      </c>
      <c r="S120" s="119">
        <f t="shared" ca="1" si="12"/>
        <v>13.052987957189563</v>
      </c>
      <c r="T120" s="54">
        <f t="shared" ca="1" si="17"/>
        <v>0.96225000000000005</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0.41538895516992069</v>
      </c>
      <c r="V120" s="71">
        <f t="shared" ca="1" si="18"/>
        <v>62.579839324618767</v>
      </c>
    </row>
    <row r="121" spans="1:22" x14ac:dyDescent="0.35">
      <c r="A121" s="32">
        <f t="shared" si="19"/>
        <v>45852</v>
      </c>
      <c r="B121" s="70" cm="1">
        <f t="array" aca="1" ref="B121" ca="1">_xlfn.XLOOKUP(A121,INDIRECT($A$5&amp;"!$AJ$41:$AJ$406"),INDIRECT($A$5&amp;"!$AK$41:$AK$406"))*SUM($F$3:$I$3)</f>
        <v>0</v>
      </c>
      <c r="C121" s="70" cm="1">
        <f t="array" aca="1" ref="C121" ca="1">_xlfn.XLOOKUP(A121,INDIRECT($A$5&amp;"!$AJ$41:$AJ$406"),INDIRECT($A$5&amp;"!$AL$41:$AL$406"))*SUM($F$3:$I$3)</f>
        <v>13.5</v>
      </c>
      <c r="D121" s="70" cm="1">
        <f t="array" aca="1" ref="D121" ca="1">_xlfn.XLOOKUP(A121,INDIRECT($A$5&amp;"!$AJ$41:$AJ$406"),INDIRECT($A$5&amp;"!$AO$41:$AO$406"))*SUM($F$3:$I$3)</f>
        <v>12.15</v>
      </c>
      <c r="E121" s="34" cm="1">
        <f t="array" ref="E121">SUMPRODUCT(('PT Storengy'!$B$8:$K$372)*('PT Storengy'!$A$8:$A$372=$A121)*('PT Storengy'!$B$5:$K$5=$A$6)*('PT Storengy'!$B$7:$K$7=$A$7))</f>
        <v>0</v>
      </c>
      <c r="F121" s="119">
        <f t="shared" ca="1" si="10"/>
        <v>11.414058200000001</v>
      </c>
      <c r="G121" s="176">
        <f t="shared" ca="1" si="13"/>
        <v>0.83869000000000005</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0.60896628850325429</v>
      </c>
      <c r="I121" s="71">
        <f t="shared" ca="1" si="14"/>
        <v>91.742999999999995</v>
      </c>
      <c r="J121" s="118" cm="1">
        <f t="array" aca="1" ref="J121" ca="1">IF(COUNTIFS('PTC GRTgaz'!$K$7:$K$15996,"",'PTC GRTgaz'!$A$7:$A$15996,J$16,'PTC GRTgaz'!$D$7:$D$15996,$A121,'PTC GRTgaz'!$C$7:$C$15996,"DEL")&gt;0,J$14,SUMIFS('PTC GRTgaz'!$K$7:$K$15996,'PTC GRTgaz'!$A$7:$A$15996,J$16,'PTC GRTgaz'!$D$7:$D$15996,$A121,'PTC GRTgaz'!$C$7:$C$15996,"DEL")*1.0026*$F$4/INDIRECT($A$4&amp;"!D9"))</f>
        <v>150.65359477124181</v>
      </c>
      <c r="K121" s="118">
        <v>1000</v>
      </c>
      <c r="L121" s="119">
        <f t="shared" ca="1" si="11"/>
        <v>11.414058317741477</v>
      </c>
      <c r="M121" s="176">
        <f t="shared" ca="1" si="15"/>
        <v>0.83869000000000005</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0.60896628850325429</v>
      </c>
      <c r="O121" s="71">
        <f t="shared" ca="1" si="16"/>
        <v>91.742960457516403</v>
      </c>
      <c r="S121" s="119">
        <f t="shared" ca="1" si="12"/>
        <v>13.114472645315924</v>
      </c>
      <c r="T121" s="54">
        <f t="shared" ca="1" si="17"/>
        <v>0.96689000000000003</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0.40811962183658734</v>
      </c>
      <c r="V121" s="71">
        <f t="shared" ca="1" si="18"/>
        <v>61.484688126361682</v>
      </c>
    </row>
    <row r="122" spans="1:22" x14ac:dyDescent="0.35">
      <c r="A122" s="32">
        <f t="shared" si="19"/>
        <v>45853</v>
      </c>
      <c r="B122" s="70" cm="1">
        <f t="array" aca="1" ref="B122" ca="1">_xlfn.XLOOKUP(A122,INDIRECT($A$5&amp;"!$AJ$41:$AJ$406"),INDIRECT($A$5&amp;"!$AK$41:$AK$406"))*SUM($F$3:$I$3)</f>
        <v>0</v>
      </c>
      <c r="C122" s="70" cm="1">
        <f t="array" aca="1" ref="C122" ca="1">_xlfn.XLOOKUP(A122,INDIRECT($A$5&amp;"!$AJ$41:$AJ$406"),INDIRECT($A$5&amp;"!$AL$41:$AL$406"))*SUM($F$3:$I$3)</f>
        <v>13.5</v>
      </c>
      <c r="D122" s="70" cm="1">
        <f t="array" aca="1" ref="D122" ca="1">_xlfn.XLOOKUP(A122,INDIRECT($A$5&amp;"!$AJ$41:$AJ$406"),INDIRECT($A$5&amp;"!$AO$41:$AO$406"))*SUM($F$3:$I$3)</f>
        <v>12.15</v>
      </c>
      <c r="E122" s="34" cm="1">
        <f t="array" ref="E122">SUMPRODUCT(('PT Storengy'!$B$8:$K$372)*('PT Storengy'!$A$8:$A$372=$A122)*('PT Storengy'!$B$5:$K$5=$A$6)*('PT Storengy'!$B$7:$K$7=$A$7))</f>
        <v>0</v>
      </c>
      <c r="F122" s="119">
        <f t="shared" ca="1" si="10"/>
        <v>11.504196200000001</v>
      </c>
      <c r="G122" s="176">
        <f t="shared" ca="1" si="13"/>
        <v>0.84548999999999996</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0.59831295516992111</v>
      </c>
      <c r="I122" s="71">
        <f t="shared" ca="1" si="14"/>
        <v>90.138000000000005</v>
      </c>
      <c r="J122" s="118" cm="1">
        <f t="array" aca="1" ref="J122" ca="1">IF(COUNTIFS('PTC GRTgaz'!$K$7:$K$15996,"",'PTC GRTgaz'!$A$7:$A$15996,J$16,'PTC GRTgaz'!$D$7:$D$15996,$A122,'PTC GRTgaz'!$C$7:$C$15996,"DEL")&gt;0,J$14,SUMIFS('PTC GRTgaz'!$K$7:$K$15996,'PTC GRTgaz'!$A$7:$A$15996,J$16,'PTC GRTgaz'!$D$7:$D$15996,$A122,'PTC GRTgaz'!$C$7:$C$15996,"DEL")*1.0026*$F$4/INDIRECT($A$4&amp;"!D9"))</f>
        <v>150.65359477124181</v>
      </c>
      <c r="K122" s="118">
        <v>1000</v>
      </c>
      <c r="L122" s="119">
        <f t="shared" ca="1" si="11"/>
        <v>11.50419631523603</v>
      </c>
      <c r="M122" s="176">
        <f t="shared" ca="1" si="15"/>
        <v>0.84548999999999996</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0.59831295516992111</v>
      </c>
      <c r="O122" s="71">
        <f t="shared" ca="1" si="16"/>
        <v>90.13799749455346</v>
      </c>
      <c r="S122" s="119">
        <f t="shared" ca="1" si="12"/>
        <v>13.174883424400893</v>
      </c>
      <c r="T122" s="54">
        <f t="shared" ca="1" si="17"/>
        <v>0.97143999999999997</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0.40099128850325411</v>
      </c>
      <c r="V122" s="71">
        <f t="shared" ca="1" si="18"/>
        <v>60.410779084967359</v>
      </c>
    </row>
    <row r="123" spans="1:22" x14ac:dyDescent="0.35">
      <c r="A123" s="32">
        <f t="shared" si="19"/>
        <v>45854</v>
      </c>
      <c r="B123" s="70" cm="1">
        <f t="array" aca="1" ref="B123" ca="1">_xlfn.XLOOKUP(A123,INDIRECT($A$5&amp;"!$AJ$41:$AJ$406"),INDIRECT($A$5&amp;"!$AK$41:$AK$406"))*SUM($F$3:$I$3)</f>
        <v>0</v>
      </c>
      <c r="C123" s="70" cm="1">
        <f t="array" aca="1" ref="C123" ca="1">_xlfn.XLOOKUP(A123,INDIRECT($A$5&amp;"!$AJ$41:$AJ$406"),INDIRECT($A$5&amp;"!$AL$41:$AL$406"))*SUM($F$3:$I$3)</f>
        <v>13.5</v>
      </c>
      <c r="D123" s="70" cm="1">
        <f t="array" aca="1" ref="D123" ca="1">_xlfn.XLOOKUP(A123,INDIRECT($A$5&amp;"!$AJ$41:$AJ$406"),INDIRECT($A$5&amp;"!$AO$41:$AO$406"))*SUM($F$3:$I$3)</f>
        <v>12.15</v>
      </c>
      <c r="E123" s="34" cm="1">
        <f t="array" ref="E123">SUMPRODUCT(('PT Storengy'!$B$8:$K$372)*('PT Storengy'!$A$8:$A$372=$A123)*('PT Storengy'!$B$5:$K$5=$A$6)*('PT Storengy'!$B$7:$K$7=$A$7))</f>
        <v>0</v>
      </c>
      <c r="F123" s="119">
        <f t="shared" ca="1" si="10"/>
        <v>11.592759900000001</v>
      </c>
      <c r="G123" s="176">
        <f t="shared" ca="1" si="13"/>
        <v>0.85216000000000003</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0.58786328850325431</v>
      </c>
      <c r="I123" s="71">
        <f t="shared" ca="1" si="14"/>
        <v>88.563699999999997</v>
      </c>
      <c r="J123" s="118" cm="1">
        <f t="array" aca="1" ref="J123" ca="1">IF(COUNTIFS('PTC GRTgaz'!$K$7:$K$15996,"",'PTC GRTgaz'!$A$7:$A$15996,J$16,'PTC GRTgaz'!$D$7:$D$15996,$A123,'PTC GRTgaz'!$C$7:$C$15996,"DEL")&gt;0,J$14,SUMIFS('PTC GRTgaz'!$K$7:$K$15996,'PTC GRTgaz'!$A$7:$A$15996,J$16,'PTC GRTgaz'!$D$7:$D$15996,$A123,'PTC GRTgaz'!$C$7:$C$15996,"DEL")*1.0026*$F$4/INDIRECT($A$4&amp;"!D9"))</f>
        <v>150.65359477124181</v>
      </c>
      <c r="K123" s="118">
        <v>1000</v>
      </c>
      <c r="L123" s="119">
        <f t="shared" ca="1" si="11"/>
        <v>11.592760032883088</v>
      </c>
      <c r="M123" s="176">
        <f t="shared" ca="1" si="15"/>
        <v>0.85216000000000003</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0.58786328850325431</v>
      </c>
      <c r="O123" s="71">
        <f t="shared" ca="1" si="16"/>
        <v>88.563717647058894</v>
      </c>
      <c r="S123" s="119">
        <f t="shared" ca="1" si="12"/>
        <v>13.234236816122026</v>
      </c>
      <c r="T123" s="54">
        <f t="shared" ca="1" si="17"/>
        <v>0.97592000000000001</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0.39397262183658738</v>
      </c>
      <c r="V123" s="71">
        <f t="shared" ca="1" si="18"/>
        <v>59.35339172113293</v>
      </c>
    </row>
    <row r="124" spans="1:22" x14ac:dyDescent="0.35">
      <c r="A124" s="32">
        <f t="shared" si="19"/>
        <v>45855</v>
      </c>
      <c r="B124" s="70" cm="1">
        <f t="array" aca="1" ref="B124" ca="1">_xlfn.XLOOKUP(A124,INDIRECT($A$5&amp;"!$AJ$41:$AJ$406"),INDIRECT($A$5&amp;"!$AK$41:$AK$406"))*SUM($F$3:$I$3)</f>
        <v>0</v>
      </c>
      <c r="C124" s="70" cm="1">
        <f t="array" aca="1" ref="C124" ca="1">_xlfn.XLOOKUP(A124,INDIRECT($A$5&amp;"!$AJ$41:$AJ$406"),INDIRECT($A$5&amp;"!$AL$41:$AL$406"))*SUM($F$3:$I$3)</f>
        <v>13.5</v>
      </c>
      <c r="D124" s="70" cm="1">
        <f t="array" aca="1" ref="D124" ca="1">_xlfn.XLOOKUP(A124,INDIRECT($A$5&amp;"!$AJ$41:$AJ$406"),INDIRECT($A$5&amp;"!$AO$41:$AO$406"))*SUM($F$3:$I$3)</f>
        <v>12.15</v>
      </c>
      <c r="E124" s="34" cm="1">
        <f t="array" ref="E124">SUMPRODUCT(('PT Storengy'!$B$8:$K$372)*('PT Storengy'!$A$8:$A$372=$A124)*('PT Storengy'!$B$5:$K$5=$A$6)*('PT Storengy'!$B$7:$K$7=$A$7))</f>
        <v>0</v>
      </c>
      <c r="F124" s="119">
        <f t="shared" ca="1" si="10"/>
        <v>11.679775300000001</v>
      </c>
      <c r="G124" s="176">
        <f t="shared" ca="1" si="13"/>
        <v>0.85872000000000004</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0.57758595516992095</v>
      </c>
      <c r="I124" s="71">
        <f t="shared" ca="1" si="14"/>
        <v>87.0154</v>
      </c>
      <c r="J124" s="118" cm="1">
        <f t="array" aca="1" ref="J124" ca="1">IF(COUNTIFS('PTC GRTgaz'!$K$7:$K$15996,"",'PTC GRTgaz'!$A$7:$A$15996,J$16,'PTC GRTgaz'!$D$7:$D$15996,$A124,'PTC GRTgaz'!$C$7:$C$15996,"DEL")&gt;0,J$14,SUMIFS('PTC GRTgaz'!$K$7:$K$15996,'PTC GRTgaz'!$A$7:$A$15996,J$16,'PTC GRTgaz'!$D$7:$D$15996,$A124,'PTC GRTgaz'!$C$7:$C$15996,"DEL")*1.0026*$F$4/INDIRECT($A$4&amp;"!D9"))</f>
        <v>150.65359477124181</v>
      </c>
      <c r="K124" s="118">
        <v>1000</v>
      </c>
      <c r="L124" s="119">
        <f t="shared" ca="1" si="11"/>
        <v>11.679775433318818</v>
      </c>
      <c r="M124" s="176">
        <f t="shared" ca="1" si="15"/>
        <v>0.85872000000000004</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0.57758595516992095</v>
      </c>
      <c r="O124" s="71">
        <f t="shared" ca="1" si="16"/>
        <v>87.015400435729916</v>
      </c>
      <c r="S124" s="119">
        <f t="shared" ca="1" si="12"/>
        <v>13.292554062636187</v>
      </c>
      <c r="T124" s="54">
        <f t="shared" ca="1" si="17"/>
        <v>0.98031000000000001</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0.38709495516992065</v>
      </c>
      <c r="V124" s="71">
        <f t="shared" ca="1" si="18"/>
        <v>58.317246514161241</v>
      </c>
    </row>
    <row r="125" spans="1:22" x14ac:dyDescent="0.35">
      <c r="A125" s="32">
        <f t="shared" si="19"/>
        <v>45856</v>
      </c>
      <c r="B125" s="70" cm="1">
        <f t="array" aca="1" ref="B125" ca="1">_xlfn.XLOOKUP(A125,INDIRECT($A$5&amp;"!$AJ$41:$AJ$406"),INDIRECT($A$5&amp;"!$AK$41:$AK$406"))*SUM($F$3:$I$3)</f>
        <v>0</v>
      </c>
      <c r="C125" s="70" cm="1">
        <f t="array" aca="1" ref="C125" ca="1">_xlfn.XLOOKUP(A125,INDIRECT($A$5&amp;"!$AJ$41:$AJ$406"),INDIRECT($A$5&amp;"!$AL$41:$AL$406"))*SUM($F$3:$I$3)</f>
        <v>13.5</v>
      </c>
      <c r="D125" s="70" cm="1">
        <f t="array" aca="1" ref="D125" ca="1">_xlfn.XLOOKUP(A125,INDIRECT($A$5&amp;"!$AJ$41:$AJ$406"),INDIRECT($A$5&amp;"!$AO$41:$AO$406"))*SUM($F$3:$I$3)</f>
        <v>12.15</v>
      </c>
      <c r="E125" s="34" cm="1">
        <f t="array" ref="E125">SUMPRODUCT(('PT Storengy'!$B$8:$K$372)*('PT Storengy'!$A$8:$A$372=$A125)*('PT Storengy'!$B$5:$K$5=$A$6)*('PT Storengy'!$B$7:$K$7=$A$7))</f>
        <v>0</v>
      </c>
      <c r="F125" s="119">
        <f t="shared" ca="1" si="10"/>
        <v>11.765268300000001</v>
      </c>
      <c r="G125" s="176">
        <f t="shared" ca="1" si="13"/>
        <v>0.86516999999999999</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0.56748095516992103</v>
      </c>
      <c r="I125" s="71">
        <f t="shared" ca="1" si="14"/>
        <v>85.492999999999995</v>
      </c>
      <c r="J125" s="118" cm="1">
        <f t="array" aca="1" ref="J125" ca="1">IF(COUNTIFS('PTC GRTgaz'!$K$7:$K$15996,"",'PTC GRTgaz'!$A$7:$A$15996,J$16,'PTC GRTgaz'!$D$7:$D$15996,$A125,'PTC GRTgaz'!$C$7:$C$15996,"DEL")&gt;0,J$14,SUMIFS('PTC GRTgaz'!$K$7:$K$15996,'PTC GRTgaz'!$A$7:$A$15996,J$16,'PTC GRTgaz'!$D$7:$D$15996,$A125,'PTC GRTgaz'!$C$7:$C$15996,"DEL")*1.0026*$F$4/INDIRECT($A$4&amp;"!D9"))</f>
        <v>150.65359477124181</v>
      </c>
      <c r="K125" s="118">
        <v>1000</v>
      </c>
      <c r="L125" s="119">
        <f t="shared" ca="1" si="11"/>
        <v>11.765268479179385</v>
      </c>
      <c r="M125" s="176">
        <f t="shared" ca="1" si="15"/>
        <v>0.86516999999999999</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0.56748095516992103</v>
      </c>
      <c r="O125" s="71">
        <f t="shared" ca="1" si="16"/>
        <v>85.493045860566525</v>
      </c>
      <c r="S125" s="119">
        <f t="shared" ca="1" si="12"/>
        <v>13.349851685620937</v>
      </c>
      <c r="T125" s="54">
        <f t="shared" ca="1" si="17"/>
        <v>0.98463000000000001</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0.38032695516992071</v>
      </c>
      <c r="V125" s="71">
        <f t="shared" ca="1" si="18"/>
        <v>57.297622984749488</v>
      </c>
    </row>
    <row r="126" spans="1:22" x14ac:dyDescent="0.35">
      <c r="A126" s="32">
        <f t="shared" si="19"/>
        <v>45857</v>
      </c>
      <c r="B126" s="70" cm="1">
        <f t="array" aca="1" ref="B126" ca="1">_xlfn.XLOOKUP(A126,INDIRECT($A$5&amp;"!$AJ$41:$AJ$406"),INDIRECT($A$5&amp;"!$AK$41:$AK$406"))*SUM($F$3:$I$3)</f>
        <v>0</v>
      </c>
      <c r="C126" s="70" cm="1">
        <f t="array" aca="1" ref="C126" ca="1">_xlfn.XLOOKUP(A126,INDIRECT($A$5&amp;"!$AJ$41:$AJ$406"),INDIRECT($A$5&amp;"!$AL$41:$AL$406"))*SUM($F$3:$I$3)</f>
        <v>13.5</v>
      </c>
      <c r="D126" s="70" cm="1">
        <f t="array" aca="1" ref="D126" ca="1">_xlfn.XLOOKUP(A126,INDIRECT($A$5&amp;"!$AJ$41:$AJ$406"),INDIRECT($A$5&amp;"!$AO$41:$AO$406"))*SUM($F$3:$I$3)</f>
        <v>12.15</v>
      </c>
      <c r="E126" s="34" cm="1">
        <f t="array" ref="E126">SUMPRODUCT(('PT Storengy'!$B$8:$K$372)*('PT Storengy'!$A$8:$A$372=$A126)*('PT Storengy'!$B$5:$K$5=$A$6)*('PT Storengy'!$B$7:$K$7=$A$7))</f>
        <v>0</v>
      </c>
      <c r="F126" s="119">
        <f t="shared" ca="1" si="10"/>
        <v>11.849267300000001</v>
      </c>
      <c r="G126" s="176">
        <f t="shared" ca="1" si="13"/>
        <v>0.87150000000000005</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0.55756395516992097</v>
      </c>
      <c r="I126" s="71">
        <f t="shared" ca="1" si="14"/>
        <v>83.998999999999995</v>
      </c>
      <c r="J126" s="118" cm="1">
        <f t="array" aca="1" ref="J126" ca="1">IF(COUNTIFS('PTC GRTgaz'!$K$7:$K$15996,"",'PTC GRTgaz'!$A$7:$A$15996,J$16,'PTC GRTgaz'!$D$7:$D$15996,$A126,'PTC GRTgaz'!$C$7:$C$15996,"DEL")&gt;0,J$14,SUMIFS('PTC GRTgaz'!$K$7:$K$15996,'PTC GRTgaz'!$A$7:$A$15996,J$16,'PTC GRTgaz'!$D$7:$D$15996,$A126,'PTC GRTgaz'!$C$7:$C$15996,"DEL")*1.0026*$F$4/INDIRECT($A$4&amp;"!D9"))</f>
        <v>150.65359477124181</v>
      </c>
      <c r="K126" s="118">
        <v>1000</v>
      </c>
      <c r="L126" s="119">
        <f t="shared" ca="1" si="11"/>
        <v>11.849267493340605</v>
      </c>
      <c r="M126" s="176">
        <f t="shared" ca="1" si="15"/>
        <v>0.87150000000000005</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0.55756395516992097</v>
      </c>
      <c r="O126" s="71">
        <f t="shared" ca="1" si="16"/>
        <v>83.999014161220117</v>
      </c>
      <c r="S126" s="119">
        <f t="shared" ca="1" si="12"/>
        <v>13.406146206753835</v>
      </c>
      <c r="T126" s="54">
        <f t="shared" ca="1" si="17"/>
        <v>0.98887999999999998</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0.37366862183658744</v>
      </c>
      <c r="V126" s="71">
        <f t="shared" ca="1" si="18"/>
        <v>56.294521132897643</v>
      </c>
    </row>
    <row r="127" spans="1:22" x14ac:dyDescent="0.35">
      <c r="A127" s="32">
        <f t="shared" si="19"/>
        <v>45858</v>
      </c>
      <c r="B127" s="70" cm="1">
        <f t="array" aca="1" ref="B127" ca="1">_xlfn.XLOOKUP(A127,INDIRECT($A$5&amp;"!$AJ$41:$AJ$406"),INDIRECT($A$5&amp;"!$AK$41:$AK$406"))*SUM($F$3:$I$3)</f>
        <v>0</v>
      </c>
      <c r="C127" s="70" cm="1">
        <f t="array" aca="1" ref="C127" ca="1">_xlfn.XLOOKUP(A127,INDIRECT($A$5&amp;"!$AJ$41:$AJ$406"),INDIRECT($A$5&amp;"!$AL$41:$AL$406"))*SUM($F$3:$I$3)</f>
        <v>13.5</v>
      </c>
      <c r="D127" s="70" cm="1">
        <f t="array" aca="1" ref="D127" ca="1">_xlfn.XLOOKUP(A127,INDIRECT($A$5&amp;"!$AJ$41:$AJ$406"),INDIRECT($A$5&amp;"!$AO$41:$AO$406"))*SUM($F$3:$I$3)</f>
        <v>12.15</v>
      </c>
      <c r="E127" s="34" cm="1">
        <f t="array" ref="E127">SUMPRODUCT(('PT Storengy'!$B$8:$K$372)*('PT Storengy'!$A$8:$A$372=$A127)*('PT Storengy'!$B$5:$K$5=$A$6)*('PT Storengy'!$B$7:$K$7=$A$7))</f>
        <v>0</v>
      </c>
      <c r="F127" s="119">
        <f t="shared" ca="1" si="10"/>
        <v>11.931798200000001</v>
      </c>
      <c r="G127" s="176">
        <f t="shared" ca="1" si="13"/>
        <v>0.87771999999999994</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0.54781928850325445</v>
      </c>
      <c r="I127" s="71">
        <f t="shared" ca="1" si="14"/>
        <v>82.530900000000003</v>
      </c>
      <c r="J127" s="118" cm="1">
        <f t="array" aca="1" ref="J127" ca="1">IF(COUNTIFS('PTC GRTgaz'!$K$7:$K$15996,"",'PTC GRTgaz'!$A$7:$A$15996,J$16,'PTC GRTgaz'!$D$7:$D$15996,$A127,'PTC GRTgaz'!$C$7:$C$15996,"DEL")&gt;0,J$14,SUMIFS('PTC GRTgaz'!$K$7:$K$15996,'PTC GRTgaz'!$A$7:$A$15996,J$16,'PTC GRTgaz'!$D$7:$D$15996,$A127,'PTC GRTgaz'!$C$7:$C$15996,"DEL")*1.0026*$F$4/INDIRECT($A$4&amp;"!D9"))</f>
        <v>150.65359477124181</v>
      </c>
      <c r="K127" s="118">
        <v>1000</v>
      </c>
      <c r="L127" s="119">
        <f t="shared" ca="1" si="11"/>
        <v>11.931798438438644</v>
      </c>
      <c r="M127" s="176">
        <f t="shared" ca="1" si="15"/>
        <v>0.87771999999999994</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0.54781928850325445</v>
      </c>
      <c r="O127" s="71">
        <f t="shared" ca="1" si="16"/>
        <v>82.530945098039311</v>
      </c>
      <c r="S127" s="119">
        <f t="shared" ca="1" si="12"/>
        <v>13.461456507952093</v>
      </c>
      <c r="T127" s="54">
        <f t="shared" ca="1" si="17"/>
        <v>0.99304999999999999</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0.36713562183658743</v>
      </c>
      <c r="V127" s="71">
        <f t="shared" ca="1" si="18"/>
        <v>55.310301198257122</v>
      </c>
    </row>
    <row r="128" spans="1:22" x14ac:dyDescent="0.35">
      <c r="A128" s="32">
        <f t="shared" si="19"/>
        <v>45859</v>
      </c>
      <c r="B128" s="70" cm="1">
        <f t="array" aca="1" ref="B128" ca="1">_xlfn.XLOOKUP(A128,INDIRECT($A$5&amp;"!$AJ$41:$AJ$406"),INDIRECT($A$5&amp;"!$AK$41:$AK$406"))*SUM($F$3:$I$3)</f>
        <v>0</v>
      </c>
      <c r="C128" s="70" cm="1">
        <f t="array" aca="1" ref="C128" ca="1">_xlfn.XLOOKUP(A128,INDIRECT($A$5&amp;"!$AJ$41:$AJ$406"),INDIRECT($A$5&amp;"!$AL$41:$AL$406"))*SUM($F$3:$I$3)</f>
        <v>13.5</v>
      </c>
      <c r="D128" s="70" cm="1">
        <f t="array" aca="1" ref="D128" ca="1">_xlfn.XLOOKUP(A128,INDIRECT($A$5&amp;"!$AJ$41:$AJ$406"),INDIRECT($A$5&amp;"!$AO$41:$AO$406"))*SUM($F$3:$I$3)</f>
        <v>12.15</v>
      </c>
      <c r="E128" s="34" cm="1">
        <f t="array" ref="E128">SUMPRODUCT(('PT Storengy'!$B$8:$K$372)*('PT Storengy'!$A$8:$A$372=$A128)*('PT Storengy'!$B$5:$K$5=$A$6)*('PT Storengy'!$B$7:$K$7=$A$7))</f>
        <v>0</v>
      </c>
      <c r="F128" s="119">
        <f t="shared" ca="1" si="10"/>
        <v>12.012884700000001</v>
      </c>
      <c r="G128" s="176">
        <f t="shared" ca="1" si="13"/>
        <v>0.88383999999999996</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0.53823128850325441</v>
      </c>
      <c r="I128" s="71">
        <f t="shared" ca="1" si="14"/>
        <v>81.086500000000001</v>
      </c>
      <c r="J128" s="118" cm="1">
        <f t="array" aca="1" ref="J128" ca="1">IF(COUNTIFS('PTC GRTgaz'!$K$7:$K$15996,"",'PTC GRTgaz'!$A$7:$A$15996,J$16,'PTC GRTgaz'!$D$7:$D$15996,$A128,'PTC GRTgaz'!$C$7:$C$15996,"DEL")&gt;0,J$14,SUMIFS('PTC GRTgaz'!$K$7:$K$15996,'PTC GRTgaz'!$A$7:$A$15996,J$16,'PTC GRTgaz'!$D$7:$D$15996,$A128,'PTC GRTgaz'!$C$7:$C$15996,"DEL")*1.0026*$F$4/INDIRECT($A$4&amp;"!D9"))</f>
        <v>150.65359477124181</v>
      </c>
      <c r="K128" s="118">
        <v>1000</v>
      </c>
      <c r="L128" s="119">
        <f t="shared" ca="1" si="11"/>
        <v>12.012884916870016</v>
      </c>
      <c r="M128" s="176">
        <f t="shared" ca="1" si="15"/>
        <v>0.88383999999999996</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0.53823128850325441</v>
      </c>
      <c r="O128" s="71">
        <f t="shared" ca="1" si="16"/>
        <v>81.086478431372626</v>
      </c>
      <c r="S128" s="119">
        <f t="shared" ca="1" si="12"/>
        <v>13.515801471132921</v>
      </c>
      <c r="T128" s="54">
        <f t="shared" ca="1" si="17"/>
        <v>0.99714000000000003</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0.36072795516992068</v>
      </c>
      <c r="V128" s="71">
        <f t="shared" ca="1" si="18"/>
        <v>54.344963180827911</v>
      </c>
    </row>
    <row r="129" spans="1:22" x14ac:dyDescent="0.35">
      <c r="A129" s="32">
        <f t="shared" si="19"/>
        <v>45860</v>
      </c>
      <c r="B129" s="70" cm="1">
        <f t="array" aca="1" ref="B129" ca="1">_xlfn.XLOOKUP(A129,INDIRECT($A$5&amp;"!$AJ$41:$AJ$406"),INDIRECT($A$5&amp;"!$AK$41:$AK$406"))*SUM($F$3:$I$3)</f>
        <v>0</v>
      </c>
      <c r="C129" s="70" cm="1">
        <f t="array" aca="1" ref="C129" ca="1">_xlfn.XLOOKUP(A129,INDIRECT($A$5&amp;"!$AJ$41:$AJ$406"),INDIRECT($A$5&amp;"!$AL$41:$AL$406"))*SUM($F$3:$I$3)</f>
        <v>13.5</v>
      </c>
      <c r="D129" s="70" cm="1">
        <f t="array" aca="1" ref="D129" ca="1">_xlfn.XLOOKUP(A129,INDIRECT($A$5&amp;"!$AJ$41:$AJ$406"),INDIRECT($A$5&amp;"!$AO$41:$AO$406"))*SUM($F$3:$I$3)</f>
        <v>12.15</v>
      </c>
      <c r="E129" s="34" cm="1">
        <f t="array" ref="E129">SUMPRODUCT(('PT Storengy'!$B$8:$K$372)*('PT Storengy'!$A$8:$A$372=$A129)*('PT Storengy'!$B$5:$K$5=$A$6)*('PT Storengy'!$B$7:$K$7=$A$7))</f>
        <v>0</v>
      </c>
      <c r="F129" s="119">
        <f t="shared" ca="1" si="10"/>
        <v>12.092555000000001</v>
      </c>
      <c r="G129" s="176">
        <f t="shared" ca="1" si="13"/>
        <v>0.88983999999999996</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0.52883128850325434</v>
      </c>
      <c r="I129" s="71">
        <f t="shared" ca="1" si="14"/>
        <v>79.670299999999997</v>
      </c>
      <c r="J129" s="118" cm="1">
        <f t="array" aca="1" ref="J129" ca="1">IF(COUNTIFS('PTC GRTgaz'!$K$7:$K$15996,"",'PTC GRTgaz'!$A$7:$A$15996,J$16,'PTC GRTgaz'!$D$7:$D$15996,$A129,'PTC GRTgaz'!$C$7:$C$15996,"DEL")&gt;0,J$14,SUMIFS('PTC GRTgaz'!$K$7:$K$15996,'PTC GRTgaz'!$A$7:$A$15996,J$16,'PTC GRTgaz'!$D$7:$D$15996,$A129,'PTC GRTgaz'!$C$7:$C$15996,"DEL")*1.0026*$F$4/INDIRECT($A$4&amp;"!D9"))</f>
        <v>150.65359477124181</v>
      </c>
      <c r="K129" s="118">
        <v>1000</v>
      </c>
      <c r="L129" s="119">
        <f t="shared" ca="1" si="11"/>
        <v>12.092555251510539</v>
      </c>
      <c r="M129" s="176">
        <f t="shared" ca="1" si="15"/>
        <v>0.88983999999999996</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0.52883128850325434</v>
      </c>
      <c r="O129" s="71">
        <f t="shared" ca="1" si="16"/>
        <v>79.670334640522952</v>
      </c>
      <c r="S129" s="119">
        <f t="shared" ca="1" si="12"/>
        <v>13.569471405773443</v>
      </c>
      <c r="T129" s="54">
        <f t="shared" ca="1" si="17"/>
        <v>1</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0.35624728850325371</v>
      </c>
      <c r="V129" s="71">
        <f t="shared" ca="1" si="18"/>
        <v>53.669934640522854</v>
      </c>
    </row>
    <row r="130" spans="1:22" x14ac:dyDescent="0.35">
      <c r="A130" s="32">
        <f t="shared" si="19"/>
        <v>45861</v>
      </c>
      <c r="B130" s="70" cm="1">
        <f t="array" aca="1" ref="B130" ca="1">_xlfn.XLOOKUP(A130,INDIRECT($A$5&amp;"!$AJ$41:$AJ$406"),INDIRECT($A$5&amp;"!$AK$41:$AK$406"))*SUM($F$3:$I$3)</f>
        <v>0</v>
      </c>
      <c r="C130" s="70" cm="1">
        <f t="array" aca="1" ref="C130" ca="1">_xlfn.XLOOKUP(A130,INDIRECT($A$5&amp;"!$AJ$41:$AJ$406"),INDIRECT($A$5&amp;"!$AL$41:$AL$406"))*SUM($F$3:$I$3)</f>
        <v>13.5</v>
      </c>
      <c r="D130" s="70" cm="1">
        <f t="array" aca="1" ref="D130" ca="1">_xlfn.XLOOKUP(A130,INDIRECT($A$5&amp;"!$AJ$41:$AJ$406"),INDIRECT($A$5&amp;"!$AO$41:$AO$406"))*SUM($F$3:$I$3)</f>
        <v>12.15</v>
      </c>
      <c r="E130" s="34" cm="1">
        <f t="array" ref="E130">SUMPRODUCT(('PT Storengy'!$B$8:$K$372)*('PT Storengy'!$A$8:$A$372=$A130)*('PT Storengy'!$B$5:$K$5=$A$6)*('PT Storengy'!$B$7:$K$7=$A$7))</f>
        <v>0</v>
      </c>
      <c r="F130" s="119">
        <f t="shared" ca="1" si="10"/>
        <v>12.15</v>
      </c>
      <c r="G130" s="176">
        <f t="shared" ca="1" si="13"/>
        <v>0.89573999999999998</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0.51958795516992107</v>
      </c>
      <c r="I130" s="71">
        <f t="shared" ca="1" si="14"/>
        <v>57.445</v>
      </c>
      <c r="J130" s="118" cm="1">
        <f t="array" aca="1" ref="J130" ca="1">IF(COUNTIFS('PTC GRTgaz'!$K$7:$K$15996,"",'PTC GRTgaz'!$A$7:$A$15996,J$16,'PTC GRTgaz'!$D$7:$D$15996,$A130,'PTC GRTgaz'!$C$7:$C$15996,"DEL")&gt;0,J$14,SUMIFS('PTC GRTgaz'!$K$7:$K$15996,'PTC GRTgaz'!$A$7:$A$15996,J$16,'PTC GRTgaz'!$D$7:$D$15996,$A130,'PTC GRTgaz'!$C$7:$C$15996,"DEL")*1.0026*$F$4/INDIRECT($A$4&amp;"!D9"))</f>
        <v>150.65359477124181</v>
      </c>
      <c r="K130" s="118">
        <v>1000</v>
      </c>
      <c r="L130" s="119">
        <f t="shared" ca="1" si="11"/>
        <v>12.15</v>
      </c>
      <c r="M130" s="176">
        <f t="shared" ca="1" si="15"/>
        <v>0.89573999999999998</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0.51958795516992107</v>
      </c>
      <c r="O130" s="71">
        <f t="shared" ca="1" si="16"/>
        <v>57.444748489460835</v>
      </c>
      <c r="S130" s="119">
        <f t="shared" ca="1" si="12"/>
        <v>13.623141340413966</v>
      </c>
      <c r="T130" s="54">
        <f t="shared" ca="1" si="17"/>
        <v>1</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0.35624728850325371</v>
      </c>
      <c r="V130" s="71">
        <f t="shared" ca="1" si="18"/>
        <v>53.669934640522854</v>
      </c>
    </row>
    <row r="131" spans="1:22" x14ac:dyDescent="0.35">
      <c r="A131" s="32">
        <f t="shared" si="19"/>
        <v>45862</v>
      </c>
      <c r="B131" s="70" cm="1">
        <f t="array" aca="1" ref="B131" ca="1">_xlfn.XLOOKUP(A131,INDIRECT($A$5&amp;"!$AJ$41:$AJ$406"),INDIRECT($A$5&amp;"!$AK$41:$AK$406"))*SUM($F$3:$I$3)</f>
        <v>0</v>
      </c>
      <c r="C131" s="70" cm="1">
        <f t="array" aca="1" ref="C131" ca="1">_xlfn.XLOOKUP(A131,INDIRECT($A$5&amp;"!$AJ$41:$AJ$406"),INDIRECT($A$5&amp;"!$AL$41:$AL$406"))*SUM($F$3:$I$3)</f>
        <v>13.5</v>
      </c>
      <c r="D131" s="70" cm="1">
        <f t="array" aca="1" ref="D131" ca="1">_xlfn.XLOOKUP(A131,INDIRECT($A$5&amp;"!$AJ$41:$AJ$406"),INDIRECT($A$5&amp;"!$AO$41:$AO$406"))*SUM($F$3:$I$3)</f>
        <v>12.15</v>
      </c>
      <c r="E131" s="34" cm="1">
        <f t="array" ref="E131">SUMPRODUCT(('PT Storengy'!$B$8:$K$372)*('PT Storengy'!$A$8:$A$372=$A131)*('PT Storengy'!$B$5:$K$5=$A$6)*('PT Storengy'!$B$7:$K$7=$A$7))</f>
        <v>0</v>
      </c>
      <c r="F131" s="119">
        <f t="shared" ca="1" si="10"/>
        <v>12.15</v>
      </c>
      <c r="G131" s="176">
        <f t="shared" ca="1" si="13"/>
        <v>0.9</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0.51291395516992055</v>
      </c>
      <c r="I131" s="71">
        <f t="shared" ca="1" si="14"/>
        <v>0</v>
      </c>
      <c r="J131" s="118" cm="1">
        <f t="array" aca="1" ref="J131" ca="1">IF(COUNTIFS('PTC GRTgaz'!$K$7:$K$15996,"",'PTC GRTgaz'!$A$7:$A$15996,J$16,'PTC GRTgaz'!$D$7:$D$15996,$A131,'PTC GRTgaz'!$C$7:$C$15996,"DEL")&gt;0,J$14,SUMIFS('PTC GRTgaz'!$K$7:$K$15996,'PTC GRTgaz'!$A$7:$A$15996,J$16,'PTC GRTgaz'!$D$7:$D$15996,$A131,'PTC GRTgaz'!$C$7:$C$15996,"DEL")*1.0026*$F$4/INDIRECT($A$4&amp;"!D9"))</f>
        <v>150.65359477124181</v>
      </c>
      <c r="K131" s="118">
        <v>1000</v>
      </c>
      <c r="L131" s="119">
        <f t="shared" ca="1" si="11"/>
        <v>12.15</v>
      </c>
      <c r="M131" s="176">
        <f t="shared" ca="1" si="15"/>
        <v>0.9</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0.51291395516992055</v>
      </c>
      <c r="O131" s="71">
        <f t="shared" ca="1" si="16"/>
        <v>0</v>
      </c>
      <c r="S131" s="119">
        <f t="shared" ca="1" si="12"/>
        <v>13.676811275054488</v>
      </c>
      <c r="T131" s="54">
        <f t="shared" ca="1" si="17"/>
        <v>1</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0.35624728850325371</v>
      </c>
      <c r="V131" s="71">
        <f t="shared" ca="1" si="18"/>
        <v>53.669934640522854</v>
      </c>
    </row>
    <row r="132" spans="1:22" x14ac:dyDescent="0.35">
      <c r="A132" s="32">
        <f t="shared" si="19"/>
        <v>45863</v>
      </c>
      <c r="B132" s="70" cm="1">
        <f t="array" aca="1" ref="B132" ca="1">_xlfn.XLOOKUP(A132,INDIRECT($A$5&amp;"!$AJ$41:$AJ$406"),INDIRECT($A$5&amp;"!$AK$41:$AK$406"))*SUM($F$3:$I$3)</f>
        <v>0</v>
      </c>
      <c r="C132" s="70" cm="1">
        <f t="array" aca="1" ref="C132" ca="1">_xlfn.XLOOKUP(A132,INDIRECT($A$5&amp;"!$AJ$41:$AJ$406"),INDIRECT($A$5&amp;"!$AL$41:$AL$406"))*SUM($F$3:$I$3)</f>
        <v>13.5</v>
      </c>
      <c r="D132" s="70" cm="1">
        <f t="array" aca="1" ref="D132" ca="1">_xlfn.XLOOKUP(A132,INDIRECT($A$5&amp;"!$AJ$41:$AJ$406"),INDIRECT($A$5&amp;"!$AO$41:$AO$406"))*SUM($F$3:$I$3)</f>
        <v>12.15</v>
      </c>
      <c r="E132" s="34" cm="1">
        <f t="array" ref="E132">SUMPRODUCT(('PT Storengy'!$B$8:$K$372)*('PT Storengy'!$A$8:$A$372=$A132)*('PT Storengy'!$B$5:$K$5=$A$6)*('PT Storengy'!$B$7:$K$7=$A$7))</f>
        <v>0</v>
      </c>
      <c r="F132" s="119">
        <f t="shared" ca="1" si="10"/>
        <v>12.15</v>
      </c>
      <c r="G132" s="176">
        <f t="shared" ca="1" si="13"/>
        <v>0.9</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0.51291395516992055</v>
      </c>
      <c r="I132" s="71">
        <f t="shared" ca="1" si="14"/>
        <v>0</v>
      </c>
      <c r="J132" s="118" cm="1">
        <f t="array" aca="1" ref="J132" ca="1">IF(COUNTIFS('PTC GRTgaz'!$K$7:$K$15996,"",'PTC GRTgaz'!$A$7:$A$15996,J$16,'PTC GRTgaz'!$D$7:$D$15996,$A132,'PTC GRTgaz'!$C$7:$C$15996,"DEL")&gt;0,J$14,SUMIFS('PTC GRTgaz'!$K$7:$K$15996,'PTC GRTgaz'!$A$7:$A$15996,J$16,'PTC GRTgaz'!$D$7:$D$15996,$A132,'PTC GRTgaz'!$C$7:$C$15996,"DEL")*1.0026*$F$4/INDIRECT($A$4&amp;"!D9"))</f>
        <v>150.65359477124181</v>
      </c>
      <c r="K132" s="118">
        <v>1000</v>
      </c>
      <c r="L132" s="119">
        <f t="shared" ca="1" si="11"/>
        <v>12.15</v>
      </c>
      <c r="M132" s="176">
        <f t="shared" ca="1" si="15"/>
        <v>0.9</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0.51291395516992055</v>
      </c>
      <c r="O132" s="71">
        <f t="shared" ca="1" si="16"/>
        <v>0</v>
      </c>
      <c r="S132" s="119">
        <f t="shared" ca="1" si="12"/>
        <v>13.730481209695011</v>
      </c>
      <c r="T132" s="54">
        <f t="shared" ca="1" si="17"/>
        <v>1</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0.35624728850325371</v>
      </c>
      <c r="V132" s="71">
        <f t="shared" ca="1" si="18"/>
        <v>53.669934640522854</v>
      </c>
    </row>
    <row r="133" spans="1:22" x14ac:dyDescent="0.35">
      <c r="A133" s="32">
        <f t="shared" si="19"/>
        <v>45864</v>
      </c>
      <c r="B133" s="70" cm="1">
        <f t="array" aca="1" ref="B133" ca="1">_xlfn.XLOOKUP(A133,INDIRECT($A$5&amp;"!$AJ$41:$AJ$406"),INDIRECT($A$5&amp;"!$AK$41:$AK$406"))*SUM($F$3:$I$3)</f>
        <v>0</v>
      </c>
      <c r="C133" s="70" cm="1">
        <f t="array" aca="1" ref="C133" ca="1">_xlfn.XLOOKUP(A133,INDIRECT($A$5&amp;"!$AJ$41:$AJ$406"),INDIRECT($A$5&amp;"!$AL$41:$AL$406"))*SUM($F$3:$I$3)</f>
        <v>13.5</v>
      </c>
      <c r="D133" s="70" cm="1">
        <f t="array" aca="1" ref="D133" ca="1">_xlfn.XLOOKUP(A133,INDIRECT($A$5&amp;"!$AJ$41:$AJ$406"),INDIRECT($A$5&amp;"!$AO$41:$AO$406"))*SUM($F$3:$I$3)</f>
        <v>12.15</v>
      </c>
      <c r="E133" s="34" cm="1">
        <f t="array" ref="E133">SUMPRODUCT(('PT Storengy'!$B$8:$K$372)*('PT Storengy'!$A$8:$A$372=$A133)*('PT Storengy'!$B$5:$K$5=$A$6)*('PT Storengy'!$B$7:$K$7=$A$7))</f>
        <v>0</v>
      </c>
      <c r="F133" s="119">
        <f t="shared" ca="1" si="10"/>
        <v>12.15</v>
      </c>
      <c r="G133" s="176">
        <f t="shared" ca="1" si="13"/>
        <v>0.9</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0.51291395516992055</v>
      </c>
      <c r="I133" s="71">
        <f t="shared" ca="1" si="14"/>
        <v>0</v>
      </c>
      <c r="J133" s="118" cm="1">
        <f t="array" aca="1" ref="J133" ca="1">IF(COUNTIFS('PTC GRTgaz'!$K$7:$K$15996,"",'PTC GRTgaz'!$A$7:$A$15996,J$16,'PTC GRTgaz'!$D$7:$D$15996,$A133,'PTC GRTgaz'!$C$7:$C$15996,"DEL")&gt;0,J$14,SUMIFS('PTC GRTgaz'!$K$7:$K$15996,'PTC GRTgaz'!$A$7:$A$15996,J$16,'PTC GRTgaz'!$D$7:$D$15996,$A133,'PTC GRTgaz'!$C$7:$C$15996,"DEL")*1.0026*$F$4/INDIRECT($A$4&amp;"!D9"))</f>
        <v>150.65359477124181</v>
      </c>
      <c r="K133" s="118">
        <v>1000</v>
      </c>
      <c r="L133" s="119">
        <f t="shared" ca="1" si="11"/>
        <v>12.15</v>
      </c>
      <c r="M133" s="176">
        <f t="shared" ca="1" si="15"/>
        <v>0.9</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0.51291395516992055</v>
      </c>
      <c r="O133" s="71">
        <f t="shared" ca="1" si="16"/>
        <v>0</v>
      </c>
      <c r="S133" s="119">
        <f t="shared" ca="1" si="12"/>
        <v>13.784151144335533</v>
      </c>
      <c r="T133" s="54">
        <f t="shared" ca="1" si="17"/>
        <v>1</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0.35624728850325371</v>
      </c>
      <c r="V133" s="71">
        <f t="shared" ca="1" si="18"/>
        <v>53.669934640522854</v>
      </c>
    </row>
    <row r="134" spans="1:22" x14ac:dyDescent="0.35">
      <c r="A134" s="32">
        <f t="shared" si="19"/>
        <v>45865</v>
      </c>
      <c r="B134" s="70" cm="1">
        <f t="array" aca="1" ref="B134" ca="1">_xlfn.XLOOKUP(A134,INDIRECT($A$5&amp;"!$AJ$41:$AJ$406"),INDIRECT($A$5&amp;"!$AK$41:$AK$406"))*SUM($F$3:$I$3)</f>
        <v>0</v>
      </c>
      <c r="C134" s="70" cm="1">
        <f t="array" aca="1" ref="C134" ca="1">_xlfn.XLOOKUP(A134,INDIRECT($A$5&amp;"!$AJ$41:$AJ$406"),INDIRECT($A$5&amp;"!$AL$41:$AL$406"))*SUM($F$3:$I$3)</f>
        <v>13.5</v>
      </c>
      <c r="D134" s="70" cm="1">
        <f t="array" aca="1" ref="D134" ca="1">_xlfn.XLOOKUP(A134,INDIRECT($A$5&amp;"!$AJ$41:$AJ$406"),INDIRECT($A$5&amp;"!$AO$41:$AO$406"))*SUM($F$3:$I$3)</f>
        <v>12.15</v>
      </c>
      <c r="E134" s="34" cm="1">
        <f t="array" ref="E134">SUMPRODUCT(('PT Storengy'!$B$8:$K$372)*('PT Storengy'!$A$8:$A$372=$A134)*('PT Storengy'!$B$5:$K$5=$A$6)*('PT Storengy'!$B$7:$K$7=$A$7))</f>
        <v>0</v>
      </c>
      <c r="F134" s="119">
        <f t="shared" ca="1" si="10"/>
        <v>12.15</v>
      </c>
      <c r="G134" s="176">
        <f t="shared" ca="1" si="13"/>
        <v>0.9</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0.51291395516992055</v>
      </c>
      <c r="I134" s="71">
        <f t="shared" ca="1" si="14"/>
        <v>0</v>
      </c>
      <c r="J134" s="118" cm="1">
        <f t="array" aca="1" ref="J134" ca="1">IF(COUNTIFS('PTC GRTgaz'!$K$7:$K$15996,"",'PTC GRTgaz'!$A$7:$A$15996,J$16,'PTC GRTgaz'!$D$7:$D$15996,$A134,'PTC GRTgaz'!$C$7:$C$15996,"DEL")&gt;0,J$14,SUMIFS('PTC GRTgaz'!$K$7:$K$15996,'PTC GRTgaz'!$A$7:$A$15996,J$16,'PTC GRTgaz'!$D$7:$D$15996,$A134,'PTC GRTgaz'!$C$7:$C$15996,"DEL")*1.0026*$F$4/INDIRECT($A$4&amp;"!D9"))</f>
        <v>150.65359477124181</v>
      </c>
      <c r="K134" s="118">
        <v>1000</v>
      </c>
      <c r="L134" s="119">
        <f t="shared" ca="1" si="11"/>
        <v>12.15</v>
      </c>
      <c r="M134" s="176">
        <f t="shared" ca="1" si="15"/>
        <v>0.9</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0.51291395516992055</v>
      </c>
      <c r="O134" s="71">
        <f t="shared" ca="1" si="16"/>
        <v>0</v>
      </c>
      <c r="S134" s="119">
        <f t="shared" ca="1" si="12"/>
        <v>13.837821078976056</v>
      </c>
      <c r="T134" s="54">
        <f t="shared" ca="1" si="17"/>
        <v>1</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0.35624728850325371</v>
      </c>
      <c r="V134" s="71">
        <f t="shared" ca="1" si="18"/>
        <v>53.669934640522854</v>
      </c>
    </row>
    <row r="135" spans="1:22" x14ac:dyDescent="0.35">
      <c r="A135" s="32">
        <f t="shared" si="19"/>
        <v>45866</v>
      </c>
      <c r="B135" s="70" cm="1">
        <f t="array" aca="1" ref="B135" ca="1">_xlfn.XLOOKUP(A135,INDIRECT($A$5&amp;"!$AJ$41:$AJ$406"),INDIRECT($A$5&amp;"!$AK$41:$AK$406"))*SUM($F$3:$I$3)</f>
        <v>0</v>
      </c>
      <c r="C135" s="70" cm="1">
        <f t="array" aca="1" ref="C135" ca="1">_xlfn.XLOOKUP(A135,INDIRECT($A$5&amp;"!$AJ$41:$AJ$406"),INDIRECT($A$5&amp;"!$AL$41:$AL$406"))*SUM($F$3:$I$3)</f>
        <v>13.5</v>
      </c>
      <c r="D135" s="70" cm="1">
        <f t="array" aca="1" ref="D135" ca="1">_xlfn.XLOOKUP(A135,INDIRECT($A$5&amp;"!$AJ$41:$AJ$406"),INDIRECT($A$5&amp;"!$AO$41:$AO$406"))*SUM($F$3:$I$3)</f>
        <v>12.15</v>
      </c>
      <c r="E135" s="34" cm="1">
        <f t="array" ref="E135">SUMPRODUCT(('PT Storengy'!$B$8:$K$372)*('PT Storengy'!$A$8:$A$372=$A135)*('PT Storengy'!$B$5:$K$5=$A$6)*('PT Storengy'!$B$7:$K$7=$A$7))</f>
        <v>0</v>
      </c>
      <c r="F135" s="119">
        <f t="shared" ca="1" si="10"/>
        <v>12.15</v>
      </c>
      <c r="G135" s="176">
        <f t="shared" ca="1" si="13"/>
        <v>0.9</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0.51291395516992055</v>
      </c>
      <c r="I135" s="71">
        <f t="shared" ca="1" si="14"/>
        <v>0</v>
      </c>
      <c r="J135" s="118" cm="1">
        <f t="array" aca="1" ref="J135" ca="1">IF(COUNTIFS('PTC GRTgaz'!$K$7:$K$15996,"",'PTC GRTgaz'!$A$7:$A$15996,J$16,'PTC GRTgaz'!$D$7:$D$15996,$A135,'PTC GRTgaz'!$C$7:$C$15996,"DEL")&gt;0,J$14,SUMIFS('PTC GRTgaz'!$K$7:$K$15996,'PTC GRTgaz'!$A$7:$A$15996,J$16,'PTC GRTgaz'!$D$7:$D$15996,$A135,'PTC GRTgaz'!$C$7:$C$15996,"DEL")*1.0026*$F$4/INDIRECT($A$4&amp;"!D9"))</f>
        <v>150.65359477124181</v>
      </c>
      <c r="K135" s="118">
        <v>1000</v>
      </c>
      <c r="L135" s="119">
        <f t="shared" ca="1" si="11"/>
        <v>12.15</v>
      </c>
      <c r="M135" s="176">
        <f t="shared" ca="1" si="15"/>
        <v>0.9</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0.51291395516992055</v>
      </c>
      <c r="O135" s="71">
        <f t="shared" ca="1" si="16"/>
        <v>0</v>
      </c>
      <c r="S135" s="119">
        <f t="shared" ca="1" si="12"/>
        <v>13.891491013616578</v>
      </c>
      <c r="T135" s="54">
        <f t="shared" ca="1" si="17"/>
        <v>1</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0.35624728850325371</v>
      </c>
      <c r="V135" s="71">
        <f t="shared" ca="1" si="18"/>
        <v>53.669934640522854</v>
      </c>
    </row>
    <row r="136" spans="1:22" x14ac:dyDescent="0.35">
      <c r="A136" s="32">
        <f t="shared" si="19"/>
        <v>45867</v>
      </c>
      <c r="B136" s="70" cm="1">
        <f t="array" aca="1" ref="B136" ca="1">_xlfn.XLOOKUP(A136,INDIRECT($A$5&amp;"!$AJ$41:$AJ$406"),INDIRECT($A$5&amp;"!$AK$41:$AK$406"))*SUM($F$3:$I$3)</f>
        <v>0</v>
      </c>
      <c r="C136" s="70" cm="1">
        <f t="array" aca="1" ref="C136" ca="1">_xlfn.XLOOKUP(A136,INDIRECT($A$5&amp;"!$AJ$41:$AJ$406"),INDIRECT($A$5&amp;"!$AL$41:$AL$406"))*SUM($F$3:$I$3)</f>
        <v>13.5</v>
      </c>
      <c r="D136" s="70" cm="1">
        <f t="array" aca="1" ref="D136" ca="1">_xlfn.XLOOKUP(A136,INDIRECT($A$5&amp;"!$AJ$41:$AJ$406"),INDIRECT($A$5&amp;"!$AO$41:$AO$406"))*SUM($F$3:$I$3)</f>
        <v>12.15</v>
      </c>
      <c r="E136" s="34" cm="1">
        <f t="array" ref="E136">SUMPRODUCT(('PT Storengy'!$B$8:$K$372)*('PT Storengy'!$A$8:$A$372=$A136)*('PT Storengy'!$B$5:$K$5=$A$6)*('PT Storengy'!$B$7:$K$7=$A$7))</f>
        <v>0</v>
      </c>
      <c r="F136" s="119">
        <f t="shared" ca="1" si="10"/>
        <v>12.15</v>
      </c>
      <c r="G136" s="176">
        <f t="shared" ca="1" si="13"/>
        <v>0.9</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0.51291395516992055</v>
      </c>
      <c r="I136" s="71">
        <f t="shared" ca="1" si="14"/>
        <v>0</v>
      </c>
      <c r="J136" s="118" cm="1">
        <f t="array" aca="1" ref="J136" ca="1">IF(COUNTIFS('PTC GRTgaz'!$K$7:$K$15996,"",'PTC GRTgaz'!$A$7:$A$15996,J$16,'PTC GRTgaz'!$D$7:$D$15996,$A136,'PTC GRTgaz'!$C$7:$C$15996,"DEL")&gt;0,J$14,SUMIFS('PTC GRTgaz'!$K$7:$K$15996,'PTC GRTgaz'!$A$7:$A$15996,J$16,'PTC GRTgaz'!$D$7:$D$15996,$A136,'PTC GRTgaz'!$C$7:$C$15996,"DEL")*1.0026*$F$4/INDIRECT($A$4&amp;"!D9"))</f>
        <v>150.65359477124181</v>
      </c>
      <c r="K136" s="118">
        <v>1000</v>
      </c>
      <c r="L136" s="119">
        <f t="shared" ca="1" si="11"/>
        <v>12.15</v>
      </c>
      <c r="M136" s="176">
        <f t="shared" ca="1" si="15"/>
        <v>0.9</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0.51291395516992055</v>
      </c>
      <c r="O136" s="71">
        <f t="shared" ca="1" si="16"/>
        <v>0</v>
      </c>
      <c r="S136" s="119">
        <f t="shared" ca="1" si="12"/>
        <v>13.945160948257101</v>
      </c>
      <c r="T136" s="54">
        <f t="shared" ca="1" si="17"/>
        <v>1</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0.35624728850325371</v>
      </c>
      <c r="V136" s="71">
        <f t="shared" ca="1" si="18"/>
        <v>53.669934640522854</v>
      </c>
    </row>
    <row r="137" spans="1:22" x14ac:dyDescent="0.35">
      <c r="A137" s="32">
        <f t="shared" si="19"/>
        <v>45868</v>
      </c>
      <c r="B137" s="70" cm="1">
        <f t="array" aca="1" ref="B137" ca="1">_xlfn.XLOOKUP(A137,INDIRECT($A$5&amp;"!$AJ$41:$AJ$406"),INDIRECT($A$5&amp;"!$AK$41:$AK$406"))*SUM($F$3:$I$3)</f>
        <v>0</v>
      </c>
      <c r="C137" s="70" cm="1">
        <f t="array" aca="1" ref="C137" ca="1">_xlfn.XLOOKUP(A137,INDIRECT($A$5&amp;"!$AJ$41:$AJ$406"),INDIRECT($A$5&amp;"!$AL$41:$AL$406"))*SUM($F$3:$I$3)</f>
        <v>13.5</v>
      </c>
      <c r="D137" s="70" cm="1">
        <f t="array" aca="1" ref="D137" ca="1">_xlfn.XLOOKUP(A137,INDIRECT($A$5&amp;"!$AJ$41:$AJ$406"),INDIRECT($A$5&amp;"!$AO$41:$AO$406"))*SUM($F$3:$I$3)</f>
        <v>12.15</v>
      </c>
      <c r="E137" s="34" cm="1">
        <f t="array" ref="E137">SUMPRODUCT(('PT Storengy'!$B$8:$K$372)*('PT Storengy'!$A$8:$A$372=$A137)*('PT Storengy'!$B$5:$K$5=$A$6)*('PT Storengy'!$B$7:$K$7=$A$7))</f>
        <v>0</v>
      </c>
      <c r="F137" s="119">
        <f t="shared" ca="1" si="10"/>
        <v>12.15</v>
      </c>
      <c r="G137" s="176">
        <f t="shared" ca="1" si="13"/>
        <v>0.9</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0.51291395516992055</v>
      </c>
      <c r="I137" s="71">
        <f t="shared" ca="1" si="14"/>
        <v>0</v>
      </c>
      <c r="J137" s="118" cm="1">
        <f t="array" aca="1" ref="J137" ca="1">IF(COUNTIFS('PTC GRTgaz'!$K$7:$K$15996,"",'PTC GRTgaz'!$A$7:$A$15996,J$16,'PTC GRTgaz'!$D$7:$D$15996,$A137,'PTC GRTgaz'!$C$7:$C$15996,"DEL")&gt;0,J$14,SUMIFS('PTC GRTgaz'!$K$7:$K$15996,'PTC GRTgaz'!$A$7:$A$15996,J$16,'PTC GRTgaz'!$D$7:$D$15996,$A137,'PTC GRTgaz'!$C$7:$C$15996,"DEL")*1.0026*$F$4/INDIRECT($A$4&amp;"!D9"))</f>
        <v>150.65359477124181</v>
      </c>
      <c r="K137" s="118">
        <v>1000</v>
      </c>
      <c r="L137" s="119">
        <f t="shared" ca="1" si="11"/>
        <v>12.15</v>
      </c>
      <c r="M137" s="176">
        <f t="shared" ca="1" si="15"/>
        <v>0.9</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0.51291395516992055</v>
      </c>
      <c r="O137" s="71">
        <f t="shared" ca="1" si="16"/>
        <v>0</v>
      </c>
      <c r="S137" s="119">
        <f t="shared" ca="1" si="12"/>
        <v>13.998830882897623</v>
      </c>
      <c r="T137" s="54">
        <f t="shared" ca="1" si="17"/>
        <v>1</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0.35624728850325371</v>
      </c>
      <c r="V137" s="71">
        <f t="shared" ca="1" si="18"/>
        <v>53.669934640522854</v>
      </c>
    </row>
    <row r="138" spans="1:22" x14ac:dyDescent="0.35">
      <c r="A138" s="32">
        <f t="shared" si="19"/>
        <v>45869</v>
      </c>
      <c r="B138" s="70" cm="1">
        <f t="array" aca="1" ref="B138" ca="1">_xlfn.XLOOKUP(A138,INDIRECT($A$5&amp;"!$AJ$41:$AJ$406"),INDIRECT($A$5&amp;"!$AK$41:$AK$406"))*SUM($F$3:$I$3)</f>
        <v>6.75</v>
      </c>
      <c r="C138" s="70" cm="1">
        <f t="array" aca="1" ref="C138" ca="1">_xlfn.XLOOKUP(A138,INDIRECT($A$5&amp;"!$AJ$41:$AJ$406"),INDIRECT($A$5&amp;"!$AL$41:$AL$406"))*SUM($F$3:$I$3)</f>
        <v>12.15</v>
      </c>
      <c r="D138" s="70" cm="1">
        <f t="array" aca="1" ref="D138" ca="1">_xlfn.XLOOKUP(A138,INDIRECT($A$5&amp;"!$AJ$41:$AJ$406"),INDIRECT($A$5&amp;"!$AO$41:$AO$406"))*SUM($F$3:$I$3)</f>
        <v>12.15</v>
      </c>
      <c r="E138" s="34" cm="1">
        <f t="array" ref="E138">SUMPRODUCT(('PT Storengy'!$B$8:$K$372)*('PT Storengy'!$A$8:$A$372=$A138)*('PT Storengy'!$B$5:$K$5=$A$6)*('PT Storengy'!$B$7:$K$7=$A$7))</f>
        <v>0</v>
      </c>
      <c r="F138" s="119">
        <f t="shared" ca="1" si="10"/>
        <v>12.15</v>
      </c>
      <c r="G138" s="176">
        <f t="shared" ca="1" si="13"/>
        <v>0.9</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0.51291395516992055</v>
      </c>
      <c r="I138" s="71">
        <f t="shared" ca="1" si="14"/>
        <v>0</v>
      </c>
      <c r="J138" s="118" cm="1">
        <f t="array" aca="1" ref="J138" ca="1">IF(COUNTIFS('PTC GRTgaz'!$K$7:$K$15996,"",'PTC GRTgaz'!$A$7:$A$15996,J$16,'PTC GRTgaz'!$D$7:$D$15996,$A138,'PTC GRTgaz'!$C$7:$C$15996,"DEL")&gt;0,J$14,SUMIFS('PTC GRTgaz'!$K$7:$K$15996,'PTC GRTgaz'!$A$7:$A$15996,J$16,'PTC GRTgaz'!$D$7:$D$15996,$A138,'PTC GRTgaz'!$C$7:$C$15996,"DEL")*1.0026*$F$4/INDIRECT($A$4&amp;"!D9"))</f>
        <v>150.65359477124181</v>
      </c>
      <c r="K138" s="118">
        <v>1000</v>
      </c>
      <c r="L138" s="119">
        <f t="shared" ca="1" si="11"/>
        <v>12.15</v>
      </c>
      <c r="M138" s="176">
        <f t="shared" ca="1" si="15"/>
        <v>0.9</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0.51291395516992055</v>
      </c>
      <c r="O138" s="71">
        <f t="shared" ca="1" si="16"/>
        <v>0</v>
      </c>
      <c r="S138" s="119">
        <f t="shared" ca="1" si="12"/>
        <v>14.052500817538146</v>
      </c>
      <c r="T138" s="54">
        <f t="shared" ca="1" si="17"/>
        <v>1</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0.35624728850325371</v>
      </c>
      <c r="V138" s="71">
        <f t="shared" ca="1" si="18"/>
        <v>53.669934640522854</v>
      </c>
    </row>
    <row r="139" spans="1:22" x14ac:dyDescent="0.35">
      <c r="A139" s="32">
        <f t="shared" si="19"/>
        <v>45870</v>
      </c>
      <c r="B139" s="70" cm="1">
        <f t="array" aca="1" ref="B139" ca="1">_xlfn.XLOOKUP(A139,INDIRECT($A$5&amp;"!$AJ$41:$AJ$406"),INDIRECT($A$5&amp;"!$AK$41:$AK$406"))*SUM($F$3:$I$3)</f>
        <v>0</v>
      </c>
      <c r="C139" s="70" cm="1">
        <f t="array" aca="1" ref="C139" ca="1">_xlfn.XLOOKUP(A139,INDIRECT($A$5&amp;"!$AJ$41:$AJ$406"),INDIRECT($A$5&amp;"!$AL$41:$AL$406"))*SUM($F$3:$I$3)</f>
        <v>13.5</v>
      </c>
      <c r="D139" s="70" cm="1">
        <f t="array" aca="1" ref="D139" ca="1">_xlfn.XLOOKUP(A139,INDIRECT($A$5&amp;"!$AJ$41:$AJ$406"),INDIRECT($A$5&amp;"!$AO$41:$AO$406"))*SUM($F$3:$I$3)</f>
        <v>12.824999999999999</v>
      </c>
      <c r="E139" s="34" cm="1">
        <f t="array" ref="E139">SUMPRODUCT(('PT Storengy'!$B$8:$K$372)*('PT Storengy'!$A$8:$A$372=$A139)*('PT Storengy'!$B$5:$K$5=$A$6)*('PT Storengy'!$B$7:$K$7=$A$7))</f>
        <v>0</v>
      </c>
      <c r="F139" s="119">
        <f t="shared" ca="1" si="10"/>
        <v>12.227272300000001</v>
      </c>
      <c r="G139" s="176">
        <f t="shared" ca="1" si="13"/>
        <v>0.9</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0.51291395516992055</v>
      </c>
      <c r="I139" s="71">
        <f t="shared" ca="1" si="14"/>
        <v>77.272300000000001</v>
      </c>
      <c r="J139" s="118" cm="1">
        <f t="array" aca="1" ref="J139" ca="1">IF(COUNTIFS('PTC GRTgaz'!$K$7:$K$15996,"",'PTC GRTgaz'!$A$7:$A$15996,J$16,'PTC GRTgaz'!$D$7:$D$15996,$A139,'PTC GRTgaz'!$C$7:$C$15996,"DEL")&gt;0,J$14,SUMIFS('PTC GRTgaz'!$K$7:$K$15996,'PTC GRTgaz'!$A$7:$A$15996,J$16,'PTC GRTgaz'!$D$7:$D$15996,$A139,'PTC GRTgaz'!$C$7:$C$15996,"DEL")*1.0026*$F$4/INDIRECT($A$4&amp;"!D9"))</f>
        <v>150.65359477124181</v>
      </c>
      <c r="K139" s="118">
        <v>1000</v>
      </c>
      <c r="L139" s="119">
        <f t="shared" ca="1" si="11"/>
        <v>12.227272331154685</v>
      </c>
      <c r="M139" s="176">
        <f t="shared" ca="1" si="15"/>
        <v>0.9</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0.51291395516992055</v>
      </c>
      <c r="O139" s="71">
        <f t="shared" ca="1" si="16"/>
        <v>77.272331154684096</v>
      </c>
      <c r="S139" s="119">
        <f t="shared" ca="1" si="12"/>
        <v>14.106170752178668</v>
      </c>
      <c r="T139" s="54">
        <f t="shared" ca="1" si="17"/>
        <v>1</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0.35624728850325371</v>
      </c>
      <c r="V139" s="71">
        <f t="shared" ca="1" si="18"/>
        <v>53.669934640522854</v>
      </c>
    </row>
    <row r="140" spans="1:22" x14ac:dyDescent="0.35">
      <c r="A140" s="32">
        <f t="shared" si="19"/>
        <v>45871</v>
      </c>
      <c r="B140" s="70" cm="1">
        <f t="array" aca="1" ref="B140" ca="1">_xlfn.XLOOKUP(A140,INDIRECT($A$5&amp;"!$AJ$41:$AJ$406"),INDIRECT($A$5&amp;"!$AK$41:$AK$406"))*SUM($F$3:$I$3)</f>
        <v>0</v>
      </c>
      <c r="C140" s="70" cm="1">
        <f t="array" aca="1" ref="C140" ca="1">_xlfn.XLOOKUP(A140,INDIRECT($A$5&amp;"!$AJ$41:$AJ$406"),INDIRECT($A$5&amp;"!$AL$41:$AL$406"))*SUM($F$3:$I$3)</f>
        <v>13.5</v>
      </c>
      <c r="D140" s="70" cm="1">
        <f t="array" aca="1" ref="D140" ca="1">_xlfn.XLOOKUP(A140,INDIRECT($A$5&amp;"!$AJ$41:$AJ$406"),INDIRECT($A$5&amp;"!$AO$41:$AO$406"))*SUM($F$3:$I$3)</f>
        <v>12.824999999999999</v>
      </c>
      <c r="E140" s="34" cm="1">
        <f t="array" ref="E140">SUMPRODUCT(('PT Storengy'!$B$8:$K$372)*('PT Storengy'!$A$8:$A$372=$A140)*('PT Storengy'!$B$5:$K$5=$A$6)*('PT Storengy'!$B$7:$K$7=$A$7))</f>
        <v>0</v>
      </c>
      <c r="F140" s="119">
        <f t="shared" ca="1" si="10"/>
        <v>12.303194600000001</v>
      </c>
      <c r="G140" s="176">
        <f t="shared" ca="1" si="13"/>
        <v>0.90571999999999997</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0.50395262183658773</v>
      </c>
      <c r="I140" s="71">
        <f t="shared" ca="1" si="14"/>
        <v>75.922300000000007</v>
      </c>
      <c r="J140" s="118" cm="1">
        <f t="array" aca="1" ref="J140" ca="1">IF(COUNTIFS('PTC GRTgaz'!$K$7:$K$15996,"",'PTC GRTgaz'!$A$7:$A$15996,J$16,'PTC GRTgaz'!$D$7:$D$15996,$A140,'PTC GRTgaz'!$C$7:$C$15996,"DEL")&gt;0,J$14,SUMIFS('PTC GRTgaz'!$K$7:$K$15996,'PTC GRTgaz'!$A$7:$A$15996,J$16,'PTC GRTgaz'!$D$7:$D$15996,$A140,'PTC GRTgaz'!$C$7:$C$15996,"DEL")*1.0026*$F$4/INDIRECT($A$4&amp;"!D9"))</f>
        <v>150.65359477124181</v>
      </c>
      <c r="K140" s="118">
        <v>1000</v>
      </c>
      <c r="L140" s="119">
        <f t="shared" ca="1" si="11"/>
        <v>12.303194605228759</v>
      </c>
      <c r="M140" s="176">
        <f t="shared" ca="1" si="15"/>
        <v>0.90571999999999997</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0.50395262183658773</v>
      </c>
      <c r="O140" s="71">
        <f t="shared" ca="1" si="16"/>
        <v>75.922274074074153</v>
      </c>
      <c r="S140" s="119">
        <f t="shared" ca="1" si="12"/>
        <v>14.159840686819191</v>
      </c>
      <c r="T140" s="54">
        <f t="shared" ca="1" si="17"/>
        <v>1</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0.35624728850325371</v>
      </c>
      <c r="V140" s="71">
        <f t="shared" ca="1" si="18"/>
        <v>53.669934640522854</v>
      </c>
    </row>
    <row r="141" spans="1:22" x14ac:dyDescent="0.35">
      <c r="A141" s="32">
        <f t="shared" si="19"/>
        <v>45872</v>
      </c>
      <c r="B141" s="70" cm="1">
        <f t="array" aca="1" ref="B141" ca="1">_xlfn.XLOOKUP(A141,INDIRECT($A$5&amp;"!$AJ$41:$AJ$406"),INDIRECT($A$5&amp;"!$AK$41:$AK$406"))*SUM($F$3:$I$3)</f>
        <v>0</v>
      </c>
      <c r="C141" s="70" cm="1">
        <f t="array" aca="1" ref="C141" ca="1">_xlfn.XLOOKUP(A141,INDIRECT($A$5&amp;"!$AJ$41:$AJ$406"),INDIRECT($A$5&amp;"!$AL$41:$AL$406"))*SUM($F$3:$I$3)</f>
        <v>13.5</v>
      </c>
      <c r="D141" s="70" cm="1">
        <f t="array" aca="1" ref="D141" ca="1">_xlfn.XLOOKUP(A141,INDIRECT($A$5&amp;"!$AJ$41:$AJ$406"),INDIRECT($A$5&amp;"!$AO$41:$AO$406"))*SUM($F$3:$I$3)</f>
        <v>12.824999999999999</v>
      </c>
      <c r="E141" s="34" cm="1">
        <f t="array" ref="E141">SUMPRODUCT(('PT Storengy'!$B$8:$K$372)*('PT Storengy'!$A$8:$A$372=$A141)*('PT Storengy'!$B$5:$K$5=$A$6)*('PT Storengy'!$B$7:$K$7=$A$7))</f>
        <v>0</v>
      </c>
      <c r="F141" s="119">
        <f t="shared" ca="1" si="10"/>
        <v>12.377788100000002</v>
      </c>
      <c r="G141" s="176">
        <f t="shared" ca="1" si="13"/>
        <v>0.91134999999999999</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0.49513228850325425</v>
      </c>
      <c r="I141" s="71">
        <f t="shared" ca="1" si="14"/>
        <v>74.593500000000006</v>
      </c>
      <c r="J141" s="118" cm="1">
        <f t="array" aca="1" ref="J141" ca="1">IF(COUNTIFS('PTC GRTgaz'!$K$7:$K$15996,"",'PTC GRTgaz'!$A$7:$A$15996,J$16,'PTC GRTgaz'!$D$7:$D$15996,$A141,'PTC GRTgaz'!$C$7:$C$15996,"DEL")&gt;0,J$14,SUMIFS('PTC GRTgaz'!$K$7:$K$15996,'PTC GRTgaz'!$A$7:$A$15996,J$16,'PTC GRTgaz'!$D$7:$D$15996,$A141,'PTC GRTgaz'!$C$7:$C$15996,"DEL")*1.0026*$F$4/INDIRECT($A$4&amp;"!D9"))</f>
        <v>150.65359477124181</v>
      </c>
      <c r="K141" s="118">
        <v>1000</v>
      </c>
      <c r="L141" s="119">
        <f t="shared" ca="1" si="11"/>
        <v>12.377788064379086</v>
      </c>
      <c r="M141" s="176">
        <f t="shared" ca="1" si="15"/>
        <v>0.91134999999999999</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0.49513228850325425</v>
      </c>
      <c r="O141" s="71">
        <f t="shared" ca="1" si="16"/>
        <v>74.593459150326851</v>
      </c>
      <c r="S141" s="119">
        <f t="shared" ca="1" si="12"/>
        <v>14.213510621459713</v>
      </c>
      <c r="T141" s="54">
        <f t="shared" ca="1" si="17"/>
        <v>1</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0.35624728850325371</v>
      </c>
      <c r="V141" s="71">
        <f t="shared" ca="1" si="18"/>
        <v>53.669934640522854</v>
      </c>
    </row>
    <row r="142" spans="1:22" x14ac:dyDescent="0.35">
      <c r="A142" s="32">
        <f t="shared" si="19"/>
        <v>45873</v>
      </c>
      <c r="B142" s="70" cm="1">
        <f t="array" aca="1" ref="B142" ca="1">_xlfn.XLOOKUP(A142,INDIRECT($A$5&amp;"!$AJ$41:$AJ$406"),INDIRECT($A$5&amp;"!$AK$41:$AK$406"))*SUM($F$3:$I$3)</f>
        <v>0</v>
      </c>
      <c r="C142" s="70" cm="1">
        <f t="array" aca="1" ref="C142" ca="1">_xlfn.XLOOKUP(A142,INDIRECT($A$5&amp;"!$AJ$41:$AJ$406"),INDIRECT($A$5&amp;"!$AL$41:$AL$406"))*SUM($F$3:$I$3)</f>
        <v>13.5</v>
      </c>
      <c r="D142" s="70" cm="1">
        <f t="array" aca="1" ref="D142" ca="1">_xlfn.XLOOKUP(A142,INDIRECT($A$5&amp;"!$AJ$41:$AJ$406"),INDIRECT($A$5&amp;"!$AO$41:$AO$406"))*SUM($F$3:$I$3)</f>
        <v>12.824999999999999</v>
      </c>
      <c r="E142" s="34" cm="1">
        <f t="array" ref="E142">SUMPRODUCT(('PT Storengy'!$B$8:$K$372)*('PT Storengy'!$A$8:$A$372=$A142)*('PT Storengy'!$B$5:$K$5=$A$6)*('PT Storengy'!$B$7:$K$7=$A$7))</f>
        <v>0</v>
      </c>
      <c r="F142" s="119">
        <f t="shared" ca="1" si="10"/>
        <v>12.451078700000002</v>
      </c>
      <c r="G142" s="176">
        <f t="shared" ca="1" si="13"/>
        <v>0.91686999999999996</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0.4864842885032542</v>
      </c>
      <c r="I142" s="71">
        <f t="shared" ca="1" si="14"/>
        <v>73.290599999999998</v>
      </c>
      <c r="J142" s="118" cm="1">
        <f t="array" aca="1" ref="J142" ca="1">IF(COUNTIFS('PTC GRTgaz'!$K$7:$K$15996,"",'PTC GRTgaz'!$A$7:$A$15996,J$16,'PTC GRTgaz'!$D$7:$D$15996,$A142,'PTC GRTgaz'!$C$7:$C$15996,"DEL")&gt;0,J$14,SUMIFS('PTC GRTgaz'!$K$7:$K$15996,'PTC GRTgaz'!$A$7:$A$15996,J$16,'PTC GRTgaz'!$D$7:$D$15996,$A142,'PTC GRTgaz'!$C$7:$C$15996,"DEL")*1.0026*$F$4/INDIRECT($A$4&amp;"!D9"))</f>
        <v>150.65359477124181</v>
      </c>
      <c r="K142" s="118">
        <v>1000</v>
      </c>
      <c r="L142" s="119">
        <f t="shared" ca="1" si="11"/>
        <v>12.451078671241831</v>
      </c>
      <c r="M142" s="176">
        <f t="shared" ca="1" si="15"/>
        <v>0.91686999999999996</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0.4864842885032542</v>
      </c>
      <c r="O142" s="71">
        <f t="shared" ca="1" si="16"/>
        <v>73.29060686274515</v>
      </c>
      <c r="S142" s="119">
        <f t="shared" ca="1" si="12"/>
        <v>14.267180556100236</v>
      </c>
      <c r="T142" s="54">
        <f t="shared" ca="1" si="17"/>
        <v>1</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0.35624728850325371</v>
      </c>
      <c r="V142" s="71">
        <f t="shared" ca="1" si="18"/>
        <v>53.669934640522854</v>
      </c>
    </row>
    <row r="143" spans="1:22" x14ac:dyDescent="0.35">
      <c r="A143" s="32">
        <f t="shared" si="19"/>
        <v>45874</v>
      </c>
      <c r="B143" s="70" cm="1">
        <f t="array" aca="1" ref="B143" ca="1">_xlfn.XLOOKUP(A143,INDIRECT($A$5&amp;"!$AJ$41:$AJ$406"),INDIRECT($A$5&amp;"!$AK$41:$AK$406"))*SUM($F$3:$I$3)</f>
        <v>0</v>
      </c>
      <c r="C143" s="70" cm="1">
        <f t="array" aca="1" ref="C143" ca="1">_xlfn.XLOOKUP(A143,INDIRECT($A$5&amp;"!$AJ$41:$AJ$406"),INDIRECT($A$5&amp;"!$AL$41:$AL$406"))*SUM($F$3:$I$3)</f>
        <v>13.5</v>
      </c>
      <c r="D143" s="70" cm="1">
        <f t="array" aca="1" ref="D143" ca="1">_xlfn.XLOOKUP(A143,INDIRECT($A$5&amp;"!$AJ$41:$AJ$406"),INDIRECT($A$5&amp;"!$AO$41:$AO$406"))*SUM($F$3:$I$3)</f>
        <v>12.824999999999999</v>
      </c>
      <c r="E143" s="34" cm="1">
        <f t="array" ref="E143">SUMPRODUCT(('PT Storengy'!$B$8:$K$372)*('PT Storengy'!$A$8:$A$372=$A143)*('PT Storengy'!$B$5:$K$5=$A$6)*('PT Storengy'!$B$7:$K$7=$A$7))</f>
        <v>0</v>
      </c>
      <c r="F143" s="119">
        <f t="shared" ca="1" si="10"/>
        <v>12.523087700000001</v>
      </c>
      <c r="G143" s="176">
        <f t="shared" ca="1" si="13"/>
        <v>0.92230000000000001</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0.47797728850325416</v>
      </c>
      <c r="I143" s="71">
        <f t="shared" ca="1" si="14"/>
        <v>72.009</v>
      </c>
      <c r="J143" s="118" cm="1">
        <f t="array" aca="1" ref="J143" ca="1">IF(COUNTIFS('PTC GRTgaz'!$K$7:$K$15996,"",'PTC GRTgaz'!$A$7:$A$15996,J$16,'PTC GRTgaz'!$D$7:$D$15996,$A143,'PTC GRTgaz'!$C$7:$C$15996,"DEL")&gt;0,J$14,SUMIFS('PTC GRTgaz'!$K$7:$K$15996,'PTC GRTgaz'!$A$7:$A$15996,J$16,'PTC GRTgaz'!$D$7:$D$15996,$A143,'PTC GRTgaz'!$C$7:$C$15996,"DEL")*1.0026*$F$4/INDIRECT($A$4&amp;"!D9"))</f>
        <v>150.65359477124181</v>
      </c>
      <c r="K143" s="118">
        <v>1000</v>
      </c>
      <c r="L143" s="119">
        <f t="shared" ca="1" si="11"/>
        <v>12.523087667973858</v>
      </c>
      <c r="M143" s="176">
        <f t="shared" ca="1" si="15"/>
        <v>0.92230000000000001</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0.47797728850325416</v>
      </c>
      <c r="O143" s="71">
        <f t="shared" ca="1" si="16"/>
        <v>72.008996732026191</v>
      </c>
      <c r="S143" s="119">
        <f t="shared" ca="1" si="12"/>
        <v>14.320850490740758</v>
      </c>
      <c r="T143" s="54">
        <f t="shared" ca="1" si="17"/>
        <v>1</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0.35624728850325371</v>
      </c>
      <c r="V143" s="71">
        <f t="shared" ca="1" si="18"/>
        <v>53.669934640522854</v>
      </c>
    </row>
    <row r="144" spans="1:22" x14ac:dyDescent="0.35">
      <c r="A144" s="32">
        <f t="shared" si="19"/>
        <v>45875</v>
      </c>
      <c r="B144" s="70" cm="1">
        <f t="array" aca="1" ref="B144" ca="1">_xlfn.XLOOKUP(A144,INDIRECT($A$5&amp;"!$AJ$41:$AJ$406"),INDIRECT($A$5&amp;"!$AK$41:$AK$406"))*SUM($F$3:$I$3)</f>
        <v>0</v>
      </c>
      <c r="C144" s="70" cm="1">
        <f t="array" aca="1" ref="C144" ca="1">_xlfn.XLOOKUP(A144,INDIRECT($A$5&amp;"!$AJ$41:$AJ$406"),INDIRECT($A$5&amp;"!$AL$41:$AL$406"))*SUM($F$3:$I$3)</f>
        <v>13.5</v>
      </c>
      <c r="D144" s="70" cm="1">
        <f t="array" aca="1" ref="D144" ca="1">_xlfn.XLOOKUP(A144,INDIRECT($A$5&amp;"!$AJ$41:$AJ$406"),INDIRECT($A$5&amp;"!$AO$41:$AO$406"))*SUM($F$3:$I$3)</f>
        <v>12.824999999999999</v>
      </c>
      <c r="E144" s="34" cm="1">
        <f t="array" ref="E144">SUMPRODUCT(('PT Storengy'!$B$8:$K$372)*('PT Storengy'!$A$8:$A$372=$A144)*('PT Storengy'!$B$5:$K$5=$A$6)*('PT Storengy'!$B$7:$K$7=$A$7))</f>
        <v>0</v>
      </c>
      <c r="F144" s="119">
        <f t="shared" ca="1" si="10"/>
        <v>12.593836300000001</v>
      </c>
      <c r="G144" s="176">
        <f t="shared" ca="1" si="13"/>
        <v>0.92764000000000002</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0.46961128850325407</v>
      </c>
      <c r="I144" s="71">
        <f t="shared" ca="1" si="14"/>
        <v>70.748599999999996</v>
      </c>
      <c r="J144" s="118" cm="1">
        <f t="array" aca="1" ref="J144" ca="1">IF(COUNTIFS('PTC GRTgaz'!$K$7:$K$15996,"",'PTC GRTgaz'!$A$7:$A$15996,J$16,'PTC GRTgaz'!$D$7:$D$15996,$A144,'PTC GRTgaz'!$C$7:$C$15996,"DEL")&gt;0,J$14,SUMIFS('PTC GRTgaz'!$K$7:$K$15996,'PTC GRTgaz'!$A$7:$A$15996,J$16,'PTC GRTgaz'!$D$7:$D$15996,$A144,'PTC GRTgaz'!$C$7:$C$15996,"DEL")*1.0026*$F$4/INDIRECT($A$4&amp;"!D9"))</f>
        <v>150.65359477124181</v>
      </c>
      <c r="K144" s="118">
        <v>1000</v>
      </c>
      <c r="L144" s="119">
        <f t="shared" ca="1" si="11"/>
        <v>12.593836296732027</v>
      </c>
      <c r="M144" s="176">
        <f t="shared" ca="1" si="15"/>
        <v>0.92764000000000002</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0.46961128850325407</v>
      </c>
      <c r="O144" s="71">
        <f t="shared" ca="1" si="16"/>
        <v>70.748628758169971</v>
      </c>
      <c r="S144" s="119">
        <f t="shared" ca="1" si="12"/>
        <v>14.374520425381281</v>
      </c>
      <c r="T144" s="54">
        <f t="shared" ca="1" si="17"/>
        <v>1</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0.35624728850325371</v>
      </c>
      <c r="V144" s="71">
        <f t="shared" ca="1" si="18"/>
        <v>53.669934640522854</v>
      </c>
    </row>
    <row r="145" spans="1:22" x14ac:dyDescent="0.35">
      <c r="A145" s="32">
        <f t="shared" si="19"/>
        <v>45876</v>
      </c>
      <c r="B145" s="70" cm="1">
        <f t="array" aca="1" ref="B145" ca="1">_xlfn.XLOOKUP(A145,INDIRECT($A$5&amp;"!$AJ$41:$AJ$406"),INDIRECT($A$5&amp;"!$AK$41:$AK$406"))*SUM($F$3:$I$3)</f>
        <v>0</v>
      </c>
      <c r="C145" s="70" cm="1">
        <f t="array" aca="1" ref="C145" ca="1">_xlfn.XLOOKUP(A145,INDIRECT($A$5&amp;"!$AJ$41:$AJ$406"),INDIRECT($A$5&amp;"!$AL$41:$AL$406"))*SUM($F$3:$I$3)</f>
        <v>13.5</v>
      </c>
      <c r="D145" s="70" cm="1">
        <f t="array" aca="1" ref="D145" ca="1">_xlfn.XLOOKUP(A145,INDIRECT($A$5&amp;"!$AJ$41:$AJ$406"),INDIRECT($A$5&amp;"!$AO$41:$AO$406"))*SUM($F$3:$I$3)</f>
        <v>12.824999999999999</v>
      </c>
      <c r="E145" s="34" cm="1">
        <f t="array" ref="E145">SUMPRODUCT(('PT Storengy'!$B$8:$K$372)*('PT Storengy'!$A$8:$A$372=$A145)*('PT Storengy'!$B$5:$K$5=$A$6)*('PT Storengy'!$B$7:$K$7=$A$7))</f>
        <v>0</v>
      </c>
      <c r="F145" s="119">
        <f t="shared" ref="F145:F208" ca="1" si="20">F144+I145/1000</f>
        <v>12.663348200000001</v>
      </c>
      <c r="G145" s="176">
        <f t="shared" ca="1" si="13"/>
        <v>0.93288000000000004</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0.46140195516992077</v>
      </c>
      <c r="I145" s="71">
        <f t="shared" ca="1" si="14"/>
        <v>69.511899999999997</v>
      </c>
      <c r="J145" s="118" cm="1">
        <f t="array" aca="1" ref="J145" ca="1">IF(COUNTIFS('PTC GRTgaz'!$K$7:$K$15996,"",'PTC GRTgaz'!$A$7:$A$15996,J$16,'PTC GRTgaz'!$D$7:$D$15996,$A145,'PTC GRTgaz'!$C$7:$C$15996,"DEL")&gt;0,J$14,SUMIFS('PTC GRTgaz'!$K$7:$K$15996,'PTC GRTgaz'!$A$7:$A$15996,J$16,'PTC GRTgaz'!$D$7:$D$15996,$A145,'PTC GRTgaz'!$C$7:$C$15996,"DEL")*1.0026*$F$4/INDIRECT($A$4&amp;"!D9"))</f>
        <v>150.65359477124181</v>
      </c>
      <c r="K145" s="118">
        <v>1000</v>
      </c>
      <c r="L145" s="119">
        <f t="shared" ref="L145:L208" ca="1" si="21">L144+O145/1000</f>
        <v>12.663348159912855</v>
      </c>
      <c r="M145" s="176">
        <f t="shared" ca="1" si="15"/>
        <v>0.93288000000000004</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0.46140195516992077</v>
      </c>
      <c r="O145" s="71">
        <f t="shared" ca="1" si="16"/>
        <v>69.51186318082793</v>
      </c>
      <c r="S145" s="119">
        <f t="shared" ref="S145:S208" ca="1" si="22">S144+V145/1000</f>
        <v>14.428190360021803</v>
      </c>
      <c r="T145" s="54">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0.35624728850325371</v>
      </c>
      <c r="V145" s="71">
        <f t="shared" ca="1" si="18"/>
        <v>53.669934640522854</v>
      </c>
    </row>
    <row r="146" spans="1:22" x14ac:dyDescent="0.35">
      <c r="A146" s="32">
        <f t="shared" si="19"/>
        <v>45877</v>
      </c>
      <c r="B146" s="70" cm="1">
        <f t="array" aca="1" ref="B146" ca="1">_xlfn.XLOOKUP(A146,INDIRECT($A$5&amp;"!$AJ$41:$AJ$406"),INDIRECT($A$5&amp;"!$AK$41:$AK$406"))*SUM($F$3:$I$3)</f>
        <v>0</v>
      </c>
      <c r="C146" s="70" cm="1">
        <f t="array" aca="1" ref="C146" ca="1">_xlfn.XLOOKUP(A146,INDIRECT($A$5&amp;"!$AJ$41:$AJ$406"),INDIRECT($A$5&amp;"!$AL$41:$AL$406"))*SUM($F$3:$I$3)</f>
        <v>13.5</v>
      </c>
      <c r="D146" s="70" cm="1">
        <f t="array" aca="1" ref="D146" ca="1">_xlfn.XLOOKUP(A146,INDIRECT($A$5&amp;"!$AJ$41:$AJ$406"),INDIRECT($A$5&amp;"!$AO$41:$AO$406"))*SUM($F$3:$I$3)</f>
        <v>12.824999999999999</v>
      </c>
      <c r="E146" s="34" cm="1">
        <f t="array" ref="E146">SUMPRODUCT(('PT Storengy'!$B$8:$K$372)*('PT Storengy'!$A$8:$A$372=$A146)*('PT Storengy'!$B$5:$K$5=$A$6)*('PT Storengy'!$B$7:$K$7=$A$7))</f>
        <v>0</v>
      </c>
      <c r="F146" s="119">
        <f t="shared" ca="1" si="20"/>
        <v>12.731644500000002</v>
      </c>
      <c r="G146" s="176">
        <f t="shared" ref="G146:G209" ca="1" si="23">ROUND(F145/SUM($F$3,$G$3,$H$3,$I$3),5)</f>
        <v>0.93803000000000003</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0.4533336218365876</v>
      </c>
      <c r="I146" s="71">
        <f t="shared" ref="I146:I209" ca="1" si="24">ROUND(IF(F145*1000+$F$4*(1-$E146)*H146&gt;$D146*1000,$D146*1000-F145*1000,$F$4*(1-$E146)*H146),4)</f>
        <v>68.296300000000002</v>
      </c>
      <c r="J146" s="118" cm="1">
        <f t="array" aca="1" ref="J146" ca="1">IF(COUNTIFS('PTC GRTgaz'!$K$7:$K$15996,"",'PTC GRTgaz'!$A$7:$A$15996,J$16,'PTC GRTgaz'!$D$7:$D$15996,$A146,'PTC GRTgaz'!$C$7:$C$15996,"DEL")&gt;0,J$14,SUMIFS('PTC GRTgaz'!$K$7:$K$15996,'PTC GRTgaz'!$A$7:$A$15996,J$16,'PTC GRTgaz'!$D$7:$D$15996,$A146,'PTC GRTgaz'!$C$7:$C$15996,"DEL")*1.0026*$F$4/INDIRECT($A$4&amp;"!D9"))</f>
        <v>150.65359477124181</v>
      </c>
      <c r="K146" s="118">
        <v>1000</v>
      </c>
      <c r="L146" s="119">
        <f t="shared" ca="1" si="21"/>
        <v>12.731644499673203</v>
      </c>
      <c r="M146" s="176">
        <f t="shared" ref="M146:M209" ca="1" si="25">ROUND(L145/SUM($F$3,$G$3,$H$3,$I$3),5)</f>
        <v>0.93803000000000003</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0.4533336218365876</v>
      </c>
      <c r="O146" s="71">
        <f t="shared" ref="O146:O209" ca="1" si="26">IF(L145*1000+MIN(J146,K146,$F$4*(1-$E146)*N146)&gt;$D146*1000,$D146*1000-L145*1000,MIN(J146,K146,$F$4*(1-$E146)*N146))</f>
        <v>68.296339760348644</v>
      </c>
      <c r="S146" s="119">
        <f t="shared" ca="1" si="22"/>
        <v>14.481860294662326</v>
      </c>
      <c r="T146" s="54">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0.35624728850325371</v>
      </c>
      <c r="V146" s="71">
        <f t="shared" ref="V146:V209" ca="1" si="28">$F$4*(1)*U146</f>
        <v>53.669934640522854</v>
      </c>
    </row>
    <row r="147" spans="1:22" x14ac:dyDescent="0.35">
      <c r="A147" s="32">
        <f t="shared" ref="A147:A210" si="29">A146+1</f>
        <v>45878</v>
      </c>
      <c r="B147" s="70" cm="1">
        <f t="array" aca="1" ref="B147" ca="1">_xlfn.XLOOKUP(A147,INDIRECT($A$5&amp;"!$AJ$41:$AJ$406"),INDIRECT($A$5&amp;"!$AK$41:$AK$406"))*SUM($F$3:$I$3)</f>
        <v>0</v>
      </c>
      <c r="C147" s="70" cm="1">
        <f t="array" aca="1" ref="C147" ca="1">_xlfn.XLOOKUP(A147,INDIRECT($A$5&amp;"!$AJ$41:$AJ$406"),INDIRECT($A$5&amp;"!$AL$41:$AL$406"))*SUM($F$3:$I$3)</f>
        <v>13.5</v>
      </c>
      <c r="D147" s="70" cm="1">
        <f t="array" aca="1" ref="D147" ca="1">_xlfn.XLOOKUP(A147,INDIRECT($A$5&amp;"!$AJ$41:$AJ$406"),INDIRECT($A$5&amp;"!$AO$41:$AO$406"))*SUM($F$3:$I$3)</f>
        <v>12.824999999999999</v>
      </c>
      <c r="E147" s="34" cm="1">
        <f t="array" ref="E147">SUMPRODUCT(('PT Storengy'!$B$8:$K$372)*('PT Storengy'!$A$8:$A$372=$A147)*('PT Storengy'!$B$5:$K$5=$A$6)*('PT Storengy'!$B$7:$K$7=$A$7))</f>
        <v>0</v>
      </c>
      <c r="F147" s="119">
        <f t="shared" ca="1" si="20"/>
        <v>12.798748900000001</v>
      </c>
      <c r="G147" s="176">
        <f t="shared" ca="1" si="23"/>
        <v>0.94308000000000003</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0.44542195516992078</v>
      </c>
      <c r="I147" s="71">
        <f t="shared" ca="1" si="24"/>
        <v>67.104399999999998</v>
      </c>
      <c r="J147" s="118" cm="1">
        <f t="array" aca="1" ref="J147" ca="1">IF(COUNTIFS('PTC GRTgaz'!$K$7:$K$15996,"",'PTC GRTgaz'!$A$7:$A$15996,J$16,'PTC GRTgaz'!$D$7:$D$15996,$A147,'PTC GRTgaz'!$C$7:$C$15996,"DEL")&gt;0,J$14,SUMIFS('PTC GRTgaz'!$K$7:$K$15996,'PTC GRTgaz'!$A$7:$A$15996,J$16,'PTC GRTgaz'!$D$7:$D$15996,$A147,'PTC GRTgaz'!$C$7:$C$15996,"DEL")*1.0026*$F$4/INDIRECT($A$4&amp;"!D9"))</f>
        <v>150.65359477124181</v>
      </c>
      <c r="K147" s="118">
        <v>1000</v>
      </c>
      <c r="L147" s="119">
        <f t="shared" ca="1" si="21"/>
        <v>12.798748918409586</v>
      </c>
      <c r="M147" s="176">
        <f t="shared" ca="1" si="25"/>
        <v>0.94308000000000003</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0.44542195516992078</v>
      </c>
      <c r="O147" s="71">
        <f t="shared" ca="1" si="26"/>
        <v>67.104418736383479</v>
      </c>
      <c r="S147" s="119">
        <f t="shared" ca="1" si="22"/>
        <v>14.535530229302848</v>
      </c>
      <c r="T147" s="54">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0.35624728850325371</v>
      </c>
      <c r="V147" s="71">
        <f t="shared" ca="1" si="28"/>
        <v>53.669934640522854</v>
      </c>
    </row>
    <row r="148" spans="1:22" x14ac:dyDescent="0.35">
      <c r="A148" s="32">
        <f t="shared" si="29"/>
        <v>45879</v>
      </c>
      <c r="B148" s="70" cm="1">
        <f t="array" aca="1" ref="B148" ca="1">_xlfn.XLOOKUP(A148,INDIRECT($A$5&amp;"!$AJ$41:$AJ$406"),INDIRECT($A$5&amp;"!$AK$41:$AK$406"))*SUM($F$3:$I$3)</f>
        <v>0</v>
      </c>
      <c r="C148" s="70" cm="1">
        <f t="array" aca="1" ref="C148" ca="1">_xlfn.XLOOKUP(A148,INDIRECT($A$5&amp;"!$AJ$41:$AJ$406"),INDIRECT($A$5&amp;"!$AL$41:$AL$406"))*SUM($F$3:$I$3)</f>
        <v>13.5</v>
      </c>
      <c r="D148" s="70" cm="1">
        <f t="array" aca="1" ref="D148" ca="1">_xlfn.XLOOKUP(A148,INDIRECT($A$5&amp;"!$AJ$41:$AJ$406"),INDIRECT($A$5&amp;"!$AO$41:$AO$406"))*SUM($F$3:$I$3)</f>
        <v>12.824999999999999</v>
      </c>
      <c r="E148" s="34" cm="1">
        <f t="array" ref="E148">SUMPRODUCT(('PT Storengy'!$B$8:$K$372)*('PT Storengy'!$A$8:$A$372=$A148)*('PT Storengy'!$B$5:$K$5=$A$6)*('PT Storengy'!$B$7:$K$7=$A$7))</f>
        <v>0</v>
      </c>
      <c r="F148" s="119">
        <f t="shared" ca="1" si="20"/>
        <v>12.825000000000001</v>
      </c>
      <c r="G148" s="176">
        <f t="shared" ca="1" si="23"/>
        <v>0.94806000000000001</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0.43761995516992075</v>
      </c>
      <c r="I148" s="71">
        <f t="shared" ca="1" si="24"/>
        <v>26.251100000000001</v>
      </c>
      <c r="J148" s="118" cm="1">
        <f t="array" aca="1" ref="J148" ca="1">IF(COUNTIFS('PTC GRTgaz'!$K$7:$K$15996,"",'PTC GRTgaz'!$A$7:$A$15996,J$16,'PTC GRTgaz'!$D$7:$D$15996,$A148,'PTC GRTgaz'!$C$7:$C$15996,"DEL")&gt;0,J$14,SUMIFS('PTC GRTgaz'!$K$7:$K$15996,'PTC GRTgaz'!$A$7:$A$15996,J$16,'PTC GRTgaz'!$D$7:$D$15996,$A148,'PTC GRTgaz'!$C$7:$C$15996,"DEL")*1.0026*$F$4/INDIRECT($A$4&amp;"!D9"))</f>
        <v>150.65359477124181</v>
      </c>
      <c r="K148" s="118">
        <v>1000</v>
      </c>
      <c r="L148" s="119">
        <f t="shared" ca="1" si="21"/>
        <v>12.824999999999999</v>
      </c>
      <c r="M148" s="176">
        <f t="shared" ca="1" si="25"/>
        <v>0.94806000000000001</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0.43761995516992075</v>
      </c>
      <c r="O148" s="71">
        <f t="shared" ca="1" si="26"/>
        <v>26.251081590413378</v>
      </c>
      <c r="S148" s="119">
        <f t="shared" ca="1" si="22"/>
        <v>14.589200163943371</v>
      </c>
      <c r="T148" s="54">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0.35624728850325371</v>
      </c>
      <c r="V148" s="71">
        <f t="shared" ca="1" si="28"/>
        <v>53.669934640522854</v>
      </c>
    </row>
    <row r="149" spans="1:22" x14ac:dyDescent="0.35">
      <c r="A149" s="32">
        <f t="shared" si="29"/>
        <v>45880</v>
      </c>
      <c r="B149" s="70" cm="1">
        <f t="array" aca="1" ref="B149" ca="1">_xlfn.XLOOKUP(A149,INDIRECT($A$5&amp;"!$AJ$41:$AJ$406"),INDIRECT($A$5&amp;"!$AK$41:$AK$406"))*SUM($F$3:$I$3)</f>
        <v>0</v>
      </c>
      <c r="C149" s="70" cm="1">
        <f t="array" aca="1" ref="C149" ca="1">_xlfn.XLOOKUP(A149,INDIRECT($A$5&amp;"!$AJ$41:$AJ$406"),INDIRECT($A$5&amp;"!$AL$41:$AL$406"))*SUM($F$3:$I$3)</f>
        <v>13.5</v>
      </c>
      <c r="D149" s="70" cm="1">
        <f t="array" aca="1" ref="D149" ca="1">_xlfn.XLOOKUP(A149,INDIRECT($A$5&amp;"!$AJ$41:$AJ$406"),INDIRECT($A$5&amp;"!$AO$41:$AO$406"))*SUM($F$3:$I$3)</f>
        <v>12.824999999999999</v>
      </c>
      <c r="E149" s="34" cm="1">
        <f t="array" ref="E149">SUMPRODUCT(('PT Storengy'!$B$8:$K$372)*('PT Storengy'!$A$8:$A$372=$A149)*('PT Storengy'!$B$5:$K$5=$A$6)*('PT Storengy'!$B$7:$K$7=$A$7))</f>
        <v>0</v>
      </c>
      <c r="F149" s="119">
        <f t="shared" ca="1" si="20"/>
        <v>12.825000000000001</v>
      </c>
      <c r="G149" s="176">
        <f t="shared" ca="1" si="23"/>
        <v>0.95</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0.43458062183658713</v>
      </c>
      <c r="I149" s="71">
        <f t="shared" ca="1" si="24"/>
        <v>0</v>
      </c>
      <c r="J149" s="118" cm="1">
        <f t="array" aca="1" ref="J149" ca="1">IF(COUNTIFS('PTC GRTgaz'!$K$7:$K$15996,"",'PTC GRTgaz'!$A$7:$A$15996,J$16,'PTC GRTgaz'!$D$7:$D$15996,$A149,'PTC GRTgaz'!$C$7:$C$15996,"DEL")&gt;0,J$14,SUMIFS('PTC GRTgaz'!$K$7:$K$15996,'PTC GRTgaz'!$A$7:$A$15996,J$16,'PTC GRTgaz'!$D$7:$D$15996,$A149,'PTC GRTgaz'!$C$7:$C$15996,"DEL")*1.0026*$F$4/INDIRECT($A$4&amp;"!D9"))</f>
        <v>150.65359477124181</v>
      </c>
      <c r="K149" s="118">
        <v>1000</v>
      </c>
      <c r="L149" s="119">
        <f t="shared" ca="1" si="21"/>
        <v>12.824999999999999</v>
      </c>
      <c r="M149" s="176">
        <f t="shared" ca="1" si="25"/>
        <v>0.95</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0.43458062183658713</v>
      </c>
      <c r="O149" s="71">
        <f t="shared" ca="1" si="26"/>
        <v>0</v>
      </c>
      <c r="S149" s="119">
        <f t="shared" ca="1" si="22"/>
        <v>14.642870098583893</v>
      </c>
      <c r="T149" s="54">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0.35624728850325371</v>
      </c>
      <c r="V149" s="71">
        <f t="shared" ca="1" si="28"/>
        <v>53.669934640522854</v>
      </c>
    </row>
    <row r="150" spans="1:22" x14ac:dyDescent="0.35">
      <c r="A150" s="32">
        <f t="shared" si="29"/>
        <v>45881</v>
      </c>
      <c r="B150" s="70" cm="1">
        <f t="array" aca="1" ref="B150" ca="1">_xlfn.XLOOKUP(A150,INDIRECT($A$5&amp;"!$AJ$41:$AJ$406"),INDIRECT($A$5&amp;"!$AK$41:$AK$406"))*SUM($F$3:$I$3)</f>
        <v>0</v>
      </c>
      <c r="C150" s="70" cm="1">
        <f t="array" aca="1" ref="C150" ca="1">_xlfn.XLOOKUP(A150,INDIRECT($A$5&amp;"!$AJ$41:$AJ$406"),INDIRECT($A$5&amp;"!$AL$41:$AL$406"))*SUM($F$3:$I$3)</f>
        <v>13.5</v>
      </c>
      <c r="D150" s="70" cm="1">
        <f t="array" aca="1" ref="D150" ca="1">_xlfn.XLOOKUP(A150,INDIRECT($A$5&amp;"!$AJ$41:$AJ$406"),INDIRECT($A$5&amp;"!$AO$41:$AO$406"))*SUM($F$3:$I$3)</f>
        <v>12.824999999999999</v>
      </c>
      <c r="E150" s="34" cm="1">
        <f t="array" ref="E150">SUMPRODUCT(('PT Storengy'!$B$8:$K$372)*('PT Storengy'!$A$8:$A$372=$A150)*('PT Storengy'!$B$5:$K$5=$A$6)*('PT Storengy'!$B$7:$K$7=$A$7))</f>
        <v>0</v>
      </c>
      <c r="F150" s="119">
        <f t="shared" ca="1" si="20"/>
        <v>12.825000000000001</v>
      </c>
      <c r="G150" s="176">
        <f t="shared" ca="1" si="23"/>
        <v>0.95</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0.43458062183658713</v>
      </c>
      <c r="I150" s="71">
        <f t="shared" ca="1" si="24"/>
        <v>0</v>
      </c>
      <c r="J150" s="118" cm="1">
        <f t="array" aca="1" ref="J150" ca="1">IF(COUNTIFS('PTC GRTgaz'!$K$7:$K$15996,"",'PTC GRTgaz'!$A$7:$A$15996,J$16,'PTC GRTgaz'!$D$7:$D$15996,$A150,'PTC GRTgaz'!$C$7:$C$15996,"DEL")&gt;0,J$14,SUMIFS('PTC GRTgaz'!$K$7:$K$15996,'PTC GRTgaz'!$A$7:$A$15996,J$16,'PTC GRTgaz'!$D$7:$D$15996,$A150,'PTC GRTgaz'!$C$7:$C$15996,"DEL")*1.0026*$F$4/INDIRECT($A$4&amp;"!D9"))</f>
        <v>150.65359477124181</v>
      </c>
      <c r="K150" s="118">
        <v>1000</v>
      </c>
      <c r="L150" s="119">
        <f t="shared" ca="1" si="21"/>
        <v>12.824999999999999</v>
      </c>
      <c r="M150" s="176">
        <f t="shared" ca="1" si="25"/>
        <v>0.95</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0.43458062183658713</v>
      </c>
      <c r="O150" s="71">
        <f t="shared" ca="1" si="26"/>
        <v>0</v>
      </c>
      <c r="S150" s="119">
        <f t="shared" ca="1" si="22"/>
        <v>14.696540033224416</v>
      </c>
      <c r="T150" s="54">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0.35624728850325371</v>
      </c>
      <c r="V150" s="71">
        <f t="shared" ca="1" si="28"/>
        <v>53.669934640522854</v>
      </c>
    </row>
    <row r="151" spans="1:22" x14ac:dyDescent="0.35">
      <c r="A151" s="32">
        <f t="shared" si="29"/>
        <v>45882</v>
      </c>
      <c r="B151" s="70" cm="1">
        <f t="array" aca="1" ref="B151" ca="1">_xlfn.XLOOKUP(A151,INDIRECT($A$5&amp;"!$AJ$41:$AJ$406"),INDIRECT($A$5&amp;"!$AK$41:$AK$406"))*SUM($F$3:$I$3)</f>
        <v>0</v>
      </c>
      <c r="C151" s="70" cm="1">
        <f t="array" aca="1" ref="C151" ca="1">_xlfn.XLOOKUP(A151,INDIRECT($A$5&amp;"!$AJ$41:$AJ$406"),INDIRECT($A$5&amp;"!$AL$41:$AL$406"))*SUM($F$3:$I$3)</f>
        <v>13.5</v>
      </c>
      <c r="D151" s="70" cm="1">
        <f t="array" aca="1" ref="D151" ca="1">_xlfn.XLOOKUP(A151,INDIRECT($A$5&amp;"!$AJ$41:$AJ$406"),INDIRECT($A$5&amp;"!$AO$41:$AO$406"))*SUM($F$3:$I$3)</f>
        <v>12.824999999999999</v>
      </c>
      <c r="E151" s="34" cm="1">
        <f t="array" ref="E151">SUMPRODUCT(('PT Storengy'!$B$8:$K$372)*('PT Storengy'!$A$8:$A$372=$A151)*('PT Storengy'!$B$5:$K$5=$A$6)*('PT Storengy'!$B$7:$K$7=$A$7))</f>
        <v>0</v>
      </c>
      <c r="F151" s="119">
        <f t="shared" ca="1" si="20"/>
        <v>12.825000000000001</v>
      </c>
      <c r="G151" s="176">
        <f t="shared" ca="1" si="23"/>
        <v>0.95</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0.43458062183658713</v>
      </c>
      <c r="I151" s="71">
        <f t="shared" ca="1" si="24"/>
        <v>0</v>
      </c>
      <c r="J151" s="118" cm="1">
        <f t="array" aca="1" ref="J151" ca="1">IF(COUNTIFS('PTC GRTgaz'!$K$7:$K$15996,"",'PTC GRTgaz'!$A$7:$A$15996,J$16,'PTC GRTgaz'!$D$7:$D$15996,$A151,'PTC GRTgaz'!$C$7:$C$15996,"DEL")&gt;0,J$14,SUMIFS('PTC GRTgaz'!$K$7:$K$15996,'PTC GRTgaz'!$A$7:$A$15996,J$16,'PTC GRTgaz'!$D$7:$D$15996,$A151,'PTC GRTgaz'!$C$7:$C$15996,"DEL")*1.0026*$F$4/INDIRECT($A$4&amp;"!D9"))</f>
        <v>150.65359477124181</v>
      </c>
      <c r="K151" s="118">
        <v>1000</v>
      </c>
      <c r="L151" s="119">
        <f t="shared" ca="1" si="21"/>
        <v>12.824999999999999</v>
      </c>
      <c r="M151" s="176">
        <f t="shared" ca="1" si="25"/>
        <v>0.95</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0.43458062183658713</v>
      </c>
      <c r="O151" s="71">
        <f t="shared" ca="1" si="26"/>
        <v>0</v>
      </c>
      <c r="S151" s="119">
        <f t="shared" ca="1" si="22"/>
        <v>14.750209967864938</v>
      </c>
      <c r="T151" s="54">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0.35624728850325371</v>
      </c>
      <c r="V151" s="71">
        <f t="shared" ca="1" si="28"/>
        <v>53.669934640522854</v>
      </c>
    </row>
    <row r="152" spans="1:22" x14ac:dyDescent="0.35">
      <c r="A152" s="32">
        <f t="shared" si="29"/>
        <v>45883</v>
      </c>
      <c r="B152" s="70" cm="1">
        <f t="array" aca="1" ref="B152" ca="1">_xlfn.XLOOKUP(A152,INDIRECT($A$5&amp;"!$AJ$41:$AJ$406"),INDIRECT($A$5&amp;"!$AK$41:$AK$406"))*SUM($F$3:$I$3)</f>
        <v>0</v>
      </c>
      <c r="C152" s="70" cm="1">
        <f t="array" aca="1" ref="C152" ca="1">_xlfn.XLOOKUP(A152,INDIRECT($A$5&amp;"!$AJ$41:$AJ$406"),INDIRECT($A$5&amp;"!$AL$41:$AL$406"))*SUM($F$3:$I$3)</f>
        <v>13.5</v>
      </c>
      <c r="D152" s="70" cm="1">
        <f t="array" aca="1" ref="D152" ca="1">_xlfn.XLOOKUP(A152,INDIRECT($A$5&amp;"!$AJ$41:$AJ$406"),INDIRECT($A$5&amp;"!$AO$41:$AO$406"))*SUM($F$3:$I$3)</f>
        <v>12.824999999999999</v>
      </c>
      <c r="E152" s="34" cm="1">
        <f t="array" ref="E152">SUMPRODUCT(('PT Storengy'!$B$8:$K$372)*('PT Storengy'!$A$8:$A$372=$A152)*('PT Storengy'!$B$5:$K$5=$A$6)*('PT Storengy'!$B$7:$K$7=$A$7))</f>
        <v>0</v>
      </c>
      <c r="F152" s="119">
        <f t="shared" ca="1" si="20"/>
        <v>12.825000000000001</v>
      </c>
      <c r="G152" s="176">
        <f t="shared" ca="1" si="23"/>
        <v>0.95</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0.43458062183658713</v>
      </c>
      <c r="I152" s="71">
        <f t="shared" ca="1" si="24"/>
        <v>0</v>
      </c>
      <c r="J152" s="118" cm="1">
        <f t="array" aca="1" ref="J152" ca="1">IF(COUNTIFS('PTC GRTgaz'!$K$7:$K$15996,"",'PTC GRTgaz'!$A$7:$A$15996,J$16,'PTC GRTgaz'!$D$7:$D$15996,$A152,'PTC GRTgaz'!$C$7:$C$15996,"DEL")&gt;0,J$14,SUMIFS('PTC GRTgaz'!$K$7:$K$15996,'PTC GRTgaz'!$A$7:$A$15996,J$16,'PTC GRTgaz'!$D$7:$D$15996,$A152,'PTC GRTgaz'!$C$7:$C$15996,"DEL")*1.0026*$F$4/INDIRECT($A$4&amp;"!D9"))</f>
        <v>150.65359477124181</v>
      </c>
      <c r="K152" s="118">
        <v>1000</v>
      </c>
      <c r="L152" s="119">
        <f t="shared" ca="1" si="21"/>
        <v>12.824999999999999</v>
      </c>
      <c r="M152" s="176">
        <f t="shared" ca="1" si="25"/>
        <v>0.95</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0.43458062183658713</v>
      </c>
      <c r="O152" s="71">
        <f t="shared" ca="1" si="26"/>
        <v>0</v>
      </c>
      <c r="S152" s="119">
        <f t="shared" ca="1" si="22"/>
        <v>14.803879902505461</v>
      </c>
      <c r="T152" s="54">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0.35624728850325371</v>
      </c>
      <c r="V152" s="71">
        <f t="shared" ca="1" si="28"/>
        <v>53.669934640522854</v>
      </c>
    </row>
    <row r="153" spans="1:22" x14ac:dyDescent="0.35">
      <c r="A153" s="32">
        <f t="shared" si="29"/>
        <v>45884</v>
      </c>
      <c r="B153" s="70" cm="1">
        <f t="array" aca="1" ref="B153" ca="1">_xlfn.XLOOKUP(A153,INDIRECT($A$5&amp;"!$AJ$41:$AJ$406"),INDIRECT($A$5&amp;"!$AK$41:$AK$406"))*SUM($F$3:$I$3)</f>
        <v>0</v>
      </c>
      <c r="C153" s="70" cm="1">
        <f t="array" aca="1" ref="C153" ca="1">_xlfn.XLOOKUP(A153,INDIRECT($A$5&amp;"!$AJ$41:$AJ$406"),INDIRECT($A$5&amp;"!$AL$41:$AL$406"))*SUM($F$3:$I$3)</f>
        <v>13.5</v>
      </c>
      <c r="D153" s="70" cm="1">
        <f t="array" aca="1" ref="D153" ca="1">_xlfn.XLOOKUP(A153,INDIRECT($A$5&amp;"!$AJ$41:$AJ$406"),INDIRECT($A$5&amp;"!$AO$41:$AO$406"))*SUM($F$3:$I$3)</f>
        <v>12.824999999999999</v>
      </c>
      <c r="E153" s="34" cm="1">
        <f t="array" ref="E153">SUMPRODUCT(('PT Storengy'!$B$8:$K$372)*('PT Storengy'!$A$8:$A$372=$A153)*('PT Storengy'!$B$5:$K$5=$A$6)*('PT Storengy'!$B$7:$K$7=$A$7))</f>
        <v>0</v>
      </c>
      <c r="F153" s="119">
        <f t="shared" ca="1" si="20"/>
        <v>12.825000000000001</v>
      </c>
      <c r="G153" s="176">
        <f t="shared" ca="1" si="23"/>
        <v>0.95</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0.43458062183658713</v>
      </c>
      <c r="I153" s="71">
        <f t="shared" ca="1" si="24"/>
        <v>0</v>
      </c>
      <c r="J153" s="118" cm="1">
        <f t="array" aca="1" ref="J153" ca="1">IF(COUNTIFS('PTC GRTgaz'!$K$7:$K$15996,"",'PTC GRTgaz'!$A$7:$A$15996,J$16,'PTC GRTgaz'!$D$7:$D$15996,$A153,'PTC GRTgaz'!$C$7:$C$15996,"DEL")&gt;0,J$14,SUMIFS('PTC GRTgaz'!$K$7:$K$15996,'PTC GRTgaz'!$A$7:$A$15996,J$16,'PTC GRTgaz'!$D$7:$D$15996,$A153,'PTC GRTgaz'!$C$7:$C$15996,"DEL")*1.0026*$F$4/INDIRECT($A$4&amp;"!D9"))</f>
        <v>150.65359477124181</v>
      </c>
      <c r="K153" s="118">
        <v>1000</v>
      </c>
      <c r="L153" s="119">
        <f t="shared" ca="1" si="21"/>
        <v>12.824999999999999</v>
      </c>
      <c r="M153" s="176">
        <f t="shared" ca="1" si="25"/>
        <v>0.95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0.43458062183658713</v>
      </c>
      <c r="O153" s="71">
        <f t="shared" ca="1" si="26"/>
        <v>0</v>
      </c>
      <c r="S153" s="119">
        <f t="shared" ca="1" si="22"/>
        <v>14.857549837145983</v>
      </c>
      <c r="T153" s="54">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0.35624728850325371</v>
      </c>
      <c r="V153" s="71">
        <f t="shared" ca="1" si="28"/>
        <v>53.669934640522854</v>
      </c>
    </row>
    <row r="154" spans="1:22" x14ac:dyDescent="0.35">
      <c r="A154" s="32">
        <f t="shared" si="29"/>
        <v>45885</v>
      </c>
      <c r="B154" s="70" cm="1">
        <f t="array" aca="1" ref="B154" ca="1">_xlfn.XLOOKUP(A154,INDIRECT($A$5&amp;"!$AJ$41:$AJ$406"),INDIRECT($A$5&amp;"!$AK$41:$AK$406"))*SUM($F$3:$I$3)</f>
        <v>0</v>
      </c>
      <c r="C154" s="70" cm="1">
        <f t="array" aca="1" ref="C154" ca="1">_xlfn.XLOOKUP(A154,INDIRECT($A$5&amp;"!$AJ$41:$AJ$406"),INDIRECT($A$5&amp;"!$AL$41:$AL$406"))*SUM($F$3:$I$3)</f>
        <v>13.5</v>
      </c>
      <c r="D154" s="70" cm="1">
        <f t="array" aca="1" ref="D154" ca="1">_xlfn.XLOOKUP(A154,INDIRECT($A$5&amp;"!$AJ$41:$AJ$406"),INDIRECT($A$5&amp;"!$AO$41:$AO$406"))*SUM($F$3:$I$3)</f>
        <v>12.824999999999999</v>
      </c>
      <c r="E154" s="34" cm="1">
        <f t="array" ref="E154">SUMPRODUCT(('PT Storengy'!$B$8:$K$372)*('PT Storengy'!$A$8:$A$372=$A154)*('PT Storengy'!$B$5:$K$5=$A$6)*('PT Storengy'!$B$7:$K$7=$A$7))</f>
        <v>0</v>
      </c>
      <c r="F154" s="119">
        <f t="shared" ca="1" si="20"/>
        <v>12.825000000000001</v>
      </c>
      <c r="G154" s="176">
        <f t="shared" ca="1" si="23"/>
        <v>0.95</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0.43458062183658713</v>
      </c>
      <c r="I154" s="71">
        <f t="shared" ca="1" si="24"/>
        <v>0</v>
      </c>
      <c r="J154" s="118" cm="1">
        <f t="array" aca="1" ref="J154" ca="1">IF(COUNTIFS('PTC GRTgaz'!$K$7:$K$15996,"",'PTC GRTgaz'!$A$7:$A$15996,J$16,'PTC GRTgaz'!$D$7:$D$15996,$A154,'PTC GRTgaz'!$C$7:$C$15996,"DEL")&gt;0,J$14,SUMIFS('PTC GRTgaz'!$K$7:$K$15996,'PTC GRTgaz'!$A$7:$A$15996,J$16,'PTC GRTgaz'!$D$7:$D$15996,$A154,'PTC GRTgaz'!$C$7:$C$15996,"DEL")*1.0026*$F$4/INDIRECT($A$4&amp;"!D9"))</f>
        <v>150.65359477124181</v>
      </c>
      <c r="K154" s="118">
        <v>1000</v>
      </c>
      <c r="L154" s="119">
        <f t="shared" ca="1" si="21"/>
        <v>12.824999999999999</v>
      </c>
      <c r="M154" s="176">
        <f t="shared" ca="1" si="25"/>
        <v>0.95</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0.43458062183658713</v>
      </c>
      <c r="O154" s="71">
        <f t="shared" ca="1" si="26"/>
        <v>0</v>
      </c>
      <c r="S154" s="119">
        <f t="shared" ca="1" si="22"/>
        <v>14.911219771786506</v>
      </c>
      <c r="T154" s="54">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0.35624728850325371</v>
      </c>
      <c r="V154" s="71">
        <f t="shared" ca="1" si="28"/>
        <v>53.669934640522854</v>
      </c>
    </row>
    <row r="155" spans="1:22" x14ac:dyDescent="0.35">
      <c r="A155" s="32">
        <f t="shared" si="29"/>
        <v>45886</v>
      </c>
      <c r="B155" s="70" cm="1">
        <f t="array" aca="1" ref="B155" ca="1">_xlfn.XLOOKUP(A155,INDIRECT($A$5&amp;"!$AJ$41:$AJ$406"),INDIRECT($A$5&amp;"!$AK$41:$AK$406"))*SUM($F$3:$I$3)</f>
        <v>0</v>
      </c>
      <c r="C155" s="70" cm="1">
        <f t="array" aca="1" ref="C155" ca="1">_xlfn.XLOOKUP(A155,INDIRECT($A$5&amp;"!$AJ$41:$AJ$406"),INDIRECT($A$5&amp;"!$AL$41:$AL$406"))*SUM($F$3:$I$3)</f>
        <v>13.5</v>
      </c>
      <c r="D155" s="70" cm="1">
        <f t="array" aca="1" ref="D155" ca="1">_xlfn.XLOOKUP(A155,INDIRECT($A$5&amp;"!$AJ$41:$AJ$406"),INDIRECT($A$5&amp;"!$AO$41:$AO$406"))*SUM($F$3:$I$3)</f>
        <v>12.824999999999999</v>
      </c>
      <c r="E155" s="34" cm="1">
        <f t="array" ref="E155">SUMPRODUCT(('PT Storengy'!$B$8:$K$372)*('PT Storengy'!$A$8:$A$372=$A155)*('PT Storengy'!$B$5:$K$5=$A$6)*('PT Storengy'!$B$7:$K$7=$A$7))</f>
        <v>0</v>
      </c>
      <c r="F155" s="119">
        <f t="shared" ca="1" si="20"/>
        <v>12.825000000000001</v>
      </c>
      <c r="G155" s="176">
        <f t="shared" ca="1" si="23"/>
        <v>0.95</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0.43458062183658713</v>
      </c>
      <c r="I155" s="71">
        <f t="shared" ca="1" si="24"/>
        <v>0</v>
      </c>
      <c r="J155" s="118" cm="1">
        <f t="array" aca="1" ref="J155" ca="1">IF(COUNTIFS('PTC GRTgaz'!$K$7:$K$15996,"",'PTC GRTgaz'!$A$7:$A$15996,J$16,'PTC GRTgaz'!$D$7:$D$15996,$A155,'PTC GRTgaz'!$C$7:$C$15996,"DEL")&gt;0,J$14,SUMIFS('PTC GRTgaz'!$K$7:$K$15996,'PTC GRTgaz'!$A$7:$A$15996,J$16,'PTC GRTgaz'!$D$7:$D$15996,$A155,'PTC GRTgaz'!$C$7:$C$15996,"DEL")*1.0026*$F$4/INDIRECT($A$4&amp;"!D9"))</f>
        <v>150.65359477124181</v>
      </c>
      <c r="K155" s="118">
        <v>1000</v>
      </c>
      <c r="L155" s="119">
        <f t="shared" ca="1" si="21"/>
        <v>12.824999999999999</v>
      </c>
      <c r="M155" s="176">
        <f t="shared" ca="1" si="25"/>
        <v>0.95</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0.43458062183658713</v>
      </c>
      <c r="O155" s="71">
        <f t="shared" ca="1" si="26"/>
        <v>0</v>
      </c>
      <c r="S155" s="119">
        <f t="shared" ca="1" si="22"/>
        <v>14.964889706427028</v>
      </c>
      <c r="T155" s="54">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0.35624728850325371</v>
      </c>
      <c r="V155" s="71">
        <f t="shared" ca="1" si="28"/>
        <v>53.669934640522854</v>
      </c>
    </row>
    <row r="156" spans="1:22" x14ac:dyDescent="0.35">
      <c r="A156" s="32">
        <f t="shared" si="29"/>
        <v>45887</v>
      </c>
      <c r="B156" s="70" cm="1">
        <f t="array" aca="1" ref="B156" ca="1">_xlfn.XLOOKUP(A156,INDIRECT($A$5&amp;"!$AJ$41:$AJ$406"),INDIRECT($A$5&amp;"!$AK$41:$AK$406"))*SUM($F$3:$I$3)</f>
        <v>0</v>
      </c>
      <c r="C156" s="70" cm="1">
        <f t="array" aca="1" ref="C156" ca="1">_xlfn.XLOOKUP(A156,INDIRECT($A$5&amp;"!$AJ$41:$AJ$406"),INDIRECT($A$5&amp;"!$AL$41:$AL$406"))*SUM($F$3:$I$3)</f>
        <v>13.5</v>
      </c>
      <c r="D156" s="70" cm="1">
        <f t="array" aca="1" ref="D156" ca="1">_xlfn.XLOOKUP(A156,INDIRECT($A$5&amp;"!$AJ$41:$AJ$406"),INDIRECT($A$5&amp;"!$AO$41:$AO$406"))*SUM($F$3:$I$3)</f>
        <v>12.824999999999999</v>
      </c>
      <c r="E156" s="34" cm="1">
        <f t="array" ref="E156">SUMPRODUCT(('PT Storengy'!$B$8:$K$372)*('PT Storengy'!$A$8:$A$372=$A156)*('PT Storengy'!$B$5:$K$5=$A$6)*('PT Storengy'!$B$7:$K$7=$A$7))</f>
        <v>0</v>
      </c>
      <c r="F156" s="119">
        <f t="shared" ca="1" si="20"/>
        <v>12.825000000000001</v>
      </c>
      <c r="G156" s="176">
        <f t="shared" ca="1" si="23"/>
        <v>0.95</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0.43458062183658713</v>
      </c>
      <c r="I156" s="71">
        <f t="shared" ca="1" si="24"/>
        <v>0</v>
      </c>
      <c r="J156" s="118" cm="1">
        <f t="array" aca="1" ref="J156" ca="1">IF(COUNTIFS('PTC GRTgaz'!$K$7:$K$15996,"",'PTC GRTgaz'!$A$7:$A$15996,J$16,'PTC GRTgaz'!$D$7:$D$15996,$A156,'PTC GRTgaz'!$C$7:$C$15996,"DEL")&gt;0,J$14,SUMIFS('PTC GRTgaz'!$K$7:$K$15996,'PTC GRTgaz'!$A$7:$A$15996,J$16,'PTC GRTgaz'!$D$7:$D$15996,$A156,'PTC GRTgaz'!$C$7:$C$15996,"DEL")*1.0026*$F$4/INDIRECT($A$4&amp;"!D9"))</f>
        <v>150.65359477124181</v>
      </c>
      <c r="K156" s="118">
        <v>1000</v>
      </c>
      <c r="L156" s="119">
        <f t="shared" ca="1" si="21"/>
        <v>12.824999999999999</v>
      </c>
      <c r="M156" s="176">
        <f t="shared" ca="1" si="25"/>
        <v>0.95</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0.43458062183658713</v>
      </c>
      <c r="O156" s="71">
        <f t="shared" ca="1" si="26"/>
        <v>0</v>
      </c>
      <c r="S156" s="119">
        <f t="shared" ca="1" si="22"/>
        <v>15.018559641067551</v>
      </c>
      <c r="T156" s="54">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0.35624728850325371</v>
      </c>
      <c r="V156" s="71">
        <f t="shared" ca="1" si="28"/>
        <v>53.669934640522854</v>
      </c>
    </row>
    <row r="157" spans="1:22" x14ac:dyDescent="0.35">
      <c r="A157" s="32">
        <f t="shared" si="29"/>
        <v>45888</v>
      </c>
      <c r="B157" s="70" cm="1">
        <f t="array" aca="1" ref="B157" ca="1">_xlfn.XLOOKUP(A157,INDIRECT($A$5&amp;"!$AJ$41:$AJ$406"),INDIRECT($A$5&amp;"!$AK$41:$AK$406"))*SUM($F$3:$I$3)</f>
        <v>0</v>
      </c>
      <c r="C157" s="70" cm="1">
        <f t="array" aca="1" ref="C157" ca="1">_xlfn.XLOOKUP(A157,INDIRECT($A$5&amp;"!$AJ$41:$AJ$406"),INDIRECT($A$5&amp;"!$AL$41:$AL$406"))*SUM($F$3:$I$3)</f>
        <v>13.5</v>
      </c>
      <c r="D157" s="70" cm="1">
        <f t="array" aca="1" ref="D157" ca="1">_xlfn.XLOOKUP(A157,INDIRECT($A$5&amp;"!$AJ$41:$AJ$406"),INDIRECT($A$5&amp;"!$AO$41:$AO$406"))*SUM($F$3:$I$3)</f>
        <v>12.824999999999999</v>
      </c>
      <c r="E157" s="34" cm="1">
        <f t="array" ref="E157">SUMPRODUCT(('PT Storengy'!$B$8:$K$372)*('PT Storengy'!$A$8:$A$372=$A157)*('PT Storengy'!$B$5:$K$5=$A$6)*('PT Storengy'!$B$7:$K$7=$A$7))</f>
        <v>0</v>
      </c>
      <c r="F157" s="119">
        <f t="shared" ca="1" si="20"/>
        <v>12.825000000000001</v>
      </c>
      <c r="G157" s="176">
        <f t="shared" ca="1" si="23"/>
        <v>0.95</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0.43458062183658713</v>
      </c>
      <c r="I157" s="71">
        <f t="shared" ca="1" si="24"/>
        <v>0</v>
      </c>
      <c r="J157" s="118" cm="1">
        <f t="array" aca="1" ref="J157" ca="1">IF(COUNTIFS('PTC GRTgaz'!$K$7:$K$15996,"",'PTC GRTgaz'!$A$7:$A$15996,J$16,'PTC GRTgaz'!$D$7:$D$15996,$A157,'PTC GRTgaz'!$C$7:$C$15996,"DEL")&gt;0,J$14,SUMIFS('PTC GRTgaz'!$K$7:$K$15996,'PTC GRTgaz'!$A$7:$A$15996,J$16,'PTC GRTgaz'!$D$7:$D$15996,$A157,'PTC GRTgaz'!$C$7:$C$15996,"DEL")*1.0026*$F$4/INDIRECT($A$4&amp;"!D9"))</f>
        <v>150.65359477124181</v>
      </c>
      <c r="K157" s="118">
        <v>1000</v>
      </c>
      <c r="L157" s="119">
        <f t="shared" ca="1" si="21"/>
        <v>12.824999999999999</v>
      </c>
      <c r="M157" s="176">
        <f t="shared" ca="1" si="25"/>
        <v>0.95</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0.43458062183658713</v>
      </c>
      <c r="O157" s="71">
        <f t="shared" ca="1" si="26"/>
        <v>0</v>
      </c>
      <c r="S157" s="119">
        <f t="shared" ca="1" si="22"/>
        <v>15.072229575708073</v>
      </c>
      <c r="T157" s="54">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0.35624728850325371</v>
      </c>
      <c r="V157" s="71">
        <f t="shared" ca="1" si="28"/>
        <v>53.669934640522854</v>
      </c>
    </row>
    <row r="158" spans="1:22" x14ac:dyDescent="0.35">
      <c r="A158" s="32">
        <f t="shared" si="29"/>
        <v>45889</v>
      </c>
      <c r="B158" s="70" cm="1">
        <f t="array" aca="1" ref="B158" ca="1">_xlfn.XLOOKUP(A158,INDIRECT($A$5&amp;"!$AJ$41:$AJ$406"),INDIRECT($A$5&amp;"!$AK$41:$AK$406"))*SUM($F$3:$I$3)</f>
        <v>0</v>
      </c>
      <c r="C158" s="70" cm="1">
        <f t="array" aca="1" ref="C158" ca="1">_xlfn.XLOOKUP(A158,INDIRECT($A$5&amp;"!$AJ$41:$AJ$406"),INDIRECT($A$5&amp;"!$AL$41:$AL$406"))*SUM($F$3:$I$3)</f>
        <v>13.5</v>
      </c>
      <c r="D158" s="70" cm="1">
        <f t="array" aca="1" ref="D158" ca="1">_xlfn.XLOOKUP(A158,INDIRECT($A$5&amp;"!$AJ$41:$AJ$406"),INDIRECT($A$5&amp;"!$AO$41:$AO$406"))*SUM($F$3:$I$3)</f>
        <v>12.824999999999999</v>
      </c>
      <c r="E158" s="34" cm="1">
        <f t="array" ref="E158">SUMPRODUCT(('PT Storengy'!$B$8:$K$372)*('PT Storengy'!$A$8:$A$372=$A158)*('PT Storengy'!$B$5:$K$5=$A$6)*('PT Storengy'!$B$7:$K$7=$A$7))</f>
        <v>0</v>
      </c>
      <c r="F158" s="119">
        <f t="shared" ca="1" si="20"/>
        <v>12.825000000000001</v>
      </c>
      <c r="G158" s="176">
        <f t="shared" ca="1" si="23"/>
        <v>0.95</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0.43458062183658713</v>
      </c>
      <c r="I158" s="71">
        <f t="shared" ca="1" si="24"/>
        <v>0</v>
      </c>
      <c r="J158" s="118" cm="1">
        <f t="array" aca="1" ref="J158" ca="1">IF(COUNTIFS('PTC GRTgaz'!$K$7:$K$15996,"",'PTC GRTgaz'!$A$7:$A$15996,J$16,'PTC GRTgaz'!$D$7:$D$15996,$A158,'PTC GRTgaz'!$C$7:$C$15996,"DEL")&gt;0,J$14,SUMIFS('PTC GRTgaz'!$K$7:$K$15996,'PTC GRTgaz'!$A$7:$A$15996,J$16,'PTC GRTgaz'!$D$7:$D$15996,$A158,'PTC GRTgaz'!$C$7:$C$15996,"DEL")*1.0026*$F$4/INDIRECT($A$4&amp;"!D9"))</f>
        <v>150.65359477124181</v>
      </c>
      <c r="K158" s="118">
        <v>1000</v>
      </c>
      <c r="L158" s="119">
        <f t="shared" ca="1" si="21"/>
        <v>12.824999999999999</v>
      </c>
      <c r="M158" s="176">
        <f t="shared" ca="1" si="25"/>
        <v>0.95</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0.43458062183658713</v>
      </c>
      <c r="O158" s="71">
        <f t="shared" ca="1" si="26"/>
        <v>0</v>
      </c>
      <c r="S158" s="119">
        <f t="shared" ca="1" si="22"/>
        <v>15.125899510348596</v>
      </c>
      <c r="T158" s="54">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0.35624728850325371</v>
      </c>
      <c r="V158" s="71">
        <f t="shared" ca="1" si="28"/>
        <v>53.669934640522854</v>
      </c>
    </row>
    <row r="159" spans="1:22" x14ac:dyDescent="0.35">
      <c r="A159" s="32">
        <f t="shared" si="29"/>
        <v>45890</v>
      </c>
      <c r="B159" s="70" cm="1">
        <f t="array" aca="1" ref="B159" ca="1">_xlfn.XLOOKUP(A159,INDIRECT($A$5&amp;"!$AJ$41:$AJ$406"),INDIRECT($A$5&amp;"!$AK$41:$AK$406"))*SUM($F$3:$I$3)</f>
        <v>0</v>
      </c>
      <c r="C159" s="70" cm="1">
        <f t="array" aca="1" ref="C159" ca="1">_xlfn.XLOOKUP(A159,INDIRECT($A$5&amp;"!$AJ$41:$AJ$406"),INDIRECT($A$5&amp;"!$AL$41:$AL$406"))*SUM($F$3:$I$3)</f>
        <v>13.5</v>
      </c>
      <c r="D159" s="70" cm="1">
        <f t="array" aca="1" ref="D159" ca="1">_xlfn.XLOOKUP(A159,INDIRECT($A$5&amp;"!$AJ$41:$AJ$406"),INDIRECT($A$5&amp;"!$AO$41:$AO$406"))*SUM($F$3:$I$3)</f>
        <v>12.824999999999999</v>
      </c>
      <c r="E159" s="34" cm="1">
        <f t="array" ref="E159">SUMPRODUCT(('PT Storengy'!$B$8:$K$372)*('PT Storengy'!$A$8:$A$372=$A159)*('PT Storengy'!$B$5:$K$5=$A$6)*('PT Storengy'!$B$7:$K$7=$A$7))</f>
        <v>0</v>
      </c>
      <c r="F159" s="119">
        <f t="shared" ca="1" si="20"/>
        <v>12.825000000000001</v>
      </c>
      <c r="G159" s="176">
        <f t="shared" ca="1" si="23"/>
        <v>0.95</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0.43458062183658713</v>
      </c>
      <c r="I159" s="71">
        <f t="shared" ca="1" si="24"/>
        <v>0</v>
      </c>
      <c r="J159" s="118" cm="1">
        <f t="array" aca="1" ref="J159" ca="1">IF(COUNTIFS('PTC GRTgaz'!$K$7:$K$15996,"",'PTC GRTgaz'!$A$7:$A$15996,J$16,'PTC GRTgaz'!$D$7:$D$15996,$A159,'PTC GRTgaz'!$C$7:$C$15996,"DEL")&gt;0,J$14,SUMIFS('PTC GRTgaz'!$K$7:$K$15996,'PTC GRTgaz'!$A$7:$A$15996,J$16,'PTC GRTgaz'!$D$7:$D$15996,$A159,'PTC GRTgaz'!$C$7:$C$15996,"DEL")*1.0026*$F$4/INDIRECT($A$4&amp;"!D9"))</f>
        <v>150.65359477124181</v>
      </c>
      <c r="K159" s="118">
        <v>1000</v>
      </c>
      <c r="L159" s="119">
        <f t="shared" ca="1" si="21"/>
        <v>12.824999999999999</v>
      </c>
      <c r="M159" s="176">
        <f t="shared" ca="1" si="25"/>
        <v>0.95</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0.43458062183658713</v>
      </c>
      <c r="O159" s="71">
        <f t="shared" ca="1" si="26"/>
        <v>0</v>
      </c>
      <c r="S159" s="119">
        <f t="shared" ca="1" si="22"/>
        <v>15.179569444989118</v>
      </c>
      <c r="T159" s="54">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0.35624728850325371</v>
      </c>
      <c r="V159" s="71">
        <f t="shared" ca="1" si="28"/>
        <v>53.669934640522854</v>
      </c>
    </row>
    <row r="160" spans="1:22" x14ac:dyDescent="0.35">
      <c r="A160" s="32">
        <f t="shared" si="29"/>
        <v>45891</v>
      </c>
      <c r="B160" s="70" cm="1">
        <f t="array" aca="1" ref="B160" ca="1">_xlfn.XLOOKUP(A160,INDIRECT($A$5&amp;"!$AJ$41:$AJ$406"),INDIRECT($A$5&amp;"!$AK$41:$AK$406"))*SUM($F$3:$I$3)</f>
        <v>0</v>
      </c>
      <c r="C160" s="70" cm="1">
        <f t="array" aca="1" ref="C160" ca="1">_xlfn.XLOOKUP(A160,INDIRECT($A$5&amp;"!$AJ$41:$AJ$406"),INDIRECT($A$5&amp;"!$AL$41:$AL$406"))*SUM($F$3:$I$3)</f>
        <v>13.5</v>
      </c>
      <c r="D160" s="70" cm="1">
        <f t="array" aca="1" ref="D160" ca="1">_xlfn.XLOOKUP(A160,INDIRECT($A$5&amp;"!$AJ$41:$AJ$406"),INDIRECT($A$5&amp;"!$AO$41:$AO$406"))*SUM($F$3:$I$3)</f>
        <v>12.824999999999999</v>
      </c>
      <c r="E160" s="34" cm="1">
        <f t="array" ref="E160">SUMPRODUCT(('PT Storengy'!$B$8:$K$372)*('PT Storengy'!$A$8:$A$372=$A160)*('PT Storengy'!$B$5:$K$5=$A$6)*('PT Storengy'!$B$7:$K$7=$A$7))</f>
        <v>0</v>
      </c>
      <c r="F160" s="119">
        <f t="shared" ca="1" si="20"/>
        <v>12.825000000000001</v>
      </c>
      <c r="G160" s="176">
        <f t="shared" ca="1" si="23"/>
        <v>0.95</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0.43458062183658713</v>
      </c>
      <c r="I160" s="71">
        <f t="shared" ca="1" si="24"/>
        <v>0</v>
      </c>
      <c r="J160" s="118" cm="1">
        <f t="array" aca="1" ref="J160" ca="1">IF(COUNTIFS('PTC GRTgaz'!$K$7:$K$15996,"",'PTC GRTgaz'!$A$7:$A$15996,J$16,'PTC GRTgaz'!$D$7:$D$15996,$A160,'PTC GRTgaz'!$C$7:$C$15996,"DEL")&gt;0,J$14,SUMIFS('PTC GRTgaz'!$K$7:$K$15996,'PTC GRTgaz'!$A$7:$A$15996,J$16,'PTC GRTgaz'!$D$7:$D$15996,$A160,'PTC GRTgaz'!$C$7:$C$15996,"DEL")*1.0026*$F$4/INDIRECT($A$4&amp;"!D9"))</f>
        <v>150.65359477124181</v>
      </c>
      <c r="K160" s="118">
        <v>1000</v>
      </c>
      <c r="L160" s="119">
        <f t="shared" ca="1" si="21"/>
        <v>12.824999999999999</v>
      </c>
      <c r="M160" s="176">
        <f t="shared" ca="1" si="25"/>
        <v>0.95</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0.43458062183658713</v>
      </c>
      <c r="O160" s="71">
        <f t="shared" ca="1" si="26"/>
        <v>0</v>
      </c>
      <c r="S160" s="119">
        <f t="shared" ca="1" si="22"/>
        <v>15.233239379629641</v>
      </c>
      <c r="T160" s="54">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0.35624728850325371</v>
      </c>
      <c r="V160" s="71">
        <f t="shared" ca="1" si="28"/>
        <v>53.669934640522854</v>
      </c>
    </row>
    <row r="161" spans="1:22" x14ac:dyDescent="0.35">
      <c r="A161" s="32">
        <f t="shared" si="29"/>
        <v>45892</v>
      </c>
      <c r="B161" s="70" cm="1">
        <f t="array" aca="1" ref="B161" ca="1">_xlfn.XLOOKUP(A161,INDIRECT($A$5&amp;"!$AJ$41:$AJ$406"),INDIRECT($A$5&amp;"!$AK$41:$AK$406"))*SUM($F$3:$I$3)</f>
        <v>0</v>
      </c>
      <c r="C161" s="70" cm="1">
        <f t="array" aca="1" ref="C161" ca="1">_xlfn.XLOOKUP(A161,INDIRECT($A$5&amp;"!$AJ$41:$AJ$406"),INDIRECT($A$5&amp;"!$AL$41:$AL$406"))*SUM($F$3:$I$3)</f>
        <v>13.5</v>
      </c>
      <c r="D161" s="70" cm="1">
        <f t="array" aca="1" ref="D161" ca="1">_xlfn.XLOOKUP(A161,INDIRECT($A$5&amp;"!$AJ$41:$AJ$406"),INDIRECT($A$5&amp;"!$AO$41:$AO$406"))*SUM($F$3:$I$3)</f>
        <v>12.824999999999999</v>
      </c>
      <c r="E161" s="34" cm="1">
        <f t="array" ref="E161">SUMPRODUCT(('PT Storengy'!$B$8:$K$372)*('PT Storengy'!$A$8:$A$372=$A161)*('PT Storengy'!$B$5:$K$5=$A$6)*('PT Storengy'!$B$7:$K$7=$A$7))</f>
        <v>0</v>
      </c>
      <c r="F161" s="119">
        <f t="shared" ca="1" si="20"/>
        <v>12.825000000000001</v>
      </c>
      <c r="G161" s="176">
        <f t="shared" ca="1" si="23"/>
        <v>0.95</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0.43458062183658713</v>
      </c>
      <c r="I161" s="71">
        <f t="shared" ca="1" si="24"/>
        <v>0</v>
      </c>
      <c r="J161" s="118" cm="1">
        <f t="array" aca="1" ref="J161" ca="1">IF(COUNTIFS('PTC GRTgaz'!$K$7:$K$15996,"",'PTC GRTgaz'!$A$7:$A$15996,J$16,'PTC GRTgaz'!$D$7:$D$15996,$A161,'PTC GRTgaz'!$C$7:$C$15996,"DEL")&gt;0,J$14,SUMIFS('PTC GRTgaz'!$K$7:$K$15996,'PTC GRTgaz'!$A$7:$A$15996,J$16,'PTC GRTgaz'!$D$7:$D$15996,$A161,'PTC GRTgaz'!$C$7:$C$15996,"DEL")*1.0026*$F$4/INDIRECT($A$4&amp;"!D9"))</f>
        <v>150.65359477124181</v>
      </c>
      <c r="K161" s="118">
        <v>1000</v>
      </c>
      <c r="L161" s="119">
        <f t="shared" ca="1" si="21"/>
        <v>12.824999999999999</v>
      </c>
      <c r="M161" s="176">
        <f t="shared" ca="1" si="25"/>
        <v>0.95</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0.43458062183658713</v>
      </c>
      <c r="O161" s="71">
        <f t="shared" ca="1" si="26"/>
        <v>0</v>
      </c>
      <c r="S161" s="119">
        <f t="shared" ca="1" si="22"/>
        <v>15.286909314270163</v>
      </c>
      <c r="T161" s="54">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0.35624728850325371</v>
      </c>
      <c r="V161" s="71">
        <f t="shared" ca="1" si="28"/>
        <v>53.669934640522854</v>
      </c>
    </row>
    <row r="162" spans="1:22" x14ac:dyDescent="0.35">
      <c r="A162" s="32">
        <f t="shared" si="29"/>
        <v>45893</v>
      </c>
      <c r="B162" s="70" cm="1">
        <f t="array" aca="1" ref="B162" ca="1">_xlfn.XLOOKUP(A162,INDIRECT($A$5&amp;"!$AJ$41:$AJ$406"),INDIRECT($A$5&amp;"!$AK$41:$AK$406"))*SUM($F$3:$I$3)</f>
        <v>0</v>
      </c>
      <c r="C162" s="70" cm="1">
        <f t="array" aca="1" ref="C162" ca="1">_xlfn.XLOOKUP(A162,INDIRECT($A$5&amp;"!$AJ$41:$AJ$406"),INDIRECT($A$5&amp;"!$AL$41:$AL$406"))*SUM($F$3:$I$3)</f>
        <v>13.5</v>
      </c>
      <c r="D162" s="70" cm="1">
        <f t="array" aca="1" ref="D162" ca="1">_xlfn.XLOOKUP(A162,INDIRECT($A$5&amp;"!$AJ$41:$AJ$406"),INDIRECT($A$5&amp;"!$AO$41:$AO$406"))*SUM($F$3:$I$3)</f>
        <v>12.824999999999999</v>
      </c>
      <c r="E162" s="34" cm="1">
        <f t="array" ref="E162">SUMPRODUCT(('PT Storengy'!$B$8:$K$372)*('PT Storengy'!$A$8:$A$372=$A162)*('PT Storengy'!$B$5:$K$5=$A$6)*('PT Storengy'!$B$7:$K$7=$A$7))</f>
        <v>0</v>
      </c>
      <c r="F162" s="119">
        <f t="shared" ca="1" si="20"/>
        <v>12.825000000000001</v>
      </c>
      <c r="G162" s="176">
        <f t="shared" ca="1" si="23"/>
        <v>0.95</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0.43458062183658713</v>
      </c>
      <c r="I162" s="71">
        <f t="shared" ca="1" si="24"/>
        <v>0</v>
      </c>
      <c r="J162" s="118" cm="1">
        <f t="array" aca="1" ref="J162" ca="1">IF(COUNTIFS('PTC GRTgaz'!$K$7:$K$15996,"",'PTC GRTgaz'!$A$7:$A$15996,J$16,'PTC GRTgaz'!$D$7:$D$15996,$A162,'PTC GRTgaz'!$C$7:$C$15996,"DEL")&gt;0,J$14,SUMIFS('PTC GRTgaz'!$K$7:$K$15996,'PTC GRTgaz'!$A$7:$A$15996,J$16,'PTC GRTgaz'!$D$7:$D$15996,$A162,'PTC GRTgaz'!$C$7:$C$15996,"DEL")*1.0026*$F$4/INDIRECT($A$4&amp;"!D9"))</f>
        <v>150.65359477124181</v>
      </c>
      <c r="K162" s="118">
        <v>1000</v>
      </c>
      <c r="L162" s="119">
        <f t="shared" ca="1" si="21"/>
        <v>12.824999999999999</v>
      </c>
      <c r="M162" s="176">
        <f t="shared" ca="1" si="25"/>
        <v>0.95</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0.43458062183658713</v>
      </c>
      <c r="O162" s="71">
        <f t="shared" ca="1" si="26"/>
        <v>0</v>
      </c>
      <c r="S162" s="119">
        <f t="shared" ca="1" si="22"/>
        <v>15.340579248910686</v>
      </c>
      <c r="T162" s="54">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0.35624728850325371</v>
      </c>
      <c r="V162" s="71">
        <f t="shared" ca="1" si="28"/>
        <v>53.669934640522854</v>
      </c>
    </row>
    <row r="163" spans="1:22" x14ac:dyDescent="0.35">
      <c r="A163" s="32">
        <f t="shared" si="29"/>
        <v>45894</v>
      </c>
      <c r="B163" s="70" cm="1">
        <f t="array" aca="1" ref="B163" ca="1">_xlfn.XLOOKUP(A163,INDIRECT($A$5&amp;"!$AJ$41:$AJ$406"),INDIRECT($A$5&amp;"!$AK$41:$AK$406"))*SUM($F$3:$I$3)</f>
        <v>0</v>
      </c>
      <c r="C163" s="70" cm="1">
        <f t="array" aca="1" ref="C163" ca="1">_xlfn.XLOOKUP(A163,INDIRECT($A$5&amp;"!$AJ$41:$AJ$406"),INDIRECT($A$5&amp;"!$AL$41:$AL$406"))*SUM($F$3:$I$3)</f>
        <v>13.5</v>
      </c>
      <c r="D163" s="70" cm="1">
        <f t="array" aca="1" ref="D163" ca="1">_xlfn.XLOOKUP(A163,INDIRECT($A$5&amp;"!$AJ$41:$AJ$406"),INDIRECT($A$5&amp;"!$AO$41:$AO$406"))*SUM($F$3:$I$3)</f>
        <v>12.824999999999999</v>
      </c>
      <c r="E163" s="34" cm="1">
        <f t="array" ref="E163">SUMPRODUCT(('PT Storengy'!$B$8:$K$372)*('PT Storengy'!$A$8:$A$372=$A163)*('PT Storengy'!$B$5:$K$5=$A$6)*('PT Storengy'!$B$7:$K$7=$A$7))</f>
        <v>0</v>
      </c>
      <c r="F163" s="119">
        <f t="shared" ca="1" si="20"/>
        <v>12.825000000000001</v>
      </c>
      <c r="G163" s="176">
        <f t="shared" ca="1" si="23"/>
        <v>0.95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0.43458062183658713</v>
      </c>
      <c r="I163" s="71">
        <f t="shared" ca="1" si="24"/>
        <v>0</v>
      </c>
      <c r="J163" s="118" cm="1">
        <f t="array" aca="1" ref="J163" ca="1">IF(COUNTIFS('PTC GRTgaz'!$K$7:$K$15996,"",'PTC GRTgaz'!$A$7:$A$15996,J$16,'PTC GRTgaz'!$D$7:$D$15996,$A163,'PTC GRTgaz'!$C$7:$C$15996,"DEL")&gt;0,J$14,SUMIFS('PTC GRTgaz'!$K$7:$K$15996,'PTC GRTgaz'!$A$7:$A$15996,J$16,'PTC GRTgaz'!$D$7:$D$15996,$A163,'PTC GRTgaz'!$C$7:$C$15996,"DEL")*1.0026*$F$4/INDIRECT($A$4&amp;"!D9"))</f>
        <v>150.65359477124181</v>
      </c>
      <c r="K163" s="118">
        <v>1000</v>
      </c>
      <c r="L163" s="119">
        <f t="shared" ca="1" si="21"/>
        <v>12.824999999999999</v>
      </c>
      <c r="M163" s="176">
        <f t="shared" ca="1" si="25"/>
        <v>0.95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0.43458062183658713</v>
      </c>
      <c r="O163" s="71">
        <f t="shared" ca="1" si="26"/>
        <v>0</v>
      </c>
      <c r="S163" s="119">
        <f t="shared" ca="1" si="22"/>
        <v>15.394249183551208</v>
      </c>
      <c r="T163" s="54">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0.35624728850325371</v>
      </c>
      <c r="V163" s="71">
        <f t="shared" ca="1" si="28"/>
        <v>53.669934640522854</v>
      </c>
    </row>
    <row r="164" spans="1:22" x14ac:dyDescent="0.35">
      <c r="A164" s="32">
        <f t="shared" si="29"/>
        <v>45895</v>
      </c>
      <c r="B164" s="70" cm="1">
        <f t="array" aca="1" ref="B164" ca="1">_xlfn.XLOOKUP(A164,INDIRECT($A$5&amp;"!$AJ$41:$AJ$406"),INDIRECT($A$5&amp;"!$AK$41:$AK$406"))*SUM($F$3:$I$3)</f>
        <v>0</v>
      </c>
      <c r="C164" s="70" cm="1">
        <f t="array" aca="1" ref="C164" ca="1">_xlfn.XLOOKUP(A164,INDIRECT($A$5&amp;"!$AJ$41:$AJ$406"),INDIRECT($A$5&amp;"!$AL$41:$AL$406"))*SUM($F$3:$I$3)</f>
        <v>13.5</v>
      </c>
      <c r="D164" s="70" cm="1">
        <f t="array" aca="1" ref="D164" ca="1">_xlfn.XLOOKUP(A164,INDIRECT($A$5&amp;"!$AJ$41:$AJ$406"),INDIRECT($A$5&amp;"!$AO$41:$AO$406"))*SUM($F$3:$I$3)</f>
        <v>12.824999999999999</v>
      </c>
      <c r="E164" s="34" cm="1">
        <f t="array" ref="E164">SUMPRODUCT(('PT Storengy'!$B$8:$K$372)*('PT Storengy'!$A$8:$A$372=$A164)*('PT Storengy'!$B$5:$K$5=$A$6)*('PT Storengy'!$B$7:$K$7=$A$7))</f>
        <v>0</v>
      </c>
      <c r="F164" s="119">
        <f t="shared" ca="1" si="20"/>
        <v>12.825000000000001</v>
      </c>
      <c r="G164" s="176">
        <f t="shared" ca="1" si="23"/>
        <v>0.95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0.43458062183658713</v>
      </c>
      <c r="I164" s="71">
        <f t="shared" ca="1" si="24"/>
        <v>0</v>
      </c>
      <c r="J164" s="118" cm="1">
        <f t="array" aca="1" ref="J164" ca="1">IF(COUNTIFS('PTC GRTgaz'!$K$7:$K$15996,"",'PTC GRTgaz'!$A$7:$A$15996,J$16,'PTC GRTgaz'!$D$7:$D$15996,$A164,'PTC GRTgaz'!$C$7:$C$15996,"DEL")&gt;0,J$14,SUMIFS('PTC GRTgaz'!$K$7:$K$15996,'PTC GRTgaz'!$A$7:$A$15996,J$16,'PTC GRTgaz'!$D$7:$D$15996,$A164,'PTC GRTgaz'!$C$7:$C$15996,"DEL")*1.0026*$F$4/INDIRECT($A$4&amp;"!D9"))</f>
        <v>150.65359477124181</v>
      </c>
      <c r="K164" s="118">
        <v>1000</v>
      </c>
      <c r="L164" s="119">
        <f t="shared" ca="1" si="21"/>
        <v>12.824999999999999</v>
      </c>
      <c r="M164" s="176">
        <f t="shared" ca="1" si="25"/>
        <v>0.95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0.43458062183658713</v>
      </c>
      <c r="O164" s="71">
        <f t="shared" ca="1" si="26"/>
        <v>0</v>
      </c>
      <c r="S164" s="119">
        <f t="shared" ca="1" si="22"/>
        <v>15.447919118191731</v>
      </c>
      <c r="T164" s="54">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0.35624728850325371</v>
      </c>
      <c r="V164" s="71">
        <f t="shared" ca="1" si="28"/>
        <v>53.669934640522854</v>
      </c>
    </row>
    <row r="165" spans="1:22" x14ac:dyDescent="0.35">
      <c r="A165" s="32">
        <f t="shared" si="29"/>
        <v>45896</v>
      </c>
      <c r="B165" s="70" cm="1">
        <f t="array" aca="1" ref="B165" ca="1">_xlfn.XLOOKUP(A165,INDIRECT($A$5&amp;"!$AJ$41:$AJ$406"),INDIRECT($A$5&amp;"!$AK$41:$AK$406"))*SUM($F$3:$I$3)</f>
        <v>0</v>
      </c>
      <c r="C165" s="70" cm="1">
        <f t="array" aca="1" ref="C165" ca="1">_xlfn.XLOOKUP(A165,INDIRECT($A$5&amp;"!$AJ$41:$AJ$406"),INDIRECT($A$5&amp;"!$AL$41:$AL$406"))*SUM($F$3:$I$3)</f>
        <v>13.5</v>
      </c>
      <c r="D165" s="70" cm="1">
        <f t="array" aca="1" ref="D165" ca="1">_xlfn.XLOOKUP(A165,INDIRECT($A$5&amp;"!$AJ$41:$AJ$406"),INDIRECT($A$5&amp;"!$AO$41:$AO$406"))*SUM($F$3:$I$3)</f>
        <v>12.824999999999999</v>
      </c>
      <c r="E165" s="34" cm="1">
        <f t="array" ref="E165">SUMPRODUCT(('PT Storengy'!$B$8:$K$372)*('PT Storengy'!$A$8:$A$372=$A165)*('PT Storengy'!$B$5:$K$5=$A$6)*('PT Storengy'!$B$7:$K$7=$A$7))</f>
        <v>0</v>
      </c>
      <c r="F165" s="119">
        <f t="shared" ca="1" si="20"/>
        <v>12.825000000000001</v>
      </c>
      <c r="G165" s="176">
        <f t="shared" ca="1" si="23"/>
        <v>0.95</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0.43458062183658713</v>
      </c>
      <c r="I165" s="71">
        <f t="shared" ca="1" si="24"/>
        <v>0</v>
      </c>
      <c r="J165" s="118" cm="1">
        <f t="array" aca="1" ref="J165" ca="1">IF(COUNTIFS('PTC GRTgaz'!$K$7:$K$15996,"",'PTC GRTgaz'!$A$7:$A$15996,J$16,'PTC GRTgaz'!$D$7:$D$15996,$A165,'PTC GRTgaz'!$C$7:$C$15996,"DEL")&gt;0,J$14,SUMIFS('PTC GRTgaz'!$K$7:$K$15996,'PTC GRTgaz'!$A$7:$A$15996,J$16,'PTC GRTgaz'!$D$7:$D$15996,$A165,'PTC GRTgaz'!$C$7:$C$15996,"DEL")*1.0026*$F$4/INDIRECT($A$4&amp;"!D9"))</f>
        <v>150.65359477124181</v>
      </c>
      <c r="K165" s="118">
        <v>1000</v>
      </c>
      <c r="L165" s="119">
        <f t="shared" ca="1" si="21"/>
        <v>12.824999999999999</v>
      </c>
      <c r="M165" s="176">
        <f t="shared" ca="1" si="25"/>
        <v>0.95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0.43458062183658713</v>
      </c>
      <c r="O165" s="71">
        <f t="shared" ca="1" si="26"/>
        <v>0</v>
      </c>
      <c r="S165" s="119">
        <f t="shared" ca="1" si="22"/>
        <v>15.501589052832253</v>
      </c>
      <c r="T165" s="54">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0.35624728850325371</v>
      </c>
      <c r="V165" s="71">
        <f t="shared" ca="1" si="28"/>
        <v>53.669934640522854</v>
      </c>
    </row>
    <row r="166" spans="1:22" x14ac:dyDescent="0.35">
      <c r="A166" s="32">
        <f t="shared" si="29"/>
        <v>45897</v>
      </c>
      <c r="B166" s="70" cm="1">
        <f t="array" aca="1" ref="B166" ca="1">_xlfn.XLOOKUP(A166,INDIRECT($A$5&amp;"!$AJ$41:$AJ$406"),INDIRECT($A$5&amp;"!$AK$41:$AK$406"))*SUM($F$3:$I$3)</f>
        <v>0</v>
      </c>
      <c r="C166" s="70" cm="1">
        <f t="array" aca="1" ref="C166" ca="1">_xlfn.XLOOKUP(A166,INDIRECT($A$5&amp;"!$AJ$41:$AJ$406"),INDIRECT($A$5&amp;"!$AL$41:$AL$406"))*SUM($F$3:$I$3)</f>
        <v>13.5</v>
      </c>
      <c r="D166" s="70" cm="1">
        <f t="array" aca="1" ref="D166" ca="1">_xlfn.XLOOKUP(A166,INDIRECT($A$5&amp;"!$AJ$41:$AJ$406"),INDIRECT($A$5&amp;"!$AO$41:$AO$406"))*SUM($F$3:$I$3)</f>
        <v>12.824999999999999</v>
      </c>
      <c r="E166" s="34" cm="1">
        <f t="array" ref="E166">SUMPRODUCT(('PT Storengy'!$B$8:$K$372)*('PT Storengy'!$A$8:$A$372=$A166)*('PT Storengy'!$B$5:$K$5=$A$6)*('PT Storengy'!$B$7:$K$7=$A$7))</f>
        <v>0</v>
      </c>
      <c r="F166" s="119">
        <f t="shared" ca="1" si="20"/>
        <v>12.825000000000001</v>
      </c>
      <c r="G166" s="176">
        <f t="shared" ca="1" si="23"/>
        <v>0.95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0.43458062183658713</v>
      </c>
      <c r="I166" s="71">
        <f t="shared" ca="1" si="24"/>
        <v>0</v>
      </c>
      <c r="J166" s="118" cm="1">
        <f t="array" aca="1" ref="J166" ca="1">IF(COUNTIFS('PTC GRTgaz'!$K$7:$K$15996,"",'PTC GRTgaz'!$A$7:$A$15996,J$16,'PTC GRTgaz'!$D$7:$D$15996,$A166,'PTC GRTgaz'!$C$7:$C$15996,"DEL")&gt;0,J$14,SUMIFS('PTC GRTgaz'!$K$7:$K$15996,'PTC GRTgaz'!$A$7:$A$15996,J$16,'PTC GRTgaz'!$D$7:$D$15996,$A166,'PTC GRTgaz'!$C$7:$C$15996,"DEL")*1.0026*$F$4/INDIRECT($A$4&amp;"!D9"))</f>
        <v>150.65359477124181</v>
      </c>
      <c r="K166" s="118">
        <v>1000</v>
      </c>
      <c r="L166" s="119">
        <f t="shared" ca="1" si="21"/>
        <v>12.824999999999999</v>
      </c>
      <c r="M166" s="176">
        <f t="shared" ca="1" si="25"/>
        <v>0.95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0.43458062183658713</v>
      </c>
      <c r="O166" s="71">
        <f t="shared" ca="1" si="26"/>
        <v>0</v>
      </c>
      <c r="S166" s="119">
        <f t="shared" ca="1" si="22"/>
        <v>15.555258987472776</v>
      </c>
      <c r="T166" s="54">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0.35624728850325371</v>
      </c>
      <c r="V166" s="71">
        <f t="shared" ca="1" si="28"/>
        <v>53.669934640522854</v>
      </c>
    </row>
    <row r="167" spans="1:22" x14ac:dyDescent="0.35">
      <c r="A167" s="32">
        <f t="shared" si="29"/>
        <v>45898</v>
      </c>
      <c r="B167" s="70" cm="1">
        <f t="array" aca="1" ref="B167" ca="1">_xlfn.XLOOKUP(A167,INDIRECT($A$5&amp;"!$AJ$41:$AJ$406"),INDIRECT($A$5&amp;"!$AK$41:$AK$406"))*SUM($F$3:$I$3)</f>
        <v>0</v>
      </c>
      <c r="C167" s="70" cm="1">
        <f t="array" aca="1" ref="C167" ca="1">_xlfn.XLOOKUP(A167,INDIRECT($A$5&amp;"!$AJ$41:$AJ$406"),INDIRECT($A$5&amp;"!$AL$41:$AL$406"))*SUM($F$3:$I$3)</f>
        <v>13.5</v>
      </c>
      <c r="D167" s="70" cm="1">
        <f t="array" aca="1" ref="D167" ca="1">_xlfn.XLOOKUP(A167,INDIRECT($A$5&amp;"!$AJ$41:$AJ$406"),INDIRECT($A$5&amp;"!$AO$41:$AO$406"))*SUM($F$3:$I$3)</f>
        <v>12.824999999999999</v>
      </c>
      <c r="E167" s="34" cm="1">
        <f t="array" ref="E167">SUMPRODUCT(('PT Storengy'!$B$8:$K$372)*('PT Storengy'!$A$8:$A$372=$A167)*('PT Storengy'!$B$5:$K$5=$A$6)*('PT Storengy'!$B$7:$K$7=$A$7))</f>
        <v>0</v>
      </c>
      <c r="F167" s="119">
        <f t="shared" ca="1" si="20"/>
        <v>12.825000000000001</v>
      </c>
      <c r="G167" s="176">
        <f t="shared" ca="1" si="23"/>
        <v>0.95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0.43458062183658713</v>
      </c>
      <c r="I167" s="71">
        <f t="shared" ca="1" si="24"/>
        <v>0</v>
      </c>
      <c r="J167" s="118" cm="1">
        <f t="array" aca="1" ref="J167" ca="1">IF(COUNTIFS('PTC GRTgaz'!$K$7:$K$15996,"",'PTC GRTgaz'!$A$7:$A$15996,J$16,'PTC GRTgaz'!$D$7:$D$15996,$A167,'PTC GRTgaz'!$C$7:$C$15996,"DEL")&gt;0,J$14,SUMIFS('PTC GRTgaz'!$K$7:$K$15996,'PTC GRTgaz'!$A$7:$A$15996,J$16,'PTC GRTgaz'!$D$7:$D$15996,$A167,'PTC GRTgaz'!$C$7:$C$15996,"DEL")*1.0026*$F$4/INDIRECT($A$4&amp;"!D9"))</f>
        <v>150.65359477124181</v>
      </c>
      <c r="K167" s="118">
        <v>1000</v>
      </c>
      <c r="L167" s="119">
        <f t="shared" ca="1" si="21"/>
        <v>12.824999999999999</v>
      </c>
      <c r="M167" s="176">
        <f t="shared" ca="1" si="25"/>
        <v>0.95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0.43458062183658713</v>
      </c>
      <c r="O167" s="71">
        <f t="shared" ca="1" si="26"/>
        <v>0</v>
      </c>
      <c r="S167" s="119">
        <f t="shared" ca="1" si="22"/>
        <v>15.608928922113298</v>
      </c>
      <c r="T167" s="54">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0.35624728850325371</v>
      </c>
      <c r="V167" s="71">
        <f t="shared" ca="1" si="28"/>
        <v>53.669934640522854</v>
      </c>
    </row>
    <row r="168" spans="1:22" x14ac:dyDescent="0.35">
      <c r="A168" s="32">
        <f t="shared" si="29"/>
        <v>45899</v>
      </c>
      <c r="B168" s="70" cm="1">
        <f t="array" aca="1" ref="B168" ca="1">_xlfn.XLOOKUP(A168,INDIRECT($A$5&amp;"!$AJ$41:$AJ$406"),INDIRECT($A$5&amp;"!$AK$41:$AK$406"))*SUM($F$3:$I$3)</f>
        <v>0</v>
      </c>
      <c r="C168" s="70" cm="1">
        <f t="array" aca="1" ref="C168" ca="1">_xlfn.XLOOKUP(A168,INDIRECT($A$5&amp;"!$AJ$41:$AJ$406"),INDIRECT($A$5&amp;"!$AL$41:$AL$406"))*SUM($F$3:$I$3)</f>
        <v>13.5</v>
      </c>
      <c r="D168" s="70" cm="1">
        <f t="array" aca="1" ref="D168" ca="1">_xlfn.XLOOKUP(A168,INDIRECT($A$5&amp;"!$AJ$41:$AJ$406"),INDIRECT($A$5&amp;"!$AO$41:$AO$406"))*SUM($F$3:$I$3)</f>
        <v>12.824999999999999</v>
      </c>
      <c r="E168" s="34" cm="1">
        <f t="array" ref="E168">SUMPRODUCT(('PT Storengy'!$B$8:$K$372)*('PT Storengy'!$A$8:$A$372=$A168)*('PT Storengy'!$B$5:$K$5=$A$6)*('PT Storengy'!$B$7:$K$7=$A$7))</f>
        <v>0</v>
      </c>
      <c r="F168" s="119">
        <f t="shared" ca="1" si="20"/>
        <v>12.825000000000001</v>
      </c>
      <c r="G168" s="176">
        <f t="shared" ca="1" si="23"/>
        <v>0.95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0.43458062183658713</v>
      </c>
      <c r="I168" s="71">
        <f t="shared" ca="1" si="24"/>
        <v>0</v>
      </c>
      <c r="J168" s="118" cm="1">
        <f t="array" aca="1" ref="J168" ca="1">IF(COUNTIFS('PTC GRTgaz'!$K$7:$K$15996,"",'PTC GRTgaz'!$A$7:$A$15996,J$16,'PTC GRTgaz'!$D$7:$D$15996,$A168,'PTC GRTgaz'!$C$7:$C$15996,"DEL")&gt;0,J$14,SUMIFS('PTC GRTgaz'!$K$7:$K$15996,'PTC GRTgaz'!$A$7:$A$15996,J$16,'PTC GRTgaz'!$D$7:$D$15996,$A168,'PTC GRTgaz'!$C$7:$C$15996,"DEL")*1.0026*$F$4/INDIRECT($A$4&amp;"!D9"))</f>
        <v>150.65359477124181</v>
      </c>
      <c r="K168" s="118">
        <v>1000</v>
      </c>
      <c r="L168" s="119">
        <f t="shared" ca="1" si="21"/>
        <v>12.824999999999999</v>
      </c>
      <c r="M168" s="176">
        <f t="shared" ca="1" si="25"/>
        <v>0.95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0.43458062183658713</v>
      </c>
      <c r="O168" s="71">
        <f t="shared" ca="1" si="26"/>
        <v>0</v>
      </c>
      <c r="S168" s="119">
        <f t="shared" ca="1" si="22"/>
        <v>15.662598856753821</v>
      </c>
      <c r="T168" s="54">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0.35624728850325371</v>
      </c>
      <c r="V168" s="71">
        <f t="shared" ca="1" si="28"/>
        <v>53.669934640522854</v>
      </c>
    </row>
    <row r="169" spans="1:22" x14ac:dyDescent="0.35">
      <c r="A169" s="32">
        <f t="shared" si="29"/>
        <v>45900</v>
      </c>
      <c r="B169" s="70" cm="1">
        <f t="array" aca="1" ref="B169" ca="1">_xlfn.XLOOKUP(A169,INDIRECT($A$5&amp;"!$AJ$41:$AJ$406"),INDIRECT($A$5&amp;"!$AK$41:$AK$406"))*SUM($F$3:$I$3)</f>
        <v>0</v>
      </c>
      <c r="C169" s="70" cm="1">
        <f t="array" aca="1" ref="C169" ca="1">_xlfn.XLOOKUP(A169,INDIRECT($A$5&amp;"!$AJ$41:$AJ$406"),INDIRECT($A$5&amp;"!$AL$41:$AL$406"))*SUM($F$3:$I$3)</f>
        <v>12.824999999999999</v>
      </c>
      <c r="D169" s="70" cm="1">
        <f t="array" aca="1" ref="D169" ca="1">_xlfn.XLOOKUP(A169,INDIRECT($A$5&amp;"!$AJ$41:$AJ$406"),INDIRECT($A$5&amp;"!$AO$41:$AO$406"))*SUM($F$3:$I$3)</f>
        <v>12.824999999999999</v>
      </c>
      <c r="E169" s="34" cm="1">
        <f t="array" ref="E169">SUMPRODUCT(('PT Storengy'!$B$8:$K$372)*('PT Storengy'!$A$8:$A$372=$A169)*('PT Storengy'!$B$5:$K$5=$A$6)*('PT Storengy'!$B$7:$K$7=$A$7))</f>
        <v>0</v>
      </c>
      <c r="F169" s="119">
        <f t="shared" ca="1" si="20"/>
        <v>12.825000000000001</v>
      </c>
      <c r="G169" s="176">
        <f t="shared" ca="1" si="23"/>
        <v>0.95</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0.43458062183658713</v>
      </c>
      <c r="I169" s="71">
        <f t="shared" ca="1" si="24"/>
        <v>0</v>
      </c>
      <c r="J169" s="118" cm="1">
        <f t="array" aca="1" ref="J169" ca="1">IF(COUNTIFS('PTC GRTgaz'!$K$7:$K$15996,"",'PTC GRTgaz'!$A$7:$A$15996,J$16,'PTC GRTgaz'!$D$7:$D$15996,$A169,'PTC GRTgaz'!$C$7:$C$15996,"DEL")&gt;0,J$14,SUMIFS('PTC GRTgaz'!$K$7:$K$15996,'PTC GRTgaz'!$A$7:$A$15996,J$16,'PTC GRTgaz'!$D$7:$D$15996,$A169,'PTC GRTgaz'!$C$7:$C$15996,"DEL")*1.0026*$F$4/INDIRECT($A$4&amp;"!D9"))</f>
        <v>150.65359477124181</v>
      </c>
      <c r="K169" s="118">
        <v>1000</v>
      </c>
      <c r="L169" s="119">
        <f t="shared" ca="1" si="21"/>
        <v>12.824999999999999</v>
      </c>
      <c r="M169" s="176">
        <f t="shared" ca="1" si="25"/>
        <v>0.95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0.43458062183658713</v>
      </c>
      <c r="O169" s="71">
        <f t="shared" ca="1" si="26"/>
        <v>0</v>
      </c>
      <c r="S169" s="119">
        <f t="shared" ca="1" si="22"/>
        <v>15.716268791394343</v>
      </c>
      <c r="T169" s="54">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0.35624728850325371</v>
      </c>
      <c r="V169" s="71">
        <f t="shared" ca="1" si="28"/>
        <v>53.669934640522854</v>
      </c>
    </row>
    <row r="170" spans="1:22" x14ac:dyDescent="0.35">
      <c r="A170" s="32">
        <f t="shared" si="29"/>
        <v>45901</v>
      </c>
      <c r="B170" s="70" cm="1">
        <f t="array" aca="1" ref="B170" ca="1">_xlfn.XLOOKUP(A170,INDIRECT($A$5&amp;"!$AJ$41:$AJ$406"),INDIRECT($A$5&amp;"!$AK$41:$AK$406"))*SUM($F$3:$I$3)</f>
        <v>0</v>
      </c>
      <c r="C170" s="70" cm="1">
        <f t="array" aca="1" ref="C170" ca="1">_xlfn.XLOOKUP(A170,INDIRECT($A$5&amp;"!$AJ$41:$AJ$406"),INDIRECT($A$5&amp;"!$AL$41:$AL$406"))*SUM($F$3:$I$3)</f>
        <v>13.5</v>
      </c>
      <c r="D170" s="70" cm="1">
        <f t="array" aca="1" ref="D170" ca="1">_xlfn.XLOOKUP(A170,INDIRECT($A$5&amp;"!$AJ$41:$AJ$406"),INDIRECT($A$5&amp;"!$AO$41:$AO$406"))*SUM($F$3:$I$3)</f>
        <v>13.5</v>
      </c>
      <c r="E170" s="34" cm="1">
        <f t="array" ref="E170">SUMPRODUCT(('PT Storengy'!$B$8:$K$372)*('PT Storengy'!$A$8:$A$372=$A170)*('PT Storengy'!$B$5:$K$5=$A$6)*('PT Storengy'!$B$7:$K$7=$A$7))</f>
        <v>0.1</v>
      </c>
      <c r="F170" s="119">
        <f t="shared" ca="1" si="20"/>
        <v>12.883924</v>
      </c>
      <c r="G170" s="176">
        <f t="shared" ca="1" si="23"/>
        <v>0.95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0.43458062183658713</v>
      </c>
      <c r="I170" s="71">
        <f t="shared" ca="1" si="24"/>
        <v>58.923999999999999</v>
      </c>
      <c r="J170" s="118" cm="1">
        <f t="array" aca="1" ref="J170" ca="1">IF(COUNTIFS('PTC GRTgaz'!$K$7:$K$15996,"",'PTC GRTgaz'!$A$7:$A$15996,J$16,'PTC GRTgaz'!$D$7:$D$15996,$A170,'PTC GRTgaz'!$C$7:$C$15996,"DEL")&gt;0,J$14,SUMIFS('PTC GRTgaz'!$K$7:$K$15996,'PTC GRTgaz'!$A$7:$A$15996,J$16,'PTC GRTgaz'!$D$7:$D$15996,$A170,'PTC GRTgaz'!$C$7:$C$15996,"DEL")*1.0026*$F$4/INDIRECT($A$4&amp;"!D9"))</f>
        <v>150.65359477124181</v>
      </c>
      <c r="K170" s="118">
        <v>1000</v>
      </c>
      <c r="L170" s="119">
        <f t="shared" ca="1" si="21"/>
        <v>12.883924019607843</v>
      </c>
      <c r="M170" s="176">
        <f t="shared" ca="1" si="25"/>
        <v>0.95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0.43458062183658713</v>
      </c>
      <c r="O170" s="71">
        <f t="shared" ca="1" si="26"/>
        <v>58.924019607843128</v>
      </c>
      <c r="S170" s="119">
        <f t="shared" ca="1" si="22"/>
        <v>15.769938726034866</v>
      </c>
      <c r="T170" s="54">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0.35624728850325371</v>
      </c>
      <c r="V170" s="71">
        <f t="shared" ca="1" si="28"/>
        <v>53.669934640522854</v>
      </c>
    </row>
    <row r="171" spans="1:22" x14ac:dyDescent="0.35">
      <c r="A171" s="32">
        <f t="shared" si="29"/>
        <v>45902</v>
      </c>
      <c r="B171" s="70" cm="1">
        <f t="array" aca="1" ref="B171" ca="1">_xlfn.XLOOKUP(A171,INDIRECT($A$5&amp;"!$AJ$41:$AJ$406"),INDIRECT($A$5&amp;"!$AK$41:$AK$406"))*SUM($F$3:$I$3)</f>
        <v>0</v>
      </c>
      <c r="C171" s="70" cm="1">
        <f t="array" aca="1" ref="C171" ca="1">_xlfn.XLOOKUP(A171,INDIRECT($A$5&amp;"!$AJ$41:$AJ$406"),INDIRECT($A$5&amp;"!$AL$41:$AL$406"))*SUM($F$3:$I$3)</f>
        <v>13.5</v>
      </c>
      <c r="D171" s="70" cm="1">
        <f t="array" aca="1" ref="D171" ca="1">_xlfn.XLOOKUP(A171,INDIRECT($A$5&amp;"!$AJ$41:$AJ$406"),INDIRECT($A$5&amp;"!$AO$41:$AO$406"))*SUM($F$3:$I$3)</f>
        <v>13.5</v>
      </c>
      <c r="E171" s="34" cm="1">
        <f t="array" ref="E171">SUMPRODUCT(('PT Storengy'!$B$8:$K$372)*('PT Storengy'!$A$8:$A$372=$A171)*('PT Storengy'!$B$5:$K$5=$A$6)*('PT Storengy'!$B$7:$K$7=$A$7))</f>
        <v>0.1</v>
      </c>
      <c r="F171" s="119">
        <f t="shared" ca="1" si="20"/>
        <v>12.941921900000001</v>
      </c>
      <c r="G171" s="176">
        <f t="shared" ca="1" si="23"/>
        <v>0.95435999999999999</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0.42774995516992076</v>
      </c>
      <c r="I171" s="71">
        <f t="shared" ca="1" si="24"/>
        <v>57.997900000000001</v>
      </c>
      <c r="J171" s="118" cm="1">
        <f t="array" aca="1" ref="J171" ca="1">IF(COUNTIFS('PTC GRTgaz'!$K$7:$K$15996,"",'PTC GRTgaz'!$A$7:$A$15996,J$16,'PTC GRTgaz'!$D$7:$D$15996,$A171,'PTC GRTgaz'!$C$7:$C$15996,"DEL")&gt;0,J$14,SUMIFS('PTC GRTgaz'!$K$7:$K$15996,'PTC GRTgaz'!$A$7:$A$15996,J$16,'PTC GRTgaz'!$D$7:$D$15996,$A171,'PTC GRTgaz'!$C$7:$C$15996,"DEL")*1.0026*$F$4/INDIRECT($A$4&amp;"!D9"))</f>
        <v>150.65359477124181</v>
      </c>
      <c r="K171" s="118">
        <v>1000</v>
      </c>
      <c r="L171" s="119">
        <f t="shared" ca="1" si="21"/>
        <v>12.941921881176471</v>
      </c>
      <c r="M171" s="176">
        <f t="shared" ca="1" si="25"/>
        <v>0.95435999999999999</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0.42774995516992076</v>
      </c>
      <c r="O171" s="71">
        <f t="shared" ca="1" si="26"/>
        <v>57.997861568627478</v>
      </c>
      <c r="S171" s="119">
        <f t="shared" ca="1" si="22"/>
        <v>15.823608660675388</v>
      </c>
      <c r="T171" s="54">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0.35624728850325371</v>
      </c>
      <c r="V171" s="71">
        <f t="shared" ca="1" si="28"/>
        <v>53.669934640522854</v>
      </c>
    </row>
    <row r="172" spans="1:22" x14ac:dyDescent="0.35">
      <c r="A172" s="32">
        <f t="shared" si="29"/>
        <v>45903</v>
      </c>
      <c r="B172" s="70" cm="1">
        <f t="array" aca="1" ref="B172" ca="1">_xlfn.XLOOKUP(A172,INDIRECT($A$5&amp;"!$AJ$41:$AJ$406"),INDIRECT($A$5&amp;"!$AK$41:$AK$406"))*SUM($F$3:$I$3)</f>
        <v>0</v>
      </c>
      <c r="C172" s="70" cm="1">
        <f t="array" aca="1" ref="C172" ca="1">_xlfn.XLOOKUP(A172,INDIRECT($A$5&amp;"!$AJ$41:$AJ$406"),INDIRECT($A$5&amp;"!$AL$41:$AL$406"))*SUM($F$3:$I$3)</f>
        <v>13.5</v>
      </c>
      <c r="D172" s="70" cm="1">
        <f t="array" aca="1" ref="D172" ca="1">_xlfn.XLOOKUP(A172,INDIRECT($A$5&amp;"!$AJ$41:$AJ$406"),INDIRECT($A$5&amp;"!$AO$41:$AO$406"))*SUM($F$3:$I$3)</f>
        <v>13.5</v>
      </c>
      <c r="E172" s="34" cm="1">
        <f t="array" ref="E172">SUMPRODUCT(('PT Storengy'!$B$8:$K$372)*('PT Storengy'!$A$8:$A$372=$A172)*('PT Storengy'!$B$5:$K$5=$A$6)*('PT Storengy'!$B$7:$K$7=$A$7))</f>
        <v>0.1</v>
      </c>
      <c r="F172" s="119">
        <f t="shared" ca="1" si="20"/>
        <v>12.999006300000001</v>
      </c>
      <c r="G172" s="176">
        <f t="shared" ca="1" si="23"/>
        <v>0.95865999999999996</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0.42101328850325415</v>
      </c>
      <c r="I172" s="71">
        <f t="shared" ca="1" si="24"/>
        <v>57.084400000000002</v>
      </c>
      <c r="J172" s="118" cm="1">
        <f t="array" aca="1" ref="J172" ca="1">IF(COUNTIFS('PTC GRTgaz'!$K$7:$K$15996,"",'PTC GRTgaz'!$A$7:$A$15996,J$16,'PTC GRTgaz'!$D$7:$D$15996,$A172,'PTC GRTgaz'!$C$7:$C$15996,"DEL")&gt;0,J$14,SUMIFS('PTC GRTgaz'!$K$7:$K$15996,'PTC GRTgaz'!$A$7:$A$15996,J$16,'PTC GRTgaz'!$D$7:$D$15996,$A172,'PTC GRTgaz'!$C$7:$C$15996,"DEL")*1.0026*$F$4/INDIRECT($A$4&amp;"!D9"))</f>
        <v>150.65359477124181</v>
      </c>
      <c r="K172" s="118">
        <v>1000</v>
      </c>
      <c r="L172" s="119">
        <f t="shared" ca="1" si="21"/>
        <v>12.99900633</v>
      </c>
      <c r="M172" s="176">
        <f t="shared" ca="1" si="25"/>
        <v>0.95865999999999996</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0.42101328850325415</v>
      </c>
      <c r="O172" s="71">
        <f t="shared" ca="1" si="26"/>
        <v>57.084448823529449</v>
      </c>
      <c r="S172" s="119">
        <f t="shared" ca="1" si="22"/>
        <v>15.877278595315911</v>
      </c>
      <c r="T172" s="54">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0.35624728850325371</v>
      </c>
      <c r="V172" s="71">
        <f t="shared" ca="1" si="28"/>
        <v>53.669934640522854</v>
      </c>
    </row>
    <row r="173" spans="1:22" x14ac:dyDescent="0.35">
      <c r="A173" s="32">
        <f t="shared" si="29"/>
        <v>45904</v>
      </c>
      <c r="B173" s="70" cm="1">
        <f t="array" aca="1" ref="B173" ca="1">_xlfn.XLOOKUP(A173,INDIRECT($A$5&amp;"!$AJ$41:$AJ$406"),INDIRECT($A$5&amp;"!$AK$41:$AK$406"))*SUM($F$3:$I$3)</f>
        <v>0</v>
      </c>
      <c r="C173" s="70" cm="1">
        <f t="array" aca="1" ref="C173" ca="1">_xlfn.XLOOKUP(A173,INDIRECT($A$5&amp;"!$AJ$41:$AJ$406"),INDIRECT($A$5&amp;"!$AL$41:$AL$406"))*SUM($F$3:$I$3)</f>
        <v>13.5</v>
      </c>
      <c r="D173" s="70" cm="1">
        <f t="array" aca="1" ref="D173" ca="1">_xlfn.XLOOKUP(A173,INDIRECT($A$5&amp;"!$AJ$41:$AJ$406"),INDIRECT($A$5&amp;"!$AO$41:$AO$406"))*SUM($F$3:$I$3)</f>
        <v>13.5</v>
      </c>
      <c r="E173" s="34" cm="1">
        <f t="array" ref="E173">SUMPRODUCT(('PT Storengy'!$B$8:$K$372)*('PT Storengy'!$A$8:$A$372=$A173)*('PT Storengy'!$B$5:$K$5=$A$6)*('PT Storengy'!$B$7:$K$7=$A$7))</f>
        <v>0.1</v>
      </c>
      <c r="F173" s="119">
        <f t="shared" ca="1" si="20"/>
        <v>13.0551922</v>
      </c>
      <c r="G173" s="176">
        <f t="shared" ca="1" si="23"/>
        <v>0.96289000000000002</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0.41438628850325399</v>
      </c>
      <c r="I173" s="71">
        <f t="shared" ca="1" si="24"/>
        <v>56.185899999999997</v>
      </c>
      <c r="J173" s="118" cm="1">
        <f t="array" aca="1" ref="J173" ca="1">IF(COUNTIFS('PTC GRTgaz'!$K$7:$K$15996,"",'PTC GRTgaz'!$A$7:$A$15996,J$16,'PTC GRTgaz'!$D$7:$D$15996,$A173,'PTC GRTgaz'!$C$7:$C$15996,"DEL")&gt;0,J$14,SUMIFS('PTC GRTgaz'!$K$7:$K$15996,'PTC GRTgaz'!$A$7:$A$15996,J$16,'PTC GRTgaz'!$D$7:$D$15996,$A173,'PTC GRTgaz'!$C$7:$C$15996,"DEL")*1.0026*$F$4/INDIRECT($A$4&amp;"!D9"))</f>
        <v>150.65359477124181</v>
      </c>
      <c r="K173" s="118">
        <v>1000</v>
      </c>
      <c r="L173" s="119">
        <f t="shared" ca="1" si="21"/>
        <v>13.055192235588235</v>
      </c>
      <c r="M173" s="176">
        <f t="shared" ca="1" si="25"/>
        <v>0.96289000000000002</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0.41438628850325399</v>
      </c>
      <c r="O173" s="71">
        <f t="shared" ca="1" si="26"/>
        <v>56.185905588235308</v>
      </c>
      <c r="S173" s="119">
        <f t="shared" ca="1" si="22"/>
        <v>15.930948529956433</v>
      </c>
      <c r="T173" s="54">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0.35624728850325371</v>
      </c>
      <c r="V173" s="71">
        <f t="shared" ca="1" si="28"/>
        <v>53.669934640522854</v>
      </c>
    </row>
    <row r="174" spans="1:22" x14ac:dyDescent="0.35">
      <c r="A174" s="32">
        <f t="shared" si="29"/>
        <v>45905</v>
      </c>
      <c r="B174" s="70" cm="1">
        <f t="array" aca="1" ref="B174" ca="1">_xlfn.XLOOKUP(A174,INDIRECT($A$5&amp;"!$AJ$41:$AJ$406"),INDIRECT($A$5&amp;"!$AK$41:$AK$406"))*SUM($F$3:$I$3)</f>
        <v>0</v>
      </c>
      <c r="C174" s="70" cm="1">
        <f t="array" aca="1" ref="C174" ca="1">_xlfn.XLOOKUP(A174,INDIRECT($A$5&amp;"!$AJ$41:$AJ$406"),INDIRECT($A$5&amp;"!$AL$41:$AL$406"))*SUM($F$3:$I$3)</f>
        <v>13.5</v>
      </c>
      <c r="D174" s="70" cm="1">
        <f t="array" aca="1" ref="D174" ca="1">_xlfn.XLOOKUP(A174,INDIRECT($A$5&amp;"!$AJ$41:$AJ$406"),INDIRECT($A$5&amp;"!$AO$41:$AO$406"))*SUM($F$3:$I$3)</f>
        <v>13.5</v>
      </c>
      <c r="E174" s="34" cm="1">
        <f t="array" ref="E174">SUMPRODUCT(('PT Storengy'!$B$8:$K$372)*('PT Storengy'!$A$8:$A$372=$A174)*('PT Storengy'!$B$5:$K$5=$A$6)*('PT Storengy'!$B$7:$K$7=$A$7))</f>
        <v>0.1</v>
      </c>
      <c r="F174" s="119">
        <f t="shared" ca="1" si="20"/>
        <v>13.1104944</v>
      </c>
      <c r="G174" s="176">
        <f t="shared" ca="1" si="23"/>
        <v>0.96704999999999997</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0.40786895516992078</v>
      </c>
      <c r="I174" s="71">
        <f t="shared" ca="1" si="24"/>
        <v>55.302199999999999</v>
      </c>
      <c r="J174" s="118" cm="1">
        <f t="array" aca="1" ref="J174" ca="1">IF(COUNTIFS('PTC GRTgaz'!$K$7:$K$15996,"",'PTC GRTgaz'!$A$7:$A$15996,J$16,'PTC GRTgaz'!$D$7:$D$15996,$A174,'PTC GRTgaz'!$C$7:$C$15996,"DEL")&gt;0,J$14,SUMIFS('PTC GRTgaz'!$K$7:$K$15996,'PTC GRTgaz'!$A$7:$A$15996,J$16,'PTC GRTgaz'!$D$7:$D$15996,$A174,'PTC GRTgaz'!$C$7:$C$15996,"DEL")*1.0026*$F$4/INDIRECT($A$4&amp;"!D9"))</f>
        <v>150.65359477124181</v>
      </c>
      <c r="K174" s="118">
        <v>1000</v>
      </c>
      <c r="L174" s="119">
        <f t="shared" ca="1" si="21"/>
        <v>13.11049446745098</v>
      </c>
      <c r="M174" s="176">
        <f t="shared" ca="1" si="25"/>
        <v>0.96704999999999997</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0.40786895516992078</v>
      </c>
      <c r="O174" s="71">
        <f t="shared" ca="1" si="26"/>
        <v>55.302231862745131</v>
      </c>
      <c r="S174" s="119">
        <f t="shared" ca="1" si="22"/>
        <v>15.984618464596956</v>
      </c>
      <c r="T174" s="54">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0.35624728850325371</v>
      </c>
      <c r="V174" s="71">
        <f t="shared" ca="1" si="28"/>
        <v>53.669934640522854</v>
      </c>
    </row>
    <row r="175" spans="1:22" x14ac:dyDescent="0.35">
      <c r="A175" s="32">
        <f t="shared" si="29"/>
        <v>45906</v>
      </c>
      <c r="B175" s="70" cm="1">
        <f t="array" aca="1" ref="B175" ca="1">_xlfn.XLOOKUP(A175,INDIRECT($A$5&amp;"!$AJ$41:$AJ$406"),INDIRECT($A$5&amp;"!$AK$41:$AK$406"))*SUM($F$3:$I$3)</f>
        <v>0</v>
      </c>
      <c r="C175" s="70" cm="1">
        <f t="array" aca="1" ref="C175" ca="1">_xlfn.XLOOKUP(A175,INDIRECT($A$5&amp;"!$AJ$41:$AJ$406"),INDIRECT($A$5&amp;"!$AL$41:$AL$406"))*SUM($F$3:$I$3)</f>
        <v>13.5</v>
      </c>
      <c r="D175" s="70" cm="1">
        <f t="array" aca="1" ref="D175" ca="1">_xlfn.XLOOKUP(A175,INDIRECT($A$5&amp;"!$AJ$41:$AJ$406"),INDIRECT($A$5&amp;"!$AO$41:$AO$406"))*SUM($F$3:$I$3)</f>
        <v>13.5</v>
      </c>
      <c r="E175" s="34" cm="1">
        <f t="array" ref="E175">SUMPRODUCT(('PT Storengy'!$B$8:$K$372)*('PT Storengy'!$A$8:$A$372=$A175)*('PT Storengy'!$B$5:$K$5=$A$6)*('PT Storengy'!$B$7:$K$7=$A$7))</f>
        <v>0.1</v>
      </c>
      <c r="F175" s="119">
        <f t="shared" ca="1" si="20"/>
        <v>13.1649257</v>
      </c>
      <c r="G175" s="176">
        <f t="shared" ca="1" si="23"/>
        <v>0.97114999999999996</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0.40144562183658744</v>
      </c>
      <c r="I175" s="71">
        <f t="shared" ca="1" si="24"/>
        <v>54.4313</v>
      </c>
      <c r="J175" s="118" cm="1">
        <f t="array" aca="1" ref="J175" ca="1">IF(COUNTIFS('PTC GRTgaz'!$K$7:$K$15996,"",'PTC GRTgaz'!$A$7:$A$15996,J$16,'PTC GRTgaz'!$D$7:$D$15996,$A175,'PTC GRTgaz'!$C$7:$C$15996,"DEL")&gt;0,J$14,SUMIFS('PTC GRTgaz'!$K$7:$K$15996,'PTC GRTgaz'!$A$7:$A$15996,J$16,'PTC GRTgaz'!$D$7:$D$15996,$A175,'PTC GRTgaz'!$C$7:$C$15996,"DEL")*1.0026*$F$4/INDIRECT($A$4&amp;"!D9"))</f>
        <v>150.65359477124181</v>
      </c>
      <c r="K175" s="118">
        <v>1000</v>
      </c>
      <c r="L175" s="119">
        <f t="shared" ca="1" si="21"/>
        <v>13.164925770882352</v>
      </c>
      <c r="M175" s="176">
        <f t="shared" ca="1" si="25"/>
        <v>0.97114999999999996</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0.40144562183658744</v>
      </c>
      <c r="O175" s="71">
        <f t="shared" ca="1" si="26"/>
        <v>54.431303431372584</v>
      </c>
      <c r="S175" s="119">
        <f t="shared" ca="1" si="22"/>
        <v>16.03828839923748</v>
      </c>
      <c r="T175" s="54">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0.35624728850325371</v>
      </c>
      <c r="V175" s="71">
        <f t="shared" ca="1" si="28"/>
        <v>53.669934640522854</v>
      </c>
    </row>
    <row r="176" spans="1:22" x14ac:dyDescent="0.35">
      <c r="A176" s="32">
        <f t="shared" si="29"/>
        <v>45907</v>
      </c>
      <c r="B176" s="70" cm="1">
        <f t="array" aca="1" ref="B176" ca="1">_xlfn.XLOOKUP(A176,INDIRECT($A$5&amp;"!$AJ$41:$AJ$406"),INDIRECT($A$5&amp;"!$AK$41:$AK$406"))*SUM($F$3:$I$3)</f>
        <v>0</v>
      </c>
      <c r="C176" s="70" cm="1">
        <f t="array" aca="1" ref="C176" ca="1">_xlfn.XLOOKUP(A176,INDIRECT($A$5&amp;"!$AJ$41:$AJ$406"),INDIRECT($A$5&amp;"!$AL$41:$AL$406"))*SUM($F$3:$I$3)</f>
        <v>13.5</v>
      </c>
      <c r="D176" s="70" cm="1">
        <f t="array" aca="1" ref="D176" ca="1">_xlfn.XLOOKUP(A176,INDIRECT($A$5&amp;"!$AJ$41:$AJ$406"),INDIRECT($A$5&amp;"!$AO$41:$AO$406"))*SUM($F$3:$I$3)</f>
        <v>13.5</v>
      </c>
      <c r="E176" s="34" cm="1">
        <f t="array" ref="E176">SUMPRODUCT(('PT Storengy'!$B$8:$K$372)*('PT Storengy'!$A$8:$A$372=$A176)*('PT Storengy'!$B$5:$K$5=$A$6)*('PT Storengy'!$B$7:$K$7=$A$7))</f>
        <v>0.1</v>
      </c>
      <c r="F176" s="119">
        <f t="shared" ca="1" si="20"/>
        <v>13.218500899999999</v>
      </c>
      <c r="G176" s="176">
        <f t="shared" ca="1" si="23"/>
        <v>0.97518000000000005</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0.39513195516992061</v>
      </c>
      <c r="I176" s="71">
        <f t="shared" ca="1" si="24"/>
        <v>53.575200000000002</v>
      </c>
      <c r="J176" s="118" cm="1">
        <f t="array" aca="1" ref="J176" ca="1">IF(COUNTIFS('PTC GRTgaz'!$K$7:$K$15996,"",'PTC GRTgaz'!$A$7:$A$15996,J$16,'PTC GRTgaz'!$D$7:$D$15996,$A176,'PTC GRTgaz'!$C$7:$C$15996,"DEL")&gt;0,J$14,SUMIFS('PTC GRTgaz'!$K$7:$K$15996,'PTC GRTgaz'!$A$7:$A$15996,J$16,'PTC GRTgaz'!$D$7:$D$15996,$A176,'PTC GRTgaz'!$C$7:$C$15996,"DEL")*1.0026*$F$4/INDIRECT($A$4&amp;"!D9"))</f>
        <v>150.65359477124181</v>
      </c>
      <c r="K176" s="118">
        <v>1000</v>
      </c>
      <c r="L176" s="119">
        <f t="shared" ca="1" si="21"/>
        <v>13.218501015392157</v>
      </c>
      <c r="M176" s="176">
        <f t="shared" ca="1" si="25"/>
        <v>0.97518000000000005</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0.39513195516992061</v>
      </c>
      <c r="O176" s="71">
        <f t="shared" ca="1" si="26"/>
        <v>53.57524450980393</v>
      </c>
      <c r="S176" s="119">
        <f t="shared" ca="1" si="22"/>
        <v>16.091958333878004</v>
      </c>
      <c r="T176" s="54">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0.35624728850325371</v>
      </c>
      <c r="V176" s="71">
        <f t="shared" ca="1" si="28"/>
        <v>53.669934640522854</v>
      </c>
    </row>
    <row r="177" spans="1:22" x14ac:dyDescent="0.35">
      <c r="A177" s="32">
        <f t="shared" si="29"/>
        <v>45908</v>
      </c>
      <c r="B177" s="70" cm="1">
        <f t="array" aca="1" ref="B177" ca="1">_xlfn.XLOOKUP(A177,INDIRECT($A$5&amp;"!$AJ$41:$AJ$406"),INDIRECT($A$5&amp;"!$AK$41:$AK$406"))*SUM($F$3:$I$3)</f>
        <v>0</v>
      </c>
      <c r="C177" s="70" cm="1">
        <f t="array" aca="1" ref="C177" ca="1">_xlfn.XLOOKUP(A177,INDIRECT($A$5&amp;"!$AJ$41:$AJ$406"),INDIRECT($A$5&amp;"!$AL$41:$AL$406"))*SUM($F$3:$I$3)</f>
        <v>13.5</v>
      </c>
      <c r="D177" s="70" cm="1">
        <f t="array" aca="1" ref="D177" ca="1">_xlfn.XLOOKUP(A177,INDIRECT($A$5&amp;"!$AJ$41:$AJ$406"),INDIRECT($A$5&amp;"!$AO$41:$AO$406"))*SUM($F$3:$I$3)</f>
        <v>13.5</v>
      </c>
      <c r="E177" s="34" cm="1">
        <f t="array" ref="E177">SUMPRODUCT(('PT Storengy'!$B$8:$K$372)*('PT Storengy'!$A$8:$A$372=$A177)*('PT Storengy'!$B$5:$K$5=$A$6)*('PT Storengy'!$B$7:$K$7=$A$7))</f>
        <v>0.4</v>
      </c>
      <c r="F177" s="119">
        <f t="shared" ca="1" si="20"/>
        <v>13.253655499999999</v>
      </c>
      <c r="G177" s="176">
        <f t="shared" ca="1" si="23"/>
        <v>0.97914999999999996</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0.38891228850325404</v>
      </c>
      <c r="I177" s="71">
        <f t="shared" ca="1" si="24"/>
        <v>35.154600000000002</v>
      </c>
      <c r="J177" s="118" cm="1">
        <f t="array" aca="1" ref="J177" ca="1">IF(COUNTIFS('PTC GRTgaz'!$K$7:$K$15996,"",'PTC GRTgaz'!$A$7:$A$15996,J$16,'PTC GRTgaz'!$D$7:$D$15996,$A177,'PTC GRTgaz'!$C$7:$C$15996,"DEL")&gt;0,J$14,SUMIFS('PTC GRTgaz'!$K$7:$K$15996,'PTC GRTgaz'!$A$7:$A$15996,J$16,'PTC GRTgaz'!$D$7:$D$15996,$A177,'PTC GRTgaz'!$C$7:$C$15996,"DEL")*1.0026*$F$4/INDIRECT($A$4&amp;"!D9"))</f>
        <v>150.65359477124181</v>
      </c>
      <c r="K177" s="118">
        <v>1000</v>
      </c>
      <c r="L177" s="119">
        <f t="shared" ca="1" si="21"/>
        <v>13.253655635980392</v>
      </c>
      <c r="M177" s="176">
        <f t="shared" ca="1" si="25"/>
        <v>0.97914999999999996</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0.38891228850325404</v>
      </c>
      <c r="O177" s="71">
        <f t="shared" ca="1" si="26"/>
        <v>35.154620588235311</v>
      </c>
      <c r="S177" s="119">
        <f t="shared" ca="1" si="22"/>
        <v>16.145628268518529</v>
      </c>
      <c r="T177" s="54">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0.35624728850325371</v>
      </c>
      <c r="V177" s="71">
        <f t="shared" ca="1" si="28"/>
        <v>53.669934640522854</v>
      </c>
    </row>
    <row r="178" spans="1:22" x14ac:dyDescent="0.35">
      <c r="A178" s="32">
        <f t="shared" si="29"/>
        <v>45909</v>
      </c>
      <c r="B178" s="70" cm="1">
        <f t="array" aca="1" ref="B178" ca="1">_xlfn.XLOOKUP(A178,INDIRECT($A$5&amp;"!$AJ$41:$AJ$406"),INDIRECT($A$5&amp;"!$AK$41:$AK$406"))*SUM($F$3:$I$3)</f>
        <v>0</v>
      </c>
      <c r="C178" s="70" cm="1">
        <f t="array" aca="1" ref="C178" ca="1">_xlfn.XLOOKUP(A178,INDIRECT($A$5&amp;"!$AJ$41:$AJ$406"),INDIRECT($A$5&amp;"!$AL$41:$AL$406"))*SUM($F$3:$I$3)</f>
        <v>13.5</v>
      </c>
      <c r="D178" s="70" cm="1">
        <f t="array" aca="1" ref="D178" ca="1">_xlfn.XLOOKUP(A178,INDIRECT($A$5&amp;"!$AJ$41:$AJ$406"),INDIRECT($A$5&amp;"!$AO$41:$AO$406"))*SUM($F$3:$I$3)</f>
        <v>13.5</v>
      </c>
      <c r="E178" s="34" cm="1">
        <f t="array" ref="E178">SUMPRODUCT(('PT Storengy'!$B$8:$K$372)*('PT Storengy'!$A$8:$A$372=$A178)*('PT Storengy'!$B$5:$K$5=$A$6)*('PT Storengy'!$B$7:$K$7=$A$7))</f>
        <v>0.4</v>
      </c>
      <c r="F178" s="119">
        <f t="shared" ca="1" si="20"/>
        <v>13.288441899999999</v>
      </c>
      <c r="G178" s="176">
        <f t="shared" ca="1" si="23"/>
        <v>0.98175000000000001</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0.38483895516992067</v>
      </c>
      <c r="I178" s="71">
        <f t="shared" ca="1" si="24"/>
        <v>34.7864</v>
      </c>
      <c r="J178" s="118" cm="1">
        <f t="array" aca="1" ref="J178" ca="1">IF(COUNTIFS('PTC GRTgaz'!$K$7:$K$15996,"",'PTC GRTgaz'!$A$7:$A$15996,J$16,'PTC GRTgaz'!$D$7:$D$15996,$A178,'PTC GRTgaz'!$C$7:$C$15996,"DEL")&gt;0,J$14,SUMIFS('PTC GRTgaz'!$K$7:$K$15996,'PTC GRTgaz'!$A$7:$A$15996,J$16,'PTC GRTgaz'!$D$7:$D$15996,$A178,'PTC GRTgaz'!$C$7:$C$15996,"DEL")*1.0026*$F$4/INDIRECT($A$4&amp;"!D9"))</f>
        <v>150.65359477124181</v>
      </c>
      <c r="K178" s="118">
        <v>1000</v>
      </c>
      <c r="L178" s="119">
        <f t="shared" ca="1" si="21"/>
        <v>13.288442059183007</v>
      </c>
      <c r="M178" s="176">
        <f t="shared" ca="1" si="25"/>
        <v>0.98175000000000001</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0.38483895516992067</v>
      </c>
      <c r="O178" s="71">
        <f t="shared" ca="1" si="26"/>
        <v>34.786423202614394</v>
      </c>
      <c r="S178" s="119">
        <f t="shared" ca="1" si="22"/>
        <v>16.199298203159053</v>
      </c>
      <c r="T178" s="54">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0.35624728850325371</v>
      </c>
      <c r="V178" s="71">
        <f t="shared" ca="1" si="28"/>
        <v>53.669934640522854</v>
      </c>
    </row>
    <row r="179" spans="1:22" x14ac:dyDescent="0.35">
      <c r="A179" s="32">
        <f t="shared" si="29"/>
        <v>45910</v>
      </c>
      <c r="B179" s="70" cm="1">
        <f t="array" aca="1" ref="B179" ca="1">_xlfn.XLOOKUP(A179,INDIRECT($A$5&amp;"!$AJ$41:$AJ$406"),INDIRECT($A$5&amp;"!$AK$41:$AK$406"))*SUM($F$3:$I$3)</f>
        <v>0</v>
      </c>
      <c r="C179" s="70" cm="1">
        <f t="array" aca="1" ref="C179" ca="1">_xlfn.XLOOKUP(A179,INDIRECT($A$5&amp;"!$AJ$41:$AJ$406"),INDIRECT($A$5&amp;"!$AL$41:$AL$406"))*SUM($F$3:$I$3)</f>
        <v>13.5</v>
      </c>
      <c r="D179" s="70" cm="1">
        <f t="array" aca="1" ref="D179" ca="1">_xlfn.XLOOKUP(A179,INDIRECT($A$5&amp;"!$AJ$41:$AJ$406"),INDIRECT($A$5&amp;"!$AO$41:$AO$406"))*SUM($F$3:$I$3)</f>
        <v>13.5</v>
      </c>
      <c r="E179" s="34" cm="1">
        <f t="array" ref="E179">SUMPRODUCT(('PT Storengy'!$B$8:$K$372)*('PT Storengy'!$A$8:$A$372=$A179)*('PT Storengy'!$B$5:$K$5=$A$6)*('PT Storengy'!$B$7:$K$7=$A$7))</f>
        <v>0.4</v>
      </c>
      <c r="F179" s="119">
        <f t="shared" ca="1" si="20"/>
        <v>13.322862999999998</v>
      </c>
      <c r="G179" s="176">
        <f t="shared" ca="1" si="23"/>
        <v>0.98433000000000004</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0.38079695516992063</v>
      </c>
      <c r="I179" s="71">
        <f t="shared" ca="1" si="24"/>
        <v>34.421100000000003</v>
      </c>
      <c r="J179" s="118" cm="1">
        <f t="array" aca="1" ref="J179" ca="1">IF(COUNTIFS('PTC GRTgaz'!$K$7:$K$15996,"",'PTC GRTgaz'!$A$7:$A$15996,J$16,'PTC GRTgaz'!$D$7:$D$15996,$A179,'PTC GRTgaz'!$C$7:$C$15996,"DEL")&gt;0,J$14,SUMIFS('PTC GRTgaz'!$K$7:$K$15996,'PTC GRTgaz'!$A$7:$A$15996,J$16,'PTC GRTgaz'!$D$7:$D$15996,$A179,'PTC GRTgaz'!$C$7:$C$15996,"DEL")*1.0026*$F$4/INDIRECT($A$4&amp;"!D9"))</f>
        <v>150.65359477124181</v>
      </c>
      <c r="K179" s="118">
        <v>1000</v>
      </c>
      <c r="L179" s="119">
        <f t="shared" ca="1" si="21"/>
        <v>13.322863117287582</v>
      </c>
      <c r="M179" s="176">
        <f t="shared" ca="1" si="25"/>
        <v>0.98433000000000004</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0.38079695516992063</v>
      </c>
      <c r="O179" s="71">
        <f t="shared" ca="1" si="26"/>
        <v>34.421058104575174</v>
      </c>
      <c r="S179" s="119">
        <f t="shared" ca="1" si="22"/>
        <v>16.252968137799577</v>
      </c>
      <c r="T179" s="54">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0.35624728850325371</v>
      </c>
      <c r="V179" s="71">
        <f t="shared" ca="1" si="28"/>
        <v>53.669934640522854</v>
      </c>
    </row>
    <row r="180" spans="1:22" x14ac:dyDescent="0.35">
      <c r="A180" s="32">
        <f t="shared" si="29"/>
        <v>45911</v>
      </c>
      <c r="B180" s="70" cm="1">
        <f t="array" aca="1" ref="B180" ca="1">_xlfn.XLOOKUP(A180,INDIRECT($A$5&amp;"!$AJ$41:$AJ$406"),INDIRECT($A$5&amp;"!$AK$41:$AK$406"))*SUM($F$3:$I$3)</f>
        <v>0</v>
      </c>
      <c r="C180" s="70" cm="1">
        <f t="array" aca="1" ref="C180" ca="1">_xlfn.XLOOKUP(A180,INDIRECT($A$5&amp;"!$AJ$41:$AJ$406"),INDIRECT($A$5&amp;"!$AL$41:$AL$406"))*SUM($F$3:$I$3)</f>
        <v>13.5</v>
      </c>
      <c r="D180" s="70" cm="1">
        <f t="array" aca="1" ref="D180" ca="1">_xlfn.XLOOKUP(A180,INDIRECT($A$5&amp;"!$AJ$41:$AJ$406"),INDIRECT($A$5&amp;"!$AO$41:$AO$406"))*SUM($F$3:$I$3)</f>
        <v>13.5</v>
      </c>
      <c r="E180" s="34" cm="1">
        <f t="array" ref="E180">SUMPRODUCT(('PT Storengy'!$B$8:$K$372)*('PT Storengy'!$A$8:$A$372=$A180)*('PT Storengy'!$B$5:$K$5=$A$6)*('PT Storengy'!$B$7:$K$7=$A$7))</f>
        <v>0.4</v>
      </c>
      <c r="F180" s="119">
        <f t="shared" ca="1" si="20"/>
        <v>13.356922899999999</v>
      </c>
      <c r="G180" s="176">
        <f t="shared" ca="1" si="23"/>
        <v>0.98687999999999998</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0.37680195516992077</v>
      </c>
      <c r="I180" s="71">
        <f t="shared" ca="1" si="24"/>
        <v>34.059899999999999</v>
      </c>
      <c r="J180" s="118" cm="1">
        <f t="array" aca="1" ref="J180" ca="1">IF(COUNTIFS('PTC GRTgaz'!$K$7:$K$15996,"",'PTC GRTgaz'!$A$7:$A$15996,J$16,'PTC GRTgaz'!$D$7:$D$15996,$A180,'PTC GRTgaz'!$C$7:$C$15996,"DEL")&gt;0,J$14,SUMIFS('PTC GRTgaz'!$K$7:$K$15996,'PTC GRTgaz'!$A$7:$A$15996,J$16,'PTC GRTgaz'!$D$7:$D$15996,$A180,'PTC GRTgaz'!$C$7:$C$15996,"DEL")*1.0026*$F$4/INDIRECT($A$4&amp;"!D9"))</f>
        <v>150.65359477124181</v>
      </c>
      <c r="K180" s="118">
        <v>1000</v>
      </c>
      <c r="L180" s="119">
        <f t="shared" ca="1" si="21"/>
        <v>13.35692305872549</v>
      </c>
      <c r="M180" s="176">
        <f t="shared" ca="1" si="25"/>
        <v>0.98687999999999998</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0.37680195516992077</v>
      </c>
      <c r="O180" s="71">
        <f t="shared" ca="1" si="26"/>
        <v>34.05994143790852</v>
      </c>
      <c r="S180" s="119">
        <f t="shared" ca="1" si="22"/>
        <v>16.306638072440101</v>
      </c>
      <c r="T180" s="54">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0.35624728850325371</v>
      </c>
      <c r="V180" s="71">
        <f t="shared" ca="1" si="28"/>
        <v>53.669934640522854</v>
      </c>
    </row>
    <row r="181" spans="1:22" x14ac:dyDescent="0.35">
      <c r="A181" s="32">
        <f t="shared" si="29"/>
        <v>45912</v>
      </c>
      <c r="B181" s="70" cm="1">
        <f t="array" aca="1" ref="B181" ca="1">_xlfn.XLOOKUP(A181,INDIRECT($A$5&amp;"!$AJ$41:$AJ$406"),INDIRECT($A$5&amp;"!$AK$41:$AK$406"))*SUM($F$3:$I$3)</f>
        <v>0</v>
      </c>
      <c r="C181" s="70" cm="1">
        <f t="array" aca="1" ref="C181" ca="1">_xlfn.XLOOKUP(A181,INDIRECT($A$5&amp;"!$AJ$41:$AJ$406"),INDIRECT($A$5&amp;"!$AL$41:$AL$406"))*SUM($F$3:$I$3)</f>
        <v>13.5</v>
      </c>
      <c r="D181" s="70" cm="1">
        <f t="array" aca="1" ref="D181" ca="1">_xlfn.XLOOKUP(A181,INDIRECT($A$5&amp;"!$AJ$41:$AJ$406"),INDIRECT($A$5&amp;"!$AO$41:$AO$406"))*SUM($F$3:$I$3)</f>
        <v>13.5</v>
      </c>
      <c r="E181" s="34" cm="1">
        <f t="array" ref="E181">SUMPRODUCT(('PT Storengy'!$B$8:$K$372)*('PT Storengy'!$A$8:$A$372=$A181)*('PT Storengy'!$B$5:$K$5=$A$6)*('PT Storengy'!$B$7:$K$7=$A$7))</f>
        <v>0.4</v>
      </c>
      <c r="F181" s="119">
        <f t="shared" ca="1" si="20"/>
        <v>13.390625999999999</v>
      </c>
      <c r="G181" s="176">
        <f t="shared" ca="1" si="23"/>
        <v>0.98939999999999995</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0.37285395516992081</v>
      </c>
      <c r="I181" s="71">
        <f t="shared" ca="1" si="24"/>
        <v>33.703099999999999</v>
      </c>
      <c r="J181" s="118" cm="1">
        <f t="array" aca="1" ref="J181" ca="1">IF(COUNTIFS('PTC GRTgaz'!$K$7:$K$15996,"",'PTC GRTgaz'!$A$7:$A$15996,J$16,'PTC GRTgaz'!$D$7:$D$15996,$A181,'PTC GRTgaz'!$C$7:$C$15996,"DEL")&gt;0,J$14,SUMIFS('PTC GRTgaz'!$K$7:$K$15996,'PTC GRTgaz'!$A$7:$A$15996,J$16,'PTC GRTgaz'!$D$7:$D$15996,$A181,'PTC GRTgaz'!$C$7:$C$15996,"DEL")*1.0026*$F$4/INDIRECT($A$4&amp;"!D9"))</f>
        <v>150.65359477124181</v>
      </c>
      <c r="K181" s="118">
        <v>1000</v>
      </c>
      <c r="L181" s="119">
        <f t="shared" ca="1" si="21"/>
        <v>13.390626131928105</v>
      </c>
      <c r="M181" s="176">
        <f t="shared" ca="1" si="25"/>
        <v>0.98939999999999995</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0.37285395516992081</v>
      </c>
      <c r="O181" s="71">
        <f t="shared" ca="1" si="26"/>
        <v>33.703073202614405</v>
      </c>
      <c r="S181" s="119">
        <f t="shared" ca="1" si="22"/>
        <v>16.360308007080626</v>
      </c>
      <c r="T181" s="54">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0.35624728850325371</v>
      </c>
      <c r="V181" s="71">
        <f t="shared" ca="1" si="28"/>
        <v>53.669934640522854</v>
      </c>
    </row>
    <row r="182" spans="1:22" x14ac:dyDescent="0.35">
      <c r="A182" s="32">
        <f t="shared" si="29"/>
        <v>45913</v>
      </c>
      <c r="B182" s="70" cm="1">
        <f t="array" aca="1" ref="B182" ca="1">_xlfn.XLOOKUP(A182,INDIRECT($A$5&amp;"!$AJ$41:$AJ$406"),INDIRECT($A$5&amp;"!$AK$41:$AK$406"))*SUM($F$3:$I$3)</f>
        <v>0</v>
      </c>
      <c r="C182" s="70" cm="1">
        <f t="array" aca="1" ref="C182" ca="1">_xlfn.XLOOKUP(A182,INDIRECT($A$5&amp;"!$AJ$41:$AJ$406"),INDIRECT($A$5&amp;"!$AL$41:$AL$406"))*SUM($F$3:$I$3)</f>
        <v>13.5</v>
      </c>
      <c r="D182" s="70" cm="1">
        <f t="array" aca="1" ref="D182" ca="1">_xlfn.XLOOKUP(A182,INDIRECT($A$5&amp;"!$AJ$41:$AJ$406"),INDIRECT($A$5&amp;"!$AO$41:$AO$406"))*SUM($F$3:$I$3)</f>
        <v>13.5</v>
      </c>
      <c r="E182" s="34" cm="1">
        <f t="array" ref="E182">SUMPRODUCT(('PT Storengy'!$B$8:$K$372)*('PT Storengy'!$A$8:$A$372=$A182)*('PT Storengy'!$B$5:$K$5=$A$6)*('PT Storengy'!$B$7:$K$7=$A$7))</f>
        <v>0.4</v>
      </c>
      <c r="F182" s="119">
        <f t="shared" ca="1" si="20"/>
        <v>13.423974999999999</v>
      </c>
      <c r="G182" s="176">
        <f t="shared" ca="1" si="23"/>
        <v>0.9919</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0.36893728850325402</v>
      </c>
      <c r="I182" s="71">
        <f t="shared" ca="1" si="24"/>
        <v>33.348999999999997</v>
      </c>
      <c r="J182" s="118" cm="1">
        <f t="array" aca="1" ref="J182" ca="1">IF(COUNTIFS('PTC GRTgaz'!$K$7:$K$15996,"",'PTC GRTgaz'!$A$7:$A$15996,J$16,'PTC GRTgaz'!$D$7:$D$15996,$A182,'PTC GRTgaz'!$C$7:$C$15996,"DEL")&gt;0,J$14,SUMIFS('PTC GRTgaz'!$K$7:$K$15996,'PTC GRTgaz'!$A$7:$A$15996,J$16,'PTC GRTgaz'!$D$7:$D$15996,$A182,'PTC GRTgaz'!$C$7:$C$15996,"DEL")*1.0026*$F$4/INDIRECT($A$4&amp;"!D9"))</f>
        <v>150.65359477124181</v>
      </c>
      <c r="K182" s="118">
        <v>1000</v>
      </c>
      <c r="L182" s="119">
        <f t="shared" ca="1" si="21"/>
        <v>13.423975169183008</v>
      </c>
      <c r="M182" s="176">
        <f t="shared" ca="1" si="25"/>
        <v>0.9919</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0.36893728850325402</v>
      </c>
      <c r="O182" s="71">
        <f t="shared" ca="1" si="26"/>
        <v>33.349037254901972</v>
      </c>
      <c r="S182" s="119">
        <f t="shared" ca="1" si="22"/>
        <v>16.41397794172115</v>
      </c>
      <c r="T182" s="54">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0.35624728850325371</v>
      </c>
      <c r="V182" s="71">
        <f t="shared" ca="1" si="28"/>
        <v>53.669934640522854</v>
      </c>
    </row>
    <row r="183" spans="1:22" x14ac:dyDescent="0.35">
      <c r="A183" s="32">
        <f t="shared" si="29"/>
        <v>45914</v>
      </c>
      <c r="B183" s="70" cm="1">
        <f t="array" aca="1" ref="B183" ca="1">_xlfn.XLOOKUP(A183,INDIRECT($A$5&amp;"!$AJ$41:$AJ$406"),INDIRECT($A$5&amp;"!$AK$41:$AK$406"))*SUM($F$3:$I$3)</f>
        <v>0</v>
      </c>
      <c r="C183" s="70" cm="1">
        <f t="array" aca="1" ref="C183" ca="1">_xlfn.XLOOKUP(A183,INDIRECT($A$5&amp;"!$AJ$41:$AJ$406"),INDIRECT($A$5&amp;"!$AL$41:$AL$406"))*SUM($F$3:$I$3)</f>
        <v>13.5</v>
      </c>
      <c r="D183" s="70" cm="1">
        <f t="array" aca="1" ref="D183" ca="1">_xlfn.XLOOKUP(A183,INDIRECT($A$5&amp;"!$AJ$41:$AJ$406"),INDIRECT($A$5&amp;"!$AO$41:$AO$406"))*SUM($F$3:$I$3)</f>
        <v>13.5</v>
      </c>
      <c r="E183" s="34" cm="1">
        <f t="array" ref="E183">SUMPRODUCT(('PT Storengy'!$B$8:$K$372)*('PT Storengy'!$A$8:$A$372=$A183)*('PT Storengy'!$B$5:$K$5=$A$6)*('PT Storengy'!$B$7:$K$7=$A$7))</f>
        <v>0.4</v>
      </c>
      <c r="F183" s="119">
        <f t="shared" ca="1" si="20"/>
        <v>13.456974199999999</v>
      </c>
      <c r="G183" s="176">
        <f t="shared" ca="1" si="23"/>
        <v>0.99436999999999998</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0.36506762183658742</v>
      </c>
      <c r="I183" s="71">
        <f t="shared" ca="1" si="24"/>
        <v>32.999200000000002</v>
      </c>
      <c r="J183" s="118" cm="1">
        <f t="array" aca="1" ref="J183" ca="1">IF(COUNTIFS('PTC GRTgaz'!$K$7:$K$15996,"",'PTC GRTgaz'!$A$7:$A$15996,J$16,'PTC GRTgaz'!$D$7:$D$15996,$A183,'PTC GRTgaz'!$C$7:$C$15996,"DEL")&gt;0,J$14,SUMIFS('PTC GRTgaz'!$K$7:$K$15996,'PTC GRTgaz'!$A$7:$A$15996,J$16,'PTC GRTgaz'!$D$7:$D$15996,$A183,'PTC GRTgaz'!$C$7:$C$15996,"DEL")*1.0026*$F$4/INDIRECT($A$4&amp;"!D9"))</f>
        <v>150.65359477124181</v>
      </c>
      <c r="K183" s="118">
        <v>1000</v>
      </c>
      <c r="L183" s="119">
        <f t="shared" ca="1" si="21"/>
        <v>13.45697441892157</v>
      </c>
      <c r="M183" s="176">
        <f t="shared" ca="1" si="25"/>
        <v>0.99436999999999998</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0.36506762183658742</v>
      </c>
      <c r="O183" s="71">
        <f t="shared" ca="1" si="26"/>
        <v>32.999249738562114</v>
      </c>
      <c r="S183" s="119">
        <f t="shared" ca="1" si="22"/>
        <v>16.467647876361674</v>
      </c>
      <c r="T183" s="54">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0.35624728850325371</v>
      </c>
      <c r="V183" s="71">
        <f t="shared" ca="1" si="28"/>
        <v>53.669934640522854</v>
      </c>
    </row>
    <row r="184" spans="1:22" x14ac:dyDescent="0.35">
      <c r="A184" s="32">
        <f t="shared" si="29"/>
        <v>45915</v>
      </c>
      <c r="B184" s="70" cm="1">
        <f t="array" aca="1" ref="B184" ca="1">_xlfn.XLOOKUP(A184,INDIRECT($A$5&amp;"!$AJ$41:$AJ$406"),INDIRECT($A$5&amp;"!$AK$41:$AK$406"))*SUM($F$3:$I$3)</f>
        <v>0</v>
      </c>
      <c r="C184" s="70" cm="1">
        <f t="array" aca="1" ref="C184" ca="1">_xlfn.XLOOKUP(A184,INDIRECT($A$5&amp;"!$AJ$41:$AJ$406"),INDIRECT($A$5&amp;"!$AL$41:$AL$406"))*SUM($F$3:$I$3)</f>
        <v>13.5</v>
      </c>
      <c r="D184" s="70" cm="1">
        <f t="array" aca="1" ref="D184" ca="1">_xlfn.XLOOKUP(A184,INDIRECT($A$5&amp;"!$AJ$41:$AJ$406"),INDIRECT($A$5&amp;"!$AO$41:$AO$406"))*SUM($F$3:$I$3)</f>
        <v>13.5</v>
      </c>
      <c r="E184" s="34" cm="1">
        <f t="array" ref="E184">SUMPRODUCT(('PT Storengy'!$B$8:$K$372)*('PT Storengy'!$A$8:$A$372=$A184)*('PT Storengy'!$B$5:$K$5=$A$6)*('PT Storengy'!$B$7:$K$7=$A$7))</f>
        <v>0.65</v>
      </c>
      <c r="F184" s="119">
        <f t="shared" ca="1" si="20"/>
        <v>13.476022199999999</v>
      </c>
      <c r="G184" s="176">
        <f t="shared" ca="1" si="23"/>
        <v>0.99680999999999997</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0.36124495516992072</v>
      </c>
      <c r="I184" s="71">
        <f t="shared" ca="1" si="24"/>
        <v>19.047999999999998</v>
      </c>
      <c r="J184" s="118" cm="1">
        <f t="array" aca="1" ref="J184" ca="1">IF(COUNTIFS('PTC GRTgaz'!$K$7:$K$15996,"",'PTC GRTgaz'!$A$7:$A$15996,J$16,'PTC GRTgaz'!$D$7:$D$15996,$A184,'PTC GRTgaz'!$C$7:$C$15996,"DEL")&gt;0,J$14,SUMIFS('PTC GRTgaz'!$K$7:$K$15996,'PTC GRTgaz'!$A$7:$A$15996,J$16,'PTC GRTgaz'!$D$7:$D$15996,$A184,'PTC GRTgaz'!$C$7:$C$15996,"DEL")*1.0026*$F$4/INDIRECT($A$4&amp;"!D9"))</f>
        <v>150.65359477124181</v>
      </c>
      <c r="K184" s="118">
        <v>1000</v>
      </c>
      <c r="L184" s="119">
        <f t="shared" ca="1" si="21"/>
        <v>13.476022416802834</v>
      </c>
      <c r="M184" s="176">
        <f t="shared" ca="1" si="25"/>
        <v>0.99680999999999997</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0.36124495516992072</v>
      </c>
      <c r="O184" s="71">
        <f t="shared" ca="1" si="26"/>
        <v>19.047997881263626</v>
      </c>
      <c r="S184" s="119">
        <f t="shared" ca="1" si="22"/>
        <v>16.521317811002199</v>
      </c>
      <c r="T184" s="54">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0.35624728850325371</v>
      </c>
      <c r="V184" s="71">
        <f t="shared" ca="1" si="28"/>
        <v>53.669934640522854</v>
      </c>
    </row>
    <row r="185" spans="1:22" x14ac:dyDescent="0.35">
      <c r="A185" s="32">
        <f t="shared" si="29"/>
        <v>45916</v>
      </c>
      <c r="B185" s="70" cm="1">
        <f t="array" aca="1" ref="B185" ca="1">_xlfn.XLOOKUP(A185,INDIRECT($A$5&amp;"!$AJ$41:$AJ$406"),INDIRECT($A$5&amp;"!$AK$41:$AK$406"))*SUM($F$3:$I$3)</f>
        <v>0</v>
      </c>
      <c r="C185" s="70" cm="1">
        <f t="array" aca="1" ref="C185" ca="1">_xlfn.XLOOKUP(A185,INDIRECT($A$5&amp;"!$AJ$41:$AJ$406"),INDIRECT($A$5&amp;"!$AL$41:$AL$406"))*SUM($F$3:$I$3)</f>
        <v>13.5</v>
      </c>
      <c r="D185" s="70" cm="1">
        <f t="array" aca="1" ref="D185" ca="1">_xlfn.XLOOKUP(A185,INDIRECT($A$5&amp;"!$AJ$41:$AJ$406"),INDIRECT($A$5&amp;"!$AO$41:$AO$406"))*SUM($F$3:$I$3)</f>
        <v>13.5</v>
      </c>
      <c r="E185" s="34" cm="1">
        <f t="array" ref="E185">SUMPRODUCT(('PT Storengy'!$B$8:$K$372)*('PT Storengy'!$A$8:$A$372=$A185)*('PT Storengy'!$B$5:$K$5=$A$6)*('PT Storengy'!$B$7:$K$7=$A$7))</f>
        <v>0.65</v>
      </c>
      <c r="F185" s="119">
        <f t="shared" ca="1" si="20"/>
        <v>13.4949537</v>
      </c>
      <c r="G185" s="176">
        <f t="shared" ca="1" si="23"/>
        <v>0.99822</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0.35903595516992071</v>
      </c>
      <c r="I185" s="71">
        <f t="shared" ca="1" si="24"/>
        <v>18.9315</v>
      </c>
      <c r="J185" s="118" cm="1">
        <f t="array" aca="1" ref="J185" ca="1">IF(COUNTIFS('PTC GRTgaz'!$K$7:$K$15996,"",'PTC GRTgaz'!$A$7:$A$15996,J$16,'PTC GRTgaz'!$D$7:$D$15996,$A185,'PTC GRTgaz'!$C$7:$C$15996,"DEL")&gt;0,J$14,SUMIFS('PTC GRTgaz'!$K$7:$K$15996,'PTC GRTgaz'!$A$7:$A$15996,J$16,'PTC GRTgaz'!$D$7:$D$15996,$A185,'PTC GRTgaz'!$C$7:$C$15996,"DEL")*1.0026*$F$4/INDIRECT($A$4&amp;"!D9"))</f>
        <v>150.65359477124181</v>
      </c>
      <c r="K185" s="118">
        <v>1000</v>
      </c>
      <c r="L185" s="119">
        <f t="shared" ca="1" si="21"/>
        <v>13.4949539368573</v>
      </c>
      <c r="M185" s="176">
        <f t="shared" ca="1" si="25"/>
        <v>0.99822</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0.35903595516992071</v>
      </c>
      <c r="O185" s="71">
        <f t="shared" ca="1" si="26"/>
        <v>18.93152005446624</v>
      </c>
      <c r="S185" s="119">
        <f t="shared" ca="1" si="22"/>
        <v>16.574987745642723</v>
      </c>
      <c r="T185" s="54">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0.35624728850325371</v>
      </c>
      <c r="V185" s="71">
        <f t="shared" ca="1" si="28"/>
        <v>53.669934640522854</v>
      </c>
    </row>
    <row r="186" spans="1:22" x14ac:dyDescent="0.35">
      <c r="A186" s="32">
        <f t="shared" si="29"/>
        <v>45917</v>
      </c>
      <c r="B186" s="70" cm="1">
        <f t="array" aca="1" ref="B186" ca="1">_xlfn.XLOOKUP(A186,INDIRECT($A$5&amp;"!$AJ$41:$AJ$406"),INDIRECT($A$5&amp;"!$AK$41:$AK$406"))*SUM($F$3:$I$3)</f>
        <v>0</v>
      </c>
      <c r="C186" s="70" cm="1">
        <f t="array" aca="1" ref="C186" ca="1">_xlfn.XLOOKUP(A186,INDIRECT($A$5&amp;"!$AJ$41:$AJ$406"),INDIRECT($A$5&amp;"!$AL$41:$AL$406"))*SUM($F$3:$I$3)</f>
        <v>13.5</v>
      </c>
      <c r="D186" s="70" cm="1">
        <f t="array" aca="1" ref="D186" ca="1">_xlfn.XLOOKUP(A186,INDIRECT($A$5&amp;"!$AJ$41:$AJ$406"),INDIRECT($A$5&amp;"!$AO$41:$AO$406"))*SUM($F$3:$I$3)</f>
        <v>13.5</v>
      </c>
      <c r="E186" s="34" cm="1">
        <f t="array" ref="E186">SUMPRODUCT(('PT Storengy'!$B$8:$K$372)*('PT Storengy'!$A$8:$A$372=$A186)*('PT Storengy'!$B$5:$K$5=$A$6)*('PT Storengy'!$B$7:$K$7=$A$7))</f>
        <v>0.6</v>
      </c>
      <c r="F186" s="119">
        <f t="shared" ca="1" si="20"/>
        <v>13.5</v>
      </c>
      <c r="G186" s="176">
        <f t="shared" ca="1" si="23"/>
        <v>0.99963000000000002</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0.35682695516992063</v>
      </c>
      <c r="I186" s="71">
        <f t="shared" ca="1" si="24"/>
        <v>5.0462999999999996</v>
      </c>
      <c r="J186" s="118" cm="1">
        <f t="array" aca="1" ref="J186" ca="1">IF(COUNTIFS('PTC GRTgaz'!$K$7:$K$15996,"",'PTC GRTgaz'!$A$7:$A$15996,J$16,'PTC GRTgaz'!$D$7:$D$15996,$A186,'PTC GRTgaz'!$C$7:$C$15996,"DEL")&gt;0,J$14,SUMIFS('PTC GRTgaz'!$K$7:$K$15996,'PTC GRTgaz'!$A$7:$A$15996,J$16,'PTC GRTgaz'!$D$7:$D$15996,$A186,'PTC GRTgaz'!$C$7:$C$15996,"DEL")*1.0026*$F$4/INDIRECT($A$4&amp;"!D9"))</f>
        <v>150.65359477124181</v>
      </c>
      <c r="K186" s="118">
        <v>1000</v>
      </c>
      <c r="L186" s="119">
        <f t="shared" ca="1" si="21"/>
        <v>13.5</v>
      </c>
      <c r="M186" s="176">
        <f t="shared" ca="1" si="25"/>
        <v>0.99963000000000002</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0.35682695516992063</v>
      </c>
      <c r="O186" s="71">
        <f t="shared" ca="1" si="26"/>
        <v>5.0460631426994951</v>
      </c>
      <c r="S186" s="119">
        <f t="shared" ca="1" si="22"/>
        <v>16.628657680283247</v>
      </c>
      <c r="T186" s="54">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0.35624728850325371</v>
      </c>
      <c r="V186" s="71">
        <f t="shared" ca="1" si="28"/>
        <v>53.669934640522854</v>
      </c>
    </row>
    <row r="187" spans="1:22" x14ac:dyDescent="0.35">
      <c r="A187" s="32">
        <f t="shared" si="29"/>
        <v>45918</v>
      </c>
      <c r="B187" s="70" cm="1">
        <f t="array" aca="1" ref="B187" ca="1">_xlfn.XLOOKUP(A187,INDIRECT($A$5&amp;"!$AJ$41:$AJ$406"),INDIRECT($A$5&amp;"!$AK$41:$AK$406"))*SUM($F$3:$I$3)</f>
        <v>0</v>
      </c>
      <c r="C187" s="70" cm="1">
        <f t="array" aca="1" ref="C187" ca="1">_xlfn.XLOOKUP(A187,INDIRECT($A$5&amp;"!$AJ$41:$AJ$406"),INDIRECT($A$5&amp;"!$AL$41:$AL$406"))*SUM($F$3:$I$3)</f>
        <v>13.5</v>
      </c>
      <c r="D187" s="70" cm="1">
        <f t="array" aca="1" ref="D187" ca="1">_xlfn.XLOOKUP(A187,INDIRECT($A$5&amp;"!$AJ$41:$AJ$406"),INDIRECT($A$5&amp;"!$AO$41:$AO$406"))*SUM($F$3:$I$3)</f>
        <v>13.5</v>
      </c>
      <c r="E187" s="34" cm="1">
        <f t="array" ref="E187">SUMPRODUCT(('PT Storengy'!$B$8:$K$372)*('PT Storengy'!$A$8:$A$372=$A187)*('PT Storengy'!$B$5:$K$5=$A$6)*('PT Storengy'!$B$7:$K$7=$A$7))</f>
        <v>0.6</v>
      </c>
      <c r="F187" s="119">
        <f t="shared" ca="1" si="20"/>
        <v>13.5</v>
      </c>
      <c r="G187" s="176">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0.35624728850325371</v>
      </c>
      <c r="I187" s="71">
        <f t="shared" ca="1" si="24"/>
        <v>0</v>
      </c>
      <c r="J187" s="118" cm="1">
        <f t="array" aca="1" ref="J187" ca="1">IF(COUNTIFS('PTC GRTgaz'!$K$7:$K$15996,"",'PTC GRTgaz'!$A$7:$A$15996,J$16,'PTC GRTgaz'!$D$7:$D$15996,$A187,'PTC GRTgaz'!$C$7:$C$15996,"DEL")&gt;0,J$14,SUMIFS('PTC GRTgaz'!$K$7:$K$15996,'PTC GRTgaz'!$A$7:$A$15996,J$16,'PTC GRTgaz'!$D$7:$D$15996,$A187,'PTC GRTgaz'!$C$7:$C$15996,"DEL")*1.0026*$F$4/INDIRECT($A$4&amp;"!D9"))</f>
        <v>150.65359477124181</v>
      </c>
      <c r="K187" s="118">
        <v>1000</v>
      </c>
      <c r="L187" s="119">
        <f t="shared" ca="1" si="21"/>
        <v>13.5</v>
      </c>
      <c r="M187" s="176">
        <f t="shared" ca="1" si="25"/>
        <v>1</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0.35624728850325371</v>
      </c>
      <c r="O187" s="71">
        <f t="shared" ca="1" si="26"/>
        <v>0</v>
      </c>
      <c r="S187" s="119">
        <f t="shared" ca="1" si="22"/>
        <v>16.682327614923771</v>
      </c>
      <c r="T187" s="54">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0.35624728850325371</v>
      </c>
      <c r="V187" s="71">
        <f t="shared" ca="1" si="28"/>
        <v>53.669934640522854</v>
      </c>
    </row>
    <row r="188" spans="1:22" x14ac:dyDescent="0.35">
      <c r="A188" s="32">
        <f t="shared" si="29"/>
        <v>45919</v>
      </c>
      <c r="B188" s="70" cm="1">
        <f t="array" aca="1" ref="B188" ca="1">_xlfn.XLOOKUP(A188,INDIRECT($A$5&amp;"!$AJ$41:$AJ$406"),INDIRECT($A$5&amp;"!$AK$41:$AK$406"))*SUM($F$3:$I$3)</f>
        <v>0</v>
      </c>
      <c r="C188" s="70" cm="1">
        <f t="array" aca="1" ref="C188" ca="1">_xlfn.XLOOKUP(A188,INDIRECT($A$5&amp;"!$AJ$41:$AJ$406"),INDIRECT($A$5&amp;"!$AL$41:$AL$406"))*SUM($F$3:$I$3)</f>
        <v>13.5</v>
      </c>
      <c r="D188" s="70" cm="1">
        <f t="array" aca="1" ref="D188" ca="1">_xlfn.XLOOKUP(A188,INDIRECT($A$5&amp;"!$AJ$41:$AJ$406"),INDIRECT($A$5&amp;"!$AO$41:$AO$406"))*SUM($F$3:$I$3)</f>
        <v>13.5</v>
      </c>
      <c r="E188" s="34" cm="1">
        <f t="array" ref="E188">SUMPRODUCT(('PT Storengy'!$B$8:$K$372)*('PT Storengy'!$A$8:$A$372=$A188)*('PT Storengy'!$B$5:$K$5=$A$6)*('PT Storengy'!$B$7:$K$7=$A$7))</f>
        <v>0.6</v>
      </c>
      <c r="F188" s="119">
        <f t="shared" ca="1" si="20"/>
        <v>13.5</v>
      </c>
      <c r="G188" s="176">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0.35624728850325371</v>
      </c>
      <c r="I188" s="71">
        <f t="shared" ca="1" si="24"/>
        <v>0</v>
      </c>
      <c r="J188" s="118" cm="1">
        <f t="array" aca="1" ref="J188" ca="1">IF(COUNTIFS('PTC GRTgaz'!$K$7:$K$15996,"",'PTC GRTgaz'!$A$7:$A$15996,J$16,'PTC GRTgaz'!$D$7:$D$15996,$A188,'PTC GRTgaz'!$C$7:$C$15996,"DEL")&gt;0,J$14,SUMIFS('PTC GRTgaz'!$K$7:$K$15996,'PTC GRTgaz'!$A$7:$A$15996,J$16,'PTC GRTgaz'!$D$7:$D$15996,$A188,'PTC GRTgaz'!$C$7:$C$15996,"DEL")*1.0026*$F$4/INDIRECT($A$4&amp;"!D9"))</f>
        <v>150.65359477124181</v>
      </c>
      <c r="K188" s="118">
        <v>1000</v>
      </c>
      <c r="L188" s="119">
        <f t="shared" ca="1" si="21"/>
        <v>13.5</v>
      </c>
      <c r="M188" s="176">
        <f t="shared" ca="1" si="25"/>
        <v>1</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0.35624728850325371</v>
      </c>
      <c r="O188" s="71">
        <f t="shared" ca="1" si="26"/>
        <v>0</v>
      </c>
      <c r="S188" s="119">
        <f t="shared" ca="1" si="22"/>
        <v>16.735997549564296</v>
      </c>
      <c r="T188" s="54">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0.35624728850325371</v>
      </c>
      <c r="V188" s="71">
        <f t="shared" ca="1" si="28"/>
        <v>53.669934640522854</v>
      </c>
    </row>
    <row r="189" spans="1:22" x14ac:dyDescent="0.35">
      <c r="A189" s="32">
        <f t="shared" si="29"/>
        <v>45920</v>
      </c>
      <c r="B189" s="70" cm="1">
        <f t="array" aca="1" ref="B189" ca="1">_xlfn.XLOOKUP(A189,INDIRECT($A$5&amp;"!$AJ$41:$AJ$406"),INDIRECT($A$5&amp;"!$AK$41:$AK$406"))*SUM($F$3:$I$3)</f>
        <v>0</v>
      </c>
      <c r="C189" s="70" cm="1">
        <f t="array" aca="1" ref="C189" ca="1">_xlfn.XLOOKUP(A189,INDIRECT($A$5&amp;"!$AJ$41:$AJ$406"),INDIRECT($A$5&amp;"!$AL$41:$AL$406"))*SUM($F$3:$I$3)</f>
        <v>13.5</v>
      </c>
      <c r="D189" s="70" cm="1">
        <f t="array" aca="1" ref="D189" ca="1">_xlfn.XLOOKUP(A189,INDIRECT($A$5&amp;"!$AJ$41:$AJ$406"),INDIRECT($A$5&amp;"!$AO$41:$AO$406"))*SUM($F$3:$I$3)</f>
        <v>13.5</v>
      </c>
      <c r="E189" s="34" cm="1">
        <f t="array" ref="E189">SUMPRODUCT(('PT Storengy'!$B$8:$K$372)*('PT Storengy'!$A$8:$A$372=$A189)*('PT Storengy'!$B$5:$K$5=$A$6)*('PT Storengy'!$B$7:$K$7=$A$7))</f>
        <v>0.6</v>
      </c>
      <c r="F189" s="119">
        <f t="shared" ca="1" si="20"/>
        <v>13.5</v>
      </c>
      <c r="G189" s="176">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0.35624728850325371</v>
      </c>
      <c r="I189" s="71">
        <f t="shared" ca="1" si="24"/>
        <v>0</v>
      </c>
      <c r="J189" s="118" cm="1">
        <f t="array" aca="1" ref="J189" ca="1">IF(COUNTIFS('PTC GRTgaz'!$K$7:$K$15996,"",'PTC GRTgaz'!$A$7:$A$15996,J$16,'PTC GRTgaz'!$D$7:$D$15996,$A189,'PTC GRTgaz'!$C$7:$C$15996,"DEL")&gt;0,J$14,SUMIFS('PTC GRTgaz'!$K$7:$K$15996,'PTC GRTgaz'!$A$7:$A$15996,J$16,'PTC GRTgaz'!$D$7:$D$15996,$A189,'PTC GRTgaz'!$C$7:$C$15996,"DEL")*1.0026*$F$4/INDIRECT($A$4&amp;"!D9"))</f>
        <v>150.65359477124181</v>
      </c>
      <c r="K189" s="118">
        <v>1000</v>
      </c>
      <c r="L189" s="119">
        <f t="shared" ca="1" si="21"/>
        <v>13.5</v>
      </c>
      <c r="M189" s="176">
        <f t="shared" ca="1" si="25"/>
        <v>1</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0.35624728850325371</v>
      </c>
      <c r="O189" s="71">
        <f t="shared" ca="1" si="26"/>
        <v>0</v>
      </c>
      <c r="S189" s="119">
        <f t="shared" ca="1" si="22"/>
        <v>16.78966748420482</v>
      </c>
      <c r="T189" s="54">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0.35624728850325371</v>
      </c>
      <c r="V189" s="71">
        <f t="shared" ca="1" si="28"/>
        <v>53.669934640522854</v>
      </c>
    </row>
    <row r="190" spans="1:22" x14ac:dyDescent="0.35">
      <c r="A190" s="32">
        <f t="shared" si="29"/>
        <v>45921</v>
      </c>
      <c r="B190" s="70" cm="1">
        <f t="array" aca="1" ref="B190" ca="1">_xlfn.XLOOKUP(A190,INDIRECT($A$5&amp;"!$AJ$41:$AJ$406"),INDIRECT($A$5&amp;"!$AK$41:$AK$406"))*SUM($F$3:$I$3)</f>
        <v>0</v>
      </c>
      <c r="C190" s="70" cm="1">
        <f t="array" aca="1" ref="C190" ca="1">_xlfn.XLOOKUP(A190,INDIRECT($A$5&amp;"!$AJ$41:$AJ$406"),INDIRECT($A$5&amp;"!$AL$41:$AL$406"))*SUM($F$3:$I$3)</f>
        <v>13.5</v>
      </c>
      <c r="D190" s="70" cm="1">
        <f t="array" aca="1" ref="D190" ca="1">_xlfn.XLOOKUP(A190,INDIRECT($A$5&amp;"!$AJ$41:$AJ$406"),INDIRECT($A$5&amp;"!$AO$41:$AO$406"))*SUM($F$3:$I$3)</f>
        <v>13.5</v>
      </c>
      <c r="E190" s="34" cm="1">
        <f t="array" ref="E190">SUMPRODUCT(('PT Storengy'!$B$8:$K$372)*('PT Storengy'!$A$8:$A$372=$A190)*('PT Storengy'!$B$5:$K$5=$A$6)*('PT Storengy'!$B$7:$K$7=$A$7))</f>
        <v>0.6</v>
      </c>
      <c r="F190" s="119">
        <f t="shared" ca="1" si="20"/>
        <v>13.5</v>
      </c>
      <c r="G190" s="176">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0.35624728850325371</v>
      </c>
      <c r="I190" s="71">
        <f t="shared" ca="1" si="24"/>
        <v>0</v>
      </c>
      <c r="J190" s="118" cm="1">
        <f t="array" aca="1" ref="J190" ca="1">IF(COUNTIFS('PTC GRTgaz'!$K$7:$K$15996,"",'PTC GRTgaz'!$A$7:$A$15996,J$16,'PTC GRTgaz'!$D$7:$D$15996,$A190,'PTC GRTgaz'!$C$7:$C$15996,"DEL")&gt;0,J$14,SUMIFS('PTC GRTgaz'!$K$7:$K$15996,'PTC GRTgaz'!$A$7:$A$15996,J$16,'PTC GRTgaz'!$D$7:$D$15996,$A190,'PTC GRTgaz'!$C$7:$C$15996,"DEL")*1.0026*$F$4/INDIRECT($A$4&amp;"!D9"))</f>
        <v>150.65359477124181</v>
      </c>
      <c r="K190" s="118">
        <v>1000</v>
      </c>
      <c r="L190" s="119">
        <f t="shared" ca="1" si="21"/>
        <v>13.5</v>
      </c>
      <c r="M190" s="176">
        <f t="shared" ca="1" si="25"/>
        <v>1</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0.35624728850325371</v>
      </c>
      <c r="O190" s="71">
        <f t="shared" ca="1" si="26"/>
        <v>0</v>
      </c>
      <c r="S190" s="119">
        <f t="shared" ca="1" si="22"/>
        <v>16.843337418845344</v>
      </c>
      <c r="T190" s="54">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0.35624728850325371</v>
      </c>
      <c r="V190" s="71">
        <f t="shared" ca="1" si="28"/>
        <v>53.669934640522854</v>
      </c>
    </row>
    <row r="191" spans="1:22" x14ac:dyDescent="0.35">
      <c r="A191" s="32">
        <f t="shared" si="29"/>
        <v>45922</v>
      </c>
      <c r="B191" s="70" cm="1">
        <f t="array" aca="1" ref="B191" ca="1">_xlfn.XLOOKUP(A191,INDIRECT($A$5&amp;"!$AJ$41:$AJ$406"),INDIRECT($A$5&amp;"!$AK$41:$AK$406"))*SUM($F$3:$I$3)</f>
        <v>0</v>
      </c>
      <c r="C191" s="70" cm="1">
        <f t="array" aca="1" ref="C191" ca="1">_xlfn.XLOOKUP(A191,INDIRECT($A$5&amp;"!$AJ$41:$AJ$406"),INDIRECT($A$5&amp;"!$AL$41:$AL$406"))*SUM($F$3:$I$3)</f>
        <v>13.5</v>
      </c>
      <c r="D191" s="70" cm="1">
        <f t="array" aca="1" ref="D191" ca="1">_xlfn.XLOOKUP(A191,INDIRECT($A$5&amp;"!$AJ$41:$AJ$406"),INDIRECT($A$5&amp;"!$AO$41:$AO$406"))*SUM($F$3:$I$3)</f>
        <v>13.5</v>
      </c>
      <c r="E191" s="34" cm="1">
        <f t="array" ref="E191">SUMPRODUCT(('PT Storengy'!$B$8:$K$372)*('PT Storengy'!$A$8:$A$372=$A191)*('PT Storengy'!$B$5:$K$5=$A$6)*('PT Storengy'!$B$7:$K$7=$A$7))</f>
        <v>0.6</v>
      </c>
      <c r="F191" s="119">
        <f t="shared" ca="1" si="20"/>
        <v>13.5</v>
      </c>
      <c r="G191" s="176">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0.35624728850325371</v>
      </c>
      <c r="I191" s="71">
        <f t="shared" ca="1" si="24"/>
        <v>0</v>
      </c>
      <c r="J191" s="118" cm="1">
        <f t="array" aca="1" ref="J191" ca="1">IF(COUNTIFS('PTC GRTgaz'!$K$7:$K$15996,"",'PTC GRTgaz'!$A$7:$A$15996,J$16,'PTC GRTgaz'!$D$7:$D$15996,$A191,'PTC GRTgaz'!$C$7:$C$15996,"DEL")&gt;0,J$14,SUMIFS('PTC GRTgaz'!$K$7:$K$15996,'PTC GRTgaz'!$A$7:$A$15996,J$16,'PTC GRTgaz'!$D$7:$D$15996,$A191,'PTC GRTgaz'!$C$7:$C$15996,"DEL")*1.0026*$F$4/INDIRECT($A$4&amp;"!D9"))</f>
        <v>150.65359477124181</v>
      </c>
      <c r="K191" s="118">
        <v>1000</v>
      </c>
      <c r="L191" s="119">
        <f t="shared" ca="1" si="21"/>
        <v>13.5</v>
      </c>
      <c r="M191" s="176">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0.35624728850325371</v>
      </c>
      <c r="O191" s="71">
        <f t="shared" ca="1" si="26"/>
        <v>0</v>
      </c>
      <c r="S191" s="119">
        <f t="shared" ca="1" si="22"/>
        <v>16.897007353485868</v>
      </c>
      <c r="T191" s="54">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0.35624728850325371</v>
      </c>
      <c r="V191" s="71">
        <f t="shared" ca="1" si="28"/>
        <v>53.669934640522854</v>
      </c>
    </row>
    <row r="192" spans="1:22" x14ac:dyDescent="0.35">
      <c r="A192" s="32">
        <f t="shared" si="29"/>
        <v>45923</v>
      </c>
      <c r="B192" s="70" cm="1">
        <f t="array" aca="1" ref="B192" ca="1">_xlfn.XLOOKUP(A192,INDIRECT($A$5&amp;"!$AJ$41:$AJ$406"),INDIRECT($A$5&amp;"!$AK$41:$AK$406"))*SUM($F$3:$I$3)</f>
        <v>0</v>
      </c>
      <c r="C192" s="70" cm="1">
        <f t="array" aca="1" ref="C192" ca="1">_xlfn.XLOOKUP(A192,INDIRECT($A$5&amp;"!$AJ$41:$AJ$406"),INDIRECT($A$5&amp;"!$AL$41:$AL$406"))*SUM($F$3:$I$3)</f>
        <v>13.5</v>
      </c>
      <c r="D192" s="70" cm="1">
        <f t="array" aca="1" ref="D192" ca="1">_xlfn.XLOOKUP(A192,INDIRECT($A$5&amp;"!$AJ$41:$AJ$406"),INDIRECT($A$5&amp;"!$AO$41:$AO$406"))*SUM($F$3:$I$3)</f>
        <v>13.5</v>
      </c>
      <c r="E192" s="34" cm="1">
        <f t="array" ref="E192">SUMPRODUCT(('PT Storengy'!$B$8:$K$372)*('PT Storengy'!$A$8:$A$372=$A192)*('PT Storengy'!$B$5:$K$5=$A$6)*('PT Storengy'!$B$7:$K$7=$A$7))</f>
        <v>0.6</v>
      </c>
      <c r="F192" s="119">
        <f t="shared" ca="1" si="20"/>
        <v>13.5</v>
      </c>
      <c r="G192" s="176">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0.35624728850325371</v>
      </c>
      <c r="I192" s="71">
        <f t="shared" ca="1" si="24"/>
        <v>0</v>
      </c>
      <c r="J192" s="118" cm="1">
        <f t="array" aca="1" ref="J192" ca="1">IF(COUNTIFS('PTC GRTgaz'!$K$7:$K$15996,"",'PTC GRTgaz'!$A$7:$A$15996,J$16,'PTC GRTgaz'!$D$7:$D$15996,$A192,'PTC GRTgaz'!$C$7:$C$15996,"DEL")&gt;0,J$14,SUMIFS('PTC GRTgaz'!$K$7:$K$15996,'PTC GRTgaz'!$A$7:$A$15996,J$16,'PTC GRTgaz'!$D$7:$D$15996,$A192,'PTC GRTgaz'!$C$7:$C$15996,"DEL")*1.0026*$F$4/INDIRECT($A$4&amp;"!D9"))</f>
        <v>150.65359477124181</v>
      </c>
      <c r="K192" s="118">
        <v>1000</v>
      </c>
      <c r="L192" s="119">
        <f t="shared" ca="1" si="21"/>
        <v>13.5</v>
      </c>
      <c r="M192" s="176">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0.35624728850325371</v>
      </c>
      <c r="O192" s="71">
        <f t="shared" ca="1" si="26"/>
        <v>0</v>
      </c>
      <c r="S192" s="119">
        <f t="shared" ca="1" si="22"/>
        <v>16.950677288126393</v>
      </c>
      <c r="T192" s="54">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0.35624728850325371</v>
      </c>
      <c r="V192" s="71">
        <f t="shared" ca="1" si="28"/>
        <v>53.669934640522854</v>
      </c>
    </row>
    <row r="193" spans="1:22" x14ac:dyDescent="0.35">
      <c r="A193" s="32">
        <f t="shared" si="29"/>
        <v>45924</v>
      </c>
      <c r="B193" s="70" cm="1">
        <f t="array" aca="1" ref="B193" ca="1">_xlfn.XLOOKUP(A193,INDIRECT($A$5&amp;"!$AJ$41:$AJ$406"),INDIRECT($A$5&amp;"!$AK$41:$AK$406"))*SUM($F$3:$I$3)</f>
        <v>0</v>
      </c>
      <c r="C193" s="70" cm="1">
        <f t="array" aca="1" ref="C193" ca="1">_xlfn.XLOOKUP(A193,INDIRECT($A$5&amp;"!$AJ$41:$AJ$406"),INDIRECT($A$5&amp;"!$AL$41:$AL$406"))*SUM($F$3:$I$3)</f>
        <v>13.5</v>
      </c>
      <c r="D193" s="70" cm="1">
        <f t="array" aca="1" ref="D193" ca="1">_xlfn.XLOOKUP(A193,INDIRECT($A$5&amp;"!$AJ$41:$AJ$406"),INDIRECT($A$5&amp;"!$AO$41:$AO$406"))*SUM($F$3:$I$3)</f>
        <v>13.5</v>
      </c>
      <c r="E193" s="34" cm="1">
        <f t="array" ref="E193">SUMPRODUCT(('PT Storengy'!$B$8:$K$372)*('PT Storengy'!$A$8:$A$372=$A193)*('PT Storengy'!$B$5:$K$5=$A$6)*('PT Storengy'!$B$7:$K$7=$A$7))</f>
        <v>0.6</v>
      </c>
      <c r="F193" s="119">
        <f t="shared" ca="1" si="20"/>
        <v>13.5</v>
      </c>
      <c r="G193" s="176">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0.35624728850325371</v>
      </c>
      <c r="I193" s="71">
        <f t="shared" ca="1" si="24"/>
        <v>0</v>
      </c>
      <c r="J193" s="118" cm="1">
        <f t="array" aca="1" ref="J193" ca="1">IF(COUNTIFS('PTC GRTgaz'!$K$7:$K$15996,"",'PTC GRTgaz'!$A$7:$A$15996,J$16,'PTC GRTgaz'!$D$7:$D$15996,$A193,'PTC GRTgaz'!$C$7:$C$15996,"DEL")&gt;0,J$14,SUMIFS('PTC GRTgaz'!$K$7:$K$15996,'PTC GRTgaz'!$A$7:$A$15996,J$16,'PTC GRTgaz'!$D$7:$D$15996,$A193,'PTC GRTgaz'!$C$7:$C$15996,"DEL")*1.0026*$F$4/INDIRECT($A$4&amp;"!D9"))</f>
        <v>150.65359477124181</v>
      </c>
      <c r="K193" s="118">
        <v>1000</v>
      </c>
      <c r="L193" s="119">
        <f t="shared" ca="1" si="21"/>
        <v>13.5</v>
      </c>
      <c r="M193" s="176">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0.35624728850325371</v>
      </c>
      <c r="O193" s="71">
        <f t="shared" ca="1" si="26"/>
        <v>0</v>
      </c>
      <c r="S193" s="119">
        <f t="shared" ca="1" si="22"/>
        <v>17.004347222766917</v>
      </c>
      <c r="T193" s="54">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0.35624728850325371</v>
      </c>
      <c r="V193" s="71">
        <f t="shared" ca="1" si="28"/>
        <v>53.669934640522854</v>
      </c>
    </row>
    <row r="194" spans="1:22" x14ac:dyDescent="0.35">
      <c r="A194" s="32">
        <f t="shared" si="29"/>
        <v>45925</v>
      </c>
      <c r="B194" s="70" cm="1">
        <f t="array" aca="1" ref="B194" ca="1">_xlfn.XLOOKUP(A194,INDIRECT($A$5&amp;"!$AJ$41:$AJ$406"),INDIRECT($A$5&amp;"!$AK$41:$AK$406"))*SUM($F$3:$I$3)</f>
        <v>0</v>
      </c>
      <c r="C194" s="70" cm="1">
        <f t="array" aca="1" ref="C194" ca="1">_xlfn.XLOOKUP(A194,INDIRECT($A$5&amp;"!$AJ$41:$AJ$406"),INDIRECT($A$5&amp;"!$AL$41:$AL$406"))*SUM($F$3:$I$3)</f>
        <v>13.5</v>
      </c>
      <c r="D194" s="70" cm="1">
        <f t="array" aca="1" ref="D194" ca="1">_xlfn.XLOOKUP(A194,INDIRECT($A$5&amp;"!$AJ$41:$AJ$406"),INDIRECT($A$5&amp;"!$AO$41:$AO$406"))*SUM($F$3:$I$3)</f>
        <v>13.5</v>
      </c>
      <c r="E194" s="34" cm="1">
        <f t="array" ref="E194">SUMPRODUCT(('PT Storengy'!$B$8:$K$372)*('PT Storengy'!$A$8:$A$372=$A194)*('PT Storengy'!$B$5:$K$5=$A$6)*('PT Storengy'!$B$7:$K$7=$A$7))</f>
        <v>0.6</v>
      </c>
      <c r="F194" s="119">
        <f t="shared" ca="1" si="20"/>
        <v>13.5</v>
      </c>
      <c r="G194" s="176">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0.35624728850325371</v>
      </c>
      <c r="I194" s="71">
        <f t="shared" ca="1" si="24"/>
        <v>0</v>
      </c>
      <c r="J194" s="118" cm="1">
        <f t="array" aca="1" ref="J194" ca="1">IF(COUNTIFS('PTC GRTgaz'!$K$7:$K$15996,"",'PTC GRTgaz'!$A$7:$A$15996,J$16,'PTC GRTgaz'!$D$7:$D$15996,$A194,'PTC GRTgaz'!$C$7:$C$15996,"DEL")&gt;0,J$14,SUMIFS('PTC GRTgaz'!$K$7:$K$15996,'PTC GRTgaz'!$A$7:$A$15996,J$16,'PTC GRTgaz'!$D$7:$D$15996,$A194,'PTC GRTgaz'!$C$7:$C$15996,"DEL")*1.0026*$F$4/INDIRECT($A$4&amp;"!D9"))</f>
        <v>150.65359477124181</v>
      </c>
      <c r="K194" s="118">
        <v>1000</v>
      </c>
      <c r="L194" s="119">
        <f t="shared" ca="1" si="21"/>
        <v>13.5</v>
      </c>
      <c r="M194" s="176">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0.35624728850325371</v>
      </c>
      <c r="O194" s="71">
        <f t="shared" ca="1" si="26"/>
        <v>0</v>
      </c>
      <c r="S194" s="119">
        <f t="shared" ca="1" si="22"/>
        <v>17.058017157407441</v>
      </c>
      <c r="T194" s="54">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0.35624728850325371</v>
      </c>
      <c r="V194" s="71">
        <f t="shared" ca="1" si="28"/>
        <v>53.669934640522854</v>
      </c>
    </row>
    <row r="195" spans="1:22" x14ac:dyDescent="0.35">
      <c r="A195" s="32">
        <f t="shared" si="29"/>
        <v>45926</v>
      </c>
      <c r="B195" s="70" cm="1">
        <f t="array" aca="1" ref="B195" ca="1">_xlfn.XLOOKUP(A195,INDIRECT($A$5&amp;"!$AJ$41:$AJ$406"),INDIRECT($A$5&amp;"!$AK$41:$AK$406"))*SUM($F$3:$I$3)</f>
        <v>0</v>
      </c>
      <c r="C195" s="70" cm="1">
        <f t="array" aca="1" ref="C195" ca="1">_xlfn.XLOOKUP(A195,INDIRECT($A$5&amp;"!$AJ$41:$AJ$406"),INDIRECT($A$5&amp;"!$AL$41:$AL$406"))*SUM($F$3:$I$3)</f>
        <v>13.5</v>
      </c>
      <c r="D195" s="70" cm="1">
        <f t="array" aca="1" ref="D195" ca="1">_xlfn.XLOOKUP(A195,INDIRECT($A$5&amp;"!$AJ$41:$AJ$406"),INDIRECT($A$5&amp;"!$AO$41:$AO$406"))*SUM($F$3:$I$3)</f>
        <v>13.5</v>
      </c>
      <c r="E195" s="34" cm="1">
        <f t="array" ref="E195">SUMPRODUCT(('PT Storengy'!$B$8:$K$372)*('PT Storengy'!$A$8:$A$372=$A195)*('PT Storengy'!$B$5:$K$5=$A$6)*('PT Storengy'!$B$7:$K$7=$A$7))</f>
        <v>0.45</v>
      </c>
      <c r="F195" s="119">
        <f t="shared" ca="1" si="20"/>
        <v>13.5</v>
      </c>
      <c r="G195" s="176">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0.35624728850325371</v>
      </c>
      <c r="I195" s="71">
        <f t="shared" ca="1" si="24"/>
        <v>0</v>
      </c>
      <c r="J195" s="118" cm="1">
        <f t="array" aca="1" ref="J195" ca="1">IF(COUNTIFS('PTC GRTgaz'!$K$7:$K$15996,"",'PTC GRTgaz'!$A$7:$A$15996,J$16,'PTC GRTgaz'!$D$7:$D$15996,$A195,'PTC GRTgaz'!$C$7:$C$15996,"DEL")&gt;0,J$14,SUMIFS('PTC GRTgaz'!$K$7:$K$15996,'PTC GRTgaz'!$A$7:$A$15996,J$16,'PTC GRTgaz'!$D$7:$D$15996,$A195,'PTC GRTgaz'!$C$7:$C$15996,"DEL")*1.0026*$F$4/INDIRECT($A$4&amp;"!D9"))</f>
        <v>150.65359477124181</v>
      </c>
      <c r="K195" s="118">
        <v>1000</v>
      </c>
      <c r="L195" s="119">
        <f t="shared" ca="1" si="21"/>
        <v>13.5</v>
      </c>
      <c r="M195" s="176">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0.35624728850325371</v>
      </c>
      <c r="O195" s="71">
        <f t="shared" ca="1" si="26"/>
        <v>0</v>
      </c>
      <c r="S195" s="119">
        <f t="shared" ca="1" si="22"/>
        <v>17.111687092047966</v>
      </c>
      <c r="T195" s="54">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0.35624728850325371</v>
      </c>
      <c r="V195" s="71">
        <f t="shared" ca="1" si="28"/>
        <v>53.669934640522854</v>
      </c>
    </row>
    <row r="196" spans="1:22" x14ac:dyDescent="0.35">
      <c r="A196" s="32">
        <f t="shared" si="29"/>
        <v>45927</v>
      </c>
      <c r="B196" s="70" cm="1">
        <f t="array" aca="1" ref="B196" ca="1">_xlfn.XLOOKUP(A196,INDIRECT($A$5&amp;"!$AJ$41:$AJ$406"),INDIRECT($A$5&amp;"!$AK$41:$AK$406"))*SUM($F$3:$I$3)</f>
        <v>0</v>
      </c>
      <c r="C196" s="70" cm="1">
        <f t="array" aca="1" ref="C196" ca="1">_xlfn.XLOOKUP(A196,INDIRECT($A$5&amp;"!$AJ$41:$AJ$406"),INDIRECT($A$5&amp;"!$AL$41:$AL$406"))*SUM($F$3:$I$3)</f>
        <v>13.5</v>
      </c>
      <c r="D196" s="70" cm="1">
        <f t="array" aca="1" ref="D196" ca="1">_xlfn.XLOOKUP(A196,INDIRECT($A$5&amp;"!$AJ$41:$AJ$406"),INDIRECT($A$5&amp;"!$AO$41:$AO$406"))*SUM($F$3:$I$3)</f>
        <v>13.5</v>
      </c>
      <c r="E196" s="34" cm="1">
        <f t="array" ref="E196">SUMPRODUCT(('PT Storengy'!$B$8:$K$372)*('PT Storengy'!$A$8:$A$372=$A196)*('PT Storengy'!$B$5:$K$5=$A$6)*('PT Storengy'!$B$7:$K$7=$A$7))</f>
        <v>0.45</v>
      </c>
      <c r="F196" s="119">
        <f t="shared" ca="1" si="20"/>
        <v>13.5</v>
      </c>
      <c r="G196" s="176">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0.35624728850325371</v>
      </c>
      <c r="I196" s="71">
        <f t="shared" ca="1" si="24"/>
        <v>0</v>
      </c>
      <c r="J196" s="118" cm="1">
        <f t="array" aca="1" ref="J196" ca="1">IF(COUNTIFS('PTC GRTgaz'!$K$7:$K$15996,"",'PTC GRTgaz'!$A$7:$A$15996,J$16,'PTC GRTgaz'!$D$7:$D$15996,$A196,'PTC GRTgaz'!$C$7:$C$15996,"DEL")&gt;0,J$14,SUMIFS('PTC GRTgaz'!$K$7:$K$15996,'PTC GRTgaz'!$A$7:$A$15996,J$16,'PTC GRTgaz'!$D$7:$D$15996,$A196,'PTC GRTgaz'!$C$7:$C$15996,"DEL")*1.0026*$F$4/INDIRECT($A$4&amp;"!D9"))</f>
        <v>150.65359477124181</v>
      </c>
      <c r="K196" s="118">
        <v>1000</v>
      </c>
      <c r="L196" s="119">
        <f t="shared" ca="1" si="21"/>
        <v>13.5</v>
      </c>
      <c r="M196" s="176">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0.35624728850325371</v>
      </c>
      <c r="O196" s="71">
        <f t="shared" ca="1" si="26"/>
        <v>0</v>
      </c>
      <c r="S196" s="119">
        <f t="shared" ca="1" si="22"/>
        <v>17.16535702668849</v>
      </c>
      <c r="T196" s="54">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0.35624728850325371</v>
      </c>
      <c r="V196" s="71">
        <f t="shared" ca="1" si="28"/>
        <v>53.669934640522854</v>
      </c>
    </row>
    <row r="197" spans="1:22" x14ac:dyDescent="0.35">
      <c r="A197" s="32">
        <f t="shared" si="29"/>
        <v>45928</v>
      </c>
      <c r="B197" s="70" cm="1">
        <f t="array" aca="1" ref="B197" ca="1">_xlfn.XLOOKUP(A197,INDIRECT($A$5&amp;"!$AJ$41:$AJ$406"),INDIRECT($A$5&amp;"!$AK$41:$AK$406"))*SUM($F$3:$I$3)</f>
        <v>0</v>
      </c>
      <c r="C197" s="70" cm="1">
        <f t="array" aca="1" ref="C197" ca="1">_xlfn.XLOOKUP(A197,INDIRECT($A$5&amp;"!$AJ$41:$AJ$406"),INDIRECT($A$5&amp;"!$AL$41:$AL$406"))*SUM($F$3:$I$3)</f>
        <v>13.5</v>
      </c>
      <c r="D197" s="70" cm="1">
        <f t="array" aca="1" ref="D197" ca="1">_xlfn.XLOOKUP(A197,INDIRECT($A$5&amp;"!$AJ$41:$AJ$406"),INDIRECT($A$5&amp;"!$AO$41:$AO$406"))*SUM($F$3:$I$3)</f>
        <v>13.5</v>
      </c>
      <c r="E197" s="34" cm="1">
        <f t="array" ref="E197">SUMPRODUCT(('PT Storengy'!$B$8:$K$372)*('PT Storengy'!$A$8:$A$372=$A197)*('PT Storengy'!$B$5:$K$5=$A$6)*('PT Storengy'!$B$7:$K$7=$A$7))</f>
        <v>0.45</v>
      </c>
      <c r="F197" s="119">
        <f t="shared" ca="1" si="20"/>
        <v>13.5</v>
      </c>
      <c r="G197" s="176">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0.35624728850325371</v>
      </c>
      <c r="I197" s="71">
        <f t="shared" ca="1" si="24"/>
        <v>0</v>
      </c>
      <c r="J197" s="118" cm="1">
        <f t="array" aca="1" ref="J197" ca="1">IF(COUNTIFS('PTC GRTgaz'!$K$7:$K$15996,"",'PTC GRTgaz'!$A$7:$A$15996,J$16,'PTC GRTgaz'!$D$7:$D$15996,$A197,'PTC GRTgaz'!$C$7:$C$15996,"DEL")&gt;0,J$14,SUMIFS('PTC GRTgaz'!$K$7:$K$15996,'PTC GRTgaz'!$A$7:$A$15996,J$16,'PTC GRTgaz'!$D$7:$D$15996,$A197,'PTC GRTgaz'!$C$7:$C$15996,"DEL")*1.0026*$F$4/INDIRECT($A$4&amp;"!D9"))</f>
        <v>150.65359477124181</v>
      </c>
      <c r="K197" s="118">
        <v>1000</v>
      </c>
      <c r="L197" s="119">
        <f t="shared" ca="1" si="21"/>
        <v>13.5</v>
      </c>
      <c r="M197" s="176">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0.35624728850325371</v>
      </c>
      <c r="O197" s="71">
        <f t="shared" ca="1" si="26"/>
        <v>0</v>
      </c>
      <c r="S197" s="119">
        <f t="shared" ca="1" si="22"/>
        <v>17.219026961329014</v>
      </c>
      <c r="T197" s="54">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0.35624728850325371</v>
      </c>
      <c r="V197" s="71">
        <f t="shared" ca="1" si="28"/>
        <v>53.669934640522854</v>
      </c>
    </row>
    <row r="198" spans="1:22" x14ac:dyDescent="0.35">
      <c r="A198" s="32">
        <f t="shared" si="29"/>
        <v>45929</v>
      </c>
      <c r="B198" s="70" cm="1">
        <f t="array" aca="1" ref="B198" ca="1">_xlfn.XLOOKUP(A198,INDIRECT($A$5&amp;"!$AJ$41:$AJ$406"),INDIRECT($A$5&amp;"!$AK$41:$AK$406"))*SUM($F$3:$I$3)</f>
        <v>0</v>
      </c>
      <c r="C198" s="70" cm="1">
        <f t="array" aca="1" ref="C198" ca="1">_xlfn.XLOOKUP(A198,INDIRECT($A$5&amp;"!$AJ$41:$AJ$406"),INDIRECT($A$5&amp;"!$AL$41:$AL$406"))*SUM($F$3:$I$3)</f>
        <v>13.5</v>
      </c>
      <c r="D198" s="70" cm="1">
        <f t="array" aca="1" ref="D198" ca="1">_xlfn.XLOOKUP(A198,INDIRECT($A$5&amp;"!$AJ$41:$AJ$406"),INDIRECT($A$5&amp;"!$AO$41:$AO$406"))*SUM($F$3:$I$3)</f>
        <v>13.5</v>
      </c>
      <c r="E198" s="34" cm="1">
        <f t="array" ref="E198">SUMPRODUCT(('PT Storengy'!$B$8:$K$372)*('PT Storengy'!$A$8:$A$372=$A198)*('PT Storengy'!$B$5:$K$5=$A$6)*('PT Storengy'!$B$7:$K$7=$A$7))</f>
        <v>0.45</v>
      </c>
      <c r="F198" s="119">
        <f t="shared" ca="1" si="20"/>
        <v>13.5</v>
      </c>
      <c r="G198" s="176">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0.35624728850325371</v>
      </c>
      <c r="I198" s="71">
        <f t="shared" ca="1" si="24"/>
        <v>0</v>
      </c>
      <c r="J198" s="118" cm="1">
        <f t="array" aca="1" ref="J198" ca="1">IF(COUNTIFS('PTC GRTgaz'!$K$7:$K$15996,"",'PTC GRTgaz'!$A$7:$A$15996,J$16,'PTC GRTgaz'!$D$7:$D$15996,$A198,'PTC GRTgaz'!$C$7:$C$15996,"DEL")&gt;0,J$14,SUMIFS('PTC GRTgaz'!$K$7:$K$15996,'PTC GRTgaz'!$A$7:$A$15996,J$16,'PTC GRTgaz'!$D$7:$D$15996,$A198,'PTC GRTgaz'!$C$7:$C$15996,"DEL")*1.0026*$F$4/INDIRECT($A$4&amp;"!D9"))</f>
        <v>150.65359477124181</v>
      </c>
      <c r="K198" s="118">
        <v>1000</v>
      </c>
      <c r="L198" s="119">
        <f t="shared" ca="1" si="21"/>
        <v>13.5</v>
      </c>
      <c r="M198" s="176">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0.35624728850325371</v>
      </c>
      <c r="O198" s="71">
        <f t="shared" ca="1" si="26"/>
        <v>0</v>
      </c>
      <c r="S198" s="119">
        <f t="shared" ca="1" si="22"/>
        <v>17.272696895969538</v>
      </c>
      <c r="T198" s="54">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0.35624728850325371</v>
      </c>
      <c r="V198" s="71">
        <f t="shared" ca="1" si="28"/>
        <v>53.669934640522854</v>
      </c>
    </row>
    <row r="199" spans="1:22" x14ac:dyDescent="0.35">
      <c r="A199" s="32">
        <f t="shared" si="29"/>
        <v>45930</v>
      </c>
      <c r="B199" s="70" cm="1">
        <f t="array" aca="1" ref="B199" ca="1">_xlfn.XLOOKUP(A199,INDIRECT($A$5&amp;"!$AJ$41:$AJ$406"),INDIRECT($A$5&amp;"!$AK$41:$AK$406"))*SUM($F$3:$I$3)</f>
        <v>0</v>
      </c>
      <c r="C199" s="70" cm="1">
        <f t="array" aca="1" ref="C199" ca="1">_xlfn.XLOOKUP(A199,INDIRECT($A$5&amp;"!$AJ$41:$AJ$406"),INDIRECT($A$5&amp;"!$AL$41:$AL$406"))*SUM($F$3:$I$3)</f>
        <v>13.5</v>
      </c>
      <c r="D199" s="70" cm="1">
        <f t="array" aca="1" ref="D199" ca="1">_xlfn.XLOOKUP(A199,INDIRECT($A$5&amp;"!$AJ$41:$AJ$406"),INDIRECT($A$5&amp;"!$AO$41:$AO$406"))*SUM($F$3:$I$3)</f>
        <v>13.5</v>
      </c>
      <c r="E199" s="34" cm="1">
        <f t="array" ref="E199">SUMPRODUCT(('PT Storengy'!$B$8:$K$372)*('PT Storengy'!$A$8:$A$372=$A199)*('PT Storengy'!$B$5:$K$5=$A$6)*('PT Storengy'!$B$7:$K$7=$A$7))</f>
        <v>0.45</v>
      </c>
      <c r="F199" s="119">
        <f t="shared" ca="1" si="20"/>
        <v>13.5</v>
      </c>
      <c r="G199" s="176">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0.35624728850325371</v>
      </c>
      <c r="I199" s="71">
        <f t="shared" ca="1" si="24"/>
        <v>0</v>
      </c>
      <c r="J199" s="118" cm="1">
        <f t="array" aca="1" ref="J199" ca="1">IF(COUNTIFS('PTC GRTgaz'!$K$7:$K$15996,"",'PTC GRTgaz'!$A$7:$A$15996,J$16,'PTC GRTgaz'!$D$7:$D$15996,$A199,'PTC GRTgaz'!$C$7:$C$15996,"DEL")&gt;0,J$14,SUMIFS('PTC GRTgaz'!$K$7:$K$15996,'PTC GRTgaz'!$A$7:$A$15996,J$16,'PTC GRTgaz'!$D$7:$D$15996,$A199,'PTC GRTgaz'!$C$7:$C$15996,"DEL")*1.0026*$F$4/INDIRECT($A$4&amp;"!D9"))</f>
        <v>150.65359477124181</v>
      </c>
      <c r="K199" s="118">
        <v>1000</v>
      </c>
      <c r="L199" s="119">
        <f t="shared" ca="1" si="21"/>
        <v>13.5</v>
      </c>
      <c r="M199" s="176">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0.35624728850325371</v>
      </c>
      <c r="O199" s="71">
        <f t="shared" ca="1" si="26"/>
        <v>0</v>
      </c>
      <c r="S199" s="119">
        <f t="shared" ca="1" si="22"/>
        <v>17.326366830610063</v>
      </c>
      <c r="T199" s="54">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0.35624728850325371</v>
      </c>
      <c r="V199" s="71">
        <f t="shared" ca="1" si="28"/>
        <v>53.669934640522854</v>
      </c>
    </row>
    <row r="200" spans="1:22" x14ac:dyDescent="0.35">
      <c r="A200" s="32">
        <f t="shared" si="29"/>
        <v>45931</v>
      </c>
      <c r="B200" s="70" cm="1">
        <f t="array" aca="1" ref="B200" ca="1">_xlfn.XLOOKUP(A200,INDIRECT($A$5&amp;"!$AJ$41:$AJ$406"),INDIRECT($A$5&amp;"!$AK$41:$AK$406"))*SUM($F$3:$I$3)</f>
        <v>0</v>
      </c>
      <c r="C200" s="70" cm="1">
        <f t="array" aca="1" ref="C200" ca="1">_xlfn.XLOOKUP(A200,INDIRECT($A$5&amp;"!$AJ$41:$AJ$406"),INDIRECT($A$5&amp;"!$AL$41:$AL$406"))*SUM($F$3:$I$3)</f>
        <v>13.5</v>
      </c>
      <c r="D200" s="70" cm="1">
        <f t="array" aca="1" ref="D200" ca="1">_xlfn.XLOOKUP(A200,INDIRECT($A$5&amp;"!$AJ$41:$AJ$406"),INDIRECT($A$5&amp;"!$AO$41:$AO$406"))*SUM($F$3:$I$3)</f>
        <v>13.5</v>
      </c>
      <c r="E200" s="34" cm="1">
        <f t="array" ref="E200">SUMPRODUCT(('PT Storengy'!$B$8:$K$372)*('PT Storengy'!$A$8:$A$372=$A200)*('PT Storengy'!$B$5:$K$5=$A$6)*('PT Storengy'!$B$7:$K$7=$A$7))</f>
        <v>0.45</v>
      </c>
      <c r="F200" s="119">
        <f t="shared" ca="1" si="20"/>
        <v>13.5</v>
      </c>
      <c r="G200" s="176">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0.35624728850325371</v>
      </c>
      <c r="I200" s="71">
        <f t="shared" ca="1" si="24"/>
        <v>0</v>
      </c>
      <c r="J200" s="118" cm="1">
        <f t="array" aca="1" ref="J200" ca="1">IF(COUNTIFS('PTC GRTgaz'!$K$7:$K$15996,"",'PTC GRTgaz'!$A$7:$A$15996,J$16,'PTC GRTgaz'!$D$7:$D$15996,$A200,'PTC GRTgaz'!$C$7:$C$15996,"DEL")&gt;0,J$14,SUMIFS('PTC GRTgaz'!$K$7:$K$15996,'PTC GRTgaz'!$A$7:$A$15996,J$16,'PTC GRTgaz'!$D$7:$D$15996,$A200,'PTC GRTgaz'!$C$7:$C$15996,"DEL")*1.0026*$F$4/INDIRECT($A$4&amp;"!D9"))</f>
        <v>150.65359477124181</v>
      </c>
      <c r="K200" s="118">
        <v>1000</v>
      </c>
      <c r="L200" s="119">
        <f t="shared" ca="1" si="21"/>
        <v>13.5</v>
      </c>
      <c r="M200" s="176">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0.35624728850325371</v>
      </c>
      <c r="O200" s="71">
        <f t="shared" ca="1" si="26"/>
        <v>0</v>
      </c>
      <c r="S200" s="119">
        <f t="shared" ca="1" si="22"/>
        <v>17.380036765250587</v>
      </c>
      <c r="T200" s="54">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0.35624728850325371</v>
      </c>
      <c r="V200" s="71">
        <f t="shared" ca="1" si="28"/>
        <v>53.669934640522854</v>
      </c>
    </row>
    <row r="201" spans="1:22" x14ac:dyDescent="0.35">
      <c r="A201" s="32">
        <f t="shared" si="29"/>
        <v>45932</v>
      </c>
      <c r="B201" s="70" cm="1">
        <f t="array" aca="1" ref="B201" ca="1">_xlfn.XLOOKUP(A201,INDIRECT($A$5&amp;"!$AJ$41:$AJ$406"),INDIRECT($A$5&amp;"!$AK$41:$AK$406"))*SUM($F$3:$I$3)</f>
        <v>0</v>
      </c>
      <c r="C201" s="70" cm="1">
        <f t="array" aca="1" ref="C201" ca="1">_xlfn.XLOOKUP(A201,INDIRECT($A$5&amp;"!$AJ$41:$AJ$406"),INDIRECT($A$5&amp;"!$AL$41:$AL$406"))*SUM($F$3:$I$3)</f>
        <v>13.5</v>
      </c>
      <c r="D201" s="70" cm="1">
        <f t="array" aca="1" ref="D201" ca="1">_xlfn.XLOOKUP(A201,INDIRECT($A$5&amp;"!$AJ$41:$AJ$406"),INDIRECT($A$5&amp;"!$AO$41:$AO$406"))*SUM($F$3:$I$3)</f>
        <v>13.5</v>
      </c>
      <c r="E201" s="34" cm="1">
        <f t="array" ref="E201">SUMPRODUCT(('PT Storengy'!$B$8:$K$372)*('PT Storengy'!$A$8:$A$372=$A201)*('PT Storengy'!$B$5:$K$5=$A$6)*('PT Storengy'!$B$7:$K$7=$A$7))</f>
        <v>0.45</v>
      </c>
      <c r="F201" s="119">
        <f t="shared" ca="1" si="20"/>
        <v>13.5</v>
      </c>
      <c r="G201" s="176">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0.35624728850325371</v>
      </c>
      <c r="I201" s="71">
        <f t="shared" ca="1" si="24"/>
        <v>0</v>
      </c>
      <c r="J201" s="118" cm="1">
        <f t="array" aca="1" ref="J201" ca="1">IF(COUNTIFS('PTC GRTgaz'!$K$7:$K$15996,"",'PTC GRTgaz'!$A$7:$A$15996,J$16,'PTC GRTgaz'!$D$7:$D$15996,$A201,'PTC GRTgaz'!$C$7:$C$15996,"DEL")&gt;0,J$14,SUMIFS('PTC GRTgaz'!$K$7:$K$15996,'PTC GRTgaz'!$A$7:$A$15996,J$16,'PTC GRTgaz'!$D$7:$D$15996,$A201,'PTC GRTgaz'!$C$7:$C$15996,"DEL")*1.0026*$F$4/INDIRECT($A$4&amp;"!D9"))</f>
        <v>150.65359477124181</v>
      </c>
      <c r="K201" s="118">
        <v>1000</v>
      </c>
      <c r="L201" s="119">
        <f t="shared" ca="1" si="21"/>
        <v>13.5</v>
      </c>
      <c r="M201" s="176">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0.35624728850325371</v>
      </c>
      <c r="O201" s="71">
        <f t="shared" ca="1" si="26"/>
        <v>0</v>
      </c>
      <c r="S201" s="119">
        <f t="shared" ca="1" si="22"/>
        <v>17.433706699891111</v>
      </c>
      <c r="T201" s="54">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0.35624728850325371</v>
      </c>
      <c r="V201" s="71">
        <f t="shared" ca="1" si="28"/>
        <v>53.669934640522854</v>
      </c>
    </row>
    <row r="202" spans="1:22" x14ac:dyDescent="0.35">
      <c r="A202" s="32">
        <f t="shared" si="29"/>
        <v>45933</v>
      </c>
      <c r="B202" s="70" cm="1">
        <f t="array" aca="1" ref="B202" ca="1">_xlfn.XLOOKUP(A202,INDIRECT($A$5&amp;"!$AJ$41:$AJ$406"),INDIRECT($A$5&amp;"!$AK$41:$AK$406"))*SUM($F$3:$I$3)</f>
        <v>0</v>
      </c>
      <c r="C202" s="70" cm="1">
        <f t="array" aca="1" ref="C202" ca="1">_xlfn.XLOOKUP(A202,INDIRECT($A$5&amp;"!$AJ$41:$AJ$406"),INDIRECT($A$5&amp;"!$AL$41:$AL$406"))*SUM($F$3:$I$3)</f>
        <v>13.5</v>
      </c>
      <c r="D202" s="70" cm="1">
        <f t="array" aca="1" ref="D202" ca="1">_xlfn.XLOOKUP(A202,INDIRECT($A$5&amp;"!$AJ$41:$AJ$406"),INDIRECT($A$5&amp;"!$AO$41:$AO$406"))*SUM($F$3:$I$3)</f>
        <v>13.5</v>
      </c>
      <c r="E202" s="34" cm="1">
        <f t="array" ref="E202">SUMPRODUCT(('PT Storengy'!$B$8:$K$372)*('PT Storengy'!$A$8:$A$372=$A202)*('PT Storengy'!$B$5:$K$5=$A$6)*('PT Storengy'!$B$7:$K$7=$A$7))</f>
        <v>0.45</v>
      </c>
      <c r="F202" s="119">
        <f t="shared" ca="1" si="20"/>
        <v>13.5</v>
      </c>
      <c r="G202" s="176">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0.35624728850325371</v>
      </c>
      <c r="I202" s="71">
        <f t="shared" ca="1" si="24"/>
        <v>0</v>
      </c>
      <c r="J202" s="118" cm="1">
        <f t="array" aca="1" ref="J202" ca="1">IF(COUNTIFS('PTC GRTgaz'!$K$7:$K$15996,"",'PTC GRTgaz'!$A$7:$A$15996,J$16,'PTC GRTgaz'!$D$7:$D$15996,$A202,'PTC GRTgaz'!$C$7:$C$15996,"DEL")&gt;0,J$14,SUMIFS('PTC GRTgaz'!$K$7:$K$15996,'PTC GRTgaz'!$A$7:$A$15996,J$16,'PTC GRTgaz'!$D$7:$D$15996,$A202,'PTC GRTgaz'!$C$7:$C$15996,"DEL")*1.0026*$F$4/INDIRECT($A$4&amp;"!D9"))</f>
        <v>150.65359477124181</v>
      </c>
      <c r="K202" s="118">
        <v>1000</v>
      </c>
      <c r="L202" s="119">
        <f t="shared" ca="1" si="21"/>
        <v>13.5</v>
      </c>
      <c r="M202" s="176">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0.35624728850325371</v>
      </c>
      <c r="O202" s="71">
        <f t="shared" ca="1" si="26"/>
        <v>0</v>
      </c>
      <c r="S202" s="119">
        <f t="shared" ca="1" si="22"/>
        <v>17.487376634531635</v>
      </c>
      <c r="T202" s="54">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0.35624728850325371</v>
      </c>
      <c r="V202" s="71">
        <f t="shared" ca="1" si="28"/>
        <v>53.669934640522854</v>
      </c>
    </row>
    <row r="203" spans="1:22" x14ac:dyDescent="0.35">
      <c r="A203" s="32">
        <f t="shared" si="29"/>
        <v>45934</v>
      </c>
      <c r="B203" s="70" cm="1">
        <f t="array" aca="1" ref="B203" ca="1">_xlfn.XLOOKUP(A203,INDIRECT($A$5&amp;"!$AJ$41:$AJ$406"),INDIRECT($A$5&amp;"!$AK$41:$AK$406"))*SUM($F$3:$I$3)</f>
        <v>0</v>
      </c>
      <c r="C203" s="70" cm="1">
        <f t="array" aca="1" ref="C203" ca="1">_xlfn.XLOOKUP(A203,INDIRECT($A$5&amp;"!$AJ$41:$AJ$406"),INDIRECT($A$5&amp;"!$AL$41:$AL$406"))*SUM($F$3:$I$3)</f>
        <v>13.5</v>
      </c>
      <c r="D203" s="70" cm="1">
        <f t="array" aca="1" ref="D203" ca="1">_xlfn.XLOOKUP(A203,INDIRECT($A$5&amp;"!$AJ$41:$AJ$406"),INDIRECT($A$5&amp;"!$AO$41:$AO$406"))*SUM($F$3:$I$3)</f>
        <v>13.5</v>
      </c>
      <c r="E203" s="34" cm="1">
        <f t="array" ref="E203">SUMPRODUCT(('PT Storengy'!$B$8:$K$372)*('PT Storengy'!$A$8:$A$372=$A203)*('PT Storengy'!$B$5:$K$5=$A$6)*('PT Storengy'!$B$7:$K$7=$A$7))</f>
        <v>0.45</v>
      </c>
      <c r="F203" s="119">
        <f t="shared" ca="1" si="20"/>
        <v>13.5</v>
      </c>
      <c r="G203" s="176">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0.35624728850325371</v>
      </c>
      <c r="I203" s="71">
        <f t="shared" ca="1" si="24"/>
        <v>0</v>
      </c>
      <c r="J203" s="118" cm="1">
        <f t="array" aca="1" ref="J203" ca="1">IF(COUNTIFS('PTC GRTgaz'!$K$7:$K$15996,"",'PTC GRTgaz'!$A$7:$A$15996,J$16,'PTC GRTgaz'!$D$7:$D$15996,$A203,'PTC GRTgaz'!$C$7:$C$15996,"DEL")&gt;0,J$14,SUMIFS('PTC GRTgaz'!$K$7:$K$15996,'PTC GRTgaz'!$A$7:$A$15996,J$16,'PTC GRTgaz'!$D$7:$D$15996,$A203,'PTC GRTgaz'!$C$7:$C$15996,"DEL")*1.0026*$F$4/INDIRECT($A$4&amp;"!D9"))</f>
        <v>150.65359477124181</v>
      </c>
      <c r="K203" s="118">
        <v>1000</v>
      </c>
      <c r="L203" s="119">
        <f t="shared" ca="1" si="21"/>
        <v>13.5</v>
      </c>
      <c r="M203" s="176">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0.35624728850325371</v>
      </c>
      <c r="O203" s="71">
        <f t="shared" ca="1" si="26"/>
        <v>0</v>
      </c>
      <c r="S203" s="119">
        <f t="shared" ca="1" si="22"/>
        <v>17.54104656917216</v>
      </c>
      <c r="T203" s="54">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0.35624728850325371</v>
      </c>
      <c r="V203" s="71">
        <f t="shared" ca="1" si="28"/>
        <v>53.669934640522854</v>
      </c>
    </row>
    <row r="204" spans="1:22" x14ac:dyDescent="0.35">
      <c r="A204" s="32">
        <f t="shared" si="29"/>
        <v>45935</v>
      </c>
      <c r="B204" s="70" cm="1">
        <f t="array" aca="1" ref="B204" ca="1">_xlfn.XLOOKUP(A204,INDIRECT($A$5&amp;"!$AJ$41:$AJ$406"),INDIRECT($A$5&amp;"!$AK$41:$AK$406"))*SUM($F$3:$I$3)</f>
        <v>0</v>
      </c>
      <c r="C204" s="70" cm="1">
        <f t="array" aca="1" ref="C204" ca="1">_xlfn.XLOOKUP(A204,INDIRECT($A$5&amp;"!$AJ$41:$AJ$406"),INDIRECT($A$5&amp;"!$AL$41:$AL$406"))*SUM($F$3:$I$3)</f>
        <v>13.5</v>
      </c>
      <c r="D204" s="70" cm="1">
        <f t="array" aca="1" ref="D204" ca="1">_xlfn.XLOOKUP(A204,INDIRECT($A$5&amp;"!$AJ$41:$AJ$406"),INDIRECT($A$5&amp;"!$AO$41:$AO$406"))*SUM($F$3:$I$3)</f>
        <v>13.5</v>
      </c>
      <c r="E204" s="34" cm="1">
        <f t="array" ref="E204">SUMPRODUCT(('PT Storengy'!$B$8:$K$372)*('PT Storengy'!$A$8:$A$372=$A204)*('PT Storengy'!$B$5:$K$5=$A$6)*('PT Storengy'!$B$7:$K$7=$A$7))</f>
        <v>0.45</v>
      </c>
      <c r="F204" s="119">
        <f t="shared" ca="1" si="20"/>
        <v>13.5</v>
      </c>
      <c r="G204" s="176">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0.35624728850325371</v>
      </c>
      <c r="I204" s="71">
        <f t="shared" ca="1" si="24"/>
        <v>0</v>
      </c>
      <c r="J204" s="118" cm="1">
        <f t="array" aca="1" ref="J204" ca="1">IF(COUNTIFS('PTC GRTgaz'!$K$7:$K$15996,"",'PTC GRTgaz'!$A$7:$A$15996,J$16,'PTC GRTgaz'!$D$7:$D$15996,$A204,'PTC GRTgaz'!$C$7:$C$15996,"DEL")&gt;0,J$14,SUMIFS('PTC GRTgaz'!$K$7:$K$15996,'PTC GRTgaz'!$A$7:$A$15996,J$16,'PTC GRTgaz'!$D$7:$D$15996,$A204,'PTC GRTgaz'!$C$7:$C$15996,"DEL")*1.0026*$F$4/INDIRECT($A$4&amp;"!D9"))</f>
        <v>150.65359477124181</v>
      </c>
      <c r="K204" s="118">
        <v>1000</v>
      </c>
      <c r="L204" s="119">
        <f t="shared" ca="1" si="21"/>
        <v>13.5</v>
      </c>
      <c r="M204" s="176">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0.35624728850325371</v>
      </c>
      <c r="O204" s="71">
        <f t="shared" ca="1" si="26"/>
        <v>0</v>
      </c>
      <c r="S204" s="119">
        <f t="shared" ca="1" si="22"/>
        <v>17.594716503812684</v>
      </c>
      <c r="T204" s="54">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0.35624728850325371</v>
      </c>
      <c r="V204" s="71">
        <f t="shared" ca="1" si="28"/>
        <v>53.669934640522854</v>
      </c>
    </row>
    <row r="205" spans="1:22" x14ac:dyDescent="0.35">
      <c r="A205" s="32">
        <f t="shared" si="29"/>
        <v>45936</v>
      </c>
      <c r="B205" s="70" cm="1">
        <f t="array" aca="1" ref="B205" ca="1">_xlfn.XLOOKUP(A205,INDIRECT($A$5&amp;"!$AJ$41:$AJ$406"),INDIRECT($A$5&amp;"!$AK$41:$AK$406"))*SUM($F$3:$I$3)</f>
        <v>0</v>
      </c>
      <c r="C205" s="70" cm="1">
        <f t="array" aca="1" ref="C205" ca="1">_xlfn.XLOOKUP(A205,INDIRECT($A$5&amp;"!$AJ$41:$AJ$406"),INDIRECT($A$5&amp;"!$AL$41:$AL$406"))*SUM($F$3:$I$3)</f>
        <v>13.5</v>
      </c>
      <c r="D205" s="70" cm="1">
        <f t="array" aca="1" ref="D205" ca="1">_xlfn.XLOOKUP(A205,INDIRECT($A$5&amp;"!$AJ$41:$AJ$406"),INDIRECT($A$5&amp;"!$AO$41:$AO$406"))*SUM($F$3:$I$3)</f>
        <v>13.5</v>
      </c>
      <c r="E205" s="34" cm="1">
        <f t="array" ref="E205">SUMPRODUCT(('PT Storengy'!$B$8:$K$372)*('PT Storengy'!$A$8:$A$372=$A205)*('PT Storengy'!$B$5:$K$5=$A$6)*('PT Storengy'!$B$7:$K$7=$A$7))</f>
        <v>0.45</v>
      </c>
      <c r="F205" s="119">
        <f t="shared" ca="1" si="20"/>
        <v>13.5</v>
      </c>
      <c r="G205" s="176">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0.35624728850325371</v>
      </c>
      <c r="I205" s="71">
        <f t="shared" ca="1" si="24"/>
        <v>0</v>
      </c>
      <c r="J205" s="118" cm="1">
        <f t="array" aca="1" ref="J205" ca="1">IF(COUNTIFS('PTC GRTgaz'!$K$7:$K$15996,"",'PTC GRTgaz'!$A$7:$A$15996,J$16,'PTC GRTgaz'!$D$7:$D$15996,$A205,'PTC GRTgaz'!$C$7:$C$15996,"DEL")&gt;0,J$14,SUMIFS('PTC GRTgaz'!$K$7:$K$15996,'PTC GRTgaz'!$A$7:$A$15996,J$16,'PTC GRTgaz'!$D$7:$D$15996,$A205,'PTC GRTgaz'!$C$7:$C$15996,"DEL")*1.0026*$F$4/INDIRECT($A$4&amp;"!D9"))</f>
        <v>150.65359477124181</v>
      </c>
      <c r="K205" s="118">
        <v>1000</v>
      </c>
      <c r="L205" s="119">
        <f t="shared" ca="1" si="21"/>
        <v>13.5</v>
      </c>
      <c r="M205" s="176">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0.35624728850325371</v>
      </c>
      <c r="O205" s="71">
        <f t="shared" ca="1" si="26"/>
        <v>0</v>
      </c>
      <c r="S205" s="119">
        <f t="shared" ca="1" si="22"/>
        <v>17.648386438453208</v>
      </c>
      <c r="T205" s="54">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0.35624728850325371</v>
      </c>
      <c r="V205" s="71">
        <f t="shared" ca="1" si="28"/>
        <v>53.669934640522854</v>
      </c>
    </row>
    <row r="206" spans="1:22" x14ac:dyDescent="0.35">
      <c r="A206" s="32">
        <f t="shared" si="29"/>
        <v>45937</v>
      </c>
      <c r="B206" s="70" cm="1">
        <f t="array" aca="1" ref="B206" ca="1">_xlfn.XLOOKUP(A206,INDIRECT($A$5&amp;"!$AJ$41:$AJ$406"),INDIRECT($A$5&amp;"!$AK$41:$AK$406"))*SUM($F$3:$I$3)</f>
        <v>0</v>
      </c>
      <c r="C206" s="70" cm="1">
        <f t="array" aca="1" ref="C206" ca="1">_xlfn.XLOOKUP(A206,INDIRECT($A$5&amp;"!$AJ$41:$AJ$406"),INDIRECT($A$5&amp;"!$AL$41:$AL$406"))*SUM($F$3:$I$3)</f>
        <v>13.5</v>
      </c>
      <c r="D206" s="70" cm="1">
        <f t="array" aca="1" ref="D206" ca="1">_xlfn.XLOOKUP(A206,INDIRECT($A$5&amp;"!$AJ$41:$AJ$406"),INDIRECT($A$5&amp;"!$AO$41:$AO$406"))*SUM($F$3:$I$3)</f>
        <v>13.5</v>
      </c>
      <c r="E206" s="34" cm="1">
        <f t="array" ref="E206">SUMPRODUCT(('PT Storengy'!$B$8:$K$372)*('PT Storengy'!$A$8:$A$372=$A206)*('PT Storengy'!$B$5:$K$5=$A$6)*('PT Storengy'!$B$7:$K$7=$A$7))</f>
        <v>0.45</v>
      </c>
      <c r="F206" s="119">
        <f t="shared" ca="1" si="20"/>
        <v>13.5</v>
      </c>
      <c r="G206" s="176">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0.35624728850325371</v>
      </c>
      <c r="I206" s="71">
        <f t="shared" ca="1" si="24"/>
        <v>0</v>
      </c>
      <c r="J206" s="118" cm="1">
        <f t="array" aca="1" ref="J206" ca="1">IF(COUNTIFS('PTC GRTgaz'!$K$7:$K$15996,"",'PTC GRTgaz'!$A$7:$A$15996,J$16,'PTC GRTgaz'!$D$7:$D$15996,$A206,'PTC GRTgaz'!$C$7:$C$15996,"DEL")&gt;0,J$14,SUMIFS('PTC GRTgaz'!$K$7:$K$15996,'PTC GRTgaz'!$A$7:$A$15996,J$16,'PTC GRTgaz'!$D$7:$D$15996,$A206,'PTC GRTgaz'!$C$7:$C$15996,"DEL")*1.0026*$F$4/INDIRECT($A$4&amp;"!D9"))</f>
        <v>150.65359477124181</v>
      </c>
      <c r="K206" s="118">
        <v>1000</v>
      </c>
      <c r="L206" s="119">
        <f t="shared" ca="1" si="21"/>
        <v>13.5</v>
      </c>
      <c r="M206" s="176">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0.35624728850325371</v>
      </c>
      <c r="O206" s="71">
        <f t="shared" ca="1" si="26"/>
        <v>0</v>
      </c>
      <c r="S206" s="119">
        <f t="shared" ca="1" si="22"/>
        <v>17.702056373093733</v>
      </c>
      <c r="T206" s="54">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0.35624728850325371</v>
      </c>
      <c r="V206" s="71">
        <f t="shared" ca="1" si="28"/>
        <v>53.669934640522854</v>
      </c>
    </row>
    <row r="207" spans="1:22" x14ac:dyDescent="0.35">
      <c r="A207" s="32">
        <f t="shared" si="29"/>
        <v>45938</v>
      </c>
      <c r="B207" s="70" cm="1">
        <f t="array" aca="1" ref="B207" ca="1">_xlfn.XLOOKUP(A207,INDIRECT($A$5&amp;"!$AJ$41:$AJ$406"),INDIRECT($A$5&amp;"!$AK$41:$AK$406"))*SUM($F$3:$I$3)</f>
        <v>0</v>
      </c>
      <c r="C207" s="70" cm="1">
        <f t="array" aca="1" ref="C207" ca="1">_xlfn.XLOOKUP(A207,INDIRECT($A$5&amp;"!$AJ$41:$AJ$406"),INDIRECT($A$5&amp;"!$AL$41:$AL$406"))*SUM($F$3:$I$3)</f>
        <v>13.5</v>
      </c>
      <c r="D207" s="70" cm="1">
        <f t="array" aca="1" ref="D207" ca="1">_xlfn.XLOOKUP(A207,INDIRECT($A$5&amp;"!$AJ$41:$AJ$406"),INDIRECT($A$5&amp;"!$AO$41:$AO$406"))*SUM($F$3:$I$3)</f>
        <v>13.5</v>
      </c>
      <c r="E207" s="34" cm="1">
        <f t="array" ref="E207">SUMPRODUCT(('PT Storengy'!$B$8:$K$372)*('PT Storengy'!$A$8:$A$372=$A207)*('PT Storengy'!$B$5:$K$5=$A$6)*('PT Storengy'!$B$7:$K$7=$A$7))</f>
        <v>0.45</v>
      </c>
      <c r="F207" s="119">
        <f t="shared" ca="1" si="20"/>
        <v>13.5</v>
      </c>
      <c r="G207" s="176">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0.35624728850325371</v>
      </c>
      <c r="I207" s="71">
        <f t="shared" ca="1" si="24"/>
        <v>0</v>
      </c>
      <c r="J207" s="118" cm="1">
        <f t="array" aca="1" ref="J207" ca="1">IF(COUNTIFS('PTC GRTgaz'!$K$7:$K$15996,"",'PTC GRTgaz'!$A$7:$A$15996,J$16,'PTC GRTgaz'!$D$7:$D$15996,$A207,'PTC GRTgaz'!$C$7:$C$15996,"DEL")&gt;0,J$14,SUMIFS('PTC GRTgaz'!$K$7:$K$15996,'PTC GRTgaz'!$A$7:$A$15996,J$16,'PTC GRTgaz'!$D$7:$D$15996,$A207,'PTC GRTgaz'!$C$7:$C$15996,"DEL")*1.0026*$F$4/INDIRECT($A$4&amp;"!D9"))</f>
        <v>150.65359477124181</v>
      </c>
      <c r="K207" s="118">
        <v>1000</v>
      </c>
      <c r="L207" s="119">
        <f t="shared" ca="1" si="21"/>
        <v>13.5</v>
      </c>
      <c r="M207" s="176">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0.35624728850325371</v>
      </c>
      <c r="O207" s="71">
        <f t="shared" ca="1" si="26"/>
        <v>0</v>
      </c>
      <c r="S207" s="119">
        <f t="shared" ca="1" si="22"/>
        <v>17.755726307734257</v>
      </c>
      <c r="T207" s="54">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0.35624728850325371</v>
      </c>
      <c r="V207" s="71">
        <f t="shared" ca="1" si="28"/>
        <v>53.669934640522854</v>
      </c>
    </row>
    <row r="208" spans="1:22" x14ac:dyDescent="0.35">
      <c r="A208" s="32">
        <f t="shared" si="29"/>
        <v>45939</v>
      </c>
      <c r="B208" s="70" cm="1">
        <f t="array" aca="1" ref="B208" ca="1">_xlfn.XLOOKUP(A208,INDIRECT($A$5&amp;"!$AJ$41:$AJ$406"),INDIRECT($A$5&amp;"!$AK$41:$AK$406"))*SUM($F$3:$I$3)</f>
        <v>0</v>
      </c>
      <c r="C208" s="70" cm="1">
        <f t="array" aca="1" ref="C208" ca="1">_xlfn.XLOOKUP(A208,INDIRECT($A$5&amp;"!$AJ$41:$AJ$406"),INDIRECT($A$5&amp;"!$AL$41:$AL$406"))*SUM($F$3:$I$3)</f>
        <v>13.5</v>
      </c>
      <c r="D208" s="70" cm="1">
        <f t="array" aca="1" ref="D208" ca="1">_xlfn.XLOOKUP(A208,INDIRECT($A$5&amp;"!$AJ$41:$AJ$406"),INDIRECT($A$5&amp;"!$AO$41:$AO$406"))*SUM($F$3:$I$3)</f>
        <v>13.5</v>
      </c>
      <c r="E208" s="34" cm="1">
        <f t="array" ref="E208">SUMPRODUCT(('PT Storengy'!$B$8:$K$372)*('PT Storengy'!$A$8:$A$372=$A208)*('PT Storengy'!$B$5:$K$5=$A$6)*('PT Storengy'!$B$7:$K$7=$A$7))</f>
        <v>0.45</v>
      </c>
      <c r="F208" s="119">
        <f t="shared" ca="1" si="20"/>
        <v>13.5</v>
      </c>
      <c r="G208" s="176">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0.35624728850325371</v>
      </c>
      <c r="I208" s="71">
        <f t="shared" ca="1" si="24"/>
        <v>0</v>
      </c>
      <c r="J208" s="118" cm="1">
        <f t="array" aca="1" ref="J208" ca="1">IF(COUNTIFS('PTC GRTgaz'!$K$7:$K$15996,"",'PTC GRTgaz'!$A$7:$A$15996,J$16,'PTC GRTgaz'!$D$7:$D$15996,$A208,'PTC GRTgaz'!$C$7:$C$15996,"DEL")&gt;0,J$14,SUMIFS('PTC GRTgaz'!$K$7:$K$15996,'PTC GRTgaz'!$A$7:$A$15996,J$16,'PTC GRTgaz'!$D$7:$D$15996,$A208,'PTC GRTgaz'!$C$7:$C$15996,"DEL")*1.0026*$F$4/INDIRECT($A$4&amp;"!D9"))</f>
        <v>150.65359477124181</v>
      </c>
      <c r="K208" s="118">
        <v>1000</v>
      </c>
      <c r="L208" s="119">
        <f t="shared" ca="1" si="21"/>
        <v>13.5</v>
      </c>
      <c r="M208" s="176">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0.35624728850325371</v>
      </c>
      <c r="O208" s="71">
        <f t="shared" ca="1" si="26"/>
        <v>0</v>
      </c>
      <c r="S208" s="119">
        <f t="shared" ca="1" si="22"/>
        <v>17.809396242374781</v>
      </c>
      <c r="T208" s="54">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0.35624728850325371</v>
      </c>
      <c r="V208" s="71">
        <f t="shared" ca="1" si="28"/>
        <v>53.669934640522854</v>
      </c>
    </row>
    <row r="209" spans="1:22" x14ac:dyDescent="0.35">
      <c r="A209" s="32">
        <f t="shared" si="29"/>
        <v>45940</v>
      </c>
      <c r="B209" s="70" cm="1">
        <f t="array" aca="1" ref="B209" ca="1">_xlfn.XLOOKUP(A209,INDIRECT($A$5&amp;"!$AJ$41:$AJ$406"),INDIRECT($A$5&amp;"!$AK$41:$AK$406"))*SUM($F$3:$I$3)</f>
        <v>0</v>
      </c>
      <c r="C209" s="70" cm="1">
        <f t="array" aca="1" ref="C209" ca="1">_xlfn.XLOOKUP(A209,INDIRECT($A$5&amp;"!$AJ$41:$AJ$406"),INDIRECT($A$5&amp;"!$AL$41:$AL$406"))*SUM($F$3:$I$3)</f>
        <v>13.5</v>
      </c>
      <c r="D209" s="70" cm="1">
        <f t="array" aca="1" ref="D209" ca="1">_xlfn.XLOOKUP(A209,INDIRECT($A$5&amp;"!$AJ$41:$AJ$406"),INDIRECT($A$5&amp;"!$AO$41:$AO$406"))*SUM($F$3:$I$3)</f>
        <v>13.5</v>
      </c>
      <c r="E209" s="34" cm="1">
        <f t="array" ref="E209">SUMPRODUCT(('PT Storengy'!$B$8:$K$372)*('PT Storengy'!$A$8:$A$372=$A209)*('PT Storengy'!$B$5:$K$5=$A$6)*('PT Storengy'!$B$7:$K$7=$A$7))</f>
        <v>0.45</v>
      </c>
      <c r="F209" s="119">
        <f t="shared" ref="F209:F231" ca="1" si="30">F208+I209/1000</f>
        <v>13.5</v>
      </c>
      <c r="G209" s="176">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0.35624728850325371</v>
      </c>
      <c r="I209" s="71">
        <f t="shared" ca="1" si="24"/>
        <v>0</v>
      </c>
      <c r="J209" s="118" cm="1">
        <f t="array" aca="1" ref="J209" ca="1">IF(COUNTIFS('PTC GRTgaz'!$K$7:$K$15996,"",'PTC GRTgaz'!$A$7:$A$15996,J$16,'PTC GRTgaz'!$D$7:$D$15996,$A209,'PTC GRTgaz'!$C$7:$C$15996,"DEL")&gt;0,J$14,SUMIFS('PTC GRTgaz'!$K$7:$K$15996,'PTC GRTgaz'!$A$7:$A$15996,J$16,'PTC GRTgaz'!$D$7:$D$15996,$A209,'PTC GRTgaz'!$C$7:$C$15996,"DEL")*1.0026*$F$4/INDIRECT($A$4&amp;"!D9"))</f>
        <v>150.65359477124181</v>
      </c>
      <c r="K209" s="118">
        <v>1000</v>
      </c>
      <c r="L209" s="119">
        <f t="shared" ref="L209:L231" ca="1" si="31">L208+O209/1000</f>
        <v>13.5</v>
      </c>
      <c r="M209" s="176">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0.35624728850325371</v>
      </c>
      <c r="O209" s="71">
        <f t="shared" ca="1" si="26"/>
        <v>0</v>
      </c>
      <c r="S209" s="119">
        <f t="shared" ref="S209:S231" ca="1" si="32">S208+V209/1000</f>
        <v>17.863066177015305</v>
      </c>
      <c r="T209" s="54">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0.35624728850325371</v>
      </c>
      <c r="V209" s="71">
        <f t="shared" ca="1" si="28"/>
        <v>53.669934640522854</v>
      </c>
    </row>
    <row r="210" spans="1:22" x14ac:dyDescent="0.35">
      <c r="A210" s="32">
        <f t="shared" si="29"/>
        <v>45941</v>
      </c>
      <c r="B210" s="70" cm="1">
        <f t="array" aca="1" ref="B210" ca="1">_xlfn.XLOOKUP(A210,INDIRECT($A$5&amp;"!$AJ$41:$AJ$406"),INDIRECT($A$5&amp;"!$AK$41:$AK$406"))*SUM($F$3:$I$3)</f>
        <v>0</v>
      </c>
      <c r="C210" s="70" cm="1">
        <f t="array" aca="1" ref="C210" ca="1">_xlfn.XLOOKUP(A210,INDIRECT($A$5&amp;"!$AJ$41:$AJ$406"),INDIRECT($A$5&amp;"!$AL$41:$AL$406"))*SUM($F$3:$I$3)</f>
        <v>13.5</v>
      </c>
      <c r="D210" s="70" cm="1">
        <f t="array" aca="1" ref="D210" ca="1">_xlfn.XLOOKUP(A210,INDIRECT($A$5&amp;"!$AJ$41:$AJ$406"),INDIRECT($A$5&amp;"!$AO$41:$AO$406"))*SUM($F$3:$I$3)</f>
        <v>13.5</v>
      </c>
      <c r="E210" s="34" cm="1">
        <f t="array" ref="E210">SUMPRODUCT(('PT Storengy'!$B$8:$K$372)*('PT Storengy'!$A$8:$A$372=$A210)*('PT Storengy'!$B$5:$K$5=$A$6)*('PT Storengy'!$B$7:$K$7=$A$7))</f>
        <v>0.15</v>
      </c>
      <c r="F210" s="119">
        <f t="shared" ca="1" si="30"/>
        <v>13.5</v>
      </c>
      <c r="G210" s="176">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0.35624728850325371</v>
      </c>
      <c r="I210" s="71">
        <f t="shared" ref="I210:I231" ca="1" si="34">ROUND(IF(F209*1000+$F$4*(1-$E210)*H210&gt;$D210*1000,$D210*1000-F209*1000,$F$4*(1-$E210)*H210),4)</f>
        <v>0</v>
      </c>
      <c r="J210" s="118" cm="1">
        <f t="array" aca="1" ref="J210" ca="1">IF(COUNTIFS('PTC GRTgaz'!$K$7:$K$15996,"",'PTC GRTgaz'!$A$7:$A$15996,J$16,'PTC GRTgaz'!$D$7:$D$15996,$A210,'PTC GRTgaz'!$C$7:$C$15996,"DEL")&gt;0,J$14,SUMIFS('PTC GRTgaz'!$K$7:$K$15996,'PTC GRTgaz'!$A$7:$A$15996,J$16,'PTC GRTgaz'!$D$7:$D$15996,$A210,'PTC GRTgaz'!$C$7:$C$15996,"DEL")*1.0026*$F$4/INDIRECT($A$4&amp;"!D9"))</f>
        <v>150.65359477124181</v>
      </c>
      <c r="K210" s="118">
        <v>1000</v>
      </c>
      <c r="L210" s="119">
        <f t="shared" ca="1" si="31"/>
        <v>13.5</v>
      </c>
      <c r="M210" s="176">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0.35624728850325371</v>
      </c>
      <c r="O210" s="71">
        <f t="shared" ref="O210:O231" ca="1" si="36">IF(L209*1000+MIN(J210,K210,$F$4*(1-$E210)*N210)&gt;$D210*1000,$D210*1000-L209*1000,MIN(J210,K210,$F$4*(1-$E210)*N210))</f>
        <v>0</v>
      </c>
      <c r="S210" s="119">
        <f t="shared" ca="1" si="32"/>
        <v>17.91673611165583</v>
      </c>
      <c r="T210" s="54">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0.35624728850325371</v>
      </c>
      <c r="V210" s="71">
        <f t="shared" ref="V210:V231" ca="1" si="38">$F$4*(1)*U210</f>
        <v>53.669934640522854</v>
      </c>
    </row>
    <row r="211" spans="1:22" x14ac:dyDescent="0.35">
      <c r="A211" s="32">
        <f t="shared" ref="A211:A231" si="39">A210+1</f>
        <v>45942</v>
      </c>
      <c r="B211" s="70" cm="1">
        <f t="array" aca="1" ref="B211" ca="1">_xlfn.XLOOKUP(A211,INDIRECT($A$5&amp;"!$AJ$41:$AJ$406"),INDIRECT($A$5&amp;"!$AK$41:$AK$406"))*SUM($F$3:$I$3)</f>
        <v>0</v>
      </c>
      <c r="C211" s="70" cm="1">
        <f t="array" aca="1" ref="C211" ca="1">_xlfn.XLOOKUP(A211,INDIRECT($A$5&amp;"!$AJ$41:$AJ$406"),INDIRECT($A$5&amp;"!$AL$41:$AL$406"))*SUM($F$3:$I$3)</f>
        <v>13.5</v>
      </c>
      <c r="D211" s="70" cm="1">
        <f t="array" aca="1" ref="D211" ca="1">_xlfn.XLOOKUP(A211,INDIRECT($A$5&amp;"!$AJ$41:$AJ$406"),INDIRECT($A$5&amp;"!$AO$41:$AO$406"))*SUM($F$3:$I$3)</f>
        <v>13.5</v>
      </c>
      <c r="E211" s="34" cm="1">
        <f t="array" ref="E211">SUMPRODUCT(('PT Storengy'!$B$8:$K$372)*('PT Storengy'!$A$8:$A$372=$A211)*('PT Storengy'!$B$5:$K$5=$A$6)*('PT Storengy'!$B$7:$K$7=$A$7))</f>
        <v>0.15</v>
      </c>
      <c r="F211" s="119">
        <f t="shared" ca="1" si="30"/>
        <v>13.5</v>
      </c>
      <c r="G211" s="176">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0.35624728850325371</v>
      </c>
      <c r="I211" s="71">
        <f t="shared" ca="1" si="34"/>
        <v>0</v>
      </c>
      <c r="J211" s="118" cm="1">
        <f t="array" aca="1" ref="J211" ca="1">IF(COUNTIFS('PTC GRTgaz'!$K$7:$K$15996,"",'PTC GRTgaz'!$A$7:$A$15996,J$16,'PTC GRTgaz'!$D$7:$D$15996,$A211,'PTC GRTgaz'!$C$7:$C$15996,"DEL")&gt;0,J$14,SUMIFS('PTC GRTgaz'!$K$7:$K$15996,'PTC GRTgaz'!$A$7:$A$15996,J$16,'PTC GRTgaz'!$D$7:$D$15996,$A211,'PTC GRTgaz'!$C$7:$C$15996,"DEL")*1.0026*$F$4/INDIRECT($A$4&amp;"!D9"))</f>
        <v>150.65359477124181</v>
      </c>
      <c r="K211" s="118">
        <v>1000</v>
      </c>
      <c r="L211" s="119">
        <f t="shared" ca="1" si="31"/>
        <v>13.5</v>
      </c>
      <c r="M211" s="176">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0.35624728850325371</v>
      </c>
      <c r="O211" s="71">
        <f t="shared" ca="1" si="36"/>
        <v>0</v>
      </c>
      <c r="S211" s="119">
        <f t="shared" ca="1" si="32"/>
        <v>17.970406046296354</v>
      </c>
      <c r="T211" s="54">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0.35624728850325371</v>
      </c>
      <c r="V211" s="71">
        <f t="shared" ca="1" si="38"/>
        <v>53.669934640522854</v>
      </c>
    </row>
    <row r="212" spans="1:22" x14ac:dyDescent="0.35">
      <c r="A212" s="32">
        <f t="shared" si="39"/>
        <v>45943</v>
      </c>
      <c r="B212" s="70" cm="1">
        <f t="array" aca="1" ref="B212" ca="1">_xlfn.XLOOKUP(A212,INDIRECT($A$5&amp;"!$AJ$41:$AJ$406"),INDIRECT($A$5&amp;"!$AK$41:$AK$406"))*SUM($F$3:$I$3)</f>
        <v>0</v>
      </c>
      <c r="C212" s="70" cm="1">
        <f t="array" aca="1" ref="C212" ca="1">_xlfn.XLOOKUP(A212,INDIRECT($A$5&amp;"!$AJ$41:$AJ$406"),INDIRECT($A$5&amp;"!$AL$41:$AL$406"))*SUM($F$3:$I$3)</f>
        <v>13.5</v>
      </c>
      <c r="D212" s="70" cm="1">
        <f t="array" aca="1" ref="D212" ca="1">_xlfn.XLOOKUP(A212,INDIRECT($A$5&amp;"!$AJ$41:$AJ$406"),INDIRECT($A$5&amp;"!$AO$41:$AO$406"))*SUM($F$3:$I$3)</f>
        <v>13.5</v>
      </c>
      <c r="E212" s="34" cm="1">
        <f t="array" ref="E212">SUMPRODUCT(('PT Storengy'!$B$8:$K$372)*('PT Storengy'!$A$8:$A$372=$A212)*('PT Storengy'!$B$5:$K$5=$A$6)*('PT Storengy'!$B$7:$K$7=$A$7))</f>
        <v>0.15</v>
      </c>
      <c r="F212" s="119">
        <f t="shared" ca="1" si="30"/>
        <v>13.5</v>
      </c>
      <c r="G212" s="176">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0.35624728850325371</v>
      </c>
      <c r="I212" s="71">
        <f t="shared" ca="1" si="34"/>
        <v>0</v>
      </c>
      <c r="J212" s="118" cm="1">
        <f t="array" aca="1" ref="J212" ca="1">IF(COUNTIFS('PTC GRTgaz'!$K$7:$K$15996,"",'PTC GRTgaz'!$A$7:$A$15996,J$16,'PTC GRTgaz'!$D$7:$D$15996,$A212,'PTC GRTgaz'!$C$7:$C$15996,"DEL")&gt;0,J$14,SUMIFS('PTC GRTgaz'!$K$7:$K$15996,'PTC GRTgaz'!$A$7:$A$15996,J$16,'PTC GRTgaz'!$D$7:$D$15996,$A212,'PTC GRTgaz'!$C$7:$C$15996,"DEL")*1.0026*$F$4/INDIRECT($A$4&amp;"!D9"))</f>
        <v>150.65359477124181</v>
      </c>
      <c r="K212" s="118">
        <v>1000</v>
      </c>
      <c r="L212" s="119">
        <f t="shared" ca="1" si="31"/>
        <v>13.5</v>
      </c>
      <c r="M212" s="176">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0.35624728850325371</v>
      </c>
      <c r="O212" s="71">
        <f t="shared" ca="1" si="36"/>
        <v>0</v>
      </c>
      <c r="S212" s="119">
        <f t="shared" ca="1" si="32"/>
        <v>18.024075980936878</v>
      </c>
      <c r="T212" s="54">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0.35624728850325371</v>
      </c>
      <c r="V212" s="71">
        <f t="shared" ca="1" si="38"/>
        <v>53.669934640522854</v>
      </c>
    </row>
    <row r="213" spans="1:22" x14ac:dyDescent="0.35">
      <c r="A213" s="32">
        <f t="shared" si="39"/>
        <v>45944</v>
      </c>
      <c r="B213" s="70" cm="1">
        <f t="array" aca="1" ref="B213" ca="1">_xlfn.XLOOKUP(A213,INDIRECT($A$5&amp;"!$AJ$41:$AJ$406"),INDIRECT($A$5&amp;"!$AK$41:$AK$406"))*SUM($F$3:$I$3)</f>
        <v>0</v>
      </c>
      <c r="C213" s="70" cm="1">
        <f t="array" aca="1" ref="C213" ca="1">_xlfn.XLOOKUP(A213,INDIRECT($A$5&amp;"!$AJ$41:$AJ$406"),INDIRECT($A$5&amp;"!$AL$41:$AL$406"))*SUM($F$3:$I$3)</f>
        <v>13.5</v>
      </c>
      <c r="D213" s="70" cm="1">
        <f t="array" aca="1" ref="D213" ca="1">_xlfn.XLOOKUP(A213,INDIRECT($A$5&amp;"!$AJ$41:$AJ$406"),INDIRECT($A$5&amp;"!$AO$41:$AO$406"))*SUM($F$3:$I$3)</f>
        <v>13.5</v>
      </c>
      <c r="E213" s="34" cm="1">
        <f t="array" ref="E213">SUMPRODUCT(('PT Storengy'!$B$8:$K$372)*('PT Storengy'!$A$8:$A$372=$A213)*('PT Storengy'!$B$5:$K$5=$A$6)*('PT Storengy'!$B$7:$K$7=$A$7))</f>
        <v>0.15</v>
      </c>
      <c r="F213" s="119">
        <f t="shared" ca="1" si="30"/>
        <v>13.5</v>
      </c>
      <c r="G213" s="176">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0.35624728850325371</v>
      </c>
      <c r="I213" s="71">
        <f t="shared" ca="1" si="34"/>
        <v>0</v>
      </c>
      <c r="J213" s="118" cm="1">
        <f t="array" aca="1" ref="J213" ca="1">IF(COUNTIFS('PTC GRTgaz'!$K$7:$K$15996,"",'PTC GRTgaz'!$A$7:$A$15996,J$16,'PTC GRTgaz'!$D$7:$D$15996,$A213,'PTC GRTgaz'!$C$7:$C$15996,"DEL")&gt;0,J$14,SUMIFS('PTC GRTgaz'!$K$7:$K$15996,'PTC GRTgaz'!$A$7:$A$15996,J$16,'PTC GRTgaz'!$D$7:$D$15996,$A213,'PTC GRTgaz'!$C$7:$C$15996,"DEL")*1.0026*$F$4/INDIRECT($A$4&amp;"!D9"))</f>
        <v>150.65359477124181</v>
      </c>
      <c r="K213" s="118">
        <v>1000</v>
      </c>
      <c r="L213" s="119">
        <f t="shared" ca="1" si="31"/>
        <v>13.5</v>
      </c>
      <c r="M213" s="176">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0.35624728850325371</v>
      </c>
      <c r="O213" s="71">
        <f t="shared" ca="1" si="36"/>
        <v>0</v>
      </c>
      <c r="S213" s="119">
        <f t="shared" ca="1" si="32"/>
        <v>18.077745915577403</v>
      </c>
      <c r="T213" s="54">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0.35624728850325371</v>
      </c>
      <c r="V213" s="71">
        <f t="shared" ca="1" si="38"/>
        <v>53.669934640522854</v>
      </c>
    </row>
    <row r="214" spans="1:22" x14ac:dyDescent="0.35">
      <c r="A214" s="32">
        <f t="shared" si="39"/>
        <v>45945</v>
      </c>
      <c r="B214" s="70" cm="1">
        <f t="array" aca="1" ref="B214" ca="1">_xlfn.XLOOKUP(A214,INDIRECT($A$5&amp;"!$AJ$41:$AJ$406"),INDIRECT($A$5&amp;"!$AK$41:$AK$406"))*SUM($F$3:$I$3)</f>
        <v>0</v>
      </c>
      <c r="C214" s="70" cm="1">
        <f t="array" aca="1" ref="C214" ca="1">_xlfn.XLOOKUP(A214,INDIRECT($A$5&amp;"!$AJ$41:$AJ$406"),INDIRECT($A$5&amp;"!$AL$41:$AL$406"))*SUM($F$3:$I$3)</f>
        <v>13.5</v>
      </c>
      <c r="D214" s="70" cm="1">
        <f t="array" aca="1" ref="D214" ca="1">_xlfn.XLOOKUP(A214,INDIRECT($A$5&amp;"!$AJ$41:$AJ$406"),INDIRECT($A$5&amp;"!$AO$41:$AO$406"))*SUM($F$3:$I$3)</f>
        <v>13.5</v>
      </c>
      <c r="E214" s="34" cm="1">
        <f t="array" ref="E214">SUMPRODUCT(('PT Storengy'!$B$8:$K$372)*('PT Storengy'!$A$8:$A$372=$A214)*('PT Storengy'!$B$5:$K$5=$A$6)*('PT Storengy'!$B$7:$K$7=$A$7))</f>
        <v>0.15</v>
      </c>
      <c r="F214" s="119">
        <f t="shared" ca="1" si="30"/>
        <v>13.5</v>
      </c>
      <c r="G214" s="176">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0.35624728850325371</v>
      </c>
      <c r="I214" s="71">
        <f t="shared" ca="1" si="34"/>
        <v>0</v>
      </c>
      <c r="J214" s="118" cm="1">
        <f t="array" aca="1" ref="J214" ca="1">IF(COUNTIFS('PTC GRTgaz'!$K$7:$K$15996,"",'PTC GRTgaz'!$A$7:$A$15996,J$16,'PTC GRTgaz'!$D$7:$D$15996,$A214,'PTC GRTgaz'!$C$7:$C$15996,"DEL")&gt;0,J$14,SUMIFS('PTC GRTgaz'!$K$7:$K$15996,'PTC GRTgaz'!$A$7:$A$15996,J$16,'PTC GRTgaz'!$D$7:$D$15996,$A214,'PTC GRTgaz'!$C$7:$C$15996,"DEL")*1.0026*$F$4/INDIRECT($A$4&amp;"!D9"))</f>
        <v>150.65359477124181</v>
      </c>
      <c r="K214" s="118">
        <v>1000</v>
      </c>
      <c r="L214" s="119">
        <f t="shared" ca="1" si="31"/>
        <v>13.5</v>
      </c>
      <c r="M214" s="176">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0.35624728850325371</v>
      </c>
      <c r="O214" s="71">
        <f t="shared" ca="1" si="36"/>
        <v>0</v>
      </c>
      <c r="S214" s="119">
        <f t="shared" ca="1" si="32"/>
        <v>18.131415850217927</v>
      </c>
      <c r="T214" s="54">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0.35624728850325371</v>
      </c>
      <c r="V214" s="71">
        <f t="shared" ca="1" si="38"/>
        <v>53.669934640522854</v>
      </c>
    </row>
    <row r="215" spans="1:22" x14ac:dyDescent="0.35">
      <c r="A215" s="32">
        <f t="shared" si="39"/>
        <v>45946</v>
      </c>
      <c r="B215" s="70" cm="1">
        <f t="array" aca="1" ref="B215" ca="1">_xlfn.XLOOKUP(A215,INDIRECT($A$5&amp;"!$AJ$41:$AJ$406"),INDIRECT($A$5&amp;"!$AK$41:$AK$406"))*SUM($F$3:$I$3)</f>
        <v>0</v>
      </c>
      <c r="C215" s="70" cm="1">
        <f t="array" aca="1" ref="C215" ca="1">_xlfn.XLOOKUP(A215,INDIRECT($A$5&amp;"!$AJ$41:$AJ$406"),INDIRECT($A$5&amp;"!$AL$41:$AL$406"))*SUM($F$3:$I$3)</f>
        <v>13.5</v>
      </c>
      <c r="D215" s="70" cm="1">
        <f t="array" aca="1" ref="D215" ca="1">_xlfn.XLOOKUP(A215,INDIRECT($A$5&amp;"!$AJ$41:$AJ$406"),INDIRECT($A$5&amp;"!$AO$41:$AO$406"))*SUM($F$3:$I$3)</f>
        <v>13.5</v>
      </c>
      <c r="E215" s="34" cm="1">
        <f t="array" ref="E215">SUMPRODUCT(('PT Storengy'!$B$8:$K$372)*('PT Storengy'!$A$8:$A$372=$A215)*('PT Storengy'!$B$5:$K$5=$A$6)*('PT Storengy'!$B$7:$K$7=$A$7))</f>
        <v>0.15</v>
      </c>
      <c r="F215" s="119">
        <f t="shared" ca="1" si="30"/>
        <v>13.5</v>
      </c>
      <c r="G215" s="176">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0.35624728850325371</v>
      </c>
      <c r="I215" s="71">
        <f t="shared" ca="1" si="34"/>
        <v>0</v>
      </c>
      <c r="J215" s="118" cm="1">
        <f t="array" aca="1" ref="J215" ca="1">IF(COUNTIFS('PTC GRTgaz'!$K$7:$K$15996,"",'PTC GRTgaz'!$A$7:$A$15996,J$16,'PTC GRTgaz'!$D$7:$D$15996,$A215,'PTC GRTgaz'!$C$7:$C$15996,"DEL")&gt;0,J$14,SUMIFS('PTC GRTgaz'!$K$7:$K$15996,'PTC GRTgaz'!$A$7:$A$15996,J$16,'PTC GRTgaz'!$D$7:$D$15996,$A215,'PTC GRTgaz'!$C$7:$C$15996,"DEL")*1.0026*$F$4/INDIRECT($A$4&amp;"!D9"))</f>
        <v>150.65359477124181</v>
      </c>
      <c r="K215" s="118">
        <v>1000</v>
      </c>
      <c r="L215" s="119">
        <f t="shared" ca="1" si="31"/>
        <v>13.5</v>
      </c>
      <c r="M215" s="176">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0.35624728850325371</v>
      </c>
      <c r="O215" s="71">
        <f t="shared" ca="1" si="36"/>
        <v>0</v>
      </c>
      <c r="S215" s="119">
        <f t="shared" ca="1" si="32"/>
        <v>18.185085784858451</v>
      </c>
      <c r="T215" s="54">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0.35624728850325371</v>
      </c>
      <c r="V215" s="71">
        <f t="shared" ca="1" si="38"/>
        <v>53.669934640522854</v>
      </c>
    </row>
    <row r="216" spans="1:22" x14ac:dyDescent="0.35">
      <c r="A216" s="32">
        <f t="shared" si="39"/>
        <v>45947</v>
      </c>
      <c r="B216" s="70" cm="1">
        <f t="array" aca="1" ref="B216" ca="1">_xlfn.XLOOKUP(A216,INDIRECT($A$5&amp;"!$AJ$41:$AJ$406"),INDIRECT($A$5&amp;"!$AK$41:$AK$406"))*SUM($F$3:$I$3)</f>
        <v>0</v>
      </c>
      <c r="C216" s="70" cm="1">
        <f t="array" aca="1" ref="C216" ca="1">_xlfn.XLOOKUP(A216,INDIRECT($A$5&amp;"!$AJ$41:$AJ$406"),INDIRECT($A$5&amp;"!$AL$41:$AL$406"))*SUM($F$3:$I$3)</f>
        <v>13.5</v>
      </c>
      <c r="D216" s="70" cm="1">
        <f t="array" aca="1" ref="D216" ca="1">_xlfn.XLOOKUP(A216,INDIRECT($A$5&amp;"!$AJ$41:$AJ$406"),INDIRECT($A$5&amp;"!$AO$41:$AO$406"))*SUM($F$3:$I$3)</f>
        <v>13.5</v>
      </c>
      <c r="E216" s="34" cm="1">
        <f t="array" ref="E216">SUMPRODUCT(('PT Storengy'!$B$8:$K$372)*('PT Storengy'!$A$8:$A$372=$A216)*('PT Storengy'!$B$5:$K$5=$A$6)*('PT Storengy'!$B$7:$K$7=$A$7))</f>
        <v>0.15</v>
      </c>
      <c r="F216" s="119">
        <f t="shared" ca="1" si="30"/>
        <v>13.5</v>
      </c>
      <c r="G216" s="176">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0.35624728850325371</v>
      </c>
      <c r="I216" s="71">
        <f t="shared" ca="1" si="34"/>
        <v>0</v>
      </c>
      <c r="J216" s="118" cm="1">
        <f t="array" aca="1" ref="J216" ca="1">IF(COUNTIFS('PTC GRTgaz'!$K$7:$K$15996,"",'PTC GRTgaz'!$A$7:$A$15996,J$16,'PTC GRTgaz'!$D$7:$D$15996,$A216,'PTC GRTgaz'!$C$7:$C$15996,"DEL")&gt;0,J$14,SUMIFS('PTC GRTgaz'!$K$7:$K$15996,'PTC GRTgaz'!$A$7:$A$15996,J$16,'PTC GRTgaz'!$D$7:$D$15996,$A216,'PTC GRTgaz'!$C$7:$C$15996,"DEL")*1.0026*$F$4/INDIRECT($A$4&amp;"!D9"))</f>
        <v>150.65359477124181</v>
      </c>
      <c r="K216" s="118">
        <v>1000</v>
      </c>
      <c r="L216" s="119">
        <f t="shared" ca="1" si="31"/>
        <v>13.5</v>
      </c>
      <c r="M216" s="176">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0.35624728850325371</v>
      </c>
      <c r="O216" s="71">
        <f t="shared" ca="1" si="36"/>
        <v>0</v>
      </c>
      <c r="S216" s="119">
        <f t="shared" ca="1" si="32"/>
        <v>18.238755719498975</v>
      </c>
      <c r="T216" s="54">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0.35624728850325371</v>
      </c>
      <c r="V216" s="71">
        <f t="shared" ca="1" si="38"/>
        <v>53.669934640522854</v>
      </c>
    </row>
    <row r="217" spans="1:22" x14ac:dyDescent="0.35">
      <c r="A217" s="32">
        <f t="shared" si="39"/>
        <v>45948</v>
      </c>
      <c r="B217" s="70" cm="1">
        <f t="array" aca="1" ref="B217" ca="1">_xlfn.XLOOKUP(A217,INDIRECT($A$5&amp;"!$AJ$41:$AJ$406"),INDIRECT($A$5&amp;"!$AK$41:$AK$406"))*SUM($F$3:$I$3)</f>
        <v>0</v>
      </c>
      <c r="C217" s="70" cm="1">
        <f t="array" aca="1" ref="C217" ca="1">_xlfn.XLOOKUP(A217,INDIRECT($A$5&amp;"!$AJ$41:$AJ$406"),INDIRECT($A$5&amp;"!$AL$41:$AL$406"))*SUM($F$3:$I$3)</f>
        <v>13.5</v>
      </c>
      <c r="D217" s="70" cm="1">
        <f t="array" aca="1" ref="D217" ca="1">_xlfn.XLOOKUP(A217,INDIRECT($A$5&amp;"!$AJ$41:$AJ$406"),INDIRECT($A$5&amp;"!$AO$41:$AO$406"))*SUM($F$3:$I$3)</f>
        <v>13.5</v>
      </c>
      <c r="E217" s="34" cm="1">
        <f t="array" ref="E217">SUMPRODUCT(('PT Storengy'!$B$8:$K$372)*('PT Storengy'!$A$8:$A$372=$A217)*('PT Storengy'!$B$5:$K$5=$A$6)*('PT Storengy'!$B$7:$K$7=$A$7))</f>
        <v>0.15</v>
      </c>
      <c r="F217" s="119">
        <f t="shared" ca="1" si="30"/>
        <v>13.5</v>
      </c>
      <c r="G217" s="176">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0.35624728850325371</v>
      </c>
      <c r="I217" s="71">
        <f t="shared" ca="1" si="34"/>
        <v>0</v>
      </c>
      <c r="J217" s="118" cm="1">
        <f t="array" aca="1" ref="J217" ca="1">IF(COUNTIFS('PTC GRTgaz'!$K$7:$K$15996,"",'PTC GRTgaz'!$A$7:$A$15996,J$16,'PTC GRTgaz'!$D$7:$D$15996,$A217,'PTC GRTgaz'!$C$7:$C$15996,"DEL")&gt;0,J$14,SUMIFS('PTC GRTgaz'!$K$7:$K$15996,'PTC GRTgaz'!$A$7:$A$15996,J$16,'PTC GRTgaz'!$D$7:$D$15996,$A217,'PTC GRTgaz'!$C$7:$C$15996,"DEL")*1.0026*$F$4/INDIRECT($A$4&amp;"!D9"))</f>
        <v>150.65359477124181</v>
      </c>
      <c r="K217" s="118">
        <v>1000</v>
      </c>
      <c r="L217" s="119">
        <f t="shared" ca="1" si="31"/>
        <v>13.5</v>
      </c>
      <c r="M217" s="176">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0.35624728850325371</v>
      </c>
      <c r="O217" s="71">
        <f t="shared" ca="1" si="36"/>
        <v>0</v>
      </c>
      <c r="S217" s="119">
        <f t="shared" ca="1" si="32"/>
        <v>18.2924256541395</v>
      </c>
      <c r="T217" s="54">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0.35624728850325371</v>
      </c>
      <c r="V217" s="71">
        <f t="shared" ca="1" si="38"/>
        <v>53.669934640522854</v>
      </c>
    </row>
    <row r="218" spans="1:22" x14ac:dyDescent="0.35">
      <c r="A218" s="32">
        <f t="shared" si="39"/>
        <v>45949</v>
      </c>
      <c r="B218" s="70" cm="1">
        <f t="array" aca="1" ref="B218" ca="1">_xlfn.XLOOKUP(A218,INDIRECT($A$5&amp;"!$AJ$41:$AJ$406"),INDIRECT($A$5&amp;"!$AK$41:$AK$406"))*SUM($F$3:$I$3)</f>
        <v>0</v>
      </c>
      <c r="C218" s="70" cm="1">
        <f t="array" aca="1" ref="C218" ca="1">_xlfn.XLOOKUP(A218,INDIRECT($A$5&amp;"!$AJ$41:$AJ$406"),INDIRECT($A$5&amp;"!$AL$41:$AL$406"))*SUM($F$3:$I$3)</f>
        <v>13.5</v>
      </c>
      <c r="D218" s="70" cm="1">
        <f t="array" aca="1" ref="D218" ca="1">_xlfn.XLOOKUP(A218,INDIRECT($A$5&amp;"!$AJ$41:$AJ$406"),INDIRECT($A$5&amp;"!$AO$41:$AO$406"))*SUM($F$3:$I$3)</f>
        <v>13.5</v>
      </c>
      <c r="E218" s="34" cm="1">
        <f t="array" ref="E218">SUMPRODUCT(('PT Storengy'!$B$8:$K$372)*('PT Storengy'!$A$8:$A$372=$A218)*('PT Storengy'!$B$5:$K$5=$A$6)*('PT Storengy'!$B$7:$K$7=$A$7))</f>
        <v>0.15</v>
      </c>
      <c r="F218" s="119">
        <f t="shared" ca="1" si="30"/>
        <v>13.5</v>
      </c>
      <c r="G218" s="176">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0.35624728850325371</v>
      </c>
      <c r="I218" s="71">
        <f t="shared" ca="1" si="34"/>
        <v>0</v>
      </c>
      <c r="J218" s="118" cm="1">
        <f t="array" aca="1" ref="J218" ca="1">IF(COUNTIFS('PTC GRTgaz'!$K$7:$K$15996,"",'PTC GRTgaz'!$A$7:$A$15996,J$16,'PTC GRTgaz'!$D$7:$D$15996,$A218,'PTC GRTgaz'!$C$7:$C$15996,"DEL")&gt;0,J$14,SUMIFS('PTC GRTgaz'!$K$7:$K$15996,'PTC GRTgaz'!$A$7:$A$15996,J$16,'PTC GRTgaz'!$D$7:$D$15996,$A218,'PTC GRTgaz'!$C$7:$C$15996,"DEL")*1.0026*$F$4/INDIRECT($A$4&amp;"!D9"))</f>
        <v>150.65359477124181</v>
      </c>
      <c r="K218" s="118">
        <v>1000</v>
      </c>
      <c r="L218" s="119">
        <f t="shared" ca="1" si="31"/>
        <v>13.5</v>
      </c>
      <c r="M218" s="176">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0.35624728850325371</v>
      </c>
      <c r="O218" s="71">
        <f t="shared" ca="1" si="36"/>
        <v>0</v>
      </c>
      <c r="S218" s="119">
        <f t="shared" ca="1" si="32"/>
        <v>18.346095588780024</v>
      </c>
      <c r="T218" s="54">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0.35624728850325371</v>
      </c>
      <c r="V218" s="71">
        <f t="shared" ca="1" si="38"/>
        <v>53.669934640522854</v>
      </c>
    </row>
    <row r="219" spans="1:22" x14ac:dyDescent="0.35">
      <c r="A219" s="32">
        <f t="shared" si="39"/>
        <v>45950</v>
      </c>
      <c r="B219" s="70" cm="1">
        <f t="array" aca="1" ref="B219" ca="1">_xlfn.XLOOKUP(A219,INDIRECT($A$5&amp;"!$AJ$41:$AJ$406"),INDIRECT($A$5&amp;"!$AK$41:$AK$406"))*SUM($F$3:$I$3)</f>
        <v>0</v>
      </c>
      <c r="C219" s="70" cm="1">
        <f t="array" aca="1" ref="C219" ca="1">_xlfn.XLOOKUP(A219,INDIRECT($A$5&amp;"!$AJ$41:$AJ$406"),INDIRECT($A$5&amp;"!$AL$41:$AL$406"))*SUM($F$3:$I$3)</f>
        <v>13.5</v>
      </c>
      <c r="D219" s="70" cm="1">
        <f t="array" aca="1" ref="D219" ca="1">_xlfn.XLOOKUP(A219,INDIRECT($A$5&amp;"!$AJ$41:$AJ$406"),INDIRECT($A$5&amp;"!$AO$41:$AO$406"))*SUM($F$3:$I$3)</f>
        <v>13.5</v>
      </c>
      <c r="E219" s="34" cm="1">
        <f t="array" ref="E219">SUMPRODUCT(('PT Storengy'!$B$8:$K$372)*('PT Storengy'!$A$8:$A$372=$A219)*('PT Storengy'!$B$5:$K$5=$A$6)*('PT Storengy'!$B$7:$K$7=$A$7))</f>
        <v>0.15</v>
      </c>
      <c r="F219" s="119">
        <f t="shared" ca="1" si="30"/>
        <v>13.5</v>
      </c>
      <c r="G219" s="176">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0.35624728850325371</v>
      </c>
      <c r="I219" s="71">
        <f t="shared" ca="1" si="34"/>
        <v>0</v>
      </c>
      <c r="J219" s="118" cm="1">
        <f t="array" aca="1" ref="J219" ca="1">IF(COUNTIFS('PTC GRTgaz'!$K$7:$K$15996,"",'PTC GRTgaz'!$A$7:$A$15996,J$16,'PTC GRTgaz'!$D$7:$D$15996,$A219,'PTC GRTgaz'!$C$7:$C$15996,"DEL")&gt;0,J$14,SUMIFS('PTC GRTgaz'!$K$7:$K$15996,'PTC GRTgaz'!$A$7:$A$15996,J$16,'PTC GRTgaz'!$D$7:$D$15996,$A219,'PTC GRTgaz'!$C$7:$C$15996,"DEL")*1.0026*$F$4/INDIRECT($A$4&amp;"!D9"))</f>
        <v>150.65359477124181</v>
      </c>
      <c r="K219" s="118">
        <v>1000</v>
      </c>
      <c r="L219" s="119">
        <f t="shared" ca="1" si="31"/>
        <v>13.5</v>
      </c>
      <c r="M219" s="176">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0.35624728850325371</v>
      </c>
      <c r="O219" s="71">
        <f t="shared" ca="1" si="36"/>
        <v>0</v>
      </c>
      <c r="S219" s="119">
        <f t="shared" ca="1" si="32"/>
        <v>18.399765523420548</v>
      </c>
      <c r="T219" s="54">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0.35624728850325371</v>
      </c>
      <c r="V219" s="71">
        <f t="shared" ca="1" si="38"/>
        <v>53.669934640522854</v>
      </c>
    </row>
    <row r="220" spans="1:22" x14ac:dyDescent="0.35">
      <c r="A220" s="32">
        <f t="shared" si="39"/>
        <v>45951</v>
      </c>
      <c r="B220" s="70" cm="1">
        <f t="array" aca="1" ref="B220" ca="1">_xlfn.XLOOKUP(A220,INDIRECT($A$5&amp;"!$AJ$41:$AJ$406"),INDIRECT($A$5&amp;"!$AK$41:$AK$406"))*SUM($F$3:$I$3)</f>
        <v>0</v>
      </c>
      <c r="C220" s="70" cm="1">
        <f t="array" aca="1" ref="C220" ca="1">_xlfn.XLOOKUP(A220,INDIRECT($A$5&amp;"!$AJ$41:$AJ$406"),INDIRECT($A$5&amp;"!$AL$41:$AL$406"))*SUM($F$3:$I$3)</f>
        <v>13.5</v>
      </c>
      <c r="D220" s="70" cm="1">
        <f t="array" aca="1" ref="D220" ca="1">_xlfn.XLOOKUP(A220,INDIRECT($A$5&amp;"!$AJ$41:$AJ$406"),INDIRECT($A$5&amp;"!$AO$41:$AO$406"))*SUM($F$3:$I$3)</f>
        <v>13.5</v>
      </c>
      <c r="E220" s="34" cm="1">
        <f t="array" ref="E220">SUMPRODUCT(('PT Storengy'!$B$8:$K$372)*('PT Storengy'!$A$8:$A$372=$A220)*('PT Storengy'!$B$5:$K$5=$A$6)*('PT Storengy'!$B$7:$K$7=$A$7))</f>
        <v>0.15</v>
      </c>
      <c r="F220" s="119">
        <f t="shared" ca="1" si="30"/>
        <v>13.5</v>
      </c>
      <c r="G220" s="176">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0.35624728850325371</v>
      </c>
      <c r="I220" s="71">
        <f t="shared" ca="1" si="34"/>
        <v>0</v>
      </c>
      <c r="J220" s="118" cm="1">
        <f t="array" aca="1" ref="J220" ca="1">IF(COUNTIFS('PTC GRTgaz'!$K$7:$K$15996,"",'PTC GRTgaz'!$A$7:$A$15996,J$16,'PTC GRTgaz'!$D$7:$D$15996,$A220,'PTC GRTgaz'!$C$7:$C$15996,"DEL")&gt;0,J$14,SUMIFS('PTC GRTgaz'!$K$7:$K$15996,'PTC GRTgaz'!$A$7:$A$15996,J$16,'PTC GRTgaz'!$D$7:$D$15996,$A220,'PTC GRTgaz'!$C$7:$C$15996,"DEL")*1.0026*$F$4/INDIRECT($A$4&amp;"!D9"))</f>
        <v>150.65359477124181</v>
      </c>
      <c r="K220" s="118">
        <v>1000</v>
      </c>
      <c r="L220" s="119">
        <f t="shared" ca="1" si="31"/>
        <v>13.5</v>
      </c>
      <c r="M220" s="176">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0.35624728850325371</v>
      </c>
      <c r="O220" s="71">
        <f t="shared" ca="1" si="36"/>
        <v>0</v>
      </c>
      <c r="S220" s="119">
        <f t="shared" ca="1" si="32"/>
        <v>18.453435458061072</v>
      </c>
      <c r="T220" s="54">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0.35624728850325371</v>
      </c>
      <c r="V220" s="71">
        <f t="shared" ca="1" si="38"/>
        <v>53.669934640522854</v>
      </c>
    </row>
    <row r="221" spans="1:22" x14ac:dyDescent="0.35">
      <c r="A221" s="32">
        <f t="shared" si="39"/>
        <v>45952</v>
      </c>
      <c r="B221" s="70" cm="1">
        <f t="array" aca="1" ref="B221" ca="1">_xlfn.XLOOKUP(A221,INDIRECT($A$5&amp;"!$AJ$41:$AJ$406"),INDIRECT($A$5&amp;"!$AK$41:$AK$406"))*SUM($F$3:$I$3)</f>
        <v>0</v>
      </c>
      <c r="C221" s="70" cm="1">
        <f t="array" aca="1" ref="C221" ca="1">_xlfn.XLOOKUP(A221,INDIRECT($A$5&amp;"!$AJ$41:$AJ$406"),INDIRECT($A$5&amp;"!$AL$41:$AL$406"))*SUM($F$3:$I$3)</f>
        <v>13.5</v>
      </c>
      <c r="D221" s="70" cm="1">
        <f t="array" aca="1" ref="D221" ca="1">_xlfn.XLOOKUP(A221,INDIRECT($A$5&amp;"!$AJ$41:$AJ$406"),INDIRECT($A$5&amp;"!$AO$41:$AO$406"))*SUM($F$3:$I$3)</f>
        <v>13.5</v>
      </c>
      <c r="E221" s="34" cm="1">
        <f t="array" ref="E221">SUMPRODUCT(('PT Storengy'!$B$8:$K$372)*('PT Storengy'!$A$8:$A$372=$A221)*('PT Storengy'!$B$5:$K$5=$A$6)*('PT Storengy'!$B$7:$K$7=$A$7))</f>
        <v>0.15</v>
      </c>
      <c r="F221" s="119">
        <f t="shared" ca="1" si="30"/>
        <v>13.5</v>
      </c>
      <c r="G221" s="176">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0.35624728850325371</v>
      </c>
      <c r="I221" s="71">
        <f t="shared" ca="1" si="34"/>
        <v>0</v>
      </c>
      <c r="J221" s="118" cm="1">
        <f t="array" aca="1" ref="J221" ca="1">IF(COUNTIFS('PTC GRTgaz'!$K$7:$K$15996,"",'PTC GRTgaz'!$A$7:$A$15996,J$16,'PTC GRTgaz'!$D$7:$D$15996,$A221,'PTC GRTgaz'!$C$7:$C$15996,"DEL")&gt;0,J$14,SUMIFS('PTC GRTgaz'!$K$7:$K$15996,'PTC GRTgaz'!$A$7:$A$15996,J$16,'PTC GRTgaz'!$D$7:$D$15996,$A221,'PTC GRTgaz'!$C$7:$C$15996,"DEL")*1.0026*$F$4/INDIRECT($A$4&amp;"!D9"))</f>
        <v>150.65359477124181</v>
      </c>
      <c r="K221" s="118">
        <v>1000</v>
      </c>
      <c r="L221" s="119">
        <f t="shared" ca="1" si="31"/>
        <v>13.5</v>
      </c>
      <c r="M221" s="176">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0.35624728850325371</v>
      </c>
      <c r="O221" s="71">
        <f t="shared" ca="1" si="36"/>
        <v>0</v>
      </c>
      <c r="S221" s="119">
        <f t="shared" ca="1" si="32"/>
        <v>18.507105392701597</v>
      </c>
      <c r="T221" s="54">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0.35624728850325371</v>
      </c>
      <c r="V221" s="71">
        <f t="shared" ca="1" si="38"/>
        <v>53.669934640522854</v>
      </c>
    </row>
    <row r="222" spans="1:22" x14ac:dyDescent="0.35">
      <c r="A222" s="32">
        <f t="shared" si="39"/>
        <v>45953</v>
      </c>
      <c r="B222" s="70" cm="1">
        <f t="array" aca="1" ref="B222" ca="1">_xlfn.XLOOKUP(A222,INDIRECT($A$5&amp;"!$AJ$41:$AJ$406"),INDIRECT($A$5&amp;"!$AK$41:$AK$406"))*SUM($F$3:$I$3)</f>
        <v>0</v>
      </c>
      <c r="C222" s="70" cm="1">
        <f t="array" aca="1" ref="C222" ca="1">_xlfn.XLOOKUP(A222,INDIRECT($A$5&amp;"!$AJ$41:$AJ$406"),INDIRECT($A$5&amp;"!$AL$41:$AL$406"))*SUM($F$3:$I$3)</f>
        <v>13.5</v>
      </c>
      <c r="D222" s="70" cm="1">
        <f t="array" aca="1" ref="D222" ca="1">_xlfn.XLOOKUP(A222,INDIRECT($A$5&amp;"!$AJ$41:$AJ$406"),INDIRECT($A$5&amp;"!$AO$41:$AO$406"))*SUM($F$3:$I$3)</f>
        <v>13.5</v>
      </c>
      <c r="E222" s="34" cm="1">
        <f t="array" ref="E222">SUMPRODUCT(('PT Storengy'!$B$8:$K$372)*('PT Storengy'!$A$8:$A$372=$A222)*('PT Storengy'!$B$5:$K$5=$A$6)*('PT Storengy'!$B$7:$K$7=$A$7))</f>
        <v>0.15</v>
      </c>
      <c r="F222" s="119">
        <f t="shared" ca="1" si="30"/>
        <v>13.5</v>
      </c>
      <c r="G222" s="176">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0.35624728850325371</v>
      </c>
      <c r="I222" s="71">
        <f t="shared" ca="1" si="34"/>
        <v>0</v>
      </c>
      <c r="J222" s="118" cm="1">
        <f t="array" aca="1" ref="J222" ca="1">IF(COUNTIFS('PTC GRTgaz'!$K$7:$K$15996,"",'PTC GRTgaz'!$A$7:$A$15996,J$16,'PTC GRTgaz'!$D$7:$D$15996,$A222,'PTC GRTgaz'!$C$7:$C$15996,"DEL")&gt;0,J$14,SUMIFS('PTC GRTgaz'!$K$7:$K$15996,'PTC GRTgaz'!$A$7:$A$15996,J$16,'PTC GRTgaz'!$D$7:$D$15996,$A222,'PTC GRTgaz'!$C$7:$C$15996,"DEL")*1.0026*$F$4/INDIRECT($A$4&amp;"!D9"))</f>
        <v>150.65359477124181</v>
      </c>
      <c r="K222" s="118">
        <v>1000</v>
      </c>
      <c r="L222" s="119">
        <f t="shared" ca="1" si="31"/>
        <v>13.5</v>
      </c>
      <c r="M222" s="176">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0.35624728850325371</v>
      </c>
      <c r="O222" s="71">
        <f t="shared" ca="1" si="36"/>
        <v>0</v>
      </c>
      <c r="S222" s="119">
        <f t="shared" ca="1" si="32"/>
        <v>18.560775327342121</v>
      </c>
      <c r="T222" s="54">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0.35624728850325371</v>
      </c>
      <c r="V222" s="71">
        <f t="shared" ca="1" si="38"/>
        <v>53.669934640522854</v>
      </c>
    </row>
    <row r="223" spans="1:22" x14ac:dyDescent="0.35">
      <c r="A223" s="32">
        <f t="shared" si="39"/>
        <v>45954</v>
      </c>
      <c r="B223" s="70" cm="1">
        <f t="array" aca="1" ref="B223" ca="1">_xlfn.XLOOKUP(A223,INDIRECT($A$5&amp;"!$AJ$41:$AJ$406"),INDIRECT($A$5&amp;"!$AK$41:$AK$406"))*SUM($F$3:$I$3)</f>
        <v>0</v>
      </c>
      <c r="C223" s="70" cm="1">
        <f t="array" aca="1" ref="C223" ca="1">_xlfn.XLOOKUP(A223,INDIRECT($A$5&amp;"!$AJ$41:$AJ$406"),INDIRECT($A$5&amp;"!$AL$41:$AL$406"))*SUM($F$3:$I$3)</f>
        <v>13.5</v>
      </c>
      <c r="D223" s="70" cm="1">
        <f t="array" aca="1" ref="D223" ca="1">_xlfn.XLOOKUP(A223,INDIRECT($A$5&amp;"!$AJ$41:$AJ$406"),INDIRECT($A$5&amp;"!$AO$41:$AO$406"))*SUM($F$3:$I$3)</f>
        <v>13.5</v>
      </c>
      <c r="E223" s="34" cm="1">
        <f t="array" ref="E223">SUMPRODUCT(('PT Storengy'!$B$8:$K$372)*('PT Storengy'!$A$8:$A$372=$A223)*('PT Storengy'!$B$5:$K$5=$A$6)*('PT Storengy'!$B$7:$K$7=$A$7))</f>
        <v>0.15</v>
      </c>
      <c r="F223" s="119">
        <f t="shared" ca="1" si="30"/>
        <v>13.5</v>
      </c>
      <c r="G223" s="176">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0.35624728850325371</v>
      </c>
      <c r="I223" s="71">
        <f t="shared" ca="1" si="34"/>
        <v>0</v>
      </c>
      <c r="J223" s="118" cm="1">
        <f t="array" aca="1" ref="J223" ca="1">IF(COUNTIFS('PTC GRTgaz'!$K$7:$K$15996,"",'PTC GRTgaz'!$A$7:$A$15996,J$16,'PTC GRTgaz'!$D$7:$D$15996,$A223,'PTC GRTgaz'!$C$7:$C$15996,"DEL")&gt;0,J$14,SUMIFS('PTC GRTgaz'!$K$7:$K$15996,'PTC GRTgaz'!$A$7:$A$15996,J$16,'PTC GRTgaz'!$D$7:$D$15996,$A223,'PTC GRTgaz'!$C$7:$C$15996,"DEL")*1.0026*$F$4/INDIRECT($A$4&amp;"!D9"))</f>
        <v>150.65359477124181</v>
      </c>
      <c r="K223" s="118">
        <v>1000</v>
      </c>
      <c r="L223" s="119">
        <f t="shared" ca="1" si="31"/>
        <v>13.5</v>
      </c>
      <c r="M223" s="176">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0.35624728850325371</v>
      </c>
      <c r="O223" s="71">
        <f t="shared" ca="1" si="36"/>
        <v>0</v>
      </c>
      <c r="S223" s="119">
        <f t="shared" ca="1" si="32"/>
        <v>18.614445261982645</v>
      </c>
      <c r="T223" s="54">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0.35624728850325371</v>
      </c>
      <c r="V223" s="71">
        <f t="shared" ca="1" si="38"/>
        <v>53.669934640522854</v>
      </c>
    </row>
    <row r="224" spans="1:22" x14ac:dyDescent="0.35">
      <c r="A224" s="32">
        <f t="shared" si="39"/>
        <v>45955</v>
      </c>
      <c r="B224" s="70" cm="1">
        <f t="array" aca="1" ref="B224" ca="1">_xlfn.XLOOKUP(A224,INDIRECT($A$5&amp;"!$AJ$41:$AJ$406"),INDIRECT($A$5&amp;"!$AK$41:$AK$406"))*SUM($F$3:$I$3)</f>
        <v>0</v>
      </c>
      <c r="C224" s="70" cm="1">
        <f t="array" aca="1" ref="C224" ca="1">_xlfn.XLOOKUP(A224,INDIRECT($A$5&amp;"!$AJ$41:$AJ$406"),INDIRECT($A$5&amp;"!$AL$41:$AL$406"))*SUM($F$3:$I$3)</f>
        <v>13.5</v>
      </c>
      <c r="D224" s="70" cm="1">
        <f t="array" aca="1" ref="D224" ca="1">_xlfn.XLOOKUP(A224,INDIRECT($A$5&amp;"!$AJ$41:$AJ$406"),INDIRECT($A$5&amp;"!$AO$41:$AO$406"))*SUM($F$3:$I$3)</f>
        <v>13.5</v>
      </c>
      <c r="E224" s="34" cm="1">
        <f t="array" ref="E224">SUMPRODUCT(('PT Storengy'!$B$8:$K$372)*('PT Storengy'!$A$8:$A$372=$A224)*('PT Storengy'!$B$5:$K$5=$A$6)*('PT Storengy'!$B$7:$K$7=$A$7))</f>
        <v>0.15</v>
      </c>
      <c r="F224" s="119">
        <f t="shared" ca="1" si="30"/>
        <v>13.5</v>
      </c>
      <c r="G224" s="176">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0.35624728850325371</v>
      </c>
      <c r="I224" s="71">
        <f t="shared" ca="1" si="34"/>
        <v>0</v>
      </c>
      <c r="J224" s="118" cm="1">
        <f t="array" aca="1" ref="J224" ca="1">IF(COUNTIFS('PTC GRTgaz'!$K$7:$K$15996,"",'PTC GRTgaz'!$A$7:$A$15996,J$16,'PTC GRTgaz'!$D$7:$D$15996,$A224,'PTC GRTgaz'!$C$7:$C$15996,"DEL")&gt;0,J$14,SUMIFS('PTC GRTgaz'!$K$7:$K$15996,'PTC GRTgaz'!$A$7:$A$15996,J$16,'PTC GRTgaz'!$D$7:$D$15996,$A224,'PTC GRTgaz'!$C$7:$C$15996,"DEL")*1.0026*$F$4/INDIRECT($A$4&amp;"!D9"))</f>
        <v>150.65359477124181</v>
      </c>
      <c r="K224" s="118">
        <v>1000</v>
      </c>
      <c r="L224" s="119">
        <f t="shared" ca="1" si="31"/>
        <v>13.5</v>
      </c>
      <c r="M224" s="176">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0.35624728850325371</v>
      </c>
      <c r="O224" s="71">
        <f t="shared" ca="1" si="36"/>
        <v>0</v>
      </c>
      <c r="S224" s="119">
        <f t="shared" ca="1" si="32"/>
        <v>18.66811519662317</v>
      </c>
      <c r="T224" s="54">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0.35624728850325371</v>
      </c>
      <c r="V224" s="71">
        <f t="shared" ca="1" si="38"/>
        <v>53.669934640522854</v>
      </c>
    </row>
    <row r="225" spans="1:22" x14ac:dyDescent="0.35">
      <c r="A225" s="32">
        <f t="shared" si="39"/>
        <v>45956</v>
      </c>
      <c r="B225" s="70" cm="1">
        <f t="array" aca="1" ref="B225" ca="1">_xlfn.XLOOKUP(A225,INDIRECT($A$5&amp;"!$AJ$41:$AJ$406"),INDIRECT($A$5&amp;"!$AK$41:$AK$406"))*SUM($F$3:$I$3)</f>
        <v>0</v>
      </c>
      <c r="C225" s="70" cm="1">
        <f t="array" aca="1" ref="C225" ca="1">_xlfn.XLOOKUP(A225,INDIRECT($A$5&amp;"!$AJ$41:$AJ$406"),INDIRECT($A$5&amp;"!$AL$41:$AL$406"))*SUM($F$3:$I$3)</f>
        <v>13.5</v>
      </c>
      <c r="D225" s="70" cm="1">
        <f t="array" aca="1" ref="D225" ca="1">_xlfn.XLOOKUP(A225,INDIRECT($A$5&amp;"!$AJ$41:$AJ$406"),INDIRECT($A$5&amp;"!$AO$41:$AO$406"))*SUM($F$3:$I$3)</f>
        <v>13.5</v>
      </c>
      <c r="E225" s="34" cm="1">
        <f t="array" ref="E225">SUMPRODUCT(('PT Storengy'!$B$8:$K$372)*('PT Storengy'!$A$8:$A$372=$A225)*('PT Storengy'!$B$5:$K$5=$A$6)*('PT Storengy'!$B$7:$K$7=$A$7))</f>
        <v>0.15</v>
      </c>
      <c r="F225" s="119">
        <f t="shared" ca="1" si="30"/>
        <v>13.5</v>
      </c>
      <c r="G225" s="176">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0.35624728850325371</v>
      </c>
      <c r="I225" s="71">
        <f t="shared" ca="1" si="34"/>
        <v>0</v>
      </c>
      <c r="J225" s="118" cm="1">
        <f t="array" aca="1" ref="J225" ca="1">IF(COUNTIFS('PTC GRTgaz'!$K$7:$K$15996,"",'PTC GRTgaz'!$A$7:$A$15996,J$16,'PTC GRTgaz'!$D$7:$D$15996,$A225,'PTC GRTgaz'!$C$7:$C$15996,"DEL")&gt;0,J$14,SUMIFS('PTC GRTgaz'!$K$7:$K$15996,'PTC GRTgaz'!$A$7:$A$15996,J$16,'PTC GRTgaz'!$D$7:$D$15996,$A225,'PTC GRTgaz'!$C$7:$C$15996,"DEL")*1.0026*$F$4/INDIRECT($A$4&amp;"!D9"))</f>
        <v>150.65359477124181</v>
      </c>
      <c r="K225" s="118">
        <v>1000</v>
      </c>
      <c r="L225" s="119">
        <f t="shared" ca="1" si="31"/>
        <v>13.5</v>
      </c>
      <c r="M225" s="176">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0.35624728850325371</v>
      </c>
      <c r="O225" s="71">
        <f t="shared" ca="1" si="36"/>
        <v>0</v>
      </c>
      <c r="S225" s="119">
        <f t="shared" ca="1" si="32"/>
        <v>18.721785131263694</v>
      </c>
      <c r="T225" s="54">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0.35624728850325371</v>
      </c>
      <c r="V225" s="71">
        <f t="shared" ca="1" si="38"/>
        <v>53.669934640522854</v>
      </c>
    </row>
    <row r="226" spans="1:22" x14ac:dyDescent="0.35">
      <c r="A226" s="32">
        <f t="shared" si="39"/>
        <v>45957</v>
      </c>
      <c r="B226" s="70" cm="1">
        <f t="array" aca="1" ref="B226" ca="1">_xlfn.XLOOKUP(A226,INDIRECT($A$5&amp;"!$AJ$41:$AJ$406"),INDIRECT($A$5&amp;"!$AK$41:$AK$406"))*SUM($F$3:$I$3)</f>
        <v>0</v>
      </c>
      <c r="C226" s="70" cm="1">
        <f t="array" aca="1" ref="C226" ca="1">_xlfn.XLOOKUP(A226,INDIRECT($A$5&amp;"!$AJ$41:$AJ$406"),INDIRECT($A$5&amp;"!$AL$41:$AL$406"))*SUM($F$3:$I$3)</f>
        <v>13.5</v>
      </c>
      <c r="D226" s="70" cm="1">
        <f t="array" aca="1" ref="D226" ca="1">_xlfn.XLOOKUP(A226,INDIRECT($A$5&amp;"!$AJ$41:$AJ$406"),INDIRECT($A$5&amp;"!$AO$41:$AO$406"))*SUM($F$3:$I$3)</f>
        <v>13.5</v>
      </c>
      <c r="E226" s="34" cm="1">
        <f t="array" ref="E226">SUMPRODUCT(('PT Storengy'!$B$8:$K$372)*('PT Storengy'!$A$8:$A$372=$A226)*('PT Storengy'!$B$5:$K$5=$A$6)*('PT Storengy'!$B$7:$K$7=$A$7))</f>
        <v>0.15</v>
      </c>
      <c r="F226" s="119">
        <f t="shared" ca="1" si="30"/>
        <v>13.5</v>
      </c>
      <c r="G226" s="176">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0.35624728850325371</v>
      </c>
      <c r="I226" s="71">
        <f t="shared" ca="1" si="34"/>
        <v>0</v>
      </c>
      <c r="J226" s="118" cm="1">
        <f t="array" aca="1" ref="J226" ca="1">IF(COUNTIFS('PTC GRTgaz'!$K$7:$K$15996,"",'PTC GRTgaz'!$A$7:$A$15996,J$16,'PTC GRTgaz'!$D$7:$D$15996,$A226,'PTC GRTgaz'!$C$7:$C$15996,"DEL")&gt;0,J$14,SUMIFS('PTC GRTgaz'!$K$7:$K$15996,'PTC GRTgaz'!$A$7:$A$15996,J$16,'PTC GRTgaz'!$D$7:$D$15996,$A226,'PTC GRTgaz'!$C$7:$C$15996,"DEL")*1.0026*$F$4/INDIRECT($A$4&amp;"!D9"))</f>
        <v>150.65359477124181</v>
      </c>
      <c r="K226" s="118">
        <v>1000</v>
      </c>
      <c r="L226" s="119">
        <f t="shared" ca="1" si="31"/>
        <v>13.5</v>
      </c>
      <c r="M226" s="176">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0.35624728850325371</v>
      </c>
      <c r="O226" s="71">
        <f t="shared" ca="1" si="36"/>
        <v>0</v>
      </c>
      <c r="S226" s="119">
        <f t="shared" ca="1" si="32"/>
        <v>18.775455065904218</v>
      </c>
      <c r="T226" s="54">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0.35624728850325371</v>
      </c>
      <c r="V226" s="71">
        <f t="shared" ca="1" si="38"/>
        <v>53.669934640522854</v>
      </c>
    </row>
    <row r="227" spans="1:22" x14ac:dyDescent="0.35">
      <c r="A227" s="32">
        <f t="shared" si="39"/>
        <v>45958</v>
      </c>
      <c r="B227" s="70" cm="1">
        <f t="array" aca="1" ref="B227" ca="1">_xlfn.XLOOKUP(A227,INDIRECT($A$5&amp;"!$AJ$41:$AJ$406"),INDIRECT($A$5&amp;"!$AK$41:$AK$406"))*SUM($F$3:$I$3)</f>
        <v>0</v>
      </c>
      <c r="C227" s="70" cm="1">
        <f t="array" aca="1" ref="C227" ca="1">_xlfn.XLOOKUP(A227,INDIRECT($A$5&amp;"!$AJ$41:$AJ$406"),INDIRECT($A$5&amp;"!$AL$41:$AL$406"))*SUM($F$3:$I$3)</f>
        <v>13.5</v>
      </c>
      <c r="D227" s="70" cm="1">
        <f t="array" aca="1" ref="D227" ca="1">_xlfn.XLOOKUP(A227,INDIRECT($A$5&amp;"!$AJ$41:$AJ$406"),INDIRECT($A$5&amp;"!$AO$41:$AO$406"))*SUM($F$3:$I$3)</f>
        <v>13.5</v>
      </c>
      <c r="E227" s="34" cm="1">
        <f t="array" ref="E227">SUMPRODUCT(('PT Storengy'!$B$8:$K$372)*('PT Storengy'!$A$8:$A$372=$A227)*('PT Storengy'!$B$5:$K$5=$A$6)*('PT Storengy'!$B$7:$K$7=$A$7))</f>
        <v>0.15</v>
      </c>
      <c r="F227" s="119">
        <f t="shared" ca="1" si="30"/>
        <v>13.5</v>
      </c>
      <c r="G227" s="176">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0.35624728850325371</v>
      </c>
      <c r="I227" s="71">
        <f t="shared" ca="1" si="34"/>
        <v>0</v>
      </c>
      <c r="J227" s="118" cm="1">
        <f t="array" aca="1" ref="J227" ca="1">IF(COUNTIFS('PTC GRTgaz'!$K$7:$K$15996,"",'PTC GRTgaz'!$A$7:$A$15996,J$16,'PTC GRTgaz'!$D$7:$D$15996,$A227,'PTC GRTgaz'!$C$7:$C$15996,"DEL")&gt;0,J$14,SUMIFS('PTC GRTgaz'!$K$7:$K$15996,'PTC GRTgaz'!$A$7:$A$15996,J$16,'PTC GRTgaz'!$D$7:$D$15996,$A227,'PTC GRTgaz'!$C$7:$C$15996,"DEL")*1.0026*$F$4/INDIRECT($A$4&amp;"!D9"))</f>
        <v>150.65359477124181</v>
      </c>
      <c r="K227" s="118">
        <v>1000</v>
      </c>
      <c r="L227" s="119">
        <f t="shared" ca="1" si="31"/>
        <v>13.5</v>
      </c>
      <c r="M227" s="176">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0.35624728850325371</v>
      </c>
      <c r="O227" s="71">
        <f t="shared" ca="1" si="36"/>
        <v>0</v>
      </c>
      <c r="S227" s="119">
        <f t="shared" ca="1" si="32"/>
        <v>18.829125000544742</v>
      </c>
      <c r="T227" s="54">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0.35624728850325371</v>
      </c>
      <c r="V227" s="71">
        <f t="shared" ca="1" si="38"/>
        <v>53.669934640522854</v>
      </c>
    </row>
    <row r="228" spans="1:22" x14ac:dyDescent="0.35">
      <c r="A228" s="32">
        <f t="shared" si="39"/>
        <v>45959</v>
      </c>
      <c r="B228" s="70" cm="1">
        <f t="array" aca="1" ref="B228" ca="1">_xlfn.XLOOKUP(A228,INDIRECT($A$5&amp;"!$AJ$41:$AJ$406"),INDIRECT($A$5&amp;"!$AK$41:$AK$406"))*SUM($F$3:$I$3)</f>
        <v>0</v>
      </c>
      <c r="C228" s="70" cm="1">
        <f t="array" aca="1" ref="C228" ca="1">_xlfn.XLOOKUP(A228,INDIRECT($A$5&amp;"!$AJ$41:$AJ$406"),INDIRECT($A$5&amp;"!$AL$41:$AL$406"))*SUM($F$3:$I$3)</f>
        <v>13.5</v>
      </c>
      <c r="D228" s="70" cm="1">
        <f t="array" aca="1" ref="D228" ca="1">_xlfn.XLOOKUP(A228,INDIRECT($A$5&amp;"!$AJ$41:$AJ$406"),INDIRECT($A$5&amp;"!$AO$41:$AO$406"))*SUM($F$3:$I$3)</f>
        <v>13.5</v>
      </c>
      <c r="E228" s="34" cm="1">
        <f t="array" ref="E228">SUMPRODUCT(('PT Storengy'!$B$8:$K$372)*('PT Storengy'!$A$8:$A$372=$A228)*('PT Storengy'!$B$5:$K$5=$A$6)*('PT Storengy'!$B$7:$K$7=$A$7))</f>
        <v>0.15</v>
      </c>
      <c r="F228" s="119">
        <f t="shared" ca="1" si="30"/>
        <v>13.5</v>
      </c>
      <c r="G228" s="176">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0.35624728850325371</v>
      </c>
      <c r="I228" s="71">
        <f t="shared" ca="1" si="34"/>
        <v>0</v>
      </c>
      <c r="J228" s="118" cm="1">
        <f t="array" aca="1" ref="J228" ca="1">IF(COUNTIFS('PTC GRTgaz'!$K$7:$K$15996,"",'PTC GRTgaz'!$A$7:$A$15996,J$16,'PTC GRTgaz'!$D$7:$D$15996,$A228,'PTC GRTgaz'!$C$7:$C$15996,"DEL")&gt;0,J$14,SUMIFS('PTC GRTgaz'!$K$7:$K$15996,'PTC GRTgaz'!$A$7:$A$15996,J$16,'PTC GRTgaz'!$D$7:$D$15996,$A228,'PTC GRTgaz'!$C$7:$C$15996,"DEL")*1.0026*$F$4/INDIRECT($A$4&amp;"!D9"))</f>
        <v>150.65359477124181</v>
      </c>
      <c r="K228" s="118">
        <v>1000</v>
      </c>
      <c r="L228" s="119">
        <f t="shared" ca="1" si="31"/>
        <v>13.5</v>
      </c>
      <c r="M228" s="176">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0.35624728850325371</v>
      </c>
      <c r="O228" s="71">
        <f t="shared" ca="1" si="36"/>
        <v>0</v>
      </c>
      <c r="S228" s="119">
        <f t="shared" ca="1" si="32"/>
        <v>18.882794935185267</v>
      </c>
      <c r="T228" s="54">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0.35624728850325371</v>
      </c>
      <c r="V228" s="71">
        <f t="shared" ca="1" si="38"/>
        <v>53.669934640522854</v>
      </c>
    </row>
    <row r="229" spans="1:22" x14ac:dyDescent="0.35">
      <c r="A229" s="32">
        <f t="shared" si="39"/>
        <v>45960</v>
      </c>
      <c r="B229" s="70" cm="1">
        <f t="array" aca="1" ref="B229" ca="1">_xlfn.XLOOKUP(A229,INDIRECT($A$5&amp;"!$AJ$41:$AJ$406"),INDIRECT($A$5&amp;"!$AK$41:$AK$406"))*SUM($F$3:$I$3)</f>
        <v>0</v>
      </c>
      <c r="C229" s="70" cm="1">
        <f t="array" aca="1" ref="C229" ca="1">_xlfn.XLOOKUP(A229,INDIRECT($A$5&amp;"!$AJ$41:$AJ$406"),INDIRECT($A$5&amp;"!$AL$41:$AL$406"))*SUM($F$3:$I$3)</f>
        <v>13.5</v>
      </c>
      <c r="D229" s="70" cm="1">
        <f t="array" aca="1" ref="D229" ca="1">_xlfn.XLOOKUP(A229,INDIRECT($A$5&amp;"!$AJ$41:$AJ$406"),INDIRECT($A$5&amp;"!$AO$41:$AO$406"))*SUM($F$3:$I$3)</f>
        <v>13.5</v>
      </c>
      <c r="E229" s="34" cm="1">
        <f t="array" ref="E229">SUMPRODUCT(('PT Storengy'!$B$8:$K$372)*('PT Storengy'!$A$8:$A$372=$A229)*('PT Storengy'!$B$5:$K$5=$A$6)*('PT Storengy'!$B$7:$K$7=$A$7))</f>
        <v>0.15</v>
      </c>
      <c r="F229" s="119">
        <f t="shared" ca="1" si="30"/>
        <v>13.5</v>
      </c>
      <c r="G229" s="176">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0.35624728850325371</v>
      </c>
      <c r="I229" s="71">
        <f t="shared" ca="1" si="34"/>
        <v>0</v>
      </c>
      <c r="J229" s="118" cm="1">
        <f t="array" aca="1" ref="J229" ca="1">IF(COUNTIFS('PTC GRTgaz'!$K$7:$K$15996,"",'PTC GRTgaz'!$A$7:$A$15996,J$16,'PTC GRTgaz'!$D$7:$D$15996,$A229,'PTC GRTgaz'!$C$7:$C$15996,"DEL")&gt;0,J$14,SUMIFS('PTC GRTgaz'!$K$7:$K$15996,'PTC GRTgaz'!$A$7:$A$15996,J$16,'PTC GRTgaz'!$D$7:$D$15996,$A229,'PTC GRTgaz'!$C$7:$C$15996,"DEL")*1.0026*$F$4/INDIRECT($A$4&amp;"!D9"))</f>
        <v>150.65359477124181</v>
      </c>
      <c r="K229" s="118">
        <v>1000</v>
      </c>
      <c r="L229" s="119">
        <f t="shared" ca="1" si="31"/>
        <v>13.5</v>
      </c>
      <c r="M229" s="176">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0.35624728850325371</v>
      </c>
      <c r="O229" s="71">
        <f t="shared" ca="1" si="36"/>
        <v>0</v>
      </c>
      <c r="S229" s="119">
        <f t="shared" ca="1" si="32"/>
        <v>18.936464869825791</v>
      </c>
      <c r="T229" s="54">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0.35624728850325371</v>
      </c>
      <c r="V229" s="71">
        <f t="shared" ca="1" si="38"/>
        <v>53.669934640522854</v>
      </c>
    </row>
    <row r="230" spans="1:22" x14ac:dyDescent="0.35">
      <c r="A230" s="32">
        <f t="shared" si="39"/>
        <v>45961</v>
      </c>
      <c r="B230" s="70" cm="1">
        <f t="array" aca="1" ref="B230" ca="1">_xlfn.XLOOKUP(A230,INDIRECT($A$5&amp;"!$AJ$41:$AJ$406"),INDIRECT($A$5&amp;"!$AK$41:$AK$406"))*SUM($F$3:$I$3)</f>
        <v>11.475</v>
      </c>
      <c r="C230" s="70" cm="1">
        <f t="array" aca="1" ref="C230" ca="1">_xlfn.XLOOKUP(A230,INDIRECT($A$5&amp;"!$AJ$41:$AJ$406"),INDIRECT($A$5&amp;"!$AL$41:$AL$406"))*SUM($F$3:$I$3)</f>
        <v>13.5</v>
      </c>
      <c r="D230" s="70" cm="1">
        <f t="array" aca="1" ref="D230" ca="1">_xlfn.XLOOKUP(A230,INDIRECT($A$5&amp;"!$AJ$41:$AJ$406"),INDIRECT($A$5&amp;"!$AO$41:$AO$406"))*SUM($F$3:$I$3)</f>
        <v>13.5</v>
      </c>
      <c r="E230" s="34" cm="1">
        <f t="array" ref="E230">SUMPRODUCT(('PT Storengy'!$B$8:$K$372)*('PT Storengy'!$A$8:$A$372=$A230)*('PT Storengy'!$B$5:$K$5=$A$6)*('PT Storengy'!$B$7:$K$7=$A$7))</f>
        <v>0.15</v>
      </c>
      <c r="F230" s="119">
        <f t="shared" ca="1" si="30"/>
        <v>13.5</v>
      </c>
      <c r="G230" s="176">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0.35624728850325371</v>
      </c>
      <c r="I230" s="71">
        <f t="shared" ca="1" si="34"/>
        <v>0</v>
      </c>
      <c r="J230" s="118" cm="1">
        <f t="array" aca="1" ref="J230" ca="1">IF(COUNTIFS('PTC GRTgaz'!$K$7:$K$15996,"",'PTC GRTgaz'!$A$7:$A$15996,J$16,'PTC GRTgaz'!$D$7:$D$15996,$A230,'PTC GRTgaz'!$C$7:$C$15996,"DEL")&gt;0,J$14,SUMIFS('PTC GRTgaz'!$K$7:$K$15996,'PTC GRTgaz'!$A$7:$A$15996,J$16,'PTC GRTgaz'!$D$7:$D$15996,$A230,'PTC GRTgaz'!$C$7:$C$15996,"DEL")*1.0026*$F$4/INDIRECT($A$4&amp;"!D9"))</f>
        <v>150.65359477124181</v>
      </c>
      <c r="K230" s="118">
        <v>1000</v>
      </c>
      <c r="L230" s="119">
        <f t="shared" ca="1" si="31"/>
        <v>13.5</v>
      </c>
      <c r="M230" s="176">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0.35624728850325371</v>
      </c>
      <c r="O230" s="71">
        <f t="shared" ca="1" si="36"/>
        <v>0</v>
      </c>
      <c r="S230" s="119">
        <f t="shared" ca="1" si="32"/>
        <v>18.990134804466315</v>
      </c>
      <c r="T230" s="54">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0.35624728850325371</v>
      </c>
      <c r="V230" s="71">
        <f t="shared" ca="1" si="38"/>
        <v>53.669934640522854</v>
      </c>
    </row>
    <row r="231" spans="1:22" x14ac:dyDescent="0.35">
      <c r="A231" s="32">
        <f t="shared" si="39"/>
        <v>45962</v>
      </c>
      <c r="B231" s="70" cm="1">
        <f t="array" aca="1" ref="B231" ca="1">_xlfn.XLOOKUP(A231,INDIRECT($A$5&amp;"!$AJ$41:$AJ$406"),INDIRECT($A$5&amp;"!$AK$41:$AK$406"))*SUM($F$3:$I$3)</f>
        <v>0</v>
      </c>
      <c r="C231" s="70" cm="1">
        <f t="array" aca="1" ref="C231" ca="1">_xlfn.XLOOKUP(A231,INDIRECT($A$5&amp;"!$AJ$41:$AJ$406"),INDIRECT($A$5&amp;"!$AL$41:$AL$406"))*SUM($F$3:$I$3)</f>
        <v>13.5</v>
      </c>
      <c r="D231" s="70" cm="1">
        <f t="array" aca="1" ref="D231" ca="1">_xlfn.XLOOKUP(A231,INDIRECT($A$5&amp;"!$AJ$41:$AJ$406"),INDIRECT($A$5&amp;"!$AO$41:$AO$406"))*SUM($F$3:$I$3)</f>
        <v>13.5</v>
      </c>
      <c r="E231" s="34" cm="1">
        <f t="array" ref="E231">SUMPRODUCT(('PT Storengy'!$B$8:$K$372)*('PT Storengy'!$A$8:$A$372=$A231)*('PT Storengy'!$B$5:$K$5=$A$6)*('PT Storengy'!$B$7:$K$7=$A$7))</f>
        <v>0</v>
      </c>
      <c r="F231" s="119">
        <f t="shared" ca="1" si="30"/>
        <v>13.5</v>
      </c>
      <c r="G231" s="176">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0.35624728850325371</v>
      </c>
      <c r="I231" s="71">
        <f t="shared" ca="1" si="34"/>
        <v>0</v>
      </c>
      <c r="J231" s="118" cm="1">
        <f t="array" aca="1" ref="J231" ca="1">IF(COUNTIFS('PTC GRTgaz'!$K$7:$K$15996,"",'PTC GRTgaz'!$A$7:$A$15996,J$16,'PTC GRTgaz'!$D$7:$D$15996,$A231,'PTC GRTgaz'!$C$7:$C$15996,"DEL")&gt;0,J$14,SUMIFS('PTC GRTgaz'!$K$7:$K$15996,'PTC GRTgaz'!$A$7:$A$15996,J$16,'PTC GRTgaz'!$D$7:$D$15996,$A231,'PTC GRTgaz'!$C$7:$C$15996,"DEL")*1.0026*$F$4/INDIRECT($A$4&amp;"!D9"))</f>
        <v>150.65359477124181</v>
      </c>
      <c r="K231" s="118">
        <v>1000</v>
      </c>
      <c r="L231" s="119">
        <f t="shared" ca="1" si="31"/>
        <v>13.5</v>
      </c>
      <c r="M231" s="176">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0.35624728850325371</v>
      </c>
      <c r="O231" s="71">
        <f t="shared" ca="1" si="36"/>
        <v>0</v>
      </c>
      <c r="S231" s="119">
        <f t="shared" ca="1" si="32"/>
        <v>19.043804739106839</v>
      </c>
      <c r="T231" s="54">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0.35624728850325371</v>
      </c>
      <c r="V231" s="71">
        <f t="shared" ca="1" si="38"/>
        <v>53.669934640522854</v>
      </c>
    </row>
    <row r="232" spans="1:22" x14ac:dyDescent="0.35">
      <c r="A232" s="29"/>
      <c r="B232" s="29"/>
      <c r="C232" s="29"/>
      <c r="D232" s="29"/>
    </row>
    <row r="233" spans="1:22" x14ac:dyDescent="0.35">
      <c r="A233" s="29"/>
      <c r="B233" s="29"/>
      <c r="C233" s="29"/>
      <c r="D233" s="29"/>
    </row>
    <row r="234" spans="1:22" x14ac:dyDescent="0.35">
      <c r="A234" s="29"/>
      <c r="B234" s="29"/>
      <c r="C234" s="29"/>
      <c r="D234" s="29"/>
    </row>
    <row r="235" spans="1:22" x14ac:dyDescent="0.35">
      <c r="A235" s="29"/>
      <c r="B235" s="29"/>
      <c r="C235" s="29"/>
      <c r="D235" s="29"/>
    </row>
    <row r="236" spans="1:22" x14ac:dyDescent="0.35">
      <c r="A236" s="29"/>
      <c r="B236" s="29"/>
      <c r="C236" s="29"/>
      <c r="D236" s="29"/>
    </row>
    <row r="237" spans="1:22" x14ac:dyDescent="0.35">
      <c r="A237" s="29"/>
      <c r="B237" s="29"/>
      <c r="C237" s="29"/>
      <c r="D237" s="29"/>
    </row>
    <row r="238" spans="1:22" x14ac:dyDescent="0.35">
      <c r="A238" s="29"/>
      <c r="B238" s="29"/>
      <c r="C238" s="29"/>
      <c r="D238" s="29"/>
    </row>
    <row r="239" spans="1:22" x14ac:dyDescent="0.35">
      <c r="A239" s="29"/>
      <c r="B239" s="29"/>
      <c r="C239" s="29"/>
      <c r="D239" s="29"/>
    </row>
    <row r="240" spans="1:22"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O231" xr:uid="{E0BA2D08-F164-426D-8B22-833BD306E2C0}"/>
  <mergeCells count="3">
    <mergeCell ref="F11:I11"/>
    <mergeCell ref="L11:O11"/>
    <mergeCell ref="S11:V11"/>
  </mergeCells>
  <conditionalFormatting sqref="I17:I231">
    <cfRule type="cellIs" dxfId="3" priority="9" operator="equal">
      <formula>0</formula>
    </cfRule>
  </conditionalFormatting>
  <conditionalFormatting sqref="O17:O231">
    <cfRule type="cellIs" dxfId="2" priority="1" operator="equal">
      <formula>0</formula>
    </cfRule>
  </conditionalFormatting>
  <conditionalFormatting sqref="V17:V231">
    <cfRule type="cellIs" dxfId="1" priority="5"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A67A-33EE-4001-A62E-2D449EDAF072}">
  <sheetPr codeName="Feuil19">
    <tabColor theme="0" tint="-0.249977111117893"/>
  </sheetPr>
  <dimension ref="A1:N259"/>
  <sheetViews>
    <sheetView showGridLines="0" zoomScale="55" zoomScaleNormal="55" workbookViewId="0">
      <pane xSplit="1" ySplit="16" topLeftCell="B17" activePane="bottomRight" state="frozen"/>
      <selection activeCell="A230" sqref="A230"/>
      <selection pane="topRight" activeCell="A230" sqref="A230"/>
      <selection pane="bottomLeft" activeCell="A230" sqref="A230"/>
      <selection pane="bottomRight" activeCell="O47" sqref="O47"/>
    </sheetView>
  </sheetViews>
  <sheetFormatPr baseColWidth="10" defaultColWidth="10.54296875" defaultRowHeight="14.5" x14ac:dyDescent="0.35"/>
  <cols>
    <col min="1" max="1" width="13.90625" customWidth="1"/>
    <col min="2" max="2" width="14.54296875" customWidth="1"/>
    <col min="3" max="4" width="13.90625" customWidth="1"/>
    <col min="5" max="5" width="29.36328125" bestFit="1" customWidth="1"/>
    <col min="6" max="9" width="19.90625" customWidth="1"/>
    <col min="11" max="11" width="12.54296875" customWidth="1"/>
    <col min="14" max="14" width="14.54296875" customWidth="1"/>
  </cols>
  <sheetData>
    <row r="1" spans="1:13" x14ac:dyDescent="0.35">
      <c r="A1" s="33"/>
      <c r="B1" s="33"/>
      <c r="C1" s="33"/>
      <c r="D1" s="33"/>
      <c r="G1" s="52"/>
    </row>
    <row r="2" spans="1:13" x14ac:dyDescent="0.35">
      <c r="F2" s="31" t="str" cm="1">
        <f t="array" aca="1" ref="F2" ca="1">INDEX(INDIRECT($A$4&amp;"!A1:Z500"),3,7+(COLUMN()-COLUMN($F$2))*5)</f>
        <v>Sediane N 23</v>
      </c>
      <c r="G2" s="31" t="str" cm="1">
        <f t="array" aca="1" ref="G2" ca="1">INDEX(INDIRECT($A$4&amp;"!A1:Z500"),3,7+(COLUMN()-COLUMN($F$2))*5)</f>
        <v>Sediane N 24</v>
      </c>
      <c r="H2" s="31" t="str" cm="1">
        <f t="array" aca="1" ref="H2" ca="1">INDEX(INDIRECT($A$4&amp;"!A1:Z500"),3,7+(COLUMN()-COLUMN($F$2))*5)</f>
        <v>Sediane N 25</v>
      </c>
      <c r="I2" s="31" cm="1">
        <f t="array" aca="1" ref="I2" ca="1">INDEX(INDIRECT($A$4&amp;"!A1:Z500"),3,7+(COLUMN()-COLUMN($F$2))*5)</f>
        <v>0</v>
      </c>
    </row>
    <row r="3" spans="1:13" x14ac:dyDescent="0.35">
      <c r="A3" t="s">
        <v>68</v>
      </c>
      <c r="E3" s="31" t="s">
        <v>47</v>
      </c>
      <c r="F3" s="208" cm="1">
        <f t="array" aca="1" ref="F3" ca="1">INDEX(INDIRECT($A$4&amp;"!A1:Z500"),3,8+(COLUMN()-COLUMN($F$2))*5)</f>
        <v>1</v>
      </c>
      <c r="G3" s="208" cm="1">
        <f t="array" aca="1" ref="G3" ca="1">INDEX(INDIRECT($A$4&amp;"!A1:Z500"),3,8+(COLUMN()-COLUMN($F$2))*5)</f>
        <v>1</v>
      </c>
      <c r="H3" s="208" cm="1">
        <f t="array" aca="1" ref="H3" ca="1">INDEX(INDIRECT($A$4&amp;"!A1:Z500"),3,8+(COLUMN()-COLUMN($F$2))*5)</f>
        <v>11.5</v>
      </c>
      <c r="I3" s="51" cm="1">
        <f t="array" aca="1" ref="I3" ca="1">INDEX(INDIRECT($A$4&amp;"!A1:Z500"),3,8+(COLUMN()-COLUMN($F$2))*5)+Serene_A_I!AB3</f>
        <v>0</v>
      </c>
    </row>
    <row r="4" spans="1:13" x14ac:dyDescent="0.35">
      <c r="A4" t="s">
        <v>223</v>
      </c>
      <c r="E4" s="31" t="s">
        <v>48</v>
      </c>
      <c r="F4" s="209" cm="1">
        <f t="array" aca="1" ref="F4" ca="1">INDIRECT($A$4&amp;"!D5")</f>
        <v>260.38461538461536</v>
      </c>
      <c r="G4" s="210" t="s">
        <v>16</v>
      </c>
      <c r="H4" s="211"/>
    </row>
    <row r="5" spans="1:13" x14ac:dyDescent="0.35">
      <c r="A5" t="s">
        <v>176</v>
      </c>
      <c r="E5" s="31" t="str">
        <f xml:space="preserve"> "COS GRTgaz (" &amp; Results!B9 &amp; ")"</f>
        <v>COS GRTgaz (Firm+Interuptible)</v>
      </c>
      <c r="F5" s="209">
        <f ca="1">F4</f>
        <v>260.38461538461536</v>
      </c>
      <c r="G5" s="210" t="s">
        <v>16</v>
      </c>
      <c r="H5" s="211"/>
    </row>
    <row r="6" spans="1:13" ht="15" thickBot="1" x14ac:dyDescent="0.4">
      <c r="A6" s="44" t="s">
        <v>177</v>
      </c>
      <c r="E6" s="31" t="s">
        <v>220</v>
      </c>
      <c r="F6" s="212">
        <f ca="1">SUM(F3:I3)</f>
        <v>13.5</v>
      </c>
      <c r="G6" s="210" t="s">
        <v>15</v>
      </c>
      <c r="H6" s="211"/>
    </row>
    <row r="7" spans="1:13" ht="15" thickBot="1" x14ac:dyDescent="0.4">
      <c r="A7" s="44" t="s">
        <v>53</v>
      </c>
      <c r="H7" s="72"/>
      <c r="I7" s="72"/>
    </row>
    <row r="8" spans="1:13" x14ac:dyDescent="0.35">
      <c r="F8" s="72"/>
      <c r="G8" s="72"/>
    </row>
    <row r="11" spans="1:13" ht="37.5" customHeight="1" x14ac:dyDescent="0.35">
      <c r="F11" s="328" t="s">
        <v>30</v>
      </c>
      <c r="G11" s="328"/>
      <c r="H11" s="328"/>
      <c r="I11" s="328"/>
    </row>
    <row r="13" spans="1:13" ht="17.25" customHeight="1" x14ac:dyDescent="0.35">
      <c r="K13" t="s">
        <v>225</v>
      </c>
    </row>
    <row r="14" spans="1:13" x14ac:dyDescent="0.35">
      <c r="G14" s="32" cm="1">
        <f t="array" aca="1" ref="G14:H14" ca="1">IF(_xlfn.XLOOKUP(0,F$17:F$169,A$17:B$169,"",0,1)="", "Only " &amp; TEXT(#REF!,"0,0%") &amp; " withdrawal on 31/03", _xlfn.XLOOKUP(0,F$17:F$169,A$17:B$169,"",0,1))</f>
        <v>46029</v>
      </c>
      <c r="H14">
        <f ca="1"/>
        <v>0</v>
      </c>
      <c r="I14" s="29"/>
      <c r="K14" t="s">
        <v>224</v>
      </c>
    </row>
    <row r="15" spans="1:13" ht="48" customHeight="1" x14ac:dyDescent="0.35">
      <c r="F15" s="37" t="s">
        <v>20</v>
      </c>
      <c r="G15" s="37" t="s">
        <v>193</v>
      </c>
      <c r="J15" t="s">
        <v>181</v>
      </c>
      <c r="K15" s="72">
        <f ca="1">COUNTIF(K17:K169,"&gt;"&amp;0)+1</f>
        <v>68</v>
      </c>
    </row>
    <row r="16" spans="1:13" ht="43.25" customHeight="1" x14ac:dyDescent="0.35">
      <c r="A16" s="37" t="s">
        <v>2</v>
      </c>
      <c r="B16" s="37" t="s">
        <v>218</v>
      </c>
      <c r="C16" s="37" t="s">
        <v>219</v>
      </c>
      <c r="D16" s="37" t="s">
        <v>215</v>
      </c>
      <c r="E16" s="37" t="s">
        <v>19</v>
      </c>
      <c r="F16" s="213">
        <f ca="1">F6</f>
        <v>13.5</v>
      </c>
      <c r="G16" s="37" t="s">
        <v>193</v>
      </c>
      <c r="H16" s="37" t="s">
        <v>21</v>
      </c>
      <c r="I16" s="123" t="s">
        <v>60</v>
      </c>
      <c r="K16" s="37">
        <f ca="1">F16</f>
        <v>13.5</v>
      </c>
      <c r="L16" s="37" t="s">
        <v>193</v>
      </c>
      <c r="M16" s="37" t="s">
        <v>21</v>
      </c>
    </row>
    <row r="17" spans="1:14" x14ac:dyDescent="0.35">
      <c r="A17" s="32">
        <f>DATE(Results!J4,10,31)</f>
        <v>45961</v>
      </c>
      <c r="B17" s="70" cm="1">
        <f t="array" aca="1" ref="B17" ca="1">_xlfn.XLOOKUP(A17,INDIRECT($A$5&amp;"!$AJ$41:$AJ$406"),INDIRECT($A$5&amp;"!$An$41:$An$406"))*SUM($F$3:$I$3)</f>
        <v>11.475</v>
      </c>
      <c r="C17" s="70" cm="1">
        <f t="array" aca="1" ref="C17" ca="1">_xlfn.XLOOKUP(A17,INDIRECT($A$5&amp;"!$AJ$41:$AJ$406"),INDIRECT($A$5&amp;"!$Ak$41:$Ak$406"))*SUM($F$3:$I$3)</f>
        <v>11.475</v>
      </c>
      <c r="D17" s="70" cm="1">
        <f t="array" aca="1" ref="D17" ca="1">_xlfn.XLOOKUP(A17,INDIRECT($A$5&amp;"!$AJ$41:$AJ$406"),INDIRECT($A$5&amp;"!$AO$41:$AO$406"))*SUM($F$3:$I$3)</f>
        <v>13.5</v>
      </c>
      <c r="E17" s="34" cm="1">
        <f t="array" ref="E17">SUMPRODUCT(('PT Storengy'!$B$8:$K$372)*('PT Storengy'!$A$8:$A$372=$A17)*('PT Storengy'!$A$5:$J$5=$A$6)*('PT Storengy'!$B$7:$K$7=$A$7))</f>
        <v>0</v>
      </c>
      <c r="F17" s="172">
        <f ca="1">F16</f>
        <v>13.5</v>
      </c>
      <c r="G17" s="54">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95">
        <f ca="1">IF(F16*1000-$F$4*(1-E17)*H17&gt;1000*B17,$F$4*(1-E17)*H17,F16*1000-1000*B17)</f>
        <v>260.38461538461536</v>
      </c>
      <c r="K17" s="36">
        <f t="shared" ref="K17:K80" ca="1" si="0">K16-N17/1000</f>
        <v>13.239615384615385</v>
      </c>
      <c r="L17" s="54">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72">
        <f ca="1">IF(K16*1000&lt;$F$4*(1)*M17,K16*1000,$F$4*(1)*M17)</f>
        <v>260.38461538461536</v>
      </c>
    </row>
    <row r="18" spans="1:14" x14ac:dyDescent="0.35">
      <c r="A18" s="32">
        <f>A17+1</f>
        <v>45962</v>
      </c>
      <c r="B18" s="70" cm="1">
        <f t="array" aca="1" ref="B18" ca="1">_xlfn.XLOOKUP(A18,INDIRECT($A$5&amp;"!$AJ$41:$AJ$406"),INDIRECT($A$5&amp;"!$An$41:$An$406"))*SUM($F$3:$I$3)</f>
        <v>0</v>
      </c>
      <c r="C18" s="70" cm="1">
        <f t="array" aca="1" ref="C18" ca="1">_xlfn.XLOOKUP(A18,INDIRECT($A$5&amp;"!$AJ$41:$AJ$406"),INDIRECT($A$5&amp;"!$Ak$41:$Ak$406"))*SUM($F$3:$I$3)</f>
        <v>0</v>
      </c>
      <c r="D18" s="70" cm="1">
        <f t="array" aca="1" ref="D18" ca="1">_xlfn.XLOOKUP(A18,INDIRECT($A$5&amp;"!$AJ$41:$AJ$406"),INDIRECT($A$5&amp;"!$AO$41:$AO$406"))*SUM($F$3:$I$3)</f>
        <v>13.5</v>
      </c>
      <c r="E18" s="34" cm="1">
        <f t="array" ref="E18">SUMPRODUCT(('PT Storengy'!$B$8:$K$372)*('PT Storengy'!$A$8:$A$372=$A18)*('PT Storengy'!$A$5:$J$5=$A$6)*('PT Storengy'!$B$7:$K$7=$A$7))</f>
        <v>0</v>
      </c>
      <c r="F18" s="36">
        <f ca="1">F17-I18/1000</f>
        <v>13.239615384615385</v>
      </c>
      <c r="G18" s="54">
        <f ca="1">$F17/SUM($F$3,$G$3,$H$3,$I$3)</f>
        <v>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95">
        <f t="shared" ref="I18:I81" ca="1" si="1">IF(F17*1000-$F$4*(1-E18)*H18&gt;1000*B18,$F$4*(1-E18)*H18,F17*1000-1000*B18)</f>
        <v>260.38461538461536</v>
      </c>
      <c r="K18" s="36">
        <f t="shared" ca="1" si="0"/>
        <v>12.980777161157931</v>
      </c>
      <c r="L18" s="54">
        <f t="shared" ref="L18:L81" ca="1" si="2">MAX(K17/SUM($F$3,$G$3,$H$3,$I$3),0)</f>
        <v>0.98071225071225077</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0.9940611240611249</v>
      </c>
      <c r="N18" s="72">
        <f t="shared" ref="N18:N81" ca="1" si="3">IF(K17*1000&lt;$F$4*(1)*M18,K17*1000,$F$4*(1)*M18)</f>
        <v>258.83822345745443</v>
      </c>
    </row>
    <row r="19" spans="1:14" x14ac:dyDescent="0.35">
      <c r="A19" s="32">
        <f t="shared" ref="A19:A82" si="4">A18+1</f>
        <v>45963</v>
      </c>
      <c r="B19" s="70" cm="1">
        <f t="array" aca="1" ref="B19" ca="1">_xlfn.XLOOKUP(A19,INDIRECT($A$5&amp;"!$AJ$41:$AJ$406"),INDIRECT($A$5&amp;"!$An$41:$An$406"))*SUM($F$3:$I$3)</f>
        <v>0</v>
      </c>
      <c r="C19" s="70" cm="1">
        <f t="array" aca="1" ref="C19" ca="1">_xlfn.XLOOKUP(A19,INDIRECT($A$5&amp;"!$AJ$41:$AJ$406"),INDIRECT($A$5&amp;"!$Ak$41:$Ak$406"))*SUM($F$3:$I$3)</f>
        <v>0</v>
      </c>
      <c r="D19" s="70" cm="1">
        <f t="array" aca="1" ref="D19" ca="1">_xlfn.XLOOKUP(A19,INDIRECT($A$5&amp;"!$AJ$41:$AJ$406"),INDIRECT($A$5&amp;"!$AO$41:$AO$406"))*SUM($F$3:$I$3)</f>
        <v>13.5</v>
      </c>
      <c r="E19" s="34" cm="1">
        <f t="array" ref="E19">SUMPRODUCT(('PT Storengy'!$B$8:$K$372)*('PT Storengy'!$A$8:$A$372=$A19)*('PT Storengy'!$A$5:$J$5=$A$6)*('PT Storengy'!$B$7:$K$7=$A$7))</f>
        <v>0</v>
      </c>
      <c r="F19" s="36">
        <f t="shared" ref="F19:F82" ca="1" si="5">F18-I19/1000</f>
        <v>12.980777161157931</v>
      </c>
      <c r="G19" s="54">
        <f t="shared" ref="G19:G82" ca="1" si="6">$F18/SUM($F$3,$G$3,$H$3,$I$3)</f>
        <v>0.98071225071225077</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0.9940611240611249</v>
      </c>
      <c r="I19" s="95">
        <f t="shared" ca="1" si="1"/>
        <v>258.83822345745443</v>
      </c>
      <c r="K19" s="36">
        <f t="shared" ca="1" si="0"/>
        <v>12.72347614579783</v>
      </c>
      <c r="L19" s="54">
        <f t="shared" ca="1" si="2"/>
        <v>0.96153904897466158</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0.98815751836966637</v>
      </c>
      <c r="N19" s="72">
        <f t="shared" ca="1" si="3"/>
        <v>257.30101536010159</v>
      </c>
    </row>
    <row r="20" spans="1:14" x14ac:dyDescent="0.35">
      <c r="A20" s="32">
        <f t="shared" si="4"/>
        <v>45964</v>
      </c>
      <c r="B20" s="70" cm="1">
        <f t="array" aca="1" ref="B20" ca="1">_xlfn.XLOOKUP(A20,INDIRECT($A$5&amp;"!$AJ$41:$AJ$406"),INDIRECT($A$5&amp;"!$An$41:$An$406"))*SUM($F$3:$I$3)</f>
        <v>0</v>
      </c>
      <c r="C20" s="70" cm="1">
        <f t="array" aca="1" ref="C20" ca="1">_xlfn.XLOOKUP(A20,INDIRECT($A$5&amp;"!$AJ$41:$AJ$406"),INDIRECT($A$5&amp;"!$Ak$41:$Ak$406"))*SUM($F$3:$I$3)</f>
        <v>0</v>
      </c>
      <c r="D20" s="70" cm="1">
        <f t="array" aca="1" ref="D20" ca="1">_xlfn.XLOOKUP(A20,INDIRECT($A$5&amp;"!$AJ$41:$AJ$406"),INDIRECT($A$5&amp;"!$AO$41:$AO$406"))*SUM($F$3:$I$3)</f>
        <v>13.5</v>
      </c>
      <c r="E20" s="34" cm="1">
        <f t="array" ref="E20">SUMPRODUCT(('PT Storengy'!$B$8:$K$372)*('PT Storengy'!$A$8:$A$372=$A20)*('PT Storengy'!$A$5:$J$5=$A$6)*('PT Storengy'!$B$7:$K$7=$A$7))</f>
        <v>0</v>
      </c>
      <c r="F20" s="36">
        <f t="shared" ca="1" si="5"/>
        <v>12.72347614579783</v>
      </c>
      <c r="G20" s="54">
        <f t="shared" ca="1" si="6"/>
        <v>0.96153904897466158</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0.98815751836966637</v>
      </c>
      <c r="I20" s="95">
        <f t="shared" ca="1" si="1"/>
        <v>257.30101536010159</v>
      </c>
      <c r="K20" s="36">
        <f t="shared" ca="1" si="0"/>
        <v>12.467703209246899</v>
      </c>
      <c r="L20" s="54">
        <f t="shared" ca="1" si="2"/>
        <v>0.94247971450354295</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0.98228897346000144</v>
      </c>
      <c r="N20" s="72">
        <f t="shared" ca="1" si="3"/>
        <v>255.77293655093112</v>
      </c>
    </row>
    <row r="21" spans="1:14" x14ac:dyDescent="0.35">
      <c r="A21" s="32">
        <f t="shared" si="4"/>
        <v>45965</v>
      </c>
      <c r="B21" s="70" cm="1">
        <f t="array" aca="1" ref="B21" ca="1">_xlfn.XLOOKUP(A21,INDIRECT($A$5&amp;"!$AJ$41:$AJ$406"),INDIRECT($A$5&amp;"!$An$41:$An$406"))*SUM($F$3:$I$3)</f>
        <v>0</v>
      </c>
      <c r="C21" s="70" cm="1">
        <f t="array" aca="1" ref="C21" ca="1">_xlfn.XLOOKUP(A21,INDIRECT($A$5&amp;"!$AJ$41:$AJ$406"),INDIRECT($A$5&amp;"!$Ak$41:$Ak$406"))*SUM($F$3:$I$3)</f>
        <v>0</v>
      </c>
      <c r="D21" s="70" cm="1">
        <f t="array" aca="1" ref="D21" ca="1">_xlfn.XLOOKUP(A21,INDIRECT($A$5&amp;"!$AJ$41:$AJ$406"),INDIRECT($A$5&amp;"!$AO$41:$AO$406"))*SUM($F$3:$I$3)</f>
        <v>13.5</v>
      </c>
      <c r="E21" s="34" cm="1">
        <f t="array" ref="E21">SUMPRODUCT(('PT Storengy'!$B$8:$K$372)*('PT Storengy'!$A$8:$A$372=$A21)*('PT Storengy'!$A$5:$J$5=$A$6)*('PT Storengy'!$B$7:$K$7=$A$7))</f>
        <v>0</v>
      </c>
      <c r="F21" s="36">
        <f t="shared" ca="1" si="5"/>
        <v>12.467703209246899</v>
      </c>
      <c r="G21" s="54">
        <f t="shared" ca="1" si="6"/>
        <v>0.94247971450354295</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0.98228897346000144</v>
      </c>
      <c r="I21" s="95">
        <f t="shared" ca="1" si="1"/>
        <v>255.77293655093112</v>
      </c>
      <c r="K21" s="36">
        <f t="shared" ca="1" si="0"/>
        <v>12.213449276434666</v>
      </c>
      <c r="L21" s="54">
        <f t="shared" ca="1" si="2"/>
        <v>0.92353357105532585</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0.97645528111049673</v>
      </c>
      <c r="N21" s="72">
        <f t="shared" ca="1" si="3"/>
        <v>254.25393281223316</v>
      </c>
    </row>
    <row r="22" spans="1:14" x14ac:dyDescent="0.35">
      <c r="A22" s="32">
        <f t="shared" si="4"/>
        <v>45966</v>
      </c>
      <c r="B22" s="70" cm="1">
        <f t="array" aca="1" ref="B22" ca="1">_xlfn.XLOOKUP(A22,INDIRECT($A$5&amp;"!$AJ$41:$AJ$406"),INDIRECT($A$5&amp;"!$An$41:$An$406"))*SUM($F$3:$I$3)</f>
        <v>0</v>
      </c>
      <c r="C22" s="70" cm="1">
        <f t="array" aca="1" ref="C22" ca="1">_xlfn.XLOOKUP(A22,INDIRECT($A$5&amp;"!$AJ$41:$AJ$406"),INDIRECT($A$5&amp;"!$Ak$41:$Ak$406"))*SUM($F$3:$I$3)</f>
        <v>0</v>
      </c>
      <c r="D22" s="70" cm="1">
        <f t="array" aca="1" ref="D22" ca="1">_xlfn.XLOOKUP(A22,INDIRECT($A$5&amp;"!$AJ$41:$AJ$406"),INDIRECT($A$5&amp;"!$AO$41:$AO$406"))*SUM($F$3:$I$3)</f>
        <v>13.5</v>
      </c>
      <c r="E22" s="34" cm="1">
        <f t="array" ref="E22">SUMPRODUCT(('PT Storengy'!$B$8:$K$372)*('PT Storengy'!$A$8:$A$372=$A22)*('PT Storengy'!$A$5:$J$5=$A$6)*('PT Storengy'!$B$7:$K$7=$A$7))</f>
        <v>0</v>
      </c>
      <c r="F22" s="36">
        <f t="shared" ca="1" si="5"/>
        <v>12.213449276434666</v>
      </c>
      <c r="G22" s="54">
        <f t="shared" ca="1" si="6"/>
        <v>0.92353357105532585</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0.97645528111049673</v>
      </c>
      <c r="I22" s="95">
        <f t="shared" ca="1" si="1"/>
        <v>254.25393281223316</v>
      </c>
      <c r="K22" s="36">
        <f t="shared" ca="1" si="0"/>
        <v>11.960705326186376</v>
      </c>
      <c r="L22" s="54">
        <f t="shared" ca="1" si="2"/>
        <v>0.9046999464025679</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0.97065623433612125</v>
      </c>
      <c r="N22" s="72">
        <f t="shared" ca="1" si="3"/>
        <v>252.74395024829002</v>
      </c>
    </row>
    <row r="23" spans="1:14" x14ac:dyDescent="0.35">
      <c r="A23" s="32">
        <f t="shared" si="4"/>
        <v>45967</v>
      </c>
      <c r="B23" s="70" cm="1">
        <f t="array" aca="1" ref="B23" ca="1">_xlfn.XLOOKUP(A23,INDIRECT($A$5&amp;"!$AJ$41:$AJ$406"),INDIRECT($A$5&amp;"!$An$41:$An$406"))*SUM($F$3:$I$3)</f>
        <v>0</v>
      </c>
      <c r="C23" s="70" cm="1">
        <f t="array" aca="1" ref="C23" ca="1">_xlfn.XLOOKUP(A23,INDIRECT($A$5&amp;"!$AJ$41:$AJ$406"),INDIRECT($A$5&amp;"!$Ak$41:$Ak$406"))*SUM($F$3:$I$3)</f>
        <v>0</v>
      </c>
      <c r="D23" s="70" cm="1">
        <f t="array" aca="1" ref="D23" ca="1">_xlfn.XLOOKUP(A23,INDIRECT($A$5&amp;"!$AJ$41:$AJ$406"),INDIRECT($A$5&amp;"!$AO$41:$AO$406"))*SUM($F$3:$I$3)</f>
        <v>13.5</v>
      </c>
      <c r="E23" s="34" cm="1">
        <f t="array" ref="E23">SUMPRODUCT(('PT Storengy'!$B$8:$K$372)*('PT Storengy'!$A$8:$A$372=$A23)*('PT Storengy'!$A$5:$J$5=$A$6)*('PT Storengy'!$B$7:$K$7=$A$7))</f>
        <v>0</v>
      </c>
      <c r="F23" s="36">
        <f t="shared" ca="1" si="5"/>
        <v>11.960705326186376</v>
      </c>
      <c r="G23" s="54">
        <f t="shared" ca="1" si="6"/>
        <v>0.9046999464025679</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0.97065623433612125</v>
      </c>
      <c r="I23" s="95">
        <f t="shared" ca="1" si="1"/>
        <v>252.74395024829002</v>
      </c>
      <c r="K23" s="36">
        <f t="shared" ca="1" si="0"/>
        <v>11.709462390902912</v>
      </c>
      <c r="L23" s="54">
        <f t="shared" ca="1" si="2"/>
        <v>0.88597817231010201</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0.96489162738110257</v>
      </c>
      <c r="N23" s="72">
        <f t="shared" ca="1" si="3"/>
        <v>251.24293528346399</v>
      </c>
    </row>
    <row r="24" spans="1:14" x14ac:dyDescent="0.35">
      <c r="A24" s="32">
        <f t="shared" si="4"/>
        <v>45968</v>
      </c>
      <c r="B24" s="70" cm="1">
        <f t="array" aca="1" ref="B24" ca="1">_xlfn.XLOOKUP(A24,INDIRECT($A$5&amp;"!$AJ$41:$AJ$406"),INDIRECT($A$5&amp;"!$An$41:$An$406"))*SUM($F$3:$I$3)</f>
        <v>0</v>
      </c>
      <c r="C24" s="70" cm="1">
        <f t="array" aca="1" ref="C24" ca="1">_xlfn.XLOOKUP(A24,INDIRECT($A$5&amp;"!$AJ$41:$AJ$406"),INDIRECT($A$5&amp;"!$Ak$41:$Ak$406"))*SUM($F$3:$I$3)</f>
        <v>0</v>
      </c>
      <c r="D24" s="70" cm="1">
        <f t="array" aca="1" ref="D24" ca="1">_xlfn.XLOOKUP(A24,INDIRECT($A$5&amp;"!$AJ$41:$AJ$406"),INDIRECT($A$5&amp;"!$AO$41:$AO$406"))*SUM($F$3:$I$3)</f>
        <v>13.5</v>
      </c>
      <c r="E24" s="34" cm="1">
        <f t="array" ref="E24">SUMPRODUCT(('PT Storengy'!$B$8:$K$372)*('PT Storengy'!$A$8:$A$372=$A24)*('PT Storengy'!$A$5:$J$5=$A$6)*('PT Storengy'!$B$7:$K$7=$A$7))</f>
        <v>0</v>
      </c>
      <c r="F24" s="36">
        <f t="shared" ca="1" si="5"/>
        <v>11.709462390902912</v>
      </c>
      <c r="G24" s="54">
        <f t="shared" ca="1" si="6"/>
        <v>0.88597817231010201</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0.96489162738110257</v>
      </c>
      <c r="I24" s="95">
        <f t="shared" ca="1" si="1"/>
        <v>251.24293528346399</v>
      </c>
      <c r="K24" s="36">
        <f t="shared" ca="1" si="0"/>
        <v>11.459711556242615</v>
      </c>
      <c r="L24" s="54">
        <f t="shared" ca="1" si="2"/>
        <v>0.86736758451132678</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0.95916125571162603</v>
      </c>
      <c r="N24" s="72">
        <f t="shared" ca="1" si="3"/>
        <v>249.75083466029645</v>
      </c>
    </row>
    <row r="25" spans="1:14" x14ac:dyDescent="0.35">
      <c r="A25" s="32">
        <f t="shared" si="4"/>
        <v>45969</v>
      </c>
      <c r="B25" s="70" cm="1">
        <f t="array" aca="1" ref="B25" ca="1">_xlfn.XLOOKUP(A25,INDIRECT($A$5&amp;"!$AJ$41:$AJ$406"),INDIRECT($A$5&amp;"!$An$41:$An$406"))*SUM($F$3:$I$3)</f>
        <v>0</v>
      </c>
      <c r="C25" s="70" cm="1">
        <f t="array" aca="1" ref="C25" ca="1">_xlfn.XLOOKUP(A25,INDIRECT($A$5&amp;"!$AJ$41:$AJ$406"),INDIRECT($A$5&amp;"!$Ak$41:$Ak$406"))*SUM($F$3:$I$3)</f>
        <v>0</v>
      </c>
      <c r="D25" s="70" cm="1">
        <f t="array" aca="1" ref="D25" ca="1">_xlfn.XLOOKUP(A25,INDIRECT($A$5&amp;"!$AJ$41:$AJ$406"),INDIRECT($A$5&amp;"!$AO$41:$AO$406"))*SUM($F$3:$I$3)</f>
        <v>13.5</v>
      </c>
      <c r="E25" s="34" cm="1">
        <f t="array" ref="E25">SUMPRODUCT(('PT Storengy'!$B$8:$K$372)*('PT Storengy'!$A$8:$A$372=$A25)*('PT Storengy'!$A$5:$J$5=$A$6)*('PT Storengy'!$B$7:$K$7=$A$7))</f>
        <v>0</v>
      </c>
      <c r="F25" s="36">
        <f t="shared" ca="1" si="5"/>
        <v>11.459711556242615</v>
      </c>
      <c r="G25" s="54">
        <f t="shared" ca="1" si="6"/>
        <v>0.86736758451132678</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0.95916125571162603</v>
      </c>
      <c r="I25" s="95">
        <f t="shared" ca="1" si="1"/>
        <v>249.75083466029645</v>
      </c>
      <c r="K25" s="36">
        <f t="shared" ca="1" si="0"/>
        <v>11.211443960804997</v>
      </c>
      <c r="L25" s="54">
        <f t="shared" ca="1" si="2"/>
        <v>0.84886752268463816</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0.9534649160085783</v>
      </c>
      <c r="N25" s="72">
        <f t="shared" ca="1" si="3"/>
        <v>248.26759543761824</v>
      </c>
    </row>
    <row r="26" spans="1:14" x14ac:dyDescent="0.35">
      <c r="A26" s="32">
        <f t="shared" si="4"/>
        <v>45970</v>
      </c>
      <c r="B26" s="70" cm="1">
        <f t="array" aca="1" ref="B26" ca="1">_xlfn.XLOOKUP(A26,INDIRECT($A$5&amp;"!$AJ$41:$AJ$406"),INDIRECT($A$5&amp;"!$An$41:$An$406"))*SUM($F$3:$I$3)</f>
        <v>0</v>
      </c>
      <c r="C26" s="70" cm="1">
        <f t="array" aca="1" ref="C26" ca="1">_xlfn.XLOOKUP(A26,INDIRECT($A$5&amp;"!$AJ$41:$AJ$406"),INDIRECT($A$5&amp;"!$Ak$41:$Ak$406"))*SUM($F$3:$I$3)</f>
        <v>0</v>
      </c>
      <c r="D26" s="70" cm="1">
        <f t="array" aca="1" ref="D26" ca="1">_xlfn.XLOOKUP(A26,INDIRECT($A$5&amp;"!$AJ$41:$AJ$406"),INDIRECT($A$5&amp;"!$AO$41:$AO$406"))*SUM($F$3:$I$3)</f>
        <v>13.5</v>
      </c>
      <c r="E26" s="34" cm="1">
        <f t="array" ref="E26">SUMPRODUCT(('PT Storengy'!$B$8:$K$372)*('PT Storengy'!$A$8:$A$372=$A26)*('PT Storengy'!$A$5:$J$5=$A$6)*('PT Storengy'!$B$7:$K$7=$A$7))</f>
        <v>0</v>
      </c>
      <c r="F26" s="36">
        <f t="shared" ca="1" si="5"/>
        <v>11.211443960804997</v>
      </c>
      <c r="G26" s="54">
        <f t="shared" ca="1" si="6"/>
        <v>0.84886752268463816</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0.9534649160085783</v>
      </c>
      <c r="I26" s="95">
        <f t="shared" ca="1" si="1"/>
        <v>248.26759543761824</v>
      </c>
      <c r="K26" s="36">
        <f t="shared" ca="1" si="0"/>
        <v>10.964650795816326</v>
      </c>
      <c r="L26" s="54">
        <f t="shared" ca="1" si="2"/>
        <v>0.83047733042999983</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0.94780240616033262</v>
      </c>
      <c r="N26" s="72">
        <f t="shared" ca="1" si="3"/>
        <v>246.79316498867121</v>
      </c>
    </row>
    <row r="27" spans="1:14" x14ac:dyDescent="0.35">
      <c r="A27" s="32">
        <f t="shared" si="4"/>
        <v>45971</v>
      </c>
      <c r="B27" s="70" cm="1">
        <f t="array" aca="1" ref="B27" ca="1">_xlfn.XLOOKUP(A27,INDIRECT($A$5&amp;"!$AJ$41:$AJ$406"),INDIRECT($A$5&amp;"!$An$41:$An$406"))*SUM($F$3:$I$3)</f>
        <v>0</v>
      </c>
      <c r="C27" s="70" cm="1">
        <f t="array" aca="1" ref="C27" ca="1">_xlfn.XLOOKUP(A27,INDIRECT($A$5&amp;"!$AJ$41:$AJ$406"),INDIRECT($A$5&amp;"!$Ak$41:$Ak$406"))*SUM($F$3:$I$3)</f>
        <v>0</v>
      </c>
      <c r="D27" s="70" cm="1">
        <f t="array" aca="1" ref="D27" ca="1">_xlfn.XLOOKUP(A27,INDIRECT($A$5&amp;"!$AJ$41:$AJ$406"),INDIRECT($A$5&amp;"!$AO$41:$AO$406"))*SUM($F$3:$I$3)</f>
        <v>13.5</v>
      </c>
      <c r="E27" s="34" cm="1">
        <f t="array" ref="E27">SUMPRODUCT(('PT Storengy'!$B$8:$K$372)*('PT Storengy'!$A$8:$A$372=$A27)*('PT Storengy'!$A$5:$J$5=$A$6)*('PT Storengy'!$B$7:$K$7=$A$7))</f>
        <v>0</v>
      </c>
      <c r="F27" s="36">
        <f t="shared" ca="1" si="5"/>
        <v>10.964650795816326</v>
      </c>
      <c r="G27" s="54">
        <f t="shared" ca="1" si="6"/>
        <v>0.83047733042999983</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0.94780240616033262</v>
      </c>
      <c r="I27" s="95">
        <f t="shared" ca="1" si="1"/>
        <v>246.79316498867121</v>
      </c>
      <c r="K27" s="36">
        <f t="shared" ca="1" si="0"/>
        <v>10.719323304817085</v>
      </c>
      <c r="L27" s="54">
        <f t="shared" ca="1" si="2"/>
        <v>0.8121963552456537</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0.94217352525557807</v>
      </c>
      <c r="N27" s="72">
        <f t="shared" ca="1" si="3"/>
        <v>245.32749099924089</v>
      </c>
    </row>
    <row r="28" spans="1:14" x14ac:dyDescent="0.35">
      <c r="A28" s="32">
        <f t="shared" si="4"/>
        <v>45972</v>
      </c>
      <c r="B28" s="70" cm="1">
        <f t="array" aca="1" ref="B28" ca="1">_xlfn.XLOOKUP(A28,INDIRECT($A$5&amp;"!$AJ$41:$AJ$406"),INDIRECT($A$5&amp;"!$An$41:$An$406"))*SUM($F$3:$I$3)</f>
        <v>0</v>
      </c>
      <c r="C28" s="70" cm="1">
        <f t="array" aca="1" ref="C28" ca="1">_xlfn.XLOOKUP(A28,INDIRECT($A$5&amp;"!$AJ$41:$AJ$406"),INDIRECT($A$5&amp;"!$Ak$41:$Ak$406"))*SUM($F$3:$I$3)</f>
        <v>0</v>
      </c>
      <c r="D28" s="70" cm="1">
        <f t="array" aca="1" ref="D28" ca="1">_xlfn.XLOOKUP(A28,INDIRECT($A$5&amp;"!$AJ$41:$AJ$406"),INDIRECT($A$5&amp;"!$AO$41:$AO$406"))*SUM($F$3:$I$3)</f>
        <v>13.5</v>
      </c>
      <c r="E28" s="34" cm="1">
        <f t="array" ref="E28">SUMPRODUCT(('PT Storengy'!$B$8:$K$372)*('PT Storengy'!$A$8:$A$372=$A28)*('PT Storengy'!$A$5:$J$5=$A$6)*('PT Storengy'!$B$7:$K$7=$A$7))</f>
        <v>0</v>
      </c>
      <c r="F28" s="36">
        <f t="shared" ca="1" si="5"/>
        <v>10.719323304817085</v>
      </c>
      <c r="G28" s="54">
        <f t="shared" ca="1" si="6"/>
        <v>0.8121963552456537</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0.94217352525557807</v>
      </c>
      <c r="I28" s="95">
        <f t="shared" ca="1" si="1"/>
        <v>245.32749099924089</v>
      </c>
      <c r="K28" s="36">
        <f t="shared" ca="1" si="0"/>
        <v>10.475497327919735</v>
      </c>
      <c r="L28" s="54">
        <f t="shared" ca="1" si="2"/>
        <v>0.79402394850496927</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0.9364070013782988</v>
      </c>
      <c r="N28" s="72">
        <f t="shared" ca="1" si="3"/>
        <v>243.82597689734931</v>
      </c>
    </row>
    <row r="29" spans="1:14" x14ac:dyDescent="0.35">
      <c r="A29" s="32">
        <f t="shared" si="4"/>
        <v>45973</v>
      </c>
      <c r="B29" s="70" cm="1">
        <f t="array" aca="1" ref="B29" ca="1">_xlfn.XLOOKUP(A29,INDIRECT($A$5&amp;"!$AJ$41:$AJ$406"),INDIRECT($A$5&amp;"!$An$41:$An$406"))*SUM($F$3:$I$3)</f>
        <v>0</v>
      </c>
      <c r="C29" s="70" cm="1">
        <f t="array" aca="1" ref="C29" ca="1">_xlfn.XLOOKUP(A29,INDIRECT($A$5&amp;"!$AJ$41:$AJ$406"),INDIRECT($A$5&amp;"!$Ak$41:$Ak$406"))*SUM($F$3:$I$3)</f>
        <v>0</v>
      </c>
      <c r="D29" s="70" cm="1">
        <f t="array" aca="1" ref="D29" ca="1">_xlfn.XLOOKUP(A29,INDIRECT($A$5&amp;"!$AJ$41:$AJ$406"),INDIRECT($A$5&amp;"!$AO$41:$AO$406"))*SUM($F$3:$I$3)</f>
        <v>13.5</v>
      </c>
      <c r="E29" s="34" cm="1">
        <f t="array" ref="E29">SUMPRODUCT(('PT Storengy'!$B$8:$K$372)*('PT Storengy'!$A$8:$A$372=$A29)*('PT Storengy'!$A$5:$J$5=$A$6)*('PT Storengy'!$B$7:$K$7=$A$7))</f>
        <v>0</v>
      </c>
      <c r="F29" s="36">
        <f t="shared" ca="1" si="5"/>
        <v>10.475497327919735</v>
      </c>
      <c r="G29" s="54">
        <f t="shared" ca="1" si="6"/>
        <v>0.79402394850496927</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0.9364070013782988</v>
      </c>
      <c r="I29" s="95">
        <f t="shared" ca="1" si="1"/>
        <v>243.82597689734931</v>
      </c>
      <c r="K29" s="36">
        <f t="shared" ca="1" si="0"/>
        <v>10.233376974460958</v>
      </c>
      <c r="L29" s="54">
        <f t="shared" ca="1" si="2"/>
        <v>0.77596276503109152</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0.92985660117107782</v>
      </c>
      <c r="N29" s="72">
        <f t="shared" ca="1" si="3"/>
        <v>242.12035345877678</v>
      </c>
    </row>
    <row r="30" spans="1:14" x14ac:dyDescent="0.35">
      <c r="A30" s="32">
        <f t="shared" si="4"/>
        <v>45974</v>
      </c>
      <c r="B30" s="70" cm="1">
        <f t="array" aca="1" ref="B30" ca="1">_xlfn.XLOOKUP(A30,INDIRECT($A$5&amp;"!$AJ$41:$AJ$406"),INDIRECT($A$5&amp;"!$An$41:$An$406"))*SUM($F$3:$I$3)</f>
        <v>0</v>
      </c>
      <c r="C30" s="70" cm="1">
        <f t="array" aca="1" ref="C30" ca="1">_xlfn.XLOOKUP(A30,INDIRECT($A$5&amp;"!$AJ$41:$AJ$406"),INDIRECT($A$5&amp;"!$Ak$41:$Ak$406"))*SUM($F$3:$I$3)</f>
        <v>0</v>
      </c>
      <c r="D30" s="70" cm="1">
        <f t="array" aca="1" ref="D30" ca="1">_xlfn.XLOOKUP(A30,INDIRECT($A$5&amp;"!$AJ$41:$AJ$406"),INDIRECT($A$5&amp;"!$AO$41:$AO$406"))*SUM($F$3:$I$3)</f>
        <v>13.5</v>
      </c>
      <c r="E30" s="34" cm="1">
        <f t="array" ref="E30">SUMPRODUCT(('PT Storengy'!$B$8:$K$372)*('PT Storengy'!$A$8:$A$372=$A30)*('PT Storengy'!$A$5:$J$5=$A$6)*('PT Storengy'!$B$7:$K$7=$A$7))</f>
        <v>0</v>
      </c>
      <c r="F30" s="36">
        <f t="shared" ca="1" si="5"/>
        <v>10.233376974460958</v>
      </c>
      <c r="G30" s="54">
        <f t="shared" ca="1" si="6"/>
        <v>0.77596276503109152</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0.92985660117107782</v>
      </c>
      <c r="I30" s="95">
        <f t="shared" ca="1" si="1"/>
        <v>242.12035345877678</v>
      </c>
      <c r="K30" s="36">
        <f t="shared" ca="1" si="0"/>
        <v>9.9933743970537581</v>
      </c>
      <c r="L30" s="54">
        <f t="shared" ca="1" si="2"/>
        <v>0.75802792403414498</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0.92172334011627932</v>
      </c>
      <c r="N30" s="72">
        <f t="shared" ca="1" si="3"/>
        <v>240.00257740720039</v>
      </c>
    </row>
    <row r="31" spans="1:14" x14ac:dyDescent="0.35">
      <c r="A31" s="32">
        <f t="shared" si="4"/>
        <v>45975</v>
      </c>
      <c r="B31" s="70" cm="1">
        <f t="array" aca="1" ref="B31" ca="1">_xlfn.XLOOKUP(A31,INDIRECT($A$5&amp;"!$AJ$41:$AJ$406"),INDIRECT($A$5&amp;"!$An$41:$An$406"))*SUM($F$3:$I$3)</f>
        <v>0</v>
      </c>
      <c r="C31" s="70" cm="1">
        <f t="array" aca="1" ref="C31" ca="1">_xlfn.XLOOKUP(A31,INDIRECT($A$5&amp;"!$AJ$41:$AJ$406"),INDIRECT($A$5&amp;"!$Ak$41:$Ak$406"))*SUM($F$3:$I$3)</f>
        <v>0</v>
      </c>
      <c r="D31" s="70" cm="1">
        <f t="array" aca="1" ref="D31" ca="1">_xlfn.XLOOKUP(A31,INDIRECT($A$5&amp;"!$AJ$41:$AJ$406"),INDIRECT($A$5&amp;"!$AO$41:$AO$406"))*SUM($F$3:$I$3)</f>
        <v>13.5</v>
      </c>
      <c r="E31" s="34" cm="1">
        <f t="array" ref="E31">SUMPRODUCT(('PT Storengy'!$B$8:$K$372)*('PT Storengy'!$A$8:$A$372=$A31)*('PT Storengy'!$A$5:$J$5=$A$6)*('PT Storengy'!$B$7:$K$7=$A$7))</f>
        <v>0</v>
      </c>
      <c r="F31" s="36">
        <f t="shared" ca="1" si="5"/>
        <v>9.9933743970537581</v>
      </c>
      <c r="G31" s="54">
        <f t="shared" ca="1" si="6"/>
        <v>0.75802792403414498</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0.92172334011627932</v>
      </c>
      <c r="I31" s="95">
        <f t="shared" ca="1" si="1"/>
        <v>240.00257740720039</v>
      </c>
      <c r="K31" s="36">
        <f t="shared" ca="1" si="0"/>
        <v>9.7554710719542985</v>
      </c>
      <c r="L31" s="54">
        <f t="shared" ca="1" si="2"/>
        <v>0.74024995533731541</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0.91366121899349007</v>
      </c>
      <c r="N31" s="72">
        <f t="shared" ca="1" si="3"/>
        <v>237.90332509945873</v>
      </c>
    </row>
    <row r="32" spans="1:14" x14ac:dyDescent="0.35">
      <c r="A32" s="32">
        <f t="shared" si="4"/>
        <v>45976</v>
      </c>
      <c r="B32" s="70" cm="1">
        <f t="array" aca="1" ref="B32" ca="1">_xlfn.XLOOKUP(A32,INDIRECT($A$5&amp;"!$AJ$41:$AJ$406"),INDIRECT($A$5&amp;"!$An$41:$An$406"))*SUM($F$3:$I$3)</f>
        <v>0</v>
      </c>
      <c r="C32" s="70" cm="1">
        <f t="array" aca="1" ref="C32" ca="1">_xlfn.XLOOKUP(A32,INDIRECT($A$5&amp;"!$AJ$41:$AJ$406"),INDIRECT($A$5&amp;"!$Ak$41:$Ak$406"))*SUM($F$3:$I$3)</f>
        <v>0</v>
      </c>
      <c r="D32" s="70" cm="1">
        <f t="array" aca="1" ref="D32" ca="1">_xlfn.XLOOKUP(A32,INDIRECT($A$5&amp;"!$AJ$41:$AJ$406"),INDIRECT($A$5&amp;"!$AO$41:$AO$406"))*SUM($F$3:$I$3)</f>
        <v>13.5</v>
      </c>
      <c r="E32" s="34" cm="1">
        <f t="array" ref="E32">SUMPRODUCT(('PT Storengy'!$B$8:$K$372)*('PT Storengy'!$A$8:$A$372=$A32)*('PT Storengy'!$A$5:$J$5=$A$6)*('PT Storengy'!$B$7:$K$7=$A$7))</f>
        <v>0</v>
      </c>
      <c r="F32" s="36">
        <f t="shared" ca="1" si="5"/>
        <v>9.7554710719542985</v>
      </c>
      <c r="G32" s="54">
        <f t="shared" ca="1" si="6"/>
        <v>0.74024995533731541</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0.91366121899349007</v>
      </c>
      <c r="I32" s="95">
        <f t="shared" ca="1" si="1"/>
        <v>237.90332509945873</v>
      </c>
      <c r="K32" s="36">
        <f t="shared" ca="1" si="0"/>
        <v>9.5196486374420566</v>
      </c>
      <c r="L32" s="54">
        <f t="shared" ca="1" si="2"/>
        <v>0.72262748681142952</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0.90566961555661563</v>
      </c>
      <c r="N32" s="72">
        <f t="shared" ca="1" si="3"/>
        <v>235.82243451224181</v>
      </c>
    </row>
    <row r="33" spans="1:14" x14ac:dyDescent="0.35">
      <c r="A33" s="32">
        <f t="shared" si="4"/>
        <v>45977</v>
      </c>
      <c r="B33" s="70" cm="1">
        <f t="array" aca="1" ref="B33" ca="1">_xlfn.XLOOKUP(A33,INDIRECT($A$5&amp;"!$AJ$41:$AJ$406"),INDIRECT($A$5&amp;"!$An$41:$An$406"))*SUM($F$3:$I$3)</f>
        <v>0</v>
      </c>
      <c r="C33" s="70" cm="1">
        <f t="array" aca="1" ref="C33" ca="1">_xlfn.XLOOKUP(A33,INDIRECT($A$5&amp;"!$AJ$41:$AJ$406"),INDIRECT($A$5&amp;"!$Ak$41:$Ak$406"))*SUM($F$3:$I$3)</f>
        <v>0</v>
      </c>
      <c r="D33" s="70" cm="1">
        <f t="array" aca="1" ref="D33" ca="1">_xlfn.XLOOKUP(A33,INDIRECT($A$5&amp;"!$AJ$41:$AJ$406"),INDIRECT($A$5&amp;"!$AO$41:$AO$406"))*SUM($F$3:$I$3)</f>
        <v>13.5</v>
      </c>
      <c r="E33" s="34" cm="1">
        <f t="array" ref="E33">SUMPRODUCT(('PT Storengy'!$B$8:$K$372)*('PT Storengy'!$A$8:$A$372=$A33)*('PT Storengy'!$A$5:$J$5=$A$6)*('PT Storengy'!$B$7:$K$7=$A$7))</f>
        <v>0</v>
      </c>
      <c r="F33" s="36">
        <f t="shared" ca="1" si="5"/>
        <v>9.5196486374420566</v>
      </c>
      <c r="G33" s="54">
        <f t="shared" ca="1" si="6"/>
        <v>0.72262748681142952</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0.90566961555661563</v>
      </c>
      <c r="I33" s="95">
        <f t="shared" ca="1" si="1"/>
        <v>235.82243451224181</v>
      </c>
      <c r="K33" s="36">
        <f t="shared" ca="1" si="0"/>
        <v>9.2858888924026335</v>
      </c>
      <c r="L33" s="54">
        <f t="shared" ca="1" si="2"/>
        <v>0.70515915832904119</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0.8977479130022179</v>
      </c>
      <c r="N33" s="72">
        <f t="shared" ca="1" si="3"/>
        <v>233.75974503942365</v>
      </c>
    </row>
    <row r="34" spans="1:14" x14ac:dyDescent="0.35">
      <c r="A34" s="32">
        <f t="shared" si="4"/>
        <v>45978</v>
      </c>
      <c r="B34" s="70" cm="1">
        <f t="array" aca="1" ref="B34" ca="1">_xlfn.XLOOKUP(A34,INDIRECT($A$5&amp;"!$AJ$41:$AJ$406"),INDIRECT($A$5&amp;"!$An$41:$An$406"))*SUM($F$3:$I$3)</f>
        <v>0</v>
      </c>
      <c r="C34" s="70" cm="1">
        <f t="array" aca="1" ref="C34" ca="1">_xlfn.XLOOKUP(A34,INDIRECT($A$5&amp;"!$AJ$41:$AJ$406"),INDIRECT($A$5&amp;"!$Ak$41:$Ak$406"))*SUM($F$3:$I$3)</f>
        <v>0</v>
      </c>
      <c r="D34" s="70" cm="1">
        <f t="array" aca="1" ref="D34" ca="1">_xlfn.XLOOKUP(A34,INDIRECT($A$5&amp;"!$AJ$41:$AJ$406"),INDIRECT($A$5&amp;"!$AO$41:$AO$406"))*SUM($F$3:$I$3)</f>
        <v>13.5</v>
      </c>
      <c r="E34" s="34" cm="1">
        <f t="array" ref="E34">SUMPRODUCT(('PT Storengy'!$B$8:$K$372)*('PT Storengy'!$A$8:$A$372=$A34)*('PT Storengy'!$A$5:$J$5=$A$6)*('PT Storengy'!$B$7:$K$7=$A$7))</f>
        <v>0</v>
      </c>
      <c r="F34" s="36">
        <f t="shared" ca="1" si="5"/>
        <v>9.2858888924026335</v>
      </c>
      <c r="G34" s="54">
        <f t="shared" ca="1" si="6"/>
        <v>0.70515915832904119</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0.8977479130022179</v>
      </c>
      <c r="I34" s="95">
        <f t="shared" ca="1" si="1"/>
        <v>233.75974503942365</v>
      </c>
      <c r="K34" s="36">
        <f t="shared" ca="1" si="0"/>
        <v>9.054173794922967</v>
      </c>
      <c r="L34" s="54">
        <f t="shared" ca="1" si="2"/>
        <v>0.68784362165945434</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0.88989549992190886</v>
      </c>
      <c r="N34" s="72">
        <f t="shared" ca="1" si="3"/>
        <v>231.71509747966624</v>
      </c>
    </row>
    <row r="35" spans="1:14" x14ac:dyDescent="0.35">
      <c r="A35" s="32">
        <f t="shared" si="4"/>
        <v>45979</v>
      </c>
      <c r="B35" s="70" cm="1">
        <f t="array" aca="1" ref="B35" ca="1">_xlfn.XLOOKUP(A35,INDIRECT($A$5&amp;"!$AJ$41:$AJ$406"),INDIRECT($A$5&amp;"!$An$41:$An$406"))*SUM($F$3:$I$3)</f>
        <v>0</v>
      </c>
      <c r="C35" s="70" cm="1">
        <f t="array" aca="1" ref="C35" ca="1">_xlfn.XLOOKUP(A35,INDIRECT($A$5&amp;"!$AJ$41:$AJ$406"),INDIRECT($A$5&amp;"!$Ak$41:$Ak$406"))*SUM($F$3:$I$3)</f>
        <v>0</v>
      </c>
      <c r="D35" s="70" cm="1">
        <f t="array" aca="1" ref="D35" ca="1">_xlfn.XLOOKUP(A35,INDIRECT($A$5&amp;"!$AJ$41:$AJ$406"),INDIRECT($A$5&amp;"!$AO$41:$AO$406"))*SUM($F$3:$I$3)</f>
        <v>13.5</v>
      </c>
      <c r="E35" s="34" cm="1">
        <f t="array" ref="E35">SUMPRODUCT(('PT Storengy'!$B$8:$K$372)*('PT Storengy'!$A$8:$A$372=$A35)*('PT Storengy'!$A$5:$J$5=$A$6)*('PT Storengy'!$B$7:$K$7=$A$7))</f>
        <v>0</v>
      </c>
      <c r="F35" s="36">
        <f t="shared" ca="1" si="5"/>
        <v>9.054173794922967</v>
      </c>
      <c r="G35" s="54">
        <f t="shared" ca="1" si="6"/>
        <v>0.68784362165945434</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0.88989549992190886</v>
      </c>
      <c r="I35" s="95">
        <f t="shared" ca="1" si="1"/>
        <v>231.71509747966624</v>
      </c>
      <c r="K35" s="36">
        <f t="shared" ca="1" si="0"/>
        <v>8.8244854608988348</v>
      </c>
      <c r="L35" s="54">
        <f t="shared" ca="1" si="2"/>
        <v>0.67067954036466426</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0.88211177025516274</v>
      </c>
      <c r="N35" s="72">
        <f t="shared" ca="1" si="3"/>
        <v>229.68833402413273</v>
      </c>
    </row>
    <row r="36" spans="1:14" x14ac:dyDescent="0.35">
      <c r="A36" s="32">
        <f t="shared" si="4"/>
        <v>45980</v>
      </c>
      <c r="B36" s="70" cm="1">
        <f t="array" aca="1" ref="B36" ca="1">_xlfn.XLOOKUP(A36,INDIRECT($A$5&amp;"!$AJ$41:$AJ$406"),INDIRECT($A$5&amp;"!$An$41:$An$406"))*SUM($F$3:$I$3)</f>
        <v>0</v>
      </c>
      <c r="C36" s="70" cm="1">
        <f t="array" aca="1" ref="C36" ca="1">_xlfn.XLOOKUP(A36,INDIRECT($A$5&amp;"!$AJ$41:$AJ$406"),INDIRECT($A$5&amp;"!$Ak$41:$Ak$406"))*SUM($F$3:$I$3)</f>
        <v>0</v>
      </c>
      <c r="D36" s="70" cm="1">
        <f t="array" aca="1" ref="D36" ca="1">_xlfn.XLOOKUP(A36,INDIRECT($A$5&amp;"!$AJ$41:$AJ$406"),INDIRECT($A$5&amp;"!$AO$41:$AO$406"))*SUM($F$3:$I$3)</f>
        <v>13.5</v>
      </c>
      <c r="E36" s="34" cm="1">
        <f t="array" ref="E36">SUMPRODUCT(('PT Storengy'!$B$8:$K$372)*('PT Storengy'!$A$8:$A$372=$A36)*('PT Storengy'!$A$5:$J$5=$A$6)*('PT Storengy'!$B$7:$K$7=$A$7))</f>
        <v>0</v>
      </c>
      <c r="F36" s="36">
        <f t="shared" ca="1" si="5"/>
        <v>8.8244854608988348</v>
      </c>
      <c r="G36" s="54">
        <f t="shared" ca="1" si="6"/>
        <v>0.67067954036466426</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0.88211177025516274</v>
      </c>
      <c r="I36" s="95">
        <f t="shared" ca="1" si="1"/>
        <v>229.68833402413273</v>
      </c>
      <c r="K36" s="36">
        <f t="shared" ca="1" si="0"/>
        <v>8.5968061626545271</v>
      </c>
      <c r="L36" s="54">
        <f t="shared" ca="1" si="2"/>
        <v>0.65366558969621003</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0.87439612324253746</v>
      </c>
      <c r="N36" s="72">
        <f t="shared" ca="1" si="3"/>
        <v>227.67929824430684</v>
      </c>
    </row>
    <row r="37" spans="1:14" x14ac:dyDescent="0.35">
      <c r="A37" s="32">
        <f t="shared" si="4"/>
        <v>45981</v>
      </c>
      <c r="B37" s="70" cm="1">
        <f t="array" aca="1" ref="B37" ca="1">_xlfn.XLOOKUP(A37,INDIRECT($A$5&amp;"!$AJ$41:$AJ$406"),INDIRECT($A$5&amp;"!$An$41:$An$406"))*SUM($F$3:$I$3)</f>
        <v>0</v>
      </c>
      <c r="C37" s="70" cm="1">
        <f t="array" aca="1" ref="C37" ca="1">_xlfn.XLOOKUP(A37,INDIRECT($A$5&amp;"!$AJ$41:$AJ$406"),INDIRECT($A$5&amp;"!$Ak$41:$Ak$406"))*SUM($F$3:$I$3)</f>
        <v>0</v>
      </c>
      <c r="D37" s="70" cm="1">
        <f t="array" aca="1" ref="D37" ca="1">_xlfn.XLOOKUP(A37,INDIRECT($A$5&amp;"!$AJ$41:$AJ$406"),INDIRECT($A$5&amp;"!$AO$41:$AO$406"))*SUM($F$3:$I$3)</f>
        <v>13.5</v>
      </c>
      <c r="E37" s="34" cm="1">
        <f t="array" ref="E37">SUMPRODUCT(('PT Storengy'!$B$8:$K$372)*('PT Storengy'!$A$8:$A$372=$A37)*('PT Storengy'!$A$5:$J$5=$A$6)*('PT Storengy'!$B$7:$K$7=$A$7))</f>
        <v>0</v>
      </c>
      <c r="F37" s="36">
        <f t="shared" ca="1" si="5"/>
        <v>8.5968061626545271</v>
      </c>
      <c r="G37" s="54">
        <f t="shared" ca="1" si="6"/>
        <v>0.65366558969621003</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0.87439612324253746</v>
      </c>
      <c r="I37" s="95">
        <f t="shared" ca="1" si="1"/>
        <v>227.67929824430684</v>
      </c>
      <c r="K37" s="36">
        <f t="shared" ca="1" si="0"/>
        <v>8.3711183275746066</v>
      </c>
      <c r="L37" s="54">
        <f t="shared" ca="1" si="2"/>
        <v>0.63680045649292794</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0.86674796337930859</v>
      </c>
      <c r="N37" s="72">
        <f t="shared" ca="1" si="3"/>
        <v>225.68783507991995</v>
      </c>
    </row>
    <row r="38" spans="1:14" x14ac:dyDescent="0.35">
      <c r="A38" s="32">
        <f t="shared" si="4"/>
        <v>45982</v>
      </c>
      <c r="B38" s="70" cm="1">
        <f t="array" aca="1" ref="B38" ca="1">_xlfn.XLOOKUP(A38,INDIRECT($A$5&amp;"!$AJ$41:$AJ$406"),INDIRECT($A$5&amp;"!$An$41:$An$406"))*SUM($F$3:$I$3)</f>
        <v>0</v>
      </c>
      <c r="C38" s="70" cm="1">
        <f t="array" aca="1" ref="C38" ca="1">_xlfn.XLOOKUP(A38,INDIRECT($A$5&amp;"!$AJ$41:$AJ$406"),INDIRECT($A$5&amp;"!$Ak$41:$Ak$406"))*SUM($F$3:$I$3)</f>
        <v>0</v>
      </c>
      <c r="D38" s="70" cm="1">
        <f t="array" aca="1" ref="D38" ca="1">_xlfn.XLOOKUP(A38,INDIRECT($A$5&amp;"!$AJ$41:$AJ$406"),INDIRECT($A$5&amp;"!$AO$41:$AO$406"))*SUM($F$3:$I$3)</f>
        <v>13.5</v>
      </c>
      <c r="E38" s="34" cm="1">
        <f t="array" ref="E38">SUMPRODUCT(('PT Storengy'!$B$8:$K$372)*('PT Storengy'!$A$8:$A$372=$A38)*('PT Storengy'!$A$5:$J$5=$A$6)*('PT Storengy'!$B$7:$K$7=$A$7))</f>
        <v>0</v>
      </c>
      <c r="F38" s="36">
        <f t="shared" ca="1" si="5"/>
        <v>8.3711183275746066</v>
      </c>
      <c r="G38" s="54">
        <f t="shared" ca="1" si="6"/>
        <v>0.63680045649292794</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0.86674796337930859</v>
      </c>
      <c r="I38" s="95">
        <f t="shared" ca="1" si="1"/>
        <v>225.68783507991995</v>
      </c>
      <c r="K38" s="36">
        <f t="shared" ca="1" si="0"/>
        <v>8.147404536747624</v>
      </c>
      <c r="L38" s="54">
        <f t="shared" ca="1" si="2"/>
        <v>0.62008283907960049</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0.8591667003695066</v>
      </c>
      <c r="N38" s="72">
        <f t="shared" ca="1" si="3"/>
        <v>223.71379082698303</v>
      </c>
    </row>
    <row r="39" spans="1:14" x14ac:dyDescent="0.35">
      <c r="A39" s="32">
        <f t="shared" si="4"/>
        <v>45983</v>
      </c>
      <c r="B39" s="70" cm="1">
        <f t="array" aca="1" ref="B39" ca="1">_xlfn.XLOOKUP(A39,INDIRECT($A$5&amp;"!$AJ$41:$AJ$406"),INDIRECT($A$5&amp;"!$An$41:$An$406"))*SUM($F$3:$I$3)</f>
        <v>0</v>
      </c>
      <c r="C39" s="70" cm="1">
        <f t="array" aca="1" ref="C39" ca="1">_xlfn.XLOOKUP(A39,INDIRECT($A$5&amp;"!$AJ$41:$AJ$406"),INDIRECT($A$5&amp;"!$Ak$41:$Ak$406"))*SUM($F$3:$I$3)</f>
        <v>0</v>
      </c>
      <c r="D39" s="70" cm="1">
        <f t="array" aca="1" ref="D39" ca="1">_xlfn.XLOOKUP(A39,INDIRECT($A$5&amp;"!$AJ$41:$AJ$406"),INDIRECT($A$5&amp;"!$AO$41:$AO$406"))*SUM($F$3:$I$3)</f>
        <v>13.5</v>
      </c>
      <c r="E39" s="34" cm="1">
        <f t="array" ref="E39">SUMPRODUCT(('PT Storengy'!$B$8:$K$372)*('PT Storengy'!$A$8:$A$372=$A39)*('PT Storengy'!$A$5:$J$5=$A$6)*('PT Storengy'!$B$7:$K$7=$A$7))</f>
        <v>0</v>
      </c>
      <c r="F39" s="36">
        <f t="shared" ca="1" si="5"/>
        <v>8.147404536747624</v>
      </c>
      <c r="G39" s="54">
        <f t="shared" ca="1" si="6"/>
        <v>0.62008283907960049</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0.8591667003695066</v>
      </c>
      <c r="I39" s="95">
        <f t="shared" ca="1" si="1"/>
        <v>223.71379082698303</v>
      </c>
      <c r="K39" s="36">
        <f t="shared" ca="1" si="0"/>
        <v>7.9256475236217003</v>
      </c>
      <c r="L39" s="54">
        <f t="shared" ca="1" si="2"/>
        <v>0.60351144716649063</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0.85165174908035701</v>
      </c>
      <c r="N39" s="72">
        <f t="shared" ca="1" si="3"/>
        <v>221.75701312592372</v>
      </c>
    </row>
    <row r="40" spans="1:14" x14ac:dyDescent="0.35">
      <c r="A40" s="32">
        <f t="shared" si="4"/>
        <v>45984</v>
      </c>
      <c r="B40" s="70" cm="1">
        <f t="array" aca="1" ref="B40" ca="1">_xlfn.XLOOKUP(A40,INDIRECT($A$5&amp;"!$AJ$41:$AJ$406"),INDIRECT($A$5&amp;"!$An$41:$An$406"))*SUM($F$3:$I$3)</f>
        <v>0</v>
      </c>
      <c r="C40" s="70" cm="1">
        <f t="array" aca="1" ref="C40" ca="1">_xlfn.XLOOKUP(A40,INDIRECT($A$5&amp;"!$AJ$41:$AJ$406"),INDIRECT($A$5&amp;"!$Ak$41:$Ak$406"))*SUM($F$3:$I$3)</f>
        <v>0</v>
      </c>
      <c r="D40" s="70" cm="1">
        <f t="array" aca="1" ref="D40" ca="1">_xlfn.XLOOKUP(A40,INDIRECT($A$5&amp;"!$AJ$41:$AJ$406"),INDIRECT($A$5&amp;"!$AO$41:$AO$406"))*SUM($F$3:$I$3)</f>
        <v>13.5</v>
      </c>
      <c r="E40" s="34" cm="1">
        <f t="array" ref="E40">SUMPRODUCT(('PT Storengy'!$B$8:$K$372)*('PT Storengy'!$A$8:$A$372=$A40)*('PT Storengy'!$A$5:$J$5=$A$6)*('PT Storengy'!$B$7:$K$7=$A$7))</f>
        <v>0</v>
      </c>
      <c r="F40" s="36">
        <f t="shared" ca="1" si="5"/>
        <v>7.9256475236217003</v>
      </c>
      <c r="G40" s="54">
        <f t="shared" ca="1" si="6"/>
        <v>0.60351144716649063</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0.85165174908035701</v>
      </c>
      <c r="I40" s="95">
        <f t="shared" ca="1" si="1"/>
        <v>221.75701312592372</v>
      </c>
      <c r="K40" s="36">
        <f t="shared" ca="1" si="0"/>
        <v>7.705830172671873</v>
      </c>
      <c r="L40" s="54">
        <f t="shared" ca="1" si="2"/>
        <v>0.58708500174975553</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0.84420252949711982</v>
      </c>
      <c r="N40" s="72">
        <f t="shared" ca="1" si="3"/>
        <v>219.81735094982696</v>
      </c>
    </row>
    <row r="41" spans="1:14" x14ac:dyDescent="0.35">
      <c r="A41" s="32">
        <f t="shared" si="4"/>
        <v>45985</v>
      </c>
      <c r="B41" s="70" cm="1">
        <f t="array" aca="1" ref="B41" ca="1">_xlfn.XLOOKUP(A41,INDIRECT($A$5&amp;"!$AJ$41:$AJ$406"),INDIRECT($A$5&amp;"!$An$41:$An$406"))*SUM($F$3:$I$3)</f>
        <v>0</v>
      </c>
      <c r="C41" s="70" cm="1">
        <f t="array" aca="1" ref="C41" ca="1">_xlfn.XLOOKUP(A41,INDIRECT($A$5&amp;"!$AJ$41:$AJ$406"),INDIRECT($A$5&amp;"!$Ak$41:$Ak$406"))*SUM($F$3:$I$3)</f>
        <v>0</v>
      </c>
      <c r="D41" s="70" cm="1">
        <f t="array" aca="1" ref="D41" ca="1">_xlfn.XLOOKUP(A41,INDIRECT($A$5&amp;"!$AJ$41:$AJ$406"),INDIRECT($A$5&amp;"!$AO$41:$AO$406"))*SUM($F$3:$I$3)</f>
        <v>13.5</v>
      </c>
      <c r="E41" s="34" cm="1">
        <f t="array" ref="E41">SUMPRODUCT(('PT Storengy'!$B$8:$K$372)*('PT Storengy'!$A$8:$A$372=$A41)*('PT Storengy'!$A$5:$J$5=$A$6)*('PT Storengy'!$B$7:$K$7=$A$7))</f>
        <v>0</v>
      </c>
      <c r="F41" s="36">
        <f t="shared" ca="1" si="5"/>
        <v>7.705830172671873</v>
      </c>
      <c r="G41" s="54">
        <f t="shared" ca="1" si="6"/>
        <v>0.58708500174975553</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0.84420252949711982</v>
      </c>
      <c r="I41" s="95">
        <f t="shared" ca="1" si="1"/>
        <v>219.81735094982696</v>
      </c>
      <c r="K41" s="36">
        <f t="shared" ca="1" si="0"/>
        <v>7.4879355180790945</v>
      </c>
      <c r="L41" s="54">
        <f t="shared" ca="1" si="2"/>
        <v>0.57080223501273131</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0.83681846667832172</v>
      </c>
      <c r="N41" s="72">
        <f t="shared" ca="1" si="3"/>
        <v>217.89465459277835</v>
      </c>
    </row>
    <row r="42" spans="1:14" x14ac:dyDescent="0.35">
      <c r="A42" s="32">
        <f t="shared" si="4"/>
        <v>45986</v>
      </c>
      <c r="B42" s="70" cm="1">
        <f t="array" aca="1" ref="B42" ca="1">_xlfn.XLOOKUP(A42,INDIRECT($A$5&amp;"!$AJ$41:$AJ$406"),INDIRECT($A$5&amp;"!$An$41:$An$406"))*SUM($F$3:$I$3)</f>
        <v>0</v>
      </c>
      <c r="C42" s="70" cm="1">
        <f t="array" aca="1" ref="C42" ca="1">_xlfn.XLOOKUP(A42,INDIRECT($A$5&amp;"!$AJ$41:$AJ$406"),INDIRECT($A$5&amp;"!$Ak$41:$Ak$406"))*SUM($F$3:$I$3)</f>
        <v>0</v>
      </c>
      <c r="D42" s="70" cm="1">
        <f t="array" aca="1" ref="D42" ca="1">_xlfn.XLOOKUP(A42,INDIRECT($A$5&amp;"!$AJ$41:$AJ$406"),INDIRECT($A$5&amp;"!$AO$41:$AO$406"))*SUM($F$3:$I$3)</f>
        <v>13.5</v>
      </c>
      <c r="E42" s="34" cm="1">
        <f t="array" ref="E42">SUMPRODUCT(('PT Storengy'!$B$8:$K$372)*('PT Storengy'!$A$8:$A$372=$A42)*('PT Storengy'!$A$5:$J$5=$A$6)*('PT Storengy'!$B$7:$K$7=$A$7))</f>
        <v>0</v>
      </c>
      <c r="F42" s="36">
        <f t="shared" ca="1" si="5"/>
        <v>7.4879355180790945</v>
      </c>
      <c r="G42" s="54">
        <f t="shared" ca="1" si="6"/>
        <v>0.57080223501273131</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0.83681846667832172</v>
      </c>
      <c r="I42" s="95">
        <f t="shared" ca="1" si="1"/>
        <v>217.89465459277835</v>
      </c>
      <c r="K42" s="36">
        <f t="shared" ca="1" si="0"/>
        <v>7.2719467424207842</v>
      </c>
      <c r="L42" s="54">
        <f t="shared" ca="1" si="2"/>
        <v>0.5546618902280811</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0.82949899071138344</v>
      </c>
      <c r="N42" s="72">
        <f t="shared" ca="1" si="3"/>
        <v>215.9887756583102</v>
      </c>
    </row>
    <row r="43" spans="1:14" x14ac:dyDescent="0.35">
      <c r="A43" s="32">
        <f t="shared" si="4"/>
        <v>45987</v>
      </c>
      <c r="B43" s="70" cm="1">
        <f t="array" aca="1" ref="B43" ca="1">_xlfn.XLOOKUP(A43,INDIRECT($A$5&amp;"!$AJ$41:$AJ$406"),INDIRECT($A$5&amp;"!$An$41:$An$406"))*SUM($F$3:$I$3)</f>
        <v>0</v>
      </c>
      <c r="C43" s="70" cm="1">
        <f t="array" aca="1" ref="C43" ca="1">_xlfn.XLOOKUP(A43,INDIRECT($A$5&amp;"!$AJ$41:$AJ$406"),INDIRECT($A$5&amp;"!$Ak$41:$Ak$406"))*SUM($F$3:$I$3)</f>
        <v>0</v>
      </c>
      <c r="D43" s="70" cm="1">
        <f t="array" aca="1" ref="D43" ca="1">_xlfn.XLOOKUP(A43,INDIRECT($A$5&amp;"!$AJ$41:$AJ$406"),INDIRECT($A$5&amp;"!$AO$41:$AO$406"))*SUM($F$3:$I$3)</f>
        <v>13.5</v>
      </c>
      <c r="E43" s="34" cm="1">
        <f t="array" ref="E43">SUMPRODUCT(('PT Storengy'!$B$8:$K$372)*('PT Storengy'!$A$8:$A$372=$A43)*('PT Storengy'!$A$5:$J$5=$A$6)*('PT Storengy'!$B$7:$K$7=$A$7))</f>
        <v>0</v>
      </c>
      <c r="F43" s="36">
        <f t="shared" ca="1" si="5"/>
        <v>7.2719467424207842</v>
      </c>
      <c r="G43" s="54">
        <f t="shared" ca="1" si="6"/>
        <v>0.5546618902280811</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0.82949899071138344</v>
      </c>
      <c r="I43" s="95">
        <f t="shared" ca="1" si="1"/>
        <v>215.9887756583102</v>
      </c>
      <c r="K43" s="36">
        <f t="shared" ca="1" si="0"/>
        <v>7.0578471753728369</v>
      </c>
      <c r="L43" s="54">
        <f t="shared" ca="1" si="2"/>
        <v>0.53866272166079887</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0.82224353666863015</v>
      </c>
      <c r="N43" s="72">
        <f t="shared" ca="1" si="3"/>
        <v>214.09956704794715</v>
      </c>
    </row>
    <row r="44" spans="1:14" x14ac:dyDescent="0.35">
      <c r="A44" s="32">
        <f t="shared" si="4"/>
        <v>45988</v>
      </c>
      <c r="B44" s="70" cm="1">
        <f t="array" aca="1" ref="B44" ca="1">_xlfn.XLOOKUP(A44,INDIRECT($A$5&amp;"!$AJ$41:$AJ$406"),INDIRECT($A$5&amp;"!$An$41:$An$406"))*SUM($F$3:$I$3)</f>
        <v>0</v>
      </c>
      <c r="C44" s="70" cm="1">
        <f t="array" aca="1" ref="C44" ca="1">_xlfn.XLOOKUP(A44,INDIRECT($A$5&amp;"!$AJ$41:$AJ$406"),INDIRECT($A$5&amp;"!$Ak$41:$Ak$406"))*SUM($F$3:$I$3)</f>
        <v>0</v>
      </c>
      <c r="D44" s="70" cm="1">
        <f t="array" aca="1" ref="D44" ca="1">_xlfn.XLOOKUP(A44,INDIRECT($A$5&amp;"!$AJ$41:$AJ$406"),INDIRECT($A$5&amp;"!$AO$41:$AO$406"))*SUM($F$3:$I$3)</f>
        <v>13.5</v>
      </c>
      <c r="E44" s="34" cm="1">
        <f t="array" ref="E44">SUMPRODUCT(('PT Storengy'!$B$8:$K$372)*('PT Storengy'!$A$8:$A$372=$A44)*('PT Storengy'!$A$5:$J$5=$A$6)*('PT Storengy'!$B$7:$K$7=$A$7))</f>
        <v>0</v>
      </c>
      <c r="F44" s="36">
        <f t="shared" ca="1" si="5"/>
        <v>7.0578471753728369</v>
      </c>
      <c r="G44" s="54">
        <f t="shared" ca="1" si="6"/>
        <v>0.53866272166079887</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0.82224353666863015</v>
      </c>
      <c r="I44" s="95">
        <f t="shared" ca="1" si="1"/>
        <v>214.09956704794715</v>
      </c>
      <c r="K44" s="36">
        <f t="shared" ca="1" si="0"/>
        <v>6.845620292422983</v>
      </c>
      <c r="L44" s="54">
        <f t="shared" ca="1" si="2"/>
        <v>0.52280349447206198</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0.81505154456369278</v>
      </c>
      <c r="N44" s="72">
        <f t="shared" ca="1" si="3"/>
        <v>212.22688294985383</v>
      </c>
    </row>
    <row r="45" spans="1:14" x14ac:dyDescent="0.35">
      <c r="A45" s="32">
        <f t="shared" si="4"/>
        <v>45989</v>
      </c>
      <c r="B45" s="70" cm="1">
        <f t="array" aca="1" ref="B45" ca="1">_xlfn.XLOOKUP(A45,INDIRECT($A$5&amp;"!$AJ$41:$AJ$406"),INDIRECT($A$5&amp;"!$An$41:$An$406"))*SUM($F$3:$I$3)</f>
        <v>0</v>
      </c>
      <c r="C45" s="70" cm="1">
        <f t="array" aca="1" ref="C45" ca="1">_xlfn.XLOOKUP(A45,INDIRECT($A$5&amp;"!$AJ$41:$AJ$406"),INDIRECT($A$5&amp;"!$Ak$41:$Ak$406"))*SUM($F$3:$I$3)</f>
        <v>0</v>
      </c>
      <c r="D45" s="70" cm="1">
        <f t="array" aca="1" ref="D45" ca="1">_xlfn.XLOOKUP(A45,INDIRECT($A$5&amp;"!$AJ$41:$AJ$406"),INDIRECT($A$5&amp;"!$AO$41:$AO$406"))*SUM($F$3:$I$3)</f>
        <v>13.5</v>
      </c>
      <c r="E45" s="34" cm="1">
        <f t="array" ref="E45">SUMPRODUCT(('PT Storengy'!$B$8:$K$372)*('PT Storengy'!$A$8:$A$372=$A45)*('PT Storengy'!$A$5:$J$5=$A$6)*('PT Storengy'!$B$7:$K$7=$A$7))</f>
        <v>0</v>
      </c>
      <c r="F45" s="36">
        <f t="shared" ca="1" si="5"/>
        <v>6.845620292422983</v>
      </c>
      <c r="G45" s="54">
        <f t="shared" ca="1" si="6"/>
        <v>0.52280349447206198</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0.81505154456369278</v>
      </c>
      <c r="I45" s="95">
        <f t="shared" ca="1" si="1"/>
        <v>212.22688294985383</v>
      </c>
      <c r="K45" s="36">
        <f t="shared" ca="1" si="0"/>
        <v>6.6352497135954032</v>
      </c>
      <c r="L45" s="54">
        <f t="shared" ca="1" si="2"/>
        <v>0.50708298462392465</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0.8079224593082841</v>
      </c>
      <c r="N45" s="72">
        <f t="shared" ca="1" si="3"/>
        <v>210.37057882758012</v>
      </c>
    </row>
    <row r="46" spans="1:14" x14ac:dyDescent="0.35">
      <c r="A46" s="32">
        <f t="shared" si="4"/>
        <v>45990</v>
      </c>
      <c r="B46" s="70" cm="1">
        <f t="array" aca="1" ref="B46" ca="1">_xlfn.XLOOKUP(A46,INDIRECT($A$5&amp;"!$AJ$41:$AJ$406"),INDIRECT($A$5&amp;"!$An$41:$An$406"))*SUM($F$3:$I$3)</f>
        <v>0</v>
      </c>
      <c r="C46" s="70" cm="1">
        <f t="array" aca="1" ref="C46" ca="1">_xlfn.XLOOKUP(A46,INDIRECT($A$5&amp;"!$AJ$41:$AJ$406"),INDIRECT($A$5&amp;"!$Ak$41:$Ak$406"))*SUM($F$3:$I$3)</f>
        <v>0</v>
      </c>
      <c r="D46" s="70" cm="1">
        <f t="array" aca="1" ref="D46" ca="1">_xlfn.XLOOKUP(A46,INDIRECT($A$5&amp;"!$AJ$41:$AJ$406"),INDIRECT($A$5&amp;"!$AO$41:$AO$406"))*SUM($F$3:$I$3)</f>
        <v>13.5</v>
      </c>
      <c r="E46" s="34" cm="1">
        <f t="array" ref="E46">SUMPRODUCT(('PT Storengy'!$B$8:$K$372)*('PT Storengy'!$A$8:$A$372=$A46)*('PT Storengy'!$A$5:$J$5=$A$6)*('PT Storengy'!$B$7:$K$7=$A$7))</f>
        <v>0</v>
      </c>
      <c r="F46" s="36">
        <f t="shared" ca="1" si="5"/>
        <v>6.6352497135954032</v>
      </c>
      <c r="G46" s="54">
        <f t="shared" ca="1" si="6"/>
        <v>0.50708298462392465</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0.8079224593082841</v>
      </c>
      <c r="I46" s="95">
        <f t="shared" ca="1" si="1"/>
        <v>210.37057882758012</v>
      </c>
      <c r="K46" s="36">
        <f t="shared" ca="1" si="0"/>
        <v>6.4267192021864972</v>
      </c>
      <c r="L46" s="54">
        <f t="shared" ca="1" si="2"/>
        <v>0.49149997878484469</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0.80085573066935933</v>
      </c>
      <c r="N46" s="72">
        <f t="shared" ca="1" si="3"/>
        <v>208.53051140890625</v>
      </c>
    </row>
    <row r="47" spans="1:14" x14ac:dyDescent="0.35">
      <c r="A47" s="32">
        <f t="shared" si="4"/>
        <v>45991</v>
      </c>
      <c r="B47" s="70" cm="1">
        <f t="array" aca="1" ref="B47" ca="1">_xlfn.XLOOKUP(A47,INDIRECT($A$5&amp;"!$AJ$41:$AJ$406"),INDIRECT($A$5&amp;"!$An$41:$An$406"))*SUM($F$3:$I$3)</f>
        <v>0</v>
      </c>
      <c r="C47" s="70" cm="1">
        <f t="array" aca="1" ref="C47" ca="1">_xlfn.XLOOKUP(A47,INDIRECT($A$5&amp;"!$AJ$41:$AJ$406"),INDIRECT($A$5&amp;"!$Ak$41:$Ak$406"))*SUM($F$3:$I$3)</f>
        <v>0</v>
      </c>
      <c r="D47" s="70" cm="1">
        <f t="array" aca="1" ref="D47" ca="1">_xlfn.XLOOKUP(A47,INDIRECT($A$5&amp;"!$AJ$41:$AJ$406"),INDIRECT($A$5&amp;"!$AO$41:$AO$406"))*SUM($F$3:$I$3)</f>
        <v>13.5</v>
      </c>
      <c r="E47" s="34" cm="1">
        <f t="array" ref="E47">SUMPRODUCT(('PT Storengy'!$B$8:$K$372)*('PT Storengy'!$A$8:$A$372=$A47)*('PT Storengy'!$A$5:$J$5=$A$6)*('PT Storengy'!$B$7:$K$7=$A$7))</f>
        <v>0</v>
      </c>
      <c r="F47" s="36">
        <f t="shared" ca="1" si="5"/>
        <v>6.4267192021864972</v>
      </c>
      <c r="G47" s="54">
        <f t="shared" ca="1" si="6"/>
        <v>0.49149997878484469</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0.80085573066935933</v>
      </c>
      <c r="I47" s="95">
        <f t="shared" ca="1" si="1"/>
        <v>208.53051140890625</v>
      </c>
      <c r="K47" s="36">
        <f t="shared" ca="1" si="0"/>
        <v>6.2200126635117128</v>
      </c>
      <c r="L47" s="54">
        <f t="shared" ca="1" si="2"/>
        <v>0.47605327423603683</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0.7938508132266463</v>
      </c>
      <c r="N47" s="72">
        <f t="shared" ca="1" si="3"/>
        <v>206.70653867478441</v>
      </c>
    </row>
    <row r="48" spans="1:14" x14ac:dyDescent="0.35">
      <c r="A48" s="32">
        <f t="shared" si="4"/>
        <v>45992</v>
      </c>
      <c r="B48" s="70" cm="1">
        <f t="array" aca="1" ref="B48" ca="1">_xlfn.XLOOKUP(A48,INDIRECT($A$5&amp;"!$AJ$41:$AJ$406"),INDIRECT($A$5&amp;"!$An$41:$An$406"))*SUM($F$3:$I$3)</f>
        <v>0</v>
      </c>
      <c r="C48" s="70" cm="1">
        <f t="array" aca="1" ref="C48" ca="1">_xlfn.XLOOKUP(A48,INDIRECT($A$5&amp;"!$AJ$41:$AJ$406"),INDIRECT($A$5&amp;"!$Ak$41:$Ak$406"))*SUM($F$3:$I$3)</f>
        <v>0</v>
      </c>
      <c r="D48" s="70" cm="1">
        <f t="array" aca="1" ref="D48" ca="1">_xlfn.XLOOKUP(A48,INDIRECT($A$5&amp;"!$AJ$41:$AJ$406"),INDIRECT($A$5&amp;"!$AO$41:$AO$406"))*SUM($F$3:$I$3)</f>
        <v>13.5</v>
      </c>
      <c r="E48" s="34" cm="1">
        <f t="array" ref="E48">SUMPRODUCT(('PT Storengy'!$B$8:$K$372)*('PT Storengy'!$A$8:$A$372=$A48)*('PT Storengy'!$A$5:$J$5=$A$6)*('PT Storengy'!$B$7:$K$7=$A$7))</f>
        <v>0</v>
      </c>
      <c r="F48" s="36">
        <f t="shared" ca="1" si="5"/>
        <v>6.2200126635117128</v>
      </c>
      <c r="G48" s="54">
        <f t="shared" ca="1" si="6"/>
        <v>0.47605327423603683</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0.7938508132266463</v>
      </c>
      <c r="I48" s="95">
        <f t="shared" ca="1" si="1"/>
        <v>206.70653867478441</v>
      </c>
      <c r="K48" s="36">
        <f t="shared" ca="1" si="0"/>
        <v>6.0151141436633351</v>
      </c>
      <c r="L48" s="54">
        <f t="shared" ca="1" si="2"/>
        <v>0.46074167877864541</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0.78690716633055025</v>
      </c>
      <c r="N48" s="72">
        <f t="shared" ca="1" si="3"/>
        <v>204.89851984837787</v>
      </c>
    </row>
    <row r="49" spans="1:14" x14ac:dyDescent="0.35">
      <c r="A49" s="32">
        <f t="shared" si="4"/>
        <v>45993</v>
      </c>
      <c r="B49" s="70" cm="1">
        <f t="array" aca="1" ref="B49" ca="1">_xlfn.XLOOKUP(A49,INDIRECT($A$5&amp;"!$AJ$41:$AJ$406"),INDIRECT($A$5&amp;"!$An$41:$An$406"))*SUM($F$3:$I$3)</f>
        <v>0</v>
      </c>
      <c r="C49" s="70" cm="1">
        <f t="array" aca="1" ref="C49" ca="1">_xlfn.XLOOKUP(A49,INDIRECT($A$5&amp;"!$AJ$41:$AJ$406"),INDIRECT($A$5&amp;"!$Ak$41:$Ak$406"))*SUM($F$3:$I$3)</f>
        <v>0</v>
      </c>
      <c r="D49" s="70" cm="1">
        <f t="array" aca="1" ref="D49" ca="1">_xlfn.XLOOKUP(A49,INDIRECT($A$5&amp;"!$AJ$41:$AJ$406"),INDIRECT($A$5&amp;"!$AO$41:$AO$406"))*SUM($F$3:$I$3)</f>
        <v>13.5</v>
      </c>
      <c r="E49" s="34" cm="1">
        <f t="array" ref="E49">SUMPRODUCT(('PT Storengy'!$B$8:$K$372)*('PT Storengy'!$A$8:$A$372=$A49)*('PT Storengy'!$A$5:$J$5=$A$6)*('PT Storengy'!$B$7:$K$7=$A$7))</f>
        <v>0</v>
      </c>
      <c r="F49" s="36">
        <f t="shared" ca="1" si="5"/>
        <v>6.0151141436633351</v>
      </c>
      <c r="G49" s="54">
        <f t="shared" ca="1" si="6"/>
        <v>0.46074167877864541</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0.78690716633055025</v>
      </c>
      <c r="I49" s="95">
        <f t="shared" ca="1" si="1"/>
        <v>204.89851984837787</v>
      </c>
      <c r="K49" s="36">
        <f t="shared" ca="1" si="0"/>
        <v>5.8120078282791399</v>
      </c>
      <c r="L49" s="54">
        <f t="shared" ca="1" si="2"/>
        <v>0.44556401064172851</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0.7800242540604243</v>
      </c>
      <c r="N49" s="72">
        <f t="shared" ca="1" si="3"/>
        <v>203.10631538419509</v>
      </c>
    </row>
    <row r="50" spans="1:14" x14ac:dyDescent="0.35">
      <c r="A50" s="32">
        <f t="shared" si="4"/>
        <v>45994</v>
      </c>
      <c r="B50" s="70" cm="1">
        <f t="array" aca="1" ref="B50" ca="1">_xlfn.XLOOKUP(A50,INDIRECT($A$5&amp;"!$AJ$41:$AJ$406"),INDIRECT($A$5&amp;"!$An$41:$An$406"))*SUM($F$3:$I$3)</f>
        <v>0</v>
      </c>
      <c r="C50" s="70" cm="1">
        <f t="array" aca="1" ref="C50" ca="1">_xlfn.XLOOKUP(A50,INDIRECT($A$5&amp;"!$AJ$41:$AJ$406"),INDIRECT($A$5&amp;"!$Ak$41:$Ak$406"))*SUM($F$3:$I$3)</f>
        <v>0</v>
      </c>
      <c r="D50" s="70" cm="1">
        <f t="array" aca="1" ref="D50" ca="1">_xlfn.XLOOKUP(A50,INDIRECT($A$5&amp;"!$AJ$41:$AJ$406"),INDIRECT($A$5&amp;"!$AO$41:$AO$406"))*SUM($F$3:$I$3)</f>
        <v>13.5</v>
      </c>
      <c r="E50" s="34" cm="1">
        <f t="array" ref="E50">SUMPRODUCT(('PT Storengy'!$B$8:$K$372)*('PT Storengy'!$A$8:$A$372=$A50)*('PT Storengy'!$A$5:$J$5=$A$6)*('PT Storengy'!$B$7:$K$7=$A$7))</f>
        <v>0</v>
      </c>
      <c r="F50" s="36">
        <f t="shared" ca="1" si="5"/>
        <v>5.8120078282791399</v>
      </c>
      <c r="G50" s="54">
        <f t="shared" ca="1" si="6"/>
        <v>0.44556401064172851</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0.7800242540604243</v>
      </c>
      <c r="I50" s="95">
        <f t="shared" ca="1" si="1"/>
        <v>203.10631538419509</v>
      </c>
      <c r="K50" s="36">
        <f t="shared" ca="1" si="0"/>
        <v>5.6106780413218198</v>
      </c>
      <c r="L50" s="54">
        <f t="shared" ca="1" si="2"/>
        <v>0.43051909839104741</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0.77320154518320849</v>
      </c>
      <c r="N50" s="72">
        <f t="shared" ca="1" si="3"/>
        <v>201.32978695732004</v>
      </c>
    </row>
    <row r="51" spans="1:14" x14ac:dyDescent="0.35">
      <c r="A51" s="32">
        <f t="shared" si="4"/>
        <v>45995</v>
      </c>
      <c r="B51" s="70" cm="1">
        <f t="array" aca="1" ref="B51" ca="1">_xlfn.XLOOKUP(A51,INDIRECT($A$5&amp;"!$AJ$41:$AJ$406"),INDIRECT($A$5&amp;"!$An$41:$An$406"))*SUM($F$3:$I$3)</f>
        <v>0</v>
      </c>
      <c r="C51" s="70" cm="1">
        <f t="array" aca="1" ref="C51" ca="1">_xlfn.XLOOKUP(A51,INDIRECT($A$5&amp;"!$AJ$41:$AJ$406"),INDIRECT($A$5&amp;"!$Ak$41:$Ak$406"))*SUM($F$3:$I$3)</f>
        <v>0</v>
      </c>
      <c r="D51" s="70" cm="1">
        <f t="array" aca="1" ref="D51" ca="1">_xlfn.XLOOKUP(A51,INDIRECT($A$5&amp;"!$AJ$41:$AJ$406"),INDIRECT($A$5&amp;"!$AO$41:$AO$406"))*SUM($F$3:$I$3)</f>
        <v>13.5</v>
      </c>
      <c r="E51" s="34" cm="1">
        <f t="array" ref="E51">SUMPRODUCT(('PT Storengy'!$B$8:$K$372)*('PT Storengy'!$A$8:$A$372=$A51)*('PT Storengy'!$A$5:$J$5=$A$6)*('PT Storengy'!$B$7:$K$7=$A$7))</f>
        <v>0</v>
      </c>
      <c r="F51" s="36">
        <f t="shared" ca="1" si="5"/>
        <v>5.6106780413218198</v>
      </c>
      <c r="G51" s="54">
        <f t="shared" ca="1" si="6"/>
        <v>0.43051909839104741</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0.77320154518320849</v>
      </c>
      <c r="I51" s="95">
        <f t="shared" ca="1" si="1"/>
        <v>201.32978695732004</v>
      </c>
      <c r="K51" s="36">
        <f t="shared" ca="1" si="0"/>
        <v>5.4111092438690838</v>
      </c>
      <c r="L51" s="54">
        <f t="shared" ca="1" si="2"/>
        <v>0.41560578083865329</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0.76643851311242639</v>
      </c>
      <c r="N51" s="72">
        <f t="shared" ca="1" si="3"/>
        <v>199.56879745273562</v>
      </c>
    </row>
    <row r="52" spans="1:14" x14ac:dyDescent="0.35">
      <c r="A52" s="32">
        <f t="shared" si="4"/>
        <v>45996</v>
      </c>
      <c r="B52" s="70" cm="1">
        <f t="array" aca="1" ref="B52" ca="1">_xlfn.XLOOKUP(A52,INDIRECT($A$5&amp;"!$AJ$41:$AJ$406"),INDIRECT($A$5&amp;"!$An$41:$An$406"))*SUM($F$3:$I$3)</f>
        <v>0</v>
      </c>
      <c r="C52" s="70" cm="1">
        <f t="array" aca="1" ref="C52" ca="1">_xlfn.XLOOKUP(A52,INDIRECT($A$5&amp;"!$AJ$41:$AJ$406"),INDIRECT($A$5&amp;"!$Ak$41:$Ak$406"))*SUM($F$3:$I$3)</f>
        <v>0</v>
      </c>
      <c r="D52" s="70" cm="1">
        <f t="array" aca="1" ref="D52" ca="1">_xlfn.XLOOKUP(A52,INDIRECT($A$5&amp;"!$AJ$41:$AJ$406"),INDIRECT($A$5&amp;"!$AO$41:$AO$406"))*SUM($F$3:$I$3)</f>
        <v>13.5</v>
      </c>
      <c r="E52" s="34" cm="1">
        <f t="array" ref="E52">SUMPRODUCT(('PT Storengy'!$B$8:$K$372)*('PT Storengy'!$A$8:$A$372=$A52)*('PT Storengy'!$A$5:$J$5=$A$6)*('PT Storengy'!$B$7:$K$7=$A$7))</f>
        <v>0</v>
      </c>
      <c r="F52" s="36">
        <f t="shared" ca="1" si="5"/>
        <v>5.4111092438690838</v>
      </c>
      <c r="G52" s="54">
        <f t="shared" ca="1" si="6"/>
        <v>0.41560578083865329</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0.76643851311242639</v>
      </c>
      <c r="I52" s="95">
        <f t="shared" ca="1" si="1"/>
        <v>199.56879745273562</v>
      </c>
      <c r="K52" s="36">
        <f t="shared" ca="1" si="0"/>
        <v>5.2132860329143424</v>
      </c>
      <c r="L52" s="54">
        <f t="shared" ca="1" si="2"/>
        <v>0.40082290695326545</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0.75973463586754353</v>
      </c>
      <c r="N52" s="72">
        <f t="shared" ca="1" si="3"/>
        <v>197.82321095474111</v>
      </c>
    </row>
    <row r="53" spans="1:14" x14ac:dyDescent="0.35">
      <c r="A53" s="32">
        <f t="shared" si="4"/>
        <v>45997</v>
      </c>
      <c r="B53" s="70" cm="1">
        <f t="array" aca="1" ref="B53" ca="1">_xlfn.XLOOKUP(A53,INDIRECT($A$5&amp;"!$AJ$41:$AJ$406"),INDIRECT($A$5&amp;"!$An$41:$An$406"))*SUM($F$3:$I$3)</f>
        <v>0</v>
      </c>
      <c r="C53" s="70" cm="1">
        <f t="array" aca="1" ref="C53" ca="1">_xlfn.XLOOKUP(A53,INDIRECT($A$5&amp;"!$AJ$41:$AJ$406"),INDIRECT($A$5&amp;"!$Ak$41:$Ak$406"))*SUM($F$3:$I$3)</f>
        <v>0</v>
      </c>
      <c r="D53" s="70" cm="1">
        <f t="array" aca="1" ref="D53" ca="1">_xlfn.XLOOKUP(A53,INDIRECT($A$5&amp;"!$AJ$41:$AJ$406"),INDIRECT($A$5&amp;"!$AO$41:$AO$406"))*SUM($F$3:$I$3)</f>
        <v>13.5</v>
      </c>
      <c r="E53" s="34" cm="1">
        <f t="array" ref="E53">SUMPRODUCT(('PT Storengy'!$B$8:$K$372)*('PT Storengy'!$A$8:$A$372=$A53)*('PT Storengy'!$A$5:$J$5=$A$6)*('PT Storengy'!$B$7:$K$7=$A$7))</f>
        <v>0</v>
      </c>
      <c r="F53" s="36">
        <f t="shared" ca="1" si="5"/>
        <v>5.2132860329143424</v>
      </c>
      <c r="G53" s="54">
        <f t="shared" ca="1" si="6"/>
        <v>0.40082290695326545</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0.75973463586754353</v>
      </c>
      <c r="I53" s="95">
        <f t="shared" ca="1" si="1"/>
        <v>197.82321095474111</v>
      </c>
      <c r="K53" s="36">
        <f t="shared" ca="1" si="0"/>
        <v>5.0171931401778807</v>
      </c>
      <c r="L53" s="54">
        <f t="shared" ca="1" si="2"/>
        <v>0.38616933577143275</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0.75308939603368019</v>
      </c>
      <c r="N53" s="72">
        <f t="shared" ca="1" si="3"/>
        <v>196.09289273646209</v>
      </c>
    </row>
    <row r="54" spans="1:14" x14ac:dyDescent="0.35">
      <c r="A54" s="32">
        <f t="shared" si="4"/>
        <v>45998</v>
      </c>
      <c r="B54" s="70" cm="1">
        <f t="array" aca="1" ref="B54" ca="1">_xlfn.XLOOKUP(A54,INDIRECT($A$5&amp;"!$AJ$41:$AJ$406"),INDIRECT($A$5&amp;"!$An$41:$An$406"))*SUM($F$3:$I$3)</f>
        <v>0</v>
      </c>
      <c r="C54" s="70" cm="1">
        <f t="array" aca="1" ref="C54" ca="1">_xlfn.XLOOKUP(A54,INDIRECT($A$5&amp;"!$AJ$41:$AJ$406"),INDIRECT($A$5&amp;"!$Ak$41:$Ak$406"))*SUM($F$3:$I$3)</f>
        <v>0</v>
      </c>
      <c r="D54" s="70" cm="1">
        <f t="array" aca="1" ref="D54" ca="1">_xlfn.XLOOKUP(A54,INDIRECT($A$5&amp;"!$AJ$41:$AJ$406"),INDIRECT($A$5&amp;"!$AO$41:$AO$406"))*SUM($F$3:$I$3)</f>
        <v>13.5</v>
      </c>
      <c r="E54" s="34" cm="1">
        <f t="array" ref="E54">SUMPRODUCT(('PT Storengy'!$B$8:$K$372)*('PT Storengy'!$A$8:$A$372=$A54)*('PT Storengy'!$A$5:$J$5=$A$6)*('PT Storengy'!$B$7:$K$7=$A$7))</f>
        <v>0</v>
      </c>
      <c r="F54" s="36">
        <f t="shared" ca="1" si="5"/>
        <v>5.0171931401778807</v>
      </c>
      <c r="G54" s="54">
        <f t="shared" ca="1" si="6"/>
        <v>0.38616933577143275</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0.75308939603368019</v>
      </c>
      <c r="I54" s="95">
        <f t="shared" ca="1" si="1"/>
        <v>196.09289273646209</v>
      </c>
      <c r="K54" s="36">
        <f t="shared" ca="1" si="0"/>
        <v>4.8228154309284292</v>
      </c>
      <c r="L54" s="54">
        <f t="shared" ca="1" si="2"/>
        <v>0.37164393630947262</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0.74650228072167601</v>
      </c>
      <c r="N54" s="72">
        <f t="shared" ca="1" si="3"/>
        <v>194.37770924945178</v>
      </c>
    </row>
    <row r="55" spans="1:14" x14ac:dyDescent="0.35">
      <c r="A55" s="32">
        <f t="shared" si="4"/>
        <v>45999</v>
      </c>
      <c r="B55" s="70" cm="1">
        <f t="array" aca="1" ref="B55" ca="1">_xlfn.XLOOKUP(A55,INDIRECT($A$5&amp;"!$AJ$41:$AJ$406"),INDIRECT($A$5&amp;"!$An$41:$An$406"))*SUM($F$3:$I$3)</f>
        <v>0</v>
      </c>
      <c r="C55" s="70" cm="1">
        <f t="array" aca="1" ref="C55" ca="1">_xlfn.XLOOKUP(A55,INDIRECT($A$5&amp;"!$AJ$41:$AJ$406"),INDIRECT($A$5&amp;"!$Ak$41:$Ak$406"))*SUM($F$3:$I$3)</f>
        <v>0</v>
      </c>
      <c r="D55" s="70" cm="1">
        <f t="array" aca="1" ref="D55" ca="1">_xlfn.XLOOKUP(A55,INDIRECT($A$5&amp;"!$AJ$41:$AJ$406"),INDIRECT($A$5&amp;"!$AO$41:$AO$406"))*SUM($F$3:$I$3)</f>
        <v>13.5</v>
      </c>
      <c r="E55" s="34" cm="1">
        <f t="array" ref="E55">SUMPRODUCT(('PT Storengy'!$B$8:$K$372)*('PT Storengy'!$A$8:$A$372=$A55)*('PT Storengy'!$A$5:$J$5=$A$6)*('PT Storengy'!$B$7:$K$7=$A$7))</f>
        <v>0</v>
      </c>
      <c r="F55" s="36">
        <f t="shared" ca="1" si="5"/>
        <v>4.8228154309284292</v>
      </c>
      <c r="G55" s="54">
        <f t="shared" ca="1" si="6"/>
        <v>0.37164393630947262</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0.74650228072167601</v>
      </c>
      <c r="I55" s="95">
        <f t="shared" ca="1" si="1"/>
        <v>194.37770924945178</v>
      </c>
      <c r="K55" s="36">
        <f t="shared" ca="1" si="0"/>
        <v>4.6301379028150453</v>
      </c>
      <c r="L55" s="54">
        <f t="shared" ca="1" si="2"/>
        <v>0.35724558747617996</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0.73997278152850465</v>
      </c>
      <c r="N55" s="72">
        <f t="shared" ca="1" si="3"/>
        <v>192.67752811338369</v>
      </c>
    </row>
    <row r="56" spans="1:14" x14ac:dyDescent="0.35">
      <c r="A56" s="32">
        <f t="shared" si="4"/>
        <v>46000</v>
      </c>
      <c r="B56" s="70" cm="1">
        <f t="array" aca="1" ref="B56" ca="1">_xlfn.XLOOKUP(A56,INDIRECT($A$5&amp;"!$AJ$41:$AJ$406"),INDIRECT($A$5&amp;"!$An$41:$An$406"))*SUM($F$3:$I$3)</f>
        <v>0</v>
      </c>
      <c r="C56" s="70" cm="1">
        <f t="array" aca="1" ref="C56" ca="1">_xlfn.XLOOKUP(A56,INDIRECT($A$5&amp;"!$AJ$41:$AJ$406"),INDIRECT($A$5&amp;"!$Ak$41:$Ak$406"))*SUM($F$3:$I$3)</f>
        <v>0</v>
      </c>
      <c r="D56" s="70" cm="1">
        <f t="array" aca="1" ref="D56" ca="1">_xlfn.XLOOKUP(A56,INDIRECT($A$5&amp;"!$AJ$41:$AJ$406"),INDIRECT($A$5&amp;"!$AO$41:$AO$406"))*SUM($F$3:$I$3)</f>
        <v>13.5</v>
      </c>
      <c r="E56" s="34" cm="1">
        <f t="array" ref="E56">SUMPRODUCT(('PT Storengy'!$B$8:$K$372)*('PT Storengy'!$A$8:$A$372=$A56)*('PT Storengy'!$A$5:$J$5=$A$6)*('PT Storengy'!$B$7:$K$7=$A$7))</f>
        <v>0</v>
      </c>
      <c r="F56" s="36">
        <f t="shared" ca="1" si="5"/>
        <v>4.6301379028150453</v>
      </c>
      <c r="G56" s="54">
        <f t="shared" ca="1" si="6"/>
        <v>0.35724558747617996</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0.73997278152850465</v>
      </c>
      <c r="I56" s="95">
        <f t="shared" ca="1" si="1"/>
        <v>192.67752811338369</v>
      </c>
      <c r="K56" s="36">
        <f t="shared" ca="1" si="0"/>
        <v>4.439145684709211</v>
      </c>
      <c r="L56" s="54">
        <f t="shared" ca="1" si="2"/>
        <v>0.34297317798629967</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0.73350039449803495</v>
      </c>
      <c r="N56" s="72">
        <f t="shared" ca="1" si="3"/>
        <v>190.99221810583447</v>
      </c>
    </row>
    <row r="57" spans="1:14" x14ac:dyDescent="0.35">
      <c r="A57" s="32">
        <f t="shared" si="4"/>
        <v>46001</v>
      </c>
      <c r="B57" s="70" cm="1">
        <f t="array" aca="1" ref="B57" ca="1">_xlfn.XLOOKUP(A57,INDIRECT($A$5&amp;"!$AJ$41:$AJ$406"),INDIRECT($A$5&amp;"!$An$41:$An$406"))*SUM($F$3:$I$3)</f>
        <v>0</v>
      </c>
      <c r="C57" s="70" cm="1">
        <f t="array" aca="1" ref="C57" ca="1">_xlfn.XLOOKUP(A57,INDIRECT($A$5&amp;"!$AJ$41:$AJ$406"),INDIRECT($A$5&amp;"!$Ak$41:$Ak$406"))*SUM($F$3:$I$3)</f>
        <v>0</v>
      </c>
      <c r="D57" s="70" cm="1">
        <f t="array" aca="1" ref="D57" ca="1">_xlfn.XLOOKUP(A57,INDIRECT($A$5&amp;"!$AJ$41:$AJ$406"),INDIRECT($A$5&amp;"!$AO$41:$AO$406"))*SUM($F$3:$I$3)</f>
        <v>13.5</v>
      </c>
      <c r="E57" s="34" cm="1">
        <f t="array" ref="E57">SUMPRODUCT(('PT Storengy'!$B$8:$K$372)*('PT Storengy'!$A$8:$A$372=$A57)*('PT Storengy'!$A$5:$J$5=$A$6)*('PT Storengy'!$B$7:$K$7=$A$7))</f>
        <v>0</v>
      </c>
      <c r="F57" s="36">
        <f t="shared" ca="1" si="5"/>
        <v>4.439145684709211</v>
      </c>
      <c r="G57" s="54">
        <f t="shared" ca="1" si="6"/>
        <v>0.34297317798629967</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0.73350039449803495</v>
      </c>
      <c r="I57" s="95">
        <f t="shared" ca="1" si="1"/>
        <v>190.99221810583447</v>
      </c>
      <c r="K57" s="36">
        <f t="shared" ca="1" si="0"/>
        <v>4.2498240355570553</v>
      </c>
      <c r="L57" s="54">
        <f t="shared" ca="1" si="2"/>
        <v>0.32882560627475638</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0.72708462008213393</v>
      </c>
      <c r="N57" s="72">
        <f t="shared" ca="1" si="3"/>
        <v>189.32164915215563</v>
      </c>
    </row>
    <row r="58" spans="1:14" x14ac:dyDescent="0.35">
      <c r="A58" s="32">
        <f t="shared" si="4"/>
        <v>46002</v>
      </c>
      <c r="B58" s="70" cm="1">
        <f t="array" aca="1" ref="B58" ca="1">_xlfn.XLOOKUP(A58,INDIRECT($A$5&amp;"!$AJ$41:$AJ$406"),INDIRECT($A$5&amp;"!$An$41:$An$406"))*SUM($F$3:$I$3)</f>
        <v>0</v>
      </c>
      <c r="C58" s="70" cm="1">
        <f t="array" aca="1" ref="C58" ca="1">_xlfn.XLOOKUP(A58,INDIRECT($A$5&amp;"!$AJ$41:$AJ$406"),INDIRECT($A$5&amp;"!$Ak$41:$Ak$406"))*SUM($F$3:$I$3)</f>
        <v>0</v>
      </c>
      <c r="D58" s="70" cm="1">
        <f t="array" aca="1" ref="D58" ca="1">_xlfn.XLOOKUP(A58,INDIRECT($A$5&amp;"!$AJ$41:$AJ$406"),INDIRECT($A$5&amp;"!$AO$41:$AO$406"))*SUM($F$3:$I$3)</f>
        <v>13.5</v>
      </c>
      <c r="E58" s="34" cm="1">
        <f t="array" ref="E58">SUMPRODUCT(('PT Storengy'!$B$8:$K$372)*('PT Storengy'!$A$8:$A$372=$A58)*('PT Storengy'!$A$5:$J$5=$A$6)*('PT Storengy'!$B$7:$K$7=$A$7))</f>
        <v>0</v>
      </c>
      <c r="F58" s="36">
        <f t="shared" ca="1" si="5"/>
        <v>4.2498240355570553</v>
      </c>
      <c r="G58" s="54">
        <f t="shared" ca="1" si="6"/>
        <v>0.32882560627475638</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0.72708462008213393</v>
      </c>
      <c r="I58" s="95">
        <f t="shared" ca="1" si="1"/>
        <v>189.32164915215563</v>
      </c>
      <c r="K58" s="36">
        <f t="shared" ca="1" si="0"/>
        <v>4.0621583432416211</v>
      </c>
      <c r="L58" s="54">
        <f t="shared" ca="1" si="2"/>
        <v>0.3148017804116337</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0.7207249631021122</v>
      </c>
      <c r="N58" s="72">
        <f t="shared" ca="1" si="3"/>
        <v>187.66569231543457</v>
      </c>
    </row>
    <row r="59" spans="1:14" x14ac:dyDescent="0.35">
      <c r="A59" s="32">
        <f t="shared" si="4"/>
        <v>46003</v>
      </c>
      <c r="B59" s="70" cm="1">
        <f t="array" aca="1" ref="B59" ca="1">_xlfn.XLOOKUP(A59,INDIRECT($A$5&amp;"!$AJ$41:$AJ$406"),INDIRECT($A$5&amp;"!$An$41:$An$406"))*SUM($F$3:$I$3)</f>
        <v>0</v>
      </c>
      <c r="C59" s="70" cm="1">
        <f t="array" aca="1" ref="C59" ca="1">_xlfn.XLOOKUP(A59,INDIRECT($A$5&amp;"!$AJ$41:$AJ$406"),INDIRECT($A$5&amp;"!$Ak$41:$Ak$406"))*SUM($F$3:$I$3)</f>
        <v>0</v>
      </c>
      <c r="D59" s="70" cm="1">
        <f t="array" aca="1" ref="D59" ca="1">_xlfn.XLOOKUP(A59,INDIRECT($A$5&amp;"!$AJ$41:$AJ$406"),INDIRECT($A$5&amp;"!$AO$41:$AO$406"))*SUM($F$3:$I$3)</f>
        <v>13.5</v>
      </c>
      <c r="E59" s="34" cm="1">
        <f t="array" ref="E59">SUMPRODUCT(('PT Storengy'!$B$8:$K$372)*('PT Storengy'!$A$8:$A$372=$A59)*('PT Storengy'!$A$5:$J$5=$A$6)*('PT Storengy'!$B$7:$K$7=$A$7))</f>
        <v>0</v>
      </c>
      <c r="F59" s="36">
        <f t="shared" ca="1" si="5"/>
        <v>4.0621583432416211</v>
      </c>
      <c r="G59" s="54">
        <f t="shared" ca="1" si="6"/>
        <v>0.3148017804116337</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0.7207249631021122</v>
      </c>
      <c r="I59" s="95">
        <f t="shared" ca="1" si="1"/>
        <v>187.66569231543457</v>
      </c>
      <c r="K59" s="36">
        <f t="shared" ca="1" si="0"/>
        <v>3.8761341234550781</v>
      </c>
      <c r="L59" s="54">
        <f t="shared" ca="1" si="2"/>
        <v>0.30090061801789786</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0.71442093271050466</v>
      </c>
      <c r="N59" s="72">
        <f t="shared" ca="1" si="3"/>
        <v>186.02421978654291</v>
      </c>
    </row>
    <row r="60" spans="1:14" x14ac:dyDescent="0.35">
      <c r="A60" s="32">
        <f t="shared" si="4"/>
        <v>46004</v>
      </c>
      <c r="B60" s="70" cm="1">
        <f t="array" aca="1" ref="B60" ca="1">_xlfn.XLOOKUP(A60,INDIRECT($A$5&amp;"!$AJ$41:$AJ$406"),INDIRECT($A$5&amp;"!$An$41:$An$406"))*SUM($F$3:$I$3)</f>
        <v>0</v>
      </c>
      <c r="C60" s="70" cm="1">
        <f t="array" aca="1" ref="C60" ca="1">_xlfn.XLOOKUP(A60,INDIRECT($A$5&amp;"!$AJ$41:$AJ$406"),INDIRECT($A$5&amp;"!$Ak$41:$Ak$406"))*SUM($F$3:$I$3)</f>
        <v>0</v>
      </c>
      <c r="D60" s="70" cm="1">
        <f t="array" aca="1" ref="D60" ca="1">_xlfn.XLOOKUP(A60,INDIRECT($A$5&amp;"!$AJ$41:$AJ$406"),INDIRECT($A$5&amp;"!$AO$41:$AO$406"))*SUM($F$3:$I$3)</f>
        <v>13.5</v>
      </c>
      <c r="E60" s="34" cm="1">
        <f t="array" ref="E60">SUMPRODUCT(('PT Storengy'!$B$8:$K$372)*('PT Storengy'!$A$8:$A$372=$A60)*('PT Storengy'!$A$5:$J$5=$A$6)*('PT Storengy'!$B$7:$K$7=$A$7))</f>
        <v>0</v>
      </c>
      <c r="F60" s="36">
        <f t="shared" ca="1" si="5"/>
        <v>3.8761341234550781</v>
      </c>
      <c r="G60" s="54">
        <f t="shared" ca="1" si="6"/>
        <v>0.30090061801789786</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0.71442093271050466</v>
      </c>
      <c r="I60" s="95">
        <f t="shared" ca="1" si="1"/>
        <v>186.02421978654291</v>
      </c>
      <c r="K60" s="36">
        <f t="shared" ca="1" si="0"/>
        <v>3.6917336502390383</v>
      </c>
      <c r="L60" s="54">
        <f t="shared" ca="1" si="2"/>
        <v>0.28712104618185763</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0.70818497837770078</v>
      </c>
      <c r="N60" s="72">
        <f t="shared" ca="1" si="3"/>
        <v>184.40047321603976</v>
      </c>
    </row>
    <row r="61" spans="1:14" x14ac:dyDescent="0.35">
      <c r="A61" s="32">
        <f t="shared" si="4"/>
        <v>46005</v>
      </c>
      <c r="B61" s="70" cm="1">
        <f t="array" aca="1" ref="B61" ca="1">_xlfn.XLOOKUP(A61,INDIRECT($A$5&amp;"!$AJ$41:$AJ$406"),INDIRECT($A$5&amp;"!$An$41:$An$406"))*SUM($F$3:$I$3)</f>
        <v>0</v>
      </c>
      <c r="C61" s="70" cm="1">
        <f t="array" aca="1" ref="C61" ca="1">_xlfn.XLOOKUP(A61,INDIRECT($A$5&amp;"!$AJ$41:$AJ$406"),INDIRECT($A$5&amp;"!$Ak$41:$Ak$406"))*SUM($F$3:$I$3)</f>
        <v>0</v>
      </c>
      <c r="D61" s="70" cm="1">
        <f t="array" aca="1" ref="D61" ca="1">_xlfn.XLOOKUP(A61,INDIRECT($A$5&amp;"!$AJ$41:$AJ$406"),INDIRECT($A$5&amp;"!$AO$41:$AO$406"))*SUM($F$3:$I$3)</f>
        <v>13.5</v>
      </c>
      <c r="E61" s="34" cm="1">
        <f t="array" ref="E61">SUMPRODUCT(('PT Storengy'!$B$8:$K$372)*('PT Storengy'!$A$8:$A$372=$A61)*('PT Storengy'!$A$5:$J$5=$A$6)*('PT Storengy'!$B$7:$K$7=$A$7))</f>
        <v>0</v>
      </c>
      <c r="F61" s="36">
        <f t="shared" ca="1" si="5"/>
        <v>3.6917336502390383</v>
      </c>
      <c r="G61" s="54">
        <f t="shared" ca="1" si="6"/>
        <v>0.28712104618185763</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0.70818497837770078</v>
      </c>
      <c r="I61" s="95">
        <f t="shared" ca="1" si="1"/>
        <v>184.40047321603976</v>
      </c>
      <c r="K61" s="36">
        <f t="shared" ca="1" si="0"/>
        <v>3.5089425169330766</v>
      </c>
      <c r="L61" s="54">
        <f t="shared" ca="1" si="2"/>
        <v>0.2734617518695584</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0.70200435243057735</v>
      </c>
      <c r="N61" s="72">
        <f t="shared" ca="1" si="3"/>
        <v>182.79113330596186</v>
      </c>
    </row>
    <row r="62" spans="1:14" x14ac:dyDescent="0.35">
      <c r="A62" s="32">
        <f t="shared" si="4"/>
        <v>46006</v>
      </c>
      <c r="B62" s="70" cm="1">
        <f t="array" aca="1" ref="B62" ca="1">_xlfn.XLOOKUP(A62,INDIRECT($A$5&amp;"!$AJ$41:$AJ$406"),INDIRECT($A$5&amp;"!$An$41:$An$406"))*SUM($F$3:$I$3)</f>
        <v>0</v>
      </c>
      <c r="C62" s="70" cm="1">
        <f t="array" aca="1" ref="C62" ca="1">_xlfn.XLOOKUP(A62,INDIRECT($A$5&amp;"!$AJ$41:$AJ$406"),INDIRECT($A$5&amp;"!$Ak$41:$Ak$406"))*SUM($F$3:$I$3)</f>
        <v>0</v>
      </c>
      <c r="D62" s="70" cm="1">
        <f t="array" aca="1" ref="D62" ca="1">_xlfn.XLOOKUP(A62,INDIRECT($A$5&amp;"!$AJ$41:$AJ$406"),INDIRECT($A$5&amp;"!$AO$41:$AO$406"))*SUM($F$3:$I$3)</f>
        <v>13.5</v>
      </c>
      <c r="E62" s="34" cm="1">
        <f t="array" ref="E62">SUMPRODUCT(('PT Storengy'!$B$8:$K$372)*('PT Storengy'!$A$8:$A$372=$A62)*('PT Storengy'!$A$5:$J$5=$A$6)*('PT Storengy'!$B$7:$K$7=$A$7))</f>
        <v>0</v>
      </c>
      <c r="F62" s="36">
        <f t="shared" ca="1" si="5"/>
        <v>3.5089425169330766</v>
      </c>
      <c r="G62" s="54">
        <f t="shared" ca="1" si="6"/>
        <v>0.2734617518695584</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0.70200435243057735</v>
      </c>
      <c r="I62" s="95">
        <f t="shared" ca="1" si="1"/>
        <v>182.79113330596186</v>
      </c>
      <c r="K62" s="36">
        <f t="shared" ca="1" si="0"/>
        <v>3.3277466781559579</v>
      </c>
      <c r="L62" s="54">
        <f t="shared" ca="1" si="2"/>
        <v>0.25992166792096866</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0.6958776673862751</v>
      </c>
      <c r="N62" s="72">
        <f t="shared" ca="1" si="3"/>
        <v>181.19583877711852</v>
      </c>
    </row>
    <row r="63" spans="1:14" x14ac:dyDescent="0.35">
      <c r="A63" s="32">
        <f t="shared" si="4"/>
        <v>46007</v>
      </c>
      <c r="B63" s="70" cm="1">
        <f t="array" aca="1" ref="B63" ca="1">_xlfn.XLOOKUP(A63,INDIRECT($A$5&amp;"!$AJ$41:$AJ$406"),INDIRECT($A$5&amp;"!$An$41:$An$406"))*SUM($F$3:$I$3)</f>
        <v>0</v>
      </c>
      <c r="C63" s="70" cm="1">
        <f t="array" aca="1" ref="C63" ca="1">_xlfn.XLOOKUP(A63,INDIRECT($A$5&amp;"!$AJ$41:$AJ$406"),INDIRECT($A$5&amp;"!$Ak$41:$Ak$406"))*SUM($F$3:$I$3)</f>
        <v>0</v>
      </c>
      <c r="D63" s="70" cm="1">
        <f t="array" aca="1" ref="D63" ca="1">_xlfn.XLOOKUP(A63,INDIRECT($A$5&amp;"!$AJ$41:$AJ$406"),INDIRECT($A$5&amp;"!$AO$41:$AO$406"))*SUM($F$3:$I$3)</f>
        <v>13.5</v>
      </c>
      <c r="E63" s="34" cm="1">
        <f t="array" ref="E63">SUMPRODUCT(('PT Storengy'!$B$8:$K$372)*('PT Storengy'!$A$8:$A$372=$A63)*('PT Storengy'!$A$5:$J$5=$A$6)*('PT Storengy'!$B$7:$K$7=$A$7))</f>
        <v>0</v>
      </c>
      <c r="F63" s="36">
        <f t="shared" ca="1" si="5"/>
        <v>3.3277466781559579</v>
      </c>
      <c r="G63" s="54">
        <f t="shared" ca="1" si="6"/>
        <v>0.25992166792096866</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0.6958776673862751</v>
      </c>
      <c r="I63" s="95">
        <f t="shared" ca="1" si="1"/>
        <v>181.19583877711852</v>
      </c>
      <c r="K63" s="36">
        <f t="shared" ca="1" si="0"/>
        <v>3.1481322111063537</v>
      </c>
      <c r="L63" s="54">
        <f t="shared" ca="1" si="2"/>
        <v>0.24649975393747836</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0.68980445248001709</v>
      </c>
      <c r="N63" s="72">
        <f t="shared" ca="1" si="3"/>
        <v>179.61446704960443</v>
      </c>
    </row>
    <row r="64" spans="1:14" x14ac:dyDescent="0.35">
      <c r="A64" s="32">
        <f t="shared" si="4"/>
        <v>46008</v>
      </c>
      <c r="B64" s="70" cm="1">
        <f t="array" aca="1" ref="B64" ca="1">_xlfn.XLOOKUP(A64,INDIRECT($A$5&amp;"!$AJ$41:$AJ$406"),INDIRECT($A$5&amp;"!$An$41:$An$406"))*SUM($F$3:$I$3)</f>
        <v>0</v>
      </c>
      <c r="C64" s="70" cm="1">
        <f t="array" aca="1" ref="C64" ca="1">_xlfn.XLOOKUP(A64,INDIRECT($A$5&amp;"!$AJ$41:$AJ$406"),INDIRECT($A$5&amp;"!$Ak$41:$Ak$406"))*SUM($F$3:$I$3)</f>
        <v>0</v>
      </c>
      <c r="D64" s="70" cm="1">
        <f t="array" aca="1" ref="D64" ca="1">_xlfn.XLOOKUP(A64,INDIRECT($A$5&amp;"!$AJ$41:$AJ$406"),INDIRECT($A$5&amp;"!$AO$41:$AO$406"))*SUM($F$3:$I$3)</f>
        <v>13.5</v>
      </c>
      <c r="E64" s="34" cm="1">
        <f t="array" ref="E64">SUMPRODUCT(('PT Storengy'!$B$8:$K$372)*('PT Storengy'!$A$8:$A$372=$A64)*('PT Storengy'!$A$5:$J$5=$A$6)*('PT Storengy'!$B$7:$K$7=$A$7))</f>
        <v>0</v>
      </c>
      <c r="F64" s="36">
        <f t="shared" ca="1" si="5"/>
        <v>3.1481322111063537</v>
      </c>
      <c r="G64" s="54">
        <f t="shared" ca="1" si="6"/>
        <v>0.24649975393747836</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0.68980445248001709</v>
      </c>
      <c r="I64" s="95">
        <f t="shared" ca="1" si="1"/>
        <v>179.61446704960443</v>
      </c>
      <c r="K64" s="36">
        <f t="shared" ca="1" si="0"/>
        <v>2.9700853144930335</v>
      </c>
      <c r="L64" s="54">
        <f t="shared" ca="1" si="2"/>
        <v>0.23319497860047064</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0.68378424105558666</v>
      </c>
      <c r="N64" s="72">
        <f t="shared" ca="1" si="3"/>
        <v>178.04689661332006</v>
      </c>
    </row>
    <row r="65" spans="1:14" x14ac:dyDescent="0.35">
      <c r="A65" s="32">
        <f t="shared" si="4"/>
        <v>46009</v>
      </c>
      <c r="B65" s="70" cm="1">
        <f t="array" aca="1" ref="B65" ca="1">_xlfn.XLOOKUP(A65,INDIRECT($A$5&amp;"!$AJ$41:$AJ$406"),INDIRECT($A$5&amp;"!$An$41:$An$406"))*SUM($F$3:$I$3)</f>
        <v>0</v>
      </c>
      <c r="C65" s="70" cm="1">
        <f t="array" aca="1" ref="C65" ca="1">_xlfn.XLOOKUP(A65,INDIRECT($A$5&amp;"!$AJ$41:$AJ$406"),INDIRECT($A$5&amp;"!$Ak$41:$Ak$406"))*SUM($F$3:$I$3)</f>
        <v>0</v>
      </c>
      <c r="D65" s="70" cm="1">
        <f t="array" aca="1" ref="D65" ca="1">_xlfn.XLOOKUP(A65,INDIRECT($A$5&amp;"!$AJ$41:$AJ$406"),INDIRECT($A$5&amp;"!$AO$41:$AO$406"))*SUM($F$3:$I$3)</f>
        <v>13.5</v>
      </c>
      <c r="E65" s="34" cm="1">
        <f t="array" ref="E65">SUMPRODUCT(('PT Storengy'!$B$8:$K$372)*('PT Storengy'!$A$8:$A$372=$A65)*('PT Storengy'!$A$5:$J$5=$A$6)*('PT Storengy'!$B$7:$K$7=$A$7))</f>
        <v>0</v>
      </c>
      <c r="F65" s="36">
        <f t="shared" ca="1" si="5"/>
        <v>2.9700853144930335</v>
      </c>
      <c r="G65" s="54">
        <f t="shared" ca="1" si="6"/>
        <v>0.23319497860047064</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0.68378424105558666</v>
      </c>
      <c r="I65" s="95">
        <f t="shared" ca="1" si="1"/>
        <v>178.04689661332006</v>
      </c>
      <c r="K65" s="36">
        <f t="shared" ca="1" si="0"/>
        <v>2.7924148506921287</v>
      </c>
      <c r="L65" s="54">
        <f t="shared" ca="1" si="2"/>
        <v>0.22000631959207656</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0.68233856112607516</v>
      </c>
      <c r="N65" s="72">
        <f t="shared" ca="1" si="3"/>
        <v>177.67046380090494</v>
      </c>
    </row>
    <row r="66" spans="1:14" x14ac:dyDescent="0.35">
      <c r="A66" s="32">
        <f t="shared" si="4"/>
        <v>46010</v>
      </c>
      <c r="B66" s="70" cm="1">
        <f t="array" aca="1" ref="B66" ca="1">_xlfn.XLOOKUP(A66,INDIRECT($A$5&amp;"!$AJ$41:$AJ$406"),INDIRECT($A$5&amp;"!$An$41:$An$406"))*SUM($F$3:$I$3)</f>
        <v>0</v>
      </c>
      <c r="C66" s="70" cm="1">
        <f t="array" aca="1" ref="C66" ca="1">_xlfn.XLOOKUP(A66,INDIRECT($A$5&amp;"!$AJ$41:$AJ$406"),INDIRECT($A$5&amp;"!$Ak$41:$Ak$406"))*SUM($F$3:$I$3)</f>
        <v>0</v>
      </c>
      <c r="D66" s="70" cm="1">
        <f t="array" aca="1" ref="D66" ca="1">_xlfn.XLOOKUP(A66,INDIRECT($A$5&amp;"!$AJ$41:$AJ$406"),INDIRECT($A$5&amp;"!$AO$41:$AO$406"))*SUM($F$3:$I$3)</f>
        <v>13.5</v>
      </c>
      <c r="E66" s="34" cm="1">
        <f t="array" ref="E66">SUMPRODUCT(('PT Storengy'!$B$8:$K$372)*('PT Storengy'!$A$8:$A$372=$A66)*('PT Storengy'!$A$5:$J$5=$A$6)*('PT Storengy'!$B$7:$K$7=$A$7))</f>
        <v>0</v>
      </c>
      <c r="F66" s="36">
        <f t="shared" ca="1" si="5"/>
        <v>2.7924148506921287</v>
      </c>
      <c r="G66" s="54">
        <f t="shared" ca="1" si="6"/>
        <v>0.22000631959207656</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0.68233856112607516</v>
      </c>
      <c r="I66" s="95">
        <f t="shared" ca="1" si="1"/>
        <v>177.67046380090494</v>
      </c>
      <c r="K66" s="36">
        <f t="shared" ca="1" si="0"/>
        <v>2.6174724479818776</v>
      </c>
      <c r="L66" s="54">
        <f t="shared" ca="1" si="2"/>
        <v>0.20684554449571324</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0.67186151705561792</v>
      </c>
      <c r="N66" s="72">
        <f t="shared" ca="1" si="3"/>
        <v>174.94240271025126</v>
      </c>
    </row>
    <row r="67" spans="1:14" x14ac:dyDescent="0.35">
      <c r="A67" s="32">
        <f t="shared" si="4"/>
        <v>46011</v>
      </c>
      <c r="B67" s="70" cm="1">
        <f t="array" aca="1" ref="B67" ca="1">_xlfn.XLOOKUP(A67,INDIRECT($A$5&amp;"!$AJ$41:$AJ$406"),INDIRECT($A$5&amp;"!$An$41:$An$406"))*SUM($F$3:$I$3)</f>
        <v>0</v>
      </c>
      <c r="C67" s="70" cm="1">
        <f t="array" aca="1" ref="C67" ca="1">_xlfn.XLOOKUP(A67,INDIRECT($A$5&amp;"!$AJ$41:$AJ$406"),INDIRECT($A$5&amp;"!$Ak$41:$Ak$406"))*SUM($F$3:$I$3)</f>
        <v>0</v>
      </c>
      <c r="D67" s="70" cm="1">
        <f t="array" aca="1" ref="D67" ca="1">_xlfn.XLOOKUP(A67,INDIRECT($A$5&amp;"!$AJ$41:$AJ$406"),INDIRECT($A$5&amp;"!$AO$41:$AO$406"))*SUM($F$3:$I$3)</f>
        <v>13.5</v>
      </c>
      <c r="E67" s="34" cm="1">
        <f t="array" ref="E67">SUMPRODUCT(('PT Storengy'!$B$8:$K$372)*('PT Storengy'!$A$8:$A$372=$A67)*('PT Storengy'!$A$5:$J$5=$A$6)*('PT Storengy'!$B$7:$K$7=$A$7))</f>
        <v>0</v>
      </c>
      <c r="F67" s="36">
        <f t="shared" ca="1" si="5"/>
        <v>2.6174724479818776</v>
      </c>
      <c r="G67" s="54">
        <f t="shared" ca="1" si="6"/>
        <v>0.20684554449571324</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0.67186151705561792</v>
      </c>
      <c r="I67" s="95">
        <f t="shared" ca="1" si="1"/>
        <v>174.94240271025126</v>
      </c>
      <c r="K67" s="36">
        <f t="shared" ca="1" si="0"/>
        <v>2.4440568406520082</v>
      </c>
      <c r="L67" s="54">
        <f t="shared" ca="1" si="2"/>
        <v>0.1938868479986576</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0.66599790111914303</v>
      </c>
      <c r="N67" s="72">
        <f t="shared" ca="1" si="3"/>
        <v>173.41560732986915</v>
      </c>
    </row>
    <row r="68" spans="1:14" x14ac:dyDescent="0.35">
      <c r="A68" s="32">
        <f t="shared" si="4"/>
        <v>46012</v>
      </c>
      <c r="B68" s="70" cm="1">
        <f t="array" aca="1" ref="B68" ca="1">_xlfn.XLOOKUP(A68,INDIRECT($A$5&amp;"!$AJ$41:$AJ$406"),INDIRECT($A$5&amp;"!$An$41:$An$406"))*SUM($F$3:$I$3)</f>
        <v>0</v>
      </c>
      <c r="C68" s="70" cm="1">
        <f t="array" aca="1" ref="C68" ca="1">_xlfn.XLOOKUP(A68,INDIRECT($A$5&amp;"!$AJ$41:$AJ$406"),INDIRECT($A$5&amp;"!$Ak$41:$Ak$406"))*SUM($F$3:$I$3)</f>
        <v>0</v>
      </c>
      <c r="D68" s="70" cm="1">
        <f t="array" aca="1" ref="D68" ca="1">_xlfn.XLOOKUP(A68,INDIRECT($A$5&amp;"!$AJ$41:$AJ$406"),INDIRECT($A$5&amp;"!$AO$41:$AO$406"))*SUM($F$3:$I$3)</f>
        <v>13.5</v>
      </c>
      <c r="E68" s="34" cm="1">
        <f t="array" ref="E68">SUMPRODUCT(('PT Storengy'!$B$8:$K$372)*('PT Storengy'!$A$8:$A$372=$A68)*('PT Storengy'!$A$5:$J$5=$A$6)*('PT Storengy'!$B$7:$K$7=$A$7))</f>
        <v>0</v>
      </c>
      <c r="F68" s="36">
        <f t="shared" ca="1" si="5"/>
        <v>2.4440568406520082</v>
      </c>
      <c r="G68" s="54">
        <f t="shared" ca="1" si="6"/>
        <v>0.1938868479986576</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0.66599790111914303</v>
      </c>
      <c r="I68" s="95">
        <f t="shared" ca="1" si="1"/>
        <v>173.41560732986915</v>
      </c>
      <c r="K68" s="36">
        <f t="shared" ca="1" si="0"/>
        <v>2.2721547037218564</v>
      </c>
      <c r="L68" s="54">
        <f t="shared" ca="1" si="2"/>
        <v>0.18104124745570432</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0.66018545940678641</v>
      </c>
      <c r="N68" s="72">
        <f t="shared" ca="1" si="3"/>
        <v>171.90213693015167</v>
      </c>
    </row>
    <row r="69" spans="1:14" x14ac:dyDescent="0.35">
      <c r="A69" s="32">
        <f t="shared" si="4"/>
        <v>46013</v>
      </c>
      <c r="B69" s="70" cm="1">
        <f t="array" aca="1" ref="B69" ca="1">_xlfn.XLOOKUP(A69,INDIRECT($A$5&amp;"!$AJ$41:$AJ$406"),INDIRECT($A$5&amp;"!$An$41:$An$406"))*SUM($F$3:$I$3)</f>
        <v>0</v>
      </c>
      <c r="C69" s="70" cm="1">
        <f t="array" aca="1" ref="C69" ca="1">_xlfn.XLOOKUP(A69,INDIRECT($A$5&amp;"!$AJ$41:$AJ$406"),INDIRECT($A$5&amp;"!$Ak$41:$Ak$406"))*SUM($F$3:$I$3)</f>
        <v>0</v>
      </c>
      <c r="D69" s="70" cm="1">
        <f t="array" aca="1" ref="D69" ca="1">_xlfn.XLOOKUP(A69,INDIRECT($A$5&amp;"!$AJ$41:$AJ$406"),INDIRECT($A$5&amp;"!$AO$41:$AO$406"))*SUM($F$3:$I$3)</f>
        <v>13.5</v>
      </c>
      <c r="E69" s="34" cm="1">
        <f t="array" ref="E69">SUMPRODUCT(('PT Storengy'!$B$8:$K$372)*('PT Storengy'!$A$8:$A$372=$A69)*('PT Storengy'!$A$5:$J$5=$A$6)*('PT Storengy'!$B$7:$K$7=$A$7))</f>
        <v>0</v>
      </c>
      <c r="F69" s="36">
        <f t="shared" ca="1" si="5"/>
        <v>2.2721547037218564</v>
      </c>
      <c r="G69" s="54">
        <f t="shared" ca="1" si="6"/>
        <v>0.18104124745570432</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0.66018545940678641</v>
      </c>
      <c r="I69" s="95">
        <f t="shared" ca="1" si="1"/>
        <v>171.90213693015167</v>
      </c>
      <c r="K69" s="36">
        <f t="shared" ca="1" si="0"/>
        <v>2.1017528285034262</v>
      </c>
      <c r="L69" s="54">
        <f t="shared" ca="1" si="2"/>
        <v>0.16830775583124863</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0.65442374529973146</v>
      </c>
      <c r="N69" s="72">
        <f t="shared" ca="1" si="3"/>
        <v>170.40187521843006</v>
      </c>
    </row>
    <row r="70" spans="1:14" x14ac:dyDescent="0.35">
      <c r="A70" s="32">
        <f t="shared" si="4"/>
        <v>46014</v>
      </c>
      <c r="B70" s="70" cm="1">
        <f t="array" aca="1" ref="B70" ca="1">_xlfn.XLOOKUP(A70,INDIRECT($A$5&amp;"!$AJ$41:$AJ$406"),INDIRECT($A$5&amp;"!$An$41:$An$406"))*SUM($F$3:$I$3)</f>
        <v>0</v>
      </c>
      <c r="C70" s="70" cm="1">
        <f t="array" aca="1" ref="C70" ca="1">_xlfn.XLOOKUP(A70,INDIRECT($A$5&amp;"!$AJ$41:$AJ$406"),INDIRECT($A$5&amp;"!$Ak$41:$Ak$406"))*SUM($F$3:$I$3)</f>
        <v>0</v>
      </c>
      <c r="D70" s="70" cm="1">
        <f t="array" aca="1" ref="D70" ca="1">_xlfn.XLOOKUP(A70,INDIRECT($A$5&amp;"!$AJ$41:$AJ$406"),INDIRECT($A$5&amp;"!$AO$41:$AO$406"))*SUM($F$3:$I$3)</f>
        <v>13.5</v>
      </c>
      <c r="E70" s="34" cm="1">
        <f t="array" ref="E70">SUMPRODUCT(('PT Storengy'!$B$8:$K$372)*('PT Storengy'!$A$8:$A$372=$A70)*('PT Storengy'!$A$5:$J$5=$A$6)*('PT Storengy'!$B$7:$K$7=$A$7))</f>
        <v>0</v>
      </c>
      <c r="F70" s="36">
        <f t="shared" ca="1" si="5"/>
        <v>2.1017528285034262</v>
      </c>
      <c r="G70" s="54">
        <f t="shared" ca="1" si="6"/>
        <v>0.16830775583124863</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0.65442374529973146</v>
      </c>
      <c r="I70" s="95">
        <f t="shared" ca="1" si="1"/>
        <v>170.40187521843006</v>
      </c>
      <c r="K70" s="36">
        <f t="shared" ca="1" si="0"/>
        <v>1.9328381215864563</v>
      </c>
      <c r="L70" s="54">
        <f t="shared" ca="1" si="2"/>
        <v>0.15568539470395748</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0.64871231607698943</v>
      </c>
      <c r="N70" s="72">
        <f t="shared" ca="1" si="3"/>
        <v>168.91470691696992</v>
      </c>
    </row>
    <row r="71" spans="1:14" x14ac:dyDescent="0.35">
      <c r="A71" s="32">
        <f t="shared" si="4"/>
        <v>46015</v>
      </c>
      <c r="B71" s="70" cm="1">
        <f t="array" aca="1" ref="B71" ca="1">_xlfn.XLOOKUP(A71,INDIRECT($A$5&amp;"!$AJ$41:$AJ$406"),INDIRECT($A$5&amp;"!$An$41:$An$406"))*SUM($F$3:$I$3)</f>
        <v>0</v>
      </c>
      <c r="C71" s="70" cm="1">
        <f t="array" aca="1" ref="C71" ca="1">_xlfn.XLOOKUP(A71,INDIRECT($A$5&amp;"!$AJ$41:$AJ$406"),INDIRECT($A$5&amp;"!$Ak$41:$Ak$406"))*SUM($F$3:$I$3)</f>
        <v>0</v>
      </c>
      <c r="D71" s="70" cm="1">
        <f t="array" aca="1" ref="D71" ca="1">_xlfn.XLOOKUP(A71,INDIRECT($A$5&amp;"!$AJ$41:$AJ$406"),INDIRECT($A$5&amp;"!$AO$41:$AO$406"))*SUM($F$3:$I$3)</f>
        <v>13.5</v>
      </c>
      <c r="E71" s="34" cm="1">
        <f t="array" ref="E71">SUMPRODUCT(('PT Storengy'!$B$8:$K$372)*('PT Storengy'!$A$8:$A$372=$A71)*('PT Storengy'!$A$5:$J$5=$A$6)*('PT Storengy'!$B$7:$K$7=$A$7))</f>
        <v>0</v>
      </c>
      <c r="F71" s="36">
        <f t="shared" ca="1" si="5"/>
        <v>1.9328381215864563</v>
      </c>
      <c r="G71" s="54">
        <f t="shared" ca="1" si="6"/>
        <v>0.15568539470395748</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0.64871231607698943</v>
      </c>
      <c r="I71" s="95">
        <f t="shared" ca="1" si="1"/>
        <v>168.91470691696992</v>
      </c>
      <c r="K71" s="36">
        <f t="shared" ca="1" si="0"/>
        <v>1.7653976038323425</v>
      </c>
      <c r="L71" s="54">
        <f t="shared" ca="1" si="2"/>
        <v>0.14317319419158936</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0.64305073288138292</v>
      </c>
      <c r="N71" s="72">
        <f t="shared" ca="1" si="3"/>
        <v>167.44051775411393</v>
      </c>
    </row>
    <row r="72" spans="1:14" x14ac:dyDescent="0.35">
      <c r="A72" s="32">
        <f t="shared" si="4"/>
        <v>46016</v>
      </c>
      <c r="B72" s="70" cm="1">
        <f t="array" aca="1" ref="B72" ca="1">_xlfn.XLOOKUP(A72,INDIRECT($A$5&amp;"!$AJ$41:$AJ$406"),INDIRECT($A$5&amp;"!$An$41:$An$406"))*SUM($F$3:$I$3)</f>
        <v>0</v>
      </c>
      <c r="C72" s="70" cm="1">
        <f t="array" aca="1" ref="C72" ca="1">_xlfn.XLOOKUP(A72,INDIRECT($A$5&amp;"!$AJ$41:$AJ$406"),INDIRECT($A$5&amp;"!$Ak$41:$Ak$406"))*SUM($F$3:$I$3)</f>
        <v>0</v>
      </c>
      <c r="D72" s="70" cm="1">
        <f t="array" aca="1" ref="D72" ca="1">_xlfn.XLOOKUP(A72,INDIRECT($A$5&amp;"!$AJ$41:$AJ$406"),INDIRECT($A$5&amp;"!$AO$41:$AO$406"))*SUM($F$3:$I$3)</f>
        <v>13.5</v>
      </c>
      <c r="E72" s="34" cm="1">
        <f t="array" ref="E72">SUMPRODUCT(('PT Storengy'!$B$8:$K$372)*('PT Storengy'!$A$8:$A$372=$A72)*('PT Storengy'!$A$5:$J$5=$A$6)*('PT Storengy'!$B$7:$K$7=$A$7))</f>
        <v>0</v>
      </c>
      <c r="F72" s="36">
        <f t="shared" ca="1" si="5"/>
        <v>1.7653976038323425</v>
      </c>
      <c r="G72" s="54">
        <f t="shared" ca="1" si="6"/>
        <v>0.14317319419158936</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0.64305073288138292</v>
      </c>
      <c r="I72" s="95">
        <f t="shared" ca="1" si="1"/>
        <v>167.44051775411393</v>
      </c>
      <c r="K72" s="36">
        <f t="shared" ca="1" si="0"/>
        <v>1.5994184093768413</v>
      </c>
      <c r="L72" s="54">
        <f t="shared" ca="1" si="2"/>
        <v>0.13077019287646982</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0.63743856068582461</v>
      </c>
      <c r="N72" s="72">
        <f t="shared" ca="1" si="3"/>
        <v>165.97919445550124</v>
      </c>
    </row>
    <row r="73" spans="1:14" x14ac:dyDescent="0.35">
      <c r="A73" s="32">
        <f t="shared" si="4"/>
        <v>46017</v>
      </c>
      <c r="B73" s="70" cm="1">
        <f t="array" aca="1" ref="B73" ca="1">_xlfn.XLOOKUP(A73,INDIRECT($A$5&amp;"!$AJ$41:$AJ$406"),INDIRECT($A$5&amp;"!$An$41:$An$406"))*SUM($F$3:$I$3)</f>
        <v>0</v>
      </c>
      <c r="C73" s="70" cm="1">
        <f t="array" aca="1" ref="C73" ca="1">_xlfn.XLOOKUP(A73,INDIRECT($A$5&amp;"!$AJ$41:$AJ$406"),INDIRECT($A$5&amp;"!$Ak$41:$Ak$406"))*SUM($F$3:$I$3)</f>
        <v>0</v>
      </c>
      <c r="D73" s="70" cm="1">
        <f t="array" aca="1" ref="D73" ca="1">_xlfn.XLOOKUP(A73,INDIRECT($A$5&amp;"!$AJ$41:$AJ$406"),INDIRECT($A$5&amp;"!$AO$41:$AO$406"))*SUM($F$3:$I$3)</f>
        <v>13.5</v>
      </c>
      <c r="E73" s="34" cm="1">
        <f t="array" ref="E73">SUMPRODUCT(('PT Storengy'!$B$8:$K$372)*('PT Storengy'!$A$8:$A$372=$A73)*('PT Storengy'!$A$5:$J$5=$A$6)*('PT Storengy'!$B$7:$K$7=$A$7))</f>
        <v>0</v>
      </c>
      <c r="F73" s="36">
        <f t="shared" ca="1" si="5"/>
        <v>1.5994184093768413</v>
      </c>
      <c r="G73" s="54">
        <f t="shared" ca="1" si="6"/>
        <v>0.13077019287646982</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0.63743856068582461</v>
      </c>
      <c r="I73" s="95">
        <f t="shared" ca="1" si="1"/>
        <v>165.97919445550124</v>
      </c>
      <c r="K73" s="36">
        <f t="shared" ca="1" si="0"/>
        <v>1.434887784641478</v>
      </c>
      <c r="L73" s="54">
        <f t="shared" ca="1" si="2"/>
        <v>0.11847543773161788</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0.63187536825988844</v>
      </c>
      <c r="N73" s="72">
        <f t="shared" ca="1" si="3"/>
        <v>164.53062473536323</v>
      </c>
    </row>
    <row r="74" spans="1:14" x14ac:dyDescent="0.35">
      <c r="A74" s="32">
        <f t="shared" si="4"/>
        <v>46018</v>
      </c>
      <c r="B74" s="70" cm="1">
        <f t="array" aca="1" ref="B74" ca="1">_xlfn.XLOOKUP(A74,INDIRECT($A$5&amp;"!$AJ$41:$AJ$406"),INDIRECT($A$5&amp;"!$An$41:$An$406"))*SUM($F$3:$I$3)</f>
        <v>0</v>
      </c>
      <c r="C74" s="70" cm="1">
        <f t="array" aca="1" ref="C74" ca="1">_xlfn.XLOOKUP(A74,INDIRECT($A$5&amp;"!$AJ$41:$AJ$406"),INDIRECT($A$5&amp;"!$Ak$41:$Ak$406"))*SUM($F$3:$I$3)</f>
        <v>0</v>
      </c>
      <c r="D74" s="70" cm="1">
        <f t="array" aca="1" ref="D74" ca="1">_xlfn.XLOOKUP(A74,INDIRECT($A$5&amp;"!$AJ$41:$AJ$406"),INDIRECT($A$5&amp;"!$AO$41:$AO$406"))*SUM($F$3:$I$3)</f>
        <v>13.5</v>
      </c>
      <c r="E74" s="34" cm="1">
        <f t="array" ref="E74">SUMPRODUCT(('PT Storengy'!$B$8:$K$372)*('PT Storengy'!$A$8:$A$372=$A74)*('PT Storengy'!$A$5:$J$5=$A$6)*('PT Storengy'!$B$7:$K$7=$A$7))</f>
        <v>0</v>
      </c>
      <c r="F74" s="36">
        <f t="shared" ca="1" si="5"/>
        <v>1.434887784641478</v>
      </c>
      <c r="G74" s="54">
        <f t="shared" ca="1" si="6"/>
        <v>0.11847543773161788</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0.63187536825988844</v>
      </c>
      <c r="I74" s="95">
        <f t="shared" ca="1" si="1"/>
        <v>164.53062473536323</v>
      </c>
      <c r="K74" s="36">
        <f t="shared" ca="1" si="0"/>
        <v>1.271793087353581</v>
      </c>
      <c r="L74" s="54">
        <f t="shared" ca="1" si="2"/>
        <v>0.1062879840475169</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0.62636072813667987</v>
      </c>
      <c r="N74" s="72">
        <f t="shared" ca="1" si="3"/>
        <v>163.09469728789702</v>
      </c>
    </row>
    <row r="75" spans="1:14" x14ac:dyDescent="0.35">
      <c r="A75" s="32">
        <f t="shared" si="4"/>
        <v>46019</v>
      </c>
      <c r="B75" s="70" cm="1">
        <f t="array" aca="1" ref="B75" ca="1">_xlfn.XLOOKUP(A75,INDIRECT($A$5&amp;"!$AJ$41:$AJ$406"),INDIRECT($A$5&amp;"!$An$41:$An$406"))*SUM($F$3:$I$3)</f>
        <v>0</v>
      </c>
      <c r="C75" s="70" cm="1">
        <f t="array" aca="1" ref="C75" ca="1">_xlfn.XLOOKUP(A75,INDIRECT($A$5&amp;"!$AJ$41:$AJ$406"),INDIRECT($A$5&amp;"!$Ak$41:$Ak$406"))*SUM($F$3:$I$3)</f>
        <v>0</v>
      </c>
      <c r="D75" s="70" cm="1">
        <f t="array" aca="1" ref="D75" ca="1">_xlfn.XLOOKUP(A75,INDIRECT($A$5&amp;"!$AJ$41:$AJ$406"),INDIRECT($A$5&amp;"!$AO$41:$AO$406"))*SUM($F$3:$I$3)</f>
        <v>13.5</v>
      </c>
      <c r="E75" s="34" cm="1">
        <f t="array" ref="E75">SUMPRODUCT(('PT Storengy'!$B$8:$K$372)*('PT Storengy'!$A$8:$A$372=$A75)*('PT Storengy'!$A$5:$J$5=$A$6)*('PT Storengy'!$B$7:$K$7=$A$7))</f>
        <v>0</v>
      </c>
      <c r="F75" s="36">
        <f t="shared" ca="1" si="5"/>
        <v>1.271793087353581</v>
      </c>
      <c r="G75" s="54">
        <f t="shared" ca="1" si="6"/>
        <v>0.1062879840475169</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0.62636072813667987</v>
      </c>
      <c r="I75" s="95">
        <f t="shared" ca="1" si="1"/>
        <v>163.09469728789702</v>
      </c>
      <c r="K75" s="36">
        <f t="shared" ca="1" si="0"/>
        <v>1.1123562921979313</v>
      </c>
      <c r="L75" s="54">
        <f t="shared" ca="1" si="2"/>
        <v>9.420689535952452E-2</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0.61231265495522802</v>
      </c>
      <c r="N75" s="72">
        <f t="shared" ca="1" si="3"/>
        <v>159.43679515564975</v>
      </c>
    </row>
    <row r="76" spans="1:14" x14ac:dyDescent="0.35">
      <c r="A76" s="32">
        <f t="shared" si="4"/>
        <v>46020</v>
      </c>
      <c r="B76" s="70" cm="1">
        <f t="array" aca="1" ref="B76" ca="1">_xlfn.XLOOKUP(A76,INDIRECT($A$5&amp;"!$AJ$41:$AJ$406"),INDIRECT($A$5&amp;"!$An$41:$An$406"))*SUM($F$3:$I$3)</f>
        <v>0</v>
      </c>
      <c r="C76" s="70" cm="1">
        <f t="array" aca="1" ref="C76" ca="1">_xlfn.XLOOKUP(A76,INDIRECT($A$5&amp;"!$AJ$41:$AJ$406"),INDIRECT($A$5&amp;"!$Ak$41:$Ak$406"))*SUM($F$3:$I$3)</f>
        <v>0</v>
      </c>
      <c r="D76" s="70" cm="1">
        <f t="array" aca="1" ref="D76" ca="1">_xlfn.XLOOKUP(A76,INDIRECT($A$5&amp;"!$AJ$41:$AJ$406"),INDIRECT($A$5&amp;"!$AO$41:$AO$406"))*SUM($F$3:$I$3)</f>
        <v>13.5</v>
      </c>
      <c r="E76" s="34" cm="1">
        <f t="array" ref="E76">SUMPRODUCT(('PT Storengy'!$B$8:$K$372)*('PT Storengy'!$A$8:$A$372=$A76)*('PT Storengy'!$A$5:$J$5=$A$6)*('PT Storengy'!$B$7:$K$7=$A$7))</f>
        <v>0</v>
      </c>
      <c r="F76" s="36">
        <f t="shared" ca="1" si="5"/>
        <v>1.1123562921979313</v>
      </c>
      <c r="G76" s="54">
        <f t="shared" ca="1" si="6"/>
        <v>9.420689535952452E-2</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0.61231265495522802</v>
      </c>
      <c r="I76" s="95">
        <f t="shared" ca="1" si="1"/>
        <v>159.43679515564975</v>
      </c>
      <c r="K76" s="36">
        <f t="shared" ca="1" si="0"/>
        <v>0.95886635323082225</v>
      </c>
      <c r="L76" s="54">
        <f t="shared" ca="1" si="2"/>
        <v>8.2396762385031949E-2</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0.58947391626954748</v>
      </c>
      <c r="N76" s="72">
        <f t="shared" ca="1" si="3"/>
        <v>153.48993896710908</v>
      </c>
    </row>
    <row r="77" spans="1:14" x14ac:dyDescent="0.35">
      <c r="A77" s="32">
        <f t="shared" si="4"/>
        <v>46021</v>
      </c>
      <c r="B77" s="70" cm="1">
        <f t="array" aca="1" ref="B77" ca="1">_xlfn.XLOOKUP(A77,INDIRECT($A$5&amp;"!$AJ$41:$AJ$406"),INDIRECT($A$5&amp;"!$An$41:$An$406"))*SUM($F$3:$I$3)</f>
        <v>0</v>
      </c>
      <c r="C77" s="70" cm="1">
        <f t="array" aca="1" ref="C77" ca="1">_xlfn.XLOOKUP(A77,INDIRECT($A$5&amp;"!$AJ$41:$AJ$406"),INDIRECT($A$5&amp;"!$Ak$41:$Ak$406"))*SUM($F$3:$I$3)</f>
        <v>0</v>
      </c>
      <c r="D77" s="70" cm="1">
        <f t="array" aca="1" ref="D77" ca="1">_xlfn.XLOOKUP(A77,INDIRECT($A$5&amp;"!$AJ$41:$AJ$406"),INDIRECT($A$5&amp;"!$AO$41:$AO$406"))*SUM($F$3:$I$3)</f>
        <v>13.5</v>
      </c>
      <c r="E77" s="34" cm="1">
        <f t="array" ref="E77">SUMPRODUCT(('PT Storengy'!$B$8:$K$372)*('PT Storengy'!$A$8:$A$372=$A77)*('PT Storengy'!$A$5:$J$5=$A$6)*('PT Storengy'!$B$7:$K$7=$A$7))</f>
        <v>0</v>
      </c>
      <c r="F77" s="36">
        <f t="shared" ca="1" si="5"/>
        <v>0.95886635323082225</v>
      </c>
      <c r="G77" s="54">
        <f t="shared" ca="1" si="6"/>
        <v>8.2396762385031949E-2</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0.58947391626954748</v>
      </c>
      <c r="I77" s="95">
        <f t="shared" ca="1" si="1"/>
        <v>153.48993896710908</v>
      </c>
      <c r="K77" s="36">
        <f t="shared" ca="1" si="0"/>
        <v>0.81110145779920428</v>
      </c>
      <c r="L77" s="54">
        <f t="shared" ca="1" si="2"/>
        <v>7.1027137276357205E-2</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0.56748704301655351</v>
      </c>
      <c r="N77" s="72">
        <f t="shared" ca="1" si="3"/>
        <v>147.76489543161796</v>
      </c>
    </row>
    <row r="78" spans="1:14" x14ac:dyDescent="0.35">
      <c r="A78" s="32">
        <f t="shared" si="4"/>
        <v>46022</v>
      </c>
      <c r="B78" s="70" cm="1">
        <f t="array" aca="1" ref="B78" ca="1">_xlfn.XLOOKUP(A78,INDIRECT($A$5&amp;"!$AJ$41:$AJ$406"),INDIRECT($A$5&amp;"!$An$41:$An$406"))*SUM($F$3:$I$3)</f>
        <v>0</v>
      </c>
      <c r="C78" s="70" cm="1">
        <f t="array" aca="1" ref="C78" ca="1">_xlfn.XLOOKUP(A78,INDIRECT($A$5&amp;"!$AJ$41:$AJ$406"),INDIRECT($A$5&amp;"!$Ak$41:$Ak$406"))*SUM($F$3:$I$3)</f>
        <v>0</v>
      </c>
      <c r="D78" s="70" cm="1">
        <f t="array" aca="1" ref="D78" ca="1">_xlfn.XLOOKUP(A78,INDIRECT($A$5&amp;"!$AJ$41:$AJ$406"),INDIRECT($A$5&amp;"!$AO$41:$AO$406"))*SUM($F$3:$I$3)</f>
        <v>13.5</v>
      </c>
      <c r="E78" s="34" cm="1">
        <f t="array" ref="E78">SUMPRODUCT(('PT Storengy'!$B$8:$K$372)*('PT Storengy'!$A$8:$A$372=$A78)*('PT Storengy'!$A$5:$J$5=$A$6)*('PT Storengy'!$B$7:$K$7=$A$7))</f>
        <v>0</v>
      </c>
      <c r="F78" s="36">
        <f t="shared" ca="1" si="5"/>
        <v>0.81110145779920428</v>
      </c>
      <c r="G78" s="54">
        <f t="shared" ca="1" si="6"/>
        <v>7.1027137276357205E-2</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0.56748704301655351</v>
      </c>
      <c r="I78" s="95">
        <f t="shared" ca="1" si="1"/>
        <v>147.76489543161796</v>
      </c>
      <c r="K78" s="36">
        <f t="shared" ca="1" si="0"/>
        <v>0.66884806667240326</v>
      </c>
      <c r="L78" s="54">
        <f t="shared" ca="1" si="2"/>
        <v>6.0081589466607722E-2</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0.5463202613436966</v>
      </c>
      <c r="N78" s="72">
        <f t="shared" ca="1" si="3"/>
        <v>142.25339112680098</v>
      </c>
    </row>
    <row r="79" spans="1:14" x14ac:dyDescent="0.35">
      <c r="A79" s="32">
        <f t="shared" si="4"/>
        <v>46023</v>
      </c>
      <c r="B79" s="70" cm="1">
        <f t="array" aca="1" ref="B79" ca="1">_xlfn.XLOOKUP(A79,INDIRECT($A$5&amp;"!$AJ$41:$AJ$406"),INDIRECT($A$5&amp;"!$An$41:$An$406"))*SUM($F$3:$I$3)</f>
        <v>0</v>
      </c>
      <c r="C79" s="70" cm="1">
        <f t="array" aca="1" ref="C79" ca="1">_xlfn.XLOOKUP(A79,INDIRECT($A$5&amp;"!$AJ$41:$AJ$406"),INDIRECT($A$5&amp;"!$Ak$41:$Ak$406"))*SUM($F$3:$I$3)</f>
        <v>0</v>
      </c>
      <c r="D79" s="70" cm="1">
        <f t="array" aca="1" ref="D79" ca="1">_xlfn.XLOOKUP(A79,INDIRECT($A$5&amp;"!$AJ$41:$AJ$406"),INDIRECT($A$5&amp;"!$AO$41:$AO$406"))*SUM($F$3:$I$3)</f>
        <v>13.5</v>
      </c>
      <c r="E79" s="34" cm="1">
        <f t="array" ref="E79">SUMPRODUCT(('PT Storengy'!$B$8:$K$372)*('PT Storengy'!$A$8:$A$372=$A79)*('PT Storengy'!$A$5:$J$5=$A$6)*('PT Storengy'!$B$7:$K$7=$A$7))</f>
        <v>0</v>
      </c>
      <c r="F79" s="36">
        <f t="shared" ca="1" si="5"/>
        <v>0.66884806667240326</v>
      </c>
      <c r="G79" s="54">
        <f t="shared" ca="1" si="6"/>
        <v>6.0081589466607722E-2</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0.5463202613436966</v>
      </c>
      <c r="I79" s="95">
        <f t="shared" ca="1" si="1"/>
        <v>142.25339112680098</v>
      </c>
      <c r="K79" s="36">
        <f t="shared" ca="1" si="0"/>
        <v>0.53190060545053686</v>
      </c>
      <c r="L79" s="54">
        <f t="shared" ca="1" si="2"/>
        <v>4.9544301234992837E-2</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0.52594298253597138</v>
      </c>
      <c r="N79" s="72">
        <f t="shared" ca="1" si="3"/>
        <v>136.94746122186638</v>
      </c>
    </row>
    <row r="80" spans="1:14" x14ac:dyDescent="0.35">
      <c r="A80" s="32">
        <f t="shared" si="4"/>
        <v>46024</v>
      </c>
      <c r="B80" s="70" cm="1">
        <f t="array" aca="1" ref="B80" ca="1">_xlfn.XLOOKUP(A80,INDIRECT($A$5&amp;"!$AJ$41:$AJ$406"),INDIRECT($A$5&amp;"!$An$41:$An$406"))*SUM($F$3:$I$3)</f>
        <v>0</v>
      </c>
      <c r="C80" s="70" cm="1">
        <f t="array" aca="1" ref="C80" ca="1">_xlfn.XLOOKUP(A80,INDIRECT($A$5&amp;"!$AJ$41:$AJ$406"),INDIRECT($A$5&amp;"!$Ak$41:$Ak$406"))*SUM($F$3:$I$3)</f>
        <v>0</v>
      </c>
      <c r="D80" s="70" cm="1">
        <f t="array" aca="1" ref="D80" ca="1">_xlfn.XLOOKUP(A80,INDIRECT($A$5&amp;"!$AJ$41:$AJ$406"),INDIRECT($A$5&amp;"!$AO$41:$AO$406"))*SUM($F$3:$I$3)</f>
        <v>13.5</v>
      </c>
      <c r="E80" s="34" cm="1">
        <f t="array" ref="E80">SUMPRODUCT(('PT Storengy'!$B$8:$K$372)*('PT Storengy'!$A$8:$A$372=$A80)*('PT Storengy'!$A$5:$J$5=$A$6)*('PT Storengy'!$B$7:$K$7=$A$7))</f>
        <v>0</v>
      </c>
      <c r="F80" s="36">
        <f t="shared" ca="1" si="5"/>
        <v>0.53190060545053686</v>
      </c>
      <c r="G80" s="54">
        <f t="shared" ca="1" si="6"/>
        <v>4.9544301234992837E-2</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0.52594298253597138</v>
      </c>
      <c r="I80" s="95">
        <f t="shared" ca="1" si="1"/>
        <v>136.94746122186638</v>
      </c>
      <c r="K80" s="36">
        <f t="shared" ca="1" si="0"/>
        <v>0.40006116748313392</v>
      </c>
      <c r="L80" s="54">
        <f t="shared" ca="1" si="2"/>
        <v>3.9400044848187918E-2</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0.50632575881129638</v>
      </c>
      <c r="N80" s="72">
        <f t="shared" ca="1" si="3"/>
        <v>131.83943796740292</v>
      </c>
    </row>
    <row r="81" spans="1:14" x14ac:dyDescent="0.35">
      <c r="A81" s="32">
        <f t="shared" si="4"/>
        <v>46025</v>
      </c>
      <c r="B81" s="70" cm="1">
        <f t="array" aca="1" ref="B81" ca="1">_xlfn.XLOOKUP(A81,INDIRECT($A$5&amp;"!$AJ$41:$AJ$406"),INDIRECT($A$5&amp;"!$An$41:$An$406"))*SUM($F$3:$I$3)</f>
        <v>0</v>
      </c>
      <c r="C81" s="70" cm="1">
        <f t="array" aca="1" ref="C81" ca="1">_xlfn.XLOOKUP(A81,INDIRECT($A$5&amp;"!$AJ$41:$AJ$406"),INDIRECT($A$5&amp;"!$Ak$41:$Ak$406"))*SUM($F$3:$I$3)</f>
        <v>0</v>
      </c>
      <c r="D81" s="70" cm="1">
        <f t="array" aca="1" ref="D81" ca="1">_xlfn.XLOOKUP(A81,INDIRECT($A$5&amp;"!$AJ$41:$AJ$406"),INDIRECT($A$5&amp;"!$AO$41:$AO$406"))*SUM($F$3:$I$3)</f>
        <v>13.5</v>
      </c>
      <c r="E81" s="34" cm="1">
        <f t="array" ref="E81">SUMPRODUCT(('PT Storengy'!$B$8:$K$372)*('PT Storengy'!$A$8:$A$372=$A81)*('PT Storengy'!$A$5:$J$5=$A$6)*('PT Storengy'!$B$7:$K$7=$A$7))</f>
        <v>0</v>
      </c>
      <c r="F81" s="36">
        <f t="shared" ca="1" si="5"/>
        <v>0.40006116748313392</v>
      </c>
      <c r="G81" s="54">
        <f t="shared" ca="1" si="6"/>
        <v>3.9400044848187918E-2</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0.50632575881129638</v>
      </c>
      <c r="I81" s="95">
        <f t="shared" ca="1" si="1"/>
        <v>131.83943796740292</v>
      </c>
      <c r="K81" s="36">
        <f t="shared" ref="K81:K144" ca="1" si="7">K80-N81/1000</f>
        <v>0.27313922786863487</v>
      </c>
      <c r="L81" s="54">
        <f t="shared" ca="1" si="2"/>
        <v>2.9634160554306215E-2</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0.48744024076469372</v>
      </c>
      <c r="N81" s="72">
        <f t="shared" ca="1" si="3"/>
        <v>126.92193961449908</v>
      </c>
    </row>
    <row r="82" spans="1:14" x14ac:dyDescent="0.35">
      <c r="A82" s="32">
        <f t="shared" si="4"/>
        <v>46026</v>
      </c>
      <c r="B82" s="70" cm="1">
        <f t="array" aca="1" ref="B82" ca="1">_xlfn.XLOOKUP(A82,INDIRECT($A$5&amp;"!$AJ$41:$AJ$406"),INDIRECT($A$5&amp;"!$An$41:$An$406"))*SUM($F$3:$I$3)</f>
        <v>0</v>
      </c>
      <c r="C82" s="70" cm="1">
        <f t="array" aca="1" ref="C82" ca="1">_xlfn.XLOOKUP(A82,INDIRECT($A$5&amp;"!$AJ$41:$AJ$406"),INDIRECT($A$5&amp;"!$Ak$41:$Ak$406"))*SUM($F$3:$I$3)</f>
        <v>0</v>
      </c>
      <c r="D82" s="70" cm="1">
        <f t="array" aca="1" ref="D82" ca="1">_xlfn.XLOOKUP(A82,INDIRECT($A$5&amp;"!$AJ$41:$AJ$406"),INDIRECT($A$5&amp;"!$AO$41:$AO$406"))*SUM($F$3:$I$3)</f>
        <v>13.5</v>
      </c>
      <c r="E82" s="34" cm="1">
        <f t="array" ref="E82">SUMPRODUCT(('PT Storengy'!$B$8:$K$372)*('PT Storengy'!$A$8:$A$372=$A82)*('PT Storengy'!$A$5:$J$5=$A$6)*('PT Storengy'!$B$7:$K$7=$A$7))</f>
        <v>0</v>
      </c>
      <c r="F82" s="36">
        <f t="shared" ca="1" si="5"/>
        <v>0.27313922786863487</v>
      </c>
      <c r="G82" s="54">
        <f t="shared" ca="1" si="6"/>
        <v>2.9634160554306215E-2</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0.48744024076469372</v>
      </c>
      <c r="I82" s="95">
        <f t="shared" ref="I82:I145" ca="1" si="8">IF(F81*1000-$F$4*(1-E82)*H82&gt;1000*B82,$F$4*(1-E82)*H82,F81*1000-1000*B82)</f>
        <v>126.92193961449908</v>
      </c>
      <c r="K82" s="36">
        <f t="shared" ca="1" si="7"/>
        <v>0.15095136812146631</v>
      </c>
      <c r="L82" s="54">
        <f t="shared" ref="L82:L145" ca="1" si="9">MAX(K81/SUM($F$3,$G$3,$H$3,$I$3),0)</f>
        <v>2.0232535397676658E-2</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0.46925913639976108</v>
      </c>
      <c r="N82" s="72">
        <f t="shared" ref="N82:N145" ca="1" si="10">IF(K81*1000&lt;$F$4*(1)*M82,K81*1000,$F$4*(1)*M82)</f>
        <v>122.18785974716855</v>
      </c>
    </row>
    <row r="83" spans="1:14" x14ac:dyDescent="0.35">
      <c r="A83" s="32">
        <f t="shared" ref="A83:A146" si="11">A82+1</f>
        <v>46027</v>
      </c>
      <c r="B83" s="70" cm="1">
        <f t="array" aca="1" ref="B83" ca="1">_xlfn.XLOOKUP(A83,INDIRECT($A$5&amp;"!$AJ$41:$AJ$406"),INDIRECT($A$5&amp;"!$An$41:$An$406"))*SUM($F$3:$I$3)</f>
        <v>0</v>
      </c>
      <c r="C83" s="70" cm="1">
        <f t="array" aca="1" ref="C83" ca="1">_xlfn.XLOOKUP(A83,INDIRECT($A$5&amp;"!$AJ$41:$AJ$406"),INDIRECT($A$5&amp;"!$Ak$41:$Ak$406"))*SUM($F$3:$I$3)</f>
        <v>0</v>
      </c>
      <c r="D83" s="70" cm="1">
        <f t="array" aca="1" ref="D83" ca="1">_xlfn.XLOOKUP(A83,INDIRECT($A$5&amp;"!$AJ$41:$AJ$406"),INDIRECT($A$5&amp;"!$AO$41:$AO$406"))*SUM($F$3:$I$3)</f>
        <v>13.5</v>
      </c>
      <c r="E83" s="34" cm="1">
        <f t="array" ref="E83">SUMPRODUCT(('PT Storengy'!$B$8:$K$372)*('PT Storengy'!$A$8:$A$372=$A83)*('PT Storengy'!$A$5:$J$5=$A$6)*('PT Storengy'!$B$7:$K$7=$A$7))</f>
        <v>0</v>
      </c>
      <c r="F83" s="36">
        <f t="shared" ref="F83:F146" ca="1" si="12">F82-I83/1000</f>
        <v>0.15095136812146631</v>
      </c>
      <c r="G83" s="54">
        <f t="shared" ref="G83:G146" ca="1" si="13">$F82/SUM($F$3,$G$3,$H$3,$I$3)</f>
        <v>2.0232535397676658E-2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0.46925913639976108</v>
      </c>
      <c r="I83" s="95">
        <f t="shared" ca="1" si="8"/>
        <v>122.18785974716855</v>
      </c>
      <c r="K83" s="36">
        <f t="shared" ca="1" si="7"/>
        <v>3.3321011108798981E-2</v>
      </c>
      <c r="L83" s="54">
        <f t="shared" ca="1" si="9"/>
        <v>1.1181582823812319E-2</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0.45175617168823501</v>
      </c>
      <c r="N83" s="72">
        <f t="shared" ca="1" si="10"/>
        <v>117.63035701266733</v>
      </c>
    </row>
    <row r="84" spans="1:14" x14ac:dyDescent="0.35">
      <c r="A84" s="32">
        <f t="shared" si="11"/>
        <v>46028</v>
      </c>
      <c r="B84" s="70" cm="1">
        <f t="array" aca="1" ref="B84" ca="1">_xlfn.XLOOKUP(A84,INDIRECT($A$5&amp;"!$AJ$41:$AJ$406"),INDIRECT($A$5&amp;"!$An$41:$An$406"))*SUM($F$3:$I$3)</f>
        <v>0</v>
      </c>
      <c r="C84" s="70" cm="1">
        <f t="array" aca="1" ref="C84" ca="1">_xlfn.XLOOKUP(A84,INDIRECT($A$5&amp;"!$AJ$41:$AJ$406"),INDIRECT($A$5&amp;"!$Ak$41:$Ak$406"))*SUM($F$3:$I$3)</f>
        <v>0</v>
      </c>
      <c r="D84" s="70" cm="1">
        <f t="array" aca="1" ref="D84" ca="1">_xlfn.XLOOKUP(A84,INDIRECT($A$5&amp;"!$AJ$41:$AJ$406"),INDIRECT($A$5&amp;"!$AO$41:$AO$406"))*SUM($F$3:$I$3)</f>
        <v>13.5</v>
      </c>
      <c r="E84" s="34" cm="1">
        <f t="array" ref="E84">SUMPRODUCT(('PT Storengy'!$B$8:$K$372)*('PT Storengy'!$A$8:$A$372=$A84)*('PT Storengy'!$A$5:$J$5=$A$6)*('PT Storengy'!$B$7:$K$7=$A$7))</f>
        <v>0</v>
      </c>
      <c r="F84" s="36">
        <f t="shared" ca="1" si="12"/>
        <v>3.3321011108798981E-2</v>
      </c>
      <c r="G84" s="54">
        <f t="shared" ca="1" si="13"/>
        <v>1.1181582823812319E-2</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0.45175617168823501</v>
      </c>
      <c r="I84" s="95">
        <f t="shared" ca="1" si="8"/>
        <v>117.63035701266733</v>
      </c>
      <c r="K84" s="36">
        <f t="shared" ca="1" si="7"/>
        <v>0</v>
      </c>
      <c r="L84" s="54">
        <f t="shared" ca="1" si="9"/>
        <v>2.4682230450962209E-3</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0.42378082814732088</v>
      </c>
      <c r="N84" s="72">
        <f t="shared" ca="1" si="10"/>
        <v>33.321011108798984</v>
      </c>
    </row>
    <row r="85" spans="1:14" x14ac:dyDescent="0.35">
      <c r="A85" s="32">
        <f t="shared" si="11"/>
        <v>46029</v>
      </c>
      <c r="B85" s="70" cm="1">
        <f t="array" aca="1" ref="B85" ca="1">_xlfn.XLOOKUP(A85,INDIRECT($A$5&amp;"!$AJ$41:$AJ$406"),INDIRECT($A$5&amp;"!$An$41:$An$406"))*SUM($F$3:$I$3)</f>
        <v>0</v>
      </c>
      <c r="C85" s="70" cm="1">
        <f t="array" aca="1" ref="C85" ca="1">_xlfn.XLOOKUP(A85,INDIRECT($A$5&amp;"!$AJ$41:$AJ$406"),INDIRECT($A$5&amp;"!$Ak$41:$Ak$406"))*SUM($F$3:$I$3)</f>
        <v>0</v>
      </c>
      <c r="D85" s="70" cm="1">
        <f t="array" aca="1" ref="D85" ca="1">_xlfn.XLOOKUP(A85,INDIRECT($A$5&amp;"!$AJ$41:$AJ$406"),INDIRECT($A$5&amp;"!$AO$41:$AO$406"))*SUM($F$3:$I$3)</f>
        <v>13.5</v>
      </c>
      <c r="E85" s="34" cm="1">
        <f t="array" ref="E85">SUMPRODUCT(('PT Storengy'!$B$8:$K$372)*('PT Storengy'!$A$8:$A$372=$A85)*('PT Storengy'!$A$5:$J$5=$A$6)*('PT Storengy'!$B$7:$K$7=$A$7))</f>
        <v>0</v>
      </c>
      <c r="F85" s="36">
        <f t="shared" ca="1" si="12"/>
        <v>0</v>
      </c>
      <c r="G85" s="54">
        <f t="shared" ca="1" si="13"/>
        <v>2.4682230450962209E-3</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0.42378082814732088</v>
      </c>
      <c r="I85" s="95">
        <f t="shared" ca="1" si="8"/>
        <v>33.321011108798984</v>
      </c>
      <c r="K85" s="36">
        <f t="shared" ca="1" si="7"/>
        <v>0</v>
      </c>
      <c r="L85" s="54">
        <f t="shared" ca="1" si="9"/>
        <v>0</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0.41536189069423929</v>
      </c>
      <c r="N85" s="72">
        <f t="shared" ca="1" si="10"/>
        <v>0</v>
      </c>
    </row>
    <row r="86" spans="1:14" x14ac:dyDescent="0.35">
      <c r="A86" s="32">
        <f t="shared" si="11"/>
        <v>46030</v>
      </c>
      <c r="B86" s="70" cm="1">
        <f t="array" aca="1" ref="B86" ca="1">_xlfn.XLOOKUP(A86,INDIRECT($A$5&amp;"!$AJ$41:$AJ$406"),INDIRECT($A$5&amp;"!$An$41:$An$406"))*SUM($F$3:$I$3)</f>
        <v>0</v>
      </c>
      <c r="C86" s="70" cm="1">
        <f t="array" aca="1" ref="C86" ca="1">_xlfn.XLOOKUP(A86,INDIRECT($A$5&amp;"!$AJ$41:$AJ$406"),INDIRECT($A$5&amp;"!$Ak$41:$Ak$406"))*SUM($F$3:$I$3)</f>
        <v>0</v>
      </c>
      <c r="D86" s="70" cm="1">
        <f t="array" aca="1" ref="D86" ca="1">_xlfn.XLOOKUP(A86,INDIRECT($A$5&amp;"!$AJ$41:$AJ$406"),INDIRECT($A$5&amp;"!$AO$41:$AO$406"))*SUM($F$3:$I$3)</f>
        <v>13.5</v>
      </c>
      <c r="E86" s="34" cm="1">
        <f t="array" ref="E86">SUMPRODUCT(('PT Storengy'!$B$8:$K$372)*('PT Storengy'!$A$8:$A$372=$A86)*('PT Storengy'!$A$5:$J$5=$A$6)*('PT Storengy'!$B$7:$K$7=$A$7))</f>
        <v>0</v>
      </c>
      <c r="F86" s="36">
        <f t="shared" ca="1" si="12"/>
        <v>0</v>
      </c>
      <c r="G86" s="54">
        <f t="shared" ca="1" si="13"/>
        <v>0</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0.41536189069423929</v>
      </c>
      <c r="I86" s="95">
        <f t="shared" ca="1" si="8"/>
        <v>0</v>
      </c>
      <c r="K86" s="36">
        <f t="shared" ca="1" si="7"/>
        <v>0</v>
      </c>
      <c r="L86" s="54">
        <f t="shared" ca="1" si="9"/>
        <v>0</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0.41536189069423929</v>
      </c>
      <c r="N86" s="72">
        <f t="shared" ca="1" si="10"/>
        <v>0</v>
      </c>
    </row>
    <row r="87" spans="1:14" x14ac:dyDescent="0.35">
      <c r="A87" s="32">
        <f t="shared" si="11"/>
        <v>46031</v>
      </c>
      <c r="B87" s="70" cm="1">
        <f t="array" aca="1" ref="B87" ca="1">_xlfn.XLOOKUP(A87,INDIRECT($A$5&amp;"!$AJ$41:$AJ$406"),INDIRECT($A$5&amp;"!$An$41:$An$406"))*SUM($F$3:$I$3)</f>
        <v>0</v>
      </c>
      <c r="C87" s="70" cm="1">
        <f t="array" aca="1" ref="C87" ca="1">_xlfn.XLOOKUP(A87,INDIRECT($A$5&amp;"!$AJ$41:$AJ$406"),INDIRECT($A$5&amp;"!$Ak$41:$Ak$406"))*SUM($F$3:$I$3)</f>
        <v>0</v>
      </c>
      <c r="D87" s="70" cm="1">
        <f t="array" aca="1" ref="D87" ca="1">_xlfn.XLOOKUP(A87,INDIRECT($A$5&amp;"!$AJ$41:$AJ$406"),INDIRECT($A$5&amp;"!$AO$41:$AO$406"))*SUM($F$3:$I$3)</f>
        <v>13.5</v>
      </c>
      <c r="E87" s="34" cm="1">
        <f t="array" ref="E87">SUMPRODUCT(('PT Storengy'!$B$8:$K$372)*('PT Storengy'!$A$8:$A$372=$A87)*('PT Storengy'!$A$5:$J$5=$A$6)*('PT Storengy'!$B$7:$K$7=$A$7))</f>
        <v>0</v>
      </c>
      <c r="F87" s="36">
        <f t="shared" ca="1" si="12"/>
        <v>0</v>
      </c>
      <c r="G87" s="54">
        <f t="shared" ca="1" si="13"/>
        <v>0</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0.41536189069423929</v>
      </c>
      <c r="I87" s="95">
        <f t="shared" ca="1" si="8"/>
        <v>0</v>
      </c>
      <c r="K87" s="36">
        <f t="shared" ca="1" si="7"/>
        <v>0</v>
      </c>
      <c r="L87" s="54">
        <f t="shared" ca="1" si="9"/>
        <v>0</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0.41536189069423929</v>
      </c>
      <c r="N87" s="72">
        <f t="shared" ca="1" si="10"/>
        <v>0</v>
      </c>
    </row>
    <row r="88" spans="1:14" x14ac:dyDescent="0.35">
      <c r="A88" s="32">
        <f t="shared" si="11"/>
        <v>46032</v>
      </c>
      <c r="B88" s="70" cm="1">
        <f t="array" aca="1" ref="B88" ca="1">_xlfn.XLOOKUP(A88,INDIRECT($A$5&amp;"!$AJ$41:$AJ$406"),INDIRECT($A$5&amp;"!$An$41:$An$406"))*SUM($F$3:$I$3)</f>
        <v>0</v>
      </c>
      <c r="C88" s="70" cm="1">
        <f t="array" aca="1" ref="C88" ca="1">_xlfn.XLOOKUP(A88,INDIRECT($A$5&amp;"!$AJ$41:$AJ$406"),INDIRECT($A$5&amp;"!$Ak$41:$Ak$406"))*SUM($F$3:$I$3)</f>
        <v>0</v>
      </c>
      <c r="D88" s="70" cm="1">
        <f t="array" aca="1" ref="D88" ca="1">_xlfn.XLOOKUP(A88,INDIRECT($A$5&amp;"!$AJ$41:$AJ$406"),INDIRECT($A$5&amp;"!$AO$41:$AO$406"))*SUM($F$3:$I$3)</f>
        <v>13.5</v>
      </c>
      <c r="E88" s="34" cm="1">
        <f t="array" ref="E88">SUMPRODUCT(('PT Storengy'!$B$8:$K$372)*('PT Storengy'!$A$8:$A$372=$A88)*('PT Storengy'!$A$5:$J$5=$A$6)*('PT Storengy'!$B$7:$K$7=$A$7))</f>
        <v>0</v>
      </c>
      <c r="F88" s="36">
        <f t="shared" ca="1" si="12"/>
        <v>0</v>
      </c>
      <c r="G88" s="54">
        <f t="shared" ca="1" si="13"/>
        <v>0</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0.41536189069423929</v>
      </c>
      <c r="I88" s="95">
        <f t="shared" ca="1" si="8"/>
        <v>0</v>
      </c>
      <c r="K88" s="36">
        <f t="shared" ca="1" si="7"/>
        <v>0</v>
      </c>
      <c r="L88" s="54">
        <f t="shared" ca="1" si="9"/>
        <v>0</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0.41536189069423929</v>
      </c>
      <c r="N88" s="72">
        <f t="shared" ca="1" si="10"/>
        <v>0</v>
      </c>
    </row>
    <row r="89" spans="1:14" x14ac:dyDescent="0.35">
      <c r="A89" s="32">
        <f t="shared" si="11"/>
        <v>46033</v>
      </c>
      <c r="B89" s="70" cm="1">
        <f t="array" aca="1" ref="B89" ca="1">_xlfn.XLOOKUP(A89,INDIRECT($A$5&amp;"!$AJ$41:$AJ$406"),INDIRECT($A$5&amp;"!$An$41:$An$406"))*SUM($F$3:$I$3)</f>
        <v>0</v>
      </c>
      <c r="C89" s="70" cm="1">
        <f t="array" aca="1" ref="C89" ca="1">_xlfn.XLOOKUP(A89,INDIRECT($A$5&amp;"!$AJ$41:$AJ$406"),INDIRECT($A$5&amp;"!$Ak$41:$Ak$406"))*SUM($F$3:$I$3)</f>
        <v>0</v>
      </c>
      <c r="D89" s="70" cm="1">
        <f t="array" aca="1" ref="D89" ca="1">_xlfn.XLOOKUP(A89,INDIRECT($A$5&amp;"!$AJ$41:$AJ$406"),INDIRECT($A$5&amp;"!$AO$41:$AO$406"))*SUM($F$3:$I$3)</f>
        <v>13.5</v>
      </c>
      <c r="E89" s="34" cm="1">
        <f t="array" ref="E89">SUMPRODUCT(('PT Storengy'!$B$8:$K$372)*('PT Storengy'!$A$8:$A$372=$A89)*('PT Storengy'!$A$5:$J$5=$A$6)*('PT Storengy'!$B$7:$K$7=$A$7))</f>
        <v>0</v>
      </c>
      <c r="F89" s="36">
        <f t="shared" ca="1" si="12"/>
        <v>0</v>
      </c>
      <c r="G89" s="54">
        <f t="shared" ca="1" si="13"/>
        <v>0</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0.41536189069423929</v>
      </c>
      <c r="I89" s="95">
        <f t="shared" ca="1" si="8"/>
        <v>0</v>
      </c>
      <c r="K89" s="36">
        <f t="shared" ca="1" si="7"/>
        <v>0</v>
      </c>
      <c r="L89" s="54">
        <f t="shared" ca="1" si="9"/>
        <v>0</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0.41536189069423929</v>
      </c>
      <c r="N89" s="72">
        <f t="shared" ca="1" si="10"/>
        <v>0</v>
      </c>
    </row>
    <row r="90" spans="1:14" x14ac:dyDescent="0.35">
      <c r="A90" s="32">
        <f t="shared" si="11"/>
        <v>46034</v>
      </c>
      <c r="B90" s="70" cm="1">
        <f t="array" aca="1" ref="B90" ca="1">_xlfn.XLOOKUP(A90,INDIRECT($A$5&amp;"!$AJ$41:$AJ$406"),INDIRECT($A$5&amp;"!$An$41:$An$406"))*SUM($F$3:$I$3)</f>
        <v>0</v>
      </c>
      <c r="C90" s="70" cm="1">
        <f t="array" aca="1" ref="C90" ca="1">_xlfn.XLOOKUP(A90,INDIRECT($A$5&amp;"!$AJ$41:$AJ$406"),INDIRECT($A$5&amp;"!$Ak$41:$Ak$406"))*SUM($F$3:$I$3)</f>
        <v>0</v>
      </c>
      <c r="D90" s="70" cm="1">
        <f t="array" aca="1" ref="D90" ca="1">_xlfn.XLOOKUP(A90,INDIRECT($A$5&amp;"!$AJ$41:$AJ$406"),INDIRECT($A$5&amp;"!$AO$41:$AO$406"))*SUM($F$3:$I$3)</f>
        <v>13.5</v>
      </c>
      <c r="E90" s="34" cm="1">
        <f t="array" ref="E90">SUMPRODUCT(('PT Storengy'!$B$8:$K$372)*('PT Storengy'!$A$8:$A$372=$A90)*('PT Storengy'!$A$5:$J$5=$A$6)*('PT Storengy'!$B$7:$K$7=$A$7))</f>
        <v>0</v>
      </c>
      <c r="F90" s="36">
        <f t="shared" ca="1" si="12"/>
        <v>0</v>
      </c>
      <c r="G90" s="54">
        <f t="shared" ca="1" si="13"/>
        <v>0</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0.41536189069423929</v>
      </c>
      <c r="I90" s="95">
        <f t="shared" ca="1" si="8"/>
        <v>0</v>
      </c>
      <c r="K90" s="36">
        <f t="shared" ca="1" si="7"/>
        <v>0</v>
      </c>
      <c r="L90" s="54">
        <f t="shared" ca="1" si="9"/>
        <v>0</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0.41536189069423929</v>
      </c>
      <c r="N90" s="72">
        <f t="shared" ca="1" si="10"/>
        <v>0</v>
      </c>
    </row>
    <row r="91" spans="1:14" x14ac:dyDescent="0.35">
      <c r="A91" s="32">
        <f t="shared" si="11"/>
        <v>46035</v>
      </c>
      <c r="B91" s="70" cm="1">
        <f t="array" aca="1" ref="B91" ca="1">_xlfn.XLOOKUP(A91,INDIRECT($A$5&amp;"!$AJ$41:$AJ$406"),INDIRECT($A$5&amp;"!$An$41:$An$406"))*SUM($F$3:$I$3)</f>
        <v>0</v>
      </c>
      <c r="C91" s="70" cm="1">
        <f t="array" aca="1" ref="C91" ca="1">_xlfn.XLOOKUP(A91,INDIRECT($A$5&amp;"!$AJ$41:$AJ$406"),INDIRECT($A$5&amp;"!$Ak$41:$Ak$406"))*SUM($F$3:$I$3)</f>
        <v>0</v>
      </c>
      <c r="D91" s="70" cm="1">
        <f t="array" aca="1" ref="D91" ca="1">_xlfn.XLOOKUP(A91,INDIRECT($A$5&amp;"!$AJ$41:$AJ$406"),INDIRECT($A$5&amp;"!$AO$41:$AO$406"))*SUM($F$3:$I$3)</f>
        <v>13.5</v>
      </c>
      <c r="E91" s="34" cm="1">
        <f t="array" ref="E91">SUMPRODUCT(('PT Storengy'!$B$8:$K$372)*('PT Storengy'!$A$8:$A$372=$A91)*('PT Storengy'!$A$5:$J$5=$A$6)*('PT Storengy'!$B$7:$K$7=$A$7))</f>
        <v>0</v>
      </c>
      <c r="F91" s="36">
        <f t="shared" ca="1" si="12"/>
        <v>0</v>
      </c>
      <c r="G91" s="54">
        <f t="shared" ca="1" si="13"/>
        <v>0</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0.41536189069423929</v>
      </c>
      <c r="I91" s="95">
        <f t="shared" ca="1" si="8"/>
        <v>0</v>
      </c>
      <c r="K91" s="36">
        <f t="shared" ca="1" si="7"/>
        <v>0</v>
      </c>
      <c r="L91" s="54">
        <f t="shared" ca="1" si="9"/>
        <v>0</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0.41536189069423929</v>
      </c>
      <c r="N91" s="72">
        <f t="shared" ca="1" si="10"/>
        <v>0</v>
      </c>
    </row>
    <row r="92" spans="1:14" x14ac:dyDescent="0.35">
      <c r="A92" s="32">
        <f t="shared" si="11"/>
        <v>46036</v>
      </c>
      <c r="B92" s="70" cm="1">
        <f t="array" aca="1" ref="B92" ca="1">_xlfn.XLOOKUP(A92,INDIRECT($A$5&amp;"!$AJ$41:$AJ$406"),INDIRECT($A$5&amp;"!$An$41:$An$406"))*SUM($F$3:$I$3)</f>
        <v>0</v>
      </c>
      <c r="C92" s="70" cm="1">
        <f t="array" aca="1" ref="C92" ca="1">_xlfn.XLOOKUP(A92,INDIRECT($A$5&amp;"!$AJ$41:$AJ$406"),INDIRECT($A$5&amp;"!$Ak$41:$Ak$406"))*SUM($F$3:$I$3)</f>
        <v>0</v>
      </c>
      <c r="D92" s="70" cm="1">
        <f t="array" aca="1" ref="D92" ca="1">_xlfn.XLOOKUP(A92,INDIRECT($A$5&amp;"!$AJ$41:$AJ$406"),INDIRECT($A$5&amp;"!$AO$41:$AO$406"))*SUM($F$3:$I$3)</f>
        <v>13.5</v>
      </c>
      <c r="E92" s="34" cm="1">
        <f t="array" ref="E92">SUMPRODUCT(('PT Storengy'!$B$8:$K$372)*('PT Storengy'!$A$8:$A$372=$A92)*('PT Storengy'!$A$5:$J$5=$A$6)*('PT Storengy'!$B$7:$K$7=$A$7))</f>
        <v>0</v>
      </c>
      <c r="F92" s="36">
        <f t="shared" ca="1" si="12"/>
        <v>0</v>
      </c>
      <c r="G92" s="54">
        <f t="shared" ca="1" si="13"/>
        <v>0</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0.41536189069423929</v>
      </c>
      <c r="I92" s="95">
        <f t="shared" ca="1" si="8"/>
        <v>0</v>
      </c>
      <c r="K92" s="36">
        <f t="shared" ca="1" si="7"/>
        <v>0</v>
      </c>
      <c r="L92" s="54">
        <f t="shared" ca="1" si="9"/>
        <v>0</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0.41536189069423929</v>
      </c>
      <c r="N92" s="72">
        <f t="shared" ca="1" si="10"/>
        <v>0</v>
      </c>
    </row>
    <row r="93" spans="1:14" x14ac:dyDescent="0.35">
      <c r="A93" s="32">
        <f t="shared" si="11"/>
        <v>46037</v>
      </c>
      <c r="B93" s="70" cm="1">
        <f t="array" aca="1" ref="B93" ca="1">_xlfn.XLOOKUP(A93,INDIRECT($A$5&amp;"!$AJ$41:$AJ$406"),INDIRECT($A$5&amp;"!$An$41:$An$406"))*SUM($F$3:$I$3)</f>
        <v>0</v>
      </c>
      <c r="C93" s="70" cm="1">
        <f t="array" aca="1" ref="C93" ca="1">_xlfn.XLOOKUP(A93,INDIRECT($A$5&amp;"!$AJ$41:$AJ$406"),INDIRECT($A$5&amp;"!$Ak$41:$Ak$406"))*SUM($F$3:$I$3)</f>
        <v>0</v>
      </c>
      <c r="D93" s="70" cm="1">
        <f t="array" aca="1" ref="D93" ca="1">_xlfn.XLOOKUP(A93,INDIRECT($A$5&amp;"!$AJ$41:$AJ$406"),INDIRECT($A$5&amp;"!$AO$41:$AO$406"))*SUM($F$3:$I$3)</f>
        <v>13.5</v>
      </c>
      <c r="E93" s="34" cm="1">
        <f t="array" ref="E93">SUMPRODUCT(('PT Storengy'!$B$8:$K$372)*('PT Storengy'!$A$8:$A$372=$A93)*('PT Storengy'!$A$5:$J$5=$A$6)*('PT Storengy'!$B$7:$K$7=$A$7))</f>
        <v>0</v>
      </c>
      <c r="F93" s="36">
        <f t="shared" ca="1" si="12"/>
        <v>0</v>
      </c>
      <c r="G93" s="54">
        <f t="shared" ca="1" si="13"/>
        <v>0</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0.41536189069423929</v>
      </c>
      <c r="I93" s="95">
        <f t="shared" ca="1" si="8"/>
        <v>0</v>
      </c>
      <c r="K93" s="36">
        <f t="shared" ca="1" si="7"/>
        <v>0</v>
      </c>
      <c r="L93" s="54">
        <f t="shared" ca="1" si="9"/>
        <v>0</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0.41536189069423929</v>
      </c>
      <c r="N93" s="72">
        <f t="shared" ca="1" si="10"/>
        <v>0</v>
      </c>
    </row>
    <row r="94" spans="1:14" x14ac:dyDescent="0.35">
      <c r="A94" s="32">
        <f t="shared" si="11"/>
        <v>46038</v>
      </c>
      <c r="B94" s="70" cm="1">
        <f t="array" aca="1" ref="B94" ca="1">_xlfn.XLOOKUP(A94,INDIRECT($A$5&amp;"!$AJ$41:$AJ$406"),INDIRECT($A$5&amp;"!$An$41:$An$406"))*SUM($F$3:$I$3)</f>
        <v>0</v>
      </c>
      <c r="C94" s="70" cm="1">
        <f t="array" aca="1" ref="C94" ca="1">_xlfn.XLOOKUP(A94,INDIRECT($A$5&amp;"!$AJ$41:$AJ$406"),INDIRECT($A$5&amp;"!$Ak$41:$Ak$406"))*SUM($F$3:$I$3)</f>
        <v>0</v>
      </c>
      <c r="D94" s="70" cm="1">
        <f t="array" aca="1" ref="D94" ca="1">_xlfn.XLOOKUP(A94,INDIRECT($A$5&amp;"!$AJ$41:$AJ$406"),INDIRECT($A$5&amp;"!$AO$41:$AO$406"))*SUM($F$3:$I$3)</f>
        <v>13.5</v>
      </c>
      <c r="E94" s="34" cm="1">
        <f t="array" ref="E94">SUMPRODUCT(('PT Storengy'!$B$8:$K$372)*('PT Storengy'!$A$8:$A$372=$A94)*('PT Storengy'!$A$5:$J$5=$A$6)*('PT Storengy'!$B$7:$K$7=$A$7))</f>
        <v>0</v>
      </c>
      <c r="F94" s="36">
        <f t="shared" ca="1" si="12"/>
        <v>0</v>
      </c>
      <c r="G94" s="54">
        <f t="shared" ca="1" si="13"/>
        <v>0</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0.41536189069423929</v>
      </c>
      <c r="I94" s="95">
        <f t="shared" ca="1" si="8"/>
        <v>0</v>
      </c>
      <c r="K94" s="36">
        <f t="shared" ca="1" si="7"/>
        <v>0</v>
      </c>
      <c r="L94" s="54">
        <f t="shared" ca="1" si="9"/>
        <v>0</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0.41536189069423929</v>
      </c>
      <c r="N94" s="72">
        <f t="shared" ca="1" si="10"/>
        <v>0</v>
      </c>
    </row>
    <row r="95" spans="1:14" x14ac:dyDescent="0.35">
      <c r="A95" s="32">
        <f t="shared" si="11"/>
        <v>46039</v>
      </c>
      <c r="B95" s="70" cm="1">
        <f t="array" aca="1" ref="B95" ca="1">_xlfn.XLOOKUP(A95,INDIRECT($A$5&amp;"!$AJ$41:$AJ$406"),INDIRECT($A$5&amp;"!$An$41:$An$406"))*SUM($F$3:$I$3)</f>
        <v>0</v>
      </c>
      <c r="C95" s="70" cm="1">
        <f t="array" aca="1" ref="C95" ca="1">_xlfn.XLOOKUP(A95,INDIRECT($A$5&amp;"!$AJ$41:$AJ$406"),INDIRECT($A$5&amp;"!$Ak$41:$Ak$406"))*SUM($F$3:$I$3)</f>
        <v>0</v>
      </c>
      <c r="D95" s="70" cm="1">
        <f t="array" aca="1" ref="D95" ca="1">_xlfn.XLOOKUP(A95,INDIRECT($A$5&amp;"!$AJ$41:$AJ$406"),INDIRECT($A$5&amp;"!$AO$41:$AO$406"))*SUM($F$3:$I$3)</f>
        <v>13.5</v>
      </c>
      <c r="E95" s="34" cm="1">
        <f t="array" ref="E95">SUMPRODUCT(('PT Storengy'!$B$8:$K$372)*('PT Storengy'!$A$8:$A$372=$A95)*('PT Storengy'!$A$5:$J$5=$A$6)*('PT Storengy'!$B$7:$K$7=$A$7))</f>
        <v>0</v>
      </c>
      <c r="F95" s="36">
        <f t="shared" ca="1" si="12"/>
        <v>0</v>
      </c>
      <c r="G95" s="54">
        <f t="shared" ca="1" si="13"/>
        <v>0</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0.41536189069423929</v>
      </c>
      <c r="I95" s="95">
        <f t="shared" ca="1" si="8"/>
        <v>0</v>
      </c>
      <c r="K95" s="36">
        <f t="shared" ca="1" si="7"/>
        <v>0</v>
      </c>
      <c r="L95" s="54">
        <f t="shared" ca="1" si="9"/>
        <v>0</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0.41536189069423929</v>
      </c>
      <c r="N95" s="72">
        <f t="shared" ca="1" si="10"/>
        <v>0</v>
      </c>
    </row>
    <row r="96" spans="1:14" x14ac:dyDescent="0.35">
      <c r="A96" s="32">
        <f t="shared" si="11"/>
        <v>46040</v>
      </c>
      <c r="B96" s="70" cm="1">
        <f t="array" aca="1" ref="B96" ca="1">_xlfn.XLOOKUP(A96,INDIRECT($A$5&amp;"!$AJ$41:$AJ$406"),INDIRECT($A$5&amp;"!$An$41:$An$406"))*SUM($F$3:$I$3)</f>
        <v>0</v>
      </c>
      <c r="C96" s="70" cm="1">
        <f t="array" aca="1" ref="C96" ca="1">_xlfn.XLOOKUP(A96,INDIRECT($A$5&amp;"!$AJ$41:$AJ$406"),INDIRECT($A$5&amp;"!$Ak$41:$Ak$406"))*SUM($F$3:$I$3)</f>
        <v>0</v>
      </c>
      <c r="D96" s="70" cm="1">
        <f t="array" aca="1" ref="D96" ca="1">_xlfn.XLOOKUP(A96,INDIRECT($A$5&amp;"!$AJ$41:$AJ$406"),INDIRECT($A$5&amp;"!$AO$41:$AO$406"))*SUM($F$3:$I$3)</f>
        <v>13.5</v>
      </c>
      <c r="E96" s="34" cm="1">
        <f t="array" ref="E96">SUMPRODUCT(('PT Storengy'!$B$8:$K$372)*('PT Storengy'!$A$8:$A$372=$A96)*('PT Storengy'!$A$5:$J$5=$A$6)*('PT Storengy'!$B$7:$K$7=$A$7))</f>
        <v>0</v>
      </c>
      <c r="F96" s="36">
        <f t="shared" ca="1" si="12"/>
        <v>0</v>
      </c>
      <c r="G96" s="54">
        <f t="shared" ca="1" si="13"/>
        <v>0</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0.41536189069423929</v>
      </c>
      <c r="I96" s="95">
        <f t="shared" ca="1" si="8"/>
        <v>0</v>
      </c>
      <c r="K96" s="36">
        <f t="shared" ca="1" si="7"/>
        <v>0</v>
      </c>
      <c r="L96" s="54">
        <f t="shared" ca="1" si="9"/>
        <v>0</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0.41536189069423929</v>
      </c>
      <c r="N96" s="72">
        <f t="shared" ca="1" si="10"/>
        <v>0</v>
      </c>
    </row>
    <row r="97" spans="1:14" x14ac:dyDescent="0.35">
      <c r="A97" s="32">
        <f t="shared" si="11"/>
        <v>46041</v>
      </c>
      <c r="B97" s="70" cm="1">
        <f t="array" aca="1" ref="B97" ca="1">_xlfn.XLOOKUP(A97,INDIRECT($A$5&amp;"!$AJ$41:$AJ$406"),INDIRECT($A$5&amp;"!$An$41:$An$406"))*SUM($F$3:$I$3)</f>
        <v>0</v>
      </c>
      <c r="C97" s="70" cm="1">
        <f t="array" aca="1" ref="C97" ca="1">_xlfn.XLOOKUP(A97,INDIRECT($A$5&amp;"!$AJ$41:$AJ$406"),INDIRECT($A$5&amp;"!$Ak$41:$Ak$406"))*SUM($F$3:$I$3)</f>
        <v>0</v>
      </c>
      <c r="D97" s="70" cm="1">
        <f t="array" aca="1" ref="D97" ca="1">_xlfn.XLOOKUP(A97,INDIRECT($A$5&amp;"!$AJ$41:$AJ$406"),INDIRECT($A$5&amp;"!$AO$41:$AO$406"))*SUM($F$3:$I$3)</f>
        <v>13.5</v>
      </c>
      <c r="E97" s="34" cm="1">
        <f t="array" ref="E97">SUMPRODUCT(('PT Storengy'!$B$8:$K$372)*('PT Storengy'!$A$8:$A$372=$A97)*('PT Storengy'!$A$5:$J$5=$A$6)*('PT Storengy'!$B$7:$K$7=$A$7))</f>
        <v>0</v>
      </c>
      <c r="F97" s="36">
        <f t="shared" ca="1" si="12"/>
        <v>0</v>
      </c>
      <c r="G97" s="54">
        <f t="shared" ca="1" si="13"/>
        <v>0</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0.41536189069423929</v>
      </c>
      <c r="I97" s="95">
        <f t="shared" ca="1" si="8"/>
        <v>0</v>
      </c>
      <c r="K97" s="36">
        <f t="shared" ca="1" si="7"/>
        <v>0</v>
      </c>
      <c r="L97" s="54">
        <f t="shared" ca="1" si="9"/>
        <v>0</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0.41536189069423929</v>
      </c>
      <c r="N97" s="72">
        <f t="shared" ca="1" si="10"/>
        <v>0</v>
      </c>
    </row>
    <row r="98" spans="1:14" x14ac:dyDescent="0.35">
      <c r="A98" s="32">
        <f t="shared" si="11"/>
        <v>46042</v>
      </c>
      <c r="B98" s="70" cm="1">
        <f t="array" aca="1" ref="B98" ca="1">_xlfn.XLOOKUP(A98,INDIRECT($A$5&amp;"!$AJ$41:$AJ$406"),INDIRECT($A$5&amp;"!$An$41:$An$406"))*SUM($F$3:$I$3)</f>
        <v>0</v>
      </c>
      <c r="C98" s="70" cm="1">
        <f t="array" aca="1" ref="C98" ca="1">_xlfn.XLOOKUP(A98,INDIRECT($A$5&amp;"!$AJ$41:$AJ$406"),INDIRECT($A$5&amp;"!$Ak$41:$Ak$406"))*SUM($F$3:$I$3)</f>
        <v>0</v>
      </c>
      <c r="D98" s="70" cm="1">
        <f t="array" aca="1" ref="D98" ca="1">_xlfn.XLOOKUP(A98,INDIRECT($A$5&amp;"!$AJ$41:$AJ$406"),INDIRECT($A$5&amp;"!$AO$41:$AO$406"))*SUM($F$3:$I$3)</f>
        <v>13.5</v>
      </c>
      <c r="E98" s="34" cm="1">
        <f t="array" ref="E98">SUMPRODUCT(('PT Storengy'!$B$8:$K$372)*('PT Storengy'!$A$8:$A$372=$A98)*('PT Storengy'!$A$5:$J$5=$A$6)*('PT Storengy'!$B$7:$K$7=$A$7))</f>
        <v>0</v>
      </c>
      <c r="F98" s="36">
        <f t="shared" ca="1" si="12"/>
        <v>0</v>
      </c>
      <c r="G98" s="54">
        <f t="shared" ca="1" si="13"/>
        <v>0</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0.41536189069423929</v>
      </c>
      <c r="I98" s="95">
        <f t="shared" ca="1" si="8"/>
        <v>0</v>
      </c>
      <c r="K98" s="36">
        <f t="shared" ca="1" si="7"/>
        <v>0</v>
      </c>
      <c r="L98" s="54">
        <f t="shared" ca="1" si="9"/>
        <v>0</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0.41536189069423929</v>
      </c>
      <c r="N98" s="72">
        <f t="shared" ca="1" si="10"/>
        <v>0</v>
      </c>
    </row>
    <row r="99" spans="1:14" x14ac:dyDescent="0.35">
      <c r="A99" s="32">
        <f t="shared" si="11"/>
        <v>46043</v>
      </c>
      <c r="B99" s="70" cm="1">
        <f t="array" aca="1" ref="B99" ca="1">_xlfn.XLOOKUP(A99,INDIRECT($A$5&amp;"!$AJ$41:$AJ$406"),INDIRECT($A$5&amp;"!$An$41:$An$406"))*SUM($F$3:$I$3)</f>
        <v>0</v>
      </c>
      <c r="C99" s="70" cm="1">
        <f t="array" aca="1" ref="C99" ca="1">_xlfn.XLOOKUP(A99,INDIRECT($A$5&amp;"!$AJ$41:$AJ$406"),INDIRECT($A$5&amp;"!$Ak$41:$Ak$406"))*SUM($F$3:$I$3)</f>
        <v>0</v>
      </c>
      <c r="D99" s="70" cm="1">
        <f t="array" aca="1" ref="D99" ca="1">_xlfn.XLOOKUP(A99,INDIRECT($A$5&amp;"!$AJ$41:$AJ$406"),INDIRECT($A$5&amp;"!$AO$41:$AO$406"))*SUM($F$3:$I$3)</f>
        <v>13.5</v>
      </c>
      <c r="E99" s="34" cm="1">
        <f t="array" ref="E99">SUMPRODUCT(('PT Storengy'!$B$8:$K$372)*('PT Storengy'!$A$8:$A$372=$A99)*('PT Storengy'!$A$5:$J$5=$A$6)*('PT Storengy'!$B$7:$K$7=$A$7))</f>
        <v>0</v>
      </c>
      <c r="F99" s="36">
        <f t="shared" ca="1" si="12"/>
        <v>0</v>
      </c>
      <c r="G99" s="54">
        <f t="shared" ca="1" si="13"/>
        <v>0</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0.41536189069423929</v>
      </c>
      <c r="I99" s="95">
        <f t="shared" ca="1" si="8"/>
        <v>0</v>
      </c>
      <c r="K99" s="36">
        <f t="shared" ca="1" si="7"/>
        <v>0</v>
      </c>
      <c r="L99" s="54">
        <f t="shared" ca="1" si="9"/>
        <v>0</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0.41536189069423929</v>
      </c>
      <c r="N99" s="72">
        <f t="shared" ca="1" si="10"/>
        <v>0</v>
      </c>
    </row>
    <row r="100" spans="1:14" x14ac:dyDescent="0.35">
      <c r="A100" s="32">
        <f t="shared" si="11"/>
        <v>46044</v>
      </c>
      <c r="B100" s="70" cm="1">
        <f t="array" aca="1" ref="B100" ca="1">_xlfn.XLOOKUP(A100,INDIRECT($A$5&amp;"!$AJ$41:$AJ$406"),INDIRECT($A$5&amp;"!$An$41:$An$406"))*SUM($F$3:$I$3)</f>
        <v>0</v>
      </c>
      <c r="C100" s="70" cm="1">
        <f t="array" aca="1" ref="C100" ca="1">_xlfn.XLOOKUP(A100,INDIRECT($A$5&amp;"!$AJ$41:$AJ$406"),INDIRECT($A$5&amp;"!$Ak$41:$Ak$406"))*SUM($F$3:$I$3)</f>
        <v>0</v>
      </c>
      <c r="D100" s="70" cm="1">
        <f t="array" aca="1" ref="D100" ca="1">_xlfn.XLOOKUP(A100,INDIRECT($A$5&amp;"!$AJ$41:$AJ$406"),INDIRECT($A$5&amp;"!$AO$41:$AO$406"))*SUM($F$3:$I$3)</f>
        <v>13.5</v>
      </c>
      <c r="E100" s="34" cm="1">
        <f t="array" ref="E100">SUMPRODUCT(('PT Storengy'!$B$8:$K$372)*('PT Storengy'!$A$8:$A$372=$A100)*('PT Storengy'!$A$5:$J$5=$A$6)*('PT Storengy'!$B$7:$K$7=$A$7))</f>
        <v>0</v>
      </c>
      <c r="F100" s="36">
        <f t="shared" ca="1" si="12"/>
        <v>0</v>
      </c>
      <c r="G100" s="54">
        <f t="shared" ca="1" si="13"/>
        <v>0</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0.41536189069423929</v>
      </c>
      <c r="I100" s="95">
        <f t="shared" ca="1" si="8"/>
        <v>0</v>
      </c>
      <c r="K100" s="36">
        <f t="shared" ca="1" si="7"/>
        <v>0</v>
      </c>
      <c r="L100" s="54">
        <f t="shared" ca="1" si="9"/>
        <v>0</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0.41536189069423929</v>
      </c>
      <c r="N100" s="72">
        <f t="shared" ca="1" si="10"/>
        <v>0</v>
      </c>
    </row>
    <row r="101" spans="1:14" x14ac:dyDescent="0.35">
      <c r="A101" s="32">
        <f t="shared" si="11"/>
        <v>46045</v>
      </c>
      <c r="B101" s="70" cm="1">
        <f t="array" aca="1" ref="B101" ca="1">_xlfn.XLOOKUP(A101,INDIRECT($A$5&amp;"!$AJ$41:$AJ$406"),INDIRECT($A$5&amp;"!$An$41:$An$406"))*SUM($F$3:$I$3)</f>
        <v>0</v>
      </c>
      <c r="C101" s="70" cm="1">
        <f t="array" aca="1" ref="C101" ca="1">_xlfn.XLOOKUP(A101,INDIRECT($A$5&amp;"!$AJ$41:$AJ$406"),INDIRECT($A$5&amp;"!$Ak$41:$Ak$406"))*SUM($F$3:$I$3)</f>
        <v>0</v>
      </c>
      <c r="D101" s="70" cm="1">
        <f t="array" aca="1" ref="D101" ca="1">_xlfn.XLOOKUP(A101,INDIRECT($A$5&amp;"!$AJ$41:$AJ$406"),INDIRECT($A$5&amp;"!$AO$41:$AO$406"))*SUM($F$3:$I$3)</f>
        <v>13.5</v>
      </c>
      <c r="E101" s="34" cm="1">
        <f t="array" ref="E101">SUMPRODUCT(('PT Storengy'!$B$8:$K$372)*('PT Storengy'!$A$8:$A$372=$A101)*('PT Storengy'!$A$5:$J$5=$A$6)*('PT Storengy'!$B$7:$K$7=$A$7))</f>
        <v>0</v>
      </c>
      <c r="F101" s="36">
        <f t="shared" ca="1" si="12"/>
        <v>0</v>
      </c>
      <c r="G101" s="54">
        <f t="shared" ca="1" si="13"/>
        <v>0</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0.41536189069423929</v>
      </c>
      <c r="I101" s="95">
        <f t="shared" ca="1" si="8"/>
        <v>0</v>
      </c>
      <c r="K101" s="36">
        <f t="shared" ca="1" si="7"/>
        <v>0</v>
      </c>
      <c r="L101" s="54">
        <f t="shared" ca="1" si="9"/>
        <v>0</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0.41536189069423929</v>
      </c>
      <c r="N101" s="72">
        <f t="shared" ca="1" si="10"/>
        <v>0</v>
      </c>
    </row>
    <row r="102" spans="1:14" x14ac:dyDescent="0.35">
      <c r="A102" s="32">
        <f t="shared" si="11"/>
        <v>46046</v>
      </c>
      <c r="B102" s="70" cm="1">
        <f t="array" aca="1" ref="B102" ca="1">_xlfn.XLOOKUP(A102,INDIRECT($A$5&amp;"!$AJ$41:$AJ$406"),INDIRECT($A$5&amp;"!$An$41:$An$406"))*SUM($F$3:$I$3)</f>
        <v>0</v>
      </c>
      <c r="C102" s="70" cm="1">
        <f t="array" aca="1" ref="C102" ca="1">_xlfn.XLOOKUP(A102,INDIRECT($A$5&amp;"!$AJ$41:$AJ$406"),INDIRECT($A$5&amp;"!$Ak$41:$Ak$406"))*SUM($F$3:$I$3)</f>
        <v>0</v>
      </c>
      <c r="D102" s="70" cm="1">
        <f t="array" aca="1" ref="D102" ca="1">_xlfn.XLOOKUP(A102,INDIRECT($A$5&amp;"!$AJ$41:$AJ$406"),INDIRECT($A$5&amp;"!$AO$41:$AO$406"))*SUM($F$3:$I$3)</f>
        <v>13.5</v>
      </c>
      <c r="E102" s="34" cm="1">
        <f t="array" ref="E102">SUMPRODUCT(('PT Storengy'!$B$8:$K$372)*('PT Storengy'!$A$8:$A$372=$A102)*('PT Storengy'!$A$5:$J$5=$A$6)*('PT Storengy'!$B$7:$K$7=$A$7))</f>
        <v>0</v>
      </c>
      <c r="F102" s="36">
        <f t="shared" ca="1" si="12"/>
        <v>0</v>
      </c>
      <c r="G102" s="54">
        <f t="shared" ca="1" si="13"/>
        <v>0</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0.41536189069423929</v>
      </c>
      <c r="I102" s="95">
        <f t="shared" ca="1" si="8"/>
        <v>0</v>
      </c>
      <c r="K102" s="36">
        <f t="shared" ca="1" si="7"/>
        <v>0</v>
      </c>
      <c r="L102" s="54">
        <f t="shared" ca="1" si="9"/>
        <v>0</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0.41536189069423929</v>
      </c>
      <c r="N102" s="72">
        <f t="shared" ca="1" si="10"/>
        <v>0</v>
      </c>
    </row>
    <row r="103" spans="1:14" x14ac:dyDescent="0.35">
      <c r="A103" s="32">
        <f t="shared" si="11"/>
        <v>46047</v>
      </c>
      <c r="B103" s="70" cm="1">
        <f t="array" aca="1" ref="B103" ca="1">_xlfn.XLOOKUP(A103,INDIRECT($A$5&amp;"!$AJ$41:$AJ$406"),INDIRECT($A$5&amp;"!$An$41:$An$406"))*SUM($F$3:$I$3)</f>
        <v>0</v>
      </c>
      <c r="C103" s="70" cm="1">
        <f t="array" aca="1" ref="C103" ca="1">_xlfn.XLOOKUP(A103,INDIRECT($A$5&amp;"!$AJ$41:$AJ$406"),INDIRECT($A$5&amp;"!$Ak$41:$Ak$406"))*SUM($F$3:$I$3)</f>
        <v>0</v>
      </c>
      <c r="D103" s="70" cm="1">
        <f t="array" aca="1" ref="D103" ca="1">_xlfn.XLOOKUP(A103,INDIRECT($A$5&amp;"!$AJ$41:$AJ$406"),INDIRECT($A$5&amp;"!$AO$41:$AO$406"))*SUM($F$3:$I$3)</f>
        <v>13.5</v>
      </c>
      <c r="E103" s="34" cm="1">
        <f t="array" ref="E103">SUMPRODUCT(('PT Storengy'!$B$8:$K$372)*('PT Storengy'!$A$8:$A$372=$A103)*('PT Storengy'!$A$5:$J$5=$A$6)*('PT Storengy'!$B$7:$K$7=$A$7))</f>
        <v>0</v>
      </c>
      <c r="F103" s="36">
        <f t="shared" ca="1" si="12"/>
        <v>0</v>
      </c>
      <c r="G103" s="54">
        <f t="shared" ca="1" si="13"/>
        <v>0</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0.41536189069423929</v>
      </c>
      <c r="I103" s="95">
        <f t="shared" ca="1" si="8"/>
        <v>0</v>
      </c>
      <c r="K103" s="36">
        <f t="shared" ca="1" si="7"/>
        <v>0</v>
      </c>
      <c r="L103" s="54">
        <f t="shared" ca="1" si="9"/>
        <v>0</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0.41536189069423929</v>
      </c>
      <c r="N103" s="72">
        <f t="shared" ca="1" si="10"/>
        <v>0</v>
      </c>
    </row>
    <row r="104" spans="1:14" x14ac:dyDescent="0.35">
      <c r="A104" s="32">
        <f t="shared" si="11"/>
        <v>46048</v>
      </c>
      <c r="B104" s="70" cm="1">
        <f t="array" aca="1" ref="B104" ca="1">_xlfn.XLOOKUP(A104,INDIRECT($A$5&amp;"!$AJ$41:$AJ$406"),INDIRECT($A$5&amp;"!$An$41:$An$406"))*SUM($F$3:$I$3)</f>
        <v>0</v>
      </c>
      <c r="C104" s="70" cm="1">
        <f t="array" aca="1" ref="C104" ca="1">_xlfn.XLOOKUP(A104,INDIRECT($A$5&amp;"!$AJ$41:$AJ$406"),INDIRECT($A$5&amp;"!$Ak$41:$Ak$406"))*SUM($F$3:$I$3)</f>
        <v>0</v>
      </c>
      <c r="D104" s="70" cm="1">
        <f t="array" aca="1" ref="D104" ca="1">_xlfn.XLOOKUP(A104,INDIRECT($A$5&amp;"!$AJ$41:$AJ$406"),INDIRECT($A$5&amp;"!$AO$41:$AO$406"))*SUM($F$3:$I$3)</f>
        <v>13.5</v>
      </c>
      <c r="E104" s="34" cm="1">
        <f t="array" ref="E104">SUMPRODUCT(('PT Storengy'!$B$8:$K$372)*('PT Storengy'!$A$8:$A$372=$A104)*('PT Storengy'!$A$5:$J$5=$A$6)*('PT Storengy'!$B$7:$K$7=$A$7))</f>
        <v>0</v>
      </c>
      <c r="F104" s="36">
        <f t="shared" ca="1" si="12"/>
        <v>0</v>
      </c>
      <c r="G104" s="54">
        <f t="shared" ca="1" si="13"/>
        <v>0</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0.41536189069423929</v>
      </c>
      <c r="I104" s="95">
        <f t="shared" ca="1" si="8"/>
        <v>0</v>
      </c>
      <c r="K104" s="36">
        <f t="shared" ca="1" si="7"/>
        <v>0</v>
      </c>
      <c r="L104" s="54">
        <f t="shared" ca="1" si="9"/>
        <v>0</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0.41536189069423929</v>
      </c>
      <c r="N104" s="72">
        <f t="shared" ca="1" si="10"/>
        <v>0</v>
      </c>
    </row>
    <row r="105" spans="1:14" x14ac:dyDescent="0.35">
      <c r="A105" s="32">
        <f t="shared" si="11"/>
        <v>46049</v>
      </c>
      <c r="B105" s="70" cm="1">
        <f t="array" aca="1" ref="B105" ca="1">_xlfn.XLOOKUP(A105,INDIRECT($A$5&amp;"!$AJ$41:$AJ$406"),INDIRECT($A$5&amp;"!$An$41:$An$406"))*SUM($F$3:$I$3)</f>
        <v>0</v>
      </c>
      <c r="C105" s="70" cm="1">
        <f t="array" aca="1" ref="C105" ca="1">_xlfn.XLOOKUP(A105,INDIRECT($A$5&amp;"!$AJ$41:$AJ$406"),INDIRECT($A$5&amp;"!$Ak$41:$Ak$406"))*SUM($F$3:$I$3)</f>
        <v>0</v>
      </c>
      <c r="D105" s="70" cm="1">
        <f t="array" aca="1" ref="D105" ca="1">_xlfn.XLOOKUP(A105,INDIRECT($A$5&amp;"!$AJ$41:$AJ$406"),INDIRECT($A$5&amp;"!$AO$41:$AO$406"))*SUM($F$3:$I$3)</f>
        <v>13.5</v>
      </c>
      <c r="E105" s="34" cm="1">
        <f t="array" ref="E105">SUMPRODUCT(('PT Storengy'!$B$8:$K$372)*('PT Storengy'!$A$8:$A$372=$A105)*('PT Storengy'!$A$5:$J$5=$A$6)*('PT Storengy'!$B$7:$K$7=$A$7))</f>
        <v>0</v>
      </c>
      <c r="F105" s="36">
        <f t="shared" ca="1" si="12"/>
        <v>0</v>
      </c>
      <c r="G105" s="54">
        <f t="shared" ca="1" si="13"/>
        <v>0</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0.41536189069423929</v>
      </c>
      <c r="I105" s="95">
        <f t="shared" ca="1" si="8"/>
        <v>0</v>
      </c>
      <c r="K105" s="36">
        <f t="shared" ca="1" si="7"/>
        <v>0</v>
      </c>
      <c r="L105" s="54">
        <f t="shared" ca="1" si="9"/>
        <v>0</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0.41536189069423929</v>
      </c>
      <c r="N105" s="72">
        <f t="shared" ca="1" si="10"/>
        <v>0</v>
      </c>
    </row>
    <row r="106" spans="1:14" x14ac:dyDescent="0.35">
      <c r="A106" s="32">
        <f t="shared" si="11"/>
        <v>46050</v>
      </c>
      <c r="B106" s="70" cm="1">
        <f t="array" aca="1" ref="B106" ca="1">_xlfn.XLOOKUP(A106,INDIRECT($A$5&amp;"!$AJ$41:$AJ$406"),INDIRECT($A$5&amp;"!$An$41:$An$406"))*SUM($F$3:$I$3)</f>
        <v>0</v>
      </c>
      <c r="C106" s="70" cm="1">
        <f t="array" aca="1" ref="C106" ca="1">_xlfn.XLOOKUP(A106,INDIRECT($A$5&amp;"!$AJ$41:$AJ$406"),INDIRECT($A$5&amp;"!$Ak$41:$Ak$406"))*SUM($F$3:$I$3)</f>
        <v>0</v>
      </c>
      <c r="D106" s="70" cm="1">
        <f t="array" aca="1" ref="D106" ca="1">_xlfn.XLOOKUP(A106,INDIRECT($A$5&amp;"!$AJ$41:$AJ$406"),INDIRECT($A$5&amp;"!$AO$41:$AO$406"))*SUM($F$3:$I$3)</f>
        <v>13.5</v>
      </c>
      <c r="E106" s="34" cm="1">
        <f t="array" ref="E106">SUMPRODUCT(('PT Storengy'!$B$8:$K$372)*('PT Storengy'!$A$8:$A$372=$A106)*('PT Storengy'!$A$5:$J$5=$A$6)*('PT Storengy'!$B$7:$K$7=$A$7))</f>
        <v>0</v>
      </c>
      <c r="F106" s="36">
        <f t="shared" ca="1" si="12"/>
        <v>0</v>
      </c>
      <c r="G106" s="54">
        <f t="shared" ca="1" si="13"/>
        <v>0</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0.41536189069423929</v>
      </c>
      <c r="I106" s="95">
        <f t="shared" ca="1" si="8"/>
        <v>0</v>
      </c>
      <c r="K106" s="36">
        <f t="shared" ca="1" si="7"/>
        <v>0</v>
      </c>
      <c r="L106" s="54">
        <f t="shared" ca="1" si="9"/>
        <v>0</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0.41536189069423929</v>
      </c>
      <c r="N106" s="72">
        <f t="shared" ca="1" si="10"/>
        <v>0</v>
      </c>
    </row>
    <row r="107" spans="1:14" x14ac:dyDescent="0.35">
      <c r="A107" s="32">
        <f t="shared" si="11"/>
        <v>46051</v>
      </c>
      <c r="B107" s="70" cm="1">
        <f t="array" aca="1" ref="B107" ca="1">_xlfn.XLOOKUP(A107,INDIRECT($A$5&amp;"!$AJ$41:$AJ$406"),INDIRECT($A$5&amp;"!$An$41:$An$406"))*SUM($F$3:$I$3)</f>
        <v>0</v>
      </c>
      <c r="C107" s="70" cm="1">
        <f t="array" aca="1" ref="C107" ca="1">_xlfn.XLOOKUP(A107,INDIRECT($A$5&amp;"!$AJ$41:$AJ$406"),INDIRECT($A$5&amp;"!$Ak$41:$Ak$406"))*SUM($F$3:$I$3)</f>
        <v>0</v>
      </c>
      <c r="D107" s="70" cm="1">
        <f t="array" aca="1" ref="D107" ca="1">_xlfn.XLOOKUP(A107,INDIRECT($A$5&amp;"!$AJ$41:$AJ$406"),INDIRECT($A$5&amp;"!$AO$41:$AO$406"))*SUM($F$3:$I$3)</f>
        <v>13.5</v>
      </c>
      <c r="E107" s="34" cm="1">
        <f t="array" ref="E107">SUMPRODUCT(('PT Storengy'!$B$8:$K$372)*('PT Storengy'!$A$8:$A$372=$A107)*('PT Storengy'!$A$5:$J$5=$A$6)*('PT Storengy'!$B$7:$K$7=$A$7))</f>
        <v>0</v>
      </c>
      <c r="F107" s="36">
        <f t="shared" ca="1" si="12"/>
        <v>0</v>
      </c>
      <c r="G107" s="54">
        <f t="shared" ca="1" si="13"/>
        <v>0</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0.41536189069423929</v>
      </c>
      <c r="I107" s="95">
        <f t="shared" ca="1" si="8"/>
        <v>0</v>
      </c>
      <c r="K107" s="36">
        <f t="shared" ca="1" si="7"/>
        <v>0</v>
      </c>
      <c r="L107" s="54">
        <f t="shared" ca="1" si="9"/>
        <v>0</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0.41536189069423929</v>
      </c>
      <c r="N107" s="72">
        <f t="shared" ca="1" si="10"/>
        <v>0</v>
      </c>
    </row>
    <row r="108" spans="1:14" x14ac:dyDescent="0.35">
      <c r="A108" s="32">
        <f t="shared" si="11"/>
        <v>46052</v>
      </c>
      <c r="B108" s="70" cm="1">
        <f t="array" aca="1" ref="B108" ca="1">_xlfn.XLOOKUP(A108,INDIRECT($A$5&amp;"!$AJ$41:$AJ$406"),INDIRECT($A$5&amp;"!$An$41:$An$406"))*SUM($F$3:$I$3)</f>
        <v>0</v>
      </c>
      <c r="C108" s="70" cm="1">
        <f t="array" aca="1" ref="C108" ca="1">_xlfn.XLOOKUP(A108,INDIRECT($A$5&amp;"!$AJ$41:$AJ$406"),INDIRECT($A$5&amp;"!$Ak$41:$Ak$406"))*SUM($F$3:$I$3)</f>
        <v>0</v>
      </c>
      <c r="D108" s="70" cm="1">
        <f t="array" aca="1" ref="D108" ca="1">_xlfn.XLOOKUP(A108,INDIRECT($A$5&amp;"!$AJ$41:$AJ$406"),INDIRECT($A$5&amp;"!$AO$41:$AO$406"))*SUM($F$3:$I$3)</f>
        <v>13.5</v>
      </c>
      <c r="E108" s="34" cm="1">
        <f t="array" ref="E108">SUMPRODUCT(('PT Storengy'!$B$8:$K$372)*('PT Storengy'!$A$8:$A$372=$A108)*('PT Storengy'!$A$5:$J$5=$A$6)*('PT Storengy'!$B$7:$K$7=$A$7))</f>
        <v>0</v>
      </c>
      <c r="F108" s="36">
        <f t="shared" ca="1" si="12"/>
        <v>0</v>
      </c>
      <c r="G108" s="54">
        <f t="shared" ca="1" si="13"/>
        <v>0</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0.41536189069423929</v>
      </c>
      <c r="I108" s="95">
        <f t="shared" ca="1" si="8"/>
        <v>0</v>
      </c>
      <c r="K108" s="36">
        <f t="shared" ca="1" si="7"/>
        <v>0</v>
      </c>
      <c r="L108" s="54">
        <f t="shared" ca="1" si="9"/>
        <v>0</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0.41536189069423929</v>
      </c>
      <c r="N108" s="72">
        <f t="shared" ca="1" si="10"/>
        <v>0</v>
      </c>
    </row>
    <row r="109" spans="1:14" x14ac:dyDescent="0.35">
      <c r="A109" s="32">
        <f t="shared" si="11"/>
        <v>46053</v>
      </c>
      <c r="B109" s="70" cm="1">
        <f t="array" aca="1" ref="B109" ca="1">_xlfn.XLOOKUP(A109,INDIRECT($A$5&amp;"!$AJ$41:$AJ$406"),INDIRECT($A$5&amp;"!$An$41:$An$406"))*SUM($F$3:$I$3)</f>
        <v>0</v>
      </c>
      <c r="C109" s="70" cm="1">
        <f t="array" aca="1" ref="C109" ca="1">_xlfn.XLOOKUP(A109,INDIRECT($A$5&amp;"!$AJ$41:$AJ$406"),INDIRECT($A$5&amp;"!$Ak$41:$Ak$406"))*SUM($F$3:$I$3)</f>
        <v>0</v>
      </c>
      <c r="D109" s="70" cm="1">
        <f t="array" aca="1" ref="D109" ca="1">_xlfn.XLOOKUP(A109,INDIRECT($A$5&amp;"!$AJ$41:$AJ$406"),INDIRECT($A$5&amp;"!$AO$41:$AO$406"))*SUM($F$3:$I$3)</f>
        <v>13.5</v>
      </c>
      <c r="E109" s="34" cm="1">
        <f t="array" ref="E109">SUMPRODUCT(('PT Storengy'!$B$8:$K$372)*('PT Storengy'!$A$8:$A$372=$A109)*('PT Storengy'!$A$5:$J$5=$A$6)*('PT Storengy'!$B$7:$K$7=$A$7))</f>
        <v>0</v>
      </c>
      <c r="F109" s="36">
        <f t="shared" ca="1" si="12"/>
        <v>0</v>
      </c>
      <c r="G109" s="54">
        <f t="shared" ca="1" si="13"/>
        <v>0</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0.41536189069423929</v>
      </c>
      <c r="I109" s="95">
        <f t="shared" ca="1" si="8"/>
        <v>0</v>
      </c>
      <c r="K109" s="36">
        <f t="shared" ca="1" si="7"/>
        <v>0</v>
      </c>
      <c r="L109" s="54">
        <f t="shared" ca="1" si="9"/>
        <v>0</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0.41536189069423929</v>
      </c>
      <c r="N109" s="72">
        <f t="shared" ca="1" si="10"/>
        <v>0</v>
      </c>
    </row>
    <row r="110" spans="1:14" x14ac:dyDescent="0.35">
      <c r="A110" s="32">
        <f t="shared" si="11"/>
        <v>46054</v>
      </c>
      <c r="B110" s="70" cm="1">
        <f t="array" aca="1" ref="B110" ca="1">_xlfn.XLOOKUP(A110,INDIRECT($A$5&amp;"!$AJ$41:$AJ$406"),INDIRECT($A$5&amp;"!$An$41:$An$406"))*SUM($F$3:$I$3)</f>
        <v>0</v>
      </c>
      <c r="C110" s="70" cm="1">
        <f t="array" aca="1" ref="C110" ca="1">_xlfn.XLOOKUP(A110,INDIRECT($A$5&amp;"!$AJ$41:$AJ$406"),INDIRECT($A$5&amp;"!$Ak$41:$Ak$406"))*SUM($F$3:$I$3)</f>
        <v>0</v>
      </c>
      <c r="D110" s="70" cm="1">
        <f t="array" aca="1" ref="D110" ca="1">_xlfn.XLOOKUP(A110,INDIRECT($A$5&amp;"!$AJ$41:$AJ$406"),INDIRECT($A$5&amp;"!$AO$41:$AO$406"))*SUM($F$3:$I$3)</f>
        <v>13.5</v>
      </c>
      <c r="E110" s="34" cm="1">
        <f t="array" ref="E110">SUMPRODUCT(('PT Storengy'!$B$8:$K$372)*('PT Storengy'!$A$8:$A$372=$A110)*('PT Storengy'!$A$5:$J$5=$A$6)*('PT Storengy'!$B$7:$K$7=$A$7))</f>
        <v>0</v>
      </c>
      <c r="F110" s="36">
        <f t="shared" ca="1" si="12"/>
        <v>0</v>
      </c>
      <c r="G110" s="54">
        <f t="shared" ca="1" si="13"/>
        <v>0</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0.41536189069423929</v>
      </c>
      <c r="I110" s="95">
        <f t="shared" ca="1" si="8"/>
        <v>0</v>
      </c>
      <c r="K110" s="36">
        <f t="shared" ca="1" si="7"/>
        <v>0</v>
      </c>
      <c r="L110" s="54">
        <f t="shared" ca="1" si="9"/>
        <v>0</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0.41536189069423929</v>
      </c>
      <c r="N110" s="72">
        <f t="shared" ca="1" si="10"/>
        <v>0</v>
      </c>
    </row>
    <row r="111" spans="1:14" x14ac:dyDescent="0.35">
      <c r="A111" s="32">
        <f t="shared" si="11"/>
        <v>46055</v>
      </c>
      <c r="B111" s="70" cm="1">
        <f t="array" aca="1" ref="B111" ca="1">_xlfn.XLOOKUP(A111,INDIRECT($A$5&amp;"!$AJ$41:$AJ$406"),INDIRECT($A$5&amp;"!$An$41:$An$406"))*SUM($F$3:$I$3)</f>
        <v>0</v>
      </c>
      <c r="C111" s="70" cm="1">
        <f t="array" aca="1" ref="C111" ca="1">_xlfn.XLOOKUP(A111,INDIRECT($A$5&amp;"!$AJ$41:$AJ$406"),INDIRECT($A$5&amp;"!$Ak$41:$Ak$406"))*SUM($F$3:$I$3)</f>
        <v>0</v>
      </c>
      <c r="D111" s="70" cm="1">
        <f t="array" aca="1" ref="D111" ca="1">_xlfn.XLOOKUP(A111,INDIRECT($A$5&amp;"!$AJ$41:$AJ$406"),INDIRECT($A$5&amp;"!$AO$41:$AO$406"))*SUM($F$3:$I$3)</f>
        <v>13.5</v>
      </c>
      <c r="E111" s="34" cm="1">
        <f t="array" ref="E111">SUMPRODUCT(('PT Storengy'!$B$8:$K$372)*('PT Storengy'!$A$8:$A$372=$A111)*('PT Storengy'!$A$5:$J$5=$A$6)*('PT Storengy'!$B$7:$K$7=$A$7))</f>
        <v>0</v>
      </c>
      <c r="F111" s="36">
        <f t="shared" ca="1" si="12"/>
        <v>0</v>
      </c>
      <c r="G111" s="54">
        <f t="shared" ca="1" si="13"/>
        <v>0</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0.41536189069423929</v>
      </c>
      <c r="I111" s="95">
        <f t="shared" ca="1" si="8"/>
        <v>0</v>
      </c>
      <c r="K111" s="36">
        <f t="shared" ca="1" si="7"/>
        <v>0</v>
      </c>
      <c r="L111" s="54">
        <f t="shared" ca="1" si="9"/>
        <v>0</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0.41536189069423929</v>
      </c>
      <c r="N111" s="72">
        <f t="shared" ca="1" si="10"/>
        <v>0</v>
      </c>
    </row>
    <row r="112" spans="1:14" x14ac:dyDescent="0.35">
      <c r="A112" s="32">
        <f t="shared" si="11"/>
        <v>46056</v>
      </c>
      <c r="B112" s="70" cm="1">
        <f t="array" aca="1" ref="B112" ca="1">_xlfn.XLOOKUP(A112,INDIRECT($A$5&amp;"!$AJ$41:$AJ$406"),INDIRECT($A$5&amp;"!$An$41:$An$406"))*SUM($F$3:$I$3)</f>
        <v>0</v>
      </c>
      <c r="C112" s="70" cm="1">
        <f t="array" aca="1" ref="C112" ca="1">_xlfn.XLOOKUP(A112,INDIRECT($A$5&amp;"!$AJ$41:$AJ$406"),INDIRECT($A$5&amp;"!$Ak$41:$Ak$406"))*SUM($F$3:$I$3)</f>
        <v>0</v>
      </c>
      <c r="D112" s="70" cm="1">
        <f t="array" aca="1" ref="D112" ca="1">_xlfn.XLOOKUP(A112,INDIRECT($A$5&amp;"!$AJ$41:$AJ$406"),INDIRECT($A$5&amp;"!$AO$41:$AO$406"))*SUM($F$3:$I$3)</f>
        <v>13.5</v>
      </c>
      <c r="E112" s="34" cm="1">
        <f t="array" ref="E112">SUMPRODUCT(('PT Storengy'!$B$8:$K$372)*('PT Storengy'!$A$8:$A$372=$A112)*('PT Storengy'!$A$5:$J$5=$A$6)*('PT Storengy'!$B$7:$K$7=$A$7))</f>
        <v>0</v>
      </c>
      <c r="F112" s="36">
        <f t="shared" ca="1" si="12"/>
        <v>0</v>
      </c>
      <c r="G112" s="54">
        <f t="shared" ca="1" si="13"/>
        <v>0</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0.41536189069423929</v>
      </c>
      <c r="I112" s="95">
        <f t="shared" ca="1" si="8"/>
        <v>0</v>
      </c>
      <c r="K112" s="36">
        <f t="shared" ca="1" si="7"/>
        <v>0</v>
      </c>
      <c r="L112" s="54">
        <f t="shared" ca="1" si="9"/>
        <v>0</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0.41536189069423929</v>
      </c>
      <c r="N112" s="72">
        <f t="shared" ca="1" si="10"/>
        <v>0</v>
      </c>
    </row>
    <row r="113" spans="1:14" x14ac:dyDescent="0.35">
      <c r="A113" s="32">
        <f t="shared" si="11"/>
        <v>46057</v>
      </c>
      <c r="B113" s="70" cm="1">
        <f t="array" aca="1" ref="B113" ca="1">_xlfn.XLOOKUP(A113,INDIRECT($A$5&amp;"!$AJ$41:$AJ$406"),INDIRECT($A$5&amp;"!$An$41:$An$406"))*SUM($F$3:$I$3)</f>
        <v>0</v>
      </c>
      <c r="C113" s="70" cm="1">
        <f t="array" aca="1" ref="C113" ca="1">_xlfn.XLOOKUP(A113,INDIRECT($A$5&amp;"!$AJ$41:$AJ$406"),INDIRECT($A$5&amp;"!$Ak$41:$Ak$406"))*SUM($F$3:$I$3)</f>
        <v>0</v>
      </c>
      <c r="D113" s="70" cm="1">
        <f t="array" aca="1" ref="D113" ca="1">_xlfn.XLOOKUP(A113,INDIRECT($A$5&amp;"!$AJ$41:$AJ$406"),INDIRECT($A$5&amp;"!$AO$41:$AO$406"))*SUM($F$3:$I$3)</f>
        <v>13.5</v>
      </c>
      <c r="E113" s="34" cm="1">
        <f t="array" ref="E113">SUMPRODUCT(('PT Storengy'!$B$8:$K$372)*('PT Storengy'!$A$8:$A$372=$A113)*('PT Storengy'!$A$5:$J$5=$A$6)*('PT Storengy'!$B$7:$K$7=$A$7))</f>
        <v>0</v>
      </c>
      <c r="F113" s="36">
        <f t="shared" ca="1" si="12"/>
        <v>0</v>
      </c>
      <c r="G113" s="54">
        <f t="shared" ca="1" si="13"/>
        <v>0</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0.41536189069423929</v>
      </c>
      <c r="I113" s="95">
        <f t="shared" ca="1" si="8"/>
        <v>0</v>
      </c>
      <c r="K113" s="36">
        <f t="shared" ca="1" si="7"/>
        <v>0</v>
      </c>
      <c r="L113" s="54">
        <f t="shared" ca="1" si="9"/>
        <v>0</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0.41536189069423929</v>
      </c>
      <c r="N113" s="72">
        <f t="shared" ca="1" si="10"/>
        <v>0</v>
      </c>
    </row>
    <row r="114" spans="1:14" x14ac:dyDescent="0.35">
      <c r="A114" s="32">
        <f t="shared" si="11"/>
        <v>46058</v>
      </c>
      <c r="B114" s="70" cm="1">
        <f t="array" aca="1" ref="B114" ca="1">_xlfn.XLOOKUP(A114,INDIRECT($A$5&amp;"!$AJ$41:$AJ$406"),INDIRECT($A$5&amp;"!$An$41:$An$406"))*SUM($F$3:$I$3)</f>
        <v>0</v>
      </c>
      <c r="C114" s="70" cm="1">
        <f t="array" aca="1" ref="C114" ca="1">_xlfn.XLOOKUP(A114,INDIRECT($A$5&amp;"!$AJ$41:$AJ$406"),INDIRECT($A$5&amp;"!$Ak$41:$Ak$406"))*SUM($F$3:$I$3)</f>
        <v>0</v>
      </c>
      <c r="D114" s="70" cm="1">
        <f t="array" aca="1" ref="D114" ca="1">_xlfn.XLOOKUP(A114,INDIRECT($A$5&amp;"!$AJ$41:$AJ$406"),INDIRECT($A$5&amp;"!$AO$41:$AO$406"))*SUM($F$3:$I$3)</f>
        <v>13.5</v>
      </c>
      <c r="E114" s="34" cm="1">
        <f t="array" ref="E114">SUMPRODUCT(('PT Storengy'!$B$8:$K$372)*('PT Storengy'!$A$8:$A$372=$A114)*('PT Storengy'!$A$5:$J$5=$A$6)*('PT Storengy'!$B$7:$K$7=$A$7))</f>
        <v>0</v>
      </c>
      <c r="F114" s="36">
        <f t="shared" ca="1" si="12"/>
        <v>0</v>
      </c>
      <c r="G114" s="54">
        <f t="shared" ca="1" si="13"/>
        <v>0</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0.41536189069423929</v>
      </c>
      <c r="I114" s="95">
        <f t="shared" ca="1" si="8"/>
        <v>0</v>
      </c>
      <c r="K114" s="36">
        <f t="shared" ca="1" si="7"/>
        <v>0</v>
      </c>
      <c r="L114" s="54">
        <f t="shared" ca="1" si="9"/>
        <v>0</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0.41536189069423929</v>
      </c>
      <c r="N114" s="72">
        <f t="shared" ca="1" si="10"/>
        <v>0</v>
      </c>
    </row>
    <row r="115" spans="1:14" x14ac:dyDescent="0.35">
      <c r="A115" s="32">
        <f t="shared" si="11"/>
        <v>46059</v>
      </c>
      <c r="B115" s="70" cm="1">
        <f t="array" aca="1" ref="B115" ca="1">_xlfn.XLOOKUP(A115,INDIRECT($A$5&amp;"!$AJ$41:$AJ$406"),INDIRECT($A$5&amp;"!$An$41:$An$406"))*SUM($F$3:$I$3)</f>
        <v>0</v>
      </c>
      <c r="C115" s="70" cm="1">
        <f t="array" aca="1" ref="C115" ca="1">_xlfn.XLOOKUP(A115,INDIRECT($A$5&amp;"!$AJ$41:$AJ$406"),INDIRECT($A$5&amp;"!$Ak$41:$Ak$406"))*SUM($F$3:$I$3)</f>
        <v>0</v>
      </c>
      <c r="D115" s="70" cm="1">
        <f t="array" aca="1" ref="D115" ca="1">_xlfn.XLOOKUP(A115,INDIRECT($A$5&amp;"!$AJ$41:$AJ$406"),INDIRECT($A$5&amp;"!$AO$41:$AO$406"))*SUM($F$3:$I$3)</f>
        <v>13.5</v>
      </c>
      <c r="E115" s="34" cm="1">
        <f t="array" ref="E115">SUMPRODUCT(('PT Storengy'!$B$8:$K$372)*('PT Storengy'!$A$8:$A$372=$A115)*('PT Storengy'!$A$5:$J$5=$A$6)*('PT Storengy'!$B$7:$K$7=$A$7))</f>
        <v>0</v>
      </c>
      <c r="F115" s="36">
        <f t="shared" ca="1" si="12"/>
        <v>0</v>
      </c>
      <c r="G115" s="54">
        <f t="shared" ca="1" si="13"/>
        <v>0</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0.41536189069423929</v>
      </c>
      <c r="I115" s="95">
        <f t="shared" ca="1" si="8"/>
        <v>0</v>
      </c>
      <c r="K115" s="36">
        <f t="shared" ca="1" si="7"/>
        <v>0</v>
      </c>
      <c r="L115" s="54">
        <f t="shared" ca="1" si="9"/>
        <v>0</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0.41536189069423929</v>
      </c>
      <c r="N115" s="72">
        <f t="shared" ca="1" si="10"/>
        <v>0</v>
      </c>
    </row>
    <row r="116" spans="1:14" x14ac:dyDescent="0.35">
      <c r="A116" s="32">
        <f t="shared" si="11"/>
        <v>46060</v>
      </c>
      <c r="B116" s="70" cm="1">
        <f t="array" aca="1" ref="B116" ca="1">_xlfn.XLOOKUP(A116,INDIRECT($A$5&amp;"!$AJ$41:$AJ$406"),INDIRECT($A$5&amp;"!$An$41:$An$406"))*SUM($F$3:$I$3)</f>
        <v>0</v>
      </c>
      <c r="C116" s="70" cm="1">
        <f t="array" aca="1" ref="C116" ca="1">_xlfn.XLOOKUP(A116,INDIRECT($A$5&amp;"!$AJ$41:$AJ$406"),INDIRECT($A$5&amp;"!$Ak$41:$Ak$406"))*SUM($F$3:$I$3)</f>
        <v>0</v>
      </c>
      <c r="D116" s="70" cm="1">
        <f t="array" aca="1" ref="D116" ca="1">_xlfn.XLOOKUP(A116,INDIRECT($A$5&amp;"!$AJ$41:$AJ$406"),INDIRECT($A$5&amp;"!$AO$41:$AO$406"))*SUM($F$3:$I$3)</f>
        <v>13.5</v>
      </c>
      <c r="E116" s="34" cm="1">
        <f t="array" ref="E116">SUMPRODUCT(('PT Storengy'!$B$8:$K$372)*('PT Storengy'!$A$8:$A$372=$A116)*('PT Storengy'!$A$5:$J$5=$A$6)*('PT Storengy'!$B$7:$K$7=$A$7))</f>
        <v>0</v>
      </c>
      <c r="F116" s="36">
        <f t="shared" ca="1" si="12"/>
        <v>0</v>
      </c>
      <c r="G116" s="54">
        <f t="shared" ca="1" si="13"/>
        <v>0</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0.41536189069423929</v>
      </c>
      <c r="I116" s="95">
        <f t="shared" ca="1" si="8"/>
        <v>0</v>
      </c>
      <c r="K116" s="36">
        <f t="shared" ca="1" si="7"/>
        <v>0</v>
      </c>
      <c r="L116" s="54">
        <f t="shared" ca="1" si="9"/>
        <v>0</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0.41536189069423929</v>
      </c>
      <c r="N116" s="72">
        <f t="shared" ca="1" si="10"/>
        <v>0</v>
      </c>
    </row>
    <row r="117" spans="1:14" x14ac:dyDescent="0.35">
      <c r="A117" s="32">
        <f t="shared" si="11"/>
        <v>46061</v>
      </c>
      <c r="B117" s="70" cm="1">
        <f t="array" aca="1" ref="B117" ca="1">_xlfn.XLOOKUP(A117,INDIRECT($A$5&amp;"!$AJ$41:$AJ$406"),INDIRECT($A$5&amp;"!$An$41:$An$406"))*SUM($F$3:$I$3)</f>
        <v>0</v>
      </c>
      <c r="C117" s="70" cm="1">
        <f t="array" aca="1" ref="C117" ca="1">_xlfn.XLOOKUP(A117,INDIRECT($A$5&amp;"!$AJ$41:$AJ$406"),INDIRECT($A$5&amp;"!$Ak$41:$Ak$406"))*SUM($F$3:$I$3)</f>
        <v>0</v>
      </c>
      <c r="D117" s="70" cm="1">
        <f t="array" aca="1" ref="D117" ca="1">_xlfn.XLOOKUP(A117,INDIRECT($A$5&amp;"!$AJ$41:$AJ$406"),INDIRECT($A$5&amp;"!$AO$41:$AO$406"))*SUM($F$3:$I$3)</f>
        <v>13.5</v>
      </c>
      <c r="E117" s="34" cm="1">
        <f t="array" ref="E117">SUMPRODUCT(('PT Storengy'!$B$8:$K$372)*('PT Storengy'!$A$8:$A$372=$A117)*('PT Storengy'!$A$5:$J$5=$A$6)*('PT Storengy'!$B$7:$K$7=$A$7))</f>
        <v>0</v>
      </c>
      <c r="F117" s="36">
        <f t="shared" ca="1" si="12"/>
        <v>0</v>
      </c>
      <c r="G117" s="54">
        <f t="shared" ca="1" si="13"/>
        <v>0</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0.41536189069423929</v>
      </c>
      <c r="I117" s="95">
        <f t="shared" ca="1" si="8"/>
        <v>0</v>
      </c>
      <c r="K117" s="36">
        <f t="shared" ca="1" si="7"/>
        <v>0</v>
      </c>
      <c r="L117" s="54">
        <f t="shared" ca="1" si="9"/>
        <v>0</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0.41536189069423929</v>
      </c>
      <c r="N117" s="72">
        <f t="shared" ca="1" si="10"/>
        <v>0</v>
      </c>
    </row>
    <row r="118" spans="1:14" x14ac:dyDescent="0.35">
      <c r="A118" s="32">
        <f t="shared" si="11"/>
        <v>46062</v>
      </c>
      <c r="B118" s="70" cm="1">
        <f t="array" aca="1" ref="B118" ca="1">_xlfn.XLOOKUP(A118,INDIRECT($A$5&amp;"!$AJ$41:$AJ$406"),INDIRECT($A$5&amp;"!$An$41:$An$406"))*SUM($F$3:$I$3)</f>
        <v>0</v>
      </c>
      <c r="C118" s="70" cm="1">
        <f t="array" aca="1" ref="C118" ca="1">_xlfn.XLOOKUP(A118,INDIRECT($A$5&amp;"!$AJ$41:$AJ$406"),INDIRECT($A$5&amp;"!$Ak$41:$Ak$406"))*SUM($F$3:$I$3)</f>
        <v>0</v>
      </c>
      <c r="D118" s="70" cm="1">
        <f t="array" aca="1" ref="D118" ca="1">_xlfn.XLOOKUP(A118,INDIRECT($A$5&amp;"!$AJ$41:$AJ$406"),INDIRECT($A$5&amp;"!$AO$41:$AO$406"))*SUM($F$3:$I$3)</f>
        <v>13.5</v>
      </c>
      <c r="E118" s="34" cm="1">
        <f t="array" ref="E118">SUMPRODUCT(('PT Storengy'!$B$8:$K$372)*('PT Storengy'!$A$8:$A$372=$A118)*('PT Storengy'!$A$5:$J$5=$A$6)*('PT Storengy'!$B$7:$K$7=$A$7))</f>
        <v>0</v>
      </c>
      <c r="F118" s="36">
        <f t="shared" ca="1" si="12"/>
        <v>0</v>
      </c>
      <c r="G118" s="54">
        <f t="shared" ca="1" si="13"/>
        <v>0</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0.41536189069423929</v>
      </c>
      <c r="I118" s="95">
        <f t="shared" ca="1" si="8"/>
        <v>0</v>
      </c>
      <c r="K118" s="36">
        <f t="shared" ca="1" si="7"/>
        <v>0</v>
      </c>
      <c r="L118" s="54">
        <f t="shared" ca="1" si="9"/>
        <v>0</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0.41536189069423929</v>
      </c>
      <c r="N118" s="72">
        <f t="shared" ca="1" si="10"/>
        <v>0</v>
      </c>
    </row>
    <row r="119" spans="1:14" x14ac:dyDescent="0.35">
      <c r="A119" s="32">
        <f t="shared" si="11"/>
        <v>46063</v>
      </c>
      <c r="B119" s="70" cm="1">
        <f t="array" aca="1" ref="B119" ca="1">_xlfn.XLOOKUP(A119,INDIRECT($A$5&amp;"!$AJ$41:$AJ$406"),INDIRECT($A$5&amp;"!$An$41:$An$406"))*SUM($F$3:$I$3)</f>
        <v>0</v>
      </c>
      <c r="C119" s="70" cm="1">
        <f t="array" aca="1" ref="C119" ca="1">_xlfn.XLOOKUP(A119,INDIRECT($A$5&amp;"!$AJ$41:$AJ$406"),INDIRECT($A$5&amp;"!$Ak$41:$Ak$406"))*SUM($F$3:$I$3)</f>
        <v>0</v>
      </c>
      <c r="D119" s="70" cm="1">
        <f t="array" aca="1" ref="D119" ca="1">_xlfn.XLOOKUP(A119,INDIRECT($A$5&amp;"!$AJ$41:$AJ$406"),INDIRECT($A$5&amp;"!$AO$41:$AO$406"))*SUM($F$3:$I$3)</f>
        <v>13.5</v>
      </c>
      <c r="E119" s="34" cm="1">
        <f t="array" ref="E119">SUMPRODUCT(('PT Storengy'!$B$8:$K$372)*('PT Storengy'!$A$8:$A$372=$A119)*('PT Storengy'!$A$5:$J$5=$A$6)*('PT Storengy'!$B$7:$K$7=$A$7))</f>
        <v>0</v>
      </c>
      <c r="F119" s="36">
        <f t="shared" ca="1" si="12"/>
        <v>0</v>
      </c>
      <c r="G119" s="54">
        <f t="shared" ca="1" si="13"/>
        <v>0</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0.41536189069423929</v>
      </c>
      <c r="I119" s="95">
        <f t="shared" ca="1" si="8"/>
        <v>0</v>
      </c>
      <c r="K119" s="36">
        <f t="shared" ca="1" si="7"/>
        <v>0</v>
      </c>
      <c r="L119" s="54">
        <f t="shared" ca="1" si="9"/>
        <v>0</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0.41536189069423929</v>
      </c>
      <c r="N119" s="72">
        <f t="shared" ca="1" si="10"/>
        <v>0</v>
      </c>
    </row>
    <row r="120" spans="1:14" x14ac:dyDescent="0.35">
      <c r="A120" s="32">
        <f t="shared" si="11"/>
        <v>46064</v>
      </c>
      <c r="B120" s="70" cm="1">
        <f t="array" aca="1" ref="B120" ca="1">_xlfn.XLOOKUP(A120,INDIRECT($A$5&amp;"!$AJ$41:$AJ$406"),INDIRECT($A$5&amp;"!$An$41:$An$406"))*SUM($F$3:$I$3)</f>
        <v>0</v>
      </c>
      <c r="C120" s="70" cm="1">
        <f t="array" aca="1" ref="C120" ca="1">_xlfn.XLOOKUP(A120,INDIRECT($A$5&amp;"!$AJ$41:$AJ$406"),INDIRECT($A$5&amp;"!$Ak$41:$Ak$406"))*SUM($F$3:$I$3)</f>
        <v>0</v>
      </c>
      <c r="D120" s="70" cm="1">
        <f t="array" aca="1" ref="D120" ca="1">_xlfn.XLOOKUP(A120,INDIRECT($A$5&amp;"!$AJ$41:$AJ$406"),INDIRECT($A$5&amp;"!$AO$41:$AO$406"))*SUM($F$3:$I$3)</f>
        <v>13.5</v>
      </c>
      <c r="E120" s="34" cm="1">
        <f t="array" ref="E120">SUMPRODUCT(('PT Storengy'!$B$8:$K$372)*('PT Storengy'!$A$8:$A$372=$A120)*('PT Storengy'!$A$5:$J$5=$A$6)*('PT Storengy'!$B$7:$K$7=$A$7))</f>
        <v>0</v>
      </c>
      <c r="F120" s="36">
        <f t="shared" ca="1" si="12"/>
        <v>0</v>
      </c>
      <c r="G120" s="54">
        <f t="shared" ca="1" si="13"/>
        <v>0</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0.41536189069423929</v>
      </c>
      <c r="I120" s="95">
        <f t="shared" ca="1" si="8"/>
        <v>0</v>
      </c>
      <c r="K120" s="36">
        <f t="shared" ca="1" si="7"/>
        <v>0</v>
      </c>
      <c r="L120" s="54">
        <f t="shared" ca="1" si="9"/>
        <v>0</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0.41536189069423929</v>
      </c>
      <c r="N120" s="72">
        <f t="shared" ca="1" si="10"/>
        <v>0</v>
      </c>
    </row>
    <row r="121" spans="1:14" x14ac:dyDescent="0.35">
      <c r="A121" s="32">
        <f t="shared" si="11"/>
        <v>46065</v>
      </c>
      <c r="B121" s="70" cm="1">
        <f t="array" aca="1" ref="B121" ca="1">_xlfn.XLOOKUP(A121,INDIRECT($A$5&amp;"!$AJ$41:$AJ$406"),INDIRECT($A$5&amp;"!$An$41:$An$406"))*SUM($F$3:$I$3)</f>
        <v>0</v>
      </c>
      <c r="C121" s="70" cm="1">
        <f t="array" aca="1" ref="C121" ca="1">_xlfn.XLOOKUP(A121,INDIRECT($A$5&amp;"!$AJ$41:$AJ$406"),INDIRECT($A$5&amp;"!$Ak$41:$Ak$406"))*SUM($F$3:$I$3)</f>
        <v>0</v>
      </c>
      <c r="D121" s="70" cm="1">
        <f t="array" aca="1" ref="D121" ca="1">_xlfn.XLOOKUP(A121,INDIRECT($A$5&amp;"!$AJ$41:$AJ$406"),INDIRECT($A$5&amp;"!$AO$41:$AO$406"))*SUM($F$3:$I$3)</f>
        <v>13.5</v>
      </c>
      <c r="E121" s="34" cm="1">
        <f t="array" ref="E121">SUMPRODUCT(('PT Storengy'!$B$8:$K$372)*('PT Storengy'!$A$8:$A$372=$A121)*('PT Storengy'!$A$5:$J$5=$A$6)*('PT Storengy'!$B$7:$K$7=$A$7))</f>
        <v>0</v>
      </c>
      <c r="F121" s="36">
        <f t="shared" ca="1" si="12"/>
        <v>0</v>
      </c>
      <c r="G121" s="54">
        <f t="shared" ca="1" si="13"/>
        <v>0</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0.41536189069423929</v>
      </c>
      <c r="I121" s="95">
        <f t="shared" ca="1" si="8"/>
        <v>0</v>
      </c>
      <c r="K121" s="36">
        <f t="shared" ca="1" si="7"/>
        <v>0</v>
      </c>
      <c r="L121" s="54">
        <f t="shared" ca="1" si="9"/>
        <v>0</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0.41536189069423929</v>
      </c>
      <c r="N121" s="72">
        <f t="shared" ca="1" si="10"/>
        <v>0</v>
      </c>
    </row>
    <row r="122" spans="1:14" x14ac:dyDescent="0.35">
      <c r="A122" s="32">
        <f t="shared" si="11"/>
        <v>46066</v>
      </c>
      <c r="B122" s="70" cm="1">
        <f t="array" aca="1" ref="B122" ca="1">_xlfn.XLOOKUP(A122,INDIRECT($A$5&amp;"!$AJ$41:$AJ$406"),INDIRECT($A$5&amp;"!$An$41:$An$406"))*SUM($F$3:$I$3)</f>
        <v>0</v>
      </c>
      <c r="C122" s="70" cm="1">
        <f t="array" aca="1" ref="C122" ca="1">_xlfn.XLOOKUP(A122,INDIRECT($A$5&amp;"!$AJ$41:$AJ$406"),INDIRECT($A$5&amp;"!$Ak$41:$Ak$406"))*SUM($F$3:$I$3)</f>
        <v>0</v>
      </c>
      <c r="D122" s="70" cm="1">
        <f t="array" aca="1" ref="D122" ca="1">_xlfn.XLOOKUP(A122,INDIRECT($A$5&amp;"!$AJ$41:$AJ$406"),INDIRECT($A$5&amp;"!$AO$41:$AO$406"))*SUM($F$3:$I$3)</f>
        <v>13.5</v>
      </c>
      <c r="E122" s="34" cm="1">
        <f t="array" ref="E122">SUMPRODUCT(('PT Storengy'!$B$8:$K$372)*('PT Storengy'!$A$8:$A$372=$A122)*('PT Storengy'!$A$5:$J$5=$A$6)*('PT Storengy'!$B$7:$K$7=$A$7))</f>
        <v>0</v>
      </c>
      <c r="F122" s="36">
        <f t="shared" ca="1" si="12"/>
        <v>0</v>
      </c>
      <c r="G122" s="54">
        <f t="shared" ca="1" si="13"/>
        <v>0</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0.41536189069423929</v>
      </c>
      <c r="I122" s="95">
        <f t="shared" ca="1" si="8"/>
        <v>0</v>
      </c>
      <c r="K122" s="36">
        <f t="shared" ca="1" si="7"/>
        <v>0</v>
      </c>
      <c r="L122" s="54">
        <f t="shared" ca="1" si="9"/>
        <v>0</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0.41536189069423929</v>
      </c>
      <c r="N122" s="72">
        <f t="shared" ca="1" si="10"/>
        <v>0</v>
      </c>
    </row>
    <row r="123" spans="1:14" x14ac:dyDescent="0.35">
      <c r="A123" s="32">
        <f t="shared" si="11"/>
        <v>46067</v>
      </c>
      <c r="B123" s="70" cm="1">
        <f t="array" aca="1" ref="B123" ca="1">_xlfn.XLOOKUP(A123,INDIRECT($A$5&amp;"!$AJ$41:$AJ$406"),INDIRECT($A$5&amp;"!$An$41:$An$406"))*SUM($F$3:$I$3)</f>
        <v>0</v>
      </c>
      <c r="C123" s="70" cm="1">
        <f t="array" aca="1" ref="C123" ca="1">_xlfn.XLOOKUP(A123,INDIRECT($A$5&amp;"!$AJ$41:$AJ$406"),INDIRECT($A$5&amp;"!$Ak$41:$Ak$406"))*SUM($F$3:$I$3)</f>
        <v>0</v>
      </c>
      <c r="D123" s="70" cm="1">
        <f t="array" aca="1" ref="D123" ca="1">_xlfn.XLOOKUP(A123,INDIRECT($A$5&amp;"!$AJ$41:$AJ$406"),INDIRECT($A$5&amp;"!$AO$41:$AO$406"))*SUM($F$3:$I$3)</f>
        <v>13.5</v>
      </c>
      <c r="E123" s="34" cm="1">
        <f t="array" ref="E123">SUMPRODUCT(('PT Storengy'!$B$8:$K$372)*('PT Storengy'!$A$8:$A$372=$A123)*('PT Storengy'!$A$5:$J$5=$A$6)*('PT Storengy'!$B$7:$K$7=$A$7))</f>
        <v>0</v>
      </c>
      <c r="F123" s="36">
        <f t="shared" ca="1" si="12"/>
        <v>0</v>
      </c>
      <c r="G123" s="54">
        <f t="shared" ca="1" si="13"/>
        <v>0</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0.41536189069423929</v>
      </c>
      <c r="I123" s="95">
        <f t="shared" ca="1" si="8"/>
        <v>0</v>
      </c>
      <c r="K123" s="36">
        <f t="shared" ca="1" si="7"/>
        <v>0</v>
      </c>
      <c r="L123" s="54">
        <f t="shared" ca="1" si="9"/>
        <v>0</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0.41536189069423929</v>
      </c>
      <c r="N123" s="72">
        <f t="shared" ca="1" si="10"/>
        <v>0</v>
      </c>
    </row>
    <row r="124" spans="1:14" x14ac:dyDescent="0.35">
      <c r="A124" s="32">
        <f t="shared" si="11"/>
        <v>46068</v>
      </c>
      <c r="B124" s="70" cm="1">
        <f t="array" aca="1" ref="B124" ca="1">_xlfn.XLOOKUP(A124,INDIRECT($A$5&amp;"!$AJ$41:$AJ$406"),INDIRECT($A$5&amp;"!$An$41:$An$406"))*SUM($F$3:$I$3)</f>
        <v>0</v>
      </c>
      <c r="C124" s="70" cm="1">
        <f t="array" aca="1" ref="C124" ca="1">_xlfn.XLOOKUP(A124,INDIRECT($A$5&amp;"!$AJ$41:$AJ$406"),INDIRECT($A$5&amp;"!$Ak$41:$Ak$406"))*SUM($F$3:$I$3)</f>
        <v>0</v>
      </c>
      <c r="D124" s="70" cm="1">
        <f t="array" aca="1" ref="D124" ca="1">_xlfn.XLOOKUP(A124,INDIRECT($A$5&amp;"!$AJ$41:$AJ$406"),INDIRECT($A$5&amp;"!$AO$41:$AO$406"))*SUM($F$3:$I$3)</f>
        <v>13.5</v>
      </c>
      <c r="E124" s="34" cm="1">
        <f t="array" ref="E124">SUMPRODUCT(('PT Storengy'!$B$8:$K$372)*('PT Storengy'!$A$8:$A$372=$A124)*('PT Storengy'!$A$5:$J$5=$A$6)*('PT Storengy'!$B$7:$K$7=$A$7))</f>
        <v>0</v>
      </c>
      <c r="F124" s="36">
        <f t="shared" ca="1" si="12"/>
        <v>0</v>
      </c>
      <c r="G124" s="54">
        <f t="shared" ca="1" si="13"/>
        <v>0</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0.41536189069423929</v>
      </c>
      <c r="I124" s="95">
        <f t="shared" ca="1" si="8"/>
        <v>0</v>
      </c>
      <c r="K124" s="36">
        <f t="shared" ca="1" si="7"/>
        <v>0</v>
      </c>
      <c r="L124" s="54">
        <f t="shared" ca="1" si="9"/>
        <v>0</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0.41536189069423929</v>
      </c>
      <c r="N124" s="72">
        <f t="shared" ca="1" si="10"/>
        <v>0</v>
      </c>
    </row>
    <row r="125" spans="1:14" x14ac:dyDescent="0.35">
      <c r="A125" s="32">
        <f t="shared" si="11"/>
        <v>46069</v>
      </c>
      <c r="B125" s="70" cm="1">
        <f t="array" aca="1" ref="B125" ca="1">_xlfn.XLOOKUP(A125,INDIRECT($A$5&amp;"!$AJ$41:$AJ$406"),INDIRECT($A$5&amp;"!$An$41:$An$406"))*SUM($F$3:$I$3)</f>
        <v>0</v>
      </c>
      <c r="C125" s="70" cm="1">
        <f t="array" aca="1" ref="C125" ca="1">_xlfn.XLOOKUP(A125,INDIRECT($A$5&amp;"!$AJ$41:$AJ$406"),INDIRECT($A$5&amp;"!$Ak$41:$Ak$406"))*SUM($F$3:$I$3)</f>
        <v>0</v>
      </c>
      <c r="D125" s="70" cm="1">
        <f t="array" aca="1" ref="D125" ca="1">_xlfn.XLOOKUP(A125,INDIRECT($A$5&amp;"!$AJ$41:$AJ$406"),INDIRECT($A$5&amp;"!$AO$41:$AO$406"))*SUM($F$3:$I$3)</f>
        <v>13.5</v>
      </c>
      <c r="E125" s="34" cm="1">
        <f t="array" ref="E125">SUMPRODUCT(('PT Storengy'!$B$8:$K$372)*('PT Storengy'!$A$8:$A$372=$A125)*('PT Storengy'!$A$5:$J$5=$A$6)*('PT Storengy'!$B$7:$K$7=$A$7))</f>
        <v>0</v>
      </c>
      <c r="F125" s="36">
        <f t="shared" ca="1" si="12"/>
        <v>0</v>
      </c>
      <c r="G125" s="54">
        <f t="shared" ca="1" si="13"/>
        <v>0</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0.41536189069423929</v>
      </c>
      <c r="I125" s="95">
        <f t="shared" ca="1" si="8"/>
        <v>0</v>
      </c>
      <c r="K125" s="36">
        <f t="shared" ca="1" si="7"/>
        <v>0</v>
      </c>
      <c r="L125" s="54">
        <f t="shared" ca="1" si="9"/>
        <v>0</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0.41536189069423929</v>
      </c>
      <c r="N125" s="72">
        <f t="shared" ca="1" si="10"/>
        <v>0</v>
      </c>
    </row>
    <row r="126" spans="1:14" x14ac:dyDescent="0.35">
      <c r="A126" s="32">
        <f t="shared" si="11"/>
        <v>46070</v>
      </c>
      <c r="B126" s="70" cm="1">
        <f t="array" aca="1" ref="B126" ca="1">_xlfn.XLOOKUP(A126,INDIRECT($A$5&amp;"!$AJ$41:$AJ$406"),INDIRECT($A$5&amp;"!$An$41:$An$406"))*SUM($F$3:$I$3)</f>
        <v>0</v>
      </c>
      <c r="C126" s="70" cm="1">
        <f t="array" aca="1" ref="C126" ca="1">_xlfn.XLOOKUP(A126,INDIRECT($A$5&amp;"!$AJ$41:$AJ$406"),INDIRECT($A$5&amp;"!$Ak$41:$Ak$406"))*SUM($F$3:$I$3)</f>
        <v>0</v>
      </c>
      <c r="D126" s="70" cm="1">
        <f t="array" aca="1" ref="D126" ca="1">_xlfn.XLOOKUP(A126,INDIRECT($A$5&amp;"!$AJ$41:$AJ$406"),INDIRECT($A$5&amp;"!$AO$41:$AO$406"))*SUM($F$3:$I$3)</f>
        <v>13.5</v>
      </c>
      <c r="E126" s="34" cm="1">
        <f t="array" ref="E126">SUMPRODUCT(('PT Storengy'!$B$8:$K$372)*('PT Storengy'!$A$8:$A$372=$A126)*('PT Storengy'!$A$5:$J$5=$A$6)*('PT Storengy'!$B$7:$K$7=$A$7))</f>
        <v>0</v>
      </c>
      <c r="F126" s="36">
        <f t="shared" ca="1" si="12"/>
        <v>0</v>
      </c>
      <c r="G126" s="54">
        <f t="shared" ca="1" si="13"/>
        <v>0</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0.41536189069423929</v>
      </c>
      <c r="I126" s="95">
        <f t="shared" ca="1" si="8"/>
        <v>0</v>
      </c>
      <c r="K126" s="36">
        <f t="shared" ca="1" si="7"/>
        <v>0</v>
      </c>
      <c r="L126" s="54">
        <f t="shared" ca="1" si="9"/>
        <v>0</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0.41536189069423929</v>
      </c>
      <c r="N126" s="72">
        <f t="shared" ca="1" si="10"/>
        <v>0</v>
      </c>
    </row>
    <row r="127" spans="1:14" x14ac:dyDescent="0.35">
      <c r="A127" s="32">
        <f t="shared" si="11"/>
        <v>46071</v>
      </c>
      <c r="B127" s="70" cm="1">
        <f t="array" aca="1" ref="B127" ca="1">_xlfn.XLOOKUP(A127,INDIRECT($A$5&amp;"!$AJ$41:$AJ$406"),INDIRECT($A$5&amp;"!$An$41:$An$406"))*SUM($F$3:$I$3)</f>
        <v>0</v>
      </c>
      <c r="C127" s="70" cm="1">
        <f t="array" aca="1" ref="C127" ca="1">_xlfn.XLOOKUP(A127,INDIRECT($A$5&amp;"!$AJ$41:$AJ$406"),INDIRECT($A$5&amp;"!$Ak$41:$Ak$406"))*SUM($F$3:$I$3)</f>
        <v>0</v>
      </c>
      <c r="D127" s="70" cm="1">
        <f t="array" aca="1" ref="D127" ca="1">_xlfn.XLOOKUP(A127,INDIRECT($A$5&amp;"!$AJ$41:$AJ$406"),INDIRECT($A$5&amp;"!$AO$41:$AO$406"))*SUM($F$3:$I$3)</f>
        <v>13.5</v>
      </c>
      <c r="E127" s="34" cm="1">
        <f t="array" ref="E127">SUMPRODUCT(('PT Storengy'!$B$8:$K$372)*('PT Storengy'!$A$8:$A$372=$A127)*('PT Storengy'!$A$5:$J$5=$A$6)*('PT Storengy'!$B$7:$K$7=$A$7))</f>
        <v>0</v>
      </c>
      <c r="F127" s="36">
        <f t="shared" ca="1" si="12"/>
        <v>0</v>
      </c>
      <c r="G127" s="54">
        <f t="shared" ca="1" si="13"/>
        <v>0</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0.41536189069423929</v>
      </c>
      <c r="I127" s="95">
        <f t="shared" ca="1" si="8"/>
        <v>0</v>
      </c>
      <c r="K127" s="36">
        <f t="shared" ca="1" si="7"/>
        <v>0</v>
      </c>
      <c r="L127" s="54">
        <f t="shared" ca="1" si="9"/>
        <v>0</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0.41536189069423929</v>
      </c>
      <c r="N127" s="72">
        <f t="shared" ca="1" si="10"/>
        <v>0</v>
      </c>
    </row>
    <row r="128" spans="1:14" x14ac:dyDescent="0.35">
      <c r="A128" s="32">
        <f t="shared" si="11"/>
        <v>46072</v>
      </c>
      <c r="B128" s="70" cm="1">
        <f t="array" aca="1" ref="B128" ca="1">_xlfn.XLOOKUP(A128,INDIRECT($A$5&amp;"!$AJ$41:$AJ$406"),INDIRECT($A$5&amp;"!$An$41:$An$406"))*SUM($F$3:$I$3)</f>
        <v>0</v>
      </c>
      <c r="C128" s="70" cm="1">
        <f t="array" aca="1" ref="C128" ca="1">_xlfn.XLOOKUP(A128,INDIRECT($A$5&amp;"!$AJ$41:$AJ$406"),INDIRECT($A$5&amp;"!$Ak$41:$Ak$406"))*SUM($F$3:$I$3)</f>
        <v>0</v>
      </c>
      <c r="D128" s="70" cm="1">
        <f t="array" aca="1" ref="D128" ca="1">_xlfn.XLOOKUP(A128,INDIRECT($A$5&amp;"!$AJ$41:$AJ$406"),INDIRECT($A$5&amp;"!$AO$41:$AO$406"))*SUM($F$3:$I$3)</f>
        <v>13.5</v>
      </c>
      <c r="E128" s="34" cm="1">
        <f t="array" ref="E128">SUMPRODUCT(('PT Storengy'!$B$8:$K$372)*('PT Storengy'!$A$8:$A$372=$A128)*('PT Storengy'!$A$5:$J$5=$A$6)*('PT Storengy'!$B$7:$K$7=$A$7))</f>
        <v>0</v>
      </c>
      <c r="F128" s="36">
        <f t="shared" ca="1" si="12"/>
        <v>0</v>
      </c>
      <c r="G128" s="54">
        <f t="shared" ca="1" si="13"/>
        <v>0</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0.41536189069423929</v>
      </c>
      <c r="I128" s="95">
        <f t="shared" ca="1" si="8"/>
        <v>0</v>
      </c>
      <c r="K128" s="36">
        <f t="shared" ca="1" si="7"/>
        <v>0</v>
      </c>
      <c r="L128" s="54">
        <f t="shared" ca="1" si="9"/>
        <v>0</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0.41536189069423929</v>
      </c>
      <c r="N128" s="72">
        <f t="shared" ca="1" si="10"/>
        <v>0</v>
      </c>
    </row>
    <row r="129" spans="1:14" x14ac:dyDescent="0.35">
      <c r="A129" s="32">
        <f t="shared" si="11"/>
        <v>46073</v>
      </c>
      <c r="B129" s="70" cm="1">
        <f t="array" aca="1" ref="B129" ca="1">_xlfn.XLOOKUP(A129,INDIRECT($A$5&amp;"!$AJ$41:$AJ$406"),INDIRECT($A$5&amp;"!$An$41:$An$406"))*SUM($F$3:$I$3)</f>
        <v>0</v>
      </c>
      <c r="C129" s="70" cm="1">
        <f t="array" aca="1" ref="C129" ca="1">_xlfn.XLOOKUP(A129,INDIRECT($A$5&amp;"!$AJ$41:$AJ$406"),INDIRECT($A$5&amp;"!$Ak$41:$Ak$406"))*SUM($F$3:$I$3)</f>
        <v>0</v>
      </c>
      <c r="D129" s="70" cm="1">
        <f t="array" aca="1" ref="D129" ca="1">_xlfn.XLOOKUP(A129,INDIRECT($A$5&amp;"!$AJ$41:$AJ$406"),INDIRECT($A$5&amp;"!$AO$41:$AO$406"))*SUM($F$3:$I$3)</f>
        <v>13.5</v>
      </c>
      <c r="E129" s="34" cm="1">
        <f t="array" ref="E129">SUMPRODUCT(('PT Storengy'!$B$8:$K$372)*('PT Storengy'!$A$8:$A$372=$A129)*('PT Storengy'!$A$5:$J$5=$A$6)*('PT Storengy'!$B$7:$K$7=$A$7))</f>
        <v>0</v>
      </c>
      <c r="F129" s="36">
        <f t="shared" ca="1" si="12"/>
        <v>0</v>
      </c>
      <c r="G129" s="54">
        <f t="shared" ca="1" si="13"/>
        <v>0</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0.41536189069423929</v>
      </c>
      <c r="I129" s="95">
        <f t="shared" ca="1" si="8"/>
        <v>0</v>
      </c>
      <c r="K129" s="36">
        <f t="shared" ca="1" si="7"/>
        <v>0</v>
      </c>
      <c r="L129" s="54">
        <f t="shared" ca="1" si="9"/>
        <v>0</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0.41536189069423929</v>
      </c>
      <c r="N129" s="72">
        <f t="shared" ca="1" si="10"/>
        <v>0</v>
      </c>
    </row>
    <row r="130" spans="1:14" x14ac:dyDescent="0.35">
      <c r="A130" s="32">
        <f t="shared" si="11"/>
        <v>46074</v>
      </c>
      <c r="B130" s="70" cm="1">
        <f t="array" aca="1" ref="B130" ca="1">_xlfn.XLOOKUP(A130,INDIRECT($A$5&amp;"!$AJ$41:$AJ$406"),INDIRECT($A$5&amp;"!$An$41:$An$406"))*SUM($F$3:$I$3)</f>
        <v>0</v>
      </c>
      <c r="C130" s="70" cm="1">
        <f t="array" aca="1" ref="C130" ca="1">_xlfn.XLOOKUP(A130,INDIRECT($A$5&amp;"!$AJ$41:$AJ$406"),INDIRECT($A$5&amp;"!$Ak$41:$Ak$406"))*SUM($F$3:$I$3)</f>
        <v>0</v>
      </c>
      <c r="D130" s="70" cm="1">
        <f t="array" aca="1" ref="D130" ca="1">_xlfn.XLOOKUP(A130,INDIRECT($A$5&amp;"!$AJ$41:$AJ$406"),INDIRECT($A$5&amp;"!$AO$41:$AO$406"))*SUM($F$3:$I$3)</f>
        <v>13.5</v>
      </c>
      <c r="E130" s="34" cm="1">
        <f t="array" ref="E130">SUMPRODUCT(('PT Storengy'!$B$8:$K$372)*('PT Storengy'!$A$8:$A$372=$A130)*('PT Storengy'!$A$5:$J$5=$A$6)*('PT Storengy'!$B$7:$K$7=$A$7))</f>
        <v>0</v>
      </c>
      <c r="F130" s="36">
        <f t="shared" ca="1" si="12"/>
        <v>0</v>
      </c>
      <c r="G130" s="54">
        <f t="shared" ca="1" si="13"/>
        <v>0</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0.41536189069423929</v>
      </c>
      <c r="I130" s="95">
        <f t="shared" ca="1" si="8"/>
        <v>0</v>
      </c>
      <c r="K130" s="36">
        <f t="shared" ca="1" si="7"/>
        <v>0</v>
      </c>
      <c r="L130" s="54">
        <f t="shared" ca="1" si="9"/>
        <v>0</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0.41536189069423929</v>
      </c>
      <c r="N130" s="72">
        <f t="shared" ca="1" si="10"/>
        <v>0</v>
      </c>
    </row>
    <row r="131" spans="1:14" x14ac:dyDescent="0.35">
      <c r="A131" s="32">
        <f t="shared" si="11"/>
        <v>46075</v>
      </c>
      <c r="B131" s="70" cm="1">
        <f t="array" aca="1" ref="B131" ca="1">_xlfn.XLOOKUP(A131,INDIRECT($A$5&amp;"!$AJ$41:$AJ$406"),INDIRECT($A$5&amp;"!$An$41:$An$406"))*SUM($F$3:$I$3)</f>
        <v>0</v>
      </c>
      <c r="C131" s="70" cm="1">
        <f t="array" aca="1" ref="C131" ca="1">_xlfn.XLOOKUP(A131,INDIRECT($A$5&amp;"!$AJ$41:$AJ$406"),INDIRECT($A$5&amp;"!$Ak$41:$Ak$406"))*SUM($F$3:$I$3)</f>
        <v>0</v>
      </c>
      <c r="D131" s="70" cm="1">
        <f t="array" aca="1" ref="D131" ca="1">_xlfn.XLOOKUP(A131,INDIRECT($A$5&amp;"!$AJ$41:$AJ$406"),INDIRECT($A$5&amp;"!$AO$41:$AO$406"))*SUM($F$3:$I$3)</f>
        <v>13.5</v>
      </c>
      <c r="E131" s="34" cm="1">
        <f t="array" ref="E131">SUMPRODUCT(('PT Storengy'!$B$8:$K$372)*('PT Storengy'!$A$8:$A$372=$A131)*('PT Storengy'!$A$5:$J$5=$A$6)*('PT Storengy'!$B$7:$K$7=$A$7))</f>
        <v>0</v>
      </c>
      <c r="F131" s="36">
        <f t="shared" ca="1" si="12"/>
        <v>0</v>
      </c>
      <c r="G131" s="54">
        <f t="shared" ca="1" si="13"/>
        <v>0</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0.41536189069423929</v>
      </c>
      <c r="I131" s="95">
        <f t="shared" ca="1" si="8"/>
        <v>0</v>
      </c>
      <c r="K131" s="36">
        <f t="shared" ca="1" si="7"/>
        <v>0</v>
      </c>
      <c r="L131" s="54">
        <f t="shared" ca="1" si="9"/>
        <v>0</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0.41536189069423929</v>
      </c>
      <c r="N131" s="72">
        <f t="shared" ca="1" si="10"/>
        <v>0</v>
      </c>
    </row>
    <row r="132" spans="1:14" x14ac:dyDescent="0.35">
      <c r="A132" s="32">
        <f t="shared" si="11"/>
        <v>46076</v>
      </c>
      <c r="B132" s="70" cm="1">
        <f t="array" aca="1" ref="B132" ca="1">_xlfn.XLOOKUP(A132,INDIRECT($A$5&amp;"!$AJ$41:$AJ$406"),INDIRECT($A$5&amp;"!$An$41:$An$406"))*SUM($F$3:$I$3)</f>
        <v>0</v>
      </c>
      <c r="C132" s="70" cm="1">
        <f t="array" aca="1" ref="C132" ca="1">_xlfn.XLOOKUP(A132,INDIRECT($A$5&amp;"!$AJ$41:$AJ$406"),INDIRECT($A$5&amp;"!$Ak$41:$Ak$406"))*SUM($F$3:$I$3)</f>
        <v>0</v>
      </c>
      <c r="D132" s="70" cm="1">
        <f t="array" aca="1" ref="D132" ca="1">_xlfn.XLOOKUP(A132,INDIRECT($A$5&amp;"!$AJ$41:$AJ$406"),INDIRECT($A$5&amp;"!$AO$41:$AO$406"))*SUM($F$3:$I$3)</f>
        <v>13.5</v>
      </c>
      <c r="E132" s="34" cm="1">
        <f t="array" ref="E132">SUMPRODUCT(('PT Storengy'!$B$8:$K$372)*('PT Storengy'!$A$8:$A$372=$A132)*('PT Storengy'!$A$5:$J$5=$A$6)*('PT Storengy'!$B$7:$K$7=$A$7))</f>
        <v>0</v>
      </c>
      <c r="F132" s="36">
        <f t="shared" ca="1" si="12"/>
        <v>0</v>
      </c>
      <c r="G132" s="54">
        <f t="shared" ca="1" si="13"/>
        <v>0</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0.41536189069423929</v>
      </c>
      <c r="I132" s="95">
        <f t="shared" ca="1" si="8"/>
        <v>0</v>
      </c>
      <c r="K132" s="36">
        <f t="shared" ca="1" si="7"/>
        <v>0</v>
      </c>
      <c r="L132" s="54">
        <f t="shared" ca="1" si="9"/>
        <v>0</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0.41536189069423929</v>
      </c>
      <c r="N132" s="72">
        <f t="shared" ca="1" si="10"/>
        <v>0</v>
      </c>
    </row>
    <row r="133" spans="1:14" x14ac:dyDescent="0.35">
      <c r="A133" s="32">
        <f t="shared" si="11"/>
        <v>46077</v>
      </c>
      <c r="B133" s="70" cm="1">
        <f t="array" aca="1" ref="B133" ca="1">_xlfn.XLOOKUP(A133,INDIRECT($A$5&amp;"!$AJ$41:$AJ$406"),INDIRECT($A$5&amp;"!$An$41:$An$406"))*SUM($F$3:$I$3)</f>
        <v>0</v>
      </c>
      <c r="C133" s="70" cm="1">
        <f t="array" aca="1" ref="C133" ca="1">_xlfn.XLOOKUP(A133,INDIRECT($A$5&amp;"!$AJ$41:$AJ$406"),INDIRECT($A$5&amp;"!$Ak$41:$Ak$406"))*SUM($F$3:$I$3)</f>
        <v>0</v>
      </c>
      <c r="D133" s="70" cm="1">
        <f t="array" aca="1" ref="D133" ca="1">_xlfn.XLOOKUP(A133,INDIRECT($A$5&amp;"!$AJ$41:$AJ$406"),INDIRECT($A$5&amp;"!$AO$41:$AO$406"))*SUM($F$3:$I$3)</f>
        <v>13.5</v>
      </c>
      <c r="E133" s="34" cm="1">
        <f t="array" ref="E133">SUMPRODUCT(('PT Storengy'!$B$8:$K$372)*('PT Storengy'!$A$8:$A$372=$A133)*('PT Storengy'!$A$5:$J$5=$A$6)*('PT Storengy'!$B$7:$K$7=$A$7))</f>
        <v>0</v>
      </c>
      <c r="F133" s="36">
        <f t="shared" ca="1" si="12"/>
        <v>0</v>
      </c>
      <c r="G133" s="54">
        <f t="shared" ca="1" si="13"/>
        <v>0</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0.41536189069423929</v>
      </c>
      <c r="I133" s="95">
        <f t="shared" ca="1" si="8"/>
        <v>0</v>
      </c>
      <c r="K133" s="36">
        <f t="shared" ca="1" si="7"/>
        <v>0</v>
      </c>
      <c r="L133" s="54">
        <f t="shared" ca="1" si="9"/>
        <v>0</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0.41536189069423929</v>
      </c>
      <c r="N133" s="72">
        <f t="shared" ca="1" si="10"/>
        <v>0</v>
      </c>
    </row>
    <row r="134" spans="1:14" x14ac:dyDescent="0.35">
      <c r="A134" s="32">
        <f t="shared" si="11"/>
        <v>46078</v>
      </c>
      <c r="B134" s="70" cm="1">
        <f t="array" aca="1" ref="B134" ca="1">_xlfn.XLOOKUP(A134,INDIRECT($A$5&amp;"!$AJ$41:$AJ$406"),INDIRECT($A$5&amp;"!$An$41:$An$406"))*SUM($F$3:$I$3)</f>
        <v>0</v>
      </c>
      <c r="C134" s="70" cm="1">
        <f t="array" aca="1" ref="C134" ca="1">_xlfn.XLOOKUP(A134,INDIRECT($A$5&amp;"!$AJ$41:$AJ$406"),INDIRECT($A$5&amp;"!$Ak$41:$Ak$406"))*SUM($F$3:$I$3)</f>
        <v>0</v>
      </c>
      <c r="D134" s="70" cm="1">
        <f t="array" aca="1" ref="D134" ca="1">_xlfn.XLOOKUP(A134,INDIRECT($A$5&amp;"!$AJ$41:$AJ$406"),INDIRECT($A$5&amp;"!$AO$41:$AO$406"))*SUM($F$3:$I$3)</f>
        <v>13.5</v>
      </c>
      <c r="E134" s="34" cm="1">
        <f t="array" ref="E134">SUMPRODUCT(('PT Storengy'!$B$8:$K$372)*('PT Storengy'!$A$8:$A$372=$A134)*('PT Storengy'!$A$5:$J$5=$A$6)*('PT Storengy'!$B$7:$K$7=$A$7))</f>
        <v>0</v>
      </c>
      <c r="F134" s="36">
        <f t="shared" ca="1" si="12"/>
        <v>0</v>
      </c>
      <c r="G134" s="54">
        <f t="shared" ca="1" si="13"/>
        <v>0</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0.41536189069423929</v>
      </c>
      <c r="I134" s="95">
        <f t="shared" ca="1" si="8"/>
        <v>0</v>
      </c>
      <c r="K134" s="36">
        <f t="shared" ca="1" si="7"/>
        <v>0</v>
      </c>
      <c r="L134" s="54">
        <f t="shared" ca="1" si="9"/>
        <v>0</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0.41536189069423929</v>
      </c>
      <c r="N134" s="72">
        <f t="shared" ca="1" si="10"/>
        <v>0</v>
      </c>
    </row>
    <row r="135" spans="1:14" x14ac:dyDescent="0.35">
      <c r="A135" s="32">
        <f t="shared" si="11"/>
        <v>46079</v>
      </c>
      <c r="B135" s="70" cm="1">
        <f t="array" aca="1" ref="B135" ca="1">_xlfn.XLOOKUP(A135,INDIRECT($A$5&amp;"!$AJ$41:$AJ$406"),INDIRECT($A$5&amp;"!$An$41:$An$406"))*SUM($F$3:$I$3)</f>
        <v>0</v>
      </c>
      <c r="C135" s="70" cm="1">
        <f t="array" aca="1" ref="C135" ca="1">_xlfn.XLOOKUP(A135,INDIRECT($A$5&amp;"!$AJ$41:$AJ$406"),INDIRECT($A$5&amp;"!$Ak$41:$Ak$406"))*SUM($F$3:$I$3)</f>
        <v>0</v>
      </c>
      <c r="D135" s="70" cm="1">
        <f t="array" aca="1" ref="D135" ca="1">_xlfn.XLOOKUP(A135,INDIRECT($A$5&amp;"!$AJ$41:$AJ$406"),INDIRECT($A$5&amp;"!$AO$41:$AO$406"))*SUM($F$3:$I$3)</f>
        <v>13.5</v>
      </c>
      <c r="E135" s="34" cm="1">
        <f t="array" ref="E135">SUMPRODUCT(('PT Storengy'!$B$8:$K$372)*('PT Storengy'!$A$8:$A$372=$A135)*('PT Storengy'!$A$5:$J$5=$A$6)*('PT Storengy'!$B$7:$K$7=$A$7))</f>
        <v>0</v>
      </c>
      <c r="F135" s="36">
        <f t="shared" ca="1" si="12"/>
        <v>0</v>
      </c>
      <c r="G135" s="54">
        <f t="shared" ca="1" si="13"/>
        <v>0</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0.41536189069423929</v>
      </c>
      <c r="I135" s="95">
        <f t="shared" ca="1" si="8"/>
        <v>0</v>
      </c>
      <c r="K135" s="36">
        <f t="shared" ca="1" si="7"/>
        <v>0</v>
      </c>
      <c r="L135" s="54">
        <f t="shared" ca="1" si="9"/>
        <v>0</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0.41536189069423929</v>
      </c>
      <c r="N135" s="72">
        <f t="shared" ca="1" si="10"/>
        <v>0</v>
      </c>
    </row>
    <row r="136" spans="1:14" x14ac:dyDescent="0.35">
      <c r="A136" s="32">
        <f t="shared" si="11"/>
        <v>46080</v>
      </c>
      <c r="B136" s="70" cm="1">
        <f t="array" aca="1" ref="B136" ca="1">_xlfn.XLOOKUP(A136,INDIRECT($A$5&amp;"!$AJ$41:$AJ$406"),INDIRECT($A$5&amp;"!$An$41:$An$406"))*SUM($F$3:$I$3)</f>
        <v>0</v>
      </c>
      <c r="C136" s="70" cm="1">
        <f t="array" aca="1" ref="C136" ca="1">_xlfn.XLOOKUP(A136,INDIRECT($A$5&amp;"!$AJ$41:$AJ$406"),INDIRECT($A$5&amp;"!$Ak$41:$Ak$406"))*SUM($F$3:$I$3)</f>
        <v>0</v>
      </c>
      <c r="D136" s="70" cm="1">
        <f t="array" aca="1" ref="D136" ca="1">_xlfn.XLOOKUP(A136,INDIRECT($A$5&amp;"!$AJ$41:$AJ$406"),INDIRECT($A$5&amp;"!$AO$41:$AO$406"))*SUM($F$3:$I$3)</f>
        <v>13.5</v>
      </c>
      <c r="E136" s="34" cm="1">
        <f t="array" ref="E136">SUMPRODUCT(('PT Storengy'!$B$8:$K$372)*('PT Storengy'!$A$8:$A$372=$A136)*('PT Storengy'!$A$5:$J$5=$A$6)*('PT Storengy'!$B$7:$K$7=$A$7))</f>
        <v>0</v>
      </c>
      <c r="F136" s="36">
        <f t="shared" ca="1" si="12"/>
        <v>0</v>
      </c>
      <c r="G136" s="54">
        <f t="shared" ca="1" si="13"/>
        <v>0</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0.41536189069423929</v>
      </c>
      <c r="I136" s="95">
        <f t="shared" ca="1" si="8"/>
        <v>0</v>
      </c>
      <c r="K136" s="36">
        <f t="shared" ca="1" si="7"/>
        <v>0</v>
      </c>
      <c r="L136" s="54">
        <f t="shared" ca="1" si="9"/>
        <v>0</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0.41536189069423929</v>
      </c>
      <c r="N136" s="72">
        <f t="shared" ca="1" si="10"/>
        <v>0</v>
      </c>
    </row>
    <row r="137" spans="1:14" x14ac:dyDescent="0.35">
      <c r="A137" s="32">
        <f t="shared" si="11"/>
        <v>46081</v>
      </c>
      <c r="B137" s="70" cm="1">
        <f t="array" aca="1" ref="B137" ca="1">_xlfn.XLOOKUP(A137,INDIRECT($A$5&amp;"!$AJ$41:$AJ$406"),INDIRECT($A$5&amp;"!$An$41:$An$406"))*SUM($F$3:$I$3)</f>
        <v>0</v>
      </c>
      <c r="C137" s="70" cm="1">
        <f t="array" aca="1" ref="C137" ca="1">_xlfn.XLOOKUP(A137,INDIRECT($A$5&amp;"!$AJ$41:$AJ$406"),INDIRECT($A$5&amp;"!$Ak$41:$Ak$406"))*SUM($F$3:$I$3)</f>
        <v>0</v>
      </c>
      <c r="D137" s="70" cm="1">
        <f t="array" aca="1" ref="D137" ca="1">_xlfn.XLOOKUP(A137,INDIRECT($A$5&amp;"!$AJ$41:$AJ$406"),INDIRECT($A$5&amp;"!$AO$41:$AO$406"))*SUM($F$3:$I$3)</f>
        <v>13.5</v>
      </c>
      <c r="E137" s="34" cm="1">
        <f t="array" ref="E137">SUMPRODUCT(('PT Storengy'!$B$8:$K$372)*('PT Storengy'!$A$8:$A$372=$A137)*('PT Storengy'!$A$5:$J$5=$A$6)*('PT Storengy'!$B$7:$K$7=$A$7))</f>
        <v>0</v>
      </c>
      <c r="F137" s="36">
        <f t="shared" ca="1" si="12"/>
        <v>0</v>
      </c>
      <c r="G137" s="54">
        <f t="shared" ca="1" si="13"/>
        <v>0</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0.41536189069423929</v>
      </c>
      <c r="I137" s="95">
        <f t="shared" ca="1" si="8"/>
        <v>0</v>
      </c>
      <c r="K137" s="36">
        <f t="shared" ca="1" si="7"/>
        <v>0</v>
      </c>
      <c r="L137" s="54">
        <f t="shared" ca="1" si="9"/>
        <v>0</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0.41536189069423929</v>
      </c>
      <c r="N137" s="72">
        <f t="shared" ca="1" si="10"/>
        <v>0</v>
      </c>
    </row>
    <row r="138" spans="1:14" x14ac:dyDescent="0.35">
      <c r="A138" s="32">
        <f t="shared" si="11"/>
        <v>46082</v>
      </c>
      <c r="B138" s="70" cm="1">
        <f t="array" aca="1" ref="B138" ca="1">_xlfn.XLOOKUP(A138,INDIRECT($A$5&amp;"!$AJ$41:$AJ$406"),INDIRECT($A$5&amp;"!$An$41:$An$406"))*SUM($F$3:$I$3)</f>
        <v>0</v>
      </c>
      <c r="C138" s="70" cm="1">
        <f t="array" aca="1" ref="C138" ca="1">_xlfn.XLOOKUP(A138,INDIRECT($A$5&amp;"!$AJ$41:$AJ$406"),INDIRECT($A$5&amp;"!$Ak$41:$Ak$406"))*SUM($F$3:$I$3)</f>
        <v>0</v>
      </c>
      <c r="D138" s="70" cm="1">
        <f t="array" aca="1" ref="D138" ca="1">_xlfn.XLOOKUP(A138,INDIRECT($A$5&amp;"!$AJ$41:$AJ$406"),INDIRECT($A$5&amp;"!$AO$41:$AO$406"))*SUM($F$3:$I$3)</f>
        <v>13.5</v>
      </c>
      <c r="E138" s="34" cm="1">
        <f t="array" ref="E138">SUMPRODUCT(('PT Storengy'!$B$8:$K$372)*('PT Storengy'!$A$8:$A$372=$A138)*('PT Storengy'!$A$5:$J$5=$A$6)*('PT Storengy'!$B$7:$K$7=$A$7))</f>
        <v>0</v>
      </c>
      <c r="F138" s="36">
        <f t="shared" ca="1" si="12"/>
        <v>0</v>
      </c>
      <c r="G138" s="54">
        <f t="shared" ca="1" si="13"/>
        <v>0</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0.41536189069423929</v>
      </c>
      <c r="I138" s="95">
        <f t="shared" ca="1" si="8"/>
        <v>0</v>
      </c>
      <c r="K138" s="36">
        <f t="shared" ca="1" si="7"/>
        <v>0</v>
      </c>
      <c r="L138" s="54">
        <f t="shared" ca="1" si="9"/>
        <v>0</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0.41536189069423929</v>
      </c>
      <c r="N138" s="72">
        <f t="shared" ca="1" si="10"/>
        <v>0</v>
      </c>
    </row>
    <row r="139" spans="1:14" x14ac:dyDescent="0.35">
      <c r="A139" s="32">
        <f t="shared" si="11"/>
        <v>46083</v>
      </c>
      <c r="B139" s="70" cm="1">
        <f t="array" aca="1" ref="B139" ca="1">_xlfn.XLOOKUP(A139,INDIRECT($A$5&amp;"!$AJ$41:$AJ$406"),INDIRECT($A$5&amp;"!$An$41:$An$406"))*SUM($F$3:$I$3)</f>
        <v>0</v>
      </c>
      <c r="C139" s="70" cm="1">
        <f t="array" aca="1" ref="C139" ca="1">_xlfn.XLOOKUP(A139,INDIRECT($A$5&amp;"!$AJ$41:$AJ$406"),INDIRECT($A$5&amp;"!$Ak$41:$Ak$406"))*SUM($F$3:$I$3)</f>
        <v>0</v>
      </c>
      <c r="D139" s="70" cm="1">
        <f t="array" aca="1" ref="D139" ca="1">_xlfn.XLOOKUP(A139,INDIRECT($A$5&amp;"!$AJ$41:$AJ$406"),INDIRECT($A$5&amp;"!$AO$41:$AO$406"))*SUM($F$3:$I$3)</f>
        <v>13.5</v>
      </c>
      <c r="E139" s="34" cm="1">
        <f t="array" ref="E139">SUMPRODUCT(('PT Storengy'!$B$8:$K$372)*('PT Storengy'!$A$8:$A$372=$A139)*('PT Storengy'!$A$5:$J$5=$A$6)*('PT Storengy'!$B$7:$K$7=$A$7))</f>
        <v>0</v>
      </c>
      <c r="F139" s="36">
        <f t="shared" ca="1" si="12"/>
        <v>0</v>
      </c>
      <c r="G139" s="54">
        <f t="shared" ca="1" si="13"/>
        <v>0</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0.41536189069423929</v>
      </c>
      <c r="I139" s="95">
        <f t="shared" ca="1" si="8"/>
        <v>0</v>
      </c>
      <c r="K139" s="36">
        <f t="shared" ca="1" si="7"/>
        <v>0</v>
      </c>
      <c r="L139" s="54">
        <f t="shared" ca="1" si="9"/>
        <v>0</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0.41536189069423929</v>
      </c>
      <c r="N139" s="72">
        <f t="shared" ca="1" si="10"/>
        <v>0</v>
      </c>
    </row>
    <row r="140" spans="1:14" x14ac:dyDescent="0.35">
      <c r="A140" s="32">
        <f t="shared" si="11"/>
        <v>46084</v>
      </c>
      <c r="B140" s="70" cm="1">
        <f t="array" aca="1" ref="B140" ca="1">_xlfn.XLOOKUP(A140,INDIRECT($A$5&amp;"!$AJ$41:$AJ$406"),INDIRECT($A$5&amp;"!$An$41:$An$406"))*SUM($F$3:$I$3)</f>
        <v>0</v>
      </c>
      <c r="C140" s="70" cm="1">
        <f t="array" aca="1" ref="C140" ca="1">_xlfn.XLOOKUP(A140,INDIRECT($A$5&amp;"!$AJ$41:$AJ$406"),INDIRECT($A$5&amp;"!$Ak$41:$Ak$406"))*SUM($F$3:$I$3)</f>
        <v>0</v>
      </c>
      <c r="D140" s="70" cm="1">
        <f t="array" aca="1" ref="D140" ca="1">_xlfn.XLOOKUP(A140,INDIRECT($A$5&amp;"!$AJ$41:$AJ$406"),INDIRECT($A$5&amp;"!$AO$41:$AO$406"))*SUM($F$3:$I$3)</f>
        <v>13.5</v>
      </c>
      <c r="E140" s="34" cm="1">
        <f t="array" ref="E140">SUMPRODUCT(('PT Storengy'!$B$8:$K$372)*('PT Storengy'!$A$8:$A$372=$A140)*('PT Storengy'!$A$5:$J$5=$A$6)*('PT Storengy'!$B$7:$K$7=$A$7))</f>
        <v>0</v>
      </c>
      <c r="F140" s="36">
        <f t="shared" ca="1" si="12"/>
        <v>0</v>
      </c>
      <c r="G140" s="54">
        <f t="shared" ca="1" si="13"/>
        <v>0</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0.41536189069423929</v>
      </c>
      <c r="I140" s="95">
        <f t="shared" ca="1" si="8"/>
        <v>0</v>
      </c>
      <c r="K140" s="36">
        <f t="shared" ca="1" si="7"/>
        <v>0</v>
      </c>
      <c r="L140" s="54">
        <f t="shared" ca="1" si="9"/>
        <v>0</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0.41536189069423929</v>
      </c>
      <c r="N140" s="72">
        <f t="shared" ca="1" si="10"/>
        <v>0</v>
      </c>
    </row>
    <row r="141" spans="1:14" x14ac:dyDescent="0.35">
      <c r="A141" s="32">
        <f t="shared" si="11"/>
        <v>46085</v>
      </c>
      <c r="B141" s="70" cm="1">
        <f t="array" aca="1" ref="B141" ca="1">_xlfn.XLOOKUP(A141,INDIRECT($A$5&amp;"!$AJ$41:$AJ$406"),INDIRECT($A$5&amp;"!$An$41:$An$406"))*SUM($F$3:$I$3)</f>
        <v>0</v>
      </c>
      <c r="C141" s="70" cm="1">
        <f t="array" aca="1" ref="C141" ca="1">_xlfn.XLOOKUP(A141,INDIRECT($A$5&amp;"!$AJ$41:$AJ$406"),INDIRECT($A$5&amp;"!$Ak$41:$Ak$406"))*SUM($F$3:$I$3)</f>
        <v>0</v>
      </c>
      <c r="D141" s="70" cm="1">
        <f t="array" aca="1" ref="D141" ca="1">_xlfn.XLOOKUP(A141,INDIRECT($A$5&amp;"!$AJ$41:$AJ$406"),INDIRECT($A$5&amp;"!$AO$41:$AO$406"))*SUM($F$3:$I$3)</f>
        <v>13.5</v>
      </c>
      <c r="E141" s="34" cm="1">
        <f t="array" ref="E141">SUMPRODUCT(('PT Storengy'!$B$8:$K$372)*('PT Storengy'!$A$8:$A$372=$A141)*('PT Storengy'!$A$5:$J$5=$A$6)*('PT Storengy'!$B$7:$K$7=$A$7))</f>
        <v>0</v>
      </c>
      <c r="F141" s="36">
        <f t="shared" ca="1" si="12"/>
        <v>0</v>
      </c>
      <c r="G141" s="54">
        <f t="shared" ca="1" si="13"/>
        <v>0</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0.41536189069423929</v>
      </c>
      <c r="I141" s="95">
        <f t="shared" ca="1" si="8"/>
        <v>0</v>
      </c>
      <c r="K141" s="36">
        <f t="shared" ca="1" si="7"/>
        <v>0</v>
      </c>
      <c r="L141" s="54">
        <f t="shared" ca="1" si="9"/>
        <v>0</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0.41536189069423929</v>
      </c>
      <c r="N141" s="72">
        <f t="shared" ca="1" si="10"/>
        <v>0</v>
      </c>
    </row>
    <row r="142" spans="1:14" x14ac:dyDescent="0.35">
      <c r="A142" s="32">
        <f t="shared" si="11"/>
        <v>46086</v>
      </c>
      <c r="B142" s="70" cm="1">
        <f t="array" aca="1" ref="B142" ca="1">_xlfn.XLOOKUP(A142,INDIRECT($A$5&amp;"!$AJ$41:$AJ$406"),INDIRECT($A$5&amp;"!$An$41:$An$406"))*SUM($F$3:$I$3)</f>
        <v>0</v>
      </c>
      <c r="C142" s="70" cm="1">
        <f t="array" aca="1" ref="C142" ca="1">_xlfn.XLOOKUP(A142,INDIRECT($A$5&amp;"!$AJ$41:$AJ$406"),INDIRECT($A$5&amp;"!$Ak$41:$Ak$406"))*SUM($F$3:$I$3)</f>
        <v>0</v>
      </c>
      <c r="D142" s="70" cm="1">
        <f t="array" aca="1" ref="D142" ca="1">_xlfn.XLOOKUP(A142,INDIRECT($A$5&amp;"!$AJ$41:$AJ$406"),INDIRECT($A$5&amp;"!$AO$41:$AO$406"))*SUM($F$3:$I$3)</f>
        <v>13.5</v>
      </c>
      <c r="E142" s="34" cm="1">
        <f t="array" ref="E142">SUMPRODUCT(('PT Storengy'!$B$8:$K$372)*('PT Storengy'!$A$8:$A$372=$A142)*('PT Storengy'!$A$5:$J$5=$A$6)*('PT Storengy'!$B$7:$K$7=$A$7))</f>
        <v>0</v>
      </c>
      <c r="F142" s="36">
        <f t="shared" ca="1" si="12"/>
        <v>0</v>
      </c>
      <c r="G142" s="54">
        <f t="shared" ca="1" si="13"/>
        <v>0</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0.41536189069423929</v>
      </c>
      <c r="I142" s="95">
        <f t="shared" ca="1" si="8"/>
        <v>0</v>
      </c>
      <c r="K142" s="36">
        <f t="shared" ca="1" si="7"/>
        <v>0</v>
      </c>
      <c r="L142" s="54">
        <f t="shared" ca="1" si="9"/>
        <v>0</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0.41536189069423929</v>
      </c>
      <c r="N142" s="72">
        <f t="shared" ca="1" si="10"/>
        <v>0</v>
      </c>
    </row>
    <row r="143" spans="1:14" x14ac:dyDescent="0.35">
      <c r="A143" s="32">
        <f t="shared" si="11"/>
        <v>46087</v>
      </c>
      <c r="B143" s="70" cm="1">
        <f t="array" aca="1" ref="B143" ca="1">_xlfn.XLOOKUP(A143,INDIRECT($A$5&amp;"!$AJ$41:$AJ$406"),INDIRECT($A$5&amp;"!$An$41:$An$406"))*SUM($F$3:$I$3)</f>
        <v>0</v>
      </c>
      <c r="C143" s="70" cm="1">
        <f t="array" aca="1" ref="C143" ca="1">_xlfn.XLOOKUP(A143,INDIRECT($A$5&amp;"!$AJ$41:$AJ$406"),INDIRECT($A$5&amp;"!$Ak$41:$Ak$406"))*SUM($F$3:$I$3)</f>
        <v>0</v>
      </c>
      <c r="D143" s="70" cm="1">
        <f t="array" aca="1" ref="D143" ca="1">_xlfn.XLOOKUP(A143,INDIRECT($A$5&amp;"!$AJ$41:$AJ$406"),INDIRECT($A$5&amp;"!$AO$41:$AO$406"))*SUM($F$3:$I$3)</f>
        <v>13.5</v>
      </c>
      <c r="E143" s="34" cm="1">
        <f t="array" ref="E143">SUMPRODUCT(('PT Storengy'!$B$8:$K$372)*('PT Storengy'!$A$8:$A$372=$A143)*('PT Storengy'!$A$5:$J$5=$A$6)*('PT Storengy'!$B$7:$K$7=$A$7))</f>
        <v>0</v>
      </c>
      <c r="F143" s="36">
        <f t="shared" ca="1" si="12"/>
        <v>0</v>
      </c>
      <c r="G143" s="54">
        <f t="shared" ca="1" si="13"/>
        <v>0</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0.41536189069423929</v>
      </c>
      <c r="I143" s="95">
        <f t="shared" ca="1" si="8"/>
        <v>0</v>
      </c>
      <c r="K143" s="36">
        <f t="shared" ca="1" si="7"/>
        <v>0</v>
      </c>
      <c r="L143" s="54">
        <f t="shared" ca="1" si="9"/>
        <v>0</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0.41536189069423929</v>
      </c>
      <c r="N143" s="72">
        <f t="shared" ca="1" si="10"/>
        <v>0</v>
      </c>
    </row>
    <row r="144" spans="1:14" x14ac:dyDescent="0.35">
      <c r="A144" s="32">
        <f t="shared" si="11"/>
        <v>46088</v>
      </c>
      <c r="B144" s="70" cm="1">
        <f t="array" aca="1" ref="B144" ca="1">_xlfn.XLOOKUP(A144,INDIRECT($A$5&amp;"!$AJ$41:$AJ$406"),INDIRECT($A$5&amp;"!$An$41:$An$406"))*SUM($F$3:$I$3)</f>
        <v>0</v>
      </c>
      <c r="C144" s="70" cm="1">
        <f t="array" aca="1" ref="C144" ca="1">_xlfn.XLOOKUP(A144,INDIRECT($A$5&amp;"!$AJ$41:$AJ$406"),INDIRECT($A$5&amp;"!$Ak$41:$Ak$406"))*SUM($F$3:$I$3)</f>
        <v>0</v>
      </c>
      <c r="D144" s="70" cm="1">
        <f t="array" aca="1" ref="D144" ca="1">_xlfn.XLOOKUP(A144,INDIRECT($A$5&amp;"!$AJ$41:$AJ$406"),INDIRECT($A$5&amp;"!$AO$41:$AO$406"))*SUM($F$3:$I$3)</f>
        <v>13.5</v>
      </c>
      <c r="E144" s="34" cm="1">
        <f t="array" ref="E144">SUMPRODUCT(('PT Storengy'!$B$8:$K$372)*('PT Storengy'!$A$8:$A$372=$A144)*('PT Storengy'!$A$5:$J$5=$A$6)*('PT Storengy'!$B$7:$K$7=$A$7))</f>
        <v>0</v>
      </c>
      <c r="F144" s="36">
        <f t="shared" ca="1" si="12"/>
        <v>0</v>
      </c>
      <c r="G144" s="54">
        <f t="shared" ca="1" si="13"/>
        <v>0</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0.41536189069423929</v>
      </c>
      <c r="I144" s="95">
        <f t="shared" ca="1" si="8"/>
        <v>0</v>
      </c>
      <c r="K144" s="36">
        <f t="shared" ca="1" si="7"/>
        <v>0</v>
      </c>
      <c r="L144" s="54">
        <f t="shared" ca="1" si="9"/>
        <v>0</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0.41536189069423929</v>
      </c>
      <c r="N144" s="72">
        <f t="shared" ca="1" si="10"/>
        <v>0</v>
      </c>
    </row>
    <row r="145" spans="1:14" x14ac:dyDescent="0.35">
      <c r="A145" s="32">
        <f t="shared" si="11"/>
        <v>46089</v>
      </c>
      <c r="B145" s="70" cm="1">
        <f t="array" aca="1" ref="B145" ca="1">_xlfn.XLOOKUP(A145,INDIRECT($A$5&amp;"!$AJ$41:$AJ$406"),INDIRECT($A$5&amp;"!$An$41:$An$406"))*SUM($F$3:$I$3)</f>
        <v>0</v>
      </c>
      <c r="C145" s="70" cm="1">
        <f t="array" aca="1" ref="C145" ca="1">_xlfn.XLOOKUP(A145,INDIRECT($A$5&amp;"!$AJ$41:$AJ$406"),INDIRECT($A$5&amp;"!$Ak$41:$Ak$406"))*SUM($F$3:$I$3)</f>
        <v>0</v>
      </c>
      <c r="D145" s="70" cm="1">
        <f t="array" aca="1" ref="D145" ca="1">_xlfn.XLOOKUP(A145,INDIRECT($A$5&amp;"!$AJ$41:$AJ$406"),INDIRECT($A$5&amp;"!$AO$41:$AO$406"))*SUM($F$3:$I$3)</f>
        <v>13.5</v>
      </c>
      <c r="E145" s="34" cm="1">
        <f t="array" ref="E145">SUMPRODUCT(('PT Storengy'!$B$8:$K$372)*('PT Storengy'!$A$8:$A$372=$A145)*('PT Storengy'!$A$5:$J$5=$A$6)*('PT Storengy'!$B$7:$K$7=$A$7))</f>
        <v>0</v>
      </c>
      <c r="F145" s="36">
        <f t="shared" ca="1" si="12"/>
        <v>0</v>
      </c>
      <c r="G145" s="54">
        <f t="shared" ca="1" si="13"/>
        <v>0</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0.41536189069423929</v>
      </c>
      <c r="I145" s="95">
        <f t="shared" ca="1" si="8"/>
        <v>0</v>
      </c>
      <c r="K145" s="36">
        <f t="shared" ref="K145:K169" ca="1" si="14">K144-N145/1000</f>
        <v>0</v>
      </c>
      <c r="L145" s="54">
        <f t="shared" ca="1" si="9"/>
        <v>0</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0.41536189069423929</v>
      </c>
      <c r="N145" s="72">
        <f t="shared" ca="1" si="10"/>
        <v>0</v>
      </c>
    </row>
    <row r="146" spans="1:14" x14ac:dyDescent="0.35">
      <c r="A146" s="32">
        <f t="shared" si="11"/>
        <v>46090</v>
      </c>
      <c r="B146" s="70" cm="1">
        <f t="array" aca="1" ref="B146" ca="1">_xlfn.XLOOKUP(A146,INDIRECT($A$5&amp;"!$AJ$41:$AJ$406"),INDIRECT($A$5&amp;"!$An$41:$An$406"))*SUM($F$3:$I$3)</f>
        <v>0</v>
      </c>
      <c r="C146" s="70" cm="1">
        <f t="array" aca="1" ref="C146" ca="1">_xlfn.XLOOKUP(A146,INDIRECT($A$5&amp;"!$AJ$41:$AJ$406"),INDIRECT($A$5&amp;"!$Ak$41:$Ak$406"))*SUM($F$3:$I$3)</f>
        <v>0</v>
      </c>
      <c r="D146" s="70" cm="1">
        <f t="array" aca="1" ref="D146" ca="1">_xlfn.XLOOKUP(A146,INDIRECT($A$5&amp;"!$AJ$41:$AJ$406"),INDIRECT($A$5&amp;"!$AO$41:$AO$406"))*SUM($F$3:$I$3)</f>
        <v>13.5</v>
      </c>
      <c r="E146" s="34" cm="1">
        <f t="array" ref="E146">SUMPRODUCT(('PT Storengy'!$B$8:$K$372)*('PT Storengy'!$A$8:$A$372=$A146)*('PT Storengy'!$A$5:$J$5=$A$6)*('PT Storengy'!$B$7:$K$7=$A$7))</f>
        <v>0</v>
      </c>
      <c r="F146" s="36">
        <f t="shared" ca="1" si="12"/>
        <v>0</v>
      </c>
      <c r="G146" s="54">
        <f t="shared" ca="1" si="13"/>
        <v>0</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0.41536189069423929</v>
      </c>
      <c r="I146" s="95">
        <f t="shared" ref="I146:I169" ca="1" si="15">IF(F145*1000-$F$4*(1-E146)*H146&gt;1000*B146,$F$4*(1-E146)*H146,F145*1000-1000*B146)</f>
        <v>0</v>
      </c>
      <c r="K146" s="36">
        <f t="shared" ca="1" si="14"/>
        <v>0</v>
      </c>
      <c r="L146" s="54">
        <f t="shared" ref="L146:L169" ca="1" si="16">MAX(K145/SUM($F$3,$G$3,$H$3,$I$3),0)</f>
        <v>0</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0.41536189069423929</v>
      </c>
      <c r="N146" s="72">
        <f t="shared" ref="N146:N169" ca="1" si="17">IF(K145*1000&lt;$F$4*(1)*M146,K145*1000,$F$4*(1)*M146)</f>
        <v>0</v>
      </c>
    </row>
    <row r="147" spans="1:14" x14ac:dyDescent="0.35">
      <c r="A147" s="32">
        <f t="shared" ref="A147:A169" si="18">A146+1</f>
        <v>46091</v>
      </c>
      <c r="B147" s="70" cm="1">
        <f t="array" aca="1" ref="B147" ca="1">_xlfn.XLOOKUP(A147,INDIRECT($A$5&amp;"!$AJ$41:$AJ$406"),INDIRECT($A$5&amp;"!$An$41:$An$406"))*SUM($F$3:$I$3)</f>
        <v>0</v>
      </c>
      <c r="C147" s="70" cm="1">
        <f t="array" aca="1" ref="C147" ca="1">_xlfn.XLOOKUP(A147,INDIRECT($A$5&amp;"!$AJ$41:$AJ$406"),INDIRECT($A$5&amp;"!$Ak$41:$Ak$406"))*SUM($F$3:$I$3)</f>
        <v>0</v>
      </c>
      <c r="D147" s="70" cm="1">
        <f t="array" aca="1" ref="D147" ca="1">_xlfn.XLOOKUP(A147,INDIRECT($A$5&amp;"!$AJ$41:$AJ$406"),INDIRECT($A$5&amp;"!$AO$41:$AO$406"))*SUM($F$3:$I$3)</f>
        <v>13.5</v>
      </c>
      <c r="E147" s="34" cm="1">
        <f t="array" ref="E147">SUMPRODUCT(('PT Storengy'!$B$8:$K$372)*('PT Storengy'!$A$8:$A$372=$A147)*('PT Storengy'!$A$5:$J$5=$A$6)*('PT Storengy'!$B$7:$K$7=$A$7))</f>
        <v>0</v>
      </c>
      <c r="F147" s="36">
        <f t="shared" ref="F147:F169" ca="1" si="19">F146-I147/1000</f>
        <v>0</v>
      </c>
      <c r="G147" s="54">
        <f t="shared" ref="G147:G169" ca="1" si="20">$F146/SUM($F$3,$G$3,$H$3,$I$3)</f>
        <v>0</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0.41536189069423929</v>
      </c>
      <c r="I147" s="95">
        <f t="shared" ca="1" si="15"/>
        <v>0</v>
      </c>
      <c r="K147" s="36">
        <f t="shared" ca="1" si="14"/>
        <v>0</v>
      </c>
      <c r="L147" s="54">
        <f t="shared" ca="1" si="16"/>
        <v>0</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0.41536189069423929</v>
      </c>
      <c r="N147" s="72">
        <f t="shared" ca="1" si="17"/>
        <v>0</v>
      </c>
    </row>
    <row r="148" spans="1:14" x14ac:dyDescent="0.35">
      <c r="A148" s="32">
        <f t="shared" si="18"/>
        <v>46092</v>
      </c>
      <c r="B148" s="70" cm="1">
        <f t="array" aca="1" ref="B148" ca="1">_xlfn.XLOOKUP(A148,INDIRECT($A$5&amp;"!$AJ$41:$AJ$406"),INDIRECT($A$5&amp;"!$An$41:$An$406"))*SUM($F$3:$I$3)</f>
        <v>0</v>
      </c>
      <c r="C148" s="70" cm="1">
        <f t="array" aca="1" ref="C148" ca="1">_xlfn.XLOOKUP(A148,INDIRECT($A$5&amp;"!$AJ$41:$AJ$406"),INDIRECT($A$5&amp;"!$Ak$41:$Ak$406"))*SUM($F$3:$I$3)</f>
        <v>0</v>
      </c>
      <c r="D148" s="70" cm="1">
        <f t="array" aca="1" ref="D148" ca="1">_xlfn.XLOOKUP(A148,INDIRECT($A$5&amp;"!$AJ$41:$AJ$406"),INDIRECT($A$5&amp;"!$AO$41:$AO$406"))*SUM($F$3:$I$3)</f>
        <v>13.5</v>
      </c>
      <c r="E148" s="34" cm="1">
        <f t="array" ref="E148">SUMPRODUCT(('PT Storengy'!$B$8:$K$372)*('PT Storengy'!$A$8:$A$372=$A148)*('PT Storengy'!$A$5:$J$5=$A$6)*('PT Storengy'!$B$7:$K$7=$A$7))</f>
        <v>0</v>
      </c>
      <c r="F148" s="36">
        <f t="shared" ca="1" si="19"/>
        <v>0</v>
      </c>
      <c r="G148" s="54">
        <f t="shared" ca="1" si="20"/>
        <v>0</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0.41536189069423929</v>
      </c>
      <c r="I148" s="95">
        <f t="shared" ca="1" si="15"/>
        <v>0</v>
      </c>
      <c r="K148" s="36">
        <f t="shared" ca="1" si="14"/>
        <v>0</v>
      </c>
      <c r="L148" s="54">
        <f t="shared" ca="1" si="16"/>
        <v>0</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0.41536189069423929</v>
      </c>
      <c r="N148" s="72">
        <f t="shared" ca="1" si="17"/>
        <v>0</v>
      </c>
    </row>
    <row r="149" spans="1:14" x14ac:dyDescent="0.35">
      <c r="A149" s="32">
        <f t="shared" si="18"/>
        <v>46093</v>
      </c>
      <c r="B149" s="70" cm="1">
        <f t="array" aca="1" ref="B149" ca="1">_xlfn.XLOOKUP(A149,INDIRECT($A$5&amp;"!$AJ$41:$AJ$406"),INDIRECT($A$5&amp;"!$An$41:$An$406"))*SUM($F$3:$I$3)</f>
        <v>0</v>
      </c>
      <c r="C149" s="70" cm="1">
        <f t="array" aca="1" ref="C149" ca="1">_xlfn.XLOOKUP(A149,INDIRECT($A$5&amp;"!$AJ$41:$AJ$406"),INDIRECT($A$5&amp;"!$Ak$41:$Ak$406"))*SUM($F$3:$I$3)</f>
        <v>0</v>
      </c>
      <c r="D149" s="70" cm="1">
        <f t="array" aca="1" ref="D149" ca="1">_xlfn.XLOOKUP(A149,INDIRECT($A$5&amp;"!$AJ$41:$AJ$406"),INDIRECT($A$5&amp;"!$AO$41:$AO$406"))*SUM($F$3:$I$3)</f>
        <v>13.5</v>
      </c>
      <c r="E149" s="34" cm="1">
        <f t="array" ref="E149">SUMPRODUCT(('PT Storengy'!$B$8:$K$372)*('PT Storengy'!$A$8:$A$372=$A149)*('PT Storengy'!$A$5:$J$5=$A$6)*('PT Storengy'!$B$7:$K$7=$A$7))</f>
        <v>0</v>
      </c>
      <c r="F149" s="36">
        <f t="shared" ca="1" si="19"/>
        <v>0</v>
      </c>
      <c r="G149" s="54">
        <f t="shared" ca="1" si="20"/>
        <v>0</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0.41536189069423929</v>
      </c>
      <c r="I149" s="95">
        <f t="shared" ca="1" si="15"/>
        <v>0</v>
      </c>
      <c r="K149" s="36">
        <f t="shared" ca="1" si="14"/>
        <v>0</v>
      </c>
      <c r="L149" s="54">
        <f t="shared" ca="1" si="16"/>
        <v>0</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0.41536189069423929</v>
      </c>
      <c r="N149" s="72">
        <f t="shared" ca="1" si="17"/>
        <v>0</v>
      </c>
    </row>
    <row r="150" spans="1:14" x14ac:dyDescent="0.35">
      <c r="A150" s="32">
        <f t="shared" si="18"/>
        <v>46094</v>
      </c>
      <c r="B150" s="70" cm="1">
        <f t="array" aca="1" ref="B150" ca="1">_xlfn.XLOOKUP(A150,INDIRECT($A$5&amp;"!$AJ$41:$AJ$406"),INDIRECT($A$5&amp;"!$An$41:$An$406"))*SUM($F$3:$I$3)</f>
        <v>0</v>
      </c>
      <c r="C150" s="70" cm="1">
        <f t="array" aca="1" ref="C150" ca="1">_xlfn.XLOOKUP(A150,INDIRECT($A$5&amp;"!$AJ$41:$AJ$406"),INDIRECT($A$5&amp;"!$Ak$41:$Ak$406"))*SUM($F$3:$I$3)</f>
        <v>0</v>
      </c>
      <c r="D150" s="70" cm="1">
        <f t="array" aca="1" ref="D150" ca="1">_xlfn.XLOOKUP(A150,INDIRECT($A$5&amp;"!$AJ$41:$AJ$406"),INDIRECT($A$5&amp;"!$AO$41:$AO$406"))*SUM($F$3:$I$3)</f>
        <v>13.5</v>
      </c>
      <c r="E150" s="34" cm="1">
        <f t="array" ref="E150">SUMPRODUCT(('PT Storengy'!$B$8:$K$372)*('PT Storengy'!$A$8:$A$372=$A150)*('PT Storengy'!$A$5:$J$5=$A$6)*('PT Storengy'!$B$7:$K$7=$A$7))</f>
        <v>0</v>
      </c>
      <c r="F150" s="36">
        <f t="shared" ca="1" si="19"/>
        <v>0</v>
      </c>
      <c r="G150" s="54">
        <f t="shared" ca="1" si="20"/>
        <v>0</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0.41536189069423929</v>
      </c>
      <c r="I150" s="95">
        <f t="shared" ca="1" si="15"/>
        <v>0</v>
      </c>
      <c r="K150" s="36">
        <f t="shared" ca="1" si="14"/>
        <v>0</v>
      </c>
      <c r="L150" s="54">
        <f t="shared" ca="1" si="16"/>
        <v>0</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0.41536189069423929</v>
      </c>
      <c r="N150" s="72">
        <f t="shared" ca="1" si="17"/>
        <v>0</v>
      </c>
    </row>
    <row r="151" spans="1:14" x14ac:dyDescent="0.35">
      <c r="A151" s="32">
        <f t="shared" si="18"/>
        <v>46095</v>
      </c>
      <c r="B151" s="70" cm="1">
        <f t="array" aca="1" ref="B151" ca="1">_xlfn.XLOOKUP(A151,INDIRECT($A$5&amp;"!$AJ$41:$AJ$406"),INDIRECT($A$5&amp;"!$An$41:$An$406"))*SUM($F$3:$I$3)</f>
        <v>0</v>
      </c>
      <c r="C151" s="70" cm="1">
        <f t="array" aca="1" ref="C151" ca="1">_xlfn.XLOOKUP(A151,INDIRECT($A$5&amp;"!$AJ$41:$AJ$406"),INDIRECT($A$5&amp;"!$Ak$41:$Ak$406"))*SUM($F$3:$I$3)</f>
        <v>0</v>
      </c>
      <c r="D151" s="70" cm="1">
        <f t="array" aca="1" ref="D151" ca="1">_xlfn.XLOOKUP(A151,INDIRECT($A$5&amp;"!$AJ$41:$AJ$406"),INDIRECT($A$5&amp;"!$AO$41:$AO$406"))*SUM($F$3:$I$3)</f>
        <v>13.5</v>
      </c>
      <c r="E151" s="34" cm="1">
        <f t="array" ref="E151">SUMPRODUCT(('PT Storengy'!$B$8:$K$372)*('PT Storengy'!$A$8:$A$372=$A151)*('PT Storengy'!$A$5:$J$5=$A$6)*('PT Storengy'!$B$7:$K$7=$A$7))</f>
        <v>0</v>
      </c>
      <c r="F151" s="36">
        <f t="shared" ca="1" si="19"/>
        <v>0</v>
      </c>
      <c r="G151" s="54">
        <f t="shared" ca="1" si="20"/>
        <v>0</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0.41536189069423929</v>
      </c>
      <c r="I151" s="95">
        <f t="shared" ca="1" si="15"/>
        <v>0</v>
      </c>
      <c r="K151" s="36">
        <f t="shared" ca="1" si="14"/>
        <v>0</v>
      </c>
      <c r="L151" s="54">
        <f t="shared" ca="1" si="16"/>
        <v>0</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0.41536189069423929</v>
      </c>
      <c r="N151" s="72">
        <f t="shared" ca="1" si="17"/>
        <v>0</v>
      </c>
    </row>
    <row r="152" spans="1:14" x14ac:dyDescent="0.35">
      <c r="A152" s="32">
        <f t="shared" si="18"/>
        <v>46096</v>
      </c>
      <c r="B152" s="70" cm="1">
        <f t="array" aca="1" ref="B152" ca="1">_xlfn.XLOOKUP(A152,INDIRECT($A$5&amp;"!$AJ$41:$AJ$406"),INDIRECT($A$5&amp;"!$An$41:$An$406"))*SUM($F$3:$I$3)</f>
        <v>0</v>
      </c>
      <c r="C152" s="70" cm="1">
        <f t="array" aca="1" ref="C152" ca="1">_xlfn.XLOOKUP(A152,INDIRECT($A$5&amp;"!$AJ$41:$AJ$406"),INDIRECT($A$5&amp;"!$Ak$41:$Ak$406"))*SUM($F$3:$I$3)</f>
        <v>0</v>
      </c>
      <c r="D152" s="70" cm="1">
        <f t="array" aca="1" ref="D152" ca="1">_xlfn.XLOOKUP(A152,INDIRECT($A$5&amp;"!$AJ$41:$AJ$406"),INDIRECT($A$5&amp;"!$AO$41:$AO$406"))*SUM($F$3:$I$3)</f>
        <v>13.5</v>
      </c>
      <c r="E152" s="34" cm="1">
        <f t="array" ref="E152">SUMPRODUCT(('PT Storengy'!$B$8:$K$372)*('PT Storengy'!$A$8:$A$372=$A152)*('PT Storengy'!$A$5:$J$5=$A$6)*('PT Storengy'!$B$7:$K$7=$A$7))</f>
        <v>0</v>
      </c>
      <c r="F152" s="36">
        <f t="shared" ca="1" si="19"/>
        <v>0</v>
      </c>
      <c r="G152" s="54">
        <f t="shared" ca="1" si="20"/>
        <v>0</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0.41536189069423929</v>
      </c>
      <c r="I152" s="95">
        <f t="shared" ca="1" si="15"/>
        <v>0</v>
      </c>
      <c r="K152" s="36">
        <f t="shared" ca="1" si="14"/>
        <v>0</v>
      </c>
      <c r="L152" s="54">
        <f t="shared" ca="1" si="16"/>
        <v>0</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0.41536189069423929</v>
      </c>
      <c r="N152" s="72">
        <f t="shared" ca="1" si="17"/>
        <v>0</v>
      </c>
    </row>
    <row r="153" spans="1:14" x14ac:dyDescent="0.35">
      <c r="A153" s="32">
        <f t="shared" si="18"/>
        <v>46097</v>
      </c>
      <c r="B153" s="70" cm="1">
        <f t="array" aca="1" ref="B153" ca="1">_xlfn.XLOOKUP(A153,INDIRECT($A$5&amp;"!$AJ$41:$AJ$406"),INDIRECT($A$5&amp;"!$An$41:$An$406"))*SUM($F$3:$I$3)</f>
        <v>0</v>
      </c>
      <c r="C153" s="70" cm="1">
        <f t="array" aca="1" ref="C153" ca="1">_xlfn.XLOOKUP(A153,INDIRECT($A$5&amp;"!$AJ$41:$AJ$406"),INDIRECT($A$5&amp;"!$Ak$41:$Ak$406"))*SUM($F$3:$I$3)</f>
        <v>0</v>
      </c>
      <c r="D153" s="70" cm="1">
        <f t="array" aca="1" ref="D153" ca="1">_xlfn.XLOOKUP(A153,INDIRECT($A$5&amp;"!$AJ$41:$AJ$406"),INDIRECT($A$5&amp;"!$AO$41:$AO$406"))*SUM($F$3:$I$3)</f>
        <v>13.5</v>
      </c>
      <c r="E153" s="34" cm="1">
        <f t="array" ref="E153">SUMPRODUCT(('PT Storengy'!$B$8:$K$372)*('PT Storengy'!$A$8:$A$372=$A153)*('PT Storengy'!$A$5:$J$5=$A$6)*('PT Storengy'!$B$7:$K$7=$A$7))</f>
        <v>0</v>
      </c>
      <c r="F153" s="36">
        <f t="shared" ca="1" si="19"/>
        <v>0</v>
      </c>
      <c r="G153" s="54">
        <f t="shared" ca="1" si="20"/>
        <v>0</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0.41536189069423929</v>
      </c>
      <c r="I153" s="95">
        <f t="shared" ca="1" si="15"/>
        <v>0</v>
      </c>
      <c r="K153" s="36">
        <f t="shared" ca="1" si="14"/>
        <v>0</v>
      </c>
      <c r="L153" s="54">
        <f t="shared" ca="1" si="16"/>
        <v>0</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0.41536189069423929</v>
      </c>
      <c r="N153" s="72">
        <f t="shared" ca="1" si="17"/>
        <v>0</v>
      </c>
    </row>
    <row r="154" spans="1:14" x14ac:dyDescent="0.35">
      <c r="A154" s="32">
        <f t="shared" si="18"/>
        <v>46098</v>
      </c>
      <c r="B154" s="70" cm="1">
        <f t="array" aca="1" ref="B154" ca="1">_xlfn.XLOOKUP(A154,INDIRECT($A$5&amp;"!$AJ$41:$AJ$406"),INDIRECT($A$5&amp;"!$An$41:$An$406"))*SUM($F$3:$I$3)</f>
        <v>0</v>
      </c>
      <c r="C154" s="70" cm="1">
        <f t="array" aca="1" ref="C154" ca="1">_xlfn.XLOOKUP(A154,INDIRECT($A$5&amp;"!$AJ$41:$AJ$406"),INDIRECT($A$5&amp;"!$Ak$41:$Ak$406"))*SUM($F$3:$I$3)</f>
        <v>0</v>
      </c>
      <c r="D154" s="70" cm="1">
        <f t="array" aca="1" ref="D154" ca="1">_xlfn.XLOOKUP(A154,INDIRECT($A$5&amp;"!$AJ$41:$AJ$406"),INDIRECT($A$5&amp;"!$AO$41:$AO$406"))*SUM($F$3:$I$3)</f>
        <v>13.5</v>
      </c>
      <c r="E154" s="34" cm="1">
        <f t="array" ref="E154">SUMPRODUCT(('PT Storengy'!$B$8:$K$372)*('PT Storengy'!$A$8:$A$372=$A154)*('PT Storengy'!$A$5:$J$5=$A$6)*('PT Storengy'!$B$7:$K$7=$A$7))</f>
        <v>0</v>
      </c>
      <c r="F154" s="36">
        <f t="shared" ca="1" si="19"/>
        <v>0</v>
      </c>
      <c r="G154" s="54">
        <f t="shared" ca="1" si="20"/>
        <v>0</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0.41536189069423929</v>
      </c>
      <c r="I154" s="95">
        <f t="shared" ca="1" si="15"/>
        <v>0</v>
      </c>
      <c r="K154" s="36">
        <f t="shared" ca="1" si="14"/>
        <v>0</v>
      </c>
      <c r="L154" s="54">
        <f t="shared" ca="1" si="16"/>
        <v>0</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0.41536189069423929</v>
      </c>
      <c r="N154" s="72">
        <f t="shared" ca="1" si="17"/>
        <v>0</v>
      </c>
    </row>
    <row r="155" spans="1:14" x14ac:dyDescent="0.35">
      <c r="A155" s="32">
        <f t="shared" si="18"/>
        <v>46099</v>
      </c>
      <c r="B155" s="70" cm="1">
        <f t="array" aca="1" ref="B155" ca="1">_xlfn.XLOOKUP(A155,INDIRECT($A$5&amp;"!$AJ$41:$AJ$406"),INDIRECT($A$5&amp;"!$An$41:$An$406"))*SUM($F$3:$I$3)</f>
        <v>0</v>
      </c>
      <c r="C155" s="70" cm="1">
        <f t="array" aca="1" ref="C155" ca="1">_xlfn.XLOOKUP(A155,INDIRECT($A$5&amp;"!$AJ$41:$AJ$406"),INDIRECT($A$5&amp;"!$Ak$41:$Ak$406"))*SUM($F$3:$I$3)</f>
        <v>0</v>
      </c>
      <c r="D155" s="70" cm="1">
        <f t="array" aca="1" ref="D155" ca="1">_xlfn.XLOOKUP(A155,INDIRECT($A$5&amp;"!$AJ$41:$AJ$406"),INDIRECT($A$5&amp;"!$AO$41:$AO$406"))*SUM($F$3:$I$3)</f>
        <v>13.5</v>
      </c>
      <c r="E155" s="34" cm="1">
        <f t="array" ref="E155">SUMPRODUCT(('PT Storengy'!$B$8:$K$372)*('PT Storengy'!$A$8:$A$372=$A155)*('PT Storengy'!$A$5:$J$5=$A$6)*('PT Storengy'!$B$7:$K$7=$A$7))</f>
        <v>0</v>
      </c>
      <c r="F155" s="36">
        <f t="shared" ca="1" si="19"/>
        <v>0</v>
      </c>
      <c r="G155" s="54">
        <f t="shared" ca="1" si="20"/>
        <v>0</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0.41536189069423929</v>
      </c>
      <c r="I155" s="95">
        <f t="shared" ca="1" si="15"/>
        <v>0</v>
      </c>
      <c r="K155" s="36">
        <f t="shared" ca="1" si="14"/>
        <v>0</v>
      </c>
      <c r="L155" s="54">
        <f t="shared" ca="1" si="16"/>
        <v>0</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0.41536189069423929</v>
      </c>
      <c r="N155" s="72">
        <f t="shared" ca="1" si="17"/>
        <v>0</v>
      </c>
    </row>
    <row r="156" spans="1:14" x14ac:dyDescent="0.35">
      <c r="A156" s="32">
        <f t="shared" si="18"/>
        <v>46100</v>
      </c>
      <c r="B156" s="70" cm="1">
        <f t="array" aca="1" ref="B156" ca="1">_xlfn.XLOOKUP(A156,INDIRECT($A$5&amp;"!$AJ$41:$AJ$406"),INDIRECT($A$5&amp;"!$An$41:$An$406"))*SUM($F$3:$I$3)</f>
        <v>0</v>
      </c>
      <c r="C156" s="70" cm="1">
        <f t="array" aca="1" ref="C156" ca="1">_xlfn.XLOOKUP(A156,INDIRECT($A$5&amp;"!$AJ$41:$AJ$406"),INDIRECT($A$5&amp;"!$Ak$41:$Ak$406"))*SUM($F$3:$I$3)</f>
        <v>0</v>
      </c>
      <c r="D156" s="70" cm="1">
        <f t="array" aca="1" ref="D156" ca="1">_xlfn.XLOOKUP(A156,INDIRECT($A$5&amp;"!$AJ$41:$AJ$406"),INDIRECT($A$5&amp;"!$AO$41:$AO$406"))*SUM($F$3:$I$3)</f>
        <v>13.5</v>
      </c>
      <c r="E156" s="34" cm="1">
        <f t="array" ref="E156">SUMPRODUCT(('PT Storengy'!$B$8:$K$372)*('PT Storengy'!$A$8:$A$372=$A156)*('PT Storengy'!$A$5:$J$5=$A$6)*('PT Storengy'!$B$7:$K$7=$A$7))</f>
        <v>0</v>
      </c>
      <c r="F156" s="36">
        <f t="shared" ca="1" si="19"/>
        <v>0</v>
      </c>
      <c r="G156" s="54">
        <f t="shared" ca="1" si="20"/>
        <v>0</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0.41536189069423929</v>
      </c>
      <c r="I156" s="95">
        <f t="shared" ca="1" si="15"/>
        <v>0</v>
      </c>
      <c r="K156" s="36">
        <f t="shared" ca="1" si="14"/>
        <v>0</v>
      </c>
      <c r="L156" s="54">
        <f t="shared" ca="1" si="16"/>
        <v>0</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0.41536189069423929</v>
      </c>
      <c r="N156" s="72">
        <f t="shared" ca="1" si="17"/>
        <v>0</v>
      </c>
    </row>
    <row r="157" spans="1:14" x14ac:dyDescent="0.35">
      <c r="A157" s="32">
        <f t="shared" si="18"/>
        <v>46101</v>
      </c>
      <c r="B157" s="70" cm="1">
        <f t="array" aca="1" ref="B157" ca="1">_xlfn.XLOOKUP(A157,INDIRECT($A$5&amp;"!$AJ$41:$AJ$406"),INDIRECT($A$5&amp;"!$An$41:$An$406"))*SUM($F$3:$I$3)</f>
        <v>0</v>
      </c>
      <c r="C157" s="70" cm="1">
        <f t="array" aca="1" ref="C157" ca="1">_xlfn.XLOOKUP(A157,INDIRECT($A$5&amp;"!$AJ$41:$AJ$406"),INDIRECT($A$5&amp;"!$Ak$41:$Ak$406"))*SUM($F$3:$I$3)</f>
        <v>0</v>
      </c>
      <c r="D157" s="70" cm="1">
        <f t="array" aca="1" ref="D157" ca="1">_xlfn.XLOOKUP(A157,INDIRECT($A$5&amp;"!$AJ$41:$AJ$406"),INDIRECT($A$5&amp;"!$AO$41:$AO$406"))*SUM($F$3:$I$3)</f>
        <v>13.5</v>
      </c>
      <c r="E157" s="34" cm="1">
        <f t="array" ref="E157">SUMPRODUCT(('PT Storengy'!$B$8:$K$372)*('PT Storengy'!$A$8:$A$372=$A157)*('PT Storengy'!$A$5:$J$5=$A$6)*('PT Storengy'!$B$7:$K$7=$A$7))</f>
        <v>0</v>
      </c>
      <c r="F157" s="36">
        <f t="shared" ca="1" si="19"/>
        <v>0</v>
      </c>
      <c r="G157" s="54">
        <f t="shared" ca="1" si="20"/>
        <v>0</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0.41536189069423929</v>
      </c>
      <c r="I157" s="95">
        <f t="shared" ca="1" si="15"/>
        <v>0</v>
      </c>
      <c r="K157" s="36">
        <f t="shared" ca="1" si="14"/>
        <v>0</v>
      </c>
      <c r="L157" s="54">
        <f t="shared" ca="1" si="16"/>
        <v>0</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0.41536189069423929</v>
      </c>
      <c r="N157" s="72">
        <f t="shared" ca="1" si="17"/>
        <v>0</v>
      </c>
    </row>
    <row r="158" spans="1:14" x14ac:dyDescent="0.35">
      <c r="A158" s="32">
        <f t="shared" si="18"/>
        <v>46102</v>
      </c>
      <c r="B158" s="70" cm="1">
        <f t="array" aca="1" ref="B158" ca="1">_xlfn.XLOOKUP(A158,INDIRECT($A$5&amp;"!$AJ$41:$AJ$406"),INDIRECT($A$5&amp;"!$An$41:$An$406"))*SUM($F$3:$I$3)</f>
        <v>0</v>
      </c>
      <c r="C158" s="70" cm="1">
        <f t="array" aca="1" ref="C158" ca="1">_xlfn.XLOOKUP(A158,INDIRECT($A$5&amp;"!$AJ$41:$AJ$406"),INDIRECT($A$5&amp;"!$Ak$41:$Ak$406"))*SUM($F$3:$I$3)</f>
        <v>0</v>
      </c>
      <c r="D158" s="70" cm="1">
        <f t="array" aca="1" ref="D158" ca="1">_xlfn.XLOOKUP(A158,INDIRECT($A$5&amp;"!$AJ$41:$AJ$406"),INDIRECT($A$5&amp;"!$AO$41:$AO$406"))*SUM($F$3:$I$3)</f>
        <v>13.5</v>
      </c>
      <c r="E158" s="34" cm="1">
        <f t="array" ref="E158">SUMPRODUCT(('PT Storengy'!$B$8:$K$372)*('PT Storengy'!$A$8:$A$372=$A158)*('PT Storengy'!$A$5:$J$5=$A$6)*('PT Storengy'!$B$7:$K$7=$A$7))</f>
        <v>0</v>
      </c>
      <c r="F158" s="36">
        <f t="shared" ca="1" si="19"/>
        <v>0</v>
      </c>
      <c r="G158" s="54">
        <f t="shared" ca="1" si="20"/>
        <v>0</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0.41536189069423929</v>
      </c>
      <c r="I158" s="95">
        <f t="shared" ca="1" si="15"/>
        <v>0</v>
      </c>
      <c r="K158" s="36">
        <f t="shared" ca="1" si="14"/>
        <v>0</v>
      </c>
      <c r="L158" s="54">
        <f t="shared" ca="1" si="16"/>
        <v>0</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0.41536189069423929</v>
      </c>
      <c r="N158" s="72">
        <f t="shared" ca="1" si="17"/>
        <v>0</v>
      </c>
    </row>
    <row r="159" spans="1:14" x14ac:dyDescent="0.35">
      <c r="A159" s="32">
        <f t="shared" si="18"/>
        <v>46103</v>
      </c>
      <c r="B159" s="70" cm="1">
        <f t="array" aca="1" ref="B159" ca="1">_xlfn.XLOOKUP(A159,INDIRECT($A$5&amp;"!$AJ$41:$AJ$406"),INDIRECT($A$5&amp;"!$An$41:$An$406"))*SUM($F$3:$I$3)</f>
        <v>0</v>
      </c>
      <c r="C159" s="70" cm="1">
        <f t="array" aca="1" ref="C159" ca="1">_xlfn.XLOOKUP(A159,INDIRECT($A$5&amp;"!$AJ$41:$AJ$406"),INDIRECT($A$5&amp;"!$Ak$41:$Ak$406"))*SUM($F$3:$I$3)</f>
        <v>0</v>
      </c>
      <c r="D159" s="70" cm="1">
        <f t="array" aca="1" ref="D159" ca="1">_xlfn.XLOOKUP(A159,INDIRECT($A$5&amp;"!$AJ$41:$AJ$406"),INDIRECT($A$5&amp;"!$AO$41:$AO$406"))*SUM($F$3:$I$3)</f>
        <v>13.5</v>
      </c>
      <c r="E159" s="34" cm="1">
        <f t="array" ref="E159">SUMPRODUCT(('PT Storengy'!$B$8:$K$372)*('PT Storengy'!$A$8:$A$372=$A159)*('PT Storengy'!$A$5:$J$5=$A$6)*('PT Storengy'!$B$7:$K$7=$A$7))</f>
        <v>0</v>
      </c>
      <c r="F159" s="36">
        <f t="shared" ca="1" si="19"/>
        <v>0</v>
      </c>
      <c r="G159" s="54">
        <f t="shared" ca="1" si="20"/>
        <v>0</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0.41536189069423929</v>
      </c>
      <c r="I159" s="95">
        <f t="shared" ca="1" si="15"/>
        <v>0</v>
      </c>
      <c r="K159" s="36">
        <f t="shared" ca="1" si="14"/>
        <v>0</v>
      </c>
      <c r="L159" s="54">
        <f t="shared" ca="1" si="16"/>
        <v>0</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0.41536189069423929</v>
      </c>
      <c r="N159" s="72">
        <f t="shared" ca="1" si="17"/>
        <v>0</v>
      </c>
    </row>
    <row r="160" spans="1:14" x14ac:dyDescent="0.35">
      <c r="A160" s="32">
        <f t="shared" si="18"/>
        <v>46104</v>
      </c>
      <c r="B160" s="70" cm="1">
        <f t="array" aca="1" ref="B160" ca="1">_xlfn.XLOOKUP(A160,INDIRECT($A$5&amp;"!$AJ$41:$AJ$406"),INDIRECT($A$5&amp;"!$An$41:$An$406"))*SUM($F$3:$I$3)</f>
        <v>0</v>
      </c>
      <c r="C160" s="70" cm="1">
        <f t="array" aca="1" ref="C160" ca="1">_xlfn.XLOOKUP(A160,INDIRECT($A$5&amp;"!$AJ$41:$AJ$406"),INDIRECT($A$5&amp;"!$Ak$41:$Ak$406"))*SUM($F$3:$I$3)</f>
        <v>0</v>
      </c>
      <c r="D160" s="70" cm="1">
        <f t="array" aca="1" ref="D160" ca="1">_xlfn.XLOOKUP(A160,INDIRECT($A$5&amp;"!$AJ$41:$AJ$406"),INDIRECT($A$5&amp;"!$AO$41:$AO$406"))*SUM($F$3:$I$3)</f>
        <v>13.5</v>
      </c>
      <c r="E160" s="34" cm="1">
        <f t="array" ref="E160">SUMPRODUCT(('PT Storengy'!$B$8:$K$372)*('PT Storengy'!$A$8:$A$372=$A160)*('PT Storengy'!$A$5:$J$5=$A$6)*('PT Storengy'!$B$7:$K$7=$A$7))</f>
        <v>0</v>
      </c>
      <c r="F160" s="36">
        <f t="shared" ca="1" si="19"/>
        <v>0</v>
      </c>
      <c r="G160" s="54">
        <f t="shared" ca="1" si="20"/>
        <v>0</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0.41536189069423929</v>
      </c>
      <c r="I160" s="95">
        <f t="shared" ca="1" si="15"/>
        <v>0</v>
      </c>
      <c r="K160" s="36">
        <f t="shared" ca="1" si="14"/>
        <v>0</v>
      </c>
      <c r="L160" s="54">
        <f t="shared" ca="1" si="16"/>
        <v>0</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0.41536189069423929</v>
      </c>
      <c r="N160" s="72">
        <f t="shared" ca="1" si="17"/>
        <v>0</v>
      </c>
    </row>
    <row r="161" spans="1:14" x14ac:dyDescent="0.35">
      <c r="A161" s="32">
        <f t="shared" si="18"/>
        <v>46105</v>
      </c>
      <c r="B161" s="70" cm="1">
        <f t="array" aca="1" ref="B161" ca="1">_xlfn.XLOOKUP(A161,INDIRECT($A$5&amp;"!$AJ$41:$AJ$406"),INDIRECT($A$5&amp;"!$An$41:$An$406"))*SUM($F$3:$I$3)</f>
        <v>0</v>
      </c>
      <c r="C161" s="70" cm="1">
        <f t="array" aca="1" ref="C161" ca="1">_xlfn.XLOOKUP(A161,INDIRECT($A$5&amp;"!$AJ$41:$AJ$406"),INDIRECT($A$5&amp;"!$Ak$41:$Ak$406"))*SUM($F$3:$I$3)</f>
        <v>0</v>
      </c>
      <c r="D161" s="70" cm="1">
        <f t="array" aca="1" ref="D161" ca="1">_xlfn.XLOOKUP(A161,INDIRECT($A$5&amp;"!$AJ$41:$AJ$406"),INDIRECT($A$5&amp;"!$AO$41:$AO$406"))*SUM($F$3:$I$3)</f>
        <v>13.5</v>
      </c>
      <c r="E161" s="34" cm="1">
        <f t="array" ref="E161">SUMPRODUCT(('PT Storengy'!$B$8:$K$372)*('PT Storengy'!$A$8:$A$372=$A161)*('PT Storengy'!$A$5:$J$5=$A$6)*('PT Storengy'!$B$7:$K$7=$A$7))</f>
        <v>0</v>
      </c>
      <c r="F161" s="36">
        <f t="shared" ca="1" si="19"/>
        <v>0</v>
      </c>
      <c r="G161" s="54">
        <f t="shared" ca="1" si="20"/>
        <v>0</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0.41536189069423929</v>
      </c>
      <c r="I161" s="95">
        <f t="shared" ca="1" si="15"/>
        <v>0</v>
      </c>
      <c r="K161" s="36">
        <f t="shared" ca="1" si="14"/>
        <v>0</v>
      </c>
      <c r="L161" s="54">
        <f t="shared" ca="1" si="16"/>
        <v>0</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0.41536189069423929</v>
      </c>
      <c r="N161" s="72">
        <f t="shared" ca="1" si="17"/>
        <v>0</v>
      </c>
    </row>
    <row r="162" spans="1:14" x14ac:dyDescent="0.35">
      <c r="A162" s="32">
        <f t="shared" si="18"/>
        <v>46106</v>
      </c>
      <c r="B162" s="70" cm="1">
        <f t="array" aca="1" ref="B162" ca="1">_xlfn.XLOOKUP(A162,INDIRECT($A$5&amp;"!$AJ$41:$AJ$406"),INDIRECT($A$5&amp;"!$An$41:$An$406"))*SUM($F$3:$I$3)</f>
        <v>0</v>
      </c>
      <c r="C162" s="70" cm="1">
        <f t="array" aca="1" ref="C162" ca="1">_xlfn.XLOOKUP(A162,INDIRECT($A$5&amp;"!$AJ$41:$AJ$406"),INDIRECT($A$5&amp;"!$Ak$41:$Ak$406"))*SUM($F$3:$I$3)</f>
        <v>0</v>
      </c>
      <c r="D162" s="70" cm="1">
        <f t="array" aca="1" ref="D162" ca="1">_xlfn.XLOOKUP(A162,INDIRECT($A$5&amp;"!$AJ$41:$AJ$406"),INDIRECT($A$5&amp;"!$AO$41:$AO$406"))*SUM($F$3:$I$3)</f>
        <v>13.5</v>
      </c>
      <c r="E162" s="34" cm="1">
        <f t="array" ref="E162">SUMPRODUCT(('PT Storengy'!$B$8:$K$372)*('PT Storengy'!$A$8:$A$372=$A162)*('PT Storengy'!$A$5:$J$5=$A$6)*('PT Storengy'!$B$7:$K$7=$A$7))</f>
        <v>0</v>
      </c>
      <c r="F162" s="36">
        <f t="shared" ca="1" si="19"/>
        <v>0</v>
      </c>
      <c r="G162" s="54">
        <f t="shared" ca="1" si="20"/>
        <v>0</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0.41536189069423929</v>
      </c>
      <c r="I162" s="95">
        <f t="shared" ca="1" si="15"/>
        <v>0</v>
      </c>
      <c r="K162" s="36">
        <f t="shared" ca="1" si="14"/>
        <v>0</v>
      </c>
      <c r="L162" s="54">
        <f t="shared" ca="1" si="16"/>
        <v>0</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0.41536189069423929</v>
      </c>
      <c r="N162" s="72">
        <f t="shared" ca="1" si="17"/>
        <v>0</v>
      </c>
    </row>
    <row r="163" spans="1:14" x14ac:dyDescent="0.35">
      <c r="A163" s="32">
        <f t="shared" si="18"/>
        <v>46107</v>
      </c>
      <c r="B163" s="70" cm="1">
        <f t="array" aca="1" ref="B163" ca="1">_xlfn.XLOOKUP(A163,INDIRECT($A$5&amp;"!$AJ$41:$AJ$406"),INDIRECT($A$5&amp;"!$An$41:$An$406"))*SUM($F$3:$I$3)</f>
        <v>0</v>
      </c>
      <c r="C163" s="70" cm="1">
        <f t="array" aca="1" ref="C163" ca="1">_xlfn.XLOOKUP(A163,INDIRECT($A$5&amp;"!$AJ$41:$AJ$406"),INDIRECT($A$5&amp;"!$Ak$41:$Ak$406"))*SUM($F$3:$I$3)</f>
        <v>0</v>
      </c>
      <c r="D163" s="70" cm="1">
        <f t="array" aca="1" ref="D163" ca="1">_xlfn.XLOOKUP(A163,INDIRECT($A$5&amp;"!$AJ$41:$AJ$406"),INDIRECT($A$5&amp;"!$AO$41:$AO$406"))*SUM($F$3:$I$3)</f>
        <v>13.5</v>
      </c>
      <c r="E163" s="34" cm="1">
        <f t="array" ref="E163">SUMPRODUCT(('PT Storengy'!$B$8:$K$372)*('PT Storengy'!$A$8:$A$372=$A163)*('PT Storengy'!$A$5:$J$5=$A$6)*('PT Storengy'!$B$7:$K$7=$A$7))</f>
        <v>0</v>
      </c>
      <c r="F163" s="36">
        <f t="shared" ca="1" si="19"/>
        <v>0</v>
      </c>
      <c r="G163" s="54">
        <f t="shared" ca="1" si="20"/>
        <v>0</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0.41536189069423929</v>
      </c>
      <c r="I163" s="95">
        <f t="shared" ca="1" si="15"/>
        <v>0</v>
      </c>
      <c r="K163" s="36">
        <f t="shared" ca="1" si="14"/>
        <v>0</v>
      </c>
      <c r="L163" s="54">
        <f t="shared" ca="1" si="16"/>
        <v>0</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0.41536189069423929</v>
      </c>
      <c r="N163" s="72">
        <f t="shared" ca="1" si="17"/>
        <v>0</v>
      </c>
    </row>
    <row r="164" spans="1:14" x14ac:dyDescent="0.35">
      <c r="A164" s="32">
        <f t="shared" si="18"/>
        <v>46108</v>
      </c>
      <c r="B164" s="70" cm="1">
        <f t="array" aca="1" ref="B164" ca="1">_xlfn.XLOOKUP(A164,INDIRECT($A$5&amp;"!$AJ$41:$AJ$406"),INDIRECT($A$5&amp;"!$An$41:$An$406"))*SUM($F$3:$I$3)</f>
        <v>0</v>
      </c>
      <c r="C164" s="70" cm="1">
        <f t="array" aca="1" ref="C164" ca="1">_xlfn.XLOOKUP(A164,INDIRECT($A$5&amp;"!$AJ$41:$AJ$406"),INDIRECT($A$5&amp;"!$Ak$41:$Ak$406"))*SUM($F$3:$I$3)</f>
        <v>0</v>
      </c>
      <c r="D164" s="70" cm="1">
        <f t="array" aca="1" ref="D164" ca="1">_xlfn.XLOOKUP(A164,INDIRECT($A$5&amp;"!$AJ$41:$AJ$406"),INDIRECT($A$5&amp;"!$AO$41:$AO$406"))*SUM($F$3:$I$3)</f>
        <v>13.5</v>
      </c>
      <c r="E164" s="34" cm="1">
        <f t="array" ref="E164">SUMPRODUCT(('PT Storengy'!$B$8:$K$372)*('PT Storengy'!$A$8:$A$372=$A164)*('PT Storengy'!$A$5:$J$5=$A$6)*('PT Storengy'!$B$7:$K$7=$A$7))</f>
        <v>0</v>
      </c>
      <c r="F164" s="36">
        <f t="shared" ca="1" si="19"/>
        <v>0</v>
      </c>
      <c r="G164" s="54">
        <f t="shared" ca="1" si="20"/>
        <v>0</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0.41536189069423929</v>
      </c>
      <c r="I164" s="95">
        <f t="shared" ca="1" si="15"/>
        <v>0</v>
      </c>
      <c r="K164" s="36">
        <f t="shared" ca="1" si="14"/>
        <v>0</v>
      </c>
      <c r="L164" s="54">
        <f t="shared" ca="1" si="16"/>
        <v>0</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0.41536189069423929</v>
      </c>
      <c r="N164" s="72">
        <f t="shared" ca="1" si="17"/>
        <v>0</v>
      </c>
    </row>
    <row r="165" spans="1:14" x14ac:dyDescent="0.35">
      <c r="A165" s="32">
        <f t="shared" si="18"/>
        <v>46109</v>
      </c>
      <c r="B165" s="70" cm="1">
        <f t="array" aca="1" ref="B165" ca="1">_xlfn.XLOOKUP(A165,INDIRECT($A$5&amp;"!$AJ$41:$AJ$406"),INDIRECT($A$5&amp;"!$An$41:$An$406"))*SUM($F$3:$I$3)</f>
        <v>0</v>
      </c>
      <c r="C165" s="70" cm="1">
        <f t="array" aca="1" ref="C165" ca="1">_xlfn.XLOOKUP(A165,INDIRECT($A$5&amp;"!$AJ$41:$AJ$406"),INDIRECT($A$5&amp;"!$Ak$41:$Ak$406"))*SUM($F$3:$I$3)</f>
        <v>0</v>
      </c>
      <c r="D165" s="70" cm="1">
        <f t="array" aca="1" ref="D165" ca="1">_xlfn.XLOOKUP(A165,INDIRECT($A$5&amp;"!$AJ$41:$AJ$406"),INDIRECT($A$5&amp;"!$AO$41:$AO$406"))*SUM($F$3:$I$3)</f>
        <v>13.5</v>
      </c>
      <c r="E165" s="34" cm="1">
        <f t="array" ref="E165">SUMPRODUCT(('PT Storengy'!$B$8:$K$372)*('PT Storengy'!$A$8:$A$372=$A165)*('PT Storengy'!$A$5:$J$5=$A$6)*('PT Storengy'!$B$7:$K$7=$A$7))</f>
        <v>0</v>
      </c>
      <c r="F165" s="36">
        <f t="shared" ca="1" si="19"/>
        <v>0</v>
      </c>
      <c r="G165" s="54">
        <f t="shared" ca="1" si="20"/>
        <v>0</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0.41536189069423929</v>
      </c>
      <c r="I165" s="95">
        <f t="shared" ca="1" si="15"/>
        <v>0</v>
      </c>
      <c r="K165" s="36">
        <f t="shared" ca="1" si="14"/>
        <v>0</v>
      </c>
      <c r="L165" s="54">
        <f t="shared" ca="1" si="16"/>
        <v>0</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0.41536189069423929</v>
      </c>
      <c r="N165" s="72">
        <f t="shared" ca="1" si="17"/>
        <v>0</v>
      </c>
    </row>
    <row r="166" spans="1:14" x14ac:dyDescent="0.35">
      <c r="A166" s="32">
        <f t="shared" si="18"/>
        <v>46110</v>
      </c>
      <c r="B166" s="70" cm="1">
        <f t="array" aca="1" ref="B166" ca="1">_xlfn.XLOOKUP(A166,INDIRECT($A$5&amp;"!$AJ$41:$AJ$406"),INDIRECT($A$5&amp;"!$An$41:$An$406"))*SUM($F$3:$I$3)</f>
        <v>0</v>
      </c>
      <c r="C166" s="70" cm="1">
        <f t="array" aca="1" ref="C166" ca="1">_xlfn.XLOOKUP(A166,INDIRECT($A$5&amp;"!$AJ$41:$AJ$406"),INDIRECT($A$5&amp;"!$Ak$41:$Ak$406"))*SUM($F$3:$I$3)</f>
        <v>0</v>
      </c>
      <c r="D166" s="70" cm="1">
        <f t="array" aca="1" ref="D166" ca="1">_xlfn.XLOOKUP(A166,INDIRECT($A$5&amp;"!$AJ$41:$AJ$406"),INDIRECT($A$5&amp;"!$AO$41:$AO$406"))*SUM($F$3:$I$3)</f>
        <v>13.5</v>
      </c>
      <c r="E166" s="34" cm="1">
        <f t="array" ref="E166">SUMPRODUCT(('PT Storengy'!$B$8:$K$372)*('PT Storengy'!$A$8:$A$372=$A166)*('PT Storengy'!$A$5:$J$5=$A$6)*('PT Storengy'!$B$7:$K$7=$A$7))</f>
        <v>0</v>
      </c>
      <c r="F166" s="36">
        <f t="shared" ca="1" si="19"/>
        <v>0</v>
      </c>
      <c r="G166" s="54">
        <f t="shared" ca="1" si="20"/>
        <v>0</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0.41536189069423929</v>
      </c>
      <c r="I166" s="95">
        <f t="shared" ca="1" si="15"/>
        <v>0</v>
      </c>
      <c r="K166" s="36">
        <f t="shared" ca="1" si="14"/>
        <v>0</v>
      </c>
      <c r="L166" s="54">
        <f t="shared" ca="1" si="16"/>
        <v>0</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0.41536189069423929</v>
      </c>
      <c r="N166" s="72">
        <f t="shared" ca="1" si="17"/>
        <v>0</v>
      </c>
    </row>
    <row r="167" spans="1:14" x14ac:dyDescent="0.35">
      <c r="A167" s="32">
        <f t="shared" si="18"/>
        <v>46111</v>
      </c>
      <c r="B167" s="70" cm="1">
        <f t="array" aca="1" ref="B167" ca="1">_xlfn.XLOOKUP(A167,INDIRECT($A$5&amp;"!$AJ$41:$AJ$406"),INDIRECT($A$5&amp;"!$An$41:$An$406"))*SUM($F$3:$I$3)</f>
        <v>0</v>
      </c>
      <c r="C167" s="70" cm="1">
        <f t="array" aca="1" ref="C167" ca="1">_xlfn.XLOOKUP(A167,INDIRECT($A$5&amp;"!$AJ$41:$AJ$406"),INDIRECT($A$5&amp;"!$Ak$41:$Ak$406"))*SUM($F$3:$I$3)</f>
        <v>0</v>
      </c>
      <c r="D167" s="70" cm="1">
        <f t="array" aca="1" ref="D167" ca="1">_xlfn.XLOOKUP(A167,INDIRECT($A$5&amp;"!$AJ$41:$AJ$406"),INDIRECT($A$5&amp;"!$AO$41:$AO$406"))*SUM($F$3:$I$3)</f>
        <v>13.5</v>
      </c>
      <c r="E167" s="34" cm="1">
        <f t="array" ref="E167">SUMPRODUCT(('PT Storengy'!$B$8:$K$372)*('PT Storengy'!$A$8:$A$372=$A167)*('PT Storengy'!$A$5:$J$5=$A$6)*('PT Storengy'!$B$7:$K$7=$A$7))</f>
        <v>0</v>
      </c>
      <c r="F167" s="36">
        <f t="shared" ca="1" si="19"/>
        <v>0</v>
      </c>
      <c r="G167" s="54">
        <f t="shared" ca="1" si="20"/>
        <v>0</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0.41536189069423929</v>
      </c>
      <c r="I167" s="95">
        <f t="shared" ca="1" si="15"/>
        <v>0</v>
      </c>
      <c r="K167" s="36">
        <f t="shared" ca="1" si="14"/>
        <v>0</v>
      </c>
      <c r="L167" s="54">
        <f t="shared" ca="1" si="16"/>
        <v>0</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0.41536189069423929</v>
      </c>
      <c r="N167" s="72">
        <f t="shared" ca="1" si="17"/>
        <v>0</v>
      </c>
    </row>
    <row r="168" spans="1:14" x14ac:dyDescent="0.35">
      <c r="A168" s="32">
        <f t="shared" si="18"/>
        <v>46112</v>
      </c>
      <c r="B168" s="70" cm="1">
        <f t="array" aca="1" ref="B168" ca="1">_xlfn.XLOOKUP(A168,INDIRECT($A$5&amp;"!$AJ$41:$AJ$406"),INDIRECT($A$5&amp;"!$An$41:$An$406"))*SUM($F$3:$I$3)</f>
        <v>0</v>
      </c>
      <c r="C168" s="70" cm="1">
        <f t="array" aca="1" ref="C168" ca="1">_xlfn.XLOOKUP(A168,INDIRECT($A$5&amp;"!$AJ$41:$AJ$406"),INDIRECT($A$5&amp;"!$Ak$41:$Ak$406"))*SUM($F$3:$I$3)</f>
        <v>0</v>
      </c>
      <c r="D168" s="70" cm="1">
        <f t="array" aca="1" ref="D168" ca="1">_xlfn.XLOOKUP(A168,INDIRECT($A$5&amp;"!$AJ$41:$AJ$406"),INDIRECT($A$5&amp;"!$AO$41:$AO$406"))*SUM($F$3:$I$3)</f>
        <v>5.4</v>
      </c>
      <c r="E168" s="34" cm="1">
        <f t="array" ref="E168">SUMPRODUCT(('PT Storengy'!$B$8:$K$372)*('PT Storengy'!$A$8:$A$372=$A168)*('PT Storengy'!$A$5:$J$5=$A$6)*('PT Storengy'!$B$7:$K$7=$A$7))</f>
        <v>0</v>
      </c>
      <c r="F168" s="36">
        <f t="shared" ca="1" si="19"/>
        <v>0</v>
      </c>
      <c r="G168" s="54">
        <f t="shared" ca="1" si="20"/>
        <v>0</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0.41536189069423929</v>
      </c>
      <c r="I168" s="95">
        <f t="shared" ca="1" si="15"/>
        <v>0</v>
      </c>
      <c r="K168" s="36">
        <f t="shared" ca="1" si="14"/>
        <v>0</v>
      </c>
      <c r="L168" s="54">
        <f t="shared" ca="1" si="16"/>
        <v>0</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0.41536189069423929</v>
      </c>
      <c r="N168" s="72">
        <f t="shared" ca="1" si="17"/>
        <v>0</v>
      </c>
    </row>
    <row r="169" spans="1:14" x14ac:dyDescent="0.35">
      <c r="A169" s="32">
        <f t="shared" si="18"/>
        <v>46113</v>
      </c>
      <c r="B169" s="70" cm="1">
        <f t="array" aca="1" ref="B169" ca="1">_xlfn.XLOOKUP(A169,INDIRECT($A$5&amp;"!$AJ$41:$AJ$406"),INDIRECT($A$5&amp;"!$An$41:$An$406"))*SUM($F$3:$I$3)</f>
        <v>0</v>
      </c>
      <c r="C169" s="70" cm="1">
        <f t="array" aca="1" ref="C169" ca="1">_xlfn.XLOOKUP(A169,INDIRECT($A$5&amp;"!$AJ$41:$AJ$406"),INDIRECT($A$5&amp;"!$Ak$41:$Ak$406"))*SUM($F$3:$I$3)</f>
        <v>0</v>
      </c>
      <c r="D169" s="70" cm="1">
        <f t="array" aca="1" ref="D169" ca="1">_xlfn.XLOOKUP(A169,INDIRECT($A$5&amp;"!$AJ$41:$AJ$406"),INDIRECT($A$5&amp;"!$AO$41:$AO$406"))*SUM($F$3:$I$3)</f>
        <v>13.5</v>
      </c>
      <c r="E169" s="34" cm="1">
        <f t="array" ref="E169">SUMPRODUCT(('PT Storengy'!$B$8:$K$372)*('PT Storengy'!$A$8:$A$372=$A169)*('PT Storengy'!$A$5:$J$5=$A$6)*('PT Storengy'!$B$7:$K$7=$A$7))</f>
        <v>0</v>
      </c>
      <c r="F169" s="36">
        <f t="shared" ca="1" si="19"/>
        <v>0</v>
      </c>
      <c r="G169" s="54">
        <f t="shared" ca="1" si="20"/>
        <v>0</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0.41536189069423929</v>
      </c>
      <c r="I169" s="95">
        <f t="shared" ca="1" si="15"/>
        <v>0</v>
      </c>
      <c r="K169" s="36">
        <f t="shared" ca="1" si="14"/>
        <v>0</v>
      </c>
      <c r="L169" s="54">
        <f t="shared" ca="1" si="16"/>
        <v>0</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0.41536189069423929</v>
      </c>
      <c r="N169" s="72">
        <f t="shared" ca="1" si="17"/>
        <v>0</v>
      </c>
    </row>
    <row r="170" spans="1:14" x14ac:dyDescent="0.35">
      <c r="A170" s="32"/>
      <c r="B170" s="70"/>
      <c r="C170" s="70"/>
      <c r="D170" s="66"/>
      <c r="E170" s="34"/>
      <c r="F170" s="36"/>
      <c r="G170" s="54"/>
      <c r="H170" s="35"/>
      <c r="I170" s="95"/>
      <c r="L170" s="54"/>
      <c r="M170" s="54"/>
      <c r="N170" s="72"/>
    </row>
    <row r="171" spans="1:14" x14ac:dyDescent="0.35">
      <c r="A171" s="32"/>
      <c r="B171" s="70"/>
      <c r="C171" s="70"/>
      <c r="D171" s="66"/>
      <c r="E171" s="34"/>
      <c r="F171" s="36"/>
      <c r="G171" s="54"/>
      <c r="H171" s="35"/>
      <c r="I171" s="95"/>
      <c r="L171" s="54"/>
      <c r="M171" s="54"/>
      <c r="N171" s="72"/>
    </row>
    <row r="172" spans="1:14" x14ac:dyDescent="0.35">
      <c r="A172" s="32"/>
      <c r="B172" s="70"/>
      <c r="C172" s="70"/>
      <c r="D172" s="66"/>
      <c r="E172" s="34"/>
      <c r="F172" s="36"/>
      <c r="G172" s="54"/>
      <c r="H172" s="35"/>
      <c r="I172" s="95"/>
      <c r="L172" s="54"/>
      <c r="M172" s="54"/>
      <c r="N172" s="72"/>
    </row>
    <row r="173" spans="1:14" x14ac:dyDescent="0.35">
      <c r="A173" s="32"/>
      <c r="B173" s="70"/>
      <c r="C173" s="70"/>
      <c r="D173" s="66"/>
      <c r="E173" s="34"/>
      <c r="F173" s="36"/>
      <c r="G173" s="54"/>
      <c r="H173" s="35"/>
      <c r="I173" s="95"/>
      <c r="L173" s="54"/>
      <c r="M173" s="54"/>
      <c r="N173" s="72"/>
    </row>
    <row r="174" spans="1:14" x14ac:dyDescent="0.35">
      <c r="A174" s="32"/>
      <c r="B174" s="70"/>
      <c r="C174" s="70"/>
      <c r="D174" s="66"/>
      <c r="E174" s="34"/>
      <c r="F174" s="36"/>
      <c r="G174" s="54"/>
      <c r="H174" s="35"/>
      <c r="I174" s="95"/>
      <c r="L174" s="54"/>
      <c r="M174" s="54"/>
      <c r="N174" s="72"/>
    </row>
    <row r="175" spans="1:14" x14ac:dyDescent="0.35">
      <c r="A175" s="32"/>
      <c r="B175" s="70"/>
      <c r="C175" s="70"/>
      <c r="D175" s="66"/>
      <c r="E175" s="34"/>
      <c r="F175" s="36"/>
      <c r="G175" s="54"/>
      <c r="H175" s="35"/>
      <c r="I175" s="95"/>
      <c r="L175" s="54"/>
      <c r="M175" s="54"/>
      <c r="N175" s="72"/>
    </row>
    <row r="176" spans="1:14" x14ac:dyDescent="0.35">
      <c r="A176" s="32"/>
      <c r="B176" s="70"/>
      <c r="C176" s="70"/>
      <c r="D176" s="66"/>
      <c r="E176" s="34"/>
      <c r="F176" s="36"/>
      <c r="G176" s="54"/>
      <c r="H176" s="35"/>
      <c r="I176" s="95"/>
      <c r="L176" s="54"/>
      <c r="M176" s="54"/>
      <c r="N176" s="72"/>
    </row>
    <row r="177" spans="1:14" x14ac:dyDescent="0.35">
      <c r="A177" s="32"/>
      <c r="B177" s="70"/>
      <c r="C177" s="70"/>
      <c r="D177" s="66"/>
      <c r="E177" s="34"/>
      <c r="F177" s="36"/>
      <c r="G177" s="54"/>
      <c r="H177" s="35"/>
      <c r="I177" s="95"/>
      <c r="L177" s="54"/>
      <c r="M177" s="54"/>
      <c r="N177" s="72"/>
    </row>
    <row r="178" spans="1:14" x14ac:dyDescent="0.35">
      <c r="A178" s="32"/>
      <c r="B178" s="70"/>
      <c r="C178" s="70"/>
      <c r="D178" s="66"/>
      <c r="E178" s="34"/>
      <c r="F178" s="36"/>
      <c r="G178" s="54"/>
      <c r="H178" s="35"/>
      <c r="I178" s="95"/>
      <c r="L178" s="54"/>
      <c r="M178" s="54"/>
      <c r="N178" s="72"/>
    </row>
    <row r="179" spans="1:14" x14ac:dyDescent="0.35">
      <c r="A179" s="32"/>
      <c r="B179" s="70"/>
      <c r="C179" s="70"/>
      <c r="D179" s="66"/>
      <c r="E179" s="34"/>
      <c r="F179" s="36"/>
      <c r="G179" s="54"/>
      <c r="H179" s="35"/>
      <c r="I179" s="95"/>
      <c r="L179" s="54"/>
      <c r="M179" s="54"/>
      <c r="N179" s="72"/>
    </row>
    <row r="180" spans="1:14" x14ac:dyDescent="0.35">
      <c r="A180" s="32"/>
      <c r="B180" s="70"/>
      <c r="C180" s="70"/>
      <c r="D180" s="66"/>
      <c r="E180" s="34"/>
      <c r="F180" s="36"/>
      <c r="G180" s="54"/>
      <c r="H180" s="35"/>
      <c r="I180" s="95"/>
      <c r="L180" s="54"/>
      <c r="M180" s="54"/>
      <c r="N180" s="72"/>
    </row>
    <row r="181" spans="1:14" x14ac:dyDescent="0.35">
      <c r="A181" s="32"/>
      <c r="B181" s="70"/>
      <c r="C181" s="70"/>
      <c r="D181" s="66"/>
      <c r="E181" s="34"/>
      <c r="F181" s="36"/>
      <c r="G181" s="54"/>
      <c r="H181" s="35"/>
      <c r="I181" s="95"/>
      <c r="L181" s="54"/>
      <c r="M181" s="54"/>
      <c r="N181" s="72"/>
    </row>
    <row r="182" spans="1:14" x14ac:dyDescent="0.35">
      <c r="A182" s="32"/>
      <c r="B182" s="70"/>
      <c r="C182" s="70"/>
      <c r="D182" s="66"/>
      <c r="E182" s="34"/>
      <c r="F182" s="36"/>
      <c r="G182" s="54"/>
      <c r="H182" s="35"/>
      <c r="I182" s="95"/>
      <c r="L182" s="54"/>
      <c r="M182" s="54"/>
      <c r="N182" s="72"/>
    </row>
    <row r="183" spans="1:14" x14ac:dyDescent="0.35">
      <c r="A183" s="32"/>
      <c r="B183" s="70"/>
      <c r="C183" s="70"/>
      <c r="D183" s="66"/>
      <c r="E183" s="34"/>
      <c r="F183" s="36"/>
      <c r="G183" s="54"/>
      <c r="H183" s="35"/>
      <c r="I183" s="95"/>
      <c r="L183" s="54"/>
      <c r="M183" s="54"/>
      <c r="N183" s="72"/>
    </row>
    <row r="184" spans="1:14" x14ac:dyDescent="0.35">
      <c r="A184" s="32"/>
      <c r="B184" s="70"/>
      <c r="C184" s="70"/>
      <c r="D184" s="66"/>
      <c r="E184" s="34"/>
      <c r="F184" s="36"/>
      <c r="G184" s="54"/>
      <c r="H184" s="35"/>
      <c r="I184" s="95"/>
      <c r="L184" s="54"/>
      <c r="M184" s="54"/>
      <c r="N184" s="72"/>
    </row>
    <row r="185" spans="1:14" x14ac:dyDescent="0.35">
      <c r="A185" s="32"/>
      <c r="B185" s="70"/>
      <c r="C185" s="70"/>
      <c r="D185" s="66"/>
      <c r="E185" s="34"/>
      <c r="F185" s="36"/>
      <c r="G185" s="54"/>
      <c r="H185" s="35"/>
      <c r="I185" s="95"/>
      <c r="L185" s="54"/>
      <c r="M185" s="54"/>
      <c r="N185" s="72"/>
    </row>
    <row r="186" spans="1:14" x14ac:dyDescent="0.35">
      <c r="A186" s="32"/>
      <c r="B186" s="70"/>
      <c r="C186" s="70"/>
      <c r="D186" s="66"/>
      <c r="E186" s="34"/>
      <c r="F186" s="36"/>
      <c r="G186" s="54"/>
      <c r="H186" s="35"/>
      <c r="I186" s="95"/>
      <c r="L186" s="54"/>
      <c r="M186" s="54"/>
      <c r="N186" s="72"/>
    </row>
    <row r="187" spans="1:14" x14ac:dyDescent="0.35">
      <c r="A187" s="32"/>
      <c r="B187" s="70"/>
      <c r="C187" s="70"/>
      <c r="D187" s="66"/>
      <c r="E187" s="34"/>
      <c r="F187" s="36"/>
      <c r="G187" s="54"/>
      <c r="H187" s="35"/>
      <c r="I187" s="95"/>
      <c r="L187" s="54"/>
      <c r="M187" s="54"/>
      <c r="N187" s="72"/>
    </row>
    <row r="188" spans="1:14" x14ac:dyDescent="0.35">
      <c r="A188" s="32"/>
      <c r="B188" s="70"/>
      <c r="C188" s="70"/>
      <c r="D188" s="66"/>
      <c r="E188" s="34"/>
      <c r="F188" s="36"/>
      <c r="G188" s="54"/>
      <c r="H188" s="35"/>
      <c r="I188" s="95"/>
      <c r="L188" s="54"/>
      <c r="M188" s="54"/>
      <c r="N188" s="72"/>
    </row>
    <row r="189" spans="1:14" x14ac:dyDescent="0.35">
      <c r="A189" s="32"/>
      <c r="B189" s="70"/>
      <c r="C189" s="70"/>
      <c r="D189" s="66"/>
      <c r="E189" s="34"/>
      <c r="F189" s="36"/>
      <c r="G189" s="54"/>
      <c r="H189" s="35"/>
      <c r="I189" s="95"/>
      <c r="L189" s="54"/>
      <c r="M189" s="54"/>
      <c r="N189" s="72"/>
    </row>
    <row r="190" spans="1:14" x14ac:dyDescent="0.35">
      <c r="A190" s="32"/>
      <c r="B190" s="70"/>
      <c r="C190" s="70"/>
      <c r="D190" s="66"/>
      <c r="E190" s="34"/>
      <c r="F190" s="36"/>
      <c r="G190" s="54"/>
      <c r="H190" s="35"/>
      <c r="I190" s="95"/>
      <c r="L190" s="54"/>
      <c r="M190" s="54"/>
      <c r="N190" s="72"/>
    </row>
    <row r="191" spans="1:14" x14ac:dyDescent="0.35">
      <c r="A191" s="32"/>
      <c r="B191" s="70"/>
      <c r="C191" s="70"/>
      <c r="D191" s="66"/>
      <c r="E191" s="34"/>
      <c r="F191" s="36"/>
      <c r="G191" s="54"/>
      <c r="H191" s="35"/>
      <c r="I191" s="95"/>
      <c r="L191" s="54"/>
      <c r="M191" s="54"/>
      <c r="N191" s="72"/>
    </row>
    <row r="192" spans="1:14" x14ac:dyDescent="0.35">
      <c r="A192" s="32"/>
      <c r="B192" s="70"/>
      <c r="C192" s="70"/>
      <c r="D192" s="66"/>
      <c r="E192" s="34"/>
      <c r="F192" s="36"/>
      <c r="G192" s="54"/>
      <c r="H192" s="35"/>
      <c r="I192" s="95"/>
      <c r="L192" s="54"/>
      <c r="M192" s="54"/>
      <c r="N192" s="72"/>
    </row>
    <row r="193" spans="1:14" x14ac:dyDescent="0.35">
      <c r="A193" s="32"/>
      <c r="B193" s="70"/>
      <c r="C193" s="70"/>
      <c r="D193" s="66"/>
      <c r="E193" s="34"/>
      <c r="F193" s="36"/>
      <c r="G193" s="54"/>
      <c r="H193" s="35"/>
      <c r="I193" s="95"/>
      <c r="L193" s="54"/>
      <c r="M193" s="54"/>
      <c r="N193" s="72"/>
    </row>
    <row r="194" spans="1:14" x14ac:dyDescent="0.35">
      <c r="A194" s="32"/>
      <c r="B194" s="70"/>
      <c r="C194" s="70"/>
      <c r="D194" s="66"/>
      <c r="E194" s="34"/>
      <c r="F194" s="36"/>
      <c r="G194" s="54"/>
      <c r="H194" s="35"/>
      <c r="I194" s="95"/>
      <c r="L194" s="54"/>
      <c r="M194" s="54"/>
      <c r="N194" s="72"/>
    </row>
    <row r="195" spans="1:14" x14ac:dyDescent="0.35">
      <c r="A195" s="32"/>
      <c r="B195" s="70"/>
      <c r="C195" s="70"/>
      <c r="D195" s="66"/>
      <c r="E195" s="34"/>
      <c r="F195" s="36"/>
      <c r="G195" s="54"/>
      <c r="H195" s="35"/>
      <c r="I195" s="95"/>
      <c r="L195" s="54"/>
      <c r="M195" s="54"/>
      <c r="N195" s="72"/>
    </row>
    <row r="196" spans="1:14" x14ac:dyDescent="0.35">
      <c r="A196" s="32"/>
      <c r="B196" s="70"/>
      <c r="C196" s="70"/>
      <c r="D196" s="66"/>
      <c r="E196" s="34"/>
      <c r="F196" s="36"/>
      <c r="G196" s="54"/>
      <c r="H196" s="35"/>
      <c r="I196" s="95"/>
      <c r="L196" s="54"/>
      <c r="M196" s="54"/>
      <c r="N196" s="72"/>
    </row>
    <row r="197" spans="1:14" x14ac:dyDescent="0.35">
      <c r="A197" s="32"/>
      <c r="B197" s="70"/>
      <c r="C197" s="70"/>
      <c r="D197" s="66"/>
      <c r="E197" s="34"/>
      <c r="F197" s="36"/>
      <c r="G197" s="54"/>
      <c r="H197" s="35"/>
      <c r="I197" s="95"/>
      <c r="L197" s="54"/>
      <c r="M197" s="54"/>
      <c r="N197" s="72"/>
    </row>
    <row r="198" spans="1:14" x14ac:dyDescent="0.35">
      <c r="A198" s="32"/>
      <c r="B198" s="70"/>
      <c r="C198" s="70"/>
      <c r="D198" s="66"/>
      <c r="E198" s="34"/>
      <c r="F198" s="36"/>
      <c r="G198" s="54"/>
      <c r="H198" s="35"/>
      <c r="I198" s="95"/>
      <c r="L198" s="54"/>
      <c r="M198" s="54"/>
      <c r="N198" s="72"/>
    </row>
    <row r="199" spans="1:14" x14ac:dyDescent="0.35">
      <c r="A199" s="32"/>
      <c r="B199" s="70"/>
      <c r="C199" s="70"/>
      <c r="D199" s="66"/>
      <c r="E199" s="34"/>
      <c r="F199" s="36"/>
      <c r="G199" s="54"/>
      <c r="H199" s="35"/>
      <c r="I199" s="95"/>
      <c r="L199" s="54"/>
      <c r="M199" s="54"/>
      <c r="N199" s="72"/>
    </row>
    <row r="200" spans="1:14" x14ac:dyDescent="0.35">
      <c r="A200" s="32"/>
      <c r="B200" s="70"/>
      <c r="C200" s="70"/>
      <c r="D200" s="66"/>
      <c r="E200" s="34"/>
      <c r="F200" s="36"/>
      <c r="G200" s="54"/>
      <c r="H200" s="35"/>
      <c r="I200" s="95"/>
      <c r="L200" s="54"/>
      <c r="M200" s="54"/>
      <c r="N200" s="72"/>
    </row>
    <row r="201" spans="1:14" x14ac:dyDescent="0.35">
      <c r="A201" s="32"/>
      <c r="B201" s="70"/>
      <c r="C201" s="70"/>
      <c r="D201" s="66"/>
      <c r="E201" s="34"/>
      <c r="F201" s="36"/>
      <c r="G201" s="54"/>
      <c r="H201" s="35"/>
      <c r="I201" s="95"/>
      <c r="L201" s="54"/>
      <c r="M201" s="54"/>
      <c r="N201" s="72"/>
    </row>
    <row r="202" spans="1:14" x14ac:dyDescent="0.35">
      <c r="A202" s="32"/>
      <c r="B202" s="70"/>
      <c r="C202" s="70"/>
      <c r="D202" s="66"/>
      <c r="E202" s="34"/>
      <c r="F202" s="36"/>
      <c r="G202" s="54"/>
      <c r="H202" s="35"/>
      <c r="I202" s="95"/>
      <c r="L202" s="54"/>
      <c r="M202" s="54"/>
      <c r="N202" s="72"/>
    </row>
    <row r="203" spans="1:14" x14ac:dyDescent="0.35">
      <c r="A203" s="32"/>
      <c r="B203" s="70"/>
      <c r="C203" s="70"/>
      <c r="D203" s="66"/>
      <c r="E203" s="34"/>
      <c r="F203" s="36"/>
      <c r="G203" s="54"/>
      <c r="H203" s="35"/>
      <c r="I203" s="95"/>
      <c r="L203" s="54"/>
      <c r="M203" s="54"/>
      <c r="N203" s="72"/>
    </row>
    <row r="204" spans="1:14" x14ac:dyDescent="0.35">
      <c r="A204" s="32"/>
      <c r="B204" s="70"/>
      <c r="C204" s="70"/>
      <c r="D204" s="66"/>
      <c r="E204" s="34"/>
      <c r="F204" s="36"/>
      <c r="G204" s="54"/>
      <c r="H204" s="35"/>
      <c r="I204" s="95"/>
      <c r="L204" s="54"/>
      <c r="M204" s="54"/>
      <c r="N204" s="72"/>
    </row>
    <row r="205" spans="1:14" x14ac:dyDescent="0.35">
      <c r="A205" s="32"/>
      <c r="B205" s="70"/>
      <c r="C205" s="70"/>
      <c r="D205" s="66"/>
      <c r="E205" s="34"/>
      <c r="F205" s="36"/>
      <c r="G205" s="54"/>
      <c r="H205" s="35"/>
      <c r="I205" s="95"/>
      <c r="L205" s="54"/>
      <c r="M205" s="54"/>
      <c r="N205" s="72"/>
    </row>
    <row r="206" spans="1:14" x14ac:dyDescent="0.35">
      <c r="A206" s="32"/>
      <c r="B206" s="70"/>
      <c r="C206" s="70"/>
      <c r="D206" s="66"/>
      <c r="E206" s="34"/>
      <c r="F206" s="36"/>
      <c r="G206" s="54"/>
      <c r="H206" s="35"/>
      <c r="I206" s="95"/>
      <c r="L206" s="54"/>
      <c r="M206" s="54"/>
      <c r="N206" s="72"/>
    </row>
    <row r="207" spans="1:14" x14ac:dyDescent="0.35">
      <c r="A207" s="32"/>
      <c r="B207" s="70"/>
      <c r="C207" s="70"/>
      <c r="D207" s="66"/>
      <c r="E207" s="34"/>
      <c r="F207" s="36"/>
      <c r="G207" s="54"/>
      <c r="H207" s="35"/>
      <c r="I207" s="95"/>
      <c r="L207" s="54"/>
      <c r="M207" s="54"/>
      <c r="N207" s="72"/>
    </row>
    <row r="208" spans="1:14" x14ac:dyDescent="0.35">
      <c r="A208" s="32"/>
      <c r="B208" s="70"/>
      <c r="C208" s="70"/>
      <c r="D208" s="66"/>
      <c r="E208" s="34"/>
      <c r="F208" s="36"/>
      <c r="G208" s="54"/>
      <c r="H208" s="35"/>
      <c r="I208" s="95"/>
      <c r="L208" s="54"/>
      <c r="M208" s="54"/>
      <c r="N208" s="72"/>
    </row>
    <row r="209" spans="1:14" x14ac:dyDescent="0.35">
      <c r="A209" s="32"/>
      <c r="B209" s="70"/>
      <c r="C209" s="70"/>
      <c r="D209" s="66"/>
      <c r="E209" s="34"/>
      <c r="F209" s="36"/>
      <c r="G209" s="54"/>
      <c r="H209" s="35"/>
      <c r="I209" s="95"/>
      <c r="L209" s="54"/>
      <c r="M209" s="54"/>
      <c r="N209" s="72"/>
    </row>
    <row r="210" spans="1:14" x14ac:dyDescent="0.35">
      <c r="A210" s="32"/>
      <c r="B210" s="70"/>
      <c r="C210" s="70"/>
      <c r="D210" s="66"/>
      <c r="E210" s="34"/>
      <c r="F210" s="36"/>
      <c r="G210" s="54"/>
      <c r="H210" s="35"/>
      <c r="I210" s="95"/>
      <c r="L210" s="54"/>
      <c r="M210" s="54"/>
      <c r="N210" s="72"/>
    </row>
    <row r="211" spans="1:14" x14ac:dyDescent="0.35">
      <c r="A211" s="32"/>
      <c r="B211" s="70"/>
      <c r="C211" s="70"/>
      <c r="D211" s="66"/>
      <c r="E211" s="34"/>
      <c r="F211" s="36"/>
      <c r="G211" s="54"/>
      <c r="H211" s="35"/>
      <c r="I211" s="95"/>
      <c r="L211" s="54"/>
      <c r="M211" s="54"/>
      <c r="N211" s="72"/>
    </row>
    <row r="212" spans="1:14" x14ac:dyDescent="0.35">
      <c r="A212" s="32"/>
      <c r="B212" s="70"/>
      <c r="C212" s="70"/>
      <c r="D212" s="66"/>
      <c r="E212" s="34"/>
      <c r="F212" s="36"/>
      <c r="G212" s="54"/>
      <c r="H212" s="35"/>
      <c r="I212" s="95"/>
      <c r="L212" s="54"/>
      <c r="M212" s="54"/>
      <c r="N212" s="72"/>
    </row>
    <row r="213" spans="1:14" x14ac:dyDescent="0.35">
      <c r="A213" s="32"/>
      <c r="B213" s="70"/>
      <c r="C213" s="70"/>
      <c r="D213" s="66"/>
      <c r="E213" s="34"/>
      <c r="F213" s="36"/>
      <c r="G213" s="54"/>
      <c r="H213" s="35"/>
      <c r="I213" s="95"/>
      <c r="L213" s="54"/>
      <c r="M213" s="54"/>
      <c r="N213" s="72"/>
    </row>
    <row r="214" spans="1:14" x14ac:dyDescent="0.35">
      <c r="A214" s="29"/>
      <c r="B214" s="29"/>
      <c r="C214" s="29"/>
      <c r="D214" s="29"/>
    </row>
    <row r="215" spans="1:14" x14ac:dyDescent="0.35">
      <c r="A215" s="29"/>
      <c r="B215" s="29"/>
      <c r="C215" s="29"/>
      <c r="D215" s="29"/>
    </row>
    <row r="216" spans="1:14" x14ac:dyDescent="0.35">
      <c r="A216" s="29"/>
      <c r="B216" s="29"/>
      <c r="C216" s="29"/>
      <c r="D216" s="29"/>
    </row>
    <row r="217" spans="1:14" x14ac:dyDescent="0.35">
      <c r="A217" s="29"/>
      <c r="B217" s="29"/>
      <c r="C217" s="29"/>
      <c r="D217" s="29"/>
    </row>
    <row r="218" spans="1:14" x14ac:dyDescent="0.35">
      <c r="A218" s="29"/>
      <c r="B218" s="29"/>
      <c r="C218" s="29"/>
      <c r="D218" s="29"/>
    </row>
    <row r="219" spans="1:14" x14ac:dyDescent="0.35">
      <c r="A219" s="29"/>
      <c r="B219" s="29"/>
      <c r="C219" s="29"/>
      <c r="D219" s="29"/>
    </row>
    <row r="220" spans="1:14" x14ac:dyDescent="0.35">
      <c r="A220" s="29"/>
      <c r="B220" s="29"/>
      <c r="C220" s="29"/>
      <c r="D220" s="29"/>
    </row>
    <row r="221" spans="1:14" x14ac:dyDescent="0.35">
      <c r="A221" s="29"/>
      <c r="B221" s="29"/>
      <c r="C221" s="29"/>
      <c r="D221" s="29"/>
    </row>
    <row r="222" spans="1:14" x14ac:dyDescent="0.35">
      <c r="A222" s="29"/>
      <c r="B222" s="29"/>
      <c r="C222" s="29"/>
      <c r="D222" s="29"/>
    </row>
    <row r="223" spans="1:14" x14ac:dyDescent="0.35">
      <c r="A223" s="29"/>
      <c r="B223" s="29"/>
      <c r="C223" s="29"/>
      <c r="D223" s="29"/>
    </row>
    <row r="224" spans="1:14" x14ac:dyDescent="0.35">
      <c r="A224" s="29"/>
      <c r="B224" s="29"/>
      <c r="C224" s="29"/>
      <c r="D224" s="29"/>
    </row>
    <row r="225" spans="1:4" x14ac:dyDescent="0.35">
      <c r="A225" s="29"/>
      <c r="B225" s="29"/>
      <c r="C225" s="29"/>
      <c r="D225" s="29"/>
    </row>
    <row r="226" spans="1:4" x14ac:dyDescent="0.35">
      <c r="A226" s="29"/>
      <c r="B226" s="29"/>
      <c r="C226" s="29"/>
      <c r="D226" s="29"/>
    </row>
    <row r="227" spans="1:4" x14ac:dyDescent="0.35">
      <c r="A227" s="29"/>
      <c r="B227" s="29"/>
      <c r="C227" s="29"/>
      <c r="D227" s="29"/>
    </row>
    <row r="228" spans="1:4" x14ac:dyDescent="0.35">
      <c r="A228" s="29"/>
      <c r="B228" s="29"/>
      <c r="C228" s="29"/>
      <c r="D228" s="29"/>
    </row>
    <row r="229" spans="1:4" x14ac:dyDescent="0.35">
      <c r="A229" s="29"/>
      <c r="B229" s="29"/>
      <c r="C229" s="29"/>
      <c r="D229" s="29"/>
    </row>
    <row r="230" spans="1:4" x14ac:dyDescent="0.35">
      <c r="A230" s="29"/>
      <c r="B230" s="29"/>
      <c r="C230" s="29"/>
      <c r="D230" s="29"/>
    </row>
    <row r="231" spans="1:4" x14ac:dyDescent="0.35">
      <c r="A231" s="29"/>
      <c r="B231" s="29"/>
      <c r="C231" s="29"/>
      <c r="D231" s="29"/>
    </row>
    <row r="232" spans="1:4" x14ac:dyDescent="0.35">
      <c r="A232" s="29"/>
      <c r="B232" s="29"/>
      <c r="C232" s="29"/>
      <c r="D232" s="29"/>
    </row>
    <row r="233" spans="1:4" x14ac:dyDescent="0.35">
      <c r="A233" s="29"/>
      <c r="B233" s="29"/>
      <c r="C233" s="29"/>
      <c r="D233" s="29"/>
    </row>
    <row r="234" spans="1:4" x14ac:dyDescent="0.35">
      <c r="A234" s="29"/>
      <c r="B234" s="29"/>
      <c r="C234" s="29"/>
      <c r="D234" s="29"/>
    </row>
    <row r="235" spans="1:4" x14ac:dyDescent="0.35">
      <c r="A235" s="29"/>
      <c r="B235" s="29"/>
      <c r="C235" s="29"/>
      <c r="D235" s="29"/>
    </row>
    <row r="236" spans="1:4" x14ac:dyDescent="0.35">
      <c r="A236" s="29"/>
      <c r="B236" s="29"/>
      <c r="C236" s="29"/>
      <c r="D236" s="29"/>
    </row>
    <row r="237" spans="1:4" x14ac:dyDescent="0.35">
      <c r="A237" s="29"/>
      <c r="B237" s="29"/>
      <c r="C237" s="29"/>
      <c r="D237" s="29"/>
    </row>
    <row r="238" spans="1:4" x14ac:dyDescent="0.35">
      <c r="A238" s="29"/>
      <c r="B238" s="29"/>
      <c r="C238" s="29"/>
      <c r="D238" s="29"/>
    </row>
    <row r="239" spans="1:4" x14ac:dyDescent="0.35">
      <c r="A239" s="29"/>
      <c r="B239" s="29"/>
      <c r="C239" s="29"/>
      <c r="D239" s="29"/>
    </row>
    <row r="240" spans="1:4"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sheetData>
  <autoFilter ref="A16:U213" xr:uid="{E0BA2D08-F164-426D-8B22-833BD306E2C0}"/>
  <mergeCells count="1">
    <mergeCell ref="F11:I11"/>
  </mergeCells>
  <conditionalFormatting sqref="I17:I213">
    <cfRule type="cellIs" dxfId="0"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2EF0-12BD-4368-8595-367579993F1F}">
  <sheetPr codeName="Feuil9">
    <tabColor rgb="FF7030A0"/>
  </sheetPr>
  <dimension ref="A1:X112"/>
  <sheetViews>
    <sheetView zoomScale="85" zoomScaleNormal="85" workbookViewId="0">
      <selection activeCell="N88" sqref="N88"/>
    </sheetView>
  </sheetViews>
  <sheetFormatPr baseColWidth="10" defaultRowHeight="14.5" x14ac:dyDescent="0.35"/>
  <cols>
    <col min="1" max="1" width="16.90625" customWidth="1"/>
    <col min="5" max="5" width="12.54296875" bestFit="1" customWidth="1"/>
    <col min="10" max="10" width="17.36328125" customWidth="1"/>
    <col min="14" max="14" width="17.36328125" customWidth="1"/>
    <col min="18" max="18" width="19.453125" customWidth="1"/>
  </cols>
  <sheetData>
    <row r="1" spans="1:24" x14ac:dyDescent="0.35">
      <c r="A1" t="s">
        <v>149</v>
      </c>
      <c r="C1" t="s">
        <v>1</v>
      </c>
      <c r="F1" t="s">
        <v>59</v>
      </c>
      <c r="J1" t="s">
        <v>150</v>
      </c>
      <c r="L1" t="s">
        <v>135</v>
      </c>
      <c r="N1" t="s">
        <v>150</v>
      </c>
      <c r="P1" t="s">
        <v>141</v>
      </c>
      <c r="R1" t="s">
        <v>1</v>
      </c>
      <c r="S1" t="s">
        <v>163</v>
      </c>
      <c r="T1" t="s">
        <v>164</v>
      </c>
      <c r="V1" t="s">
        <v>59</v>
      </c>
      <c r="W1" t="s">
        <v>163</v>
      </c>
      <c r="X1" t="s">
        <v>164</v>
      </c>
    </row>
    <row r="2" spans="1:24" x14ac:dyDescent="0.35">
      <c r="A2" t="s">
        <v>148</v>
      </c>
      <c r="B2">
        <v>1</v>
      </c>
      <c r="C2" s="11">
        <v>1</v>
      </c>
      <c r="D2" s="12">
        <v>0.78</v>
      </c>
      <c r="E2" t="s">
        <v>148</v>
      </c>
      <c r="F2">
        <v>1</v>
      </c>
      <c r="G2" s="150">
        <v>1</v>
      </c>
      <c r="H2" s="150">
        <v>1</v>
      </c>
      <c r="J2" t="s">
        <v>148</v>
      </c>
      <c r="K2" s="29">
        <v>92</v>
      </c>
      <c r="L2">
        <v>0.4</v>
      </c>
      <c r="N2" t="s">
        <v>148</v>
      </c>
      <c r="O2" s="29">
        <v>306</v>
      </c>
      <c r="P2">
        <v>0.9</v>
      </c>
      <c r="R2" t="s">
        <v>148</v>
      </c>
      <c r="S2">
        <v>135</v>
      </c>
      <c r="T2">
        <v>151</v>
      </c>
      <c r="V2" t="s">
        <v>148</v>
      </c>
      <c r="W2">
        <v>80</v>
      </c>
      <c r="X2">
        <v>136</v>
      </c>
    </row>
    <row r="3" spans="1:24" x14ac:dyDescent="0.35">
      <c r="A3" t="s">
        <v>148</v>
      </c>
      <c r="B3">
        <v>2</v>
      </c>
      <c r="C3" s="13">
        <v>0.75</v>
      </c>
      <c r="D3" s="14">
        <v>0.8</v>
      </c>
      <c r="E3" t="s">
        <v>148</v>
      </c>
      <c r="F3">
        <v>2</v>
      </c>
      <c r="G3" s="150">
        <v>0.55000000000000004</v>
      </c>
      <c r="H3" s="150">
        <v>0.8</v>
      </c>
      <c r="J3" t="s">
        <v>148</v>
      </c>
      <c r="K3" s="29">
        <v>91</v>
      </c>
      <c r="L3">
        <v>0.4</v>
      </c>
      <c r="N3" t="s">
        <v>31</v>
      </c>
      <c r="O3" s="29">
        <v>306</v>
      </c>
      <c r="P3">
        <v>0.9</v>
      </c>
      <c r="R3" t="s">
        <v>31</v>
      </c>
      <c r="S3">
        <v>135</v>
      </c>
      <c r="T3">
        <v>151</v>
      </c>
      <c r="V3" t="s">
        <v>31</v>
      </c>
      <c r="W3">
        <v>80</v>
      </c>
      <c r="X3">
        <v>138</v>
      </c>
    </row>
    <row r="4" spans="1:24" x14ac:dyDescent="0.35">
      <c r="A4" t="s">
        <v>148</v>
      </c>
      <c r="B4">
        <v>3</v>
      </c>
      <c r="C4" s="13">
        <v>0.65</v>
      </c>
      <c r="D4" s="14">
        <v>0.85</v>
      </c>
      <c r="E4" t="s">
        <v>148</v>
      </c>
      <c r="F4">
        <v>3</v>
      </c>
      <c r="G4" s="150">
        <v>0.1</v>
      </c>
      <c r="H4" s="150">
        <v>0.35</v>
      </c>
      <c r="J4" t="s">
        <v>31</v>
      </c>
      <c r="K4" s="29">
        <v>92</v>
      </c>
      <c r="L4">
        <v>0.4</v>
      </c>
      <c r="N4" t="s">
        <v>32</v>
      </c>
      <c r="O4" s="29">
        <v>275</v>
      </c>
      <c r="P4">
        <v>0.9</v>
      </c>
      <c r="R4" t="s">
        <v>32</v>
      </c>
      <c r="S4">
        <v>115</v>
      </c>
      <c r="T4">
        <v>129</v>
      </c>
      <c r="V4" t="s">
        <v>32</v>
      </c>
      <c r="W4">
        <v>85</v>
      </c>
      <c r="X4">
        <v>164</v>
      </c>
    </row>
    <row r="5" spans="1:24" x14ac:dyDescent="0.35">
      <c r="A5" t="s">
        <v>148</v>
      </c>
      <c r="B5">
        <v>4</v>
      </c>
      <c r="C5" s="13">
        <v>0.3</v>
      </c>
      <c r="D5" s="14">
        <v>1</v>
      </c>
      <c r="E5" t="s">
        <v>148</v>
      </c>
      <c r="F5">
        <v>4</v>
      </c>
      <c r="G5" s="150">
        <v>0</v>
      </c>
      <c r="H5" s="150">
        <v>0.2</v>
      </c>
      <c r="J5" t="s">
        <v>31</v>
      </c>
      <c r="K5" s="29">
        <v>91</v>
      </c>
      <c r="L5">
        <v>0.4</v>
      </c>
      <c r="N5" t="s">
        <v>32</v>
      </c>
      <c r="O5" s="29">
        <v>306</v>
      </c>
      <c r="P5">
        <v>0.85</v>
      </c>
      <c r="R5" t="s">
        <v>55</v>
      </c>
      <c r="S5">
        <v>120</v>
      </c>
      <c r="T5">
        <v>128</v>
      </c>
      <c r="V5" t="s">
        <v>55</v>
      </c>
      <c r="W5">
        <v>70</v>
      </c>
      <c r="X5">
        <v>160</v>
      </c>
    </row>
    <row r="6" spans="1:24" x14ac:dyDescent="0.35">
      <c r="A6" t="s">
        <v>148</v>
      </c>
      <c r="B6">
        <v>5</v>
      </c>
      <c r="C6" s="13">
        <v>0</v>
      </c>
      <c r="D6" s="14">
        <v>1</v>
      </c>
      <c r="E6" t="s">
        <v>31</v>
      </c>
      <c r="F6">
        <v>1</v>
      </c>
      <c r="G6" s="150">
        <v>1</v>
      </c>
      <c r="H6" s="150">
        <v>1</v>
      </c>
      <c r="J6" t="s">
        <v>32</v>
      </c>
      <c r="K6" s="29">
        <v>92</v>
      </c>
      <c r="L6">
        <v>0.4</v>
      </c>
      <c r="N6" t="s">
        <v>55</v>
      </c>
      <c r="O6" s="29">
        <v>275</v>
      </c>
      <c r="P6">
        <v>0.9</v>
      </c>
      <c r="R6" t="s">
        <v>151</v>
      </c>
      <c r="S6">
        <v>120</v>
      </c>
      <c r="T6">
        <v>128</v>
      </c>
      <c r="V6" t="s">
        <v>170</v>
      </c>
      <c r="W6">
        <v>70</v>
      </c>
      <c r="X6">
        <v>160</v>
      </c>
    </row>
    <row r="7" spans="1:24" x14ac:dyDescent="0.35">
      <c r="A7" t="s">
        <v>31</v>
      </c>
      <c r="B7">
        <v>1</v>
      </c>
      <c r="C7" s="11">
        <v>1</v>
      </c>
      <c r="D7" s="12">
        <v>0.78</v>
      </c>
      <c r="E7" t="s">
        <v>31</v>
      </c>
      <c r="F7">
        <v>2</v>
      </c>
      <c r="G7" s="150">
        <v>0.8</v>
      </c>
      <c r="H7" s="150">
        <v>0.9</v>
      </c>
      <c r="J7" t="s">
        <v>32</v>
      </c>
      <c r="K7" s="29">
        <v>214</v>
      </c>
      <c r="L7">
        <v>0.85</v>
      </c>
      <c r="N7" t="s">
        <v>55</v>
      </c>
      <c r="O7" s="29">
        <v>306</v>
      </c>
      <c r="P7">
        <v>0.85</v>
      </c>
      <c r="R7" t="s">
        <v>152</v>
      </c>
      <c r="S7">
        <v>135</v>
      </c>
      <c r="T7">
        <v>151</v>
      </c>
      <c r="V7" t="s">
        <v>152</v>
      </c>
      <c r="W7">
        <v>85</v>
      </c>
      <c r="X7">
        <v>136</v>
      </c>
    </row>
    <row r="8" spans="1:24" x14ac:dyDescent="0.35">
      <c r="A8" t="s">
        <v>31</v>
      </c>
      <c r="B8">
        <v>2</v>
      </c>
      <c r="C8" s="13">
        <v>0.75</v>
      </c>
      <c r="D8" s="14">
        <v>0.8</v>
      </c>
      <c r="E8" t="s">
        <v>31</v>
      </c>
      <c r="F8">
        <v>3</v>
      </c>
      <c r="G8" s="150">
        <v>0.55000000000000004</v>
      </c>
      <c r="H8" s="150">
        <v>0.75</v>
      </c>
      <c r="J8" t="s">
        <v>32</v>
      </c>
      <c r="K8" s="29">
        <v>245</v>
      </c>
      <c r="L8">
        <v>0.95</v>
      </c>
      <c r="N8" t="s">
        <v>152</v>
      </c>
      <c r="O8" s="29">
        <v>306</v>
      </c>
      <c r="P8">
        <v>0.9</v>
      </c>
      <c r="R8" t="s">
        <v>33</v>
      </c>
      <c r="S8">
        <v>135</v>
      </c>
      <c r="T8">
        <v>151</v>
      </c>
      <c r="V8" t="s">
        <v>33</v>
      </c>
      <c r="W8">
        <v>85</v>
      </c>
      <c r="X8">
        <v>149</v>
      </c>
    </row>
    <row r="9" spans="1:24" x14ac:dyDescent="0.35">
      <c r="A9" t="s">
        <v>31</v>
      </c>
      <c r="B9">
        <v>3</v>
      </c>
      <c r="C9" s="13">
        <v>0.65</v>
      </c>
      <c r="D9" s="14">
        <v>0.85</v>
      </c>
      <c r="E9" t="s">
        <v>31</v>
      </c>
      <c r="F9">
        <v>4</v>
      </c>
      <c r="G9" s="150">
        <v>0.15</v>
      </c>
      <c r="H9" s="150">
        <v>0.42</v>
      </c>
      <c r="J9" t="s">
        <v>32</v>
      </c>
      <c r="K9" s="29">
        <v>91</v>
      </c>
      <c r="L9">
        <v>0.35</v>
      </c>
      <c r="N9" t="s">
        <v>33</v>
      </c>
      <c r="O9" s="29">
        <v>306</v>
      </c>
      <c r="P9">
        <v>0.9</v>
      </c>
      <c r="R9" t="s">
        <v>34</v>
      </c>
      <c r="S9">
        <v>115</v>
      </c>
      <c r="T9">
        <v>129</v>
      </c>
      <c r="V9" t="s">
        <v>34</v>
      </c>
      <c r="W9">
        <v>85</v>
      </c>
      <c r="X9">
        <v>165</v>
      </c>
    </row>
    <row r="10" spans="1:24" x14ac:dyDescent="0.35">
      <c r="A10" t="s">
        <v>31</v>
      </c>
      <c r="B10">
        <v>4</v>
      </c>
      <c r="C10" s="13">
        <v>0.3</v>
      </c>
      <c r="D10" s="14">
        <v>1</v>
      </c>
      <c r="E10" t="s">
        <v>31</v>
      </c>
      <c r="F10">
        <v>5</v>
      </c>
      <c r="G10" s="150">
        <v>0</v>
      </c>
      <c r="H10" s="150">
        <v>0.2</v>
      </c>
      <c r="J10" t="s">
        <v>55</v>
      </c>
      <c r="K10" s="29">
        <v>92</v>
      </c>
      <c r="L10">
        <v>0.35</v>
      </c>
      <c r="N10" t="s">
        <v>34</v>
      </c>
      <c r="O10" s="29">
        <v>275</v>
      </c>
      <c r="P10">
        <v>0.9</v>
      </c>
      <c r="R10" t="s">
        <v>56</v>
      </c>
      <c r="S10">
        <v>120</v>
      </c>
      <c r="T10">
        <v>128</v>
      </c>
      <c r="V10" t="s">
        <v>56</v>
      </c>
      <c r="W10">
        <v>85</v>
      </c>
      <c r="X10">
        <v>158</v>
      </c>
    </row>
    <row r="11" spans="1:24" x14ac:dyDescent="0.35">
      <c r="A11" t="s">
        <v>31</v>
      </c>
      <c r="B11">
        <v>5</v>
      </c>
      <c r="C11" s="13">
        <v>0</v>
      </c>
      <c r="D11" s="14">
        <v>1</v>
      </c>
      <c r="E11" t="s">
        <v>32</v>
      </c>
      <c r="F11">
        <v>1</v>
      </c>
      <c r="G11" s="150">
        <v>1</v>
      </c>
      <c r="H11" s="150">
        <v>1</v>
      </c>
      <c r="J11" t="s">
        <v>55</v>
      </c>
      <c r="K11" s="29">
        <v>214</v>
      </c>
      <c r="L11">
        <v>0.85</v>
      </c>
      <c r="N11" t="s">
        <v>34</v>
      </c>
      <c r="O11" s="29">
        <v>306</v>
      </c>
      <c r="P11">
        <v>0.85</v>
      </c>
      <c r="R11" t="s">
        <v>35</v>
      </c>
      <c r="S11">
        <v>125</v>
      </c>
      <c r="T11">
        <v>180</v>
      </c>
      <c r="V11" t="s">
        <v>35</v>
      </c>
      <c r="W11">
        <v>17</v>
      </c>
      <c r="X11">
        <v>23</v>
      </c>
    </row>
    <row r="12" spans="1:24" x14ac:dyDescent="0.35">
      <c r="A12" t="s">
        <v>32</v>
      </c>
      <c r="B12">
        <v>1</v>
      </c>
      <c r="C12" s="11">
        <v>1</v>
      </c>
      <c r="D12" s="12">
        <v>0.78</v>
      </c>
      <c r="E12" t="s">
        <v>32</v>
      </c>
      <c r="F12">
        <v>2</v>
      </c>
      <c r="G12" s="150">
        <v>0.85</v>
      </c>
      <c r="H12" s="150">
        <v>0.85</v>
      </c>
      <c r="J12" t="s">
        <v>55</v>
      </c>
      <c r="K12" s="29">
        <v>245</v>
      </c>
      <c r="L12">
        <v>0.95</v>
      </c>
      <c r="N12" t="s">
        <v>56</v>
      </c>
      <c r="O12" s="29">
        <v>275</v>
      </c>
      <c r="P12">
        <v>0.9</v>
      </c>
      <c r="R12" t="s">
        <v>57</v>
      </c>
      <c r="S12">
        <v>125</v>
      </c>
      <c r="T12">
        <v>180</v>
      </c>
      <c r="V12" t="s">
        <v>57</v>
      </c>
      <c r="W12">
        <v>18</v>
      </c>
      <c r="X12">
        <v>26</v>
      </c>
    </row>
    <row r="13" spans="1:24" x14ac:dyDescent="0.35">
      <c r="A13" t="s">
        <v>32</v>
      </c>
      <c r="B13">
        <v>2</v>
      </c>
      <c r="C13" s="13">
        <v>0.75</v>
      </c>
      <c r="D13" s="14">
        <v>0.8</v>
      </c>
      <c r="E13" t="s">
        <v>32</v>
      </c>
      <c r="F13">
        <v>3</v>
      </c>
      <c r="G13" s="150">
        <v>0.28999999999999998</v>
      </c>
      <c r="H13" s="150">
        <v>0.54</v>
      </c>
      <c r="J13" t="s">
        <v>55</v>
      </c>
      <c r="K13" s="29">
        <v>91</v>
      </c>
      <c r="L13">
        <v>0.35</v>
      </c>
      <c r="N13" t="s">
        <v>56</v>
      </c>
      <c r="O13" s="29">
        <v>306</v>
      </c>
      <c r="P13">
        <v>0.85</v>
      </c>
      <c r="R13" t="s">
        <v>171</v>
      </c>
      <c r="S13">
        <v>85</v>
      </c>
      <c r="T13">
        <v>101</v>
      </c>
      <c r="V13" t="s">
        <v>171</v>
      </c>
      <c r="W13">
        <v>44</v>
      </c>
      <c r="X13">
        <v>69</v>
      </c>
    </row>
    <row r="14" spans="1:24" x14ac:dyDescent="0.35">
      <c r="A14" t="s">
        <v>32</v>
      </c>
      <c r="B14">
        <v>3</v>
      </c>
      <c r="C14" s="13">
        <v>0.65</v>
      </c>
      <c r="D14" s="14">
        <v>0.85</v>
      </c>
      <c r="E14" t="s">
        <v>32</v>
      </c>
      <c r="F14">
        <v>4</v>
      </c>
      <c r="G14" s="150">
        <v>0.04</v>
      </c>
      <c r="H14" s="150">
        <v>0.19</v>
      </c>
      <c r="J14" t="s">
        <v>152</v>
      </c>
      <c r="K14" s="29">
        <v>92</v>
      </c>
      <c r="L14">
        <v>0.4</v>
      </c>
      <c r="N14" t="s">
        <v>153</v>
      </c>
      <c r="O14" s="29">
        <v>306</v>
      </c>
      <c r="P14">
        <v>0.85</v>
      </c>
      <c r="R14" t="s">
        <v>167</v>
      </c>
      <c r="S14">
        <v>85</v>
      </c>
      <c r="T14">
        <v>101</v>
      </c>
      <c r="V14" t="s">
        <v>167</v>
      </c>
      <c r="W14">
        <v>50</v>
      </c>
      <c r="X14">
        <v>63</v>
      </c>
    </row>
    <row r="15" spans="1:24" x14ac:dyDescent="0.35">
      <c r="A15" t="s">
        <v>32</v>
      </c>
      <c r="B15">
        <v>4</v>
      </c>
      <c r="C15" s="13">
        <v>0.3</v>
      </c>
      <c r="D15" s="14">
        <v>1</v>
      </c>
      <c r="E15" t="s">
        <v>32</v>
      </c>
      <c r="F15">
        <v>5</v>
      </c>
      <c r="G15" s="150">
        <v>0</v>
      </c>
      <c r="H15" s="150">
        <v>0.19</v>
      </c>
      <c r="J15" t="s">
        <v>152</v>
      </c>
      <c r="K15" s="29">
        <v>214</v>
      </c>
      <c r="L15">
        <v>1</v>
      </c>
      <c r="N15" t="s">
        <v>35</v>
      </c>
      <c r="O15" s="29">
        <v>306</v>
      </c>
      <c r="P15">
        <v>0.85</v>
      </c>
      <c r="R15" t="s">
        <v>168</v>
      </c>
      <c r="S15">
        <v>85</v>
      </c>
      <c r="T15">
        <v>101</v>
      </c>
      <c r="V15" t="s">
        <v>168</v>
      </c>
      <c r="W15">
        <v>50</v>
      </c>
      <c r="X15">
        <v>63</v>
      </c>
    </row>
    <row r="16" spans="1:24" x14ac:dyDescent="0.35">
      <c r="A16" t="s">
        <v>32</v>
      </c>
      <c r="B16">
        <v>5</v>
      </c>
      <c r="C16" s="13">
        <v>0</v>
      </c>
      <c r="D16" s="14">
        <v>1</v>
      </c>
      <c r="E16" t="s">
        <v>55</v>
      </c>
      <c r="F16">
        <v>1</v>
      </c>
      <c r="G16" s="150">
        <v>1</v>
      </c>
      <c r="H16" s="150">
        <v>1</v>
      </c>
      <c r="J16" t="s">
        <v>152</v>
      </c>
      <c r="K16" s="29">
        <v>245</v>
      </c>
      <c r="L16">
        <v>1</v>
      </c>
      <c r="N16" t="s">
        <v>57</v>
      </c>
      <c r="O16" s="29">
        <v>306</v>
      </c>
      <c r="P16">
        <v>0.85</v>
      </c>
      <c r="R16" t="s">
        <v>147</v>
      </c>
      <c r="S16">
        <v>120</v>
      </c>
      <c r="T16">
        <v>128</v>
      </c>
      <c r="V16" t="s">
        <v>147</v>
      </c>
      <c r="W16">
        <v>68</v>
      </c>
      <c r="X16">
        <v>159</v>
      </c>
    </row>
    <row r="17" spans="1:24" x14ac:dyDescent="0.35">
      <c r="A17" t="s">
        <v>55</v>
      </c>
      <c r="B17">
        <v>1</v>
      </c>
      <c r="C17" s="11">
        <v>1</v>
      </c>
      <c r="D17" s="12">
        <v>0.8</v>
      </c>
      <c r="E17" t="s">
        <v>55</v>
      </c>
      <c r="F17">
        <v>2</v>
      </c>
      <c r="G17" s="150">
        <v>0.75</v>
      </c>
      <c r="H17" s="150">
        <v>0.7</v>
      </c>
      <c r="J17" t="s">
        <v>152</v>
      </c>
      <c r="K17" s="29">
        <v>91</v>
      </c>
      <c r="L17">
        <v>0.4</v>
      </c>
      <c r="N17" t="s">
        <v>171</v>
      </c>
      <c r="O17" s="29">
        <v>153</v>
      </c>
      <c r="P17">
        <v>0.2</v>
      </c>
      <c r="R17" t="s">
        <v>166</v>
      </c>
      <c r="S17">
        <v>120</v>
      </c>
      <c r="T17">
        <v>128</v>
      </c>
      <c r="V17" t="s">
        <v>166</v>
      </c>
      <c r="W17">
        <v>85</v>
      </c>
      <c r="X17">
        <v>158</v>
      </c>
    </row>
    <row r="18" spans="1:24" x14ac:dyDescent="0.35">
      <c r="A18" t="s">
        <v>55</v>
      </c>
      <c r="B18">
        <v>2</v>
      </c>
      <c r="C18" s="13">
        <v>0.8</v>
      </c>
      <c r="D18" s="14">
        <v>0.85</v>
      </c>
      <c r="E18" t="s">
        <v>55</v>
      </c>
      <c r="F18">
        <v>3</v>
      </c>
      <c r="G18" s="150">
        <v>0.35</v>
      </c>
      <c r="H18" s="150">
        <v>0.45</v>
      </c>
      <c r="J18" t="s">
        <v>33</v>
      </c>
      <c r="K18" s="29">
        <v>92</v>
      </c>
      <c r="L18">
        <v>0.4</v>
      </c>
      <c r="N18" t="s">
        <v>171</v>
      </c>
      <c r="O18" s="29">
        <v>153</v>
      </c>
      <c r="P18">
        <v>0.2</v>
      </c>
      <c r="R18" t="s">
        <v>169</v>
      </c>
      <c r="S18">
        <v>125</v>
      </c>
      <c r="T18">
        <v>180</v>
      </c>
      <c r="V18" t="s">
        <v>169</v>
      </c>
      <c r="W18">
        <v>18</v>
      </c>
      <c r="X18">
        <v>26</v>
      </c>
    </row>
    <row r="19" spans="1:24" x14ac:dyDescent="0.35">
      <c r="A19" t="s">
        <v>55</v>
      </c>
      <c r="B19">
        <v>3</v>
      </c>
      <c r="C19" s="13">
        <v>0.5</v>
      </c>
      <c r="D19" s="14">
        <v>1</v>
      </c>
      <c r="E19" t="s">
        <v>55</v>
      </c>
      <c r="F19">
        <v>4</v>
      </c>
      <c r="G19" s="150">
        <v>0.15</v>
      </c>
      <c r="H19" s="150">
        <v>0.25</v>
      </c>
      <c r="J19" t="s">
        <v>33</v>
      </c>
      <c r="K19" s="29">
        <v>214</v>
      </c>
      <c r="L19">
        <v>0.9</v>
      </c>
      <c r="N19" t="s">
        <v>171</v>
      </c>
      <c r="O19" s="29">
        <v>214</v>
      </c>
      <c r="P19">
        <v>0.5</v>
      </c>
      <c r="R19" t="s">
        <v>172</v>
      </c>
      <c r="S19">
        <v>85</v>
      </c>
      <c r="T19">
        <v>112</v>
      </c>
      <c r="V19" t="s">
        <v>172</v>
      </c>
      <c r="W19">
        <v>50</v>
      </c>
      <c r="X19">
        <v>63</v>
      </c>
    </row>
    <row r="20" spans="1:24" x14ac:dyDescent="0.35">
      <c r="A20" t="s">
        <v>55</v>
      </c>
      <c r="B20">
        <v>4</v>
      </c>
      <c r="C20" s="13">
        <v>0</v>
      </c>
      <c r="D20" s="14">
        <v>1</v>
      </c>
      <c r="E20" t="s">
        <v>55</v>
      </c>
      <c r="F20">
        <v>5</v>
      </c>
      <c r="G20" s="150">
        <v>0.03</v>
      </c>
      <c r="H20" s="150">
        <v>0.2</v>
      </c>
      <c r="J20" t="s">
        <v>33</v>
      </c>
      <c r="K20" s="29">
        <v>245</v>
      </c>
      <c r="L20">
        <v>0.95</v>
      </c>
      <c r="N20" t="s">
        <v>171</v>
      </c>
      <c r="O20" s="29">
        <v>306</v>
      </c>
      <c r="P20">
        <v>0.85</v>
      </c>
      <c r="R20" s="161" t="s">
        <v>206</v>
      </c>
      <c r="S20" s="161">
        <v>120</v>
      </c>
      <c r="T20" s="161">
        <v>128</v>
      </c>
      <c r="V20" s="161" t="s">
        <v>206</v>
      </c>
      <c r="W20" s="161">
        <v>70</v>
      </c>
      <c r="X20" s="161">
        <v>158</v>
      </c>
    </row>
    <row r="21" spans="1:24" x14ac:dyDescent="0.35">
      <c r="A21" t="s">
        <v>170</v>
      </c>
      <c r="B21">
        <v>1</v>
      </c>
      <c r="C21" s="11">
        <v>1</v>
      </c>
      <c r="D21" s="12">
        <v>0.8</v>
      </c>
      <c r="E21" t="s">
        <v>55</v>
      </c>
      <c r="F21">
        <v>6</v>
      </c>
      <c r="G21" s="150">
        <v>0</v>
      </c>
      <c r="H21" s="150">
        <v>0.17</v>
      </c>
      <c r="J21" t="s">
        <v>33</v>
      </c>
      <c r="K21" s="29">
        <v>91</v>
      </c>
      <c r="L21">
        <v>0.4</v>
      </c>
      <c r="N21" t="s">
        <v>167</v>
      </c>
      <c r="O21" s="29">
        <v>153</v>
      </c>
      <c r="P21">
        <v>0.2</v>
      </c>
      <c r="R21" s="161" t="s">
        <v>204</v>
      </c>
      <c r="S21" s="161">
        <v>120</v>
      </c>
      <c r="T21" s="161">
        <v>128</v>
      </c>
      <c r="V21" s="161" t="s">
        <v>204</v>
      </c>
      <c r="W21" s="161">
        <v>85</v>
      </c>
      <c r="X21" s="161">
        <v>158</v>
      </c>
    </row>
    <row r="22" spans="1:24" x14ac:dyDescent="0.35">
      <c r="A22" t="s">
        <v>170</v>
      </c>
      <c r="B22">
        <v>2</v>
      </c>
      <c r="C22" s="13">
        <v>0.8</v>
      </c>
      <c r="D22" s="14">
        <v>0.85</v>
      </c>
      <c r="E22" t="s">
        <v>152</v>
      </c>
      <c r="F22">
        <v>1</v>
      </c>
      <c r="G22" s="150">
        <v>1</v>
      </c>
      <c r="H22" s="150">
        <v>1</v>
      </c>
      <c r="J22" t="s">
        <v>34</v>
      </c>
      <c r="K22" s="29">
        <v>92</v>
      </c>
      <c r="L22">
        <v>0.4</v>
      </c>
      <c r="N22" t="s">
        <v>167</v>
      </c>
      <c r="O22" s="29">
        <v>214</v>
      </c>
      <c r="P22">
        <v>0.5</v>
      </c>
      <c r="R22" s="161" t="s">
        <v>207</v>
      </c>
      <c r="S22" s="161">
        <v>125</v>
      </c>
      <c r="T22" s="161">
        <v>180</v>
      </c>
      <c r="V22" s="161" t="s">
        <v>207</v>
      </c>
      <c r="W22" s="161">
        <v>18</v>
      </c>
      <c r="X22" s="161">
        <v>26</v>
      </c>
    </row>
    <row r="23" spans="1:24" x14ac:dyDescent="0.35">
      <c r="A23" t="s">
        <v>170</v>
      </c>
      <c r="B23">
        <v>3</v>
      </c>
      <c r="C23" s="13">
        <v>0.5</v>
      </c>
      <c r="D23" s="14">
        <v>1</v>
      </c>
      <c r="E23" t="s">
        <v>152</v>
      </c>
      <c r="F23">
        <v>2</v>
      </c>
      <c r="G23" s="150">
        <v>0.55000000000000004</v>
      </c>
      <c r="H23" s="150">
        <v>0.8</v>
      </c>
      <c r="J23" t="s">
        <v>34</v>
      </c>
      <c r="K23" s="29">
        <v>214</v>
      </c>
      <c r="L23">
        <v>0.85</v>
      </c>
      <c r="N23" t="s">
        <v>167</v>
      </c>
      <c r="O23" s="29">
        <v>306</v>
      </c>
      <c r="P23">
        <v>0.85</v>
      </c>
      <c r="R23" s="161" t="s">
        <v>205</v>
      </c>
      <c r="S23" s="161">
        <v>90</v>
      </c>
      <c r="T23" s="161">
        <v>113</v>
      </c>
      <c r="V23" s="161" t="s">
        <v>205</v>
      </c>
      <c r="W23" s="161">
        <v>52</v>
      </c>
      <c r="X23" s="161">
        <v>69</v>
      </c>
    </row>
    <row r="24" spans="1:24" x14ac:dyDescent="0.35">
      <c r="A24" t="s">
        <v>170</v>
      </c>
      <c r="B24">
        <v>4</v>
      </c>
      <c r="C24" s="13">
        <v>0</v>
      </c>
      <c r="D24" s="14">
        <v>1</v>
      </c>
      <c r="E24" t="s">
        <v>152</v>
      </c>
      <c r="F24">
        <v>3</v>
      </c>
      <c r="G24" s="150">
        <v>0.1</v>
      </c>
      <c r="H24" s="150">
        <v>0.35</v>
      </c>
      <c r="J24" t="s">
        <v>34</v>
      </c>
      <c r="K24" s="29">
        <v>245</v>
      </c>
      <c r="L24">
        <v>0.95</v>
      </c>
      <c r="N24" t="s">
        <v>168</v>
      </c>
      <c r="O24" s="29">
        <v>153</v>
      </c>
      <c r="P24">
        <v>0.2</v>
      </c>
      <c r="R24" s="269" t="s">
        <v>248</v>
      </c>
      <c r="S24" s="269">
        <v>120</v>
      </c>
      <c r="T24" s="269">
        <v>128</v>
      </c>
      <c r="V24" s="269" t="s">
        <v>248</v>
      </c>
      <c r="W24" s="269">
        <v>70</v>
      </c>
      <c r="X24" s="269">
        <v>158</v>
      </c>
    </row>
    <row r="25" spans="1:24" x14ac:dyDescent="0.35">
      <c r="A25" t="s">
        <v>152</v>
      </c>
      <c r="B25">
        <v>1</v>
      </c>
      <c r="C25" s="11">
        <v>1</v>
      </c>
      <c r="D25" s="12">
        <v>0.78</v>
      </c>
      <c r="E25" t="s">
        <v>152</v>
      </c>
      <c r="F25">
        <v>4</v>
      </c>
      <c r="G25" s="150">
        <v>0</v>
      </c>
      <c r="H25" s="150">
        <v>0.2</v>
      </c>
      <c r="J25" t="s">
        <v>34</v>
      </c>
      <c r="K25" s="29">
        <v>91</v>
      </c>
      <c r="L25">
        <v>0.35</v>
      </c>
      <c r="N25" t="s">
        <v>168</v>
      </c>
      <c r="O25" s="29">
        <v>214</v>
      </c>
      <c r="P25">
        <v>0.5</v>
      </c>
      <c r="R25" s="269" t="s">
        <v>251</v>
      </c>
      <c r="S25" s="269">
        <v>120</v>
      </c>
      <c r="T25" s="269">
        <v>128</v>
      </c>
      <c r="V25" s="269" t="s">
        <v>251</v>
      </c>
      <c r="W25" s="269">
        <v>85</v>
      </c>
      <c r="X25" s="269">
        <v>158</v>
      </c>
    </row>
    <row r="26" spans="1:24" x14ac:dyDescent="0.35">
      <c r="A26" t="s">
        <v>152</v>
      </c>
      <c r="B26">
        <v>2</v>
      </c>
      <c r="C26" s="13">
        <v>0.75</v>
      </c>
      <c r="D26" s="14">
        <v>0.8</v>
      </c>
      <c r="E26" t="s">
        <v>33</v>
      </c>
      <c r="F26">
        <v>1</v>
      </c>
      <c r="G26" s="150">
        <v>1</v>
      </c>
      <c r="H26" s="150">
        <v>1</v>
      </c>
      <c r="J26" t="s">
        <v>56</v>
      </c>
      <c r="K26" s="29">
        <v>92</v>
      </c>
      <c r="L26">
        <v>0.35</v>
      </c>
      <c r="N26" t="s">
        <v>168</v>
      </c>
      <c r="O26" s="29">
        <v>306</v>
      </c>
      <c r="P26">
        <v>0.85</v>
      </c>
      <c r="R26" s="269" t="s">
        <v>249</v>
      </c>
      <c r="S26" s="269">
        <v>125</v>
      </c>
      <c r="T26" s="269">
        <v>180</v>
      </c>
      <c r="V26" s="269" t="s">
        <v>249</v>
      </c>
      <c r="W26" s="269">
        <v>18</v>
      </c>
      <c r="X26" s="269">
        <v>26</v>
      </c>
    </row>
    <row r="27" spans="1:24" x14ac:dyDescent="0.35">
      <c r="A27" t="s">
        <v>152</v>
      </c>
      <c r="B27">
        <v>3</v>
      </c>
      <c r="C27" s="13">
        <v>0.65</v>
      </c>
      <c r="D27" s="14">
        <v>0.85</v>
      </c>
      <c r="E27" t="s">
        <v>33</v>
      </c>
      <c r="F27">
        <v>2</v>
      </c>
      <c r="G27" s="150">
        <v>0.7</v>
      </c>
      <c r="H27" s="150">
        <v>0.85</v>
      </c>
      <c r="J27" t="s">
        <v>56</v>
      </c>
      <c r="K27" s="29">
        <v>214</v>
      </c>
      <c r="L27">
        <v>0.85</v>
      </c>
      <c r="N27" t="s">
        <v>147</v>
      </c>
      <c r="O27" s="29">
        <v>274</v>
      </c>
      <c r="P27">
        <v>0.9</v>
      </c>
      <c r="R27" s="269" t="s">
        <v>250</v>
      </c>
      <c r="S27" s="269">
        <v>90</v>
      </c>
      <c r="T27" s="269">
        <v>113</v>
      </c>
      <c r="V27" s="269" t="s">
        <v>250</v>
      </c>
      <c r="W27" s="269">
        <v>52</v>
      </c>
      <c r="X27" s="269">
        <v>69</v>
      </c>
    </row>
    <row r="28" spans="1:24" x14ac:dyDescent="0.35">
      <c r="A28" t="s">
        <v>152</v>
      </c>
      <c r="B28">
        <v>4</v>
      </c>
      <c r="C28" s="13">
        <v>0.3</v>
      </c>
      <c r="D28" s="14">
        <v>1</v>
      </c>
      <c r="E28" t="s">
        <v>33</v>
      </c>
      <c r="F28">
        <v>3</v>
      </c>
      <c r="G28" s="150">
        <v>0.35</v>
      </c>
      <c r="H28" s="150">
        <v>0.6</v>
      </c>
      <c r="J28" t="s">
        <v>56</v>
      </c>
      <c r="K28" s="29">
        <v>245</v>
      </c>
      <c r="L28">
        <v>0.95</v>
      </c>
      <c r="N28" t="s">
        <v>147</v>
      </c>
      <c r="O28" s="29">
        <v>305</v>
      </c>
      <c r="P28">
        <v>0.85</v>
      </c>
    </row>
    <row r="29" spans="1:24" x14ac:dyDescent="0.35">
      <c r="A29" t="s">
        <v>152</v>
      </c>
      <c r="B29">
        <v>5</v>
      </c>
      <c r="C29" s="13">
        <v>0</v>
      </c>
      <c r="D29" s="14">
        <v>1</v>
      </c>
      <c r="E29" t="s">
        <v>33</v>
      </c>
      <c r="F29">
        <v>4</v>
      </c>
      <c r="G29" s="150">
        <v>0.1</v>
      </c>
      <c r="H29" s="150">
        <v>0.3</v>
      </c>
      <c r="J29" t="s">
        <v>56</v>
      </c>
      <c r="K29" s="29">
        <v>91</v>
      </c>
      <c r="L29">
        <v>0.35</v>
      </c>
      <c r="N29" t="s">
        <v>166</v>
      </c>
      <c r="O29" s="29">
        <v>274</v>
      </c>
      <c r="P29">
        <v>0.9</v>
      </c>
    </row>
    <row r="30" spans="1:24" x14ac:dyDescent="0.35">
      <c r="A30" t="s">
        <v>33</v>
      </c>
      <c r="B30">
        <v>1</v>
      </c>
      <c r="C30" s="11">
        <v>1</v>
      </c>
      <c r="D30" s="12">
        <v>0.78</v>
      </c>
      <c r="E30" t="s">
        <v>33</v>
      </c>
      <c r="F30">
        <v>5</v>
      </c>
      <c r="G30" s="150">
        <v>0</v>
      </c>
      <c r="H30" s="150">
        <v>0.25</v>
      </c>
      <c r="J30" t="s">
        <v>171</v>
      </c>
      <c r="K30" s="29">
        <v>92</v>
      </c>
      <c r="L30">
        <v>0.4</v>
      </c>
      <c r="N30" t="s">
        <v>166</v>
      </c>
      <c r="O30" s="29">
        <v>305</v>
      </c>
      <c r="P30">
        <v>0.85</v>
      </c>
    </row>
    <row r="31" spans="1:24" x14ac:dyDescent="0.35">
      <c r="A31" t="s">
        <v>33</v>
      </c>
      <c r="B31">
        <v>2</v>
      </c>
      <c r="C31" s="13">
        <v>0.75</v>
      </c>
      <c r="D31" s="14">
        <v>0.8</v>
      </c>
      <c r="E31" t="s">
        <v>34</v>
      </c>
      <c r="F31">
        <v>1</v>
      </c>
      <c r="G31" s="150">
        <v>1</v>
      </c>
      <c r="H31" s="150">
        <v>1</v>
      </c>
      <c r="J31" t="s">
        <v>171</v>
      </c>
      <c r="K31" s="29">
        <v>153</v>
      </c>
      <c r="L31">
        <v>0.65</v>
      </c>
      <c r="N31" t="s">
        <v>169</v>
      </c>
      <c r="O31" s="29">
        <v>305</v>
      </c>
      <c r="P31">
        <v>0.85</v>
      </c>
    </row>
    <row r="32" spans="1:24" x14ac:dyDescent="0.35">
      <c r="A32" t="s">
        <v>33</v>
      </c>
      <c r="B32">
        <v>3</v>
      </c>
      <c r="C32" s="13">
        <v>0.65</v>
      </c>
      <c r="D32" s="14">
        <v>0.85</v>
      </c>
      <c r="E32" t="s">
        <v>34</v>
      </c>
      <c r="F32">
        <v>2</v>
      </c>
      <c r="G32" s="150">
        <v>0.55000000000000004</v>
      </c>
      <c r="H32" s="150">
        <v>0.7</v>
      </c>
      <c r="J32" t="s">
        <v>171</v>
      </c>
      <c r="K32" s="29">
        <v>214</v>
      </c>
      <c r="L32">
        <v>0.9</v>
      </c>
      <c r="N32" t="s">
        <v>172</v>
      </c>
      <c r="O32" s="29">
        <v>152</v>
      </c>
      <c r="P32">
        <v>0.2</v>
      </c>
    </row>
    <row r="33" spans="1:16" x14ac:dyDescent="0.35">
      <c r="A33" t="s">
        <v>33</v>
      </c>
      <c r="B33">
        <v>4</v>
      </c>
      <c r="C33" s="13">
        <v>0.3</v>
      </c>
      <c r="D33" s="14">
        <v>1</v>
      </c>
      <c r="E33" t="s">
        <v>34</v>
      </c>
      <c r="F33">
        <v>3</v>
      </c>
      <c r="G33" s="150">
        <v>0.44</v>
      </c>
      <c r="H33" s="150">
        <v>0.5</v>
      </c>
      <c r="J33" t="s">
        <v>171</v>
      </c>
      <c r="K33" s="29">
        <v>245</v>
      </c>
      <c r="L33">
        <v>0.95</v>
      </c>
      <c r="N33" t="s">
        <v>172</v>
      </c>
      <c r="O33" s="29">
        <v>213</v>
      </c>
      <c r="P33">
        <v>0.5</v>
      </c>
    </row>
    <row r="34" spans="1:16" x14ac:dyDescent="0.35">
      <c r="A34" t="s">
        <v>33</v>
      </c>
      <c r="B34">
        <v>5</v>
      </c>
      <c r="C34" s="13">
        <v>0</v>
      </c>
      <c r="D34" s="14">
        <v>1</v>
      </c>
      <c r="E34" t="s">
        <v>34</v>
      </c>
      <c r="F34">
        <v>4</v>
      </c>
      <c r="G34" s="150">
        <v>0.08</v>
      </c>
      <c r="H34" s="150">
        <v>0.28999999999999998</v>
      </c>
      <c r="J34" t="s">
        <v>171</v>
      </c>
      <c r="K34" s="29">
        <v>91</v>
      </c>
      <c r="L34">
        <v>0.4</v>
      </c>
      <c r="N34" t="s">
        <v>172</v>
      </c>
      <c r="O34" s="29">
        <v>305</v>
      </c>
      <c r="P34" s="198">
        <v>0.85</v>
      </c>
    </row>
    <row r="35" spans="1:16" x14ac:dyDescent="0.35">
      <c r="A35" t="s">
        <v>34</v>
      </c>
      <c r="B35">
        <v>1</v>
      </c>
      <c r="C35" s="11">
        <v>1</v>
      </c>
      <c r="D35" s="12">
        <v>0.78</v>
      </c>
      <c r="E35" t="s">
        <v>34</v>
      </c>
      <c r="F35">
        <v>5</v>
      </c>
      <c r="G35" s="150">
        <v>0</v>
      </c>
      <c r="H35" s="150">
        <v>0.28999999999999998</v>
      </c>
      <c r="J35" t="s">
        <v>167</v>
      </c>
      <c r="K35" s="29">
        <v>92</v>
      </c>
      <c r="L35">
        <v>0.4</v>
      </c>
      <c r="N35" s="161" t="s">
        <v>206</v>
      </c>
      <c r="O35" s="183">
        <v>274</v>
      </c>
      <c r="P35" s="161">
        <v>0.9</v>
      </c>
    </row>
    <row r="36" spans="1:16" x14ac:dyDescent="0.35">
      <c r="A36" t="s">
        <v>34</v>
      </c>
      <c r="B36">
        <v>2</v>
      </c>
      <c r="C36" s="13">
        <v>0.75</v>
      </c>
      <c r="D36" s="14">
        <v>0.8</v>
      </c>
      <c r="E36" t="s">
        <v>56</v>
      </c>
      <c r="F36">
        <v>1</v>
      </c>
      <c r="G36" s="150">
        <v>1</v>
      </c>
      <c r="H36" s="150">
        <v>1</v>
      </c>
      <c r="J36" t="s">
        <v>167</v>
      </c>
      <c r="K36" s="29">
        <v>153</v>
      </c>
      <c r="L36">
        <v>0.65</v>
      </c>
      <c r="N36" s="161" t="s">
        <v>206</v>
      </c>
      <c r="O36" s="183">
        <v>305</v>
      </c>
      <c r="P36" s="161">
        <v>0.85</v>
      </c>
    </row>
    <row r="37" spans="1:16" x14ac:dyDescent="0.35">
      <c r="A37" t="s">
        <v>34</v>
      </c>
      <c r="B37">
        <v>3</v>
      </c>
      <c r="C37" s="13">
        <v>0.65</v>
      </c>
      <c r="D37" s="14">
        <v>0.85</v>
      </c>
      <c r="E37" t="s">
        <v>56</v>
      </c>
      <c r="F37">
        <v>2</v>
      </c>
      <c r="G37" s="150">
        <v>0.54</v>
      </c>
      <c r="H37" s="150">
        <v>0.75</v>
      </c>
      <c r="J37" t="s">
        <v>167</v>
      </c>
      <c r="K37" s="29">
        <v>214</v>
      </c>
      <c r="L37">
        <v>0.9</v>
      </c>
      <c r="N37" s="161" t="s">
        <v>204</v>
      </c>
      <c r="O37" s="183">
        <v>274</v>
      </c>
      <c r="P37" s="161">
        <v>0.9</v>
      </c>
    </row>
    <row r="38" spans="1:16" x14ac:dyDescent="0.35">
      <c r="A38" t="s">
        <v>34</v>
      </c>
      <c r="B38">
        <v>4</v>
      </c>
      <c r="C38" s="13">
        <v>0.3</v>
      </c>
      <c r="D38" s="14">
        <v>1</v>
      </c>
      <c r="E38" t="s">
        <v>56</v>
      </c>
      <c r="F38">
        <v>3</v>
      </c>
      <c r="G38" s="150">
        <v>0.35</v>
      </c>
      <c r="H38" s="150">
        <v>0.52</v>
      </c>
      <c r="J38" t="s">
        <v>167</v>
      </c>
      <c r="K38" s="29">
        <v>245</v>
      </c>
      <c r="L38">
        <v>0.95</v>
      </c>
      <c r="N38" s="161" t="s">
        <v>204</v>
      </c>
      <c r="O38" s="183">
        <v>305</v>
      </c>
      <c r="P38" s="161">
        <v>0.85</v>
      </c>
    </row>
    <row r="39" spans="1:16" x14ac:dyDescent="0.35">
      <c r="A39" t="s">
        <v>34</v>
      </c>
      <c r="B39">
        <v>5</v>
      </c>
      <c r="C39" s="13">
        <v>0</v>
      </c>
      <c r="D39" s="14">
        <v>1</v>
      </c>
      <c r="E39" t="s">
        <v>56</v>
      </c>
      <c r="F39">
        <v>4</v>
      </c>
      <c r="G39" s="150">
        <v>0.11</v>
      </c>
      <c r="H39" s="150">
        <v>0.2</v>
      </c>
      <c r="J39" t="s">
        <v>167</v>
      </c>
      <c r="K39" s="29">
        <v>91</v>
      </c>
      <c r="L39">
        <v>0.4</v>
      </c>
      <c r="N39" s="161" t="s">
        <v>207</v>
      </c>
      <c r="O39" s="183">
        <v>305</v>
      </c>
      <c r="P39" s="161">
        <v>0.85</v>
      </c>
    </row>
    <row r="40" spans="1:16" x14ac:dyDescent="0.35">
      <c r="A40" t="s">
        <v>56</v>
      </c>
      <c r="B40">
        <v>1</v>
      </c>
      <c r="C40" s="11">
        <v>1</v>
      </c>
      <c r="D40" s="12">
        <v>0.7</v>
      </c>
      <c r="E40" t="s">
        <v>56</v>
      </c>
      <c r="F40">
        <v>5</v>
      </c>
      <c r="G40" s="150">
        <v>0</v>
      </c>
      <c r="H40" s="150">
        <v>0.21</v>
      </c>
      <c r="J40" t="s">
        <v>168</v>
      </c>
      <c r="K40" s="29">
        <v>92</v>
      </c>
      <c r="L40">
        <v>0.4</v>
      </c>
      <c r="N40" s="161" t="s">
        <v>205</v>
      </c>
      <c r="O40" s="183">
        <v>152</v>
      </c>
      <c r="P40" s="161">
        <v>0.2</v>
      </c>
    </row>
    <row r="41" spans="1:16" x14ac:dyDescent="0.35">
      <c r="A41" t="s">
        <v>56</v>
      </c>
      <c r="B41">
        <v>2</v>
      </c>
      <c r="C41" s="13">
        <v>0.85</v>
      </c>
      <c r="D41" s="14">
        <v>0.8</v>
      </c>
      <c r="E41" t="s">
        <v>35</v>
      </c>
      <c r="F41">
        <v>1</v>
      </c>
      <c r="G41" s="150">
        <v>1</v>
      </c>
      <c r="H41" s="150">
        <v>1</v>
      </c>
      <c r="J41" t="s">
        <v>168</v>
      </c>
      <c r="K41" s="29">
        <v>153</v>
      </c>
      <c r="L41">
        <v>0.65</v>
      </c>
      <c r="N41" s="161" t="s">
        <v>205</v>
      </c>
      <c r="O41" s="183">
        <v>213</v>
      </c>
      <c r="P41" s="161">
        <v>0.5</v>
      </c>
    </row>
    <row r="42" spans="1:16" x14ac:dyDescent="0.35">
      <c r="A42" t="s">
        <v>56</v>
      </c>
      <c r="B42">
        <v>3</v>
      </c>
      <c r="C42" s="13">
        <v>0.75</v>
      </c>
      <c r="D42" s="14">
        <v>1</v>
      </c>
      <c r="E42" t="s">
        <v>35</v>
      </c>
      <c r="F42">
        <v>2</v>
      </c>
      <c r="G42" s="150">
        <v>0.45</v>
      </c>
      <c r="H42" s="150">
        <v>1</v>
      </c>
      <c r="J42" t="s">
        <v>168</v>
      </c>
      <c r="K42" s="29">
        <v>214</v>
      </c>
      <c r="L42">
        <v>0.9</v>
      </c>
      <c r="N42" s="161" t="s">
        <v>205</v>
      </c>
      <c r="O42" s="183">
        <v>305</v>
      </c>
      <c r="P42" s="160">
        <v>0.85</v>
      </c>
    </row>
    <row r="43" spans="1:16" x14ac:dyDescent="0.35">
      <c r="A43" t="s">
        <v>56</v>
      </c>
      <c r="B43">
        <v>4</v>
      </c>
      <c r="C43" s="13">
        <v>0</v>
      </c>
      <c r="D43" s="14">
        <v>1</v>
      </c>
      <c r="E43" t="s">
        <v>35</v>
      </c>
      <c r="F43">
        <v>3</v>
      </c>
      <c r="G43" s="151">
        <v>0.15</v>
      </c>
      <c r="H43" s="151">
        <v>0.7</v>
      </c>
      <c r="J43" t="s">
        <v>168</v>
      </c>
      <c r="K43" s="29">
        <v>245</v>
      </c>
      <c r="L43">
        <v>0.95</v>
      </c>
      <c r="N43" s="269" t="s">
        <v>248</v>
      </c>
      <c r="O43" s="273">
        <v>274</v>
      </c>
      <c r="P43" s="269">
        <v>0.9</v>
      </c>
    </row>
    <row r="44" spans="1:16" x14ac:dyDescent="0.35">
      <c r="A44" t="s">
        <v>35</v>
      </c>
      <c r="B44">
        <v>1</v>
      </c>
      <c r="C44" s="38">
        <v>1</v>
      </c>
      <c r="D44" s="39">
        <v>0.25</v>
      </c>
      <c r="E44" t="s">
        <v>35</v>
      </c>
      <c r="F44">
        <v>4</v>
      </c>
      <c r="G44" s="151">
        <v>0</v>
      </c>
      <c r="H44" s="151">
        <v>0.1</v>
      </c>
      <c r="J44" t="s">
        <v>168</v>
      </c>
      <c r="K44" s="29">
        <v>91</v>
      </c>
      <c r="L44">
        <v>0.4</v>
      </c>
      <c r="N44" s="269" t="s">
        <v>248</v>
      </c>
      <c r="O44" s="273">
        <v>305</v>
      </c>
      <c r="P44" s="269">
        <v>0.85</v>
      </c>
    </row>
    <row r="45" spans="1:16" x14ac:dyDescent="0.35">
      <c r="A45" t="s">
        <v>35</v>
      </c>
      <c r="B45">
        <v>2</v>
      </c>
      <c r="C45" s="40">
        <v>0.9</v>
      </c>
      <c r="D45" s="41">
        <v>0.55000000000000004</v>
      </c>
      <c r="E45" t="s">
        <v>57</v>
      </c>
      <c r="F45">
        <v>1</v>
      </c>
      <c r="G45" s="151">
        <v>1</v>
      </c>
      <c r="H45" s="151">
        <v>1</v>
      </c>
      <c r="J45" t="s">
        <v>147</v>
      </c>
      <c r="K45" s="29">
        <v>92</v>
      </c>
      <c r="L45">
        <v>0.35</v>
      </c>
      <c r="N45" s="269" t="s">
        <v>251</v>
      </c>
      <c r="O45" s="273">
        <v>274</v>
      </c>
      <c r="P45" s="269">
        <v>0.9</v>
      </c>
    </row>
    <row r="46" spans="1:16" x14ac:dyDescent="0.35">
      <c r="A46" t="s">
        <v>35</v>
      </c>
      <c r="B46">
        <v>3</v>
      </c>
      <c r="C46" s="40">
        <v>0.45</v>
      </c>
      <c r="D46" s="41">
        <v>0.8</v>
      </c>
      <c r="E46" t="s">
        <v>57</v>
      </c>
      <c r="F46">
        <v>2</v>
      </c>
      <c r="G46" s="151">
        <v>0.4</v>
      </c>
      <c r="H46" s="151">
        <v>1</v>
      </c>
      <c r="J46" t="s">
        <v>147</v>
      </c>
      <c r="K46" s="29">
        <v>213</v>
      </c>
      <c r="L46">
        <v>0.85</v>
      </c>
      <c r="N46" s="269" t="s">
        <v>251</v>
      </c>
      <c r="O46" s="273">
        <v>305</v>
      </c>
      <c r="P46" s="269">
        <v>0.85</v>
      </c>
    </row>
    <row r="47" spans="1:16" x14ac:dyDescent="0.35">
      <c r="A47" t="s">
        <v>35</v>
      </c>
      <c r="B47">
        <v>4</v>
      </c>
      <c r="C47" s="40">
        <v>0</v>
      </c>
      <c r="D47" s="41">
        <v>1</v>
      </c>
      <c r="E47" t="s">
        <v>57</v>
      </c>
      <c r="F47">
        <v>3</v>
      </c>
      <c r="G47" s="151">
        <v>0.2</v>
      </c>
      <c r="H47" s="151">
        <v>0.7</v>
      </c>
      <c r="J47" t="s">
        <v>147</v>
      </c>
      <c r="K47" s="29">
        <v>244</v>
      </c>
      <c r="L47">
        <v>0.95</v>
      </c>
      <c r="N47" s="269" t="s">
        <v>249</v>
      </c>
      <c r="O47" s="273">
        <v>305</v>
      </c>
      <c r="P47" s="269">
        <v>0.85</v>
      </c>
    </row>
    <row r="48" spans="1:16" x14ac:dyDescent="0.35">
      <c r="A48" t="s">
        <v>57</v>
      </c>
      <c r="B48">
        <v>1</v>
      </c>
      <c r="C48" s="38">
        <v>1</v>
      </c>
      <c r="D48" s="39">
        <v>0.25</v>
      </c>
      <c r="E48" t="s">
        <v>57</v>
      </c>
      <c r="F48">
        <v>4</v>
      </c>
      <c r="G48" s="151">
        <v>0</v>
      </c>
      <c r="H48" s="151">
        <v>0.1</v>
      </c>
      <c r="J48" t="s">
        <v>147</v>
      </c>
      <c r="K48" s="29">
        <v>91</v>
      </c>
      <c r="L48">
        <v>0.35</v>
      </c>
      <c r="N48" s="269" t="s">
        <v>250</v>
      </c>
      <c r="O48" s="273">
        <v>152</v>
      </c>
      <c r="P48" s="269">
        <v>0.2</v>
      </c>
    </row>
    <row r="49" spans="1:16" x14ac:dyDescent="0.35">
      <c r="A49" t="s">
        <v>57</v>
      </c>
      <c r="B49">
        <v>2</v>
      </c>
      <c r="C49" s="40">
        <v>0.9</v>
      </c>
      <c r="D49" s="41">
        <v>0.55000000000000004</v>
      </c>
      <c r="E49" t="s">
        <v>171</v>
      </c>
      <c r="F49">
        <v>1</v>
      </c>
      <c r="G49" s="151">
        <v>1</v>
      </c>
      <c r="H49" s="151">
        <v>1</v>
      </c>
      <c r="J49" t="s">
        <v>166</v>
      </c>
      <c r="K49" s="29">
        <v>92</v>
      </c>
      <c r="L49">
        <v>0.35</v>
      </c>
      <c r="N49" s="269" t="s">
        <v>250</v>
      </c>
      <c r="O49" s="273">
        <v>213</v>
      </c>
      <c r="P49" s="269">
        <v>0.5</v>
      </c>
    </row>
    <row r="50" spans="1:16" x14ac:dyDescent="0.35">
      <c r="A50" t="s">
        <v>57</v>
      </c>
      <c r="B50">
        <v>3</v>
      </c>
      <c r="C50" s="40">
        <v>0.45</v>
      </c>
      <c r="D50" s="41">
        <v>0.8</v>
      </c>
      <c r="E50" t="s">
        <v>171</v>
      </c>
      <c r="F50">
        <v>2</v>
      </c>
      <c r="G50" s="151">
        <v>0.17</v>
      </c>
      <c r="H50" s="151">
        <v>0.65</v>
      </c>
      <c r="J50" t="s">
        <v>166</v>
      </c>
      <c r="K50" s="29">
        <v>213</v>
      </c>
      <c r="L50">
        <v>0.85</v>
      </c>
      <c r="N50" s="269" t="s">
        <v>250</v>
      </c>
      <c r="O50" s="273">
        <v>305</v>
      </c>
      <c r="P50" s="272">
        <v>0.85</v>
      </c>
    </row>
    <row r="51" spans="1:16" x14ac:dyDescent="0.35">
      <c r="A51" t="s">
        <v>57</v>
      </c>
      <c r="B51">
        <v>4</v>
      </c>
      <c r="C51" s="40">
        <v>0</v>
      </c>
      <c r="D51" s="41">
        <v>1</v>
      </c>
      <c r="E51" t="s">
        <v>171</v>
      </c>
      <c r="F51">
        <v>3</v>
      </c>
      <c r="G51" s="151">
        <v>0</v>
      </c>
      <c r="H51" s="151">
        <v>0.4</v>
      </c>
      <c r="J51" t="s">
        <v>166</v>
      </c>
      <c r="K51" s="29">
        <v>244</v>
      </c>
      <c r="L51">
        <v>0.95</v>
      </c>
    </row>
    <row r="52" spans="1:16" x14ac:dyDescent="0.35">
      <c r="A52" t="s">
        <v>171</v>
      </c>
      <c r="B52">
        <v>1</v>
      </c>
      <c r="C52" s="38">
        <v>1</v>
      </c>
      <c r="D52" s="39">
        <v>0.43</v>
      </c>
      <c r="E52" t="s">
        <v>167</v>
      </c>
      <c r="F52">
        <v>1</v>
      </c>
      <c r="G52" s="151">
        <v>1</v>
      </c>
      <c r="H52" s="151">
        <v>1</v>
      </c>
      <c r="J52" t="s">
        <v>166</v>
      </c>
      <c r="K52" s="29">
        <v>91</v>
      </c>
      <c r="L52">
        <v>0.35</v>
      </c>
    </row>
    <row r="53" spans="1:16" x14ac:dyDescent="0.35">
      <c r="A53" t="s">
        <v>171</v>
      </c>
      <c r="B53">
        <v>2</v>
      </c>
      <c r="C53" s="40">
        <v>0.6</v>
      </c>
      <c r="D53" s="41">
        <v>1</v>
      </c>
      <c r="E53" t="s">
        <v>167</v>
      </c>
      <c r="F53">
        <v>2</v>
      </c>
      <c r="G53" s="151">
        <v>0.8</v>
      </c>
      <c r="H53" s="151">
        <v>0.95</v>
      </c>
      <c r="J53" t="s">
        <v>172</v>
      </c>
      <c r="K53" s="29">
        <v>92</v>
      </c>
      <c r="L53">
        <v>0.4</v>
      </c>
    </row>
    <row r="54" spans="1:16" x14ac:dyDescent="0.35">
      <c r="A54" t="s">
        <v>171</v>
      </c>
      <c r="B54">
        <v>3</v>
      </c>
      <c r="C54" s="40">
        <v>0</v>
      </c>
      <c r="D54" s="41">
        <v>1</v>
      </c>
      <c r="E54" t="s">
        <v>167</v>
      </c>
      <c r="F54">
        <v>3</v>
      </c>
      <c r="G54" s="151">
        <v>0.3</v>
      </c>
      <c r="H54" s="151">
        <v>0.73</v>
      </c>
      <c r="J54" t="s">
        <v>172</v>
      </c>
      <c r="K54" s="29">
        <v>152</v>
      </c>
      <c r="L54">
        <v>0.65</v>
      </c>
    </row>
    <row r="55" spans="1:16" x14ac:dyDescent="0.35">
      <c r="A55" t="s">
        <v>167</v>
      </c>
      <c r="B55">
        <v>1</v>
      </c>
      <c r="C55" s="38">
        <v>1</v>
      </c>
      <c r="D55" s="39">
        <v>0.43</v>
      </c>
      <c r="E55" t="s">
        <v>167</v>
      </c>
      <c r="F55">
        <v>4</v>
      </c>
      <c r="G55" s="151">
        <v>0</v>
      </c>
      <c r="H55" s="151">
        <v>0.6</v>
      </c>
      <c r="J55" t="s">
        <v>172</v>
      </c>
      <c r="K55" s="29">
        <v>213</v>
      </c>
      <c r="L55">
        <v>0.9</v>
      </c>
    </row>
    <row r="56" spans="1:16" x14ac:dyDescent="0.35">
      <c r="A56" t="s">
        <v>167</v>
      </c>
      <c r="B56">
        <v>2</v>
      </c>
      <c r="C56" s="40">
        <v>0.6</v>
      </c>
      <c r="D56" s="41">
        <v>1</v>
      </c>
      <c r="E56" t="s">
        <v>168</v>
      </c>
      <c r="F56">
        <v>1</v>
      </c>
      <c r="G56" s="151">
        <v>1</v>
      </c>
      <c r="H56" s="151">
        <v>1</v>
      </c>
      <c r="J56" t="s">
        <v>172</v>
      </c>
      <c r="K56" s="29">
        <v>244</v>
      </c>
      <c r="L56">
        <v>0.95</v>
      </c>
    </row>
    <row r="57" spans="1:16" x14ac:dyDescent="0.35">
      <c r="A57" t="s">
        <v>167</v>
      </c>
      <c r="B57">
        <v>3</v>
      </c>
      <c r="C57" s="40">
        <v>0</v>
      </c>
      <c r="D57" s="41">
        <v>1</v>
      </c>
      <c r="E57" t="s">
        <v>168</v>
      </c>
      <c r="F57">
        <v>2</v>
      </c>
      <c r="G57" s="151">
        <v>0.8</v>
      </c>
      <c r="H57" s="151">
        <v>0.95</v>
      </c>
      <c r="J57" t="s">
        <v>172</v>
      </c>
      <c r="K57" s="29">
        <v>91</v>
      </c>
      <c r="L57">
        <v>0.4</v>
      </c>
    </row>
    <row r="58" spans="1:16" x14ac:dyDescent="0.35">
      <c r="A58" t="s">
        <v>168</v>
      </c>
      <c r="B58">
        <v>1</v>
      </c>
      <c r="C58" s="38">
        <v>1</v>
      </c>
      <c r="D58" s="39">
        <v>0.43</v>
      </c>
      <c r="E58" t="s">
        <v>168</v>
      </c>
      <c r="F58">
        <v>3</v>
      </c>
      <c r="G58" s="151">
        <v>0.3</v>
      </c>
      <c r="H58" s="151">
        <v>0.73</v>
      </c>
      <c r="J58" s="161" t="s">
        <v>206</v>
      </c>
      <c r="K58" s="183">
        <v>92</v>
      </c>
      <c r="L58" s="161">
        <v>0.35</v>
      </c>
    </row>
    <row r="59" spans="1:16" x14ac:dyDescent="0.35">
      <c r="A59" t="s">
        <v>168</v>
      </c>
      <c r="B59">
        <v>2</v>
      </c>
      <c r="C59" s="40">
        <v>0.6</v>
      </c>
      <c r="D59" s="41">
        <v>1</v>
      </c>
      <c r="E59" t="s">
        <v>168</v>
      </c>
      <c r="F59">
        <v>4</v>
      </c>
      <c r="G59" s="151">
        <v>0</v>
      </c>
      <c r="H59" s="151">
        <v>0.6</v>
      </c>
      <c r="J59" s="161" t="s">
        <v>206</v>
      </c>
      <c r="K59" s="183">
        <v>213</v>
      </c>
      <c r="L59" s="161">
        <v>0.85</v>
      </c>
    </row>
    <row r="60" spans="1:16" x14ac:dyDescent="0.35">
      <c r="A60" t="s">
        <v>168</v>
      </c>
      <c r="B60">
        <v>3</v>
      </c>
      <c r="C60" s="40">
        <v>0</v>
      </c>
      <c r="D60" s="41">
        <v>1</v>
      </c>
      <c r="E60" t="s">
        <v>147</v>
      </c>
      <c r="F60">
        <v>1</v>
      </c>
      <c r="G60" s="150">
        <v>1</v>
      </c>
      <c r="H60" s="150">
        <v>1</v>
      </c>
      <c r="J60" s="161" t="s">
        <v>206</v>
      </c>
      <c r="K60" s="183">
        <v>244</v>
      </c>
      <c r="L60" s="161">
        <v>0.95</v>
      </c>
    </row>
    <row r="61" spans="1:16" x14ac:dyDescent="0.35">
      <c r="A61" s="198" t="s">
        <v>147</v>
      </c>
      <c r="B61" s="198">
        <v>1</v>
      </c>
      <c r="C61" s="150">
        <v>1</v>
      </c>
      <c r="D61" s="150">
        <v>0.8</v>
      </c>
      <c r="E61" t="s">
        <v>147</v>
      </c>
      <c r="F61">
        <v>2</v>
      </c>
      <c r="G61" s="150">
        <v>0.75</v>
      </c>
      <c r="H61" s="150">
        <v>0.75</v>
      </c>
      <c r="J61" s="161" t="s">
        <v>206</v>
      </c>
      <c r="K61" s="183">
        <v>91</v>
      </c>
      <c r="L61" s="161">
        <v>0.35</v>
      </c>
    </row>
    <row r="62" spans="1:16" x14ac:dyDescent="0.35">
      <c r="A62" s="198" t="s">
        <v>147</v>
      </c>
      <c r="B62" s="198">
        <v>2</v>
      </c>
      <c r="C62" s="150">
        <v>0.8</v>
      </c>
      <c r="D62" s="150">
        <v>0.85</v>
      </c>
      <c r="E62" t="s">
        <v>147</v>
      </c>
      <c r="F62">
        <v>3</v>
      </c>
      <c r="G62" s="150">
        <v>0.35</v>
      </c>
      <c r="H62" s="150">
        <v>0.45</v>
      </c>
      <c r="J62" s="161" t="s">
        <v>204</v>
      </c>
      <c r="K62" s="183">
        <v>92</v>
      </c>
      <c r="L62" s="161">
        <v>0.35</v>
      </c>
    </row>
    <row r="63" spans="1:16" x14ac:dyDescent="0.35">
      <c r="A63" s="198" t="s">
        <v>147</v>
      </c>
      <c r="B63" s="198">
        <v>3</v>
      </c>
      <c r="C63" s="150">
        <v>0.5</v>
      </c>
      <c r="D63" s="150">
        <v>1</v>
      </c>
      <c r="E63" t="s">
        <v>147</v>
      </c>
      <c r="F63">
        <v>4</v>
      </c>
      <c r="G63" s="150">
        <v>0.2</v>
      </c>
      <c r="H63" s="150">
        <v>0.25</v>
      </c>
      <c r="J63" s="161" t="s">
        <v>204</v>
      </c>
      <c r="K63" s="183">
        <v>213</v>
      </c>
      <c r="L63" s="161">
        <v>0.85</v>
      </c>
    </row>
    <row r="64" spans="1:16" x14ac:dyDescent="0.35">
      <c r="A64" s="198" t="s">
        <v>147</v>
      </c>
      <c r="B64" s="198">
        <v>4</v>
      </c>
      <c r="C64" s="150">
        <v>0</v>
      </c>
      <c r="D64" s="150">
        <v>1</v>
      </c>
      <c r="E64" t="s">
        <v>147</v>
      </c>
      <c r="F64">
        <v>5</v>
      </c>
      <c r="G64" s="150">
        <v>0</v>
      </c>
      <c r="H64" s="150">
        <v>0.18</v>
      </c>
      <c r="J64" s="161" t="s">
        <v>204</v>
      </c>
      <c r="K64" s="183">
        <v>244</v>
      </c>
      <c r="L64" s="161">
        <v>0.95</v>
      </c>
    </row>
    <row r="65" spans="1:12" x14ac:dyDescent="0.35">
      <c r="A65" t="s">
        <v>166</v>
      </c>
      <c r="B65">
        <v>1</v>
      </c>
      <c r="C65" s="150">
        <v>1</v>
      </c>
      <c r="D65" s="150">
        <v>0.7</v>
      </c>
      <c r="E65" t="s">
        <v>166</v>
      </c>
      <c r="F65">
        <v>1</v>
      </c>
      <c r="G65" s="150">
        <v>1</v>
      </c>
      <c r="H65" s="150">
        <v>1</v>
      </c>
      <c r="J65" s="161" t="s">
        <v>204</v>
      </c>
      <c r="K65" s="183">
        <v>91</v>
      </c>
      <c r="L65" s="161">
        <v>0.35</v>
      </c>
    </row>
    <row r="66" spans="1:12" x14ac:dyDescent="0.35">
      <c r="A66" t="s">
        <v>166</v>
      </c>
      <c r="B66">
        <v>2</v>
      </c>
      <c r="C66" s="150">
        <v>0.85</v>
      </c>
      <c r="D66" s="150">
        <v>0.8</v>
      </c>
      <c r="E66" t="s">
        <v>166</v>
      </c>
      <c r="F66">
        <v>2</v>
      </c>
      <c r="G66" s="150">
        <v>0.54</v>
      </c>
      <c r="H66" s="150">
        <v>0.75</v>
      </c>
      <c r="J66" s="161" t="s">
        <v>205</v>
      </c>
      <c r="K66" s="183">
        <v>92</v>
      </c>
      <c r="L66" s="161">
        <v>0.4</v>
      </c>
    </row>
    <row r="67" spans="1:12" x14ac:dyDescent="0.35">
      <c r="A67" t="s">
        <v>166</v>
      </c>
      <c r="B67">
        <v>3</v>
      </c>
      <c r="C67" s="150">
        <v>0.75</v>
      </c>
      <c r="D67" s="150">
        <v>1</v>
      </c>
      <c r="E67" t="s">
        <v>166</v>
      </c>
      <c r="F67">
        <v>3</v>
      </c>
      <c r="G67" s="150">
        <v>0.35</v>
      </c>
      <c r="H67" s="150">
        <v>0.52</v>
      </c>
      <c r="J67" s="161" t="s">
        <v>205</v>
      </c>
      <c r="K67" s="183">
        <v>152</v>
      </c>
      <c r="L67" s="161">
        <v>0.65</v>
      </c>
    </row>
    <row r="68" spans="1:12" x14ac:dyDescent="0.35">
      <c r="A68" t="s">
        <v>166</v>
      </c>
      <c r="B68">
        <v>4</v>
      </c>
      <c r="C68" s="150">
        <v>0</v>
      </c>
      <c r="D68" s="150">
        <v>1</v>
      </c>
      <c r="E68" t="s">
        <v>166</v>
      </c>
      <c r="F68">
        <v>4</v>
      </c>
      <c r="G68" s="150">
        <v>0.11</v>
      </c>
      <c r="H68" s="150">
        <v>0.3</v>
      </c>
      <c r="J68" s="161" t="s">
        <v>205</v>
      </c>
      <c r="K68" s="183">
        <v>213</v>
      </c>
      <c r="L68" s="161">
        <v>0.9</v>
      </c>
    </row>
    <row r="69" spans="1:12" x14ac:dyDescent="0.35">
      <c r="A69" t="s">
        <v>169</v>
      </c>
      <c r="B69">
        <v>1</v>
      </c>
      <c r="C69" s="150">
        <v>1</v>
      </c>
      <c r="D69" s="150">
        <v>0.25</v>
      </c>
      <c r="E69" t="s">
        <v>166</v>
      </c>
      <c r="F69">
        <v>5</v>
      </c>
      <c r="G69" s="150">
        <v>0</v>
      </c>
      <c r="H69" s="150">
        <v>0.21</v>
      </c>
      <c r="J69" s="161" t="s">
        <v>205</v>
      </c>
      <c r="K69" s="183">
        <v>244</v>
      </c>
      <c r="L69" s="161">
        <v>0.95</v>
      </c>
    </row>
    <row r="70" spans="1:12" x14ac:dyDescent="0.35">
      <c r="A70" t="s">
        <v>169</v>
      </c>
      <c r="B70">
        <v>2</v>
      </c>
      <c r="C70" s="150">
        <v>0.95</v>
      </c>
      <c r="D70" s="150">
        <v>0.3</v>
      </c>
      <c r="E70" t="s">
        <v>169</v>
      </c>
      <c r="F70">
        <v>1</v>
      </c>
      <c r="G70" s="150">
        <v>1</v>
      </c>
      <c r="H70" s="150">
        <v>1</v>
      </c>
      <c r="J70" s="161" t="s">
        <v>205</v>
      </c>
      <c r="K70" s="183">
        <v>91</v>
      </c>
      <c r="L70" s="161">
        <v>0.4</v>
      </c>
    </row>
    <row r="71" spans="1:12" x14ac:dyDescent="0.35">
      <c r="A71" t="s">
        <v>169</v>
      </c>
      <c r="B71">
        <v>3</v>
      </c>
      <c r="C71" s="150">
        <v>0.9</v>
      </c>
      <c r="D71" s="150">
        <v>0.55000000000000004</v>
      </c>
      <c r="E71" t="s">
        <v>169</v>
      </c>
      <c r="F71">
        <v>2</v>
      </c>
      <c r="G71" s="151">
        <v>0.4</v>
      </c>
      <c r="H71" s="151">
        <v>1</v>
      </c>
      <c r="J71" s="269" t="s">
        <v>248</v>
      </c>
      <c r="K71" s="273">
        <v>92</v>
      </c>
      <c r="L71" s="269">
        <v>0.35</v>
      </c>
    </row>
    <row r="72" spans="1:12" x14ac:dyDescent="0.35">
      <c r="A72" t="s">
        <v>169</v>
      </c>
      <c r="B72">
        <v>4</v>
      </c>
      <c r="C72" s="150">
        <v>0.45</v>
      </c>
      <c r="D72" s="150">
        <v>0.85</v>
      </c>
      <c r="E72" t="s">
        <v>169</v>
      </c>
      <c r="F72">
        <v>3</v>
      </c>
      <c r="G72" s="151">
        <v>0.2</v>
      </c>
      <c r="H72" s="151">
        <v>0.7</v>
      </c>
      <c r="J72" s="269" t="s">
        <v>248</v>
      </c>
      <c r="K72" s="273">
        <v>213</v>
      </c>
      <c r="L72" s="269">
        <v>0.85</v>
      </c>
    </row>
    <row r="73" spans="1:12" x14ac:dyDescent="0.35">
      <c r="A73" t="s">
        <v>169</v>
      </c>
      <c r="B73">
        <v>5</v>
      </c>
      <c r="C73" s="150">
        <v>0</v>
      </c>
      <c r="D73" s="150">
        <v>1</v>
      </c>
      <c r="E73" t="s">
        <v>169</v>
      </c>
      <c r="F73">
        <v>4</v>
      </c>
      <c r="G73" s="151">
        <v>0</v>
      </c>
      <c r="H73" s="151">
        <v>0.1</v>
      </c>
      <c r="J73" s="269" t="s">
        <v>248</v>
      </c>
      <c r="K73" s="273">
        <v>244</v>
      </c>
      <c r="L73" s="269">
        <v>0.95</v>
      </c>
    </row>
    <row r="74" spans="1:12" x14ac:dyDescent="0.35">
      <c r="A74" t="s">
        <v>172</v>
      </c>
      <c r="B74">
        <v>1</v>
      </c>
      <c r="C74" s="150">
        <v>1</v>
      </c>
      <c r="D74" s="150">
        <v>0.35</v>
      </c>
      <c r="E74" t="s">
        <v>172</v>
      </c>
      <c r="F74">
        <v>1</v>
      </c>
      <c r="G74" s="151">
        <v>1</v>
      </c>
      <c r="H74" s="151">
        <v>1</v>
      </c>
      <c r="J74" s="269" t="s">
        <v>248</v>
      </c>
      <c r="K74" s="273">
        <v>91</v>
      </c>
      <c r="L74" s="269">
        <v>0.35</v>
      </c>
    </row>
    <row r="75" spans="1:12" x14ac:dyDescent="0.35">
      <c r="A75" t="s">
        <v>172</v>
      </c>
      <c r="B75">
        <v>2</v>
      </c>
      <c r="C75" s="150">
        <v>0.7</v>
      </c>
      <c r="D75" s="150">
        <v>0.75</v>
      </c>
      <c r="E75" t="s">
        <v>172</v>
      </c>
      <c r="F75">
        <v>2</v>
      </c>
      <c r="G75" s="151">
        <v>0.8</v>
      </c>
      <c r="H75" s="151">
        <v>0.95</v>
      </c>
      <c r="J75" s="269" t="s">
        <v>251</v>
      </c>
      <c r="K75" s="273">
        <v>92</v>
      </c>
      <c r="L75" s="269">
        <v>0.35</v>
      </c>
    </row>
    <row r="76" spans="1:12" x14ac:dyDescent="0.35">
      <c r="A76" t="s">
        <v>172</v>
      </c>
      <c r="B76">
        <v>3</v>
      </c>
      <c r="C76" s="150">
        <v>0.4</v>
      </c>
      <c r="D76" s="150">
        <v>1</v>
      </c>
      <c r="E76" t="s">
        <v>172</v>
      </c>
      <c r="F76">
        <v>3</v>
      </c>
      <c r="G76" s="151">
        <v>0.3</v>
      </c>
      <c r="H76" s="151">
        <v>0.73</v>
      </c>
      <c r="J76" s="269" t="s">
        <v>251</v>
      </c>
      <c r="K76" s="273">
        <v>213</v>
      </c>
      <c r="L76" s="269">
        <v>0.85</v>
      </c>
    </row>
    <row r="77" spans="1:12" x14ac:dyDescent="0.35">
      <c r="A77" t="s">
        <v>172</v>
      </c>
      <c r="B77">
        <v>4</v>
      </c>
      <c r="C77" s="150">
        <v>0</v>
      </c>
      <c r="D77" s="150">
        <v>1</v>
      </c>
      <c r="E77" t="s">
        <v>172</v>
      </c>
      <c r="F77">
        <v>4</v>
      </c>
      <c r="G77" s="151">
        <v>0</v>
      </c>
      <c r="H77" s="151">
        <v>0.6</v>
      </c>
      <c r="J77" s="269" t="s">
        <v>251</v>
      </c>
      <c r="K77" s="273">
        <v>244</v>
      </c>
      <c r="L77" s="269">
        <v>0.95</v>
      </c>
    </row>
    <row r="78" spans="1:12" x14ac:dyDescent="0.35">
      <c r="A78" s="161" t="s">
        <v>207</v>
      </c>
      <c r="B78" s="161">
        <v>1</v>
      </c>
      <c r="C78" s="162">
        <v>1</v>
      </c>
      <c r="D78" s="162">
        <v>0.25</v>
      </c>
      <c r="E78" s="161" t="s">
        <v>207</v>
      </c>
      <c r="F78" s="161">
        <v>1</v>
      </c>
      <c r="G78" s="162">
        <v>1</v>
      </c>
      <c r="H78" s="162">
        <v>1</v>
      </c>
      <c r="J78" s="269" t="s">
        <v>251</v>
      </c>
      <c r="K78" s="273">
        <v>91</v>
      </c>
      <c r="L78" s="269">
        <v>0.35</v>
      </c>
    </row>
    <row r="79" spans="1:12" x14ac:dyDescent="0.35">
      <c r="A79" s="161" t="s">
        <v>207</v>
      </c>
      <c r="B79" s="161">
        <v>2</v>
      </c>
      <c r="C79" s="162">
        <v>0.95</v>
      </c>
      <c r="D79" s="162">
        <v>0.3</v>
      </c>
      <c r="E79" s="161" t="s">
        <v>207</v>
      </c>
      <c r="F79" s="161">
        <v>2</v>
      </c>
      <c r="G79" s="163">
        <v>0.4</v>
      </c>
      <c r="H79" s="163">
        <v>1</v>
      </c>
      <c r="J79" s="269" t="s">
        <v>250</v>
      </c>
      <c r="K79" s="273">
        <v>92</v>
      </c>
      <c r="L79" s="269">
        <v>0.4</v>
      </c>
    </row>
    <row r="80" spans="1:12" x14ac:dyDescent="0.35">
      <c r="A80" s="161" t="s">
        <v>207</v>
      </c>
      <c r="B80" s="161">
        <v>3</v>
      </c>
      <c r="C80" s="162">
        <v>0.9</v>
      </c>
      <c r="D80" s="162">
        <v>0.55000000000000004</v>
      </c>
      <c r="E80" s="161" t="s">
        <v>207</v>
      </c>
      <c r="F80" s="161">
        <v>3</v>
      </c>
      <c r="G80" s="163">
        <v>0.2</v>
      </c>
      <c r="H80" s="163">
        <v>0.7</v>
      </c>
      <c r="J80" s="269" t="s">
        <v>250</v>
      </c>
      <c r="K80" s="273">
        <v>152</v>
      </c>
      <c r="L80" s="269">
        <v>0.65</v>
      </c>
    </row>
    <row r="81" spans="1:12" x14ac:dyDescent="0.35">
      <c r="A81" s="161" t="s">
        <v>207</v>
      </c>
      <c r="B81" s="161">
        <v>4</v>
      </c>
      <c r="C81" s="162">
        <v>0.45</v>
      </c>
      <c r="D81" s="162">
        <v>0.85</v>
      </c>
      <c r="E81" s="161" t="s">
        <v>207</v>
      </c>
      <c r="F81" s="161">
        <v>4</v>
      </c>
      <c r="G81" s="163">
        <v>0</v>
      </c>
      <c r="H81" s="163">
        <v>0.1</v>
      </c>
      <c r="J81" s="269" t="s">
        <v>250</v>
      </c>
      <c r="K81" s="273">
        <v>213</v>
      </c>
      <c r="L81" s="269">
        <v>0.9</v>
      </c>
    </row>
    <row r="82" spans="1:12" x14ac:dyDescent="0.35">
      <c r="A82" s="161" t="s">
        <v>207</v>
      </c>
      <c r="B82" s="161">
        <v>5</v>
      </c>
      <c r="C82" s="162">
        <v>0</v>
      </c>
      <c r="D82" s="162">
        <v>1</v>
      </c>
      <c r="E82" s="161" t="s">
        <v>205</v>
      </c>
      <c r="F82" s="161">
        <v>1</v>
      </c>
      <c r="G82" s="163">
        <v>1</v>
      </c>
      <c r="H82" s="163">
        <v>1</v>
      </c>
      <c r="J82" s="269" t="s">
        <v>250</v>
      </c>
      <c r="K82" s="273">
        <v>244</v>
      </c>
      <c r="L82" s="269">
        <v>0.95</v>
      </c>
    </row>
    <row r="83" spans="1:12" x14ac:dyDescent="0.35">
      <c r="A83" s="161" t="s">
        <v>205</v>
      </c>
      <c r="B83" s="161">
        <v>1</v>
      </c>
      <c r="C83" s="162">
        <v>1</v>
      </c>
      <c r="D83" s="162">
        <v>0.35</v>
      </c>
      <c r="E83" s="161" t="s">
        <v>205</v>
      </c>
      <c r="F83" s="161">
        <v>2</v>
      </c>
      <c r="G83" s="163">
        <v>0.78</v>
      </c>
      <c r="H83" s="163">
        <v>0.93</v>
      </c>
      <c r="J83" s="269" t="s">
        <v>250</v>
      </c>
      <c r="K83" s="273">
        <v>91</v>
      </c>
      <c r="L83" s="269">
        <v>0.4</v>
      </c>
    </row>
    <row r="84" spans="1:12" x14ac:dyDescent="0.35">
      <c r="A84" s="161" t="s">
        <v>205</v>
      </c>
      <c r="B84" s="161">
        <v>2</v>
      </c>
      <c r="C84" s="162">
        <v>0.75</v>
      </c>
      <c r="D84" s="162">
        <v>0.75</v>
      </c>
      <c r="E84" s="161" t="s">
        <v>205</v>
      </c>
      <c r="F84" s="161">
        <v>3</v>
      </c>
      <c r="G84" s="163">
        <v>0.1</v>
      </c>
      <c r="H84" s="163">
        <v>0.62</v>
      </c>
    </row>
    <row r="85" spans="1:12" x14ac:dyDescent="0.35">
      <c r="A85" s="161" t="s">
        <v>205</v>
      </c>
      <c r="B85" s="161">
        <v>3</v>
      </c>
      <c r="C85" s="162">
        <v>0.56999999999999995</v>
      </c>
      <c r="D85" s="162">
        <v>1</v>
      </c>
      <c r="E85" s="161" t="s">
        <v>205</v>
      </c>
      <c r="F85" s="161">
        <v>4</v>
      </c>
      <c r="G85" s="163">
        <v>0</v>
      </c>
      <c r="H85" s="163">
        <v>0.4</v>
      </c>
    </row>
    <row r="86" spans="1:12" x14ac:dyDescent="0.35">
      <c r="A86" s="161" t="s">
        <v>205</v>
      </c>
      <c r="B86" s="161">
        <v>4</v>
      </c>
      <c r="C86" s="162">
        <v>0</v>
      </c>
      <c r="D86" s="162">
        <v>1</v>
      </c>
      <c r="E86" s="160" t="s">
        <v>206</v>
      </c>
      <c r="F86" s="161">
        <v>1</v>
      </c>
      <c r="G86" s="162">
        <v>1</v>
      </c>
      <c r="H86" s="162">
        <v>1</v>
      </c>
    </row>
    <row r="87" spans="1:12" x14ac:dyDescent="0.35">
      <c r="A87" s="160" t="s">
        <v>206</v>
      </c>
      <c r="B87" s="160">
        <v>1</v>
      </c>
      <c r="C87" s="162">
        <v>1</v>
      </c>
      <c r="D87" s="162">
        <v>0.8</v>
      </c>
      <c r="E87" s="160" t="s">
        <v>206</v>
      </c>
      <c r="F87" s="161">
        <v>2</v>
      </c>
      <c r="G87" s="162">
        <v>0.75</v>
      </c>
      <c r="H87" s="162">
        <v>0.73</v>
      </c>
    </row>
    <row r="88" spans="1:12" x14ac:dyDescent="0.35">
      <c r="A88" s="160" t="s">
        <v>206</v>
      </c>
      <c r="B88" s="160">
        <v>2</v>
      </c>
      <c r="C88" s="162">
        <v>0.8</v>
      </c>
      <c r="D88" s="162">
        <v>0.85</v>
      </c>
      <c r="E88" s="160" t="s">
        <v>206</v>
      </c>
      <c r="F88" s="161">
        <v>3</v>
      </c>
      <c r="G88" s="162">
        <v>0.45</v>
      </c>
      <c r="H88" s="162">
        <v>0.5</v>
      </c>
    </row>
    <row r="89" spans="1:12" x14ac:dyDescent="0.35">
      <c r="A89" s="160" t="s">
        <v>206</v>
      </c>
      <c r="B89" s="160">
        <v>3</v>
      </c>
      <c r="C89" s="162">
        <v>0.5</v>
      </c>
      <c r="D89" s="162">
        <v>1</v>
      </c>
      <c r="E89" s="160" t="s">
        <v>206</v>
      </c>
      <c r="F89" s="161">
        <v>4</v>
      </c>
      <c r="G89" s="162">
        <v>0</v>
      </c>
      <c r="H89" s="162">
        <v>0.17</v>
      </c>
    </row>
    <row r="90" spans="1:12" x14ac:dyDescent="0.35">
      <c r="A90" s="160" t="s">
        <v>206</v>
      </c>
      <c r="B90" s="160">
        <v>4</v>
      </c>
      <c r="C90" s="162">
        <v>0</v>
      </c>
      <c r="D90" s="162">
        <v>1</v>
      </c>
      <c r="E90" s="161" t="s">
        <v>204</v>
      </c>
      <c r="F90" s="161">
        <v>1</v>
      </c>
      <c r="G90" s="162">
        <v>1</v>
      </c>
      <c r="H90" s="162">
        <v>1</v>
      </c>
    </row>
    <row r="91" spans="1:12" x14ac:dyDescent="0.35">
      <c r="A91" s="161" t="s">
        <v>204</v>
      </c>
      <c r="B91" s="161">
        <v>1</v>
      </c>
      <c r="C91" s="162">
        <v>1</v>
      </c>
      <c r="D91" s="162">
        <v>0.7</v>
      </c>
      <c r="E91" s="161" t="s">
        <v>204</v>
      </c>
      <c r="F91" s="161">
        <v>2</v>
      </c>
      <c r="G91" s="162">
        <v>0.54</v>
      </c>
      <c r="H91" s="162">
        <v>0.75</v>
      </c>
    </row>
    <row r="92" spans="1:12" x14ac:dyDescent="0.35">
      <c r="A92" s="161" t="s">
        <v>204</v>
      </c>
      <c r="B92" s="161">
        <v>2</v>
      </c>
      <c r="C92" s="162">
        <v>0.85</v>
      </c>
      <c r="D92" s="162">
        <v>0.8</v>
      </c>
      <c r="E92" s="161" t="s">
        <v>204</v>
      </c>
      <c r="F92" s="161">
        <v>3</v>
      </c>
      <c r="G92" s="162">
        <v>0.35</v>
      </c>
      <c r="H92" s="162">
        <v>0.52</v>
      </c>
    </row>
    <row r="93" spans="1:12" x14ac:dyDescent="0.35">
      <c r="A93" s="161" t="s">
        <v>204</v>
      </c>
      <c r="B93" s="161">
        <v>3</v>
      </c>
      <c r="C93" s="162">
        <v>0.75</v>
      </c>
      <c r="D93" s="162">
        <v>1</v>
      </c>
      <c r="E93" s="161" t="s">
        <v>204</v>
      </c>
      <c r="F93" s="161">
        <v>4</v>
      </c>
      <c r="G93" s="162">
        <v>0.11</v>
      </c>
      <c r="H93" s="162">
        <v>0.3</v>
      </c>
    </row>
    <row r="94" spans="1:12" x14ac:dyDescent="0.35">
      <c r="A94" s="161" t="s">
        <v>204</v>
      </c>
      <c r="B94" s="161">
        <v>4</v>
      </c>
      <c r="C94" s="162">
        <v>0</v>
      </c>
      <c r="D94" s="162">
        <v>1</v>
      </c>
      <c r="E94" s="161" t="s">
        <v>204</v>
      </c>
      <c r="F94" s="161">
        <v>5</v>
      </c>
      <c r="G94" s="162">
        <v>0</v>
      </c>
      <c r="H94" s="162">
        <v>0.21</v>
      </c>
    </row>
    <row r="95" spans="1:12" x14ac:dyDescent="0.35">
      <c r="A95" s="269" t="s">
        <v>249</v>
      </c>
      <c r="B95" s="269">
        <v>1</v>
      </c>
      <c r="C95" s="270">
        <v>1</v>
      </c>
      <c r="D95" s="270">
        <v>0.25</v>
      </c>
      <c r="E95" s="269" t="s">
        <v>249</v>
      </c>
      <c r="F95" s="269">
        <v>1</v>
      </c>
      <c r="G95" s="270">
        <v>1</v>
      </c>
      <c r="H95" s="270">
        <v>1</v>
      </c>
    </row>
    <row r="96" spans="1:12" x14ac:dyDescent="0.35">
      <c r="A96" s="269" t="s">
        <v>249</v>
      </c>
      <c r="B96" s="269">
        <v>2</v>
      </c>
      <c r="C96" s="270">
        <v>0.95</v>
      </c>
      <c r="D96" s="270">
        <v>0.3</v>
      </c>
      <c r="E96" s="269" t="s">
        <v>249</v>
      </c>
      <c r="F96" s="269">
        <v>2</v>
      </c>
      <c r="G96" s="271">
        <v>0.4</v>
      </c>
      <c r="H96" s="271">
        <v>1</v>
      </c>
    </row>
    <row r="97" spans="1:8" x14ac:dyDescent="0.35">
      <c r="A97" s="269" t="s">
        <v>249</v>
      </c>
      <c r="B97" s="269">
        <v>3</v>
      </c>
      <c r="C97" s="270">
        <v>0.9</v>
      </c>
      <c r="D97" s="270">
        <v>0.55000000000000004</v>
      </c>
      <c r="E97" s="269" t="s">
        <v>249</v>
      </c>
      <c r="F97" s="269">
        <v>3</v>
      </c>
      <c r="G97" s="271">
        <v>0.2</v>
      </c>
      <c r="H97" s="271">
        <v>0.7</v>
      </c>
    </row>
    <row r="98" spans="1:8" x14ac:dyDescent="0.35">
      <c r="A98" s="269" t="s">
        <v>249</v>
      </c>
      <c r="B98" s="269">
        <v>4</v>
      </c>
      <c r="C98" s="270">
        <v>0.45</v>
      </c>
      <c r="D98" s="270">
        <v>0.85</v>
      </c>
      <c r="E98" s="269" t="s">
        <v>249</v>
      </c>
      <c r="F98" s="269">
        <v>4</v>
      </c>
      <c r="G98" s="271">
        <v>0</v>
      </c>
      <c r="H98" s="271">
        <v>0.1</v>
      </c>
    </row>
    <row r="99" spans="1:8" x14ac:dyDescent="0.35">
      <c r="A99" s="269" t="s">
        <v>249</v>
      </c>
      <c r="B99" s="269">
        <v>5</v>
      </c>
      <c r="C99" s="270">
        <v>0</v>
      </c>
      <c r="D99" s="270">
        <v>1</v>
      </c>
      <c r="E99" s="269" t="s">
        <v>250</v>
      </c>
      <c r="F99" s="269">
        <v>1</v>
      </c>
      <c r="G99" s="271">
        <v>1</v>
      </c>
      <c r="H99" s="271">
        <v>1</v>
      </c>
    </row>
    <row r="100" spans="1:8" x14ac:dyDescent="0.35">
      <c r="A100" s="269" t="s">
        <v>250</v>
      </c>
      <c r="B100" s="269">
        <v>1</v>
      </c>
      <c r="C100" s="270">
        <v>1</v>
      </c>
      <c r="D100" s="270">
        <v>0.35</v>
      </c>
      <c r="E100" s="269" t="s">
        <v>250</v>
      </c>
      <c r="F100" s="269">
        <v>2</v>
      </c>
      <c r="G100" s="271">
        <v>0.78</v>
      </c>
      <c r="H100" s="271">
        <v>0.93</v>
      </c>
    </row>
    <row r="101" spans="1:8" x14ac:dyDescent="0.35">
      <c r="A101" s="269" t="s">
        <v>250</v>
      </c>
      <c r="B101" s="269">
        <v>2</v>
      </c>
      <c r="C101" s="270">
        <v>0.75</v>
      </c>
      <c r="D101" s="270">
        <v>0.75</v>
      </c>
      <c r="E101" s="269" t="s">
        <v>250</v>
      </c>
      <c r="F101" s="269">
        <v>3</v>
      </c>
      <c r="G101" s="271">
        <v>0.1</v>
      </c>
      <c r="H101" s="271">
        <v>0.62</v>
      </c>
    </row>
    <row r="102" spans="1:8" x14ac:dyDescent="0.35">
      <c r="A102" s="269" t="s">
        <v>250</v>
      </c>
      <c r="B102" s="269">
        <v>3</v>
      </c>
      <c r="C102" s="270">
        <v>0.56999999999999995</v>
      </c>
      <c r="D102" s="270">
        <v>1</v>
      </c>
      <c r="E102" s="269" t="s">
        <v>250</v>
      </c>
      <c r="F102" s="269">
        <v>4</v>
      </c>
      <c r="G102" s="271">
        <v>0</v>
      </c>
      <c r="H102" s="271">
        <v>0.4</v>
      </c>
    </row>
    <row r="103" spans="1:8" x14ac:dyDescent="0.35">
      <c r="A103" s="269" t="s">
        <v>250</v>
      </c>
      <c r="B103" s="269">
        <v>4</v>
      </c>
      <c r="C103" s="270">
        <v>0</v>
      </c>
      <c r="D103" s="270">
        <v>1</v>
      </c>
      <c r="E103" s="272" t="s">
        <v>248</v>
      </c>
      <c r="F103" s="269">
        <v>1</v>
      </c>
      <c r="G103" s="270">
        <v>1</v>
      </c>
      <c r="H103" s="270">
        <v>1</v>
      </c>
    </row>
    <row r="104" spans="1:8" x14ac:dyDescent="0.35">
      <c r="A104" s="272" t="s">
        <v>248</v>
      </c>
      <c r="B104" s="272">
        <v>1</v>
      </c>
      <c r="C104" s="270">
        <v>1</v>
      </c>
      <c r="D104" s="270">
        <v>0.8</v>
      </c>
      <c r="E104" s="272" t="s">
        <v>248</v>
      </c>
      <c r="F104" s="269">
        <v>2</v>
      </c>
      <c r="G104" s="270">
        <v>0.7</v>
      </c>
      <c r="H104" s="270">
        <v>0.72</v>
      </c>
    </row>
    <row r="105" spans="1:8" x14ac:dyDescent="0.35">
      <c r="A105" s="272" t="s">
        <v>248</v>
      </c>
      <c r="B105" s="272">
        <v>2</v>
      </c>
      <c r="C105" s="270">
        <v>0.8</v>
      </c>
      <c r="D105" s="270">
        <v>0.85</v>
      </c>
      <c r="E105" s="272" t="s">
        <v>248</v>
      </c>
      <c r="F105" s="269">
        <v>3</v>
      </c>
      <c r="G105" s="270">
        <v>0.25</v>
      </c>
      <c r="H105" s="270">
        <v>0.36</v>
      </c>
    </row>
    <row r="106" spans="1:8" x14ac:dyDescent="0.35">
      <c r="A106" s="272" t="s">
        <v>248</v>
      </c>
      <c r="B106" s="272">
        <v>3</v>
      </c>
      <c r="C106" s="270">
        <v>0.5</v>
      </c>
      <c r="D106" s="270">
        <v>1</v>
      </c>
      <c r="E106" s="272" t="s">
        <v>248</v>
      </c>
      <c r="F106" s="269">
        <v>4</v>
      </c>
      <c r="G106" s="270">
        <v>0.1</v>
      </c>
      <c r="H106" s="270">
        <v>0.22</v>
      </c>
    </row>
    <row r="107" spans="1:8" x14ac:dyDescent="0.35">
      <c r="A107" s="272" t="s">
        <v>248</v>
      </c>
      <c r="B107" s="272">
        <v>4</v>
      </c>
      <c r="C107" s="270">
        <v>0</v>
      </c>
      <c r="D107" s="270">
        <v>1</v>
      </c>
      <c r="E107" s="272" t="s">
        <v>248</v>
      </c>
      <c r="F107" s="269">
        <v>5</v>
      </c>
      <c r="G107" s="270">
        <v>0</v>
      </c>
      <c r="H107" s="270">
        <v>0.17</v>
      </c>
    </row>
    <row r="108" spans="1:8" x14ac:dyDescent="0.35">
      <c r="A108" s="269" t="s">
        <v>251</v>
      </c>
      <c r="B108" s="269">
        <v>1</v>
      </c>
      <c r="C108" s="270">
        <v>1</v>
      </c>
      <c r="D108" s="270">
        <v>0.7</v>
      </c>
      <c r="E108" s="269" t="s">
        <v>251</v>
      </c>
      <c r="F108" s="269">
        <v>1</v>
      </c>
      <c r="G108" s="270">
        <v>1</v>
      </c>
      <c r="H108" s="270">
        <v>1</v>
      </c>
    </row>
    <row r="109" spans="1:8" x14ac:dyDescent="0.35">
      <c r="A109" s="269" t="s">
        <v>251</v>
      </c>
      <c r="B109" s="269">
        <v>2</v>
      </c>
      <c r="C109" s="270">
        <v>0.85</v>
      </c>
      <c r="D109" s="270">
        <v>0.8</v>
      </c>
      <c r="E109" s="269" t="s">
        <v>251</v>
      </c>
      <c r="F109" s="269">
        <v>2</v>
      </c>
      <c r="G109" s="270">
        <v>0.54</v>
      </c>
      <c r="H109" s="270">
        <v>0.75</v>
      </c>
    </row>
    <row r="110" spans="1:8" x14ac:dyDescent="0.35">
      <c r="A110" s="269" t="s">
        <v>251</v>
      </c>
      <c r="B110" s="269">
        <v>3</v>
      </c>
      <c r="C110" s="270">
        <v>0.75</v>
      </c>
      <c r="D110" s="270">
        <v>1</v>
      </c>
      <c r="E110" s="269" t="s">
        <v>251</v>
      </c>
      <c r="F110" s="269">
        <v>3</v>
      </c>
      <c r="G110" s="270">
        <v>0.35</v>
      </c>
      <c r="H110" s="270">
        <v>0.52</v>
      </c>
    </row>
    <row r="111" spans="1:8" x14ac:dyDescent="0.35">
      <c r="A111" s="269" t="s">
        <v>251</v>
      </c>
      <c r="B111" s="269">
        <v>4</v>
      </c>
      <c r="C111" s="270">
        <v>0</v>
      </c>
      <c r="D111" s="270">
        <v>1</v>
      </c>
      <c r="E111" s="269" t="s">
        <v>251</v>
      </c>
      <c r="F111" s="269">
        <v>4</v>
      </c>
      <c r="G111" s="270">
        <v>0.11</v>
      </c>
      <c r="H111" s="270">
        <v>0.3</v>
      </c>
    </row>
    <row r="112" spans="1:8" x14ac:dyDescent="0.35">
      <c r="E112" s="269" t="s">
        <v>251</v>
      </c>
      <c r="F112" s="269">
        <v>5</v>
      </c>
      <c r="G112" s="270">
        <v>0</v>
      </c>
      <c r="H112" s="270">
        <v>0.21</v>
      </c>
    </row>
  </sheetData>
  <phoneticPr fontId="50" type="noConversion"/>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39997558519241921"/>
  </sheetPr>
  <dimension ref="A1:BC446"/>
  <sheetViews>
    <sheetView zoomScaleNormal="100" workbookViewId="0">
      <pane xSplit="1" ySplit="7" topLeftCell="B8" activePane="bottomRight" state="frozen"/>
      <selection activeCell="L10" sqref="L10"/>
      <selection pane="topRight" activeCell="L10" sqref="L10"/>
      <selection pane="bottomLeft" activeCell="L10" sqref="L10"/>
      <selection pane="bottomRight" activeCell="P11" sqref="P11"/>
    </sheetView>
  </sheetViews>
  <sheetFormatPr baseColWidth="10" defaultColWidth="11.36328125" defaultRowHeight="12.5" x14ac:dyDescent="0.25"/>
  <cols>
    <col min="1" max="1" width="20.08984375" style="274" customWidth="1"/>
    <col min="2" max="3" width="11.36328125" style="274" customWidth="1"/>
    <col min="4" max="4" width="12.08984375" style="274" customWidth="1"/>
    <col min="5" max="5" width="13.90625" style="274" customWidth="1"/>
    <col min="6" max="6" width="12.54296875" style="274" customWidth="1"/>
    <col min="7" max="7" width="12.08984375" style="274" customWidth="1"/>
    <col min="8" max="11" width="11.36328125" style="274"/>
    <col min="12" max="12" width="1.54296875" style="274" customWidth="1"/>
    <col min="13" max="16384" width="11.36328125" style="275"/>
  </cols>
  <sheetData>
    <row r="1" spans="1:55" ht="13" x14ac:dyDescent="0.3">
      <c r="A1" s="274" t="s">
        <v>5</v>
      </c>
      <c r="J1" s="254" t="s">
        <v>6</v>
      </c>
      <c r="K1" s="255">
        <v>0</v>
      </c>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row>
    <row r="2" spans="1:55" ht="13" x14ac:dyDescent="0.3">
      <c r="A2" s="274" t="s">
        <v>7</v>
      </c>
      <c r="J2" s="254" t="s">
        <v>8</v>
      </c>
      <c r="K2" s="256">
        <v>45576</v>
      </c>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row>
    <row r="3" spans="1:55" ht="13" x14ac:dyDescent="0.25">
      <c r="B3" s="276"/>
      <c r="D3" s="277"/>
      <c r="F3" s="278"/>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row>
    <row r="4" spans="1:55" ht="16.5" customHeight="1" thickBot="1" x14ac:dyDescent="0.3">
      <c r="B4" s="279"/>
      <c r="C4" s="279"/>
      <c r="D4" s="277"/>
      <c r="E4" s="279"/>
      <c r="F4" s="277"/>
      <c r="G4" s="277"/>
      <c r="H4" s="279"/>
      <c r="I4" s="279"/>
      <c r="J4" s="279"/>
      <c r="K4" s="279"/>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row>
    <row r="5" spans="1:55" s="281" customFormat="1" ht="15" customHeight="1" x14ac:dyDescent="0.3">
      <c r="A5" s="295" t="s">
        <v>2</v>
      </c>
      <c r="B5" s="291" t="s">
        <v>9</v>
      </c>
      <c r="C5" s="292"/>
      <c r="D5" s="291" t="s">
        <v>10</v>
      </c>
      <c r="E5" s="292"/>
      <c r="F5" s="291" t="s">
        <v>11</v>
      </c>
      <c r="G5" s="292"/>
      <c r="H5" s="291" t="s">
        <v>12</v>
      </c>
      <c r="I5" s="292"/>
      <c r="J5" s="291" t="s">
        <v>13</v>
      </c>
      <c r="K5" s="292"/>
      <c r="L5" s="280"/>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row>
    <row r="6" spans="1:55" s="281" customFormat="1" ht="14" x14ac:dyDescent="0.3">
      <c r="A6" s="296"/>
      <c r="B6" s="293"/>
      <c r="C6" s="294"/>
      <c r="D6" s="293"/>
      <c r="E6" s="294"/>
      <c r="F6" s="293"/>
      <c r="G6" s="294"/>
      <c r="H6" s="293"/>
      <c r="I6" s="294"/>
      <c r="J6" s="293"/>
      <c r="K6" s="294"/>
      <c r="L6" s="280"/>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row>
    <row r="7" spans="1:55" s="281" customFormat="1" ht="14.5" thickBot="1" x14ac:dyDescent="0.35">
      <c r="A7" s="297"/>
      <c r="B7" s="43" t="s">
        <v>14</v>
      </c>
      <c r="C7" s="44" t="s">
        <v>53</v>
      </c>
      <c r="D7" s="43" t="s">
        <v>14</v>
      </c>
      <c r="E7" s="44" t="s">
        <v>53</v>
      </c>
      <c r="F7" s="43" t="s">
        <v>14</v>
      </c>
      <c r="G7" s="44" t="s">
        <v>53</v>
      </c>
      <c r="H7" s="43" t="s">
        <v>14</v>
      </c>
      <c r="I7" s="44" t="s">
        <v>53</v>
      </c>
      <c r="J7" s="43" t="s">
        <v>14</v>
      </c>
      <c r="K7" s="44" t="s">
        <v>53</v>
      </c>
      <c r="L7" s="282"/>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row>
    <row r="8" spans="1:55" x14ac:dyDescent="0.25">
      <c r="A8" s="257">
        <v>45748</v>
      </c>
      <c r="B8" s="258">
        <v>0</v>
      </c>
      <c r="C8" s="259">
        <v>0.4</v>
      </c>
      <c r="D8" s="258">
        <v>0</v>
      </c>
      <c r="E8" s="259">
        <v>0.1</v>
      </c>
      <c r="F8" s="258">
        <v>0</v>
      </c>
      <c r="G8" s="259">
        <v>0</v>
      </c>
      <c r="H8" s="258">
        <v>0.2</v>
      </c>
      <c r="I8" s="259">
        <v>0.4</v>
      </c>
      <c r="J8" s="258">
        <v>0</v>
      </c>
      <c r="K8" s="260">
        <v>0.5</v>
      </c>
      <c r="L8" s="283"/>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row>
    <row r="9" spans="1:55" x14ac:dyDescent="0.25">
      <c r="A9" s="261">
        <v>45749</v>
      </c>
      <c r="B9" s="262">
        <v>0</v>
      </c>
      <c r="C9" s="263">
        <v>0.4</v>
      </c>
      <c r="D9" s="262">
        <v>0</v>
      </c>
      <c r="E9" s="263">
        <v>0.1</v>
      </c>
      <c r="F9" s="262">
        <v>0</v>
      </c>
      <c r="G9" s="263">
        <v>0</v>
      </c>
      <c r="H9" s="262">
        <v>0.2</v>
      </c>
      <c r="I9" s="263">
        <v>0.4</v>
      </c>
      <c r="J9" s="262">
        <v>0</v>
      </c>
      <c r="K9" s="264">
        <v>0.5</v>
      </c>
      <c r="L9" s="283"/>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row>
    <row r="10" spans="1:55" x14ac:dyDescent="0.25">
      <c r="A10" s="261">
        <v>45750</v>
      </c>
      <c r="B10" s="262">
        <v>0</v>
      </c>
      <c r="C10" s="263">
        <v>0.4</v>
      </c>
      <c r="D10" s="262">
        <v>0</v>
      </c>
      <c r="E10" s="263">
        <v>0.1</v>
      </c>
      <c r="F10" s="262">
        <v>0</v>
      </c>
      <c r="G10" s="263">
        <v>0</v>
      </c>
      <c r="H10" s="262">
        <v>0.2</v>
      </c>
      <c r="I10" s="263">
        <v>0.4</v>
      </c>
      <c r="J10" s="262">
        <v>0</v>
      </c>
      <c r="K10" s="264">
        <v>0.5</v>
      </c>
      <c r="L10" s="283"/>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row>
    <row r="11" spans="1:55" x14ac:dyDescent="0.25">
      <c r="A11" s="261">
        <v>45751</v>
      </c>
      <c r="B11" s="262">
        <v>0</v>
      </c>
      <c r="C11" s="263">
        <v>0.4</v>
      </c>
      <c r="D11" s="262">
        <v>0</v>
      </c>
      <c r="E11" s="263">
        <v>0.1</v>
      </c>
      <c r="F11" s="262">
        <v>0</v>
      </c>
      <c r="G11" s="263">
        <v>0</v>
      </c>
      <c r="H11" s="262">
        <v>0.2</v>
      </c>
      <c r="I11" s="263">
        <v>0.4</v>
      </c>
      <c r="J11" s="262">
        <v>0</v>
      </c>
      <c r="K11" s="264">
        <v>0.5</v>
      </c>
      <c r="L11" s="283"/>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row>
    <row r="12" spans="1:55" x14ac:dyDescent="0.25">
      <c r="A12" s="261">
        <v>45752</v>
      </c>
      <c r="B12" s="262">
        <v>0</v>
      </c>
      <c r="C12" s="263">
        <v>0.4</v>
      </c>
      <c r="D12" s="262">
        <v>0</v>
      </c>
      <c r="E12" s="263">
        <v>0.1</v>
      </c>
      <c r="F12" s="262">
        <v>0</v>
      </c>
      <c r="G12" s="263">
        <v>0</v>
      </c>
      <c r="H12" s="262">
        <v>0.2</v>
      </c>
      <c r="I12" s="263">
        <v>0.4</v>
      </c>
      <c r="J12" s="262">
        <v>0</v>
      </c>
      <c r="K12" s="264">
        <v>0.5</v>
      </c>
      <c r="L12" s="283"/>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row>
    <row r="13" spans="1:55" x14ac:dyDescent="0.25">
      <c r="A13" s="261">
        <v>45753</v>
      </c>
      <c r="B13" s="262">
        <v>0</v>
      </c>
      <c r="C13" s="263">
        <v>0.4</v>
      </c>
      <c r="D13" s="262">
        <v>0</v>
      </c>
      <c r="E13" s="263">
        <v>0.1</v>
      </c>
      <c r="F13" s="262">
        <v>0</v>
      </c>
      <c r="G13" s="263">
        <v>0</v>
      </c>
      <c r="H13" s="262">
        <v>0.2</v>
      </c>
      <c r="I13" s="263">
        <v>0.4</v>
      </c>
      <c r="J13" s="262">
        <v>0</v>
      </c>
      <c r="K13" s="264">
        <v>0.5</v>
      </c>
      <c r="L13" s="283"/>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row>
    <row r="14" spans="1:55" x14ac:dyDescent="0.25">
      <c r="A14" s="261">
        <v>45754</v>
      </c>
      <c r="B14" s="262">
        <v>0</v>
      </c>
      <c r="C14" s="263">
        <v>0.4</v>
      </c>
      <c r="D14" s="262">
        <v>0.15</v>
      </c>
      <c r="E14" s="263">
        <v>0.55000000000000004</v>
      </c>
      <c r="F14" s="262">
        <v>0</v>
      </c>
      <c r="G14" s="263">
        <v>0</v>
      </c>
      <c r="H14" s="262">
        <v>0.4</v>
      </c>
      <c r="I14" s="263">
        <v>0.9</v>
      </c>
      <c r="J14" s="262">
        <v>0</v>
      </c>
      <c r="K14" s="264">
        <v>0.5</v>
      </c>
      <c r="L14" s="283"/>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row>
    <row r="15" spans="1:55" x14ac:dyDescent="0.25">
      <c r="A15" s="261">
        <v>45755</v>
      </c>
      <c r="B15" s="262">
        <v>0</v>
      </c>
      <c r="C15" s="263">
        <v>0.55000000000000004</v>
      </c>
      <c r="D15" s="262">
        <v>0.15</v>
      </c>
      <c r="E15" s="263">
        <v>0.55000000000000004</v>
      </c>
      <c r="F15" s="262">
        <v>0</v>
      </c>
      <c r="G15" s="263">
        <v>0</v>
      </c>
      <c r="H15" s="262">
        <v>0.4</v>
      </c>
      <c r="I15" s="263">
        <v>0.9</v>
      </c>
      <c r="J15" s="262">
        <v>0</v>
      </c>
      <c r="K15" s="264">
        <v>0.5</v>
      </c>
      <c r="L15" s="283"/>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row>
    <row r="16" spans="1:55" x14ac:dyDescent="0.25">
      <c r="A16" s="261">
        <v>45756</v>
      </c>
      <c r="B16" s="262">
        <v>0</v>
      </c>
      <c r="C16" s="263">
        <v>0.4</v>
      </c>
      <c r="D16" s="262">
        <v>0.15</v>
      </c>
      <c r="E16" s="263">
        <v>0.55000000000000004</v>
      </c>
      <c r="F16" s="262">
        <v>0</v>
      </c>
      <c r="G16" s="263">
        <v>0</v>
      </c>
      <c r="H16" s="262">
        <v>0.4</v>
      </c>
      <c r="I16" s="263">
        <v>0.9</v>
      </c>
      <c r="J16" s="262">
        <v>0</v>
      </c>
      <c r="K16" s="264">
        <v>0.5</v>
      </c>
      <c r="L16" s="283"/>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row>
    <row r="17" spans="1:55" x14ac:dyDescent="0.25">
      <c r="A17" s="261">
        <v>45757</v>
      </c>
      <c r="B17" s="262">
        <v>0</v>
      </c>
      <c r="C17" s="263">
        <v>0.4</v>
      </c>
      <c r="D17" s="262">
        <v>0.15</v>
      </c>
      <c r="E17" s="263">
        <v>0.55000000000000004</v>
      </c>
      <c r="F17" s="262">
        <v>0</v>
      </c>
      <c r="G17" s="263">
        <v>0</v>
      </c>
      <c r="H17" s="262">
        <v>0.4</v>
      </c>
      <c r="I17" s="263">
        <v>0.9</v>
      </c>
      <c r="J17" s="262">
        <v>0</v>
      </c>
      <c r="K17" s="264">
        <v>0.5</v>
      </c>
      <c r="L17" s="283"/>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row>
    <row r="18" spans="1:55" x14ac:dyDescent="0.25">
      <c r="A18" s="261">
        <v>45758</v>
      </c>
      <c r="B18" s="262">
        <v>0</v>
      </c>
      <c r="C18" s="263">
        <v>0.4</v>
      </c>
      <c r="D18" s="262">
        <v>0.15</v>
      </c>
      <c r="E18" s="263">
        <v>0.55000000000000004</v>
      </c>
      <c r="F18" s="262">
        <v>0</v>
      </c>
      <c r="G18" s="263">
        <v>0</v>
      </c>
      <c r="H18" s="262">
        <v>0.4</v>
      </c>
      <c r="I18" s="263">
        <v>0.9</v>
      </c>
      <c r="J18" s="262">
        <v>0</v>
      </c>
      <c r="K18" s="264">
        <v>0.5</v>
      </c>
      <c r="L18" s="283"/>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row>
    <row r="19" spans="1:55" x14ac:dyDescent="0.25">
      <c r="A19" s="261">
        <v>45759</v>
      </c>
      <c r="B19" s="262">
        <v>0</v>
      </c>
      <c r="C19" s="263">
        <v>0.4</v>
      </c>
      <c r="D19" s="262">
        <v>0.15</v>
      </c>
      <c r="E19" s="263">
        <v>0.55000000000000004</v>
      </c>
      <c r="F19" s="262">
        <v>0</v>
      </c>
      <c r="G19" s="263">
        <v>0</v>
      </c>
      <c r="H19" s="262">
        <v>0.4</v>
      </c>
      <c r="I19" s="263">
        <v>0.9</v>
      </c>
      <c r="J19" s="262">
        <v>0</v>
      </c>
      <c r="K19" s="264">
        <v>0.5</v>
      </c>
      <c r="L19" s="283"/>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row>
    <row r="20" spans="1:55" x14ac:dyDescent="0.25">
      <c r="A20" s="261">
        <v>45760</v>
      </c>
      <c r="B20" s="262">
        <v>0</v>
      </c>
      <c r="C20" s="263">
        <v>0.4</v>
      </c>
      <c r="D20" s="262">
        <v>0.15</v>
      </c>
      <c r="E20" s="263">
        <v>0.55000000000000004</v>
      </c>
      <c r="F20" s="262">
        <v>0</v>
      </c>
      <c r="G20" s="263">
        <v>0</v>
      </c>
      <c r="H20" s="262">
        <v>0.4</v>
      </c>
      <c r="I20" s="263">
        <v>0.9</v>
      </c>
      <c r="J20" s="262">
        <v>0</v>
      </c>
      <c r="K20" s="264">
        <v>0.5</v>
      </c>
      <c r="L20" s="283"/>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row>
    <row r="21" spans="1:55" x14ac:dyDescent="0.25">
      <c r="A21" s="261">
        <v>45761</v>
      </c>
      <c r="B21" s="262">
        <v>0</v>
      </c>
      <c r="C21" s="263">
        <v>0.4</v>
      </c>
      <c r="D21" s="262">
        <v>0.15</v>
      </c>
      <c r="E21" s="263">
        <v>0.55000000000000004</v>
      </c>
      <c r="F21" s="262">
        <v>0</v>
      </c>
      <c r="G21" s="263">
        <v>0</v>
      </c>
      <c r="H21" s="262">
        <v>0.8</v>
      </c>
      <c r="I21" s="263">
        <v>0.9</v>
      </c>
      <c r="J21" s="262">
        <v>0</v>
      </c>
      <c r="K21" s="264">
        <v>0.5</v>
      </c>
      <c r="L21" s="283"/>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row>
    <row r="22" spans="1:55" x14ac:dyDescent="0.25">
      <c r="A22" s="261">
        <v>45762</v>
      </c>
      <c r="B22" s="262">
        <v>0</v>
      </c>
      <c r="C22" s="263">
        <v>0.4</v>
      </c>
      <c r="D22" s="262">
        <v>0.15</v>
      </c>
      <c r="E22" s="263">
        <v>0.55000000000000004</v>
      </c>
      <c r="F22" s="262">
        <v>0</v>
      </c>
      <c r="G22" s="263">
        <v>0</v>
      </c>
      <c r="H22" s="262">
        <v>0.8</v>
      </c>
      <c r="I22" s="263">
        <v>0.9</v>
      </c>
      <c r="J22" s="262">
        <v>0</v>
      </c>
      <c r="K22" s="264">
        <v>0.5</v>
      </c>
      <c r="L22" s="283"/>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row>
    <row r="23" spans="1:55" x14ac:dyDescent="0.25">
      <c r="A23" s="261">
        <v>45763</v>
      </c>
      <c r="B23" s="262">
        <v>0</v>
      </c>
      <c r="C23" s="263">
        <v>0.4</v>
      </c>
      <c r="D23" s="262">
        <v>0.15</v>
      </c>
      <c r="E23" s="263">
        <v>0.55000000000000004</v>
      </c>
      <c r="F23" s="262">
        <v>0</v>
      </c>
      <c r="G23" s="263">
        <v>0</v>
      </c>
      <c r="H23" s="262">
        <v>0.8</v>
      </c>
      <c r="I23" s="263">
        <v>0.9</v>
      </c>
      <c r="J23" s="262">
        <v>0</v>
      </c>
      <c r="K23" s="264">
        <v>0.5</v>
      </c>
      <c r="L23" s="283"/>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row>
    <row r="24" spans="1:55" x14ac:dyDescent="0.25">
      <c r="A24" s="261">
        <v>45764</v>
      </c>
      <c r="B24" s="262">
        <v>0</v>
      </c>
      <c r="C24" s="263">
        <v>0.4</v>
      </c>
      <c r="D24" s="262">
        <v>0.15</v>
      </c>
      <c r="E24" s="263">
        <v>0.55000000000000004</v>
      </c>
      <c r="F24" s="262">
        <v>0</v>
      </c>
      <c r="G24" s="263">
        <v>0</v>
      </c>
      <c r="H24" s="262">
        <v>0.8</v>
      </c>
      <c r="I24" s="263">
        <v>0.9</v>
      </c>
      <c r="J24" s="262">
        <v>0</v>
      </c>
      <c r="K24" s="264">
        <v>0.5</v>
      </c>
      <c r="L24" s="283"/>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row>
    <row r="25" spans="1:55" x14ac:dyDescent="0.25">
      <c r="A25" s="261">
        <v>45765</v>
      </c>
      <c r="B25" s="262">
        <v>0</v>
      </c>
      <c r="C25" s="263">
        <v>0.4</v>
      </c>
      <c r="D25" s="262">
        <v>0.15</v>
      </c>
      <c r="E25" s="263">
        <v>0.55000000000000004</v>
      </c>
      <c r="F25" s="262">
        <v>0</v>
      </c>
      <c r="G25" s="263">
        <v>0</v>
      </c>
      <c r="H25" s="262">
        <v>0.8</v>
      </c>
      <c r="I25" s="263">
        <v>0.9</v>
      </c>
      <c r="J25" s="262">
        <v>0</v>
      </c>
      <c r="K25" s="264">
        <v>0.5</v>
      </c>
      <c r="L25" s="283"/>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row>
    <row r="26" spans="1:55" x14ac:dyDescent="0.25">
      <c r="A26" s="261">
        <v>45766</v>
      </c>
      <c r="B26" s="262">
        <v>0</v>
      </c>
      <c r="C26" s="263">
        <v>0.4</v>
      </c>
      <c r="D26" s="262">
        <v>0.15</v>
      </c>
      <c r="E26" s="263">
        <v>0.55000000000000004</v>
      </c>
      <c r="F26" s="262">
        <v>0</v>
      </c>
      <c r="G26" s="263">
        <v>0</v>
      </c>
      <c r="H26" s="262">
        <v>0.8</v>
      </c>
      <c r="I26" s="263">
        <v>0.9</v>
      </c>
      <c r="J26" s="262">
        <v>0</v>
      </c>
      <c r="K26" s="264">
        <v>0.5</v>
      </c>
      <c r="L26" s="283"/>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row>
    <row r="27" spans="1:55" x14ac:dyDescent="0.25">
      <c r="A27" s="261">
        <v>45767</v>
      </c>
      <c r="B27" s="262">
        <v>0</v>
      </c>
      <c r="C27" s="263">
        <v>0.4</v>
      </c>
      <c r="D27" s="262">
        <v>0.15</v>
      </c>
      <c r="E27" s="263">
        <v>0.55000000000000004</v>
      </c>
      <c r="F27" s="262">
        <v>0</v>
      </c>
      <c r="G27" s="263">
        <v>0</v>
      </c>
      <c r="H27" s="262">
        <v>0.8</v>
      </c>
      <c r="I27" s="263">
        <v>0.9</v>
      </c>
      <c r="J27" s="262">
        <v>0</v>
      </c>
      <c r="K27" s="264">
        <v>0.5</v>
      </c>
      <c r="L27" s="283"/>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row>
    <row r="28" spans="1:55" x14ac:dyDescent="0.25">
      <c r="A28" s="261">
        <v>45768</v>
      </c>
      <c r="B28" s="262">
        <v>0</v>
      </c>
      <c r="C28" s="263">
        <v>0.4</v>
      </c>
      <c r="D28" s="262">
        <v>0.15</v>
      </c>
      <c r="E28" s="263">
        <v>0.55000000000000004</v>
      </c>
      <c r="F28" s="262">
        <v>0</v>
      </c>
      <c r="G28" s="263">
        <v>0</v>
      </c>
      <c r="H28" s="262">
        <v>0.8</v>
      </c>
      <c r="I28" s="263">
        <v>0.9</v>
      </c>
      <c r="J28" s="262">
        <v>0</v>
      </c>
      <c r="K28" s="264">
        <v>0.5</v>
      </c>
      <c r="L28" s="283"/>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row>
    <row r="29" spans="1:55" x14ac:dyDescent="0.25">
      <c r="A29" s="261">
        <v>45769</v>
      </c>
      <c r="B29" s="262">
        <v>0.2</v>
      </c>
      <c r="C29" s="263">
        <v>0.6</v>
      </c>
      <c r="D29" s="262">
        <v>0.15</v>
      </c>
      <c r="E29" s="263">
        <v>0.55000000000000004</v>
      </c>
      <c r="F29" s="262">
        <v>0</v>
      </c>
      <c r="G29" s="263">
        <v>0</v>
      </c>
      <c r="H29" s="262">
        <v>0.8</v>
      </c>
      <c r="I29" s="263">
        <v>0.9</v>
      </c>
      <c r="J29" s="262">
        <v>0</v>
      </c>
      <c r="K29" s="264">
        <v>0.5</v>
      </c>
      <c r="L29" s="283"/>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row>
    <row r="30" spans="1:55" x14ac:dyDescent="0.25">
      <c r="A30" s="261">
        <v>45770</v>
      </c>
      <c r="B30" s="262">
        <v>0.2</v>
      </c>
      <c r="C30" s="263">
        <v>0.6</v>
      </c>
      <c r="D30" s="262">
        <v>0.15</v>
      </c>
      <c r="E30" s="263">
        <v>0.55000000000000004</v>
      </c>
      <c r="F30" s="262">
        <v>0</v>
      </c>
      <c r="G30" s="263">
        <v>0</v>
      </c>
      <c r="H30" s="262">
        <v>0.8</v>
      </c>
      <c r="I30" s="263">
        <v>0.9</v>
      </c>
      <c r="J30" s="262">
        <v>0</v>
      </c>
      <c r="K30" s="264">
        <v>0.5</v>
      </c>
      <c r="L30" s="283"/>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row>
    <row r="31" spans="1:55" x14ac:dyDescent="0.25">
      <c r="A31" s="261">
        <v>45771</v>
      </c>
      <c r="B31" s="262">
        <v>0.2</v>
      </c>
      <c r="C31" s="263">
        <v>0.6</v>
      </c>
      <c r="D31" s="262">
        <v>0.15</v>
      </c>
      <c r="E31" s="263">
        <v>0.55000000000000004</v>
      </c>
      <c r="F31" s="262">
        <v>0</v>
      </c>
      <c r="G31" s="263">
        <v>0</v>
      </c>
      <c r="H31" s="262">
        <v>0.8</v>
      </c>
      <c r="I31" s="263">
        <v>0.9</v>
      </c>
      <c r="J31" s="262">
        <v>0</v>
      </c>
      <c r="K31" s="264">
        <v>0.5</v>
      </c>
      <c r="L31" s="283"/>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row>
    <row r="32" spans="1:55" x14ac:dyDescent="0.25">
      <c r="A32" s="261">
        <v>45772</v>
      </c>
      <c r="B32" s="262">
        <v>0.2</v>
      </c>
      <c r="C32" s="263">
        <v>0.6</v>
      </c>
      <c r="D32" s="262">
        <v>0.15</v>
      </c>
      <c r="E32" s="263">
        <v>0.55000000000000004</v>
      </c>
      <c r="F32" s="262">
        <v>0</v>
      </c>
      <c r="G32" s="263">
        <v>0</v>
      </c>
      <c r="H32" s="262">
        <v>0.8</v>
      </c>
      <c r="I32" s="263">
        <v>0.9</v>
      </c>
      <c r="J32" s="262">
        <v>0</v>
      </c>
      <c r="K32" s="264">
        <v>0.5</v>
      </c>
      <c r="L32" s="283"/>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row>
    <row r="33" spans="1:55" x14ac:dyDescent="0.25">
      <c r="A33" s="261">
        <v>45773</v>
      </c>
      <c r="B33" s="262">
        <v>0.2</v>
      </c>
      <c r="C33" s="263">
        <v>0.6</v>
      </c>
      <c r="D33" s="262">
        <v>0.15</v>
      </c>
      <c r="E33" s="263">
        <v>0.55000000000000004</v>
      </c>
      <c r="F33" s="262">
        <v>0</v>
      </c>
      <c r="G33" s="263">
        <v>0</v>
      </c>
      <c r="H33" s="262">
        <v>0.8</v>
      </c>
      <c r="I33" s="263">
        <v>0.9</v>
      </c>
      <c r="J33" s="262">
        <v>0</v>
      </c>
      <c r="K33" s="264">
        <v>0.5</v>
      </c>
      <c r="L33" s="283"/>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row>
    <row r="34" spans="1:55" x14ac:dyDescent="0.25">
      <c r="A34" s="261">
        <v>45774</v>
      </c>
      <c r="B34" s="262">
        <v>0.2</v>
      </c>
      <c r="C34" s="263">
        <v>0.6</v>
      </c>
      <c r="D34" s="262">
        <v>0.15</v>
      </c>
      <c r="E34" s="263">
        <v>0.55000000000000004</v>
      </c>
      <c r="F34" s="262">
        <v>0</v>
      </c>
      <c r="G34" s="263">
        <v>0</v>
      </c>
      <c r="H34" s="262">
        <v>0.8</v>
      </c>
      <c r="I34" s="263">
        <v>0.9</v>
      </c>
      <c r="J34" s="262">
        <v>0</v>
      </c>
      <c r="K34" s="264">
        <v>0.5</v>
      </c>
      <c r="L34" s="283"/>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row>
    <row r="35" spans="1:55" x14ac:dyDescent="0.25">
      <c r="A35" s="261">
        <v>45775</v>
      </c>
      <c r="B35" s="262">
        <v>0.2</v>
      </c>
      <c r="C35" s="263">
        <v>0.6</v>
      </c>
      <c r="D35" s="262">
        <v>0.15</v>
      </c>
      <c r="E35" s="263">
        <v>0.55000000000000004</v>
      </c>
      <c r="F35" s="262">
        <v>0</v>
      </c>
      <c r="G35" s="263">
        <v>0</v>
      </c>
      <c r="H35" s="262">
        <v>0.8</v>
      </c>
      <c r="I35" s="263">
        <v>0.9</v>
      </c>
      <c r="J35" s="262">
        <v>0</v>
      </c>
      <c r="K35" s="264">
        <v>0.95</v>
      </c>
      <c r="L35" s="283"/>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row>
    <row r="36" spans="1:55" x14ac:dyDescent="0.25">
      <c r="A36" s="261">
        <v>45776</v>
      </c>
      <c r="B36" s="262">
        <v>0</v>
      </c>
      <c r="C36" s="263">
        <v>0.6</v>
      </c>
      <c r="D36" s="262">
        <v>0.15</v>
      </c>
      <c r="E36" s="263">
        <v>0.55000000000000004</v>
      </c>
      <c r="F36" s="262">
        <v>0</v>
      </c>
      <c r="G36" s="263">
        <v>0</v>
      </c>
      <c r="H36" s="262">
        <v>0.8</v>
      </c>
      <c r="I36" s="263">
        <v>0.9</v>
      </c>
      <c r="J36" s="262">
        <v>0</v>
      </c>
      <c r="K36" s="264">
        <v>0.95</v>
      </c>
      <c r="L36" s="283"/>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row>
    <row r="37" spans="1:55" ht="13" thickBot="1" x14ac:dyDescent="0.3">
      <c r="A37" s="261">
        <v>45777</v>
      </c>
      <c r="B37" s="265">
        <v>0</v>
      </c>
      <c r="C37" s="266">
        <v>0.6</v>
      </c>
      <c r="D37" s="265">
        <v>0.15</v>
      </c>
      <c r="E37" s="266">
        <v>0.55000000000000004</v>
      </c>
      <c r="F37" s="265">
        <v>0</v>
      </c>
      <c r="G37" s="266">
        <v>0</v>
      </c>
      <c r="H37" s="265">
        <v>0.8</v>
      </c>
      <c r="I37" s="266">
        <v>0.9</v>
      </c>
      <c r="J37" s="265">
        <v>0</v>
      </c>
      <c r="K37" s="267">
        <v>0.95</v>
      </c>
      <c r="L37" s="283"/>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row>
    <row r="38" spans="1:55" x14ac:dyDescent="0.25">
      <c r="A38" s="261">
        <v>45778</v>
      </c>
      <c r="B38" s="258">
        <v>0</v>
      </c>
      <c r="C38" s="259">
        <v>0.4</v>
      </c>
      <c r="D38" s="258">
        <v>0.15</v>
      </c>
      <c r="E38" s="259">
        <v>0.45</v>
      </c>
      <c r="F38" s="258">
        <v>0</v>
      </c>
      <c r="G38" s="259">
        <v>0</v>
      </c>
      <c r="H38" s="258">
        <v>0.8</v>
      </c>
      <c r="I38" s="259">
        <v>0.55000000000000004</v>
      </c>
      <c r="J38" s="258">
        <v>0</v>
      </c>
      <c r="K38" s="260">
        <v>0.7</v>
      </c>
      <c r="L38" s="283"/>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row>
    <row r="39" spans="1:55" x14ac:dyDescent="0.25">
      <c r="A39" s="261">
        <v>45779</v>
      </c>
      <c r="B39" s="262">
        <v>0</v>
      </c>
      <c r="C39" s="263">
        <v>0.4</v>
      </c>
      <c r="D39" s="262">
        <v>0.15</v>
      </c>
      <c r="E39" s="263">
        <v>0.45</v>
      </c>
      <c r="F39" s="262">
        <v>0</v>
      </c>
      <c r="G39" s="263">
        <v>0</v>
      </c>
      <c r="H39" s="262">
        <v>0.8</v>
      </c>
      <c r="I39" s="263">
        <v>0.55000000000000004</v>
      </c>
      <c r="J39" s="262">
        <v>0</v>
      </c>
      <c r="K39" s="264">
        <v>0.7</v>
      </c>
      <c r="L39" s="283"/>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row>
    <row r="40" spans="1:55" x14ac:dyDescent="0.25">
      <c r="A40" s="261">
        <v>45780</v>
      </c>
      <c r="B40" s="262">
        <v>0</v>
      </c>
      <c r="C40" s="263">
        <v>0.4</v>
      </c>
      <c r="D40" s="262">
        <v>0.15</v>
      </c>
      <c r="E40" s="263">
        <v>0.45</v>
      </c>
      <c r="F40" s="262">
        <v>0</v>
      </c>
      <c r="G40" s="263">
        <v>0</v>
      </c>
      <c r="H40" s="262">
        <v>0.5</v>
      </c>
      <c r="I40" s="263">
        <v>0.55000000000000004</v>
      </c>
      <c r="J40" s="262">
        <v>0</v>
      </c>
      <c r="K40" s="264">
        <v>0.7</v>
      </c>
      <c r="L40" s="283"/>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row>
    <row r="41" spans="1:55" x14ac:dyDescent="0.25">
      <c r="A41" s="261">
        <v>45781</v>
      </c>
      <c r="B41" s="262">
        <v>0</v>
      </c>
      <c r="C41" s="263">
        <v>0.4</v>
      </c>
      <c r="D41" s="262">
        <v>0.15</v>
      </c>
      <c r="E41" s="263">
        <v>0.45</v>
      </c>
      <c r="F41" s="262">
        <v>0</v>
      </c>
      <c r="G41" s="263">
        <v>0</v>
      </c>
      <c r="H41" s="262">
        <v>0.5</v>
      </c>
      <c r="I41" s="263">
        <v>0.55000000000000004</v>
      </c>
      <c r="J41" s="262">
        <v>0</v>
      </c>
      <c r="K41" s="264">
        <v>0.7</v>
      </c>
      <c r="L41" s="283"/>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row>
    <row r="42" spans="1:55" x14ac:dyDescent="0.25">
      <c r="A42" s="261">
        <v>45782</v>
      </c>
      <c r="B42" s="262">
        <v>0</v>
      </c>
      <c r="C42" s="263">
        <v>0.55000000000000004</v>
      </c>
      <c r="D42" s="262">
        <v>0.15</v>
      </c>
      <c r="E42" s="263">
        <v>0.45</v>
      </c>
      <c r="F42" s="262">
        <v>0</v>
      </c>
      <c r="G42" s="263">
        <v>0</v>
      </c>
      <c r="H42" s="262">
        <v>0.5</v>
      </c>
      <c r="I42" s="263">
        <v>0.55000000000000004</v>
      </c>
      <c r="J42" s="262">
        <v>0.1</v>
      </c>
      <c r="K42" s="264">
        <v>0.7</v>
      </c>
      <c r="L42" s="283"/>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row>
    <row r="43" spans="1:55" x14ac:dyDescent="0.25">
      <c r="A43" s="261">
        <v>45783</v>
      </c>
      <c r="B43" s="262">
        <v>0</v>
      </c>
      <c r="C43" s="263">
        <v>0.55000000000000004</v>
      </c>
      <c r="D43" s="262">
        <v>0.15</v>
      </c>
      <c r="E43" s="263">
        <v>0.45</v>
      </c>
      <c r="F43" s="262">
        <v>0</v>
      </c>
      <c r="G43" s="263">
        <v>0</v>
      </c>
      <c r="H43" s="262">
        <v>0.5</v>
      </c>
      <c r="I43" s="263">
        <v>0.55000000000000004</v>
      </c>
      <c r="J43" s="262">
        <v>0.1</v>
      </c>
      <c r="K43" s="264">
        <v>0.7</v>
      </c>
      <c r="L43" s="283"/>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row>
    <row r="44" spans="1:55" x14ac:dyDescent="0.25">
      <c r="A44" s="261">
        <v>45784</v>
      </c>
      <c r="B44" s="262">
        <v>0</v>
      </c>
      <c r="C44" s="263">
        <v>0.55000000000000004</v>
      </c>
      <c r="D44" s="262">
        <v>0.15</v>
      </c>
      <c r="E44" s="263">
        <v>0.45</v>
      </c>
      <c r="F44" s="262">
        <v>0</v>
      </c>
      <c r="G44" s="263">
        <v>0</v>
      </c>
      <c r="H44" s="262">
        <v>0.5</v>
      </c>
      <c r="I44" s="263">
        <v>0.55000000000000004</v>
      </c>
      <c r="J44" s="262">
        <v>0.1</v>
      </c>
      <c r="K44" s="264">
        <v>0.7</v>
      </c>
      <c r="L44" s="283"/>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row>
    <row r="45" spans="1:55" x14ac:dyDescent="0.25">
      <c r="A45" s="261">
        <v>45785</v>
      </c>
      <c r="B45" s="262">
        <v>0</v>
      </c>
      <c r="C45" s="263">
        <v>0.55000000000000004</v>
      </c>
      <c r="D45" s="262">
        <v>0.15</v>
      </c>
      <c r="E45" s="263">
        <v>0.45</v>
      </c>
      <c r="F45" s="262">
        <v>0</v>
      </c>
      <c r="G45" s="263">
        <v>0</v>
      </c>
      <c r="H45" s="262">
        <v>0.5</v>
      </c>
      <c r="I45" s="263">
        <v>0.55000000000000004</v>
      </c>
      <c r="J45" s="262">
        <v>0.1</v>
      </c>
      <c r="K45" s="264">
        <v>0.7</v>
      </c>
      <c r="L45" s="283"/>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row>
    <row r="46" spans="1:55" x14ac:dyDescent="0.25">
      <c r="A46" s="261">
        <v>45786</v>
      </c>
      <c r="B46" s="262">
        <v>0</v>
      </c>
      <c r="C46" s="263">
        <v>0.55000000000000004</v>
      </c>
      <c r="D46" s="262">
        <v>0.15</v>
      </c>
      <c r="E46" s="263">
        <v>0.45</v>
      </c>
      <c r="F46" s="262">
        <v>0</v>
      </c>
      <c r="G46" s="263">
        <v>0</v>
      </c>
      <c r="H46" s="262">
        <v>0.5</v>
      </c>
      <c r="I46" s="263">
        <v>0.55000000000000004</v>
      </c>
      <c r="J46" s="262">
        <v>0.1</v>
      </c>
      <c r="K46" s="264">
        <v>0.7</v>
      </c>
      <c r="L46" s="283"/>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row>
    <row r="47" spans="1:55" x14ac:dyDescent="0.25">
      <c r="A47" s="261">
        <v>45787</v>
      </c>
      <c r="B47" s="262">
        <v>0</v>
      </c>
      <c r="C47" s="263">
        <v>0.55000000000000004</v>
      </c>
      <c r="D47" s="262">
        <v>0.1</v>
      </c>
      <c r="E47" s="263">
        <v>0</v>
      </c>
      <c r="F47" s="262">
        <v>0</v>
      </c>
      <c r="G47" s="263">
        <v>0</v>
      </c>
      <c r="H47" s="262">
        <v>0.5</v>
      </c>
      <c r="I47" s="263">
        <v>0.55000000000000004</v>
      </c>
      <c r="J47" s="262">
        <v>0.1</v>
      </c>
      <c r="K47" s="264">
        <v>0.7</v>
      </c>
      <c r="L47" s="283"/>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row>
    <row r="48" spans="1:55" x14ac:dyDescent="0.25">
      <c r="A48" s="261">
        <v>45788</v>
      </c>
      <c r="B48" s="262">
        <v>0</v>
      </c>
      <c r="C48" s="263">
        <v>0.55000000000000004</v>
      </c>
      <c r="D48" s="262">
        <v>0.1</v>
      </c>
      <c r="E48" s="263">
        <v>0</v>
      </c>
      <c r="F48" s="262">
        <v>0</v>
      </c>
      <c r="G48" s="263">
        <v>0</v>
      </c>
      <c r="H48" s="262">
        <v>0.5</v>
      </c>
      <c r="I48" s="263">
        <v>0.55000000000000004</v>
      </c>
      <c r="J48" s="262">
        <v>0.1</v>
      </c>
      <c r="K48" s="264">
        <v>0.7</v>
      </c>
      <c r="L48" s="283"/>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row>
    <row r="49" spans="1:55" x14ac:dyDescent="0.25">
      <c r="A49" s="261">
        <v>45789</v>
      </c>
      <c r="B49" s="262">
        <v>0</v>
      </c>
      <c r="C49" s="263">
        <v>0.55000000000000004</v>
      </c>
      <c r="D49" s="262">
        <v>0.8</v>
      </c>
      <c r="E49" s="263">
        <v>0.6</v>
      </c>
      <c r="F49" s="262">
        <v>1</v>
      </c>
      <c r="G49" s="263">
        <v>1</v>
      </c>
      <c r="H49" s="262">
        <v>0.75</v>
      </c>
      <c r="I49" s="263">
        <v>0.55000000000000004</v>
      </c>
      <c r="J49" s="262">
        <v>0.1</v>
      </c>
      <c r="K49" s="264">
        <v>0.7</v>
      </c>
      <c r="L49" s="283"/>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row>
    <row r="50" spans="1:55" x14ac:dyDescent="0.25">
      <c r="A50" s="261">
        <v>45790</v>
      </c>
      <c r="B50" s="262">
        <v>0</v>
      </c>
      <c r="C50" s="263">
        <v>0.55000000000000004</v>
      </c>
      <c r="D50" s="262">
        <v>0.8</v>
      </c>
      <c r="E50" s="263">
        <v>0.6</v>
      </c>
      <c r="F50" s="262">
        <v>1</v>
      </c>
      <c r="G50" s="263">
        <v>1</v>
      </c>
      <c r="H50" s="262">
        <v>0.75</v>
      </c>
      <c r="I50" s="263">
        <v>0.55000000000000004</v>
      </c>
      <c r="J50" s="262">
        <v>0.1</v>
      </c>
      <c r="K50" s="264">
        <v>0.7</v>
      </c>
      <c r="L50" s="283"/>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row>
    <row r="51" spans="1:55" x14ac:dyDescent="0.25">
      <c r="A51" s="261">
        <v>45791</v>
      </c>
      <c r="B51" s="262">
        <v>0</v>
      </c>
      <c r="C51" s="263">
        <v>0.55000000000000004</v>
      </c>
      <c r="D51" s="262">
        <v>0.8</v>
      </c>
      <c r="E51" s="263">
        <v>0.6</v>
      </c>
      <c r="F51" s="262">
        <v>1</v>
      </c>
      <c r="G51" s="263">
        <v>1</v>
      </c>
      <c r="H51" s="262">
        <v>0.75</v>
      </c>
      <c r="I51" s="263">
        <v>0.55000000000000004</v>
      </c>
      <c r="J51" s="262">
        <v>0.1</v>
      </c>
      <c r="K51" s="264">
        <v>0.7</v>
      </c>
      <c r="L51" s="283"/>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row>
    <row r="52" spans="1:55" x14ac:dyDescent="0.25">
      <c r="A52" s="261">
        <v>45792</v>
      </c>
      <c r="B52" s="262">
        <v>0</v>
      </c>
      <c r="C52" s="263">
        <v>0.55000000000000004</v>
      </c>
      <c r="D52" s="262">
        <v>0.8</v>
      </c>
      <c r="E52" s="263">
        <v>0.6</v>
      </c>
      <c r="F52" s="262">
        <v>1</v>
      </c>
      <c r="G52" s="263">
        <v>1</v>
      </c>
      <c r="H52" s="262">
        <v>0.75</v>
      </c>
      <c r="I52" s="263">
        <v>0.55000000000000004</v>
      </c>
      <c r="J52" s="262">
        <v>0.1</v>
      </c>
      <c r="K52" s="264">
        <v>0.7</v>
      </c>
      <c r="L52" s="283"/>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row>
    <row r="53" spans="1:55" x14ac:dyDescent="0.25">
      <c r="A53" s="261">
        <v>45793</v>
      </c>
      <c r="B53" s="262">
        <v>0</v>
      </c>
      <c r="C53" s="263">
        <v>0.55000000000000004</v>
      </c>
      <c r="D53" s="262">
        <v>0.8</v>
      </c>
      <c r="E53" s="263">
        <v>0.6</v>
      </c>
      <c r="F53" s="262">
        <v>1</v>
      </c>
      <c r="G53" s="263">
        <v>1</v>
      </c>
      <c r="H53" s="262">
        <v>0.75</v>
      </c>
      <c r="I53" s="263">
        <v>0.35</v>
      </c>
      <c r="J53" s="262">
        <v>0.1</v>
      </c>
      <c r="K53" s="264">
        <v>0.5</v>
      </c>
      <c r="L53" s="283"/>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row>
    <row r="54" spans="1:55" x14ac:dyDescent="0.25">
      <c r="A54" s="261">
        <v>45794</v>
      </c>
      <c r="B54" s="262">
        <v>0</v>
      </c>
      <c r="C54" s="263">
        <v>0.5</v>
      </c>
      <c r="D54" s="262">
        <v>0.8</v>
      </c>
      <c r="E54" s="263">
        <v>0.6</v>
      </c>
      <c r="F54" s="262">
        <v>1</v>
      </c>
      <c r="G54" s="263">
        <v>1</v>
      </c>
      <c r="H54" s="262">
        <v>0.75</v>
      </c>
      <c r="I54" s="263">
        <v>0.35</v>
      </c>
      <c r="J54" s="262">
        <v>0.1</v>
      </c>
      <c r="K54" s="264">
        <v>0.5</v>
      </c>
      <c r="L54" s="283"/>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row>
    <row r="55" spans="1:55" x14ac:dyDescent="0.25">
      <c r="A55" s="261">
        <v>45795</v>
      </c>
      <c r="B55" s="262">
        <v>0</v>
      </c>
      <c r="C55" s="263">
        <v>0.5</v>
      </c>
      <c r="D55" s="262">
        <v>0.8</v>
      </c>
      <c r="E55" s="263">
        <v>0.6</v>
      </c>
      <c r="F55" s="262">
        <v>1</v>
      </c>
      <c r="G55" s="263">
        <v>1</v>
      </c>
      <c r="H55" s="262">
        <v>0.75</v>
      </c>
      <c r="I55" s="263">
        <v>0.35</v>
      </c>
      <c r="J55" s="262">
        <v>0.1</v>
      </c>
      <c r="K55" s="264">
        <v>0.5</v>
      </c>
      <c r="L55" s="283"/>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row>
    <row r="56" spans="1:55" x14ac:dyDescent="0.25">
      <c r="A56" s="261">
        <v>45796</v>
      </c>
      <c r="B56" s="262">
        <v>0.1</v>
      </c>
      <c r="C56" s="263">
        <v>0.5</v>
      </c>
      <c r="D56" s="262">
        <v>0.8</v>
      </c>
      <c r="E56" s="263">
        <v>0.6</v>
      </c>
      <c r="F56" s="262">
        <v>1</v>
      </c>
      <c r="G56" s="263">
        <v>1</v>
      </c>
      <c r="H56" s="262">
        <v>0.75</v>
      </c>
      <c r="I56" s="263">
        <v>0.35</v>
      </c>
      <c r="J56" s="262">
        <v>0.2</v>
      </c>
      <c r="K56" s="264">
        <v>0.5</v>
      </c>
      <c r="L56" s="283"/>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row>
    <row r="57" spans="1:55" x14ac:dyDescent="0.25">
      <c r="A57" s="261">
        <v>45797</v>
      </c>
      <c r="B57" s="262">
        <v>0.1</v>
      </c>
      <c r="C57" s="263">
        <v>0.5</v>
      </c>
      <c r="D57" s="262">
        <v>0.8</v>
      </c>
      <c r="E57" s="263">
        <v>0.6</v>
      </c>
      <c r="F57" s="262">
        <v>1</v>
      </c>
      <c r="G57" s="263">
        <v>1</v>
      </c>
      <c r="H57" s="262">
        <v>0.75</v>
      </c>
      <c r="I57" s="263">
        <v>0.35</v>
      </c>
      <c r="J57" s="262">
        <v>0.2</v>
      </c>
      <c r="K57" s="264">
        <v>0.5</v>
      </c>
      <c r="L57" s="283"/>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row>
    <row r="58" spans="1:55" x14ac:dyDescent="0.25">
      <c r="A58" s="261">
        <v>45798</v>
      </c>
      <c r="B58" s="262">
        <v>0.1</v>
      </c>
      <c r="C58" s="263">
        <v>0.5</v>
      </c>
      <c r="D58" s="262">
        <v>0.8</v>
      </c>
      <c r="E58" s="263">
        <v>0.6</v>
      </c>
      <c r="F58" s="262">
        <v>1</v>
      </c>
      <c r="G58" s="263">
        <v>1</v>
      </c>
      <c r="H58" s="262">
        <v>0.75</v>
      </c>
      <c r="I58" s="263">
        <v>0.8</v>
      </c>
      <c r="J58" s="262">
        <v>0.2</v>
      </c>
      <c r="K58" s="264">
        <v>0.85</v>
      </c>
      <c r="L58" s="283"/>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row>
    <row r="59" spans="1:55" x14ac:dyDescent="0.25">
      <c r="A59" s="261">
        <v>45799</v>
      </c>
      <c r="B59" s="262">
        <v>0.1</v>
      </c>
      <c r="C59" s="263">
        <v>0.5</v>
      </c>
      <c r="D59" s="262">
        <v>0.8</v>
      </c>
      <c r="E59" s="263">
        <v>0.6</v>
      </c>
      <c r="F59" s="262">
        <v>1</v>
      </c>
      <c r="G59" s="263">
        <v>1</v>
      </c>
      <c r="H59" s="262">
        <v>0.75</v>
      </c>
      <c r="I59" s="263">
        <v>0.8</v>
      </c>
      <c r="J59" s="262">
        <v>0.2</v>
      </c>
      <c r="K59" s="264">
        <v>0.85</v>
      </c>
      <c r="L59" s="283"/>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row>
    <row r="60" spans="1:55" x14ac:dyDescent="0.25">
      <c r="A60" s="261">
        <v>45800</v>
      </c>
      <c r="B60" s="262">
        <v>0.1</v>
      </c>
      <c r="C60" s="263">
        <v>0.5</v>
      </c>
      <c r="D60" s="262">
        <v>0.8</v>
      </c>
      <c r="E60" s="263">
        <v>0.6</v>
      </c>
      <c r="F60" s="262">
        <v>1</v>
      </c>
      <c r="G60" s="263">
        <v>1</v>
      </c>
      <c r="H60" s="262">
        <v>0.75</v>
      </c>
      <c r="I60" s="263">
        <v>0.35</v>
      </c>
      <c r="J60" s="262">
        <v>0.2</v>
      </c>
      <c r="K60" s="264">
        <v>0.5</v>
      </c>
      <c r="L60" s="283"/>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row>
    <row r="61" spans="1:55" x14ac:dyDescent="0.25">
      <c r="A61" s="261">
        <v>45801</v>
      </c>
      <c r="B61" s="262">
        <v>0</v>
      </c>
      <c r="C61" s="263">
        <v>0.5</v>
      </c>
      <c r="D61" s="262">
        <v>0.05</v>
      </c>
      <c r="E61" s="263">
        <v>0.6</v>
      </c>
      <c r="F61" s="262">
        <v>1</v>
      </c>
      <c r="G61" s="263">
        <v>1</v>
      </c>
      <c r="H61" s="262">
        <v>0.5</v>
      </c>
      <c r="I61" s="263">
        <v>0.35</v>
      </c>
      <c r="J61" s="262">
        <v>0.2</v>
      </c>
      <c r="K61" s="264">
        <v>0.5</v>
      </c>
      <c r="L61" s="283"/>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row>
    <row r="62" spans="1:55" x14ac:dyDescent="0.25">
      <c r="A62" s="261">
        <v>45802</v>
      </c>
      <c r="B62" s="262">
        <v>0</v>
      </c>
      <c r="C62" s="263">
        <v>0.5</v>
      </c>
      <c r="D62" s="262">
        <v>0.05</v>
      </c>
      <c r="E62" s="263">
        <v>0.6</v>
      </c>
      <c r="F62" s="262">
        <v>1</v>
      </c>
      <c r="G62" s="263">
        <v>1</v>
      </c>
      <c r="H62" s="262">
        <v>0.5</v>
      </c>
      <c r="I62" s="263">
        <v>0.35</v>
      </c>
      <c r="J62" s="262">
        <v>0.2</v>
      </c>
      <c r="K62" s="264">
        <v>0.5</v>
      </c>
      <c r="L62" s="283"/>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row>
    <row r="63" spans="1:55" x14ac:dyDescent="0.25">
      <c r="A63" s="261">
        <v>45803</v>
      </c>
      <c r="B63" s="262">
        <v>0.25</v>
      </c>
      <c r="C63" s="263">
        <v>0.5</v>
      </c>
      <c r="D63" s="262">
        <v>0.05</v>
      </c>
      <c r="E63" s="263">
        <v>0.6</v>
      </c>
      <c r="F63" s="262">
        <v>1</v>
      </c>
      <c r="G63" s="263">
        <v>1</v>
      </c>
      <c r="H63" s="262">
        <v>0.5</v>
      </c>
      <c r="I63" s="263">
        <v>0.35</v>
      </c>
      <c r="J63" s="262">
        <v>0.2</v>
      </c>
      <c r="K63" s="264">
        <v>0.5</v>
      </c>
      <c r="L63" s="283"/>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row>
    <row r="64" spans="1:55" x14ac:dyDescent="0.25">
      <c r="A64" s="261">
        <v>45804</v>
      </c>
      <c r="B64" s="262">
        <v>0.25</v>
      </c>
      <c r="C64" s="263">
        <v>0.5</v>
      </c>
      <c r="D64" s="262">
        <v>0.05</v>
      </c>
      <c r="E64" s="263">
        <v>0.6</v>
      </c>
      <c r="F64" s="262">
        <v>1</v>
      </c>
      <c r="G64" s="263">
        <v>1</v>
      </c>
      <c r="H64" s="262">
        <v>0.5</v>
      </c>
      <c r="I64" s="263">
        <v>0.35</v>
      </c>
      <c r="J64" s="262">
        <v>0.2</v>
      </c>
      <c r="K64" s="264">
        <v>0.5</v>
      </c>
      <c r="L64" s="283"/>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row>
    <row r="65" spans="1:55" x14ac:dyDescent="0.25">
      <c r="A65" s="261">
        <v>45805</v>
      </c>
      <c r="B65" s="262">
        <v>0.25</v>
      </c>
      <c r="C65" s="263">
        <v>0.5</v>
      </c>
      <c r="D65" s="262">
        <v>0.05</v>
      </c>
      <c r="E65" s="263">
        <v>0.6</v>
      </c>
      <c r="F65" s="262">
        <v>1</v>
      </c>
      <c r="G65" s="263">
        <v>1</v>
      </c>
      <c r="H65" s="262">
        <v>0.5</v>
      </c>
      <c r="I65" s="263">
        <v>0.35</v>
      </c>
      <c r="J65" s="262">
        <v>0.2</v>
      </c>
      <c r="K65" s="264">
        <v>0.5</v>
      </c>
      <c r="L65" s="283"/>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row>
    <row r="66" spans="1:55" x14ac:dyDescent="0.25">
      <c r="A66" s="261">
        <v>45806</v>
      </c>
      <c r="B66" s="262">
        <v>0.25</v>
      </c>
      <c r="C66" s="263">
        <v>0.5</v>
      </c>
      <c r="D66" s="262">
        <v>0.05</v>
      </c>
      <c r="E66" s="263">
        <v>0.6</v>
      </c>
      <c r="F66" s="262">
        <v>1</v>
      </c>
      <c r="G66" s="263">
        <v>1</v>
      </c>
      <c r="H66" s="262">
        <v>0.5</v>
      </c>
      <c r="I66" s="263">
        <v>0.35</v>
      </c>
      <c r="J66" s="262">
        <v>0.2</v>
      </c>
      <c r="K66" s="264">
        <v>0.5</v>
      </c>
      <c r="L66" s="283"/>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row>
    <row r="67" spans="1:55" x14ac:dyDescent="0.25">
      <c r="A67" s="261">
        <v>45807</v>
      </c>
      <c r="B67" s="262">
        <v>0.25</v>
      </c>
      <c r="C67" s="263">
        <v>0.5</v>
      </c>
      <c r="D67" s="262">
        <v>0.05</v>
      </c>
      <c r="E67" s="263">
        <v>0.6</v>
      </c>
      <c r="F67" s="262">
        <v>1</v>
      </c>
      <c r="G67" s="263">
        <v>1</v>
      </c>
      <c r="H67" s="262">
        <v>0.5</v>
      </c>
      <c r="I67" s="263">
        <v>0.35</v>
      </c>
      <c r="J67" s="262">
        <v>0.2</v>
      </c>
      <c r="K67" s="264">
        <v>0.5</v>
      </c>
      <c r="L67" s="283"/>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row>
    <row r="68" spans="1:55" ht="13" thickBot="1" x14ac:dyDescent="0.3">
      <c r="A68" s="261">
        <v>45808</v>
      </c>
      <c r="B68" s="265">
        <v>0.25</v>
      </c>
      <c r="C68" s="266">
        <v>0.5</v>
      </c>
      <c r="D68" s="265">
        <v>0.05</v>
      </c>
      <c r="E68" s="266">
        <v>0.6</v>
      </c>
      <c r="F68" s="265">
        <v>1</v>
      </c>
      <c r="G68" s="266">
        <v>1</v>
      </c>
      <c r="H68" s="265">
        <v>0.05</v>
      </c>
      <c r="I68" s="266">
        <v>0.35</v>
      </c>
      <c r="J68" s="265">
        <v>0.1</v>
      </c>
      <c r="K68" s="267">
        <v>0.5</v>
      </c>
      <c r="L68" s="283"/>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row>
    <row r="69" spans="1:55" x14ac:dyDescent="0.25">
      <c r="A69" s="261">
        <v>45809</v>
      </c>
      <c r="B69" s="258">
        <v>0.25</v>
      </c>
      <c r="C69" s="259">
        <v>0.5</v>
      </c>
      <c r="D69" s="258">
        <v>0.05</v>
      </c>
      <c r="E69" s="259">
        <v>0.55000000000000004</v>
      </c>
      <c r="F69" s="258">
        <v>1</v>
      </c>
      <c r="G69" s="259">
        <v>1</v>
      </c>
      <c r="H69" s="258">
        <v>0.05</v>
      </c>
      <c r="I69" s="259">
        <v>0.2</v>
      </c>
      <c r="J69" s="258">
        <v>0.1</v>
      </c>
      <c r="K69" s="260">
        <v>0.3</v>
      </c>
      <c r="L69" s="283"/>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row>
    <row r="70" spans="1:55" x14ac:dyDescent="0.25">
      <c r="A70" s="261">
        <v>45810</v>
      </c>
      <c r="B70" s="262">
        <v>0.25</v>
      </c>
      <c r="C70" s="263">
        <v>0.65</v>
      </c>
      <c r="D70" s="262">
        <v>0.8</v>
      </c>
      <c r="E70" s="263">
        <v>0.55000000000000004</v>
      </c>
      <c r="F70" s="262">
        <v>1</v>
      </c>
      <c r="G70" s="263">
        <v>1</v>
      </c>
      <c r="H70" s="262">
        <v>0.05</v>
      </c>
      <c r="I70" s="263">
        <v>0.2</v>
      </c>
      <c r="J70" s="262">
        <v>0.55000000000000004</v>
      </c>
      <c r="K70" s="264">
        <v>0.3</v>
      </c>
      <c r="L70" s="283"/>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row>
    <row r="71" spans="1:55" x14ac:dyDescent="0.25">
      <c r="A71" s="261">
        <v>45811</v>
      </c>
      <c r="B71" s="262">
        <v>0.25</v>
      </c>
      <c r="C71" s="263">
        <v>0.65</v>
      </c>
      <c r="D71" s="262">
        <v>0.8</v>
      </c>
      <c r="E71" s="263">
        <v>0.55000000000000004</v>
      </c>
      <c r="F71" s="262">
        <v>1</v>
      </c>
      <c r="G71" s="263">
        <v>1</v>
      </c>
      <c r="H71" s="262">
        <v>0.05</v>
      </c>
      <c r="I71" s="263">
        <v>0.2</v>
      </c>
      <c r="J71" s="262">
        <v>0.55000000000000004</v>
      </c>
      <c r="K71" s="264">
        <v>0.3</v>
      </c>
      <c r="L71" s="283"/>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row>
    <row r="72" spans="1:55" x14ac:dyDescent="0.25">
      <c r="A72" s="261">
        <v>45812</v>
      </c>
      <c r="B72" s="262">
        <v>0.25</v>
      </c>
      <c r="C72" s="263">
        <v>0.65</v>
      </c>
      <c r="D72" s="262">
        <v>0.8</v>
      </c>
      <c r="E72" s="263">
        <v>0.55000000000000004</v>
      </c>
      <c r="F72" s="262">
        <v>1</v>
      </c>
      <c r="G72" s="263">
        <v>1</v>
      </c>
      <c r="H72" s="262">
        <v>0.05</v>
      </c>
      <c r="I72" s="263">
        <v>0.2</v>
      </c>
      <c r="J72" s="262">
        <v>0.55000000000000004</v>
      </c>
      <c r="K72" s="264">
        <v>0.3</v>
      </c>
      <c r="L72" s="283"/>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row>
    <row r="73" spans="1:55" x14ac:dyDescent="0.25">
      <c r="A73" s="261">
        <v>45813</v>
      </c>
      <c r="B73" s="262">
        <v>0.25</v>
      </c>
      <c r="C73" s="263">
        <v>0.65</v>
      </c>
      <c r="D73" s="262">
        <v>0.8</v>
      </c>
      <c r="E73" s="263">
        <v>0.55000000000000004</v>
      </c>
      <c r="F73" s="262">
        <v>1</v>
      </c>
      <c r="G73" s="263">
        <v>1</v>
      </c>
      <c r="H73" s="262">
        <v>0.05</v>
      </c>
      <c r="I73" s="263">
        <v>0.2</v>
      </c>
      <c r="J73" s="262">
        <v>0.55000000000000004</v>
      </c>
      <c r="K73" s="264">
        <v>0.3</v>
      </c>
      <c r="L73" s="283"/>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row>
    <row r="74" spans="1:55" x14ac:dyDescent="0.25">
      <c r="A74" s="261">
        <v>45814</v>
      </c>
      <c r="B74" s="262">
        <v>0.25</v>
      </c>
      <c r="C74" s="263">
        <v>0.65</v>
      </c>
      <c r="D74" s="262">
        <v>0.8</v>
      </c>
      <c r="E74" s="263">
        <v>0.55000000000000004</v>
      </c>
      <c r="F74" s="262">
        <v>1</v>
      </c>
      <c r="G74" s="263">
        <v>1</v>
      </c>
      <c r="H74" s="262">
        <v>0.05</v>
      </c>
      <c r="I74" s="263">
        <v>0.2</v>
      </c>
      <c r="J74" s="262">
        <v>0.55000000000000004</v>
      </c>
      <c r="K74" s="264">
        <v>0.3</v>
      </c>
      <c r="L74" s="283"/>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row>
    <row r="75" spans="1:55" x14ac:dyDescent="0.25">
      <c r="A75" s="261">
        <v>45815</v>
      </c>
      <c r="B75" s="262">
        <v>0.25</v>
      </c>
      <c r="C75" s="263">
        <v>0.65</v>
      </c>
      <c r="D75" s="262">
        <v>0.1</v>
      </c>
      <c r="E75" s="263">
        <v>0.7</v>
      </c>
      <c r="F75" s="262">
        <v>1</v>
      </c>
      <c r="G75" s="263">
        <v>1</v>
      </c>
      <c r="H75" s="262">
        <v>0.05</v>
      </c>
      <c r="I75" s="263">
        <v>0.2</v>
      </c>
      <c r="J75" s="262">
        <v>0.55000000000000004</v>
      </c>
      <c r="K75" s="264">
        <v>0.3</v>
      </c>
      <c r="L75" s="283"/>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row>
    <row r="76" spans="1:55" x14ac:dyDescent="0.25">
      <c r="A76" s="261">
        <v>45816</v>
      </c>
      <c r="B76" s="262">
        <v>0.25</v>
      </c>
      <c r="C76" s="263">
        <v>0.65</v>
      </c>
      <c r="D76" s="262">
        <v>0.1</v>
      </c>
      <c r="E76" s="263">
        <v>0.7</v>
      </c>
      <c r="F76" s="262">
        <v>1</v>
      </c>
      <c r="G76" s="263">
        <v>1</v>
      </c>
      <c r="H76" s="262">
        <v>0.05</v>
      </c>
      <c r="I76" s="263">
        <v>0.2</v>
      </c>
      <c r="J76" s="262">
        <v>0.55000000000000004</v>
      </c>
      <c r="K76" s="264">
        <v>0.3</v>
      </c>
      <c r="L76" s="283"/>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row>
    <row r="77" spans="1:55" x14ac:dyDescent="0.25">
      <c r="A77" s="261">
        <v>45817</v>
      </c>
      <c r="B77" s="262">
        <v>0.25</v>
      </c>
      <c r="C77" s="263">
        <v>0.65</v>
      </c>
      <c r="D77" s="262">
        <v>0.1</v>
      </c>
      <c r="E77" s="263">
        <v>0.7</v>
      </c>
      <c r="F77" s="262">
        <v>1</v>
      </c>
      <c r="G77" s="263">
        <v>1</v>
      </c>
      <c r="H77" s="262">
        <v>0.05</v>
      </c>
      <c r="I77" s="263">
        <v>0.2</v>
      </c>
      <c r="J77" s="262">
        <v>0.55000000000000004</v>
      </c>
      <c r="K77" s="264">
        <v>0.3</v>
      </c>
      <c r="L77" s="283"/>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row>
    <row r="78" spans="1:55" x14ac:dyDescent="0.25">
      <c r="A78" s="261">
        <v>45818</v>
      </c>
      <c r="B78" s="262">
        <v>0.25</v>
      </c>
      <c r="C78" s="263">
        <v>0.65</v>
      </c>
      <c r="D78" s="262">
        <v>0.1</v>
      </c>
      <c r="E78" s="263">
        <v>0.7</v>
      </c>
      <c r="F78" s="262">
        <v>1</v>
      </c>
      <c r="G78" s="263">
        <v>1</v>
      </c>
      <c r="H78" s="262">
        <v>0.05</v>
      </c>
      <c r="I78" s="263">
        <v>0.2</v>
      </c>
      <c r="J78" s="262">
        <v>0.55000000000000004</v>
      </c>
      <c r="K78" s="264">
        <v>0.3</v>
      </c>
      <c r="L78" s="283"/>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row>
    <row r="79" spans="1:55" x14ac:dyDescent="0.25">
      <c r="A79" s="261">
        <v>45819</v>
      </c>
      <c r="B79" s="262">
        <v>0.25</v>
      </c>
      <c r="C79" s="263">
        <v>0.65</v>
      </c>
      <c r="D79" s="262">
        <v>0.1</v>
      </c>
      <c r="E79" s="263">
        <v>0.7</v>
      </c>
      <c r="F79" s="262">
        <v>1</v>
      </c>
      <c r="G79" s="263">
        <v>1</v>
      </c>
      <c r="H79" s="262">
        <v>0.05</v>
      </c>
      <c r="I79" s="263">
        <v>0.2</v>
      </c>
      <c r="J79" s="262">
        <v>0.55000000000000004</v>
      </c>
      <c r="K79" s="264">
        <v>0.3</v>
      </c>
      <c r="L79" s="283"/>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274"/>
      <c r="BB79" s="274"/>
      <c r="BC79" s="274"/>
    </row>
    <row r="80" spans="1:55" x14ac:dyDescent="0.25">
      <c r="A80" s="261">
        <v>45820</v>
      </c>
      <c r="B80" s="262">
        <v>0.25</v>
      </c>
      <c r="C80" s="263">
        <v>0.65</v>
      </c>
      <c r="D80" s="262">
        <v>0.1</v>
      </c>
      <c r="E80" s="263">
        <v>0.7</v>
      </c>
      <c r="F80" s="262">
        <v>1</v>
      </c>
      <c r="G80" s="263">
        <v>1</v>
      </c>
      <c r="H80" s="262">
        <v>0.05</v>
      </c>
      <c r="I80" s="263">
        <v>0.2</v>
      </c>
      <c r="J80" s="262">
        <v>0.55000000000000004</v>
      </c>
      <c r="K80" s="264">
        <v>0.3</v>
      </c>
      <c r="L80" s="283"/>
      <c r="M80" s="274"/>
      <c r="N80" s="274"/>
      <c r="O80" s="274"/>
      <c r="P80" s="274"/>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274"/>
      <c r="BB80" s="274"/>
      <c r="BC80" s="274"/>
    </row>
    <row r="81" spans="1:55" x14ac:dyDescent="0.25">
      <c r="A81" s="261">
        <v>45821</v>
      </c>
      <c r="B81" s="262">
        <v>0.25</v>
      </c>
      <c r="C81" s="263">
        <v>0.65</v>
      </c>
      <c r="D81" s="262">
        <v>0.1</v>
      </c>
      <c r="E81" s="263">
        <v>0.7</v>
      </c>
      <c r="F81" s="262">
        <v>1</v>
      </c>
      <c r="G81" s="263">
        <v>1</v>
      </c>
      <c r="H81" s="262">
        <v>0.05</v>
      </c>
      <c r="I81" s="263">
        <v>0.2</v>
      </c>
      <c r="J81" s="262">
        <v>0.55000000000000004</v>
      </c>
      <c r="K81" s="264">
        <v>0.3</v>
      </c>
      <c r="L81" s="283"/>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4"/>
      <c r="BC81" s="274"/>
    </row>
    <row r="82" spans="1:55" x14ac:dyDescent="0.25">
      <c r="A82" s="261">
        <v>45822</v>
      </c>
      <c r="B82" s="262">
        <v>0</v>
      </c>
      <c r="C82" s="263">
        <v>0.2</v>
      </c>
      <c r="D82" s="262">
        <v>0.1</v>
      </c>
      <c r="E82" s="263">
        <v>0.1</v>
      </c>
      <c r="F82" s="262">
        <v>0</v>
      </c>
      <c r="G82" s="263">
        <v>1</v>
      </c>
      <c r="H82" s="262">
        <v>0.05</v>
      </c>
      <c r="I82" s="263">
        <v>0.2</v>
      </c>
      <c r="J82" s="262">
        <v>0.55000000000000004</v>
      </c>
      <c r="K82" s="264">
        <v>0.3</v>
      </c>
      <c r="L82" s="283"/>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row>
    <row r="83" spans="1:55" x14ac:dyDescent="0.25">
      <c r="A83" s="261">
        <v>45823</v>
      </c>
      <c r="B83" s="262">
        <v>0</v>
      </c>
      <c r="C83" s="263">
        <v>0.2</v>
      </c>
      <c r="D83" s="262">
        <v>0.1</v>
      </c>
      <c r="E83" s="263">
        <v>0.1</v>
      </c>
      <c r="F83" s="262">
        <v>0</v>
      </c>
      <c r="G83" s="263">
        <v>1</v>
      </c>
      <c r="H83" s="262">
        <v>0.05</v>
      </c>
      <c r="I83" s="263">
        <v>0.2</v>
      </c>
      <c r="J83" s="262">
        <v>0.55000000000000004</v>
      </c>
      <c r="K83" s="264">
        <v>0.3</v>
      </c>
      <c r="L83" s="283"/>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row>
    <row r="84" spans="1:55" x14ac:dyDescent="0.25">
      <c r="A84" s="261">
        <v>45824</v>
      </c>
      <c r="B84" s="262">
        <v>0.15</v>
      </c>
      <c r="C84" s="263">
        <v>0.2</v>
      </c>
      <c r="D84" s="262">
        <v>0.1</v>
      </c>
      <c r="E84" s="263">
        <v>0.1</v>
      </c>
      <c r="F84" s="262">
        <v>0</v>
      </c>
      <c r="G84" s="263">
        <v>1</v>
      </c>
      <c r="H84" s="262">
        <v>0.05</v>
      </c>
      <c r="I84" s="263">
        <v>0.2</v>
      </c>
      <c r="J84" s="262">
        <v>0.55000000000000004</v>
      </c>
      <c r="K84" s="264">
        <v>0.3</v>
      </c>
      <c r="L84" s="283"/>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row>
    <row r="85" spans="1:55" x14ac:dyDescent="0.25">
      <c r="A85" s="261">
        <v>45825</v>
      </c>
      <c r="B85" s="262">
        <v>0.15</v>
      </c>
      <c r="C85" s="263">
        <v>0.2</v>
      </c>
      <c r="D85" s="262">
        <v>0.1</v>
      </c>
      <c r="E85" s="263">
        <v>0.1</v>
      </c>
      <c r="F85" s="262">
        <v>0</v>
      </c>
      <c r="G85" s="263">
        <v>1</v>
      </c>
      <c r="H85" s="262">
        <v>0.05</v>
      </c>
      <c r="I85" s="263">
        <v>0.2</v>
      </c>
      <c r="J85" s="262">
        <v>0.55000000000000004</v>
      </c>
      <c r="K85" s="264">
        <v>0.3</v>
      </c>
      <c r="L85" s="283"/>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row>
    <row r="86" spans="1:55" x14ac:dyDescent="0.25">
      <c r="A86" s="261">
        <v>45826</v>
      </c>
      <c r="B86" s="262">
        <v>0.15</v>
      </c>
      <c r="C86" s="263">
        <v>0.2</v>
      </c>
      <c r="D86" s="262">
        <v>0.1</v>
      </c>
      <c r="E86" s="263">
        <v>0.1</v>
      </c>
      <c r="F86" s="262">
        <v>0</v>
      </c>
      <c r="G86" s="263">
        <v>1</v>
      </c>
      <c r="H86" s="262">
        <v>0.05</v>
      </c>
      <c r="I86" s="263">
        <v>0.2</v>
      </c>
      <c r="J86" s="262">
        <v>0.55000000000000004</v>
      </c>
      <c r="K86" s="264">
        <v>0.3</v>
      </c>
      <c r="L86" s="283"/>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row>
    <row r="87" spans="1:55" x14ac:dyDescent="0.25">
      <c r="A87" s="261">
        <v>45827</v>
      </c>
      <c r="B87" s="262">
        <v>0.15</v>
      </c>
      <c r="C87" s="263">
        <v>0.2</v>
      </c>
      <c r="D87" s="262">
        <v>0.1</v>
      </c>
      <c r="E87" s="263">
        <v>0.1</v>
      </c>
      <c r="F87" s="262">
        <v>0</v>
      </c>
      <c r="G87" s="263">
        <v>1</v>
      </c>
      <c r="H87" s="262">
        <v>0.05</v>
      </c>
      <c r="I87" s="263">
        <v>0.2</v>
      </c>
      <c r="J87" s="262">
        <v>0.55000000000000004</v>
      </c>
      <c r="K87" s="264">
        <v>0.3</v>
      </c>
      <c r="L87" s="283"/>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row>
    <row r="88" spans="1:55" x14ac:dyDescent="0.25">
      <c r="A88" s="261">
        <v>45828</v>
      </c>
      <c r="B88" s="262">
        <v>0.15</v>
      </c>
      <c r="C88" s="263">
        <v>0.2</v>
      </c>
      <c r="D88" s="262">
        <v>0.1</v>
      </c>
      <c r="E88" s="263">
        <v>0.1</v>
      </c>
      <c r="F88" s="262">
        <v>0</v>
      </c>
      <c r="G88" s="263">
        <v>1</v>
      </c>
      <c r="H88" s="262">
        <v>0.05</v>
      </c>
      <c r="I88" s="263">
        <v>0.2</v>
      </c>
      <c r="J88" s="262">
        <v>0.55000000000000004</v>
      </c>
      <c r="K88" s="264">
        <v>0.3</v>
      </c>
      <c r="L88" s="283"/>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row>
    <row r="89" spans="1:55" x14ac:dyDescent="0.25">
      <c r="A89" s="261">
        <v>45829</v>
      </c>
      <c r="B89" s="262">
        <v>0</v>
      </c>
      <c r="C89" s="263">
        <v>0.2</v>
      </c>
      <c r="D89" s="262">
        <v>0.1</v>
      </c>
      <c r="E89" s="263">
        <v>0.1</v>
      </c>
      <c r="F89" s="262">
        <v>0</v>
      </c>
      <c r="G89" s="263">
        <v>1</v>
      </c>
      <c r="H89" s="262">
        <v>0.05</v>
      </c>
      <c r="I89" s="263">
        <v>0.2</v>
      </c>
      <c r="J89" s="262">
        <v>0.55000000000000004</v>
      </c>
      <c r="K89" s="264">
        <v>0.3</v>
      </c>
      <c r="L89" s="283"/>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row>
    <row r="90" spans="1:55" x14ac:dyDescent="0.25">
      <c r="A90" s="261">
        <v>45830</v>
      </c>
      <c r="B90" s="262">
        <v>0</v>
      </c>
      <c r="C90" s="263">
        <v>0.2</v>
      </c>
      <c r="D90" s="262">
        <v>0.1</v>
      </c>
      <c r="E90" s="263">
        <v>0.1</v>
      </c>
      <c r="F90" s="262">
        <v>0</v>
      </c>
      <c r="G90" s="263">
        <v>1</v>
      </c>
      <c r="H90" s="262">
        <v>0.05</v>
      </c>
      <c r="I90" s="263">
        <v>0.2</v>
      </c>
      <c r="J90" s="262">
        <v>0.55000000000000004</v>
      </c>
      <c r="K90" s="264">
        <v>0.3</v>
      </c>
      <c r="L90" s="283"/>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row>
    <row r="91" spans="1:55" x14ac:dyDescent="0.25">
      <c r="A91" s="261">
        <v>45831</v>
      </c>
      <c r="B91" s="262">
        <v>0.15</v>
      </c>
      <c r="C91" s="263">
        <v>0.2</v>
      </c>
      <c r="D91" s="262">
        <v>0.1</v>
      </c>
      <c r="E91" s="263">
        <v>0.1</v>
      </c>
      <c r="F91" s="262">
        <v>0</v>
      </c>
      <c r="G91" s="263">
        <v>1</v>
      </c>
      <c r="H91" s="262">
        <v>0.05</v>
      </c>
      <c r="I91" s="263">
        <v>0.2</v>
      </c>
      <c r="J91" s="262">
        <v>0.55000000000000004</v>
      </c>
      <c r="K91" s="264">
        <v>0.3</v>
      </c>
      <c r="L91" s="283"/>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row>
    <row r="92" spans="1:55" x14ac:dyDescent="0.25">
      <c r="A92" s="261">
        <v>45832</v>
      </c>
      <c r="B92" s="262">
        <v>0.15</v>
      </c>
      <c r="C92" s="263">
        <v>0.2</v>
      </c>
      <c r="D92" s="262">
        <v>0.1</v>
      </c>
      <c r="E92" s="263">
        <v>0.1</v>
      </c>
      <c r="F92" s="262">
        <v>0</v>
      </c>
      <c r="G92" s="263">
        <v>1</v>
      </c>
      <c r="H92" s="262">
        <v>0.05</v>
      </c>
      <c r="I92" s="263">
        <v>0.2</v>
      </c>
      <c r="J92" s="262">
        <v>0.55000000000000004</v>
      </c>
      <c r="K92" s="264">
        <v>0.3</v>
      </c>
      <c r="L92" s="283"/>
      <c r="M92" s="274"/>
      <c r="N92" s="274"/>
      <c r="O92" s="274"/>
      <c r="P92" s="274"/>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row>
    <row r="93" spans="1:55" x14ac:dyDescent="0.25">
      <c r="A93" s="261">
        <v>45833</v>
      </c>
      <c r="B93" s="262">
        <v>0.15</v>
      </c>
      <c r="C93" s="263">
        <v>0.2</v>
      </c>
      <c r="D93" s="262">
        <v>0.1</v>
      </c>
      <c r="E93" s="263">
        <v>0.1</v>
      </c>
      <c r="F93" s="262">
        <v>0</v>
      </c>
      <c r="G93" s="263">
        <v>1</v>
      </c>
      <c r="H93" s="262">
        <v>0.05</v>
      </c>
      <c r="I93" s="263">
        <v>0.2</v>
      </c>
      <c r="J93" s="262">
        <v>0.55000000000000004</v>
      </c>
      <c r="K93" s="264">
        <v>0.3</v>
      </c>
      <c r="L93" s="283"/>
      <c r="M93" s="274"/>
      <c r="N93" s="274"/>
      <c r="O93" s="274"/>
      <c r="P93" s="274"/>
      <c r="Q93" s="274"/>
      <c r="R93" s="274"/>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row>
    <row r="94" spans="1:55" x14ac:dyDescent="0.25">
      <c r="A94" s="261">
        <v>45834</v>
      </c>
      <c r="B94" s="262">
        <v>0.15</v>
      </c>
      <c r="C94" s="263">
        <v>0.2</v>
      </c>
      <c r="D94" s="262">
        <v>0.1</v>
      </c>
      <c r="E94" s="263">
        <v>0.1</v>
      </c>
      <c r="F94" s="262">
        <v>0</v>
      </c>
      <c r="G94" s="263">
        <v>1</v>
      </c>
      <c r="H94" s="262">
        <v>0.05</v>
      </c>
      <c r="I94" s="263">
        <v>0.2</v>
      </c>
      <c r="J94" s="262">
        <v>0.55000000000000004</v>
      </c>
      <c r="K94" s="264">
        <v>0.3</v>
      </c>
      <c r="L94" s="283"/>
      <c r="M94" s="274"/>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row>
    <row r="95" spans="1:55" x14ac:dyDescent="0.25">
      <c r="A95" s="261">
        <v>45835</v>
      </c>
      <c r="B95" s="262">
        <v>0.15</v>
      </c>
      <c r="C95" s="263">
        <v>0.2</v>
      </c>
      <c r="D95" s="262">
        <v>0.1</v>
      </c>
      <c r="E95" s="263">
        <v>0.1</v>
      </c>
      <c r="F95" s="262">
        <v>0</v>
      </c>
      <c r="G95" s="263">
        <v>1</v>
      </c>
      <c r="H95" s="262">
        <v>0.05</v>
      </c>
      <c r="I95" s="263">
        <v>0.2</v>
      </c>
      <c r="J95" s="262">
        <v>0.55000000000000004</v>
      </c>
      <c r="K95" s="264">
        <v>0.3</v>
      </c>
      <c r="L95" s="283"/>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row>
    <row r="96" spans="1:55" x14ac:dyDescent="0.25">
      <c r="A96" s="261">
        <v>45836</v>
      </c>
      <c r="B96" s="262">
        <v>0</v>
      </c>
      <c r="C96" s="263">
        <v>0.2</v>
      </c>
      <c r="D96" s="262">
        <v>0.1</v>
      </c>
      <c r="E96" s="263">
        <v>0.1</v>
      </c>
      <c r="F96" s="262">
        <v>0</v>
      </c>
      <c r="G96" s="263">
        <v>0</v>
      </c>
      <c r="H96" s="262">
        <v>0.05</v>
      </c>
      <c r="I96" s="263">
        <v>0.2</v>
      </c>
      <c r="J96" s="262">
        <v>0.1</v>
      </c>
      <c r="K96" s="264">
        <v>0.3</v>
      </c>
      <c r="L96" s="283"/>
      <c r="M96" s="274"/>
      <c r="N96" s="274"/>
      <c r="O96" s="274"/>
      <c r="P96" s="274"/>
      <c r="Q96" s="274"/>
      <c r="R96" s="274"/>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row>
    <row r="97" spans="1:55" x14ac:dyDescent="0.25">
      <c r="A97" s="261">
        <v>45837</v>
      </c>
      <c r="B97" s="262">
        <v>0</v>
      </c>
      <c r="C97" s="263">
        <v>0.2</v>
      </c>
      <c r="D97" s="262">
        <v>0.1</v>
      </c>
      <c r="E97" s="263">
        <v>0.1</v>
      </c>
      <c r="F97" s="262">
        <v>0</v>
      </c>
      <c r="G97" s="263">
        <v>0</v>
      </c>
      <c r="H97" s="262">
        <v>0.05</v>
      </c>
      <c r="I97" s="263">
        <v>0.2</v>
      </c>
      <c r="J97" s="262">
        <v>0.1</v>
      </c>
      <c r="K97" s="264">
        <v>0.3</v>
      </c>
      <c r="L97" s="283"/>
      <c r="M97" s="274"/>
      <c r="N97" s="274"/>
      <c r="O97" s="274"/>
      <c r="P97" s="274"/>
      <c r="Q97" s="274"/>
      <c r="R97" s="274"/>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row>
    <row r="98" spans="1:55" ht="13" thickBot="1" x14ac:dyDescent="0.3">
      <c r="A98" s="261">
        <v>45838</v>
      </c>
      <c r="B98" s="265">
        <v>0</v>
      </c>
      <c r="C98" s="266">
        <v>0.2</v>
      </c>
      <c r="D98" s="265">
        <v>0.1</v>
      </c>
      <c r="E98" s="266">
        <v>0.1</v>
      </c>
      <c r="F98" s="265">
        <v>0</v>
      </c>
      <c r="G98" s="266">
        <v>0</v>
      </c>
      <c r="H98" s="265">
        <v>0.05</v>
      </c>
      <c r="I98" s="266">
        <v>0.2</v>
      </c>
      <c r="J98" s="265">
        <v>0.1</v>
      </c>
      <c r="K98" s="267">
        <v>0.3</v>
      </c>
      <c r="L98" s="283"/>
      <c r="M98" s="274"/>
      <c r="N98" s="274"/>
      <c r="O98" s="274"/>
      <c r="P98" s="274"/>
      <c r="Q98" s="274"/>
      <c r="R98" s="274"/>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row>
    <row r="99" spans="1:55" x14ac:dyDescent="0.25">
      <c r="A99" s="261">
        <v>45839</v>
      </c>
      <c r="B99" s="258">
        <v>0</v>
      </c>
      <c r="C99" s="259">
        <v>0.2</v>
      </c>
      <c r="D99" s="258">
        <v>0.15</v>
      </c>
      <c r="E99" s="259">
        <v>0.1</v>
      </c>
      <c r="F99" s="258">
        <v>0</v>
      </c>
      <c r="G99" s="259">
        <v>0</v>
      </c>
      <c r="H99" s="258">
        <v>0.05</v>
      </c>
      <c r="I99" s="259">
        <v>0.5</v>
      </c>
      <c r="J99" s="258">
        <v>0.05</v>
      </c>
      <c r="K99" s="260">
        <v>0.3</v>
      </c>
      <c r="L99" s="283"/>
      <c r="M99" s="274"/>
      <c r="N99" s="274"/>
      <c r="O99" s="274"/>
      <c r="P99" s="274"/>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row>
    <row r="100" spans="1:55" x14ac:dyDescent="0.25">
      <c r="A100" s="261">
        <v>45840</v>
      </c>
      <c r="B100" s="262">
        <v>0.75</v>
      </c>
      <c r="C100" s="263">
        <v>0.75</v>
      </c>
      <c r="D100" s="262">
        <v>0.15</v>
      </c>
      <c r="E100" s="263">
        <v>0.1</v>
      </c>
      <c r="F100" s="262">
        <v>0</v>
      </c>
      <c r="G100" s="263">
        <v>0</v>
      </c>
      <c r="H100" s="262">
        <v>0.05</v>
      </c>
      <c r="I100" s="263">
        <v>0.5</v>
      </c>
      <c r="J100" s="262">
        <v>0.05</v>
      </c>
      <c r="K100" s="264">
        <v>0.3</v>
      </c>
      <c r="L100" s="283"/>
      <c r="M100" s="274"/>
      <c r="N100" s="274"/>
      <c r="O100" s="274"/>
      <c r="P100" s="274"/>
      <c r="Q100" s="274"/>
      <c r="R100" s="274"/>
      <c r="S100" s="274"/>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row>
    <row r="101" spans="1:55" x14ac:dyDescent="0.25">
      <c r="A101" s="261">
        <v>45841</v>
      </c>
      <c r="B101" s="262">
        <v>0.75</v>
      </c>
      <c r="C101" s="263">
        <v>0.75</v>
      </c>
      <c r="D101" s="262">
        <v>0.15</v>
      </c>
      <c r="E101" s="263">
        <v>0.1</v>
      </c>
      <c r="F101" s="262">
        <v>0</v>
      </c>
      <c r="G101" s="263">
        <v>0</v>
      </c>
      <c r="H101" s="262">
        <v>0.05</v>
      </c>
      <c r="I101" s="263">
        <v>0.5</v>
      </c>
      <c r="J101" s="262">
        <v>0.05</v>
      </c>
      <c r="K101" s="264">
        <v>0.3</v>
      </c>
      <c r="L101" s="283"/>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row>
    <row r="102" spans="1:55" x14ac:dyDescent="0.25">
      <c r="A102" s="261">
        <v>45842</v>
      </c>
      <c r="B102" s="262">
        <v>0</v>
      </c>
      <c r="C102" s="263">
        <v>0.2</v>
      </c>
      <c r="D102" s="262">
        <v>0.15</v>
      </c>
      <c r="E102" s="263">
        <v>0.1</v>
      </c>
      <c r="F102" s="262">
        <v>0</v>
      </c>
      <c r="G102" s="263">
        <v>0</v>
      </c>
      <c r="H102" s="262">
        <v>0.05</v>
      </c>
      <c r="I102" s="263">
        <v>0.5</v>
      </c>
      <c r="J102" s="262">
        <v>0.05</v>
      </c>
      <c r="K102" s="264">
        <v>0.3</v>
      </c>
      <c r="L102" s="283"/>
      <c r="M102" s="274"/>
      <c r="N102" s="274"/>
      <c r="O102" s="274"/>
      <c r="P102" s="274"/>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c r="BB102" s="274"/>
      <c r="BC102" s="274"/>
    </row>
    <row r="103" spans="1:55" x14ac:dyDescent="0.25">
      <c r="A103" s="261">
        <v>45843</v>
      </c>
      <c r="B103" s="262">
        <v>0</v>
      </c>
      <c r="C103" s="263">
        <v>0</v>
      </c>
      <c r="D103" s="262">
        <v>0.15</v>
      </c>
      <c r="E103" s="263">
        <v>0.1</v>
      </c>
      <c r="F103" s="262">
        <v>0</v>
      </c>
      <c r="G103" s="263">
        <v>0</v>
      </c>
      <c r="H103" s="262">
        <v>0.05</v>
      </c>
      <c r="I103" s="263">
        <v>0.5</v>
      </c>
      <c r="J103" s="262">
        <v>0.05</v>
      </c>
      <c r="K103" s="264">
        <v>0.3</v>
      </c>
      <c r="L103" s="283"/>
      <c r="M103" s="274"/>
      <c r="N103" s="274"/>
      <c r="O103" s="274"/>
      <c r="P103" s="274"/>
      <c r="Q103" s="274"/>
      <c r="R103" s="274"/>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row>
    <row r="104" spans="1:55" x14ac:dyDescent="0.25">
      <c r="A104" s="261">
        <v>45844</v>
      </c>
      <c r="B104" s="262">
        <v>0</v>
      </c>
      <c r="C104" s="263">
        <v>0</v>
      </c>
      <c r="D104" s="262">
        <v>0.15</v>
      </c>
      <c r="E104" s="263">
        <v>0.1</v>
      </c>
      <c r="F104" s="262">
        <v>0</v>
      </c>
      <c r="G104" s="263">
        <v>0</v>
      </c>
      <c r="H104" s="262">
        <v>0.05</v>
      </c>
      <c r="I104" s="263">
        <v>0.5</v>
      </c>
      <c r="J104" s="262">
        <v>0.05</v>
      </c>
      <c r="K104" s="264">
        <v>0.3</v>
      </c>
      <c r="L104" s="283"/>
      <c r="M104" s="274"/>
      <c r="N104" s="274"/>
      <c r="O104" s="274"/>
      <c r="P104" s="274"/>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row>
    <row r="105" spans="1:55" x14ac:dyDescent="0.25">
      <c r="A105" s="261">
        <v>45845</v>
      </c>
      <c r="B105" s="262">
        <v>0</v>
      </c>
      <c r="C105" s="263">
        <v>0</v>
      </c>
      <c r="D105" s="262">
        <v>0.15</v>
      </c>
      <c r="E105" s="263">
        <v>0.1</v>
      </c>
      <c r="F105" s="262">
        <v>0</v>
      </c>
      <c r="G105" s="263">
        <v>0</v>
      </c>
      <c r="H105" s="262">
        <v>0.05</v>
      </c>
      <c r="I105" s="263">
        <v>0.5</v>
      </c>
      <c r="J105" s="262">
        <v>0.05</v>
      </c>
      <c r="K105" s="264">
        <v>0.3</v>
      </c>
      <c r="L105" s="283"/>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row>
    <row r="106" spans="1:55" x14ac:dyDescent="0.25">
      <c r="A106" s="261">
        <v>45846</v>
      </c>
      <c r="B106" s="262">
        <v>0</v>
      </c>
      <c r="C106" s="263">
        <v>0</v>
      </c>
      <c r="D106" s="262">
        <v>0</v>
      </c>
      <c r="E106" s="263">
        <v>0</v>
      </c>
      <c r="F106" s="262">
        <v>0</v>
      </c>
      <c r="G106" s="263">
        <v>0</v>
      </c>
      <c r="H106" s="262">
        <v>0.05</v>
      </c>
      <c r="I106" s="263">
        <v>0.5</v>
      </c>
      <c r="J106" s="262">
        <v>0.05</v>
      </c>
      <c r="K106" s="264">
        <v>0.3</v>
      </c>
      <c r="L106" s="283"/>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row>
    <row r="107" spans="1:55" x14ac:dyDescent="0.25">
      <c r="A107" s="261">
        <v>45847</v>
      </c>
      <c r="B107" s="262">
        <v>0</v>
      </c>
      <c r="C107" s="263">
        <v>0</v>
      </c>
      <c r="D107" s="262">
        <v>0</v>
      </c>
      <c r="E107" s="263">
        <v>0</v>
      </c>
      <c r="F107" s="262">
        <v>0</v>
      </c>
      <c r="G107" s="263">
        <v>0</v>
      </c>
      <c r="H107" s="262">
        <v>0.05</v>
      </c>
      <c r="I107" s="263">
        <v>0.5</v>
      </c>
      <c r="J107" s="262">
        <v>0.1</v>
      </c>
      <c r="K107" s="264">
        <v>0.3</v>
      </c>
      <c r="L107" s="283"/>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row>
    <row r="108" spans="1:55" x14ac:dyDescent="0.25">
      <c r="A108" s="261">
        <v>45848</v>
      </c>
      <c r="B108" s="262">
        <v>0</v>
      </c>
      <c r="C108" s="263">
        <v>0</v>
      </c>
      <c r="D108" s="262">
        <v>0</v>
      </c>
      <c r="E108" s="263">
        <v>0</v>
      </c>
      <c r="F108" s="262">
        <v>0</v>
      </c>
      <c r="G108" s="263">
        <v>0</v>
      </c>
      <c r="H108" s="262">
        <v>0.05</v>
      </c>
      <c r="I108" s="263">
        <v>0.5</v>
      </c>
      <c r="J108" s="262">
        <v>0.05</v>
      </c>
      <c r="K108" s="264">
        <v>0.3</v>
      </c>
      <c r="L108" s="283"/>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row>
    <row r="109" spans="1:55" x14ac:dyDescent="0.25">
      <c r="A109" s="261">
        <v>45849</v>
      </c>
      <c r="B109" s="262">
        <v>0</v>
      </c>
      <c r="C109" s="263">
        <v>0</v>
      </c>
      <c r="D109" s="262">
        <v>0</v>
      </c>
      <c r="E109" s="263">
        <v>0</v>
      </c>
      <c r="F109" s="262">
        <v>0</v>
      </c>
      <c r="G109" s="263">
        <v>0</v>
      </c>
      <c r="H109" s="262">
        <v>0.05</v>
      </c>
      <c r="I109" s="263">
        <v>0.5</v>
      </c>
      <c r="J109" s="262">
        <v>0.05</v>
      </c>
      <c r="K109" s="264">
        <v>0.3</v>
      </c>
      <c r="L109" s="283"/>
      <c r="M109" s="274"/>
      <c r="N109" s="274"/>
      <c r="O109" s="274"/>
      <c r="P109" s="274"/>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row>
    <row r="110" spans="1:55" x14ac:dyDescent="0.25">
      <c r="A110" s="261">
        <v>45850</v>
      </c>
      <c r="B110" s="262">
        <v>0</v>
      </c>
      <c r="C110" s="263">
        <v>0</v>
      </c>
      <c r="D110" s="262">
        <v>0</v>
      </c>
      <c r="E110" s="263">
        <v>0</v>
      </c>
      <c r="F110" s="262">
        <v>0</v>
      </c>
      <c r="G110" s="263">
        <v>0</v>
      </c>
      <c r="H110" s="262">
        <v>0</v>
      </c>
      <c r="I110" s="263">
        <v>0.5</v>
      </c>
      <c r="J110" s="262">
        <v>0.05</v>
      </c>
      <c r="K110" s="264">
        <v>0.3</v>
      </c>
      <c r="L110" s="283"/>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row>
    <row r="111" spans="1:55" x14ac:dyDescent="0.25">
      <c r="A111" s="261">
        <v>45851</v>
      </c>
      <c r="B111" s="262">
        <v>0</v>
      </c>
      <c r="C111" s="263">
        <v>0</v>
      </c>
      <c r="D111" s="262">
        <v>0</v>
      </c>
      <c r="E111" s="263">
        <v>0</v>
      </c>
      <c r="F111" s="262">
        <v>0</v>
      </c>
      <c r="G111" s="263">
        <v>0</v>
      </c>
      <c r="H111" s="262">
        <v>0</v>
      </c>
      <c r="I111" s="263">
        <v>0.5</v>
      </c>
      <c r="J111" s="262">
        <v>0.05</v>
      </c>
      <c r="K111" s="264">
        <v>0.3</v>
      </c>
      <c r="L111" s="283"/>
      <c r="M111" s="274"/>
      <c r="N111" s="274"/>
      <c r="O111" s="274"/>
      <c r="P111" s="274"/>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row>
    <row r="112" spans="1:55" x14ac:dyDescent="0.25">
      <c r="A112" s="261">
        <v>45852</v>
      </c>
      <c r="B112" s="262">
        <v>0</v>
      </c>
      <c r="C112" s="263">
        <v>0</v>
      </c>
      <c r="D112" s="262">
        <v>0</v>
      </c>
      <c r="E112" s="263">
        <v>0</v>
      </c>
      <c r="F112" s="262">
        <v>0</v>
      </c>
      <c r="G112" s="263">
        <v>0</v>
      </c>
      <c r="H112" s="262">
        <v>0</v>
      </c>
      <c r="I112" s="263">
        <v>0.5</v>
      </c>
      <c r="J112" s="262">
        <v>0.05</v>
      </c>
      <c r="K112" s="264">
        <v>0.3</v>
      </c>
      <c r="L112" s="283"/>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row>
    <row r="113" spans="1:55" x14ac:dyDescent="0.25">
      <c r="A113" s="261">
        <v>45853</v>
      </c>
      <c r="B113" s="262">
        <v>0</v>
      </c>
      <c r="C113" s="263">
        <v>0</v>
      </c>
      <c r="D113" s="262">
        <v>0</v>
      </c>
      <c r="E113" s="263">
        <v>0</v>
      </c>
      <c r="F113" s="262">
        <v>0</v>
      </c>
      <c r="G113" s="263">
        <v>0</v>
      </c>
      <c r="H113" s="262">
        <v>0</v>
      </c>
      <c r="I113" s="263">
        <v>0.5</v>
      </c>
      <c r="J113" s="262">
        <v>0.05</v>
      </c>
      <c r="K113" s="264">
        <v>0.3</v>
      </c>
      <c r="L113" s="283"/>
      <c r="M113" s="274"/>
      <c r="N113" s="274"/>
      <c r="O113" s="274"/>
      <c r="P113" s="274"/>
      <c r="Q113" s="274"/>
      <c r="R113" s="274"/>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row>
    <row r="114" spans="1:55" x14ac:dyDescent="0.25">
      <c r="A114" s="261">
        <v>45854</v>
      </c>
      <c r="B114" s="262">
        <v>0</v>
      </c>
      <c r="C114" s="263">
        <v>0</v>
      </c>
      <c r="D114" s="262">
        <v>0</v>
      </c>
      <c r="E114" s="263">
        <v>0</v>
      </c>
      <c r="F114" s="262">
        <v>0</v>
      </c>
      <c r="G114" s="263">
        <v>0</v>
      </c>
      <c r="H114" s="262">
        <v>0</v>
      </c>
      <c r="I114" s="263">
        <v>0.5</v>
      </c>
      <c r="J114" s="262">
        <v>0.05</v>
      </c>
      <c r="K114" s="264">
        <v>0.3</v>
      </c>
      <c r="L114" s="283"/>
      <c r="M114" s="274"/>
      <c r="N114" s="274"/>
      <c r="O114" s="274"/>
      <c r="P114" s="274"/>
      <c r="Q114" s="274"/>
      <c r="R114" s="274"/>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row>
    <row r="115" spans="1:55" x14ac:dyDescent="0.25">
      <c r="A115" s="261">
        <v>45855</v>
      </c>
      <c r="B115" s="262">
        <v>0</v>
      </c>
      <c r="C115" s="263">
        <v>0</v>
      </c>
      <c r="D115" s="262">
        <v>0</v>
      </c>
      <c r="E115" s="263">
        <v>0</v>
      </c>
      <c r="F115" s="262">
        <v>0</v>
      </c>
      <c r="G115" s="263">
        <v>0</v>
      </c>
      <c r="H115" s="262">
        <v>0</v>
      </c>
      <c r="I115" s="263">
        <v>0.5</v>
      </c>
      <c r="J115" s="262">
        <v>0.05</v>
      </c>
      <c r="K115" s="264">
        <v>0.3</v>
      </c>
      <c r="L115" s="283"/>
      <c r="M115" s="274"/>
      <c r="N115" s="274"/>
      <c r="O115" s="274"/>
      <c r="P115" s="274"/>
      <c r="Q115" s="274"/>
      <c r="R115" s="274"/>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row>
    <row r="116" spans="1:55" x14ac:dyDescent="0.25">
      <c r="A116" s="261">
        <v>45856</v>
      </c>
      <c r="B116" s="262">
        <v>0</v>
      </c>
      <c r="C116" s="263">
        <v>0</v>
      </c>
      <c r="D116" s="262">
        <v>0</v>
      </c>
      <c r="E116" s="263">
        <v>0</v>
      </c>
      <c r="F116" s="262">
        <v>0</v>
      </c>
      <c r="G116" s="263">
        <v>0</v>
      </c>
      <c r="H116" s="262">
        <v>0</v>
      </c>
      <c r="I116" s="263">
        <v>0.5</v>
      </c>
      <c r="J116" s="262">
        <v>0.05</v>
      </c>
      <c r="K116" s="264">
        <v>0.3</v>
      </c>
      <c r="L116" s="283"/>
      <c r="M116" s="274"/>
      <c r="N116" s="274"/>
      <c r="O116" s="274"/>
      <c r="P116" s="274"/>
      <c r="Q116" s="274"/>
      <c r="R116" s="274"/>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c r="BB116" s="274"/>
      <c r="BC116" s="274"/>
    </row>
    <row r="117" spans="1:55" x14ac:dyDescent="0.25">
      <c r="A117" s="261">
        <v>45857</v>
      </c>
      <c r="B117" s="262">
        <v>0</v>
      </c>
      <c r="C117" s="263">
        <v>0</v>
      </c>
      <c r="D117" s="262">
        <v>0</v>
      </c>
      <c r="E117" s="263">
        <v>0</v>
      </c>
      <c r="F117" s="262">
        <v>0</v>
      </c>
      <c r="G117" s="263">
        <v>0</v>
      </c>
      <c r="H117" s="262">
        <v>0</v>
      </c>
      <c r="I117" s="263">
        <v>0.5</v>
      </c>
      <c r="J117" s="262">
        <v>0.05</v>
      </c>
      <c r="K117" s="264">
        <v>0.3</v>
      </c>
      <c r="L117" s="283"/>
      <c r="M117" s="274"/>
      <c r="N117" s="274"/>
      <c r="O117" s="274"/>
      <c r="P117" s="274"/>
      <c r="Q117" s="274"/>
      <c r="R117" s="274"/>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c r="BB117" s="274"/>
      <c r="BC117" s="274"/>
    </row>
    <row r="118" spans="1:55" x14ac:dyDescent="0.25">
      <c r="A118" s="261">
        <v>45858</v>
      </c>
      <c r="B118" s="262">
        <v>0</v>
      </c>
      <c r="C118" s="263">
        <v>0</v>
      </c>
      <c r="D118" s="262">
        <v>0</v>
      </c>
      <c r="E118" s="263">
        <v>0</v>
      </c>
      <c r="F118" s="262">
        <v>0</v>
      </c>
      <c r="G118" s="263">
        <v>0</v>
      </c>
      <c r="H118" s="262">
        <v>0</v>
      </c>
      <c r="I118" s="263">
        <v>0.5</v>
      </c>
      <c r="J118" s="262">
        <v>0.05</v>
      </c>
      <c r="K118" s="264">
        <v>0.3</v>
      </c>
      <c r="L118" s="283"/>
      <c r="M118" s="274"/>
      <c r="N118" s="274"/>
      <c r="O118" s="274"/>
      <c r="P118" s="274"/>
      <c r="Q118" s="274"/>
      <c r="R118" s="274"/>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row>
    <row r="119" spans="1:55" x14ac:dyDescent="0.25">
      <c r="A119" s="261">
        <v>45859</v>
      </c>
      <c r="B119" s="262">
        <v>0</v>
      </c>
      <c r="C119" s="263">
        <v>0</v>
      </c>
      <c r="D119" s="262">
        <v>0</v>
      </c>
      <c r="E119" s="263">
        <v>0</v>
      </c>
      <c r="F119" s="262">
        <v>0</v>
      </c>
      <c r="G119" s="263">
        <v>0</v>
      </c>
      <c r="H119" s="262">
        <v>0</v>
      </c>
      <c r="I119" s="263">
        <v>0.5</v>
      </c>
      <c r="J119" s="262">
        <v>0.05</v>
      </c>
      <c r="K119" s="264">
        <v>0.3</v>
      </c>
      <c r="L119" s="283"/>
      <c r="M119" s="274"/>
      <c r="N119" s="274"/>
      <c r="O119" s="274"/>
      <c r="P119" s="274"/>
      <c r="Q119" s="274"/>
      <c r="R119" s="274"/>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row>
    <row r="120" spans="1:55" x14ac:dyDescent="0.25">
      <c r="A120" s="261">
        <v>45860</v>
      </c>
      <c r="B120" s="262">
        <v>0</v>
      </c>
      <c r="C120" s="263">
        <v>0</v>
      </c>
      <c r="D120" s="262">
        <v>0</v>
      </c>
      <c r="E120" s="263">
        <v>0</v>
      </c>
      <c r="F120" s="262">
        <v>0</v>
      </c>
      <c r="G120" s="263">
        <v>0</v>
      </c>
      <c r="H120" s="262">
        <v>0</v>
      </c>
      <c r="I120" s="263">
        <v>0.5</v>
      </c>
      <c r="J120" s="262">
        <v>0.05</v>
      </c>
      <c r="K120" s="264">
        <v>0.3</v>
      </c>
      <c r="L120" s="283"/>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c r="BB120" s="274"/>
      <c r="BC120" s="274"/>
    </row>
    <row r="121" spans="1:55" x14ac:dyDescent="0.25">
      <c r="A121" s="261">
        <v>45861</v>
      </c>
      <c r="B121" s="262">
        <v>0</v>
      </c>
      <c r="C121" s="263">
        <v>0</v>
      </c>
      <c r="D121" s="262">
        <v>0</v>
      </c>
      <c r="E121" s="263">
        <v>0</v>
      </c>
      <c r="F121" s="262">
        <v>0</v>
      </c>
      <c r="G121" s="263">
        <v>0</v>
      </c>
      <c r="H121" s="262">
        <v>0</v>
      </c>
      <c r="I121" s="263">
        <v>0.5</v>
      </c>
      <c r="J121" s="262">
        <v>0.05</v>
      </c>
      <c r="K121" s="264">
        <v>0.3</v>
      </c>
      <c r="L121" s="283"/>
      <c r="M121" s="274"/>
      <c r="N121" s="274"/>
      <c r="O121" s="274"/>
      <c r="P121" s="274"/>
      <c r="Q121" s="274"/>
      <c r="R121" s="274"/>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row>
    <row r="122" spans="1:55" x14ac:dyDescent="0.25">
      <c r="A122" s="261">
        <v>45862</v>
      </c>
      <c r="B122" s="262">
        <v>0</v>
      </c>
      <c r="C122" s="263">
        <v>0</v>
      </c>
      <c r="D122" s="262">
        <v>0</v>
      </c>
      <c r="E122" s="263">
        <v>0</v>
      </c>
      <c r="F122" s="262">
        <v>0</v>
      </c>
      <c r="G122" s="263">
        <v>0</v>
      </c>
      <c r="H122" s="262">
        <v>0</v>
      </c>
      <c r="I122" s="263">
        <v>0.5</v>
      </c>
      <c r="J122" s="262">
        <v>0.05</v>
      </c>
      <c r="K122" s="264">
        <v>0.3</v>
      </c>
      <c r="L122" s="283"/>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c r="BB122" s="274"/>
      <c r="BC122" s="274"/>
    </row>
    <row r="123" spans="1:55" x14ac:dyDescent="0.25">
      <c r="A123" s="261">
        <v>45863</v>
      </c>
      <c r="B123" s="262">
        <v>0</v>
      </c>
      <c r="C123" s="263">
        <v>0</v>
      </c>
      <c r="D123" s="262">
        <v>0</v>
      </c>
      <c r="E123" s="263">
        <v>0</v>
      </c>
      <c r="F123" s="262">
        <v>0</v>
      </c>
      <c r="G123" s="263">
        <v>0</v>
      </c>
      <c r="H123" s="262">
        <v>0</v>
      </c>
      <c r="I123" s="263">
        <v>0.5</v>
      </c>
      <c r="J123" s="262">
        <v>0.05</v>
      </c>
      <c r="K123" s="264">
        <v>0.3</v>
      </c>
      <c r="L123" s="283"/>
      <c r="M123" s="274"/>
      <c r="N123" s="274"/>
      <c r="O123" s="274"/>
      <c r="P123" s="274"/>
      <c r="Q123" s="274"/>
      <c r="R123" s="274"/>
      <c r="S123" s="274"/>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row>
    <row r="124" spans="1:55" x14ac:dyDescent="0.25">
      <c r="A124" s="261">
        <v>45864</v>
      </c>
      <c r="B124" s="262">
        <v>0</v>
      </c>
      <c r="C124" s="263">
        <v>0</v>
      </c>
      <c r="D124" s="262">
        <v>0</v>
      </c>
      <c r="E124" s="263">
        <v>0</v>
      </c>
      <c r="F124" s="262">
        <v>0</v>
      </c>
      <c r="G124" s="263">
        <v>0</v>
      </c>
      <c r="H124" s="262">
        <v>0</v>
      </c>
      <c r="I124" s="263">
        <v>0.5</v>
      </c>
      <c r="J124" s="262">
        <v>0.05</v>
      </c>
      <c r="K124" s="264">
        <v>0.3</v>
      </c>
      <c r="L124" s="283"/>
      <c r="M124" s="274"/>
      <c r="N124" s="274"/>
      <c r="O124" s="274"/>
      <c r="P124" s="274"/>
      <c r="Q124" s="274"/>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row>
    <row r="125" spans="1:55" x14ac:dyDescent="0.25">
      <c r="A125" s="261">
        <v>45865</v>
      </c>
      <c r="B125" s="262">
        <v>0</v>
      </c>
      <c r="C125" s="263">
        <v>0</v>
      </c>
      <c r="D125" s="262">
        <v>0</v>
      </c>
      <c r="E125" s="263">
        <v>0</v>
      </c>
      <c r="F125" s="262">
        <v>0</v>
      </c>
      <c r="G125" s="263">
        <v>0</v>
      </c>
      <c r="H125" s="262">
        <v>0</v>
      </c>
      <c r="I125" s="263">
        <v>0.5</v>
      </c>
      <c r="J125" s="262">
        <v>0.05</v>
      </c>
      <c r="K125" s="264">
        <v>0.3</v>
      </c>
      <c r="L125" s="283"/>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c r="BB125" s="274"/>
      <c r="BC125" s="274"/>
    </row>
    <row r="126" spans="1:55" x14ac:dyDescent="0.25">
      <c r="A126" s="261">
        <v>45866</v>
      </c>
      <c r="B126" s="262">
        <v>0</v>
      </c>
      <c r="C126" s="263">
        <v>0</v>
      </c>
      <c r="D126" s="262">
        <v>0</v>
      </c>
      <c r="E126" s="263">
        <v>0</v>
      </c>
      <c r="F126" s="262">
        <v>0</v>
      </c>
      <c r="G126" s="263">
        <v>0</v>
      </c>
      <c r="H126" s="262">
        <v>0</v>
      </c>
      <c r="I126" s="263">
        <v>0.5</v>
      </c>
      <c r="J126" s="262">
        <v>0.05</v>
      </c>
      <c r="K126" s="264">
        <v>0.3</v>
      </c>
      <c r="L126" s="283"/>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row>
    <row r="127" spans="1:55" x14ac:dyDescent="0.25">
      <c r="A127" s="261">
        <v>45867</v>
      </c>
      <c r="B127" s="262">
        <v>0</v>
      </c>
      <c r="C127" s="263">
        <v>0</v>
      </c>
      <c r="D127" s="262">
        <v>0</v>
      </c>
      <c r="E127" s="263">
        <v>0</v>
      </c>
      <c r="F127" s="262">
        <v>0</v>
      </c>
      <c r="G127" s="263">
        <v>0</v>
      </c>
      <c r="H127" s="262">
        <v>0</v>
      </c>
      <c r="I127" s="263">
        <v>0.5</v>
      </c>
      <c r="J127" s="262">
        <v>0.05</v>
      </c>
      <c r="K127" s="264">
        <v>0.3</v>
      </c>
      <c r="L127" s="283"/>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274"/>
      <c r="BB127" s="274"/>
      <c r="BC127" s="274"/>
    </row>
    <row r="128" spans="1:55" x14ac:dyDescent="0.25">
      <c r="A128" s="261">
        <v>45868</v>
      </c>
      <c r="B128" s="262">
        <v>0</v>
      </c>
      <c r="C128" s="263">
        <v>0</v>
      </c>
      <c r="D128" s="262">
        <v>0</v>
      </c>
      <c r="E128" s="263">
        <v>0</v>
      </c>
      <c r="F128" s="262">
        <v>0</v>
      </c>
      <c r="G128" s="263">
        <v>0</v>
      </c>
      <c r="H128" s="262">
        <v>0</v>
      </c>
      <c r="I128" s="263">
        <v>0.5</v>
      </c>
      <c r="J128" s="262">
        <v>0.05</v>
      </c>
      <c r="K128" s="264">
        <v>0.3</v>
      </c>
      <c r="L128" s="283"/>
      <c r="M128" s="274"/>
      <c r="N128" s="274"/>
      <c r="O128" s="274"/>
      <c r="P128" s="274"/>
      <c r="Q128" s="274"/>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274"/>
      <c r="BB128" s="274"/>
      <c r="BC128" s="274"/>
    </row>
    <row r="129" spans="1:55" ht="13" thickBot="1" x14ac:dyDescent="0.3">
      <c r="A129" s="261">
        <v>45869</v>
      </c>
      <c r="B129" s="265">
        <v>0</v>
      </c>
      <c r="C129" s="266">
        <v>0</v>
      </c>
      <c r="D129" s="265">
        <v>0</v>
      </c>
      <c r="E129" s="266">
        <v>0</v>
      </c>
      <c r="F129" s="265">
        <v>0</v>
      </c>
      <c r="G129" s="266">
        <v>0</v>
      </c>
      <c r="H129" s="265">
        <v>0</v>
      </c>
      <c r="I129" s="266">
        <v>0.5</v>
      </c>
      <c r="J129" s="265">
        <v>0.05</v>
      </c>
      <c r="K129" s="267">
        <v>0.3</v>
      </c>
      <c r="L129" s="283"/>
      <c r="M129" s="274"/>
      <c r="N129" s="274"/>
      <c r="O129" s="274"/>
      <c r="P129" s="274"/>
      <c r="Q129" s="274"/>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BA129" s="274"/>
      <c r="BB129" s="274"/>
      <c r="BC129" s="274"/>
    </row>
    <row r="130" spans="1:55" x14ac:dyDescent="0.25">
      <c r="A130" s="261">
        <v>45870</v>
      </c>
      <c r="B130" s="258">
        <v>0</v>
      </c>
      <c r="C130" s="259">
        <v>0</v>
      </c>
      <c r="D130" s="258">
        <v>0</v>
      </c>
      <c r="E130" s="259">
        <v>0</v>
      </c>
      <c r="F130" s="258">
        <v>0</v>
      </c>
      <c r="G130" s="259">
        <v>0</v>
      </c>
      <c r="H130" s="258">
        <v>0</v>
      </c>
      <c r="I130" s="259">
        <v>0.5</v>
      </c>
      <c r="J130" s="258">
        <v>0.3</v>
      </c>
      <c r="K130" s="260">
        <v>0.3</v>
      </c>
      <c r="L130" s="283"/>
      <c r="M130" s="274"/>
      <c r="N130" s="274"/>
      <c r="O130" s="274"/>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c r="BA130" s="274"/>
      <c r="BB130" s="274"/>
      <c r="BC130" s="274"/>
    </row>
    <row r="131" spans="1:55" x14ac:dyDescent="0.25">
      <c r="A131" s="261">
        <v>45871</v>
      </c>
      <c r="B131" s="262">
        <v>0</v>
      </c>
      <c r="C131" s="263">
        <v>0</v>
      </c>
      <c r="D131" s="262">
        <v>0</v>
      </c>
      <c r="E131" s="263">
        <v>0</v>
      </c>
      <c r="F131" s="262">
        <v>0</v>
      </c>
      <c r="G131" s="263">
        <v>0</v>
      </c>
      <c r="H131" s="262">
        <v>0</v>
      </c>
      <c r="I131" s="263">
        <v>0.5</v>
      </c>
      <c r="J131" s="262">
        <v>0.3</v>
      </c>
      <c r="K131" s="264">
        <v>0.3</v>
      </c>
      <c r="L131" s="283"/>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274"/>
      <c r="BB131" s="274"/>
      <c r="BC131" s="274"/>
    </row>
    <row r="132" spans="1:55" x14ac:dyDescent="0.25">
      <c r="A132" s="261">
        <v>45872</v>
      </c>
      <c r="B132" s="262">
        <v>0</v>
      </c>
      <c r="C132" s="263">
        <v>0</v>
      </c>
      <c r="D132" s="262">
        <v>0</v>
      </c>
      <c r="E132" s="263">
        <v>0</v>
      </c>
      <c r="F132" s="262">
        <v>0</v>
      </c>
      <c r="G132" s="263">
        <v>0</v>
      </c>
      <c r="H132" s="262">
        <v>0</v>
      </c>
      <c r="I132" s="263">
        <v>0.5</v>
      </c>
      <c r="J132" s="262">
        <v>0.3</v>
      </c>
      <c r="K132" s="264">
        <v>0.3</v>
      </c>
      <c r="L132" s="283"/>
      <c r="M132" s="274"/>
      <c r="N132" s="274"/>
      <c r="O132" s="274"/>
      <c r="P132" s="274"/>
      <c r="Q132" s="274"/>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274"/>
      <c r="BB132" s="274"/>
      <c r="BC132" s="274"/>
    </row>
    <row r="133" spans="1:55" x14ac:dyDescent="0.25">
      <c r="A133" s="261">
        <v>45873</v>
      </c>
      <c r="B133" s="262">
        <v>0</v>
      </c>
      <c r="C133" s="263">
        <v>0.1</v>
      </c>
      <c r="D133" s="262">
        <v>0</v>
      </c>
      <c r="E133" s="263">
        <v>0</v>
      </c>
      <c r="F133" s="262">
        <v>0</v>
      </c>
      <c r="G133" s="263">
        <v>0</v>
      </c>
      <c r="H133" s="262">
        <v>0</v>
      </c>
      <c r="I133" s="263">
        <v>0.5</v>
      </c>
      <c r="J133" s="262">
        <v>0.3</v>
      </c>
      <c r="K133" s="264">
        <v>0.3</v>
      </c>
      <c r="L133" s="283"/>
      <c r="M133" s="274"/>
      <c r="N133" s="274"/>
      <c r="O133" s="274"/>
      <c r="P133" s="274"/>
      <c r="Q133" s="274"/>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274"/>
      <c r="BB133" s="274"/>
      <c r="BC133" s="274"/>
    </row>
    <row r="134" spans="1:55" x14ac:dyDescent="0.25">
      <c r="A134" s="261">
        <v>45874</v>
      </c>
      <c r="B134" s="262">
        <v>0</v>
      </c>
      <c r="C134" s="263">
        <v>0.1</v>
      </c>
      <c r="D134" s="262">
        <v>0</v>
      </c>
      <c r="E134" s="263">
        <v>0</v>
      </c>
      <c r="F134" s="262">
        <v>0</v>
      </c>
      <c r="G134" s="263">
        <v>0</v>
      </c>
      <c r="H134" s="262">
        <v>0</v>
      </c>
      <c r="I134" s="263">
        <v>0.5</v>
      </c>
      <c r="J134" s="262">
        <v>0.3</v>
      </c>
      <c r="K134" s="264">
        <v>0.3</v>
      </c>
      <c r="L134" s="283"/>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274"/>
      <c r="BB134" s="274"/>
      <c r="BC134" s="274"/>
    </row>
    <row r="135" spans="1:55" x14ac:dyDescent="0.25">
      <c r="A135" s="261">
        <v>45875</v>
      </c>
      <c r="B135" s="262">
        <v>0</v>
      </c>
      <c r="C135" s="263">
        <v>0.1</v>
      </c>
      <c r="D135" s="262">
        <v>0</v>
      </c>
      <c r="E135" s="263">
        <v>0</v>
      </c>
      <c r="F135" s="262">
        <v>0</v>
      </c>
      <c r="G135" s="263">
        <v>0</v>
      </c>
      <c r="H135" s="262">
        <v>0</v>
      </c>
      <c r="I135" s="263">
        <v>0.5</v>
      </c>
      <c r="J135" s="262">
        <v>0.3</v>
      </c>
      <c r="K135" s="264">
        <v>0.3</v>
      </c>
      <c r="L135" s="283"/>
      <c r="M135" s="274"/>
      <c r="N135" s="274"/>
      <c r="O135" s="274"/>
      <c r="P135" s="274"/>
      <c r="Q135" s="274"/>
      <c r="R135" s="274"/>
      <c r="S135" s="274"/>
      <c r="T135" s="274"/>
      <c r="U135" s="274"/>
      <c r="V135" s="274"/>
      <c r="W135" s="274"/>
      <c r="X135" s="274"/>
      <c r="Y135" s="274"/>
      <c r="Z135" s="274"/>
      <c r="AA135" s="274"/>
      <c r="AB135" s="274"/>
      <c r="AC135" s="274"/>
      <c r="AD135" s="274"/>
      <c r="AE135" s="274"/>
      <c r="AF135" s="274"/>
      <c r="AG135" s="274"/>
      <c r="AH135" s="274"/>
      <c r="AI135" s="274"/>
      <c r="AJ135" s="274"/>
      <c r="AK135" s="274"/>
      <c r="AL135" s="274"/>
      <c r="AM135" s="274"/>
      <c r="AN135" s="274"/>
      <c r="AO135" s="274"/>
      <c r="AP135" s="274"/>
      <c r="AQ135" s="274"/>
      <c r="AR135" s="274"/>
      <c r="AS135" s="274"/>
      <c r="AT135" s="274"/>
      <c r="AU135" s="274"/>
      <c r="AV135" s="274"/>
      <c r="AW135" s="274"/>
      <c r="AX135" s="274"/>
      <c r="AY135" s="274"/>
      <c r="AZ135" s="274"/>
      <c r="BA135" s="274"/>
      <c r="BB135" s="274"/>
      <c r="BC135" s="274"/>
    </row>
    <row r="136" spans="1:55" x14ac:dyDescent="0.25">
      <c r="A136" s="261">
        <v>45876</v>
      </c>
      <c r="B136" s="262">
        <v>0</v>
      </c>
      <c r="C136" s="263">
        <v>0.1</v>
      </c>
      <c r="D136" s="262">
        <v>0</v>
      </c>
      <c r="E136" s="263">
        <v>0</v>
      </c>
      <c r="F136" s="262">
        <v>0</v>
      </c>
      <c r="G136" s="263">
        <v>0</v>
      </c>
      <c r="H136" s="262">
        <v>0</v>
      </c>
      <c r="I136" s="263">
        <v>0.5</v>
      </c>
      <c r="J136" s="262">
        <v>0.3</v>
      </c>
      <c r="K136" s="264">
        <v>0.3</v>
      </c>
      <c r="L136" s="283"/>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c r="BA136" s="274"/>
      <c r="BB136" s="274"/>
      <c r="BC136" s="274"/>
    </row>
    <row r="137" spans="1:55" x14ac:dyDescent="0.25">
      <c r="A137" s="261">
        <v>45877</v>
      </c>
      <c r="B137" s="262">
        <v>0</v>
      </c>
      <c r="C137" s="263">
        <v>0.1</v>
      </c>
      <c r="D137" s="262">
        <v>0</v>
      </c>
      <c r="E137" s="263">
        <v>0</v>
      </c>
      <c r="F137" s="262">
        <v>0</v>
      </c>
      <c r="G137" s="263">
        <v>0</v>
      </c>
      <c r="H137" s="262">
        <v>0</v>
      </c>
      <c r="I137" s="263">
        <v>0.5</v>
      </c>
      <c r="J137" s="262">
        <v>0.3</v>
      </c>
      <c r="K137" s="264">
        <v>0.3</v>
      </c>
      <c r="L137" s="283"/>
      <c r="M137" s="274"/>
      <c r="N137" s="274"/>
      <c r="O137" s="274"/>
      <c r="P137" s="274"/>
      <c r="Q137" s="274"/>
      <c r="R137" s="274"/>
      <c r="S137" s="274"/>
      <c r="T137" s="274"/>
      <c r="U137" s="274"/>
      <c r="V137" s="274"/>
      <c r="W137" s="274"/>
      <c r="X137" s="274"/>
      <c r="Y137" s="274"/>
      <c r="Z137" s="274"/>
      <c r="AA137" s="274"/>
      <c r="AB137" s="274"/>
      <c r="AC137" s="274"/>
      <c r="AD137" s="274"/>
      <c r="AE137" s="274"/>
      <c r="AF137" s="274"/>
      <c r="AG137" s="274"/>
      <c r="AH137" s="274"/>
      <c r="AI137" s="274"/>
      <c r="AJ137" s="274"/>
      <c r="AK137" s="274"/>
      <c r="AL137" s="274"/>
      <c r="AM137" s="274"/>
      <c r="AN137" s="274"/>
      <c r="AO137" s="274"/>
      <c r="AP137" s="274"/>
      <c r="AQ137" s="274"/>
      <c r="AR137" s="274"/>
      <c r="AS137" s="274"/>
      <c r="AT137" s="274"/>
      <c r="AU137" s="274"/>
      <c r="AV137" s="274"/>
      <c r="AW137" s="274"/>
      <c r="AX137" s="274"/>
      <c r="AY137" s="274"/>
      <c r="AZ137" s="274"/>
      <c r="BA137" s="274"/>
      <c r="BB137" s="274"/>
      <c r="BC137" s="274"/>
    </row>
    <row r="138" spans="1:55" x14ac:dyDescent="0.25">
      <c r="A138" s="261">
        <v>45878</v>
      </c>
      <c r="B138" s="262">
        <v>0</v>
      </c>
      <c r="C138" s="263">
        <v>0.1</v>
      </c>
      <c r="D138" s="262">
        <v>0</v>
      </c>
      <c r="E138" s="263">
        <v>0</v>
      </c>
      <c r="F138" s="262">
        <v>0</v>
      </c>
      <c r="G138" s="263">
        <v>0</v>
      </c>
      <c r="H138" s="262">
        <v>0</v>
      </c>
      <c r="I138" s="263">
        <v>0.5</v>
      </c>
      <c r="J138" s="262">
        <v>0.3</v>
      </c>
      <c r="K138" s="264">
        <v>0.3</v>
      </c>
      <c r="L138" s="283"/>
      <c r="M138" s="274"/>
      <c r="N138" s="274"/>
      <c r="O138" s="274"/>
      <c r="P138" s="274"/>
      <c r="Q138" s="274"/>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4"/>
      <c r="AN138" s="274"/>
      <c r="AO138" s="274"/>
      <c r="AP138" s="274"/>
      <c r="AQ138" s="274"/>
      <c r="AR138" s="274"/>
      <c r="AS138" s="274"/>
      <c r="AT138" s="274"/>
      <c r="AU138" s="274"/>
      <c r="AV138" s="274"/>
      <c r="AW138" s="274"/>
      <c r="AX138" s="274"/>
      <c r="AY138" s="274"/>
      <c r="AZ138" s="274"/>
      <c r="BA138" s="274"/>
      <c r="BB138" s="274"/>
      <c r="BC138" s="274"/>
    </row>
    <row r="139" spans="1:55" x14ac:dyDescent="0.25">
      <c r="A139" s="261">
        <v>45879</v>
      </c>
      <c r="B139" s="262">
        <v>0</v>
      </c>
      <c r="C139" s="263">
        <v>0.1</v>
      </c>
      <c r="D139" s="262">
        <v>0</v>
      </c>
      <c r="E139" s="263">
        <v>0</v>
      </c>
      <c r="F139" s="262">
        <v>0</v>
      </c>
      <c r="G139" s="263">
        <v>0</v>
      </c>
      <c r="H139" s="262">
        <v>0</v>
      </c>
      <c r="I139" s="263">
        <v>0.5</v>
      </c>
      <c r="J139" s="262">
        <v>0.3</v>
      </c>
      <c r="K139" s="264">
        <v>0.3</v>
      </c>
      <c r="L139" s="283"/>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4"/>
      <c r="AY139" s="274"/>
      <c r="AZ139" s="274"/>
      <c r="BA139" s="274"/>
      <c r="BB139" s="274"/>
      <c r="BC139" s="274"/>
    </row>
    <row r="140" spans="1:55" x14ac:dyDescent="0.25">
      <c r="A140" s="261">
        <v>45880</v>
      </c>
      <c r="B140" s="262">
        <v>0</v>
      </c>
      <c r="C140" s="263">
        <v>0.1</v>
      </c>
      <c r="D140" s="262">
        <v>0</v>
      </c>
      <c r="E140" s="263">
        <v>0</v>
      </c>
      <c r="F140" s="262">
        <v>0</v>
      </c>
      <c r="G140" s="263">
        <v>0</v>
      </c>
      <c r="H140" s="262">
        <v>0</v>
      </c>
      <c r="I140" s="263">
        <v>0.5</v>
      </c>
      <c r="J140" s="262">
        <v>0.3</v>
      </c>
      <c r="K140" s="264">
        <v>0.3</v>
      </c>
      <c r="L140" s="283"/>
      <c r="M140" s="274"/>
      <c r="N140" s="274"/>
      <c r="O140" s="274"/>
      <c r="P140" s="274"/>
      <c r="Q140" s="274"/>
      <c r="R140" s="274"/>
      <c r="S140" s="274"/>
      <c r="T140" s="274"/>
      <c r="U140" s="274"/>
      <c r="V140" s="274"/>
      <c r="W140" s="274"/>
      <c r="X140" s="274"/>
      <c r="Y140" s="274"/>
      <c r="Z140" s="274"/>
      <c r="AA140" s="274"/>
      <c r="AB140" s="274"/>
      <c r="AC140" s="274"/>
      <c r="AD140" s="274"/>
      <c r="AE140" s="274"/>
      <c r="AF140" s="274"/>
      <c r="AG140" s="274"/>
      <c r="AH140" s="274"/>
      <c r="AI140" s="274"/>
      <c r="AJ140" s="274"/>
      <c r="AK140" s="274"/>
      <c r="AL140" s="274"/>
      <c r="AM140" s="274"/>
      <c r="AN140" s="274"/>
      <c r="AO140" s="274"/>
      <c r="AP140" s="274"/>
      <c r="AQ140" s="274"/>
      <c r="AR140" s="274"/>
      <c r="AS140" s="274"/>
      <c r="AT140" s="274"/>
      <c r="AU140" s="274"/>
      <c r="AV140" s="274"/>
      <c r="AW140" s="274"/>
      <c r="AX140" s="274"/>
      <c r="AY140" s="274"/>
      <c r="AZ140" s="274"/>
      <c r="BA140" s="274"/>
      <c r="BB140" s="274"/>
      <c r="BC140" s="274"/>
    </row>
    <row r="141" spans="1:55" x14ac:dyDescent="0.25">
      <c r="A141" s="261">
        <v>45881</v>
      </c>
      <c r="B141" s="262">
        <v>0</v>
      </c>
      <c r="C141" s="263">
        <v>0.1</v>
      </c>
      <c r="D141" s="262">
        <v>0</v>
      </c>
      <c r="E141" s="263">
        <v>0</v>
      </c>
      <c r="F141" s="262">
        <v>0</v>
      </c>
      <c r="G141" s="263">
        <v>0</v>
      </c>
      <c r="H141" s="262">
        <v>0</v>
      </c>
      <c r="I141" s="263">
        <v>0.5</v>
      </c>
      <c r="J141" s="262">
        <v>0.3</v>
      </c>
      <c r="K141" s="264">
        <v>0.3</v>
      </c>
      <c r="L141" s="283"/>
      <c r="M141" s="274"/>
      <c r="N141" s="274"/>
      <c r="O141" s="274"/>
      <c r="P141" s="274"/>
      <c r="Q141" s="274"/>
      <c r="R141" s="274"/>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274"/>
      <c r="BB141" s="274"/>
      <c r="BC141" s="274"/>
    </row>
    <row r="142" spans="1:55" x14ac:dyDescent="0.25">
      <c r="A142" s="261">
        <v>45882</v>
      </c>
      <c r="B142" s="262">
        <v>0</v>
      </c>
      <c r="C142" s="263">
        <v>0.1</v>
      </c>
      <c r="D142" s="262">
        <v>0</v>
      </c>
      <c r="E142" s="263">
        <v>0</v>
      </c>
      <c r="F142" s="262">
        <v>0</v>
      </c>
      <c r="G142" s="263">
        <v>0</v>
      </c>
      <c r="H142" s="262">
        <v>0</v>
      </c>
      <c r="I142" s="263">
        <v>0.5</v>
      </c>
      <c r="J142" s="262">
        <v>0.3</v>
      </c>
      <c r="K142" s="264">
        <v>0.3</v>
      </c>
      <c r="L142" s="283"/>
      <c r="M142" s="274"/>
      <c r="N142" s="274"/>
      <c r="O142" s="274"/>
      <c r="P142" s="274"/>
      <c r="Q142" s="274"/>
      <c r="R142" s="274"/>
      <c r="S142" s="274"/>
      <c r="T142" s="274"/>
      <c r="U142" s="274"/>
      <c r="V142" s="274"/>
      <c r="W142" s="274"/>
      <c r="X142" s="274"/>
      <c r="Y142" s="274"/>
      <c r="Z142" s="274"/>
      <c r="AA142" s="274"/>
      <c r="AB142" s="274"/>
      <c r="AC142" s="274"/>
      <c r="AD142" s="274"/>
      <c r="AE142" s="274"/>
      <c r="AF142" s="274"/>
      <c r="AG142" s="274"/>
      <c r="AH142" s="274"/>
      <c r="AI142" s="274"/>
      <c r="AJ142" s="274"/>
      <c r="AK142" s="274"/>
      <c r="AL142" s="274"/>
      <c r="AM142" s="274"/>
      <c r="AN142" s="274"/>
      <c r="AO142" s="274"/>
      <c r="AP142" s="274"/>
      <c r="AQ142" s="274"/>
      <c r="AR142" s="274"/>
      <c r="AS142" s="274"/>
      <c r="AT142" s="274"/>
      <c r="AU142" s="274"/>
      <c r="AV142" s="274"/>
      <c r="AW142" s="274"/>
      <c r="AX142" s="274"/>
      <c r="AY142" s="274"/>
      <c r="AZ142" s="274"/>
      <c r="BA142" s="274"/>
      <c r="BB142" s="274"/>
      <c r="BC142" s="274"/>
    </row>
    <row r="143" spans="1:55" x14ac:dyDescent="0.25">
      <c r="A143" s="261">
        <v>45883</v>
      </c>
      <c r="B143" s="262">
        <v>0</v>
      </c>
      <c r="C143" s="263">
        <v>0.1</v>
      </c>
      <c r="D143" s="262">
        <v>0</v>
      </c>
      <c r="E143" s="263">
        <v>0</v>
      </c>
      <c r="F143" s="262">
        <v>0</v>
      </c>
      <c r="G143" s="263">
        <v>0</v>
      </c>
      <c r="H143" s="262">
        <v>0</v>
      </c>
      <c r="I143" s="263">
        <v>0.5</v>
      </c>
      <c r="J143" s="262">
        <v>0.3</v>
      </c>
      <c r="K143" s="264">
        <v>0.3</v>
      </c>
      <c r="L143" s="283"/>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row>
    <row r="144" spans="1:55" x14ac:dyDescent="0.25">
      <c r="A144" s="261">
        <v>45884</v>
      </c>
      <c r="B144" s="262">
        <v>0</v>
      </c>
      <c r="C144" s="263">
        <v>0.1</v>
      </c>
      <c r="D144" s="262">
        <v>0</v>
      </c>
      <c r="E144" s="263">
        <v>0</v>
      </c>
      <c r="F144" s="262">
        <v>0</v>
      </c>
      <c r="G144" s="263">
        <v>0</v>
      </c>
      <c r="H144" s="262">
        <v>0</v>
      </c>
      <c r="I144" s="263">
        <v>0.5</v>
      </c>
      <c r="J144" s="262">
        <v>0.3</v>
      </c>
      <c r="K144" s="264">
        <v>0.3</v>
      </c>
      <c r="L144" s="283"/>
      <c r="M144" s="274"/>
      <c r="N144" s="274"/>
      <c r="O144" s="274"/>
      <c r="P144" s="274"/>
      <c r="Q144" s="274"/>
      <c r="R144" s="274"/>
      <c r="S144" s="274"/>
      <c r="T144" s="274"/>
      <c r="U144" s="274"/>
      <c r="V144" s="274"/>
      <c r="W144" s="274"/>
      <c r="X144" s="274"/>
      <c r="Y144" s="274"/>
      <c r="Z144" s="274"/>
      <c r="AA144" s="274"/>
      <c r="AB144" s="274"/>
      <c r="AC144" s="274"/>
      <c r="AD144" s="274"/>
      <c r="AE144" s="274"/>
      <c r="AF144" s="274"/>
      <c r="AG144" s="274"/>
      <c r="AH144" s="274"/>
      <c r="AI144" s="274"/>
      <c r="AJ144" s="274"/>
      <c r="AK144" s="274"/>
      <c r="AL144" s="274"/>
      <c r="AM144" s="274"/>
      <c r="AN144" s="274"/>
      <c r="AO144" s="274"/>
      <c r="AP144" s="274"/>
      <c r="AQ144" s="274"/>
      <c r="AR144" s="274"/>
      <c r="AS144" s="274"/>
      <c r="AT144" s="274"/>
      <c r="AU144" s="274"/>
      <c r="AV144" s="274"/>
      <c r="AW144" s="274"/>
      <c r="AX144" s="274"/>
      <c r="AY144" s="274"/>
      <c r="AZ144" s="274"/>
      <c r="BA144" s="274"/>
      <c r="BB144" s="274"/>
      <c r="BC144" s="274"/>
    </row>
    <row r="145" spans="1:55" x14ac:dyDescent="0.25">
      <c r="A145" s="261">
        <v>45885</v>
      </c>
      <c r="B145" s="262">
        <v>0</v>
      </c>
      <c r="C145" s="263">
        <v>0.1</v>
      </c>
      <c r="D145" s="262">
        <v>0</v>
      </c>
      <c r="E145" s="263">
        <v>0</v>
      </c>
      <c r="F145" s="262">
        <v>0</v>
      </c>
      <c r="G145" s="263">
        <v>0</v>
      </c>
      <c r="H145" s="262">
        <v>0</v>
      </c>
      <c r="I145" s="263">
        <v>0.5</v>
      </c>
      <c r="J145" s="262">
        <v>0.2</v>
      </c>
      <c r="K145" s="264">
        <v>0.3</v>
      </c>
      <c r="L145" s="283"/>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274"/>
      <c r="BB145" s="274"/>
      <c r="BC145" s="274"/>
    </row>
    <row r="146" spans="1:55" x14ac:dyDescent="0.25">
      <c r="A146" s="261">
        <v>45886</v>
      </c>
      <c r="B146" s="262">
        <v>0</v>
      </c>
      <c r="C146" s="263">
        <v>0.1</v>
      </c>
      <c r="D146" s="262">
        <v>0</v>
      </c>
      <c r="E146" s="263">
        <v>0</v>
      </c>
      <c r="F146" s="262">
        <v>0</v>
      </c>
      <c r="G146" s="263">
        <v>0</v>
      </c>
      <c r="H146" s="262">
        <v>0</v>
      </c>
      <c r="I146" s="263">
        <v>0.5</v>
      </c>
      <c r="J146" s="262">
        <v>0.2</v>
      </c>
      <c r="K146" s="264">
        <v>0.3</v>
      </c>
      <c r="L146" s="283"/>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row>
    <row r="147" spans="1:55" x14ac:dyDescent="0.25">
      <c r="A147" s="261">
        <v>45887</v>
      </c>
      <c r="B147" s="262">
        <v>0</v>
      </c>
      <c r="C147" s="263">
        <v>0.2</v>
      </c>
      <c r="D147" s="262">
        <v>0</v>
      </c>
      <c r="E147" s="263">
        <v>0</v>
      </c>
      <c r="F147" s="262">
        <v>0</v>
      </c>
      <c r="G147" s="263">
        <v>0</v>
      </c>
      <c r="H147" s="262">
        <v>0</v>
      </c>
      <c r="I147" s="263">
        <v>0.5</v>
      </c>
      <c r="J147" s="262">
        <v>0.2</v>
      </c>
      <c r="K147" s="264">
        <v>0.3</v>
      </c>
      <c r="L147" s="283"/>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c r="BB147" s="274"/>
      <c r="BC147" s="274"/>
    </row>
    <row r="148" spans="1:55" x14ac:dyDescent="0.25">
      <c r="A148" s="261">
        <v>45888</v>
      </c>
      <c r="B148" s="262">
        <v>0</v>
      </c>
      <c r="C148" s="263">
        <v>0.2</v>
      </c>
      <c r="D148" s="262">
        <v>0</v>
      </c>
      <c r="E148" s="263">
        <v>0</v>
      </c>
      <c r="F148" s="262">
        <v>0</v>
      </c>
      <c r="G148" s="263">
        <v>0</v>
      </c>
      <c r="H148" s="262">
        <v>0</v>
      </c>
      <c r="I148" s="263">
        <v>0.5</v>
      </c>
      <c r="J148" s="262">
        <v>0.2</v>
      </c>
      <c r="K148" s="264">
        <v>0.3</v>
      </c>
      <c r="L148" s="283"/>
      <c r="M148" s="274"/>
      <c r="N148" s="274"/>
      <c r="O148" s="274"/>
      <c r="P148" s="274"/>
      <c r="Q148" s="274"/>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274"/>
      <c r="BB148" s="274"/>
      <c r="BC148" s="274"/>
    </row>
    <row r="149" spans="1:55" x14ac:dyDescent="0.25">
      <c r="A149" s="261">
        <v>45889</v>
      </c>
      <c r="B149" s="262">
        <v>0</v>
      </c>
      <c r="C149" s="263">
        <v>0.2</v>
      </c>
      <c r="D149" s="262">
        <v>0</v>
      </c>
      <c r="E149" s="263">
        <v>0</v>
      </c>
      <c r="F149" s="262">
        <v>0</v>
      </c>
      <c r="G149" s="263">
        <v>0</v>
      </c>
      <c r="H149" s="262">
        <v>0</v>
      </c>
      <c r="I149" s="263">
        <v>0.5</v>
      </c>
      <c r="J149" s="262">
        <v>0.2</v>
      </c>
      <c r="K149" s="264">
        <v>0.3</v>
      </c>
      <c r="L149" s="283"/>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274"/>
      <c r="BB149" s="274"/>
      <c r="BC149" s="274"/>
    </row>
    <row r="150" spans="1:55" x14ac:dyDescent="0.25">
      <c r="A150" s="261">
        <v>45890</v>
      </c>
      <c r="B150" s="262">
        <v>0</v>
      </c>
      <c r="C150" s="263">
        <v>0.2</v>
      </c>
      <c r="D150" s="262">
        <v>0</v>
      </c>
      <c r="E150" s="263">
        <v>0</v>
      </c>
      <c r="F150" s="262">
        <v>0</v>
      </c>
      <c r="G150" s="263">
        <v>0</v>
      </c>
      <c r="H150" s="262">
        <v>0</v>
      </c>
      <c r="I150" s="263">
        <v>0.5</v>
      </c>
      <c r="J150" s="262">
        <v>0.2</v>
      </c>
      <c r="K150" s="264">
        <v>0.3</v>
      </c>
      <c r="L150" s="283"/>
      <c r="M150" s="274"/>
      <c r="N150" s="274"/>
      <c r="O150" s="274"/>
      <c r="P150" s="274"/>
      <c r="Q150" s="274"/>
      <c r="R150" s="274"/>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274"/>
      <c r="BB150" s="274"/>
      <c r="BC150" s="274"/>
    </row>
    <row r="151" spans="1:55" x14ac:dyDescent="0.25">
      <c r="A151" s="261">
        <v>45891</v>
      </c>
      <c r="B151" s="262">
        <v>0</v>
      </c>
      <c r="C151" s="263">
        <v>0.2</v>
      </c>
      <c r="D151" s="262">
        <v>0</v>
      </c>
      <c r="E151" s="263">
        <v>0</v>
      </c>
      <c r="F151" s="262">
        <v>0</v>
      </c>
      <c r="G151" s="263">
        <v>0</v>
      </c>
      <c r="H151" s="262">
        <v>0</v>
      </c>
      <c r="I151" s="263">
        <v>0.5</v>
      </c>
      <c r="J151" s="262">
        <v>0.2</v>
      </c>
      <c r="K151" s="264">
        <v>0.3</v>
      </c>
      <c r="L151" s="283"/>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274"/>
      <c r="BB151" s="274"/>
      <c r="BC151" s="274"/>
    </row>
    <row r="152" spans="1:55" x14ac:dyDescent="0.25">
      <c r="A152" s="261">
        <v>45892</v>
      </c>
      <c r="B152" s="262">
        <v>0</v>
      </c>
      <c r="C152" s="263">
        <v>0.2</v>
      </c>
      <c r="D152" s="262">
        <v>0</v>
      </c>
      <c r="E152" s="263">
        <v>0</v>
      </c>
      <c r="F152" s="262">
        <v>0</v>
      </c>
      <c r="G152" s="263">
        <v>0</v>
      </c>
      <c r="H152" s="262">
        <v>0</v>
      </c>
      <c r="I152" s="263">
        <v>0.5</v>
      </c>
      <c r="J152" s="262">
        <v>0.2</v>
      </c>
      <c r="K152" s="264">
        <v>0.3</v>
      </c>
      <c r="L152" s="283"/>
      <c r="M152" s="274"/>
      <c r="N152" s="274"/>
      <c r="O152" s="274"/>
      <c r="P152" s="274"/>
      <c r="Q152" s="274"/>
      <c r="R152" s="274"/>
      <c r="S152" s="274"/>
      <c r="T152" s="274"/>
      <c r="U152" s="274"/>
      <c r="V152" s="274"/>
      <c r="W152" s="274"/>
      <c r="X152" s="274"/>
      <c r="Y152" s="274"/>
      <c r="Z152" s="274"/>
      <c r="AA152" s="274"/>
      <c r="AB152" s="274"/>
      <c r="AC152" s="274"/>
      <c r="AD152" s="274"/>
      <c r="AE152" s="274"/>
      <c r="AF152" s="274"/>
      <c r="AG152" s="274"/>
      <c r="AH152" s="274"/>
      <c r="AI152" s="274"/>
      <c r="AJ152" s="274"/>
      <c r="AK152" s="274"/>
      <c r="AL152" s="274"/>
      <c r="AM152" s="274"/>
      <c r="AN152" s="274"/>
      <c r="AO152" s="274"/>
      <c r="AP152" s="274"/>
      <c r="AQ152" s="274"/>
      <c r="AR152" s="274"/>
      <c r="AS152" s="274"/>
      <c r="AT152" s="274"/>
      <c r="AU152" s="274"/>
      <c r="AV152" s="274"/>
      <c r="AW152" s="274"/>
      <c r="AX152" s="274"/>
      <c r="AY152" s="274"/>
      <c r="AZ152" s="274"/>
      <c r="BA152" s="274"/>
      <c r="BB152" s="274"/>
      <c r="BC152" s="274"/>
    </row>
    <row r="153" spans="1:55" x14ac:dyDescent="0.25">
      <c r="A153" s="261">
        <v>45893</v>
      </c>
      <c r="B153" s="262">
        <v>0</v>
      </c>
      <c r="C153" s="263">
        <v>0.2</v>
      </c>
      <c r="D153" s="262">
        <v>0</v>
      </c>
      <c r="E153" s="263">
        <v>0</v>
      </c>
      <c r="F153" s="262">
        <v>0</v>
      </c>
      <c r="G153" s="263">
        <v>0</v>
      </c>
      <c r="H153" s="262">
        <v>0</v>
      </c>
      <c r="I153" s="263">
        <v>0.5</v>
      </c>
      <c r="J153" s="262">
        <v>0.2</v>
      </c>
      <c r="K153" s="264">
        <v>0.3</v>
      </c>
      <c r="L153" s="283"/>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4"/>
      <c r="AY153" s="274"/>
      <c r="AZ153" s="274"/>
      <c r="BA153" s="274"/>
      <c r="BB153" s="274"/>
      <c r="BC153" s="274"/>
    </row>
    <row r="154" spans="1:55" x14ac:dyDescent="0.25">
      <c r="A154" s="261">
        <v>45894</v>
      </c>
      <c r="B154" s="262">
        <v>0</v>
      </c>
      <c r="C154" s="263">
        <v>0.2</v>
      </c>
      <c r="D154" s="262">
        <v>0</v>
      </c>
      <c r="E154" s="263">
        <v>0</v>
      </c>
      <c r="F154" s="262">
        <v>0</v>
      </c>
      <c r="G154" s="263">
        <v>0</v>
      </c>
      <c r="H154" s="262">
        <v>0</v>
      </c>
      <c r="I154" s="263">
        <v>0.5</v>
      </c>
      <c r="J154" s="262">
        <v>0.4</v>
      </c>
      <c r="K154" s="264">
        <v>0.65</v>
      </c>
      <c r="L154" s="283"/>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4"/>
      <c r="AX154" s="274"/>
      <c r="AY154" s="274"/>
      <c r="AZ154" s="274"/>
      <c r="BA154" s="274"/>
      <c r="BB154" s="274"/>
      <c r="BC154" s="274"/>
    </row>
    <row r="155" spans="1:55" x14ac:dyDescent="0.25">
      <c r="A155" s="261">
        <v>45895</v>
      </c>
      <c r="B155" s="262">
        <v>0</v>
      </c>
      <c r="C155" s="263">
        <v>0.2</v>
      </c>
      <c r="D155" s="262">
        <v>0</v>
      </c>
      <c r="E155" s="263">
        <v>0</v>
      </c>
      <c r="F155" s="262">
        <v>0</v>
      </c>
      <c r="G155" s="263">
        <v>0</v>
      </c>
      <c r="H155" s="262">
        <v>0</v>
      </c>
      <c r="I155" s="263">
        <v>0.5</v>
      </c>
      <c r="J155" s="262">
        <v>0.4</v>
      </c>
      <c r="K155" s="264">
        <v>0.65</v>
      </c>
      <c r="L155" s="283"/>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c r="BB155" s="274"/>
      <c r="BC155" s="274"/>
    </row>
    <row r="156" spans="1:55" x14ac:dyDescent="0.25">
      <c r="A156" s="261">
        <v>45896</v>
      </c>
      <c r="B156" s="262">
        <v>0</v>
      </c>
      <c r="C156" s="263">
        <v>0.2</v>
      </c>
      <c r="D156" s="262">
        <v>0</v>
      </c>
      <c r="E156" s="263">
        <v>0</v>
      </c>
      <c r="F156" s="262">
        <v>0</v>
      </c>
      <c r="G156" s="263">
        <v>0</v>
      </c>
      <c r="H156" s="262">
        <v>0</v>
      </c>
      <c r="I156" s="263">
        <v>0.5</v>
      </c>
      <c r="J156" s="262">
        <v>0.4</v>
      </c>
      <c r="K156" s="264">
        <v>0.65</v>
      </c>
      <c r="L156" s="283"/>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4"/>
      <c r="BC156" s="274"/>
    </row>
    <row r="157" spans="1:55" x14ac:dyDescent="0.25">
      <c r="A157" s="261">
        <v>45897</v>
      </c>
      <c r="B157" s="262">
        <v>0</v>
      </c>
      <c r="C157" s="263">
        <v>0.2</v>
      </c>
      <c r="D157" s="262">
        <v>0</v>
      </c>
      <c r="E157" s="263">
        <v>0</v>
      </c>
      <c r="F157" s="262">
        <v>0</v>
      </c>
      <c r="G157" s="263">
        <v>0</v>
      </c>
      <c r="H157" s="262">
        <v>0</v>
      </c>
      <c r="I157" s="263">
        <v>0.5</v>
      </c>
      <c r="J157" s="262">
        <v>0.4</v>
      </c>
      <c r="K157" s="264">
        <v>0.65</v>
      </c>
      <c r="L157" s="283"/>
      <c r="M157" s="274"/>
      <c r="N157" s="274"/>
      <c r="O157" s="274"/>
      <c r="P157" s="274"/>
      <c r="Q157" s="274"/>
      <c r="R157" s="274"/>
      <c r="S157" s="274"/>
      <c r="T157" s="274"/>
      <c r="U157" s="274"/>
      <c r="V157" s="274"/>
      <c r="W157" s="274"/>
      <c r="X157" s="274"/>
      <c r="Y157" s="274"/>
      <c r="Z157" s="274"/>
      <c r="AA157" s="274"/>
      <c r="AB157" s="274"/>
      <c r="AC157" s="274"/>
      <c r="AD157" s="274"/>
      <c r="AE157" s="274"/>
      <c r="AF157" s="274"/>
      <c r="AG157" s="274"/>
      <c r="AH157" s="274"/>
      <c r="AI157" s="274"/>
      <c r="AJ157" s="274"/>
      <c r="AK157" s="274"/>
      <c r="AL157" s="274"/>
      <c r="AM157" s="274"/>
      <c r="AN157" s="274"/>
      <c r="AO157" s="274"/>
      <c r="AP157" s="274"/>
      <c r="AQ157" s="274"/>
      <c r="AR157" s="274"/>
      <c r="AS157" s="274"/>
      <c r="AT157" s="274"/>
      <c r="AU157" s="274"/>
      <c r="AV157" s="274"/>
      <c r="AW157" s="274"/>
      <c r="AX157" s="274"/>
      <c r="AY157" s="274"/>
      <c r="AZ157" s="274"/>
      <c r="BA157" s="274"/>
      <c r="BB157" s="274"/>
      <c r="BC157" s="274"/>
    </row>
    <row r="158" spans="1:55" x14ac:dyDescent="0.25">
      <c r="A158" s="261">
        <v>45898</v>
      </c>
      <c r="B158" s="262">
        <v>0</v>
      </c>
      <c r="C158" s="263">
        <v>0.2</v>
      </c>
      <c r="D158" s="262">
        <v>0</v>
      </c>
      <c r="E158" s="263">
        <v>0</v>
      </c>
      <c r="F158" s="262">
        <v>0</v>
      </c>
      <c r="G158" s="263">
        <v>0</v>
      </c>
      <c r="H158" s="262">
        <v>0</v>
      </c>
      <c r="I158" s="263">
        <v>0.5</v>
      </c>
      <c r="J158" s="262">
        <v>0.4</v>
      </c>
      <c r="K158" s="264">
        <v>0.65</v>
      </c>
      <c r="L158" s="283"/>
      <c r="M158" s="274"/>
      <c r="N158" s="274"/>
      <c r="O158" s="274"/>
      <c r="P158" s="274"/>
      <c r="Q158" s="274"/>
      <c r="R158" s="274"/>
      <c r="S158" s="274"/>
      <c r="T158" s="274"/>
      <c r="U158" s="274"/>
      <c r="V158" s="274"/>
      <c r="W158" s="274"/>
      <c r="X158" s="274"/>
      <c r="Y158" s="274"/>
      <c r="Z158" s="274"/>
      <c r="AA158" s="274"/>
      <c r="AB158" s="274"/>
      <c r="AC158" s="274"/>
      <c r="AD158" s="274"/>
      <c r="AE158" s="274"/>
      <c r="AF158" s="274"/>
      <c r="AG158" s="274"/>
      <c r="AH158" s="274"/>
      <c r="AI158" s="274"/>
      <c r="AJ158" s="274"/>
      <c r="AK158" s="274"/>
      <c r="AL158" s="274"/>
      <c r="AM158" s="274"/>
      <c r="AN158" s="274"/>
      <c r="AO158" s="274"/>
      <c r="AP158" s="274"/>
      <c r="AQ158" s="274"/>
      <c r="AR158" s="274"/>
      <c r="AS158" s="274"/>
      <c r="AT158" s="274"/>
      <c r="AU158" s="274"/>
      <c r="AV158" s="274"/>
      <c r="AW158" s="274"/>
      <c r="AX158" s="274"/>
      <c r="AY158" s="274"/>
      <c r="AZ158" s="274"/>
      <c r="BA158" s="274"/>
      <c r="BB158" s="274"/>
      <c r="BC158" s="274"/>
    </row>
    <row r="159" spans="1:55" x14ac:dyDescent="0.25">
      <c r="A159" s="261">
        <v>45899</v>
      </c>
      <c r="B159" s="262">
        <v>0</v>
      </c>
      <c r="C159" s="263">
        <v>0</v>
      </c>
      <c r="D159" s="262">
        <v>0</v>
      </c>
      <c r="E159" s="263">
        <v>0</v>
      </c>
      <c r="F159" s="262">
        <v>0</v>
      </c>
      <c r="G159" s="263">
        <v>0</v>
      </c>
      <c r="H159" s="262">
        <v>0</v>
      </c>
      <c r="I159" s="263">
        <v>0.5</v>
      </c>
      <c r="J159" s="262">
        <v>0.4</v>
      </c>
      <c r="K159" s="264">
        <v>0.65</v>
      </c>
      <c r="L159" s="283"/>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row>
    <row r="160" spans="1:55" ht="13" thickBot="1" x14ac:dyDescent="0.3">
      <c r="A160" s="261">
        <v>45900</v>
      </c>
      <c r="B160" s="265">
        <v>0</v>
      </c>
      <c r="C160" s="266">
        <v>0</v>
      </c>
      <c r="D160" s="265">
        <v>0</v>
      </c>
      <c r="E160" s="266">
        <v>0</v>
      </c>
      <c r="F160" s="265">
        <v>0</v>
      </c>
      <c r="G160" s="266">
        <v>0</v>
      </c>
      <c r="H160" s="265">
        <v>0</v>
      </c>
      <c r="I160" s="266">
        <v>0.5</v>
      </c>
      <c r="J160" s="265">
        <v>0.4</v>
      </c>
      <c r="K160" s="267">
        <v>0.65</v>
      </c>
      <c r="L160" s="283"/>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row>
    <row r="161" spans="1:55" x14ac:dyDescent="0.25">
      <c r="A161" s="261">
        <v>45901</v>
      </c>
      <c r="B161" s="258">
        <v>0</v>
      </c>
      <c r="C161" s="259">
        <v>0</v>
      </c>
      <c r="D161" s="258">
        <v>0.1</v>
      </c>
      <c r="E161" s="259">
        <v>0</v>
      </c>
      <c r="F161" s="258">
        <v>0</v>
      </c>
      <c r="G161" s="259">
        <v>0</v>
      </c>
      <c r="H161" s="258">
        <v>0</v>
      </c>
      <c r="I161" s="259">
        <v>0.5</v>
      </c>
      <c r="J161" s="258">
        <v>0.4</v>
      </c>
      <c r="K161" s="260">
        <v>0.65</v>
      </c>
      <c r="L161" s="283"/>
      <c r="M161" s="274"/>
      <c r="N161" s="274"/>
      <c r="O161" s="274"/>
      <c r="P161" s="274"/>
      <c r="Q161" s="274"/>
      <c r="R161" s="274"/>
      <c r="S161" s="274"/>
      <c r="T161" s="274"/>
      <c r="U161" s="274"/>
      <c r="V161" s="274"/>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4"/>
      <c r="AY161" s="274"/>
      <c r="AZ161" s="274"/>
      <c r="BA161" s="274"/>
      <c r="BB161" s="274"/>
      <c r="BC161" s="274"/>
    </row>
    <row r="162" spans="1:55" x14ac:dyDescent="0.25">
      <c r="A162" s="261">
        <v>45902</v>
      </c>
      <c r="B162" s="262">
        <v>0</v>
      </c>
      <c r="C162" s="263">
        <v>0</v>
      </c>
      <c r="D162" s="262">
        <v>0.1</v>
      </c>
      <c r="E162" s="263">
        <v>0</v>
      </c>
      <c r="F162" s="262">
        <v>0</v>
      </c>
      <c r="G162" s="263">
        <v>0</v>
      </c>
      <c r="H162" s="262">
        <v>0</v>
      </c>
      <c r="I162" s="263">
        <v>0.5</v>
      </c>
      <c r="J162" s="262">
        <v>0.4</v>
      </c>
      <c r="K162" s="264">
        <v>0.65</v>
      </c>
      <c r="L162" s="283"/>
      <c r="M162" s="274"/>
      <c r="N162" s="274"/>
      <c r="O162" s="274"/>
      <c r="P162" s="274"/>
      <c r="Q162" s="274"/>
      <c r="R162" s="274"/>
      <c r="S162" s="274"/>
      <c r="T162" s="274"/>
      <c r="U162" s="274"/>
      <c r="V162" s="274"/>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row>
    <row r="163" spans="1:55" x14ac:dyDescent="0.25">
      <c r="A163" s="261">
        <v>45903</v>
      </c>
      <c r="B163" s="262">
        <v>0</v>
      </c>
      <c r="C163" s="263">
        <v>0</v>
      </c>
      <c r="D163" s="262">
        <v>0.1</v>
      </c>
      <c r="E163" s="263">
        <v>0</v>
      </c>
      <c r="F163" s="262">
        <v>0</v>
      </c>
      <c r="G163" s="263">
        <v>0</v>
      </c>
      <c r="H163" s="262">
        <v>0</v>
      </c>
      <c r="I163" s="263">
        <v>0.5</v>
      </c>
      <c r="J163" s="262">
        <v>0.4</v>
      </c>
      <c r="K163" s="264">
        <v>0.65</v>
      </c>
      <c r="L163" s="283"/>
      <c r="M163" s="274"/>
      <c r="N163" s="274"/>
      <c r="O163" s="274"/>
      <c r="P163" s="274"/>
      <c r="Q163" s="274"/>
      <c r="R163" s="274"/>
      <c r="S163" s="274"/>
      <c r="T163" s="274"/>
      <c r="U163" s="274"/>
      <c r="V163" s="274"/>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row>
    <row r="164" spans="1:55" x14ac:dyDescent="0.25">
      <c r="A164" s="261">
        <v>45904</v>
      </c>
      <c r="B164" s="262">
        <v>0</v>
      </c>
      <c r="C164" s="263">
        <v>0</v>
      </c>
      <c r="D164" s="262">
        <v>0.1</v>
      </c>
      <c r="E164" s="263">
        <v>0</v>
      </c>
      <c r="F164" s="262">
        <v>0</v>
      </c>
      <c r="G164" s="263">
        <v>0</v>
      </c>
      <c r="H164" s="262">
        <v>0</v>
      </c>
      <c r="I164" s="263">
        <v>0.5</v>
      </c>
      <c r="J164" s="262">
        <v>0.4</v>
      </c>
      <c r="K164" s="264">
        <v>0.65</v>
      </c>
      <c r="L164" s="283"/>
      <c r="M164" s="274"/>
      <c r="N164" s="274"/>
      <c r="O164" s="274"/>
      <c r="P164" s="274"/>
      <c r="Q164" s="274"/>
      <c r="R164" s="274"/>
      <c r="S164" s="274"/>
      <c r="T164" s="274"/>
      <c r="U164" s="274"/>
      <c r="V164" s="274"/>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row>
    <row r="165" spans="1:55" x14ac:dyDescent="0.25">
      <c r="A165" s="261">
        <v>45905</v>
      </c>
      <c r="B165" s="262">
        <v>0</v>
      </c>
      <c r="C165" s="263">
        <v>0</v>
      </c>
      <c r="D165" s="262">
        <v>0.1</v>
      </c>
      <c r="E165" s="263">
        <v>0</v>
      </c>
      <c r="F165" s="262">
        <v>0</v>
      </c>
      <c r="G165" s="263">
        <v>0</v>
      </c>
      <c r="H165" s="262">
        <v>0</v>
      </c>
      <c r="I165" s="263">
        <v>0.5</v>
      </c>
      <c r="J165" s="262">
        <v>0.4</v>
      </c>
      <c r="K165" s="264">
        <v>0.65</v>
      </c>
      <c r="L165" s="283"/>
      <c r="M165" s="274"/>
      <c r="N165" s="274"/>
      <c r="O165" s="274"/>
      <c r="P165" s="274"/>
      <c r="Q165" s="274"/>
      <c r="R165" s="274"/>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row>
    <row r="166" spans="1:55" x14ac:dyDescent="0.25">
      <c r="A166" s="261">
        <v>45906</v>
      </c>
      <c r="B166" s="262">
        <v>0</v>
      </c>
      <c r="C166" s="263">
        <v>0</v>
      </c>
      <c r="D166" s="262">
        <v>0.1</v>
      </c>
      <c r="E166" s="263">
        <v>0</v>
      </c>
      <c r="F166" s="262">
        <v>0</v>
      </c>
      <c r="G166" s="263">
        <v>0</v>
      </c>
      <c r="H166" s="262">
        <v>0</v>
      </c>
      <c r="I166" s="263">
        <v>0.5</v>
      </c>
      <c r="J166" s="262">
        <v>0.4</v>
      </c>
      <c r="K166" s="264">
        <v>0.65</v>
      </c>
      <c r="L166" s="283"/>
      <c r="M166" s="274"/>
      <c r="N166" s="274"/>
      <c r="O166" s="274"/>
      <c r="P166" s="274"/>
      <c r="Q166" s="274"/>
      <c r="R166" s="274"/>
      <c r="S166" s="274"/>
      <c r="T166" s="274"/>
      <c r="U166" s="274"/>
      <c r="V166" s="274"/>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c r="BC166" s="274"/>
    </row>
    <row r="167" spans="1:55" x14ac:dyDescent="0.25">
      <c r="A167" s="261">
        <v>45907</v>
      </c>
      <c r="B167" s="262">
        <v>0</v>
      </c>
      <c r="C167" s="263">
        <v>0</v>
      </c>
      <c r="D167" s="262">
        <v>0.1</v>
      </c>
      <c r="E167" s="263">
        <v>0</v>
      </c>
      <c r="F167" s="262">
        <v>0</v>
      </c>
      <c r="G167" s="263">
        <v>0</v>
      </c>
      <c r="H167" s="262">
        <v>0</v>
      </c>
      <c r="I167" s="263">
        <v>0.5</v>
      </c>
      <c r="J167" s="262">
        <v>0.4</v>
      </c>
      <c r="K167" s="264">
        <v>0.65</v>
      </c>
      <c r="L167" s="283"/>
      <c r="M167" s="274"/>
      <c r="N167" s="274"/>
      <c r="O167" s="274"/>
      <c r="P167" s="274"/>
      <c r="Q167" s="274"/>
      <c r="R167" s="274"/>
      <c r="S167" s="274"/>
      <c r="T167" s="274"/>
      <c r="U167" s="274"/>
      <c r="V167" s="274"/>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c r="BC167" s="274"/>
    </row>
    <row r="168" spans="1:55" x14ac:dyDescent="0.25">
      <c r="A168" s="261">
        <v>45908</v>
      </c>
      <c r="B168" s="262">
        <v>0</v>
      </c>
      <c r="C168" s="263">
        <v>0</v>
      </c>
      <c r="D168" s="262">
        <v>0.4</v>
      </c>
      <c r="E168" s="263">
        <v>0.4</v>
      </c>
      <c r="F168" s="262">
        <v>0</v>
      </c>
      <c r="G168" s="263">
        <v>0</v>
      </c>
      <c r="H168" s="262">
        <v>0</v>
      </c>
      <c r="I168" s="263">
        <v>0.5</v>
      </c>
      <c r="J168" s="262">
        <v>0.4</v>
      </c>
      <c r="K168" s="264">
        <v>0.65</v>
      </c>
      <c r="L168" s="283"/>
      <c r="M168" s="274"/>
      <c r="N168" s="274"/>
      <c r="O168" s="274"/>
      <c r="P168" s="274"/>
      <c r="Q168" s="274"/>
      <c r="R168" s="274"/>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row>
    <row r="169" spans="1:55" x14ac:dyDescent="0.25">
      <c r="A169" s="261">
        <v>45909</v>
      </c>
      <c r="B169" s="262">
        <v>0</v>
      </c>
      <c r="C169" s="263">
        <v>0</v>
      </c>
      <c r="D169" s="262">
        <v>0.4</v>
      </c>
      <c r="E169" s="263">
        <v>0.4</v>
      </c>
      <c r="F169" s="262">
        <v>0</v>
      </c>
      <c r="G169" s="263">
        <v>0</v>
      </c>
      <c r="H169" s="262">
        <v>0</v>
      </c>
      <c r="I169" s="263">
        <v>0.5</v>
      </c>
      <c r="J169" s="262">
        <v>0.4</v>
      </c>
      <c r="K169" s="264">
        <v>0.65</v>
      </c>
      <c r="L169" s="283"/>
      <c r="M169" s="274"/>
      <c r="N169" s="274"/>
      <c r="O169" s="274"/>
      <c r="P169" s="274"/>
      <c r="Q169" s="274"/>
      <c r="R169" s="274"/>
      <c r="S169" s="274"/>
      <c r="T169" s="274"/>
      <c r="U169" s="274"/>
      <c r="V169" s="274"/>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row>
    <row r="170" spans="1:55" x14ac:dyDescent="0.25">
      <c r="A170" s="261">
        <v>45910</v>
      </c>
      <c r="B170" s="262">
        <v>0</v>
      </c>
      <c r="C170" s="263">
        <v>0</v>
      </c>
      <c r="D170" s="262">
        <v>0.4</v>
      </c>
      <c r="E170" s="263">
        <v>0.4</v>
      </c>
      <c r="F170" s="262">
        <v>0</v>
      </c>
      <c r="G170" s="263">
        <v>0</v>
      </c>
      <c r="H170" s="262">
        <v>0</v>
      </c>
      <c r="I170" s="263">
        <v>0.5</v>
      </c>
      <c r="J170" s="262">
        <v>0.4</v>
      </c>
      <c r="K170" s="264">
        <v>0.65</v>
      </c>
      <c r="L170" s="283"/>
      <c r="M170" s="274"/>
      <c r="N170" s="274"/>
      <c r="O170" s="274"/>
      <c r="P170" s="274"/>
      <c r="Q170" s="274"/>
      <c r="R170" s="274"/>
      <c r="S170" s="274"/>
      <c r="T170" s="274"/>
      <c r="U170" s="274"/>
      <c r="V170" s="274"/>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row>
    <row r="171" spans="1:55" x14ac:dyDescent="0.25">
      <c r="A171" s="261">
        <v>45911</v>
      </c>
      <c r="B171" s="262">
        <v>0</v>
      </c>
      <c r="C171" s="263">
        <v>0</v>
      </c>
      <c r="D171" s="262">
        <v>0.4</v>
      </c>
      <c r="E171" s="263">
        <v>0.4</v>
      </c>
      <c r="F171" s="262">
        <v>0</v>
      </c>
      <c r="G171" s="263">
        <v>0</v>
      </c>
      <c r="H171" s="262">
        <v>0</v>
      </c>
      <c r="I171" s="263">
        <v>0.5</v>
      </c>
      <c r="J171" s="262">
        <v>0.4</v>
      </c>
      <c r="K171" s="264">
        <v>0.65</v>
      </c>
      <c r="L171" s="283"/>
      <c r="M171" s="274"/>
      <c r="N171" s="274"/>
      <c r="O171" s="274"/>
      <c r="P171" s="274"/>
      <c r="Q171" s="274"/>
      <c r="R171" s="274"/>
      <c r="S171" s="274"/>
      <c r="T171" s="274"/>
      <c r="U171" s="274"/>
      <c r="V171" s="274"/>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c r="AW171" s="274"/>
      <c r="AX171" s="274"/>
      <c r="AY171" s="274"/>
      <c r="AZ171" s="274"/>
      <c r="BA171" s="274"/>
      <c r="BB171" s="274"/>
      <c r="BC171" s="274"/>
    </row>
    <row r="172" spans="1:55" x14ac:dyDescent="0.25">
      <c r="A172" s="261">
        <v>45912</v>
      </c>
      <c r="B172" s="262">
        <v>0</v>
      </c>
      <c r="C172" s="263">
        <v>0</v>
      </c>
      <c r="D172" s="262">
        <v>0.4</v>
      </c>
      <c r="E172" s="263">
        <v>0.4</v>
      </c>
      <c r="F172" s="262">
        <v>0</v>
      </c>
      <c r="G172" s="263">
        <v>0</v>
      </c>
      <c r="H172" s="262">
        <v>0</v>
      </c>
      <c r="I172" s="263">
        <v>0.5</v>
      </c>
      <c r="J172" s="262">
        <v>0.4</v>
      </c>
      <c r="K172" s="264">
        <v>0.65</v>
      </c>
      <c r="L172" s="283"/>
      <c r="M172" s="274"/>
      <c r="N172" s="274"/>
      <c r="O172" s="274"/>
      <c r="P172" s="274"/>
      <c r="Q172" s="274"/>
      <c r="R172" s="274"/>
      <c r="S172" s="274"/>
      <c r="T172" s="274"/>
      <c r="U172" s="274"/>
      <c r="V172" s="274"/>
      <c r="W172" s="274"/>
      <c r="X172" s="274"/>
      <c r="Y172" s="274"/>
      <c r="Z172" s="274"/>
      <c r="AA172" s="274"/>
      <c r="AB172" s="274"/>
      <c r="AC172" s="274"/>
      <c r="AD172" s="274"/>
      <c r="AE172" s="274"/>
      <c r="AF172" s="274"/>
      <c r="AG172" s="274"/>
      <c r="AH172" s="274"/>
      <c r="AI172" s="274"/>
      <c r="AJ172" s="274"/>
      <c r="AK172" s="274"/>
      <c r="AL172" s="274"/>
      <c r="AM172" s="274"/>
      <c r="AN172" s="274"/>
      <c r="AO172" s="274"/>
      <c r="AP172" s="274"/>
      <c r="AQ172" s="274"/>
      <c r="AR172" s="274"/>
      <c r="AS172" s="274"/>
      <c r="AT172" s="274"/>
      <c r="AU172" s="274"/>
      <c r="AV172" s="274"/>
      <c r="AW172" s="274"/>
      <c r="AX172" s="274"/>
      <c r="AY172" s="274"/>
      <c r="AZ172" s="274"/>
      <c r="BA172" s="274"/>
      <c r="BB172" s="274"/>
      <c r="BC172" s="274"/>
    </row>
    <row r="173" spans="1:55" x14ac:dyDescent="0.25">
      <c r="A173" s="261">
        <v>45913</v>
      </c>
      <c r="B173" s="262">
        <v>0</v>
      </c>
      <c r="C173" s="263">
        <v>0</v>
      </c>
      <c r="D173" s="262">
        <v>0.4</v>
      </c>
      <c r="E173" s="263">
        <v>0.4</v>
      </c>
      <c r="F173" s="262">
        <v>0</v>
      </c>
      <c r="G173" s="263">
        <v>0</v>
      </c>
      <c r="H173" s="262">
        <v>0</v>
      </c>
      <c r="I173" s="263">
        <v>0.5</v>
      </c>
      <c r="J173" s="262">
        <v>0.4</v>
      </c>
      <c r="K173" s="264">
        <v>0.65</v>
      </c>
      <c r="L173" s="283"/>
      <c r="M173" s="274"/>
      <c r="N173" s="274"/>
      <c r="O173" s="274"/>
      <c r="P173" s="274"/>
      <c r="Q173" s="274"/>
      <c r="R173" s="274"/>
      <c r="S173" s="274"/>
      <c r="T173" s="274"/>
      <c r="U173" s="274"/>
      <c r="V173" s="274"/>
      <c r="W173" s="274"/>
      <c r="X173" s="274"/>
      <c r="Y173" s="274"/>
      <c r="Z173" s="274"/>
      <c r="AA173" s="274"/>
      <c r="AB173" s="274"/>
      <c r="AC173" s="274"/>
      <c r="AD173" s="274"/>
      <c r="AE173" s="274"/>
      <c r="AF173" s="274"/>
      <c r="AG173" s="274"/>
      <c r="AH173" s="274"/>
      <c r="AI173" s="274"/>
      <c r="AJ173" s="274"/>
      <c r="AK173" s="274"/>
      <c r="AL173" s="274"/>
      <c r="AM173" s="274"/>
      <c r="AN173" s="274"/>
      <c r="AO173" s="274"/>
      <c r="AP173" s="274"/>
      <c r="AQ173" s="274"/>
      <c r="AR173" s="274"/>
      <c r="AS173" s="274"/>
      <c r="AT173" s="274"/>
      <c r="AU173" s="274"/>
      <c r="AV173" s="274"/>
      <c r="AW173" s="274"/>
      <c r="AX173" s="274"/>
      <c r="AY173" s="274"/>
      <c r="AZ173" s="274"/>
      <c r="BA173" s="274"/>
      <c r="BB173" s="274"/>
      <c r="BC173" s="274"/>
    </row>
    <row r="174" spans="1:55" x14ac:dyDescent="0.25">
      <c r="A174" s="261">
        <v>45914</v>
      </c>
      <c r="B174" s="262">
        <v>0</v>
      </c>
      <c r="C174" s="263">
        <v>0</v>
      </c>
      <c r="D174" s="262">
        <v>0.4</v>
      </c>
      <c r="E174" s="263">
        <v>0.4</v>
      </c>
      <c r="F174" s="262">
        <v>0</v>
      </c>
      <c r="G174" s="263">
        <v>0</v>
      </c>
      <c r="H174" s="262">
        <v>0</v>
      </c>
      <c r="I174" s="263">
        <v>0.5</v>
      </c>
      <c r="J174" s="262">
        <v>0.4</v>
      </c>
      <c r="K174" s="264">
        <v>0.65</v>
      </c>
      <c r="L174" s="283"/>
      <c r="M174" s="274"/>
      <c r="N174" s="274"/>
      <c r="O174" s="274"/>
      <c r="P174" s="274"/>
      <c r="Q174" s="274"/>
      <c r="R174" s="274"/>
      <c r="S174" s="274"/>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row>
    <row r="175" spans="1:55" x14ac:dyDescent="0.25">
      <c r="A175" s="261">
        <v>45915</v>
      </c>
      <c r="B175" s="262">
        <v>0.45</v>
      </c>
      <c r="C175" s="263">
        <v>0.6</v>
      </c>
      <c r="D175" s="262">
        <v>0.65</v>
      </c>
      <c r="E175" s="263">
        <v>0.6</v>
      </c>
      <c r="F175" s="262">
        <v>0</v>
      </c>
      <c r="G175" s="263">
        <v>0</v>
      </c>
      <c r="H175" s="262">
        <v>0.1</v>
      </c>
      <c r="I175" s="263">
        <v>0.5</v>
      </c>
      <c r="J175" s="262">
        <v>0.4</v>
      </c>
      <c r="K175" s="264">
        <v>0.65</v>
      </c>
      <c r="L175" s="283"/>
      <c r="M175" s="274"/>
      <c r="N175" s="274"/>
      <c r="O175" s="274"/>
      <c r="P175" s="274"/>
      <c r="Q175" s="274"/>
      <c r="R175" s="274"/>
      <c r="S175" s="274"/>
      <c r="T175" s="274"/>
      <c r="U175" s="274"/>
      <c r="V175" s="274"/>
      <c r="W175" s="274"/>
      <c r="X175" s="274"/>
      <c r="Y175" s="274"/>
      <c r="Z175" s="274"/>
      <c r="AA175" s="274"/>
      <c r="AB175" s="274"/>
      <c r="AC175" s="274"/>
      <c r="AD175" s="274"/>
      <c r="AE175" s="274"/>
      <c r="AF175" s="274"/>
      <c r="AG175" s="274"/>
      <c r="AH175" s="274"/>
      <c r="AI175" s="274"/>
      <c r="AJ175" s="274"/>
      <c r="AK175" s="274"/>
      <c r="AL175" s="274"/>
      <c r="AM175" s="274"/>
      <c r="AN175" s="274"/>
      <c r="AO175" s="274"/>
      <c r="AP175" s="274"/>
      <c r="AQ175" s="274"/>
      <c r="AR175" s="274"/>
      <c r="AS175" s="274"/>
      <c r="AT175" s="274"/>
      <c r="AU175" s="274"/>
      <c r="AV175" s="274"/>
      <c r="AW175" s="274"/>
      <c r="AX175" s="274"/>
      <c r="AY175" s="274"/>
      <c r="AZ175" s="274"/>
      <c r="BA175" s="274"/>
      <c r="BB175" s="274"/>
      <c r="BC175" s="274"/>
    </row>
    <row r="176" spans="1:55" x14ac:dyDescent="0.25">
      <c r="A176" s="261">
        <v>45916</v>
      </c>
      <c r="B176" s="262">
        <v>0.45</v>
      </c>
      <c r="C176" s="263">
        <v>0.6</v>
      </c>
      <c r="D176" s="262">
        <v>0.65</v>
      </c>
      <c r="E176" s="263">
        <v>0.6</v>
      </c>
      <c r="F176" s="262">
        <v>0</v>
      </c>
      <c r="G176" s="263">
        <v>0</v>
      </c>
      <c r="H176" s="262">
        <v>0.1</v>
      </c>
      <c r="I176" s="263">
        <v>0.5</v>
      </c>
      <c r="J176" s="262">
        <v>0.4</v>
      </c>
      <c r="K176" s="264">
        <v>0.65</v>
      </c>
      <c r="L176" s="283"/>
      <c r="M176" s="274"/>
      <c r="N176" s="274"/>
      <c r="O176" s="274"/>
      <c r="P176" s="274"/>
      <c r="Q176" s="274"/>
      <c r="R176" s="274"/>
      <c r="S176" s="274"/>
      <c r="T176" s="274"/>
      <c r="U176" s="274"/>
      <c r="V176" s="274"/>
      <c r="W176" s="274"/>
      <c r="X176" s="274"/>
      <c r="Y176" s="274"/>
      <c r="Z176" s="274"/>
      <c r="AA176" s="274"/>
      <c r="AB176" s="274"/>
      <c r="AC176" s="274"/>
      <c r="AD176" s="274"/>
      <c r="AE176" s="274"/>
      <c r="AF176" s="274"/>
      <c r="AG176" s="274"/>
      <c r="AH176" s="274"/>
      <c r="AI176" s="274"/>
      <c r="AJ176" s="274"/>
      <c r="AK176" s="274"/>
      <c r="AL176" s="274"/>
      <c r="AM176" s="274"/>
      <c r="AN176" s="274"/>
      <c r="AO176" s="274"/>
      <c r="AP176" s="274"/>
      <c r="AQ176" s="274"/>
      <c r="AR176" s="274"/>
      <c r="AS176" s="274"/>
      <c r="AT176" s="274"/>
      <c r="AU176" s="274"/>
      <c r="AV176" s="274"/>
      <c r="AW176" s="274"/>
      <c r="AX176" s="274"/>
      <c r="AY176" s="274"/>
      <c r="AZ176" s="274"/>
      <c r="BA176" s="274"/>
      <c r="BB176" s="274"/>
      <c r="BC176" s="274"/>
    </row>
    <row r="177" spans="1:55" x14ac:dyDescent="0.25">
      <c r="A177" s="261">
        <v>45917</v>
      </c>
      <c r="B177" s="262">
        <v>0.45</v>
      </c>
      <c r="C177" s="263">
        <v>0.6</v>
      </c>
      <c r="D177" s="262">
        <v>0.6</v>
      </c>
      <c r="E177" s="263">
        <v>0.6</v>
      </c>
      <c r="F177" s="262">
        <v>0</v>
      </c>
      <c r="G177" s="263">
        <v>0</v>
      </c>
      <c r="H177" s="262">
        <v>0.1</v>
      </c>
      <c r="I177" s="263">
        <v>0.5</v>
      </c>
      <c r="J177" s="262">
        <v>0.4</v>
      </c>
      <c r="K177" s="264">
        <v>0.65</v>
      </c>
      <c r="L177" s="283"/>
      <c r="M177" s="274"/>
      <c r="N177" s="274"/>
      <c r="O177" s="274"/>
      <c r="P177" s="274"/>
      <c r="Q177" s="274"/>
      <c r="R177" s="274"/>
      <c r="S177" s="274"/>
      <c r="T177" s="274"/>
      <c r="U177" s="274"/>
      <c r="V177" s="274"/>
      <c r="W177" s="274"/>
      <c r="X177" s="274"/>
      <c r="Y177" s="274"/>
      <c r="Z177" s="274"/>
      <c r="AA177" s="274"/>
      <c r="AB177" s="274"/>
      <c r="AC177" s="274"/>
      <c r="AD177" s="274"/>
      <c r="AE177" s="274"/>
      <c r="AF177" s="274"/>
      <c r="AG177" s="274"/>
      <c r="AH177" s="274"/>
      <c r="AI177" s="274"/>
      <c r="AJ177" s="274"/>
      <c r="AK177" s="274"/>
      <c r="AL177" s="274"/>
      <c r="AM177" s="274"/>
      <c r="AN177" s="274"/>
      <c r="AO177" s="274"/>
      <c r="AP177" s="274"/>
      <c r="AQ177" s="274"/>
      <c r="AR177" s="274"/>
      <c r="AS177" s="274"/>
      <c r="AT177" s="274"/>
      <c r="AU177" s="274"/>
      <c r="AV177" s="274"/>
      <c r="AW177" s="274"/>
      <c r="AX177" s="274"/>
      <c r="AY177" s="274"/>
      <c r="AZ177" s="274"/>
      <c r="BA177" s="274"/>
      <c r="BB177" s="274"/>
      <c r="BC177" s="274"/>
    </row>
    <row r="178" spans="1:55" x14ac:dyDescent="0.25">
      <c r="A178" s="261">
        <v>45918</v>
      </c>
      <c r="B178" s="262">
        <v>0.45</v>
      </c>
      <c r="C178" s="263">
        <v>0.6</v>
      </c>
      <c r="D178" s="262">
        <v>0.6</v>
      </c>
      <c r="E178" s="263">
        <v>0.6</v>
      </c>
      <c r="F178" s="262">
        <v>0</v>
      </c>
      <c r="G178" s="263">
        <v>0</v>
      </c>
      <c r="H178" s="262">
        <v>0.1</v>
      </c>
      <c r="I178" s="263">
        <v>0.5</v>
      </c>
      <c r="J178" s="262">
        <v>0.4</v>
      </c>
      <c r="K178" s="264">
        <v>0.65</v>
      </c>
      <c r="L178" s="283"/>
      <c r="M178" s="274"/>
      <c r="N178" s="274"/>
      <c r="O178" s="274"/>
      <c r="P178" s="274"/>
      <c r="Q178" s="274"/>
      <c r="R178" s="274"/>
      <c r="S178" s="274"/>
      <c r="T178" s="274"/>
      <c r="U178" s="274"/>
      <c r="V178" s="274"/>
      <c r="W178" s="274"/>
      <c r="X178" s="274"/>
      <c r="Y178" s="274"/>
      <c r="Z178" s="274"/>
      <c r="AA178" s="274"/>
      <c r="AB178" s="274"/>
      <c r="AC178" s="274"/>
      <c r="AD178" s="274"/>
      <c r="AE178" s="274"/>
      <c r="AF178" s="274"/>
      <c r="AG178" s="274"/>
      <c r="AH178" s="274"/>
      <c r="AI178" s="274"/>
      <c r="AJ178" s="274"/>
      <c r="AK178" s="274"/>
      <c r="AL178" s="274"/>
      <c r="AM178" s="274"/>
      <c r="AN178" s="274"/>
      <c r="AO178" s="274"/>
      <c r="AP178" s="274"/>
      <c r="AQ178" s="274"/>
      <c r="AR178" s="274"/>
      <c r="AS178" s="274"/>
      <c r="AT178" s="274"/>
      <c r="AU178" s="274"/>
      <c r="AV178" s="274"/>
      <c r="AW178" s="274"/>
      <c r="AX178" s="274"/>
      <c r="AY178" s="274"/>
      <c r="AZ178" s="274"/>
      <c r="BA178" s="274"/>
      <c r="BB178" s="274"/>
      <c r="BC178" s="274"/>
    </row>
    <row r="179" spans="1:55" x14ac:dyDescent="0.25">
      <c r="A179" s="261">
        <v>45919</v>
      </c>
      <c r="B179" s="262">
        <v>0.45</v>
      </c>
      <c r="C179" s="263">
        <v>0.6</v>
      </c>
      <c r="D179" s="262">
        <v>0.6</v>
      </c>
      <c r="E179" s="263">
        <v>0.6</v>
      </c>
      <c r="F179" s="262">
        <v>0</v>
      </c>
      <c r="G179" s="263">
        <v>0</v>
      </c>
      <c r="H179" s="262">
        <v>0.1</v>
      </c>
      <c r="I179" s="263">
        <v>0.5</v>
      </c>
      <c r="J179" s="262">
        <v>0.4</v>
      </c>
      <c r="K179" s="264">
        <v>0.65</v>
      </c>
      <c r="L179" s="283"/>
      <c r="M179" s="274"/>
      <c r="N179" s="274"/>
      <c r="O179" s="274"/>
      <c r="P179" s="274"/>
      <c r="Q179" s="274"/>
      <c r="R179" s="274"/>
      <c r="S179" s="274"/>
      <c r="T179" s="274"/>
      <c r="U179" s="274"/>
      <c r="V179" s="274"/>
      <c r="W179" s="274"/>
      <c r="X179" s="274"/>
      <c r="Y179" s="274"/>
      <c r="Z179" s="274"/>
      <c r="AA179" s="274"/>
      <c r="AB179" s="274"/>
      <c r="AC179" s="274"/>
      <c r="AD179" s="274"/>
      <c r="AE179" s="274"/>
      <c r="AF179" s="274"/>
      <c r="AG179" s="274"/>
      <c r="AH179" s="274"/>
      <c r="AI179" s="274"/>
      <c r="AJ179" s="274"/>
      <c r="AK179" s="274"/>
      <c r="AL179" s="274"/>
      <c r="AM179" s="274"/>
      <c r="AN179" s="274"/>
      <c r="AO179" s="274"/>
      <c r="AP179" s="274"/>
      <c r="AQ179" s="274"/>
      <c r="AR179" s="274"/>
      <c r="AS179" s="274"/>
      <c r="AT179" s="274"/>
      <c r="AU179" s="274"/>
      <c r="AV179" s="274"/>
      <c r="AW179" s="274"/>
      <c r="AX179" s="274"/>
      <c r="AY179" s="274"/>
      <c r="AZ179" s="274"/>
      <c r="BA179" s="274"/>
      <c r="BB179" s="274"/>
      <c r="BC179" s="274"/>
    </row>
    <row r="180" spans="1:55" x14ac:dyDescent="0.25">
      <c r="A180" s="261">
        <v>45920</v>
      </c>
      <c r="B180" s="262">
        <v>0.45</v>
      </c>
      <c r="C180" s="263">
        <v>0.6</v>
      </c>
      <c r="D180" s="262">
        <v>0.6</v>
      </c>
      <c r="E180" s="263">
        <v>0.6</v>
      </c>
      <c r="F180" s="262">
        <v>0</v>
      </c>
      <c r="G180" s="263">
        <v>0</v>
      </c>
      <c r="H180" s="262">
        <v>0.1</v>
      </c>
      <c r="I180" s="263">
        <v>0.5</v>
      </c>
      <c r="J180" s="262">
        <v>0.4</v>
      </c>
      <c r="K180" s="264">
        <v>0.65</v>
      </c>
      <c r="L180" s="283"/>
      <c r="M180" s="274"/>
      <c r="N180" s="274"/>
      <c r="O180" s="274"/>
      <c r="P180" s="274"/>
      <c r="Q180" s="274"/>
      <c r="R180" s="274"/>
      <c r="S180" s="274"/>
      <c r="T180" s="274"/>
      <c r="U180" s="274"/>
      <c r="V180" s="274"/>
      <c r="W180" s="274"/>
      <c r="X180" s="274"/>
      <c r="Y180" s="274"/>
      <c r="Z180" s="274"/>
      <c r="AA180" s="274"/>
      <c r="AB180" s="274"/>
      <c r="AC180" s="274"/>
      <c r="AD180" s="274"/>
      <c r="AE180" s="274"/>
      <c r="AF180" s="274"/>
      <c r="AG180" s="274"/>
      <c r="AH180" s="274"/>
      <c r="AI180" s="274"/>
      <c r="AJ180" s="274"/>
      <c r="AK180" s="274"/>
      <c r="AL180" s="274"/>
      <c r="AM180" s="274"/>
      <c r="AN180" s="274"/>
      <c r="AO180" s="274"/>
      <c r="AP180" s="274"/>
      <c r="AQ180" s="274"/>
      <c r="AR180" s="274"/>
      <c r="AS180" s="274"/>
      <c r="AT180" s="274"/>
      <c r="AU180" s="274"/>
      <c r="AV180" s="274"/>
      <c r="AW180" s="274"/>
      <c r="AX180" s="274"/>
      <c r="AY180" s="274"/>
      <c r="AZ180" s="274"/>
      <c r="BA180" s="274"/>
      <c r="BB180" s="274"/>
      <c r="BC180" s="274"/>
    </row>
    <row r="181" spans="1:55" x14ac:dyDescent="0.25">
      <c r="A181" s="261">
        <v>45921</v>
      </c>
      <c r="B181" s="262">
        <v>0.45</v>
      </c>
      <c r="C181" s="263">
        <v>0.6</v>
      </c>
      <c r="D181" s="262">
        <v>0.6</v>
      </c>
      <c r="E181" s="263">
        <v>0.6</v>
      </c>
      <c r="F181" s="262">
        <v>0</v>
      </c>
      <c r="G181" s="263">
        <v>0</v>
      </c>
      <c r="H181" s="262">
        <v>0.1</v>
      </c>
      <c r="I181" s="263">
        <v>0.5</v>
      </c>
      <c r="J181" s="262">
        <v>0.4</v>
      </c>
      <c r="K181" s="264">
        <v>0.65</v>
      </c>
      <c r="L181" s="283"/>
      <c r="M181" s="274"/>
      <c r="N181" s="274"/>
      <c r="O181" s="274"/>
      <c r="P181" s="274"/>
      <c r="Q181" s="274"/>
      <c r="R181" s="274"/>
      <c r="S181" s="274"/>
      <c r="T181" s="274"/>
      <c r="U181" s="274"/>
      <c r="V181" s="274"/>
      <c r="W181" s="274"/>
      <c r="X181" s="274"/>
      <c r="Y181" s="274"/>
      <c r="Z181" s="274"/>
      <c r="AA181" s="274"/>
      <c r="AB181" s="274"/>
      <c r="AC181" s="274"/>
      <c r="AD181" s="274"/>
      <c r="AE181" s="274"/>
      <c r="AF181" s="274"/>
      <c r="AG181" s="274"/>
      <c r="AH181" s="274"/>
      <c r="AI181" s="274"/>
      <c r="AJ181" s="274"/>
      <c r="AK181" s="274"/>
      <c r="AL181" s="274"/>
      <c r="AM181" s="274"/>
      <c r="AN181" s="274"/>
      <c r="AO181" s="274"/>
      <c r="AP181" s="274"/>
      <c r="AQ181" s="274"/>
      <c r="AR181" s="274"/>
      <c r="AS181" s="274"/>
      <c r="AT181" s="274"/>
      <c r="AU181" s="274"/>
      <c r="AV181" s="274"/>
      <c r="AW181" s="274"/>
      <c r="AX181" s="274"/>
      <c r="AY181" s="274"/>
      <c r="AZ181" s="274"/>
      <c r="BA181" s="274"/>
      <c r="BB181" s="274"/>
      <c r="BC181" s="274"/>
    </row>
    <row r="182" spans="1:55" x14ac:dyDescent="0.25">
      <c r="A182" s="261">
        <v>45922</v>
      </c>
      <c r="B182" s="262">
        <v>0.45</v>
      </c>
      <c r="C182" s="263">
        <v>0.6</v>
      </c>
      <c r="D182" s="262">
        <v>0.6</v>
      </c>
      <c r="E182" s="263">
        <v>0.6</v>
      </c>
      <c r="F182" s="262">
        <v>0</v>
      </c>
      <c r="G182" s="263">
        <v>0</v>
      </c>
      <c r="H182" s="262">
        <v>0.1</v>
      </c>
      <c r="I182" s="263">
        <v>0.5</v>
      </c>
      <c r="J182" s="262">
        <v>0.45</v>
      </c>
      <c r="K182" s="264">
        <v>0.65</v>
      </c>
      <c r="L182" s="283"/>
      <c r="M182" s="274"/>
      <c r="N182" s="274"/>
      <c r="O182" s="274"/>
      <c r="P182" s="274"/>
      <c r="Q182" s="274"/>
      <c r="R182" s="274"/>
      <c r="S182" s="274"/>
      <c r="T182" s="274"/>
      <c r="U182" s="274"/>
      <c r="V182" s="274"/>
      <c r="W182" s="274"/>
      <c r="X182" s="274"/>
      <c r="Y182" s="274"/>
      <c r="Z182" s="274"/>
      <c r="AA182" s="274"/>
      <c r="AB182" s="274"/>
      <c r="AC182" s="274"/>
      <c r="AD182" s="274"/>
      <c r="AE182" s="274"/>
      <c r="AF182" s="274"/>
      <c r="AG182" s="274"/>
      <c r="AH182" s="274"/>
      <c r="AI182" s="274"/>
      <c r="AJ182" s="274"/>
      <c r="AK182" s="274"/>
      <c r="AL182" s="274"/>
      <c r="AM182" s="274"/>
      <c r="AN182" s="274"/>
      <c r="AO182" s="274"/>
      <c r="AP182" s="274"/>
      <c r="AQ182" s="274"/>
      <c r="AR182" s="274"/>
      <c r="AS182" s="274"/>
      <c r="AT182" s="274"/>
      <c r="AU182" s="274"/>
      <c r="AV182" s="274"/>
      <c r="AW182" s="274"/>
      <c r="AX182" s="274"/>
      <c r="AY182" s="274"/>
      <c r="AZ182" s="274"/>
      <c r="BA182" s="274"/>
      <c r="BB182" s="274"/>
      <c r="BC182" s="274"/>
    </row>
    <row r="183" spans="1:55" x14ac:dyDescent="0.25">
      <c r="A183" s="261">
        <v>45923</v>
      </c>
      <c r="B183" s="262">
        <v>0.45</v>
      </c>
      <c r="C183" s="263">
        <v>0.6</v>
      </c>
      <c r="D183" s="262">
        <v>0.6</v>
      </c>
      <c r="E183" s="263">
        <v>0.6</v>
      </c>
      <c r="F183" s="262">
        <v>0</v>
      </c>
      <c r="G183" s="263">
        <v>0</v>
      </c>
      <c r="H183" s="262">
        <v>0.1</v>
      </c>
      <c r="I183" s="263">
        <v>0.5</v>
      </c>
      <c r="J183" s="262">
        <v>0.45</v>
      </c>
      <c r="K183" s="264">
        <v>0.65</v>
      </c>
      <c r="L183" s="283"/>
      <c r="M183" s="274"/>
      <c r="N183" s="274"/>
      <c r="O183" s="274"/>
      <c r="P183" s="274"/>
      <c r="Q183" s="274"/>
      <c r="R183" s="274"/>
      <c r="S183" s="274"/>
      <c r="T183" s="274"/>
      <c r="U183" s="274"/>
      <c r="V183" s="274"/>
      <c r="W183" s="274"/>
      <c r="X183" s="274"/>
      <c r="Y183" s="274"/>
      <c r="Z183" s="274"/>
      <c r="AA183" s="274"/>
      <c r="AB183" s="274"/>
      <c r="AC183" s="274"/>
      <c r="AD183" s="274"/>
      <c r="AE183" s="274"/>
      <c r="AF183" s="274"/>
      <c r="AG183" s="274"/>
      <c r="AH183" s="274"/>
      <c r="AI183" s="274"/>
      <c r="AJ183" s="274"/>
      <c r="AK183" s="274"/>
      <c r="AL183" s="274"/>
      <c r="AM183" s="274"/>
      <c r="AN183" s="274"/>
      <c r="AO183" s="274"/>
      <c r="AP183" s="274"/>
      <c r="AQ183" s="274"/>
      <c r="AR183" s="274"/>
      <c r="AS183" s="274"/>
      <c r="AT183" s="274"/>
      <c r="AU183" s="274"/>
      <c r="AV183" s="274"/>
      <c r="AW183" s="274"/>
      <c r="AX183" s="274"/>
      <c r="AY183" s="274"/>
      <c r="AZ183" s="274"/>
      <c r="BA183" s="274"/>
      <c r="BB183" s="274"/>
      <c r="BC183" s="274"/>
    </row>
    <row r="184" spans="1:55" x14ac:dyDescent="0.25">
      <c r="A184" s="261">
        <v>45924</v>
      </c>
      <c r="B184" s="262">
        <v>0.45</v>
      </c>
      <c r="C184" s="263">
        <v>0.6</v>
      </c>
      <c r="D184" s="262">
        <v>0.6</v>
      </c>
      <c r="E184" s="263">
        <v>0.6</v>
      </c>
      <c r="F184" s="262">
        <v>0</v>
      </c>
      <c r="G184" s="263">
        <v>0</v>
      </c>
      <c r="H184" s="262">
        <v>0.1</v>
      </c>
      <c r="I184" s="263">
        <v>0.5</v>
      </c>
      <c r="J184" s="262">
        <v>0.45</v>
      </c>
      <c r="K184" s="264">
        <v>0.65</v>
      </c>
      <c r="L184" s="283"/>
      <c r="M184" s="274"/>
      <c r="N184" s="274"/>
      <c r="O184" s="274"/>
      <c r="P184" s="274"/>
      <c r="Q184" s="274"/>
      <c r="R184" s="274"/>
      <c r="S184" s="274"/>
      <c r="T184" s="274"/>
      <c r="U184" s="274"/>
      <c r="V184" s="274"/>
      <c r="W184" s="274"/>
      <c r="X184" s="274"/>
      <c r="Y184" s="274"/>
      <c r="Z184" s="274"/>
      <c r="AA184" s="274"/>
      <c r="AB184" s="274"/>
      <c r="AC184" s="274"/>
      <c r="AD184" s="274"/>
      <c r="AE184" s="274"/>
      <c r="AF184" s="274"/>
      <c r="AG184" s="274"/>
      <c r="AH184" s="274"/>
      <c r="AI184" s="274"/>
      <c r="AJ184" s="274"/>
      <c r="AK184" s="274"/>
      <c r="AL184" s="274"/>
      <c r="AM184" s="274"/>
      <c r="AN184" s="274"/>
      <c r="AO184" s="274"/>
      <c r="AP184" s="274"/>
      <c r="AQ184" s="274"/>
      <c r="AR184" s="274"/>
      <c r="AS184" s="274"/>
      <c r="AT184" s="274"/>
      <c r="AU184" s="274"/>
      <c r="AV184" s="274"/>
      <c r="AW184" s="274"/>
      <c r="AX184" s="274"/>
      <c r="AY184" s="274"/>
      <c r="AZ184" s="274"/>
      <c r="BA184" s="274"/>
      <c r="BB184" s="274"/>
      <c r="BC184" s="274"/>
    </row>
    <row r="185" spans="1:55" x14ac:dyDescent="0.25">
      <c r="A185" s="261">
        <v>45925</v>
      </c>
      <c r="B185" s="262">
        <v>0.45</v>
      </c>
      <c r="C185" s="263">
        <v>0.6</v>
      </c>
      <c r="D185" s="262">
        <v>0.6</v>
      </c>
      <c r="E185" s="263">
        <v>0.6</v>
      </c>
      <c r="F185" s="262">
        <v>0</v>
      </c>
      <c r="G185" s="263">
        <v>0</v>
      </c>
      <c r="H185" s="262">
        <v>0.1</v>
      </c>
      <c r="I185" s="263">
        <v>0.5</v>
      </c>
      <c r="J185" s="262">
        <v>0.45</v>
      </c>
      <c r="K185" s="264">
        <v>0.65</v>
      </c>
      <c r="L185" s="283"/>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c r="AQ185" s="274"/>
      <c r="AR185" s="274"/>
      <c r="AS185" s="274"/>
      <c r="AT185" s="274"/>
      <c r="AU185" s="274"/>
      <c r="AV185" s="274"/>
      <c r="AW185" s="274"/>
      <c r="AX185" s="274"/>
      <c r="AY185" s="274"/>
      <c r="AZ185" s="274"/>
      <c r="BA185" s="274"/>
      <c r="BB185" s="274"/>
      <c r="BC185" s="274"/>
    </row>
    <row r="186" spans="1:55" x14ac:dyDescent="0.25">
      <c r="A186" s="261">
        <v>45926</v>
      </c>
      <c r="B186" s="262">
        <v>0.45</v>
      </c>
      <c r="C186" s="263">
        <v>0.6</v>
      </c>
      <c r="D186" s="262">
        <v>0.45</v>
      </c>
      <c r="E186" s="263">
        <v>0.5</v>
      </c>
      <c r="F186" s="262">
        <v>0</v>
      </c>
      <c r="G186" s="263">
        <v>0</v>
      </c>
      <c r="H186" s="262">
        <v>0.1</v>
      </c>
      <c r="I186" s="263">
        <v>0.5</v>
      </c>
      <c r="J186" s="262">
        <v>0.45</v>
      </c>
      <c r="K186" s="264">
        <v>0.65</v>
      </c>
      <c r="L186" s="283"/>
      <c r="M186" s="274"/>
      <c r="N186" s="274"/>
      <c r="O186" s="274"/>
      <c r="P186" s="274"/>
      <c r="Q186" s="274"/>
      <c r="R186" s="274"/>
      <c r="S186" s="274"/>
      <c r="T186" s="274"/>
      <c r="U186" s="274"/>
      <c r="V186" s="274"/>
      <c r="W186" s="274"/>
      <c r="X186" s="274"/>
      <c r="Y186" s="274"/>
      <c r="Z186" s="274"/>
      <c r="AA186" s="274"/>
      <c r="AB186" s="274"/>
      <c r="AC186" s="274"/>
      <c r="AD186" s="274"/>
      <c r="AE186" s="274"/>
      <c r="AF186" s="274"/>
      <c r="AG186" s="274"/>
      <c r="AH186" s="274"/>
      <c r="AI186" s="274"/>
      <c r="AJ186" s="274"/>
      <c r="AK186" s="274"/>
      <c r="AL186" s="274"/>
      <c r="AM186" s="274"/>
      <c r="AN186" s="274"/>
      <c r="AO186" s="274"/>
      <c r="AP186" s="274"/>
      <c r="AQ186" s="274"/>
      <c r="AR186" s="274"/>
      <c r="AS186" s="274"/>
      <c r="AT186" s="274"/>
      <c r="AU186" s="274"/>
      <c r="AV186" s="274"/>
      <c r="AW186" s="274"/>
      <c r="AX186" s="274"/>
      <c r="AY186" s="274"/>
      <c r="AZ186" s="274"/>
      <c r="BA186" s="274"/>
      <c r="BB186" s="274"/>
      <c r="BC186" s="274"/>
    </row>
    <row r="187" spans="1:55" x14ac:dyDescent="0.25">
      <c r="A187" s="261">
        <v>45927</v>
      </c>
      <c r="B187" s="262">
        <v>0.45</v>
      </c>
      <c r="C187" s="263">
        <v>0.6</v>
      </c>
      <c r="D187" s="262">
        <v>0.45</v>
      </c>
      <c r="E187" s="263">
        <v>0.5</v>
      </c>
      <c r="F187" s="262">
        <v>0</v>
      </c>
      <c r="G187" s="263">
        <v>0</v>
      </c>
      <c r="H187" s="262">
        <v>0.1</v>
      </c>
      <c r="I187" s="263">
        <v>0.5</v>
      </c>
      <c r="J187" s="262">
        <v>0.1</v>
      </c>
      <c r="K187" s="264">
        <v>0.2</v>
      </c>
      <c r="L187" s="283"/>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4"/>
      <c r="AN187" s="274"/>
      <c r="AO187" s="274"/>
      <c r="AP187" s="274"/>
      <c r="AQ187" s="274"/>
      <c r="AR187" s="274"/>
      <c r="AS187" s="274"/>
      <c r="AT187" s="274"/>
      <c r="AU187" s="274"/>
      <c r="AV187" s="274"/>
      <c r="AW187" s="274"/>
      <c r="AX187" s="274"/>
      <c r="AY187" s="274"/>
      <c r="AZ187" s="274"/>
      <c r="BA187" s="274"/>
      <c r="BB187" s="274"/>
      <c r="BC187" s="274"/>
    </row>
    <row r="188" spans="1:55" x14ac:dyDescent="0.25">
      <c r="A188" s="261">
        <v>45928</v>
      </c>
      <c r="B188" s="262">
        <v>0.45</v>
      </c>
      <c r="C188" s="263">
        <v>0.6</v>
      </c>
      <c r="D188" s="262">
        <v>0.45</v>
      </c>
      <c r="E188" s="263">
        <v>0.5</v>
      </c>
      <c r="F188" s="262">
        <v>0</v>
      </c>
      <c r="G188" s="263">
        <v>0</v>
      </c>
      <c r="H188" s="262">
        <v>0.1</v>
      </c>
      <c r="I188" s="263">
        <v>0.5</v>
      </c>
      <c r="J188" s="262">
        <v>0.1</v>
      </c>
      <c r="K188" s="264">
        <v>0.2</v>
      </c>
      <c r="L188" s="283"/>
      <c r="M188" s="274"/>
      <c r="N188" s="274"/>
      <c r="O188" s="274"/>
      <c r="P188" s="274"/>
      <c r="Q188" s="274"/>
      <c r="R188" s="274"/>
      <c r="S188" s="274"/>
      <c r="T188" s="274"/>
      <c r="U188" s="274"/>
      <c r="V188" s="274"/>
      <c r="W188" s="274"/>
      <c r="X188" s="274"/>
      <c r="Y188" s="274"/>
      <c r="Z188" s="274"/>
      <c r="AA188" s="274"/>
      <c r="AB188" s="274"/>
      <c r="AC188" s="274"/>
      <c r="AD188" s="274"/>
      <c r="AE188" s="274"/>
      <c r="AF188" s="274"/>
      <c r="AG188" s="274"/>
      <c r="AH188" s="274"/>
      <c r="AI188" s="274"/>
      <c r="AJ188" s="274"/>
      <c r="AK188" s="274"/>
      <c r="AL188" s="274"/>
      <c r="AM188" s="274"/>
      <c r="AN188" s="274"/>
      <c r="AO188" s="274"/>
      <c r="AP188" s="274"/>
      <c r="AQ188" s="274"/>
      <c r="AR188" s="274"/>
      <c r="AS188" s="274"/>
      <c r="AT188" s="274"/>
      <c r="AU188" s="274"/>
      <c r="AV188" s="274"/>
      <c r="AW188" s="274"/>
      <c r="AX188" s="274"/>
      <c r="AY188" s="274"/>
      <c r="AZ188" s="274"/>
      <c r="BA188" s="274"/>
      <c r="BB188" s="274"/>
      <c r="BC188" s="274"/>
    </row>
    <row r="189" spans="1:55" x14ac:dyDescent="0.25">
      <c r="A189" s="261">
        <v>45929</v>
      </c>
      <c r="B189" s="262">
        <v>0.45</v>
      </c>
      <c r="C189" s="263">
        <v>0.6</v>
      </c>
      <c r="D189" s="262">
        <v>0.45</v>
      </c>
      <c r="E189" s="263">
        <v>0.5</v>
      </c>
      <c r="F189" s="262">
        <v>0</v>
      </c>
      <c r="G189" s="263">
        <v>0</v>
      </c>
      <c r="H189" s="262">
        <v>0.1</v>
      </c>
      <c r="I189" s="263">
        <v>0.5</v>
      </c>
      <c r="J189" s="262">
        <v>0.1</v>
      </c>
      <c r="K189" s="264">
        <v>0.2</v>
      </c>
      <c r="L189" s="283"/>
      <c r="M189" s="274"/>
      <c r="N189" s="274"/>
      <c r="O189" s="274"/>
      <c r="P189" s="274"/>
      <c r="Q189" s="274"/>
      <c r="R189" s="274"/>
      <c r="S189" s="274"/>
      <c r="T189" s="274"/>
      <c r="U189" s="274"/>
      <c r="V189" s="274"/>
      <c r="W189" s="274"/>
      <c r="X189" s="274"/>
      <c r="Y189" s="274"/>
      <c r="Z189" s="274"/>
      <c r="AA189" s="274"/>
      <c r="AB189" s="274"/>
      <c r="AC189" s="274"/>
      <c r="AD189" s="274"/>
      <c r="AE189" s="274"/>
      <c r="AF189" s="274"/>
      <c r="AG189" s="274"/>
      <c r="AH189" s="274"/>
      <c r="AI189" s="274"/>
      <c r="AJ189" s="274"/>
      <c r="AK189" s="274"/>
      <c r="AL189" s="274"/>
      <c r="AM189" s="274"/>
      <c r="AN189" s="274"/>
      <c r="AO189" s="274"/>
      <c r="AP189" s="274"/>
      <c r="AQ189" s="274"/>
      <c r="AR189" s="274"/>
      <c r="AS189" s="274"/>
      <c r="AT189" s="274"/>
      <c r="AU189" s="274"/>
      <c r="AV189" s="274"/>
      <c r="AW189" s="274"/>
      <c r="AX189" s="274"/>
      <c r="AY189" s="274"/>
      <c r="AZ189" s="274"/>
      <c r="BA189" s="274"/>
      <c r="BB189" s="274"/>
      <c r="BC189" s="274"/>
    </row>
    <row r="190" spans="1:55" ht="13" thickBot="1" x14ac:dyDescent="0.3">
      <c r="A190" s="261">
        <v>45930</v>
      </c>
      <c r="B190" s="265">
        <v>0.45</v>
      </c>
      <c r="C190" s="266">
        <v>0.6</v>
      </c>
      <c r="D190" s="265">
        <v>0.45</v>
      </c>
      <c r="E190" s="266">
        <v>0.5</v>
      </c>
      <c r="F190" s="265">
        <v>0</v>
      </c>
      <c r="G190" s="266">
        <v>0</v>
      </c>
      <c r="H190" s="265">
        <v>0.1</v>
      </c>
      <c r="I190" s="266">
        <v>0.5</v>
      </c>
      <c r="J190" s="265">
        <v>0.1</v>
      </c>
      <c r="K190" s="267">
        <v>0.2</v>
      </c>
      <c r="L190" s="283"/>
      <c r="M190" s="274"/>
      <c r="N190" s="274"/>
      <c r="O190" s="274"/>
      <c r="P190" s="274"/>
      <c r="Q190" s="274"/>
      <c r="R190" s="274"/>
      <c r="S190" s="274"/>
      <c r="T190" s="274"/>
      <c r="U190" s="274"/>
      <c r="V190" s="274"/>
      <c r="W190" s="274"/>
      <c r="X190" s="274"/>
      <c r="Y190" s="274"/>
      <c r="Z190" s="274"/>
      <c r="AA190" s="274"/>
      <c r="AB190" s="274"/>
      <c r="AC190" s="274"/>
      <c r="AD190" s="274"/>
      <c r="AE190" s="274"/>
      <c r="AF190" s="274"/>
      <c r="AG190" s="274"/>
      <c r="AH190" s="274"/>
      <c r="AI190" s="274"/>
      <c r="AJ190" s="274"/>
      <c r="AK190" s="274"/>
      <c r="AL190" s="274"/>
      <c r="AM190" s="274"/>
      <c r="AN190" s="274"/>
      <c r="AO190" s="274"/>
      <c r="AP190" s="274"/>
      <c r="AQ190" s="274"/>
      <c r="AR190" s="274"/>
      <c r="AS190" s="274"/>
      <c r="AT190" s="274"/>
      <c r="AU190" s="274"/>
      <c r="AV190" s="274"/>
      <c r="AW190" s="274"/>
      <c r="AX190" s="274"/>
      <c r="AY190" s="274"/>
      <c r="AZ190" s="274"/>
      <c r="BA190" s="274"/>
      <c r="BB190" s="274"/>
      <c r="BC190" s="274"/>
    </row>
    <row r="191" spans="1:55" x14ac:dyDescent="0.25">
      <c r="A191" s="261">
        <v>45931</v>
      </c>
      <c r="B191" s="258">
        <v>0.45</v>
      </c>
      <c r="C191" s="259">
        <v>0.6</v>
      </c>
      <c r="D191" s="258">
        <v>0.45</v>
      </c>
      <c r="E191" s="259">
        <v>0.5</v>
      </c>
      <c r="F191" s="258">
        <v>0</v>
      </c>
      <c r="G191" s="259">
        <v>0</v>
      </c>
      <c r="H191" s="258">
        <v>0.1</v>
      </c>
      <c r="I191" s="259">
        <v>0.5</v>
      </c>
      <c r="J191" s="258">
        <v>0.1</v>
      </c>
      <c r="K191" s="260">
        <v>0.2</v>
      </c>
      <c r="L191" s="283"/>
      <c r="M191" s="274"/>
      <c r="N191" s="274"/>
      <c r="O191" s="274"/>
      <c r="P191" s="274"/>
      <c r="Q191" s="274"/>
      <c r="R191" s="274"/>
      <c r="S191" s="274"/>
      <c r="T191" s="274"/>
      <c r="U191" s="274"/>
      <c r="V191" s="274"/>
      <c r="W191" s="274"/>
      <c r="X191" s="274"/>
      <c r="Y191" s="274"/>
      <c r="Z191" s="274"/>
      <c r="AA191" s="274"/>
      <c r="AB191" s="274"/>
      <c r="AC191" s="274"/>
      <c r="AD191" s="274"/>
      <c r="AE191" s="274"/>
      <c r="AF191" s="274"/>
      <c r="AG191" s="274"/>
      <c r="AH191" s="274"/>
      <c r="AI191" s="274"/>
      <c r="AJ191" s="274"/>
      <c r="AK191" s="274"/>
      <c r="AL191" s="274"/>
      <c r="AM191" s="274"/>
      <c r="AN191" s="274"/>
      <c r="AO191" s="274"/>
      <c r="AP191" s="274"/>
      <c r="AQ191" s="274"/>
      <c r="AR191" s="274"/>
      <c r="AS191" s="274"/>
      <c r="AT191" s="274"/>
      <c r="AU191" s="274"/>
      <c r="AV191" s="274"/>
      <c r="AW191" s="274"/>
      <c r="AX191" s="274"/>
      <c r="AY191" s="274"/>
      <c r="AZ191" s="274"/>
      <c r="BA191" s="274"/>
      <c r="BB191" s="274"/>
      <c r="BC191" s="274"/>
    </row>
    <row r="192" spans="1:55" x14ac:dyDescent="0.25">
      <c r="A192" s="261">
        <v>45932</v>
      </c>
      <c r="B192" s="262">
        <v>0.45</v>
      </c>
      <c r="C192" s="263">
        <v>0.6</v>
      </c>
      <c r="D192" s="262">
        <v>0.45</v>
      </c>
      <c r="E192" s="263">
        <v>0.5</v>
      </c>
      <c r="F192" s="262">
        <v>0</v>
      </c>
      <c r="G192" s="263">
        <v>0</v>
      </c>
      <c r="H192" s="262">
        <v>0.1</v>
      </c>
      <c r="I192" s="263">
        <v>0.5</v>
      </c>
      <c r="J192" s="262">
        <v>0.1</v>
      </c>
      <c r="K192" s="264">
        <v>0.2</v>
      </c>
      <c r="L192" s="283"/>
      <c r="M192" s="274"/>
      <c r="N192" s="274"/>
      <c r="O192" s="274"/>
      <c r="P192" s="274"/>
      <c r="Q192" s="274"/>
      <c r="R192" s="274"/>
      <c r="S192" s="274"/>
      <c r="T192" s="274"/>
      <c r="U192" s="274"/>
      <c r="V192" s="274"/>
      <c r="W192" s="274"/>
      <c r="X192" s="274"/>
      <c r="Y192" s="274"/>
      <c r="Z192" s="274"/>
      <c r="AA192" s="274"/>
      <c r="AB192" s="274"/>
      <c r="AC192" s="274"/>
      <c r="AD192" s="274"/>
      <c r="AE192" s="274"/>
      <c r="AF192" s="274"/>
      <c r="AG192" s="274"/>
      <c r="AH192" s="274"/>
      <c r="AI192" s="274"/>
      <c r="AJ192" s="274"/>
      <c r="AK192" s="274"/>
      <c r="AL192" s="274"/>
      <c r="AM192" s="274"/>
      <c r="AN192" s="274"/>
      <c r="AO192" s="274"/>
      <c r="AP192" s="274"/>
      <c r="AQ192" s="274"/>
      <c r="AR192" s="274"/>
      <c r="AS192" s="274"/>
      <c r="AT192" s="274"/>
      <c r="AU192" s="274"/>
      <c r="AV192" s="274"/>
      <c r="AW192" s="274"/>
      <c r="AX192" s="274"/>
      <c r="AY192" s="274"/>
      <c r="AZ192" s="274"/>
      <c r="BA192" s="274"/>
      <c r="BB192" s="274"/>
      <c r="BC192" s="274"/>
    </row>
    <row r="193" spans="1:55" x14ac:dyDescent="0.25">
      <c r="A193" s="261">
        <v>45933</v>
      </c>
      <c r="B193" s="262">
        <v>0.45</v>
      </c>
      <c r="C193" s="263">
        <v>0.6</v>
      </c>
      <c r="D193" s="262">
        <v>0.45</v>
      </c>
      <c r="E193" s="263">
        <v>0.5</v>
      </c>
      <c r="F193" s="262">
        <v>0</v>
      </c>
      <c r="G193" s="263">
        <v>0</v>
      </c>
      <c r="H193" s="262">
        <v>0.1</v>
      </c>
      <c r="I193" s="263">
        <v>0.5</v>
      </c>
      <c r="J193" s="262">
        <v>0.1</v>
      </c>
      <c r="K193" s="264">
        <v>0.2</v>
      </c>
      <c r="L193" s="283"/>
      <c r="M193" s="274"/>
      <c r="N193" s="274"/>
      <c r="O193" s="274"/>
      <c r="P193" s="274"/>
      <c r="Q193" s="274"/>
      <c r="R193" s="274"/>
      <c r="S193" s="274"/>
      <c r="T193" s="274"/>
      <c r="U193" s="274"/>
      <c r="V193" s="274"/>
      <c r="W193" s="274"/>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row>
    <row r="194" spans="1:55" x14ac:dyDescent="0.25">
      <c r="A194" s="261">
        <v>45934</v>
      </c>
      <c r="B194" s="262">
        <v>0.45</v>
      </c>
      <c r="C194" s="263">
        <v>0.6</v>
      </c>
      <c r="D194" s="262">
        <v>0.45</v>
      </c>
      <c r="E194" s="263">
        <v>0.5</v>
      </c>
      <c r="F194" s="262">
        <v>0</v>
      </c>
      <c r="G194" s="263">
        <v>0</v>
      </c>
      <c r="H194" s="262">
        <v>0.1</v>
      </c>
      <c r="I194" s="263">
        <v>0.5</v>
      </c>
      <c r="J194" s="262">
        <v>0</v>
      </c>
      <c r="K194" s="264">
        <v>0</v>
      </c>
      <c r="L194" s="283"/>
      <c r="M194" s="274"/>
      <c r="N194" s="274"/>
      <c r="O194" s="274"/>
      <c r="P194" s="274"/>
      <c r="Q194" s="274"/>
      <c r="R194" s="274"/>
      <c r="S194" s="274"/>
      <c r="T194" s="274"/>
      <c r="U194" s="274"/>
      <c r="V194" s="274"/>
      <c r="W194" s="274"/>
      <c r="X194" s="274"/>
      <c r="Y194" s="274"/>
      <c r="Z194" s="274"/>
      <c r="AA194" s="274"/>
      <c r="AB194" s="274"/>
      <c r="AC194" s="274"/>
      <c r="AD194" s="274"/>
      <c r="AE194" s="274"/>
      <c r="AF194" s="274"/>
      <c r="AG194" s="274"/>
      <c r="AH194" s="274"/>
      <c r="AI194" s="274"/>
      <c r="AJ194" s="274"/>
      <c r="AK194" s="274"/>
      <c r="AL194" s="274"/>
      <c r="AM194" s="274"/>
      <c r="AN194" s="274"/>
      <c r="AO194" s="274"/>
      <c r="AP194" s="274"/>
      <c r="AQ194" s="274"/>
      <c r="AR194" s="274"/>
      <c r="AS194" s="274"/>
      <c r="AT194" s="274"/>
      <c r="AU194" s="274"/>
      <c r="AV194" s="274"/>
      <c r="AW194" s="274"/>
      <c r="AX194" s="274"/>
      <c r="AY194" s="274"/>
      <c r="AZ194" s="274"/>
      <c r="BA194" s="274"/>
      <c r="BB194" s="274"/>
      <c r="BC194" s="274"/>
    </row>
    <row r="195" spans="1:55" x14ac:dyDescent="0.25">
      <c r="A195" s="261">
        <v>45935</v>
      </c>
      <c r="B195" s="262">
        <v>0.45</v>
      </c>
      <c r="C195" s="263">
        <v>0.6</v>
      </c>
      <c r="D195" s="262">
        <v>0.45</v>
      </c>
      <c r="E195" s="263">
        <v>0.5</v>
      </c>
      <c r="F195" s="262">
        <v>0</v>
      </c>
      <c r="G195" s="263">
        <v>0</v>
      </c>
      <c r="H195" s="262">
        <v>0.1</v>
      </c>
      <c r="I195" s="263">
        <v>0.5</v>
      </c>
      <c r="J195" s="262">
        <v>0</v>
      </c>
      <c r="K195" s="264">
        <v>0</v>
      </c>
      <c r="L195" s="283"/>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c r="BB195" s="274"/>
      <c r="BC195" s="274"/>
    </row>
    <row r="196" spans="1:55" x14ac:dyDescent="0.25">
      <c r="A196" s="261">
        <v>45936</v>
      </c>
      <c r="B196" s="262">
        <v>0.45</v>
      </c>
      <c r="C196" s="263">
        <v>0.6</v>
      </c>
      <c r="D196" s="262">
        <v>0.45</v>
      </c>
      <c r="E196" s="263">
        <v>0.5</v>
      </c>
      <c r="F196" s="262">
        <v>0</v>
      </c>
      <c r="G196" s="263">
        <v>0</v>
      </c>
      <c r="H196" s="262">
        <v>0.1</v>
      </c>
      <c r="I196" s="263">
        <v>0.5</v>
      </c>
      <c r="J196" s="262">
        <v>0</v>
      </c>
      <c r="K196" s="264">
        <v>0</v>
      </c>
      <c r="L196" s="283"/>
      <c r="M196" s="274"/>
      <c r="N196" s="274"/>
      <c r="O196" s="274"/>
      <c r="P196" s="274"/>
      <c r="Q196" s="274"/>
      <c r="R196" s="274"/>
      <c r="S196" s="274"/>
      <c r="T196" s="274"/>
      <c r="U196" s="274"/>
      <c r="V196" s="274"/>
      <c r="W196" s="274"/>
      <c r="X196" s="274"/>
      <c r="Y196" s="274"/>
      <c r="Z196" s="274"/>
      <c r="AA196" s="274"/>
      <c r="AB196" s="274"/>
      <c r="AC196" s="274"/>
      <c r="AD196" s="274"/>
      <c r="AE196" s="274"/>
      <c r="AF196" s="274"/>
      <c r="AG196" s="274"/>
      <c r="AH196" s="274"/>
      <c r="AI196" s="274"/>
      <c r="AJ196" s="274"/>
      <c r="AK196" s="274"/>
      <c r="AL196" s="274"/>
      <c r="AM196" s="274"/>
      <c r="AN196" s="274"/>
      <c r="AO196" s="274"/>
      <c r="AP196" s="274"/>
      <c r="AQ196" s="274"/>
      <c r="AR196" s="274"/>
      <c r="AS196" s="274"/>
      <c r="AT196" s="274"/>
      <c r="AU196" s="274"/>
      <c r="AV196" s="274"/>
      <c r="AW196" s="274"/>
      <c r="AX196" s="274"/>
      <c r="AY196" s="274"/>
      <c r="AZ196" s="274"/>
      <c r="BA196" s="274"/>
      <c r="BB196" s="274"/>
      <c r="BC196" s="274"/>
    </row>
    <row r="197" spans="1:55" x14ac:dyDescent="0.25">
      <c r="A197" s="261">
        <v>45937</v>
      </c>
      <c r="B197" s="262">
        <v>0.45</v>
      </c>
      <c r="C197" s="263">
        <v>0.6</v>
      </c>
      <c r="D197" s="262">
        <v>0.45</v>
      </c>
      <c r="E197" s="263">
        <v>0.5</v>
      </c>
      <c r="F197" s="262">
        <v>0</v>
      </c>
      <c r="G197" s="263">
        <v>0</v>
      </c>
      <c r="H197" s="262">
        <v>0.1</v>
      </c>
      <c r="I197" s="263">
        <v>0.5</v>
      </c>
      <c r="J197" s="262">
        <v>0</v>
      </c>
      <c r="K197" s="264">
        <v>0</v>
      </c>
      <c r="L197" s="283"/>
      <c r="M197" s="274"/>
      <c r="N197" s="274"/>
      <c r="O197" s="274"/>
      <c r="P197" s="274"/>
      <c r="Q197" s="274"/>
      <c r="R197" s="274"/>
      <c r="S197" s="274"/>
      <c r="T197" s="274"/>
      <c r="U197" s="274"/>
      <c r="V197" s="274"/>
      <c r="W197" s="274"/>
      <c r="X197" s="274"/>
      <c r="Y197" s="274"/>
      <c r="Z197" s="274"/>
      <c r="AA197" s="274"/>
      <c r="AB197" s="274"/>
      <c r="AC197" s="274"/>
      <c r="AD197" s="274"/>
      <c r="AE197" s="274"/>
      <c r="AF197" s="274"/>
      <c r="AG197" s="274"/>
      <c r="AH197" s="274"/>
      <c r="AI197" s="274"/>
      <c r="AJ197" s="274"/>
      <c r="AK197" s="274"/>
      <c r="AL197" s="274"/>
      <c r="AM197" s="274"/>
      <c r="AN197" s="274"/>
      <c r="AO197" s="274"/>
      <c r="AP197" s="274"/>
      <c r="AQ197" s="274"/>
      <c r="AR197" s="274"/>
      <c r="AS197" s="274"/>
      <c r="AT197" s="274"/>
      <c r="AU197" s="274"/>
      <c r="AV197" s="274"/>
      <c r="AW197" s="274"/>
      <c r="AX197" s="274"/>
      <c r="AY197" s="274"/>
      <c r="AZ197" s="274"/>
      <c r="BA197" s="274"/>
      <c r="BB197" s="274"/>
      <c r="BC197" s="274"/>
    </row>
    <row r="198" spans="1:55" x14ac:dyDescent="0.25">
      <c r="A198" s="261">
        <v>45938</v>
      </c>
      <c r="B198" s="262">
        <v>0.45</v>
      </c>
      <c r="C198" s="263">
        <v>0.6</v>
      </c>
      <c r="D198" s="262">
        <v>0.45</v>
      </c>
      <c r="E198" s="263">
        <v>0.5</v>
      </c>
      <c r="F198" s="262">
        <v>0</v>
      </c>
      <c r="G198" s="263">
        <v>0</v>
      </c>
      <c r="H198" s="262">
        <v>0.1</v>
      </c>
      <c r="I198" s="263">
        <v>0.5</v>
      </c>
      <c r="J198" s="262">
        <v>0</v>
      </c>
      <c r="K198" s="264">
        <v>0</v>
      </c>
      <c r="L198" s="283"/>
      <c r="M198" s="274"/>
      <c r="N198" s="274"/>
      <c r="O198" s="274"/>
      <c r="P198" s="274"/>
      <c r="Q198" s="274"/>
      <c r="R198" s="274"/>
      <c r="S198" s="274"/>
      <c r="T198" s="274"/>
      <c r="U198" s="274"/>
      <c r="V198" s="274"/>
      <c r="W198" s="274"/>
      <c r="X198" s="274"/>
      <c r="Y198" s="274"/>
      <c r="Z198" s="274"/>
      <c r="AA198" s="274"/>
      <c r="AB198" s="274"/>
      <c r="AC198" s="274"/>
      <c r="AD198" s="274"/>
      <c r="AE198" s="274"/>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4"/>
      <c r="BC198" s="274"/>
    </row>
    <row r="199" spans="1:55" x14ac:dyDescent="0.25">
      <c r="A199" s="261">
        <v>45939</v>
      </c>
      <c r="B199" s="262">
        <v>0.45</v>
      </c>
      <c r="C199" s="263">
        <v>0.6</v>
      </c>
      <c r="D199" s="262">
        <v>0.45</v>
      </c>
      <c r="E199" s="263">
        <v>0.5</v>
      </c>
      <c r="F199" s="262">
        <v>0</v>
      </c>
      <c r="G199" s="263">
        <v>0</v>
      </c>
      <c r="H199" s="262">
        <v>0.1</v>
      </c>
      <c r="I199" s="263">
        <v>0.5</v>
      </c>
      <c r="J199" s="262">
        <v>0</v>
      </c>
      <c r="K199" s="264">
        <v>0</v>
      </c>
      <c r="L199" s="283"/>
      <c r="M199" s="274"/>
      <c r="N199" s="274"/>
      <c r="O199" s="274"/>
      <c r="P199" s="274"/>
      <c r="Q199" s="274"/>
      <c r="R199" s="274"/>
      <c r="S199" s="274"/>
      <c r="T199" s="274"/>
      <c r="U199" s="274"/>
      <c r="V199" s="274"/>
      <c r="W199" s="274"/>
      <c r="X199" s="274"/>
      <c r="Y199" s="274"/>
      <c r="Z199" s="274"/>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c r="BB199" s="274"/>
      <c r="BC199" s="274"/>
    </row>
    <row r="200" spans="1:55" x14ac:dyDescent="0.25">
      <c r="A200" s="261">
        <v>45940</v>
      </c>
      <c r="B200" s="262">
        <v>0.45</v>
      </c>
      <c r="C200" s="263">
        <v>0.6</v>
      </c>
      <c r="D200" s="262">
        <v>0.45</v>
      </c>
      <c r="E200" s="263">
        <v>0.5</v>
      </c>
      <c r="F200" s="262">
        <v>0</v>
      </c>
      <c r="G200" s="263">
        <v>0</v>
      </c>
      <c r="H200" s="262">
        <v>0.1</v>
      </c>
      <c r="I200" s="263">
        <v>0.5</v>
      </c>
      <c r="J200" s="262">
        <v>0</v>
      </c>
      <c r="K200" s="264">
        <v>0</v>
      </c>
      <c r="L200" s="283"/>
      <c r="M200" s="274"/>
      <c r="N200" s="274"/>
      <c r="O200" s="274"/>
      <c r="P200" s="274"/>
      <c r="Q200" s="274"/>
      <c r="R200" s="274"/>
      <c r="S200" s="274"/>
      <c r="T200" s="274"/>
      <c r="U200" s="274"/>
      <c r="V200" s="274"/>
      <c r="W200" s="274"/>
      <c r="X200" s="274"/>
      <c r="Y200" s="274"/>
      <c r="Z200" s="274"/>
      <c r="AA200" s="274"/>
      <c r="AB200" s="274"/>
      <c r="AC200" s="274"/>
      <c r="AD200" s="274"/>
      <c r="AE200" s="274"/>
      <c r="AF200" s="274"/>
      <c r="AG200" s="274"/>
      <c r="AH200" s="274"/>
      <c r="AI200" s="274"/>
      <c r="AJ200" s="274"/>
      <c r="AK200" s="274"/>
      <c r="AL200" s="274"/>
      <c r="AM200" s="274"/>
      <c r="AN200" s="274"/>
      <c r="AO200" s="274"/>
      <c r="AP200" s="274"/>
      <c r="AQ200" s="274"/>
      <c r="AR200" s="274"/>
      <c r="AS200" s="274"/>
      <c r="AT200" s="274"/>
      <c r="AU200" s="274"/>
      <c r="AV200" s="274"/>
      <c r="AW200" s="274"/>
      <c r="AX200" s="274"/>
      <c r="AY200" s="274"/>
      <c r="AZ200" s="274"/>
      <c r="BA200" s="274"/>
      <c r="BB200" s="274"/>
      <c r="BC200" s="274"/>
    </row>
    <row r="201" spans="1:55" x14ac:dyDescent="0.25">
      <c r="A201" s="261">
        <v>45941</v>
      </c>
      <c r="B201" s="262">
        <v>0.45</v>
      </c>
      <c r="C201" s="263">
        <v>0.6</v>
      </c>
      <c r="D201" s="262">
        <v>0.15</v>
      </c>
      <c r="E201" s="263">
        <v>0</v>
      </c>
      <c r="F201" s="262">
        <v>0</v>
      </c>
      <c r="G201" s="263">
        <v>0</v>
      </c>
      <c r="H201" s="262">
        <v>0.1</v>
      </c>
      <c r="I201" s="263">
        <v>0.5</v>
      </c>
      <c r="J201" s="262">
        <v>0</v>
      </c>
      <c r="K201" s="264">
        <v>0</v>
      </c>
      <c r="L201" s="283"/>
      <c r="M201" s="274"/>
      <c r="N201" s="274"/>
      <c r="O201" s="274"/>
      <c r="P201" s="274"/>
      <c r="Q201" s="274"/>
      <c r="R201" s="274"/>
      <c r="S201" s="274"/>
      <c r="T201" s="274"/>
      <c r="U201" s="274"/>
      <c r="V201" s="274"/>
      <c r="W201" s="274"/>
      <c r="X201" s="274"/>
      <c r="Y201" s="274"/>
      <c r="Z201" s="274"/>
      <c r="AA201" s="274"/>
      <c r="AB201" s="274"/>
      <c r="AC201" s="274"/>
      <c r="AD201" s="274"/>
      <c r="AE201" s="274"/>
      <c r="AF201" s="274"/>
      <c r="AG201" s="274"/>
      <c r="AH201" s="274"/>
      <c r="AI201" s="274"/>
      <c r="AJ201" s="274"/>
      <c r="AK201" s="274"/>
      <c r="AL201" s="274"/>
      <c r="AM201" s="274"/>
      <c r="AN201" s="274"/>
      <c r="AO201" s="274"/>
      <c r="AP201" s="274"/>
      <c r="AQ201" s="274"/>
      <c r="AR201" s="274"/>
      <c r="AS201" s="274"/>
      <c r="AT201" s="274"/>
      <c r="AU201" s="274"/>
      <c r="AV201" s="274"/>
      <c r="AW201" s="274"/>
      <c r="AX201" s="274"/>
      <c r="AY201" s="274"/>
      <c r="AZ201" s="274"/>
      <c r="BA201" s="274"/>
      <c r="BB201" s="274"/>
      <c r="BC201" s="274"/>
    </row>
    <row r="202" spans="1:55" x14ac:dyDescent="0.25">
      <c r="A202" s="261">
        <v>45942</v>
      </c>
      <c r="B202" s="262">
        <v>0.45</v>
      </c>
      <c r="C202" s="263">
        <v>0.6</v>
      </c>
      <c r="D202" s="262">
        <v>0.15</v>
      </c>
      <c r="E202" s="263">
        <v>0</v>
      </c>
      <c r="F202" s="262">
        <v>0</v>
      </c>
      <c r="G202" s="263">
        <v>0</v>
      </c>
      <c r="H202" s="262">
        <v>0.1</v>
      </c>
      <c r="I202" s="263">
        <v>0.5</v>
      </c>
      <c r="J202" s="262">
        <v>0</v>
      </c>
      <c r="K202" s="264">
        <v>0</v>
      </c>
      <c r="L202" s="283"/>
      <c r="M202" s="274"/>
      <c r="N202" s="274"/>
      <c r="O202" s="274"/>
      <c r="P202" s="274"/>
      <c r="Q202" s="274"/>
      <c r="R202" s="274"/>
      <c r="S202" s="274"/>
      <c r="T202" s="274"/>
      <c r="U202" s="274"/>
      <c r="V202" s="274"/>
      <c r="W202" s="274"/>
      <c r="X202" s="274"/>
      <c r="Y202" s="274"/>
      <c r="Z202" s="274"/>
      <c r="AA202" s="274"/>
      <c r="AB202" s="274"/>
      <c r="AC202" s="274"/>
      <c r="AD202" s="274"/>
      <c r="AE202" s="274"/>
      <c r="AF202" s="274"/>
      <c r="AG202" s="274"/>
      <c r="AH202" s="274"/>
      <c r="AI202" s="274"/>
      <c r="AJ202" s="274"/>
      <c r="AK202" s="274"/>
      <c r="AL202" s="274"/>
      <c r="AM202" s="274"/>
      <c r="AN202" s="274"/>
      <c r="AO202" s="274"/>
      <c r="AP202" s="274"/>
      <c r="AQ202" s="274"/>
      <c r="AR202" s="274"/>
      <c r="AS202" s="274"/>
      <c r="AT202" s="274"/>
      <c r="AU202" s="274"/>
      <c r="AV202" s="274"/>
      <c r="AW202" s="274"/>
      <c r="AX202" s="274"/>
      <c r="AY202" s="274"/>
      <c r="AZ202" s="274"/>
      <c r="BA202" s="274"/>
      <c r="BB202" s="274"/>
      <c r="BC202" s="274"/>
    </row>
    <row r="203" spans="1:55" x14ac:dyDescent="0.25">
      <c r="A203" s="261">
        <v>45943</v>
      </c>
      <c r="B203" s="262">
        <v>0.45</v>
      </c>
      <c r="C203" s="263">
        <v>0.6</v>
      </c>
      <c r="D203" s="262">
        <v>0.15</v>
      </c>
      <c r="E203" s="263">
        <v>0</v>
      </c>
      <c r="F203" s="262">
        <v>0</v>
      </c>
      <c r="G203" s="263">
        <v>0</v>
      </c>
      <c r="H203" s="262">
        <v>0.1</v>
      </c>
      <c r="I203" s="263">
        <v>0.5</v>
      </c>
      <c r="J203" s="262">
        <v>0</v>
      </c>
      <c r="K203" s="264">
        <v>0</v>
      </c>
      <c r="L203" s="283"/>
      <c r="M203" s="274"/>
      <c r="N203" s="274"/>
      <c r="O203" s="274"/>
      <c r="P203" s="274"/>
      <c r="Q203" s="274"/>
      <c r="R203" s="274"/>
      <c r="S203" s="274"/>
      <c r="T203" s="274"/>
      <c r="U203" s="274"/>
      <c r="V203" s="274"/>
      <c r="W203" s="274"/>
      <c r="X203" s="274"/>
      <c r="Y203" s="274"/>
      <c r="Z203" s="274"/>
      <c r="AA203" s="274"/>
      <c r="AB203" s="274"/>
      <c r="AC203" s="274"/>
      <c r="AD203" s="274"/>
      <c r="AE203" s="274"/>
      <c r="AF203" s="274"/>
      <c r="AG203" s="274"/>
      <c r="AH203" s="274"/>
      <c r="AI203" s="274"/>
      <c r="AJ203" s="274"/>
      <c r="AK203" s="274"/>
      <c r="AL203" s="274"/>
      <c r="AM203" s="274"/>
      <c r="AN203" s="274"/>
      <c r="AO203" s="274"/>
      <c r="AP203" s="274"/>
      <c r="AQ203" s="274"/>
      <c r="AR203" s="274"/>
      <c r="AS203" s="274"/>
      <c r="AT203" s="274"/>
      <c r="AU203" s="274"/>
      <c r="AV203" s="274"/>
      <c r="AW203" s="274"/>
      <c r="AX203" s="274"/>
      <c r="AY203" s="274"/>
      <c r="AZ203" s="274"/>
      <c r="BA203" s="274"/>
      <c r="BB203" s="274"/>
      <c r="BC203" s="274"/>
    </row>
    <row r="204" spans="1:55" x14ac:dyDescent="0.25">
      <c r="A204" s="261">
        <v>45944</v>
      </c>
      <c r="B204" s="262">
        <v>0.45</v>
      </c>
      <c r="C204" s="263">
        <v>0.6</v>
      </c>
      <c r="D204" s="262">
        <v>0.15</v>
      </c>
      <c r="E204" s="263">
        <v>0</v>
      </c>
      <c r="F204" s="262">
        <v>0</v>
      </c>
      <c r="G204" s="263">
        <v>0</v>
      </c>
      <c r="H204" s="262">
        <v>0.1</v>
      </c>
      <c r="I204" s="263">
        <v>0.5</v>
      </c>
      <c r="J204" s="262">
        <v>0</v>
      </c>
      <c r="K204" s="264">
        <v>0</v>
      </c>
      <c r="L204" s="283"/>
      <c r="M204" s="274"/>
      <c r="N204" s="274"/>
      <c r="O204" s="274"/>
      <c r="P204" s="274"/>
      <c r="Q204" s="274"/>
      <c r="R204" s="274"/>
      <c r="S204" s="274"/>
      <c r="T204" s="274"/>
      <c r="U204" s="274"/>
      <c r="V204" s="274"/>
      <c r="W204" s="274"/>
      <c r="X204" s="274"/>
      <c r="Y204" s="274"/>
      <c r="Z204" s="274"/>
      <c r="AA204" s="274"/>
      <c r="AB204" s="274"/>
      <c r="AC204" s="274"/>
      <c r="AD204" s="274"/>
      <c r="AE204" s="274"/>
      <c r="AF204" s="274"/>
      <c r="AG204" s="274"/>
      <c r="AH204" s="274"/>
      <c r="AI204" s="274"/>
      <c r="AJ204" s="274"/>
      <c r="AK204" s="274"/>
      <c r="AL204" s="274"/>
      <c r="AM204" s="274"/>
      <c r="AN204" s="274"/>
      <c r="AO204" s="274"/>
      <c r="AP204" s="274"/>
      <c r="AQ204" s="274"/>
      <c r="AR204" s="274"/>
      <c r="AS204" s="274"/>
      <c r="AT204" s="274"/>
      <c r="AU204" s="274"/>
      <c r="AV204" s="274"/>
      <c r="AW204" s="274"/>
      <c r="AX204" s="274"/>
      <c r="AY204" s="274"/>
      <c r="AZ204" s="274"/>
      <c r="BA204" s="274"/>
      <c r="BB204" s="274"/>
      <c r="BC204" s="274"/>
    </row>
    <row r="205" spans="1:55" x14ac:dyDescent="0.25">
      <c r="A205" s="261">
        <v>45945</v>
      </c>
      <c r="B205" s="262">
        <v>0.45</v>
      </c>
      <c r="C205" s="263">
        <v>0.6</v>
      </c>
      <c r="D205" s="262">
        <v>0.15</v>
      </c>
      <c r="E205" s="263">
        <v>0</v>
      </c>
      <c r="F205" s="262">
        <v>0</v>
      </c>
      <c r="G205" s="263">
        <v>0</v>
      </c>
      <c r="H205" s="262">
        <v>0.1</v>
      </c>
      <c r="I205" s="263">
        <v>0.5</v>
      </c>
      <c r="J205" s="262">
        <v>0</v>
      </c>
      <c r="K205" s="264">
        <v>0</v>
      </c>
      <c r="L205" s="283"/>
      <c r="M205" s="274"/>
      <c r="N205" s="274"/>
      <c r="O205" s="274"/>
      <c r="P205" s="274"/>
      <c r="Q205" s="274"/>
      <c r="R205" s="274"/>
      <c r="S205" s="274"/>
      <c r="T205" s="274"/>
      <c r="U205" s="274"/>
      <c r="V205" s="274"/>
      <c r="W205" s="274"/>
      <c r="X205" s="274"/>
      <c r="Y205" s="274"/>
      <c r="Z205" s="274"/>
      <c r="AA205" s="274"/>
      <c r="AB205" s="274"/>
      <c r="AC205" s="274"/>
      <c r="AD205" s="274"/>
      <c r="AE205" s="274"/>
      <c r="AF205" s="274"/>
      <c r="AG205" s="274"/>
      <c r="AH205" s="274"/>
      <c r="AI205" s="274"/>
      <c r="AJ205" s="274"/>
      <c r="AK205" s="274"/>
      <c r="AL205" s="274"/>
      <c r="AM205" s="274"/>
      <c r="AN205" s="274"/>
      <c r="AO205" s="274"/>
      <c r="AP205" s="274"/>
      <c r="AQ205" s="274"/>
      <c r="AR205" s="274"/>
      <c r="AS205" s="274"/>
      <c r="AT205" s="274"/>
      <c r="AU205" s="274"/>
      <c r="AV205" s="274"/>
      <c r="AW205" s="274"/>
      <c r="AX205" s="274"/>
      <c r="AY205" s="274"/>
      <c r="AZ205" s="274"/>
      <c r="BA205" s="274"/>
      <c r="BB205" s="274"/>
      <c r="BC205" s="274"/>
    </row>
    <row r="206" spans="1:55" x14ac:dyDescent="0.25">
      <c r="A206" s="261">
        <v>45946</v>
      </c>
      <c r="B206" s="262">
        <v>0.45</v>
      </c>
      <c r="C206" s="263">
        <v>0.6</v>
      </c>
      <c r="D206" s="262">
        <v>0.15</v>
      </c>
      <c r="E206" s="263">
        <v>0</v>
      </c>
      <c r="F206" s="262">
        <v>0</v>
      </c>
      <c r="G206" s="263">
        <v>0</v>
      </c>
      <c r="H206" s="262">
        <v>0.1</v>
      </c>
      <c r="I206" s="263">
        <v>0.5</v>
      </c>
      <c r="J206" s="262">
        <v>0</v>
      </c>
      <c r="K206" s="264">
        <v>0</v>
      </c>
      <c r="L206" s="283"/>
      <c r="M206" s="274"/>
      <c r="N206" s="274"/>
      <c r="O206" s="274"/>
      <c r="P206" s="274"/>
      <c r="Q206" s="274"/>
      <c r="R206" s="274"/>
      <c r="S206" s="274"/>
      <c r="T206" s="274"/>
      <c r="U206" s="274"/>
      <c r="V206" s="274"/>
      <c r="W206" s="274"/>
      <c r="X206" s="274"/>
      <c r="Y206" s="274"/>
      <c r="Z206" s="274"/>
      <c r="AA206" s="274"/>
      <c r="AB206" s="274"/>
      <c r="AC206" s="274"/>
      <c r="AD206" s="274"/>
      <c r="AE206" s="274"/>
      <c r="AF206" s="274"/>
      <c r="AG206" s="274"/>
      <c r="AH206" s="274"/>
      <c r="AI206" s="274"/>
      <c r="AJ206" s="274"/>
      <c r="AK206" s="274"/>
      <c r="AL206" s="274"/>
      <c r="AM206" s="274"/>
      <c r="AN206" s="274"/>
      <c r="AO206" s="274"/>
      <c r="AP206" s="274"/>
      <c r="AQ206" s="274"/>
      <c r="AR206" s="274"/>
      <c r="AS206" s="274"/>
      <c r="AT206" s="274"/>
      <c r="AU206" s="274"/>
      <c r="AV206" s="274"/>
      <c r="AW206" s="274"/>
      <c r="AX206" s="274"/>
      <c r="AY206" s="274"/>
      <c r="AZ206" s="274"/>
      <c r="BA206" s="274"/>
      <c r="BB206" s="274"/>
      <c r="BC206" s="274"/>
    </row>
    <row r="207" spans="1:55" x14ac:dyDescent="0.25">
      <c r="A207" s="261">
        <v>45947</v>
      </c>
      <c r="B207" s="262">
        <v>0.45</v>
      </c>
      <c r="C207" s="263">
        <v>0.6</v>
      </c>
      <c r="D207" s="262">
        <v>0.15</v>
      </c>
      <c r="E207" s="263">
        <v>0</v>
      </c>
      <c r="F207" s="262">
        <v>0</v>
      </c>
      <c r="G207" s="263">
        <v>0</v>
      </c>
      <c r="H207" s="262">
        <v>0.1</v>
      </c>
      <c r="I207" s="263">
        <v>0.5</v>
      </c>
      <c r="J207" s="262">
        <v>0</v>
      </c>
      <c r="K207" s="264">
        <v>0</v>
      </c>
      <c r="L207" s="283"/>
      <c r="M207" s="274"/>
      <c r="N207" s="274"/>
      <c r="O207" s="274"/>
      <c r="P207" s="274"/>
      <c r="Q207" s="274"/>
      <c r="R207" s="274"/>
      <c r="S207" s="274"/>
      <c r="T207" s="274"/>
      <c r="U207" s="274"/>
      <c r="V207" s="274"/>
      <c r="W207" s="274"/>
      <c r="X207" s="274"/>
      <c r="Y207" s="274"/>
      <c r="Z207" s="274"/>
      <c r="AA207" s="274"/>
      <c r="AB207" s="274"/>
      <c r="AC207" s="274"/>
      <c r="AD207" s="274"/>
      <c r="AE207" s="274"/>
      <c r="AF207" s="274"/>
      <c r="AG207" s="274"/>
      <c r="AH207" s="274"/>
      <c r="AI207" s="274"/>
      <c r="AJ207" s="274"/>
      <c r="AK207" s="274"/>
      <c r="AL207" s="274"/>
      <c r="AM207" s="274"/>
      <c r="AN207" s="274"/>
      <c r="AO207" s="274"/>
      <c r="AP207" s="274"/>
      <c r="AQ207" s="274"/>
      <c r="AR207" s="274"/>
      <c r="AS207" s="274"/>
      <c r="AT207" s="274"/>
      <c r="AU207" s="274"/>
      <c r="AV207" s="274"/>
      <c r="AW207" s="274"/>
      <c r="AX207" s="274"/>
      <c r="AY207" s="274"/>
      <c r="AZ207" s="274"/>
      <c r="BA207" s="274"/>
      <c r="BB207" s="274"/>
      <c r="BC207" s="274"/>
    </row>
    <row r="208" spans="1:55" x14ac:dyDescent="0.25">
      <c r="A208" s="261">
        <v>45948</v>
      </c>
      <c r="B208" s="262">
        <v>0.45</v>
      </c>
      <c r="C208" s="263">
        <v>0.6</v>
      </c>
      <c r="D208" s="262">
        <v>0.15</v>
      </c>
      <c r="E208" s="263">
        <v>0</v>
      </c>
      <c r="F208" s="262">
        <v>0</v>
      </c>
      <c r="G208" s="263">
        <v>0</v>
      </c>
      <c r="H208" s="262">
        <v>0.1</v>
      </c>
      <c r="I208" s="263">
        <v>0</v>
      </c>
      <c r="J208" s="262">
        <v>0</v>
      </c>
      <c r="K208" s="264">
        <v>0</v>
      </c>
      <c r="L208" s="283"/>
      <c r="M208" s="274"/>
      <c r="N208" s="274"/>
      <c r="O208" s="274"/>
      <c r="P208" s="274"/>
      <c r="Q208" s="274"/>
      <c r="R208" s="274"/>
      <c r="S208" s="274"/>
      <c r="T208" s="274"/>
      <c r="U208" s="274"/>
      <c r="V208" s="274"/>
      <c r="W208" s="274"/>
      <c r="X208" s="274"/>
      <c r="Y208" s="274"/>
      <c r="Z208" s="274"/>
      <c r="AA208" s="274"/>
      <c r="AB208" s="274"/>
      <c r="AC208" s="274"/>
      <c r="AD208" s="274"/>
      <c r="AE208" s="274"/>
      <c r="AF208" s="274"/>
      <c r="AG208" s="274"/>
      <c r="AH208" s="274"/>
      <c r="AI208" s="274"/>
      <c r="AJ208" s="274"/>
      <c r="AK208" s="274"/>
      <c r="AL208" s="274"/>
      <c r="AM208" s="274"/>
      <c r="AN208" s="274"/>
      <c r="AO208" s="274"/>
      <c r="AP208" s="274"/>
      <c r="AQ208" s="274"/>
      <c r="AR208" s="274"/>
      <c r="AS208" s="274"/>
      <c r="AT208" s="274"/>
      <c r="AU208" s="274"/>
      <c r="AV208" s="274"/>
      <c r="AW208" s="274"/>
      <c r="AX208" s="274"/>
      <c r="AY208" s="274"/>
      <c r="AZ208" s="274"/>
      <c r="BA208" s="274"/>
      <c r="BB208" s="274"/>
      <c r="BC208" s="274"/>
    </row>
    <row r="209" spans="1:55" x14ac:dyDescent="0.25">
      <c r="A209" s="261">
        <v>45949</v>
      </c>
      <c r="B209" s="262">
        <v>0.45</v>
      </c>
      <c r="C209" s="263">
        <v>0.6</v>
      </c>
      <c r="D209" s="262">
        <v>0.15</v>
      </c>
      <c r="E209" s="263">
        <v>0</v>
      </c>
      <c r="F209" s="262">
        <v>0</v>
      </c>
      <c r="G209" s="263">
        <v>0</v>
      </c>
      <c r="H209" s="262">
        <v>0.1</v>
      </c>
      <c r="I209" s="263">
        <v>0</v>
      </c>
      <c r="J209" s="262">
        <v>0</v>
      </c>
      <c r="K209" s="264">
        <v>0</v>
      </c>
      <c r="L209" s="283"/>
      <c r="M209" s="274"/>
      <c r="N209" s="274"/>
      <c r="O209" s="274"/>
      <c r="P209" s="274"/>
      <c r="Q209" s="274"/>
      <c r="R209" s="274"/>
      <c r="S209" s="274"/>
      <c r="T209" s="274"/>
      <c r="U209" s="274"/>
      <c r="V209" s="274"/>
      <c r="W209" s="274"/>
      <c r="X209" s="274"/>
      <c r="Y209" s="274"/>
      <c r="Z209" s="274"/>
      <c r="AA209" s="274"/>
      <c r="AB209" s="274"/>
      <c r="AC209" s="274"/>
      <c r="AD209" s="274"/>
      <c r="AE209" s="274"/>
      <c r="AF209" s="274"/>
      <c r="AG209" s="274"/>
      <c r="AH209" s="274"/>
      <c r="AI209" s="274"/>
      <c r="AJ209" s="274"/>
      <c r="AK209" s="274"/>
      <c r="AL209" s="274"/>
      <c r="AM209" s="274"/>
      <c r="AN209" s="274"/>
      <c r="AO209" s="274"/>
      <c r="AP209" s="274"/>
      <c r="AQ209" s="274"/>
      <c r="AR209" s="274"/>
      <c r="AS209" s="274"/>
      <c r="AT209" s="274"/>
      <c r="AU209" s="274"/>
      <c r="AV209" s="274"/>
      <c r="AW209" s="274"/>
      <c r="AX209" s="274"/>
      <c r="AY209" s="274"/>
      <c r="AZ209" s="274"/>
      <c r="BA209" s="274"/>
      <c r="BB209" s="274"/>
      <c r="BC209" s="274"/>
    </row>
    <row r="210" spans="1:55" x14ac:dyDescent="0.25">
      <c r="A210" s="261">
        <v>45950</v>
      </c>
      <c r="B210" s="262">
        <v>0.45</v>
      </c>
      <c r="C210" s="263">
        <v>0.6</v>
      </c>
      <c r="D210" s="262">
        <v>0.15</v>
      </c>
      <c r="E210" s="263">
        <v>0</v>
      </c>
      <c r="F210" s="262">
        <v>0</v>
      </c>
      <c r="G210" s="263">
        <v>0</v>
      </c>
      <c r="H210" s="262">
        <v>0.8</v>
      </c>
      <c r="I210" s="263">
        <v>0</v>
      </c>
      <c r="J210" s="262">
        <v>0</v>
      </c>
      <c r="K210" s="264">
        <v>0</v>
      </c>
      <c r="L210" s="283"/>
      <c r="M210" s="274"/>
      <c r="N210" s="274"/>
      <c r="O210" s="274"/>
      <c r="P210" s="274"/>
      <c r="Q210" s="274"/>
      <c r="R210" s="274"/>
      <c r="S210" s="274"/>
      <c r="T210" s="274"/>
      <c r="U210" s="274"/>
      <c r="V210" s="274"/>
      <c r="W210" s="274"/>
      <c r="X210" s="274"/>
      <c r="Y210" s="274"/>
      <c r="Z210" s="274"/>
      <c r="AA210" s="274"/>
      <c r="AB210" s="274"/>
      <c r="AC210" s="274"/>
      <c r="AD210" s="274"/>
      <c r="AE210" s="274"/>
      <c r="AF210" s="274"/>
      <c r="AG210" s="274"/>
      <c r="AH210" s="274"/>
      <c r="AI210" s="274"/>
      <c r="AJ210" s="274"/>
      <c r="AK210" s="274"/>
      <c r="AL210" s="274"/>
      <c r="AM210" s="274"/>
      <c r="AN210" s="274"/>
      <c r="AO210" s="274"/>
      <c r="AP210" s="274"/>
      <c r="AQ210" s="274"/>
      <c r="AR210" s="274"/>
      <c r="AS210" s="274"/>
      <c r="AT210" s="274"/>
      <c r="AU210" s="274"/>
      <c r="AV210" s="274"/>
      <c r="AW210" s="274"/>
      <c r="AX210" s="274"/>
      <c r="AY210" s="274"/>
      <c r="AZ210" s="274"/>
      <c r="BA210" s="274"/>
      <c r="BB210" s="274"/>
      <c r="BC210" s="274"/>
    </row>
    <row r="211" spans="1:55" x14ac:dyDescent="0.25">
      <c r="A211" s="261">
        <v>45951</v>
      </c>
      <c r="B211" s="262">
        <v>0.3</v>
      </c>
      <c r="C211" s="263">
        <v>0.6</v>
      </c>
      <c r="D211" s="262">
        <v>0.15</v>
      </c>
      <c r="E211" s="263">
        <v>0</v>
      </c>
      <c r="F211" s="262">
        <v>0</v>
      </c>
      <c r="G211" s="263">
        <v>0</v>
      </c>
      <c r="H211" s="262">
        <v>0.8</v>
      </c>
      <c r="I211" s="263">
        <v>0</v>
      </c>
      <c r="J211" s="262">
        <v>0</v>
      </c>
      <c r="K211" s="264">
        <v>0</v>
      </c>
      <c r="L211" s="283"/>
      <c r="M211" s="274"/>
      <c r="N211" s="274"/>
      <c r="O211" s="274"/>
      <c r="P211" s="274"/>
      <c r="Q211" s="274"/>
      <c r="R211" s="274"/>
      <c r="S211" s="274"/>
      <c r="T211" s="274"/>
      <c r="U211" s="274"/>
      <c r="V211" s="274"/>
      <c r="W211" s="274"/>
      <c r="X211" s="274"/>
      <c r="Y211" s="274"/>
      <c r="Z211" s="274"/>
      <c r="AA211" s="274"/>
      <c r="AB211" s="274"/>
      <c r="AC211" s="274"/>
      <c r="AD211" s="274"/>
      <c r="AE211" s="274"/>
      <c r="AF211" s="274"/>
      <c r="AG211" s="274"/>
      <c r="AH211" s="274"/>
      <c r="AI211" s="274"/>
      <c r="AJ211" s="274"/>
      <c r="AK211" s="274"/>
      <c r="AL211" s="274"/>
      <c r="AM211" s="274"/>
      <c r="AN211" s="274"/>
      <c r="AO211" s="274"/>
      <c r="AP211" s="274"/>
      <c r="AQ211" s="274"/>
      <c r="AR211" s="274"/>
      <c r="AS211" s="274"/>
      <c r="AT211" s="274"/>
      <c r="AU211" s="274"/>
      <c r="AV211" s="274"/>
      <c r="AW211" s="274"/>
      <c r="AX211" s="274"/>
      <c r="AY211" s="274"/>
      <c r="AZ211" s="274"/>
      <c r="BA211" s="274"/>
      <c r="BB211" s="274"/>
      <c r="BC211" s="274"/>
    </row>
    <row r="212" spans="1:55" x14ac:dyDescent="0.25">
      <c r="A212" s="261">
        <v>45952</v>
      </c>
      <c r="B212" s="262">
        <v>0.3</v>
      </c>
      <c r="C212" s="263">
        <v>0.6</v>
      </c>
      <c r="D212" s="262">
        <v>0.15</v>
      </c>
      <c r="E212" s="263">
        <v>0</v>
      </c>
      <c r="F212" s="262">
        <v>0</v>
      </c>
      <c r="G212" s="263">
        <v>0</v>
      </c>
      <c r="H212" s="262">
        <v>0.8</v>
      </c>
      <c r="I212" s="263">
        <v>0</v>
      </c>
      <c r="J212" s="262">
        <v>0</v>
      </c>
      <c r="K212" s="264">
        <v>0</v>
      </c>
      <c r="L212" s="283"/>
      <c r="M212" s="274"/>
      <c r="N212" s="274"/>
      <c r="O212" s="274"/>
      <c r="P212" s="274"/>
      <c r="Q212" s="274"/>
      <c r="R212" s="274"/>
      <c r="S212" s="274"/>
      <c r="T212" s="274"/>
      <c r="U212" s="274"/>
      <c r="V212" s="274"/>
      <c r="W212" s="274"/>
      <c r="X212" s="274"/>
      <c r="Y212" s="274"/>
      <c r="Z212" s="274"/>
      <c r="AA212" s="274"/>
      <c r="AB212" s="274"/>
      <c r="AC212" s="274"/>
      <c r="AD212" s="274"/>
      <c r="AE212" s="274"/>
      <c r="AF212" s="274"/>
      <c r="AG212" s="274"/>
      <c r="AH212" s="274"/>
      <c r="AI212" s="274"/>
      <c r="AJ212" s="274"/>
      <c r="AK212" s="274"/>
      <c r="AL212" s="274"/>
      <c r="AM212" s="274"/>
      <c r="AN212" s="274"/>
      <c r="AO212" s="274"/>
      <c r="AP212" s="274"/>
      <c r="AQ212" s="274"/>
      <c r="AR212" s="274"/>
      <c r="AS212" s="274"/>
      <c r="AT212" s="274"/>
      <c r="AU212" s="274"/>
      <c r="AV212" s="274"/>
      <c r="AW212" s="274"/>
      <c r="AX212" s="274"/>
      <c r="AY212" s="274"/>
      <c r="AZ212" s="274"/>
      <c r="BA212" s="274"/>
      <c r="BB212" s="274"/>
      <c r="BC212" s="274"/>
    </row>
    <row r="213" spans="1:55" x14ac:dyDescent="0.25">
      <c r="A213" s="261">
        <v>45953</v>
      </c>
      <c r="B213" s="262">
        <v>0.3</v>
      </c>
      <c r="C213" s="263">
        <v>0.6</v>
      </c>
      <c r="D213" s="262">
        <v>0.15</v>
      </c>
      <c r="E213" s="263">
        <v>0</v>
      </c>
      <c r="F213" s="262">
        <v>0</v>
      </c>
      <c r="G213" s="263">
        <v>0</v>
      </c>
      <c r="H213" s="262">
        <v>0.8</v>
      </c>
      <c r="I213" s="263">
        <v>0</v>
      </c>
      <c r="J213" s="262">
        <v>0</v>
      </c>
      <c r="K213" s="264">
        <v>0</v>
      </c>
      <c r="L213" s="283"/>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c r="BB213" s="274"/>
      <c r="BC213" s="274"/>
    </row>
    <row r="214" spans="1:55" x14ac:dyDescent="0.25">
      <c r="A214" s="261">
        <v>45954</v>
      </c>
      <c r="B214" s="262">
        <v>0.3</v>
      </c>
      <c r="C214" s="263">
        <v>0.6</v>
      </c>
      <c r="D214" s="262">
        <v>0.15</v>
      </c>
      <c r="E214" s="263">
        <v>0</v>
      </c>
      <c r="F214" s="262">
        <v>0</v>
      </c>
      <c r="G214" s="263">
        <v>0</v>
      </c>
      <c r="H214" s="262">
        <v>0.8</v>
      </c>
      <c r="I214" s="263">
        <v>0</v>
      </c>
      <c r="J214" s="262">
        <v>0</v>
      </c>
      <c r="K214" s="264">
        <v>0</v>
      </c>
      <c r="L214" s="283"/>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4"/>
      <c r="AY214" s="274"/>
      <c r="AZ214" s="274"/>
      <c r="BA214" s="274"/>
      <c r="BB214" s="274"/>
      <c r="BC214" s="274"/>
    </row>
    <row r="215" spans="1:55" x14ac:dyDescent="0.25">
      <c r="A215" s="261">
        <v>45955</v>
      </c>
      <c r="B215" s="262">
        <v>0.3</v>
      </c>
      <c r="C215" s="263">
        <v>0.6</v>
      </c>
      <c r="D215" s="262">
        <v>0.15</v>
      </c>
      <c r="E215" s="263">
        <v>0</v>
      </c>
      <c r="F215" s="262">
        <v>0</v>
      </c>
      <c r="G215" s="263">
        <v>0</v>
      </c>
      <c r="H215" s="262">
        <v>0.8</v>
      </c>
      <c r="I215" s="263">
        <v>0</v>
      </c>
      <c r="J215" s="262">
        <v>0</v>
      </c>
      <c r="K215" s="264">
        <v>0</v>
      </c>
      <c r="L215" s="283"/>
      <c r="M215" s="274"/>
      <c r="N215" s="274"/>
      <c r="O215" s="274"/>
      <c r="P215" s="274"/>
      <c r="Q215" s="274"/>
      <c r="R215" s="274"/>
      <c r="S215" s="274"/>
      <c r="T215" s="274"/>
      <c r="U215" s="274"/>
      <c r="V215" s="274"/>
      <c r="W215" s="274"/>
      <c r="X215" s="274"/>
      <c r="Y215" s="274"/>
      <c r="Z215" s="274"/>
      <c r="AA215" s="274"/>
      <c r="AB215" s="274"/>
      <c r="AC215" s="274"/>
      <c r="AD215" s="274"/>
      <c r="AE215" s="274"/>
      <c r="AF215" s="274"/>
      <c r="AG215" s="274"/>
      <c r="AH215" s="274"/>
      <c r="AI215" s="274"/>
      <c r="AJ215" s="274"/>
      <c r="AK215" s="274"/>
      <c r="AL215" s="274"/>
      <c r="AM215" s="274"/>
      <c r="AN215" s="274"/>
      <c r="AO215" s="274"/>
      <c r="AP215" s="274"/>
      <c r="AQ215" s="274"/>
      <c r="AR215" s="274"/>
      <c r="AS215" s="274"/>
      <c r="AT215" s="274"/>
      <c r="AU215" s="274"/>
      <c r="AV215" s="274"/>
      <c r="AW215" s="274"/>
      <c r="AX215" s="274"/>
      <c r="AY215" s="274"/>
      <c r="AZ215" s="274"/>
      <c r="BA215" s="274"/>
      <c r="BB215" s="274"/>
      <c r="BC215" s="274"/>
    </row>
    <row r="216" spans="1:55" x14ac:dyDescent="0.25">
      <c r="A216" s="261">
        <v>45956</v>
      </c>
      <c r="B216" s="262">
        <v>0.3</v>
      </c>
      <c r="C216" s="263">
        <v>0.6</v>
      </c>
      <c r="D216" s="262">
        <v>0.15</v>
      </c>
      <c r="E216" s="263">
        <v>0</v>
      </c>
      <c r="F216" s="262">
        <v>0</v>
      </c>
      <c r="G216" s="263">
        <v>0</v>
      </c>
      <c r="H216" s="262">
        <v>0.8</v>
      </c>
      <c r="I216" s="263">
        <v>0</v>
      </c>
      <c r="J216" s="262">
        <v>0</v>
      </c>
      <c r="K216" s="264">
        <v>0</v>
      </c>
      <c r="L216" s="283"/>
      <c r="M216" s="274"/>
      <c r="N216" s="274"/>
      <c r="O216" s="274"/>
      <c r="P216" s="274"/>
      <c r="Q216" s="274"/>
      <c r="R216" s="274"/>
      <c r="S216" s="274"/>
      <c r="T216" s="274"/>
      <c r="U216" s="274"/>
      <c r="V216" s="274"/>
      <c r="W216" s="274"/>
      <c r="X216" s="274"/>
      <c r="Y216" s="274"/>
      <c r="Z216" s="274"/>
      <c r="AA216" s="274"/>
      <c r="AB216" s="274"/>
      <c r="AC216" s="274"/>
      <c r="AD216" s="274"/>
      <c r="AE216" s="274"/>
      <c r="AF216" s="274"/>
      <c r="AG216" s="274"/>
      <c r="AH216" s="274"/>
      <c r="AI216" s="274"/>
      <c r="AJ216" s="274"/>
      <c r="AK216" s="274"/>
      <c r="AL216" s="274"/>
      <c r="AM216" s="274"/>
      <c r="AN216" s="274"/>
      <c r="AO216" s="274"/>
      <c r="AP216" s="274"/>
      <c r="AQ216" s="274"/>
      <c r="AR216" s="274"/>
      <c r="AS216" s="274"/>
      <c r="AT216" s="274"/>
      <c r="AU216" s="274"/>
      <c r="AV216" s="274"/>
      <c r="AW216" s="274"/>
      <c r="AX216" s="274"/>
      <c r="AY216" s="274"/>
      <c r="AZ216" s="274"/>
      <c r="BA216" s="274"/>
      <c r="BB216" s="274"/>
      <c r="BC216" s="274"/>
    </row>
    <row r="217" spans="1:55" x14ac:dyDescent="0.25">
      <c r="A217" s="261">
        <v>45957</v>
      </c>
      <c r="B217" s="262">
        <v>0.3</v>
      </c>
      <c r="C217" s="263">
        <v>0.6</v>
      </c>
      <c r="D217" s="262">
        <v>0.15</v>
      </c>
      <c r="E217" s="263">
        <v>0</v>
      </c>
      <c r="F217" s="262">
        <v>0</v>
      </c>
      <c r="G217" s="263">
        <v>0</v>
      </c>
      <c r="H217" s="262">
        <v>0.8</v>
      </c>
      <c r="I217" s="263">
        <v>0</v>
      </c>
      <c r="J217" s="262">
        <v>0</v>
      </c>
      <c r="K217" s="264">
        <v>0</v>
      </c>
      <c r="L217" s="283"/>
      <c r="M217" s="274"/>
      <c r="N217" s="274"/>
      <c r="O217" s="274"/>
      <c r="P217" s="274"/>
      <c r="Q217" s="274"/>
      <c r="R217" s="274"/>
      <c r="S217" s="274"/>
      <c r="T217" s="274"/>
      <c r="U217" s="274"/>
      <c r="V217" s="274"/>
      <c r="W217" s="274"/>
      <c r="X217" s="274"/>
      <c r="Y217" s="274"/>
      <c r="Z217" s="274"/>
      <c r="AA217" s="274"/>
      <c r="AB217" s="274"/>
      <c r="AC217" s="274"/>
      <c r="AD217" s="274"/>
      <c r="AE217" s="274"/>
      <c r="AF217" s="274"/>
      <c r="AG217" s="274"/>
      <c r="AH217" s="274"/>
      <c r="AI217" s="274"/>
      <c r="AJ217" s="274"/>
      <c r="AK217" s="274"/>
      <c r="AL217" s="274"/>
      <c r="AM217" s="274"/>
      <c r="AN217" s="274"/>
      <c r="AO217" s="274"/>
      <c r="AP217" s="274"/>
      <c r="AQ217" s="274"/>
      <c r="AR217" s="274"/>
      <c r="AS217" s="274"/>
      <c r="AT217" s="274"/>
      <c r="AU217" s="274"/>
      <c r="AV217" s="274"/>
      <c r="AW217" s="274"/>
      <c r="AX217" s="274"/>
      <c r="AY217" s="274"/>
      <c r="AZ217" s="274"/>
      <c r="BA217" s="274"/>
      <c r="BB217" s="274"/>
      <c r="BC217" s="274"/>
    </row>
    <row r="218" spans="1:55" x14ac:dyDescent="0.25">
      <c r="A218" s="261">
        <v>45958</v>
      </c>
      <c r="B218" s="262">
        <v>0.3</v>
      </c>
      <c r="C218" s="263">
        <v>0.6</v>
      </c>
      <c r="D218" s="262">
        <v>0.15</v>
      </c>
      <c r="E218" s="263">
        <v>0</v>
      </c>
      <c r="F218" s="262">
        <v>0</v>
      </c>
      <c r="G218" s="263">
        <v>0</v>
      </c>
      <c r="H218" s="262">
        <v>0.8</v>
      </c>
      <c r="I218" s="263">
        <v>0</v>
      </c>
      <c r="J218" s="262">
        <v>0</v>
      </c>
      <c r="K218" s="264">
        <v>0</v>
      </c>
      <c r="L218" s="283"/>
      <c r="M218" s="274"/>
      <c r="N218" s="274"/>
      <c r="O218" s="274"/>
      <c r="P218" s="274"/>
      <c r="Q218" s="274"/>
      <c r="R218" s="274"/>
      <c r="S218" s="274"/>
      <c r="T218" s="274"/>
      <c r="U218" s="274"/>
      <c r="V218" s="274"/>
      <c r="W218" s="274"/>
      <c r="X218" s="274"/>
      <c r="Y218" s="274"/>
      <c r="Z218" s="274"/>
      <c r="AA218" s="274"/>
      <c r="AB218" s="274"/>
      <c r="AC218" s="274"/>
      <c r="AD218" s="274"/>
      <c r="AE218" s="274"/>
      <c r="AF218" s="274"/>
      <c r="AG218" s="274"/>
      <c r="AH218" s="274"/>
      <c r="AI218" s="274"/>
      <c r="AJ218" s="274"/>
      <c r="AK218" s="274"/>
      <c r="AL218" s="274"/>
      <c r="AM218" s="274"/>
      <c r="AN218" s="274"/>
      <c r="AO218" s="274"/>
      <c r="AP218" s="274"/>
      <c r="AQ218" s="274"/>
      <c r="AR218" s="274"/>
      <c r="AS218" s="274"/>
      <c r="AT218" s="274"/>
      <c r="AU218" s="274"/>
      <c r="AV218" s="274"/>
      <c r="AW218" s="274"/>
      <c r="AX218" s="274"/>
      <c r="AY218" s="274"/>
      <c r="AZ218" s="274"/>
      <c r="BA218" s="274"/>
      <c r="BB218" s="274"/>
      <c r="BC218" s="274"/>
    </row>
    <row r="219" spans="1:55" x14ac:dyDescent="0.25">
      <c r="A219" s="261">
        <v>45959</v>
      </c>
      <c r="B219" s="262">
        <v>0.3</v>
      </c>
      <c r="C219" s="263">
        <v>0.6</v>
      </c>
      <c r="D219" s="262">
        <v>0.15</v>
      </c>
      <c r="E219" s="263">
        <v>0</v>
      </c>
      <c r="F219" s="262">
        <v>0</v>
      </c>
      <c r="G219" s="263">
        <v>0</v>
      </c>
      <c r="H219" s="262">
        <v>0.8</v>
      </c>
      <c r="I219" s="263">
        <v>0</v>
      </c>
      <c r="J219" s="262">
        <v>0</v>
      </c>
      <c r="K219" s="264">
        <v>0</v>
      </c>
      <c r="L219" s="283"/>
      <c r="M219" s="274"/>
      <c r="N219" s="274"/>
      <c r="O219" s="274"/>
      <c r="P219" s="274"/>
      <c r="Q219" s="274"/>
      <c r="R219" s="274"/>
      <c r="S219" s="274"/>
      <c r="T219" s="274"/>
      <c r="U219" s="274"/>
      <c r="V219" s="274"/>
      <c r="W219" s="274"/>
      <c r="X219" s="274"/>
      <c r="Y219" s="274"/>
      <c r="Z219" s="274"/>
      <c r="AA219" s="274"/>
      <c r="AB219" s="274"/>
      <c r="AC219" s="274"/>
      <c r="AD219" s="274"/>
      <c r="AE219" s="274"/>
      <c r="AF219" s="274"/>
      <c r="AG219" s="274"/>
      <c r="AH219" s="274"/>
      <c r="AI219" s="274"/>
      <c r="AJ219" s="274"/>
      <c r="AK219" s="274"/>
      <c r="AL219" s="274"/>
      <c r="AM219" s="274"/>
      <c r="AN219" s="274"/>
      <c r="AO219" s="274"/>
      <c r="AP219" s="274"/>
      <c r="AQ219" s="274"/>
      <c r="AR219" s="274"/>
      <c r="AS219" s="274"/>
      <c r="AT219" s="274"/>
      <c r="AU219" s="274"/>
      <c r="AV219" s="274"/>
      <c r="AW219" s="274"/>
      <c r="AX219" s="274"/>
      <c r="AY219" s="274"/>
      <c r="AZ219" s="274"/>
      <c r="BA219" s="274"/>
      <c r="BB219" s="274"/>
      <c r="BC219" s="274"/>
    </row>
    <row r="220" spans="1:55" x14ac:dyDescent="0.25">
      <c r="A220" s="261">
        <v>45960</v>
      </c>
      <c r="B220" s="262">
        <v>0.3</v>
      </c>
      <c r="C220" s="263">
        <v>0.6</v>
      </c>
      <c r="D220" s="262">
        <v>0.15</v>
      </c>
      <c r="E220" s="263">
        <v>0</v>
      </c>
      <c r="F220" s="262">
        <v>0</v>
      </c>
      <c r="G220" s="263">
        <v>0</v>
      </c>
      <c r="H220" s="262">
        <v>0.8</v>
      </c>
      <c r="I220" s="263">
        <v>0</v>
      </c>
      <c r="J220" s="262">
        <v>0</v>
      </c>
      <c r="K220" s="264">
        <v>0</v>
      </c>
      <c r="L220" s="283"/>
      <c r="M220" s="274"/>
      <c r="N220" s="274"/>
      <c r="O220" s="274"/>
      <c r="P220" s="274"/>
      <c r="Q220" s="274"/>
      <c r="R220" s="274"/>
      <c r="S220" s="274"/>
      <c r="T220" s="274"/>
      <c r="U220" s="274"/>
      <c r="V220" s="274"/>
      <c r="W220" s="274"/>
      <c r="X220" s="274"/>
      <c r="Y220" s="274"/>
      <c r="Z220" s="274"/>
      <c r="AA220" s="274"/>
      <c r="AB220" s="274"/>
      <c r="AC220" s="274"/>
      <c r="AD220" s="274"/>
      <c r="AE220" s="274"/>
      <c r="AF220" s="274"/>
      <c r="AG220" s="274"/>
      <c r="AH220" s="274"/>
      <c r="AI220" s="274"/>
      <c r="AJ220" s="274"/>
      <c r="AK220" s="274"/>
      <c r="AL220" s="274"/>
      <c r="AM220" s="274"/>
      <c r="AN220" s="274"/>
      <c r="AO220" s="274"/>
      <c r="AP220" s="274"/>
      <c r="AQ220" s="274"/>
      <c r="AR220" s="274"/>
      <c r="AS220" s="274"/>
      <c r="AT220" s="274"/>
      <c r="AU220" s="274"/>
      <c r="AV220" s="274"/>
      <c r="AW220" s="274"/>
      <c r="AX220" s="274"/>
      <c r="AY220" s="274"/>
      <c r="AZ220" s="274"/>
      <c r="BA220" s="274"/>
      <c r="BB220" s="274"/>
      <c r="BC220" s="274"/>
    </row>
    <row r="221" spans="1:55" ht="13" thickBot="1" x14ac:dyDescent="0.3">
      <c r="A221" s="261">
        <v>45961</v>
      </c>
      <c r="B221" s="265">
        <v>0.3</v>
      </c>
      <c r="C221" s="266">
        <v>0.6</v>
      </c>
      <c r="D221" s="265">
        <v>0.15</v>
      </c>
      <c r="E221" s="266">
        <v>0</v>
      </c>
      <c r="F221" s="265">
        <v>0</v>
      </c>
      <c r="G221" s="266">
        <v>0</v>
      </c>
      <c r="H221" s="265">
        <v>0.8</v>
      </c>
      <c r="I221" s="266">
        <v>0</v>
      </c>
      <c r="J221" s="265">
        <v>0</v>
      </c>
      <c r="K221" s="267">
        <v>0</v>
      </c>
      <c r="L221" s="283"/>
      <c r="M221" s="274"/>
      <c r="N221" s="274"/>
      <c r="O221" s="274"/>
      <c r="P221" s="274"/>
      <c r="Q221" s="274"/>
      <c r="R221" s="274"/>
      <c r="S221" s="274"/>
      <c r="T221" s="274"/>
      <c r="U221" s="274"/>
      <c r="V221" s="274"/>
      <c r="W221" s="274"/>
      <c r="X221" s="274"/>
      <c r="Y221" s="274"/>
      <c r="Z221" s="274"/>
      <c r="AA221" s="274"/>
      <c r="AB221" s="274"/>
      <c r="AC221" s="274"/>
      <c r="AD221" s="274"/>
      <c r="AE221" s="274"/>
      <c r="AF221" s="274"/>
      <c r="AG221" s="274"/>
      <c r="AH221" s="274"/>
      <c r="AI221" s="274"/>
      <c r="AJ221" s="274"/>
      <c r="AK221" s="274"/>
      <c r="AL221" s="274"/>
      <c r="AM221" s="274"/>
      <c r="AN221" s="274"/>
      <c r="AO221" s="274"/>
      <c r="AP221" s="274"/>
      <c r="AQ221" s="274"/>
      <c r="AR221" s="274"/>
      <c r="AS221" s="274"/>
      <c r="AT221" s="274"/>
      <c r="AU221" s="274"/>
      <c r="AV221" s="274"/>
      <c r="AW221" s="274"/>
      <c r="AX221" s="274"/>
      <c r="AY221" s="274"/>
      <c r="AZ221" s="274"/>
      <c r="BA221" s="274"/>
      <c r="BB221" s="274"/>
      <c r="BC221" s="274"/>
    </row>
    <row r="222" spans="1:55" x14ac:dyDescent="0.25">
      <c r="A222" s="261">
        <v>45962</v>
      </c>
      <c r="B222" s="258">
        <v>0.75</v>
      </c>
      <c r="C222" s="259">
        <v>0</v>
      </c>
      <c r="D222" s="258">
        <v>0</v>
      </c>
      <c r="E222" s="259">
        <v>0</v>
      </c>
      <c r="F222" s="258">
        <v>0</v>
      </c>
      <c r="G222" s="259">
        <v>0</v>
      </c>
      <c r="H222" s="258">
        <v>0.8</v>
      </c>
      <c r="I222" s="259">
        <v>0</v>
      </c>
      <c r="J222" s="258">
        <v>0</v>
      </c>
      <c r="K222" s="260">
        <v>0</v>
      </c>
      <c r="L222" s="283"/>
      <c r="M222" s="274"/>
      <c r="N222" s="274"/>
      <c r="O222" s="274"/>
      <c r="P222" s="274"/>
      <c r="Q222" s="274"/>
      <c r="R222" s="274"/>
      <c r="S222" s="274"/>
      <c r="T222" s="274"/>
      <c r="U222" s="274"/>
      <c r="V222" s="274"/>
      <c r="W222" s="274"/>
      <c r="X222" s="274"/>
      <c r="Y222" s="274"/>
      <c r="Z222" s="274"/>
      <c r="AA222" s="274"/>
      <c r="AB222" s="274"/>
      <c r="AC222" s="274"/>
      <c r="AD222" s="274"/>
      <c r="AE222" s="274"/>
      <c r="AF222" s="274"/>
      <c r="AG222" s="274"/>
      <c r="AH222" s="274"/>
      <c r="AI222" s="274"/>
      <c r="AJ222" s="274"/>
      <c r="AK222" s="274"/>
      <c r="AL222" s="274"/>
      <c r="AM222" s="274"/>
      <c r="AN222" s="274"/>
      <c r="AO222" s="274"/>
      <c r="AP222" s="274"/>
      <c r="AQ222" s="274"/>
      <c r="AR222" s="274"/>
      <c r="AS222" s="274"/>
      <c r="AT222" s="274"/>
      <c r="AU222" s="274"/>
      <c r="AV222" s="274"/>
      <c r="AW222" s="274"/>
      <c r="AX222" s="274"/>
      <c r="AY222" s="274"/>
      <c r="AZ222" s="274"/>
      <c r="BA222" s="274"/>
      <c r="BB222" s="274"/>
      <c r="BC222" s="274"/>
    </row>
    <row r="223" spans="1:55" x14ac:dyDescent="0.25">
      <c r="A223" s="261">
        <v>45963</v>
      </c>
      <c r="B223" s="262">
        <v>0.75</v>
      </c>
      <c r="C223" s="263">
        <v>0</v>
      </c>
      <c r="D223" s="262">
        <v>0</v>
      </c>
      <c r="E223" s="263">
        <v>0</v>
      </c>
      <c r="F223" s="262">
        <v>0</v>
      </c>
      <c r="G223" s="263">
        <v>0</v>
      </c>
      <c r="H223" s="262">
        <v>0.8</v>
      </c>
      <c r="I223" s="263">
        <v>0</v>
      </c>
      <c r="J223" s="262">
        <v>0</v>
      </c>
      <c r="K223" s="264">
        <v>0</v>
      </c>
      <c r="L223" s="283"/>
      <c r="M223" s="274"/>
      <c r="N223" s="274"/>
      <c r="O223" s="274"/>
      <c r="P223" s="274"/>
      <c r="Q223" s="274"/>
      <c r="R223" s="274"/>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row>
    <row r="224" spans="1:55" x14ac:dyDescent="0.25">
      <c r="A224" s="261">
        <v>45964</v>
      </c>
      <c r="B224" s="262">
        <v>0.75</v>
      </c>
      <c r="C224" s="263">
        <v>0</v>
      </c>
      <c r="D224" s="262">
        <v>0</v>
      </c>
      <c r="E224" s="263">
        <v>0</v>
      </c>
      <c r="F224" s="262">
        <v>0</v>
      </c>
      <c r="G224" s="263">
        <v>0</v>
      </c>
      <c r="H224" s="262">
        <v>0.99</v>
      </c>
      <c r="I224" s="263">
        <v>0</v>
      </c>
      <c r="J224" s="262">
        <v>0.95</v>
      </c>
      <c r="K224" s="264">
        <v>0</v>
      </c>
      <c r="L224" s="283"/>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row>
    <row r="225" spans="1:55" x14ac:dyDescent="0.25">
      <c r="A225" s="261">
        <v>45965</v>
      </c>
      <c r="B225" s="262">
        <v>0.75</v>
      </c>
      <c r="C225" s="263">
        <v>0</v>
      </c>
      <c r="D225" s="262">
        <v>0</v>
      </c>
      <c r="E225" s="263">
        <v>0</v>
      </c>
      <c r="F225" s="262">
        <v>0</v>
      </c>
      <c r="G225" s="263">
        <v>0</v>
      </c>
      <c r="H225" s="262">
        <v>0.99</v>
      </c>
      <c r="I225" s="263">
        <v>0</v>
      </c>
      <c r="J225" s="262">
        <v>0.95</v>
      </c>
      <c r="K225" s="264">
        <v>0</v>
      </c>
      <c r="L225" s="283"/>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row>
    <row r="226" spans="1:55" x14ac:dyDescent="0.25">
      <c r="A226" s="261">
        <v>45966</v>
      </c>
      <c r="B226" s="262">
        <v>0.75</v>
      </c>
      <c r="C226" s="263">
        <v>0</v>
      </c>
      <c r="D226" s="262">
        <v>0</v>
      </c>
      <c r="E226" s="263">
        <v>0</v>
      </c>
      <c r="F226" s="262">
        <v>0</v>
      </c>
      <c r="G226" s="263">
        <v>0</v>
      </c>
      <c r="H226" s="262">
        <v>0.99</v>
      </c>
      <c r="I226" s="263">
        <v>0</v>
      </c>
      <c r="J226" s="262">
        <v>0.75</v>
      </c>
      <c r="K226" s="264">
        <v>0</v>
      </c>
      <c r="L226" s="283"/>
      <c r="M226" s="274"/>
      <c r="N226" s="274"/>
      <c r="O226" s="274"/>
      <c r="P226" s="274"/>
      <c r="Q226" s="274"/>
      <c r="R226" s="274"/>
      <c r="S226" s="274"/>
      <c r="T226" s="274"/>
      <c r="U226" s="274"/>
      <c r="V226" s="274"/>
      <c r="W226" s="274"/>
      <c r="X226" s="274"/>
      <c r="Y226" s="274"/>
      <c r="Z226" s="274"/>
      <c r="AA226" s="274"/>
      <c r="AB226" s="274"/>
      <c r="AC226" s="274"/>
      <c r="AD226" s="274"/>
      <c r="AE226" s="274"/>
      <c r="AF226" s="274"/>
      <c r="AG226" s="274"/>
      <c r="AH226" s="274"/>
      <c r="AI226" s="274"/>
      <c r="AJ226" s="274"/>
      <c r="AK226" s="274"/>
      <c r="AL226" s="274"/>
      <c r="AM226" s="274"/>
      <c r="AN226" s="274"/>
      <c r="AO226" s="274"/>
      <c r="AP226" s="274"/>
      <c r="AQ226" s="274"/>
      <c r="AR226" s="274"/>
      <c r="AS226" s="274"/>
      <c r="AT226" s="274"/>
      <c r="AU226" s="274"/>
      <c r="AV226" s="274"/>
      <c r="AW226" s="274"/>
      <c r="AX226" s="274"/>
      <c r="AY226" s="274"/>
      <c r="AZ226" s="274"/>
      <c r="BA226" s="274"/>
      <c r="BB226" s="274"/>
      <c r="BC226" s="274"/>
    </row>
    <row r="227" spans="1:55" x14ac:dyDescent="0.25">
      <c r="A227" s="261">
        <v>45967</v>
      </c>
      <c r="B227" s="262">
        <v>0.75</v>
      </c>
      <c r="C227" s="263">
        <v>0</v>
      </c>
      <c r="D227" s="262">
        <v>0</v>
      </c>
      <c r="E227" s="263">
        <v>0</v>
      </c>
      <c r="F227" s="262">
        <v>0</v>
      </c>
      <c r="G227" s="263">
        <v>0</v>
      </c>
      <c r="H227" s="262">
        <v>0.99</v>
      </c>
      <c r="I227" s="263">
        <v>0</v>
      </c>
      <c r="J227" s="262">
        <v>0.75</v>
      </c>
      <c r="K227" s="264">
        <v>0</v>
      </c>
      <c r="L227" s="283"/>
      <c r="M227" s="274"/>
      <c r="N227" s="274"/>
      <c r="O227" s="274"/>
      <c r="P227" s="274"/>
      <c r="Q227" s="274"/>
      <c r="R227" s="274"/>
      <c r="S227" s="274"/>
      <c r="T227" s="274"/>
      <c r="U227" s="274"/>
      <c r="V227" s="274"/>
      <c r="W227" s="274"/>
      <c r="X227" s="274"/>
      <c r="Y227" s="274"/>
      <c r="Z227" s="274"/>
      <c r="AA227" s="274"/>
      <c r="AB227" s="274"/>
      <c r="AC227" s="274"/>
      <c r="AD227" s="274"/>
      <c r="AE227" s="274"/>
      <c r="AF227" s="274"/>
      <c r="AG227" s="274"/>
      <c r="AH227" s="274"/>
      <c r="AI227" s="274"/>
      <c r="AJ227" s="274"/>
      <c r="AK227" s="274"/>
      <c r="AL227" s="274"/>
      <c r="AM227" s="274"/>
      <c r="AN227" s="274"/>
      <c r="AO227" s="274"/>
      <c r="AP227" s="274"/>
      <c r="AQ227" s="274"/>
      <c r="AR227" s="274"/>
      <c r="AS227" s="274"/>
      <c r="AT227" s="274"/>
      <c r="AU227" s="274"/>
      <c r="AV227" s="274"/>
      <c r="AW227" s="274"/>
      <c r="AX227" s="274"/>
      <c r="AY227" s="274"/>
      <c r="AZ227" s="274"/>
      <c r="BA227" s="274"/>
      <c r="BB227" s="274"/>
      <c r="BC227" s="274"/>
    </row>
    <row r="228" spans="1:55" x14ac:dyDescent="0.25">
      <c r="A228" s="261">
        <v>45968</v>
      </c>
      <c r="B228" s="262">
        <v>0.75</v>
      </c>
      <c r="C228" s="263">
        <v>0</v>
      </c>
      <c r="D228" s="262">
        <v>0</v>
      </c>
      <c r="E228" s="263">
        <v>0</v>
      </c>
      <c r="F228" s="262">
        <v>0</v>
      </c>
      <c r="G228" s="263">
        <v>0</v>
      </c>
      <c r="H228" s="262">
        <v>0.99</v>
      </c>
      <c r="I228" s="263">
        <v>0</v>
      </c>
      <c r="J228" s="262">
        <v>0.75</v>
      </c>
      <c r="K228" s="264">
        <v>0</v>
      </c>
      <c r="L228" s="283"/>
      <c r="M228" s="274"/>
      <c r="N228" s="274"/>
      <c r="O228" s="274"/>
      <c r="P228" s="274"/>
      <c r="Q228" s="274"/>
      <c r="R228" s="274"/>
      <c r="S228" s="274"/>
      <c r="T228" s="274"/>
      <c r="U228" s="274"/>
      <c r="V228" s="274"/>
      <c r="W228" s="274"/>
      <c r="X228" s="274"/>
      <c r="Y228" s="274"/>
      <c r="Z228" s="274"/>
      <c r="AA228" s="274"/>
      <c r="AB228" s="274"/>
      <c r="AC228" s="274"/>
      <c r="AD228" s="274"/>
      <c r="AE228" s="274"/>
      <c r="AF228" s="274"/>
      <c r="AG228" s="274"/>
      <c r="AH228" s="274"/>
      <c r="AI228" s="274"/>
      <c r="AJ228" s="274"/>
      <c r="AK228" s="274"/>
      <c r="AL228" s="274"/>
      <c r="AM228" s="274"/>
      <c r="AN228" s="274"/>
      <c r="AO228" s="274"/>
      <c r="AP228" s="274"/>
      <c r="AQ228" s="274"/>
      <c r="AR228" s="274"/>
      <c r="AS228" s="274"/>
      <c r="AT228" s="274"/>
      <c r="AU228" s="274"/>
      <c r="AV228" s="274"/>
      <c r="AW228" s="274"/>
      <c r="AX228" s="274"/>
      <c r="AY228" s="274"/>
      <c r="AZ228" s="274"/>
      <c r="BA228" s="274"/>
      <c r="BB228" s="274"/>
      <c r="BC228" s="274"/>
    </row>
    <row r="229" spans="1:55" x14ac:dyDescent="0.25">
      <c r="A229" s="261">
        <v>45969</v>
      </c>
      <c r="B229" s="262">
        <v>0.5</v>
      </c>
      <c r="C229" s="263">
        <v>0</v>
      </c>
      <c r="D229" s="262">
        <v>0</v>
      </c>
      <c r="E229" s="263">
        <v>0</v>
      </c>
      <c r="F229" s="262">
        <v>0</v>
      </c>
      <c r="G229" s="263">
        <v>0</v>
      </c>
      <c r="H229" s="262">
        <v>0.99</v>
      </c>
      <c r="I229" s="263">
        <v>0</v>
      </c>
      <c r="J229" s="262">
        <v>0.75</v>
      </c>
      <c r="K229" s="264">
        <v>0</v>
      </c>
      <c r="L229" s="283"/>
      <c r="M229" s="274"/>
      <c r="N229" s="274"/>
      <c r="O229" s="274"/>
      <c r="P229" s="274"/>
      <c r="Q229" s="274"/>
      <c r="R229" s="274"/>
      <c r="S229" s="274"/>
      <c r="T229" s="274"/>
      <c r="U229" s="274"/>
      <c r="V229" s="274"/>
      <c r="W229" s="274"/>
      <c r="X229" s="274"/>
      <c r="Y229" s="274"/>
      <c r="Z229" s="274"/>
      <c r="AA229" s="274"/>
      <c r="AB229" s="274"/>
      <c r="AC229" s="274"/>
      <c r="AD229" s="274"/>
      <c r="AE229" s="274"/>
      <c r="AF229" s="274"/>
      <c r="AG229" s="274"/>
      <c r="AH229" s="274"/>
      <c r="AI229" s="274"/>
      <c r="AJ229" s="274"/>
      <c r="AK229" s="274"/>
      <c r="AL229" s="274"/>
      <c r="AM229" s="274"/>
      <c r="AN229" s="274"/>
      <c r="AO229" s="274"/>
      <c r="AP229" s="274"/>
      <c r="AQ229" s="274"/>
      <c r="AR229" s="274"/>
      <c r="AS229" s="274"/>
      <c r="AT229" s="274"/>
      <c r="AU229" s="274"/>
      <c r="AV229" s="274"/>
      <c r="AW229" s="274"/>
      <c r="AX229" s="274"/>
      <c r="AY229" s="274"/>
      <c r="AZ229" s="274"/>
      <c r="BA229" s="274"/>
      <c r="BB229" s="274"/>
      <c r="BC229" s="274"/>
    </row>
    <row r="230" spans="1:55" x14ac:dyDescent="0.25">
      <c r="A230" s="261">
        <v>45970</v>
      </c>
      <c r="B230" s="262">
        <v>0.5</v>
      </c>
      <c r="C230" s="263">
        <v>0</v>
      </c>
      <c r="D230" s="262">
        <v>0</v>
      </c>
      <c r="E230" s="263">
        <v>0</v>
      </c>
      <c r="F230" s="262">
        <v>0</v>
      </c>
      <c r="G230" s="263">
        <v>0</v>
      </c>
      <c r="H230" s="262">
        <v>0.99</v>
      </c>
      <c r="I230" s="263">
        <v>0</v>
      </c>
      <c r="J230" s="262">
        <v>0.75</v>
      </c>
      <c r="K230" s="264">
        <v>0</v>
      </c>
      <c r="L230" s="283"/>
      <c r="M230" s="274"/>
      <c r="N230" s="274"/>
      <c r="O230" s="274"/>
      <c r="P230" s="274"/>
      <c r="Q230" s="274"/>
      <c r="R230" s="274"/>
      <c r="S230" s="274"/>
      <c r="T230" s="274"/>
      <c r="U230" s="274"/>
      <c r="V230" s="274"/>
      <c r="W230" s="274"/>
      <c r="X230" s="274"/>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c r="BB230" s="274"/>
      <c r="BC230" s="274"/>
    </row>
    <row r="231" spans="1:55" x14ac:dyDescent="0.25">
      <c r="A231" s="261">
        <v>45971</v>
      </c>
      <c r="B231" s="262">
        <v>0.75</v>
      </c>
      <c r="C231" s="263">
        <v>0</v>
      </c>
      <c r="D231" s="262">
        <v>0</v>
      </c>
      <c r="E231" s="263">
        <v>0</v>
      </c>
      <c r="F231" s="262">
        <v>0</v>
      </c>
      <c r="G231" s="263">
        <v>0</v>
      </c>
      <c r="H231" s="262">
        <v>0.99</v>
      </c>
      <c r="I231" s="263">
        <v>0</v>
      </c>
      <c r="J231" s="262">
        <v>0.75</v>
      </c>
      <c r="K231" s="264">
        <v>0</v>
      </c>
      <c r="L231" s="283"/>
      <c r="M231" s="274"/>
      <c r="N231" s="274"/>
      <c r="O231" s="274"/>
      <c r="P231" s="274"/>
      <c r="Q231" s="274"/>
      <c r="R231" s="274"/>
      <c r="S231" s="274"/>
      <c r="T231" s="274"/>
      <c r="U231" s="274"/>
      <c r="V231" s="274"/>
      <c r="W231" s="274"/>
      <c r="X231" s="274"/>
      <c r="Y231" s="274"/>
      <c r="Z231" s="274"/>
      <c r="AA231" s="274"/>
      <c r="AB231" s="274"/>
      <c r="AC231" s="274"/>
      <c r="AD231" s="274"/>
      <c r="AE231" s="274"/>
      <c r="AF231" s="274"/>
      <c r="AG231" s="274"/>
      <c r="AH231" s="274"/>
      <c r="AI231" s="274"/>
      <c r="AJ231" s="274"/>
      <c r="AK231" s="274"/>
      <c r="AL231" s="274"/>
      <c r="AM231" s="274"/>
      <c r="AN231" s="274"/>
      <c r="AO231" s="274"/>
      <c r="AP231" s="274"/>
      <c r="AQ231" s="274"/>
      <c r="AR231" s="274"/>
      <c r="AS231" s="274"/>
      <c r="AT231" s="274"/>
      <c r="AU231" s="274"/>
      <c r="AV231" s="274"/>
      <c r="AW231" s="274"/>
      <c r="AX231" s="274"/>
      <c r="AY231" s="274"/>
      <c r="AZ231" s="274"/>
      <c r="BA231" s="274"/>
      <c r="BB231" s="274"/>
      <c r="BC231" s="274"/>
    </row>
    <row r="232" spans="1:55" x14ac:dyDescent="0.25">
      <c r="A232" s="261">
        <v>45972</v>
      </c>
      <c r="B232" s="262">
        <v>0.75</v>
      </c>
      <c r="C232" s="263">
        <v>0</v>
      </c>
      <c r="D232" s="262">
        <v>0</v>
      </c>
      <c r="E232" s="263">
        <v>0</v>
      </c>
      <c r="F232" s="262">
        <v>0</v>
      </c>
      <c r="G232" s="263">
        <v>0</v>
      </c>
      <c r="H232" s="262">
        <v>0.99</v>
      </c>
      <c r="I232" s="263">
        <v>0</v>
      </c>
      <c r="J232" s="262">
        <v>0.75</v>
      </c>
      <c r="K232" s="264">
        <v>0</v>
      </c>
      <c r="L232" s="283"/>
      <c r="M232" s="274"/>
      <c r="N232" s="274"/>
      <c r="O232" s="274"/>
      <c r="P232" s="274"/>
      <c r="Q232" s="274"/>
      <c r="R232" s="274"/>
      <c r="S232" s="274"/>
      <c r="T232" s="274"/>
      <c r="U232" s="274"/>
      <c r="V232" s="274"/>
      <c r="W232" s="274"/>
      <c r="X232" s="274"/>
      <c r="Y232" s="274"/>
      <c r="Z232" s="274"/>
      <c r="AA232" s="274"/>
      <c r="AB232" s="274"/>
      <c r="AC232" s="274"/>
      <c r="AD232" s="274"/>
      <c r="AE232" s="274"/>
      <c r="AF232" s="274"/>
      <c r="AG232" s="274"/>
      <c r="AH232" s="274"/>
      <c r="AI232" s="274"/>
      <c r="AJ232" s="274"/>
      <c r="AK232" s="274"/>
      <c r="AL232" s="274"/>
      <c r="AM232" s="274"/>
      <c r="AN232" s="274"/>
      <c r="AO232" s="274"/>
      <c r="AP232" s="274"/>
      <c r="AQ232" s="274"/>
      <c r="AR232" s="274"/>
      <c r="AS232" s="274"/>
      <c r="AT232" s="274"/>
      <c r="AU232" s="274"/>
      <c r="AV232" s="274"/>
      <c r="AW232" s="274"/>
      <c r="AX232" s="274"/>
      <c r="AY232" s="274"/>
      <c r="AZ232" s="274"/>
      <c r="BA232" s="274"/>
      <c r="BB232" s="274"/>
      <c r="BC232" s="274"/>
    </row>
    <row r="233" spans="1:55" x14ac:dyDescent="0.25">
      <c r="A233" s="261">
        <v>45973</v>
      </c>
      <c r="B233" s="262">
        <v>0.75</v>
      </c>
      <c r="C233" s="263">
        <v>0</v>
      </c>
      <c r="D233" s="262">
        <v>0</v>
      </c>
      <c r="E233" s="263">
        <v>0</v>
      </c>
      <c r="F233" s="262">
        <v>0</v>
      </c>
      <c r="G233" s="263">
        <v>0</v>
      </c>
      <c r="H233" s="262">
        <v>0.99</v>
      </c>
      <c r="I233" s="263">
        <v>0</v>
      </c>
      <c r="J233" s="262">
        <v>0.75</v>
      </c>
      <c r="K233" s="264">
        <v>0</v>
      </c>
      <c r="L233" s="283"/>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4"/>
      <c r="AN233" s="274"/>
      <c r="AO233" s="274"/>
      <c r="AP233" s="274"/>
      <c r="AQ233" s="274"/>
      <c r="AR233" s="274"/>
      <c r="AS233" s="274"/>
      <c r="AT233" s="274"/>
      <c r="AU233" s="274"/>
      <c r="AV233" s="274"/>
      <c r="AW233" s="274"/>
      <c r="AX233" s="274"/>
      <c r="AY233" s="274"/>
      <c r="AZ233" s="274"/>
      <c r="BA233" s="274"/>
      <c r="BB233" s="274"/>
      <c r="BC233" s="274"/>
    </row>
    <row r="234" spans="1:55" x14ac:dyDescent="0.25">
      <c r="A234" s="261">
        <v>45974</v>
      </c>
      <c r="B234" s="262">
        <v>0.75</v>
      </c>
      <c r="C234" s="263">
        <v>0</v>
      </c>
      <c r="D234" s="262">
        <v>0</v>
      </c>
      <c r="E234" s="263">
        <v>0</v>
      </c>
      <c r="F234" s="262">
        <v>0</v>
      </c>
      <c r="G234" s="263">
        <v>0</v>
      </c>
      <c r="H234" s="262">
        <v>0.99</v>
      </c>
      <c r="I234" s="263">
        <v>0</v>
      </c>
      <c r="J234" s="262">
        <v>0.75</v>
      </c>
      <c r="K234" s="264">
        <v>0</v>
      </c>
      <c r="L234" s="283"/>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c r="AQ234" s="274"/>
      <c r="AR234" s="274"/>
      <c r="AS234" s="274"/>
      <c r="AT234" s="274"/>
      <c r="AU234" s="274"/>
      <c r="AV234" s="274"/>
      <c r="AW234" s="274"/>
      <c r="AX234" s="274"/>
      <c r="AY234" s="274"/>
      <c r="AZ234" s="274"/>
      <c r="BA234" s="274"/>
      <c r="BB234" s="274"/>
      <c r="BC234" s="274"/>
    </row>
    <row r="235" spans="1:55" x14ac:dyDescent="0.25">
      <c r="A235" s="261">
        <v>45975</v>
      </c>
      <c r="B235" s="262">
        <v>0.75</v>
      </c>
      <c r="C235" s="263">
        <v>0</v>
      </c>
      <c r="D235" s="262">
        <v>0</v>
      </c>
      <c r="E235" s="263">
        <v>0</v>
      </c>
      <c r="F235" s="262">
        <v>0</v>
      </c>
      <c r="G235" s="263">
        <v>0</v>
      </c>
      <c r="H235" s="262">
        <v>0.99</v>
      </c>
      <c r="I235" s="263">
        <v>0</v>
      </c>
      <c r="J235" s="262">
        <v>0.75</v>
      </c>
      <c r="K235" s="264">
        <v>0</v>
      </c>
      <c r="L235" s="283"/>
      <c r="M235" s="274"/>
      <c r="N235" s="274"/>
      <c r="O235" s="274"/>
      <c r="P235" s="274"/>
      <c r="Q235" s="274"/>
      <c r="R235" s="274"/>
      <c r="S235" s="274"/>
      <c r="T235" s="274"/>
      <c r="U235" s="274"/>
      <c r="V235" s="274"/>
      <c r="W235" s="274"/>
      <c r="X235" s="274"/>
      <c r="Y235" s="274"/>
      <c r="Z235" s="274"/>
      <c r="AA235" s="274"/>
      <c r="AB235" s="274"/>
      <c r="AC235" s="274"/>
      <c r="AD235" s="274"/>
      <c r="AE235" s="274"/>
      <c r="AF235" s="274"/>
      <c r="AG235" s="274"/>
      <c r="AH235" s="274"/>
      <c r="AI235" s="274"/>
      <c r="AJ235" s="274"/>
      <c r="AK235" s="274"/>
      <c r="AL235" s="274"/>
      <c r="AM235" s="274"/>
      <c r="AN235" s="274"/>
      <c r="AO235" s="274"/>
      <c r="AP235" s="274"/>
      <c r="AQ235" s="274"/>
      <c r="AR235" s="274"/>
      <c r="AS235" s="274"/>
      <c r="AT235" s="274"/>
      <c r="AU235" s="274"/>
      <c r="AV235" s="274"/>
      <c r="AW235" s="274"/>
      <c r="AX235" s="274"/>
      <c r="AY235" s="274"/>
      <c r="AZ235" s="274"/>
      <c r="BA235" s="274"/>
      <c r="BB235" s="274"/>
      <c r="BC235" s="274"/>
    </row>
    <row r="236" spans="1:55" x14ac:dyDescent="0.25">
      <c r="A236" s="261">
        <v>45976</v>
      </c>
      <c r="B236" s="262">
        <v>0.5</v>
      </c>
      <c r="C236" s="263">
        <v>0</v>
      </c>
      <c r="D236" s="262">
        <v>0</v>
      </c>
      <c r="E236" s="263">
        <v>0</v>
      </c>
      <c r="F236" s="262">
        <v>0</v>
      </c>
      <c r="G236" s="263">
        <v>0</v>
      </c>
      <c r="H236" s="262">
        <v>0.99</v>
      </c>
      <c r="I236" s="263">
        <v>0</v>
      </c>
      <c r="J236" s="262">
        <v>0.75</v>
      </c>
      <c r="K236" s="264">
        <v>0</v>
      </c>
      <c r="L236" s="283"/>
      <c r="M236" s="274"/>
      <c r="N236" s="274"/>
      <c r="O236" s="274"/>
      <c r="P236" s="274"/>
      <c r="Q236" s="274"/>
      <c r="R236" s="274"/>
      <c r="S236" s="274"/>
      <c r="T236" s="274"/>
      <c r="U236" s="274"/>
      <c r="V236" s="274"/>
      <c r="W236" s="274"/>
      <c r="X236" s="274"/>
      <c r="Y236" s="274"/>
      <c r="Z236" s="274"/>
      <c r="AA236" s="274"/>
      <c r="AB236" s="274"/>
      <c r="AC236" s="274"/>
      <c r="AD236" s="274"/>
      <c r="AE236" s="274"/>
      <c r="AF236" s="274"/>
      <c r="AG236" s="274"/>
      <c r="AH236" s="274"/>
      <c r="AI236" s="274"/>
      <c r="AJ236" s="274"/>
      <c r="AK236" s="274"/>
      <c r="AL236" s="274"/>
      <c r="AM236" s="274"/>
      <c r="AN236" s="274"/>
      <c r="AO236" s="274"/>
      <c r="AP236" s="274"/>
      <c r="AQ236" s="274"/>
      <c r="AR236" s="274"/>
      <c r="AS236" s="274"/>
      <c r="AT236" s="274"/>
      <c r="AU236" s="274"/>
      <c r="AV236" s="274"/>
      <c r="AW236" s="274"/>
      <c r="AX236" s="274"/>
      <c r="AY236" s="274"/>
      <c r="AZ236" s="274"/>
      <c r="BA236" s="274"/>
      <c r="BB236" s="274"/>
      <c r="BC236" s="274"/>
    </row>
    <row r="237" spans="1:55" x14ac:dyDescent="0.25">
      <c r="A237" s="261">
        <v>45977</v>
      </c>
      <c r="B237" s="262">
        <v>0.5</v>
      </c>
      <c r="C237" s="263">
        <v>0</v>
      </c>
      <c r="D237" s="262">
        <v>0</v>
      </c>
      <c r="E237" s="263">
        <v>0</v>
      </c>
      <c r="F237" s="262">
        <v>0</v>
      </c>
      <c r="G237" s="263">
        <v>0</v>
      </c>
      <c r="H237" s="262">
        <v>0.99</v>
      </c>
      <c r="I237" s="263">
        <v>0</v>
      </c>
      <c r="J237" s="262">
        <v>0.75</v>
      </c>
      <c r="K237" s="264">
        <v>0</v>
      </c>
      <c r="L237" s="283"/>
      <c r="M237" s="274"/>
      <c r="N237" s="274"/>
      <c r="O237" s="274"/>
      <c r="P237" s="274"/>
      <c r="Q237" s="274"/>
      <c r="R237" s="274"/>
      <c r="S237" s="274"/>
      <c r="T237" s="274"/>
      <c r="U237" s="274"/>
      <c r="V237" s="274"/>
      <c r="W237" s="274"/>
      <c r="X237" s="274"/>
      <c r="Y237" s="274"/>
      <c r="Z237" s="274"/>
      <c r="AA237" s="274"/>
      <c r="AB237" s="274"/>
      <c r="AC237" s="274"/>
      <c r="AD237" s="274"/>
      <c r="AE237" s="274"/>
      <c r="AF237" s="274"/>
      <c r="AG237" s="274"/>
      <c r="AH237" s="274"/>
      <c r="AI237" s="274"/>
      <c r="AJ237" s="274"/>
      <c r="AK237" s="274"/>
      <c r="AL237" s="274"/>
      <c r="AM237" s="274"/>
      <c r="AN237" s="274"/>
      <c r="AO237" s="274"/>
      <c r="AP237" s="274"/>
      <c r="AQ237" s="274"/>
      <c r="AR237" s="274"/>
      <c r="AS237" s="274"/>
      <c r="AT237" s="274"/>
      <c r="AU237" s="274"/>
      <c r="AV237" s="274"/>
      <c r="AW237" s="274"/>
      <c r="AX237" s="274"/>
      <c r="AY237" s="274"/>
      <c r="AZ237" s="274"/>
      <c r="BA237" s="274"/>
      <c r="BB237" s="274"/>
      <c r="BC237" s="274"/>
    </row>
    <row r="238" spans="1:55" x14ac:dyDescent="0.25">
      <c r="A238" s="261">
        <v>45978</v>
      </c>
      <c r="B238" s="262">
        <v>0.9</v>
      </c>
      <c r="C238" s="263">
        <v>0</v>
      </c>
      <c r="D238" s="262">
        <v>0</v>
      </c>
      <c r="E238" s="263">
        <v>0</v>
      </c>
      <c r="F238" s="262">
        <v>0</v>
      </c>
      <c r="G238" s="263">
        <v>0</v>
      </c>
      <c r="H238" s="262">
        <v>0.99</v>
      </c>
      <c r="I238" s="263">
        <v>0</v>
      </c>
      <c r="J238" s="262">
        <v>0.75</v>
      </c>
      <c r="K238" s="264">
        <v>0</v>
      </c>
      <c r="L238" s="283"/>
      <c r="M238" s="274"/>
      <c r="N238" s="274"/>
      <c r="O238" s="274"/>
      <c r="P238" s="274"/>
      <c r="Q238" s="274"/>
      <c r="R238" s="274"/>
      <c r="S238" s="274"/>
      <c r="T238" s="274"/>
      <c r="U238" s="274"/>
      <c r="V238" s="274"/>
      <c r="W238" s="274"/>
      <c r="X238" s="274"/>
      <c r="Y238" s="274"/>
      <c r="Z238" s="274"/>
      <c r="AA238" s="274"/>
      <c r="AB238" s="274"/>
      <c r="AC238" s="274"/>
      <c r="AD238" s="274"/>
      <c r="AE238" s="274"/>
      <c r="AF238" s="274"/>
      <c r="AG238" s="274"/>
      <c r="AH238" s="274"/>
      <c r="AI238" s="274"/>
      <c r="AJ238" s="274"/>
      <c r="AK238" s="274"/>
      <c r="AL238" s="274"/>
      <c r="AM238" s="274"/>
      <c r="AN238" s="274"/>
      <c r="AO238" s="274"/>
      <c r="AP238" s="274"/>
      <c r="AQ238" s="274"/>
      <c r="AR238" s="274"/>
      <c r="AS238" s="274"/>
      <c r="AT238" s="274"/>
      <c r="AU238" s="274"/>
      <c r="AV238" s="274"/>
      <c r="AW238" s="274"/>
      <c r="AX238" s="274"/>
      <c r="AY238" s="274"/>
      <c r="AZ238" s="274"/>
      <c r="BA238" s="274"/>
      <c r="BB238" s="274"/>
      <c r="BC238" s="274"/>
    </row>
    <row r="239" spans="1:55" x14ac:dyDescent="0.25">
      <c r="A239" s="261">
        <v>45979</v>
      </c>
      <c r="B239" s="262">
        <v>0.9</v>
      </c>
      <c r="C239" s="263">
        <v>0</v>
      </c>
      <c r="D239" s="262">
        <v>0</v>
      </c>
      <c r="E239" s="263">
        <v>0</v>
      </c>
      <c r="F239" s="262">
        <v>0</v>
      </c>
      <c r="G239" s="263">
        <v>0</v>
      </c>
      <c r="H239" s="262">
        <v>0.99</v>
      </c>
      <c r="I239" s="263">
        <v>0</v>
      </c>
      <c r="J239" s="262">
        <v>0.75</v>
      </c>
      <c r="K239" s="264">
        <v>0</v>
      </c>
      <c r="L239" s="283"/>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c r="AZ239" s="274"/>
      <c r="BA239" s="274"/>
      <c r="BB239" s="274"/>
      <c r="BC239" s="274"/>
    </row>
    <row r="240" spans="1:55" x14ac:dyDescent="0.25">
      <c r="A240" s="261">
        <v>45980</v>
      </c>
      <c r="B240" s="262">
        <v>0.9</v>
      </c>
      <c r="C240" s="263">
        <v>0</v>
      </c>
      <c r="D240" s="262">
        <v>0</v>
      </c>
      <c r="E240" s="263">
        <v>0</v>
      </c>
      <c r="F240" s="262">
        <v>0</v>
      </c>
      <c r="G240" s="263">
        <v>0</v>
      </c>
      <c r="H240" s="262">
        <v>0.99</v>
      </c>
      <c r="I240" s="263">
        <v>0</v>
      </c>
      <c r="J240" s="262">
        <v>0.75</v>
      </c>
      <c r="K240" s="264">
        <v>0</v>
      </c>
      <c r="L240" s="283"/>
      <c r="M240" s="274"/>
      <c r="N240" s="274"/>
      <c r="O240" s="274"/>
      <c r="P240" s="274"/>
      <c r="Q240" s="274"/>
      <c r="R240" s="274"/>
      <c r="S240" s="274"/>
      <c r="T240" s="274"/>
      <c r="U240" s="274"/>
      <c r="V240" s="274"/>
      <c r="W240" s="274"/>
      <c r="X240" s="274"/>
      <c r="Y240" s="274"/>
      <c r="Z240" s="274"/>
      <c r="AA240" s="274"/>
      <c r="AB240" s="274"/>
      <c r="AC240" s="274"/>
      <c r="AD240" s="274"/>
      <c r="AE240" s="274"/>
      <c r="AF240" s="274"/>
      <c r="AG240" s="274"/>
      <c r="AH240" s="274"/>
      <c r="AI240" s="274"/>
      <c r="AJ240" s="274"/>
      <c r="AK240" s="274"/>
      <c r="AL240" s="274"/>
      <c r="AM240" s="274"/>
      <c r="AN240" s="274"/>
      <c r="AO240" s="274"/>
      <c r="AP240" s="274"/>
      <c r="AQ240" s="274"/>
      <c r="AR240" s="274"/>
      <c r="AS240" s="274"/>
      <c r="AT240" s="274"/>
      <c r="AU240" s="274"/>
      <c r="AV240" s="274"/>
      <c r="AW240" s="274"/>
      <c r="AX240" s="274"/>
      <c r="AY240" s="274"/>
      <c r="AZ240" s="274"/>
      <c r="BA240" s="274"/>
      <c r="BB240" s="274"/>
      <c r="BC240" s="274"/>
    </row>
    <row r="241" spans="1:55" x14ac:dyDescent="0.25">
      <c r="A241" s="261">
        <v>45981</v>
      </c>
      <c r="B241" s="262">
        <v>0.9</v>
      </c>
      <c r="C241" s="263">
        <v>0</v>
      </c>
      <c r="D241" s="262">
        <v>0</v>
      </c>
      <c r="E241" s="263">
        <v>0</v>
      </c>
      <c r="F241" s="262">
        <v>0</v>
      </c>
      <c r="G241" s="263">
        <v>0</v>
      </c>
      <c r="H241" s="262">
        <v>0.99</v>
      </c>
      <c r="I241" s="263">
        <v>0</v>
      </c>
      <c r="J241" s="262">
        <v>0.75</v>
      </c>
      <c r="K241" s="264">
        <v>0</v>
      </c>
      <c r="L241" s="283"/>
      <c r="M241" s="274"/>
      <c r="N241" s="274"/>
      <c r="O241" s="274"/>
      <c r="P241" s="274"/>
      <c r="Q241" s="274"/>
      <c r="R241" s="274"/>
      <c r="S241" s="274"/>
      <c r="T241" s="274"/>
      <c r="U241" s="274"/>
      <c r="V241" s="274"/>
      <c r="W241" s="274"/>
      <c r="X241" s="274"/>
      <c r="Y241" s="274"/>
      <c r="Z241" s="274"/>
      <c r="AA241" s="274"/>
      <c r="AB241" s="274"/>
      <c r="AC241" s="274"/>
      <c r="AD241" s="274"/>
      <c r="AE241" s="274"/>
      <c r="AF241" s="274"/>
      <c r="AG241" s="274"/>
      <c r="AH241" s="274"/>
      <c r="AI241" s="274"/>
      <c r="AJ241" s="274"/>
      <c r="AK241" s="274"/>
      <c r="AL241" s="274"/>
      <c r="AM241" s="274"/>
      <c r="AN241" s="274"/>
      <c r="AO241" s="274"/>
      <c r="AP241" s="274"/>
      <c r="AQ241" s="274"/>
      <c r="AR241" s="274"/>
      <c r="AS241" s="274"/>
      <c r="AT241" s="274"/>
      <c r="AU241" s="274"/>
      <c r="AV241" s="274"/>
      <c r="AW241" s="274"/>
      <c r="AX241" s="274"/>
      <c r="AY241" s="274"/>
      <c r="AZ241" s="274"/>
      <c r="BA241" s="274"/>
      <c r="BB241" s="274"/>
      <c r="BC241" s="274"/>
    </row>
    <row r="242" spans="1:55" x14ac:dyDescent="0.25">
      <c r="A242" s="261">
        <v>45982</v>
      </c>
      <c r="B242" s="262">
        <v>0.9</v>
      </c>
      <c r="C242" s="263">
        <v>0</v>
      </c>
      <c r="D242" s="262">
        <v>0</v>
      </c>
      <c r="E242" s="263">
        <v>0</v>
      </c>
      <c r="F242" s="262">
        <v>0</v>
      </c>
      <c r="G242" s="263">
        <v>0</v>
      </c>
      <c r="H242" s="262">
        <v>0.99</v>
      </c>
      <c r="I242" s="263">
        <v>0</v>
      </c>
      <c r="J242" s="262">
        <v>0.75</v>
      </c>
      <c r="K242" s="264">
        <v>0</v>
      </c>
      <c r="L242" s="283"/>
      <c r="M242" s="274"/>
      <c r="N242" s="274"/>
      <c r="O242" s="274"/>
      <c r="P242" s="274"/>
      <c r="Q242" s="274"/>
      <c r="R242" s="274"/>
      <c r="S242" s="274"/>
      <c r="T242" s="274"/>
      <c r="U242" s="274"/>
      <c r="V242" s="274"/>
      <c r="W242" s="274"/>
      <c r="X242" s="274"/>
      <c r="Y242" s="274"/>
      <c r="Z242" s="274"/>
      <c r="AA242" s="274"/>
      <c r="AB242" s="274"/>
      <c r="AC242" s="274"/>
      <c r="AD242" s="274"/>
      <c r="AE242" s="274"/>
      <c r="AF242" s="274"/>
      <c r="AG242" s="274"/>
      <c r="AH242" s="274"/>
      <c r="AI242" s="274"/>
      <c r="AJ242" s="274"/>
      <c r="AK242" s="274"/>
      <c r="AL242" s="274"/>
      <c r="AM242" s="274"/>
      <c r="AN242" s="274"/>
      <c r="AO242" s="274"/>
      <c r="AP242" s="274"/>
      <c r="AQ242" s="274"/>
      <c r="AR242" s="274"/>
      <c r="AS242" s="274"/>
      <c r="AT242" s="274"/>
      <c r="AU242" s="274"/>
      <c r="AV242" s="274"/>
      <c r="AW242" s="274"/>
      <c r="AX242" s="274"/>
      <c r="AY242" s="274"/>
      <c r="AZ242" s="274"/>
      <c r="BA242" s="274"/>
      <c r="BB242" s="274"/>
      <c r="BC242" s="274"/>
    </row>
    <row r="243" spans="1:55" x14ac:dyDescent="0.25">
      <c r="A243" s="261">
        <v>45983</v>
      </c>
      <c r="B243" s="262">
        <v>0.9</v>
      </c>
      <c r="C243" s="263">
        <v>0</v>
      </c>
      <c r="D243" s="262">
        <v>0</v>
      </c>
      <c r="E243" s="263">
        <v>0</v>
      </c>
      <c r="F243" s="262">
        <v>0</v>
      </c>
      <c r="G243" s="263">
        <v>0</v>
      </c>
      <c r="H243" s="262">
        <v>0.99</v>
      </c>
      <c r="I243" s="263">
        <v>0</v>
      </c>
      <c r="J243" s="262">
        <v>0.75</v>
      </c>
      <c r="K243" s="264">
        <v>0</v>
      </c>
      <c r="L243" s="283"/>
      <c r="M243" s="274"/>
      <c r="N243" s="274"/>
      <c r="O243" s="274"/>
      <c r="P243" s="274"/>
      <c r="Q243" s="274"/>
      <c r="R243" s="274"/>
      <c r="S243" s="274"/>
      <c r="T243" s="274"/>
      <c r="U243" s="274"/>
      <c r="V243" s="274"/>
      <c r="W243" s="274"/>
      <c r="X243" s="274"/>
      <c r="Y243" s="274"/>
      <c r="Z243" s="274"/>
      <c r="AA243" s="274"/>
      <c r="AB243" s="274"/>
      <c r="AC243" s="274"/>
      <c r="AD243" s="274"/>
      <c r="AE243" s="274"/>
      <c r="AF243" s="274"/>
      <c r="AG243" s="274"/>
      <c r="AH243" s="274"/>
      <c r="AI243" s="274"/>
      <c r="AJ243" s="274"/>
      <c r="AK243" s="274"/>
      <c r="AL243" s="274"/>
      <c r="AM243" s="274"/>
      <c r="AN243" s="274"/>
      <c r="AO243" s="274"/>
      <c r="AP243" s="274"/>
      <c r="AQ243" s="274"/>
      <c r="AR243" s="274"/>
      <c r="AS243" s="274"/>
      <c r="AT243" s="274"/>
      <c r="AU243" s="274"/>
      <c r="AV243" s="274"/>
      <c r="AW243" s="274"/>
      <c r="AX243" s="274"/>
      <c r="AY243" s="274"/>
      <c r="AZ243" s="274"/>
      <c r="BA243" s="274"/>
      <c r="BB243" s="274"/>
      <c r="BC243" s="274"/>
    </row>
    <row r="244" spans="1:55" x14ac:dyDescent="0.25">
      <c r="A244" s="261">
        <v>45984</v>
      </c>
      <c r="B244" s="262">
        <v>0.9</v>
      </c>
      <c r="C244" s="263">
        <v>0</v>
      </c>
      <c r="D244" s="262">
        <v>0</v>
      </c>
      <c r="E244" s="263">
        <v>0</v>
      </c>
      <c r="F244" s="262">
        <v>0</v>
      </c>
      <c r="G244" s="263">
        <v>0</v>
      </c>
      <c r="H244" s="262">
        <v>0.99</v>
      </c>
      <c r="I244" s="263">
        <v>0</v>
      </c>
      <c r="J244" s="262">
        <v>0.75</v>
      </c>
      <c r="K244" s="264">
        <v>0</v>
      </c>
      <c r="L244" s="283"/>
      <c r="M244" s="274"/>
      <c r="N244" s="274"/>
      <c r="O244" s="274"/>
      <c r="P244" s="274"/>
      <c r="Q244" s="274"/>
      <c r="R244" s="274"/>
      <c r="S244" s="274"/>
      <c r="T244" s="274"/>
      <c r="U244" s="274"/>
      <c r="V244" s="274"/>
      <c r="W244" s="274"/>
      <c r="X244" s="274"/>
      <c r="Y244" s="274"/>
      <c r="Z244" s="274"/>
      <c r="AA244" s="274"/>
      <c r="AB244" s="274"/>
      <c r="AC244" s="274"/>
      <c r="AD244" s="274"/>
      <c r="AE244" s="274"/>
      <c r="AF244" s="274"/>
      <c r="AG244" s="274"/>
      <c r="AH244" s="274"/>
      <c r="AI244" s="274"/>
      <c r="AJ244" s="274"/>
      <c r="AK244" s="274"/>
      <c r="AL244" s="274"/>
      <c r="AM244" s="274"/>
      <c r="AN244" s="274"/>
      <c r="AO244" s="274"/>
      <c r="AP244" s="274"/>
      <c r="AQ244" s="274"/>
      <c r="AR244" s="274"/>
      <c r="AS244" s="274"/>
      <c r="AT244" s="274"/>
      <c r="AU244" s="274"/>
      <c r="AV244" s="274"/>
      <c r="AW244" s="274"/>
      <c r="AX244" s="274"/>
      <c r="AY244" s="274"/>
      <c r="AZ244" s="274"/>
      <c r="BA244" s="274"/>
      <c r="BB244" s="274"/>
      <c r="BC244" s="274"/>
    </row>
    <row r="245" spans="1:55" x14ac:dyDescent="0.25">
      <c r="A245" s="261">
        <v>45985</v>
      </c>
      <c r="B245" s="262">
        <v>0.9</v>
      </c>
      <c r="C245" s="263">
        <v>0</v>
      </c>
      <c r="D245" s="262">
        <v>0</v>
      </c>
      <c r="E245" s="263">
        <v>0</v>
      </c>
      <c r="F245" s="262">
        <v>0</v>
      </c>
      <c r="G245" s="263">
        <v>0</v>
      </c>
      <c r="H245" s="262">
        <v>0.99</v>
      </c>
      <c r="I245" s="263">
        <v>0</v>
      </c>
      <c r="J245" s="262">
        <v>0.75</v>
      </c>
      <c r="K245" s="264">
        <v>0</v>
      </c>
      <c r="L245" s="283"/>
      <c r="M245" s="274"/>
      <c r="N245" s="274"/>
      <c r="O245" s="274"/>
      <c r="P245" s="274"/>
      <c r="Q245" s="274"/>
      <c r="R245" s="274"/>
      <c r="S245" s="274"/>
      <c r="T245" s="274"/>
      <c r="U245" s="274"/>
      <c r="V245" s="274"/>
      <c r="W245" s="274"/>
      <c r="X245" s="274"/>
      <c r="Y245" s="274"/>
      <c r="Z245" s="274"/>
      <c r="AA245" s="274"/>
      <c r="AB245" s="274"/>
      <c r="AC245" s="274"/>
      <c r="AD245" s="274"/>
      <c r="AE245" s="274"/>
      <c r="AF245" s="274"/>
      <c r="AG245" s="274"/>
      <c r="AH245" s="274"/>
      <c r="AI245" s="274"/>
      <c r="AJ245" s="274"/>
      <c r="AK245" s="274"/>
      <c r="AL245" s="274"/>
      <c r="AM245" s="274"/>
      <c r="AN245" s="274"/>
      <c r="AO245" s="274"/>
      <c r="AP245" s="274"/>
      <c r="AQ245" s="274"/>
      <c r="AR245" s="274"/>
      <c r="AS245" s="274"/>
      <c r="AT245" s="274"/>
      <c r="AU245" s="274"/>
      <c r="AV245" s="274"/>
      <c r="AW245" s="274"/>
      <c r="AX245" s="274"/>
      <c r="AY245" s="274"/>
      <c r="AZ245" s="274"/>
      <c r="BA245" s="274"/>
      <c r="BB245" s="274"/>
      <c r="BC245" s="274"/>
    </row>
    <row r="246" spans="1:55" x14ac:dyDescent="0.25">
      <c r="A246" s="261">
        <v>45986</v>
      </c>
      <c r="B246" s="262">
        <v>0.9</v>
      </c>
      <c r="C246" s="263">
        <v>0</v>
      </c>
      <c r="D246" s="262">
        <v>0</v>
      </c>
      <c r="E246" s="263">
        <v>0</v>
      </c>
      <c r="F246" s="262">
        <v>0</v>
      </c>
      <c r="G246" s="263">
        <v>0</v>
      </c>
      <c r="H246" s="262">
        <v>0.99</v>
      </c>
      <c r="I246" s="263">
        <v>0</v>
      </c>
      <c r="J246" s="262">
        <v>0.75</v>
      </c>
      <c r="K246" s="264">
        <v>0</v>
      </c>
      <c r="L246" s="283"/>
      <c r="M246" s="274"/>
      <c r="N246" s="274"/>
      <c r="O246" s="274"/>
      <c r="P246" s="274"/>
      <c r="Q246" s="274"/>
      <c r="R246" s="274"/>
      <c r="S246" s="274"/>
      <c r="T246" s="274"/>
      <c r="U246" s="274"/>
      <c r="V246" s="274"/>
      <c r="W246" s="274"/>
      <c r="X246" s="274"/>
      <c r="Y246" s="274"/>
      <c r="Z246" s="274"/>
      <c r="AA246" s="274"/>
      <c r="AB246" s="274"/>
      <c r="AC246" s="274"/>
      <c r="AD246" s="274"/>
      <c r="AE246" s="274"/>
      <c r="AF246" s="274"/>
      <c r="AG246" s="274"/>
      <c r="AH246" s="274"/>
      <c r="AI246" s="274"/>
      <c r="AJ246" s="274"/>
      <c r="AK246" s="274"/>
      <c r="AL246" s="274"/>
      <c r="AM246" s="274"/>
      <c r="AN246" s="274"/>
      <c r="AO246" s="274"/>
      <c r="AP246" s="274"/>
      <c r="AQ246" s="274"/>
      <c r="AR246" s="274"/>
      <c r="AS246" s="274"/>
      <c r="AT246" s="274"/>
      <c r="AU246" s="274"/>
      <c r="AV246" s="274"/>
      <c r="AW246" s="274"/>
      <c r="AX246" s="274"/>
      <c r="AY246" s="274"/>
      <c r="AZ246" s="274"/>
      <c r="BA246" s="274"/>
      <c r="BB246" s="274"/>
      <c r="BC246" s="274"/>
    </row>
    <row r="247" spans="1:55" x14ac:dyDescent="0.25">
      <c r="A247" s="261">
        <v>45987</v>
      </c>
      <c r="B247" s="262">
        <v>0.9</v>
      </c>
      <c r="C247" s="263">
        <v>0</v>
      </c>
      <c r="D247" s="262">
        <v>0</v>
      </c>
      <c r="E247" s="263">
        <v>0</v>
      </c>
      <c r="F247" s="262">
        <v>0</v>
      </c>
      <c r="G247" s="263">
        <v>0</v>
      </c>
      <c r="H247" s="262">
        <v>0.99</v>
      </c>
      <c r="I247" s="263">
        <v>0</v>
      </c>
      <c r="J247" s="262">
        <v>0.75</v>
      </c>
      <c r="K247" s="264">
        <v>0</v>
      </c>
      <c r="L247" s="283"/>
      <c r="M247" s="274"/>
      <c r="N247" s="274"/>
      <c r="O247" s="274"/>
      <c r="P247" s="274"/>
      <c r="Q247" s="274"/>
      <c r="R247" s="274"/>
      <c r="S247" s="274"/>
      <c r="T247" s="274"/>
      <c r="U247" s="274"/>
      <c r="V247" s="274"/>
      <c r="W247" s="274"/>
      <c r="X247" s="274"/>
      <c r="Y247" s="274"/>
      <c r="Z247" s="274"/>
      <c r="AA247" s="274"/>
      <c r="AB247" s="274"/>
      <c r="AC247" s="274"/>
      <c r="AD247" s="274"/>
      <c r="AE247" s="274"/>
      <c r="AF247" s="274"/>
      <c r="AG247" s="274"/>
      <c r="AH247" s="274"/>
      <c r="AI247" s="274"/>
      <c r="AJ247" s="274"/>
      <c r="AK247" s="274"/>
      <c r="AL247" s="274"/>
      <c r="AM247" s="274"/>
      <c r="AN247" s="274"/>
      <c r="AO247" s="274"/>
      <c r="AP247" s="274"/>
      <c r="AQ247" s="274"/>
      <c r="AR247" s="274"/>
      <c r="AS247" s="274"/>
      <c r="AT247" s="274"/>
      <c r="AU247" s="274"/>
      <c r="AV247" s="274"/>
      <c r="AW247" s="274"/>
      <c r="AX247" s="274"/>
      <c r="AY247" s="274"/>
      <c r="AZ247" s="274"/>
      <c r="BA247" s="274"/>
      <c r="BB247" s="274"/>
      <c r="BC247" s="274"/>
    </row>
    <row r="248" spans="1:55" x14ac:dyDescent="0.25">
      <c r="A248" s="261">
        <v>45988</v>
      </c>
      <c r="B248" s="262">
        <v>0.9</v>
      </c>
      <c r="C248" s="263">
        <v>0</v>
      </c>
      <c r="D248" s="262">
        <v>0</v>
      </c>
      <c r="E248" s="263">
        <v>0</v>
      </c>
      <c r="F248" s="262">
        <v>0</v>
      </c>
      <c r="G248" s="263">
        <v>0</v>
      </c>
      <c r="H248" s="262">
        <v>0.99</v>
      </c>
      <c r="I248" s="263">
        <v>0</v>
      </c>
      <c r="J248" s="262">
        <v>0.75</v>
      </c>
      <c r="K248" s="264">
        <v>0</v>
      </c>
      <c r="L248" s="283"/>
      <c r="M248" s="274"/>
      <c r="N248" s="274"/>
      <c r="O248" s="274"/>
      <c r="P248" s="274"/>
      <c r="Q248" s="274"/>
      <c r="R248" s="274"/>
      <c r="S248" s="274"/>
      <c r="T248" s="274"/>
      <c r="U248" s="274"/>
      <c r="V248" s="274"/>
      <c r="W248" s="274"/>
      <c r="X248" s="274"/>
      <c r="Y248" s="274"/>
      <c r="Z248" s="274"/>
      <c r="AA248" s="274"/>
      <c r="AB248" s="274"/>
      <c r="AC248" s="274"/>
      <c r="AD248" s="274"/>
      <c r="AE248" s="274"/>
      <c r="AF248" s="274"/>
      <c r="AG248" s="274"/>
      <c r="AH248" s="274"/>
      <c r="AI248" s="274"/>
      <c r="AJ248" s="274"/>
      <c r="AK248" s="274"/>
      <c r="AL248" s="274"/>
      <c r="AM248" s="274"/>
      <c r="AN248" s="274"/>
      <c r="AO248" s="274"/>
      <c r="AP248" s="274"/>
      <c r="AQ248" s="274"/>
      <c r="AR248" s="274"/>
      <c r="AS248" s="274"/>
      <c r="AT248" s="274"/>
      <c r="AU248" s="274"/>
      <c r="AV248" s="274"/>
      <c r="AW248" s="274"/>
      <c r="AX248" s="274"/>
      <c r="AY248" s="274"/>
      <c r="AZ248" s="274"/>
      <c r="BA248" s="274"/>
      <c r="BB248" s="274"/>
      <c r="BC248" s="274"/>
    </row>
    <row r="249" spans="1:55" x14ac:dyDescent="0.25">
      <c r="A249" s="261">
        <v>45989</v>
      </c>
      <c r="B249" s="262">
        <v>0.9</v>
      </c>
      <c r="C249" s="263">
        <v>0</v>
      </c>
      <c r="D249" s="262">
        <v>0</v>
      </c>
      <c r="E249" s="263">
        <v>0</v>
      </c>
      <c r="F249" s="262">
        <v>0</v>
      </c>
      <c r="G249" s="263">
        <v>0</v>
      </c>
      <c r="H249" s="262">
        <v>0.99</v>
      </c>
      <c r="I249" s="263">
        <v>0</v>
      </c>
      <c r="J249" s="262">
        <v>0.75</v>
      </c>
      <c r="K249" s="264">
        <v>0</v>
      </c>
      <c r="L249" s="283"/>
      <c r="M249" s="274"/>
      <c r="N249" s="274"/>
      <c r="O249" s="274"/>
      <c r="P249" s="274"/>
      <c r="Q249" s="274"/>
      <c r="R249" s="274"/>
      <c r="S249" s="274"/>
      <c r="T249" s="274"/>
      <c r="U249" s="274"/>
      <c r="V249" s="274"/>
      <c r="W249" s="274"/>
      <c r="X249" s="274"/>
      <c r="Y249" s="274"/>
      <c r="Z249" s="274"/>
      <c r="AA249" s="274"/>
      <c r="AB249" s="274"/>
      <c r="AC249" s="274"/>
      <c r="AD249" s="274"/>
      <c r="AE249" s="274"/>
      <c r="AF249" s="274"/>
      <c r="AG249" s="274"/>
      <c r="AH249" s="274"/>
      <c r="AI249" s="274"/>
      <c r="AJ249" s="274"/>
      <c r="AK249" s="274"/>
      <c r="AL249" s="274"/>
      <c r="AM249" s="274"/>
      <c r="AN249" s="274"/>
      <c r="AO249" s="274"/>
      <c r="AP249" s="274"/>
      <c r="AQ249" s="274"/>
      <c r="AR249" s="274"/>
      <c r="AS249" s="274"/>
      <c r="AT249" s="274"/>
      <c r="AU249" s="274"/>
      <c r="AV249" s="274"/>
      <c r="AW249" s="274"/>
      <c r="AX249" s="274"/>
      <c r="AY249" s="274"/>
      <c r="AZ249" s="274"/>
      <c r="BA249" s="274"/>
      <c r="BB249" s="274"/>
      <c r="BC249" s="274"/>
    </row>
    <row r="250" spans="1:55" x14ac:dyDescent="0.25">
      <c r="A250" s="261">
        <v>45990</v>
      </c>
      <c r="B250" s="262">
        <v>0.5</v>
      </c>
      <c r="C250" s="263">
        <v>0</v>
      </c>
      <c r="D250" s="262">
        <v>0</v>
      </c>
      <c r="E250" s="263">
        <v>0</v>
      </c>
      <c r="F250" s="262">
        <v>0</v>
      </c>
      <c r="G250" s="263">
        <v>0</v>
      </c>
      <c r="H250" s="262">
        <v>0.9</v>
      </c>
      <c r="I250" s="263">
        <v>0</v>
      </c>
      <c r="J250" s="262">
        <v>0.75</v>
      </c>
      <c r="K250" s="264">
        <v>0</v>
      </c>
      <c r="L250" s="283"/>
      <c r="M250" s="274"/>
      <c r="N250" s="274"/>
      <c r="O250" s="274"/>
      <c r="P250" s="274"/>
      <c r="Q250" s="274"/>
      <c r="R250" s="274"/>
      <c r="S250" s="274"/>
      <c r="T250" s="274"/>
      <c r="U250" s="274"/>
      <c r="V250" s="274"/>
      <c r="W250" s="274"/>
      <c r="X250" s="274"/>
      <c r="Y250" s="274"/>
      <c r="Z250" s="274"/>
      <c r="AA250" s="274"/>
      <c r="AB250" s="274"/>
      <c r="AC250" s="274"/>
      <c r="AD250" s="274"/>
      <c r="AE250" s="274"/>
      <c r="AF250" s="274"/>
      <c r="AG250" s="274"/>
      <c r="AH250" s="274"/>
      <c r="AI250" s="274"/>
      <c r="AJ250" s="274"/>
      <c r="AK250" s="274"/>
      <c r="AL250" s="274"/>
      <c r="AM250" s="274"/>
      <c r="AN250" s="274"/>
      <c r="AO250" s="274"/>
      <c r="AP250" s="274"/>
      <c r="AQ250" s="274"/>
      <c r="AR250" s="274"/>
      <c r="AS250" s="274"/>
      <c r="AT250" s="274"/>
      <c r="AU250" s="274"/>
      <c r="AV250" s="274"/>
      <c r="AW250" s="274"/>
      <c r="AX250" s="274"/>
      <c r="AY250" s="274"/>
      <c r="AZ250" s="274"/>
      <c r="BA250" s="274"/>
      <c r="BB250" s="274"/>
      <c r="BC250" s="274"/>
    </row>
    <row r="251" spans="1:55" ht="13" thickBot="1" x14ac:dyDescent="0.3">
      <c r="A251" s="261">
        <v>45991</v>
      </c>
      <c r="B251" s="265">
        <v>0.5</v>
      </c>
      <c r="C251" s="266">
        <v>0</v>
      </c>
      <c r="D251" s="265">
        <v>0</v>
      </c>
      <c r="E251" s="266">
        <v>0</v>
      </c>
      <c r="F251" s="265">
        <v>0</v>
      </c>
      <c r="G251" s="266">
        <v>0</v>
      </c>
      <c r="H251" s="265">
        <v>0.9</v>
      </c>
      <c r="I251" s="266">
        <v>0</v>
      </c>
      <c r="J251" s="265">
        <v>0.75</v>
      </c>
      <c r="K251" s="267">
        <v>0</v>
      </c>
      <c r="L251" s="283"/>
      <c r="M251" s="274"/>
      <c r="N251" s="274"/>
      <c r="O251" s="274"/>
      <c r="P251" s="274"/>
      <c r="Q251" s="274"/>
      <c r="R251" s="274"/>
      <c r="S251" s="274"/>
      <c r="T251" s="274"/>
      <c r="U251" s="274"/>
      <c r="V251" s="274"/>
      <c r="W251" s="274"/>
      <c r="X251" s="274"/>
      <c r="Y251" s="274"/>
      <c r="Z251" s="274"/>
      <c r="AA251" s="274"/>
      <c r="AB251" s="274"/>
      <c r="AC251" s="274"/>
      <c r="AD251" s="274"/>
      <c r="AE251" s="274"/>
      <c r="AF251" s="274"/>
      <c r="AG251" s="274"/>
      <c r="AH251" s="274"/>
      <c r="AI251" s="274"/>
      <c r="AJ251" s="274"/>
      <c r="AK251" s="274"/>
      <c r="AL251" s="274"/>
      <c r="AM251" s="274"/>
      <c r="AN251" s="274"/>
      <c r="AO251" s="274"/>
      <c r="AP251" s="274"/>
      <c r="AQ251" s="274"/>
      <c r="AR251" s="274"/>
      <c r="AS251" s="274"/>
      <c r="AT251" s="274"/>
      <c r="AU251" s="274"/>
      <c r="AV251" s="274"/>
      <c r="AW251" s="274"/>
      <c r="AX251" s="274"/>
      <c r="AY251" s="274"/>
      <c r="AZ251" s="274"/>
      <c r="BA251" s="274"/>
      <c r="BB251" s="274"/>
      <c r="BC251" s="274"/>
    </row>
    <row r="252" spans="1:55" x14ac:dyDescent="0.25">
      <c r="A252" s="261">
        <v>45992</v>
      </c>
      <c r="B252" s="258">
        <v>0.5</v>
      </c>
      <c r="C252" s="259">
        <v>0</v>
      </c>
      <c r="D252" s="258">
        <v>0</v>
      </c>
      <c r="E252" s="259">
        <v>0</v>
      </c>
      <c r="F252" s="258">
        <v>0</v>
      </c>
      <c r="G252" s="259">
        <v>0</v>
      </c>
      <c r="H252" s="258">
        <v>0.9</v>
      </c>
      <c r="I252" s="259">
        <v>0</v>
      </c>
      <c r="J252" s="258">
        <v>0.2</v>
      </c>
      <c r="K252" s="260">
        <v>0</v>
      </c>
      <c r="L252" s="283"/>
      <c r="M252" s="274"/>
      <c r="N252" s="274"/>
      <c r="O252" s="274"/>
      <c r="P252" s="274"/>
      <c r="Q252" s="274"/>
      <c r="R252" s="274"/>
      <c r="S252" s="274"/>
      <c r="T252" s="274"/>
      <c r="U252" s="274"/>
      <c r="V252" s="274"/>
      <c r="W252" s="274"/>
      <c r="X252" s="274"/>
      <c r="Y252" s="274"/>
      <c r="Z252" s="274"/>
      <c r="AA252" s="274"/>
      <c r="AB252" s="274"/>
      <c r="AC252" s="274"/>
      <c r="AD252" s="274"/>
      <c r="AE252" s="274"/>
      <c r="AF252" s="274"/>
      <c r="AG252" s="274"/>
      <c r="AH252" s="274"/>
      <c r="AI252" s="274"/>
      <c r="AJ252" s="274"/>
      <c r="AK252" s="274"/>
      <c r="AL252" s="274"/>
      <c r="AM252" s="274"/>
      <c r="AN252" s="274"/>
      <c r="AO252" s="274"/>
      <c r="AP252" s="274"/>
      <c r="AQ252" s="274"/>
      <c r="AR252" s="274"/>
      <c r="AS252" s="274"/>
      <c r="AT252" s="274"/>
      <c r="AU252" s="274"/>
      <c r="AV252" s="274"/>
      <c r="AW252" s="274"/>
      <c r="AX252" s="274"/>
      <c r="AY252" s="274"/>
      <c r="AZ252" s="274"/>
      <c r="BA252" s="274"/>
      <c r="BB252" s="274"/>
      <c r="BC252" s="274"/>
    </row>
    <row r="253" spans="1:55" x14ac:dyDescent="0.25">
      <c r="A253" s="261">
        <v>45993</v>
      </c>
      <c r="B253" s="262">
        <v>0.5</v>
      </c>
      <c r="C253" s="263">
        <v>0</v>
      </c>
      <c r="D253" s="262">
        <v>0</v>
      </c>
      <c r="E253" s="263">
        <v>0</v>
      </c>
      <c r="F253" s="262">
        <v>0</v>
      </c>
      <c r="G253" s="263">
        <v>0</v>
      </c>
      <c r="H253" s="262">
        <v>0.9</v>
      </c>
      <c r="I253" s="263">
        <v>0</v>
      </c>
      <c r="J253" s="262">
        <v>0.2</v>
      </c>
      <c r="K253" s="264">
        <v>0</v>
      </c>
      <c r="L253" s="283"/>
      <c r="M253" s="274"/>
      <c r="N253" s="274"/>
      <c r="O253" s="274"/>
      <c r="P253" s="274"/>
      <c r="Q253" s="274"/>
      <c r="R253" s="274"/>
      <c r="S253" s="274"/>
      <c r="T253" s="274"/>
      <c r="U253" s="274"/>
      <c r="V253" s="274"/>
      <c r="W253" s="274"/>
      <c r="X253" s="274"/>
      <c r="Y253" s="274"/>
      <c r="Z253" s="274"/>
      <c r="AA253" s="274"/>
      <c r="AB253" s="274"/>
      <c r="AC253" s="274"/>
      <c r="AD253" s="274"/>
      <c r="AE253" s="274"/>
      <c r="AF253" s="274"/>
      <c r="AG253" s="274"/>
      <c r="AH253" s="274"/>
      <c r="AI253" s="274"/>
      <c r="AJ253" s="274"/>
      <c r="AK253" s="274"/>
      <c r="AL253" s="274"/>
      <c r="AM253" s="274"/>
      <c r="AN253" s="274"/>
      <c r="AO253" s="274"/>
      <c r="AP253" s="274"/>
      <c r="AQ253" s="274"/>
      <c r="AR253" s="274"/>
      <c r="AS253" s="274"/>
      <c r="AT253" s="274"/>
      <c r="AU253" s="274"/>
      <c r="AV253" s="274"/>
      <c r="AW253" s="274"/>
      <c r="AX253" s="274"/>
      <c r="AY253" s="274"/>
      <c r="AZ253" s="274"/>
      <c r="BA253" s="274"/>
      <c r="BB253" s="274"/>
      <c r="BC253" s="274"/>
    </row>
    <row r="254" spans="1:55" x14ac:dyDescent="0.25">
      <c r="A254" s="261">
        <v>45994</v>
      </c>
      <c r="B254" s="262">
        <v>0.5</v>
      </c>
      <c r="C254" s="263">
        <v>0</v>
      </c>
      <c r="D254" s="262">
        <v>0</v>
      </c>
      <c r="E254" s="263">
        <v>0</v>
      </c>
      <c r="F254" s="262">
        <v>0</v>
      </c>
      <c r="G254" s="263">
        <v>0</v>
      </c>
      <c r="H254" s="262">
        <v>0.9</v>
      </c>
      <c r="I254" s="263">
        <v>0</v>
      </c>
      <c r="J254" s="262">
        <v>0.2</v>
      </c>
      <c r="K254" s="264">
        <v>0</v>
      </c>
      <c r="L254" s="283"/>
      <c r="M254" s="274"/>
      <c r="N254" s="274"/>
      <c r="O254" s="274"/>
      <c r="P254" s="274"/>
      <c r="Q254" s="274"/>
      <c r="R254" s="274"/>
      <c r="S254" s="274"/>
      <c r="T254" s="274"/>
      <c r="U254" s="274"/>
      <c r="V254" s="274"/>
      <c r="W254" s="274"/>
      <c r="X254" s="274"/>
      <c r="Y254" s="274"/>
      <c r="Z254" s="274"/>
      <c r="AA254" s="274"/>
      <c r="AB254" s="274"/>
      <c r="AC254" s="274"/>
      <c r="AD254" s="274"/>
      <c r="AE254" s="274"/>
      <c r="AF254" s="274"/>
      <c r="AG254" s="274"/>
      <c r="AH254" s="274"/>
      <c r="AI254" s="274"/>
      <c r="AJ254" s="274"/>
      <c r="AK254" s="274"/>
      <c r="AL254" s="274"/>
      <c r="AM254" s="274"/>
      <c r="AN254" s="274"/>
      <c r="AO254" s="274"/>
      <c r="AP254" s="274"/>
      <c r="AQ254" s="274"/>
      <c r="AR254" s="274"/>
      <c r="AS254" s="274"/>
      <c r="AT254" s="274"/>
      <c r="AU254" s="274"/>
      <c r="AV254" s="274"/>
      <c r="AW254" s="274"/>
      <c r="AX254" s="274"/>
      <c r="AY254" s="274"/>
      <c r="AZ254" s="274"/>
      <c r="BA254" s="274"/>
      <c r="BB254" s="274"/>
      <c r="BC254" s="274"/>
    </row>
    <row r="255" spans="1:55" x14ac:dyDescent="0.25">
      <c r="A255" s="261">
        <v>45995</v>
      </c>
      <c r="B255" s="262">
        <v>0.5</v>
      </c>
      <c r="C255" s="263">
        <v>0</v>
      </c>
      <c r="D255" s="262">
        <v>0</v>
      </c>
      <c r="E255" s="263">
        <v>0</v>
      </c>
      <c r="F255" s="262">
        <v>0</v>
      </c>
      <c r="G255" s="263">
        <v>0</v>
      </c>
      <c r="H255" s="262">
        <v>0.9</v>
      </c>
      <c r="I255" s="263">
        <v>0</v>
      </c>
      <c r="J255" s="262">
        <v>0.2</v>
      </c>
      <c r="K255" s="264">
        <v>0</v>
      </c>
      <c r="L255" s="283"/>
      <c r="M255" s="274"/>
      <c r="N255" s="274"/>
      <c r="O255" s="274"/>
      <c r="P255" s="274"/>
      <c r="Q255" s="274"/>
      <c r="R255" s="274"/>
      <c r="S255" s="274"/>
      <c r="T255" s="274"/>
      <c r="U255" s="274"/>
      <c r="V255" s="274"/>
      <c r="W255" s="274"/>
      <c r="X255" s="274"/>
      <c r="Y255" s="274"/>
      <c r="Z255" s="274"/>
      <c r="AA255" s="274"/>
      <c r="AB255" s="274"/>
      <c r="AC255" s="274"/>
      <c r="AD255" s="274"/>
      <c r="AE255" s="274"/>
      <c r="AF255" s="274"/>
      <c r="AG255" s="274"/>
      <c r="AH255" s="274"/>
      <c r="AI255" s="274"/>
      <c r="AJ255" s="274"/>
      <c r="AK255" s="274"/>
      <c r="AL255" s="274"/>
      <c r="AM255" s="274"/>
      <c r="AN255" s="274"/>
      <c r="AO255" s="274"/>
      <c r="AP255" s="274"/>
      <c r="AQ255" s="274"/>
      <c r="AR255" s="274"/>
      <c r="AS255" s="274"/>
      <c r="AT255" s="274"/>
      <c r="AU255" s="274"/>
      <c r="AV255" s="274"/>
      <c r="AW255" s="274"/>
      <c r="AX255" s="274"/>
      <c r="AY255" s="274"/>
      <c r="AZ255" s="274"/>
      <c r="BA255" s="274"/>
      <c r="BB255" s="274"/>
      <c r="BC255" s="274"/>
    </row>
    <row r="256" spans="1:55" x14ac:dyDescent="0.25">
      <c r="A256" s="261">
        <v>45996</v>
      </c>
      <c r="B256" s="262">
        <v>0.5</v>
      </c>
      <c r="C256" s="263">
        <v>0</v>
      </c>
      <c r="D256" s="262">
        <v>0</v>
      </c>
      <c r="E256" s="263">
        <v>0</v>
      </c>
      <c r="F256" s="262">
        <v>0</v>
      </c>
      <c r="G256" s="263">
        <v>0</v>
      </c>
      <c r="H256" s="262">
        <v>0.9</v>
      </c>
      <c r="I256" s="263">
        <v>0</v>
      </c>
      <c r="J256" s="262">
        <v>0.2</v>
      </c>
      <c r="K256" s="264">
        <v>0</v>
      </c>
      <c r="L256" s="283"/>
      <c r="M256" s="274"/>
      <c r="N256" s="274"/>
      <c r="O256" s="274"/>
      <c r="P256" s="274"/>
      <c r="Q256" s="274"/>
      <c r="R256" s="274"/>
      <c r="S256" s="274"/>
      <c r="T256" s="274"/>
      <c r="U256" s="274"/>
      <c r="V256" s="274"/>
      <c r="W256" s="274"/>
      <c r="X256" s="274"/>
      <c r="Y256" s="274"/>
      <c r="Z256" s="274"/>
      <c r="AA256" s="274"/>
      <c r="AB256" s="274"/>
      <c r="AC256" s="274"/>
      <c r="AD256" s="274"/>
      <c r="AE256" s="274"/>
      <c r="AF256" s="274"/>
      <c r="AG256" s="274"/>
      <c r="AH256" s="274"/>
      <c r="AI256" s="274"/>
      <c r="AJ256" s="274"/>
      <c r="AK256" s="274"/>
      <c r="AL256" s="274"/>
      <c r="AM256" s="274"/>
      <c r="AN256" s="274"/>
      <c r="AO256" s="274"/>
      <c r="AP256" s="274"/>
      <c r="AQ256" s="274"/>
      <c r="AR256" s="274"/>
      <c r="AS256" s="274"/>
      <c r="AT256" s="274"/>
      <c r="AU256" s="274"/>
      <c r="AV256" s="274"/>
      <c r="AW256" s="274"/>
      <c r="AX256" s="274"/>
      <c r="AY256" s="274"/>
      <c r="AZ256" s="274"/>
      <c r="BA256" s="274"/>
      <c r="BB256" s="274"/>
      <c r="BC256" s="274"/>
    </row>
    <row r="257" spans="1:55" x14ac:dyDescent="0.25">
      <c r="A257" s="261">
        <v>45997</v>
      </c>
      <c r="B257" s="262">
        <v>0.5</v>
      </c>
      <c r="C257" s="263">
        <v>0</v>
      </c>
      <c r="D257" s="262">
        <v>0</v>
      </c>
      <c r="E257" s="263">
        <v>0</v>
      </c>
      <c r="F257" s="262">
        <v>0</v>
      </c>
      <c r="G257" s="263">
        <v>0</v>
      </c>
      <c r="H257" s="262">
        <v>0.9</v>
      </c>
      <c r="I257" s="263">
        <v>0</v>
      </c>
      <c r="J257" s="262">
        <v>0.2</v>
      </c>
      <c r="K257" s="264">
        <v>0</v>
      </c>
      <c r="L257" s="283"/>
      <c r="M257" s="274"/>
      <c r="N257" s="274"/>
      <c r="O257" s="274"/>
      <c r="P257" s="274"/>
      <c r="Q257" s="274"/>
      <c r="R257" s="274"/>
      <c r="S257" s="274"/>
      <c r="T257" s="274"/>
      <c r="U257" s="274"/>
      <c r="V257" s="274"/>
      <c r="W257" s="274"/>
      <c r="X257" s="274"/>
      <c r="Y257" s="274"/>
      <c r="Z257" s="274"/>
      <c r="AA257" s="274"/>
      <c r="AB257" s="274"/>
      <c r="AC257" s="274"/>
      <c r="AD257" s="274"/>
      <c r="AE257" s="274"/>
      <c r="AF257" s="274"/>
      <c r="AG257" s="274"/>
      <c r="AH257" s="274"/>
      <c r="AI257" s="274"/>
      <c r="AJ257" s="274"/>
      <c r="AK257" s="274"/>
      <c r="AL257" s="274"/>
      <c r="AM257" s="274"/>
      <c r="AN257" s="274"/>
      <c r="AO257" s="274"/>
      <c r="AP257" s="274"/>
      <c r="AQ257" s="274"/>
      <c r="AR257" s="274"/>
      <c r="AS257" s="274"/>
      <c r="AT257" s="274"/>
      <c r="AU257" s="274"/>
      <c r="AV257" s="274"/>
      <c r="AW257" s="274"/>
      <c r="AX257" s="274"/>
      <c r="AY257" s="274"/>
      <c r="AZ257" s="274"/>
      <c r="BA257" s="274"/>
      <c r="BB257" s="274"/>
      <c r="BC257" s="274"/>
    </row>
    <row r="258" spans="1:55" x14ac:dyDescent="0.25">
      <c r="A258" s="261">
        <v>45998</v>
      </c>
      <c r="B258" s="262">
        <v>0.5</v>
      </c>
      <c r="C258" s="263">
        <v>0</v>
      </c>
      <c r="D258" s="262">
        <v>0</v>
      </c>
      <c r="E258" s="263">
        <v>0</v>
      </c>
      <c r="F258" s="262">
        <v>0</v>
      </c>
      <c r="G258" s="263">
        <v>0</v>
      </c>
      <c r="H258" s="262">
        <v>0.9</v>
      </c>
      <c r="I258" s="263">
        <v>0</v>
      </c>
      <c r="J258" s="262">
        <v>0.2</v>
      </c>
      <c r="K258" s="264">
        <v>0</v>
      </c>
      <c r="L258" s="283"/>
      <c r="M258" s="274"/>
      <c r="N258" s="274"/>
      <c r="O258" s="274"/>
      <c r="P258" s="274"/>
      <c r="Q258" s="274"/>
      <c r="R258" s="274"/>
      <c r="S258" s="274"/>
      <c r="T258" s="274"/>
      <c r="U258" s="274"/>
      <c r="V258" s="274"/>
      <c r="W258" s="274"/>
      <c r="X258" s="274"/>
      <c r="Y258" s="274"/>
      <c r="Z258" s="274"/>
      <c r="AA258" s="274"/>
      <c r="AB258" s="274"/>
      <c r="AC258" s="274"/>
      <c r="AD258" s="274"/>
      <c r="AE258" s="274"/>
      <c r="AF258" s="274"/>
      <c r="AG258" s="274"/>
      <c r="AH258" s="274"/>
      <c r="AI258" s="274"/>
      <c r="AJ258" s="274"/>
      <c r="AK258" s="274"/>
      <c r="AL258" s="274"/>
      <c r="AM258" s="274"/>
      <c r="AN258" s="274"/>
      <c r="AO258" s="274"/>
      <c r="AP258" s="274"/>
      <c r="AQ258" s="274"/>
      <c r="AR258" s="274"/>
      <c r="AS258" s="274"/>
      <c r="AT258" s="274"/>
      <c r="AU258" s="274"/>
      <c r="AV258" s="274"/>
      <c r="AW258" s="274"/>
      <c r="AX258" s="274"/>
      <c r="AY258" s="274"/>
      <c r="AZ258" s="274"/>
      <c r="BA258" s="274"/>
      <c r="BB258" s="274"/>
      <c r="BC258" s="274"/>
    </row>
    <row r="259" spans="1:55" x14ac:dyDescent="0.25">
      <c r="A259" s="261">
        <v>45999</v>
      </c>
      <c r="B259" s="262">
        <v>0.5</v>
      </c>
      <c r="C259" s="263">
        <v>0</v>
      </c>
      <c r="D259" s="262">
        <v>0</v>
      </c>
      <c r="E259" s="263">
        <v>0</v>
      </c>
      <c r="F259" s="262">
        <v>0</v>
      </c>
      <c r="G259" s="263">
        <v>0</v>
      </c>
      <c r="H259" s="262">
        <v>0.9</v>
      </c>
      <c r="I259" s="263">
        <v>0</v>
      </c>
      <c r="J259" s="262">
        <v>0.2</v>
      </c>
      <c r="K259" s="264">
        <v>0</v>
      </c>
      <c r="L259" s="283"/>
      <c r="M259" s="274"/>
      <c r="N259" s="274"/>
      <c r="O259" s="274"/>
      <c r="P259" s="274"/>
      <c r="Q259" s="274"/>
      <c r="R259" s="274"/>
      <c r="S259" s="274"/>
      <c r="T259" s="274"/>
      <c r="U259" s="274"/>
      <c r="V259" s="274"/>
      <c r="W259" s="274"/>
      <c r="X259" s="274"/>
      <c r="Y259" s="274"/>
      <c r="Z259" s="274"/>
      <c r="AA259" s="274"/>
      <c r="AB259" s="274"/>
      <c r="AC259" s="274"/>
      <c r="AD259" s="274"/>
      <c r="AE259" s="274"/>
      <c r="AF259" s="274"/>
      <c r="AG259" s="274"/>
      <c r="AH259" s="274"/>
      <c r="AI259" s="274"/>
      <c r="AJ259" s="274"/>
      <c r="AK259" s="274"/>
      <c r="AL259" s="274"/>
      <c r="AM259" s="274"/>
      <c r="AN259" s="274"/>
      <c r="AO259" s="274"/>
      <c r="AP259" s="274"/>
      <c r="AQ259" s="274"/>
      <c r="AR259" s="274"/>
      <c r="AS259" s="274"/>
      <c r="AT259" s="274"/>
      <c r="AU259" s="274"/>
      <c r="AV259" s="274"/>
      <c r="AW259" s="274"/>
      <c r="AX259" s="274"/>
      <c r="AY259" s="274"/>
      <c r="AZ259" s="274"/>
      <c r="BA259" s="274"/>
      <c r="BB259" s="274"/>
      <c r="BC259" s="274"/>
    </row>
    <row r="260" spans="1:55" x14ac:dyDescent="0.25">
      <c r="A260" s="261">
        <v>46000</v>
      </c>
      <c r="B260" s="262">
        <v>0.5</v>
      </c>
      <c r="C260" s="263">
        <v>0</v>
      </c>
      <c r="D260" s="262">
        <v>0</v>
      </c>
      <c r="E260" s="263">
        <v>0</v>
      </c>
      <c r="F260" s="262">
        <v>0</v>
      </c>
      <c r="G260" s="263">
        <v>0</v>
      </c>
      <c r="H260" s="262">
        <v>0.9</v>
      </c>
      <c r="I260" s="263">
        <v>0</v>
      </c>
      <c r="J260" s="262">
        <v>0.2</v>
      </c>
      <c r="K260" s="264">
        <v>0</v>
      </c>
      <c r="L260" s="283"/>
      <c r="M260" s="274"/>
      <c r="N260" s="274"/>
      <c r="O260" s="274"/>
      <c r="P260" s="274"/>
      <c r="Q260" s="274"/>
      <c r="R260" s="274"/>
      <c r="S260" s="274"/>
      <c r="T260" s="274"/>
      <c r="U260" s="274"/>
      <c r="V260" s="274"/>
      <c r="W260" s="274"/>
      <c r="X260" s="274"/>
      <c r="Y260" s="274"/>
      <c r="Z260" s="274"/>
      <c r="AA260" s="274"/>
      <c r="AB260" s="274"/>
      <c r="AC260" s="274"/>
      <c r="AD260" s="274"/>
      <c r="AE260" s="274"/>
      <c r="AF260" s="274"/>
      <c r="AG260" s="274"/>
      <c r="AH260" s="274"/>
      <c r="AI260" s="274"/>
      <c r="AJ260" s="274"/>
      <c r="AK260" s="274"/>
      <c r="AL260" s="274"/>
      <c r="AM260" s="274"/>
      <c r="AN260" s="274"/>
      <c r="AO260" s="274"/>
      <c r="AP260" s="274"/>
      <c r="AQ260" s="274"/>
      <c r="AR260" s="274"/>
      <c r="AS260" s="274"/>
      <c r="AT260" s="274"/>
      <c r="AU260" s="274"/>
      <c r="AV260" s="274"/>
      <c r="AW260" s="274"/>
      <c r="AX260" s="274"/>
      <c r="AY260" s="274"/>
      <c r="AZ260" s="274"/>
      <c r="BA260" s="274"/>
      <c r="BB260" s="274"/>
      <c r="BC260" s="274"/>
    </row>
    <row r="261" spans="1:55" x14ac:dyDescent="0.25">
      <c r="A261" s="261">
        <v>46001</v>
      </c>
      <c r="B261" s="262">
        <v>0.5</v>
      </c>
      <c r="C261" s="263">
        <v>0</v>
      </c>
      <c r="D261" s="262">
        <v>0</v>
      </c>
      <c r="E261" s="263">
        <v>0</v>
      </c>
      <c r="F261" s="262">
        <v>0</v>
      </c>
      <c r="G261" s="263">
        <v>0</v>
      </c>
      <c r="H261" s="262">
        <v>0.9</v>
      </c>
      <c r="I261" s="263">
        <v>0</v>
      </c>
      <c r="J261" s="262">
        <v>0.2</v>
      </c>
      <c r="K261" s="264">
        <v>0</v>
      </c>
      <c r="L261" s="283"/>
      <c r="M261" s="274"/>
      <c r="N261" s="274"/>
      <c r="O261" s="274"/>
      <c r="P261" s="274"/>
      <c r="Q261" s="274"/>
      <c r="R261" s="274"/>
      <c r="S261" s="274"/>
      <c r="T261" s="274"/>
      <c r="U261" s="274"/>
      <c r="V261" s="274"/>
      <c r="W261" s="274"/>
      <c r="X261" s="274"/>
      <c r="Y261" s="274"/>
      <c r="Z261" s="274"/>
      <c r="AA261" s="274"/>
      <c r="AB261" s="274"/>
      <c r="AC261" s="274"/>
      <c r="AD261" s="274"/>
      <c r="AE261" s="274"/>
      <c r="AF261" s="274"/>
      <c r="AG261" s="274"/>
      <c r="AH261" s="274"/>
      <c r="AI261" s="274"/>
      <c r="AJ261" s="274"/>
      <c r="AK261" s="274"/>
      <c r="AL261" s="274"/>
      <c r="AM261" s="274"/>
      <c r="AN261" s="274"/>
      <c r="AO261" s="274"/>
      <c r="AP261" s="274"/>
      <c r="AQ261" s="274"/>
      <c r="AR261" s="274"/>
      <c r="AS261" s="274"/>
      <c r="AT261" s="274"/>
      <c r="AU261" s="274"/>
      <c r="AV261" s="274"/>
      <c r="AW261" s="274"/>
      <c r="AX261" s="274"/>
      <c r="AY261" s="274"/>
      <c r="AZ261" s="274"/>
      <c r="BA261" s="274"/>
      <c r="BB261" s="274"/>
      <c r="BC261" s="274"/>
    </row>
    <row r="262" spans="1:55" x14ac:dyDescent="0.25">
      <c r="A262" s="261">
        <v>46002</v>
      </c>
      <c r="B262" s="262">
        <v>0.5</v>
      </c>
      <c r="C262" s="263">
        <v>0</v>
      </c>
      <c r="D262" s="262">
        <v>0</v>
      </c>
      <c r="E262" s="263">
        <v>0</v>
      </c>
      <c r="F262" s="262">
        <v>0</v>
      </c>
      <c r="G262" s="263">
        <v>0</v>
      </c>
      <c r="H262" s="262">
        <v>0.9</v>
      </c>
      <c r="I262" s="263">
        <v>0</v>
      </c>
      <c r="J262" s="262">
        <v>0.2</v>
      </c>
      <c r="K262" s="264">
        <v>0</v>
      </c>
      <c r="L262" s="283"/>
      <c r="M262" s="274"/>
      <c r="N262" s="274"/>
      <c r="O262" s="274"/>
      <c r="P262" s="274"/>
      <c r="Q262" s="274"/>
      <c r="R262" s="274"/>
      <c r="S262" s="274"/>
      <c r="T262" s="274"/>
      <c r="U262" s="274"/>
      <c r="V262" s="274"/>
      <c r="W262" s="274"/>
      <c r="X262" s="274"/>
      <c r="Y262" s="274"/>
      <c r="Z262" s="274"/>
      <c r="AA262" s="274"/>
      <c r="AB262" s="274"/>
      <c r="AC262" s="274"/>
      <c r="AD262" s="274"/>
      <c r="AE262" s="274"/>
      <c r="AF262" s="274"/>
      <c r="AG262" s="274"/>
      <c r="AH262" s="274"/>
      <c r="AI262" s="274"/>
      <c r="AJ262" s="274"/>
      <c r="AK262" s="274"/>
      <c r="AL262" s="274"/>
      <c r="AM262" s="274"/>
      <c r="AN262" s="274"/>
      <c r="AO262" s="274"/>
      <c r="AP262" s="274"/>
      <c r="AQ262" s="274"/>
      <c r="AR262" s="274"/>
      <c r="AS262" s="274"/>
      <c r="AT262" s="274"/>
      <c r="AU262" s="274"/>
      <c r="AV262" s="274"/>
      <c r="AW262" s="274"/>
      <c r="AX262" s="274"/>
      <c r="AY262" s="274"/>
      <c r="AZ262" s="274"/>
      <c r="BA262" s="274"/>
      <c r="BB262" s="274"/>
      <c r="BC262" s="274"/>
    </row>
    <row r="263" spans="1:55" x14ac:dyDescent="0.25">
      <c r="A263" s="261">
        <v>46003</v>
      </c>
      <c r="B263" s="262">
        <v>0.5</v>
      </c>
      <c r="C263" s="263">
        <v>0</v>
      </c>
      <c r="D263" s="262">
        <v>0</v>
      </c>
      <c r="E263" s="263">
        <v>0</v>
      </c>
      <c r="F263" s="262">
        <v>0</v>
      </c>
      <c r="G263" s="263">
        <v>0</v>
      </c>
      <c r="H263" s="262">
        <v>0.9</v>
      </c>
      <c r="I263" s="263">
        <v>0</v>
      </c>
      <c r="J263" s="262">
        <v>0.2</v>
      </c>
      <c r="K263" s="264">
        <v>0</v>
      </c>
      <c r="L263" s="283"/>
      <c r="M263" s="274"/>
      <c r="N263" s="274"/>
      <c r="O263" s="274"/>
      <c r="P263" s="274"/>
      <c r="Q263" s="274"/>
      <c r="R263" s="274"/>
      <c r="S263" s="274"/>
      <c r="T263" s="274"/>
      <c r="U263" s="274"/>
      <c r="V263" s="274"/>
      <c r="W263" s="274"/>
      <c r="X263" s="274"/>
      <c r="Y263" s="274"/>
      <c r="Z263" s="274"/>
      <c r="AA263" s="274"/>
      <c r="AB263" s="274"/>
      <c r="AC263" s="274"/>
      <c r="AD263" s="274"/>
      <c r="AE263" s="274"/>
      <c r="AF263" s="274"/>
      <c r="AG263" s="274"/>
      <c r="AH263" s="274"/>
      <c r="AI263" s="274"/>
      <c r="AJ263" s="274"/>
      <c r="AK263" s="274"/>
      <c r="AL263" s="274"/>
      <c r="AM263" s="274"/>
      <c r="AN263" s="274"/>
      <c r="AO263" s="274"/>
      <c r="AP263" s="274"/>
      <c r="AQ263" s="274"/>
      <c r="AR263" s="274"/>
      <c r="AS263" s="274"/>
      <c r="AT263" s="274"/>
      <c r="AU263" s="274"/>
      <c r="AV263" s="274"/>
      <c r="AW263" s="274"/>
      <c r="AX263" s="274"/>
      <c r="AY263" s="274"/>
      <c r="AZ263" s="274"/>
      <c r="BA263" s="274"/>
      <c r="BB263" s="274"/>
      <c r="BC263" s="274"/>
    </row>
    <row r="264" spans="1:55" x14ac:dyDescent="0.25">
      <c r="A264" s="261">
        <v>46004</v>
      </c>
      <c r="B264" s="262">
        <v>0.2</v>
      </c>
      <c r="C264" s="263">
        <v>0</v>
      </c>
      <c r="D264" s="262">
        <v>0</v>
      </c>
      <c r="E264" s="263">
        <v>0</v>
      </c>
      <c r="F264" s="262">
        <v>0</v>
      </c>
      <c r="G264" s="263">
        <v>0</v>
      </c>
      <c r="H264" s="262">
        <v>0.7</v>
      </c>
      <c r="I264" s="263">
        <v>0</v>
      </c>
      <c r="J264" s="262">
        <v>0.2</v>
      </c>
      <c r="K264" s="264">
        <v>0</v>
      </c>
      <c r="L264" s="283"/>
      <c r="M264" s="274"/>
      <c r="N264" s="274"/>
      <c r="O264" s="274"/>
      <c r="P264" s="274"/>
      <c r="Q264" s="274"/>
      <c r="R264" s="274"/>
      <c r="S264" s="274"/>
      <c r="T264" s="274"/>
      <c r="U264" s="274"/>
      <c r="V264" s="274"/>
      <c r="W264" s="274"/>
      <c r="X264" s="274"/>
      <c r="Y264" s="274"/>
      <c r="Z264" s="274"/>
      <c r="AA264" s="274"/>
      <c r="AB264" s="274"/>
      <c r="AC264" s="274"/>
      <c r="AD264" s="274"/>
      <c r="AE264" s="274"/>
      <c r="AF264" s="274"/>
      <c r="AG264" s="274"/>
      <c r="AH264" s="274"/>
      <c r="AI264" s="274"/>
      <c r="AJ264" s="274"/>
      <c r="AK264" s="274"/>
      <c r="AL264" s="274"/>
      <c r="AM264" s="274"/>
      <c r="AN264" s="274"/>
      <c r="AO264" s="274"/>
      <c r="AP264" s="274"/>
      <c r="AQ264" s="274"/>
      <c r="AR264" s="274"/>
      <c r="AS264" s="274"/>
      <c r="AT264" s="274"/>
      <c r="AU264" s="274"/>
      <c r="AV264" s="274"/>
      <c r="AW264" s="274"/>
      <c r="AX264" s="274"/>
      <c r="AY264" s="274"/>
      <c r="AZ264" s="274"/>
      <c r="BA264" s="274"/>
      <c r="BB264" s="274"/>
      <c r="BC264" s="274"/>
    </row>
    <row r="265" spans="1:55" x14ac:dyDescent="0.25">
      <c r="A265" s="261">
        <v>46005</v>
      </c>
      <c r="B265" s="262">
        <v>0.2</v>
      </c>
      <c r="C265" s="263">
        <v>0</v>
      </c>
      <c r="D265" s="262">
        <v>0</v>
      </c>
      <c r="E265" s="263">
        <v>0</v>
      </c>
      <c r="F265" s="262">
        <v>0</v>
      </c>
      <c r="G265" s="263">
        <v>0</v>
      </c>
      <c r="H265" s="262">
        <v>0.7</v>
      </c>
      <c r="I265" s="263">
        <v>0</v>
      </c>
      <c r="J265" s="262">
        <v>0.2</v>
      </c>
      <c r="K265" s="264">
        <v>0</v>
      </c>
      <c r="L265" s="283"/>
      <c r="M265" s="274"/>
      <c r="N265" s="274"/>
      <c r="O265" s="274"/>
      <c r="P265" s="274"/>
      <c r="Q265" s="274"/>
      <c r="R265" s="274"/>
      <c r="S265" s="274"/>
      <c r="T265" s="274"/>
      <c r="U265" s="274"/>
      <c r="V265" s="274"/>
      <c r="W265" s="274"/>
      <c r="X265" s="274"/>
      <c r="Y265" s="274"/>
      <c r="Z265" s="274"/>
      <c r="AA265" s="274"/>
      <c r="AB265" s="274"/>
      <c r="AC265" s="274"/>
      <c r="AD265" s="274"/>
      <c r="AE265" s="274"/>
      <c r="AF265" s="274"/>
      <c r="AG265" s="274"/>
      <c r="AH265" s="274"/>
      <c r="AI265" s="274"/>
      <c r="AJ265" s="274"/>
      <c r="AK265" s="274"/>
      <c r="AL265" s="274"/>
      <c r="AM265" s="274"/>
      <c r="AN265" s="274"/>
      <c r="AO265" s="274"/>
      <c r="AP265" s="274"/>
      <c r="AQ265" s="274"/>
      <c r="AR265" s="274"/>
      <c r="AS265" s="274"/>
      <c r="AT265" s="274"/>
      <c r="AU265" s="274"/>
      <c r="AV265" s="274"/>
      <c r="AW265" s="274"/>
      <c r="AX265" s="274"/>
      <c r="AY265" s="274"/>
      <c r="AZ265" s="274"/>
      <c r="BA265" s="274"/>
      <c r="BB265" s="274"/>
      <c r="BC265" s="274"/>
    </row>
    <row r="266" spans="1:55" x14ac:dyDescent="0.25">
      <c r="A266" s="261">
        <v>46006</v>
      </c>
      <c r="B266" s="262">
        <v>0.2</v>
      </c>
      <c r="C266" s="263">
        <v>0</v>
      </c>
      <c r="D266" s="262">
        <v>0</v>
      </c>
      <c r="E266" s="263">
        <v>0</v>
      </c>
      <c r="F266" s="262">
        <v>0</v>
      </c>
      <c r="G266" s="263">
        <v>0</v>
      </c>
      <c r="H266" s="262">
        <v>0.7</v>
      </c>
      <c r="I266" s="263">
        <v>0</v>
      </c>
      <c r="J266" s="262">
        <v>0.2</v>
      </c>
      <c r="K266" s="264">
        <v>0</v>
      </c>
      <c r="L266" s="283"/>
      <c r="M266" s="274"/>
      <c r="N266" s="274"/>
      <c r="O266" s="274"/>
      <c r="P266" s="274"/>
      <c r="Q266" s="274"/>
      <c r="R266" s="274"/>
      <c r="S266" s="274"/>
      <c r="T266" s="274"/>
      <c r="U266" s="274"/>
      <c r="V266" s="274"/>
      <c r="W266" s="274"/>
      <c r="X266" s="274"/>
      <c r="Y266" s="274"/>
      <c r="Z266" s="274"/>
      <c r="AA266" s="274"/>
      <c r="AB266" s="274"/>
      <c r="AC266" s="274"/>
      <c r="AD266" s="274"/>
      <c r="AE266" s="274"/>
      <c r="AF266" s="274"/>
      <c r="AG266" s="274"/>
      <c r="AH266" s="274"/>
      <c r="AI266" s="274"/>
      <c r="AJ266" s="274"/>
      <c r="AK266" s="274"/>
      <c r="AL266" s="274"/>
      <c r="AM266" s="274"/>
      <c r="AN266" s="274"/>
      <c r="AO266" s="274"/>
      <c r="AP266" s="274"/>
      <c r="AQ266" s="274"/>
      <c r="AR266" s="274"/>
      <c r="AS266" s="274"/>
      <c r="AT266" s="274"/>
      <c r="AU266" s="274"/>
      <c r="AV266" s="274"/>
      <c r="AW266" s="274"/>
      <c r="AX266" s="274"/>
      <c r="AY266" s="274"/>
      <c r="AZ266" s="274"/>
      <c r="BA266" s="274"/>
      <c r="BB266" s="274"/>
      <c r="BC266" s="274"/>
    </row>
    <row r="267" spans="1:55" x14ac:dyDescent="0.25">
      <c r="A267" s="261">
        <v>46007</v>
      </c>
      <c r="B267" s="262">
        <v>0.2</v>
      </c>
      <c r="C267" s="263">
        <v>0</v>
      </c>
      <c r="D267" s="262">
        <v>0</v>
      </c>
      <c r="E267" s="263">
        <v>0</v>
      </c>
      <c r="F267" s="262">
        <v>0</v>
      </c>
      <c r="G267" s="263">
        <v>0</v>
      </c>
      <c r="H267" s="262">
        <v>0.7</v>
      </c>
      <c r="I267" s="263">
        <v>0</v>
      </c>
      <c r="J267" s="262">
        <v>0.2</v>
      </c>
      <c r="K267" s="264">
        <v>0</v>
      </c>
      <c r="L267" s="283"/>
      <c r="M267" s="274"/>
      <c r="N267" s="274"/>
      <c r="O267" s="274"/>
      <c r="P267" s="274"/>
      <c r="Q267" s="274"/>
      <c r="R267" s="274"/>
      <c r="S267" s="274"/>
      <c r="T267" s="274"/>
      <c r="U267" s="274"/>
      <c r="V267" s="274"/>
      <c r="W267" s="274"/>
      <c r="X267" s="274"/>
      <c r="Y267" s="274"/>
      <c r="Z267" s="274"/>
      <c r="AA267" s="274"/>
      <c r="AB267" s="274"/>
      <c r="AC267" s="274"/>
      <c r="AD267" s="274"/>
      <c r="AE267" s="274"/>
      <c r="AF267" s="274"/>
      <c r="AG267" s="274"/>
      <c r="AH267" s="274"/>
      <c r="AI267" s="274"/>
      <c r="AJ267" s="274"/>
      <c r="AK267" s="274"/>
      <c r="AL267" s="274"/>
      <c r="AM267" s="274"/>
      <c r="AN267" s="274"/>
      <c r="AO267" s="274"/>
      <c r="AP267" s="274"/>
      <c r="AQ267" s="274"/>
      <c r="AR267" s="274"/>
      <c r="AS267" s="274"/>
      <c r="AT267" s="274"/>
      <c r="AU267" s="274"/>
      <c r="AV267" s="274"/>
      <c r="AW267" s="274"/>
      <c r="AX267" s="274"/>
      <c r="AY267" s="274"/>
      <c r="AZ267" s="274"/>
      <c r="BA267" s="274"/>
      <c r="BB267" s="274"/>
      <c r="BC267" s="274"/>
    </row>
    <row r="268" spans="1:55" x14ac:dyDescent="0.25">
      <c r="A268" s="261">
        <v>46008</v>
      </c>
      <c r="B268" s="262">
        <v>0.2</v>
      </c>
      <c r="C268" s="263">
        <v>0</v>
      </c>
      <c r="D268" s="262">
        <v>0</v>
      </c>
      <c r="E268" s="263">
        <v>0</v>
      </c>
      <c r="F268" s="262">
        <v>0</v>
      </c>
      <c r="G268" s="263">
        <v>0</v>
      </c>
      <c r="H268" s="262">
        <v>0.7</v>
      </c>
      <c r="I268" s="263">
        <v>0</v>
      </c>
      <c r="J268" s="262">
        <v>0.2</v>
      </c>
      <c r="K268" s="264">
        <v>0</v>
      </c>
      <c r="L268" s="283"/>
      <c r="M268" s="274"/>
      <c r="N268" s="274"/>
      <c r="O268" s="274"/>
      <c r="P268" s="274"/>
      <c r="Q268" s="274"/>
      <c r="R268" s="274"/>
      <c r="S268" s="274"/>
      <c r="T268" s="274"/>
      <c r="U268" s="274"/>
      <c r="V268" s="274"/>
      <c r="W268" s="274"/>
      <c r="X268" s="274"/>
      <c r="Y268" s="274"/>
      <c r="Z268" s="274"/>
      <c r="AA268" s="274"/>
      <c r="AB268" s="274"/>
      <c r="AC268" s="274"/>
      <c r="AD268" s="274"/>
      <c r="AE268" s="274"/>
      <c r="AF268" s="274"/>
      <c r="AG268" s="274"/>
      <c r="AH268" s="274"/>
      <c r="AI268" s="274"/>
      <c r="AJ268" s="274"/>
      <c r="AK268" s="274"/>
      <c r="AL268" s="274"/>
      <c r="AM268" s="274"/>
      <c r="AN268" s="274"/>
      <c r="AO268" s="274"/>
      <c r="AP268" s="274"/>
      <c r="AQ268" s="274"/>
      <c r="AR268" s="274"/>
      <c r="AS268" s="274"/>
      <c r="AT268" s="274"/>
      <c r="AU268" s="274"/>
      <c r="AV268" s="274"/>
      <c r="AW268" s="274"/>
      <c r="AX268" s="274"/>
      <c r="AY268" s="274"/>
      <c r="AZ268" s="274"/>
      <c r="BA268" s="274"/>
      <c r="BB268" s="274"/>
      <c r="BC268" s="274"/>
    </row>
    <row r="269" spans="1:55" x14ac:dyDescent="0.25">
      <c r="A269" s="261">
        <v>46009</v>
      </c>
      <c r="B269" s="262">
        <v>0.2</v>
      </c>
      <c r="C269" s="263">
        <v>0</v>
      </c>
      <c r="D269" s="262">
        <v>0</v>
      </c>
      <c r="E269" s="263">
        <v>0</v>
      </c>
      <c r="F269" s="262">
        <v>0</v>
      </c>
      <c r="G269" s="263">
        <v>0</v>
      </c>
      <c r="H269" s="262">
        <v>0.7</v>
      </c>
      <c r="I269" s="263">
        <v>0</v>
      </c>
      <c r="J269" s="262">
        <v>0.2</v>
      </c>
      <c r="K269" s="264">
        <v>0</v>
      </c>
      <c r="L269" s="283"/>
      <c r="M269" s="274"/>
      <c r="N269" s="274"/>
      <c r="O269" s="274"/>
      <c r="P269" s="274"/>
      <c r="Q269" s="274"/>
      <c r="R269" s="274"/>
      <c r="S269" s="274"/>
      <c r="T269" s="274"/>
      <c r="U269" s="274"/>
      <c r="V269" s="274"/>
      <c r="W269" s="274"/>
      <c r="X269" s="274"/>
      <c r="Y269" s="274"/>
      <c r="Z269" s="274"/>
      <c r="AA269" s="274"/>
      <c r="AB269" s="274"/>
      <c r="AC269" s="274"/>
      <c r="AD269" s="274"/>
      <c r="AE269" s="274"/>
      <c r="AF269" s="274"/>
      <c r="AG269" s="274"/>
      <c r="AH269" s="274"/>
      <c r="AI269" s="274"/>
      <c r="AJ269" s="274"/>
      <c r="AK269" s="274"/>
      <c r="AL269" s="274"/>
      <c r="AM269" s="274"/>
      <c r="AN269" s="274"/>
      <c r="AO269" s="274"/>
      <c r="AP269" s="274"/>
      <c r="AQ269" s="274"/>
      <c r="AR269" s="274"/>
      <c r="AS269" s="274"/>
      <c r="AT269" s="274"/>
      <c r="AU269" s="274"/>
      <c r="AV269" s="274"/>
      <c r="AW269" s="274"/>
      <c r="AX269" s="274"/>
      <c r="AY269" s="274"/>
      <c r="AZ269" s="274"/>
      <c r="BA269" s="274"/>
      <c r="BB269" s="274"/>
      <c r="BC269" s="274"/>
    </row>
    <row r="270" spans="1:55" x14ac:dyDescent="0.25">
      <c r="A270" s="261">
        <v>46010</v>
      </c>
      <c r="B270" s="262">
        <v>0.2</v>
      </c>
      <c r="C270" s="263">
        <v>0</v>
      </c>
      <c r="D270" s="262">
        <v>0</v>
      </c>
      <c r="E270" s="263">
        <v>0</v>
      </c>
      <c r="F270" s="262">
        <v>0</v>
      </c>
      <c r="G270" s="263">
        <v>0</v>
      </c>
      <c r="H270" s="262">
        <v>0.7</v>
      </c>
      <c r="I270" s="263">
        <v>0</v>
      </c>
      <c r="J270" s="262">
        <v>0.2</v>
      </c>
      <c r="K270" s="264">
        <v>0</v>
      </c>
      <c r="L270" s="283"/>
      <c r="M270" s="274"/>
      <c r="N270" s="274"/>
      <c r="O270" s="274"/>
      <c r="P270" s="274"/>
      <c r="Q270" s="274"/>
      <c r="R270" s="274"/>
      <c r="S270" s="274"/>
      <c r="T270" s="274"/>
      <c r="U270" s="274"/>
      <c r="V270" s="274"/>
      <c r="W270" s="274"/>
      <c r="X270" s="274"/>
      <c r="Y270" s="274"/>
      <c r="Z270" s="274"/>
      <c r="AA270" s="274"/>
      <c r="AB270" s="274"/>
      <c r="AC270" s="274"/>
      <c r="AD270" s="274"/>
      <c r="AE270" s="274"/>
      <c r="AF270" s="274"/>
      <c r="AG270" s="274"/>
      <c r="AH270" s="274"/>
      <c r="AI270" s="274"/>
      <c r="AJ270" s="274"/>
      <c r="AK270" s="274"/>
      <c r="AL270" s="274"/>
      <c r="AM270" s="274"/>
      <c r="AN270" s="274"/>
      <c r="AO270" s="274"/>
      <c r="AP270" s="274"/>
      <c r="AQ270" s="274"/>
      <c r="AR270" s="274"/>
      <c r="AS270" s="274"/>
      <c r="AT270" s="274"/>
      <c r="AU270" s="274"/>
      <c r="AV270" s="274"/>
      <c r="AW270" s="274"/>
      <c r="AX270" s="274"/>
      <c r="AY270" s="274"/>
      <c r="AZ270" s="274"/>
      <c r="BA270" s="274"/>
      <c r="BB270" s="274"/>
      <c r="BC270" s="274"/>
    </row>
    <row r="271" spans="1:55" x14ac:dyDescent="0.25">
      <c r="A271" s="261">
        <v>46011</v>
      </c>
      <c r="B271" s="262">
        <v>0.2</v>
      </c>
      <c r="C271" s="263">
        <v>0</v>
      </c>
      <c r="D271" s="262">
        <v>0</v>
      </c>
      <c r="E271" s="263">
        <v>0</v>
      </c>
      <c r="F271" s="262">
        <v>0</v>
      </c>
      <c r="G271" s="263">
        <v>0</v>
      </c>
      <c r="H271" s="262">
        <v>0.5</v>
      </c>
      <c r="I271" s="263">
        <v>0</v>
      </c>
      <c r="J271" s="262">
        <v>0.2</v>
      </c>
      <c r="K271" s="264">
        <v>0</v>
      </c>
      <c r="L271" s="283"/>
      <c r="M271" s="274"/>
      <c r="N271" s="274"/>
      <c r="O271" s="274"/>
      <c r="P271" s="274"/>
      <c r="Q271" s="274"/>
      <c r="R271" s="274"/>
      <c r="S271" s="274"/>
      <c r="T271" s="274"/>
      <c r="U271" s="274"/>
      <c r="V271" s="274"/>
      <c r="W271" s="274"/>
      <c r="X271" s="274"/>
      <c r="Y271" s="274"/>
      <c r="Z271" s="274"/>
      <c r="AA271" s="274"/>
      <c r="AB271" s="274"/>
      <c r="AC271" s="274"/>
      <c r="AD271" s="274"/>
      <c r="AE271" s="274"/>
      <c r="AF271" s="274"/>
      <c r="AG271" s="274"/>
      <c r="AH271" s="274"/>
      <c r="AI271" s="274"/>
      <c r="AJ271" s="274"/>
      <c r="AK271" s="274"/>
      <c r="AL271" s="274"/>
      <c r="AM271" s="274"/>
      <c r="AN271" s="274"/>
      <c r="AO271" s="274"/>
      <c r="AP271" s="274"/>
      <c r="AQ271" s="274"/>
      <c r="AR271" s="274"/>
      <c r="AS271" s="274"/>
      <c r="AT271" s="274"/>
      <c r="AU271" s="274"/>
      <c r="AV271" s="274"/>
      <c r="AW271" s="274"/>
      <c r="AX271" s="274"/>
      <c r="AY271" s="274"/>
      <c r="AZ271" s="274"/>
      <c r="BA271" s="274"/>
      <c r="BB271" s="274"/>
      <c r="BC271" s="274"/>
    </row>
    <row r="272" spans="1:55" x14ac:dyDescent="0.25">
      <c r="A272" s="261">
        <v>46012</v>
      </c>
      <c r="B272" s="262">
        <v>0.2</v>
      </c>
      <c r="C272" s="263">
        <v>0</v>
      </c>
      <c r="D272" s="262">
        <v>0</v>
      </c>
      <c r="E272" s="263">
        <v>0</v>
      </c>
      <c r="F272" s="262">
        <v>0</v>
      </c>
      <c r="G272" s="263">
        <v>0</v>
      </c>
      <c r="H272" s="262">
        <v>0.5</v>
      </c>
      <c r="I272" s="263">
        <v>0</v>
      </c>
      <c r="J272" s="262">
        <v>0.2</v>
      </c>
      <c r="K272" s="264">
        <v>0</v>
      </c>
      <c r="L272" s="283"/>
      <c r="M272" s="274"/>
      <c r="N272" s="274"/>
      <c r="O272" s="274"/>
      <c r="P272" s="274"/>
      <c r="Q272" s="274"/>
      <c r="R272" s="274"/>
      <c r="S272" s="274"/>
      <c r="T272" s="274"/>
      <c r="U272" s="274"/>
      <c r="V272" s="274"/>
      <c r="W272" s="274"/>
      <c r="X272" s="274"/>
      <c r="Y272" s="274"/>
      <c r="Z272" s="274"/>
      <c r="AA272" s="274"/>
      <c r="AB272" s="274"/>
      <c r="AC272" s="274"/>
      <c r="AD272" s="274"/>
      <c r="AE272" s="274"/>
      <c r="AF272" s="274"/>
      <c r="AG272" s="274"/>
      <c r="AH272" s="274"/>
      <c r="AI272" s="274"/>
      <c r="AJ272" s="274"/>
      <c r="AK272" s="274"/>
      <c r="AL272" s="274"/>
      <c r="AM272" s="274"/>
      <c r="AN272" s="274"/>
      <c r="AO272" s="274"/>
      <c r="AP272" s="274"/>
      <c r="AQ272" s="274"/>
      <c r="AR272" s="274"/>
      <c r="AS272" s="274"/>
      <c r="AT272" s="274"/>
      <c r="AU272" s="274"/>
      <c r="AV272" s="274"/>
      <c r="AW272" s="274"/>
      <c r="AX272" s="274"/>
      <c r="AY272" s="274"/>
      <c r="AZ272" s="274"/>
      <c r="BA272" s="274"/>
      <c r="BB272" s="274"/>
      <c r="BC272" s="274"/>
    </row>
    <row r="273" spans="1:55" x14ac:dyDescent="0.25">
      <c r="A273" s="261">
        <v>46013</v>
      </c>
      <c r="B273" s="262">
        <v>0.2</v>
      </c>
      <c r="C273" s="263">
        <v>0</v>
      </c>
      <c r="D273" s="262">
        <v>0</v>
      </c>
      <c r="E273" s="263">
        <v>0</v>
      </c>
      <c r="F273" s="262">
        <v>0</v>
      </c>
      <c r="G273" s="263">
        <v>0</v>
      </c>
      <c r="H273" s="262">
        <v>0.5</v>
      </c>
      <c r="I273" s="263">
        <v>0</v>
      </c>
      <c r="J273" s="262">
        <v>0.2</v>
      </c>
      <c r="K273" s="264">
        <v>0</v>
      </c>
      <c r="L273" s="283"/>
      <c r="M273" s="274"/>
      <c r="N273" s="274"/>
      <c r="O273" s="274"/>
      <c r="P273" s="274"/>
      <c r="Q273" s="274"/>
      <c r="R273" s="274"/>
      <c r="S273" s="274"/>
      <c r="T273" s="274"/>
      <c r="U273" s="274"/>
      <c r="V273" s="274"/>
      <c r="W273" s="274"/>
      <c r="X273" s="274"/>
      <c r="Y273" s="274"/>
      <c r="Z273" s="274"/>
      <c r="AA273" s="274"/>
      <c r="AB273" s="274"/>
      <c r="AC273" s="274"/>
      <c r="AD273" s="274"/>
      <c r="AE273" s="274"/>
      <c r="AF273" s="274"/>
      <c r="AG273" s="274"/>
      <c r="AH273" s="274"/>
      <c r="AI273" s="274"/>
      <c r="AJ273" s="274"/>
      <c r="AK273" s="274"/>
      <c r="AL273" s="274"/>
      <c r="AM273" s="274"/>
      <c r="AN273" s="274"/>
      <c r="AO273" s="274"/>
      <c r="AP273" s="274"/>
      <c r="AQ273" s="274"/>
      <c r="AR273" s="274"/>
      <c r="AS273" s="274"/>
      <c r="AT273" s="274"/>
      <c r="AU273" s="274"/>
      <c r="AV273" s="274"/>
      <c r="AW273" s="274"/>
      <c r="AX273" s="274"/>
      <c r="AY273" s="274"/>
      <c r="AZ273" s="274"/>
      <c r="BA273" s="274"/>
      <c r="BB273" s="274"/>
      <c r="BC273" s="274"/>
    </row>
    <row r="274" spans="1:55" x14ac:dyDescent="0.25">
      <c r="A274" s="261">
        <v>46014</v>
      </c>
      <c r="B274" s="262">
        <v>0.2</v>
      </c>
      <c r="C274" s="263">
        <v>0</v>
      </c>
      <c r="D274" s="262">
        <v>0</v>
      </c>
      <c r="E274" s="263">
        <v>0</v>
      </c>
      <c r="F274" s="262">
        <v>0</v>
      </c>
      <c r="G274" s="263">
        <v>0</v>
      </c>
      <c r="H274" s="262">
        <v>0.5</v>
      </c>
      <c r="I274" s="263">
        <v>0</v>
      </c>
      <c r="J274" s="262">
        <v>0.2</v>
      </c>
      <c r="K274" s="264">
        <v>0</v>
      </c>
      <c r="L274" s="283"/>
      <c r="M274" s="274"/>
      <c r="N274" s="274"/>
      <c r="O274" s="274"/>
      <c r="P274" s="274"/>
      <c r="Q274" s="274"/>
      <c r="R274" s="274"/>
      <c r="S274" s="274"/>
      <c r="T274" s="274"/>
      <c r="U274" s="274"/>
      <c r="V274" s="274"/>
      <c r="W274" s="274"/>
      <c r="X274" s="274"/>
      <c r="Y274" s="274"/>
      <c r="Z274" s="274"/>
      <c r="AA274" s="274"/>
      <c r="AB274" s="274"/>
      <c r="AC274" s="274"/>
      <c r="AD274" s="274"/>
      <c r="AE274" s="274"/>
      <c r="AF274" s="274"/>
      <c r="AG274" s="274"/>
      <c r="AH274" s="274"/>
      <c r="AI274" s="274"/>
      <c r="AJ274" s="274"/>
      <c r="AK274" s="274"/>
      <c r="AL274" s="274"/>
      <c r="AM274" s="274"/>
      <c r="AN274" s="274"/>
      <c r="AO274" s="274"/>
      <c r="AP274" s="274"/>
      <c r="AQ274" s="274"/>
      <c r="AR274" s="274"/>
      <c r="AS274" s="274"/>
      <c r="AT274" s="274"/>
      <c r="AU274" s="274"/>
      <c r="AV274" s="274"/>
      <c r="AW274" s="274"/>
      <c r="AX274" s="274"/>
      <c r="AY274" s="274"/>
      <c r="AZ274" s="274"/>
      <c r="BA274" s="274"/>
      <c r="BB274" s="274"/>
      <c r="BC274" s="274"/>
    </row>
    <row r="275" spans="1:55" x14ac:dyDescent="0.25">
      <c r="A275" s="261">
        <v>46015</v>
      </c>
      <c r="B275" s="262">
        <v>0</v>
      </c>
      <c r="C275" s="263">
        <v>0</v>
      </c>
      <c r="D275" s="262">
        <v>0</v>
      </c>
      <c r="E275" s="263">
        <v>0</v>
      </c>
      <c r="F275" s="262">
        <v>0</v>
      </c>
      <c r="G275" s="263">
        <v>0</v>
      </c>
      <c r="H275" s="262">
        <v>0.5</v>
      </c>
      <c r="I275" s="263">
        <v>0</v>
      </c>
      <c r="J275" s="262">
        <v>0.2</v>
      </c>
      <c r="K275" s="264">
        <v>0</v>
      </c>
      <c r="L275" s="283"/>
      <c r="M275" s="274"/>
      <c r="N275" s="274"/>
      <c r="O275" s="274"/>
      <c r="P275" s="274"/>
      <c r="Q275" s="274"/>
      <c r="R275" s="274"/>
      <c r="S275" s="274"/>
      <c r="T275" s="274"/>
      <c r="U275" s="274"/>
      <c r="V275" s="274"/>
      <c r="W275" s="274"/>
      <c r="X275" s="274"/>
      <c r="Y275" s="274"/>
      <c r="Z275" s="274"/>
      <c r="AA275" s="274"/>
      <c r="AB275" s="274"/>
      <c r="AC275" s="274"/>
      <c r="AD275" s="274"/>
      <c r="AE275" s="274"/>
      <c r="AF275" s="274"/>
      <c r="AG275" s="274"/>
      <c r="AH275" s="274"/>
      <c r="AI275" s="274"/>
      <c r="AJ275" s="274"/>
      <c r="AK275" s="274"/>
      <c r="AL275" s="274"/>
      <c r="AM275" s="274"/>
      <c r="AN275" s="274"/>
      <c r="AO275" s="274"/>
      <c r="AP275" s="274"/>
      <c r="AQ275" s="274"/>
      <c r="AR275" s="274"/>
      <c r="AS275" s="274"/>
      <c r="AT275" s="274"/>
      <c r="AU275" s="274"/>
      <c r="AV275" s="274"/>
      <c r="AW275" s="274"/>
      <c r="AX275" s="274"/>
      <c r="AY275" s="274"/>
      <c r="AZ275" s="274"/>
      <c r="BA275" s="274"/>
      <c r="BB275" s="274"/>
      <c r="BC275" s="274"/>
    </row>
    <row r="276" spans="1:55" x14ac:dyDescent="0.25">
      <c r="A276" s="261">
        <v>46016</v>
      </c>
      <c r="B276" s="262">
        <v>0</v>
      </c>
      <c r="C276" s="263">
        <v>0</v>
      </c>
      <c r="D276" s="262">
        <v>0</v>
      </c>
      <c r="E276" s="263">
        <v>0</v>
      </c>
      <c r="F276" s="262">
        <v>0</v>
      </c>
      <c r="G276" s="263">
        <v>0</v>
      </c>
      <c r="H276" s="262">
        <v>0.5</v>
      </c>
      <c r="I276" s="263">
        <v>0</v>
      </c>
      <c r="J276" s="262">
        <v>0.2</v>
      </c>
      <c r="K276" s="264">
        <v>0</v>
      </c>
      <c r="L276" s="283"/>
      <c r="M276" s="274"/>
      <c r="N276" s="274"/>
      <c r="O276" s="274"/>
      <c r="P276" s="274"/>
      <c r="Q276" s="274"/>
      <c r="R276" s="274"/>
      <c r="S276" s="274"/>
      <c r="T276" s="274"/>
      <c r="U276" s="274"/>
      <c r="V276" s="274"/>
      <c r="W276" s="274"/>
      <c r="X276" s="274"/>
      <c r="Y276" s="274"/>
      <c r="Z276" s="274"/>
      <c r="AA276" s="274"/>
      <c r="AB276" s="274"/>
      <c r="AC276" s="274"/>
      <c r="AD276" s="274"/>
      <c r="AE276" s="274"/>
      <c r="AF276" s="274"/>
      <c r="AG276" s="274"/>
      <c r="AH276" s="274"/>
      <c r="AI276" s="274"/>
      <c r="AJ276" s="274"/>
      <c r="AK276" s="274"/>
      <c r="AL276" s="274"/>
      <c r="AM276" s="274"/>
      <c r="AN276" s="274"/>
      <c r="AO276" s="274"/>
      <c r="AP276" s="274"/>
      <c r="AQ276" s="274"/>
      <c r="AR276" s="274"/>
      <c r="AS276" s="274"/>
      <c r="AT276" s="274"/>
      <c r="AU276" s="274"/>
      <c r="AV276" s="274"/>
      <c r="AW276" s="274"/>
      <c r="AX276" s="274"/>
      <c r="AY276" s="274"/>
      <c r="AZ276" s="274"/>
      <c r="BA276" s="274"/>
      <c r="BB276" s="274"/>
      <c r="BC276" s="274"/>
    </row>
    <row r="277" spans="1:55" x14ac:dyDescent="0.25">
      <c r="A277" s="261">
        <v>46017</v>
      </c>
      <c r="B277" s="262">
        <v>0</v>
      </c>
      <c r="C277" s="263">
        <v>0</v>
      </c>
      <c r="D277" s="262">
        <v>0</v>
      </c>
      <c r="E277" s="263">
        <v>0</v>
      </c>
      <c r="F277" s="262">
        <v>0</v>
      </c>
      <c r="G277" s="263">
        <v>0</v>
      </c>
      <c r="H277" s="262">
        <v>0.5</v>
      </c>
      <c r="I277" s="263">
        <v>0</v>
      </c>
      <c r="J277" s="262">
        <v>0.2</v>
      </c>
      <c r="K277" s="264">
        <v>0</v>
      </c>
      <c r="L277" s="283"/>
      <c r="M277" s="274"/>
      <c r="N277" s="274"/>
      <c r="O277" s="274"/>
      <c r="P277" s="274"/>
      <c r="Q277" s="274"/>
      <c r="R277" s="274"/>
      <c r="S277" s="274"/>
      <c r="T277" s="274"/>
      <c r="U277" s="274"/>
      <c r="V277" s="274"/>
      <c r="W277" s="274"/>
      <c r="X277" s="274"/>
      <c r="Y277" s="274"/>
      <c r="Z277" s="274"/>
      <c r="AA277" s="274"/>
      <c r="AB277" s="274"/>
      <c r="AC277" s="274"/>
      <c r="AD277" s="274"/>
      <c r="AE277" s="274"/>
      <c r="AF277" s="274"/>
      <c r="AG277" s="274"/>
      <c r="AH277" s="274"/>
      <c r="AI277" s="274"/>
      <c r="AJ277" s="274"/>
      <c r="AK277" s="274"/>
      <c r="AL277" s="274"/>
      <c r="AM277" s="274"/>
      <c r="AN277" s="274"/>
      <c r="AO277" s="274"/>
      <c r="AP277" s="274"/>
      <c r="AQ277" s="274"/>
      <c r="AR277" s="274"/>
      <c r="AS277" s="274"/>
      <c r="AT277" s="274"/>
      <c r="AU277" s="274"/>
      <c r="AV277" s="274"/>
      <c r="AW277" s="274"/>
      <c r="AX277" s="274"/>
      <c r="AY277" s="274"/>
      <c r="AZ277" s="274"/>
      <c r="BA277" s="274"/>
      <c r="BB277" s="274"/>
      <c r="BC277" s="274"/>
    </row>
    <row r="278" spans="1:55" x14ac:dyDescent="0.25">
      <c r="A278" s="261">
        <v>46018</v>
      </c>
      <c r="B278" s="262">
        <v>0</v>
      </c>
      <c r="C278" s="263">
        <v>0</v>
      </c>
      <c r="D278" s="262">
        <v>0</v>
      </c>
      <c r="E278" s="263">
        <v>0</v>
      </c>
      <c r="F278" s="262">
        <v>0</v>
      </c>
      <c r="G278" s="263">
        <v>0</v>
      </c>
      <c r="H278" s="262">
        <v>0.5</v>
      </c>
      <c r="I278" s="263">
        <v>0</v>
      </c>
      <c r="J278" s="262">
        <v>0.2</v>
      </c>
      <c r="K278" s="264">
        <v>0</v>
      </c>
      <c r="L278" s="283"/>
      <c r="M278" s="274"/>
      <c r="N278" s="274"/>
      <c r="O278" s="274"/>
      <c r="P278" s="274"/>
      <c r="Q278" s="274"/>
      <c r="R278" s="274"/>
      <c r="S278" s="274"/>
      <c r="T278" s="274"/>
      <c r="U278" s="274"/>
      <c r="V278" s="274"/>
      <c r="W278" s="274"/>
      <c r="X278" s="274"/>
      <c r="Y278" s="274"/>
      <c r="Z278" s="274"/>
      <c r="AA278" s="274"/>
      <c r="AB278" s="274"/>
      <c r="AC278" s="274"/>
      <c r="AD278" s="274"/>
      <c r="AE278" s="274"/>
      <c r="AF278" s="274"/>
      <c r="AG278" s="274"/>
      <c r="AH278" s="274"/>
      <c r="AI278" s="274"/>
      <c r="AJ278" s="274"/>
      <c r="AK278" s="274"/>
      <c r="AL278" s="274"/>
      <c r="AM278" s="274"/>
      <c r="AN278" s="274"/>
      <c r="AO278" s="274"/>
      <c r="AP278" s="274"/>
      <c r="AQ278" s="274"/>
      <c r="AR278" s="274"/>
      <c r="AS278" s="274"/>
      <c r="AT278" s="274"/>
      <c r="AU278" s="274"/>
      <c r="AV278" s="274"/>
      <c r="AW278" s="274"/>
      <c r="AX278" s="274"/>
      <c r="AY278" s="274"/>
      <c r="AZ278" s="274"/>
      <c r="BA278" s="274"/>
      <c r="BB278" s="274"/>
      <c r="BC278" s="274"/>
    </row>
    <row r="279" spans="1:55" x14ac:dyDescent="0.25">
      <c r="A279" s="261">
        <v>46019</v>
      </c>
      <c r="B279" s="262">
        <v>0</v>
      </c>
      <c r="C279" s="263">
        <v>0</v>
      </c>
      <c r="D279" s="262">
        <v>0</v>
      </c>
      <c r="E279" s="263">
        <v>0</v>
      </c>
      <c r="F279" s="262">
        <v>0</v>
      </c>
      <c r="G279" s="263">
        <v>0</v>
      </c>
      <c r="H279" s="262">
        <v>0.5</v>
      </c>
      <c r="I279" s="263">
        <v>0</v>
      </c>
      <c r="J279" s="262">
        <v>0.2</v>
      </c>
      <c r="K279" s="264">
        <v>0</v>
      </c>
      <c r="L279" s="283"/>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row>
    <row r="280" spans="1:55" x14ac:dyDescent="0.25">
      <c r="A280" s="261">
        <v>46020</v>
      </c>
      <c r="B280" s="262">
        <v>0</v>
      </c>
      <c r="C280" s="263">
        <v>0</v>
      </c>
      <c r="D280" s="262">
        <v>0</v>
      </c>
      <c r="E280" s="263">
        <v>0</v>
      </c>
      <c r="F280" s="262">
        <v>0</v>
      </c>
      <c r="G280" s="263">
        <v>0</v>
      </c>
      <c r="H280" s="262">
        <v>0.5</v>
      </c>
      <c r="I280" s="263">
        <v>0</v>
      </c>
      <c r="J280" s="262">
        <v>0.2</v>
      </c>
      <c r="K280" s="264">
        <v>0</v>
      </c>
      <c r="L280" s="283"/>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row>
    <row r="281" spans="1:55" x14ac:dyDescent="0.25">
      <c r="A281" s="261">
        <v>46021</v>
      </c>
      <c r="B281" s="262">
        <v>0</v>
      </c>
      <c r="C281" s="263">
        <v>0</v>
      </c>
      <c r="D281" s="262">
        <v>0</v>
      </c>
      <c r="E281" s="263">
        <v>0</v>
      </c>
      <c r="F281" s="262">
        <v>0</v>
      </c>
      <c r="G281" s="263">
        <v>0</v>
      </c>
      <c r="H281" s="262">
        <v>0.5</v>
      </c>
      <c r="I281" s="263">
        <v>0</v>
      </c>
      <c r="J281" s="262">
        <v>0.2</v>
      </c>
      <c r="K281" s="264">
        <v>0</v>
      </c>
      <c r="L281" s="283"/>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row>
    <row r="282" spans="1:55" ht="13" thickBot="1" x14ac:dyDescent="0.3">
      <c r="A282" s="261">
        <v>46022</v>
      </c>
      <c r="B282" s="265">
        <v>0</v>
      </c>
      <c r="C282" s="266">
        <v>0</v>
      </c>
      <c r="D282" s="265">
        <v>0</v>
      </c>
      <c r="E282" s="266">
        <v>0</v>
      </c>
      <c r="F282" s="265">
        <v>0</v>
      </c>
      <c r="G282" s="266">
        <v>0</v>
      </c>
      <c r="H282" s="265">
        <v>0.5</v>
      </c>
      <c r="I282" s="266">
        <v>0</v>
      </c>
      <c r="J282" s="265">
        <v>0.2</v>
      </c>
      <c r="K282" s="267">
        <v>0</v>
      </c>
      <c r="L282" s="283"/>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row>
    <row r="283" spans="1:55" x14ac:dyDescent="0.25">
      <c r="A283" s="261">
        <v>46023</v>
      </c>
      <c r="B283" s="258">
        <v>0</v>
      </c>
      <c r="C283" s="259">
        <v>0</v>
      </c>
      <c r="D283" s="258">
        <v>0</v>
      </c>
      <c r="E283" s="259">
        <v>0</v>
      </c>
      <c r="F283" s="258">
        <v>0</v>
      </c>
      <c r="G283" s="259">
        <v>0</v>
      </c>
      <c r="H283" s="258">
        <v>0.5</v>
      </c>
      <c r="I283" s="259">
        <v>0</v>
      </c>
      <c r="J283" s="258">
        <v>0.2</v>
      </c>
      <c r="K283" s="260">
        <v>0</v>
      </c>
      <c r="L283" s="283"/>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row>
    <row r="284" spans="1:55" x14ac:dyDescent="0.25">
      <c r="A284" s="261">
        <v>46024</v>
      </c>
      <c r="B284" s="262">
        <v>0</v>
      </c>
      <c r="C284" s="263">
        <v>0</v>
      </c>
      <c r="D284" s="262">
        <v>0</v>
      </c>
      <c r="E284" s="263">
        <v>0</v>
      </c>
      <c r="F284" s="262">
        <v>0</v>
      </c>
      <c r="G284" s="263">
        <v>0</v>
      </c>
      <c r="H284" s="262">
        <v>0.5</v>
      </c>
      <c r="I284" s="263">
        <v>0</v>
      </c>
      <c r="J284" s="262">
        <v>0.2</v>
      </c>
      <c r="K284" s="264">
        <v>0</v>
      </c>
      <c r="L284" s="283"/>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row>
    <row r="285" spans="1:55" x14ac:dyDescent="0.25">
      <c r="A285" s="261">
        <v>46025</v>
      </c>
      <c r="B285" s="262">
        <v>0</v>
      </c>
      <c r="C285" s="263">
        <v>0</v>
      </c>
      <c r="D285" s="262">
        <v>0</v>
      </c>
      <c r="E285" s="263">
        <v>0</v>
      </c>
      <c r="F285" s="262">
        <v>0</v>
      </c>
      <c r="G285" s="263">
        <v>0</v>
      </c>
      <c r="H285" s="262">
        <v>0.2</v>
      </c>
      <c r="I285" s="263">
        <v>0</v>
      </c>
      <c r="J285" s="262">
        <v>0.2</v>
      </c>
      <c r="K285" s="264">
        <v>0</v>
      </c>
      <c r="L285" s="283"/>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row>
    <row r="286" spans="1:55" x14ac:dyDescent="0.25">
      <c r="A286" s="261">
        <v>46026</v>
      </c>
      <c r="B286" s="262">
        <v>0</v>
      </c>
      <c r="C286" s="263">
        <v>0</v>
      </c>
      <c r="D286" s="262">
        <v>0</v>
      </c>
      <c r="E286" s="263">
        <v>0</v>
      </c>
      <c r="F286" s="262">
        <v>0</v>
      </c>
      <c r="G286" s="263">
        <v>0</v>
      </c>
      <c r="H286" s="262">
        <v>0.2</v>
      </c>
      <c r="I286" s="263">
        <v>0</v>
      </c>
      <c r="J286" s="262">
        <v>0.2</v>
      </c>
      <c r="K286" s="264">
        <v>0</v>
      </c>
      <c r="L286" s="283"/>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row>
    <row r="287" spans="1:55" x14ac:dyDescent="0.25">
      <c r="A287" s="261">
        <v>46027</v>
      </c>
      <c r="B287" s="262">
        <v>0.1</v>
      </c>
      <c r="C287" s="263">
        <v>0</v>
      </c>
      <c r="D287" s="262">
        <v>0</v>
      </c>
      <c r="E287" s="263">
        <v>0</v>
      </c>
      <c r="F287" s="262">
        <v>0</v>
      </c>
      <c r="G287" s="263">
        <v>0</v>
      </c>
      <c r="H287" s="262">
        <v>0.2</v>
      </c>
      <c r="I287" s="263">
        <v>0</v>
      </c>
      <c r="J287" s="262">
        <v>0.2</v>
      </c>
      <c r="K287" s="264">
        <v>0</v>
      </c>
      <c r="L287" s="283"/>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row>
    <row r="288" spans="1:55" x14ac:dyDescent="0.25">
      <c r="A288" s="261">
        <v>46028</v>
      </c>
      <c r="B288" s="262">
        <v>0.1</v>
      </c>
      <c r="C288" s="263">
        <v>0</v>
      </c>
      <c r="D288" s="262">
        <v>0</v>
      </c>
      <c r="E288" s="263">
        <v>0</v>
      </c>
      <c r="F288" s="262">
        <v>0</v>
      </c>
      <c r="G288" s="263">
        <v>0</v>
      </c>
      <c r="H288" s="262">
        <v>0.2</v>
      </c>
      <c r="I288" s="263">
        <v>0</v>
      </c>
      <c r="J288" s="262">
        <v>0.2</v>
      </c>
      <c r="K288" s="264">
        <v>0</v>
      </c>
      <c r="L288" s="283"/>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row>
    <row r="289" spans="1:55" x14ac:dyDescent="0.25">
      <c r="A289" s="261">
        <v>46029</v>
      </c>
      <c r="B289" s="262">
        <v>0.1</v>
      </c>
      <c r="C289" s="263">
        <v>0</v>
      </c>
      <c r="D289" s="262">
        <v>0</v>
      </c>
      <c r="E289" s="263">
        <v>0</v>
      </c>
      <c r="F289" s="262">
        <v>0</v>
      </c>
      <c r="G289" s="263">
        <v>0</v>
      </c>
      <c r="H289" s="262">
        <v>0.2</v>
      </c>
      <c r="I289" s="263">
        <v>0</v>
      </c>
      <c r="J289" s="262">
        <v>0.2</v>
      </c>
      <c r="K289" s="264">
        <v>0</v>
      </c>
      <c r="L289" s="283"/>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row>
    <row r="290" spans="1:55" x14ac:dyDescent="0.25">
      <c r="A290" s="261">
        <v>46030</v>
      </c>
      <c r="B290" s="262">
        <v>0.1</v>
      </c>
      <c r="C290" s="263">
        <v>0</v>
      </c>
      <c r="D290" s="262">
        <v>0</v>
      </c>
      <c r="E290" s="263">
        <v>0</v>
      </c>
      <c r="F290" s="262">
        <v>0</v>
      </c>
      <c r="G290" s="263">
        <v>0</v>
      </c>
      <c r="H290" s="262">
        <v>0.2</v>
      </c>
      <c r="I290" s="263">
        <v>0</v>
      </c>
      <c r="J290" s="262">
        <v>0.2</v>
      </c>
      <c r="K290" s="264">
        <v>0</v>
      </c>
      <c r="L290" s="283"/>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row>
    <row r="291" spans="1:55" x14ac:dyDescent="0.25">
      <c r="A291" s="261">
        <v>46031</v>
      </c>
      <c r="B291" s="262">
        <v>0.1</v>
      </c>
      <c r="C291" s="263">
        <v>0</v>
      </c>
      <c r="D291" s="262">
        <v>0</v>
      </c>
      <c r="E291" s="263">
        <v>0</v>
      </c>
      <c r="F291" s="262">
        <v>0</v>
      </c>
      <c r="G291" s="263">
        <v>0</v>
      </c>
      <c r="H291" s="262">
        <v>0.2</v>
      </c>
      <c r="I291" s="263">
        <v>0</v>
      </c>
      <c r="J291" s="262">
        <v>0.2</v>
      </c>
      <c r="K291" s="264">
        <v>0</v>
      </c>
      <c r="L291" s="283"/>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row>
    <row r="292" spans="1:55" x14ac:dyDescent="0.25">
      <c r="A292" s="261">
        <v>46032</v>
      </c>
      <c r="B292" s="262">
        <v>0.1</v>
      </c>
      <c r="C292" s="263">
        <v>0</v>
      </c>
      <c r="D292" s="262">
        <v>0</v>
      </c>
      <c r="E292" s="263">
        <v>0</v>
      </c>
      <c r="F292" s="262">
        <v>0</v>
      </c>
      <c r="G292" s="263">
        <v>0</v>
      </c>
      <c r="H292" s="262">
        <v>0.2</v>
      </c>
      <c r="I292" s="263">
        <v>0</v>
      </c>
      <c r="J292" s="262">
        <v>0.2</v>
      </c>
      <c r="K292" s="264">
        <v>0</v>
      </c>
      <c r="L292" s="283"/>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row>
    <row r="293" spans="1:55" x14ac:dyDescent="0.25">
      <c r="A293" s="261">
        <v>46033</v>
      </c>
      <c r="B293" s="262">
        <v>0.1</v>
      </c>
      <c r="C293" s="263">
        <v>0</v>
      </c>
      <c r="D293" s="262">
        <v>0</v>
      </c>
      <c r="E293" s="263">
        <v>0</v>
      </c>
      <c r="F293" s="262">
        <v>0</v>
      </c>
      <c r="G293" s="263">
        <v>0</v>
      </c>
      <c r="H293" s="262">
        <v>0.2</v>
      </c>
      <c r="I293" s="263">
        <v>0</v>
      </c>
      <c r="J293" s="262">
        <v>0.2</v>
      </c>
      <c r="K293" s="264">
        <v>0</v>
      </c>
      <c r="L293" s="283"/>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row>
    <row r="294" spans="1:55" x14ac:dyDescent="0.25">
      <c r="A294" s="261">
        <v>46034</v>
      </c>
      <c r="B294" s="262">
        <v>0.1</v>
      </c>
      <c r="C294" s="263">
        <v>0</v>
      </c>
      <c r="D294" s="262">
        <v>0</v>
      </c>
      <c r="E294" s="263">
        <v>0</v>
      </c>
      <c r="F294" s="262">
        <v>0</v>
      </c>
      <c r="G294" s="263">
        <v>0</v>
      </c>
      <c r="H294" s="262">
        <v>0.2</v>
      </c>
      <c r="I294" s="263">
        <v>0</v>
      </c>
      <c r="J294" s="262">
        <v>0.2</v>
      </c>
      <c r="K294" s="264">
        <v>0</v>
      </c>
      <c r="L294" s="283"/>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row>
    <row r="295" spans="1:55" x14ac:dyDescent="0.25">
      <c r="A295" s="261">
        <v>46035</v>
      </c>
      <c r="B295" s="262">
        <v>0.1</v>
      </c>
      <c r="C295" s="263">
        <v>0</v>
      </c>
      <c r="D295" s="262">
        <v>0</v>
      </c>
      <c r="E295" s="263">
        <v>0</v>
      </c>
      <c r="F295" s="262">
        <v>0</v>
      </c>
      <c r="G295" s="263">
        <v>0</v>
      </c>
      <c r="H295" s="262">
        <v>0.2</v>
      </c>
      <c r="I295" s="263">
        <v>0</v>
      </c>
      <c r="J295" s="262">
        <v>0.2</v>
      </c>
      <c r="K295" s="264">
        <v>0</v>
      </c>
      <c r="L295" s="283"/>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row>
    <row r="296" spans="1:55" x14ac:dyDescent="0.25">
      <c r="A296" s="261">
        <v>46036</v>
      </c>
      <c r="B296" s="262">
        <v>0.1</v>
      </c>
      <c r="C296" s="263">
        <v>0</v>
      </c>
      <c r="D296" s="262">
        <v>0</v>
      </c>
      <c r="E296" s="263">
        <v>0</v>
      </c>
      <c r="F296" s="262">
        <v>0</v>
      </c>
      <c r="G296" s="263">
        <v>0</v>
      </c>
      <c r="H296" s="262">
        <v>0.2</v>
      </c>
      <c r="I296" s="263">
        <v>0</v>
      </c>
      <c r="J296" s="262">
        <v>0.2</v>
      </c>
      <c r="K296" s="264">
        <v>0</v>
      </c>
      <c r="L296" s="283"/>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row>
    <row r="297" spans="1:55" x14ac:dyDescent="0.25">
      <c r="A297" s="261">
        <v>46037</v>
      </c>
      <c r="B297" s="262">
        <v>0.1</v>
      </c>
      <c r="C297" s="263">
        <v>0</v>
      </c>
      <c r="D297" s="262">
        <v>0</v>
      </c>
      <c r="E297" s="263">
        <v>0</v>
      </c>
      <c r="F297" s="262">
        <v>0</v>
      </c>
      <c r="G297" s="263">
        <v>0</v>
      </c>
      <c r="H297" s="262">
        <v>0.2</v>
      </c>
      <c r="I297" s="263">
        <v>0</v>
      </c>
      <c r="J297" s="262">
        <v>0.2</v>
      </c>
      <c r="K297" s="264">
        <v>0</v>
      </c>
      <c r="L297" s="283"/>
      <c r="M297" s="274"/>
      <c r="N297" s="274"/>
      <c r="O297" s="274"/>
      <c r="P297" s="274"/>
      <c r="Q297" s="274"/>
      <c r="R297" s="274"/>
      <c r="S297" s="274"/>
      <c r="T297" s="274"/>
      <c r="U297" s="274"/>
      <c r="V297" s="274"/>
      <c r="W297" s="274"/>
      <c r="X297" s="274"/>
      <c r="Y297" s="274"/>
      <c r="Z297" s="274"/>
      <c r="AA297" s="274"/>
      <c r="AB297" s="274"/>
      <c r="AC297" s="274"/>
      <c r="AD297" s="274"/>
      <c r="AE297" s="274"/>
      <c r="AF297" s="274"/>
      <c r="AG297" s="274"/>
      <c r="AH297" s="274"/>
      <c r="AI297" s="274"/>
      <c r="AJ297" s="274"/>
      <c r="AK297" s="274"/>
      <c r="AL297" s="274"/>
      <c r="AM297" s="274"/>
      <c r="AN297" s="274"/>
      <c r="AO297" s="274"/>
      <c r="AP297" s="274"/>
      <c r="AQ297" s="274"/>
      <c r="AR297" s="274"/>
      <c r="AS297" s="274"/>
      <c r="AT297" s="274"/>
      <c r="AU297" s="274"/>
      <c r="AV297" s="274"/>
      <c r="AW297" s="274"/>
      <c r="AX297" s="274"/>
      <c r="AY297" s="274"/>
      <c r="AZ297" s="274"/>
      <c r="BA297" s="274"/>
      <c r="BB297" s="274"/>
      <c r="BC297" s="274"/>
    </row>
    <row r="298" spans="1:55" x14ac:dyDescent="0.25">
      <c r="A298" s="261">
        <v>46038</v>
      </c>
      <c r="B298" s="262">
        <v>0.1</v>
      </c>
      <c r="C298" s="263">
        <v>0</v>
      </c>
      <c r="D298" s="262">
        <v>0</v>
      </c>
      <c r="E298" s="263">
        <v>0</v>
      </c>
      <c r="F298" s="262">
        <v>0</v>
      </c>
      <c r="G298" s="263">
        <v>0</v>
      </c>
      <c r="H298" s="262">
        <v>0.2</v>
      </c>
      <c r="I298" s="263">
        <v>0</v>
      </c>
      <c r="J298" s="262">
        <v>0.2</v>
      </c>
      <c r="K298" s="264">
        <v>0</v>
      </c>
      <c r="L298" s="283"/>
      <c r="M298" s="274"/>
      <c r="N298" s="274"/>
      <c r="O298" s="274"/>
      <c r="P298" s="274"/>
      <c r="Q298" s="274"/>
      <c r="R298" s="274"/>
      <c r="S298" s="274"/>
      <c r="T298" s="274"/>
      <c r="U298" s="274"/>
      <c r="V298" s="274"/>
      <c r="W298" s="274"/>
      <c r="X298" s="274"/>
      <c r="Y298" s="274"/>
      <c r="Z298" s="274"/>
      <c r="AA298" s="274"/>
      <c r="AB298" s="274"/>
      <c r="AC298" s="274"/>
      <c r="AD298" s="274"/>
      <c r="AE298" s="274"/>
      <c r="AF298" s="274"/>
      <c r="AG298" s="274"/>
      <c r="AH298" s="274"/>
      <c r="AI298" s="274"/>
      <c r="AJ298" s="274"/>
      <c r="AK298" s="274"/>
      <c r="AL298" s="274"/>
      <c r="AM298" s="274"/>
      <c r="AN298" s="274"/>
      <c r="AO298" s="274"/>
      <c r="AP298" s="274"/>
      <c r="AQ298" s="274"/>
      <c r="AR298" s="274"/>
      <c r="AS298" s="274"/>
      <c r="AT298" s="274"/>
      <c r="AU298" s="274"/>
      <c r="AV298" s="274"/>
      <c r="AW298" s="274"/>
      <c r="AX298" s="274"/>
      <c r="AY298" s="274"/>
      <c r="AZ298" s="274"/>
      <c r="BA298" s="274"/>
      <c r="BB298" s="274"/>
      <c r="BC298" s="274"/>
    </row>
    <row r="299" spans="1:55" x14ac:dyDescent="0.25">
      <c r="A299" s="261">
        <v>46039</v>
      </c>
      <c r="B299" s="262">
        <v>0.05</v>
      </c>
      <c r="C299" s="263">
        <v>0</v>
      </c>
      <c r="D299" s="262">
        <v>0</v>
      </c>
      <c r="E299" s="263">
        <v>0</v>
      </c>
      <c r="F299" s="262">
        <v>0</v>
      </c>
      <c r="G299" s="263">
        <v>0</v>
      </c>
      <c r="H299" s="262">
        <v>0.2</v>
      </c>
      <c r="I299" s="263">
        <v>0</v>
      </c>
      <c r="J299" s="262">
        <v>0.2</v>
      </c>
      <c r="K299" s="264">
        <v>0</v>
      </c>
      <c r="L299" s="283"/>
      <c r="M299" s="274"/>
      <c r="N299" s="274"/>
      <c r="O299" s="274"/>
      <c r="P299" s="274"/>
      <c r="Q299" s="274"/>
      <c r="R299" s="274"/>
      <c r="S299" s="274"/>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O299" s="274"/>
      <c r="AP299" s="274"/>
      <c r="AQ299" s="274"/>
      <c r="AR299" s="274"/>
      <c r="AS299" s="274"/>
      <c r="AT299" s="274"/>
      <c r="AU299" s="274"/>
      <c r="AV299" s="274"/>
      <c r="AW299" s="274"/>
      <c r="AX299" s="274"/>
      <c r="AY299" s="274"/>
      <c r="AZ299" s="274"/>
      <c r="BA299" s="274"/>
      <c r="BB299" s="274"/>
      <c r="BC299" s="274"/>
    </row>
    <row r="300" spans="1:55" x14ac:dyDescent="0.25">
      <c r="A300" s="261">
        <v>46040</v>
      </c>
      <c r="B300" s="262">
        <v>0.05</v>
      </c>
      <c r="C300" s="263">
        <v>0</v>
      </c>
      <c r="D300" s="262">
        <v>0</v>
      </c>
      <c r="E300" s="263">
        <v>0</v>
      </c>
      <c r="F300" s="262">
        <v>0</v>
      </c>
      <c r="G300" s="263">
        <v>0</v>
      </c>
      <c r="H300" s="262">
        <v>0.2</v>
      </c>
      <c r="I300" s="263">
        <v>0</v>
      </c>
      <c r="J300" s="262">
        <v>0.2</v>
      </c>
      <c r="K300" s="264">
        <v>0</v>
      </c>
      <c r="L300" s="283"/>
      <c r="M300" s="274"/>
      <c r="N300" s="274"/>
      <c r="O300" s="274"/>
      <c r="P300" s="274"/>
      <c r="Q300" s="274"/>
      <c r="R300" s="274"/>
      <c r="S300" s="274"/>
      <c r="T300" s="274"/>
      <c r="U300" s="274"/>
      <c r="V300" s="274"/>
      <c r="W300" s="274"/>
      <c r="X300" s="274"/>
      <c r="Y300" s="274"/>
      <c r="Z300" s="274"/>
      <c r="AA300" s="274"/>
      <c r="AB300" s="274"/>
      <c r="AC300" s="274"/>
      <c r="AD300" s="274"/>
      <c r="AE300" s="274"/>
      <c r="AF300" s="274"/>
      <c r="AG300" s="274"/>
      <c r="AH300" s="274"/>
      <c r="AI300" s="274"/>
      <c r="AJ300" s="274"/>
      <c r="AK300" s="274"/>
      <c r="AL300" s="274"/>
      <c r="AM300" s="274"/>
      <c r="AN300" s="274"/>
      <c r="AO300" s="274"/>
      <c r="AP300" s="274"/>
      <c r="AQ300" s="274"/>
      <c r="AR300" s="274"/>
      <c r="AS300" s="274"/>
      <c r="AT300" s="274"/>
      <c r="AU300" s="274"/>
      <c r="AV300" s="274"/>
      <c r="AW300" s="274"/>
      <c r="AX300" s="274"/>
      <c r="AY300" s="274"/>
      <c r="AZ300" s="274"/>
      <c r="BA300" s="274"/>
      <c r="BB300" s="274"/>
      <c r="BC300" s="274"/>
    </row>
    <row r="301" spans="1:55" x14ac:dyDescent="0.25">
      <c r="A301" s="261">
        <v>46041</v>
      </c>
      <c r="B301" s="262">
        <v>0.05</v>
      </c>
      <c r="C301" s="263">
        <v>0</v>
      </c>
      <c r="D301" s="262">
        <v>0</v>
      </c>
      <c r="E301" s="263">
        <v>0</v>
      </c>
      <c r="F301" s="262">
        <v>0</v>
      </c>
      <c r="G301" s="263">
        <v>0</v>
      </c>
      <c r="H301" s="262">
        <v>0.2</v>
      </c>
      <c r="I301" s="263">
        <v>0</v>
      </c>
      <c r="J301" s="262">
        <v>0.2</v>
      </c>
      <c r="K301" s="264">
        <v>0</v>
      </c>
      <c r="L301" s="283"/>
      <c r="M301" s="274"/>
      <c r="N301" s="274"/>
      <c r="O301" s="274"/>
      <c r="P301" s="274"/>
      <c r="Q301" s="274"/>
      <c r="R301" s="274"/>
      <c r="S301" s="274"/>
      <c r="T301" s="274"/>
      <c r="U301" s="274"/>
      <c r="V301" s="274"/>
      <c r="W301" s="274"/>
      <c r="X301" s="274"/>
      <c r="Y301" s="274"/>
      <c r="Z301" s="274"/>
      <c r="AA301" s="274"/>
      <c r="AB301" s="274"/>
      <c r="AC301" s="274"/>
      <c r="AD301" s="274"/>
      <c r="AE301" s="274"/>
      <c r="AF301" s="274"/>
      <c r="AG301" s="274"/>
      <c r="AH301" s="274"/>
      <c r="AI301" s="274"/>
      <c r="AJ301" s="274"/>
      <c r="AK301" s="274"/>
      <c r="AL301" s="274"/>
      <c r="AM301" s="274"/>
      <c r="AN301" s="274"/>
      <c r="AO301" s="274"/>
      <c r="AP301" s="274"/>
      <c r="AQ301" s="274"/>
      <c r="AR301" s="274"/>
      <c r="AS301" s="274"/>
      <c r="AT301" s="274"/>
      <c r="AU301" s="274"/>
      <c r="AV301" s="274"/>
      <c r="AW301" s="274"/>
      <c r="AX301" s="274"/>
      <c r="AY301" s="274"/>
      <c r="AZ301" s="274"/>
      <c r="BA301" s="274"/>
      <c r="BB301" s="274"/>
      <c r="BC301" s="274"/>
    </row>
    <row r="302" spans="1:55" x14ac:dyDescent="0.25">
      <c r="A302" s="261">
        <v>46042</v>
      </c>
      <c r="B302" s="262">
        <v>0.05</v>
      </c>
      <c r="C302" s="263">
        <v>0</v>
      </c>
      <c r="D302" s="262">
        <v>0</v>
      </c>
      <c r="E302" s="263">
        <v>0</v>
      </c>
      <c r="F302" s="262">
        <v>0</v>
      </c>
      <c r="G302" s="263">
        <v>0</v>
      </c>
      <c r="H302" s="262">
        <v>0.2</v>
      </c>
      <c r="I302" s="263">
        <v>0</v>
      </c>
      <c r="J302" s="262">
        <v>0.2</v>
      </c>
      <c r="K302" s="264">
        <v>0</v>
      </c>
      <c r="L302" s="283"/>
      <c r="M302" s="274"/>
      <c r="N302" s="274"/>
      <c r="O302" s="274"/>
      <c r="P302" s="274"/>
      <c r="Q302" s="274"/>
      <c r="R302" s="274"/>
      <c r="S302" s="274"/>
      <c r="T302" s="274"/>
      <c r="U302" s="274"/>
      <c r="V302" s="274"/>
      <c r="W302" s="274"/>
      <c r="X302" s="274"/>
      <c r="Y302" s="274"/>
      <c r="Z302" s="274"/>
      <c r="AA302" s="274"/>
      <c r="AB302" s="274"/>
      <c r="AC302" s="274"/>
      <c r="AD302" s="274"/>
      <c r="AE302" s="274"/>
      <c r="AF302" s="274"/>
      <c r="AG302" s="274"/>
      <c r="AH302" s="274"/>
      <c r="AI302" s="274"/>
      <c r="AJ302" s="274"/>
      <c r="AK302" s="274"/>
      <c r="AL302" s="274"/>
      <c r="AM302" s="274"/>
      <c r="AN302" s="274"/>
      <c r="AO302" s="274"/>
      <c r="AP302" s="274"/>
      <c r="AQ302" s="274"/>
      <c r="AR302" s="274"/>
      <c r="AS302" s="274"/>
      <c r="AT302" s="274"/>
      <c r="AU302" s="274"/>
      <c r="AV302" s="274"/>
      <c r="AW302" s="274"/>
      <c r="AX302" s="274"/>
      <c r="AY302" s="274"/>
      <c r="AZ302" s="274"/>
      <c r="BA302" s="274"/>
      <c r="BB302" s="274"/>
      <c r="BC302" s="274"/>
    </row>
    <row r="303" spans="1:55" x14ac:dyDescent="0.25">
      <c r="A303" s="261">
        <v>46043</v>
      </c>
      <c r="B303" s="262">
        <v>0.05</v>
      </c>
      <c r="C303" s="263">
        <v>0</v>
      </c>
      <c r="D303" s="262">
        <v>0</v>
      </c>
      <c r="E303" s="263">
        <v>0</v>
      </c>
      <c r="F303" s="262">
        <v>0</v>
      </c>
      <c r="G303" s="263">
        <v>0</v>
      </c>
      <c r="H303" s="262">
        <v>0.2</v>
      </c>
      <c r="I303" s="263">
        <v>0</v>
      </c>
      <c r="J303" s="262">
        <v>0.2</v>
      </c>
      <c r="K303" s="264">
        <v>0</v>
      </c>
      <c r="L303" s="283"/>
      <c r="M303" s="274"/>
      <c r="N303" s="274"/>
      <c r="O303" s="274"/>
      <c r="P303" s="274"/>
      <c r="Q303" s="274"/>
      <c r="R303" s="274"/>
      <c r="S303" s="274"/>
      <c r="T303" s="274"/>
      <c r="U303" s="274"/>
      <c r="V303" s="274"/>
      <c r="W303" s="274"/>
      <c r="X303" s="274"/>
      <c r="Y303" s="274"/>
      <c r="Z303" s="274"/>
      <c r="AA303" s="274"/>
      <c r="AB303" s="274"/>
      <c r="AC303" s="274"/>
      <c r="AD303" s="274"/>
      <c r="AE303" s="274"/>
      <c r="AF303" s="274"/>
      <c r="AG303" s="274"/>
      <c r="AH303" s="274"/>
      <c r="AI303" s="274"/>
      <c r="AJ303" s="274"/>
      <c r="AK303" s="274"/>
      <c r="AL303" s="274"/>
      <c r="AM303" s="274"/>
      <c r="AN303" s="274"/>
      <c r="AO303" s="274"/>
      <c r="AP303" s="274"/>
      <c r="AQ303" s="274"/>
      <c r="AR303" s="274"/>
      <c r="AS303" s="274"/>
      <c r="AT303" s="274"/>
      <c r="AU303" s="274"/>
      <c r="AV303" s="274"/>
      <c r="AW303" s="274"/>
      <c r="AX303" s="274"/>
      <c r="AY303" s="274"/>
      <c r="AZ303" s="274"/>
      <c r="BA303" s="274"/>
      <c r="BB303" s="274"/>
      <c r="BC303" s="274"/>
    </row>
    <row r="304" spans="1:55" x14ac:dyDescent="0.25">
      <c r="A304" s="261">
        <v>46044</v>
      </c>
      <c r="B304" s="262">
        <v>0.05</v>
      </c>
      <c r="C304" s="263">
        <v>0</v>
      </c>
      <c r="D304" s="262">
        <v>0</v>
      </c>
      <c r="E304" s="263">
        <v>0</v>
      </c>
      <c r="F304" s="262">
        <v>0</v>
      </c>
      <c r="G304" s="263">
        <v>0</v>
      </c>
      <c r="H304" s="262">
        <v>0.2</v>
      </c>
      <c r="I304" s="263">
        <v>0</v>
      </c>
      <c r="J304" s="262">
        <v>0.2</v>
      </c>
      <c r="K304" s="264">
        <v>0</v>
      </c>
      <c r="L304" s="283"/>
      <c r="M304" s="274"/>
      <c r="N304" s="274"/>
      <c r="O304" s="274"/>
      <c r="P304" s="274"/>
      <c r="Q304" s="274"/>
      <c r="R304" s="274"/>
      <c r="S304" s="274"/>
      <c r="T304" s="274"/>
      <c r="U304" s="274"/>
      <c r="V304" s="274"/>
      <c r="W304" s="274"/>
      <c r="X304" s="274"/>
      <c r="Y304" s="274"/>
      <c r="Z304" s="274"/>
      <c r="AA304" s="274"/>
      <c r="AB304" s="274"/>
      <c r="AC304" s="274"/>
      <c r="AD304" s="274"/>
      <c r="AE304" s="274"/>
      <c r="AF304" s="274"/>
      <c r="AG304" s="274"/>
      <c r="AH304" s="274"/>
      <c r="AI304" s="274"/>
      <c r="AJ304" s="274"/>
      <c r="AK304" s="274"/>
      <c r="AL304" s="274"/>
      <c r="AM304" s="274"/>
      <c r="AN304" s="274"/>
      <c r="AO304" s="274"/>
      <c r="AP304" s="274"/>
      <c r="AQ304" s="274"/>
      <c r="AR304" s="274"/>
      <c r="AS304" s="274"/>
      <c r="AT304" s="274"/>
      <c r="AU304" s="274"/>
      <c r="AV304" s="274"/>
      <c r="AW304" s="274"/>
      <c r="AX304" s="274"/>
      <c r="AY304" s="274"/>
      <c r="AZ304" s="274"/>
      <c r="BA304" s="274"/>
      <c r="BB304" s="274"/>
      <c r="BC304" s="274"/>
    </row>
    <row r="305" spans="1:55" x14ac:dyDescent="0.25">
      <c r="A305" s="261">
        <v>46045</v>
      </c>
      <c r="B305" s="262">
        <v>0.05</v>
      </c>
      <c r="C305" s="263">
        <v>0</v>
      </c>
      <c r="D305" s="262">
        <v>0</v>
      </c>
      <c r="E305" s="263">
        <v>0</v>
      </c>
      <c r="F305" s="262">
        <v>0</v>
      </c>
      <c r="G305" s="263">
        <v>0</v>
      </c>
      <c r="H305" s="262">
        <v>0.2</v>
      </c>
      <c r="I305" s="263">
        <v>0</v>
      </c>
      <c r="J305" s="262">
        <v>0.2</v>
      </c>
      <c r="K305" s="264">
        <v>0</v>
      </c>
      <c r="L305" s="283"/>
      <c r="M305" s="274"/>
      <c r="N305" s="274"/>
      <c r="O305" s="274"/>
      <c r="P305" s="274"/>
      <c r="Q305" s="274"/>
      <c r="R305" s="274"/>
      <c r="S305" s="274"/>
      <c r="T305" s="274"/>
      <c r="U305" s="274"/>
      <c r="V305" s="274"/>
      <c r="W305" s="274"/>
      <c r="X305" s="274"/>
      <c r="Y305" s="274"/>
      <c r="Z305" s="274"/>
      <c r="AA305" s="274"/>
      <c r="AB305" s="274"/>
      <c r="AC305" s="274"/>
      <c r="AD305" s="274"/>
      <c r="AE305" s="274"/>
      <c r="AF305" s="274"/>
      <c r="AG305" s="274"/>
      <c r="AH305" s="274"/>
      <c r="AI305" s="274"/>
      <c r="AJ305" s="274"/>
      <c r="AK305" s="274"/>
      <c r="AL305" s="274"/>
      <c r="AM305" s="274"/>
      <c r="AN305" s="274"/>
      <c r="AO305" s="274"/>
      <c r="AP305" s="274"/>
      <c r="AQ305" s="274"/>
      <c r="AR305" s="274"/>
      <c r="AS305" s="274"/>
      <c r="AT305" s="274"/>
      <c r="AU305" s="274"/>
      <c r="AV305" s="274"/>
      <c r="AW305" s="274"/>
      <c r="AX305" s="274"/>
      <c r="AY305" s="274"/>
      <c r="AZ305" s="274"/>
      <c r="BA305" s="274"/>
      <c r="BB305" s="274"/>
      <c r="BC305" s="274"/>
    </row>
    <row r="306" spans="1:55" x14ac:dyDescent="0.25">
      <c r="A306" s="261">
        <v>46046</v>
      </c>
      <c r="B306" s="262">
        <v>0.05</v>
      </c>
      <c r="C306" s="263">
        <v>0</v>
      </c>
      <c r="D306" s="262">
        <v>0</v>
      </c>
      <c r="E306" s="263">
        <v>0</v>
      </c>
      <c r="F306" s="262">
        <v>0</v>
      </c>
      <c r="G306" s="263">
        <v>0</v>
      </c>
      <c r="H306" s="262">
        <v>0.2</v>
      </c>
      <c r="I306" s="263">
        <v>0</v>
      </c>
      <c r="J306" s="262">
        <v>0.2</v>
      </c>
      <c r="K306" s="264">
        <v>0</v>
      </c>
      <c r="L306" s="283"/>
      <c r="M306" s="274"/>
      <c r="N306" s="274"/>
      <c r="O306" s="274"/>
      <c r="P306" s="274"/>
      <c r="Q306" s="274"/>
      <c r="R306" s="274"/>
      <c r="S306" s="274"/>
      <c r="T306" s="274"/>
      <c r="U306" s="274"/>
      <c r="V306" s="274"/>
      <c r="W306" s="274"/>
      <c r="X306" s="274"/>
      <c r="Y306" s="274"/>
      <c r="Z306" s="274"/>
      <c r="AA306" s="274"/>
      <c r="AB306" s="274"/>
      <c r="AC306" s="274"/>
      <c r="AD306" s="274"/>
      <c r="AE306" s="274"/>
      <c r="AF306" s="274"/>
      <c r="AG306" s="274"/>
      <c r="AH306" s="274"/>
      <c r="AI306" s="274"/>
      <c r="AJ306" s="274"/>
      <c r="AK306" s="274"/>
      <c r="AL306" s="274"/>
      <c r="AM306" s="274"/>
      <c r="AN306" s="274"/>
      <c r="AO306" s="274"/>
      <c r="AP306" s="274"/>
      <c r="AQ306" s="274"/>
      <c r="AR306" s="274"/>
      <c r="AS306" s="274"/>
      <c r="AT306" s="274"/>
      <c r="AU306" s="274"/>
      <c r="AV306" s="274"/>
      <c r="AW306" s="274"/>
      <c r="AX306" s="274"/>
      <c r="AY306" s="274"/>
      <c r="AZ306" s="274"/>
      <c r="BA306" s="274"/>
      <c r="BB306" s="274"/>
      <c r="BC306" s="274"/>
    </row>
    <row r="307" spans="1:55" x14ac:dyDescent="0.25">
      <c r="A307" s="261">
        <v>46047</v>
      </c>
      <c r="B307" s="262">
        <v>0.05</v>
      </c>
      <c r="C307" s="263">
        <v>0</v>
      </c>
      <c r="D307" s="262">
        <v>0</v>
      </c>
      <c r="E307" s="263">
        <v>0</v>
      </c>
      <c r="F307" s="262">
        <v>0</v>
      </c>
      <c r="G307" s="263">
        <v>0</v>
      </c>
      <c r="H307" s="262">
        <v>0.2</v>
      </c>
      <c r="I307" s="263">
        <v>0</v>
      </c>
      <c r="J307" s="262">
        <v>0.2</v>
      </c>
      <c r="K307" s="264">
        <v>0</v>
      </c>
      <c r="L307" s="283"/>
      <c r="M307" s="274"/>
      <c r="N307" s="274"/>
      <c r="O307" s="274"/>
      <c r="P307" s="274"/>
      <c r="Q307" s="274"/>
      <c r="R307" s="274"/>
      <c r="S307" s="274"/>
      <c r="T307" s="274"/>
      <c r="U307" s="274"/>
      <c r="V307" s="274"/>
      <c r="W307" s="274"/>
      <c r="X307" s="274"/>
      <c r="Y307" s="274"/>
      <c r="Z307" s="274"/>
      <c r="AA307" s="274"/>
      <c r="AB307" s="274"/>
      <c r="AC307" s="274"/>
      <c r="AD307" s="274"/>
      <c r="AE307" s="274"/>
      <c r="AF307" s="274"/>
      <c r="AG307" s="274"/>
      <c r="AH307" s="274"/>
      <c r="AI307" s="274"/>
      <c r="AJ307" s="274"/>
      <c r="AK307" s="274"/>
      <c r="AL307" s="274"/>
      <c r="AM307" s="274"/>
      <c r="AN307" s="274"/>
      <c r="AO307" s="274"/>
      <c r="AP307" s="274"/>
      <c r="AQ307" s="274"/>
      <c r="AR307" s="274"/>
      <c r="AS307" s="274"/>
      <c r="AT307" s="274"/>
      <c r="AU307" s="274"/>
      <c r="AV307" s="274"/>
      <c r="AW307" s="274"/>
      <c r="AX307" s="274"/>
      <c r="AY307" s="274"/>
      <c r="AZ307" s="274"/>
      <c r="BA307" s="274"/>
      <c r="BB307" s="274"/>
      <c r="BC307" s="274"/>
    </row>
    <row r="308" spans="1:55" x14ac:dyDescent="0.25">
      <c r="A308" s="261">
        <v>46048</v>
      </c>
      <c r="B308" s="262">
        <v>0.05</v>
      </c>
      <c r="C308" s="263">
        <v>0</v>
      </c>
      <c r="D308" s="262">
        <v>0</v>
      </c>
      <c r="E308" s="263">
        <v>0</v>
      </c>
      <c r="F308" s="262">
        <v>0</v>
      </c>
      <c r="G308" s="263">
        <v>0</v>
      </c>
      <c r="H308" s="262">
        <v>0.2</v>
      </c>
      <c r="I308" s="263">
        <v>0</v>
      </c>
      <c r="J308" s="262">
        <v>0.2</v>
      </c>
      <c r="K308" s="264">
        <v>0</v>
      </c>
      <c r="L308" s="283"/>
      <c r="M308" s="274"/>
      <c r="N308" s="274"/>
      <c r="O308" s="274"/>
      <c r="P308" s="274"/>
      <c r="Q308" s="274"/>
      <c r="R308" s="274"/>
      <c r="S308" s="274"/>
      <c r="T308" s="274"/>
      <c r="U308" s="274"/>
      <c r="V308" s="274"/>
      <c r="W308" s="274"/>
      <c r="X308" s="274"/>
      <c r="Y308" s="274"/>
      <c r="Z308" s="274"/>
      <c r="AA308" s="274"/>
      <c r="AB308" s="274"/>
      <c r="AC308" s="274"/>
      <c r="AD308" s="274"/>
      <c r="AE308" s="274"/>
      <c r="AF308" s="274"/>
      <c r="AG308" s="274"/>
      <c r="AH308" s="274"/>
      <c r="AI308" s="274"/>
      <c r="AJ308" s="274"/>
      <c r="AK308" s="274"/>
      <c r="AL308" s="274"/>
      <c r="AM308" s="274"/>
      <c r="AN308" s="274"/>
      <c r="AO308" s="274"/>
      <c r="AP308" s="274"/>
      <c r="AQ308" s="274"/>
      <c r="AR308" s="274"/>
      <c r="AS308" s="274"/>
      <c r="AT308" s="274"/>
      <c r="AU308" s="274"/>
      <c r="AV308" s="274"/>
      <c r="AW308" s="274"/>
      <c r="AX308" s="274"/>
      <c r="AY308" s="274"/>
      <c r="AZ308" s="274"/>
      <c r="BA308" s="274"/>
      <c r="BB308" s="274"/>
      <c r="BC308" s="274"/>
    </row>
    <row r="309" spans="1:55" x14ac:dyDescent="0.25">
      <c r="A309" s="261">
        <v>46049</v>
      </c>
      <c r="B309" s="262">
        <v>0.05</v>
      </c>
      <c r="C309" s="263">
        <v>0</v>
      </c>
      <c r="D309" s="262">
        <v>0</v>
      </c>
      <c r="E309" s="263">
        <v>0</v>
      </c>
      <c r="F309" s="262">
        <v>0</v>
      </c>
      <c r="G309" s="263">
        <v>0</v>
      </c>
      <c r="H309" s="262">
        <v>0.2</v>
      </c>
      <c r="I309" s="263">
        <v>0</v>
      </c>
      <c r="J309" s="262">
        <v>0.2</v>
      </c>
      <c r="K309" s="264">
        <v>0</v>
      </c>
      <c r="L309" s="283"/>
      <c r="M309" s="274"/>
      <c r="N309" s="274"/>
      <c r="O309" s="274"/>
      <c r="P309" s="274"/>
      <c r="Q309" s="274"/>
      <c r="R309" s="274"/>
      <c r="S309" s="274"/>
      <c r="T309" s="274"/>
      <c r="U309" s="274"/>
      <c r="V309" s="274"/>
      <c r="W309" s="274"/>
      <c r="X309" s="274"/>
      <c r="Y309" s="274"/>
      <c r="Z309" s="274"/>
      <c r="AA309" s="274"/>
      <c r="AB309" s="274"/>
      <c r="AC309" s="274"/>
      <c r="AD309" s="274"/>
      <c r="AE309" s="274"/>
      <c r="AF309" s="274"/>
      <c r="AG309" s="274"/>
      <c r="AH309" s="274"/>
      <c r="AI309" s="274"/>
      <c r="AJ309" s="274"/>
      <c r="AK309" s="274"/>
      <c r="AL309" s="274"/>
      <c r="AM309" s="274"/>
      <c r="AN309" s="274"/>
      <c r="AO309" s="274"/>
      <c r="AP309" s="274"/>
      <c r="AQ309" s="274"/>
      <c r="AR309" s="274"/>
      <c r="AS309" s="274"/>
      <c r="AT309" s="274"/>
      <c r="AU309" s="274"/>
      <c r="AV309" s="274"/>
      <c r="AW309" s="274"/>
      <c r="AX309" s="274"/>
      <c r="AY309" s="274"/>
      <c r="AZ309" s="274"/>
      <c r="BA309" s="274"/>
      <c r="BB309" s="274"/>
      <c r="BC309" s="274"/>
    </row>
    <row r="310" spans="1:55" x14ac:dyDescent="0.25">
      <c r="A310" s="261">
        <v>46050</v>
      </c>
      <c r="B310" s="262">
        <v>0.05</v>
      </c>
      <c r="C310" s="263">
        <v>0</v>
      </c>
      <c r="D310" s="262">
        <v>0</v>
      </c>
      <c r="E310" s="263">
        <v>0</v>
      </c>
      <c r="F310" s="262">
        <v>0</v>
      </c>
      <c r="G310" s="263">
        <v>0</v>
      </c>
      <c r="H310" s="262">
        <v>0.2</v>
      </c>
      <c r="I310" s="263">
        <v>0</v>
      </c>
      <c r="J310" s="262">
        <v>0.2</v>
      </c>
      <c r="K310" s="264">
        <v>0</v>
      </c>
      <c r="L310" s="283"/>
      <c r="M310" s="274"/>
      <c r="N310" s="274"/>
      <c r="O310" s="274"/>
      <c r="P310" s="274"/>
      <c r="Q310" s="274"/>
      <c r="R310" s="274"/>
      <c r="S310" s="274"/>
      <c r="T310" s="274"/>
      <c r="U310" s="274"/>
      <c r="V310" s="274"/>
      <c r="W310" s="274"/>
      <c r="X310" s="274"/>
      <c r="Y310" s="274"/>
      <c r="Z310" s="274"/>
      <c r="AA310" s="274"/>
      <c r="AB310" s="274"/>
      <c r="AC310" s="274"/>
      <c r="AD310" s="274"/>
      <c r="AE310" s="274"/>
      <c r="AF310" s="274"/>
      <c r="AG310" s="274"/>
      <c r="AH310" s="274"/>
      <c r="AI310" s="274"/>
      <c r="AJ310" s="274"/>
      <c r="AK310" s="274"/>
      <c r="AL310" s="274"/>
      <c r="AM310" s="274"/>
      <c r="AN310" s="274"/>
      <c r="AO310" s="274"/>
      <c r="AP310" s="274"/>
      <c r="AQ310" s="274"/>
      <c r="AR310" s="274"/>
      <c r="AS310" s="274"/>
      <c r="AT310" s="274"/>
      <c r="AU310" s="274"/>
      <c r="AV310" s="274"/>
      <c r="AW310" s="274"/>
      <c r="AX310" s="274"/>
      <c r="AY310" s="274"/>
      <c r="AZ310" s="274"/>
      <c r="BA310" s="274"/>
      <c r="BB310" s="274"/>
      <c r="BC310" s="274"/>
    </row>
    <row r="311" spans="1:55" x14ac:dyDescent="0.25">
      <c r="A311" s="261">
        <v>46051</v>
      </c>
      <c r="B311" s="262">
        <v>0.05</v>
      </c>
      <c r="C311" s="263">
        <v>0</v>
      </c>
      <c r="D311" s="262">
        <v>0</v>
      </c>
      <c r="E311" s="263">
        <v>0</v>
      </c>
      <c r="F311" s="262">
        <v>0</v>
      </c>
      <c r="G311" s="263">
        <v>0</v>
      </c>
      <c r="H311" s="262">
        <v>0.2</v>
      </c>
      <c r="I311" s="263">
        <v>0</v>
      </c>
      <c r="J311" s="262">
        <v>0.2</v>
      </c>
      <c r="K311" s="264">
        <v>0</v>
      </c>
      <c r="L311" s="283"/>
      <c r="M311" s="274"/>
      <c r="N311" s="274"/>
      <c r="O311" s="274"/>
      <c r="P311" s="274"/>
      <c r="Q311" s="274"/>
      <c r="R311" s="274"/>
      <c r="S311" s="274"/>
      <c r="T311" s="274"/>
      <c r="U311" s="274"/>
      <c r="V311" s="274"/>
      <c r="W311" s="274"/>
      <c r="X311" s="274"/>
      <c r="Y311" s="274"/>
      <c r="Z311" s="274"/>
      <c r="AA311" s="274"/>
      <c r="AB311" s="274"/>
      <c r="AC311" s="274"/>
      <c r="AD311" s="274"/>
      <c r="AE311" s="274"/>
      <c r="AF311" s="274"/>
      <c r="AG311" s="274"/>
      <c r="AH311" s="274"/>
      <c r="AI311" s="274"/>
      <c r="AJ311" s="274"/>
      <c r="AK311" s="274"/>
      <c r="AL311" s="274"/>
      <c r="AM311" s="274"/>
      <c r="AN311" s="274"/>
      <c r="AO311" s="274"/>
      <c r="AP311" s="274"/>
      <c r="AQ311" s="274"/>
      <c r="AR311" s="274"/>
      <c r="AS311" s="274"/>
      <c r="AT311" s="274"/>
      <c r="AU311" s="274"/>
      <c r="AV311" s="274"/>
      <c r="AW311" s="274"/>
      <c r="AX311" s="274"/>
      <c r="AY311" s="274"/>
      <c r="AZ311" s="274"/>
      <c r="BA311" s="274"/>
      <c r="BB311" s="274"/>
      <c r="BC311" s="274"/>
    </row>
    <row r="312" spans="1:55" x14ac:dyDescent="0.25">
      <c r="A312" s="261">
        <v>46052</v>
      </c>
      <c r="B312" s="262">
        <v>0.05</v>
      </c>
      <c r="C312" s="263">
        <v>0</v>
      </c>
      <c r="D312" s="262">
        <v>0</v>
      </c>
      <c r="E312" s="263">
        <v>0</v>
      </c>
      <c r="F312" s="262">
        <v>0</v>
      </c>
      <c r="G312" s="263">
        <v>0</v>
      </c>
      <c r="H312" s="262">
        <v>0.2</v>
      </c>
      <c r="I312" s="263">
        <v>0</v>
      </c>
      <c r="J312" s="262">
        <v>0.2</v>
      </c>
      <c r="K312" s="264">
        <v>0</v>
      </c>
      <c r="L312" s="283"/>
      <c r="M312" s="274"/>
      <c r="N312" s="274"/>
      <c r="O312" s="274"/>
      <c r="P312" s="274"/>
      <c r="Q312" s="274"/>
      <c r="R312" s="274"/>
      <c r="S312" s="274"/>
      <c r="T312" s="274"/>
      <c r="U312" s="274"/>
      <c r="V312" s="274"/>
      <c r="W312" s="274"/>
      <c r="X312" s="274"/>
      <c r="Y312" s="274"/>
      <c r="Z312" s="274"/>
      <c r="AA312" s="274"/>
      <c r="AB312" s="274"/>
      <c r="AC312" s="274"/>
      <c r="AD312" s="274"/>
      <c r="AE312" s="274"/>
      <c r="AF312" s="274"/>
      <c r="AG312" s="274"/>
      <c r="AH312" s="274"/>
      <c r="AI312" s="274"/>
      <c r="AJ312" s="274"/>
      <c r="AK312" s="274"/>
      <c r="AL312" s="274"/>
      <c r="AM312" s="274"/>
      <c r="AN312" s="274"/>
      <c r="AO312" s="274"/>
      <c r="AP312" s="274"/>
      <c r="AQ312" s="274"/>
      <c r="AR312" s="274"/>
      <c r="AS312" s="274"/>
      <c r="AT312" s="274"/>
      <c r="AU312" s="274"/>
      <c r="AV312" s="274"/>
      <c r="AW312" s="274"/>
      <c r="AX312" s="274"/>
      <c r="AY312" s="274"/>
      <c r="AZ312" s="274"/>
      <c r="BA312" s="274"/>
      <c r="BB312" s="274"/>
      <c r="BC312" s="274"/>
    </row>
    <row r="313" spans="1:55" ht="13" thickBot="1" x14ac:dyDescent="0.3">
      <c r="A313" s="261">
        <v>46053</v>
      </c>
      <c r="B313" s="265">
        <v>0.05</v>
      </c>
      <c r="C313" s="266">
        <v>0</v>
      </c>
      <c r="D313" s="265">
        <v>0</v>
      </c>
      <c r="E313" s="266">
        <v>0</v>
      </c>
      <c r="F313" s="265">
        <v>0</v>
      </c>
      <c r="G313" s="266">
        <v>0</v>
      </c>
      <c r="H313" s="265">
        <v>0.2</v>
      </c>
      <c r="I313" s="266">
        <v>0</v>
      </c>
      <c r="J313" s="265">
        <v>0</v>
      </c>
      <c r="K313" s="267">
        <v>0</v>
      </c>
      <c r="L313" s="283"/>
      <c r="M313" s="274"/>
      <c r="N313" s="274"/>
      <c r="O313" s="274"/>
      <c r="P313" s="274"/>
      <c r="Q313" s="274"/>
      <c r="R313" s="274"/>
      <c r="S313" s="274"/>
      <c r="T313" s="274"/>
      <c r="U313" s="274"/>
      <c r="V313" s="274"/>
      <c r="W313" s="274"/>
      <c r="X313" s="274"/>
      <c r="Y313" s="274"/>
      <c r="Z313" s="274"/>
      <c r="AA313" s="274"/>
      <c r="AB313" s="274"/>
      <c r="AC313" s="274"/>
      <c r="AD313" s="274"/>
      <c r="AE313" s="274"/>
      <c r="AF313" s="274"/>
      <c r="AG313" s="274"/>
      <c r="AH313" s="274"/>
      <c r="AI313" s="274"/>
      <c r="AJ313" s="274"/>
      <c r="AK313" s="274"/>
      <c r="AL313" s="274"/>
      <c r="AM313" s="274"/>
      <c r="AN313" s="274"/>
      <c r="AO313" s="274"/>
      <c r="AP313" s="274"/>
      <c r="AQ313" s="274"/>
      <c r="AR313" s="274"/>
      <c r="AS313" s="274"/>
      <c r="AT313" s="274"/>
      <c r="AU313" s="274"/>
      <c r="AV313" s="274"/>
      <c r="AW313" s="274"/>
      <c r="AX313" s="274"/>
      <c r="AY313" s="274"/>
      <c r="AZ313" s="274"/>
      <c r="BA313" s="274"/>
      <c r="BB313" s="274"/>
      <c r="BC313" s="274"/>
    </row>
    <row r="314" spans="1:55" x14ac:dyDescent="0.25">
      <c r="A314" s="261">
        <v>46054</v>
      </c>
      <c r="B314" s="258">
        <v>0.05</v>
      </c>
      <c r="C314" s="259">
        <v>0</v>
      </c>
      <c r="D314" s="258">
        <v>0</v>
      </c>
      <c r="E314" s="259">
        <v>0</v>
      </c>
      <c r="F314" s="258">
        <v>0</v>
      </c>
      <c r="G314" s="259">
        <v>0</v>
      </c>
      <c r="H314" s="258">
        <v>0.1</v>
      </c>
      <c r="I314" s="259">
        <v>0</v>
      </c>
      <c r="J314" s="258">
        <v>0</v>
      </c>
      <c r="K314" s="260">
        <v>0</v>
      </c>
      <c r="L314" s="283"/>
      <c r="M314" s="274"/>
      <c r="N314" s="274"/>
      <c r="O314" s="274"/>
      <c r="P314" s="274"/>
      <c r="Q314" s="274"/>
      <c r="R314" s="274"/>
      <c r="S314" s="274"/>
      <c r="T314" s="274"/>
      <c r="U314" s="274"/>
      <c r="V314" s="274"/>
      <c r="W314" s="274"/>
      <c r="X314" s="274"/>
      <c r="Y314" s="274"/>
      <c r="Z314" s="274"/>
      <c r="AA314" s="274"/>
      <c r="AB314" s="274"/>
      <c r="AC314" s="274"/>
      <c r="AD314" s="274"/>
      <c r="AE314" s="274"/>
      <c r="AF314" s="274"/>
      <c r="AG314" s="274"/>
      <c r="AH314" s="274"/>
      <c r="AI314" s="274"/>
      <c r="AJ314" s="274"/>
      <c r="AK314" s="274"/>
      <c r="AL314" s="274"/>
      <c r="AM314" s="274"/>
      <c r="AN314" s="274"/>
      <c r="AO314" s="274"/>
      <c r="AP314" s="274"/>
      <c r="AQ314" s="274"/>
      <c r="AR314" s="274"/>
      <c r="AS314" s="274"/>
      <c r="AT314" s="274"/>
      <c r="AU314" s="274"/>
      <c r="AV314" s="274"/>
      <c r="AW314" s="274"/>
      <c r="AX314" s="274"/>
      <c r="AY314" s="274"/>
      <c r="AZ314" s="274"/>
      <c r="BA314" s="274"/>
      <c r="BB314" s="274"/>
      <c r="BC314" s="274"/>
    </row>
    <row r="315" spans="1:55" x14ac:dyDescent="0.25">
      <c r="A315" s="261">
        <v>46055</v>
      </c>
      <c r="B315" s="262">
        <v>0.05</v>
      </c>
      <c r="C315" s="263">
        <v>0</v>
      </c>
      <c r="D315" s="262">
        <v>0</v>
      </c>
      <c r="E315" s="263">
        <v>0</v>
      </c>
      <c r="F315" s="262">
        <v>0</v>
      </c>
      <c r="G315" s="263">
        <v>0</v>
      </c>
      <c r="H315" s="262">
        <v>0.1</v>
      </c>
      <c r="I315" s="263">
        <v>0</v>
      </c>
      <c r="J315" s="262">
        <v>0</v>
      </c>
      <c r="K315" s="264">
        <v>0</v>
      </c>
      <c r="L315" s="283"/>
      <c r="M315" s="274"/>
      <c r="N315" s="274"/>
      <c r="O315" s="274"/>
      <c r="P315" s="274"/>
      <c r="Q315" s="274"/>
      <c r="R315" s="274"/>
      <c r="S315" s="274"/>
      <c r="T315" s="274"/>
      <c r="U315" s="274"/>
      <c r="V315" s="274"/>
      <c r="W315" s="274"/>
      <c r="X315" s="274"/>
      <c r="Y315" s="274"/>
      <c r="Z315" s="274"/>
      <c r="AA315" s="274"/>
      <c r="AB315" s="274"/>
      <c r="AC315" s="274"/>
      <c r="AD315" s="274"/>
      <c r="AE315" s="274"/>
      <c r="AF315" s="274"/>
      <c r="AG315" s="274"/>
      <c r="AH315" s="274"/>
      <c r="AI315" s="274"/>
      <c r="AJ315" s="274"/>
      <c r="AK315" s="274"/>
      <c r="AL315" s="274"/>
      <c r="AM315" s="274"/>
      <c r="AN315" s="274"/>
      <c r="AO315" s="274"/>
      <c r="AP315" s="274"/>
      <c r="AQ315" s="274"/>
      <c r="AR315" s="274"/>
      <c r="AS315" s="274"/>
      <c r="AT315" s="274"/>
      <c r="AU315" s="274"/>
      <c r="AV315" s="274"/>
      <c r="AW315" s="274"/>
      <c r="AX315" s="274"/>
      <c r="AY315" s="274"/>
      <c r="AZ315" s="274"/>
      <c r="BA315" s="274"/>
      <c r="BB315" s="274"/>
      <c r="BC315" s="274"/>
    </row>
    <row r="316" spans="1:55" x14ac:dyDescent="0.25">
      <c r="A316" s="261">
        <v>46056</v>
      </c>
      <c r="B316" s="262">
        <v>0.05</v>
      </c>
      <c r="C316" s="263">
        <v>0</v>
      </c>
      <c r="D316" s="262">
        <v>0</v>
      </c>
      <c r="E316" s="263">
        <v>0</v>
      </c>
      <c r="F316" s="262">
        <v>0</v>
      </c>
      <c r="G316" s="263">
        <v>0</v>
      </c>
      <c r="H316" s="262">
        <v>0.1</v>
      </c>
      <c r="I316" s="263">
        <v>0</v>
      </c>
      <c r="J316" s="262">
        <v>0</v>
      </c>
      <c r="K316" s="264">
        <v>0</v>
      </c>
      <c r="L316" s="283"/>
      <c r="M316" s="274"/>
      <c r="N316" s="274"/>
      <c r="O316" s="274"/>
      <c r="P316" s="274"/>
      <c r="Q316" s="274"/>
      <c r="R316" s="274"/>
      <c r="S316" s="274"/>
      <c r="T316" s="274"/>
      <c r="U316" s="274"/>
      <c r="V316" s="274"/>
      <c r="W316" s="274"/>
      <c r="X316" s="274"/>
      <c r="Y316" s="274"/>
      <c r="Z316" s="274"/>
      <c r="AA316" s="274"/>
      <c r="AB316" s="274"/>
      <c r="AC316" s="274"/>
      <c r="AD316" s="274"/>
      <c r="AE316" s="274"/>
      <c r="AF316" s="274"/>
      <c r="AG316" s="274"/>
      <c r="AH316" s="274"/>
      <c r="AI316" s="274"/>
      <c r="AJ316" s="274"/>
      <c r="AK316" s="274"/>
      <c r="AL316" s="274"/>
      <c r="AM316" s="274"/>
      <c r="AN316" s="274"/>
      <c r="AO316" s="274"/>
      <c r="AP316" s="274"/>
      <c r="AQ316" s="274"/>
      <c r="AR316" s="274"/>
      <c r="AS316" s="274"/>
      <c r="AT316" s="274"/>
      <c r="AU316" s="274"/>
      <c r="AV316" s="274"/>
      <c r="AW316" s="274"/>
      <c r="AX316" s="274"/>
      <c r="AY316" s="274"/>
      <c r="AZ316" s="274"/>
      <c r="BA316" s="274"/>
      <c r="BB316" s="274"/>
      <c r="BC316" s="274"/>
    </row>
    <row r="317" spans="1:55" x14ac:dyDescent="0.25">
      <c r="A317" s="261">
        <v>46057</v>
      </c>
      <c r="B317" s="262">
        <v>0.05</v>
      </c>
      <c r="C317" s="263">
        <v>0</v>
      </c>
      <c r="D317" s="262">
        <v>0</v>
      </c>
      <c r="E317" s="263">
        <v>0</v>
      </c>
      <c r="F317" s="262">
        <v>0</v>
      </c>
      <c r="G317" s="263">
        <v>0</v>
      </c>
      <c r="H317" s="262">
        <v>0.1</v>
      </c>
      <c r="I317" s="263">
        <v>0</v>
      </c>
      <c r="J317" s="262">
        <v>0</v>
      </c>
      <c r="K317" s="264">
        <v>0</v>
      </c>
      <c r="L317" s="283"/>
      <c r="M317" s="274"/>
      <c r="N317" s="274"/>
      <c r="O317" s="274"/>
      <c r="P317" s="274"/>
      <c r="Q317" s="274"/>
      <c r="R317" s="274"/>
      <c r="S317" s="274"/>
      <c r="T317" s="274"/>
      <c r="U317" s="274"/>
      <c r="V317" s="274"/>
      <c r="W317" s="274"/>
      <c r="X317" s="274"/>
      <c r="Y317" s="274"/>
      <c r="Z317" s="274"/>
      <c r="AA317" s="274"/>
      <c r="AB317" s="274"/>
      <c r="AC317" s="274"/>
      <c r="AD317" s="274"/>
      <c r="AE317" s="274"/>
      <c r="AF317" s="274"/>
      <c r="AG317" s="274"/>
      <c r="AH317" s="274"/>
      <c r="AI317" s="274"/>
      <c r="AJ317" s="274"/>
      <c r="AK317" s="274"/>
      <c r="AL317" s="274"/>
      <c r="AM317" s="274"/>
      <c r="AN317" s="274"/>
      <c r="AO317" s="274"/>
      <c r="AP317" s="274"/>
      <c r="AQ317" s="274"/>
      <c r="AR317" s="274"/>
      <c r="AS317" s="274"/>
      <c r="AT317" s="274"/>
      <c r="AU317" s="274"/>
      <c r="AV317" s="274"/>
      <c r="AW317" s="274"/>
      <c r="AX317" s="274"/>
      <c r="AY317" s="274"/>
      <c r="AZ317" s="274"/>
      <c r="BA317" s="274"/>
      <c r="BB317" s="274"/>
      <c r="BC317" s="274"/>
    </row>
    <row r="318" spans="1:55" x14ac:dyDescent="0.25">
      <c r="A318" s="261">
        <v>46058</v>
      </c>
      <c r="B318" s="262">
        <v>0.05</v>
      </c>
      <c r="C318" s="263">
        <v>0</v>
      </c>
      <c r="D318" s="262">
        <v>0</v>
      </c>
      <c r="E318" s="263">
        <v>0</v>
      </c>
      <c r="F318" s="262">
        <v>0</v>
      </c>
      <c r="G318" s="263">
        <v>0</v>
      </c>
      <c r="H318" s="262">
        <v>0.1</v>
      </c>
      <c r="I318" s="263">
        <v>0</v>
      </c>
      <c r="J318" s="262">
        <v>0</v>
      </c>
      <c r="K318" s="264">
        <v>0</v>
      </c>
      <c r="L318" s="283"/>
      <c r="M318" s="274"/>
      <c r="N318" s="274"/>
      <c r="O318" s="274"/>
      <c r="P318" s="274"/>
      <c r="Q318" s="274"/>
      <c r="R318" s="274"/>
      <c r="S318" s="274"/>
      <c r="T318" s="274"/>
      <c r="U318" s="274"/>
      <c r="V318" s="274"/>
      <c r="W318" s="274"/>
      <c r="X318" s="274"/>
      <c r="Y318" s="274"/>
      <c r="Z318" s="274"/>
      <c r="AA318" s="274"/>
      <c r="AB318" s="274"/>
      <c r="AC318" s="274"/>
      <c r="AD318" s="274"/>
      <c r="AE318" s="274"/>
      <c r="AF318" s="274"/>
      <c r="AG318" s="274"/>
      <c r="AH318" s="274"/>
      <c r="AI318" s="274"/>
      <c r="AJ318" s="274"/>
      <c r="AK318" s="274"/>
      <c r="AL318" s="274"/>
      <c r="AM318" s="274"/>
      <c r="AN318" s="274"/>
      <c r="AO318" s="274"/>
      <c r="AP318" s="274"/>
      <c r="AQ318" s="274"/>
      <c r="AR318" s="274"/>
      <c r="AS318" s="274"/>
      <c r="AT318" s="274"/>
      <c r="AU318" s="274"/>
      <c r="AV318" s="274"/>
      <c r="AW318" s="274"/>
      <c r="AX318" s="274"/>
      <c r="AY318" s="274"/>
      <c r="AZ318" s="274"/>
      <c r="BA318" s="274"/>
      <c r="BB318" s="274"/>
      <c r="BC318" s="274"/>
    </row>
    <row r="319" spans="1:55" x14ac:dyDescent="0.25">
      <c r="A319" s="261">
        <v>46059</v>
      </c>
      <c r="B319" s="262">
        <v>0.05</v>
      </c>
      <c r="C319" s="263">
        <v>0</v>
      </c>
      <c r="D319" s="262">
        <v>0</v>
      </c>
      <c r="E319" s="263">
        <v>0</v>
      </c>
      <c r="F319" s="262">
        <v>0</v>
      </c>
      <c r="G319" s="263">
        <v>0</v>
      </c>
      <c r="H319" s="262">
        <v>0.1</v>
      </c>
      <c r="I319" s="263">
        <v>0</v>
      </c>
      <c r="J319" s="262">
        <v>0</v>
      </c>
      <c r="K319" s="264">
        <v>0</v>
      </c>
      <c r="L319" s="283"/>
      <c r="M319" s="274"/>
      <c r="N319" s="274"/>
      <c r="O319" s="274"/>
      <c r="P319" s="274"/>
      <c r="Q319" s="274"/>
      <c r="R319" s="274"/>
      <c r="S319" s="274"/>
      <c r="T319" s="274"/>
      <c r="U319" s="274"/>
      <c r="V319" s="274"/>
      <c r="W319" s="274"/>
      <c r="X319" s="274"/>
      <c r="Y319" s="274"/>
      <c r="Z319" s="274"/>
      <c r="AA319" s="274"/>
      <c r="AB319" s="274"/>
      <c r="AC319" s="274"/>
      <c r="AD319" s="274"/>
      <c r="AE319" s="274"/>
      <c r="AF319" s="274"/>
      <c r="AG319" s="274"/>
      <c r="AH319" s="274"/>
      <c r="AI319" s="274"/>
      <c r="AJ319" s="274"/>
      <c r="AK319" s="274"/>
      <c r="AL319" s="274"/>
      <c r="AM319" s="274"/>
      <c r="AN319" s="274"/>
      <c r="AO319" s="274"/>
      <c r="AP319" s="274"/>
      <c r="AQ319" s="274"/>
      <c r="AR319" s="274"/>
      <c r="AS319" s="274"/>
      <c r="AT319" s="274"/>
      <c r="AU319" s="274"/>
      <c r="AV319" s="274"/>
      <c r="AW319" s="274"/>
      <c r="AX319" s="274"/>
      <c r="AY319" s="274"/>
      <c r="AZ319" s="274"/>
      <c r="BA319" s="274"/>
      <c r="BB319" s="274"/>
      <c r="BC319" s="274"/>
    </row>
    <row r="320" spans="1:55" x14ac:dyDescent="0.25">
      <c r="A320" s="261">
        <v>46060</v>
      </c>
      <c r="B320" s="262">
        <v>0.05</v>
      </c>
      <c r="C320" s="263">
        <v>0</v>
      </c>
      <c r="D320" s="262">
        <v>0</v>
      </c>
      <c r="E320" s="263">
        <v>0</v>
      </c>
      <c r="F320" s="262">
        <v>0</v>
      </c>
      <c r="G320" s="263">
        <v>0</v>
      </c>
      <c r="H320" s="262">
        <v>0.1</v>
      </c>
      <c r="I320" s="263">
        <v>0</v>
      </c>
      <c r="J320" s="262">
        <v>0</v>
      </c>
      <c r="K320" s="264">
        <v>0</v>
      </c>
      <c r="L320" s="283"/>
      <c r="M320" s="274"/>
      <c r="N320" s="274"/>
      <c r="O320" s="274"/>
      <c r="P320" s="274"/>
      <c r="Q320" s="274"/>
      <c r="R320" s="274"/>
      <c r="S320" s="274"/>
      <c r="T320" s="274"/>
      <c r="U320" s="274"/>
      <c r="V320" s="274"/>
      <c r="W320" s="274"/>
      <c r="X320" s="274"/>
      <c r="Y320" s="274"/>
      <c r="Z320" s="274"/>
      <c r="AA320" s="274"/>
      <c r="AB320" s="274"/>
      <c r="AC320" s="274"/>
      <c r="AD320" s="274"/>
      <c r="AE320" s="274"/>
      <c r="AF320" s="274"/>
      <c r="AG320" s="274"/>
      <c r="AH320" s="274"/>
      <c r="AI320" s="274"/>
      <c r="AJ320" s="274"/>
      <c r="AK320" s="274"/>
      <c r="AL320" s="274"/>
      <c r="AM320" s="274"/>
      <c r="AN320" s="274"/>
      <c r="AO320" s="274"/>
      <c r="AP320" s="274"/>
      <c r="AQ320" s="274"/>
      <c r="AR320" s="274"/>
      <c r="AS320" s="274"/>
      <c r="AT320" s="274"/>
      <c r="AU320" s="274"/>
      <c r="AV320" s="274"/>
      <c r="AW320" s="274"/>
      <c r="AX320" s="274"/>
      <c r="AY320" s="274"/>
      <c r="AZ320" s="274"/>
      <c r="BA320" s="274"/>
      <c r="BB320" s="274"/>
      <c r="BC320" s="274"/>
    </row>
    <row r="321" spans="1:55" x14ac:dyDescent="0.25">
      <c r="A321" s="261">
        <v>46061</v>
      </c>
      <c r="B321" s="262">
        <v>0.05</v>
      </c>
      <c r="C321" s="263">
        <v>0</v>
      </c>
      <c r="D321" s="262">
        <v>0</v>
      </c>
      <c r="E321" s="263">
        <v>0</v>
      </c>
      <c r="F321" s="262">
        <v>0</v>
      </c>
      <c r="G321" s="263">
        <v>0</v>
      </c>
      <c r="H321" s="262">
        <v>0.1</v>
      </c>
      <c r="I321" s="263">
        <v>0</v>
      </c>
      <c r="J321" s="262">
        <v>0</v>
      </c>
      <c r="K321" s="264">
        <v>0</v>
      </c>
      <c r="L321" s="283"/>
      <c r="M321" s="274"/>
      <c r="N321" s="274"/>
      <c r="O321" s="274"/>
      <c r="P321" s="274"/>
      <c r="Q321" s="274"/>
      <c r="R321" s="274"/>
      <c r="S321" s="274"/>
      <c r="T321" s="274"/>
      <c r="U321" s="274"/>
      <c r="V321" s="274"/>
      <c r="W321" s="274"/>
      <c r="X321" s="274"/>
      <c r="Y321" s="274"/>
      <c r="Z321" s="274"/>
      <c r="AA321" s="274"/>
      <c r="AB321" s="274"/>
      <c r="AC321" s="274"/>
      <c r="AD321" s="274"/>
      <c r="AE321" s="274"/>
      <c r="AF321" s="274"/>
      <c r="AG321" s="274"/>
      <c r="AH321" s="274"/>
      <c r="AI321" s="274"/>
      <c r="AJ321" s="274"/>
      <c r="AK321" s="274"/>
      <c r="AL321" s="274"/>
      <c r="AM321" s="274"/>
      <c r="AN321" s="274"/>
      <c r="AO321" s="274"/>
      <c r="AP321" s="274"/>
      <c r="AQ321" s="274"/>
      <c r="AR321" s="274"/>
      <c r="AS321" s="274"/>
      <c r="AT321" s="274"/>
      <c r="AU321" s="274"/>
      <c r="AV321" s="274"/>
      <c r="AW321" s="274"/>
      <c r="AX321" s="274"/>
      <c r="AY321" s="274"/>
      <c r="AZ321" s="274"/>
      <c r="BA321" s="274"/>
      <c r="BB321" s="274"/>
      <c r="BC321" s="274"/>
    </row>
    <row r="322" spans="1:55" x14ac:dyDescent="0.25">
      <c r="A322" s="261">
        <v>46062</v>
      </c>
      <c r="B322" s="262">
        <v>0.05</v>
      </c>
      <c r="C322" s="263">
        <v>0</v>
      </c>
      <c r="D322" s="262">
        <v>0</v>
      </c>
      <c r="E322" s="263">
        <v>0</v>
      </c>
      <c r="F322" s="262">
        <v>0</v>
      </c>
      <c r="G322" s="263">
        <v>0</v>
      </c>
      <c r="H322" s="262">
        <v>0.1</v>
      </c>
      <c r="I322" s="263">
        <v>0</v>
      </c>
      <c r="J322" s="262">
        <v>0</v>
      </c>
      <c r="K322" s="264">
        <v>0</v>
      </c>
      <c r="L322" s="283"/>
      <c r="M322" s="274"/>
      <c r="N322" s="274"/>
      <c r="O322" s="274"/>
      <c r="P322" s="274"/>
      <c r="Q322" s="274"/>
      <c r="R322" s="274"/>
      <c r="S322" s="274"/>
      <c r="T322" s="274"/>
      <c r="U322" s="274"/>
      <c r="V322" s="274"/>
      <c r="W322" s="274"/>
      <c r="X322" s="274"/>
      <c r="Y322" s="274"/>
      <c r="Z322" s="274"/>
      <c r="AA322" s="274"/>
      <c r="AB322" s="274"/>
      <c r="AC322" s="274"/>
      <c r="AD322" s="274"/>
      <c r="AE322" s="274"/>
      <c r="AF322" s="274"/>
      <c r="AG322" s="274"/>
      <c r="AH322" s="274"/>
      <c r="AI322" s="274"/>
      <c r="AJ322" s="274"/>
      <c r="AK322" s="274"/>
      <c r="AL322" s="274"/>
      <c r="AM322" s="274"/>
      <c r="AN322" s="274"/>
      <c r="AO322" s="274"/>
      <c r="AP322" s="274"/>
      <c r="AQ322" s="274"/>
      <c r="AR322" s="274"/>
      <c r="AS322" s="274"/>
      <c r="AT322" s="274"/>
      <c r="AU322" s="274"/>
      <c r="AV322" s="274"/>
      <c r="AW322" s="274"/>
      <c r="AX322" s="274"/>
      <c r="AY322" s="274"/>
      <c r="AZ322" s="274"/>
      <c r="BA322" s="274"/>
      <c r="BB322" s="274"/>
      <c r="BC322" s="274"/>
    </row>
    <row r="323" spans="1:55" x14ac:dyDescent="0.25">
      <c r="A323" s="261">
        <v>46063</v>
      </c>
      <c r="B323" s="262">
        <v>0.05</v>
      </c>
      <c r="C323" s="263">
        <v>0</v>
      </c>
      <c r="D323" s="262">
        <v>0</v>
      </c>
      <c r="E323" s="263">
        <v>0</v>
      </c>
      <c r="F323" s="262">
        <v>0</v>
      </c>
      <c r="G323" s="263">
        <v>0</v>
      </c>
      <c r="H323" s="262">
        <v>0.1</v>
      </c>
      <c r="I323" s="263">
        <v>0</v>
      </c>
      <c r="J323" s="262">
        <v>0</v>
      </c>
      <c r="K323" s="264">
        <v>0</v>
      </c>
      <c r="L323" s="283"/>
      <c r="M323" s="274"/>
      <c r="N323" s="274"/>
      <c r="O323" s="274"/>
      <c r="P323" s="274"/>
      <c r="Q323" s="274"/>
      <c r="R323" s="274"/>
      <c r="S323" s="274"/>
      <c r="T323" s="274"/>
      <c r="U323" s="274"/>
      <c r="V323" s="274"/>
      <c r="W323" s="274"/>
      <c r="X323" s="274"/>
      <c r="Y323" s="274"/>
      <c r="Z323" s="274"/>
      <c r="AA323" s="274"/>
      <c r="AB323" s="274"/>
      <c r="AC323" s="274"/>
      <c r="AD323" s="274"/>
      <c r="AE323" s="274"/>
      <c r="AF323" s="274"/>
      <c r="AG323" s="274"/>
      <c r="AH323" s="274"/>
      <c r="AI323" s="274"/>
      <c r="AJ323" s="274"/>
      <c r="AK323" s="274"/>
      <c r="AL323" s="274"/>
      <c r="AM323" s="274"/>
      <c r="AN323" s="274"/>
      <c r="AO323" s="274"/>
      <c r="AP323" s="274"/>
      <c r="AQ323" s="274"/>
      <c r="AR323" s="274"/>
      <c r="AS323" s="274"/>
      <c r="AT323" s="274"/>
      <c r="AU323" s="274"/>
      <c r="AV323" s="274"/>
      <c r="AW323" s="274"/>
      <c r="AX323" s="274"/>
      <c r="AY323" s="274"/>
      <c r="AZ323" s="274"/>
      <c r="BA323" s="274"/>
      <c r="BB323" s="274"/>
      <c r="BC323" s="274"/>
    </row>
    <row r="324" spans="1:55" x14ac:dyDescent="0.25">
      <c r="A324" s="261">
        <v>46064</v>
      </c>
      <c r="B324" s="262">
        <v>0.05</v>
      </c>
      <c r="C324" s="263">
        <v>0</v>
      </c>
      <c r="D324" s="262">
        <v>0</v>
      </c>
      <c r="E324" s="263">
        <v>0</v>
      </c>
      <c r="F324" s="262">
        <v>0</v>
      </c>
      <c r="G324" s="263">
        <v>0</v>
      </c>
      <c r="H324" s="262">
        <v>0.1</v>
      </c>
      <c r="I324" s="263">
        <v>0</v>
      </c>
      <c r="J324" s="262">
        <v>0</v>
      </c>
      <c r="K324" s="264">
        <v>0</v>
      </c>
      <c r="L324" s="283"/>
      <c r="M324" s="274"/>
      <c r="N324" s="274"/>
      <c r="O324" s="274"/>
      <c r="P324" s="274"/>
      <c r="Q324" s="274"/>
      <c r="R324" s="274"/>
      <c r="S324" s="274"/>
      <c r="T324" s="274"/>
      <c r="U324" s="274"/>
      <c r="V324" s="274"/>
      <c r="W324" s="274"/>
      <c r="X324" s="274"/>
      <c r="Y324" s="274"/>
      <c r="Z324" s="274"/>
      <c r="AA324" s="274"/>
      <c r="AB324" s="274"/>
      <c r="AC324" s="274"/>
      <c r="AD324" s="274"/>
      <c r="AE324" s="274"/>
      <c r="AF324" s="274"/>
      <c r="AG324" s="274"/>
      <c r="AH324" s="274"/>
      <c r="AI324" s="274"/>
      <c r="AJ324" s="274"/>
      <c r="AK324" s="274"/>
      <c r="AL324" s="274"/>
      <c r="AM324" s="274"/>
      <c r="AN324" s="274"/>
      <c r="AO324" s="274"/>
      <c r="AP324" s="274"/>
      <c r="AQ324" s="274"/>
      <c r="AR324" s="274"/>
      <c r="AS324" s="274"/>
      <c r="AT324" s="274"/>
      <c r="AU324" s="274"/>
      <c r="AV324" s="274"/>
      <c r="AW324" s="274"/>
      <c r="AX324" s="274"/>
      <c r="AY324" s="274"/>
      <c r="AZ324" s="274"/>
      <c r="BA324" s="274"/>
      <c r="BB324" s="274"/>
      <c r="BC324" s="274"/>
    </row>
    <row r="325" spans="1:55" x14ac:dyDescent="0.25">
      <c r="A325" s="261">
        <v>46065</v>
      </c>
      <c r="B325" s="262">
        <v>0.05</v>
      </c>
      <c r="C325" s="263">
        <v>0</v>
      </c>
      <c r="D325" s="262">
        <v>0</v>
      </c>
      <c r="E325" s="263">
        <v>0</v>
      </c>
      <c r="F325" s="262">
        <v>0</v>
      </c>
      <c r="G325" s="263">
        <v>0</v>
      </c>
      <c r="H325" s="262">
        <v>0.1</v>
      </c>
      <c r="I325" s="263">
        <v>0</v>
      </c>
      <c r="J325" s="262">
        <v>0</v>
      </c>
      <c r="K325" s="264">
        <v>0</v>
      </c>
      <c r="L325" s="283"/>
      <c r="M325" s="274"/>
      <c r="N325" s="274"/>
      <c r="O325" s="274"/>
      <c r="P325" s="274"/>
      <c r="Q325" s="274"/>
      <c r="R325" s="274"/>
      <c r="S325" s="274"/>
      <c r="T325" s="274"/>
      <c r="U325" s="274"/>
      <c r="V325" s="274"/>
      <c r="W325" s="274"/>
      <c r="X325" s="274"/>
      <c r="Y325" s="274"/>
      <c r="Z325" s="274"/>
      <c r="AA325" s="274"/>
      <c r="AB325" s="274"/>
      <c r="AC325" s="274"/>
      <c r="AD325" s="274"/>
      <c r="AE325" s="274"/>
      <c r="AF325" s="274"/>
      <c r="AG325" s="274"/>
      <c r="AH325" s="274"/>
      <c r="AI325" s="274"/>
      <c r="AJ325" s="274"/>
      <c r="AK325" s="274"/>
      <c r="AL325" s="274"/>
      <c r="AM325" s="274"/>
      <c r="AN325" s="274"/>
      <c r="AO325" s="274"/>
      <c r="AP325" s="274"/>
      <c r="AQ325" s="274"/>
      <c r="AR325" s="274"/>
      <c r="AS325" s="274"/>
      <c r="AT325" s="274"/>
      <c r="AU325" s="274"/>
      <c r="AV325" s="274"/>
      <c r="AW325" s="274"/>
      <c r="AX325" s="274"/>
      <c r="AY325" s="274"/>
      <c r="AZ325" s="274"/>
      <c r="BA325" s="274"/>
      <c r="BB325" s="274"/>
      <c r="BC325" s="274"/>
    </row>
    <row r="326" spans="1:55" x14ac:dyDescent="0.25">
      <c r="A326" s="261">
        <v>46066</v>
      </c>
      <c r="B326" s="262">
        <v>0.05</v>
      </c>
      <c r="C326" s="263">
        <v>0</v>
      </c>
      <c r="D326" s="262">
        <v>0</v>
      </c>
      <c r="E326" s="263">
        <v>0</v>
      </c>
      <c r="F326" s="262">
        <v>0</v>
      </c>
      <c r="G326" s="263">
        <v>0</v>
      </c>
      <c r="H326" s="262">
        <v>0.1</v>
      </c>
      <c r="I326" s="263">
        <v>0</v>
      </c>
      <c r="J326" s="262">
        <v>0</v>
      </c>
      <c r="K326" s="264">
        <v>0</v>
      </c>
      <c r="L326" s="283"/>
      <c r="M326" s="274"/>
      <c r="N326" s="274"/>
      <c r="O326" s="274"/>
      <c r="P326" s="274"/>
      <c r="Q326" s="274"/>
      <c r="R326" s="274"/>
      <c r="S326" s="274"/>
      <c r="T326" s="274"/>
      <c r="U326" s="274"/>
      <c r="V326" s="274"/>
      <c r="W326" s="274"/>
      <c r="X326" s="274"/>
      <c r="Y326" s="274"/>
      <c r="Z326" s="274"/>
      <c r="AA326" s="274"/>
      <c r="AB326" s="274"/>
      <c r="AC326" s="274"/>
      <c r="AD326" s="274"/>
      <c r="AE326" s="274"/>
      <c r="AF326" s="274"/>
      <c r="AG326" s="274"/>
      <c r="AH326" s="274"/>
      <c r="AI326" s="274"/>
      <c r="AJ326" s="274"/>
      <c r="AK326" s="274"/>
      <c r="AL326" s="274"/>
      <c r="AM326" s="274"/>
      <c r="AN326" s="274"/>
      <c r="AO326" s="274"/>
      <c r="AP326" s="274"/>
      <c r="AQ326" s="274"/>
      <c r="AR326" s="274"/>
      <c r="AS326" s="274"/>
      <c r="AT326" s="274"/>
      <c r="AU326" s="274"/>
      <c r="AV326" s="274"/>
      <c r="AW326" s="274"/>
      <c r="AX326" s="274"/>
      <c r="AY326" s="274"/>
      <c r="AZ326" s="274"/>
      <c r="BA326" s="274"/>
      <c r="BB326" s="274"/>
      <c r="BC326" s="274"/>
    </row>
    <row r="327" spans="1:55" x14ac:dyDescent="0.25">
      <c r="A327" s="261">
        <v>46067</v>
      </c>
      <c r="B327" s="262">
        <v>0.05</v>
      </c>
      <c r="C327" s="263">
        <v>0</v>
      </c>
      <c r="D327" s="262">
        <v>0</v>
      </c>
      <c r="E327" s="263">
        <v>0</v>
      </c>
      <c r="F327" s="262">
        <v>0</v>
      </c>
      <c r="G327" s="263">
        <v>0</v>
      </c>
      <c r="H327" s="262">
        <v>0.1</v>
      </c>
      <c r="I327" s="263">
        <v>0</v>
      </c>
      <c r="J327" s="262">
        <v>0</v>
      </c>
      <c r="K327" s="264">
        <v>0</v>
      </c>
      <c r="L327" s="283"/>
      <c r="M327" s="274"/>
      <c r="N327" s="274"/>
      <c r="O327" s="274"/>
      <c r="P327" s="274"/>
      <c r="Q327" s="274"/>
      <c r="R327" s="274"/>
      <c r="S327" s="274"/>
      <c r="T327" s="274"/>
      <c r="U327" s="274"/>
      <c r="V327" s="274"/>
      <c r="W327" s="274"/>
      <c r="X327" s="274"/>
      <c r="Y327" s="274"/>
      <c r="Z327" s="274"/>
      <c r="AA327" s="274"/>
      <c r="AB327" s="274"/>
      <c r="AC327" s="274"/>
      <c r="AD327" s="274"/>
      <c r="AE327" s="274"/>
      <c r="AF327" s="274"/>
      <c r="AG327" s="274"/>
      <c r="AH327" s="274"/>
      <c r="AI327" s="274"/>
      <c r="AJ327" s="274"/>
      <c r="AK327" s="274"/>
      <c r="AL327" s="274"/>
      <c r="AM327" s="274"/>
      <c r="AN327" s="274"/>
      <c r="AO327" s="274"/>
      <c r="AP327" s="274"/>
      <c r="AQ327" s="274"/>
      <c r="AR327" s="274"/>
      <c r="AS327" s="274"/>
      <c r="AT327" s="274"/>
      <c r="AU327" s="274"/>
      <c r="AV327" s="274"/>
      <c r="AW327" s="274"/>
      <c r="AX327" s="274"/>
      <c r="AY327" s="274"/>
      <c r="AZ327" s="274"/>
      <c r="BA327" s="274"/>
      <c r="BB327" s="274"/>
      <c r="BC327" s="274"/>
    </row>
    <row r="328" spans="1:55" x14ac:dyDescent="0.25">
      <c r="A328" s="261">
        <v>46068</v>
      </c>
      <c r="B328" s="262">
        <v>0.05</v>
      </c>
      <c r="C328" s="263">
        <v>0</v>
      </c>
      <c r="D328" s="262">
        <v>0</v>
      </c>
      <c r="E328" s="263">
        <v>0</v>
      </c>
      <c r="F328" s="262">
        <v>0</v>
      </c>
      <c r="G328" s="263">
        <v>0</v>
      </c>
      <c r="H328" s="262">
        <v>0</v>
      </c>
      <c r="I328" s="263">
        <v>0</v>
      </c>
      <c r="J328" s="262">
        <v>0</v>
      </c>
      <c r="K328" s="264">
        <v>0</v>
      </c>
      <c r="L328" s="283"/>
      <c r="M328" s="274"/>
      <c r="N328" s="274"/>
      <c r="O328" s="274"/>
      <c r="P328" s="274"/>
      <c r="Q328" s="274"/>
      <c r="R328" s="274"/>
      <c r="S328" s="274"/>
      <c r="T328" s="274"/>
      <c r="U328" s="274"/>
      <c r="V328" s="274"/>
      <c r="W328" s="274"/>
      <c r="X328" s="274"/>
      <c r="Y328" s="274"/>
      <c r="Z328" s="274"/>
      <c r="AA328" s="274"/>
      <c r="AB328" s="274"/>
      <c r="AC328" s="274"/>
      <c r="AD328" s="274"/>
      <c r="AE328" s="274"/>
      <c r="AF328" s="274"/>
      <c r="AG328" s="274"/>
      <c r="AH328" s="274"/>
      <c r="AI328" s="274"/>
      <c r="AJ328" s="274"/>
      <c r="AK328" s="274"/>
      <c r="AL328" s="274"/>
      <c r="AM328" s="274"/>
      <c r="AN328" s="274"/>
      <c r="AO328" s="274"/>
      <c r="AP328" s="274"/>
      <c r="AQ328" s="274"/>
      <c r="AR328" s="274"/>
      <c r="AS328" s="274"/>
      <c r="AT328" s="274"/>
      <c r="AU328" s="274"/>
      <c r="AV328" s="274"/>
      <c r="AW328" s="274"/>
      <c r="AX328" s="274"/>
      <c r="AY328" s="274"/>
      <c r="AZ328" s="274"/>
      <c r="BA328" s="274"/>
      <c r="BB328" s="274"/>
      <c r="BC328" s="274"/>
    </row>
    <row r="329" spans="1:55" x14ac:dyDescent="0.25">
      <c r="A329" s="261">
        <v>46069</v>
      </c>
      <c r="B329" s="262">
        <v>0.05</v>
      </c>
      <c r="C329" s="263">
        <v>0</v>
      </c>
      <c r="D329" s="262">
        <v>0</v>
      </c>
      <c r="E329" s="263">
        <v>0</v>
      </c>
      <c r="F329" s="262">
        <v>0</v>
      </c>
      <c r="G329" s="263">
        <v>0</v>
      </c>
      <c r="H329" s="262">
        <v>0</v>
      </c>
      <c r="I329" s="263">
        <v>0</v>
      </c>
      <c r="J329" s="262">
        <v>0</v>
      </c>
      <c r="K329" s="264">
        <v>0</v>
      </c>
      <c r="L329" s="283"/>
      <c r="M329" s="274"/>
      <c r="N329" s="274"/>
      <c r="O329" s="274"/>
      <c r="P329" s="274"/>
      <c r="Q329" s="274"/>
      <c r="R329" s="274"/>
      <c r="S329" s="274"/>
      <c r="T329" s="274"/>
      <c r="U329" s="274"/>
      <c r="V329" s="274"/>
      <c r="W329" s="274"/>
      <c r="X329" s="274"/>
      <c r="Y329" s="274"/>
      <c r="Z329" s="274"/>
      <c r="AA329" s="274"/>
      <c r="AB329" s="274"/>
      <c r="AC329" s="274"/>
      <c r="AD329" s="274"/>
      <c r="AE329" s="274"/>
      <c r="AF329" s="274"/>
      <c r="AG329" s="274"/>
      <c r="AH329" s="274"/>
      <c r="AI329" s="274"/>
      <c r="AJ329" s="274"/>
      <c r="AK329" s="274"/>
      <c r="AL329" s="274"/>
      <c r="AM329" s="274"/>
      <c r="AN329" s="274"/>
      <c r="AO329" s="274"/>
      <c r="AP329" s="274"/>
      <c r="AQ329" s="274"/>
      <c r="AR329" s="274"/>
      <c r="AS329" s="274"/>
      <c r="AT329" s="274"/>
      <c r="AU329" s="274"/>
      <c r="AV329" s="274"/>
      <c r="AW329" s="274"/>
      <c r="AX329" s="274"/>
      <c r="AY329" s="274"/>
      <c r="AZ329" s="274"/>
      <c r="BA329" s="274"/>
      <c r="BB329" s="274"/>
      <c r="BC329" s="274"/>
    </row>
    <row r="330" spans="1:55" x14ac:dyDescent="0.25">
      <c r="A330" s="261">
        <v>46070</v>
      </c>
      <c r="B330" s="262">
        <v>0.05</v>
      </c>
      <c r="C330" s="263">
        <v>0</v>
      </c>
      <c r="D330" s="262">
        <v>0</v>
      </c>
      <c r="E330" s="263">
        <v>0</v>
      </c>
      <c r="F330" s="262">
        <v>0</v>
      </c>
      <c r="G330" s="263">
        <v>0</v>
      </c>
      <c r="H330" s="262">
        <v>0</v>
      </c>
      <c r="I330" s="263">
        <v>0</v>
      </c>
      <c r="J330" s="262">
        <v>0</v>
      </c>
      <c r="K330" s="264">
        <v>0</v>
      </c>
      <c r="L330" s="283"/>
      <c r="M330" s="274"/>
      <c r="N330" s="274"/>
      <c r="O330" s="274"/>
      <c r="P330" s="274"/>
      <c r="Q330" s="274"/>
      <c r="R330" s="274"/>
      <c r="S330" s="274"/>
      <c r="T330" s="274"/>
      <c r="U330" s="274"/>
      <c r="V330" s="274"/>
      <c r="W330" s="274"/>
      <c r="X330" s="274"/>
      <c r="Y330" s="274"/>
      <c r="Z330" s="274"/>
      <c r="AA330" s="274"/>
      <c r="AB330" s="274"/>
      <c r="AC330" s="274"/>
      <c r="AD330" s="274"/>
      <c r="AE330" s="274"/>
      <c r="AF330" s="274"/>
      <c r="AG330" s="274"/>
      <c r="AH330" s="274"/>
      <c r="AI330" s="274"/>
      <c r="AJ330" s="274"/>
      <c r="AK330" s="274"/>
      <c r="AL330" s="274"/>
      <c r="AM330" s="274"/>
      <c r="AN330" s="274"/>
      <c r="AO330" s="274"/>
      <c r="AP330" s="274"/>
      <c r="AQ330" s="274"/>
      <c r="AR330" s="274"/>
      <c r="AS330" s="274"/>
      <c r="AT330" s="274"/>
      <c r="AU330" s="274"/>
      <c r="AV330" s="274"/>
      <c r="AW330" s="274"/>
      <c r="AX330" s="274"/>
      <c r="AY330" s="274"/>
      <c r="AZ330" s="274"/>
      <c r="BA330" s="274"/>
      <c r="BB330" s="274"/>
      <c r="BC330" s="274"/>
    </row>
    <row r="331" spans="1:55" x14ac:dyDescent="0.25">
      <c r="A331" s="261">
        <v>46071</v>
      </c>
      <c r="B331" s="262">
        <v>0.05</v>
      </c>
      <c r="C331" s="263">
        <v>0</v>
      </c>
      <c r="D331" s="262">
        <v>0</v>
      </c>
      <c r="E331" s="263">
        <v>0</v>
      </c>
      <c r="F331" s="262">
        <v>0</v>
      </c>
      <c r="G331" s="263">
        <v>0</v>
      </c>
      <c r="H331" s="262">
        <v>0</v>
      </c>
      <c r="I331" s="263">
        <v>0</v>
      </c>
      <c r="J331" s="262">
        <v>0</v>
      </c>
      <c r="K331" s="264">
        <v>0</v>
      </c>
      <c r="L331" s="283"/>
      <c r="M331" s="274"/>
      <c r="N331" s="274"/>
      <c r="O331" s="274"/>
      <c r="P331" s="274"/>
      <c r="Q331" s="274"/>
      <c r="R331" s="274"/>
      <c r="S331" s="274"/>
      <c r="T331" s="274"/>
      <c r="U331" s="274"/>
      <c r="V331" s="274"/>
      <c r="W331" s="274"/>
      <c r="X331" s="274"/>
      <c r="Y331" s="274"/>
      <c r="Z331" s="274"/>
      <c r="AA331" s="274"/>
      <c r="AB331" s="274"/>
      <c r="AC331" s="274"/>
      <c r="AD331" s="274"/>
      <c r="AE331" s="274"/>
      <c r="AF331" s="274"/>
      <c r="AG331" s="274"/>
      <c r="AH331" s="274"/>
      <c r="AI331" s="274"/>
      <c r="AJ331" s="274"/>
      <c r="AK331" s="274"/>
      <c r="AL331" s="274"/>
      <c r="AM331" s="274"/>
      <c r="AN331" s="274"/>
      <c r="AO331" s="274"/>
      <c r="AP331" s="274"/>
      <c r="AQ331" s="274"/>
      <c r="AR331" s="274"/>
      <c r="AS331" s="274"/>
      <c r="AT331" s="274"/>
      <c r="AU331" s="274"/>
      <c r="AV331" s="274"/>
      <c r="AW331" s="274"/>
      <c r="AX331" s="274"/>
      <c r="AY331" s="274"/>
      <c r="AZ331" s="274"/>
      <c r="BA331" s="274"/>
      <c r="BB331" s="274"/>
      <c r="BC331" s="274"/>
    </row>
    <row r="332" spans="1:55" x14ac:dyDescent="0.25">
      <c r="A332" s="261">
        <v>46072</v>
      </c>
      <c r="B332" s="262">
        <v>0.05</v>
      </c>
      <c r="C332" s="263">
        <v>0</v>
      </c>
      <c r="D332" s="262">
        <v>0</v>
      </c>
      <c r="E332" s="263">
        <v>0</v>
      </c>
      <c r="F332" s="262">
        <v>0</v>
      </c>
      <c r="G332" s="263">
        <v>0</v>
      </c>
      <c r="H332" s="262">
        <v>0</v>
      </c>
      <c r="I332" s="263">
        <v>0</v>
      </c>
      <c r="J332" s="262">
        <v>0</v>
      </c>
      <c r="K332" s="264">
        <v>0</v>
      </c>
      <c r="L332" s="283"/>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c r="AQ332" s="274"/>
      <c r="AR332" s="274"/>
      <c r="AS332" s="274"/>
      <c r="AT332" s="274"/>
      <c r="AU332" s="274"/>
      <c r="AV332" s="274"/>
      <c r="AW332" s="274"/>
      <c r="AX332" s="274"/>
      <c r="AY332" s="274"/>
      <c r="AZ332" s="274"/>
      <c r="BA332" s="274"/>
      <c r="BB332" s="274"/>
      <c r="BC332" s="274"/>
    </row>
    <row r="333" spans="1:55" x14ac:dyDescent="0.25">
      <c r="A333" s="261">
        <v>46073</v>
      </c>
      <c r="B333" s="262">
        <v>0.05</v>
      </c>
      <c r="C333" s="263">
        <v>0</v>
      </c>
      <c r="D333" s="262">
        <v>0</v>
      </c>
      <c r="E333" s="263">
        <v>0</v>
      </c>
      <c r="F333" s="262">
        <v>0</v>
      </c>
      <c r="G333" s="263">
        <v>0</v>
      </c>
      <c r="H333" s="262">
        <v>0</v>
      </c>
      <c r="I333" s="263">
        <v>0</v>
      </c>
      <c r="J333" s="262">
        <v>0</v>
      </c>
      <c r="K333" s="264">
        <v>0</v>
      </c>
      <c r="L333" s="283"/>
      <c r="M333" s="274"/>
      <c r="N333" s="274"/>
      <c r="O333" s="274"/>
      <c r="P333" s="274"/>
      <c r="Q333" s="274"/>
      <c r="R333" s="274"/>
      <c r="S333" s="274"/>
      <c r="T333" s="274"/>
      <c r="U333" s="274"/>
      <c r="V333" s="274"/>
      <c r="W333" s="274"/>
      <c r="X333" s="274"/>
      <c r="Y333" s="274"/>
      <c r="Z333" s="274"/>
      <c r="AA333" s="274"/>
      <c r="AB333" s="274"/>
      <c r="AC333" s="274"/>
      <c r="AD333" s="274"/>
      <c r="AE333" s="274"/>
      <c r="AF333" s="274"/>
      <c r="AG333" s="274"/>
      <c r="AH333" s="274"/>
      <c r="AI333" s="274"/>
      <c r="AJ333" s="274"/>
      <c r="AK333" s="274"/>
      <c r="AL333" s="274"/>
      <c r="AM333" s="274"/>
      <c r="AN333" s="274"/>
      <c r="AO333" s="274"/>
      <c r="AP333" s="274"/>
      <c r="AQ333" s="274"/>
      <c r="AR333" s="274"/>
      <c r="AS333" s="274"/>
      <c r="AT333" s="274"/>
      <c r="AU333" s="274"/>
      <c r="AV333" s="274"/>
      <c r="AW333" s="274"/>
      <c r="AX333" s="274"/>
      <c r="AY333" s="274"/>
      <c r="AZ333" s="274"/>
      <c r="BA333" s="274"/>
      <c r="BB333" s="274"/>
      <c r="BC333" s="274"/>
    </row>
    <row r="334" spans="1:55" x14ac:dyDescent="0.25">
      <c r="A334" s="261">
        <v>46074</v>
      </c>
      <c r="B334" s="262">
        <v>0.05</v>
      </c>
      <c r="C334" s="263">
        <v>0</v>
      </c>
      <c r="D334" s="262">
        <v>0</v>
      </c>
      <c r="E334" s="263">
        <v>0</v>
      </c>
      <c r="F334" s="262">
        <v>0</v>
      </c>
      <c r="G334" s="263">
        <v>0</v>
      </c>
      <c r="H334" s="262">
        <v>0</v>
      </c>
      <c r="I334" s="263">
        <v>0</v>
      </c>
      <c r="J334" s="262">
        <v>0</v>
      </c>
      <c r="K334" s="264">
        <v>0</v>
      </c>
      <c r="L334" s="283"/>
      <c r="M334" s="274"/>
      <c r="N334" s="274"/>
      <c r="O334" s="274"/>
      <c r="P334" s="274"/>
      <c r="Q334" s="274"/>
      <c r="R334" s="274"/>
      <c r="S334" s="274"/>
      <c r="T334" s="274"/>
      <c r="U334" s="274"/>
      <c r="V334" s="274"/>
      <c r="W334" s="274"/>
      <c r="X334" s="274"/>
      <c r="Y334" s="274"/>
      <c r="Z334" s="274"/>
      <c r="AA334" s="274"/>
      <c r="AB334" s="274"/>
      <c r="AC334" s="274"/>
      <c r="AD334" s="274"/>
      <c r="AE334" s="274"/>
      <c r="AF334" s="274"/>
      <c r="AG334" s="274"/>
      <c r="AH334" s="274"/>
      <c r="AI334" s="274"/>
      <c r="AJ334" s="274"/>
      <c r="AK334" s="274"/>
      <c r="AL334" s="274"/>
      <c r="AM334" s="274"/>
      <c r="AN334" s="274"/>
      <c r="AO334" s="274"/>
      <c r="AP334" s="274"/>
      <c r="AQ334" s="274"/>
      <c r="AR334" s="274"/>
      <c r="AS334" s="274"/>
      <c r="AT334" s="274"/>
      <c r="AU334" s="274"/>
      <c r="AV334" s="274"/>
      <c r="AW334" s="274"/>
      <c r="AX334" s="274"/>
      <c r="AY334" s="274"/>
      <c r="AZ334" s="274"/>
      <c r="BA334" s="274"/>
      <c r="BB334" s="274"/>
      <c r="BC334" s="274"/>
    </row>
    <row r="335" spans="1:55" x14ac:dyDescent="0.25">
      <c r="A335" s="261">
        <v>46075</v>
      </c>
      <c r="B335" s="262">
        <v>0.05</v>
      </c>
      <c r="C335" s="263">
        <v>0</v>
      </c>
      <c r="D335" s="262">
        <v>0</v>
      </c>
      <c r="E335" s="263">
        <v>0</v>
      </c>
      <c r="F335" s="262">
        <v>0</v>
      </c>
      <c r="G335" s="263">
        <v>0</v>
      </c>
      <c r="H335" s="262">
        <v>0</v>
      </c>
      <c r="I335" s="263">
        <v>0</v>
      </c>
      <c r="J335" s="262">
        <v>0</v>
      </c>
      <c r="K335" s="264">
        <v>0</v>
      </c>
      <c r="L335" s="283"/>
      <c r="M335" s="274"/>
      <c r="N335" s="274"/>
      <c r="O335" s="274"/>
      <c r="P335" s="274"/>
      <c r="Q335" s="274"/>
      <c r="R335" s="274"/>
      <c r="S335" s="274"/>
      <c r="T335" s="274"/>
      <c r="U335" s="274"/>
      <c r="V335" s="274"/>
      <c r="W335" s="274"/>
      <c r="X335" s="274"/>
      <c r="Y335" s="274"/>
      <c r="Z335" s="274"/>
      <c r="AA335" s="274"/>
      <c r="AB335" s="274"/>
      <c r="AC335" s="274"/>
      <c r="AD335" s="274"/>
      <c r="AE335" s="274"/>
      <c r="AF335" s="274"/>
      <c r="AG335" s="274"/>
      <c r="AH335" s="274"/>
      <c r="AI335" s="274"/>
      <c r="AJ335" s="274"/>
      <c r="AK335" s="274"/>
      <c r="AL335" s="274"/>
      <c r="AM335" s="274"/>
      <c r="AN335" s="274"/>
      <c r="AO335" s="274"/>
      <c r="AP335" s="274"/>
      <c r="AQ335" s="274"/>
      <c r="AR335" s="274"/>
      <c r="AS335" s="274"/>
      <c r="AT335" s="274"/>
      <c r="AU335" s="274"/>
      <c r="AV335" s="274"/>
      <c r="AW335" s="274"/>
      <c r="AX335" s="274"/>
      <c r="AY335" s="274"/>
      <c r="AZ335" s="274"/>
      <c r="BA335" s="274"/>
      <c r="BB335" s="274"/>
      <c r="BC335" s="274"/>
    </row>
    <row r="336" spans="1:55" x14ac:dyDescent="0.25">
      <c r="A336" s="261">
        <v>46076</v>
      </c>
      <c r="B336" s="262">
        <v>0.05</v>
      </c>
      <c r="C336" s="263">
        <v>0</v>
      </c>
      <c r="D336" s="262">
        <v>0</v>
      </c>
      <c r="E336" s="263">
        <v>0</v>
      </c>
      <c r="F336" s="262">
        <v>0</v>
      </c>
      <c r="G336" s="263">
        <v>0</v>
      </c>
      <c r="H336" s="262">
        <v>0</v>
      </c>
      <c r="I336" s="263">
        <v>0</v>
      </c>
      <c r="J336" s="262">
        <v>0</v>
      </c>
      <c r="K336" s="264">
        <v>0</v>
      </c>
      <c r="L336" s="283"/>
      <c r="M336" s="274"/>
      <c r="N336" s="274"/>
      <c r="O336" s="274"/>
      <c r="P336" s="274"/>
      <c r="Q336" s="274"/>
      <c r="R336" s="274"/>
      <c r="S336" s="274"/>
      <c r="T336" s="274"/>
      <c r="U336" s="274"/>
      <c r="V336" s="274"/>
      <c r="W336" s="274"/>
      <c r="X336" s="274"/>
      <c r="Y336" s="274"/>
      <c r="Z336" s="274"/>
      <c r="AA336" s="274"/>
      <c r="AB336" s="274"/>
      <c r="AC336" s="274"/>
      <c r="AD336" s="274"/>
      <c r="AE336" s="274"/>
      <c r="AF336" s="274"/>
      <c r="AG336" s="274"/>
      <c r="AH336" s="274"/>
      <c r="AI336" s="274"/>
      <c r="AJ336" s="274"/>
      <c r="AK336" s="274"/>
      <c r="AL336" s="274"/>
      <c r="AM336" s="274"/>
      <c r="AN336" s="274"/>
      <c r="AO336" s="274"/>
      <c r="AP336" s="274"/>
      <c r="AQ336" s="274"/>
      <c r="AR336" s="274"/>
      <c r="AS336" s="274"/>
      <c r="AT336" s="274"/>
      <c r="AU336" s="274"/>
      <c r="AV336" s="274"/>
      <c r="AW336" s="274"/>
      <c r="AX336" s="274"/>
      <c r="AY336" s="274"/>
      <c r="AZ336" s="274"/>
      <c r="BA336" s="274"/>
      <c r="BB336" s="274"/>
      <c r="BC336" s="274"/>
    </row>
    <row r="337" spans="1:55" x14ac:dyDescent="0.25">
      <c r="A337" s="261">
        <v>46077</v>
      </c>
      <c r="B337" s="262">
        <v>0.05</v>
      </c>
      <c r="C337" s="263">
        <v>0</v>
      </c>
      <c r="D337" s="262">
        <v>0</v>
      </c>
      <c r="E337" s="263">
        <v>0</v>
      </c>
      <c r="F337" s="262">
        <v>0</v>
      </c>
      <c r="G337" s="263">
        <v>0</v>
      </c>
      <c r="H337" s="262">
        <v>0</v>
      </c>
      <c r="I337" s="263">
        <v>0</v>
      </c>
      <c r="J337" s="262">
        <v>0</v>
      </c>
      <c r="K337" s="264">
        <v>0</v>
      </c>
      <c r="L337" s="283"/>
      <c r="M337" s="274"/>
      <c r="N337" s="274"/>
      <c r="O337" s="274"/>
      <c r="P337" s="274"/>
      <c r="Q337" s="274"/>
      <c r="R337" s="274"/>
      <c r="S337" s="274"/>
      <c r="T337" s="274"/>
      <c r="U337" s="274"/>
      <c r="V337" s="274"/>
      <c r="W337" s="274"/>
      <c r="X337" s="274"/>
      <c r="Y337" s="274"/>
      <c r="Z337" s="274"/>
      <c r="AA337" s="274"/>
      <c r="AB337" s="274"/>
      <c r="AC337" s="274"/>
      <c r="AD337" s="274"/>
      <c r="AE337" s="274"/>
      <c r="AF337" s="274"/>
      <c r="AG337" s="274"/>
      <c r="AH337" s="274"/>
      <c r="AI337" s="274"/>
      <c r="AJ337" s="274"/>
      <c r="AK337" s="274"/>
      <c r="AL337" s="274"/>
      <c r="AM337" s="274"/>
      <c r="AN337" s="274"/>
      <c r="AO337" s="274"/>
      <c r="AP337" s="274"/>
      <c r="AQ337" s="274"/>
      <c r="AR337" s="274"/>
      <c r="AS337" s="274"/>
      <c r="AT337" s="274"/>
      <c r="AU337" s="274"/>
      <c r="AV337" s="274"/>
      <c r="AW337" s="274"/>
      <c r="AX337" s="274"/>
      <c r="AY337" s="274"/>
      <c r="AZ337" s="274"/>
      <c r="BA337" s="274"/>
      <c r="BB337" s="274"/>
      <c r="BC337" s="274"/>
    </row>
    <row r="338" spans="1:55" x14ac:dyDescent="0.25">
      <c r="A338" s="261">
        <v>46078</v>
      </c>
      <c r="B338" s="262">
        <v>0.05</v>
      </c>
      <c r="C338" s="263">
        <v>0</v>
      </c>
      <c r="D338" s="262">
        <v>0</v>
      </c>
      <c r="E338" s="263">
        <v>0</v>
      </c>
      <c r="F338" s="262">
        <v>0</v>
      </c>
      <c r="G338" s="263">
        <v>0</v>
      </c>
      <c r="H338" s="262">
        <v>0</v>
      </c>
      <c r="I338" s="263">
        <v>0</v>
      </c>
      <c r="J338" s="262">
        <v>0</v>
      </c>
      <c r="K338" s="264">
        <v>0</v>
      </c>
      <c r="L338" s="283"/>
      <c r="M338" s="274"/>
      <c r="N338" s="274"/>
      <c r="O338" s="274"/>
      <c r="P338" s="274"/>
      <c r="Q338" s="274"/>
      <c r="R338" s="274"/>
      <c r="S338" s="274"/>
      <c r="T338" s="274"/>
      <c r="U338" s="274"/>
      <c r="V338" s="274"/>
      <c r="W338" s="274"/>
      <c r="X338" s="274"/>
      <c r="Y338" s="274"/>
      <c r="Z338" s="274"/>
      <c r="AA338" s="274"/>
      <c r="AB338" s="274"/>
      <c r="AC338" s="274"/>
      <c r="AD338" s="274"/>
      <c r="AE338" s="274"/>
      <c r="AF338" s="274"/>
      <c r="AG338" s="274"/>
      <c r="AH338" s="274"/>
      <c r="AI338" s="274"/>
      <c r="AJ338" s="274"/>
      <c r="AK338" s="274"/>
      <c r="AL338" s="274"/>
      <c r="AM338" s="274"/>
      <c r="AN338" s="274"/>
      <c r="AO338" s="274"/>
      <c r="AP338" s="274"/>
      <c r="AQ338" s="274"/>
      <c r="AR338" s="274"/>
      <c r="AS338" s="274"/>
      <c r="AT338" s="274"/>
      <c r="AU338" s="274"/>
      <c r="AV338" s="274"/>
      <c r="AW338" s="274"/>
      <c r="AX338" s="274"/>
      <c r="AY338" s="274"/>
      <c r="AZ338" s="274"/>
      <c r="BA338" s="274"/>
      <c r="BB338" s="274"/>
      <c r="BC338" s="274"/>
    </row>
    <row r="339" spans="1:55" x14ac:dyDescent="0.25">
      <c r="A339" s="261">
        <v>46079</v>
      </c>
      <c r="B339" s="262">
        <v>0.05</v>
      </c>
      <c r="C339" s="263">
        <v>0</v>
      </c>
      <c r="D339" s="262">
        <v>0</v>
      </c>
      <c r="E339" s="263">
        <v>0</v>
      </c>
      <c r="F339" s="262">
        <v>0</v>
      </c>
      <c r="G339" s="263">
        <v>0</v>
      </c>
      <c r="H339" s="262">
        <v>0</v>
      </c>
      <c r="I339" s="263">
        <v>0</v>
      </c>
      <c r="J339" s="262">
        <v>0</v>
      </c>
      <c r="K339" s="264">
        <v>0</v>
      </c>
      <c r="L339" s="283"/>
      <c r="M339" s="274"/>
      <c r="N339" s="274"/>
      <c r="O339" s="274"/>
      <c r="P339" s="274"/>
      <c r="Q339" s="274"/>
      <c r="R339" s="274"/>
      <c r="S339" s="274"/>
      <c r="T339" s="274"/>
      <c r="U339" s="274"/>
      <c r="V339" s="274"/>
      <c r="W339" s="274"/>
      <c r="X339" s="274"/>
      <c r="Y339" s="274"/>
      <c r="Z339" s="274"/>
      <c r="AA339" s="274"/>
      <c r="AB339" s="274"/>
      <c r="AC339" s="274"/>
      <c r="AD339" s="274"/>
      <c r="AE339" s="274"/>
      <c r="AF339" s="274"/>
      <c r="AG339" s="274"/>
      <c r="AH339" s="274"/>
      <c r="AI339" s="274"/>
      <c r="AJ339" s="274"/>
      <c r="AK339" s="274"/>
      <c r="AL339" s="274"/>
      <c r="AM339" s="274"/>
      <c r="AN339" s="274"/>
      <c r="AO339" s="274"/>
      <c r="AP339" s="274"/>
      <c r="AQ339" s="274"/>
      <c r="AR339" s="274"/>
      <c r="AS339" s="274"/>
      <c r="AT339" s="274"/>
      <c r="AU339" s="274"/>
      <c r="AV339" s="274"/>
      <c r="AW339" s="274"/>
      <c r="AX339" s="274"/>
      <c r="AY339" s="274"/>
      <c r="AZ339" s="274"/>
      <c r="BA339" s="274"/>
      <c r="BB339" s="274"/>
      <c r="BC339" s="274"/>
    </row>
    <row r="340" spans="1:55" x14ac:dyDescent="0.25">
      <c r="A340" s="261">
        <v>46080</v>
      </c>
      <c r="B340" s="262">
        <v>0.05</v>
      </c>
      <c r="C340" s="263">
        <v>0</v>
      </c>
      <c r="D340" s="262">
        <v>0</v>
      </c>
      <c r="E340" s="263">
        <v>0</v>
      </c>
      <c r="F340" s="262">
        <v>0</v>
      </c>
      <c r="G340" s="263">
        <v>0</v>
      </c>
      <c r="H340" s="262">
        <v>0</v>
      </c>
      <c r="I340" s="263">
        <v>0</v>
      </c>
      <c r="J340" s="262">
        <v>0</v>
      </c>
      <c r="K340" s="264">
        <v>0</v>
      </c>
      <c r="L340" s="283"/>
      <c r="M340" s="274"/>
      <c r="N340" s="274"/>
      <c r="O340" s="274"/>
      <c r="P340" s="274"/>
      <c r="Q340" s="274"/>
      <c r="R340" s="274"/>
      <c r="S340" s="274"/>
      <c r="T340" s="274"/>
      <c r="U340" s="274"/>
      <c r="V340" s="274"/>
      <c r="W340" s="274"/>
      <c r="X340" s="274"/>
      <c r="Y340" s="274"/>
      <c r="Z340" s="274"/>
      <c r="AA340" s="274"/>
      <c r="AB340" s="274"/>
      <c r="AC340" s="274"/>
      <c r="AD340" s="274"/>
      <c r="AE340" s="274"/>
      <c r="AF340" s="274"/>
      <c r="AG340" s="274"/>
      <c r="AH340" s="274"/>
      <c r="AI340" s="274"/>
      <c r="AJ340" s="274"/>
      <c r="AK340" s="274"/>
      <c r="AL340" s="274"/>
      <c r="AM340" s="274"/>
      <c r="AN340" s="274"/>
      <c r="AO340" s="274"/>
      <c r="AP340" s="274"/>
      <c r="AQ340" s="274"/>
      <c r="AR340" s="274"/>
      <c r="AS340" s="274"/>
      <c r="AT340" s="274"/>
      <c r="AU340" s="274"/>
      <c r="AV340" s="274"/>
      <c r="AW340" s="274"/>
      <c r="AX340" s="274"/>
      <c r="AY340" s="274"/>
      <c r="AZ340" s="274"/>
      <c r="BA340" s="274"/>
      <c r="BB340" s="274"/>
      <c r="BC340" s="274"/>
    </row>
    <row r="341" spans="1:55" ht="13" thickBot="1" x14ac:dyDescent="0.3">
      <c r="A341" s="261">
        <v>46081</v>
      </c>
      <c r="B341" s="265">
        <v>0.05</v>
      </c>
      <c r="C341" s="266">
        <v>0</v>
      </c>
      <c r="D341" s="265">
        <v>0</v>
      </c>
      <c r="E341" s="266">
        <v>0</v>
      </c>
      <c r="F341" s="265">
        <v>0</v>
      </c>
      <c r="G341" s="266">
        <v>0</v>
      </c>
      <c r="H341" s="265">
        <v>0</v>
      </c>
      <c r="I341" s="266">
        <v>0</v>
      </c>
      <c r="J341" s="265">
        <v>0</v>
      </c>
      <c r="K341" s="267">
        <v>0</v>
      </c>
      <c r="L341" s="283"/>
      <c r="M341" s="274"/>
      <c r="N341" s="274"/>
      <c r="O341" s="274"/>
      <c r="P341" s="274"/>
      <c r="Q341" s="274"/>
      <c r="R341" s="274"/>
      <c r="S341" s="274"/>
      <c r="T341" s="274"/>
      <c r="U341" s="274"/>
      <c r="V341" s="274"/>
      <c r="W341" s="274"/>
      <c r="X341" s="274"/>
      <c r="Y341" s="274"/>
      <c r="Z341" s="274"/>
      <c r="AA341" s="274"/>
      <c r="AB341" s="274"/>
      <c r="AC341" s="274"/>
      <c r="AD341" s="274"/>
      <c r="AE341" s="274"/>
      <c r="AF341" s="274"/>
      <c r="AG341" s="274"/>
      <c r="AH341" s="274"/>
      <c r="AI341" s="274"/>
      <c r="AJ341" s="274"/>
      <c r="AK341" s="274"/>
      <c r="AL341" s="274"/>
      <c r="AM341" s="274"/>
      <c r="AN341" s="274"/>
      <c r="AO341" s="274"/>
      <c r="AP341" s="274"/>
      <c r="AQ341" s="274"/>
      <c r="AR341" s="274"/>
      <c r="AS341" s="274"/>
      <c r="AT341" s="274"/>
      <c r="AU341" s="274"/>
      <c r="AV341" s="274"/>
      <c r="AW341" s="274"/>
      <c r="AX341" s="274"/>
      <c r="AY341" s="274"/>
      <c r="AZ341" s="274"/>
      <c r="BA341" s="274"/>
      <c r="BB341" s="274"/>
      <c r="BC341" s="274"/>
    </row>
    <row r="342" spans="1:55" x14ac:dyDescent="0.25">
      <c r="A342" s="261">
        <v>46082</v>
      </c>
      <c r="B342" s="262">
        <v>0.05</v>
      </c>
      <c r="C342" s="263">
        <v>0</v>
      </c>
      <c r="D342" s="262">
        <v>0</v>
      </c>
      <c r="E342" s="263">
        <v>0</v>
      </c>
      <c r="F342" s="262">
        <v>0</v>
      </c>
      <c r="G342" s="263">
        <v>0</v>
      </c>
      <c r="H342" s="262">
        <v>0</v>
      </c>
      <c r="I342" s="263">
        <v>0</v>
      </c>
      <c r="J342" s="262">
        <v>0</v>
      </c>
      <c r="K342" s="264">
        <v>0</v>
      </c>
      <c r="L342" s="283"/>
      <c r="M342" s="274"/>
      <c r="N342" s="274"/>
      <c r="O342" s="274"/>
      <c r="P342" s="274"/>
      <c r="Q342" s="274"/>
      <c r="R342" s="274"/>
      <c r="S342" s="274"/>
      <c r="T342" s="274"/>
      <c r="U342" s="274"/>
      <c r="V342" s="274"/>
      <c r="W342" s="274"/>
      <c r="X342" s="274"/>
      <c r="Y342" s="274"/>
      <c r="Z342" s="274"/>
      <c r="AA342" s="274"/>
      <c r="AB342" s="274"/>
      <c r="AC342" s="274"/>
      <c r="AD342" s="274"/>
      <c r="AE342" s="274"/>
      <c r="AF342" s="274"/>
      <c r="AG342" s="274"/>
      <c r="AH342" s="274"/>
      <c r="AI342" s="274"/>
      <c r="AJ342" s="274"/>
      <c r="AK342" s="274"/>
      <c r="AL342" s="274"/>
      <c r="AM342" s="274"/>
      <c r="AN342" s="274"/>
      <c r="AO342" s="274"/>
      <c r="AP342" s="274"/>
      <c r="AQ342" s="274"/>
      <c r="AR342" s="274"/>
      <c r="AS342" s="274"/>
      <c r="AT342" s="274"/>
      <c r="AU342" s="274"/>
      <c r="AV342" s="274"/>
      <c r="AW342" s="274"/>
      <c r="AX342" s="274"/>
      <c r="AY342" s="274"/>
      <c r="AZ342" s="274"/>
      <c r="BA342" s="274"/>
      <c r="BB342" s="274"/>
      <c r="BC342" s="274"/>
    </row>
    <row r="343" spans="1:55" x14ac:dyDescent="0.25">
      <c r="A343" s="261">
        <v>46083</v>
      </c>
      <c r="B343" s="262">
        <v>0.05</v>
      </c>
      <c r="C343" s="263">
        <v>0</v>
      </c>
      <c r="D343" s="262">
        <v>0</v>
      </c>
      <c r="E343" s="263">
        <v>0</v>
      </c>
      <c r="F343" s="262">
        <v>0</v>
      </c>
      <c r="G343" s="263">
        <v>0</v>
      </c>
      <c r="H343" s="262">
        <v>0</v>
      </c>
      <c r="I343" s="263">
        <v>0</v>
      </c>
      <c r="J343" s="262">
        <v>0</v>
      </c>
      <c r="K343" s="264">
        <v>0</v>
      </c>
      <c r="L343" s="283"/>
      <c r="M343" s="274"/>
      <c r="N343" s="274"/>
      <c r="O343" s="274"/>
      <c r="P343" s="274"/>
      <c r="Q343" s="274"/>
      <c r="R343" s="274"/>
      <c r="S343" s="274"/>
      <c r="T343" s="274"/>
      <c r="U343" s="274"/>
      <c r="V343" s="274"/>
      <c r="W343" s="274"/>
      <c r="X343" s="274"/>
      <c r="Y343" s="274"/>
      <c r="Z343" s="274"/>
      <c r="AA343" s="274"/>
      <c r="AB343" s="274"/>
      <c r="AC343" s="274"/>
      <c r="AD343" s="274"/>
      <c r="AE343" s="274"/>
      <c r="AF343" s="274"/>
      <c r="AG343" s="274"/>
      <c r="AH343" s="274"/>
      <c r="AI343" s="274"/>
      <c r="AJ343" s="274"/>
      <c r="AK343" s="274"/>
      <c r="AL343" s="274"/>
      <c r="AM343" s="274"/>
      <c r="AN343" s="274"/>
      <c r="AO343" s="274"/>
      <c r="AP343" s="274"/>
      <c r="AQ343" s="274"/>
      <c r="AR343" s="274"/>
      <c r="AS343" s="274"/>
      <c r="AT343" s="274"/>
      <c r="AU343" s="274"/>
      <c r="AV343" s="274"/>
      <c r="AW343" s="274"/>
      <c r="AX343" s="274"/>
      <c r="AY343" s="274"/>
      <c r="AZ343" s="274"/>
      <c r="BA343" s="274"/>
      <c r="BB343" s="274"/>
      <c r="BC343" s="274"/>
    </row>
    <row r="344" spans="1:55" x14ac:dyDescent="0.25">
      <c r="A344" s="261">
        <v>46084</v>
      </c>
      <c r="B344" s="262">
        <v>0.05</v>
      </c>
      <c r="C344" s="263">
        <v>0</v>
      </c>
      <c r="D344" s="262">
        <v>0</v>
      </c>
      <c r="E344" s="263">
        <v>0</v>
      </c>
      <c r="F344" s="262">
        <v>0</v>
      </c>
      <c r="G344" s="263">
        <v>0</v>
      </c>
      <c r="H344" s="262">
        <v>0</v>
      </c>
      <c r="I344" s="263">
        <v>0</v>
      </c>
      <c r="J344" s="262">
        <v>0</v>
      </c>
      <c r="K344" s="264">
        <v>0</v>
      </c>
      <c r="L344" s="283"/>
      <c r="M344" s="274"/>
      <c r="N344" s="274"/>
      <c r="O344" s="274"/>
      <c r="P344" s="274"/>
      <c r="Q344" s="274"/>
      <c r="R344" s="274"/>
      <c r="S344" s="274"/>
      <c r="T344" s="274"/>
      <c r="U344" s="274"/>
      <c r="V344" s="274"/>
      <c r="W344" s="274"/>
      <c r="X344" s="274"/>
      <c r="Y344" s="274"/>
      <c r="Z344" s="274"/>
      <c r="AA344" s="274"/>
      <c r="AB344" s="274"/>
      <c r="AC344" s="274"/>
      <c r="AD344" s="274"/>
      <c r="AE344" s="274"/>
      <c r="AF344" s="274"/>
      <c r="AG344" s="274"/>
      <c r="AH344" s="274"/>
      <c r="AI344" s="274"/>
      <c r="AJ344" s="274"/>
      <c r="AK344" s="274"/>
      <c r="AL344" s="274"/>
      <c r="AM344" s="274"/>
      <c r="AN344" s="274"/>
      <c r="AO344" s="274"/>
      <c r="AP344" s="274"/>
      <c r="AQ344" s="274"/>
      <c r="AR344" s="274"/>
      <c r="AS344" s="274"/>
      <c r="AT344" s="274"/>
      <c r="AU344" s="274"/>
      <c r="AV344" s="274"/>
      <c r="AW344" s="274"/>
      <c r="AX344" s="274"/>
      <c r="AY344" s="274"/>
      <c r="AZ344" s="274"/>
      <c r="BA344" s="274"/>
      <c r="BB344" s="274"/>
      <c r="BC344" s="274"/>
    </row>
    <row r="345" spans="1:55" x14ac:dyDescent="0.25">
      <c r="A345" s="261">
        <v>46085</v>
      </c>
      <c r="B345" s="262">
        <v>0.05</v>
      </c>
      <c r="C345" s="263">
        <v>0</v>
      </c>
      <c r="D345" s="262">
        <v>0</v>
      </c>
      <c r="E345" s="263">
        <v>0</v>
      </c>
      <c r="F345" s="262">
        <v>0</v>
      </c>
      <c r="G345" s="263">
        <v>0</v>
      </c>
      <c r="H345" s="262">
        <v>0</v>
      </c>
      <c r="I345" s="263">
        <v>0</v>
      </c>
      <c r="J345" s="262">
        <v>0</v>
      </c>
      <c r="K345" s="264">
        <v>0</v>
      </c>
      <c r="L345" s="283"/>
      <c r="M345" s="274"/>
      <c r="N345" s="274"/>
      <c r="O345" s="274"/>
      <c r="P345" s="274"/>
      <c r="Q345" s="274"/>
      <c r="R345" s="274"/>
      <c r="S345" s="274"/>
      <c r="T345" s="274"/>
      <c r="U345" s="274"/>
      <c r="V345" s="274"/>
      <c r="W345" s="274"/>
      <c r="X345" s="274"/>
      <c r="Y345" s="274"/>
      <c r="Z345" s="274"/>
      <c r="AA345" s="274"/>
      <c r="AB345" s="274"/>
      <c r="AC345" s="274"/>
      <c r="AD345" s="274"/>
      <c r="AE345" s="274"/>
      <c r="AF345" s="274"/>
      <c r="AG345" s="274"/>
      <c r="AH345" s="274"/>
      <c r="AI345" s="274"/>
      <c r="AJ345" s="274"/>
      <c r="AK345" s="274"/>
      <c r="AL345" s="274"/>
      <c r="AM345" s="274"/>
      <c r="AN345" s="274"/>
      <c r="AO345" s="274"/>
      <c r="AP345" s="274"/>
      <c r="AQ345" s="274"/>
      <c r="AR345" s="274"/>
      <c r="AS345" s="274"/>
      <c r="AT345" s="274"/>
      <c r="AU345" s="274"/>
      <c r="AV345" s="274"/>
      <c r="AW345" s="274"/>
      <c r="AX345" s="274"/>
      <c r="AY345" s="274"/>
      <c r="AZ345" s="274"/>
      <c r="BA345" s="274"/>
      <c r="BB345" s="274"/>
      <c r="BC345" s="274"/>
    </row>
    <row r="346" spans="1:55" x14ac:dyDescent="0.25">
      <c r="A346" s="261">
        <v>46086</v>
      </c>
      <c r="B346" s="262">
        <v>0.05</v>
      </c>
      <c r="C346" s="263">
        <v>0</v>
      </c>
      <c r="D346" s="262">
        <v>0</v>
      </c>
      <c r="E346" s="263">
        <v>0</v>
      </c>
      <c r="F346" s="262">
        <v>0</v>
      </c>
      <c r="G346" s="263">
        <v>0</v>
      </c>
      <c r="H346" s="262">
        <v>0</v>
      </c>
      <c r="I346" s="263">
        <v>0</v>
      </c>
      <c r="J346" s="262">
        <v>0</v>
      </c>
      <c r="K346" s="264">
        <v>0</v>
      </c>
      <c r="L346" s="283"/>
      <c r="M346" s="274"/>
      <c r="N346" s="274"/>
      <c r="O346" s="274"/>
      <c r="P346" s="274"/>
      <c r="Q346" s="274"/>
      <c r="R346" s="274"/>
      <c r="S346" s="274"/>
      <c r="T346" s="274"/>
      <c r="U346" s="274"/>
      <c r="V346" s="274"/>
      <c r="W346" s="274"/>
      <c r="X346" s="274"/>
      <c r="Y346" s="274"/>
      <c r="Z346" s="274"/>
      <c r="AA346" s="274"/>
      <c r="AB346" s="274"/>
      <c r="AC346" s="274"/>
      <c r="AD346" s="274"/>
      <c r="AE346" s="274"/>
      <c r="AF346" s="274"/>
      <c r="AG346" s="274"/>
      <c r="AH346" s="274"/>
      <c r="AI346" s="274"/>
      <c r="AJ346" s="274"/>
      <c r="AK346" s="274"/>
      <c r="AL346" s="274"/>
      <c r="AM346" s="274"/>
      <c r="AN346" s="274"/>
      <c r="AO346" s="274"/>
      <c r="AP346" s="274"/>
      <c r="AQ346" s="274"/>
      <c r="AR346" s="274"/>
      <c r="AS346" s="274"/>
      <c r="AT346" s="274"/>
      <c r="AU346" s="274"/>
      <c r="AV346" s="274"/>
      <c r="AW346" s="274"/>
      <c r="AX346" s="274"/>
      <c r="AY346" s="274"/>
      <c r="AZ346" s="274"/>
      <c r="BA346" s="274"/>
      <c r="BB346" s="274"/>
      <c r="BC346" s="274"/>
    </row>
    <row r="347" spans="1:55" x14ac:dyDescent="0.25">
      <c r="A347" s="261">
        <v>46087</v>
      </c>
      <c r="B347" s="262">
        <v>0.05</v>
      </c>
      <c r="C347" s="263">
        <v>0</v>
      </c>
      <c r="D347" s="262">
        <v>0</v>
      </c>
      <c r="E347" s="263">
        <v>0</v>
      </c>
      <c r="F347" s="262">
        <v>0</v>
      </c>
      <c r="G347" s="263">
        <v>0</v>
      </c>
      <c r="H347" s="262">
        <v>0</v>
      </c>
      <c r="I347" s="263">
        <v>0</v>
      </c>
      <c r="J347" s="262">
        <v>0</v>
      </c>
      <c r="K347" s="264">
        <v>0</v>
      </c>
      <c r="L347" s="283"/>
      <c r="M347" s="274"/>
      <c r="N347" s="274"/>
      <c r="O347" s="274"/>
      <c r="P347" s="274"/>
      <c r="Q347" s="274"/>
      <c r="R347" s="274"/>
      <c r="S347" s="274"/>
      <c r="T347" s="274"/>
      <c r="U347" s="274"/>
      <c r="V347" s="274"/>
      <c r="W347" s="274"/>
      <c r="X347" s="274"/>
      <c r="Y347" s="274"/>
      <c r="Z347" s="274"/>
      <c r="AA347" s="274"/>
      <c r="AB347" s="274"/>
      <c r="AC347" s="274"/>
      <c r="AD347" s="274"/>
      <c r="AE347" s="274"/>
      <c r="AF347" s="274"/>
      <c r="AG347" s="274"/>
      <c r="AH347" s="274"/>
      <c r="AI347" s="274"/>
      <c r="AJ347" s="274"/>
      <c r="AK347" s="274"/>
      <c r="AL347" s="274"/>
      <c r="AM347" s="274"/>
      <c r="AN347" s="274"/>
      <c r="AO347" s="274"/>
      <c r="AP347" s="274"/>
      <c r="AQ347" s="274"/>
      <c r="AR347" s="274"/>
      <c r="AS347" s="274"/>
      <c r="AT347" s="274"/>
      <c r="AU347" s="274"/>
      <c r="AV347" s="274"/>
      <c r="AW347" s="274"/>
      <c r="AX347" s="274"/>
      <c r="AY347" s="274"/>
      <c r="AZ347" s="274"/>
      <c r="BA347" s="274"/>
      <c r="BB347" s="274"/>
      <c r="BC347" s="274"/>
    </row>
    <row r="348" spans="1:55" x14ac:dyDescent="0.25">
      <c r="A348" s="261">
        <v>46088</v>
      </c>
      <c r="B348" s="262">
        <v>0.05</v>
      </c>
      <c r="C348" s="263">
        <v>0</v>
      </c>
      <c r="D348" s="262">
        <v>0</v>
      </c>
      <c r="E348" s="263">
        <v>0</v>
      </c>
      <c r="F348" s="262">
        <v>0</v>
      </c>
      <c r="G348" s="263">
        <v>0</v>
      </c>
      <c r="H348" s="262">
        <v>0</v>
      </c>
      <c r="I348" s="263">
        <v>0</v>
      </c>
      <c r="J348" s="262">
        <v>0</v>
      </c>
      <c r="K348" s="264">
        <v>0</v>
      </c>
      <c r="L348" s="283"/>
      <c r="M348" s="274"/>
      <c r="N348" s="274"/>
      <c r="O348" s="274"/>
      <c r="P348" s="274"/>
      <c r="Q348" s="274"/>
      <c r="R348" s="274"/>
      <c r="S348" s="274"/>
      <c r="T348" s="274"/>
      <c r="U348" s="274"/>
      <c r="V348" s="274"/>
      <c r="W348" s="274"/>
      <c r="X348" s="274"/>
      <c r="Y348" s="274"/>
      <c r="Z348" s="274"/>
      <c r="AA348" s="274"/>
      <c r="AB348" s="274"/>
      <c r="AC348" s="274"/>
      <c r="AD348" s="274"/>
      <c r="AE348" s="274"/>
      <c r="AF348" s="274"/>
      <c r="AG348" s="274"/>
      <c r="AH348" s="274"/>
      <c r="AI348" s="274"/>
      <c r="AJ348" s="274"/>
      <c r="AK348" s="274"/>
      <c r="AL348" s="274"/>
      <c r="AM348" s="274"/>
      <c r="AN348" s="274"/>
      <c r="AO348" s="274"/>
      <c r="AP348" s="274"/>
      <c r="AQ348" s="274"/>
      <c r="AR348" s="274"/>
      <c r="AS348" s="274"/>
      <c r="AT348" s="274"/>
      <c r="AU348" s="274"/>
      <c r="AV348" s="274"/>
      <c r="AW348" s="274"/>
      <c r="AX348" s="274"/>
      <c r="AY348" s="274"/>
      <c r="AZ348" s="274"/>
      <c r="BA348" s="274"/>
      <c r="BB348" s="274"/>
      <c r="BC348" s="274"/>
    </row>
    <row r="349" spans="1:55" x14ac:dyDescent="0.25">
      <c r="A349" s="261">
        <v>46089</v>
      </c>
      <c r="B349" s="262">
        <v>0.05</v>
      </c>
      <c r="C349" s="263">
        <v>0</v>
      </c>
      <c r="D349" s="262">
        <v>0</v>
      </c>
      <c r="E349" s="263">
        <v>0</v>
      </c>
      <c r="F349" s="262">
        <v>0</v>
      </c>
      <c r="G349" s="263">
        <v>0</v>
      </c>
      <c r="H349" s="262">
        <v>0</v>
      </c>
      <c r="I349" s="263">
        <v>0</v>
      </c>
      <c r="J349" s="262">
        <v>0</v>
      </c>
      <c r="K349" s="264">
        <v>0</v>
      </c>
      <c r="L349" s="283"/>
      <c r="M349" s="274"/>
      <c r="N349" s="274"/>
      <c r="O349" s="274"/>
      <c r="P349" s="274"/>
      <c r="Q349" s="274"/>
      <c r="R349" s="274"/>
      <c r="S349" s="274"/>
      <c r="T349" s="274"/>
      <c r="U349" s="274"/>
      <c r="V349" s="274"/>
      <c r="W349" s="274"/>
      <c r="X349" s="274"/>
      <c r="Y349" s="274"/>
      <c r="Z349" s="274"/>
      <c r="AA349" s="274"/>
      <c r="AB349" s="274"/>
      <c r="AC349" s="274"/>
      <c r="AD349" s="274"/>
      <c r="AE349" s="274"/>
      <c r="AF349" s="274"/>
      <c r="AG349" s="274"/>
      <c r="AH349" s="274"/>
      <c r="AI349" s="274"/>
      <c r="AJ349" s="274"/>
      <c r="AK349" s="274"/>
      <c r="AL349" s="274"/>
      <c r="AM349" s="274"/>
      <c r="AN349" s="274"/>
      <c r="AO349" s="274"/>
      <c r="AP349" s="274"/>
      <c r="AQ349" s="274"/>
      <c r="AR349" s="274"/>
      <c r="AS349" s="274"/>
      <c r="AT349" s="274"/>
      <c r="AU349" s="274"/>
      <c r="AV349" s="274"/>
      <c r="AW349" s="274"/>
      <c r="AX349" s="274"/>
      <c r="AY349" s="274"/>
      <c r="AZ349" s="274"/>
      <c r="BA349" s="274"/>
      <c r="BB349" s="274"/>
      <c r="BC349" s="274"/>
    </row>
    <row r="350" spans="1:55" x14ac:dyDescent="0.25">
      <c r="A350" s="261">
        <v>46090</v>
      </c>
      <c r="B350" s="262">
        <v>0.05</v>
      </c>
      <c r="C350" s="263">
        <v>0</v>
      </c>
      <c r="D350" s="262">
        <v>0</v>
      </c>
      <c r="E350" s="263">
        <v>0</v>
      </c>
      <c r="F350" s="262">
        <v>0</v>
      </c>
      <c r="G350" s="263">
        <v>0</v>
      </c>
      <c r="H350" s="262">
        <v>0</v>
      </c>
      <c r="I350" s="263">
        <v>0</v>
      </c>
      <c r="J350" s="262">
        <v>0</v>
      </c>
      <c r="K350" s="264">
        <v>0</v>
      </c>
      <c r="L350" s="283"/>
      <c r="M350" s="274"/>
      <c r="N350" s="274"/>
      <c r="O350" s="274"/>
      <c r="P350" s="274"/>
      <c r="Q350" s="274"/>
      <c r="R350" s="274"/>
      <c r="S350" s="274"/>
      <c r="T350" s="274"/>
      <c r="U350" s="274"/>
      <c r="V350" s="274"/>
      <c r="W350" s="274"/>
      <c r="X350" s="274"/>
      <c r="Y350" s="274"/>
      <c r="Z350" s="274"/>
      <c r="AA350" s="274"/>
      <c r="AB350" s="274"/>
      <c r="AC350" s="274"/>
      <c r="AD350" s="274"/>
      <c r="AE350" s="274"/>
      <c r="AF350" s="274"/>
      <c r="AG350" s="274"/>
      <c r="AH350" s="274"/>
      <c r="AI350" s="274"/>
      <c r="AJ350" s="274"/>
      <c r="AK350" s="274"/>
      <c r="AL350" s="274"/>
      <c r="AM350" s="274"/>
      <c r="AN350" s="274"/>
      <c r="AO350" s="274"/>
      <c r="AP350" s="274"/>
      <c r="AQ350" s="274"/>
      <c r="AR350" s="274"/>
      <c r="AS350" s="274"/>
      <c r="AT350" s="274"/>
      <c r="AU350" s="274"/>
      <c r="AV350" s="274"/>
      <c r="AW350" s="274"/>
      <c r="AX350" s="274"/>
      <c r="AY350" s="274"/>
      <c r="AZ350" s="274"/>
      <c r="BA350" s="274"/>
      <c r="BB350" s="274"/>
      <c r="BC350" s="274"/>
    </row>
    <row r="351" spans="1:55" x14ac:dyDescent="0.25">
      <c r="A351" s="261">
        <v>46091</v>
      </c>
      <c r="B351" s="262">
        <v>0.05</v>
      </c>
      <c r="C351" s="263">
        <v>0</v>
      </c>
      <c r="D351" s="262">
        <v>0</v>
      </c>
      <c r="E351" s="263">
        <v>0</v>
      </c>
      <c r="F351" s="262">
        <v>0</v>
      </c>
      <c r="G351" s="263">
        <v>0</v>
      </c>
      <c r="H351" s="262">
        <v>0</v>
      </c>
      <c r="I351" s="263">
        <v>0</v>
      </c>
      <c r="J351" s="262">
        <v>0</v>
      </c>
      <c r="K351" s="264">
        <v>0</v>
      </c>
      <c r="L351" s="283"/>
      <c r="M351" s="274"/>
      <c r="N351" s="274"/>
      <c r="O351" s="274"/>
      <c r="P351" s="274"/>
      <c r="Q351" s="274"/>
      <c r="R351" s="274"/>
      <c r="S351" s="274"/>
      <c r="T351" s="274"/>
      <c r="U351" s="274"/>
      <c r="V351" s="274"/>
      <c r="W351" s="274"/>
      <c r="X351" s="274"/>
      <c r="Y351" s="274"/>
      <c r="Z351" s="274"/>
      <c r="AA351" s="274"/>
      <c r="AB351" s="274"/>
      <c r="AC351" s="274"/>
      <c r="AD351" s="274"/>
      <c r="AE351" s="274"/>
      <c r="AF351" s="274"/>
      <c r="AG351" s="274"/>
      <c r="AH351" s="274"/>
      <c r="AI351" s="274"/>
      <c r="AJ351" s="274"/>
      <c r="AK351" s="274"/>
      <c r="AL351" s="274"/>
      <c r="AM351" s="274"/>
      <c r="AN351" s="274"/>
      <c r="AO351" s="274"/>
      <c r="AP351" s="274"/>
      <c r="AQ351" s="274"/>
      <c r="AR351" s="274"/>
      <c r="AS351" s="274"/>
      <c r="AT351" s="274"/>
      <c r="AU351" s="274"/>
      <c r="AV351" s="274"/>
      <c r="AW351" s="274"/>
      <c r="AX351" s="274"/>
      <c r="AY351" s="274"/>
      <c r="AZ351" s="274"/>
      <c r="BA351" s="274"/>
      <c r="BB351" s="274"/>
      <c r="BC351" s="274"/>
    </row>
    <row r="352" spans="1:55" x14ac:dyDescent="0.25">
      <c r="A352" s="261">
        <v>46092</v>
      </c>
      <c r="B352" s="262">
        <v>0.05</v>
      </c>
      <c r="C352" s="263">
        <v>0</v>
      </c>
      <c r="D352" s="262">
        <v>0</v>
      </c>
      <c r="E352" s="263">
        <v>0</v>
      </c>
      <c r="F352" s="262">
        <v>0</v>
      </c>
      <c r="G352" s="263">
        <v>0</v>
      </c>
      <c r="H352" s="262">
        <v>0</v>
      </c>
      <c r="I352" s="263">
        <v>0</v>
      </c>
      <c r="J352" s="262">
        <v>0</v>
      </c>
      <c r="K352" s="264">
        <v>0</v>
      </c>
      <c r="L352" s="283"/>
      <c r="M352" s="274"/>
      <c r="N352" s="274"/>
      <c r="O352" s="274"/>
      <c r="P352" s="274"/>
      <c r="Q352" s="274"/>
      <c r="R352" s="274"/>
      <c r="S352" s="274"/>
      <c r="T352" s="274"/>
      <c r="U352" s="274"/>
      <c r="V352" s="274"/>
      <c r="W352" s="274"/>
      <c r="X352" s="274"/>
      <c r="Y352" s="274"/>
      <c r="Z352" s="274"/>
      <c r="AA352" s="274"/>
      <c r="AB352" s="274"/>
      <c r="AC352" s="274"/>
      <c r="AD352" s="274"/>
      <c r="AE352" s="274"/>
      <c r="AF352" s="274"/>
      <c r="AG352" s="274"/>
      <c r="AH352" s="274"/>
      <c r="AI352" s="274"/>
      <c r="AJ352" s="274"/>
      <c r="AK352" s="274"/>
      <c r="AL352" s="274"/>
      <c r="AM352" s="274"/>
      <c r="AN352" s="274"/>
      <c r="AO352" s="274"/>
      <c r="AP352" s="274"/>
      <c r="AQ352" s="274"/>
      <c r="AR352" s="274"/>
      <c r="AS352" s="274"/>
      <c r="AT352" s="274"/>
      <c r="AU352" s="274"/>
      <c r="AV352" s="274"/>
      <c r="AW352" s="274"/>
      <c r="AX352" s="274"/>
      <c r="AY352" s="274"/>
      <c r="AZ352" s="274"/>
      <c r="BA352" s="274"/>
      <c r="BB352" s="274"/>
      <c r="BC352" s="274"/>
    </row>
    <row r="353" spans="1:55" x14ac:dyDescent="0.25">
      <c r="A353" s="261">
        <v>46093</v>
      </c>
      <c r="B353" s="262">
        <v>0.05</v>
      </c>
      <c r="C353" s="263">
        <v>0</v>
      </c>
      <c r="D353" s="262">
        <v>0</v>
      </c>
      <c r="E353" s="263">
        <v>0</v>
      </c>
      <c r="F353" s="262">
        <v>0</v>
      </c>
      <c r="G353" s="263">
        <v>0</v>
      </c>
      <c r="H353" s="262">
        <v>0</v>
      </c>
      <c r="I353" s="263">
        <v>0</v>
      </c>
      <c r="J353" s="262">
        <v>0</v>
      </c>
      <c r="K353" s="264">
        <v>0</v>
      </c>
      <c r="L353" s="283"/>
      <c r="M353" s="274"/>
      <c r="N353" s="274"/>
      <c r="O353" s="274"/>
      <c r="P353" s="274"/>
      <c r="Q353" s="274"/>
      <c r="R353" s="274"/>
      <c r="S353" s="274"/>
      <c r="T353" s="274"/>
      <c r="U353" s="274"/>
      <c r="V353" s="274"/>
      <c r="W353" s="274"/>
      <c r="X353" s="274"/>
      <c r="Y353" s="274"/>
      <c r="Z353" s="274"/>
      <c r="AA353" s="274"/>
      <c r="AB353" s="274"/>
      <c r="AC353" s="274"/>
      <c r="AD353" s="274"/>
      <c r="AE353" s="274"/>
      <c r="AF353" s="274"/>
      <c r="AG353" s="274"/>
      <c r="AH353" s="274"/>
      <c r="AI353" s="274"/>
      <c r="AJ353" s="274"/>
      <c r="AK353" s="274"/>
      <c r="AL353" s="274"/>
      <c r="AM353" s="274"/>
      <c r="AN353" s="274"/>
      <c r="AO353" s="274"/>
      <c r="AP353" s="274"/>
      <c r="AQ353" s="274"/>
      <c r="AR353" s="274"/>
      <c r="AS353" s="274"/>
      <c r="AT353" s="274"/>
      <c r="AU353" s="274"/>
      <c r="AV353" s="274"/>
      <c r="AW353" s="274"/>
      <c r="AX353" s="274"/>
      <c r="AY353" s="274"/>
      <c r="AZ353" s="274"/>
      <c r="BA353" s="274"/>
      <c r="BB353" s="274"/>
      <c r="BC353" s="274"/>
    </row>
    <row r="354" spans="1:55" x14ac:dyDescent="0.25">
      <c r="A354" s="261">
        <v>46094</v>
      </c>
      <c r="B354" s="262">
        <v>0.05</v>
      </c>
      <c r="C354" s="263">
        <v>0</v>
      </c>
      <c r="D354" s="262">
        <v>0</v>
      </c>
      <c r="E354" s="263">
        <v>0</v>
      </c>
      <c r="F354" s="262">
        <v>0</v>
      </c>
      <c r="G354" s="263">
        <v>0</v>
      </c>
      <c r="H354" s="262">
        <v>0</v>
      </c>
      <c r="I354" s="263">
        <v>0</v>
      </c>
      <c r="J354" s="262">
        <v>0</v>
      </c>
      <c r="K354" s="264">
        <v>0</v>
      </c>
      <c r="L354" s="283"/>
      <c r="M354" s="274"/>
      <c r="N354" s="274"/>
      <c r="O354" s="274"/>
      <c r="P354" s="274"/>
      <c r="Q354" s="274"/>
      <c r="R354" s="274"/>
      <c r="S354" s="274"/>
      <c r="T354" s="274"/>
      <c r="U354" s="274"/>
      <c r="V354" s="274"/>
      <c r="W354" s="274"/>
      <c r="X354" s="274"/>
      <c r="Y354" s="274"/>
      <c r="Z354" s="274"/>
      <c r="AA354" s="274"/>
      <c r="AB354" s="274"/>
      <c r="AC354" s="274"/>
      <c r="AD354" s="274"/>
      <c r="AE354" s="274"/>
      <c r="AF354" s="274"/>
      <c r="AG354" s="274"/>
      <c r="AH354" s="274"/>
      <c r="AI354" s="274"/>
      <c r="AJ354" s="274"/>
      <c r="AK354" s="274"/>
      <c r="AL354" s="274"/>
      <c r="AM354" s="274"/>
      <c r="AN354" s="274"/>
      <c r="AO354" s="274"/>
      <c r="AP354" s="274"/>
      <c r="AQ354" s="274"/>
      <c r="AR354" s="274"/>
      <c r="AS354" s="274"/>
      <c r="AT354" s="274"/>
      <c r="AU354" s="274"/>
      <c r="AV354" s="274"/>
      <c r="AW354" s="274"/>
      <c r="AX354" s="274"/>
      <c r="AY354" s="274"/>
      <c r="AZ354" s="274"/>
      <c r="BA354" s="274"/>
      <c r="BB354" s="274"/>
      <c r="BC354" s="274"/>
    </row>
    <row r="355" spans="1:55" x14ac:dyDescent="0.25">
      <c r="A355" s="261">
        <v>46095</v>
      </c>
      <c r="B355" s="262">
        <v>0.05</v>
      </c>
      <c r="C355" s="263">
        <v>0</v>
      </c>
      <c r="D355" s="262">
        <v>0</v>
      </c>
      <c r="E355" s="263">
        <v>0</v>
      </c>
      <c r="F355" s="262">
        <v>0</v>
      </c>
      <c r="G355" s="263">
        <v>0</v>
      </c>
      <c r="H355" s="262">
        <v>0</v>
      </c>
      <c r="I355" s="263">
        <v>0</v>
      </c>
      <c r="J355" s="262">
        <v>0</v>
      </c>
      <c r="K355" s="264">
        <v>0</v>
      </c>
      <c r="L355" s="283"/>
      <c r="M355" s="274"/>
      <c r="N355" s="274"/>
      <c r="O355" s="274"/>
      <c r="P355" s="274"/>
      <c r="Q355" s="274"/>
      <c r="R355" s="274"/>
      <c r="S355" s="274"/>
      <c r="T355" s="274"/>
      <c r="U355" s="274"/>
      <c r="V355" s="274"/>
      <c r="W355" s="274"/>
      <c r="X355" s="274"/>
      <c r="Y355" s="274"/>
      <c r="Z355" s="274"/>
      <c r="AA355" s="274"/>
      <c r="AB355" s="274"/>
      <c r="AC355" s="274"/>
      <c r="AD355" s="274"/>
      <c r="AE355" s="274"/>
      <c r="AF355" s="274"/>
      <c r="AG355" s="274"/>
      <c r="AH355" s="274"/>
      <c r="AI355" s="274"/>
      <c r="AJ355" s="274"/>
      <c r="AK355" s="274"/>
      <c r="AL355" s="274"/>
      <c r="AM355" s="274"/>
      <c r="AN355" s="274"/>
      <c r="AO355" s="274"/>
      <c r="AP355" s="274"/>
      <c r="AQ355" s="274"/>
      <c r="AR355" s="274"/>
      <c r="AS355" s="274"/>
      <c r="AT355" s="274"/>
      <c r="AU355" s="274"/>
      <c r="AV355" s="274"/>
      <c r="AW355" s="274"/>
      <c r="AX355" s="274"/>
      <c r="AY355" s="274"/>
      <c r="AZ355" s="274"/>
      <c r="BA355" s="274"/>
      <c r="BB355" s="274"/>
      <c r="BC355" s="274"/>
    </row>
    <row r="356" spans="1:55" x14ac:dyDescent="0.25">
      <c r="A356" s="261">
        <v>46096</v>
      </c>
      <c r="B356" s="262">
        <v>0.05</v>
      </c>
      <c r="C356" s="263">
        <v>0</v>
      </c>
      <c r="D356" s="262">
        <v>0</v>
      </c>
      <c r="E356" s="263">
        <v>0</v>
      </c>
      <c r="F356" s="262">
        <v>0</v>
      </c>
      <c r="G356" s="263">
        <v>0</v>
      </c>
      <c r="H356" s="262">
        <v>0.5</v>
      </c>
      <c r="I356" s="263">
        <v>0</v>
      </c>
      <c r="J356" s="262">
        <v>0</v>
      </c>
      <c r="K356" s="264">
        <v>0</v>
      </c>
      <c r="L356" s="283"/>
      <c r="M356" s="274"/>
      <c r="N356" s="274"/>
      <c r="O356" s="274"/>
      <c r="P356" s="274"/>
      <c r="Q356" s="274"/>
      <c r="R356" s="274"/>
      <c r="S356" s="274"/>
      <c r="T356" s="274"/>
      <c r="U356" s="274"/>
      <c r="V356" s="274"/>
      <c r="W356" s="274"/>
      <c r="X356" s="274"/>
      <c r="Y356" s="274"/>
      <c r="Z356" s="274"/>
      <c r="AA356" s="274"/>
      <c r="AB356" s="274"/>
      <c r="AC356" s="274"/>
      <c r="AD356" s="274"/>
      <c r="AE356" s="274"/>
      <c r="AF356" s="274"/>
      <c r="AG356" s="274"/>
      <c r="AH356" s="274"/>
      <c r="AI356" s="274"/>
      <c r="AJ356" s="274"/>
      <c r="AK356" s="274"/>
      <c r="AL356" s="274"/>
      <c r="AM356" s="274"/>
      <c r="AN356" s="274"/>
      <c r="AO356" s="274"/>
      <c r="AP356" s="274"/>
      <c r="AQ356" s="274"/>
      <c r="AR356" s="274"/>
      <c r="AS356" s="274"/>
      <c r="AT356" s="274"/>
      <c r="AU356" s="274"/>
      <c r="AV356" s="274"/>
      <c r="AW356" s="274"/>
      <c r="AX356" s="274"/>
      <c r="AY356" s="274"/>
      <c r="AZ356" s="274"/>
      <c r="BA356" s="274"/>
      <c r="BB356" s="274"/>
      <c r="BC356" s="274"/>
    </row>
    <row r="357" spans="1:55" x14ac:dyDescent="0.25">
      <c r="A357" s="261">
        <v>46097</v>
      </c>
      <c r="B357" s="262">
        <v>0.05</v>
      </c>
      <c r="C357" s="263">
        <v>0</v>
      </c>
      <c r="D357" s="262">
        <v>0</v>
      </c>
      <c r="E357" s="263">
        <v>0</v>
      </c>
      <c r="F357" s="262">
        <v>0</v>
      </c>
      <c r="G357" s="263">
        <v>0</v>
      </c>
      <c r="H357" s="262">
        <v>0.5</v>
      </c>
      <c r="I357" s="263">
        <v>0</v>
      </c>
      <c r="J357" s="262">
        <v>0</v>
      </c>
      <c r="K357" s="264">
        <v>0</v>
      </c>
      <c r="L357" s="283"/>
      <c r="M357" s="274"/>
      <c r="N357" s="274"/>
      <c r="O357" s="274"/>
      <c r="P357" s="274"/>
      <c r="Q357" s="274"/>
      <c r="R357" s="274"/>
      <c r="S357" s="274"/>
      <c r="T357" s="274"/>
      <c r="U357" s="274"/>
      <c r="V357" s="274"/>
      <c r="W357" s="274"/>
      <c r="X357" s="274"/>
      <c r="Y357" s="274"/>
      <c r="Z357" s="274"/>
      <c r="AA357" s="274"/>
      <c r="AB357" s="274"/>
      <c r="AC357" s="274"/>
      <c r="AD357" s="274"/>
      <c r="AE357" s="274"/>
      <c r="AF357" s="274"/>
      <c r="AG357" s="274"/>
      <c r="AH357" s="274"/>
      <c r="AI357" s="274"/>
      <c r="AJ357" s="274"/>
      <c r="AK357" s="274"/>
      <c r="AL357" s="274"/>
      <c r="AM357" s="274"/>
      <c r="AN357" s="274"/>
      <c r="AO357" s="274"/>
      <c r="AP357" s="274"/>
      <c r="AQ357" s="274"/>
      <c r="AR357" s="274"/>
      <c r="AS357" s="274"/>
      <c r="AT357" s="274"/>
      <c r="AU357" s="274"/>
      <c r="AV357" s="274"/>
      <c r="AW357" s="274"/>
      <c r="AX357" s="274"/>
      <c r="AY357" s="274"/>
      <c r="AZ357" s="274"/>
      <c r="BA357" s="274"/>
      <c r="BB357" s="274"/>
      <c r="BC357" s="274"/>
    </row>
    <row r="358" spans="1:55" x14ac:dyDescent="0.25">
      <c r="A358" s="261">
        <v>46098</v>
      </c>
      <c r="B358" s="262">
        <v>0.05</v>
      </c>
      <c r="C358" s="263">
        <v>0</v>
      </c>
      <c r="D358" s="262">
        <v>0</v>
      </c>
      <c r="E358" s="263">
        <v>0</v>
      </c>
      <c r="F358" s="262">
        <v>0</v>
      </c>
      <c r="G358" s="263">
        <v>0</v>
      </c>
      <c r="H358" s="262">
        <v>0.5</v>
      </c>
      <c r="I358" s="263">
        <v>0</v>
      </c>
      <c r="J358" s="262">
        <v>0</v>
      </c>
      <c r="K358" s="264">
        <v>0</v>
      </c>
      <c r="L358" s="283"/>
      <c r="M358" s="274"/>
      <c r="N358" s="274"/>
      <c r="O358" s="274"/>
      <c r="P358" s="274"/>
      <c r="Q358" s="274"/>
      <c r="R358" s="274"/>
      <c r="S358" s="274"/>
      <c r="T358" s="274"/>
      <c r="U358" s="274"/>
      <c r="V358" s="274"/>
      <c r="W358" s="274"/>
      <c r="X358" s="274"/>
      <c r="Y358" s="274"/>
      <c r="Z358" s="274"/>
      <c r="AA358" s="274"/>
      <c r="AB358" s="274"/>
      <c r="AC358" s="274"/>
      <c r="AD358" s="274"/>
      <c r="AE358" s="274"/>
      <c r="AF358" s="274"/>
      <c r="AG358" s="274"/>
      <c r="AH358" s="274"/>
      <c r="AI358" s="274"/>
      <c r="AJ358" s="274"/>
      <c r="AK358" s="274"/>
      <c r="AL358" s="274"/>
      <c r="AM358" s="274"/>
      <c r="AN358" s="274"/>
      <c r="AO358" s="274"/>
      <c r="AP358" s="274"/>
      <c r="AQ358" s="274"/>
      <c r="AR358" s="274"/>
      <c r="AS358" s="274"/>
      <c r="AT358" s="274"/>
      <c r="AU358" s="274"/>
      <c r="AV358" s="274"/>
      <c r="AW358" s="274"/>
      <c r="AX358" s="274"/>
      <c r="AY358" s="274"/>
      <c r="AZ358" s="274"/>
      <c r="BA358" s="274"/>
      <c r="BB358" s="274"/>
      <c r="BC358" s="274"/>
    </row>
    <row r="359" spans="1:55" x14ac:dyDescent="0.25">
      <c r="A359" s="261">
        <v>46099</v>
      </c>
      <c r="B359" s="262">
        <v>0.05</v>
      </c>
      <c r="C359" s="263">
        <v>0</v>
      </c>
      <c r="D359" s="262">
        <v>0</v>
      </c>
      <c r="E359" s="263">
        <v>0</v>
      </c>
      <c r="F359" s="262">
        <v>0</v>
      </c>
      <c r="G359" s="263">
        <v>0</v>
      </c>
      <c r="H359" s="262">
        <v>0.5</v>
      </c>
      <c r="I359" s="263">
        <v>0</v>
      </c>
      <c r="J359" s="262">
        <v>0</v>
      </c>
      <c r="K359" s="264">
        <v>0</v>
      </c>
      <c r="L359" s="283"/>
      <c r="M359" s="274"/>
      <c r="N359" s="274"/>
      <c r="O359" s="274"/>
      <c r="P359" s="274"/>
      <c r="Q359" s="274"/>
      <c r="R359" s="274"/>
      <c r="S359" s="274"/>
      <c r="T359" s="274"/>
      <c r="U359" s="274"/>
      <c r="V359" s="274"/>
      <c r="W359" s="274"/>
      <c r="X359" s="274"/>
      <c r="Y359" s="274"/>
      <c r="Z359" s="274"/>
      <c r="AA359" s="274"/>
      <c r="AB359" s="274"/>
      <c r="AC359" s="274"/>
      <c r="AD359" s="274"/>
      <c r="AE359" s="274"/>
      <c r="AF359" s="274"/>
      <c r="AG359" s="274"/>
      <c r="AH359" s="274"/>
      <c r="AI359" s="274"/>
      <c r="AJ359" s="274"/>
      <c r="AK359" s="274"/>
      <c r="AL359" s="274"/>
      <c r="AM359" s="274"/>
      <c r="AN359" s="274"/>
      <c r="AO359" s="274"/>
      <c r="AP359" s="274"/>
      <c r="AQ359" s="274"/>
      <c r="AR359" s="274"/>
      <c r="AS359" s="274"/>
      <c r="AT359" s="274"/>
      <c r="AU359" s="274"/>
      <c r="AV359" s="274"/>
      <c r="AW359" s="274"/>
      <c r="AX359" s="274"/>
      <c r="AY359" s="274"/>
      <c r="AZ359" s="274"/>
      <c r="BA359" s="274"/>
      <c r="BB359" s="274"/>
      <c r="BC359" s="274"/>
    </row>
    <row r="360" spans="1:55" x14ac:dyDescent="0.25">
      <c r="A360" s="261">
        <v>46100</v>
      </c>
      <c r="B360" s="262">
        <v>0.05</v>
      </c>
      <c r="C360" s="263">
        <v>0</v>
      </c>
      <c r="D360" s="262">
        <v>0</v>
      </c>
      <c r="E360" s="263">
        <v>0</v>
      </c>
      <c r="F360" s="262">
        <v>0</v>
      </c>
      <c r="G360" s="263">
        <v>0</v>
      </c>
      <c r="H360" s="262">
        <v>0.5</v>
      </c>
      <c r="I360" s="263">
        <v>0</v>
      </c>
      <c r="J360" s="262">
        <v>0</v>
      </c>
      <c r="K360" s="264">
        <v>0</v>
      </c>
      <c r="L360" s="283"/>
      <c r="M360" s="274"/>
      <c r="N360" s="274"/>
      <c r="O360" s="274"/>
      <c r="P360" s="274"/>
      <c r="Q360" s="274"/>
      <c r="R360" s="274"/>
      <c r="S360" s="274"/>
      <c r="T360" s="274"/>
      <c r="U360" s="274"/>
      <c r="V360" s="274"/>
      <c r="W360" s="274"/>
      <c r="X360" s="274"/>
      <c r="Y360" s="274"/>
      <c r="Z360" s="274"/>
      <c r="AA360" s="274"/>
      <c r="AB360" s="274"/>
      <c r="AC360" s="274"/>
      <c r="AD360" s="274"/>
      <c r="AE360" s="274"/>
      <c r="AF360" s="274"/>
      <c r="AG360" s="274"/>
      <c r="AH360" s="274"/>
      <c r="AI360" s="274"/>
      <c r="AJ360" s="274"/>
      <c r="AK360" s="274"/>
      <c r="AL360" s="274"/>
      <c r="AM360" s="274"/>
      <c r="AN360" s="274"/>
      <c r="AO360" s="274"/>
      <c r="AP360" s="274"/>
      <c r="AQ360" s="274"/>
      <c r="AR360" s="274"/>
      <c r="AS360" s="274"/>
      <c r="AT360" s="274"/>
      <c r="AU360" s="274"/>
      <c r="AV360" s="274"/>
      <c r="AW360" s="274"/>
      <c r="AX360" s="274"/>
      <c r="AY360" s="274"/>
      <c r="AZ360" s="274"/>
      <c r="BA360" s="274"/>
      <c r="BB360" s="274"/>
      <c r="BC360" s="274"/>
    </row>
    <row r="361" spans="1:55" x14ac:dyDescent="0.25">
      <c r="A361" s="261">
        <v>46101</v>
      </c>
      <c r="B361" s="262">
        <v>0.05</v>
      </c>
      <c r="C361" s="263">
        <v>0</v>
      </c>
      <c r="D361" s="262">
        <v>0</v>
      </c>
      <c r="E361" s="263">
        <v>0</v>
      </c>
      <c r="F361" s="262">
        <v>0</v>
      </c>
      <c r="G361" s="263">
        <v>0</v>
      </c>
      <c r="H361" s="262">
        <v>0.5</v>
      </c>
      <c r="I361" s="263">
        <v>0</v>
      </c>
      <c r="J361" s="262">
        <v>0</v>
      </c>
      <c r="K361" s="264">
        <v>0</v>
      </c>
      <c r="L361" s="283"/>
      <c r="M361" s="274"/>
      <c r="N361" s="274"/>
      <c r="O361" s="274"/>
      <c r="P361" s="274"/>
      <c r="Q361" s="274"/>
      <c r="R361" s="274"/>
      <c r="S361" s="274"/>
      <c r="T361" s="274"/>
      <c r="U361" s="274"/>
      <c r="V361" s="274"/>
      <c r="W361" s="274"/>
      <c r="X361" s="274"/>
      <c r="Y361" s="274"/>
      <c r="Z361" s="274"/>
      <c r="AA361" s="274"/>
      <c r="AB361" s="274"/>
      <c r="AC361" s="274"/>
      <c r="AD361" s="274"/>
      <c r="AE361" s="274"/>
      <c r="AF361" s="274"/>
      <c r="AG361" s="274"/>
      <c r="AH361" s="274"/>
      <c r="AI361" s="274"/>
      <c r="AJ361" s="274"/>
      <c r="AK361" s="274"/>
      <c r="AL361" s="274"/>
      <c r="AM361" s="274"/>
      <c r="AN361" s="274"/>
      <c r="AO361" s="274"/>
      <c r="AP361" s="274"/>
      <c r="AQ361" s="274"/>
      <c r="AR361" s="274"/>
      <c r="AS361" s="274"/>
      <c r="AT361" s="274"/>
      <c r="AU361" s="274"/>
      <c r="AV361" s="274"/>
      <c r="AW361" s="274"/>
      <c r="AX361" s="274"/>
      <c r="AY361" s="274"/>
      <c r="AZ361" s="274"/>
      <c r="BA361" s="274"/>
      <c r="BB361" s="274"/>
      <c r="BC361" s="274"/>
    </row>
    <row r="362" spans="1:55" x14ac:dyDescent="0.25">
      <c r="A362" s="261">
        <v>46102</v>
      </c>
      <c r="B362" s="262">
        <v>0</v>
      </c>
      <c r="C362" s="263">
        <v>0</v>
      </c>
      <c r="D362" s="262">
        <v>0</v>
      </c>
      <c r="E362" s="263">
        <v>0</v>
      </c>
      <c r="F362" s="262">
        <v>0</v>
      </c>
      <c r="G362" s="263">
        <v>0</v>
      </c>
      <c r="H362" s="262">
        <v>0.5</v>
      </c>
      <c r="I362" s="263">
        <v>0</v>
      </c>
      <c r="J362" s="262">
        <v>0</v>
      </c>
      <c r="K362" s="264">
        <v>0</v>
      </c>
      <c r="L362" s="283"/>
      <c r="M362" s="274"/>
      <c r="N362" s="274"/>
      <c r="O362" s="274"/>
      <c r="P362" s="274"/>
      <c r="Q362" s="274"/>
      <c r="R362" s="274"/>
      <c r="S362" s="274"/>
      <c r="T362" s="274"/>
      <c r="U362" s="274"/>
      <c r="V362" s="274"/>
      <c r="W362" s="274"/>
      <c r="X362" s="274"/>
      <c r="Y362" s="274"/>
      <c r="Z362" s="274"/>
      <c r="AA362" s="274"/>
      <c r="AB362" s="274"/>
      <c r="AC362" s="274"/>
      <c r="AD362" s="274"/>
      <c r="AE362" s="274"/>
      <c r="AF362" s="274"/>
      <c r="AG362" s="274"/>
      <c r="AH362" s="274"/>
      <c r="AI362" s="274"/>
      <c r="AJ362" s="274"/>
      <c r="AK362" s="274"/>
      <c r="AL362" s="274"/>
      <c r="AM362" s="274"/>
      <c r="AN362" s="274"/>
      <c r="AO362" s="274"/>
      <c r="AP362" s="274"/>
      <c r="AQ362" s="274"/>
      <c r="AR362" s="274"/>
      <c r="AS362" s="274"/>
      <c r="AT362" s="274"/>
      <c r="AU362" s="274"/>
      <c r="AV362" s="274"/>
      <c r="AW362" s="274"/>
      <c r="AX362" s="274"/>
      <c r="AY362" s="274"/>
      <c r="AZ362" s="274"/>
      <c r="BA362" s="274"/>
      <c r="BB362" s="274"/>
      <c r="BC362" s="274"/>
    </row>
    <row r="363" spans="1:55" x14ac:dyDescent="0.25">
      <c r="A363" s="261">
        <v>46103</v>
      </c>
      <c r="B363" s="262">
        <v>0</v>
      </c>
      <c r="C363" s="263">
        <v>0</v>
      </c>
      <c r="D363" s="262">
        <v>0</v>
      </c>
      <c r="E363" s="263">
        <v>0</v>
      </c>
      <c r="F363" s="262">
        <v>0</v>
      </c>
      <c r="G363" s="263">
        <v>0</v>
      </c>
      <c r="H363" s="262">
        <v>0.5</v>
      </c>
      <c r="I363" s="263">
        <v>0</v>
      </c>
      <c r="J363" s="262">
        <v>0</v>
      </c>
      <c r="K363" s="264">
        <v>0</v>
      </c>
      <c r="L363" s="283"/>
      <c r="M363" s="274"/>
      <c r="N363" s="274"/>
      <c r="O363" s="274"/>
      <c r="P363" s="274"/>
      <c r="Q363" s="274"/>
      <c r="R363" s="274"/>
      <c r="S363" s="274"/>
      <c r="T363" s="274"/>
      <c r="U363" s="274"/>
      <c r="V363" s="274"/>
      <c r="W363" s="274"/>
      <c r="X363" s="274"/>
      <c r="Y363" s="274"/>
      <c r="Z363" s="274"/>
      <c r="AA363" s="274"/>
      <c r="AB363" s="274"/>
      <c r="AC363" s="274"/>
      <c r="AD363" s="274"/>
      <c r="AE363" s="274"/>
      <c r="AF363" s="274"/>
      <c r="AG363" s="274"/>
      <c r="AH363" s="274"/>
      <c r="AI363" s="274"/>
      <c r="AJ363" s="274"/>
      <c r="AK363" s="274"/>
      <c r="AL363" s="274"/>
      <c r="AM363" s="274"/>
      <c r="AN363" s="274"/>
      <c r="AO363" s="274"/>
      <c r="AP363" s="274"/>
      <c r="AQ363" s="274"/>
      <c r="AR363" s="274"/>
      <c r="AS363" s="274"/>
      <c r="AT363" s="274"/>
      <c r="AU363" s="274"/>
      <c r="AV363" s="274"/>
      <c r="AW363" s="274"/>
      <c r="AX363" s="274"/>
      <c r="AY363" s="274"/>
      <c r="AZ363" s="274"/>
      <c r="BA363" s="274"/>
      <c r="BB363" s="274"/>
      <c r="BC363" s="274"/>
    </row>
    <row r="364" spans="1:55" x14ac:dyDescent="0.25">
      <c r="A364" s="261">
        <v>46104</v>
      </c>
      <c r="B364" s="262">
        <v>0</v>
      </c>
      <c r="C364" s="263">
        <v>0</v>
      </c>
      <c r="D364" s="262">
        <v>0</v>
      </c>
      <c r="E364" s="263">
        <v>0</v>
      </c>
      <c r="F364" s="262">
        <v>0</v>
      </c>
      <c r="G364" s="263">
        <v>0</v>
      </c>
      <c r="H364" s="262">
        <v>0.5</v>
      </c>
      <c r="I364" s="263">
        <v>0</v>
      </c>
      <c r="J364" s="262">
        <v>0</v>
      </c>
      <c r="K364" s="264">
        <v>0</v>
      </c>
      <c r="L364" s="283"/>
      <c r="M364" s="274"/>
      <c r="N364" s="274"/>
      <c r="O364" s="274"/>
      <c r="P364" s="274"/>
      <c r="Q364" s="274"/>
      <c r="R364" s="274"/>
      <c r="S364" s="274"/>
      <c r="T364" s="274"/>
      <c r="U364" s="274"/>
      <c r="V364" s="274"/>
      <c r="W364" s="274"/>
      <c r="X364" s="274"/>
      <c r="Y364" s="274"/>
      <c r="Z364" s="274"/>
      <c r="AA364" s="274"/>
      <c r="AB364" s="274"/>
      <c r="AC364" s="274"/>
      <c r="AD364" s="274"/>
      <c r="AE364" s="274"/>
      <c r="AF364" s="274"/>
      <c r="AG364" s="274"/>
      <c r="AH364" s="274"/>
      <c r="AI364" s="274"/>
      <c r="AJ364" s="274"/>
      <c r="AK364" s="274"/>
      <c r="AL364" s="274"/>
      <c r="AM364" s="274"/>
      <c r="AN364" s="274"/>
      <c r="AO364" s="274"/>
      <c r="AP364" s="274"/>
      <c r="AQ364" s="274"/>
      <c r="AR364" s="274"/>
      <c r="AS364" s="274"/>
      <c r="AT364" s="274"/>
      <c r="AU364" s="274"/>
      <c r="AV364" s="274"/>
      <c r="AW364" s="274"/>
      <c r="AX364" s="274"/>
      <c r="AY364" s="274"/>
      <c r="AZ364" s="274"/>
      <c r="BA364" s="274"/>
      <c r="BB364" s="274"/>
      <c r="BC364" s="274"/>
    </row>
    <row r="365" spans="1:55" x14ac:dyDescent="0.25">
      <c r="A365" s="261">
        <v>46105</v>
      </c>
      <c r="B365" s="262">
        <v>0</v>
      </c>
      <c r="C365" s="263">
        <v>0</v>
      </c>
      <c r="D365" s="262">
        <v>0</v>
      </c>
      <c r="E365" s="263">
        <v>0</v>
      </c>
      <c r="F365" s="262">
        <v>0</v>
      </c>
      <c r="G365" s="263">
        <v>0</v>
      </c>
      <c r="H365" s="262">
        <v>0.5</v>
      </c>
      <c r="I365" s="263">
        <v>0</v>
      </c>
      <c r="J365" s="262">
        <v>0</v>
      </c>
      <c r="K365" s="264">
        <v>0</v>
      </c>
      <c r="L365" s="283"/>
      <c r="M365" s="274"/>
      <c r="N365" s="274"/>
      <c r="O365" s="274"/>
      <c r="P365" s="274"/>
      <c r="Q365" s="274"/>
      <c r="R365" s="274"/>
      <c r="S365" s="274"/>
      <c r="T365" s="274"/>
      <c r="U365" s="274"/>
      <c r="V365" s="274"/>
      <c r="W365" s="274"/>
      <c r="X365" s="274"/>
      <c r="Y365" s="274"/>
      <c r="Z365" s="274"/>
      <c r="AA365" s="274"/>
      <c r="AB365" s="274"/>
      <c r="AC365" s="274"/>
      <c r="AD365" s="274"/>
      <c r="AE365" s="274"/>
      <c r="AF365" s="274"/>
      <c r="AG365" s="274"/>
      <c r="AH365" s="274"/>
      <c r="AI365" s="274"/>
      <c r="AJ365" s="274"/>
      <c r="AK365" s="274"/>
      <c r="AL365" s="274"/>
      <c r="AM365" s="274"/>
      <c r="AN365" s="274"/>
      <c r="AO365" s="274"/>
      <c r="AP365" s="274"/>
      <c r="AQ365" s="274"/>
      <c r="AR365" s="274"/>
      <c r="AS365" s="274"/>
      <c r="AT365" s="274"/>
      <c r="AU365" s="274"/>
      <c r="AV365" s="274"/>
      <c r="AW365" s="274"/>
      <c r="AX365" s="274"/>
      <c r="AY365" s="274"/>
      <c r="AZ365" s="274"/>
      <c r="BA365" s="274"/>
      <c r="BB365" s="274"/>
      <c r="BC365" s="274"/>
    </row>
    <row r="366" spans="1:55" x14ac:dyDescent="0.25">
      <c r="A366" s="261">
        <v>46106</v>
      </c>
      <c r="B366" s="262">
        <v>0</v>
      </c>
      <c r="C366" s="263">
        <v>0</v>
      </c>
      <c r="D366" s="262">
        <v>0</v>
      </c>
      <c r="E366" s="263">
        <v>0</v>
      </c>
      <c r="F366" s="262">
        <v>0</v>
      </c>
      <c r="G366" s="263">
        <v>0</v>
      </c>
      <c r="H366" s="262">
        <v>0.5</v>
      </c>
      <c r="I366" s="263">
        <v>0</v>
      </c>
      <c r="J366" s="262">
        <v>0</v>
      </c>
      <c r="K366" s="264">
        <v>0</v>
      </c>
      <c r="L366" s="283"/>
      <c r="M366" s="274"/>
      <c r="N366" s="274"/>
      <c r="O366" s="274"/>
      <c r="P366" s="274"/>
      <c r="Q366" s="274"/>
      <c r="R366" s="274"/>
      <c r="S366" s="274"/>
      <c r="T366" s="274"/>
      <c r="U366" s="274"/>
      <c r="V366" s="274"/>
      <c r="W366" s="274"/>
      <c r="X366" s="274"/>
      <c r="Y366" s="274"/>
      <c r="Z366" s="274"/>
      <c r="AA366" s="274"/>
      <c r="AB366" s="274"/>
      <c r="AC366" s="274"/>
      <c r="AD366" s="274"/>
      <c r="AE366" s="274"/>
      <c r="AF366" s="274"/>
      <c r="AG366" s="274"/>
      <c r="AH366" s="274"/>
      <c r="AI366" s="274"/>
      <c r="AJ366" s="274"/>
      <c r="AK366" s="274"/>
      <c r="AL366" s="274"/>
      <c r="AM366" s="274"/>
      <c r="AN366" s="274"/>
      <c r="AO366" s="274"/>
      <c r="AP366" s="274"/>
      <c r="AQ366" s="274"/>
      <c r="AR366" s="274"/>
      <c r="AS366" s="274"/>
      <c r="AT366" s="274"/>
      <c r="AU366" s="274"/>
      <c r="AV366" s="274"/>
      <c r="AW366" s="274"/>
      <c r="AX366" s="274"/>
      <c r="AY366" s="274"/>
      <c r="AZ366" s="274"/>
      <c r="BA366" s="274"/>
      <c r="BB366" s="274"/>
      <c r="BC366" s="274"/>
    </row>
    <row r="367" spans="1:55" x14ac:dyDescent="0.25">
      <c r="A367" s="261">
        <v>46107</v>
      </c>
      <c r="B367" s="262">
        <v>0</v>
      </c>
      <c r="C367" s="263">
        <v>0</v>
      </c>
      <c r="D367" s="262">
        <v>0</v>
      </c>
      <c r="E367" s="263">
        <v>0</v>
      </c>
      <c r="F367" s="262">
        <v>0</v>
      </c>
      <c r="G367" s="263">
        <v>0</v>
      </c>
      <c r="H367" s="262">
        <v>0.5</v>
      </c>
      <c r="I367" s="263">
        <v>0</v>
      </c>
      <c r="J367" s="262">
        <v>0</v>
      </c>
      <c r="K367" s="264">
        <v>0</v>
      </c>
      <c r="L367" s="283"/>
      <c r="M367" s="274"/>
      <c r="N367" s="274"/>
      <c r="O367" s="274"/>
      <c r="P367" s="274"/>
      <c r="Q367" s="274"/>
      <c r="R367" s="274"/>
      <c r="S367" s="274"/>
      <c r="T367" s="274"/>
      <c r="U367" s="274"/>
      <c r="V367" s="274"/>
      <c r="W367" s="274"/>
      <c r="X367" s="274"/>
      <c r="Y367" s="274"/>
      <c r="Z367" s="274"/>
      <c r="AA367" s="274"/>
      <c r="AB367" s="274"/>
      <c r="AC367" s="274"/>
      <c r="AD367" s="274"/>
      <c r="AE367" s="274"/>
      <c r="AF367" s="274"/>
      <c r="AG367" s="274"/>
      <c r="AH367" s="274"/>
      <c r="AI367" s="274"/>
      <c r="AJ367" s="274"/>
      <c r="AK367" s="274"/>
      <c r="AL367" s="274"/>
      <c r="AM367" s="274"/>
      <c r="AN367" s="274"/>
      <c r="AO367" s="274"/>
      <c r="AP367" s="274"/>
      <c r="AQ367" s="274"/>
      <c r="AR367" s="274"/>
      <c r="AS367" s="274"/>
      <c r="AT367" s="274"/>
      <c r="AU367" s="274"/>
      <c r="AV367" s="274"/>
      <c r="AW367" s="274"/>
      <c r="AX367" s="274"/>
      <c r="AY367" s="274"/>
      <c r="AZ367" s="274"/>
      <c r="BA367" s="274"/>
      <c r="BB367" s="274"/>
      <c r="BC367" s="274"/>
    </row>
    <row r="368" spans="1:55" x14ac:dyDescent="0.25">
      <c r="A368" s="261">
        <v>46108</v>
      </c>
      <c r="B368" s="262">
        <v>0</v>
      </c>
      <c r="C368" s="263">
        <v>0</v>
      </c>
      <c r="D368" s="262">
        <v>0</v>
      </c>
      <c r="E368" s="263">
        <v>0</v>
      </c>
      <c r="F368" s="262">
        <v>0</v>
      </c>
      <c r="G368" s="263">
        <v>0</v>
      </c>
      <c r="H368" s="262">
        <v>0.5</v>
      </c>
      <c r="I368" s="263">
        <v>0</v>
      </c>
      <c r="J368" s="262">
        <v>0</v>
      </c>
      <c r="K368" s="264">
        <v>0</v>
      </c>
      <c r="L368" s="283"/>
      <c r="M368" s="274"/>
      <c r="N368" s="274"/>
      <c r="O368" s="274"/>
      <c r="P368" s="274"/>
      <c r="Q368" s="274"/>
      <c r="R368" s="274"/>
      <c r="S368" s="274"/>
      <c r="T368" s="274"/>
      <c r="U368" s="274"/>
      <c r="V368" s="274"/>
      <c r="W368" s="274"/>
      <c r="X368" s="274"/>
      <c r="Y368" s="274"/>
      <c r="Z368" s="274"/>
      <c r="AA368" s="274"/>
      <c r="AB368" s="274"/>
      <c r="AC368" s="274"/>
      <c r="AD368" s="274"/>
      <c r="AE368" s="274"/>
      <c r="AF368" s="274"/>
      <c r="AG368" s="274"/>
      <c r="AH368" s="274"/>
      <c r="AI368" s="274"/>
      <c r="AJ368" s="274"/>
      <c r="AK368" s="274"/>
      <c r="AL368" s="274"/>
      <c r="AM368" s="274"/>
      <c r="AN368" s="274"/>
      <c r="AO368" s="274"/>
      <c r="AP368" s="274"/>
      <c r="AQ368" s="274"/>
      <c r="AR368" s="274"/>
      <c r="AS368" s="274"/>
      <c r="AT368" s="274"/>
      <c r="AU368" s="274"/>
      <c r="AV368" s="274"/>
      <c r="AW368" s="274"/>
      <c r="AX368" s="274"/>
      <c r="AY368" s="274"/>
      <c r="AZ368" s="274"/>
      <c r="BA368" s="274"/>
      <c r="BB368" s="274"/>
      <c r="BC368" s="274"/>
    </row>
    <row r="369" spans="1:55" x14ac:dyDescent="0.25">
      <c r="A369" s="261">
        <v>46109</v>
      </c>
      <c r="B369" s="262">
        <v>0</v>
      </c>
      <c r="C369" s="263">
        <v>0</v>
      </c>
      <c r="D369" s="262">
        <v>0</v>
      </c>
      <c r="E369" s="263">
        <v>0</v>
      </c>
      <c r="F369" s="262">
        <v>0</v>
      </c>
      <c r="G369" s="263">
        <v>0</v>
      </c>
      <c r="H369" s="262">
        <v>0.5</v>
      </c>
      <c r="I369" s="263">
        <v>0</v>
      </c>
      <c r="J369" s="262">
        <v>0</v>
      </c>
      <c r="K369" s="264">
        <v>0</v>
      </c>
      <c r="L369" s="283"/>
      <c r="M369" s="274"/>
      <c r="N369" s="274"/>
      <c r="O369" s="274"/>
      <c r="P369" s="274"/>
      <c r="Q369" s="274"/>
      <c r="R369" s="274"/>
      <c r="S369" s="274"/>
      <c r="T369" s="274"/>
      <c r="U369" s="274"/>
      <c r="V369" s="274"/>
      <c r="W369" s="274"/>
      <c r="X369" s="274"/>
      <c r="Y369" s="274"/>
      <c r="Z369" s="274"/>
      <c r="AA369" s="274"/>
      <c r="AB369" s="274"/>
      <c r="AC369" s="274"/>
      <c r="AD369" s="274"/>
      <c r="AE369" s="274"/>
      <c r="AF369" s="274"/>
      <c r="AG369" s="274"/>
      <c r="AH369" s="274"/>
      <c r="AI369" s="274"/>
      <c r="AJ369" s="274"/>
      <c r="AK369" s="274"/>
      <c r="AL369" s="274"/>
      <c r="AM369" s="274"/>
      <c r="AN369" s="274"/>
      <c r="AO369" s="274"/>
      <c r="AP369" s="274"/>
      <c r="AQ369" s="274"/>
      <c r="AR369" s="274"/>
      <c r="AS369" s="274"/>
      <c r="AT369" s="274"/>
      <c r="AU369" s="274"/>
      <c r="AV369" s="274"/>
      <c r="AW369" s="274"/>
      <c r="AX369" s="274"/>
      <c r="AY369" s="274"/>
      <c r="AZ369" s="274"/>
      <c r="BA369" s="274"/>
      <c r="BB369" s="274"/>
      <c r="BC369" s="274"/>
    </row>
    <row r="370" spans="1:55" x14ac:dyDescent="0.25">
      <c r="A370" s="261">
        <v>46110</v>
      </c>
      <c r="B370" s="262">
        <v>0</v>
      </c>
      <c r="C370" s="263">
        <v>0</v>
      </c>
      <c r="D370" s="262">
        <v>0</v>
      </c>
      <c r="E370" s="263">
        <v>0</v>
      </c>
      <c r="F370" s="262">
        <v>0</v>
      </c>
      <c r="G370" s="263">
        <v>0</v>
      </c>
      <c r="H370" s="262">
        <v>0.5</v>
      </c>
      <c r="I370" s="263">
        <v>0</v>
      </c>
      <c r="J370" s="262">
        <v>0</v>
      </c>
      <c r="K370" s="264">
        <v>0</v>
      </c>
      <c r="L370" s="283"/>
      <c r="M370" s="274"/>
      <c r="N370" s="274"/>
      <c r="O370" s="274"/>
      <c r="P370" s="274"/>
      <c r="Q370" s="274"/>
      <c r="R370" s="274"/>
      <c r="S370" s="274"/>
      <c r="T370" s="274"/>
      <c r="U370" s="274"/>
      <c r="V370" s="274"/>
      <c r="W370" s="274"/>
      <c r="X370" s="274"/>
      <c r="Y370" s="274"/>
      <c r="Z370" s="274"/>
      <c r="AA370" s="274"/>
      <c r="AB370" s="274"/>
      <c r="AC370" s="274"/>
      <c r="AD370" s="274"/>
      <c r="AE370" s="274"/>
      <c r="AF370" s="274"/>
      <c r="AG370" s="274"/>
      <c r="AH370" s="274"/>
      <c r="AI370" s="274"/>
      <c r="AJ370" s="274"/>
      <c r="AK370" s="274"/>
      <c r="AL370" s="274"/>
      <c r="AM370" s="274"/>
      <c r="AN370" s="274"/>
      <c r="AO370" s="274"/>
      <c r="AP370" s="274"/>
      <c r="AQ370" s="274"/>
      <c r="AR370" s="274"/>
      <c r="AS370" s="274"/>
      <c r="AT370" s="274"/>
      <c r="AU370" s="274"/>
      <c r="AV370" s="274"/>
      <c r="AW370" s="274"/>
      <c r="AX370" s="274"/>
      <c r="AY370" s="274"/>
      <c r="AZ370" s="274"/>
      <c r="BA370" s="274"/>
      <c r="BB370" s="274"/>
      <c r="BC370" s="274"/>
    </row>
    <row r="371" spans="1:55" x14ac:dyDescent="0.25">
      <c r="A371" s="261">
        <v>46111</v>
      </c>
      <c r="B371" s="262">
        <v>0</v>
      </c>
      <c r="C371" s="263">
        <v>0</v>
      </c>
      <c r="D371" s="262">
        <v>0</v>
      </c>
      <c r="E371" s="263">
        <v>0</v>
      </c>
      <c r="F371" s="262">
        <v>0</v>
      </c>
      <c r="G371" s="263">
        <v>0</v>
      </c>
      <c r="H371" s="262">
        <v>0.5</v>
      </c>
      <c r="I371" s="263">
        <v>0</v>
      </c>
      <c r="J371" s="262">
        <v>0</v>
      </c>
      <c r="K371" s="264">
        <v>0</v>
      </c>
      <c r="L371" s="283"/>
      <c r="M371" s="274"/>
      <c r="N371" s="274"/>
      <c r="O371" s="274"/>
      <c r="P371" s="274"/>
      <c r="Q371" s="274"/>
      <c r="R371" s="274"/>
      <c r="S371" s="274"/>
      <c r="T371" s="274"/>
      <c r="U371" s="274"/>
      <c r="V371" s="274"/>
      <c r="W371" s="274"/>
      <c r="X371" s="274"/>
      <c r="Y371" s="274"/>
      <c r="Z371" s="274"/>
      <c r="AA371" s="274"/>
      <c r="AB371" s="274"/>
      <c r="AC371" s="274"/>
      <c r="AD371" s="274"/>
      <c r="AE371" s="274"/>
      <c r="AF371" s="274"/>
      <c r="AG371" s="274"/>
      <c r="AH371" s="274"/>
      <c r="AI371" s="274"/>
      <c r="AJ371" s="274"/>
      <c r="AK371" s="274"/>
      <c r="AL371" s="274"/>
      <c r="AM371" s="274"/>
      <c r="AN371" s="274"/>
      <c r="AO371" s="274"/>
      <c r="AP371" s="274"/>
      <c r="AQ371" s="274"/>
      <c r="AR371" s="274"/>
      <c r="AS371" s="274"/>
      <c r="AT371" s="274"/>
      <c r="AU371" s="274"/>
      <c r="AV371" s="274"/>
      <c r="AW371" s="274"/>
      <c r="AX371" s="274"/>
      <c r="AY371" s="274"/>
      <c r="AZ371" s="274"/>
      <c r="BA371" s="274"/>
      <c r="BB371" s="274"/>
      <c r="BC371" s="274"/>
    </row>
    <row r="372" spans="1:55" ht="13" thickBot="1" x14ac:dyDescent="0.3">
      <c r="A372" s="268">
        <v>46112</v>
      </c>
      <c r="B372" s="265">
        <v>0</v>
      </c>
      <c r="C372" s="266">
        <v>0</v>
      </c>
      <c r="D372" s="265">
        <v>0</v>
      </c>
      <c r="E372" s="266">
        <v>0</v>
      </c>
      <c r="F372" s="265">
        <v>0</v>
      </c>
      <c r="G372" s="266">
        <v>0</v>
      </c>
      <c r="H372" s="265">
        <v>0.5</v>
      </c>
      <c r="I372" s="266">
        <v>0</v>
      </c>
      <c r="J372" s="265">
        <v>0</v>
      </c>
      <c r="K372" s="267">
        <v>0</v>
      </c>
      <c r="L372" s="283"/>
      <c r="M372" s="274"/>
      <c r="N372" s="274"/>
      <c r="O372" s="274"/>
      <c r="P372" s="274"/>
      <c r="Q372" s="274"/>
      <c r="R372" s="274"/>
      <c r="S372" s="274"/>
      <c r="T372" s="274"/>
      <c r="U372" s="274"/>
      <c r="V372" s="274"/>
      <c r="W372" s="274"/>
      <c r="X372" s="274"/>
      <c r="Y372" s="274"/>
      <c r="Z372" s="274"/>
      <c r="AA372" s="274"/>
      <c r="AB372" s="274"/>
      <c r="AC372" s="274"/>
      <c r="AD372" s="274"/>
      <c r="AE372" s="274"/>
      <c r="AF372" s="274"/>
      <c r="AG372" s="274"/>
      <c r="AH372" s="274"/>
      <c r="AI372" s="274"/>
      <c r="AJ372" s="274"/>
      <c r="AK372" s="274"/>
      <c r="AL372" s="274"/>
      <c r="AM372" s="274"/>
      <c r="AN372" s="274"/>
      <c r="AO372" s="274"/>
      <c r="AP372" s="274"/>
      <c r="AQ372" s="274"/>
      <c r="AR372" s="274"/>
      <c r="AS372" s="274"/>
      <c r="AT372" s="274"/>
      <c r="AU372" s="274"/>
      <c r="AV372" s="274"/>
      <c r="AW372" s="274"/>
      <c r="AX372" s="274"/>
      <c r="AY372" s="274"/>
      <c r="AZ372" s="274"/>
      <c r="BA372" s="274"/>
      <c r="BB372" s="274"/>
      <c r="BC372" s="274"/>
    </row>
    <row r="373" spans="1:55" x14ac:dyDescent="0.25">
      <c r="A373" s="284"/>
      <c r="B373" s="284"/>
      <c r="C373" s="284"/>
      <c r="D373" s="284"/>
      <c r="E373" s="284"/>
      <c r="F373" s="284"/>
      <c r="G373" s="284"/>
      <c r="H373" s="284"/>
      <c r="I373" s="284"/>
      <c r="J373" s="284"/>
      <c r="K373" s="284"/>
      <c r="M373" s="274"/>
      <c r="N373" s="274"/>
      <c r="O373" s="274"/>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c r="AK373" s="274"/>
      <c r="AL373" s="274"/>
      <c r="AM373" s="274"/>
      <c r="AN373" s="274"/>
      <c r="AO373" s="274"/>
      <c r="AP373" s="274"/>
      <c r="AQ373" s="274"/>
      <c r="AR373" s="274"/>
      <c r="AS373" s="274"/>
      <c r="AT373" s="274"/>
      <c r="AU373" s="274"/>
      <c r="AV373" s="274"/>
      <c r="AW373" s="274"/>
      <c r="AX373" s="274"/>
      <c r="AY373" s="274"/>
      <c r="AZ373" s="274"/>
      <c r="BA373" s="274"/>
      <c r="BB373" s="274"/>
      <c r="BC373" s="274"/>
    </row>
    <row r="374" spans="1:55" s="285" customFormat="1" x14ac:dyDescent="0.25">
      <c r="A374" s="284"/>
      <c r="B374" s="284"/>
      <c r="C374" s="284"/>
      <c r="D374" s="284"/>
      <c r="E374" s="284"/>
      <c r="F374" s="284"/>
      <c r="G374" s="284"/>
      <c r="H374" s="284"/>
      <c r="I374" s="284"/>
      <c r="J374" s="284"/>
      <c r="K374" s="284"/>
      <c r="L374" s="284"/>
      <c r="M374" s="284"/>
      <c r="N374" s="274"/>
      <c r="O374" s="274"/>
      <c r="P374" s="274"/>
      <c r="Q374" s="274"/>
      <c r="R374" s="274"/>
      <c r="S374" s="274"/>
      <c r="T374" s="274"/>
      <c r="U374" s="274"/>
      <c r="V374" s="274"/>
      <c r="W374" s="274"/>
      <c r="X374" s="284"/>
      <c r="Y374" s="284"/>
      <c r="Z374" s="284"/>
      <c r="AA374" s="284"/>
      <c r="AB374" s="284"/>
      <c r="AC374" s="284"/>
      <c r="AD374" s="284"/>
      <c r="AE374" s="284"/>
      <c r="AF374" s="284"/>
      <c r="AG374" s="284"/>
      <c r="AH374" s="284"/>
      <c r="AI374" s="284"/>
      <c r="AJ374" s="284"/>
      <c r="AK374" s="284"/>
      <c r="AL374" s="284"/>
      <c r="AM374" s="284"/>
      <c r="AN374" s="284"/>
      <c r="AO374" s="284"/>
      <c r="AP374" s="284"/>
      <c r="AQ374" s="284"/>
      <c r="AR374" s="284"/>
      <c r="AS374" s="284"/>
      <c r="AT374" s="284"/>
      <c r="AU374" s="284"/>
      <c r="AV374" s="284"/>
      <c r="AW374" s="284"/>
      <c r="AX374" s="284"/>
      <c r="AY374" s="284"/>
      <c r="AZ374" s="284"/>
      <c r="BA374" s="284"/>
      <c r="BB374" s="284"/>
      <c r="BC374" s="284"/>
    </row>
    <row r="375" spans="1:55" x14ac:dyDescent="0.25">
      <c r="B375" s="286"/>
      <c r="I375" s="284"/>
      <c r="M375" s="274"/>
      <c r="N375" s="274"/>
      <c r="O375" s="274"/>
      <c r="P375" s="274"/>
      <c r="Q375" s="274"/>
      <c r="R375" s="274"/>
      <c r="S375" s="274"/>
      <c r="T375" s="274"/>
      <c r="U375" s="274"/>
      <c r="V375" s="274"/>
      <c r="W375" s="274"/>
      <c r="X375" s="274"/>
      <c r="Y375" s="274"/>
      <c r="Z375" s="274"/>
      <c r="AA375" s="274"/>
      <c r="AB375" s="274"/>
      <c r="AC375" s="274"/>
      <c r="AD375" s="274"/>
      <c r="AE375" s="274"/>
      <c r="AF375" s="274"/>
      <c r="AG375" s="274"/>
      <c r="AH375" s="274"/>
      <c r="AI375" s="274"/>
      <c r="AJ375" s="274"/>
      <c r="AK375" s="274"/>
      <c r="AL375" s="274"/>
      <c r="AM375" s="274"/>
      <c r="AN375" s="274"/>
      <c r="AO375" s="274"/>
      <c r="AP375" s="274"/>
      <c r="AQ375" s="274"/>
      <c r="AR375" s="274"/>
      <c r="AS375" s="274"/>
      <c r="AT375" s="274"/>
      <c r="AU375" s="274"/>
      <c r="AV375" s="274"/>
      <c r="AW375" s="274"/>
      <c r="AX375" s="274"/>
      <c r="AY375" s="274"/>
      <c r="AZ375" s="274"/>
      <c r="BA375" s="274"/>
      <c r="BB375" s="274"/>
      <c r="BC375" s="274"/>
    </row>
    <row r="376" spans="1:55" x14ac:dyDescent="0.25">
      <c r="M376" s="274"/>
      <c r="N376" s="274"/>
      <c r="O376" s="274"/>
      <c r="P376" s="274"/>
      <c r="Q376" s="274"/>
      <c r="R376" s="274"/>
      <c r="S376" s="274"/>
      <c r="T376" s="274"/>
      <c r="U376" s="274"/>
      <c r="V376" s="274"/>
      <c r="W376" s="274"/>
      <c r="X376" s="274"/>
      <c r="Y376" s="274"/>
      <c r="Z376" s="274"/>
      <c r="AA376" s="274"/>
      <c r="AB376" s="274"/>
      <c r="AC376" s="274"/>
      <c r="AD376" s="274"/>
      <c r="AE376" s="274"/>
      <c r="AF376" s="274"/>
      <c r="AG376" s="274"/>
      <c r="AH376" s="274"/>
      <c r="AI376" s="274"/>
      <c r="AJ376" s="274"/>
      <c r="AK376" s="274"/>
      <c r="AL376" s="274"/>
      <c r="AM376" s="274"/>
      <c r="AN376" s="274"/>
      <c r="AO376" s="274"/>
      <c r="AP376" s="274"/>
      <c r="AQ376" s="274"/>
      <c r="AR376" s="274"/>
      <c r="AS376" s="274"/>
      <c r="AT376" s="274"/>
      <c r="AU376" s="274"/>
      <c r="AV376" s="274"/>
      <c r="AW376" s="274"/>
      <c r="AX376" s="274"/>
      <c r="AY376" s="274"/>
      <c r="AZ376" s="274"/>
      <c r="BA376" s="274"/>
      <c r="BB376" s="274"/>
      <c r="BC376" s="274"/>
    </row>
    <row r="377" spans="1:55" x14ac:dyDescent="0.25">
      <c r="M377" s="274"/>
      <c r="N377" s="274"/>
      <c r="O377" s="274"/>
      <c r="P377" s="274"/>
      <c r="Q377" s="274"/>
      <c r="R377" s="274"/>
      <c r="S377" s="274"/>
      <c r="T377" s="274"/>
      <c r="U377" s="274"/>
      <c r="V377" s="274"/>
      <c r="W377" s="274"/>
      <c r="X377" s="274"/>
      <c r="Y377" s="274"/>
      <c r="Z377" s="274"/>
      <c r="AA377" s="274"/>
      <c r="AB377" s="274"/>
      <c r="AC377" s="274"/>
      <c r="AD377" s="274"/>
      <c r="AE377" s="274"/>
      <c r="AF377" s="274"/>
      <c r="AG377" s="274"/>
      <c r="AH377" s="274"/>
      <c r="AI377" s="274"/>
      <c r="AJ377" s="274"/>
      <c r="AK377" s="274"/>
      <c r="AL377" s="274"/>
      <c r="AM377" s="274"/>
      <c r="AN377" s="274"/>
      <c r="AO377" s="274"/>
      <c r="AP377" s="274"/>
      <c r="AQ377" s="274"/>
      <c r="AR377" s="274"/>
      <c r="AS377" s="274"/>
      <c r="AT377" s="274"/>
      <c r="AU377" s="274"/>
      <c r="AV377" s="274"/>
      <c r="AW377" s="274"/>
      <c r="AX377" s="274"/>
      <c r="AY377" s="274"/>
      <c r="AZ377" s="274"/>
      <c r="BA377" s="274"/>
      <c r="BB377" s="274"/>
      <c r="BC377" s="274"/>
    </row>
    <row r="378" spans="1:55" x14ac:dyDescent="0.25">
      <c r="M378" s="274"/>
      <c r="N378" s="274"/>
      <c r="O378" s="274"/>
      <c r="P378" s="274"/>
      <c r="Q378" s="274"/>
      <c r="R378" s="274"/>
      <c r="S378" s="274"/>
      <c r="T378" s="274"/>
      <c r="U378" s="274"/>
      <c r="V378" s="274"/>
      <c r="W378" s="274"/>
      <c r="X378" s="274"/>
      <c r="Y378" s="274"/>
      <c r="Z378" s="274"/>
      <c r="AA378" s="274"/>
      <c r="AB378" s="274"/>
      <c r="AC378" s="274"/>
      <c r="AD378" s="274"/>
      <c r="AE378" s="274"/>
      <c r="AF378" s="274"/>
      <c r="AG378" s="274"/>
      <c r="AH378" s="274"/>
      <c r="AI378" s="274"/>
      <c r="AJ378" s="274"/>
      <c r="AK378" s="274"/>
      <c r="AL378" s="274"/>
      <c r="AM378" s="274"/>
      <c r="AN378" s="274"/>
      <c r="AO378" s="274"/>
      <c r="AP378" s="274"/>
      <c r="AQ378" s="274"/>
      <c r="AR378" s="274"/>
      <c r="AS378" s="274"/>
      <c r="AT378" s="274"/>
      <c r="AU378" s="274"/>
      <c r="AV378" s="274"/>
      <c r="AW378" s="274"/>
      <c r="AX378" s="274"/>
      <c r="AY378" s="274"/>
      <c r="AZ378" s="274"/>
      <c r="BA378" s="274"/>
      <c r="BB378" s="274"/>
      <c r="BC378" s="274"/>
    </row>
    <row r="379" spans="1:55" x14ac:dyDescent="0.25">
      <c r="M379" s="274"/>
      <c r="N379" s="274"/>
      <c r="O379" s="274"/>
      <c r="P379" s="274"/>
      <c r="Q379" s="274"/>
      <c r="R379" s="274"/>
      <c r="S379" s="274"/>
      <c r="T379" s="274"/>
      <c r="U379" s="274"/>
      <c r="V379" s="274"/>
      <c r="W379" s="274"/>
      <c r="X379" s="274"/>
      <c r="Y379" s="274"/>
      <c r="Z379" s="274"/>
      <c r="AA379" s="274"/>
      <c r="AB379" s="274"/>
      <c r="AC379" s="274"/>
      <c r="AD379" s="274"/>
      <c r="AE379" s="274"/>
      <c r="AF379" s="274"/>
      <c r="AG379" s="274"/>
      <c r="AH379" s="274"/>
      <c r="AI379" s="274"/>
      <c r="AJ379" s="274"/>
      <c r="AK379" s="274"/>
      <c r="AL379" s="274"/>
      <c r="AM379" s="274"/>
      <c r="AN379" s="274"/>
      <c r="AO379" s="274"/>
      <c r="AP379" s="274"/>
      <c r="AQ379" s="274"/>
      <c r="AR379" s="274"/>
      <c r="AS379" s="274"/>
      <c r="AT379" s="274"/>
      <c r="AU379" s="274"/>
      <c r="AV379" s="274"/>
      <c r="AW379" s="274"/>
      <c r="AX379" s="274"/>
      <c r="AY379" s="274"/>
      <c r="AZ379" s="274"/>
      <c r="BA379" s="274"/>
      <c r="BB379" s="274"/>
      <c r="BC379" s="274"/>
    </row>
    <row r="380" spans="1:55" x14ac:dyDescent="0.25">
      <c r="M380" s="274"/>
      <c r="N380" s="274"/>
      <c r="O380" s="274"/>
      <c r="P380" s="274"/>
      <c r="Q380" s="274"/>
      <c r="R380" s="274"/>
      <c r="S380" s="274"/>
      <c r="T380" s="274"/>
      <c r="U380" s="274"/>
      <c r="V380" s="274"/>
      <c r="W380" s="274"/>
      <c r="X380" s="274"/>
      <c r="Y380" s="274"/>
      <c r="Z380" s="274"/>
      <c r="AA380" s="274"/>
      <c r="AB380" s="274"/>
      <c r="AC380" s="274"/>
      <c r="AD380" s="274"/>
      <c r="AE380" s="274"/>
      <c r="AF380" s="274"/>
      <c r="AG380" s="274"/>
      <c r="AH380" s="274"/>
      <c r="AI380" s="274"/>
      <c r="AJ380" s="274"/>
      <c r="AK380" s="274"/>
      <c r="AL380" s="274"/>
      <c r="AM380" s="274"/>
      <c r="AN380" s="274"/>
      <c r="AO380" s="274"/>
      <c r="AP380" s="274"/>
      <c r="AQ380" s="274"/>
      <c r="AR380" s="274"/>
      <c r="AS380" s="274"/>
      <c r="AT380" s="274"/>
      <c r="AU380" s="274"/>
      <c r="AV380" s="274"/>
      <c r="AW380" s="274"/>
      <c r="AX380" s="274"/>
      <c r="AY380" s="274"/>
      <c r="AZ380" s="274"/>
      <c r="BA380" s="274"/>
      <c r="BB380" s="274"/>
      <c r="BC380" s="274"/>
    </row>
    <row r="381" spans="1:55" x14ac:dyDescent="0.25">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c r="AQ381" s="274"/>
      <c r="AR381" s="274"/>
      <c r="AS381" s="274"/>
      <c r="AT381" s="274"/>
      <c r="AU381" s="274"/>
      <c r="AV381" s="274"/>
      <c r="AW381" s="274"/>
      <c r="AX381" s="274"/>
      <c r="AY381" s="274"/>
      <c r="AZ381" s="274"/>
      <c r="BA381" s="274"/>
      <c r="BB381" s="274"/>
      <c r="BC381" s="274"/>
    </row>
    <row r="382" spans="1:55" x14ac:dyDescent="0.25">
      <c r="M382" s="274"/>
      <c r="N382" s="274"/>
      <c r="O382" s="274"/>
      <c r="P382" s="274"/>
      <c r="Q382" s="274"/>
      <c r="R382" s="274"/>
      <c r="S382" s="274"/>
      <c r="T382" s="274"/>
      <c r="U382" s="274"/>
      <c r="V382" s="274"/>
      <c r="W382" s="274"/>
      <c r="X382" s="274"/>
      <c r="Y382" s="274"/>
      <c r="Z382" s="274"/>
      <c r="AA382" s="274"/>
      <c r="AB382" s="274"/>
      <c r="AC382" s="274"/>
      <c r="AD382" s="274"/>
      <c r="AE382" s="274"/>
      <c r="AF382" s="274"/>
      <c r="AG382" s="274"/>
      <c r="AH382" s="274"/>
      <c r="AI382" s="274"/>
      <c r="AJ382" s="274"/>
      <c r="AK382" s="274"/>
      <c r="AL382" s="274"/>
      <c r="AM382" s="274"/>
      <c r="AN382" s="274"/>
      <c r="AO382" s="274"/>
      <c r="AP382" s="274"/>
      <c r="AQ382" s="274"/>
      <c r="AR382" s="274"/>
      <c r="AS382" s="274"/>
      <c r="AT382" s="274"/>
      <c r="AU382" s="274"/>
      <c r="AV382" s="274"/>
      <c r="AW382" s="274"/>
      <c r="AX382" s="274"/>
      <c r="AY382" s="274"/>
      <c r="AZ382" s="274"/>
      <c r="BA382" s="274"/>
      <c r="BB382" s="274"/>
      <c r="BC382" s="274"/>
    </row>
    <row r="383" spans="1:55" x14ac:dyDescent="0.25">
      <c r="M383" s="274"/>
      <c r="N383" s="274"/>
      <c r="O383" s="274"/>
      <c r="P383" s="274"/>
      <c r="Q383" s="274"/>
      <c r="R383" s="274"/>
      <c r="S383" s="274"/>
      <c r="T383" s="274"/>
      <c r="U383" s="274"/>
      <c r="V383" s="274"/>
      <c r="W383" s="274"/>
      <c r="X383" s="274"/>
      <c r="Y383" s="274"/>
      <c r="Z383" s="274"/>
      <c r="AA383" s="274"/>
      <c r="AB383" s="274"/>
      <c r="AC383" s="274"/>
      <c r="AD383" s="274"/>
      <c r="AE383" s="274"/>
      <c r="AF383" s="274"/>
      <c r="AG383" s="274"/>
      <c r="AH383" s="274"/>
      <c r="AI383" s="274"/>
      <c r="AJ383" s="274"/>
      <c r="AK383" s="274"/>
      <c r="AL383" s="274"/>
      <c r="AM383" s="274"/>
      <c r="AN383" s="274"/>
      <c r="AO383" s="274"/>
      <c r="AP383" s="274"/>
      <c r="AQ383" s="274"/>
      <c r="AR383" s="274"/>
      <c r="AS383" s="274"/>
      <c r="AT383" s="274"/>
      <c r="AU383" s="274"/>
      <c r="AV383" s="274"/>
      <c r="AW383" s="274"/>
      <c r="AX383" s="274"/>
      <c r="AY383" s="274"/>
      <c r="AZ383" s="274"/>
      <c r="BA383" s="274"/>
      <c r="BB383" s="274"/>
      <c r="BC383" s="274"/>
    </row>
    <row r="384" spans="1:55" x14ac:dyDescent="0.25">
      <c r="M384" s="274"/>
      <c r="N384" s="274"/>
      <c r="O384" s="274"/>
      <c r="P384" s="274"/>
      <c r="Q384" s="274"/>
      <c r="R384" s="274"/>
      <c r="S384" s="274"/>
      <c r="T384" s="274"/>
      <c r="U384" s="274"/>
      <c r="V384" s="274"/>
      <c r="W384" s="274"/>
      <c r="X384" s="274"/>
      <c r="Y384" s="274"/>
      <c r="Z384" s="274"/>
      <c r="AA384" s="274"/>
      <c r="AB384" s="274"/>
      <c r="AC384" s="274"/>
      <c r="AD384" s="274"/>
      <c r="AE384" s="274"/>
      <c r="AF384" s="274"/>
      <c r="AG384" s="274"/>
      <c r="AH384" s="274"/>
      <c r="AI384" s="274"/>
      <c r="AJ384" s="274"/>
      <c r="AK384" s="274"/>
      <c r="AL384" s="274"/>
      <c r="AM384" s="274"/>
      <c r="AN384" s="274"/>
      <c r="AO384" s="274"/>
      <c r="AP384" s="274"/>
      <c r="AQ384" s="274"/>
      <c r="AR384" s="274"/>
      <c r="AS384" s="274"/>
      <c r="AT384" s="274"/>
      <c r="AU384" s="274"/>
      <c r="AV384" s="274"/>
      <c r="AW384" s="274"/>
      <c r="AX384" s="274"/>
      <c r="AY384" s="274"/>
      <c r="AZ384" s="274"/>
      <c r="BA384" s="274"/>
      <c r="BB384" s="274"/>
      <c r="BC384" s="274"/>
    </row>
    <row r="385" spans="13:55" x14ac:dyDescent="0.25">
      <c r="M385" s="274"/>
      <c r="N385" s="274"/>
      <c r="O385" s="274"/>
      <c r="P385" s="274"/>
      <c r="Q385" s="274"/>
      <c r="R385" s="274"/>
      <c r="S385" s="274"/>
      <c r="T385" s="274"/>
      <c r="U385" s="274"/>
      <c r="V385" s="274"/>
      <c r="W385" s="274"/>
      <c r="X385" s="274"/>
      <c r="Y385" s="274"/>
      <c r="Z385" s="274"/>
      <c r="AA385" s="274"/>
      <c r="AB385" s="274"/>
      <c r="AC385" s="274"/>
      <c r="AD385" s="274"/>
      <c r="AE385" s="274"/>
      <c r="AF385" s="274"/>
      <c r="AG385" s="274"/>
      <c r="AH385" s="274"/>
      <c r="AI385" s="274"/>
      <c r="AJ385" s="274"/>
      <c r="AK385" s="274"/>
      <c r="AL385" s="274"/>
      <c r="AM385" s="274"/>
      <c r="AN385" s="274"/>
      <c r="AO385" s="274"/>
      <c r="AP385" s="274"/>
      <c r="AQ385" s="274"/>
      <c r="AR385" s="274"/>
      <c r="AS385" s="274"/>
      <c r="AT385" s="274"/>
      <c r="AU385" s="274"/>
      <c r="AV385" s="274"/>
      <c r="AW385" s="274"/>
      <c r="AX385" s="274"/>
      <c r="AY385" s="274"/>
      <c r="AZ385" s="274"/>
      <c r="BA385" s="274"/>
      <c r="BB385" s="274"/>
      <c r="BC385" s="274"/>
    </row>
    <row r="386" spans="13:55" x14ac:dyDescent="0.25">
      <c r="M386" s="274"/>
      <c r="N386" s="274"/>
      <c r="O386" s="274"/>
      <c r="P386" s="274"/>
      <c r="Q386" s="274"/>
      <c r="R386" s="274"/>
      <c r="S386" s="274"/>
      <c r="T386" s="274"/>
      <c r="U386" s="274"/>
      <c r="V386" s="274"/>
      <c r="W386" s="274"/>
      <c r="X386" s="274"/>
      <c r="Y386" s="274"/>
      <c r="Z386" s="274"/>
      <c r="AA386" s="274"/>
      <c r="AB386" s="274"/>
      <c r="AC386" s="274"/>
      <c r="AD386" s="274"/>
      <c r="AE386" s="274"/>
      <c r="AF386" s="274"/>
      <c r="AG386" s="274"/>
      <c r="AH386" s="274"/>
      <c r="AI386" s="274"/>
      <c r="AJ386" s="274"/>
      <c r="AK386" s="274"/>
      <c r="AL386" s="274"/>
      <c r="AM386" s="274"/>
      <c r="AN386" s="274"/>
      <c r="AO386" s="274"/>
      <c r="AP386" s="274"/>
      <c r="AQ386" s="274"/>
      <c r="AR386" s="274"/>
      <c r="AS386" s="274"/>
      <c r="AT386" s="274"/>
      <c r="AU386" s="274"/>
      <c r="AV386" s="274"/>
      <c r="AW386" s="274"/>
      <c r="AX386" s="274"/>
      <c r="AY386" s="274"/>
      <c r="AZ386" s="274"/>
      <c r="BA386" s="274"/>
      <c r="BB386" s="274"/>
      <c r="BC386" s="274"/>
    </row>
    <row r="387" spans="13:55" x14ac:dyDescent="0.25">
      <c r="M387" s="274"/>
      <c r="N387" s="274"/>
      <c r="O387" s="274"/>
      <c r="P387" s="274"/>
      <c r="Q387" s="274"/>
      <c r="R387" s="274"/>
      <c r="S387" s="274"/>
      <c r="T387" s="274"/>
      <c r="U387" s="274"/>
      <c r="V387" s="274"/>
      <c r="W387" s="274"/>
      <c r="X387" s="274"/>
      <c r="Y387" s="274"/>
      <c r="Z387" s="274"/>
      <c r="AA387" s="274"/>
      <c r="AB387" s="274"/>
      <c r="AC387" s="274"/>
      <c r="AD387" s="274"/>
      <c r="AE387" s="274"/>
      <c r="AF387" s="274"/>
      <c r="AG387" s="274"/>
      <c r="AH387" s="274"/>
    </row>
    <row r="388" spans="13:55" x14ac:dyDescent="0.25">
      <c r="M388" s="274"/>
      <c r="N388" s="274"/>
      <c r="O388" s="274"/>
      <c r="P388" s="274"/>
      <c r="Q388" s="274"/>
      <c r="R388" s="274"/>
      <c r="S388" s="274"/>
      <c r="T388" s="274"/>
      <c r="U388" s="274"/>
      <c r="V388" s="274"/>
      <c r="W388" s="274"/>
      <c r="X388" s="274"/>
      <c r="Y388" s="274"/>
      <c r="Z388" s="274"/>
      <c r="AA388" s="274"/>
      <c r="AB388" s="274"/>
      <c r="AC388" s="274"/>
      <c r="AD388" s="274"/>
      <c r="AE388" s="274"/>
      <c r="AF388" s="274"/>
      <c r="AG388" s="274"/>
      <c r="AH388" s="274"/>
    </row>
    <row r="389" spans="13:55" x14ac:dyDescent="0.25">
      <c r="M389" s="274"/>
      <c r="N389" s="274"/>
      <c r="O389" s="274"/>
      <c r="P389" s="274"/>
      <c r="Q389" s="274"/>
      <c r="R389" s="274"/>
      <c r="S389" s="274"/>
      <c r="T389" s="274"/>
      <c r="U389" s="274"/>
      <c r="V389" s="274"/>
      <c r="W389" s="274"/>
      <c r="X389" s="274"/>
      <c r="Y389" s="274"/>
      <c r="Z389" s="274"/>
      <c r="AA389" s="274"/>
      <c r="AB389" s="274"/>
      <c r="AC389" s="274"/>
      <c r="AD389" s="274"/>
      <c r="AE389" s="274"/>
      <c r="AF389" s="274"/>
      <c r="AG389" s="274"/>
      <c r="AH389" s="274"/>
    </row>
    <row r="390" spans="13:55" x14ac:dyDescent="0.25">
      <c r="M390" s="274"/>
      <c r="N390" s="274"/>
      <c r="O390" s="274"/>
      <c r="P390" s="274"/>
      <c r="Q390" s="274"/>
      <c r="R390" s="274"/>
      <c r="S390" s="274"/>
      <c r="T390" s="274"/>
      <c r="U390" s="274"/>
      <c r="V390" s="274"/>
      <c r="W390" s="274"/>
      <c r="X390" s="274"/>
      <c r="Y390" s="274"/>
      <c r="Z390" s="274"/>
      <c r="AA390" s="274"/>
      <c r="AB390" s="274"/>
      <c r="AC390" s="274"/>
      <c r="AD390" s="274"/>
      <c r="AE390" s="274"/>
      <c r="AF390" s="274"/>
      <c r="AG390" s="274"/>
      <c r="AH390" s="274"/>
    </row>
    <row r="391" spans="13:55" x14ac:dyDescent="0.25">
      <c r="M391" s="274"/>
      <c r="N391" s="274"/>
      <c r="O391" s="274"/>
      <c r="P391" s="274"/>
      <c r="Q391" s="274"/>
      <c r="R391" s="274"/>
      <c r="S391" s="274"/>
      <c r="T391" s="274"/>
      <c r="U391" s="274"/>
      <c r="V391" s="274"/>
      <c r="W391" s="274"/>
      <c r="X391" s="274"/>
      <c r="Y391" s="274"/>
      <c r="Z391" s="274"/>
      <c r="AA391" s="274"/>
      <c r="AB391" s="274"/>
      <c r="AC391" s="274"/>
      <c r="AD391" s="274"/>
      <c r="AE391" s="274"/>
      <c r="AF391" s="274"/>
      <c r="AG391" s="274"/>
      <c r="AH391" s="274"/>
    </row>
    <row r="392" spans="13:55" x14ac:dyDescent="0.25">
      <c r="M392" s="274"/>
      <c r="N392" s="274"/>
      <c r="O392" s="274"/>
      <c r="P392" s="274"/>
      <c r="Q392" s="274"/>
      <c r="R392" s="274"/>
      <c r="S392" s="274"/>
      <c r="T392" s="274"/>
      <c r="U392" s="274"/>
      <c r="V392" s="274"/>
      <c r="W392" s="274"/>
      <c r="X392" s="274"/>
      <c r="Y392" s="274"/>
      <c r="Z392" s="274"/>
      <c r="AA392" s="274"/>
      <c r="AB392" s="274"/>
      <c r="AC392" s="274"/>
      <c r="AD392" s="274"/>
      <c r="AE392" s="274"/>
      <c r="AF392" s="274"/>
      <c r="AG392" s="274"/>
      <c r="AH392" s="274"/>
    </row>
    <row r="393" spans="13:55" x14ac:dyDescent="0.25">
      <c r="M393" s="274"/>
      <c r="N393" s="274"/>
      <c r="O393" s="274"/>
      <c r="P393" s="274"/>
      <c r="Q393" s="274"/>
      <c r="R393" s="274"/>
      <c r="S393" s="274"/>
      <c r="T393" s="274"/>
      <c r="U393" s="274"/>
      <c r="V393" s="274"/>
      <c r="W393" s="274"/>
      <c r="X393" s="274"/>
      <c r="Y393" s="274"/>
      <c r="Z393" s="274"/>
      <c r="AA393" s="274"/>
      <c r="AB393" s="274"/>
      <c r="AC393" s="274"/>
      <c r="AD393" s="274"/>
      <c r="AE393" s="274"/>
      <c r="AF393" s="274"/>
      <c r="AG393" s="274"/>
      <c r="AH393" s="274"/>
    </row>
    <row r="394" spans="13:55" x14ac:dyDescent="0.25">
      <c r="M394" s="274"/>
      <c r="N394" s="274"/>
      <c r="O394" s="274"/>
      <c r="P394" s="274"/>
      <c r="Q394" s="274"/>
      <c r="R394" s="274"/>
      <c r="S394" s="274"/>
      <c r="T394" s="274"/>
      <c r="U394" s="274"/>
      <c r="V394" s="274"/>
      <c r="W394" s="274"/>
      <c r="X394" s="274"/>
      <c r="Y394" s="274"/>
      <c r="Z394" s="274"/>
      <c r="AA394" s="274"/>
      <c r="AB394" s="274"/>
      <c r="AC394" s="274"/>
      <c r="AD394" s="274"/>
      <c r="AE394" s="274"/>
      <c r="AF394" s="274"/>
      <c r="AG394" s="274"/>
      <c r="AH394" s="274"/>
    </row>
    <row r="395" spans="13:55" x14ac:dyDescent="0.25">
      <c r="M395" s="274"/>
      <c r="N395" s="274"/>
      <c r="O395" s="274"/>
      <c r="P395" s="274"/>
      <c r="Q395" s="274"/>
      <c r="R395" s="274"/>
      <c r="S395" s="274"/>
      <c r="T395" s="274"/>
      <c r="U395" s="274"/>
      <c r="V395" s="274"/>
      <c r="W395" s="274"/>
      <c r="X395" s="274"/>
      <c r="Y395" s="274"/>
      <c r="Z395" s="274"/>
      <c r="AA395" s="274"/>
      <c r="AB395" s="274"/>
      <c r="AC395" s="274"/>
      <c r="AD395" s="274"/>
      <c r="AE395" s="274"/>
      <c r="AF395" s="274"/>
      <c r="AG395" s="274"/>
      <c r="AH395" s="274"/>
    </row>
    <row r="396" spans="13:55" x14ac:dyDescent="0.25">
      <c r="M396" s="274"/>
      <c r="N396" s="274"/>
      <c r="O396" s="274"/>
      <c r="P396" s="274"/>
      <c r="Q396" s="274"/>
      <c r="R396" s="274"/>
      <c r="S396" s="274"/>
      <c r="T396" s="274"/>
      <c r="U396" s="274"/>
      <c r="V396" s="274"/>
      <c r="W396" s="274"/>
      <c r="X396" s="274"/>
      <c r="Y396" s="274"/>
      <c r="Z396" s="274"/>
      <c r="AA396" s="274"/>
      <c r="AB396" s="274"/>
      <c r="AC396" s="274"/>
      <c r="AD396" s="274"/>
      <c r="AE396" s="274"/>
      <c r="AF396" s="274"/>
      <c r="AG396" s="274"/>
      <c r="AH396" s="274"/>
    </row>
    <row r="397" spans="13:55" x14ac:dyDescent="0.25">
      <c r="M397" s="274"/>
      <c r="N397" s="274"/>
      <c r="O397" s="274"/>
      <c r="P397" s="274"/>
      <c r="Q397" s="274"/>
      <c r="R397" s="274"/>
      <c r="S397" s="274"/>
      <c r="T397" s="274"/>
      <c r="U397" s="274"/>
      <c r="V397" s="274"/>
      <c r="W397" s="274"/>
      <c r="X397" s="274"/>
      <c r="Y397" s="274"/>
      <c r="Z397" s="274"/>
      <c r="AA397" s="274"/>
      <c r="AB397" s="274"/>
      <c r="AC397" s="274"/>
      <c r="AD397" s="274"/>
      <c r="AE397" s="274"/>
      <c r="AF397" s="274"/>
      <c r="AG397" s="274"/>
      <c r="AH397" s="274"/>
    </row>
    <row r="398" spans="13:55" x14ac:dyDescent="0.25">
      <c r="M398" s="274"/>
      <c r="N398" s="274"/>
      <c r="O398" s="274"/>
      <c r="P398" s="274"/>
      <c r="Q398" s="274"/>
      <c r="R398" s="274"/>
      <c r="S398" s="274"/>
      <c r="T398" s="274"/>
      <c r="U398" s="274"/>
      <c r="V398" s="274"/>
      <c r="W398" s="274"/>
      <c r="X398" s="274"/>
      <c r="Y398" s="274"/>
      <c r="Z398" s="274"/>
      <c r="AA398" s="274"/>
      <c r="AB398" s="274"/>
      <c r="AC398" s="274"/>
      <c r="AD398" s="274"/>
      <c r="AE398" s="274"/>
      <c r="AF398" s="274"/>
      <c r="AG398" s="274"/>
      <c r="AH398" s="274"/>
    </row>
    <row r="399" spans="13:55" x14ac:dyDescent="0.25">
      <c r="M399" s="274"/>
      <c r="N399" s="274"/>
      <c r="O399" s="274"/>
      <c r="P399" s="274"/>
      <c r="Q399" s="274"/>
      <c r="R399" s="274"/>
      <c r="S399" s="274"/>
      <c r="T399" s="274"/>
      <c r="U399" s="274"/>
      <c r="V399" s="274"/>
      <c r="W399" s="274"/>
      <c r="X399" s="274"/>
      <c r="Y399" s="274"/>
      <c r="Z399" s="274"/>
      <c r="AA399" s="274"/>
      <c r="AB399" s="274"/>
      <c r="AC399" s="274"/>
      <c r="AD399" s="274"/>
      <c r="AE399" s="274"/>
      <c r="AF399" s="274"/>
      <c r="AG399" s="274"/>
      <c r="AH399" s="274"/>
    </row>
    <row r="400" spans="13:55" x14ac:dyDescent="0.25">
      <c r="M400" s="274"/>
      <c r="N400" s="274"/>
      <c r="O400" s="274"/>
      <c r="P400" s="274"/>
      <c r="Q400" s="274"/>
      <c r="R400" s="274"/>
      <c r="S400" s="274"/>
      <c r="T400" s="274"/>
      <c r="U400" s="274"/>
      <c r="V400" s="274"/>
      <c r="W400" s="274"/>
      <c r="X400" s="274"/>
      <c r="Y400" s="274"/>
      <c r="Z400" s="274"/>
      <c r="AA400" s="274"/>
      <c r="AB400" s="274"/>
      <c r="AC400" s="274"/>
      <c r="AD400" s="274"/>
      <c r="AE400" s="274"/>
      <c r="AF400" s="274"/>
      <c r="AG400" s="274"/>
      <c r="AH400" s="274"/>
    </row>
    <row r="401" spans="13:34" x14ac:dyDescent="0.25">
      <c r="M401" s="274"/>
      <c r="N401" s="274"/>
      <c r="O401" s="274"/>
      <c r="P401" s="274"/>
      <c r="Q401" s="274"/>
      <c r="R401" s="274"/>
      <c r="S401" s="274"/>
      <c r="T401" s="274"/>
      <c r="U401" s="274"/>
      <c r="V401" s="274"/>
      <c r="W401" s="274"/>
      <c r="X401" s="274"/>
      <c r="Y401" s="274"/>
      <c r="Z401" s="274"/>
      <c r="AA401" s="274"/>
      <c r="AB401" s="274"/>
      <c r="AC401" s="274"/>
      <c r="AD401" s="274"/>
      <c r="AE401" s="274"/>
      <c r="AF401" s="274"/>
      <c r="AG401" s="274"/>
      <c r="AH401" s="274"/>
    </row>
    <row r="402" spans="13:34" x14ac:dyDescent="0.25">
      <c r="M402" s="274"/>
      <c r="N402" s="274"/>
      <c r="O402" s="274"/>
      <c r="P402" s="274"/>
      <c r="Q402" s="274"/>
      <c r="R402" s="274"/>
      <c r="S402" s="274"/>
      <c r="T402" s="274"/>
      <c r="U402" s="274"/>
      <c r="V402" s="274"/>
      <c r="W402" s="274"/>
      <c r="X402" s="274"/>
      <c r="Y402" s="274"/>
      <c r="Z402" s="274"/>
      <c r="AA402" s="274"/>
      <c r="AB402" s="274"/>
      <c r="AC402" s="274"/>
      <c r="AD402" s="274"/>
      <c r="AE402" s="274"/>
      <c r="AF402" s="274"/>
      <c r="AG402" s="274"/>
      <c r="AH402" s="274"/>
    </row>
    <row r="403" spans="13:34" x14ac:dyDescent="0.25">
      <c r="M403" s="274"/>
      <c r="N403" s="274"/>
      <c r="O403" s="274"/>
      <c r="P403" s="274"/>
      <c r="Q403" s="274"/>
      <c r="R403" s="274"/>
      <c r="S403" s="274"/>
      <c r="T403" s="274"/>
      <c r="U403" s="274"/>
      <c r="V403" s="274"/>
      <c r="W403" s="274"/>
      <c r="X403" s="274"/>
      <c r="Y403" s="274"/>
      <c r="Z403" s="274"/>
      <c r="AA403" s="274"/>
      <c r="AB403" s="274"/>
      <c r="AC403" s="274"/>
      <c r="AD403" s="274"/>
      <c r="AE403" s="274"/>
      <c r="AF403" s="274"/>
      <c r="AG403" s="274"/>
      <c r="AH403" s="274"/>
    </row>
    <row r="404" spans="13:34" x14ac:dyDescent="0.25">
      <c r="M404" s="274"/>
      <c r="N404" s="274"/>
      <c r="O404" s="274"/>
      <c r="P404" s="274"/>
      <c r="Q404" s="274"/>
      <c r="R404" s="274"/>
      <c r="S404" s="274"/>
      <c r="T404" s="274"/>
      <c r="U404" s="274"/>
      <c r="V404" s="274"/>
      <c r="W404" s="274"/>
      <c r="X404" s="274"/>
      <c r="Y404" s="274"/>
      <c r="Z404" s="274"/>
      <c r="AA404" s="274"/>
      <c r="AB404" s="274"/>
      <c r="AC404" s="274"/>
      <c r="AD404" s="274"/>
      <c r="AE404" s="274"/>
      <c r="AF404" s="274"/>
      <c r="AG404" s="274"/>
      <c r="AH404" s="274"/>
    </row>
    <row r="405" spans="13:34" x14ac:dyDescent="0.25">
      <c r="M405" s="274"/>
      <c r="N405" s="274"/>
      <c r="O405" s="274"/>
      <c r="P405" s="274"/>
      <c r="Q405" s="274"/>
      <c r="R405" s="274"/>
      <c r="S405" s="274"/>
      <c r="T405" s="274"/>
      <c r="U405" s="274"/>
      <c r="V405" s="274"/>
      <c r="W405" s="274"/>
      <c r="X405" s="274"/>
      <c r="Y405" s="274"/>
      <c r="Z405" s="274"/>
      <c r="AA405" s="274"/>
      <c r="AB405" s="274"/>
      <c r="AC405" s="274"/>
      <c r="AD405" s="274"/>
      <c r="AE405" s="274"/>
      <c r="AF405" s="274"/>
      <c r="AG405" s="274"/>
      <c r="AH405" s="274"/>
    </row>
    <row r="406" spans="13:34" x14ac:dyDescent="0.25">
      <c r="M406" s="274"/>
      <c r="N406" s="274"/>
      <c r="O406" s="274"/>
      <c r="P406" s="274"/>
      <c r="Q406" s="274"/>
      <c r="R406" s="274"/>
      <c r="S406" s="274"/>
      <c r="T406" s="274"/>
      <c r="U406" s="274"/>
      <c r="V406" s="274"/>
      <c r="W406" s="274"/>
      <c r="X406" s="274"/>
      <c r="Y406" s="274"/>
      <c r="Z406" s="274"/>
      <c r="AA406" s="274"/>
      <c r="AB406" s="274"/>
      <c r="AC406" s="274"/>
      <c r="AD406" s="274"/>
      <c r="AE406" s="274"/>
      <c r="AF406" s="274"/>
      <c r="AG406" s="274"/>
      <c r="AH406" s="274"/>
    </row>
    <row r="407" spans="13:34" x14ac:dyDescent="0.25">
      <c r="M407" s="274"/>
      <c r="N407" s="274"/>
      <c r="O407" s="274"/>
      <c r="P407" s="274"/>
      <c r="Q407" s="274"/>
      <c r="R407" s="274"/>
      <c r="S407" s="274"/>
      <c r="T407" s="274"/>
      <c r="U407" s="274"/>
      <c r="V407" s="274"/>
      <c r="W407" s="274"/>
      <c r="X407" s="274"/>
      <c r="Y407" s="274"/>
      <c r="Z407" s="274"/>
      <c r="AA407" s="274"/>
      <c r="AB407" s="274"/>
      <c r="AC407" s="274"/>
      <c r="AD407" s="274"/>
      <c r="AE407" s="274"/>
      <c r="AF407" s="274"/>
      <c r="AG407" s="274"/>
      <c r="AH407" s="274"/>
    </row>
    <row r="408" spans="13:34" x14ac:dyDescent="0.25">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row>
    <row r="409" spans="13:34" x14ac:dyDescent="0.25">
      <c r="M409" s="274"/>
      <c r="N409" s="274"/>
      <c r="O409" s="274"/>
      <c r="P409" s="274"/>
      <c r="Q409" s="274"/>
      <c r="R409" s="274"/>
      <c r="S409" s="274"/>
      <c r="T409" s="274"/>
      <c r="U409" s="274"/>
      <c r="V409" s="274"/>
      <c r="W409" s="274"/>
      <c r="X409" s="274"/>
      <c r="Y409" s="274"/>
      <c r="Z409" s="274"/>
      <c r="AA409" s="274"/>
      <c r="AB409" s="274"/>
      <c r="AC409" s="274"/>
      <c r="AD409" s="274"/>
      <c r="AE409" s="274"/>
      <c r="AF409" s="274"/>
      <c r="AG409" s="274"/>
      <c r="AH409" s="274"/>
    </row>
    <row r="410" spans="13:34" x14ac:dyDescent="0.25">
      <c r="M410" s="274"/>
      <c r="N410" s="274"/>
      <c r="O410" s="274"/>
      <c r="P410" s="274"/>
      <c r="Q410" s="274"/>
      <c r="R410" s="274"/>
      <c r="S410" s="274"/>
      <c r="T410" s="274"/>
      <c r="U410" s="274"/>
      <c r="V410" s="274"/>
      <c r="W410" s="274"/>
      <c r="X410" s="274"/>
      <c r="Y410" s="274"/>
      <c r="Z410" s="274"/>
      <c r="AA410" s="274"/>
      <c r="AB410" s="274"/>
      <c r="AC410" s="274"/>
      <c r="AD410" s="274"/>
      <c r="AE410" s="274"/>
      <c r="AF410" s="274"/>
      <c r="AG410" s="274"/>
      <c r="AH410" s="274"/>
    </row>
    <row r="411" spans="13:34" x14ac:dyDescent="0.25">
      <c r="M411" s="274"/>
      <c r="N411" s="274"/>
      <c r="O411" s="274"/>
      <c r="P411" s="274"/>
      <c r="Q411" s="274"/>
      <c r="R411" s="274"/>
      <c r="S411" s="274"/>
      <c r="T411" s="274"/>
      <c r="U411" s="274"/>
      <c r="V411" s="274"/>
      <c r="W411" s="274"/>
      <c r="X411" s="274"/>
      <c r="Y411" s="274"/>
      <c r="Z411" s="274"/>
      <c r="AA411" s="274"/>
      <c r="AB411" s="274"/>
      <c r="AC411" s="274"/>
      <c r="AD411" s="274"/>
      <c r="AE411" s="274"/>
      <c r="AF411" s="274"/>
      <c r="AG411" s="274"/>
      <c r="AH411" s="274"/>
    </row>
    <row r="412" spans="13:34" x14ac:dyDescent="0.25">
      <c r="M412" s="274"/>
      <c r="N412" s="274"/>
      <c r="O412" s="274"/>
      <c r="P412" s="274"/>
      <c r="Q412" s="274"/>
      <c r="R412" s="274"/>
      <c r="S412" s="274"/>
      <c r="T412" s="274"/>
      <c r="U412" s="274"/>
      <c r="V412" s="274"/>
      <c r="W412" s="274"/>
      <c r="X412" s="274"/>
      <c r="Y412" s="274"/>
      <c r="Z412" s="274"/>
      <c r="AA412" s="274"/>
      <c r="AB412" s="274"/>
      <c r="AC412" s="274"/>
      <c r="AD412" s="274"/>
      <c r="AE412" s="274"/>
      <c r="AF412" s="274"/>
      <c r="AG412" s="274"/>
      <c r="AH412" s="274"/>
    </row>
    <row r="413" spans="13:34" x14ac:dyDescent="0.25">
      <c r="M413" s="274"/>
      <c r="N413" s="274"/>
      <c r="O413" s="274"/>
      <c r="P413" s="274"/>
      <c r="Q413" s="274"/>
      <c r="R413" s="274"/>
      <c r="S413" s="274"/>
      <c r="T413" s="274"/>
      <c r="U413" s="274"/>
      <c r="V413" s="274"/>
      <c r="W413" s="274"/>
      <c r="X413" s="274"/>
      <c r="Y413" s="274"/>
      <c r="Z413" s="274"/>
      <c r="AA413" s="274"/>
      <c r="AB413" s="274"/>
      <c r="AC413" s="274"/>
      <c r="AD413" s="274"/>
      <c r="AE413" s="274"/>
      <c r="AF413" s="274"/>
      <c r="AG413" s="274"/>
      <c r="AH413" s="274"/>
    </row>
    <row r="414" spans="13:34" x14ac:dyDescent="0.25">
      <c r="M414" s="274"/>
      <c r="N414" s="274"/>
      <c r="O414" s="274"/>
      <c r="P414" s="274"/>
      <c r="Q414" s="274"/>
      <c r="R414" s="274"/>
      <c r="S414" s="274"/>
      <c r="T414" s="274"/>
      <c r="U414" s="274"/>
      <c r="V414" s="274"/>
      <c r="W414" s="274"/>
      <c r="X414" s="274"/>
      <c r="Y414" s="274"/>
      <c r="Z414" s="274"/>
      <c r="AA414" s="274"/>
      <c r="AB414" s="274"/>
      <c r="AC414" s="274"/>
      <c r="AD414" s="274"/>
      <c r="AE414" s="274"/>
      <c r="AF414" s="274"/>
      <c r="AG414" s="274"/>
      <c r="AH414" s="274"/>
    </row>
    <row r="415" spans="13:34" x14ac:dyDescent="0.25">
      <c r="M415" s="274"/>
      <c r="N415" s="274"/>
      <c r="O415" s="274"/>
      <c r="P415" s="274"/>
      <c r="Q415" s="274"/>
      <c r="R415" s="274"/>
      <c r="S415" s="274"/>
      <c r="T415" s="274"/>
      <c r="U415" s="274"/>
      <c r="V415" s="274"/>
      <c r="W415" s="274"/>
      <c r="X415" s="274"/>
      <c r="Y415" s="274"/>
      <c r="Z415" s="274"/>
      <c r="AA415" s="274"/>
      <c r="AB415" s="274"/>
      <c r="AC415" s="274"/>
      <c r="AD415" s="274"/>
      <c r="AE415" s="274"/>
      <c r="AF415" s="274"/>
      <c r="AG415" s="274"/>
      <c r="AH415" s="274"/>
    </row>
    <row r="416" spans="13:34" x14ac:dyDescent="0.25">
      <c r="M416" s="274"/>
      <c r="N416" s="274"/>
      <c r="O416" s="274"/>
      <c r="P416" s="274"/>
      <c r="Q416" s="274"/>
      <c r="R416" s="274"/>
      <c r="S416" s="274"/>
      <c r="T416" s="274"/>
      <c r="U416" s="274"/>
      <c r="V416" s="274"/>
      <c r="W416" s="274"/>
      <c r="X416" s="274"/>
      <c r="Y416" s="274"/>
      <c r="Z416" s="274"/>
      <c r="AA416" s="274"/>
      <c r="AB416" s="274"/>
      <c r="AC416" s="274"/>
      <c r="AD416" s="274"/>
      <c r="AE416" s="274"/>
      <c r="AF416" s="274"/>
      <c r="AG416" s="274"/>
      <c r="AH416" s="274"/>
    </row>
    <row r="417" spans="13:34" x14ac:dyDescent="0.25">
      <c r="M417" s="274"/>
      <c r="N417" s="274"/>
      <c r="O417" s="274"/>
      <c r="P417" s="274"/>
      <c r="Q417" s="274"/>
      <c r="R417" s="274"/>
      <c r="S417" s="274"/>
      <c r="T417" s="274"/>
      <c r="U417" s="274"/>
      <c r="V417" s="274"/>
      <c r="W417" s="274"/>
      <c r="X417" s="274"/>
      <c r="Y417" s="274"/>
      <c r="Z417" s="274"/>
      <c r="AA417" s="274"/>
      <c r="AB417" s="274"/>
      <c r="AC417" s="274"/>
      <c r="AD417" s="274"/>
      <c r="AE417" s="274"/>
      <c r="AF417" s="274"/>
      <c r="AG417" s="274"/>
      <c r="AH417" s="274"/>
    </row>
    <row r="418" spans="13:34" x14ac:dyDescent="0.25">
      <c r="M418" s="274"/>
      <c r="N418" s="274"/>
      <c r="O418" s="274"/>
      <c r="P418" s="274"/>
      <c r="Q418" s="274"/>
      <c r="R418" s="274"/>
      <c r="S418" s="274"/>
      <c r="T418" s="274"/>
      <c r="U418" s="274"/>
      <c r="V418" s="274"/>
      <c r="W418" s="274"/>
      <c r="X418" s="274"/>
      <c r="Y418" s="274"/>
      <c r="Z418" s="274"/>
      <c r="AA418" s="274"/>
      <c r="AB418" s="274"/>
      <c r="AC418" s="274"/>
      <c r="AD418" s="274"/>
      <c r="AE418" s="274"/>
      <c r="AF418" s="274"/>
      <c r="AG418" s="274"/>
      <c r="AH418" s="274"/>
    </row>
    <row r="419" spans="13:34" x14ac:dyDescent="0.25">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row>
    <row r="420" spans="13:34" x14ac:dyDescent="0.25">
      <c r="M420" s="274"/>
      <c r="N420" s="274"/>
      <c r="O420" s="274"/>
      <c r="P420" s="274"/>
      <c r="Q420" s="274"/>
      <c r="R420" s="274"/>
      <c r="S420" s="274"/>
      <c r="T420" s="274"/>
      <c r="U420" s="274"/>
      <c r="V420" s="274"/>
      <c r="W420" s="274"/>
      <c r="X420" s="274"/>
      <c r="Y420" s="274"/>
      <c r="Z420" s="274"/>
      <c r="AA420" s="274"/>
      <c r="AB420" s="274"/>
      <c r="AC420" s="274"/>
      <c r="AD420" s="274"/>
      <c r="AE420" s="274"/>
      <c r="AF420" s="274"/>
      <c r="AG420" s="274"/>
      <c r="AH420" s="274"/>
    </row>
    <row r="421" spans="13:34" x14ac:dyDescent="0.25">
      <c r="M421" s="274"/>
      <c r="N421" s="274"/>
      <c r="O421" s="274"/>
      <c r="P421" s="274"/>
      <c r="Q421" s="274"/>
      <c r="R421" s="274"/>
      <c r="S421" s="274"/>
      <c r="T421" s="274"/>
      <c r="U421" s="274"/>
      <c r="V421" s="274"/>
      <c r="W421" s="274"/>
      <c r="X421" s="274"/>
      <c r="Y421" s="274"/>
      <c r="Z421" s="274"/>
      <c r="AA421" s="274"/>
      <c r="AB421" s="274"/>
      <c r="AC421" s="274"/>
      <c r="AD421" s="274"/>
      <c r="AE421" s="274"/>
      <c r="AF421" s="274"/>
      <c r="AG421" s="274"/>
      <c r="AH421" s="274"/>
    </row>
    <row r="422" spans="13:34" x14ac:dyDescent="0.25">
      <c r="M422" s="274"/>
      <c r="N422" s="274"/>
      <c r="O422" s="274"/>
      <c r="P422" s="274"/>
      <c r="Q422" s="274"/>
      <c r="R422" s="274"/>
      <c r="S422" s="274"/>
      <c r="T422" s="274"/>
      <c r="U422" s="274"/>
      <c r="V422" s="274"/>
      <c r="W422" s="274"/>
      <c r="X422" s="274"/>
      <c r="Y422" s="274"/>
      <c r="Z422" s="274"/>
      <c r="AA422" s="274"/>
      <c r="AB422" s="274"/>
      <c r="AC422" s="274"/>
      <c r="AD422" s="274"/>
      <c r="AE422" s="274"/>
      <c r="AF422" s="274"/>
      <c r="AG422" s="274"/>
      <c r="AH422" s="274"/>
    </row>
    <row r="423" spans="13:34" x14ac:dyDescent="0.25">
      <c r="M423" s="274"/>
      <c r="N423" s="274"/>
      <c r="O423" s="274"/>
      <c r="P423" s="274"/>
      <c r="Q423" s="274"/>
      <c r="R423" s="274"/>
      <c r="S423" s="274"/>
      <c r="T423" s="274"/>
      <c r="U423" s="274"/>
      <c r="V423" s="274"/>
      <c r="W423" s="274"/>
      <c r="X423" s="274"/>
      <c r="Y423" s="274"/>
      <c r="Z423" s="274"/>
      <c r="AA423" s="274"/>
      <c r="AB423" s="274"/>
      <c r="AC423" s="274"/>
      <c r="AD423" s="274"/>
      <c r="AE423" s="274"/>
      <c r="AF423" s="274"/>
      <c r="AG423" s="274"/>
      <c r="AH423" s="274"/>
    </row>
    <row r="424" spans="13:34" x14ac:dyDescent="0.25">
      <c r="M424" s="274"/>
      <c r="N424" s="274"/>
      <c r="O424" s="274"/>
      <c r="P424" s="274"/>
      <c r="Q424" s="274"/>
      <c r="R424" s="274"/>
      <c r="S424" s="274"/>
      <c r="T424" s="274"/>
      <c r="U424" s="274"/>
      <c r="V424" s="274"/>
      <c r="W424" s="274"/>
      <c r="X424" s="274"/>
      <c r="Y424" s="274"/>
      <c r="Z424" s="274"/>
      <c r="AA424" s="274"/>
      <c r="AB424" s="274"/>
      <c r="AC424" s="274"/>
      <c r="AD424" s="274"/>
      <c r="AE424" s="274"/>
      <c r="AF424" s="274"/>
      <c r="AG424" s="274"/>
      <c r="AH424" s="274"/>
    </row>
    <row r="425" spans="13:34" x14ac:dyDescent="0.25">
      <c r="M425" s="274"/>
      <c r="N425" s="274"/>
      <c r="O425" s="274"/>
      <c r="P425" s="274"/>
      <c r="Q425" s="274"/>
      <c r="R425" s="274"/>
      <c r="S425" s="274"/>
      <c r="T425" s="274"/>
      <c r="U425" s="274"/>
      <c r="V425" s="274"/>
      <c r="W425" s="274"/>
      <c r="X425" s="274"/>
      <c r="Y425" s="274"/>
      <c r="Z425" s="274"/>
      <c r="AA425" s="274"/>
      <c r="AB425" s="274"/>
      <c r="AC425" s="274"/>
      <c r="AD425" s="274"/>
      <c r="AE425" s="274"/>
      <c r="AF425" s="274"/>
      <c r="AG425" s="274"/>
      <c r="AH425" s="274"/>
    </row>
    <row r="426" spans="13:34" x14ac:dyDescent="0.25">
      <c r="M426" s="274"/>
      <c r="N426" s="274"/>
      <c r="O426" s="274"/>
      <c r="P426" s="274"/>
      <c r="Q426" s="274"/>
      <c r="R426" s="274"/>
      <c r="S426" s="274"/>
      <c r="T426" s="274"/>
      <c r="U426" s="274"/>
      <c r="V426" s="274"/>
      <c r="W426" s="274"/>
      <c r="X426" s="274"/>
      <c r="Y426" s="274"/>
      <c r="Z426" s="274"/>
      <c r="AA426" s="274"/>
      <c r="AB426" s="274"/>
      <c r="AC426" s="274"/>
      <c r="AD426" s="274"/>
      <c r="AE426" s="274"/>
      <c r="AF426" s="274"/>
      <c r="AG426" s="274"/>
      <c r="AH426" s="274"/>
    </row>
    <row r="427" spans="13:34" x14ac:dyDescent="0.25">
      <c r="M427" s="274"/>
      <c r="N427" s="274"/>
      <c r="O427" s="274"/>
      <c r="P427" s="274"/>
      <c r="Q427" s="274"/>
      <c r="R427" s="274"/>
      <c r="S427" s="274"/>
      <c r="T427" s="274"/>
      <c r="U427" s="274"/>
      <c r="V427" s="274"/>
      <c r="W427" s="274"/>
      <c r="X427" s="274"/>
      <c r="Y427" s="274"/>
      <c r="Z427" s="274"/>
      <c r="AA427" s="274"/>
      <c r="AB427" s="274"/>
      <c r="AC427" s="274"/>
      <c r="AD427" s="274"/>
      <c r="AE427" s="274"/>
      <c r="AF427" s="274"/>
      <c r="AG427" s="274"/>
      <c r="AH427" s="274"/>
    </row>
    <row r="428" spans="13:34" x14ac:dyDescent="0.25">
      <c r="M428" s="274"/>
      <c r="N428" s="274"/>
      <c r="O428" s="274"/>
      <c r="P428" s="274"/>
      <c r="Q428" s="274"/>
      <c r="R428" s="274"/>
      <c r="S428" s="274"/>
      <c r="T428" s="274"/>
      <c r="U428" s="274"/>
      <c r="V428" s="274"/>
      <c r="W428" s="274"/>
      <c r="X428" s="274"/>
      <c r="Y428" s="274"/>
      <c r="Z428" s="274"/>
      <c r="AA428" s="274"/>
      <c r="AB428" s="274"/>
      <c r="AC428" s="274"/>
      <c r="AD428" s="274"/>
      <c r="AE428" s="274"/>
      <c r="AF428" s="274"/>
      <c r="AG428" s="274"/>
      <c r="AH428" s="274"/>
    </row>
    <row r="429" spans="13:34" x14ac:dyDescent="0.25">
      <c r="M429" s="274"/>
      <c r="N429" s="274"/>
      <c r="O429" s="274"/>
      <c r="P429" s="274"/>
      <c r="Q429" s="274"/>
      <c r="R429" s="274"/>
      <c r="S429" s="274"/>
      <c r="T429" s="274"/>
      <c r="U429" s="274"/>
      <c r="V429" s="274"/>
      <c r="W429" s="274"/>
      <c r="X429" s="274"/>
      <c r="Y429" s="274"/>
      <c r="Z429" s="274"/>
      <c r="AA429" s="274"/>
      <c r="AB429" s="274"/>
      <c r="AC429" s="274"/>
      <c r="AD429" s="274"/>
      <c r="AE429" s="274"/>
      <c r="AF429" s="274"/>
      <c r="AG429" s="274"/>
      <c r="AH429" s="274"/>
    </row>
    <row r="430" spans="13:34" x14ac:dyDescent="0.25">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row>
    <row r="431" spans="13:34" x14ac:dyDescent="0.25">
      <c r="M431" s="274"/>
      <c r="N431" s="274"/>
      <c r="O431" s="274"/>
      <c r="P431" s="274"/>
      <c r="Q431" s="274"/>
      <c r="R431" s="274"/>
      <c r="S431" s="274"/>
      <c r="T431" s="274"/>
      <c r="U431" s="274"/>
      <c r="V431" s="274"/>
      <c r="W431" s="274"/>
      <c r="X431" s="274"/>
      <c r="Y431" s="274"/>
      <c r="Z431" s="274"/>
      <c r="AA431" s="274"/>
      <c r="AB431" s="274"/>
      <c r="AC431" s="274"/>
      <c r="AD431" s="274"/>
      <c r="AE431" s="274"/>
      <c r="AF431" s="274"/>
      <c r="AG431" s="274"/>
      <c r="AH431" s="274"/>
    </row>
    <row r="432" spans="13:34" x14ac:dyDescent="0.25">
      <c r="M432" s="274"/>
      <c r="N432" s="274"/>
      <c r="O432" s="274"/>
      <c r="P432" s="274"/>
      <c r="Q432" s="274"/>
      <c r="R432" s="274"/>
      <c r="S432" s="274"/>
      <c r="T432" s="274"/>
      <c r="U432" s="274"/>
      <c r="V432" s="274"/>
      <c r="W432" s="274"/>
      <c r="X432" s="274"/>
      <c r="Y432" s="274"/>
      <c r="Z432" s="274"/>
      <c r="AA432" s="274"/>
      <c r="AB432" s="274"/>
      <c r="AC432" s="274"/>
      <c r="AD432" s="274"/>
      <c r="AE432" s="274"/>
      <c r="AF432" s="274"/>
      <c r="AG432" s="274"/>
      <c r="AH432" s="274"/>
    </row>
    <row r="433" spans="13:34" x14ac:dyDescent="0.25">
      <c r="M433" s="274"/>
      <c r="N433" s="274"/>
      <c r="O433" s="274"/>
      <c r="P433" s="274"/>
      <c r="Q433" s="274"/>
      <c r="R433" s="274"/>
      <c r="S433" s="274"/>
      <c r="T433" s="274"/>
      <c r="U433" s="274"/>
      <c r="V433" s="274"/>
      <c r="W433" s="274"/>
      <c r="X433" s="274"/>
      <c r="Y433" s="274"/>
      <c r="Z433" s="274"/>
      <c r="AA433" s="274"/>
      <c r="AB433" s="274"/>
      <c r="AC433" s="274"/>
      <c r="AD433" s="274"/>
      <c r="AE433" s="274"/>
      <c r="AF433" s="274"/>
      <c r="AG433" s="274"/>
      <c r="AH433" s="274"/>
    </row>
    <row r="434" spans="13:34" x14ac:dyDescent="0.25">
      <c r="M434" s="274"/>
      <c r="N434" s="274"/>
      <c r="O434" s="274"/>
      <c r="P434" s="274"/>
      <c r="Q434" s="274"/>
      <c r="R434" s="274"/>
      <c r="S434" s="274"/>
      <c r="T434" s="274"/>
      <c r="U434" s="274"/>
      <c r="V434" s="274"/>
      <c r="W434" s="274"/>
      <c r="X434" s="274"/>
      <c r="Y434" s="274"/>
      <c r="Z434" s="274"/>
      <c r="AA434" s="274"/>
      <c r="AB434" s="274"/>
      <c r="AC434" s="274"/>
      <c r="AD434" s="274"/>
      <c r="AE434" s="274"/>
      <c r="AF434" s="274"/>
      <c r="AG434" s="274"/>
      <c r="AH434" s="274"/>
    </row>
    <row r="435" spans="13:34" x14ac:dyDescent="0.25">
      <c r="M435" s="274"/>
      <c r="N435" s="274"/>
      <c r="O435" s="274"/>
      <c r="P435" s="274"/>
      <c r="Q435" s="274"/>
      <c r="R435" s="274"/>
      <c r="S435" s="274"/>
      <c r="T435" s="274"/>
      <c r="U435" s="274"/>
      <c r="V435" s="274"/>
      <c r="W435" s="274"/>
      <c r="X435" s="274"/>
      <c r="Y435" s="274"/>
      <c r="Z435" s="274"/>
      <c r="AA435" s="274"/>
      <c r="AB435" s="274"/>
      <c r="AC435" s="274"/>
      <c r="AD435" s="274"/>
      <c r="AE435" s="274"/>
      <c r="AF435" s="274"/>
      <c r="AG435" s="274"/>
      <c r="AH435" s="274"/>
    </row>
    <row r="436" spans="13:34" x14ac:dyDescent="0.25">
      <c r="M436" s="274"/>
      <c r="N436" s="274"/>
      <c r="O436" s="274"/>
      <c r="P436" s="274"/>
      <c r="Q436" s="274"/>
      <c r="R436" s="274"/>
      <c r="S436" s="274"/>
      <c r="T436" s="274"/>
      <c r="U436" s="274"/>
      <c r="V436" s="274"/>
      <c r="W436" s="274"/>
      <c r="X436" s="274"/>
      <c r="Y436" s="274"/>
      <c r="Z436" s="274"/>
      <c r="AA436" s="274"/>
      <c r="AB436" s="274"/>
      <c r="AC436" s="274"/>
      <c r="AD436" s="274"/>
      <c r="AE436" s="274"/>
      <c r="AF436" s="274"/>
      <c r="AG436" s="274"/>
      <c r="AH436" s="274"/>
    </row>
    <row r="437" spans="13:34" x14ac:dyDescent="0.25">
      <c r="M437" s="274"/>
      <c r="N437" s="274"/>
      <c r="O437" s="274"/>
      <c r="P437" s="274"/>
      <c r="Q437" s="274"/>
      <c r="R437" s="274"/>
      <c r="S437" s="274"/>
      <c r="T437" s="274"/>
      <c r="U437" s="274"/>
      <c r="V437" s="274"/>
      <c r="W437" s="274"/>
      <c r="X437" s="274"/>
      <c r="Y437" s="274"/>
      <c r="Z437" s="274"/>
      <c r="AA437" s="274"/>
      <c r="AB437" s="274"/>
      <c r="AC437" s="274"/>
      <c r="AD437" s="274"/>
      <c r="AE437" s="274"/>
      <c r="AF437" s="274"/>
      <c r="AG437" s="274"/>
      <c r="AH437" s="274"/>
    </row>
    <row r="438" spans="13:34" x14ac:dyDescent="0.25">
      <c r="M438" s="274"/>
      <c r="N438" s="274"/>
      <c r="O438" s="274"/>
      <c r="P438" s="274"/>
      <c r="Q438" s="274"/>
      <c r="R438" s="274"/>
      <c r="S438" s="274"/>
      <c r="T438" s="274"/>
      <c r="U438" s="274"/>
      <c r="V438" s="274"/>
      <c r="W438" s="274"/>
      <c r="X438" s="274"/>
      <c r="Y438" s="274"/>
      <c r="Z438" s="274"/>
      <c r="AA438" s="274"/>
      <c r="AB438" s="274"/>
      <c r="AC438" s="274"/>
      <c r="AD438" s="274"/>
      <c r="AE438" s="274"/>
      <c r="AF438" s="274"/>
      <c r="AG438" s="274"/>
      <c r="AH438" s="274"/>
    </row>
    <row r="439" spans="13:34" x14ac:dyDescent="0.25">
      <c r="M439" s="274"/>
      <c r="N439" s="274"/>
      <c r="O439" s="274"/>
      <c r="P439" s="274"/>
      <c r="Q439" s="274"/>
      <c r="R439" s="274"/>
      <c r="S439" s="274"/>
      <c r="T439" s="274"/>
      <c r="U439" s="274"/>
      <c r="V439" s="274"/>
      <c r="W439" s="274"/>
      <c r="X439" s="274"/>
      <c r="Y439" s="274"/>
      <c r="Z439" s="274"/>
      <c r="AA439" s="274"/>
      <c r="AB439" s="274"/>
      <c r="AC439" s="274"/>
      <c r="AD439" s="274"/>
      <c r="AE439" s="274"/>
      <c r="AF439" s="274"/>
      <c r="AG439" s="274"/>
      <c r="AH439" s="274"/>
    </row>
    <row r="440" spans="13:34" x14ac:dyDescent="0.25">
      <c r="M440" s="274"/>
      <c r="N440" s="274"/>
      <c r="O440" s="274"/>
      <c r="P440" s="274"/>
      <c r="Q440" s="274"/>
      <c r="R440" s="274"/>
      <c r="S440" s="274"/>
      <c r="T440" s="274"/>
      <c r="U440" s="274"/>
      <c r="V440" s="274"/>
      <c r="W440" s="274"/>
      <c r="X440" s="274"/>
      <c r="Y440" s="274"/>
      <c r="Z440" s="274"/>
      <c r="AA440" s="274"/>
      <c r="AB440" s="274"/>
      <c r="AC440" s="274"/>
      <c r="AD440" s="274"/>
      <c r="AE440" s="274"/>
      <c r="AF440" s="274"/>
      <c r="AG440" s="274"/>
      <c r="AH440" s="274"/>
    </row>
    <row r="441" spans="13:34" x14ac:dyDescent="0.25">
      <c r="M441" s="274"/>
      <c r="N441" s="274"/>
      <c r="O441" s="274"/>
      <c r="P441" s="274"/>
      <c r="Q441" s="274"/>
      <c r="R441" s="274"/>
      <c r="S441" s="274"/>
      <c r="T441" s="274"/>
      <c r="U441" s="274"/>
      <c r="V441" s="274"/>
      <c r="W441" s="274"/>
      <c r="X441" s="274"/>
      <c r="Y441" s="274"/>
      <c r="Z441" s="274"/>
      <c r="AA441" s="274"/>
      <c r="AB441" s="274"/>
      <c r="AC441" s="274"/>
      <c r="AD441" s="274"/>
      <c r="AE441" s="274"/>
      <c r="AF441" s="274"/>
      <c r="AG441" s="274"/>
      <c r="AH441" s="274"/>
    </row>
    <row r="442" spans="13:34" x14ac:dyDescent="0.25">
      <c r="M442" s="274"/>
      <c r="N442" s="274"/>
      <c r="O442" s="274"/>
      <c r="P442" s="274"/>
      <c r="Q442" s="274"/>
      <c r="R442" s="274"/>
      <c r="S442" s="274"/>
      <c r="T442" s="274"/>
      <c r="U442" s="274"/>
      <c r="V442" s="274"/>
      <c r="W442" s="274"/>
      <c r="X442" s="274"/>
      <c r="Y442" s="274"/>
      <c r="Z442" s="274"/>
      <c r="AA442" s="274"/>
      <c r="AB442" s="274"/>
      <c r="AC442" s="274"/>
      <c r="AD442" s="274"/>
      <c r="AE442" s="274"/>
      <c r="AF442" s="274"/>
      <c r="AG442" s="274"/>
      <c r="AH442" s="274"/>
    </row>
    <row r="443" spans="13:34" x14ac:dyDescent="0.25">
      <c r="M443" s="274"/>
      <c r="N443" s="274"/>
      <c r="O443" s="274"/>
      <c r="P443" s="274"/>
      <c r="Q443" s="274"/>
      <c r="R443" s="274"/>
      <c r="S443" s="274"/>
      <c r="T443" s="274"/>
      <c r="U443" s="274"/>
      <c r="V443" s="274"/>
      <c r="W443" s="274"/>
      <c r="X443" s="274"/>
      <c r="Y443" s="274"/>
      <c r="Z443" s="274"/>
      <c r="AA443" s="274"/>
      <c r="AB443" s="274"/>
      <c r="AC443" s="274"/>
      <c r="AD443" s="274"/>
      <c r="AE443" s="274"/>
      <c r="AF443" s="274"/>
      <c r="AG443" s="274"/>
      <c r="AH443" s="274"/>
    </row>
    <row r="444" spans="13:34" x14ac:dyDescent="0.25">
      <c r="M444" s="274"/>
      <c r="N444" s="274"/>
      <c r="O444" s="274"/>
      <c r="P444" s="274"/>
      <c r="Q444" s="274"/>
      <c r="R444" s="274"/>
      <c r="S444" s="274"/>
      <c r="T444" s="274"/>
      <c r="U444" s="274"/>
      <c r="V444" s="274"/>
      <c r="W444" s="274"/>
      <c r="X444" s="274"/>
      <c r="Y444" s="274"/>
      <c r="Z444" s="274"/>
      <c r="AA444" s="274"/>
      <c r="AB444" s="274"/>
      <c r="AC444" s="274"/>
      <c r="AD444" s="274"/>
      <c r="AE444" s="274"/>
      <c r="AF444" s="274"/>
      <c r="AG444" s="274"/>
      <c r="AH444" s="274"/>
    </row>
    <row r="445" spans="13:34" x14ac:dyDescent="0.25">
      <c r="M445" s="274"/>
      <c r="N445" s="274"/>
      <c r="O445" s="274"/>
      <c r="P445" s="274"/>
      <c r="Q445" s="274"/>
      <c r="R445" s="274"/>
      <c r="S445" s="274"/>
      <c r="T445" s="274"/>
      <c r="U445" s="274"/>
      <c r="V445" s="274"/>
      <c r="W445" s="274"/>
      <c r="X445" s="274"/>
      <c r="Y445" s="274"/>
      <c r="Z445" s="274"/>
      <c r="AA445" s="274"/>
      <c r="AB445" s="274"/>
      <c r="AC445" s="274"/>
      <c r="AD445" s="274"/>
      <c r="AE445" s="274"/>
      <c r="AF445" s="274"/>
      <c r="AG445" s="274"/>
      <c r="AH445" s="274"/>
    </row>
    <row r="446" spans="13:34" x14ac:dyDescent="0.25">
      <c r="M446" s="274"/>
      <c r="N446" s="274"/>
      <c r="O446" s="274"/>
      <c r="P446" s="274"/>
      <c r="Q446" s="274"/>
      <c r="R446" s="274"/>
      <c r="S446" s="274"/>
      <c r="T446" s="274"/>
      <c r="U446" s="274"/>
      <c r="V446" s="274"/>
      <c r="W446" s="274"/>
      <c r="X446" s="274"/>
      <c r="Y446" s="274"/>
      <c r="Z446" s="274"/>
      <c r="AA446" s="274"/>
      <c r="AB446" s="274"/>
      <c r="AC446" s="274"/>
      <c r="AD446" s="274"/>
      <c r="AE446" s="274"/>
      <c r="AF446" s="274"/>
      <c r="AG446" s="274"/>
      <c r="AH446" s="274"/>
    </row>
  </sheetData>
  <autoFilter ref="A7:BC7" xr:uid="{42F0F900-F1CA-4012-BC33-4FB64FD1B882}"/>
  <dataConsolidate/>
  <mergeCells count="6">
    <mergeCell ref="J5:K6"/>
    <mergeCell ref="A5:A7"/>
    <mergeCell ref="B5:C6"/>
    <mergeCell ref="D5:E6"/>
    <mergeCell ref="F5:G6"/>
    <mergeCell ref="H5:I6"/>
  </mergeCells>
  <conditionalFormatting sqref="B8:K372">
    <cfRule type="colorScale" priority="1">
      <colorScale>
        <cfvo type="min"/>
        <cfvo type="percentile" val="50"/>
        <cfvo type="max"/>
        <color theme="0"/>
        <color theme="7" tint="0.79998168889431442"/>
        <color theme="7" tint="0.39997558519241921"/>
      </colorScale>
    </cfRule>
    <cfRule type="cellIs" dxfId="24" priority="2" operator="not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C049-7010-494A-8703-369091AA75BF}">
  <sheetPr codeName="Feuil18">
    <tabColor theme="4" tint="0.39997558519241921"/>
  </sheetPr>
  <dimension ref="A1:T13511"/>
  <sheetViews>
    <sheetView zoomScale="83" zoomScaleNormal="83" workbookViewId="0">
      <pane ySplit="6" topLeftCell="A7" activePane="bottomLeft" state="frozen"/>
      <selection pane="bottomLeft" activeCell="G18" sqref="G18"/>
    </sheetView>
  </sheetViews>
  <sheetFormatPr baseColWidth="10" defaultColWidth="11.453125" defaultRowHeight="14.5" x14ac:dyDescent="0.35"/>
  <cols>
    <col min="2" max="2" width="65.08984375" customWidth="1"/>
    <col min="5" max="8" width="11.453125" style="184"/>
  </cols>
  <sheetData>
    <row r="1" spans="1:20" x14ac:dyDescent="0.35">
      <c r="A1" t="s">
        <v>255</v>
      </c>
    </row>
    <row r="2" spans="1:20" x14ac:dyDescent="0.35">
      <c r="A2" t="s">
        <v>78</v>
      </c>
    </row>
    <row r="3" spans="1:20" x14ac:dyDescent="0.35">
      <c r="A3" t="s">
        <v>256</v>
      </c>
    </row>
    <row r="4" spans="1:20" x14ac:dyDescent="0.35">
      <c r="A4" t="s">
        <v>257</v>
      </c>
    </row>
    <row r="6" spans="1:20" x14ac:dyDescent="0.35">
      <c r="A6" t="s">
        <v>79</v>
      </c>
      <c r="B6" t="s">
        <v>80</v>
      </c>
      <c r="C6" t="s">
        <v>81</v>
      </c>
      <c r="D6" t="s">
        <v>194</v>
      </c>
      <c r="E6" s="184" t="s">
        <v>195</v>
      </c>
      <c r="F6" s="184" t="s">
        <v>196</v>
      </c>
      <c r="G6" s="184" t="s">
        <v>197</v>
      </c>
      <c r="H6" s="184" t="s">
        <v>198</v>
      </c>
      <c r="I6" t="s">
        <v>199</v>
      </c>
      <c r="J6" t="s">
        <v>73</v>
      </c>
      <c r="K6" t="s">
        <v>74</v>
      </c>
      <c r="L6" t="s">
        <v>82</v>
      </c>
      <c r="M6" t="s">
        <v>83</v>
      </c>
      <c r="N6" t="s">
        <v>84</v>
      </c>
      <c r="O6" t="s">
        <v>85</v>
      </c>
      <c r="P6" t="s">
        <v>86</v>
      </c>
      <c r="Q6" t="s">
        <v>87</v>
      </c>
      <c r="R6" t="s">
        <v>88</v>
      </c>
      <c r="S6" t="s">
        <v>200</v>
      </c>
      <c r="T6" t="s">
        <v>89</v>
      </c>
    </row>
    <row r="7" spans="1:20" x14ac:dyDescent="0.35">
      <c r="A7" t="s">
        <v>90</v>
      </c>
      <c r="B7" t="s">
        <v>91</v>
      </c>
      <c r="C7" t="s">
        <v>92</v>
      </c>
      <c r="D7" s="29">
        <v>45658</v>
      </c>
      <c r="E7" s="184" t="str">
        <f>IF(J7="","",IF(L7=0,0,IF(1-(J7/L7)&lt;0,"",1-(J7/L7))))</f>
        <v/>
      </c>
      <c r="F7" s="184" t="str">
        <f>IF(K7="","",IF(L7=0,0,IF(1-(K7/L7)&lt;0,"",1-(K7/L7))))</f>
        <v/>
      </c>
      <c r="G7" s="184" t="str">
        <f>IF(J7="","",IF(1-(J7/R7)&lt;0,"",1-(J7/R7)))</f>
        <v/>
      </c>
      <c r="H7" s="184" t="str">
        <f>IF(K7="","",IF(1-(K7/R7)&lt;0,"",1-(K7/R7)))</f>
        <v/>
      </c>
      <c r="R7">
        <v>0</v>
      </c>
      <c r="S7" t="s">
        <v>201</v>
      </c>
      <c r="T7" s="221">
        <v>45323.313888888886</v>
      </c>
    </row>
    <row r="8" spans="1:20" x14ac:dyDescent="0.35">
      <c r="A8" t="s">
        <v>90</v>
      </c>
      <c r="B8" t="s">
        <v>91</v>
      </c>
      <c r="C8" t="s">
        <v>92</v>
      </c>
      <c r="D8" s="29">
        <v>45659</v>
      </c>
      <c r="E8" s="184" t="str">
        <f t="shared" ref="E8:E71" si="0">IF(J8="","",IF(L8=0,0,IF(1-(J8/L8)&lt;0,"",1-(J8/L8))))</f>
        <v/>
      </c>
      <c r="F8" s="184" t="str">
        <f t="shared" ref="F8:F71" si="1">IF(K8="","",IF(L8=0,0,IF(1-(K8/L8)&lt;0,"",1-(K8/L8))))</f>
        <v/>
      </c>
      <c r="G8" s="184" t="str">
        <f t="shared" ref="G8:G71" si="2">IF(J8="","",IF(1-(J8/R8)&lt;0,"",1-(J8/R8)))</f>
        <v/>
      </c>
      <c r="H8" s="184" t="str">
        <f t="shared" ref="H8:H71" si="3">IF(K8="","",IF(1-(K8/R8)&lt;0,"",1-(K8/R8)))</f>
        <v/>
      </c>
      <c r="R8">
        <v>0</v>
      </c>
      <c r="S8" t="s">
        <v>201</v>
      </c>
      <c r="T8" s="221">
        <v>45323.313888888886</v>
      </c>
    </row>
    <row r="9" spans="1:20" x14ac:dyDescent="0.35">
      <c r="A9" t="s">
        <v>90</v>
      </c>
      <c r="B9" t="s">
        <v>91</v>
      </c>
      <c r="C9" t="s">
        <v>92</v>
      </c>
      <c r="D9" s="29">
        <v>45660</v>
      </c>
      <c r="E9" s="184" t="str">
        <f t="shared" si="0"/>
        <v/>
      </c>
      <c r="F9" s="184" t="str">
        <f t="shared" si="1"/>
        <v/>
      </c>
      <c r="G9" s="184" t="str">
        <f t="shared" si="2"/>
        <v/>
      </c>
      <c r="H9" s="184" t="str">
        <f t="shared" si="3"/>
        <v/>
      </c>
      <c r="R9">
        <v>0</v>
      </c>
      <c r="S9" t="s">
        <v>201</v>
      </c>
      <c r="T9" s="221">
        <v>45323.313888888886</v>
      </c>
    </row>
    <row r="10" spans="1:20" x14ac:dyDescent="0.35">
      <c r="A10" t="s">
        <v>90</v>
      </c>
      <c r="B10" t="s">
        <v>91</v>
      </c>
      <c r="C10" t="s">
        <v>92</v>
      </c>
      <c r="D10" s="29">
        <v>45661</v>
      </c>
      <c r="E10" s="184" t="str">
        <f t="shared" si="0"/>
        <v/>
      </c>
      <c r="F10" s="184" t="str">
        <f t="shared" si="1"/>
        <v/>
      </c>
      <c r="G10" s="184" t="str">
        <f t="shared" si="2"/>
        <v/>
      </c>
      <c r="H10" s="184" t="str">
        <f t="shared" si="3"/>
        <v/>
      </c>
      <c r="R10">
        <v>0</v>
      </c>
      <c r="S10" t="s">
        <v>201</v>
      </c>
      <c r="T10" s="221">
        <v>45323.313888888886</v>
      </c>
    </row>
    <row r="11" spans="1:20" x14ac:dyDescent="0.35">
      <c r="A11" t="s">
        <v>90</v>
      </c>
      <c r="B11" t="s">
        <v>91</v>
      </c>
      <c r="C11" t="s">
        <v>92</v>
      </c>
      <c r="D11" s="29">
        <v>45662</v>
      </c>
      <c r="E11" s="184" t="str">
        <f t="shared" si="0"/>
        <v/>
      </c>
      <c r="F11" s="184" t="str">
        <f t="shared" si="1"/>
        <v/>
      </c>
      <c r="G11" s="184" t="str">
        <f t="shared" si="2"/>
        <v/>
      </c>
      <c r="H11" s="184" t="str">
        <f t="shared" si="3"/>
        <v/>
      </c>
      <c r="R11">
        <v>0</v>
      </c>
      <c r="S11" t="s">
        <v>201</v>
      </c>
      <c r="T11" s="221">
        <v>45323.313888888886</v>
      </c>
    </row>
    <row r="12" spans="1:20" x14ac:dyDescent="0.35">
      <c r="A12" t="s">
        <v>90</v>
      </c>
      <c r="B12" t="s">
        <v>91</v>
      </c>
      <c r="C12" t="s">
        <v>92</v>
      </c>
      <c r="D12" s="29">
        <v>45663</v>
      </c>
      <c r="E12" s="184" t="str">
        <f t="shared" si="0"/>
        <v/>
      </c>
      <c r="F12" s="184" t="str">
        <f t="shared" si="1"/>
        <v/>
      </c>
      <c r="G12" s="184" t="str">
        <f t="shared" si="2"/>
        <v/>
      </c>
      <c r="H12" s="184" t="str">
        <f t="shared" si="3"/>
        <v/>
      </c>
      <c r="R12">
        <v>0</v>
      </c>
      <c r="S12" t="s">
        <v>201</v>
      </c>
      <c r="T12" s="221">
        <v>45323.313888888886</v>
      </c>
    </row>
    <row r="13" spans="1:20" x14ac:dyDescent="0.35">
      <c r="A13" t="s">
        <v>90</v>
      </c>
      <c r="B13" t="s">
        <v>91</v>
      </c>
      <c r="C13" t="s">
        <v>92</v>
      </c>
      <c r="D13" s="29">
        <v>45664</v>
      </c>
      <c r="E13" s="184" t="str">
        <f t="shared" si="0"/>
        <v/>
      </c>
      <c r="F13" s="184" t="str">
        <f t="shared" si="1"/>
        <v/>
      </c>
      <c r="G13" s="184" t="str">
        <f t="shared" si="2"/>
        <v/>
      </c>
      <c r="H13" s="184" t="str">
        <f t="shared" si="3"/>
        <v/>
      </c>
      <c r="R13">
        <v>0</v>
      </c>
      <c r="S13" t="s">
        <v>201</v>
      </c>
      <c r="T13" s="221">
        <v>45323.313888888886</v>
      </c>
    </row>
    <row r="14" spans="1:20" x14ac:dyDescent="0.35">
      <c r="A14" t="s">
        <v>90</v>
      </c>
      <c r="B14" t="s">
        <v>91</v>
      </c>
      <c r="C14" t="s">
        <v>92</v>
      </c>
      <c r="D14" s="29">
        <v>45665</v>
      </c>
      <c r="E14" s="184" t="str">
        <f t="shared" si="0"/>
        <v/>
      </c>
      <c r="F14" s="184" t="str">
        <f t="shared" si="1"/>
        <v/>
      </c>
      <c r="G14" s="184" t="str">
        <f t="shared" si="2"/>
        <v/>
      </c>
      <c r="H14" s="184" t="str">
        <f t="shared" si="3"/>
        <v/>
      </c>
      <c r="R14">
        <v>0</v>
      </c>
      <c r="S14" t="s">
        <v>201</v>
      </c>
      <c r="T14" s="221">
        <v>45323.313888888886</v>
      </c>
    </row>
    <row r="15" spans="1:20" x14ac:dyDescent="0.35">
      <c r="A15" t="s">
        <v>90</v>
      </c>
      <c r="B15" t="s">
        <v>91</v>
      </c>
      <c r="C15" t="s">
        <v>92</v>
      </c>
      <c r="D15" s="29">
        <v>45666</v>
      </c>
      <c r="E15" s="184" t="str">
        <f t="shared" si="0"/>
        <v/>
      </c>
      <c r="F15" s="184" t="str">
        <f t="shared" si="1"/>
        <v/>
      </c>
      <c r="G15" s="184" t="str">
        <f t="shared" si="2"/>
        <v/>
      </c>
      <c r="H15" s="184" t="str">
        <f t="shared" si="3"/>
        <v/>
      </c>
      <c r="R15">
        <v>0</v>
      </c>
      <c r="S15" t="s">
        <v>201</v>
      </c>
      <c r="T15" s="221">
        <v>45323.313888888886</v>
      </c>
    </row>
    <row r="16" spans="1:20" x14ac:dyDescent="0.35">
      <c r="A16" t="s">
        <v>90</v>
      </c>
      <c r="B16" t="s">
        <v>91</v>
      </c>
      <c r="C16" t="s">
        <v>92</v>
      </c>
      <c r="D16" s="29">
        <v>45667</v>
      </c>
      <c r="E16" s="184" t="str">
        <f t="shared" si="0"/>
        <v/>
      </c>
      <c r="F16" s="184" t="str">
        <f t="shared" si="1"/>
        <v/>
      </c>
      <c r="G16" s="184" t="str">
        <f t="shared" si="2"/>
        <v/>
      </c>
      <c r="H16" s="184" t="str">
        <f t="shared" si="3"/>
        <v/>
      </c>
      <c r="R16">
        <v>0</v>
      </c>
      <c r="S16" t="s">
        <v>201</v>
      </c>
      <c r="T16" s="221">
        <v>45323.313888888886</v>
      </c>
    </row>
    <row r="17" spans="1:20" x14ac:dyDescent="0.35">
      <c r="A17" t="s">
        <v>90</v>
      </c>
      <c r="B17" t="s">
        <v>91</v>
      </c>
      <c r="C17" t="s">
        <v>92</v>
      </c>
      <c r="D17" s="29">
        <v>45668</v>
      </c>
      <c r="E17" s="184" t="str">
        <f t="shared" si="0"/>
        <v/>
      </c>
      <c r="F17" s="184" t="str">
        <f t="shared" si="1"/>
        <v/>
      </c>
      <c r="G17" s="184" t="str">
        <f t="shared" si="2"/>
        <v/>
      </c>
      <c r="H17" s="184" t="str">
        <f t="shared" si="3"/>
        <v/>
      </c>
      <c r="R17">
        <v>0</v>
      </c>
      <c r="S17" t="s">
        <v>201</v>
      </c>
      <c r="T17" s="221">
        <v>45323.313888888886</v>
      </c>
    </row>
    <row r="18" spans="1:20" x14ac:dyDescent="0.35">
      <c r="A18" t="s">
        <v>90</v>
      </c>
      <c r="B18" t="s">
        <v>91</v>
      </c>
      <c r="C18" t="s">
        <v>92</v>
      </c>
      <c r="D18" s="29">
        <v>45669</v>
      </c>
      <c r="E18" s="184" t="str">
        <f t="shared" si="0"/>
        <v/>
      </c>
      <c r="F18" s="184" t="str">
        <f t="shared" si="1"/>
        <v/>
      </c>
      <c r="G18" s="184" t="str">
        <f t="shared" si="2"/>
        <v/>
      </c>
      <c r="H18" s="184" t="str">
        <f t="shared" si="3"/>
        <v/>
      </c>
      <c r="R18">
        <v>0</v>
      </c>
      <c r="S18" t="s">
        <v>201</v>
      </c>
      <c r="T18" s="221">
        <v>45323.313888888886</v>
      </c>
    </row>
    <row r="19" spans="1:20" x14ac:dyDescent="0.35">
      <c r="A19" t="s">
        <v>90</v>
      </c>
      <c r="B19" t="s">
        <v>91</v>
      </c>
      <c r="C19" t="s">
        <v>92</v>
      </c>
      <c r="D19" s="29">
        <v>45670</v>
      </c>
      <c r="E19" s="184" t="str">
        <f t="shared" si="0"/>
        <v/>
      </c>
      <c r="F19" s="184" t="str">
        <f t="shared" si="1"/>
        <v/>
      </c>
      <c r="G19" s="184" t="str">
        <f t="shared" si="2"/>
        <v/>
      </c>
      <c r="H19" s="184" t="str">
        <f t="shared" si="3"/>
        <v/>
      </c>
      <c r="R19">
        <v>0</v>
      </c>
      <c r="S19" t="s">
        <v>201</v>
      </c>
      <c r="T19" s="221">
        <v>45323.313888888886</v>
      </c>
    </row>
    <row r="20" spans="1:20" x14ac:dyDescent="0.35">
      <c r="A20" t="s">
        <v>90</v>
      </c>
      <c r="B20" t="s">
        <v>91</v>
      </c>
      <c r="C20" t="s">
        <v>92</v>
      </c>
      <c r="D20" s="29">
        <v>45671</v>
      </c>
      <c r="E20" s="184" t="str">
        <f t="shared" si="0"/>
        <v/>
      </c>
      <c r="F20" s="184" t="str">
        <f t="shared" si="1"/>
        <v/>
      </c>
      <c r="G20" s="184" t="str">
        <f t="shared" si="2"/>
        <v/>
      </c>
      <c r="H20" s="184" t="str">
        <f t="shared" si="3"/>
        <v/>
      </c>
      <c r="R20">
        <v>0</v>
      </c>
      <c r="S20" t="s">
        <v>201</v>
      </c>
      <c r="T20" s="221">
        <v>45323.313888888886</v>
      </c>
    </row>
    <row r="21" spans="1:20" x14ac:dyDescent="0.35">
      <c r="A21" t="s">
        <v>90</v>
      </c>
      <c r="B21" t="s">
        <v>91</v>
      </c>
      <c r="C21" t="s">
        <v>92</v>
      </c>
      <c r="D21" s="29">
        <v>45672</v>
      </c>
      <c r="E21" s="184" t="str">
        <f t="shared" si="0"/>
        <v/>
      </c>
      <c r="F21" s="184" t="str">
        <f t="shared" si="1"/>
        <v/>
      </c>
      <c r="G21" s="184" t="str">
        <f t="shared" si="2"/>
        <v/>
      </c>
      <c r="H21" s="184" t="str">
        <f t="shared" si="3"/>
        <v/>
      </c>
      <c r="R21">
        <v>0</v>
      </c>
      <c r="S21" t="s">
        <v>201</v>
      </c>
      <c r="T21" s="221">
        <v>45323.313888888886</v>
      </c>
    </row>
    <row r="22" spans="1:20" x14ac:dyDescent="0.35">
      <c r="A22" t="s">
        <v>90</v>
      </c>
      <c r="B22" t="s">
        <v>91</v>
      </c>
      <c r="C22" t="s">
        <v>92</v>
      </c>
      <c r="D22" s="29">
        <v>45673</v>
      </c>
      <c r="E22" s="184" t="str">
        <f t="shared" si="0"/>
        <v/>
      </c>
      <c r="F22" s="184" t="str">
        <f t="shared" si="1"/>
        <v/>
      </c>
      <c r="G22" s="184" t="str">
        <f t="shared" si="2"/>
        <v/>
      </c>
      <c r="H22" s="184" t="str">
        <f t="shared" si="3"/>
        <v/>
      </c>
      <c r="R22">
        <v>0</v>
      </c>
      <c r="S22" t="s">
        <v>201</v>
      </c>
      <c r="T22" s="221">
        <v>45323.313888888886</v>
      </c>
    </row>
    <row r="23" spans="1:20" x14ac:dyDescent="0.35">
      <c r="A23" t="s">
        <v>90</v>
      </c>
      <c r="B23" t="s">
        <v>91</v>
      </c>
      <c r="C23" t="s">
        <v>92</v>
      </c>
      <c r="D23" s="29">
        <v>45674</v>
      </c>
      <c r="E23" s="184" t="str">
        <f t="shared" si="0"/>
        <v/>
      </c>
      <c r="F23" s="184" t="str">
        <f t="shared" si="1"/>
        <v/>
      </c>
      <c r="G23" s="184" t="str">
        <f t="shared" si="2"/>
        <v/>
      </c>
      <c r="H23" s="184" t="str">
        <f t="shared" si="3"/>
        <v/>
      </c>
      <c r="R23">
        <v>0</v>
      </c>
      <c r="S23" t="s">
        <v>201</v>
      </c>
      <c r="T23" s="221">
        <v>45323.313888888886</v>
      </c>
    </row>
    <row r="24" spans="1:20" x14ac:dyDescent="0.35">
      <c r="A24" t="s">
        <v>90</v>
      </c>
      <c r="B24" t="s">
        <v>91</v>
      </c>
      <c r="C24" t="s">
        <v>92</v>
      </c>
      <c r="D24" s="29">
        <v>45675</v>
      </c>
      <c r="E24" s="184" t="str">
        <f t="shared" si="0"/>
        <v/>
      </c>
      <c r="F24" s="184" t="str">
        <f t="shared" si="1"/>
        <v/>
      </c>
      <c r="G24" s="184" t="str">
        <f t="shared" si="2"/>
        <v/>
      </c>
      <c r="H24" s="184" t="str">
        <f t="shared" si="3"/>
        <v/>
      </c>
      <c r="R24">
        <v>0</v>
      </c>
      <c r="S24" t="s">
        <v>201</v>
      </c>
      <c r="T24" s="221">
        <v>45323.313888888886</v>
      </c>
    </row>
    <row r="25" spans="1:20" x14ac:dyDescent="0.35">
      <c r="A25" t="s">
        <v>90</v>
      </c>
      <c r="B25" t="s">
        <v>91</v>
      </c>
      <c r="C25" t="s">
        <v>92</v>
      </c>
      <c r="D25" s="29">
        <v>45676</v>
      </c>
      <c r="E25" s="184" t="str">
        <f t="shared" si="0"/>
        <v/>
      </c>
      <c r="F25" s="184" t="str">
        <f t="shared" si="1"/>
        <v/>
      </c>
      <c r="G25" s="184" t="str">
        <f t="shared" si="2"/>
        <v/>
      </c>
      <c r="H25" s="184" t="str">
        <f t="shared" si="3"/>
        <v/>
      </c>
      <c r="R25">
        <v>0</v>
      </c>
      <c r="S25" t="s">
        <v>201</v>
      </c>
      <c r="T25" s="221">
        <v>45323.313888888886</v>
      </c>
    </row>
    <row r="26" spans="1:20" x14ac:dyDescent="0.35">
      <c r="A26" t="s">
        <v>90</v>
      </c>
      <c r="B26" t="s">
        <v>91</v>
      </c>
      <c r="C26" t="s">
        <v>92</v>
      </c>
      <c r="D26" s="29">
        <v>45677</v>
      </c>
      <c r="E26" s="184" t="str">
        <f t="shared" si="0"/>
        <v/>
      </c>
      <c r="F26" s="184" t="str">
        <f t="shared" si="1"/>
        <v/>
      </c>
      <c r="G26" s="184" t="str">
        <f t="shared" si="2"/>
        <v/>
      </c>
      <c r="H26" s="184" t="str">
        <f t="shared" si="3"/>
        <v/>
      </c>
      <c r="R26">
        <v>0</v>
      </c>
      <c r="S26" t="s">
        <v>201</v>
      </c>
      <c r="T26" s="221">
        <v>45323.313888888886</v>
      </c>
    </row>
    <row r="27" spans="1:20" x14ac:dyDescent="0.35">
      <c r="A27" t="s">
        <v>90</v>
      </c>
      <c r="B27" t="s">
        <v>91</v>
      </c>
      <c r="C27" t="s">
        <v>92</v>
      </c>
      <c r="D27" s="29">
        <v>45678</v>
      </c>
      <c r="E27" s="184" t="str">
        <f t="shared" si="0"/>
        <v/>
      </c>
      <c r="F27" s="184" t="str">
        <f t="shared" si="1"/>
        <v/>
      </c>
      <c r="G27" s="184" t="str">
        <f t="shared" si="2"/>
        <v/>
      </c>
      <c r="H27" s="184" t="str">
        <f t="shared" si="3"/>
        <v/>
      </c>
      <c r="R27">
        <v>0</v>
      </c>
      <c r="S27" t="s">
        <v>201</v>
      </c>
      <c r="T27" s="221">
        <v>45323.313888888886</v>
      </c>
    </row>
    <row r="28" spans="1:20" x14ac:dyDescent="0.35">
      <c r="A28" t="s">
        <v>90</v>
      </c>
      <c r="B28" t="s">
        <v>91</v>
      </c>
      <c r="C28" t="s">
        <v>92</v>
      </c>
      <c r="D28" s="29">
        <v>45679</v>
      </c>
      <c r="E28" s="184" t="str">
        <f t="shared" si="0"/>
        <v/>
      </c>
      <c r="F28" s="184" t="str">
        <f t="shared" si="1"/>
        <v/>
      </c>
      <c r="G28" s="184" t="str">
        <f t="shared" si="2"/>
        <v/>
      </c>
      <c r="H28" s="184" t="str">
        <f t="shared" si="3"/>
        <v/>
      </c>
      <c r="R28">
        <v>0</v>
      </c>
      <c r="S28" t="s">
        <v>201</v>
      </c>
      <c r="T28" s="221">
        <v>45323.313888888886</v>
      </c>
    </row>
    <row r="29" spans="1:20" x14ac:dyDescent="0.35">
      <c r="A29" t="s">
        <v>90</v>
      </c>
      <c r="B29" t="s">
        <v>91</v>
      </c>
      <c r="C29" t="s">
        <v>92</v>
      </c>
      <c r="D29" s="29">
        <v>45680</v>
      </c>
      <c r="E29" s="184" t="str">
        <f t="shared" si="0"/>
        <v/>
      </c>
      <c r="F29" s="184" t="str">
        <f t="shared" si="1"/>
        <v/>
      </c>
      <c r="G29" s="184" t="str">
        <f t="shared" si="2"/>
        <v/>
      </c>
      <c r="H29" s="184" t="str">
        <f t="shared" si="3"/>
        <v/>
      </c>
      <c r="R29">
        <v>0</v>
      </c>
      <c r="S29" t="s">
        <v>201</v>
      </c>
      <c r="T29" s="221">
        <v>45323.313888888886</v>
      </c>
    </row>
    <row r="30" spans="1:20" x14ac:dyDescent="0.35">
      <c r="A30" t="s">
        <v>90</v>
      </c>
      <c r="B30" t="s">
        <v>91</v>
      </c>
      <c r="C30" t="s">
        <v>92</v>
      </c>
      <c r="D30" s="29">
        <v>45681</v>
      </c>
      <c r="E30" s="184" t="str">
        <f t="shared" si="0"/>
        <v/>
      </c>
      <c r="F30" s="184" t="str">
        <f t="shared" si="1"/>
        <v/>
      </c>
      <c r="G30" s="184" t="str">
        <f t="shared" si="2"/>
        <v/>
      </c>
      <c r="H30" s="184" t="str">
        <f t="shared" si="3"/>
        <v/>
      </c>
      <c r="R30">
        <v>0</v>
      </c>
      <c r="S30" t="s">
        <v>201</v>
      </c>
      <c r="T30" s="221">
        <v>45323.313888888886</v>
      </c>
    </row>
    <row r="31" spans="1:20" x14ac:dyDescent="0.35">
      <c r="A31" t="s">
        <v>90</v>
      </c>
      <c r="B31" t="s">
        <v>91</v>
      </c>
      <c r="C31" t="s">
        <v>92</v>
      </c>
      <c r="D31" s="29">
        <v>45682</v>
      </c>
      <c r="E31" s="184" t="str">
        <f t="shared" si="0"/>
        <v/>
      </c>
      <c r="F31" s="184" t="str">
        <f t="shared" si="1"/>
        <v/>
      </c>
      <c r="G31" s="184" t="str">
        <f t="shared" si="2"/>
        <v/>
      </c>
      <c r="H31" s="184" t="str">
        <f t="shared" si="3"/>
        <v/>
      </c>
      <c r="R31">
        <v>0</v>
      </c>
      <c r="S31" t="s">
        <v>201</v>
      </c>
      <c r="T31" s="221">
        <v>45323.313888888886</v>
      </c>
    </row>
    <row r="32" spans="1:20" x14ac:dyDescent="0.35">
      <c r="A32" t="s">
        <v>90</v>
      </c>
      <c r="B32" t="s">
        <v>91</v>
      </c>
      <c r="C32" t="s">
        <v>92</v>
      </c>
      <c r="D32" s="29">
        <v>45683</v>
      </c>
      <c r="E32" s="184" t="str">
        <f t="shared" si="0"/>
        <v/>
      </c>
      <c r="F32" s="184" t="str">
        <f t="shared" si="1"/>
        <v/>
      </c>
      <c r="G32" s="184" t="str">
        <f t="shared" si="2"/>
        <v/>
      </c>
      <c r="H32" s="184" t="str">
        <f t="shared" si="3"/>
        <v/>
      </c>
      <c r="R32">
        <v>0</v>
      </c>
      <c r="S32" t="s">
        <v>201</v>
      </c>
      <c r="T32" s="221">
        <v>45323.313888888886</v>
      </c>
    </row>
    <row r="33" spans="1:20" x14ac:dyDescent="0.35">
      <c r="A33" t="s">
        <v>90</v>
      </c>
      <c r="B33" t="s">
        <v>91</v>
      </c>
      <c r="C33" t="s">
        <v>92</v>
      </c>
      <c r="D33" s="29">
        <v>45684</v>
      </c>
      <c r="E33" s="184" t="str">
        <f t="shared" si="0"/>
        <v/>
      </c>
      <c r="F33" s="184" t="str">
        <f t="shared" si="1"/>
        <v/>
      </c>
      <c r="G33" s="184" t="str">
        <f t="shared" si="2"/>
        <v/>
      </c>
      <c r="H33" s="184" t="str">
        <f t="shared" si="3"/>
        <v/>
      </c>
      <c r="R33">
        <v>0</v>
      </c>
      <c r="S33" t="s">
        <v>201</v>
      </c>
      <c r="T33" s="221">
        <v>45323.313888888886</v>
      </c>
    </row>
    <row r="34" spans="1:20" x14ac:dyDescent="0.35">
      <c r="A34" t="s">
        <v>90</v>
      </c>
      <c r="B34" t="s">
        <v>91</v>
      </c>
      <c r="C34" t="s">
        <v>92</v>
      </c>
      <c r="D34" s="29">
        <v>45685</v>
      </c>
      <c r="E34" s="184" t="str">
        <f t="shared" si="0"/>
        <v/>
      </c>
      <c r="F34" s="184" t="str">
        <f t="shared" si="1"/>
        <v/>
      </c>
      <c r="G34" s="184" t="str">
        <f t="shared" si="2"/>
        <v/>
      </c>
      <c r="H34" s="184" t="str">
        <f t="shared" si="3"/>
        <v/>
      </c>
      <c r="R34">
        <v>0</v>
      </c>
      <c r="S34" t="s">
        <v>201</v>
      </c>
      <c r="T34" s="221">
        <v>45323.313888888886</v>
      </c>
    </row>
    <row r="35" spans="1:20" x14ac:dyDescent="0.35">
      <c r="A35" t="s">
        <v>90</v>
      </c>
      <c r="B35" t="s">
        <v>91</v>
      </c>
      <c r="C35" t="s">
        <v>92</v>
      </c>
      <c r="D35" s="29">
        <v>45686</v>
      </c>
      <c r="E35" s="184" t="str">
        <f t="shared" si="0"/>
        <v/>
      </c>
      <c r="F35" s="184" t="str">
        <f t="shared" si="1"/>
        <v/>
      </c>
      <c r="G35" s="184" t="str">
        <f t="shared" si="2"/>
        <v/>
      </c>
      <c r="H35" s="184" t="str">
        <f t="shared" si="3"/>
        <v/>
      </c>
      <c r="R35">
        <v>0</v>
      </c>
      <c r="S35" t="s">
        <v>201</v>
      </c>
      <c r="T35" s="221">
        <v>45323.313888888886</v>
      </c>
    </row>
    <row r="36" spans="1:20" x14ac:dyDescent="0.35">
      <c r="A36" t="s">
        <v>90</v>
      </c>
      <c r="B36" t="s">
        <v>91</v>
      </c>
      <c r="C36" t="s">
        <v>92</v>
      </c>
      <c r="D36" s="29">
        <v>45687</v>
      </c>
      <c r="E36" s="184" t="str">
        <f t="shared" si="0"/>
        <v/>
      </c>
      <c r="F36" s="184" t="str">
        <f t="shared" si="1"/>
        <v/>
      </c>
      <c r="G36" s="184" t="str">
        <f t="shared" si="2"/>
        <v/>
      </c>
      <c r="H36" s="184" t="str">
        <f t="shared" si="3"/>
        <v/>
      </c>
      <c r="R36">
        <v>0</v>
      </c>
      <c r="S36" t="s">
        <v>201</v>
      </c>
      <c r="T36" s="221">
        <v>45323.313888888886</v>
      </c>
    </row>
    <row r="37" spans="1:20" x14ac:dyDescent="0.35">
      <c r="A37" t="s">
        <v>90</v>
      </c>
      <c r="B37" t="s">
        <v>91</v>
      </c>
      <c r="C37" t="s">
        <v>92</v>
      </c>
      <c r="D37" s="29">
        <v>45688</v>
      </c>
      <c r="E37" s="184" t="str">
        <f t="shared" si="0"/>
        <v/>
      </c>
      <c r="F37" s="184" t="str">
        <f t="shared" si="1"/>
        <v/>
      </c>
      <c r="G37" s="184" t="str">
        <f t="shared" si="2"/>
        <v/>
      </c>
      <c r="H37" s="184" t="str">
        <f t="shared" si="3"/>
        <v/>
      </c>
      <c r="R37">
        <v>0</v>
      </c>
      <c r="S37" t="s">
        <v>201</v>
      </c>
      <c r="T37" s="221">
        <v>45323.313888888886</v>
      </c>
    </row>
    <row r="38" spans="1:20" x14ac:dyDescent="0.35">
      <c r="A38" t="s">
        <v>90</v>
      </c>
      <c r="B38" t="s">
        <v>91</v>
      </c>
      <c r="C38" t="s">
        <v>92</v>
      </c>
      <c r="D38" s="29">
        <v>45689</v>
      </c>
      <c r="E38" s="184" t="str">
        <f t="shared" si="0"/>
        <v/>
      </c>
      <c r="F38" s="184" t="str">
        <f t="shared" si="1"/>
        <v/>
      </c>
      <c r="G38" s="184" t="str">
        <f t="shared" si="2"/>
        <v/>
      </c>
      <c r="H38" s="184" t="str">
        <f t="shared" si="3"/>
        <v/>
      </c>
      <c r="R38">
        <v>0</v>
      </c>
      <c r="S38" t="s">
        <v>201</v>
      </c>
      <c r="T38" s="221">
        <v>45352.3125</v>
      </c>
    </row>
    <row r="39" spans="1:20" x14ac:dyDescent="0.35">
      <c r="A39" t="s">
        <v>90</v>
      </c>
      <c r="B39" t="s">
        <v>91</v>
      </c>
      <c r="C39" t="s">
        <v>92</v>
      </c>
      <c r="D39" s="29">
        <v>45690</v>
      </c>
      <c r="E39" s="184" t="str">
        <f t="shared" si="0"/>
        <v/>
      </c>
      <c r="F39" s="184" t="str">
        <f t="shared" si="1"/>
        <v/>
      </c>
      <c r="G39" s="184" t="str">
        <f t="shared" si="2"/>
        <v/>
      </c>
      <c r="H39" s="184" t="str">
        <f t="shared" si="3"/>
        <v/>
      </c>
      <c r="R39">
        <v>0</v>
      </c>
      <c r="S39" t="s">
        <v>201</v>
      </c>
      <c r="T39" s="221">
        <v>45352.314583333333</v>
      </c>
    </row>
    <row r="40" spans="1:20" x14ac:dyDescent="0.35">
      <c r="A40" t="s">
        <v>90</v>
      </c>
      <c r="B40" t="s">
        <v>91</v>
      </c>
      <c r="C40" t="s">
        <v>92</v>
      </c>
      <c r="D40" s="29">
        <v>45691</v>
      </c>
      <c r="E40" s="184" t="str">
        <f t="shared" si="0"/>
        <v/>
      </c>
      <c r="F40" s="184" t="str">
        <f t="shared" si="1"/>
        <v/>
      </c>
      <c r="G40" s="184" t="str">
        <f t="shared" si="2"/>
        <v/>
      </c>
      <c r="H40" s="184" t="str">
        <f t="shared" si="3"/>
        <v/>
      </c>
      <c r="R40">
        <v>0</v>
      </c>
      <c r="S40" t="s">
        <v>201</v>
      </c>
      <c r="T40" s="221">
        <v>45352.315972222219</v>
      </c>
    </row>
    <row r="41" spans="1:20" x14ac:dyDescent="0.35">
      <c r="A41" t="s">
        <v>90</v>
      </c>
      <c r="B41" t="s">
        <v>91</v>
      </c>
      <c r="C41" t="s">
        <v>92</v>
      </c>
      <c r="D41" s="29">
        <v>45692</v>
      </c>
      <c r="E41" s="184" t="str">
        <f t="shared" si="0"/>
        <v/>
      </c>
      <c r="F41" s="184" t="str">
        <f t="shared" si="1"/>
        <v/>
      </c>
      <c r="G41" s="184" t="str">
        <f t="shared" si="2"/>
        <v/>
      </c>
      <c r="H41" s="184" t="str">
        <f t="shared" si="3"/>
        <v/>
      </c>
      <c r="R41">
        <v>0</v>
      </c>
      <c r="S41" t="s">
        <v>201</v>
      </c>
      <c r="T41" s="221">
        <v>45352.316666666666</v>
      </c>
    </row>
    <row r="42" spans="1:20" x14ac:dyDescent="0.35">
      <c r="A42" t="s">
        <v>90</v>
      </c>
      <c r="B42" t="s">
        <v>91</v>
      </c>
      <c r="C42" t="s">
        <v>92</v>
      </c>
      <c r="D42" s="29">
        <v>45693</v>
      </c>
      <c r="E42" s="184" t="str">
        <f t="shared" si="0"/>
        <v/>
      </c>
      <c r="F42" s="184" t="str">
        <f t="shared" si="1"/>
        <v/>
      </c>
      <c r="G42" s="184" t="str">
        <f t="shared" si="2"/>
        <v/>
      </c>
      <c r="H42" s="184" t="str">
        <f t="shared" si="3"/>
        <v/>
      </c>
      <c r="R42">
        <v>0</v>
      </c>
      <c r="S42" t="s">
        <v>201</v>
      </c>
      <c r="T42" s="221">
        <v>45352.316666666666</v>
      </c>
    </row>
    <row r="43" spans="1:20" x14ac:dyDescent="0.35">
      <c r="A43" t="s">
        <v>90</v>
      </c>
      <c r="B43" t="s">
        <v>91</v>
      </c>
      <c r="C43" t="s">
        <v>92</v>
      </c>
      <c r="D43" s="29">
        <v>45694</v>
      </c>
      <c r="E43" s="184" t="str">
        <f t="shared" si="0"/>
        <v/>
      </c>
      <c r="F43" s="184" t="str">
        <f t="shared" si="1"/>
        <v/>
      </c>
      <c r="G43" s="184" t="str">
        <f t="shared" si="2"/>
        <v/>
      </c>
      <c r="H43" s="184" t="str">
        <f t="shared" si="3"/>
        <v/>
      </c>
      <c r="R43">
        <v>0</v>
      </c>
      <c r="S43" t="s">
        <v>201</v>
      </c>
      <c r="T43" s="221">
        <v>45352.316666666666</v>
      </c>
    </row>
    <row r="44" spans="1:20" x14ac:dyDescent="0.35">
      <c r="A44" t="s">
        <v>90</v>
      </c>
      <c r="B44" t="s">
        <v>91</v>
      </c>
      <c r="C44" t="s">
        <v>92</v>
      </c>
      <c r="D44" s="29">
        <v>45695</v>
      </c>
      <c r="E44" s="184" t="str">
        <f t="shared" si="0"/>
        <v/>
      </c>
      <c r="F44" s="184" t="str">
        <f t="shared" si="1"/>
        <v/>
      </c>
      <c r="G44" s="184" t="str">
        <f t="shared" si="2"/>
        <v/>
      </c>
      <c r="H44" s="184" t="str">
        <f t="shared" si="3"/>
        <v/>
      </c>
      <c r="R44">
        <v>0</v>
      </c>
      <c r="S44" t="s">
        <v>201</v>
      </c>
      <c r="T44" s="221">
        <v>45352.316666666666</v>
      </c>
    </row>
    <row r="45" spans="1:20" x14ac:dyDescent="0.35">
      <c r="A45" t="s">
        <v>90</v>
      </c>
      <c r="B45" t="s">
        <v>91</v>
      </c>
      <c r="C45" t="s">
        <v>92</v>
      </c>
      <c r="D45" s="29">
        <v>45696</v>
      </c>
      <c r="E45" s="184" t="str">
        <f t="shared" si="0"/>
        <v/>
      </c>
      <c r="F45" s="184" t="str">
        <f t="shared" si="1"/>
        <v/>
      </c>
      <c r="G45" s="184" t="str">
        <f t="shared" si="2"/>
        <v/>
      </c>
      <c r="H45" s="184" t="str">
        <f t="shared" si="3"/>
        <v/>
      </c>
      <c r="R45">
        <v>0</v>
      </c>
      <c r="S45" t="s">
        <v>201</v>
      </c>
      <c r="T45" s="221">
        <v>45352.316666666666</v>
      </c>
    </row>
    <row r="46" spans="1:20" x14ac:dyDescent="0.35">
      <c r="A46" t="s">
        <v>90</v>
      </c>
      <c r="B46" t="s">
        <v>91</v>
      </c>
      <c r="C46" t="s">
        <v>92</v>
      </c>
      <c r="D46" s="29">
        <v>45697</v>
      </c>
      <c r="E46" s="184" t="str">
        <f t="shared" si="0"/>
        <v/>
      </c>
      <c r="F46" s="184" t="str">
        <f t="shared" si="1"/>
        <v/>
      </c>
      <c r="G46" s="184" t="str">
        <f t="shared" si="2"/>
        <v/>
      </c>
      <c r="H46" s="184" t="str">
        <f t="shared" si="3"/>
        <v/>
      </c>
      <c r="R46">
        <v>0</v>
      </c>
      <c r="S46" t="s">
        <v>201</v>
      </c>
      <c r="T46" s="221">
        <v>45352.316666666666</v>
      </c>
    </row>
    <row r="47" spans="1:20" x14ac:dyDescent="0.35">
      <c r="A47" t="s">
        <v>90</v>
      </c>
      <c r="B47" t="s">
        <v>91</v>
      </c>
      <c r="C47" t="s">
        <v>92</v>
      </c>
      <c r="D47" s="29">
        <v>45698</v>
      </c>
      <c r="E47" s="184" t="str">
        <f t="shared" si="0"/>
        <v/>
      </c>
      <c r="F47" s="184" t="str">
        <f t="shared" si="1"/>
        <v/>
      </c>
      <c r="G47" s="184" t="str">
        <f t="shared" si="2"/>
        <v/>
      </c>
      <c r="H47" s="184" t="str">
        <f t="shared" si="3"/>
        <v/>
      </c>
      <c r="R47">
        <v>0</v>
      </c>
      <c r="S47" t="s">
        <v>201</v>
      </c>
      <c r="T47" s="221">
        <v>45352.316666666666</v>
      </c>
    </row>
    <row r="48" spans="1:20" x14ac:dyDescent="0.35">
      <c r="A48" t="s">
        <v>90</v>
      </c>
      <c r="B48" t="s">
        <v>91</v>
      </c>
      <c r="C48" t="s">
        <v>92</v>
      </c>
      <c r="D48" s="29">
        <v>45699</v>
      </c>
      <c r="E48" s="184" t="str">
        <f t="shared" si="0"/>
        <v/>
      </c>
      <c r="F48" s="184" t="str">
        <f t="shared" si="1"/>
        <v/>
      </c>
      <c r="G48" s="184" t="str">
        <f t="shared" si="2"/>
        <v/>
      </c>
      <c r="H48" s="184" t="str">
        <f t="shared" si="3"/>
        <v/>
      </c>
      <c r="R48">
        <v>0</v>
      </c>
      <c r="S48" t="s">
        <v>201</v>
      </c>
      <c r="T48" s="221">
        <v>45352.316666666666</v>
      </c>
    </row>
    <row r="49" spans="1:20" x14ac:dyDescent="0.35">
      <c r="A49" t="s">
        <v>90</v>
      </c>
      <c r="B49" t="s">
        <v>91</v>
      </c>
      <c r="C49" t="s">
        <v>92</v>
      </c>
      <c r="D49" s="29">
        <v>45700</v>
      </c>
      <c r="E49" s="184" t="str">
        <f t="shared" si="0"/>
        <v/>
      </c>
      <c r="F49" s="184" t="str">
        <f t="shared" si="1"/>
        <v/>
      </c>
      <c r="G49" s="184" t="str">
        <f t="shared" si="2"/>
        <v/>
      </c>
      <c r="H49" s="184" t="str">
        <f t="shared" si="3"/>
        <v/>
      </c>
      <c r="R49">
        <v>0</v>
      </c>
      <c r="S49" t="s">
        <v>201</v>
      </c>
      <c r="T49" s="221">
        <v>45352.316666666666</v>
      </c>
    </row>
    <row r="50" spans="1:20" x14ac:dyDescent="0.35">
      <c r="A50" t="s">
        <v>90</v>
      </c>
      <c r="B50" t="s">
        <v>91</v>
      </c>
      <c r="C50" t="s">
        <v>92</v>
      </c>
      <c r="D50" s="29">
        <v>45701</v>
      </c>
      <c r="E50" s="184" t="str">
        <f t="shared" si="0"/>
        <v/>
      </c>
      <c r="F50" s="184" t="str">
        <f t="shared" si="1"/>
        <v/>
      </c>
      <c r="G50" s="184" t="str">
        <f t="shared" si="2"/>
        <v/>
      </c>
      <c r="H50" s="184" t="str">
        <f t="shared" si="3"/>
        <v/>
      </c>
      <c r="R50">
        <v>0</v>
      </c>
      <c r="S50" t="s">
        <v>201</v>
      </c>
      <c r="T50" s="221">
        <v>45352.316666666666</v>
      </c>
    </row>
    <row r="51" spans="1:20" x14ac:dyDescent="0.35">
      <c r="A51" t="s">
        <v>90</v>
      </c>
      <c r="B51" t="s">
        <v>91</v>
      </c>
      <c r="C51" t="s">
        <v>92</v>
      </c>
      <c r="D51" s="29">
        <v>45702</v>
      </c>
      <c r="E51" s="184" t="str">
        <f t="shared" si="0"/>
        <v/>
      </c>
      <c r="F51" s="184" t="str">
        <f t="shared" si="1"/>
        <v/>
      </c>
      <c r="G51" s="184" t="str">
        <f t="shared" si="2"/>
        <v/>
      </c>
      <c r="H51" s="184" t="str">
        <f t="shared" si="3"/>
        <v/>
      </c>
      <c r="R51">
        <v>0</v>
      </c>
      <c r="S51" t="s">
        <v>201</v>
      </c>
      <c r="T51" s="221">
        <v>45352.316666666666</v>
      </c>
    </row>
    <row r="52" spans="1:20" x14ac:dyDescent="0.35">
      <c r="A52" t="s">
        <v>90</v>
      </c>
      <c r="B52" t="s">
        <v>91</v>
      </c>
      <c r="C52" t="s">
        <v>92</v>
      </c>
      <c r="D52" s="29">
        <v>45703</v>
      </c>
      <c r="E52" s="184" t="str">
        <f t="shared" si="0"/>
        <v/>
      </c>
      <c r="F52" s="184" t="str">
        <f t="shared" si="1"/>
        <v/>
      </c>
      <c r="G52" s="184" t="str">
        <f t="shared" si="2"/>
        <v/>
      </c>
      <c r="H52" s="184" t="str">
        <f t="shared" si="3"/>
        <v/>
      </c>
      <c r="R52">
        <v>0</v>
      </c>
      <c r="S52" t="s">
        <v>201</v>
      </c>
      <c r="T52" s="221">
        <v>45352.316666666666</v>
      </c>
    </row>
    <row r="53" spans="1:20" x14ac:dyDescent="0.35">
      <c r="A53" t="s">
        <v>90</v>
      </c>
      <c r="B53" t="s">
        <v>91</v>
      </c>
      <c r="C53" t="s">
        <v>92</v>
      </c>
      <c r="D53" s="29">
        <v>45704</v>
      </c>
      <c r="E53" s="184" t="str">
        <f t="shared" si="0"/>
        <v/>
      </c>
      <c r="F53" s="184" t="str">
        <f t="shared" si="1"/>
        <v/>
      </c>
      <c r="G53" s="184" t="str">
        <f t="shared" si="2"/>
        <v/>
      </c>
      <c r="H53" s="184" t="str">
        <f t="shared" si="3"/>
        <v/>
      </c>
      <c r="R53">
        <v>0</v>
      </c>
      <c r="S53" t="s">
        <v>201</v>
      </c>
      <c r="T53" s="221">
        <v>45352.316666666666</v>
      </c>
    </row>
    <row r="54" spans="1:20" x14ac:dyDescent="0.35">
      <c r="A54" t="s">
        <v>90</v>
      </c>
      <c r="B54" t="s">
        <v>91</v>
      </c>
      <c r="C54" t="s">
        <v>92</v>
      </c>
      <c r="D54" s="29">
        <v>45705</v>
      </c>
      <c r="E54" s="184" t="str">
        <f t="shared" si="0"/>
        <v/>
      </c>
      <c r="F54" s="184" t="str">
        <f t="shared" si="1"/>
        <v/>
      </c>
      <c r="G54" s="184" t="str">
        <f t="shared" si="2"/>
        <v/>
      </c>
      <c r="H54" s="184" t="str">
        <f t="shared" si="3"/>
        <v/>
      </c>
      <c r="R54">
        <v>0</v>
      </c>
      <c r="S54" t="s">
        <v>201</v>
      </c>
      <c r="T54" s="221">
        <v>45352.316666666666</v>
      </c>
    </row>
    <row r="55" spans="1:20" x14ac:dyDescent="0.35">
      <c r="A55" t="s">
        <v>90</v>
      </c>
      <c r="B55" t="s">
        <v>91</v>
      </c>
      <c r="C55" t="s">
        <v>92</v>
      </c>
      <c r="D55" s="29">
        <v>45706</v>
      </c>
      <c r="E55" s="184" t="str">
        <f t="shared" si="0"/>
        <v/>
      </c>
      <c r="F55" s="184" t="str">
        <f t="shared" si="1"/>
        <v/>
      </c>
      <c r="G55" s="184" t="str">
        <f t="shared" si="2"/>
        <v/>
      </c>
      <c r="H55" s="184" t="str">
        <f t="shared" si="3"/>
        <v/>
      </c>
      <c r="R55">
        <v>0</v>
      </c>
      <c r="S55" t="s">
        <v>201</v>
      </c>
      <c r="T55" s="221">
        <v>45352.316666666666</v>
      </c>
    </row>
    <row r="56" spans="1:20" x14ac:dyDescent="0.35">
      <c r="A56" t="s">
        <v>90</v>
      </c>
      <c r="B56" t="s">
        <v>91</v>
      </c>
      <c r="C56" t="s">
        <v>92</v>
      </c>
      <c r="D56" s="29">
        <v>45707</v>
      </c>
      <c r="E56" s="184" t="str">
        <f t="shared" si="0"/>
        <v/>
      </c>
      <c r="F56" s="184" t="str">
        <f t="shared" si="1"/>
        <v/>
      </c>
      <c r="G56" s="184" t="str">
        <f t="shared" si="2"/>
        <v/>
      </c>
      <c r="H56" s="184" t="str">
        <f t="shared" si="3"/>
        <v/>
      </c>
      <c r="R56">
        <v>0</v>
      </c>
      <c r="S56" t="s">
        <v>201</v>
      </c>
      <c r="T56" s="221">
        <v>45352.316666666666</v>
      </c>
    </row>
    <row r="57" spans="1:20" x14ac:dyDescent="0.35">
      <c r="A57" t="s">
        <v>90</v>
      </c>
      <c r="B57" t="s">
        <v>91</v>
      </c>
      <c r="C57" t="s">
        <v>92</v>
      </c>
      <c r="D57" s="29">
        <v>45708</v>
      </c>
      <c r="E57" s="184" t="str">
        <f t="shared" si="0"/>
        <v/>
      </c>
      <c r="F57" s="184" t="str">
        <f t="shared" si="1"/>
        <v/>
      </c>
      <c r="G57" s="184" t="str">
        <f t="shared" si="2"/>
        <v/>
      </c>
      <c r="H57" s="184" t="str">
        <f t="shared" si="3"/>
        <v/>
      </c>
      <c r="R57">
        <v>0</v>
      </c>
      <c r="S57" t="s">
        <v>201</v>
      </c>
      <c r="T57" s="221">
        <v>45352.316666666666</v>
      </c>
    </row>
    <row r="58" spans="1:20" x14ac:dyDescent="0.35">
      <c r="A58" t="s">
        <v>90</v>
      </c>
      <c r="B58" t="s">
        <v>91</v>
      </c>
      <c r="C58" t="s">
        <v>92</v>
      </c>
      <c r="D58" s="29">
        <v>45709</v>
      </c>
      <c r="E58" s="184" t="str">
        <f t="shared" si="0"/>
        <v/>
      </c>
      <c r="F58" s="184" t="str">
        <f t="shared" si="1"/>
        <v/>
      </c>
      <c r="G58" s="184" t="str">
        <f t="shared" si="2"/>
        <v/>
      </c>
      <c r="H58" s="184" t="str">
        <f t="shared" si="3"/>
        <v/>
      </c>
      <c r="R58">
        <v>0</v>
      </c>
      <c r="S58" t="s">
        <v>201</v>
      </c>
      <c r="T58" s="221">
        <v>45352.316666666666</v>
      </c>
    </row>
    <row r="59" spans="1:20" x14ac:dyDescent="0.35">
      <c r="A59" t="s">
        <v>90</v>
      </c>
      <c r="B59" t="s">
        <v>91</v>
      </c>
      <c r="C59" t="s">
        <v>92</v>
      </c>
      <c r="D59" s="29">
        <v>45710</v>
      </c>
      <c r="E59" s="184" t="str">
        <f t="shared" si="0"/>
        <v/>
      </c>
      <c r="F59" s="184" t="str">
        <f t="shared" si="1"/>
        <v/>
      </c>
      <c r="G59" s="184" t="str">
        <f t="shared" si="2"/>
        <v/>
      </c>
      <c r="H59" s="184" t="str">
        <f t="shared" si="3"/>
        <v/>
      </c>
      <c r="R59">
        <v>0</v>
      </c>
      <c r="S59" t="s">
        <v>201</v>
      </c>
      <c r="T59" s="221">
        <v>45352.316666666666</v>
      </c>
    </row>
    <row r="60" spans="1:20" x14ac:dyDescent="0.35">
      <c r="A60" t="s">
        <v>90</v>
      </c>
      <c r="B60" t="s">
        <v>91</v>
      </c>
      <c r="C60" t="s">
        <v>92</v>
      </c>
      <c r="D60" s="29">
        <v>45711</v>
      </c>
      <c r="E60" s="184" t="str">
        <f t="shared" si="0"/>
        <v/>
      </c>
      <c r="F60" s="184" t="str">
        <f t="shared" si="1"/>
        <v/>
      </c>
      <c r="G60" s="184" t="str">
        <f t="shared" si="2"/>
        <v/>
      </c>
      <c r="H60" s="184" t="str">
        <f t="shared" si="3"/>
        <v/>
      </c>
      <c r="R60">
        <v>0</v>
      </c>
      <c r="S60" t="s">
        <v>201</v>
      </c>
      <c r="T60" s="221">
        <v>45352.316666666666</v>
      </c>
    </row>
    <row r="61" spans="1:20" x14ac:dyDescent="0.35">
      <c r="A61" t="s">
        <v>90</v>
      </c>
      <c r="B61" t="s">
        <v>91</v>
      </c>
      <c r="C61" t="s">
        <v>92</v>
      </c>
      <c r="D61" s="29">
        <v>45712</v>
      </c>
      <c r="E61" s="184" t="str">
        <f t="shared" si="0"/>
        <v/>
      </c>
      <c r="F61" s="184" t="str">
        <f t="shared" si="1"/>
        <v/>
      </c>
      <c r="G61" s="184" t="str">
        <f t="shared" si="2"/>
        <v/>
      </c>
      <c r="H61" s="184" t="str">
        <f t="shared" si="3"/>
        <v/>
      </c>
      <c r="R61">
        <v>0</v>
      </c>
      <c r="S61" t="s">
        <v>201</v>
      </c>
      <c r="T61" s="221">
        <v>45352.316666666666</v>
      </c>
    </row>
    <row r="62" spans="1:20" x14ac:dyDescent="0.35">
      <c r="A62" t="s">
        <v>90</v>
      </c>
      <c r="B62" t="s">
        <v>91</v>
      </c>
      <c r="C62" t="s">
        <v>92</v>
      </c>
      <c r="D62" s="29">
        <v>45713</v>
      </c>
      <c r="E62" s="184" t="str">
        <f t="shared" si="0"/>
        <v/>
      </c>
      <c r="F62" s="184" t="str">
        <f t="shared" si="1"/>
        <v/>
      </c>
      <c r="G62" s="184" t="str">
        <f t="shared" si="2"/>
        <v/>
      </c>
      <c r="H62" s="184" t="str">
        <f t="shared" si="3"/>
        <v/>
      </c>
      <c r="R62">
        <v>0</v>
      </c>
      <c r="S62" t="s">
        <v>201</v>
      </c>
      <c r="T62" s="221">
        <v>45352.316666666666</v>
      </c>
    </row>
    <row r="63" spans="1:20" x14ac:dyDescent="0.35">
      <c r="A63" t="s">
        <v>90</v>
      </c>
      <c r="B63" t="s">
        <v>91</v>
      </c>
      <c r="C63" t="s">
        <v>92</v>
      </c>
      <c r="D63" s="29">
        <v>45714</v>
      </c>
      <c r="E63" s="184" t="str">
        <f t="shared" si="0"/>
        <v/>
      </c>
      <c r="F63" s="184" t="str">
        <f t="shared" si="1"/>
        <v/>
      </c>
      <c r="G63" s="184" t="str">
        <f t="shared" si="2"/>
        <v/>
      </c>
      <c r="H63" s="184" t="str">
        <f t="shared" si="3"/>
        <v/>
      </c>
      <c r="R63">
        <v>0</v>
      </c>
      <c r="S63" t="s">
        <v>201</v>
      </c>
      <c r="T63" s="221">
        <v>45352.317361111112</v>
      </c>
    </row>
    <row r="64" spans="1:20" x14ac:dyDescent="0.35">
      <c r="A64" t="s">
        <v>90</v>
      </c>
      <c r="B64" t="s">
        <v>91</v>
      </c>
      <c r="C64" t="s">
        <v>92</v>
      </c>
      <c r="D64" s="29">
        <v>45715</v>
      </c>
      <c r="E64" s="184" t="str">
        <f t="shared" si="0"/>
        <v/>
      </c>
      <c r="F64" s="184" t="str">
        <f t="shared" si="1"/>
        <v/>
      </c>
      <c r="G64" s="184" t="str">
        <f t="shared" si="2"/>
        <v/>
      </c>
      <c r="H64" s="184" t="str">
        <f t="shared" si="3"/>
        <v/>
      </c>
      <c r="R64">
        <v>0</v>
      </c>
      <c r="S64" t="s">
        <v>201</v>
      </c>
      <c r="T64" s="221">
        <v>45352.317361111112</v>
      </c>
    </row>
    <row r="65" spans="1:20" x14ac:dyDescent="0.35">
      <c r="A65" t="s">
        <v>90</v>
      </c>
      <c r="B65" t="s">
        <v>91</v>
      </c>
      <c r="C65" t="s">
        <v>92</v>
      </c>
      <c r="D65" s="29">
        <v>45716</v>
      </c>
      <c r="E65" s="184" t="str">
        <f t="shared" si="0"/>
        <v/>
      </c>
      <c r="F65" s="184" t="str">
        <f t="shared" si="1"/>
        <v/>
      </c>
      <c r="G65" s="184" t="str">
        <f t="shared" si="2"/>
        <v/>
      </c>
      <c r="H65" s="184" t="str">
        <f t="shared" si="3"/>
        <v/>
      </c>
      <c r="R65">
        <v>0</v>
      </c>
      <c r="S65" t="s">
        <v>201</v>
      </c>
      <c r="T65" s="221">
        <v>45352.317361111112</v>
      </c>
    </row>
    <row r="66" spans="1:20" x14ac:dyDescent="0.35">
      <c r="A66" t="s">
        <v>90</v>
      </c>
      <c r="B66" t="s">
        <v>91</v>
      </c>
      <c r="C66" t="s">
        <v>92</v>
      </c>
      <c r="D66" s="29">
        <v>45717</v>
      </c>
      <c r="E66" s="184" t="str">
        <f t="shared" si="0"/>
        <v/>
      </c>
      <c r="F66" s="184" t="str">
        <f t="shared" si="1"/>
        <v/>
      </c>
      <c r="G66" s="184" t="str">
        <f t="shared" si="2"/>
        <v/>
      </c>
      <c r="H66" s="184" t="str">
        <f t="shared" si="3"/>
        <v/>
      </c>
      <c r="R66">
        <v>0</v>
      </c>
      <c r="S66" t="s">
        <v>201</v>
      </c>
      <c r="T66" s="221">
        <v>45383.313194444447</v>
      </c>
    </row>
    <row r="67" spans="1:20" x14ac:dyDescent="0.35">
      <c r="A67" t="s">
        <v>90</v>
      </c>
      <c r="B67" t="s">
        <v>91</v>
      </c>
      <c r="C67" t="s">
        <v>92</v>
      </c>
      <c r="D67" s="29">
        <v>45718</v>
      </c>
      <c r="E67" s="184" t="str">
        <f t="shared" si="0"/>
        <v/>
      </c>
      <c r="F67" s="184" t="str">
        <f t="shared" si="1"/>
        <v/>
      </c>
      <c r="G67" s="184" t="str">
        <f t="shared" si="2"/>
        <v/>
      </c>
      <c r="H67" s="184" t="str">
        <f t="shared" si="3"/>
        <v/>
      </c>
      <c r="R67">
        <v>0</v>
      </c>
      <c r="S67" t="s">
        <v>201</v>
      </c>
      <c r="T67" s="221">
        <v>45383.313888888886</v>
      </c>
    </row>
    <row r="68" spans="1:20" x14ac:dyDescent="0.35">
      <c r="A68" t="s">
        <v>90</v>
      </c>
      <c r="B68" t="s">
        <v>91</v>
      </c>
      <c r="C68" t="s">
        <v>92</v>
      </c>
      <c r="D68" s="29">
        <v>45719</v>
      </c>
      <c r="E68" s="184" t="str">
        <f t="shared" si="0"/>
        <v/>
      </c>
      <c r="F68" s="184" t="str">
        <f t="shared" si="1"/>
        <v/>
      </c>
      <c r="G68" s="184" t="str">
        <f t="shared" si="2"/>
        <v/>
      </c>
      <c r="H68" s="184" t="str">
        <f t="shared" si="3"/>
        <v/>
      </c>
      <c r="R68">
        <v>0</v>
      </c>
      <c r="S68" t="s">
        <v>201</v>
      </c>
      <c r="T68" s="221">
        <v>45383.314583333333</v>
      </c>
    </row>
    <row r="69" spans="1:20" x14ac:dyDescent="0.35">
      <c r="A69" t="s">
        <v>90</v>
      </c>
      <c r="B69" t="s">
        <v>91</v>
      </c>
      <c r="C69" t="s">
        <v>92</v>
      </c>
      <c r="D69" s="29">
        <v>45720</v>
      </c>
      <c r="E69" s="184" t="str">
        <f t="shared" si="0"/>
        <v/>
      </c>
      <c r="F69" s="184" t="str">
        <f t="shared" si="1"/>
        <v/>
      </c>
      <c r="G69" s="184" t="str">
        <f t="shared" si="2"/>
        <v/>
      </c>
      <c r="H69" s="184" t="str">
        <f t="shared" si="3"/>
        <v/>
      </c>
      <c r="R69">
        <v>0</v>
      </c>
      <c r="S69" t="s">
        <v>201</v>
      </c>
      <c r="T69" s="221">
        <v>45383.314583333333</v>
      </c>
    </row>
    <row r="70" spans="1:20" x14ac:dyDescent="0.35">
      <c r="A70" t="s">
        <v>90</v>
      </c>
      <c r="B70" t="s">
        <v>91</v>
      </c>
      <c r="C70" t="s">
        <v>92</v>
      </c>
      <c r="D70" s="29">
        <v>45721</v>
      </c>
      <c r="E70" s="184" t="str">
        <f t="shared" si="0"/>
        <v/>
      </c>
      <c r="F70" s="184" t="str">
        <f t="shared" si="1"/>
        <v/>
      </c>
      <c r="G70" s="184" t="str">
        <f t="shared" si="2"/>
        <v/>
      </c>
      <c r="H70" s="184" t="str">
        <f t="shared" si="3"/>
        <v/>
      </c>
      <c r="R70">
        <v>0</v>
      </c>
      <c r="S70" t="s">
        <v>201</v>
      </c>
      <c r="T70" s="221">
        <v>45383.314583333333</v>
      </c>
    </row>
    <row r="71" spans="1:20" x14ac:dyDescent="0.35">
      <c r="A71" t="s">
        <v>90</v>
      </c>
      <c r="B71" t="s">
        <v>91</v>
      </c>
      <c r="C71" t="s">
        <v>92</v>
      </c>
      <c r="D71" s="29">
        <v>45722</v>
      </c>
      <c r="E71" s="184" t="str">
        <f t="shared" si="0"/>
        <v/>
      </c>
      <c r="F71" s="184" t="str">
        <f t="shared" si="1"/>
        <v/>
      </c>
      <c r="G71" s="184" t="str">
        <f t="shared" si="2"/>
        <v/>
      </c>
      <c r="H71" s="184" t="str">
        <f t="shared" si="3"/>
        <v/>
      </c>
      <c r="R71">
        <v>0</v>
      </c>
      <c r="S71" t="s">
        <v>201</v>
      </c>
      <c r="T71" s="221">
        <v>45383.314583333333</v>
      </c>
    </row>
    <row r="72" spans="1:20" x14ac:dyDescent="0.35">
      <c r="A72" t="s">
        <v>90</v>
      </c>
      <c r="B72" t="s">
        <v>91</v>
      </c>
      <c r="C72" t="s">
        <v>92</v>
      </c>
      <c r="D72" s="29">
        <v>45723</v>
      </c>
      <c r="E72" s="184" t="str">
        <f t="shared" ref="E72:E135" si="4">IF(J72="","",IF(L72=0,0,IF(1-(J72/L72)&lt;0,"",1-(J72/L72))))</f>
        <v/>
      </c>
      <c r="F72" s="184" t="str">
        <f t="shared" ref="F72:F135" si="5">IF(K72="","",IF(L72=0,0,IF(1-(K72/L72)&lt;0,"",1-(K72/L72))))</f>
        <v/>
      </c>
      <c r="G72" s="184" t="str">
        <f t="shared" ref="G72:G135" si="6">IF(J72="","",IF(1-(J72/R72)&lt;0,"",1-(J72/R72)))</f>
        <v/>
      </c>
      <c r="H72" s="184" t="str">
        <f t="shared" ref="H72:H135" si="7">IF(K72="","",IF(1-(K72/R72)&lt;0,"",1-(K72/R72)))</f>
        <v/>
      </c>
      <c r="R72">
        <v>0</v>
      </c>
      <c r="S72" t="s">
        <v>201</v>
      </c>
      <c r="T72" s="221">
        <v>45383.314583333333</v>
      </c>
    </row>
    <row r="73" spans="1:20" x14ac:dyDescent="0.35">
      <c r="A73" t="s">
        <v>90</v>
      </c>
      <c r="B73" t="s">
        <v>91</v>
      </c>
      <c r="C73" t="s">
        <v>92</v>
      </c>
      <c r="D73" s="29">
        <v>45724</v>
      </c>
      <c r="E73" s="184" t="str">
        <f t="shared" si="4"/>
        <v/>
      </c>
      <c r="F73" s="184" t="str">
        <f t="shared" si="5"/>
        <v/>
      </c>
      <c r="G73" s="184" t="str">
        <f t="shared" si="6"/>
        <v/>
      </c>
      <c r="H73" s="184" t="str">
        <f t="shared" si="7"/>
        <v/>
      </c>
      <c r="R73">
        <v>0</v>
      </c>
      <c r="S73" t="s">
        <v>201</v>
      </c>
      <c r="T73" s="221">
        <v>45383.314583333333</v>
      </c>
    </row>
    <row r="74" spans="1:20" x14ac:dyDescent="0.35">
      <c r="A74" t="s">
        <v>90</v>
      </c>
      <c r="B74" t="s">
        <v>91</v>
      </c>
      <c r="C74" t="s">
        <v>92</v>
      </c>
      <c r="D74" s="29">
        <v>45725</v>
      </c>
      <c r="E74" s="184" t="str">
        <f t="shared" si="4"/>
        <v/>
      </c>
      <c r="F74" s="184" t="str">
        <f t="shared" si="5"/>
        <v/>
      </c>
      <c r="G74" s="184" t="str">
        <f t="shared" si="6"/>
        <v/>
      </c>
      <c r="H74" s="184" t="str">
        <f t="shared" si="7"/>
        <v/>
      </c>
      <c r="R74">
        <v>0</v>
      </c>
      <c r="S74" t="s">
        <v>201</v>
      </c>
      <c r="T74" s="221">
        <v>45383.314583333333</v>
      </c>
    </row>
    <row r="75" spans="1:20" x14ac:dyDescent="0.35">
      <c r="A75" t="s">
        <v>90</v>
      </c>
      <c r="B75" t="s">
        <v>91</v>
      </c>
      <c r="C75" t="s">
        <v>92</v>
      </c>
      <c r="D75" s="29">
        <v>45726</v>
      </c>
      <c r="E75" s="184" t="str">
        <f t="shared" si="4"/>
        <v/>
      </c>
      <c r="F75" s="184" t="str">
        <f t="shared" si="5"/>
        <v/>
      </c>
      <c r="G75" s="184" t="str">
        <f t="shared" si="6"/>
        <v/>
      </c>
      <c r="H75" s="184" t="str">
        <f t="shared" si="7"/>
        <v/>
      </c>
      <c r="R75">
        <v>0</v>
      </c>
      <c r="S75" t="s">
        <v>201</v>
      </c>
      <c r="T75" s="221">
        <v>45383.314583333333</v>
      </c>
    </row>
    <row r="76" spans="1:20" x14ac:dyDescent="0.35">
      <c r="A76" t="s">
        <v>90</v>
      </c>
      <c r="B76" t="s">
        <v>91</v>
      </c>
      <c r="C76" t="s">
        <v>92</v>
      </c>
      <c r="D76" s="29">
        <v>45727</v>
      </c>
      <c r="E76" s="184" t="str">
        <f t="shared" si="4"/>
        <v/>
      </c>
      <c r="F76" s="184" t="str">
        <f t="shared" si="5"/>
        <v/>
      </c>
      <c r="G76" s="184" t="str">
        <f t="shared" si="6"/>
        <v/>
      </c>
      <c r="H76" s="184" t="str">
        <f t="shared" si="7"/>
        <v/>
      </c>
      <c r="R76">
        <v>0</v>
      </c>
      <c r="S76" t="s">
        <v>201</v>
      </c>
      <c r="T76" s="221">
        <v>45383.314583333333</v>
      </c>
    </row>
    <row r="77" spans="1:20" x14ac:dyDescent="0.35">
      <c r="A77" t="s">
        <v>90</v>
      </c>
      <c r="B77" t="s">
        <v>91</v>
      </c>
      <c r="C77" t="s">
        <v>92</v>
      </c>
      <c r="D77" s="29">
        <v>45728</v>
      </c>
      <c r="E77" s="184" t="str">
        <f t="shared" si="4"/>
        <v/>
      </c>
      <c r="F77" s="184" t="str">
        <f t="shared" si="5"/>
        <v/>
      </c>
      <c r="G77" s="184" t="str">
        <f t="shared" si="6"/>
        <v/>
      </c>
      <c r="H77" s="184" t="str">
        <f t="shared" si="7"/>
        <v/>
      </c>
      <c r="R77">
        <v>0</v>
      </c>
      <c r="S77" t="s">
        <v>201</v>
      </c>
      <c r="T77" s="221">
        <v>45383.314583333333</v>
      </c>
    </row>
    <row r="78" spans="1:20" x14ac:dyDescent="0.35">
      <c r="A78" t="s">
        <v>90</v>
      </c>
      <c r="B78" t="s">
        <v>91</v>
      </c>
      <c r="C78" t="s">
        <v>92</v>
      </c>
      <c r="D78" s="29">
        <v>45729</v>
      </c>
      <c r="E78" s="184" t="str">
        <f t="shared" si="4"/>
        <v/>
      </c>
      <c r="F78" s="184" t="str">
        <f t="shared" si="5"/>
        <v/>
      </c>
      <c r="G78" s="184" t="str">
        <f t="shared" si="6"/>
        <v/>
      </c>
      <c r="H78" s="184" t="str">
        <f t="shared" si="7"/>
        <v/>
      </c>
      <c r="R78">
        <v>0</v>
      </c>
      <c r="S78" t="s">
        <v>201</v>
      </c>
      <c r="T78" s="221">
        <v>45383.314583333333</v>
      </c>
    </row>
    <row r="79" spans="1:20" x14ac:dyDescent="0.35">
      <c r="A79" t="s">
        <v>90</v>
      </c>
      <c r="B79" t="s">
        <v>91</v>
      </c>
      <c r="C79" t="s">
        <v>92</v>
      </c>
      <c r="D79" s="29">
        <v>45730</v>
      </c>
      <c r="E79" s="184" t="str">
        <f t="shared" si="4"/>
        <v/>
      </c>
      <c r="F79" s="184" t="str">
        <f t="shared" si="5"/>
        <v/>
      </c>
      <c r="G79" s="184" t="str">
        <f t="shared" si="6"/>
        <v/>
      </c>
      <c r="H79" s="184" t="str">
        <f t="shared" si="7"/>
        <v/>
      </c>
      <c r="R79">
        <v>0</v>
      </c>
      <c r="S79" t="s">
        <v>201</v>
      </c>
      <c r="T79" s="221">
        <v>45383.314583333333</v>
      </c>
    </row>
    <row r="80" spans="1:20" x14ac:dyDescent="0.35">
      <c r="A80" t="s">
        <v>90</v>
      </c>
      <c r="B80" t="s">
        <v>91</v>
      </c>
      <c r="C80" t="s">
        <v>92</v>
      </c>
      <c r="D80" s="29">
        <v>45731</v>
      </c>
      <c r="E80" s="184" t="str">
        <f t="shared" si="4"/>
        <v/>
      </c>
      <c r="F80" s="184" t="str">
        <f t="shared" si="5"/>
        <v/>
      </c>
      <c r="G80" s="184" t="str">
        <f t="shared" si="6"/>
        <v/>
      </c>
      <c r="H80" s="184" t="str">
        <f t="shared" si="7"/>
        <v/>
      </c>
      <c r="R80">
        <v>0</v>
      </c>
      <c r="S80" t="s">
        <v>201</v>
      </c>
      <c r="T80" s="221">
        <v>45383.314583333333</v>
      </c>
    </row>
    <row r="81" spans="1:20" x14ac:dyDescent="0.35">
      <c r="A81" t="s">
        <v>90</v>
      </c>
      <c r="B81" t="s">
        <v>91</v>
      </c>
      <c r="C81" t="s">
        <v>92</v>
      </c>
      <c r="D81" s="29">
        <v>45732</v>
      </c>
      <c r="E81" s="184" t="str">
        <f t="shared" si="4"/>
        <v/>
      </c>
      <c r="F81" s="184" t="str">
        <f t="shared" si="5"/>
        <v/>
      </c>
      <c r="G81" s="184" t="str">
        <f t="shared" si="6"/>
        <v/>
      </c>
      <c r="H81" s="184" t="str">
        <f t="shared" si="7"/>
        <v/>
      </c>
      <c r="R81">
        <v>0</v>
      </c>
      <c r="S81" t="s">
        <v>201</v>
      </c>
      <c r="T81" s="221">
        <v>45383.314583333333</v>
      </c>
    </row>
    <row r="82" spans="1:20" x14ac:dyDescent="0.35">
      <c r="A82" t="s">
        <v>90</v>
      </c>
      <c r="B82" t="s">
        <v>91</v>
      </c>
      <c r="C82" t="s">
        <v>92</v>
      </c>
      <c r="D82" s="29">
        <v>45733</v>
      </c>
      <c r="E82" s="184" t="str">
        <f t="shared" si="4"/>
        <v/>
      </c>
      <c r="F82" s="184" t="str">
        <f t="shared" si="5"/>
        <v/>
      </c>
      <c r="G82" s="184" t="str">
        <f t="shared" si="6"/>
        <v/>
      </c>
      <c r="H82" s="184" t="str">
        <f t="shared" si="7"/>
        <v/>
      </c>
      <c r="R82">
        <v>0</v>
      </c>
      <c r="S82" t="s">
        <v>201</v>
      </c>
      <c r="T82" s="221">
        <v>45383.314583333333</v>
      </c>
    </row>
    <row r="83" spans="1:20" x14ac:dyDescent="0.35">
      <c r="A83" t="s">
        <v>90</v>
      </c>
      <c r="B83" t="s">
        <v>91</v>
      </c>
      <c r="C83" t="s">
        <v>92</v>
      </c>
      <c r="D83" s="29">
        <v>45734</v>
      </c>
      <c r="E83" s="184" t="str">
        <f t="shared" si="4"/>
        <v/>
      </c>
      <c r="F83" s="184" t="str">
        <f t="shared" si="5"/>
        <v/>
      </c>
      <c r="G83" s="184" t="str">
        <f t="shared" si="6"/>
        <v/>
      </c>
      <c r="H83" s="184" t="str">
        <f t="shared" si="7"/>
        <v/>
      </c>
      <c r="R83">
        <v>0</v>
      </c>
      <c r="S83" t="s">
        <v>201</v>
      </c>
      <c r="T83" s="221">
        <v>45383.314583333333</v>
      </c>
    </row>
    <row r="84" spans="1:20" x14ac:dyDescent="0.35">
      <c r="A84" t="s">
        <v>90</v>
      </c>
      <c r="B84" t="s">
        <v>91</v>
      </c>
      <c r="C84" t="s">
        <v>92</v>
      </c>
      <c r="D84" s="29">
        <v>45735</v>
      </c>
      <c r="E84" s="184" t="str">
        <f t="shared" si="4"/>
        <v/>
      </c>
      <c r="F84" s="184" t="str">
        <f t="shared" si="5"/>
        <v/>
      </c>
      <c r="G84" s="184" t="str">
        <f t="shared" si="6"/>
        <v/>
      </c>
      <c r="H84" s="184" t="str">
        <f t="shared" si="7"/>
        <v/>
      </c>
      <c r="R84">
        <v>0</v>
      </c>
      <c r="S84" t="s">
        <v>201</v>
      </c>
      <c r="T84" s="221">
        <v>45383.314583333333</v>
      </c>
    </row>
    <row r="85" spans="1:20" x14ac:dyDescent="0.35">
      <c r="A85" t="s">
        <v>90</v>
      </c>
      <c r="B85" t="s">
        <v>91</v>
      </c>
      <c r="C85" t="s">
        <v>92</v>
      </c>
      <c r="D85" s="29">
        <v>45736</v>
      </c>
      <c r="E85" s="184" t="str">
        <f t="shared" si="4"/>
        <v/>
      </c>
      <c r="F85" s="184" t="str">
        <f t="shared" si="5"/>
        <v/>
      </c>
      <c r="G85" s="184" t="str">
        <f t="shared" si="6"/>
        <v/>
      </c>
      <c r="H85" s="184" t="str">
        <f t="shared" si="7"/>
        <v/>
      </c>
      <c r="R85">
        <v>0</v>
      </c>
      <c r="S85" t="s">
        <v>201</v>
      </c>
      <c r="T85" s="221">
        <v>45383.314583333333</v>
      </c>
    </row>
    <row r="86" spans="1:20" x14ac:dyDescent="0.35">
      <c r="A86" t="s">
        <v>90</v>
      </c>
      <c r="B86" t="s">
        <v>91</v>
      </c>
      <c r="C86" t="s">
        <v>92</v>
      </c>
      <c r="D86" s="29">
        <v>45737</v>
      </c>
      <c r="E86" s="184" t="str">
        <f t="shared" si="4"/>
        <v/>
      </c>
      <c r="F86" s="184" t="str">
        <f t="shared" si="5"/>
        <v/>
      </c>
      <c r="G86" s="184" t="str">
        <f t="shared" si="6"/>
        <v/>
      </c>
      <c r="H86" s="184" t="str">
        <f t="shared" si="7"/>
        <v/>
      </c>
      <c r="R86">
        <v>0</v>
      </c>
      <c r="S86" t="s">
        <v>201</v>
      </c>
      <c r="T86" s="221">
        <v>45383.31527777778</v>
      </c>
    </row>
    <row r="87" spans="1:20" x14ac:dyDescent="0.35">
      <c r="A87" t="s">
        <v>90</v>
      </c>
      <c r="B87" t="s">
        <v>91</v>
      </c>
      <c r="C87" t="s">
        <v>92</v>
      </c>
      <c r="D87" s="29">
        <v>45738</v>
      </c>
      <c r="E87" s="184" t="str">
        <f t="shared" si="4"/>
        <v/>
      </c>
      <c r="F87" s="184" t="str">
        <f t="shared" si="5"/>
        <v/>
      </c>
      <c r="G87" s="184" t="str">
        <f t="shared" si="6"/>
        <v/>
      </c>
      <c r="H87" s="184" t="str">
        <f t="shared" si="7"/>
        <v/>
      </c>
      <c r="R87">
        <v>0</v>
      </c>
      <c r="S87" t="s">
        <v>201</v>
      </c>
      <c r="T87" s="221">
        <v>45383.31527777778</v>
      </c>
    </row>
    <row r="88" spans="1:20" x14ac:dyDescent="0.35">
      <c r="A88" t="s">
        <v>90</v>
      </c>
      <c r="B88" t="s">
        <v>91</v>
      </c>
      <c r="C88" t="s">
        <v>92</v>
      </c>
      <c r="D88" s="29">
        <v>45739</v>
      </c>
      <c r="E88" s="184" t="str">
        <f t="shared" si="4"/>
        <v/>
      </c>
      <c r="F88" s="184" t="str">
        <f t="shared" si="5"/>
        <v/>
      </c>
      <c r="G88" s="184" t="str">
        <f t="shared" si="6"/>
        <v/>
      </c>
      <c r="H88" s="184" t="str">
        <f t="shared" si="7"/>
        <v/>
      </c>
      <c r="R88">
        <v>0</v>
      </c>
      <c r="S88" t="s">
        <v>201</v>
      </c>
      <c r="T88" s="221">
        <v>45383.31527777778</v>
      </c>
    </row>
    <row r="89" spans="1:20" x14ac:dyDescent="0.35">
      <c r="A89" t="s">
        <v>90</v>
      </c>
      <c r="B89" t="s">
        <v>91</v>
      </c>
      <c r="C89" t="s">
        <v>92</v>
      </c>
      <c r="D89" s="29">
        <v>45740</v>
      </c>
      <c r="E89" s="184" t="str">
        <f t="shared" si="4"/>
        <v/>
      </c>
      <c r="F89" s="184" t="str">
        <f t="shared" si="5"/>
        <v/>
      </c>
      <c r="G89" s="184" t="str">
        <f t="shared" si="6"/>
        <v/>
      </c>
      <c r="H89" s="184" t="str">
        <f t="shared" si="7"/>
        <v/>
      </c>
      <c r="R89">
        <v>0</v>
      </c>
      <c r="S89" t="s">
        <v>201</v>
      </c>
      <c r="T89" s="221">
        <v>45383.31527777778</v>
      </c>
    </row>
    <row r="90" spans="1:20" x14ac:dyDescent="0.35">
      <c r="A90" t="s">
        <v>90</v>
      </c>
      <c r="B90" t="s">
        <v>91</v>
      </c>
      <c r="C90" t="s">
        <v>92</v>
      </c>
      <c r="D90" s="29">
        <v>45741</v>
      </c>
      <c r="E90" s="184" t="str">
        <f t="shared" si="4"/>
        <v/>
      </c>
      <c r="F90" s="184" t="str">
        <f t="shared" si="5"/>
        <v/>
      </c>
      <c r="G90" s="184" t="str">
        <f t="shared" si="6"/>
        <v/>
      </c>
      <c r="H90" s="184" t="str">
        <f t="shared" si="7"/>
        <v/>
      </c>
      <c r="R90">
        <v>0</v>
      </c>
      <c r="S90" t="s">
        <v>201</v>
      </c>
      <c r="T90" s="221">
        <v>45383.31527777778</v>
      </c>
    </row>
    <row r="91" spans="1:20" x14ac:dyDescent="0.35">
      <c r="A91" t="s">
        <v>90</v>
      </c>
      <c r="B91" t="s">
        <v>91</v>
      </c>
      <c r="C91" t="s">
        <v>92</v>
      </c>
      <c r="D91" s="29">
        <v>45742</v>
      </c>
      <c r="E91" s="184" t="str">
        <f t="shared" si="4"/>
        <v/>
      </c>
      <c r="F91" s="184" t="str">
        <f t="shared" si="5"/>
        <v/>
      </c>
      <c r="G91" s="184" t="str">
        <f t="shared" si="6"/>
        <v/>
      </c>
      <c r="H91" s="184" t="str">
        <f t="shared" si="7"/>
        <v/>
      </c>
      <c r="R91">
        <v>0</v>
      </c>
      <c r="S91" t="s">
        <v>201</v>
      </c>
      <c r="T91" s="221">
        <v>45383.31527777778</v>
      </c>
    </row>
    <row r="92" spans="1:20" x14ac:dyDescent="0.35">
      <c r="A92" t="s">
        <v>90</v>
      </c>
      <c r="B92" t="s">
        <v>91</v>
      </c>
      <c r="C92" t="s">
        <v>92</v>
      </c>
      <c r="D92" s="29">
        <v>45743</v>
      </c>
      <c r="E92" s="184" t="str">
        <f t="shared" si="4"/>
        <v/>
      </c>
      <c r="F92" s="184" t="str">
        <f t="shared" si="5"/>
        <v/>
      </c>
      <c r="G92" s="184" t="str">
        <f t="shared" si="6"/>
        <v/>
      </c>
      <c r="H92" s="184" t="str">
        <f t="shared" si="7"/>
        <v/>
      </c>
      <c r="R92">
        <v>0</v>
      </c>
      <c r="S92" t="s">
        <v>201</v>
      </c>
      <c r="T92" s="221">
        <v>45383.31527777778</v>
      </c>
    </row>
    <row r="93" spans="1:20" x14ac:dyDescent="0.35">
      <c r="A93" t="s">
        <v>90</v>
      </c>
      <c r="B93" t="s">
        <v>91</v>
      </c>
      <c r="C93" t="s">
        <v>92</v>
      </c>
      <c r="D93" s="29">
        <v>45744</v>
      </c>
      <c r="E93" s="184" t="str">
        <f t="shared" si="4"/>
        <v/>
      </c>
      <c r="F93" s="184" t="str">
        <f t="shared" si="5"/>
        <v/>
      </c>
      <c r="G93" s="184" t="str">
        <f t="shared" si="6"/>
        <v/>
      </c>
      <c r="H93" s="184" t="str">
        <f t="shared" si="7"/>
        <v/>
      </c>
      <c r="R93">
        <v>0</v>
      </c>
      <c r="S93" t="s">
        <v>201</v>
      </c>
      <c r="T93" s="221">
        <v>45383.31527777778</v>
      </c>
    </row>
    <row r="94" spans="1:20" x14ac:dyDescent="0.35">
      <c r="A94" t="s">
        <v>90</v>
      </c>
      <c r="B94" t="s">
        <v>91</v>
      </c>
      <c r="C94" t="s">
        <v>92</v>
      </c>
      <c r="D94" s="29">
        <v>45745</v>
      </c>
      <c r="E94" s="184" t="str">
        <f t="shared" si="4"/>
        <v/>
      </c>
      <c r="F94" s="184" t="str">
        <f t="shared" si="5"/>
        <v/>
      </c>
      <c r="G94" s="184" t="str">
        <f t="shared" si="6"/>
        <v/>
      </c>
      <c r="H94" s="184" t="str">
        <f t="shared" si="7"/>
        <v/>
      </c>
      <c r="R94">
        <v>0</v>
      </c>
      <c r="S94" t="s">
        <v>201</v>
      </c>
      <c r="T94" s="221">
        <v>45383.31527777778</v>
      </c>
    </row>
    <row r="95" spans="1:20" x14ac:dyDescent="0.35">
      <c r="A95" t="s">
        <v>90</v>
      </c>
      <c r="B95" t="s">
        <v>91</v>
      </c>
      <c r="C95" t="s">
        <v>92</v>
      </c>
      <c r="D95" s="29">
        <v>45746</v>
      </c>
      <c r="E95" s="184" t="str">
        <f t="shared" si="4"/>
        <v/>
      </c>
      <c r="F95" s="184" t="str">
        <f t="shared" si="5"/>
        <v/>
      </c>
      <c r="G95" s="184" t="str">
        <f t="shared" si="6"/>
        <v/>
      </c>
      <c r="H95" s="184" t="str">
        <f t="shared" si="7"/>
        <v/>
      </c>
      <c r="R95">
        <v>0</v>
      </c>
      <c r="S95" t="s">
        <v>201</v>
      </c>
      <c r="T95" s="221">
        <v>45383.31527777778</v>
      </c>
    </row>
    <row r="96" spans="1:20" x14ac:dyDescent="0.35">
      <c r="A96" t="s">
        <v>90</v>
      </c>
      <c r="B96" t="s">
        <v>91</v>
      </c>
      <c r="C96" t="s">
        <v>92</v>
      </c>
      <c r="D96" s="29">
        <v>45747</v>
      </c>
      <c r="E96" s="184" t="str">
        <f t="shared" si="4"/>
        <v/>
      </c>
      <c r="F96" s="184" t="str">
        <f t="shared" si="5"/>
        <v/>
      </c>
      <c r="G96" s="184" t="str">
        <f t="shared" si="6"/>
        <v/>
      </c>
      <c r="H96" s="184" t="str">
        <f t="shared" si="7"/>
        <v/>
      </c>
      <c r="R96">
        <v>0</v>
      </c>
      <c r="S96" t="s">
        <v>201</v>
      </c>
      <c r="T96" s="221">
        <v>45383.31527777778</v>
      </c>
    </row>
    <row r="97" spans="1:20" x14ac:dyDescent="0.35">
      <c r="A97" t="s">
        <v>90</v>
      </c>
      <c r="B97" t="s">
        <v>91</v>
      </c>
      <c r="C97" t="s">
        <v>92</v>
      </c>
      <c r="D97" s="29">
        <v>45748</v>
      </c>
      <c r="E97" s="184" t="str">
        <f t="shared" si="4"/>
        <v/>
      </c>
      <c r="F97" s="184" t="str">
        <f t="shared" si="5"/>
        <v/>
      </c>
      <c r="G97" s="184" t="str">
        <f t="shared" si="6"/>
        <v/>
      </c>
      <c r="H97" s="184" t="str">
        <f t="shared" si="7"/>
        <v/>
      </c>
      <c r="R97">
        <v>0</v>
      </c>
      <c r="S97" t="s">
        <v>201</v>
      </c>
      <c r="T97" s="221">
        <v>45413.3125</v>
      </c>
    </row>
    <row r="98" spans="1:20" x14ac:dyDescent="0.35">
      <c r="A98" t="s">
        <v>90</v>
      </c>
      <c r="B98" t="s">
        <v>91</v>
      </c>
      <c r="C98" t="s">
        <v>92</v>
      </c>
      <c r="D98" s="29">
        <v>45749</v>
      </c>
      <c r="E98" s="184" t="str">
        <f t="shared" si="4"/>
        <v/>
      </c>
      <c r="F98" s="184" t="str">
        <f t="shared" si="5"/>
        <v/>
      </c>
      <c r="G98" s="184" t="str">
        <f t="shared" si="6"/>
        <v/>
      </c>
      <c r="H98" s="184" t="str">
        <f t="shared" si="7"/>
        <v/>
      </c>
      <c r="R98">
        <v>0</v>
      </c>
      <c r="S98" t="s">
        <v>201</v>
      </c>
      <c r="T98" s="221">
        <v>45413.313194444447</v>
      </c>
    </row>
    <row r="99" spans="1:20" x14ac:dyDescent="0.35">
      <c r="A99" t="s">
        <v>90</v>
      </c>
      <c r="B99" t="s">
        <v>91</v>
      </c>
      <c r="C99" t="s">
        <v>92</v>
      </c>
      <c r="D99" s="29">
        <v>45750</v>
      </c>
      <c r="E99" s="184" t="str">
        <f t="shared" si="4"/>
        <v/>
      </c>
      <c r="F99" s="184" t="str">
        <f t="shared" si="5"/>
        <v/>
      </c>
      <c r="G99" s="184" t="str">
        <f t="shared" si="6"/>
        <v/>
      </c>
      <c r="H99" s="184" t="str">
        <f t="shared" si="7"/>
        <v/>
      </c>
      <c r="R99">
        <v>0</v>
      </c>
      <c r="S99" t="s">
        <v>201</v>
      </c>
      <c r="T99" s="221">
        <v>45413.313194444447</v>
      </c>
    </row>
    <row r="100" spans="1:20" x14ac:dyDescent="0.35">
      <c r="A100" t="s">
        <v>90</v>
      </c>
      <c r="B100" t="s">
        <v>91</v>
      </c>
      <c r="C100" t="s">
        <v>92</v>
      </c>
      <c r="D100" s="29">
        <v>45751</v>
      </c>
      <c r="E100" s="184" t="str">
        <f t="shared" si="4"/>
        <v/>
      </c>
      <c r="F100" s="184" t="str">
        <f t="shared" si="5"/>
        <v/>
      </c>
      <c r="G100" s="184" t="str">
        <f t="shared" si="6"/>
        <v/>
      </c>
      <c r="H100" s="184" t="str">
        <f t="shared" si="7"/>
        <v/>
      </c>
      <c r="R100">
        <v>0</v>
      </c>
      <c r="S100" t="s">
        <v>201</v>
      </c>
      <c r="T100" s="221">
        <v>45413.313194444447</v>
      </c>
    </row>
    <row r="101" spans="1:20" x14ac:dyDescent="0.35">
      <c r="A101" t="s">
        <v>90</v>
      </c>
      <c r="B101" t="s">
        <v>91</v>
      </c>
      <c r="C101" t="s">
        <v>92</v>
      </c>
      <c r="D101" s="29">
        <v>45752</v>
      </c>
      <c r="E101" s="184" t="str">
        <f t="shared" si="4"/>
        <v/>
      </c>
      <c r="F101" s="184" t="str">
        <f t="shared" si="5"/>
        <v/>
      </c>
      <c r="G101" s="184" t="str">
        <f t="shared" si="6"/>
        <v/>
      </c>
      <c r="H101" s="184" t="str">
        <f t="shared" si="7"/>
        <v/>
      </c>
      <c r="R101">
        <v>0</v>
      </c>
      <c r="S101" t="s">
        <v>201</v>
      </c>
      <c r="T101" s="221">
        <v>45413.313194444447</v>
      </c>
    </row>
    <row r="102" spans="1:20" x14ac:dyDescent="0.35">
      <c r="A102" t="s">
        <v>90</v>
      </c>
      <c r="B102" t="s">
        <v>91</v>
      </c>
      <c r="C102" t="s">
        <v>92</v>
      </c>
      <c r="D102" s="29">
        <v>45753</v>
      </c>
      <c r="E102" s="184" t="str">
        <f t="shared" si="4"/>
        <v/>
      </c>
      <c r="F102" s="184" t="str">
        <f t="shared" si="5"/>
        <v/>
      </c>
      <c r="G102" s="184" t="str">
        <f t="shared" si="6"/>
        <v/>
      </c>
      <c r="H102" s="184" t="str">
        <f t="shared" si="7"/>
        <v/>
      </c>
      <c r="R102">
        <v>0</v>
      </c>
      <c r="S102" t="s">
        <v>201</v>
      </c>
      <c r="T102" s="221">
        <v>45413.313194444447</v>
      </c>
    </row>
    <row r="103" spans="1:20" x14ac:dyDescent="0.35">
      <c r="A103" t="s">
        <v>90</v>
      </c>
      <c r="B103" t="s">
        <v>91</v>
      </c>
      <c r="C103" t="s">
        <v>92</v>
      </c>
      <c r="D103" s="29">
        <v>45754</v>
      </c>
      <c r="E103" s="184" t="str">
        <f t="shared" si="4"/>
        <v/>
      </c>
      <c r="F103" s="184" t="str">
        <f t="shared" si="5"/>
        <v/>
      </c>
      <c r="G103" s="184" t="str">
        <f t="shared" si="6"/>
        <v/>
      </c>
      <c r="H103" s="184" t="str">
        <f t="shared" si="7"/>
        <v/>
      </c>
      <c r="R103">
        <v>0</v>
      </c>
      <c r="S103" t="s">
        <v>201</v>
      </c>
      <c r="T103" s="221">
        <v>45413.313194444447</v>
      </c>
    </row>
    <row r="104" spans="1:20" x14ac:dyDescent="0.35">
      <c r="A104" t="s">
        <v>90</v>
      </c>
      <c r="B104" t="s">
        <v>91</v>
      </c>
      <c r="C104" t="s">
        <v>92</v>
      </c>
      <c r="D104" s="29">
        <v>45755</v>
      </c>
      <c r="E104" s="184" t="str">
        <f t="shared" si="4"/>
        <v/>
      </c>
      <c r="F104" s="184" t="str">
        <f t="shared" si="5"/>
        <v/>
      </c>
      <c r="G104" s="184" t="str">
        <f t="shared" si="6"/>
        <v/>
      </c>
      <c r="H104" s="184" t="str">
        <f t="shared" si="7"/>
        <v/>
      </c>
      <c r="R104">
        <v>0</v>
      </c>
      <c r="S104" t="s">
        <v>201</v>
      </c>
      <c r="T104" s="221">
        <v>45413.313194444447</v>
      </c>
    </row>
    <row r="105" spans="1:20" x14ac:dyDescent="0.35">
      <c r="A105" t="s">
        <v>90</v>
      </c>
      <c r="B105" t="s">
        <v>91</v>
      </c>
      <c r="C105" t="s">
        <v>92</v>
      </c>
      <c r="D105" s="29">
        <v>45756</v>
      </c>
      <c r="E105" s="184" t="str">
        <f t="shared" si="4"/>
        <v/>
      </c>
      <c r="F105" s="184" t="str">
        <f t="shared" si="5"/>
        <v/>
      </c>
      <c r="G105" s="184" t="str">
        <f t="shared" si="6"/>
        <v/>
      </c>
      <c r="H105" s="184" t="str">
        <f t="shared" si="7"/>
        <v/>
      </c>
      <c r="R105">
        <v>0</v>
      </c>
      <c r="S105" t="s">
        <v>201</v>
      </c>
      <c r="T105" s="221">
        <v>45413.313194444447</v>
      </c>
    </row>
    <row r="106" spans="1:20" x14ac:dyDescent="0.35">
      <c r="A106" t="s">
        <v>90</v>
      </c>
      <c r="B106" t="s">
        <v>91</v>
      </c>
      <c r="C106" t="s">
        <v>92</v>
      </c>
      <c r="D106" s="29">
        <v>45757</v>
      </c>
      <c r="E106" s="184" t="str">
        <f t="shared" si="4"/>
        <v/>
      </c>
      <c r="F106" s="184" t="str">
        <f t="shared" si="5"/>
        <v/>
      </c>
      <c r="G106" s="184" t="str">
        <f t="shared" si="6"/>
        <v/>
      </c>
      <c r="H106" s="184" t="str">
        <f t="shared" si="7"/>
        <v/>
      </c>
      <c r="R106">
        <v>0</v>
      </c>
      <c r="S106" t="s">
        <v>201</v>
      </c>
      <c r="T106" s="221">
        <v>45413.313194444447</v>
      </c>
    </row>
    <row r="107" spans="1:20" x14ac:dyDescent="0.35">
      <c r="A107" t="s">
        <v>90</v>
      </c>
      <c r="B107" t="s">
        <v>91</v>
      </c>
      <c r="C107" t="s">
        <v>92</v>
      </c>
      <c r="D107" s="29">
        <v>45758</v>
      </c>
      <c r="E107" s="184" t="str">
        <f t="shared" si="4"/>
        <v/>
      </c>
      <c r="F107" s="184" t="str">
        <f t="shared" si="5"/>
        <v/>
      </c>
      <c r="G107" s="184" t="str">
        <f t="shared" si="6"/>
        <v/>
      </c>
      <c r="H107" s="184" t="str">
        <f t="shared" si="7"/>
        <v/>
      </c>
      <c r="R107">
        <v>0</v>
      </c>
      <c r="S107" t="s">
        <v>201</v>
      </c>
      <c r="T107" s="221">
        <v>45413.313194444447</v>
      </c>
    </row>
    <row r="108" spans="1:20" x14ac:dyDescent="0.35">
      <c r="A108" t="s">
        <v>90</v>
      </c>
      <c r="B108" t="s">
        <v>91</v>
      </c>
      <c r="C108" t="s">
        <v>92</v>
      </c>
      <c r="D108" s="29">
        <v>45759</v>
      </c>
      <c r="E108" s="184" t="str">
        <f t="shared" si="4"/>
        <v/>
      </c>
      <c r="F108" s="184" t="str">
        <f t="shared" si="5"/>
        <v/>
      </c>
      <c r="G108" s="184" t="str">
        <f t="shared" si="6"/>
        <v/>
      </c>
      <c r="H108" s="184" t="str">
        <f t="shared" si="7"/>
        <v/>
      </c>
      <c r="R108">
        <v>0</v>
      </c>
      <c r="S108" t="s">
        <v>201</v>
      </c>
      <c r="T108" s="221">
        <v>45413.313194444447</v>
      </c>
    </row>
    <row r="109" spans="1:20" x14ac:dyDescent="0.35">
      <c r="A109" t="s">
        <v>90</v>
      </c>
      <c r="B109" t="s">
        <v>91</v>
      </c>
      <c r="C109" t="s">
        <v>92</v>
      </c>
      <c r="D109" s="29">
        <v>45760</v>
      </c>
      <c r="E109" s="184" t="str">
        <f t="shared" si="4"/>
        <v/>
      </c>
      <c r="F109" s="184" t="str">
        <f t="shared" si="5"/>
        <v/>
      </c>
      <c r="G109" s="184" t="str">
        <f t="shared" si="6"/>
        <v/>
      </c>
      <c r="H109" s="184" t="str">
        <f t="shared" si="7"/>
        <v/>
      </c>
      <c r="R109">
        <v>0</v>
      </c>
      <c r="S109" t="s">
        <v>201</v>
      </c>
      <c r="T109" s="221">
        <v>45413.313194444447</v>
      </c>
    </row>
    <row r="110" spans="1:20" x14ac:dyDescent="0.35">
      <c r="A110" t="s">
        <v>90</v>
      </c>
      <c r="B110" t="s">
        <v>91</v>
      </c>
      <c r="C110" t="s">
        <v>92</v>
      </c>
      <c r="D110" s="29">
        <v>45761</v>
      </c>
      <c r="E110" s="184" t="str">
        <f t="shared" si="4"/>
        <v/>
      </c>
      <c r="F110" s="184" t="str">
        <f t="shared" si="5"/>
        <v/>
      </c>
      <c r="G110" s="184" t="str">
        <f t="shared" si="6"/>
        <v/>
      </c>
      <c r="H110" s="184" t="str">
        <f t="shared" si="7"/>
        <v/>
      </c>
      <c r="R110">
        <v>0</v>
      </c>
      <c r="S110" t="s">
        <v>201</v>
      </c>
      <c r="T110" s="221">
        <v>45413.313194444447</v>
      </c>
    </row>
    <row r="111" spans="1:20" x14ac:dyDescent="0.35">
      <c r="A111" t="s">
        <v>90</v>
      </c>
      <c r="B111" t="s">
        <v>91</v>
      </c>
      <c r="C111" t="s">
        <v>92</v>
      </c>
      <c r="D111" s="29">
        <v>45762</v>
      </c>
      <c r="E111" s="184" t="str">
        <f t="shared" si="4"/>
        <v/>
      </c>
      <c r="F111" s="184" t="str">
        <f t="shared" si="5"/>
        <v/>
      </c>
      <c r="G111" s="184" t="str">
        <f t="shared" si="6"/>
        <v/>
      </c>
      <c r="H111" s="184" t="str">
        <f t="shared" si="7"/>
        <v/>
      </c>
      <c r="R111">
        <v>0</v>
      </c>
      <c r="S111" t="s">
        <v>201</v>
      </c>
      <c r="T111" s="221">
        <v>45413.313194444447</v>
      </c>
    </row>
    <row r="112" spans="1:20" x14ac:dyDescent="0.35">
      <c r="A112" t="s">
        <v>90</v>
      </c>
      <c r="B112" t="s">
        <v>91</v>
      </c>
      <c r="C112" t="s">
        <v>92</v>
      </c>
      <c r="D112" s="29">
        <v>45763</v>
      </c>
      <c r="E112" s="184" t="str">
        <f t="shared" si="4"/>
        <v/>
      </c>
      <c r="F112" s="184" t="str">
        <f t="shared" si="5"/>
        <v/>
      </c>
      <c r="G112" s="184" t="str">
        <f t="shared" si="6"/>
        <v/>
      </c>
      <c r="H112" s="184" t="str">
        <f t="shared" si="7"/>
        <v/>
      </c>
      <c r="R112">
        <v>0</v>
      </c>
      <c r="S112" t="s">
        <v>201</v>
      </c>
      <c r="T112" s="221">
        <v>45413.313194444447</v>
      </c>
    </row>
    <row r="113" spans="1:20" x14ac:dyDescent="0.35">
      <c r="A113" t="s">
        <v>90</v>
      </c>
      <c r="B113" t="s">
        <v>91</v>
      </c>
      <c r="C113" t="s">
        <v>92</v>
      </c>
      <c r="D113" s="29">
        <v>45764</v>
      </c>
      <c r="E113" s="184" t="str">
        <f t="shared" si="4"/>
        <v/>
      </c>
      <c r="F113" s="184" t="str">
        <f t="shared" si="5"/>
        <v/>
      </c>
      <c r="G113" s="184" t="str">
        <f t="shared" si="6"/>
        <v/>
      </c>
      <c r="H113" s="184" t="str">
        <f t="shared" si="7"/>
        <v/>
      </c>
      <c r="R113">
        <v>0</v>
      </c>
      <c r="S113" t="s">
        <v>201</v>
      </c>
      <c r="T113" s="221">
        <v>45413.313194444447</v>
      </c>
    </row>
    <row r="114" spans="1:20" x14ac:dyDescent="0.35">
      <c r="A114" t="s">
        <v>90</v>
      </c>
      <c r="B114" t="s">
        <v>91</v>
      </c>
      <c r="C114" t="s">
        <v>92</v>
      </c>
      <c r="D114" s="29">
        <v>45765</v>
      </c>
      <c r="E114" s="184" t="str">
        <f t="shared" si="4"/>
        <v/>
      </c>
      <c r="F114" s="184" t="str">
        <f t="shared" si="5"/>
        <v/>
      </c>
      <c r="G114" s="184" t="str">
        <f t="shared" si="6"/>
        <v/>
      </c>
      <c r="H114" s="184" t="str">
        <f t="shared" si="7"/>
        <v/>
      </c>
      <c r="R114">
        <v>0</v>
      </c>
      <c r="S114" t="s">
        <v>201</v>
      </c>
      <c r="T114" s="221">
        <v>45413.313194444447</v>
      </c>
    </row>
    <row r="115" spans="1:20" x14ac:dyDescent="0.35">
      <c r="A115" t="s">
        <v>90</v>
      </c>
      <c r="B115" t="s">
        <v>91</v>
      </c>
      <c r="C115" t="s">
        <v>92</v>
      </c>
      <c r="D115" s="29">
        <v>45766</v>
      </c>
      <c r="E115" s="184" t="str">
        <f t="shared" si="4"/>
        <v/>
      </c>
      <c r="F115" s="184" t="str">
        <f t="shared" si="5"/>
        <v/>
      </c>
      <c r="G115" s="184" t="str">
        <f t="shared" si="6"/>
        <v/>
      </c>
      <c r="H115" s="184" t="str">
        <f t="shared" si="7"/>
        <v/>
      </c>
      <c r="R115">
        <v>0</v>
      </c>
      <c r="S115" t="s">
        <v>201</v>
      </c>
      <c r="T115" s="221">
        <v>45413.313194444447</v>
      </c>
    </row>
    <row r="116" spans="1:20" x14ac:dyDescent="0.35">
      <c r="A116" t="s">
        <v>90</v>
      </c>
      <c r="B116" t="s">
        <v>91</v>
      </c>
      <c r="C116" t="s">
        <v>92</v>
      </c>
      <c r="D116" s="29">
        <v>45767</v>
      </c>
      <c r="E116" s="184" t="str">
        <f t="shared" si="4"/>
        <v/>
      </c>
      <c r="F116" s="184" t="str">
        <f t="shared" si="5"/>
        <v/>
      </c>
      <c r="G116" s="184" t="str">
        <f t="shared" si="6"/>
        <v/>
      </c>
      <c r="H116" s="184" t="str">
        <f t="shared" si="7"/>
        <v/>
      </c>
      <c r="R116">
        <v>0</v>
      </c>
      <c r="S116" t="s">
        <v>201</v>
      </c>
      <c r="T116" s="221">
        <v>45413.313194444447</v>
      </c>
    </row>
    <row r="117" spans="1:20" x14ac:dyDescent="0.35">
      <c r="A117" t="s">
        <v>90</v>
      </c>
      <c r="B117" t="s">
        <v>91</v>
      </c>
      <c r="C117" t="s">
        <v>92</v>
      </c>
      <c r="D117" s="29">
        <v>45768</v>
      </c>
      <c r="E117" s="184" t="str">
        <f t="shared" si="4"/>
        <v/>
      </c>
      <c r="F117" s="184" t="str">
        <f t="shared" si="5"/>
        <v/>
      </c>
      <c r="G117" s="184" t="str">
        <f t="shared" si="6"/>
        <v/>
      </c>
      <c r="H117" s="184" t="str">
        <f t="shared" si="7"/>
        <v/>
      </c>
      <c r="R117">
        <v>0</v>
      </c>
      <c r="S117" t="s">
        <v>201</v>
      </c>
      <c r="T117" s="221">
        <v>45413.313194444447</v>
      </c>
    </row>
    <row r="118" spans="1:20" x14ac:dyDescent="0.35">
      <c r="A118" t="s">
        <v>90</v>
      </c>
      <c r="B118" t="s">
        <v>91</v>
      </c>
      <c r="C118" t="s">
        <v>92</v>
      </c>
      <c r="D118" s="29">
        <v>45769</v>
      </c>
      <c r="E118" s="184" t="str">
        <f t="shared" si="4"/>
        <v/>
      </c>
      <c r="F118" s="184" t="str">
        <f t="shared" si="5"/>
        <v/>
      </c>
      <c r="G118" s="184" t="str">
        <f t="shared" si="6"/>
        <v/>
      </c>
      <c r="H118" s="184" t="str">
        <f t="shared" si="7"/>
        <v/>
      </c>
      <c r="R118">
        <v>0</v>
      </c>
      <c r="S118" t="s">
        <v>201</v>
      </c>
      <c r="T118" s="221">
        <v>45413.313194444447</v>
      </c>
    </row>
    <row r="119" spans="1:20" x14ac:dyDescent="0.35">
      <c r="A119" t="s">
        <v>90</v>
      </c>
      <c r="B119" t="s">
        <v>91</v>
      </c>
      <c r="C119" t="s">
        <v>92</v>
      </c>
      <c r="D119" s="29">
        <v>45770</v>
      </c>
      <c r="E119" s="184" t="str">
        <f t="shared" si="4"/>
        <v/>
      </c>
      <c r="F119" s="184" t="str">
        <f t="shared" si="5"/>
        <v/>
      </c>
      <c r="G119" s="184" t="str">
        <f t="shared" si="6"/>
        <v/>
      </c>
      <c r="H119" s="184" t="str">
        <f t="shared" si="7"/>
        <v/>
      </c>
      <c r="R119">
        <v>0</v>
      </c>
      <c r="S119" t="s">
        <v>201</v>
      </c>
      <c r="T119" s="221">
        <v>45413.313194444447</v>
      </c>
    </row>
    <row r="120" spans="1:20" x14ac:dyDescent="0.35">
      <c r="A120" t="s">
        <v>90</v>
      </c>
      <c r="B120" t="s">
        <v>91</v>
      </c>
      <c r="C120" t="s">
        <v>92</v>
      </c>
      <c r="D120" s="29">
        <v>45771</v>
      </c>
      <c r="E120" s="184" t="str">
        <f t="shared" si="4"/>
        <v/>
      </c>
      <c r="F120" s="184" t="str">
        <f t="shared" si="5"/>
        <v/>
      </c>
      <c r="G120" s="184" t="str">
        <f t="shared" si="6"/>
        <v/>
      </c>
      <c r="H120" s="184" t="str">
        <f t="shared" si="7"/>
        <v/>
      </c>
      <c r="R120">
        <v>0</v>
      </c>
      <c r="S120" t="s">
        <v>201</v>
      </c>
      <c r="T120" s="221">
        <v>45413.313194444447</v>
      </c>
    </row>
    <row r="121" spans="1:20" x14ac:dyDescent="0.35">
      <c r="A121" t="s">
        <v>90</v>
      </c>
      <c r="B121" t="s">
        <v>91</v>
      </c>
      <c r="C121" t="s">
        <v>92</v>
      </c>
      <c r="D121" s="29">
        <v>45772</v>
      </c>
      <c r="E121" s="184" t="str">
        <f t="shared" si="4"/>
        <v/>
      </c>
      <c r="F121" s="184" t="str">
        <f t="shared" si="5"/>
        <v/>
      </c>
      <c r="G121" s="184" t="str">
        <f t="shared" si="6"/>
        <v/>
      </c>
      <c r="H121" s="184" t="str">
        <f t="shared" si="7"/>
        <v/>
      </c>
      <c r="R121">
        <v>0</v>
      </c>
      <c r="S121" t="s">
        <v>201</v>
      </c>
      <c r="T121" s="221">
        <v>45413.313194444447</v>
      </c>
    </row>
    <row r="122" spans="1:20" x14ac:dyDescent="0.35">
      <c r="A122" t="s">
        <v>90</v>
      </c>
      <c r="B122" t="s">
        <v>91</v>
      </c>
      <c r="C122" t="s">
        <v>92</v>
      </c>
      <c r="D122" s="29">
        <v>45773</v>
      </c>
      <c r="E122" s="184" t="str">
        <f t="shared" si="4"/>
        <v/>
      </c>
      <c r="F122" s="184" t="str">
        <f t="shared" si="5"/>
        <v/>
      </c>
      <c r="G122" s="184" t="str">
        <f t="shared" si="6"/>
        <v/>
      </c>
      <c r="H122" s="184" t="str">
        <f t="shared" si="7"/>
        <v/>
      </c>
      <c r="R122">
        <v>0</v>
      </c>
      <c r="S122" t="s">
        <v>201</v>
      </c>
      <c r="T122" s="221">
        <v>45413.313194444447</v>
      </c>
    </row>
    <row r="123" spans="1:20" x14ac:dyDescent="0.35">
      <c r="A123" t="s">
        <v>90</v>
      </c>
      <c r="B123" t="s">
        <v>91</v>
      </c>
      <c r="C123" t="s">
        <v>92</v>
      </c>
      <c r="D123" s="29">
        <v>45774</v>
      </c>
      <c r="E123" s="184" t="str">
        <f t="shared" si="4"/>
        <v/>
      </c>
      <c r="F123" s="184" t="str">
        <f t="shared" si="5"/>
        <v/>
      </c>
      <c r="G123" s="184" t="str">
        <f t="shared" si="6"/>
        <v/>
      </c>
      <c r="H123" s="184" t="str">
        <f t="shared" si="7"/>
        <v/>
      </c>
      <c r="R123">
        <v>0</v>
      </c>
      <c r="S123" t="s">
        <v>201</v>
      </c>
      <c r="T123" s="221">
        <v>45413.313194444447</v>
      </c>
    </row>
    <row r="124" spans="1:20" x14ac:dyDescent="0.35">
      <c r="A124" t="s">
        <v>90</v>
      </c>
      <c r="B124" t="s">
        <v>91</v>
      </c>
      <c r="C124" t="s">
        <v>92</v>
      </c>
      <c r="D124" s="29">
        <v>45775</v>
      </c>
      <c r="E124" s="184" t="str">
        <f t="shared" si="4"/>
        <v/>
      </c>
      <c r="F124" s="184" t="str">
        <f t="shared" si="5"/>
        <v/>
      </c>
      <c r="G124" s="184" t="str">
        <f t="shared" si="6"/>
        <v/>
      </c>
      <c r="H124" s="184" t="str">
        <f t="shared" si="7"/>
        <v/>
      </c>
      <c r="R124">
        <v>0</v>
      </c>
      <c r="S124" t="s">
        <v>201</v>
      </c>
      <c r="T124" s="221">
        <v>45413.313194444447</v>
      </c>
    </row>
    <row r="125" spans="1:20" x14ac:dyDescent="0.35">
      <c r="A125" t="s">
        <v>90</v>
      </c>
      <c r="B125" t="s">
        <v>91</v>
      </c>
      <c r="C125" t="s">
        <v>92</v>
      </c>
      <c r="D125" s="29">
        <v>45776</v>
      </c>
      <c r="E125" s="184" t="str">
        <f t="shared" si="4"/>
        <v/>
      </c>
      <c r="F125" s="184" t="str">
        <f t="shared" si="5"/>
        <v/>
      </c>
      <c r="G125" s="184" t="str">
        <f t="shared" si="6"/>
        <v/>
      </c>
      <c r="H125" s="184" t="str">
        <f t="shared" si="7"/>
        <v/>
      </c>
      <c r="R125">
        <v>0</v>
      </c>
      <c r="S125" t="s">
        <v>201</v>
      </c>
      <c r="T125" s="221">
        <v>45413.313194444447</v>
      </c>
    </row>
    <row r="126" spans="1:20" x14ac:dyDescent="0.35">
      <c r="A126" t="s">
        <v>90</v>
      </c>
      <c r="B126" t="s">
        <v>91</v>
      </c>
      <c r="C126" t="s">
        <v>92</v>
      </c>
      <c r="D126" s="29">
        <v>45777</v>
      </c>
      <c r="E126" s="184" t="str">
        <f t="shared" si="4"/>
        <v/>
      </c>
      <c r="F126" s="184" t="str">
        <f t="shared" si="5"/>
        <v/>
      </c>
      <c r="G126" s="184" t="str">
        <f t="shared" si="6"/>
        <v/>
      </c>
      <c r="H126" s="184" t="str">
        <f t="shared" si="7"/>
        <v/>
      </c>
      <c r="R126">
        <v>0</v>
      </c>
      <c r="S126" t="s">
        <v>201</v>
      </c>
      <c r="T126" s="221">
        <v>45413.313194444447</v>
      </c>
    </row>
    <row r="127" spans="1:20" x14ac:dyDescent="0.35">
      <c r="A127" t="s">
        <v>90</v>
      </c>
      <c r="B127" t="s">
        <v>91</v>
      </c>
      <c r="C127" t="s">
        <v>92</v>
      </c>
      <c r="D127" s="29">
        <v>45778</v>
      </c>
      <c r="E127" s="184" t="str">
        <f t="shared" si="4"/>
        <v/>
      </c>
      <c r="F127" s="184" t="str">
        <f t="shared" si="5"/>
        <v/>
      </c>
      <c r="G127" s="184" t="str">
        <f t="shared" si="6"/>
        <v/>
      </c>
      <c r="H127" s="184" t="str">
        <f t="shared" si="7"/>
        <v/>
      </c>
      <c r="R127">
        <v>0</v>
      </c>
      <c r="S127" t="s">
        <v>201</v>
      </c>
      <c r="T127" s="221">
        <v>45444.3125</v>
      </c>
    </row>
    <row r="128" spans="1:20" x14ac:dyDescent="0.35">
      <c r="A128" t="s">
        <v>90</v>
      </c>
      <c r="B128" t="s">
        <v>91</v>
      </c>
      <c r="C128" t="s">
        <v>92</v>
      </c>
      <c r="D128" s="29">
        <v>45779</v>
      </c>
      <c r="E128" s="184" t="str">
        <f t="shared" si="4"/>
        <v/>
      </c>
      <c r="F128" s="184" t="str">
        <f t="shared" si="5"/>
        <v/>
      </c>
      <c r="G128" s="184" t="str">
        <f t="shared" si="6"/>
        <v/>
      </c>
      <c r="H128" s="184" t="str">
        <f t="shared" si="7"/>
        <v/>
      </c>
      <c r="R128">
        <v>0</v>
      </c>
      <c r="S128" t="s">
        <v>201</v>
      </c>
      <c r="T128" s="221">
        <v>45444.313194444447</v>
      </c>
    </row>
    <row r="129" spans="1:20" x14ac:dyDescent="0.35">
      <c r="A129" t="s">
        <v>90</v>
      </c>
      <c r="B129" t="s">
        <v>91</v>
      </c>
      <c r="C129" t="s">
        <v>92</v>
      </c>
      <c r="D129" s="29">
        <v>45780</v>
      </c>
      <c r="E129" s="184" t="str">
        <f t="shared" si="4"/>
        <v/>
      </c>
      <c r="F129" s="184" t="str">
        <f t="shared" si="5"/>
        <v/>
      </c>
      <c r="G129" s="184" t="str">
        <f t="shared" si="6"/>
        <v/>
      </c>
      <c r="H129" s="184" t="str">
        <f t="shared" si="7"/>
        <v/>
      </c>
      <c r="R129">
        <v>0</v>
      </c>
      <c r="S129" t="s">
        <v>201</v>
      </c>
      <c r="T129" s="221">
        <v>45444.313194444447</v>
      </c>
    </row>
    <row r="130" spans="1:20" x14ac:dyDescent="0.35">
      <c r="A130" t="s">
        <v>90</v>
      </c>
      <c r="B130" t="s">
        <v>91</v>
      </c>
      <c r="C130" t="s">
        <v>92</v>
      </c>
      <c r="D130" s="29">
        <v>45781</v>
      </c>
      <c r="E130" s="184" t="str">
        <f t="shared" si="4"/>
        <v/>
      </c>
      <c r="F130" s="184" t="str">
        <f t="shared" si="5"/>
        <v/>
      </c>
      <c r="G130" s="184" t="str">
        <f t="shared" si="6"/>
        <v/>
      </c>
      <c r="H130" s="184" t="str">
        <f t="shared" si="7"/>
        <v/>
      </c>
      <c r="R130">
        <v>0</v>
      </c>
      <c r="S130" t="s">
        <v>201</v>
      </c>
      <c r="T130" s="221">
        <v>45444.313194444447</v>
      </c>
    </row>
    <row r="131" spans="1:20" x14ac:dyDescent="0.35">
      <c r="A131" t="s">
        <v>90</v>
      </c>
      <c r="B131" t="s">
        <v>91</v>
      </c>
      <c r="C131" t="s">
        <v>92</v>
      </c>
      <c r="D131" s="29">
        <v>45782</v>
      </c>
      <c r="E131" s="184" t="str">
        <f t="shared" si="4"/>
        <v/>
      </c>
      <c r="F131" s="184" t="str">
        <f t="shared" si="5"/>
        <v/>
      </c>
      <c r="G131" s="184" t="str">
        <f t="shared" si="6"/>
        <v/>
      </c>
      <c r="H131" s="184" t="str">
        <f t="shared" si="7"/>
        <v/>
      </c>
      <c r="R131">
        <v>0</v>
      </c>
      <c r="S131" t="s">
        <v>201</v>
      </c>
      <c r="T131" s="221">
        <v>45444.313194444447</v>
      </c>
    </row>
    <row r="132" spans="1:20" x14ac:dyDescent="0.35">
      <c r="A132" t="s">
        <v>90</v>
      </c>
      <c r="B132" t="s">
        <v>91</v>
      </c>
      <c r="C132" t="s">
        <v>92</v>
      </c>
      <c r="D132" s="29">
        <v>45783</v>
      </c>
      <c r="E132" s="184" t="str">
        <f t="shared" si="4"/>
        <v/>
      </c>
      <c r="F132" s="184" t="str">
        <f t="shared" si="5"/>
        <v/>
      </c>
      <c r="G132" s="184" t="str">
        <f t="shared" si="6"/>
        <v/>
      </c>
      <c r="H132" s="184" t="str">
        <f t="shared" si="7"/>
        <v/>
      </c>
      <c r="R132">
        <v>0</v>
      </c>
      <c r="S132" t="s">
        <v>201</v>
      </c>
      <c r="T132" s="221">
        <v>45444.313194444447</v>
      </c>
    </row>
    <row r="133" spans="1:20" x14ac:dyDescent="0.35">
      <c r="A133" t="s">
        <v>90</v>
      </c>
      <c r="B133" t="s">
        <v>91</v>
      </c>
      <c r="C133" t="s">
        <v>92</v>
      </c>
      <c r="D133" s="29">
        <v>45784</v>
      </c>
      <c r="E133" s="184" t="str">
        <f t="shared" si="4"/>
        <v/>
      </c>
      <c r="F133" s="184" t="str">
        <f t="shared" si="5"/>
        <v/>
      </c>
      <c r="G133" s="184" t="str">
        <f t="shared" si="6"/>
        <v/>
      </c>
      <c r="H133" s="184" t="str">
        <f t="shared" si="7"/>
        <v/>
      </c>
      <c r="R133">
        <v>0</v>
      </c>
      <c r="S133" t="s">
        <v>201</v>
      </c>
      <c r="T133" s="221">
        <v>45444.313194444447</v>
      </c>
    </row>
    <row r="134" spans="1:20" x14ac:dyDescent="0.35">
      <c r="A134" t="s">
        <v>90</v>
      </c>
      <c r="B134" t="s">
        <v>91</v>
      </c>
      <c r="C134" t="s">
        <v>92</v>
      </c>
      <c r="D134" s="29">
        <v>45785</v>
      </c>
      <c r="E134" s="184" t="str">
        <f t="shared" si="4"/>
        <v/>
      </c>
      <c r="F134" s="184" t="str">
        <f t="shared" si="5"/>
        <v/>
      </c>
      <c r="G134" s="184" t="str">
        <f t="shared" si="6"/>
        <v/>
      </c>
      <c r="H134" s="184" t="str">
        <f t="shared" si="7"/>
        <v/>
      </c>
      <c r="R134">
        <v>0</v>
      </c>
      <c r="S134" t="s">
        <v>201</v>
      </c>
      <c r="T134" s="221">
        <v>45444.313194444447</v>
      </c>
    </row>
    <row r="135" spans="1:20" x14ac:dyDescent="0.35">
      <c r="A135" t="s">
        <v>90</v>
      </c>
      <c r="B135" t="s">
        <v>91</v>
      </c>
      <c r="C135" t="s">
        <v>92</v>
      </c>
      <c r="D135" s="29">
        <v>45786</v>
      </c>
      <c r="E135" s="184" t="str">
        <f t="shared" si="4"/>
        <v/>
      </c>
      <c r="F135" s="184" t="str">
        <f t="shared" si="5"/>
        <v/>
      </c>
      <c r="G135" s="184" t="str">
        <f t="shared" si="6"/>
        <v/>
      </c>
      <c r="H135" s="184" t="str">
        <f t="shared" si="7"/>
        <v/>
      </c>
      <c r="R135">
        <v>0</v>
      </c>
      <c r="S135" t="s">
        <v>201</v>
      </c>
      <c r="T135" s="221">
        <v>45444.313194444447</v>
      </c>
    </row>
    <row r="136" spans="1:20" x14ac:dyDescent="0.35">
      <c r="A136" t="s">
        <v>90</v>
      </c>
      <c r="B136" t="s">
        <v>91</v>
      </c>
      <c r="C136" t="s">
        <v>92</v>
      </c>
      <c r="D136" s="29">
        <v>45787</v>
      </c>
      <c r="E136" s="184" t="str">
        <f t="shared" ref="E136:E199" si="8">IF(J136="","",IF(L136=0,0,IF(1-(J136/L136)&lt;0,"",1-(J136/L136))))</f>
        <v/>
      </c>
      <c r="F136" s="184" t="str">
        <f t="shared" ref="F136:F199" si="9">IF(K136="","",IF(L136=0,0,IF(1-(K136/L136)&lt;0,"",1-(K136/L136))))</f>
        <v/>
      </c>
      <c r="G136" s="184" t="str">
        <f t="shared" ref="G136:G199" si="10">IF(J136="","",IF(1-(J136/R136)&lt;0,"",1-(J136/R136)))</f>
        <v/>
      </c>
      <c r="H136" s="184" t="str">
        <f t="shared" ref="H136:H199" si="11">IF(K136="","",IF(1-(K136/R136)&lt;0,"",1-(K136/R136)))</f>
        <v/>
      </c>
      <c r="R136">
        <v>0</v>
      </c>
      <c r="S136" t="s">
        <v>201</v>
      </c>
      <c r="T136" s="221">
        <v>45444.313194444447</v>
      </c>
    </row>
    <row r="137" spans="1:20" x14ac:dyDescent="0.35">
      <c r="A137" t="s">
        <v>90</v>
      </c>
      <c r="B137" t="s">
        <v>91</v>
      </c>
      <c r="C137" t="s">
        <v>92</v>
      </c>
      <c r="D137" s="29">
        <v>45788</v>
      </c>
      <c r="E137" s="184" t="str">
        <f t="shared" si="8"/>
        <v/>
      </c>
      <c r="F137" s="184" t="str">
        <f t="shared" si="9"/>
        <v/>
      </c>
      <c r="G137" s="184" t="str">
        <f t="shared" si="10"/>
        <v/>
      </c>
      <c r="H137" s="184" t="str">
        <f t="shared" si="11"/>
        <v/>
      </c>
      <c r="R137">
        <v>0</v>
      </c>
      <c r="S137" t="s">
        <v>201</v>
      </c>
      <c r="T137" s="221">
        <v>45444.313194444447</v>
      </c>
    </row>
    <row r="138" spans="1:20" x14ac:dyDescent="0.35">
      <c r="A138" t="s">
        <v>90</v>
      </c>
      <c r="B138" t="s">
        <v>91</v>
      </c>
      <c r="C138" t="s">
        <v>92</v>
      </c>
      <c r="D138" s="29">
        <v>45789</v>
      </c>
      <c r="E138" s="184" t="str">
        <f t="shared" si="8"/>
        <v/>
      </c>
      <c r="F138" s="184" t="str">
        <f t="shared" si="9"/>
        <v/>
      </c>
      <c r="G138" s="184" t="str">
        <f t="shared" si="10"/>
        <v/>
      </c>
      <c r="H138" s="184" t="str">
        <f t="shared" si="11"/>
        <v/>
      </c>
      <c r="R138">
        <v>0</v>
      </c>
      <c r="S138" t="s">
        <v>201</v>
      </c>
      <c r="T138" s="221">
        <v>45444.313194444447</v>
      </c>
    </row>
    <row r="139" spans="1:20" x14ac:dyDescent="0.35">
      <c r="A139" t="s">
        <v>90</v>
      </c>
      <c r="B139" t="s">
        <v>91</v>
      </c>
      <c r="C139" t="s">
        <v>92</v>
      </c>
      <c r="D139" s="29">
        <v>45790</v>
      </c>
      <c r="E139" s="184" t="str">
        <f t="shared" si="8"/>
        <v/>
      </c>
      <c r="F139" s="184" t="str">
        <f t="shared" si="9"/>
        <v/>
      </c>
      <c r="G139" s="184" t="str">
        <f t="shared" si="10"/>
        <v/>
      </c>
      <c r="H139" s="184" t="str">
        <f t="shared" si="11"/>
        <v/>
      </c>
      <c r="R139">
        <v>0</v>
      </c>
      <c r="S139" t="s">
        <v>201</v>
      </c>
      <c r="T139" s="221">
        <v>45444.313194444447</v>
      </c>
    </row>
    <row r="140" spans="1:20" x14ac:dyDescent="0.35">
      <c r="A140" t="s">
        <v>90</v>
      </c>
      <c r="B140" t="s">
        <v>91</v>
      </c>
      <c r="C140" t="s">
        <v>92</v>
      </c>
      <c r="D140" s="29">
        <v>45791</v>
      </c>
      <c r="E140" s="184" t="str">
        <f t="shared" si="8"/>
        <v/>
      </c>
      <c r="F140" s="184" t="str">
        <f t="shared" si="9"/>
        <v/>
      </c>
      <c r="G140" s="184" t="str">
        <f t="shared" si="10"/>
        <v/>
      </c>
      <c r="H140" s="184" t="str">
        <f t="shared" si="11"/>
        <v/>
      </c>
      <c r="R140">
        <v>0</v>
      </c>
      <c r="S140" t="s">
        <v>201</v>
      </c>
      <c r="T140" s="221">
        <v>45444.313194444447</v>
      </c>
    </row>
    <row r="141" spans="1:20" x14ac:dyDescent="0.35">
      <c r="A141" t="s">
        <v>90</v>
      </c>
      <c r="B141" t="s">
        <v>91</v>
      </c>
      <c r="C141" t="s">
        <v>92</v>
      </c>
      <c r="D141" s="29">
        <v>45792</v>
      </c>
      <c r="E141" s="184" t="str">
        <f t="shared" si="8"/>
        <v/>
      </c>
      <c r="F141" s="184" t="str">
        <f t="shared" si="9"/>
        <v/>
      </c>
      <c r="G141" s="184" t="str">
        <f t="shared" si="10"/>
        <v/>
      </c>
      <c r="H141" s="184" t="str">
        <f t="shared" si="11"/>
        <v/>
      </c>
      <c r="R141">
        <v>0</v>
      </c>
      <c r="S141" t="s">
        <v>201</v>
      </c>
      <c r="T141" s="221">
        <v>45444.313194444447</v>
      </c>
    </row>
    <row r="142" spans="1:20" x14ac:dyDescent="0.35">
      <c r="A142" t="s">
        <v>90</v>
      </c>
      <c r="B142" t="s">
        <v>91</v>
      </c>
      <c r="C142" t="s">
        <v>92</v>
      </c>
      <c r="D142" s="29">
        <v>45793</v>
      </c>
      <c r="E142" s="184" t="str">
        <f t="shared" si="8"/>
        <v/>
      </c>
      <c r="F142" s="184" t="str">
        <f t="shared" si="9"/>
        <v/>
      </c>
      <c r="G142" s="184" t="str">
        <f t="shared" si="10"/>
        <v/>
      </c>
      <c r="H142" s="184" t="str">
        <f t="shared" si="11"/>
        <v/>
      </c>
      <c r="R142">
        <v>0</v>
      </c>
      <c r="S142" t="s">
        <v>201</v>
      </c>
      <c r="T142" s="221">
        <v>45444.313194444447</v>
      </c>
    </row>
    <row r="143" spans="1:20" x14ac:dyDescent="0.35">
      <c r="A143" t="s">
        <v>90</v>
      </c>
      <c r="B143" t="s">
        <v>91</v>
      </c>
      <c r="C143" t="s">
        <v>92</v>
      </c>
      <c r="D143" s="29">
        <v>45794</v>
      </c>
      <c r="E143" s="184" t="str">
        <f t="shared" si="8"/>
        <v/>
      </c>
      <c r="F143" s="184" t="str">
        <f t="shared" si="9"/>
        <v/>
      </c>
      <c r="G143" s="184" t="str">
        <f t="shared" si="10"/>
        <v/>
      </c>
      <c r="H143" s="184" t="str">
        <f t="shared" si="11"/>
        <v/>
      </c>
      <c r="R143">
        <v>0</v>
      </c>
      <c r="S143" t="s">
        <v>201</v>
      </c>
      <c r="T143" s="221">
        <v>45444.313194444447</v>
      </c>
    </row>
    <row r="144" spans="1:20" x14ac:dyDescent="0.35">
      <c r="A144" t="s">
        <v>90</v>
      </c>
      <c r="B144" t="s">
        <v>91</v>
      </c>
      <c r="C144" t="s">
        <v>92</v>
      </c>
      <c r="D144" s="29">
        <v>45795</v>
      </c>
      <c r="E144" s="184" t="str">
        <f t="shared" si="8"/>
        <v/>
      </c>
      <c r="F144" s="184" t="str">
        <f t="shared" si="9"/>
        <v/>
      </c>
      <c r="G144" s="184" t="str">
        <f t="shared" si="10"/>
        <v/>
      </c>
      <c r="H144" s="184" t="str">
        <f t="shared" si="11"/>
        <v/>
      </c>
      <c r="R144">
        <v>0</v>
      </c>
      <c r="S144" t="s">
        <v>201</v>
      </c>
      <c r="T144" s="221">
        <v>45444.313194444447</v>
      </c>
    </row>
    <row r="145" spans="1:20" x14ac:dyDescent="0.35">
      <c r="A145" t="s">
        <v>90</v>
      </c>
      <c r="B145" t="s">
        <v>91</v>
      </c>
      <c r="C145" t="s">
        <v>92</v>
      </c>
      <c r="D145" s="29">
        <v>45796</v>
      </c>
      <c r="E145" s="184" t="str">
        <f t="shared" si="8"/>
        <v/>
      </c>
      <c r="F145" s="184" t="str">
        <f t="shared" si="9"/>
        <v/>
      </c>
      <c r="G145" s="184" t="str">
        <f t="shared" si="10"/>
        <v/>
      </c>
      <c r="H145" s="184" t="str">
        <f t="shared" si="11"/>
        <v/>
      </c>
      <c r="R145">
        <v>0</v>
      </c>
      <c r="S145" t="s">
        <v>201</v>
      </c>
      <c r="T145" s="221">
        <v>45444.313194444447</v>
      </c>
    </row>
    <row r="146" spans="1:20" x14ac:dyDescent="0.35">
      <c r="A146" t="s">
        <v>90</v>
      </c>
      <c r="B146" t="s">
        <v>91</v>
      </c>
      <c r="C146" t="s">
        <v>92</v>
      </c>
      <c r="D146" s="29">
        <v>45797</v>
      </c>
      <c r="E146" s="184" t="str">
        <f t="shared" si="8"/>
        <v/>
      </c>
      <c r="F146" s="184" t="str">
        <f t="shared" si="9"/>
        <v/>
      </c>
      <c r="G146" s="184" t="str">
        <f t="shared" si="10"/>
        <v/>
      </c>
      <c r="H146" s="184" t="str">
        <f t="shared" si="11"/>
        <v/>
      </c>
      <c r="R146">
        <v>0</v>
      </c>
      <c r="S146" t="s">
        <v>201</v>
      </c>
      <c r="T146" s="221">
        <v>45444.313194444447</v>
      </c>
    </row>
    <row r="147" spans="1:20" x14ac:dyDescent="0.35">
      <c r="A147" t="s">
        <v>90</v>
      </c>
      <c r="B147" t="s">
        <v>91</v>
      </c>
      <c r="C147" t="s">
        <v>92</v>
      </c>
      <c r="D147" s="29">
        <v>45798</v>
      </c>
      <c r="E147" s="184" t="str">
        <f t="shared" si="8"/>
        <v/>
      </c>
      <c r="F147" s="184" t="str">
        <f t="shared" si="9"/>
        <v/>
      </c>
      <c r="G147" s="184" t="str">
        <f t="shared" si="10"/>
        <v/>
      </c>
      <c r="H147" s="184" t="str">
        <f t="shared" si="11"/>
        <v/>
      </c>
      <c r="R147">
        <v>0</v>
      </c>
      <c r="S147" t="s">
        <v>201</v>
      </c>
      <c r="T147" s="221">
        <v>45444.313194444447</v>
      </c>
    </row>
    <row r="148" spans="1:20" x14ac:dyDescent="0.35">
      <c r="A148" t="s">
        <v>90</v>
      </c>
      <c r="B148" t="s">
        <v>91</v>
      </c>
      <c r="C148" t="s">
        <v>92</v>
      </c>
      <c r="D148" s="29">
        <v>45799</v>
      </c>
      <c r="E148" s="184" t="str">
        <f t="shared" si="8"/>
        <v/>
      </c>
      <c r="F148" s="184" t="str">
        <f t="shared" si="9"/>
        <v/>
      </c>
      <c r="G148" s="184" t="str">
        <f t="shared" si="10"/>
        <v/>
      </c>
      <c r="H148" s="184" t="str">
        <f t="shared" si="11"/>
        <v/>
      </c>
      <c r="R148">
        <v>0</v>
      </c>
      <c r="S148" t="s">
        <v>201</v>
      </c>
      <c r="T148" s="221">
        <v>45444.313194444447</v>
      </c>
    </row>
    <row r="149" spans="1:20" x14ac:dyDescent="0.35">
      <c r="A149" t="s">
        <v>90</v>
      </c>
      <c r="B149" t="s">
        <v>91</v>
      </c>
      <c r="C149" t="s">
        <v>92</v>
      </c>
      <c r="D149" s="29">
        <v>45800</v>
      </c>
      <c r="E149" s="184" t="str">
        <f t="shared" si="8"/>
        <v/>
      </c>
      <c r="F149" s="184" t="str">
        <f t="shared" si="9"/>
        <v/>
      </c>
      <c r="G149" s="184" t="str">
        <f t="shared" si="10"/>
        <v/>
      </c>
      <c r="H149" s="184" t="str">
        <f t="shared" si="11"/>
        <v/>
      </c>
      <c r="R149">
        <v>0</v>
      </c>
      <c r="S149" t="s">
        <v>201</v>
      </c>
      <c r="T149" s="221">
        <v>45444.313194444447</v>
      </c>
    </row>
    <row r="150" spans="1:20" x14ac:dyDescent="0.35">
      <c r="A150" t="s">
        <v>90</v>
      </c>
      <c r="B150" t="s">
        <v>91</v>
      </c>
      <c r="C150" t="s">
        <v>92</v>
      </c>
      <c r="D150" s="29">
        <v>45801</v>
      </c>
      <c r="E150" s="184" t="str">
        <f t="shared" si="8"/>
        <v/>
      </c>
      <c r="F150" s="184" t="str">
        <f t="shared" si="9"/>
        <v/>
      </c>
      <c r="G150" s="184" t="str">
        <f t="shared" si="10"/>
        <v/>
      </c>
      <c r="H150" s="184" t="str">
        <f t="shared" si="11"/>
        <v/>
      </c>
      <c r="R150">
        <v>0</v>
      </c>
      <c r="S150" t="s">
        <v>201</v>
      </c>
      <c r="T150" s="221">
        <v>45444.313194444447</v>
      </c>
    </row>
    <row r="151" spans="1:20" x14ac:dyDescent="0.35">
      <c r="A151" t="s">
        <v>90</v>
      </c>
      <c r="B151" t="s">
        <v>91</v>
      </c>
      <c r="C151" t="s">
        <v>92</v>
      </c>
      <c r="D151" s="29">
        <v>45802</v>
      </c>
      <c r="E151" s="184" t="str">
        <f t="shared" si="8"/>
        <v/>
      </c>
      <c r="F151" s="184" t="str">
        <f t="shared" si="9"/>
        <v/>
      </c>
      <c r="G151" s="184" t="str">
        <f t="shared" si="10"/>
        <v/>
      </c>
      <c r="H151" s="184" t="str">
        <f t="shared" si="11"/>
        <v/>
      </c>
      <c r="R151">
        <v>0</v>
      </c>
      <c r="S151" t="s">
        <v>201</v>
      </c>
      <c r="T151" s="221">
        <v>45444.313194444447</v>
      </c>
    </row>
    <row r="152" spans="1:20" x14ac:dyDescent="0.35">
      <c r="A152" t="s">
        <v>90</v>
      </c>
      <c r="B152" t="s">
        <v>91</v>
      </c>
      <c r="C152" t="s">
        <v>92</v>
      </c>
      <c r="D152" s="29">
        <v>45803</v>
      </c>
      <c r="E152" s="184" t="str">
        <f t="shared" si="8"/>
        <v/>
      </c>
      <c r="F152" s="184" t="str">
        <f t="shared" si="9"/>
        <v/>
      </c>
      <c r="G152" s="184" t="str">
        <f t="shared" si="10"/>
        <v/>
      </c>
      <c r="H152" s="184" t="str">
        <f t="shared" si="11"/>
        <v/>
      </c>
      <c r="R152">
        <v>0</v>
      </c>
      <c r="S152" t="s">
        <v>201</v>
      </c>
      <c r="T152" s="221">
        <v>45444.313194444447</v>
      </c>
    </row>
    <row r="153" spans="1:20" x14ac:dyDescent="0.35">
      <c r="A153" t="s">
        <v>90</v>
      </c>
      <c r="B153" t="s">
        <v>91</v>
      </c>
      <c r="C153" t="s">
        <v>92</v>
      </c>
      <c r="D153" s="29">
        <v>45804</v>
      </c>
      <c r="E153" s="184" t="str">
        <f t="shared" si="8"/>
        <v/>
      </c>
      <c r="F153" s="184" t="str">
        <f t="shared" si="9"/>
        <v/>
      </c>
      <c r="G153" s="184" t="str">
        <f t="shared" si="10"/>
        <v/>
      </c>
      <c r="H153" s="184" t="str">
        <f t="shared" si="11"/>
        <v/>
      </c>
      <c r="R153">
        <v>0</v>
      </c>
      <c r="S153" t="s">
        <v>201</v>
      </c>
      <c r="T153" s="221">
        <v>45444.313194444447</v>
      </c>
    </row>
    <row r="154" spans="1:20" x14ac:dyDescent="0.35">
      <c r="A154" t="s">
        <v>90</v>
      </c>
      <c r="B154" t="s">
        <v>91</v>
      </c>
      <c r="C154" t="s">
        <v>92</v>
      </c>
      <c r="D154" s="29">
        <v>45805</v>
      </c>
      <c r="E154" s="184" t="str">
        <f t="shared" si="8"/>
        <v/>
      </c>
      <c r="F154" s="184" t="str">
        <f t="shared" si="9"/>
        <v/>
      </c>
      <c r="G154" s="184" t="str">
        <f t="shared" si="10"/>
        <v/>
      </c>
      <c r="H154" s="184" t="str">
        <f t="shared" si="11"/>
        <v/>
      </c>
      <c r="R154">
        <v>0</v>
      </c>
      <c r="S154" t="s">
        <v>201</v>
      </c>
      <c r="T154" s="221">
        <v>45444.313194444447</v>
      </c>
    </row>
    <row r="155" spans="1:20" x14ac:dyDescent="0.35">
      <c r="A155" t="s">
        <v>90</v>
      </c>
      <c r="B155" t="s">
        <v>91</v>
      </c>
      <c r="C155" t="s">
        <v>92</v>
      </c>
      <c r="D155" s="29">
        <v>45806</v>
      </c>
      <c r="E155" s="184" t="str">
        <f t="shared" si="8"/>
        <v/>
      </c>
      <c r="F155" s="184" t="str">
        <f t="shared" si="9"/>
        <v/>
      </c>
      <c r="G155" s="184" t="str">
        <f t="shared" si="10"/>
        <v/>
      </c>
      <c r="H155" s="184" t="str">
        <f t="shared" si="11"/>
        <v/>
      </c>
      <c r="R155">
        <v>0</v>
      </c>
      <c r="S155" t="s">
        <v>201</v>
      </c>
      <c r="T155" s="221">
        <v>45444.313194444447</v>
      </c>
    </row>
    <row r="156" spans="1:20" x14ac:dyDescent="0.35">
      <c r="A156" t="s">
        <v>90</v>
      </c>
      <c r="B156" t="s">
        <v>91</v>
      </c>
      <c r="C156" t="s">
        <v>92</v>
      </c>
      <c r="D156" s="29">
        <v>45807</v>
      </c>
      <c r="E156" s="184" t="str">
        <f t="shared" si="8"/>
        <v/>
      </c>
      <c r="F156" s="184" t="str">
        <f t="shared" si="9"/>
        <v/>
      </c>
      <c r="G156" s="184" t="str">
        <f t="shared" si="10"/>
        <v/>
      </c>
      <c r="H156" s="184" t="str">
        <f t="shared" si="11"/>
        <v/>
      </c>
      <c r="R156">
        <v>0</v>
      </c>
      <c r="S156" t="s">
        <v>201</v>
      </c>
      <c r="T156" s="221">
        <v>45444.313194444447</v>
      </c>
    </row>
    <row r="157" spans="1:20" x14ac:dyDescent="0.35">
      <c r="A157" t="s">
        <v>90</v>
      </c>
      <c r="B157" t="s">
        <v>91</v>
      </c>
      <c r="C157" t="s">
        <v>92</v>
      </c>
      <c r="D157" s="29">
        <v>45808</v>
      </c>
      <c r="E157" s="184" t="str">
        <f t="shared" si="8"/>
        <v/>
      </c>
      <c r="F157" s="184" t="str">
        <f t="shared" si="9"/>
        <v/>
      </c>
      <c r="G157" s="184" t="str">
        <f t="shared" si="10"/>
        <v/>
      </c>
      <c r="H157" s="184" t="str">
        <f t="shared" si="11"/>
        <v/>
      </c>
      <c r="R157">
        <v>0</v>
      </c>
      <c r="S157" t="s">
        <v>201</v>
      </c>
      <c r="T157" s="221">
        <v>45444.313194444447</v>
      </c>
    </row>
    <row r="158" spans="1:20" x14ac:dyDescent="0.35">
      <c r="A158" t="s">
        <v>90</v>
      </c>
      <c r="B158" t="s">
        <v>91</v>
      </c>
      <c r="C158" t="s">
        <v>92</v>
      </c>
      <c r="D158" s="29">
        <v>45809</v>
      </c>
      <c r="E158" s="184" t="str">
        <f t="shared" si="8"/>
        <v/>
      </c>
      <c r="F158" s="184" t="str">
        <f t="shared" si="9"/>
        <v/>
      </c>
      <c r="G158" s="184" t="str">
        <f t="shared" si="10"/>
        <v/>
      </c>
      <c r="H158" s="184" t="str">
        <f t="shared" si="11"/>
        <v/>
      </c>
      <c r="R158">
        <v>0</v>
      </c>
      <c r="S158" t="s">
        <v>201</v>
      </c>
      <c r="T158" s="221">
        <v>45474.313194444447</v>
      </c>
    </row>
    <row r="159" spans="1:20" x14ac:dyDescent="0.35">
      <c r="A159" t="s">
        <v>90</v>
      </c>
      <c r="B159" t="s">
        <v>91</v>
      </c>
      <c r="C159" t="s">
        <v>92</v>
      </c>
      <c r="D159" s="29">
        <v>45810</v>
      </c>
      <c r="E159" s="184" t="str">
        <f t="shared" si="8"/>
        <v/>
      </c>
      <c r="F159" s="184" t="str">
        <f t="shared" si="9"/>
        <v/>
      </c>
      <c r="G159" s="184" t="str">
        <f t="shared" si="10"/>
        <v/>
      </c>
      <c r="H159" s="184" t="str">
        <f t="shared" si="11"/>
        <v/>
      </c>
      <c r="R159">
        <v>0</v>
      </c>
      <c r="S159" t="s">
        <v>201</v>
      </c>
      <c r="T159" s="221">
        <v>45474.313194444447</v>
      </c>
    </row>
    <row r="160" spans="1:20" x14ac:dyDescent="0.35">
      <c r="A160" t="s">
        <v>90</v>
      </c>
      <c r="B160" t="s">
        <v>91</v>
      </c>
      <c r="C160" t="s">
        <v>92</v>
      </c>
      <c r="D160" s="29">
        <v>45811</v>
      </c>
      <c r="E160" s="184" t="str">
        <f t="shared" si="8"/>
        <v/>
      </c>
      <c r="F160" s="184" t="str">
        <f t="shared" si="9"/>
        <v/>
      </c>
      <c r="G160" s="184" t="str">
        <f t="shared" si="10"/>
        <v/>
      </c>
      <c r="H160" s="184" t="str">
        <f t="shared" si="11"/>
        <v/>
      </c>
      <c r="R160">
        <v>0</v>
      </c>
      <c r="S160" t="s">
        <v>201</v>
      </c>
      <c r="T160" s="221">
        <v>45474.313194444447</v>
      </c>
    </row>
    <row r="161" spans="1:20" x14ac:dyDescent="0.35">
      <c r="A161" t="s">
        <v>90</v>
      </c>
      <c r="B161" t="s">
        <v>91</v>
      </c>
      <c r="C161" t="s">
        <v>92</v>
      </c>
      <c r="D161" s="29">
        <v>45812</v>
      </c>
      <c r="E161" s="184" t="str">
        <f t="shared" si="8"/>
        <v/>
      </c>
      <c r="F161" s="184" t="str">
        <f t="shared" si="9"/>
        <v/>
      </c>
      <c r="G161" s="184" t="str">
        <f t="shared" si="10"/>
        <v/>
      </c>
      <c r="H161" s="184" t="str">
        <f t="shared" si="11"/>
        <v/>
      </c>
      <c r="R161">
        <v>0</v>
      </c>
      <c r="S161" t="s">
        <v>201</v>
      </c>
      <c r="T161" s="221">
        <v>45474.313194444447</v>
      </c>
    </row>
    <row r="162" spans="1:20" x14ac:dyDescent="0.35">
      <c r="A162" t="s">
        <v>90</v>
      </c>
      <c r="B162" t="s">
        <v>91</v>
      </c>
      <c r="C162" t="s">
        <v>92</v>
      </c>
      <c r="D162" s="29">
        <v>45813</v>
      </c>
      <c r="E162" s="184" t="str">
        <f t="shared" si="8"/>
        <v/>
      </c>
      <c r="F162" s="184" t="str">
        <f t="shared" si="9"/>
        <v/>
      </c>
      <c r="G162" s="184" t="str">
        <f t="shared" si="10"/>
        <v/>
      </c>
      <c r="H162" s="184" t="str">
        <f t="shared" si="11"/>
        <v/>
      </c>
      <c r="R162">
        <v>0</v>
      </c>
      <c r="S162" t="s">
        <v>201</v>
      </c>
      <c r="T162" s="221">
        <v>45474.313194444447</v>
      </c>
    </row>
    <row r="163" spans="1:20" x14ac:dyDescent="0.35">
      <c r="A163" t="s">
        <v>90</v>
      </c>
      <c r="B163" t="s">
        <v>91</v>
      </c>
      <c r="C163" t="s">
        <v>92</v>
      </c>
      <c r="D163" s="29">
        <v>45814</v>
      </c>
      <c r="E163" s="184" t="str">
        <f t="shared" si="8"/>
        <v/>
      </c>
      <c r="F163" s="184" t="str">
        <f t="shared" si="9"/>
        <v/>
      </c>
      <c r="G163" s="184" t="str">
        <f t="shared" si="10"/>
        <v/>
      </c>
      <c r="H163" s="184" t="str">
        <f t="shared" si="11"/>
        <v/>
      </c>
      <c r="R163">
        <v>0</v>
      </c>
      <c r="S163" t="s">
        <v>201</v>
      </c>
      <c r="T163" s="221">
        <v>45474.313194444447</v>
      </c>
    </row>
    <row r="164" spans="1:20" x14ac:dyDescent="0.35">
      <c r="A164" t="s">
        <v>90</v>
      </c>
      <c r="B164" t="s">
        <v>91</v>
      </c>
      <c r="C164" t="s">
        <v>92</v>
      </c>
      <c r="D164" s="29">
        <v>45815</v>
      </c>
      <c r="E164" s="184" t="str">
        <f t="shared" si="8"/>
        <v/>
      </c>
      <c r="F164" s="184" t="str">
        <f t="shared" si="9"/>
        <v/>
      </c>
      <c r="G164" s="184" t="str">
        <f t="shared" si="10"/>
        <v/>
      </c>
      <c r="H164" s="184" t="str">
        <f t="shared" si="11"/>
        <v/>
      </c>
      <c r="R164">
        <v>0</v>
      </c>
      <c r="S164" t="s">
        <v>201</v>
      </c>
      <c r="T164" s="221">
        <v>45474.313194444447</v>
      </c>
    </row>
    <row r="165" spans="1:20" x14ac:dyDescent="0.35">
      <c r="A165" t="s">
        <v>90</v>
      </c>
      <c r="B165" t="s">
        <v>91</v>
      </c>
      <c r="C165" t="s">
        <v>92</v>
      </c>
      <c r="D165" s="29">
        <v>45816</v>
      </c>
      <c r="E165" s="184" t="str">
        <f t="shared" si="8"/>
        <v/>
      </c>
      <c r="F165" s="184" t="str">
        <f t="shared" si="9"/>
        <v/>
      </c>
      <c r="G165" s="184" t="str">
        <f t="shared" si="10"/>
        <v/>
      </c>
      <c r="H165" s="184" t="str">
        <f t="shared" si="11"/>
        <v/>
      </c>
      <c r="R165">
        <v>0</v>
      </c>
      <c r="S165" t="s">
        <v>201</v>
      </c>
      <c r="T165" s="221">
        <v>45474.313194444447</v>
      </c>
    </row>
    <row r="166" spans="1:20" x14ac:dyDescent="0.35">
      <c r="A166" t="s">
        <v>90</v>
      </c>
      <c r="B166" t="s">
        <v>91</v>
      </c>
      <c r="C166" t="s">
        <v>92</v>
      </c>
      <c r="D166" s="29">
        <v>45817</v>
      </c>
      <c r="E166" s="184" t="str">
        <f t="shared" si="8"/>
        <v/>
      </c>
      <c r="F166" s="184" t="str">
        <f t="shared" si="9"/>
        <v/>
      </c>
      <c r="G166" s="184" t="str">
        <f t="shared" si="10"/>
        <v/>
      </c>
      <c r="H166" s="184" t="str">
        <f t="shared" si="11"/>
        <v/>
      </c>
      <c r="R166">
        <v>0</v>
      </c>
      <c r="S166" t="s">
        <v>201</v>
      </c>
      <c r="T166" s="221">
        <v>45474.313194444447</v>
      </c>
    </row>
    <row r="167" spans="1:20" x14ac:dyDescent="0.35">
      <c r="A167" t="s">
        <v>90</v>
      </c>
      <c r="B167" t="s">
        <v>91</v>
      </c>
      <c r="C167" t="s">
        <v>92</v>
      </c>
      <c r="D167" s="29">
        <v>45818</v>
      </c>
      <c r="E167" s="184" t="str">
        <f t="shared" si="8"/>
        <v/>
      </c>
      <c r="F167" s="184" t="str">
        <f t="shared" si="9"/>
        <v/>
      </c>
      <c r="G167" s="184" t="str">
        <f t="shared" si="10"/>
        <v/>
      </c>
      <c r="H167" s="184" t="str">
        <f t="shared" si="11"/>
        <v/>
      </c>
      <c r="R167">
        <v>0</v>
      </c>
      <c r="S167" t="s">
        <v>201</v>
      </c>
      <c r="T167" s="221">
        <v>45474.313194444447</v>
      </c>
    </row>
    <row r="168" spans="1:20" x14ac:dyDescent="0.35">
      <c r="A168" t="s">
        <v>90</v>
      </c>
      <c r="B168" t="s">
        <v>91</v>
      </c>
      <c r="C168" t="s">
        <v>92</v>
      </c>
      <c r="D168" s="29">
        <v>45819</v>
      </c>
      <c r="E168" s="184" t="str">
        <f t="shared" si="8"/>
        <v/>
      </c>
      <c r="F168" s="184" t="str">
        <f t="shared" si="9"/>
        <v/>
      </c>
      <c r="G168" s="184" t="str">
        <f t="shared" si="10"/>
        <v/>
      </c>
      <c r="H168" s="184" t="str">
        <f t="shared" si="11"/>
        <v/>
      </c>
      <c r="R168">
        <v>0</v>
      </c>
      <c r="S168" t="s">
        <v>201</v>
      </c>
      <c r="T168" s="221">
        <v>45474.313194444447</v>
      </c>
    </row>
    <row r="169" spans="1:20" x14ac:dyDescent="0.35">
      <c r="A169" t="s">
        <v>90</v>
      </c>
      <c r="B169" t="s">
        <v>91</v>
      </c>
      <c r="C169" t="s">
        <v>92</v>
      </c>
      <c r="D169" s="29">
        <v>45820</v>
      </c>
      <c r="E169" s="184" t="str">
        <f t="shared" si="8"/>
        <v/>
      </c>
      <c r="F169" s="184" t="str">
        <f t="shared" si="9"/>
        <v/>
      </c>
      <c r="G169" s="184" t="str">
        <f t="shared" si="10"/>
        <v/>
      </c>
      <c r="H169" s="184" t="str">
        <f t="shared" si="11"/>
        <v/>
      </c>
      <c r="R169">
        <v>0</v>
      </c>
      <c r="S169" t="s">
        <v>201</v>
      </c>
      <c r="T169" s="221">
        <v>45474.313194444447</v>
      </c>
    </row>
    <row r="170" spans="1:20" x14ac:dyDescent="0.35">
      <c r="A170" t="s">
        <v>90</v>
      </c>
      <c r="B170" t="s">
        <v>91</v>
      </c>
      <c r="C170" t="s">
        <v>92</v>
      </c>
      <c r="D170" s="29">
        <v>45821</v>
      </c>
      <c r="E170" s="184" t="str">
        <f t="shared" si="8"/>
        <v/>
      </c>
      <c r="F170" s="184" t="str">
        <f t="shared" si="9"/>
        <v/>
      </c>
      <c r="G170" s="184" t="str">
        <f t="shared" si="10"/>
        <v/>
      </c>
      <c r="H170" s="184" t="str">
        <f t="shared" si="11"/>
        <v/>
      </c>
      <c r="R170">
        <v>0</v>
      </c>
      <c r="S170" t="s">
        <v>201</v>
      </c>
      <c r="T170" s="221">
        <v>45474.313194444447</v>
      </c>
    </row>
    <row r="171" spans="1:20" x14ac:dyDescent="0.35">
      <c r="A171" t="s">
        <v>90</v>
      </c>
      <c r="B171" t="s">
        <v>91</v>
      </c>
      <c r="C171" t="s">
        <v>92</v>
      </c>
      <c r="D171" s="29">
        <v>45822</v>
      </c>
      <c r="E171" s="184" t="str">
        <f t="shared" si="8"/>
        <v/>
      </c>
      <c r="F171" s="184" t="str">
        <f t="shared" si="9"/>
        <v/>
      </c>
      <c r="G171" s="184" t="str">
        <f t="shared" si="10"/>
        <v/>
      </c>
      <c r="H171" s="184" t="str">
        <f t="shared" si="11"/>
        <v/>
      </c>
      <c r="R171">
        <v>0</v>
      </c>
      <c r="S171" t="s">
        <v>201</v>
      </c>
      <c r="T171" s="221">
        <v>45474.313194444447</v>
      </c>
    </row>
    <row r="172" spans="1:20" x14ac:dyDescent="0.35">
      <c r="A172" t="s">
        <v>90</v>
      </c>
      <c r="B172" t="s">
        <v>91</v>
      </c>
      <c r="C172" t="s">
        <v>92</v>
      </c>
      <c r="D172" s="29">
        <v>45823</v>
      </c>
      <c r="E172" s="184" t="str">
        <f t="shared" si="8"/>
        <v/>
      </c>
      <c r="F172" s="184" t="str">
        <f t="shared" si="9"/>
        <v/>
      </c>
      <c r="G172" s="184" t="str">
        <f t="shared" si="10"/>
        <v/>
      </c>
      <c r="H172" s="184" t="str">
        <f t="shared" si="11"/>
        <v/>
      </c>
      <c r="R172">
        <v>0</v>
      </c>
      <c r="S172" t="s">
        <v>201</v>
      </c>
      <c r="T172" s="221">
        <v>45474.313194444447</v>
      </c>
    </row>
    <row r="173" spans="1:20" x14ac:dyDescent="0.35">
      <c r="A173" t="s">
        <v>90</v>
      </c>
      <c r="B173" t="s">
        <v>91</v>
      </c>
      <c r="C173" t="s">
        <v>92</v>
      </c>
      <c r="D173" s="29">
        <v>45824</v>
      </c>
      <c r="E173" s="184" t="str">
        <f t="shared" si="8"/>
        <v/>
      </c>
      <c r="F173" s="184" t="str">
        <f t="shared" si="9"/>
        <v/>
      </c>
      <c r="G173" s="184" t="str">
        <f t="shared" si="10"/>
        <v/>
      </c>
      <c r="H173" s="184" t="str">
        <f t="shared" si="11"/>
        <v/>
      </c>
      <c r="R173">
        <v>0</v>
      </c>
      <c r="S173" t="s">
        <v>201</v>
      </c>
      <c r="T173" s="221">
        <v>45474.313194444447</v>
      </c>
    </row>
    <row r="174" spans="1:20" x14ac:dyDescent="0.35">
      <c r="A174" t="s">
        <v>90</v>
      </c>
      <c r="B174" t="s">
        <v>91</v>
      </c>
      <c r="C174" t="s">
        <v>92</v>
      </c>
      <c r="D174" s="29">
        <v>45825</v>
      </c>
      <c r="E174" s="184" t="str">
        <f t="shared" si="8"/>
        <v/>
      </c>
      <c r="F174" s="184" t="str">
        <f t="shared" si="9"/>
        <v/>
      </c>
      <c r="G174" s="184" t="str">
        <f t="shared" si="10"/>
        <v/>
      </c>
      <c r="H174" s="184" t="str">
        <f t="shared" si="11"/>
        <v/>
      </c>
      <c r="R174">
        <v>0</v>
      </c>
      <c r="S174" t="s">
        <v>201</v>
      </c>
      <c r="T174" s="221">
        <v>45474.313194444447</v>
      </c>
    </row>
    <row r="175" spans="1:20" x14ac:dyDescent="0.35">
      <c r="A175" t="s">
        <v>90</v>
      </c>
      <c r="B175" t="s">
        <v>91</v>
      </c>
      <c r="C175" t="s">
        <v>92</v>
      </c>
      <c r="D175" s="29">
        <v>45826</v>
      </c>
      <c r="E175" s="184" t="str">
        <f t="shared" si="8"/>
        <v/>
      </c>
      <c r="F175" s="184" t="str">
        <f t="shared" si="9"/>
        <v/>
      </c>
      <c r="G175" s="184" t="str">
        <f t="shared" si="10"/>
        <v/>
      </c>
      <c r="H175" s="184" t="str">
        <f t="shared" si="11"/>
        <v/>
      </c>
      <c r="R175">
        <v>0</v>
      </c>
      <c r="S175" t="s">
        <v>201</v>
      </c>
      <c r="T175" s="221">
        <v>45474.313194444447</v>
      </c>
    </row>
    <row r="176" spans="1:20" x14ac:dyDescent="0.35">
      <c r="A176" t="s">
        <v>90</v>
      </c>
      <c r="B176" t="s">
        <v>91</v>
      </c>
      <c r="C176" t="s">
        <v>92</v>
      </c>
      <c r="D176" s="29">
        <v>45827</v>
      </c>
      <c r="E176" s="184" t="str">
        <f t="shared" si="8"/>
        <v/>
      </c>
      <c r="F176" s="184" t="str">
        <f t="shared" si="9"/>
        <v/>
      </c>
      <c r="G176" s="184" t="str">
        <f t="shared" si="10"/>
        <v/>
      </c>
      <c r="H176" s="184" t="str">
        <f t="shared" si="11"/>
        <v/>
      </c>
      <c r="R176">
        <v>0</v>
      </c>
      <c r="S176" t="s">
        <v>201</v>
      </c>
      <c r="T176" s="221">
        <v>45474.313194444447</v>
      </c>
    </row>
    <row r="177" spans="1:20" x14ac:dyDescent="0.35">
      <c r="A177" t="s">
        <v>90</v>
      </c>
      <c r="B177" t="s">
        <v>91</v>
      </c>
      <c r="C177" t="s">
        <v>92</v>
      </c>
      <c r="D177" s="29">
        <v>45828</v>
      </c>
      <c r="E177" s="184" t="str">
        <f t="shared" si="8"/>
        <v/>
      </c>
      <c r="F177" s="184" t="str">
        <f t="shared" si="9"/>
        <v/>
      </c>
      <c r="G177" s="184" t="str">
        <f t="shared" si="10"/>
        <v/>
      </c>
      <c r="H177" s="184" t="str">
        <f t="shared" si="11"/>
        <v/>
      </c>
      <c r="R177">
        <v>0</v>
      </c>
      <c r="S177" t="s">
        <v>201</v>
      </c>
      <c r="T177" s="221">
        <v>45474.313194444447</v>
      </c>
    </row>
    <row r="178" spans="1:20" x14ac:dyDescent="0.35">
      <c r="A178" t="s">
        <v>90</v>
      </c>
      <c r="B178" t="s">
        <v>91</v>
      </c>
      <c r="C178" t="s">
        <v>92</v>
      </c>
      <c r="D178" s="29">
        <v>45829</v>
      </c>
      <c r="E178" s="184" t="str">
        <f t="shared" si="8"/>
        <v/>
      </c>
      <c r="F178" s="184" t="str">
        <f t="shared" si="9"/>
        <v/>
      </c>
      <c r="G178" s="184" t="str">
        <f t="shared" si="10"/>
        <v/>
      </c>
      <c r="H178" s="184" t="str">
        <f t="shared" si="11"/>
        <v/>
      </c>
      <c r="R178">
        <v>0</v>
      </c>
      <c r="S178" t="s">
        <v>201</v>
      </c>
      <c r="T178" s="221">
        <v>45474.313194444447</v>
      </c>
    </row>
    <row r="179" spans="1:20" x14ac:dyDescent="0.35">
      <c r="A179" t="s">
        <v>90</v>
      </c>
      <c r="B179" t="s">
        <v>91</v>
      </c>
      <c r="C179" t="s">
        <v>92</v>
      </c>
      <c r="D179" s="29">
        <v>45830</v>
      </c>
      <c r="E179" s="184" t="str">
        <f t="shared" si="8"/>
        <v/>
      </c>
      <c r="F179" s="184" t="str">
        <f t="shared" si="9"/>
        <v/>
      </c>
      <c r="G179" s="184" t="str">
        <f t="shared" si="10"/>
        <v/>
      </c>
      <c r="H179" s="184" t="str">
        <f t="shared" si="11"/>
        <v/>
      </c>
      <c r="R179">
        <v>0</v>
      </c>
      <c r="S179" t="s">
        <v>201</v>
      </c>
      <c r="T179" s="221">
        <v>45474.313194444447</v>
      </c>
    </row>
    <row r="180" spans="1:20" x14ac:dyDescent="0.35">
      <c r="A180" t="s">
        <v>90</v>
      </c>
      <c r="B180" t="s">
        <v>91</v>
      </c>
      <c r="C180" t="s">
        <v>92</v>
      </c>
      <c r="D180" s="29">
        <v>45831</v>
      </c>
      <c r="E180" s="184" t="str">
        <f t="shared" si="8"/>
        <v/>
      </c>
      <c r="F180" s="184" t="str">
        <f t="shared" si="9"/>
        <v/>
      </c>
      <c r="G180" s="184" t="str">
        <f t="shared" si="10"/>
        <v/>
      </c>
      <c r="H180" s="184" t="str">
        <f t="shared" si="11"/>
        <v/>
      </c>
      <c r="R180">
        <v>0</v>
      </c>
      <c r="S180" t="s">
        <v>201</v>
      </c>
      <c r="T180" s="221">
        <v>45474.313194444447</v>
      </c>
    </row>
    <row r="181" spans="1:20" x14ac:dyDescent="0.35">
      <c r="A181" t="s">
        <v>90</v>
      </c>
      <c r="B181" t="s">
        <v>91</v>
      </c>
      <c r="C181" t="s">
        <v>92</v>
      </c>
      <c r="D181" s="29">
        <v>45832</v>
      </c>
      <c r="E181" s="184" t="str">
        <f t="shared" si="8"/>
        <v/>
      </c>
      <c r="F181" s="184" t="str">
        <f t="shared" si="9"/>
        <v/>
      </c>
      <c r="G181" s="184" t="str">
        <f t="shared" si="10"/>
        <v/>
      </c>
      <c r="H181" s="184" t="str">
        <f t="shared" si="11"/>
        <v/>
      </c>
      <c r="R181">
        <v>0</v>
      </c>
      <c r="S181" t="s">
        <v>201</v>
      </c>
      <c r="T181" s="221">
        <v>45474.313194444447</v>
      </c>
    </row>
    <row r="182" spans="1:20" x14ac:dyDescent="0.35">
      <c r="A182" t="s">
        <v>90</v>
      </c>
      <c r="B182" t="s">
        <v>91</v>
      </c>
      <c r="C182" t="s">
        <v>92</v>
      </c>
      <c r="D182" s="29">
        <v>45833</v>
      </c>
      <c r="E182" s="184" t="str">
        <f t="shared" si="8"/>
        <v/>
      </c>
      <c r="F182" s="184" t="str">
        <f t="shared" si="9"/>
        <v/>
      </c>
      <c r="G182" s="184" t="str">
        <f t="shared" si="10"/>
        <v/>
      </c>
      <c r="H182" s="184" t="str">
        <f t="shared" si="11"/>
        <v/>
      </c>
      <c r="R182">
        <v>0</v>
      </c>
      <c r="S182" t="s">
        <v>201</v>
      </c>
      <c r="T182" s="221">
        <v>45474.313194444447</v>
      </c>
    </row>
    <row r="183" spans="1:20" x14ac:dyDescent="0.35">
      <c r="A183" t="s">
        <v>90</v>
      </c>
      <c r="B183" t="s">
        <v>91</v>
      </c>
      <c r="C183" t="s">
        <v>92</v>
      </c>
      <c r="D183" s="29">
        <v>45834</v>
      </c>
      <c r="E183" s="184" t="str">
        <f t="shared" si="8"/>
        <v/>
      </c>
      <c r="F183" s="184" t="str">
        <f t="shared" si="9"/>
        <v/>
      </c>
      <c r="G183" s="184" t="str">
        <f t="shared" si="10"/>
        <v/>
      </c>
      <c r="H183" s="184" t="str">
        <f t="shared" si="11"/>
        <v/>
      </c>
      <c r="R183">
        <v>0</v>
      </c>
      <c r="S183" t="s">
        <v>201</v>
      </c>
      <c r="T183" s="221">
        <v>45474.313194444447</v>
      </c>
    </row>
    <row r="184" spans="1:20" x14ac:dyDescent="0.35">
      <c r="A184" t="s">
        <v>90</v>
      </c>
      <c r="B184" t="s">
        <v>91</v>
      </c>
      <c r="C184" t="s">
        <v>92</v>
      </c>
      <c r="D184" s="29">
        <v>45835</v>
      </c>
      <c r="E184" s="184" t="str">
        <f t="shared" si="8"/>
        <v/>
      </c>
      <c r="F184" s="184" t="str">
        <f t="shared" si="9"/>
        <v/>
      </c>
      <c r="G184" s="184" t="str">
        <f t="shared" si="10"/>
        <v/>
      </c>
      <c r="H184" s="184" t="str">
        <f t="shared" si="11"/>
        <v/>
      </c>
      <c r="R184">
        <v>0</v>
      </c>
      <c r="S184" t="s">
        <v>201</v>
      </c>
      <c r="T184" s="221">
        <v>45474.313194444447</v>
      </c>
    </row>
    <row r="185" spans="1:20" x14ac:dyDescent="0.35">
      <c r="A185" t="s">
        <v>90</v>
      </c>
      <c r="B185" t="s">
        <v>91</v>
      </c>
      <c r="C185" t="s">
        <v>92</v>
      </c>
      <c r="D185" s="29">
        <v>45836</v>
      </c>
      <c r="E185" s="184" t="str">
        <f t="shared" si="8"/>
        <v/>
      </c>
      <c r="F185" s="184" t="str">
        <f t="shared" si="9"/>
        <v/>
      </c>
      <c r="G185" s="184" t="str">
        <f t="shared" si="10"/>
        <v/>
      </c>
      <c r="H185" s="184" t="str">
        <f t="shared" si="11"/>
        <v/>
      </c>
      <c r="R185">
        <v>0</v>
      </c>
      <c r="S185" t="s">
        <v>201</v>
      </c>
      <c r="T185" s="221">
        <v>45474.313194444447</v>
      </c>
    </row>
    <row r="186" spans="1:20" x14ac:dyDescent="0.35">
      <c r="A186" t="s">
        <v>90</v>
      </c>
      <c r="B186" t="s">
        <v>91</v>
      </c>
      <c r="C186" t="s">
        <v>92</v>
      </c>
      <c r="D186" s="29">
        <v>45837</v>
      </c>
      <c r="E186" s="184" t="str">
        <f t="shared" si="8"/>
        <v/>
      </c>
      <c r="F186" s="184" t="str">
        <f t="shared" si="9"/>
        <v/>
      </c>
      <c r="G186" s="184" t="str">
        <f t="shared" si="10"/>
        <v/>
      </c>
      <c r="H186" s="184" t="str">
        <f t="shared" si="11"/>
        <v/>
      </c>
      <c r="R186">
        <v>0</v>
      </c>
      <c r="S186" t="s">
        <v>201</v>
      </c>
      <c r="T186" s="221">
        <v>45474.313194444447</v>
      </c>
    </row>
    <row r="187" spans="1:20" x14ac:dyDescent="0.35">
      <c r="A187" t="s">
        <v>90</v>
      </c>
      <c r="B187" t="s">
        <v>91</v>
      </c>
      <c r="C187" t="s">
        <v>92</v>
      </c>
      <c r="D187" s="29">
        <v>45838</v>
      </c>
      <c r="E187" s="184" t="str">
        <f t="shared" si="8"/>
        <v/>
      </c>
      <c r="F187" s="184" t="str">
        <f t="shared" si="9"/>
        <v/>
      </c>
      <c r="G187" s="184" t="str">
        <f t="shared" si="10"/>
        <v/>
      </c>
      <c r="H187" s="184" t="str">
        <f t="shared" si="11"/>
        <v/>
      </c>
      <c r="R187">
        <v>0</v>
      </c>
      <c r="S187" t="s">
        <v>201</v>
      </c>
      <c r="T187" s="221">
        <v>45474.313194444447</v>
      </c>
    </row>
    <row r="188" spans="1:20" x14ac:dyDescent="0.35">
      <c r="A188" t="s">
        <v>90</v>
      </c>
      <c r="B188" t="s">
        <v>91</v>
      </c>
      <c r="C188" t="s">
        <v>92</v>
      </c>
      <c r="D188" s="29">
        <v>45839</v>
      </c>
      <c r="E188" s="184" t="str">
        <f t="shared" si="8"/>
        <v/>
      </c>
      <c r="F188" s="184" t="str">
        <f t="shared" si="9"/>
        <v/>
      </c>
      <c r="G188" s="184" t="str">
        <f t="shared" si="10"/>
        <v/>
      </c>
      <c r="H188" s="184" t="str">
        <f t="shared" si="11"/>
        <v/>
      </c>
      <c r="R188">
        <v>0</v>
      </c>
      <c r="S188" t="s">
        <v>201</v>
      </c>
      <c r="T188" s="221">
        <v>45505.313194444447</v>
      </c>
    </row>
    <row r="189" spans="1:20" x14ac:dyDescent="0.35">
      <c r="A189" t="s">
        <v>90</v>
      </c>
      <c r="B189" t="s">
        <v>91</v>
      </c>
      <c r="C189" t="s">
        <v>92</v>
      </c>
      <c r="D189" s="29">
        <v>45840</v>
      </c>
      <c r="E189" s="184" t="str">
        <f t="shared" si="8"/>
        <v/>
      </c>
      <c r="F189" s="184" t="str">
        <f t="shared" si="9"/>
        <v/>
      </c>
      <c r="G189" s="184" t="str">
        <f t="shared" si="10"/>
        <v/>
      </c>
      <c r="H189" s="184" t="str">
        <f t="shared" si="11"/>
        <v/>
      </c>
      <c r="R189">
        <v>0</v>
      </c>
      <c r="S189" t="s">
        <v>201</v>
      </c>
      <c r="T189" s="221">
        <v>45505.313194444447</v>
      </c>
    </row>
    <row r="190" spans="1:20" x14ac:dyDescent="0.35">
      <c r="A190" t="s">
        <v>90</v>
      </c>
      <c r="B190" t="s">
        <v>91</v>
      </c>
      <c r="C190" t="s">
        <v>92</v>
      </c>
      <c r="D190" s="29">
        <v>45841</v>
      </c>
      <c r="E190" s="184" t="str">
        <f t="shared" si="8"/>
        <v/>
      </c>
      <c r="F190" s="184" t="str">
        <f t="shared" si="9"/>
        <v/>
      </c>
      <c r="G190" s="184" t="str">
        <f t="shared" si="10"/>
        <v/>
      </c>
      <c r="H190" s="184" t="str">
        <f t="shared" si="11"/>
        <v/>
      </c>
      <c r="R190">
        <v>0</v>
      </c>
      <c r="S190" t="s">
        <v>201</v>
      </c>
      <c r="T190" s="221">
        <v>45505.313194444447</v>
      </c>
    </row>
    <row r="191" spans="1:20" x14ac:dyDescent="0.35">
      <c r="A191" t="s">
        <v>90</v>
      </c>
      <c r="B191" t="s">
        <v>91</v>
      </c>
      <c r="C191" t="s">
        <v>92</v>
      </c>
      <c r="D191" s="29">
        <v>45842</v>
      </c>
      <c r="E191" s="184" t="str">
        <f t="shared" si="8"/>
        <v/>
      </c>
      <c r="F191" s="184" t="str">
        <f t="shared" si="9"/>
        <v/>
      </c>
      <c r="G191" s="184" t="str">
        <f t="shared" si="10"/>
        <v/>
      </c>
      <c r="H191" s="184" t="str">
        <f t="shared" si="11"/>
        <v/>
      </c>
      <c r="R191">
        <v>0</v>
      </c>
      <c r="S191" t="s">
        <v>201</v>
      </c>
      <c r="T191" s="221">
        <v>45505.313194444447</v>
      </c>
    </row>
    <row r="192" spans="1:20" x14ac:dyDescent="0.35">
      <c r="A192" t="s">
        <v>90</v>
      </c>
      <c r="B192" t="s">
        <v>91</v>
      </c>
      <c r="C192" t="s">
        <v>92</v>
      </c>
      <c r="D192" s="29">
        <v>45843</v>
      </c>
      <c r="E192" s="184" t="str">
        <f t="shared" si="8"/>
        <v/>
      </c>
      <c r="F192" s="184" t="str">
        <f t="shared" si="9"/>
        <v/>
      </c>
      <c r="G192" s="184" t="str">
        <f t="shared" si="10"/>
        <v/>
      </c>
      <c r="H192" s="184" t="str">
        <f t="shared" si="11"/>
        <v/>
      </c>
      <c r="R192">
        <v>0</v>
      </c>
      <c r="S192" t="s">
        <v>201</v>
      </c>
      <c r="T192" s="221">
        <v>45505.313194444447</v>
      </c>
    </row>
    <row r="193" spans="1:20" x14ac:dyDescent="0.35">
      <c r="A193" t="s">
        <v>90</v>
      </c>
      <c r="B193" t="s">
        <v>91</v>
      </c>
      <c r="C193" t="s">
        <v>92</v>
      </c>
      <c r="D193" s="29">
        <v>45844</v>
      </c>
      <c r="E193" s="184" t="str">
        <f t="shared" si="8"/>
        <v/>
      </c>
      <c r="F193" s="184" t="str">
        <f t="shared" si="9"/>
        <v/>
      </c>
      <c r="G193" s="184" t="str">
        <f t="shared" si="10"/>
        <v/>
      </c>
      <c r="H193" s="184" t="str">
        <f t="shared" si="11"/>
        <v/>
      </c>
      <c r="R193">
        <v>0</v>
      </c>
      <c r="S193" t="s">
        <v>201</v>
      </c>
      <c r="T193" s="221">
        <v>45505.313194444447</v>
      </c>
    </row>
    <row r="194" spans="1:20" x14ac:dyDescent="0.35">
      <c r="A194" t="s">
        <v>90</v>
      </c>
      <c r="B194" t="s">
        <v>91</v>
      </c>
      <c r="C194" t="s">
        <v>92</v>
      </c>
      <c r="D194" s="29">
        <v>45845</v>
      </c>
      <c r="E194" s="184" t="str">
        <f t="shared" si="8"/>
        <v/>
      </c>
      <c r="F194" s="184" t="str">
        <f t="shared" si="9"/>
        <v/>
      </c>
      <c r="G194" s="184" t="str">
        <f t="shared" si="10"/>
        <v/>
      </c>
      <c r="H194" s="184" t="str">
        <f t="shared" si="11"/>
        <v/>
      </c>
      <c r="R194">
        <v>0</v>
      </c>
      <c r="S194" t="s">
        <v>201</v>
      </c>
      <c r="T194" s="221">
        <v>45505.313194444447</v>
      </c>
    </row>
    <row r="195" spans="1:20" x14ac:dyDescent="0.35">
      <c r="A195" t="s">
        <v>90</v>
      </c>
      <c r="B195" t="s">
        <v>91</v>
      </c>
      <c r="C195" t="s">
        <v>92</v>
      </c>
      <c r="D195" s="29">
        <v>45846</v>
      </c>
      <c r="E195" s="184" t="str">
        <f t="shared" si="8"/>
        <v/>
      </c>
      <c r="F195" s="184" t="str">
        <f t="shared" si="9"/>
        <v/>
      </c>
      <c r="G195" s="184" t="str">
        <f t="shared" si="10"/>
        <v/>
      </c>
      <c r="H195" s="184" t="str">
        <f t="shared" si="11"/>
        <v/>
      </c>
      <c r="R195">
        <v>0</v>
      </c>
      <c r="S195" t="s">
        <v>201</v>
      </c>
      <c r="T195" s="221">
        <v>45505.313194444447</v>
      </c>
    </row>
    <row r="196" spans="1:20" x14ac:dyDescent="0.35">
      <c r="A196" t="s">
        <v>90</v>
      </c>
      <c r="B196" t="s">
        <v>91</v>
      </c>
      <c r="C196" t="s">
        <v>92</v>
      </c>
      <c r="D196" s="29">
        <v>45847</v>
      </c>
      <c r="E196" s="184" t="str">
        <f t="shared" si="8"/>
        <v/>
      </c>
      <c r="F196" s="184" t="str">
        <f t="shared" si="9"/>
        <v/>
      </c>
      <c r="G196" s="184" t="str">
        <f t="shared" si="10"/>
        <v/>
      </c>
      <c r="H196" s="184" t="str">
        <f t="shared" si="11"/>
        <v/>
      </c>
      <c r="R196">
        <v>0</v>
      </c>
      <c r="S196" t="s">
        <v>201</v>
      </c>
      <c r="T196" s="221">
        <v>45505.313194444447</v>
      </c>
    </row>
    <row r="197" spans="1:20" x14ac:dyDescent="0.35">
      <c r="A197" t="s">
        <v>90</v>
      </c>
      <c r="B197" t="s">
        <v>91</v>
      </c>
      <c r="C197" t="s">
        <v>92</v>
      </c>
      <c r="D197" s="29">
        <v>45848</v>
      </c>
      <c r="E197" s="184" t="str">
        <f t="shared" si="8"/>
        <v/>
      </c>
      <c r="F197" s="184" t="str">
        <f t="shared" si="9"/>
        <v/>
      </c>
      <c r="G197" s="184" t="str">
        <f t="shared" si="10"/>
        <v/>
      </c>
      <c r="H197" s="184" t="str">
        <f t="shared" si="11"/>
        <v/>
      </c>
      <c r="R197">
        <v>0</v>
      </c>
      <c r="S197" t="s">
        <v>201</v>
      </c>
      <c r="T197" s="221">
        <v>45505.313194444447</v>
      </c>
    </row>
    <row r="198" spans="1:20" x14ac:dyDescent="0.35">
      <c r="A198" t="s">
        <v>90</v>
      </c>
      <c r="B198" t="s">
        <v>91</v>
      </c>
      <c r="C198" t="s">
        <v>92</v>
      </c>
      <c r="D198" s="29">
        <v>45849</v>
      </c>
      <c r="E198" s="184" t="str">
        <f t="shared" si="8"/>
        <v/>
      </c>
      <c r="F198" s="184" t="str">
        <f t="shared" si="9"/>
        <v/>
      </c>
      <c r="G198" s="184" t="str">
        <f t="shared" si="10"/>
        <v/>
      </c>
      <c r="H198" s="184" t="str">
        <f t="shared" si="11"/>
        <v/>
      </c>
      <c r="R198">
        <v>0</v>
      </c>
      <c r="S198" t="s">
        <v>201</v>
      </c>
      <c r="T198" s="221">
        <v>45505.313194444447</v>
      </c>
    </row>
    <row r="199" spans="1:20" x14ac:dyDescent="0.35">
      <c r="A199" t="s">
        <v>90</v>
      </c>
      <c r="B199" t="s">
        <v>91</v>
      </c>
      <c r="C199" t="s">
        <v>92</v>
      </c>
      <c r="D199" s="29">
        <v>45850</v>
      </c>
      <c r="E199" s="184" t="str">
        <f t="shared" si="8"/>
        <v/>
      </c>
      <c r="F199" s="184" t="str">
        <f t="shared" si="9"/>
        <v/>
      </c>
      <c r="G199" s="184" t="str">
        <f t="shared" si="10"/>
        <v/>
      </c>
      <c r="H199" s="184" t="str">
        <f t="shared" si="11"/>
        <v/>
      </c>
      <c r="R199">
        <v>0</v>
      </c>
      <c r="S199" t="s">
        <v>201</v>
      </c>
      <c r="T199" s="221">
        <v>45505.313194444447</v>
      </c>
    </row>
    <row r="200" spans="1:20" x14ac:dyDescent="0.35">
      <c r="A200" t="s">
        <v>90</v>
      </c>
      <c r="B200" t="s">
        <v>91</v>
      </c>
      <c r="C200" t="s">
        <v>92</v>
      </c>
      <c r="D200" s="29">
        <v>45851</v>
      </c>
      <c r="E200" s="184" t="str">
        <f t="shared" ref="E200:E263" si="12">IF(J200="","",IF(L200=0,0,IF(1-(J200/L200)&lt;0,"",1-(J200/L200))))</f>
        <v/>
      </c>
      <c r="F200" s="184" t="str">
        <f t="shared" ref="F200:F263" si="13">IF(K200="","",IF(L200=0,0,IF(1-(K200/L200)&lt;0,"",1-(K200/L200))))</f>
        <v/>
      </c>
      <c r="G200" s="184" t="str">
        <f t="shared" ref="G200:G263" si="14">IF(J200="","",IF(1-(J200/R200)&lt;0,"",1-(J200/R200)))</f>
        <v/>
      </c>
      <c r="H200" s="184" t="str">
        <f t="shared" ref="H200:H263" si="15">IF(K200="","",IF(1-(K200/R200)&lt;0,"",1-(K200/R200)))</f>
        <v/>
      </c>
      <c r="R200">
        <v>0</v>
      </c>
      <c r="S200" t="s">
        <v>201</v>
      </c>
      <c r="T200" s="221">
        <v>45505.313194444447</v>
      </c>
    </row>
    <row r="201" spans="1:20" x14ac:dyDescent="0.35">
      <c r="A201" t="s">
        <v>90</v>
      </c>
      <c r="B201" t="s">
        <v>91</v>
      </c>
      <c r="C201" t="s">
        <v>92</v>
      </c>
      <c r="D201" s="29">
        <v>45852</v>
      </c>
      <c r="E201" s="184" t="str">
        <f t="shared" si="12"/>
        <v/>
      </c>
      <c r="F201" s="184" t="str">
        <f t="shared" si="13"/>
        <v/>
      </c>
      <c r="G201" s="184" t="str">
        <f t="shared" si="14"/>
        <v/>
      </c>
      <c r="H201" s="184" t="str">
        <f t="shared" si="15"/>
        <v/>
      </c>
      <c r="R201">
        <v>0</v>
      </c>
      <c r="S201" t="s">
        <v>201</v>
      </c>
      <c r="T201" s="221">
        <v>45505.313194444447</v>
      </c>
    </row>
    <row r="202" spans="1:20" x14ac:dyDescent="0.35">
      <c r="A202" t="s">
        <v>90</v>
      </c>
      <c r="B202" t="s">
        <v>91</v>
      </c>
      <c r="C202" t="s">
        <v>92</v>
      </c>
      <c r="D202" s="29">
        <v>45853</v>
      </c>
      <c r="E202" s="184" t="str">
        <f t="shared" si="12"/>
        <v/>
      </c>
      <c r="F202" s="184" t="str">
        <f t="shared" si="13"/>
        <v/>
      </c>
      <c r="G202" s="184" t="str">
        <f t="shared" si="14"/>
        <v/>
      </c>
      <c r="H202" s="184" t="str">
        <f t="shared" si="15"/>
        <v/>
      </c>
      <c r="R202">
        <v>0</v>
      </c>
      <c r="S202" t="s">
        <v>201</v>
      </c>
      <c r="T202" s="221">
        <v>45505.313194444447</v>
      </c>
    </row>
    <row r="203" spans="1:20" x14ac:dyDescent="0.35">
      <c r="A203" t="s">
        <v>90</v>
      </c>
      <c r="B203" t="s">
        <v>91</v>
      </c>
      <c r="C203" t="s">
        <v>92</v>
      </c>
      <c r="D203" s="29">
        <v>45854</v>
      </c>
      <c r="E203" s="184" t="str">
        <f t="shared" si="12"/>
        <v/>
      </c>
      <c r="F203" s="184" t="str">
        <f t="shared" si="13"/>
        <v/>
      </c>
      <c r="G203" s="184" t="str">
        <f t="shared" si="14"/>
        <v/>
      </c>
      <c r="H203" s="184" t="str">
        <f t="shared" si="15"/>
        <v/>
      </c>
      <c r="R203">
        <v>0</v>
      </c>
      <c r="S203" t="s">
        <v>201</v>
      </c>
      <c r="T203" s="221">
        <v>45505.313194444447</v>
      </c>
    </row>
    <row r="204" spans="1:20" x14ac:dyDescent="0.35">
      <c r="A204" t="s">
        <v>90</v>
      </c>
      <c r="B204" t="s">
        <v>91</v>
      </c>
      <c r="C204" t="s">
        <v>92</v>
      </c>
      <c r="D204" s="29">
        <v>45855</v>
      </c>
      <c r="E204" s="184" t="str">
        <f t="shared" si="12"/>
        <v/>
      </c>
      <c r="F204" s="184" t="str">
        <f t="shared" si="13"/>
        <v/>
      </c>
      <c r="G204" s="184" t="str">
        <f t="shared" si="14"/>
        <v/>
      </c>
      <c r="H204" s="184" t="str">
        <f t="shared" si="15"/>
        <v/>
      </c>
      <c r="R204">
        <v>0</v>
      </c>
      <c r="S204" t="s">
        <v>201</v>
      </c>
      <c r="T204" s="221">
        <v>45505.313194444447</v>
      </c>
    </row>
    <row r="205" spans="1:20" x14ac:dyDescent="0.35">
      <c r="A205" t="s">
        <v>90</v>
      </c>
      <c r="B205" t="s">
        <v>91</v>
      </c>
      <c r="C205" t="s">
        <v>92</v>
      </c>
      <c r="D205" s="29">
        <v>45856</v>
      </c>
      <c r="E205" s="184" t="str">
        <f t="shared" si="12"/>
        <v/>
      </c>
      <c r="F205" s="184" t="str">
        <f t="shared" si="13"/>
        <v/>
      </c>
      <c r="G205" s="184" t="str">
        <f t="shared" si="14"/>
        <v/>
      </c>
      <c r="H205" s="184" t="str">
        <f t="shared" si="15"/>
        <v/>
      </c>
      <c r="R205">
        <v>0</v>
      </c>
      <c r="S205" t="s">
        <v>201</v>
      </c>
      <c r="T205" s="221">
        <v>45505.313194444447</v>
      </c>
    </row>
    <row r="206" spans="1:20" x14ac:dyDescent="0.35">
      <c r="A206" t="s">
        <v>90</v>
      </c>
      <c r="B206" t="s">
        <v>91</v>
      </c>
      <c r="C206" t="s">
        <v>92</v>
      </c>
      <c r="D206" s="29">
        <v>45857</v>
      </c>
      <c r="E206" s="184" t="str">
        <f t="shared" si="12"/>
        <v/>
      </c>
      <c r="F206" s="184" t="str">
        <f t="shared" si="13"/>
        <v/>
      </c>
      <c r="G206" s="184" t="str">
        <f t="shared" si="14"/>
        <v/>
      </c>
      <c r="H206" s="184" t="str">
        <f t="shared" si="15"/>
        <v/>
      </c>
      <c r="R206">
        <v>0</v>
      </c>
      <c r="S206" t="s">
        <v>201</v>
      </c>
      <c r="T206" s="221">
        <v>45505.313194444447</v>
      </c>
    </row>
    <row r="207" spans="1:20" x14ac:dyDescent="0.35">
      <c r="A207" t="s">
        <v>90</v>
      </c>
      <c r="B207" t="s">
        <v>91</v>
      </c>
      <c r="C207" t="s">
        <v>92</v>
      </c>
      <c r="D207" s="29">
        <v>45858</v>
      </c>
      <c r="E207" s="184" t="str">
        <f t="shared" si="12"/>
        <v/>
      </c>
      <c r="F207" s="184" t="str">
        <f t="shared" si="13"/>
        <v/>
      </c>
      <c r="G207" s="184" t="str">
        <f t="shared" si="14"/>
        <v/>
      </c>
      <c r="H207" s="184" t="str">
        <f t="shared" si="15"/>
        <v/>
      </c>
      <c r="R207">
        <v>0</v>
      </c>
      <c r="S207" t="s">
        <v>201</v>
      </c>
      <c r="T207" s="221">
        <v>45505.313194444447</v>
      </c>
    </row>
    <row r="208" spans="1:20" x14ac:dyDescent="0.35">
      <c r="A208" t="s">
        <v>90</v>
      </c>
      <c r="B208" t="s">
        <v>91</v>
      </c>
      <c r="C208" t="s">
        <v>92</v>
      </c>
      <c r="D208" s="29">
        <v>45859</v>
      </c>
      <c r="E208" s="184" t="str">
        <f t="shared" si="12"/>
        <v/>
      </c>
      <c r="F208" s="184" t="str">
        <f t="shared" si="13"/>
        <v/>
      </c>
      <c r="G208" s="184" t="str">
        <f t="shared" si="14"/>
        <v/>
      </c>
      <c r="H208" s="184" t="str">
        <f t="shared" si="15"/>
        <v/>
      </c>
      <c r="R208">
        <v>0</v>
      </c>
      <c r="S208" t="s">
        <v>201</v>
      </c>
      <c r="T208" s="221">
        <v>45505.313194444447</v>
      </c>
    </row>
    <row r="209" spans="1:20" x14ac:dyDescent="0.35">
      <c r="A209" t="s">
        <v>90</v>
      </c>
      <c r="B209" t="s">
        <v>91</v>
      </c>
      <c r="C209" t="s">
        <v>92</v>
      </c>
      <c r="D209" s="29">
        <v>45860</v>
      </c>
      <c r="E209" s="184" t="str">
        <f t="shared" si="12"/>
        <v/>
      </c>
      <c r="F209" s="184" t="str">
        <f t="shared" si="13"/>
        <v/>
      </c>
      <c r="G209" s="184" t="str">
        <f t="shared" si="14"/>
        <v/>
      </c>
      <c r="H209" s="184" t="str">
        <f t="shared" si="15"/>
        <v/>
      </c>
      <c r="R209">
        <v>0</v>
      </c>
      <c r="S209" t="s">
        <v>201</v>
      </c>
      <c r="T209" s="221">
        <v>45505.313194444447</v>
      </c>
    </row>
    <row r="210" spans="1:20" x14ac:dyDescent="0.35">
      <c r="A210" t="s">
        <v>90</v>
      </c>
      <c r="B210" t="s">
        <v>91</v>
      </c>
      <c r="C210" t="s">
        <v>92</v>
      </c>
      <c r="D210" s="29">
        <v>45861</v>
      </c>
      <c r="E210" s="184" t="str">
        <f t="shared" si="12"/>
        <v/>
      </c>
      <c r="F210" s="184" t="str">
        <f t="shared" si="13"/>
        <v/>
      </c>
      <c r="G210" s="184" t="str">
        <f t="shared" si="14"/>
        <v/>
      </c>
      <c r="H210" s="184" t="str">
        <f t="shared" si="15"/>
        <v/>
      </c>
      <c r="R210">
        <v>0</v>
      </c>
      <c r="S210" t="s">
        <v>201</v>
      </c>
      <c r="T210" s="221">
        <v>45505.313194444447</v>
      </c>
    </row>
    <row r="211" spans="1:20" x14ac:dyDescent="0.35">
      <c r="A211" t="s">
        <v>90</v>
      </c>
      <c r="B211" t="s">
        <v>91</v>
      </c>
      <c r="C211" t="s">
        <v>92</v>
      </c>
      <c r="D211" s="29">
        <v>45862</v>
      </c>
      <c r="E211" s="184" t="str">
        <f t="shared" si="12"/>
        <v/>
      </c>
      <c r="F211" s="184" t="str">
        <f t="shared" si="13"/>
        <v/>
      </c>
      <c r="G211" s="184" t="str">
        <f t="shared" si="14"/>
        <v/>
      </c>
      <c r="H211" s="184" t="str">
        <f t="shared" si="15"/>
        <v/>
      </c>
      <c r="R211">
        <v>0</v>
      </c>
      <c r="S211" t="s">
        <v>201</v>
      </c>
      <c r="T211" s="221">
        <v>45505.313194444447</v>
      </c>
    </row>
    <row r="212" spans="1:20" x14ac:dyDescent="0.35">
      <c r="A212" t="s">
        <v>90</v>
      </c>
      <c r="B212" t="s">
        <v>91</v>
      </c>
      <c r="C212" t="s">
        <v>92</v>
      </c>
      <c r="D212" s="29">
        <v>45863</v>
      </c>
      <c r="E212" s="184" t="str">
        <f t="shared" si="12"/>
        <v/>
      </c>
      <c r="F212" s="184" t="str">
        <f t="shared" si="13"/>
        <v/>
      </c>
      <c r="G212" s="184" t="str">
        <f t="shared" si="14"/>
        <v/>
      </c>
      <c r="H212" s="184" t="str">
        <f t="shared" si="15"/>
        <v/>
      </c>
      <c r="R212">
        <v>0</v>
      </c>
      <c r="S212" t="s">
        <v>201</v>
      </c>
      <c r="T212" s="221">
        <v>45505.313194444447</v>
      </c>
    </row>
    <row r="213" spans="1:20" x14ac:dyDescent="0.35">
      <c r="A213" t="s">
        <v>90</v>
      </c>
      <c r="B213" t="s">
        <v>91</v>
      </c>
      <c r="C213" t="s">
        <v>92</v>
      </c>
      <c r="D213" s="29">
        <v>45864</v>
      </c>
      <c r="E213" s="184" t="str">
        <f t="shared" si="12"/>
        <v/>
      </c>
      <c r="F213" s="184" t="str">
        <f t="shared" si="13"/>
        <v/>
      </c>
      <c r="G213" s="184" t="str">
        <f t="shared" si="14"/>
        <v/>
      </c>
      <c r="H213" s="184" t="str">
        <f t="shared" si="15"/>
        <v/>
      </c>
      <c r="R213">
        <v>0</v>
      </c>
      <c r="S213" t="s">
        <v>201</v>
      </c>
      <c r="T213" s="221">
        <v>45505.313194444447</v>
      </c>
    </row>
    <row r="214" spans="1:20" x14ac:dyDescent="0.35">
      <c r="A214" t="s">
        <v>90</v>
      </c>
      <c r="B214" t="s">
        <v>91</v>
      </c>
      <c r="C214" t="s">
        <v>92</v>
      </c>
      <c r="D214" s="29">
        <v>45865</v>
      </c>
      <c r="E214" s="184" t="str">
        <f t="shared" si="12"/>
        <v/>
      </c>
      <c r="F214" s="184" t="str">
        <f t="shared" si="13"/>
        <v/>
      </c>
      <c r="G214" s="184" t="str">
        <f t="shared" si="14"/>
        <v/>
      </c>
      <c r="H214" s="184" t="str">
        <f t="shared" si="15"/>
        <v/>
      </c>
      <c r="R214">
        <v>0</v>
      </c>
      <c r="S214" t="s">
        <v>201</v>
      </c>
      <c r="T214" s="221">
        <v>45505.313194444447</v>
      </c>
    </row>
    <row r="215" spans="1:20" x14ac:dyDescent="0.35">
      <c r="A215" t="s">
        <v>90</v>
      </c>
      <c r="B215" t="s">
        <v>91</v>
      </c>
      <c r="C215" t="s">
        <v>92</v>
      </c>
      <c r="D215" s="29">
        <v>45866</v>
      </c>
      <c r="E215" s="184" t="str">
        <f t="shared" si="12"/>
        <v/>
      </c>
      <c r="F215" s="184" t="str">
        <f t="shared" si="13"/>
        <v/>
      </c>
      <c r="G215" s="184" t="str">
        <f t="shared" si="14"/>
        <v/>
      </c>
      <c r="H215" s="184" t="str">
        <f t="shared" si="15"/>
        <v/>
      </c>
      <c r="R215">
        <v>0</v>
      </c>
      <c r="S215" t="s">
        <v>201</v>
      </c>
      <c r="T215" s="221">
        <v>45505.313194444447</v>
      </c>
    </row>
    <row r="216" spans="1:20" x14ac:dyDescent="0.35">
      <c r="A216" t="s">
        <v>90</v>
      </c>
      <c r="B216" t="s">
        <v>91</v>
      </c>
      <c r="C216" t="s">
        <v>92</v>
      </c>
      <c r="D216" s="29">
        <v>45867</v>
      </c>
      <c r="E216" s="184" t="str">
        <f t="shared" si="12"/>
        <v/>
      </c>
      <c r="F216" s="184" t="str">
        <f t="shared" si="13"/>
        <v/>
      </c>
      <c r="G216" s="184" t="str">
        <f t="shared" si="14"/>
        <v/>
      </c>
      <c r="H216" s="184" t="str">
        <f t="shared" si="15"/>
        <v/>
      </c>
      <c r="R216">
        <v>0</v>
      </c>
      <c r="S216" t="s">
        <v>201</v>
      </c>
      <c r="T216" s="221">
        <v>45505.313194444447</v>
      </c>
    </row>
    <row r="217" spans="1:20" x14ac:dyDescent="0.35">
      <c r="A217" t="s">
        <v>90</v>
      </c>
      <c r="B217" t="s">
        <v>91</v>
      </c>
      <c r="C217" t="s">
        <v>92</v>
      </c>
      <c r="D217" s="29">
        <v>45868</v>
      </c>
      <c r="E217" s="184" t="str">
        <f t="shared" si="12"/>
        <v/>
      </c>
      <c r="F217" s="184" t="str">
        <f t="shared" si="13"/>
        <v/>
      </c>
      <c r="G217" s="184" t="str">
        <f t="shared" si="14"/>
        <v/>
      </c>
      <c r="H217" s="184" t="str">
        <f t="shared" si="15"/>
        <v/>
      </c>
      <c r="R217">
        <v>0</v>
      </c>
      <c r="S217" t="s">
        <v>201</v>
      </c>
      <c r="T217" s="221">
        <v>45505.313194444447</v>
      </c>
    </row>
    <row r="218" spans="1:20" x14ac:dyDescent="0.35">
      <c r="A218" t="s">
        <v>90</v>
      </c>
      <c r="B218" t="s">
        <v>91</v>
      </c>
      <c r="C218" t="s">
        <v>92</v>
      </c>
      <c r="D218" s="29">
        <v>45869</v>
      </c>
      <c r="E218" s="184" t="str">
        <f t="shared" si="12"/>
        <v/>
      </c>
      <c r="F218" s="184" t="str">
        <f t="shared" si="13"/>
        <v/>
      </c>
      <c r="G218" s="184" t="str">
        <f t="shared" si="14"/>
        <v/>
      </c>
      <c r="H218" s="184" t="str">
        <f t="shared" si="15"/>
        <v/>
      </c>
      <c r="R218">
        <v>0</v>
      </c>
      <c r="S218" t="s">
        <v>201</v>
      </c>
      <c r="T218" s="221">
        <v>45505.313194444447</v>
      </c>
    </row>
    <row r="219" spans="1:20" x14ac:dyDescent="0.35">
      <c r="A219" t="s">
        <v>90</v>
      </c>
      <c r="B219" t="s">
        <v>91</v>
      </c>
      <c r="C219" t="s">
        <v>92</v>
      </c>
      <c r="D219" s="29">
        <v>45870</v>
      </c>
      <c r="E219" s="184" t="str">
        <f t="shared" si="12"/>
        <v/>
      </c>
      <c r="F219" s="184" t="str">
        <f t="shared" si="13"/>
        <v/>
      </c>
      <c r="G219" s="184" t="str">
        <f t="shared" si="14"/>
        <v/>
      </c>
      <c r="H219" s="184" t="str">
        <f t="shared" si="15"/>
        <v/>
      </c>
      <c r="R219">
        <v>0</v>
      </c>
      <c r="S219" t="s">
        <v>201</v>
      </c>
      <c r="T219" s="221">
        <v>45536.313194444447</v>
      </c>
    </row>
    <row r="220" spans="1:20" x14ac:dyDescent="0.35">
      <c r="A220" t="s">
        <v>90</v>
      </c>
      <c r="B220" t="s">
        <v>91</v>
      </c>
      <c r="C220" t="s">
        <v>92</v>
      </c>
      <c r="D220" s="29">
        <v>45871</v>
      </c>
      <c r="E220" s="184" t="str">
        <f t="shared" si="12"/>
        <v/>
      </c>
      <c r="F220" s="184" t="str">
        <f t="shared" si="13"/>
        <v/>
      </c>
      <c r="G220" s="184" t="str">
        <f t="shared" si="14"/>
        <v/>
      </c>
      <c r="H220" s="184" t="str">
        <f t="shared" si="15"/>
        <v/>
      </c>
      <c r="R220">
        <v>0</v>
      </c>
      <c r="S220" t="s">
        <v>201</v>
      </c>
      <c r="T220" s="221">
        <v>45536.313194444447</v>
      </c>
    </row>
    <row r="221" spans="1:20" x14ac:dyDescent="0.35">
      <c r="A221" t="s">
        <v>90</v>
      </c>
      <c r="B221" t="s">
        <v>91</v>
      </c>
      <c r="C221" t="s">
        <v>92</v>
      </c>
      <c r="D221" s="29">
        <v>45872</v>
      </c>
      <c r="E221" s="184" t="str">
        <f t="shared" si="12"/>
        <v/>
      </c>
      <c r="F221" s="184" t="str">
        <f t="shared" si="13"/>
        <v/>
      </c>
      <c r="G221" s="184" t="str">
        <f t="shared" si="14"/>
        <v/>
      </c>
      <c r="H221" s="184" t="str">
        <f t="shared" si="15"/>
        <v/>
      </c>
      <c r="R221">
        <v>0</v>
      </c>
      <c r="S221" t="s">
        <v>201</v>
      </c>
      <c r="T221" s="221">
        <v>45536.313194444447</v>
      </c>
    </row>
    <row r="222" spans="1:20" x14ac:dyDescent="0.35">
      <c r="A222" t="s">
        <v>90</v>
      </c>
      <c r="B222" t="s">
        <v>91</v>
      </c>
      <c r="C222" t="s">
        <v>92</v>
      </c>
      <c r="D222" s="29">
        <v>45873</v>
      </c>
      <c r="E222" s="184" t="str">
        <f t="shared" si="12"/>
        <v/>
      </c>
      <c r="F222" s="184" t="str">
        <f t="shared" si="13"/>
        <v/>
      </c>
      <c r="G222" s="184" t="str">
        <f t="shared" si="14"/>
        <v/>
      </c>
      <c r="H222" s="184" t="str">
        <f t="shared" si="15"/>
        <v/>
      </c>
      <c r="R222">
        <v>0</v>
      </c>
      <c r="S222" t="s">
        <v>201</v>
      </c>
      <c r="T222" s="221">
        <v>45536.313194444447</v>
      </c>
    </row>
    <row r="223" spans="1:20" x14ac:dyDescent="0.35">
      <c r="A223" t="s">
        <v>90</v>
      </c>
      <c r="B223" t="s">
        <v>91</v>
      </c>
      <c r="C223" t="s">
        <v>92</v>
      </c>
      <c r="D223" s="29">
        <v>45874</v>
      </c>
      <c r="E223" s="184" t="str">
        <f t="shared" si="12"/>
        <v/>
      </c>
      <c r="F223" s="184" t="str">
        <f t="shared" si="13"/>
        <v/>
      </c>
      <c r="G223" s="184" t="str">
        <f t="shared" si="14"/>
        <v/>
      </c>
      <c r="H223" s="184" t="str">
        <f t="shared" si="15"/>
        <v/>
      </c>
      <c r="R223">
        <v>0</v>
      </c>
      <c r="S223" t="s">
        <v>201</v>
      </c>
      <c r="T223" s="221">
        <v>45536.313194444447</v>
      </c>
    </row>
    <row r="224" spans="1:20" x14ac:dyDescent="0.35">
      <c r="A224" t="s">
        <v>90</v>
      </c>
      <c r="B224" t="s">
        <v>91</v>
      </c>
      <c r="C224" t="s">
        <v>92</v>
      </c>
      <c r="D224" s="29">
        <v>45875</v>
      </c>
      <c r="E224" s="184" t="str">
        <f t="shared" si="12"/>
        <v/>
      </c>
      <c r="F224" s="184" t="str">
        <f t="shared" si="13"/>
        <v/>
      </c>
      <c r="G224" s="184" t="str">
        <f t="shared" si="14"/>
        <v/>
      </c>
      <c r="H224" s="184" t="str">
        <f t="shared" si="15"/>
        <v/>
      </c>
      <c r="R224">
        <v>0</v>
      </c>
      <c r="S224" t="s">
        <v>201</v>
      </c>
      <c r="T224" s="221">
        <v>45536.313194444447</v>
      </c>
    </row>
    <row r="225" spans="1:20" x14ac:dyDescent="0.35">
      <c r="A225" t="s">
        <v>90</v>
      </c>
      <c r="B225" t="s">
        <v>91</v>
      </c>
      <c r="C225" t="s">
        <v>92</v>
      </c>
      <c r="D225" s="29">
        <v>45876</v>
      </c>
      <c r="E225" s="184" t="str">
        <f t="shared" si="12"/>
        <v/>
      </c>
      <c r="F225" s="184" t="str">
        <f t="shared" si="13"/>
        <v/>
      </c>
      <c r="G225" s="184" t="str">
        <f t="shared" si="14"/>
        <v/>
      </c>
      <c r="H225" s="184" t="str">
        <f t="shared" si="15"/>
        <v/>
      </c>
      <c r="R225">
        <v>0</v>
      </c>
      <c r="S225" t="s">
        <v>201</v>
      </c>
      <c r="T225" s="221">
        <v>45536.313194444447</v>
      </c>
    </row>
    <row r="226" spans="1:20" x14ac:dyDescent="0.35">
      <c r="A226" t="s">
        <v>90</v>
      </c>
      <c r="B226" t="s">
        <v>91</v>
      </c>
      <c r="C226" t="s">
        <v>92</v>
      </c>
      <c r="D226" s="29">
        <v>45877</v>
      </c>
      <c r="E226" s="184" t="str">
        <f t="shared" si="12"/>
        <v/>
      </c>
      <c r="F226" s="184" t="str">
        <f t="shared" si="13"/>
        <v/>
      </c>
      <c r="G226" s="184" t="str">
        <f t="shared" si="14"/>
        <v/>
      </c>
      <c r="H226" s="184" t="str">
        <f t="shared" si="15"/>
        <v/>
      </c>
      <c r="R226">
        <v>0</v>
      </c>
      <c r="S226" t="s">
        <v>201</v>
      </c>
      <c r="T226" s="221">
        <v>45536.313194444447</v>
      </c>
    </row>
    <row r="227" spans="1:20" x14ac:dyDescent="0.35">
      <c r="A227" t="s">
        <v>90</v>
      </c>
      <c r="B227" t="s">
        <v>91</v>
      </c>
      <c r="C227" t="s">
        <v>92</v>
      </c>
      <c r="D227" s="29">
        <v>45878</v>
      </c>
      <c r="E227" s="184" t="str">
        <f t="shared" si="12"/>
        <v/>
      </c>
      <c r="F227" s="184" t="str">
        <f t="shared" si="13"/>
        <v/>
      </c>
      <c r="G227" s="184" t="str">
        <f t="shared" si="14"/>
        <v/>
      </c>
      <c r="H227" s="184" t="str">
        <f t="shared" si="15"/>
        <v/>
      </c>
      <c r="R227">
        <v>0</v>
      </c>
      <c r="S227" t="s">
        <v>201</v>
      </c>
      <c r="T227" s="221">
        <v>45536.313194444447</v>
      </c>
    </row>
    <row r="228" spans="1:20" x14ac:dyDescent="0.35">
      <c r="A228" t="s">
        <v>90</v>
      </c>
      <c r="B228" t="s">
        <v>91</v>
      </c>
      <c r="C228" t="s">
        <v>92</v>
      </c>
      <c r="D228" s="29">
        <v>45879</v>
      </c>
      <c r="E228" s="184" t="str">
        <f t="shared" si="12"/>
        <v/>
      </c>
      <c r="F228" s="184" t="str">
        <f t="shared" si="13"/>
        <v/>
      </c>
      <c r="G228" s="184" t="str">
        <f t="shared" si="14"/>
        <v/>
      </c>
      <c r="H228" s="184" t="str">
        <f t="shared" si="15"/>
        <v/>
      </c>
      <c r="R228">
        <v>0</v>
      </c>
      <c r="S228" t="s">
        <v>201</v>
      </c>
      <c r="T228" s="221">
        <v>45536.313194444447</v>
      </c>
    </row>
    <row r="229" spans="1:20" x14ac:dyDescent="0.35">
      <c r="A229" t="s">
        <v>90</v>
      </c>
      <c r="B229" t="s">
        <v>91</v>
      </c>
      <c r="C229" t="s">
        <v>92</v>
      </c>
      <c r="D229" s="29">
        <v>45880</v>
      </c>
      <c r="E229" s="184" t="str">
        <f t="shared" si="12"/>
        <v/>
      </c>
      <c r="F229" s="184" t="str">
        <f t="shared" si="13"/>
        <v/>
      </c>
      <c r="G229" s="184" t="str">
        <f t="shared" si="14"/>
        <v/>
      </c>
      <c r="H229" s="184" t="str">
        <f t="shared" si="15"/>
        <v/>
      </c>
      <c r="R229">
        <v>0</v>
      </c>
      <c r="S229" t="s">
        <v>201</v>
      </c>
      <c r="T229" s="221">
        <v>45536.313194444447</v>
      </c>
    </row>
    <row r="230" spans="1:20" x14ac:dyDescent="0.35">
      <c r="A230" t="s">
        <v>90</v>
      </c>
      <c r="B230" t="s">
        <v>91</v>
      </c>
      <c r="C230" t="s">
        <v>92</v>
      </c>
      <c r="D230" s="29">
        <v>45881</v>
      </c>
      <c r="E230" s="184" t="str">
        <f t="shared" si="12"/>
        <v/>
      </c>
      <c r="F230" s="184" t="str">
        <f t="shared" si="13"/>
        <v/>
      </c>
      <c r="G230" s="184" t="str">
        <f t="shared" si="14"/>
        <v/>
      </c>
      <c r="H230" s="184" t="str">
        <f t="shared" si="15"/>
        <v/>
      </c>
      <c r="R230">
        <v>0</v>
      </c>
      <c r="S230" t="s">
        <v>201</v>
      </c>
      <c r="T230" s="221">
        <v>45536.313194444447</v>
      </c>
    </row>
    <row r="231" spans="1:20" x14ac:dyDescent="0.35">
      <c r="A231" t="s">
        <v>90</v>
      </c>
      <c r="B231" t="s">
        <v>91</v>
      </c>
      <c r="C231" t="s">
        <v>92</v>
      </c>
      <c r="D231" s="29">
        <v>45882</v>
      </c>
      <c r="E231" s="184" t="str">
        <f t="shared" si="12"/>
        <v/>
      </c>
      <c r="F231" s="184" t="str">
        <f t="shared" si="13"/>
        <v/>
      </c>
      <c r="G231" s="184" t="str">
        <f t="shared" si="14"/>
        <v/>
      </c>
      <c r="H231" s="184" t="str">
        <f t="shared" si="15"/>
        <v/>
      </c>
      <c r="R231">
        <v>0</v>
      </c>
      <c r="S231" t="s">
        <v>201</v>
      </c>
      <c r="T231" s="221">
        <v>45536.313194444447</v>
      </c>
    </row>
    <row r="232" spans="1:20" x14ac:dyDescent="0.35">
      <c r="A232" t="s">
        <v>90</v>
      </c>
      <c r="B232" t="s">
        <v>91</v>
      </c>
      <c r="C232" t="s">
        <v>92</v>
      </c>
      <c r="D232" s="29">
        <v>45883</v>
      </c>
      <c r="E232" s="184" t="str">
        <f t="shared" si="12"/>
        <v/>
      </c>
      <c r="F232" s="184" t="str">
        <f t="shared" si="13"/>
        <v/>
      </c>
      <c r="G232" s="184" t="str">
        <f t="shared" si="14"/>
        <v/>
      </c>
      <c r="H232" s="184" t="str">
        <f t="shared" si="15"/>
        <v/>
      </c>
      <c r="R232">
        <v>0</v>
      </c>
      <c r="S232" t="s">
        <v>201</v>
      </c>
      <c r="T232" s="221">
        <v>45536.313194444447</v>
      </c>
    </row>
    <row r="233" spans="1:20" x14ac:dyDescent="0.35">
      <c r="A233" t="s">
        <v>90</v>
      </c>
      <c r="B233" t="s">
        <v>91</v>
      </c>
      <c r="C233" t="s">
        <v>92</v>
      </c>
      <c r="D233" s="29">
        <v>45884</v>
      </c>
      <c r="E233" s="184" t="str">
        <f t="shared" si="12"/>
        <v/>
      </c>
      <c r="F233" s="184" t="str">
        <f t="shared" si="13"/>
        <v/>
      </c>
      <c r="G233" s="184" t="str">
        <f t="shared" si="14"/>
        <v/>
      </c>
      <c r="H233" s="184" t="str">
        <f t="shared" si="15"/>
        <v/>
      </c>
      <c r="R233">
        <v>0</v>
      </c>
      <c r="S233" t="s">
        <v>201</v>
      </c>
      <c r="T233" s="221">
        <v>45536.313194444447</v>
      </c>
    </row>
    <row r="234" spans="1:20" x14ac:dyDescent="0.35">
      <c r="A234" t="s">
        <v>90</v>
      </c>
      <c r="B234" t="s">
        <v>91</v>
      </c>
      <c r="C234" t="s">
        <v>92</v>
      </c>
      <c r="D234" s="29">
        <v>45885</v>
      </c>
      <c r="E234" s="184" t="str">
        <f t="shared" si="12"/>
        <v/>
      </c>
      <c r="F234" s="184" t="str">
        <f t="shared" si="13"/>
        <v/>
      </c>
      <c r="G234" s="184" t="str">
        <f t="shared" si="14"/>
        <v/>
      </c>
      <c r="H234" s="184" t="str">
        <f t="shared" si="15"/>
        <v/>
      </c>
      <c r="R234">
        <v>0</v>
      </c>
      <c r="S234" t="s">
        <v>201</v>
      </c>
      <c r="T234" s="221">
        <v>45536.313194444447</v>
      </c>
    </row>
    <row r="235" spans="1:20" x14ac:dyDescent="0.35">
      <c r="A235" t="s">
        <v>90</v>
      </c>
      <c r="B235" t="s">
        <v>91</v>
      </c>
      <c r="C235" t="s">
        <v>92</v>
      </c>
      <c r="D235" s="29">
        <v>45886</v>
      </c>
      <c r="E235" s="184" t="str">
        <f t="shared" si="12"/>
        <v/>
      </c>
      <c r="F235" s="184" t="str">
        <f t="shared" si="13"/>
        <v/>
      </c>
      <c r="G235" s="184" t="str">
        <f t="shared" si="14"/>
        <v/>
      </c>
      <c r="H235" s="184" t="str">
        <f t="shared" si="15"/>
        <v/>
      </c>
      <c r="R235">
        <v>0</v>
      </c>
      <c r="S235" t="s">
        <v>201</v>
      </c>
      <c r="T235" s="221">
        <v>45536.313194444447</v>
      </c>
    </row>
    <row r="236" spans="1:20" x14ac:dyDescent="0.35">
      <c r="A236" t="s">
        <v>90</v>
      </c>
      <c r="B236" t="s">
        <v>91</v>
      </c>
      <c r="C236" t="s">
        <v>92</v>
      </c>
      <c r="D236" s="29">
        <v>45887</v>
      </c>
      <c r="E236" s="184" t="str">
        <f t="shared" si="12"/>
        <v/>
      </c>
      <c r="F236" s="184" t="str">
        <f t="shared" si="13"/>
        <v/>
      </c>
      <c r="G236" s="184" t="str">
        <f t="shared" si="14"/>
        <v/>
      </c>
      <c r="H236" s="184" t="str">
        <f t="shared" si="15"/>
        <v/>
      </c>
      <c r="R236">
        <v>0</v>
      </c>
      <c r="S236" t="s">
        <v>201</v>
      </c>
      <c r="T236" s="221">
        <v>45536.313194444447</v>
      </c>
    </row>
    <row r="237" spans="1:20" x14ac:dyDescent="0.35">
      <c r="A237" t="s">
        <v>90</v>
      </c>
      <c r="B237" t="s">
        <v>91</v>
      </c>
      <c r="C237" t="s">
        <v>92</v>
      </c>
      <c r="D237" s="29">
        <v>45888</v>
      </c>
      <c r="E237" s="184" t="str">
        <f t="shared" si="12"/>
        <v/>
      </c>
      <c r="F237" s="184" t="str">
        <f t="shared" si="13"/>
        <v/>
      </c>
      <c r="G237" s="184" t="str">
        <f t="shared" si="14"/>
        <v/>
      </c>
      <c r="H237" s="184" t="str">
        <f t="shared" si="15"/>
        <v/>
      </c>
      <c r="R237">
        <v>0</v>
      </c>
      <c r="S237" t="s">
        <v>201</v>
      </c>
      <c r="T237" s="221">
        <v>45536.313194444447</v>
      </c>
    </row>
    <row r="238" spans="1:20" x14ac:dyDescent="0.35">
      <c r="A238" t="s">
        <v>90</v>
      </c>
      <c r="B238" t="s">
        <v>91</v>
      </c>
      <c r="C238" t="s">
        <v>92</v>
      </c>
      <c r="D238" s="29">
        <v>45889</v>
      </c>
      <c r="E238" s="184" t="str">
        <f t="shared" si="12"/>
        <v/>
      </c>
      <c r="F238" s="184" t="str">
        <f t="shared" si="13"/>
        <v/>
      </c>
      <c r="G238" s="184" t="str">
        <f t="shared" si="14"/>
        <v/>
      </c>
      <c r="H238" s="184" t="str">
        <f t="shared" si="15"/>
        <v/>
      </c>
      <c r="R238">
        <v>0</v>
      </c>
      <c r="S238" t="s">
        <v>201</v>
      </c>
      <c r="T238" s="221">
        <v>45536.313194444447</v>
      </c>
    </row>
    <row r="239" spans="1:20" x14ac:dyDescent="0.35">
      <c r="A239" t="s">
        <v>90</v>
      </c>
      <c r="B239" t="s">
        <v>91</v>
      </c>
      <c r="C239" t="s">
        <v>92</v>
      </c>
      <c r="D239" s="29">
        <v>45890</v>
      </c>
      <c r="E239" s="184" t="str">
        <f t="shared" si="12"/>
        <v/>
      </c>
      <c r="F239" s="184" t="str">
        <f t="shared" si="13"/>
        <v/>
      </c>
      <c r="G239" s="184" t="str">
        <f t="shared" si="14"/>
        <v/>
      </c>
      <c r="H239" s="184" t="str">
        <f t="shared" si="15"/>
        <v/>
      </c>
      <c r="R239">
        <v>0</v>
      </c>
      <c r="S239" t="s">
        <v>201</v>
      </c>
      <c r="T239" s="221">
        <v>45536.313194444447</v>
      </c>
    </row>
    <row r="240" spans="1:20" x14ac:dyDescent="0.35">
      <c r="A240" t="s">
        <v>90</v>
      </c>
      <c r="B240" t="s">
        <v>91</v>
      </c>
      <c r="C240" t="s">
        <v>92</v>
      </c>
      <c r="D240" s="29">
        <v>45891</v>
      </c>
      <c r="E240" s="184" t="str">
        <f t="shared" si="12"/>
        <v/>
      </c>
      <c r="F240" s="184" t="str">
        <f t="shared" si="13"/>
        <v/>
      </c>
      <c r="G240" s="184" t="str">
        <f t="shared" si="14"/>
        <v/>
      </c>
      <c r="H240" s="184" t="str">
        <f t="shared" si="15"/>
        <v/>
      </c>
      <c r="R240">
        <v>0</v>
      </c>
      <c r="S240" t="s">
        <v>201</v>
      </c>
      <c r="T240" s="221">
        <v>45536.313194444447</v>
      </c>
    </row>
    <row r="241" spans="1:20" x14ac:dyDescent="0.35">
      <c r="A241" t="s">
        <v>90</v>
      </c>
      <c r="B241" t="s">
        <v>91</v>
      </c>
      <c r="C241" t="s">
        <v>92</v>
      </c>
      <c r="D241" s="29">
        <v>45892</v>
      </c>
      <c r="E241" s="184" t="str">
        <f t="shared" si="12"/>
        <v/>
      </c>
      <c r="F241" s="184" t="str">
        <f t="shared" si="13"/>
        <v/>
      </c>
      <c r="G241" s="184" t="str">
        <f t="shared" si="14"/>
        <v/>
      </c>
      <c r="H241" s="184" t="str">
        <f t="shared" si="15"/>
        <v/>
      </c>
      <c r="R241">
        <v>0</v>
      </c>
      <c r="S241" t="s">
        <v>201</v>
      </c>
      <c r="T241" s="221">
        <v>45536.313194444447</v>
      </c>
    </row>
    <row r="242" spans="1:20" x14ac:dyDescent="0.35">
      <c r="A242" t="s">
        <v>90</v>
      </c>
      <c r="B242" t="s">
        <v>91</v>
      </c>
      <c r="C242" t="s">
        <v>92</v>
      </c>
      <c r="D242" s="29">
        <v>45893</v>
      </c>
      <c r="E242" s="184" t="str">
        <f t="shared" si="12"/>
        <v/>
      </c>
      <c r="F242" s="184" t="str">
        <f t="shared" si="13"/>
        <v/>
      </c>
      <c r="G242" s="184" t="str">
        <f t="shared" si="14"/>
        <v/>
      </c>
      <c r="H242" s="184" t="str">
        <f t="shared" si="15"/>
        <v/>
      </c>
      <c r="R242">
        <v>0</v>
      </c>
      <c r="S242" t="s">
        <v>201</v>
      </c>
      <c r="T242" s="221">
        <v>45536.313194444447</v>
      </c>
    </row>
    <row r="243" spans="1:20" x14ac:dyDescent="0.35">
      <c r="A243" t="s">
        <v>90</v>
      </c>
      <c r="B243" t="s">
        <v>91</v>
      </c>
      <c r="C243" t="s">
        <v>92</v>
      </c>
      <c r="D243" s="29">
        <v>45894</v>
      </c>
      <c r="E243" s="184" t="str">
        <f t="shared" si="12"/>
        <v/>
      </c>
      <c r="F243" s="184" t="str">
        <f t="shared" si="13"/>
        <v/>
      </c>
      <c r="G243" s="184" t="str">
        <f t="shared" si="14"/>
        <v/>
      </c>
      <c r="H243" s="184" t="str">
        <f t="shared" si="15"/>
        <v/>
      </c>
      <c r="R243">
        <v>0</v>
      </c>
      <c r="S243" t="s">
        <v>201</v>
      </c>
      <c r="T243" s="221">
        <v>45536.313194444447</v>
      </c>
    </row>
    <row r="244" spans="1:20" x14ac:dyDescent="0.35">
      <c r="A244" t="s">
        <v>90</v>
      </c>
      <c r="B244" t="s">
        <v>91</v>
      </c>
      <c r="C244" t="s">
        <v>92</v>
      </c>
      <c r="D244" s="29">
        <v>45895</v>
      </c>
      <c r="E244" s="184" t="str">
        <f t="shared" si="12"/>
        <v/>
      </c>
      <c r="F244" s="184" t="str">
        <f t="shared" si="13"/>
        <v/>
      </c>
      <c r="G244" s="184" t="str">
        <f t="shared" si="14"/>
        <v/>
      </c>
      <c r="H244" s="184" t="str">
        <f t="shared" si="15"/>
        <v/>
      </c>
      <c r="R244">
        <v>0</v>
      </c>
      <c r="S244" t="s">
        <v>201</v>
      </c>
      <c r="T244" s="221">
        <v>45536.313194444447</v>
      </c>
    </row>
    <row r="245" spans="1:20" x14ac:dyDescent="0.35">
      <c r="A245" t="s">
        <v>90</v>
      </c>
      <c r="B245" t="s">
        <v>91</v>
      </c>
      <c r="C245" t="s">
        <v>92</v>
      </c>
      <c r="D245" s="29">
        <v>45896</v>
      </c>
      <c r="E245" s="184" t="str">
        <f t="shared" si="12"/>
        <v/>
      </c>
      <c r="F245" s="184" t="str">
        <f t="shared" si="13"/>
        <v/>
      </c>
      <c r="G245" s="184" t="str">
        <f t="shared" si="14"/>
        <v/>
      </c>
      <c r="H245" s="184" t="str">
        <f t="shared" si="15"/>
        <v/>
      </c>
      <c r="R245">
        <v>0</v>
      </c>
      <c r="S245" t="s">
        <v>201</v>
      </c>
      <c r="T245" s="221">
        <v>45536.313194444447</v>
      </c>
    </row>
    <row r="246" spans="1:20" x14ac:dyDescent="0.35">
      <c r="A246" t="s">
        <v>90</v>
      </c>
      <c r="B246" t="s">
        <v>91</v>
      </c>
      <c r="C246" t="s">
        <v>92</v>
      </c>
      <c r="D246" s="29">
        <v>45897</v>
      </c>
      <c r="E246" s="184" t="str">
        <f t="shared" si="12"/>
        <v/>
      </c>
      <c r="F246" s="184" t="str">
        <f t="shared" si="13"/>
        <v/>
      </c>
      <c r="G246" s="184" t="str">
        <f t="shared" si="14"/>
        <v/>
      </c>
      <c r="H246" s="184" t="str">
        <f t="shared" si="15"/>
        <v/>
      </c>
      <c r="R246">
        <v>0</v>
      </c>
      <c r="S246" t="s">
        <v>201</v>
      </c>
      <c r="T246" s="221">
        <v>45536.313194444447</v>
      </c>
    </row>
    <row r="247" spans="1:20" x14ac:dyDescent="0.35">
      <c r="A247" t="s">
        <v>90</v>
      </c>
      <c r="B247" t="s">
        <v>91</v>
      </c>
      <c r="C247" t="s">
        <v>92</v>
      </c>
      <c r="D247" s="29">
        <v>45898</v>
      </c>
      <c r="E247" s="184" t="str">
        <f t="shared" si="12"/>
        <v/>
      </c>
      <c r="F247" s="184" t="str">
        <f t="shared" si="13"/>
        <v/>
      </c>
      <c r="G247" s="184" t="str">
        <f t="shared" si="14"/>
        <v/>
      </c>
      <c r="H247" s="184" t="str">
        <f t="shared" si="15"/>
        <v/>
      </c>
      <c r="R247">
        <v>0</v>
      </c>
      <c r="S247" t="s">
        <v>201</v>
      </c>
      <c r="T247" s="221">
        <v>45536.313194444447</v>
      </c>
    </row>
    <row r="248" spans="1:20" x14ac:dyDescent="0.35">
      <c r="A248" t="s">
        <v>90</v>
      </c>
      <c r="B248" t="s">
        <v>91</v>
      </c>
      <c r="C248" t="s">
        <v>92</v>
      </c>
      <c r="D248" s="29">
        <v>45899</v>
      </c>
      <c r="E248" s="184" t="str">
        <f t="shared" si="12"/>
        <v/>
      </c>
      <c r="F248" s="184" t="str">
        <f t="shared" si="13"/>
        <v/>
      </c>
      <c r="G248" s="184" t="str">
        <f t="shared" si="14"/>
        <v/>
      </c>
      <c r="H248" s="184" t="str">
        <f t="shared" si="15"/>
        <v/>
      </c>
      <c r="R248">
        <v>0</v>
      </c>
      <c r="S248" t="s">
        <v>201</v>
      </c>
      <c r="T248" s="221">
        <v>45536.313194444447</v>
      </c>
    </row>
    <row r="249" spans="1:20" x14ac:dyDescent="0.35">
      <c r="A249" t="s">
        <v>90</v>
      </c>
      <c r="B249" t="s">
        <v>91</v>
      </c>
      <c r="C249" t="s">
        <v>92</v>
      </c>
      <c r="D249" s="29">
        <v>45900</v>
      </c>
      <c r="E249" s="184" t="str">
        <f t="shared" si="12"/>
        <v/>
      </c>
      <c r="F249" s="184" t="str">
        <f t="shared" si="13"/>
        <v/>
      </c>
      <c r="G249" s="184" t="str">
        <f t="shared" si="14"/>
        <v/>
      </c>
      <c r="H249" s="184" t="str">
        <f t="shared" si="15"/>
        <v/>
      </c>
      <c r="R249">
        <v>0</v>
      </c>
      <c r="S249" t="s">
        <v>201</v>
      </c>
      <c r="T249" s="221">
        <v>45536.313194444447</v>
      </c>
    </row>
    <row r="250" spans="1:20" x14ac:dyDescent="0.35">
      <c r="A250" t="s">
        <v>90</v>
      </c>
      <c r="B250" t="s">
        <v>91</v>
      </c>
      <c r="C250" t="s">
        <v>92</v>
      </c>
      <c r="D250" s="29">
        <v>45901</v>
      </c>
      <c r="E250" s="184" t="str">
        <f t="shared" si="12"/>
        <v/>
      </c>
      <c r="F250" s="184" t="str">
        <f t="shared" si="13"/>
        <v/>
      </c>
      <c r="G250" s="184" t="str">
        <f t="shared" si="14"/>
        <v/>
      </c>
      <c r="H250" s="184" t="str">
        <f t="shared" si="15"/>
        <v/>
      </c>
      <c r="R250">
        <v>0</v>
      </c>
      <c r="S250" t="s">
        <v>201</v>
      </c>
      <c r="T250" s="221">
        <v>45566.313194444447</v>
      </c>
    </row>
    <row r="251" spans="1:20" x14ac:dyDescent="0.35">
      <c r="A251" t="s">
        <v>90</v>
      </c>
      <c r="B251" t="s">
        <v>91</v>
      </c>
      <c r="C251" t="s">
        <v>92</v>
      </c>
      <c r="D251" s="29">
        <v>45902</v>
      </c>
      <c r="E251" s="184" t="str">
        <f t="shared" si="12"/>
        <v/>
      </c>
      <c r="F251" s="184" t="str">
        <f t="shared" si="13"/>
        <v/>
      </c>
      <c r="G251" s="184" t="str">
        <f t="shared" si="14"/>
        <v/>
      </c>
      <c r="H251" s="184" t="str">
        <f t="shared" si="15"/>
        <v/>
      </c>
      <c r="R251">
        <v>0</v>
      </c>
      <c r="S251" t="s">
        <v>201</v>
      </c>
      <c r="T251" s="221">
        <v>45566.313194444447</v>
      </c>
    </row>
    <row r="252" spans="1:20" x14ac:dyDescent="0.35">
      <c r="A252" t="s">
        <v>90</v>
      </c>
      <c r="B252" t="s">
        <v>91</v>
      </c>
      <c r="C252" t="s">
        <v>92</v>
      </c>
      <c r="D252" s="29">
        <v>45903</v>
      </c>
      <c r="E252" s="184" t="str">
        <f t="shared" si="12"/>
        <v/>
      </c>
      <c r="F252" s="184" t="str">
        <f t="shared" si="13"/>
        <v/>
      </c>
      <c r="G252" s="184" t="str">
        <f t="shared" si="14"/>
        <v/>
      </c>
      <c r="H252" s="184" t="str">
        <f t="shared" si="15"/>
        <v/>
      </c>
      <c r="R252">
        <v>0</v>
      </c>
      <c r="S252" t="s">
        <v>201</v>
      </c>
      <c r="T252" s="221">
        <v>45566.3125</v>
      </c>
    </row>
    <row r="253" spans="1:20" x14ac:dyDescent="0.35">
      <c r="A253" t="s">
        <v>90</v>
      </c>
      <c r="B253" t="s">
        <v>91</v>
      </c>
      <c r="C253" t="s">
        <v>92</v>
      </c>
      <c r="D253" s="29">
        <v>45904</v>
      </c>
      <c r="E253" s="184" t="str">
        <f t="shared" si="12"/>
        <v/>
      </c>
      <c r="F253" s="184" t="str">
        <f t="shared" si="13"/>
        <v/>
      </c>
      <c r="G253" s="184" t="str">
        <f t="shared" si="14"/>
        <v/>
      </c>
      <c r="H253" s="184" t="str">
        <f t="shared" si="15"/>
        <v/>
      </c>
      <c r="R253">
        <v>0</v>
      </c>
      <c r="S253" t="s">
        <v>201</v>
      </c>
      <c r="T253" s="221">
        <v>45566.313194444447</v>
      </c>
    </row>
    <row r="254" spans="1:20" x14ac:dyDescent="0.35">
      <c r="A254" t="s">
        <v>90</v>
      </c>
      <c r="B254" t="s">
        <v>91</v>
      </c>
      <c r="C254" t="s">
        <v>92</v>
      </c>
      <c r="D254" s="29">
        <v>45905</v>
      </c>
      <c r="E254" s="184" t="str">
        <f t="shared" si="12"/>
        <v/>
      </c>
      <c r="F254" s="184" t="str">
        <f t="shared" si="13"/>
        <v/>
      </c>
      <c r="G254" s="184" t="str">
        <f t="shared" si="14"/>
        <v/>
      </c>
      <c r="H254" s="184" t="str">
        <f t="shared" si="15"/>
        <v/>
      </c>
      <c r="R254">
        <v>0</v>
      </c>
      <c r="S254" t="s">
        <v>201</v>
      </c>
      <c r="T254" s="221">
        <v>45566.313194444447</v>
      </c>
    </row>
    <row r="255" spans="1:20" x14ac:dyDescent="0.35">
      <c r="A255" t="s">
        <v>90</v>
      </c>
      <c r="B255" t="s">
        <v>91</v>
      </c>
      <c r="C255" t="s">
        <v>92</v>
      </c>
      <c r="D255" s="29">
        <v>45906</v>
      </c>
      <c r="E255" s="184" t="str">
        <f t="shared" si="12"/>
        <v/>
      </c>
      <c r="F255" s="184" t="str">
        <f t="shared" si="13"/>
        <v/>
      </c>
      <c r="G255" s="184" t="str">
        <f t="shared" si="14"/>
        <v/>
      </c>
      <c r="H255" s="184" t="str">
        <f t="shared" si="15"/>
        <v/>
      </c>
      <c r="R255">
        <v>0</v>
      </c>
      <c r="S255" t="s">
        <v>201</v>
      </c>
      <c r="T255" s="221">
        <v>45566.313194444447</v>
      </c>
    </row>
    <row r="256" spans="1:20" x14ac:dyDescent="0.35">
      <c r="A256" t="s">
        <v>90</v>
      </c>
      <c r="B256" t="s">
        <v>91</v>
      </c>
      <c r="C256" t="s">
        <v>92</v>
      </c>
      <c r="D256" s="29">
        <v>45907</v>
      </c>
      <c r="E256" s="184" t="str">
        <f t="shared" si="12"/>
        <v/>
      </c>
      <c r="F256" s="184" t="str">
        <f t="shared" si="13"/>
        <v/>
      </c>
      <c r="G256" s="184" t="str">
        <f t="shared" si="14"/>
        <v/>
      </c>
      <c r="H256" s="184" t="str">
        <f t="shared" si="15"/>
        <v/>
      </c>
      <c r="R256">
        <v>0</v>
      </c>
      <c r="S256" t="s">
        <v>201</v>
      </c>
      <c r="T256" s="221">
        <v>45566.313194444447</v>
      </c>
    </row>
    <row r="257" spans="1:20" x14ac:dyDescent="0.35">
      <c r="A257" t="s">
        <v>90</v>
      </c>
      <c r="B257" t="s">
        <v>91</v>
      </c>
      <c r="C257" t="s">
        <v>92</v>
      </c>
      <c r="D257" s="29">
        <v>45908</v>
      </c>
      <c r="E257" s="184" t="str">
        <f t="shared" si="12"/>
        <v/>
      </c>
      <c r="F257" s="184" t="str">
        <f t="shared" si="13"/>
        <v/>
      </c>
      <c r="G257" s="184" t="str">
        <f t="shared" si="14"/>
        <v/>
      </c>
      <c r="H257" s="184" t="str">
        <f t="shared" si="15"/>
        <v/>
      </c>
      <c r="R257">
        <v>0</v>
      </c>
      <c r="S257" t="s">
        <v>201</v>
      </c>
      <c r="T257" s="221">
        <v>45566.313194444447</v>
      </c>
    </row>
    <row r="258" spans="1:20" x14ac:dyDescent="0.35">
      <c r="A258" t="s">
        <v>90</v>
      </c>
      <c r="B258" t="s">
        <v>91</v>
      </c>
      <c r="C258" t="s">
        <v>92</v>
      </c>
      <c r="D258" s="29">
        <v>45909</v>
      </c>
      <c r="E258" s="184" t="str">
        <f t="shared" si="12"/>
        <v/>
      </c>
      <c r="F258" s="184" t="str">
        <f t="shared" si="13"/>
        <v/>
      </c>
      <c r="G258" s="184" t="str">
        <f t="shared" si="14"/>
        <v/>
      </c>
      <c r="H258" s="184" t="str">
        <f t="shared" si="15"/>
        <v/>
      </c>
      <c r="R258">
        <v>0</v>
      </c>
      <c r="S258" t="s">
        <v>201</v>
      </c>
      <c r="T258" s="221">
        <v>45566.313194444447</v>
      </c>
    </row>
    <row r="259" spans="1:20" x14ac:dyDescent="0.35">
      <c r="A259" t="s">
        <v>90</v>
      </c>
      <c r="B259" t="s">
        <v>91</v>
      </c>
      <c r="C259" t="s">
        <v>92</v>
      </c>
      <c r="D259" s="29">
        <v>45910</v>
      </c>
      <c r="E259" s="184" t="str">
        <f t="shared" si="12"/>
        <v/>
      </c>
      <c r="F259" s="184" t="str">
        <f t="shared" si="13"/>
        <v/>
      </c>
      <c r="G259" s="184" t="str">
        <f t="shared" si="14"/>
        <v/>
      </c>
      <c r="H259" s="184" t="str">
        <f t="shared" si="15"/>
        <v/>
      </c>
      <c r="R259">
        <v>0</v>
      </c>
      <c r="S259" t="s">
        <v>201</v>
      </c>
      <c r="T259" s="221">
        <v>45566.313194444447</v>
      </c>
    </row>
    <row r="260" spans="1:20" x14ac:dyDescent="0.35">
      <c r="A260" t="s">
        <v>90</v>
      </c>
      <c r="B260" t="s">
        <v>91</v>
      </c>
      <c r="C260" t="s">
        <v>92</v>
      </c>
      <c r="D260" s="29">
        <v>45911</v>
      </c>
      <c r="E260" s="184" t="str">
        <f t="shared" si="12"/>
        <v/>
      </c>
      <c r="F260" s="184" t="str">
        <f t="shared" si="13"/>
        <v/>
      </c>
      <c r="G260" s="184" t="str">
        <f t="shared" si="14"/>
        <v/>
      </c>
      <c r="H260" s="184" t="str">
        <f t="shared" si="15"/>
        <v/>
      </c>
      <c r="R260">
        <v>0</v>
      </c>
      <c r="S260" t="s">
        <v>201</v>
      </c>
      <c r="T260" s="221">
        <v>45566.313194444447</v>
      </c>
    </row>
    <row r="261" spans="1:20" x14ac:dyDescent="0.35">
      <c r="A261" t="s">
        <v>90</v>
      </c>
      <c r="B261" t="s">
        <v>91</v>
      </c>
      <c r="C261" t="s">
        <v>92</v>
      </c>
      <c r="D261" s="29">
        <v>45912</v>
      </c>
      <c r="E261" s="184" t="str">
        <f t="shared" si="12"/>
        <v/>
      </c>
      <c r="F261" s="184" t="str">
        <f t="shared" si="13"/>
        <v/>
      </c>
      <c r="G261" s="184" t="str">
        <f t="shared" si="14"/>
        <v/>
      </c>
      <c r="H261" s="184" t="str">
        <f t="shared" si="15"/>
        <v/>
      </c>
      <c r="R261">
        <v>0</v>
      </c>
      <c r="S261" t="s">
        <v>201</v>
      </c>
      <c r="T261" s="221">
        <v>45566.313194444447</v>
      </c>
    </row>
    <row r="262" spans="1:20" x14ac:dyDescent="0.35">
      <c r="A262" t="s">
        <v>90</v>
      </c>
      <c r="B262" t="s">
        <v>91</v>
      </c>
      <c r="C262" t="s">
        <v>92</v>
      </c>
      <c r="D262" s="29">
        <v>45913</v>
      </c>
      <c r="E262" s="184" t="str">
        <f t="shared" si="12"/>
        <v/>
      </c>
      <c r="F262" s="184" t="str">
        <f t="shared" si="13"/>
        <v/>
      </c>
      <c r="G262" s="184" t="str">
        <f t="shared" si="14"/>
        <v/>
      </c>
      <c r="H262" s="184" t="str">
        <f t="shared" si="15"/>
        <v/>
      </c>
      <c r="R262">
        <v>0</v>
      </c>
      <c r="S262" t="s">
        <v>201</v>
      </c>
      <c r="T262" s="221">
        <v>45566.313194444447</v>
      </c>
    </row>
    <row r="263" spans="1:20" x14ac:dyDescent="0.35">
      <c r="A263" t="s">
        <v>90</v>
      </c>
      <c r="B263" t="s">
        <v>91</v>
      </c>
      <c r="C263" t="s">
        <v>92</v>
      </c>
      <c r="D263" s="29">
        <v>45914</v>
      </c>
      <c r="E263" s="184" t="str">
        <f t="shared" si="12"/>
        <v/>
      </c>
      <c r="F263" s="184" t="str">
        <f t="shared" si="13"/>
        <v/>
      </c>
      <c r="G263" s="184" t="str">
        <f t="shared" si="14"/>
        <v/>
      </c>
      <c r="H263" s="184" t="str">
        <f t="shared" si="15"/>
        <v/>
      </c>
      <c r="R263">
        <v>0</v>
      </c>
      <c r="S263" t="s">
        <v>201</v>
      </c>
      <c r="T263" s="221">
        <v>45566.313194444447</v>
      </c>
    </row>
    <row r="264" spans="1:20" x14ac:dyDescent="0.35">
      <c r="A264" t="s">
        <v>90</v>
      </c>
      <c r="B264" t="s">
        <v>91</v>
      </c>
      <c r="C264" t="s">
        <v>92</v>
      </c>
      <c r="D264" s="29">
        <v>45915</v>
      </c>
      <c r="E264" s="184" t="str">
        <f t="shared" ref="E264:E327" si="16">IF(J264="","",IF(L264=0,0,IF(1-(J264/L264)&lt;0,"",1-(J264/L264))))</f>
        <v/>
      </c>
      <c r="F264" s="184" t="str">
        <f t="shared" ref="F264:F327" si="17">IF(K264="","",IF(L264=0,0,IF(1-(K264/L264)&lt;0,"",1-(K264/L264))))</f>
        <v/>
      </c>
      <c r="G264" s="184" t="str">
        <f t="shared" ref="G264:G327" si="18">IF(J264="","",IF(1-(J264/R264)&lt;0,"",1-(J264/R264)))</f>
        <v/>
      </c>
      <c r="H264" s="184" t="str">
        <f t="shared" ref="H264:H327" si="19">IF(K264="","",IF(1-(K264/R264)&lt;0,"",1-(K264/R264)))</f>
        <v/>
      </c>
      <c r="R264">
        <v>0</v>
      </c>
      <c r="S264" t="s">
        <v>201</v>
      </c>
      <c r="T264" s="221">
        <v>45566.313194444447</v>
      </c>
    </row>
    <row r="265" spans="1:20" x14ac:dyDescent="0.35">
      <c r="A265" t="s">
        <v>90</v>
      </c>
      <c r="B265" t="s">
        <v>91</v>
      </c>
      <c r="C265" t="s">
        <v>92</v>
      </c>
      <c r="D265" s="29">
        <v>45916</v>
      </c>
      <c r="E265" s="184" t="str">
        <f t="shared" si="16"/>
        <v/>
      </c>
      <c r="F265" s="184" t="str">
        <f t="shared" si="17"/>
        <v/>
      </c>
      <c r="G265" s="184" t="str">
        <f t="shared" si="18"/>
        <v/>
      </c>
      <c r="H265" s="184" t="str">
        <f t="shared" si="19"/>
        <v/>
      </c>
      <c r="R265">
        <v>0</v>
      </c>
      <c r="S265" t="s">
        <v>201</v>
      </c>
      <c r="T265" s="221">
        <v>45566.313194444447</v>
      </c>
    </row>
    <row r="266" spans="1:20" x14ac:dyDescent="0.35">
      <c r="A266" t="s">
        <v>90</v>
      </c>
      <c r="B266" t="s">
        <v>91</v>
      </c>
      <c r="C266" t="s">
        <v>92</v>
      </c>
      <c r="D266" s="29">
        <v>45917</v>
      </c>
      <c r="E266" s="184" t="str">
        <f t="shared" si="16"/>
        <v/>
      </c>
      <c r="F266" s="184" t="str">
        <f t="shared" si="17"/>
        <v/>
      </c>
      <c r="G266" s="184" t="str">
        <f t="shared" si="18"/>
        <v/>
      </c>
      <c r="H266" s="184" t="str">
        <f t="shared" si="19"/>
        <v/>
      </c>
      <c r="R266">
        <v>0</v>
      </c>
      <c r="S266" t="s">
        <v>201</v>
      </c>
      <c r="T266" s="221">
        <v>45566.313194444447</v>
      </c>
    </row>
    <row r="267" spans="1:20" x14ac:dyDescent="0.35">
      <c r="A267" t="s">
        <v>90</v>
      </c>
      <c r="B267" t="s">
        <v>91</v>
      </c>
      <c r="C267" t="s">
        <v>92</v>
      </c>
      <c r="D267" s="29">
        <v>45918</v>
      </c>
      <c r="E267" s="184" t="str">
        <f t="shared" si="16"/>
        <v/>
      </c>
      <c r="F267" s="184" t="str">
        <f t="shared" si="17"/>
        <v/>
      </c>
      <c r="G267" s="184" t="str">
        <f t="shared" si="18"/>
        <v/>
      </c>
      <c r="H267" s="184" t="str">
        <f t="shared" si="19"/>
        <v/>
      </c>
      <c r="R267">
        <v>0</v>
      </c>
      <c r="S267" t="s">
        <v>201</v>
      </c>
      <c r="T267" s="221">
        <v>45566.313194444447</v>
      </c>
    </row>
    <row r="268" spans="1:20" x14ac:dyDescent="0.35">
      <c r="A268" t="s">
        <v>90</v>
      </c>
      <c r="B268" t="s">
        <v>91</v>
      </c>
      <c r="C268" t="s">
        <v>92</v>
      </c>
      <c r="D268" s="29">
        <v>45919</v>
      </c>
      <c r="E268" s="184" t="str">
        <f t="shared" si="16"/>
        <v/>
      </c>
      <c r="F268" s="184" t="str">
        <f t="shared" si="17"/>
        <v/>
      </c>
      <c r="G268" s="184" t="str">
        <f t="shared" si="18"/>
        <v/>
      </c>
      <c r="H268" s="184" t="str">
        <f t="shared" si="19"/>
        <v/>
      </c>
      <c r="R268">
        <v>0</v>
      </c>
      <c r="S268" t="s">
        <v>201</v>
      </c>
      <c r="T268" s="221">
        <v>45566.313194444447</v>
      </c>
    </row>
    <row r="269" spans="1:20" x14ac:dyDescent="0.35">
      <c r="A269" t="s">
        <v>90</v>
      </c>
      <c r="B269" t="s">
        <v>91</v>
      </c>
      <c r="C269" t="s">
        <v>92</v>
      </c>
      <c r="D269" s="29">
        <v>45920</v>
      </c>
      <c r="E269" s="184" t="str">
        <f t="shared" si="16"/>
        <v/>
      </c>
      <c r="F269" s="184" t="str">
        <f t="shared" si="17"/>
        <v/>
      </c>
      <c r="G269" s="184" t="str">
        <f t="shared" si="18"/>
        <v/>
      </c>
      <c r="H269" s="184" t="str">
        <f t="shared" si="19"/>
        <v/>
      </c>
      <c r="R269">
        <v>0</v>
      </c>
      <c r="S269" t="s">
        <v>201</v>
      </c>
      <c r="T269" s="221">
        <v>45566.313194444447</v>
      </c>
    </row>
    <row r="270" spans="1:20" x14ac:dyDescent="0.35">
      <c r="A270" t="s">
        <v>90</v>
      </c>
      <c r="B270" t="s">
        <v>91</v>
      </c>
      <c r="C270" t="s">
        <v>92</v>
      </c>
      <c r="D270" s="29">
        <v>45921</v>
      </c>
      <c r="E270" s="184" t="str">
        <f t="shared" si="16"/>
        <v/>
      </c>
      <c r="F270" s="184" t="str">
        <f t="shared" si="17"/>
        <v/>
      </c>
      <c r="G270" s="184" t="str">
        <f t="shared" si="18"/>
        <v/>
      </c>
      <c r="H270" s="184" t="str">
        <f t="shared" si="19"/>
        <v/>
      </c>
      <c r="R270">
        <v>0</v>
      </c>
      <c r="S270" t="s">
        <v>201</v>
      </c>
      <c r="T270" s="221">
        <v>45566.313194444447</v>
      </c>
    </row>
    <row r="271" spans="1:20" x14ac:dyDescent="0.35">
      <c r="A271" t="s">
        <v>90</v>
      </c>
      <c r="B271" t="s">
        <v>91</v>
      </c>
      <c r="C271" t="s">
        <v>92</v>
      </c>
      <c r="D271" s="29">
        <v>45922</v>
      </c>
      <c r="E271" s="184" t="str">
        <f t="shared" si="16"/>
        <v/>
      </c>
      <c r="F271" s="184" t="str">
        <f t="shared" si="17"/>
        <v/>
      </c>
      <c r="G271" s="184" t="str">
        <f t="shared" si="18"/>
        <v/>
      </c>
      <c r="H271" s="184" t="str">
        <f t="shared" si="19"/>
        <v/>
      </c>
      <c r="R271">
        <v>0</v>
      </c>
      <c r="S271" t="s">
        <v>201</v>
      </c>
      <c r="T271" s="221">
        <v>45566.313194444447</v>
      </c>
    </row>
    <row r="272" spans="1:20" x14ac:dyDescent="0.35">
      <c r="A272" t="s">
        <v>90</v>
      </c>
      <c r="B272" t="s">
        <v>91</v>
      </c>
      <c r="C272" t="s">
        <v>92</v>
      </c>
      <c r="D272" s="29">
        <v>45923</v>
      </c>
      <c r="E272" s="184" t="str">
        <f t="shared" si="16"/>
        <v/>
      </c>
      <c r="F272" s="184" t="str">
        <f t="shared" si="17"/>
        <v/>
      </c>
      <c r="G272" s="184" t="str">
        <f t="shared" si="18"/>
        <v/>
      </c>
      <c r="H272" s="184" t="str">
        <f t="shared" si="19"/>
        <v/>
      </c>
      <c r="R272">
        <v>0</v>
      </c>
      <c r="S272" t="s">
        <v>201</v>
      </c>
      <c r="T272" s="221">
        <v>45566.313194444447</v>
      </c>
    </row>
    <row r="273" spans="1:20" x14ac:dyDescent="0.35">
      <c r="A273" t="s">
        <v>90</v>
      </c>
      <c r="B273" t="s">
        <v>91</v>
      </c>
      <c r="C273" t="s">
        <v>92</v>
      </c>
      <c r="D273" s="29">
        <v>45924</v>
      </c>
      <c r="E273" s="184" t="str">
        <f t="shared" si="16"/>
        <v/>
      </c>
      <c r="F273" s="184" t="str">
        <f t="shared" si="17"/>
        <v/>
      </c>
      <c r="G273" s="184" t="str">
        <f t="shared" si="18"/>
        <v/>
      </c>
      <c r="H273" s="184" t="str">
        <f t="shared" si="19"/>
        <v/>
      </c>
      <c r="R273">
        <v>0</v>
      </c>
      <c r="S273" t="s">
        <v>201</v>
      </c>
      <c r="T273" s="221">
        <v>45566.313194444447</v>
      </c>
    </row>
    <row r="274" spans="1:20" x14ac:dyDescent="0.35">
      <c r="A274" t="s">
        <v>90</v>
      </c>
      <c r="B274" t="s">
        <v>91</v>
      </c>
      <c r="C274" t="s">
        <v>92</v>
      </c>
      <c r="D274" s="29">
        <v>45925</v>
      </c>
      <c r="E274" s="184" t="str">
        <f t="shared" si="16"/>
        <v/>
      </c>
      <c r="F274" s="184" t="str">
        <f t="shared" si="17"/>
        <v/>
      </c>
      <c r="G274" s="184" t="str">
        <f t="shared" si="18"/>
        <v/>
      </c>
      <c r="H274" s="184" t="str">
        <f t="shared" si="19"/>
        <v/>
      </c>
      <c r="R274">
        <v>0</v>
      </c>
      <c r="S274" t="s">
        <v>201</v>
      </c>
      <c r="T274" s="221">
        <v>45566.313194444447</v>
      </c>
    </row>
    <row r="275" spans="1:20" x14ac:dyDescent="0.35">
      <c r="A275" t="s">
        <v>90</v>
      </c>
      <c r="B275" t="s">
        <v>91</v>
      </c>
      <c r="C275" t="s">
        <v>92</v>
      </c>
      <c r="D275" s="29">
        <v>45926</v>
      </c>
      <c r="E275" s="184" t="str">
        <f t="shared" si="16"/>
        <v/>
      </c>
      <c r="F275" s="184" t="str">
        <f t="shared" si="17"/>
        <v/>
      </c>
      <c r="G275" s="184" t="str">
        <f t="shared" si="18"/>
        <v/>
      </c>
      <c r="H275" s="184" t="str">
        <f t="shared" si="19"/>
        <v/>
      </c>
      <c r="R275">
        <v>0</v>
      </c>
      <c r="S275" t="s">
        <v>201</v>
      </c>
      <c r="T275" s="221">
        <v>45566.313194444447</v>
      </c>
    </row>
    <row r="276" spans="1:20" x14ac:dyDescent="0.35">
      <c r="A276" t="s">
        <v>90</v>
      </c>
      <c r="B276" t="s">
        <v>91</v>
      </c>
      <c r="C276" t="s">
        <v>92</v>
      </c>
      <c r="D276" s="29">
        <v>45927</v>
      </c>
      <c r="E276" s="184" t="str">
        <f t="shared" si="16"/>
        <v/>
      </c>
      <c r="F276" s="184" t="str">
        <f t="shared" si="17"/>
        <v/>
      </c>
      <c r="G276" s="184" t="str">
        <f t="shared" si="18"/>
        <v/>
      </c>
      <c r="H276" s="184" t="str">
        <f t="shared" si="19"/>
        <v/>
      </c>
      <c r="R276">
        <v>0</v>
      </c>
      <c r="S276" t="s">
        <v>201</v>
      </c>
      <c r="T276" s="221">
        <v>45566.313194444447</v>
      </c>
    </row>
    <row r="277" spans="1:20" x14ac:dyDescent="0.35">
      <c r="A277" t="s">
        <v>90</v>
      </c>
      <c r="B277" t="s">
        <v>91</v>
      </c>
      <c r="C277" t="s">
        <v>92</v>
      </c>
      <c r="D277" s="29">
        <v>45928</v>
      </c>
      <c r="E277" s="184" t="str">
        <f t="shared" si="16"/>
        <v/>
      </c>
      <c r="F277" s="184" t="str">
        <f t="shared" si="17"/>
        <v/>
      </c>
      <c r="G277" s="184" t="str">
        <f t="shared" si="18"/>
        <v/>
      </c>
      <c r="H277" s="184" t="str">
        <f t="shared" si="19"/>
        <v/>
      </c>
      <c r="R277">
        <v>0</v>
      </c>
      <c r="S277" t="s">
        <v>201</v>
      </c>
      <c r="T277" s="221">
        <v>45566.313194444447</v>
      </c>
    </row>
    <row r="278" spans="1:20" x14ac:dyDescent="0.35">
      <c r="A278" t="s">
        <v>90</v>
      </c>
      <c r="B278" t="s">
        <v>91</v>
      </c>
      <c r="C278" t="s">
        <v>92</v>
      </c>
      <c r="D278" s="29">
        <v>45929</v>
      </c>
      <c r="E278" s="184" t="str">
        <f t="shared" si="16"/>
        <v/>
      </c>
      <c r="F278" s="184" t="str">
        <f t="shared" si="17"/>
        <v/>
      </c>
      <c r="G278" s="184" t="str">
        <f t="shared" si="18"/>
        <v/>
      </c>
      <c r="H278" s="184" t="str">
        <f t="shared" si="19"/>
        <v/>
      </c>
      <c r="R278">
        <v>0</v>
      </c>
      <c r="S278" t="s">
        <v>201</v>
      </c>
      <c r="T278" s="221">
        <v>45566.313194444447</v>
      </c>
    </row>
    <row r="279" spans="1:20" x14ac:dyDescent="0.35">
      <c r="A279" t="s">
        <v>90</v>
      </c>
      <c r="B279" t="s">
        <v>91</v>
      </c>
      <c r="C279" t="s">
        <v>92</v>
      </c>
      <c r="D279" s="29">
        <v>45930</v>
      </c>
      <c r="E279" s="184" t="str">
        <f t="shared" si="16"/>
        <v/>
      </c>
      <c r="F279" s="184" t="str">
        <f t="shared" si="17"/>
        <v/>
      </c>
      <c r="G279" s="184" t="str">
        <f t="shared" si="18"/>
        <v/>
      </c>
      <c r="H279" s="184" t="str">
        <f t="shared" si="19"/>
        <v/>
      </c>
      <c r="R279">
        <v>0</v>
      </c>
      <c r="S279" t="s">
        <v>201</v>
      </c>
      <c r="T279" s="221">
        <v>45566.313194444447</v>
      </c>
    </row>
    <row r="280" spans="1:20" x14ac:dyDescent="0.35">
      <c r="A280" t="s">
        <v>90</v>
      </c>
      <c r="B280" t="s">
        <v>91</v>
      </c>
      <c r="C280" t="s">
        <v>92</v>
      </c>
      <c r="D280" s="29">
        <v>45931</v>
      </c>
      <c r="E280" s="184" t="str">
        <f t="shared" si="16"/>
        <v/>
      </c>
      <c r="F280" s="184" t="str">
        <f t="shared" si="17"/>
        <v/>
      </c>
      <c r="G280" s="184" t="str">
        <f t="shared" si="18"/>
        <v/>
      </c>
      <c r="H280" s="184" t="str">
        <f t="shared" si="19"/>
        <v/>
      </c>
      <c r="R280">
        <v>0</v>
      </c>
      <c r="S280" t="s">
        <v>201</v>
      </c>
      <c r="T280" s="221">
        <v>45566.313194444447</v>
      </c>
    </row>
    <row r="281" spans="1:20" x14ac:dyDescent="0.35">
      <c r="A281" t="s">
        <v>90</v>
      </c>
      <c r="B281" t="s">
        <v>91</v>
      </c>
      <c r="C281" t="s">
        <v>92</v>
      </c>
      <c r="D281" s="29">
        <v>45932</v>
      </c>
      <c r="E281" s="184" t="str">
        <f t="shared" si="16"/>
        <v/>
      </c>
      <c r="F281" s="184" t="str">
        <f t="shared" si="17"/>
        <v/>
      </c>
      <c r="G281" s="184" t="str">
        <f t="shared" si="18"/>
        <v/>
      </c>
      <c r="H281" s="184" t="str">
        <f t="shared" si="19"/>
        <v/>
      </c>
      <c r="R281">
        <v>0</v>
      </c>
      <c r="S281" t="s">
        <v>201</v>
      </c>
      <c r="T281" s="221">
        <v>45566.313194444447</v>
      </c>
    </row>
    <row r="282" spans="1:20" x14ac:dyDescent="0.35">
      <c r="A282" t="s">
        <v>90</v>
      </c>
      <c r="B282" t="s">
        <v>91</v>
      </c>
      <c r="C282" t="s">
        <v>92</v>
      </c>
      <c r="D282" s="29">
        <v>45933</v>
      </c>
      <c r="E282" s="184" t="str">
        <f t="shared" si="16"/>
        <v/>
      </c>
      <c r="F282" s="184" t="str">
        <f t="shared" si="17"/>
        <v/>
      </c>
      <c r="G282" s="184" t="str">
        <f t="shared" si="18"/>
        <v/>
      </c>
      <c r="H282" s="184" t="str">
        <f t="shared" si="19"/>
        <v/>
      </c>
      <c r="R282">
        <v>0</v>
      </c>
      <c r="S282" t="s">
        <v>201</v>
      </c>
      <c r="T282" s="221">
        <v>45566.313194444447</v>
      </c>
    </row>
    <row r="283" spans="1:20" x14ac:dyDescent="0.35">
      <c r="A283" t="s">
        <v>90</v>
      </c>
      <c r="B283" t="s">
        <v>91</v>
      </c>
      <c r="C283" t="s">
        <v>92</v>
      </c>
      <c r="D283" s="29">
        <v>45934</v>
      </c>
      <c r="E283" s="184" t="str">
        <f t="shared" si="16"/>
        <v/>
      </c>
      <c r="F283" s="184" t="str">
        <f t="shared" si="17"/>
        <v/>
      </c>
      <c r="G283" s="184" t="str">
        <f t="shared" si="18"/>
        <v/>
      </c>
      <c r="H283" s="184" t="str">
        <f t="shared" si="19"/>
        <v/>
      </c>
      <c r="R283">
        <v>0</v>
      </c>
      <c r="S283" t="s">
        <v>201</v>
      </c>
      <c r="T283" s="221">
        <v>45566.313194444447</v>
      </c>
    </row>
    <row r="284" spans="1:20" x14ac:dyDescent="0.35">
      <c r="A284" t="s">
        <v>90</v>
      </c>
      <c r="B284" t="s">
        <v>91</v>
      </c>
      <c r="C284" t="s">
        <v>92</v>
      </c>
      <c r="D284" s="29">
        <v>45935</v>
      </c>
      <c r="E284" s="184" t="str">
        <f t="shared" si="16"/>
        <v/>
      </c>
      <c r="F284" s="184" t="str">
        <f t="shared" si="17"/>
        <v/>
      </c>
      <c r="G284" s="184" t="str">
        <f t="shared" si="18"/>
        <v/>
      </c>
      <c r="H284" s="184" t="str">
        <f t="shared" si="19"/>
        <v/>
      </c>
      <c r="R284">
        <v>0</v>
      </c>
      <c r="S284" t="s">
        <v>201</v>
      </c>
      <c r="T284" s="221">
        <v>45566.313194444447</v>
      </c>
    </row>
    <row r="285" spans="1:20" x14ac:dyDescent="0.35">
      <c r="A285" t="s">
        <v>90</v>
      </c>
      <c r="B285" t="s">
        <v>91</v>
      </c>
      <c r="C285" t="s">
        <v>92</v>
      </c>
      <c r="D285" s="29">
        <v>45936</v>
      </c>
      <c r="E285" s="184" t="str">
        <f t="shared" si="16"/>
        <v/>
      </c>
      <c r="F285" s="184" t="str">
        <f t="shared" si="17"/>
        <v/>
      </c>
      <c r="G285" s="184" t="str">
        <f t="shared" si="18"/>
        <v/>
      </c>
      <c r="H285" s="184" t="str">
        <f t="shared" si="19"/>
        <v/>
      </c>
      <c r="R285">
        <v>0</v>
      </c>
      <c r="S285" t="s">
        <v>201</v>
      </c>
      <c r="T285" s="221">
        <v>45566.313194444447</v>
      </c>
    </row>
    <row r="286" spans="1:20" x14ac:dyDescent="0.35">
      <c r="A286" t="s">
        <v>90</v>
      </c>
      <c r="B286" t="s">
        <v>91</v>
      </c>
      <c r="C286" t="s">
        <v>92</v>
      </c>
      <c r="D286" s="29">
        <v>45937</v>
      </c>
      <c r="E286" s="184" t="str">
        <f t="shared" si="16"/>
        <v/>
      </c>
      <c r="F286" s="184" t="str">
        <f t="shared" si="17"/>
        <v/>
      </c>
      <c r="G286" s="184" t="str">
        <f t="shared" si="18"/>
        <v/>
      </c>
      <c r="H286" s="184" t="str">
        <f t="shared" si="19"/>
        <v/>
      </c>
      <c r="R286">
        <v>0</v>
      </c>
      <c r="S286" t="s">
        <v>201</v>
      </c>
      <c r="T286" s="221">
        <v>45566.313194444447</v>
      </c>
    </row>
    <row r="287" spans="1:20" x14ac:dyDescent="0.35">
      <c r="A287" t="s">
        <v>90</v>
      </c>
      <c r="B287" t="s">
        <v>91</v>
      </c>
      <c r="C287" t="s">
        <v>92</v>
      </c>
      <c r="D287" s="29">
        <v>45938</v>
      </c>
      <c r="E287" s="184" t="str">
        <f t="shared" si="16"/>
        <v/>
      </c>
      <c r="F287" s="184" t="str">
        <f t="shared" si="17"/>
        <v/>
      </c>
      <c r="G287" s="184" t="str">
        <f t="shared" si="18"/>
        <v/>
      </c>
      <c r="H287" s="184" t="str">
        <f t="shared" si="19"/>
        <v/>
      </c>
      <c r="R287">
        <v>0</v>
      </c>
      <c r="S287" t="s">
        <v>201</v>
      </c>
      <c r="T287" s="221">
        <v>45566.313194444447</v>
      </c>
    </row>
    <row r="288" spans="1:20" x14ac:dyDescent="0.35">
      <c r="A288" t="s">
        <v>90</v>
      </c>
      <c r="B288" t="s">
        <v>91</v>
      </c>
      <c r="C288" t="s">
        <v>92</v>
      </c>
      <c r="D288" s="29">
        <v>45939</v>
      </c>
      <c r="E288" s="184" t="str">
        <f t="shared" si="16"/>
        <v/>
      </c>
      <c r="F288" s="184" t="str">
        <f t="shared" si="17"/>
        <v/>
      </c>
      <c r="G288" s="184" t="str">
        <f t="shared" si="18"/>
        <v/>
      </c>
      <c r="H288" s="184" t="str">
        <f t="shared" si="19"/>
        <v/>
      </c>
      <c r="R288">
        <v>0</v>
      </c>
      <c r="S288" t="s">
        <v>201</v>
      </c>
      <c r="T288" s="221">
        <v>45566.313194444447</v>
      </c>
    </row>
    <row r="289" spans="1:20" x14ac:dyDescent="0.35">
      <c r="A289" t="s">
        <v>90</v>
      </c>
      <c r="B289" t="s">
        <v>91</v>
      </c>
      <c r="C289" t="s">
        <v>92</v>
      </c>
      <c r="D289" s="29">
        <v>45940</v>
      </c>
      <c r="E289" s="184" t="str">
        <f t="shared" si="16"/>
        <v/>
      </c>
      <c r="F289" s="184" t="str">
        <f t="shared" si="17"/>
        <v/>
      </c>
      <c r="G289" s="184" t="str">
        <f t="shared" si="18"/>
        <v/>
      </c>
      <c r="H289" s="184" t="str">
        <f t="shared" si="19"/>
        <v/>
      </c>
      <c r="R289">
        <v>0</v>
      </c>
      <c r="S289" t="s">
        <v>201</v>
      </c>
      <c r="T289" s="221">
        <v>45566.313194444447</v>
      </c>
    </row>
    <row r="290" spans="1:20" x14ac:dyDescent="0.35">
      <c r="A290" t="s">
        <v>90</v>
      </c>
      <c r="B290" t="s">
        <v>91</v>
      </c>
      <c r="C290" t="s">
        <v>92</v>
      </c>
      <c r="D290" s="29">
        <v>45941</v>
      </c>
      <c r="E290" s="184" t="str">
        <f t="shared" si="16"/>
        <v/>
      </c>
      <c r="F290" s="184" t="str">
        <f t="shared" si="17"/>
        <v/>
      </c>
      <c r="G290" s="184" t="str">
        <f t="shared" si="18"/>
        <v/>
      </c>
      <c r="H290" s="184" t="str">
        <f t="shared" si="19"/>
        <v/>
      </c>
      <c r="R290">
        <v>0</v>
      </c>
      <c r="S290" t="s">
        <v>201</v>
      </c>
      <c r="T290" s="221">
        <v>45566.313194444447</v>
      </c>
    </row>
    <row r="291" spans="1:20" x14ac:dyDescent="0.35">
      <c r="A291" t="s">
        <v>90</v>
      </c>
      <c r="B291" t="s">
        <v>91</v>
      </c>
      <c r="C291" t="s">
        <v>92</v>
      </c>
      <c r="D291" s="29">
        <v>45942</v>
      </c>
      <c r="E291" s="184" t="str">
        <f t="shared" si="16"/>
        <v/>
      </c>
      <c r="F291" s="184" t="str">
        <f t="shared" si="17"/>
        <v/>
      </c>
      <c r="G291" s="184" t="str">
        <f t="shared" si="18"/>
        <v/>
      </c>
      <c r="H291" s="184" t="str">
        <f t="shared" si="19"/>
        <v/>
      </c>
      <c r="R291">
        <v>0</v>
      </c>
      <c r="S291" t="s">
        <v>201</v>
      </c>
      <c r="T291" s="221">
        <v>45566.313194444447</v>
      </c>
    </row>
    <row r="292" spans="1:20" x14ac:dyDescent="0.35">
      <c r="A292" t="s">
        <v>90</v>
      </c>
      <c r="B292" t="s">
        <v>91</v>
      </c>
      <c r="C292" t="s">
        <v>92</v>
      </c>
      <c r="D292" s="29">
        <v>45943</v>
      </c>
      <c r="E292" s="184" t="str">
        <f t="shared" si="16"/>
        <v/>
      </c>
      <c r="F292" s="184" t="str">
        <f t="shared" si="17"/>
        <v/>
      </c>
      <c r="G292" s="184" t="str">
        <f t="shared" si="18"/>
        <v/>
      </c>
      <c r="H292" s="184" t="str">
        <f t="shared" si="19"/>
        <v/>
      </c>
      <c r="R292">
        <v>0</v>
      </c>
      <c r="S292" t="s">
        <v>201</v>
      </c>
      <c r="T292" s="221">
        <v>45566.313194444447</v>
      </c>
    </row>
    <row r="293" spans="1:20" x14ac:dyDescent="0.35">
      <c r="A293" t="s">
        <v>90</v>
      </c>
      <c r="B293" t="s">
        <v>91</v>
      </c>
      <c r="C293" t="s">
        <v>92</v>
      </c>
      <c r="D293" s="29">
        <v>45944</v>
      </c>
      <c r="E293" s="184" t="str">
        <f t="shared" si="16"/>
        <v/>
      </c>
      <c r="F293" s="184" t="str">
        <f t="shared" si="17"/>
        <v/>
      </c>
      <c r="G293" s="184" t="str">
        <f t="shared" si="18"/>
        <v/>
      </c>
      <c r="H293" s="184" t="str">
        <f t="shared" si="19"/>
        <v/>
      </c>
      <c r="R293">
        <v>0</v>
      </c>
      <c r="S293" t="s">
        <v>201</v>
      </c>
      <c r="T293" s="221">
        <v>45566.313194444447</v>
      </c>
    </row>
    <row r="294" spans="1:20" x14ac:dyDescent="0.35">
      <c r="A294" t="s">
        <v>90</v>
      </c>
      <c r="B294" t="s">
        <v>91</v>
      </c>
      <c r="C294" t="s">
        <v>92</v>
      </c>
      <c r="D294" s="29">
        <v>45945</v>
      </c>
      <c r="E294" s="184" t="str">
        <f t="shared" si="16"/>
        <v/>
      </c>
      <c r="F294" s="184" t="str">
        <f t="shared" si="17"/>
        <v/>
      </c>
      <c r="G294" s="184" t="str">
        <f t="shared" si="18"/>
        <v/>
      </c>
      <c r="H294" s="184" t="str">
        <f t="shared" si="19"/>
        <v/>
      </c>
      <c r="R294">
        <v>0</v>
      </c>
      <c r="S294" t="s">
        <v>201</v>
      </c>
      <c r="T294" s="221">
        <v>45566.313194444447</v>
      </c>
    </row>
    <row r="295" spans="1:20" x14ac:dyDescent="0.35">
      <c r="A295" t="s">
        <v>90</v>
      </c>
      <c r="B295" t="s">
        <v>91</v>
      </c>
      <c r="C295" t="s">
        <v>92</v>
      </c>
      <c r="D295" s="29">
        <v>45946</v>
      </c>
      <c r="E295" s="184" t="str">
        <f t="shared" si="16"/>
        <v/>
      </c>
      <c r="F295" s="184" t="str">
        <f t="shared" si="17"/>
        <v/>
      </c>
      <c r="G295" s="184" t="str">
        <f t="shared" si="18"/>
        <v/>
      </c>
      <c r="H295" s="184" t="str">
        <f t="shared" si="19"/>
        <v/>
      </c>
      <c r="R295">
        <v>0</v>
      </c>
      <c r="S295" t="s">
        <v>201</v>
      </c>
      <c r="T295" s="221">
        <v>45566.313194444447</v>
      </c>
    </row>
    <row r="296" spans="1:20" x14ac:dyDescent="0.35">
      <c r="A296" t="s">
        <v>90</v>
      </c>
      <c r="B296" t="s">
        <v>91</v>
      </c>
      <c r="C296" t="s">
        <v>92</v>
      </c>
      <c r="D296" s="29">
        <v>45947</v>
      </c>
      <c r="E296" s="184" t="str">
        <f t="shared" si="16"/>
        <v/>
      </c>
      <c r="F296" s="184" t="str">
        <f t="shared" si="17"/>
        <v/>
      </c>
      <c r="G296" s="184" t="str">
        <f t="shared" si="18"/>
        <v/>
      </c>
      <c r="H296" s="184" t="str">
        <f t="shared" si="19"/>
        <v/>
      </c>
      <c r="R296">
        <v>0</v>
      </c>
      <c r="S296" t="s">
        <v>201</v>
      </c>
      <c r="T296" s="221">
        <v>45566.313194444447</v>
      </c>
    </row>
    <row r="297" spans="1:20" x14ac:dyDescent="0.35">
      <c r="A297" t="s">
        <v>90</v>
      </c>
      <c r="B297" t="s">
        <v>91</v>
      </c>
      <c r="C297" t="s">
        <v>92</v>
      </c>
      <c r="D297" s="29">
        <v>45948</v>
      </c>
      <c r="E297" s="184" t="str">
        <f t="shared" si="16"/>
        <v/>
      </c>
      <c r="F297" s="184" t="str">
        <f t="shared" si="17"/>
        <v/>
      </c>
      <c r="G297" s="184" t="str">
        <f t="shared" si="18"/>
        <v/>
      </c>
      <c r="H297" s="184" t="str">
        <f t="shared" si="19"/>
        <v/>
      </c>
      <c r="R297">
        <v>0</v>
      </c>
      <c r="S297" t="s">
        <v>201</v>
      </c>
      <c r="T297" s="221">
        <v>45566.313194444447</v>
      </c>
    </row>
    <row r="298" spans="1:20" x14ac:dyDescent="0.35">
      <c r="A298" t="s">
        <v>90</v>
      </c>
      <c r="B298" t="s">
        <v>91</v>
      </c>
      <c r="C298" t="s">
        <v>92</v>
      </c>
      <c r="D298" s="29">
        <v>45949</v>
      </c>
      <c r="E298" s="184" t="str">
        <f t="shared" si="16"/>
        <v/>
      </c>
      <c r="F298" s="184" t="str">
        <f t="shared" si="17"/>
        <v/>
      </c>
      <c r="G298" s="184" t="str">
        <f t="shared" si="18"/>
        <v/>
      </c>
      <c r="H298" s="184" t="str">
        <f t="shared" si="19"/>
        <v/>
      </c>
      <c r="R298">
        <v>0</v>
      </c>
      <c r="S298" t="s">
        <v>201</v>
      </c>
      <c r="T298" s="221">
        <v>45566.313194444447</v>
      </c>
    </row>
    <row r="299" spans="1:20" x14ac:dyDescent="0.35">
      <c r="A299" t="s">
        <v>90</v>
      </c>
      <c r="B299" t="s">
        <v>91</v>
      </c>
      <c r="C299" t="s">
        <v>92</v>
      </c>
      <c r="D299" s="29">
        <v>45950</v>
      </c>
      <c r="E299" s="184" t="str">
        <f t="shared" si="16"/>
        <v/>
      </c>
      <c r="F299" s="184" t="str">
        <f t="shared" si="17"/>
        <v/>
      </c>
      <c r="G299" s="184" t="str">
        <f t="shared" si="18"/>
        <v/>
      </c>
      <c r="H299" s="184" t="str">
        <f t="shared" si="19"/>
        <v/>
      </c>
      <c r="R299">
        <v>0</v>
      </c>
      <c r="S299" t="s">
        <v>201</v>
      </c>
      <c r="T299" s="221">
        <v>45566.313194444447</v>
      </c>
    </row>
    <row r="300" spans="1:20" x14ac:dyDescent="0.35">
      <c r="A300" t="s">
        <v>90</v>
      </c>
      <c r="B300" t="s">
        <v>91</v>
      </c>
      <c r="C300" t="s">
        <v>92</v>
      </c>
      <c r="D300" s="29">
        <v>45951</v>
      </c>
      <c r="E300" s="184" t="str">
        <f t="shared" si="16"/>
        <v/>
      </c>
      <c r="F300" s="184" t="str">
        <f t="shared" si="17"/>
        <v/>
      </c>
      <c r="G300" s="184" t="str">
        <f t="shared" si="18"/>
        <v/>
      </c>
      <c r="H300" s="184" t="str">
        <f t="shared" si="19"/>
        <v/>
      </c>
      <c r="R300">
        <v>0</v>
      </c>
      <c r="S300" t="s">
        <v>201</v>
      </c>
      <c r="T300" s="221">
        <v>45566.313194444447</v>
      </c>
    </row>
    <row r="301" spans="1:20" x14ac:dyDescent="0.35">
      <c r="A301" t="s">
        <v>90</v>
      </c>
      <c r="B301" t="s">
        <v>91</v>
      </c>
      <c r="C301" t="s">
        <v>92</v>
      </c>
      <c r="D301" s="29">
        <v>45952</v>
      </c>
      <c r="E301" s="184" t="str">
        <f t="shared" si="16"/>
        <v/>
      </c>
      <c r="F301" s="184" t="str">
        <f t="shared" si="17"/>
        <v/>
      </c>
      <c r="G301" s="184" t="str">
        <f t="shared" si="18"/>
        <v/>
      </c>
      <c r="H301" s="184" t="str">
        <f t="shared" si="19"/>
        <v/>
      </c>
      <c r="R301">
        <v>0</v>
      </c>
      <c r="S301" t="s">
        <v>201</v>
      </c>
      <c r="T301" s="221">
        <v>45566.313194444447</v>
      </c>
    </row>
    <row r="302" spans="1:20" x14ac:dyDescent="0.35">
      <c r="A302" t="s">
        <v>90</v>
      </c>
      <c r="B302" t="s">
        <v>91</v>
      </c>
      <c r="C302" t="s">
        <v>92</v>
      </c>
      <c r="D302" s="29">
        <v>45953</v>
      </c>
      <c r="E302" s="184" t="str">
        <f t="shared" si="16"/>
        <v/>
      </c>
      <c r="F302" s="184" t="str">
        <f t="shared" si="17"/>
        <v/>
      </c>
      <c r="G302" s="184" t="str">
        <f t="shared" si="18"/>
        <v/>
      </c>
      <c r="H302" s="184" t="str">
        <f t="shared" si="19"/>
        <v/>
      </c>
      <c r="R302">
        <v>0</v>
      </c>
      <c r="S302" t="s">
        <v>201</v>
      </c>
      <c r="T302" s="221">
        <v>45566.313194444447</v>
      </c>
    </row>
    <row r="303" spans="1:20" x14ac:dyDescent="0.35">
      <c r="A303" t="s">
        <v>90</v>
      </c>
      <c r="B303" t="s">
        <v>91</v>
      </c>
      <c r="C303" t="s">
        <v>92</v>
      </c>
      <c r="D303" s="29">
        <v>45954</v>
      </c>
      <c r="E303" s="184" t="str">
        <f t="shared" si="16"/>
        <v/>
      </c>
      <c r="F303" s="184" t="str">
        <f t="shared" si="17"/>
        <v/>
      </c>
      <c r="G303" s="184" t="str">
        <f t="shared" si="18"/>
        <v/>
      </c>
      <c r="H303" s="184" t="str">
        <f t="shared" si="19"/>
        <v/>
      </c>
      <c r="R303">
        <v>0</v>
      </c>
      <c r="S303" t="s">
        <v>201</v>
      </c>
      <c r="T303" s="221">
        <v>45566.313194444447</v>
      </c>
    </row>
    <row r="304" spans="1:20" x14ac:dyDescent="0.35">
      <c r="A304" t="s">
        <v>90</v>
      </c>
      <c r="B304" t="s">
        <v>91</v>
      </c>
      <c r="C304" t="s">
        <v>92</v>
      </c>
      <c r="D304" s="29">
        <v>45955</v>
      </c>
      <c r="E304" s="184" t="str">
        <f t="shared" si="16"/>
        <v/>
      </c>
      <c r="F304" s="184" t="str">
        <f t="shared" si="17"/>
        <v/>
      </c>
      <c r="G304" s="184" t="str">
        <f t="shared" si="18"/>
        <v/>
      </c>
      <c r="H304" s="184" t="str">
        <f t="shared" si="19"/>
        <v/>
      </c>
      <c r="R304">
        <v>0</v>
      </c>
      <c r="S304" t="s">
        <v>201</v>
      </c>
      <c r="T304" s="221">
        <v>45566.313194444447</v>
      </c>
    </row>
    <row r="305" spans="1:20" x14ac:dyDescent="0.35">
      <c r="A305" t="s">
        <v>90</v>
      </c>
      <c r="B305" t="s">
        <v>91</v>
      </c>
      <c r="C305" t="s">
        <v>92</v>
      </c>
      <c r="D305" s="29">
        <v>45956</v>
      </c>
      <c r="E305" s="184" t="str">
        <f t="shared" si="16"/>
        <v/>
      </c>
      <c r="F305" s="184" t="str">
        <f t="shared" si="17"/>
        <v/>
      </c>
      <c r="G305" s="184" t="str">
        <f t="shared" si="18"/>
        <v/>
      </c>
      <c r="H305" s="184" t="str">
        <f t="shared" si="19"/>
        <v/>
      </c>
      <c r="R305">
        <v>0</v>
      </c>
      <c r="S305" t="s">
        <v>201</v>
      </c>
      <c r="T305" s="221">
        <v>45566.313194444447</v>
      </c>
    </row>
    <row r="306" spans="1:20" x14ac:dyDescent="0.35">
      <c r="A306" t="s">
        <v>90</v>
      </c>
      <c r="B306" t="s">
        <v>91</v>
      </c>
      <c r="C306" t="s">
        <v>92</v>
      </c>
      <c r="D306" s="29">
        <v>45957</v>
      </c>
      <c r="E306" s="184" t="str">
        <f t="shared" si="16"/>
        <v/>
      </c>
      <c r="F306" s="184" t="str">
        <f t="shared" si="17"/>
        <v/>
      </c>
      <c r="G306" s="184" t="str">
        <f t="shared" si="18"/>
        <v/>
      </c>
      <c r="H306" s="184" t="str">
        <f t="shared" si="19"/>
        <v/>
      </c>
      <c r="R306">
        <v>0</v>
      </c>
      <c r="S306" t="s">
        <v>201</v>
      </c>
      <c r="T306" s="221">
        <v>45566.313194444447</v>
      </c>
    </row>
    <row r="307" spans="1:20" x14ac:dyDescent="0.35">
      <c r="A307" t="s">
        <v>90</v>
      </c>
      <c r="B307" t="s">
        <v>91</v>
      </c>
      <c r="C307" t="s">
        <v>92</v>
      </c>
      <c r="D307" s="29">
        <v>45958</v>
      </c>
      <c r="E307" s="184" t="str">
        <f t="shared" si="16"/>
        <v/>
      </c>
      <c r="F307" s="184" t="str">
        <f t="shared" si="17"/>
        <v/>
      </c>
      <c r="G307" s="184" t="str">
        <f t="shared" si="18"/>
        <v/>
      </c>
      <c r="H307" s="184" t="str">
        <f t="shared" si="19"/>
        <v/>
      </c>
      <c r="R307">
        <v>0</v>
      </c>
      <c r="S307" t="s">
        <v>201</v>
      </c>
      <c r="T307" s="221">
        <v>45566.313194444447</v>
      </c>
    </row>
    <row r="308" spans="1:20" x14ac:dyDescent="0.35">
      <c r="A308" t="s">
        <v>90</v>
      </c>
      <c r="B308" t="s">
        <v>91</v>
      </c>
      <c r="C308" t="s">
        <v>92</v>
      </c>
      <c r="D308" s="29">
        <v>45959</v>
      </c>
      <c r="E308" s="184" t="str">
        <f t="shared" si="16"/>
        <v/>
      </c>
      <c r="F308" s="184" t="str">
        <f t="shared" si="17"/>
        <v/>
      </c>
      <c r="G308" s="184" t="str">
        <f t="shared" si="18"/>
        <v/>
      </c>
      <c r="H308" s="184" t="str">
        <f t="shared" si="19"/>
        <v/>
      </c>
      <c r="R308">
        <v>0</v>
      </c>
      <c r="S308" t="s">
        <v>201</v>
      </c>
      <c r="T308" s="221">
        <v>45566.313194444447</v>
      </c>
    </row>
    <row r="309" spans="1:20" x14ac:dyDescent="0.35">
      <c r="A309" t="s">
        <v>90</v>
      </c>
      <c r="B309" t="s">
        <v>91</v>
      </c>
      <c r="C309" t="s">
        <v>92</v>
      </c>
      <c r="D309" s="29">
        <v>45960</v>
      </c>
      <c r="E309" s="184" t="str">
        <f t="shared" si="16"/>
        <v/>
      </c>
      <c r="F309" s="184" t="str">
        <f t="shared" si="17"/>
        <v/>
      </c>
      <c r="G309" s="184" t="str">
        <f t="shared" si="18"/>
        <v/>
      </c>
      <c r="H309" s="184" t="str">
        <f t="shared" si="19"/>
        <v/>
      </c>
      <c r="R309">
        <v>0</v>
      </c>
      <c r="S309" t="s">
        <v>201</v>
      </c>
      <c r="T309" s="221">
        <v>45566.313194444447</v>
      </c>
    </row>
    <row r="310" spans="1:20" x14ac:dyDescent="0.35">
      <c r="A310" t="s">
        <v>90</v>
      </c>
      <c r="B310" t="s">
        <v>91</v>
      </c>
      <c r="C310" t="s">
        <v>92</v>
      </c>
      <c r="D310" s="29">
        <v>45961</v>
      </c>
      <c r="E310" s="184" t="str">
        <f t="shared" si="16"/>
        <v/>
      </c>
      <c r="F310" s="184" t="str">
        <f t="shared" si="17"/>
        <v/>
      </c>
      <c r="G310" s="184" t="str">
        <f t="shared" si="18"/>
        <v/>
      </c>
      <c r="H310" s="184" t="str">
        <f t="shared" si="19"/>
        <v/>
      </c>
      <c r="R310">
        <v>0</v>
      </c>
      <c r="S310" t="s">
        <v>201</v>
      </c>
      <c r="T310" s="221">
        <v>45566.313194444447</v>
      </c>
    </row>
    <row r="311" spans="1:20" x14ac:dyDescent="0.35">
      <c r="A311" t="s">
        <v>90</v>
      </c>
      <c r="B311" t="s">
        <v>91</v>
      </c>
      <c r="C311" t="s">
        <v>92</v>
      </c>
      <c r="D311" s="29">
        <v>45962</v>
      </c>
      <c r="E311" s="184" t="str">
        <f t="shared" si="16"/>
        <v/>
      </c>
      <c r="F311" s="184" t="str">
        <f t="shared" si="17"/>
        <v/>
      </c>
      <c r="G311" s="184" t="str">
        <f t="shared" si="18"/>
        <v/>
      </c>
      <c r="H311" s="184" t="str">
        <f t="shared" si="19"/>
        <v/>
      </c>
      <c r="R311">
        <v>0</v>
      </c>
      <c r="S311" t="s">
        <v>201</v>
      </c>
      <c r="T311" s="221">
        <v>45566.313194444447</v>
      </c>
    </row>
    <row r="312" spans="1:20" x14ac:dyDescent="0.35">
      <c r="A312" t="s">
        <v>90</v>
      </c>
      <c r="B312" t="s">
        <v>91</v>
      </c>
      <c r="C312" t="s">
        <v>92</v>
      </c>
      <c r="D312" s="29">
        <v>45963</v>
      </c>
      <c r="E312" s="184" t="str">
        <f t="shared" si="16"/>
        <v/>
      </c>
      <c r="F312" s="184" t="str">
        <f t="shared" si="17"/>
        <v/>
      </c>
      <c r="G312" s="184" t="str">
        <f t="shared" si="18"/>
        <v/>
      </c>
      <c r="H312" s="184" t="str">
        <f t="shared" si="19"/>
        <v/>
      </c>
      <c r="R312">
        <v>0</v>
      </c>
      <c r="S312" t="s">
        <v>201</v>
      </c>
      <c r="T312" s="221">
        <v>45566.313194444447</v>
      </c>
    </row>
    <row r="313" spans="1:20" x14ac:dyDescent="0.35">
      <c r="A313" t="s">
        <v>90</v>
      </c>
      <c r="B313" t="s">
        <v>91</v>
      </c>
      <c r="C313" t="s">
        <v>92</v>
      </c>
      <c r="D313" s="29">
        <v>45964</v>
      </c>
      <c r="E313" s="184" t="str">
        <f t="shared" si="16"/>
        <v/>
      </c>
      <c r="F313" s="184" t="str">
        <f t="shared" si="17"/>
        <v/>
      </c>
      <c r="G313" s="184" t="str">
        <f t="shared" si="18"/>
        <v/>
      </c>
      <c r="H313" s="184" t="str">
        <f t="shared" si="19"/>
        <v/>
      </c>
      <c r="R313">
        <v>0</v>
      </c>
      <c r="S313" t="s">
        <v>201</v>
      </c>
      <c r="T313" s="221">
        <v>45566.313194444447</v>
      </c>
    </row>
    <row r="314" spans="1:20" x14ac:dyDescent="0.35">
      <c r="A314" t="s">
        <v>90</v>
      </c>
      <c r="B314" t="s">
        <v>91</v>
      </c>
      <c r="C314" t="s">
        <v>92</v>
      </c>
      <c r="D314" s="29">
        <v>45965</v>
      </c>
      <c r="E314" s="184" t="str">
        <f t="shared" si="16"/>
        <v/>
      </c>
      <c r="F314" s="184" t="str">
        <f t="shared" si="17"/>
        <v/>
      </c>
      <c r="G314" s="184" t="str">
        <f t="shared" si="18"/>
        <v/>
      </c>
      <c r="H314" s="184" t="str">
        <f t="shared" si="19"/>
        <v/>
      </c>
      <c r="R314">
        <v>0</v>
      </c>
      <c r="S314" t="s">
        <v>201</v>
      </c>
      <c r="T314" s="221">
        <v>45566.313194444447</v>
      </c>
    </row>
    <row r="315" spans="1:20" x14ac:dyDescent="0.35">
      <c r="A315" t="s">
        <v>90</v>
      </c>
      <c r="B315" t="s">
        <v>91</v>
      </c>
      <c r="C315" t="s">
        <v>92</v>
      </c>
      <c r="D315" s="29">
        <v>45966</v>
      </c>
      <c r="E315" s="184" t="str">
        <f t="shared" si="16"/>
        <v/>
      </c>
      <c r="F315" s="184" t="str">
        <f t="shared" si="17"/>
        <v/>
      </c>
      <c r="G315" s="184" t="str">
        <f t="shared" si="18"/>
        <v/>
      </c>
      <c r="H315" s="184" t="str">
        <f t="shared" si="19"/>
        <v/>
      </c>
      <c r="R315">
        <v>0</v>
      </c>
      <c r="S315" t="s">
        <v>201</v>
      </c>
      <c r="T315" s="221">
        <v>45566.313194444447</v>
      </c>
    </row>
    <row r="316" spans="1:20" x14ac:dyDescent="0.35">
      <c r="A316" t="s">
        <v>90</v>
      </c>
      <c r="B316" t="s">
        <v>91</v>
      </c>
      <c r="C316" t="s">
        <v>92</v>
      </c>
      <c r="D316" s="29">
        <v>45967</v>
      </c>
      <c r="E316" s="184" t="str">
        <f t="shared" si="16"/>
        <v/>
      </c>
      <c r="F316" s="184" t="str">
        <f t="shared" si="17"/>
        <v/>
      </c>
      <c r="G316" s="184" t="str">
        <f t="shared" si="18"/>
        <v/>
      </c>
      <c r="H316" s="184" t="str">
        <f t="shared" si="19"/>
        <v/>
      </c>
      <c r="R316">
        <v>0</v>
      </c>
      <c r="S316" t="s">
        <v>201</v>
      </c>
      <c r="T316" s="221">
        <v>45566.313194444447</v>
      </c>
    </row>
    <row r="317" spans="1:20" x14ac:dyDescent="0.35">
      <c r="A317" t="s">
        <v>90</v>
      </c>
      <c r="B317" t="s">
        <v>91</v>
      </c>
      <c r="C317" t="s">
        <v>92</v>
      </c>
      <c r="D317" s="29">
        <v>45968</v>
      </c>
      <c r="E317" s="184" t="str">
        <f t="shared" si="16"/>
        <v/>
      </c>
      <c r="F317" s="184" t="str">
        <f t="shared" si="17"/>
        <v/>
      </c>
      <c r="G317" s="184" t="str">
        <f t="shared" si="18"/>
        <v/>
      </c>
      <c r="H317" s="184" t="str">
        <f t="shared" si="19"/>
        <v/>
      </c>
      <c r="R317">
        <v>0</v>
      </c>
      <c r="S317" t="s">
        <v>201</v>
      </c>
      <c r="T317" s="221">
        <v>45566.313194444447</v>
      </c>
    </row>
    <row r="318" spans="1:20" x14ac:dyDescent="0.35">
      <c r="A318" t="s">
        <v>90</v>
      </c>
      <c r="B318" t="s">
        <v>91</v>
      </c>
      <c r="C318" t="s">
        <v>92</v>
      </c>
      <c r="D318" s="29">
        <v>45969</v>
      </c>
      <c r="E318" s="184" t="str">
        <f t="shared" si="16"/>
        <v/>
      </c>
      <c r="F318" s="184" t="str">
        <f t="shared" si="17"/>
        <v/>
      </c>
      <c r="G318" s="184" t="str">
        <f t="shared" si="18"/>
        <v/>
      </c>
      <c r="H318" s="184" t="str">
        <f t="shared" si="19"/>
        <v/>
      </c>
      <c r="R318">
        <v>0</v>
      </c>
      <c r="S318" t="s">
        <v>201</v>
      </c>
      <c r="T318" s="221">
        <v>45566.313194444447</v>
      </c>
    </row>
    <row r="319" spans="1:20" x14ac:dyDescent="0.35">
      <c r="A319" t="s">
        <v>90</v>
      </c>
      <c r="B319" t="s">
        <v>91</v>
      </c>
      <c r="C319" t="s">
        <v>92</v>
      </c>
      <c r="D319" s="29">
        <v>45970</v>
      </c>
      <c r="E319" s="184" t="str">
        <f t="shared" si="16"/>
        <v/>
      </c>
      <c r="F319" s="184" t="str">
        <f t="shared" si="17"/>
        <v/>
      </c>
      <c r="G319" s="184" t="str">
        <f t="shared" si="18"/>
        <v/>
      </c>
      <c r="H319" s="184" t="str">
        <f t="shared" si="19"/>
        <v/>
      </c>
      <c r="R319">
        <v>0</v>
      </c>
      <c r="S319" t="s">
        <v>201</v>
      </c>
      <c r="T319" s="221">
        <v>45566.313194444447</v>
      </c>
    </row>
    <row r="320" spans="1:20" x14ac:dyDescent="0.35">
      <c r="A320" t="s">
        <v>90</v>
      </c>
      <c r="B320" t="s">
        <v>91</v>
      </c>
      <c r="C320" t="s">
        <v>92</v>
      </c>
      <c r="D320" s="29">
        <v>45971</v>
      </c>
      <c r="E320" s="184" t="str">
        <f t="shared" si="16"/>
        <v/>
      </c>
      <c r="F320" s="184" t="str">
        <f t="shared" si="17"/>
        <v/>
      </c>
      <c r="G320" s="184" t="str">
        <f t="shared" si="18"/>
        <v/>
      </c>
      <c r="H320" s="184" t="str">
        <f t="shared" si="19"/>
        <v/>
      </c>
      <c r="R320">
        <v>0</v>
      </c>
      <c r="S320" t="s">
        <v>201</v>
      </c>
      <c r="T320" s="221">
        <v>45566.313194444447</v>
      </c>
    </row>
    <row r="321" spans="1:20" x14ac:dyDescent="0.35">
      <c r="A321" t="s">
        <v>90</v>
      </c>
      <c r="B321" t="s">
        <v>91</v>
      </c>
      <c r="C321" t="s">
        <v>92</v>
      </c>
      <c r="D321" s="29">
        <v>45972</v>
      </c>
      <c r="E321" s="184" t="str">
        <f t="shared" si="16"/>
        <v/>
      </c>
      <c r="F321" s="184" t="str">
        <f t="shared" si="17"/>
        <v/>
      </c>
      <c r="G321" s="184" t="str">
        <f t="shared" si="18"/>
        <v/>
      </c>
      <c r="H321" s="184" t="str">
        <f t="shared" si="19"/>
        <v/>
      </c>
      <c r="R321">
        <v>0</v>
      </c>
      <c r="S321" t="s">
        <v>201</v>
      </c>
      <c r="T321" s="221">
        <v>45566.313194444447</v>
      </c>
    </row>
    <row r="322" spans="1:20" x14ac:dyDescent="0.35">
      <c r="A322" t="s">
        <v>90</v>
      </c>
      <c r="B322" t="s">
        <v>91</v>
      </c>
      <c r="C322" t="s">
        <v>92</v>
      </c>
      <c r="D322" s="29">
        <v>45973</v>
      </c>
      <c r="E322" s="184" t="str">
        <f t="shared" si="16"/>
        <v/>
      </c>
      <c r="F322" s="184" t="str">
        <f t="shared" si="17"/>
        <v/>
      </c>
      <c r="G322" s="184" t="str">
        <f t="shared" si="18"/>
        <v/>
      </c>
      <c r="H322" s="184" t="str">
        <f t="shared" si="19"/>
        <v/>
      </c>
      <c r="R322">
        <v>0</v>
      </c>
      <c r="S322" t="s">
        <v>201</v>
      </c>
      <c r="T322" s="221">
        <v>45566.313194444447</v>
      </c>
    </row>
    <row r="323" spans="1:20" x14ac:dyDescent="0.35">
      <c r="A323" t="s">
        <v>90</v>
      </c>
      <c r="B323" t="s">
        <v>91</v>
      </c>
      <c r="C323" t="s">
        <v>92</v>
      </c>
      <c r="D323" s="29">
        <v>45974</v>
      </c>
      <c r="E323" s="184" t="str">
        <f t="shared" si="16"/>
        <v/>
      </c>
      <c r="F323" s="184" t="str">
        <f t="shared" si="17"/>
        <v/>
      </c>
      <c r="G323" s="184" t="str">
        <f t="shared" si="18"/>
        <v/>
      </c>
      <c r="H323" s="184" t="str">
        <f t="shared" si="19"/>
        <v/>
      </c>
      <c r="R323">
        <v>0</v>
      </c>
      <c r="S323" t="s">
        <v>201</v>
      </c>
      <c r="T323" s="221">
        <v>45566.313194444447</v>
      </c>
    </row>
    <row r="324" spans="1:20" x14ac:dyDescent="0.35">
      <c r="A324" t="s">
        <v>90</v>
      </c>
      <c r="B324" t="s">
        <v>91</v>
      </c>
      <c r="C324" t="s">
        <v>92</v>
      </c>
      <c r="D324" s="29">
        <v>45975</v>
      </c>
      <c r="E324" s="184" t="str">
        <f t="shared" si="16"/>
        <v/>
      </c>
      <c r="F324" s="184" t="str">
        <f t="shared" si="17"/>
        <v/>
      </c>
      <c r="G324" s="184" t="str">
        <f t="shared" si="18"/>
        <v/>
      </c>
      <c r="H324" s="184" t="str">
        <f t="shared" si="19"/>
        <v/>
      </c>
      <c r="R324">
        <v>0</v>
      </c>
      <c r="S324" t="s">
        <v>201</v>
      </c>
      <c r="T324" s="221">
        <v>45566.313194444447</v>
      </c>
    </row>
    <row r="325" spans="1:20" x14ac:dyDescent="0.35">
      <c r="A325" t="s">
        <v>90</v>
      </c>
      <c r="B325" t="s">
        <v>91</v>
      </c>
      <c r="C325" t="s">
        <v>92</v>
      </c>
      <c r="D325" s="29">
        <v>45976</v>
      </c>
      <c r="E325" s="184" t="str">
        <f t="shared" si="16"/>
        <v/>
      </c>
      <c r="F325" s="184" t="str">
        <f t="shared" si="17"/>
        <v/>
      </c>
      <c r="G325" s="184" t="str">
        <f t="shared" si="18"/>
        <v/>
      </c>
      <c r="H325" s="184" t="str">
        <f t="shared" si="19"/>
        <v/>
      </c>
      <c r="R325">
        <v>0</v>
      </c>
      <c r="S325" t="s">
        <v>201</v>
      </c>
      <c r="T325" s="221">
        <v>45566.313194444447</v>
      </c>
    </row>
    <row r="326" spans="1:20" x14ac:dyDescent="0.35">
      <c r="A326" t="s">
        <v>90</v>
      </c>
      <c r="B326" t="s">
        <v>91</v>
      </c>
      <c r="C326" t="s">
        <v>92</v>
      </c>
      <c r="D326" s="29">
        <v>45977</v>
      </c>
      <c r="E326" s="184" t="str">
        <f t="shared" si="16"/>
        <v/>
      </c>
      <c r="F326" s="184" t="str">
        <f t="shared" si="17"/>
        <v/>
      </c>
      <c r="G326" s="184" t="str">
        <f t="shared" si="18"/>
        <v/>
      </c>
      <c r="H326" s="184" t="str">
        <f t="shared" si="19"/>
        <v/>
      </c>
      <c r="R326">
        <v>0</v>
      </c>
      <c r="S326" t="s">
        <v>201</v>
      </c>
      <c r="T326" s="221">
        <v>45566.313194444447</v>
      </c>
    </row>
    <row r="327" spans="1:20" x14ac:dyDescent="0.35">
      <c r="A327" t="s">
        <v>90</v>
      </c>
      <c r="B327" t="s">
        <v>91</v>
      </c>
      <c r="C327" t="s">
        <v>92</v>
      </c>
      <c r="D327" s="29">
        <v>45978</v>
      </c>
      <c r="E327" s="184" t="str">
        <f t="shared" si="16"/>
        <v/>
      </c>
      <c r="F327" s="184" t="str">
        <f t="shared" si="17"/>
        <v/>
      </c>
      <c r="G327" s="184" t="str">
        <f t="shared" si="18"/>
        <v/>
      </c>
      <c r="H327" s="184" t="str">
        <f t="shared" si="19"/>
        <v/>
      </c>
      <c r="R327">
        <v>0</v>
      </c>
      <c r="S327" t="s">
        <v>201</v>
      </c>
      <c r="T327" s="221">
        <v>45566.313194444447</v>
      </c>
    </row>
    <row r="328" spans="1:20" x14ac:dyDescent="0.35">
      <c r="A328" t="s">
        <v>90</v>
      </c>
      <c r="B328" t="s">
        <v>91</v>
      </c>
      <c r="C328" t="s">
        <v>92</v>
      </c>
      <c r="D328" s="29">
        <v>45979</v>
      </c>
      <c r="E328" s="184" t="str">
        <f t="shared" ref="E328:E391" si="20">IF(J328="","",IF(L328=0,0,IF(1-(J328/L328)&lt;0,"",1-(J328/L328))))</f>
        <v/>
      </c>
      <c r="F328" s="184" t="str">
        <f t="shared" ref="F328:F391" si="21">IF(K328="","",IF(L328=0,0,IF(1-(K328/L328)&lt;0,"",1-(K328/L328))))</f>
        <v/>
      </c>
      <c r="G328" s="184" t="str">
        <f t="shared" ref="G328:G391" si="22">IF(J328="","",IF(1-(J328/R328)&lt;0,"",1-(J328/R328)))</f>
        <v/>
      </c>
      <c r="H328" s="184" t="str">
        <f t="shared" ref="H328:H391" si="23">IF(K328="","",IF(1-(K328/R328)&lt;0,"",1-(K328/R328)))</f>
        <v/>
      </c>
      <c r="R328">
        <v>0</v>
      </c>
      <c r="S328" t="s">
        <v>201</v>
      </c>
      <c r="T328" s="221">
        <v>45566.313194444447</v>
      </c>
    </row>
    <row r="329" spans="1:20" x14ac:dyDescent="0.35">
      <c r="A329" t="s">
        <v>90</v>
      </c>
      <c r="B329" t="s">
        <v>91</v>
      </c>
      <c r="C329" t="s">
        <v>92</v>
      </c>
      <c r="D329" s="29">
        <v>45980</v>
      </c>
      <c r="E329" s="184" t="str">
        <f t="shared" si="20"/>
        <v/>
      </c>
      <c r="F329" s="184" t="str">
        <f t="shared" si="21"/>
        <v/>
      </c>
      <c r="G329" s="184" t="str">
        <f t="shared" si="22"/>
        <v/>
      </c>
      <c r="H329" s="184" t="str">
        <f t="shared" si="23"/>
        <v/>
      </c>
      <c r="R329">
        <v>0</v>
      </c>
      <c r="S329" t="s">
        <v>201</v>
      </c>
      <c r="T329" s="221">
        <v>45566.313194444447</v>
      </c>
    </row>
    <row r="330" spans="1:20" x14ac:dyDescent="0.35">
      <c r="A330" t="s">
        <v>90</v>
      </c>
      <c r="B330" t="s">
        <v>91</v>
      </c>
      <c r="C330" t="s">
        <v>92</v>
      </c>
      <c r="D330" s="29">
        <v>45981</v>
      </c>
      <c r="E330" s="184" t="str">
        <f t="shared" si="20"/>
        <v/>
      </c>
      <c r="F330" s="184" t="str">
        <f t="shared" si="21"/>
        <v/>
      </c>
      <c r="G330" s="184" t="str">
        <f t="shared" si="22"/>
        <v/>
      </c>
      <c r="H330" s="184" t="str">
        <f t="shared" si="23"/>
        <v/>
      </c>
      <c r="R330">
        <v>0</v>
      </c>
      <c r="S330" t="s">
        <v>201</v>
      </c>
      <c r="T330" s="221">
        <v>45566.313194444447</v>
      </c>
    </row>
    <row r="331" spans="1:20" x14ac:dyDescent="0.35">
      <c r="A331" t="s">
        <v>90</v>
      </c>
      <c r="B331" t="s">
        <v>91</v>
      </c>
      <c r="C331" t="s">
        <v>92</v>
      </c>
      <c r="D331" s="29">
        <v>45982</v>
      </c>
      <c r="E331" s="184" t="str">
        <f t="shared" si="20"/>
        <v/>
      </c>
      <c r="F331" s="184" t="str">
        <f t="shared" si="21"/>
        <v/>
      </c>
      <c r="G331" s="184" t="str">
        <f t="shared" si="22"/>
        <v/>
      </c>
      <c r="H331" s="184" t="str">
        <f t="shared" si="23"/>
        <v/>
      </c>
      <c r="R331">
        <v>0</v>
      </c>
      <c r="S331" t="s">
        <v>201</v>
      </c>
      <c r="T331" s="221">
        <v>45566.313194444447</v>
      </c>
    </row>
    <row r="332" spans="1:20" x14ac:dyDescent="0.35">
      <c r="A332" t="s">
        <v>90</v>
      </c>
      <c r="B332" t="s">
        <v>91</v>
      </c>
      <c r="C332" t="s">
        <v>92</v>
      </c>
      <c r="D332" s="29">
        <v>45983</v>
      </c>
      <c r="E332" s="184" t="str">
        <f t="shared" si="20"/>
        <v/>
      </c>
      <c r="F332" s="184" t="str">
        <f t="shared" si="21"/>
        <v/>
      </c>
      <c r="G332" s="184" t="str">
        <f t="shared" si="22"/>
        <v/>
      </c>
      <c r="H332" s="184" t="str">
        <f t="shared" si="23"/>
        <v/>
      </c>
      <c r="R332">
        <v>0</v>
      </c>
      <c r="S332" t="s">
        <v>201</v>
      </c>
      <c r="T332" s="221">
        <v>45566.313194444447</v>
      </c>
    </row>
    <row r="333" spans="1:20" x14ac:dyDescent="0.35">
      <c r="A333" t="s">
        <v>90</v>
      </c>
      <c r="B333" t="s">
        <v>91</v>
      </c>
      <c r="C333" t="s">
        <v>92</v>
      </c>
      <c r="D333" s="29">
        <v>45984</v>
      </c>
      <c r="E333" s="184" t="str">
        <f t="shared" si="20"/>
        <v/>
      </c>
      <c r="F333" s="184" t="str">
        <f t="shared" si="21"/>
        <v/>
      </c>
      <c r="G333" s="184" t="str">
        <f t="shared" si="22"/>
        <v/>
      </c>
      <c r="H333" s="184" t="str">
        <f t="shared" si="23"/>
        <v/>
      </c>
      <c r="R333">
        <v>0</v>
      </c>
      <c r="S333" t="s">
        <v>201</v>
      </c>
      <c r="T333" s="221">
        <v>45566.313194444447</v>
      </c>
    </row>
    <row r="334" spans="1:20" x14ac:dyDescent="0.35">
      <c r="A334" t="s">
        <v>90</v>
      </c>
      <c r="B334" t="s">
        <v>91</v>
      </c>
      <c r="C334" t="s">
        <v>92</v>
      </c>
      <c r="D334" s="29">
        <v>45985</v>
      </c>
      <c r="E334" s="184" t="str">
        <f t="shared" si="20"/>
        <v/>
      </c>
      <c r="F334" s="184" t="str">
        <f t="shared" si="21"/>
        <v/>
      </c>
      <c r="G334" s="184" t="str">
        <f t="shared" si="22"/>
        <v/>
      </c>
      <c r="H334" s="184" t="str">
        <f t="shared" si="23"/>
        <v/>
      </c>
      <c r="R334">
        <v>0</v>
      </c>
      <c r="S334" t="s">
        <v>201</v>
      </c>
      <c r="T334" s="221">
        <v>45566.313194444447</v>
      </c>
    </row>
    <row r="335" spans="1:20" x14ac:dyDescent="0.35">
      <c r="A335" t="s">
        <v>90</v>
      </c>
      <c r="B335" t="s">
        <v>91</v>
      </c>
      <c r="C335" t="s">
        <v>92</v>
      </c>
      <c r="D335" s="29">
        <v>45986</v>
      </c>
      <c r="E335" s="184" t="str">
        <f t="shared" si="20"/>
        <v/>
      </c>
      <c r="F335" s="184" t="str">
        <f t="shared" si="21"/>
        <v/>
      </c>
      <c r="G335" s="184" t="str">
        <f t="shared" si="22"/>
        <v/>
      </c>
      <c r="H335" s="184" t="str">
        <f t="shared" si="23"/>
        <v/>
      </c>
      <c r="R335">
        <v>0</v>
      </c>
      <c r="S335" t="s">
        <v>201</v>
      </c>
      <c r="T335" s="221">
        <v>45566.313194444447</v>
      </c>
    </row>
    <row r="336" spans="1:20" x14ac:dyDescent="0.35">
      <c r="A336" t="s">
        <v>90</v>
      </c>
      <c r="B336" t="s">
        <v>91</v>
      </c>
      <c r="C336" t="s">
        <v>92</v>
      </c>
      <c r="D336" s="29">
        <v>45987</v>
      </c>
      <c r="E336" s="184" t="str">
        <f t="shared" si="20"/>
        <v/>
      </c>
      <c r="F336" s="184" t="str">
        <f t="shared" si="21"/>
        <v/>
      </c>
      <c r="G336" s="184" t="str">
        <f t="shared" si="22"/>
        <v/>
      </c>
      <c r="H336" s="184" t="str">
        <f t="shared" si="23"/>
        <v/>
      </c>
      <c r="R336">
        <v>0</v>
      </c>
      <c r="S336" t="s">
        <v>201</v>
      </c>
      <c r="T336" s="221">
        <v>45566.313194444447</v>
      </c>
    </row>
    <row r="337" spans="1:20" x14ac:dyDescent="0.35">
      <c r="A337" t="s">
        <v>90</v>
      </c>
      <c r="B337" t="s">
        <v>91</v>
      </c>
      <c r="C337" t="s">
        <v>92</v>
      </c>
      <c r="D337" s="29">
        <v>45988</v>
      </c>
      <c r="E337" s="184" t="str">
        <f t="shared" si="20"/>
        <v/>
      </c>
      <c r="F337" s="184" t="str">
        <f t="shared" si="21"/>
        <v/>
      </c>
      <c r="G337" s="184" t="str">
        <f t="shared" si="22"/>
        <v/>
      </c>
      <c r="H337" s="184" t="str">
        <f t="shared" si="23"/>
        <v/>
      </c>
      <c r="R337">
        <v>0</v>
      </c>
      <c r="S337" t="s">
        <v>201</v>
      </c>
      <c r="T337" s="221">
        <v>45566.313194444447</v>
      </c>
    </row>
    <row r="338" spans="1:20" x14ac:dyDescent="0.35">
      <c r="A338" t="s">
        <v>90</v>
      </c>
      <c r="B338" t="s">
        <v>91</v>
      </c>
      <c r="C338" t="s">
        <v>92</v>
      </c>
      <c r="D338" s="29">
        <v>45989</v>
      </c>
      <c r="E338" s="184" t="str">
        <f t="shared" si="20"/>
        <v/>
      </c>
      <c r="F338" s="184" t="str">
        <f t="shared" si="21"/>
        <v/>
      </c>
      <c r="G338" s="184" t="str">
        <f t="shared" si="22"/>
        <v/>
      </c>
      <c r="H338" s="184" t="str">
        <f t="shared" si="23"/>
        <v/>
      </c>
      <c r="R338">
        <v>0</v>
      </c>
      <c r="S338" t="s">
        <v>201</v>
      </c>
      <c r="T338" s="221">
        <v>45566.313194444447</v>
      </c>
    </row>
    <row r="339" spans="1:20" x14ac:dyDescent="0.35">
      <c r="A339" t="s">
        <v>90</v>
      </c>
      <c r="B339" t="s">
        <v>91</v>
      </c>
      <c r="C339" t="s">
        <v>92</v>
      </c>
      <c r="D339" s="29">
        <v>45990</v>
      </c>
      <c r="E339" s="184" t="str">
        <f t="shared" si="20"/>
        <v/>
      </c>
      <c r="F339" s="184" t="str">
        <f t="shared" si="21"/>
        <v/>
      </c>
      <c r="G339" s="184" t="str">
        <f t="shared" si="22"/>
        <v/>
      </c>
      <c r="H339" s="184" t="str">
        <f t="shared" si="23"/>
        <v/>
      </c>
      <c r="R339">
        <v>0</v>
      </c>
      <c r="S339" t="s">
        <v>201</v>
      </c>
      <c r="T339" s="221">
        <v>45566.313194444447</v>
      </c>
    </row>
    <row r="340" spans="1:20" x14ac:dyDescent="0.35">
      <c r="A340" t="s">
        <v>90</v>
      </c>
      <c r="B340" t="s">
        <v>91</v>
      </c>
      <c r="C340" t="s">
        <v>92</v>
      </c>
      <c r="D340" s="29">
        <v>45991</v>
      </c>
      <c r="E340" s="184" t="str">
        <f t="shared" si="20"/>
        <v/>
      </c>
      <c r="F340" s="184" t="str">
        <f t="shared" si="21"/>
        <v/>
      </c>
      <c r="G340" s="184" t="str">
        <f t="shared" si="22"/>
        <v/>
      </c>
      <c r="H340" s="184" t="str">
        <f t="shared" si="23"/>
        <v/>
      </c>
      <c r="R340">
        <v>0</v>
      </c>
      <c r="S340" t="s">
        <v>201</v>
      </c>
      <c r="T340" s="221">
        <v>45566.313194444447</v>
      </c>
    </row>
    <row r="341" spans="1:20" x14ac:dyDescent="0.35">
      <c r="A341" t="s">
        <v>90</v>
      </c>
      <c r="B341" t="s">
        <v>91</v>
      </c>
      <c r="C341" t="s">
        <v>92</v>
      </c>
      <c r="D341" s="29">
        <v>45992</v>
      </c>
      <c r="E341" s="184" t="str">
        <f t="shared" si="20"/>
        <v/>
      </c>
      <c r="F341" s="184" t="str">
        <f t="shared" si="21"/>
        <v/>
      </c>
      <c r="G341" s="184" t="str">
        <f t="shared" si="22"/>
        <v/>
      </c>
      <c r="H341" s="184" t="str">
        <f t="shared" si="23"/>
        <v/>
      </c>
      <c r="R341">
        <v>0</v>
      </c>
      <c r="S341" t="s">
        <v>201</v>
      </c>
      <c r="T341" s="221">
        <v>45566.313194444447</v>
      </c>
    </row>
    <row r="342" spans="1:20" x14ac:dyDescent="0.35">
      <c r="A342" t="s">
        <v>90</v>
      </c>
      <c r="B342" t="s">
        <v>91</v>
      </c>
      <c r="C342" t="s">
        <v>92</v>
      </c>
      <c r="D342" s="29">
        <v>45993</v>
      </c>
      <c r="E342" s="184" t="str">
        <f t="shared" si="20"/>
        <v/>
      </c>
      <c r="F342" s="184" t="str">
        <f t="shared" si="21"/>
        <v/>
      </c>
      <c r="G342" s="184" t="str">
        <f t="shared" si="22"/>
        <v/>
      </c>
      <c r="H342" s="184" t="str">
        <f t="shared" si="23"/>
        <v/>
      </c>
      <c r="R342">
        <v>0</v>
      </c>
      <c r="S342" t="s">
        <v>201</v>
      </c>
      <c r="T342" s="221">
        <v>45566.313194444447</v>
      </c>
    </row>
    <row r="343" spans="1:20" x14ac:dyDescent="0.35">
      <c r="A343" t="s">
        <v>90</v>
      </c>
      <c r="B343" t="s">
        <v>91</v>
      </c>
      <c r="C343" t="s">
        <v>92</v>
      </c>
      <c r="D343" s="29">
        <v>45994</v>
      </c>
      <c r="E343" s="184" t="str">
        <f t="shared" si="20"/>
        <v/>
      </c>
      <c r="F343" s="184" t="str">
        <f t="shared" si="21"/>
        <v/>
      </c>
      <c r="G343" s="184" t="str">
        <f t="shared" si="22"/>
        <v/>
      </c>
      <c r="H343" s="184" t="str">
        <f t="shared" si="23"/>
        <v/>
      </c>
      <c r="R343">
        <v>0</v>
      </c>
      <c r="S343" t="s">
        <v>201</v>
      </c>
      <c r="T343" s="221">
        <v>45566.313194444447</v>
      </c>
    </row>
    <row r="344" spans="1:20" x14ac:dyDescent="0.35">
      <c r="A344" t="s">
        <v>90</v>
      </c>
      <c r="B344" t="s">
        <v>91</v>
      </c>
      <c r="C344" t="s">
        <v>92</v>
      </c>
      <c r="D344" s="29">
        <v>45995</v>
      </c>
      <c r="E344" s="184" t="str">
        <f t="shared" si="20"/>
        <v/>
      </c>
      <c r="F344" s="184" t="str">
        <f t="shared" si="21"/>
        <v/>
      </c>
      <c r="G344" s="184" t="str">
        <f t="shared" si="22"/>
        <v/>
      </c>
      <c r="H344" s="184" t="str">
        <f t="shared" si="23"/>
        <v/>
      </c>
      <c r="R344">
        <v>0</v>
      </c>
      <c r="S344" t="s">
        <v>201</v>
      </c>
      <c r="T344" s="221">
        <v>45566.313194444447</v>
      </c>
    </row>
    <row r="345" spans="1:20" x14ac:dyDescent="0.35">
      <c r="A345" t="s">
        <v>90</v>
      </c>
      <c r="B345" t="s">
        <v>91</v>
      </c>
      <c r="C345" t="s">
        <v>92</v>
      </c>
      <c r="D345" s="29">
        <v>45996</v>
      </c>
      <c r="E345" s="184" t="str">
        <f t="shared" si="20"/>
        <v/>
      </c>
      <c r="F345" s="184" t="str">
        <f t="shared" si="21"/>
        <v/>
      </c>
      <c r="G345" s="184" t="str">
        <f t="shared" si="22"/>
        <v/>
      </c>
      <c r="H345" s="184" t="str">
        <f t="shared" si="23"/>
        <v/>
      </c>
      <c r="R345">
        <v>0</v>
      </c>
      <c r="S345" t="s">
        <v>201</v>
      </c>
      <c r="T345" s="221">
        <v>45566.313194444447</v>
      </c>
    </row>
    <row r="346" spans="1:20" x14ac:dyDescent="0.35">
      <c r="A346" t="s">
        <v>90</v>
      </c>
      <c r="B346" t="s">
        <v>91</v>
      </c>
      <c r="C346" t="s">
        <v>92</v>
      </c>
      <c r="D346" s="29">
        <v>45997</v>
      </c>
      <c r="E346" s="184" t="str">
        <f t="shared" si="20"/>
        <v/>
      </c>
      <c r="F346" s="184" t="str">
        <f t="shared" si="21"/>
        <v/>
      </c>
      <c r="G346" s="184" t="str">
        <f t="shared" si="22"/>
        <v/>
      </c>
      <c r="H346" s="184" t="str">
        <f t="shared" si="23"/>
        <v/>
      </c>
      <c r="R346">
        <v>0</v>
      </c>
      <c r="S346" t="s">
        <v>201</v>
      </c>
      <c r="T346" s="221">
        <v>45566.313194444447</v>
      </c>
    </row>
    <row r="347" spans="1:20" x14ac:dyDescent="0.35">
      <c r="A347" t="s">
        <v>90</v>
      </c>
      <c r="B347" t="s">
        <v>91</v>
      </c>
      <c r="C347" t="s">
        <v>92</v>
      </c>
      <c r="D347" s="29">
        <v>45998</v>
      </c>
      <c r="E347" s="184" t="str">
        <f t="shared" si="20"/>
        <v/>
      </c>
      <c r="F347" s="184" t="str">
        <f t="shared" si="21"/>
        <v/>
      </c>
      <c r="G347" s="184" t="str">
        <f t="shared" si="22"/>
        <v/>
      </c>
      <c r="H347" s="184" t="str">
        <f t="shared" si="23"/>
        <v/>
      </c>
      <c r="R347">
        <v>0</v>
      </c>
      <c r="S347" t="s">
        <v>201</v>
      </c>
      <c r="T347" s="221">
        <v>45566.313194444447</v>
      </c>
    </row>
    <row r="348" spans="1:20" x14ac:dyDescent="0.35">
      <c r="A348" t="s">
        <v>90</v>
      </c>
      <c r="B348" t="s">
        <v>91</v>
      </c>
      <c r="C348" t="s">
        <v>92</v>
      </c>
      <c r="D348" s="29">
        <v>45999</v>
      </c>
      <c r="E348" s="184" t="str">
        <f t="shared" si="20"/>
        <v/>
      </c>
      <c r="F348" s="184" t="str">
        <f t="shared" si="21"/>
        <v/>
      </c>
      <c r="G348" s="184" t="str">
        <f t="shared" si="22"/>
        <v/>
      </c>
      <c r="H348" s="184" t="str">
        <f t="shared" si="23"/>
        <v/>
      </c>
      <c r="R348">
        <v>0</v>
      </c>
      <c r="S348" t="s">
        <v>201</v>
      </c>
      <c r="T348" s="221">
        <v>45566.313194444447</v>
      </c>
    </row>
    <row r="349" spans="1:20" x14ac:dyDescent="0.35">
      <c r="A349" t="s">
        <v>90</v>
      </c>
      <c r="B349" t="s">
        <v>91</v>
      </c>
      <c r="C349" t="s">
        <v>92</v>
      </c>
      <c r="D349" s="29">
        <v>46000</v>
      </c>
      <c r="E349" s="184" t="str">
        <f t="shared" si="20"/>
        <v/>
      </c>
      <c r="F349" s="184" t="str">
        <f t="shared" si="21"/>
        <v/>
      </c>
      <c r="G349" s="184" t="str">
        <f t="shared" si="22"/>
        <v/>
      </c>
      <c r="H349" s="184" t="str">
        <f t="shared" si="23"/>
        <v/>
      </c>
      <c r="R349">
        <v>0</v>
      </c>
      <c r="S349" t="s">
        <v>201</v>
      </c>
      <c r="T349" s="221">
        <v>45566.313194444447</v>
      </c>
    </row>
    <row r="350" spans="1:20" x14ac:dyDescent="0.35">
      <c r="A350" t="s">
        <v>90</v>
      </c>
      <c r="B350" t="s">
        <v>91</v>
      </c>
      <c r="C350" t="s">
        <v>92</v>
      </c>
      <c r="D350" s="29">
        <v>46001</v>
      </c>
      <c r="E350" s="184" t="str">
        <f t="shared" si="20"/>
        <v/>
      </c>
      <c r="F350" s="184" t="str">
        <f t="shared" si="21"/>
        <v/>
      </c>
      <c r="G350" s="184" t="str">
        <f t="shared" si="22"/>
        <v/>
      </c>
      <c r="H350" s="184" t="str">
        <f t="shared" si="23"/>
        <v/>
      </c>
      <c r="R350">
        <v>0</v>
      </c>
      <c r="S350" t="s">
        <v>201</v>
      </c>
      <c r="T350" s="221">
        <v>45566.313194444447</v>
      </c>
    </row>
    <row r="351" spans="1:20" x14ac:dyDescent="0.35">
      <c r="A351" t="s">
        <v>90</v>
      </c>
      <c r="B351" t="s">
        <v>91</v>
      </c>
      <c r="C351" t="s">
        <v>92</v>
      </c>
      <c r="D351" s="29">
        <v>46002</v>
      </c>
      <c r="E351" s="184" t="str">
        <f t="shared" si="20"/>
        <v/>
      </c>
      <c r="F351" s="184" t="str">
        <f t="shared" si="21"/>
        <v/>
      </c>
      <c r="G351" s="184" t="str">
        <f t="shared" si="22"/>
        <v/>
      </c>
      <c r="H351" s="184" t="str">
        <f t="shared" si="23"/>
        <v/>
      </c>
      <c r="R351">
        <v>0</v>
      </c>
      <c r="S351" t="s">
        <v>201</v>
      </c>
      <c r="T351" s="221">
        <v>45566.313194444447</v>
      </c>
    </row>
    <row r="352" spans="1:20" x14ac:dyDescent="0.35">
      <c r="A352" t="s">
        <v>90</v>
      </c>
      <c r="B352" t="s">
        <v>91</v>
      </c>
      <c r="C352" t="s">
        <v>92</v>
      </c>
      <c r="D352" s="29">
        <v>46003</v>
      </c>
      <c r="E352" s="184" t="str">
        <f t="shared" si="20"/>
        <v/>
      </c>
      <c r="F352" s="184" t="str">
        <f t="shared" si="21"/>
        <v/>
      </c>
      <c r="G352" s="184" t="str">
        <f t="shared" si="22"/>
        <v/>
      </c>
      <c r="H352" s="184" t="str">
        <f t="shared" si="23"/>
        <v/>
      </c>
      <c r="R352">
        <v>0</v>
      </c>
      <c r="S352" t="s">
        <v>201</v>
      </c>
      <c r="T352" s="221">
        <v>45566.313194444447</v>
      </c>
    </row>
    <row r="353" spans="1:20" x14ac:dyDescent="0.35">
      <c r="A353" t="s">
        <v>90</v>
      </c>
      <c r="B353" t="s">
        <v>91</v>
      </c>
      <c r="C353" t="s">
        <v>92</v>
      </c>
      <c r="D353" s="29">
        <v>46004</v>
      </c>
      <c r="E353" s="184" t="str">
        <f t="shared" si="20"/>
        <v/>
      </c>
      <c r="F353" s="184" t="str">
        <f t="shared" si="21"/>
        <v/>
      </c>
      <c r="G353" s="184" t="str">
        <f t="shared" si="22"/>
        <v/>
      </c>
      <c r="H353" s="184" t="str">
        <f t="shared" si="23"/>
        <v/>
      </c>
      <c r="R353">
        <v>0</v>
      </c>
      <c r="S353" t="s">
        <v>201</v>
      </c>
      <c r="T353" s="221">
        <v>45566.313194444447</v>
      </c>
    </row>
    <row r="354" spans="1:20" x14ac:dyDescent="0.35">
      <c r="A354" t="s">
        <v>90</v>
      </c>
      <c r="B354" t="s">
        <v>91</v>
      </c>
      <c r="C354" t="s">
        <v>92</v>
      </c>
      <c r="D354" s="29">
        <v>46005</v>
      </c>
      <c r="E354" s="184" t="str">
        <f t="shared" si="20"/>
        <v/>
      </c>
      <c r="F354" s="184" t="str">
        <f t="shared" si="21"/>
        <v/>
      </c>
      <c r="G354" s="184" t="str">
        <f t="shared" si="22"/>
        <v/>
      </c>
      <c r="H354" s="184" t="str">
        <f t="shared" si="23"/>
        <v/>
      </c>
      <c r="R354">
        <v>0</v>
      </c>
      <c r="S354" t="s">
        <v>201</v>
      </c>
      <c r="T354" s="221">
        <v>45566.313194444447</v>
      </c>
    </row>
    <row r="355" spans="1:20" x14ac:dyDescent="0.35">
      <c r="A355" t="s">
        <v>90</v>
      </c>
      <c r="B355" t="s">
        <v>91</v>
      </c>
      <c r="C355" t="s">
        <v>92</v>
      </c>
      <c r="D355" s="29">
        <v>46006</v>
      </c>
      <c r="E355" s="184" t="str">
        <f t="shared" si="20"/>
        <v/>
      </c>
      <c r="F355" s="184" t="str">
        <f t="shared" si="21"/>
        <v/>
      </c>
      <c r="G355" s="184" t="str">
        <f t="shared" si="22"/>
        <v/>
      </c>
      <c r="H355" s="184" t="str">
        <f t="shared" si="23"/>
        <v/>
      </c>
      <c r="R355">
        <v>0</v>
      </c>
      <c r="S355" t="s">
        <v>201</v>
      </c>
      <c r="T355" s="221">
        <v>45566.313194444447</v>
      </c>
    </row>
    <row r="356" spans="1:20" x14ac:dyDescent="0.35">
      <c r="A356" t="s">
        <v>90</v>
      </c>
      <c r="B356" t="s">
        <v>91</v>
      </c>
      <c r="C356" t="s">
        <v>92</v>
      </c>
      <c r="D356" s="29">
        <v>46007</v>
      </c>
      <c r="E356" s="184" t="str">
        <f t="shared" si="20"/>
        <v/>
      </c>
      <c r="F356" s="184" t="str">
        <f t="shared" si="21"/>
        <v/>
      </c>
      <c r="G356" s="184" t="str">
        <f t="shared" si="22"/>
        <v/>
      </c>
      <c r="H356" s="184" t="str">
        <f t="shared" si="23"/>
        <v/>
      </c>
      <c r="R356">
        <v>0</v>
      </c>
      <c r="S356" t="s">
        <v>201</v>
      </c>
      <c r="T356" s="221">
        <v>45566.313194444447</v>
      </c>
    </row>
    <row r="357" spans="1:20" x14ac:dyDescent="0.35">
      <c r="A357" t="s">
        <v>90</v>
      </c>
      <c r="B357" t="s">
        <v>91</v>
      </c>
      <c r="C357" t="s">
        <v>92</v>
      </c>
      <c r="D357" s="29">
        <v>46008</v>
      </c>
      <c r="E357" s="184" t="str">
        <f t="shared" si="20"/>
        <v/>
      </c>
      <c r="F357" s="184" t="str">
        <f t="shared" si="21"/>
        <v/>
      </c>
      <c r="G357" s="184" t="str">
        <f t="shared" si="22"/>
        <v/>
      </c>
      <c r="H357" s="184" t="str">
        <f t="shared" si="23"/>
        <v/>
      </c>
      <c r="R357">
        <v>0</v>
      </c>
      <c r="S357" t="s">
        <v>201</v>
      </c>
      <c r="T357" s="221">
        <v>45566.313194444447</v>
      </c>
    </row>
    <row r="358" spans="1:20" x14ac:dyDescent="0.35">
      <c r="A358" t="s">
        <v>90</v>
      </c>
      <c r="B358" t="s">
        <v>91</v>
      </c>
      <c r="C358" t="s">
        <v>92</v>
      </c>
      <c r="D358" s="29">
        <v>46009</v>
      </c>
      <c r="E358" s="184" t="str">
        <f t="shared" si="20"/>
        <v/>
      </c>
      <c r="F358" s="184" t="str">
        <f t="shared" si="21"/>
        <v/>
      </c>
      <c r="G358" s="184" t="str">
        <f t="shared" si="22"/>
        <v/>
      </c>
      <c r="H358" s="184" t="str">
        <f t="shared" si="23"/>
        <v/>
      </c>
      <c r="R358">
        <v>0</v>
      </c>
      <c r="S358" t="s">
        <v>201</v>
      </c>
      <c r="T358" s="221">
        <v>45566.313194444447</v>
      </c>
    </row>
    <row r="359" spans="1:20" x14ac:dyDescent="0.35">
      <c r="A359" t="s">
        <v>90</v>
      </c>
      <c r="B359" t="s">
        <v>91</v>
      </c>
      <c r="C359" t="s">
        <v>92</v>
      </c>
      <c r="D359" s="29">
        <v>46010</v>
      </c>
      <c r="E359" s="184" t="str">
        <f t="shared" si="20"/>
        <v/>
      </c>
      <c r="F359" s="184" t="str">
        <f t="shared" si="21"/>
        <v/>
      </c>
      <c r="G359" s="184" t="str">
        <f t="shared" si="22"/>
        <v/>
      </c>
      <c r="H359" s="184" t="str">
        <f t="shared" si="23"/>
        <v/>
      </c>
      <c r="R359">
        <v>0</v>
      </c>
      <c r="S359" t="s">
        <v>201</v>
      </c>
      <c r="T359" s="221">
        <v>45566.313194444447</v>
      </c>
    </row>
    <row r="360" spans="1:20" x14ac:dyDescent="0.35">
      <c r="A360" t="s">
        <v>90</v>
      </c>
      <c r="B360" t="s">
        <v>91</v>
      </c>
      <c r="C360" t="s">
        <v>92</v>
      </c>
      <c r="D360" s="29">
        <v>46011</v>
      </c>
      <c r="E360" s="184" t="str">
        <f t="shared" si="20"/>
        <v/>
      </c>
      <c r="F360" s="184" t="str">
        <f t="shared" si="21"/>
        <v/>
      </c>
      <c r="G360" s="184" t="str">
        <f t="shared" si="22"/>
        <v/>
      </c>
      <c r="H360" s="184" t="str">
        <f t="shared" si="23"/>
        <v/>
      </c>
      <c r="R360">
        <v>0</v>
      </c>
      <c r="S360" t="s">
        <v>201</v>
      </c>
      <c r="T360" s="221">
        <v>45566.313194444447</v>
      </c>
    </row>
    <row r="361" spans="1:20" x14ac:dyDescent="0.35">
      <c r="A361" t="s">
        <v>90</v>
      </c>
      <c r="B361" t="s">
        <v>91</v>
      </c>
      <c r="C361" t="s">
        <v>92</v>
      </c>
      <c r="D361" s="29">
        <v>46012</v>
      </c>
      <c r="E361" s="184" t="str">
        <f t="shared" si="20"/>
        <v/>
      </c>
      <c r="F361" s="184" t="str">
        <f t="shared" si="21"/>
        <v/>
      </c>
      <c r="G361" s="184" t="str">
        <f t="shared" si="22"/>
        <v/>
      </c>
      <c r="H361" s="184" t="str">
        <f t="shared" si="23"/>
        <v/>
      </c>
      <c r="R361">
        <v>0</v>
      </c>
      <c r="S361" t="s">
        <v>201</v>
      </c>
      <c r="T361" s="221">
        <v>45566.313194444447</v>
      </c>
    </row>
    <row r="362" spans="1:20" x14ac:dyDescent="0.35">
      <c r="A362" t="s">
        <v>90</v>
      </c>
      <c r="B362" t="s">
        <v>91</v>
      </c>
      <c r="C362" t="s">
        <v>92</v>
      </c>
      <c r="D362" s="29">
        <v>46013</v>
      </c>
      <c r="E362" s="184" t="str">
        <f t="shared" si="20"/>
        <v/>
      </c>
      <c r="F362" s="184" t="str">
        <f t="shared" si="21"/>
        <v/>
      </c>
      <c r="G362" s="184" t="str">
        <f t="shared" si="22"/>
        <v/>
      </c>
      <c r="H362" s="184" t="str">
        <f t="shared" si="23"/>
        <v/>
      </c>
      <c r="R362">
        <v>0</v>
      </c>
      <c r="S362" t="s">
        <v>201</v>
      </c>
      <c r="T362" s="221">
        <v>45566.313194444447</v>
      </c>
    </row>
    <row r="363" spans="1:20" x14ac:dyDescent="0.35">
      <c r="A363" t="s">
        <v>90</v>
      </c>
      <c r="B363" t="s">
        <v>91</v>
      </c>
      <c r="C363" t="s">
        <v>92</v>
      </c>
      <c r="D363" s="29">
        <v>46014</v>
      </c>
      <c r="E363" s="184" t="str">
        <f t="shared" si="20"/>
        <v/>
      </c>
      <c r="F363" s="184" t="str">
        <f t="shared" si="21"/>
        <v/>
      </c>
      <c r="G363" s="184" t="str">
        <f t="shared" si="22"/>
        <v/>
      </c>
      <c r="H363" s="184" t="str">
        <f t="shared" si="23"/>
        <v/>
      </c>
      <c r="R363">
        <v>0</v>
      </c>
      <c r="S363" t="s">
        <v>201</v>
      </c>
      <c r="T363" s="221">
        <v>45566.313194444447</v>
      </c>
    </row>
    <row r="364" spans="1:20" x14ac:dyDescent="0.35">
      <c r="A364" t="s">
        <v>90</v>
      </c>
      <c r="B364" t="s">
        <v>91</v>
      </c>
      <c r="C364" t="s">
        <v>92</v>
      </c>
      <c r="D364" s="29">
        <v>46015</v>
      </c>
      <c r="E364" s="184" t="str">
        <f t="shared" si="20"/>
        <v/>
      </c>
      <c r="F364" s="184" t="str">
        <f t="shared" si="21"/>
        <v/>
      </c>
      <c r="G364" s="184" t="str">
        <f t="shared" si="22"/>
        <v/>
      </c>
      <c r="H364" s="184" t="str">
        <f t="shared" si="23"/>
        <v/>
      </c>
      <c r="R364">
        <v>0</v>
      </c>
      <c r="S364" t="s">
        <v>201</v>
      </c>
      <c r="T364" s="221">
        <v>45566.313194444447</v>
      </c>
    </row>
    <row r="365" spans="1:20" x14ac:dyDescent="0.35">
      <c r="A365" t="s">
        <v>90</v>
      </c>
      <c r="B365" t="s">
        <v>91</v>
      </c>
      <c r="C365" t="s">
        <v>92</v>
      </c>
      <c r="D365" s="29">
        <v>46016</v>
      </c>
      <c r="E365" s="184" t="str">
        <f t="shared" si="20"/>
        <v/>
      </c>
      <c r="F365" s="184" t="str">
        <f t="shared" si="21"/>
        <v/>
      </c>
      <c r="G365" s="184" t="str">
        <f t="shared" si="22"/>
        <v/>
      </c>
      <c r="H365" s="184" t="str">
        <f t="shared" si="23"/>
        <v/>
      </c>
      <c r="R365">
        <v>0</v>
      </c>
      <c r="S365" t="s">
        <v>201</v>
      </c>
      <c r="T365" s="221">
        <v>45566.313194444447</v>
      </c>
    </row>
    <row r="366" spans="1:20" x14ac:dyDescent="0.35">
      <c r="A366" t="s">
        <v>90</v>
      </c>
      <c r="B366" t="s">
        <v>91</v>
      </c>
      <c r="C366" t="s">
        <v>92</v>
      </c>
      <c r="D366" s="29">
        <v>46017</v>
      </c>
      <c r="E366" s="184" t="str">
        <f t="shared" si="20"/>
        <v/>
      </c>
      <c r="F366" s="184" t="str">
        <f t="shared" si="21"/>
        <v/>
      </c>
      <c r="G366" s="184" t="str">
        <f t="shared" si="22"/>
        <v/>
      </c>
      <c r="H366" s="184" t="str">
        <f t="shared" si="23"/>
        <v/>
      </c>
      <c r="R366">
        <v>0</v>
      </c>
      <c r="S366" t="s">
        <v>201</v>
      </c>
      <c r="T366" s="221">
        <v>45566.313194444447</v>
      </c>
    </row>
    <row r="367" spans="1:20" x14ac:dyDescent="0.35">
      <c r="A367" t="s">
        <v>90</v>
      </c>
      <c r="B367" t="s">
        <v>91</v>
      </c>
      <c r="C367" t="s">
        <v>92</v>
      </c>
      <c r="D367" s="29">
        <v>46018</v>
      </c>
      <c r="E367" s="184" t="str">
        <f t="shared" si="20"/>
        <v/>
      </c>
      <c r="F367" s="184" t="str">
        <f t="shared" si="21"/>
        <v/>
      </c>
      <c r="G367" s="184" t="str">
        <f t="shared" si="22"/>
        <v/>
      </c>
      <c r="H367" s="184" t="str">
        <f t="shared" si="23"/>
        <v/>
      </c>
      <c r="R367">
        <v>0</v>
      </c>
      <c r="S367" t="s">
        <v>201</v>
      </c>
      <c r="T367" s="221">
        <v>45566.313194444447</v>
      </c>
    </row>
    <row r="368" spans="1:20" x14ac:dyDescent="0.35">
      <c r="A368" t="s">
        <v>90</v>
      </c>
      <c r="B368" t="s">
        <v>91</v>
      </c>
      <c r="C368" t="s">
        <v>92</v>
      </c>
      <c r="D368" s="29">
        <v>46019</v>
      </c>
      <c r="E368" s="184" t="str">
        <f t="shared" si="20"/>
        <v/>
      </c>
      <c r="F368" s="184" t="str">
        <f t="shared" si="21"/>
        <v/>
      </c>
      <c r="G368" s="184" t="str">
        <f t="shared" si="22"/>
        <v/>
      </c>
      <c r="H368" s="184" t="str">
        <f t="shared" si="23"/>
        <v/>
      </c>
      <c r="R368">
        <v>0</v>
      </c>
      <c r="S368" t="s">
        <v>201</v>
      </c>
      <c r="T368" s="221">
        <v>45566.313194444447</v>
      </c>
    </row>
    <row r="369" spans="1:20" x14ac:dyDescent="0.35">
      <c r="A369" t="s">
        <v>90</v>
      </c>
      <c r="B369" t="s">
        <v>91</v>
      </c>
      <c r="C369" t="s">
        <v>92</v>
      </c>
      <c r="D369" s="29">
        <v>46020</v>
      </c>
      <c r="E369" s="184" t="str">
        <f t="shared" si="20"/>
        <v/>
      </c>
      <c r="F369" s="184" t="str">
        <f t="shared" si="21"/>
        <v/>
      </c>
      <c r="G369" s="184" t="str">
        <f t="shared" si="22"/>
        <v/>
      </c>
      <c r="H369" s="184" t="str">
        <f t="shared" si="23"/>
        <v/>
      </c>
      <c r="R369">
        <v>0</v>
      </c>
      <c r="S369" t="s">
        <v>201</v>
      </c>
      <c r="T369" s="221">
        <v>45566.313194444447</v>
      </c>
    </row>
    <row r="370" spans="1:20" x14ac:dyDescent="0.35">
      <c r="A370" t="s">
        <v>90</v>
      </c>
      <c r="B370" t="s">
        <v>91</v>
      </c>
      <c r="C370" t="s">
        <v>92</v>
      </c>
      <c r="D370" s="29">
        <v>46021</v>
      </c>
      <c r="E370" s="184" t="str">
        <f t="shared" si="20"/>
        <v/>
      </c>
      <c r="F370" s="184" t="str">
        <f t="shared" si="21"/>
        <v/>
      </c>
      <c r="G370" s="184" t="str">
        <f t="shared" si="22"/>
        <v/>
      </c>
      <c r="H370" s="184" t="str">
        <f t="shared" si="23"/>
        <v/>
      </c>
      <c r="R370">
        <v>0</v>
      </c>
      <c r="S370" t="s">
        <v>201</v>
      </c>
      <c r="T370" s="221">
        <v>45566.313194444447</v>
      </c>
    </row>
    <row r="371" spans="1:20" x14ac:dyDescent="0.35">
      <c r="A371" t="s">
        <v>90</v>
      </c>
      <c r="B371" t="s">
        <v>91</v>
      </c>
      <c r="C371" t="s">
        <v>92</v>
      </c>
      <c r="D371" s="29">
        <v>46022</v>
      </c>
      <c r="E371" s="184" t="str">
        <f t="shared" si="20"/>
        <v/>
      </c>
      <c r="F371" s="184" t="str">
        <f t="shared" si="21"/>
        <v/>
      </c>
      <c r="G371" s="184" t="str">
        <f t="shared" si="22"/>
        <v/>
      </c>
      <c r="H371" s="184" t="str">
        <f t="shared" si="23"/>
        <v/>
      </c>
      <c r="R371">
        <v>0</v>
      </c>
      <c r="S371" t="s">
        <v>201</v>
      </c>
      <c r="T371" s="221">
        <v>45566.313194444447</v>
      </c>
    </row>
    <row r="372" spans="1:20" x14ac:dyDescent="0.35">
      <c r="A372" t="s">
        <v>202</v>
      </c>
      <c r="B372" t="s">
        <v>203</v>
      </c>
      <c r="C372" t="s">
        <v>97</v>
      </c>
      <c r="D372" s="29">
        <v>45658</v>
      </c>
      <c r="E372" s="184" t="str">
        <f t="shared" si="20"/>
        <v/>
      </c>
      <c r="F372" s="184" t="str">
        <f t="shared" si="21"/>
        <v/>
      </c>
      <c r="G372" s="184" t="str">
        <f t="shared" si="22"/>
        <v/>
      </c>
      <c r="H372" s="184" t="str">
        <f t="shared" si="23"/>
        <v/>
      </c>
      <c r="R372">
        <v>0</v>
      </c>
      <c r="S372" t="s">
        <v>201</v>
      </c>
      <c r="T372" s="221">
        <v>45323.313888888886</v>
      </c>
    </row>
    <row r="373" spans="1:20" x14ac:dyDescent="0.35">
      <c r="A373" t="s">
        <v>202</v>
      </c>
      <c r="B373" t="s">
        <v>203</v>
      </c>
      <c r="C373" t="s">
        <v>97</v>
      </c>
      <c r="D373" s="29">
        <v>45659</v>
      </c>
      <c r="E373" s="184" t="str">
        <f t="shared" si="20"/>
        <v/>
      </c>
      <c r="F373" s="184" t="str">
        <f t="shared" si="21"/>
        <v/>
      </c>
      <c r="G373" s="184" t="str">
        <f t="shared" si="22"/>
        <v/>
      </c>
      <c r="H373" s="184" t="str">
        <f t="shared" si="23"/>
        <v/>
      </c>
      <c r="R373">
        <v>0</v>
      </c>
      <c r="S373" t="s">
        <v>201</v>
      </c>
      <c r="T373" s="221">
        <v>45323.313888888886</v>
      </c>
    </row>
    <row r="374" spans="1:20" x14ac:dyDescent="0.35">
      <c r="A374" t="s">
        <v>202</v>
      </c>
      <c r="B374" t="s">
        <v>203</v>
      </c>
      <c r="C374" t="s">
        <v>97</v>
      </c>
      <c r="D374" s="29">
        <v>45660</v>
      </c>
      <c r="E374" s="184" t="str">
        <f t="shared" si="20"/>
        <v/>
      </c>
      <c r="F374" s="184" t="str">
        <f t="shared" si="21"/>
        <v/>
      </c>
      <c r="G374" s="184" t="str">
        <f t="shared" si="22"/>
        <v/>
      </c>
      <c r="H374" s="184" t="str">
        <f t="shared" si="23"/>
        <v/>
      </c>
      <c r="R374">
        <v>0</v>
      </c>
      <c r="S374" t="s">
        <v>201</v>
      </c>
      <c r="T374" s="221">
        <v>45323.313888888886</v>
      </c>
    </row>
    <row r="375" spans="1:20" x14ac:dyDescent="0.35">
      <c r="A375" t="s">
        <v>202</v>
      </c>
      <c r="B375" t="s">
        <v>203</v>
      </c>
      <c r="C375" t="s">
        <v>97</v>
      </c>
      <c r="D375" s="29">
        <v>45661</v>
      </c>
      <c r="E375" s="184" t="str">
        <f t="shared" si="20"/>
        <v/>
      </c>
      <c r="F375" s="184" t="str">
        <f t="shared" si="21"/>
        <v/>
      </c>
      <c r="G375" s="184" t="str">
        <f t="shared" si="22"/>
        <v/>
      </c>
      <c r="H375" s="184" t="str">
        <f t="shared" si="23"/>
        <v/>
      </c>
      <c r="R375">
        <v>0</v>
      </c>
      <c r="S375" t="s">
        <v>201</v>
      </c>
      <c r="T375" s="221">
        <v>45323.313888888886</v>
      </c>
    </row>
    <row r="376" spans="1:20" x14ac:dyDescent="0.35">
      <c r="A376" t="s">
        <v>202</v>
      </c>
      <c r="B376" t="s">
        <v>203</v>
      </c>
      <c r="C376" t="s">
        <v>97</v>
      </c>
      <c r="D376" s="29">
        <v>45662</v>
      </c>
      <c r="E376" s="184" t="str">
        <f t="shared" si="20"/>
        <v/>
      </c>
      <c r="F376" s="184" t="str">
        <f t="shared" si="21"/>
        <v/>
      </c>
      <c r="G376" s="184" t="str">
        <f t="shared" si="22"/>
        <v/>
      </c>
      <c r="H376" s="184" t="str">
        <f t="shared" si="23"/>
        <v/>
      </c>
      <c r="R376">
        <v>0</v>
      </c>
      <c r="S376" t="s">
        <v>201</v>
      </c>
      <c r="T376" s="221">
        <v>45323.313888888886</v>
      </c>
    </row>
    <row r="377" spans="1:20" x14ac:dyDescent="0.35">
      <c r="A377" t="s">
        <v>202</v>
      </c>
      <c r="B377" t="s">
        <v>203</v>
      </c>
      <c r="C377" t="s">
        <v>97</v>
      </c>
      <c r="D377" s="29">
        <v>45663</v>
      </c>
      <c r="E377" s="184" t="str">
        <f t="shared" si="20"/>
        <v/>
      </c>
      <c r="F377" s="184" t="str">
        <f t="shared" si="21"/>
        <v/>
      </c>
      <c r="G377" s="184" t="str">
        <f t="shared" si="22"/>
        <v/>
      </c>
      <c r="H377" s="184" t="str">
        <f t="shared" si="23"/>
        <v/>
      </c>
      <c r="R377">
        <v>0</v>
      </c>
      <c r="S377" t="s">
        <v>201</v>
      </c>
      <c r="T377" s="221">
        <v>45323.313888888886</v>
      </c>
    </row>
    <row r="378" spans="1:20" x14ac:dyDescent="0.35">
      <c r="A378" t="s">
        <v>202</v>
      </c>
      <c r="B378" t="s">
        <v>203</v>
      </c>
      <c r="C378" t="s">
        <v>97</v>
      </c>
      <c r="D378" s="29">
        <v>45664</v>
      </c>
      <c r="E378" s="184" t="str">
        <f t="shared" si="20"/>
        <v/>
      </c>
      <c r="F378" s="184" t="str">
        <f t="shared" si="21"/>
        <v/>
      </c>
      <c r="G378" s="184" t="str">
        <f t="shared" si="22"/>
        <v/>
      </c>
      <c r="H378" s="184" t="str">
        <f t="shared" si="23"/>
        <v/>
      </c>
      <c r="R378">
        <v>0</v>
      </c>
      <c r="S378" t="s">
        <v>201</v>
      </c>
      <c r="T378" s="221">
        <v>45323.313888888886</v>
      </c>
    </row>
    <row r="379" spans="1:20" x14ac:dyDescent="0.35">
      <c r="A379" t="s">
        <v>202</v>
      </c>
      <c r="B379" t="s">
        <v>203</v>
      </c>
      <c r="C379" t="s">
        <v>97</v>
      </c>
      <c r="D379" s="29">
        <v>45665</v>
      </c>
      <c r="E379" s="184" t="str">
        <f t="shared" si="20"/>
        <v/>
      </c>
      <c r="F379" s="184" t="str">
        <f t="shared" si="21"/>
        <v/>
      </c>
      <c r="G379" s="184" t="str">
        <f t="shared" si="22"/>
        <v/>
      </c>
      <c r="H379" s="184" t="str">
        <f t="shared" si="23"/>
        <v/>
      </c>
      <c r="R379">
        <v>0</v>
      </c>
      <c r="S379" t="s">
        <v>201</v>
      </c>
      <c r="T379" s="221">
        <v>45323.313888888886</v>
      </c>
    </row>
    <row r="380" spans="1:20" x14ac:dyDescent="0.35">
      <c r="A380" t="s">
        <v>202</v>
      </c>
      <c r="B380" t="s">
        <v>203</v>
      </c>
      <c r="C380" t="s">
        <v>97</v>
      </c>
      <c r="D380" s="29">
        <v>45666</v>
      </c>
      <c r="E380" s="184" t="str">
        <f t="shared" si="20"/>
        <v/>
      </c>
      <c r="F380" s="184" t="str">
        <f t="shared" si="21"/>
        <v/>
      </c>
      <c r="G380" s="184" t="str">
        <f t="shared" si="22"/>
        <v/>
      </c>
      <c r="H380" s="184" t="str">
        <f t="shared" si="23"/>
        <v/>
      </c>
      <c r="R380">
        <v>0</v>
      </c>
      <c r="S380" t="s">
        <v>201</v>
      </c>
      <c r="T380" s="221">
        <v>45323.313888888886</v>
      </c>
    </row>
    <row r="381" spans="1:20" x14ac:dyDescent="0.35">
      <c r="A381" t="s">
        <v>202</v>
      </c>
      <c r="B381" t="s">
        <v>203</v>
      </c>
      <c r="C381" t="s">
        <v>97</v>
      </c>
      <c r="D381" s="29">
        <v>45667</v>
      </c>
      <c r="E381" s="184" t="str">
        <f t="shared" si="20"/>
        <v/>
      </c>
      <c r="F381" s="184" t="str">
        <f t="shared" si="21"/>
        <v/>
      </c>
      <c r="G381" s="184" t="str">
        <f t="shared" si="22"/>
        <v/>
      </c>
      <c r="H381" s="184" t="str">
        <f t="shared" si="23"/>
        <v/>
      </c>
      <c r="R381">
        <v>0</v>
      </c>
      <c r="S381" t="s">
        <v>201</v>
      </c>
      <c r="T381" s="221">
        <v>45323.313888888886</v>
      </c>
    </row>
    <row r="382" spans="1:20" x14ac:dyDescent="0.35">
      <c r="A382" t="s">
        <v>202</v>
      </c>
      <c r="B382" t="s">
        <v>203</v>
      </c>
      <c r="C382" t="s">
        <v>97</v>
      </c>
      <c r="D382" s="29">
        <v>45668</v>
      </c>
      <c r="E382" s="184" t="str">
        <f t="shared" si="20"/>
        <v/>
      </c>
      <c r="F382" s="184" t="str">
        <f t="shared" si="21"/>
        <v/>
      </c>
      <c r="G382" s="184" t="str">
        <f t="shared" si="22"/>
        <v/>
      </c>
      <c r="H382" s="184" t="str">
        <f t="shared" si="23"/>
        <v/>
      </c>
      <c r="R382">
        <v>0</v>
      </c>
      <c r="S382" t="s">
        <v>201</v>
      </c>
      <c r="T382" s="221">
        <v>45323.313888888886</v>
      </c>
    </row>
    <row r="383" spans="1:20" x14ac:dyDescent="0.35">
      <c r="A383" t="s">
        <v>202</v>
      </c>
      <c r="B383" t="s">
        <v>203</v>
      </c>
      <c r="C383" t="s">
        <v>97</v>
      </c>
      <c r="D383" s="29">
        <v>45669</v>
      </c>
      <c r="E383" s="184" t="str">
        <f t="shared" si="20"/>
        <v/>
      </c>
      <c r="F383" s="184" t="str">
        <f t="shared" si="21"/>
        <v/>
      </c>
      <c r="G383" s="184" t="str">
        <f t="shared" si="22"/>
        <v/>
      </c>
      <c r="H383" s="184" t="str">
        <f t="shared" si="23"/>
        <v/>
      </c>
      <c r="R383">
        <v>0</v>
      </c>
      <c r="S383" t="s">
        <v>201</v>
      </c>
      <c r="T383" s="221">
        <v>45323.313888888886</v>
      </c>
    </row>
    <row r="384" spans="1:20" x14ac:dyDescent="0.35">
      <c r="A384" t="s">
        <v>202</v>
      </c>
      <c r="B384" t="s">
        <v>203</v>
      </c>
      <c r="C384" t="s">
        <v>97</v>
      </c>
      <c r="D384" s="29">
        <v>45670</v>
      </c>
      <c r="E384" s="184" t="str">
        <f t="shared" si="20"/>
        <v/>
      </c>
      <c r="F384" s="184" t="str">
        <f t="shared" si="21"/>
        <v/>
      </c>
      <c r="G384" s="184" t="str">
        <f t="shared" si="22"/>
        <v/>
      </c>
      <c r="H384" s="184" t="str">
        <f t="shared" si="23"/>
        <v/>
      </c>
      <c r="R384">
        <v>0</v>
      </c>
      <c r="S384" t="s">
        <v>201</v>
      </c>
      <c r="T384" s="221">
        <v>45323.313888888886</v>
      </c>
    </row>
    <row r="385" spans="1:20" x14ac:dyDescent="0.35">
      <c r="A385" t="s">
        <v>202</v>
      </c>
      <c r="B385" t="s">
        <v>203</v>
      </c>
      <c r="C385" t="s">
        <v>97</v>
      </c>
      <c r="D385" s="29">
        <v>45671</v>
      </c>
      <c r="E385" s="184" t="str">
        <f t="shared" si="20"/>
        <v/>
      </c>
      <c r="F385" s="184" t="str">
        <f t="shared" si="21"/>
        <v/>
      </c>
      <c r="G385" s="184" t="str">
        <f t="shared" si="22"/>
        <v/>
      </c>
      <c r="H385" s="184" t="str">
        <f t="shared" si="23"/>
        <v/>
      </c>
      <c r="R385">
        <v>0</v>
      </c>
      <c r="S385" t="s">
        <v>201</v>
      </c>
      <c r="T385" s="221">
        <v>45323.313888888886</v>
      </c>
    </row>
    <row r="386" spans="1:20" x14ac:dyDescent="0.35">
      <c r="A386" t="s">
        <v>202</v>
      </c>
      <c r="B386" t="s">
        <v>203</v>
      </c>
      <c r="C386" t="s">
        <v>97</v>
      </c>
      <c r="D386" s="29">
        <v>45672</v>
      </c>
      <c r="E386" s="184" t="str">
        <f t="shared" si="20"/>
        <v/>
      </c>
      <c r="F386" s="184" t="str">
        <f t="shared" si="21"/>
        <v/>
      </c>
      <c r="G386" s="184" t="str">
        <f t="shared" si="22"/>
        <v/>
      </c>
      <c r="H386" s="184" t="str">
        <f t="shared" si="23"/>
        <v/>
      </c>
      <c r="R386">
        <v>0</v>
      </c>
      <c r="S386" t="s">
        <v>201</v>
      </c>
      <c r="T386" s="221">
        <v>45323.313888888886</v>
      </c>
    </row>
    <row r="387" spans="1:20" x14ac:dyDescent="0.35">
      <c r="A387" t="s">
        <v>202</v>
      </c>
      <c r="B387" t="s">
        <v>203</v>
      </c>
      <c r="C387" t="s">
        <v>97</v>
      </c>
      <c r="D387" s="29">
        <v>45673</v>
      </c>
      <c r="E387" s="184" t="str">
        <f t="shared" si="20"/>
        <v/>
      </c>
      <c r="F387" s="184" t="str">
        <f t="shared" si="21"/>
        <v/>
      </c>
      <c r="G387" s="184" t="str">
        <f t="shared" si="22"/>
        <v/>
      </c>
      <c r="H387" s="184" t="str">
        <f t="shared" si="23"/>
        <v/>
      </c>
      <c r="R387">
        <v>0</v>
      </c>
      <c r="S387" t="s">
        <v>201</v>
      </c>
      <c r="T387" s="221">
        <v>45323.313888888886</v>
      </c>
    </row>
    <row r="388" spans="1:20" x14ac:dyDescent="0.35">
      <c r="A388" t="s">
        <v>202</v>
      </c>
      <c r="B388" t="s">
        <v>203</v>
      </c>
      <c r="C388" t="s">
        <v>97</v>
      </c>
      <c r="D388" s="29">
        <v>45674</v>
      </c>
      <c r="E388" s="184" t="str">
        <f t="shared" si="20"/>
        <v/>
      </c>
      <c r="F388" s="184" t="str">
        <f t="shared" si="21"/>
        <v/>
      </c>
      <c r="G388" s="184" t="str">
        <f t="shared" si="22"/>
        <v/>
      </c>
      <c r="H388" s="184" t="str">
        <f t="shared" si="23"/>
        <v/>
      </c>
      <c r="R388">
        <v>0</v>
      </c>
      <c r="S388" t="s">
        <v>201</v>
      </c>
      <c r="T388" s="221">
        <v>45323.313888888886</v>
      </c>
    </row>
    <row r="389" spans="1:20" x14ac:dyDescent="0.35">
      <c r="A389" t="s">
        <v>202</v>
      </c>
      <c r="B389" t="s">
        <v>203</v>
      </c>
      <c r="C389" t="s">
        <v>97</v>
      </c>
      <c r="D389" s="29">
        <v>45675</v>
      </c>
      <c r="E389" s="184" t="str">
        <f t="shared" si="20"/>
        <v/>
      </c>
      <c r="F389" s="184" t="str">
        <f t="shared" si="21"/>
        <v/>
      </c>
      <c r="G389" s="184" t="str">
        <f t="shared" si="22"/>
        <v/>
      </c>
      <c r="H389" s="184" t="str">
        <f t="shared" si="23"/>
        <v/>
      </c>
      <c r="R389">
        <v>0</v>
      </c>
      <c r="S389" t="s">
        <v>201</v>
      </c>
      <c r="T389" s="221">
        <v>45323.313888888886</v>
      </c>
    </row>
    <row r="390" spans="1:20" x14ac:dyDescent="0.35">
      <c r="A390" t="s">
        <v>202</v>
      </c>
      <c r="B390" t="s">
        <v>203</v>
      </c>
      <c r="C390" t="s">
        <v>97</v>
      </c>
      <c r="D390" s="29">
        <v>45676</v>
      </c>
      <c r="E390" s="184" t="str">
        <f t="shared" si="20"/>
        <v/>
      </c>
      <c r="F390" s="184" t="str">
        <f t="shared" si="21"/>
        <v/>
      </c>
      <c r="G390" s="184" t="str">
        <f t="shared" si="22"/>
        <v/>
      </c>
      <c r="H390" s="184" t="str">
        <f t="shared" si="23"/>
        <v/>
      </c>
      <c r="R390">
        <v>0</v>
      </c>
      <c r="S390" t="s">
        <v>201</v>
      </c>
      <c r="T390" s="221">
        <v>45323.313888888886</v>
      </c>
    </row>
    <row r="391" spans="1:20" x14ac:dyDescent="0.35">
      <c r="A391" t="s">
        <v>202</v>
      </c>
      <c r="B391" t="s">
        <v>203</v>
      </c>
      <c r="C391" t="s">
        <v>97</v>
      </c>
      <c r="D391" s="29">
        <v>45677</v>
      </c>
      <c r="E391" s="184" t="str">
        <f t="shared" si="20"/>
        <v/>
      </c>
      <c r="F391" s="184" t="str">
        <f t="shared" si="21"/>
        <v/>
      </c>
      <c r="G391" s="184" t="str">
        <f t="shared" si="22"/>
        <v/>
      </c>
      <c r="H391" s="184" t="str">
        <f t="shared" si="23"/>
        <v/>
      </c>
      <c r="R391">
        <v>0</v>
      </c>
      <c r="S391" t="s">
        <v>201</v>
      </c>
      <c r="T391" s="221">
        <v>45323.313888888886</v>
      </c>
    </row>
    <row r="392" spans="1:20" x14ac:dyDescent="0.35">
      <c r="A392" t="s">
        <v>202</v>
      </c>
      <c r="B392" t="s">
        <v>203</v>
      </c>
      <c r="C392" t="s">
        <v>97</v>
      </c>
      <c r="D392" s="29">
        <v>45678</v>
      </c>
      <c r="E392" s="184" t="str">
        <f t="shared" ref="E392:E455" si="24">IF(J392="","",IF(L392=0,0,IF(1-(J392/L392)&lt;0,"",1-(J392/L392))))</f>
        <v/>
      </c>
      <c r="F392" s="184" t="str">
        <f t="shared" ref="F392:F455" si="25">IF(K392="","",IF(L392=0,0,IF(1-(K392/L392)&lt;0,"",1-(K392/L392))))</f>
        <v/>
      </c>
      <c r="G392" s="184" t="str">
        <f t="shared" ref="G392:G455" si="26">IF(J392="","",IF(1-(J392/R392)&lt;0,"",1-(J392/R392)))</f>
        <v/>
      </c>
      <c r="H392" s="184" t="str">
        <f t="shared" ref="H392:H455" si="27">IF(K392="","",IF(1-(K392/R392)&lt;0,"",1-(K392/R392)))</f>
        <v/>
      </c>
      <c r="R392">
        <v>0</v>
      </c>
      <c r="S392" t="s">
        <v>201</v>
      </c>
      <c r="T392" s="221">
        <v>45323.313888888886</v>
      </c>
    </row>
    <row r="393" spans="1:20" x14ac:dyDescent="0.35">
      <c r="A393" t="s">
        <v>202</v>
      </c>
      <c r="B393" t="s">
        <v>203</v>
      </c>
      <c r="C393" t="s">
        <v>97</v>
      </c>
      <c r="D393" s="29">
        <v>45679</v>
      </c>
      <c r="E393" s="184" t="str">
        <f t="shared" si="24"/>
        <v/>
      </c>
      <c r="F393" s="184" t="str">
        <f t="shared" si="25"/>
        <v/>
      </c>
      <c r="G393" s="184" t="str">
        <f t="shared" si="26"/>
        <v/>
      </c>
      <c r="H393" s="184" t="str">
        <f t="shared" si="27"/>
        <v/>
      </c>
      <c r="R393">
        <v>0</v>
      </c>
      <c r="S393" t="s">
        <v>201</v>
      </c>
      <c r="T393" s="221">
        <v>45323.313888888886</v>
      </c>
    </row>
    <row r="394" spans="1:20" x14ac:dyDescent="0.35">
      <c r="A394" t="s">
        <v>202</v>
      </c>
      <c r="B394" t="s">
        <v>203</v>
      </c>
      <c r="C394" t="s">
        <v>97</v>
      </c>
      <c r="D394" s="29">
        <v>45680</v>
      </c>
      <c r="E394" s="184" t="str">
        <f t="shared" si="24"/>
        <v/>
      </c>
      <c r="F394" s="184" t="str">
        <f t="shared" si="25"/>
        <v/>
      </c>
      <c r="G394" s="184" t="str">
        <f t="shared" si="26"/>
        <v/>
      </c>
      <c r="H394" s="184" t="str">
        <f t="shared" si="27"/>
        <v/>
      </c>
      <c r="R394">
        <v>0</v>
      </c>
      <c r="S394" t="s">
        <v>201</v>
      </c>
      <c r="T394" s="221">
        <v>45323.313888888886</v>
      </c>
    </row>
    <row r="395" spans="1:20" x14ac:dyDescent="0.35">
      <c r="A395" t="s">
        <v>202</v>
      </c>
      <c r="B395" t="s">
        <v>203</v>
      </c>
      <c r="C395" t="s">
        <v>97</v>
      </c>
      <c r="D395" s="29">
        <v>45681</v>
      </c>
      <c r="E395" s="184" t="str">
        <f t="shared" si="24"/>
        <v/>
      </c>
      <c r="F395" s="184" t="str">
        <f t="shared" si="25"/>
        <v/>
      </c>
      <c r="G395" s="184" t="str">
        <f t="shared" si="26"/>
        <v/>
      </c>
      <c r="H395" s="184" t="str">
        <f t="shared" si="27"/>
        <v/>
      </c>
      <c r="R395">
        <v>0</v>
      </c>
      <c r="S395" t="s">
        <v>201</v>
      </c>
      <c r="T395" s="221">
        <v>45323.313888888886</v>
      </c>
    </row>
    <row r="396" spans="1:20" x14ac:dyDescent="0.35">
      <c r="A396" t="s">
        <v>202</v>
      </c>
      <c r="B396" t="s">
        <v>203</v>
      </c>
      <c r="C396" t="s">
        <v>97</v>
      </c>
      <c r="D396" s="29">
        <v>45682</v>
      </c>
      <c r="E396" s="184" t="str">
        <f t="shared" si="24"/>
        <v/>
      </c>
      <c r="F396" s="184" t="str">
        <f t="shared" si="25"/>
        <v/>
      </c>
      <c r="G396" s="184" t="str">
        <f t="shared" si="26"/>
        <v/>
      </c>
      <c r="H396" s="184" t="str">
        <f t="shared" si="27"/>
        <v/>
      </c>
      <c r="R396">
        <v>0</v>
      </c>
      <c r="S396" t="s">
        <v>201</v>
      </c>
      <c r="T396" s="221">
        <v>45323.313888888886</v>
      </c>
    </row>
    <row r="397" spans="1:20" x14ac:dyDescent="0.35">
      <c r="A397" t="s">
        <v>202</v>
      </c>
      <c r="B397" t="s">
        <v>203</v>
      </c>
      <c r="C397" t="s">
        <v>97</v>
      </c>
      <c r="D397" s="29">
        <v>45683</v>
      </c>
      <c r="E397" s="184" t="str">
        <f t="shared" si="24"/>
        <v/>
      </c>
      <c r="F397" s="184" t="str">
        <f t="shared" si="25"/>
        <v/>
      </c>
      <c r="G397" s="184" t="str">
        <f t="shared" si="26"/>
        <v/>
      </c>
      <c r="H397" s="184" t="str">
        <f t="shared" si="27"/>
        <v/>
      </c>
      <c r="R397">
        <v>0</v>
      </c>
      <c r="S397" t="s">
        <v>201</v>
      </c>
      <c r="T397" s="221">
        <v>45323.313888888886</v>
      </c>
    </row>
    <row r="398" spans="1:20" x14ac:dyDescent="0.35">
      <c r="A398" t="s">
        <v>202</v>
      </c>
      <c r="B398" t="s">
        <v>203</v>
      </c>
      <c r="C398" t="s">
        <v>97</v>
      </c>
      <c r="D398" s="29">
        <v>45684</v>
      </c>
      <c r="E398" s="184" t="str">
        <f t="shared" si="24"/>
        <v/>
      </c>
      <c r="F398" s="184" t="str">
        <f t="shared" si="25"/>
        <v/>
      </c>
      <c r="G398" s="184" t="str">
        <f t="shared" si="26"/>
        <v/>
      </c>
      <c r="H398" s="184" t="str">
        <f t="shared" si="27"/>
        <v/>
      </c>
      <c r="R398">
        <v>0</v>
      </c>
      <c r="S398" t="s">
        <v>201</v>
      </c>
      <c r="T398" s="221">
        <v>45323.313888888886</v>
      </c>
    </row>
    <row r="399" spans="1:20" x14ac:dyDescent="0.35">
      <c r="A399" t="s">
        <v>202</v>
      </c>
      <c r="B399" t="s">
        <v>203</v>
      </c>
      <c r="C399" t="s">
        <v>97</v>
      </c>
      <c r="D399" s="29">
        <v>45685</v>
      </c>
      <c r="E399" s="184" t="str">
        <f t="shared" si="24"/>
        <v/>
      </c>
      <c r="F399" s="184" t="str">
        <f t="shared" si="25"/>
        <v/>
      </c>
      <c r="G399" s="184" t="str">
        <f t="shared" si="26"/>
        <v/>
      </c>
      <c r="H399" s="184" t="str">
        <f t="shared" si="27"/>
        <v/>
      </c>
      <c r="R399">
        <v>0</v>
      </c>
      <c r="S399" t="s">
        <v>201</v>
      </c>
      <c r="T399" s="221">
        <v>45323.313888888886</v>
      </c>
    </row>
    <row r="400" spans="1:20" x14ac:dyDescent="0.35">
      <c r="A400" t="s">
        <v>202</v>
      </c>
      <c r="B400" t="s">
        <v>203</v>
      </c>
      <c r="C400" t="s">
        <v>97</v>
      </c>
      <c r="D400" s="29">
        <v>45686</v>
      </c>
      <c r="E400" s="184" t="str">
        <f t="shared" si="24"/>
        <v/>
      </c>
      <c r="F400" s="184" t="str">
        <f t="shared" si="25"/>
        <v/>
      </c>
      <c r="G400" s="184" t="str">
        <f t="shared" si="26"/>
        <v/>
      </c>
      <c r="H400" s="184" t="str">
        <f t="shared" si="27"/>
        <v/>
      </c>
      <c r="R400">
        <v>0</v>
      </c>
      <c r="S400" t="s">
        <v>201</v>
      </c>
      <c r="T400" s="221">
        <v>45323.313888888886</v>
      </c>
    </row>
    <row r="401" spans="1:20" x14ac:dyDescent="0.35">
      <c r="A401" t="s">
        <v>202</v>
      </c>
      <c r="B401" t="s">
        <v>203</v>
      </c>
      <c r="C401" t="s">
        <v>97</v>
      </c>
      <c r="D401" s="29">
        <v>45687</v>
      </c>
      <c r="E401" s="184" t="str">
        <f t="shared" si="24"/>
        <v/>
      </c>
      <c r="F401" s="184" t="str">
        <f t="shared" si="25"/>
        <v/>
      </c>
      <c r="G401" s="184" t="str">
        <f t="shared" si="26"/>
        <v/>
      </c>
      <c r="H401" s="184" t="str">
        <f t="shared" si="27"/>
        <v/>
      </c>
      <c r="R401">
        <v>0</v>
      </c>
      <c r="S401" t="s">
        <v>201</v>
      </c>
      <c r="T401" s="221">
        <v>45323.313888888886</v>
      </c>
    </row>
    <row r="402" spans="1:20" x14ac:dyDescent="0.35">
      <c r="A402" t="s">
        <v>202</v>
      </c>
      <c r="B402" t="s">
        <v>203</v>
      </c>
      <c r="C402" t="s">
        <v>97</v>
      </c>
      <c r="D402" s="29">
        <v>45688</v>
      </c>
      <c r="E402" s="184" t="str">
        <f t="shared" si="24"/>
        <v/>
      </c>
      <c r="F402" s="184" t="str">
        <f t="shared" si="25"/>
        <v/>
      </c>
      <c r="G402" s="184" t="str">
        <f t="shared" si="26"/>
        <v/>
      </c>
      <c r="H402" s="184" t="str">
        <f t="shared" si="27"/>
        <v/>
      </c>
      <c r="R402">
        <v>0</v>
      </c>
      <c r="S402" t="s">
        <v>201</v>
      </c>
      <c r="T402" s="221">
        <v>45323.313888888886</v>
      </c>
    </row>
    <row r="403" spans="1:20" x14ac:dyDescent="0.35">
      <c r="A403" t="s">
        <v>202</v>
      </c>
      <c r="B403" t="s">
        <v>203</v>
      </c>
      <c r="C403" t="s">
        <v>97</v>
      </c>
      <c r="D403" s="29">
        <v>45689</v>
      </c>
      <c r="E403" s="184" t="str">
        <f t="shared" si="24"/>
        <v/>
      </c>
      <c r="F403" s="184" t="str">
        <f t="shared" si="25"/>
        <v/>
      </c>
      <c r="G403" s="184" t="str">
        <f t="shared" si="26"/>
        <v/>
      </c>
      <c r="H403" s="184" t="str">
        <f t="shared" si="27"/>
        <v/>
      </c>
      <c r="R403">
        <v>0</v>
      </c>
      <c r="S403" t="s">
        <v>201</v>
      </c>
      <c r="T403" s="221">
        <v>45352.313194444447</v>
      </c>
    </row>
    <row r="404" spans="1:20" x14ac:dyDescent="0.35">
      <c r="A404" t="s">
        <v>202</v>
      </c>
      <c r="B404" t="s">
        <v>203</v>
      </c>
      <c r="C404" t="s">
        <v>97</v>
      </c>
      <c r="D404" s="29">
        <v>45690</v>
      </c>
      <c r="E404" s="184" t="str">
        <f t="shared" si="24"/>
        <v/>
      </c>
      <c r="F404" s="184" t="str">
        <f t="shared" si="25"/>
        <v/>
      </c>
      <c r="G404" s="184" t="str">
        <f t="shared" si="26"/>
        <v/>
      </c>
      <c r="H404" s="184" t="str">
        <f t="shared" si="27"/>
        <v/>
      </c>
      <c r="R404">
        <v>0</v>
      </c>
      <c r="S404" t="s">
        <v>201</v>
      </c>
      <c r="T404" s="221">
        <v>45352.31527777778</v>
      </c>
    </row>
    <row r="405" spans="1:20" x14ac:dyDescent="0.35">
      <c r="A405" t="s">
        <v>202</v>
      </c>
      <c r="B405" t="s">
        <v>203</v>
      </c>
      <c r="C405" t="s">
        <v>97</v>
      </c>
      <c r="D405" s="29">
        <v>45691</v>
      </c>
      <c r="E405" s="184" t="str">
        <f t="shared" si="24"/>
        <v/>
      </c>
      <c r="F405" s="184" t="str">
        <f t="shared" si="25"/>
        <v/>
      </c>
      <c r="G405" s="184" t="str">
        <f t="shared" si="26"/>
        <v/>
      </c>
      <c r="H405" s="184" t="str">
        <f t="shared" si="27"/>
        <v/>
      </c>
      <c r="R405">
        <v>0</v>
      </c>
      <c r="S405" t="s">
        <v>201</v>
      </c>
      <c r="T405" s="221">
        <v>45352.315972222219</v>
      </c>
    </row>
    <row r="406" spans="1:20" x14ac:dyDescent="0.35">
      <c r="A406" t="s">
        <v>202</v>
      </c>
      <c r="B406" t="s">
        <v>203</v>
      </c>
      <c r="C406" t="s">
        <v>97</v>
      </c>
      <c r="D406" s="29">
        <v>45692</v>
      </c>
      <c r="E406" s="184" t="str">
        <f t="shared" si="24"/>
        <v/>
      </c>
      <c r="F406" s="184" t="str">
        <f t="shared" si="25"/>
        <v/>
      </c>
      <c r="G406" s="184" t="str">
        <f t="shared" si="26"/>
        <v/>
      </c>
      <c r="H406" s="184" t="str">
        <f t="shared" si="27"/>
        <v/>
      </c>
      <c r="R406">
        <v>0</v>
      </c>
      <c r="S406" t="s">
        <v>201</v>
      </c>
      <c r="T406" s="221">
        <v>45352.316666666666</v>
      </c>
    </row>
    <row r="407" spans="1:20" x14ac:dyDescent="0.35">
      <c r="A407" t="s">
        <v>202</v>
      </c>
      <c r="B407" t="s">
        <v>203</v>
      </c>
      <c r="C407" t="s">
        <v>97</v>
      </c>
      <c r="D407" s="29">
        <v>45693</v>
      </c>
      <c r="E407" s="184" t="str">
        <f t="shared" si="24"/>
        <v/>
      </c>
      <c r="F407" s="184" t="str">
        <f t="shared" si="25"/>
        <v/>
      </c>
      <c r="G407" s="184" t="str">
        <f t="shared" si="26"/>
        <v/>
      </c>
      <c r="H407" s="184" t="str">
        <f t="shared" si="27"/>
        <v/>
      </c>
      <c r="R407">
        <v>0</v>
      </c>
      <c r="S407" t="s">
        <v>201</v>
      </c>
      <c r="T407" s="221">
        <v>45352.316666666666</v>
      </c>
    </row>
    <row r="408" spans="1:20" x14ac:dyDescent="0.35">
      <c r="A408" t="s">
        <v>202</v>
      </c>
      <c r="B408" t="s">
        <v>203</v>
      </c>
      <c r="C408" t="s">
        <v>97</v>
      </c>
      <c r="D408" s="29">
        <v>45694</v>
      </c>
      <c r="E408" s="184" t="str">
        <f t="shared" si="24"/>
        <v/>
      </c>
      <c r="F408" s="184" t="str">
        <f t="shared" si="25"/>
        <v/>
      </c>
      <c r="G408" s="184" t="str">
        <f t="shared" si="26"/>
        <v/>
      </c>
      <c r="H408" s="184" t="str">
        <f t="shared" si="27"/>
        <v/>
      </c>
      <c r="R408">
        <v>0</v>
      </c>
      <c r="S408" t="s">
        <v>201</v>
      </c>
      <c r="T408" s="221">
        <v>45352.316666666666</v>
      </c>
    </row>
    <row r="409" spans="1:20" x14ac:dyDescent="0.35">
      <c r="A409" t="s">
        <v>202</v>
      </c>
      <c r="B409" t="s">
        <v>203</v>
      </c>
      <c r="C409" t="s">
        <v>97</v>
      </c>
      <c r="D409" s="29">
        <v>45695</v>
      </c>
      <c r="E409" s="184" t="str">
        <f t="shared" si="24"/>
        <v/>
      </c>
      <c r="F409" s="184" t="str">
        <f t="shared" si="25"/>
        <v/>
      </c>
      <c r="G409" s="184" t="str">
        <f t="shared" si="26"/>
        <v/>
      </c>
      <c r="H409" s="184" t="str">
        <f t="shared" si="27"/>
        <v/>
      </c>
      <c r="R409">
        <v>0</v>
      </c>
      <c r="S409" t="s">
        <v>201</v>
      </c>
      <c r="T409" s="221">
        <v>45352.316666666666</v>
      </c>
    </row>
    <row r="410" spans="1:20" x14ac:dyDescent="0.35">
      <c r="A410" t="s">
        <v>202</v>
      </c>
      <c r="B410" t="s">
        <v>203</v>
      </c>
      <c r="C410" t="s">
        <v>97</v>
      </c>
      <c r="D410" s="29">
        <v>45696</v>
      </c>
      <c r="E410" s="184" t="str">
        <f t="shared" si="24"/>
        <v/>
      </c>
      <c r="F410" s="184" t="str">
        <f t="shared" si="25"/>
        <v/>
      </c>
      <c r="G410" s="184" t="str">
        <f t="shared" si="26"/>
        <v/>
      </c>
      <c r="H410" s="184" t="str">
        <f t="shared" si="27"/>
        <v/>
      </c>
      <c r="R410">
        <v>0</v>
      </c>
      <c r="S410" t="s">
        <v>201</v>
      </c>
      <c r="T410" s="221">
        <v>45352.316666666666</v>
      </c>
    </row>
    <row r="411" spans="1:20" x14ac:dyDescent="0.35">
      <c r="A411" t="s">
        <v>202</v>
      </c>
      <c r="B411" t="s">
        <v>203</v>
      </c>
      <c r="C411" t="s">
        <v>97</v>
      </c>
      <c r="D411" s="29">
        <v>45697</v>
      </c>
      <c r="E411" s="184" t="str">
        <f t="shared" si="24"/>
        <v/>
      </c>
      <c r="F411" s="184" t="str">
        <f t="shared" si="25"/>
        <v/>
      </c>
      <c r="G411" s="184" t="str">
        <f t="shared" si="26"/>
        <v/>
      </c>
      <c r="H411" s="184" t="str">
        <f t="shared" si="27"/>
        <v/>
      </c>
      <c r="R411">
        <v>0</v>
      </c>
      <c r="S411" t="s">
        <v>201</v>
      </c>
      <c r="T411" s="221">
        <v>45352.316666666666</v>
      </c>
    </row>
    <row r="412" spans="1:20" x14ac:dyDescent="0.35">
      <c r="A412" t="s">
        <v>202</v>
      </c>
      <c r="B412" t="s">
        <v>203</v>
      </c>
      <c r="C412" t="s">
        <v>97</v>
      </c>
      <c r="D412" s="29">
        <v>45698</v>
      </c>
      <c r="E412" s="184" t="str">
        <f t="shared" si="24"/>
        <v/>
      </c>
      <c r="F412" s="184" t="str">
        <f t="shared" si="25"/>
        <v/>
      </c>
      <c r="G412" s="184" t="str">
        <f t="shared" si="26"/>
        <v/>
      </c>
      <c r="H412" s="184" t="str">
        <f t="shared" si="27"/>
        <v/>
      </c>
      <c r="R412">
        <v>0</v>
      </c>
      <c r="S412" t="s">
        <v>201</v>
      </c>
      <c r="T412" s="221">
        <v>45352.316666666666</v>
      </c>
    </row>
    <row r="413" spans="1:20" x14ac:dyDescent="0.35">
      <c r="A413" t="s">
        <v>202</v>
      </c>
      <c r="B413" t="s">
        <v>203</v>
      </c>
      <c r="C413" t="s">
        <v>97</v>
      </c>
      <c r="D413" s="29">
        <v>45699</v>
      </c>
      <c r="E413" s="184" t="str">
        <f t="shared" si="24"/>
        <v/>
      </c>
      <c r="F413" s="184" t="str">
        <f t="shared" si="25"/>
        <v/>
      </c>
      <c r="G413" s="184" t="str">
        <f t="shared" si="26"/>
        <v/>
      </c>
      <c r="H413" s="184" t="str">
        <f t="shared" si="27"/>
        <v/>
      </c>
      <c r="R413">
        <v>0</v>
      </c>
      <c r="S413" t="s">
        <v>201</v>
      </c>
      <c r="T413" s="221">
        <v>45352.316666666666</v>
      </c>
    </row>
    <row r="414" spans="1:20" x14ac:dyDescent="0.35">
      <c r="A414" t="s">
        <v>202</v>
      </c>
      <c r="B414" t="s">
        <v>203</v>
      </c>
      <c r="C414" t="s">
        <v>97</v>
      </c>
      <c r="D414" s="29">
        <v>45700</v>
      </c>
      <c r="E414" s="184" t="str">
        <f t="shared" si="24"/>
        <v/>
      </c>
      <c r="F414" s="184" t="str">
        <f t="shared" si="25"/>
        <v/>
      </c>
      <c r="G414" s="184" t="str">
        <f t="shared" si="26"/>
        <v/>
      </c>
      <c r="H414" s="184" t="str">
        <f t="shared" si="27"/>
        <v/>
      </c>
      <c r="R414">
        <v>0</v>
      </c>
      <c r="S414" t="s">
        <v>201</v>
      </c>
      <c r="T414" s="221">
        <v>45352.316666666666</v>
      </c>
    </row>
    <row r="415" spans="1:20" x14ac:dyDescent="0.35">
      <c r="A415" t="s">
        <v>202</v>
      </c>
      <c r="B415" t="s">
        <v>203</v>
      </c>
      <c r="C415" t="s">
        <v>97</v>
      </c>
      <c r="D415" s="29">
        <v>45701</v>
      </c>
      <c r="E415" s="184" t="str">
        <f t="shared" si="24"/>
        <v/>
      </c>
      <c r="F415" s="184" t="str">
        <f t="shared" si="25"/>
        <v/>
      </c>
      <c r="G415" s="184" t="str">
        <f t="shared" si="26"/>
        <v/>
      </c>
      <c r="H415" s="184" t="str">
        <f t="shared" si="27"/>
        <v/>
      </c>
      <c r="R415">
        <v>0</v>
      </c>
      <c r="S415" t="s">
        <v>201</v>
      </c>
      <c r="T415" s="221">
        <v>45352.316666666666</v>
      </c>
    </row>
    <row r="416" spans="1:20" x14ac:dyDescent="0.35">
      <c r="A416" t="s">
        <v>202</v>
      </c>
      <c r="B416" t="s">
        <v>203</v>
      </c>
      <c r="C416" t="s">
        <v>97</v>
      </c>
      <c r="D416" s="29">
        <v>45702</v>
      </c>
      <c r="E416" s="184" t="str">
        <f t="shared" si="24"/>
        <v/>
      </c>
      <c r="F416" s="184" t="str">
        <f t="shared" si="25"/>
        <v/>
      </c>
      <c r="G416" s="184" t="str">
        <f t="shared" si="26"/>
        <v/>
      </c>
      <c r="H416" s="184" t="str">
        <f t="shared" si="27"/>
        <v/>
      </c>
      <c r="R416">
        <v>0</v>
      </c>
      <c r="S416" t="s">
        <v>201</v>
      </c>
      <c r="T416" s="221">
        <v>45352.316666666666</v>
      </c>
    </row>
    <row r="417" spans="1:20" x14ac:dyDescent="0.35">
      <c r="A417" t="s">
        <v>202</v>
      </c>
      <c r="B417" t="s">
        <v>203</v>
      </c>
      <c r="C417" t="s">
        <v>97</v>
      </c>
      <c r="D417" s="29">
        <v>45703</v>
      </c>
      <c r="E417" s="184" t="str">
        <f t="shared" si="24"/>
        <v/>
      </c>
      <c r="F417" s="184" t="str">
        <f t="shared" si="25"/>
        <v/>
      </c>
      <c r="G417" s="184" t="str">
        <f t="shared" si="26"/>
        <v/>
      </c>
      <c r="H417" s="184" t="str">
        <f t="shared" si="27"/>
        <v/>
      </c>
      <c r="R417">
        <v>0</v>
      </c>
      <c r="S417" t="s">
        <v>201</v>
      </c>
      <c r="T417" s="221">
        <v>45352.316666666666</v>
      </c>
    </row>
    <row r="418" spans="1:20" x14ac:dyDescent="0.35">
      <c r="A418" t="s">
        <v>202</v>
      </c>
      <c r="B418" t="s">
        <v>203</v>
      </c>
      <c r="C418" t="s">
        <v>97</v>
      </c>
      <c r="D418" s="29">
        <v>45704</v>
      </c>
      <c r="E418" s="184" t="str">
        <f t="shared" si="24"/>
        <v/>
      </c>
      <c r="F418" s="184" t="str">
        <f t="shared" si="25"/>
        <v/>
      </c>
      <c r="G418" s="184" t="str">
        <f t="shared" si="26"/>
        <v/>
      </c>
      <c r="H418" s="184" t="str">
        <f t="shared" si="27"/>
        <v/>
      </c>
      <c r="R418">
        <v>0</v>
      </c>
      <c r="S418" t="s">
        <v>201</v>
      </c>
      <c r="T418" s="221">
        <v>45352.316666666666</v>
      </c>
    </row>
    <row r="419" spans="1:20" x14ac:dyDescent="0.35">
      <c r="A419" t="s">
        <v>202</v>
      </c>
      <c r="B419" t="s">
        <v>203</v>
      </c>
      <c r="C419" t="s">
        <v>97</v>
      </c>
      <c r="D419" s="29">
        <v>45705</v>
      </c>
      <c r="E419" s="184" t="str">
        <f t="shared" si="24"/>
        <v/>
      </c>
      <c r="F419" s="184" t="str">
        <f t="shared" si="25"/>
        <v/>
      </c>
      <c r="G419" s="184" t="str">
        <f t="shared" si="26"/>
        <v/>
      </c>
      <c r="H419" s="184" t="str">
        <f t="shared" si="27"/>
        <v/>
      </c>
      <c r="R419">
        <v>0</v>
      </c>
      <c r="S419" t="s">
        <v>201</v>
      </c>
      <c r="T419" s="221">
        <v>45352.316666666666</v>
      </c>
    </row>
    <row r="420" spans="1:20" x14ac:dyDescent="0.35">
      <c r="A420" t="s">
        <v>202</v>
      </c>
      <c r="B420" t="s">
        <v>203</v>
      </c>
      <c r="C420" t="s">
        <v>97</v>
      </c>
      <c r="D420" s="29">
        <v>45706</v>
      </c>
      <c r="E420" s="184" t="str">
        <f t="shared" si="24"/>
        <v/>
      </c>
      <c r="F420" s="184" t="str">
        <f t="shared" si="25"/>
        <v/>
      </c>
      <c r="G420" s="184" t="str">
        <f t="shared" si="26"/>
        <v/>
      </c>
      <c r="H420" s="184" t="str">
        <f t="shared" si="27"/>
        <v/>
      </c>
      <c r="R420">
        <v>0</v>
      </c>
      <c r="S420" t="s">
        <v>201</v>
      </c>
      <c r="T420" s="221">
        <v>45352.316666666666</v>
      </c>
    </row>
    <row r="421" spans="1:20" x14ac:dyDescent="0.35">
      <c r="A421" t="s">
        <v>202</v>
      </c>
      <c r="B421" t="s">
        <v>203</v>
      </c>
      <c r="C421" t="s">
        <v>97</v>
      </c>
      <c r="D421" s="29">
        <v>45707</v>
      </c>
      <c r="E421" s="184" t="str">
        <f t="shared" si="24"/>
        <v/>
      </c>
      <c r="F421" s="184" t="str">
        <f t="shared" si="25"/>
        <v/>
      </c>
      <c r="G421" s="184" t="str">
        <f t="shared" si="26"/>
        <v/>
      </c>
      <c r="H421" s="184" t="str">
        <f t="shared" si="27"/>
        <v/>
      </c>
      <c r="R421">
        <v>0</v>
      </c>
      <c r="S421" t="s">
        <v>201</v>
      </c>
      <c r="T421" s="221">
        <v>45352.316666666666</v>
      </c>
    </row>
    <row r="422" spans="1:20" x14ac:dyDescent="0.35">
      <c r="A422" t="s">
        <v>202</v>
      </c>
      <c r="B422" t="s">
        <v>203</v>
      </c>
      <c r="C422" t="s">
        <v>97</v>
      </c>
      <c r="D422" s="29">
        <v>45708</v>
      </c>
      <c r="E422" s="184" t="str">
        <f t="shared" si="24"/>
        <v/>
      </c>
      <c r="F422" s="184" t="str">
        <f t="shared" si="25"/>
        <v/>
      </c>
      <c r="G422" s="184" t="str">
        <f t="shared" si="26"/>
        <v/>
      </c>
      <c r="H422" s="184" t="str">
        <f t="shared" si="27"/>
        <v/>
      </c>
      <c r="R422">
        <v>0</v>
      </c>
      <c r="S422" t="s">
        <v>201</v>
      </c>
      <c r="T422" s="221">
        <v>45352.316666666666</v>
      </c>
    </row>
    <row r="423" spans="1:20" x14ac:dyDescent="0.35">
      <c r="A423" t="s">
        <v>202</v>
      </c>
      <c r="B423" t="s">
        <v>203</v>
      </c>
      <c r="C423" t="s">
        <v>97</v>
      </c>
      <c r="D423" s="29">
        <v>45709</v>
      </c>
      <c r="E423" s="184" t="str">
        <f t="shared" si="24"/>
        <v/>
      </c>
      <c r="F423" s="184" t="str">
        <f t="shared" si="25"/>
        <v/>
      </c>
      <c r="G423" s="184" t="str">
        <f t="shared" si="26"/>
        <v/>
      </c>
      <c r="H423" s="184" t="str">
        <f t="shared" si="27"/>
        <v/>
      </c>
      <c r="R423">
        <v>0</v>
      </c>
      <c r="S423" t="s">
        <v>201</v>
      </c>
      <c r="T423" s="221">
        <v>45352.316666666666</v>
      </c>
    </row>
    <row r="424" spans="1:20" x14ac:dyDescent="0.35">
      <c r="A424" t="s">
        <v>202</v>
      </c>
      <c r="B424" t="s">
        <v>203</v>
      </c>
      <c r="C424" t="s">
        <v>97</v>
      </c>
      <c r="D424" s="29">
        <v>45710</v>
      </c>
      <c r="E424" s="184" t="str">
        <f t="shared" si="24"/>
        <v/>
      </c>
      <c r="F424" s="184" t="str">
        <f t="shared" si="25"/>
        <v/>
      </c>
      <c r="G424" s="184" t="str">
        <f t="shared" si="26"/>
        <v/>
      </c>
      <c r="H424" s="184" t="str">
        <f t="shared" si="27"/>
        <v/>
      </c>
      <c r="R424">
        <v>0</v>
      </c>
      <c r="S424" t="s">
        <v>201</v>
      </c>
      <c r="T424" s="221">
        <v>45352.316666666666</v>
      </c>
    </row>
    <row r="425" spans="1:20" x14ac:dyDescent="0.35">
      <c r="A425" t="s">
        <v>202</v>
      </c>
      <c r="B425" t="s">
        <v>203</v>
      </c>
      <c r="C425" t="s">
        <v>97</v>
      </c>
      <c r="D425" s="29">
        <v>45711</v>
      </c>
      <c r="E425" s="184" t="str">
        <f t="shared" si="24"/>
        <v/>
      </c>
      <c r="F425" s="184" t="str">
        <f t="shared" si="25"/>
        <v/>
      </c>
      <c r="G425" s="184" t="str">
        <f t="shared" si="26"/>
        <v/>
      </c>
      <c r="H425" s="184" t="str">
        <f t="shared" si="27"/>
        <v/>
      </c>
      <c r="R425">
        <v>0</v>
      </c>
      <c r="S425" t="s">
        <v>201</v>
      </c>
      <c r="T425" s="221">
        <v>45352.316666666666</v>
      </c>
    </row>
    <row r="426" spans="1:20" x14ac:dyDescent="0.35">
      <c r="A426" t="s">
        <v>202</v>
      </c>
      <c r="B426" t="s">
        <v>203</v>
      </c>
      <c r="C426" t="s">
        <v>97</v>
      </c>
      <c r="D426" s="29">
        <v>45712</v>
      </c>
      <c r="E426" s="184" t="str">
        <f t="shared" si="24"/>
        <v/>
      </c>
      <c r="F426" s="184" t="str">
        <f t="shared" si="25"/>
        <v/>
      </c>
      <c r="G426" s="184" t="str">
        <f t="shared" si="26"/>
        <v/>
      </c>
      <c r="H426" s="184" t="str">
        <f t="shared" si="27"/>
        <v/>
      </c>
      <c r="R426">
        <v>0</v>
      </c>
      <c r="S426" t="s">
        <v>201</v>
      </c>
      <c r="T426" s="221">
        <v>45352.316666666666</v>
      </c>
    </row>
    <row r="427" spans="1:20" x14ac:dyDescent="0.35">
      <c r="A427" t="s">
        <v>202</v>
      </c>
      <c r="B427" t="s">
        <v>203</v>
      </c>
      <c r="C427" t="s">
        <v>97</v>
      </c>
      <c r="D427" s="29">
        <v>45713</v>
      </c>
      <c r="E427" s="184" t="str">
        <f t="shared" si="24"/>
        <v/>
      </c>
      <c r="F427" s="184" t="str">
        <f t="shared" si="25"/>
        <v/>
      </c>
      <c r="G427" s="184" t="str">
        <f t="shared" si="26"/>
        <v/>
      </c>
      <c r="H427" s="184" t="str">
        <f t="shared" si="27"/>
        <v/>
      </c>
      <c r="R427">
        <v>0</v>
      </c>
      <c r="S427" t="s">
        <v>201</v>
      </c>
      <c r="T427" s="221">
        <v>45352.316666666666</v>
      </c>
    </row>
    <row r="428" spans="1:20" x14ac:dyDescent="0.35">
      <c r="A428" t="s">
        <v>202</v>
      </c>
      <c r="B428" t="s">
        <v>203</v>
      </c>
      <c r="C428" t="s">
        <v>97</v>
      </c>
      <c r="D428" s="29">
        <v>45714</v>
      </c>
      <c r="E428" s="184" t="str">
        <f t="shared" si="24"/>
        <v/>
      </c>
      <c r="F428" s="184" t="str">
        <f t="shared" si="25"/>
        <v/>
      </c>
      <c r="G428" s="184" t="str">
        <f t="shared" si="26"/>
        <v/>
      </c>
      <c r="H428" s="184" t="str">
        <f t="shared" si="27"/>
        <v/>
      </c>
      <c r="R428">
        <v>0</v>
      </c>
      <c r="S428" t="s">
        <v>201</v>
      </c>
      <c r="T428" s="221">
        <v>45352.317361111112</v>
      </c>
    </row>
    <row r="429" spans="1:20" x14ac:dyDescent="0.35">
      <c r="A429" t="s">
        <v>202</v>
      </c>
      <c r="B429" t="s">
        <v>203</v>
      </c>
      <c r="C429" t="s">
        <v>97</v>
      </c>
      <c r="D429" s="29">
        <v>45715</v>
      </c>
      <c r="E429" s="184" t="str">
        <f t="shared" si="24"/>
        <v/>
      </c>
      <c r="F429" s="184" t="str">
        <f t="shared" si="25"/>
        <v/>
      </c>
      <c r="G429" s="184" t="str">
        <f t="shared" si="26"/>
        <v/>
      </c>
      <c r="H429" s="184" t="str">
        <f t="shared" si="27"/>
        <v/>
      </c>
      <c r="R429">
        <v>0</v>
      </c>
      <c r="S429" t="s">
        <v>201</v>
      </c>
      <c r="T429" s="221">
        <v>45352.317361111112</v>
      </c>
    </row>
    <row r="430" spans="1:20" x14ac:dyDescent="0.35">
      <c r="A430" t="s">
        <v>202</v>
      </c>
      <c r="B430" t="s">
        <v>203</v>
      </c>
      <c r="C430" t="s">
        <v>97</v>
      </c>
      <c r="D430" s="29">
        <v>45716</v>
      </c>
      <c r="E430" s="184" t="str">
        <f t="shared" si="24"/>
        <v/>
      </c>
      <c r="F430" s="184" t="str">
        <f t="shared" si="25"/>
        <v/>
      </c>
      <c r="G430" s="184" t="str">
        <f t="shared" si="26"/>
        <v/>
      </c>
      <c r="H430" s="184" t="str">
        <f t="shared" si="27"/>
        <v/>
      </c>
      <c r="R430">
        <v>0</v>
      </c>
      <c r="S430" t="s">
        <v>201</v>
      </c>
      <c r="T430" s="221">
        <v>45352.317361111112</v>
      </c>
    </row>
    <row r="431" spans="1:20" x14ac:dyDescent="0.35">
      <c r="A431" t="s">
        <v>202</v>
      </c>
      <c r="B431" t="s">
        <v>203</v>
      </c>
      <c r="C431" t="s">
        <v>97</v>
      </c>
      <c r="D431" s="29">
        <v>45717</v>
      </c>
      <c r="E431" s="184" t="str">
        <f t="shared" si="24"/>
        <v/>
      </c>
      <c r="F431" s="184" t="str">
        <f t="shared" si="25"/>
        <v/>
      </c>
      <c r="G431" s="184" t="str">
        <f t="shared" si="26"/>
        <v/>
      </c>
      <c r="H431" s="184" t="str">
        <f t="shared" si="27"/>
        <v/>
      </c>
      <c r="R431">
        <v>0</v>
      </c>
      <c r="S431" t="s">
        <v>201</v>
      </c>
      <c r="T431" s="221">
        <v>45383.3125</v>
      </c>
    </row>
    <row r="432" spans="1:20" x14ac:dyDescent="0.35">
      <c r="A432" t="s">
        <v>202</v>
      </c>
      <c r="B432" t="s">
        <v>203</v>
      </c>
      <c r="C432" t="s">
        <v>97</v>
      </c>
      <c r="D432" s="29">
        <v>45718</v>
      </c>
      <c r="E432" s="184" t="str">
        <f t="shared" si="24"/>
        <v/>
      </c>
      <c r="F432" s="184" t="str">
        <f t="shared" si="25"/>
        <v/>
      </c>
      <c r="G432" s="184" t="str">
        <f t="shared" si="26"/>
        <v/>
      </c>
      <c r="H432" s="184" t="str">
        <f t="shared" si="27"/>
        <v/>
      </c>
      <c r="R432">
        <v>0</v>
      </c>
      <c r="S432" t="s">
        <v>201</v>
      </c>
      <c r="T432" s="221">
        <v>45383.313888888886</v>
      </c>
    </row>
    <row r="433" spans="1:20" x14ac:dyDescent="0.35">
      <c r="A433" t="s">
        <v>202</v>
      </c>
      <c r="B433" t="s">
        <v>203</v>
      </c>
      <c r="C433" t="s">
        <v>97</v>
      </c>
      <c r="D433" s="29">
        <v>45719</v>
      </c>
      <c r="E433" s="184" t="str">
        <f t="shared" si="24"/>
        <v/>
      </c>
      <c r="F433" s="184" t="str">
        <f t="shared" si="25"/>
        <v/>
      </c>
      <c r="G433" s="184" t="str">
        <f t="shared" si="26"/>
        <v/>
      </c>
      <c r="H433" s="184" t="str">
        <f t="shared" si="27"/>
        <v/>
      </c>
      <c r="R433">
        <v>0</v>
      </c>
      <c r="S433" t="s">
        <v>201</v>
      </c>
      <c r="T433" s="221">
        <v>45383.314583333333</v>
      </c>
    </row>
    <row r="434" spans="1:20" x14ac:dyDescent="0.35">
      <c r="A434" t="s">
        <v>202</v>
      </c>
      <c r="B434" t="s">
        <v>203</v>
      </c>
      <c r="C434" t="s">
        <v>97</v>
      </c>
      <c r="D434" s="29">
        <v>45720</v>
      </c>
      <c r="E434" s="184" t="str">
        <f t="shared" si="24"/>
        <v/>
      </c>
      <c r="F434" s="184" t="str">
        <f t="shared" si="25"/>
        <v/>
      </c>
      <c r="G434" s="184" t="str">
        <f t="shared" si="26"/>
        <v/>
      </c>
      <c r="H434" s="184" t="str">
        <f t="shared" si="27"/>
        <v/>
      </c>
      <c r="R434">
        <v>0</v>
      </c>
      <c r="S434" t="s">
        <v>201</v>
      </c>
      <c r="T434" s="221">
        <v>45383.314583333333</v>
      </c>
    </row>
    <row r="435" spans="1:20" x14ac:dyDescent="0.35">
      <c r="A435" t="s">
        <v>202</v>
      </c>
      <c r="B435" t="s">
        <v>203</v>
      </c>
      <c r="C435" t="s">
        <v>97</v>
      </c>
      <c r="D435" s="29">
        <v>45721</v>
      </c>
      <c r="E435" s="184" t="str">
        <f t="shared" si="24"/>
        <v/>
      </c>
      <c r="F435" s="184" t="str">
        <f t="shared" si="25"/>
        <v/>
      </c>
      <c r="G435" s="184" t="str">
        <f t="shared" si="26"/>
        <v/>
      </c>
      <c r="H435" s="184" t="str">
        <f t="shared" si="27"/>
        <v/>
      </c>
      <c r="R435">
        <v>0</v>
      </c>
      <c r="S435" t="s">
        <v>201</v>
      </c>
      <c r="T435" s="221">
        <v>45383.314583333333</v>
      </c>
    </row>
    <row r="436" spans="1:20" x14ac:dyDescent="0.35">
      <c r="A436" t="s">
        <v>202</v>
      </c>
      <c r="B436" t="s">
        <v>203</v>
      </c>
      <c r="C436" t="s">
        <v>97</v>
      </c>
      <c r="D436" s="29">
        <v>45722</v>
      </c>
      <c r="E436" s="184" t="str">
        <f t="shared" si="24"/>
        <v/>
      </c>
      <c r="F436" s="184" t="str">
        <f t="shared" si="25"/>
        <v/>
      </c>
      <c r="G436" s="184" t="str">
        <f t="shared" si="26"/>
        <v/>
      </c>
      <c r="H436" s="184" t="str">
        <f t="shared" si="27"/>
        <v/>
      </c>
      <c r="R436">
        <v>0</v>
      </c>
      <c r="S436" t="s">
        <v>201</v>
      </c>
      <c r="T436" s="221">
        <v>45383.314583333333</v>
      </c>
    </row>
    <row r="437" spans="1:20" x14ac:dyDescent="0.35">
      <c r="A437" t="s">
        <v>202</v>
      </c>
      <c r="B437" t="s">
        <v>203</v>
      </c>
      <c r="C437" t="s">
        <v>97</v>
      </c>
      <c r="D437" s="29">
        <v>45723</v>
      </c>
      <c r="E437" s="184" t="str">
        <f t="shared" si="24"/>
        <v/>
      </c>
      <c r="F437" s="184" t="str">
        <f t="shared" si="25"/>
        <v/>
      </c>
      <c r="G437" s="184" t="str">
        <f t="shared" si="26"/>
        <v/>
      </c>
      <c r="H437" s="184" t="str">
        <f t="shared" si="27"/>
        <v/>
      </c>
      <c r="R437">
        <v>0</v>
      </c>
      <c r="S437" t="s">
        <v>201</v>
      </c>
      <c r="T437" s="221">
        <v>45383.314583333333</v>
      </c>
    </row>
    <row r="438" spans="1:20" x14ac:dyDescent="0.35">
      <c r="A438" t="s">
        <v>202</v>
      </c>
      <c r="B438" t="s">
        <v>203</v>
      </c>
      <c r="C438" t="s">
        <v>97</v>
      </c>
      <c r="D438" s="29">
        <v>45724</v>
      </c>
      <c r="E438" s="184" t="str">
        <f t="shared" si="24"/>
        <v/>
      </c>
      <c r="F438" s="184" t="str">
        <f t="shared" si="25"/>
        <v/>
      </c>
      <c r="G438" s="184" t="str">
        <f t="shared" si="26"/>
        <v/>
      </c>
      <c r="H438" s="184" t="str">
        <f t="shared" si="27"/>
        <v/>
      </c>
      <c r="R438">
        <v>0</v>
      </c>
      <c r="S438" t="s">
        <v>201</v>
      </c>
      <c r="T438" s="221">
        <v>45383.314583333333</v>
      </c>
    </row>
    <row r="439" spans="1:20" x14ac:dyDescent="0.35">
      <c r="A439" t="s">
        <v>202</v>
      </c>
      <c r="B439" t="s">
        <v>203</v>
      </c>
      <c r="C439" t="s">
        <v>97</v>
      </c>
      <c r="D439" s="29">
        <v>45725</v>
      </c>
      <c r="E439" s="184" t="str">
        <f t="shared" si="24"/>
        <v/>
      </c>
      <c r="F439" s="184" t="str">
        <f t="shared" si="25"/>
        <v/>
      </c>
      <c r="G439" s="184" t="str">
        <f t="shared" si="26"/>
        <v/>
      </c>
      <c r="H439" s="184" t="str">
        <f t="shared" si="27"/>
        <v/>
      </c>
      <c r="R439">
        <v>0</v>
      </c>
      <c r="S439" t="s">
        <v>201</v>
      </c>
      <c r="T439" s="221">
        <v>45383.314583333333</v>
      </c>
    </row>
    <row r="440" spans="1:20" x14ac:dyDescent="0.35">
      <c r="A440" t="s">
        <v>202</v>
      </c>
      <c r="B440" t="s">
        <v>203</v>
      </c>
      <c r="C440" t="s">
        <v>97</v>
      </c>
      <c r="D440" s="29">
        <v>45726</v>
      </c>
      <c r="E440" s="184" t="str">
        <f t="shared" si="24"/>
        <v/>
      </c>
      <c r="F440" s="184" t="str">
        <f t="shared" si="25"/>
        <v/>
      </c>
      <c r="G440" s="184" t="str">
        <f t="shared" si="26"/>
        <v/>
      </c>
      <c r="H440" s="184" t="str">
        <f t="shared" si="27"/>
        <v/>
      </c>
      <c r="R440">
        <v>0</v>
      </c>
      <c r="S440" t="s">
        <v>201</v>
      </c>
      <c r="T440" s="221">
        <v>45383.314583333333</v>
      </c>
    </row>
    <row r="441" spans="1:20" x14ac:dyDescent="0.35">
      <c r="A441" t="s">
        <v>202</v>
      </c>
      <c r="B441" t="s">
        <v>203</v>
      </c>
      <c r="C441" t="s">
        <v>97</v>
      </c>
      <c r="D441" s="29">
        <v>45727</v>
      </c>
      <c r="E441" s="184" t="str">
        <f t="shared" si="24"/>
        <v/>
      </c>
      <c r="F441" s="184" t="str">
        <f t="shared" si="25"/>
        <v/>
      </c>
      <c r="G441" s="184" t="str">
        <f t="shared" si="26"/>
        <v/>
      </c>
      <c r="H441" s="184" t="str">
        <f t="shared" si="27"/>
        <v/>
      </c>
      <c r="R441">
        <v>0</v>
      </c>
      <c r="S441" t="s">
        <v>201</v>
      </c>
      <c r="T441" s="221">
        <v>45383.314583333333</v>
      </c>
    </row>
    <row r="442" spans="1:20" x14ac:dyDescent="0.35">
      <c r="A442" t="s">
        <v>202</v>
      </c>
      <c r="B442" t="s">
        <v>203</v>
      </c>
      <c r="C442" t="s">
        <v>97</v>
      </c>
      <c r="D442" s="29">
        <v>45728</v>
      </c>
      <c r="E442" s="184" t="str">
        <f t="shared" si="24"/>
        <v/>
      </c>
      <c r="F442" s="184" t="str">
        <f t="shared" si="25"/>
        <v/>
      </c>
      <c r="G442" s="184" t="str">
        <f t="shared" si="26"/>
        <v/>
      </c>
      <c r="H442" s="184" t="str">
        <f t="shared" si="27"/>
        <v/>
      </c>
      <c r="R442">
        <v>0</v>
      </c>
      <c r="S442" t="s">
        <v>201</v>
      </c>
      <c r="T442" s="221">
        <v>45383.314583333333</v>
      </c>
    </row>
    <row r="443" spans="1:20" x14ac:dyDescent="0.35">
      <c r="A443" t="s">
        <v>202</v>
      </c>
      <c r="B443" t="s">
        <v>203</v>
      </c>
      <c r="C443" t="s">
        <v>97</v>
      </c>
      <c r="D443" s="29">
        <v>45729</v>
      </c>
      <c r="E443" s="184" t="str">
        <f t="shared" si="24"/>
        <v/>
      </c>
      <c r="F443" s="184" t="str">
        <f t="shared" si="25"/>
        <v/>
      </c>
      <c r="G443" s="184" t="str">
        <f t="shared" si="26"/>
        <v/>
      </c>
      <c r="H443" s="184" t="str">
        <f t="shared" si="27"/>
        <v/>
      </c>
      <c r="R443">
        <v>0</v>
      </c>
      <c r="S443" t="s">
        <v>201</v>
      </c>
      <c r="T443" s="221">
        <v>45383.314583333333</v>
      </c>
    </row>
    <row r="444" spans="1:20" x14ac:dyDescent="0.35">
      <c r="A444" t="s">
        <v>202</v>
      </c>
      <c r="B444" t="s">
        <v>203</v>
      </c>
      <c r="C444" t="s">
        <v>97</v>
      </c>
      <c r="D444" s="29">
        <v>45730</v>
      </c>
      <c r="E444" s="184" t="str">
        <f t="shared" si="24"/>
        <v/>
      </c>
      <c r="F444" s="184" t="str">
        <f t="shared" si="25"/>
        <v/>
      </c>
      <c r="G444" s="184" t="str">
        <f t="shared" si="26"/>
        <v/>
      </c>
      <c r="H444" s="184" t="str">
        <f t="shared" si="27"/>
        <v/>
      </c>
      <c r="R444">
        <v>0</v>
      </c>
      <c r="S444" t="s">
        <v>201</v>
      </c>
      <c r="T444" s="221">
        <v>45383.314583333333</v>
      </c>
    </row>
    <row r="445" spans="1:20" x14ac:dyDescent="0.35">
      <c r="A445" t="s">
        <v>202</v>
      </c>
      <c r="B445" t="s">
        <v>203</v>
      </c>
      <c r="C445" t="s">
        <v>97</v>
      </c>
      <c r="D445" s="29">
        <v>45731</v>
      </c>
      <c r="E445" s="184" t="str">
        <f t="shared" si="24"/>
        <v/>
      </c>
      <c r="F445" s="184" t="str">
        <f t="shared" si="25"/>
        <v/>
      </c>
      <c r="G445" s="184" t="str">
        <f t="shared" si="26"/>
        <v/>
      </c>
      <c r="H445" s="184" t="str">
        <f t="shared" si="27"/>
        <v/>
      </c>
      <c r="R445">
        <v>0</v>
      </c>
      <c r="S445" t="s">
        <v>201</v>
      </c>
      <c r="T445" s="221">
        <v>45383.314583333333</v>
      </c>
    </row>
    <row r="446" spans="1:20" x14ac:dyDescent="0.35">
      <c r="A446" t="s">
        <v>202</v>
      </c>
      <c r="B446" t="s">
        <v>203</v>
      </c>
      <c r="C446" t="s">
        <v>97</v>
      </c>
      <c r="D446" s="29">
        <v>45732</v>
      </c>
      <c r="E446" s="184" t="str">
        <f t="shared" si="24"/>
        <v/>
      </c>
      <c r="F446" s="184" t="str">
        <f t="shared" si="25"/>
        <v/>
      </c>
      <c r="G446" s="184" t="str">
        <f t="shared" si="26"/>
        <v/>
      </c>
      <c r="H446" s="184" t="str">
        <f t="shared" si="27"/>
        <v/>
      </c>
      <c r="R446">
        <v>0</v>
      </c>
      <c r="S446" t="s">
        <v>201</v>
      </c>
      <c r="T446" s="221">
        <v>45383.314583333333</v>
      </c>
    </row>
    <row r="447" spans="1:20" x14ac:dyDescent="0.35">
      <c r="A447" t="s">
        <v>202</v>
      </c>
      <c r="B447" t="s">
        <v>203</v>
      </c>
      <c r="C447" t="s">
        <v>97</v>
      </c>
      <c r="D447" s="29">
        <v>45733</v>
      </c>
      <c r="E447" s="184" t="str">
        <f t="shared" si="24"/>
        <v/>
      </c>
      <c r="F447" s="184" t="str">
        <f t="shared" si="25"/>
        <v/>
      </c>
      <c r="G447" s="184" t="str">
        <f t="shared" si="26"/>
        <v/>
      </c>
      <c r="H447" s="184" t="str">
        <f t="shared" si="27"/>
        <v/>
      </c>
      <c r="R447">
        <v>0</v>
      </c>
      <c r="S447" t="s">
        <v>201</v>
      </c>
      <c r="T447" s="221">
        <v>45383.314583333333</v>
      </c>
    </row>
    <row r="448" spans="1:20" x14ac:dyDescent="0.35">
      <c r="A448" t="s">
        <v>202</v>
      </c>
      <c r="B448" t="s">
        <v>203</v>
      </c>
      <c r="C448" t="s">
        <v>97</v>
      </c>
      <c r="D448" s="29">
        <v>45734</v>
      </c>
      <c r="E448" s="184" t="str">
        <f t="shared" si="24"/>
        <v/>
      </c>
      <c r="F448" s="184" t="str">
        <f t="shared" si="25"/>
        <v/>
      </c>
      <c r="G448" s="184" t="str">
        <f t="shared" si="26"/>
        <v/>
      </c>
      <c r="H448" s="184" t="str">
        <f t="shared" si="27"/>
        <v/>
      </c>
      <c r="R448">
        <v>0</v>
      </c>
      <c r="S448" t="s">
        <v>201</v>
      </c>
      <c r="T448" s="221">
        <v>45383.314583333333</v>
      </c>
    </row>
    <row r="449" spans="1:20" x14ac:dyDescent="0.35">
      <c r="A449" t="s">
        <v>202</v>
      </c>
      <c r="B449" t="s">
        <v>203</v>
      </c>
      <c r="C449" t="s">
        <v>97</v>
      </c>
      <c r="D449" s="29">
        <v>45735</v>
      </c>
      <c r="E449" s="184" t="str">
        <f t="shared" si="24"/>
        <v/>
      </c>
      <c r="F449" s="184" t="str">
        <f t="shared" si="25"/>
        <v/>
      </c>
      <c r="G449" s="184" t="str">
        <f t="shared" si="26"/>
        <v/>
      </c>
      <c r="H449" s="184" t="str">
        <f t="shared" si="27"/>
        <v/>
      </c>
      <c r="R449">
        <v>0</v>
      </c>
      <c r="S449" t="s">
        <v>201</v>
      </c>
      <c r="T449" s="221">
        <v>45383.314583333333</v>
      </c>
    </row>
    <row r="450" spans="1:20" x14ac:dyDescent="0.35">
      <c r="A450" t="s">
        <v>202</v>
      </c>
      <c r="B450" t="s">
        <v>203</v>
      </c>
      <c r="C450" t="s">
        <v>97</v>
      </c>
      <c r="D450" s="29">
        <v>45736</v>
      </c>
      <c r="E450" s="184" t="str">
        <f t="shared" si="24"/>
        <v/>
      </c>
      <c r="F450" s="184" t="str">
        <f t="shared" si="25"/>
        <v/>
      </c>
      <c r="G450" s="184" t="str">
        <f t="shared" si="26"/>
        <v/>
      </c>
      <c r="H450" s="184" t="str">
        <f t="shared" si="27"/>
        <v/>
      </c>
      <c r="R450">
        <v>0</v>
      </c>
      <c r="S450" t="s">
        <v>201</v>
      </c>
      <c r="T450" s="221">
        <v>45383.31527777778</v>
      </c>
    </row>
    <row r="451" spans="1:20" x14ac:dyDescent="0.35">
      <c r="A451" t="s">
        <v>202</v>
      </c>
      <c r="B451" t="s">
        <v>203</v>
      </c>
      <c r="C451" t="s">
        <v>97</v>
      </c>
      <c r="D451" s="29">
        <v>45737</v>
      </c>
      <c r="E451" s="184" t="str">
        <f t="shared" si="24"/>
        <v/>
      </c>
      <c r="F451" s="184" t="str">
        <f t="shared" si="25"/>
        <v/>
      </c>
      <c r="G451" s="184" t="str">
        <f t="shared" si="26"/>
        <v/>
      </c>
      <c r="H451" s="184" t="str">
        <f t="shared" si="27"/>
        <v/>
      </c>
      <c r="R451">
        <v>0</v>
      </c>
      <c r="S451" t="s">
        <v>201</v>
      </c>
      <c r="T451" s="221">
        <v>45383.31527777778</v>
      </c>
    </row>
    <row r="452" spans="1:20" x14ac:dyDescent="0.35">
      <c r="A452" t="s">
        <v>202</v>
      </c>
      <c r="B452" t="s">
        <v>203</v>
      </c>
      <c r="C452" t="s">
        <v>97</v>
      </c>
      <c r="D452" s="29">
        <v>45738</v>
      </c>
      <c r="E452" s="184" t="str">
        <f t="shared" si="24"/>
        <v/>
      </c>
      <c r="F452" s="184" t="str">
        <f t="shared" si="25"/>
        <v/>
      </c>
      <c r="G452" s="184" t="str">
        <f t="shared" si="26"/>
        <v/>
      </c>
      <c r="H452" s="184" t="str">
        <f t="shared" si="27"/>
        <v/>
      </c>
      <c r="R452">
        <v>0</v>
      </c>
      <c r="S452" t="s">
        <v>201</v>
      </c>
      <c r="T452" s="221">
        <v>45383.31527777778</v>
      </c>
    </row>
    <row r="453" spans="1:20" x14ac:dyDescent="0.35">
      <c r="A453" t="s">
        <v>202</v>
      </c>
      <c r="B453" t="s">
        <v>203</v>
      </c>
      <c r="C453" t="s">
        <v>97</v>
      </c>
      <c r="D453" s="29">
        <v>45739</v>
      </c>
      <c r="E453" s="184" t="str">
        <f t="shared" si="24"/>
        <v/>
      </c>
      <c r="F453" s="184" t="str">
        <f t="shared" si="25"/>
        <v/>
      </c>
      <c r="G453" s="184" t="str">
        <f t="shared" si="26"/>
        <v/>
      </c>
      <c r="H453" s="184" t="str">
        <f t="shared" si="27"/>
        <v/>
      </c>
      <c r="R453">
        <v>0</v>
      </c>
      <c r="S453" t="s">
        <v>201</v>
      </c>
      <c r="T453" s="221">
        <v>45383.31527777778</v>
      </c>
    </row>
    <row r="454" spans="1:20" x14ac:dyDescent="0.35">
      <c r="A454" t="s">
        <v>202</v>
      </c>
      <c r="B454" t="s">
        <v>203</v>
      </c>
      <c r="C454" t="s">
        <v>97</v>
      </c>
      <c r="D454" s="29">
        <v>45740</v>
      </c>
      <c r="E454" s="184" t="str">
        <f t="shared" si="24"/>
        <v/>
      </c>
      <c r="F454" s="184" t="str">
        <f t="shared" si="25"/>
        <v/>
      </c>
      <c r="G454" s="184" t="str">
        <f t="shared" si="26"/>
        <v/>
      </c>
      <c r="H454" s="184" t="str">
        <f t="shared" si="27"/>
        <v/>
      </c>
      <c r="R454">
        <v>0</v>
      </c>
      <c r="S454" t="s">
        <v>201</v>
      </c>
      <c r="T454" s="221">
        <v>45383.31527777778</v>
      </c>
    </row>
    <row r="455" spans="1:20" x14ac:dyDescent="0.35">
      <c r="A455" t="s">
        <v>202</v>
      </c>
      <c r="B455" t="s">
        <v>203</v>
      </c>
      <c r="C455" t="s">
        <v>97</v>
      </c>
      <c r="D455" s="29">
        <v>45741</v>
      </c>
      <c r="E455" s="184" t="str">
        <f t="shared" si="24"/>
        <v/>
      </c>
      <c r="F455" s="184" t="str">
        <f t="shared" si="25"/>
        <v/>
      </c>
      <c r="G455" s="184" t="str">
        <f t="shared" si="26"/>
        <v/>
      </c>
      <c r="H455" s="184" t="str">
        <f t="shared" si="27"/>
        <v/>
      </c>
      <c r="R455">
        <v>0</v>
      </c>
      <c r="S455" t="s">
        <v>201</v>
      </c>
      <c r="T455" s="221">
        <v>45383.31527777778</v>
      </c>
    </row>
    <row r="456" spans="1:20" x14ac:dyDescent="0.35">
      <c r="A456" t="s">
        <v>202</v>
      </c>
      <c r="B456" t="s">
        <v>203</v>
      </c>
      <c r="C456" t="s">
        <v>97</v>
      </c>
      <c r="D456" s="29">
        <v>45742</v>
      </c>
      <c r="E456" s="184" t="str">
        <f t="shared" ref="E456:E519" si="28">IF(J456="","",IF(L456=0,0,IF(1-(J456/L456)&lt;0,"",1-(J456/L456))))</f>
        <v/>
      </c>
      <c r="F456" s="184" t="str">
        <f t="shared" ref="F456:F519" si="29">IF(K456="","",IF(L456=0,0,IF(1-(K456/L456)&lt;0,"",1-(K456/L456))))</f>
        <v/>
      </c>
      <c r="G456" s="184" t="str">
        <f t="shared" ref="G456:G519" si="30">IF(J456="","",IF(1-(J456/R456)&lt;0,"",1-(J456/R456)))</f>
        <v/>
      </c>
      <c r="H456" s="184" t="str">
        <f t="shared" ref="H456:H519" si="31">IF(K456="","",IF(1-(K456/R456)&lt;0,"",1-(K456/R456)))</f>
        <v/>
      </c>
      <c r="R456">
        <v>0</v>
      </c>
      <c r="S456" t="s">
        <v>201</v>
      </c>
      <c r="T456" s="221">
        <v>45383.31527777778</v>
      </c>
    </row>
    <row r="457" spans="1:20" x14ac:dyDescent="0.35">
      <c r="A457" t="s">
        <v>202</v>
      </c>
      <c r="B457" t="s">
        <v>203</v>
      </c>
      <c r="C457" t="s">
        <v>97</v>
      </c>
      <c r="D457" s="29">
        <v>45743</v>
      </c>
      <c r="E457" s="184" t="str">
        <f t="shared" si="28"/>
        <v/>
      </c>
      <c r="F457" s="184" t="str">
        <f t="shared" si="29"/>
        <v/>
      </c>
      <c r="G457" s="184" t="str">
        <f t="shared" si="30"/>
        <v/>
      </c>
      <c r="H457" s="184" t="str">
        <f t="shared" si="31"/>
        <v/>
      </c>
      <c r="R457">
        <v>0</v>
      </c>
      <c r="S457" t="s">
        <v>201</v>
      </c>
      <c r="T457" s="221">
        <v>45383.31527777778</v>
      </c>
    </row>
    <row r="458" spans="1:20" x14ac:dyDescent="0.35">
      <c r="A458" t="s">
        <v>202</v>
      </c>
      <c r="B458" t="s">
        <v>203</v>
      </c>
      <c r="C458" t="s">
        <v>97</v>
      </c>
      <c r="D458" s="29">
        <v>45744</v>
      </c>
      <c r="E458" s="184" t="str">
        <f t="shared" si="28"/>
        <v/>
      </c>
      <c r="F458" s="184" t="str">
        <f t="shared" si="29"/>
        <v/>
      </c>
      <c r="G458" s="184" t="str">
        <f t="shared" si="30"/>
        <v/>
      </c>
      <c r="H458" s="184" t="str">
        <f t="shared" si="31"/>
        <v/>
      </c>
      <c r="R458">
        <v>0</v>
      </c>
      <c r="S458" t="s">
        <v>201</v>
      </c>
      <c r="T458" s="221">
        <v>45383.31527777778</v>
      </c>
    </row>
    <row r="459" spans="1:20" x14ac:dyDescent="0.35">
      <c r="A459" t="s">
        <v>202</v>
      </c>
      <c r="B459" t="s">
        <v>203</v>
      </c>
      <c r="C459" t="s">
        <v>97</v>
      </c>
      <c r="D459" s="29">
        <v>45745</v>
      </c>
      <c r="E459" s="184" t="str">
        <f t="shared" si="28"/>
        <v/>
      </c>
      <c r="F459" s="184" t="str">
        <f t="shared" si="29"/>
        <v/>
      </c>
      <c r="G459" s="184" t="str">
        <f t="shared" si="30"/>
        <v/>
      </c>
      <c r="H459" s="184" t="str">
        <f t="shared" si="31"/>
        <v/>
      </c>
      <c r="R459">
        <v>0</v>
      </c>
      <c r="S459" t="s">
        <v>201</v>
      </c>
      <c r="T459" s="221">
        <v>45383.31527777778</v>
      </c>
    </row>
    <row r="460" spans="1:20" x14ac:dyDescent="0.35">
      <c r="A460" t="s">
        <v>202</v>
      </c>
      <c r="B460" t="s">
        <v>203</v>
      </c>
      <c r="C460" t="s">
        <v>97</v>
      </c>
      <c r="D460" s="29">
        <v>45746</v>
      </c>
      <c r="E460" s="184" t="str">
        <f t="shared" si="28"/>
        <v/>
      </c>
      <c r="F460" s="184" t="str">
        <f t="shared" si="29"/>
        <v/>
      </c>
      <c r="G460" s="184" t="str">
        <f t="shared" si="30"/>
        <v/>
      </c>
      <c r="H460" s="184" t="str">
        <f t="shared" si="31"/>
        <v/>
      </c>
      <c r="R460">
        <v>0</v>
      </c>
      <c r="S460" t="s">
        <v>201</v>
      </c>
      <c r="T460" s="221">
        <v>45383.31527777778</v>
      </c>
    </row>
    <row r="461" spans="1:20" x14ac:dyDescent="0.35">
      <c r="A461" t="s">
        <v>202</v>
      </c>
      <c r="B461" t="s">
        <v>203</v>
      </c>
      <c r="C461" t="s">
        <v>97</v>
      </c>
      <c r="D461" s="29">
        <v>45747</v>
      </c>
      <c r="E461" s="184" t="str">
        <f t="shared" si="28"/>
        <v/>
      </c>
      <c r="F461" s="184" t="str">
        <f t="shared" si="29"/>
        <v/>
      </c>
      <c r="G461" s="184" t="str">
        <f t="shared" si="30"/>
        <v/>
      </c>
      <c r="H461" s="184" t="str">
        <f t="shared" si="31"/>
        <v/>
      </c>
      <c r="R461">
        <v>0</v>
      </c>
      <c r="S461" t="s">
        <v>201</v>
      </c>
      <c r="T461" s="221">
        <v>45383.31527777778</v>
      </c>
    </row>
    <row r="462" spans="1:20" x14ac:dyDescent="0.35">
      <c r="A462" t="s">
        <v>202</v>
      </c>
      <c r="B462" t="s">
        <v>203</v>
      </c>
      <c r="C462" t="s">
        <v>97</v>
      </c>
      <c r="D462" s="29">
        <v>45748</v>
      </c>
      <c r="E462" s="184" t="str">
        <f t="shared" si="28"/>
        <v/>
      </c>
      <c r="F462" s="184" t="str">
        <f t="shared" si="29"/>
        <v/>
      </c>
      <c r="G462" s="184" t="str">
        <f t="shared" si="30"/>
        <v/>
      </c>
      <c r="H462" s="184" t="str">
        <f t="shared" si="31"/>
        <v/>
      </c>
      <c r="R462">
        <v>0</v>
      </c>
      <c r="S462" t="s">
        <v>201</v>
      </c>
      <c r="T462" s="221">
        <v>45413.3125</v>
      </c>
    </row>
    <row r="463" spans="1:20" x14ac:dyDescent="0.35">
      <c r="A463" t="s">
        <v>202</v>
      </c>
      <c r="B463" t="s">
        <v>203</v>
      </c>
      <c r="C463" t="s">
        <v>97</v>
      </c>
      <c r="D463" s="29">
        <v>45749</v>
      </c>
      <c r="E463" s="184" t="str">
        <f t="shared" si="28"/>
        <v/>
      </c>
      <c r="F463" s="184" t="str">
        <f t="shared" si="29"/>
        <v/>
      </c>
      <c r="G463" s="184" t="str">
        <f t="shared" si="30"/>
        <v/>
      </c>
      <c r="H463" s="184" t="str">
        <f t="shared" si="31"/>
        <v/>
      </c>
      <c r="R463">
        <v>0</v>
      </c>
      <c r="S463" t="s">
        <v>201</v>
      </c>
      <c r="T463" s="221">
        <v>45413.313194444447</v>
      </c>
    </row>
    <row r="464" spans="1:20" x14ac:dyDescent="0.35">
      <c r="A464" t="s">
        <v>202</v>
      </c>
      <c r="B464" t="s">
        <v>203</v>
      </c>
      <c r="C464" t="s">
        <v>97</v>
      </c>
      <c r="D464" s="29">
        <v>45750</v>
      </c>
      <c r="E464" s="184" t="str">
        <f t="shared" si="28"/>
        <v/>
      </c>
      <c r="F464" s="184" t="str">
        <f t="shared" si="29"/>
        <v/>
      </c>
      <c r="G464" s="184" t="str">
        <f t="shared" si="30"/>
        <v/>
      </c>
      <c r="H464" s="184" t="str">
        <f t="shared" si="31"/>
        <v/>
      </c>
      <c r="R464">
        <v>0</v>
      </c>
      <c r="S464" t="s">
        <v>201</v>
      </c>
      <c r="T464" s="221">
        <v>45413.313194444447</v>
      </c>
    </row>
    <row r="465" spans="1:20" x14ac:dyDescent="0.35">
      <c r="A465" t="s">
        <v>202</v>
      </c>
      <c r="B465" t="s">
        <v>203</v>
      </c>
      <c r="C465" t="s">
        <v>97</v>
      </c>
      <c r="D465" s="29">
        <v>45751</v>
      </c>
      <c r="E465" s="184" t="str">
        <f t="shared" si="28"/>
        <v/>
      </c>
      <c r="F465" s="184" t="str">
        <f t="shared" si="29"/>
        <v/>
      </c>
      <c r="G465" s="184" t="str">
        <f t="shared" si="30"/>
        <v/>
      </c>
      <c r="H465" s="184" t="str">
        <f t="shared" si="31"/>
        <v/>
      </c>
      <c r="R465">
        <v>0</v>
      </c>
      <c r="S465" t="s">
        <v>201</v>
      </c>
      <c r="T465" s="221">
        <v>45413.313194444447</v>
      </c>
    </row>
    <row r="466" spans="1:20" x14ac:dyDescent="0.35">
      <c r="A466" t="s">
        <v>202</v>
      </c>
      <c r="B466" t="s">
        <v>203</v>
      </c>
      <c r="C466" t="s">
        <v>97</v>
      </c>
      <c r="D466" s="29">
        <v>45752</v>
      </c>
      <c r="E466" s="184" t="str">
        <f t="shared" si="28"/>
        <v/>
      </c>
      <c r="F466" s="184" t="str">
        <f t="shared" si="29"/>
        <v/>
      </c>
      <c r="G466" s="184" t="str">
        <f t="shared" si="30"/>
        <v/>
      </c>
      <c r="H466" s="184" t="str">
        <f t="shared" si="31"/>
        <v/>
      </c>
      <c r="R466">
        <v>0</v>
      </c>
      <c r="S466" t="s">
        <v>201</v>
      </c>
      <c r="T466" s="221">
        <v>45413.313194444447</v>
      </c>
    </row>
    <row r="467" spans="1:20" x14ac:dyDescent="0.35">
      <c r="A467" t="s">
        <v>202</v>
      </c>
      <c r="B467" t="s">
        <v>203</v>
      </c>
      <c r="C467" t="s">
        <v>97</v>
      </c>
      <c r="D467" s="29">
        <v>45753</v>
      </c>
      <c r="E467" s="184" t="str">
        <f t="shared" si="28"/>
        <v/>
      </c>
      <c r="F467" s="184" t="str">
        <f t="shared" si="29"/>
        <v/>
      </c>
      <c r="G467" s="184" t="str">
        <f t="shared" si="30"/>
        <v/>
      </c>
      <c r="H467" s="184" t="str">
        <f t="shared" si="31"/>
        <v/>
      </c>
      <c r="R467">
        <v>0</v>
      </c>
      <c r="S467" t="s">
        <v>201</v>
      </c>
      <c r="T467" s="221">
        <v>45413.313194444447</v>
      </c>
    </row>
    <row r="468" spans="1:20" x14ac:dyDescent="0.35">
      <c r="A468" t="s">
        <v>202</v>
      </c>
      <c r="B468" t="s">
        <v>203</v>
      </c>
      <c r="C468" t="s">
        <v>97</v>
      </c>
      <c r="D468" s="29">
        <v>45754</v>
      </c>
      <c r="E468" s="184" t="str">
        <f t="shared" si="28"/>
        <v/>
      </c>
      <c r="F468" s="184" t="str">
        <f t="shared" si="29"/>
        <v/>
      </c>
      <c r="G468" s="184" t="str">
        <f t="shared" si="30"/>
        <v/>
      </c>
      <c r="H468" s="184" t="str">
        <f t="shared" si="31"/>
        <v/>
      </c>
      <c r="R468">
        <v>0</v>
      </c>
      <c r="S468" t="s">
        <v>201</v>
      </c>
      <c r="T468" s="221">
        <v>45413.313194444447</v>
      </c>
    </row>
    <row r="469" spans="1:20" x14ac:dyDescent="0.35">
      <c r="A469" t="s">
        <v>202</v>
      </c>
      <c r="B469" t="s">
        <v>203</v>
      </c>
      <c r="C469" t="s">
        <v>97</v>
      </c>
      <c r="D469" s="29">
        <v>45755</v>
      </c>
      <c r="E469" s="184" t="str">
        <f t="shared" si="28"/>
        <v/>
      </c>
      <c r="F469" s="184" t="str">
        <f t="shared" si="29"/>
        <v/>
      </c>
      <c r="G469" s="184" t="str">
        <f t="shared" si="30"/>
        <v/>
      </c>
      <c r="H469" s="184" t="str">
        <f t="shared" si="31"/>
        <v/>
      </c>
      <c r="R469">
        <v>0</v>
      </c>
      <c r="S469" t="s">
        <v>201</v>
      </c>
      <c r="T469" s="221">
        <v>45413.313194444447</v>
      </c>
    </row>
    <row r="470" spans="1:20" x14ac:dyDescent="0.35">
      <c r="A470" t="s">
        <v>202</v>
      </c>
      <c r="B470" t="s">
        <v>203</v>
      </c>
      <c r="C470" t="s">
        <v>97</v>
      </c>
      <c r="D470" s="29">
        <v>45756</v>
      </c>
      <c r="E470" s="184" t="str">
        <f t="shared" si="28"/>
        <v/>
      </c>
      <c r="F470" s="184" t="str">
        <f t="shared" si="29"/>
        <v/>
      </c>
      <c r="G470" s="184" t="str">
        <f t="shared" si="30"/>
        <v/>
      </c>
      <c r="H470" s="184" t="str">
        <f t="shared" si="31"/>
        <v/>
      </c>
      <c r="R470">
        <v>0</v>
      </c>
      <c r="S470" t="s">
        <v>201</v>
      </c>
      <c r="T470" s="221">
        <v>45413.313194444447</v>
      </c>
    </row>
    <row r="471" spans="1:20" x14ac:dyDescent="0.35">
      <c r="A471" t="s">
        <v>202</v>
      </c>
      <c r="B471" t="s">
        <v>203</v>
      </c>
      <c r="C471" t="s">
        <v>97</v>
      </c>
      <c r="D471" s="29">
        <v>45757</v>
      </c>
      <c r="E471" s="184" t="str">
        <f t="shared" si="28"/>
        <v/>
      </c>
      <c r="F471" s="184" t="str">
        <f t="shared" si="29"/>
        <v/>
      </c>
      <c r="G471" s="184" t="str">
        <f t="shared" si="30"/>
        <v/>
      </c>
      <c r="H471" s="184" t="str">
        <f t="shared" si="31"/>
        <v/>
      </c>
      <c r="R471">
        <v>0</v>
      </c>
      <c r="S471" t="s">
        <v>201</v>
      </c>
      <c r="T471" s="221">
        <v>45413.313194444447</v>
      </c>
    </row>
    <row r="472" spans="1:20" x14ac:dyDescent="0.35">
      <c r="A472" t="s">
        <v>202</v>
      </c>
      <c r="B472" t="s">
        <v>203</v>
      </c>
      <c r="C472" t="s">
        <v>97</v>
      </c>
      <c r="D472" s="29">
        <v>45758</v>
      </c>
      <c r="E472" s="184" t="str">
        <f t="shared" si="28"/>
        <v/>
      </c>
      <c r="F472" s="184" t="str">
        <f t="shared" si="29"/>
        <v/>
      </c>
      <c r="G472" s="184" t="str">
        <f t="shared" si="30"/>
        <v/>
      </c>
      <c r="H472" s="184" t="str">
        <f t="shared" si="31"/>
        <v/>
      </c>
      <c r="R472">
        <v>0</v>
      </c>
      <c r="S472" t="s">
        <v>201</v>
      </c>
      <c r="T472" s="221">
        <v>45413.313194444447</v>
      </c>
    </row>
    <row r="473" spans="1:20" x14ac:dyDescent="0.35">
      <c r="A473" t="s">
        <v>202</v>
      </c>
      <c r="B473" t="s">
        <v>203</v>
      </c>
      <c r="C473" t="s">
        <v>97</v>
      </c>
      <c r="D473" s="29">
        <v>45759</v>
      </c>
      <c r="E473" s="184" t="str">
        <f t="shared" si="28"/>
        <v/>
      </c>
      <c r="F473" s="184" t="str">
        <f t="shared" si="29"/>
        <v/>
      </c>
      <c r="G473" s="184" t="str">
        <f t="shared" si="30"/>
        <v/>
      </c>
      <c r="H473" s="184" t="str">
        <f t="shared" si="31"/>
        <v/>
      </c>
      <c r="R473">
        <v>0</v>
      </c>
      <c r="S473" t="s">
        <v>201</v>
      </c>
      <c r="T473" s="221">
        <v>45413.313194444447</v>
      </c>
    </row>
    <row r="474" spans="1:20" x14ac:dyDescent="0.35">
      <c r="A474" t="s">
        <v>202</v>
      </c>
      <c r="B474" t="s">
        <v>203</v>
      </c>
      <c r="C474" t="s">
        <v>97</v>
      </c>
      <c r="D474" s="29">
        <v>45760</v>
      </c>
      <c r="E474" s="184" t="str">
        <f t="shared" si="28"/>
        <v/>
      </c>
      <c r="F474" s="184" t="str">
        <f t="shared" si="29"/>
        <v/>
      </c>
      <c r="G474" s="184" t="str">
        <f t="shared" si="30"/>
        <v/>
      </c>
      <c r="H474" s="184" t="str">
        <f t="shared" si="31"/>
        <v/>
      </c>
      <c r="R474">
        <v>0</v>
      </c>
      <c r="S474" t="s">
        <v>201</v>
      </c>
      <c r="T474" s="221">
        <v>45413.313194444447</v>
      </c>
    </row>
    <row r="475" spans="1:20" x14ac:dyDescent="0.35">
      <c r="A475" t="s">
        <v>202</v>
      </c>
      <c r="B475" t="s">
        <v>203</v>
      </c>
      <c r="C475" t="s">
        <v>97</v>
      </c>
      <c r="D475" s="29">
        <v>45761</v>
      </c>
      <c r="E475" s="184" t="str">
        <f t="shared" si="28"/>
        <v/>
      </c>
      <c r="F475" s="184" t="str">
        <f t="shared" si="29"/>
        <v/>
      </c>
      <c r="G475" s="184" t="str">
        <f t="shared" si="30"/>
        <v/>
      </c>
      <c r="H475" s="184" t="str">
        <f t="shared" si="31"/>
        <v/>
      </c>
      <c r="R475">
        <v>0</v>
      </c>
      <c r="S475" t="s">
        <v>201</v>
      </c>
      <c r="T475" s="221">
        <v>45413.313194444447</v>
      </c>
    </row>
    <row r="476" spans="1:20" x14ac:dyDescent="0.35">
      <c r="A476" t="s">
        <v>202</v>
      </c>
      <c r="B476" t="s">
        <v>203</v>
      </c>
      <c r="C476" t="s">
        <v>97</v>
      </c>
      <c r="D476" s="29">
        <v>45762</v>
      </c>
      <c r="E476" s="184" t="str">
        <f t="shared" si="28"/>
        <v/>
      </c>
      <c r="F476" s="184" t="str">
        <f t="shared" si="29"/>
        <v/>
      </c>
      <c r="G476" s="184" t="str">
        <f t="shared" si="30"/>
        <v/>
      </c>
      <c r="H476" s="184" t="str">
        <f t="shared" si="31"/>
        <v/>
      </c>
      <c r="R476">
        <v>0</v>
      </c>
      <c r="S476" t="s">
        <v>201</v>
      </c>
      <c r="T476" s="221">
        <v>45413.313194444447</v>
      </c>
    </row>
    <row r="477" spans="1:20" x14ac:dyDescent="0.35">
      <c r="A477" t="s">
        <v>202</v>
      </c>
      <c r="B477" t="s">
        <v>203</v>
      </c>
      <c r="C477" t="s">
        <v>97</v>
      </c>
      <c r="D477" s="29">
        <v>45763</v>
      </c>
      <c r="E477" s="184" t="str">
        <f t="shared" si="28"/>
        <v/>
      </c>
      <c r="F477" s="184" t="str">
        <f t="shared" si="29"/>
        <v/>
      </c>
      <c r="G477" s="184" t="str">
        <f t="shared" si="30"/>
        <v/>
      </c>
      <c r="H477" s="184" t="str">
        <f t="shared" si="31"/>
        <v/>
      </c>
      <c r="R477">
        <v>0</v>
      </c>
      <c r="S477" t="s">
        <v>201</v>
      </c>
      <c r="T477" s="221">
        <v>45413.313194444447</v>
      </c>
    </row>
    <row r="478" spans="1:20" x14ac:dyDescent="0.35">
      <c r="A478" t="s">
        <v>202</v>
      </c>
      <c r="B478" t="s">
        <v>203</v>
      </c>
      <c r="C478" t="s">
        <v>97</v>
      </c>
      <c r="D478" s="29">
        <v>45764</v>
      </c>
      <c r="E478" s="184" t="str">
        <f t="shared" si="28"/>
        <v/>
      </c>
      <c r="F478" s="184" t="str">
        <f t="shared" si="29"/>
        <v/>
      </c>
      <c r="G478" s="184" t="str">
        <f t="shared" si="30"/>
        <v/>
      </c>
      <c r="H478" s="184" t="str">
        <f t="shared" si="31"/>
        <v/>
      </c>
      <c r="R478">
        <v>0</v>
      </c>
      <c r="S478" t="s">
        <v>201</v>
      </c>
      <c r="T478" s="221">
        <v>45413.313194444447</v>
      </c>
    </row>
    <row r="479" spans="1:20" x14ac:dyDescent="0.35">
      <c r="A479" t="s">
        <v>202</v>
      </c>
      <c r="B479" t="s">
        <v>203</v>
      </c>
      <c r="C479" t="s">
        <v>97</v>
      </c>
      <c r="D479" s="29">
        <v>45765</v>
      </c>
      <c r="E479" s="184" t="str">
        <f t="shared" si="28"/>
        <v/>
      </c>
      <c r="F479" s="184" t="str">
        <f t="shared" si="29"/>
        <v/>
      </c>
      <c r="G479" s="184" t="str">
        <f t="shared" si="30"/>
        <v/>
      </c>
      <c r="H479" s="184" t="str">
        <f t="shared" si="31"/>
        <v/>
      </c>
      <c r="R479">
        <v>0</v>
      </c>
      <c r="S479" t="s">
        <v>201</v>
      </c>
      <c r="T479" s="221">
        <v>45413.313194444447</v>
      </c>
    </row>
    <row r="480" spans="1:20" x14ac:dyDescent="0.35">
      <c r="A480" t="s">
        <v>202</v>
      </c>
      <c r="B480" t="s">
        <v>203</v>
      </c>
      <c r="C480" t="s">
        <v>97</v>
      </c>
      <c r="D480" s="29">
        <v>45766</v>
      </c>
      <c r="E480" s="184" t="str">
        <f t="shared" si="28"/>
        <v/>
      </c>
      <c r="F480" s="184" t="str">
        <f t="shared" si="29"/>
        <v/>
      </c>
      <c r="G480" s="184" t="str">
        <f t="shared" si="30"/>
        <v/>
      </c>
      <c r="H480" s="184" t="str">
        <f t="shared" si="31"/>
        <v/>
      </c>
      <c r="R480">
        <v>0</v>
      </c>
      <c r="S480" t="s">
        <v>201</v>
      </c>
      <c r="T480" s="221">
        <v>45413.313194444447</v>
      </c>
    </row>
    <row r="481" spans="1:20" x14ac:dyDescent="0.35">
      <c r="A481" t="s">
        <v>202</v>
      </c>
      <c r="B481" t="s">
        <v>203</v>
      </c>
      <c r="C481" t="s">
        <v>97</v>
      </c>
      <c r="D481" s="29">
        <v>45767</v>
      </c>
      <c r="E481" s="184" t="str">
        <f t="shared" si="28"/>
        <v/>
      </c>
      <c r="F481" s="184" t="str">
        <f t="shared" si="29"/>
        <v/>
      </c>
      <c r="G481" s="184" t="str">
        <f t="shared" si="30"/>
        <v/>
      </c>
      <c r="H481" s="184" t="str">
        <f t="shared" si="31"/>
        <v/>
      </c>
      <c r="R481">
        <v>0</v>
      </c>
      <c r="S481" t="s">
        <v>201</v>
      </c>
      <c r="T481" s="221">
        <v>45413.313194444447</v>
      </c>
    </row>
    <row r="482" spans="1:20" x14ac:dyDescent="0.35">
      <c r="A482" t="s">
        <v>202</v>
      </c>
      <c r="B482" t="s">
        <v>203</v>
      </c>
      <c r="C482" t="s">
        <v>97</v>
      </c>
      <c r="D482" s="29">
        <v>45768</v>
      </c>
      <c r="E482" s="184" t="str">
        <f t="shared" si="28"/>
        <v/>
      </c>
      <c r="F482" s="184" t="str">
        <f t="shared" si="29"/>
        <v/>
      </c>
      <c r="G482" s="184" t="str">
        <f t="shared" si="30"/>
        <v/>
      </c>
      <c r="H482" s="184" t="str">
        <f t="shared" si="31"/>
        <v/>
      </c>
      <c r="R482">
        <v>0</v>
      </c>
      <c r="S482" t="s">
        <v>201</v>
      </c>
      <c r="T482" s="221">
        <v>45413.313194444447</v>
      </c>
    </row>
    <row r="483" spans="1:20" x14ac:dyDescent="0.35">
      <c r="A483" t="s">
        <v>202</v>
      </c>
      <c r="B483" t="s">
        <v>203</v>
      </c>
      <c r="C483" t="s">
        <v>97</v>
      </c>
      <c r="D483" s="29">
        <v>45769</v>
      </c>
      <c r="E483" s="184" t="str">
        <f t="shared" si="28"/>
        <v/>
      </c>
      <c r="F483" s="184" t="str">
        <f t="shared" si="29"/>
        <v/>
      </c>
      <c r="G483" s="184" t="str">
        <f t="shared" si="30"/>
        <v/>
      </c>
      <c r="H483" s="184" t="str">
        <f t="shared" si="31"/>
        <v/>
      </c>
      <c r="R483">
        <v>0</v>
      </c>
      <c r="S483" t="s">
        <v>201</v>
      </c>
      <c r="T483" s="221">
        <v>45413.313194444447</v>
      </c>
    </row>
    <row r="484" spans="1:20" x14ac:dyDescent="0.35">
      <c r="A484" t="s">
        <v>202</v>
      </c>
      <c r="B484" t="s">
        <v>203</v>
      </c>
      <c r="C484" t="s">
        <v>97</v>
      </c>
      <c r="D484" s="29">
        <v>45770</v>
      </c>
      <c r="E484" s="184" t="str">
        <f t="shared" si="28"/>
        <v/>
      </c>
      <c r="F484" s="184" t="str">
        <f t="shared" si="29"/>
        <v/>
      </c>
      <c r="G484" s="184" t="str">
        <f t="shared" si="30"/>
        <v/>
      </c>
      <c r="H484" s="184" t="str">
        <f t="shared" si="31"/>
        <v/>
      </c>
      <c r="R484">
        <v>0</v>
      </c>
      <c r="S484" t="s">
        <v>201</v>
      </c>
      <c r="T484" s="221">
        <v>45413.313194444447</v>
      </c>
    </row>
    <row r="485" spans="1:20" x14ac:dyDescent="0.35">
      <c r="A485" t="s">
        <v>202</v>
      </c>
      <c r="B485" t="s">
        <v>203</v>
      </c>
      <c r="C485" t="s">
        <v>97</v>
      </c>
      <c r="D485" s="29">
        <v>45771</v>
      </c>
      <c r="E485" s="184" t="str">
        <f t="shared" si="28"/>
        <v/>
      </c>
      <c r="F485" s="184" t="str">
        <f t="shared" si="29"/>
        <v/>
      </c>
      <c r="G485" s="184" t="str">
        <f t="shared" si="30"/>
        <v/>
      </c>
      <c r="H485" s="184" t="str">
        <f t="shared" si="31"/>
        <v/>
      </c>
      <c r="R485">
        <v>0</v>
      </c>
      <c r="S485" t="s">
        <v>201</v>
      </c>
      <c r="T485" s="221">
        <v>45413.313194444447</v>
      </c>
    </row>
    <row r="486" spans="1:20" x14ac:dyDescent="0.35">
      <c r="A486" t="s">
        <v>202</v>
      </c>
      <c r="B486" t="s">
        <v>203</v>
      </c>
      <c r="C486" t="s">
        <v>97</v>
      </c>
      <c r="D486" s="29">
        <v>45772</v>
      </c>
      <c r="E486" s="184" t="str">
        <f t="shared" si="28"/>
        <v/>
      </c>
      <c r="F486" s="184" t="str">
        <f t="shared" si="29"/>
        <v/>
      </c>
      <c r="G486" s="184" t="str">
        <f t="shared" si="30"/>
        <v/>
      </c>
      <c r="H486" s="184" t="str">
        <f t="shared" si="31"/>
        <v/>
      </c>
      <c r="R486">
        <v>0</v>
      </c>
      <c r="S486" t="s">
        <v>201</v>
      </c>
      <c r="T486" s="221">
        <v>45413.313194444447</v>
      </c>
    </row>
    <row r="487" spans="1:20" x14ac:dyDescent="0.35">
      <c r="A487" t="s">
        <v>202</v>
      </c>
      <c r="B487" t="s">
        <v>203</v>
      </c>
      <c r="C487" t="s">
        <v>97</v>
      </c>
      <c r="D487" s="29">
        <v>45773</v>
      </c>
      <c r="E487" s="184" t="str">
        <f t="shared" si="28"/>
        <v/>
      </c>
      <c r="F487" s="184" t="str">
        <f t="shared" si="29"/>
        <v/>
      </c>
      <c r="G487" s="184" t="str">
        <f t="shared" si="30"/>
        <v/>
      </c>
      <c r="H487" s="184" t="str">
        <f t="shared" si="31"/>
        <v/>
      </c>
      <c r="R487">
        <v>0</v>
      </c>
      <c r="S487" t="s">
        <v>201</v>
      </c>
      <c r="T487" s="221">
        <v>45413.313194444447</v>
      </c>
    </row>
    <row r="488" spans="1:20" x14ac:dyDescent="0.35">
      <c r="A488" t="s">
        <v>202</v>
      </c>
      <c r="B488" t="s">
        <v>203</v>
      </c>
      <c r="C488" t="s">
        <v>97</v>
      </c>
      <c r="D488" s="29">
        <v>45774</v>
      </c>
      <c r="E488" s="184" t="str">
        <f t="shared" si="28"/>
        <v/>
      </c>
      <c r="F488" s="184" t="str">
        <f t="shared" si="29"/>
        <v/>
      </c>
      <c r="G488" s="184" t="str">
        <f t="shared" si="30"/>
        <v/>
      </c>
      <c r="H488" s="184" t="str">
        <f t="shared" si="31"/>
        <v/>
      </c>
      <c r="R488">
        <v>0</v>
      </c>
      <c r="S488" t="s">
        <v>201</v>
      </c>
      <c r="T488" s="221">
        <v>45413.313194444447</v>
      </c>
    </row>
    <row r="489" spans="1:20" x14ac:dyDescent="0.35">
      <c r="A489" t="s">
        <v>202</v>
      </c>
      <c r="B489" t="s">
        <v>203</v>
      </c>
      <c r="C489" t="s">
        <v>97</v>
      </c>
      <c r="D489" s="29">
        <v>45775</v>
      </c>
      <c r="E489" s="184" t="str">
        <f t="shared" si="28"/>
        <v/>
      </c>
      <c r="F489" s="184" t="str">
        <f t="shared" si="29"/>
        <v/>
      </c>
      <c r="G489" s="184" t="str">
        <f t="shared" si="30"/>
        <v/>
      </c>
      <c r="H489" s="184" t="str">
        <f t="shared" si="31"/>
        <v/>
      </c>
      <c r="R489">
        <v>0</v>
      </c>
      <c r="S489" t="s">
        <v>201</v>
      </c>
      <c r="T489" s="221">
        <v>45413.313194444447</v>
      </c>
    </row>
    <row r="490" spans="1:20" x14ac:dyDescent="0.35">
      <c r="A490" t="s">
        <v>202</v>
      </c>
      <c r="B490" t="s">
        <v>203</v>
      </c>
      <c r="C490" t="s">
        <v>97</v>
      </c>
      <c r="D490" s="29">
        <v>45776</v>
      </c>
      <c r="E490" s="184" t="str">
        <f t="shared" si="28"/>
        <v/>
      </c>
      <c r="F490" s="184" t="str">
        <f t="shared" si="29"/>
        <v/>
      </c>
      <c r="G490" s="184" t="str">
        <f t="shared" si="30"/>
        <v/>
      </c>
      <c r="H490" s="184" t="str">
        <f t="shared" si="31"/>
        <v/>
      </c>
      <c r="R490">
        <v>0</v>
      </c>
      <c r="S490" t="s">
        <v>201</v>
      </c>
      <c r="T490" s="221">
        <v>45413.313194444447</v>
      </c>
    </row>
    <row r="491" spans="1:20" x14ac:dyDescent="0.35">
      <c r="A491" t="s">
        <v>202</v>
      </c>
      <c r="B491" t="s">
        <v>203</v>
      </c>
      <c r="C491" t="s">
        <v>97</v>
      </c>
      <c r="D491" s="29">
        <v>45777</v>
      </c>
      <c r="E491" s="184" t="str">
        <f t="shared" si="28"/>
        <v/>
      </c>
      <c r="F491" s="184" t="str">
        <f t="shared" si="29"/>
        <v/>
      </c>
      <c r="G491" s="184" t="str">
        <f t="shared" si="30"/>
        <v/>
      </c>
      <c r="H491" s="184" t="str">
        <f t="shared" si="31"/>
        <v/>
      </c>
      <c r="R491">
        <v>0</v>
      </c>
      <c r="S491" t="s">
        <v>201</v>
      </c>
      <c r="T491" s="221">
        <v>45413.313194444447</v>
      </c>
    </row>
    <row r="492" spans="1:20" x14ac:dyDescent="0.35">
      <c r="A492" t="s">
        <v>202</v>
      </c>
      <c r="B492" t="s">
        <v>203</v>
      </c>
      <c r="C492" t="s">
        <v>97</v>
      </c>
      <c r="D492" s="29">
        <v>45778</v>
      </c>
      <c r="E492" s="184" t="str">
        <f t="shared" si="28"/>
        <v/>
      </c>
      <c r="F492" s="184" t="str">
        <f t="shared" si="29"/>
        <v/>
      </c>
      <c r="G492" s="184" t="str">
        <f t="shared" si="30"/>
        <v/>
      </c>
      <c r="H492" s="184" t="str">
        <f t="shared" si="31"/>
        <v/>
      </c>
      <c r="R492">
        <v>0</v>
      </c>
      <c r="S492" t="s">
        <v>201</v>
      </c>
      <c r="T492" s="221">
        <v>45444.3125</v>
      </c>
    </row>
    <row r="493" spans="1:20" x14ac:dyDescent="0.35">
      <c r="A493" t="s">
        <v>202</v>
      </c>
      <c r="B493" t="s">
        <v>203</v>
      </c>
      <c r="C493" t="s">
        <v>97</v>
      </c>
      <c r="D493" s="29">
        <v>45779</v>
      </c>
      <c r="E493" s="184" t="str">
        <f t="shared" si="28"/>
        <v/>
      </c>
      <c r="F493" s="184" t="str">
        <f t="shared" si="29"/>
        <v/>
      </c>
      <c r="G493" s="184" t="str">
        <f t="shared" si="30"/>
        <v/>
      </c>
      <c r="H493" s="184" t="str">
        <f t="shared" si="31"/>
        <v/>
      </c>
      <c r="R493">
        <v>0</v>
      </c>
      <c r="S493" t="s">
        <v>201</v>
      </c>
      <c r="T493" s="221">
        <v>45444.3125</v>
      </c>
    </row>
    <row r="494" spans="1:20" x14ac:dyDescent="0.35">
      <c r="A494" t="s">
        <v>202</v>
      </c>
      <c r="B494" t="s">
        <v>203</v>
      </c>
      <c r="C494" t="s">
        <v>97</v>
      </c>
      <c r="D494" s="29">
        <v>45780</v>
      </c>
      <c r="E494" s="184" t="str">
        <f t="shared" si="28"/>
        <v/>
      </c>
      <c r="F494" s="184" t="str">
        <f t="shared" si="29"/>
        <v/>
      </c>
      <c r="G494" s="184" t="str">
        <f t="shared" si="30"/>
        <v/>
      </c>
      <c r="H494" s="184" t="str">
        <f t="shared" si="31"/>
        <v/>
      </c>
      <c r="R494">
        <v>0</v>
      </c>
      <c r="S494" t="s">
        <v>201</v>
      </c>
      <c r="T494" s="221">
        <v>45444.313194444447</v>
      </c>
    </row>
    <row r="495" spans="1:20" x14ac:dyDescent="0.35">
      <c r="A495" t="s">
        <v>202</v>
      </c>
      <c r="B495" t="s">
        <v>203</v>
      </c>
      <c r="C495" t="s">
        <v>97</v>
      </c>
      <c r="D495" s="29">
        <v>45781</v>
      </c>
      <c r="E495" s="184" t="str">
        <f t="shared" si="28"/>
        <v/>
      </c>
      <c r="F495" s="184" t="str">
        <f t="shared" si="29"/>
        <v/>
      </c>
      <c r="G495" s="184" t="str">
        <f t="shared" si="30"/>
        <v/>
      </c>
      <c r="H495" s="184" t="str">
        <f t="shared" si="31"/>
        <v/>
      </c>
      <c r="R495">
        <v>0</v>
      </c>
      <c r="S495" t="s">
        <v>201</v>
      </c>
      <c r="T495" s="221">
        <v>45444.313194444447</v>
      </c>
    </row>
    <row r="496" spans="1:20" x14ac:dyDescent="0.35">
      <c r="A496" t="s">
        <v>202</v>
      </c>
      <c r="B496" t="s">
        <v>203</v>
      </c>
      <c r="C496" t="s">
        <v>97</v>
      </c>
      <c r="D496" s="29">
        <v>45782</v>
      </c>
      <c r="E496" s="184" t="str">
        <f t="shared" si="28"/>
        <v/>
      </c>
      <c r="F496" s="184" t="str">
        <f t="shared" si="29"/>
        <v/>
      </c>
      <c r="G496" s="184" t="str">
        <f t="shared" si="30"/>
        <v/>
      </c>
      <c r="H496" s="184" t="str">
        <f t="shared" si="31"/>
        <v/>
      </c>
      <c r="R496">
        <v>0</v>
      </c>
      <c r="S496" t="s">
        <v>201</v>
      </c>
      <c r="T496" s="221">
        <v>45444.313194444447</v>
      </c>
    </row>
    <row r="497" spans="1:20" x14ac:dyDescent="0.35">
      <c r="A497" t="s">
        <v>202</v>
      </c>
      <c r="B497" t="s">
        <v>203</v>
      </c>
      <c r="C497" t="s">
        <v>97</v>
      </c>
      <c r="D497" s="29">
        <v>45783</v>
      </c>
      <c r="E497" s="184" t="str">
        <f t="shared" si="28"/>
        <v/>
      </c>
      <c r="F497" s="184" t="str">
        <f t="shared" si="29"/>
        <v/>
      </c>
      <c r="G497" s="184" t="str">
        <f t="shared" si="30"/>
        <v/>
      </c>
      <c r="H497" s="184" t="str">
        <f t="shared" si="31"/>
        <v/>
      </c>
      <c r="R497">
        <v>0</v>
      </c>
      <c r="S497" t="s">
        <v>201</v>
      </c>
      <c r="T497" s="221">
        <v>45444.313194444447</v>
      </c>
    </row>
    <row r="498" spans="1:20" x14ac:dyDescent="0.35">
      <c r="A498" t="s">
        <v>202</v>
      </c>
      <c r="B498" t="s">
        <v>203</v>
      </c>
      <c r="C498" t="s">
        <v>97</v>
      </c>
      <c r="D498" s="29">
        <v>45784</v>
      </c>
      <c r="E498" s="184" t="str">
        <f t="shared" si="28"/>
        <v/>
      </c>
      <c r="F498" s="184" t="str">
        <f t="shared" si="29"/>
        <v/>
      </c>
      <c r="G498" s="184" t="str">
        <f t="shared" si="30"/>
        <v/>
      </c>
      <c r="H498" s="184" t="str">
        <f t="shared" si="31"/>
        <v/>
      </c>
      <c r="R498">
        <v>0</v>
      </c>
      <c r="S498" t="s">
        <v>201</v>
      </c>
      <c r="T498" s="221">
        <v>45444.313194444447</v>
      </c>
    </row>
    <row r="499" spans="1:20" x14ac:dyDescent="0.35">
      <c r="A499" t="s">
        <v>202</v>
      </c>
      <c r="B499" t="s">
        <v>203</v>
      </c>
      <c r="C499" t="s">
        <v>97</v>
      </c>
      <c r="D499" s="29">
        <v>45785</v>
      </c>
      <c r="E499" s="184" t="str">
        <f t="shared" si="28"/>
        <v/>
      </c>
      <c r="F499" s="184" t="str">
        <f t="shared" si="29"/>
        <v/>
      </c>
      <c r="G499" s="184" t="str">
        <f t="shared" si="30"/>
        <v/>
      </c>
      <c r="H499" s="184" t="str">
        <f t="shared" si="31"/>
        <v/>
      </c>
      <c r="R499">
        <v>0</v>
      </c>
      <c r="S499" t="s">
        <v>201</v>
      </c>
      <c r="T499" s="221">
        <v>45444.313194444447</v>
      </c>
    </row>
    <row r="500" spans="1:20" x14ac:dyDescent="0.35">
      <c r="A500" t="s">
        <v>202</v>
      </c>
      <c r="B500" t="s">
        <v>203</v>
      </c>
      <c r="C500" t="s">
        <v>97</v>
      </c>
      <c r="D500" s="29">
        <v>45786</v>
      </c>
      <c r="E500" s="184" t="str">
        <f t="shared" si="28"/>
        <v/>
      </c>
      <c r="F500" s="184" t="str">
        <f t="shared" si="29"/>
        <v/>
      </c>
      <c r="G500" s="184" t="str">
        <f t="shared" si="30"/>
        <v/>
      </c>
      <c r="H500" s="184" t="str">
        <f t="shared" si="31"/>
        <v/>
      </c>
      <c r="R500">
        <v>0</v>
      </c>
      <c r="S500" t="s">
        <v>201</v>
      </c>
      <c r="T500" s="221">
        <v>45444.313194444447</v>
      </c>
    </row>
    <row r="501" spans="1:20" x14ac:dyDescent="0.35">
      <c r="A501" t="s">
        <v>202</v>
      </c>
      <c r="B501" t="s">
        <v>203</v>
      </c>
      <c r="C501" t="s">
        <v>97</v>
      </c>
      <c r="D501" s="29">
        <v>45787</v>
      </c>
      <c r="E501" s="184" t="str">
        <f t="shared" si="28"/>
        <v/>
      </c>
      <c r="F501" s="184" t="str">
        <f t="shared" si="29"/>
        <v/>
      </c>
      <c r="G501" s="184" t="str">
        <f t="shared" si="30"/>
        <v/>
      </c>
      <c r="H501" s="184" t="str">
        <f t="shared" si="31"/>
        <v/>
      </c>
      <c r="R501">
        <v>0</v>
      </c>
      <c r="S501" t="s">
        <v>201</v>
      </c>
      <c r="T501" s="221">
        <v>45444.313194444447</v>
      </c>
    </row>
    <row r="502" spans="1:20" x14ac:dyDescent="0.35">
      <c r="A502" t="s">
        <v>202</v>
      </c>
      <c r="B502" t="s">
        <v>203</v>
      </c>
      <c r="C502" t="s">
        <v>97</v>
      </c>
      <c r="D502" s="29">
        <v>45788</v>
      </c>
      <c r="E502" s="184" t="str">
        <f t="shared" si="28"/>
        <v/>
      </c>
      <c r="F502" s="184" t="str">
        <f t="shared" si="29"/>
        <v/>
      </c>
      <c r="G502" s="184" t="str">
        <f t="shared" si="30"/>
        <v/>
      </c>
      <c r="H502" s="184" t="str">
        <f t="shared" si="31"/>
        <v/>
      </c>
      <c r="R502">
        <v>0</v>
      </c>
      <c r="S502" t="s">
        <v>201</v>
      </c>
      <c r="T502" s="221">
        <v>45444.313194444447</v>
      </c>
    </row>
    <row r="503" spans="1:20" x14ac:dyDescent="0.35">
      <c r="A503" t="s">
        <v>202</v>
      </c>
      <c r="B503" t="s">
        <v>203</v>
      </c>
      <c r="C503" t="s">
        <v>97</v>
      </c>
      <c r="D503" s="29">
        <v>45789</v>
      </c>
      <c r="E503" s="184" t="str">
        <f t="shared" si="28"/>
        <v/>
      </c>
      <c r="F503" s="184" t="str">
        <f t="shared" si="29"/>
        <v/>
      </c>
      <c r="G503" s="184" t="str">
        <f t="shared" si="30"/>
        <v/>
      </c>
      <c r="H503" s="184" t="str">
        <f t="shared" si="31"/>
        <v/>
      </c>
      <c r="R503">
        <v>0</v>
      </c>
      <c r="S503" t="s">
        <v>201</v>
      </c>
      <c r="T503" s="221">
        <v>45444.313194444447</v>
      </c>
    </row>
    <row r="504" spans="1:20" x14ac:dyDescent="0.35">
      <c r="A504" t="s">
        <v>202</v>
      </c>
      <c r="B504" t="s">
        <v>203</v>
      </c>
      <c r="C504" t="s">
        <v>97</v>
      </c>
      <c r="D504" s="29">
        <v>45790</v>
      </c>
      <c r="E504" s="184" t="str">
        <f t="shared" si="28"/>
        <v/>
      </c>
      <c r="F504" s="184" t="str">
        <f t="shared" si="29"/>
        <v/>
      </c>
      <c r="G504" s="184" t="str">
        <f t="shared" si="30"/>
        <v/>
      </c>
      <c r="H504" s="184" t="str">
        <f t="shared" si="31"/>
        <v/>
      </c>
      <c r="R504">
        <v>0</v>
      </c>
      <c r="S504" t="s">
        <v>201</v>
      </c>
      <c r="T504" s="221">
        <v>45444.313194444447</v>
      </c>
    </row>
    <row r="505" spans="1:20" x14ac:dyDescent="0.35">
      <c r="A505" t="s">
        <v>202</v>
      </c>
      <c r="B505" t="s">
        <v>203</v>
      </c>
      <c r="C505" t="s">
        <v>97</v>
      </c>
      <c r="D505" s="29">
        <v>45791</v>
      </c>
      <c r="E505" s="184" t="str">
        <f t="shared" si="28"/>
        <v/>
      </c>
      <c r="F505" s="184" t="str">
        <f t="shared" si="29"/>
        <v/>
      </c>
      <c r="G505" s="184" t="str">
        <f t="shared" si="30"/>
        <v/>
      </c>
      <c r="H505" s="184" t="str">
        <f t="shared" si="31"/>
        <v/>
      </c>
      <c r="R505">
        <v>0</v>
      </c>
      <c r="S505" t="s">
        <v>201</v>
      </c>
      <c r="T505" s="221">
        <v>45444.313194444447</v>
      </c>
    </row>
    <row r="506" spans="1:20" x14ac:dyDescent="0.35">
      <c r="A506" t="s">
        <v>202</v>
      </c>
      <c r="B506" t="s">
        <v>203</v>
      </c>
      <c r="C506" t="s">
        <v>97</v>
      </c>
      <c r="D506" s="29">
        <v>45792</v>
      </c>
      <c r="E506" s="184" t="str">
        <f t="shared" si="28"/>
        <v/>
      </c>
      <c r="F506" s="184" t="str">
        <f t="shared" si="29"/>
        <v/>
      </c>
      <c r="G506" s="184" t="str">
        <f t="shared" si="30"/>
        <v/>
      </c>
      <c r="H506" s="184" t="str">
        <f t="shared" si="31"/>
        <v/>
      </c>
      <c r="R506">
        <v>0</v>
      </c>
      <c r="S506" t="s">
        <v>201</v>
      </c>
      <c r="T506" s="221">
        <v>45444.313194444447</v>
      </c>
    </row>
    <row r="507" spans="1:20" x14ac:dyDescent="0.35">
      <c r="A507" t="s">
        <v>202</v>
      </c>
      <c r="B507" t="s">
        <v>203</v>
      </c>
      <c r="C507" t="s">
        <v>97</v>
      </c>
      <c r="D507" s="29">
        <v>45793</v>
      </c>
      <c r="E507" s="184" t="str">
        <f t="shared" si="28"/>
        <v/>
      </c>
      <c r="F507" s="184" t="str">
        <f t="shared" si="29"/>
        <v/>
      </c>
      <c r="G507" s="184" t="str">
        <f t="shared" si="30"/>
        <v/>
      </c>
      <c r="H507" s="184" t="str">
        <f t="shared" si="31"/>
        <v/>
      </c>
      <c r="R507">
        <v>0</v>
      </c>
      <c r="S507" t="s">
        <v>201</v>
      </c>
      <c r="T507" s="221">
        <v>45444.313194444447</v>
      </c>
    </row>
    <row r="508" spans="1:20" x14ac:dyDescent="0.35">
      <c r="A508" t="s">
        <v>202</v>
      </c>
      <c r="B508" t="s">
        <v>203</v>
      </c>
      <c r="C508" t="s">
        <v>97</v>
      </c>
      <c r="D508" s="29">
        <v>45794</v>
      </c>
      <c r="E508" s="184" t="str">
        <f t="shared" si="28"/>
        <v/>
      </c>
      <c r="F508" s="184" t="str">
        <f t="shared" si="29"/>
        <v/>
      </c>
      <c r="G508" s="184" t="str">
        <f t="shared" si="30"/>
        <v/>
      </c>
      <c r="H508" s="184" t="str">
        <f t="shared" si="31"/>
        <v/>
      </c>
      <c r="R508">
        <v>0</v>
      </c>
      <c r="S508" t="s">
        <v>201</v>
      </c>
      <c r="T508" s="221">
        <v>45444.313194444447</v>
      </c>
    </row>
    <row r="509" spans="1:20" x14ac:dyDescent="0.35">
      <c r="A509" t="s">
        <v>202</v>
      </c>
      <c r="B509" t="s">
        <v>203</v>
      </c>
      <c r="C509" t="s">
        <v>97</v>
      </c>
      <c r="D509" s="29">
        <v>45795</v>
      </c>
      <c r="E509" s="184" t="str">
        <f t="shared" si="28"/>
        <v/>
      </c>
      <c r="F509" s="184" t="str">
        <f t="shared" si="29"/>
        <v/>
      </c>
      <c r="G509" s="184" t="str">
        <f t="shared" si="30"/>
        <v/>
      </c>
      <c r="H509" s="184" t="str">
        <f t="shared" si="31"/>
        <v/>
      </c>
      <c r="R509">
        <v>0</v>
      </c>
      <c r="S509" t="s">
        <v>201</v>
      </c>
      <c r="T509" s="221">
        <v>45444.313194444447</v>
      </c>
    </row>
    <row r="510" spans="1:20" x14ac:dyDescent="0.35">
      <c r="A510" t="s">
        <v>202</v>
      </c>
      <c r="B510" t="s">
        <v>203</v>
      </c>
      <c r="C510" t="s">
        <v>97</v>
      </c>
      <c r="D510" s="29">
        <v>45796</v>
      </c>
      <c r="E510" s="184" t="str">
        <f t="shared" si="28"/>
        <v/>
      </c>
      <c r="F510" s="184" t="str">
        <f t="shared" si="29"/>
        <v/>
      </c>
      <c r="G510" s="184" t="str">
        <f t="shared" si="30"/>
        <v/>
      </c>
      <c r="H510" s="184" t="str">
        <f t="shared" si="31"/>
        <v/>
      </c>
      <c r="R510">
        <v>0</v>
      </c>
      <c r="S510" t="s">
        <v>201</v>
      </c>
      <c r="T510" s="221">
        <v>45444.313194444447</v>
      </c>
    </row>
    <row r="511" spans="1:20" x14ac:dyDescent="0.35">
      <c r="A511" t="s">
        <v>202</v>
      </c>
      <c r="B511" t="s">
        <v>203</v>
      </c>
      <c r="C511" t="s">
        <v>97</v>
      </c>
      <c r="D511" s="29">
        <v>45797</v>
      </c>
      <c r="E511" s="184" t="str">
        <f t="shared" si="28"/>
        <v/>
      </c>
      <c r="F511" s="184" t="str">
        <f t="shared" si="29"/>
        <v/>
      </c>
      <c r="G511" s="184" t="str">
        <f t="shared" si="30"/>
        <v/>
      </c>
      <c r="H511" s="184" t="str">
        <f t="shared" si="31"/>
        <v/>
      </c>
      <c r="R511">
        <v>0</v>
      </c>
      <c r="S511" t="s">
        <v>201</v>
      </c>
      <c r="T511" s="221">
        <v>45444.313194444447</v>
      </c>
    </row>
    <row r="512" spans="1:20" x14ac:dyDescent="0.35">
      <c r="A512" t="s">
        <v>202</v>
      </c>
      <c r="B512" t="s">
        <v>203</v>
      </c>
      <c r="C512" t="s">
        <v>97</v>
      </c>
      <c r="D512" s="29">
        <v>45798</v>
      </c>
      <c r="E512" s="184" t="str">
        <f t="shared" si="28"/>
        <v/>
      </c>
      <c r="F512" s="184" t="str">
        <f t="shared" si="29"/>
        <v/>
      </c>
      <c r="G512" s="184" t="str">
        <f t="shared" si="30"/>
        <v/>
      </c>
      <c r="H512" s="184" t="str">
        <f t="shared" si="31"/>
        <v/>
      </c>
      <c r="R512">
        <v>0</v>
      </c>
      <c r="S512" t="s">
        <v>201</v>
      </c>
      <c r="T512" s="221">
        <v>45444.313194444447</v>
      </c>
    </row>
    <row r="513" spans="1:20" x14ac:dyDescent="0.35">
      <c r="A513" t="s">
        <v>202</v>
      </c>
      <c r="B513" t="s">
        <v>203</v>
      </c>
      <c r="C513" t="s">
        <v>97</v>
      </c>
      <c r="D513" s="29">
        <v>45799</v>
      </c>
      <c r="E513" s="184" t="str">
        <f t="shared" si="28"/>
        <v/>
      </c>
      <c r="F513" s="184" t="str">
        <f t="shared" si="29"/>
        <v/>
      </c>
      <c r="G513" s="184" t="str">
        <f t="shared" si="30"/>
        <v/>
      </c>
      <c r="H513" s="184" t="str">
        <f t="shared" si="31"/>
        <v/>
      </c>
      <c r="R513">
        <v>0</v>
      </c>
      <c r="S513" t="s">
        <v>201</v>
      </c>
      <c r="T513" s="221">
        <v>45444.313194444447</v>
      </c>
    </row>
    <row r="514" spans="1:20" x14ac:dyDescent="0.35">
      <c r="A514" t="s">
        <v>202</v>
      </c>
      <c r="B514" t="s">
        <v>203</v>
      </c>
      <c r="C514" t="s">
        <v>97</v>
      </c>
      <c r="D514" s="29">
        <v>45800</v>
      </c>
      <c r="E514" s="184" t="str">
        <f t="shared" si="28"/>
        <v/>
      </c>
      <c r="F514" s="184" t="str">
        <f t="shared" si="29"/>
        <v/>
      </c>
      <c r="G514" s="184" t="str">
        <f t="shared" si="30"/>
        <v/>
      </c>
      <c r="H514" s="184" t="str">
        <f t="shared" si="31"/>
        <v/>
      </c>
      <c r="R514">
        <v>0</v>
      </c>
      <c r="S514" t="s">
        <v>201</v>
      </c>
      <c r="T514" s="221">
        <v>45444.313194444447</v>
      </c>
    </row>
    <row r="515" spans="1:20" x14ac:dyDescent="0.35">
      <c r="A515" t="s">
        <v>202</v>
      </c>
      <c r="B515" t="s">
        <v>203</v>
      </c>
      <c r="C515" t="s">
        <v>97</v>
      </c>
      <c r="D515" s="29">
        <v>45801</v>
      </c>
      <c r="E515" s="184" t="str">
        <f t="shared" si="28"/>
        <v/>
      </c>
      <c r="F515" s="184" t="str">
        <f t="shared" si="29"/>
        <v/>
      </c>
      <c r="G515" s="184" t="str">
        <f t="shared" si="30"/>
        <v/>
      </c>
      <c r="H515" s="184" t="str">
        <f t="shared" si="31"/>
        <v/>
      </c>
      <c r="R515">
        <v>0</v>
      </c>
      <c r="S515" t="s">
        <v>201</v>
      </c>
      <c r="T515" s="221">
        <v>45444.313194444447</v>
      </c>
    </row>
    <row r="516" spans="1:20" x14ac:dyDescent="0.35">
      <c r="A516" t="s">
        <v>202</v>
      </c>
      <c r="B516" t="s">
        <v>203</v>
      </c>
      <c r="C516" t="s">
        <v>97</v>
      </c>
      <c r="D516" s="29">
        <v>45802</v>
      </c>
      <c r="E516" s="184" t="str">
        <f t="shared" si="28"/>
        <v/>
      </c>
      <c r="F516" s="184" t="str">
        <f t="shared" si="29"/>
        <v/>
      </c>
      <c r="G516" s="184" t="str">
        <f t="shared" si="30"/>
        <v/>
      </c>
      <c r="H516" s="184" t="str">
        <f t="shared" si="31"/>
        <v/>
      </c>
      <c r="R516">
        <v>0</v>
      </c>
      <c r="S516" t="s">
        <v>201</v>
      </c>
      <c r="T516" s="221">
        <v>45444.313194444447</v>
      </c>
    </row>
    <row r="517" spans="1:20" x14ac:dyDescent="0.35">
      <c r="A517" t="s">
        <v>202</v>
      </c>
      <c r="B517" t="s">
        <v>203</v>
      </c>
      <c r="C517" t="s">
        <v>97</v>
      </c>
      <c r="D517" s="29">
        <v>45803</v>
      </c>
      <c r="E517" s="184" t="str">
        <f t="shared" si="28"/>
        <v/>
      </c>
      <c r="F517" s="184" t="str">
        <f t="shared" si="29"/>
        <v/>
      </c>
      <c r="G517" s="184" t="str">
        <f t="shared" si="30"/>
        <v/>
      </c>
      <c r="H517" s="184" t="str">
        <f t="shared" si="31"/>
        <v/>
      </c>
      <c r="R517">
        <v>0</v>
      </c>
      <c r="S517" t="s">
        <v>201</v>
      </c>
      <c r="T517" s="221">
        <v>45444.313194444447</v>
      </c>
    </row>
    <row r="518" spans="1:20" x14ac:dyDescent="0.35">
      <c r="A518" t="s">
        <v>202</v>
      </c>
      <c r="B518" t="s">
        <v>203</v>
      </c>
      <c r="C518" t="s">
        <v>97</v>
      </c>
      <c r="D518" s="29">
        <v>45804</v>
      </c>
      <c r="E518" s="184" t="str">
        <f t="shared" si="28"/>
        <v/>
      </c>
      <c r="F518" s="184" t="str">
        <f t="shared" si="29"/>
        <v/>
      </c>
      <c r="G518" s="184" t="str">
        <f t="shared" si="30"/>
        <v/>
      </c>
      <c r="H518" s="184" t="str">
        <f t="shared" si="31"/>
        <v/>
      </c>
      <c r="R518">
        <v>0</v>
      </c>
      <c r="S518" t="s">
        <v>201</v>
      </c>
      <c r="T518" s="221">
        <v>45444.313194444447</v>
      </c>
    </row>
    <row r="519" spans="1:20" x14ac:dyDescent="0.35">
      <c r="A519" t="s">
        <v>202</v>
      </c>
      <c r="B519" t="s">
        <v>203</v>
      </c>
      <c r="C519" t="s">
        <v>97</v>
      </c>
      <c r="D519" s="29">
        <v>45805</v>
      </c>
      <c r="E519" s="184" t="str">
        <f t="shared" si="28"/>
        <v/>
      </c>
      <c r="F519" s="184" t="str">
        <f t="shared" si="29"/>
        <v/>
      </c>
      <c r="G519" s="184" t="str">
        <f t="shared" si="30"/>
        <v/>
      </c>
      <c r="H519" s="184" t="str">
        <f t="shared" si="31"/>
        <v/>
      </c>
      <c r="R519">
        <v>0</v>
      </c>
      <c r="S519" t="s">
        <v>201</v>
      </c>
      <c r="T519" s="221">
        <v>45444.313194444447</v>
      </c>
    </row>
    <row r="520" spans="1:20" x14ac:dyDescent="0.35">
      <c r="A520" t="s">
        <v>202</v>
      </c>
      <c r="B520" t="s">
        <v>203</v>
      </c>
      <c r="C520" t="s">
        <v>97</v>
      </c>
      <c r="D520" s="29">
        <v>45806</v>
      </c>
      <c r="E520" s="184" t="str">
        <f t="shared" ref="E520:E583" si="32">IF(J520="","",IF(L520=0,0,IF(1-(J520/L520)&lt;0,"",1-(J520/L520))))</f>
        <v/>
      </c>
      <c r="F520" s="184" t="str">
        <f t="shared" ref="F520:F583" si="33">IF(K520="","",IF(L520=0,0,IF(1-(K520/L520)&lt;0,"",1-(K520/L520))))</f>
        <v/>
      </c>
      <c r="G520" s="184" t="str">
        <f t="shared" ref="G520:G583" si="34">IF(J520="","",IF(1-(J520/R520)&lt;0,"",1-(J520/R520)))</f>
        <v/>
      </c>
      <c r="H520" s="184" t="str">
        <f t="shared" ref="H520:H583" si="35">IF(K520="","",IF(1-(K520/R520)&lt;0,"",1-(K520/R520)))</f>
        <v/>
      </c>
      <c r="R520">
        <v>0</v>
      </c>
      <c r="S520" t="s">
        <v>201</v>
      </c>
      <c r="T520" s="221">
        <v>45444.313194444447</v>
      </c>
    </row>
    <row r="521" spans="1:20" x14ac:dyDescent="0.35">
      <c r="A521" t="s">
        <v>202</v>
      </c>
      <c r="B521" t="s">
        <v>203</v>
      </c>
      <c r="C521" t="s">
        <v>97</v>
      </c>
      <c r="D521" s="29">
        <v>45807</v>
      </c>
      <c r="E521" s="184" t="str">
        <f t="shared" si="32"/>
        <v/>
      </c>
      <c r="F521" s="184" t="str">
        <f t="shared" si="33"/>
        <v/>
      </c>
      <c r="G521" s="184" t="str">
        <f t="shared" si="34"/>
        <v/>
      </c>
      <c r="H521" s="184" t="str">
        <f t="shared" si="35"/>
        <v/>
      </c>
      <c r="R521">
        <v>0</v>
      </c>
      <c r="S521" t="s">
        <v>201</v>
      </c>
      <c r="T521" s="221">
        <v>45444.313194444447</v>
      </c>
    </row>
    <row r="522" spans="1:20" x14ac:dyDescent="0.35">
      <c r="A522" t="s">
        <v>202</v>
      </c>
      <c r="B522" t="s">
        <v>203</v>
      </c>
      <c r="C522" t="s">
        <v>97</v>
      </c>
      <c r="D522" s="29">
        <v>45808</v>
      </c>
      <c r="E522" s="184" t="str">
        <f t="shared" si="32"/>
        <v/>
      </c>
      <c r="F522" s="184" t="str">
        <f t="shared" si="33"/>
        <v/>
      </c>
      <c r="G522" s="184" t="str">
        <f t="shared" si="34"/>
        <v/>
      </c>
      <c r="H522" s="184" t="str">
        <f t="shared" si="35"/>
        <v/>
      </c>
      <c r="R522">
        <v>0</v>
      </c>
      <c r="S522" t="s">
        <v>201</v>
      </c>
      <c r="T522" s="221">
        <v>45444.313194444447</v>
      </c>
    </row>
    <row r="523" spans="1:20" x14ac:dyDescent="0.35">
      <c r="A523" t="s">
        <v>202</v>
      </c>
      <c r="B523" t="s">
        <v>203</v>
      </c>
      <c r="C523" t="s">
        <v>97</v>
      </c>
      <c r="D523" s="29">
        <v>45809</v>
      </c>
      <c r="E523" s="184" t="str">
        <f t="shared" si="32"/>
        <v/>
      </c>
      <c r="F523" s="184" t="str">
        <f t="shared" si="33"/>
        <v/>
      </c>
      <c r="G523" s="184" t="str">
        <f t="shared" si="34"/>
        <v/>
      </c>
      <c r="H523" s="184" t="str">
        <f t="shared" si="35"/>
        <v/>
      </c>
      <c r="R523">
        <v>0</v>
      </c>
      <c r="S523" t="s">
        <v>201</v>
      </c>
      <c r="T523" s="221">
        <v>45474.313194444447</v>
      </c>
    </row>
    <row r="524" spans="1:20" x14ac:dyDescent="0.35">
      <c r="A524" t="s">
        <v>202</v>
      </c>
      <c r="B524" t="s">
        <v>203</v>
      </c>
      <c r="C524" t="s">
        <v>97</v>
      </c>
      <c r="D524" s="29">
        <v>45810</v>
      </c>
      <c r="E524" s="184" t="str">
        <f t="shared" si="32"/>
        <v/>
      </c>
      <c r="F524" s="184" t="str">
        <f t="shared" si="33"/>
        <v/>
      </c>
      <c r="G524" s="184" t="str">
        <f t="shared" si="34"/>
        <v/>
      </c>
      <c r="H524" s="184" t="str">
        <f t="shared" si="35"/>
        <v/>
      </c>
      <c r="R524">
        <v>0</v>
      </c>
      <c r="S524" t="s">
        <v>201</v>
      </c>
      <c r="T524" s="221">
        <v>45474.313194444447</v>
      </c>
    </row>
    <row r="525" spans="1:20" x14ac:dyDescent="0.35">
      <c r="A525" t="s">
        <v>202</v>
      </c>
      <c r="B525" t="s">
        <v>203</v>
      </c>
      <c r="C525" t="s">
        <v>97</v>
      </c>
      <c r="D525" s="29">
        <v>45811</v>
      </c>
      <c r="E525" s="184" t="str">
        <f t="shared" si="32"/>
        <v/>
      </c>
      <c r="F525" s="184" t="str">
        <f t="shared" si="33"/>
        <v/>
      </c>
      <c r="G525" s="184" t="str">
        <f t="shared" si="34"/>
        <v/>
      </c>
      <c r="H525" s="184" t="str">
        <f t="shared" si="35"/>
        <v/>
      </c>
      <c r="R525">
        <v>0</v>
      </c>
      <c r="S525" t="s">
        <v>201</v>
      </c>
      <c r="T525" s="221">
        <v>45474.313194444447</v>
      </c>
    </row>
    <row r="526" spans="1:20" x14ac:dyDescent="0.35">
      <c r="A526" t="s">
        <v>202</v>
      </c>
      <c r="B526" t="s">
        <v>203</v>
      </c>
      <c r="C526" t="s">
        <v>97</v>
      </c>
      <c r="D526" s="29">
        <v>45812</v>
      </c>
      <c r="E526" s="184" t="str">
        <f t="shared" si="32"/>
        <v/>
      </c>
      <c r="F526" s="184" t="str">
        <f t="shared" si="33"/>
        <v/>
      </c>
      <c r="G526" s="184" t="str">
        <f t="shared" si="34"/>
        <v/>
      </c>
      <c r="H526" s="184" t="str">
        <f t="shared" si="35"/>
        <v/>
      </c>
      <c r="R526">
        <v>0</v>
      </c>
      <c r="S526" t="s">
        <v>201</v>
      </c>
      <c r="T526" s="221">
        <v>45474.313194444447</v>
      </c>
    </row>
    <row r="527" spans="1:20" x14ac:dyDescent="0.35">
      <c r="A527" t="s">
        <v>202</v>
      </c>
      <c r="B527" t="s">
        <v>203</v>
      </c>
      <c r="C527" t="s">
        <v>97</v>
      </c>
      <c r="D527" s="29">
        <v>45813</v>
      </c>
      <c r="E527" s="184" t="str">
        <f t="shared" si="32"/>
        <v/>
      </c>
      <c r="F527" s="184" t="str">
        <f t="shared" si="33"/>
        <v/>
      </c>
      <c r="G527" s="184" t="str">
        <f t="shared" si="34"/>
        <v/>
      </c>
      <c r="H527" s="184" t="str">
        <f t="shared" si="35"/>
        <v/>
      </c>
      <c r="R527">
        <v>0</v>
      </c>
      <c r="S527" t="s">
        <v>201</v>
      </c>
      <c r="T527" s="221">
        <v>45474.313194444447</v>
      </c>
    </row>
    <row r="528" spans="1:20" x14ac:dyDescent="0.35">
      <c r="A528" t="s">
        <v>202</v>
      </c>
      <c r="B528" t="s">
        <v>203</v>
      </c>
      <c r="C528" t="s">
        <v>97</v>
      </c>
      <c r="D528" s="29">
        <v>45814</v>
      </c>
      <c r="E528" s="184" t="str">
        <f t="shared" si="32"/>
        <v/>
      </c>
      <c r="F528" s="184" t="str">
        <f t="shared" si="33"/>
        <v/>
      </c>
      <c r="G528" s="184" t="str">
        <f t="shared" si="34"/>
        <v/>
      </c>
      <c r="H528" s="184" t="str">
        <f t="shared" si="35"/>
        <v/>
      </c>
      <c r="R528">
        <v>0</v>
      </c>
      <c r="S528" t="s">
        <v>201</v>
      </c>
      <c r="T528" s="221">
        <v>45474.313194444447</v>
      </c>
    </row>
    <row r="529" spans="1:20" x14ac:dyDescent="0.35">
      <c r="A529" t="s">
        <v>202</v>
      </c>
      <c r="B529" t="s">
        <v>203</v>
      </c>
      <c r="C529" t="s">
        <v>97</v>
      </c>
      <c r="D529" s="29">
        <v>45815</v>
      </c>
      <c r="E529" s="184" t="str">
        <f t="shared" si="32"/>
        <v/>
      </c>
      <c r="F529" s="184" t="str">
        <f t="shared" si="33"/>
        <v/>
      </c>
      <c r="G529" s="184" t="str">
        <f t="shared" si="34"/>
        <v/>
      </c>
      <c r="H529" s="184" t="str">
        <f t="shared" si="35"/>
        <v/>
      </c>
      <c r="R529">
        <v>0</v>
      </c>
      <c r="S529" t="s">
        <v>201</v>
      </c>
      <c r="T529" s="221">
        <v>45474.313194444447</v>
      </c>
    </row>
    <row r="530" spans="1:20" x14ac:dyDescent="0.35">
      <c r="A530" t="s">
        <v>202</v>
      </c>
      <c r="B530" t="s">
        <v>203</v>
      </c>
      <c r="C530" t="s">
        <v>97</v>
      </c>
      <c r="D530" s="29">
        <v>45816</v>
      </c>
      <c r="E530" s="184" t="str">
        <f t="shared" si="32"/>
        <v/>
      </c>
      <c r="F530" s="184" t="str">
        <f t="shared" si="33"/>
        <v/>
      </c>
      <c r="G530" s="184" t="str">
        <f t="shared" si="34"/>
        <v/>
      </c>
      <c r="H530" s="184" t="str">
        <f t="shared" si="35"/>
        <v/>
      </c>
      <c r="R530">
        <v>0</v>
      </c>
      <c r="S530" t="s">
        <v>201</v>
      </c>
      <c r="T530" s="221">
        <v>45474.313194444447</v>
      </c>
    </row>
    <row r="531" spans="1:20" x14ac:dyDescent="0.35">
      <c r="A531" t="s">
        <v>202</v>
      </c>
      <c r="B531" t="s">
        <v>203</v>
      </c>
      <c r="C531" t="s">
        <v>97</v>
      </c>
      <c r="D531" s="29">
        <v>45817</v>
      </c>
      <c r="E531" s="184" t="str">
        <f t="shared" si="32"/>
        <v/>
      </c>
      <c r="F531" s="184" t="str">
        <f t="shared" si="33"/>
        <v/>
      </c>
      <c r="G531" s="184" t="str">
        <f t="shared" si="34"/>
        <v/>
      </c>
      <c r="H531" s="184" t="str">
        <f t="shared" si="35"/>
        <v/>
      </c>
      <c r="R531">
        <v>0</v>
      </c>
      <c r="S531" t="s">
        <v>201</v>
      </c>
      <c r="T531" s="221">
        <v>45474.313194444447</v>
      </c>
    </row>
    <row r="532" spans="1:20" x14ac:dyDescent="0.35">
      <c r="A532" t="s">
        <v>202</v>
      </c>
      <c r="B532" t="s">
        <v>203</v>
      </c>
      <c r="C532" t="s">
        <v>97</v>
      </c>
      <c r="D532" s="29">
        <v>45818</v>
      </c>
      <c r="E532" s="184" t="str">
        <f t="shared" si="32"/>
        <v/>
      </c>
      <c r="F532" s="184" t="str">
        <f t="shared" si="33"/>
        <v/>
      </c>
      <c r="G532" s="184" t="str">
        <f t="shared" si="34"/>
        <v/>
      </c>
      <c r="H532" s="184" t="str">
        <f t="shared" si="35"/>
        <v/>
      </c>
      <c r="R532">
        <v>0</v>
      </c>
      <c r="S532" t="s">
        <v>201</v>
      </c>
      <c r="T532" s="221">
        <v>45474.313194444447</v>
      </c>
    </row>
    <row r="533" spans="1:20" x14ac:dyDescent="0.35">
      <c r="A533" t="s">
        <v>202</v>
      </c>
      <c r="B533" t="s">
        <v>203</v>
      </c>
      <c r="C533" t="s">
        <v>97</v>
      </c>
      <c r="D533" s="29">
        <v>45819</v>
      </c>
      <c r="E533" s="184" t="str">
        <f t="shared" si="32"/>
        <v/>
      </c>
      <c r="F533" s="184" t="str">
        <f t="shared" si="33"/>
        <v/>
      </c>
      <c r="G533" s="184" t="str">
        <f t="shared" si="34"/>
        <v/>
      </c>
      <c r="H533" s="184" t="str">
        <f t="shared" si="35"/>
        <v/>
      </c>
      <c r="R533">
        <v>0</v>
      </c>
      <c r="S533" t="s">
        <v>201</v>
      </c>
      <c r="T533" s="221">
        <v>45474.313194444447</v>
      </c>
    </row>
    <row r="534" spans="1:20" x14ac:dyDescent="0.35">
      <c r="A534" t="s">
        <v>202</v>
      </c>
      <c r="B534" t="s">
        <v>203</v>
      </c>
      <c r="C534" t="s">
        <v>97</v>
      </c>
      <c r="D534" s="29">
        <v>45820</v>
      </c>
      <c r="E534" s="184" t="str">
        <f t="shared" si="32"/>
        <v/>
      </c>
      <c r="F534" s="184" t="str">
        <f t="shared" si="33"/>
        <v/>
      </c>
      <c r="G534" s="184" t="str">
        <f t="shared" si="34"/>
        <v/>
      </c>
      <c r="H534" s="184" t="str">
        <f t="shared" si="35"/>
        <v/>
      </c>
      <c r="R534">
        <v>0</v>
      </c>
      <c r="S534" t="s">
        <v>201</v>
      </c>
      <c r="T534" s="221">
        <v>45474.313194444447</v>
      </c>
    </row>
    <row r="535" spans="1:20" x14ac:dyDescent="0.35">
      <c r="A535" t="s">
        <v>202</v>
      </c>
      <c r="B535" t="s">
        <v>203</v>
      </c>
      <c r="C535" t="s">
        <v>97</v>
      </c>
      <c r="D535" s="29">
        <v>45821</v>
      </c>
      <c r="E535" s="184" t="str">
        <f t="shared" si="32"/>
        <v/>
      </c>
      <c r="F535" s="184" t="str">
        <f t="shared" si="33"/>
        <v/>
      </c>
      <c r="G535" s="184" t="str">
        <f t="shared" si="34"/>
        <v/>
      </c>
      <c r="H535" s="184" t="str">
        <f t="shared" si="35"/>
        <v/>
      </c>
      <c r="R535">
        <v>0</v>
      </c>
      <c r="S535" t="s">
        <v>201</v>
      </c>
      <c r="T535" s="221">
        <v>45474.313194444447</v>
      </c>
    </row>
    <row r="536" spans="1:20" x14ac:dyDescent="0.35">
      <c r="A536" t="s">
        <v>202</v>
      </c>
      <c r="B536" t="s">
        <v>203</v>
      </c>
      <c r="C536" t="s">
        <v>97</v>
      </c>
      <c r="D536" s="29">
        <v>45822</v>
      </c>
      <c r="E536" s="184" t="str">
        <f t="shared" si="32"/>
        <v/>
      </c>
      <c r="F536" s="184" t="str">
        <f t="shared" si="33"/>
        <v/>
      </c>
      <c r="G536" s="184" t="str">
        <f t="shared" si="34"/>
        <v/>
      </c>
      <c r="H536" s="184" t="str">
        <f t="shared" si="35"/>
        <v/>
      </c>
      <c r="R536">
        <v>0</v>
      </c>
      <c r="S536" t="s">
        <v>201</v>
      </c>
      <c r="T536" s="221">
        <v>45474.313194444447</v>
      </c>
    </row>
    <row r="537" spans="1:20" x14ac:dyDescent="0.35">
      <c r="A537" t="s">
        <v>202</v>
      </c>
      <c r="B537" t="s">
        <v>203</v>
      </c>
      <c r="C537" t="s">
        <v>97</v>
      </c>
      <c r="D537" s="29">
        <v>45823</v>
      </c>
      <c r="E537" s="184" t="str">
        <f t="shared" si="32"/>
        <v/>
      </c>
      <c r="F537" s="184" t="str">
        <f t="shared" si="33"/>
        <v/>
      </c>
      <c r="G537" s="184" t="str">
        <f t="shared" si="34"/>
        <v/>
      </c>
      <c r="H537" s="184" t="str">
        <f t="shared" si="35"/>
        <v/>
      </c>
      <c r="R537">
        <v>0</v>
      </c>
      <c r="S537" t="s">
        <v>201</v>
      </c>
      <c r="T537" s="221">
        <v>45474.313194444447</v>
      </c>
    </row>
    <row r="538" spans="1:20" x14ac:dyDescent="0.35">
      <c r="A538" t="s">
        <v>202</v>
      </c>
      <c r="B538" t="s">
        <v>203</v>
      </c>
      <c r="C538" t="s">
        <v>97</v>
      </c>
      <c r="D538" s="29">
        <v>45824</v>
      </c>
      <c r="E538" s="184" t="str">
        <f t="shared" si="32"/>
        <v/>
      </c>
      <c r="F538" s="184" t="str">
        <f t="shared" si="33"/>
        <v/>
      </c>
      <c r="G538" s="184" t="str">
        <f t="shared" si="34"/>
        <v/>
      </c>
      <c r="H538" s="184" t="str">
        <f t="shared" si="35"/>
        <v/>
      </c>
      <c r="R538">
        <v>0</v>
      </c>
      <c r="S538" t="s">
        <v>201</v>
      </c>
      <c r="T538" s="221">
        <v>45474.313194444447</v>
      </c>
    </row>
    <row r="539" spans="1:20" x14ac:dyDescent="0.35">
      <c r="A539" t="s">
        <v>202</v>
      </c>
      <c r="B539" t="s">
        <v>203</v>
      </c>
      <c r="C539" t="s">
        <v>97</v>
      </c>
      <c r="D539" s="29">
        <v>45825</v>
      </c>
      <c r="E539" s="184" t="str">
        <f t="shared" si="32"/>
        <v/>
      </c>
      <c r="F539" s="184" t="str">
        <f t="shared" si="33"/>
        <v/>
      </c>
      <c r="G539" s="184" t="str">
        <f t="shared" si="34"/>
        <v/>
      </c>
      <c r="H539" s="184" t="str">
        <f t="shared" si="35"/>
        <v/>
      </c>
      <c r="R539">
        <v>0</v>
      </c>
      <c r="S539" t="s">
        <v>201</v>
      </c>
      <c r="T539" s="221">
        <v>45474.313194444447</v>
      </c>
    </row>
    <row r="540" spans="1:20" x14ac:dyDescent="0.35">
      <c r="A540" t="s">
        <v>202</v>
      </c>
      <c r="B540" t="s">
        <v>203</v>
      </c>
      <c r="C540" t="s">
        <v>97</v>
      </c>
      <c r="D540" s="29">
        <v>45826</v>
      </c>
      <c r="E540" s="184" t="str">
        <f t="shared" si="32"/>
        <v/>
      </c>
      <c r="F540" s="184" t="str">
        <f t="shared" si="33"/>
        <v/>
      </c>
      <c r="G540" s="184" t="str">
        <f t="shared" si="34"/>
        <v/>
      </c>
      <c r="H540" s="184" t="str">
        <f t="shared" si="35"/>
        <v/>
      </c>
      <c r="R540">
        <v>0</v>
      </c>
      <c r="S540" t="s">
        <v>201</v>
      </c>
      <c r="T540" s="221">
        <v>45474.313194444447</v>
      </c>
    </row>
    <row r="541" spans="1:20" x14ac:dyDescent="0.35">
      <c r="A541" t="s">
        <v>202</v>
      </c>
      <c r="B541" t="s">
        <v>203</v>
      </c>
      <c r="C541" t="s">
        <v>97</v>
      </c>
      <c r="D541" s="29">
        <v>45827</v>
      </c>
      <c r="E541" s="184" t="str">
        <f t="shared" si="32"/>
        <v/>
      </c>
      <c r="F541" s="184" t="str">
        <f t="shared" si="33"/>
        <v/>
      </c>
      <c r="G541" s="184" t="str">
        <f t="shared" si="34"/>
        <v/>
      </c>
      <c r="H541" s="184" t="str">
        <f t="shared" si="35"/>
        <v/>
      </c>
      <c r="R541">
        <v>0</v>
      </c>
      <c r="S541" t="s">
        <v>201</v>
      </c>
      <c r="T541" s="221">
        <v>45474.313194444447</v>
      </c>
    </row>
    <row r="542" spans="1:20" x14ac:dyDescent="0.35">
      <c r="A542" t="s">
        <v>202</v>
      </c>
      <c r="B542" t="s">
        <v>203</v>
      </c>
      <c r="C542" t="s">
        <v>97</v>
      </c>
      <c r="D542" s="29">
        <v>45828</v>
      </c>
      <c r="E542" s="184" t="str">
        <f t="shared" si="32"/>
        <v/>
      </c>
      <c r="F542" s="184" t="str">
        <f t="shared" si="33"/>
        <v/>
      </c>
      <c r="G542" s="184" t="str">
        <f t="shared" si="34"/>
        <v/>
      </c>
      <c r="H542" s="184" t="str">
        <f t="shared" si="35"/>
        <v/>
      </c>
      <c r="R542">
        <v>0</v>
      </c>
      <c r="S542" t="s">
        <v>201</v>
      </c>
      <c r="T542" s="221">
        <v>45474.313194444447</v>
      </c>
    </row>
    <row r="543" spans="1:20" x14ac:dyDescent="0.35">
      <c r="A543" t="s">
        <v>202</v>
      </c>
      <c r="B543" t="s">
        <v>203</v>
      </c>
      <c r="C543" t="s">
        <v>97</v>
      </c>
      <c r="D543" s="29">
        <v>45829</v>
      </c>
      <c r="E543" s="184" t="str">
        <f t="shared" si="32"/>
        <v/>
      </c>
      <c r="F543" s="184" t="str">
        <f t="shared" si="33"/>
        <v/>
      </c>
      <c r="G543" s="184" t="str">
        <f t="shared" si="34"/>
        <v/>
      </c>
      <c r="H543" s="184" t="str">
        <f t="shared" si="35"/>
        <v/>
      </c>
      <c r="R543">
        <v>0</v>
      </c>
      <c r="S543" t="s">
        <v>201</v>
      </c>
      <c r="T543" s="221">
        <v>45474.313194444447</v>
      </c>
    </row>
    <row r="544" spans="1:20" x14ac:dyDescent="0.35">
      <c r="A544" t="s">
        <v>202</v>
      </c>
      <c r="B544" t="s">
        <v>203</v>
      </c>
      <c r="C544" t="s">
        <v>97</v>
      </c>
      <c r="D544" s="29">
        <v>45830</v>
      </c>
      <c r="E544" s="184" t="str">
        <f t="shared" si="32"/>
        <v/>
      </c>
      <c r="F544" s="184" t="str">
        <f t="shared" si="33"/>
        <v/>
      </c>
      <c r="G544" s="184" t="str">
        <f t="shared" si="34"/>
        <v/>
      </c>
      <c r="H544" s="184" t="str">
        <f t="shared" si="35"/>
        <v/>
      </c>
      <c r="R544">
        <v>0</v>
      </c>
      <c r="S544" t="s">
        <v>201</v>
      </c>
      <c r="T544" s="221">
        <v>45474.313194444447</v>
      </c>
    </row>
    <row r="545" spans="1:20" x14ac:dyDescent="0.35">
      <c r="A545" t="s">
        <v>202</v>
      </c>
      <c r="B545" t="s">
        <v>203</v>
      </c>
      <c r="C545" t="s">
        <v>97</v>
      </c>
      <c r="D545" s="29">
        <v>45831</v>
      </c>
      <c r="E545" s="184" t="str">
        <f t="shared" si="32"/>
        <v/>
      </c>
      <c r="F545" s="184" t="str">
        <f t="shared" si="33"/>
        <v/>
      </c>
      <c r="G545" s="184" t="str">
        <f t="shared" si="34"/>
        <v/>
      </c>
      <c r="H545" s="184" t="str">
        <f t="shared" si="35"/>
        <v/>
      </c>
      <c r="R545">
        <v>0</v>
      </c>
      <c r="S545" t="s">
        <v>201</v>
      </c>
      <c r="T545" s="221">
        <v>45474.313194444447</v>
      </c>
    </row>
    <row r="546" spans="1:20" x14ac:dyDescent="0.35">
      <c r="A546" t="s">
        <v>202</v>
      </c>
      <c r="B546" t="s">
        <v>203</v>
      </c>
      <c r="C546" t="s">
        <v>97</v>
      </c>
      <c r="D546" s="29">
        <v>45832</v>
      </c>
      <c r="E546" s="184" t="str">
        <f t="shared" si="32"/>
        <v/>
      </c>
      <c r="F546" s="184" t="str">
        <f t="shared" si="33"/>
        <v/>
      </c>
      <c r="G546" s="184" t="str">
        <f t="shared" si="34"/>
        <v/>
      </c>
      <c r="H546" s="184" t="str">
        <f t="shared" si="35"/>
        <v/>
      </c>
      <c r="R546">
        <v>0</v>
      </c>
      <c r="S546" t="s">
        <v>201</v>
      </c>
      <c r="T546" s="221">
        <v>45474.313194444447</v>
      </c>
    </row>
    <row r="547" spans="1:20" x14ac:dyDescent="0.35">
      <c r="A547" t="s">
        <v>202</v>
      </c>
      <c r="B547" t="s">
        <v>203</v>
      </c>
      <c r="C547" t="s">
        <v>97</v>
      </c>
      <c r="D547" s="29">
        <v>45833</v>
      </c>
      <c r="E547" s="184" t="str">
        <f t="shared" si="32"/>
        <v/>
      </c>
      <c r="F547" s="184" t="str">
        <f t="shared" si="33"/>
        <v/>
      </c>
      <c r="G547" s="184" t="str">
        <f t="shared" si="34"/>
        <v/>
      </c>
      <c r="H547" s="184" t="str">
        <f t="shared" si="35"/>
        <v/>
      </c>
      <c r="R547">
        <v>0</v>
      </c>
      <c r="S547" t="s">
        <v>201</v>
      </c>
      <c r="T547" s="221">
        <v>45474.313194444447</v>
      </c>
    </row>
    <row r="548" spans="1:20" x14ac:dyDescent="0.35">
      <c r="A548" t="s">
        <v>202</v>
      </c>
      <c r="B548" t="s">
        <v>203</v>
      </c>
      <c r="C548" t="s">
        <v>97</v>
      </c>
      <c r="D548" s="29">
        <v>45834</v>
      </c>
      <c r="E548" s="184" t="str">
        <f t="shared" si="32"/>
        <v/>
      </c>
      <c r="F548" s="184" t="str">
        <f t="shared" si="33"/>
        <v/>
      </c>
      <c r="G548" s="184" t="str">
        <f t="shared" si="34"/>
        <v/>
      </c>
      <c r="H548" s="184" t="str">
        <f t="shared" si="35"/>
        <v/>
      </c>
      <c r="R548">
        <v>0</v>
      </c>
      <c r="S548" t="s">
        <v>201</v>
      </c>
      <c r="T548" s="221">
        <v>45474.313194444447</v>
      </c>
    </row>
    <row r="549" spans="1:20" x14ac:dyDescent="0.35">
      <c r="A549" t="s">
        <v>202</v>
      </c>
      <c r="B549" t="s">
        <v>203</v>
      </c>
      <c r="C549" t="s">
        <v>97</v>
      </c>
      <c r="D549" s="29">
        <v>45835</v>
      </c>
      <c r="E549" s="184" t="str">
        <f t="shared" si="32"/>
        <v/>
      </c>
      <c r="F549" s="184" t="str">
        <f t="shared" si="33"/>
        <v/>
      </c>
      <c r="G549" s="184" t="str">
        <f t="shared" si="34"/>
        <v/>
      </c>
      <c r="H549" s="184" t="str">
        <f t="shared" si="35"/>
        <v/>
      </c>
      <c r="R549">
        <v>0</v>
      </c>
      <c r="S549" t="s">
        <v>201</v>
      </c>
      <c r="T549" s="221">
        <v>45474.313194444447</v>
      </c>
    </row>
    <row r="550" spans="1:20" x14ac:dyDescent="0.35">
      <c r="A550" t="s">
        <v>202</v>
      </c>
      <c r="B550" t="s">
        <v>203</v>
      </c>
      <c r="C550" t="s">
        <v>97</v>
      </c>
      <c r="D550" s="29">
        <v>45836</v>
      </c>
      <c r="E550" s="184" t="str">
        <f t="shared" si="32"/>
        <v/>
      </c>
      <c r="F550" s="184" t="str">
        <f t="shared" si="33"/>
        <v/>
      </c>
      <c r="G550" s="184" t="str">
        <f t="shared" si="34"/>
        <v/>
      </c>
      <c r="H550" s="184" t="str">
        <f t="shared" si="35"/>
        <v/>
      </c>
      <c r="R550">
        <v>0</v>
      </c>
      <c r="S550" t="s">
        <v>201</v>
      </c>
      <c r="T550" s="221">
        <v>45474.313194444447</v>
      </c>
    </row>
    <row r="551" spans="1:20" x14ac:dyDescent="0.35">
      <c r="A551" t="s">
        <v>202</v>
      </c>
      <c r="B551" t="s">
        <v>203</v>
      </c>
      <c r="C551" t="s">
        <v>97</v>
      </c>
      <c r="D551" s="29">
        <v>45837</v>
      </c>
      <c r="E551" s="184" t="str">
        <f t="shared" si="32"/>
        <v/>
      </c>
      <c r="F551" s="184" t="str">
        <f t="shared" si="33"/>
        <v/>
      </c>
      <c r="G551" s="184" t="str">
        <f t="shared" si="34"/>
        <v/>
      </c>
      <c r="H551" s="184" t="str">
        <f t="shared" si="35"/>
        <v/>
      </c>
      <c r="R551">
        <v>0</v>
      </c>
      <c r="S551" t="s">
        <v>201</v>
      </c>
      <c r="T551" s="221">
        <v>45474.313194444447</v>
      </c>
    </row>
    <row r="552" spans="1:20" x14ac:dyDescent="0.35">
      <c r="A552" t="s">
        <v>202</v>
      </c>
      <c r="B552" t="s">
        <v>203</v>
      </c>
      <c r="C552" t="s">
        <v>97</v>
      </c>
      <c r="D552" s="29">
        <v>45838</v>
      </c>
      <c r="E552" s="184" t="str">
        <f t="shared" si="32"/>
        <v/>
      </c>
      <c r="F552" s="184" t="str">
        <f t="shared" si="33"/>
        <v/>
      </c>
      <c r="G552" s="184" t="str">
        <f t="shared" si="34"/>
        <v/>
      </c>
      <c r="H552" s="184" t="str">
        <f t="shared" si="35"/>
        <v/>
      </c>
      <c r="R552">
        <v>0</v>
      </c>
      <c r="S552" t="s">
        <v>201</v>
      </c>
      <c r="T552" s="221">
        <v>45474.313194444447</v>
      </c>
    </row>
    <row r="553" spans="1:20" x14ac:dyDescent="0.35">
      <c r="A553" t="s">
        <v>202</v>
      </c>
      <c r="B553" t="s">
        <v>203</v>
      </c>
      <c r="C553" t="s">
        <v>97</v>
      </c>
      <c r="D553" s="29">
        <v>45839</v>
      </c>
      <c r="E553" s="184" t="str">
        <f t="shared" si="32"/>
        <v/>
      </c>
      <c r="F553" s="184" t="str">
        <f t="shared" si="33"/>
        <v/>
      </c>
      <c r="G553" s="184" t="str">
        <f t="shared" si="34"/>
        <v/>
      </c>
      <c r="H553" s="184" t="str">
        <f t="shared" si="35"/>
        <v/>
      </c>
      <c r="R553">
        <v>0</v>
      </c>
      <c r="S553" t="s">
        <v>201</v>
      </c>
      <c r="T553" s="221">
        <v>45505.3125</v>
      </c>
    </row>
    <row r="554" spans="1:20" x14ac:dyDescent="0.35">
      <c r="A554" t="s">
        <v>202</v>
      </c>
      <c r="B554" t="s">
        <v>203</v>
      </c>
      <c r="C554" t="s">
        <v>97</v>
      </c>
      <c r="D554" s="29">
        <v>45840</v>
      </c>
      <c r="E554" s="184" t="str">
        <f t="shared" si="32"/>
        <v/>
      </c>
      <c r="F554" s="184" t="str">
        <f t="shared" si="33"/>
        <v/>
      </c>
      <c r="G554" s="184" t="str">
        <f t="shared" si="34"/>
        <v/>
      </c>
      <c r="H554" s="184" t="str">
        <f t="shared" si="35"/>
        <v/>
      </c>
      <c r="R554">
        <v>0</v>
      </c>
      <c r="S554" t="s">
        <v>201</v>
      </c>
      <c r="T554" s="221">
        <v>45505.313194444447</v>
      </c>
    </row>
    <row r="555" spans="1:20" x14ac:dyDescent="0.35">
      <c r="A555" t="s">
        <v>202</v>
      </c>
      <c r="B555" t="s">
        <v>203</v>
      </c>
      <c r="C555" t="s">
        <v>97</v>
      </c>
      <c r="D555" s="29">
        <v>45841</v>
      </c>
      <c r="E555" s="184" t="str">
        <f t="shared" si="32"/>
        <v/>
      </c>
      <c r="F555" s="184" t="str">
        <f t="shared" si="33"/>
        <v/>
      </c>
      <c r="G555" s="184" t="str">
        <f t="shared" si="34"/>
        <v/>
      </c>
      <c r="H555" s="184" t="str">
        <f t="shared" si="35"/>
        <v/>
      </c>
      <c r="R555">
        <v>0</v>
      </c>
      <c r="S555" t="s">
        <v>201</v>
      </c>
      <c r="T555" s="221">
        <v>45505.313194444447</v>
      </c>
    </row>
    <row r="556" spans="1:20" x14ac:dyDescent="0.35">
      <c r="A556" t="s">
        <v>202</v>
      </c>
      <c r="B556" t="s">
        <v>203</v>
      </c>
      <c r="C556" t="s">
        <v>97</v>
      </c>
      <c r="D556" s="29">
        <v>45842</v>
      </c>
      <c r="E556" s="184" t="str">
        <f t="shared" si="32"/>
        <v/>
      </c>
      <c r="F556" s="184" t="str">
        <f t="shared" si="33"/>
        <v/>
      </c>
      <c r="G556" s="184" t="str">
        <f t="shared" si="34"/>
        <v/>
      </c>
      <c r="H556" s="184" t="str">
        <f t="shared" si="35"/>
        <v/>
      </c>
      <c r="R556">
        <v>0</v>
      </c>
      <c r="S556" t="s">
        <v>201</v>
      </c>
      <c r="T556" s="221">
        <v>45505.313194444447</v>
      </c>
    </row>
    <row r="557" spans="1:20" x14ac:dyDescent="0.35">
      <c r="A557" t="s">
        <v>202</v>
      </c>
      <c r="B557" t="s">
        <v>203</v>
      </c>
      <c r="C557" t="s">
        <v>97</v>
      </c>
      <c r="D557" s="29">
        <v>45843</v>
      </c>
      <c r="E557" s="184" t="str">
        <f t="shared" si="32"/>
        <v/>
      </c>
      <c r="F557" s="184" t="str">
        <f t="shared" si="33"/>
        <v/>
      </c>
      <c r="G557" s="184" t="str">
        <f t="shared" si="34"/>
        <v/>
      </c>
      <c r="H557" s="184" t="str">
        <f t="shared" si="35"/>
        <v/>
      </c>
      <c r="R557">
        <v>0</v>
      </c>
      <c r="S557" t="s">
        <v>201</v>
      </c>
      <c r="T557" s="221">
        <v>45505.3125</v>
      </c>
    </row>
    <row r="558" spans="1:20" x14ac:dyDescent="0.35">
      <c r="A558" t="s">
        <v>202</v>
      </c>
      <c r="B558" t="s">
        <v>203</v>
      </c>
      <c r="C558" t="s">
        <v>97</v>
      </c>
      <c r="D558" s="29">
        <v>45844</v>
      </c>
      <c r="E558" s="184" t="str">
        <f t="shared" si="32"/>
        <v/>
      </c>
      <c r="F558" s="184" t="str">
        <f t="shared" si="33"/>
        <v/>
      </c>
      <c r="G558" s="184" t="str">
        <f t="shared" si="34"/>
        <v/>
      </c>
      <c r="H558" s="184" t="str">
        <f t="shared" si="35"/>
        <v/>
      </c>
      <c r="R558">
        <v>0</v>
      </c>
      <c r="S558" t="s">
        <v>201</v>
      </c>
      <c r="T558" s="221">
        <v>45505.313194444447</v>
      </c>
    </row>
    <row r="559" spans="1:20" x14ac:dyDescent="0.35">
      <c r="A559" t="s">
        <v>202</v>
      </c>
      <c r="B559" t="s">
        <v>203</v>
      </c>
      <c r="C559" t="s">
        <v>97</v>
      </c>
      <c r="D559" s="29">
        <v>45845</v>
      </c>
      <c r="E559" s="184" t="str">
        <f t="shared" si="32"/>
        <v/>
      </c>
      <c r="F559" s="184" t="str">
        <f t="shared" si="33"/>
        <v/>
      </c>
      <c r="G559" s="184" t="str">
        <f t="shared" si="34"/>
        <v/>
      </c>
      <c r="H559" s="184" t="str">
        <f t="shared" si="35"/>
        <v/>
      </c>
      <c r="R559">
        <v>0</v>
      </c>
      <c r="S559" t="s">
        <v>201</v>
      </c>
      <c r="T559" s="221">
        <v>45505.313194444447</v>
      </c>
    </row>
    <row r="560" spans="1:20" x14ac:dyDescent="0.35">
      <c r="A560" t="s">
        <v>202</v>
      </c>
      <c r="B560" t="s">
        <v>203</v>
      </c>
      <c r="C560" t="s">
        <v>97</v>
      </c>
      <c r="D560" s="29">
        <v>45846</v>
      </c>
      <c r="E560" s="184" t="str">
        <f t="shared" si="32"/>
        <v/>
      </c>
      <c r="F560" s="184" t="str">
        <f t="shared" si="33"/>
        <v/>
      </c>
      <c r="G560" s="184" t="str">
        <f t="shared" si="34"/>
        <v/>
      </c>
      <c r="H560" s="184" t="str">
        <f t="shared" si="35"/>
        <v/>
      </c>
      <c r="R560">
        <v>0</v>
      </c>
      <c r="S560" t="s">
        <v>201</v>
      </c>
      <c r="T560" s="221">
        <v>45505.313194444447</v>
      </c>
    </row>
    <row r="561" spans="1:20" x14ac:dyDescent="0.35">
      <c r="A561" t="s">
        <v>202</v>
      </c>
      <c r="B561" t="s">
        <v>203</v>
      </c>
      <c r="C561" t="s">
        <v>97</v>
      </c>
      <c r="D561" s="29">
        <v>45847</v>
      </c>
      <c r="E561" s="184" t="str">
        <f t="shared" si="32"/>
        <v/>
      </c>
      <c r="F561" s="184" t="str">
        <f t="shared" si="33"/>
        <v/>
      </c>
      <c r="G561" s="184" t="str">
        <f t="shared" si="34"/>
        <v/>
      </c>
      <c r="H561" s="184" t="str">
        <f t="shared" si="35"/>
        <v/>
      </c>
      <c r="R561">
        <v>0</v>
      </c>
      <c r="S561" t="s">
        <v>201</v>
      </c>
      <c r="T561" s="221">
        <v>45505.313194444447</v>
      </c>
    </row>
    <row r="562" spans="1:20" x14ac:dyDescent="0.35">
      <c r="A562" t="s">
        <v>202</v>
      </c>
      <c r="B562" t="s">
        <v>203</v>
      </c>
      <c r="C562" t="s">
        <v>97</v>
      </c>
      <c r="D562" s="29">
        <v>45848</v>
      </c>
      <c r="E562" s="184" t="str">
        <f t="shared" si="32"/>
        <v/>
      </c>
      <c r="F562" s="184" t="str">
        <f t="shared" si="33"/>
        <v/>
      </c>
      <c r="G562" s="184" t="str">
        <f t="shared" si="34"/>
        <v/>
      </c>
      <c r="H562" s="184" t="str">
        <f t="shared" si="35"/>
        <v/>
      </c>
      <c r="R562">
        <v>0</v>
      </c>
      <c r="S562" t="s">
        <v>201</v>
      </c>
      <c r="T562" s="221">
        <v>45505.313194444447</v>
      </c>
    </row>
    <row r="563" spans="1:20" x14ac:dyDescent="0.35">
      <c r="A563" t="s">
        <v>202</v>
      </c>
      <c r="B563" t="s">
        <v>203</v>
      </c>
      <c r="C563" t="s">
        <v>97</v>
      </c>
      <c r="D563" s="29">
        <v>45849</v>
      </c>
      <c r="E563" s="184" t="str">
        <f t="shared" si="32"/>
        <v/>
      </c>
      <c r="F563" s="184" t="str">
        <f t="shared" si="33"/>
        <v/>
      </c>
      <c r="G563" s="184" t="str">
        <f t="shared" si="34"/>
        <v/>
      </c>
      <c r="H563" s="184" t="str">
        <f t="shared" si="35"/>
        <v/>
      </c>
      <c r="R563">
        <v>0</v>
      </c>
      <c r="S563" t="s">
        <v>201</v>
      </c>
      <c r="T563" s="221">
        <v>45505.313194444447</v>
      </c>
    </row>
    <row r="564" spans="1:20" x14ac:dyDescent="0.35">
      <c r="A564" t="s">
        <v>202</v>
      </c>
      <c r="B564" t="s">
        <v>203</v>
      </c>
      <c r="C564" t="s">
        <v>97</v>
      </c>
      <c r="D564" s="29">
        <v>45850</v>
      </c>
      <c r="E564" s="184" t="str">
        <f t="shared" si="32"/>
        <v/>
      </c>
      <c r="F564" s="184" t="str">
        <f t="shared" si="33"/>
        <v/>
      </c>
      <c r="G564" s="184" t="str">
        <f t="shared" si="34"/>
        <v/>
      </c>
      <c r="H564" s="184" t="str">
        <f t="shared" si="35"/>
        <v/>
      </c>
      <c r="R564">
        <v>0</v>
      </c>
      <c r="S564" t="s">
        <v>201</v>
      </c>
      <c r="T564" s="221">
        <v>45505.313194444447</v>
      </c>
    </row>
    <row r="565" spans="1:20" x14ac:dyDescent="0.35">
      <c r="A565" t="s">
        <v>202</v>
      </c>
      <c r="B565" t="s">
        <v>203</v>
      </c>
      <c r="C565" t="s">
        <v>97</v>
      </c>
      <c r="D565" s="29">
        <v>45851</v>
      </c>
      <c r="E565" s="184" t="str">
        <f t="shared" si="32"/>
        <v/>
      </c>
      <c r="F565" s="184" t="str">
        <f t="shared" si="33"/>
        <v/>
      </c>
      <c r="G565" s="184" t="str">
        <f t="shared" si="34"/>
        <v/>
      </c>
      <c r="H565" s="184" t="str">
        <f t="shared" si="35"/>
        <v/>
      </c>
      <c r="R565">
        <v>0</v>
      </c>
      <c r="S565" t="s">
        <v>201</v>
      </c>
      <c r="T565" s="221">
        <v>45505.313194444447</v>
      </c>
    </row>
    <row r="566" spans="1:20" x14ac:dyDescent="0.35">
      <c r="A566" t="s">
        <v>202</v>
      </c>
      <c r="B566" t="s">
        <v>203</v>
      </c>
      <c r="C566" t="s">
        <v>97</v>
      </c>
      <c r="D566" s="29">
        <v>45852</v>
      </c>
      <c r="E566" s="184" t="str">
        <f t="shared" si="32"/>
        <v/>
      </c>
      <c r="F566" s="184" t="str">
        <f t="shared" si="33"/>
        <v/>
      </c>
      <c r="G566" s="184" t="str">
        <f t="shared" si="34"/>
        <v/>
      </c>
      <c r="H566" s="184" t="str">
        <f t="shared" si="35"/>
        <v/>
      </c>
      <c r="R566">
        <v>0</v>
      </c>
      <c r="S566" t="s">
        <v>201</v>
      </c>
      <c r="T566" s="221">
        <v>45505.313194444447</v>
      </c>
    </row>
    <row r="567" spans="1:20" x14ac:dyDescent="0.35">
      <c r="A567" t="s">
        <v>202</v>
      </c>
      <c r="B567" t="s">
        <v>203</v>
      </c>
      <c r="C567" t="s">
        <v>97</v>
      </c>
      <c r="D567" s="29">
        <v>45853</v>
      </c>
      <c r="E567" s="184" t="str">
        <f t="shared" si="32"/>
        <v/>
      </c>
      <c r="F567" s="184" t="str">
        <f t="shared" si="33"/>
        <v/>
      </c>
      <c r="G567" s="184" t="str">
        <f t="shared" si="34"/>
        <v/>
      </c>
      <c r="H567" s="184" t="str">
        <f t="shared" si="35"/>
        <v/>
      </c>
      <c r="R567">
        <v>0</v>
      </c>
      <c r="S567" t="s">
        <v>201</v>
      </c>
      <c r="T567" s="221">
        <v>45505.313194444447</v>
      </c>
    </row>
    <row r="568" spans="1:20" x14ac:dyDescent="0.35">
      <c r="A568" t="s">
        <v>202</v>
      </c>
      <c r="B568" t="s">
        <v>203</v>
      </c>
      <c r="C568" t="s">
        <v>97</v>
      </c>
      <c r="D568" s="29">
        <v>45854</v>
      </c>
      <c r="E568" s="184" t="str">
        <f t="shared" si="32"/>
        <v/>
      </c>
      <c r="F568" s="184" t="str">
        <f t="shared" si="33"/>
        <v/>
      </c>
      <c r="G568" s="184" t="str">
        <f t="shared" si="34"/>
        <v/>
      </c>
      <c r="H568" s="184" t="str">
        <f t="shared" si="35"/>
        <v/>
      </c>
      <c r="R568">
        <v>0</v>
      </c>
      <c r="S568" t="s">
        <v>201</v>
      </c>
      <c r="T568" s="221">
        <v>45505.313194444447</v>
      </c>
    </row>
    <row r="569" spans="1:20" x14ac:dyDescent="0.35">
      <c r="A569" t="s">
        <v>202</v>
      </c>
      <c r="B569" t="s">
        <v>203</v>
      </c>
      <c r="C569" t="s">
        <v>97</v>
      </c>
      <c r="D569" s="29">
        <v>45855</v>
      </c>
      <c r="E569" s="184" t="str">
        <f t="shared" si="32"/>
        <v/>
      </c>
      <c r="F569" s="184" t="str">
        <f t="shared" si="33"/>
        <v/>
      </c>
      <c r="G569" s="184" t="str">
        <f t="shared" si="34"/>
        <v/>
      </c>
      <c r="H569" s="184" t="str">
        <f t="shared" si="35"/>
        <v/>
      </c>
      <c r="R569">
        <v>0</v>
      </c>
      <c r="S569" t="s">
        <v>201</v>
      </c>
      <c r="T569" s="221">
        <v>45505.313194444447</v>
      </c>
    </row>
    <row r="570" spans="1:20" x14ac:dyDescent="0.35">
      <c r="A570" t="s">
        <v>202</v>
      </c>
      <c r="B570" t="s">
        <v>203</v>
      </c>
      <c r="C570" t="s">
        <v>97</v>
      </c>
      <c r="D570" s="29">
        <v>45856</v>
      </c>
      <c r="E570" s="184" t="str">
        <f t="shared" si="32"/>
        <v/>
      </c>
      <c r="F570" s="184" t="str">
        <f t="shared" si="33"/>
        <v/>
      </c>
      <c r="G570" s="184" t="str">
        <f t="shared" si="34"/>
        <v/>
      </c>
      <c r="H570" s="184" t="str">
        <f t="shared" si="35"/>
        <v/>
      </c>
      <c r="R570">
        <v>0</v>
      </c>
      <c r="S570" t="s">
        <v>201</v>
      </c>
      <c r="T570" s="221">
        <v>45505.313194444447</v>
      </c>
    </row>
    <row r="571" spans="1:20" x14ac:dyDescent="0.35">
      <c r="A571" t="s">
        <v>202</v>
      </c>
      <c r="B571" t="s">
        <v>203</v>
      </c>
      <c r="C571" t="s">
        <v>97</v>
      </c>
      <c r="D571" s="29">
        <v>45857</v>
      </c>
      <c r="E571" s="184" t="str">
        <f t="shared" si="32"/>
        <v/>
      </c>
      <c r="F571" s="184" t="str">
        <f t="shared" si="33"/>
        <v/>
      </c>
      <c r="G571" s="184" t="str">
        <f t="shared" si="34"/>
        <v/>
      </c>
      <c r="H571" s="184" t="str">
        <f t="shared" si="35"/>
        <v/>
      </c>
      <c r="R571">
        <v>0</v>
      </c>
      <c r="S571" t="s">
        <v>201</v>
      </c>
      <c r="T571" s="221">
        <v>45505.313194444447</v>
      </c>
    </row>
    <row r="572" spans="1:20" x14ac:dyDescent="0.35">
      <c r="A572" t="s">
        <v>202</v>
      </c>
      <c r="B572" t="s">
        <v>203</v>
      </c>
      <c r="C572" t="s">
        <v>97</v>
      </c>
      <c r="D572" s="29">
        <v>45858</v>
      </c>
      <c r="E572" s="184" t="str">
        <f t="shared" si="32"/>
        <v/>
      </c>
      <c r="F572" s="184" t="str">
        <f t="shared" si="33"/>
        <v/>
      </c>
      <c r="G572" s="184" t="str">
        <f t="shared" si="34"/>
        <v/>
      </c>
      <c r="H572" s="184" t="str">
        <f t="shared" si="35"/>
        <v/>
      </c>
      <c r="R572">
        <v>0</v>
      </c>
      <c r="S572" t="s">
        <v>201</v>
      </c>
      <c r="T572" s="221">
        <v>45505.313194444447</v>
      </c>
    </row>
    <row r="573" spans="1:20" x14ac:dyDescent="0.35">
      <c r="A573" t="s">
        <v>202</v>
      </c>
      <c r="B573" t="s">
        <v>203</v>
      </c>
      <c r="C573" t="s">
        <v>97</v>
      </c>
      <c r="D573" s="29">
        <v>45859</v>
      </c>
      <c r="E573" s="184" t="str">
        <f t="shared" si="32"/>
        <v/>
      </c>
      <c r="F573" s="184" t="str">
        <f t="shared" si="33"/>
        <v/>
      </c>
      <c r="G573" s="184" t="str">
        <f t="shared" si="34"/>
        <v/>
      </c>
      <c r="H573" s="184" t="str">
        <f t="shared" si="35"/>
        <v/>
      </c>
      <c r="R573">
        <v>0</v>
      </c>
      <c r="S573" t="s">
        <v>201</v>
      </c>
      <c r="T573" s="221">
        <v>45505.313194444447</v>
      </c>
    </row>
    <row r="574" spans="1:20" x14ac:dyDescent="0.35">
      <c r="A574" t="s">
        <v>202</v>
      </c>
      <c r="B574" t="s">
        <v>203</v>
      </c>
      <c r="C574" t="s">
        <v>97</v>
      </c>
      <c r="D574" s="29">
        <v>45860</v>
      </c>
      <c r="E574" s="184" t="str">
        <f t="shared" si="32"/>
        <v/>
      </c>
      <c r="F574" s="184" t="str">
        <f t="shared" si="33"/>
        <v/>
      </c>
      <c r="G574" s="184" t="str">
        <f t="shared" si="34"/>
        <v/>
      </c>
      <c r="H574" s="184" t="str">
        <f t="shared" si="35"/>
        <v/>
      </c>
      <c r="R574">
        <v>0</v>
      </c>
      <c r="S574" t="s">
        <v>201</v>
      </c>
      <c r="T574" s="221">
        <v>45505.313194444447</v>
      </c>
    </row>
    <row r="575" spans="1:20" x14ac:dyDescent="0.35">
      <c r="A575" t="s">
        <v>202</v>
      </c>
      <c r="B575" t="s">
        <v>203</v>
      </c>
      <c r="C575" t="s">
        <v>97</v>
      </c>
      <c r="D575" s="29">
        <v>45861</v>
      </c>
      <c r="E575" s="184" t="str">
        <f t="shared" si="32"/>
        <v/>
      </c>
      <c r="F575" s="184" t="str">
        <f t="shared" si="33"/>
        <v/>
      </c>
      <c r="G575" s="184" t="str">
        <f t="shared" si="34"/>
        <v/>
      </c>
      <c r="H575" s="184" t="str">
        <f t="shared" si="35"/>
        <v/>
      </c>
      <c r="R575">
        <v>0</v>
      </c>
      <c r="S575" t="s">
        <v>201</v>
      </c>
      <c r="T575" s="221">
        <v>45505.313194444447</v>
      </c>
    </row>
    <row r="576" spans="1:20" x14ac:dyDescent="0.35">
      <c r="A576" t="s">
        <v>202</v>
      </c>
      <c r="B576" t="s">
        <v>203</v>
      </c>
      <c r="C576" t="s">
        <v>97</v>
      </c>
      <c r="D576" s="29">
        <v>45862</v>
      </c>
      <c r="E576" s="184" t="str">
        <f t="shared" si="32"/>
        <v/>
      </c>
      <c r="F576" s="184" t="str">
        <f t="shared" si="33"/>
        <v/>
      </c>
      <c r="G576" s="184" t="str">
        <f t="shared" si="34"/>
        <v/>
      </c>
      <c r="H576" s="184" t="str">
        <f t="shared" si="35"/>
        <v/>
      </c>
      <c r="R576">
        <v>0</v>
      </c>
      <c r="S576" t="s">
        <v>201</v>
      </c>
      <c r="T576" s="221">
        <v>45505.313194444447</v>
      </c>
    </row>
    <row r="577" spans="1:20" x14ac:dyDescent="0.35">
      <c r="A577" t="s">
        <v>202</v>
      </c>
      <c r="B577" t="s">
        <v>203</v>
      </c>
      <c r="C577" t="s">
        <v>97</v>
      </c>
      <c r="D577" s="29">
        <v>45863</v>
      </c>
      <c r="E577" s="184" t="str">
        <f t="shared" si="32"/>
        <v/>
      </c>
      <c r="F577" s="184" t="str">
        <f t="shared" si="33"/>
        <v/>
      </c>
      <c r="G577" s="184" t="str">
        <f t="shared" si="34"/>
        <v/>
      </c>
      <c r="H577" s="184" t="str">
        <f t="shared" si="35"/>
        <v/>
      </c>
      <c r="R577">
        <v>0</v>
      </c>
      <c r="S577" t="s">
        <v>201</v>
      </c>
      <c r="T577" s="221">
        <v>45505.313194444447</v>
      </c>
    </row>
    <row r="578" spans="1:20" x14ac:dyDescent="0.35">
      <c r="A578" t="s">
        <v>202</v>
      </c>
      <c r="B578" t="s">
        <v>203</v>
      </c>
      <c r="C578" t="s">
        <v>97</v>
      </c>
      <c r="D578" s="29">
        <v>45864</v>
      </c>
      <c r="E578" s="184" t="str">
        <f t="shared" si="32"/>
        <v/>
      </c>
      <c r="F578" s="184" t="str">
        <f t="shared" si="33"/>
        <v/>
      </c>
      <c r="G578" s="184" t="str">
        <f t="shared" si="34"/>
        <v/>
      </c>
      <c r="H578" s="184" t="str">
        <f t="shared" si="35"/>
        <v/>
      </c>
      <c r="R578">
        <v>0</v>
      </c>
      <c r="S578" t="s">
        <v>201</v>
      </c>
      <c r="T578" s="221">
        <v>45505.313194444447</v>
      </c>
    </row>
    <row r="579" spans="1:20" x14ac:dyDescent="0.35">
      <c r="A579" t="s">
        <v>202</v>
      </c>
      <c r="B579" t="s">
        <v>203</v>
      </c>
      <c r="C579" t="s">
        <v>97</v>
      </c>
      <c r="D579" s="29">
        <v>45865</v>
      </c>
      <c r="E579" s="184" t="str">
        <f t="shared" si="32"/>
        <v/>
      </c>
      <c r="F579" s="184" t="str">
        <f t="shared" si="33"/>
        <v/>
      </c>
      <c r="G579" s="184" t="str">
        <f t="shared" si="34"/>
        <v/>
      </c>
      <c r="H579" s="184" t="str">
        <f t="shared" si="35"/>
        <v/>
      </c>
      <c r="R579">
        <v>0</v>
      </c>
      <c r="S579" t="s">
        <v>201</v>
      </c>
      <c r="T579" s="221">
        <v>45505.313194444447</v>
      </c>
    </row>
    <row r="580" spans="1:20" x14ac:dyDescent="0.35">
      <c r="A580" t="s">
        <v>202</v>
      </c>
      <c r="B580" t="s">
        <v>203</v>
      </c>
      <c r="C580" t="s">
        <v>97</v>
      </c>
      <c r="D580" s="29">
        <v>45866</v>
      </c>
      <c r="E580" s="184" t="str">
        <f t="shared" si="32"/>
        <v/>
      </c>
      <c r="F580" s="184" t="str">
        <f t="shared" si="33"/>
        <v/>
      </c>
      <c r="G580" s="184" t="str">
        <f t="shared" si="34"/>
        <v/>
      </c>
      <c r="H580" s="184" t="str">
        <f t="shared" si="35"/>
        <v/>
      </c>
      <c r="R580">
        <v>0</v>
      </c>
      <c r="S580" t="s">
        <v>201</v>
      </c>
      <c r="T580" s="221">
        <v>45505.313194444447</v>
      </c>
    </row>
    <row r="581" spans="1:20" x14ac:dyDescent="0.35">
      <c r="A581" t="s">
        <v>202</v>
      </c>
      <c r="B581" t="s">
        <v>203</v>
      </c>
      <c r="C581" t="s">
        <v>97</v>
      </c>
      <c r="D581" s="29">
        <v>45867</v>
      </c>
      <c r="E581" s="184" t="str">
        <f t="shared" si="32"/>
        <v/>
      </c>
      <c r="F581" s="184" t="str">
        <f t="shared" si="33"/>
        <v/>
      </c>
      <c r="G581" s="184" t="str">
        <f t="shared" si="34"/>
        <v/>
      </c>
      <c r="H581" s="184" t="str">
        <f t="shared" si="35"/>
        <v/>
      </c>
      <c r="R581">
        <v>0</v>
      </c>
      <c r="S581" t="s">
        <v>201</v>
      </c>
      <c r="T581" s="221">
        <v>45505.313194444447</v>
      </c>
    </row>
    <row r="582" spans="1:20" x14ac:dyDescent="0.35">
      <c r="A582" t="s">
        <v>202</v>
      </c>
      <c r="B582" t="s">
        <v>203</v>
      </c>
      <c r="C582" t="s">
        <v>97</v>
      </c>
      <c r="D582" s="29">
        <v>45868</v>
      </c>
      <c r="E582" s="184" t="str">
        <f t="shared" si="32"/>
        <v/>
      </c>
      <c r="F582" s="184" t="str">
        <f t="shared" si="33"/>
        <v/>
      </c>
      <c r="G582" s="184" t="str">
        <f t="shared" si="34"/>
        <v/>
      </c>
      <c r="H582" s="184" t="str">
        <f t="shared" si="35"/>
        <v/>
      </c>
      <c r="R582">
        <v>0</v>
      </c>
      <c r="S582" t="s">
        <v>201</v>
      </c>
      <c r="T582" s="221">
        <v>45505.313194444447</v>
      </c>
    </row>
    <row r="583" spans="1:20" x14ac:dyDescent="0.35">
      <c r="A583" t="s">
        <v>202</v>
      </c>
      <c r="B583" t="s">
        <v>203</v>
      </c>
      <c r="C583" t="s">
        <v>97</v>
      </c>
      <c r="D583" s="29">
        <v>45869</v>
      </c>
      <c r="E583" s="184" t="str">
        <f t="shared" si="32"/>
        <v/>
      </c>
      <c r="F583" s="184" t="str">
        <f t="shared" si="33"/>
        <v/>
      </c>
      <c r="G583" s="184" t="str">
        <f t="shared" si="34"/>
        <v/>
      </c>
      <c r="H583" s="184" t="str">
        <f t="shared" si="35"/>
        <v/>
      </c>
      <c r="R583">
        <v>0</v>
      </c>
      <c r="S583" t="s">
        <v>201</v>
      </c>
      <c r="T583" s="221">
        <v>45505.313194444447</v>
      </c>
    </row>
    <row r="584" spans="1:20" x14ac:dyDescent="0.35">
      <c r="A584" t="s">
        <v>202</v>
      </c>
      <c r="B584" t="s">
        <v>203</v>
      </c>
      <c r="C584" t="s">
        <v>97</v>
      </c>
      <c r="D584" s="29">
        <v>45870</v>
      </c>
      <c r="E584" s="184" t="str">
        <f t="shared" ref="E584:E647" si="36">IF(J584="","",IF(L584=0,0,IF(1-(J584/L584)&lt;0,"",1-(J584/L584))))</f>
        <v/>
      </c>
      <c r="F584" s="184" t="str">
        <f t="shared" ref="F584:F647" si="37">IF(K584="","",IF(L584=0,0,IF(1-(K584/L584)&lt;0,"",1-(K584/L584))))</f>
        <v/>
      </c>
      <c r="G584" s="184" t="str">
        <f t="shared" ref="G584:G647" si="38">IF(J584="","",IF(1-(J584/R584)&lt;0,"",1-(J584/R584)))</f>
        <v/>
      </c>
      <c r="H584" s="184" t="str">
        <f t="shared" ref="H584:H647" si="39">IF(K584="","",IF(1-(K584/R584)&lt;0,"",1-(K584/R584)))</f>
        <v/>
      </c>
      <c r="R584">
        <v>0</v>
      </c>
      <c r="S584" t="s">
        <v>201</v>
      </c>
      <c r="T584" s="221">
        <v>45536.3125</v>
      </c>
    </row>
    <row r="585" spans="1:20" x14ac:dyDescent="0.35">
      <c r="A585" t="s">
        <v>202</v>
      </c>
      <c r="B585" t="s">
        <v>203</v>
      </c>
      <c r="C585" t="s">
        <v>97</v>
      </c>
      <c r="D585" s="29">
        <v>45871</v>
      </c>
      <c r="E585" s="184" t="str">
        <f t="shared" si="36"/>
        <v/>
      </c>
      <c r="F585" s="184" t="str">
        <f t="shared" si="37"/>
        <v/>
      </c>
      <c r="G585" s="184" t="str">
        <f t="shared" si="38"/>
        <v/>
      </c>
      <c r="H585" s="184" t="str">
        <f t="shared" si="39"/>
        <v/>
      </c>
      <c r="R585">
        <v>0</v>
      </c>
      <c r="S585" t="s">
        <v>201</v>
      </c>
      <c r="T585" s="221">
        <v>45536.313194444447</v>
      </c>
    </row>
    <row r="586" spans="1:20" x14ac:dyDescent="0.35">
      <c r="A586" t="s">
        <v>202</v>
      </c>
      <c r="B586" t="s">
        <v>203</v>
      </c>
      <c r="C586" t="s">
        <v>97</v>
      </c>
      <c r="D586" s="29">
        <v>45872</v>
      </c>
      <c r="E586" s="184" t="str">
        <f t="shared" si="36"/>
        <v/>
      </c>
      <c r="F586" s="184" t="str">
        <f t="shared" si="37"/>
        <v/>
      </c>
      <c r="G586" s="184" t="str">
        <f t="shared" si="38"/>
        <v/>
      </c>
      <c r="H586" s="184" t="str">
        <f t="shared" si="39"/>
        <v/>
      </c>
      <c r="R586">
        <v>0</v>
      </c>
      <c r="S586" t="s">
        <v>201</v>
      </c>
      <c r="T586" s="221">
        <v>45536.313194444447</v>
      </c>
    </row>
    <row r="587" spans="1:20" x14ac:dyDescent="0.35">
      <c r="A587" t="s">
        <v>202</v>
      </c>
      <c r="B587" t="s">
        <v>203</v>
      </c>
      <c r="C587" t="s">
        <v>97</v>
      </c>
      <c r="D587" s="29">
        <v>45873</v>
      </c>
      <c r="E587" s="184" t="str">
        <f t="shared" si="36"/>
        <v/>
      </c>
      <c r="F587" s="184" t="str">
        <f t="shared" si="37"/>
        <v/>
      </c>
      <c r="G587" s="184" t="str">
        <f t="shared" si="38"/>
        <v/>
      </c>
      <c r="H587" s="184" t="str">
        <f t="shared" si="39"/>
        <v/>
      </c>
      <c r="R587">
        <v>0</v>
      </c>
      <c r="S587" t="s">
        <v>201</v>
      </c>
      <c r="T587" s="221">
        <v>45536.313194444447</v>
      </c>
    </row>
    <row r="588" spans="1:20" x14ac:dyDescent="0.35">
      <c r="A588" t="s">
        <v>202</v>
      </c>
      <c r="B588" t="s">
        <v>203</v>
      </c>
      <c r="C588" t="s">
        <v>97</v>
      </c>
      <c r="D588" s="29">
        <v>45874</v>
      </c>
      <c r="E588" s="184" t="str">
        <f t="shared" si="36"/>
        <v/>
      </c>
      <c r="F588" s="184" t="str">
        <f t="shared" si="37"/>
        <v/>
      </c>
      <c r="G588" s="184" t="str">
        <f t="shared" si="38"/>
        <v/>
      </c>
      <c r="H588" s="184" t="str">
        <f t="shared" si="39"/>
        <v/>
      </c>
      <c r="R588">
        <v>0</v>
      </c>
      <c r="S588" t="s">
        <v>201</v>
      </c>
      <c r="T588" s="221">
        <v>45536.313194444447</v>
      </c>
    </row>
    <row r="589" spans="1:20" x14ac:dyDescent="0.35">
      <c r="A589" t="s">
        <v>202</v>
      </c>
      <c r="B589" t="s">
        <v>203</v>
      </c>
      <c r="C589" t="s">
        <v>97</v>
      </c>
      <c r="D589" s="29">
        <v>45875</v>
      </c>
      <c r="E589" s="184" t="str">
        <f t="shared" si="36"/>
        <v/>
      </c>
      <c r="F589" s="184" t="str">
        <f t="shared" si="37"/>
        <v/>
      </c>
      <c r="G589" s="184" t="str">
        <f t="shared" si="38"/>
        <v/>
      </c>
      <c r="H589" s="184" t="str">
        <f t="shared" si="39"/>
        <v/>
      </c>
      <c r="R589">
        <v>0</v>
      </c>
      <c r="S589" t="s">
        <v>201</v>
      </c>
      <c r="T589" s="221">
        <v>45536.313194444447</v>
      </c>
    </row>
    <row r="590" spans="1:20" x14ac:dyDescent="0.35">
      <c r="A590" t="s">
        <v>202</v>
      </c>
      <c r="B590" t="s">
        <v>203</v>
      </c>
      <c r="C590" t="s">
        <v>97</v>
      </c>
      <c r="D590" s="29">
        <v>45876</v>
      </c>
      <c r="E590" s="184" t="str">
        <f t="shared" si="36"/>
        <v/>
      </c>
      <c r="F590" s="184" t="str">
        <f t="shared" si="37"/>
        <v/>
      </c>
      <c r="G590" s="184" t="str">
        <f t="shared" si="38"/>
        <v/>
      </c>
      <c r="H590" s="184" t="str">
        <f t="shared" si="39"/>
        <v/>
      </c>
      <c r="R590">
        <v>0</v>
      </c>
      <c r="S590" t="s">
        <v>201</v>
      </c>
      <c r="T590" s="221">
        <v>45536.313194444447</v>
      </c>
    </row>
    <row r="591" spans="1:20" x14ac:dyDescent="0.35">
      <c r="A591" t="s">
        <v>202</v>
      </c>
      <c r="B591" t="s">
        <v>203</v>
      </c>
      <c r="C591" t="s">
        <v>97</v>
      </c>
      <c r="D591" s="29">
        <v>45877</v>
      </c>
      <c r="E591" s="184" t="str">
        <f t="shared" si="36"/>
        <v/>
      </c>
      <c r="F591" s="184" t="str">
        <f t="shared" si="37"/>
        <v/>
      </c>
      <c r="G591" s="184" t="str">
        <f t="shared" si="38"/>
        <v/>
      </c>
      <c r="H591" s="184" t="str">
        <f t="shared" si="39"/>
        <v/>
      </c>
      <c r="R591">
        <v>0</v>
      </c>
      <c r="S591" t="s">
        <v>201</v>
      </c>
      <c r="T591" s="221">
        <v>45536.313194444447</v>
      </c>
    </row>
    <row r="592" spans="1:20" x14ac:dyDescent="0.35">
      <c r="A592" t="s">
        <v>202</v>
      </c>
      <c r="B592" t="s">
        <v>203</v>
      </c>
      <c r="C592" t="s">
        <v>97</v>
      </c>
      <c r="D592" s="29">
        <v>45878</v>
      </c>
      <c r="E592" s="184" t="str">
        <f t="shared" si="36"/>
        <v/>
      </c>
      <c r="F592" s="184" t="str">
        <f t="shared" si="37"/>
        <v/>
      </c>
      <c r="G592" s="184" t="str">
        <f t="shared" si="38"/>
        <v/>
      </c>
      <c r="H592" s="184" t="str">
        <f t="shared" si="39"/>
        <v/>
      </c>
      <c r="R592">
        <v>0</v>
      </c>
      <c r="S592" t="s">
        <v>201</v>
      </c>
      <c r="T592" s="221">
        <v>45536.313194444447</v>
      </c>
    </row>
    <row r="593" spans="1:20" x14ac:dyDescent="0.35">
      <c r="A593" t="s">
        <v>202</v>
      </c>
      <c r="B593" t="s">
        <v>203</v>
      </c>
      <c r="C593" t="s">
        <v>97</v>
      </c>
      <c r="D593" s="29">
        <v>45879</v>
      </c>
      <c r="E593" s="184" t="str">
        <f t="shared" si="36"/>
        <v/>
      </c>
      <c r="F593" s="184" t="str">
        <f t="shared" si="37"/>
        <v/>
      </c>
      <c r="G593" s="184" t="str">
        <f t="shared" si="38"/>
        <v/>
      </c>
      <c r="H593" s="184" t="str">
        <f t="shared" si="39"/>
        <v/>
      </c>
      <c r="R593">
        <v>0</v>
      </c>
      <c r="S593" t="s">
        <v>201</v>
      </c>
      <c r="T593" s="221">
        <v>45536.313194444447</v>
      </c>
    </row>
    <row r="594" spans="1:20" x14ac:dyDescent="0.35">
      <c r="A594" t="s">
        <v>202</v>
      </c>
      <c r="B594" t="s">
        <v>203</v>
      </c>
      <c r="C594" t="s">
        <v>97</v>
      </c>
      <c r="D594" s="29">
        <v>45880</v>
      </c>
      <c r="E594" s="184" t="str">
        <f t="shared" si="36"/>
        <v/>
      </c>
      <c r="F594" s="184" t="str">
        <f t="shared" si="37"/>
        <v/>
      </c>
      <c r="G594" s="184" t="str">
        <f t="shared" si="38"/>
        <v/>
      </c>
      <c r="H594" s="184" t="str">
        <f t="shared" si="39"/>
        <v/>
      </c>
      <c r="R594">
        <v>0</v>
      </c>
      <c r="S594" t="s">
        <v>201</v>
      </c>
      <c r="T594" s="221">
        <v>45536.313194444447</v>
      </c>
    </row>
    <row r="595" spans="1:20" x14ac:dyDescent="0.35">
      <c r="A595" t="s">
        <v>202</v>
      </c>
      <c r="B595" t="s">
        <v>203</v>
      </c>
      <c r="C595" t="s">
        <v>97</v>
      </c>
      <c r="D595" s="29">
        <v>45881</v>
      </c>
      <c r="E595" s="184" t="str">
        <f t="shared" si="36"/>
        <v/>
      </c>
      <c r="F595" s="184" t="str">
        <f t="shared" si="37"/>
        <v/>
      </c>
      <c r="G595" s="184" t="str">
        <f t="shared" si="38"/>
        <v/>
      </c>
      <c r="H595" s="184" t="str">
        <f t="shared" si="39"/>
        <v/>
      </c>
      <c r="R595">
        <v>0</v>
      </c>
      <c r="S595" t="s">
        <v>201</v>
      </c>
      <c r="T595" s="221">
        <v>45536.313194444447</v>
      </c>
    </row>
    <row r="596" spans="1:20" x14ac:dyDescent="0.35">
      <c r="A596" t="s">
        <v>202</v>
      </c>
      <c r="B596" t="s">
        <v>203</v>
      </c>
      <c r="C596" t="s">
        <v>97</v>
      </c>
      <c r="D596" s="29">
        <v>45882</v>
      </c>
      <c r="E596" s="184" t="str">
        <f t="shared" si="36"/>
        <v/>
      </c>
      <c r="F596" s="184" t="str">
        <f t="shared" si="37"/>
        <v/>
      </c>
      <c r="G596" s="184" t="str">
        <f t="shared" si="38"/>
        <v/>
      </c>
      <c r="H596" s="184" t="str">
        <f t="shared" si="39"/>
        <v/>
      </c>
      <c r="R596">
        <v>0</v>
      </c>
      <c r="S596" t="s">
        <v>201</v>
      </c>
      <c r="T596" s="221">
        <v>45536.313194444447</v>
      </c>
    </row>
    <row r="597" spans="1:20" x14ac:dyDescent="0.35">
      <c r="A597" t="s">
        <v>202</v>
      </c>
      <c r="B597" t="s">
        <v>203</v>
      </c>
      <c r="C597" t="s">
        <v>97</v>
      </c>
      <c r="D597" s="29">
        <v>45883</v>
      </c>
      <c r="E597" s="184" t="str">
        <f t="shared" si="36"/>
        <v/>
      </c>
      <c r="F597" s="184" t="str">
        <f t="shared" si="37"/>
        <v/>
      </c>
      <c r="G597" s="184" t="str">
        <f t="shared" si="38"/>
        <v/>
      </c>
      <c r="H597" s="184" t="str">
        <f t="shared" si="39"/>
        <v/>
      </c>
      <c r="R597">
        <v>0</v>
      </c>
      <c r="S597" t="s">
        <v>201</v>
      </c>
      <c r="T597" s="221">
        <v>45536.313194444447</v>
      </c>
    </row>
    <row r="598" spans="1:20" x14ac:dyDescent="0.35">
      <c r="A598" t="s">
        <v>202</v>
      </c>
      <c r="B598" t="s">
        <v>203</v>
      </c>
      <c r="C598" t="s">
        <v>97</v>
      </c>
      <c r="D598" s="29">
        <v>45884</v>
      </c>
      <c r="E598" s="184" t="str">
        <f t="shared" si="36"/>
        <v/>
      </c>
      <c r="F598" s="184" t="str">
        <f t="shared" si="37"/>
        <v/>
      </c>
      <c r="G598" s="184" t="str">
        <f t="shared" si="38"/>
        <v/>
      </c>
      <c r="H598" s="184" t="str">
        <f t="shared" si="39"/>
        <v/>
      </c>
      <c r="R598">
        <v>0</v>
      </c>
      <c r="S598" t="s">
        <v>201</v>
      </c>
      <c r="T598" s="221">
        <v>45536.313194444447</v>
      </c>
    </row>
    <row r="599" spans="1:20" x14ac:dyDescent="0.35">
      <c r="A599" t="s">
        <v>202</v>
      </c>
      <c r="B599" t="s">
        <v>203</v>
      </c>
      <c r="C599" t="s">
        <v>97</v>
      </c>
      <c r="D599" s="29">
        <v>45885</v>
      </c>
      <c r="E599" s="184" t="str">
        <f t="shared" si="36"/>
        <v/>
      </c>
      <c r="F599" s="184" t="str">
        <f t="shared" si="37"/>
        <v/>
      </c>
      <c r="G599" s="184" t="str">
        <f t="shared" si="38"/>
        <v/>
      </c>
      <c r="H599" s="184" t="str">
        <f t="shared" si="39"/>
        <v/>
      </c>
      <c r="R599">
        <v>0</v>
      </c>
      <c r="S599" t="s">
        <v>201</v>
      </c>
      <c r="T599" s="221">
        <v>45536.313194444447</v>
      </c>
    </row>
    <row r="600" spans="1:20" x14ac:dyDescent="0.35">
      <c r="A600" t="s">
        <v>202</v>
      </c>
      <c r="B600" t="s">
        <v>203</v>
      </c>
      <c r="C600" t="s">
        <v>97</v>
      </c>
      <c r="D600" s="29">
        <v>45886</v>
      </c>
      <c r="E600" s="184" t="str">
        <f t="shared" si="36"/>
        <v/>
      </c>
      <c r="F600" s="184" t="str">
        <f t="shared" si="37"/>
        <v/>
      </c>
      <c r="G600" s="184" t="str">
        <f t="shared" si="38"/>
        <v/>
      </c>
      <c r="H600" s="184" t="str">
        <f t="shared" si="39"/>
        <v/>
      </c>
      <c r="R600">
        <v>0</v>
      </c>
      <c r="S600" t="s">
        <v>201</v>
      </c>
      <c r="T600" s="221">
        <v>45536.313194444447</v>
      </c>
    </row>
    <row r="601" spans="1:20" x14ac:dyDescent="0.35">
      <c r="A601" t="s">
        <v>202</v>
      </c>
      <c r="B601" t="s">
        <v>203</v>
      </c>
      <c r="C601" t="s">
        <v>97</v>
      </c>
      <c r="D601" s="29">
        <v>45887</v>
      </c>
      <c r="E601" s="184" t="str">
        <f t="shared" si="36"/>
        <v/>
      </c>
      <c r="F601" s="184" t="str">
        <f t="shared" si="37"/>
        <v/>
      </c>
      <c r="G601" s="184" t="str">
        <f t="shared" si="38"/>
        <v/>
      </c>
      <c r="H601" s="184" t="str">
        <f t="shared" si="39"/>
        <v/>
      </c>
      <c r="R601">
        <v>0</v>
      </c>
      <c r="S601" t="s">
        <v>201</v>
      </c>
      <c r="T601" s="221">
        <v>45536.313194444447</v>
      </c>
    </row>
    <row r="602" spans="1:20" x14ac:dyDescent="0.35">
      <c r="A602" t="s">
        <v>202</v>
      </c>
      <c r="B602" t="s">
        <v>203</v>
      </c>
      <c r="C602" t="s">
        <v>97</v>
      </c>
      <c r="D602" s="29">
        <v>45888</v>
      </c>
      <c r="E602" s="184" t="str">
        <f t="shared" si="36"/>
        <v/>
      </c>
      <c r="F602" s="184" t="str">
        <f t="shared" si="37"/>
        <v/>
      </c>
      <c r="G602" s="184" t="str">
        <f t="shared" si="38"/>
        <v/>
      </c>
      <c r="H602" s="184" t="str">
        <f t="shared" si="39"/>
        <v/>
      </c>
      <c r="R602">
        <v>0</v>
      </c>
      <c r="S602" t="s">
        <v>201</v>
      </c>
      <c r="T602" s="221">
        <v>45536.313194444447</v>
      </c>
    </row>
    <row r="603" spans="1:20" x14ac:dyDescent="0.35">
      <c r="A603" t="s">
        <v>202</v>
      </c>
      <c r="B603" t="s">
        <v>203</v>
      </c>
      <c r="C603" t="s">
        <v>97</v>
      </c>
      <c r="D603" s="29">
        <v>45889</v>
      </c>
      <c r="E603" s="184" t="str">
        <f t="shared" si="36"/>
        <v/>
      </c>
      <c r="F603" s="184" t="str">
        <f t="shared" si="37"/>
        <v/>
      </c>
      <c r="G603" s="184" t="str">
        <f t="shared" si="38"/>
        <v/>
      </c>
      <c r="H603" s="184" t="str">
        <f t="shared" si="39"/>
        <v/>
      </c>
      <c r="R603">
        <v>0</v>
      </c>
      <c r="S603" t="s">
        <v>201</v>
      </c>
      <c r="T603" s="221">
        <v>45536.313194444447</v>
      </c>
    </row>
    <row r="604" spans="1:20" x14ac:dyDescent="0.35">
      <c r="A604" t="s">
        <v>202</v>
      </c>
      <c r="B604" t="s">
        <v>203</v>
      </c>
      <c r="C604" t="s">
        <v>97</v>
      </c>
      <c r="D604" s="29">
        <v>45890</v>
      </c>
      <c r="E604" s="184" t="str">
        <f t="shared" si="36"/>
        <v/>
      </c>
      <c r="F604" s="184" t="str">
        <f t="shared" si="37"/>
        <v/>
      </c>
      <c r="G604" s="184" t="str">
        <f t="shared" si="38"/>
        <v/>
      </c>
      <c r="H604" s="184" t="str">
        <f t="shared" si="39"/>
        <v/>
      </c>
      <c r="R604">
        <v>0</v>
      </c>
      <c r="S604" t="s">
        <v>201</v>
      </c>
      <c r="T604" s="221">
        <v>45536.313194444447</v>
      </c>
    </row>
    <row r="605" spans="1:20" x14ac:dyDescent="0.35">
      <c r="A605" t="s">
        <v>202</v>
      </c>
      <c r="B605" t="s">
        <v>203</v>
      </c>
      <c r="C605" t="s">
        <v>97</v>
      </c>
      <c r="D605" s="29">
        <v>45891</v>
      </c>
      <c r="E605" s="184" t="str">
        <f t="shared" si="36"/>
        <v/>
      </c>
      <c r="F605" s="184" t="str">
        <f t="shared" si="37"/>
        <v/>
      </c>
      <c r="G605" s="184" t="str">
        <f t="shared" si="38"/>
        <v/>
      </c>
      <c r="H605" s="184" t="str">
        <f t="shared" si="39"/>
        <v/>
      </c>
      <c r="R605">
        <v>0</v>
      </c>
      <c r="S605" t="s">
        <v>201</v>
      </c>
      <c r="T605" s="221">
        <v>45536.313194444447</v>
      </c>
    </row>
    <row r="606" spans="1:20" x14ac:dyDescent="0.35">
      <c r="A606" t="s">
        <v>202</v>
      </c>
      <c r="B606" t="s">
        <v>203</v>
      </c>
      <c r="C606" t="s">
        <v>97</v>
      </c>
      <c r="D606" s="29">
        <v>45892</v>
      </c>
      <c r="E606" s="184" t="str">
        <f t="shared" si="36"/>
        <v/>
      </c>
      <c r="F606" s="184" t="str">
        <f t="shared" si="37"/>
        <v/>
      </c>
      <c r="G606" s="184" t="str">
        <f t="shared" si="38"/>
        <v/>
      </c>
      <c r="H606" s="184" t="str">
        <f t="shared" si="39"/>
        <v/>
      </c>
      <c r="R606">
        <v>0</v>
      </c>
      <c r="S606" t="s">
        <v>201</v>
      </c>
      <c r="T606" s="221">
        <v>45536.313194444447</v>
      </c>
    </row>
    <row r="607" spans="1:20" x14ac:dyDescent="0.35">
      <c r="A607" t="s">
        <v>202</v>
      </c>
      <c r="B607" t="s">
        <v>203</v>
      </c>
      <c r="C607" t="s">
        <v>97</v>
      </c>
      <c r="D607" s="29">
        <v>45893</v>
      </c>
      <c r="E607" s="184" t="str">
        <f t="shared" si="36"/>
        <v/>
      </c>
      <c r="F607" s="184" t="str">
        <f t="shared" si="37"/>
        <v/>
      </c>
      <c r="G607" s="184" t="str">
        <f t="shared" si="38"/>
        <v/>
      </c>
      <c r="H607" s="184" t="str">
        <f t="shared" si="39"/>
        <v/>
      </c>
      <c r="R607">
        <v>0</v>
      </c>
      <c r="S607" t="s">
        <v>201</v>
      </c>
      <c r="T607" s="221">
        <v>45536.313194444447</v>
      </c>
    </row>
    <row r="608" spans="1:20" x14ac:dyDescent="0.35">
      <c r="A608" t="s">
        <v>202</v>
      </c>
      <c r="B608" t="s">
        <v>203</v>
      </c>
      <c r="C608" t="s">
        <v>97</v>
      </c>
      <c r="D608" s="29">
        <v>45894</v>
      </c>
      <c r="E608" s="184" t="str">
        <f t="shared" si="36"/>
        <v/>
      </c>
      <c r="F608" s="184" t="str">
        <f t="shared" si="37"/>
        <v/>
      </c>
      <c r="G608" s="184" t="str">
        <f t="shared" si="38"/>
        <v/>
      </c>
      <c r="H608" s="184" t="str">
        <f t="shared" si="39"/>
        <v/>
      </c>
      <c r="R608">
        <v>0</v>
      </c>
      <c r="S608" t="s">
        <v>201</v>
      </c>
      <c r="T608" s="221">
        <v>45536.313194444447</v>
      </c>
    </row>
    <row r="609" spans="1:20" x14ac:dyDescent="0.35">
      <c r="A609" t="s">
        <v>202</v>
      </c>
      <c r="B609" t="s">
        <v>203</v>
      </c>
      <c r="C609" t="s">
        <v>97</v>
      </c>
      <c r="D609" s="29">
        <v>45895</v>
      </c>
      <c r="E609" s="184" t="str">
        <f t="shared" si="36"/>
        <v/>
      </c>
      <c r="F609" s="184" t="str">
        <f t="shared" si="37"/>
        <v/>
      </c>
      <c r="G609" s="184" t="str">
        <f t="shared" si="38"/>
        <v/>
      </c>
      <c r="H609" s="184" t="str">
        <f t="shared" si="39"/>
        <v/>
      </c>
      <c r="R609">
        <v>0</v>
      </c>
      <c r="S609" t="s">
        <v>201</v>
      </c>
      <c r="T609" s="221">
        <v>45536.313194444447</v>
      </c>
    </row>
    <row r="610" spans="1:20" x14ac:dyDescent="0.35">
      <c r="A610" t="s">
        <v>202</v>
      </c>
      <c r="B610" t="s">
        <v>203</v>
      </c>
      <c r="C610" t="s">
        <v>97</v>
      </c>
      <c r="D610" s="29">
        <v>45896</v>
      </c>
      <c r="E610" s="184" t="str">
        <f t="shared" si="36"/>
        <v/>
      </c>
      <c r="F610" s="184" t="str">
        <f t="shared" si="37"/>
        <v/>
      </c>
      <c r="G610" s="184" t="str">
        <f t="shared" si="38"/>
        <v/>
      </c>
      <c r="H610" s="184" t="str">
        <f t="shared" si="39"/>
        <v/>
      </c>
      <c r="R610">
        <v>0</v>
      </c>
      <c r="S610" t="s">
        <v>201</v>
      </c>
      <c r="T610" s="221">
        <v>45536.313194444447</v>
      </c>
    </row>
    <row r="611" spans="1:20" x14ac:dyDescent="0.35">
      <c r="A611" t="s">
        <v>202</v>
      </c>
      <c r="B611" t="s">
        <v>203</v>
      </c>
      <c r="C611" t="s">
        <v>97</v>
      </c>
      <c r="D611" s="29">
        <v>45897</v>
      </c>
      <c r="E611" s="184" t="str">
        <f t="shared" si="36"/>
        <v/>
      </c>
      <c r="F611" s="184" t="str">
        <f t="shared" si="37"/>
        <v/>
      </c>
      <c r="G611" s="184" t="str">
        <f t="shared" si="38"/>
        <v/>
      </c>
      <c r="H611" s="184" t="str">
        <f t="shared" si="39"/>
        <v/>
      </c>
      <c r="R611">
        <v>0</v>
      </c>
      <c r="S611" t="s">
        <v>201</v>
      </c>
      <c r="T611" s="221">
        <v>45536.313194444447</v>
      </c>
    </row>
    <row r="612" spans="1:20" x14ac:dyDescent="0.35">
      <c r="A612" t="s">
        <v>202</v>
      </c>
      <c r="B612" t="s">
        <v>203</v>
      </c>
      <c r="C612" t="s">
        <v>97</v>
      </c>
      <c r="D612" s="29">
        <v>45898</v>
      </c>
      <c r="E612" s="184" t="str">
        <f t="shared" si="36"/>
        <v/>
      </c>
      <c r="F612" s="184" t="str">
        <f t="shared" si="37"/>
        <v/>
      </c>
      <c r="G612" s="184" t="str">
        <f t="shared" si="38"/>
        <v/>
      </c>
      <c r="H612" s="184" t="str">
        <f t="shared" si="39"/>
        <v/>
      </c>
      <c r="R612">
        <v>0</v>
      </c>
      <c r="S612" t="s">
        <v>201</v>
      </c>
      <c r="T612" s="221">
        <v>45536.313194444447</v>
      </c>
    </row>
    <row r="613" spans="1:20" x14ac:dyDescent="0.35">
      <c r="A613" t="s">
        <v>202</v>
      </c>
      <c r="B613" t="s">
        <v>203</v>
      </c>
      <c r="C613" t="s">
        <v>97</v>
      </c>
      <c r="D613" s="29">
        <v>45899</v>
      </c>
      <c r="E613" s="184" t="str">
        <f t="shared" si="36"/>
        <v/>
      </c>
      <c r="F613" s="184" t="str">
        <f t="shared" si="37"/>
        <v/>
      </c>
      <c r="G613" s="184" t="str">
        <f t="shared" si="38"/>
        <v/>
      </c>
      <c r="H613" s="184" t="str">
        <f t="shared" si="39"/>
        <v/>
      </c>
      <c r="R613">
        <v>0</v>
      </c>
      <c r="S613" t="s">
        <v>201</v>
      </c>
      <c r="T613" s="221">
        <v>45536.313194444447</v>
      </c>
    </row>
    <row r="614" spans="1:20" x14ac:dyDescent="0.35">
      <c r="A614" t="s">
        <v>202</v>
      </c>
      <c r="B614" t="s">
        <v>203</v>
      </c>
      <c r="C614" t="s">
        <v>97</v>
      </c>
      <c r="D614" s="29">
        <v>45900</v>
      </c>
      <c r="E614" s="184" t="str">
        <f t="shared" si="36"/>
        <v/>
      </c>
      <c r="F614" s="184" t="str">
        <f t="shared" si="37"/>
        <v/>
      </c>
      <c r="G614" s="184" t="str">
        <f t="shared" si="38"/>
        <v/>
      </c>
      <c r="H614" s="184" t="str">
        <f t="shared" si="39"/>
        <v/>
      </c>
      <c r="R614">
        <v>0</v>
      </c>
      <c r="S614" t="s">
        <v>201</v>
      </c>
      <c r="T614" s="221">
        <v>45536.313194444447</v>
      </c>
    </row>
    <row r="615" spans="1:20" x14ac:dyDescent="0.35">
      <c r="A615" t="s">
        <v>202</v>
      </c>
      <c r="B615" t="s">
        <v>203</v>
      </c>
      <c r="C615" t="s">
        <v>97</v>
      </c>
      <c r="D615" s="29">
        <v>45901</v>
      </c>
      <c r="E615" s="184" t="str">
        <f t="shared" si="36"/>
        <v/>
      </c>
      <c r="F615" s="184" t="str">
        <f t="shared" si="37"/>
        <v/>
      </c>
      <c r="G615" s="184" t="str">
        <f t="shared" si="38"/>
        <v/>
      </c>
      <c r="H615" s="184" t="str">
        <f t="shared" si="39"/>
        <v/>
      </c>
      <c r="R615">
        <v>0</v>
      </c>
      <c r="S615" t="s">
        <v>201</v>
      </c>
      <c r="T615" s="221">
        <v>45566.3125</v>
      </c>
    </row>
    <row r="616" spans="1:20" x14ac:dyDescent="0.35">
      <c r="A616" t="s">
        <v>202</v>
      </c>
      <c r="B616" t="s">
        <v>203</v>
      </c>
      <c r="C616" t="s">
        <v>97</v>
      </c>
      <c r="D616" s="29">
        <v>45902</v>
      </c>
      <c r="E616" s="184" t="str">
        <f t="shared" si="36"/>
        <v/>
      </c>
      <c r="F616" s="184" t="str">
        <f t="shared" si="37"/>
        <v/>
      </c>
      <c r="G616" s="184" t="str">
        <f t="shared" si="38"/>
        <v/>
      </c>
      <c r="H616" s="184" t="str">
        <f t="shared" si="39"/>
        <v/>
      </c>
      <c r="R616">
        <v>0</v>
      </c>
      <c r="S616" t="s">
        <v>201</v>
      </c>
      <c r="T616" s="221">
        <v>45566.313194444447</v>
      </c>
    </row>
    <row r="617" spans="1:20" x14ac:dyDescent="0.35">
      <c r="A617" t="s">
        <v>202</v>
      </c>
      <c r="B617" t="s">
        <v>203</v>
      </c>
      <c r="C617" t="s">
        <v>97</v>
      </c>
      <c r="D617" s="29">
        <v>45903</v>
      </c>
      <c r="E617" s="184" t="str">
        <f t="shared" si="36"/>
        <v/>
      </c>
      <c r="F617" s="184" t="str">
        <f t="shared" si="37"/>
        <v/>
      </c>
      <c r="G617" s="184" t="str">
        <f t="shared" si="38"/>
        <v/>
      </c>
      <c r="H617" s="184" t="str">
        <f t="shared" si="39"/>
        <v/>
      </c>
      <c r="R617">
        <v>0</v>
      </c>
      <c r="S617" t="s">
        <v>201</v>
      </c>
      <c r="T617" s="221">
        <v>45566.313194444447</v>
      </c>
    </row>
    <row r="618" spans="1:20" x14ac:dyDescent="0.35">
      <c r="A618" t="s">
        <v>202</v>
      </c>
      <c r="B618" t="s">
        <v>203</v>
      </c>
      <c r="C618" t="s">
        <v>97</v>
      </c>
      <c r="D618" s="29">
        <v>45904</v>
      </c>
      <c r="E618" s="184" t="str">
        <f t="shared" si="36"/>
        <v/>
      </c>
      <c r="F618" s="184" t="str">
        <f t="shared" si="37"/>
        <v/>
      </c>
      <c r="G618" s="184" t="str">
        <f t="shared" si="38"/>
        <v/>
      </c>
      <c r="H618" s="184" t="str">
        <f t="shared" si="39"/>
        <v/>
      </c>
      <c r="R618">
        <v>0</v>
      </c>
      <c r="S618" t="s">
        <v>201</v>
      </c>
      <c r="T618" s="221">
        <v>45566.313194444447</v>
      </c>
    </row>
    <row r="619" spans="1:20" x14ac:dyDescent="0.35">
      <c r="A619" t="s">
        <v>202</v>
      </c>
      <c r="B619" t="s">
        <v>203</v>
      </c>
      <c r="C619" t="s">
        <v>97</v>
      </c>
      <c r="D619" s="29">
        <v>45905</v>
      </c>
      <c r="E619" s="184" t="str">
        <f t="shared" si="36"/>
        <v/>
      </c>
      <c r="F619" s="184" t="str">
        <f t="shared" si="37"/>
        <v/>
      </c>
      <c r="G619" s="184" t="str">
        <f t="shared" si="38"/>
        <v/>
      </c>
      <c r="H619" s="184" t="str">
        <f t="shared" si="39"/>
        <v/>
      </c>
      <c r="R619">
        <v>0</v>
      </c>
      <c r="S619" t="s">
        <v>201</v>
      </c>
      <c r="T619" s="221">
        <v>45566.313194444447</v>
      </c>
    </row>
    <row r="620" spans="1:20" x14ac:dyDescent="0.35">
      <c r="A620" t="s">
        <v>202</v>
      </c>
      <c r="B620" t="s">
        <v>203</v>
      </c>
      <c r="C620" t="s">
        <v>97</v>
      </c>
      <c r="D620" s="29">
        <v>45906</v>
      </c>
      <c r="E620" s="184" t="str">
        <f t="shared" si="36"/>
        <v/>
      </c>
      <c r="F620" s="184" t="str">
        <f t="shared" si="37"/>
        <v/>
      </c>
      <c r="G620" s="184" t="str">
        <f t="shared" si="38"/>
        <v/>
      </c>
      <c r="H620" s="184" t="str">
        <f t="shared" si="39"/>
        <v/>
      </c>
      <c r="R620">
        <v>0</v>
      </c>
      <c r="S620" t="s">
        <v>201</v>
      </c>
      <c r="T620" s="221">
        <v>45566.313194444447</v>
      </c>
    </row>
    <row r="621" spans="1:20" x14ac:dyDescent="0.35">
      <c r="A621" t="s">
        <v>202</v>
      </c>
      <c r="B621" t="s">
        <v>203</v>
      </c>
      <c r="C621" t="s">
        <v>97</v>
      </c>
      <c r="D621" s="29">
        <v>45907</v>
      </c>
      <c r="E621" s="184" t="str">
        <f t="shared" si="36"/>
        <v/>
      </c>
      <c r="F621" s="184" t="str">
        <f t="shared" si="37"/>
        <v/>
      </c>
      <c r="G621" s="184" t="str">
        <f t="shared" si="38"/>
        <v/>
      </c>
      <c r="H621" s="184" t="str">
        <f t="shared" si="39"/>
        <v/>
      </c>
      <c r="R621">
        <v>0</v>
      </c>
      <c r="S621" t="s">
        <v>201</v>
      </c>
      <c r="T621" s="221">
        <v>45566.313194444447</v>
      </c>
    </row>
    <row r="622" spans="1:20" x14ac:dyDescent="0.35">
      <c r="A622" t="s">
        <v>202</v>
      </c>
      <c r="B622" t="s">
        <v>203</v>
      </c>
      <c r="C622" t="s">
        <v>97</v>
      </c>
      <c r="D622" s="29">
        <v>45908</v>
      </c>
      <c r="E622" s="184" t="str">
        <f t="shared" si="36"/>
        <v/>
      </c>
      <c r="F622" s="184" t="str">
        <f t="shared" si="37"/>
        <v/>
      </c>
      <c r="G622" s="184" t="str">
        <f t="shared" si="38"/>
        <v/>
      </c>
      <c r="H622" s="184" t="str">
        <f t="shared" si="39"/>
        <v/>
      </c>
      <c r="R622">
        <v>0</v>
      </c>
      <c r="S622" t="s">
        <v>201</v>
      </c>
      <c r="T622" s="221">
        <v>45566.313194444447</v>
      </c>
    </row>
    <row r="623" spans="1:20" x14ac:dyDescent="0.35">
      <c r="A623" t="s">
        <v>202</v>
      </c>
      <c r="B623" t="s">
        <v>203</v>
      </c>
      <c r="C623" t="s">
        <v>97</v>
      </c>
      <c r="D623" s="29">
        <v>45909</v>
      </c>
      <c r="E623" s="184" t="str">
        <f t="shared" si="36"/>
        <v/>
      </c>
      <c r="F623" s="184" t="str">
        <f t="shared" si="37"/>
        <v/>
      </c>
      <c r="G623" s="184" t="str">
        <f t="shared" si="38"/>
        <v/>
      </c>
      <c r="H623" s="184" t="str">
        <f t="shared" si="39"/>
        <v/>
      </c>
      <c r="R623">
        <v>0</v>
      </c>
      <c r="S623" t="s">
        <v>201</v>
      </c>
      <c r="T623" s="221">
        <v>45566.313194444447</v>
      </c>
    </row>
    <row r="624" spans="1:20" x14ac:dyDescent="0.35">
      <c r="A624" t="s">
        <v>202</v>
      </c>
      <c r="B624" t="s">
        <v>203</v>
      </c>
      <c r="C624" t="s">
        <v>97</v>
      </c>
      <c r="D624" s="29">
        <v>45910</v>
      </c>
      <c r="E624" s="184" t="str">
        <f t="shared" si="36"/>
        <v/>
      </c>
      <c r="F624" s="184" t="str">
        <f t="shared" si="37"/>
        <v/>
      </c>
      <c r="G624" s="184" t="str">
        <f t="shared" si="38"/>
        <v/>
      </c>
      <c r="H624" s="184" t="str">
        <f t="shared" si="39"/>
        <v/>
      </c>
      <c r="R624">
        <v>0</v>
      </c>
      <c r="S624" t="s">
        <v>201</v>
      </c>
      <c r="T624" s="221">
        <v>45566.313194444447</v>
      </c>
    </row>
    <row r="625" spans="1:20" x14ac:dyDescent="0.35">
      <c r="A625" t="s">
        <v>202</v>
      </c>
      <c r="B625" t="s">
        <v>203</v>
      </c>
      <c r="C625" t="s">
        <v>97</v>
      </c>
      <c r="D625" s="29">
        <v>45911</v>
      </c>
      <c r="E625" s="184" t="str">
        <f t="shared" si="36"/>
        <v/>
      </c>
      <c r="F625" s="184" t="str">
        <f t="shared" si="37"/>
        <v/>
      </c>
      <c r="G625" s="184" t="str">
        <f t="shared" si="38"/>
        <v/>
      </c>
      <c r="H625" s="184" t="str">
        <f t="shared" si="39"/>
        <v/>
      </c>
      <c r="R625">
        <v>0</v>
      </c>
      <c r="S625" t="s">
        <v>201</v>
      </c>
      <c r="T625" s="221">
        <v>45566.313194444447</v>
      </c>
    </row>
    <row r="626" spans="1:20" x14ac:dyDescent="0.35">
      <c r="A626" t="s">
        <v>202</v>
      </c>
      <c r="B626" t="s">
        <v>203</v>
      </c>
      <c r="C626" t="s">
        <v>97</v>
      </c>
      <c r="D626" s="29">
        <v>45912</v>
      </c>
      <c r="E626" s="184" t="str">
        <f t="shared" si="36"/>
        <v/>
      </c>
      <c r="F626" s="184" t="str">
        <f t="shared" si="37"/>
        <v/>
      </c>
      <c r="G626" s="184" t="str">
        <f t="shared" si="38"/>
        <v/>
      </c>
      <c r="H626" s="184" t="str">
        <f t="shared" si="39"/>
        <v/>
      </c>
      <c r="R626">
        <v>0</v>
      </c>
      <c r="S626" t="s">
        <v>201</v>
      </c>
      <c r="T626" s="221">
        <v>45566.313194444447</v>
      </c>
    </row>
    <row r="627" spans="1:20" x14ac:dyDescent="0.35">
      <c r="A627" t="s">
        <v>202</v>
      </c>
      <c r="B627" t="s">
        <v>203</v>
      </c>
      <c r="C627" t="s">
        <v>97</v>
      </c>
      <c r="D627" s="29">
        <v>45913</v>
      </c>
      <c r="E627" s="184" t="str">
        <f t="shared" si="36"/>
        <v/>
      </c>
      <c r="F627" s="184" t="str">
        <f t="shared" si="37"/>
        <v/>
      </c>
      <c r="G627" s="184" t="str">
        <f t="shared" si="38"/>
        <v/>
      </c>
      <c r="H627" s="184" t="str">
        <f t="shared" si="39"/>
        <v/>
      </c>
      <c r="R627">
        <v>0</v>
      </c>
      <c r="S627" t="s">
        <v>201</v>
      </c>
      <c r="T627" s="221">
        <v>45566.313194444447</v>
      </c>
    </row>
    <row r="628" spans="1:20" x14ac:dyDescent="0.35">
      <c r="A628" t="s">
        <v>202</v>
      </c>
      <c r="B628" t="s">
        <v>203</v>
      </c>
      <c r="C628" t="s">
        <v>97</v>
      </c>
      <c r="D628" s="29">
        <v>45914</v>
      </c>
      <c r="E628" s="184" t="str">
        <f t="shared" si="36"/>
        <v/>
      </c>
      <c r="F628" s="184" t="str">
        <f t="shared" si="37"/>
        <v/>
      </c>
      <c r="G628" s="184" t="str">
        <f t="shared" si="38"/>
        <v/>
      </c>
      <c r="H628" s="184" t="str">
        <f t="shared" si="39"/>
        <v/>
      </c>
      <c r="R628">
        <v>0</v>
      </c>
      <c r="S628" t="s">
        <v>201</v>
      </c>
      <c r="T628" s="221">
        <v>45566.313194444447</v>
      </c>
    </row>
    <row r="629" spans="1:20" x14ac:dyDescent="0.35">
      <c r="A629" t="s">
        <v>202</v>
      </c>
      <c r="B629" t="s">
        <v>203</v>
      </c>
      <c r="C629" t="s">
        <v>97</v>
      </c>
      <c r="D629" s="29">
        <v>45915</v>
      </c>
      <c r="E629" s="184" t="str">
        <f t="shared" si="36"/>
        <v/>
      </c>
      <c r="F629" s="184" t="str">
        <f t="shared" si="37"/>
        <v/>
      </c>
      <c r="G629" s="184" t="str">
        <f t="shared" si="38"/>
        <v/>
      </c>
      <c r="H629" s="184" t="str">
        <f t="shared" si="39"/>
        <v/>
      </c>
      <c r="R629">
        <v>0</v>
      </c>
      <c r="S629" t="s">
        <v>201</v>
      </c>
      <c r="T629" s="221">
        <v>45566.313194444447</v>
      </c>
    </row>
    <row r="630" spans="1:20" x14ac:dyDescent="0.35">
      <c r="A630" t="s">
        <v>202</v>
      </c>
      <c r="B630" t="s">
        <v>203</v>
      </c>
      <c r="C630" t="s">
        <v>97</v>
      </c>
      <c r="D630" s="29">
        <v>45916</v>
      </c>
      <c r="E630" s="184" t="str">
        <f t="shared" si="36"/>
        <v/>
      </c>
      <c r="F630" s="184" t="str">
        <f t="shared" si="37"/>
        <v/>
      </c>
      <c r="G630" s="184" t="str">
        <f t="shared" si="38"/>
        <v/>
      </c>
      <c r="H630" s="184" t="str">
        <f t="shared" si="39"/>
        <v/>
      </c>
      <c r="R630">
        <v>0</v>
      </c>
      <c r="S630" t="s">
        <v>201</v>
      </c>
      <c r="T630" s="221">
        <v>45566.313194444447</v>
      </c>
    </row>
    <row r="631" spans="1:20" x14ac:dyDescent="0.35">
      <c r="A631" t="s">
        <v>202</v>
      </c>
      <c r="B631" t="s">
        <v>203</v>
      </c>
      <c r="C631" t="s">
        <v>97</v>
      </c>
      <c r="D631" s="29">
        <v>45917</v>
      </c>
      <c r="E631" s="184" t="str">
        <f t="shared" si="36"/>
        <v/>
      </c>
      <c r="F631" s="184" t="str">
        <f t="shared" si="37"/>
        <v/>
      </c>
      <c r="G631" s="184" t="str">
        <f t="shared" si="38"/>
        <v/>
      </c>
      <c r="H631" s="184" t="str">
        <f t="shared" si="39"/>
        <v/>
      </c>
      <c r="R631">
        <v>0</v>
      </c>
      <c r="S631" t="s">
        <v>201</v>
      </c>
      <c r="T631" s="221">
        <v>45566.313194444447</v>
      </c>
    </row>
    <row r="632" spans="1:20" x14ac:dyDescent="0.35">
      <c r="A632" t="s">
        <v>202</v>
      </c>
      <c r="B632" t="s">
        <v>203</v>
      </c>
      <c r="C632" t="s">
        <v>97</v>
      </c>
      <c r="D632" s="29">
        <v>45918</v>
      </c>
      <c r="E632" s="184" t="str">
        <f t="shared" si="36"/>
        <v/>
      </c>
      <c r="F632" s="184" t="str">
        <f t="shared" si="37"/>
        <v/>
      </c>
      <c r="G632" s="184" t="str">
        <f t="shared" si="38"/>
        <v/>
      </c>
      <c r="H632" s="184" t="str">
        <f t="shared" si="39"/>
        <v/>
      </c>
      <c r="R632">
        <v>0</v>
      </c>
      <c r="S632" t="s">
        <v>201</v>
      </c>
      <c r="T632" s="221">
        <v>45566.313194444447</v>
      </c>
    </row>
    <row r="633" spans="1:20" x14ac:dyDescent="0.35">
      <c r="A633" t="s">
        <v>202</v>
      </c>
      <c r="B633" t="s">
        <v>203</v>
      </c>
      <c r="C633" t="s">
        <v>97</v>
      </c>
      <c r="D633" s="29">
        <v>45919</v>
      </c>
      <c r="E633" s="184" t="str">
        <f t="shared" si="36"/>
        <v/>
      </c>
      <c r="F633" s="184" t="str">
        <f t="shared" si="37"/>
        <v/>
      </c>
      <c r="G633" s="184" t="str">
        <f t="shared" si="38"/>
        <v/>
      </c>
      <c r="H633" s="184" t="str">
        <f t="shared" si="39"/>
        <v/>
      </c>
      <c r="R633">
        <v>0</v>
      </c>
      <c r="S633" t="s">
        <v>201</v>
      </c>
      <c r="T633" s="221">
        <v>45566.313194444447</v>
      </c>
    </row>
    <row r="634" spans="1:20" x14ac:dyDescent="0.35">
      <c r="A634" t="s">
        <v>202</v>
      </c>
      <c r="B634" t="s">
        <v>203</v>
      </c>
      <c r="C634" t="s">
        <v>97</v>
      </c>
      <c r="D634" s="29">
        <v>45920</v>
      </c>
      <c r="E634" s="184" t="str">
        <f t="shared" si="36"/>
        <v/>
      </c>
      <c r="F634" s="184" t="str">
        <f t="shared" si="37"/>
        <v/>
      </c>
      <c r="G634" s="184" t="str">
        <f t="shared" si="38"/>
        <v/>
      </c>
      <c r="H634" s="184" t="str">
        <f t="shared" si="39"/>
        <v/>
      </c>
      <c r="R634">
        <v>0</v>
      </c>
      <c r="S634" t="s">
        <v>201</v>
      </c>
      <c r="T634" s="221">
        <v>45566.313194444447</v>
      </c>
    </row>
    <row r="635" spans="1:20" x14ac:dyDescent="0.35">
      <c r="A635" t="s">
        <v>202</v>
      </c>
      <c r="B635" t="s">
        <v>203</v>
      </c>
      <c r="C635" t="s">
        <v>97</v>
      </c>
      <c r="D635" s="29">
        <v>45921</v>
      </c>
      <c r="E635" s="184" t="str">
        <f t="shared" si="36"/>
        <v/>
      </c>
      <c r="F635" s="184" t="str">
        <f t="shared" si="37"/>
        <v/>
      </c>
      <c r="G635" s="184" t="str">
        <f t="shared" si="38"/>
        <v/>
      </c>
      <c r="H635" s="184" t="str">
        <f t="shared" si="39"/>
        <v/>
      </c>
      <c r="R635">
        <v>0</v>
      </c>
      <c r="S635" t="s">
        <v>201</v>
      </c>
      <c r="T635" s="221">
        <v>45566.313194444447</v>
      </c>
    </row>
    <row r="636" spans="1:20" x14ac:dyDescent="0.35">
      <c r="A636" t="s">
        <v>202</v>
      </c>
      <c r="B636" t="s">
        <v>203</v>
      </c>
      <c r="C636" t="s">
        <v>97</v>
      </c>
      <c r="D636" s="29">
        <v>45922</v>
      </c>
      <c r="E636" s="184" t="str">
        <f t="shared" si="36"/>
        <v/>
      </c>
      <c r="F636" s="184" t="str">
        <f t="shared" si="37"/>
        <v/>
      </c>
      <c r="G636" s="184" t="str">
        <f t="shared" si="38"/>
        <v/>
      </c>
      <c r="H636" s="184" t="str">
        <f t="shared" si="39"/>
        <v/>
      </c>
      <c r="R636">
        <v>0</v>
      </c>
      <c r="S636" t="s">
        <v>201</v>
      </c>
      <c r="T636" s="221">
        <v>45566.313194444447</v>
      </c>
    </row>
    <row r="637" spans="1:20" x14ac:dyDescent="0.35">
      <c r="A637" t="s">
        <v>202</v>
      </c>
      <c r="B637" t="s">
        <v>203</v>
      </c>
      <c r="C637" t="s">
        <v>97</v>
      </c>
      <c r="D637" s="29">
        <v>45923</v>
      </c>
      <c r="E637" s="184" t="str">
        <f t="shared" si="36"/>
        <v/>
      </c>
      <c r="F637" s="184" t="str">
        <f t="shared" si="37"/>
        <v/>
      </c>
      <c r="G637" s="184" t="str">
        <f t="shared" si="38"/>
        <v/>
      </c>
      <c r="H637" s="184" t="str">
        <f t="shared" si="39"/>
        <v/>
      </c>
      <c r="R637">
        <v>0</v>
      </c>
      <c r="S637" t="s">
        <v>201</v>
      </c>
      <c r="T637" s="221">
        <v>45566.313194444447</v>
      </c>
    </row>
    <row r="638" spans="1:20" x14ac:dyDescent="0.35">
      <c r="A638" t="s">
        <v>202</v>
      </c>
      <c r="B638" t="s">
        <v>203</v>
      </c>
      <c r="C638" t="s">
        <v>97</v>
      </c>
      <c r="D638" s="29">
        <v>45924</v>
      </c>
      <c r="E638" s="184" t="str">
        <f t="shared" si="36"/>
        <v/>
      </c>
      <c r="F638" s="184" t="str">
        <f t="shared" si="37"/>
        <v/>
      </c>
      <c r="G638" s="184" t="str">
        <f t="shared" si="38"/>
        <v/>
      </c>
      <c r="H638" s="184" t="str">
        <f t="shared" si="39"/>
        <v/>
      </c>
      <c r="R638">
        <v>0</v>
      </c>
      <c r="S638" t="s">
        <v>201</v>
      </c>
      <c r="T638" s="221">
        <v>45566.313194444447</v>
      </c>
    </row>
    <row r="639" spans="1:20" x14ac:dyDescent="0.35">
      <c r="A639" t="s">
        <v>202</v>
      </c>
      <c r="B639" t="s">
        <v>203</v>
      </c>
      <c r="C639" t="s">
        <v>97</v>
      </c>
      <c r="D639" s="29">
        <v>45925</v>
      </c>
      <c r="E639" s="184" t="str">
        <f t="shared" si="36"/>
        <v/>
      </c>
      <c r="F639" s="184" t="str">
        <f t="shared" si="37"/>
        <v/>
      </c>
      <c r="G639" s="184" t="str">
        <f t="shared" si="38"/>
        <v/>
      </c>
      <c r="H639" s="184" t="str">
        <f t="shared" si="39"/>
        <v/>
      </c>
      <c r="R639">
        <v>0</v>
      </c>
      <c r="S639" t="s">
        <v>201</v>
      </c>
      <c r="T639" s="221">
        <v>45566.313194444447</v>
      </c>
    </row>
    <row r="640" spans="1:20" x14ac:dyDescent="0.35">
      <c r="A640" t="s">
        <v>202</v>
      </c>
      <c r="B640" t="s">
        <v>203</v>
      </c>
      <c r="C640" t="s">
        <v>97</v>
      </c>
      <c r="D640" s="29">
        <v>45926</v>
      </c>
      <c r="E640" s="184" t="str">
        <f t="shared" si="36"/>
        <v/>
      </c>
      <c r="F640" s="184" t="str">
        <f t="shared" si="37"/>
        <v/>
      </c>
      <c r="G640" s="184" t="str">
        <f t="shared" si="38"/>
        <v/>
      </c>
      <c r="H640" s="184" t="str">
        <f t="shared" si="39"/>
        <v/>
      </c>
      <c r="R640">
        <v>0</v>
      </c>
      <c r="S640" t="s">
        <v>201</v>
      </c>
      <c r="T640" s="221">
        <v>45566.313194444447</v>
      </c>
    </row>
    <row r="641" spans="1:20" x14ac:dyDescent="0.35">
      <c r="A641" t="s">
        <v>202</v>
      </c>
      <c r="B641" t="s">
        <v>203</v>
      </c>
      <c r="C641" t="s">
        <v>97</v>
      </c>
      <c r="D641" s="29">
        <v>45927</v>
      </c>
      <c r="E641" s="184" t="str">
        <f t="shared" si="36"/>
        <v/>
      </c>
      <c r="F641" s="184" t="str">
        <f t="shared" si="37"/>
        <v/>
      </c>
      <c r="G641" s="184" t="str">
        <f t="shared" si="38"/>
        <v/>
      </c>
      <c r="H641" s="184" t="str">
        <f t="shared" si="39"/>
        <v/>
      </c>
      <c r="R641">
        <v>0</v>
      </c>
      <c r="S641" t="s">
        <v>201</v>
      </c>
      <c r="T641" s="221">
        <v>45566.313194444447</v>
      </c>
    </row>
    <row r="642" spans="1:20" x14ac:dyDescent="0.35">
      <c r="A642" t="s">
        <v>202</v>
      </c>
      <c r="B642" t="s">
        <v>203</v>
      </c>
      <c r="C642" t="s">
        <v>97</v>
      </c>
      <c r="D642" s="29">
        <v>45928</v>
      </c>
      <c r="E642" s="184" t="str">
        <f t="shared" si="36"/>
        <v/>
      </c>
      <c r="F642" s="184" t="str">
        <f t="shared" si="37"/>
        <v/>
      </c>
      <c r="G642" s="184" t="str">
        <f t="shared" si="38"/>
        <v/>
      </c>
      <c r="H642" s="184" t="str">
        <f t="shared" si="39"/>
        <v/>
      </c>
      <c r="R642">
        <v>0</v>
      </c>
      <c r="S642" t="s">
        <v>201</v>
      </c>
      <c r="T642" s="221">
        <v>45566.313194444447</v>
      </c>
    </row>
    <row r="643" spans="1:20" x14ac:dyDescent="0.35">
      <c r="A643" t="s">
        <v>202</v>
      </c>
      <c r="B643" t="s">
        <v>203</v>
      </c>
      <c r="C643" t="s">
        <v>97</v>
      </c>
      <c r="D643" s="29">
        <v>45929</v>
      </c>
      <c r="E643" s="184" t="str">
        <f t="shared" si="36"/>
        <v/>
      </c>
      <c r="F643" s="184" t="str">
        <f t="shared" si="37"/>
        <v/>
      </c>
      <c r="G643" s="184" t="str">
        <f t="shared" si="38"/>
        <v/>
      </c>
      <c r="H643" s="184" t="str">
        <f t="shared" si="39"/>
        <v/>
      </c>
      <c r="R643">
        <v>0</v>
      </c>
      <c r="S643" t="s">
        <v>201</v>
      </c>
      <c r="T643" s="221">
        <v>45566.313194444447</v>
      </c>
    </row>
    <row r="644" spans="1:20" x14ac:dyDescent="0.35">
      <c r="A644" t="s">
        <v>202</v>
      </c>
      <c r="B644" t="s">
        <v>203</v>
      </c>
      <c r="C644" t="s">
        <v>97</v>
      </c>
      <c r="D644" s="29">
        <v>45930</v>
      </c>
      <c r="E644" s="184" t="str">
        <f t="shared" si="36"/>
        <v/>
      </c>
      <c r="F644" s="184" t="str">
        <f t="shared" si="37"/>
        <v/>
      </c>
      <c r="G644" s="184" t="str">
        <f t="shared" si="38"/>
        <v/>
      </c>
      <c r="H644" s="184" t="str">
        <f t="shared" si="39"/>
        <v/>
      </c>
      <c r="R644">
        <v>0</v>
      </c>
      <c r="S644" t="s">
        <v>201</v>
      </c>
      <c r="T644" s="221">
        <v>45566.313194444447</v>
      </c>
    </row>
    <row r="645" spans="1:20" x14ac:dyDescent="0.35">
      <c r="A645" t="s">
        <v>202</v>
      </c>
      <c r="B645" t="s">
        <v>203</v>
      </c>
      <c r="C645" t="s">
        <v>97</v>
      </c>
      <c r="D645" s="29">
        <v>45931</v>
      </c>
      <c r="E645" s="184" t="str">
        <f t="shared" si="36"/>
        <v/>
      </c>
      <c r="F645" s="184" t="str">
        <f t="shared" si="37"/>
        <v/>
      </c>
      <c r="G645" s="184" t="str">
        <f t="shared" si="38"/>
        <v/>
      </c>
      <c r="H645" s="184" t="str">
        <f t="shared" si="39"/>
        <v/>
      </c>
      <c r="R645">
        <v>0</v>
      </c>
      <c r="S645" t="s">
        <v>201</v>
      </c>
      <c r="T645" s="221">
        <v>45566.313194444447</v>
      </c>
    </row>
    <row r="646" spans="1:20" x14ac:dyDescent="0.35">
      <c r="A646" t="s">
        <v>202</v>
      </c>
      <c r="B646" t="s">
        <v>203</v>
      </c>
      <c r="C646" t="s">
        <v>97</v>
      </c>
      <c r="D646" s="29">
        <v>45932</v>
      </c>
      <c r="E646" s="184" t="str">
        <f t="shared" si="36"/>
        <v/>
      </c>
      <c r="F646" s="184" t="str">
        <f t="shared" si="37"/>
        <v/>
      </c>
      <c r="G646" s="184" t="str">
        <f t="shared" si="38"/>
        <v/>
      </c>
      <c r="H646" s="184" t="str">
        <f t="shared" si="39"/>
        <v/>
      </c>
      <c r="R646">
        <v>0</v>
      </c>
      <c r="S646" t="s">
        <v>201</v>
      </c>
      <c r="T646" s="221">
        <v>45566.313194444447</v>
      </c>
    </row>
    <row r="647" spans="1:20" x14ac:dyDescent="0.35">
      <c r="A647" t="s">
        <v>202</v>
      </c>
      <c r="B647" t="s">
        <v>203</v>
      </c>
      <c r="C647" t="s">
        <v>97</v>
      </c>
      <c r="D647" s="29">
        <v>45933</v>
      </c>
      <c r="E647" s="184" t="str">
        <f t="shared" si="36"/>
        <v/>
      </c>
      <c r="F647" s="184" t="str">
        <f t="shared" si="37"/>
        <v/>
      </c>
      <c r="G647" s="184" t="str">
        <f t="shared" si="38"/>
        <v/>
      </c>
      <c r="H647" s="184" t="str">
        <f t="shared" si="39"/>
        <v/>
      </c>
      <c r="R647">
        <v>0</v>
      </c>
      <c r="S647" t="s">
        <v>201</v>
      </c>
      <c r="T647" s="221">
        <v>45566.313194444447</v>
      </c>
    </row>
    <row r="648" spans="1:20" x14ac:dyDescent="0.35">
      <c r="A648" t="s">
        <v>202</v>
      </c>
      <c r="B648" t="s">
        <v>203</v>
      </c>
      <c r="C648" t="s">
        <v>97</v>
      </c>
      <c r="D648" s="29">
        <v>45934</v>
      </c>
      <c r="E648" s="184" t="str">
        <f t="shared" ref="E648:E711" si="40">IF(J648="","",IF(L648=0,0,IF(1-(J648/L648)&lt;0,"",1-(J648/L648))))</f>
        <v/>
      </c>
      <c r="F648" s="184" t="str">
        <f t="shared" ref="F648:F711" si="41">IF(K648="","",IF(L648=0,0,IF(1-(K648/L648)&lt;0,"",1-(K648/L648))))</f>
        <v/>
      </c>
      <c r="G648" s="184" t="str">
        <f t="shared" ref="G648:G711" si="42">IF(J648="","",IF(1-(J648/R648)&lt;0,"",1-(J648/R648)))</f>
        <v/>
      </c>
      <c r="H648" s="184" t="str">
        <f t="shared" ref="H648:H711" si="43">IF(K648="","",IF(1-(K648/R648)&lt;0,"",1-(K648/R648)))</f>
        <v/>
      </c>
      <c r="R648">
        <v>0</v>
      </c>
      <c r="S648" t="s">
        <v>201</v>
      </c>
      <c r="T648" s="221">
        <v>45566.313194444447</v>
      </c>
    </row>
    <row r="649" spans="1:20" x14ac:dyDescent="0.35">
      <c r="A649" t="s">
        <v>202</v>
      </c>
      <c r="B649" t="s">
        <v>203</v>
      </c>
      <c r="C649" t="s">
        <v>97</v>
      </c>
      <c r="D649" s="29">
        <v>45935</v>
      </c>
      <c r="E649" s="184" t="str">
        <f t="shared" si="40"/>
        <v/>
      </c>
      <c r="F649" s="184" t="str">
        <f t="shared" si="41"/>
        <v/>
      </c>
      <c r="G649" s="184" t="str">
        <f t="shared" si="42"/>
        <v/>
      </c>
      <c r="H649" s="184" t="str">
        <f t="shared" si="43"/>
        <v/>
      </c>
      <c r="R649">
        <v>0</v>
      </c>
      <c r="S649" t="s">
        <v>201</v>
      </c>
      <c r="T649" s="221">
        <v>45566.313194444447</v>
      </c>
    </row>
    <row r="650" spans="1:20" x14ac:dyDescent="0.35">
      <c r="A650" t="s">
        <v>202</v>
      </c>
      <c r="B650" t="s">
        <v>203</v>
      </c>
      <c r="C650" t="s">
        <v>97</v>
      </c>
      <c r="D650" s="29">
        <v>45936</v>
      </c>
      <c r="E650" s="184" t="str">
        <f t="shared" si="40"/>
        <v/>
      </c>
      <c r="F650" s="184" t="str">
        <f t="shared" si="41"/>
        <v/>
      </c>
      <c r="G650" s="184" t="str">
        <f t="shared" si="42"/>
        <v/>
      </c>
      <c r="H650" s="184" t="str">
        <f t="shared" si="43"/>
        <v/>
      </c>
      <c r="R650">
        <v>0</v>
      </c>
      <c r="S650" t="s">
        <v>201</v>
      </c>
      <c r="T650" s="221">
        <v>45566.313194444447</v>
      </c>
    </row>
    <row r="651" spans="1:20" x14ac:dyDescent="0.35">
      <c r="A651" t="s">
        <v>202</v>
      </c>
      <c r="B651" t="s">
        <v>203</v>
      </c>
      <c r="C651" t="s">
        <v>97</v>
      </c>
      <c r="D651" s="29">
        <v>45937</v>
      </c>
      <c r="E651" s="184" t="str">
        <f t="shared" si="40"/>
        <v/>
      </c>
      <c r="F651" s="184" t="str">
        <f t="shared" si="41"/>
        <v/>
      </c>
      <c r="G651" s="184" t="str">
        <f t="shared" si="42"/>
        <v/>
      </c>
      <c r="H651" s="184" t="str">
        <f t="shared" si="43"/>
        <v/>
      </c>
      <c r="R651">
        <v>0</v>
      </c>
      <c r="S651" t="s">
        <v>201</v>
      </c>
      <c r="T651" s="221">
        <v>45566.313194444447</v>
      </c>
    </row>
    <row r="652" spans="1:20" x14ac:dyDescent="0.35">
      <c r="A652" t="s">
        <v>202</v>
      </c>
      <c r="B652" t="s">
        <v>203</v>
      </c>
      <c r="C652" t="s">
        <v>97</v>
      </c>
      <c r="D652" s="29">
        <v>45938</v>
      </c>
      <c r="E652" s="184" t="str">
        <f t="shared" si="40"/>
        <v/>
      </c>
      <c r="F652" s="184" t="str">
        <f t="shared" si="41"/>
        <v/>
      </c>
      <c r="G652" s="184" t="str">
        <f t="shared" si="42"/>
        <v/>
      </c>
      <c r="H652" s="184" t="str">
        <f t="shared" si="43"/>
        <v/>
      </c>
      <c r="R652">
        <v>0</v>
      </c>
      <c r="S652" t="s">
        <v>201</v>
      </c>
      <c r="T652" s="221">
        <v>45566.313194444447</v>
      </c>
    </row>
    <row r="653" spans="1:20" x14ac:dyDescent="0.35">
      <c r="A653" t="s">
        <v>202</v>
      </c>
      <c r="B653" t="s">
        <v>203</v>
      </c>
      <c r="C653" t="s">
        <v>97</v>
      </c>
      <c r="D653" s="29">
        <v>45939</v>
      </c>
      <c r="E653" s="184" t="str">
        <f t="shared" si="40"/>
        <v/>
      </c>
      <c r="F653" s="184" t="str">
        <f t="shared" si="41"/>
        <v/>
      </c>
      <c r="G653" s="184" t="str">
        <f t="shared" si="42"/>
        <v/>
      </c>
      <c r="H653" s="184" t="str">
        <f t="shared" si="43"/>
        <v/>
      </c>
      <c r="R653">
        <v>0</v>
      </c>
      <c r="S653" t="s">
        <v>201</v>
      </c>
      <c r="T653" s="221">
        <v>45566.313194444447</v>
      </c>
    </row>
    <row r="654" spans="1:20" x14ac:dyDescent="0.35">
      <c r="A654" t="s">
        <v>202</v>
      </c>
      <c r="B654" t="s">
        <v>203</v>
      </c>
      <c r="C654" t="s">
        <v>97</v>
      </c>
      <c r="D654" s="29">
        <v>45940</v>
      </c>
      <c r="E654" s="184" t="str">
        <f t="shared" si="40"/>
        <v/>
      </c>
      <c r="F654" s="184" t="str">
        <f t="shared" si="41"/>
        <v/>
      </c>
      <c r="G654" s="184" t="str">
        <f t="shared" si="42"/>
        <v/>
      </c>
      <c r="H654" s="184" t="str">
        <f t="shared" si="43"/>
        <v/>
      </c>
      <c r="R654">
        <v>0</v>
      </c>
      <c r="S654" t="s">
        <v>201</v>
      </c>
      <c r="T654" s="221">
        <v>45566.313194444447</v>
      </c>
    </row>
    <row r="655" spans="1:20" x14ac:dyDescent="0.35">
      <c r="A655" t="s">
        <v>202</v>
      </c>
      <c r="B655" t="s">
        <v>203</v>
      </c>
      <c r="C655" t="s">
        <v>97</v>
      </c>
      <c r="D655" s="29">
        <v>45941</v>
      </c>
      <c r="E655" s="184" t="str">
        <f t="shared" si="40"/>
        <v/>
      </c>
      <c r="F655" s="184" t="str">
        <f t="shared" si="41"/>
        <v/>
      </c>
      <c r="G655" s="184" t="str">
        <f t="shared" si="42"/>
        <v/>
      </c>
      <c r="H655" s="184" t="str">
        <f t="shared" si="43"/>
        <v/>
      </c>
      <c r="R655">
        <v>0</v>
      </c>
      <c r="S655" t="s">
        <v>201</v>
      </c>
      <c r="T655" s="221">
        <v>45566.313194444447</v>
      </c>
    </row>
    <row r="656" spans="1:20" x14ac:dyDescent="0.35">
      <c r="A656" t="s">
        <v>202</v>
      </c>
      <c r="B656" t="s">
        <v>203</v>
      </c>
      <c r="C656" t="s">
        <v>97</v>
      </c>
      <c r="D656" s="29">
        <v>45942</v>
      </c>
      <c r="E656" s="184" t="str">
        <f t="shared" si="40"/>
        <v/>
      </c>
      <c r="F656" s="184" t="str">
        <f t="shared" si="41"/>
        <v/>
      </c>
      <c r="G656" s="184" t="str">
        <f t="shared" si="42"/>
        <v/>
      </c>
      <c r="H656" s="184" t="str">
        <f t="shared" si="43"/>
        <v/>
      </c>
      <c r="R656">
        <v>0</v>
      </c>
      <c r="S656" t="s">
        <v>201</v>
      </c>
      <c r="T656" s="221">
        <v>45566.313194444447</v>
      </c>
    </row>
    <row r="657" spans="1:20" x14ac:dyDescent="0.35">
      <c r="A657" t="s">
        <v>202</v>
      </c>
      <c r="B657" t="s">
        <v>203</v>
      </c>
      <c r="C657" t="s">
        <v>97</v>
      </c>
      <c r="D657" s="29">
        <v>45943</v>
      </c>
      <c r="E657" s="184" t="str">
        <f t="shared" si="40"/>
        <v/>
      </c>
      <c r="F657" s="184" t="str">
        <f t="shared" si="41"/>
        <v/>
      </c>
      <c r="G657" s="184" t="str">
        <f t="shared" si="42"/>
        <v/>
      </c>
      <c r="H657" s="184" t="str">
        <f t="shared" si="43"/>
        <v/>
      </c>
      <c r="R657">
        <v>0</v>
      </c>
      <c r="S657" t="s">
        <v>201</v>
      </c>
      <c r="T657" s="221">
        <v>45566.313194444447</v>
      </c>
    </row>
    <row r="658" spans="1:20" x14ac:dyDescent="0.35">
      <c r="A658" t="s">
        <v>202</v>
      </c>
      <c r="B658" t="s">
        <v>203</v>
      </c>
      <c r="C658" t="s">
        <v>97</v>
      </c>
      <c r="D658" s="29">
        <v>45944</v>
      </c>
      <c r="E658" s="184" t="str">
        <f t="shared" si="40"/>
        <v/>
      </c>
      <c r="F658" s="184" t="str">
        <f t="shared" si="41"/>
        <v/>
      </c>
      <c r="G658" s="184" t="str">
        <f t="shared" si="42"/>
        <v/>
      </c>
      <c r="H658" s="184" t="str">
        <f t="shared" si="43"/>
        <v/>
      </c>
      <c r="R658">
        <v>0</v>
      </c>
      <c r="S658" t="s">
        <v>201</v>
      </c>
      <c r="T658" s="221">
        <v>45566.313194444447</v>
      </c>
    </row>
    <row r="659" spans="1:20" x14ac:dyDescent="0.35">
      <c r="A659" t="s">
        <v>202</v>
      </c>
      <c r="B659" t="s">
        <v>203</v>
      </c>
      <c r="C659" t="s">
        <v>97</v>
      </c>
      <c r="D659" s="29">
        <v>45945</v>
      </c>
      <c r="E659" s="184" t="str">
        <f t="shared" si="40"/>
        <v/>
      </c>
      <c r="F659" s="184" t="str">
        <f t="shared" si="41"/>
        <v/>
      </c>
      <c r="G659" s="184" t="str">
        <f t="shared" si="42"/>
        <v/>
      </c>
      <c r="H659" s="184" t="str">
        <f t="shared" si="43"/>
        <v/>
      </c>
      <c r="R659">
        <v>0</v>
      </c>
      <c r="S659" t="s">
        <v>201</v>
      </c>
      <c r="T659" s="221">
        <v>45566.313194444447</v>
      </c>
    </row>
    <row r="660" spans="1:20" x14ac:dyDescent="0.35">
      <c r="A660" t="s">
        <v>202</v>
      </c>
      <c r="B660" t="s">
        <v>203</v>
      </c>
      <c r="C660" t="s">
        <v>97</v>
      </c>
      <c r="D660" s="29">
        <v>45946</v>
      </c>
      <c r="E660" s="184" t="str">
        <f t="shared" si="40"/>
        <v/>
      </c>
      <c r="F660" s="184" t="str">
        <f t="shared" si="41"/>
        <v/>
      </c>
      <c r="G660" s="184" t="str">
        <f t="shared" si="42"/>
        <v/>
      </c>
      <c r="H660" s="184" t="str">
        <f t="shared" si="43"/>
        <v/>
      </c>
      <c r="R660">
        <v>0</v>
      </c>
      <c r="S660" t="s">
        <v>201</v>
      </c>
      <c r="T660" s="221">
        <v>45566.313194444447</v>
      </c>
    </row>
    <row r="661" spans="1:20" x14ac:dyDescent="0.35">
      <c r="A661" t="s">
        <v>202</v>
      </c>
      <c r="B661" t="s">
        <v>203</v>
      </c>
      <c r="C661" t="s">
        <v>97</v>
      </c>
      <c r="D661" s="29">
        <v>45947</v>
      </c>
      <c r="E661" s="184" t="str">
        <f t="shared" si="40"/>
        <v/>
      </c>
      <c r="F661" s="184" t="str">
        <f t="shared" si="41"/>
        <v/>
      </c>
      <c r="G661" s="184" t="str">
        <f t="shared" si="42"/>
        <v/>
      </c>
      <c r="H661" s="184" t="str">
        <f t="shared" si="43"/>
        <v/>
      </c>
      <c r="R661">
        <v>0</v>
      </c>
      <c r="S661" t="s">
        <v>201</v>
      </c>
      <c r="T661" s="221">
        <v>45566.313194444447</v>
      </c>
    </row>
    <row r="662" spans="1:20" x14ac:dyDescent="0.35">
      <c r="A662" t="s">
        <v>202</v>
      </c>
      <c r="B662" t="s">
        <v>203</v>
      </c>
      <c r="C662" t="s">
        <v>97</v>
      </c>
      <c r="D662" s="29">
        <v>45948</v>
      </c>
      <c r="E662" s="184" t="str">
        <f t="shared" si="40"/>
        <v/>
      </c>
      <c r="F662" s="184" t="str">
        <f t="shared" si="41"/>
        <v/>
      </c>
      <c r="G662" s="184" t="str">
        <f t="shared" si="42"/>
        <v/>
      </c>
      <c r="H662" s="184" t="str">
        <f t="shared" si="43"/>
        <v/>
      </c>
      <c r="R662">
        <v>0</v>
      </c>
      <c r="S662" t="s">
        <v>201</v>
      </c>
      <c r="T662" s="221">
        <v>45566.313194444447</v>
      </c>
    </row>
    <row r="663" spans="1:20" x14ac:dyDescent="0.35">
      <c r="A663" t="s">
        <v>202</v>
      </c>
      <c r="B663" t="s">
        <v>203</v>
      </c>
      <c r="C663" t="s">
        <v>97</v>
      </c>
      <c r="D663" s="29">
        <v>45949</v>
      </c>
      <c r="E663" s="184" t="str">
        <f t="shared" si="40"/>
        <v/>
      </c>
      <c r="F663" s="184" t="str">
        <f t="shared" si="41"/>
        <v/>
      </c>
      <c r="G663" s="184" t="str">
        <f t="shared" si="42"/>
        <v/>
      </c>
      <c r="H663" s="184" t="str">
        <f t="shared" si="43"/>
        <v/>
      </c>
      <c r="R663">
        <v>0</v>
      </c>
      <c r="S663" t="s">
        <v>201</v>
      </c>
      <c r="T663" s="221">
        <v>45566.313194444447</v>
      </c>
    </row>
    <row r="664" spans="1:20" x14ac:dyDescent="0.35">
      <c r="A664" t="s">
        <v>202</v>
      </c>
      <c r="B664" t="s">
        <v>203</v>
      </c>
      <c r="C664" t="s">
        <v>97</v>
      </c>
      <c r="D664" s="29">
        <v>45950</v>
      </c>
      <c r="E664" s="184" t="str">
        <f t="shared" si="40"/>
        <v/>
      </c>
      <c r="F664" s="184" t="str">
        <f t="shared" si="41"/>
        <v/>
      </c>
      <c r="G664" s="184" t="str">
        <f t="shared" si="42"/>
        <v/>
      </c>
      <c r="H664" s="184" t="str">
        <f t="shared" si="43"/>
        <v/>
      </c>
      <c r="R664">
        <v>0</v>
      </c>
      <c r="S664" t="s">
        <v>201</v>
      </c>
      <c r="T664" s="221">
        <v>45566.313194444447</v>
      </c>
    </row>
    <row r="665" spans="1:20" x14ac:dyDescent="0.35">
      <c r="A665" t="s">
        <v>202</v>
      </c>
      <c r="B665" t="s">
        <v>203</v>
      </c>
      <c r="C665" t="s">
        <v>97</v>
      </c>
      <c r="D665" s="29">
        <v>45951</v>
      </c>
      <c r="E665" s="184" t="str">
        <f t="shared" si="40"/>
        <v/>
      </c>
      <c r="F665" s="184" t="str">
        <f t="shared" si="41"/>
        <v/>
      </c>
      <c r="G665" s="184" t="str">
        <f t="shared" si="42"/>
        <v/>
      </c>
      <c r="H665" s="184" t="str">
        <f t="shared" si="43"/>
        <v/>
      </c>
      <c r="R665">
        <v>0</v>
      </c>
      <c r="S665" t="s">
        <v>201</v>
      </c>
      <c r="T665" s="221">
        <v>45566.313194444447</v>
      </c>
    </row>
    <row r="666" spans="1:20" x14ac:dyDescent="0.35">
      <c r="A666" t="s">
        <v>202</v>
      </c>
      <c r="B666" t="s">
        <v>203</v>
      </c>
      <c r="C666" t="s">
        <v>97</v>
      </c>
      <c r="D666" s="29">
        <v>45952</v>
      </c>
      <c r="E666" s="184" t="str">
        <f t="shared" si="40"/>
        <v/>
      </c>
      <c r="F666" s="184" t="str">
        <f t="shared" si="41"/>
        <v/>
      </c>
      <c r="G666" s="184" t="str">
        <f t="shared" si="42"/>
        <v/>
      </c>
      <c r="H666" s="184" t="str">
        <f t="shared" si="43"/>
        <v/>
      </c>
      <c r="R666">
        <v>0</v>
      </c>
      <c r="S666" t="s">
        <v>201</v>
      </c>
      <c r="T666" s="221">
        <v>45566.313194444447</v>
      </c>
    </row>
    <row r="667" spans="1:20" x14ac:dyDescent="0.35">
      <c r="A667" t="s">
        <v>202</v>
      </c>
      <c r="B667" t="s">
        <v>203</v>
      </c>
      <c r="C667" t="s">
        <v>97</v>
      </c>
      <c r="D667" s="29">
        <v>45953</v>
      </c>
      <c r="E667" s="184" t="str">
        <f t="shared" si="40"/>
        <v/>
      </c>
      <c r="F667" s="184" t="str">
        <f t="shared" si="41"/>
        <v/>
      </c>
      <c r="G667" s="184" t="str">
        <f t="shared" si="42"/>
        <v/>
      </c>
      <c r="H667" s="184" t="str">
        <f t="shared" si="43"/>
        <v/>
      </c>
      <c r="R667">
        <v>0</v>
      </c>
      <c r="S667" t="s">
        <v>201</v>
      </c>
      <c r="T667" s="221">
        <v>45566.313194444447</v>
      </c>
    </row>
    <row r="668" spans="1:20" x14ac:dyDescent="0.35">
      <c r="A668" t="s">
        <v>202</v>
      </c>
      <c r="B668" t="s">
        <v>203</v>
      </c>
      <c r="C668" t="s">
        <v>97</v>
      </c>
      <c r="D668" s="29">
        <v>45954</v>
      </c>
      <c r="E668" s="184" t="str">
        <f t="shared" si="40"/>
        <v/>
      </c>
      <c r="F668" s="184" t="str">
        <f t="shared" si="41"/>
        <v/>
      </c>
      <c r="G668" s="184" t="str">
        <f t="shared" si="42"/>
        <v/>
      </c>
      <c r="H668" s="184" t="str">
        <f t="shared" si="43"/>
        <v/>
      </c>
      <c r="R668">
        <v>0</v>
      </c>
      <c r="S668" t="s">
        <v>201</v>
      </c>
      <c r="T668" s="221">
        <v>45566.313194444447</v>
      </c>
    </row>
    <row r="669" spans="1:20" x14ac:dyDescent="0.35">
      <c r="A669" t="s">
        <v>202</v>
      </c>
      <c r="B669" t="s">
        <v>203</v>
      </c>
      <c r="C669" t="s">
        <v>97</v>
      </c>
      <c r="D669" s="29">
        <v>45955</v>
      </c>
      <c r="E669" s="184" t="str">
        <f t="shared" si="40"/>
        <v/>
      </c>
      <c r="F669" s="184" t="str">
        <f t="shared" si="41"/>
        <v/>
      </c>
      <c r="G669" s="184" t="str">
        <f t="shared" si="42"/>
        <v/>
      </c>
      <c r="H669" s="184" t="str">
        <f t="shared" si="43"/>
        <v/>
      </c>
      <c r="R669">
        <v>0</v>
      </c>
      <c r="S669" t="s">
        <v>201</v>
      </c>
      <c r="T669" s="221">
        <v>45566.313194444447</v>
      </c>
    </row>
    <row r="670" spans="1:20" x14ac:dyDescent="0.35">
      <c r="A670" t="s">
        <v>202</v>
      </c>
      <c r="B670" t="s">
        <v>203</v>
      </c>
      <c r="C670" t="s">
        <v>97</v>
      </c>
      <c r="D670" s="29">
        <v>45956</v>
      </c>
      <c r="E670" s="184" t="str">
        <f t="shared" si="40"/>
        <v/>
      </c>
      <c r="F670" s="184" t="str">
        <f t="shared" si="41"/>
        <v/>
      </c>
      <c r="G670" s="184" t="str">
        <f t="shared" si="42"/>
        <v/>
      </c>
      <c r="H670" s="184" t="str">
        <f t="shared" si="43"/>
        <v/>
      </c>
      <c r="R670">
        <v>0</v>
      </c>
      <c r="S670" t="s">
        <v>201</v>
      </c>
      <c r="T670" s="221">
        <v>45566.313194444447</v>
      </c>
    </row>
    <row r="671" spans="1:20" x14ac:dyDescent="0.35">
      <c r="A671" t="s">
        <v>202</v>
      </c>
      <c r="B671" t="s">
        <v>203</v>
      </c>
      <c r="C671" t="s">
        <v>97</v>
      </c>
      <c r="D671" s="29">
        <v>45957</v>
      </c>
      <c r="E671" s="184" t="str">
        <f t="shared" si="40"/>
        <v/>
      </c>
      <c r="F671" s="184" t="str">
        <f t="shared" si="41"/>
        <v/>
      </c>
      <c r="G671" s="184" t="str">
        <f t="shared" si="42"/>
        <v/>
      </c>
      <c r="H671" s="184" t="str">
        <f t="shared" si="43"/>
        <v/>
      </c>
      <c r="R671">
        <v>0</v>
      </c>
      <c r="S671" t="s">
        <v>201</v>
      </c>
      <c r="T671" s="221">
        <v>45566.313194444447</v>
      </c>
    </row>
    <row r="672" spans="1:20" x14ac:dyDescent="0.35">
      <c r="A672" t="s">
        <v>202</v>
      </c>
      <c r="B672" t="s">
        <v>203</v>
      </c>
      <c r="C672" t="s">
        <v>97</v>
      </c>
      <c r="D672" s="29">
        <v>45958</v>
      </c>
      <c r="E672" s="184" t="str">
        <f t="shared" si="40"/>
        <v/>
      </c>
      <c r="F672" s="184" t="str">
        <f t="shared" si="41"/>
        <v/>
      </c>
      <c r="G672" s="184" t="str">
        <f t="shared" si="42"/>
        <v/>
      </c>
      <c r="H672" s="184" t="str">
        <f t="shared" si="43"/>
        <v/>
      </c>
      <c r="R672">
        <v>0</v>
      </c>
      <c r="S672" t="s">
        <v>201</v>
      </c>
      <c r="T672" s="221">
        <v>45566.313194444447</v>
      </c>
    </row>
    <row r="673" spans="1:20" x14ac:dyDescent="0.35">
      <c r="A673" t="s">
        <v>202</v>
      </c>
      <c r="B673" t="s">
        <v>203</v>
      </c>
      <c r="C673" t="s">
        <v>97</v>
      </c>
      <c r="D673" s="29">
        <v>45959</v>
      </c>
      <c r="E673" s="184" t="str">
        <f t="shared" si="40"/>
        <v/>
      </c>
      <c r="F673" s="184" t="str">
        <f t="shared" si="41"/>
        <v/>
      </c>
      <c r="G673" s="184" t="str">
        <f t="shared" si="42"/>
        <v/>
      </c>
      <c r="H673" s="184" t="str">
        <f t="shared" si="43"/>
        <v/>
      </c>
      <c r="R673">
        <v>0</v>
      </c>
      <c r="S673" t="s">
        <v>201</v>
      </c>
      <c r="T673" s="221">
        <v>45566.313194444447</v>
      </c>
    </row>
    <row r="674" spans="1:20" x14ac:dyDescent="0.35">
      <c r="A674" t="s">
        <v>202</v>
      </c>
      <c r="B674" t="s">
        <v>203</v>
      </c>
      <c r="C674" t="s">
        <v>97</v>
      </c>
      <c r="D674" s="29">
        <v>45960</v>
      </c>
      <c r="E674" s="184" t="str">
        <f t="shared" si="40"/>
        <v/>
      </c>
      <c r="F674" s="184" t="str">
        <f t="shared" si="41"/>
        <v/>
      </c>
      <c r="G674" s="184" t="str">
        <f t="shared" si="42"/>
        <v/>
      </c>
      <c r="H674" s="184" t="str">
        <f t="shared" si="43"/>
        <v/>
      </c>
      <c r="R674">
        <v>0</v>
      </c>
      <c r="S674" t="s">
        <v>201</v>
      </c>
      <c r="T674" s="221">
        <v>45566.313194444447</v>
      </c>
    </row>
    <row r="675" spans="1:20" x14ac:dyDescent="0.35">
      <c r="A675" t="s">
        <v>202</v>
      </c>
      <c r="B675" t="s">
        <v>203</v>
      </c>
      <c r="C675" t="s">
        <v>97</v>
      </c>
      <c r="D675" s="29">
        <v>45961</v>
      </c>
      <c r="E675" s="184" t="str">
        <f t="shared" si="40"/>
        <v/>
      </c>
      <c r="F675" s="184" t="str">
        <f t="shared" si="41"/>
        <v/>
      </c>
      <c r="G675" s="184" t="str">
        <f t="shared" si="42"/>
        <v/>
      </c>
      <c r="H675" s="184" t="str">
        <f t="shared" si="43"/>
        <v/>
      </c>
      <c r="R675">
        <v>0</v>
      </c>
      <c r="S675" t="s">
        <v>201</v>
      </c>
      <c r="T675" s="221">
        <v>45566.313194444447</v>
      </c>
    </row>
    <row r="676" spans="1:20" x14ac:dyDescent="0.35">
      <c r="A676" t="s">
        <v>202</v>
      </c>
      <c r="B676" t="s">
        <v>203</v>
      </c>
      <c r="C676" t="s">
        <v>97</v>
      </c>
      <c r="D676" s="29">
        <v>45962</v>
      </c>
      <c r="E676" s="184" t="str">
        <f t="shared" si="40"/>
        <v/>
      </c>
      <c r="F676" s="184" t="str">
        <f t="shared" si="41"/>
        <v/>
      </c>
      <c r="G676" s="184" t="str">
        <f t="shared" si="42"/>
        <v/>
      </c>
      <c r="H676" s="184" t="str">
        <f t="shared" si="43"/>
        <v/>
      </c>
      <c r="R676">
        <v>0</v>
      </c>
      <c r="S676" t="s">
        <v>201</v>
      </c>
      <c r="T676" s="221">
        <v>45566.313194444447</v>
      </c>
    </row>
    <row r="677" spans="1:20" x14ac:dyDescent="0.35">
      <c r="A677" t="s">
        <v>202</v>
      </c>
      <c r="B677" t="s">
        <v>203</v>
      </c>
      <c r="C677" t="s">
        <v>97</v>
      </c>
      <c r="D677" s="29">
        <v>45963</v>
      </c>
      <c r="E677" s="184" t="str">
        <f t="shared" si="40"/>
        <v/>
      </c>
      <c r="F677" s="184" t="str">
        <f t="shared" si="41"/>
        <v/>
      </c>
      <c r="G677" s="184" t="str">
        <f t="shared" si="42"/>
        <v/>
      </c>
      <c r="H677" s="184" t="str">
        <f t="shared" si="43"/>
        <v/>
      </c>
      <c r="R677">
        <v>0</v>
      </c>
      <c r="S677" t="s">
        <v>201</v>
      </c>
      <c r="T677" s="221">
        <v>45566.313194444447</v>
      </c>
    </row>
    <row r="678" spans="1:20" x14ac:dyDescent="0.35">
      <c r="A678" t="s">
        <v>202</v>
      </c>
      <c r="B678" t="s">
        <v>203</v>
      </c>
      <c r="C678" t="s">
        <v>97</v>
      </c>
      <c r="D678" s="29">
        <v>45964</v>
      </c>
      <c r="E678" s="184" t="str">
        <f t="shared" si="40"/>
        <v/>
      </c>
      <c r="F678" s="184" t="str">
        <f t="shared" si="41"/>
        <v/>
      </c>
      <c r="G678" s="184" t="str">
        <f t="shared" si="42"/>
        <v/>
      </c>
      <c r="H678" s="184" t="str">
        <f t="shared" si="43"/>
        <v/>
      </c>
      <c r="R678">
        <v>0</v>
      </c>
      <c r="S678" t="s">
        <v>201</v>
      </c>
      <c r="T678" s="221">
        <v>45566.313194444447</v>
      </c>
    </row>
    <row r="679" spans="1:20" x14ac:dyDescent="0.35">
      <c r="A679" t="s">
        <v>202</v>
      </c>
      <c r="B679" t="s">
        <v>203</v>
      </c>
      <c r="C679" t="s">
        <v>97</v>
      </c>
      <c r="D679" s="29">
        <v>45965</v>
      </c>
      <c r="E679" s="184" t="str">
        <f t="shared" si="40"/>
        <v/>
      </c>
      <c r="F679" s="184" t="str">
        <f t="shared" si="41"/>
        <v/>
      </c>
      <c r="G679" s="184" t="str">
        <f t="shared" si="42"/>
        <v/>
      </c>
      <c r="H679" s="184" t="str">
        <f t="shared" si="43"/>
        <v/>
      </c>
      <c r="R679">
        <v>0</v>
      </c>
      <c r="S679" t="s">
        <v>201</v>
      </c>
      <c r="T679" s="221">
        <v>45566.313194444447</v>
      </c>
    </row>
    <row r="680" spans="1:20" x14ac:dyDescent="0.35">
      <c r="A680" t="s">
        <v>202</v>
      </c>
      <c r="B680" t="s">
        <v>203</v>
      </c>
      <c r="C680" t="s">
        <v>97</v>
      </c>
      <c r="D680" s="29">
        <v>45966</v>
      </c>
      <c r="E680" s="184" t="str">
        <f t="shared" si="40"/>
        <v/>
      </c>
      <c r="F680" s="184" t="str">
        <f t="shared" si="41"/>
        <v/>
      </c>
      <c r="G680" s="184" t="str">
        <f t="shared" si="42"/>
        <v/>
      </c>
      <c r="H680" s="184" t="str">
        <f t="shared" si="43"/>
        <v/>
      </c>
      <c r="R680">
        <v>0</v>
      </c>
      <c r="S680" t="s">
        <v>201</v>
      </c>
      <c r="T680" s="221">
        <v>45566.313194444447</v>
      </c>
    </row>
    <row r="681" spans="1:20" x14ac:dyDescent="0.35">
      <c r="A681" t="s">
        <v>202</v>
      </c>
      <c r="B681" t="s">
        <v>203</v>
      </c>
      <c r="C681" t="s">
        <v>97</v>
      </c>
      <c r="D681" s="29">
        <v>45967</v>
      </c>
      <c r="E681" s="184" t="str">
        <f t="shared" si="40"/>
        <v/>
      </c>
      <c r="F681" s="184" t="str">
        <f t="shared" si="41"/>
        <v/>
      </c>
      <c r="G681" s="184" t="str">
        <f t="shared" si="42"/>
        <v/>
      </c>
      <c r="H681" s="184" t="str">
        <f t="shared" si="43"/>
        <v/>
      </c>
      <c r="R681">
        <v>0</v>
      </c>
      <c r="S681" t="s">
        <v>201</v>
      </c>
      <c r="T681" s="221">
        <v>45566.313194444447</v>
      </c>
    </row>
    <row r="682" spans="1:20" x14ac:dyDescent="0.35">
      <c r="A682" t="s">
        <v>202</v>
      </c>
      <c r="B682" t="s">
        <v>203</v>
      </c>
      <c r="C682" t="s">
        <v>97</v>
      </c>
      <c r="D682" s="29">
        <v>45968</v>
      </c>
      <c r="E682" s="184" t="str">
        <f t="shared" si="40"/>
        <v/>
      </c>
      <c r="F682" s="184" t="str">
        <f t="shared" si="41"/>
        <v/>
      </c>
      <c r="G682" s="184" t="str">
        <f t="shared" si="42"/>
        <v/>
      </c>
      <c r="H682" s="184" t="str">
        <f t="shared" si="43"/>
        <v/>
      </c>
      <c r="R682">
        <v>0</v>
      </c>
      <c r="S682" t="s">
        <v>201</v>
      </c>
      <c r="T682" s="221">
        <v>45566.313194444447</v>
      </c>
    </row>
    <row r="683" spans="1:20" x14ac:dyDescent="0.35">
      <c r="A683" t="s">
        <v>202</v>
      </c>
      <c r="B683" t="s">
        <v>203</v>
      </c>
      <c r="C683" t="s">
        <v>97</v>
      </c>
      <c r="D683" s="29">
        <v>45969</v>
      </c>
      <c r="E683" s="184" t="str">
        <f t="shared" si="40"/>
        <v/>
      </c>
      <c r="F683" s="184" t="str">
        <f t="shared" si="41"/>
        <v/>
      </c>
      <c r="G683" s="184" t="str">
        <f t="shared" si="42"/>
        <v/>
      </c>
      <c r="H683" s="184" t="str">
        <f t="shared" si="43"/>
        <v/>
      </c>
      <c r="R683">
        <v>0</v>
      </c>
      <c r="S683" t="s">
        <v>201</v>
      </c>
      <c r="T683" s="221">
        <v>45566.313194444447</v>
      </c>
    </row>
    <row r="684" spans="1:20" x14ac:dyDescent="0.35">
      <c r="A684" t="s">
        <v>202</v>
      </c>
      <c r="B684" t="s">
        <v>203</v>
      </c>
      <c r="C684" t="s">
        <v>97</v>
      </c>
      <c r="D684" s="29">
        <v>45970</v>
      </c>
      <c r="E684" s="184" t="str">
        <f t="shared" si="40"/>
        <v/>
      </c>
      <c r="F684" s="184" t="str">
        <f t="shared" si="41"/>
        <v/>
      </c>
      <c r="G684" s="184" t="str">
        <f t="shared" si="42"/>
        <v/>
      </c>
      <c r="H684" s="184" t="str">
        <f t="shared" si="43"/>
        <v/>
      </c>
      <c r="R684">
        <v>0</v>
      </c>
      <c r="S684" t="s">
        <v>201</v>
      </c>
      <c r="T684" s="221">
        <v>45566.313194444447</v>
      </c>
    </row>
    <row r="685" spans="1:20" x14ac:dyDescent="0.35">
      <c r="A685" t="s">
        <v>202</v>
      </c>
      <c r="B685" t="s">
        <v>203</v>
      </c>
      <c r="C685" t="s">
        <v>97</v>
      </c>
      <c r="D685" s="29">
        <v>45971</v>
      </c>
      <c r="E685" s="184" t="str">
        <f t="shared" si="40"/>
        <v/>
      </c>
      <c r="F685" s="184" t="str">
        <f t="shared" si="41"/>
        <v/>
      </c>
      <c r="G685" s="184" t="str">
        <f t="shared" si="42"/>
        <v/>
      </c>
      <c r="H685" s="184" t="str">
        <f t="shared" si="43"/>
        <v/>
      </c>
      <c r="R685">
        <v>0</v>
      </c>
      <c r="S685" t="s">
        <v>201</v>
      </c>
      <c r="T685" s="221">
        <v>45566.313194444447</v>
      </c>
    </row>
    <row r="686" spans="1:20" x14ac:dyDescent="0.35">
      <c r="A686" t="s">
        <v>202</v>
      </c>
      <c r="B686" t="s">
        <v>203</v>
      </c>
      <c r="C686" t="s">
        <v>97</v>
      </c>
      <c r="D686" s="29">
        <v>45972</v>
      </c>
      <c r="E686" s="184" t="str">
        <f t="shared" si="40"/>
        <v/>
      </c>
      <c r="F686" s="184" t="str">
        <f t="shared" si="41"/>
        <v/>
      </c>
      <c r="G686" s="184" t="str">
        <f t="shared" si="42"/>
        <v/>
      </c>
      <c r="H686" s="184" t="str">
        <f t="shared" si="43"/>
        <v/>
      </c>
      <c r="R686">
        <v>0</v>
      </c>
      <c r="S686" t="s">
        <v>201</v>
      </c>
      <c r="T686" s="221">
        <v>45566.313194444447</v>
      </c>
    </row>
    <row r="687" spans="1:20" x14ac:dyDescent="0.35">
      <c r="A687" t="s">
        <v>202</v>
      </c>
      <c r="B687" t="s">
        <v>203</v>
      </c>
      <c r="C687" t="s">
        <v>97</v>
      </c>
      <c r="D687" s="29">
        <v>45973</v>
      </c>
      <c r="E687" s="184" t="str">
        <f t="shared" si="40"/>
        <v/>
      </c>
      <c r="F687" s="184" t="str">
        <f t="shared" si="41"/>
        <v/>
      </c>
      <c r="G687" s="184" t="str">
        <f t="shared" si="42"/>
        <v/>
      </c>
      <c r="H687" s="184" t="str">
        <f t="shared" si="43"/>
        <v/>
      </c>
      <c r="R687">
        <v>0</v>
      </c>
      <c r="S687" t="s">
        <v>201</v>
      </c>
      <c r="T687" s="221">
        <v>45566.313194444447</v>
      </c>
    </row>
    <row r="688" spans="1:20" x14ac:dyDescent="0.35">
      <c r="A688" t="s">
        <v>202</v>
      </c>
      <c r="B688" t="s">
        <v>203</v>
      </c>
      <c r="C688" t="s">
        <v>97</v>
      </c>
      <c r="D688" s="29">
        <v>45974</v>
      </c>
      <c r="E688" s="184" t="str">
        <f t="shared" si="40"/>
        <v/>
      </c>
      <c r="F688" s="184" t="str">
        <f t="shared" si="41"/>
        <v/>
      </c>
      <c r="G688" s="184" t="str">
        <f t="shared" si="42"/>
        <v/>
      </c>
      <c r="H688" s="184" t="str">
        <f t="shared" si="43"/>
        <v/>
      </c>
      <c r="R688">
        <v>0</v>
      </c>
      <c r="S688" t="s">
        <v>201</v>
      </c>
      <c r="T688" s="221">
        <v>45566.313194444447</v>
      </c>
    </row>
    <row r="689" spans="1:20" x14ac:dyDescent="0.35">
      <c r="A689" t="s">
        <v>202</v>
      </c>
      <c r="B689" t="s">
        <v>203</v>
      </c>
      <c r="C689" t="s">
        <v>97</v>
      </c>
      <c r="D689" s="29">
        <v>45975</v>
      </c>
      <c r="E689" s="184" t="str">
        <f t="shared" si="40"/>
        <v/>
      </c>
      <c r="F689" s="184" t="str">
        <f t="shared" si="41"/>
        <v/>
      </c>
      <c r="G689" s="184" t="str">
        <f t="shared" si="42"/>
        <v/>
      </c>
      <c r="H689" s="184" t="str">
        <f t="shared" si="43"/>
        <v/>
      </c>
      <c r="R689">
        <v>0</v>
      </c>
      <c r="S689" t="s">
        <v>201</v>
      </c>
      <c r="T689" s="221">
        <v>45566.313194444447</v>
      </c>
    </row>
    <row r="690" spans="1:20" x14ac:dyDescent="0.35">
      <c r="A690" t="s">
        <v>202</v>
      </c>
      <c r="B690" t="s">
        <v>203</v>
      </c>
      <c r="C690" t="s">
        <v>97</v>
      </c>
      <c r="D690" s="29">
        <v>45976</v>
      </c>
      <c r="E690" s="184" t="str">
        <f t="shared" si="40"/>
        <v/>
      </c>
      <c r="F690" s="184" t="str">
        <f t="shared" si="41"/>
        <v/>
      </c>
      <c r="G690" s="184" t="str">
        <f t="shared" si="42"/>
        <v/>
      </c>
      <c r="H690" s="184" t="str">
        <f t="shared" si="43"/>
        <v/>
      </c>
      <c r="R690">
        <v>0</v>
      </c>
      <c r="S690" t="s">
        <v>201</v>
      </c>
      <c r="T690" s="221">
        <v>45566.313194444447</v>
      </c>
    </row>
    <row r="691" spans="1:20" x14ac:dyDescent="0.35">
      <c r="A691" t="s">
        <v>202</v>
      </c>
      <c r="B691" t="s">
        <v>203</v>
      </c>
      <c r="C691" t="s">
        <v>97</v>
      </c>
      <c r="D691" s="29">
        <v>45977</v>
      </c>
      <c r="E691" s="184" t="str">
        <f t="shared" si="40"/>
        <v/>
      </c>
      <c r="F691" s="184" t="str">
        <f t="shared" si="41"/>
        <v/>
      </c>
      <c r="G691" s="184" t="str">
        <f t="shared" si="42"/>
        <v/>
      </c>
      <c r="H691" s="184" t="str">
        <f t="shared" si="43"/>
        <v/>
      </c>
      <c r="R691">
        <v>0</v>
      </c>
      <c r="S691" t="s">
        <v>201</v>
      </c>
      <c r="T691" s="221">
        <v>45566.313194444447</v>
      </c>
    </row>
    <row r="692" spans="1:20" x14ac:dyDescent="0.35">
      <c r="A692" t="s">
        <v>202</v>
      </c>
      <c r="B692" t="s">
        <v>203</v>
      </c>
      <c r="C692" t="s">
        <v>97</v>
      </c>
      <c r="D692" s="29">
        <v>45978</v>
      </c>
      <c r="E692" s="184" t="str">
        <f t="shared" si="40"/>
        <v/>
      </c>
      <c r="F692" s="184" t="str">
        <f t="shared" si="41"/>
        <v/>
      </c>
      <c r="G692" s="184" t="str">
        <f t="shared" si="42"/>
        <v/>
      </c>
      <c r="H692" s="184" t="str">
        <f t="shared" si="43"/>
        <v/>
      </c>
      <c r="R692">
        <v>0</v>
      </c>
      <c r="S692" t="s">
        <v>201</v>
      </c>
      <c r="T692" s="221">
        <v>45566.313194444447</v>
      </c>
    </row>
    <row r="693" spans="1:20" x14ac:dyDescent="0.35">
      <c r="A693" t="s">
        <v>202</v>
      </c>
      <c r="B693" t="s">
        <v>203</v>
      </c>
      <c r="C693" t="s">
        <v>97</v>
      </c>
      <c r="D693" s="29">
        <v>45979</v>
      </c>
      <c r="E693" s="184" t="str">
        <f t="shared" si="40"/>
        <v/>
      </c>
      <c r="F693" s="184" t="str">
        <f t="shared" si="41"/>
        <v/>
      </c>
      <c r="G693" s="184" t="str">
        <f t="shared" si="42"/>
        <v/>
      </c>
      <c r="H693" s="184" t="str">
        <f t="shared" si="43"/>
        <v/>
      </c>
      <c r="R693">
        <v>0</v>
      </c>
      <c r="S693" t="s">
        <v>201</v>
      </c>
      <c r="T693" s="221">
        <v>45566.313194444447</v>
      </c>
    </row>
    <row r="694" spans="1:20" x14ac:dyDescent="0.35">
      <c r="A694" t="s">
        <v>202</v>
      </c>
      <c r="B694" t="s">
        <v>203</v>
      </c>
      <c r="C694" t="s">
        <v>97</v>
      </c>
      <c r="D694" s="29">
        <v>45980</v>
      </c>
      <c r="E694" s="184" t="str">
        <f t="shared" si="40"/>
        <v/>
      </c>
      <c r="F694" s="184" t="str">
        <f t="shared" si="41"/>
        <v/>
      </c>
      <c r="G694" s="184" t="str">
        <f t="shared" si="42"/>
        <v/>
      </c>
      <c r="H694" s="184" t="str">
        <f t="shared" si="43"/>
        <v/>
      </c>
      <c r="R694">
        <v>0</v>
      </c>
      <c r="S694" t="s">
        <v>201</v>
      </c>
      <c r="T694" s="221">
        <v>45566.313194444447</v>
      </c>
    </row>
    <row r="695" spans="1:20" x14ac:dyDescent="0.35">
      <c r="A695" t="s">
        <v>202</v>
      </c>
      <c r="B695" t="s">
        <v>203</v>
      </c>
      <c r="C695" t="s">
        <v>97</v>
      </c>
      <c r="D695" s="29">
        <v>45981</v>
      </c>
      <c r="E695" s="184" t="str">
        <f t="shared" si="40"/>
        <v/>
      </c>
      <c r="F695" s="184" t="str">
        <f t="shared" si="41"/>
        <v/>
      </c>
      <c r="G695" s="184" t="str">
        <f t="shared" si="42"/>
        <v/>
      </c>
      <c r="H695" s="184" t="str">
        <f t="shared" si="43"/>
        <v/>
      </c>
      <c r="R695">
        <v>0</v>
      </c>
      <c r="S695" t="s">
        <v>201</v>
      </c>
      <c r="T695" s="221">
        <v>45566.313194444447</v>
      </c>
    </row>
    <row r="696" spans="1:20" x14ac:dyDescent="0.35">
      <c r="A696" t="s">
        <v>202</v>
      </c>
      <c r="B696" t="s">
        <v>203</v>
      </c>
      <c r="C696" t="s">
        <v>97</v>
      </c>
      <c r="D696" s="29">
        <v>45982</v>
      </c>
      <c r="E696" s="184" t="str">
        <f t="shared" si="40"/>
        <v/>
      </c>
      <c r="F696" s="184" t="str">
        <f t="shared" si="41"/>
        <v/>
      </c>
      <c r="G696" s="184" t="str">
        <f t="shared" si="42"/>
        <v/>
      </c>
      <c r="H696" s="184" t="str">
        <f t="shared" si="43"/>
        <v/>
      </c>
      <c r="R696">
        <v>0</v>
      </c>
      <c r="S696" t="s">
        <v>201</v>
      </c>
      <c r="T696" s="221">
        <v>45566.313194444447</v>
      </c>
    </row>
    <row r="697" spans="1:20" x14ac:dyDescent="0.35">
      <c r="A697" t="s">
        <v>202</v>
      </c>
      <c r="B697" t="s">
        <v>203</v>
      </c>
      <c r="C697" t="s">
        <v>97</v>
      </c>
      <c r="D697" s="29">
        <v>45983</v>
      </c>
      <c r="E697" s="184" t="str">
        <f t="shared" si="40"/>
        <v/>
      </c>
      <c r="F697" s="184" t="str">
        <f t="shared" si="41"/>
        <v/>
      </c>
      <c r="G697" s="184" t="str">
        <f t="shared" si="42"/>
        <v/>
      </c>
      <c r="H697" s="184" t="str">
        <f t="shared" si="43"/>
        <v/>
      </c>
      <c r="R697">
        <v>0</v>
      </c>
      <c r="S697" t="s">
        <v>201</v>
      </c>
      <c r="T697" s="221">
        <v>45566.313194444447</v>
      </c>
    </row>
    <row r="698" spans="1:20" x14ac:dyDescent="0.35">
      <c r="A698" t="s">
        <v>202</v>
      </c>
      <c r="B698" t="s">
        <v>203</v>
      </c>
      <c r="C698" t="s">
        <v>97</v>
      </c>
      <c r="D698" s="29">
        <v>45984</v>
      </c>
      <c r="E698" s="184" t="str">
        <f t="shared" si="40"/>
        <v/>
      </c>
      <c r="F698" s="184" t="str">
        <f t="shared" si="41"/>
        <v/>
      </c>
      <c r="G698" s="184" t="str">
        <f t="shared" si="42"/>
        <v/>
      </c>
      <c r="H698" s="184" t="str">
        <f t="shared" si="43"/>
        <v/>
      </c>
      <c r="R698">
        <v>0</v>
      </c>
      <c r="S698" t="s">
        <v>201</v>
      </c>
      <c r="T698" s="221">
        <v>45566.313194444447</v>
      </c>
    </row>
    <row r="699" spans="1:20" x14ac:dyDescent="0.35">
      <c r="A699" t="s">
        <v>202</v>
      </c>
      <c r="B699" t="s">
        <v>203</v>
      </c>
      <c r="C699" t="s">
        <v>97</v>
      </c>
      <c r="D699" s="29">
        <v>45985</v>
      </c>
      <c r="E699" s="184" t="str">
        <f t="shared" si="40"/>
        <v/>
      </c>
      <c r="F699" s="184" t="str">
        <f t="shared" si="41"/>
        <v/>
      </c>
      <c r="G699" s="184" t="str">
        <f t="shared" si="42"/>
        <v/>
      </c>
      <c r="H699" s="184" t="str">
        <f t="shared" si="43"/>
        <v/>
      </c>
      <c r="R699">
        <v>0</v>
      </c>
      <c r="S699" t="s">
        <v>201</v>
      </c>
      <c r="T699" s="221">
        <v>45566.313194444447</v>
      </c>
    </row>
    <row r="700" spans="1:20" x14ac:dyDescent="0.35">
      <c r="A700" t="s">
        <v>202</v>
      </c>
      <c r="B700" t="s">
        <v>203</v>
      </c>
      <c r="C700" t="s">
        <v>97</v>
      </c>
      <c r="D700" s="29">
        <v>45986</v>
      </c>
      <c r="E700" s="184" t="str">
        <f t="shared" si="40"/>
        <v/>
      </c>
      <c r="F700" s="184" t="str">
        <f t="shared" si="41"/>
        <v/>
      </c>
      <c r="G700" s="184" t="str">
        <f t="shared" si="42"/>
        <v/>
      </c>
      <c r="H700" s="184" t="str">
        <f t="shared" si="43"/>
        <v/>
      </c>
      <c r="R700">
        <v>0</v>
      </c>
      <c r="S700" t="s">
        <v>201</v>
      </c>
      <c r="T700" s="221">
        <v>45566.313194444447</v>
      </c>
    </row>
    <row r="701" spans="1:20" x14ac:dyDescent="0.35">
      <c r="A701" t="s">
        <v>202</v>
      </c>
      <c r="B701" t="s">
        <v>203</v>
      </c>
      <c r="C701" t="s">
        <v>97</v>
      </c>
      <c r="D701" s="29">
        <v>45987</v>
      </c>
      <c r="E701" s="184" t="str">
        <f t="shared" si="40"/>
        <v/>
      </c>
      <c r="F701" s="184" t="str">
        <f t="shared" si="41"/>
        <v/>
      </c>
      <c r="G701" s="184" t="str">
        <f t="shared" si="42"/>
        <v/>
      </c>
      <c r="H701" s="184" t="str">
        <f t="shared" si="43"/>
        <v/>
      </c>
      <c r="R701">
        <v>0</v>
      </c>
      <c r="S701" t="s">
        <v>201</v>
      </c>
      <c r="T701" s="221">
        <v>45566.313194444447</v>
      </c>
    </row>
    <row r="702" spans="1:20" x14ac:dyDescent="0.35">
      <c r="A702" t="s">
        <v>202</v>
      </c>
      <c r="B702" t="s">
        <v>203</v>
      </c>
      <c r="C702" t="s">
        <v>97</v>
      </c>
      <c r="D702" s="29">
        <v>45988</v>
      </c>
      <c r="E702" s="184" t="str">
        <f t="shared" si="40"/>
        <v/>
      </c>
      <c r="F702" s="184" t="str">
        <f t="shared" si="41"/>
        <v/>
      </c>
      <c r="G702" s="184" t="str">
        <f t="shared" si="42"/>
        <v/>
      </c>
      <c r="H702" s="184" t="str">
        <f t="shared" si="43"/>
        <v/>
      </c>
      <c r="R702">
        <v>0</v>
      </c>
      <c r="S702" t="s">
        <v>201</v>
      </c>
      <c r="T702" s="221">
        <v>45566.313194444447</v>
      </c>
    </row>
    <row r="703" spans="1:20" x14ac:dyDescent="0.35">
      <c r="A703" t="s">
        <v>202</v>
      </c>
      <c r="B703" t="s">
        <v>203</v>
      </c>
      <c r="C703" t="s">
        <v>97</v>
      </c>
      <c r="D703" s="29">
        <v>45989</v>
      </c>
      <c r="E703" s="184" t="str">
        <f t="shared" si="40"/>
        <v/>
      </c>
      <c r="F703" s="184" t="str">
        <f t="shared" si="41"/>
        <v/>
      </c>
      <c r="G703" s="184" t="str">
        <f t="shared" si="42"/>
        <v/>
      </c>
      <c r="H703" s="184" t="str">
        <f t="shared" si="43"/>
        <v/>
      </c>
      <c r="R703">
        <v>0</v>
      </c>
      <c r="S703" t="s">
        <v>201</v>
      </c>
      <c r="T703" s="221">
        <v>45566.313194444447</v>
      </c>
    </row>
    <row r="704" spans="1:20" x14ac:dyDescent="0.35">
      <c r="A704" t="s">
        <v>202</v>
      </c>
      <c r="B704" t="s">
        <v>203</v>
      </c>
      <c r="C704" t="s">
        <v>97</v>
      </c>
      <c r="D704" s="29">
        <v>45990</v>
      </c>
      <c r="E704" s="184" t="str">
        <f t="shared" si="40"/>
        <v/>
      </c>
      <c r="F704" s="184" t="str">
        <f t="shared" si="41"/>
        <v/>
      </c>
      <c r="G704" s="184" t="str">
        <f t="shared" si="42"/>
        <v/>
      </c>
      <c r="H704" s="184" t="str">
        <f t="shared" si="43"/>
        <v/>
      </c>
      <c r="R704">
        <v>0</v>
      </c>
      <c r="S704" t="s">
        <v>201</v>
      </c>
      <c r="T704" s="221">
        <v>45566.313194444447</v>
      </c>
    </row>
    <row r="705" spans="1:20" x14ac:dyDescent="0.35">
      <c r="A705" t="s">
        <v>202</v>
      </c>
      <c r="B705" t="s">
        <v>203</v>
      </c>
      <c r="C705" t="s">
        <v>97</v>
      </c>
      <c r="D705" s="29">
        <v>45991</v>
      </c>
      <c r="E705" s="184" t="str">
        <f t="shared" si="40"/>
        <v/>
      </c>
      <c r="F705" s="184" t="str">
        <f t="shared" si="41"/>
        <v/>
      </c>
      <c r="G705" s="184" t="str">
        <f t="shared" si="42"/>
        <v/>
      </c>
      <c r="H705" s="184" t="str">
        <f t="shared" si="43"/>
        <v/>
      </c>
      <c r="R705">
        <v>0</v>
      </c>
      <c r="S705" t="s">
        <v>201</v>
      </c>
      <c r="T705" s="221">
        <v>45566.313194444447</v>
      </c>
    </row>
    <row r="706" spans="1:20" x14ac:dyDescent="0.35">
      <c r="A706" t="s">
        <v>202</v>
      </c>
      <c r="B706" t="s">
        <v>203</v>
      </c>
      <c r="C706" t="s">
        <v>97</v>
      </c>
      <c r="D706" s="29">
        <v>45992</v>
      </c>
      <c r="E706" s="184" t="str">
        <f t="shared" si="40"/>
        <v/>
      </c>
      <c r="F706" s="184" t="str">
        <f t="shared" si="41"/>
        <v/>
      </c>
      <c r="G706" s="184" t="str">
        <f t="shared" si="42"/>
        <v/>
      </c>
      <c r="H706" s="184" t="str">
        <f t="shared" si="43"/>
        <v/>
      </c>
      <c r="R706">
        <v>0</v>
      </c>
      <c r="S706" t="s">
        <v>201</v>
      </c>
      <c r="T706" s="221">
        <v>45566.313194444447</v>
      </c>
    </row>
    <row r="707" spans="1:20" x14ac:dyDescent="0.35">
      <c r="A707" t="s">
        <v>202</v>
      </c>
      <c r="B707" t="s">
        <v>203</v>
      </c>
      <c r="C707" t="s">
        <v>97</v>
      </c>
      <c r="D707" s="29">
        <v>45993</v>
      </c>
      <c r="E707" s="184" t="str">
        <f t="shared" si="40"/>
        <v/>
      </c>
      <c r="F707" s="184" t="str">
        <f t="shared" si="41"/>
        <v/>
      </c>
      <c r="G707" s="184" t="str">
        <f t="shared" si="42"/>
        <v/>
      </c>
      <c r="H707" s="184" t="str">
        <f t="shared" si="43"/>
        <v/>
      </c>
      <c r="R707">
        <v>0</v>
      </c>
      <c r="S707" t="s">
        <v>201</v>
      </c>
      <c r="T707" s="221">
        <v>45566.313194444447</v>
      </c>
    </row>
    <row r="708" spans="1:20" x14ac:dyDescent="0.35">
      <c r="A708" t="s">
        <v>202</v>
      </c>
      <c r="B708" t="s">
        <v>203</v>
      </c>
      <c r="C708" t="s">
        <v>97</v>
      </c>
      <c r="D708" s="29">
        <v>45994</v>
      </c>
      <c r="E708" s="184" t="str">
        <f t="shared" si="40"/>
        <v/>
      </c>
      <c r="F708" s="184" t="str">
        <f t="shared" si="41"/>
        <v/>
      </c>
      <c r="G708" s="184" t="str">
        <f t="shared" si="42"/>
        <v/>
      </c>
      <c r="H708" s="184" t="str">
        <f t="shared" si="43"/>
        <v/>
      </c>
      <c r="R708">
        <v>0</v>
      </c>
      <c r="S708" t="s">
        <v>201</v>
      </c>
      <c r="T708" s="221">
        <v>45566.313194444447</v>
      </c>
    </row>
    <row r="709" spans="1:20" x14ac:dyDescent="0.35">
      <c r="A709" t="s">
        <v>202</v>
      </c>
      <c r="B709" t="s">
        <v>203</v>
      </c>
      <c r="C709" t="s">
        <v>97</v>
      </c>
      <c r="D709" s="29">
        <v>45995</v>
      </c>
      <c r="E709" s="184" t="str">
        <f t="shared" si="40"/>
        <v/>
      </c>
      <c r="F709" s="184" t="str">
        <f t="shared" si="41"/>
        <v/>
      </c>
      <c r="G709" s="184" t="str">
        <f t="shared" si="42"/>
        <v/>
      </c>
      <c r="H709" s="184" t="str">
        <f t="shared" si="43"/>
        <v/>
      </c>
      <c r="R709">
        <v>0</v>
      </c>
      <c r="S709" t="s">
        <v>201</v>
      </c>
      <c r="T709" s="221">
        <v>45566.313194444447</v>
      </c>
    </row>
    <row r="710" spans="1:20" x14ac:dyDescent="0.35">
      <c r="A710" t="s">
        <v>202</v>
      </c>
      <c r="B710" t="s">
        <v>203</v>
      </c>
      <c r="C710" t="s">
        <v>97</v>
      </c>
      <c r="D710" s="29">
        <v>45996</v>
      </c>
      <c r="E710" s="184" t="str">
        <f t="shared" si="40"/>
        <v/>
      </c>
      <c r="F710" s="184" t="str">
        <f t="shared" si="41"/>
        <v/>
      </c>
      <c r="G710" s="184" t="str">
        <f t="shared" si="42"/>
        <v/>
      </c>
      <c r="H710" s="184" t="str">
        <f t="shared" si="43"/>
        <v/>
      </c>
      <c r="R710">
        <v>0</v>
      </c>
      <c r="S710" t="s">
        <v>201</v>
      </c>
      <c r="T710" s="221">
        <v>45566.313194444447</v>
      </c>
    </row>
    <row r="711" spans="1:20" x14ac:dyDescent="0.35">
      <c r="A711" t="s">
        <v>202</v>
      </c>
      <c r="B711" t="s">
        <v>203</v>
      </c>
      <c r="C711" t="s">
        <v>97</v>
      </c>
      <c r="D711" s="29">
        <v>45997</v>
      </c>
      <c r="E711" s="184" t="str">
        <f t="shared" si="40"/>
        <v/>
      </c>
      <c r="F711" s="184" t="str">
        <f t="shared" si="41"/>
        <v/>
      </c>
      <c r="G711" s="184" t="str">
        <f t="shared" si="42"/>
        <v/>
      </c>
      <c r="H711" s="184" t="str">
        <f t="shared" si="43"/>
        <v/>
      </c>
      <c r="R711">
        <v>0</v>
      </c>
      <c r="S711" t="s">
        <v>201</v>
      </c>
      <c r="T711" s="221">
        <v>45566.313194444447</v>
      </c>
    </row>
    <row r="712" spans="1:20" x14ac:dyDescent="0.35">
      <c r="A712" t="s">
        <v>202</v>
      </c>
      <c r="B712" t="s">
        <v>203</v>
      </c>
      <c r="C712" t="s">
        <v>97</v>
      </c>
      <c r="D712" s="29">
        <v>45998</v>
      </c>
      <c r="E712" s="184" t="str">
        <f t="shared" ref="E712:E775" si="44">IF(J712="","",IF(L712=0,0,IF(1-(J712/L712)&lt;0,"",1-(J712/L712))))</f>
        <v/>
      </c>
      <c r="F712" s="184" t="str">
        <f t="shared" ref="F712:F775" si="45">IF(K712="","",IF(L712=0,0,IF(1-(K712/L712)&lt;0,"",1-(K712/L712))))</f>
        <v/>
      </c>
      <c r="G712" s="184" t="str">
        <f t="shared" ref="G712:G775" si="46">IF(J712="","",IF(1-(J712/R712)&lt;0,"",1-(J712/R712)))</f>
        <v/>
      </c>
      <c r="H712" s="184" t="str">
        <f t="shared" ref="H712:H775" si="47">IF(K712="","",IF(1-(K712/R712)&lt;0,"",1-(K712/R712)))</f>
        <v/>
      </c>
      <c r="R712">
        <v>0</v>
      </c>
      <c r="S712" t="s">
        <v>201</v>
      </c>
      <c r="T712" s="221">
        <v>45566.313194444447</v>
      </c>
    </row>
    <row r="713" spans="1:20" x14ac:dyDescent="0.35">
      <c r="A713" t="s">
        <v>202</v>
      </c>
      <c r="B713" t="s">
        <v>203</v>
      </c>
      <c r="C713" t="s">
        <v>97</v>
      </c>
      <c r="D713" s="29">
        <v>45999</v>
      </c>
      <c r="E713" s="184" t="str">
        <f t="shared" si="44"/>
        <v/>
      </c>
      <c r="F713" s="184" t="str">
        <f t="shared" si="45"/>
        <v/>
      </c>
      <c r="G713" s="184" t="str">
        <f t="shared" si="46"/>
        <v/>
      </c>
      <c r="H713" s="184" t="str">
        <f t="shared" si="47"/>
        <v/>
      </c>
      <c r="R713">
        <v>0</v>
      </c>
      <c r="S713" t="s">
        <v>201</v>
      </c>
      <c r="T713" s="221">
        <v>45566.313194444447</v>
      </c>
    </row>
    <row r="714" spans="1:20" x14ac:dyDescent="0.35">
      <c r="A714" t="s">
        <v>202</v>
      </c>
      <c r="B714" t="s">
        <v>203</v>
      </c>
      <c r="C714" t="s">
        <v>97</v>
      </c>
      <c r="D714" s="29">
        <v>46000</v>
      </c>
      <c r="E714" s="184" t="str">
        <f t="shared" si="44"/>
        <v/>
      </c>
      <c r="F714" s="184" t="str">
        <f t="shared" si="45"/>
        <v/>
      </c>
      <c r="G714" s="184" t="str">
        <f t="shared" si="46"/>
        <v/>
      </c>
      <c r="H714" s="184" t="str">
        <f t="shared" si="47"/>
        <v/>
      </c>
      <c r="R714">
        <v>0</v>
      </c>
      <c r="S714" t="s">
        <v>201</v>
      </c>
      <c r="T714" s="221">
        <v>45566.313194444447</v>
      </c>
    </row>
    <row r="715" spans="1:20" x14ac:dyDescent="0.35">
      <c r="A715" t="s">
        <v>202</v>
      </c>
      <c r="B715" t="s">
        <v>203</v>
      </c>
      <c r="C715" t="s">
        <v>97</v>
      </c>
      <c r="D715" s="29">
        <v>46001</v>
      </c>
      <c r="E715" s="184" t="str">
        <f t="shared" si="44"/>
        <v/>
      </c>
      <c r="F715" s="184" t="str">
        <f t="shared" si="45"/>
        <v/>
      </c>
      <c r="G715" s="184" t="str">
        <f t="shared" si="46"/>
        <v/>
      </c>
      <c r="H715" s="184" t="str">
        <f t="shared" si="47"/>
        <v/>
      </c>
      <c r="R715">
        <v>0</v>
      </c>
      <c r="S715" t="s">
        <v>201</v>
      </c>
      <c r="T715" s="221">
        <v>45566.313194444447</v>
      </c>
    </row>
    <row r="716" spans="1:20" x14ac:dyDescent="0.35">
      <c r="A716" t="s">
        <v>202</v>
      </c>
      <c r="B716" t="s">
        <v>203</v>
      </c>
      <c r="C716" t="s">
        <v>97</v>
      </c>
      <c r="D716" s="29">
        <v>46002</v>
      </c>
      <c r="E716" s="184" t="str">
        <f t="shared" si="44"/>
        <v/>
      </c>
      <c r="F716" s="184" t="str">
        <f t="shared" si="45"/>
        <v/>
      </c>
      <c r="G716" s="184" t="str">
        <f t="shared" si="46"/>
        <v/>
      </c>
      <c r="H716" s="184" t="str">
        <f t="shared" si="47"/>
        <v/>
      </c>
      <c r="R716">
        <v>0</v>
      </c>
      <c r="S716" t="s">
        <v>201</v>
      </c>
      <c r="T716" s="221">
        <v>45566.313194444447</v>
      </c>
    </row>
    <row r="717" spans="1:20" x14ac:dyDescent="0.35">
      <c r="A717" t="s">
        <v>202</v>
      </c>
      <c r="B717" t="s">
        <v>203</v>
      </c>
      <c r="C717" t="s">
        <v>97</v>
      </c>
      <c r="D717" s="29">
        <v>46003</v>
      </c>
      <c r="E717" s="184" t="str">
        <f t="shared" si="44"/>
        <v/>
      </c>
      <c r="F717" s="184" t="str">
        <f t="shared" si="45"/>
        <v/>
      </c>
      <c r="G717" s="184" t="str">
        <f t="shared" si="46"/>
        <v/>
      </c>
      <c r="H717" s="184" t="str">
        <f t="shared" si="47"/>
        <v/>
      </c>
      <c r="R717">
        <v>0</v>
      </c>
      <c r="S717" t="s">
        <v>201</v>
      </c>
      <c r="T717" s="221">
        <v>45566.313194444447</v>
      </c>
    </row>
    <row r="718" spans="1:20" x14ac:dyDescent="0.35">
      <c r="A718" t="s">
        <v>202</v>
      </c>
      <c r="B718" t="s">
        <v>203</v>
      </c>
      <c r="C718" t="s">
        <v>97</v>
      </c>
      <c r="D718" s="29">
        <v>46004</v>
      </c>
      <c r="E718" s="184" t="str">
        <f t="shared" si="44"/>
        <v/>
      </c>
      <c r="F718" s="184" t="str">
        <f t="shared" si="45"/>
        <v/>
      </c>
      <c r="G718" s="184" t="str">
        <f t="shared" si="46"/>
        <v/>
      </c>
      <c r="H718" s="184" t="str">
        <f t="shared" si="47"/>
        <v/>
      </c>
      <c r="R718">
        <v>0</v>
      </c>
      <c r="S718" t="s">
        <v>201</v>
      </c>
      <c r="T718" s="221">
        <v>45566.313194444447</v>
      </c>
    </row>
    <row r="719" spans="1:20" x14ac:dyDescent="0.35">
      <c r="A719" t="s">
        <v>202</v>
      </c>
      <c r="B719" t="s">
        <v>203</v>
      </c>
      <c r="C719" t="s">
        <v>97</v>
      </c>
      <c r="D719" s="29">
        <v>46005</v>
      </c>
      <c r="E719" s="184" t="str">
        <f t="shared" si="44"/>
        <v/>
      </c>
      <c r="F719" s="184" t="str">
        <f t="shared" si="45"/>
        <v/>
      </c>
      <c r="G719" s="184" t="str">
        <f t="shared" si="46"/>
        <v/>
      </c>
      <c r="H719" s="184" t="str">
        <f t="shared" si="47"/>
        <v/>
      </c>
      <c r="R719">
        <v>0</v>
      </c>
      <c r="S719" t="s">
        <v>201</v>
      </c>
      <c r="T719" s="221">
        <v>45566.313194444447</v>
      </c>
    </row>
    <row r="720" spans="1:20" x14ac:dyDescent="0.35">
      <c r="A720" t="s">
        <v>202</v>
      </c>
      <c r="B720" t="s">
        <v>203</v>
      </c>
      <c r="C720" t="s">
        <v>97</v>
      </c>
      <c r="D720" s="29">
        <v>46006</v>
      </c>
      <c r="E720" s="184" t="str">
        <f t="shared" si="44"/>
        <v/>
      </c>
      <c r="F720" s="184" t="str">
        <f t="shared" si="45"/>
        <v/>
      </c>
      <c r="G720" s="184" t="str">
        <f t="shared" si="46"/>
        <v/>
      </c>
      <c r="H720" s="184" t="str">
        <f t="shared" si="47"/>
        <v/>
      </c>
      <c r="R720">
        <v>0</v>
      </c>
      <c r="S720" t="s">
        <v>201</v>
      </c>
      <c r="T720" s="221">
        <v>45566.313194444447</v>
      </c>
    </row>
    <row r="721" spans="1:20" x14ac:dyDescent="0.35">
      <c r="A721" t="s">
        <v>202</v>
      </c>
      <c r="B721" t="s">
        <v>203</v>
      </c>
      <c r="C721" t="s">
        <v>97</v>
      </c>
      <c r="D721" s="29">
        <v>46007</v>
      </c>
      <c r="E721" s="184" t="str">
        <f t="shared" si="44"/>
        <v/>
      </c>
      <c r="F721" s="184" t="str">
        <f t="shared" si="45"/>
        <v/>
      </c>
      <c r="G721" s="184" t="str">
        <f t="shared" si="46"/>
        <v/>
      </c>
      <c r="H721" s="184" t="str">
        <f t="shared" si="47"/>
        <v/>
      </c>
      <c r="R721">
        <v>0</v>
      </c>
      <c r="S721" t="s">
        <v>201</v>
      </c>
      <c r="T721" s="221">
        <v>45566.313194444447</v>
      </c>
    </row>
    <row r="722" spans="1:20" x14ac:dyDescent="0.35">
      <c r="A722" t="s">
        <v>202</v>
      </c>
      <c r="B722" t="s">
        <v>203</v>
      </c>
      <c r="C722" t="s">
        <v>97</v>
      </c>
      <c r="D722" s="29">
        <v>46008</v>
      </c>
      <c r="E722" s="184" t="str">
        <f t="shared" si="44"/>
        <v/>
      </c>
      <c r="F722" s="184" t="str">
        <f t="shared" si="45"/>
        <v/>
      </c>
      <c r="G722" s="184" t="str">
        <f t="shared" si="46"/>
        <v/>
      </c>
      <c r="H722" s="184" t="str">
        <f t="shared" si="47"/>
        <v/>
      </c>
      <c r="R722">
        <v>0</v>
      </c>
      <c r="S722" t="s">
        <v>201</v>
      </c>
      <c r="T722" s="221">
        <v>45566.313194444447</v>
      </c>
    </row>
    <row r="723" spans="1:20" x14ac:dyDescent="0.35">
      <c r="A723" t="s">
        <v>202</v>
      </c>
      <c r="B723" t="s">
        <v>203</v>
      </c>
      <c r="C723" t="s">
        <v>97</v>
      </c>
      <c r="D723" s="29">
        <v>46009</v>
      </c>
      <c r="E723" s="184" t="str">
        <f t="shared" si="44"/>
        <v/>
      </c>
      <c r="F723" s="184" t="str">
        <f t="shared" si="45"/>
        <v/>
      </c>
      <c r="G723" s="184" t="str">
        <f t="shared" si="46"/>
        <v/>
      </c>
      <c r="H723" s="184" t="str">
        <f t="shared" si="47"/>
        <v/>
      </c>
      <c r="R723">
        <v>0</v>
      </c>
      <c r="S723" t="s">
        <v>201</v>
      </c>
      <c r="T723" s="221">
        <v>45566.313194444447</v>
      </c>
    </row>
    <row r="724" spans="1:20" x14ac:dyDescent="0.35">
      <c r="A724" t="s">
        <v>202</v>
      </c>
      <c r="B724" t="s">
        <v>203</v>
      </c>
      <c r="C724" t="s">
        <v>97</v>
      </c>
      <c r="D724" s="29">
        <v>46010</v>
      </c>
      <c r="E724" s="184" t="str">
        <f t="shared" si="44"/>
        <v/>
      </c>
      <c r="F724" s="184" t="str">
        <f t="shared" si="45"/>
        <v/>
      </c>
      <c r="G724" s="184" t="str">
        <f t="shared" si="46"/>
        <v/>
      </c>
      <c r="H724" s="184" t="str">
        <f t="shared" si="47"/>
        <v/>
      </c>
      <c r="R724">
        <v>0</v>
      </c>
      <c r="S724" t="s">
        <v>201</v>
      </c>
      <c r="T724" s="221">
        <v>45566.313194444447</v>
      </c>
    </row>
    <row r="725" spans="1:20" x14ac:dyDescent="0.35">
      <c r="A725" t="s">
        <v>202</v>
      </c>
      <c r="B725" t="s">
        <v>203</v>
      </c>
      <c r="C725" t="s">
        <v>97</v>
      </c>
      <c r="D725" s="29">
        <v>46011</v>
      </c>
      <c r="E725" s="184" t="str">
        <f t="shared" si="44"/>
        <v/>
      </c>
      <c r="F725" s="184" t="str">
        <f t="shared" si="45"/>
        <v/>
      </c>
      <c r="G725" s="184" t="str">
        <f t="shared" si="46"/>
        <v/>
      </c>
      <c r="H725" s="184" t="str">
        <f t="shared" si="47"/>
        <v/>
      </c>
      <c r="R725">
        <v>0</v>
      </c>
      <c r="S725" t="s">
        <v>201</v>
      </c>
      <c r="T725" s="221">
        <v>45566.313194444447</v>
      </c>
    </row>
    <row r="726" spans="1:20" x14ac:dyDescent="0.35">
      <c r="A726" t="s">
        <v>202</v>
      </c>
      <c r="B726" t="s">
        <v>203</v>
      </c>
      <c r="C726" t="s">
        <v>97</v>
      </c>
      <c r="D726" s="29">
        <v>46012</v>
      </c>
      <c r="E726" s="184" t="str">
        <f t="shared" si="44"/>
        <v/>
      </c>
      <c r="F726" s="184" t="str">
        <f t="shared" si="45"/>
        <v/>
      </c>
      <c r="G726" s="184" t="str">
        <f t="shared" si="46"/>
        <v/>
      </c>
      <c r="H726" s="184" t="str">
        <f t="shared" si="47"/>
        <v/>
      </c>
      <c r="R726">
        <v>0</v>
      </c>
      <c r="S726" t="s">
        <v>201</v>
      </c>
      <c r="T726" s="221">
        <v>45566.313194444447</v>
      </c>
    </row>
    <row r="727" spans="1:20" x14ac:dyDescent="0.35">
      <c r="A727" t="s">
        <v>202</v>
      </c>
      <c r="B727" t="s">
        <v>203</v>
      </c>
      <c r="C727" t="s">
        <v>97</v>
      </c>
      <c r="D727" s="29">
        <v>46013</v>
      </c>
      <c r="E727" s="184" t="str">
        <f t="shared" si="44"/>
        <v/>
      </c>
      <c r="F727" s="184" t="str">
        <f t="shared" si="45"/>
        <v/>
      </c>
      <c r="G727" s="184" t="str">
        <f t="shared" si="46"/>
        <v/>
      </c>
      <c r="H727" s="184" t="str">
        <f t="shared" si="47"/>
        <v/>
      </c>
      <c r="R727">
        <v>0</v>
      </c>
      <c r="S727" t="s">
        <v>201</v>
      </c>
      <c r="T727" s="221">
        <v>45566.313194444447</v>
      </c>
    </row>
    <row r="728" spans="1:20" x14ac:dyDescent="0.35">
      <c r="A728" t="s">
        <v>202</v>
      </c>
      <c r="B728" t="s">
        <v>203</v>
      </c>
      <c r="C728" t="s">
        <v>97</v>
      </c>
      <c r="D728" s="29">
        <v>46014</v>
      </c>
      <c r="E728" s="184" t="str">
        <f t="shared" si="44"/>
        <v/>
      </c>
      <c r="F728" s="184" t="str">
        <f t="shared" si="45"/>
        <v/>
      </c>
      <c r="G728" s="184" t="str">
        <f t="shared" si="46"/>
        <v/>
      </c>
      <c r="H728" s="184" t="str">
        <f t="shared" si="47"/>
        <v/>
      </c>
      <c r="R728">
        <v>0</v>
      </c>
      <c r="S728" t="s">
        <v>201</v>
      </c>
      <c r="T728" s="221">
        <v>45566.313194444447</v>
      </c>
    </row>
    <row r="729" spans="1:20" x14ac:dyDescent="0.35">
      <c r="A729" t="s">
        <v>202</v>
      </c>
      <c r="B729" t="s">
        <v>203</v>
      </c>
      <c r="C729" t="s">
        <v>97</v>
      </c>
      <c r="D729" s="29">
        <v>46015</v>
      </c>
      <c r="E729" s="184" t="str">
        <f t="shared" si="44"/>
        <v/>
      </c>
      <c r="F729" s="184" t="str">
        <f t="shared" si="45"/>
        <v/>
      </c>
      <c r="G729" s="184" t="str">
        <f t="shared" si="46"/>
        <v/>
      </c>
      <c r="H729" s="184" t="str">
        <f t="shared" si="47"/>
        <v/>
      </c>
      <c r="R729">
        <v>0</v>
      </c>
      <c r="S729" t="s">
        <v>201</v>
      </c>
      <c r="T729" s="221">
        <v>45566.313194444447</v>
      </c>
    </row>
    <row r="730" spans="1:20" x14ac:dyDescent="0.35">
      <c r="A730" t="s">
        <v>202</v>
      </c>
      <c r="B730" t="s">
        <v>203</v>
      </c>
      <c r="C730" t="s">
        <v>97</v>
      </c>
      <c r="D730" s="29">
        <v>46016</v>
      </c>
      <c r="E730" s="184" t="str">
        <f t="shared" si="44"/>
        <v/>
      </c>
      <c r="F730" s="184" t="str">
        <f t="shared" si="45"/>
        <v/>
      </c>
      <c r="G730" s="184" t="str">
        <f t="shared" si="46"/>
        <v/>
      </c>
      <c r="H730" s="184" t="str">
        <f t="shared" si="47"/>
        <v/>
      </c>
      <c r="R730">
        <v>0</v>
      </c>
      <c r="S730" t="s">
        <v>201</v>
      </c>
      <c r="T730" s="221">
        <v>45566.313194444447</v>
      </c>
    </row>
    <row r="731" spans="1:20" x14ac:dyDescent="0.35">
      <c r="A731" t="s">
        <v>202</v>
      </c>
      <c r="B731" t="s">
        <v>203</v>
      </c>
      <c r="C731" t="s">
        <v>97</v>
      </c>
      <c r="D731" s="29">
        <v>46017</v>
      </c>
      <c r="E731" s="184" t="str">
        <f t="shared" si="44"/>
        <v/>
      </c>
      <c r="F731" s="184" t="str">
        <f t="shared" si="45"/>
        <v/>
      </c>
      <c r="G731" s="184" t="str">
        <f t="shared" si="46"/>
        <v/>
      </c>
      <c r="H731" s="184" t="str">
        <f t="shared" si="47"/>
        <v/>
      </c>
      <c r="R731">
        <v>0</v>
      </c>
      <c r="S731" t="s">
        <v>201</v>
      </c>
      <c r="T731" s="221">
        <v>45566.313194444447</v>
      </c>
    </row>
    <row r="732" spans="1:20" x14ac:dyDescent="0.35">
      <c r="A732" t="s">
        <v>202</v>
      </c>
      <c r="B732" t="s">
        <v>203</v>
      </c>
      <c r="C732" t="s">
        <v>97</v>
      </c>
      <c r="D732" s="29">
        <v>46018</v>
      </c>
      <c r="E732" s="184" t="str">
        <f t="shared" si="44"/>
        <v/>
      </c>
      <c r="F732" s="184" t="str">
        <f t="shared" si="45"/>
        <v/>
      </c>
      <c r="G732" s="184" t="str">
        <f t="shared" si="46"/>
        <v/>
      </c>
      <c r="H732" s="184" t="str">
        <f t="shared" si="47"/>
        <v/>
      </c>
      <c r="R732">
        <v>0</v>
      </c>
      <c r="S732" t="s">
        <v>201</v>
      </c>
      <c r="T732" s="221">
        <v>45566.313194444447</v>
      </c>
    </row>
    <row r="733" spans="1:20" x14ac:dyDescent="0.35">
      <c r="A733" t="s">
        <v>202</v>
      </c>
      <c r="B733" t="s">
        <v>203</v>
      </c>
      <c r="C733" t="s">
        <v>97</v>
      </c>
      <c r="D733" s="29">
        <v>46019</v>
      </c>
      <c r="E733" s="184" t="str">
        <f t="shared" si="44"/>
        <v/>
      </c>
      <c r="F733" s="184" t="str">
        <f t="shared" si="45"/>
        <v/>
      </c>
      <c r="G733" s="184" t="str">
        <f t="shared" si="46"/>
        <v/>
      </c>
      <c r="H733" s="184" t="str">
        <f t="shared" si="47"/>
        <v/>
      </c>
      <c r="R733">
        <v>0</v>
      </c>
      <c r="S733" t="s">
        <v>201</v>
      </c>
      <c r="T733" s="221">
        <v>45566.313194444447</v>
      </c>
    </row>
    <row r="734" spans="1:20" x14ac:dyDescent="0.35">
      <c r="A734" t="s">
        <v>202</v>
      </c>
      <c r="B734" t="s">
        <v>203</v>
      </c>
      <c r="C734" t="s">
        <v>97</v>
      </c>
      <c r="D734" s="29">
        <v>46020</v>
      </c>
      <c r="E734" s="184" t="str">
        <f t="shared" si="44"/>
        <v/>
      </c>
      <c r="F734" s="184" t="str">
        <f t="shared" si="45"/>
        <v/>
      </c>
      <c r="G734" s="184" t="str">
        <f t="shared" si="46"/>
        <v/>
      </c>
      <c r="H734" s="184" t="str">
        <f t="shared" si="47"/>
        <v/>
      </c>
      <c r="R734">
        <v>0</v>
      </c>
      <c r="S734" t="s">
        <v>201</v>
      </c>
      <c r="T734" s="221">
        <v>45566.313194444447</v>
      </c>
    </row>
    <row r="735" spans="1:20" x14ac:dyDescent="0.35">
      <c r="A735" t="s">
        <v>202</v>
      </c>
      <c r="B735" t="s">
        <v>203</v>
      </c>
      <c r="C735" t="s">
        <v>97</v>
      </c>
      <c r="D735" s="29">
        <v>46021</v>
      </c>
      <c r="E735" s="184" t="str">
        <f t="shared" si="44"/>
        <v/>
      </c>
      <c r="F735" s="184" t="str">
        <f t="shared" si="45"/>
        <v/>
      </c>
      <c r="G735" s="184" t="str">
        <f t="shared" si="46"/>
        <v/>
      </c>
      <c r="H735" s="184" t="str">
        <f t="shared" si="47"/>
        <v/>
      </c>
      <c r="R735">
        <v>0</v>
      </c>
      <c r="S735" t="s">
        <v>201</v>
      </c>
      <c r="T735" s="221">
        <v>45566.313194444447</v>
      </c>
    </row>
    <row r="736" spans="1:20" x14ac:dyDescent="0.35">
      <c r="A736" t="s">
        <v>202</v>
      </c>
      <c r="B736" t="s">
        <v>203</v>
      </c>
      <c r="C736" t="s">
        <v>97</v>
      </c>
      <c r="D736" s="29">
        <v>46022</v>
      </c>
      <c r="E736" s="184" t="str">
        <f t="shared" si="44"/>
        <v/>
      </c>
      <c r="F736" s="184" t="str">
        <f t="shared" si="45"/>
        <v/>
      </c>
      <c r="G736" s="184" t="str">
        <f t="shared" si="46"/>
        <v/>
      </c>
      <c r="H736" s="184" t="str">
        <f t="shared" si="47"/>
        <v/>
      </c>
      <c r="R736">
        <v>0</v>
      </c>
      <c r="S736" t="s">
        <v>201</v>
      </c>
      <c r="T736" s="221">
        <v>45566.313194444447</v>
      </c>
    </row>
    <row r="737" spans="1:20" x14ac:dyDescent="0.35">
      <c r="A737" t="s">
        <v>93</v>
      </c>
      <c r="B737" t="s">
        <v>94</v>
      </c>
      <c r="C737" t="s">
        <v>92</v>
      </c>
      <c r="D737" s="29">
        <v>45658</v>
      </c>
      <c r="E737" s="184" t="str">
        <f t="shared" si="44"/>
        <v/>
      </c>
      <c r="F737" s="184" t="str">
        <f t="shared" si="45"/>
        <v/>
      </c>
      <c r="G737" s="184" t="str">
        <f t="shared" si="46"/>
        <v/>
      </c>
      <c r="H737" s="184" t="str">
        <f t="shared" si="47"/>
        <v/>
      </c>
      <c r="J737" t="s">
        <v>253</v>
      </c>
      <c r="K737" t="s">
        <v>253</v>
      </c>
      <c r="L737">
        <v>290.08083299999998</v>
      </c>
      <c r="R737">
        <v>568.52184299999999</v>
      </c>
      <c r="S737" t="s">
        <v>201</v>
      </c>
      <c r="T737" s="221">
        <v>45498.336111111108</v>
      </c>
    </row>
    <row r="738" spans="1:20" x14ac:dyDescent="0.35">
      <c r="A738" t="s">
        <v>93</v>
      </c>
      <c r="B738" t="s">
        <v>94</v>
      </c>
      <c r="C738" t="s">
        <v>92</v>
      </c>
      <c r="D738" s="29">
        <v>45659</v>
      </c>
      <c r="E738" s="184" t="str">
        <f t="shared" si="44"/>
        <v/>
      </c>
      <c r="F738" s="184" t="str">
        <f t="shared" si="45"/>
        <v/>
      </c>
      <c r="G738" s="184" t="str">
        <f t="shared" si="46"/>
        <v/>
      </c>
      <c r="H738" s="184" t="str">
        <f t="shared" si="47"/>
        <v/>
      </c>
      <c r="J738" t="s">
        <v>253</v>
      </c>
      <c r="K738" t="s">
        <v>253</v>
      </c>
      <c r="L738">
        <v>290.08083299999998</v>
      </c>
      <c r="R738">
        <v>568.52184299999999</v>
      </c>
      <c r="S738" t="s">
        <v>201</v>
      </c>
      <c r="T738" s="221">
        <v>45498.334722222222</v>
      </c>
    </row>
    <row r="739" spans="1:20" x14ac:dyDescent="0.35">
      <c r="A739" t="s">
        <v>93</v>
      </c>
      <c r="B739" t="s">
        <v>94</v>
      </c>
      <c r="C739" t="s">
        <v>92</v>
      </c>
      <c r="D739" s="29">
        <v>45660</v>
      </c>
      <c r="E739" s="184" t="str">
        <f t="shared" si="44"/>
        <v/>
      </c>
      <c r="F739" s="184" t="str">
        <f t="shared" si="45"/>
        <v/>
      </c>
      <c r="G739" s="184" t="str">
        <f t="shared" si="46"/>
        <v/>
      </c>
      <c r="H739" s="184" t="str">
        <f t="shared" si="47"/>
        <v/>
      </c>
      <c r="J739" t="s">
        <v>253</v>
      </c>
      <c r="K739" t="s">
        <v>253</v>
      </c>
      <c r="L739">
        <v>290.08083299999998</v>
      </c>
      <c r="R739">
        <v>568.52184299999999</v>
      </c>
      <c r="S739" t="s">
        <v>201</v>
      </c>
      <c r="T739" s="221">
        <v>45498.336111111108</v>
      </c>
    </row>
    <row r="740" spans="1:20" x14ac:dyDescent="0.35">
      <c r="A740" t="s">
        <v>93</v>
      </c>
      <c r="B740" t="s">
        <v>94</v>
      </c>
      <c r="C740" t="s">
        <v>92</v>
      </c>
      <c r="D740" s="29">
        <v>45661</v>
      </c>
      <c r="E740" s="184" t="str">
        <f t="shared" si="44"/>
        <v/>
      </c>
      <c r="F740" s="184" t="str">
        <f t="shared" si="45"/>
        <v/>
      </c>
      <c r="G740" s="184" t="str">
        <f t="shared" si="46"/>
        <v/>
      </c>
      <c r="H740" s="184" t="str">
        <f t="shared" si="47"/>
        <v/>
      </c>
      <c r="J740" t="s">
        <v>253</v>
      </c>
      <c r="K740" t="s">
        <v>253</v>
      </c>
      <c r="L740">
        <v>290.08083299999998</v>
      </c>
      <c r="R740">
        <v>568.52184299999999</v>
      </c>
      <c r="S740" t="s">
        <v>201</v>
      </c>
      <c r="T740" s="221">
        <v>45498.334722222222</v>
      </c>
    </row>
    <row r="741" spans="1:20" x14ac:dyDescent="0.35">
      <c r="A741" t="s">
        <v>93</v>
      </c>
      <c r="B741" t="s">
        <v>94</v>
      </c>
      <c r="C741" t="s">
        <v>92</v>
      </c>
      <c r="D741" s="29">
        <v>45662</v>
      </c>
      <c r="E741" s="184" t="str">
        <f t="shared" si="44"/>
        <v/>
      </c>
      <c r="F741" s="184" t="str">
        <f t="shared" si="45"/>
        <v/>
      </c>
      <c r="G741" s="184" t="str">
        <f t="shared" si="46"/>
        <v/>
      </c>
      <c r="H741" s="184" t="str">
        <f t="shared" si="47"/>
        <v/>
      </c>
      <c r="J741" t="s">
        <v>253</v>
      </c>
      <c r="K741" t="s">
        <v>253</v>
      </c>
      <c r="L741">
        <v>290.08083299999998</v>
      </c>
      <c r="R741">
        <v>568.52184299999999</v>
      </c>
      <c r="S741" t="s">
        <v>201</v>
      </c>
      <c r="T741" s="221">
        <v>45498.335416666669</v>
      </c>
    </row>
    <row r="742" spans="1:20" x14ac:dyDescent="0.35">
      <c r="A742" t="s">
        <v>93</v>
      </c>
      <c r="B742" t="s">
        <v>94</v>
      </c>
      <c r="C742" t="s">
        <v>92</v>
      </c>
      <c r="D742" s="29">
        <v>45663</v>
      </c>
      <c r="E742" s="184" t="str">
        <f t="shared" si="44"/>
        <v/>
      </c>
      <c r="F742" s="184" t="str">
        <f t="shared" si="45"/>
        <v/>
      </c>
      <c r="G742" s="184" t="str">
        <f t="shared" si="46"/>
        <v/>
      </c>
      <c r="H742" s="184" t="str">
        <f t="shared" si="47"/>
        <v/>
      </c>
      <c r="J742" t="s">
        <v>253</v>
      </c>
      <c r="K742" t="s">
        <v>253</v>
      </c>
      <c r="L742">
        <v>290.08083299999998</v>
      </c>
      <c r="R742">
        <v>568.52184299999999</v>
      </c>
      <c r="S742" t="s">
        <v>201</v>
      </c>
      <c r="T742" s="221">
        <v>45498.334722222222</v>
      </c>
    </row>
    <row r="743" spans="1:20" x14ac:dyDescent="0.35">
      <c r="A743" t="s">
        <v>93</v>
      </c>
      <c r="B743" t="s">
        <v>94</v>
      </c>
      <c r="C743" t="s">
        <v>92</v>
      </c>
      <c r="D743" s="29">
        <v>45664</v>
      </c>
      <c r="E743" s="184" t="str">
        <f t="shared" si="44"/>
        <v/>
      </c>
      <c r="F743" s="184" t="str">
        <f t="shared" si="45"/>
        <v/>
      </c>
      <c r="G743" s="184" t="str">
        <f t="shared" si="46"/>
        <v/>
      </c>
      <c r="H743" s="184" t="str">
        <f t="shared" si="47"/>
        <v/>
      </c>
      <c r="J743" t="s">
        <v>253</v>
      </c>
      <c r="K743" t="s">
        <v>253</v>
      </c>
      <c r="L743">
        <v>290.08083299999998</v>
      </c>
      <c r="R743">
        <v>568.52184299999999</v>
      </c>
      <c r="S743" t="s">
        <v>201</v>
      </c>
      <c r="T743" s="221">
        <v>45498.335416666669</v>
      </c>
    </row>
    <row r="744" spans="1:20" x14ac:dyDescent="0.35">
      <c r="A744" t="s">
        <v>93</v>
      </c>
      <c r="B744" t="s">
        <v>94</v>
      </c>
      <c r="C744" t="s">
        <v>92</v>
      </c>
      <c r="D744" s="29">
        <v>45665</v>
      </c>
      <c r="E744" s="184" t="str">
        <f t="shared" si="44"/>
        <v/>
      </c>
      <c r="F744" s="184" t="str">
        <f t="shared" si="45"/>
        <v/>
      </c>
      <c r="G744" s="184" t="str">
        <f t="shared" si="46"/>
        <v/>
      </c>
      <c r="H744" s="184" t="str">
        <f t="shared" si="47"/>
        <v/>
      </c>
      <c r="J744" t="s">
        <v>253</v>
      </c>
      <c r="K744" t="s">
        <v>253</v>
      </c>
      <c r="L744">
        <v>290.08083299999998</v>
      </c>
      <c r="R744">
        <v>568.52184299999999</v>
      </c>
      <c r="S744" t="s">
        <v>201</v>
      </c>
      <c r="T744" s="221">
        <v>45498.335416666669</v>
      </c>
    </row>
    <row r="745" spans="1:20" x14ac:dyDescent="0.35">
      <c r="A745" t="s">
        <v>93</v>
      </c>
      <c r="B745" t="s">
        <v>94</v>
      </c>
      <c r="C745" t="s">
        <v>92</v>
      </c>
      <c r="D745" s="29">
        <v>45666</v>
      </c>
      <c r="E745" s="184" t="str">
        <f t="shared" si="44"/>
        <v/>
      </c>
      <c r="F745" s="184" t="str">
        <f t="shared" si="45"/>
        <v/>
      </c>
      <c r="G745" s="184" t="str">
        <f t="shared" si="46"/>
        <v/>
      </c>
      <c r="H745" s="184" t="str">
        <f t="shared" si="47"/>
        <v/>
      </c>
      <c r="J745" t="s">
        <v>253</v>
      </c>
      <c r="K745" t="s">
        <v>253</v>
      </c>
      <c r="L745">
        <v>290.08083299999998</v>
      </c>
      <c r="R745">
        <v>568.52184299999999</v>
      </c>
      <c r="S745" t="s">
        <v>201</v>
      </c>
      <c r="T745" s="221">
        <v>45498.334722222222</v>
      </c>
    </row>
    <row r="746" spans="1:20" x14ac:dyDescent="0.35">
      <c r="A746" t="s">
        <v>93</v>
      </c>
      <c r="B746" t="s">
        <v>94</v>
      </c>
      <c r="C746" t="s">
        <v>92</v>
      </c>
      <c r="D746" s="29">
        <v>45667</v>
      </c>
      <c r="E746" s="184" t="str">
        <f t="shared" si="44"/>
        <v/>
      </c>
      <c r="F746" s="184" t="str">
        <f t="shared" si="45"/>
        <v/>
      </c>
      <c r="G746" s="184" t="str">
        <f t="shared" si="46"/>
        <v/>
      </c>
      <c r="H746" s="184" t="str">
        <f t="shared" si="47"/>
        <v/>
      </c>
      <c r="J746" t="s">
        <v>253</v>
      </c>
      <c r="K746" t="s">
        <v>253</v>
      </c>
      <c r="L746">
        <v>290.08083299999998</v>
      </c>
      <c r="R746">
        <v>568.52184299999999</v>
      </c>
      <c r="S746" t="s">
        <v>201</v>
      </c>
      <c r="T746" s="221">
        <v>45498.335416666669</v>
      </c>
    </row>
    <row r="747" spans="1:20" x14ac:dyDescent="0.35">
      <c r="A747" t="s">
        <v>93</v>
      </c>
      <c r="B747" t="s">
        <v>94</v>
      </c>
      <c r="C747" t="s">
        <v>92</v>
      </c>
      <c r="D747" s="29">
        <v>45668</v>
      </c>
      <c r="E747" s="184" t="str">
        <f t="shared" si="44"/>
        <v/>
      </c>
      <c r="F747" s="184" t="str">
        <f t="shared" si="45"/>
        <v/>
      </c>
      <c r="G747" s="184" t="str">
        <f t="shared" si="46"/>
        <v/>
      </c>
      <c r="H747" s="184" t="str">
        <f t="shared" si="47"/>
        <v/>
      </c>
      <c r="J747" t="s">
        <v>253</v>
      </c>
      <c r="K747" t="s">
        <v>253</v>
      </c>
      <c r="L747">
        <v>290.08083299999998</v>
      </c>
      <c r="R747">
        <v>568.52184299999999</v>
      </c>
      <c r="S747" t="s">
        <v>201</v>
      </c>
      <c r="T747" s="221">
        <v>45498.334722222222</v>
      </c>
    </row>
    <row r="748" spans="1:20" x14ac:dyDescent="0.35">
      <c r="A748" t="s">
        <v>93</v>
      </c>
      <c r="B748" t="s">
        <v>94</v>
      </c>
      <c r="C748" t="s">
        <v>92</v>
      </c>
      <c r="D748" s="29">
        <v>45669</v>
      </c>
      <c r="E748" s="184" t="str">
        <f t="shared" si="44"/>
        <v/>
      </c>
      <c r="F748" s="184" t="str">
        <f t="shared" si="45"/>
        <v/>
      </c>
      <c r="G748" s="184" t="str">
        <f t="shared" si="46"/>
        <v/>
      </c>
      <c r="H748" s="184" t="str">
        <f t="shared" si="47"/>
        <v/>
      </c>
      <c r="J748" t="s">
        <v>253</v>
      </c>
      <c r="K748" t="s">
        <v>253</v>
      </c>
      <c r="L748">
        <v>290.08083299999998</v>
      </c>
      <c r="R748">
        <v>568.52184299999999</v>
      </c>
      <c r="S748" t="s">
        <v>201</v>
      </c>
      <c r="T748" s="221">
        <v>45498.336111111108</v>
      </c>
    </row>
    <row r="749" spans="1:20" x14ac:dyDescent="0.35">
      <c r="A749" t="s">
        <v>93</v>
      </c>
      <c r="B749" t="s">
        <v>94</v>
      </c>
      <c r="C749" t="s">
        <v>92</v>
      </c>
      <c r="D749" s="29">
        <v>45670</v>
      </c>
      <c r="E749" s="184" t="str">
        <f t="shared" si="44"/>
        <v/>
      </c>
      <c r="F749" s="184" t="str">
        <f t="shared" si="45"/>
        <v/>
      </c>
      <c r="G749" s="184" t="str">
        <f t="shared" si="46"/>
        <v/>
      </c>
      <c r="H749" s="184" t="str">
        <f t="shared" si="47"/>
        <v/>
      </c>
      <c r="J749" t="s">
        <v>253</v>
      </c>
      <c r="K749" t="s">
        <v>253</v>
      </c>
      <c r="L749">
        <v>290.08083299999998</v>
      </c>
      <c r="R749">
        <v>568.52184299999999</v>
      </c>
      <c r="S749" t="s">
        <v>201</v>
      </c>
      <c r="T749" s="221">
        <v>45498.334722222222</v>
      </c>
    </row>
    <row r="750" spans="1:20" x14ac:dyDescent="0.35">
      <c r="A750" t="s">
        <v>93</v>
      </c>
      <c r="B750" t="s">
        <v>94</v>
      </c>
      <c r="C750" t="s">
        <v>92</v>
      </c>
      <c r="D750" s="29">
        <v>45671</v>
      </c>
      <c r="E750" s="184" t="str">
        <f t="shared" si="44"/>
        <v/>
      </c>
      <c r="F750" s="184" t="str">
        <f t="shared" si="45"/>
        <v/>
      </c>
      <c r="G750" s="184" t="str">
        <f t="shared" si="46"/>
        <v/>
      </c>
      <c r="H750" s="184" t="str">
        <f t="shared" si="47"/>
        <v/>
      </c>
      <c r="J750" t="s">
        <v>253</v>
      </c>
      <c r="K750" t="s">
        <v>253</v>
      </c>
      <c r="L750">
        <v>290.08083299999998</v>
      </c>
      <c r="R750">
        <v>568.52184299999999</v>
      </c>
      <c r="S750" t="s">
        <v>201</v>
      </c>
      <c r="T750" s="221">
        <v>45498.334722222222</v>
      </c>
    </row>
    <row r="751" spans="1:20" x14ac:dyDescent="0.35">
      <c r="A751" t="s">
        <v>93</v>
      </c>
      <c r="B751" t="s">
        <v>94</v>
      </c>
      <c r="C751" t="s">
        <v>92</v>
      </c>
      <c r="D751" s="29">
        <v>45672</v>
      </c>
      <c r="E751" s="184" t="str">
        <f t="shared" si="44"/>
        <v/>
      </c>
      <c r="F751" s="184" t="str">
        <f t="shared" si="45"/>
        <v/>
      </c>
      <c r="G751" s="184" t="str">
        <f t="shared" si="46"/>
        <v/>
      </c>
      <c r="H751" s="184" t="str">
        <f t="shared" si="47"/>
        <v/>
      </c>
      <c r="J751" t="s">
        <v>253</v>
      </c>
      <c r="K751" t="s">
        <v>253</v>
      </c>
      <c r="L751">
        <v>290.08083299999998</v>
      </c>
      <c r="R751">
        <v>568.52184299999999</v>
      </c>
      <c r="S751" t="s">
        <v>201</v>
      </c>
      <c r="T751" s="221">
        <v>45498.334722222222</v>
      </c>
    </row>
    <row r="752" spans="1:20" x14ac:dyDescent="0.35">
      <c r="A752" t="s">
        <v>93</v>
      </c>
      <c r="B752" t="s">
        <v>94</v>
      </c>
      <c r="C752" t="s">
        <v>92</v>
      </c>
      <c r="D752" s="29">
        <v>45673</v>
      </c>
      <c r="E752" s="184" t="str">
        <f t="shared" si="44"/>
        <v/>
      </c>
      <c r="F752" s="184" t="str">
        <f t="shared" si="45"/>
        <v/>
      </c>
      <c r="G752" s="184" t="str">
        <f t="shared" si="46"/>
        <v/>
      </c>
      <c r="H752" s="184" t="str">
        <f t="shared" si="47"/>
        <v/>
      </c>
      <c r="J752" t="s">
        <v>253</v>
      </c>
      <c r="K752" t="s">
        <v>253</v>
      </c>
      <c r="L752">
        <v>290.08083299999998</v>
      </c>
      <c r="R752">
        <v>568.52184299999999</v>
      </c>
      <c r="S752" t="s">
        <v>201</v>
      </c>
      <c r="T752" s="221">
        <v>45498.334027777775</v>
      </c>
    </row>
    <row r="753" spans="1:20" x14ac:dyDescent="0.35">
      <c r="A753" t="s">
        <v>93</v>
      </c>
      <c r="B753" t="s">
        <v>94</v>
      </c>
      <c r="C753" t="s">
        <v>92</v>
      </c>
      <c r="D753" s="29">
        <v>45674</v>
      </c>
      <c r="E753" s="184" t="str">
        <f t="shared" si="44"/>
        <v/>
      </c>
      <c r="F753" s="184" t="str">
        <f t="shared" si="45"/>
        <v/>
      </c>
      <c r="G753" s="184" t="str">
        <f t="shared" si="46"/>
        <v/>
      </c>
      <c r="H753" s="184" t="str">
        <f t="shared" si="47"/>
        <v/>
      </c>
      <c r="J753" t="s">
        <v>253</v>
      </c>
      <c r="K753" t="s">
        <v>253</v>
      </c>
      <c r="L753">
        <v>290.08083299999998</v>
      </c>
      <c r="R753">
        <v>568.52184299999999</v>
      </c>
      <c r="S753" t="s">
        <v>201</v>
      </c>
      <c r="T753" s="221">
        <v>45498.334722222222</v>
      </c>
    </row>
    <row r="754" spans="1:20" x14ac:dyDescent="0.35">
      <c r="A754" t="s">
        <v>93</v>
      </c>
      <c r="B754" t="s">
        <v>94</v>
      </c>
      <c r="C754" t="s">
        <v>92</v>
      </c>
      <c r="D754" s="29">
        <v>45675</v>
      </c>
      <c r="E754" s="184" t="str">
        <f t="shared" si="44"/>
        <v/>
      </c>
      <c r="F754" s="184" t="str">
        <f t="shared" si="45"/>
        <v/>
      </c>
      <c r="G754" s="184" t="str">
        <f t="shared" si="46"/>
        <v/>
      </c>
      <c r="H754" s="184" t="str">
        <f t="shared" si="47"/>
        <v/>
      </c>
      <c r="J754" t="s">
        <v>253</v>
      </c>
      <c r="K754" t="s">
        <v>253</v>
      </c>
      <c r="L754">
        <v>290.08083299999998</v>
      </c>
      <c r="R754">
        <v>568.52184299999999</v>
      </c>
      <c r="S754" t="s">
        <v>201</v>
      </c>
      <c r="T754" s="221">
        <v>45498.335416666669</v>
      </c>
    </row>
    <row r="755" spans="1:20" x14ac:dyDescent="0.35">
      <c r="A755" t="s">
        <v>93</v>
      </c>
      <c r="B755" t="s">
        <v>94</v>
      </c>
      <c r="C755" t="s">
        <v>92</v>
      </c>
      <c r="D755" s="29">
        <v>45676</v>
      </c>
      <c r="E755" s="184" t="str">
        <f t="shared" si="44"/>
        <v/>
      </c>
      <c r="F755" s="184" t="str">
        <f t="shared" si="45"/>
        <v/>
      </c>
      <c r="G755" s="184" t="str">
        <f t="shared" si="46"/>
        <v/>
      </c>
      <c r="H755" s="184" t="str">
        <f t="shared" si="47"/>
        <v/>
      </c>
      <c r="J755" t="s">
        <v>253</v>
      </c>
      <c r="K755" t="s">
        <v>253</v>
      </c>
      <c r="L755">
        <v>290.08083299999998</v>
      </c>
      <c r="R755">
        <v>568.52184299999999</v>
      </c>
      <c r="S755" t="s">
        <v>201</v>
      </c>
      <c r="T755" s="221">
        <v>45498.335416666669</v>
      </c>
    </row>
    <row r="756" spans="1:20" x14ac:dyDescent="0.35">
      <c r="A756" t="s">
        <v>93</v>
      </c>
      <c r="B756" t="s">
        <v>94</v>
      </c>
      <c r="C756" t="s">
        <v>92</v>
      </c>
      <c r="D756" s="29">
        <v>45677</v>
      </c>
      <c r="E756" s="184" t="str">
        <f t="shared" si="44"/>
        <v/>
      </c>
      <c r="F756" s="184" t="str">
        <f t="shared" si="45"/>
        <v/>
      </c>
      <c r="G756" s="184" t="str">
        <f t="shared" si="46"/>
        <v/>
      </c>
      <c r="H756" s="184" t="str">
        <f t="shared" si="47"/>
        <v/>
      </c>
      <c r="J756" t="s">
        <v>253</v>
      </c>
      <c r="K756" t="s">
        <v>253</v>
      </c>
      <c r="L756">
        <v>290.08083299999998</v>
      </c>
      <c r="R756">
        <v>568.52184299999999</v>
      </c>
      <c r="S756" t="s">
        <v>201</v>
      </c>
      <c r="T756" s="221">
        <v>45498.334722222222</v>
      </c>
    </row>
    <row r="757" spans="1:20" x14ac:dyDescent="0.35">
      <c r="A757" t="s">
        <v>93</v>
      </c>
      <c r="B757" t="s">
        <v>94</v>
      </c>
      <c r="C757" t="s">
        <v>92</v>
      </c>
      <c r="D757" s="29">
        <v>45678</v>
      </c>
      <c r="E757" s="184" t="str">
        <f t="shared" si="44"/>
        <v/>
      </c>
      <c r="F757" s="184" t="str">
        <f t="shared" si="45"/>
        <v/>
      </c>
      <c r="G757" s="184" t="str">
        <f t="shared" si="46"/>
        <v/>
      </c>
      <c r="H757" s="184" t="str">
        <f t="shared" si="47"/>
        <v/>
      </c>
      <c r="J757" t="s">
        <v>253</v>
      </c>
      <c r="K757" t="s">
        <v>253</v>
      </c>
      <c r="L757">
        <v>290.08083299999998</v>
      </c>
      <c r="R757">
        <v>568.52184299999999</v>
      </c>
      <c r="S757" t="s">
        <v>201</v>
      </c>
      <c r="T757" s="221">
        <v>45498.334722222222</v>
      </c>
    </row>
    <row r="758" spans="1:20" x14ac:dyDescent="0.35">
      <c r="A758" t="s">
        <v>93</v>
      </c>
      <c r="B758" t="s">
        <v>94</v>
      </c>
      <c r="C758" t="s">
        <v>92</v>
      </c>
      <c r="D758" s="29">
        <v>45679</v>
      </c>
      <c r="E758" s="184" t="str">
        <f t="shared" si="44"/>
        <v/>
      </c>
      <c r="F758" s="184" t="str">
        <f t="shared" si="45"/>
        <v/>
      </c>
      <c r="G758" s="184" t="str">
        <f t="shared" si="46"/>
        <v/>
      </c>
      <c r="H758" s="184" t="str">
        <f t="shared" si="47"/>
        <v/>
      </c>
      <c r="J758" t="s">
        <v>253</v>
      </c>
      <c r="K758" t="s">
        <v>253</v>
      </c>
      <c r="L758">
        <v>290.08083299999998</v>
      </c>
      <c r="R758">
        <v>568.52184299999999</v>
      </c>
      <c r="S758" t="s">
        <v>201</v>
      </c>
      <c r="T758" s="221">
        <v>45498.336111111108</v>
      </c>
    </row>
    <row r="759" spans="1:20" x14ac:dyDescent="0.35">
      <c r="A759" t="s">
        <v>93</v>
      </c>
      <c r="B759" t="s">
        <v>94</v>
      </c>
      <c r="C759" t="s">
        <v>92</v>
      </c>
      <c r="D759" s="29">
        <v>45680</v>
      </c>
      <c r="E759" s="184" t="str">
        <f t="shared" si="44"/>
        <v/>
      </c>
      <c r="F759" s="184" t="str">
        <f t="shared" si="45"/>
        <v/>
      </c>
      <c r="G759" s="184" t="str">
        <f t="shared" si="46"/>
        <v/>
      </c>
      <c r="H759" s="184" t="str">
        <f t="shared" si="47"/>
        <v/>
      </c>
      <c r="J759" t="s">
        <v>253</v>
      </c>
      <c r="K759" t="s">
        <v>253</v>
      </c>
      <c r="L759">
        <v>290.08083299999998</v>
      </c>
      <c r="R759">
        <v>568.52184299999999</v>
      </c>
      <c r="S759" t="s">
        <v>201</v>
      </c>
      <c r="T759" s="221">
        <v>45498.334027777775</v>
      </c>
    </row>
    <row r="760" spans="1:20" x14ac:dyDescent="0.35">
      <c r="A760" t="s">
        <v>93</v>
      </c>
      <c r="B760" t="s">
        <v>94</v>
      </c>
      <c r="C760" t="s">
        <v>92</v>
      </c>
      <c r="D760" s="29">
        <v>45681</v>
      </c>
      <c r="E760" s="184" t="str">
        <f t="shared" si="44"/>
        <v/>
      </c>
      <c r="F760" s="184" t="str">
        <f t="shared" si="45"/>
        <v/>
      </c>
      <c r="G760" s="184" t="str">
        <f t="shared" si="46"/>
        <v/>
      </c>
      <c r="H760" s="184" t="str">
        <f t="shared" si="47"/>
        <v/>
      </c>
      <c r="J760" t="s">
        <v>253</v>
      </c>
      <c r="K760" t="s">
        <v>253</v>
      </c>
      <c r="L760">
        <v>290.08083299999998</v>
      </c>
      <c r="R760">
        <v>568.52184299999999</v>
      </c>
      <c r="S760" t="s">
        <v>201</v>
      </c>
      <c r="T760" s="221">
        <v>45498.334722222222</v>
      </c>
    </row>
    <row r="761" spans="1:20" x14ac:dyDescent="0.35">
      <c r="A761" t="s">
        <v>93</v>
      </c>
      <c r="B761" t="s">
        <v>94</v>
      </c>
      <c r="C761" t="s">
        <v>92</v>
      </c>
      <c r="D761" s="29">
        <v>45682</v>
      </c>
      <c r="E761" s="184" t="str">
        <f t="shared" si="44"/>
        <v/>
      </c>
      <c r="F761" s="184" t="str">
        <f t="shared" si="45"/>
        <v/>
      </c>
      <c r="G761" s="184" t="str">
        <f t="shared" si="46"/>
        <v/>
      </c>
      <c r="H761" s="184" t="str">
        <f t="shared" si="47"/>
        <v/>
      </c>
      <c r="J761" t="s">
        <v>253</v>
      </c>
      <c r="K761" t="s">
        <v>253</v>
      </c>
      <c r="L761">
        <v>290.08083299999998</v>
      </c>
      <c r="R761">
        <v>568.52184299999999</v>
      </c>
      <c r="S761" t="s">
        <v>201</v>
      </c>
      <c r="T761" s="221">
        <v>45498.334722222222</v>
      </c>
    </row>
    <row r="762" spans="1:20" x14ac:dyDescent="0.35">
      <c r="A762" t="s">
        <v>93</v>
      </c>
      <c r="B762" t="s">
        <v>94</v>
      </c>
      <c r="C762" t="s">
        <v>92</v>
      </c>
      <c r="D762" s="29">
        <v>45683</v>
      </c>
      <c r="E762" s="184" t="str">
        <f t="shared" si="44"/>
        <v/>
      </c>
      <c r="F762" s="184" t="str">
        <f t="shared" si="45"/>
        <v/>
      </c>
      <c r="G762" s="184" t="str">
        <f t="shared" si="46"/>
        <v/>
      </c>
      <c r="H762" s="184" t="str">
        <f t="shared" si="47"/>
        <v/>
      </c>
      <c r="J762" t="s">
        <v>253</v>
      </c>
      <c r="K762" t="s">
        <v>253</v>
      </c>
      <c r="L762">
        <v>290.08083299999998</v>
      </c>
      <c r="R762">
        <v>568.52184299999999</v>
      </c>
      <c r="S762" t="s">
        <v>201</v>
      </c>
      <c r="T762" s="221">
        <v>45498.335416666669</v>
      </c>
    </row>
    <row r="763" spans="1:20" x14ac:dyDescent="0.35">
      <c r="A763" t="s">
        <v>93</v>
      </c>
      <c r="B763" t="s">
        <v>94</v>
      </c>
      <c r="C763" t="s">
        <v>92</v>
      </c>
      <c r="D763" s="29">
        <v>45684</v>
      </c>
      <c r="E763" s="184" t="str">
        <f t="shared" si="44"/>
        <v/>
      </c>
      <c r="F763" s="184" t="str">
        <f t="shared" si="45"/>
        <v/>
      </c>
      <c r="G763" s="184" t="str">
        <f t="shared" si="46"/>
        <v/>
      </c>
      <c r="H763" s="184" t="str">
        <f t="shared" si="47"/>
        <v/>
      </c>
      <c r="J763" t="s">
        <v>253</v>
      </c>
      <c r="K763" t="s">
        <v>253</v>
      </c>
      <c r="L763">
        <v>290.08083299999998</v>
      </c>
      <c r="R763">
        <v>568.52184299999999</v>
      </c>
      <c r="S763" t="s">
        <v>201</v>
      </c>
      <c r="T763" s="221">
        <v>45498.334722222222</v>
      </c>
    </row>
    <row r="764" spans="1:20" x14ac:dyDescent="0.35">
      <c r="A764" t="s">
        <v>93</v>
      </c>
      <c r="B764" t="s">
        <v>94</v>
      </c>
      <c r="C764" t="s">
        <v>92</v>
      </c>
      <c r="D764" s="29">
        <v>45685</v>
      </c>
      <c r="E764" s="184" t="str">
        <f t="shared" si="44"/>
        <v/>
      </c>
      <c r="F764" s="184" t="str">
        <f t="shared" si="45"/>
        <v/>
      </c>
      <c r="G764" s="184" t="str">
        <f t="shared" si="46"/>
        <v/>
      </c>
      <c r="H764" s="184" t="str">
        <f t="shared" si="47"/>
        <v/>
      </c>
      <c r="J764" t="s">
        <v>253</v>
      </c>
      <c r="K764" t="s">
        <v>253</v>
      </c>
      <c r="L764">
        <v>290.08083299999998</v>
      </c>
      <c r="R764">
        <v>568.52184299999999</v>
      </c>
      <c r="S764" t="s">
        <v>201</v>
      </c>
      <c r="T764" s="221">
        <v>45498.336111111108</v>
      </c>
    </row>
    <row r="765" spans="1:20" x14ac:dyDescent="0.35">
      <c r="A765" t="s">
        <v>93</v>
      </c>
      <c r="B765" t="s">
        <v>94</v>
      </c>
      <c r="C765" t="s">
        <v>92</v>
      </c>
      <c r="D765" s="29">
        <v>45686</v>
      </c>
      <c r="E765" s="184" t="str">
        <f t="shared" si="44"/>
        <v/>
      </c>
      <c r="F765" s="184" t="str">
        <f t="shared" si="45"/>
        <v/>
      </c>
      <c r="G765" s="184" t="str">
        <f t="shared" si="46"/>
        <v/>
      </c>
      <c r="H765" s="184" t="str">
        <f t="shared" si="47"/>
        <v/>
      </c>
      <c r="J765" t="s">
        <v>253</v>
      </c>
      <c r="K765" t="s">
        <v>253</v>
      </c>
      <c r="L765">
        <v>290.08083299999998</v>
      </c>
      <c r="R765">
        <v>568.52184299999999</v>
      </c>
      <c r="S765" t="s">
        <v>201</v>
      </c>
      <c r="T765" s="221">
        <v>45498.335416666669</v>
      </c>
    </row>
    <row r="766" spans="1:20" x14ac:dyDescent="0.35">
      <c r="A766" t="s">
        <v>93</v>
      </c>
      <c r="B766" t="s">
        <v>94</v>
      </c>
      <c r="C766" t="s">
        <v>92</v>
      </c>
      <c r="D766" s="29">
        <v>45687</v>
      </c>
      <c r="E766" s="184" t="str">
        <f t="shared" si="44"/>
        <v/>
      </c>
      <c r="F766" s="184" t="str">
        <f t="shared" si="45"/>
        <v/>
      </c>
      <c r="G766" s="184" t="str">
        <f t="shared" si="46"/>
        <v/>
      </c>
      <c r="H766" s="184" t="str">
        <f t="shared" si="47"/>
        <v/>
      </c>
      <c r="J766" t="s">
        <v>253</v>
      </c>
      <c r="K766" t="s">
        <v>253</v>
      </c>
      <c r="L766">
        <v>290.08083299999998</v>
      </c>
      <c r="R766">
        <v>568.52184299999999</v>
      </c>
      <c r="S766" t="s">
        <v>201</v>
      </c>
      <c r="T766" s="221">
        <v>45498.334722222222</v>
      </c>
    </row>
    <row r="767" spans="1:20" x14ac:dyDescent="0.35">
      <c r="A767" t="s">
        <v>93</v>
      </c>
      <c r="B767" t="s">
        <v>94</v>
      </c>
      <c r="C767" t="s">
        <v>92</v>
      </c>
      <c r="D767" s="29">
        <v>45688</v>
      </c>
      <c r="E767" s="184" t="str">
        <f t="shared" si="44"/>
        <v/>
      </c>
      <c r="F767" s="184" t="str">
        <f t="shared" si="45"/>
        <v/>
      </c>
      <c r="G767" s="184" t="str">
        <f t="shared" si="46"/>
        <v/>
      </c>
      <c r="H767" s="184" t="str">
        <f t="shared" si="47"/>
        <v/>
      </c>
      <c r="J767" t="s">
        <v>253</v>
      </c>
      <c r="K767" t="s">
        <v>253</v>
      </c>
      <c r="L767">
        <v>290.08083299999998</v>
      </c>
      <c r="R767">
        <v>568.52184299999999</v>
      </c>
      <c r="S767" t="s">
        <v>201</v>
      </c>
      <c r="T767" s="221">
        <v>45498.335416666669</v>
      </c>
    </row>
    <row r="768" spans="1:20" x14ac:dyDescent="0.35">
      <c r="A768" t="s">
        <v>93</v>
      </c>
      <c r="B768" t="s">
        <v>94</v>
      </c>
      <c r="C768" t="s">
        <v>92</v>
      </c>
      <c r="D768" s="29">
        <v>45689</v>
      </c>
      <c r="E768" s="184" t="str">
        <f t="shared" si="44"/>
        <v/>
      </c>
      <c r="F768" s="184" t="str">
        <f t="shared" si="45"/>
        <v/>
      </c>
      <c r="G768" s="184" t="str">
        <f t="shared" si="46"/>
        <v/>
      </c>
      <c r="H768" s="184" t="str">
        <f t="shared" si="47"/>
        <v/>
      </c>
      <c r="J768" t="s">
        <v>253</v>
      </c>
      <c r="K768" t="s">
        <v>253</v>
      </c>
      <c r="L768">
        <v>290.08083299999998</v>
      </c>
      <c r="R768">
        <v>568.52184299999999</v>
      </c>
      <c r="S768" t="s">
        <v>201</v>
      </c>
      <c r="T768" s="221">
        <v>45498.336111111108</v>
      </c>
    </row>
    <row r="769" spans="1:20" x14ac:dyDescent="0.35">
      <c r="A769" t="s">
        <v>93</v>
      </c>
      <c r="B769" t="s">
        <v>94</v>
      </c>
      <c r="C769" t="s">
        <v>92</v>
      </c>
      <c r="D769" s="29">
        <v>45690</v>
      </c>
      <c r="E769" s="184" t="str">
        <f t="shared" si="44"/>
        <v/>
      </c>
      <c r="F769" s="184" t="str">
        <f t="shared" si="45"/>
        <v/>
      </c>
      <c r="G769" s="184" t="str">
        <f t="shared" si="46"/>
        <v/>
      </c>
      <c r="H769" s="184" t="str">
        <f t="shared" si="47"/>
        <v/>
      </c>
      <c r="J769" t="s">
        <v>253</v>
      </c>
      <c r="K769" t="s">
        <v>253</v>
      </c>
      <c r="L769">
        <v>290.08083299999998</v>
      </c>
      <c r="R769">
        <v>568.52184299999999</v>
      </c>
      <c r="S769" t="s">
        <v>201</v>
      </c>
      <c r="T769" s="221">
        <v>45498.335416666669</v>
      </c>
    </row>
    <row r="770" spans="1:20" x14ac:dyDescent="0.35">
      <c r="A770" t="s">
        <v>93</v>
      </c>
      <c r="B770" t="s">
        <v>94</v>
      </c>
      <c r="C770" t="s">
        <v>92</v>
      </c>
      <c r="D770" s="29">
        <v>45691</v>
      </c>
      <c r="E770" s="184" t="str">
        <f t="shared" si="44"/>
        <v/>
      </c>
      <c r="F770" s="184" t="str">
        <f t="shared" si="45"/>
        <v/>
      </c>
      <c r="G770" s="184" t="str">
        <f t="shared" si="46"/>
        <v/>
      </c>
      <c r="H770" s="184" t="str">
        <f t="shared" si="47"/>
        <v/>
      </c>
      <c r="J770" t="s">
        <v>253</v>
      </c>
      <c r="K770" t="s">
        <v>253</v>
      </c>
      <c r="L770">
        <v>290.08083299999998</v>
      </c>
      <c r="R770">
        <v>568.52184299999999</v>
      </c>
      <c r="S770" t="s">
        <v>201</v>
      </c>
      <c r="T770" s="221">
        <v>45498.335416666669</v>
      </c>
    </row>
    <row r="771" spans="1:20" x14ac:dyDescent="0.35">
      <c r="A771" t="s">
        <v>93</v>
      </c>
      <c r="B771" t="s">
        <v>94</v>
      </c>
      <c r="C771" t="s">
        <v>92</v>
      </c>
      <c r="D771" s="29">
        <v>45692</v>
      </c>
      <c r="E771" s="184" t="str">
        <f t="shared" si="44"/>
        <v/>
      </c>
      <c r="F771" s="184" t="str">
        <f t="shared" si="45"/>
        <v/>
      </c>
      <c r="G771" s="184" t="str">
        <f t="shared" si="46"/>
        <v/>
      </c>
      <c r="H771" s="184" t="str">
        <f t="shared" si="47"/>
        <v/>
      </c>
      <c r="J771" t="s">
        <v>253</v>
      </c>
      <c r="K771" t="s">
        <v>253</v>
      </c>
      <c r="L771">
        <v>290.08083299999998</v>
      </c>
      <c r="R771">
        <v>568.52184299999999</v>
      </c>
      <c r="S771" t="s">
        <v>201</v>
      </c>
      <c r="T771" s="221">
        <v>45498.334027777775</v>
      </c>
    </row>
    <row r="772" spans="1:20" x14ac:dyDescent="0.35">
      <c r="A772" t="s">
        <v>93</v>
      </c>
      <c r="B772" t="s">
        <v>94</v>
      </c>
      <c r="C772" t="s">
        <v>92</v>
      </c>
      <c r="D772" s="29">
        <v>45693</v>
      </c>
      <c r="E772" s="184" t="str">
        <f t="shared" si="44"/>
        <v/>
      </c>
      <c r="F772" s="184" t="str">
        <f t="shared" si="45"/>
        <v/>
      </c>
      <c r="G772" s="184" t="str">
        <f t="shared" si="46"/>
        <v/>
      </c>
      <c r="H772" s="184" t="str">
        <f t="shared" si="47"/>
        <v/>
      </c>
      <c r="J772" t="s">
        <v>253</v>
      </c>
      <c r="K772" t="s">
        <v>253</v>
      </c>
      <c r="L772">
        <v>290.08083299999998</v>
      </c>
      <c r="R772">
        <v>568.52184299999999</v>
      </c>
      <c r="S772" t="s">
        <v>201</v>
      </c>
      <c r="T772" s="221">
        <v>45498.336111111108</v>
      </c>
    </row>
    <row r="773" spans="1:20" x14ac:dyDescent="0.35">
      <c r="A773" t="s">
        <v>93</v>
      </c>
      <c r="B773" t="s">
        <v>94</v>
      </c>
      <c r="C773" t="s">
        <v>92</v>
      </c>
      <c r="D773" s="29">
        <v>45694</v>
      </c>
      <c r="E773" s="184" t="str">
        <f t="shared" si="44"/>
        <v/>
      </c>
      <c r="F773" s="184" t="str">
        <f t="shared" si="45"/>
        <v/>
      </c>
      <c r="G773" s="184" t="str">
        <f t="shared" si="46"/>
        <v/>
      </c>
      <c r="H773" s="184" t="str">
        <f t="shared" si="47"/>
        <v/>
      </c>
      <c r="J773" t="s">
        <v>253</v>
      </c>
      <c r="K773" t="s">
        <v>253</v>
      </c>
      <c r="L773">
        <v>290.08083299999998</v>
      </c>
      <c r="R773">
        <v>568.52184299999999</v>
      </c>
      <c r="S773" t="s">
        <v>201</v>
      </c>
      <c r="T773" s="221">
        <v>45498.336111111108</v>
      </c>
    </row>
    <row r="774" spans="1:20" x14ac:dyDescent="0.35">
      <c r="A774" t="s">
        <v>93</v>
      </c>
      <c r="B774" t="s">
        <v>94</v>
      </c>
      <c r="C774" t="s">
        <v>92</v>
      </c>
      <c r="D774" s="29">
        <v>45695</v>
      </c>
      <c r="E774" s="184" t="str">
        <f t="shared" si="44"/>
        <v/>
      </c>
      <c r="F774" s="184" t="str">
        <f t="shared" si="45"/>
        <v/>
      </c>
      <c r="G774" s="184" t="str">
        <f t="shared" si="46"/>
        <v/>
      </c>
      <c r="H774" s="184" t="str">
        <f t="shared" si="47"/>
        <v/>
      </c>
      <c r="J774" t="s">
        <v>253</v>
      </c>
      <c r="K774" t="s">
        <v>253</v>
      </c>
      <c r="L774">
        <v>290.08083299999998</v>
      </c>
      <c r="R774">
        <v>568.52184299999999</v>
      </c>
      <c r="S774" t="s">
        <v>201</v>
      </c>
      <c r="T774" s="221">
        <v>45498.334722222222</v>
      </c>
    </row>
    <row r="775" spans="1:20" x14ac:dyDescent="0.35">
      <c r="A775" t="s">
        <v>93</v>
      </c>
      <c r="B775" t="s">
        <v>94</v>
      </c>
      <c r="C775" t="s">
        <v>92</v>
      </c>
      <c r="D775" s="29">
        <v>45696</v>
      </c>
      <c r="E775" s="184" t="str">
        <f t="shared" si="44"/>
        <v/>
      </c>
      <c r="F775" s="184" t="str">
        <f t="shared" si="45"/>
        <v/>
      </c>
      <c r="G775" s="184" t="str">
        <f t="shared" si="46"/>
        <v/>
      </c>
      <c r="H775" s="184" t="str">
        <f t="shared" si="47"/>
        <v/>
      </c>
      <c r="J775" t="s">
        <v>253</v>
      </c>
      <c r="K775" t="s">
        <v>253</v>
      </c>
      <c r="L775">
        <v>290.08083299999998</v>
      </c>
      <c r="R775">
        <v>568.52184299999999</v>
      </c>
      <c r="S775" t="s">
        <v>201</v>
      </c>
      <c r="T775" s="221">
        <v>45498.335416666669</v>
      </c>
    </row>
    <row r="776" spans="1:20" x14ac:dyDescent="0.35">
      <c r="A776" t="s">
        <v>93</v>
      </c>
      <c r="B776" t="s">
        <v>94</v>
      </c>
      <c r="C776" t="s">
        <v>92</v>
      </c>
      <c r="D776" s="29">
        <v>45697</v>
      </c>
      <c r="E776" s="184" t="str">
        <f t="shared" ref="E776:E839" si="48">IF(J776="","",IF(L776=0,0,IF(1-(J776/L776)&lt;0,"",1-(J776/L776))))</f>
        <v/>
      </c>
      <c r="F776" s="184" t="str">
        <f t="shared" ref="F776:F839" si="49">IF(K776="","",IF(L776=0,0,IF(1-(K776/L776)&lt;0,"",1-(K776/L776))))</f>
        <v/>
      </c>
      <c r="G776" s="184" t="str">
        <f t="shared" ref="G776:G839" si="50">IF(J776="","",IF(1-(J776/R776)&lt;0,"",1-(J776/R776)))</f>
        <v/>
      </c>
      <c r="H776" s="184" t="str">
        <f t="shared" ref="H776:H839" si="51">IF(K776="","",IF(1-(K776/R776)&lt;0,"",1-(K776/R776)))</f>
        <v/>
      </c>
      <c r="J776" t="s">
        <v>253</v>
      </c>
      <c r="K776" t="s">
        <v>253</v>
      </c>
      <c r="L776">
        <v>290.08083299999998</v>
      </c>
      <c r="R776">
        <v>568.52184299999999</v>
      </c>
      <c r="S776" t="s">
        <v>201</v>
      </c>
      <c r="T776" s="221">
        <v>45498.335416666669</v>
      </c>
    </row>
    <row r="777" spans="1:20" x14ac:dyDescent="0.35">
      <c r="A777" t="s">
        <v>93</v>
      </c>
      <c r="B777" t="s">
        <v>94</v>
      </c>
      <c r="C777" t="s">
        <v>92</v>
      </c>
      <c r="D777" s="29">
        <v>45698</v>
      </c>
      <c r="E777" s="184" t="str">
        <f t="shared" si="48"/>
        <v/>
      </c>
      <c r="F777" s="184" t="str">
        <f t="shared" si="49"/>
        <v/>
      </c>
      <c r="G777" s="184" t="str">
        <f t="shared" si="50"/>
        <v/>
      </c>
      <c r="H777" s="184" t="str">
        <f t="shared" si="51"/>
        <v/>
      </c>
      <c r="J777" t="s">
        <v>253</v>
      </c>
      <c r="K777" t="s">
        <v>253</v>
      </c>
      <c r="L777">
        <v>290.08083299999998</v>
      </c>
      <c r="R777">
        <v>568.52184299999999</v>
      </c>
      <c r="S777" t="s">
        <v>201</v>
      </c>
      <c r="T777" s="221">
        <v>45498.334722222222</v>
      </c>
    </row>
    <row r="778" spans="1:20" x14ac:dyDescent="0.35">
      <c r="A778" t="s">
        <v>93</v>
      </c>
      <c r="B778" t="s">
        <v>94</v>
      </c>
      <c r="C778" t="s">
        <v>92</v>
      </c>
      <c r="D778" s="29">
        <v>45699</v>
      </c>
      <c r="E778" s="184" t="str">
        <f t="shared" si="48"/>
        <v/>
      </c>
      <c r="F778" s="184" t="str">
        <f t="shared" si="49"/>
        <v/>
      </c>
      <c r="G778" s="184" t="str">
        <f t="shared" si="50"/>
        <v/>
      </c>
      <c r="H778" s="184" t="str">
        <f t="shared" si="51"/>
        <v/>
      </c>
      <c r="J778" t="s">
        <v>253</v>
      </c>
      <c r="K778" t="s">
        <v>253</v>
      </c>
      <c r="L778">
        <v>290.08083299999998</v>
      </c>
      <c r="R778">
        <v>568.52184299999999</v>
      </c>
      <c r="S778" t="s">
        <v>201</v>
      </c>
      <c r="T778" s="221">
        <v>45498.335416666669</v>
      </c>
    </row>
    <row r="779" spans="1:20" x14ac:dyDescent="0.35">
      <c r="A779" t="s">
        <v>93</v>
      </c>
      <c r="B779" t="s">
        <v>94</v>
      </c>
      <c r="C779" t="s">
        <v>92</v>
      </c>
      <c r="D779" s="29">
        <v>45700</v>
      </c>
      <c r="E779" s="184" t="str">
        <f t="shared" si="48"/>
        <v/>
      </c>
      <c r="F779" s="184" t="str">
        <f t="shared" si="49"/>
        <v/>
      </c>
      <c r="G779" s="184" t="str">
        <f t="shared" si="50"/>
        <v/>
      </c>
      <c r="H779" s="184" t="str">
        <f t="shared" si="51"/>
        <v/>
      </c>
      <c r="J779" t="s">
        <v>253</v>
      </c>
      <c r="K779" t="s">
        <v>253</v>
      </c>
      <c r="L779">
        <v>290.08083299999998</v>
      </c>
      <c r="R779">
        <v>568.52184299999999</v>
      </c>
      <c r="S779" t="s">
        <v>201</v>
      </c>
      <c r="T779" s="221">
        <v>45498.334722222222</v>
      </c>
    </row>
    <row r="780" spans="1:20" x14ac:dyDescent="0.35">
      <c r="A780" t="s">
        <v>93</v>
      </c>
      <c r="B780" t="s">
        <v>94</v>
      </c>
      <c r="C780" t="s">
        <v>92</v>
      </c>
      <c r="D780" s="29">
        <v>45701</v>
      </c>
      <c r="E780" s="184" t="str">
        <f t="shared" si="48"/>
        <v/>
      </c>
      <c r="F780" s="184" t="str">
        <f t="shared" si="49"/>
        <v/>
      </c>
      <c r="G780" s="184" t="str">
        <f t="shared" si="50"/>
        <v/>
      </c>
      <c r="H780" s="184" t="str">
        <f t="shared" si="51"/>
        <v/>
      </c>
      <c r="J780" t="s">
        <v>253</v>
      </c>
      <c r="K780" t="s">
        <v>253</v>
      </c>
      <c r="L780">
        <v>290.08083299999998</v>
      </c>
      <c r="R780">
        <v>568.52184299999999</v>
      </c>
      <c r="S780" t="s">
        <v>201</v>
      </c>
      <c r="T780" s="221">
        <v>45498.334722222222</v>
      </c>
    </row>
    <row r="781" spans="1:20" x14ac:dyDescent="0.35">
      <c r="A781" t="s">
        <v>93</v>
      </c>
      <c r="B781" t="s">
        <v>94</v>
      </c>
      <c r="C781" t="s">
        <v>92</v>
      </c>
      <c r="D781" s="29">
        <v>45702</v>
      </c>
      <c r="E781" s="184" t="str">
        <f t="shared" si="48"/>
        <v/>
      </c>
      <c r="F781" s="184" t="str">
        <f t="shared" si="49"/>
        <v/>
      </c>
      <c r="G781" s="184" t="str">
        <f t="shared" si="50"/>
        <v/>
      </c>
      <c r="H781" s="184" t="str">
        <f t="shared" si="51"/>
        <v/>
      </c>
      <c r="J781" t="s">
        <v>253</v>
      </c>
      <c r="K781" t="s">
        <v>253</v>
      </c>
      <c r="L781">
        <v>290.08083299999998</v>
      </c>
      <c r="R781">
        <v>568.52184299999999</v>
      </c>
      <c r="S781" t="s">
        <v>201</v>
      </c>
      <c r="T781" s="221">
        <v>45498.336111111108</v>
      </c>
    </row>
    <row r="782" spans="1:20" x14ac:dyDescent="0.35">
      <c r="A782" t="s">
        <v>93</v>
      </c>
      <c r="B782" t="s">
        <v>94</v>
      </c>
      <c r="C782" t="s">
        <v>92</v>
      </c>
      <c r="D782" s="29">
        <v>45703</v>
      </c>
      <c r="E782" s="184" t="str">
        <f t="shared" si="48"/>
        <v/>
      </c>
      <c r="F782" s="184" t="str">
        <f t="shared" si="49"/>
        <v/>
      </c>
      <c r="G782" s="184" t="str">
        <f t="shared" si="50"/>
        <v/>
      </c>
      <c r="H782" s="184" t="str">
        <f t="shared" si="51"/>
        <v/>
      </c>
      <c r="J782" t="s">
        <v>253</v>
      </c>
      <c r="K782" t="s">
        <v>253</v>
      </c>
      <c r="L782">
        <v>290.08083299999998</v>
      </c>
      <c r="R782">
        <v>568.52184299999999</v>
      </c>
      <c r="S782" t="s">
        <v>201</v>
      </c>
      <c r="T782" s="221">
        <v>45498.334722222222</v>
      </c>
    </row>
    <row r="783" spans="1:20" x14ac:dyDescent="0.35">
      <c r="A783" t="s">
        <v>93</v>
      </c>
      <c r="B783" t="s">
        <v>94</v>
      </c>
      <c r="C783" t="s">
        <v>92</v>
      </c>
      <c r="D783" s="29">
        <v>45704</v>
      </c>
      <c r="E783" s="184" t="str">
        <f t="shared" si="48"/>
        <v/>
      </c>
      <c r="F783" s="184" t="str">
        <f t="shared" si="49"/>
        <v/>
      </c>
      <c r="G783" s="184" t="str">
        <f t="shared" si="50"/>
        <v/>
      </c>
      <c r="H783" s="184" t="str">
        <f t="shared" si="51"/>
        <v/>
      </c>
      <c r="J783" t="s">
        <v>253</v>
      </c>
      <c r="K783" t="s">
        <v>253</v>
      </c>
      <c r="L783">
        <v>290.08083299999998</v>
      </c>
      <c r="R783">
        <v>568.52184299999999</v>
      </c>
      <c r="S783" t="s">
        <v>201</v>
      </c>
      <c r="T783" s="221">
        <v>45498.334722222222</v>
      </c>
    </row>
    <row r="784" spans="1:20" x14ac:dyDescent="0.35">
      <c r="A784" t="s">
        <v>93</v>
      </c>
      <c r="B784" t="s">
        <v>94</v>
      </c>
      <c r="C784" t="s">
        <v>92</v>
      </c>
      <c r="D784" s="29">
        <v>45705</v>
      </c>
      <c r="E784" s="184" t="str">
        <f t="shared" si="48"/>
        <v/>
      </c>
      <c r="F784" s="184" t="str">
        <f t="shared" si="49"/>
        <v/>
      </c>
      <c r="G784" s="184" t="str">
        <f t="shared" si="50"/>
        <v/>
      </c>
      <c r="H784" s="184" t="str">
        <f t="shared" si="51"/>
        <v/>
      </c>
      <c r="J784" t="s">
        <v>253</v>
      </c>
      <c r="K784" t="s">
        <v>253</v>
      </c>
      <c r="L784">
        <v>290.08083299999998</v>
      </c>
      <c r="R784">
        <v>568.52184299999999</v>
      </c>
      <c r="S784" t="s">
        <v>201</v>
      </c>
      <c r="T784" s="221">
        <v>45498.334722222222</v>
      </c>
    </row>
    <row r="785" spans="1:20" x14ac:dyDescent="0.35">
      <c r="A785" t="s">
        <v>93</v>
      </c>
      <c r="B785" t="s">
        <v>94</v>
      </c>
      <c r="C785" t="s">
        <v>92</v>
      </c>
      <c r="D785" s="29">
        <v>45706</v>
      </c>
      <c r="E785" s="184" t="str">
        <f t="shared" si="48"/>
        <v/>
      </c>
      <c r="F785" s="184" t="str">
        <f t="shared" si="49"/>
        <v/>
      </c>
      <c r="G785" s="184" t="str">
        <f t="shared" si="50"/>
        <v/>
      </c>
      <c r="H785" s="184" t="str">
        <f t="shared" si="51"/>
        <v/>
      </c>
      <c r="J785" t="s">
        <v>253</v>
      </c>
      <c r="K785" t="s">
        <v>253</v>
      </c>
      <c r="L785">
        <v>290.08083299999998</v>
      </c>
      <c r="R785">
        <v>568.52184299999999</v>
      </c>
      <c r="S785" t="s">
        <v>201</v>
      </c>
      <c r="T785" s="221">
        <v>45498.334722222222</v>
      </c>
    </row>
    <row r="786" spans="1:20" x14ac:dyDescent="0.35">
      <c r="A786" t="s">
        <v>93</v>
      </c>
      <c r="B786" t="s">
        <v>94</v>
      </c>
      <c r="C786" t="s">
        <v>92</v>
      </c>
      <c r="D786" s="29">
        <v>45707</v>
      </c>
      <c r="E786" s="184" t="str">
        <f t="shared" si="48"/>
        <v/>
      </c>
      <c r="F786" s="184" t="str">
        <f t="shared" si="49"/>
        <v/>
      </c>
      <c r="G786" s="184" t="str">
        <f t="shared" si="50"/>
        <v/>
      </c>
      <c r="H786" s="184" t="str">
        <f t="shared" si="51"/>
        <v/>
      </c>
      <c r="J786" t="s">
        <v>253</v>
      </c>
      <c r="K786" t="s">
        <v>253</v>
      </c>
      <c r="L786">
        <v>290.08083299999998</v>
      </c>
      <c r="R786">
        <v>568.52184299999999</v>
      </c>
      <c r="S786" t="s">
        <v>201</v>
      </c>
      <c r="T786" s="221">
        <v>45498.334722222222</v>
      </c>
    </row>
    <row r="787" spans="1:20" x14ac:dyDescent="0.35">
      <c r="A787" t="s">
        <v>93</v>
      </c>
      <c r="B787" t="s">
        <v>94</v>
      </c>
      <c r="C787" t="s">
        <v>92</v>
      </c>
      <c r="D787" s="29">
        <v>45708</v>
      </c>
      <c r="E787" s="184" t="str">
        <f t="shared" si="48"/>
        <v/>
      </c>
      <c r="F787" s="184" t="str">
        <f t="shared" si="49"/>
        <v/>
      </c>
      <c r="G787" s="184" t="str">
        <f t="shared" si="50"/>
        <v/>
      </c>
      <c r="H787" s="184" t="str">
        <f t="shared" si="51"/>
        <v/>
      </c>
      <c r="J787" t="s">
        <v>253</v>
      </c>
      <c r="K787" t="s">
        <v>253</v>
      </c>
      <c r="L787">
        <v>290.08083299999998</v>
      </c>
      <c r="R787">
        <v>568.52184299999999</v>
      </c>
      <c r="S787" t="s">
        <v>201</v>
      </c>
      <c r="T787" s="221">
        <v>45498.334722222222</v>
      </c>
    </row>
    <row r="788" spans="1:20" x14ac:dyDescent="0.35">
      <c r="A788" t="s">
        <v>93</v>
      </c>
      <c r="B788" t="s">
        <v>94</v>
      </c>
      <c r="C788" t="s">
        <v>92</v>
      </c>
      <c r="D788" s="29">
        <v>45709</v>
      </c>
      <c r="E788" s="184" t="str">
        <f t="shared" si="48"/>
        <v/>
      </c>
      <c r="F788" s="184" t="str">
        <f t="shared" si="49"/>
        <v/>
      </c>
      <c r="G788" s="184" t="str">
        <f t="shared" si="50"/>
        <v/>
      </c>
      <c r="H788" s="184" t="str">
        <f t="shared" si="51"/>
        <v/>
      </c>
      <c r="J788" t="s">
        <v>253</v>
      </c>
      <c r="K788" t="s">
        <v>253</v>
      </c>
      <c r="L788">
        <v>290.08083299999998</v>
      </c>
      <c r="R788">
        <v>568.52184299999999</v>
      </c>
      <c r="S788" t="s">
        <v>201</v>
      </c>
      <c r="T788" s="221">
        <v>45498.335416666669</v>
      </c>
    </row>
    <row r="789" spans="1:20" x14ac:dyDescent="0.35">
      <c r="A789" t="s">
        <v>93</v>
      </c>
      <c r="B789" t="s">
        <v>94</v>
      </c>
      <c r="C789" t="s">
        <v>92</v>
      </c>
      <c r="D789" s="29">
        <v>45710</v>
      </c>
      <c r="E789" s="184" t="str">
        <f t="shared" si="48"/>
        <v/>
      </c>
      <c r="F789" s="184" t="str">
        <f t="shared" si="49"/>
        <v/>
      </c>
      <c r="G789" s="184" t="str">
        <f t="shared" si="50"/>
        <v/>
      </c>
      <c r="H789" s="184" t="str">
        <f t="shared" si="51"/>
        <v/>
      </c>
      <c r="J789" t="s">
        <v>253</v>
      </c>
      <c r="K789" t="s">
        <v>253</v>
      </c>
      <c r="L789">
        <v>290.08083299999998</v>
      </c>
      <c r="R789">
        <v>568.52184299999999</v>
      </c>
      <c r="S789" t="s">
        <v>201</v>
      </c>
      <c r="T789" s="221">
        <v>45498.335416666669</v>
      </c>
    </row>
    <row r="790" spans="1:20" x14ac:dyDescent="0.35">
      <c r="A790" t="s">
        <v>93</v>
      </c>
      <c r="B790" t="s">
        <v>94</v>
      </c>
      <c r="C790" t="s">
        <v>92</v>
      </c>
      <c r="D790" s="29">
        <v>45711</v>
      </c>
      <c r="E790" s="184" t="str">
        <f t="shared" si="48"/>
        <v/>
      </c>
      <c r="F790" s="184" t="str">
        <f t="shared" si="49"/>
        <v/>
      </c>
      <c r="G790" s="184" t="str">
        <f t="shared" si="50"/>
        <v/>
      </c>
      <c r="H790" s="184" t="str">
        <f t="shared" si="51"/>
        <v/>
      </c>
      <c r="J790" t="s">
        <v>253</v>
      </c>
      <c r="K790" t="s">
        <v>253</v>
      </c>
      <c r="L790">
        <v>290.08083299999998</v>
      </c>
      <c r="R790">
        <v>568.52184299999999</v>
      </c>
      <c r="S790" t="s">
        <v>201</v>
      </c>
      <c r="T790" s="221">
        <v>45498.335416666669</v>
      </c>
    </row>
    <row r="791" spans="1:20" x14ac:dyDescent="0.35">
      <c r="A791" t="s">
        <v>93</v>
      </c>
      <c r="B791" t="s">
        <v>94</v>
      </c>
      <c r="C791" t="s">
        <v>92</v>
      </c>
      <c r="D791" s="29">
        <v>45712</v>
      </c>
      <c r="E791" s="184" t="str">
        <f t="shared" si="48"/>
        <v/>
      </c>
      <c r="F791" s="184" t="str">
        <f t="shared" si="49"/>
        <v/>
      </c>
      <c r="G791" s="184" t="str">
        <f t="shared" si="50"/>
        <v/>
      </c>
      <c r="H791" s="184" t="str">
        <f t="shared" si="51"/>
        <v/>
      </c>
      <c r="J791" t="s">
        <v>253</v>
      </c>
      <c r="K791" t="s">
        <v>253</v>
      </c>
      <c r="L791">
        <v>290.08083299999998</v>
      </c>
      <c r="R791">
        <v>568.52184299999999</v>
      </c>
      <c r="S791" t="s">
        <v>201</v>
      </c>
      <c r="T791" s="221">
        <v>45498.334722222222</v>
      </c>
    </row>
    <row r="792" spans="1:20" x14ac:dyDescent="0.35">
      <c r="A792" t="s">
        <v>93</v>
      </c>
      <c r="B792" t="s">
        <v>94</v>
      </c>
      <c r="C792" t="s">
        <v>92</v>
      </c>
      <c r="D792" s="29">
        <v>45713</v>
      </c>
      <c r="E792" s="184" t="str">
        <f t="shared" si="48"/>
        <v/>
      </c>
      <c r="F792" s="184" t="str">
        <f t="shared" si="49"/>
        <v/>
      </c>
      <c r="G792" s="184" t="str">
        <f t="shared" si="50"/>
        <v/>
      </c>
      <c r="H792" s="184" t="str">
        <f t="shared" si="51"/>
        <v/>
      </c>
      <c r="J792" t="s">
        <v>253</v>
      </c>
      <c r="K792" t="s">
        <v>253</v>
      </c>
      <c r="L792">
        <v>290.08083299999998</v>
      </c>
      <c r="R792">
        <v>568.52184299999999</v>
      </c>
      <c r="S792" t="s">
        <v>201</v>
      </c>
      <c r="T792" s="221">
        <v>45498.335416666669</v>
      </c>
    </row>
    <row r="793" spans="1:20" x14ac:dyDescent="0.35">
      <c r="A793" t="s">
        <v>93</v>
      </c>
      <c r="B793" t="s">
        <v>94</v>
      </c>
      <c r="C793" t="s">
        <v>92</v>
      </c>
      <c r="D793" s="29">
        <v>45714</v>
      </c>
      <c r="E793" s="184" t="str">
        <f t="shared" si="48"/>
        <v/>
      </c>
      <c r="F793" s="184" t="str">
        <f t="shared" si="49"/>
        <v/>
      </c>
      <c r="G793" s="184" t="str">
        <f t="shared" si="50"/>
        <v/>
      </c>
      <c r="H793" s="184" t="str">
        <f t="shared" si="51"/>
        <v/>
      </c>
      <c r="J793" t="s">
        <v>253</v>
      </c>
      <c r="K793" t="s">
        <v>253</v>
      </c>
      <c r="L793">
        <v>290.08083299999998</v>
      </c>
      <c r="R793">
        <v>568.52184299999999</v>
      </c>
      <c r="S793" t="s">
        <v>201</v>
      </c>
      <c r="T793" s="221">
        <v>45498.334722222222</v>
      </c>
    </row>
    <row r="794" spans="1:20" x14ac:dyDescent="0.35">
      <c r="A794" t="s">
        <v>93</v>
      </c>
      <c r="B794" t="s">
        <v>94</v>
      </c>
      <c r="C794" t="s">
        <v>92</v>
      </c>
      <c r="D794" s="29">
        <v>45715</v>
      </c>
      <c r="E794" s="184" t="str">
        <f t="shared" si="48"/>
        <v/>
      </c>
      <c r="F794" s="184" t="str">
        <f t="shared" si="49"/>
        <v/>
      </c>
      <c r="G794" s="184" t="str">
        <f t="shared" si="50"/>
        <v/>
      </c>
      <c r="H794" s="184" t="str">
        <f t="shared" si="51"/>
        <v/>
      </c>
      <c r="J794" t="s">
        <v>253</v>
      </c>
      <c r="K794" t="s">
        <v>253</v>
      </c>
      <c r="L794">
        <v>290.08083299999998</v>
      </c>
      <c r="R794">
        <v>568.52184299999999</v>
      </c>
      <c r="S794" t="s">
        <v>201</v>
      </c>
      <c r="T794" s="221">
        <v>45498.336111111108</v>
      </c>
    </row>
    <row r="795" spans="1:20" x14ac:dyDescent="0.35">
      <c r="A795" t="s">
        <v>93</v>
      </c>
      <c r="B795" t="s">
        <v>94</v>
      </c>
      <c r="C795" t="s">
        <v>92</v>
      </c>
      <c r="D795" s="29">
        <v>45716</v>
      </c>
      <c r="E795" s="184" t="str">
        <f t="shared" si="48"/>
        <v/>
      </c>
      <c r="F795" s="184" t="str">
        <f t="shared" si="49"/>
        <v/>
      </c>
      <c r="G795" s="184" t="str">
        <f t="shared" si="50"/>
        <v/>
      </c>
      <c r="H795" s="184" t="str">
        <f t="shared" si="51"/>
        <v/>
      </c>
      <c r="J795" t="s">
        <v>253</v>
      </c>
      <c r="K795" t="s">
        <v>253</v>
      </c>
      <c r="L795">
        <v>290.08083299999998</v>
      </c>
      <c r="R795">
        <v>568.52184299999999</v>
      </c>
      <c r="S795" t="s">
        <v>201</v>
      </c>
      <c r="T795" s="221">
        <v>45498.335416666669</v>
      </c>
    </row>
    <row r="796" spans="1:20" x14ac:dyDescent="0.35">
      <c r="A796" t="s">
        <v>93</v>
      </c>
      <c r="B796" t="s">
        <v>94</v>
      </c>
      <c r="C796" t="s">
        <v>92</v>
      </c>
      <c r="D796" s="29">
        <v>45717</v>
      </c>
      <c r="E796" s="184" t="str">
        <f t="shared" si="48"/>
        <v/>
      </c>
      <c r="F796" s="184" t="str">
        <f t="shared" si="49"/>
        <v/>
      </c>
      <c r="G796" s="184" t="str">
        <f t="shared" si="50"/>
        <v/>
      </c>
      <c r="H796" s="184" t="str">
        <f t="shared" si="51"/>
        <v/>
      </c>
      <c r="J796" t="s">
        <v>253</v>
      </c>
      <c r="K796" t="s">
        <v>253</v>
      </c>
      <c r="L796">
        <v>290.08083299999998</v>
      </c>
      <c r="R796">
        <v>568.52184299999999</v>
      </c>
      <c r="S796" t="s">
        <v>201</v>
      </c>
      <c r="T796" s="221">
        <v>45498.335416666669</v>
      </c>
    </row>
    <row r="797" spans="1:20" x14ac:dyDescent="0.35">
      <c r="A797" t="s">
        <v>93</v>
      </c>
      <c r="B797" t="s">
        <v>94</v>
      </c>
      <c r="C797" t="s">
        <v>92</v>
      </c>
      <c r="D797" s="29">
        <v>45718</v>
      </c>
      <c r="E797" s="184" t="str">
        <f t="shared" si="48"/>
        <v/>
      </c>
      <c r="F797" s="184" t="str">
        <f t="shared" si="49"/>
        <v/>
      </c>
      <c r="G797" s="184" t="str">
        <f t="shared" si="50"/>
        <v/>
      </c>
      <c r="H797" s="184" t="str">
        <f t="shared" si="51"/>
        <v/>
      </c>
      <c r="J797" t="s">
        <v>253</v>
      </c>
      <c r="K797" t="s">
        <v>253</v>
      </c>
      <c r="L797">
        <v>290.08083299999998</v>
      </c>
      <c r="R797">
        <v>568.52184299999999</v>
      </c>
      <c r="S797" t="s">
        <v>201</v>
      </c>
      <c r="T797" s="221">
        <v>45498.336111111108</v>
      </c>
    </row>
    <row r="798" spans="1:20" x14ac:dyDescent="0.35">
      <c r="A798" t="s">
        <v>93</v>
      </c>
      <c r="B798" t="s">
        <v>94</v>
      </c>
      <c r="C798" t="s">
        <v>92</v>
      </c>
      <c r="D798" s="29">
        <v>45719</v>
      </c>
      <c r="E798" s="184" t="str">
        <f t="shared" si="48"/>
        <v/>
      </c>
      <c r="F798" s="184" t="str">
        <f t="shared" si="49"/>
        <v/>
      </c>
      <c r="G798" s="184" t="str">
        <f t="shared" si="50"/>
        <v/>
      </c>
      <c r="H798" s="184" t="str">
        <f t="shared" si="51"/>
        <v/>
      </c>
      <c r="J798" t="s">
        <v>253</v>
      </c>
      <c r="K798" t="s">
        <v>253</v>
      </c>
      <c r="L798">
        <v>290.08083299999998</v>
      </c>
      <c r="R798">
        <v>568.52184299999999</v>
      </c>
      <c r="S798" t="s">
        <v>201</v>
      </c>
      <c r="T798" s="221">
        <v>45498.334722222222</v>
      </c>
    </row>
    <row r="799" spans="1:20" x14ac:dyDescent="0.35">
      <c r="A799" t="s">
        <v>93</v>
      </c>
      <c r="B799" t="s">
        <v>94</v>
      </c>
      <c r="C799" t="s">
        <v>92</v>
      </c>
      <c r="D799" s="29">
        <v>45720</v>
      </c>
      <c r="E799" s="184" t="str">
        <f t="shared" si="48"/>
        <v/>
      </c>
      <c r="F799" s="184" t="str">
        <f t="shared" si="49"/>
        <v/>
      </c>
      <c r="G799" s="184" t="str">
        <f t="shared" si="50"/>
        <v/>
      </c>
      <c r="H799" s="184" t="str">
        <f t="shared" si="51"/>
        <v/>
      </c>
      <c r="J799" t="s">
        <v>253</v>
      </c>
      <c r="K799" t="s">
        <v>253</v>
      </c>
      <c r="L799">
        <v>290.08083299999998</v>
      </c>
      <c r="R799">
        <v>568.52184299999999</v>
      </c>
      <c r="S799" t="s">
        <v>201</v>
      </c>
      <c r="T799" s="221">
        <v>45498.336111111108</v>
      </c>
    </row>
    <row r="800" spans="1:20" x14ac:dyDescent="0.35">
      <c r="A800" t="s">
        <v>93</v>
      </c>
      <c r="B800" t="s">
        <v>94</v>
      </c>
      <c r="C800" t="s">
        <v>92</v>
      </c>
      <c r="D800" s="29">
        <v>45721</v>
      </c>
      <c r="E800" s="184" t="str">
        <f t="shared" si="48"/>
        <v/>
      </c>
      <c r="F800" s="184" t="str">
        <f t="shared" si="49"/>
        <v/>
      </c>
      <c r="G800" s="184" t="str">
        <f t="shared" si="50"/>
        <v/>
      </c>
      <c r="H800" s="184" t="str">
        <f t="shared" si="51"/>
        <v/>
      </c>
      <c r="J800" t="s">
        <v>253</v>
      </c>
      <c r="K800" t="s">
        <v>253</v>
      </c>
      <c r="L800">
        <v>290.08083299999998</v>
      </c>
      <c r="R800">
        <v>568.52184299999999</v>
      </c>
      <c r="S800" t="s">
        <v>201</v>
      </c>
      <c r="T800" s="221">
        <v>45498.334722222222</v>
      </c>
    </row>
    <row r="801" spans="1:20" x14ac:dyDescent="0.35">
      <c r="A801" t="s">
        <v>93</v>
      </c>
      <c r="B801" t="s">
        <v>94</v>
      </c>
      <c r="C801" t="s">
        <v>92</v>
      </c>
      <c r="D801" s="29">
        <v>45722</v>
      </c>
      <c r="E801" s="184" t="str">
        <f t="shared" si="48"/>
        <v/>
      </c>
      <c r="F801" s="184" t="str">
        <f t="shared" si="49"/>
        <v/>
      </c>
      <c r="G801" s="184" t="str">
        <f t="shared" si="50"/>
        <v/>
      </c>
      <c r="H801" s="184" t="str">
        <f t="shared" si="51"/>
        <v/>
      </c>
      <c r="J801" t="s">
        <v>253</v>
      </c>
      <c r="K801" t="s">
        <v>253</v>
      </c>
      <c r="L801">
        <v>290.08083299999998</v>
      </c>
      <c r="R801">
        <v>568.52184299999999</v>
      </c>
      <c r="S801" t="s">
        <v>201</v>
      </c>
      <c r="T801" s="221">
        <v>45498.334722222222</v>
      </c>
    </row>
    <row r="802" spans="1:20" x14ac:dyDescent="0.35">
      <c r="A802" t="s">
        <v>93</v>
      </c>
      <c r="B802" t="s">
        <v>94</v>
      </c>
      <c r="C802" t="s">
        <v>92</v>
      </c>
      <c r="D802" s="29">
        <v>45723</v>
      </c>
      <c r="E802" s="184" t="str">
        <f t="shared" si="48"/>
        <v/>
      </c>
      <c r="F802" s="184" t="str">
        <f t="shared" si="49"/>
        <v/>
      </c>
      <c r="G802" s="184" t="str">
        <f t="shared" si="50"/>
        <v/>
      </c>
      <c r="H802" s="184" t="str">
        <f t="shared" si="51"/>
        <v/>
      </c>
      <c r="J802" t="s">
        <v>253</v>
      </c>
      <c r="K802" t="s">
        <v>253</v>
      </c>
      <c r="L802">
        <v>290.08083299999998</v>
      </c>
      <c r="R802">
        <v>568.52184299999999</v>
      </c>
      <c r="S802" t="s">
        <v>201</v>
      </c>
      <c r="T802" s="221">
        <v>45498.335416666669</v>
      </c>
    </row>
    <row r="803" spans="1:20" x14ac:dyDescent="0.35">
      <c r="A803" t="s">
        <v>93</v>
      </c>
      <c r="B803" t="s">
        <v>94</v>
      </c>
      <c r="C803" t="s">
        <v>92</v>
      </c>
      <c r="D803" s="29">
        <v>45724</v>
      </c>
      <c r="E803" s="184" t="str">
        <f t="shared" si="48"/>
        <v/>
      </c>
      <c r="F803" s="184" t="str">
        <f t="shared" si="49"/>
        <v/>
      </c>
      <c r="G803" s="184" t="str">
        <f t="shared" si="50"/>
        <v/>
      </c>
      <c r="H803" s="184" t="str">
        <f t="shared" si="51"/>
        <v/>
      </c>
      <c r="J803" t="s">
        <v>253</v>
      </c>
      <c r="K803" t="s">
        <v>253</v>
      </c>
      <c r="L803">
        <v>290.08083299999998</v>
      </c>
      <c r="R803">
        <v>568.52184299999999</v>
      </c>
      <c r="S803" t="s">
        <v>201</v>
      </c>
      <c r="T803" s="221">
        <v>45498.336111111108</v>
      </c>
    </row>
    <row r="804" spans="1:20" x14ac:dyDescent="0.35">
      <c r="A804" t="s">
        <v>93</v>
      </c>
      <c r="B804" t="s">
        <v>94</v>
      </c>
      <c r="C804" t="s">
        <v>92</v>
      </c>
      <c r="D804" s="29">
        <v>45725</v>
      </c>
      <c r="E804" s="184" t="str">
        <f t="shared" si="48"/>
        <v/>
      </c>
      <c r="F804" s="184" t="str">
        <f t="shared" si="49"/>
        <v/>
      </c>
      <c r="G804" s="184" t="str">
        <f t="shared" si="50"/>
        <v/>
      </c>
      <c r="H804" s="184" t="str">
        <f t="shared" si="51"/>
        <v/>
      </c>
      <c r="J804" t="s">
        <v>253</v>
      </c>
      <c r="K804" t="s">
        <v>253</v>
      </c>
      <c r="L804">
        <v>290.08083299999998</v>
      </c>
      <c r="R804">
        <v>568.52184299999999</v>
      </c>
      <c r="S804" t="s">
        <v>201</v>
      </c>
      <c r="T804" s="221">
        <v>45498.334722222222</v>
      </c>
    </row>
    <row r="805" spans="1:20" x14ac:dyDescent="0.35">
      <c r="A805" t="s">
        <v>93</v>
      </c>
      <c r="B805" t="s">
        <v>94</v>
      </c>
      <c r="C805" t="s">
        <v>92</v>
      </c>
      <c r="D805" s="29">
        <v>45726</v>
      </c>
      <c r="E805" s="184" t="str">
        <f t="shared" si="48"/>
        <v/>
      </c>
      <c r="F805" s="184" t="str">
        <f t="shared" si="49"/>
        <v/>
      </c>
      <c r="G805" s="184" t="str">
        <f t="shared" si="50"/>
        <v/>
      </c>
      <c r="H805" s="184" t="str">
        <f t="shared" si="51"/>
        <v/>
      </c>
      <c r="J805" t="s">
        <v>253</v>
      </c>
      <c r="K805" t="s">
        <v>253</v>
      </c>
      <c r="L805">
        <v>290.08083299999998</v>
      </c>
      <c r="R805">
        <v>568.52184299999999</v>
      </c>
      <c r="S805" t="s">
        <v>201</v>
      </c>
      <c r="T805" s="221">
        <v>45498.335416666669</v>
      </c>
    </row>
    <row r="806" spans="1:20" x14ac:dyDescent="0.35">
      <c r="A806" t="s">
        <v>93</v>
      </c>
      <c r="B806" t="s">
        <v>94</v>
      </c>
      <c r="C806" t="s">
        <v>92</v>
      </c>
      <c r="D806" s="29">
        <v>45727</v>
      </c>
      <c r="E806" s="184" t="str">
        <f t="shared" si="48"/>
        <v/>
      </c>
      <c r="F806" s="184" t="str">
        <f t="shared" si="49"/>
        <v/>
      </c>
      <c r="G806" s="184" t="str">
        <f t="shared" si="50"/>
        <v/>
      </c>
      <c r="H806" s="184" t="str">
        <f t="shared" si="51"/>
        <v/>
      </c>
      <c r="J806" t="s">
        <v>253</v>
      </c>
      <c r="K806" t="s">
        <v>253</v>
      </c>
      <c r="L806">
        <v>290.08083299999998</v>
      </c>
      <c r="R806">
        <v>568.52184299999999</v>
      </c>
      <c r="S806" t="s">
        <v>201</v>
      </c>
      <c r="T806" s="221">
        <v>45498.336111111108</v>
      </c>
    </row>
    <row r="807" spans="1:20" x14ac:dyDescent="0.35">
      <c r="A807" t="s">
        <v>93</v>
      </c>
      <c r="B807" t="s">
        <v>94</v>
      </c>
      <c r="C807" t="s">
        <v>92</v>
      </c>
      <c r="D807" s="29">
        <v>45728</v>
      </c>
      <c r="E807" s="184" t="str">
        <f t="shared" si="48"/>
        <v/>
      </c>
      <c r="F807" s="184" t="str">
        <f t="shared" si="49"/>
        <v/>
      </c>
      <c r="G807" s="184" t="str">
        <f t="shared" si="50"/>
        <v/>
      </c>
      <c r="H807" s="184" t="str">
        <f t="shared" si="51"/>
        <v/>
      </c>
      <c r="J807" t="s">
        <v>253</v>
      </c>
      <c r="K807" t="s">
        <v>253</v>
      </c>
      <c r="L807">
        <v>290.08083299999998</v>
      </c>
      <c r="R807">
        <v>568.52184299999999</v>
      </c>
      <c r="S807" t="s">
        <v>201</v>
      </c>
      <c r="T807" s="221">
        <v>45498.335416666669</v>
      </c>
    </row>
    <row r="808" spans="1:20" x14ac:dyDescent="0.35">
      <c r="A808" t="s">
        <v>93</v>
      </c>
      <c r="B808" t="s">
        <v>94</v>
      </c>
      <c r="C808" t="s">
        <v>92</v>
      </c>
      <c r="D808" s="29">
        <v>45729</v>
      </c>
      <c r="E808" s="184" t="str">
        <f t="shared" si="48"/>
        <v/>
      </c>
      <c r="F808" s="184" t="str">
        <f t="shared" si="49"/>
        <v/>
      </c>
      <c r="G808" s="184" t="str">
        <f t="shared" si="50"/>
        <v/>
      </c>
      <c r="H808" s="184" t="str">
        <f t="shared" si="51"/>
        <v/>
      </c>
      <c r="J808" t="s">
        <v>253</v>
      </c>
      <c r="K808" t="s">
        <v>253</v>
      </c>
      <c r="L808">
        <v>290.08083299999998</v>
      </c>
      <c r="R808">
        <v>568.52184299999999</v>
      </c>
      <c r="S808" t="s">
        <v>201</v>
      </c>
      <c r="T808" s="221">
        <v>45498.336111111108</v>
      </c>
    </row>
    <row r="809" spans="1:20" x14ac:dyDescent="0.35">
      <c r="A809" t="s">
        <v>93</v>
      </c>
      <c r="B809" t="s">
        <v>94</v>
      </c>
      <c r="C809" t="s">
        <v>92</v>
      </c>
      <c r="D809" s="29">
        <v>45730</v>
      </c>
      <c r="E809" s="184" t="str">
        <f t="shared" si="48"/>
        <v/>
      </c>
      <c r="F809" s="184" t="str">
        <f t="shared" si="49"/>
        <v/>
      </c>
      <c r="G809" s="184" t="str">
        <f t="shared" si="50"/>
        <v/>
      </c>
      <c r="H809" s="184" t="str">
        <f t="shared" si="51"/>
        <v/>
      </c>
      <c r="J809" t="s">
        <v>253</v>
      </c>
      <c r="K809" t="s">
        <v>253</v>
      </c>
      <c r="L809">
        <v>290.08083299999998</v>
      </c>
      <c r="R809">
        <v>568.52184299999999</v>
      </c>
      <c r="S809" t="s">
        <v>201</v>
      </c>
      <c r="T809" s="221">
        <v>45498.335416666669</v>
      </c>
    </row>
    <row r="810" spans="1:20" x14ac:dyDescent="0.35">
      <c r="A810" t="s">
        <v>93</v>
      </c>
      <c r="B810" t="s">
        <v>94</v>
      </c>
      <c r="C810" t="s">
        <v>92</v>
      </c>
      <c r="D810" s="29">
        <v>45731</v>
      </c>
      <c r="E810" s="184" t="str">
        <f t="shared" si="48"/>
        <v/>
      </c>
      <c r="F810" s="184" t="str">
        <f t="shared" si="49"/>
        <v/>
      </c>
      <c r="G810" s="184" t="str">
        <f t="shared" si="50"/>
        <v/>
      </c>
      <c r="H810" s="184" t="str">
        <f t="shared" si="51"/>
        <v/>
      </c>
      <c r="J810" t="s">
        <v>253</v>
      </c>
      <c r="K810" t="s">
        <v>253</v>
      </c>
      <c r="L810">
        <v>290.08083299999998</v>
      </c>
      <c r="R810">
        <v>568.52184299999999</v>
      </c>
      <c r="S810" t="s">
        <v>201</v>
      </c>
      <c r="T810" s="221">
        <v>45498.335416666669</v>
      </c>
    </row>
    <row r="811" spans="1:20" x14ac:dyDescent="0.35">
      <c r="A811" t="s">
        <v>93</v>
      </c>
      <c r="B811" t="s">
        <v>94</v>
      </c>
      <c r="C811" t="s">
        <v>92</v>
      </c>
      <c r="D811" s="29">
        <v>45732</v>
      </c>
      <c r="E811" s="184" t="str">
        <f t="shared" si="48"/>
        <v/>
      </c>
      <c r="F811" s="184" t="str">
        <f t="shared" si="49"/>
        <v/>
      </c>
      <c r="G811" s="184" t="str">
        <f t="shared" si="50"/>
        <v/>
      </c>
      <c r="H811" s="184" t="str">
        <f t="shared" si="51"/>
        <v/>
      </c>
      <c r="J811" t="s">
        <v>253</v>
      </c>
      <c r="K811" t="s">
        <v>253</v>
      </c>
      <c r="L811">
        <v>290.08083299999998</v>
      </c>
      <c r="R811">
        <v>568.52184299999999</v>
      </c>
      <c r="S811" t="s">
        <v>201</v>
      </c>
      <c r="T811" s="221">
        <v>45498.334722222222</v>
      </c>
    </row>
    <row r="812" spans="1:20" x14ac:dyDescent="0.35">
      <c r="A812" t="s">
        <v>93</v>
      </c>
      <c r="B812" t="s">
        <v>94</v>
      </c>
      <c r="C812" t="s">
        <v>92</v>
      </c>
      <c r="D812" s="29">
        <v>45733</v>
      </c>
      <c r="E812" s="184" t="str">
        <f t="shared" si="48"/>
        <v/>
      </c>
      <c r="F812" s="184" t="str">
        <f t="shared" si="49"/>
        <v/>
      </c>
      <c r="G812" s="184" t="str">
        <f t="shared" si="50"/>
        <v/>
      </c>
      <c r="H812" s="184" t="str">
        <f t="shared" si="51"/>
        <v/>
      </c>
      <c r="J812" t="s">
        <v>253</v>
      </c>
      <c r="K812" t="s">
        <v>253</v>
      </c>
      <c r="L812">
        <v>290.08083299999998</v>
      </c>
      <c r="R812">
        <v>568.52184299999999</v>
      </c>
      <c r="S812" t="s">
        <v>201</v>
      </c>
      <c r="T812" s="221">
        <v>45498.334722222222</v>
      </c>
    </row>
    <row r="813" spans="1:20" x14ac:dyDescent="0.35">
      <c r="A813" t="s">
        <v>93</v>
      </c>
      <c r="B813" t="s">
        <v>94</v>
      </c>
      <c r="C813" t="s">
        <v>92</v>
      </c>
      <c r="D813" s="29">
        <v>45734</v>
      </c>
      <c r="E813" s="184" t="str">
        <f t="shared" si="48"/>
        <v/>
      </c>
      <c r="F813" s="184" t="str">
        <f t="shared" si="49"/>
        <v/>
      </c>
      <c r="G813" s="184" t="str">
        <f t="shared" si="50"/>
        <v/>
      </c>
      <c r="H813" s="184" t="str">
        <f t="shared" si="51"/>
        <v/>
      </c>
      <c r="J813" t="s">
        <v>253</v>
      </c>
      <c r="K813" t="s">
        <v>253</v>
      </c>
      <c r="L813">
        <v>290.08083299999998</v>
      </c>
      <c r="R813">
        <v>568.52184299999999</v>
      </c>
      <c r="S813" t="s">
        <v>201</v>
      </c>
      <c r="T813" s="221">
        <v>45498.335416666669</v>
      </c>
    </row>
    <row r="814" spans="1:20" x14ac:dyDescent="0.35">
      <c r="A814" t="s">
        <v>93</v>
      </c>
      <c r="B814" t="s">
        <v>94</v>
      </c>
      <c r="C814" t="s">
        <v>92</v>
      </c>
      <c r="D814" s="29">
        <v>45735</v>
      </c>
      <c r="E814" s="184" t="str">
        <f t="shared" si="48"/>
        <v/>
      </c>
      <c r="F814" s="184" t="str">
        <f t="shared" si="49"/>
        <v/>
      </c>
      <c r="G814" s="184" t="str">
        <f t="shared" si="50"/>
        <v/>
      </c>
      <c r="H814" s="184" t="str">
        <f t="shared" si="51"/>
        <v/>
      </c>
      <c r="J814" t="s">
        <v>253</v>
      </c>
      <c r="K814" t="s">
        <v>253</v>
      </c>
      <c r="L814">
        <v>290.08083299999998</v>
      </c>
      <c r="R814">
        <v>568.52184299999999</v>
      </c>
      <c r="S814" t="s">
        <v>201</v>
      </c>
      <c r="T814" s="221">
        <v>45498.335416666669</v>
      </c>
    </row>
    <row r="815" spans="1:20" x14ac:dyDescent="0.35">
      <c r="A815" t="s">
        <v>93</v>
      </c>
      <c r="B815" t="s">
        <v>94</v>
      </c>
      <c r="C815" t="s">
        <v>92</v>
      </c>
      <c r="D815" s="29">
        <v>45736</v>
      </c>
      <c r="E815" s="184" t="str">
        <f t="shared" si="48"/>
        <v/>
      </c>
      <c r="F815" s="184" t="str">
        <f t="shared" si="49"/>
        <v/>
      </c>
      <c r="G815" s="184" t="str">
        <f t="shared" si="50"/>
        <v/>
      </c>
      <c r="H815" s="184" t="str">
        <f t="shared" si="51"/>
        <v/>
      </c>
      <c r="J815" t="s">
        <v>253</v>
      </c>
      <c r="K815" t="s">
        <v>253</v>
      </c>
      <c r="L815">
        <v>290.08083299999998</v>
      </c>
      <c r="R815">
        <v>568.52184299999999</v>
      </c>
      <c r="S815" t="s">
        <v>201</v>
      </c>
      <c r="T815" s="221">
        <v>45498.334722222222</v>
      </c>
    </row>
    <row r="816" spans="1:20" x14ac:dyDescent="0.35">
      <c r="A816" t="s">
        <v>93</v>
      </c>
      <c r="B816" t="s">
        <v>94</v>
      </c>
      <c r="C816" t="s">
        <v>92</v>
      </c>
      <c r="D816" s="29">
        <v>45737</v>
      </c>
      <c r="E816" s="184" t="str">
        <f t="shared" si="48"/>
        <v/>
      </c>
      <c r="F816" s="184" t="str">
        <f t="shared" si="49"/>
        <v/>
      </c>
      <c r="G816" s="184" t="str">
        <f t="shared" si="50"/>
        <v/>
      </c>
      <c r="H816" s="184" t="str">
        <f t="shared" si="51"/>
        <v/>
      </c>
      <c r="J816" t="s">
        <v>253</v>
      </c>
      <c r="K816" t="s">
        <v>253</v>
      </c>
      <c r="L816">
        <v>290.08083299999998</v>
      </c>
      <c r="R816">
        <v>568.52184299999999</v>
      </c>
      <c r="S816" t="s">
        <v>201</v>
      </c>
      <c r="T816" s="221">
        <v>45498.335416666669</v>
      </c>
    </row>
    <row r="817" spans="1:20" x14ac:dyDescent="0.35">
      <c r="A817" t="s">
        <v>93</v>
      </c>
      <c r="B817" t="s">
        <v>94</v>
      </c>
      <c r="C817" t="s">
        <v>92</v>
      </c>
      <c r="D817" s="29">
        <v>45738</v>
      </c>
      <c r="E817" s="184" t="str">
        <f t="shared" si="48"/>
        <v/>
      </c>
      <c r="F817" s="184" t="str">
        <f t="shared" si="49"/>
        <v/>
      </c>
      <c r="G817" s="184" t="str">
        <f t="shared" si="50"/>
        <v/>
      </c>
      <c r="H817" s="184" t="str">
        <f t="shared" si="51"/>
        <v/>
      </c>
      <c r="J817" t="s">
        <v>253</v>
      </c>
      <c r="K817" t="s">
        <v>253</v>
      </c>
      <c r="L817">
        <v>290.08083299999998</v>
      </c>
      <c r="R817">
        <v>568.52184299999999</v>
      </c>
      <c r="S817" t="s">
        <v>201</v>
      </c>
      <c r="T817" s="221">
        <v>45498.335416666669</v>
      </c>
    </row>
    <row r="818" spans="1:20" x14ac:dyDescent="0.35">
      <c r="A818" t="s">
        <v>93</v>
      </c>
      <c r="B818" t="s">
        <v>94</v>
      </c>
      <c r="C818" t="s">
        <v>92</v>
      </c>
      <c r="D818" s="29">
        <v>45739</v>
      </c>
      <c r="E818" s="184" t="str">
        <f t="shared" si="48"/>
        <v/>
      </c>
      <c r="F818" s="184" t="str">
        <f t="shared" si="49"/>
        <v/>
      </c>
      <c r="G818" s="184" t="str">
        <f t="shared" si="50"/>
        <v/>
      </c>
      <c r="H818" s="184" t="str">
        <f t="shared" si="51"/>
        <v/>
      </c>
      <c r="J818" t="s">
        <v>253</v>
      </c>
      <c r="K818" t="s">
        <v>253</v>
      </c>
      <c r="L818">
        <v>290.08083299999998</v>
      </c>
      <c r="R818">
        <v>568.52184299999999</v>
      </c>
      <c r="S818" t="s">
        <v>201</v>
      </c>
      <c r="T818" s="221">
        <v>45498.335416666669</v>
      </c>
    </row>
    <row r="819" spans="1:20" x14ac:dyDescent="0.35">
      <c r="A819" t="s">
        <v>93</v>
      </c>
      <c r="B819" t="s">
        <v>94</v>
      </c>
      <c r="C819" t="s">
        <v>92</v>
      </c>
      <c r="D819" s="29">
        <v>45740</v>
      </c>
      <c r="E819" s="184" t="str">
        <f t="shared" si="48"/>
        <v/>
      </c>
      <c r="F819" s="184" t="str">
        <f t="shared" si="49"/>
        <v/>
      </c>
      <c r="G819" s="184" t="str">
        <f t="shared" si="50"/>
        <v/>
      </c>
      <c r="H819" s="184" t="str">
        <f t="shared" si="51"/>
        <v/>
      </c>
      <c r="J819" t="s">
        <v>253</v>
      </c>
      <c r="K819" t="s">
        <v>253</v>
      </c>
      <c r="L819">
        <v>290.08083299999998</v>
      </c>
      <c r="R819">
        <v>568.52184299999999</v>
      </c>
      <c r="S819" t="s">
        <v>201</v>
      </c>
      <c r="T819" s="221">
        <v>45498.335416666669</v>
      </c>
    </row>
    <row r="820" spans="1:20" x14ac:dyDescent="0.35">
      <c r="A820" t="s">
        <v>93</v>
      </c>
      <c r="B820" t="s">
        <v>94</v>
      </c>
      <c r="C820" t="s">
        <v>92</v>
      </c>
      <c r="D820" s="29">
        <v>45741</v>
      </c>
      <c r="E820" s="184" t="str">
        <f t="shared" si="48"/>
        <v/>
      </c>
      <c r="F820" s="184" t="str">
        <f t="shared" si="49"/>
        <v/>
      </c>
      <c r="G820" s="184" t="str">
        <f t="shared" si="50"/>
        <v/>
      </c>
      <c r="H820" s="184" t="str">
        <f t="shared" si="51"/>
        <v/>
      </c>
      <c r="J820" t="s">
        <v>253</v>
      </c>
      <c r="K820" t="s">
        <v>253</v>
      </c>
      <c r="L820">
        <v>290.08083299999998</v>
      </c>
      <c r="R820">
        <v>568.52184299999999</v>
      </c>
      <c r="S820" t="s">
        <v>201</v>
      </c>
      <c r="T820" s="221">
        <v>45498.335416666669</v>
      </c>
    </row>
    <row r="821" spans="1:20" x14ac:dyDescent="0.35">
      <c r="A821" t="s">
        <v>93</v>
      </c>
      <c r="B821" t="s">
        <v>94</v>
      </c>
      <c r="C821" t="s">
        <v>92</v>
      </c>
      <c r="D821" s="29">
        <v>45742</v>
      </c>
      <c r="E821" s="184" t="str">
        <f t="shared" si="48"/>
        <v/>
      </c>
      <c r="F821" s="184" t="str">
        <f t="shared" si="49"/>
        <v/>
      </c>
      <c r="G821" s="184" t="str">
        <f t="shared" si="50"/>
        <v/>
      </c>
      <c r="H821" s="184" t="str">
        <f t="shared" si="51"/>
        <v/>
      </c>
      <c r="J821" t="s">
        <v>253</v>
      </c>
      <c r="K821" t="s">
        <v>253</v>
      </c>
      <c r="L821">
        <v>290.08083299999998</v>
      </c>
      <c r="R821">
        <v>568.52184299999999</v>
      </c>
      <c r="S821" t="s">
        <v>201</v>
      </c>
      <c r="T821" s="221">
        <v>45498.335416666669</v>
      </c>
    </row>
    <row r="822" spans="1:20" x14ac:dyDescent="0.35">
      <c r="A822" t="s">
        <v>93</v>
      </c>
      <c r="B822" t="s">
        <v>94</v>
      </c>
      <c r="C822" t="s">
        <v>92</v>
      </c>
      <c r="D822" s="29">
        <v>45743</v>
      </c>
      <c r="E822" s="184" t="str">
        <f t="shared" si="48"/>
        <v/>
      </c>
      <c r="F822" s="184" t="str">
        <f t="shared" si="49"/>
        <v/>
      </c>
      <c r="G822" s="184" t="str">
        <f t="shared" si="50"/>
        <v/>
      </c>
      <c r="H822" s="184" t="str">
        <f t="shared" si="51"/>
        <v/>
      </c>
      <c r="J822" t="s">
        <v>253</v>
      </c>
      <c r="K822" t="s">
        <v>253</v>
      </c>
      <c r="L822">
        <v>290.08083299999998</v>
      </c>
      <c r="R822">
        <v>568.52184299999999</v>
      </c>
      <c r="S822" t="s">
        <v>201</v>
      </c>
      <c r="T822" s="221">
        <v>45498.335416666669</v>
      </c>
    </row>
    <row r="823" spans="1:20" x14ac:dyDescent="0.35">
      <c r="A823" t="s">
        <v>93</v>
      </c>
      <c r="B823" t="s">
        <v>94</v>
      </c>
      <c r="C823" t="s">
        <v>92</v>
      </c>
      <c r="D823" s="29">
        <v>45744</v>
      </c>
      <c r="E823" s="184" t="str">
        <f t="shared" si="48"/>
        <v/>
      </c>
      <c r="F823" s="184" t="str">
        <f t="shared" si="49"/>
        <v/>
      </c>
      <c r="G823" s="184" t="str">
        <f t="shared" si="50"/>
        <v/>
      </c>
      <c r="H823" s="184" t="str">
        <f t="shared" si="51"/>
        <v/>
      </c>
      <c r="J823" t="s">
        <v>253</v>
      </c>
      <c r="K823" t="s">
        <v>253</v>
      </c>
      <c r="L823">
        <v>290.08083299999998</v>
      </c>
      <c r="R823">
        <v>568.52184299999999</v>
      </c>
      <c r="S823" t="s">
        <v>201</v>
      </c>
      <c r="T823" s="221">
        <v>45498.334722222222</v>
      </c>
    </row>
    <row r="824" spans="1:20" x14ac:dyDescent="0.35">
      <c r="A824" t="s">
        <v>93</v>
      </c>
      <c r="B824" t="s">
        <v>94</v>
      </c>
      <c r="C824" t="s">
        <v>92</v>
      </c>
      <c r="D824" s="29">
        <v>45745</v>
      </c>
      <c r="E824" s="184" t="str">
        <f t="shared" si="48"/>
        <v/>
      </c>
      <c r="F824" s="184" t="str">
        <f t="shared" si="49"/>
        <v/>
      </c>
      <c r="G824" s="184" t="str">
        <f t="shared" si="50"/>
        <v/>
      </c>
      <c r="H824" s="184" t="str">
        <f t="shared" si="51"/>
        <v/>
      </c>
      <c r="J824" t="s">
        <v>253</v>
      </c>
      <c r="K824" t="s">
        <v>253</v>
      </c>
      <c r="L824">
        <v>290.08083299999998</v>
      </c>
      <c r="R824">
        <v>568.52184299999999</v>
      </c>
      <c r="S824" t="s">
        <v>201</v>
      </c>
      <c r="T824" s="221">
        <v>45498.335416666669</v>
      </c>
    </row>
    <row r="825" spans="1:20" x14ac:dyDescent="0.35">
      <c r="A825" t="s">
        <v>93</v>
      </c>
      <c r="B825" t="s">
        <v>94</v>
      </c>
      <c r="C825" t="s">
        <v>92</v>
      </c>
      <c r="D825" s="29">
        <v>45746</v>
      </c>
      <c r="E825" s="184" t="str">
        <f t="shared" si="48"/>
        <v/>
      </c>
      <c r="F825" s="184" t="str">
        <f t="shared" si="49"/>
        <v/>
      </c>
      <c r="G825" s="184" t="str">
        <f t="shared" si="50"/>
        <v/>
      </c>
      <c r="H825" s="184" t="str">
        <f t="shared" si="51"/>
        <v/>
      </c>
      <c r="J825" t="s">
        <v>253</v>
      </c>
      <c r="K825" t="s">
        <v>253</v>
      </c>
      <c r="L825">
        <v>290.08083299999998</v>
      </c>
      <c r="R825">
        <v>568.52184299999999</v>
      </c>
      <c r="S825" t="s">
        <v>201</v>
      </c>
      <c r="T825" s="221">
        <v>45498.334722222222</v>
      </c>
    </row>
    <row r="826" spans="1:20" x14ac:dyDescent="0.35">
      <c r="A826" t="s">
        <v>93</v>
      </c>
      <c r="B826" t="s">
        <v>94</v>
      </c>
      <c r="C826" t="s">
        <v>92</v>
      </c>
      <c r="D826" s="29">
        <v>45747</v>
      </c>
      <c r="E826" s="184" t="str">
        <f t="shared" si="48"/>
        <v/>
      </c>
      <c r="F826" s="184" t="str">
        <f t="shared" si="49"/>
        <v/>
      </c>
      <c r="G826" s="184" t="str">
        <f t="shared" si="50"/>
        <v/>
      </c>
      <c r="H826" s="184" t="str">
        <f t="shared" si="51"/>
        <v/>
      </c>
      <c r="J826" t="s">
        <v>253</v>
      </c>
      <c r="K826" t="s">
        <v>253</v>
      </c>
      <c r="L826">
        <v>290.08083299999998</v>
      </c>
      <c r="R826">
        <v>568.52184299999999</v>
      </c>
      <c r="S826" t="s">
        <v>201</v>
      </c>
      <c r="T826" s="221">
        <v>45498.335416666669</v>
      </c>
    </row>
    <row r="827" spans="1:20" x14ac:dyDescent="0.35">
      <c r="A827" t="s">
        <v>93</v>
      </c>
      <c r="B827" t="s">
        <v>94</v>
      </c>
      <c r="C827" t="s">
        <v>92</v>
      </c>
      <c r="D827" s="29">
        <v>45748</v>
      </c>
      <c r="E827" s="184" t="str">
        <f t="shared" si="48"/>
        <v/>
      </c>
      <c r="F827" s="184" t="str">
        <f t="shared" si="49"/>
        <v/>
      </c>
      <c r="G827" s="184" t="str">
        <f t="shared" si="50"/>
        <v/>
      </c>
      <c r="H827" s="184" t="str">
        <f t="shared" si="51"/>
        <v/>
      </c>
      <c r="J827" t="s">
        <v>253</v>
      </c>
      <c r="K827" t="s">
        <v>253</v>
      </c>
      <c r="L827">
        <v>290.08083299999998</v>
      </c>
      <c r="R827">
        <v>568.52184299999999</v>
      </c>
      <c r="S827" t="s">
        <v>201</v>
      </c>
      <c r="T827" s="221">
        <v>45498.334722222222</v>
      </c>
    </row>
    <row r="828" spans="1:20" x14ac:dyDescent="0.35">
      <c r="A828" t="s">
        <v>93</v>
      </c>
      <c r="B828" t="s">
        <v>94</v>
      </c>
      <c r="C828" t="s">
        <v>92</v>
      </c>
      <c r="D828" s="29">
        <v>45749</v>
      </c>
      <c r="E828" s="184" t="str">
        <f t="shared" si="48"/>
        <v/>
      </c>
      <c r="F828" s="184" t="str">
        <f t="shared" si="49"/>
        <v/>
      </c>
      <c r="G828" s="184" t="str">
        <f t="shared" si="50"/>
        <v/>
      </c>
      <c r="H828" s="184" t="str">
        <f t="shared" si="51"/>
        <v/>
      </c>
      <c r="J828" t="s">
        <v>253</v>
      </c>
      <c r="K828" t="s">
        <v>253</v>
      </c>
      <c r="L828">
        <v>290.08083299999998</v>
      </c>
      <c r="R828">
        <v>568.52184299999999</v>
      </c>
      <c r="S828" t="s">
        <v>201</v>
      </c>
      <c r="T828" s="221">
        <v>45498.335416666669</v>
      </c>
    </row>
    <row r="829" spans="1:20" x14ac:dyDescent="0.35">
      <c r="A829" t="s">
        <v>93</v>
      </c>
      <c r="B829" t="s">
        <v>94</v>
      </c>
      <c r="C829" t="s">
        <v>92</v>
      </c>
      <c r="D829" s="29">
        <v>45750</v>
      </c>
      <c r="E829" s="184" t="str">
        <f t="shared" si="48"/>
        <v/>
      </c>
      <c r="F829" s="184" t="str">
        <f t="shared" si="49"/>
        <v/>
      </c>
      <c r="G829" s="184" t="str">
        <f t="shared" si="50"/>
        <v/>
      </c>
      <c r="H829" s="184" t="str">
        <f t="shared" si="51"/>
        <v/>
      </c>
      <c r="J829" t="s">
        <v>253</v>
      </c>
      <c r="K829" t="s">
        <v>253</v>
      </c>
      <c r="L829">
        <v>290.08083299999998</v>
      </c>
      <c r="R829">
        <v>568.52184299999999</v>
      </c>
      <c r="S829" t="s">
        <v>201</v>
      </c>
      <c r="T829" s="221">
        <v>45498.336111111108</v>
      </c>
    </row>
    <row r="830" spans="1:20" x14ac:dyDescent="0.35">
      <c r="A830" t="s">
        <v>93</v>
      </c>
      <c r="B830" t="s">
        <v>94</v>
      </c>
      <c r="C830" t="s">
        <v>92</v>
      </c>
      <c r="D830" s="29">
        <v>45751</v>
      </c>
      <c r="E830" s="184" t="str">
        <f t="shared" si="48"/>
        <v/>
      </c>
      <c r="F830" s="184" t="str">
        <f t="shared" si="49"/>
        <v/>
      </c>
      <c r="G830" s="184" t="str">
        <f t="shared" si="50"/>
        <v/>
      </c>
      <c r="H830" s="184" t="str">
        <f t="shared" si="51"/>
        <v/>
      </c>
      <c r="J830" t="s">
        <v>253</v>
      </c>
      <c r="K830" t="s">
        <v>253</v>
      </c>
      <c r="L830">
        <v>290.08083299999998</v>
      </c>
      <c r="R830">
        <v>568.52184299999999</v>
      </c>
      <c r="S830" t="s">
        <v>201</v>
      </c>
      <c r="T830" s="221">
        <v>45498.335416666669</v>
      </c>
    </row>
    <row r="831" spans="1:20" x14ac:dyDescent="0.35">
      <c r="A831" t="s">
        <v>93</v>
      </c>
      <c r="B831" t="s">
        <v>94</v>
      </c>
      <c r="C831" t="s">
        <v>92</v>
      </c>
      <c r="D831" s="29">
        <v>45752</v>
      </c>
      <c r="E831" s="184" t="str">
        <f t="shared" si="48"/>
        <v/>
      </c>
      <c r="F831" s="184" t="str">
        <f t="shared" si="49"/>
        <v/>
      </c>
      <c r="G831" s="184" t="str">
        <f t="shared" si="50"/>
        <v/>
      </c>
      <c r="H831" s="184" t="str">
        <f t="shared" si="51"/>
        <v/>
      </c>
      <c r="J831" t="s">
        <v>253</v>
      </c>
      <c r="K831" t="s">
        <v>253</v>
      </c>
      <c r="L831">
        <v>290.08083299999998</v>
      </c>
      <c r="R831">
        <v>568.52184299999999</v>
      </c>
      <c r="S831" t="s">
        <v>201</v>
      </c>
      <c r="T831" s="221">
        <v>45498.334722222222</v>
      </c>
    </row>
    <row r="832" spans="1:20" x14ac:dyDescent="0.35">
      <c r="A832" t="s">
        <v>93</v>
      </c>
      <c r="B832" t="s">
        <v>94</v>
      </c>
      <c r="C832" t="s">
        <v>92</v>
      </c>
      <c r="D832" s="29">
        <v>45753</v>
      </c>
      <c r="E832" s="184" t="str">
        <f t="shared" si="48"/>
        <v/>
      </c>
      <c r="F832" s="184" t="str">
        <f t="shared" si="49"/>
        <v/>
      </c>
      <c r="G832" s="184" t="str">
        <f t="shared" si="50"/>
        <v/>
      </c>
      <c r="H832" s="184" t="str">
        <f t="shared" si="51"/>
        <v/>
      </c>
      <c r="J832" t="s">
        <v>253</v>
      </c>
      <c r="K832" t="s">
        <v>253</v>
      </c>
      <c r="L832">
        <v>290.08083299999998</v>
      </c>
      <c r="R832">
        <v>568.52184299999999</v>
      </c>
      <c r="S832" t="s">
        <v>201</v>
      </c>
      <c r="T832" s="221">
        <v>45498.335416666669</v>
      </c>
    </row>
    <row r="833" spans="1:20" x14ac:dyDescent="0.35">
      <c r="A833" t="s">
        <v>93</v>
      </c>
      <c r="B833" t="s">
        <v>94</v>
      </c>
      <c r="C833" t="s">
        <v>92</v>
      </c>
      <c r="D833" s="29">
        <v>45754</v>
      </c>
      <c r="E833" s="184" t="str">
        <f t="shared" si="48"/>
        <v/>
      </c>
      <c r="F833" s="184" t="str">
        <f t="shared" si="49"/>
        <v/>
      </c>
      <c r="G833" s="184" t="str">
        <f t="shared" si="50"/>
        <v/>
      </c>
      <c r="H833" s="184" t="str">
        <f t="shared" si="51"/>
        <v/>
      </c>
      <c r="J833" t="s">
        <v>253</v>
      </c>
      <c r="K833" t="s">
        <v>253</v>
      </c>
      <c r="L833">
        <v>290.08083299999998</v>
      </c>
      <c r="R833">
        <v>568.52184299999999</v>
      </c>
      <c r="S833" t="s">
        <v>201</v>
      </c>
      <c r="T833" s="221">
        <v>45498.335416666669</v>
      </c>
    </row>
    <row r="834" spans="1:20" x14ac:dyDescent="0.35">
      <c r="A834" t="s">
        <v>93</v>
      </c>
      <c r="B834" t="s">
        <v>94</v>
      </c>
      <c r="C834" t="s">
        <v>92</v>
      </c>
      <c r="D834" s="29">
        <v>45755</v>
      </c>
      <c r="E834" s="184" t="str">
        <f t="shared" si="48"/>
        <v/>
      </c>
      <c r="F834" s="184" t="str">
        <f t="shared" si="49"/>
        <v/>
      </c>
      <c r="G834" s="184" t="str">
        <f t="shared" si="50"/>
        <v/>
      </c>
      <c r="H834" s="184" t="str">
        <f t="shared" si="51"/>
        <v/>
      </c>
      <c r="J834" t="s">
        <v>253</v>
      </c>
      <c r="K834" t="s">
        <v>253</v>
      </c>
      <c r="L834">
        <v>290.08083299999998</v>
      </c>
      <c r="R834">
        <v>568.52184299999999</v>
      </c>
      <c r="S834" t="s">
        <v>201</v>
      </c>
      <c r="T834" s="221">
        <v>45498.336111111108</v>
      </c>
    </row>
    <row r="835" spans="1:20" x14ac:dyDescent="0.35">
      <c r="A835" t="s">
        <v>93</v>
      </c>
      <c r="B835" t="s">
        <v>94</v>
      </c>
      <c r="C835" t="s">
        <v>92</v>
      </c>
      <c r="D835" s="29">
        <v>45756</v>
      </c>
      <c r="E835" s="184" t="str">
        <f t="shared" si="48"/>
        <v/>
      </c>
      <c r="F835" s="184" t="str">
        <f t="shared" si="49"/>
        <v/>
      </c>
      <c r="G835" s="184" t="str">
        <f t="shared" si="50"/>
        <v/>
      </c>
      <c r="H835" s="184" t="str">
        <f t="shared" si="51"/>
        <v/>
      </c>
      <c r="J835" t="s">
        <v>253</v>
      </c>
      <c r="K835" t="s">
        <v>253</v>
      </c>
      <c r="L835">
        <v>290.08083299999998</v>
      </c>
      <c r="R835">
        <v>568.52184299999999</v>
      </c>
      <c r="S835" t="s">
        <v>201</v>
      </c>
      <c r="T835" s="221">
        <v>45498.334722222222</v>
      </c>
    </row>
    <row r="836" spans="1:20" x14ac:dyDescent="0.35">
      <c r="A836" t="s">
        <v>93</v>
      </c>
      <c r="B836" t="s">
        <v>94</v>
      </c>
      <c r="C836" t="s">
        <v>92</v>
      </c>
      <c r="D836" s="29">
        <v>45757</v>
      </c>
      <c r="E836" s="184" t="str">
        <f t="shared" si="48"/>
        <v/>
      </c>
      <c r="F836" s="184" t="str">
        <f t="shared" si="49"/>
        <v/>
      </c>
      <c r="G836" s="184" t="str">
        <f t="shared" si="50"/>
        <v/>
      </c>
      <c r="H836" s="184" t="str">
        <f t="shared" si="51"/>
        <v/>
      </c>
      <c r="J836" t="s">
        <v>253</v>
      </c>
      <c r="K836" t="s">
        <v>253</v>
      </c>
      <c r="L836">
        <v>290.08083299999998</v>
      </c>
      <c r="R836">
        <v>568.52184299999999</v>
      </c>
      <c r="S836" t="s">
        <v>201</v>
      </c>
      <c r="T836" s="221">
        <v>45498.335416666669</v>
      </c>
    </row>
    <row r="837" spans="1:20" x14ac:dyDescent="0.35">
      <c r="A837" t="s">
        <v>93</v>
      </c>
      <c r="B837" t="s">
        <v>94</v>
      </c>
      <c r="C837" t="s">
        <v>92</v>
      </c>
      <c r="D837" s="29">
        <v>45758</v>
      </c>
      <c r="E837" s="184" t="str">
        <f t="shared" si="48"/>
        <v/>
      </c>
      <c r="F837" s="184" t="str">
        <f t="shared" si="49"/>
        <v/>
      </c>
      <c r="G837" s="184" t="str">
        <f t="shared" si="50"/>
        <v/>
      </c>
      <c r="H837" s="184" t="str">
        <f t="shared" si="51"/>
        <v/>
      </c>
      <c r="J837" t="s">
        <v>253</v>
      </c>
      <c r="K837" t="s">
        <v>253</v>
      </c>
      <c r="L837">
        <v>290.08083299999998</v>
      </c>
      <c r="R837">
        <v>568.52184299999999</v>
      </c>
      <c r="S837" t="s">
        <v>201</v>
      </c>
      <c r="T837" s="221">
        <v>45498.335416666669</v>
      </c>
    </row>
    <row r="838" spans="1:20" x14ac:dyDescent="0.35">
      <c r="A838" t="s">
        <v>93</v>
      </c>
      <c r="B838" t="s">
        <v>94</v>
      </c>
      <c r="C838" t="s">
        <v>92</v>
      </c>
      <c r="D838" s="29">
        <v>45759</v>
      </c>
      <c r="E838" s="184" t="str">
        <f t="shared" si="48"/>
        <v/>
      </c>
      <c r="F838" s="184" t="str">
        <f t="shared" si="49"/>
        <v/>
      </c>
      <c r="G838" s="184" t="str">
        <f t="shared" si="50"/>
        <v/>
      </c>
      <c r="H838" s="184" t="str">
        <f t="shared" si="51"/>
        <v/>
      </c>
      <c r="J838" t="s">
        <v>253</v>
      </c>
      <c r="K838" t="s">
        <v>253</v>
      </c>
      <c r="L838">
        <v>290.08083299999998</v>
      </c>
      <c r="R838">
        <v>568.52184299999999</v>
      </c>
      <c r="S838" t="s">
        <v>201</v>
      </c>
      <c r="T838" s="221">
        <v>45498.335416666669</v>
      </c>
    </row>
    <row r="839" spans="1:20" x14ac:dyDescent="0.35">
      <c r="A839" t="s">
        <v>93</v>
      </c>
      <c r="B839" t="s">
        <v>94</v>
      </c>
      <c r="C839" t="s">
        <v>92</v>
      </c>
      <c r="D839" s="29">
        <v>45760</v>
      </c>
      <c r="E839" s="184" t="str">
        <f t="shared" si="48"/>
        <v/>
      </c>
      <c r="F839" s="184" t="str">
        <f t="shared" si="49"/>
        <v/>
      </c>
      <c r="G839" s="184" t="str">
        <f t="shared" si="50"/>
        <v/>
      </c>
      <c r="H839" s="184" t="str">
        <f t="shared" si="51"/>
        <v/>
      </c>
      <c r="J839" t="s">
        <v>253</v>
      </c>
      <c r="K839" t="s">
        <v>253</v>
      </c>
      <c r="L839">
        <v>290.08083299999998</v>
      </c>
      <c r="R839">
        <v>568.52184299999999</v>
      </c>
      <c r="S839" t="s">
        <v>201</v>
      </c>
      <c r="T839" s="221">
        <v>45498.335416666669</v>
      </c>
    </row>
    <row r="840" spans="1:20" x14ac:dyDescent="0.35">
      <c r="A840" t="s">
        <v>93</v>
      </c>
      <c r="B840" t="s">
        <v>94</v>
      </c>
      <c r="C840" t="s">
        <v>92</v>
      </c>
      <c r="D840" s="29">
        <v>45761</v>
      </c>
      <c r="E840" s="184" t="str">
        <f t="shared" ref="E840:E903" si="52">IF(J840="","",IF(L840=0,0,IF(1-(J840/L840)&lt;0,"",1-(J840/L840))))</f>
        <v/>
      </c>
      <c r="F840" s="184" t="str">
        <f t="shared" ref="F840:F903" si="53">IF(K840="","",IF(L840=0,0,IF(1-(K840/L840)&lt;0,"",1-(K840/L840))))</f>
        <v/>
      </c>
      <c r="G840" s="184" t="str">
        <f t="shared" ref="G840:G903" si="54">IF(J840="","",IF(1-(J840/R840)&lt;0,"",1-(J840/R840)))</f>
        <v/>
      </c>
      <c r="H840" s="184" t="str">
        <f t="shared" ref="H840:H903" si="55">IF(K840="","",IF(1-(K840/R840)&lt;0,"",1-(K840/R840)))</f>
        <v/>
      </c>
      <c r="J840" t="s">
        <v>253</v>
      </c>
      <c r="K840" t="s">
        <v>253</v>
      </c>
      <c r="L840">
        <v>290.08083299999998</v>
      </c>
      <c r="R840">
        <v>568.52184299999999</v>
      </c>
      <c r="S840" t="s">
        <v>201</v>
      </c>
      <c r="T840" s="221">
        <v>45498.336111111108</v>
      </c>
    </row>
    <row r="841" spans="1:20" x14ac:dyDescent="0.35">
      <c r="A841" t="s">
        <v>93</v>
      </c>
      <c r="B841" t="s">
        <v>94</v>
      </c>
      <c r="C841" t="s">
        <v>92</v>
      </c>
      <c r="D841" s="29">
        <v>45762</v>
      </c>
      <c r="E841" s="184" t="str">
        <f t="shared" si="52"/>
        <v/>
      </c>
      <c r="F841" s="184" t="str">
        <f t="shared" si="53"/>
        <v/>
      </c>
      <c r="G841" s="184" t="str">
        <f t="shared" si="54"/>
        <v/>
      </c>
      <c r="H841" s="184" t="str">
        <f t="shared" si="55"/>
        <v/>
      </c>
      <c r="J841" t="s">
        <v>253</v>
      </c>
      <c r="K841" t="s">
        <v>253</v>
      </c>
      <c r="L841">
        <v>290.08083299999998</v>
      </c>
      <c r="R841">
        <v>568.52184299999999</v>
      </c>
      <c r="S841" t="s">
        <v>201</v>
      </c>
      <c r="T841" s="221">
        <v>45498.336111111108</v>
      </c>
    </row>
    <row r="842" spans="1:20" x14ac:dyDescent="0.35">
      <c r="A842" t="s">
        <v>93</v>
      </c>
      <c r="B842" t="s">
        <v>94</v>
      </c>
      <c r="C842" t="s">
        <v>92</v>
      </c>
      <c r="D842" s="29">
        <v>45763</v>
      </c>
      <c r="E842" s="184" t="str">
        <f t="shared" si="52"/>
        <v/>
      </c>
      <c r="F842" s="184" t="str">
        <f t="shared" si="53"/>
        <v/>
      </c>
      <c r="G842" s="184" t="str">
        <f t="shared" si="54"/>
        <v/>
      </c>
      <c r="H842" s="184" t="str">
        <f t="shared" si="55"/>
        <v/>
      </c>
      <c r="J842" t="s">
        <v>253</v>
      </c>
      <c r="K842" t="s">
        <v>253</v>
      </c>
      <c r="L842">
        <v>290.08083299999998</v>
      </c>
      <c r="R842">
        <v>568.52184299999999</v>
      </c>
      <c r="S842" t="s">
        <v>201</v>
      </c>
      <c r="T842" s="221">
        <v>45498.336111111108</v>
      </c>
    </row>
    <row r="843" spans="1:20" x14ac:dyDescent="0.35">
      <c r="A843" t="s">
        <v>93</v>
      </c>
      <c r="B843" t="s">
        <v>94</v>
      </c>
      <c r="C843" t="s">
        <v>92</v>
      </c>
      <c r="D843" s="29">
        <v>45764</v>
      </c>
      <c r="E843" s="184" t="str">
        <f t="shared" si="52"/>
        <v/>
      </c>
      <c r="F843" s="184" t="str">
        <f t="shared" si="53"/>
        <v/>
      </c>
      <c r="G843" s="184" t="str">
        <f t="shared" si="54"/>
        <v/>
      </c>
      <c r="H843" s="184" t="str">
        <f t="shared" si="55"/>
        <v/>
      </c>
      <c r="J843" t="s">
        <v>253</v>
      </c>
      <c r="K843" t="s">
        <v>253</v>
      </c>
      <c r="L843">
        <v>290.08083299999998</v>
      </c>
      <c r="R843">
        <v>568.52184299999999</v>
      </c>
      <c r="S843" t="s">
        <v>201</v>
      </c>
      <c r="T843" s="221">
        <v>45498.335416666669</v>
      </c>
    </row>
    <row r="844" spans="1:20" x14ac:dyDescent="0.35">
      <c r="A844" t="s">
        <v>93</v>
      </c>
      <c r="B844" t="s">
        <v>94</v>
      </c>
      <c r="C844" t="s">
        <v>92</v>
      </c>
      <c r="D844" s="29">
        <v>45765</v>
      </c>
      <c r="E844" s="184" t="str">
        <f t="shared" si="52"/>
        <v/>
      </c>
      <c r="F844" s="184" t="str">
        <f t="shared" si="53"/>
        <v/>
      </c>
      <c r="G844" s="184" t="str">
        <f t="shared" si="54"/>
        <v/>
      </c>
      <c r="H844" s="184" t="str">
        <f t="shared" si="55"/>
        <v/>
      </c>
      <c r="J844" t="s">
        <v>253</v>
      </c>
      <c r="K844" t="s">
        <v>253</v>
      </c>
      <c r="L844">
        <v>290.08083299999998</v>
      </c>
      <c r="R844">
        <v>568.52184299999999</v>
      </c>
      <c r="S844" t="s">
        <v>201</v>
      </c>
      <c r="T844" s="221">
        <v>45498.335416666669</v>
      </c>
    </row>
    <row r="845" spans="1:20" x14ac:dyDescent="0.35">
      <c r="A845" t="s">
        <v>93</v>
      </c>
      <c r="B845" t="s">
        <v>94</v>
      </c>
      <c r="C845" t="s">
        <v>92</v>
      </c>
      <c r="D845" s="29">
        <v>45766</v>
      </c>
      <c r="E845" s="184" t="str">
        <f t="shared" si="52"/>
        <v/>
      </c>
      <c r="F845" s="184" t="str">
        <f t="shared" si="53"/>
        <v/>
      </c>
      <c r="G845" s="184" t="str">
        <f t="shared" si="54"/>
        <v/>
      </c>
      <c r="H845" s="184" t="str">
        <f t="shared" si="55"/>
        <v/>
      </c>
      <c r="J845" t="s">
        <v>253</v>
      </c>
      <c r="K845" t="s">
        <v>253</v>
      </c>
      <c r="L845">
        <v>290.08083299999998</v>
      </c>
      <c r="R845">
        <v>568.52184299999999</v>
      </c>
      <c r="S845" t="s">
        <v>201</v>
      </c>
      <c r="T845" s="221">
        <v>45498.336111111108</v>
      </c>
    </row>
    <row r="846" spans="1:20" x14ac:dyDescent="0.35">
      <c r="A846" t="s">
        <v>93</v>
      </c>
      <c r="B846" t="s">
        <v>94</v>
      </c>
      <c r="C846" t="s">
        <v>92</v>
      </c>
      <c r="D846" s="29">
        <v>45767</v>
      </c>
      <c r="E846" s="184" t="str">
        <f t="shared" si="52"/>
        <v/>
      </c>
      <c r="F846" s="184" t="str">
        <f t="shared" si="53"/>
        <v/>
      </c>
      <c r="G846" s="184" t="str">
        <f t="shared" si="54"/>
        <v/>
      </c>
      <c r="H846" s="184" t="str">
        <f t="shared" si="55"/>
        <v/>
      </c>
      <c r="J846" t="s">
        <v>253</v>
      </c>
      <c r="K846" t="s">
        <v>253</v>
      </c>
      <c r="L846">
        <v>290.08083299999998</v>
      </c>
      <c r="R846">
        <v>568.52184299999999</v>
      </c>
      <c r="S846" t="s">
        <v>201</v>
      </c>
      <c r="T846" s="221">
        <v>45498.335416666669</v>
      </c>
    </row>
    <row r="847" spans="1:20" x14ac:dyDescent="0.35">
      <c r="A847" t="s">
        <v>93</v>
      </c>
      <c r="B847" t="s">
        <v>94</v>
      </c>
      <c r="C847" t="s">
        <v>92</v>
      </c>
      <c r="D847" s="29">
        <v>45768</v>
      </c>
      <c r="E847" s="184" t="str">
        <f t="shared" si="52"/>
        <v/>
      </c>
      <c r="F847" s="184" t="str">
        <f t="shared" si="53"/>
        <v/>
      </c>
      <c r="G847" s="184" t="str">
        <f t="shared" si="54"/>
        <v/>
      </c>
      <c r="H847" s="184" t="str">
        <f t="shared" si="55"/>
        <v/>
      </c>
      <c r="J847" t="s">
        <v>253</v>
      </c>
      <c r="K847" t="s">
        <v>253</v>
      </c>
      <c r="L847">
        <v>290.08083299999998</v>
      </c>
      <c r="R847">
        <v>568.52184299999999</v>
      </c>
      <c r="S847" t="s">
        <v>201</v>
      </c>
      <c r="T847" s="221">
        <v>45498.335416666669</v>
      </c>
    </row>
    <row r="848" spans="1:20" x14ac:dyDescent="0.35">
      <c r="A848" t="s">
        <v>93</v>
      </c>
      <c r="B848" t="s">
        <v>94</v>
      </c>
      <c r="C848" t="s">
        <v>92</v>
      </c>
      <c r="D848" s="29">
        <v>45769</v>
      </c>
      <c r="E848" s="184" t="str">
        <f t="shared" si="52"/>
        <v/>
      </c>
      <c r="F848" s="184" t="str">
        <f t="shared" si="53"/>
        <v/>
      </c>
      <c r="G848" s="184" t="str">
        <f t="shared" si="54"/>
        <v/>
      </c>
      <c r="H848" s="184" t="str">
        <f t="shared" si="55"/>
        <v/>
      </c>
      <c r="J848" t="s">
        <v>253</v>
      </c>
      <c r="K848" t="s">
        <v>253</v>
      </c>
      <c r="L848">
        <v>290.08083299999998</v>
      </c>
      <c r="R848">
        <v>568.52184299999999</v>
      </c>
      <c r="S848" t="s">
        <v>201</v>
      </c>
      <c r="T848" s="221">
        <v>45498.335416666669</v>
      </c>
    </row>
    <row r="849" spans="1:20" x14ac:dyDescent="0.35">
      <c r="A849" t="s">
        <v>93</v>
      </c>
      <c r="B849" t="s">
        <v>94</v>
      </c>
      <c r="C849" t="s">
        <v>92</v>
      </c>
      <c r="D849" s="29">
        <v>45770</v>
      </c>
      <c r="E849" s="184" t="str">
        <f t="shared" si="52"/>
        <v/>
      </c>
      <c r="F849" s="184" t="str">
        <f t="shared" si="53"/>
        <v/>
      </c>
      <c r="G849" s="184" t="str">
        <f t="shared" si="54"/>
        <v/>
      </c>
      <c r="H849" s="184" t="str">
        <f t="shared" si="55"/>
        <v/>
      </c>
      <c r="J849" t="s">
        <v>253</v>
      </c>
      <c r="K849" t="s">
        <v>253</v>
      </c>
      <c r="L849">
        <v>290.08083299999998</v>
      </c>
      <c r="R849">
        <v>568.52184299999999</v>
      </c>
      <c r="S849" t="s">
        <v>201</v>
      </c>
      <c r="T849" s="221">
        <v>45498.334722222222</v>
      </c>
    </row>
    <row r="850" spans="1:20" x14ac:dyDescent="0.35">
      <c r="A850" t="s">
        <v>93</v>
      </c>
      <c r="B850" t="s">
        <v>94</v>
      </c>
      <c r="C850" t="s">
        <v>92</v>
      </c>
      <c r="D850" s="29">
        <v>45771</v>
      </c>
      <c r="E850" s="184" t="str">
        <f t="shared" si="52"/>
        <v/>
      </c>
      <c r="F850" s="184" t="str">
        <f t="shared" si="53"/>
        <v/>
      </c>
      <c r="G850" s="184" t="str">
        <f t="shared" si="54"/>
        <v/>
      </c>
      <c r="H850" s="184" t="str">
        <f t="shared" si="55"/>
        <v/>
      </c>
      <c r="J850" t="s">
        <v>253</v>
      </c>
      <c r="K850" t="s">
        <v>253</v>
      </c>
      <c r="L850">
        <v>290.08083299999998</v>
      </c>
      <c r="R850">
        <v>568.52184299999999</v>
      </c>
      <c r="S850" t="s">
        <v>201</v>
      </c>
      <c r="T850" s="221">
        <v>45498.335416666669</v>
      </c>
    </row>
    <row r="851" spans="1:20" x14ac:dyDescent="0.35">
      <c r="A851" t="s">
        <v>93</v>
      </c>
      <c r="B851" t="s">
        <v>94</v>
      </c>
      <c r="C851" t="s">
        <v>92</v>
      </c>
      <c r="D851" s="29">
        <v>45772</v>
      </c>
      <c r="E851" s="184" t="str">
        <f t="shared" si="52"/>
        <v/>
      </c>
      <c r="F851" s="184" t="str">
        <f t="shared" si="53"/>
        <v/>
      </c>
      <c r="G851" s="184" t="str">
        <f t="shared" si="54"/>
        <v/>
      </c>
      <c r="H851" s="184" t="str">
        <f t="shared" si="55"/>
        <v/>
      </c>
      <c r="J851" t="s">
        <v>253</v>
      </c>
      <c r="K851" t="s">
        <v>253</v>
      </c>
      <c r="L851">
        <v>290.08083299999998</v>
      </c>
      <c r="R851">
        <v>568.52184299999999</v>
      </c>
      <c r="S851" t="s">
        <v>201</v>
      </c>
      <c r="T851" s="221">
        <v>45498.335416666669</v>
      </c>
    </row>
    <row r="852" spans="1:20" x14ac:dyDescent="0.35">
      <c r="A852" t="s">
        <v>93</v>
      </c>
      <c r="B852" t="s">
        <v>94</v>
      </c>
      <c r="C852" t="s">
        <v>92</v>
      </c>
      <c r="D852" s="29">
        <v>45773</v>
      </c>
      <c r="E852" s="184" t="str">
        <f t="shared" si="52"/>
        <v/>
      </c>
      <c r="F852" s="184" t="str">
        <f t="shared" si="53"/>
        <v/>
      </c>
      <c r="G852" s="184" t="str">
        <f t="shared" si="54"/>
        <v/>
      </c>
      <c r="H852" s="184" t="str">
        <f t="shared" si="55"/>
        <v/>
      </c>
      <c r="J852" t="s">
        <v>253</v>
      </c>
      <c r="K852" t="s">
        <v>253</v>
      </c>
      <c r="L852">
        <v>290.08083299999998</v>
      </c>
      <c r="R852">
        <v>568.52184299999999</v>
      </c>
      <c r="S852" t="s">
        <v>201</v>
      </c>
      <c r="T852" s="221">
        <v>45498.335416666669</v>
      </c>
    </row>
    <row r="853" spans="1:20" x14ac:dyDescent="0.35">
      <c r="A853" t="s">
        <v>93</v>
      </c>
      <c r="B853" t="s">
        <v>94</v>
      </c>
      <c r="C853" t="s">
        <v>92</v>
      </c>
      <c r="D853" s="29">
        <v>45774</v>
      </c>
      <c r="E853" s="184" t="str">
        <f t="shared" si="52"/>
        <v/>
      </c>
      <c r="F853" s="184" t="str">
        <f t="shared" si="53"/>
        <v/>
      </c>
      <c r="G853" s="184" t="str">
        <f t="shared" si="54"/>
        <v/>
      </c>
      <c r="H853" s="184" t="str">
        <f t="shared" si="55"/>
        <v/>
      </c>
      <c r="J853" t="s">
        <v>253</v>
      </c>
      <c r="K853" t="s">
        <v>253</v>
      </c>
      <c r="L853">
        <v>290.08083299999998</v>
      </c>
      <c r="R853">
        <v>568.52184299999999</v>
      </c>
      <c r="S853" t="s">
        <v>201</v>
      </c>
      <c r="T853" s="221">
        <v>45498.335416666669</v>
      </c>
    </row>
    <row r="854" spans="1:20" x14ac:dyDescent="0.35">
      <c r="A854" t="s">
        <v>93</v>
      </c>
      <c r="B854" t="s">
        <v>94</v>
      </c>
      <c r="C854" t="s">
        <v>92</v>
      </c>
      <c r="D854" s="29">
        <v>45775</v>
      </c>
      <c r="E854" s="184" t="str">
        <f t="shared" si="52"/>
        <v/>
      </c>
      <c r="F854" s="184" t="str">
        <f t="shared" si="53"/>
        <v/>
      </c>
      <c r="G854" s="184" t="str">
        <f t="shared" si="54"/>
        <v/>
      </c>
      <c r="H854" s="184" t="str">
        <f t="shared" si="55"/>
        <v/>
      </c>
      <c r="J854" t="s">
        <v>253</v>
      </c>
      <c r="K854" t="s">
        <v>253</v>
      </c>
      <c r="L854">
        <v>290.08083299999998</v>
      </c>
      <c r="R854">
        <v>568.52184299999999</v>
      </c>
      <c r="S854" t="s">
        <v>201</v>
      </c>
      <c r="T854" s="221">
        <v>45498.335416666669</v>
      </c>
    </row>
    <row r="855" spans="1:20" x14ac:dyDescent="0.35">
      <c r="A855" t="s">
        <v>93</v>
      </c>
      <c r="B855" t="s">
        <v>94</v>
      </c>
      <c r="C855" t="s">
        <v>92</v>
      </c>
      <c r="D855" s="29">
        <v>45776</v>
      </c>
      <c r="E855" s="184" t="str">
        <f t="shared" si="52"/>
        <v/>
      </c>
      <c r="F855" s="184" t="str">
        <f t="shared" si="53"/>
        <v/>
      </c>
      <c r="G855" s="184" t="str">
        <f t="shared" si="54"/>
        <v/>
      </c>
      <c r="H855" s="184" t="str">
        <f t="shared" si="55"/>
        <v/>
      </c>
      <c r="J855" t="s">
        <v>253</v>
      </c>
      <c r="K855" t="s">
        <v>253</v>
      </c>
      <c r="L855">
        <v>290.08083299999998</v>
      </c>
      <c r="R855">
        <v>568.52184299999999</v>
      </c>
      <c r="S855" t="s">
        <v>201</v>
      </c>
      <c r="T855" s="221">
        <v>45498.336111111108</v>
      </c>
    </row>
    <row r="856" spans="1:20" x14ac:dyDescent="0.35">
      <c r="A856" t="s">
        <v>93</v>
      </c>
      <c r="B856" t="s">
        <v>94</v>
      </c>
      <c r="C856" t="s">
        <v>92</v>
      </c>
      <c r="D856" s="29">
        <v>45777</v>
      </c>
      <c r="E856" s="184" t="str">
        <f t="shared" si="52"/>
        <v/>
      </c>
      <c r="F856" s="184" t="str">
        <f t="shared" si="53"/>
        <v/>
      </c>
      <c r="G856" s="184" t="str">
        <f t="shared" si="54"/>
        <v/>
      </c>
      <c r="H856" s="184" t="str">
        <f t="shared" si="55"/>
        <v/>
      </c>
      <c r="J856" t="s">
        <v>253</v>
      </c>
      <c r="K856" t="s">
        <v>253</v>
      </c>
      <c r="L856">
        <v>290.08083299999998</v>
      </c>
      <c r="R856">
        <v>568.52184299999999</v>
      </c>
      <c r="S856" t="s">
        <v>201</v>
      </c>
      <c r="T856" s="221">
        <v>45498.336111111108</v>
      </c>
    </row>
    <row r="857" spans="1:20" x14ac:dyDescent="0.35">
      <c r="A857" t="s">
        <v>93</v>
      </c>
      <c r="B857" t="s">
        <v>94</v>
      </c>
      <c r="C857" t="s">
        <v>92</v>
      </c>
      <c r="D857" s="29">
        <v>45778</v>
      </c>
      <c r="E857" s="184" t="str">
        <f t="shared" si="52"/>
        <v/>
      </c>
      <c r="F857" s="184" t="str">
        <f t="shared" si="53"/>
        <v/>
      </c>
      <c r="G857" s="184" t="str">
        <f t="shared" si="54"/>
        <v/>
      </c>
      <c r="H857" s="184" t="str">
        <f t="shared" si="55"/>
        <v/>
      </c>
      <c r="J857" t="s">
        <v>253</v>
      </c>
      <c r="K857" t="s">
        <v>253</v>
      </c>
      <c r="L857">
        <v>290.08083299999998</v>
      </c>
      <c r="R857">
        <v>568.52184299999999</v>
      </c>
      <c r="S857" t="s">
        <v>201</v>
      </c>
      <c r="T857" s="221">
        <v>45498.336111111108</v>
      </c>
    </row>
    <row r="858" spans="1:20" x14ac:dyDescent="0.35">
      <c r="A858" t="s">
        <v>93</v>
      </c>
      <c r="B858" t="s">
        <v>94</v>
      </c>
      <c r="C858" t="s">
        <v>92</v>
      </c>
      <c r="D858" s="29">
        <v>45779</v>
      </c>
      <c r="E858" s="184" t="str">
        <f t="shared" si="52"/>
        <v/>
      </c>
      <c r="F858" s="184" t="str">
        <f t="shared" si="53"/>
        <v/>
      </c>
      <c r="G858" s="184" t="str">
        <f t="shared" si="54"/>
        <v/>
      </c>
      <c r="H858" s="184" t="str">
        <f t="shared" si="55"/>
        <v/>
      </c>
      <c r="J858" t="s">
        <v>253</v>
      </c>
      <c r="K858" t="s">
        <v>253</v>
      </c>
      <c r="L858">
        <v>290.08083299999998</v>
      </c>
      <c r="R858">
        <v>568.52184299999999</v>
      </c>
      <c r="S858" t="s">
        <v>201</v>
      </c>
      <c r="T858" s="221">
        <v>45498.335416666669</v>
      </c>
    </row>
    <row r="859" spans="1:20" x14ac:dyDescent="0.35">
      <c r="A859" t="s">
        <v>93</v>
      </c>
      <c r="B859" t="s">
        <v>94</v>
      </c>
      <c r="C859" t="s">
        <v>92</v>
      </c>
      <c r="D859" s="29">
        <v>45780</v>
      </c>
      <c r="E859" s="184" t="str">
        <f t="shared" si="52"/>
        <v/>
      </c>
      <c r="F859" s="184" t="str">
        <f t="shared" si="53"/>
        <v/>
      </c>
      <c r="G859" s="184" t="str">
        <f t="shared" si="54"/>
        <v/>
      </c>
      <c r="H859" s="184" t="str">
        <f t="shared" si="55"/>
        <v/>
      </c>
      <c r="J859" t="s">
        <v>253</v>
      </c>
      <c r="K859" t="s">
        <v>253</v>
      </c>
      <c r="L859">
        <v>290.08083299999998</v>
      </c>
      <c r="R859">
        <v>568.52184299999999</v>
      </c>
      <c r="S859" t="s">
        <v>201</v>
      </c>
      <c r="T859" s="221">
        <v>45498.335416666669</v>
      </c>
    </row>
    <row r="860" spans="1:20" x14ac:dyDescent="0.35">
      <c r="A860" t="s">
        <v>93</v>
      </c>
      <c r="B860" t="s">
        <v>94</v>
      </c>
      <c r="C860" t="s">
        <v>92</v>
      </c>
      <c r="D860" s="29">
        <v>45781</v>
      </c>
      <c r="E860" s="184" t="str">
        <f t="shared" si="52"/>
        <v/>
      </c>
      <c r="F860" s="184" t="str">
        <f t="shared" si="53"/>
        <v/>
      </c>
      <c r="G860" s="184" t="str">
        <f t="shared" si="54"/>
        <v/>
      </c>
      <c r="H860" s="184" t="str">
        <f t="shared" si="55"/>
        <v/>
      </c>
      <c r="J860" t="s">
        <v>253</v>
      </c>
      <c r="K860" t="s">
        <v>253</v>
      </c>
      <c r="L860">
        <v>290.08083299999998</v>
      </c>
      <c r="R860">
        <v>568.52184299999999</v>
      </c>
      <c r="S860" t="s">
        <v>201</v>
      </c>
      <c r="T860" s="221">
        <v>45498.336111111108</v>
      </c>
    </row>
    <row r="861" spans="1:20" x14ac:dyDescent="0.35">
      <c r="A861" t="s">
        <v>93</v>
      </c>
      <c r="B861" t="s">
        <v>94</v>
      </c>
      <c r="C861" t="s">
        <v>92</v>
      </c>
      <c r="D861" s="29">
        <v>45782</v>
      </c>
      <c r="E861" s="184" t="str">
        <f t="shared" si="52"/>
        <v/>
      </c>
      <c r="F861" s="184" t="str">
        <f t="shared" si="53"/>
        <v/>
      </c>
      <c r="G861" s="184" t="str">
        <f t="shared" si="54"/>
        <v/>
      </c>
      <c r="H861" s="184" t="str">
        <f t="shared" si="55"/>
        <v/>
      </c>
      <c r="J861" t="s">
        <v>253</v>
      </c>
      <c r="K861" t="s">
        <v>253</v>
      </c>
      <c r="L861">
        <v>290.08083299999998</v>
      </c>
      <c r="R861">
        <v>568.52184299999999</v>
      </c>
      <c r="S861" t="s">
        <v>201</v>
      </c>
      <c r="T861" s="221">
        <v>45498.335416666669</v>
      </c>
    </row>
    <row r="862" spans="1:20" x14ac:dyDescent="0.35">
      <c r="A862" t="s">
        <v>93</v>
      </c>
      <c r="B862" t="s">
        <v>94</v>
      </c>
      <c r="C862" t="s">
        <v>92</v>
      </c>
      <c r="D862" s="29">
        <v>45783</v>
      </c>
      <c r="E862" s="184" t="str">
        <f t="shared" si="52"/>
        <v/>
      </c>
      <c r="F862" s="184" t="str">
        <f t="shared" si="53"/>
        <v/>
      </c>
      <c r="G862" s="184" t="str">
        <f t="shared" si="54"/>
        <v/>
      </c>
      <c r="H862" s="184" t="str">
        <f t="shared" si="55"/>
        <v/>
      </c>
      <c r="J862" t="s">
        <v>253</v>
      </c>
      <c r="K862" t="s">
        <v>253</v>
      </c>
      <c r="L862">
        <v>290.08083299999998</v>
      </c>
      <c r="R862">
        <v>568.52184299999999</v>
      </c>
      <c r="S862" t="s">
        <v>201</v>
      </c>
      <c r="T862" s="221">
        <v>45498.335416666669</v>
      </c>
    </row>
    <row r="863" spans="1:20" x14ac:dyDescent="0.35">
      <c r="A863" t="s">
        <v>93</v>
      </c>
      <c r="B863" t="s">
        <v>94</v>
      </c>
      <c r="C863" t="s">
        <v>92</v>
      </c>
      <c r="D863" s="29">
        <v>45784</v>
      </c>
      <c r="E863" s="184" t="str">
        <f t="shared" si="52"/>
        <v/>
      </c>
      <c r="F863" s="184" t="str">
        <f t="shared" si="53"/>
        <v/>
      </c>
      <c r="G863" s="184" t="str">
        <f t="shared" si="54"/>
        <v/>
      </c>
      <c r="H863" s="184" t="str">
        <f t="shared" si="55"/>
        <v/>
      </c>
      <c r="J863" t="s">
        <v>253</v>
      </c>
      <c r="K863" t="s">
        <v>253</v>
      </c>
      <c r="L863">
        <v>290.08083299999998</v>
      </c>
      <c r="R863">
        <v>568.52184299999999</v>
      </c>
      <c r="S863" t="s">
        <v>201</v>
      </c>
      <c r="T863" s="221">
        <v>45498.336111111108</v>
      </c>
    </row>
    <row r="864" spans="1:20" x14ac:dyDescent="0.35">
      <c r="A864" t="s">
        <v>93</v>
      </c>
      <c r="B864" t="s">
        <v>94</v>
      </c>
      <c r="C864" t="s">
        <v>92</v>
      </c>
      <c r="D864" s="29">
        <v>45785</v>
      </c>
      <c r="E864" s="184" t="str">
        <f t="shared" si="52"/>
        <v/>
      </c>
      <c r="F864" s="184" t="str">
        <f t="shared" si="53"/>
        <v/>
      </c>
      <c r="G864" s="184" t="str">
        <f t="shared" si="54"/>
        <v/>
      </c>
      <c r="H864" s="184" t="str">
        <f t="shared" si="55"/>
        <v/>
      </c>
      <c r="J864" t="s">
        <v>253</v>
      </c>
      <c r="K864" t="s">
        <v>253</v>
      </c>
      <c r="L864">
        <v>290.08083299999998</v>
      </c>
      <c r="R864">
        <v>568.52184299999999</v>
      </c>
      <c r="S864" t="s">
        <v>201</v>
      </c>
      <c r="T864" s="221">
        <v>45498.336111111108</v>
      </c>
    </row>
    <row r="865" spans="1:20" x14ac:dyDescent="0.35">
      <c r="A865" t="s">
        <v>93</v>
      </c>
      <c r="B865" t="s">
        <v>94</v>
      </c>
      <c r="C865" t="s">
        <v>92</v>
      </c>
      <c r="D865" s="29">
        <v>45786</v>
      </c>
      <c r="E865" s="184" t="str">
        <f t="shared" si="52"/>
        <v/>
      </c>
      <c r="F865" s="184" t="str">
        <f t="shared" si="53"/>
        <v/>
      </c>
      <c r="G865" s="184" t="str">
        <f t="shared" si="54"/>
        <v/>
      </c>
      <c r="H865" s="184" t="str">
        <f t="shared" si="55"/>
        <v/>
      </c>
      <c r="J865" t="s">
        <v>253</v>
      </c>
      <c r="K865" t="s">
        <v>253</v>
      </c>
      <c r="L865">
        <v>290.08083299999998</v>
      </c>
      <c r="R865">
        <v>568.52184299999999</v>
      </c>
      <c r="S865" t="s">
        <v>201</v>
      </c>
      <c r="T865" s="221">
        <v>45498.335416666669</v>
      </c>
    </row>
    <row r="866" spans="1:20" x14ac:dyDescent="0.35">
      <c r="A866" t="s">
        <v>93</v>
      </c>
      <c r="B866" t="s">
        <v>94</v>
      </c>
      <c r="C866" t="s">
        <v>92</v>
      </c>
      <c r="D866" s="29">
        <v>45787</v>
      </c>
      <c r="E866" s="184" t="str">
        <f t="shared" si="52"/>
        <v/>
      </c>
      <c r="F866" s="184" t="str">
        <f t="shared" si="53"/>
        <v/>
      </c>
      <c r="G866" s="184" t="str">
        <f t="shared" si="54"/>
        <v/>
      </c>
      <c r="H866" s="184" t="str">
        <f t="shared" si="55"/>
        <v/>
      </c>
      <c r="J866" t="s">
        <v>253</v>
      </c>
      <c r="K866" t="s">
        <v>253</v>
      </c>
      <c r="L866">
        <v>290.08083299999998</v>
      </c>
      <c r="R866">
        <v>568.52184299999999</v>
      </c>
      <c r="S866" t="s">
        <v>201</v>
      </c>
      <c r="T866" s="221">
        <v>45498.335416666669</v>
      </c>
    </row>
    <row r="867" spans="1:20" x14ac:dyDescent="0.35">
      <c r="A867" t="s">
        <v>93</v>
      </c>
      <c r="B867" t="s">
        <v>94</v>
      </c>
      <c r="C867" t="s">
        <v>92</v>
      </c>
      <c r="D867" s="29">
        <v>45788</v>
      </c>
      <c r="E867" s="184" t="str">
        <f t="shared" si="52"/>
        <v/>
      </c>
      <c r="F867" s="184" t="str">
        <f t="shared" si="53"/>
        <v/>
      </c>
      <c r="G867" s="184" t="str">
        <f t="shared" si="54"/>
        <v/>
      </c>
      <c r="H867" s="184" t="str">
        <f t="shared" si="55"/>
        <v/>
      </c>
      <c r="J867" t="s">
        <v>253</v>
      </c>
      <c r="K867" t="s">
        <v>253</v>
      </c>
      <c r="L867">
        <v>290.08083299999998</v>
      </c>
      <c r="R867">
        <v>568.52184299999999</v>
      </c>
      <c r="S867" t="s">
        <v>201</v>
      </c>
      <c r="T867" s="221">
        <v>45498.334722222222</v>
      </c>
    </row>
    <row r="868" spans="1:20" x14ac:dyDescent="0.35">
      <c r="A868" t="s">
        <v>93</v>
      </c>
      <c r="B868" t="s">
        <v>94</v>
      </c>
      <c r="C868" t="s">
        <v>92</v>
      </c>
      <c r="D868" s="29">
        <v>45789</v>
      </c>
      <c r="E868" s="184">
        <f t="shared" si="52"/>
        <v>0.27606385493246288</v>
      </c>
      <c r="F868" s="184">
        <f t="shared" si="53"/>
        <v>8.6461531224298338E-2</v>
      </c>
      <c r="G868" s="184">
        <f t="shared" si="54"/>
        <v>0.63062105249665845</v>
      </c>
      <c r="H868" s="184">
        <f t="shared" si="55"/>
        <v>0.5338789471981642</v>
      </c>
      <c r="J868">
        <v>210</v>
      </c>
      <c r="K868">
        <v>265</v>
      </c>
      <c r="L868">
        <v>290.08083299999998</v>
      </c>
      <c r="R868">
        <v>568.52184299999999</v>
      </c>
      <c r="S868" t="s">
        <v>201</v>
      </c>
      <c r="T868" s="221">
        <v>45498.336111111108</v>
      </c>
    </row>
    <row r="869" spans="1:20" x14ac:dyDescent="0.35">
      <c r="A869" t="s">
        <v>93</v>
      </c>
      <c r="B869" t="s">
        <v>94</v>
      </c>
      <c r="C869" t="s">
        <v>92</v>
      </c>
      <c r="D869" s="29">
        <v>45790</v>
      </c>
      <c r="E869" s="184">
        <f t="shared" si="52"/>
        <v>0.27606385493246288</v>
      </c>
      <c r="F869" s="184">
        <f t="shared" si="53"/>
        <v>8.6461531224298338E-2</v>
      </c>
      <c r="G869" s="184">
        <f t="shared" si="54"/>
        <v>0.63062105249665845</v>
      </c>
      <c r="H869" s="184">
        <f t="shared" si="55"/>
        <v>0.5338789471981642</v>
      </c>
      <c r="J869">
        <v>210</v>
      </c>
      <c r="K869">
        <v>265</v>
      </c>
      <c r="L869">
        <v>290.08083299999998</v>
      </c>
      <c r="R869">
        <v>568.52184299999999</v>
      </c>
      <c r="S869" t="s">
        <v>201</v>
      </c>
      <c r="T869" s="221">
        <v>45498.335416666669</v>
      </c>
    </row>
    <row r="870" spans="1:20" x14ac:dyDescent="0.35">
      <c r="A870" t="s">
        <v>93</v>
      </c>
      <c r="B870" t="s">
        <v>94</v>
      </c>
      <c r="C870" t="s">
        <v>92</v>
      </c>
      <c r="D870" s="29">
        <v>45791</v>
      </c>
      <c r="E870" s="184">
        <f t="shared" si="52"/>
        <v>0.27606385493246288</v>
      </c>
      <c r="F870" s="184">
        <f t="shared" si="53"/>
        <v>8.6461531224298338E-2</v>
      </c>
      <c r="G870" s="184">
        <f t="shared" si="54"/>
        <v>0.63062105249665845</v>
      </c>
      <c r="H870" s="184">
        <f t="shared" si="55"/>
        <v>0.5338789471981642</v>
      </c>
      <c r="J870">
        <v>210</v>
      </c>
      <c r="K870">
        <v>265</v>
      </c>
      <c r="L870">
        <v>290.08083299999998</v>
      </c>
      <c r="R870">
        <v>568.52184299999999</v>
      </c>
      <c r="S870" t="s">
        <v>201</v>
      </c>
      <c r="T870" s="221">
        <v>45498.336111111108</v>
      </c>
    </row>
    <row r="871" spans="1:20" x14ac:dyDescent="0.35">
      <c r="A871" t="s">
        <v>93</v>
      </c>
      <c r="B871" t="s">
        <v>94</v>
      </c>
      <c r="C871" t="s">
        <v>92</v>
      </c>
      <c r="D871" s="29">
        <v>45792</v>
      </c>
      <c r="E871" s="184">
        <f t="shared" si="52"/>
        <v>0.27606385493246288</v>
      </c>
      <c r="F871" s="184">
        <f t="shared" si="53"/>
        <v>8.6461531224298338E-2</v>
      </c>
      <c r="G871" s="184">
        <f t="shared" si="54"/>
        <v>0.63062105249665845</v>
      </c>
      <c r="H871" s="184">
        <f t="shared" si="55"/>
        <v>0.5338789471981642</v>
      </c>
      <c r="J871">
        <v>210</v>
      </c>
      <c r="K871">
        <v>265</v>
      </c>
      <c r="L871">
        <v>290.08083299999998</v>
      </c>
      <c r="R871">
        <v>568.52184299999999</v>
      </c>
      <c r="S871" t="s">
        <v>201</v>
      </c>
      <c r="T871" s="221">
        <v>45498.335416666669</v>
      </c>
    </row>
    <row r="872" spans="1:20" x14ac:dyDescent="0.35">
      <c r="A872" t="s">
        <v>93</v>
      </c>
      <c r="B872" t="s">
        <v>94</v>
      </c>
      <c r="C872" t="s">
        <v>92</v>
      </c>
      <c r="D872" s="29">
        <v>45793</v>
      </c>
      <c r="E872" s="184">
        <f t="shared" si="52"/>
        <v>0.27606385493246288</v>
      </c>
      <c r="F872" s="184">
        <f t="shared" si="53"/>
        <v>8.6461531224298338E-2</v>
      </c>
      <c r="G872" s="184">
        <f t="shared" si="54"/>
        <v>0.63062105249665845</v>
      </c>
      <c r="H872" s="184">
        <f t="shared" si="55"/>
        <v>0.5338789471981642</v>
      </c>
      <c r="J872">
        <v>210</v>
      </c>
      <c r="K872">
        <v>265</v>
      </c>
      <c r="L872">
        <v>290.08083299999998</v>
      </c>
      <c r="R872">
        <v>568.52184299999999</v>
      </c>
      <c r="S872" t="s">
        <v>201</v>
      </c>
      <c r="T872" s="221">
        <v>45498.335416666669</v>
      </c>
    </row>
    <row r="873" spans="1:20" x14ac:dyDescent="0.35">
      <c r="A873" t="s">
        <v>93</v>
      </c>
      <c r="B873" t="s">
        <v>94</v>
      </c>
      <c r="C873" t="s">
        <v>92</v>
      </c>
      <c r="D873" s="29">
        <v>45794</v>
      </c>
      <c r="E873" s="184">
        <f t="shared" si="52"/>
        <v>0.27606385493246288</v>
      </c>
      <c r="F873" s="184">
        <f t="shared" si="53"/>
        <v>8.6461531224298338E-2</v>
      </c>
      <c r="G873" s="184">
        <f t="shared" si="54"/>
        <v>0.63062105249665845</v>
      </c>
      <c r="H873" s="184">
        <f t="shared" si="55"/>
        <v>0.5338789471981642</v>
      </c>
      <c r="J873">
        <v>210</v>
      </c>
      <c r="K873">
        <v>265</v>
      </c>
      <c r="L873">
        <v>290.08083299999998</v>
      </c>
      <c r="R873">
        <v>568.52184299999999</v>
      </c>
      <c r="S873" t="s">
        <v>201</v>
      </c>
      <c r="T873" s="221">
        <v>45498.335416666669</v>
      </c>
    </row>
    <row r="874" spans="1:20" x14ac:dyDescent="0.35">
      <c r="A874" t="s">
        <v>93</v>
      </c>
      <c r="B874" t="s">
        <v>94</v>
      </c>
      <c r="C874" t="s">
        <v>92</v>
      </c>
      <c r="D874" s="29">
        <v>45795</v>
      </c>
      <c r="E874" s="184">
        <f t="shared" si="52"/>
        <v>0.27606385493246288</v>
      </c>
      <c r="F874" s="184">
        <f t="shared" si="53"/>
        <v>8.6461531224298338E-2</v>
      </c>
      <c r="G874" s="184">
        <f t="shared" si="54"/>
        <v>0.63062105249665845</v>
      </c>
      <c r="H874" s="184">
        <f t="shared" si="55"/>
        <v>0.5338789471981642</v>
      </c>
      <c r="J874">
        <v>210</v>
      </c>
      <c r="K874">
        <v>265</v>
      </c>
      <c r="L874">
        <v>290.08083299999998</v>
      </c>
      <c r="R874">
        <v>568.52184299999999</v>
      </c>
      <c r="S874" t="s">
        <v>201</v>
      </c>
      <c r="T874" s="221">
        <v>45498.335416666669</v>
      </c>
    </row>
    <row r="875" spans="1:20" x14ac:dyDescent="0.35">
      <c r="A875" t="s">
        <v>93</v>
      </c>
      <c r="B875" t="s">
        <v>94</v>
      </c>
      <c r="C875" t="s">
        <v>92</v>
      </c>
      <c r="D875" s="29">
        <v>45796</v>
      </c>
      <c r="E875" s="184">
        <f t="shared" si="52"/>
        <v>0.27606385493246288</v>
      </c>
      <c r="F875" s="184">
        <f t="shared" si="53"/>
        <v>8.6461531224298338E-2</v>
      </c>
      <c r="G875" s="184">
        <f t="shared" si="54"/>
        <v>0.63062105249665845</v>
      </c>
      <c r="H875" s="184">
        <f t="shared" si="55"/>
        <v>0.5338789471981642</v>
      </c>
      <c r="J875">
        <v>210</v>
      </c>
      <c r="K875">
        <v>265</v>
      </c>
      <c r="L875">
        <v>290.08083299999998</v>
      </c>
      <c r="R875">
        <v>568.52184299999999</v>
      </c>
      <c r="S875" t="s">
        <v>201</v>
      </c>
      <c r="T875" s="221">
        <v>45498.335416666669</v>
      </c>
    </row>
    <row r="876" spans="1:20" x14ac:dyDescent="0.35">
      <c r="A876" t="s">
        <v>93</v>
      </c>
      <c r="B876" t="s">
        <v>94</v>
      </c>
      <c r="C876" t="s">
        <v>92</v>
      </c>
      <c r="D876" s="29">
        <v>45797</v>
      </c>
      <c r="E876" s="184">
        <f t="shared" si="52"/>
        <v>0.27606385493246288</v>
      </c>
      <c r="F876" s="184">
        <f t="shared" si="53"/>
        <v>8.6461531224298338E-2</v>
      </c>
      <c r="G876" s="184">
        <f t="shared" si="54"/>
        <v>0.63062105249665845</v>
      </c>
      <c r="H876" s="184">
        <f t="shared" si="55"/>
        <v>0.5338789471981642</v>
      </c>
      <c r="J876">
        <v>210</v>
      </c>
      <c r="K876">
        <v>265</v>
      </c>
      <c r="L876">
        <v>290.08083299999998</v>
      </c>
      <c r="R876">
        <v>568.52184299999999</v>
      </c>
      <c r="S876" t="s">
        <v>201</v>
      </c>
      <c r="T876" s="221">
        <v>45498.335416666669</v>
      </c>
    </row>
    <row r="877" spans="1:20" x14ac:dyDescent="0.35">
      <c r="A877" t="s">
        <v>93</v>
      </c>
      <c r="B877" t="s">
        <v>94</v>
      </c>
      <c r="C877" t="s">
        <v>92</v>
      </c>
      <c r="D877" s="29">
        <v>45798</v>
      </c>
      <c r="E877" s="184">
        <f t="shared" si="52"/>
        <v>1</v>
      </c>
      <c r="F877" s="184">
        <f t="shared" si="53"/>
        <v>1</v>
      </c>
      <c r="G877" s="184">
        <f t="shared" si="54"/>
        <v>1</v>
      </c>
      <c r="H877" s="184">
        <f t="shared" si="55"/>
        <v>1</v>
      </c>
      <c r="J877">
        <v>0</v>
      </c>
      <c r="K877">
        <v>0</v>
      </c>
      <c r="L877">
        <v>290.08083299999998</v>
      </c>
      <c r="R877">
        <v>568.52184299999999</v>
      </c>
      <c r="S877" t="s">
        <v>201</v>
      </c>
      <c r="T877" s="221">
        <v>45498.335416666669</v>
      </c>
    </row>
    <row r="878" spans="1:20" x14ac:dyDescent="0.35">
      <c r="A878" t="s">
        <v>93</v>
      </c>
      <c r="B878" t="s">
        <v>94</v>
      </c>
      <c r="C878" t="s">
        <v>92</v>
      </c>
      <c r="D878" s="29">
        <v>45799</v>
      </c>
      <c r="E878" s="184">
        <f t="shared" si="52"/>
        <v>0.82763425117439593</v>
      </c>
      <c r="F878" s="184">
        <f t="shared" si="53"/>
        <v>0.43119302887550659</v>
      </c>
      <c r="G878" s="184">
        <f t="shared" si="54"/>
        <v>0.91205263154682348</v>
      </c>
      <c r="H878" s="184">
        <f t="shared" si="55"/>
        <v>0.70977368410451736</v>
      </c>
      <c r="J878">
        <v>50</v>
      </c>
      <c r="K878">
        <v>165</v>
      </c>
      <c r="L878">
        <v>290.08083299999998</v>
      </c>
      <c r="R878">
        <v>568.52184299999999</v>
      </c>
      <c r="S878" t="s">
        <v>201</v>
      </c>
      <c r="T878" s="221">
        <v>45498.334722222222</v>
      </c>
    </row>
    <row r="879" spans="1:20" x14ac:dyDescent="0.35">
      <c r="A879" t="s">
        <v>93</v>
      </c>
      <c r="B879" t="s">
        <v>94</v>
      </c>
      <c r="C879" t="s">
        <v>92</v>
      </c>
      <c r="D879" s="29">
        <v>45800</v>
      </c>
      <c r="E879" s="184">
        <f t="shared" si="52"/>
        <v>0.27606385493246288</v>
      </c>
      <c r="F879" s="184">
        <f t="shared" si="53"/>
        <v>8.6461531224298338E-2</v>
      </c>
      <c r="G879" s="184">
        <f t="shared" si="54"/>
        <v>0.63062105249665845</v>
      </c>
      <c r="H879" s="184">
        <f t="shared" si="55"/>
        <v>0.5338789471981642</v>
      </c>
      <c r="J879">
        <v>210</v>
      </c>
      <c r="K879">
        <v>265</v>
      </c>
      <c r="L879">
        <v>290.08083299999998</v>
      </c>
      <c r="R879">
        <v>568.52184299999999</v>
      </c>
      <c r="S879" t="s">
        <v>201</v>
      </c>
      <c r="T879" s="221">
        <v>45498.334722222222</v>
      </c>
    </row>
    <row r="880" spans="1:20" x14ac:dyDescent="0.35">
      <c r="A880" t="s">
        <v>93</v>
      </c>
      <c r="B880" t="s">
        <v>94</v>
      </c>
      <c r="C880" t="s">
        <v>92</v>
      </c>
      <c r="D880" s="29">
        <v>45801</v>
      </c>
      <c r="E880" s="184">
        <f t="shared" si="52"/>
        <v>0.27606385493246288</v>
      </c>
      <c r="F880" s="184">
        <f t="shared" si="53"/>
        <v>8.6461531224298338E-2</v>
      </c>
      <c r="G880" s="184">
        <f t="shared" si="54"/>
        <v>0.63062105249665845</v>
      </c>
      <c r="H880" s="184">
        <f t="shared" si="55"/>
        <v>0.5338789471981642</v>
      </c>
      <c r="J880">
        <v>210</v>
      </c>
      <c r="K880">
        <v>265</v>
      </c>
      <c r="L880">
        <v>290.08083299999998</v>
      </c>
      <c r="R880">
        <v>568.52184299999999</v>
      </c>
      <c r="S880" t="s">
        <v>201</v>
      </c>
      <c r="T880" s="221">
        <v>45498.335416666669</v>
      </c>
    </row>
    <row r="881" spans="1:20" x14ac:dyDescent="0.35">
      <c r="A881" t="s">
        <v>93</v>
      </c>
      <c r="B881" t="s">
        <v>94</v>
      </c>
      <c r="C881" t="s">
        <v>92</v>
      </c>
      <c r="D881" s="29">
        <v>45802</v>
      </c>
      <c r="E881" s="184">
        <f t="shared" si="52"/>
        <v>0.27606385493246288</v>
      </c>
      <c r="F881" s="184">
        <f t="shared" si="53"/>
        <v>8.6461531224298338E-2</v>
      </c>
      <c r="G881" s="184">
        <f t="shared" si="54"/>
        <v>0.63062105249665845</v>
      </c>
      <c r="H881" s="184">
        <f t="shared" si="55"/>
        <v>0.5338789471981642</v>
      </c>
      <c r="J881">
        <v>210</v>
      </c>
      <c r="K881">
        <v>265</v>
      </c>
      <c r="L881">
        <v>290.08083299999998</v>
      </c>
      <c r="R881">
        <v>568.52184299999999</v>
      </c>
      <c r="S881" t="s">
        <v>201</v>
      </c>
      <c r="T881" s="221">
        <v>45498.335416666669</v>
      </c>
    </row>
    <row r="882" spans="1:20" x14ac:dyDescent="0.35">
      <c r="A882" t="s">
        <v>93</v>
      </c>
      <c r="B882" t="s">
        <v>94</v>
      </c>
      <c r="C882" t="s">
        <v>92</v>
      </c>
      <c r="D882" s="29">
        <v>45803</v>
      </c>
      <c r="E882" s="184">
        <f t="shared" si="52"/>
        <v>0.27606385493246288</v>
      </c>
      <c r="F882" s="184">
        <f t="shared" si="53"/>
        <v>8.6461531224298338E-2</v>
      </c>
      <c r="G882" s="184">
        <f t="shared" si="54"/>
        <v>0.63062105249665845</v>
      </c>
      <c r="H882" s="184">
        <f t="shared" si="55"/>
        <v>0.5338789471981642</v>
      </c>
      <c r="J882">
        <v>210</v>
      </c>
      <c r="K882">
        <v>265</v>
      </c>
      <c r="L882">
        <v>290.08083299999998</v>
      </c>
      <c r="R882">
        <v>568.52184299999999</v>
      </c>
      <c r="S882" t="s">
        <v>201</v>
      </c>
      <c r="T882" s="221">
        <v>45498.334722222222</v>
      </c>
    </row>
    <row r="883" spans="1:20" x14ac:dyDescent="0.35">
      <c r="A883" t="s">
        <v>93</v>
      </c>
      <c r="B883" t="s">
        <v>94</v>
      </c>
      <c r="C883" t="s">
        <v>92</v>
      </c>
      <c r="D883" s="29">
        <v>45804</v>
      </c>
      <c r="E883" s="184">
        <f t="shared" si="52"/>
        <v>0.27606385493246288</v>
      </c>
      <c r="F883" s="184">
        <f t="shared" si="53"/>
        <v>8.6461531224298338E-2</v>
      </c>
      <c r="G883" s="184">
        <f t="shared" si="54"/>
        <v>0.63062105249665845</v>
      </c>
      <c r="H883" s="184">
        <f t="shared" si="55"/>
        <v>0.5338789471981642</v>
      </c>
      <c r="J883">
        <v>210</v>
      </c>
      <c r="K883">
        <v>265</v>
      </c>
      <c r="L883">
        <v>290.08083299999998</v>
      </c>
      <c r="R883">
        <v>568.52184299999999</v>
      </c>
      <c r="S883" t="s">
        <v>201</v>
      </c>
      <c r="T883" s="221">
        <v>45498.334722222222</v>
      </c>
    </row>
    <row r="884" spans="1:20" x14ac:dyDescent="0.35">
      <c r="A884" t="s">
        <v>93</v>
      </c>
      <c r="B884" t="s">
        <v>94</v>
      </c>
      <c r="C884" t="s">
        <v>92</v>
      </c>
      <c r="D884" s="29">
        <v>45805</v>
      </c>
      <c r="E884" s="184">
        <f t="shared" si="52"/>
        <v>0.27606385493246288</v>
      </c>
      <c r="F884" s="184">
        <f t="shared" si="53"/>
        <v>8.6461531224298338E-2</v>
      </c>
      <c r="G884" s="184">
        <f t="shared" si="54"/>
        <v>0.63062105249665845</v>
      </c>
      <c r="H884" s="184">
        <f t="shared" si="55"/>
        <v>0.5338789471981642</v>
      </c>
      <c r="J884">
        <v>210</v>
      </c>
      <c r="K884">
        <v>265</v>
      </c>
      <c r="L884">
        <v>290.08083299999998</v>
      </c>
      <c r="R884">
        <v>568.52184299999999</v>
      </c>
      <c r="S884" t="s">
        <v>201</v>
      </c>
      <c r="T884" s="221">
        <v>45498.335416666669</v>
      </c>
    </row>
    <row r="885" spans="1:20" x14ac:dyDescent="0.35">
      <c r="A885" t="s">
        <v>93</v>
      </c>
      <c r="B885" t="s">
        <v>94</v>
      </c>
      <c r="C885" t="s">
        <v>92</v>
      </c>
      <c r="D885" s="29">
        <v>45806</v>
      </c>
      <c r="E885" s="184">
        <f t="shared" si="52"/>
        <v>0.27606385493246288</v>
      </c>
      <c r="F885" s="184">
        <f t="shared" si="53"/>
        <v>8.6461531224298338E-2</v>
      </c>
      <c r="G885" s="184">
        <f t="shared" si="54"/>
        <v>0.63062105249665845</v>
      </c>
      <c r="H885" s="184">
        <f t="shared" si="55"/>
        <v>0.5338789471981642</v>
      </c>
      <c r="J885">
        <v>210</v>
      </c>
      <c r="K885">
        <v>265</v>
      </c>
      <c r="L885">
        <v>290.08083299999998</v>
      </c>
      <c r="R885">
        <v>568.52184299999999</v>
      </c>
      <c r="S885" t="s">
        <v>201</v>
      </c>
      <c r="T885" s="221">
        <v>45498.335416666669</v>
      </c>
    </row>
    <row r="886" spans="1:20" x14ac:dyDescent="0.35">
      <c r="A886" t="s">
        <v>93</v>
      </c>
      <c r="B886" t="s">
        <v>94</v>
      </c>
      <c r="C886" t="s">
        <v>92</v>
      </c>
      <c r="D886" s="29">
        <v>45807</v>
      </c>
      <c r="E886" s="184">
        <f t="shared" si="52"/>
        <v>0.27606385493246288</v>
      </c>
      <c r="F886" s="184">
        <f t="shared" si="53"/>
        <v>8.6461531224298338E-2</v>
      </c>
      <c r="G886" s="184">
        <f t="shared" si="54"/>
        <v>0.63062105249665845</v>
      </c>
      <c r="H886" s="184">
        <f t="shared" si="55"/>
        <v>0.5338789471981642</v>
      </c>
      <c r="J886">
        <v>210</v>
      </c>
      <c r="K886">
        <v>265</v>
      </c>
      <c r="L886">
        <v>290.08083299999998</v>
      </c>
      <c r="R886">
        <v>568.52184299999999</v>
      </c>
      <c r="S886" t="s">
        <v>201</v>
      </c>
      <c r="T886" s="221">
        <v>45498.336111111108</v>
      </c>
    </row>
    <row r="887" spans="1:20" x14ac:dyDescent="0.35">
      <c r="A887" t="s">
        <v>93</v>
      </c>
      <c r="B887" t="s">
        <v>94</v>
      </c>
      <c r="C887" t="s">
        <v>92</v>
      </c>
      <c r="D887" s="29">
        <v>45808</v>
      </c>
      <c r="E887" s="184">
        <f t="shared" si="52"/>
        <v>0.27606385493246288</v>
      </c>
      <c r="F887" s="184">
        <f t="shared" si="53"/>
        <v>8.6461531224298338E-2</v>
      </c>
      <c r="G887" s="184">
        <f t="shared" si="54"/>
        <v>0.63062105249665845</v>
      </c>
      <c r="H887" s="184">
        <f t="shared" si="55"/>
        <v>0.5338789471981642</v>
      </c>
      <c r="J887">
        <v>210</v>
      </c>
      <c r="K887">
        <v>265</v>
      </c>
      <c r="L887">
        <v>290.08083299999998</v>
      </c>
      <c r="R887">
        <v>568.52184299999999</v>
      </c>
      <c r="S887" t="s">
        <v>201</v>
      </c>
      <c r="T887" s="221">
        <v>45498.335416666669</v>
      </c>
    </row>
    <row r="888" spans="1:20" x14ac:dyDescent="0.35">
      <c r="A888" t="s">
        <v>93</v>
      </c>
      <c r="B888" t="s">
        <v>94</v>
      </c>
      <c r="C888" t="s">
        <v>92</v>
      </c>
      <c r="D888" s="29">
        <v>45809</v>
      </c>
      <c r="E888" s="184">
        <f t="shared" si="52"/>
        <v>0.27606385493246288</v>
      </c>
      <c r="F888" s="184">
        <f t="shared" si="53"/>
        <v>8.6461531224298338E-2</v>
      </c>
      <c r="G888" s="184">
        <f t="shared" si="54"/>
        <v>0.63062105249665845</v>
      </c>
      <c r="H888" s="184">
        <f t="shared" si="55"/>
        <v>0.5338789471981642</v>
      </c>
      <c r="J888">
        <v>210</v>
      </c>
      <c r="K888">
        <v>265</v>
      </c>
      <c r="L888">
        <v>290.08083299999998</v>
      </c>
      <c r="R888">
        <v>568.52184299999999</v>
      </c>
      <c r="S888" t="s">
        <v>201</v>
      </c>
      <c r="T888" s="221">
        <v>45498.335416666669</v>
      </c>
    </row>
    <row r="889" spans="1:20" x14ac:dyDescent="0.35">
      <c r="A889" t="s">
        <v>93</v>
      </c>
      <c r="B889" t="s">
        <v>94</v>
      </c>
      <c r="C889" t="s">
        <v>92</v>
      </c>
      <c r="D889" s="29">
        <v>45810</v>
      </c>
      <c r="E889" s="184">
        <f t="shared" si="52"/>
        <v>0.27606385493246288</v>
      </c>
      <c r="F889" s="184">
        <f t="shared" si="53"/>
        <v>8.6461531224298338E-2</v>
      </c>
      <c r="G889" s="184">
        <f t="shared" si="54"/>
        <v>0.63062105249665845</v>
      </c>
      <c r="H889" s="184">
        <f t="shared" si="55"/>
        <v>0.5338789471981642</v>
      </c>
      <c r="J889">
        <v>210</v>
      </c>
      <c r="K889">
        <v>265</v>
      </c>
      <c r="L889">
        <v>290.08083299999998</v>
      </c>
      <c r="R889">
        <v>568.52184299999999</v>
      </c>
      <c r="S889" t="s">
        <v>201</v>
      </c>
      <c r="T889" s="221">
        <v>45498.335416666669</v>
      </c>
    </row>
    <row r="890" spans="1:20" x14ac:dyDescent="0.35">
      <c r="A890" t="s">
        <v>93</v>
      </c>
      <c r="B890" t="s">
        <v>94</v>
      </c>
      <c r="C890" t="s">
        <v>92</v>
      </c>
      <c r="D890" s="29">
        <v>45811</v>
      </c>
      <c r="E890" s="184">
        <f t="shared" si="52"/>
        <v>0.27606385493246288</v>
      </c>
      <c r="F890" s="184">
        <f t="shared" si="53"/>
        <v>8.6461531224298338E-2</v>
      </c>
      <c r="G890" s="184">
        <f t="shared" si="54"/>
        <v>0.63062105249665845</v>
      </c>
      <c r="H890" s="184">
        <f t="shared" si="55"/>
        <v>0.5338789471981642</v>
      </c>
      <c r="J890">
        <v>210</v>
      </c>
      <c r="K890">
        <v>265</v>
      </c>
      <c r="L890">
        <v>290.08083299999998</v>
      </c>
      <c r="R890">
        <v>568.52184299999999</v>
      </c>
      <c r="S890" t="s">
        <v>201</v>
      </c>
      <c r="T890" s="221">
        <v>45498.334722222222</v>
      </c>
    </row>
    <row r="891" spans="1:20" x14ac:dyDescent="0.35">
      <c r="A891" t="s">
        <v>93</v>
      </c>
      <c r="B891" t="s">
        <v>94</v>
      </c>
      <c r="C891" t="s">
        <v>92</v>
      </c>
      <c r="D891" s="29">
        <v>45812</v>
      </c>
      <c r="E891" s="184">
        <f t="shared" si="52"/>
        <v>0.27606385493246288</v>
      </c>
      <c r="F891" s="184">
        <f t="shared" si="53"/>
        <v>8.6461531224298338E-2</v>
      </c>
      <c r="G891" s="184">
        <f t="shared" si="54"/>
        <v>0.63062105249665845</v>
      </c>
      <c r="H891" s="184">
        <f t="shared" si="55"/>
        <v>0.5338789471981642</v>
      </c>
      <c r="J891">
        <v>210</v>
      </c>
      <c r="K891">
        <v>265</v>
      </c>
      <c r="L891">
        <v>290.08083299999998</v>
      </c>
      <c r="R891">
        <v>568.52184299999999</v>
      </c>
      <c r="S891" t="s">
        <v>201</v>
      </c>
      <c r="T891" s="221">
        <v>45498.335416666669</v>
      </c>
    </row>
    <row r="892" spans="1:20" x14ac:dyDescent="0.35">
      <c r="A892" t="s">
        <v>93</v>
      </c>
      <c r="B892" t="s">
        <v>94</v>
      </c>
      <c r="C892" t="s">
        <v>92</v>
      </c>
      <c r="D892" s="29">
        <v>45813</v>
      </c>
      <c r="E892" s="184">
        <f t="shared" si="52"/>
        <v>0.27606385493246288</v>
      </c>
      <c r="F892" s="184">
        <f t="shared" si="53"/>
        <v>8.6461531224298338E-2</v>
      </c>
      <c r="G892" s="184">
        <f t="shared" si="54"/>
        <v>0.63062105249665845</v>
      </c>
      <c r="H892" s="184">
        <f t="shared" si="55"/>
        <v>0.5338789471981642</v>
      </c>
      <c r="J892">
        <v>210</v>
      </c>
      <c r="K892">
        <v>265</v>
      </c>
      <c r="L892">
        <v>290.08083299999998</v>
      </c>
      <c r="R892">
        <v>568.52184299999999</v>
      </c>
      <c r="S892" t="s">
        <v>201</v>
      </c>
      <c r="T892" s="221">
        <v>45498.335416666669</v>
      </c>
    </row>
    <row r="893" spans="1:20" x14ac:dyDescent="0.35">
      <c r="A893" t="s">
        <v>93</v>
      </c>
      <c r="B893" t="s">
        <v>94</v>
      </c>
      <c r="C893" t="s">
        <v>92</v>
      </c>
      <c r="D893" s="29">
        <v>45814</v>
      </c>
      <c r="E893" s="184">
        <f t="shared" si="52"/>
        <v>0.27606385493246288</v>
      </c>
      <c r="F893" s="184">
        <f t="shared" si="53"/>
        <v>8.6461531224298338E-2</v>
      </c>
      <c r="G893" s="184">
        <f t="shared" si="54"/>
        <v>0.63062105249665845</v>
      </c>
      <c r="H893" s="184">
        <f t="shared" si="55"/>
        <v>0.5338789471981642</v>
      </c>
      <c r="J893">
        <v>210</v>
      </c>
      <c r="K893">
        <v>265</v>
      </c>
      <c r="L893">
        <v>290.08083299999998</v>
      </c>
      <c r="R893">
        <v>568.52184299999999</v>
      </c>
      <c r="S893" t="s">
        <v>201</v>
      </c>
      <c r="T893" s="221">
        <v>45498.335416666669</v>
      </c>
    </row>
    <row r="894" spans="1:20" x14ac:dyDescent="0.35">
      <c r="A894" t="s">
        <v>93</v>
      </c>
      <c r="B894" t="s">
        <v>94</v>
      </c>
      <c r="C894" t="s">
        <v>92</v>
      </c>
      <c r="D894" s="29">
        <v>45815</v>
      </c>
      <c r="E894" s="184">
        <f t="shared" si="52"/>
        <v>0.27606385493246288</v>
      </c>
      <c r="F894" s="184">
        <f t="shared" si="53"/>
        <v>8.6461531224298338E-2</v>
      </c>
      <c r="G894" s="184">
        <f t="shared" si="54"/>
        <v>0.63062105249665845</v>
      </c>
      <c r="H894" s="184">
        <f t="shared" si="55"/>
        <v>0.5338789471981642</v>
      </c>
      <c r="J894">
        <v>210</v>
      </c>
      <c r="K894">
        <v>265</v>
      </c>
      <c r="L894">
        <v>290.08083299999998</v>
      </c>
      <c r="R894">
        <v>568.52184299999999</v>
      </c>
      <c r="S894" t="s">
        <v>201</v>
      </c>
      <c r="T894" s="221">
        <v>45498.335416666669</v>
      </c>
    </row>
    <row r="895" spans="1:20" x14ac:dyDescent="0.35">
      <c r="A895" t="s">
        <v>93</v>
      </c>
      <c r="B895" t="s">
        <v>94</v>
      </c>
      <c r="C895" t="s">
        <v>92</v>
      </c>
      <c r="D895" s="29">
        <v>45816</v>
      </c>
      <c r="E895" s="184">
        <f t="shared" si="52"/>
        <v>0.27606385493246288</v>
      </c>
      <c r="F895" s="184">
        <f t="shared" si="53"/>
        <v>8.6461531224298338E-2</v>
      </c>
      <c r="G895" s="184">
        <f t="shared" si="54"/>
        <v>0.63062105249665845</v>
      </c>
      <c r="H895" s="184">
        <f t="shared" si="55"/>
        <v>0.5338789471981642</v>
      </c>
      <c r="J895">
        <v>210</v>
      </c>
      <c r="K895">
        <v>265</v>
      </c>
      <c r="L895">
        <v>290.08083299999998</v>
      </c>
      <c r="R895">
        <v>568.52184299999999</v>
      </c>
      <c r="S895" t="s">
        <v>201</v>
      </c>
      <c r="T895" s="221">
        <v>45498.335416666669</v>
      </c>
    </row>
    <row r="896" spans="1:20" x14ac:dyDescent="0.35">
      <c r="A896" t="s">
        <v>93</v>
      </c>
      <c r="B896" t="s">
        <v>94</v>
      </c>
      <c r="C896" t="s">
        <v>92</v>
      </c>
      <c r="D896" s="29">
        <v>45817</v>
      </c>
      <c r="E896" s="184">
        <f t="shared" si="52"/>
        <v>0.27606385493246288</v>
      </c>
      <c r="F896" s="184">
        <f t="shared" si="53"/>
        <v>8.6461531224298338E-2</v>
      </c>
      <c r="G896" s="184">
        <f t="shared" si="54"/>
        <v>0.63062105249665845</v>
      </c>
      <c r="H896" s="184">
        <f t="shared" si="55"/>
        <v>0.5338789471981642</v>
      </c>
      <c r="J896">
        <v>210</v>
      </c>
      <c r="K896">
        <v>265</v>
      </c>
      <c r="L896">
        <v>290.08083299999998</v>
      </c>
      <c r="R896">
        <v>568.52184299999999</v>
      </c>
      <c r="S896" t="s">
        <v>201</v>
      </c>
      <c r="T896" s="221">
        <v>45498.335416666669</v>
      </c>
    </row>
    <row r="897" spans="1:20" x14ac:dyDescent="0.35">
      <c r="A897" t="s">
        <v>93</v>
      </c>
      <c r="B897" t="s">
        <v>94</v>
      </c>
      <c r="C897" t="s">
        <v>92</v>
      </c>
      <c r="D897" s="29">
        <v>45818</v>
      </c>
      <c r="E897" s="184">
        <f t="shared" si="52"/>
        <v>0.27606385493246288</v>
      </c>
      <c r="F897" s="184">
        <f t="shared" si="53"/>
        <v>8.6461531224298338E-2</v>
      </c>
      <c r="G897" s="184">
        <f t="shared" si="54"/>
        <v>0.63062105249665845</v>
      </c>
      <c r="H897" s="184">
        <f t="shared" si="55"/>
        <v>0.5338789471981642</v>
      </c>
      <c r="J897">
        <v>210</v>
      </c>
      <c r="K897">
        <v>265</v>
      </c>
      <c r="L897">
        <v>290.08083299999998</v>
      </c>
      <c r="R897">
        <v>568.52184299999999</v>
      </c>
      <c r="S897" t="s">
        <v>201</v>
      </c>
      <c r="T897" s="221">
        <v>45498.335416666669</v>
      </c>
    </row>
    <row r="898" spans="1:20" x14ac:dyDescent="0.35">
      <c r="A898" t="s">
        <v>93</v>
      </c>
      <c r="B898" t="s">
        <v>94</v>
      </c>
      <c r="C898" t="s">
        <v>92</v>
      </c>
      <c r="D898" s="29">
        <v>45819</v>
      </c>
      <c r="E898" s="184">
        <f t="shared" si="52"/>
        <v>0.27606385493246288</v>
      </c>
      <c r="F898" s="184">
        <f t="shared" si="53"/>
        <v>8.6461531224298338E-2</v>
      </c>
      <c r="G898" s="184">
        <f t="shared" si="54"/>
        <v>0.63062105249665845</v>
      </c>
      <c r="H898" s="184">
        <f t="shared" si="55"/>
        <v>0.5338789471981642</v>
      </c>
      <c r="J898">
        <v>210</v>
      </c>
      <c r="K898">
        <v>265</v>
      </c>
      <c r="L898">
        <v>290.08083299999998</v>
      </c>
      <c r="R898">
        <v>568.52184299999999</v>
      </c>
      <c r="S898" t="s">
        <v>201</v>
      </c>
      <c r="T898" s="221">
        <v>45498.335416666669</v>
      </c>
    </row>
    <row r="899" spans="1:20" x14ac:dyDescent="0.35">
      <c r="A899" t="s">
        <v>93</v>
      </c>
      <c r="B899" t="s">
        <v>94</v>
      </c>
      <c r="C899" t="s">
        <v>92</v>
      </c>
      <c r="D899" s="29">
        <v>45820</v>
      </c>
      <c r="E899" s="184">
        <f t="shared" si="52"/>
        <v>0.27606385493246288</v>
      </c>
      <c r="F899" s="184">
        <f t="shared" si="53"/>
        <v>8.6461531224298338E-2</v>
      </c>
      <c r="G899" s="184">
        <f t="shared" si="54"/>
        <v>0.63062105249665845</v>
      </c>
      <c r="H899" s="184">
        <f t="shared" si="55"/>
        <v>0.5338789471981642</v>
      </c>
      <c r="J899">
        <v>210</v>
      </c>
      <c r="K899">
        <v>265</v>
      </c>
      <c r="L899">
        <v>290.08083299999998</v>
      </c>
      <c r="R899">
        <v>568.52184299999999</v>
      </c>
      <c r="S899" t="s">
        <v>201</v>
      </c>
      <c r="T899" s="221">
        <v>45498.335416666669</v>
      </c>
    </row>
    <row r="900" spans="1:20" x14ac:dyDescent="0.35">
      <c r="A900" t="s">
        <v>93</v>
      </c>
      <c r="B900" t="s">
        <v>94</v>
      </c>
      <c r="C900" t="s">
        <v>92</v>
      </c>
      <c r="D900" s="29">
        <v>45821</v>
      </c>
      <c r="E900" s="184">
        <f t="shared" si="52"/>
        <v>0.27606385493246288</v>
      </c>
      <c r="F900" s="184">
        <f t="shared" si="53"/>
        <v>8.6461531224298338E-2</v>
      </c>
      <c r="G900" s="184">
        <f t="shared" si="54"/>
        <v>0.63062105249665845</v>
      </c>
      <c r="H900" s="184">
        <f t="shared" si="55"/>
        <v>0.5338789471981642</v>
      </c>
      <c r="J900">
        <v>210</v>
      </c>
      <c r="K900">
        <v>265</v>
      </c>
      <c r="L900">
        <v>290.08083299999998</v>
      </c>
      <c r="R900">
        <v>568.52184299999999</v>
      </c>
      <c r="S900" t="s">
        <v>201</v>
      </c>
      <c r="T900" s="221">
        <v>45498.335416666669</v>
      </c>
    </row>
    <row r="901" spans="1:20" x14ac:dyDescent="0.35">
      <c r="A901" t="s">
        <v>93</v>
      </c>
      <c r="B901" t="s">
        <v>94</v>
      </c>
      <c r="C901" t="s">
        <v>92</v>
      </c>
      <c r="D901" s="29">
        <v>45822</v>
      </c>
      <c r="E901" s="184">
        <f t="shared" si="52"/>
        <v>0.27606385493246288</v>
      </c>
      <c r="F901" s="184">
        <f t="shared" si="53"/>
        <v>8.6461531224298338E-2</v>
      </c>
      <c r="G901" s="184">
        <f t="shared" si="54"/>
        <v>0.63062105249665845</v>
      </c>
      <c r="H901" s="184">
        <f t="shared" si="55"/>
        <v>0.5338789471981642</v>
      </c>
      <c r="J901">
        <v>210</v>
      </c>
      <c r="K901">
        <v>265</v>
      </c>
      <c r="L901">
        <v>290.08083299999998</v>
      </c>
      <c r="R901">
        <v>568.52184299999999</v>
      </c>
      <c r="S901" t="s">
        <v>201</v>
      </c>
      <c r="T901" s="221">
        <v>45498.335416666669</v>
      </c>
    </row>
    <row r="902" spans="1:20" x14ac:dyDescent="0.35">
      <c r="A902" t="s">
        <v>93</v>
      </c>
      <c r="B902" t="s">
        <v>94</v>
      </c>
      <c r="C902" t="s">
        <v>92</v>
      </c>
      <c r="D902" s="29">
        <v>45823</v>
      </c>
      <c r="E902" s="184">
        <f t="shared" si="52"/>
        <v>0.27606385493246288</v>
      </c>
      <c r="F902" s="184">
        <f t="shared" si="53"/>
        <v>8.6461531224298338E-2</v>
      </c>
      <c r="G902" s="184">
        <f t="shared" si="54"/>
        <v>0.63062105249665845</v>
      </c>
      <c r="H902" s="184">
        <f t="shared" si="55"/>
        <v>0.5338789471981642</v>
      </c>
      <c r="J902">
        <v>210</v>
      </c>
      <c r="K902">
        <v>265</v>
      </c>
      <c r="L902">
        <v>290.08083299999998</v>
      </c>
      <c r="R902">
        <v>568.52184299999999</v>
      </c>
      <c r="S902" t="s">
        <v>201</v>
      </c>
      <c r="T902" s="221">
        <v>45498.334722222222</v>
      </c>
    </row>
    <row r="903" spans="1:20" x14ac:dyDescent="0.35">
      <c r="A903" t="s">
        <v>93</v>
      </c>
      <c r="B903" t="s">
        <v>94</v>
      </c>
      <c r="C903" t="s">
        <v>92</v>
      </c>
      <c r="D903" s="29">
        <v>45824</v>
      </c>
      <c r="E903" s="184">
        <f t="shared" si="52"/>
        <v>0.27606385493246288</v>
      </c>
      <c r="F903" s="184">
        <f t="shared" si="53"/>
        <v>8.6461531224298338E-2</v>
      </c>
      <c r="G903" s="184">
        <f t="shared" si="54"/>
        <v>0.63062105249665845</v>
      </c>
      <c r="H903" s="184">
        <f t="shared" si="55"/>
        <v>0.5338789471981642</v>
      </c>
      <c r="J903">
        <v>210</v>
      </c>
      <c r="K903">
        <v>265</v>
      </c>
      <c r="L903">
        <v>290.08083299999998</v>
      </c>
      <c r="R903">
        <v>568.52184299999999</v>
      </c>
      <c r="S903" t="s">
        <v>201</v>
      </c>
      <c r="T903" s="221">
        <v>45498.334722222222</v>
      </c>
    </row>
    <row r="904" spans="1:20" x14ac:dyDescent="0.35">
      <c r="A904" t="s">
        <v>93</v>
      </c>
      <c r="B904" t="s">
        <v>94</v>
      </c>
      <c r="C904" t="s">
        <v>92</v>
      </c>
      <c r="D904" s="29">
        <v>45825</v>
      </c>
      <c r="E904" s="184">
        <f t="shared" ref="E904:E967" si="56">IF(J904="","",IF(L904=0,0,IF(1-(J904/L904)&lt;0,"",1-(J904/L904))))</f>
        <v>0.27606385493246288</v>
      </c>
      <c r="F904" s="184">
        <f t="shared" ref="F904:F967" si="57">IF(K904="","",IF(L904=0,0,IF(1-(K904/L904)&lt;0,"",1-(K904/L904))))</f>
        <v>8.6461531224298338E-2</v>
      </c>
      <c r="G904" s="184">
        <f t="shared" ref="G904:G967" si="58">IF(J904="","",IF(1-(J904/R904)&lt;0,"",1-(J904/R904)))</f>
        <v>0.63062105249665845</v>
      </c>
      <c r="H904" s="184">
        <f t="shared" ref="H904:H967" si="59">IF(K904="","",IF(1-(K904/R904)&lt;0,"",1-(K904/R904)))</f>
        <v>0.5338789471981642</v>
      </c>
      <c r="J904">
        <v>210</v>
      </c>
      <c r="K904">
        <v>265</v>
      </c>
      <c r="L904">
        <v>290.08083299999998</v>
      </c>
      <c r="R904">
        <v>568.52184299999999</v>
      </c>
      <c r="S904" t="s">
        <v>201</v>
      </c>
      <c r="T904" s="221">
        <v>45498.335416666669</v>
      </c>
    </row>
    <row r="905" spans="1:20" x14ac:dyDescent="0.35">
      <c r="A905" t="s">
        <v>93</v>
      </c>
      <c r="B905" t="s">
        <v>94</v>
      </c>
      <c r="C905" t="s">
        <v>92</v>
      </c>
      <c r="D905" s="29">
        <v>45826</v>
      </c>
      <c r="E905" s="184">
        <f t="shared" si="56"/>
        <v>0.27606385493246288</v>
      </c>
      <c r="F905" s="184">
        <f t="shared" si="57"/>
        <v>8.6461531224298338E-2</v>
      </c>
      <c r="G905" s="184">
        <f t="shared" si="58"/>
        <v>0.63062105249665845</v>
      </c>
      <c r="H905" s="184">
        <f t="shared" si="59"/>
        <v>0.5338789471981642</v>
      </c>
      <c r="J905">
        <v>210</v>
      </c>
      <c r="K905">
        <v>265</v>
      </c>
      <c r="L905">
        <v>290.08083299999998</v>
      </c>
      <c r="R905">
        <v>568.52184299999999</v>
      </c>
      <c r="S905" t="s">
        <v>201</v>
      </c>
      <c r="T905" s="221">
        <v>45498.336111111108</v>
      </c>
    </row>
    <row r="906" spans="1:20" x14ac:dyDescent="0.35">
      <c r="A906" t="s">
        <v>93</v>
      </c>
      <c r="B906" t="s">
        <v>94</v>
      </c>
      <c r="C906" t="s">
        <v>92</v>
      </c>
      <c r="D906" s="29">
        <v>45827</v>
      </c>
      <c r="E906" s="184">
        <f t="shared" si="56"/>
        <v>0.27606385493246288</v>
      </c>
      <c r="F906" s="184">
        <f t="shared" si="57"/>
        <v>8.6461531224298338E-2</v>
      </c>
      <c r="G906" s="184">
        <f t="shared" si="58"/>
        <v>0.63062105249665845</v>
      </c>
      <c r="H906" s="184">
        <f t="shared" si="59"/>
        <v>0.5338789471981642</v>
      </c>
      <c r="J906">
        <v>210</v>
      </c>
      <c r="K906">
        <v>265</v>
      </c>
      <c r="L906">
        <v>290.08083299999998</v>
      </c>
      <c r="R906">
        <v>568.52184299999999</v>
      </c>
      <c r="S906" t="s">
        <v>201</v>
      </c>
      <c r="T906" s="221">
        <v>45498.335416666669</v>
      </c>
    </row>
    <row r="907" spans="1:20" x14ac:dyDescent="0.35">
      <c r="A907" t="s">
        <v>93</v>
      </c>
      <c r="B907" t="s">
        <v>94</v>
      </c>
      <c r="C907" t="s">
        <v>92</v>
      </c>
      <c r="D907" s="29">
        <v>45828</v>
      </c>
      <c r="E907" s="184">
        <f t="shared" si="56"/>
        <v>0.27606385493246288</v>
      </c>
      <c r="F907" s="184">
        <f t="shared" si="57"/>
        <v>8.6461531224298338E-2</v>
      </c>
      <c r="G907" s="184">
        <f t="shared" si="58"/>
        <v>0.63062105249665845</v>
      </c>
      <c r="H907" s="184">
        <f t="shared" si="59"/>
        <v>0.5338789471981642</v>
      </c>
      <c r="J907">
        <v>210</v>
      </c>
      <c r="K907">
        <v>265</v>
      </c>
      <c r="L907">
        <v>290.08083299999998</v>
      </c>
      <c r="R907">
        <v>568.52184299999999</v>
      </c>
      <c r="S907" t="s">
        <v>201</v>
      </c>
      <c r="T907" s="221">
        <v>45498.335416666669</v>
      </c>
    </row>
    <row r="908" spans="1:20" x14ac:dyDescent="0.35">
      <c r="A908" t="s">
        <v>93</v>
      </c>
      <c r="B908" t="s">
        <v>94</v>
      </c>
      <c r="C908" t="s">
        <v>92</v>
      </c>
      <c r="D908" s="29">
        <v>45829</v>
      </c>
      <c r="E908" s="184">
        <f t="shared" si="56"/>
        <v>0.27606385493246288</v>
      </c>
      <c r="F908" s="184">
        <f t="shared" si="57"/>
        <v>8.6461531224298338E-2</v>
      </c>
      <c r="G908" s="184">
        <f t="shared" si="58"/>
        <v>0.63062105249665845</v>
      </c>
      <c r="H908" s="184">
        <f t="shared" si="59"/>
        <v>0.5338789471981642</v>
      </c>
      <c r="J908">
        <v>210</v>
      </c>
      <c r="K908">
        <v>265</v>
      </c>
      <c r="L908">
        <v>290.08083299999998</v>
      </c>
      <c r="R908">
        <v>568.52184299999999</v>
      </c>
      <c r="S908" t="s">
        <v>201</v>
      </c>
      <c r="T908" s="221">
        <v>45498.334722222222</v>
      </c>
    </row>
    <row r="909" spans="1:20" x14ac:dyDescent="0.35">
      <c r="A909" t="s">
        <v>93</v>
      </c>
      <c r="B909" t="s">
        <v>94</v>
      </c>
      <c r="C909" t="s">
        <v>92</v>
      </c>
      <c r="D909" s="29">
        <v>45830</v>
      </c>
      <c r="E909" s="184">
        <f t="shared" si="56"/>
        <v>0.27606385493246288</v>
      </c>
      <c r="F909" s="184">
        <f t="shared" si="57"/>
        <v>8.6461531224298338E-2</v>
      </c>
      <c r="G909" s="184">
        <f t="shared" si="58"/>
        <v>0.63062105249665845</v>
      </c>
      <c r="H909" s="184">
        <f t="shared" si="59"/>
        <v>0.5338789471981642</v>
      </c>
      <c r="J909">
        <v>210</v>
      </c>
      <c r="K909">
        <v>265</v>
      </c>
      <c r="L909">
        <v>290.08083299999998</v>
      </c>
      <c r="R909">
        <v>568.52184299999999</v>
      </c>
      <c r="S909" t="s">
        <v>201</v>
      </c>
      <c r="T909" s="221">
        <v>45498.335416666669</v>
      </c>
    </row>
    <row r="910" spans="1:20" x14ac:dyDescent="0.35">
      <c r="A910" t="s">
        <v>93</v>
      </c>
      <c r="B910" t="s">
        <v>94</v>
      </c>
      <c r="C910" t="s">
        <v>92</v>
      </c>
      <c r="D910" s="29">
        <v>45831</v>
      </c>
      <c r="E910" s="184">
        <f t="shared" si="56"/>
        <v>0.27606385493246288</v>
      </c>
      <c r="F910" s="184">
        <f t="shared" si="57"/>
        <v>8.6461531224298338E-2</v>
      </c>
      <c r="G910" s="184">
        <f t="shared" si="58"/>
        <v>0.63062105249665845</v>
      </c>
      <c r="H910" s="184">
        <f t="shared" si="59"/>
        <v>0.5338789471981642</v>
      </c>
      <c r="J910">
        <v>210</v>
      </c>
      <c r="K910">
        <v>265</v>
      </c>
      <c r="L910">
        <v>290.08083299999998</v>
      </c>
      <c r="R910">
        <v>568.52184299999999</v>
      </c>
      <c r="S910" t="s">
        <v>201</v>
      </c>
      <c r="T910" s="221">
        <v>45498.335416666669</v>
      </c>
    </row>
    <row r="911" spans="1:20" x14ac:dyDescent="0.35">
      <c r="A911" t="s">
        <v>93</v>
      </c>
      <c r="B911" t="s">
        <v>94</v>
      </c>
      <c r="C911" t="s">
        <v>92</v>
      </c>
      <c r="D911" s="29">
        <v>45832</v>
      </c>
      <c r="E911" s="184">
        <f t="shared" si="56"/>
        <v>0.27606385493246288</v>
      </c>
      <c r="F911" s="184">
        <f t="shared" si="57"/>
        <v>8.6461531224298338E-2</v>
      </c>
      <c r="G911" s="184">
        <f t="shared" si="58"/>
        <v>0.63062105249665845</v>
      </c>
      <c r="H911" s="184">
        <f t="shared" si="59"/>
        <v>0.5338789471981642</v>
      </c>
      <c r="J911">
        <v>210</v>
      </c>
      <c r="K911">
        <v>265</v>
      </c>
      <c r="L911">
        <v>290.08083299999998</v>
      </c>
      <c r="R911">
        <v>568.52184299999999</v>
      </c>
      <c r="S911" t="s">
        <v>201</v>
      </c>
      <c r="T911" s="221">
        <v>45498.334722222222</v>
      </c>
    </row>
    <row r="912" spans="1:20" x14ac:dyDescent="0.35">
      <c r="A912" t="s">
        <v>93</v>
      </c>
      <c r="B912" t="s">
        <v>94</v>
      </c>
      <c r="C912" t="s">
        <v>92</v>
      </c>
      <c r="D912" s="29">
        <v>45833</v>
      </c>
      <c r="E912" s="184">
        <f t="shared" si="56"/>
        <v>0.27606385493246288</v>
      </c>
      <c r="F912" s="184">
        <f t="shared" si="57"/>
        <v>8.6461531224298338E-2</v>
      </c>
      <c r="G912" s="184">
        <f t="shared" si="58"/>
        <v>0.63062105249665845</v>
      </c>
      <c r="H912" s="184">
        <f t="shared" si="59"/>
        <v>0.5338789471981642</v>
      </c>
      <c r="J912">
        <v>210</v>
      </c>
      <c r="K912">
        <v>265</v>
      </c>
      <c r="L912">
        <v>290.08083299999998</v>
      </c>
      <c r="R912">
        <v>568.52184299999999</v>
      </c>
      <c r="S912" t="s">
        <v>201</v>
      </c>
      <c r="T912" s="221">
        <v>45498.335416666669</v>
      </c>
    </row>
    <row r="913" spans="1:20" x14ac:dyDescent="0.35">
      <c r="A913" t="s">
        <v>93</v>
      </c>
      <c r="B913" t="s">
        <v>94</v>
      </c>
      <c r="C913" t="s">
        <v>92</v>
      </c>
      <c r="D913" s="29">
        <v>45834</v>
      </c>
      <c r="E913" s="184">
        <f t="shared" si="56"/>
        <v>0.27606385493246288</v>
      </c>
      <c r="F913" s="184">
        <f t="shared" si="57"/>
        <v>8.6461531224298338E-2</v>
      </c>
      <c r="G913" s="184">
        <f t="shared" si="58"/>
        <v>0.63062105249665845</v>
      </c>
      <c r="H913" s="184">
        <f t="shared" si="59"/>
        <v>0.5338789471981642</v>
      </c>
      <c r="J913">
        <v>210</v>
      </c>
      <c r="K913">
        <v>265</v>
      </c>
      <c r="L913">
        <v>290.08083299999998</v>
      </c>
      <c r="R913">
        <v>568.52184299999999</v>
      </c>
      <c r="S913" t="s">
        <v>201</v>
      </c>
      <c r="T913" s="221">
        <v>45498.335416666669</v>
      </c>
    </row>
    <row r="914" spans="1:20" x14ac:dyDescent="0.35">
      <c r="A914" t="s">
        <v>93</v>
      </c>
      <c r="B914" t="s">
        <v>94</v>
      </c>
      <c r="C914" t="s">
        <v>92</v>
      </c>
      <c r="D914" s="29">
        <v>45835</v>
      </c>
      <c r="E914" s="184">
        <f t="shared" si="56"/>
        <v>0.27606385493246288</v>
      </c>
      <c r="F914" s="184">
        <f t="shared" si="57"/>
        <v>8.6461531224298338E-2</v>
      </c>
      <c r="G914" s="184">
        <f t="shared" si="58"/>
        <v>0.63062105249665845</v>
      </c>
      <c r="H914" s="184">
        <f t="shared" si="59"/>
        <v>0.5338789471981642</v>
      </c>
      <c r="J914">
        <v>210</v>
      </c>
      <c r="K914">
        <v>265</v>
      </c>
      <c r="L914">
        <v>290.08083299999998</v>
      </c>
      <c r="R914">
        <v>568.52184299999999</v>
      </c>
      <c r="S914" t="s">
        <v>201</v>
      </c>
      <c r="T914" s="221">
        <v>45498.335416666669</v>
      </c>
    </row>
    <row r="915" spans="1:20" x14ac:dyDescent="0.35">
      <c r="A915" t="s">
        <v>93</v>
      </c>
      <c r="B915" t="s">
        <v>94</v>
      </c>
      <c r="C915" t="s">
        <v>92</v>
      </c>
      <c r="D915" s="29">
        <v>45836</v>
      </c>
      <c r="E915" s="184">
        <f t="shared" si="56"/>
        <v>0.27606385493246288</v>
      </c>
      <c r="F915" s="184">
        <f t="shared" si="57"/>
        <v>8.6461531224298338E-2</v>
      </c>
      <c r="G915" s="184">
        <f t="shared" si="58"/>
        <v>0.63062105249665845</v>
      </c>
      <c r="H915" s="184">
        <f t="shared" si="59"/>
        <v>0.5338789471981642</v>
      </c>
      <c r="J915">
        <v>210</v>
      </c>
      <c r="K915">
        <v>265</v>
      </c>
      <c r="L915">
        <v>290.08083299999998</v>
      </c>
      <c r="R915">
        <v>568.52184299999999</v>
      </c>
      <c r="S915" t="s">
        <v>201</v>
      </c>
      <c r="T915" s="221">
        <v>45498.335416666669</v>
      </c>
    </row>
    <row r="916" spans="1:20" x14ac:dyDescent="0.35">
      <c r="A916" t="s">
        <v>93</v>
      </c>
      <c r="B916" t="s">
        <v>94</v>
      </c>
      <c r="C916" t="s">
        <v>92</v>
      </c>
      <c r="D916" s="29">
        <v>45837</v>
      </c>
      <c r="E916" s="184">
        <f t="shared" si="56"/>
        <v>0.27606385493246288</v>
      </c>
      <c r="F916" s="184">
        <f t="shared" si="57"/>
        <v>8.6461531224298338E-2</v>
      </c>
      <c r="G916" s="184">
        <f t="shared" si="58"/>
        <v>0.63062105249665845</v>
      </c>
      <c r="H916" s="184">
        <f t="shared" si="59"/>
        <v>0.5338789471981642</v>
      </c>
      <c r="J916">
        <v>210</v>
      </c>
      <c r="K916">
        <v>265</v>
      </c>
      <c r="L916">
        <v>290.08083299999998</v>
      </c>
      <c r="R916">
        <v>568.52184299999999</v>
      </c>
      <c r="S916" t="s">
        <v>201</v>
      </c>
      <c r="T916" s="221">
        <v>45498.334722222222</v>
      </c>
    </row>
    <row r="917" spans="1:20" x14ac:dyDescent="0.35">
      <c r="A917" t="s">
        <v>93</v>
      </c>
      <c r="B917" t="s">
        <v>94</v>
      </c>
      <c r="C917" t="s">
        <v>92</v>
      </c>
      <c r="D917" s="29">
        <v>45838</v>
      </c>
      <c r="E917" s="184">
        <f t="shared" si="56"/>
        <v>0.27606385493246288</v>
      </c>
      <c r="F917" s="184">
        <f t="shared" si="57"/>
        <v>8.6461531224298338E-2</v>
      </c>
      <c r="G917" s="184">
        <f t="shared" si="58"/>
        <v>0.63062105249665845</v>
      </c>
      <c r="H917" s="184">
        <f t="shared" si="59"/>
        <v>0.5338789471981642</v>
      </c>
      <c r="J917">
        <v>210</v>
      </c>
      <c r="K917">
        <v>265</v>
      </c>
      <c r="L917">
        <v>290.08083299999998</v>
      </c>
      <c r="R917">
        <v>568.52184299999999</v>
      </c>
      <c r="S917" t="s">
        <v>201</v>
      </c>
      <c r="T917" s="221">
        <v>45498.335416666669</v>
      </c>
    </row>
    <row r="918" spans="1:20" x14ac:dyDescent="0.35">
      <c r="A918" t="s">
        <v>93</v>
      </c>
      <c r="B918" t="s">
        <v>94</v>
      </c>
      <c r="C918" t="s">
        <v>92</v>
      </c>
      <c r="D918" s="29">
        <v>45839</v>
      </c>
      <c r="E918" s="184">
        <f t="shared" si="56"/>
        <v>0.27606385493246288</v>
      </c>
      <c r="F918" s="184">
        <f t="shared" si="57"/>
        <v>8.6461531224298338E-2</v>
      </c>
      <c r="G918" s="184">
        <f t="shared" si="58"/>
        <v>0.63062105249665845</v>
      </c>
      <c r="H918" s="184">
        <f t="shared" si="59"/>
        <v>0.5338789471981642</v>
      </c>
      <c r="J918">
        <v>210</v>
      </c>
      <c r="K918">
        <v>265</v>
      </c>
      <c r="L918">
        <v>290.08083299999998</v>
      </c>
      <c r="R918">
        <v>568.52184299999999</v>
      </c>
      <c r="S918" t="s">
        <v>201</v>
      </c>
      <c r="T918" s="221">
        <v>45505.313194444447</v>
      </c>
    </row>
    <row r="919" spans="1:20" x14ac:dyDescent="0.35">
      <c r="A919" t="s">
        <v>93</v>
      </c>
      <c r="B919" t="s">
        <v>94</v>
      </c>
      <c r="C919" t="s">
        <v>92</v>
      </c>
      <c r="D919" s="29">
        <v>45840</v>
      </c>
      <c r="E919" s="184">
        <f t="shared" si="56"/>
        <v>0.27606385493246288</v>
      </c>
      <c r="F919" s="184">
        <f t="shared" si="57"/>
        <v>8.6461531224298338E-2</v>
      </c>
      <c r="G919" s="184">
        <f t="shared" si="58"/>
        <v>0.63062105249665845</v>
      </c>
      <c r="H919" s="184">
        <f t="shared" si="59"/>
        <v>0.5338789471981642</v>
      </c>
      <c r="J919">
        <v>210</v>
      </c>
      <c r="K919">
        <v>265</v>
      </c>
      <c r="L919">
        <v>290.08083299999998</v>
      </c>
      <c r="R919">
        <v>568.52184299999999</v>
      </c>
      <c r="S919" t="s">
        <v>201</v>
      </c>
      <c r="T919" s="221">
        <v>45505.313194444447</v>
      </c>
    </row>
    <row r="920" spans="1:20" x14ac:dyDescent="0.35">
      <c r="A920" t="s">
        <v>93</v>
      </c>
      <c r="B920" t="s">
        <v>94</v>
      </c>
      <c r="C920" t="s">
        <v>92</v>
      </c>
      <c r="D920" s="29">
        <v>45841</v>
      </c>
      <c r="E920" s="184">
        <f t="shared" si="56"/>
        <v>0.27606385493246288</v>
      </c>
      <c r="F920" s="184">
        <f t="shared" si="57"/>
        <v>8.6461531224298338E-2</v>
      </c>
      <c r="G920" s="184">
        <f t="shared" si="58"/>
        <v>0.63062105249665845</v>
      </c>
      <c r="H920" s="184">
        <f t="shared" si="59"/>
        <v>0.5338789471981642</v>
      </c>
      <c r="J920">
        <v>210</v>
      </c>
      <c r="K920">
        <v>265</v>
      </c>
      <c r="L920">
        <v>290.08083299999998</v>
      </c>
      <c r="R920">
        <v>568.52184299999999</v>
      </c>
      <c r="S920" t="s">
        <v>201</v>
      </c>
      <c r="T920" s="221">
        <v>45505.313194444447</v>
      </c>
    </row>
    <row r="921" spans="1:20" x14ac:dyDescent="0.35">
      <c r="A921" t="s">
        <v>93</v>
      </c>
      <c r="B921" t="s">
        <v>94</v>
      </c>
      <c r="C921" t="s">
        <v>92</v>
      </c>
      <c r="D921" s="29">
        <v>45842</v>
      </c>
      <c r="E921" s="184">
        <f t="shared" si="56"/>
        <v>0.27606385493246288</v>
      </c>
      <c r="F921" s="184">
        <f t="shared" si="57"/>
        <v>8.6461531224298338E-2</v>
      </c>
      <c r="G921" s="184">
        <f t="shared" si="58"/>
        <v>0.63062105249665845</v>
      </c>
      <c r="H921" s="184">
        <f t="shared" si="59"/>
        <v>0.5338789471981642</v>
      </c>
      <c r="J921">
        <v>210</v>
      </c>
      <c r="K921">
        <v>265</v>
      </c>
      <c r="L921">
        <v>290.08083299999998</v>
      </c>
      <c r="R921">
        <v>568.52184299999999</v>
      </c>
      <c r="S921" t="s">
        <v>201</v>
      </c>
      <c r="T921" s="221">
        <v>45505.313194444447</v>
      </c>
    </row>
    <row r="922" spans="1:20" x14ac:dyDescent="0.35">
      <c r="A922" t="s">
        <v>93</v>
      </c>
      <c r="B922" t="s">
        <v>94</v>
      </c>
      <c r="C922" t="s">
        <v>92</v>
      </c>
      <c r="D922" s="29">
        <v>45843</v>
      </c>
      <c r="E922" s="184" t="str">
        <f t="shared" si="56"/>
        <v/>
      </c>
      <c r="F922" s="184" t="str">
        <f t="shared" si="57"/>
        <v/>
      </c>
      <c r="G922" s="184" t="str">
        <f t="shared" si="58"/>
        <v/>
      </c>
      <c r="H922" s="184" t="str">
        <f t="shared" si="59"/>
        <v/>
      </c>
      <c r="J922" t="s">
        <v>253</v>
      </c>
      <c r="K922" t="s">
        <v>253</v>
      </c>
      <c r="L922">
        <v>290.08083299999998</v>
      </c>
      <c r="R922">
        <v>568.52184299999999</v>
      </c>
      <c r="S922" t="s">
        <v>201</v>
      </c>
      <c r="T922" s="221">
        <v>45505.313194444447</v>
      </c>
    </row>
    <row r="923" spans="1:20" x14ac:dyDescent="0.35">
      <c r="A923" t="s">
        <v>93</v>
      </c>
      <c r="B923" t="s">
        <v>94</v>
      </c>
      <c r="C923" t="s">
        <v>92</v>
      </c>
      <c r="D923" s="29">
        <v>45844</v>
      </c>
      <c r="E923" s="184" t="str">
        <f t="shared" si="56"/>
        <v/>
      </c>
      <c r="F923" s="184" t="str">
        <f t="shared" si="57"/>
        <v/>
      </c>
      <c r="G923" s="184" t="str">
        <f t="shared" si="58"/>
        <v/>
      </c>
      <c r="H923" s="184" t="str">
        <f t="shared" si="59"/>
        <v/>
      </c>
      <c r="J923" t="s">
        <v>253</v>
      </c>
      <c r="K923" t="s">
        <v>253</v>
      </c>
      <c r="L923">
        <v>290.08083299999998</v>
      </c>
      <c r="R923">
        <v>568.52184299999999</v>
      </c>
      <c r="S923" t="s">
        <v>201</v>
      </c>
      <c r="T923" s="221">
        <v>45505.313194444447</v>
      </c>
    </row>
    <row r="924" spans="1:20" x14ac:dyDescent="0.35">
      <c r="A924" t="s">
        <v>93</v>
      </c>
      <c r="B924" t="s">
        <v>94</v>
      </c>
      <c r="C924" t="s">
        <v>92</v>
      </c>
      <c r="D924" s="29">
        <v>45845</v>
      </c>
      <c r="E924" s="184" t="str">
        <f t="shared" si="56"/>
        <v/>
      </c>
      <c r="F924" s="184" t="str">
        <f t="shared" si="57"/>
        <v/>
      </c>
      <c r="G924" s="184" t="str">
        <f t="shared" si="58"/>
        <v/>
      </c>
      <c r="H924" s="184" t="str">
        <f t="shared" si="59"/>
        <v/>
      </c>
      <c r="J924" t="s">
        <v>253</v>
      </c>
      <c r="K924" t="s">
        <v>253</v>
      </c>
      <c r="L924">
        <v>290.08083299999998</v>
      </c>
      <c r="R924">
        <v>568.52184299999999</v>
      </c>
      <c r="S924" t="s">
        <v>201</v>
      </c>
      <c r="T924" s="221">
        <v>45505.313194444447</v>
      </c>
    </row>
    <row r="925" spans="1:20" x14ac:dyDescent="0.35">
      <c r="A925" t="s">
        <v>93</v>
      </c>
      <c r="B925" t="s">
        <v>94</v>
      </c>
      <c r="C925" t="s">
        <v>92</v>
      </c>
      <c r="D925" s="29">
        <v>45846</v>
      </c>
      <c r="E925" s="184" t="str">
        <f t="shared" si="56"/>
        <v/>
      </c>
      <c r="F925" s="184" t="str">
        <f t="shared" si="57"/>
        <v/>
      </c>
      <c r="G925" s="184" t="str">
        <f t="shared" si="58"/>
        <v/>
      </c>
      <c r="H925" s="184" t="str">
        <f t="shared" si="59"/>
        <v/>
      </c>
      <c r="J925" t="s">
        <v>253</v>
      </c>
      <c r="K925" t="s">
        <v>253</v>
      </c>
      <c r="L925">
        <v>290.08083299999998</v>
      </c>
      <c r="R925">
        <v>568.52184299999999</v>
      </c>
      <c r="S925" t="s">
        <v>201</v>
      </c>
      <c r="T925" s="221">
        <v>45505.313194444447</v>
      </c>
    </row>
    <row r="926" spans="1:20" x14ac:dyDescent="0.35">
      <c r="A926" t="s">
        <v>93</v>
      </c>
      <c r="B926" t="s">
        <v>94</v>
      </c>
      <c r="C926" t="s">
        <v>92</v>
      </c>
      <c r="D926" s="29">
        <v>45847</v>
      </c>
      <c r="E926" s="184" t="str">
        <f t="shared" si="56"/>
        <v/>
      </c>
      <c r="F926" s="184" t="str">
        <f t="shared" si="57"/>
        <v/>
      </c>
      <c r="G926" s="184" t="str">
        <f t="shared" si="58"/>
        <v/>
      </c>
      <c r="H926" s="184" t="str">
        <f t="shared" si="59"/>
        <v/>
      </c>
      <c r="J926" t="s">
        <v>253</v>
      </c>
      <c r="K926" t="s">
        <v>253</v>
      </c>
      <c r="L926">
        <v>290.08083299999998</v>
      </c>
      <c r="R926">
        <v>568.52184299999999</v>
      </c>
      <c r="S926" t="s">
        <v>201</v>
      </c>
      <c r="T926" s="221">
        <v>45505.313194444447</v>
      </c>
    </row>
    <row r="927" spans="1:20" x14ac:dyDescent="0.35">
      <c r="A927" t="s">
        <v>93</v>
      </c>
      <c r="B927" t="s">
        <v>94</v>
      </c>
      <c r="C927" t="s">
        <v>92</v>
      </c>
      <c r="D927" s="29">
        <v>45848</v>
      </c>
      <c r="E927" s="184" t="str">
        <f t="shared" si="56"/>
        <v/>
      </c>
      <c r="F927" s="184" t="str">
        <f t="shared" si="57"/>
        <v/>
      </c>
      <c r="G927" s="184" t="str">
        <f t="shared" si="58"/>
        <v/>
      </c>
      <c r="H927" s="184" t="str">
        <f t="shared" si="59"/>
        <v/>
      </c>
      <c r="J927" t="s">
        <v>253</v>
      </c>
      <c r="K927" t="s">
        <v>253</v>
      </c>
      <c r="L927">
        <v>290.08083299999998</v>
      </c>
      <c r="R927">
        <v>568.52184299999999</v>
      </c>
      <c r="S927" t="s">
        <v>201</v>
      </c>
      <c r="T927" s="221">
        <v>45505.313194444447</v>
      </c>
    </row>
    <row r="928" spans="1:20" x14ac:dyDescent="0.35">
      <c r="A928" t="s">
        <v>93</v>
      </c>
      <c r="B928" t="s">
        <v>94</v>
      </c>
      <c r="C928" t="s">
        <v>92</v>
      </c>
      <c r="D928" s="29">
        <v>45849</v>
      </c>
      <c r="E928" s="184" t="str">
        <f t="shared" si="56"/>
        <v/>
      </c>
      <c r="F928" s="184" t="str">
        <f t="shared" si="57"/>
        <v/>
      </c>
      <c r="G928" s="184" t="str">
        <f t="shared" si="58"/>
        <v/>
      </c>
      <c r="H928" s="184" t="str">
        <f t="shared" si="59"/>
        <v/>
      </c>
      <c r="J928" t="s">
        <v>253</v>
      </c>
      <c r="K928" t="s">
        <v>253</v>
      </c>
      <c r="L928">
        <v>290.08083299999998</v>
      </c>
      <c r="R928">
        <v>568.52184299999999</v>
      </c>
      <c r="S928" t="s">
        <v>201</v>
      </c>
      <c r="T928" s="221">
        <v>45505.313194444447</v>
      </c>
    </row>
    <row r="929" spans="1:20" x14ac:dyDescent="0.35">
      <c r="A929" t="s">
        <v>93</v>
      </c>
      <c r="B929" t="s">
        <v>94</v>
      </c>
      <c r="C929" t="s">
        <v>92</v>
      </c>
      <c r="D929" s="29">
        <v>45850</v>
      </c>
      <c r="E929" s="184" t="str">
        <f t="shared" si="56"/>
        <v/>
      </c>
      <c r="F929" s="184" t="str">
        <f t="shared" si="57"/>
        <v/>
      </c>
      <c r="G929" s="184" t="str">
        <f t="shared" si="58"/>
        <v/>
      </c>
      <c r="H929" s="184" t="str">
        <f t="shared" si="59"/>
        <v/>
      </c>
      <c r="J929" t="s">
        <v>253</v>
      </c>
      <c r="K929" t="s">
        <v>253</v>
      </c>
      <c r="L929">
        <v>290.08083299999998</v>
      </c>
      <c r="R929">
        <v>568.52184299999999</v>
      </c>
      <c r="S929" t="s">
        <v>201</v>
      </c>
      <c r="T929" s="221">
        <v>45505.313194444447</v>
      </c>
    </row>
    <row r="930" spans="1:20" x14ac:dyDescent="0.35">
      <c r="A930" t="s">
        <v>93</v>
      </c>
      <c r="B930" t="s">
        <v>94</v>
      </c>
      <c r="C930" t="s">
        <v>92</v>
      </c>
      <c r="D930" s="29">
        <v>45851</v>
      </c>
      <c r="E930" s="184" t="str">
        <f t="shared" si="56"/>
        <v/>
      </c>
      <c r="F930" s="184" t="str">
        <f t="shared" si="57"/>
        <v/>
      </c>
      <c r="G930" s="184" t="str">
        <f t="shared" si="58"/>
        <v/>
      </c>
      <c r="H930" s="184" t="str">
        <f t="shared" si="59"/>
        <v/>
      </c>
      <c r="J930" t="s">
        <v>253</v>
      </c>
      <c r="K930" t="s">
        <v>253</v>
      </c>
      <c r="L930">
        <v>290.08083299999998</v>
      </c>
      <c r="R930">
        <v>568.52184299999999</v>
      </c>
      <c r="S930" t="s">
        <v>201</v>
      </c>
      <c r="T930" s="221">
        <v>45505.313194444447</v>
      </c>
    </row>
    <row r="931" spans="1:20" x14ac:dyDescent="0.35">
      <c r="A931" t="s">
        <v>93</v>
      </c>
      <c r="B931" t="s">
        <v>94</v>
      </c>
      <c r="C931" t="s">
        <v>92</v>
      </c>
      <c r="D931" s="29">
        <v>45852</v>
      </c>
      <c r="E931" s="184" t="str">
        <f t="shared" si="56"/>
        <v/>
      </c>
      <c r="F931" s="184" t="str">
        <f t="shared" si="57"/>
        <v/>
      </c>
      <c r="G931" s="184" t="str">
        <f t="shared" si="58"/>
        <v/>
      </c>
      <c r="H931" s="184" t="str">
        <f t="shared" si="59"/>
        <v/>
      </c>
      <c r="J931" t="s">
        <v>253</v>
      </c>
      <c r="K931" t="s">
        <v>253</v>
      </c>
      <c r="L931">
        <v>290.08083299999998</v>
      </c>
      <c r="R931">
        <v>568.52184299999999</v>
      </c>
      <c r="S931" t="s">
        <v>201</v>
      </c>
      <c r="T931" s="221">
        <v>45505.313194444447</v>
      </c>
    </row>
    <row r="932" spans="1:20" x14ac:dyDescent="0.35">
      <c r="A932" t="s">
        <v>93</v>
      </c>
      <c r="B932" t="s">
        <v>94</v>
      </c>
      <c r="C932" t="s">
        <v>92</v>
      </c>
      <c r="D932" s="29">
        <v>45853</v>
      </c>
      <c r="E932" s="184" t="str">
        <f t="shared" si="56"/>
        <v/>
      </c>
      <c r="F932" s="184" t="str">
        <f t="shared" si="57"/>
        <v/>
      </c>
      <c r="G932" s="184" t="str">
        <f t="shared" si="58"/>
        <v/>
      </c>
      <c r="H932" s="184" t="str">
        <f t="shared" si="59"/>
        <v/>
      </c>
      <c r="J932" t="s">
        <v>253</v>
      </c>
      <c r="K932" t="s">
        <v>253</v>
      </c>
      <c r="L932">
        <v>290.08083299999998</v>
      </c>
      <c r="R932">
        <v>568.52184299999999</v>
      </c>
      <c r="S932" t="s">
        <v>201</v>
      </c>
      <c r="T932" s="221">
        <v>45505.313194444447</v>
      </c>
    </row>
    <row r="933" spans="1:20" x14ac:dyDescent="0.35">
      <c r="A933" t="s">
        <v>93</v>
      </c>
      <c r="B933" t="s">
        <v>94</v>
      </c>
      <c r="C933" t="s">
        <v>92</v>
      </c>
      <c r="D933" s="29">
        <v>45854</v>
      </c>
      <c r="E933" s="184" t="str">
        <f t="shared" si="56"/>
        <v/>
      </c>
      <c r="F933" s="184" t="str">
        <f t="shared" si="57"/>
        <v/>
      </c>
      <c r="G933" s="184" t="str">
        <f t="shared" si="58"/>
        <v/>
      </c>
      <c r="H933" s="184" t="str">
        <f t="shared" si="59"/>
        <v/>
      </c>
      <c r="J933" t="s">
        <v>253</v>
      </c>
      <c r="K933" t="s">
        <v>253</v>
      </c>
      <c r="L933">
        <v>290.08083299999998</v>
      </c>
      <c r="R933">
        <v>568.52184299999999</v>
      </c>
      <c r="S933" t="s">
        <v>201</v>
      </c>
      <c r="T933" s="221">
        <v>45505.313194444447</v>
      </c>
    </row>
    <row r="934" spans="1:20" x14ac:dyDescent="0.35">
      <c r="A934" t="s">
        <v>93</v>
      </c>
      <c r="B934" t="s">
        <v>94</v>
      </c>
      <c r="C934" t="s">
        <v>92</v>
      </c>
      <c r="D934" s="29">
        <v>45855</v>
      </c>
      <c r="E934" s="184">
        <f t="shared" si="56"/>
        <v>0.27606385493246288</v>
      </c>
      <c r="F934" s="184">
        <f t="shared" si="57"/>
        <v>0.27606385493246288</v>
      </c>
      <c r="G934" s="184">
        <f t="shared" si="58"/>
        <v>0.63062105249665845</v>
      </c>
      <c r="H934" s="184">
        <f t="shared" si="59"/>
        <v>0.63062105249665845</v>
      </c>
      <c r="J934">
        <v>210</v>
      </c>
      <c r="K934">
        <v>210</v>
      </c>
      <c r="L934">
        <v>290.08083299999998</v>
      </c>
      <c r="R934">
        <v>568.52184299999999</v>
      </c>
      <c r="S934" t="s">
        <v>201</v>
      </c>
      <c r="T934" s="221">
        <v>45505.313194444447</v>
      </c>
    </row>
    <row r="935" spans="1:20" x14ac:dyDescent="0.35">
      <c r="A935" t="s">
        <v>93</v>
      </c>
      <c r="B935" t="s">
        <v>94</v>
      </c>
      <c r="C935" t="s">
        <v>92</v>
      </c>
      <c r="D935" s="29">
        <v>45856</v>
      </c>
      <c r="E935" s="184" t="str">
        <f t="shared" si="56"/>
        <v/>
      </c>
      <c r="F935" s="184" t="str">
        <f t="shared" si="57"/>
        <v/>
      </c>
      <c r="G935" s="184" t="str">
        <f t="shared" si="58"/>
        <v/>
      </c>
      <c r="H935" s="184" t="str">
        <f t="shared" si="59"/>
        <v/>
      </c>
      <c r="J935" t="s">
        <v>253</v>
      </c>
      <c r="K935" t="s">
        <v>253</v>
      </c>
      <c r="L935">
        <v>290.08083299999998</v>
      </c>
      <c r="R935">
        <v>568.52184299999999</v>
      </c>
      <c r="S935" t="s">
        <v>201</v>
      </c>
      <c r="T935" s="221">
        <v>45505.313194444447</v>
      </c>
    </row>
    <row r="936" spans="1:20" x14ac:dyDescent="0.35">
      <c r="A936" t="s">
        <v>93</v>
      </c>
      <c r="B936" t="s">
        <v>94</v>
      </c>
      <c r="C936" t="s">
        <v>92</v>
      </c>
      <c r="D936" s="29">
        <v>45857</v>
      </c>
      <c r="E936" s="184" t="str">
        <f t="shared" si="56"/>
        <v/>
      </c>
      <c r="F936" s="184" t="str">
        <f t="shared" si="57"/>
        <v/>
      </c>
      <c r="G936" s="184" t="str">
        <f t="shared" si="58"/>
        <v/>
      </c>
      <c r="H936" s="184" t="str">
        <f t="shared" si="59"/>
        <v/>
      </c>
      <c r="J936" t="s">
        <v>253</v>
      </c>
      <c r="K936" t="s">
        <v>253</v>
      </c>
      <c r="L936">
        <v>290.08083299999998</v>
      </c>
      <c r="R936">
        <v>568.52184299999999</v>
      </c>
      <c r="S936" t="s">
        <v>201</v>
      </c>
      <c r="T936" s="221">
        <v>45505.313194444447</v>
      </c>
    </row>
    <row r="937" spans="1:20" x14ac:dyDescent="0.35">
      <c r="A937" t="s">
        <v>93</v>
      </c>
      <c r="B937" t="s">
        <v>94</v>
      </c>
      <c r="C937" t="s">
        <v>92</v>
      </c>
      <c r="D937" s="29">
        <v>45858</v>
      </c>
      <c r="E937" s="184" t="str">
        <f t="shared" si="56"/>
        <v/>
      </c>
      <c r="F937" s="184" t="str">
        <f t="shared" si="57"/>
        <v/>
      </c>
      <c r="G937" s="184" t="str">
        <f t="shared" si="58"/>
        <v/>
      </c>
      <c r="H937" s="184" t="str">
        <f t="shared" si="59"/>
        <v/>
      </c>
      <c r="J937" t="s">
        <v>253</v>
      </c>
      <c r="K937" t="s">
        <v>253</v>
      </c>
      <c r="L937">
        <v>290.08083299999998</v>
      </c>
      <c r="R937">
        <v>568.52184299999999</v>
      </c>
      <c r="S937" t="s">
        <v>201</v>
      </c>
      <c r="T937" s="221">
        <v>45505.313194444447</v>
      </c>
    </row>
    <row r="938" spans="1:20" x14ac:dyDescent="0.35">
      <c r="A938" t="s">
        <v>93</v>
      </c>
      <c r="B938" t="s">
        <v>94</v>
      </c>
      <c r="C938" t="s">
        <v>92</v>
      </c>
      <c r="D938" s="29">
        <v>45859</v>
      </c>
      <c r="E938" s="184" t="str">
        <f t="shared" si="56"/>
        <v/>
      </c>
      <c r="F938" s="184" t="str">
        <f t="shared" si="57"/>
        <v/>
      </c>
      <c r="G938" s="184" t="str">
        <f t="shared" si="58"/>
        <v/>
      </c>
      <c r="H938" s="184" t="str">
        <f t="shared" si="59"/>
        <v/>
      </c>
      <c r="J938" t="s">
        <v>253</v>
      </c>
      <c r="K938" t="s">
        <v>253</v>
      </c>
      <c r="L938">
        <v>290.08083299999998</v>
      </c>
      <c r="R938">
        <v>568.52184299999999</v>
      </c>
      <c r="S938" t="s">
        <v>201</v>
      </c>
      <c r="T938" s="221">
        <v>45505.313194444447</v>
      </c>
    </row>
    <row r="939" spans="1:20" x14ac:dyDescent="0.35">
      <c r="A939" t="s">
        <v>93</v>
      </c>
      <c r="B939" t="s">
        <v>94</v>
      </c>
      <c r="C939" t="s">
        <v>92</v>
      </c>
      <c r="D939" s="29">
        <v>45860</v>
      </c>
      <c r="E939" s="184" t="str">
        <f t="shared" si="56"/>
        <v/>
      </c>
      <c r="F939" s="184" t="str">
        <f t="shared" si="57"/>
        <v/>
      </c>
      <c r="G939" s="184" t="str">
        <f t="shared" si="58"/>
        <v/>
      </c>
      <c r="H939" s="184" t="str">
        <f t="shared" si="59"/>
        <v/>
      </c>
      <c r="J939" t="s">
        <v>253</v>
      </c>
      <c r="K939" t="s">
        <v>253</v>
      </c>
      <c r="L939">
        <v>290.08083299999998</v>
      </c>
      <c r="R939">
        <v>568.52184299999999</v>
      </c>
      <c r="S939" t="s">
        <v>201</v>
      </c>
      <c r="T939" s="221">
        <v>45505.313194444447</v>
      </c>
    </row>
    <row r="940" spans="1:20" x14ac:dyDescent="0.35">
      <c r="A940" t="s">
        <v>93</v>
      </c>
      <c r="B940" t="s">
        <v>94</v>
      </c>
      <c r="C940" t="s">
        <v>92</v>
      </c>
      <c r="D940" s="29">
        <v>45861</v>
      </c>
      <c r="E940" s="184" t="str">
        <f t="shared" si="56"/>
        <v/>
      </c>
      <c r="F940" s="184" t="str">
        <f t="shared" si="57"/>
        <v/>
      </c>
      <c r="G940" s="184" t="str">
        <f t="shared" si="58"/>
        <v/>
      </c>
      <c r="H940" s="184" t="str">
        <f t="shared" si="59"/>
        <v/>
      </c>
      <c r="J940" t="s">
        <v>253</v>
      </c>
      <c r="K940" t="s">
        <v>253</v>
      </c>
      <c r="L940">
        <v>290.08083299999998</v>
      </c>
      <c r="R940">
        <v>568.52184299999999</v>
      </c>
      <c r="S940" t="s">
        <v>201</v>
      </c>
      <c r="T940" s="221">
        <v>45505.313194444447</v>
      </c>
    </row>
    <row r="941" spans="1:20" x14ac:dyDescent="0.35">
      <c r="A941" t="s">
        <v>93</v>
      </c>
      <c r="B941" t="s">
        <v>94</v>
      </c>
      <c r="C941" t="s">
        <v>92</v>
      </c>
      <c r="D941" s="29">
        <v>45862</v>
      </c>
      <c r="E941" s="184" t="str">
        <f t="shared" si="56"/>
        <v/>
      </c>
      <c r="F941" s="184" t="str">
        <f t="shared" si="57"/>
        <v/>
      </c>
      <c r="G941" s="184" t="str">
        <f t="shared" si="58"/>
        <v/>
      </c>
      <c r="H941" s="184" t="str">
        <f t="shared" si="59"/>
        <v/>
      </c>
      <c r="J941" t="s">
        <v>253</v>
      </c>
      <c r="K941" t="s">
        <v>253</v>
      </c>
      <c r="L941">
        <v>290.08083299999998</v>
      </c>
      <c r="R941">
        <v>568.52184299999999</v>
      </c>
      <c r="S941" t="s">
        <v>201</v>
      </c>
      <c r="T941" s="221">
        <v>45505.313194444447</v>
      </c>
    </row>
    <row r="942" spans="1:20" x14ac:dyDescent="0.35">
      <c r="A942" t="s">
        <v>93</v>
      </c>
      <c r="B942" t="s">
        <v>94</v>
      </c>
      <c r="C942" t="s">
        <v>92</v>
      </c>
      <c r="D942" s="29">
        <v>45863</v>
      </c>
      <c r="E942" s="184" t="str">
        <f t="shared" si="56"/>
        <v/>
      </c>
      <c r="F942" s="184" t="str">
        <f t="shared" si="57"/>
        <v/>
      </c>
      <c r="G942" s="184" t="str">
        <f t="shared" si="58"/>
        <v/>
      </c>
      <c r="H942" s="184" t="str">
        <f t="shared" si="59"/>
        <v/>
      </c>
      <c r="J942" t="s">
        <v>253</v>
      </c>
      <c r="K942" t="s">
        <v>253</v>
      </c>
      <c r="L942">
        <v>290.08083299999998</v>
      </c>
      <c r="R942">
        <v>568.52184299999999</v>
      </c>
      <c r="S942" t="s">
        <v>201</v>
      </c>
      <c r="T942" s="221">
        <v>45505.313194444447</v>
      </c>
    </row>
    <row r="943" spans="1:20" x14ac:dyDescent="0.35">
      <c r="A943" t="s">
        <v>93</v>
      </c>
      <c r="B943" t="s">
        <v>94</v>
      </c>
      <c r="C943" t="s">
        <v>92</v>
      </c>
      <c r="D943" s="29">
        <v>45864</v>
      </c>
      <c r="E943" s="184" t="str">
        <f t="shared" si="56"/>
        <v/>
      </c>
      <c r="F943" s="184" t="str">
        <f t="shared" si="57"/>
        <v/>
      </c>
      <c r="G943" s="184" t="str">
        <f t="shared" si="58"/>
        <v/>
      </c>
      <c r="H943" s="184" t="str">
        <f t="shared" si="59"/>
        <v/>
      </c>
      <c r="J943" t="s">
        <v>253</v>
      </c>
      <c r="K943" t="s">
        <v>253</v>
      </c>
      <c r="L943">
        <v>290.08083299999998</v>
      </c>
      <c r="R943">
        <v>568.52184299999999</v>
      </c>
      <c r="S943" t="s">
        <v>201</v>
      </c>
      <c r="T943" s="221">
        <v>45505.313194444447</v>
      </c>
    </row>
    <row r="944" spans="1:20" x14ac:dyDescent="0.35">
      <c r="A944" t="s">
        <v>93</v>
      </c>
      <c r="B944" t="s">
        <v>94</v>
      </c>
      <c r="C944" t="s">
        <v>92</v>
      </c>
      <c r="D944" s="29">
        <v>45865</v>
      </c>
      <c r="E944" s="184" t="str">
        <f t="shared" si="56"/>
        <v/>
      </c>
      <c r="F944" s="184" t="str">
        <f t="shared" si="57"/>
        <v/>
      </c>
      <c r="G944" s="184" t="str">
        <f t="shared" si="58"/>
        <v/>
      </c>
      <c r="H944" s="184" t="str">
        <f t="shared" si="59"/>
        <v/>
      </c>
      <c r="J944" t="s">
        <v>253</v>
      </c>
      <c r="K944" t="s">
        <v>253</v>
      </c>
      <c r="L944">
        <v>290.08083299999998</v>
      </c>
      <c r="R944">
        <v>568.52184299999999</v>
      </c>
      <c r="S944" t="s">
        <v>201</v>
      </c>
      <c r="T944" s="221">
        <v>45505.313194444447</v>
      </c>
    </row>
    <row r="945" spans="1:20" x14ac:dyDescent="0.35">
      <c r="A945" t="s">
        <v>93</v>
      </c>
      <c r="B945" t="s">
        <v>94</v>
      </c>
      <c r="C945" t="s">
        <v>92</v>
      </c>
      <c r="D945" s="29">
        <v>45866</v>
      </c>
      <c r="E945" s="184" t="str">
        <f t="shared" si="56"/>
        <v/>
      </c>
      <c r="F945" s="184" t="str">
        <f t="shared" si="57"/>
        <v/>
      </c>
      <c r="G945" s="184" t="str">
        <f t="shared" si="58"/>
        <v/>
      </c>
      <c r="H945" s="184" t="str">
        <f t="shared" si="59"/>
        <v/>
      </c>
      <c r="J945" t="s">
        <v>253</v>
      </c>
      <c r="K945" t="s">
        <v>253</v>
      </c>
      <c r="L945">
        <v>290.08083299999998</v>
      </c>
      <c r="R945">
        <v>568.52184299999999</v>
      </c>
      <c r="S945" t="s">
        <v>201</v>
      </c>
      <c r="T945" s="221">
        <v>45505.313194444447</v>
      </c>
    </row>
    <row r="946" spans="1:20" x14ac:dyDescent="0.35">
      <c r="A946" t="s">
        <v>93</v>
      </c>
      <c r="B946" t="s">
        <v>94</v>
      </c>
      <c r="C946" t="s">
        <v>92</v>
      </c>
      <c r="D946" s="29">
        <v>45867</v>
      </c>
      <c r="E946" s="184" t="str">
        <f t="shared" si="56"/>
        <v/>
      </c>
      <c r="F946" s="184" t="str">
        <f t="shared" si="57"/>
        <v/>
      </c>
      <c r="G946" s="184" t="str">
        <f t="shared" si="58"/>
        <v/>
      </c>
      <c r="H946" s="184" t="str">
        <f t="shared" si="59"/>
        <v/>
      </c>
      <c r="J946" t="s">
        <v>253</v>
      </c>
      <c r="K946" t="s">
        <v>253</v>
      </c>
      <c r="L946">
        <v>290.08083299999998</v>
      </c>
      <c r="R946">
        <v>568.52184299999999</v>
      </c>
      <c r="S946" t="s">
        <v>201</v>
      </c>
      <c r="T946" s="221">
        <v>45505.313194444447</v>
      </c>
    </row>
    <row r="947" spans="1:20" x14ac:dyDescent="0.35">
      <c r="A947" t="s">
        <v>93</v>
      </c>
      <c r="B947" t="s">
        <v>94</v>
      </c>
      <c r="C947" t="s">
        <v>92</v>
      </c>
      <c r="D947" s="29">
        <v>45868</v>
      </c>
      <c r="E947" s="184" t="str">
        <f t="shared" si="56"/>
        <v/>
      </c>
      <c r="F947" s="184" t="str">
        <f t="shared" si="57"/>
        <v/>
      </c>
      <c r="G947" s="184" t="str">
        <f t="shared" si="58"/>
        <v/>
      </c>
      <c r="H947" s="184" t="str">
        <f t="shared" si="59"/>
        <v/>
      </c>
      <c r="J947" t="s">
        <v>253</v>
      </c>
      <c r="K947" t="s">
        <v>253</v>
      </c>
      <c r="L947">
        <v>290.08083299999998</v>
      </c>
      <c r="R947">
        <v>568.52184299999999</v>
      </c>
      <c r="S947" t="s">
        <v>201</v>
      </c>
      <c r="T947" s="221">
        <v>45505.313194444447</v>
      </c>
    </row>
    <row r="948" spans="1:20" x14ac:dyDescent="0.35">
      <c r="A948" t="s">
        <v>93</v>
      </c>
      <c r="B948" t="s">
        <v>94</v>
      </c>
      <c r="C948" t="s">
        <v>92</v>
      </c>
      <c r="D948" s="29">
        <v>45869</v>
      </c>
      <c r="E948" s="184" t="str">
        <f t="shared" si="56"/>
        <v/>
      </c>
      <c r="F948" s="184" t="str">
        <f t="shared" si="57"/>
        <v/>
      </c>
      <c r="G948" s="184" t="str">
        <f t="shared" si="58"/>
        <v/>
      </c>
      <c r="H948" s="184" t="str">
        <f t="shared" si="59"/>
        <v/>
      </c>
      <c r="J948" t="s">
        <v>253</v>
      </c>
      <c r="K948" t="s">
        <v>253</v>
      </c>
      <c r="L948">
        <v>290.08083299999998</v>
      </c>
      <c r="R948">
        <v>568.52184299999999</v>
      </c>
      <c r="S948" t="s">
        <v>201</v>
      </c>
      <c r="T948" s="221">
        <v>45505.313194444447</v>
      </c>
    </row>
    <row r="949" spans="1:20" x14ac:dyDescent="0.35">
      <c r="A949" t="s">
        <v>93</v>
      </c>
      <c r="B949" t="s">
        <v>94</v>
      </c>
      <c r="C949" t="s">
        <v>92</v>
      </c>
      <c r="D949" s="29">
        <v>45870</v>
      </c>
      <c r="E949" s="184" t="str">
        <f t="shared" si="56"/>
        <v/>
      </c>
      <c r="F949" s="184" t="str">
        <f t="shared" si="57"/>
        <v/>
      </c>
      <c r="G949" s="184" t="str">
        <f t="shared" si="58"/>
        <v/>
      </c>
      <c r="H949" s="184" t="str">
        <f t="shared" si="59"/>
        <v/>
      </c>
      <c r="J949" t="s">
        <v>253</v>
      </c>
      <c r="K949" t="s">
        <v>253</v>
      </c>
      <c r="L949">
        <v>290.08083299999998</v>
      </c>
      <c r="R949">
        <v>568.52184299999999</v>
      </c>
      <c r="S949" t="s">
        <v>201</v>
      </c>
      <c r="T949" s="221">
        <v>45536.3125</v>
      </c>
    </row>
    <row r="950" spans="1:20" x14ac:dyDescent="0.35">
      <c r="A950" t="s">
        <v>93</v>
      </c>
      <c r="B950" t="s">
        <v>94</v>
      </c>
      <c r="C950" t="s">
        <v>92</v>
      </c>
      <c r="D950" s="29">
        <v>45871</v>
      </c>
      <c r="E950" s="184" t="str">
        <f t="shared" si="56"/>
        <v/>
      </c>
      <c r="F950" s="184" t="str">
        <f t="shared" si="57"/>
        <v/>
      </c>
      <c r="G950" s="184" t="str">
        <f t="shared" si="58"/>
        <v/>
      </c>
      <c r="H950" s="184" t="str">
        <f t="shared" si="59"/>
        <v/>
      </c>
      <c r="J950" t="s">
        <v>253</v>
      </c>
      <c r="K950" t="s">
        <v>253</v>
      </c>
      <c r="L950">
        <v>290.08083299999998</v>
      </c>
      <c r="R950">
        <v>568.52184299999999</v>
      </c>
      <c r="S950" t="s">
        <v>201</v>
      </c>
      <c r="T950" s="221">
        <v>45536.313194444447</v>
      </c>
    </row>
    <row r="951" spans="1:20" x14ac:dyDescent="0.35">
      <c r="A951" t="s">
        <v>93</v>
      </c>
      <c r="B951" t="s">
        <v>94</v>
      </c>
      <c r="C951" t="s">
        <v>92</v>
      </c>
      <c r="D951" s="29">
        <v>45872</v>
      </c>
      <c r="E951" s="184" t="str">
        <f t="shared" si="56"/>
        <v/>
      </c>
      <c r="F951" s="184" t="str">
        <f t="shared" si="57"/>
        <v/>
      </c>
      <c r="G951" s="184" t="str">
        <f t="shared" si="58"/>
        <v/>
      </c>
      <c r="H951" s="184" t="str">
        <f t="shared" si="59"/>
        <v/>
      </c>
      <c r="J951" t="s">
        <v>253</v>
      </c>
      <c r="K951" t="s">
        <v>253</v>
      </c>
      <c r="L951">
        <v>290.08083299999998</v>
      </c>
      <c r="R951">
        <v>568.52184299999999</v>
      </c>
      <c r="S951" t="s">
        <v>201</v>
      </c>
      <c r="T951" s="221">
        <v>45536.313194444447</v>
      </c>
    </row>
    <row r="952" spans="1:20" x14ac:dyDescent="0.35">
      <c r="A952" t="s">
        <v>93</v>
      </c>
      <c r="B952" t="s">
        <v>94</v>
      </c>
      <c r="C952" t="s">
        <v>92</v>
      </c>
      <c r="D952" s="29">
        <v>45873</v>
      </c>
      <c r="E952" s="184" t="str">
        <f t="shared" si="56"/>
        <v/>
      </c>
      <c r="F952" s="184" t="str">
        <f t="shared" si="57"/>
        <v/>
      </c>
      <c r="G952" s="184" t="str">
        <f t="shared" si="58"/>
        <v/>
      </c>
      <c r="H952" s="184" t="str">
        <f t="shared" si="59"/>
        <v/>
      </c>
      <c r="J952" t="s">
        <v>253</v>
      </c>
      <c r="K952" t="s">
        <v>253</v>
      </c>
      <c r="L952">
        <v>290.08083299999998</v>
      </c>
      <c r="R952">
        <v>568.52184299999999</v>
      </c>
      <c r="S952" t="s">
        <v>201</v>
      </c>
      <c r="T952" s="221">
        <v>45536.313194444447</v>
      </c>
    </row>
    <row r="953" spans="1:20" x14ac:dyDescent="0.35">
      <c r="A953" t="s">
        <v>93</v>
      </c>
      <c r="B953" t="s">
        <v>94</v>
      </c>
      <c r="C953" t="s">
        <v>92</v>
      </c>
      <c r="D953" s="29">
        <v>45874</v>
      </c>
      <c r="E953" s="184" t="str">
        <f t="shared" si="56"/>
        <v/>
      </c>
      <c r="F953" s="184" t="str">
        <f t="shared" si="57"/>
        <v/>
      </c>
      <c r="G953" s="184" t="str">
        <f t="shared" si="58"/>
        <v/>
      </c>
      <c r="H953" s="184" t="str">
        <f t="shared" si="59"/>
        <v/>
      </c>
      <c r="J953" t="s">
        <v>253</v>
      </c>
      <c r="K953" t="s">
        <v>253</v>
      </c>
      <c r="L953">
        <v>290.08083299999998</v>
      </c>
      <c r="R953">
        <v>568.52184299999999</v>
      </c>
      <c r="S953" t="s">
        <v>201</v>
      </c>
      <c r="T953" s="221">
        <v>45536.313194444447</v>
      </c>
    </row>
    <row r="954" spans="1:20" x14ac:dyDescent="0.35">
      <c r="A954" t="s">
        <v>93</v>
      </c>
      <c r="B954" t="s">
        <v>94</v>
      </c>
      <c r="C954" t="s">
        <v>92</v>
      </c>
      <c r="D954" s="29">
        <v>45875</v>
      </c>
      <c r="E954" s="184" t="str">
        <f t="shared" si="56"/>
        <v/>
      </c>
      <c r="F954" s="184" t="str">
        <f t="shared" si="57"/>
        <v/>
      </c>
      <c r="G954" s="184" t="str">
        <f t="shared" si="58"/>
        <v/>
      </c>
      <c r="H954" s="184" t="str">
        <f t="shared" si="59"/>
        <v/>
      </c>
      <c r="J954" t="s">
        <v>253</v>
      </c>
      <c r="K954" t="s">
        <v>253</v>
      </c>
      <c r="L954">
        <v>290.08083299999998</v>
      </c>
      <c r="R954">
        <v>568.52184299999999</v>
      </c>
      <c r="S954" t="s">
        <v>201</v>
      </c>
      <c r="T954" s="221">
        <v>45536.313194444447</v>
      </c>
    </row>
    <row r="955" spans="1:20" x14ac:dyDescent="0.35">
      <c r="A955" t="s">
        <v>93</v>
      </c>
      <c r="B955" t="s">
        <v>94</v>
      </c>
      <c r="C955" t="s">
        <v>92</v>
      </c>
      <c r="D955" s="29">
        <v>45876</v>
      </c>
      <c r="E955" s="184" t="str">
        <f t="shared" si="56"/>
        <v/>
      </c>
      <c r="F955" s="184" t="str">
        <f t="shared" si="57"/>
        <v/>
      </c>
      <c r="G955" s="184" t="str">
        <f t="shared" si="58"/>
        <v/>
      </c>
      <c r="H955" s="184" t="str">
        <f t="shared" si="59"/>
        <v/>
      </c>
      <c r="J955" t="s">
        <v>253</v>
      </c>
      <c r="K955" t="s">
        <v>253</v>
      </c>
      <c r="L955">
        <v>290.08083299999998</v>
      </c>
      <c r="R955">
        <v>568.52184299999999</v>
      </c>
      <c r="S955" t="s">
        <v>201</v>
      </c>
      <c r="T955" s="221">
        <v>45536.313194444447</v>
      </c>
    </row>
    <row r="956" spans="1:20" x14ac:dyDescent="0.35">
      <c r="A956" t="s">
        <v>93</v>
      </c>
      <c r="B956" t="s">
        <v>94</v>
      </c>
      <c r="C956" t="s">
        <v>92</v>
      </c>
      <c r="D956" s="29">
        <v>45877</v>
      </c>
      <c r="E956" s="184" t="str">
        <f t="shared" si="56"/>
        <v/>
      </c>
      <c r="F956" s="184" t="str">
        <f t="shared" si="57"/>
        <v/>
      </c>
      <c r="G956" s="184" t="str">
        <f t="shared" si="58"/>
        <v/>
      </c>
      <c r="H956" s="184" t="str">
        <f t="shared" si="59"/>
        <v/>
      </c>
      <c r="J956" t="s">
        <v>253</v>
      </c>
      <c r="K956" t="s">
        <v>253</v>
      </c>
      <c r="L956">
        <v>290.08083299999998</v>
      </c>
      <c r="R956">
        <v>568.52184299999999</v>
      </c>
      <c r="S956" t="s">
        <v>201</v>
      </c>
      <c r="T956" s="221">
        <v>45536.313194444447</v>
      </c>
    </row>
    <row r="957" spans="1:20" x14ac:dyDescent="0.35">
      <c r="A957" t="s">
        <v>93</v>
      </c>
      <c r="B957" t="s">
        <v>94</v>
      </c>
      <c r="C957" t="s">
        <v>92</v>
      </c>
      <c r="D957" s="29">
        <v>45878</v>
      </c>
      <c r="E957" s="184" t="str">
        <f t="shared" si="56"/>
        <v/>
      </c>
      <c r="F957" s="184" t="str">
        <f t="shared" si="57"/>
        <v/>
      </c>
      <c r="G957" s="184" t="str">
        <f t="shared" si="58"/>
        <v/>
      </c>
      <c r="H957" s="184" t="str">
        <f t="shared" si="59"/>
        <v/>
      </c>
      <c r="J957" t="s">
        <v>253</v>
      </c>
      <c r="K957" t="s">
        <v>253</v>
      </c>
      <c r="L957">
        <v>290.08083299999998</v>
      </c>
      <c r="R957">
        <v>568.52184299999999</v>
      </c>
      <c r="S957" t="s">
        <v>201</v>
      </c>
      <c r="T957" s="221">
        <v>45536.313194444447</v>
      </c>
    </row>
    <row r="958" spans="1:20" x14ac:dyDescent="0.35">
      <c r="A958" t="s">
        <v>93</v>
      </c>
      <c r="B958" t="s">
        <v>94</v>
      </c>
      <c r="C958" t="s">
        <v>92</v>
      </c>
      <c r="D958" s="29">
        <v>45879</v>
      </c>
      <c r="E958" s="184" t="str">
        <f t="shared" si="56"/>
        <v/>
      </c>
      <c r="F958" s="184" t="str">
        <f t="shared" si="57"/>
        <v/>
      </c>
      <c r="G958" s="184" t="str">
        <f t="shared" si="58"/>
        <v/>
      </c>
      <c r="H958" s="184" t="str">
        <f t="shared" si="59"/>
        <v/>
      </c>
      <c r="J958" t="s">
        <v>253</v>
      </c>
      <c r="K958" t="s">
        <v>253</v>
      </c>
      <c r="L958">
        <v>290.08083299999998</v>
      </c>
      <c r="R958">
        <v>568.52184299999999</v>
      </c>
      <c r="S958" t="s">
        <v>201</v>
      </c>
      <c r="T958" s="221">
        <v>45536.313194444447</v>
      </c>
    </row>
    <row r="959" spans="1:20" x14ac:dyDescent="0.35">
      <c r="A959" t="s">
        <v>93</v>
      </c>
      <c r="B959" t="s">
        <v>94</v>
      </c>
      <c r="C959" t="s">
        <v>92</v>
      </c>
      <c r="D959" s="29">
        <v>45880</v>
      </c>
      <c r="E959" s="184" t="str">
        <f t="shared" si="56"/>
        <v/>
      </c>
      <c r="F959" s="184" t="str">
        <f t="shared" si="57"/>
        <v/>
      </c>
      <c r="G959" s="184" t="str">
        <f t="shared" si="58"/>
        <v/>
      </c>
      <c r="H959" s="184" t="str">
        <f t="shared" si="59"/>
        <v/>
      </c>
      <c r="J959" t="s">
        <v>253</v>
      </c>
      <c r="K959" t="s">
        <v>253</v>
      </c>
      <c r="L959">
        <v>290.08083299999998</v>
      </c>
      <c r="R959">
        <v>568.52184299999999</v>
      </c>
      <c r="S959" t="s">
        <v>201</v>
      </c>
      <c r="T959" s="221">
        <v>45536.313194444447</v>
      </c>
    </row>
    <row r="960" spans="1:20" x14ac:dyDescent="0.35">
      <c r="A960" t="s">
        <v>93</v>
      </c>
      <c r="B960" t="s">
        <v>94</v>
      </c>
      <c r="C960" t="s">
        <v>92</v>
      </c>
      <c r="D960" s="29">
        <v>45881</v>
      </c>
      <c r="E960" s="184" t="str">
        <f t="shared" si="56"/>
        <v/>
      </c>
      <c r="F960" s="184" t="str">
        <f t="shared" si="57"/>
        <v/>
      </c>
      <c r="G960" s="184" t="str">
        <f t="shared" si="58"/>
        <v/>
      </c>
      <c r="H960" s="184" t="str">
        <f t="shared" si="59"/>
        <v/>
      </c>
      <c r="J960" t="s">
        <v>253</v>
      </c>
      <c r="K960" t="s">
        <v>253</v>
      </c>
      <c r="L960">
        <v>290.08083299999998</v>
      </c>
      <c r="R960">
        <v>568.52184299999999</v>
      </c>
      <c r="S960" t="s">
        <v>201</v>
      </c>
      <c r="T960" s="221">
        <v>45536.313194444447</v>
      </c>
    </row>
    <row r="961" spans="1:20" x14ac:dyDescent="0.35">
      <c r="A961" t="s">
        <v>93</v>
      </c>
      <c r="B961" t="s">
        <v>94</v>
      </c>
      <c r="C961" t="s">
        <v>92</v>
      </c>
      <c r="D961" s="29">
        <v>45882</v>
      </c>
      <c r="E961" s="184" t="str">
        <f t="shared" si="56"/>
        <v/>
      </c>
      <c r="F961" s="184" t="str">
        <f t="shared" si="57"/>
        <v/>
      </c>
      <c r="G961" s="184" t="str">
        <f t="shared" si="58"/>
        <v/>
      </c>
      <c r="H961" s="184" t="str">
        <f t="shared" si="59"/>
        <v/>
      </c>
      <c r="J961" t="s">
        <v>253</v>
      </c>
      <c r="K961" t="s">
        <v>253</v>
      </c>
      <c r="L961">
        <v>290.08083299999998</v>
      </c>
      <c r="R961">
        <v>568.52184299999999</v>
      </c>
      <c r="S961" t="s">
        <v>201</v>
      </c>
      <c r="T961" s="221">
        <v>45536.313194444447</v>
      </c>
    </row>
    <row r="962" spans="1:20" x14ac:dyDescent="0.35">
      <c r="A962" t="s">
        <v>93</v>
      </c>
      <c r="B962" t="s">
        <v>94</v>
      </c>
      <c r="C962" t="s">
        <v>92</v>
      </c>
      <c r="D962" s="29">
        <v>45883</v>
      </c>
      <c r="E962" s="184" t="str">
        <f t="shared" si="56"/>
        <v/>
      </c>
      <c r="F962" s="184" t="str">
        <f t="shared" si="57"/>
        <v/>
      </c>
      <c r="G962" s="184" t="str">
        <f t="shared" si="58"/>
        <v/>
      </c>
      <c r="H962" s="184" t="str">
        <f t="shared" si="59"/>
        <v/>
      </c>
      <c r="J962" t="s">
        <v>253</v>
      </c>
      <c r="K962" t="s">
        <v>253</v>
      </c>
      <c r="L962">
        <v>290.08083299999998</v>
      </c>
      <c r="R962">
        <v>568.52184299999999</v>
      </c>
      <c r="S962" t="s">
        <v>201</v>
      </c>
      <c r="T962" s="221">
        <v>45536.313194444447</v>
      </c>
    </row>
    <row r="963" spans="1:20" x14ac:dyDescent="0.35">
      <c r="A963" t="s">
        <v>93</v>
      </c>
      <c r="B963" t="s">
        <v>94</v>
      </c>
      <c r="C963" t="s">
        <v>92</v>
      </c>
      <c r="D963" s="29">
        <v>45884</v>
      </c>
      <c r="E963" s="184" t="str">
        <f t="shared" si="56"/>
        <v/>
      </c>
      <c r="F963" s="184" t="str">
        <f t="shared" si="57"/>
        <v/>
      </c>
      <c r="G963" s="184" t="str">
        <f t="shared" si="58"/>
        <v/>
      </c>
      <c r="H963" s="184" t="str">
        <f t="shared" si="59"/>
        <v/>
      </c>
      <c r="J963" t="s">
        <v>253</v>
      </c>
      <c r="K963" t="s">
        <v>253</v>
      </c>
      <c r="L963">
        <v>290.08083299999998</v>
      </c>
      <c r="R963">
        <v>568.52184299999999</v>
      </c>
      <c r="S963" t="s">
        <v>201</v>
      </c>
      <c r="T963" s="221">
        <v>45536.313194444447</v>
      </c>
    </row>
    <row r="964" spans="1:20" x14ac:dyDescent="0.35">
      <c r="A964" t="s">
        <v>93</v>
      </c>
      <c r="B964" t="s">
        <v>94</v>
      </c>
      <c r="C964" t="s">
        <v>92</v>
      </c>
      <c r="D964" s="29">
        <v>45885</v>
      </c>
      <c r="E964" s="184" t="str">
        <f t="shared" si="56"/>
        <v/>
      </c>
      <c r="F964" s="184" t="str">
        <f t="shared" si="57"/>
        <v/>
      </c>
      <c r="G964" s="184" t="str">
        <f t="shared" si="58"/>
        <v/>
      </c>
      <c r="H964" s="184" t="str">
        <f t="shared" si="59"/>
        <v/>
      </c>
      <c r="J964" t="s">
        <v>253</v>
      </c>
      <c r="K964" t="s">
        <v>253</v>
      </c>
      <c r="L964">
        <v>290.08083299999998</v>
      </c>
      <c r="R964">
        <v>568.52184299999999</v>
      </c>
      <c r="S964" t="s">
        <v>201</v>
      </c>
      <c r="T964" s="221">
        <v>45536.313194444447</v>
      </c>
    </row>
    <row r="965" spans="1:20" x14ac:dyDescent="0.35">
      <c r="A965" t="s">
        <v>93</v>
      </c>
      <c r="B965" t="s">
        <v>94</v>
      </c>
      <c r="C965" t="s">
        <v>92</v>
      </c>
      <c r="D965" s="29">
        <v>45886</v>
      </c>
      <c r="E965" s="184" t="str">
        <f t="shared" si="56"/>
        <v/>
      </c>
      <c r="F965" s="184" t="str">
        <f t="shared" si="57"/>
        <v/>
      </c>
      <c r="G965" s="184" t="str">
        <f t="shared" si="58"/>
        <v/>
      </c>
      <c r="H965" s="184" t="str">
        <f t="shared" si="59"/>
        <v/>
      </c>
      <c r="J965" t="s">
        <v>253</v>
      </c>
      <c r="K965" t="s">
        <v>253</v>
      </c>
      <c r="L965">
        <v>290.08083299999998</v>
      </c>
      <c r="R965">
        <v>568.52184299999999</v>
      </c>
      <c r="S965" t="s">
        <v>201</v>
      </c>
      <c r="T965" s="221">
        <v>45536.313194444447</v>
      </c>
    </row>
    <row r="966" spans="1:20" x14ac:dyDescent="0.35">
      <c r="A966" t="s">
        <v>93</v>
      </c>
      <c r="B966" t="s">
        <v>94</v>
      </c>
      <c r="C966" t="s">
        <v>92</v>
      </c>
      <c r="D966" s="29">
        <v>45887</v>
      </c>
      <c r="E966" s="184" t="str">
        <f t="shared" si="56"/>
        <v/>
      </c>
      <c r="F966" s="184" t="str">
        <f t="shared" si="57"/>
        <v/>
      </c>
      <c r="G966" s="184" t="str">
        <f t="shared" si="58"/>
        <v/>
      </c>
      <c r="H966" s="184" t="str">
        <f t="shared" si="59"/>
        <v/>
      </c>
      <c r="J966" t="s">
        <v>253</v>
      </c>
      <c r="K966" t="s">
        <v>253</v>
      </c>
      <c r="L966">
        <v>290.08083299999998</v>
      </c>
      <c r="R966">
        <v>568.52184299999999</v>
      </c>
      <c r="S966" t="s">
        <v>201</v>
      </c>
      <c r="T966" s="221">
        <v>45536.313194444447</v>
      </c>
    </row>
    <row r="967" spans="1:20" x14ac:dyDescent="0.35">
      <c r="A967" t="s">
        <v>93</v>
      </c>
      <c r="B967" t="s">
        <v>94</v>
      </c>
      <c r="C967" t="s">
        <v>92</v>
      </c>
      <c r="D967" s="29">
        <v>45888</v>
      </c>
      <c r="E967" s="184" t="str">
        <f t="shared" si="56"/>
        <v/>
      </c>
      <c r="F967" s="184" t="str">
        <f t="shared" si="57"/>
        <v/>
      </c>
      <c r="G967" s="184" t="str">
        <f t="shared" si="58"/>
        <v/>
      </c>
      <c r="H967" s="184" t="str">
        <f t="shared" si="59"/>
        <v/>
      </c>
      <c r="J967" t="s">
        <v>253</v>
      </c>
      <c r="K967" t="s">
        <v>253</v>
      </c>
      <c r="L967">
        <v>290.08083299999998</v>
      </c>
      <c r="R967">
        <v>568.52184299999999</v>
      </c>
      <c r="S967" t="s">
        <v>201</v>
      </c>
      <c r="T967" s="221">
        <v>45536.313194444447</v>
      </c>
    </row>
    <row r="968" spans="1:20" x14ac:dyDescent="0.35">
      <c r="A968" t="s">
        <v>93</v>
      </c>
      <c r="B968" t="s">
        <v>94</v>
      </c>
      <c r="C968" t="s">
        <v>92</v>
      </c>
      <c r="D968" s="29">
        <v>45889</v>
      </c>
      <c r="E968" s="184" t="str">
        <f t="shared" ref="E968:E1031" si="60">IF(J968="","",IF(L968=0,0,IF(1-(J968/L968)&lt;0,"",1-(J968/L968))))</f>
        <v/>
      </c>
      <c r="F968" s="184" t="str">
        <f t="shared" ref="F968:F1031" si="61">IF(K968="","",IF(L968=0,0,IF(1-(K968/L968)&lt;0,"",1-(K968/L968))))</f>
        <v/>
      </c>
      <c r="G968" s="184" t="str">
        <f t="shared" ref="G968:G1031" si="62">IF(J968="","",IF(1-(J968/R968)&lt;0,"",1-(J968/R968)))</f>
        <v/>
      </c>
      <c r="H968" s="184" t="str">
        <f t="shared" ref="H968:H1031" si="63">IF(K968="","",IF(1-(K968/R968)&lt;0,"",1-(K968/R968)))</f>
        <v/>
      </c>
      <c r="J968" t="s">
        <v>253</v>
      </c>
      <c r="K968" t="s">
        <v>253</v>
      </c>
      <c r="L968">
        <v>290.08083299999998</v>
      </c>
      <c r="R968">
        <v>568.52184299999999</v>
      </c>
      <c r="S968" t="s">
        <v>201</v>
      </c>
      <c r="T968" s="221">
        <v>45536.313194444447</v>
      </c>
    </row>
    <row r="969" spans="1:20" x14ac:dyDescent="0.35">
      <c r="A969" t="s">
        <v>93</v>
      </c>
      <c r="B969" t="s">
        <v>94</v>
      </c>
      <c r="C969" t="s">
        <v>92</v>
      </c>
      <c r="D969" s="29">
        <v>45890</v>
      </c>
      <c r="E969" s="184" t="str">
        <f t="shared" si="60"/>
        <v/>
      </c>
      <c r="F969" s="184" t="str">
        <f t="shared" si="61"/>
        <v/>
      </c>
      <c r="G969" s="184" t="str">
        <f t="shared" si="62"/>
        <v/>
      </c>
      <c r="H969" s="184" t="str">
        <f t="shared" si="63"/>
        <v/>
      </c>
      <c r="J969" t="s">
        <v>253</v>
      </c>
      <c r="K969" t="s">
        <v>253</v>
      </c>
      <c r="L969">
        <v>290.08083299999998</v>
      </c>
      <c r="R969">
        <v>568.52184299999999</v>
      </c>
      <c r="S969" t="s">
        <v>201</v>
      </c>
      <c r="T969" s="221">
        <v>45536.313194444447</v>
      </c>
    </row>
    <row r="970" spans="1:20" x14ac:dyDescent="0.35">
      <c r="A970" t="s">
        <v>93</v>
      </c>
      <c r="B970" t="s">
        <v>94</v>
      </c>
      <c r="C970" t="s">
        <v>92</v>
      </c>
      <c r="D970" s="29">
        <v>45891</v>
      </c>
      <c r="E970" s="184" t="str">
        <f t="shared" si="60"/>
        <v/>
      </c>
      <c r="F970" s="184" t="str">
        <f t="shared" si="61"/>
        <v/>
      </c>
      <c r="G970" s="184" t="str">
        <f t="shared" si="62"/>
        <v/>
      </c>
      <c r="H970" s="184" t="str">
        <f t="shared" si="63"/>
        <v/>
      </c>
      <c r="J970" t="s">
        <v>253</v>
      </c>
      <c r="K970" t="s">
        <v>253</v>
      </c>
      <c r="L970">
        <v>290.08083299999998</v>
      </c>
      <c r="R970">
        <v>568.52184299999999</v>
      </c>
      <c r="S970" t="s">
        <v>201</v>
      </c>
      <c r="T970" s="221">
        <v>45536.313194444447</v>
      </c>
    </row>
    <row r="971" spans="1:20" x14ac:dyDescent="0.35">
      <c r="A971" t="s">
        <v>93</v>
      </c>
      <c r="B971" t="s">
        <v>94</v>
      </c>
      <c r="C971" t="s">
        <v>92</v>
      </c>
      <c r="D971" s="29">
        <v>45892</v>
      </c>
      <c r="E971" s="184" t="str">
        <f t="shared" si="60"/>
        <v/>
      </c>
      <c r="F971" s="184" t="str">
        <f t="shared" si="61"/>
        <v/>
      </c>
      <c r="G971" s="184" t="str">
        <f t="shared" si="62"/>
        <v/>
      </c>
      <c r="H971" s="184" t="str">
        <f t="shared" si="63"/>
        <v/>
      </c>
      <c r="J971" t="s">
        <v>253</v>
      </c>
      <c r="K971" t="s">
        <v>253</v>
      </c>
      <c r="L971">
        <v>290.08083299999998</v>
      </c>
      <c r="R971">
        <v>568.52184299999999</v>
      </c>
      <c r="S971" t="s">
        <v>201</v>
      </c>
      <c r="T971" s="221">
        <v>45536.313194444447</v>
      </c>
    </row>
    <row r="972" spans="1:20" x14ac:dyDescent="0.35">
      <c r="A972" t="s">
        <v>93</v>
      </c>
      <c r="B972" t="s">
        <v>94</v>
      </c>
      <c r="C972" t="s">
        <v>92</v>
      </c>
      <c r="D972" s="29">
        <v>45893</v>
      </c>
      <c r="E972" s="184" t="str">
        <f t="shared" si="60"/>
        <v/>
      </c>
      <c r="F972" s="184" t="str">
        <f t="shared" si="61"/>
        <v/>
      </c>
      <c r="G972" s="184" t="str">
        <f t="shared" si="62"/>
        <v/>
      </c>
      <c r="H972" s="184" t="str">
        <f t="shared" si="63"/>
        <v/>
      </c>
      <c r="J972" t="s">
        <v>253</v>
      </c>
      <c r="K972" t="s">
        <v>253</v>
      </c>
      <c r="L972">
        <v>290.08083299999998</v>
      </c>
      <c r="R972">
        <v>568.52184299999999</v>
      </c>
      <c r="S972" t="s">
        <v>201</v>
      </c>
      <c r="T972" s="221">
        <v>45536.313194444447</v>
      </c>
    </row>
    <row r="973" spans="1:20" x14ac:dyDescent="0.35">
      <c r="A973" t="s">
        <v>93</v>
      </c>
      <c r="B973" t="s">
        <v>94</v>
      </c>
      <c r="C973" t="s">
        <v>92</v>
      </c>
      <c r="D973" s="29">
        <v>45894</v>
      </c>
      <c r="E973" s="184" t="str">
        <f t="shared" si="60"/>
        <v/>
      </c>
      <c r="F973" s="184" t="str">
        <f t="shared" si="61"/>
        <v/>
      </c>
      <c r="G973" s="184" t="str">
        <f t="shared" si="62"/>
        <v/>
      </c>
      <c r="H973" s="184" t="str">
        <f t="shared" si="63"/>
        <v/>
      </c>
      <c r="J973" t="s">
        <v>253</v>
      </c>
      <c r="K973" t="s">
        <v>253</v>
      </c>
      <c r="L973">
        <v>290.08083299999998</v>
      </c>
      <c r="R973">
        <v>568.52184299999999</v>
      </c>
      <c r="S973" t="s">
        <v>201</v>
      </c>
      <c r="T973" s="221">
        <v>45536.313194444447</v>
      </c>
    </row>
    <row r="974" spans="1:20" x14ac:dyDescent="0.35">
      <c r="A974" t="s">
        <v>93</v>
      </c>
      <c r="B974" t="s">
        <v>94</v>
      </c>
      <c r="C974" t="s">
        <v>92</v>
      </c>
      <c r="D974" s="29">
        <v>45895</v>
      </c>
      <c r="E974" s="184" t="str">
        <f t="shared" si="60"/>
        <v/>
      </c>
      <c r="F974" s="184" t="str">
        <f t="shared" si="61"/>
        <v/>
      </c>
      <c r="G974" s="184" t="str">
        <f t="shared" si="62"/>
        <v/>
      </c>
      <c r="H974" s="184" t="str">
        <f t="shared" si="63"/>
        <v/>
      </c>
      <c r="J974" t="s">
        <v>253</v>
      </c>
      <c r="K974" t="s">
        <v>253</v>
      </c>
      <c r="L974">
        <v>290.08083299999998</v>
      </c>
      <c r="R974">
        <v>568.52184299999999</v>
      </c>
      <c r="S974" t="s">
        <v>201</v>
      </c>
      <c r="T974" s="221">
        <v>45536.313194444447</v>
      </c>
    </row>
    <row r="975" spans="1:20" x14ac:dyDescent="0.35">
      <c r="A975" t="s">
        <v>93</v>
      </c>
      <c r="B975" t="s">
        <v>94</v>
      </c>
      <c r="C975" t="s">
        <v>92</v>
      </c>
      <c r="D975" s="29">
        <v>45896</v>
      </c>
      <c r="E975" s="184" t="str">
        <f t="shared" si="60"/>
        <v/>
      </c>
      <c r="F975" s="184" t="str">
        <f t="shared" si="61"/>
        <v/>
      </c>
      <c r="G975" s="184" t="str">
        <f t="shared" si="62"/>
        <v/>
      </c>
      <c r="H975" s="184" t="str">
        <f t="shared" si="63"/>
        <v/>
      </c>
      <c r="J975" t="s">
        <v>253</v>
      </c>
      <c r="K975" t="s">
        <v>253</v>
      </c>
      <c r="L975">
        <v>290.08083299999998</v>
      </c>
      <c r="R975">
        <v>568.52184299999999</v>
      </c>
      <c r="S975" t="s">
        <v>201</v>
      </c>
      <c r="T975" s="221">
        <v>45536.313194444447</v>
      </c>
    </row>
    <row r="976" spans="1:20" x14ac:dyDescent="0.35">
      <c r="A976" t="s">
        <v>93</v>
      </c>
      <c r="B976" t="s">
        <v>94</v>
      </c>
      <c r="C976" t="s">
        <v>92</v>
      </c>
      <c r="D976" s="29">
        <v>45897</v>
      </c>
      <c r="E976" s="184" t="str">
        <f t="shared" si="60"/>
        <v/>
      </c>
      <c r="F976" s="184" t="str">
        <f t="shared" si="61"/>
        <v/>
      </c>
      <c r="G976" s="184" t="str">
        <f t="shared" si="62"/>
        <v/>
      </c>
      <c r="H976" s="184" t="str">
        <f t="shared" si="63"/>
        <v/>
      </c>
      <c r="J976" t="s">
        <v>253</v>
      </c>
      <c r="K976" t="s">
        <v>253</v>
      </c>
      <c r="L976">
        <v>290.08083299999998</v>
      </c>
      <c r="R976">
        <v>568.52184299999999</v>
      </c>
      <c r="S976" t="s">
        <v>201</v>
      </c>
      <c r="T976" s="221">
        <v>45536.313194444447</v>
      </c>
    </row>
    <row r="977" spans="1:20" x14ac:dyDescent="0.35">
      <c r="A977" t="s">
        <v>93</v>
      </c>
      <c r="B977" t="s">
        <v>94</v>
      </c>
      <c r="C977" t="s">
        <v>92</v>
      </c>
      <c r="D977" s="29">
        <v>45898</v>
      </c>
      <c r="E977" s="184" t="str">
        <f t="shared" si="60"/>
        <v/>
      </c>
      <c r="F977" s="184" t="str">
        <f t="shared" si="61"/>
        <v/>
      </c>
      <c r="G977" s="184" t="str">
        <f t="shared" si="62"/>
        <v/>
      </c>
      <c r="H977" s="184" t="str">
        <f t="shared" si="63"/>
        <v/>
      </c>
      <c r="J977" t="s">
        <v>253</v>
      </c>
      <c r="K977" t="s">
        <v>253</v>
      </c>
      <c r="L977">
        <v>290.08083299999998</v>
      </c>
      <c r="R977">
        <v>568.52184299999999</v>
      </c>
      <c r="S977" t="s">
        <v>201</v>
      </c>
      <c r="T977" s="221">
        <v>45536.313194444447</v>
      </c>
    </row>
    <row r="978" spans="1:20" x14ac:dyDescent="0.35">
      <c r="A978" t="s">
        <v>93</v>
      </c>
      <c r="B978" t="s">
        <v>94</v>
      </c>
      <c r="C978" t="s">
        <v>92</v>
      </c>
      <c r="D978" s="29">
        <v>45899</v>
      </c>
      <c r="E978" s="184" t="str">
        <f t="shared" si="60"/>
        <v/>
      </c>
      <c r="F978" s="184" t="str">
        <f t="shared" si="61"/>
        <v/>
      </c>
      <c r="G978" s="184" t="str">
        <f t="shared" si="62"/>
        <v/>
      </c>
      <c r="H978" s="184" t="str">
        <f t="shared" si="63"/>
        <v/>
      </c>
      <c r="J978" t="s">
        <v>253</v>
      </c>
      <c r="K978" t="s">
        <v>253</v>
      </c>
      <c r="L978">
        <v>290.08083299999998</v>
      </c>
      <c r="R978">
        <v>568.52184299999999</v>
      </c>
      <c r="S978" t="s">
        <v>201</v>
      </c>
      <c r="T978" s="221">
        <v>45536.313194444447</v>
      </c>
    </row>
    <row r="979" spans="1:20" x14ac:dyDescent="0.35">
      <c r="A979" t="s">
        <v>93</v>
      </c>
      <c r="B979" t="s">
        <v>94</v>
      </c>
      <c r="C979" t="s">
        <v>92</v>
      </c>
      <c r="D979" s="29">
        <v>45900</v>
      </c>
      <c r="E979" s="184" t="str">
        <f t="shared" si="60"/>
        <v/>
      </c>
      <c r="F979" s="184" t="str">
        <f t="shared" si="61"/>
        <v/>
      </c>
      <c r="G979" s="184" t="str">
        <f t="shared" si="62"/>
        <v/>
      </c>
      <c r="H979" s="184" t="str">
        <f t="shared" si="63"/>
        <v/>
      </c>
      <c r="J979" t="s">
        <v>253</v>
      </c>
      <c r="K979" t="s">
        <v>253</v>
      </c>
      <c r="L979">
        <v>290.08083299999998</v>
      </c>
      <c r="R979">
        <v>568.52184299999999</v>
      </c>
      <c r="S979" t="s">
        <v>201</v>
      </c>
      <c r="T979" s="221">
        <v>45536.313194444447</v>
      </c>
    </row>
    <row r="980" spans="1:20" x14ac:dyDescent="0.35">
      <c r="A980" t="s">
        <v>93</v>
      </c>
      <c r="B980" t="s">
        <v>94</v>
      </c>
      <c r="C980" t="s">
        <v>92</v>
      </c>
      <c r="D980" s="29">
        <v>45901</v>
      </c>
      <c r="E980" s="184" t="str">
        <f t="shared" si="60"/>
        <v/>
      </c>
      <c r="F980" s="184" t="str">
        <f t="shared" si="61"/>
        <v/>
      </c>
      <c r="G980" s="184" t="str">
        <f t="shared" si="62"/>
        <v/>
      </c>
      <c r="H980" s="184" t="str">
        <f t="shared" si="63"/>
        <v/>
      </c>
      <c r="J980" t="s">
        <v>253</v>
      </c>
      <c r="K980" t="s">
        <v>253</v>
      </c>
      <c r="L980">
        <v>290.08083299999998</v>
      </c>
      <c r="R980">
        <v>568.52184299999999</v>
      </c>
      <c r="S980" t="s">
        <v>201</v>
      </c>
      <c r="T980" s="221">
        <v>45566.3125</v>
      </c>
    </row>
    <row r="981" spans="1:20" x14ac:dyDescent="0.35">
      <c r="A981" t="s">
        <v>93</v>
      </c>
      <c r="B981" t="s">
        <v>94</v>
      </c>
      <c r="C981" t="s">
        <v>92</v>
      </c>
      <c r="D981" s="29">
        <v>45902</v>
      </c>
      <c r="E981" s="184" t="str">
        <f t="shared" si="60"/>
        <v/>
      </c>
      <c r="F981" s="184" t="str">
        <f t="shared" si="61"/>
        <v/>
      </c>
      <c r="G981" s="184" t="str">
        <f t="shared" si="62"/>
        <v/>
      </c>
      <c r="H981" s="184" t="str">
        <f t="shared" si="63"/>
        <v/>
      </c>
      <c r="J981" t="s">
        <v>253</v>
      </c>
      <c r="K981" t="s">
        <v>253</v>
      </c>
      <c r="L981">
        <v>290.08083299999998</v>
      </c>
      <c r="R981">
        <v>568.52184299999999</v>
      </c>
      <c r="S981" t="s">
        <v>201</v>
      </c>
      <c r="T981" s="221">
        <v>45566.3125</v>
      </c>
    </row>
    <row r="982" spans="1:20" x14ac:dyDescent="0.35">
      <c r="A982" t="s">
        <v>93</v>
      </c>
      <c r="B982" t="s">
        <v>94</v>
      </c>
      <c r="C982" t="s">
        <v>92</v>
      </c>
      <c r="D982" s="29">
        <v>45903</v>
      </c>
      <c r="E982" s="184" t="str">
        <f t="shared" si="60"/>
        <v/>
      </c>
      <c r="F982" s="184" t="str">
        <f t="shared" si="61"/>
        <v/>
      </c>
      <c r="G982" s="184" t="str">
        <f t="shared" si="62"/>
        <v/>
      </c>
      <c r="H982" s="184" t="str">
        <f t="shared" si="63"/>
        <v/>
      </c>
      <c r="J982" t="s">
        <v>253</v>
      </c>
      <c r="K982" t="s">
        <v>253</v>
      </c>
      <c r="L982">
        <v>290.08083299999998</v>
      </c>
      <c r="R982">
        <v>568.52184299999999</v>
      </c>
      <c r="S982" t="s">
        <v>201</v>
      </c>
      <c r="T982" s="221">
        <v>45566.3125</v>
      </c>
    </row>
    <row r="983" spans="1:20" x14ac:dyDescent="0.35">
      <c r="A983" t="s">
        <v>93</v>
      </c>
      <c r="B983" t="s">
        <v>94</v>
      </c>
      <c r="C983" t="s">
        <v>92</v>
      </c>
      <c r="D983" s="29">
        <v>45904</v>
      </c>
      <c r="E983" s="184" t="str">
        <f t="shared" si="60"/>
        <v/>
      </c>
      <c r="F983" s="184" t="str">
        <f t="shared" si="61"/>
        <v/>
      </c>
      <c r="G983" s="184" t="str">
        <f t="shared" si="62"/>
        <v/>
      </c>
      <c r="H983" s="184" t="str">
        <f t="shared" si="63"/>
        <v/>
      </c>
      <c r="J983" t="s">
        <v>253</v>
      </c>
      <c r="K983" t="s">
        <v>253</v>
      </c>
      <c r="L983">
        <v>290.08083299999998</v>
      </c>
      <c r="R983">
        <v>568.52184299999999</v>
      </c>
      <c r="S983" t="s">
        <v>201</v>
      </c>
      <c r="T983" s="221">
        <v>45566.313194444447</v>
      </c>
    </row>
    <row r="984" spans="1:20" x14ac:dyDescent="0.35">
      <c r="A984" t="s">
        <v>93</v>
      </c>
      <c r="B984" t="s">
        <v>94</v>
      </c>
      <c r="C984" t="s">
        <v>92</v>
      </c>
      <c r="D984" s="29">
        <v>45905</v>
      </c>
      <c r="E984" s="184" t="str">
        <f t="shared" si="60"/>
        <v/>
      </c>
      <c r="F984" s="184" t="str">
        <f t="shared" si="61"/>
        <v/>
      </c>
      <c r="G984" s="184" t="str">
        <f t="shared" si="62"/>
        <v/>
      </c>
      <c r="H984" s="184" t="str">
        <f t="shared" si="63"/>
        <v/>
      </c>
      <c r="J984" t="s">
        <v>253</v>
      </c>
      <c r="K984" t="s">
        <v>253</v>
      </c>
      <c r="L984">
        <v>290.08083299999998</v>
      </c>
      <c r="R984">
        <v>568.52184299999999</v>
      </c>
      <c r="S984" t="s">
        <v>201</v>
      </c>
      <c r="T984" s="221">
        <v>45566.313194444447</v>
      </c>
    </row>
    <row r="985" spans="1:20" x14ac:dyDescent="0.35">
      <c r="A985" t="s">
        <v>93</v>
      </c>
      <c r="B985" t="s">
        <v>94</v>
      </c>
      <c r="C985" t="s">
        <v>92</v>
      </c>
      <c r="D985" s="29">
        <v>45906</v>
      </c>
      <c r="E985" s="184" t="str">
        <f t="shared" si="60"/>
        <v/>
      </c>
      <c r="F985" s="184" t="str">
        <f t="shared" si="61"/>
        <v/>
      </c>
      <c r="G985" s="184" t="str">
        <f t="shared" si="62"/>
        <v/>
      </c>
      <c r="H985" s="184" t="str">
        <f t="shared" si="63"/>
        <v/>
      </c>
      <c r="J985" t="s">
        <v>253</v>
      </c>
      <c r="K985" t="s">
        <v>253</v>
      </c>
      <c r="L985">
        <v>290.08083299999998</v>
      </c>
      <c r="R985">
        <v>568.52184299999999</v>
      </c>
      <c r="S985" t="s">
        <v>201</v>
      </c>
      <c r="T985" s="221">
        <v>45566.313194444447</v>
      </c>
    </row>
    <row r="986" spans="1:20" x14ac:dyDescent="0.35">
      <c r="A986" t="s">
        <v>93</v>
      </c>
      <c r="B986" t="s">
        <v>94</v>
      </c>
      <c r="C986" t="s">
        <v>92</v>
      </c>
      <c r="D986" s="29">
        <v>45907</v>
      </c>
      <c r="E986" s="184" t="str">
        <f t="shared" si="60"/>
        <v/>
      </c>
      <c r="F986" s="184" t="str">
        <f t="shared" si="61"/>
        <v/>
      </c>
      <c r="G986" s="184" t="str">
        <f t="shared" si="62"/>
        <v/>
      </c>
      <c r="H986" s="184" t="str">
        <f t="shared" si="63"/>
        <v/>
      </c>
      <c r="J986" t="s">
        <v>253</v>
      </c>
      <c r="K986" t="s">
        <v>253</v>
      </c>
      <c r="L986">
        <v>290.08083299999998</v>
      </c>
      <c r="R986">
        <v>568.52184299999999</v>
      </c>
      <c r="S986" t="s">
        <v>201</v>
      </c>
      <c r="T986" s="221">
        <v>45566.313194444447</v>
      </c>
    </row>
    <row r="987" spans="1:20" x14ac:dyDescent="0.35">
      <c r="A987" t="s">
        <v>93</v>
      </c>
      <c r="B987" t="s">
        <v>94</v>
      </c>
      <c r="C987" t="s">
        <v>92</v>
      </c>
      <c r="D987" s="29">
        <v>45908</v>
      </c>
      <c r="E987" s="184" t="str">
        <f t="shared" si="60"/>
        <v/>
      </c>
      <c r="F987" s="184" t="str">
        <f t="shared" si="61"/>
        <v/>
      </c>
      <c r="G987" s="184" t="str">
        <f t="shared" si="62"/>
        <v/>
      </c>
      <c r="H987" s="184" t="str">
        <f t="shared" si="63"/>
        <v/>
      </c>
      <c r="J987" t="s">
        <v>253</v>
      </c>
      <c r="K987" t="s">
        <v>253</v>
      </c>
      <c r="L987">
        <v>290.08083299999998</v>
      </c>
      <c r="R987">
        <v>568.52184299999999</v>
      </c>
      <c r="S987" t="s">
        <v>201</v>
      </c>
      <c r="T987" s="221">
        <v>45566.313194444447</v>
      </c>
    </row>
    <row r="988" spans="1:20" x14ac:dyDescent="0.35">
      <c r="A988" t="s">
        <v>93</v>
      </c>
      <c r="B988" t="s">
        <v>94</v>
      </c>
      <c r="C988" t="s">
        <v>92</v>
      </c>
      <c r="D988" s="29">
        <v>45909</v>
      </c>
      <c r="E988" s="184" t="str">
        <f t="shared" si="60"/>
        <v/>
      </c>
      <c r="F988" s="184" t="str">
        <f t="shared" si="61"/>
        <v/>
      </c>
      <c r="G988" s="184" t="str">
        <f t="shared" si="62"/>
        <v/>
      </c>
      <c r="H988" s="184" t="str">
        <f t="shared" si="63"/>
        <v/>
      </c>
      <c r="J988" t="s">
        <v>253</v>
      </c>
      <c r="K988" t="s">
        <v>253</v>
      </c>
      <c r="L988">
        <v>290.08083299999998</v>
      </c>
      <c r="R988">
        <v>568.52184299999999</v>
      </c>
      <c r="S988" t="s">
        <v>201</v>
      </c>
      <c r="T988" s="221">
        <v>45566.313194444447</v>
      </c>
    </row>
    <row r="989" spans="1:20" x14ac:dyDescent="0.35">
      <c r="A989" t="s">
        <v>93</v>
      </c>
      <c r="B989" t="s">
        <v>94</v>
      </c>
      <c r="C989" t="s">
        <v>92</v>
      </c>
      <c r="D989" s="29">
        <v>45910</v>
      </c>
      <c r="E989" s="184" t="str">
        <f t="shared" si="60"/>
        <v/>
      </c>
      <c r="F989" s="184" t="str">
        <f t="shared" si="61"/>
        <v/>
      </c>
      <c r="G989" s="184" t="str">
        <f t="shared" si="62"/>
        <v/>
      </c>
      <c r="H989" s="184" t="str">
        <f t="shared" si="63"/>
        <v/>
      </c>
      <c r="J989" t="s">
        <v>253</v>
      </c>
      <c r="K989" t="s">
        <v>253</v>
      </c>
      <c r="L989">
        <v>290.08083299999998</v>
      </c>
      <c r="R989">
        <v>568.52184299999999</v>
      </c>
      <c r="S989" t="s">
        <v>201</v>
      </c>
      <c r="T989" s="221">
        <v>45566.313194444447</v>
      </c>
    </row>
    <row r="990" spans="1:20" x14ac:dyDescent="0.35">
      <c r="A990" t="s">
        <v>93</v>
      </c>
      <c r="B990" t="s">
        <v>94</v>
      </c>
      <c r="C990" t="s">
        <v>92</v>
      </c>
      <c r="D990" s="29">
        <v>45911</v>
      </c>
      <c r="E990" s="184" t="str">
        <f t="shared" si="60"/>
        <v/>
      </c>
      <c r="F990" s="184" t="str">
        <f t="shared" si="61"/>
        <v/>
      </c>
      <c r="G990" s="184" t="str">
        <f t="shared" si="62"/>
        <v/>
      </c>
      <c r="H990" s="184" t="str">
        <f t="shared" si="63"/>
        <v/>
      </c>
      <c r="J990" t="s">
        <v>253</v>
      </c>
      <c r="K990" t="s">
        <v>253</v>
      </c>
      <c r="L990">
        <v>290.08083299999998</v>
      </c>
      <c r="R990">
        <v>568.52184299999999</v>
      </c>
      <c r="S990" t="s">
        <v>201</v>
      </c>
      <c r="T990" s="221">
        <v>45566.313194444447</v>
      </c>
    </row>
    <row r="991" spans="1:20" x14ac:dyDescent="0.35">
      <c r="A991" t="s">
        <v>93</v>
      </c>
      <c r="B991" t="s">
        <v>94</v>
      </c>
      <c r="C991" t="s">
        <v>92</v>
      </c>
      <c r="D991" s="29">
        <v>45912</v>
      </c>
      <c r="E991" s="184" t="str">
        <f t="shared" si="60"/>
        <v/>
      </c>
      <c r="F991" s="184" t="str">
        <f t="shared" si="61"/>
        <v/>
      </c>
      <c r="G991" s="184" t="str">
        <f t="shared" si="62"/>
        <v/>
      </c>
      <c r="H991" s="184" t="str">
        <f t="shared" si="63"/>
        <v/>
      </c>
      <c r="J991" t="s">
        <v>253</v>
      </c>
      <c r="K991" t="s">
        <v>253</v>
      </c>
      <c r="L991">
        <v>290.08083299999998</v>
      </c>
      <c r="R991">
        <v>568.52184299999999</v>
      </c>
      <c r="S991" t="s">
        <v>201</v>
      </c>
      <c r="T991" s="221">
        <v>45566.313194444447</v>
      </c>
    </row>
    <row r="992" spans="1:20" x14ac:dyDescent="0.35">
      <c r="A992" t="s">
        <v>93</v>
      </c>
      <c r="B992" t="s">
        <v>94</v>
      </c>
      <c r="C992" t="s">
        <v>92</v>
      </c>
      <c r="D992" s="29">
        <v>45913</v>
      </c>
      <c r="E992" s="184" t="str">
        <f t="shared" si="60"/>
        <v/>
      </c>
      <c r="F992" s="184" t="str">
        <f t="shared" si="61"/>
        <v/>
      </c>
      <c r="G992" s="184" t="str">
        <f t="shared" si="62"/>
        <v/>
      </c>
      <c r="H992" s="184" t="str">
        <f t="shared" si="63"/>
        <v/>
      </c>
      <c r="J992" t="s">
        <v>253</v>
      </c>
      <c r="K992" t="s">
        <v>253</v>
      </c>
      <c r="L992">
        <v>290.08083299999998</v>
      </c>
      <c r="R992">
        <v>568.52184299999999</v>
      </c>
      <c r="S992" t="s">
        <v>201</v>
      </c>
      <c r="T992" s="221">
        <v>45566.313194444447</v>
      </c>
    </row>
    <row r="993" spans="1:20" x14ac:dyDescent="0.35">
      <c r="A993" t="s">
        <v>93</v>
      </c>
      <c r="B993" t="s">
        <v>94</v>
      </c>
      <c r="C993" t="s">
        <v>92</v>
      </c>
      <c r="D993" s="29">
        <v>45914</v>
      </c>
      <c r="E993" s="184" t="str">
        <f t="shared" si="60"/>
        <v/>
      </c>
      <c r="F993" s="184" t="str">
        <f t="shared" si="61"/>
        <v/>
      </c>
      <c r="G993" s="184" t="str">
        <f t="shared" si="62"/>
        <v/>
      </c>
      <c r="H993" s="184" t="str">
        <f t="shared" si="63"/>
        <v/>
      </c>
      <c r="J993" t="s">
        <v>253</v>
      </c>
      <c r="K993" t="s">
        <v>253</v>
      </c>
      <c r="L993">
        <v>290.08083299999998</v>
      </c>
      <c r="R993">
        <v>568.52184299999999</v>
      </c>
      <c r="S993" t="s">
        <v>201</v>
      </c>
      <c r="T993" s="221">
        <v>45566.313194444447</v>
      </c>
    </row>
    <row r="994" spans="1:20" x14ac:dyDescent="0.35">
      <c r="A994" t="s">
        <v>93</v>
      </c>
      <c r="B994" t="s">
        <v>94</v>
      </c>
      <c r="C994" t="s">
        <v>92</v>
      </c>
      <c r="D994" s="29">
        <v>45915</v>
      </c>
      <c r="E994" s="184" t="str">
        <f t="shared" si="60"/>
        <v/>
      </c>
      <c r="F994" s="184" t="str">
        <f t="shared" si="61"/>
        <v/>
      </c>
      <c r="G994" s="184" t="str">
        <f t="shared" si="62"/>
        <v/>
      </c>
      <c r="H994" s="184" t="str">
        <f t="shared" si="63"/>
        <v/>
      </c>
      <c r="J994" t="s">
        <v>253</v>
      </c>
      <c r="K994" t="s">
        <v>253</v>
      </c>
      <c r="L994">
        <v>290.08083299999998</v>
      </c>
      <c r="R994">
        <v>568.52184299999999</v>
      </c>
      <c r="S994" t="s">
        <v>201</v>
      </c>
      <c r="T994" s="221">
        <v>45566.313194444447</v>
      </c>
    </row>
    <row r="995" spans="1:20" x14ac:dyDescent="0.35">
      <c r="A995" t="s">
        <v>93</v>
      </c>
      <c r="B995" t="s">
        <v>94</v>
      </c>
      <c r="C995" t="s">
        <v>92</v>
      </c>
      <c r="D995" s="29">
        <v>45916</v>
      </c>
      <c r="E995" s="184" t="str">
        <f t="shared" si="60"/>
        <v/>
      </c>
      <c r="F995" s="184" t="str">
        <f t="shared" si="61"/>
        <v/>
      </c>
      <c r="G995" s="184" t="str">
        <f t="shared" si="62"/>
        <v/>
      </c>
      <c r="H995" s="184" t="str">
        <f t="shared" si="63"/>
        <v/>
      </c>
      <c r="J995" t="s">
        <v>253</v>
      </c>
      <c r="K995" t="s">
        <v>253</v>
      </c>
      <c r="L995">
        <v>290.08083299999998</v>
      </c>
      <c r="R995">
        <v>568.52184299999999</v>
      </c>
      <c r="S995" t="s">
        <v>201</v>
      </c>
      <c r="T995" s="221">
        <v>45566.313194444447</v>
      </c>
    </row>
    <row r="996" spans="1:20" x14ac:dyDescent="0.35">
      <c r="A996" t="s">
        <v>93</v>
      </c>
      <c r="B996" t="s">
        <v>94</v>
      </c>
      <c r="C996" t="s">
        <v>92</v>
      </c>
      <c r="D996" s="29">
        <v>45917</v>
      </c>
      <c r="E996" s="184" t="str">
        <f t="shared" si="60"/>
        <v/>
      </c>
      <c r="F996" s="184" t="str">
        <f t="shared" si="61"/>
        <v/>
      </c>
      <c r="G996" s="184" t="str">
        <f t="shared" si="62"/>
        <v/>
      </c>
      <c r="H996" s="184" t="str">
        <f t="shared" si="63"/>
        <v/>
      </c>
      <c r="J996" t="s">
        <v>253</v>
      </c>
      <c r="K996" t="s">
        <v>253</v>
      </c>
      <c r="L996">
        <v>290.08083299999998</v>
      </c>
      <c r="R996">
        <v>568.52184299999999</v>
      </c>
      <c r="S996" t="s">
        <v>201</v>
      </c>
      <c r="T996" s="221">
        <v>45566.313194444447</v>
      </c>
    </row>
    <row r="997" spans="1:20" x14ac:dyDescent="0.35">
      <c r="A997" t="s">
        <v>93</v>
      </c>
      <c r="B997" t="s">
        <v>94</v>
      </c>
      <c r="C997" t="s">
        <v>92</v>
      </c>
      <c r="D997" s="29">
        <v>45918</v>
      </c>
      <c r="E997" s="184" t="str">
        <f t="shared" si="60"/>
        <v/>
      </c>
      <c r="F997" s="184" t="str">
        <f t="shared" si="61"/>
        <v/>
      </c>
      <c r="G997" s="184" t="str">
        <f t="shared" si="62"/>
        <v/>
      </c>
      <c r="H997" s="184" t="str">
        <f t="shared" si="63"/>
        <v/>
      </c>
      <c r="J997" t="s">
        <v>253</v>
      </c>
      <c r="K997" t="s">
        <v>253</v>
      </c>
      <c r="L997">
        <v>290.08083299999998</v>
      </c>
      <c r="R997">
        <v>568.52184299999999</v>
      </c>
      <c r="S997" t="s">
        <v>201</v>
      </c>
      <c r="T997" s="221">
        <v>45566.313194444447</v>
      </c>
    </row>
    <row r="998" spans="1:20" x14ac:dyDescent="0.35">
      <c r="A998" t="s">
        <v>93</v>
      </c>
      <c r="B998" t="s">
        <v>94</v>
      </c>
      <c r="C998" t="s">
        <v>92</v>
      </c>
      <c r="D998" s="29">
        <v>45919</v>
      </c>
      <c r="E998" s="184" t="str">
        <f t="shared" si="60"/>
        <v/>
      </c>
      <c r="F998" s="184" t="str">
        <f t="shared" si="61"/>
        <v/>
      </c>
      <c r="G998" s="184" t="str">
        <f t="shared" si="62"/>
        <v/>
      </c>
      <c r="H998" s="184" t="str">
        <f t="shared" si="63"/>
        <v/>
      </c>
      <c r="J998" t="s">
        <v>253</v>
      </c>
      <c r="K998" t="s">
        <v>253</v>
      </c>
      <c r="L998">
        <v>290.08083299999998</v>
      </c>
      <c r="R998">
        <v>568.52184299999999</v>
      </c>
      <c r="S998" t="s">
        <v>201</v>
      </c>
      <c r="T998" s="221">
        <v>45566.313194444447</v>
      </c>
    </row>
    <row r="999" spans="1:20" x14ac:dyDescent="0.35">
      <c r="A999" t="s">
        <v>93</v>
      </c>
      <c r="B999" t="s">
        <v>94</v>
      </c>
      <c r="C999" t="s">
        <v>92</v>
      </c>
      <c r="D999" s="29">
        <v>45920</v>
      </c>
      <c r="E999" s="184" t="str">
        <f t="shared" si="60"/>
        <v/>
      </c>
      <c r="F999" s="184" t="str">
        <f t="shared" si="61"/>
        <v/>
      </c>
      <c r="G999" s="184" t="str">
        <f t="shared" si="62"/>
        <v/>
      </c>
      <c r="H999" s="184" t="str">
        <f t="shared" si="63"/>
        <v/>
      </c>
      <c r="J999" t="s">
        <v>253</v>
      </c>
      <c r="K999" t="s">
        <v>253</v>
      </c>
      <c r="L999">
        <v>290.08083299999998</v>
      </c>
      <c r="R999">
        <v>568.52184299999999</v>
      </c>
      <c r="S999" t="s">
        <v>201</v>
      </c>
      <c r="T999" s="221">
        <v>45566.313194444447</v>
      </c>
    </row>
    <row r="1000" spans="1:20" x14ac:dyDescent="0.35">
      <c r="A1000" t="s">
        <v>93</v>
      </c>
      <c r="B1000" t="s">
        <v>94</v>
      </c>
      <c r="C1000" t="s">
        <v>92</v>
      </c>
      <c r="D1000" s="29">
        <v>45921</v>
      </c>
      <c r="E1000" s="184" t="str">
        <f t="shared" si="60"/>
        <v/>
      </c>
      <c r="F1000" s="184" t="str">
        <f t="shared" si="61"/>
        <v/>
      </c>
      <c r="G1000" s="184" t="str">
        <f t="shared" si="62"/>
        <v/>
      </c>
      <c r="H1000" s="184" t="str">
        <f t="shared" si="63"/>
        <v/>
      </c>
      <c r="J1000" t="s">
        <v>253</v>
      </c>
      <c r="K1000" t="s">
        <v>253</v>
      </c>
      <c r="L1000">
        <v>290.08083299999998</v>
      </c>
      <c r="R1000">
        <v>568.52184299999999</v>
      </c>
      <c r="S1000" t="s">
        <v>201</v>
      </c>
      <c r="T1000" s="221">
        <v>45566.313194444447</v>
      </c>
    </row>
    <row r="1001" spans="1:20" x14ac:dyDescent="0.35">
      <c r="A1001" t="s">
        <v>93</v>
      </c>
      <c r="B1001" t="s">
        <v>94</v>
      </c>
      <c r="C1001" t="s">
        <v>92</v>
      </c>
      <c r="D1001" s="29">
        <v>45922</v>
      </c>
      <c r="E1001" s="184" t="str">
        <f t="shared" si="60"/>
        <v/>
      </c>
      <c r="F1001" s="184" t="str">
        <f t="shared" si="61"/>
        <v/>
      </c>
      <c r="G1001" s="184" t="str">
        <f t="shared" si="62"/>
        <v/>
      </c>
      <c r="H1001" s="184" t="str">
        <f t="shared" si="63"/>
        <v/>
      </c>
      <c r="J1001" t="s">
        <v>253</v>
      </c>
      <c r="K1001" t="s">
        <v>253</v>
      </c>
      <c r="L1001">
        <v>290.08083299999998</v>
      </c>
      <c r="R1001">
        <v>568.52184299999999</v>
      </c>
      <c r="S1001" t="s">
        <v>201</v>
      </c>
      <c r="T1001" s="221">
        <v>45566.313194444447</v>
      </c>
    </row>
    <row r="1002" spans="1:20" x14ac:dyDescent="0.35">
      <c r="A1002" t="s">
        <v>93</v>
      </c>
      <c r="B1002" t="s">
        <v>94</v>
      </c>
      <c r="C1002" t="s">
        <v>92</v>
      </c>
      <c r="D1002" s="29">
        <v>45923</v>
      </c>
      <c r="E1002" s="184" t="str">
        <f t="shared" si="60"/>
        <v/>
      </c>
      <c r="F1002" s="184" t="str">
        <f t="shared" si="61"/>
        <v/>
      </c>
      <c r="G1002" s="184" t="str">
        <f t="shared" si="62"/>
        <v/>
      </c>
      <c r="H1002" s="184" t="str">
        <f t="shared" si="63"/>
        <v/>
      </c>
      <c r="J1002" t="s">
        <v>253</v>
      </c>
      <c r="K1002" t="s">
        <v>253</v>
      </c>
      <c r="L1002">
        <v>290.08083299999998</v>
      </c>
      <c r="R1002">
        <v>568.52184299999999</v>
      </c>
      <c r="S1002" t="s">
        <v>201</v>
      </c>
      <c r="T1002" s="221">
        <v>45566.313194444447</v>
      </c>
    </row>
    <row r="1003" spans="1:20" x14ac:dyDescent="0.35">
      <c r="A1003" t="s">
        <v>93</v>
      </c>
      <c r="B1003" t="s">
        <v>94</v>
      </c>
      <c r="C1003" t="s">
        <v>92</v>
      </c>
      <c r="D1003" s="29">
        <v>45924</v>
      </c>
      <c r="E1003" s="184" t="str">
        <f t="shared" si="60"/>
        <v/>
      </c>
      <c r="F1003" s="184" t="str">
        <f t="shared" si="61"/>
        <v/>
      </c>
      <c r="G1003" s="184" t="str">
        <f t="shared" si="62"/>
        <v/>
      </c>
      <c r="H1003" s="184" t="str">
        <f t="shared" si="63"/>
        <v/>
      </c>
      <c r="J1003" t="s">
        <v>253</v>
      </c>
      <c r="K1003" t="s">
        <v>253</v>
      </c>
      <c r="L1003">
        <v>290.08083299999998</v>
      </c>
      <c r="R1003">
        <v>568.52184299999999</v>
      </c>
      <c r="S1003" t="s">
        <v>201</v>
      </c>
      <c r="T1003" s="221">
        <v>45566.313194444447</v>
      </c>
    </row>
    <row r="1004" spans="1:20" x14ac:dyDescent="0.35">
      <c r="A1004" t="s">
        <v>93</v>
      </c>
      <c r="B1004" t="s">
        <v>94</v>
      </c>
      <c r="C1004" t="s">
        <v>92</v>
      </c>
      <c r="D1004" s="29">
        <v>45925</v>
      </c>
      <c r="E1004" s="184" t="str">
        <f t="shared" si="60"/>
        <v/>
      </c>
      <c r="F1004" s="184" t="str">
        <f t="shared" si="61"/>
        <v/>
      </c>
      <c r="G1004" s="184" t="str">
        <f t="shared" si="62"/>
        <v/>
      </c>
      <c r="H1004" s="184" t="str">
        <f t="shared" si="63"/>
        <v/>
      </c>
      <c r="J1004" t="s">
        <v>253</v>
      </c>
      <c r="K1004" t="s">
        <v>253</v>
      </c>
      <c r="L1004">
        <v>290.08083299999998</v>
      </c>
      <c r="R1004">
        <v>568.52184299999999</v>
      </c>
      <c r="S1004" t="s">
        <v>201</v>
      </c>
      <c r="T1004" s="221">
        <v>45566.313194444447</v>
      </c>
    </row>
    <row r="1005" spans="1:20" x14ac:dyDescent="0.35">
      <c r="A1005" t="s">
        <v>93</v>
      </c>
      <c r="B1005" t="s">
        <v>94</v>
      </c>
      <c r="C1005" t="s">
        <v>92</v>
      </c>
      <c r="D1005" s="29">
        <v>45926</v>
      </c>
      <c r="E1005" s="184" t="str">
        <f t="shared" si="60"/>
        <v/>
      </c>
      <c r="F1005" s="184" t="str">
        <f t="shared" si="61"/>
        <v/>
      </c>
      <c r="G1005" s="184" t="str">
        <f t="shared" si="62"/>
        <v/>
      </c>
      <c r="H1005" s="184" t="str">
        <f t="shared" si="63"/>
        <v/>
      </c>
      <c r="J1005" t="s">
        <v>253</v>
      </c>
      <c r="K1005" t="s">
        <v>253</v>
      </c>
      <c r="L1005">
        <v>290.08083299999998</v>
      </c>
      <c r="R1005">
        <v>568.52184299999999</v>
      </c>
      <c r="S1005" t="s">
        <v>201</v>
      </c>
      <c r="T1005" s="221">
        <v>45566.313194444447</v>
      </c>
    </row>
    <row r="1006" spans="1:20" x14ac:dyDescent="0.35">
      <c r="A1006" t="s">
        <v>93</v>
      </c>
      <c r="B1006" t="s">
        <v>94</v>
      </c>
      <c r="C1006" t="s">
        <v>92</v>
      </c>
      <c r="D1006" s="29">
        <v>45927</v>
      </c>
      <c r="E1006" s="184" t="str">
        <f t="shared" si="60"/>
        <v/>
      </c>
      <c r="F1006" s="184" t="str">
        <f t="shared" si="61"/>
        <v/>
      </c>
      <c r="G1006" s="184" t="str">
        <f t="shared" si="62"/>
        <v/>
      </c>
      <c r="H1006" s="184" t="str">
        <f t="shared" si="63"/>
        <v/>
      </c>
      <c r="J1006" t="s">
        <v>253</v>
      </c>
      <c r="K1006" t="s">
        <v>253</v>
      </c>
      <c r="L1006">
        <v>290.08083299999998</v>
      </c>
      <c r="R1006">
        <v>568.52184299999999</v>
      </c>
      <c r="S1006" t="s">
        <v>201</v>
      </c>
      <c r="T1006" s="221">
        <v>45566.313194444447</v>
      </c>
    </row>
    <row r="1007" spans="1:20" x14ac:dyDescent="0.35">
      <c r="A1007" t="s">
        <v>93</v>
      </c>
      <c r="B1007" t="s">
        <v>94</v>
      </c>
      <c r="C1007" t="s">
        <v>92</v>
      </c>
      <c r="D1007" s="29">
        <v>45928</v>
      </c>
      <c r="E1007" s="184" t="str">
        <f t="shared" si="60"/>
        <v/>
      </c>
      <c r="F1007" s="184" t="str">
        <f t="shared" si="61"/>
        <v/>
      </c>
      <c r="G1007" s="184" t="str">
        <f t="shared" si="62"/>
        <v/>
      </c>
      <c r="H1007" s="184" t="str">
        <f t="shared" si="63"/>
        <v/>
      </c>
      <c r="J1007" t="s">
        <v>253</v>
      </c>
      <c r="K1007" t="s">
        <v>253</v>
      </c>
      <c r="L1007">
        <v>290.08083299999998</v>
      </c>
      <c r="R1007">
        <v>568.52184299999999</v>
      </c>
      <c r="S1007" t="s">
        <v>201</v>
      </c>
      <c r="T1007" s="221">
        <v>45566.313194444447</v>
      </c>
    </row>
    <row r="1008" spans="1:20" x14ac:dyDescent="0.35">
      <c r="A1008" t="s">
        <v>93</v>
      </c>
      <c r="B1008" t="s">
        <v>94</v>
      </c>
      <c r="C1008" t="s">
        <v>92</v>
      </c>
      <c r="D1008" s="29">
        <v>45929</v>
      </c>
      <c r="E1008" s="184" t="str">
        <f t="shared" si="60"/>
        <v/>
      </c>
      <c r="F1008" s="184" t="str">
        <f t="shared" si="61"/>
        <v/>
      </c>
      <c r="G1008" s="184" t="str">
        <f t="shared" si="62"/>
        <v/>
      </c>
      <c r="H1008" s="184" t="str">
        <f t="shared" si="63"/>
        <v/>
      </c>
      <c r="J1008" t="s">
        <v>253</v>
      </c>
      <c r="K1008" t="s">
        <v>253</v>
      </c>
      <c r="L1008">
        <v>290.08083299999998</v>
      </c>
      <c r="R1008">
        <v>568.52184299999999</v>
      </c>
      <c r="S1008" t="s">
        <v>201</v>
      </c>
      <c r="T1008" s="221">
        <v>45566.313194444447</v>
      </c>
    </row>
    <row r="1009" spans="1:20" x14ac:dyDescent="0.35">
      <c r="A1009" t="s">
        <v>93</v>
      </c>
      <c r="B1009" t="s">
        <v>94</v>
      </c>
      <c r="C1009" t="s">
        <v>92</v>
      </c>
      <c r="D1009" s="29">
        <v>45930</v>
      </c>
      <c r="E1009" s="184" t="str">
        <f t="shared" si="60"/>
        <v/>
      </c>
      <c r="F1009" s="184" t="str">
        <f t="shared" si="61"/>
        <v/>
      </c>
      <c r="G1009" s="184" t="str">
        <f t="shared" si="62"/>
        <v/>
      </c>
      <c r="H1009" s="184" t="str">
        <f t="shared" si="63"/>
        <v/>
      </c>
      <c r="J1009" t="s">
        <v>253</v>
      </c>
      <c r="K1009" t="s">
        <v>253</v>
      </c>
      <c r="L1009">
        <v>290.08083299999998</v>
      </c>
      <c r="R1009">
        <v>568.52184299999999</v>
      </c>
      <c r="S1009" t="s">
        <v>201</v>
      </c>
      <c r="T1009" s="221">
        <v>45566.313194444447</v>
      </c>
    </row>
    <row r="1010" spans="1:20" x14ac:dyDescent="0.35">
      <c r="A1010" t="s">
        <v>93</v>
      </c>
      <c r="B1010" t="s">
        <v>94</v>
      </c>
      <c r="C1010" t="s">
        <v>92</v>
      </c>
      <c r="D1010" s="29">
        <v>45931</v>
      </c>
      <c r="E1010" s="184" t="str">
        <f t="shared" si="60"/>
        <v/>
      </c>
      <c r="F1010" s="184" t="str">
        <f t="shared" si="61"/>
        <v/>
      </c>
      <c r="G1010" s="184" t="str">
        <f t="shared" si="62"/>
        <v/>
      </c>
      <c r="H1010" s="184" t="str">
        <f t="shared" si="63"/>
        <v/>
      </c>
      <c r="J1010" t="s">
        <v>253</v>
      </c>
      <c r="K1010" t="s">
        <v>253</v>
      </c>
      <c r="L1010">
        <v>201.47616300000001</v>
      </c>
      <c r="R1010">
        <v>568.52184299999999</v>
      </c>
      <c r="S1010" t="s">
        <v>201</v>
      </c>
      <c r="T1010" s="221">
        <v>45566.313194444447</v>
      </c>
    </row>
    <row r="1011" spans="1:20" x14ac:dyDescent="0.35">
      <c r="A1011" t="s">
        <v>93</v>
      </c>
      <c r="B1011" t="s">
        <v>94</v>
      </c>
      <c r="C1011" t="s">
        <v>92</v>
      </c>
      <c r="D1011" s="29">
        <v>45932</v>
      </c>
      <c r="E1011" s="184" t="str">
        <f t="shared" si="60"/>
        <v/>
      </c>
      <c r="F1011" s="184" t="str">
        <f t="shared" si="61"/>
        <v/>
      </c>
      <c r="G1011" s="184" t="str">
        <f t="shared" si="62"/>
        <v/>
      </c>
      <c r="H1011" s="184" t="str">
        <f t="shared" si="63"/>
        <v/>
      </c>
      <c r="J1011" t="s">
        <v>253</v>
      </c>
      <c r="K1011" t="s">
        <v>253</v>
      </c>
      <c r="L1011">
        <v>201.47616300000001</v>
      </c>
      <c r="R1011">
        <v>568.52184299999999</v>
      </c>
      <c r="S1011" t="s">
        <v>201</v>
      </c>
      <c r="T1011" s="221">
        <v>45566.313194444447</v>
      </c>
    </row>
    <row r="1012" spans="1:20" x14ac:dyDescent="0.35">
      <c r="A1012" t="s">
        <v>93</v>
      </c>
      <c r="B1012" t="s">
        <v>94</v>
      </c>
      <c r="C1012" t="s">
        <v>92</v>
      </c>
      <c r="D1012" s="29">
        <v>45933</v>
      </c>
      <c r="E1012" s="184" t="str">
        <f t="shared" si="60"/>
        <v/>
      </c>
      <c r="F1012" s="184" t="str">
        <f t="shared" si="61"/>
        <v/>
      </c>
      <c r="G1012" s="184" t="str">
        <f t="shared" si="62"/>
        <v/>
      </c>
      <c r="H1012" s="184" t="str">
        <f t="shared" si="63"/>
        <v/>
      </c>
      <c r="J1012" t="s">
        <v>253</v>
      </c>
      <c r="K1012" t="s">
        <v>253</v>
      </c>
      <c r="L1012">
        <v>201.47616300000001</v>
      </c>
      <c r="R1012">
        <v>568.52184299999999</v>
      </c>
      <c r="S1012" t="s">
        <v>201</v>
      </c>
      <c r="T1012" s="221">
        <v>45566.313194444447</v>
      </c>
    </row>
    <row r="1013" spans="1:20" x14ac:dyDescent="0.35">
      <c r="A1013" t="s">
        <v>93</v>
      </c>
      <c r="B1013" t="s">
        <v>94</v>
      </c>
      <c r="C1013" t="s">
        <v>92</v>
      </c>
      <c r="D1013" s="29">
        <v>45934</v>
      </c>
      <c r="E1013" s="184" t="str">
        <f t="shared" si="60"/>
        <v/>
      </c>
      <c r="F1013" s="184" t="str">
        <f t="shared" si="61"/>
        <v/>
      </c>
      <c r="G1013" s="184" t="str">
        <f t="shared" si="62"/>
        <v/>
      </c>
      <c r="H1013" s="184" t="str">
        <f t="shared" si="63"/>
        <v/>
      </c>
      <c r="J1013" t="s">
        <v>253</v>
      </c>
      <c r="K1013" t="s">
        <v>253</v>
      </c>
      <c r="L1013">
        <v>201.47616300000001</v>
      </c>
      <c r="R1013">
        <v>568.52184299999999</v>
      </c>
      <c r="S1013" t="s">
        <v>201</v>
      </c>
      <c r="T1013" s="221">
        <v>45566.313194444447</v>
      </c>
    </row>
    <row r="1014" spans="1:20" x14ac:dyDescent="0.35">
      <c r="A1014" t="s">
        <v>93</v>
      </c>
      <c r="B1014" t="s">
        <v>94</v>
      </c>
      <c r="C1014" t="s">
        <v>92</v>
      </c>
      <c r="D1014" s="29">
        <v>45935</v>
      </c>
      <c r="E1014" s="184" t="str">
        <f t="shared" si="60"/>
        <v/>
      </c>
      <c r="F1014" s="184" t="str">
        <f t="shared" si="61"/>
        <v/>
      </c>
      <c r="G1014" s="184" t="str">
        <f t="shared" si="62"/>
        <v/>
      </c>
      <c r="H1014" s="184" t="str">
        <f t="shared" si="63"/>
        <v/>
      </c>
      <c r="J1014" t="s">
        <v>253</v>
      </c>
      <c r="K1014" t="s">
        <v>253</v>
      </c>
      <c r="L1014">
        <v>201.47616300000001</v>
      </c>
      <c r="R1014">
        <v>568.52184299999999</v>
      </c>
      <c r="S1014" t="s">
        <v>201</v>
      </c>
      <c r="T1014" s="221">
        <v>45566.313194444447</v>
      </c>
    </row>
    <row r="1015" spans="1:20" x14ac:dyDescent="0.35">
      <c r="A1015" t="s">
        <v>93</v>
      </c>
      <c r="B1015" t="s">
        <v>94</v>
      </c>
      <c r="C1015" t="s">
        <v>92</v>
      </c>
      <c r="D1015" s="29">
        <v>45936</v>
      </c>
      <c r="E1015" s="184" t="str">
        <f t="shared" si="60"/>
        <v/>
      </c>
      <c r="F1015" s="184" t="str">
        <f t="shared" si="61"/>
        <v/>
      </c>
      <c r="G1015" s="184" t="str">
        <f t="shared" si="62"/>
        <v/>
      </c>
      <c r="H1015" s="184" t="str">
        <f t="shared" si="63"/>
        <v/>
      </c>
      <c r="J1015" t="s">
        <v>253</v>
      </c>
      <c r="K1015" t="s">
        <v>253</v>
      </c>
      <c r="L1015">
        <v>201.47616300000001</v>
      </c>
      <c r="R1015">
        <v>568.52184299999999</v>
      </c>
      <c r="S1015" t="s">
        <v>201</v>
      </c>
      <c r="T1015" s="221">
        <v>45566.313194444447</v>
      </c>
    </row>
    <row r="1016" spans="1:20" x14ac:dyDescent="0.35">
      <c r="A1016" t="s">
        <v>93</v>
      </c>
      <c r="B1016" t="s">
        <v>94</v>
      </c>
      <c r="C1016" t="s">
        <v>92</v>
      </c>
      <c r="D1016" s="29">
        <v>45937</v>
      </c>
      <c r="E1016" s="184" t="str">
        <f t="shared" si="60"/>
        <v/>
      </c>
      <c r="F1016" s="184" t="str">
        <f t="shared" si="61"/>
        <v/>
      </c>
      <c r="G1016" s="184" t="str">
        <f t="shared" si="62"/>
        <v/>
      </c>
      <c r="H1016" s="184" t="str">
        <f t="shared" si="63"/>
        <v/>
      </c>
      <c r="J1016" t="s">
        <v>253</v>
      </c>
      <c r="K1016" t="s">
        <v>253</v>
      </c>
      <c r="L1016">
        <v>201.47616300000001</v>
      </c>
      <c r="R1016">
        <v>568.52184299999999</v>
      </c>
      <c r="S1016" t="s">
        <v>201</v>
      </c>
      <c r="T1016" s="221">
        <v>45566.313194444447</v>
      </c>
    </row>
    <row r="1017" spans="1:20" x14ac:dyDescent="0.35">
      <c r="A1017" t="s">
        <v>93</v>
      </c>
      <c r="B1017" t="s">
        <v>94</v>
      </c>
      <c r="C1017" t="s">
        <v>92</v>
      </c>
      <c r="D1017" s="29">
        <v>45938</v>
      </c>
      <c r="E1017" s="184" t="str">
        <f t="shared" si="60"/>
        <v/>
      </c>
      <c r="F1017" s="184" t="str">
        <f t="shared" si="61"/>
        <v/>
      </c>
      <c r="G1017" s="184" t="str">
        <f t="shared" si="62"/>
        <v/>
      </c>
      <c r="H1017" s="184" t="str">
        <f t="shared" si="63"/>
        <v/>
      </c>
      <c r="J1017" t="s">
        <v>253</v>
      </c>
      <c r="K1017" t="s">
        <v>253</v>
      </c>
      <c r="L1017">
        <v>201.47616300000001</v>
      </c>
      <c r="R1017">
        <v>568.52184299999999</v>
      </c>
      <c r="S1017" t="s">
        <v>201</v>
      </c>
      <c r="T1017" s="221">
        <v>45566.313194444447</v>
      </c>
    </row>
    <row r="1018" spans="1:20" x14ac:dyDescent="0.35">
      <c r="A1018" t="s">
        <v>93</v>
      </c>
      <c r="B1018" t="s">
        <v>94</v>
      </c>
      <c r="C1018" t="s">
        <v>92</v>
      </c>
      <c r="D1018" s="29">
        <v>45939</v>
      </c>
      <c r="E1018" s="184" t="str">
        <f t="shared" si="60"/>
        <v/>
      </c>
      <c r="F1018" s="184" t="str">
        <f t="shared" si="61"/>
        <v/>
      </c>
      <c r="G1018" s="184" t="str">
        <f t="shared" si="62"/>
        <v/>
      </c>
      <c r="H1018" s="184" t="str">
        <f t="shared" si="63"/>
        <v/>
      </c>
      <c r="J1018" t="s">
        <v>253</v>
      </c>
      <c r="K1018" t="s">
        <v>253</v>
      </c>
      <c r="L1018">
        <v>201.47616300000001</v>
      </c>
      <c r="R1018">
        <v>568.52184299999999</v>
      </c>
      <c r="S1018" t="s">
        <v>201</v>
      </c>
      <c r="T1018" s="221">
        <v>45566.313194444447</v>
      </c>
    </row>
    <row r="1019" spans="1:20" x14ac:dyDescent="0.35">
      <c r="A1019" t="s">
        <v>93</v>
      </c>
      <c r="B1019" t="s">
        <v>94</v>
      </c>
      <c r="C1019" t="s">
        <v>92</v>
      </c>
      <c r="D1019" s="29">
        <v>45940</v>
      </c>
      <c r="E1019" s="184" t="str">
        <f t="shared" si="60"/>
        <v/>
      </c>
      <c r="F1019" s="184" t="str">
        <f t="shared" si="61"/>
        <v/>
      </c>
      <c r="G1019" s="184" t="str">
        <f t="shared" si="62"/>
        <v/>
      </c>
      <c r="H1019" s="184" t="str">
        <f t="shared" si="63"/>
        <v/>
      </c>
      <c r="J1019" t="s">
        <v>253</v>
      </c>
      <c r="K1019" t="s">
        <v>253</v>
      </c>
      <c r="L1019">
        <v>201.47616300000001</v>
      </c>
      <c r="R1019">
        <v>568.52184299999999</v>
      </c>
      <c r="S1019" t="s">
        <v>201</v>
      </c>
      <c r="T1019" s="221">
        <v>45566.313194444447</v>
      </c>
    </row>
    <row r="1020" spans="1:20" x14ac:dyDescent="0.35">
      <c r="A1020" t="s">
        <v>93</v>
      </c>
      <c r="B1020" t="s">
        <v>94</v>
      </c>
      <c r="C1020" t="s">
        <v>92</v>
      </c>
      <c r="D1020" s="29">
        <v>45941</v>
      </c>
      <c r="E1020" s="184" t="str">
        <f t="shared" si="60"/>
        <v/>
      </c>
      <c r="F1020" s="184" t="str">
        <f t="shared" si="61"/>
        <v/>
      </c>
      <c r="G1020" s="184" t="str">
        <f t="shared" si="62"/>
        <v/>
      </c>
      <c r="H1020" s="184" t="str">
        <f t="shared" si="63"/>
        <v/>
      </c>
      <c r="J1020" t="s">
        <v>253</v>
      </c>
      <c r="K1020" t="s">
        <v>253</v>
      </c>
      <c r="L1020">
        <v>201.47616300000001</v>
      </c>
      <c r="R1020">
        <v>568.52184299999999</v>
      </c>
      <c r="S1020" t="s">
        <v>201</v>
      </c>
      <c r="T1020" s="221">
        <v>45566.313194444447</v>
      </c>
    </row>
    <row r="1021" spans="1:20" x14ac:dyDescent="0.35">
      <c r="A1021" t="s">
        <v>93</v>
      </c>
      <c r="B1021" t="s">
        <v>94</v>
      </c>
      <c r="C1021" t="s">
        <v>92</v>
      </c>
      <c r="D1021" s="29">
        <v>45942</v>
      </c>
      <c r="E1021" s="184" t="str">
        <f t="shared" si="60"/>
        <v/>
      </c>
      <c r="F1021" s="184" t="str">
        <f t="shared" si="61"/>
        <v/>
      </c>
      <c r="G1021" s="184" t="str">
        <f t="shared" si="62"/>
        <v/>
      </c>
      <c r="H1021" s="184" t="str">
        <f t="shared" si="63"/>
        <v/>
      </c>
      <c r="J1021" t="s">
        <v>253</v>
      </c>
      <c r="K1021" t="s">
        <v>253</v>
      </c>
      <c r="L1021">
        <v>201.47616300000001</v>
      </c>
      <c r="R1021">
        <v>568.52184299999999</v>
      </c>
      <c r="S1021" t="s">
        <v>201</v>
      </c>
      <c r="T1021" s="221">
        <v>45566.313194444447</v>
      </c>
    </row>
    <row r="1022" spans="1:20" x14ac:dyDescent="0.35">
      <c r="A1022" t="s">
        <v>93</v>
      </c>
      <c r="B1022" t="s">
        <v>94</v>
      </c>
      <c r="C1022" t="s">
        <v>92</v>
      </c>
      <c r="D1022" s="29">
        <v>45943</v>
      </c>
      <c r="E1022" s="184" t="str">
        <f t="shared" si="60"/>
        <v/>
      </c>
      <c r="F1022" s="184" t="str">
        <f t="shared" si="61"/>
        <v/>
      </c>
      <c r="G1022" s="184" t="str">
        <f t="shared" si="62"/>
        <v/>
      </c>
      <c r="H1022" s="184" t="str">
        <f t="shared" si="63"/>
        <v/>
      </c>
      <c r="J1022" t="s">
        <v>253</v>
      </c>
      <c r="K1022" t="s">
        <v>253</v>
      </c>
      <c r="L1022">
        <v>201.47616300000001</v>
      </c>
      <c r="R1022">
        <v>568.52184299999999</v>
      </c>
      <c r="S1022" t="s">
        <v>201</v>
      </c>
      <c r="T1022" s="221">
        <v>45566.313194444447</v>
      </c>
    </row>
    <row r="1023" spans="1:20" x14ac:dyDescent="0.35">
      <c r="A1023" t="s">
        <v>93</v>
      </c>
      <c r="B1023" t="s">
        <v>94</v>
      </c>
      <c r="C1023" t="s">
        <v>92</v>
      </c>
      <c r="D1023" s="29">
        <v>45944</v>
      </c>
      <c r="E1023" s="184" t="str">
        <f t="shared" si="60"/>
        <v/>
      </c>
      <c r="F1023" s="184" t="str">
        <f t="shared" si="61"/>
        <v/>
      </c>
      <c r="G1023" s="184" t="str">
        <f t="shared" si="62"/>
        <v/>
      </c>
      <c r="H1023" s="184" t="str">
        <f t="shared" si="63"/>
        <v/>
      </c>
      <c r="J1023" t="s">
        <v>253</v>
      </c>
      <c r="K1023" t="s">
        <v>253</v>
      </c>
      <c r="L1023">
        <v>201.47616300000001</v>
      </c>
      <c r="R1023">
        <v>568.52184299999999</v>
      </c>
      <c r="S1023" t="s">
        <v>201</v>
      </c>
      <c r="T1023" s="221">
        <v>45566.313194444447</v>
      </c>
    </row>
    <row r="1024" spans="1:20" x14ac:dyDescent="0.35">
      <c r="A1024" t="s">
        <v>93</v>
      </c>
      <c r="B1024" t="s">
        <v>94</v>
      </c>
      <c r="C1024" t="s">
        <v>92</v>
      </c>
      <c r="D1024" s="29">
        <v>45945</v>
      </c>
      <c r="E1024" s="184" t="str">
        <f t="shared" si="60"/>
        <v/>
      </c>
      <c r="F1024" s="184" t="str">
        <f t="shared" si="61"/>
        <v/>
      </c>
      <c r="G1024" s="184" t="str">
        <f t="shared" si="62"/>
        <v/>
      </c>
      <c r="H1024" s="184" t="str">
        <f t="shared" si="63"/>
        <v/>
      </c>
      <c r="J1024" t="s">
        <v>253</v>
      </c>
      <c r="K1024" t="s">
        <v>253</v>
      </c>
      <c r="L1024">
        <v>201.47616300000001</v>
      </c>
      <c r="R1024">
        <v>568.52184299999999</v>
      </c>
      <c r="S1024" t="s">
        <v>201</v>
      </c>
      <c r="T1024" s="221">
        <v>45566.313194444447</v>
      </c>
    </row>
    <row r="1025" spans="1:20" x14ac:dyDescent="0.35">
      <c r="A1025" t="s">
        <v>93</v>
      </c>
      <c r="B1025" t="s">
        <v>94</v>
      </c>
      <c r="C1025" t="s">
        <v>92</v>
      </c>
      <c r="D1025" s="29">
        <v>45946</v>
      </c>
      <c r="E1025" s="184" t="str">
        <f t="shared" si="60"/>
        <v/>
      </c>
      <c r="F1025" s="184" t="str">
        <f t="shared" si="61"/>
        <v/>
      </c>
      <c r="G1025" s="184" t="str">
        <f t="shared" si="62"/>
        <v/>
      </c>
      <c r="H1025" s="184" t="str">
        <f t="shared" si="63"/>
        <v/>
      </c>
      <c r="J1025" t="s">
        <v>253</v>
      </c>
      <c r="K1025" t="s">
        <v>253</v>
      </c>
      <c r="L1025">
        <v>201.47616300000001</v>
      </c>
      <c r="R1025">
        <v>568.52184299999999</v>
      </c>
      <c r="S1025" t="s">
        <v>201</v>
      </c>
      <c r="T1025" s="221">
        <v>45566.313194444447</v>
      </c>
    </row>
    <row r="1026" spans="1:20" x14ac:dyDescent="0.35">
      <c r="A1026" t="s">
        <v>93</v>
      </c>
      <c r="B1026" t="s">
        <v>94</v>
      </c>
      <c r="C1026" t="s">
        <v>92</v>
      </c>
      <c r="D1026" s="29">
        <v>45947</v>
      </c>
      <c r="E1026" s="184" t="str">
        <f t="shared" si="60"/>
        <v/>
      </c>
      <c r="F1026" s="184" t="str">
        <f t="shared" si="61"/>
        <v/>
      </c>
      <c r="G1026" s="184" t="str">
        <f t="shared" si="62"/>
        <v/>
      </c>
      <c r="H1026" s="184" t="str">
        <f t="shared" si="63"/>
        <v/>
      </c>
      <c r="J1026" t="s">
        <v>253</v>
      </c>
      <c r="K1026" t="s">
        <v>253</v>
      </c>
      <c r="L1026">
        <v>201.47616300000001</v>
      </c>
      <c r="R1026">
        <v>568.52184299999999</v>
      </c>
      <c r="S1026" t="s">
        <v>201</v>
      </c>
      <c r="T1026" s="221">
        <v>45566.313194444447</v>
      </c>
    </row>
    <row r="1027" spans="1:20" x14ac:dyDescent="0.35">
      <c r="A1027" t="s">
        <v>93</v>
      </c>
      <c r="B1027" t="s">
        <v>94</v>
      </c>
      <c r="C1027" t="s">
        <v>92</v>
      </c>
      <c r="D1027" s="29">
        <v>45948</v>
      </c>
      <c r="E1027" s="184" t="str">
        <f t="shared" si="60"/>
        <v/>
      </c>
      <c r="F1027" s="184" t="str">
        <f t="shared" si="61"/>
        <v/>
      </c>
      <c r="G1027" s="184" t="str">
        <f t="shared" si="62"/>
        <v/>
      </c>
      <c r="H1027" s="184" t="str">
        <f t="shared" si="63"/>
        <v/>
      </c>
      <c r="J1027" t="s">
        <v>253</v>
      </c>
      <c r="K1027" t="s">
        <v>253</v>
      </c>
      <c r="L1027">
        <v>201.47616300000001</v>
      </c>
      <c r="R1027">
        <v>568.52184299999999</v>
      </c>
      <c r="S1027" t="s">
        <v>201</v>
      </c>
      <c r="T1027" s="221">
        <v>45566.313194444447</v>
      </c>
    </row>
    <row r="1028" spans="1:20" x14ac:dyDescent="0.35">
      <c r="A1028" t="s">
        <v>93</v>
      </c>
      <c r="B1028" t="s">
        <v>94</v>
      </c>
      <c r="C1028" t="s">
        <v>92</v>
      </c>
      <c r="D1028" s="29">
        <v>45949</v>
      </c>
      <c r="E1028" s="184" t="str">
        <f t="shared" si="60"/>
        <v/>
      </c>
      <c r="F1028" s="184" t="str">
        <f t="shared" si="61"/>
        <v/>
      </c>
      <c r="G1028" s="184" t="str">
        <f t="shared" si="62"/>
        <v/>
      </c>
      <c r="H1028" s="184" t="str">
        <f t="shared" si="63"/>
        <v/>
      </c>
      <c r="J1028" t="s">
        <v>253</v>
      </c>
      <c r="K1028" t="s">
        <v>253</v>
      </c>
      <c r="L1028">
        <v>201.47616300000001</v>
      </c>
      <c r="R1028">
        <v>568.52184299999999</v>
      </c>
      <c r="S1028" t="s">
        <v>201</v>
      </c>
      <c r="T1028" s="221">
        <v>45566.313194444447</v>
      </c>
    </row>
    <row r="1029" spans="1:20" x14ac:dyDescent="0.35">
      <c r="A1029" t="s">
        <v>93</v>
      </c>
      <c r="B1029" t="s">
        <v>94</v>
      </c>
      <c r="C1029" t="s">
        <v>92</v>
      </c>
      <c r="D1029" s="29">
        <v>45950</v>
      </c>
      <c r="E1029" s="184" t="str">
        <f t="shared" si="60"/>
        <v/>
      </c>
      <c r="F1029" s="184" t="str">
        <f t="shared" si="61"/>
        <v/>
      </c>
      <c r="G1029" s="184" t="str">
        <f t="shared" si="62"/>
        <v/>
      </c>
      <c r="H1029" s="184" t="str">
        <f t="shared" si="63"/>
        <v/>
      </c>
      <c r="J1029" t="s">
        <v>253</v>
      </c>
      <c r="K1029" t="s">
        <v>253</v>
      </c>
      <c r="L1029">
        <v>201.47616300000001</v>
      </c>
      <c r="R1029">
        <v>568.52184299999999</v>
      </c>
      <c r="S1029" t="s">
        <v>201</v>
      </c>
      <c r="T1029" s="221">
        <v>45566.313194444447</v>
      </c>
    </row>
    <row r="1030" spans="1:20" x14ac:dyDescent="0.35">
      <c r="A1030" t="s">
        <v>93</v>
      </c>
      <c r="B1030" t="s">
        <v>94</v>
      </c>
      <c r="C1030" t="s">
        <v>92</v>
      </c>
      <c r="D1030" s="29">
        <v>45951</v>
      </c>
      <c r="E1030" s="184" t="str">
        <f t="shared" si="60"/>
        <v/>
      </c>
      <c r="F1030" s="184" t="str">
        <f t="shared" si="61"/>
        <v/>
      </c>
      <c r="G1030" s="184" t="str">
        <f t="shared" si="62"/>
        <v/>
      </c>
      <c r="H1030" s="184" t="str">
        <f t="shared" si="63"/>
        <v/>
      </c>
      <c r="J1030" t="s">
        <v>253</v>
      </c>
      <c r="K1030" t="s">
        <v>253</v>
      </c>
      <c r="L1030">
        <v>201.47616300000001</v>
      </c>
      <c r="R1030">
        <v>568.52184299999999</v>
      </c>
      <c r="S1030" t="s">
        <v>201</v>
      </c>
      <c r="T1030" s="221">
        <v>45566.313194444447</v>
      </c>
    </row>
    <row r="1031" spans="1:20" x14ac:dyDescent="0.35">
      <c r="A1031" t="s">
        <v>93</v>
      </c>
      <c r="B1031" t="s">
        <v>94</v>
      </c>
      <c r="C1031" t="s">
        <v>92</v>
      </c>
      <c r="D1031" s="29">
        <v>45952</v>
      </c>
      <c r="E1031" s="184" t="str">
        <f t="shared" si="60"/>
        <v/>
      </c>
      <c r="F1031" s="184" t="str">
        <f t="shared" si="61"/>
        <v/>
      </c>
      <c r="G1031" s="184" t="str">
        <f t="shared" si="62"/>
        <v/>
      </c>
      <c r="H1031" s="184" t="str">
        <f t="shared" si="63"/>
        <v/>
      </c>
      <c r="J1031" t="s">
        <v>253</v>
      </c>
      <c r="K1031" t="s">
        <v>253</v>
      </c>
      <c r="L1031">
        <v>201.47616300000001</v>
      </c>
      <c r="R1031">
        <v>568.52184299999999</v>
      </c>
      <c r="S1031" t="s">
        <v>201</v>
      </c>
      <c r="T1031" s="221">
        <v>45566.313194444447</v>
      </c>
    </row>
    <row r="1032" spans="1:20" x14ac:dyDescent="0.35">
      <c r="A1032" t="s">
        <v>93</v>
      </c>
      <c r="B1032" t="s">
        <v>94</v>
      </c>
      <c r="C1032" t="s">
        <v>92</v>
      </c>
      <c r="D1032" s="29">
        <v>45953</v>
      </c>
      <c r="E1032" s="184" t="str">
        <f t="shared" ref="E1032:E1095" si="64">IF(J1032="","",IF(L1032=0,0,IF(1-(J1032/L1032)&lt;0,"",1-(J1032/L1032))))</f>
        <v/>
      </c>
      <c r="F1032" s="184" t="str">
        <f t="shared" ref="F1032:F1095" si="65">IF(K1032="","",IF(L1032=0,0,IF(1-(K1032/L1032)&lt;0,"",1-(K1032/L1032))))</f>
        <v/>
      </c>
      <c r="G1032" s="184" t="str">
        <f t="shared" ref="G1032:G1095" si="66">IF(J1032="","",IF(1-(J1032/R1032)&lt;0,"",1-(J1032/R1032)))</f>
        <v/>
      </c>
      <c r="H1032" s="184" t="str">
        <f t="shared" ref="H1032:H1095" si="67">IF(K1032="","",IF(1-(K1032/R1032)&lt;0,"",1-(K1032/R1032)))</f>
        <v/>
      </c>
      <c r="J1032" t="s">
        <v>253</v>
      </c>
      <c r="K1032" t="s">
        <v>253</v>
      </c>
      <c r="L1032">
        <v>201.47616300000001</v>
      </c>
      <c r="R1032">
        <v>568.52184299999999</v>
      </c>
      <c r="S1032" t="s">
        <v>201</v>
      </c>
      <c r="T1032" s="221">
        <v>45566.313194444447</v>
      </c>
    </row>
    <row r="1033" spans="1:20" x14ac:dyDescent="0.35">
      <c r="A1033" t="s">
        <v>93</v>
      </c>
      <c r="B1033" t="s">
        <v>94</v>
      </c>
      <c r="C1033" t="s">
        <v>92</v>
      </c>
      <c r="D1033" s="29">
        <v>45954</v>
      </c>
      <c r="E1033" s="184" t="str">
        <f t="shared" si="64"/>
        <v/>
      </c>
      <c r="F1033" s="184" t="str">
        <f t="shared" si="65"/>
        <v/>
      </c>
      <c r="G1033" s="184" t="str">
        <f t="shared" si="66"/>
        <v/>
      </c>
      <c r="H1033" s="184" t="str">
        <f t="shared" si="67"/>
        <v/>
      </c>
      <c r="J1033" t="s">
        <v>253</v>
      </c>
      <c r="K1033" t="s">
        <v>253</v>
      </c>
      <c r="L1033">
        <v>201.47616300000001</v>
      </c>
      <c r="R1033">
        <v>568.52184299999999</v>
      </c>
      <c r="S1033" t="s">
        <v>201</v>
      </c>
      <c r="T1033" s="221">
        <v>45566.313194444447</v>
      </c>
    </row>
    <row r="1034" spans="1:20" x14ac:dyDescent="0.35">
      <c r="A1034" t="s">
        <v>93</v>
      </c>
      <c r="B1034" t="s">
        <v>94</v>
      </c>
      <c r="C1034" t="s">
        <v>92</v>
      </c>
      <c r="D1034" s="29">
        <v>45955</v>
      </c>
      <c r="E1034" s="184" t="str">
        <f t="shared" si="64"/>
        <v/>
      </c>
      <c r="F1034" s="184" t="str">
        <f t="shared" si="65"/>
        <v/>
      </c>
      <c r="G1034" s="184" t="str">
        <f t="shared" si="66"/>
        <v/>
      </c>
      <c r="H1034" s="184" t="str">
        <f t="shared" si="67"/>
        <v/>
      </c>
      <c r="J1034" t="s">
        <v>253</v>
      </c>
      <c r="K1034" t="s">
        <v>253</v>
      </c>
      <c r="L1034">
        <v>201.47616300000001</v>
      </c>
      <c r="R1034">
        <v>568.52184299999999</v>
      </c>
      <c r="S1034" t="s">
        <v>201</v>
      </c>
      <c r="T1034" s="221">
        <v>45566.313194444447</v>
      </c>
    </row>
    <row r="1035" spans="1:20" x14ac:dyDescent="0.35">
      <c r="A1035" t="s">
        <v>93</v>
      </c>
      <c r="B1035" t="s">
        <v>94</v>
      </c>
      <c r="C1035" t="s">
        <v>92</v>
      </c>
      <c r="D1035" s="29">
        <v>45956</v>
      </c>
      <c r="E1035" s="184" t="str">
        <f t="shared" si="64"/>
        <v/>
      </c>
      <c r="F1035" s="184" t="str">
        <f t="shared" si="65"/>
        <v/>
      </c>
      <c r="G1035" s="184" t="str">
        <f t="shared" si="66"/>
        <v/>
      </c>
      <c r="H1035" s="184" t="str">
        <f t="shared" si="67"/>
        <v/>
      </c>
      <c r="J1035" t="s">
        <v>253</v>
      </c>
      <c r="K1035" t="s">
        <v>253</v>
      </c>
      <c r="L1035">
        <v>201.47616300000001</v>
      </c>
      <c r="R1035">
        <v>568.52184299999999</v>
      </c>
      <c r="S1035" t="s">
        <v>201</v>
      </c>
      <c r="T1035" s="221">
        <v>45566.313194444447</v>
      </c>
    </row>
    <row r="1036" spans="1:20" x14ac:dyDescent="0.35">
      <c r="A1036" t="s">
        <v>93</v>
      </c>
      <c r="B1036" t="s">
        <v>94</v>
      </c>
      <c r="C1036" t="s">
        <v>92</v>
      </c>
      <c r="D1036" s="29">
        <v>45957</v>
      </c>
      <c r="E1036" s="184" t="str">
        <f t="shared" si="64"/>
        <v/>
      </c>
      <c r="F1036" s="184" t="str">
        <f t="shared" si="65"/>
        <v/>
      </c>
      <c r="G1036" s="184" t="str">
        <f t="shared" si="66"/>
        <v/>
      </c>
      <c r="H1036" s="184" t="str">
        <f t="shared" si="67"/>
        <v/>
      </c>
      <c r="J1036" t="s">
        <v>253</v>
      </c>
      <c r="K1036" t="s">
        <v>253</v>
      </c>
      <c r="L1036">
        <v>201.47616300000001</v>
      </c>
      <c r="R1036">
        <v>568.52184299999999</v>
      </c>
      <c r="S1036" t="s">
        <v>201</v>
      </c>
      <c r="T1036" s="221">
        <v>45566.313194444447</v>
      </c>
    </row>
    <row r="1037" spans="1:20" x14ac:dyDescent="0.35">
      <c r="A1037" t="s">
        <v>93</v>
      </c>
      <c r="B1037" t="s">
        <v>94</v>
      </c>
      <c r="C1037" t="s">
        <v>92</v>
      </c>
      <c r="D1037" s="29">
        <v>45958</v>
      </c>
      <c r="E1037" s="184" t="str">
        <f t="shared" si="64"/>
        <v/>
      </c>
      <c r="F1037" s="184" t="str">
        <f t="shared" si="65"/>
        <v/>
      </c>
      <c r="G1037" s="184" t="str">
        <f t="shared" si="66"/>
        <v/>
      </c>
      <c r="H1037" s="184" t="str">
        <f t="shared" si="67"/>
        <v/>
      </c>
      <c r="J1037" t="s">
        <v>253</v>
      </c>
      <c r="K1037" t="s">
        <v>253</v>
      </c>
      <c r="L1037">
        <v>201.47616300000001</v>
      </c>
      <c r="R1037">
        <v>568.52184299999999</v>
      </c>
      <c r="S1037" t="s">
        <v>201</v>
      </c>
      <c r="T1037" s="221">
        <v>45566.313194444447</v>
      </c>
    </row>
    <row r="1038" spans="1:20" x14ac:dyDescent="0.35">
      <c r="A1038" t="s">
        <v>93</v>
      </c>
      <c r="B1038" t="s">
        <v>94</v>
      </c>
      <c r="C1038" t="s">
        <v>92</v>
      </c>
      <c r="D1038" s="29">
        <v>45959</v>
      </c>
      <c r="E1038" s="184" t="str">
        <f t="shared" si="64"/>
        <v/>
      </c>
      <c r="F1038" s="184" t="str">
        <f t="shared" si="65"/>
        <v/>
      </c>
      <c r="G1038" s="184" t="str">
        <f t="shared" si="66"/>
        <v/>
      </c>
      <c r="H1038" s="184" t="str">
        <f t="shared" si="67"/>
        <v/>
      </c>
      <c r="J1038" t="s">
        <v>253</v>
      </c>
      <c r="K1038" t="s">
        <v>253</v>
      </c>
      <c r="L1038">
        <v>201.47616300000001</v>
      </c>
      <c r="R1038">
        <v>568.52184299999999</v>
      </c>
      <c r="S1038" t="s">
        <v>201</v>
      </c>
      <c r="T1038" s="221">
        <v>45566.313194444447</v>
      </c>
    </row>
    <row r="1039" spans="1:20" x14ac:dyDescent="0.35">
      <c r="A1039" t="s">
        <v>93</v>
      </c>
      <c r="B1039" t="s">
        <v>94</v>
      </c>
      <c r="C1039" t="s">
        <v>92</v>
      </c>
      <c r="D1039" s="29">
        <v>45960</v>
      </c>
      <c r="E1039" s="184" t="str">
        <f t="shared" si="64"/>
        <v/>
      </c>
      <c r="F1039" s="184" t="str">
        <f t="shared" si="65"/>
        <v/>
      </c>
      <c r="G1039" s="184" t="str">
        <f t="shared" si="66"/>
        <v/>
      </c>
      <c r="H1039" s="184" t="str">
        <f t="shared" si="67"/>
        <v/>
      </c>
      <c r="J1039" t="s">
        <v>253</v>
      </c>
      <c r="K1039" t="s">
        <v>253</v>
      </c>
      <c r="L1039">
        <v>201.47616300000001</v>
      </c>
      <c r="R1039">
        <v>568.52184299999999</v>
      </c>
      <c r="S1039" t="s">
        <v>201</v>
      </c>
      <c r="T1039" s="221">
        <v>45566.313194444447</v>
      </c>
    </row>
    <row r="1040" spans="1:20" x14ac:dyDescent="0.35">
      <c r="A1040" t="s">
        <v>93</v>
      </c>
      <c r="B1040" t="s">
        <v>94</v>
      </c>
      <c r="C1040" t="s">
        <v>92</v>
      </c>
      <c r="D1040" s="29">
        <v>45961</v>
      </c>
      <c r="E1040" s="184" t="str">
        <f t="shared" si="64"/>
        <v/>
      </c>
      <c r="F1040" s="184" t="str">
        <f t="shared" si="65"/>
        <v/>
      </c>
      <c r="G1040" s="184" t="str">
        <f t="shared" si="66"/>
        <v/>
      </c>
      <c r="H1040" s="184" t="str">
        <f t="shared" si="67"/>
        <v/>
      </c>
      <c r="J1040" t="s">
        <v>253</v>
      </c>
      <c r="K1040" t="s">
        <v>253</v>
      </c>
      <c r="L1040">
        <v>201.47616300000001</v>
      </c>
      <c r="R1040">
        <v>568.52184299999999</v>
      </c>
      <c r="S1040" t="s">
        <v>201</v>
      </c>
      <c r="T1040" s="221">
        <v>45566.313194444447</v>
      </c>
    </row>
    <row r="1041" spans="1:20" x14ac:dyDescent="0.35">
      <c r="A1041" t="s">
        <v>93</v>
      </c>
      <c r="B1041" t="s">
        <v>94</v>
      </c>
      <c r="C1041" t="s">
        <v>92</v>
      </c>
      <c r="D1041" s="29">
        <v>45962</v>
      </c>
      <c r="E1041" s="184" t="str">
        <f t="shared" si="64"/>
        <v/>
      </c>
      <c r="F1041" s="184" t="str">
        <f t="shared" si="65"/>
        <v/>
      </c>
      <c r="G1041" s="184" t="str">
        <f t="shared" si="66"/>
        <v/>
      </c>
      <c r="H1041" s="184" t="str">
        <f t="shared" si="67"/>
        <v/>
      </c>
      <c r="J1041" t="s">
        <v>253</v>
      </c>
      <c r="K1041" t="s">
        <v>253</v>
      </c>
      <c r="L1041">
        <v>201.47616300000001</v>
      </c>
      <c r="R1041">
        <v>568.52184299999999</v>
      </c>
      <c r="S1041" t="s">
        <v>201</v>
      </c>
      <c r="T1041" s="221">
        <v>45566.313194444447</v>
      </c>
    </row>
    <row r="1042" spans="1:20" x14ac:dyDescent="0.35">
      <c r="A1042" t="s">
        <v>93</v>
      </c>
      <c r="B1042" t="s">
        <v>94</v>
      </c>
      <c r="C1042" t="s">
        <v>92</v>
      </c>
      <c r="D1042" s="29">
        <v>45963</v>
      </c>
      <c r="E1042" s="184" t="str">
        <f t="shared" si="64"/>
        <v/>
      </c>
      <c r="F1042" s="184" t="str">
        <f t="shared" si="65"/>
        <v/>
      </c>
      <c r="G1042" s="184" t="str">
        <f t="shared" si="66"/>
        <v/>
      </c>
      <c r="H1042" s="184" t="str">
        <f t="shared" si="67"/>
        <v/>
      </c>
      <c r="J1042" t="s">
        <v>253</v>
      </c>
      <c r="K1042" t="s">
        <v>253</v>
      </c>
      <c r="L1042">
        <v>201.47616300000001</v>
      </c>
      <c r="R1042">
        <v>568.52184299999999</v>
      </c>
      <c r="S1042" t="s">
        <v>201</v>
      </c>
      <c r="T1042" s="221">
        <v>45566.313194444447</v>
      </c>
    </row>
    <row r="1043" spans="1:20" x14ac:dyDescent="0.35">
      <c r="A1043" t="s">
        <v>93</v>
      </c>
      <c r="B1043" t="s">
        <v>94</v>
      </c>
      <c r="C1043" t="s">
        <v>92</v>
      </c>
      <c r="D1043" s="29">
        <v>45964</v>
      </c>
      <c r="E1043" s="184" t="str">
        <f t="shared" si="64"/>
        <v/>
      </c>
      <c r="F1043" s="184" t="str">
        <f t="shared" si="65"/>
        <v/>
      </c>
      <c r="G1043" s="184" t="str">
        <f t="shared" si="66"/>
        <v/>
      </c>
      <c r="H1043" s="184" t="str">
        <f t="shared" si="67"/>
        <v/>
      </c>
      <c r="J1043" t="s">
        <v>253</v>
      </c>
      <c r="K1043" t="s">
        <v>253</v>
      </c>
      <c r="L1043">
        <v>201.47616300000001</v>
      </c>
      <c r="R1043">
        <v>568.52184299999999</v>
      </c>
      <c r="S1043" t="s">
        <v>201</v>
      </c>
      <c r="T1043" s="221">
        <v>45566.313194444447</v>
      </c>
    </row>
    <row r="1044" spans="1:20" x14ac:dyDescent="0.35">
      <c r="A1044" t="s">
        <v>93</v>
      </c>
      <c r="B1044" t="s">
        <v>94</v>
      </c>
      <c r="C1044" t="s">
        <v>92</v>
      </c>
      <c r="D1044" s="29">
        <v>45965</v>
      </c>
      <c r="E1044" s="184" t="str">
        <f t="shared" si="64"/>
        <v/>
      </c>
      <c r="F1044" s="184" t="str">
        <f t="shared" si="65"/>
        <v/>
      </c>
      <c r="G1044" s="184" t="str">
        <f t="shared" si="66"/>
        <v/>
      </c>
      <c r="H1044" s="184" t="str">
        <f t="shared" si="67"/>
        <v/>
      </c>
      <c r="J1044" t="s">
        <v>253</v>
      </c>
      <c r="K1044" t="s">
        <v>253</v>
      </c>
      <c r="L1044">
        <v>201.47616300000001</v>
      </c>
      <c r="R1044">
        <v>568.52184299999999</v>
      </c>
      <c r="S1044" t="s">
        <v>201</v>
      </c>
      <c r="T1044" s="221">
        <v>45566.313194444447</v>
      </c>
    </row>
    <row r="1045" spans="1:20" x14ac:dyDescent="0.35">
      <c r="A1045" t="s">
        <v>93</v>
      </c>
      <c r="B1045" t="s">
        <v>94</v>
      </c>
      <c r="C1045" t="s">
        <v>92</v>
      </c>
      <c r="D1045" s="29">
        <v>45966</v>
      </c>
      <c r="E1045" s="184" t="str">
        <f t="shared" si="64"/>
        <v/>
      </c>
      <c r="F1045" s="184" t="str">
        <f t="shared" si="65"/>
        <v/>
      </c>
      <c r="G1045" s="184" t="str">
        <f t="shared" si="66"/>
        <v/>
      </c>
      <c r="H1045" s="184" t="str">
        <f t="shared" si="67"/>
        <v/>
      </c>
      <c r="J1045" t="s">
        <v>253</v>
      </c>
      <c r="K1045" t="s">
        <v>253</v>
      </c>
      <c r="L1045">
        <v>201.47616300000001</v>
      </c>
      <c r="R1045">
        <v>568.52184299999999</v>
      </c>
      <c r="S1045" t="s">
        <v>201</v>
      </c>
      <c r="T1045" s="221">
        <v>45566.313194444447</v>
      </c>
    </row>
    <row r="1046" spans="1:20" x14ac:dyDescent="0.35">
      <c r="A1046" t="s">
        <v>93</v>
      </c>
      <c r="B1046" t="s">
        <v>94</v>
      </c>
      <c r="C1046" t="s">
        <v>92</v>
      </c>
      <c r="D1046" s="29">
        <v>45967</v>
      </c>
      <c r="E1046" s="184" t="str">
        <f t="shared" si="64"/>
        <v/>
      </c>
      <c r="F1046" s="184" t="str">
        <f t="shared" si="65"/>
        <v/>
      </c>
      <c r="G1046" s="184" t="str">
        <f t="shared" si="66"/>
        <v/>
      </c>
      <c r="H1046" s="184" t="str">
        <f t="shared" si="67"/>
        <v/>
      </c>
      <c r="J1046" t="s">
        <v>253</v>
      </c>
      <c r="K1046" t="s">
        <v>253</v>
      </c>
      <c r="L1046">
        <v>201.47616300000001</v>
      </c>
      <c r="R1046">
        <v>568.52184299999999</v>
      </c>
      <c r="S1046" t="s">
        <v>201</v>
      </c>
      <c r="T1046" s="221">
        <v>45566.313194444447</v>
      </c>
    </row>
    <row r="1047" spans="1:20" x14ac:dyDescent="0.35">
      <c r="A1047" t="s">
        <v>93</v>
      </c>
      <c r="B1047" t="s">
        <v>94</v>
      </c>
      <c r="C1047" t="s">
        <v>92</v>
      </c>
      <c r="D1047" s="29">
        <v>45968</v>
      </c>
      <c r="E1047" s="184" t="str">
        <f t="shared" si="64"/>
        <v/>
      </c>
      <c r="F1047" s="184" t="str">
        <f t="shared" si="65"/>
        <v/>
      </c>
      <c r="G1047" s="184" t="str">
        <f t="shared" si="66"/>
        <v/>
      </c>
      <c r="H1047" s="184" t="str">
        <f t="shared" si="67"/>
        <v/>
      </c>
      <c r="J1047" t="s">
        <v>253</v>
      </c>
      <c r="K1047" t="s">
        <v>253</v>
      </c>
      <c r="L1047">
        <v>201.47616300000001</v>
      </c>
      <c r="R1047">
        <v>568.52184299999999</v>
      </c>
      <c r="S1047" t="s">
        <v>201</v>
      </c>
      <c r="T1047" s="221">
        <v>45566.313194444447</v>
      </c>
    </row>
    <row r="1048" spans="1:20" x14ac:dyDescent="0.35">
      <c r="A1048" t="s">
        <v>93</v>
      </c>
      <c r="B1048" t="s">
        <v>94</v>
      </c>
      <c r="C1048" t="s">
        <v>92</v>
      </c>
      <c r="D1048" s="29">
        <v>45969</v>
      </c>
      <c r="E1048" s="184" t="str">
        <f t="shared" si="64"/>
        <v/>
      </c>
      <c r="F1048" s="184" t="str">
        <f t="shared" si="65"/>
        <v/>
      </c>
      <c r="G1048" s="184" t="str">
        <f t="shared" si="66"/>
        <v/>
      </c>
      <c r="H1048" s="184" t="str">
        <f t="shared" si="67"/>
        <v/>
      </c>
      <c r="J1048" t="s">
        <v>253</v>
      </c>
      <c r="K1048" t="s">
        <v>253</v>
      </c>
      <c r="L1048">
        <v>201.47616300000001</v>
      </c>
      <c r="R1048">
        <v>568.52184299999999</v>
      </c>
      <c r="S1048" t="s">
        <v>201</v>
      </c>
      <c r="T1048" s="221">
        <v>45566.313194444447</v>
      </c>
    </row>
    <row r="1049" spans="1:20" x14ac:dyDescent="0.35">
      <c r="A1049" t="s">
        <v>93</v>
      </c>
      <c r="B1049" t="s">
        <v>94</v>
      </c>
      <c r="C1049" t="s">
        <v>92</v>
      </c>
      <c r="D1049" s="29">
        <v>45970</v>
      </c>
      <c r="E1049" s="184" t="str">
        <f t="shared" si="64"/>
        <v/>
      </c>
      <c r="F1049" s="184" t="str">
        <f t="shared" si="65"/>
        <v/>
      </c>
      <c r="G1049" s="184" t="str">
        <f t="shared" si="66"/>
        <v/>
      </c>
      <c r="H1049" s="184" t="str">
        <f t="shared" si="67"/>
        <v/>
      </c>
      <c r="J1049" t="s">
        <v>253</v>
      </c>
      <c r="K1049" t="s">
        <v>253</v>
      </c>
      <c r="L1049">
        <v>201.47616300000001</v>
      </c>
      <c r="R1049">
        <v>568.52184299999999</v>
      </c>
      <c r="S1049" t="s">
        <v>201</v>
      </c>
      <c r="T1049" s="221">
        <v>45566.313194444447</v>
      </c>
    </row>
    <row r="1050" spans="1:20" x14ac:dyDescent="0.35">
      <c r="A1050" t="s">
        <v>93</v>
      </c>
      <c r="B1050" t="s">
        <v>94</v>
      </c>
      <c r="C1050" t="s">
        <v>92</v>
      </c>
      <c r="D1050" s="29">
        <v>45971</v>
      </c>
      <c r="E1050" s="184" t="str">
        <f t="shared" si="64"/>
        <v/>
      </c>
      <c r="F1050" s="184" t="str">
        <f t="shared" si="65"/>
        <v/>
      </c>
      <c r="G1050" s="184" t="str">
        <f t="shared" si="66"/>
        <v/>
      </c>
      <c r="H1050" s="184" t="str">
        <f t="shared" si="67"/>
        <v/>
      </c>
      <c r="J1050" t="s">
        <v>253</v>
      </c>
      <c r="K1050" t="s">
        <v>253</v>
      </c>
      <c r="L1050">
        <v>201.47616300000001</v>
      </c>
      <c r="R1050">
        <v>568.52184299999999</v>
      </c>
      <c r="S1050" t="s">
        <v>201</v>
      </c>
      <c r="T1050" s="221">
        <v>45566.313194444447</v>
      </c>
    </row>
    <row r="1051" spans="1:20" x14ac:dyDescent="0.35">
      <c r="A1051" t="s">
        <v>93</v>
      </c>
      <c r="B1051" t="s">
        <v>94</v>
      </c>
      <c r="C1051" t="s">
        <v>92</v>
      </c>
      <c r="D1051" s="29">
        <v>45972</v>
      </c>
      <c r="E1051" s="184" t="str">
        <f t="shared" si="64"/>
        <v/>
      </c>
      <c r="F1051" s="184" t="str">
        <f t="shared" si="65"/>
        <v/>
      </c>
      <c r="G1051" s="184" t="str">
        <f t="shared" si="66"/>
        <v/>
      </c>
      <c r="H1051" s="184" t="str">
        <f t="shared" si="67"/>
        <v/>
      </c>
      <c r="J1051" t="s">
        <v>253</v>
      </c>
      <c r="K1051" t="s">
        <v>253</v>
      </c>
      <c r="L1051">
        <v>201.47616300000001</v>
      </c>
      <c r="R1051">
        <v>568.52184299999999</v>
      </c>
      <c r="S1051" t="s">
        <v>201</v>
      </c>
      <c r="T1051" s="221">
        <v>45566.313194444447</v>
      </c>
    </row>
    <row r="1052" spans="1:20" x14ac:dyDescent="0.35">
      <c r="A1052" t="s">
        <v>93</v>
      </c>
      <c r="B1052" t="s">
        <v>94</v>
      </c>
      <c r="C1052" t="s">
        <v>92</v>
      </c>
      <c r="D1052" s="29">
        <v>45973</v>
      </c>
      <c r="E1052" s="184" t="str">
        <f t="shared" si="64"/>
        <v/>
      </c>
      <c r="F1052" s="184" t="str">
        <f t="shared" si="65"/>
        <v/>
      </c>
      <c r="G1052" s="184" t="str">
        <f t="shared" si="66"/>
        <v/>
      </c>
      <c r="H1052" s="184" t="str">
        <f t="shared" si="67"/>
        <v/>
      </c>
      <c r="J1052" t="s">
        <v>253</v>
      </c>
      <c r="K1052" t="s">
        <v>253</v>
      </c>
      <c r="L1052">
        <v>201.47616300000001</v>
      </c>
      <c r="R1052">
        <v>568.52184299999999</v>
      </c>
      <c r="S1052" t="s">
        <v>201</v>
      </c>
      <c r="T1052" s="221">
        <v>45566.313194444447</v>
      </c>
    </row>
    <row r="1053" spans="1:20" x14ac:dyDescent="0.35">
      <c r="A1053" t="s">
        <v>93</v>
      </c>
      <c r="B1053" t="s">
        <v>94</v>
      </c>
      <c r="C1053" t="s">
        <v>92</v>
      </c>
      <c r="D1053" s="29">
        <v>45974</v>
      </c>
      <c r="E1053" s="184" t="str">
        <f t="shared" si="64"/>
        <v/>
      </c>
      <c r="F1053" s="184" t="str">
        <f t="shared" si="65"/>
        <v/>
      </c>
      <c r="G1053" s="184" t="str">
        <f t="shared" si="66"/>
        <v/>
      </c>
      <c r="H1053" s="184" t="str">
        <f t="shared" si="67"/>
        <v/>
      </c>
      <c r="J1053" t="s">
        <v>253</v>
      </c>
      <c r="K1053" t="s">
        <v>253</v>
      </c>
      <c r="L1053">
        <v>201.47616300000001</v>
      </c>
      <c r="R1053">
        <v>568.52184299999999</v>
      </c>
      <c r="S1053" t="s">
        <v>201</v>
      </c>
      <c r="T1053" s="221">
        <v>45566.313194444447</v>
      </c>
    </row>
    <row r="1054" spans="1:20" x14ac:dyDescent="0.35">
      <c r="A1054" t="s">
        <v>93</v>
      </c>
      <c r="B1054" t="s">
        <v>94</v>
      </c>
      <c r="C1054" t="s">
        <v>92</v>
      </c>
      <c r="D1054" s="29">
        <v>45975</v>
      </c>
      <c r="E1054" s="184" t="str">
        <f t="shared" si="64"/>
        <v/>
      </c>
      <c r="F1054" s="184" t="str">
        <f t="shared" si="65"/>
        <v/>
      </c>
      <c r="G1054" s="184" t="str">
        <f t="shared" si="66"/>
        <v/>
      </c>
      <c r="H1054" s="184" t="str">
        <f t="shared" si="67"/>
        <v/>
      </c>
      <c r="J1054" t="s">
        <v>253</v>
      </c>
      <c r="K1054" t="s">
        <v>253</v>
      </c>
      <c r="L1054">
        <v>201.47616300000001</v>
      </c>
      <c r="R1054">
        <v>568.52184299999999</v>
      </c>
      <c r="S1054" t="s">
        <v>201</v>
      </c>
      <c r="T1054" s="221">
        <v>45566.313194444447</v>
      </c>
    </row>
    <row r="1055" spans="1:20" x14ac:dyDescent="0.35">
      <c r="A1055" t="s">
        <v>93</v>
      </c>
      <c r="B1055" t="s">
        <v>94</v>
      </c>
      <c r="C1055" t="s">
        <v>92</v>
      </c>
      <c r="D1055" s="29">
        <v>45976</v>
      </c>
      <c r="E1055" s="184" t="str">
        <f t="shared" si="64"/>
        <v/>
      </c>
      <c r="F1055" s="184" t="str">
        <f t="shared" si="65"/>
        <v/>
      </c>
      <c r="G1055" s="184" t="str">
        <f t="shared" si="66"/>
        <v/>
      </c>
      <c r="H1055" s="184" t="str">
        <f t="shared" si="67"/>
        <v/>
      </c>
      <c r="J1055" t="s">
        <v>253</v>
      </c>
      <c r="K1055" t="s">
        <v>253</v>
      </c>
      <c r="L1055">
        <v>201.47616300000001</v>
      </c>
      <c r="R1055">
        <v>568.52184299999999</v>
      </c>
      <c r="S1055" t="s">
        <v>201</v>
      </c>
      <c r="T1055" s="221">
        <v>45566.313194444447</v>
      </c>
    </row>
    <row r="1056" spans="1:20" x14ac:dyDescent="0.35">
      <c r="A1056" t="s">
        <v>93</v>
      </c>
      <c r="B1056" t="s">
        <v>94</v>
      </c>
      <c r="C1056" t="s">
        <v>92</v>
      </c>
      <c r="D1056" s="29">
        <v>45977</v>
      </c>
      <c r="E1056" s="184" t="str">
        <f t="shared" si="64"/>
        <v/>
      </c>
      <c r="F1056" s="184" t="str">
        <f t="shared" si="65"/>
        <v/>
      </c>
      <c r="G1056" s="184" t="str">
        <f t="shared" si="66"/>
        <v/>
      </c>
      <c r="H1056" s="184" t="str">
        <f t="shared" si="67"/>
        <v/>
      </c>
      <c r="J1056" t="s">
        <v>253</v>
      </c>
      <c r="K1056" t="s">
        <v>253</v>
      </c>
      <c r="L1056">
        <v>201.47616300000001</v>
      </c>
      <c r="R1056">
        <v>568.52184299999999</v>
      </c>
      <c r="S1056" t="s">
        <v>201</v>
      </c>
      <c r="T1056" s="221">
        <v>45566.313194444447</v>
      </c>
    </row>
    <row r="1057" spans="1:20" x14ac:dyDescent="0.35">
      <c r="A1057" t="s">
        <v>93</v>
      </c>
      <c r="B1057" t="s">
        <v>94</v>
      </c>
      <c r="C1057" t="s">
        <v>92</v>
      </c>
      <c r="D1057" s="29">
        <v>45978</v>
      </c>
      <c r="E1057" s="184" t="str">
        <f t="shared" si="64"/>
        <v/>
      </c>
      <c r="F1057" s="184" t="str">
        <f t="shared" si="65"/>
        <v/>
      </c>
      <c r="G1057" s="184" t="str">
        <f t="shared" si="66"/>
        <v/>
      </c>
      <c r="H1057" s="184" t="str">
        <f t="shared" si="67"/>
        <v/>
      </c>
      <c r="J1057" t="s">
        <v>253</v>
      </c>
      <c r="K1057" t="s">
        <v>253</v>
      </c>
      <c r="L1057">
        <v>201.47616300000001</v>
      </c>
      <c r="R1057">
        <v>568.52184299999999</v>
      </c>
      <c r="S1057" t="s">
        <v>201</v>
      </c>
      <c r="T1057" s="221">
        <v>45566.313194444447</v>
      </c>
    </row>
    <row r="1058" spans="1:20" x14ac:dyDescent="0.35">
      <c r="A1058" t="s">
        <v>93</v>
      </c>
      <c r="B1058" t="s">
        <v>94</v>
      </c>
      <c r="C1058" t="s">
        <v>92</v>
      </c>
      <c r="D1058" s="29">
        <v>45979</v>
      </c>
      <c r="E1058" s="184" t="str">
        <f t="shared" si="64"/>
        <v/>
      </c>
      <c r="F1058" s="184" t="str">
        <f t="shared" si="65"/>
        <v/>
      </c>
      <c r="G1058" s="184" t="str">
        <f t="shared" si="66"/>
        <v/>
      </c>
      <c r="H1058" s="184" t="str">
        <f t="shared" si="67"/>
        <v/>
      </c>
      <c r="J1058" t="s">
        <v>253</v>
      </c>
      <c r="K1058" t="s">
        <v>253</v>
      </c>
      <c r="L1058">
        <v>201.47616300000001</v>
      </c>
      <c r="R1058">
        <v>568.52184299999999</v>
      </c>
      <c r="S1058" t="s">
        <v>201</v>
      </c>
      <c r="T1058" s="221">
        <v>45566.313194444447</v>
      </c>
    </row>
    <row r="1059" spans="1:20" x14ac:dyDescent="0.35">
      <c r="A1059" t="s">
        <v>93</v>
      </c>
      <c r="B1059" t="s">
        <v>94</v>
      </c>
      <c r="C1059" t="s">
        <v>92</v>
      </c>
      <c r="D1059" s="29">
        <v>45980</v>
      </c>
      <c r="E1059" s="184" t="str">
        <f t="shared" si="64"/>
        <v/>
      </c>
      <c r="F1059" s="184" t="str">
        <f t="shared" si="65"/>
        <v/>
      </c>
      <c r="G1059" s="184" t="str">
        <f t="shared" si="66"/>
        <v/>
      </c>
      <c r="H1059" s="184" t="str">
        <f t="shared" si="67"/>
        <v/>
      </c>
      <c r="J1059" t="s">
        <v>253</v>
      </c>
      <c r="K1059" t="s">
        <v>253</v>
      </c>
      <c r="L1059">
        <v>201.47616300000001</v>
      </c>
      <c r="R1059">
        <v>568.52184299999999</v>
      </c>
      <c r="S1059" t="s">
        <v>201</v>
      </c>
      <c r="T1059" s="221">
        <v>45566.313194444447</v>
      </c>
    </row>
    <row r="1060" spans="1:20" x14ac:dyDescent="0.35">
      <c r="A1060" t="s">
        <v>93</v>
      </c>
      <c r="B1060" t="s">
        <v>94</v>
      </c>
      <c r="C1060" t="s">
        <v>92</v>
      </c>
      <c r="D1060" s="29">
        <v>45981</v>
      </c>
      <c r="E1060" s="184" t="str">
        <f t="shared" si="64"/>
        <v/>
      </c>
      <c r="F1060" s="184" t="str">
        <f t="shared" si="65"/>
        <v/>
      </c>
      <c r="G1060" s="184" t="str">
        <f t="shared" si="66"/>
        <v/>
      </c>
      <c r="H1060" s="184" t="str">
        <f t="shared" si="67"/>
        <v/>
      </c>
      <c r="J1060" t="s">
        <v>253</v>
      </c>
      <c r="K1060" t="s">
        <v>253</v>
      </c>
      <c r="L1060">
        <v>201.47616300000001</v>
      </c>
      <c r="R1060">
        <v>568.52184299999999</v>
      </c>
      <c r="S1060" t="s">
        <v>201</v>
      </c>
      <c r="T1060" s="221">
        <v>45566.313194444447</v>
      </c>
    </row>
    <row r="1061" spans="1:20" x14ac:dyDescent="0.35">
      <c r="A1061" t="s">
        <v>93</v>
      </c>
      <c r="B1061" t="s">
        <v>94</v>
      </c>
      <c r="C1061" t="s">
        <v>92</v>
      </c>
      <c r="D1061" s="29">
        <v>45982</v>
      </c>
      <c r="E1061" s="184" t="str">
        <f t="shared" si="64"/>
        <v/>
      </c>
      <c r="F1061" s="184" t="str">
        <f t="shared" si="65"/>
        <v/>
      </c>
      <c r="G1061" s="184" t="str">
        <f t="shared" si="66"/>
        <v/>
      </c>
      <c r="H1061" s="184" t="str">
        <f t="shared" si="67"/>
        <v/>
      </c>
      <c r="J1061" t="s">
        <v>253</v>
      </c>
      <c r="K1061" t="s">
        <v>253</v>
      </c>
      <c r="L1061">
        <v>201.47616300000001</v>
      </c>
      <c r="R1061">
        <v>568.52184299999999</v>
      </c>
      <c r="S1061" t="s">
        <v>201</v>
      </c>
      <c r="T1061" s="221">
        <v>45566.313194444447</v>
      </c>
    </row>
    <row r="1062" spans="1:20" x14ac:dyDescent="0.35">
      <c r="A1062" t="s">
        <v>93</v>
      </c>
      <c r="B1062" t="s">
        <v>94</v>
      </c>
      <c r="C1062" t="s">
        <v>92</v>
      </c>
      <c r="D1062" s="29">
        <v>45983</v>
      </c>
      <c r="E1062" s="184" t="str">
        <f t="shared" si="64"/>
        <v/>
      </c>
      <c r="F1062" s="184" t="str">
        <f t="shared" si="65"/>
        <v/>
      </c>
      <c r="G1062" s="184" t="str">
        <f t="shared" si="66"/>
        <v/>
      </c>
      <c r="H1062" s="184" t="str">
        <f t="shared" si="67"/>
        <v/>
      </c>
      <c r="J1062" t="s">
        <v>253</v>
      </c>
      <c r="K1062" t="s">
        <v>253</v>
      </c>
      <c r="L1062">
        <v>201.47616300000001</v>
      </c>
      <c r="R1062">
        <v>568.52184299999999</v>
      </c>
      <c r="S1062" t="s">
        <v>201</v>
      </c>
      <c r="T1062" s="221">
        <v>45566.313194444447</v>
      </c>
    </row>
    <row r="1063" spans="1:20" x14ac:dyDescent="0.35">
      <c r="A1063" t="s">
        <v>93</v>
      </c>
      <c r="B1063" t="s">
        <v>94</v>
      </c>
      <c r="C1063" t="s">
        <v>92</v>
      </c>
      <c r="D1063" s="29">
        <v>45984</v>
      </c>
      <c r="E1063" s="184" t="str">
        <f t="shared" si="64"/>
        <v/>
      </c>
      <c r="F1063" s="184" t="str">
        <f t="shared" si="65"/>
        <v/>
      </c>
      <c r="G1063" s="184" t="str">
        <f t="shared" si="66"/>
        <v/>
      </c>
      <c r="H1063" s="184" t="str">
        <f t="shared" si="67"/>
        <v/>
      </c>
      <c r="J1063" t="s">
        <v>253</v>
      </c>
      <c r="K1063" t="s">
        <v>253</v>
      </c>
      <c r="L1063">
        <v>201.47616300000001</v>
      </c>
      <c r="R1063">
        <v>568.52184299999999</v>
      </c>
      <c r="S1063" t="s">
        <v>201</v>
      </c>
      <c r="T1063" s="221">
        <v>45566.313194444447</v>
      </c>
    </row>
    <row r="1064" spans="1:20" x14ac:dyDescent="0.35">
      <c r="A1064" t="s">
        <v>93</v>
      </c>
      <c r="B1064" t="s">
        <v>94</v>
      </c>
      <c r="C1064" t="s">
        <v>92</v>
      </c>
      <c r="D1064" s="29">
        <v>45985</v>
      </c>
      <c r="E1064" s="184" t="str">
        <f t="shared" si="64"/>
        <v/>
      </c>
      <c r="F1064" s="184" t="str">
        <f t="shared" si="65"/>
        <v/>
      </c>
      <c r="G1064" s="184" t="str">
        <f t="shared" si="66"/>
        <v/>
      </c>
      <c r="H1064" s="184" t="str">
        <f t="shared" si="67"/>
        <v/>
      </c>
      <c r="J1064" t="s">
        <v>253</v>
      </c>
      <c r="K1064" t="s">
        <v>253</v>
      </c>
      <c r="L1064">
        <v>201.47616300000001</v>
      </c>
      <c r="R1064">
        <v>568.52184299999999</v>
      </c>
      <c r="S1064" t="s">
        <v>201</v>
      </c>
      <c r="T1064" s="221">
        <v>45566.313194444447</v>
      </c>
    </row>
    <row r="1065" spans="1:20" x14ac:dyDescent="0.35">
      <c r="A1065" t="s">
        <v>93</v>
      </c>
      <c r="B1065" t="s">
        <v>94</v>
      </c>
      <c r="C1065" t="s">
        <v>92</v>
      </c>
      <c r="D1065" s="29">
        <v>45986</v>
      </c>
      <c r="E1065" s="184" t="str">
        <f t="shared" si="64"/>
        <v/>
      </c>
      <c r="F1065" s="184" t="str">
        <f t="shared" si="65"/>
        <v/>
      </c>
      <c r="G1065" s="184" t="str">
        <f t="shared" si="66"/>
        <v/>
      </c>
      <c r="H1065" s="184" t="str">
        <f t="shared" si="67"/>
        <v/>
      </c>
      <c r="J1065" t="s">
        <v>253</v>
      </c>
      <c r="K1065" t="s">
        <v>253</v>
      </c>
      <c r="L1065">
        <v>201.47616300000001</v>
      </c>
      <c r="R1065">
        <v>568.52184299999999</v>
      </c>
      <c r="S1065" t="s">
        <v>201</v>
      </c>
      <c r="T1065" s="221">
        <v>45566.313194444447</v>
      </c>
    </row>
    <row r="1066" spans="1:20" x14ac:dyDescent="0.35">
      <c r="A1066" t="s">
        <v>93</v>
      </c>
      <c r="B1066" t="s">
        <v>94</v>
      </c>
      <c r="C1066" t="s">
        <v>92</v>
      </c>
      <c r="D1066" s="29">
        <v>45987</v>
      </c>
      <c r="E1066" s="184" t="str">
        <f t="shared" si="64"/>
        <v/>
      </c>
      <c r="F1066" s="184" t="str">
        <f t="shared" si="65"/>
        <v/>
      </c>
      <c r="G1066" s="184" t="str">
        <f t="shared" si="66"/>
        <v/>
      </c>
      <c r="H1066" s="184" t="str">
        <f t="shared" si="67"/>
        <v/>
      </c>
      <c r="J1066" t="s">
        <v>253</v>
      </c>
      <c r="K1066" t="s">
        <v>253</v>
      </c>
      <c r="L1066">
        <v>201.47616300000001</v>
      </c>
      <c r="R1066">
        <v>568.52184299999999</v>
      </c>
      <c r="S1066" t="s">
        <v>201</v>
      </c>
      <c r="T1066" s="221">
        <v>45566.313194444447</v>
      </c>
    </row>
    <row r="1067" spans="1:20" x14ac:dyDescent="0.35">
      <c r="A1067" t="s">
        <v>93</v>
      </c>
      <c r="B1067" t="s">
        <v>94</v>
      </c>
      <c r="C1067" t="s">
        <v>92</v>
      </c>
      <c r="D1067" s="29">
        <v>45988</v>
      </c>
      <c r="E1067" s="184" t="str">
        <f t="shared" si="64"/>
        <v/>
      </c>
      <c r="F1067" s="184" t="str">
        <f t="shared" si="65"/>
        <v/>
      </c>
      <c r="G1067" s="184" t="str">
        <f t="shared" si="66"/>
        <v/>
      </c>
      <c r="H1067" s="184" t="str">
        <f t="shared" si="67"/>
        <v/>
      </c>
      <c r="J1067" t="s">
        <v>253</v>
      </c>
      <c r="K1067" t="s">
        <v>253</v>
      </c>
      <c r="L1067">
        <v>201.47616300000001</v>
      </c>
      <c r="R1067">
        <v>568.52184299999999</v>
      </c>
      <c r="S1067" t="s">
        <v>201</v>
      </c>
      <c r="T1067" s="221">
        <v>45566.313194444447</v>
      </c>
    </row>
    <row r="1068" spans="1:20" x14ac:dyDescent="0.35">
      <c r="A1068" t="s">
        <v>93</v>
      </c>
      <c r="B1068" t="s">
        <v>94</v>
      </c>
      <c r="C1068" t="s">
        <v>92</v>
      </c>
      <c r="D1068" s="29">
        <v>45989</v>
      </c>
      <c r="E1068" s="184" t="str">
        <f t="shared" si="64"/>
        <v/>
      </c>
      <c r="F1068" s="184" t="str">
        <f t="shared" si="65"/>
        <v/>
      </c>
      <c r="G1068" s="184" t="str">
        <f t="shared" si="66"/>
        <v/>
      </c>
      <c r="H1068" s="184" t="str">
        <f t="shared" si="67"/>
        <v/>
      </c>
      <c r="J1068" t="s">
        <v>253</v>
      </c>
      <c r="K1068" t="s">
        <v>253</v>
      </c>
      <c r="L1068">
        <v>201.47616300000001</v>
      </c>
      <c r="R1068">
        <v>568.52184299999999</v>
      </c>
      <c r="S1068" t="s">
        <v>201</v>
      </c>
      <c r="T1068" s="221">
        <v>45566.313194444447</v>
      </c>
    </row>
    <row r="1069" spans="1:20" x14ac:dyDescent="0.35">
      <c r="A1069" t="s">
        <v>93</v>
      </c>
      <c r="B1069" t="s">
        <v>94</v>
      </c>
      <c r="C1069" t="s">
        <v>92</v>
      </c>
      <c r="D1069" s="29">
        <v>45990</v>
      </c>
      <c r="E1069" s="184" t="str">
        <f t="shared" si="64"/>
        <v/>
      </c>
      <c r="F1069" s="184" t="str">
        <f t="shared" si="65"/>
        <v/>
      </c>
      <c r="G1069" s="184" t="str">
        <f t="shared" si="66"/>
        <v/>
      </c>
      <c r="H1069" s="184" t="str">
        <f t="shared" si="67"/>
        <v/>
      </c>
      <c r="J1069" t="s">
        <v>253</v>
      </c>
      <c r="K1069" t="s">
        <v>253</v>
      </c>
      <c r="L1069">
        <v>201.47616300000001</v>
      </c>
      <c r="R1069">
        <v>568.52184299999999</v>
      </c>
      <c r="S1069" t="s">
        <v>201</v>
      </c>
      <c r="T1069" s="221">
        <v>45566.313194444447</v>
      </c>
    </row>
    <row r="1070" spans="1:20" x14ac:dyDescent="0.35">
      <c r="A1070" t="s">
        <v>93</v>
      </c>
      <c r="B1070" t="s">
        <v>94</v>
      </c>
      <c r="C1070" t="s">
        <v>92</v>
      </c>
      <c r="D1070" s="29">
        <v>45991</v>
      </c>
      <c r="E1070" s="184" t="str">
        <f t="shared" si="64"/>
        <v/>
      </c>
      <c r="F1070" s="184" t="str">
        <f t="shared" si="65"/>
        <v/>
      </c>
      <c r="G1070" s="184" t="str">
        <f t="shared" si="66"/>
        <v/>
      </c>
      <c r="H1070" s="184" t="str">
        <f t="shared" si="67"/>
        <v/>
      </c>
      <c r="J1070" t="s">
        <v>253</v>
      </c>
      <c r="K1070" t="s">
        <v>253</v>
      </c>
      <c r="L1070">
        <v>201.47616300000001</v>
      </c>
      <c r="R1070">
        <v>568.52184299999999</v>
      </c>
      <c r="S1070" t="s">
        <v>201</v>
      </c>
      <c r="T1070" s="221">
        <v>45566.313194444447</v>
      </c>
    </row>
    <row r="1071" spans="1:20" x14ac:dyDescent="0.35">
      <c r="A1071" t="s">
        <v>93</v>
      </c>
      <c r="B1071" t="s">
        <v>94</v>
      </c>
      <c r="C1071" t="s">
        <v>92</v>
      </c>
      <c r="D1071" s="29">
        <v>45992</v>
      </c>
      <c r="E1071" s="184" t="str">
        <f t="shared" si="64"/>
        <v/>
      </c>
      <c r="F1071" s="184" t="str">
        <f t="shared" si="65"/>
        <v/>
      </c>
      <c r="G1071" s="184" t="str">
        <f t="shared" si="66"/>
        <v/>
      </c>
      <c r="H1071" s="184" t="str">
        <f t="shared" si="67"/>
        <v/>
      </c>
      <c r="J1071" t="s">
        <v>253</v>
      </c>
      <c r="K1071" t="s">
        <v>253</v>
      </c>
      <c r="L1071">
        <v>201.47616300000001</v>
      </c>
      <c r="R1071">
        <v>568.52184299999999</v>
      </c>
      <c r="S1071" t="s">
        <v>201</v>
      </c>
      <c r="T1071" s="221">
        <v>45566.313194444447</v>
      </c>
    </row>
    <row r="1072" spans="1:20" x14ac:dyDescent="0.35">
      <c r="A1072" t="s">
        <v>93</v>
      </c>
      <c r="B1072" t="s">
        <v>94</v>
      </c>
      <c r="C1072" t="s">
        <v>92</v>
      </c>
      <c r="D1072" s="29">
        <v>45993</v>
      </c>
      <c r="E1072" s="184" t="str">
        <f t="shared" si="64"/>
        <v/>
      </c>
      <c r="F1072" s="184" t="str">
        <f t="shared" si="65"/>
        <v/>
      </c>
      <c r="G1072" s="184" t="str">
        <f t="shared" si="66"/>
        <v/>
      </c>
      <c r="H1072" s="184" t="str">
        <f t="shared" si="67"/>
        <v/>
      </c>
      <c r="J1072" t="s">
        <v>253</v>
      </c>
      <c r="K1072" t="s">
        <v>253</v>
      </c>
      <c r="L1072">
        <v>201.47616300000001</v>
      </c>
      <c r="R1072">
        <v>568.52184299999999</v>
      </c>
      <c r="S1072" t="s">
        <v>201</v>
      </c>
      <c r="T1072" s="221">
        <v>45566.313194444447</v>
      </c>
    </row>
    <row r="1073" spans="1:20" x14ac:dyDescent="0.35">
      <c r="A1073" t="s">
        <v>93</v>
      </c>
      <c r="B1073" t="s">
        <v>94</v>
      </c>
      <c r="C1073" t="s">
        <v>92</v>
      </c>
      <c r="D1073" s="29">
        <v>45994</v>
      </c>
      <c r="E1073" s="184" t="str">
        <f t="shared" si="64"/>
        <v/>
      </c>
      <c r="F1073" s="184" t="str">
        <f t="shared" si="65"/>
        <v/>
      </c>
      <c r="G1073" s="184" t="str">
        <f t="shared" si="66"/>
        <v/>
      </c>
      <c r="H1073" s="184" t="str">
        <f t="shared" si="67"/>
        <v/>
      </c>
      <c r="J1073" t="s">
        <v>253</v>
      </c>
      <c r="K1073" t="s">
        <v>253</v>
      </c>
      <c r="L1073">
        <v>201.47616300000001</v>
      </c>
      <c r="R1073">
        <v>568.52184299999999</v>
      </c>
      <c r="S1073" t="s">
        <v>201</v>
      </c>
      <c r="T1073" s="221">
        <v>45566.313194444447</v>
      </c>
    </row>
    <row r="1074" spans="1:20" x14ac:dyDescent="0.35">
      <c r="A1074" t="s">
        <v>93</v>
      </c>
      <c r="B1074" t="s">
        <v>94</v>
      </c>
      <c r="C1074" t="s">
        <v>92</v>
      </c>
      <c r="D1074" s="29">
        <v>45995</v>
      </c>
      <c r="E1074" s="184" t="str">
        <f t="shared" si="64"/>
        <v/>
      </c>
      <c r="F1074" s="184" t="str">
        <f t="shared" si="65"/>
        <v/>
      </c>
      <c r="G1074" s="184" t="str">
        <f t="shared" si="66"/>
        <v/>
      </c>
      <c r="H1074" s="184" t="str">
        <f t="shared" si="67"/>
        <v/>
      </c>
      <c r="J1074" t="s">
        <v>253</v>
      </c>
      <c r="K1074" t="s">
        <v>253</v>
      </c>
      <c r="L1074">
        <v>201.47616300000001</v>
      </c>
      <c r="R1074">
        <v>568.52184299999999</v>
      </c>
      <c r="S1074" t="s">
        <v>201</v>
      </c>
      <c r="T1074" s="221">
        <v>45566.313194444447</v>
      </c>
    </row>
    <row r="1075" spans="1:20" x14ac:dyDescent="0.35">
      <c r="A1075" t="s">
        <v>93</v>
      </c>
      <c r="B1075" t="s">
        <v>94</v>
      </c>
      <c r="C1075" t="s">
        <v>92</v>
      </c>
      <c r="D1075" s="29">
        <v>45996</v>
      </c>
      <c r="E1075" s="184" t="str">
        <f t="shared" si="64"/>
        <v/>
      </c>
      <c r="F1075" s="184" t="str">
        <f t="shared" si="65"/>
        <v/>
      </c>
      <c r="G1075" s="184" t="str">
        <f t="shared" si="66"/>
        <v/>
      </c>
      <c r="H1075" s="184" t="str">
        <f t="shared" si="67"/>
        <v/>
      </c>
      <c r="J1075" t="s">
        <v>253</v>
      </c>
      <c r="K1075" t="s">
        <v>253</v>
      </c>
      <c r="L1075">
        <v>201.47616300000001</v>
      </c>
      <c r="R1075">
        <v>568.52184299999999</v>
      </c>
      <c r="S1075" t="s">
        <v>201</v>
      </c>
      <c r="T1075" s="221">
        <v>45566.313194444447</v>
      </c>
    </row>
    <row r="1076" spans="1:20" x14ac:dyDescent="0.35">
      <c r="A1076" t="s">
        <v>93</v>
      </c>
      <c r="B1076" t="s">
        <v>94</v>
      </c>
      <c r="C1076" t="s">
        <v>92</v>
      </c>
      <c r="D1076" s="29">
        <v>45997</v>
      </c>
      <c r="E1076" s="184" t="str">
        <f t="shared" si="64"/>
        <v/>
      </c>
      <c r="F1076" s="184" t="str">
        <f t="shared" si="65"/>
        <v/>
      </c>
      <c r="G1076" s="184" t="str">
        <f t="shared" si="66"/>
        <v/>
      </c>
      <c r="H1076" s="184" t="str">
        <f t="shared" si="67"/>
        <v/>
      </c>
      <c r="J1076" t="s">
        <v>253</v>
      </c>
      <c r="K1076" t="s">
        <v>253</v>
      </c>
      <c r="L1076">
        <v>201.47616300000001</v>
      </c>
      <c r="R1076">
        <v>568.52184299999999</v>
      </c>
      <c r="S1076" t="s">
        <v>201</v>
      </c>
      <c r="T1076" s="221">
        <v>45566.313194444447</v>
      </c>
    </row>
    <row r="1077" spans="1:20" x14ac:dyDescent="0.35">
      <c r="A1077" t="s">
        <v>93</v>
      </c>
      <c r="B1077" t="s">
        <v>94</v>
      </c>
      <c r="C1077" t="s">
        <v>92</v>
      </c>
      <c r="D1077" s="29">
        <v>45998</v>
      </c>
      <c r="E1077" s="184" t="str">
        <f t="shared" si="64"/>
        <v/>
      </c>
      <c r="F1077" s="184" t="str">
        <f t="shared" si="65"/>
        <v/>
      </c>
      <c r="G1077" s="184" t="str">
        <f t="shared" si="66"/>
        <v/>
      </c>
      <c r="H1077" s="184" t="str">
        <f t="shared" si="67"/>
        <v/>
      </c>
      <c r="J1077" t="s">
        <v>253</v>
      </c>
      <c r="K1077" t="s">
        <v>253</v>
      </c>
      <c r="L1077">
        <v>201.47616300000001</v>
      </c>
      <c r="R1077">
        <v>568.52184299999999</v>
      </c>
      <c r="S1077" t="s">
        <v>201</v>
      </c>
      <c r="T1077" s="221">
        <v>45566.313194444447</v>
      </c>
    </row>
    <row r="1078" spans="1:20" x14ac:dyDescent="0.35">
      <c r="A1078" t="s">
        <v>93</v>
      </c>
      <c r="B1078" t="s">
        <v>94</v>
      </c>
      <c r="C1078" t="s">
        <v>92</v>
      </c>
      <c r="D1078" s="29">
        <v>45999</v>
      </c>
      <c r="E1078" s="184" t="str">
        <f t="shared" si="64"/>
        <v/>
      </c>
      <c r="F1078" s="184" t="str">
        <f t="shared" si="65"/>
        <v/>
      </c>
      <c r="G1078" s="184" t="str">
        <f t="shared" si="66"/>
        <v/>
      </c>
      <c r="H1078" s="184" t="str">
        <f t="shared" si="67"/>
        <v/>
      </c>
      <c r="J1078" t="s">
        <v>253</v>
      </c>
      <c r="K1078" t="s">
        <v>253</v>
      </c>
      <c r="L1078">
        <v>201.47616300000001</v>
      </c>
      <c r="R1078">
        <v>568.52184299999999</v>
      </c>
      <c r="S1078" t="s">
        <v>201</v>
      </c>
      <c r="T1078" s="221">
        <v>45566.313194444447</v>
      </c>
    </row>
    <row r="1079" spans="1:20" x14ac:dyDescent="0.35">
      <c r="A1079" t="s">
        <v>93</v>
      </c>
      <c r="B1079" t="s">
        <v>94</v>
      </c>
      <c r="C1079" t="s">
        <v>92</v>
      </c>
      <c r="D1079" s="29">
        <v>46000</v>
      </c>
      <c r="E1079" s="184" t="str">
        <f t="shared" si="64"/>
        <v/>
      </c>
      <c r="F1079" s="184" t="str">
        <f t="shared" si="65"/>
        <v/>
      </c>
      <c r="G1079" s="184" t="str">
        <f t="shared" si="66"/>
        <v/>
      </c>
      <c r="H1079" s="184" t="str">
        <f t="shared" si="67"/>
        <v/>
      </c>
      <c r="J1079" t="s">
        <v>253</v>
      </c>
      <c r="K1079" t="s">
        <v>253</v>
      </c>
      <c r="L1079">
        <v>201.47616300000001</v>
      </c>
      <c r="R1079">
        <v>568.52184299999999</v>
      </c>
      <c r="S1079" t="s">
        <v>201</v>
      </c>
      <c r="T1079" s="221">
        <v>45566.313194444447</v>
      </c>
    </row>
    <row r="1080" spans="1:20" x14ac:dyDescent="0.35">
      <c r="A1080" t="s">
        <v>93</v>
      </c>
      <c r="B1080" t="s">
        <v>94</v>
      </c>
      <c r="C1080" t="s">
        <v>92</v>
      </c>
      <c r="D1080" s="29">
        <v>46001</v>
      </c>
      <c r="E1080" s="184" t="str">
        <f t="shared" si="64"/>
        <v/>
      </c>
      <c r="F1080" s="184" t="str">
        <f t="shared" si="65"/>
        <v/>
      </c>
      <c r="G1080" s="184" t="str">
        <f t="shared" si="66"/>
        <v/>
      </c>
      <c r="H1080" s="184" t="str">
        <f t="shared" si="67"/>
        <v/>
      </c>
      <c r="J1080" t="s">
        <v>253</v>
      </c>
      <c r="K1080" t="s">
        <v>253</v>
      </c>
      <c r="L1080">
        <v>201.47616300000001</v>
      </c>
      <c r="R1080">
        <v>568.52184299999999</v>
      </c>
      <c r="S1080" t="s">
        <v>201</v>
      </c>
      <c r="T1080" s="221">
        <v>45566.313194444447</v>
      </c>
    </row>
    <row r="1081" spans="1:20" x14ac:dyDescent="0.35">
      <c r="A1081" t="s">
        <v>93</v>
      </c>
      <c r="B1081" t="s">
        <v>94</v>
      </c>
      <c r="C1081" t="s">
        <v>92</v>
      </c>
      <c r="D1081" s="29">
        <v>46002</v>
      </c>
      <c r="E1081" s="184" t="str">
        <f t="shared" si="64"/>
        <v/>
      </c>
      <c r="F1081" s="184" t="str">
        <f t="shared" si="65"/>
        <v/>
      </c>
      <c r="G1081" s="184" t="str">
        <f t="shared" si="66"/>
        <v/>
      </c>
      <c r="H1081" s="184" t="str">
        <f t="shared" si="67"/>
        <v/>
      </c>
      <c r="J1081" t="s">
        <v>253</v>
      </c>
      <c r="K1081" t="s">
        <v>253</v>
      </c>
      <c r="L1081">
        <v>201.47616300000001</v>
      </c>
      <c r="R1081">
        <v>568.52184299999999</v>
      </c>
      <c r="S1081" t="s">
        <v>201</v>
      </c>
      <c r="T1081" s="221">
        <v>45566.313194444447</v>
      </c>
    </row>
    <row r="1082" spans="1:20" x14ac:dyDescent="0.35">
      <c r="A1082" t="s">
        <v>93</v>
      </c>
      <c r="B1082" t="s">
        <v>94</v>
      </c>
      <c r="C1082" t="s">
        <v>92</v>
      </c>
      <c r="D1082" s="29">
        <v>46003</v>
      </c>
      <c r="E1082" s="184" t="str">
        <f t="shared" si="64"/>
        <v/>
      </c>
      <c r="F1082" s="184" t="str">
        <f t="shared" si="65"/>
        <v/>
      </c>
      <c r="G1082" s="184" t="str">
        <f t="shared" si="66"/>
        <v/>
      </c>
      <c r="H1082" s="184" t="str">
        <f t="shared" si="67"/>
        <v/>
      </c>
      <c r="J1082" t="s">
        <v>253</v>
      </c>
      <c r="K1082" t="s">
        <v>253</v>
      </c>
      <c r="L1082">
        <v>201.47616300000001</v>
      </c>
      <c r="R1082">
        <v>568.52184299999999</v>
      </c>
      <c r="S1082" t="s">
        <v>201</v>
      </c>
      <c r="T1082" s="221">
        <v>45566.313194444447</v>
      </c>
    </row>
    <row r="1083" spans="1:20" x14ac:dyDescent="0.35">
      <c r="A1083" t="s">
        <v>93</v>
      </c>
      <c r="B1083" t="s">
        <v>94</v>
      </c>
      <c r="C1083" t="s">
        <v>92</v>
      </c>
      <c r="D1083" s="29">
        <v>46004</v>
      </c>
      <c r="E1083" s="184" t="str">
        <f t="shared" si="64"/>
        <v/>
      </c>
      <c r="F1083" s="184" t="str">
        <f t="shared" si="65"/>
        <v/>
      </c>
      <c r="G1083" s="184" t="str">
        <f t="shared" si="66"/>
        <v/>
      </c>
      <c r="H1083" s="184" t="str">
        <f t="shared" si="67"/>
        <v/>
      </c>
      <c r="J1083" t="s">
        <v>253</v>
      </c>
      <c r="K1083" t="s">
        <v>253</v>
      </c>
      <c r="L1083">
        <v>201.47616300000001</v>
      </c>
      <c r="R1083">
        <v>568.52184299999999</v>
      </c>
      <c r="S1083" t="s">
        <v>201</v>
      </c>
      <c r="T1083" s="221">
        <v>45566.313194444447</v>
      </c>
    </row>
    <row r="1084" spans="1:20" x14ac:dyDescent="0.35">
      <c r="A1084" t="s">
        <v>93</v>
      </c>
      <c r="B1084" t="s">
        <v>94</v>
      </c>
      <c r="C1084" t="s">
        <v>92</v>
      </c>
      <c r="D1084" s="29">
        <v>46005</v>
      </c>
      <c r="E1084" s="184" t="str">
        <f t="shared" si="64"/>
        <v/>
      </c>
      <c r="F1084" s="184" t="str">
        <f t="shared" si="65"/>
        <v/>
      </c>
      <c r="G1084" s="184" t="str">
        <f t="shared" si="66"/>
        <v/>
      </c>
      <c r="H1084" s="184" t="str">
        <f t="shared" si="67"/>
        <v/>
      </c>
      <c r="J1084" t="s">
        <v>253</v>
      </c>
      <c r="K1084" t="s">
        <v>253</v>
      </c>
      <c r="L1084">
        <v>201.47616300000001</v>
      </c>
      <c r="R1084">
        <v>568.52184299999999</v>
      </c>
      <c r="S1084" t="s">
        <v>201</v>
      </c>
      <c r="T1084" s="221">
        <v>45566.313194444447</v>
      </c>
    </row>
    <row r="1085" spans="1:20" x14ac:dyDescent="0.35">
      <c r="A1085" t="s">
        <v>93</v>
      </c>
      <c r="B1085" t="s">
        <v>94</v>
      </c>
      <c r="C1085" t="s">
        <v>92</v>
      </c>
      <c r="D1085" s="29">
        <v>46006</v>
      </c>
      <c r="E1085" s="184" t="str">
        <f t="shared" si="64"/>
        <v/>
      </c>
      <c r="F1085" s="184" t="str">
        <f t="shared" si="65"/>
        <v/>
      </c>
      <c r="G1085" s="184" t="str">
        <f t="shared" si="66"/>
        <v/>
      </c>
      <c r="H1085" s="184" t="str">
        <f t="shared" si="67"/>
        <v/>
      </c>
      <c r="J1085" t="s">
        <v>253</v>
      </c>
      <c r="K1085" t="s">
        <v>253</v>
      </c>
      <c r="L1085">
        <v>201.47616300000001</v>
      </c>
      <c r="R1085">
        <v>568.52184299999999</v>
      </c>
      <c r="S1085" t="s">
        <v>201</v>
      </c>
      <c r="T1085" s="221">
        <v>45566.313194444447</v>
      </c>
    </row>
    <row r="1086" spans="1:20" x14ac:dyDescent="0.35">
      <c r="A1086" t="s">
        <v>93</v>
      </c>
      <c r="B1086" t="s">
        <v>94</v>
      </c>
      <c r="C1086" t="s">
        <v>92</v>
      </c>
      <c r="D1086" s="29">
        <v>46007</v>
      </c>
      <c r="E1086" s="184" t="str">
        <f t="shared" si="64"/>
        <v/>
      </c>
      <c r="F1086" s="184" t="str">
        <f t="shared" si="65"/>
        <v/>
      </c>
      <c r="G1086" s="184" t="str">
        <f t="shared" si="66"/>
        <v/>
      </c>
      <c r="H1086" s="184" t="str">
        <f t="shared" si="67"/>
        <v/>
      </c>
      <c r="J1086" t="s">
        <v>253</v>
      </c>
      <c r="K1086" t="s">
        <v>253</v>
      </c>
      <c r="L1086">
        <v>201.47616300000001</v>
      </c>
      <c r="R1086">
        <v>568.52184299999999</v>
      </c>
      <c r="S1086" t="s">
        <v>201</v>
      </c>
      <c r="T1086" s="221">
        <v>45566.313194444447</v>
      </c>
    </row>
    <row r="1087" spans="1:20" x14ac:dyDescent="0.35">
      <c r="A1087" t="s">
        <v>93</v>
      </c>
      <c r="B1087" t="s">
        <v>94</v>
      </c>
      <c r="C1087" t="s">
        <v>92</v>
      </c>
      <c r="D1087" s="29">
        <v>46008</v>
      </c>
      <c r="E1087" s="184" t="str">
        <f t="shared" si="64"/>
        <v/>
      </c>
      <c r="F1087" s="184" t="str">
        <f t="shared" si="65"/>
        <v/>
      </c>
      <c r="G1087" s="184" t="str">
        <f t="shared" si="66"/>
        <v/>
      </c>
      <c r="H1087" s="184" t="str">
        <f t="shared" si="67"/>
        <v/>
      </c>
      <c r="J1087" t="s">
        <v>253</v>
      </c>
      <c r="K1087" t="s">
        <v>253</v>
      </c>
      <c r="L1087">
        <v>201.47616300000001</v>
      </c>
      <c r="R1087">
        <v>568.52184299999999</v>
      </c>
      <c r="S1087" t="s">
        <v>201</v>
      </c>
      <c r="T1087" s="221">
        <v>45566.313194444447</v>
      </c>
    </row>
    <row r="1088" spans="1:20" x14ac:dyDescent="0.35">
      <c r="A1088" t="s">
        <v>93</v>
      </c>
      <c r="B1088" t="s">
        <v>94</v>
      </c>
      <c r="C1088" t="s">
        <v>92</v>
      </c>
      <c r="D1088" s="29">
        <v>46009</v>
      </c>
      <c r="E1088" s="184" t="str">
        <f t="shared" si="64"/>
        <v/>
      </c>
      <c r="F1088" s="184" t="str">
        <f t="shared" si="65"/>
        <v/>
      </c>
      <c r="G1088" s="184" t="str">
        <f t="shared" si="66"/>
        <v/>
      </c>
      <c r="H1088" s="184" t="str">
        <f t="shared" si="67"/>
        <v/>
      </c>
      <c r="J1088" t="s">
        <v>253</v>
      </c>
      <c r="K1088" t="s">
        <v>253</v>
      </c>
      <c r="L1088">
        <v>201.47616300000001</v>
      </c>
      <c r="R1088">
        <v>568.52184299999999</v>
      </c>
      <c r="S1088" t="s">
        <v>201</v>
      </c>
      <c r="T1088" s="221">
        <v>45566.313194444447</v>
      </c>
    </row>
    <row r="1089" spans="1:20" x14ac:dyDescent="0.35">
      <c r="A1089" t="s">
        <v>93</v>
      </c>
      <c r="B1089" t="s">
        <v>94</v>
      </c>
      <c r="C1089" t="s">
        <v>92</v>
      </c>
      <c r="D1089" s="29">
        <v>46010</v>
      </c>
      <c r="E1089" s="184" t="str">
        <f t="shared" si="64"/>
        <v/>
      </c>
      <c r="F1089" s="184" t="str">
        <f t="shared" si="65"/>
        <v/>
      </c>
      <c r="G1089" s="184" t="str">
        <f t="shared" si="66"/>
        <v/>
      </c>
      <c r="H1089" s="184" t="str">
        <f t="shared" si="67"/>
        <v/>
      </c>
      <c r="J1089" t="s">
        <v>253</v>
      </c>
      <c r="K1089" t="s">
        <v>253</v>
      </c>
      <c r="L1089">
        <v>201.47616300000001</v>
      </c>
      <c r="R1089">
        <v>568.52184299999999</v>
      </c>
      <c r="S1089" t="s">
        <v>201</v>
      </c>
      <c r="T1089" s="221">
        <v>45566.313194444447</v>
      </c>
    </row>
    <row r="1090" spans="1:20" x14ac:dyDescent="0.35">
      <c r="A1090" t="s">
        <v>93</v>
      </c>
      <c r="B1090" t="s">
        <v>94</v>
      </c>
      <c r="C1090" t="s">
        <v>92</v>
      </c>
      <c r="D1090" s="29">
        <v>46011</v>
      </c>
      <c r="E1090" s="184" t="str">
        <f t="shared" si="64"/>
        <v/>
      </c>
      <c r="F1090" s="184" t="str">
        <f t="shared" si="65"/>
        <v/>
      </c>
      <c r="G1090" s="184" t="str">
        <f t="shared" si="66"/>
        <v/>
      </c>
      <c r="H1090" s="184" t="str">
        <f t="shared" si="67"/>
        <v/>
      </c>
      <c r="J1090" t="s">
        <v>253</v>
      </c>
      <c r="K1090" t="s">
        <v>253</v>
      </c>
      <c r="L1090">
        <v>201.47616300000001</v>
      </c>
      <c r="R1090">
        <v>568.52184299999999</v>
      </c>
      <c r="S1090" t="s">
        <v>201</v>
      </c>
      <c r="T1090" s="221">
        <v>45566.313194444447</v>
      </c>
    </row>
    <row r="1091" spans="1:20" x14ac:dyDescent="0.35">
      <c r="A1091" t="s">
        <v>93</v>
      </c>
      <c r="B1091" t="s">
        <v>94</v>
      </c>
      <c r="C1091" t="s">
        <v>92</v>
      </c>
      <c r="D1091" s="29">
        <v>46012</v>
      </c>
      <c r="E1091" s="184" t="str">
        <f t="shared" si="64"/>
        <v/>
      </c>
      <c r="F1091" s="184" t="str">
        <f t="shared" si="65"/>
        <v/>
      </c>
      <c r="G1091" s="184" t="str">
        <f t="shared" si="66"/>
        <v/>
      </c>
      <c r="H1091" s="184" t="str">
        <f t="shared" si="67"/>
        <v/>
      </c>
      <c r="J1091" t="s">
        <v>253</v>
      </c>
      <c r="K1091" t="s">
        <v>253</v>
      </c>
      <c r="L1091">
        <v>201.47616300000001</v>
      </c>
      <c r="R1091">
        <v>568.52184299999999</v>
      </c>
      <c r="S1091" t="s">
        <v>201</v>
      </c>
      <c r="T1091" s="221">
        <v>45566.313194444447</v>
      </c>
    </row>
    <row r="1092" spans="1:20" x14ac:dyDescent="0.35">
      <c r="A1092" t="s">
        <v>93</v>
      </c>
      <c r="B1092" t="s">
        <v>94</v>
      </c>
      <c r="C1092" t="s">
        <v>92</v>
      </c>
      <c r="D1092" s="29">
        <v>46013</v>
      </c>
      <c r="E1092" s="184" t="str">
        <f t="shared" si="64"/>
        <v/>
      </c>
      <c r="F1092" s="184" t="str">
        <f t="shared" si="65"/>
        <v/>
      </c>
      <c r="G1092" s="184" t="str">
        <f t="shared" si="66"/>
        <v/>
      </c>
      <c r="H1092" s="184" t="str">
        <f t="shared" si="67"/>
        <v/>
      </c>
      <c r="J1092" t="s">
        <v>253</v>
      </c>
      <c r="K1092" t="s">
        <v>253</v>
      </c>
      <c r="L1092">
        <v>201.47616300000001</v>
      </c>
      <c r="R1092">
        <v>568.52184299999999</v>
      </c>
      <c r="S1092" t="s">
        <v>201</v>
      </c>
      <c r="T1092" s="221">
        <v>45566.313194444447</v>
      </c>
    </row>
    <row r="1093" spans="1:20" x14ac:dyDescent="0.35">
      <c r="A1093" t="s">
        <v>93</v>
      </c>
      <c r="B1093" t="s">
        <v>94</v>
      </c>
      <c r="C1093" t="s">
        <v>92</v>
      </c>
      <c r="D1093" s="29">
        <v>46014</v>
      </c>
      <c r="E1093" s="184" t="str">
        <f t="shared" si="64"/>
        <v/>
      </c>
      <c r="F1093" s="184" t="str">
        <f t="shared" si="65"/>
        <v/>
      </c>
      <c r="G1093" s="184" t="str">
        <f t="shared" si="66"/>
        <v/>
      </c>
      <c r="H1093" s="184" t="str">
        <f t="shared" si="67"/>
        <v/>
      </c>
      <c r="J1093" t="s">
        <v>253</v>
      </c>
      <c r="K1093" t="s">
        <v>253</v>
      </c>
      <c r="L1093">
        <v>201.47616300000001</v>
      </c>
      <c r="R1093">
        <v>568.52184299999999</v>
      </c>
      <c r="S1093" t="s">
        <v>201</v>
      </c>
      <c r="T1093" s="221">
        <v>45566.313194444447</v>
      </c>
    </row>
    <row r="1094" spans="1:20" x14ac:dyDescent="0.35">
      <c r="A1094" t="s">
        <v>93</v>
      </c>
      <c r="B1094" t="s">
        <v>94</v>
      </c>
      <c r="C1094" t="s">
        <v>92</v>
      </c>
      <c r="D1094" s="29">
        <v>46015</v>
      </c>
      <c r="E1094" s="184" t="str">
        <f t="shared" si="64"/>
        <v/>
      </c>
      <c r="F1094" s="184" t="str">
        <f t="shared" si="65"/>
        <v/>
      </c>
      <c r="G1094" s="184" t="str">
        <f t="shared" si="66"/>
        <v/>
      </c>
      <c r="H1094" s="184" t="str">
        <f t="shared" si="67"/>
        <v/>
      </c>
      <c r="J1094" t="s">
        <v>253</v>
      </c>
      <c r="K1094" t="s">
        <v>253</v>
      </c>
      <c r="L1094">
        <v>201.47616300000001</v>
      </c>
      <c r="R1094">
        <v>568.52184299999999</v>
      </c>
      <c r="S1094" t="s">
        <v>201</v>
      </c>
      <c r="T1094" s="221">
        <v>45566.313194444447</v>
      </c>
    </row>
    <row r="1095" spans="1:20" x14ac:dyDescent="0.35">
      <c r="A1095" t="s">
        <v>93</v>
      </c>
      <c r="B1095" t="s">
        <v>94</v>
      </c>
      <c r="C1095" t="s">
        <v>92</v>
      </c>
      <c r="D1095" s="29">
        <v>46016</v>
      </c>
      <c r="E1095" s="184" t="str">
        <f t="shared" si="64"/>
        <v/>
      </c>
      <c r="F1095" s="184" t="str">
        <f t="shared" si="65"/>
        <v/>
      </c>
      <c r="G1095" s="184" t="str">
        <f t="shared" si="66"/>
        <v/>
      </c>
      <c r="H1095" s="184" t="str">
        <f t="shared" si="67"/>
        <v/>
      </c>
      <c r="J1095" t="s">
        <v>253</v>
      </c>
      <c r="K1095" t="s">
        <v>253</v>
      </c>
      <c r="L1095">
        <v>201.47616300000001</v>
      </c>
      <c r="R1095">
        <v>568.52184299999999</v>
      </c>
      <c r="S1095" t="s">
        <v>201</v>
      </c>
      <c r="T1095" s="221">
        <v>45566.313194444447</v>
      </c>
    </row>
    <row r="1096" spans="1:20" x14ac:dyDescent="0.35">
      <c r="A1096" t="s">
        <v>93</v>
      </c>
      <c r="B1096" t="s">
        <v>94</v>
      </c>
      <c r="C1096" t="s">
        <v>92</v>
      </c>
      <c r="D1096" s="29">
        <v>46017</v>
      </c>
      <c r="E1096" s="184" t="str">
        <f t="shared" ref="E1096:E1159" si="68">IF(J1096="","",IF(L1096=0,0,IF(1-(J1096/L1096)&lt;0,"",1-(J1096/L1096))))</f>
        <v/>
      </c>
      <c r="F1096" s="184" t="str">
        <f t="shared" ref="F1096:F1159" si="69">IF(K1096="","",IF(L1096=0,0,IF(1-(K1096/L1096)&lt;0,"",1-(K1096/L1096))))</f>
        <v/>
      </c>
      <c r="G1096" s="184" t="str">
        <f t="shared" ref="G1096:G1159" si="70">IF(J1096="","",IF(1-(J1096/R1096)&lt;0,"",1-(J1096/R1096)))</f>
        <v/>
      </c>
      <c r="H1096" s="184" t="str">
        <f t="shared" ref="H1096:H1159" si="71">IF(K1096="","",IF(1-(K1096/R1096)&lt;0,"",1-(K1096/R1096)))</f>
        <v/>
      </c>
      <c r="J1096" t="s">
        <v>253</v>
      </c>
      <c r="K1096" t="s">
        <v>253</v>
      </c>
      <c r="L1096">
        <v>201.47616300000001</v>
      </c>
      <c r="R1096">
        <v>568.52184299999999</v>
      </c>
      <c r="S1096" t="s">
        <v>201</v>
      </c>
      <c r="T1096" s="221">
        <v>45566.313194444447</v>
      </c>
    </row>
    <row r="1097" spans="1:20" x14ac:dyDescent="0.35">
      <c r="A1097" t="s">
        <v>93</v>
      </c>
      <c r="B1097" t="s">
        <v>94</v>
      </c>
      <c r="C1097" t="s">
        <v>92</v>
      </c>
      <c r="D1097" s="29">
        <v>46018</v>
      </c>
      <c r="E1097" s="184" t="str">
        <f t="shared" si="68"/>
        <v/>
      </c>
      <c r="F1097" s="184" t="str">
        <f t="shared" si="69"/>
        <v/>
      </c>
      <c r="G1097" s="184" t="str">
        <f t="shared" si="70"/>
        <v/>
      </c>
      <c r="H1097" s="184" t="str">
        <f t="shared" si="71"/>
        <v/>
      </c>
      <c r="J1097" t="s">
        <v>253</v>
      </c>
      <c r="K1097" t="s">
        <v>253</v>
      </c>
      <c r="L1097">
        <v>201.47616300000001</v>
      </c>
      <c r="R1097">
        <v>568.52184299999999</v>
      </c>
      <c r="S1097" t="s">
        <v>201</v>
      </c>
      <c r="T1097" s="221">
        <v>45566.313194444447</v>
      </c>
    </row>
    <row r="1098" spans="1:20" x14ac:dyDescent="0.35">
      <c r="A1098" t="s">
        <v>93</v>
      </c>
      <c r="B1098" t="s">
        <v>94</v>
      </c>
      <c r="C1098" t="s">
        <v>92</v>
      </c>
      <c r="D1098" s="29">
        <v>46019</v>
      </c>
      <c r="E1098" s="184" t="str">
        <f t="shared" si="68"/>
        <v/>
      </c>
      <c r="F1098" s="184" t="str">
        <f t="shared" si="69"/>
        <v/>
      </c>
      <c r="G1098" s="184" t="str">
        <f t="shared" si="70"/>
        <v/>
      </c>
      <c r="H1098" s="184" t="str">
        <f t="shared" si="71"/>
        <v/>
      </c>
      <c r="J1098" t="s">
        <v>253</v>
      </c>
      <c r="K1098" t="s">
        <v>253</v>
      </c>
      <c r="L1098">
        <v>201.47616300000001</v>
      </c>
      <c r="R1098">
        <v>568.52184299999999</v>
      </c>
      <c r="S1098" t="s">
        <v>201</v>
      </c>
      <c r="T1098" s="221">
        <v>45566.313194444447</v>
      </c>
    </row>
    <row r="1099" spans="1:20" x14ac:dyDescent="0.35">
      <c r="A1099" t="s">
        <v>93</v>
      </c>
      <c r="B1099" t="s">
        <v>94</v>
      </c>
      <c r="C1099" t="s">
        <v>92</v>
      </c>
      <c r="D1099" s="29">
        <v>46020</v>
      </c>
      <c r="E1099" s="184" t="str">
        <f t="shared" si="68"/>
        <v/>
      </c>
      <c r="F1099" s="184" t="str">
        <f t="shared" si="69"/>
        <v/>
      </c>
      <c r="G1099" s="184" t="str">
        <f t="shared" si="70"/>
        <v/>
      </c>
      <c r="H1099" s="184" t="str">
        <f t="shared" si="71"/>
        <v/>
      </c>
      <c r="J1099" t="s">
        <v>253</v>
      </c>
      <c r="K1099" t="s">
        <v>253</v>
      </c>
      <c r="L1099">
        <v>201.47616300000001</v>
      </c>
      <c r="R1099">
        <v>568.52184299999999</v>
      </c>
      <c r="S1099" t="s">
        <v>201</v>
      </c>
      <c r="T1099" s="221">
        <v>45566.313194444447</v>
      </c>
    </row>
    <row r="1100" spans="1:20" x14ac:dyDescent="0.35">
      <c r="A1100" t="s">
        <v>93</v>
      </c>
      <c r="B1100" t="s">
        <v>94</v>
      </c>
      <c r="C1100" t="s">
        <v>92</v>
      </c>
      <c r="D1100" s="29">
        <v>46021</v>
      </c>
      <c r="E1100" s="184" t="str">
        <f t="shared" si="68"/>
        <v/>
      </c>
      <c r="F1100" s="184" t="str">
        <f t="shared" si="69"/>
        <v/>
      </c>
      <c r="G1100" s="184" t="str">
        <f t="shared" si="70"/>
        <v/>
      </c>
      <c r="H1100" s="184" t="str">
        <f t="shared" si="71"/>
        <v/>
      </c>
      <c r="J1100" t="s">
        <v>253</v>
      </c>
      <c r="K1100" t="s">
        <v>253</v>
      </c>
      <c r="L1100">
        <v>201.47616300000001</v>
      </c>
      <c r="R1100">
        <v>568.52184299999999</v>
      </c>
      <c r="S1100" t="s">
        <v>201</v>
      </c>
      <c r="T1100" s="221">
        <v>45566.313194444447</v>
      </c>
    </row>
    <row r="1101" spans="1:20" x14ac:dyDescent="0.35">
      <c r="A1101" t="s">
        <v>93</v>
      </c>
      <c r="B1101" t="s">
        <v>94</v>
      </c>
      <c r="C1101" t="s">
        <v>92</v>
      </c>
      <c r="D1101" s="29">
        <v>46022</v>
      </c>
      <c r="E1101" s="184" t="str">
        <f t="shared" si="68"/>
        <v/>
      </c>
      <c r="F1101" s="184" t="str">
        <f t="shared" si="69"/>
        <v/>
      </c>
      <c r="G1101" s="184" t="str">
        <f t="shared" si="70"/>
        <v/>
      </c>
      <c r="H1101" s="184" t="str">
        <f t="shared" si="71"/>
        <v/>
      </c>
      <c r="J1101" t="s">
        <v>253</v>
      </c>
      <c r="K1101" t="s">
        <v>253</v>
      </c>
      <c r="L1101">
        <v>201.47616300000001</v>
      </c>
      <c r="R1101">
        <v>568.52184299999999</v>
      </c>
      <c r="S1101" t="s">
        <v>201</v>
      </c>
      <c r="T1101" s="221">
        <v>45566.313194444447</v>
      </c>
    </row>
    <row r="1102" spans="1:20" x14ac:dyDescent="0.35">
      <c r="A1102" t="s">
        <v>95</v>
      </c>
      <c r="B1102" t="s">
        <v>96</v>
      </c>
      <c r="C1102" t="s">
        <v>97</v>
      </c>
      <c r="D1102" s="29">
        <v>45658</v>
      </c>
      <c r="E1102" s="184" t="str">
        <f t="shared" si="68"/>
        <v/>
      </c>
      <c r="F1102" s="184" t="str">
        <f t="shared" si="69"/>
        <v/>
      </c>
      <c r="G1102" s="184" t="str">
        <f t="shared" si="70"/>
        <v/>
      </c>
      <c r="H1102" s="184" t="str">
        <f t="shared" si="71"/>
        <v/>
      </c>
      <c r="J1102" t="s">
        <v>253</v>
      </c>
      <c r="K1102" t="s">
        <v>253</v>
      </c>
      <c r="M1102">
        <v>169.2</v>
      </c>
      <c r="N1102">
        <v>169.2</v>
      </c>
      <c r="R1102">
        <v>179.53321299999999</v>
      </c>
      <c r="S1102" t="s">
        <v>201</v>
      </c>
      <c r="T1102" s="221">
        <v>45323.313888888886</v>
      </c>
    </row>
    <row r="1103" spans="1:20" x14ac:dyDescent="0.35">
      <c r="A1103" t="s">
        <v>95</v>
      </c>
      <c r="B1103" t="s">
        <v>96</v>
      </c>
      <c r="C1103" t="s">
        <v>97</v>
      </c>
      <c r="D1103" s="29">
        <v>45659</v>
      </c>
      <c r="E1103" s="184" t="str">
        <f t="shared" si="68"/>
        <v/>
      </c>
      <c r="F1103" s="184" t="str">
        <f t="shared" si="69"/>
        <v/>
      </c>
      <c r="G1103" s="184" t="str">
        <f t="shared" si="70"/>
        <v/>
      </c>
      <c r="H1103" s="184" t="str">
        <f t="shared" si="71"/>
        <v/>
      </c>
      <c r="J1103" t="s">
        <v>253</v>
      </c>
      <c r="K1103" t="s">
        <v>253</v>
      </c>
      <c r="M1103">
        <v>169.2</v>
      </c>
      <c r="N1103">
        <v>169.2</v>
      </c>
      <c r="R1103">
        <v>179.53321299999999</v>
      </c>
      <c r="S1103" t="s">
        <v>201</v>
      </c>
      <c r="T1103" s="221">
        <v>45323.313888888886</v>
      </c>
    </row>
    <row r="1104" spans="1:20" x14ac:dyDescent="0.35">
      <c r="A1104" t="s">
        <v>95</v>
      </c>
      <c r="B1104" t="s">
        <v>96</v>
      </c>
      <c r="C1104" t="s">
        <v>97</v>
      </c>
      <c r="D1104" s="29">
        <v>45660</v>
      </c>
      <c r="E1104" s="184" t="str">
        <f t="shared" si="68"/>
        <v/>
      </c>
      <c r="F1104" s="184" t="str">
        <f t="shared" si="69"/>
        <v/>
      </c>
      <c r="G1104" s="184" t="str">
        <f t="shared" si="70"/>
        <v/>
      </c>
      <c r="H1104" s="184" t="str">
        <f t="shared" si="71"/>
        <v/>
      </c>
      <c r="J1104" t="s">
        <v>253</v>
      </c>
      <c r="K1104" t="s">
        <v>253</v>
      </c>
      <c r="M1104">
        <v>169.2</v>
      </c>
      <c r="N1104">
        <v>169.2</v>
      </c>
      <c r="R1104">
        <v>179.53321299999999</v>
      </c>
      <c r="S1104" t="s">
        <v>201</v>
      </c>
      <c r="T1104" s="221">
        <v>45323.313888888886</v>
      </c>
    </row>
    <row r="1105" spans="1:20" x14ac:dyDescent="0.35">
      <c r="A1105" t="s">
        <v>95</v>
      </c>
      <c r="B1105" t="s">
        <v>96</v>
      </c>
      <c r="C1105" t="s">
        <v>97</v>
      </c>
      <c r="D1105" s="29">
        <v>45661</v>
      </c>
      <c r="E1105" s="184" t="str">
        <f t="shared" si="68"/>
        <v/>
      </c>
      <c r="F1105" s="184" t="str">
        <f t="shared" si="69"/>
        <v/>
      </c>
      <c r="G1105" s="184" t="str">
        <f t="shared" si="70"/>
        <v/>
      </c>
      <c r="H1105" s="184" t="str">
        <f t="shared" si="71"/>
        <v/>
      </c>
      <c r="J1105" t="s">
        <v>253</v>
      </c>
      <c r="K1105" t="s">
        <v>253</v>
      </c>
      <c r="M1105">
        <v>169.2</v>
      </c>
      <c r="N1105">
        <v>169.2</v>
      </c>
      <c r="R1105">
        <v>179.53321299999999</v>
      </c>
      <c r="S1105" t="s">
        <v>201</v>
      </c>
      <c r="T1105" s="221">
        <v>45323.313888888886</v>
      </c>
    </row>
    <row r="1106" spans="1:20" x14ac:dyDescent="0.35">
      <c r="A1106" t="s">
        <v>95</v>
      </c>
      <c r="B1106" t="s">
        <v>96</v>
      </c>
      <c r="C1106" t="s">
        <v>97</v>
      </c>
      <c r="D1106" s="29">
        <v>45662</v>
      </c>
      <c r="E1106" s="184" t="str">
        <f t="shared" si="68"/>
        <v/>
      </c>
      <c r="F1106" s="184" t="str">
        <f t="shared" si="69"/>
        <v/>
      </c>
      <c r="G1106" s="184" t="str">
        <f t="shared" si="70"/>
        <v/>
      </c>
      <c r="H1106" s="184" t="str">
        <f t="shared" si="71"/>
        <v/>
      </c>
      <c r="J1106" t="s">
        <v>253</v>
      </c>
      <c r="K1106" t="s">
        <v>253</v>
      </c>
      <c r="M1106">
        <v>169.2</v>
      </c>
      <c r="N1106">
        <v>169.2</v>
      </c>
      <c r="R1106">
        <v>179.53321299999999</v>
      </c>
      <c r="S1106" t="s">
        <v>201</v>
      </c>
      <c r="T1106" s="221">
        <v>45323.313888888886</v>
      </c>
    </row>
    <row r="1107" spans="1:20" x14ac:dyDescent="0.35">
      <c r="A1107" t="s">
        <v>95</v>
      </c>
      <c r="B1107" t="s">
        <v>96</v>
      </c>
      <c r="C1107" t="s">
        <v>97</v>
      </c>
      <c r="D1107" s="29">
        <v>45663</v>
      </c>
      <c r="E1107" s="184" t="str">
        <f t="shared" si="68"/>
        <v/>
      </c>
      <c r="F1107" s="184" t="str">
        <f t="shared" si="69"/>
        <v/>
      </c>
      <c r="G1107" s="184" t="str">
        <f t="shared" si="70"/>
        <v/>
      </c>
      <c r="H1107" s="184" t="str">
        <f t="shared" si="71"/>
        <v/>
      </c>
      <c r="J1107" t="s">
        <v>253</v>
      </c>
      <c r="K1107" t="s">
        <v>253</v>
      </c>
      <c r="M1107">
        <v>169.2</v>
      </c>
      <c r="N1107">
        <v>169.2</v>
      </c>
      <c r="R1107">
        <v>179.53321299999999</v>
      </c>
      <c r="S1107" t="s">
        <v>201</v>
      </c>
      <c r="T1107" s="221">
        <v>45323.313888888886</v>
      </c>
    </row>
    <row r="1108" spans="1:20" x14ac:dyDescent="0.35">
      <c r="A1108" t="s">
        <v>95</v>
      </c>
      <c r="B1108" t="s">
        <v>96</v>
      </c>
      <c r="C1108" t="s">
        <v>97</v>
      </c>
      <c r="D1108" s="29">
        <v>45664</v>
      </c>
      <c r="E1108" s="184" t="str">
        <f t="shared" si="68"/>
        <v/>
      </c>
      <c r="F1108" s="184" t="str">
        <f t="shared" si="69"/>
        <v/>
      </c>
      <c r="G1108" s="184" t="str">
        <f t="shared" si="70"/>
        <v/>
      </c>
      <c r="H1108" s="184" t="str">
        <f t="shared" si="71"/>
        <v/>
      </c>
      <c r="J1108" t="s">
        <v>253</v>
      </c>
      <c r="K1108" t="s">
        <v>253</v>
      </c>
      <c r="M1108">
        <v>169.2</v>
      </c>
      <c r="N1108">
        <v>169.2</v>
      </c>
      <c r="R1108">
        <v>179.53321299999999</v>
      </c>
      <c r="S1108" t="s">
        <v>201</v>
      </c>
      <c r="T1108" s="221">
        <v>45323.313888888886</v>
      </c>
    </row>
    <row r="1109" spans="1:20" x14ac:dyDescent="0.35">
      <c r="A1109" t="s">
        <v>95</v>
      </c>
      <c r="B1109" t="s">
        <v>96</v>
      </c>
      <c r="C1109" t="s">
        <v>97</v>
      </c>
      <c r="D1109" s="29">
        <v>45665</v>
      </c>
      <c r="E1109" s="184" t="str">
        <f t="shared" si="68"/>
        <v/>
      </c>
      <c r="F1109" s="184" t="str">
        <f t="shared" si="69"/>
        <v/>
      </c>
      <c r="G1109" s="184" t="str">
        <f t="shared" si="70"/>
        <v/>
      </c>
      <c r="H1109" s="184" t="str">
        <f t="shared" si="71"/>
        <v/>
      </c>
      <c r="J1109" t="s">
        <v>253</v>
      </c>
      <c r="K1109" t="s">
        <v>253</v>
      </c>
      <c r="M1109">
        <v>169.2</v>
      </c>
      <c r="N1109">
        <v>169.2</v>
      </c>
      <c r="R1109">
        <v>179.53321299999999</v>
      </c>
      <c r="S1109" t="s">
        <v>201</v>
      </c>
      <c r="T1109" s="221">
        <v>45323.313888888886</v>
      </c>
    </row>
    <row r="1110" spans="1:20" x14ac:dyDescent="0.35">
      <c r="A1110" t="s">
        <v>95</v>
      </c>
      <c r="B1110" t="s">
        <v>96</v>
      </c>
      <c r="C1110" t="s">
        <v>97</v>
      </c>
      <c r="D1110" s="29">
        <v>45666</v>
      </c>
      <c r="E1110" s="184" t="str">
        <f t="shared" si="68"/>
        <v/>
      </c>
      <c r="F1110" s="184" t="str">
        <f t="shared" si="69"/>
        <v/>
      </c>
      <c r="G1110" s="184" t="str">
        <f t="shared" si="70"/>
        <v/>
      </c>
      <c r="H1110" s="184" t="str">
        <f t="shared" si="71"/>
        <v/>
      </c>
      <c r="J1110" t="s">
        <v>253</v>
      </c>
      <c r="K1110" t="s">
        <v>253</v>
      </c>
      <c r="M1110">
        <v>169.2</v>
      </c>
      <c r="N1110">
        <v>169.2</v>
      </c>
      <c r="R1110">
        <v>179.53321299999999</v>
      </c>
      <c r="S1110" t="s">
        <v>201</v>
      </c>
      <c r="T1110" s="221">
        <v>45323.313888888886</v>
      </c>
    </row>
    <row r="1111" spans="1:20" x14ac:dyDescent="0.35">
      <c r="A1111" t="s">
        <v>95</v>
      </c>
      <c r="B1111" t="s">
        <v>96</v>
      </c>
      <c r="C1111" t="s">
        <v>97</v>
      </c>
      <c r="D1111" s="29">
        <v>45667</v>
      </c>
      <c r="E1111" s="184" t="str">
        <f t="shared" si="68"/>
        <v/>
      </c>
      <c r="F1111" s="184" t="str">
        <f t="shared" si="69"/>
        <v/>
      </c>
      <c r="G1111" s="184" t="str">
        <f t="shared" si="70"/>
        <v/>
      </c>
      <c r="H1111" s="184" t="str">
        <f t="shared" si="71"/>
        <v/>
      </c>
      <c r="J1111" t="s">
        <v>253</v>
      </c>
      <c r="K1111" t="s">
        <v>253</v>
      </c>
      <c r="M1111">
        <v>169.2</v>
      </c>
      <c r="N1111">
        <v>169.2</v>
      </c>
      <c r="R1111">
        <v>179.53321299999999</v>
      </c>
      <c r="S1111" t="s">
        <v>201</v>
      </c>
      <c r="T1111" s="221">
        <v>45323.313888888886</v>
      </c>
    </row>
    <row r="1112" spans="1:20" x14ac:dyDescent="0.35">
      <c r="A1112" t="s">
        <v>95</v>
      </c>
      <c r="B1112" t="s">
        <v>96</v>
      </c>
      <c r="C1112" t="s">
        <v>97</v>
      </c>
      <c r="D1112" s="29">
        <v>45668</v>
      </c>
      <c r="E1112" s="184" t="str">
        <f t="shared" si="68"/>
        <v/>
      </c>
      <c r="F1112" s="184" t="str">
        <f t="shared" si="69"/>
        <v/>
      </c>
      <c r="G1112" s="184" t="str">
        <f t="shared" si="70"/>
        <v/>
      </c>
      <c r="H1112" s="184" t="str">
        <f t="shared" si="71"/>
        <v/>
      </c>
      <c r="J1112" t="s">
        <v>253</v>
      </c>
      <c r="K1112" t="s">
        <v>253</v>
      </c>
      <c r="M1112">
        <v>169.2</v>
      </c>
      <c r="N1112">
        <v>169.2</v>
      </c>
      <c r="R1112">
        <v>179.53321299999999</v>
      </c>
      <c r="S1112" t="s">
        <v>201</v>
      </c>
      <c r="T1112" s="221">
        <v>45323.313888888886</v>
      </c>
    </row>
    <row r="1113" spans="1:20" x14ac:dyDescent="0.35">
      <c r="A1113" t="s">
        <v>95</v>
      </c>
      <c r="B1113" t="s">
        <v>96</v>
      </c>
      <c r="C1113" t="s">
        <v>97</v>
      </c>
      <c r="D1113" s="29">
        <v>45669</v>
      </c>
      <c r="E1113" s="184" t="str">
        <f t="shared" si="68"/>
        <v/>
      </c>
      <c r="F1113" s="184" t="str">
        <f t="shared" si="69"/>
        <v/>
      </c>
      <c r="G1113" s="184" t="str">
        <f t="shared" si="70"/>
        <v/>
      </c>
      <c r="H1113" s="184" t="str">
        <f t="shared" si="71"/>
        <v/>
      </c>
      <c r="J1113" t="s">
        <v>253</v>
      </c>
      <c r="K1113" t="s">
        <v>253</v>
      </c>
      <c r="M1113">
        <v>169.2</v>
      </c>
      <c r="N1113">
        <v>169.2</v>
      </c>
      <c r="R1113">
        <v>179.53321299999999</v>
      </c>
      <c r="S1113" t="s">
        <v>201</v>
      </c>
      <c r="T1113" s="221">
        <v>45323.313888888886</v>
      </c>
    </row>
    <row r="1114" spans="1:20" x14ac:dyDescent="0.35">
      <c r="A1114" t="s">
        <v>95</v>
      </c>
      <c r="B1114" t="s">
        <v>96</v>
      </c>
      <c r="C1114" t="s">
        <v>97</v>
      </c>
      <c r="D1114" s="29">
        <v>45670</v>
      </c>
      <c r="E1114" s="184" t="str">
        <f t="shared" si="68"/>
        <v/>
      </c>
      <c r="F1114" s="184" t="str">
        <f t="shared" si="69"/>
        <v/>
      </c>
      <c r="G1114" s="184" t="str">
        <f t="shared" si="70"/>
        <v/>
      </c>
      <c r="H1114" s="184" t="str">
        <f t="shared" si="71"/>
        <v/>
      </c>
      <c r="J1114" t="s">
        <v>253</v>
      </c>
      <c r="K1114" t="s">
        <v>253</v>
      </c>
      <c r="M1114">
        <v>169.2</v>
      </c>
      <c r="N1114">
        <v>169.2</v>
      </c>
      <c r="R1114">
        <v>179.53321299999999</v>
      </c>
      <c r="S1114" t="s">
        <v>201</v>
      </c>
      <c r="T1114" s="221">
        <v>45323.313888888886</v>
      </c>
    </row>
    <row r="1115" spans="1:20" x14ac:dyDescent="0.35">
      <c r="A1115" t="s">
        <v>95</v>
      </c>
      <c r="B1115" t="s">
        <v>96</v>
      </c>
      <c r="C1115" t="s">
        <v>97</v>
      </c>
      <c r="D1115" s="29">
        <v>45671</v>
      </c>
      <c r="E1115" s="184" t="str">
        <f t="shared" si="68"/>
        <v/>
      </c>
      <c r="F1115" s="184" t="str">
        <f t="shared" si="69"/>
        <v/>
      </c>
      <c r="G1115" s="184" t="str">
        <f t="shared" si="70"/>
        <v/>
      </c>
      <c r="H1115" s="184" t="str">
        <f t="shared" si="71"/>
        <v/>
      </c>
      <c r="J1115" t="s">
        <v>253</v>
      </c>
      <c r="K1115" t="s">
        <v>253</v>
      </c>
      <c r="M1115">
        <v>169.2</v>
      </c>
      <c r="N1115">
        <v>169.2</v>
      </c>
      <c r="R1115">
        <v>179.53321299999999</v>
      </c>
      <c r="S1115" t="s">
        <v>201</v>
      </c>
      <c r="T1115" s="221">
        <v>45323.313888888886</v>
      </c>
    </row>
    <row r="1116" spans="1:20" x14ac:dyDescent="0.35">
      <c r="A1116" t="s">
        <v>95</v>
      </c>
      <c r="B1116" t="s">
        <v>96</v>
      </c>
      <c r="C1116" t="s">
        <v>97</v>
      </c>
      <c r="D1116" s="29">
        <v>45672</v>
      </c>
      <c r="E1116" s="184" t="str">
        <f t="shared" si="68"/>
        <v/>
      </c>
      <c r="F1116" s="184" t="str">
        <f t="shared" si="69"/>
        <v/>
      </c>
      <c r="G1116" s="184" t="str">
        <f t="shared" si="70"/>
        <v/>
      </c>
      <c r="H1116" s="184" t="str">
        <f t="shared" si="71"/>
        <v/>
      </c>
      <c r="J1116" t="s">
        <v>253</v>
      </c>
      <c r="K1116" t="s">
        <v>253</v>
      </c>
      <c r="M1116">
        <v>169.2</v>
      </c>
      <c r="N1116">
        <v>169.2</v>
      </c>
      <c r="R1116">
        <v>179.53321299999999</v>
      </c>
      <c r="S1116" t="s">
        <v>201</v>
      </c>
      <c r="T1116" s="221">
        <v>45323.313888888886</v>
      </c>
    </row>
    <row r="1117" spans="1:20" x14ac:dyDescent="0.35">
      <c r="A1117" t="s">
        <v>95</v>
      </c>
      <c r="B1117" t="s">
        <v>96</v>
      </c>
      <c r="C1117" t="s">
        <v>97</v>
      </c>
      <c r="D1117" s="29">
        <v>45673</v>
      </c>
      <c r="E1117" s="184" t="str">
        <f t="shared" si="68"/>
        <v/>
      </c>
      <c r="F1117" s="184" t="str">
        <f t="shared" si="69"/>
        <v/>
      </c>
      <c r="G1117" s="184" t="str">
        <f t="shared" si="70"/>
        <v/>
      </c>
      <c r="H1117" s="184" t="str">
        <f t="shared" si="71"/>
        <v/>
      </c>
      <c r="J1117" t="s">
        <v>253</v>
      </c>
      <c r="K1117" t="s">
        <v>253</v>
      </c>
      <c r="M1117">
        <v>169.2</v>
      </c>
      <c r="N1117">
        <v>169.2</v>
      </c>
      <c r="R1117">
        <v>179.53321299999999</v>
      </c>
      <c r="S1117" t="s">
        <v>201</v>
      </c>
      <c r="T1117" s="221">
        <v>45323.313888888886</v>
      </c>
    </row>
    <row r="1118" spans="1:20" x14ac:dyDescent="0.35">
      <c r="A1118" t="s">
        <v>95</v>
      </c>
      <c r="B1118" t="s">
        <v>96</v>
      </c>
      <c r="C1118" t="s">
        <v>97</v>
      </c>
      <c r="D1118" s="29">
        <v>45674</v>
      </c>
      <c r="E1118" s="184" t="str">
        <f t="shared" si="68"/>
        <v/>
      </c>
      <c r="F1118" s="184" t="str">
        <f t="shared" si="69"/>
        <v/>
      </c>
      <c r="G1118" s="184" t="str">
        <f t="shared" si="70"/>
        <v/>
      </c>
      <c r="H1118" s="184" t="str">
        <f t="shared" si="71"/>
        <v/>
      </c>
      <c r="J1118" t="s">
        <v>253</v>
      </c>
      <c r="K1118" t="s">
        <v>253</v>
      </c>
      <c r="M1118">
        <v>169.2</v>
      </c>
      <c r="N1118">
        <v>169.2</v>
      </c>
      <c r="R1118">
        <v>179.53321299999999</v>
      </c>
      <c r="S1118" t="s">
        <v>201</v>
      </c>
      <c r="T1118" s="221">
        <v>45323.313888888886</v>
      </c>
    </row>
    <row r="1119" spans="1:20" x14ac:dyDescent="0.35">
      <c r="A1119" t="s">
        <v>95</v>
      </c>
      <c r="B1119" t="s">
        <v>96</v>
      </c>
      <c r="C1119" t="s">
        <v>97</v>
      </c>
      <c r="D1119" s="29">
        <v>45675</v>
      </c>
      <c r="E1119" s="184" t="str">
        <f t="shared" si="68"/>
        <v/>
      </c>
      <c r="F1119" s="184" t="str">
        <f t="shared" si="69"/>
        <v/>
      </c>
      <c r="G1119" s="184" t="str">
        <f t="shared" si="70"/>
        <v/>
      </c>
      <c r="H1119" s="184" t="str">
        <f t="shared" si="71"/>
        <v/>
      </c>
      <c r="J1119" t="s">
        <v>253</v>
      </c>
      <c r="K1119" t="s">
        <v>253</v>
      </c>
      <c r="M1119">
        <v>169.2</v>
      </c>
      <c r="N1119">
        <v>169.2</v>
      </c>
      <c r="R1119">
        <v>179.53321299999999</v>
      </c>
      <c r="S1119" t="s">
        <v>201</v>
      </c>
      <c r="T1119" s="221">
        <v>45323.313888888886</v>
      </c>
    </row>
    <row r="1120" spans="1:20" x14ac:dyDescent="0.35">
      <c r="A1120" t="s">
        <v>95</v>
      </c>
      <c r="B1120" t="s">
        <v>96</v>
      </c>
      <c r="C1120" t="s">
        <v>97</v>
      </c>
      <c r="D1120" s="29">
        <v>45676</v>
      </c>
      <c r="E1120" s="184" t="str">
        <f t="shared" si="68"/>
        <v/>
      </c>
      <c r="F1120" s="184" t="str">
        <f t="shared" si="69"/>
        <v/>
      </c>
      <c r="G1120" s="184" t="str">
        <f t="shared" si="70"/>
        <v/>
      </c>
      <c r="H1120" s="184" t="str">
        <f t="shared" si="71"/>
        <v/>
      </c>
      <c r="J1120" t="s">
        <v>253</v>
      </c>
      <c r="K1120" t="s">
        <v>253</v>
      </c>
      <c r="M1120">
        <v>169.2</v>
      </c>
      <c r="N1120">
        <v>169.2</v>
      </c>
      <c r="R1120">
        <v>179.53321299999999</v>
      </c>
      <c r="S1120" t="s">
        <v>201</v>
      </c>
      <c r="T1120" s="221">
        <v>45323.313888888886</v>
      </c>
    </row>
    <row r="1121" spans="1:20" x14ac:dyDescent="0.35">
      <c r="A1121" t="s">
        <v>95</v>
      </c>
      <c r="B1121" t="s">
        <v>96</v>
      </c>
      <c r="C1121" t="s">
        <v>97</v>
      </c>
      <c r="D1121" s="29">
        <v>45677</v>
      </c>
      <c r="E1121" s="184" t="str">
        <f t="shared" si="68"/>
        <v/>
      </c>
      <c r="F1121" s="184" t="str">
        <f t="shared" si="69"/>
        <v/>
      </c>
      <c r="G1121" s="184" t="str">
        <f t="shared" si="70"/>
        <v/>
      </c>
      <c r="H1121" s="184" t="str">
        <f t="shared" si="71"/>
        <v/>
      </c>
      <c r="J1121" t="s">
        <v>253</v>
      </c>
      <c r="K1121" t="s">
        <v>253</v>
      </c>
      <c r="M1121">
        <v>169.2</v>
      </c>
      <c r="N1121">
        <v>169.2</v>
      </c>
      <c r="R1121">
        <v>179.53321299999999</v>
      </c>
      <c r="S1121" t="s">
        <v>201</v>
      </c>
      <c r="T1121" s="221">
        <v>45323.313888888886</v>
      </c>
    </row>
    <row r="1122" spans="1:20" x14ac:dyDescent="0.35">
      <c r="A1122" t="s">
        <v>95</v>
      </c>
      <c r="B1122" t="s">
        <v>96</v>
      </c>
      <c r="C1122" t="s">
        <v>97</v>
      </c>
      <c r="D1122" s="29">
        <v>45678</v>
      </c>
      <c r="E1122" s="184" t="str">
        <f t="shared" si="68"/>
        <v/>
      </c>
      <c r="F1122" s="184" t="str">
        <f t="shared" si="69"/>
        <v/>
      </c>
      <c r="G1122" s="184" t="str">
        <f t="shared" si="70"/>
        <v/>
      </c>
      <c r="H1122" s="184" t="str">
        <f t="shared" si="71"/>
        <v/>
      </c>
      <c r="J1122" t="s">
        <v>253</v>
      </c>
      <c r="K1122" t="s">
        <v>253</v>
      </c>
      <c r="M1122">
        <v>169.2</v>
      </c>
      <c r="N1122">
        <v>169.2</v>
      </c>
      <c r="R1122">
        <v>179.53321299999999</v>
      </c>
      <c r="S1122" t="s">
        <v>201</v>
      </c>
      <c r="T1122" s="221">
        <v>45323.313888888886</v>
      </c>
    </row>
    <row r="1123" spans="1:20" x14ac:dyDescent="0.35">
      <c r="A1123" t="s">
        <v>95</v>
      </c>
      <c r="B1123" t="s">
        <v>96</v>
      </c>
      <c r="C1123" t="s">
        <v>97</v>
      </c>
      <c r="D1123" s="29">
        <v>45679</v>
      </c>
      <c r="E1123" s="184" t="str">
        <f t="shared" si="68"/>
        <v/>
      </c>
      <c r="F1123" s="184" t="str">
        <f t="shared" si="69"/>
        <v/>
      </c>
      <c r="G1123" s="184" t="str">
        <f t="shared" si="70"/>
        <v/>
      </c>
      <c r="H1123" s="184" t="str">
        <f t="shared" si="71"/>
        <v/>
      </c>
      <c r="J1123" t="s">
        <v>253</v>
      </c>
      <c r="K1123" t="s">
        <v>253</v>
      </c>
      <c r="M1123">
        <v>169.2</v>
      </c>
      <c r="N1123">
        <v>169.2</v>
      </c>
      <c r="R1123">
        <v>179.53321299999999</v>
      </c>
      <c r="S1123" t="s">
        <v>201</v>
      </c>
      <c r="T1123" s="221">
        <v>45323.313888888886</v>
      </c>
    </row>
    <row r="1124" spans="1:20" x14ac:dyDescent="0.35">
      <c r="A1124" t="s">
        <v>95</v>
      </c>
      <c r="B1124" t="s">
        <v>96</v>
      </c>
      <c r="C1124" t="s">
        <v>97</v>
      </c>
      <c r="D1124" s="29">
        <v>45680</v>
      </c>
      <c r="E1124" s="184" t="str">
        <f t="shared" si="68"/>
        <v/>
      </c>
      <c r="F1124" s="184" t="str">
        <f t="shared" si="69"/>
        <v/>
      </c>
      <c r="G1124" s="184" t="str">
        <f t="shared" si="70"/>
        <v/>
      </c>
      <c r="H1124" s="184" t="str">
        <f t="shared" si="71"/>
        <v/>
      </c>
      <c r="J1124" t="s">
        <v>253</v>
      </c>
      <c r="K1124" t="s">
        <v>253</v>
      </c>
      <c r="M1124">
        <v>169.2</v>
      </c>
      <c r="N1124">
        <v>169.2</v>
      </c>
      <c r="R1124">
        <v>179.53321299999999</v>
      </c>
      <c r="S1124" t="s">
        <v>201</v>
      </c>
      <c r="T1124" s="221">
        <v>45323.313888888886</v>
      </c>
    </row>
    <row r="1125" spans="1:20" x14ac:dyDescent="0.35">
      <c r="A1125" t="s">
        <v>95</v>
      </c>
      <c r="B1125" t="s">
        <v>96</v>
      </c>
      <c r="C1125" t="s">
        <v>97</v>
      </c>
      <c r="D1125" s="29">
        <v>45681</v>
      </c>
      <c r="E1125" s="184" t="str">
        <f t="shared" si="68"/>
        <v/>
      </c>
      <c r="F1125" s="184" t="str">
        <f t="shared" si="69"/>
        <v/>
      </c>
      <c r="G1125" s="184" t="str">
        <f t="shared" si="70"/>
        <v/>
      </c>
      <c r="H1125" s="184" t="str">
        <f t="shared" si="71"/>
        <v/>
      </c>
      <c r="J1125" t="s">
        <v>253</v>
      </c>
      <c r="K1125" t="s">
        <v>253</v>
      </c>
      <c r="M1125">
        <v>169.2</v>
      </c>
      <c r="N1125">
        <v>169.2</v>
      </c>
      <c r="R1125">
        <v>179.53321299999999</v>
      </c>
      <c r="S1125" t="s">
        <v>201</v>
      </c>
      <c r="T1125" s="221">
        <v>45323.313888888886</v>
      </c>
    </row>
    <row r="1126" spans="1:20" x14ac:dyDescent="0.35">
      <c r="A1126" t="s">
        <v>95</v>
      </c>
      <c r="B1126" t="s">
        <v>96</v>
      </c>
      <c r="C1126" t="s">
        <v>97</v>
      </c>
      <c r="D1126" s="29">
        <v>45682</v>
      </c>
      <c r="E1126" s="184" t="str">
        <f t="shared" si="68"/>
        <v/>
      </c>
      <c r="F1126" s="184" t="str">
        <f t="shared" si="69"/>
        <v/>
      </c>
      <c r="G1126" s="184" t="str">
        <f t="shared" si="70"/>
        <v/>
      </c>
      <c r="H1126" s="184" t="str">
        <f t="shared" si="71"/>
        <v/>
      </c>
      <c r="J1126" t="s">
        <v>253</v>
      </c>
      <c r="K1126" t="s">
        <v>253</v>
      </c>
      <c r="M1126">
        <v>169.2</v>
      </c>
      <c r="N1126">
        <v>169.2</v>
      </c>
      <c r="R1126">
        <v>179.53321299999999</v>
      </c>
      <c r="S1126" t="s">
        <v>201</v>
      </c>
      <c r="T1126" s="221">
        <v>45323.313888888886</v>
      </c>
    </row>
    <row r="1127" spans="1:20" x14ac:dyDescent="0.35">
      <c r="A1127" t="s">
        <v>95</v>
      </c>
      <c r="B1127" t="s">
        <v>96</v>
      </c>
      <c r="C1127" t="s">
        <v>97</v>
      </c>
      <c r="D1127" s="29">
        <v>45683</v>
      </c>
      <c r="E1127" s="184" t="str">
        <f t="shared" si="68"/>
        <v/>
      </c>
      <c r="F1127" s="184" t="str">
        <f t="shared" si="69"/>
        <v/>
      </c>
      <c r="G1127" s="184" t="str">
        <f t="shared" si="70"/>
        <v/>
      </c>
      <c r="H1127" s="184" t="str">
        <f t="shared" si="71"/>
        <v/>
      </c>
      <c r="J1127" t="s">
        <v>253</v>
      </c>
      <c r="K1127" t="s">
        <v>253</v>
      </c>
      <c r="M1127">
        <v>169.2</v>
      </c>
      <c r="N1127">
        <v>169.2</v>
      </c>
      <c r="R1127">
        <v>179.53321299999999</v>
      </c>
      <c r="S1127" t="s">
        <v>201</v>
      </c>
      <c r="T1127" s="221">
        <v>45323.313888888886</v>
      </c>
    </row>
    <row r="1128" spans="1:20" x14ac:dyDescent="0.35">
      <c r="A1128" t="s">
        <v>95</v>
      </c>
      <c r="B1128" t="s">
        <v>96</v>
      </c>
      <c r="C1128" t="s">
        <v>97</v>
      </c>
      <c r="D1128" s="29">
        <v>45684</v>
      </c>
      <c r="E1128" s="184" t="str">
        <f t="shared" si="68"/>
        <v/>
      </c>
      <c r="F1128" s="184" t="str">
        <f t="shared" si="69"/>
        <v/>
      </c>
      <c r="G1128" s="184" t="str">
        <f t="shared" si="70"/>
        <v/>
      </c>
      <c r="H1128" s="184" t="str">
        <f t="shared" si="71"/>
        <v/>
      </c>
      <c r="J1128" t="s">
        <v>253</v>
      </c>
      <c r="K1128" t="s">
        <v>253</v>
      </c>
      <c r="M1128">
        <v>169.2</v>
      </c>
      <c r="N1128">
        <v>169.2</v>
      </c>
      <c r="R1128">
        <v>179.53321299999999</v>
      </c>
      <c r="S1128" t="s">
        <v>201</v>
      </c>
      <c r="T1128" s="221">
        <v>45323.313888888886</v>
      </c>
    </row>
    <row r="1129" spans="1:20" x14ac:dyDescent="0.35">
      <c r="A1129" t="s">
        <v>95</v>
      </c>
      <c r="B1129" t="s">
        <v>96</v>
      </c>
      <c r="C1129" t="s">
        <v>97</v>
      </c>
      <c r="D1129" s="29">
        <v>45685</v>
      </c>
      <c r="E1129" s="184" t="str">
        <f t="shared" si="68"/>
        <v/>
      </c>
      <c r="F1129" s="184" t="str">
        <f t="shared" si="69"/>
        <v/>
      </c>
      <c r="G1129" s="184" t="str">
        <f t="shared" si="70"/>
        <v/>
      </c>
      <c r="H1129" s="184" t="str">
        <f t="shared" si="71"/>
        <v/>
      </c>
      <c r="J1129" t="s">
        <v>253</v>
      </c>
      <c r="K1129" t="s">
        <v>253</v>
      </c>
      <c r="M1129">
        <v>169.2</v>
      </c>
      <c r="N1129">
        <v>169.2</v>
      </c>
      <c r="R1129">
        <v>179.53321299999999</v>
      </c>
      <c r="S1129" t="s">
        <v>201</v>
      </c>
      <c r="T1129" s="221">
        <v>45323.313888888886</v>
      </c>
    </row>
    <row r="1130" spans="1:20" x14ac:dyDescent="0.35">
      <c r="A1130" t="s">
        <v>95</v>
      </c>
      <c r="B1130" t="s">
        <v>96</v>
      </c>
      <c r="C1130" t="s">
        <v>97</v>
      </c>
      <c r="D1130" s="29">
        <v>45686</v>
      </c>
      <c r="E1130" s="184" t="str">
        <f t="shared" si="68"/>
        <v/>
      </c>
      <c r="F1130" s="184" t="str">
        <f t="shared" si="69"/>
        <v/>
      </c>
      <c r="G1130" s="184" t="str">
        <f t="shared" si="70"/>
        <v/>
      </c>
      <c r="H1130" s="184" t="str">
        <f t="shared" si="71"/>
        <v/>
      </c>
      <c r="J1130" t="s">
        <v>253</v>
      </c>
      <c r="K1130" t="s">
        <v>253</v>
      </c>
      <c r="M1130">
        <v>169.2</v>
      </c>
      <c r="N1130">
        <v>169.2</v>
      </c>
      <c r="R1130">
        <v>179.53321299999999</v>
      </c>
      <c r="S1130" t="s">
        <v>201</v>
      </c>
      <c r="T1130" s="221">
        <v>45323.313888888886</v>
      </c>
    </row>
    <row r="1131" spans="1:20" x14ac:dyDescent="0.35">
      <c r="A1131" t="s">
        <v>95</v>
      </c>
      <c r="B1131" t="s">
        <v>96</v>
      </c>
      <c r="C1131" t="s">
        <v>97</v>
      </c>
      <c r="D1131" s="29">
        <v>45687</v>
      </c>
      <c r="E1131" s="184" t="str">
        <f t="shared" si="68"/>
        <v/>
      </c>
      <c r="F1131" s="184" t="str">
        <f t="shared" si="69"/>
        <v/>
      </c>
      <c r="G1131" s="184" t="str">
        <f t="shared" si="70"/>
        <v/>
      </c>
      <c r="H1131" s="184" t="str">
        <f t="shared" si="71"/>
        <v/>
      </c>
      <c r="J1131" t="s">
        <v>253</v>
      </c>
      <c r="K1131" t="s">
        <v>253</v>
      </c>
      <c r="M1131">
        <v>169.2</v>
      </c>
      <c r="N1131">
        <v>169.2</v>
      </c>
      <c r="R1131">
        <v>179.53321299999999</v>
      </c>
      <c r="S1131" t="s">
        <v>201</v>
      </c>
      <c r="T1131" s="221">
        <v>45323.313888888886</v>
      </c>
    </row>
    <row r="1132" spans="1:20" x14ac:dyDescent="0.35">
      <c r="A1132" t="s">
        <v>95</v>
      </c>
      <c r="B1132" t="s">
        <v>96</v>
      </c>
      <c r="C1132" t="s">
        <v>97</v>
      </c>
      <c r="D1132" s="29">
        <v>45688</v>
      </c>
      <c r="E1132" s="184" t="str">
        <f t="shared" si="68"/>
        <v/>
      </c>
      <c r="F1132" s="184" t="str">
        <f t="shared" si="69"/>
        <v/>
      </c>
      <c r="G1132" s="184" t="str">
        <f t="shared" si="70"/>
        <v/>
      </c>
      <c r="H1132" s="184" t="str">
        <f t="shared" si="71"/>
        <v/>
      </c>
      <c r="J1132" t="s">
        <v>253</v>
      </c>
      <c r="K1132" t="s">
        <v>253</v>
      </c>
      <c r="M1132">
        <v>169.2</v>
      </c>
      <c r="N1132">
        <v>169.2</v>
      </c>
      <c r="R1132">
        <v>179.53321299999999</v>
      </c>
      <c r="S1132" t="s">
        <v>201</v>
      </c>
      <c r="T1132" s="221">
        <v>45323.314583333333</v>
      </c>
    </row>
    <row r="1133" spans="1:20" x14ac:dyDescent="0.35">
      <c r="A1133" t="s">
        <v>95</v>
      </c>
      <c r="B1133" t="s">
        <v>96</v>
      </c>
      <c r="C1133" t="s">
        <v>97</v>
      </c>
      <c r="D1133" s="29">
        <v>45689</v>
      </c>
      <c r="E1133" s="184" t="str">
        <f t="shared" si="68"/>
        <v/>
      </c>
      <c r="F1133" s="184" t="str">
        <f t="shared" si="69"/>
        <v/>
      </c>
      <c r="G1133" s="184" t="str">
        <f t="shared" si="70"/>
        <v/>
      </c>
      <c r="H1133" s="184" t="str">
        <f t="shared" si="71"/>
        <v/>
      </c>
      <c r="J1133" t="s">
        <v>253</v>
      </c>
      <c r="K1133" t="s">
        <v>253</v>
      </c>
      <c r="M1133">
        <v>169.2</v>
      </c>
      <c r="N1133">
        <v>169.2</v>
      </c>
      <c r="R1133">
        <v>179.53321299999999</v>
      </c>
      <c r="S1133" t="s">
        <v>201</v>
      </c>
      <c r="T1133" s="221">
        <v>45352.313194444447</v>
      </c>
    </row>
    <row r="1134" spans="1:20" x14ac:dyDescent="0.35">
      <c r="A1134" t="s">
        <v>95</v>
      </c>
      <c r="B1134" t="s">
        <v>96</v>
      </c>
      <c r="C1134" t="s">
        <v>97</v>
      </c>
      <c r="D1134" s="29">
        <v>45690</v>
      </c>
      <c r="E1134" s="184" t="str">
        <f t="shared" si="68"/>
        <v/>
      </c>
      <c r="F1134" s="184" t="str">
        <f t="shared" si="69"/>
        <v/>
      </c>
      <c r="G1134" s="184" t="str">
        <f t="shared" si="70"/>
        <v/>
      </c>
      <c r="H1134" s="184" t="str">
        <f t="shared" si="71"/>
        <v/>
      </c>
      <c r="J1134" t="s">
        <v>253</v>
      </c>
      <c r="K1134" t="s">
        <v>253</v>
      </c>
      <c r="M1134">
        <v>169.2</v>
      </c>
      <c r="N1134">
        <v>169.2</v>
      </c>
      <c r="R1134">
        <v>179.53321299999999</v>
      </c>
      <c r="S1134" t="s">
        <v>201</v>
      </c>
      <c r="T1134" s="221">
        <v>45352.315972222219</v>
      </c>
    </row>
    <row r="1135" spans="1:20" x14ac:dyDescent="0.35">
      <c r="A1135" t="s">
        <v>95</v>
      </c>
      <c r="B1135" t="s">
        <v>96</v>
      </c>
      <c r="C1135" t="s">
        <v>97</v>
      </c>
      <c r="D1135" s="29">
        <v>45691</v>
      </c>
      <c r="E1135" s="184" t="str">
        <f t="shared" si="68"/>
        <v/>
      </c>
      <c r="F1135" s="184" t="str">
        <f t="shared" si="69"/>
        <v/>
      </c>
      <c r="G1135" s="184" t="str">
        <f t="shared" si="70"/>
        <v/>
      </c>
      <c r="H1135" s="184" t="str">
        <f t="shared" si="71"/>
        <v/>
      </c>
      <c r="J1135" t="s">
        <v>253</v>
      </c>
      <c r="K1135" t="s">
        <v>253</v>
      </c>
      <c r="M1135">
        <v>169.2</v>
      </c>
      <c r="N1135">
        <v>169.2</v>
      </c>
      <c r="R1135">
        <v>179.53321299999999</v>
      </c>
      <c r="S1135" t="s">
        <v>201</v>
      </c>
      <c r="T1135" s="221">
        <v>45352.316666666666</v>
      </c>
    </row>
    <row r="1136" spans="1:20" x14ac:dyDescent="0.35">
      <c r="A1136" t="s">
        <v>95</v>
      </c>
      <c r="B1136" t="s">
        <v>96</v>
      </c>
      <c r="C1136" t="s">
        <v>97</v>
      </c>
      <c r="D1136" s="29">
        <v>45692</v>
      </c>
      <c r="E1136" s="184" t="str">
        <f t="shared" si="68"/>
        <v/>
      </c>
      <c r="F1136" s="184" t="str">
        <f t="shared" si="69"/>
        <v/>
      </c>
      <c r="G1136" s="184" t="str">
        <f t="shared" si="70"/>
        <v/>
      </c>
      <c r="H1136" s="184" t="str">
        <f t="shared" si="71"/>
        <v/>
      </c>
      <c r="J1136" t="s">
        <v>253</v>
      </c>
      <c r="K1136" t="s">
        <v>253</v>
      </c>
      <c r="M1136">
        <v>169.2</v>
      </c>
      <c r="N1136">
        <v>169.2</v>
      </c>
      <c r="R1136">
        <v>179.53321299999999</v>
      </c>
      <c r="S1136" t="s">
        <v>201</v>
      </c>
      <c r="T1136" s="221">
        <v>45352.316666666666</v>
      </c>
    </row>
    <row r="1137" spans="1:20" x14ac:dyDescent="0.35">
      <c r="A1137" t="s">
        <v>95</v>
      </c>
      <c r="B1137" t="s">
        <v>96</v>
      </c>
      <c r="C1137" t="s">
        <v>97</v>
      </c>
      <c r="D1137" s="29">
        <v>45693</v>
      </c>
      <c r="E1137" s="184" t="str">
        <f t="shared" si="68"/>
        <v/>
      </c>
      <c r="F1137" s="184" t="str">
        <f t="shared" si="69"/>
        <v/>
      </c>
      <c r="G1137" s="184" t="str">
        <f t="shared" si="70"/>
        <v/>
      </c>
      <c r="H1137" s="184" t="str">
        <f t="shared" si="71"/>
        <v/>
      </c>
      <c r="J1137" t="s">
        <v>253</v>
      </c>
      <c r="K1137" t="s">
        <v>253</v>
      </c>
      <c r="M1137">
        <v>169.2</v>
      </c>
      <c r="N1137">
        <v>169.2</v>
      </c>
      <c r="R1137">
        <v>179.53321299999999</v>
      </c>
      <c r="S1137" t="s">
        <v>201</v>
      </c>
      <c r="T1137" s="221">
        <v>45352.316666666666</v>
      </c>
    </row>
    <row r="1138" spans="1:20" x14ac:dyDescent="0.35">
      <c r="A1138" t="s">
        <v>95</v>
      </c>
      <c r="B1138" t="s">
        <v>96</v>
      </c>
      <c r="C1138" t="s">
        <v>97</v>
      </c>
      <c r="D1138" s="29">
        <v>45694</v>
      </c>
      <c r="E1138" s="184" t="str">
        <f t="shared" si="68"/>
        <v/>
      </c>
      <c r="F1138" s="184" t="str">
        <f t="shared" si="69"/>
        <v/>
      </c>
      <c r="G1138" s="184" t="str">
        <f t="shared" si="70"/>
        <v/>
      </c>
      <c r="H1138" s="184" t="str">
        <f t="shared" si="71"/>
        <v/>
      </c>
      <c r="J1138" t="s">
        <v>253</v>
      </c>
      <c r="K1138" t="s">
        <v>253</v>
      </c>
      <c r="M1138">
        <v>169.2</v>
      </c>
      <c r="N1138">
        <v>169.2</v>
      </c>
      <c r="R1138">
        <v>179.53321299999999</v>
      </c>
      <c r="S1138" t="s">
        <v>201</v>
      </c>
      <c r="T1138" s="221">
        <v>45352.316666666666</v>
      </c>
    </row>
    <row r="1139" spans="1:20" x14ac:dyDescent="0.35">
      <c r="A1139" t="s">
        <v>95</v>
      </c>
      <c r="B1139" t="s">
        <v>96</v>
      </c>
      <c r="C1139" t="s">
        <v>97</v>
      </c>
      <c r="D1139" s="29">
        <v>45695</v>
      </c>
      <c r="E1139" s="184" t="str">
        <f t="shared" si="68"/>
        <v/>
      </c>
      <c r="F1139" s="184" t="str">
        <f t="shared" si="69"/>
        <v/>
      </c>
      <c r="G1139" s="184" t="str">
        <f t="shared" si="70"/>
        <v/>
      </c>
      <c r="H1139" s="184" t="str">
        <f t="shared" si="71"/>
        <v/>
      </c>
      <c r="J1139" t="s">
        <v>253</v>
      </c>
      <c r="K1139" t="s">
        <v>253</v>
      </c>
      <c r="M1139">
        <v>169.2</v>
      </c>
      <c r="N1139">
        <v>169.2</v>
      </c>
      <c r="R1139">
        <v>179.53321299999999</v>
      </c>
      <c r="S1139" t="s">
        <v>201</v>
      </c>
      <c r="T1139" s="221">
        <v>45352.316666666666</v>
      </c>
    </row>
    <row r="1140" spans="1:20" x14ac:dyDescent="0.35">
      <c r="A1140" t="s">
        <v>95</v>
      </c>
      <c r="B1140" t="s">
        <v>96</v>
      </c>
      <c r="C1140" t="s">
        <v>97</v>
      </c>
      <c r="D1140" s="29">
        <v>45696</v>
      </c>
      <c r="E1140" s="184" t="str">
        <f t="shared" si="68"/>
        <v/>
      </c>
      <c r="F1140" s="184" t="str">
        <f t="shared" si="69"/>
        <v/>
      </c>
      <c r="G1140" s="184" t="str">
        <f t="shared" si="70"/>
        <v/>
      </c>
      <c r="H1140" s="184" t="str">
        <f t="shared" si="71"/>
        <v/>
      </c>
      <c r="J1140" t="s">
        <v>253</v>
      </c>
      <c r="K1140" t="s">
        <v>253</v>
      </c>
      <c r="M1140">
        <v>169.2</v>
      </c>
      <c r="N1140">
        <v>169.2</v>
      </c>
      <c r="R1140">
        <v>179.53321299999999</v>
      </c>
      <c r="S1140" t="s">
        <v>201</v>
      </c>
      <c r="T1140" s="221">
        <v>45352.316666666666</v>
      </c>
    </row>
    <row r="1141" spans="1:20" x14ac:dyDescent="0.35">
      <c r="A1141" t="s">
        <v>95</v>
      </c>
      <c r="B1141" t="s">
        <v>96</v>
      </c>
      <c r="C1141" t="s">
        <v>97</v>
      </c>
      <c r="D1141" s="29">
        <v>45697</v>
      </c>
      <c r="E1141" s="184" t="str">
        <f t="shared" si="68"/>
        <v/>
      </c>
      <c r="F1141" s="184" t="str">
        <f t="shared" si="69"/>
        <v/>
      </c>
      <c r="G1141" s="184" t="str">
        <f t="shared" si="70"/>
        <v/>
      </c>
      <c r="H1141" s="184" t="str">
        <f t="shared" si="71"/>
        <v/>
      </c>
      <c r="J1141" t="s">
        <v>253</v>
      </c>
      <c r="K1141" t="s">
        <v>253</v>
      </c>
      <c r="M1141">
        <v>169.2</v>
      </c>
      <c r="N1141">
        <v>169.2</v>
      </c>
      <c r="R1141">
        <v>179.53321299999999</v>
      </c>
      <c r="S1141" t="s">
        <v>201</v>
      </c>
      <c r="T1141" s="221">
        <v>45352.316666666666</v>
      </c>
    </row>
    <row r="1142" spans="1:20" x14ac:dyDescent="0.35">
      <c r="A1142" t="s">
        <v>95</v>
      </c>
      <c r="B1142" t="s">
        <v>96</v>
      </c>
      <c r="C1142" t="s">
        <v>97</v>
      </c>
      <c r="D1142" s="29">
        <v>45698</v>
      </c>
      <c r="E1142" s="184" t="str">
        <f t="shared" si="68"/>
        <v/>
      </c>
      <c r="F1142" s="184" t="str">
        <f t="shared" si="69"/>
        <v/>
      </c>
      <c r="G1142" s="184" t="str">
        <f t="shared" si="70"/>
        <v/>
      </c>
      <c r="H1142" s="184" t="str">
        <f t="shared" si="71"/>
        <v/>
      </c>
      <c r="J1142" t="s">
        <v>253</v>
      </c>
      <c r="K1142" t="s">
        <v>253</v>
      </c>
      <c r="M1142">
        <v>169.2</v>
      </c>
      <c r="N1142">
        <v>169.2</v>
      </c>
      <c r="R1142">
        <v>179.53321299999999</v>
      </c>
      <c r="S1142" t="s">
        <v>201</v>
      </c>
      <c r="T1142" s="221">
        <v>45352.316666666666</v>
      </c>
    </row>
    <row r="1143" spans="1:20" x14ac:dyDescent="0.35">
      <c r="A1143" t="s">
        <v>95</v>
      </c>
      <c r="B1143" t="s">
        <v>96</v>
      </c>
      <c r="C1143" t="s">
        <v>97</v>
      </c>
      <c r="D1143" s="29">
        <v>45699</v>
      </c>
      <c r="E1143" s="184" t="str">
        <f t="shared" si="68"/>
        <v/>
      </c>
      <c r="F1143" s="184" t="str">
        <f t="shared" si="69"/>
        <v/>
      </c>
      <c r="G1143" s="184" t="str">
        <f t="shared" si="70"/>
        <v/>
      </c>
      <c r="H1143" s="184" t="str">
        <f t="shared" si="71"/>
        <v/>
      </c>
      <c r="J1143" t="s">
        <v>253</v>
      </c>
      <c r="K1143" t="s">
        <v>253</v>
      </c>
      <c r="M1143">
        <v>169.2</v>
      </c>
      <c r="N1143">
        <v>169.2</v>
      </c>
      <c r="R1143">
        <v>179.53321299999999</v>
      </c>
      <c r="S1143" t="s">
        <v>201</v>
      </c>
      <c r="T1143" s="221">
        <v>45352.316666666666</v>
      </c>
    </row>
    <row r="1144" spans="1:20" x14ac:dyDescent="0.35">
      <c r="A1144" t="s">
        <v>95</v>
      </c>
      <c r="B1144" t="s">
        <v>96</v>
      </c>
      <c r="C1144" t="s">
        <v>97</v>
      </c>
      <c r="D1144" s="29">
        <v>45700</v>
      </c>
      <c r="E1144" s="184" t="str">
        <f t="shared" si="68"/>
        <v/>
      </c>
      <c r="F1144" s="184" t="str">
        <f t="shared" si="69"/>
        <v/>
      </c>
      <c r="G1144" s="184" t="str">
        <f t="shared" si="70"/>
        <v/>
      </c>
      <c r="H1144" s="184" t="str">
        <f t="shared" si="71"/>
        <v/>
      </c>
      <c r="J1144" t="s">
        <v>253</v>
      </c>
      <c r="K1144" t="s">
        <v>253</v>
      </c>
      <c r="M1144">
        <v>169.2</v>
      </c>
      <c r="N1144">
        <v>169.2</v>
      </c>
      <c r="R1144">
        <v>179.53321299999999</v>
      </c>
      <c r="S1144" t="s">
        <v>201</v>
      </c>
      <c r="T1144" s="221">
        <v>45352.316666666666</v>
      </c>
    </row>
    <row r="1145" spans="1:20" x14ac:dyDescent="0.35">
      <c r="A1145" t="s">
        <v>95</v>
      </c>
      <c r="B1145" t="s">
        <v>96</v>
      </c>
      <c r="C1145" t="s">
        <v>97</v>
      </c>
      <c r="D1145" s="29">
        <v>45701</v>
      </c>
      <c r="E1145" s="184" t="str">
        <f t="shared" si="68"/>
        <v/>
      </c>
      <c r="F1145" s="184" t="str">
        <f t="shared" si="69"/>
        <v/>
      </c>
      <c r="G1145" s="184" t="str">
        <f t="shared" si="70"/>
        <v/>
      </c>
      <c r="H1145" s="184" t="str">
        <f t="shared" si="71"/>
        <v/>
      </c>
      <c r="J1145" t="s">
        <v>253</v>
      </c>
      <c r="K1145" t="s">
        <v>253</v>
      </c>
      <c r="M1145">
        <v>169.2</v>
      </c>
      <c r="N1145">
        <v>169.2</v>
      </c>
      <c r="R1145">
        <v>179.53321299999999</v>
      </c>
      <c r="S1145" t="s">
        <v>201</v>
      </c>
      <c r="T1145" s="221">
        <v>45352.316666666666</v>
      </c>
    </row>
    <row r="1146" spans="1:20" x14ac:dyDescent="0.35">
      <c r="A1146" t="s">
        <v>95</v>
      </c>
      <c r="B1146" t="s">
        <v>96</v>
      </c>
      <c r="C1146" t="s">
        <v>97</v>
      </c>
      <c r="D1146" s="29">
        <v>45702</v>
      </c>
      <c r="E1146" s="184" t="str">
        <f t="shared" si="68"/>
        <v/>
      </c>
      <c r="F1146" s="184" t="str">
        <f t="shared" si="69"/>
        <v/>
      </c>
      <c r="G1146" s="184" t="str">
        <f t="shared" si="70"/>
        <v/>
      </c>
      <c r="H1146" s="184" t="str">
        <f t="shared" si="71"/>
        <v/>
      </c>
      <c r="J1146" t="s">
        <v>253</v>
      </c>
      <c r="K1146" t="s">
        <v>253</v>
      </c>
      <c r="M1146">
        <v>169.2</v>
      </c>
      <c r="N1146">
        <v>169.2</v>
      </c>
      <c r="R1146">
        <v>179.53321299999999</v>
      </c>
      <c r="S1146" t="s">
        <v>201</v>
      </c>
      <c r="T1146" s="221">
        <v>45352.316666666666</v>
      </c>
    </row>
    <row r="1147" spans="1:20" x14ac:dyDescent="0.35">
      <c r="A1147" t="s">
        <v>95</v>
      </c>
      <c r="B1147" t="s">
        <v>96</v>
      </c>
      <c r="C1147" t="s">
        <v>97</v>
      </c>
      <c r="D1147" s="29">
        <v>45703</v>
      </c>
      <c r="E1147" s="184" t="str">
        <f t="shared" si="68"/>
        <v/>
      </c>
      <c r="F1147" s="184" t="str">
        <f t="shared" si="69"/>
        <v/>
      </c>
      <c r="G1147" s="184" t="str">
        <f t="shared" si="70"/>
        <v/>
      </c>
      <c r="H1147" s="184" t="str">
        <f t="shared" si="71"/>
        <v/>
      </c>
      <c r="J1147" t="s">
        <v>253</v>
      </c>
      <c r="K1147" t="s">
        <v>253</v>
      </c>
      <c r="M1147">
        <v>169.2</v>
      </c>
      <c r="N1147">
        <v>169.2</v>
      </c>
      <c r="R1147">
        <v>179.53321299999999</v>
      </c>
      <c r="S1147" t="s">
        <v>201</v>
      </c>
      <c r="T1147" s="221">
        <v>45352.316666666666</v>
      </c>
    </row>
    <row r="1148" spans="1:20" x14ac:dyDescent="0.35">
      <c r="A1148" t="s">
        <v>95</v>
      </c>
      <c r="B1148" t="s">
        <v>96</v>
      </c>
      <c r="C1148" t="s">
        <v>97</v>
      </c>
      <c r="D1148" s="29">
        <v>45704</v>
      </c>
      <c r="E1148" s="184" t="str">
        <f t="shared" si="68"/>
        <v/>
      </c>
      <c r="F1148" s="184" t="str">
        <f t="shared" si="69"/>
        <v/>
      </c>
      <c r="G1148" s="184" t="str">
        <f t="shared" si="70"/>
        <v/>
      </c>
      <c r="H1148" s="184" t="str">
        <f t="shared" si="71"/>
        <v/>
      </c>
      <c r="J1148" t="s">
        <v>253</v>
      </c>
      <c r="K1148" t="s">
        <v>253</v>
      </c>
      <c r="M1148">
        <v>169.2</v>
      </c>
      <c r="N1148">
        <v>169.2</v>
      </c>
      <c r="R1148">
        <v>179.53321299999999</v>
      </c>
      <c r="S1148" t="s">
        <v>201</v>
      </c>
      <c r="T1148" s="221">
        <v>45352.316666666666</v>
      </c>
    </row>
    <row r="1149" spans="1:20" x14ac:dyDescent="0.35">
      <c r="A1149" t="s">
        <v>95</v>
      </c>
      <c r="B1149" t="s">
        <v>96</v>
      </c>
      <c r="C1149" t="s">
        <v>97</v>
      </c>
      <c r="D1149" s="29">
        <v>45705</v>
      </c>
      <c r="E1149" s="184" t="str">
        <f t="shared" si="68"/>
        <v/>
      </c>
      <c r="F1149" s="184" t="str">
        <f t="shared" si="69"/>
        <v/>
      </c>
      <c r="G1149" s="184" t="str">
        <f t="shared" si="70"/>
        <v/>
      </c>
      <c r="H1149" s="184" t="str">
        <f t="shared" si="71"/>
        <v/>
      </c>
      <c r="J1149" t="s">
        <v>253</v>
      </c>
      <c r="K1149" t="s">
        <v>253</v>
      </c>
      <c r="M1149">
        <v>169.2</v>
      </c>
      <c r="N1149">
        <v>169.2</v>
      </c>
      <c r="R1149">
        <v>179.53321299999999</v>
      </c>
      <c r="S1149" t="s">
        <v>201</v>
      </c>
      <c r="T1149" s="221">
        <v>45352.316666666666</v>
      </c>
    </row>
    <row r="1150" spans="1:20" x14ac:dyDescent="0.35">
      <c r="A1150" t="s">
        <v>95</v>
      </c>
      <c r="B1150" t="s">
        <v>96</v>
      </c>
      <c r="C1150" t="s">
        <v>97</v>
      </c>
      <c r="D1150" s="29">
        <v>45706</v>
      </c>
      <c r="E1150" s="184" t="str">
        <f t="shared" si="68"/>
        <v/>
      </c>
      <c r="F1150" s="184" t="str">
        <f t="shared" si="69"/>
        <v/>
      </c>
      <c r="G1150" s="184" t="str">
        <f t="shared" si="70"/>
        <v/>
      </c>
      <c r="H1150" s="184" t="str">
        <f t="shared" si="71"/>
        <v/>
      </c>
      <c r="J1150" t="s">
        <v>253</v>
      </c>
      <c r="K1150" t="s">
        <v>253</v>
      </c>
      <c r="M1150">
        <v>169.2</v>
      </c>
      <c r="N1150">
        <v>169.2</v>
      </c>
      <c r="R1150">
        <v>179.53321299999999</v>
      </c>
      <c r="S1150" t="s">
        <v>201</v>
      </c>
      <c r="T1150" s="221">
        <v>45352.316666666666</v>
      </c>
    </row>
    <row r="1151" spans="1:20" x14ac:dyDescent="0.35">
      <c r="A1151" t="s">
        <v>95</v>
      </c>
      <c r="B1151" t="s">
        <v>96</v>
      </c>
      <c r="C1151" t="s">
        <v>97</v>
      </c>
      <c r="D1151" s="29">
        <v>45707</v>
      </c>
      <c r="E1151" s="184" t="str">
        <f t="shared" si="68"/>
        <v/>
      </c>
      <c r="F1151" s="184" t="str">
        <f t="shared" si="69"/>
        <v/>
      </c>
      <c r="G1151" s="184" t="str">
        <f t="shared" si="70"/>
        <v/>
      </c>
      <c r="H1151" s="184" t="str">
        <f t="shared" si="71"/>
        <v/>
      </c>
      <c r="J1151" t="s">
        <v>253</v>
      </c>
      <c r="K1151" t="s">
        <v>253</v>
      </c>
      <c r="M1151">
        <v>169.2</v>
      </c>
      <c r="N1151">
        <v>169.2</v>
      </c>
      <c r="R1151">
        <v>179.53321299999999</v>
      </c>
      <c r="S1151" t="s">
        <v>201</v>
      </c>
      <c r="T1151" s="221">
        <v>45352.316666666666</v>
      </c>
    </row>
    <row r="1152" spans="1:20" x14ac:dyDescent="0.35">
      <c r="A1152" t="s">
        <v>95</v>
      </c>
      <c r="B1152" t="s">
        <v>96</v>
      </c>
      <c r="C1152" t="s">
        <v>97</v>
      </c>
      <c r="D1152" s="29">
        <v>45708</v>
      </c>
      <c r="E1152" s="184" t="str">
        <f t="shared" si="68"/>
        <v/>
      </c>
      <c r="F1152" s="184" t="str">
        <f t="shared" si="69"/>
        <v/>
      </c>
      <c r="G1152" s="184" t="str">
        <f t="shared" si="70"/>
        <v/>
      </c>
      <c r="H1152" s="184" t="str">
        <f t="shared" si="71"/>
        <v/>
      </c>
      <c r="J1152" t="s">
        <v>253</v>
      </c>
      <c r="K1152" t="s">
        <v>253</v>
      </c>
      <c r="M1152">
        <v>169.2</v>
      </c>
      <c r="N1152">
        <v>169.2</v>
      </c>
      <c r="R1152">
        <v>179.53321299999999</v>
      </c>
      <c r="S1152" t="s">
        <v>201</v>
      </c>
      <c r="T1152" s="221">
        <v>45352.316666666666</v>
      </c>
    </row>
    <row r="1153" spans="1:20" x14ac:dyDescent="0.35">
      <c r="A1153" t="s">
        <v>95</v>
      </c>
      <c r="B1153" t="s">
        <v>96</v>
      </c>
      <c r="C1153" t="s">
        <v>97</v>
      </c>
      <c r="D1153" s="29">
        <v>45709</v>
      </c>
      <c r="E1153" s="184" t="str">
        <f t="shared" si="68"/>
        <v/>
      </c>
      <c r="F1153" s="184" t="str">
        <f t="shared" si="69"/>
        <v/>
      </c>
      <c r="G1153" s="184" t="str">
        <f t="shared" si="70"/>
        <v/>
      </c>
      <c r="H1153" s="184" t="str">
        <f t="shared" si="71"/>
        <v/>
      </c>
      <c r="J1153" t="s">
        <v>253</v>
      </c>
      <c r="K1153" t="s">
        <v>253</v>
      </c>
      <c r="M1153">
        <v>169.2</v>
      </c>
      <c r="N1153">
        <v>169.2</v>
      </c>
      <c r="R1153">
        <v>179.53321299999999</v>
      </c>
      <c r="S1153" t="s">
        <v>201</v>
      </c>
      <c r="T1153" s="221">
        <v>45352.316666666666</v>
      </c>
    </row>
    <row r="1154" spans="1:20" x14ac:dyDescent="0.35">
      <c r="A1154" t="s">
        <v>95</v>
      </c>
      <c r="B1154" t="s">
        <v>96</v>
      </c>
      <c r="C1154" t="s">
        <v>97</v>
      </c>
      <c r="D1154" s="29">
        <v>45710</v>
      </c>
      <c r="E1154" s="184" t="str">
        <f t="shared" si="68"/>
        <v/>
      </c>
      <c r="F1154" s="184" t="str">
        <f t="shared" si="69"/>
        <v/>
      </c>
      <c r="G1154" s="184" t="str">
        <f t="shared" si="70"/>
        <v/>
      </c>
      <c r="H1154" s="184" t="str">
        <f t="shared" si="71"/>
        <v/>
      </c>
      <c r="J1154" t="s">
        <v>253</v>
      </c>
      <c r="K1154" t="s">
        <v>253</v>
      </c>
      <c r="M1154">
        <v>169.2</v>
      </c>
      <c r="N1154">
        <v>169.2</v>
      </c>
      <c r="R1154">
        <v>179.53321299999999</v>
      </c>
      <c r="S1154" t="s">
        <v>201</v>
      </c>
      <c r="T1154" s="221">
        <v>45352.316666666666</v>
      </c>
    </row>
    <row r="1155" spans="1:20" x14ac:dyDescent="0.35">
      <c r="A1155" t="s">
        <v>95</v>
      </c>
      <c r="B1155" t="s">
        <v>96</v>
      </c>
      <c r="C1155" t="s">
        <v>97</v>
      </c>
      <c r="D1155" s="29">
        <v>45711</v>
      </c>
      <c r="E1155" s="184" t="str">
        <f t="shared" si="68"/>
        <v/>
      </c>
      <c r="F1155" s="184" t="str">
        <f t="shared" si="69"/>
        <v/>
      </c>
      <c r="G1155" s="184" t="str">
        <f t="shared" si="70"/>
        <v/>
      </c>
      <c r="H1155" s="184" t="str">
        <f t="shared" si="71"/>
        <v/>
      </c>
      <c r="J1155" t="s">
        <v>253</v>
      </c>
      <c r="K1155" t="s">
        <v>253</v>
      </c>
      <c r="M1155">
        <v>169.2</v>
      </c>
      <c r="N1155">
        <v>169.2</v>
      </c>
      <c r="R1155">
        <v>179.53321299999999</v>
      </c>
      <c r="S1155" t="s">
        <v>201</v>
      </c>
      <c r="T1155" s="221">
        <v>45352.316666666666</v>
      </c>
    </row>
    <row r="1156" spans="1:20" x14ac:dyDescent="0.35">
      <c r="A1156" t="s">
        <v>95</v>
      </c>
      <c r="B1156" t="s">
        <v>96</v>
      </c>
      <c r="C1156" t="s">
        <v>97</v>
      </c>
      <c r="D1156" s="29">
        <v>45712</v>
      </c>
      <c r="E1156" s="184" t="str">
        <f t="shared" si="68"/>
        <v/>
      </c>
      <c r="F1156" s="184" t="str">
        <f t="shared" si="69"/>
        <v/>
      </c>
      <c r="G1156" s="184" t="str">
        <f t="shared" si="70"/>
        <v/>
      </c>
      <c r="H1156" s="184" t="str">
        <f t="shared" si="71"/>
        <v/>
      </c>
      <c r="J1156" t="s">
        <v>253</v>
      </c>
      <c r="K1156" t="s">
        <v>253</v>
      </c>
      <c r="M1156">
        <v>169.2</v>
      </c>
      <c r="N1156">
        <v>169.2</v>
      </c>
      <c r="R1156">
        <v>179.53321299999999</v>
      </c>
      <c r="S1156" t="s">
        <v>201</v>
      </c>
      <c r="T1156" s="221">
        <v>45352.316666666666</v>
      </c>
    </row>
    <row r="1157" spans="1:20" x14ac:dyDescent="0.35">
      <c r="A1157" t="s">
        <v>95</v>
      </c>
      <c r="B1157" t="s">
        <v>96</v>
      </c>
      <c r="C1157" t="s">
        <v>97</v>
      </c>
      <c r="D1157" s="29">
        <v>45713</v>
      </c>
      <c r="E1157" s="184" t="str">
        <f t="shared" si="68"/>
        <v/>
      </c>
      <c r="F1157" s="184" t="str">
        <f t="shared" si="69"/>
        <v/>
      </c>
      <c r="G1157" s="184" t="str">
        <f t="shared" si="70"/>
        <v/>
      </c>
      <c r="H1157" s="184" t="str">
        <f t="shared" si="71"/>
        <v/>
      </c>
      <c r="J1157" t="s">
        <v>253</v>
      </c>
      <c r="K1157" t="s">
        <v>253</v>
      </c>
      <c r="M1157">
        <v>169.2</v>
      </c>
      <c r="N1157">
        <v>169.2</v>
      </c>
      <c r="R1157">
        <v>179.53321299999999</v>
      </c>
      <c r="S1157" t="s">
        <v>201</v>
      </c>
      <c r="T1157" s="221">
        <v>45352.316666666666</v>
      </c>
    </row>
    <row r="1158" spans="1:20" x14ac:dyDescent="0.35">
      <c r="A1158" t="s">
        <v>95</v>
      </c>
      <c r="B1158" t="s">
        <v>96</v>
      </c>
      <c r="C1158" t="s">
        <v>97</v>
      </c>
      <c r="D1158" s="29">
        <v>45714</v>
      </c>
      <c r="E1158" s="184" t="str">
        <f t="shared" si="68"/>
        <v/>
      </c>
      <c r="F1158" s="184" t="str">
        <f t="shared" si="69"/>
        <v/>
      </c>
      <c r="G1158" s="184" t="str">
        <f t="shared" si="70"/>
        <v/>
      </c>
      <c r="H1158" s="184" t="str">
        <f t="shared" si="71"/>
        <v/>
      </c>
      <c r="J1158" t="s">
        <v>253</v>
      </c>
      <c r="K1158" t="s">
        <v>253</v>
      </c>
      <c r="M1158">
        <v>169.2</v>
      </c>
      <c r="N1158">
        <v>169.2</v>
      </c>
      <c r="R1158">
        <v>179.53321299999999</v>
      </c>
      <c r="S1158" t="s">
        <v>201</v>
      </c>
      <c r="T1158" s="221">
        <v>45352.317361111112</v>
      </c>
    </row>
    <row r="1159" spans="1:20" x14ac:dyDescent="0.35">
      <c r="A1159" t="s">
        <v>95</v>
      </c>
      <c r="B1159" t="s">
        <v>96</v>
      </c>
      <c r="C1159" t="s">
        <v>97</v>
      </c>
      <c r="D1159" s="29">
        <v>45715</v>
      </c>
      <c r="E1159" s="184" t="str">
        <f t="shared" si="68"/>
        <v/>
      </c>
      <c r="F1159" s="184" t="str">
        <f t="shared" si="69"/>
        <v/>
      </c>
      <c r="G1159" s="184" t="str">
        <f t="shared" si="70"/>
        <v/>
      </c>
      <c r="H1159" s="184" t="str">
        <f t="shared" si="71"/>
        <v/>
      </c>
      <c r="J1159" t="s">
        <v>253</v>
      </c>
      <c r="K1159" t="s">
        <v>253</v>
      </c>
      <c r="M1159">
        <v>169.2</v>
      </c>
      <c r="N1159">
        <v>169.2</v>
      </c>
      <c r="R1159">
        <v>179.53321299999999</v>
      </c>
      <c r="S1159" t="s">
        <v>201</v>
      </c>
      <c r="T1159" s="221">
        <v>45352.317361111112</v>
      </c>
    </row>
    <row r="1160" spans="1:20" x14ac:dyDescent="0.35">
      <c r="A1160" t="s">
        <v>95</v>
      </c>
      <c r="B1160" t="s">
        <v>96</v>
      </c>
      <c r="C1160" t="s">
        <v>97</v>
      </c>
      <c r="D1160" s="29">
        <v>45716</v>
      </c>
      <c r="E1160" s="184" t="str">
        <f t="shared" ref="E1160:E1223" si="72">IF(J1160="","",IF(L1160=0,0,IF(1-(J1160/L1160)&lt;0,"",1-(J1160/L1160))))</f>
        <v/>
      </c>
      <c r="F1160" s="184" t="str">
        <f t="shared" ref="F1160:F1223" si="73">IF(K1160="","",IF(L1160=0,0,IF(1-(K1160/L1160)&lt;0,"",1-(K1160/L1160))))</f>
        <v/>
      </c>
      <c r="G1160" s="184" t="str">
        <f t="shared" ref="G1160:G1223" si="74">IF(J1160="","",IF(1-(J1160/R1160)&lt;0,"",1-(J1160/R1160)))</f>
        <v/>
      </c>
      <c r="H1160" s="184" t="str">
        <f t="shared" ref="H1160:H1223" si="75">IF(K1160="","",IF(1-(K1160/R1160)&lt;0,"",1-(K1160/R1160)))</f>
        <v/>
      </c>
      <c r="J1160" t="s">
        <v>253</v>
      </c>
      <c r="K1160" t="s">
        <v>253</v>
      </c>
      <c r="M1160">
        <v>169.2</v>
      </c>
      <c r="N1160">
        <v>169.2</v>
      </c>
      <c r="R1160">
        <v>179.53321299999999</v>
      </c>
      <c r="S1160" t="s">
        <v>201</v>
      </c>
      <c r="T1160" s="221">
        <v>45352.317361111112</v>
      </c>
    </row>
    <row r="1161" spans="1:20" x14ac:dyDescent="0.35">
      <c r="A1161" t="s">
        <v>95</v>
      </c>
      <c r="B1161" t="s">
        <v>96</v>
      </c>
      <c r="C1161" t="s">
        <v>97</v>
      </c>
      <c r="D1161" s="29">
        <v>45717</v>
      </c>
      <c r="E1161" s="184" t="str">
        <f t="shared" si="72"/>
        <v/>
      </c>
      <c r="F1161" s="184" t="str">
        <f t="shared" si="73"/>
        <v/>
      </c>
      <c r="G1161" s="184" t="str">
        <f t="shared" si="74"/>
        <v/>
      </c>
      <c r="H1161" s="184" t="str">
        <f t="shared" si="75"/>
        <v/>
      </c>
      <c r="J1161" t="s">
        <v>253</v>
      </c>
      <c r="K1161" t="s">
        <v>253</v>
      </c>
      <c r="M1161">
        <v>169.2</v>
      </c>
      <c r="N1161">
        <v>169.2</v>
      </c>
      <c r="R1161">
        <v>179.53321299999999</v>
      </c>
      <c r="S1161" t="s">
        <v>201</v>
      </c>
      <c r="T1161" s="221">
        <v>45383.313194444447</v>
      </c>
    </row>
    <row r="1162" spans="1:20" x14ac:dyDescent="0.35">
      <c r="A1162" t="s">
        <v>95</v>
      </c>
      <c r="B1162" t="s">
        <v>96</v>
      </c>
      <c r="C1162" t="s">
        <v>97</v>
      </c>
      <c r="D1162" s="29">
        <v>45718</v>
      </c>
      <c r="E1162" s="184" t="str">
        <f t="shared" si="72"/>
        <v/>
      </c>
      <c r="F1162" s="184" t="str">
        <f t="shared" si="73"/>
        <v/>
      </c>
      <c r="G1162" s="184" t="str">
        <f t="shared" si="74"/>
        <v/>
      </c>
      <c r="H1162" s="184" t="str">
        <f t="shared" si="75"/>
        <v/>
      </c>
      <c r="J1162" t="s">
        <v>253</v>
      </c>
      <c r="K1162" t="s">
        <v>253</v>
      </c>
      <c r="M1162">
        <v>169.2</v>
      </c>
      <c r="N1162">
        <v>169.2</v>
      </c>
      <c r="R1162">
        <v>179.53321299999999</v>
      </c>
      <c r="S1162" t="s">
        <v>201</v>
      </c>
      <c r="T1162" s="221">
        <v>45383.314583333333</v>
      </c>
    </row>
    <row r="1163" spans="1:20" x14ac:dyDescent="0.35">
      <c r="A1163" t="s">
        <v>95</v>
      </c>
      <c r="B1163" t="s">
        <v>96</v>
      </c>
      <c r="C1163" t="s">
        <v>97</v>
      </c>
      <c r="D1163" s="29">
        <v>45719</v>
      </c>
      <c r="E1163" s="184" t="str">
        <f t="shared" si="72"/>
        <v/>
      </c>
      <c r="F1163" s="184" t="str">
        <f t="shared" si="73"/>
        <v/>
      </c>
      <c r="G1163" s="184" t="str">
        <f t="shared" si="74"/>
        <v/>
      </c>
      <c r="H1163" s="184" t="str">
        <f t="shared" si="75"/>
        <v/>
      </c>
      <c r="J1163" t="s">
        <v>253</v>
      </c>
      <c r="K1163" t="s">
        <v>253</v>
      </c>
      <c r="M1163">
        <v>169.2</v>
      </c>
      <c r="N1163">
        <v>169.2</v>
      </c>
      <c r="R1163">
        <v>179.53321299999999</v>
      </c>
      <c r="S1163" t="s">
        <v>201</v>
      </c>
      <c r="T1163" s="221">
        <v>45383.314583333333</v>
      </c>
    </row>
    <row r="1164" spans="1:20" x14ac:dyDescent="0.35">
      <c r="A1164" t="s">
        <v>95</v>
      </c>
      <c r="B1164" t="s">
        <v>96</v>
      </c>
      <c r="C1164" t="s">
        <v>97</v>
      </c>
      <c r="D1164" s="29">
        <v>45720</v>
      </c>
      <c r="E1164" s="184" t="str">
        <f t="shared" si="72"/>
        <v/>
      </c>
      <c r="F1164" s="184" t="str">
        <f t="shared" si="73"/>
        <v/>
      </c>
      <c r="G1164" s="184" t="str">
        <f t="shared" si="74"/>
        <v/>
      </c>
      <c r="H1164" s="184" t="str">
        <f t="shared" si="75"/>
        <v/>
      </c>
      <c r="J1164" t="s">
        <v>253</v>
      </c>
      <c r="K1164" t="s">
        <v>253</v>
      </c>
      <c r="M1164">
        <v>169.2</v>
      </c>
      <c r="N1164">
        <v>169.2</v>
      </c>
      <c r="R1164">
        <v>179.53321299999999</v>
      </c>
      <c r="S1164" t="s">
        <v>201</v>
      </c>
      <c r="T1164" s="221">
        <v>45383.314583333333</v>
      </c>
    </row>
    <row r="1165" spans="1:20" x14ac:dyDescent="0.35">
      <c r="A1165" t="s">
        <v>95</v>
      </c>
      <c r="B1165" t="s">
        <v>96</v>
      </c>
      <c r="C1165" t="s">
        <v>97</v>
      </c>
      <c r="D1165" s="29">
        <v>45721</v>
      </c>
      <c r="E1165" s="184" t="str">
        <f t="shared" si="72"/>
        <v/>
      </c>
      <c r="F1165" s="184" t="str">
        <f t="shared" si="73"/>
        <v/>
      </c>
      <c r="G1165" s="184" t="str">
        <f t="shared" si="74"/>
        <v/>
      </c>
      <c r="H1165" s="184" t="str">
        <f t="shared" si="75"/>
        <v/>
      </c>
      <c r="J1165" t="s">
        <v>253</v>
      </c>
      <c r="K1165" t="s">
        <v>253</v>
      </c>
      <c r="M1165">
        <v>169.2</v>
      </c>
      <c r="N1165">
        <v>169.2</v>
      </c>
      <c r="R1165">
        <v>179.53321299999999</v>
      </c>
      <c r="S1165" t="s">
        <v>201</v>
      </c>
      <c r="T1165" s="221">
        <v>45383.314583333333</v>
      </c>
    </row>
    <row r="1166" spans="1:20" x14ac:dyDescent="0.35">
      <c r="A1166" t="s">
        <v>95</v>
      </c>
      <c r="B1166" t="s">
        <v>96</v>
      </c>
      <c r="C1166" t="s">
        <v>97</v>
      </c>
      <c r="D1166" s="29">
        <v>45722</v>
      </c>
      <c r="E1166" s="184" t="str">
        <f t="shared" si="72"/>
        <v/>
      </c>
      <c r="F1166" s="184" t="str">
        <f t="shared" si="73"/>
        <v/>
      </c>
      <c r="G1166" s="184" t="str">
        <f t="shared" si="74"/>
        <v/>
      </c>
      <c r="H1166" s="184" t="str">
        <f t="shared" si="75"/>
        <v/>
      </c>
      <c r="J1166" t="s">
        <v>253</v>
      </c>
      <c r="K1166" t="s">
        <v>253</v>
      </c>
      <c r="M1166">
        <v>169.2</v>
      </c>
      <c r="N1166">
        <v>169.2</v>
      </c>
      <c r="R1166">
        <v>179.53321299999999</v>
      </c>
      <c r="S1166" t="s">
        <v>201</v>
      </c>
      <c r="T1166" s="221">
        <v>45383.314583333333</v>
      </c>
    </row>
    <row r="1167" spans="1:20" x14ac:dyDescent="0.35">
      <c r="A1167" t="s">
        <v>95</v>
      </c>
      <c r="B1167" t="s">
        <v>96</v>
      </c>
      <c r="C1167" t="s">
        <v>97</v>
      </c>
      <c r="D1167" s="29">
        <v>45723</v>
      </c>
      <c r="E1167" s="184" t="str">
        <f t="shared" si="72"/>
        <v/>
      </c>
      <c r="F1167" s="184" t="str">
        <f t="shared" si="73"/>
        <v/>
      </c>
      <c r="G1167" s="184" t="str">
        <f t="shared" si="74"/>
        <v/>
      </c>
      <c r="H1167" s="184" t="str">
        <f t="shared" si="75"/>
        <v/>
      </c>
      <c r="J1167" t="s">
        <v>253</v>
      </c>
      <c r="K1167" t="s">
        <v>253</v>
      </c>
      <c r="M1167">
        <v>169.2</v>
      </c>
      <c r="N1167">
        <v>169.2</v>
      </c>
      <c r="R1167">
        <v>179.53321299999999</v>
      </c>
      <c r="S1167" t="s">
        <v>201</v>
      </c>
      <c r="T1167" s="221">
        <v>45383.314583333333</v>
      </c>
    </row>
    <row r="1168" spans="1:20" x14ac:dyDescent="0.35">
      <c r="A1168" t="s">
        <v>95</v>
      </c>
      <c r="B1168" t="s">
        <v>96</v>
      </c>
      <c r="C1168" t="s">
        <v>97</v>
      </c>
      <c r="D1168" s="29">
        <v>45724</v>
      </c>
      <c r="E1168" s="184" t="str">
        <f t="shared" si="72"/>
        <v/>
      </c>
      <c r="F1168" s="184" t="str">
        <f t="shared" si="73"/>
        <v/>
      </c>
      <c r="G1168" s="184" t="str">
        <f t="shared" si="74"/>
        <v/>
      </c>
      <c r="H1168" s="184" t="str">
        <f t="shared" si="75"/>
        <v/>
      </c>
      <c r="J1168" t="s">
        <v>253</v>
      </c>
      <c r="K1168" t="s">
        <v>253</v>
      </c>
      <c r="M1168">
        <v>169.2</v>
      </c>
      <c r="N1168">
        <v>169.2</v>
      </c>
      <c r="R1168">
        <v>179.53321299999999</v>
      </c>
      <c r="S1168" t="s">
        <v>201</v>
      </c>
      <c r="T1168" s="221">
        <v>45383.314583333333</v>
      </c>
    </row>
    <row r="1169" spans="1:20" x14ac:dyDescent="0.35">
      <c r="A1169" t="s">
        <v>95</v>
      </c>
      <c r="B1169" t="s">
        <v>96</v>
      </c>
      <c r="C1169" t="s">
        <v>97</v>
      </c>
      <c r="D1169" s="29">
        <v>45725</v>
      </c>
      <c r="E1169" s="184" t="str">
        <f t="shared" si="72"/>
        <v/>
      </c>
      <c r="F1169" s="184" t="str">
        <f t="shared" si="73"/>
        <v/>
      </c>
      <c r="G1169" s="184" t="str">
        <f t="shared" si="74"/>
        <v/>
      </c>
      <c r="H1169" s="184" t="str">
        <f t="shared" si="75"/>
        <v/>
      </c>
      <c r="J1169" t="s">
        <v>253</v>
      </c>
      <c r="K1169" t="s">
        <v>253</v>
      </c>
      <c r="M1169">
        <v>169.2</v>
      </c>
      <c r="N1169">
        <v>169.2</v>
      </c>
      <c r="R1169">
        <v>179.53321299999999</v>
      </c>
      <c r="S1169" t="s">
        <v>201</v>
      </c>
      <c r="T1169" s="221">
        <v>45383.314583333333</v>
      </c>
    </row>
    <row r="1170" spans="1:20" x14ac:dyDescent="0.35">
      <c r="A1170" t="s">
        <v>95</v>
      </c>
      <c r="B1170" t="s">
        <v>96</v>
      </c>
      <c r="C1170" t="s">
        <v>97</v>
      </c>
      <c r="D1170" s="29">
        <v>45726</v>
      </c>
      <c r="E1170" s="184" t="str">
        <f t="shared" si="72"/>
        <v/>
      </c>
      <c r="F1170" s="184" t="str">
        <f t="shared" si="73"/>
        <v/>
      </c>
      <c r="G1170" s="184" t="str">
        <f t="shared" si="74"/>
        <v/>
      </c>
      <c r="H1170" s="184" t="str">
        <f t="shared" si="75"/>
        <v/>
      </c>
      <c r="J1170" t="s">
        <v>253</v>
      </c>
      <c r="K1170" t="s">
        <v>253</v>
      </c>
      <c r="M1170">
        <v>169.2</v>
      </c>
      <c r="N1170">
        <v>169.2</v>
      </c>
      <c r="R1170">
        <v>179.53321299999999</v>
      </c>
      <c r="S1170" t="s">
        <v>201</v>
      </c>
      <c r="T1170" s="221">
        <v>45383.314583333333</v>
      </c>
    </row>
    <row r="1171" spans="1:20" x14ac:dyDescent="0.35">
      <c r="A1171" t="s">
        <v>95</v>
      </c>
      <c r="B1171" t="s">
        <v>96</v>
      </c>
      <c r="C1171" t="s">
        <v>97</v>
      </c>
      <c r="D1171" s="29">
        <v>45727</v>
      </c>
      <c r="E1171" s="184" t="str">
        <f t="shared" si="72"/>
        <v/>
      </c>
      <c r="F1171" s="184" t="str">
        <f t="shared" si="73"/>
        <v/>
      </c>
      <c r="G1171" s="184" t="str">
        <f t="shared" si="74"/>
        <v/>
      </c>
      <c r="H1171" s="184" t="str">
        <f t="shared" si="75"/>
        <v/>
      </c>
      <c r="J1171" t="s">
        <v>253</v>
      </c>
      <c r="K1171" t="s">
        <v>253</v>
      </c>
      <c r="M1171">
        <v>169.2</v>
      </c>
      <c r="N1171">
        <v>169.2</v>
      </c>
      <c r="R1171">
        <v>179.53321299999999</v>
      </c>
      <c r="S1171" t="s">
        <v>201</v>
      </c>
      <c r="T1171" s="221">
        <v>45383.314583333333</v>
      </c>
    </row>
    <row r="1172" spans="1:20" x14ac:dyDescent="0.35">
      <c r="A1172" t="s">
        <v>95</v>
      </c>
      <c r="B1172" t="s">
        <v>96</v>
      </c>
      <c r="C1172" t="s">
        <v>97</v>
      </c>
      <c r="D1172" s="29">
        <v>45728</v>
      </c>
      <c r="E1172" s="184" t="str">
        <f t="shared" si="72"/>
        <v/>
      </c>
      <c r="F1172" s="184" t="str">
        <f t="shared" si="73"/>
        <v/>
      </c>
      <c r="G1172" s="184" t="str">
        <f t="shared" si="74"/>
        <v/>
      </c>
      <c r="H1172" s="184" t="str">
        <f t="shared" si="75"/>
        <v/>
      </c>
      <c r="J1172" t="s">
        <v>253</v>
      </c>
      <c r="K1172" t="s">
        <v>253</v>
      </c>
      <c r="M1172">
        <v>169.2</v>
      </c>
      <c r="N1172">
        <v>169.2</v>
      </c>
      <c r="R1172">
        <v>179.53321299999999</v>
      </c>
      <c r="S1172" t="s">
        <v>201</v>
      </c>
      <c r="T1172" s="221">
        <v>45383.314583333333</v>
      </c>
    </row>
    <row r="1173" spans="1:20" x14ac:dyDescent="0.35">
      <c r="A1173" t="s">
        <v>95</v>
      </c>
      <c r="B1173" t="s">
        <v>96</v>
      </c>
      <c r="C1173" t="s">
        <v>97</v>
      </c>
      <c r="D1173" s="29">
        <v>45729</v>
      </c>
      <c r="E1173" s="184" t="str">
        <f t="shared" si="72"/>
        <v/>
      </c>
      <c r="F1173" s="184" t="str">
        <f t="shared" si="73"/>
        <v/>
      </c>
      <c r="G1173" s="184" t="str">
        <f t="shared" si="74"/>
        <v/>
      </c>
      <c r="H1173" s="184" t="str">
        <f t="shared" si="75"/>
        <v/>
      </c>
      <c r="J1173" t="s">
        <v>253</v>
      </c>
      <c r="K1173" t="s">
        <v>253</v>
      </c>
      <c r="M1173">
        <v>169.2</v>
      </c>
      <c r="N1173">
        <v>169.2</v>
      </c>
      <c r="R1173">
        <v>179.53321299999999</v>
      </c>
      <c r="S1173" t="s">
        <v>201</v>
      </c>
      <c r="T1173" s="221">
        <v>45383.314583333333</v>
      </c>
    </row>
    <row r="1174" spans="1:20" x14ac:dyDescent="0.35">
      <c r="A1174" t="s">
        <v>95</v>
      </c>
      <c r="B1174" t="s">
        <v>96</v>
      </c>
      <c r="C1174" t="s">
        <v>97</v>
      </c>
      <c r="D1174" s="29">
        <v>45730</v>
      </c>
      <c r="E1174" s="184" t="str">
        <f t="shared" si="72"/>
        <v/>
      </c>
      <c r="F1174" s="184" t="str">
        <f t="shared" si="73"/>
        <v/>
      </c>
      <c r="G1174" s="184" t="str">
        <f t="shared" si="74"/>
        <v/>
      </c>
      <c r="H1174" s="184" t="str">
        <f t="shared" si="75"/>
        <v/>
      </c>
      <c r="J1174" t="s">
        <v>253</v>
      </c>
      <c r="K1174" t="s">
        <v>253</v>
      </c>
      <c r="M1174">
        <v>169.2</v>
      </c>
      <c r="N1174">
        <v>169.2</v>
      </c>
      <c r="R1174">
        <v>179.53321299999999</v>
      </c>
      <c r="S1174" t="s">
        <v>201</v>
      </c>
      <c r="T1174" s="221">
        <v>45383.314583333333</v>
      </c>
    </row>
    <row r="1175" spans="1:20" x14ac:dyDescent="0.35">
      <c r="A1175" t="s">
        <v>95</v>
      </c>
      <c r="B1175" t="s">
        <v>96</v>
      </c>
      <c r="C1175" t="s">
        <v>97</v>
      </c>
      <c r="D1175" s="29">
        <v>45731</v>
      </c>
      <c r="E1175" s="184" t="str">
        <f t="shared" si="72"/>
        <v/>
      </c>
      <c r="F1175" s="184" t="str">
        <f t="shared" si="73"/>
        <v/>
      </c>
      <c r="G1175" s="184" t="str">
        <f t="shared" si="74"/>
        <v/>
      </c>
      <c r="H1175" s="184" t="str">
        <f t="shared" si="75"/>
        <v/>
      </c>
      <c r="J1175" t="s">
        <v>253</v>
      </c>
      <c r="K1175" t="s">
        <v>253</v>
      </c>
      <c r="M1175">
        <v>169.2</v>
      </c>
      <c r="N1175">
        <v>169.2</v>
      </c>
      <c r="R1175">
        <v>179.53321299999999</v>
      </c>
      <c r="S1175" t="s">
        <v>201</v>
      </c>
      <c r="T1175" s="221">
        <v>45383.314583333333</v>
      </c>
    </row>
    <row r="1176" spans="1:20" x14ac:dyDescent="0.35">
      <c r="A1176" t="s">
        <v>95</v>
      </c>
      <c r="B1176" t="s">
        <v>96</v>
      </c>
      <c r="C1176" t="s">
        <v>97</v>
      </c>
      <c r="D1176" s="29">
        <v>45732</v>
      </c>
      <c r="E1176" s="184" t="str">
        <f t="shared" si="72"/>
        <v/>
      </c>
      <c r="F1176" s="184" t="str">
        <f t="shared" si="73"/>
        <v/>
      </c>
      <c r="G1176" s="184" t="str">
        <f t="shared" si="74"/>
        <v/>
      </c>
      <c r="H1176" s="184" t="str">
        <f t="shared" si="75"/>
        <v/>
      </c>
      <c r="J1176" t="s">
        <v>253</v>
      </c>
      <c r="K1176" t="s">
        <v>253</v>
      </c>
      <c r="M1176">
        <v>169.2</v>
      </c>
      <c r="N1176">
        <v>169.2</v>
      </c>
      <c r="R1176">
        <v>179.53321299999999</v>
      </c>
      <c r="S1176" t="s">
        <v>201</v>
      </c>
      <c r="T1176" s="221">
        <v>45383.314583333333</v>
      </c>
    </row>
    <row r="1177" spans="1:20" x14ac:dyDescent="0.35">
      <c r="A1177" t="s">
        <v>95</v>
      </c>
      <c r="B1177" t="s">
        <v>96</v>
      </c>
      <c r="C1177" t="s">
        <v>97</v>
      </c>
      <c r="D1177" s="29">
        <v>45733</v>
      </c>
      <c r="E1177" s="184" t="str">
        <f t="shared" si="72"/>
        <v/>
      </c>
      <c r="F1177" s="184" t="str">
        <f t="shared" si="73"/>
        <v/>
      </c>
      <c r="G1177" s="184" t="str">
        <f t="shared" si="74"/>
        <v/>
      </c>
      <c r="H1177" s="184" t="str">
        <f t="shared" si="75"/>
        <v/>
      </c>
      <c r="J1177" t="s">
        <v>253</v>
      </c>
      <c r="K1177" t="s">
        <v>253</v>
      </c>
      <c r="M1177">
        <v>169.2</v>
      </c>
      <c r="N1177">
        <v>169.2</v>
      </c>
      <c r="R1177">
        <v>179.53321299999999</v>
      </c>
      <c r="S1177" t="s">
        <v>201</v>
      </c>
      <c r="T1177" s="221">
        <v>45383.314583333333</v>
      </c>
    </row>
    <row r="1178" spans="1:20" x14ac:dyDescent="0.35">
      <c r="A1178" t="s">
        <v>95</v>
      </c>
      <c r="B1178" t="s">
        <v>96</v>
      </c>
      <c r="C1178" t="s">
        <v>97</v>
      </c>
      <c r="D1178" s="29">
        <v>45734</v>
      </c>
      <c r="E1178" s="184" t="str">
        <f t="shared" si="72"/>
        <v/>
      </c>
      <c r="F1178" s="184" t="str">
        <f t="shared" si="73"/>
        <v/>
      </c>
      <c r="G1178" s="184" t="str">
        <f t="shared" si="74"/>
        <v/>
      </c>
      <c r="H1178" s="184" t="str">
        <f t="shared" si="75"/>
        <v/>
      </c>
      <c r="J1178" t="s">
        <v>253</v>
      </c>
      <c r="K1178" t="s">
        <v>253</v>
      </c>
      <c r="M1178">
        <v>169.2</v>
      </c>
      <c r="N1178">
        <v>169.2</v>
      </c>
      <c r="R1178">
        <v>179.53321299999999</v>
      </c>
      <c r="S1178" t="s">
        <v>201</v>
      </c>
      <c r="T1178" s="221">
        <v>45383.314583333333</v>
      </c>
    </row>
    <row r="1179" spans="1:20" x14ac:dyDescent="0.35">
      <c r="A1179" t="s">
        <v>95</v>
      </c>
      <c r="B1179" t="s">
        <v>96</v>
      </c>
      <c r="C1179" t="s">
        <v>97</v>
      </c>
      <c r="D1179" s="29">
        <v>45735</v>
      </c>
      <c r="E1179" s="184" t="str">
        <f t="shared" si="72"/>
        <v/>
      </c>
      <c r="F1179" s="184" t="str">
        <f t="shared" si="73"/>
        <v/>
      </c>
      <c r="G1179" s="184" t="str">
        <f t="shared" si="74"/>
        <v/>
      </c>
      <c r="H1179" s="184" t="str">
        <f t="shared" si="75"/>
        <v/>
      </c>
      <c r="J1179" t="s">
        <v>253</v>
      </c>
      <c r="K1179" t="s">
        <v>253</v>
      </c>
      <c r="M1179">
        <v>169.2</v>
      </c>
      <c r="N1179">
        <v>169.2</v>
      </c>
      <c r="R1179">
        <v>179.53321299999999</v>
      </c>
      <c r="S1179" t="s">
        <v>201</v>
      </c>
      <c r="T1179" s="221">
        <v>45383.314583333333</v>
      </c>
    </row>
    <row r="1180" spans="1:20" x14ac:dyDescent="0.35">
      <c r="A1180" t="s">
        <v>95</v>
      </c>
      <c r="B1180" t="s">
        <v>96</v>
      </c>
      <c r="C1180" t="s">
        <v>97</v>
      </c>
      <c r="D1180" s="29">
        <v>45736</v>
      </c>
      <c r="E1180" s="184" t="str">
        <f t="shared" si="72"/>
        <v/>
      </c>
      <c r="F1180" s="184" t="str">
        <f t="shared" si="73"/>
        <v/>
      </c>
      <c r="G1180" s="184" t="str">
        <f t="shared" si="74"/>
        <v/>
      </c>
      <c r="H1180" s="184" t="str">
        <f t="shared" si="75"/>
        <v/>
      </c>
      <c r="J1180" t="s">
        <v>253</v>
      </c>
      <c r="K1180" t="s">
        <v>253</v>
      </c>
      <c r="M1180">
        <v>169.2</v>
      </c>
      <c r="N1180">
        <v>169.2</v>
      </c>
      <c r="R1180">
        <v>179.53321299999999</v>
      </c>
      <c r="S1180" t="s">
        <v>201</v>
      </c>
      <c r="T1180" s="221">
        <v>45383.31527777778</v>
      </c>
    </row>
    <row r="1181" spans="1:20" x14ac:dyDescent="0.35">
      <c r="A1181" t="s">
        <v>95</v>
      </c>
      <c r="B1181" t="s">
        <v>96</v>
      </c>
      <c r="C1181" t="s">
        <v>97</v>
      </c>
      <c r="D1181" s="29">
        <v>45737</v>
      </c>
      <c r="E1181" s="184" t="str">
        <f t="shared" si="72"/>
        <v/>
      </c>
      <c r="F1181" s="184" t="str">
        <f t="shared" si="73"/>
        <v/>
      </c>
      <c r="G1181" s="184" t="str">
        <f t="shared" si="74"/>
        <v/>
      </c>
      <c r="H1181" s="184" t="str">
        <f t="shared" si="75"/>
        <v/>
      </c>
      <c r="J1181" t="s">
        <v>253</v>
      </c>
      <c r="K1181" t="s">
        <v>253</v>
      </c>
      <c r="M1181">
        <v>169.2</v>
      </c>
      <c r="N1181">
        <v>169.2</v>
      </c>
      <c r="R1181">
        <v>179.53321299999999</v>
      </c>
      <c r="S1181" t="s">
        <v>201</v>
      </c>
      <c r="T1181" s="221">
        <v>45383.31527777778</v>
      </c>
    </row>
    <row r="1182" spans="1:20" x14ac:dyDescent="0.35">
      <c r="A1182" t="s">
        <v>95</v>
      </c>
      <c r="B1182" t="s">
        <v>96</v>
      </c>
      <c r="C1182" t="s">
        <v>97</v>
      </c>
      <c r="D1182" s="29">
        <v>45738</v>
      </c>
      <c r="E1182" s="184" t="str">
        <f t="shared" si="72"/>
        <v/>
      </c>
      <c r="F1182" s="184" t="str">
        <f t="shared" si="73"/>
        <v/>
      </c>
      <c r="G1182" s="184" t="str">
        <f t="shared" si="74"/>
        <v/>
      </c>
      <c r="H1182" s="184" t="str">
        <f t="shared" si="75"/>
        <v/>
      </c>
      <c r="J1182" t="s">
        <v>253</v>
      </c>
      <c r="K1182" t="s">
        <v>253</v>
      </c>
      <c r="M1182">
        <v>169.2</v>
      </c>
      <c r="N1182">
        <v>169.2</v>
      </c>
      <c r="R1182">
        <v>179.53321299999999</v>
      </c>
      <c r="S1182" t="s">
        <v>201</v>
      </c>
      <c r="T1182" s="221">
        <v>45383.31527777778</v>
      </c>
    </row>
    <row r="1183" spans="1:20" x14ac:dyDescent="0.35">
      <c r="A1183" t="s">
        <v>95</v>
      </c>
      <c r="B1183" t="s">
        <v>96</v>
      </c>
      <c r="C1183" t="s">
        <v>97</v>
      </c>
      <c r="D1183" s="29">
        <v>45739</v>
      </c>
      <c r="E1183" s="184" t="str">
        <f t="shared" si="72"/>
        <v/>
      </c>
      <c r="F1183" s="184" t="str">
        <f t="shared" si="73"/>
        <v/>
      </c>
      <c r="G1183" s="184" t="str">
        <f t="shared" si="74"/>
        <v/>
      </c>
      <c r="H1183" s="184" t="str">
        <f t="shared" si="75"/>
        <v/>
      </c>
      <c r="J1183" t="s">
        <v>253</v>
      </c>
      <c r="K1183" t="s">
        <v>253</v>
      </c>
      <c r="M1183">
        <v>169.2</v>
      </c>
      <c r="N1183">
        <v>169.2</v>
      </c>
      <c r="R1183">
        <v>179.53321299999999</v>
      </c>
      <c r="S1183" t="s">
        <v>201</v>
      </c>
      <c r="T1183" s="221">
        <v>45383.31527777778</v>
      </c>
    </row>
    <row r="1184" spans="1:20" x14ac:dyDescent="0.35">
      <c r="A1184" t="s">
        <v>95</v>
      </c>
      <c r="B1184" t="s">
        <v>96</v>
      </c>
      <c r="C1184" t="s">
        <v>97</v>
      </c>
      <c r="D1184" s="29">
        <v>45740</v>
      </c>
      <c r="E1184" s="184" t="str">
        <f t="shared" si="72"/>
        <v/>
      </c>
      <c r="F1184" s="184" t="str">
        <f t="shared" si="73"/>
        <v/>
      </c>
      <c r="G1184" s="184" t="str">
        <f t="shared" si="74"/>
        <v/>
      </c>
      <c r="H1184" s="184" t="str">
        <f t="shared" si="75"/>
        <v/>
      </c>
      <c r="J1184" t="s">
        <v>253</v>
      </c>
      <c r="K1184" t="s">
        <v>253</v>
      </c>
      <c r="M1184">
        <v>169.2</v>
      </c>
      <c r="N1184">
        <v>169.2</v>
      </c>
      <c r="R1184">
        <v>179.53321299999999</v>
      </c>
      <c r="S1184" t="s">
        <v>201</v>
      </c>
      <c r="T1184" s="221">
        <v>45383.31527777778</v>
      </c>
    </row>
    <row r="1185" spans="1:20" x14ac:dyDescent="0.35">
      <c r="A1185" t="s">
        <v>95</v>
      </c>
      <c r="B1185" t="s">
        <v>96</v>
      </c>
      <c r="C1185" t="s">
        <v>97</v>
      </c>
      <c r="D1185" s="29">
        <v>45741</v>
      </c>
      <c r="E1185" s="184" t="str">
        <f t="shared" si="72"/>
        <v/>
      </c>
      <c r="F1185" s="184" t="str">
        <f t="shared" si="73"/>
        <v/>
      </c>
      <c r="G1185" s="184" t="str">
        <f t="shared" si="74"/>
        <v/>
      </c>
      <c r="H1185" s="184" t="str">
        <f t="shared" si="75"/>
        <v/>
      </c>
      <c r="J1185" t="s">
        <v>253</v>
      </c>
      <c r="K1185" t="s">
        <v>253</v>
      </c>
      <c r="M1185">
        <v>169.2</v>
      </c>
      <c r="N1185">
        <v>169.2</v>
      </c>
      <c r="R1185">
        <v>179.53321299999999</v>
      </c>
      <c r="S1185" t="s">
        <v>201</v>
      </c>
      <c r="T1185" s="221">
        <v>45383.31527777778</v>
      </c>
    </row>
    <row r="1186" spans="1:20" x14ac:dyDescent="0.35">
      <c r="A1186" t="s">
        <v>95</v>
      </c>
      <c r="B1186" t="s">
        <v>96</v>
      </c>
      <c r="C1186" t="s">
        <v>97</v>
      </c>
      <c r="D1186" s="29">
        <v>45742</v>
      </c>
      <c r="E1186" s="184" t="str">
        <f t="shared" si="72"/>
        <v/>
      </c>
      <c r="F1186" s="184" t="str">
        <f t="shared" si="73"/>
        <v/>
      </c>
      <c r="G1186" s="184" t="str">
        <f t="shared" si="74"/>
        <v/>
      </c>
      <c r="H1186" s="184" t="str">
        <f t="shared" si="75"/>
        <v/>
      </c>
      <c r="J1186" t="s">
        <v>253</v>
      </c>
      <c r="K1186" t="s">
        <v>253</v>
      </c>
      <c r="M1186">
        <v>169.2</v>
      </c>
      <c r="N1186">
        <v>169.2</v>
      </c>
      <c r="R1186">
        <v>179.53321299999999</v>
      </c>
      <c r="S1186" t="s">
        <v>201</v>
      </c>
      <c r="T1186" s="221">
        <v>45383.31527777778</v>
      </c>
    </row>
    <row r="1187" spans="1:20" x14ac:dyDescent="0.35">
      <c r="A1187" t="s">
        <v>95</v>
      </c>
      <c r="B1187" t="s">
        <v>96</v>
      </c>
      <c r="C1187" t="s">
        <v>97</v>
      </c>
      <c r="D1187" s="29">
        <v>45743</v>
      </c>
      <c r="E1187" s="184" t="str">
        <f t="shared" si="72"/>
        <v/>
      </c>
      <c r="F1187" s="184" t="str">
        <f t="shared" si="73"/>
        <v/>
      </c>
      <c r="G1187" s="184" t="str">
        <f t="shared" si="74"/>
        <v/>
      </c>
      <c r="H1187" s="184" t="str">
        <f t="shared" si="75"/>
        <v/>
      </c>
      <c r="J1187" t="s">
        <v>253</v>
      </c>
      <c r="K1187" t="s">
        <v>253</v>
      </c>
      <c r="M1187">
        <v>169.2</v>
      </c>
      <c r="N1187">
        <v>169.2</v>
      </c>
      <c r="R1187">
        <v>179.53321299999999</v>
      </c>
      <c r="S1187" t="s">
        <v>201</v>
      </c>
      <c r="T1187" s="221">
        <v>45383.31527777778</v>
      </c>
    </row>
    <row r="1188" spans="1:20" x14ac:dyDescent="0.35">
      <c r="A1188" t="s">
        <v>95</v>
      </c>
      <c r="B1188" t="s">
        <v>96</v>
      </c>
      <c r="C1188" t="s">
        <v>97</v>
      </c>
      <c r="D1188" s="29">
        <v>45744</v>
      </c>
      <c r="E1188" s="184" t="str">
        <f t="shared" si="72"/>
        <v/>
      </c>
      <c r="F1188" s="184" t="str">
        <f t="shared" si="73"/>
        <v/>
      </c>
      <c r="G1188" s="184" t="str">
        <f t="shared" si="74"/>
        <v/>
      </c>
      <c r="H1188" s="184" t="str">
        <f t="shared" si="75"/>
        <v/>
      </c>
      <c r="J1188" t="s">
        <v>253</v>
      </c>
      <c r="K1188" t="s">
        <v>253</v>
      </c>
      <c r="M1188">
        <v>169.2</v>
      </c>
      <c r="N1188">
        <v>169.2</v>
      </c>
      <c r="R1188">
        <v>179.53321299999999</v>
      </c>
      <c r="S1188" t="s">
        <v>201</v>
      </c>
      <c r="T1188" s="221">
        <v>45383.31527777778</v>
      </c>
    </row>
    <row r="1189" spans="1:20" x14ac:dyDescent="0.35">
      <c r="A1189" t="s">
        <v>95</v>
      </c>
      <c r="B1189" t="s">
        <v>96</v>
      </c>
      <c r="C1189" t="s">
        <v>97</v>
      </c>
      <c r="D1189" s="29">
        <v>45745</v>
      </c>
      <c r="E1189" s="184" t="str">
        <f t="shared" si="72"/>
        <v/>
      </c>
      <c r="F1189" s="184" t="str">
        <f t="shared" si="73"/>
        <v/>
      </c>
      <c r="G1189" s="184" t="str">
        <f t="shared" si="74"/>
        <v/>
      </c>
      <c r="H1189" s="184" t="str">
        <f t="shared" si="75"/>
        <v/>
      </c>
      <c r="J1189" t="s">
        <v>253</v>
      </c>
      <c r="K1189" t="s">
        <v>253</v>
      </c>
      <c r="M1189">
        <v>169.2</v>
      </c>
      <c r="N1189">
        <v>169.2</v>
      </c>
      <c r="R1189">
        <v>179.53321299999999</v>
      </c>
      <c r="S1189" t="s">
        <v>201</v>
      </c>
      <c r="T1189" s="221">
        <v>45383.31527777778</v>
      </c>
    </row>
    <row r="1190" spans="1:20" x14ac:dyDescent="0.35">
      <c r="A1190" t="s">
        <v>95</v>
      </c>
      <c r="B1190" t="s">
        <v>96</v>
      </c>
      <c r="C1190" t="s">
        <v>97</v>
      </c>
      <c r="D1190" s="29">
        <v>45746</v>
      </c>
      <c r="E1190" s="184" t="str">
        <f t="shared" si="72"/>
        <v/>
      </c>
      <c r="F1190" s="184" t="str">
        <f t="shared" si="73"/>
        <v/>
      </c>
      <c r="G1190" s="184" t="str">
        <f t="shared" si="74"/>
        <v/>
      </c>
      <c r="H1190" s="184" t="str">
        <f t="shared" si="75"/>
        <v/>
      </c>
      <c r="J1190" t="s">
        <v>253</v>
      </c>
      <c r="K1190" t="s">
        <v>253</v>
      </c>
      <c r="M1190">
        <v>169.2</v>
      </c>
      <c r="N1190">
        <v>169.2</v>
      </c>
      <c r="R1190">
        <v>179.53321299999999</v>
      </c>
      <c r="S1190" t="s">
        <v>201</v>
      </c>
      <c r="T1190" s="221">
        <v>45383.31527777778</v>
      </c>
    </row>
    <row r="1191" spans="1:20" x14ac:dyDescent="0.35">
      <c r="A1191" t="s">
        <v>95</v>
      </c>
      <c r="B1191" t="s">
        <v>96</v>
      </c>
      <c r="C1191" t="s">
        <v>97</v>
      </c>
      <c r="D1191" s="29">
        <v>45747</v>
      </c>
      <c r="E1191" s="184" t="str">
        <f t="shared" si="72"/>
        <v/>
      </c>
      <c r="F1191" s="184" t="str">
        <f t="shared" si="73"/>
        <v/>
      </c>
      <c r="G1191" s="184" t="str">
        <f t="shared" si="74"/>
        <v/>
      </c>
      <c r="H1191" s="184" t="str">
        <f t="shared" si="75"/>
        <v/>
      </c>
      <c r="J1191" t="s">
        <v>253</v>
      </c>
      <c r="K1191" t="s">
        <v>253</v>
      </c>
      <c r="M1191">
        <v>169.2</v>
      </c>
      <c r="N1191">
        <v>169.2</v>
      </c>
      <c r="R1191">
        <v>179.53321299999999</v>
      </c>
      <c r="S1191" t="s">
        <v>201</v>
      </c>
      <c r="T1191" s="221">
        <v>45383.31527777778</v>
      </c>
    </row>
    <row r="1192" spans="1:20" x14ac:dyDescent="0.35">
      <c r="A1192" t="s">
        <v>95</v>
      </c>
      <c r="B1192" t="s">
        <v>96</v>
      </c>
      <c r="C1192" t="s">
        <v>97</v>
      </c>
      <c r="D1192" s="29">
        <v>45748</v>
      </c>
      <c r="E1192" s="184" t="str">
        <f t="shared" si="72"/>
        <v/>
      </c>
      <c r="F1192" s="184" t="str">
        <f t="shared" si="73"/>
        <v/>
      </c>
      <c r="G1192" s="184" t="str">
        <f t="shared" si="74"/>
        <v/>
      </c>
      <c r="H1192" s="184" t="str">
        <f t="shared" si="75"/>
        <v/>
      </c>
      <c r="J1192" t="s">
        <v>253</v>
      </c>
      <c r="K1192" t="s">
        <v>253</v>
      </c>
      <c r="M1192">
        <v>169.2</v>
      </c>
      <c r="N1192">
        <v>169.2</v>
      </c>
      <c r="R1192">
        <v>179.53321299999999</v>
      </c>
      <c r="S1192" t="s">
        <v>201</v>
      </c>
      <c r="T1192" s="221">
        <v>45413.3125</v>
      </c>
    </row>
    <row r="1193" spans="1:20" x14ac:dyDescent="0.35">
      <c r="A1193" t="s">
        <v>95</v>
      </c>
      <c r="B1193" t="s">
        <v>96</v>
      </c>
      <c r="C1193" t="s">
        <v>97</v>
      </c>
      <c r="D1193" s="29">
        <v>45749</v>
      </c>
      <c r="E1193" s="184" t="str">
        <f t="shared" si="72"/>
        <v/>
      </c>
      <c r="F1193" s="184" t="str">
        <f t="shared" si="73"/>
        <v/>
      </c>
      <c r="G1193" s="184" t="str">
        <f t="shared" si="74"/>
        <v/>
      </c>
      <c r="H1193" s="184" t="str">
        <f t="shared" si="75"/>
        <v/>
      </c>
      <c r="J1193" t="s">
        <v>253</v>
      </c>
      <c r="K1193" t="s">
        <v>253</v>
      </c>
      <c r="M1193">
        <v>169.2</v>
      </c>
      <c r="N1193">
        <v>169.2</v>
      </c>
      <c r="R1193">
        <v>179.53321299999999</v>
      </c>
      <c r="S1193" t="s">
        <v>201</v>
      </c>
      <c r="T1193" s="221">
        <v>45413.313194444447</v>
      </c>
    </row>
    <row r="1194" spans="1:20" x14ac:dyDescent="0.35">
      <c r="A1194" t="s">
        <v>95</v>
      </c>
      <c r="B1194" t="s">
        <v>96</v>
      </c>
      <c r="C1194" t="s">
        <v>97</v>
      </c>
      <c r="D1194" s="29">
        <v>45750</v>
      </c>
      <c r="E1194" s="184" t="str">
        <f t="shared" si="72"/>
        <v/>
      </c>
      <c r="F1194" s="184" t="str">
        <f t="shared" si="73"/>
        <v/>
      </c>
      <c r="G1194" s="184" t="str">
        <f t="shared" si="74"/>
        <v/>
      </c>
      <c r="H1194" s="184" t="str">
        <f t="shared" si="75"/>
        <v/>
      </c>
      <c r="J1194" t="s">
        <v>253</v>
      </c>
      <c r="K1194" t="s">
        <v>253</v>
      </c>
      <c r="M1194">
        <v>169.2</v>
      </c>
      <c r="N1194">
        <v>169.2</v>
      </c>
      <c r="R1194">
        <v>179.53321299999999</v>
      </c>
      <c r="S1194" t="s">
        <v>201</v>
      </c>
      <c r="T1194" s="221">
        <v>45413.313194444447</v>
      </c>
    </row>
    <row r="1195" spans="1:20" x14ac:dyDescent="0.35">
      <c r="A1195" t="s">
        <v>95</v>
      </c>
      <c r="B1195" t="s">
        <v>96</v>
      </c>
      <c r="C1195" t="s">
        <v>97</v>
      </c>
      <c r="D1195" s="29">
        <v>45751</v>
      </c>
      <c r="E1195" s="184" t="str">
        <f t="shared" si="72"/>
        <v/>
      </c>
      <c r="F1195" s="184" t="str">
        <f t="shared" si="73"/>
        <v/>
      </c>
      <c r="G1195" s="184" t="str">
        <f t="shared" si="74"/>
        <v/>
      </c>
      <c r="H1195" s="184" t="str">
        <f t="shared" si="75"/>
        <v/>
      </c>
      <c r="J1195" t="s">
        <v>253</v>
      </c>
      <c r="K1195" t="s">
        <v>253</v>
      </c>
      <c r="M1195">
        <v>169.2</v>
      </c>
      <c r="N1195">
        <v>169.2</v>
      </c>
      <c r="R1195">
        <v>179.53321299999999</v>
      </c>
      <c r="S1195" t="s">
        <v>201</v>
      </c>
      <c r="T1195" s="221">
        <v>45413.313194444447</v>
      </c>
    </row>
    <row r="1196" spans="1:20" x14ac:dyDescent="0.35">
      <c r="A1196" t="s">
        <v>95</v>
      </c>
      <c r="B1196" t="s">
        <v>96</v>
      </c>
      <c r="C1196" t="s">
        <v>97</v>
      </c>
      <c r="D1196" s="29">
        <v>45752</v>
      </c>
      <c r="E1196" s="184" t="str">
        <f t="shared" si="72"/>
        <v/>
      </c>
      <c r="F1196" s="184" t="str">
        <f t="shared" si="73"/>
        <v/>
      </c>
      <c r="G1196" s="184" t="str">
        <f t="shared" si="74"/>
        <v/>
      </c>
      <c r="H1196" s="184" t="str">
        <f t="shared" si="75"/>
        <v/>
      </c>
      <c r="J1196" t="s">
        <v>253</v>
      </c>
      <c r="K1196" t="s">
        <v>253</v>
      </c>
      <c r="M1196">
        <v>169.2</v>
      </c>
      <c r="N1196">
        <v>169.2</v>
      </c>
      <c r="R1196">
        <v>179.53321299999999</v>
      </c>
      <c r="S1196" t="s">
        <v>201</v>
      </c>
      <c r="T1196" s="221">
        <v>45413.313194444447</v>
      </c>
    </row>
    <row r="1197" spans="1:20" x14ac:dyDescent="0.35">
      <c r="A1197" t="s">
        <v>95</v>
      </c>
      <c r="B1197" t="s">
        <v>96</v>
      </c>
      <c r="C1197" t="s">
        <v>97</v>
      </c>
      <c r="D1197" s="29">
        <v>45753</v>
      </c>
      <c r="E1197" s="184" t="str">
        <f t="shared" si="72"/>
        <v/>
      </c>
      <c r="F1197" s="184" t="str">
        <f t="shared" si="73"/>
        <v/>
      </c>
      <c r="G1197" s="184" t="str">
        <f t="shared" si="74"/>
        <v/>
      </c>
      <c r="H1197" s="184" t="str">
        <f t="shared" si="75"/>
        <v/>
      </c>
      <c r="J1197" t="s">
        <v>253</v>
      </c>
      <c r="K1197" t="s">
        <v>253</v>
      </c>
      <c r="M1197">
        <v>169.2</v>
      </c>
      <c r="N1197">
        <v>169.2</v>
      </c>
      <c r="R1197">
        <v>179.53321299999999</v>
      </c>
      <c r="S1197" t="s">
        <v>201</v>
      </c>
      <c r="T1197" s="221">
        <v>45413.313194444447</v>
      </c>
    </row>
    <row r="1198" spans="1:20" x14ac:dyDescent="0.35">
      <c r="A1198" t="s">
        <v>95</v>
      </c>
      <c r="B1198" t="s">
        <v>96</v>
      </c>
      <c r="C1198" t="s">
        <v>97</v>
      </c>
      <c r="D1198" s="29">
        <v>45754</v>
      </c>
      <c r="E1198" s="184" t="str">
        <f t="shared" si="72"/>
        <v/>
      </c>
      <c r="F1198" s="184" t="str">
        <f t="shared" si="73"/>
        <v/>
      </c>
      <c r="G1198" s="184" t="str">
        <f t="shared" si="74"/>
        <v/>
      </c>
      <c r="H1198" s="184" t="str">
        <f t="shared" si="75"/>
        <v/>
      </c>
      <c r="J1198" t="s">
        <v>253</v>
      </c>
      <c r="K1198" t="s">
        <v>253</v>
      </c>
      <c r="M1198">
        <v>169.2</v>
      </c>
      <c r="N1198">
        <v>169.2</v>
      </c>
      <c r="R1198">
        <v>179.53321299999999</v>
      </c>
      <c r="S1198" t="s">
        <v>201</v>
      </c>
      <c r="T1198" s="221">
        <v>45413.313194444447</v>
      </c>
    </row>
    <row r="1199" spans="1:20" x14ac:dyDescent="0.35">
      <c r="A1199" t="s">
        <v>95</v>
      </c>
      <c r="B1199" t="s">
        <v>96</v>
      </c>
      <c r="C1199" t="s">
        <v>97</v>
      </c>
      <c r="D1199" s="29">
        <v>45755</v>
      </c>
      <c r="E1199" s="184" t="str">
        <f t="shared" si="72"/>
        <v/>
      </c>
      <c r="F1199" s="184" t="str">
        <f t="shared" si="73"/>
        <v/>
      </c>
      <c r="G1199" s="184" t="str">
        <f t="shared" si="74"/>
        <v/>
      </c>
      <c r="H1199" s="184" t="str">
        <f t="shared" si="75"/>
        <v/>
      </c>
      <c r="J1199" t="s">
        <v>253</v>
      </c>
      <c r="K1199" t="s">
        <v>253</v>
      </c>
      <c r="M1199">
        <v>169.2</v>
      </c>
      <c r="N1199">
        <v>169.2</v>
      </c>
      <c r="R1199">
        <v>179.53321299999999</v>
      </c>
      <c r="S1199" t="s">
        <v>201</v>
      </c>
      <c r="T1199" s="221">
        <v>45413.313194444447</v>
      </c>
    </row>
    <row r="1200" spans="1:20" x14ac:dyDescent="0.35">
      <c r="A1200" t="s">
        <v>95</v>
      </c>
      <c r="B1200" t="s">
        <v>96</v>
      </c>
      <c r="C1200" t="s">
        <v>97</v>
      </c>
      <c r="D1200" s="29">
        <v>45756</v>
      </c>
      <c r="E1200" s="184" t="str">
        <f t="shared" si="72"/>
        <v/>
      </c>
      <c r="F1200" s="184" t="str">
        <f t="shared" si="73"/>
        <v/>
      </c>
      <c r="G1200" s="184" t="str">
        <f t="shared" si="74"/>
        <v/>
      </c>
      <c r="H1200" s="184" t="str">
        <f t="shared" si="75"/>
        <v/>
      </c>
      <c r="J1200" t="s">
        <v>253</v>
      </c>
      <c r="K1200" t="s">
        <v>253</v>
      </c>
      <c r="M1200">
        <v>169.2</v>
      </c>
      <c r="N1200">
        <v>169.2</v>
      </c>
      <c r="R1200">
        <v>179.53321299999999</v>
      </c>
      <c r="S1200" t="s">
        <v>201</v>
      </c>
      <c r="T1200" s="221">
        <v>45413.313194444447</v>
      </c>
    </row>
    <row r="1201" spans="1:20" x14ac:dyDescent="0.35">
      <c r="A1201" t="s">
        <v>95</v>
      </c>
      <c r="B1201" t="s">
        <v>96</v>
      </c>
      <c r="C1201" t="s">
        <v>97</v>
      </c>
      <c r="D1201" s="29">
        <v>45757</v>
      </c>
      <c r="E1201" s="184" t="str">
        <f t="shared" si="72"/>
        <v/>
      </c>
      <c r="F1201" s="184" t="str">
        <f t="shared" si="73"/>
        <v/>
      </c>
      <c r="G1201" s="184" t="str">
        <f t="shared" si="74"/>
        <v/>
      </c>
      <c r="H1201" s="184" t="str">
        <f t="shared" si="75"/>
        <v/>
      </c>
      <c r="J1201" t="s">
        <v>253</v>
      </c>
      <c r="K1201" t="s">
        <v>253</v>
      </c>
      <c r="M1201">
        <v>169.2</v>
      </c>
      <c r="N1201">
        <v>169.2</v>
      </c>
      <c r="R1201">
        <v>179.53321299999999</v>
      </c>
      <c r="S1201" t="s">
        <v>201</v>
      </c>
      <c r="T1201" s="221">
        <v>45413.313194444447</v>
      </c>
    </row>
    <row r="1202" spans="1:20" x14ac:dyDescent="0.35">
      <c r="A1202" t="s">
        <v>95</v>
      </c>
      <c r="B1202" t="s">
        <v>96</v>
      </c>
      <c r="C1202" t="s">
        <v>97</v>
      </c>
      <c r="D1202" s="29">
        <v>45758</v>
      </c>
      <c r="E1202" s="184" t="str">
        <f t="shared" si="72"/>
        <v/>
      </c>
      <c r="F1202" s="184" t="str">
        <f t="shared" si="73"/>
        <v/>
      </c>
      <c r="G1202" s="184" t="str">
        <f t="shared" si="74"/>
        <v/>
      </c>
      <c r="H1202" s="184" t="str">
        <f t="shared" si="75"/>
        <v/>
      </c>
      <c r="J1202" t="s">
        <v>253</v>
      </c>
      <c r="K1202" t="s">
        <v>253</v>
      </c>
      <c r="M1202">
        <v>169.2</v>
      </c>
      <c r="N1202">
        <v>169.2</v>
      </c>
      <c r="R1202">
        <v>179.53321299999999</v>
      </c>
      <c r="S1202" t="s">
        <v>201</v>
      </c>
      <c r="T1202" s="221">
        <v>45413.313194444447</v>
      </c>
    </row>
    <row r="1203" spans="1:20" x14ac:dyDescent="0.35">
      <c r="A1203" t="s">
        <v>95</v>
      </c>
      <c r="B1203" t="s">
        <v>96</v>
      </c>
      <c r="C1203" t="s">
        <v>97</v>
      </c>
      <c r="D1203" s="29">
        <v>45759</v>
      </c>
      <c r="E1203" s="184" t="str">
        <f t="shared" si="72"/>
        <v/>
      </c>
      <c r="F1203" s="184" t="str">
        <f t="shared" si="73"/>
        <v/>
      </c>
      <c r="G1203" s="184" t="str">
        <f t="shared" si="74"/>
        <v/>
      </c>
      <c r="H1203" s="184" t="str">
        <f t="shared" si="75"/>
        <v/>
      </c>
      <c r="J1203" t="s">
        <v>253</v>
      </c>
      <c r="K1203" t="s">
        <v>253</v>
      </c>
      <c r="M1203">
        <v>169.2</v>
      </c>
      <c r="N1203">
        <v>169.2</v>
      </c>
      <c r="R1203">
        <v>179.53321299999999</v>
      </c>
      <c r="S1203" t="s">
        <v>201</v>
      </c>
      <c r="T1203" s="221">
        <v>45413.313194444447</v>
      </c>
    </row>
    <row r="1204" spans="1:20" x14ac:dyDescent="0.35">
      <c r="A1204" t="s">
        <v>95</v>
      </c>
      <c r="B1204" t="s">
        <v>96</v>
      </c>
      <c r="C1204" t="s">
        <v>97</v>
      </c>
      <c r="D1204" s="29">
        <v>45760</v>
      </c>
      <c r="E1204" s="184" t="str">
        <f t="shared" si="72"/>
        <v/>
      </c>
      <c r="F1204" s="184" t="str">
        <f t="shared" si="73"/>
        <v/>
      </c>
      <c r="G1204" s="184" t="str">
        <f t="shared" si="74"/>
        <v/>
      </c>
      <c r="H1204" s="184" t="str">
        <f t="shared" si="75"/>
        <v/>
      </c>
      <c r="J1204" t="s">
        <v>253</v>
      </c>
      <c r="K1204" t="s">
        <v>253</v>
      </c>
      <c r="M1204">
        <v>169.2</v>
      </c>
      <c r="N1204">
        <v>169.2</v>
      </c>
      <c r="R1204">
        <v>179.53321299999999</v>
      </c>
      <c r="S1204" t="s">
        <v>201</v>
      </c>
      <c r="T1204" s="221">
        <v>45413.313194444447</v>
      </c>
    </row>
    <row r="1205" spans="1:20" x14ac:dyDescent="0.35">
      <c r="A1205" t="s">
        <v>95</v>
      </c>
      <c r="B1205" t="s">
        <v>96</v>
      </c>
      <c r="C1205" t="s">
        <v>97</v>
      </c>
      <c r="D1205" s="29">
        <v>45761</v>
      </c>
      <c r="E1205" s="184" t="str">
        <f t="shared" si="72"/>
        <v/>
      </c>
      <c r="F1205" s="184" t="str">
        <f t="shared" si="73"/>
        <v/>
      </c>
      <c r="G1205" s="184" t="str">
        <f t="shared" si="74"/>
        <v/>
      </c>
      <c r="H1205" s="184" t="str">
        <f t="shared" si="75"/>
        <v/>
      </c>
      <c r="J1205" t="s">
        <v>253</v>
      </c>
      <c r="K1205" t="s">
        <v>253</v>
      </c>
      <c r="M1205">
        <v>169.2</v>
      </c>
      <c r="N1205">
        <v>169.2</v>
      </c>
      <c r="R1205">
        <v>179.53321299999999</v>
      </c>
      <c r="S1205" t="s">
        <v>201</v>
      </c>
      <c r="T1205" s="221">
        <v>45413.313194444447</v>
      </c>
    </row>
    <row r="1206" spans="1:20" x14ac:dyDescent="0.35">
      <c r="A1206" t="s">
        <v>95</v>
      </c>
      <c r="B1206" t="s">
        <v>96</v>
      </c>
      <c r="C1206" t="s">
        <v>97</v>
      </c>
      <c r="D1206" s="29">
        <v>45762</v>
      </c>
      <c r="E1206" s="184" t="str">
        <f t="shared" si="72"/>
        <v/>
      </c>
      <c r="F1206" s="184" t="str">
        <f t="shared" si="73"/>
        <v/>
      </c>
      <c r="G1206" s="184" t="str">
        <f t="shared" si="74"/>
        <v/>
      </c>
      <c r="H1206" s="184" t="str">
        <f t="shared" si="75"/>
        <v/>
      </c>
      <c r="J1206" t="s">
        <v>253</v>
      </c>
      <c r="K1206" t="s">
        <v>253</v>
      </c>
      <c r="M1206">
        <v>169.2</v>
      </c>
      <c r="N1206">
        <v>169.2</v>
      </c>
      <c r="R1206">
        <v>179.53321299999999</v>
      </c>
      <c r="S1206" t="s">
        <v>201</v>
      </c>
      <c r="T1206" s="221">
        <v>45413.313194444447</v>
      </c>
    </row>
    <row r="1207" spans="1:20" x14ac:dyDescent="0.35">
      <c r="A1207" t="s">
        <v>95</v>
      </c>
      <c r="B1207" t="s">
        <v>96</v>
      </c>
      <c r="C1207" t="s">
        <v>97</v>
      </c>
      <c r="D1207" s="29">
        <v>45763</v>
      </c>
      <c r="E1207" s="184" t="str">
        <f t="shared" si="72"/>
        <v/>
      </c>
      <c r="F1207" s="184" t="str">
        <f t="shared" si="73"/>
        <v/>
      </c>
      <c r="G1207" s="184" t="str">
        <f t="shared" si="74"/>
        <v/>
      </c>
      <c r="H1207" s="184" t="str">
        <f t="shared" si="75"/>
        <v/>
      </c>
      <c r="J1207" t="s">
        <v>253</v>
      </c>
      <c r="K1207" t="s">
        <v>253</v>
      </c>
      <c r="M1207">
        <v>169.2</v>
      </c>
      <c r="N1207">
        <v>169.2</v>
      </c>
      <c r="R1207">
        <v>179.53321299999999</v>
      </c>
      <c r="S1207" t="s">
        <v>201</v>
      </c>
      <c r="T1207" s="221">
        <v>45413.313194444447</v>
      </c>
    </row>
    <row r="1208" spans="1:20" x14ac:dyDescent="0.35">
      <c r="A1208" t="s">
        <v>95</v>
      </c>
      <c r="B1208" t="s">
        <v>96</v>
      </c>
      <c r="C1208" t="s">
        <v>97</v>
      </c>
      <c r="D1208" s="29">
        <v>45764</v>
      </c>
      <c r="E1208" s="184" t="str">
        <f t="shared" si="72"/>
        <v/>
      </c>
      <c r="F1208" s="184" t="str">
        <f t="shared" si="73"/>
        <v/>
      </c>
      <c r="G1208" s="184" t="str">
        <f t="shared" si="74"/>
        <v/>
      </c>
      <c r="H1208" s="184" t="str">
        <f t="shared" si="75"/>
        <v/>
      </c>
      <c r="J1208" t="s">
        <v>253</v>
      </c>
      <c r="K1208" t="s">
        <v>253</v>
      </c>
      <c r="M1208">
        <v>169.2</v>
      </c>
      <c r="N1208">
        <v>169.2</v>
      </c>
      <c r="R1208">
        <v>179.53321299999999</v>
      </c>
      <c r="S1208" t="s">
        <v>201</v>
      </c>
      <c r="T1208" s="221">
        <v>45413.313194444447</v>
      </c>
    </row>
    <row r="1209" spans="1:20" x14ac:dyDescent="0.35">
      <c r="A1209" t="s">
        <v>95</v>
      </c>
      <c r="B1209" t="s">
        <v>96</v>
      </c>
      <c r="C1209" t="s">
        <v>97</v>
      </c>
      <c r="D1209" s="29">
        <v>45765</v>
      </c>
      <c r="E1209" s="184" t="str">
        <f t="shared" si="72"/>
        <v/>
      </c>
      <c r="F1209" s="184" t="str">
        <f t="shared" si="73"/>
        <v/>
      </c>
      <c r="G1209" s="184" t="str">
        <f t="shared" si="74"/>
        <v/>
      </c>
      <c r="H1209" s="184" t="str">
        <f t="shared" si="75"/>
        <v/>
      </c>
      <c r="J1209" t="s">
        <v>253</v>
      </c>
      <c r="K1209" t="s">
        <v>253</v>
      </c>
      <c r="M1209">
        <v>169.2</v>
      </c>
      <c r="N1209">
        <v>169.2</v>
      </c>
      <c r="R1209">
        <v>179.53321299999999</v>
      </c>
      <c r="S1209" t="s">
        <v>201</v>
      </c>
      <c r="T1209" s="221">
        <v>45413.313194444447</v>
      </c>
    </row>
    <row r="1210" spans="1:20" x14ac:dyDescent="0.35">
      <c r="A1210" t="s">
        <v>95</v>
      </c>
      <c r="B1210" t="s">
        <v>96</v>
      </c>
      <c r="C1210" t="s">
        <v>97</v>
      </c>
      <c r="D1210" s="29">
        <v>45766</v>
      </c>
      <c r="E1210" s="184" t="str">
        <f t="shared" si="72"/>
        <v/>
      </c>
      <c r="F1210" s="184" t="str">
        <f t="shared" si="73"/>
        <v/>
      </c>
      <c r="G1210" s="184" t="str">
        <f t="shared" si="74"/>
        <v/>
      </c>
      <c r="H1210" s="184" t="str">
        <f t="shared" si="75"/>
        <v/>
      </c>
      <c r="J1210" t="s">
        <v>253</v>
      </c>
      <c r="K1210" t="s">
        <v>253</v>
      </c>
      <c r="M1210">
        <v>169.2</v>
      </c>
      <c r="N1210">
        <v>169.2</v>
      </c>
      <c r="R1210">
        <v>179.53321299999999</v>
      </c>
      <c r="S1210" t="s">
        <v>201</v>
      </c>
      <c r="T1210" s="221">
        <v>45413.313194444447</v>
      </c>
    </row>
    <row r="1211" spans="1:20" x14ac:dyDescent="0.35">
      <c r="A1211" t="s">
        <v>95</v>
      </c>
      <c r="B1211" t="s">
        <v>96</v>
      </c>
      <c r="C1211" t="s">
        <v>97</v>
      </c>
      <c r="D1211" s="29">
        <v>45767</v>
      </c>
      <c r="E1211" s="184" t="str">
        <f t="shared" si="72"/>
        <v/>
      </c>
      <c r="F1211" s="184" t="str">
        <f t="shared" si="73"/>
        <v/>
      </c>
      <c r="G1211" s="184" t="str">
        <f t="shared" si="74"/>
        <v/>
      </c>
      <c r="H1211" s="184" t="str">
        <f t="shared" si="75"/>
        <v/>
      </c>
      <c r="J1211" t="s">
        <v>253</v>
      </c>
      <c r="K1211" t="s">
        <v>253</v>
      </c>
      <c r="M1211">
        <v>169.2</v>
      </c>
      <c r="N1211">
        <v>169.2</v>
      </c>
      <c r="R1211">
        <v>179.53321299999999</v>
      </c>
      <c r="S1211" t="s">
        <v>201</v>
      </c>
      <c r="T1211" s="221">
        <v>45413.313194444447</v>
      </c>
    </row>
    <row r="1212" spans="1:20" x14ac:dyDescent="0.35">
      <c r="A1212" t="s">
        <v>95</v>
      </c>
      <c r="B1212" t="s">
        <v>96</v>
      </c>
      <c r="C1212" t="s">
        <v>97</v>
      </c>
      <c r="D1212" s="29">
        <v>45768</v>
      </c>
      <c r="E1212" s="184" t="str">
        <f t="shared" si="72"/>
        <v/>
      </c>
      <c r="F1212" s="184" t="str">
        <f t="shared" si="73"/>
        <v/>
      </c>
      <c r="G1212" s="184" t="str">
        <f t="shared" si="74"/>
        <v/>
      </c>
      <c r="H1212" s="184" t="str">
        <f t="shared" si="75"/>
        <v/>
      </c>
      <c r="J1212" t="s">
        <v>253</v>
      </c>
      <c r="K1212" t="s">
        <v>253</v>
      </c>
      <c r="M1212">
        <v>169.2</v>
      </c>
      <c r="N1212">
        <v>169.2</v>
      </c>
      <c r="R1212">
        <v>179.53321299999999</v>
      </c>
      <c r="S1212" t="s">
        <v>201</v>
      </c>
      <c r="T1212" s="221">
        <v>45413.313194444447</v>
      </c>
    </row>
    <row r="1213" spans="1:20" x14ac:dyDescent="0.35">
      <c r="A1213" t="s">
        <v>95</v>
      </c>
      <c r="B1213" t="s">
        <v>96</v>
      </c>
      <c r="C1213" t="s">
        <v>97</v>
      </c>
      <c r="D1213" s="29">
        <v>45769</v>
      </c>
      <c r="E1213" s="184" t="str">
        <f t="shared" si="72"/>
        <v/>
      </c>
      <c r="F1213" s="184" t="str">
        <f t="shared" si="73"/>
        <v/>
      </c>
      <c r="G1213" s="184" t="str">
        <f t="shared" si="74"/>
        <v/>
      </c>
      <c r="H1213" s="184" t="str">
        <f t="shared" si="75"/>
        <v/>
      </c>
      <c r="J1213" t="s">
        <v>253</v>
      </c>
      <c r="K1213" t="s">
        <v>253</v>
      </c>
      <c r="M1213">
        <v>169.2</v>
      </c>
      <c r="N1213">
        <v>169.2</v>
      </c>
      <c r="R1213">
        <v>179.53321299999999</v>
      </c>
      <c r="S1213" t="s">
        <v>201</v>
      </c>
      <c r="T1213" s="221">
        <v>45413.313194444447</v>
      </c>
    </row>
    <row r="1214" spans="1:20" x14ac:dyDescent="0.35">
      <c r="A1214" t="s">
        <v>95</v>
      </c>
      <c r="B1214" t="s">
        <v>96</v>
      </c>
      <c r="C1214" t="s">
        <v>97</v>
      </c>
      <c r="D1214" s="29">
        <v>45770</v>
      </c>
      <c r="E1214" s="184" t="str">
        <f t="shared" si="72"/>
        <v/>
      </c>
      <c r="F1214" s="184" t="str">
        <f t="shared" si="73"/>
        <v/>
      </c>
      <c r="G1214" s="184" t="str">
        <f t="shared" si="74"/>
        <v/>
      </c>
      <c r="H1214" s="184" t="str">
        <f t="shared" si="75"/>
        <v/>
      </c>
      <c r="J1214" t="s">
        <v>253</v>
      </c>
      <c r="K1214" t="s">
        <v>253</v>
      </c>
      <c r="M1214">
        <v>169.2</v>
      </c>
      <c r="N1214">
        <v>169.2</v>
      </c>
      <c r="R1214">
        <v>179.53321299999999</v>
      </c>
      <c r="S1214" t="s">
        <v>201</v>
      </c>
      <c r="T1214" s="221">
        <v>45413.313194444447</v>
      </c>
    </row>
    <row r="1215" spans="1:20" x14ac:dyDescent="0.35">
      <c r="A1215" t="s">
        <v>95</v>
      </c>
      <c r="B1215" t="s">
        <v>96</v>
      </c>
      <c r="C1215" t="s">
        <v>97</v>
      </c>
      <c r="D1215" s="29">
        <v>45771</v>
      </c>
      <c r="E1215" s="184" t="str">
        <f t="shared" si="72"/>
        <v/>
      </c>
      <c r="F1215" s="184" t="str">
        <f t="shared" si="73"/>
        <v/>
      </c>
      <c r="G1215" s="184" t="str">
        <f t="shared" si="74"/>
        <v/>
      </c>
      <c r="H1215" s="184" t="str">
        <f t="shared" si="75"/>
        <v/>
      </c>
      <c r="J1215" t="s">
        <v>253</v>
      </c>
      <c r="K1215" t="s">
        <v>253</v>
      </c>
      <c r="M1215">
        <v>169.2</v>
      </c>
      <c r="N1215">
        <v>169.2</v>
      </c>
      <c r="R1215">
        <v>179.53321299999999</v>
      </c>
      <c r="S1215" t="s">
        <v>201</v>
      </c>
      <c r="T1215" s="221">
        <v>45413.313194444447</v>
      </c>
    </row>
    <row r="1216" spans="1:20" x14ac:dyDescent="0.35">
      <c r="A1216" t="s">
        <v>95</v>
      </c>
      <c r="B1216" t="s">
        <v>96</v>
      </c>
      <c r="C1216" t="s">
        <v>97</v>
      </c>
      <c r="D1216" s="29">
        <v>45772</v>
      </c>
      <c r="E1216" s="184" t="str">
        <f t="shared" si="72"/>
        <v/>
      </c>
      <c r="F1216" s="184" t="str">
        <f t="shared" si="73"/>
        <v/>
      </c>
      <c r="G1216" s="184" t="str">
        <f t="shared" si="74"/>
        <v/>
      </c>
      <c r="H1216" s="184" t="str">
        <f t="shared" si="75"/>
        <v/>
      </c>
      <c r="J1216" t="s">
        <v>253</v>
      </c>
      <c r="K1216" t="s">
        <v>253</v>
      </c>
      <c r="M1216">
        <v>169.2</v>
      </c>
      <c r="N1216">
        <v>169.2</v>
      </c>
      <c r="R1216">
        <v>179.53321299999999</v>
      </c>
      <c r="S1216" t="s">
        <v>201</v>
      </c>
      <c r="T1216" s="221">
        <v>45413.313194444447</v>
      </c>
    </row>
    <row r="1217" spans="1:20" x14ac:dyDescent="0.35">
      <c r="A1217" t="s">
        <v>95</v>
      </c>
      <c r="B1217" t="s">
        <v>96</v>
      </c>
      <c r="C1217" t="s">
        <v>97</v>
      </c>
      <c r="D1217" s="29">
        <v>45773</v>
      </c>
      <c r="E1217" s="184" t="str">
        <f t="shared" si="72"/>
        <v/>
      </c>
      <c r="F1217" s="184" t="str">
        <f t="shared" si="73"/>
        <v/>
      </c>
      <c r="G1217" s="184" t="str">
        <f t="shared" si="74"/>
        <v/>
      </c>
      <c r="H1217" s="184" t="str">
        <f t="shared" si="75"/>
        <v/>
      </c>
      <c r="J1217" t="s">
        <v>253</v>
      </c>
      <c r="K1217" t="s">
        <v>253</v>
      </c>
      <c r="M1217">
        <v>169.2</v>
      </c>
      <c r="N1217">
        <v>169.2</v>
      </c>
      <c r="R1217">
        <v>179.53321299999999</v>
      </c>
      <c r="S1217" t="s">
        <v>201</v>
      </c>
      <c r="T1217" s="221">
        <v>45413.313194444447</v>
      </c>
    </row>
    <row r="1218" spans="1:20" x14ac:dyDescent="0.35">
      <c r="A1218" t="s">
        <v>95</v>
      </c>
      <c r="B1218" t="s">
        <v>96</v>
      </c>
      <c r="C1218" t="s">
        <v>97</v>
      </c>
      <c r="D1218" s="29">
        <v>45774</v>
      </c>
      <c r="E1218" s="184" t="str">
        <f t="shared" si="72"/>
        <v/>
      </c>
      <c r="F1218" s="184" t="str">
        <f t="shared" si="73"/>
        <v/>
      </c>
      <c r="G1218" s="184" t="str">
        <f t="shared" si="74"/>
        <v/>
      </c>
      <c r="H1218" s="184" t="str">
        <f t="shared" si="75"/>
        <v/>
      </c>
      <c r="J1218" t="s">
        <v>253</v>
      </c>
      <c r="K1218" t="s">
        <v>253</v>
      </c>
      <c r="M1218">
        <v>169.2</v>
      </c>
      <c r="N1218">
        <v>169.2</v>
      </c>
      <c r="R1218">
        <v>179.53321299999999</v>
      </c>
      <c r="S1218" t="s">
        <v>201</v>
      </c>
      <c r="T1218" s="221">
        <v>45413.313194444447</v>
      </c>
    </row>
    <row r="1219" spans="1:20" x14ac:dyDescent="0.35">
      <c r="A1219" t="s">
        <v>95</v>
      </c>
      <c r="B1219" t="s">
        <v>96</v>
      </c>
      <c r="C1219" t="s">
        <v>97</v>
      </c>
      <c r="D1219" s="29">
        <v>45775</v>
      </c>
      <c r="E1219" s="184" t="str">
        <f t="shared" si="72"/>
        <v/>
      </c>
      <c r="F1219" s="184" t="str">
        <f t="shared" si="73"/>
        <v/>
      </c>
      <c r="G1219" s="184" t="str">
        <f t="shared" si="74"/>
        <v/>
      </c>
      <c r="H1219" s="184" t="str">
        <f t="shared" si="75"/>
        <v/>
      </c>
      <c r="J1219" t="s">
        <v>253</v>
      </c>
      <c r="K1219" t="s">
        <v>253</v>
      </c>
      <c r="M1219">
        <v>169.2</v>
      </c>
      <c r="N1219">
        <v>169.2</v>
      </c>
      <c r="R1219">
        <v>179.53321299999999</v>
      </c>
      <c r="S1219" t="s">
        <v>201</v>
      </c>
      <c r="T1219" s="221">
        <v>45413.313194444447</v>
      </c>
    </row>
    <row r="1220" spans="1:20" x14ac:dyDescent="0.35">
      <c r="A1220" t="s">
        <v>95</v>
      </c>
      <c r="B1220" t="s">
        <v>96</v>
      </c>
      <c r="C1220" t="s">
        <v>97</v>
      </c>
      <c r="D1220" s="29">
        <v>45776</v>
      </c>
      <c r="E1220" s="184" t="str">
        <f t="shared" si="72"/>
        <v/>
      </c>
      <c r="F1220" s="184" t="str">
        <f t="shared" si="73"/>
        <v/>
      </c>
      <c r="G1220" s="184" t="str">
        <f t="shared" si="74"/>
        <v/>
      </c>
      <c r="H1220" s="184" t="str">
        <f t="shared" si="75"/>
        <v/>
      </c>
      <c r="J1220" t="s">
        <v>253</v>
      </c>
      <c r="K1220" t="s">
        <v>253</v>
      </c>
      <c r="M1220">
        <v>169.2</v>
      </c>
      <c r="N1220">
        <v>169.2</v>
      </c>
      <c r="R1220">
        <v>179.53321299999999</v>
      </c>
      <c r="S1220" t="s">
        <v>201</v>
      </c>
      <c r="T1220" s="221">
        <v>45413.313194444447</v>
      </c>
    </row>
    <row r="1221" spans="1:20" x14ac:dyDescent="0.35">
      <c r="A1221" t="s">
        <v>95</v>
      </c>
      <c r="B1221" t="s">
        <v>96</v>
      </c>
      <c r="C1221" t="s">
        <v>97</v>
      </c>
      <c r="D1221" s="29">
        <v>45777</v>
      </c>
      <c r="E1221" s="184" t="str">
        <f t="shared" si="72"/>
        <v/>
      </c>
      <c r="F1221" s="184" t="str">
        <f t="shared" si="73"/>
        <v/>
      </c>
      <c r="G1221" s="184" t="str">
        <f t="shared" si="74"/>
        <v/>
      </c>
      <c r="H1221" s="184" t="str">
        <f t="shared" si="75"/>
        <v/>
      </c>
      <c r="J1221" t="s">
        <v>253</v>
      </c>
      <c r="K1221" t="s">
        <v>253</v>
      </c>
      <c r="M1221">
        <v>169.2</v>
      </c>
      <c r="N1221">
        <v>169.2</v>
      </c>
      <c r="R1221">
        <v>179.53321299999999</v>
      </c>
      <c r="S1221" t="s">
        <v>201</v>
      </c>
      <c r="T1221" s="221">
        <v>45413.313194444447</v>
      </c>
    </row>
    <row r="1222" spans="1:20" x14ac:dyDescent="0.35">
      <c r="A1222" t="s">
        <v>95</v>
      </c>
      <c r="B1222" t="s">
        <v>96</v>
      </c>
      <c r="C1222" t="s">
        <v>97</v>
      </c>
      <c r="D1222" s="29">
        <v>45778</v>
      </c>
      <c r="E1222" s="184" t="str">
        <f t="shared" si="72"/>
        <v/>
      </c>
      <c r="F1222" s="184" t="str">
        <f t="shared" si="73"/>
        <v/>
      </c>
      <c r="G1222" s="184" t="str">
        <f t="shared" si="74"/>
        <v/>
      </c>
      <c r="H1222" s="184" t="str">
        <f t="shared" si="75"/>
        <v/>
      </c>
      <c r="J1222" t="s">
        <v>253</v>
      </c>
      <c r="K1222" t="s">
        <v>253</v>
      </c>
      <c r="M1222">
        <v>169.2</v>
      </c>
      <c r="N1222">
        <v>169.2</v>
      </c>
      <c r="R1222">
        <v>179.53321299999999</v>
      </c>
      <c r="S1222" t="s">
        <v>201</v>
      </c>
      <c r="T1222" s="221">
        <v>45444.3125</v>
      </c>
    </row>
    <row r="1223" spans="1:20" x14ac:dyDescent="0.35">
      <c r="A1223" t="s">
        <v>95</v>
      </c>
      <c r="B1223" t="s">
        <v>96</v>
      </c>
      <c r="C1223" t="s">
        <v>97</v>
      </c>
      <c r="D1223" s="29">
        <v>45779</v>
      </c>
      <c r="E1223" s="184" t="str">
        <f t="shared" si="72"/>
        <v/>
      </c>
      <c r="F1223" s="184" t="str">
        <f t="shared" si="73"/>
        <v/>
      </c>
      <c r="G1223" s="184" t="str">
        <f t="shared" si="74"/>
        <v/>
      </c>
      <c r="H1223" s="184" t="str">
        <f t="shared" si="75"/>
        <v/>
      </c>
      <c r="J1223" t="s">
        <v>253</v>
      </c>
      <c r="K1223" t="s">
        <v>253</v>
      </c>
      <c r="M1223">
        <v>169.2</v>
      </c>
      <c r="N1223">
        <v>169.2</v>
      </c>
      <c r="R1223">
        <v>179.53321299999999</v>
      </c>
      <c r="S1223" t="s">
        <v>201</v>
      </c>
      <c r="T1223" s="221">
        <v>45444.313194444447</v>
      </c>
    </row>
    <row r="1224" spans="1:20" x14ac:dyDescent="0.35">
      <c r="A1224" t="s">
        <v>95</v>
      </c>
      <c r="B1224" t="s">
        <v>96</v>
      </c>
      <c r="C1224" t="s">
        <v>97</v>
      </c>
      <c r="D1224" s="29">
        <v>45780</v>
      </c>
      <c r="E1224" s="184" t="str">
        <f t="shared" ref="E1224:E1287" si="76">IF(J1224="","",IF(L1224=0,0,IF(1-(J1224/L1224)&lt;0,"",1-(J1224/L1224))))</f>
        <v/>
      </c>
      <c r="F1224" s="184" t="str">
        <f t="shared" ref="F1224:F1287" si="77">IF(K1224="","",IF(L1224=0,0,IF(1-(K1224/L1224)&lt;0,"",1-(K1224/L1224))))</f>
        <v/>
      </c>
      <c r="G1224" s="184" t="str">
        <f t="shared" ref="G1224:G1287" si="78">IF(J1224="","",IF(1-(J1224/R1224)&lt;0,"",1-(J1224/R1224)))</f>
        <v/>
      </c>
      <c r="H1224" s="184" t="str">
        <f t="shared" ref="H1224:H1287" si="79">IF(K1224="","",IF(1-(K1224/R1224)&lt;0,"",1-(K1224/R1224)))</f>
        <v/>
      </c>
      <c r="J1224" t="s">
        <v>253</v>
      </c>
      <c r="K1224" t="s">
        <v>253</v>
      </c>
      <c r="M1224">
        <v>169.2</v>
      </c>
      <c r="N1224">
        <v>169.2</v>
      </c>
      <c r="R1224">
        <v>179.53321299999999</v>
      </c>
      <c r="S1224" t="s">
        <v>201</v>
      </c>
      <c r="T1224" s="221">
        <v>45444.313194444447</v>
      </c>
    </row>
    <row r="1225" spans="1:20" x14ac:dyDescent="0.35">
      <c r="A1225" t="s">
        <v>95</v>
      </c>
      <c r="B1225" t="s">
        <v>96</v>
      </c>
      <c r="C1225" t="s">
        <v>97</v>
      </c>
      <c r="D1225" s="29">
        <v>45781</v>
      </c>
      <c r="E1225" s="184" t="str">
        <f t="shared" si="76"/>
        <v/>
      </c>
      <c r="F1225" s="184" t="str">
        <f t="shared" si="77"/>
        <v/>
      </c>
      <c r="G1225" s="184" t="str">
        <f t="shared" si="78"/>
        <v/>
      </c>
      <c r="H1225" s="184" t="str">
        <f t="shared" si="79"/>
        <v/>
      </c>
      <c r="J1225" t="s">
        <v>253</v>
      </c>
      <c r="K1225" t="s">
        <v>253</v>
      </c>
      <c r="M1225">
        <v>169.2</v>
      </c>
      <c r="N1225">
        <v>169.2</v>
      </c>
      <c r="R1225">
        <v>179.53321299999999</v>
      </c>
      <c r="S1225" t="s">
        <v>201</v>
      </c>
      <c r="T1225" s="221">
        <v>45444.313194444447</v>
      </c>
    </row>
    <row r="1226" spans="1:20" x14ac:dyDescent="0.35">
      <c r="A1226" t="s">
        <v>95</v>
      </c>
      <c r="B1226" t="s">
        <v>96</v>
      </c>
      <c r="C1226" t="s">
        <v>97</v>
      </c>
      <c r="D1226" s="29">
        <v>45782</v>
      </c>
      <c r="E1226" s="184" t="str">
        <f t="shared" si="76"/>
        <v/>
      </c>
      <c r="F1226" s="184" t="str">
        <f t="shared" si="77"/>
        <v/>
      </c>
      <c r="G1226" s="184" t="str">
        <f t="shared" si="78"/>
        <v/>
      </c>
      <c r="H1226" s="184" t="str">
        <f t="shared" si="79"/>
        <v/>
      </c>
      <c r="J1226" t="s">
        <v>253</v>
      </c>
      <c r="K1226" t="s">
        <v>253</v>
      </c>
      <c r="M1226">
        <v>169.2</v>
      </c>
      <c r="N1226">
        <v>169.2</v>
      </c>
      <c r="R1226">
        <v>179.53321299999999</v>
      </c>
      <c r="S1226" t="s">
        <v>201</v>
      </c>
      <c r="T1226" s="221">
        <v>45444.313194444447</v>
      </c>
    </row>
    <row r="1227" spans="1:20" x14ac:dyDescent="0.35">
      <c r="A1227" t="s">
        <v>95</v>
      </c>
      <c r="B1227" t="s">
        <v>96</v>
      </c>
      <c r="C1227" t="s">
        <v>97</v>
      </c>
      <c r="D1227" s="29">
        <v>45783</v>
      </c>
      <c r="E1227" s="184" t="str">
        <f t="shared" si="76"/>
        <v/>
      </c>
      <c r="F1227" s="184" t="str">
        <f t="shared" si="77"/>
        <v/>
      </c>
      <c r="G1227" s="184" t="str">
        <f t="shared" si="78"/>
        <v/>
      </c>
      <c r="H1227" s="184" t="str">
        <f t="shared" si="79"/>
        <v/>
      </c>
      <c r="J1227" t="s">
        <v>253</v>
      </c>
      <c r="K1227" t="s">
        <v>253</v>
      </c>
      <c r="M1227">
        <v>169.2</v>
      </c>
      <c r="N1227">
        <v>169.2</v>
      </c>
      <c r="R1227">
        <v>179.53321299999999</v>
      </c>
      <c r="S1227" t="s">
        <v>201</v>
      </c>
      <c r="T1227" s="221">
        <v>45444.313194444447</v>
      </c>
    </row>
    <row r="1228" spans="1:20" x14ac:dyDescent="0.35">
      <c r="A1228" t="s">
        <v>95</v>
      </c>
      <c r="B1228" t="s">
        <v>96</v>
      </c>
      <c r="C1228" t="s">
        <v>97</v>
      </c>
      <c r="D1228" s="29">
        <v>45784</v>
      </c>
      <c r="E1228" s="184" t="str">
        <f t="shared" si="76"/>
        <v/>
      </c>
      <c r="F1228" s="184" t="str">
        <f t="shared" si="77"/>
        <v/>
      </c>
      <c r="G1228" s="184" t="str">
        <f t="shared" si="78"/>
        <v/>
      </c>
      <c r="H1228" s="184" t="str">
        <f t="shared" si="79"/>
        <v/>
      </c>
      <c r="J1228" t="s">
        <v>253</v>
      </c>
      <c r="K1228" t="s">
        <v>253</v>
      </c>
      <c r="M1228">
        <v>169.2</v>
      </c>
      <c r="N1228">
        <v>169.2</v>
      </c>
      <c r="R1228">
        <v>179.53321299999999</v>
      </c>
      <c r="S1228" t="s">
        <v>201</v>
      </c>
      <c r="T1228" s="221">
        <v>45444.313194444447</v>
      </c>
    </row>
    <row r="1229" spans="1:20" x14ac:dyDescent="0.35">
      <c r="A1229" t="s">
        <v>95</v>
      </c>
      <c r="B1229" t="s">
        <v>96</v>
      </c>
      <c r="C1229" t="s">
        <v>97</v>
      </c>
      <c r="D1229" s="29">
        <v>45785</v>
      </c>
      <c r="E1229" s="184" t="str">
        <f t="shared" si="76"/>
        <v/>
      </c>
      <c r="F1229" s="184" t="str">
        <f t="shared" si="77"/>
        <v/>
      </c>
      <c r="G1229" s="184" t="str">
        <f t="shared" si="78"/>
        <v/>
      </c>
      <c r="H1229" s="184" t="str">
        <f t="shared" si="79"/>
        <v/>
      </c>
      <c r="J1229" t="s">
        <v>253</v>
      </c>
      <c r="K1229" t="s">
        <v>253</v>
      </c>
      <c r="M1229">
        <v>169.2</v>
      </c>
      <c r="N1229">
        <v>169.2</v>
      </c>
      <c r="R1229">
        <v>179.53321299999999</v>
      </c>
      <c r="S1229" t="s">
        <v>201</v>
      </c>
      <c r="T1229" s="221">
        <v>45444.313194444447</v>
      </c>
    </row>
    <row r="1230" spans="1:20" x14ac:dyDescent="0.35">
      <c r="A1230" t="s">
        <v>95</v>
      </c>
      <c r="B1230" t="s">
        <v>96</v>
      </c>
      <c r="C1230" t="s">
        <v>97</v>
      </c>
      <c r="D1230" s="29">
        <v>45786</v>
      </c>
      <c r="E1230" s="184" t="str">
        <f t="shared" si="76"/>
        <v/>
      </c>
      <c r="F1230" s="184" t="str">
        <f t="shared" si="77"/>
        <v/>
      </c>
      <c r="G1230" s="184" t="str">
        <f t="shared" si="78"/>
        <v/>
      </c>
      <c r="H1230" s="184" t="str">
        <f t="shared" si="79"/>
        <v/>
      </c>
      <c r="J1230" t="s">
        <v>253</v>
      </c>
      <c r="K1230" t="s">
        <v>253</v>
      </c>
      <c r="M1230">
        <v>169.2</v>
      </c>
      <c r="N1230">
        <v>169.2</v>
      </c>
      <c r="R1230">
        <v>179.53321299999999</v>
      </c>
      <c r="S1230" t="s">
        <v>201</v>
      </c>
      <c r="T1230" s="221">
        <v>45444.313194444447</v>
      </c>
    </row>
    <row r="1231" spans="1:20" x14ac:dyDescent="0.35">
      <c r="A1231" t="s">
        <v>95</v>
      </c>
      <c r="B1231" t="s">
        <v>96</v>
      </c>
      <c r="C1231" t="s">
        <v>97</v>
      </c>
      <c r="D1231" s="29">
        <v>45787</v>
      </c>
      <c r="E1231" s="184" t="str">
        <f t="shared" si="76"/>
        <v/>
      </c>
      <c r="F1231" s="184" t="str">
        <f t="shared" si="77"/>
        <v/>
      </c>
      <c r="G1231" s="184" t="str">
        <f t="shared" si="78"/>
        <v/>
      </c>
      <c r="H1231" s="184" t="str">
        <f t="shared" si="79"/>
        <v/>
      </c>
      <c r="J1231" t="s">
        <v>253</v>
      </c>
      <c r="K1231" t="s">
        <v>253</v>
      </c>
      <c r="M1231">
        <v>169.2</v>
      </c>
      <c r="N1231">
        <v>169.2</v>
      </c>
      <c r="R1231">
        <v>179.53321299999999</v>
      </c>
      <c r="S1231" t="s">
        <v>201</v>
      </c>
      <c r="T1231" s="221">
        <v>45444.313194444447</v>
      </c>
    </row>
    <row r="1232" spans="1:20" x14ac:dyDescent="0.35">
      <c r="A1232" t="s">
        <v>95</v>
      </c>
      <c r="B1232" t="s">
        <v>96</v>
      </c>
      <c r="C1232" t="s">
        <v>97</v>
      </c>
      <c r="D1232" s="29">
        <v>45788</v>
      </c>
      <c r="E1232" s="184" t="str">
        <f t="shared" si="76"/>
        <v/>
      </c>
      <c r="F1232" s="184" t="str">
        <f t="shared" si="77"/>
        <v/>
      </c>
      <c r="G1232" s="184" t="str">
        <f t="shared" si="78"/>
        <v/>
      </c>
      <c r="H1232" s="184" t="str">
        <f t="shared" si="79"/>
        <v/>
      </c>
      <c r="J1232" t="s">
        <v>253</v>
      </c>
      <c r="K1232" t="s">
        <v>253</v>
      </c>
      <c r="M1232">
        <v>169.2</v>
      </c>
      <c r="N1232">
        <v>169.2</v>
      </c>
      <c r="R1232">
        <v>179.53321299999999</v>
      </c>
      <c r="S1232" t="s">
        <v>201</v>
      </c>
      <c r="T1232" s="221">
        <v>45444.313194444447</v>
      </c>
    </row>
    <row r="1233" spans="1:20" x14ac:dyDescent="0.35">
      <c r="A1233" t="s">
        <v>95</v>
      </c>
      <c r="B1233" t="s">
        <v>96</v>
      </c>
      <c r="C1233" t="s">
        <v>97</v>
      </c>
      <c r="D1233" s="29">
        <v>45789</v>
      </c>
      <c r="E1233" s="184" t="str">
        <f t="shared" si="76"/>
        <v/>
      </c>
      <c r="F1233" s="184" t="str">
        <f t="shared" si="77"/>
        <v/>
      </c>
      <c r="G1233" s="184" t="str">
        <f t="shared" si="78"/>
        <v/>
      </c>
      <c r="H1233" s="184" t="str">
        <f t="shared" si="79"/>
        <v/>
      </c>
      <c r="J1233" t="s">
        <v>253</v>
      </c>
      <c r="K1233" t="s">
        <v>253</v>
      </c>
      <c r="M1233">
        <v>169.2</v>
      </c>
      <c r="N1233">
        <v>169.2</v>
      </c>
      <c r="R1233">
        <v>179.53321299999999</v>
      </c>
      <c r="S1233" t="s">
        <v>201</v>
      </c>
      <c r="T1233" s="221">
        <v>45444.313194444447</v>
      </c>
    </row>
    <row r="1234" spans="1:20" x14ac:dyDescent="0.35">
      <c r="A1234" t="s">
        <v>95</v>
      </c>
      <c r="B1234" t="s">
        <v>96</v>
      </c>
      <c r="C1234" t="s">
        <v>97</v>
      </c>
      <c r="D1234" s="29">
        <v>45790</v>
      </c>
      <c r="E1234" s="184" t="str">
        <f t="shared" si="76"/>
        <v/>
      </c>
      <c r="F1234" s="184" t="str">
        <f t="shared" si="77"/>
        <v/>
      </c>
      <c r="G1234" s="184" t="str">
        <f t="shared" si="78"/>
        <v/>
      </c>
      <c r="H1234" s="184" t="str">
        <f t="shared" si="79"/>
        <v/>
      </c>
      <c r="J1234" t="s">
        <v>253</v>
      </c>
      <c r="K1234" t="s">
        <v>253</v>
      </c>
      <c r="M1234">
        <v>169.2</v>
      </c>
      <c r="N1234">
        <v>169.2</v>
      </c>
      <c r="R1234">
        <v>179.53321299999999</v>
      </c>
      <c r="S1234" t="s">
        <v>201</v>
      </c>
      <c r="T1234" s="221">
        <v>45444.313194444447</v>
      </c>
    </row>
    <row r="1235" spans="1:20" x14ac:dyDescent="0.35">
      <c r="A1235" t="s">
        <v>95</v>
      </c>
      <c r="B1235" t="s">
        <v>96</v>
      </c>
      <c r="C1235" t="s">
        <v>97</v>
      </c>
      <c r="D1235" s="29">
        <v>45791</v>
      </c>
      <c r="E1235" s="184" t="str">
        <f t="shared" si="76"/>
        <v/>
      </c>
      <c r="F1235" s="184" t="str">
        <f t="shared" si="77"/>
        <v/>
      </c>
      <c r="G1235" s="184" t="str">
        <f t="shared" si="78"/>
        <v/>
      </c>
      <c r="H1235" s="184" t="str">
        <f t="shared" si="79"/>
        <v/>
      </c>
      <c r="J1235" t="s">
        <v>253</v>
      </c>
      <c r="K1235" t="s">
        <v>253</v>
      </c>
      <c r="M1235">
        <v>169.2</v>
      </c>
      <c r="N1235">
        <v>169.2</v>
      </c>
      <c r="R1235">
        <v>179.53321299999999</v>
      </c>
      <c r="S1235" t="s">
        <v>201</v>
      </c>
      <c r="T1235" s="221">
        <v>45444.313194444447</v>
      </c>
    </row>
    <row r="1236" spans="1:20" x14ac:dyDescent="0.35">
      <c r="A1236" t="s">
        <v>95</v>
      </c>
      <c r="B1236" t="s">
        <v>96</v>
      </c>
      <c r="C1236" t="s">
        <v>97</v>
      </c>
      <c r="D1236" s="29">
        <v>45792</v>
      </c>
      <c r="E1236" s="184" t="str">
        <f t="shared" si="76"/>
        <v/>
      </c>
      <c r="F1236" s="184" t="str">
        <f t="shared" si="77"/>
        <v/>
      </c>
      <c r="G1236" s="184" t="str">
        <f t="shared" si="78"/>
        <v/>
      </c>
      <c r="H1236" s="184" t="str">
        <f t="shared" si="79"/>
        <v/>
      </c>
      <c r="J1236" t="s">
        <v>253</v>
      </c>
      <c r="K1236" t="s">
        <v>253</v>
      </c>
      <c r="M1236">
        <v>169.2</v>
      </c>
      <c r="N1236">
        <v>169.2</v>
      </c>
      <c r="R1236">
        <v>179.53321299999999</v>
      </c>
      <c r="S1236" t="s">
        <v>201</v>
      </c>
      <c r="T1236" s="221">
        <v>45444.313194444447</v>
      </c>
    </row>
    <row r="1237" spans="1:20" x14ac:dyDescent="0.35">
      <c r="A1237" t="s">
        <v>95</v>
      </c>
      <c r="B1237" t="s">
        <v>96</v>
      </c>
      <c r="C1237" t="s">
        <v>97</v>
      </c>
      <c r="D1237" s="29">
        <v>45793</v>
      </c>
      <c r="E1237" s="184" t="str">
        <f t="shared" si="76"/>
        <v/>
      </c>
      <c r="F1237" s="184" t="str">
        <f t="shared" si="77"/>
        <v/>
      </c>
      <c r="G1237" s="184" t="str">
        <f t="shared" si="78"/>
        <v/>
      </c>
      <c r="H1237" s="184" t="str">
        <f t="shared" si="79"/>
        <v/>
      </c>
      <c r="J1237" t="s">
        <v>253</v>
      </c>
      <c r="K1237" t="s">
        <v>253</v>
      </c>
      <c r="M1237">
        <v>169.2</v>
      </c>
      <c r="N1237">
        <v>169.2</v>
      </c>
      <c r="R1237">
        <v>179.53321299999999</v>
      </c>
      <c r="S1237" t="s">
        <v>201</v>
      </c>
      <c r="T1237" s="221">
        <v>45444.313194444447</v>
      </c>
    </row>
    <row r="1238" spans="1:20" x14ac:dyDescent="0.35">
      <c r="A1238" t="s">
        <v>95</v>
      </c>
      <c r="B1238" t="s">
        <v>96</v>
      </c>
      <c r="C1238" t="s">
        <v>97</v>
      </c>
      <c r="D1238" s="29">
        <v>45794</v>
      </c>
      <c r="E1238" s="184" t="str">
        <f t="shared" si="76"/>
        <v/>
      </c>
      <c r="F1238" s="184" t="str">
        <f t="shared" si="77"/>
        <v/>
      </c>
      <c r="G1238" s="184" t="str">
        <f t="shared" si="78"/>
        <v/>
      </c>
      <c r="H1238" s="184" t="str">
        <f t="shared" si="79"/>
        <v/>
      </c>
      <c r="J1238" t="s">
        <v>253</v>
      </c>
      <c r="K1238" t="s">
        <v>253</v>
      </c>
      <c r="M1238">
        <v>169.2</v>
      </c>
      <c r="N1238">
        <v>169.2</v>
      </c>
      <c r="R1238">
        <v>179.53321299999999</v>
      </c>
      <c r="S1238" t="s">
        <v>201</v>
      </c>
      <c r="T1238" s="221">
        <v>45444.313194444447</v>
      </c>
    </row>
    <row r="1239" spans="1:20" x14ac:dyDescent="0.35">
      <c r="A1239" t="s">
        <v>95</v>
      </c>
      <c r="B1239" t="s">
        <v>96</v>
      </c>
      <c r="C1239" t="s">
        <v>97</v>
      </c>
      <c r="D1239" s="29">
        <v>45795</v>
      </c>
      <c r="E1239" s="184" t="str">
        <f t="shared" si="76"/>
        <v/>
      </c>
      <c r="F1239" s="184" t="str">
        <f t="shared" si="77"/>
        <v/>
      </c>
      <c r="G1239" s="184" t="str">
        <f t="shared" si="78"/>
        <v/>
      </c>
      <c r="H1239" s="184" t="str">
        <f t="shared" si="79"/>
        <v/>
      </c>
      <c r="J1239" t="s">
        <v>253</v>
      </c>
      <c r="K1239" t="s">
        <v>253</v>
      </c>
      <c r="M1239">
        <v>169.2</v>
      </c>
      <c r="N1239">
        <v>169.2</v>
      </c>
      <c r="R1239">
        <v>179.53321299999999</v>
      </c>
      <c r="S1239" t="s">
        <v>201</v>
      </c>
      <c r="T1239" s="221">
        <v>45444.313194444447</v>
      </c>
    </row>
    <row r="1240" spans="1:20" x14ac:dyDescent="0.35">
      <c r="A1240" t="s">
        <v>95</v>
      </c>
      <c r="B1240" t="s">
        <v>96</v>
      </c>
      <c r="C1240" t="s">
        <v>97</v>
      </c>
      <c r="D1240" s="29">
        <v>45796</v>
      </c>
      <c r="E1240" s="184" t="str">
        <f t="shared" si="76"/>
        <v/>
      </c>
      <c r="F1240" s="184" t="str">
        <f t="shared" si="77"/>
        <v/>
      </c>
      <c r="G1240" s="184" t="str">
        <f t="shared" si="78"/>
        <v/>
      </c>
      <c r="H1240" s="184" t="str">
        <f t="shared" si="79"/>
        <v/>
      </c>
      <c r="J1240" t="s">
        <v>253</v>
      </c>
      <c r="K1240" t="s">
        <v>253</v>
      </c>
      <c r="M1240">
        <v>169.2</v>
      </c>
      <c r="N1240">
        <v>169.2</v>
      </c>
      <c r="R1240">
        <v>179.53321299999999</v>
      </c>
      <c r="S1240" t="s">
        <v>201</v>
      </c>
      <c r="T1240" s="221">
        <v>45444.313194444447</v>
      </c>
    </row>
    <row r="1241" spans="1:20" x14ac:dyDescent="0.35">
      <c r="A1241" t="s">
        <v>95</v>
      </c>
      <c r="B1241" t="s">
        <v>96</v>
      </c>
      <c r="C1241" t="s">
        <v>97</v>
      </c>
      <c r="D1241" s="29">
        <v>45797</v>
      </c>
      <c r="E1241" s="184" t="str">
        <f t="shared" si="76"/>
        <v/>
      </c>
      <c r="F1241" s="184" t="str">
        <f t="shared" si="77"/>
        <v/>
      </c>
      <c r="G1241" s="184" t="str">
        <f t="shared" si="78"/>
        <v/>
      </c>
      <c r="H1241" s="184" t="str">
        <f t="shared" si="79"/>
        <v/>
      </c>
      <c r="J1241" t="s">
        <v>253</v>
      </c>
      <c r="K1241" t="s">
        <v>253</v>
      </c>
      <c r="M1241">
        <v>169.2</v>
      </c>
      <c r="N1241">
        <v>169.2</v>
      </c>
      <c r="R1241">
        <v>179.53321299999999</v>
      </c>
      <c r="S1241" t="s">
        <v>201</v>
      </c>
      <c r="T1241" s="221">
        <v>45444.313194444447</v>
      </c>
    </row>
    <row r="1242" spans="1:20" x14ac:dyDescent="0.35">
      <c r="A1242" t="s">
        <v>95</v>
      </c>
      <c r="B1242" t="s">
        <v>96</v>
      </c>
      <c r="C1242" t="s">
        <v>97</v>
      </c>
      <c r="D1242" s="29">
        <v>45798</v>
      </c>
      <c r="E1242" s="184" t="str">
        <f t="shared" si="76"/>
        <v/>
      </c>
      <c r="F1242" s="184" t="str">
        <f t="shared" si="77"/>
        <v/>
      </c>
      <c r="G1242" s="184" t="str">
        <f t="shared" si="78"/>
        <v/>
      </c>
      <c r="H1242" s="184" t="str">
        <f t="shared" si="79"/>
        <v/>
      </c>
      <c r="J1242" t="s">
        <v>253</v>
      </c>
      <c r="K1242" t="s">
        <v>253</v>
      </c>
      <c r="M1242">
        <v>169.2</v>
      </c>
      <c r="N1242">
        <v>169.2</v>
      </c>
      <c r="R1242">
        <v>179.53321299999999</v>
      </c>
      <c r="S1242" t="s">
        <v>201</v>
      </c>
      <c r="T1242" s="221">
        <v>45444.313194444447</v>
      </c>
    </row>
    <row r="1243" spans="1:20" x14ac:dyDescent="0.35">
      <c r="A1243" t="s">
        <v>95</v>
      </c>
      <c r="B1243" t="s">
        <v>96</v>
      </c>
      <c r="C1243" t="s">
        <v>97</v>
      </c>
      <c r="D1243" s="29">
        <v>45799</v>
      </c>
      <c r="E1243" s="184" t="str">
        <f t="shared" si="76"/>
        <v/>
      </c>
      <c r="F1243" s="184" t="str">
        <f t="shared" si="77"/>
        <v/>
      </c>
      <c r="G1243" s="184" t="str">
        <f t="shared" si="78"/>
        <v/>
      </c>
      <c r="H1243" s="184" t="str">
        <f t="shared" si="79"/>
        <v/>
      </c>
      <c r="J1243" t="s">
        <v>253</v>
      </c>
      <c r="K1243" t="s">
        <v>253</v>
      </c>
      <c r="M1243">
        <v>169.2</v>
      </c>
      <c r="N1243">
        <v>169.2</v>
      </c>
      <c r="R1243">
        <v>179.53321299999999</v>
      </c>
      <c r="S1243" t="s">
        <v>201</v>
      </c>
      <c r="T1243" s="221">
        <v>45444.313194444447</v>
      </c>
    </row>
    <row r="1244" spans="1:20" x14ac:dyDescent="0.35">
      <c r="A1244" t="s">
        <v>95</v>
      </c>
      <c r="B1244" t="s">
        <v>96</v>
      </c>
      <c r="C1244" t="s">
        <v>97</v>
      </c>
      <c r="D1244" s="29">
        <v>45800</v>
      </c>
      <c r="E1244" s="184" t="str">
        <f t="shared" si="76"/>
        <v/>
      </c>
      <c r="F1244" s="184" t="str">
        <f t="shared" si="77"/>
        <v/>
      </c>
      <c r="G1244" s="184" t="str">
        <f t="shared" si="78"/>
        <v/>
      </c>
      <c r="H1244" s="184" t="str">
        <f t="shared" si="79"/>
        <v/>
      </c>
      <c r="J1244" t="s">
        <v>253</v>
      </c>
      <c r="K1244" t="s">
        <v>253</v>
      </c>
      <c r="M1244">
        <v>169.2</v>
      </c>
      <c r="N1244">
        <v>169.2</v>
      </c>
      <c r="R1244">
        <v>179.53321299999999</v>
      </c>
      <c r="S1244" t="s">
        <v>201</v>
      </c>
      <c r="T1244" s="221">
        <v>45444.313194444447</v>
      </c>
    </row>
    <row r="1245" spans="1:20" x14ac:dyDescent="0.35">
      <c r="A1245" t="s">
        <v>95</v>
      </c>
      <c r="B1245" t="s">
        <v>96</v>
      </c>
      <c r="C1245" t="s">
        <v>97</v>
      </c>
      <c r="D1245" s="29">
        <v>45801</v>
      </c>
      <c r="E1245" s="184" t="str">
        <f t="shared" si="76"/>
        <v/>
      </c>
      <c r="F1245" s="184" t="str">
        <f t="shared" si="77"/>
        <v/>
      </c>
      <c r="G1245" s="184" t="str">
        <f t="shared" si="78"/>
        <v/>
      </c>
      <c r="H1245" s="184" t="str">
        <f t="shared" si="79"/>
        <v/>
      </c>
      <c r="J1245" t="s">
        <v>253</v>
      </c>
      <c r="K1245" t="s">
        <v>253</v>
      </c>
      <c r="M1245">
        <v>169.2</v>
      </c>
      <c r="N1245">
        <v>169.2</v>
      </c>
      <c r="R1245">
        <v>179.53321299999999</v>
      </c>
      <c r="S1245" t="s">
        <v>201</v>
      </c>
      <c r="T1245" s="221">
        <v>45444.313194444447</v>
      </c>
    </row>
    <row r="1246" spans="1:20" x14ac:dyDescent="0.35">
      <c r="A1246" t="s">
        <v>95</v>
      </c>
      <c r="B1246" t="s">
        <v>96</v>
      </c>
      <c r="C1246" t="s">
        <v>97</v>
      </c>
      <c r="D1246" s="29">
        <v>45802</v>
      </c>
      <c r="E1246" s="184" t="str">
        <f t="shared" si="76"/>
        <v/>
      </c>
      <c r="F1246" s="184" t="str">
        <f t="shared" si="77"/>
        <v/>
      </c>
      <c r="G1246" s="184" t="str">
        <f t="shared" si="78"/>
        <v/>
      </c>
      <c r="H1246" s="184" t="str">
        <f t="shared" si="79"/>
        <v/>
      </c>
      <c r="J1246" t="s">
        <v>253</v>
      </c>
      <c r="K1246" t="s">
        <v>253</v>
      </c>
      <c r="M1246">
        <v>169.2</v>
      </c>
      <c r="N1246">
        <v>169.2</v>
      </c>
      <c r="R1246">
        <v>179.53321299999999</v>
      </c>
      <c r="S1246" t="s">
        <v>201</v>
      </c>
      <c r="T1246" s="221">
        <v>45444.313194444447</v>
      </c>
    </row>
    <row r="1247" spans="1:20" x14ac:dyDescent="0.35">
      <c r="A1247" t="s">
        <v>95</v>
      </c>
      <c r="B1247" t="s">
        <v>96</v>
      </c>
      <c r="C1247" t="s">
        <v>97</v>
      </c>
      <c r="D1247" s="29">
        <v>45803</v>
      </c>
      <c r="E1247" s="184" t="str">
        <f t="shared" si="76"/>
        <v/>
      </c>
      <c r="F1247" s="184" t="str">
        <f t="shared" si="77"/>
        <v/>
      </c>
      <c r="G1247" s="184" t="str">
        <f t="shared" si="78"/>
        <v/>
      </c>
      <c r="H1247" s="184" t="str">
        <f t="shared" si="79"/>
        <v/>
      </c>
      <c r="J1247" t="s">
        <v>253</v>
      </c>
      <c r="K1247" t="s">
        <v>253</v>
      </c>
      <c r="M1247">
        <v>169.2</v>
      </c>
      <c r="N1247">
        <v>169.2</v>
      </c>
      <c r="R1247">
        <v>179.53321299999999</v>
      </c>
      <c r="S1247" t="s">
        <v>201</v>
      </c>
      <c r="T1247" s="221">
        <v>45444.313194444447</v>
      </c>
    </row>
    <row r="1248" spans="1:20" x14ac:dyDescent="0.35">
      <c r="A1248" t="s">
        <v>95</v>
      </c>
      <c r="B1248" t="s">
        <v>96</v>
      </c>
      <c r="C1248" t="s">
        <v>97</v>
      </c>
      <c r="D1248" s="29">
        <v>45804</v>
      </c>
      <c r="E1248" s="184" t="str">
        <f t="shared" si="76"/>
        <v/>
      </c>
      <c r="F1248" s="184" t="str">
        <f t="shared" si="77"/>
        <v/>
      </c>
      <c r="G1248" s="184" t="str">
        <f t="shared" si="78"/>
        <v/>
      </c>
      <c r="H1248" s="184" t="str">
        <f t="shared" si="79"/>
        <v/>
      </c>
      <c r="J1248" t="s">
        <v>253</v>
      </c>
      <c r="K1248" t="s">
        <v>253</v>
      </c>
      <c r="M1248">
        <v>169.2</v>
      </c>
      <c r="N1248">
        <v>169.2</v>
      </c>
      <c r="R1248">
        <v>179.53321299999999</v>
      </c>
      <c r="S1248" t="s">
        <v>201</v>
      </c>
      <c r="T1248" s="221">
        <v>45444.313194444447</v>
      </c>
    </row>
    <row r="1249" spans="1:20" x14ac:dyDescent="0.35">
      <c r="A1249" t="s">
        <v>95</v>
      </c>
      <c r="B1249" t="s">
        <v>96</v>
      </c>
      <c r="C1249" t="s">
        <v>97</v>
      </c>
      <c r="D1249" s="29">
        <v>45805</v>
      </c>
      <c r="E1249" s="184" t="str">
        <f t="shared" si="76"/>
        <v/>
      </c>
      <c r="F1249" s="184" t="str">
        <f t="shared" si="77"/>
        <v/>
      </c>
      <c r="G1249" s="184" t="str">
        <f t="shared" si="78"/>
        <v/>
      </c>
      <c r="H1249" s="184" t="str">
        <f t="shared" si="79"/>
        <v/>
      </c>
      <c r="J1249" t="s">
        <v>253</v>
      </c>
      <c r="K1249" t="s">
        <v>253</v>
      </c>
      <c r="M1249">
        <v>169.2</v>
      </c>
      <c r="N1249">
        <v>169.2</v>
      </c>
      <c r="R1249">
        <v>179.53321299999999</v>
      </c>
      <c r="S1249" t="s">
        <v>201</v>
      </c>
      <c r="T1249" s="221">
        <v>45444.313194444447</v>
      </c>
    </row>
    <row r="1250" spans="1:20" x14ac:dyDescent="0.35">
      <c r="A1250" t="s">
        <v>95</v>
      </c>
      <c r="B1250" t="s">
        <v>96</v>
      </c>
      <c r="C1250" t="s">
        <v>97</v>
      </c>
      <c r="D1250" s="29">
        <v>45806</v>
      </c>
      <c r="E1250" s="184" t="str">
        <f t="shared" si="76"/>
        <v/>
      </c>
      <c r="F1250" s="184" t="str">
        <f t="shared" si="77"/>
        <v/>
      </c>
      <c r="G1250" s="184" t="str">
        <f t="shared" si="78"/>
        <v/>
      </c>
      <c r="H1250" s="184" t="str">
        <f t="shared" si="79"/>
        <v/>
      </c>
      <c r="J1250" t="s">
        <v>253</v>
      </c>
      <c r="K1250" t="s">
        <v>253</v>
      </c>
      <c r="M1250">
        <v>169.2</v>
      </c>
      <c r="N1250">
        <v>169.2</v>
      </c>
      <c r="R1250">
        <v>179.53321299999999</v>
      </c>
      <c r="S1250" t="s">
        <v>201</v>
      </c>
      <c r="T1250" s="221">
        <v>45444.313194444447</v>
      </c>
    </row>
    <row r="1251" spans="1:20" x14ac:dyDescent="0.35">
      <c r="A1251" t="s">
        <v>95</v>
      </c>
      <c r="B1251" t="s">
        <v>96</v>
      </c>
      <c r="C1251" t="s">
        <v>97</v>
      </c>
      <c r="D1251" s="29">
        <v>45807</v>
      </c>
      <c r="E1251" s="184" t="str">
        <f t="shared" si="76"/>
        <v/>
      </c>
      <c r="F1251" s="184" t="str">
        <f t="shared" si="77"/>
        <v/>
      </c>
      <c r="G1251" s="184" t="str">
        <f t="shared" si="78"/>
        <v/>
      </c>
      <c r="H1251" s="184" t="str">
        <f t="shared" si="79"/>
        <v/>
      </c>
      <c r="J1251" t="s">
        <v>253</v>
      </c>
      <c r="K1251" t="s">
        <v>253</v>
      </c>
      <c r="M1251">
        <v>169.2</v>
      </c>
      <c r="N1251">
        <v>169.2</v>
      </c>
      <c r="R1251">
        <v>179.53321299999999</v>
      </c>
      <c r="S1251" t="s">
        <v>201</v>
      </c>
      <c r="T1251" s="221">
        <v>45444.313194444447</v>
      </c>
    </row>
    <row r="1252" spans="1:20" x14ac:dyDescent="0.35">
      <c r="A1252" t="s">
        <v>95</v>
      </c>
      <c r="B1252" t="s">
        <v>96</v>
      </c>
      <c r="C1252" t="s">
        <v>97</v>
      </c>
      <c r="D1252" s="29">
        <v>45808</v>
      </c>
      <c r="E1252" s="184" t="str">
        <f t="shared" si="76"/>
        <v/>
      </c>
      <c r="F1252" s="184" t="str">
        <f t="shared" si="77"/>
        <v/>
      </c>
      <c r="G1252" s="184" t="str">
        <f t="shared" si="78"/>
        <v/>
      </c>
      <c r="H1252" s="184" t="str">
        <f t="shared" si="79"/>
        <v/>
      </c>
      <c r="J1252" t="s">
        <v>253</v>
      </c>
      <c r="K1252" t="s">
        <v>253</v>
      </c>
      <c r="M1252">
        <v>169.2</v>
      </c>
      <c r="N1252">
        <v>169.2</v>
      </c>
      <c r="R1252">
        <v>179.53321299999999</v>
      </c>
      <c r="S1252" t="s">
        <v>201</v>
      </c>
      <c r="T1252" s="221">
        <v>45444.313194444447</v>
      </c>
    </row>
    <row r="1253" spans="1:20" x14ac:dyDescent="0.35">
      <c r="A1253" t="s">
        <v>95</v>
      </c>
      <c r="B1253" t="s">
        <v>96</v>
      </c>
      <c r="C1253" t="s">
        <v>97</v>
      </c>
      <c r="D1253" s="29">
        <v>45809</v>
      </c>
      <c r="E1253" s="184" t="str">
        <f t="shared" si="76"/>
        <v/>
      </c>
      <c r="F1253" s="184" t="str">
        <f t="shared" si="77"/>
        <v/>
      </c>
      <c r="G1253" s="184" t="str">
        <f t="shared" si="78"/>
        <v/>
      </c>
      <c r="H1253" s="184" t="str">
        <f t="shared" si="79"/>
        <v/>
      </c>
      <c r="J1253" t="s">
        <v>253</v>
      </c>
      <c r="K1253" t="s">
        <v>253</v>
      </c>
      <c r="M1253">
        <v>169.2</v>
      </c>
      <c r="N1253">
        <v>169.2</v>
      </c>
      <c r="R1253">
        <v>179.53321299999999</v>
      </c>
      <c r="S1253" t="s">
        <v>201</v>
      </c>
      <c r="T1253" s="221">
        <v>45474.3125</v>
      </c>
    </row>
    <row r="1254" spans="1:20" x14ac:dyDescent="0.35">
      <c r="A1254" t="s">
        <v>95</v>
      </c>
      <c r="B1254" t="s">
        <v>96</v>
      </c>
      <c r="C1254" t="s">
        <v>97</v>
      </c>
      <c r="D1254" s="29">
        <v>45810</v>
      </c>
      <c r="E1254" s="184" t="str">
        <f t="shared" si="76"/>
        <v/>
      </c>
      <c r="F1254" s="184" t="str">
        <f t="shared" si="77"/>
        <v/>
      </c>
      <c r="G1254" s="184" t="str">
        <f t="shared" si="78"/>
        <v/>
      </c>
      <c r="H1254" s="184" t="str">
        <f t="shared" si="79"/>
        <v/>
      </c>
      <c r="J1254" t="s">
        <v>253</v>
      </c>
      <c r="K1254" t="s">
        <v>253</v>
      </c>
      <c r="M1254">
        <v>169.2</v>
      </c>
      <c r="N1254">
        <v>169.2</v>
      </c>
      <c r="R1254">
        <v>179.53321299999999</v>
      </c>
      <c r="S1254" t="s">
        <v>201</v>
      </c>
      <c r="T1254" s="221">
        <v>45474.313194444447</v>
      </c>
    </row>
    <row r="1255" spans="1:20" x14ac:dyDescent="0.35">
      <c r="A1255" t="s">
        <v>95</v>
      </c>
      <c r="B1255" t="s">
        <v>96</v>
      </c>
      <c r="C1255" t="s">
        <v>97</v>
      </c>
      <c r="D1255" s="29">
        <v>45811</v>
      </c>
      <c r="E1255" s="184" t="str">
        <f t="shared" si="76"/>
        <v/>
      </c>
      <c r="F1255" s="184" t="str">
        <f t="shared" si="77"/>
        <v/>
      </c>
      <c r="G1255" s="184" t="str">
        <f t="shared" si="78"/>
        <v/>
      </c>
      <c r="H1255" s="184" t="str">
        <f t="shared" si="79"/>
        <v/>
      </c>
      <c r="J1255" t="s">
        <v>253</v>
      </c>
      <c r="K1255" t="s">
        <v>253</v>
      </c>
      <c r="M1255">
        <v>169.2</v>
      </c>
      <c r="N1255">
        <v>169.2</v>
      </c>
      <c r="R1255">
        <v>179.53321299999999</v>
      </c>
      <c r="S1255" t="s">
        <v>201</v>
      </c>
      <c r="T1255" s="221">
        <v>45474.313194444447</v>
      </c>
    </row>
    <row r="1256" spans="1:20" x14ac:dyDescent="0.35">
      <c r="A1256" t="s">
        <v>95</v>
      </c>
      <c r="B1256" t="s">
        <v>96</v>
      </c>
      <c r="C1256" t="s">
        <v>97</v>
      </c>
      <c r="D1256" s="29">
        <v>45812</v>
      </c>
      <c r="E1256" s="184" t="str">
        <f t="shared" si="76"/>
        <v/>
      </c>
      <c r="F1256" s="184" t="str">
        <f t="shared" si="77"/>
        <v/>
      </c>
      <c r="G1256" s="184" t="str">
        <f t="shared" si="78"/>
        <v/>
      </c>
      <c r="H1256" s="184" t="str">
        <f t="shared" si="79"/>
        <v/>
      </c>
      <c r="J1256" t="s">
        <v>253</v>
      </c>
      <c r="K1256" t="s">
        <v>253</v>
      </c>
      <c r="M1256">
        <v>169.2</v>
      </c>
      <c r="N1256">
        <v>169.2</v>
      </c>
      <c r="R1256">
        <v>179.53321299999999</v>
      </c>
      <c r="S1256" t="s">
        <v>201</v>
      </c>
      <c r="T1256" s="221">
        <v>45474.313194444447</v>
      </c>
    </row>
    <row r="1257" spans="1:20" x14ac:dyDescent="0.35">
      <c r="A1257" t="s">
        <v>95</v>
      </c>
      <c r="B1257" t="s">
        <v>96</v>
      </c>
      <c r="C1257" t="s">
        <v>97</v>
      </c>
      <c r="D1257" s="29">
        <v>45813</v>
      </c>
      <c r="E1257" s="184" t="str">
        <f t="shared" si="76"/>
        <v/>
      </c>
      <c r="F1257" s="184" t="str">
        <f t="shared" si="77"/>
        <v/>
      </c>
      <c r="G1257" s="184" t="str">
        <f t="shared" si="78"/>
        <v/>
      </c>
      <c r="H1257" s="184" t="str">
        <f t="shared" si="79"/>
        <v/>
      </c>
      <c r="J1257" t="s">
        <v>253</v>
      </c>
      <c r="K1257" t="s">
        <v>253</v>
      </c>
      <c r="M1257">
        <v>169.2</v>
      </c>
      <c r="N1257">
        <v>169.2</v>
      </c>
      <c r="R1257">
        <v>179.53321299999999</v>
      </c>
      <c r="S1257" t="s">
        <v>201</v>
      </c>
      <c r="T1257" s="221">
        <v>45474.313194444447</v>
      </c>
    </row>
    <row r="1258" spans="1:20" x14ac:dyDescent="0.35">
      <c r="A1258" t="s">
        <v>95</v>
      </c>
      <c r="B1258" t="s">
        <v>96</v>
      </c>
      <c r="C1258" t="s">
        <v>97</v>
      </c>
      <c r="D1258" s="29">
        <v>45814</v>
      </c>
      <c r="E1258" s="184" t="str">
        <f t="shared" si="76"/>
        <v/>
      </c>
      <c r="F1258" s="184" t="str">
        <f t="shared" si="77"/>
        <v/>
      </c>
      <c r="G1258" s="184" t="str">
        <f t="shared" si="78"/>
        <v/>
      </c>
      <c r="H1258" s="184" t="str">
        <f t="shared" si="79"/>
        <v/>
      </c>
      <c r="J1258" t="s">
        <v>253</v>
      </c>
      <c r="K1258" t="s">
        <v>253</v>
      </c>
      <c r="M1258">
        <v>169.2</v>
      </c>
      <c r="N1258">
        <v>169.2</v>
      </c>
      <c r="R1258">
        <v>179.53321299999999</v>
      </c>
      <c r="S1258" t="s">
        <v>201</v>
      </c>
      <c r="T1258" s="221">
        <v>45474.313194444447</v>
      </c>
    </row>
    <row r="1259" spans="1:20" x14ac:dyDescent="0.35">
      <c r="A1259" t="s">
        <v>95</v>
      </c>
      <c r="B1259" t="s">
        <v>96</v>
      </c>
      <c r="C1259" t="s">
        <v>97</v>
      </c>
      <c r="D1259" s="29">
        <v>45815</v>
      </c>
      <c r="E1259" s="184" t="str">
        <f t="shared" si="76"/>
        <v/>
      </c>
      <c r="F1259" s="184" t="str">
        <f t="shared" si="77"/>
        <v/>
      </c>
      <c r="G1259" s="184" t="str">
        <f t="shared" si="78"/>
        <v/>
      </c>
      <c r="H1259" s="184" t="str">
        <f t="shared" si="79"/>
        <v/>
      </c>
      <c r="J1259" t="s">
        <v>253</v>
      </c>
      <c r="K1259" t="s">
        <v>253</v>
      </c>
      <c r="M1259">
        <v>169.2</v>
      </c>
      <c r="N1259">
        <v>169.2</v>
      </c>
      <c r="R1259">
        <v>179.53321299999999</v>
      </c>
      <c r="S1259" t="s">
        <v>201</v>
      </c>
      <c r="T1259" s="221">
        <v>45474.313194444447</v>
      </c>
    </row>
    <row r="1260" spans="1:20" x14ac:dyDescent="0.35">
      <c r="A1260" t="s">
        <v>95</v>
      </c>
      <c r="B1260" t="s">
        <v>96</v>
      </c>
      <c r="C1260" t="s">
        <v>97</v>
      </c>
      <c r="D1260" s="29">
        <v>45816</v>
      </c>
      <c r="E1260" s="184" t="str">
        <f t="shared" si="76"/>
        <v/>
      </c>
      <c r="F1260" s="184" t="str">
        <f t="shared" si="77"/>
        <v/>
      </c>
      <c r="G1260" s="184" t="str">
        <f t="shared" si="78"/>
        <v/>
      </c>
      <c r="H1260" s="184" t="str">
        <f t="shared" si="79"/>
        <v/>
      </c>
      <c r="J1260" t="s">
        <v>253</v>
      </c>
      <c r="K1260" t="s">
        <v>253</v>
      </c>
      <c r="M1260">
        <v>169.2</v>
      </c>
      <c r="N1260">
        <v>169.2</v>
      </c>
      <c r="R1260">
        <v>179.53321299999999</v>
      </c>
      <c r="S1260" t="s">
        <v>201</v>
      </c>
      <c r="T1260" s="221">
        <v>45474.313194444447</v>
      </c>
    </row>
    <row r="1261" spans="1:20" x14ac:dyDescent="0.35">
      <c r="A1261" t="s">
        <v>95</v>
      </c>
      <c r="B1261" t="s">
        <v>96</v>
      </c>
      <c r="C1261" t="s">
        <v>97</v>
      </c>
      <c r="D1261" s="29">
        <v>45817</v>
      </c>
      <c r="E1261" s="184" t="str">
        <f t="shared" si="76"/>
        <v/>
      </c>
      <c r="F1261" s="184" t="str">
        <f t="shared" si="77"/>
        <v/>
      </c>
      <c r="G1261" s="184" t="str">
        <f t="shared" si="78"/>
        <v/>
      </c>
      <c r="H1261" s="184" t="str">
        <f t="shared" si="79"/>
        <v/>
      </c>
      <c r="J1261" t="s">
        <v>253</v>
      </c>
      <c r="K1261" t="s">
        <v>253</v>
      </c>
      <c r="M1261">
        <v>169.2</v>
      </c>
      <c r="N1261">
        <v>169.2</v>
      </c>
      <c r="R1261">
        <v>179.53321299999999</v>
      </c>
      <c r="S1261" t="s">
        <v>201</v>
      </c>
      <c r="T1261" s="221">
        <v>45474.313194444447</v>
      </c>
    </row>
    <row r="1262" spans="1:20" x14ac:dyDescent="0.35">
      <c r="A1262" t="s">
        <v>95</v>
      </c>
      <c r="B1262" t="s">
        <v>96</v>
      </c>
      <c r="C1262" t="s">
        <v>97</v>
      </c>
      <c r="D1262" s="29">
        <v>45818</v>
      </c>
      <c r="E1262" s="184" t="str">
        <f t="shared" si="76"/>
        <v/>
      </c>
      <c r="F1262" s="184" t="str">
        <f t="shared" si="77"/>
        <v/>
      </c>
      <c r="G1262" s="184" t="str">
        <f t="shared" si="78"/>
        <v/>
      </c>
      <c r="H1262" s="184" t="str">
        <f t="shared" si="79"/>
        <v/>
      </c>
      <c r="J1262" t="s">
        <v>253</v>
      </c>
      <c r="K1262" t="s">
        <v>253</v>
      </c>
      <c r="M1262">
        <v>169.2</v>
      </c>
      <c r="N1262">
        <v>169.2</v>
      </c>
      <c r="R1262">
        <v>179.53321299999999</v>
      </c>
      <c r="S1262" t="s">
        <v>201</v>
      </c>
      <c r="T1262" s="221">
        <v>45474.313194444447</v>
      </c>
    </row>
    <row r="1263" spans="1:20" x14ac:dyDescent="0.35">
      <c r="A1263" t="s">
        <v>95</v>
      </c>
      <c r="B1263" t="s">
        <v>96</v>
      </c>
      <c r="C1263" t="s">
        <v>97</v>
      </c>
      <c r="D1263" s="29">
        <v>45819</v>
      </c>
      <c r="E1263" s="184" t="str">
        <f t="shared" si="76"/>
        <v/>
      </c>
      <c r="F1263" s="184" t="str">
        <f t="shared" si="77"/>
        <v/>
      </c>
      <c r="G1263" s="184" t="str">
        <f t="shared" si="78"/>
        <v/>
      </c>
      <c r="H1263" s="184" t="str">
        <f t="shared" si="79"/>
        <v/>
      </c>
      <c r="J1263" t="s">
        <v>253</v>
      </c>
      <c r="K1263" t="s">
        <v>253</v>
      </c>
      <c r="M1263">
        <v>169.2</v>
      </c>
      <c r="N1263">
        <v>169.2</v>
      </c>
      <c r="R1263">
        <v>179.53321299999999</v>
      </c>
      <c r="S1263" t="s">
        <v>201</v>
      </c>
      <c r="T1263" s="221">
        <v>45474.313194444447</v>
      </c>
    </row>
    <row r="1264" spans="1:20" x14ac:dyDescent="0.35">
      <c r="A1264" t="s">
        <v>95</v>
      </c>
      <c r="B1264" t="s">
        <v>96</v>
      </c>
      <c r="C1264" t="s">
        <v>97</v>
      </c>
      <c r="D1264" s="29">
        <v>45820</v>
      </c>
      <c r="E1264" s="184" t="str">
        <f t="shared" si="76"/>
        <v/>
      </c>
      <c r="F1264" s="184" t="str">
        <f t="shared" si="77"/>
        <v/>
      </c>
      <c r="G1264" s="184" t="str">
        <f t="shared" si="78"/>
        <v/>
      </c>
      <c r="H1264" s="184" t="str">
        <f t="shared" si="79"/>
        <v/>
      </c>
      <c r="J1264" t="s">
        <v>253</v>
      </c>
      <c r="K1264" t="s">
        <v>253</v>
      </c>
      <c r="M1264">
        <v>169.2</v>
      </c>
      <c r="N1264">
        <v>169.2</v>
      </c>
      <c r="R1264">
        <v>179.53321299999999</v>
      </c>
      <c r="S1264" t="s">
        <v>201</v>
      </c>
      <c r="T1264" s="221">
        <v>45474.313194444447</v>
      </c>
    </row>
    <row r="1265" spans="1:20" x14ac:dyDescent="0.35">
      <c r="A1265" t="s">
        <v>95</v>
      </c>
      <c r="B1265" t="s">
        <v>96</v>
      </c>
      <c r="C1265" t="s">
        <v>97</v>
      </c>
      <c r="D1265" s="29">
        <v>45821</v>
      </c>
      <c r="E1265" s="184" t="str">
        <f t="shared" si="76"/>
        <v/>
      </c>
      <c r="F1265" s="184" t="str">
        <f t="shared" si="77"/>
        <v/>
      </c>
      <c r="G1265" s="184" t="str">
        <f t="shared" si="78"/>
        <v/>
      </c>
      <c r="H1265" s="184" t="str">
        <f t="shared" si="79"/>
        <v/>
      </c>
      <c r="J1265" t="s">
        <v>253</v>
      </c>
      <c r="K1265" t="s">
        <v>253</v>
      </c>
      <c r="M1265">
        <v>169.2</v>
      </c>
      <c r="N1265">
        <v>169.2</v>
      </c>
      <c r="R1265">
        <v>179.53321299999999</v>
      </c>
      <c r="S1265" t="s">
        <v>201</v>
      </c>
      <c r="T1265" s="221">
        <v>45474.313194444447</v>
      </c>
    </row>
    <row r="1266" spans="1:20" x14ac:dyDescent="0.35">
      <c r="A1266" t="s">
        <v>95</v>
      </c>
      <c r="B1266" t="s">
        <v>96</v>
      </c>
      <c r="C1266" t="s">
        <v>97</v>
      </c>
      <c r="D1266" s="29">
        <v>45822</v>
      </c>
      <c r="E1266" s="184" t="str">
        <f t="shared" si="76"/>
        <v/>
      </c>
      <c r="F1266" s="184" t="str">
        <f t="shared" si="77"/>
        <v/>
      </c>
      <c r="G1266" s="184" t="str">
        <f t="shared" si="78"/>
        <v/>
      </c>
      <c r="H1266" s="184" t="str">
        <f t="shared" si="79"/>
        <v/>
      </c>
      <c r="J1266" t="s">
        <v>253</v>
      </c>
      <c r="K1266" t="s">
        <v>253</v>
      </c>
      <c r="M1266">
        <v>169.2</v>
      </c>
      <c r="N1266">
        <v>169.2</v>
      </c>
      <c r="R1266">
        <v>179.53321299999999</v>
      </c>
      <c r="S1266" t="s">
        <v>201</v>
      </c>
      <c r="T1266" s="221">
        <v>45474.313194444447</v>
      </c>
    </row>
    <row r="1267" spans="1:20" x14ac:dyDescent="0.35">
      <c r="A1267" t="s">
        <v>95</v>
      </c>
      <c r="B1267" t="s">
        <v>96</v>
      </c>
      <c r="C1267" t="s">
        <v>97</v>
      </c>
      <c r="D1267" s="29">
        <v>45823</v>
      </c>
      <c r="E1267" s="184" t="str">
        <f t="shared" si="76"/>
        <v/>
      </c>
      <c r="F1267" s="184" t="str">
        <f t="shared" si="77"/>
        <v/>
      </c>
      <c r="G1267" s="184" t="str">
        <f t="shared" si="78"/>
        <v/>
      </c>
      <c r="H1267" s="184" t="str">
        <f t="shared" si="79"/>
        <v/>
      </c>
      <c r="J1267" t="s">
        <v>253</v>
      </c>
      <c r="K1267" t="s">
        <v>253</v>
      </c>
      <c r="M1267">
        <v>169.2</v>
      </c>
      <c r="N1267">
        <v>169.2</v>
      </c>
      <c r="R1267">
        <v>179.53321299999999</v>
      </c>
      <c r="S1267" t="s">
        <v>201</v>
      </c>
      <c r="T1267" s="221">
        <v>45474.313194444447</v>
      </c>
    </row>
    <row r="1268" spans="1:20" x14ac:dyDescent="0.35">
      <c r="A1268" t="s">
        <v>95</v>
      </c>
      <c r="B1268" t="s">
        <v>96</v>
      </c>
      <c r="C1268" t="s">
        <v>97</v>
      </c>
      <c r="D1268" s="29">
        <v>45824</v>
      </c>
      <c r="E1268" s="184" t="str">
        <f t="shared" si="76"/>
        <v/>
      </c>
      <c r="F1268" s="184" t="str">
        <f t="shared" si="77"/>
        <v/>
      </c>
      <c r="G1268" s="184" t="str">
        <f t="shared" si="78"/>
        <v/>
      </c>
      <c r="H1268" s="184" t="str">
        <f t="shared" si="79"/>
        <v/>
      </c>
      <c r="J1268" t="s">
        <v>253</v>
      </c>
      <c r="K1268" t="s">
        <v>253</v>
      </c>
      <c r="M1268">
        <v>169.2</v>
      </c>
      <c r="N1268">
        <v>169.2</v>
      </c>
      <c r="R1268">
        <v>179.53321299999999</v>
      </c>
      <c r="S1268" t="s">
        <v>201</v>
      </c>
      <c r="T1268" s="221">
        <v>45474.313194444447</v>
      </c>
    </row>
    <row r="1269" spans="1:20" x14ac:dyDescent="0.35">
      <c r="A1269" t="s">
        <v>95</v>
      </c>
      <c r="B1269" t="s">
        <v>96</v>
      </c>
      <c r="C1269" t="s">
        <v>97</v>
      </c>
      <c r="D1269" s="29">
        <v>45825</v>
      </c>
      <c r="E1269" s="184" t="str">
        <f t="shared" si="76"/>
        <v/>
      </c>
      <c r="F1269" s="184" t="str">
        <f t="shared" si="77"/>
        <v/>
      </c>
      <c r="G1269" s="184" t="str">
        <f t="shared" si="78"/>
        <v/>
      </c>
      <c r="H1269" s="184" t="str">
        <f t="shared" si="79"/>
        <v/>
      </c>
      <c r="J1269" t="s">
        <v>253</v>
      </c>
      <c r="K1269" t="s">
        <v>253</v>
      </c>
      <c r="M1269">
        <v>169.2</v>
      </c>
      <c r="N1269">
        <v>169.2</v>
      </c>
      <c r="R1269">
        <v>179.53321299999999</v>
      </c>
      <c r="S1269" t="s">
        <v>201</v>
      </c>
      <c r="T1269" s="221">
        <v>45474.313194444447</v>
      </c>
    </row>
    <row r="1270" spans="1:20" x14ac:dyDescent="0.35">
      <c r="A1270" t="s">
        <v>95</v>
      </c>
      <c r="B1270" t="s">
        <v>96</v>
      </c>
      <c r="C1270" t="s">
        <v>97</v>
      </c>
      <c r="D1270" s="29">
        <v>45826</v>
      </c>
      <c r="E1270" s="184" t="str">
        <f t="shared" si="76"/>
        <v/>
      </c>
      <c r="F1270" s="184" t="str">
        <f t="shared" si="77"/>
        <v/>
      </c>
      <c r="G1270" s="184" t="str">
        <f t="shared" si="78"/>
        <v/>
      </c>
      <c r="H1270" s="184" t="str">
        <f t="shared" si="79"/>
        <v/>
      </c>
      <c r="J1270" t="s">
        <v>253</v>
      </c>
      <c r="K1270" t="s">
        <v>253</v>
      </c>
      <c r="M1270">
        <v>169.2</v>
      </c>
      <c r="N1270">
        <v>169.2</v>
      </c>
      <c r="R1270">
        <v>179.53321299999999</v>
      </c>
      <c r="S1270" t="s">
        <v>201</v>
      </c>
      <c r="T1270" s="221">
        <v>45474.313194444447</v>
      </c>
    </row>
    <row r="1271" spans="1:20" x14ac:dyDescent="0.35">
      <c r="A1271" t="s">
        <v>95</v>
      </c>
      <c r="B1271" t="s">
        <v>96</v>
      </c>
      <c r="C1271" t="s">
        <v>97</v>
      </c>
      <c r="D1271" s="29">
        <v>45827</v>
      </c>
      <c r="E1271" s="184" t="str">
        <f t="shared" si="76"/>
        <v/>
      </c>
      <c r="F1271" s="184" t="str">
        <f t="shared" si="77"/>
        <v/>
      </c>
      <c r="G1271" s="184" t="str">
        <f t="shared" si="78"/>
        <v/>
      </c>
      <c r="H1271" s="184" t="str">
        <f t="shared" si="79"/>
        <v/>
      </c>
      <c r="J1271" t="s">
        <v>253</v>
      </c>
      <c r="K1271" t="s">
        <v>253</v>
      </c>
      <c r="M1271">
        <v>169.2</v>
      </c>
      <c r="N1271">
        <v>169.2</v>
      </c>
      <c r="R1271">
        <v>179.53321299999999</v>
      </c>
      <c r="S1271" t="s">
        <v>201</v>
      </c>
      <c r="T1271" s="221">
        <v>45474.313194444447</v>
      </c>
    </row>
    <row r="1272" spans="1:20" x14ac:dyDescent="0.35">
      <c r="A1272" t="s">
        <v>95</v>
      </c>
      <c r="B1272" t="s">
        <v>96</v>
      </c>
      <c r="C1272" t="s">
        <v>97</v>
      </c>
      <c r="D1272" s="29">
        <v>45828</v>
      </c>
      <c r="E1272" s="184" t="str">
        <f t="shared" si="76"/>
        <v/>
      </c>
      <c r="F1272" s="184" t="str">
        <f t="shared" si="77"/>
        <v/>
      </c>
      <c r="G1272" s="184" t="str">
        <f t="shared" si="78"/>
        <v/>
      </c>
      <c r="H1272" s="184" t="str">
        <f t="shared" si="79"/>
        <v/>
      </c>
      <c r="J1272" t="s">
        <v>253</v>
      </c>
      <c r="K1272" t="s">
        <v>253</v>
      </c>
      <c r="M1272">
        <v>169.2</v>
      </c>
      <c r="N1272">
        <v>169.2</v>
      </c>
      <c r="R1272">
        <v>179.53321299999999</v>
      </c>
      <c r="S1272" t="s">
        <v>201</v>
      </c>
      <c r="T1272" s="221">
        <v>45474.313194444447</v>
      </c>
    </row>
    <row r="1273" spans="1:20" x14ac:dyDescent="0.35">
      <c r="A1273" t="s">
        <v>95</v>
      </c>
      <c r="B1273" t="s">
        <v>96</v>
      </c>
      <c r="C1273" t="s">
        <v>97</v>
      </c>
      <c r="D1273" s="29">
        <v>45829</v>
      </c>
      <c r="E1273" s="184" t="str">
        <f t="shared" si="76"/>
        <v/>
      </c>
      <c r="F1273" s="184" t="str">
        <f t="shared" si="77"/>
        <v/>
      </c>
      <c r="G1273" s="184" t="str">
        <f t="shared" si="78"/>
        <v/>
      </c>
      <c r="H1273" s="184" t="str">
        <f t="shared" si="79"/>
        <v/>
      </c>
      <c r="J1273" t="s">
        <v>253</v>
      </c>
      <c r="K1273" t="s">
        <v>253</v>
      </c>
      <c r="M1273">
        <v>169.2</v>
      </c>
      <c r="N1273">
        <v>169.2</v>
      </c>
      <c r="R1273">
        <v>179.53321299999999</v>
      </c>
      <c r="S1273" t="s">
        <v>201</v>
      </c>
      <c r="T1273" s="221">
        <v>45474.313194444447</v>
      </c>
    </row>
    <row r="1274" spans="1:20" x14ac:dyDescent="0.35">
      <c r="A1274" t="s">
        <v>95</v>
      </c>
      <c r="B1274" t="s">
        <v>96</v>
      </c>
      <c r="C1274" t="s">
        <v>97</v>
      </c>
      <c r="D1274" s="29">
        <v>45830</v>
      </c>
      <c r="E1274" s="184" t="str">
        <f t="shared" si="76"/>
        <v/>
      </c>
      <c r="F1274" s="184" t="str">
        <f t="shared" si="77"/>
        <v/>
      </c>
      <c r="G1274" s="184" t="str">
        <f t="shared" si="78"/>
        <v/>
      </c>
      <c r="H1274" s="184" t="str">
        <f t="shared" si="79"/>
        <v/>
      </c>
      <c r="J1274" t="s">
        <v>253</v>
      </c>
      <c r="K1274" t="s">
        <v>253</v>
      </c>
      <c r="M1274">
        <v>169.2</v>
      </c>
      <c r="N1274">
        <v>169.2</v>
      </c>
      <c r="R1274">
        <v>179.53321299999999</v>
      </c>
      <c r="S1274" t="s">
        <v>201</v>
      </c>
      <c r="T1274" s="221">
        <v>45474.313194444447</v>
      </c>
    </row>
    <row r="1275" spans="1:20" x14ac:dyDescent="0.35">
      <c r="A1275" t="s">
        <v>95</v>
      </c>
      <c r="B1275" t="s">
        <v>96</v>
      </c>
      <c r="C1275" t="s">
        <v>97</v>
      </c>
      <c r="D1275" s="29">
        <v>45831</v>
      </c>
      <c r="E1275" s="184" t="str">
        <f t="shared" si="76"/>
        <v/>
      </c>
      <c r="F1275" s="184" t="str">
        <f t="shared" si="77"/>
        <v/>
      </c>
      <c r="G1275" s="184" t="str">
        <f t="shared" si="78"/>
        <v/>
      </c>
      <c r="H1275" s="184" t="str">
        <f t="shared" si="79"/>
        <v/>
      </c>
      <c r="J1275" t="s">
        <v>253</v>
      </c>
      <c r="K1275" t="s">
        <v>253</v>
      </c>
      <c r="M1275">
        <v>169.2</v>
      </c>
      <c r="N1275">
        <v>169.2</v>
      </c>
      <c r="R1275">
        <v>179.53321299999999</v>
      </c>
      <c r="S1275" t="s">
        <v>201</v>
      </c>
      <c r="T1275" s="221">
        <v>45474.313194444447</v>
      </c>
    </row>
    <row r="1276" spans="1:20" x14ac:dyDescent="0.35">
      <c r="A1276" t="s">
        <v>95</v>
      </c>
      <c r="B1276" t="s">
        <v>96</v>
      </c>
      <c r="C1276" t="s">
        <v>97</v>
      </c>
      <c r="D1276" s="29">
        <v>45832</v>
      </c>
      <c r="E1276" s="184" t="str">
        <f t="shared" si="76"/>
        <v/>
      </c>
      <c r="F1276" s="184" t="str">
        <f t="shared" si="77"/>
        <v/>
      </c>
      <c r="G1276" s="184" t="str">
        <f t="shared" si="78"/>
        <v/>
      </c>
      <c r="H1276" s="184" t="str">
        <f t="shared" si="79"/>
        <v/>
      </c>
      <c r="J1276" t="s">
        <v>253</v>
      </c>
      <c r="K1276" t="s">
        <v>253</v>
      </c>
      <c r="M1276">
        <v>169.2</v>
      </c>
      <c r="N1276">
        <v>169.2</v>
      </c>
      <c r="R1276">
        <v>179.53321299999999</v>
      </c>
      <c r="S1276" t="s">
        <v>201</v>
      </c>
      <c r="T1276" s="221">
        <v>45474.313194444447</v>
      </c>
    </row>
    <row r="1277" spans="1:20" x14ac:dyDescent="0.35">
      <c r="A1277" t="s">
        <v>95</v>
      </c>
      <c r="B1277" t="s">
        <v>96</v>
      </c>
      <c r="C1277" t="s">
        <v>97</v>
      </c>
      <c r="D1277" s="29">
        <v>45833</v>
      </c>
      <c r="E1277" s="184" t="str">
        <f t="shared" si="76"/>
        <v/>
      </c>
      <c r="F1277" s="184" t="str">
        <f t="shared" si="77"/>
        <v/>
      </c>
      <c r="G1277" s="184" t="str">
        <f t="shared" si="78"/>
        <v/>
      </c>
      <c r="H1277" s="184" t="str">
        <f t="shared" si="79"/>
        <v/>
      </c>
      <c r="J1277" t="s">
        <v>253</v>
      </c>
      <c r="K1277" t="s">
        <v>253</v>
      </c>
      <c r="M1277">
        <v>169.2</v>
      </c>
      <c r="N1277">
        <v>169.2</v>
      </c>
      <c r="R1277">
        <v>179.53321299999999</v>
      </c>
      <c r="S1277" t="s">
        <v>201</v>
      </c>
      <c r="T1277" s="221">
        <v>45474.313194444447</v>
      </c>
    </row>
    <row r="1278" spans="1:20" x14ac:dyDescent="0.35">
      <c r="A1278" t="s">
        <v>95</v>
      </c>
      <c r="B1278" t="s">
        <v>96</v>
      </c>
      <c r="C1278" t="s">
        <v>97</v>
      </c>
      <c r="D1278" s="29">
        <v>45834</v>
      </c>
      <c r="E1278" s="184" t="str">
        <f t="shared" si="76"/>
        <v/>
      </c>
      <c r="F1278" s="184" t="str">
        <f t="shared" si="77"/>
        <v/>
      </c>
      <c r="G1278" s="184" t="str">
        <f t="shared" si="78"/>
        <v/>
      </c>
      <c r="H1278" s="184" t="str">
        <f t="shared" si="79"/>
        <v/>
      </c>
      <c r="J1278" t="s">
        <v>253</v>
      </c>
      <c r="K1278" t="s">
        <v>253</v>
      </c>
      <c r="M1278">
        <v>169.2</v>
      </c>
      <c r="N1278">
        <v>169.2</v>
      </c>
      <c r="R1278">
        <v>179.53321299999999</v>
      </c>
      <c r="S1278" t="s">
        <v>201</v>
      </c>
      <c r="T1278" s="221">
        <v>45474.313194444447</v>
      </c>
    </row>
    <row r="1279" spans="1:20" x14ac:dyDescent="0.35">
      <c r="A1279" t="s">
        <v>95</v>
      </c>
      <c r="B1279" t="s">
        <v>96</v>
      </c>
      <c r="C1279" t="s">
        <v>97</v>
      </c>
      <c r="D1279" s="29">
        <v>45835</v>
      </c>
      <c r="E1279" s="184" t="str">
        <f t="shared" si="76"/>
        <v/>
      </c>
      <c r="F1279" s="184" t="str">
        <f t="shared" si="77"/>
        <v/>
      </c>
      <c r="G1279" s="184" t="str">
        <f t="shared" si="78"/>
        <v/>
      </c>
      <c r="H1279" s="184" t="str">
        <f t="shared" si="79"/>
        <v/>
      </c>
      <c r="J1279" t="s">
        <v>253</v>
      </c>
      <c r="K1279" t="s">
        <v>253</v>
      </c>
      <c r="M1279">
        <v>169.2</v>
      </c>
      <c r="N1279">
        <v>169.2</v>
      </c>
      <c r="R1279">
        <v>179.53321299999999</v>
      </c>
      <c r="S1279" t="s">
        <v>201</v>
      </c>
      <c r="T1279" s="221">
        <v>45474.313194444447</v>
      </c>
    </row>
    <row r="1280" spans="1:20" x14ac:dyDescent="0.35">
      <c r="A1280" t="s">
        <v>95</v>
      </c>
      <c r="B1280" t="s">
        <v>96</v>
      </c>
      <c r="C1280" t="s">
        <v>97</v>
      </c>
      <c r="D1280" s="29">
        <v>45836</v>
      </c>
      <c r="E1280" s="184" t="str">
        <f t="shared" si="76"/>
        <v/>
      </c>
      <c r="F1280" s="184" t="str">
        <f t="shared" si="77"/>
        <v/>
      </c>
      <c r="G1280" s="184" t="str">
        <f t="shared" si="78"/>
        <v/>
      </c>
      <c r="H1280" s="184" t="str">
        <f t="shared" si="79"/>
        <v/>
      </c>
      <c r="J1280" t="s">
        <v>253</v>
      </c>
      <c r="K1280" t="s">
        <v>253</v>
      </c>
      <c r="M1280">
        <v>169.2</v>
      </c>
      <c r="N1280">
        <v>169.2</v>
      </c>
      <c r="R1280">
        <v>179.53321299999999</v>
      </c>
      <c r="S1280" t="s">
        <v>201</v>
      </c>
      <c r="T1280" s="221">
        <v>45474.313194444447</v>
      </c>
    </row>
    <row r="1281" spans="1:20" x14ac:dyDescent="0.35">
      <c r="A1281" t="s">
        <v>95</v>
      </c>
      <c r="B1281" t="s">
        <v>96</v>
      </c>
      <c r="C1281" t="s">
        <v>97</v>
      </c>
      <c r="D1281" s="29">
        <v>45837</v>
      </c>
      <c r="E1281" s="184" t="str">
        <f t="shared" si="76"/>
        <v/>
      </c>
      <c r="F1281" s="184" t="str">
        <f t="shared" si="77"/>
        <v/>
      </c>
      <c r="G1281" s="184" t="str">
        <f t="shared" si="78"/>
        <v/>
      </c>
      <c r="H1281" s="184" t="str">
        <f t="shared" si="79"/>
        <v/>
      </c>
      <c r="J1281" t="s">
        <v>253</v>
      </c>
      <c r="K1281" t="s">
        <v>253</v>
      </c>
      <c r="M1281">
        <v>169.2</v>
      </c>
      <c r="N1281">
        <v>169.2</v>
      </c>
      <c r="R1281">
        <v>179.53321299999999</v>
      </c>
      <c r="S1281" t="s">
        <v>201</v>
      </c>
      <c r="T1281" s="221">
        <v>45474.313194444447</v>
      </c>
    </row>
    <row r="1282" spans="1:20" x14ac:dyDescent="0.35">
      <c r="A1282" t="s">
        <v>95</v>
      </c>
      <c r="B1282" t="s">
        <v>96</v>
      </c>
      <c r="C1282" t="s">
        <v>97</v>
      </c>
      <c r="D1282" s="29">
        <v>45838</v>
      </c>
      <c r="E1282" s="184" t="str">
        <f t="shared" si="76"/>
        <v/>
      </c>
      <c r="F1282" s="184" t="str">
        <f t="shared" si="77"/>
        <v/>
      </c>
      <c r="G1282" s="184" t="str">
        <f t="shared" si="78"/>
        <v/>
      </c>
      <c r="H1282" s="184" t="str">
        <f t="shared" si="79"/>
        <v/>
      </c>
      <c r="M1282">
        <v>169.2</v>
      </c>
      <c r="N1282">
        <v>169.2</v>
      </c>
      <c r="R1282">
        <v>179.53321299999999</v>
      </c>
      <c r="S1282" t="s">
        <v>201</v>
      </c>
      <c r="T1282" s="221">
        <v>45474.313194444447</v>
      </c>
    </row>
    <row r="1283" spans="1:20" x14ac:dyDescent="0.35">
      <c r="A1283" t="s">
        <v>95</v>
      </c>
      <c r="B1283" t="s">
        <v>96</v>
      </c>
      <c r="C1283" t="s">
        <v>97</v>
      </c>
      <c r="D1283" s="29">
        <v>45839</v>
      </c>
      <c r="E1283" s="184" t="str">
        <f t="shared" si="76"/>
        <v/>
      </c>
      <c r="F1283" s="184" t="str">
        <f t="shared" si="77"/>
        <v/>
      </c>
      <c r="G1283" s="184" t="str">
        <f t="shared" si="78"/>
        <v/>
      </c>
      <c r="H1283" s="184" t="str">
        <f t="shared" si="79"/>
        <v/>
      </c>
      <c r="M1283">
        <v>169.2</v>
      </c>
      <c r="N1283">
        <v>169.2</v>
      </c>
      <c r="R1283">
        <v>179.53321299999999</v>
      </c>
      <c r="S1283" t="s">
        <v>201</v>
      </c>
      <c r="T1283" s="221">
        <v>45505.313194444447</v>
      </c>
    </row>
    <row r="1284" spans="1:20" x14ac:dyDescent="0.35">
      <c r="A1284" t="s">
        <v>95</v>
      </c>
      <c r="B1284" t="s">
        <v>96</v>
      </c>
      <c r="C1284" t="s">
        <v>97</v>
      </c>
      <c r="D1284" s="29">
        <v>45840</v>
      </c>
      <c r="E1284" s="184" t="str">
        <f t="shared" si="76"/>
        <v/>
      </c>
      <c r="F1284" s="184" t="str">
        <f t="shared" si="77"/>
        <v/>
      </c>
      <c r="G1284" s="184" t="str">
        <f t="shared" si="78"/>
        <v/>
      </c>
      <c r="H1284" s="184" t="str">
        <f t="shared" si="79"/>
        <v/>
      </c>
      <c r="M1284">
        <v>169.2</v>
      </c>
      <c r="N1284">
        <v>169.2</v>
      </c>
      <c r="R1284">
        <v>179.53321299999999</v>
      </c>
      <c r="S1284" t="s">
        <v>201</v>
      </c>
      <c r="T1284" s="221">
        <v>45505.313194444447</v>
      </c>
    </row>
    <row r="1285" spans="1:20" x14ac:dyDescent="0.35">
      <c r="A1285" t="s">
        <v>95</v>
      </c>
      <c r="B1285" t="s">
        <v>96</v>
      </c>
      <c r="C1285" t="s">
        <v>97</v>
      </c>
      <c r="D1285" s="29">
        <v>45841</v>
      </c>
      <c r="E1285" s="184" t="str">
        <f t="shared" si="76"/>
        <v/>
      </c>
      <c r="F1285" s="184" t="str">
        <f t="shared" si="77"/>
        <v/>
      </c>
      <c r="G1285" s="184" t="str">
        <f t="shared" si="78"/>
        <v/>
      </c>
      <c r="H1285" s="184" t="str">
        <f t="shared" si="79"/>
        <v/>
      </c>
      <c r="M1285">
        <v>169.2</v>
      </c>
      <c r="N1285">
        <v>169.2</v>
      </c>
      <c r="R1285">
        <v>179.53321299999999</v>
      </c>
      <c r="S1285" t="s">
        <v>201</v>
      </c>
      <c r="T1285" s="221">
        <v>45505.313194444447</v>
      </c>
    </row>
    <row r="1286" spans="1:20" x14ac:dyDescent="0.35">
      <c r="A1286" t="s">
        <v>95</v>
      </c>
      <c r="B1286" t="s">
        <v>96</v>
      </c>
      <c r="C1286" t="s">
        <v>97</v>
      </c>
      <c r="D1286" s="29">
        <v>45842</v>
      </c>
      <c r="E1286" s="184" t="str">
        <f t="shared" si="76"/>
        <v/>
      </c>
      <c r="F1286" s="184" t="str">
        <f t="shared" si="77"/>
        <v/>
      </c>
      <c r="G1286" s="184" t="str">
        <f t="shared" si="78"/>
        <v/>
      </c>
      <c r="H1286" s="184" t="str">
        <f t="shared" si="79"/>
        <v/>
      </c>
      <c r="M1286">
        <v>169.2</v>
      </c>
      <c r="N1286">
        <v>169.2</v>
      </c>
      <c r="R1286">
        <v>179.53321299999999</v>
      </c>
      <c r="S1286" t="s">
        <v>201</v>
      </c>
      <c r="T1286" s="221">
        <v>45505.313194444447</v>
      </c>
    </row>
    <row r="1287" spans="1:20" x14ac:dyDescent="0.35">
      <c r="A1287" t="s">
        <v>95</v>
      </c>
      <c r="B1287" t="s">
        <v>96</v>
      </c>
      <c r="C1287" t="s">
        <v>97</v>
      </c>
      <c r="D1287" s="29">
        <v>45843</v>
      </c>
      <c r="E1287" s="184" t="str">
        <f t="shared" si="76"/>
        <v/>
      </c>
      <c r="F1287" s="184" t="str">
        <f t="shared" si="77"/>
        <v/>
      </c>
      <c r="G1287" s="184" t="str">
        <f t="shared" si="78"/>
        <v/>
      </c>
      <c r="H1287" s="184" t="str">
        <f t="shared" si="79"/>
        <v/>
      </c>
      <c r="J1287" t="s">
        <v>253</v>
      </c>
      <c r="K1287" t="s">
        <v>253</v>
      </c>
      <c r="M1287">
        <v>169.2</v>
      </c>
      <c r="N1287">
        <v>169.2</v>
      </c>
      <c r="R1287">
        <v>179.53321299999999</v>
      </c>
      <c r="S1287" t="s">
        <v>201</v>
      </c>
      <c r="T1287" s="221">
        <v>45505.313194444447</v>
      </c>
    </row>
    <row r="1288" spans="1:20" x14ac:dyDescent="0.35">
      <c r="A1288" t="s">
        <v>95</v>
      </c>
      <c r="B1288" t="s">
        <v>96</v>
      </c>
      <c r="C1288" t="s">
        <v>97</v>
      </c>
      <c r="D1288" s="29">
        <v>45844</v>
      </c>
      <c r="E1288" s="184" t="str">
        <f t="shared" ref="E1288:E1351" si="80">IF(J1288="","",IF(L1288=0,0,IF(1-(J1288/L1288)&lt;0,"",1-(J1288/L1288))))</f>
        <v/>
      </c>
      <c r="F1288" s="184" t="str">
        <f t="shared" ref="F1288:F1351" si="81">IF(K1288="","",IF(L1288=0,0,IF(1-(K1288/L1288)&lt;0,"",1-(K1288/L1288))))</f>
        <v/>
      </c>
      <c r="G1288" s="184" t="str">
        <f t="shared" ref="G1288:G1351" si="82">IF(J1288="","",IF(1-(J1288/R1288)&lt;0,"",1-(J1288/R1288)))</f>
        <v/>
      </c>
      <c r="H1288" s="184" t="str">
        <f t="shared" ref="H1288:H1351" si="83">IF(K1288="","",IF(1-(K1288/R1288)&lt;0,"",1-(K1288/R1288)))</f>
        <v/>
      </c>
      <c r="J1288" t="s">
        <v>253</v>
      </c>
      <c r="K1288" t="s">
        <v>253</v>
      </c>
      <c r="M1288">
        <v>169.2</v>
      </c>
      <c r="N1288">
        <v>169.2</v>
      </c>
      <c r="R1288">
        <v>179.53321299999999</v>
      </c>
      <c r="S1288" t="s">
        <v>201</v>
      </c>
      <c r="T1288" s="221">
        <v>45505.313194444447</v>
      </c>
    </row>
    <row r="1289" spans="1:20" x14ac:dyDescent="0.35">
      <c r="A1289" t="s">
        <v>95</v>
      </c>
      <c r="B1289" t="s">
        <v>96</v>
      </c>
      <c r="C1289" t="s">
        <v>97</v>
      </c>
      <c r="D1289" s="29">
        <v>45845</v>
      </c>
      <c r="E1289" s="184" t="str">
        <f t="shared" si="80"/>
        <v/>
      </c>
      <c r="F1289" s="184" t="str">
        <f t="shared" si="81"/>
        <v/>
      </c>
      <c r="G1289" s="184" t="str">
        <f t="shared" si="82"/>
        <v/>
      </c>
      <c r="H1289" s="184" t="str">
        <f t="shared" si="83"/>
        <v/>
      </c>
      <c r="J1289" t="s">
        <v>253</v>
      </c>
      <c r="K1289" t="s">
        <v>253</v>
      </c>
      <c r="M1289">
        <v>169.2</v>
      </c>
      <c r="N1289">
        <v>169.2</v>
      </c>
      <c r="R1289">
        <v>179.53321299999999</v>
      </c>
      <c r="S1289" t="s">
        <v>201</v>
      </c>
      <c r="T1289" s="221">
        <v>45505.313194444447</v>
      </c>
    </row>
    <row r="1290" spans="1:20" x14ac:dyDescent="0.35">
      <c r="A1290" t="s">
        <v>95</v>
      </c>
      <c r="B1290" t="s">
        <v>96</v>
      </c>
      <c r="C1290" t="s">
        <v>97</v>
      </c>
      <c r="D1290" s="29">
        <v>45846</v>
      </c>
      <c r="E1290" s="184" t="str">
        <f t="shared" si="80"/>
        <v/>
      </c>
      <c r="F1290" s="184" t="str">
        <f t="shared" si="81"/>
        <v/>
      </c>
      <c r="G1290" s="184" t="str">
        <f t="shared" si="82"/>
        <v/>
      </c>
      <c r="H1290" s="184" t="str">
        <f t="shared" si="83"/>
        <v/>
      </c>
      <c r="J1290" t="s">
        <v>253</v>
      </c>
      <c r="K1290" t="s">
        <v>253</v>
      </c>
      <c r="M1290">
        <v>169.2</v>
      </c>
      <c r="N1290">
        <v>169.2</v>
      </c>
      <c r="R1290">
        <v>179.53321299999999</v>
      </c>
      <c r="S1290" t="s">
        <v>201</v>
      </c>
      <c r="T1290" s="221">
        <v>45505.313194444447</v>
      </c>
    </row>
    <row r="1291" spans="1:20" x14ac:dyDescent="0.35">
      <c r="A1291" t="s">
        <v>95</v>
      </c>
      <c r="B1291" t="s">
        <v>96</v>
      </c>
      <c r="C1291" t="s">
        <v>97</v>
      </c>
      <c r="D1291" s="29">
        <v>45847</v>
      </c>
      <c r="E1291" s="184" t="str">
        <f t="shared" si="80"/>
        <v/>
      </c>
      <c r="F1291" s="184" t="str">
        <f t="shared" si="81"/>
        <v/>
      </c>
      <c r="G1291" s="184" t="str">
        <f t="shared" si="82"/>
        <v/>
      </c>
      <c r="H1291" s="184" t="str">
        <f t="shared" si="83"/>
        <v/>
      </c>
      <c r="J1291" t="s">
        <v>253</v>
      </c>
      <c r="K1291" t="s">
        <v>253</v>
      </c>
      <c r="M1291">
        <v>169.2</v>
      </c>
      <c r="N1291">
        <v>169.2</v>
      </c>
      <c r="R1291">
        <v>179.53321299999999</v>
      </c>
      <c r="S1291" t="s">
        <v>201</v>
      </c>
      <c r="T1291" s="221">
        <v>45505.313194444447</v>
      </c>
    </row>
    <row r="1292" spans="1:20" x14ac:dyDescent="0.35">
      <c r="A1292" t="s">
        <v>95</v>
      </c>
      <c r="B1292" t="s">
        <v>96</v>
      </c>
      <c r="C1292" t="s">
        <v>97</v>
      </c>
      <c r="D1292" s="29">
        <v>45848</v>
      </c>
      <c r="E1292" s="184" t="str">
        <f t="shared" si="80"/>
        <v/>
      </c>
      <c r="F1292" s="184" t="str">
        <f t="shared" si="81"/>
        <v/>
      </c>
      <c r="G1292" s="184" t="str">
        <f t="shared" si="82"/>
        <v/>
      </c>
      <c r="H1292" s="184" t="str">
        <f t="shared" si="83"/>
        <v/>
      </c>
      <c r="J1292" t="s">
        <v>253</v>
      </c>
      <c r="K1292" t="s">
        <v>253</v>
      </c>
      <c r="M1292">
        <v>169.2</v>
      </c>
      <c r="N1292">
        <v>169.2</v>
      </c>
      <c r="R1292">
        <v>179.53321299999999</v>
      </c>
      <c r="S1292" t="s">
        <v>201</v>
      </c>
      <c r="T1292" s="221">
        <v>45505.313194444447</v>
      </c>
    </row>
    <row r="1293" spans="1:20" x14ac:dyDescent="0.35">
      <c r="A1293" t="s">
        <v>95</v>
      </c>
      <c r="B1293" t="s">
        <v>96</v>
      </c>
      <c r="C1293" t="s">
        <v>97</v>
      </c>
      <c r="D1293" s="29">
        <v>45849</v>
      </c>
      <c r="E1293" s="184" t="str">
        <f t="shared" si="80"/>
        <v/>
      </c>
      <c r="F1293" s="184" t="str">
        <f t="shared" si="81"/>
        <v/>
      </c>
      <c r="G1293" s="184" t="str">
        <f t="shared" si="82"/>
        <v/>
      </c>
      <c r="H1293" s="184" t="str">
        <f t="shared" si="83"/>
        <v/>
      </c>
      <c r="J1293" t="s">
        <v>253</v>
      </c>
      <c r="K1293" t="s">
        <v>253</v>
      </c>
      <c r="M1293">
        <v>169.2</v>
      </c>
      <c r="N1293">
        <v>169.2</v>
      </c>
      <c r="R1293">
        <v>179.53321299999999</v>
      </c>
      <c r="S1293" t="s">
        <v>201</v>
      </c>
      <c r="T1293" s="221">
        <v>45505.313194444447</v>
      </c>
    </row>
    <row r="1294" spans="1:20" x14ac:dyDescent="0.35">
      <c r="A1294" t="s">
        <v>95</v>
      </c>
      <c r="B1294" t="s">
        <v>96</v>
      </c>
      <c r="C1294" t="s">
        <v>97</v>
      </c>
      <c r="D1294" s="29">
        <v>45850</v>
      </c>
      <c r="E1294" s="184" t="str">
        <f t="shared" si="80"/>
        <v/>
      </c>
      <c r="F1294" s="184" t="str">
        <f t="shared" si="81"/>
        <v/>
      </c>
      <c r="G1294" s="184" t="str">
        <f t="shared" si="82"/>
        <v/>
      </c>
      <c r="H1294" s="184" t="str">
        <f t="shared" si="83"/>
        <v/>
      </c>
      <c r="J1294" t="s">
        <v>253</v>
      </c>
      <c r="K1294" t="s">
        <v>253</v>
      </c>
      <c r="M1294">
        <v>169.2</v>
      </c>
      <c r="N1294">
        <v>169.2</v>
      </c>
      <c r="R1294">
        <v>179.53321299999999</v>
      </c>
      <c r="S1294" t="s">
        <v>201</v>
      </c>
      <c r="T1294" s="221">
        <v>45505.313194444447</v>
      </c>
    </row>
    <row r="1295" spans="1:20" x14ac:dyDescent="0.35">
      <c r="A1295" t="s">
        <v>95</v>
      </c>
      <c r="B1295" t="s">
        <v>96</v>
      </c>
      <c r="C1295" t="s">
        <v>97</v>
      </c>
      <c r="D1295" s="29">
        <v>45851</v>
      </c>
      <c r="E1295" s="184" t="str">
        <f t="shared" si="80"/>
        <v/>
      </c>
      <c r="F1295" s="184" t="str">
        <f t="shared" si="81"/>
        <v/>
      </c>
      <c r="G1295" s="184" t="str">
        <f t="shared" si="82"/>
        <v/>
      </c>
      <c r="H1295" s="184" t="str">
        <f t="shared" si="83"/>
        <v/>
      </c>
      <c r="J1295" t="s">
        <v>253</v>
      </c>
      <c r="K1295" t="s">
        <v>253</v>
      </c>
      <c r="M1295">
        <v>169.2</v>
      </c>
      <c r="N1295">
        <v>169.2</v>
      </c>
      <c r="R1295">
        <v>179.53321299999999</v>
      </c>
      <c r="S1295" t="s">
        <v>201</v>
      </c>
      <c r="T1295" s="221">
        <v>45505.313194444447</v>
      </c>
    </row>
    <row r="1296" spans="1:20" x14ac:dyDescent="0.35">
      <c r="A1296" t="s">
        <v>95</v>
      </c>
      <c r="B1296" t="s">
        <v>96</v>
      </c>
      <c r="C1296" t="s">
        <v>97</v>
      </c>
      <c r="D1296" s="29">
        <v>45852</v>
      </c>
      <c r="E1296" s="184" t="str">
        <f t="shared" si="80"/>
        <v/>
      </c>
      <c r="F1296" s="184" t="str">
        <f t="shared" si="81"/>
        <v/>
      </c>
      <c r="G1296" s="184" t="str">
        <f t="shared" si="82"/>
        <v/>
      </c>
      <c r="H1296" s="184" t="str">
        <f t="shared" si="83"/>
        <v/>
      </c>
      <c r="J1296" t="s">
        <v>253</v>
      </c>
      <c r="K1296" t="s">
        <v>253</v>
      </c>
      <c r="M1296">
        <v>169.2</v>
      </c>
      <c r="N1296">
        <v>169.2</v>
      </c>
      <c r="R1296">
        <v>179.53321299999999</v>
      </c>
      <c r="S1296" t="s">
        <v>201</v>
      </c>
      <c r="T1296" s="221">
        <v>45505.313194444447</v>
      </c>
    </row>
    <row r="1297" spans="1:20" x14ac:dyDescent="0.35">
      <c r="A1297" t="s">
        <v>95</v>
      </c>
      <c r="B1297" t="s">
        <v>96</v>
      </c>
      <c r="C1297" t="s">
        <v>97</v>
      </c>
      <c r="D1297" s="29">
        <v>45853</v>
      </c>
      <c r="E1297" s="184" t="str">
        <f t="shared" si="80"/>
        <v/>
      </c>
      <c r="F1297" s="184" t="str">
        <f t="shared" si="81"/>
        <v/>
      </c>
      <c r="G1297" s="184" t="str">
        <f t="shared" si="82"/>
        <v/>
      </c>
      <c r="H1297" s="184" t="str">
        <f t="shared" si="83"/>
        <v/>
      </c>
      <c r="J1297" t="s">
        <v>253</v>
      </c>
      <c r="K1297" t="s">
        <v>253</v>
      </c>
      <c r="M1297">
        <v>169.2</v>
      </c>
      <c r="N1297">
        <v>169.2</v>
      </c>
      <c r="R1297">
        <v>179.53321299999999</v>
      </c>
      <c r="S1297" t="s">
        <v>201</v>
      </c>
      <c r="T1297" s="221">
        <v>45505.313194444447</v>
      </c>
    </row>
    <row r="1298" spans="1:20" x14ac:dyDescent="0.35">
      <c r="A1298" t="s">
        <v>95</v>
      </c>
      <c r="B1298" t="s">
        <v>96</v>
      </c>
      <c r="C1298" t="s">
        <v>97</v>
      </c>
      <c r="D1298" s="29">
        <v>45854</v>
      </c>
      <c r="E1298" s="184" t="str">
        <f t="shared" si="80"/>
        <v/>
      </c>
      <c r="F1298" s="184" t="str">
        <f t="shared" si="81"/>
        <v/>
      </c>
      <c r="G1298" s="184" t="str">
        <f t="shared" si="82"/>
        <v/>
      </c>
      <c r="H1298" s="184" t="str">
        <f t="shared" si="83"/>
        <v/>
      </c>
      <c r="J1298" t="s">
        <v>253</v>
      </c>
      <c r="K1298" t="s">
        <v>253</v>
      </c>
      <c r="M1298">
        <v>169.2</v>
      </c>
      <c r="N1298">
        <v>169.2</v>
      </c>
      <c r="R1298">
        <v>179.53321299999999</v>
      </c>
      <c r="S1298" t="s">
        <v>201</v>
      </c>
      <c r="T1298" s="221">
        <v>45505.313194444447</v>
      </c>
    </row>
    <row r="1299" spans="1:20" x14ac:dyDescent="0.35">
      <c r="A1299" t="s">
        <v>95</v>
      </c>
      <c r="B1299" t="s">
        <v>96</v>
      </c>
      <c r="C1299" t="s">
        <v>97</v>
      </c>
      <c r="D1299" s="29">
        <v>45855</v>
      </c>
      <c r="E1299" s="184" t="str">
        <f t="shared" si="80"/>
        <v/>
      </c>
      <c r="F1299" s="184" t="str">
        <f t="shared" si="81"/>
        <v/>
      </c>
      <c r="G1299" s="184" t="str">
        <f t="shared" si="82"/>
        <v/>
      </c>
      <c r="H1299" s="184" t="str">
        <f t="shared" si="83"/>
        <v/>
      </c>
      <c r="J1299" t="s">
        <v>253</v>
      </c>
      <c r="K1299" t="s">
        <v>253</v>
      </c>
      <c r="M1299">
        <v>169.2</v>
      </c>
      <c r="N1299">
        <v>169.2</v>
      </c>
      <c r="R1299">
        <v>179.53321299999999</v>
      </c>
      <c r="S1299" t="s">
        <v>201</v>
      </c>
      <c r="T1299" s="221">
        <v>45505.313194444447</v>
      </c>
    </row>
    <row r="1300" spans="1:20" x14ac:dyDescent="0.35">
      <c r="A1300" t="s">
        <v>95</v>
      </c>
      <c r="B1300" t="s">
        <v>96</v>
      </c>
      <c r="C1300" t="s">
        <v>97</v>
      </c>
      <c r="D1300" s="29">
        <v>45856</v>
      </c>
      <c r="E1300" s="184" t="str">
        <f t="shared" si="80"/>
        <v/>
      </c>
      <c r="F1300" s="184" t="str">
        <f t="shared" si="81"/>
        <v/>
      </c>
      <c r="G1300" s="184" t="str">
        <f t="shared" si="82"/>
        <v/>
      </c>
      <c r="H1300" s="184" t="str">
        <f t="shared" si="83"/>
        <v/>
      </c>
      <c r="J1300" t="s">
        <v>253</v>
      </c>
      <c r="K1300" t="s">
        <v>253</v>
      </c>
      <c r="M1300">
        <v>169.2</v>
      </c>
      <c r="N1300">
        <v>169.2</v>
      </c>
      <c r="R1300">
        <v>179.53321299999999</v>
      </c>
      <c r="S1300" t="s">
        <v>201</v>
      </c>
      <c r="T1300" s="221">
        <v>45505.313194444447</v>
      </c>
    </row>
    <row r="1301" spans="1:20" x14ac:dyDescent="0.35">
      <c r="A1301" t="s">
        <v>95</v>
      </c>
      <c r="B1301" t="s">
        <v>96</v>
      </c>
      <c r="C1301" t="s">
        <v>97</v>
      </c>
      <c r="D1301" s="29">
        <v>45857</v>
      </c>
      <c r="E1301" s="184" t="str">
        <f t="shared" si="80"/>
        <v/>
      </c>
      <c r="F1301" s="184" t="str">
        <f t="shared" si="81"/>
        <v/>
      </c>
      <c r="G1301" s="184" t="str">
        <f t="shared" si="82"/>
        <v/>
      </c>
      <c r="H1301" s="184" t="str">
        <f t="shared" si="83"/>
        <v/>
      </c>
      <c r="J1301" t="s">
        <v>253</v>
      </c>
      <c r="K1301" t="s">
        <v>253</v>
      </c>
      <c r="M1301">
        <v>169.2</v>
      </c>
      <c r="N1301">
        <v>169.2</v>
      </c>
      <c r="R1301">
        <v>179.53321299999999</v>
      </c>
      <c r="S1301" t="s">
        <v>201</v>
      </c>
      <c r="T1301" s="221">
        <v>45505.313194444447</v>
      </c>
    </row>
    <row r="1302" spans="1:20" x14ac:dyDescent="0.35">
      <c r="A1302" t="s">
        <v>95</v>
      </c>
      <c r="B1302" t="s">
        <v>96</v>
      </c>
      <c r="C1302" t="s">
        <v>97</v>
      </c>
      <c r="D1302" s="29">
        <v>45858</v>
      </c>
      <c r="E1302" s="184" t="str">
        <f t="shared" si="80"/>
        <v/>
      </c>
      <c r="F1302" s="184" t="str">
        <f t="shared" si="81"/>
        <v/>
      </c>
      <c r="G1302" s="184" t="str">
        <f t="shared" si="82"/>
        <v/>
      </c>
      <c r="H1302" s="184" t="str">
        <f t="shared" si="83"/>
        <v/>
      </c>
      <c r="J1302" t="s">
        <v>253</v>
      </c>
      <c r="K1302" t="s">
        <v>253</v>
      </c>
      <c r="M1302">
        <v>169.2</v>
      </c>
      <c r="N1302">
        <v>169.2</v>
      </c>
      <c r="R1302">
        <v>179.53321299999999</v>
      </c>
      <c r="S1302" t="s">
        <v>201</v>
      </c>
      <c r="T1302" s="221">
        <v>45505.313194444447</v>
      </c>
    </row>
    <row r="1303" spans="1:20" x14ac:dyDescent="0.35">
      <c r="A1303" t="s">
        <v>95</v>
      </c>
      <c r="B1303" t="s">
        <v>96</v>
      </c>
      <c r="C1303" t="s">
        <v>97</v>
      </c>
      <c r="D1303" s="29">
        <v>45859</v>
      </c>
      <c r="E1303" s="184" t="str">
        <f t="shared" si="80"/>
        <v/>
      </c>
      <c r="F1303" s="184" t="str">
        <f t="shared" si="81"/>
        <v/>
      </c>
      <c r="G1303" s="184" t="str">
        <f t="shared" si="82"/>
        <v/>
      </c>
      <c r="H1303" s="184" t="str">
        <f t="shared" si="83"/>
        <v/>
      </c>
      <c r="J1303" t="s">
        <v>253</v>
      </c>
      <c r="K1303" t="s">
        <v>253</v>
      </c>
      <c r="M1303">
        <v>169.2</v>
      </c>
      <c r="N1303">
        <v>169.2</v>
      </c>
      <c r="R1303">
        <v>179.53321299999999</v>
      </c>
      <c r="S1303" t="s">
        <v>201</v>
      </c>
      <c r="T1303" s="221">
        <v>45505.313194444447</v>
      </c>
    </row>
    <row r="1304" spans="1:20" x14ac:dyDescent="0.35">
      <c r="A1304" t="s">
        <v>95</v>
      </c>
      <c r="B1304" t="s">
        <v>96</v>
      </c>
      <c r="C1304" t="s">
        <v>97</v>
      </c>
      <c r="D1304" s="29">
        <v>45860</v>
      </c>
      <c r="E1304" s="184" t="str">
        <f t="shared" si="80"/>
        <v/>
      </c>
      <c r="F1304" s="184" t="str">
        <f t="shared" si="81"/>
        <v/>
      </c>
      <c r="G1304" s="184" t="str">
        <f t="shared" si="82"/>
        <v/>
      </c>
      <c r="H1304" s="184" t="str">
        <f t="shared" si="83"/>
        <v/>
      </c>
      <c r="J1304" t="s">
        <v>253</v>
      </c>
      <c r="K1304" t="s">
        <v>253</v>
      </c>
      <c r="M1304">
        <v>169.2</v>
      </c>
      <c r="N1304">
        <v>169.2</v>
      </c>
      <c r="R1304">
        <v>179.53321299999999</v>
      </c>
      <c r="S1304" t="s">
        <v>201</v>
      </c>
      <c r="T1304" s="221">
        <v>45505.313194444447</v>
      </c>
    </row>
    <row r="1305" spans="1:20" x14ac:dyDescent="0.35">
      <c r="A1305" t="s">
        <v>95</v>
      </c>
      <c r="B1305" t="s">
        <v>96</v>
      </c>
      <c r="C1305" t="s">
        <v>97</v>
      </c>
      <c r="D1305" s="29">
        <v>45861</v>
      </c>
      <c r="E1305" s="184" t="str">
        <f t="shared" si="80"/>
        <v/>
      </c>
      <c r="F1305" s="184" t="str">
        <f t="shared" si="81"/>
        <v/>
      </c>
      <c r="G1305" s="184" t="str">
        <f t="shared" si="82"/>
        <v/>
      </c>
      <c r="H1305" s="184" t="str">
        <f t="shared" si="83"/>
        <v/>
      </c>
      <c r="J1305" t="s">
        <v>253</v>
      </c>
      <c r="K1305" t="s">
        <v>253</v>
      </c>
      <c r="M1305">
        <v>169.2</v>
      </c>
      <c r="N1305">
        <v>169.2</v>
      </c>
      <c r="R1305">
        <v>179.53321299999999</v>
      </c>
      <c r="S1305" t="s">
        <v>201</v>
      </c>
      <c r="T1305" s="221">
        <v>45505.313194444447</v>
      </c>
    </row>
    <row r="1306" spans="1:20" x14ac:dyDescent="0.35">
      <c r="A1306" t="s">
        <v>95</v>
      </c>
      <c r="B1306" t="s">
        <v>96</v>
      </c>
      <c r="C1306" t="s">
        <v>97</v>
      </c>
      <c r="D1306" s="29">
        <v>45862</v>
      </c>
      <c r="E1306" s="184" t="str">
        <f t="shared" si="80"/>
        <v/>
      </c>
      <c r="F1306" s="184" t="str">
        <f t="shared" si="81"/>
        <v/>
      </c>
      <c r="G1306" s="184" t="str">
        <f t="shared" si="82"/>
        <v/>
      </c>
      <c r="H1306" s="184" t="str">
        <f t="shared" si="83"/>
        <v/>
      </c>
      <c r="J1306" t="s">
        <v>253</v>
      </c>
      <c r="K1306" t="s">
        <v>253</v>
      </c>
      <c r="M1306">
        <v>169.2</v>
      </c>
      <c r="N1306">
        <v>169.2</v>
      </c>
      <c r="R1306">
        <v>179.53321299999999</v>
      </c>
      <c r="S1306" t="s">
        <v>201</v>
      </c>
      <c r="T1306" s="221">
        <v>45505.313194444447</v>
      </c>
    </row>
    <row r="1307" spans="1:20" x14ac:dyDescent="0.35">
      <c r="A1307" t="s">
        <v>95</v>
      </c>
      <c r="B1307" t="s">
        <v>96</v>
      </c>
      <c r="C1307" t="s">
        <v>97</v>
      </c>
      <c r="D1307" s="29">
        <v>45863</v>
      </c>
      <c r="E1307" s="184" t="str">
        <f t="shared" si="80"/>
        <v/>
      </c>
      <c r="F1307" s="184" t="str">
        <f t="shared" si="81"/>
        <v/>
      </c>
      <c r="G1307" s="184" t="str">
        <f t="shared" si="82"/>
        <v/>
      </c>
      <c r="H1307" s="184" t="str">
        <f t="shared" si="83"/>
        <v/>
      </c>
      <c r="J1307" t="s">
        <v>253</v>
      </c>
      <c r="K1307" t="s">
        <v>253</v>
      </c>
      <c r="M1307">
        <v>169.2</v>
      </c>
      <c r="N1307">
        <v>169.2</v>
      </c>
      <c r="R1307">
        <v>179.53321299999999</v>
      </c>
      <c r="S1307" t="s">
        <v>201</v>
      </c>
      <c r="T1307" s="221">
        <v>45505.313194444447</v>
      </c>
    </row>
    <row r="1308" spans="1:20" x14ac:dyDescent="0.35">
      <c r="A1308" t="s">
        <v>95</v>
      </c>
      <c r="B1308" t="s">
        <v>96</v>
      </c>
      <c r="C1308" t="s">
        <v>97</v>
      </c>
      <c r="D1308" s="29">
        <v>45864</v>
      </c>
      <c r="E1308" s="184" t="str">
        <f t="shared" si="80"/>
        <v/>
      </c>
      <c r="F1308" s="184" t="str">
        <f t="shared" si="81"/>
        <v/>
      </c>
      <c r="G1308" s="184" t="str">
        <f t="shared" si="82"/>
        <v/>
      </c>
      <c r="H1308" s="184" t="str">
        <f t="shared" si="83"/>
        <v/>
      </c>
      <c r="J1308" t="s">
        <v>253</v>
      </c>
      <c r="K1308" t="s">
        <v>253</v>
      </c>
      <c r="M1308">
        <v>169.2</v>
      </c>
      <c r="N1308">
        <v>169.2</v>
      </c>
      <c r="R1308">
        <v>179.53321299999999</v>
      </c>
      <c r="S1308" t="s">
        <v>201</v>
      </c>
      <c r="T1308" s="221">
        <v>45505.313194444447</v>
      </c>
    </row>
    <row r="1309" spans="1:20" x14ac:dyDescent="0.35">
      <c r="A1309" t="s">
        <v>95</v>
      </c>
      <c r="B1309" t="s">
        <v>96</v>
      </c>
      <c r="C1309" t="s">
        <v>97</v>
      </c>
      <c r="D1309" s="29">
        <v>45865</v>
      </c>
      <c r="E1309" s="184" t="str">
        <f t="shared" si="80"/>
        <v/>
      </c>
      <c r="F1309" s="184" t="str">
        <f t="shared" si="81"/>
        <v/>
      </c>
      <c r="G1309" s="184" t="str">
        <f t="shared" si="82"/>
        <v/>
      </c>
      <c r="H1309" s="184" t="str">
        <f t="shared" si="83"/>
        <v/>
      </c>
      <c r="J1309" t="s">
        <v>253</v>
      </c>
      <c r="K1309" t="s">
        <v>253</v>
      </c>
      <c r="M1309">
        <v>169.2</v>
      </c>
      <c r="N1309">
        <v>169.2</v>
      </c>
      <c r="R1309">
        <v>179.53321299999999</v>
      </c>
      <c r="S1309" t="s">
        <v>201</v>
      </c>
      <c r="T1309" s="221">
        <v>45505.313194444447</v>
      </c>
    </row>
    <row r="1310" spans="1:20" x14ac:dyDescent="0.35">
      <c r="A1310" t="s">
        <v>95</v>
      </c>
      <c r="B1310" t="s">
        <v>96</v>
      </c>
      <c r="C1310" t="s">
        <v>97</v>
      </c>
      <c r="D1310" s="29">
        <v>45866</v>
      </c>
      <c r="E1310" s="184" t="str">
        <f t="shared" si="80"/>
        <v/>
      </c>
      <c r="F1310" s="184" t="str">
        <f t="shared" si="81"/>
        <v/>
      </c>
      <c r="G1310" s="184" t="str">
        <f t="shared" si="82"/>
        <v/>
      </c>
      <c r="H1310" s="184" t="str">
        <f t="shared" si="83"/>
        <v/>
      </c>
      <c r="J1310" t="s">
        <v>253</v>
      </c>
      <c r="K1310" t="s">
        <v>253</v>
      </c>
      <c r="M1310">
        <v>169.2</v>
      </c>
      <c r="N1310">
        <v>169.2</v>
      </c>
      <c r="R1310">
        <v>179.53321299999999</v>
      </c>
      <c r="S1310" t="s">
        <v>201</v>
      </c>
      <c r="T1310" s="221">
        <v>45505.313194444447</v>
      </c>
    </row>
    <row r="1311" spans="1:20" x14ac:dyDescent="0.35">
      <c r="A1311" t="s">
        <v>95</v>
      </c>
      <c r="B1311" t="s">
        <v>96</v>
      </c>
      <c r="C1311" t="s">
        <v>97</v>
      </c>
      <c r="D1311" s="29">
        <v>45867</v>
      </c>
      <c r="E1311" s="184" t="str">
        <f t="shared" si="80"/>
        <v/>
      </c>
      <c r="F1311" s="184" t="str">
        <f t="shared" si="81"/>
        <v/>
      </c>
      <c r="G1311" s="184" t="str">
        <f t="shared" si="82"/>
        <v/>
      </c>
      <c r="H1311" s="184" t="str">
        <f t="shared" si="83"/>
        <v/>
      </c>
      <c r="J1311" t="s">
        <v>253</v>
      </c>
      <c r="K1311" t="s">
        <v>253</v>
      </c>
      <c r="M1311">
        <v>169.2</v>
      </c>
      <c r="N1311">
        <v>169.2</v>
      </c>
      <c r="R1311">
        <v>179.53321299999999</v>
      </c>
      <c r="S1311" t="s">
        <v>201</v>
      </c>
      <c r="T1311" s="221">
        <v>45505.313194444447</v>
      </c>
    </row>
    <row r="1312" spans="1:20" x14ac:dyDescent="0.35">
      <c r="A1312" t="s">
        <v>95</v>
      </c>
      <c r="B1312" t="s">
        <v>96</v>
      </c>
      <c r="C1312" t="s">
        <v>97</v>
      </c>
      <c r="D1312" s="29">
        <v>45868</v>
      </c>
      <c r="E1312" s="184" t="str">
        <f t="shared" si="80"/>
        <v/>
      </c>
      <c r="F1312" s="184" t="str">
        <f t="shared" si="81"/>
        <v/>
      </c>
      <c r="G1312" s="184" t="str">
        <f t="shared" si="82"/>
        <v/>
      </c>
      <c r="H1312" s="184" t="str">
        <f t="shared" si="83"/>
        <v/>
      </c>
      <c r="J1312" t="s">
        <v>253</v>
      </c>
      <c r="K1312" t="s">
        <v>253</v>
      </c>
      <c r="M1312">
        <v>169.2</v>
      </c>
      <c r="N1312">
        <v>169.2</v>
      </c>
      <c r="R1312">
        <v>179.53321299999999</v>
      </c>
      <c r="S1312" t="s">
        <v>201</v>
      </c>
      <c r="T1312" s="221">
        <v>45505.313194444447</v>
      </c>
    </row>
    <row r="1313" spans="1:20" x14ac:dyDescent="0.35">
      <c r="A1313" t="s">
        <v>95</v>
      </c>
      <c r="B1313" t="s">
        <v>96</v>
      </c>
      <c r="C1313" t="s">
        <v>97</v>
      </c>
      <c r="D1313" s="29">
        <v>45869</v>
      </c>
      <c r="E1313" s="184" t="str">
        <f t="shared" si="80"/>
        <v/>
      </c>
      <c r="F1313" s="184" t="str">
        <f t="shared" si="81"/>
        <v/>
      </c>
      <c r="G1313" s="184" t="str">
        <f t="shared" si="82"/>
        <v/>
      </c>
      <c r="H1313" s="184" t="str">
        <f t="shared" si="83"/>
        <v/>
      </c>
      <c r="J1313" t="s">
        <v>253</v>
      </c>
      <c r="K1313" t="s">
        <v>253</v>
      </c>
      <c r="M1313">
        <v>169.2</v>
      </c>
      <c r="N1313">
        <v>169.2</v>
      </c>
      <c r="R1313">
        <v>179.53321299999999</v>
      </c>
      <c r="S1313" t="s">
        <v>201</v>
      </c>
      <c r="T1313" s="221">
        <v>45505.313194444447</v>
      </c>
    </row>
    <row r="1314" spans="1:20" x14ac:dyDescent="0.35">
      <c r="A1314" t="s">
        <v>95</v>
      </c>
      <c r="B1314" t="s">
        <v>96</v>
      </c>
      <c r="C1314" t="s">
        <v>97</v>
      </c>
      <c r="D1314" s="29">
        <v>45870</v>
      </c>
      <c r="E1314" s="184" t="str">
        <f t="shared" si="80"/>
        <v/>
      </c>
      <c r="F1314" s="184" t="str">
        <f t="shared" si="81"/>
        <v/>
      </c>
      <c r="G1314" s="184" t="str">
        <f t="shared" si="82"/>
        <v/>
      </c>
      <c r="H1314" s="184" t="str">
        <f t="shared" si="83"/>
        <v/>
      </c>
      <c r="J1314" t="s">
        <v>253</v>
      </c>
      <c r="K1314" t="s">
        <v>253</v>
      </c>
      <c r="M1314">
        <v>169.2</v>
      </c>
      <c r="N1314">
        <v>169.2</v>
      </c>
      <c r="R1314">
        <v>179.53321299999999</v>
      </c>
      <c r="S1314" t="s">
        <v>201</v>
      </c>
      <c r="T1314" s="221">
        <v>45536.313194444447</v>
      </c>
    </row>
    <row r="1315" spans="1:20" x14ac:dyDescent="0.35">
      <c r="A1315" t="s">
        <v>95</v>
      </c>
      <c r="B1315" t="s">
        <v>96</v>
      </c>
      <c r="C1315" t="s">
        <v>97</v>
      </c>
      <c r="D1315" s="29">
        <v>45871</v>
      </c>
      <c r="E1315" s="184" t="str">
        <f t="shared" si="80"/>
        <v/>
      </c>
      <c r="F1315" s="184" t="str">
        <f t="shared" si="81"/>
        <v/>
      </c>
      <c r="G1315" s="184" t="str">
        <f t="shared" si="82"/>
        <v/>
      </c>
      <c r="H1315" s="184" t="str">
        <f t="shared" si="83"/>
        <v/>
      </c>
      <c r="J1315" t="s">
        <v>253</v>
      </c>
      <c r="K1315" t="s">
        <v>253</v>
      </c>
      <c r="M1315">
        <v>169.2</v>
      </c>
      <c r="N1315">
        <v>169.2</v>
      </c>
      <c r="R1315">
        <v>179.53321299999999</v>
      </c>
      <c r="S1315" t="s">
        <v>201</v>
      </c>
      <c r="T1315" s="221">
        <v>45536.313194444447</v>
      </c>
    </row>
    <row r="1316" spans="1:20" x14ac:dyDescent="0.35">
      <c r="A1316" t="s">
        <v>95</v>
      </c>
      <c r="B1316" t="s">
        <v>96</v>
      </c>
      <c r="C1316" t="s">
        <v>97</v>
      </c>
      <c r="D1316" s="29">
        <v>45872</v>
      </c>
      <c r="E1316" s="184" t="str">
        <f t="shared" si="80"/>
        <v/>
      </c>
      <c r="F1316" s="184" t="str">
        <f t="shared" si="81"/>
        <v/>
      </c>
      <c r="G1316" s="184" t="str">
        <f t="shared" si="82"/>
        <v/>
      </c>
      <c r="H1316" s="184" t="str">
        <f t="shared" si="83"/>
        <v/>
      </c>
      <c r="J1316" t="s">
        <v>253</v>
      </c>
      <c r="K1316" t="s">
        <v>253</v>
      </c>
      <c r="M1316">
        <v>169.2</v>
      </c>
      <c r="N1316">
        <v>169.2</v>
      </c>
      <c r="R1316">
        <v>179.53321299999999</v>
      </c>
      <c r="S1316" t="s">
        <v>201</v>
      </c>
      <c r="T1316" s="221">
        <v>45536.313194444447</v>
      </c>
    </row>
    <row r="1317" spans="1:20" x14ac:dyDescent="0.35">
      <c r="A1317" t="s">
        <v>95</v>
      </c>
      <c r="B1317" t="s">
        <v>96</v>
      </c>
      <c r="C1317" t="s">
        <v>97</v>
      </c>
      <c r="D1317" s="29">
        <v>45873</v>
      </c>
      <c r="E1317" s="184" t="str">
        <f t="shared" si="80"/>
        <v/>
      </c>
      <c r="F1317" s="184" t="str">
        <f t="shared" si="81"/>
        <v/>
      </c>
      <c r="G1317" s="184" t="str">
        <f t="shared" si="82"/>
        <v/>
      </c>
      <c r="H1317" s="184" t="str">
        <f t="shared" si="83"/>
        <v/>
      </c>
      <c r="J1317" t="s">
        <v>253</v>
      </c>
      <c r="K1317" t="s">
        <v>253</v>
      </c>
      <c r="M1317">
        <v>169.2</v>
      </c>
      <c r="N1317">
        <v>169.2</v>
      </c>
      <c r="R1317">
        <v>179.53321299999999</v>
      </c>
      <c r="S1317" t="s">
        <v>201</v>
      </c>
      <c r="T1317" s="221">
        <v>45536.313194444447</v>
      </c>
    </row>
    <row r="1318" spans="1:20" x14ac:dyDescent="0.35">
      <c r="A1318" t="s">
        <v>95</v>
      </c>
      <c r="B1318" t="s">
        <v>96</v>
      </c>
      <c r="C1318" t="s">
        <v>97</v>
      </c>
      <c r="D1318" s="29">
        <v>45874</v>
      </c>
      <c r="E1318" s="184" t="str">
        <f t="shared" si="80"/>
        <v/>
      </c>
      <c r="F1318" s="184" t="str">
        <f t="shared" si="81"/>
        <v/>
      </c>
      <c r="G1318" s="184" t="str">
        <f t="shared" si="82"/>
        <v/>
      </c>
      <c r="H1318" s="184" t="str">
        <f t="shared" si="83"/>
        <v/>
      </c>
      <c r="J1318" t="s">
        <v>253</v>
      </c>
      <c r="K1318" t="s">
        <v>253</v>
      </c>
      <c r="M1318">
        <v>169.2</v>
      </c>
      <c r="N1318">
        <v>169.2</v>
      </c>
      <c r="R1318">
        <v>179.53321299999999</v>
      </c>
      <c r="S1318" t="s">
        <v>201</v>
      </c>
      <c r="T1318" s="221">
        <v>45536.313194444447</v>
      </c>
    </row>
    <row r="1319" spans="1:20" x14ac:dyDescent="0.35">
      <c r="A1319" t="s">
        <v>95</v>
      </c>
      <c r="B1319" t="s">
        <v>96</v>
      </c>
      <c r="C1319" t="s">
        <v>97</v>
      </c>
      <c r="D1319" s="29">
        <v>45875</v>
      </c>
      <c r="E1319" s="184" t="str">
        <f t="shared" si="80"/>
        <v/>
      </c>
      <c r="F1319" s="184" t="str">
        <f t="shared" si="81"/>
        <v/>
      </c>
      <c r="G1319" s="184" t="str">
        <f t="shared" si="82"/>
        <v/>
      </c>
      <c r="H1319" s="184" t="str">
        <f t="shared" si="83"/>
        <v/>
      </c>
      <c r="J1319" t="s">
        <v>253</v>
      </c>
      <c r="K1319" t="s">
        <v>253</v>
      </c>
      <c r="M1319">
        <v>169.2</v>
      </c>
      <c r="N1319">
        <v>169.2</v>
      </c>
      <c r="R1319">
        <v>179.53321299999999</v>
      </c>
      <c r="S1319" t="s">
        <v>201</v>
      </c>
      <c r="T1319" s="221">
        <v>45536.313194444447</v>
      </c>
    </row>
    <row r="1320" spans="1:20" x14ac:dyDescent="0.35">
      <c r="A1320" t="s">
        <v>95</v>
      </c>
      <c r="B1320" t="s">
        <v>96</v>
      </c>
      <c r="C1320" t="s">
        <v>97</v>
      </c>
      <c r="D1320" s="29">
        <v>45876</v>
      </c>
      <c r="E1320" s="184" t="str">
        <f t="shared" si="80"/>
        <v/>
      </c>
      <c r="F1320" s="184" t="str">
        <f t="shared" si="81"/>
        <v/>
      </c>
      <c r="G1320" s="184" t="str">
        <f t="shared" si="82"/>
        <v/>
      </c>
      <c r="H1320" s="184" t="str">
        <f t="shared" si="83"/>
        <v/>
      </c>
      <c r="J1320" t="s">
        <v>253</v>
      </c>
      <c r="K1320" t="s">
        <v>253</v>
      </c>
      <c r="M1320">
        <v>169.2</v>
      </c>
      <c r="N1320">
        <v>169.2</v>
      </c>
      <c r="R1320">
        <v>179.53321299999999</v>
      </c>
      <c r="S1320" t="s">
        <v>201</v>
      </c>
      <c r="T1320" s="221">
        <v>45536.313194444447</v>
      </c>
    </row>
    <row r="1321" spans="1:20" x14ac:dyDescent="0.35">
      <c r="A1321" t="s">
        <v>95</v>
      </c>
      <c r="B1321" t="s">
        <v>96</v>
      </c>
      <c r="C1321" t="s">
        <v>97</v>
      </c>
      <c r="D1321" s="29">
        <v>45877</v>
      </c>
      <c r="E1321" s="184" t="str">
        <f t="shared" si="80"/>
        <v/>
      </c>
      <c r="F1321" s="184" t="str">
        <f t="shared" si="81"/>
        <v/>
      </c>
      <c r="G1321" s="184" t="str">
        <f t="shared" si="82"/>
        <v/>
      </c>
      <c r="H1321" s="184" t="str">
        <f t="shared" si="83"/>
        <v/>
      </c>
      <c r="J1321" t="s">
        <v>253</v>
      </c>
      <c r="K1321" t="s">
        <v>253</v>
      </c>
      <c r="M1321">
        <v>169.2</v>
      </c>
      <c r="N1321">
        <v>169.2</v>
      </c>
      <c r="R1321">
        <v>179.53321299999999</v>
      </c>
      <c r="S1321" t="s">
        <v>201</v>
      </c>
      <c r="T1321" s="221">
        <v>45536.313194444447</v>
      </c>
    </row>
    <row r="1322" spans="1:20" x14ac:dyDescent="0.35">
      <c r="A1322" t="s">
        <v>95</v>
      </c>
      <c r="B1322" t="s">
        <v>96</v>
      </c>
      <c r="C1322" t="s">
        <v>97</v>
      </c>
      <c r="D1322" s="29">
        <v>45878</v>
      </c>
      <c r="E1322" s="184" t="str">
        <f t="shared" si="80"/>
        <v/>
      </c>
      <c r="F1322" s="184" t="str">
        <f t="shared" si="81"/>
        <v/>
      </c>
      <c r="G1322" s="184" t="str">
        <f t="shared" si="82"/>
        <v/>
      </c>
      <c r="H1322" s="184" t="str">
        <f t="shared" si="83"/>
        <v/>
      </c>
      <c r="J1322" t="s">
        <v>253</v>
      </c>
      <c r="K1322" t="s">
        <v>253</v>
      </c>
      <c r="M1322">
        <v>169.2</v>
      </c>
      <c r="N1322">
        <v>169.2</v>
      </c>
      <c r="R1322">
        <v>179.53321299999999</v>
      </c>
      <c r="S1322" t="s">
        <v>201</v>
      </c>
      <c r="T1322" s="221">
        <v>45536.313194444447</v>
      </c>
    </row>
    <row r="1323" spans="1:20" x14ac:dyDescent="0.35">
      <c r="A1323" t="s">
        <v>95</v>
      </c>
      <c r="B1323" t="s">
        <v>96</v>
      </c>
      <c r="C1323" t="s">
        <v>97</v>
      </c>
      <c r="D1323" s="29">
        <v>45879</v>
      </c>
      <c r="E1323" s="184" t="str">
        <f t="shared" si="80"/>
        <v/>
      </c>
      <c r="F1323" s="184" t="str">
        <f t="shared" si="81"/>
        <v/>
      </c>
      <c r="G1323" s="184" t="str">
        <f t="shared" si="82"/>
        <v/>
      </c>
      <c r="H1323" s="184" t="str">
        <f t="shared" si="83"/>
        <v/>
      </c>
      <c r="J1323" t="s">
        <v>253</v>
      </c>
      <c r="K1323" t="s">
        <v>253</v>
      </c>
      <c r="M1323">
        <v>169.2</v>
      </c>
      <c r="N1323">
        <v>169.2</v>
      </c>
      <c r="R1323">
        <v>179.53321299999999</v>
      </c>
      <c r="S1323" t="s">
        <v>201</v>
      </c>
      <c r="T1323" s="221">
        <v>45536.313194444447</v>
      </c>
    </row>
    <row r="1324" spans="1:20" x14ac:dyDescent="0.35">
      <c r="A1324" t="s">
        <v>95</v>
      </c>
      <c r="B1324" t="s">
        <v>96</v>
      </c>
      <c r="C1324" t="s">
        <v>97</v>
      </c>
      <c r="D1324" s="29">
        <v>45880</v>
      </c>
      <c r="E1324" s="184" t="str">
        <f t="shared" si="80"/>
        <v/>
      </c>
      <c r="F1324" s="184" t="str">
        <f t="shared" si="81"/>
        <v/>
      </c>
      <c r="G1324" s="184" t="str">
        <f t="shared" si="82"/>
        <v/>
      </c>
      <c r="H1324" s="184" t="str">
        <f t="shared" si="83"/>
        <v/>
      </c>
      <c r="J1324" t="s">
        <v>253</v>
      </c>
      <c r="K1324" t="s">
        <v>253</v>
      </c>
      <c r="M1324">
        <v>169.2</v>
      </c>
      <c r="N1324">
        <v>169.2</v>
      </c>
      <c r="R1324">
        <v>179.53321299999999</v>
      </c>
      <c r="S1324" t="s">
        <v>201</v>
      </c>
      <c r="T1324" s="221">
        <v>45536.313194444447</v>
      </c>
    </row>
    <row r="1325" spans="1:20" x14ac:dyDescent="0.35">
      <c r="A1325" t="s">
        <v>95</v>
      </c>
      <c r="B1325" t="s">
        <v>96</v>
      </c>
      <c r="C1325" t="s">
        <v>97</v>
      </c>
      <c r="D1325" s="29">
        <v>45881</v>
      </c>
      <c r="E1325" s="184" t="str">
        <f t="shared" si="80"/>
        <v/>
      </c>
      <c r="F1325" s="184" t="str">
        <f t="shared" si="81"/>
        <v/>
      </c>
      <c r="G1325" s="184" t="str">
        <f t="shared" si="82"/>
        <v/>
      </c>
      <c r="H1325" s="184" t="str">
        <f t="shared" si="83"/>
        <v/>
      </c>
      <c r="J1325" t="s">
        <v>253</v>
      </c>
      <c r="K1325" t="s">
        <v>253</v>
      </c>
      <c r="M1325">
        <v>169.2</v>
      </c>
      <c r="N1325">
        <v>169.2</v>
      </c>
      <c r="R1325">
        <v>179.53321299999999</v>
      </c>
      <c r="S1325" t="s">
        <v>201</v>
      </c>
      <c r="T1325" s="221">
        <v>45536.313194444447</v>
      </c>
    </row>
    <row r="1326" spans="1:20" x14ac:dyDescent="0.35">
      <c r="A1326" t="s">
        <v>95</v>
      </c>
      <c r="B1326" t="s">
        <v>96</v>
      </c>
      <c r="C1326" t="s">
        <v>97</v>
      </c>
      <c r="D1326" s="29">
        <v>45882</v>
      </c>
      <c r="E1326" s="184" t="str">
        <f t="shared" si="80"/>
        <v/>
      </c>
      <c r="F1326" s="184" t="str">
        <f t="shared" si="81"/>
        <v/>
      </c>
      <c r="G1326" s="184" t="str">
        <f t="shared" si="82"/>
        <v/>
      </c>
      <c r="H1326" s="184" t="str">
        <f t="shared" si="83"/>
        <v/>
      </c>
      <c r="J1326" t="s">
        <v>253</v>
      </c>
      <c r="K1326" t="s">
        <v>253</v>
      </c>
      <c r="M1326">
        <v>169.2</v>
      </c>
      <c r="N1326">
        <v>169.2</v>
      </c>
      <c r="R1326">
        <v>179.53321299999999</v>
      </c>
      <c r="S1326" t="s">
        <v>201</v>
      </c>
      <c r="T1326" s="221">
        <v>45536.313194444447</v>
      </c>
    </row>
    <row r="1327" spans="1:20" x14ac:dyDescent="0.35">
      <c r="A1327" t="s">
        <v>95</v>
      </c>
      <c r="B1327" t="s">
        <v>96</v>
      </c>
      <c r="C1327" t="s">
        <v>97</v>
      </c>
      <c r="D1327" s="29">
        <v>45883</v>
      </c>
      <c r="E1327" s="184" t="str">
        <f t="shared" si="80"/>
        <v/>
      </c>
      <c r="F1327" s="184" t="str">
        <f t="shared" si="81"/>
        <v/>
      </c>
      <c r="G1327" s="184" t="str">
        <f t="shared" si="82"/>
        <v/>
      </c>
      <c r="H1327" s="184" t="str">
        <f t="shared" si="83"/>
        <v/>
      </c>
      <c r="J1327" t="s">
        <v>253</v>
      </c>
      <c r="K1327" t="s">
        <v>253</v>
      </c>
      <c r="M1327">
        <v>169.2</v>
      </c>
      <c r="N1327">
        <v>169.2</v>
      </c>
      <c r="R1327">
        <v>179.53321299999999</v>
      </c>
      <c r="S1327" t="s">
        <v>201</v>
      </c>
      <c r="T1327" s="221">
        <v>45536.313194444447</v>
      </c>
    </row>
    <row r="1328" spans="1:20" x14ac:dyDescent="0.35">
      <c r="A1328" t="s">
        <v>95</v>
      </c>
      <c r="B1328" t="s">
        <v>96</v>
      </c>
      <c r="C1328" t="s">
        <v>97</v>
      </c>
      <c r="D1328" s="29">
        <v>45884</v>
      </c>
      <c r="E1328" s="184" t="str">
        <f t="shared" si="80"/>
        <v/>
      </c>
      <c r="F1328" s="184" t="str">
        <f t="shared" si="81"/>
        <v/>
      </c>
      <c r="G1328" s="184" t="str">
        <f t="shared" si="82"/>
        <v/>
      </c>
      <c r="H1328" s="184" t="str">
        <f t="shared" si="83"/>
        <v/>
      </c>
      <c r="J1328" t="s">
        <v>253</v>
      </c>
      <c r="K1328" t="s">
        <v>253</v>
      </c>
      <c r="M1328">
        <v>169.2</v>
      </c>
      <c r="N1328">
        <v>169.2</v>
      </c>
      <c r="R1328">
        <v>179.53321299999999</v>
      </c>
      <c r="S1328" t="s">
        <v>201</v>
      </c>
      <c r="T1328" s="221">
        <v>45536.313194444447</v>
      </c>
    </row>
    <row r="1329" spans="1:20" x14ac:dyDescent="0.35">
      <c r="A1329" t="s">
        <v>95</v>
      </c>
      <c r="B1329" t="s">
        <v>96</v>
      </c>
      <c r="C1329" t="s">
        <v>97</v>
      </c>
      <c r="D1329" s="29">
        <v>45885</v>
      </c>
      <c r="E1329" s="184" t="str">
        <f t="shared" si="80"/>
        <v/>
      </c>
      <c r="F1329" s="184" t="str">
        <f t="shared" si="81"/>
        <v/>
      </c>
      <c r="G1329" s="184" t="str">
        <f t="shared" si="82"/>
        <v/>
      </c>
      <c r="H1329" s="184" t="str">
        <f t="shared" si="83"/>
        <v/>
      </c>
      <c r="J1329" t="s">
        <v>253</v>
      </c>
      <c r="K1329" t="s">
        <v>253</v>
      </c>
      <c r="M1329">
        <v>169.2</v>
      </c>
      <c r="N1329">
        <v>169.2</v>
      </c>
      <c r="R1329">
        <v>179.53321299999999</v>
      </c>
      <c r="S1329" t="s">
        <v>201</v>
      </c>
      <c r="T1329" s="221">
        <v>45536.313194444447</v>
      </c>
    </row>
    <row r="1330" spans="1:20" x14ac:dyDescent="0.35">
      <c r="A1330" t="s">
        <v>95</v>
      </c>
      <c r="B1330" t="s">
        <v>96</v>
      </c>
      <c r="C1330" t="s">
        <v>97</v>
      </c>
      <c r="D1330" s="29">
        <v>45886</v>
      </c>
      <c r="E1330" s="184" t="str">
        <f t="shared" si="80"/>
        <v/>
      </c>
      <c r="F1330" s="184" t="str">
        <f t="shared" si="81"/>
        <v/>
      </c>
      <c r="G1330" s="184" t="str">
        <f t="shared" si="82"/>
        <v/>
      </c>
      <c r="H1330" s="184" t="str">
        <f t="shared" si="83"/>
        <v/>
      </c>
      <c r="J1330" t="s">
        <v>253</v>
      </c>
      <c r="K1330" t="s">
        <v>253</v>
      </c>
      <c r="M1330">
        <v>169.2</v>
      </c>
      <c r="N1330">
        <v>169.2</v>
      </c>
      <c r="R1330">
        <v>179.53321299999999</v>
      </c>
      <c r="S1330" t="s">
        <v>201</v>
      </c>
      <c r="T1330" s="221">
        <v>45536.313194444447</v>
      </c>
    </row>
    <row r="1331" spans="1:20" x14ac:dyDescent="0.35">
      <c r="A1331" t="s">
        <v>95</v>
      </c>
      <c r="B1331" t="s">
        <v>96</v>
      </c>
      <c r="C1331" t="s">
        <v>97</v>
      </c>
      <c r="D1331" s="29">
        <v>45887</v>
      </c>
      <c r="E1331" s="184" t="str">
        <f t="shared" si="80"/>
        <v/>
      </c>
      <c r="F1331" s="184" t="str">
        <f t="shared" si="81"/>
        <v/>
      </c>
      <c r="G1331" s="184" t="str">
        <f t="shared" si="82"/>
        <v/>
      </c>
      <c r="H1331" s="184" t="str">
        <f t="shared" si="83"/>
        <v/>
      </c>
      <c r="J1331" t="s">
        <v>253</v>
      </c>
      <c r="K1331" t="s">
        <v>253</v>
      </c>
      <c r="M1331">
        <v>169.2</v>
      </c>
      <c r="N1331">
        <v>169.2</v>
      </c>
      <c r="R1331">
        <v>179.53321299999999</v>
      </c>
      <c r="S1331" t="s">
        <v>201</v>
      </c>
      <c r="T1331" s="221">
        <v>45536.313194444447</v>
      </c>
    </row>
    <row r="1332" spans="1:20" x14ac:dyDescent="0.35">
      <c r="A1332" t="s">
        <v>95</v>
      </c>
      <c r="B1332" t="s">
        <v>96</v>
      </c>
      <c r="C1332" t="s">
        <v>97</v>
      </c>
      <c r="D1332" s="29">
        <v>45888</v>
      </c>
      <c r="E1332" s="184" t="str">
        <f t="shared" si="80"/>
        <v/>
      </c>
      <c r="F1332" s="184" t="str">
        <f t="shared" si="81"/>
        <v/>
      </c>
      <c r="G1332" s="184" t="str">
        <f t="shared" si="82"/>
        <v/>
      </c>
      <c r="H1332" s="184" t="str">
        <f t="shared" si="83"/>
        <v/>
      </c>
      <c r="J1332" t="s">
        <v>253</v>
      </c>
      <c r="K1332" t="s">
        <v>253</v>
      </c>
      <c r="M1332">
        <v>169.2</v>
      </c>
      <c r="N1332">
        <v>169.2</v>
      </c>
      <c r="R1332">
        <v>179.53321299999999</v>
      </c>
      <c r="S1332" t="s">
        <v>201</v>
      </c>
      <c r="T1332" s="221">
        <v>45536.313194444447</v>
      </c>
    </row>
    <row r="1333" spans="1:20" x14ac:dyDescent="0.35">
      <c r="A1333" t="s">
        <v>95</v>
      </c>
      <c r="B1333" t="s">
        <v>96</v>
      </c>
      <c r="C1333" t="s">
        <v>97</v>
      </c>
      <c r="D1333" s="29">
        <v>45889</v>
      </c>
      <c r="E1333" s="184" t="str">
        <f t="shared" si="80"/>
        <v/>
      </c>
      <c r="F1333" s="184" t="str">
        <f t="shared" si="81"/>
        <v/>
      </c>
      <c r="G1333" s="184" t="str">
        <f t="shared" si="82"/>
        <v/>
      </c>
      <c r="H1333" s="184" t="str">
        <f t="shared" si="83"/>
        <v/>
      </c>
      <c r="J1333" t="s">
        <v>253</v>
      </c>
      <c r="K1333" t="s">
        <v>253</v>
      </c>
      <c r="M1333">
        <v>169.2</v>
      </c>
      <c r="N1333">
        <v>169.2</v>
      </c>
      <c r="R1333">
        <v>179.53321299999999</v>
      </c>
      <c r="S1333" t="s">
        <v>201</v>
      </c>
      <c r="T1333" s="221">
        <v>45536.313194444447</v>
      </c>
    </row>
    <row r="1334" spans="1:20" x14ac:dyDescent="0.35">
      <c r="A1334" t="s">
        <v>95</v>
      </c>
      <c r="B1334" t="s">
        <v>96</v>
      </c>
      <c r="C1334" t="s">
        <v>97</v>
      </c>
      <c r="D1334" s="29">
        <v>45890</v>
      </c>
      <c r="E1334" s="184" t="str">
        <f t="shared" si="80"/>
        <v/>
      </c>
      <c r="F1334" s="184" t="str">
        <f t="shared" si="81"/>
        <v/>
      </c>
      <c r="G1334" s="184" t="str">
        <f t="shared" si="82"/>
        <v/>
      </c>
      <c r="H1334" s="184" t="str">
        <f t="shared" si="83"/>
        <v/>
      </c>
      <c r="J1334" t="s">
        <v>253</v>
      </c>
      <c r="K1334" t="s">
        <v>253</v>
      </c>
      <c r="M1334">
        <v>169.2</v>
      </c>
      <c r="N1334">
        <v>169.2</v>
      </c>
      <c r="R1334">
        <v>179.53321299999999</v>
      </c>
      <c r="S1334" t="s">
        <v>201</v>
      </c>
      <c r="T1334" s="221">
        <v>45536.313194444447</v>
      </c>
    </row>
    <row r="1335" spans="1:20" x14ac:dyDescent="0.35">
      <c r="A1335" t="s">
        <v>95</v>
      </c>
      <c r="B1335" t="s">
        <v>96</v>
      </c>
      <c r="C1335" t="s">
        <v>97</v>
      </c>
      <c r="D1335" s="29">
        <v>45891</v>
      </c>
      <c r="E1335" s="184" t="str">
        <f t="shared" si="80"/>
        <v/>
      </c>
      <c r="F1335" s="184" t="str">
        <f t="shared" si="81"/>
        <v/>
      </c>
      <c r="G1335" s="184" t="str">
        <f t="shared" si="82"/>
        <v/>
      </c>
      <c r="H1335" s="184" t="str">
        <f t="shared" si="83"/>
        <v/>
      </c>
      <c r="J1335" t="s">
        <v>253</v>
      </c>
      <c r="K1335" t="s">
        <v>253</v>
      </c>
      <c r="M1335">
        <v>169.2</v>
      </c>
      <c r="N1335">
        <v>169.2</v>
      </c>
      <c r="R1335">
        <v>179.53321299999999</v>
      </c>
      <c r="S1335" t="s">
        <v>201</v>
      </c>
      <c r="T1335" s="221">
        <v>45536.313194444447</v>
      </c>
    </row>
    <row r="1336" spans="1:20" x14ac:dyDescent="0.35">
      <c r="A1336" t="s">
        <v>95</v>
      </c>
      <c r="B1336" t="s">
        <v>96</v>
      </c>
      <c r="C1336" t="s">
        <v>97</v>
      </c>
      <c r="D1336" s="29">
        <v>45892</v>
      </c>
      <c r="E1336" s="184" t="str">
        <f t="shared" si="80"/>
        <v/>
      </c>
      <c r="F1336" s="184" t="str">
        <f t="shared" si="81"/>
        <v/>
      </c>
      <c r="G1336" s="184" t="str">
        <f t="shared" si="82"/>
        <v/>
      </c>
      <c r="H1336" s="184" t="str">
        <f t="shared" si="83"/>
        <v/>
      </c>
      <c r="J1336" t="s">
        <v>253</v>
      </c>
      <c r="K1336" t="s">
        <v>253</v>
      </c>
      <c r="M1336">
        <v>169.2</v>
      </c>
      <c r="N1336">
        <v>169.2</v>
      </c>
      <c r="R1336">
        <v>179.53321299999999</v>
      </c>
      <c r="S1336" t="s">
        <v>201</v>
      </c>
      <c r="T1336" s="221">
        <v>45536.313194444447</v>
      </c>
    </row>
    <row r="1337" spans="1:20" x14ac:dyDescent="0.35">
      <c r="A1337" t="s">
        <v>95</v>
      </c>
      <c r="B1337" t="s">
        <v>96</v>
      </c>
      <c r="C1337" t="s">
        <v>97</v>
      </c>
      <c r="D1337" s="29">
        <v>45893</v>
      </c>
      <c r="E1337" s="184" t="str">
        <f t="shared" si="80"/>
        <v/>
      </c>
      <c r="F1337" s="184" t="str">
        <f t="shared" si="81"/>
        <v/>
      </c>
      <c r="G1337" s="184" t="str">
        <f t="shared" si="82"/>
        <v/>
      </c>
      <c r="H1337" s="184" t="str">
        <f t="shared" si="83"/>
        <v/>
      </c>
      <c r="J1337" t="s">
        <v>253</v>
      </c>
      <c r="K1337" t="s">
        <v>253</v>
      </c>
      <c r="M1337">
        <v>169.2</v>
      </c>
      <c r="N1337">
        <v>169.2</v>
      </c>
      <c r="R1337">
        <v>179.53321299999999</v>
      </c>
      <c r="S1337" t="s">
        <v>201</v>
      </c>
      <c r="T1337" s="221">
        <v>45536.313194444447</v>
      </c>
    </row>
    <row r="1338" spans="1:20" x14ac:dyDescent="0.35">
      <c r="A1338" t="s">
        <v>95</v>
      </c>
      <c r="B1338" t="s">
        <v>96</v>
      </c>
      <c r="C1338" t="s">
        <v>97</v>
      </c>
      <c r="D1338" s="29">
        <v>45894</v>
      </c>
      <c r="E1338" s="184" t="str">
        <f t="shared" si="80"/>
        <v/>
      </c>
      <c r="F1338" s="184" t="str">
        <f t="shared" si="81"/>
        <v/>
      </c>
      <c r="G1338" s="184" t="str">
        <f t="shared" si="82"/>
        <v/>
      </c>
      <c r="H1338" s="184" t="str">
        <f t="shared" si="83"/>
        <v/>
      </c>
      <c r="J1338" t="s">
        <v>253</v>
      </c>
      <c r="K1338" t="s">
        <v>253</v>
      </c>
      <c r="M1338">
        <v>169.2</v>
      </c>
      <c r="N1338">
        <v>169.2</v>
      </c>
      <c r="R1338">
        <v>179.53321299999999</v>
      </c>
      <c r="S1338" t="s">
        <v>201</v>
      </c>
      <c r="T1338" s="221">
        <v>45536.313194444447</v>
      </c>
    </row>
    <row r="1339" spans="1:20" x14ac:dyDescent="0.35">
      <c r="A1339" t="s">
        <v>95</v>
      </c>
      <c r="B1339" t="s">
        <v>96</v>
      </c>
      <c r="C1339" t="s">
        <v>97</v>
      </c>
      <c r="D1339" s="29">
        <v>45895</v>
      </c>
      <c r="E1339" s="184" t="str">
        <f t="shared" si="80"/>
        <v/>
      </c>
      <c r="F1339" s="184" t="str">
        <f t="shared" si="81"/>
        <v/>
      </c>
      <c r="G1339" s="184" t="str">
        <f t="shared" si="82"/>
        <v/>
      </c>
      <c r="H1339" s="184" t="str">
        <f t="shared" si="83"/>
        <v/>
      </c>
      <c r="J1339" t="s">
        <v>253</v>
      </c>
      <c r="K1339" t="s">
        <v>253</v>
      </c>
      <c r="M1339">
        <v>169.2</v>
      </c>
      <c r="N1339">
        <v>169.2</v>
      </c>
      <c r="R1339">
        <v>179.53321299999999</v>
      </c>
      <c r="S1339" t="s">
        <v>201</v>
      </c>
      <c r="T1339" s="221">
        <v>45536.313194444447</v>
      </c>
    </row>
    <row r="1340" spans="1:20" x14ac:dyDescent="0.35">
      <c r="A1340" t="s">
        <v>95</v>
      </c>
      <c r="B1340" t="s">
        <v>96</v>
      </c>
      <c r="C1340" t="s">
        <v>97</v>
      </c>
      <c r="D1340" s="29">
        <v>45896</v>
      </c>
      <c r="E1340" s="184" t="str">
        <f t="shared" si="80"/>
        <v/>
      </c>
      <c r="F1340" s="184" t="str">
        <f t="shared" si="81"/>
        <v/>
      </c>
      <c r="G1340" s="184" t="str">
        <f t="shared" si="82"/>
        <v/>
      </c>
      <c r="H1340" s="184" t="str">
        <f t="shared" si="83"/>
        <v/>
      </c>
      <c r="J1340" t="s">
        <v>253</v>
      </c>
      <c r="K1340" t="s">
        <v>253</v>
      </c>
      <c r="M1340">
        <v>169.2</v>
      </c>
      <c r="N1340">
        <v>169.2</v>
      </c>
      <c r="R1340">
        <v>179.53321299999999</v>
      </c>
      <c r="S1340" t="s">
        <v>201</v>
      </c>
      <c r="T1340" s="221">
        <v>45536.313194444447</v>
      </c>
    </row>
    <row r="1341" spans="1:20" x14ac:dyDescent="0.35">
      <c r="A1341" t="s">
        <v>95</v>
      </c>
      <c r="B1341" t="s">
        <v>96</v>
      </c>
      <c r="C1341" t="s">
        <v>97</v>
      </c>
      <c r="D1341" s="29">
        <v>45897</v>
      </c>
      <c r="E1341" s="184" t="str">
        <f t="shared" si="80"/>
        <v/>
      </c>
      <c r="F1341" s="184" t="str">
        <f t="shared" si="81"/>
        <v/>
      </c>
      <c r="G1341" s="184" t="str">
        <f t="shared" si="82"/>
        <v/>
      </c>
      <c r="H1341" s="184" t="str">
        <f t="shared" si="83"/>
        <v/>
      </c>
      <c r="J1341" t="s">
        <v>253</v>
      </c>
      <c r="K1341" t="s">
        <v>253</v>
      </c>
      <c r="M1341">
        <v>169.2</v>
      </c>
      <c r="N1341">
        <v>169.2</v>
      </c>
      <c r="R1341">
        <v>179.53321299999999</v>
      </c>
      <c r="S1341" t="s">
        <v>201</v>
      </c>
      <c r="T1341" s="221">
        <v>45536.313194444447</v>
      </c>
    </row>
    <row r="1342" spans="1:20" x14ac:dyDescent="0.35">
      <c r="A1342" t="s">
        <v>95</v>
      </c>
      <c r="B1342" t="s">
        <v>96</v>
      </c>
      <c r="C1342" t="s">
        <v>97</v>
      </c>
      <c r="D1342" s="29">
        <v>45898</v>
      </c>
      <c r="E1342" s="184" t="str">
        <f t="shared" si="80"/>
        <v/>
      </c>
      <c r="F1342" s="184" t="str">
        <f t="shared" si="81"/>
        <v/>
      </c>
      <c r="G1342" s="184" t="str">
        <f t="shared" si="82"/>
        <v/>
      </c>
      <c r="H1342" s="184" t="str">
        <f t="shared" si="83"/>
        <v/>
      </c>
      <c r="J1342" t="s">
        <v>253</v>
      </c>
      <c r="K1342" t="s">
        <v>253</v>
      </c>
      <c r="M1342">
        <v>169.2</v>
      </c>
      <c r="N1342">
        <v>169.2</v>
      </c>
      <c r="R1342">
        <v>179.53321299999999</v>
      </c>
      <c r="S1342" t="s">
        <v>201</v>
      </c>
      <c r="T1342" s="221">
        <v>45536.313194444447</v>
      </c>
    </row>
    <row r="1343" spans="1:20" x14ac:dyDescent="0.35">
      <c r="A1343" t="s">
        <v>95</v>
      </c>
      <c r="B1343" t="s">
        <v>96</v>
      </c>
      <c r="C1343" t="s">
        <v>97</v>
      </c>
      <c r="D1343" s="29">
        <v>45899</v>
      </c>
      <c r="E1343" s="184" t="str">
        <f t="shared" si="80"/>
        <v/>
      </c>
      <c r="F1343" s="184" t="str">
        <f t="shared" si="81"/>
        <v/>
      </c>
      <c r="G1343" s="184" t="str">
        <f t="shared" si="82"/>
        <v/>
      </c>
      <c r="H1343" s="184" t="str">
        <f t="shared" si="83"/>
        <v/>
      </c>
      <c r="J1343" t="s">
        <v>253</v>
      </c>
      <c r="K1343" t="s">
        <v>253</v>
      </c>
      <c r="M1343">
        <v>169.2</v>
      </c>
      <c r="N1343">
        <v>169.2</v>
      </c>
      <c r="R1343">
        <v>179.53321299999999</v>
      </c>
      <c r="S1343" t="s">
        <v>201</v>
      </c>
      <c r="T1343" s="221">
        <v>45536.313194444447</v>
      </c>
    </row>
    <row r="1344" spans="1:20" x14ac:dyDescent="0.35">
      <c r="A1344" t="s">
        <v>95</v>
      </c>
      <c r="B1344" t="s">
        <v>96</v>
      </c>
      <c r="C1344" t="s">
        <v>97</v>
      </c>
      <c r="D1344" s="29">
        <v>45900</v>
      </c>
      <c r="E1344" s="184" t="str">
        <f t="shared" si="80"/>
        <v/>
      </c>
      <c r="F1344" s="184" t="str">
        <f t="shared" si="81"/>
        <v/>
      </c>
      <c r="G1344" s="184" t="str">
        <f t="shared" si="82"/>
        <v/>
      </c>
      <c r="H1344" s="184" t="str">
        <f t="shared" si="83"/>
        <v/>
      </c>
      <c r="J1344" t="s">
        <v>253</v>
      </c>
      <c r="K1344" t="s">
        <v>253</v>
      </c>
      <c r="M1344">
        <v>169.2</v>
      </c>
      <c r="N1344">
        <v>169.2</v>
      </c>
      <c r="R1344">
        <v>179.53321299999999</v>
      </c>
      <c r="S1344" t="s">
        <v>201</v>
      </c>
      <c r="T1344" s="221">
        <v>45536.313194444447</v>
      </c>
    </row>
    <row r="1345" spans="1:20" x14ac:dyDescent="0.35">
      <c r="A1345" t="s">
        <v>95</v>
      </c>
      <c r="B1345" t="s">
        <v>96</v>
      </c>
      <c r="C1345" t="s">
        <v>97</v>
      </c>
      <c r="D1345" s="29">
        <v>45901</v>
      </c>
      <c r="E1345" s="184" t="str">
        <f t="shared" si="80"/>
        <v/>
      </c>
      <c r="F1345" s="184" t="str">
        <f t="shared" si="81"/>
        <v/>
      </c>
      <c r="G1345" s="184" t="str">
        <f t="shared" si="82"/>
        <v/>
      </c>
      <c r="H1345" s="184" t="str">
        <f t="shared" si="83"/>
        <v/>
      </c>
      <c r="J1345" t="s">
        <v>253</v>
      </c>
      <c r="K1345" t="s">
        <v>253</v>
      </c>
      <c r="M1345">
        <v>169.2</v>
      </c>
      <c r="N1345">
        <v>169.2</v>
      </c>
      <c r="R1345">
        <v>179.53321299999999</v>
      </c>
      <c r="S1345" t="s">
        <v>201</v>
      </c>
      <c r="T1345" s="221">
        <v>45566.313194444447</v>
      </c>
    </row>
    <row r="1346" spans="1:20" x14ac:dyDescent="0.35">
      <c r="A1346" t="s">
        <v>95</v>
      </c>
      <c r="B1346" t="s">
        <v>96</v>
      </c>
      <c r="C1346" t="s">
        <v>97</v>
      </c>
      <c r="D1346" s="29">
        <v>45902</v>
      </c>
      <c r="E1346" s="184" t="str">
        <f t="shared" si="80"/>
        <v/>
      </c>
      <c r="F1346" s="184" t="str">
        <f t="shared" si="81"/>
        <v/>
      </c>
      <c r="G1346" s="184" t="str">
        <f t="shared" si="82"/>
        <v/>
      </c>
      <c r="H1346" s="184" t="str">
        <f t="shared" si="83"/>
        <v/>
      </c>
      <c r="J1346" t="s">
        <v>253</v>
      </c>
      <c r="K1346" t="s">
        <v>253</v>
      </c>
      <c r="M1346">
        <v>169.2</v>
      </c>
      <c r="N1346">
        <v>169.2</v>
      </c>
      <c r="R1346">
        <v>179.53321299999999</v>
      </c>
      <c r="S1346" t="s">
        <v>201</v>
      </c>
      <c r="T1346" s="221">
        <v>45566.313194444447</v>
      </c>
    </row>
    <row r="1347" spans="1:20" x14ac:dyDescent="0.35">
      <c r="A1347" t="s">
        <v>95</v>
      </c>
      <c r="B1347" t="s">
        <v>96</v>
      </c>
      <c r="C1347" t="s">
        <v>97</v>
      </c>
      <c r="D1347" s="29">
        <v>45903</v>
      </c>
      <c r="E1347" s="184" t="str">
        <f t="shared" si="80"/>
        <v/>
      </c>
      <c r="F1347" s="184" t="str">
        <f t="shared" si="81"/>
        <v/>
      </c>
      <c r="G1347" s="184" t="str">
        <f t="shared" si="82"/>
        <v/>
      </c>
      <c r="H1347" s="184" t="str">
        <f t="shared" si="83"/>
        <v/>
      </c>
      <c r="J1347" t="s">
        <v>253</v>
      </c>
      <c r="K1347" t="s">
        <v>253</v>
      </c>
      <c r="M1347">
        <v>169.2</v>
      </c>
      <c r="N1347">
        <v>169.2</v>
      </c>
      <c r="R1347">
        <v>179.53321299999999</v>
      </c>
      <c r="S1347" t="s">
        <v>201</v>
      </c>
      <c r="T1347" s="221">
        <v>45566.313194444447</v>
      </c>
    </row>
    <row r="1348" spans="1:20" x14ac:dyDescent="0.35">
      <c r="A1348" t="s">
        <v>95</v>
      </c>
      <c r="B1348" t="s">
        <v>96</v>
      </c>
      <c r="C1348" t="s">
        <v>97</v>
      </c>
      <c r="D1348" s="29">
        <v>45904</v>
      </c>
      <c r="E1348" s="184" t="str">
        <f t="shared" si="80"/>
        <v/>
      </c>
      <c r="F1348" s="184" t="str">
        <f t="shared" si="81"/>
        <v/>
      </c>
      <c r="G1348" s="184" t="str">
        <f t="shared" si="82"/>
        <v/>
      </c>
      <c r="H1348" s="184" t="str">
        <f t="shared" si="83"/>
        <v/>
      </c>
      <c r="J1348" t="s">
        <v>253</v>
      </c>
      <c r="K1348" t="s">
        <v>253</v>
      </c>
      <c r="M1348">
        <v>169.2</v>
      </c>
      <c r="N1348">
        <v>169.2</v>
      </c>
      <c r="R1348">
        <v>179.53321299999999</v>
      </c>
      <c r="S1348" t="s">
        <v>201</v>
      </c>
      <c r="T1348" s="221">
        <v>45566.313194444447</v>
      </c>
    </row>
    <row r="1349" spans="1:20" x14ac:dyDescent="0.35">
      <c r="A1349" t="s">
        <v>95</v>
      </c>
      <c r="B1349" t="s">
        <v>96</v>
      </c>
      <c r="C1349" t="s">
        <v>97</v>
      </c>
      <c r="D1349" s="29">
        <v>45905</v>
      </c>
      <c r="E1349" s="184" t="str">
        <f t="shared" si="80"/>
        <v/>
      </c>
      <c r="F1349" s="184" t="str">
        <f t="shared" si="81"/>
        <v/>
      </c>
      <c r="G1349" s="184" t="str">
        <f t="shared" si="82"/>
        <v/>
      </c>
      <c r="H1349" s="184" t="str">
        <f t="shared" si="83"/>
        <v/>
      </c>
      <c r="J1349" t="s">
        <v>253</v>
      </c>
      <c r="K1349" t="s">
        <v>253</v>
      </c>
      <c r="M1349">
        <v>169.2</v>
      </c>
      <c r="N1349">
        <v>169.2</v>
      </c>
      <c r="R1349">
        <v>179.53321299999999</v>
      </c>
      <c r="S1349" t="s">
        <v>201</v>
      </c>
      <c r="T1349" s="221">
        <v>45566.313194444447</v>
      </c>
    </row>
    <row r="1350" spans="1:20" x14ac:dyDescent="0.35">
      <c r="A1350" t="s">
        <v>95</v>
      </c>
      <c r="B1350" t="s">
        <v>96</v>
      </c>
      <c r="C1350" t="s">
        <v>97</v>
      </c>
      <c r="D1350" s="29">
        <v>45906</v>
      </c>
      <c r="E1350" s="184" t="str">
        <f t="shared" si="80"/>
        <v/>
      </c>
      <c r="F1350" s="184" t="str">
        <f t="shared" si="81"/>
        <v/>
      </c>
      <c r="G1350" s="184" t="str">
        <f t="shared" si="82"/>
        <v/>
      </c>
      <c r="H1350" s="184" t="str">
        <f t="shared" si="83"/>
        <v/>
      </c>
      <c r="J1350" t="s">
        <v>253</v>
      </c>
      <c r="K1350" t="s">
        <v>253</v>
      </c>
      <c r="M1350">
        <v>169.2</v>
      </c>
      <c r="N1350">
        <v>169.2</v>
      </c>
      <c r="R1350">
        <v>179.53321299999999</v>
      </c>
      <c r="S1350" t="s">
        <v>201</v>
      </c>
      <c r="T1350" s="221">
        <v>45566.313194444447</v>
      </c>
    </row>
    <row r="1351" spans="1:20" x14ac:dyDescent="0.35">
      <c r="A1351" t="s">
        <v>95</v>
      </c>
      <c r="B1351" t="s">
        <v>96</v>
      </c>
      <c r="C1351" t="s">
        <v>97</v>
      </c>
      <c r="D1351" s="29">
        <v>45907</v>
      </c>
      <c r="E1351" s="184" t="str">
        <f t="shared" si="80"/>
        <v/>
      </c>
      <c r="F1351" s="184" t="str">
        <f t="shared" si="81"/>
        <v/>
      </c>
      <c r="G1351" s="184" t="str">
        <f t="shared" si="82"/>
        <v/>
      </c>
      <c r="H1351" s="184" t="str">
        <f t="shared" si="83"/>
        <v/>
      </c>
      <c r="J1351" t="s">
        <v>253</v>
      </c>
      <c r="K1351" t="s">
        <v>253</v>
      </c>
      <c r="M1351">
        <v>169.2</v>
      </c>
      <c r="N1351">
        <v>169.2</v>
      </c>
      <c r="R1351">
        <v>179.53321299999999</v>
      </c>
      <c r="S1351" t="s">
        <v>201</v>
      </c>
      <c r="T1351" s="221">
        <v>45566.313194444447</v>
      </c>
    </row>
    <row r="1352" spans="1:20" x14ac:dyDescent="0.35">
      <c r="A1352" t="s">
        <v>95</v>
      </c>
      <c r="B1352" t="s">
        <v>96</v>
      </c>
      <c r="C1352" t="s">
        <v>97</v>
      </c>
      <c r="D1352" s="29">
        <v>45908</v>
      </c>
      <c r="E1352" s="184" t="str">
        <f t="shared" ref="E1352:E1415" si="84">IF(J1352="","",IF(L1352=0,0,IF(1-(J1352/L1352)&lt;0,"",1-(J1352/L1352))))</f>
        <v/>
      </c>
      <c r="F1352" s="184" t="str">
        <f t="shared" ref="F1352:F1415" si="85">IF(K1352="","",IF(L1352=0,0,IF(1-(K1352/L1352)&lt;0,"",1-(K1352/L1352))))</f>
        <v/>
      </c>
      <c r="G1352" s="184" t="str">
        <f t="shared" ref="G1352:G1415" si="86">IF(J1352="","",IF(1-(J1352/R1352)&lt;0,"",1-(J1352/R1352)))</f>
        <v/>
      </c>
      <c r="H1352" s="184" t="str">
        <f t="shared" ref="H1352:H1415" si="87">IF(K1352="","",IF(1-(K1352/R1352)&lt;0,"",1-(K1352/R1352)))</f>
        <v/>
      </c>
      <c r="J1352" t="s">
        <v>253</v>
      </c>
      <c r="K1352" t="s">
        <v>253</v>
      </c>
      <c r="M1352">
        <v>169.2</v>
      </c>
      <c r="N1352">
        <v>169.2</v>
      </c>
      <c r="R1352">
        <v>179.53321299999999</v>
      </c>
      <c r="S1352" t="s">
        <v>201</v>
      </c>
      <c r="T1352" s="221">
        <v>45566.313194444447</v>
      </c>
    </row>
    <row r="1353" spans="1:20" x14ac:dyDescent="0.35">
      <c r="A1353" t="s">
        <v>95</v>
      </c>
      <c r="B1353" t="s">
        <v>96</v>
      </c>
      <c r="C1353" t="s">
        <v>97</v>
      </c>
      <c r="D1353" s="29">
        <v>45909</v>
      </c>
      <c r="E1353" s="184" t="str">
        <f t="shared" si="84"/>
        <v/>
      </c>
      <c r="F1353" s="184" t="str">
        <f t="shared" si="85"/>
        <v/>
      </c>
      <c r="G1353" s="184" t="str">
        <f t="shared" si="86"/>
        <v/>
      </c>
      <c r="H1353" s="184" t="str">
        <f t="shared" si="87"/>
        <v/>
      </c>
      <c r="J1353" t="s">
        <v>253</v>
      </c>
      <c r="K1353" t="s">
        <v>253</v>
      </c>
      <c r="M1353">
        <v>169.2</v>
      </c>
      <c r="N1353">
        <v>169.2</v>
      </c>
      <c r="R1353">
        <v>179.53321299999999</v>
      </c>
      <c r="S1353" t="s">
        <v>201</v>
      </c>
      <c r="T1353" s="221">
        <v>45566.313194444447</v>
      </c>
    </row>
    <row r="1354" spans="1:20" x14ac:dyDescent="0.35">
      <c r="A1354" t="s">
        <v>95</v>
      </c>
      <c r="B1354" t="s">
        <v>96</v>
      </c>
      <c r="C1354" t="s">
        <v>97</v>
      </c>
      <c r="D1354" s="29">
        <v>45910</v>
      </c>
      <c r="E1354" s="184" t="str">
        <f t="shared" si="84"/>
        <v/>
      </c>
      <c r="F1354" s="184" t="str">
        <f t="shared" si="85"/>
        <v/>
      </c>
      <c r="G1354" s="184" t="str">
        <f t="shared" si="86"/>
        <v/>
      </c>
      <c r="H1354" s="184" t="str">
        <f t="shared" si="87"/>
        <v/>
      </c>
      <c r="J1354" t="s">
        <v>253</v>
      </c>
      <c r="K1354" t="s">
        <v>253</v>
      </c>
      <c r="M1354">
        <v>169.2</v>
      </c>
      <c r="N1354">
        <v>169.2</v>
      </c>
      <c r="R1354">
        <v>179.53321299999999</v>
      </c>
      <c r="S1354" t="s">
        <v>201</v>
      </c>
      <c r="T1354" s="221">
        <v>45566.313194444447</v>
      </c>
    </row>
    <row r="1355" spans="1:20" x14ac:dyDescent="0.35">
      <c r="A1355" t="s">
        <v>95</v>
      </c>
      <c r="B1355" t="s">
        <v>96</v>
      </c>
      <c r="C1355" t="s">
        <v>97</v>
      </c>
      <c r="D1355" s="29">
        <v>45911</v>
      </c>
      <c r="E1355" s="184" t="str">
        <f t="shared" si="84"/>
        <v/>
      </c>
      <c r="F1355" s="184" t="str">
        <f t="shared" si="85"/>
        <v/>
      </c>
      <c r="G1355" s="184" t="str">
        <f t="shared" si="86"/>
        <v/>
      </c>
      <c r="H1355" s="184" t="str">
        <f t="shared" si="87"/>
        <v/>
      </c>
      <c r="J1355" t="s">
        <v>253</v>
      </c>
      <c r="K1355" t="s">
        <v>253</v>
      </c>
      <c r="M1355">
        <v>169.2</v>
      </c>
      <c r="N1355">
        <v>169.2</v>
      </c>
      <c r="R1355">
        <v>179.53321299999999</v>
      </c>
      <c r="S1355" t="s">
        <v>201</v>
      </c>
      <c r="T1355" s="221">
        <v>45566.313194444447</v>
      </c>
    </row>
    <row r="1356" spans="1:20" x14ac:dyDescent="0.35">
      <c r="A1356" t="s">
        <v>95</v>
      </c>
      <c r="B1356" t="s">
        <v>96</v>
      </c>
      <c r="C1356" t="s">
        <v>97</v>
      </c>
      <c r="D1356" s="29">
        <v>45912</v>
      </c>
      <c r="E1356" s="184" t="str">
        <f t="shared" si="84"/>
        <v/>
      </c>
      <c r="F1356" s="184" t="str">
        <f t="shared" si="85"/>
        <v/>
      </c>
      <c r="G1356" s="184" t="str">
        <f t="shared" si="86"/>
        <v/>
      </c>
      <c r="H1356" s="184" t="str">
        <f t="shared" si="87"/>
        <v/>
      </c>
      <c r="J1356" t="s">
        <v>253</v>
      </c>
      <c r="K1356" t="s">
        <v>253</v>
      </c>
      <c r="M1356">
        <v>169.2</v>
      </c>
      <c r="N1356">
        <v>169.2</v>
      </c>
      <c r="R1356">
        <v>179.53321299999999</v>
      </c>
      <c r="S1356" t="s">
        <v>201</v>
      </c>
      <c r="T1356" s="221">
        <v>45566.313194444447</v>
      </c>
    </row>
    <row r="1357" spans="1:20" x14ac:dyDescent="0.35">
      <c r="A1357" t="s">
        <v>95</v>
      </c>
      <c r="B1357" t="s">
        <v>96</v>
      </c>
      <c r="C1357" t="s">
        <v>97</v>
      </c>
      <c r="D1357" s="29">
        <v>45913</v>
      </c>
      <c r="E1357" s="184" t="str">
        <f t="shared" si="84"/>
        <v/>
      </c>
      <c r="F1357" s="184" t="str">
        <f t="shared" si="85"/>
        <v/>
      </c>
      <c r="G1357" s="184" t="str">
        <f t="shared" si="86"/>
        <v/>
      </c>
      <c r="H1357" s="184" t="str">
        <f t="shared" si="87"/>
        <v/>
      </c>
      <c r="J1357" t="s">
        <v>253</v>
      </c>
      <c r="K1357" t="s">
        <v>253</v>
      </c>
      <c r="M1357">
        <v>169.2</v>
      </c>
      <c r="N1357">
        <v>169.2</v>
      </c>
      <c r="R1357">
        <v>179.53321299999999</v>
      </c>
      <c r="S1357" t="s">
        <v>201</v>
      </c>
      <c r="T1357" s="221">
        <v>45566.313194444447</v>
      </c>
    </row>
    <row r="1358" spans="1:20" x14ac:dyDescent="0.35">
      <c r="A1358" t="s">
        <v>95</v>
      </c>
      <c r="B1358" t="s">
        <v>96</v>
      </c>
      <c r="C1358" t="s">
        <v>97</v>
      </c>
      <c r="D1358" s="29">
        <v>45914</v>
      </c>
      <c r="E1358" s="184" t="str">
        <f t="shared" si="84"/>
        <v/>
      </c>
      <c r="F1358" s="184" t="str">
        <f t="shared" si="85"/>
        <v/>
      </c>
      <c r="G1358" s="184" t="str">
        <f t="shared" si="86"/>
        <v/>
      </c>
      <c r="H1358" s="184" t="str">
        <f t="shared" si="87"/>
        <v/>
      </c>
      <c r="J1358" t="s">
        <v>253</v>
      </c>
      <c r="K1358" t="s">
        <v>253</v>
      </c>
      <c r="M1358">
        <v>169.2</v>
      </c>
      <c r="N1358">
        <v>169.2</v>
      </c>
      <c r="R1358">
        <v>179.53321299999999</v>
      </c>
      <c r="S1358" t="s">
        <v>201</v>
      </c>
      <c r="T1358" s="221">
        <v>45566.313194444447</v>
      </c>
    </row>
    <row r="1359" spans="1:20" x14ac:dyDescent="0.35">
      <c r="A1359" t="s">
        <v>95</v>
      </c>
      <c r="B1359" t="s">
        <v>96</v>
      </c>
      <c r="C1359" t="s">
        <v>97</v>
      </c>
      <c r="D1359" s="29">
        <v>45915</v>
      </c>
      <c r="E1359" s="184" t="str">
        <f t="shared" si="84"/>
        <v/>
      </c>
      <c r="F1359" s="184" t="str">
        <f t="shared" si="85"/>
        <v/>
      </c>
      <c r="G1359" s="184" t="str">
        <f t="shared" si="86"/>
        <v/>
      </c>
      <c r="H1359" s="184" t="str">
        <f t="shared" si="87"/>
        <v/>
      </c>
      <c r="J1359" t="s">
        <v>253</v>
      </c>
      <c r="K1359" t="s">
        <v>253</v>
      </c>
      <c r="M1359">
        <v>169.2</v>
      </c>
      <c r="N1359">
        <v>169.2</v>
      </c>
      <c r="R1359">
        <v>179.53321299999999</v>
      </c>
      <c r="S1359" t="s">
        <v>201</v>
      </c>
      <c r="T1359" s="221">
        <v>45566.313194444447</v>
      </c>
    </row>
    <row r="1360" spans="1:20" x14ac:dyDescent="0.35">
      <c r="A1360" t="s">
        <v>95</v>
      </c>
      <c r="B1360" t="s">
        <v>96</v>
      </c>
      <c r="C1360" t="s">
        <v>97</v>
      </c>
      <c r="D1360" s="29">
        <v>45916</v>
      </c>
      <c r="E1360" s="184" t="str">
        <f t="shared" si="84"/>
        <v/>
      </c>
      <c r="F1360" s="184" t="str">
        <f t="shared" si="85"/>
        <v/>
      </c>
      <c r="G1360" s="184" t="str">
        <f t="shared" si="86"/>
        <v/>
      </c>
      <c r="H1360" s="184" t="str">
        <f t="shared" si="87"/>
        <v/>
      </c>
      <c r="J1360" t="s">
        <v>253</v>
      </c>
      <c r="K1360" t="s">
        <v>253</v>
      </c>
      <c r="M1360">
        <v>169.2</v>
      </c>
      <c r="N1360">
        <v>169.2</v>
      </c>
      <c r="R1360">
        <v>179.53321299999999</v>
      </c>
      <c r="S1360" t="s">
        <v>201</v>
      </c>
      <c r="T1360" s="221">
        <v>45566.313194444447</v>
      </c>
    </row>
    <row r="1361" spans="1:20" x14ac:dyDescent="0.35">
      <c r="A1361" t="s">
        <v>95</v>
      </c>
      <c r="B1361" t="s">
        <v>96</v>
      </c>
      <c r="C1361" t="s">
        <v>97</v>
      </c>
      <c r="D1361" s="29">
        <v>45917</v>
      </c>
      <c r="E1361" s="184" t="str">
        <f t="shared" si="84"/>
        <v/>
      </c>
      <c r="F1361" s="184" t="str">
        <f t="shared" si="85"/>
        <v/>
      </c>
      <c r="G1361" s="184" t="str">
        <f t="shared" si="86"/>
        <v/>
      </c>
      <c r="H1361" s="184" t="str">
        <f t="shared" si="87"/>
        <v/>
      </c>
      <c r="J1361" t="s">
        <v>253</v>
      </c>
      <c r="K1361" t="s">
        <v>253</v>
      </c>
      <c r="M1361">
        <v>169.2</v>
      </c>
      <c r="N1361">
        <v>169.2</v>
      </c>
      <c r="R1361">
        <v>179.53321299999999</v>
      </c>
      <c r="S1361" t="s">
        <v>201</v>
      </c>
      <c r="T1361" s="221">
        <v>45566.313194444447</v>
      </c>
    </row>
    <row r="1362" spans="1:20" x14ac:dyDescent="0.35">
      <c r="A1362" t="s">
        <v>95</v>
      </c>
      <c r="B1362" t="s">
        <v>96</v>
      </c>
      <c r="C1362" t="s">
        <v>97</v>
      </c>
      <c r="D1362" s="29">
        <v>45918</v>
      </c>
      <c r="E1362" s="184" t="str">
        <f t="shared" si="84"/>
        <v/>
      </c>
      <c r="F1362" s="184" t="str">
        <f t="shared" si="85"/>
        <v/>
      </c>
      <c r="G1362" s="184" t="str">
        <f t="shared" si="86"/>
        <v/>
      </c>
      <c r="H1362" s="184" t="str">
        <f t="shared" si="87"/>
        <v/>
      </c>
      <c r="J1362" t="s">
        <v>253</v>
      </c>
      <c r="K1362" t="s">
        <v>253</v>
      </c>
      <c r="M1362">
        <v>169.2</v>
      </c>
      <c r="N1362">
        <v>169.2</v>
      </c>
      <c r="R1362">
        <v>179.53321299999999</v>
      </c>
      <c r="S1362" t="s">
        <v>201</v>
      </c>
      <c r="T1362" s="221">
        <v>45566.313194444447</v>
      </c>
    </row>
    <row r="1363" spans="1:20" x14ac:dyDescent="0.35">
      <c r="A1363" t="s">
        <v>95</v>
      </c>
      <c r="B1363" t="s">
        <v>96</v>
      </c>
      <c r="C1363" t="s">
        <v>97</v>
      </c>
      <c r="D1363" s="29">
        <v>45919</v>
      </c>
      <c r="E1363" s="184" t="str">
        <f t="shared" si="84"/>
        <v/>
      </c>
      <c r="F1363" s="184" t="str">
        <f t="shared" si="85"/>
        <v/>
      </c>
      <c r="G1363" s="184" t="str">
        <f t="shared" si="86"/>
        <v/>
      </c>
      <c r="H1363" s="184" t="str">
        <f t="shared" si="87"/>
        <v/>
      </c>
      <c r="J1363" t="s">
        <v>253</v>
      </c>
      <c r="K1363" t="s">
        <v>253</v>
      </c>
      <c r="M1363">
        <v>169.2</v>
      </c>
      <c r="N1363">
        <v>169.2</v>
      </c>
      <c r="R1363">
        <v>179.53321299999999</v>
      </c>
      <c r="S1363" t="s">
        <v>201</v>
      </c>
      <c r="T1363" s="221">
        <v>45566.313194444447</v>
      </c>
    </row>
    <row r="1364" spans="1:20" x14ac:dyDescent="0.35">
      <c r="A1364" t="s">
        <v>95</v>
      </c>
      <c r="B1364" t="s">
        <v>96</v>
      </c>
      <c r="C1364" t="s">
        <v>97</v>
      </c>
      <c r="D1364" s="29">
        <v>45920</v>
      </c>
      <c r="E1364" s="184" t="str">
        <f t="shared" si="84"/>
        <v/>
      </c>
      <c r="F1364" s="184" t="str">
        <f t="shared" si="85"/>
        <v/>
      </c>
      <c r="G1364" s="184" t="str">
        <f t="shared" si="86"/>
        <v/>
      </c>
      <c r="H1364" s="184" t="str">
        <f t="shared" si="87"/>
        <v/>
      </c>
      <c r="J1364" t="s">
        <v>253</v>
      </c>
      <c r="K1364" t="s">
        <v>253</v>
      </c>
      <c r="M1364">
        <v>169.2</v>
      </c>
      <c r="N1364">
        <v>169.2</v>
      </c>
      <c r="R1364">
        <v>179.53321299999999</v>
      </c>
      <c r="S1364" t="s">
        <v>201</v>
      </c>
      <c r="T1364" s="221">
        <v>45566.313194444447</v>
      </c>
    </row>
    <row r="1365" spans="1:20" x14ac:dyDescent="0.35">
      <c r="A1365" t="s">
        <v>95</v>
      </c>
      <c r="B1365" t="s">
        <v>96</v>
      </c>
      <c r="C1365" t="s">
        <v>97</v>
      </c>
      <c r="D1365" s="29">
        <v>45921</v>
      </c>
      <c r="E1365" s="184" t="str">
        <f t="shared" si="84"/>
        <v/>
      </c>
      <c r="F1365" s="184" t="str">
        <f t="shared" si="85"/>
        <v/>
      </c>
      <c r="G1365" s="184" t="str">
        <f t="shared" si="86"/>
        <v/>
      </c>
      <c r="H1365" s="184" t="str">
        <f t="shared" si="87"/>
        <v/>
      </c>
      <c r="J1365" t="s">
        <v>253</v>
      </c>
      <c r="K1365" t="s">
        <v>253</v>
      </c>
      <c r="M1365">
        <v>169.2</v>
      </c>
      <c r="N1365">
        <v>169.2</v>
      </c>
      <c r="R1365">
        <v>179.53321299999999</v>
      </c>
      <c r="S1365" t="s">
        <v>201</v>
      </c>
      <c r="T1365" s="221">
        <v>45566.313194444447</v>
      </c>
    </row>
    <row r="1366" spans="1:20" x14ac:dyDescent="0.35">
      <c r="A1366" t="s">
        <v>95</v>
      </c>
      <c r="B1366" t="s">
        <v>96</v>
      </c>
      <c r="C1366" t="s">
        <v>97</v>
      </c>
      <c r="D1366" s="29">
        <v>45922</v>
      </c>
      <c r="E1366" s="184" t="str">
        <f t="shared" si="84"/>
        <v/>
      </c>
      <c r="F1366" s="184" t="str">
        <f t="shared" si="85"/>
        <v/>
      </c>
      <c r="G1366" s="184" t="str">
        <f t="shared" si="86"/>
        <v/>
      </c>
      <c r="H1366" s="184" t="str">
        <f t="shared" si="87"/>
        <v/>
      </c>
      <c r="J1366" t="s">
        <v>253</v>
      </c>
      <c r="K1366" t="s">
        <v>253</v>
      </c>
      <c r="M1366">
        <v>169.2</v>
      </c>
      <c r="N1366">
        <v>169.2</v>
      </c>
      <c r="R1366">
        <v>179.53321299999999</v>
      </c>
      <c r="S1366" t="s">
        <v>201</v>
      </c>
      <c r="T1366" s="221">
        <v>45566.313194444447</v>
      </c>
    </row>
    <row r="1367" spans="1:20" x14ac:dyDescent="0.35">
      <c r="A1367" t="s">
        <v>95</v>
      </c>
      <c r="B1367" t="s">
        <v>96</v>
      </c>
      <c r="C1367" t="s">
        <v>97</v>
      </c>
      <c r="D1367" s="29">
        <v>45923</v>
      </c>
      <c r="E1367" s="184" t="str">
        <f t="shared" si="84"/>
        <v/>
      </c>
      <c r="F1367" s="184" t="str">
        <f t="shared" si="85"/>
        <v/>
      </c>
      <c r="G1367" s="184" t="str">
        <f t="shared" si="86"/>
        <v/>
      </c>
      <c r="H1367" s="184" t="str">
        <f t="shared" si="87"/>
        <v/>
      </c>
      <c r="J1367" t="s">
        <v>253</v>
      </c>
      <c r="K1367" t="s">
        <v>253</v>
      </c>
      <c r="M1367">
        <v>169.2</v>
      </c>
      <c r="N1367">
        <v>169.2</v>
      </c>
      <c r="R1367">
        <v>179.53321299999999</v>
      </c>
      <c r="S1367" t="s">
        <v>201</v>
      </c>
      <c r="T1367" s="221">
        <v>45566.313194444447</v>
      </c>
    </row>
    <row r="1368" spans="1:20" x14ac:dyDescent="0.35">
      <c r="A1368" t="s">
        <v>95</v>
      </c>
      <c r="B1368" t="s">
        <v>96</v>
      </c>
      <c r="C1368" t="s">
        <v>97</v>
      </c>
      <c r="D1368" s="29">
        <v>45924</v>
      </c>
      <c r="E1368" s="184" t="str">
        <f t="shared" si="84"/>
        <v/>
      </c>
      <c r="F1368" s="184" t="str">
        <f t="shared" si="85"/>
        <v/>
      </c>
      <c r="G1368" s="184" t="str">
        <f t="shared" si="86"/>
        <v/>
      </c>
      <c r="H1368" s="184" t="str">
        <f t="shared" si="87"/>
        <v/>
      </c>
      <c r="J1368" t="s">
        <v>253</v>
      </c>
      <c r="K1368" t="s">
        <v>253</v>
      </c>
      <c r="M1368">
        <v>169.2</v>
      </c>
      <c r="N1368">
        <v>169.2</v>
      </c>
      <c r="R1368">
        <v>179.53321299999999</v>
      </c>
      <c r="S1368" t="s">
        <v>201</v>
      </c>
      <c r="T1368" s="221">
        <v>45566.313194444447</v>
      </c>
    </row>
    <row r="1369" spans="1:20" x14ac:dyDescent="0.35">
      <c r="A1369" t="s">
        <v>95</v>
      </c>
      <c r="B1369" t="s">
        <v>96</v>
      </c>
      <c r="C1369" t="s">
        <v>97</v>
      </c>
      <c r="D1369" s="29">
        <v>45925</v>
      </c>
      <c r="E1369" s="184" t="str">
        <f t="shared" si="84"/>
        <v/>
      </c>
      <c r="F1369" s="184" t="str">
        <f t="shared" si="85"/>
        <v/>
      </c>
      <c r="G1369" s="184" t="str">
        <f t="shared" si="86"/>
        <v/>
      </c>
      <c r="H1369" s="184" t="str">
        <f t="shared" si="87"/>
        <v/>
      </c>
      <c r="J1369" t="s">
        <v>253</v>
      </c>
      <c r="K1369" t="s">
        <v>253</v>
      </c>
      <c r="M1369">
        <v>169.2</v>
      </c>
      <c r="N1369">
        <v>169.2</v>
      </c>
      <c r="R1369">
        <v>179.53321299999999</v>
      </c>
      <c r="S1369" t="s">
        <v>201</v>
      </c>
      <c r="T1369" s="221">
        <v>45566.313194444447</v>
      </c>
    </row>
    <row r="1370" spans="1:20" x14ac:dyDescent="0.35">
      <c r="A1370" t="s">
        <v>95</v>
      </c>
      <c r="B1370" t="s">
        <v>96</v>
      </c>
      <c r="C1370" t="s">
        <v>97</v>
      </c>
      <c r="D1370" s="29">
        <v>45926</v>
      </c>
      <c r="E1370" s="184" t="str">
        <f t="shared" si="84"/>
        <v/>
      </c>
      <c r="F1370" s="184" t="str">
        <f t="shared" si="85"/>
        <v/>
      </c>
      <c r="G1370" s="184" t="str">
        <f t="shared" si="86"/>
        <v/>
      </c>
      <c r="H1370" s="184" t="str">
        <f t="shared" si="87"/>
        <v/>
      </c>
      <c r="J1370" t="s">
        <v>253</v>
      </c>
      <c r="K1370" t="s">
        <v>253</v>
      </c>
      <c r="M1370">
        <v>169.2</v>
      </c>
      <c r="N1370">
        <v>169.2</v>
      </c>
      <c r="R1370">
        <v>179.53321299999999</v>
      </c>
      <c r="S1370" t="s">
        <v>201</v>
      </c>
      <c r="T1370" s="221">
        <v>45566.313194444447</v>
      </c>
    </row>
    <row r="1371" spans="1:20" x14ac:dyDescent="0.35">
      <c r="A1371" t="s">
        <v>95</v>
      </c>
      <c r="B1371" t="s">
        <v>96</v>
      </c>
      <c r="C1371" t="s">
        <v>97</v>
      </c>
      <c r="D1371" s="29">
        <v>45927</v>
      </c>
      <c r="E1371" s="184" t="str">
        <f t="shared" si="84"/>
        <v/>
      </c>
      <c r="F1371" s="184" t="str">
        <f t="shared" si="85"/>
        <v/>
      </c>
      <c r="G1371" s="184" t="str">
        <f t="shared" si="86"/>
        <v/>
      </c>
      <c r="H1371" s="184" t="str">
        <f t="shared" si="87"/>
        <v/>
      </c>
      <c r="J1371" t="s">
        <v>253</v>
      </c>
      <c r="K1371" t="s">
        <v>253</v>
      </c>
      <c r="M1371">
        <v>169.2</v>
      </c>
      <c r="N1371">
        <v>169.2</v>
      </c>
      <c r="R1371">
        <v>179.53321299999999</v>
      </c>
      <c r="S1371" t="s">
        <v>201</v>
      </c>
      <c r="T1371" s="221">
        <v>45566.313194444447</v>
      </c>
    </row>
    <row r="1372" spans="1:20" x14ac:dyDescent="0.35">
      <c r="A1372" t="s">
        <v>95</v>
      </c>
      <c r="B1372" t="s">
        <v>96</v>
      </c>
      <c r="C1372" t="s">
        <v>97</v>
      </c>
      <c r="D1372" s="29">
        <v>45928</v>
      </c>
      <c r="E1372" s="184" t="str">
        <f t="shared" si="84"/>
        <v/>
      </c>
      <c r="F1372" s="184" t="str">
        <f t="shared" si="85"/>
        <v/>
      </c>
      <c r="G1372" s="184" t="str">
        <f t="shared" si="86"/>
        <v/>
      </c>
      <c r="H1372" s="184" t="str">
        <f t="shared" si="87"/>
        <v/>
      </c>
      <c r="J1372" t="s">
        <v>253</v>
      </c>
      <c r="K1372" t="s">
        <v>253</v>
      </c>
      <c r="M1372">
        <v>169.2</v>
      </c>
      <c r="N1372">
        <v>169.2</v>
      </c>
      <c r="R1372">
        <v>179.53321299999999</v>
      </c>
      <c r="S1372" t="s">
        <v>201</v>
      </c>
      <c r="T1372" s="221">
        <v>45566.313194444447</v>
      </c>
    </row>
    <row r="1373" spans="1:20" x14ac:dyDescent="0.35">
      <c r="A1373" t="s">
        <v>95</v>
      </c>
      <c r="B1373" t="s">
        <v>96</v>
      </c>
      <c r="C1373" t="s">
        <v>97</v>
      </c>
      <c r="D1373" s="29">
        <v>45929</v>
      </c>
      <c r="E1373" s="184" t="str">
        <f t="shared" si="84"/>
        <v/>
      </c>
      <c r="F1373" s="184" t="str">
        <f t="shared" si="85"/>
        <v/>
      </c>
      <c r="G1373" s="184" t="str">
        <f t="shared" si="86"/>
        <v/>
      </c>
      <c r="H1373" s="184" t="str">
        <f t="shared" si="87"/>
        <v/>
      </c>
      <c r="J1373" t="s">
        <v>253</v>
      </c>
      <c r="K1373" t="s">
        <v>253</v>
      </c>
      <c r="M1373">
        <v>169.2</v>
      </c>
      <c r="N1373">
        <v>169.2</v>
      </c>
      <c r="R1373">
        <v>179.53321299999999</v>
      </c>
      <c r="S1373" t="s">
        <v>201</v>
      </c>
      <c r="T1373" s="221">
        <v>45566.313194444447</v>
      </c>
    </row>
    <row r="1374" spans="1:20" x14ac:dyDescent="0.35">
      <c r="A1374" t="s">
        <v>95</v>
      </c>
      <c r="B1374" t="s">
        <v>96</v>
      </c>
      <c r="C1374" t="s">
        <v>97</v>
      </c>
      <c r="D1374" s="29">
        <v>45930</v>
      </c>
      <c r="E1374" s="184" t="str">
        <f t="shared" si="84"/>
        <v/>
      </c>
      <c r="F1374" s="184" t="str">
        <f t="shared" si="85"/>
        <v/>
      </c>
      <c r="G1374" s="184" t="str">
        <f t="shared" si="86"/>
        <v/>
      </c>
      <c r="H1374" s="184" t="str">
        <f t="shared" si="87"/>
        <v/>
      </c>
      <c r="J1374" t="s">
        <v>253</v>
      </c>
      <c r="K1374" t="s">
        <v>253</v>
      </c>
      <c r="M1374">
        <v>169.2</v>
      </c>
      <c r="N1374">
        <v>169.2</v>
      </c>
      <c r="R1374">
        <v>179.53321299999999</v>
      </c>
      <c r="S1374" t="s">
        <v>201</v>
      </c>
      <c r="T1374" s="221">
        <v>45566.313194444447</v>
      </c>
    </row>
    <row r="1375" spans="1:20" x14ac:dyDescent="0.35">
      <c r="A1375" t="s">
        <v>95</v>
      </c>
      <c r="B1375" t="s">
        <v>96</v>
      </c>
      <c r="C1375" t="s">
        <v>97</v>
      </c>
      <c r="D1375" s="29">
        <v>45931</v>
      </c>
      <c r="E1375" s="184" t="str">
        <f t="shared" si="84"/>
        <v/>
      </c>
      <c r="F1375" s="184" t="str">
        <f t="shared" si="85"/>
        <v/>
      </c>
      <c r="G1375" s="184" t="str">
        <f t="shared" si="86"/>
        <v/>
      </c>
      <c r="H1375" s="184" t="str">
        <f t="shared" si="87"/>
        <v/>
      </c>
      <c r="J1375" t="s">
        <v>253</v>
      </c>
      <c r="K1375" t="s">
        <v>253</v>
      </c>
      <c r="M1375">
        <v>67.2</v>
      </c>
      <c r="N1375">
        <v>67.2</v>
      </c>
      <c r="R1375">
        <v>179.53321299999999</v>
      </c>
      <c r="S1375" t="s">
        <v>201</v>
      </c>
      <c r="T1375" s="221">
        <v>45566.313194444447</v>
      </c>
    </row>
    <row r="1376" spans="1:20" x14ac:dyDescent="0.35">
      <c r="A1376" t="s">
        <v>95</v>
      </c>
      <c r="B1376" t="s">
        <v>96</v>
      </c>
      <c r="C1376" t="s">
        <v>97</v>
      </c>
      <c r="D1376" s="29">
        <v>45932</v>
      </c>
      <c r="E1376" s="184" t="str">
        <f t="shared" si="84"/>
        <v/>
      </c>
      <c r="F1376" s="184" t="str">
        <f t="shared" si="85"/>
        <v/>
      </c>
      <c r="G1376" s="184" t="str">
        <f t="shared" si="86"/>
        <v/>
      </c>
      <c r="H1376" s="184" t="str">
        <f t="shared" si="87"/>
        <v/>
      </c>
      <c r="J1376" t="s">
        <v>253</v>
      </c>
      <c r="K1376" t="s">
        <v>253</v>
      </c>
      <c r="M1376">
        <v>67.2</v>
      </c>
      <c r="N1376">
        <v>67.2</v>
      </c>
      <c r="R1376">
        <v>179.53321299999999</v>
      </c>
      <c r="S1376" t="s">
        <v>201</v>
      </c>
      <c r="T1376" s="221">
        <v>45566.313194444447</v>
      </c>
    </row>
    <row r="1377" spans="1:20" x14ac:dyDescent="0.35">
      <c r="A1377" t="s">
        <v>95</v>
      </c>
      <c r="B1377" t="s">
        <v>96</v>
      </c>
      <c r="C1377" t="s">
        <v>97</v>
      </c>
      <c r="D1377" s="29">
        <v>45933</v>
      </c>
      <c r="E1377" s="184" t="str">
        <f t="shared" si="84"/>
        <v/>
      </c>
      <c r="F1377" s="184" t="str">
        <f t="shared" si="85"/>
        <v/>
      </c>
      <c r="G1377" s="184" t="str">
        <f t="shared" si="86"/>
        <v/>
      </c>
      <c r="H1377" s="184" t="str">
        <f t="shared" si="87"/>
        <v/>
      </c>
      <c r="J1377" t="s">
        <v>253</v>
      </c>
      <c r="K1377" t="s">
        <v>253</v>
      </c>
      <c r="M1377">
        <v>67.2</v>
      </c>
      <c r="N1377">
        <v>67.2</v>
      </c>
      <c r="R1377">
        <v>179.53321299999999</v>
      </c>
      <c r="S1377" t="s">
        <v>201</v>
      </c>
      <c r="T1377" s="221">
        <v>45566.313194444447</v>
      </c>
    </row>
    <row r="1378" spans="1:20" x14ac:dyDescent="0.35">
      <c r="A1378" t="s">
        <v>95</v>
      </c>
      <c r="B1378" t="s">
        <v>96</v>
      </c>
      <c r="C1378" t="s">
        <v>97</v>
      </c>
      <c r="D1378" s="29">
        <v>45934</v>
      </c>
      <c r="E1378" s="184" t="str">
        <f t="shared" si="84"/>
        <v/>
      </c>
      <c r="F1378" s="184" t="str">
        <f t="shared" si="85"/>
        <v/>
      </c>
      <c r="G1378" s="184" t="str">
        <f t="shared" si="86"/>
        <v/>
      </c>
      <c r="H1378" s="184" t="str">
        <f t="shared" si="87"/>
        <v/>
      </c>
      <c r="J1378" t="s">
        <v>253</v>
      </c>
      <c r="K1378" t="s">
        <v>253</v>
      </c>
      <c r="M1378">
        <v>67.2</v>
      </c>
      <c r="N1378">
        <v>67.2</v>
      </c>
      <c r="R1378">
        <v>179.53321299999999</v>
      </c>
      <c r="S1378" t="s">
        <v>201</v>
      </c>
      <c r="T1378" s="221">
        <v>45566.313194444447</v>
      </c>
    </row>
    <row r="1379" spans="1:20" x14ac:dyDescent="0.35">
      <c r="A1379" t="s">
        <v>95</v>
      </c>
      <c r="B1379" t="s">
        <v>96</v>
      </c>
      <c r="C1379" t="s">
        <v>97</v>
      </c>
      <c r="D1379" s="29">
        <v>45935</v>
      </c>
      <c r="E1379" s="184" t="str">
        <f t="shared" si="84"/>
        <v/>
      </c>
      <c r="F1379" s="184" t="str">
        <f t="shared" si="85"/>
        <v/>
      </c>
      <c r="G1379" s="184" t="str">
        <f t="shared" si="86"/>
        <v/>
      </c>
      <c r="H1379" s="184" t="str">
        <f t="shared" si="87"/>
        <v/>
      </c>
      <c r="J1379" t="s">
        <v>253</v>
      </c>
      <c r="K1379" t="s">
        <v>253</v>
      </c>
      <c r="M1379">
        <v>67.2</v>
      </c>
      <c r="N1379">
        <v>67.2</v>
      </c>
      <c r="R1379">
        <v>179.53321299999999</v>
      </c>
      <c r="S1379" t="s">
        <v>201</v>
      </c>
      <c r="T1379" s="221">
        <v>45566.313194444447</v>
      </c>
    </row>
    <row r="1380" spans="1:20" x14ac:dyDescent="0.35">
      <c r="A1380" t="s">
        <v>95</v>
      </c>
      <c r="B1380" t="s">
        <v>96</v>
      </c>
      <c r="C1380" t="s">
        <v>97</v>
      </c>
      <c r="D1380" s="29">
        <v>45936</v>
      </c>
      <c r="E1380" s="184" t="str">
        <f t="shared" si="84"/>
        <v/>
      </c>
      <c r="F1380" s="184" t="str">
        <f t="shared" si="85"/>
        <v/>
      </c>
      <c r="G1380" s="184" t="str">
        <f t="shared" si="86"/>
        <v/>
      </c>
      <c r="H1380" s="184" t="str">
        <f t="shared" si="87"/>
        <v/>
      </c>
      <c r="J1380" t="s">
        <v>253</v>
      </c>
      <c r="K1380" t="s">
        <v>253</v>
      </c>
      <c r="M1380">
        <v>67.2</v>
      </c>
      <c r="N1380">
        <v>67.2</v>
      </c>
      <c r="R1380">
        <v>179.53321299999999</v>
      </c>
      <c r="S1380" t="s">
        <v>201</v>
      </c>
      <c r="T1380" s="221">
        <v>45566.313194444447</v>
      </c>
    </row>
    <row r="1381" spans="1:20" x14ac:dyDescent="0.35">
      <c r="A1381" t="s">
        <v>95</v>
      </c>
      <c r="B1381" t="s">
        <v>96</v>
      </c>
      <c r="C1381" t="s">
        <v>97</v>
      </c>
      <c r="D1381" s="29">
        <v>45937</v>
      </c>
      <c r="E1381" s="184" t="str">
        <f t="shared" si="84"/>
        <v/>
      </c>
      <c r="F1381" s="184" t="str">
        <f t="shared" si="85"/>
        <v/>
      </c>
      <c r="G1381" s="184" t="str">
        <f t="shared" si="86"/>
        <v/>
      </c>
      <c r="H1381" s="184" t="str">
        <f t="shared" si="87"/>
        <v/>
      </c>
      <c r="J1381" t="s">
        <v>253</v>
      </c>
      <c r="K1381" t="s">
        <v>253</v>
      </c>
      <c r="M1381">
        <v>67.2</v>
      </c>
      <c r="N1381">
        <v>67.2</v>
      </c>
      <c r="R1381">
        <v>179.53321299999999</v>
      </c>
      <c r="S1381" t="s">
        <v>201</v>
      </c>
      <c r="T1381" s="221">
        <v>45566.313194444447</v>
      </c>
    </row>
    <row r="1382" spans="1:20" x14ac:dyDescent="0.35">
      <c r="A1382" t="s">
        <v>95</v>
      </c>
      <c r="B1382" t="s">
        <v>96</v>
      </c>
      <c r="C1382" t="s">
        <v>97</v>
      </c>
      <c r="D1382" s="29">
        <v>45938</v>
      </c>
      <c r="E1382" s="184" t="str">
        <f t="shared" si="84"/>
        <v/>
      </c>
      <c r="F1382" s="184" t="str">
        <f t="shared" si="85"/>
        <v/>
      </c>
      <c r="G1382" s="184" t="str">
        <f t="shared" si="86"/>
        <v/>
      </c>
      <c r="H1382" s="184" t="str">
        <f t="shared" si="87"/>
        <v/>
      </c>
      <c r="J1382" t="s">
        <v>253</v>
      </c>
      <c r="K1382" t="s">
        <v>253</v>
      </c>
      <c r="M1382">
        <v>67.2</v>
      </c>
      <c r="N1382">
        <v>67.2</v>
      </c>
      <c r="R1382">
        <v>179.53321299999999</v>
      </c>
      <c r="S1382" t="s">
        <v>201</v>
      </c>
      <c r="T1382" s="221">
        <v>45566.313194444447</v>
      </c>
    </row>
    <row r="1383" spans="1:20" x14ac:dyDescent="0.35">
      <c r="A1383" t="s">
        <v>95</v>
      </c>
      <c r="B1383" t="s">
        <v>96</v>
      </c>
      <c r="C1383" t="s">
        <v>97</v>
      </c>
      <c r="D1383" s="29">
        <v>45939</v>
      </c>
      <c r="E1383" s="184" t="str">
        <f t="shared" si="84"/>
        <v/>
      </c>
      <c r="F1383" s="184" t="str">
        <f t="shared" si="85"/>
        <v/>
      </c>
      <c r="G1383" s="184" t="str">
        <f t="shared" si="86"/>
        <v/>
      </c>
      <c r="H1383" s="184" t="str">
        <f t="shared" si="87"/>
        <v/>
      </c>
      <c r="J1383" t="s">
        <v>253</v>
      </c>
      <c r="K1383" t="s">
        <v>253</v>
      </c>
      <c r="M1383">
        <v>67.2</v>
      </c>
      <c r="N1383">
        <v>67.2</v>
      </c>
      <c r="R1383">
        <v>179.53321299999999</v>
      </c>
      <c r="S1383" t="s">
        <v>201</v>
      </c>
      <c r="T1383" s="221">
        <v>45566.313194444447</v>
      </c>
    </row>
    <row r="1384" spans="1:20" x14ac:dyDescent="0.35">
      <c r="A1384" t="s">
        <v>95</v>
      </c>
      <c r="B1384" t="s">
        <v>96</v>
      </c>
      <c r="C1384" t="s">
        <v>97</v>
      </c>
      <c r="D1384" s="29">
        <v>45940</v>
      </c>
      <c r="E1384" s="184" t="str">
        <f t="shared" si="84"/>
        <v/>
      </c>
      <c r="F1384" s="184" t="str">
        <f t="shared" si="85"/>
        <v/>
      </c>
      <c r="G1384" s="184" t="str">
        <f t="shared" si="86"/>
        <v/>
      </c>
      <c r="H1384" s="184" t="str">
        <f t="shared" si="87"/>
        <v/>
      </c>
      <c r="J1384" t="s">
        <v>253</v>
      </c>
      <c r="K1384" t="s">
        <v>253</v>
      </c>
      <c r="M1384">
        <v>67.2</v>
      </c>
      <c r="N1384">
        <v>67.2</v>
      </c>
      <c r="R1384">
        <v>179.53321299999999</v>
      </c>
      <c r="S1384" t="s">
        <v>201</v>
      </c>
      <c r="T1384" s="221">
        <v>45566.313194444447</v>
      </c>
    </row>
    <row r="1385" spans="1:20" x14ac:dyDescent="0.35">
      <c r="A1385" t="s">
        <v>95</v>
      </c>
      <c r="B1385" t="s">
        <v>96</v>
      </c>
      <c r="C1385" t="s">
        <v>97</v>
      </c>
      <c r="D1385" s="29">
        <v>45941</v>
      </c>
      <c r="E1385" s="184" t="str">
        <f t="shared" si="84"/>
        <v/>
      </c>
      <c r="F1385" s="184" t="str">
        <f t="shared" si="85"/>
        <v/>
      </c>
      <c r="G1385" s="184" t="str">
        <f t="shared" si="86"/>
        <v/>
      </c>
      <c r="H1385" s="184" t="str">
        <f t="shared" si="87"/>
        <v/>
      </c>
      <c r="J1385" t="s">
        <v>253</v>
      </c>
      <c r="K1385" t="s">
        <v>253</v>
      </c>
      <c r="M1385">
        <v>67.2</v>
      </c>
      <c r="N1385">
        <v>67.2</v>
      </c>
      <c r="R1385">
        <v>179.53321299999999</v>
      </c>
      <c r="S1385" t="s">
        <v>201</v>
      </c>
      <c r="T1385" s="221">
        <v>45566.313194444447</v>
      </c>
    </row>
    <row r="1386" spans="1:20" x14ac:dyDescent="0.35">
      <c r="A1386" t="s">
        <v>95</v>
      </c>
      <c r="B1386" t="s">
        <v>96</v>
      </c>
      <c r="C1386" t="s">
        <v>97</v>
      </c>
      <c r="D1386" s="29">
        <v>45942</v>
      </c>
      <c r="E1386" s="184" t="str">
        <f t="shared" si="84"/>
        <v/>
      </c>
      <c r="F1386" s="184" t="str">
        <f t="shared" si="85"/>
        <v/>
      </c>
      <c r="G1386" s="184" t="str">
        <f t="shared" si="86"/>
        <v/>
      </c>
      <c r="H1386" s="184" t="str">
        <f t="shared" si="87"/>
        <v/>
      </c>
      <c r="J1386" t="s">
        <v>253</v>
      </c>
      <c r="K1386" t="s">
        <v>253</v>
      </c>
      <c r="M1386">
        <v>67.2</v>
      </c>
      <c r="N1386">
        <v>67.2</v>
      </c>
      <c r="R1386">
        <v>179.53321299999999</v>
      </c>
      <c r="S1386" t="s">
        <v>201</v>
      </c>
      <c r="T1386" s="221">
        <v>45566.313194444447</v>
      </c>
    </row>
    <row r="1387" spans="1:20" x14ac:dyDescent="0.35">
      <c r="A1387" t="s">
        <v>95</v>
      </c>
      <c r="B1387" t="s">
        <v>96</v>
      </c>
      <c r="C1387" t="s">
        <v>97</v>
      </c>
      <c r="D1387" s="29">
        <v>45943</v>
      </c>
      <c r="E1387" s="184" t="str">
        <f t="shared" si="84"/>
        <v/>
      </c>
      <c r="F1387" s="184" t="str">
        <f t="shared" si="85"/>
        <v/>
      </c>
      <c r="G1387" s="184" t="str">
        <f t="shared" si="86"/>
        <v/>
      </c>
      <c r="H1387" s="184" t="str">
        <f t="shared" si="87"/>
        <v/>
      </c>
      <c r="J1387" t="s">
        <v>253</v>
      </c>
      <c r="K1387" t="s">
        <v>253</v>
      </c>
      <c r="M1387">
        <v>67.2</v>
      </c>
      <c r="N1387">
        <v>67.2</v>
      </c>
      <c r="R1387">
        <v>179.53321299999999</v>
      </c>
      <c r="S1387" t="s">
        <v>201</v>
      </c>
      <c r="T1387" s="221">
        <v>45566.313194444447</v>
      </c>
    </row>
    <row r="1388" spans="1:20" x14ac:dyDescent="0.35">
      <c r="A1388" t="s">
        <v>95</v>
      </c>
      <c r="B1388" t="s">
        <v>96</v>
      </c>
      <c r="C1388" t="s">
        <v>97</v>
      </c>
      <c r="D1388" s="29">
        <v>45944</v>
      </c>
      <c r="E1388" s="184" t="str">
        <f t="shared" si="84"/>
        <v/>
      </c>
      <c r="F1388" s="184" t="str">
        <f t="shared" si="85"/>
        <v/>
      </c>
      <c r="G1388" s="184" t="str">
        <f t="shared" si="86"/>
        <v/>
      </c>
      <c r="H1388" s="184" t="str">
        <f t="shared" si="87"/>
        <v/>
      </c>
      <c r="J1388" t="s">
        <v>253</v>
      </c>
      <c r="K1388" t="s">
        <v>253</v>
      </c>
      <c r="M1388">
        <v>67.2</v>
      </c>
      <c r="N1388">
        <v>67.2</v>
      </c>
      <c r="R1388">
        <v>179.53321299999999</v>
      </c>
      <c r="S1388" t="s">
        <v>201</v>
      </c>
      <c r="T1388" s="221">
        <v>45566.313194444447</v>
      </c>
    </row>
    <row r="1389" spans="1:20" x14ac:dyDescent="0.35">
      <c r="A1389" t="s">
        <v>95</v>
      </c>
      <c r="B1389" t="s">
        <v>96</v>
      </c>
      <c r="C1389" t="s">
        <v>97</v>
      </c>
      <c r="D1389" s="29">
        <v>45945</v>
      </c>
      <c r="E1389" s="184" t="str">
        <f t="shared" si="84"/>
        <v/>
      </c>
      <c r="F1389" s="184" t="str">
        <f t="shared" si="85"/>
        <v/>
      </c>
      <c r="G1389" s="184" t="str">
        <f t="shared" si="86"/>
        <v/>
      </c>
      <c r="H1389" s="184" t="str">
        <f t="shared" si="87"/>
        <v/>
      </c>
      <c r="J1389" t="s">
        <v>253</v>
      </c>
      <c r="K1389" t="s">
        <v>253</v>
      </c>
      <c r="M1389">
        <v>67.2</v>
      </c>
      <c r="N1389">
        <v>67.2</v>
      </c>
      <c r="R1389">
        <v>179.53321299999999</v>
      </c>
      <c r="S1389" t="s">
        <v>201</v>
      </c>
      <c r="T1389" s="221">
        <v>45566.313194444447</v>
      </c>
    </row>
    <row r="1390" spans="1:20" x14ac:dyDescent="0.35">
      <c r="A1390" t="s">
        <v>95</v>
      </c>
      <c r="B1390" t="s">
        <v>96</v>
      </c>
      <c r="C1390" t="s">
        <v>97</v>
      </c>
      <c r="D1390" s="29">
        <v>45946</v>
      </c>
      <c r="E1390" s="184" t="str">
        <f t="shared" si="84"/>
        <v/>
      </c>
      <c r="F1390" s="184" t="str">
        <f t="shared" si="85"/>
        <v/>
      </c>
      <c r="G1390" s="184" t="str">
        <f t="shared" si="86"/>
        <v/>
      </c>
      <c r="H1390" s="184" t="str">
        <f t="shared" si="87"/>
        <v/>
      </c>
      <c r="J1390" t="s">
        <v>253</v>
      </c>
      <c r="K1390" t="s">
        <v>253</v>
      </c>
      <c r="M1390">
        <v>67.2</v>
      </c>
      <c r="N1390">
        <v>67.2</v>
      </c>
      <c r="R1390">
        <v>179.53321299999999</v>
      </c>
      <c r="S1390" t="s">
        <v>201</v>
      </c>
      <c r="T1390" s="221">
        <v>45566.313194444447</v>
      </c>
    </row>
    <row r="1391" spans="1:20" x14ac:dyDescent="0.35">
      <c r="A1391" t="s">
        <v>95</v>
      </c>
      <c r="B1391" t="s">
        <v>96</v>
      </c>
      <c r="C1391" t="s">
        <v>97</v>
      </c>
      <c r="D1391" s="29">
        <v>45947</v>
      </c>
      <c r="E1391" s="184" t="str">
        <f t="shared" si="84"/>
        <v/>
      </c>
      <c r="F1391" s="184" t="str">
        <f t="shared" si="85"/>
        <v/>
      </c>
      <c r="G1391" s="184" t="str">
        <f t="shared" si="86"/>
        <v/>
      </c>
      <c r="H1391" s="184" t="str">
        <f t="shared" si="87"/>
        <v/>
      </c>
      <c r="J1391" t="s">
        <v>253</v>
      </c>
      <c r="K1391" t="s">
        <v>253</v>
      </c>
      <c r="M1391">
        <v>67.2</v>
      </c>
      <c r="N1391">
        <v>67.2</v>
      </c>
      <c r="R1391">
        <v>179.53321299999999</v>
      </c>
      <c r="S1391" t="s">
        <v>201</v>
      </c>
      <c r="T1391" s="221">
        <v>45566.313194444447</v>
      </c>
    </row>
    <row r="1392" spans="1:20" x14ac:dyDescent="0.35">
      <c r="A1392" t="s">
        <v>95</v>
      </c>
      <c r="B1392" t="s">
        <v>96</v>
      </c>
      <c r="C1392" t="s">
        <v>97</v>
      </c>
      <c r="D1392" s="29">
        <v>45948</v>
      </c>
      <c r="E1392" s="184" t="str">
        <f t="shared" si="84"/>
        <v/>
      </c>
      <c r="F1392" s="184" t="str">
        <f t="shared" si="85"/>
        <v/>
      </c>
      <c r="G1392" s="184" t="str">
        <f t="shared" si="86"/>
        <v/>
      </c>
      <c r="H1392" s="184" t="str">
        <f t="shared" si="87"/>
        <v/>
      </c>
      <c r="J1392" t="s">
        <v>253</v>
      </c>
      <c r="K1392" t="s">
        <v>253</v>
      </c>
      <c r="M1392">
        <v>67.2</v>
      </c>
      <c r="N1392">
        <v>67.2</v>
      </c>
      <c r="R1392">
        <v>179.53321299999999</v>
      </c>
      <c r="S1392" t="s">
        <v>201</v>
      </c>
      <c r="T1392" s="221">
        <v>45566.313194444447</v>
      </c>
    </row>
    <row r="1393" spans="1:20" x14ac:dyDescent="0.35">
      <c r="A1393" t="s">
        <v>95</v>
      </c>
      <c r="B1393" t="s">
        <v>96</v>
      </c>
      <c r="C1393" t="s">
        <v>97</v>
      </c>
      <c r="D1393" s="29">
        <v>45949</v>
      </c>
      <c r="E1393" s="184" t="str">
        <f t="shared" si="84"/>
        <v/>
      </c>
      <c r="F1393" s="184" t="str">
        <f t="shared" si="85"/>
        <v/>
      </c>
      <c r="G1393" s="184" t="str">
        <f t="shared" si="86"/>
        <v/>
      </c>
      <c r="H1393" s="184" t="str">
        <f t="shared" si="87"/>
        <v/>
      </c>
      <c r="J1393" t="s">
        <v>253</v>
      </c>
      <c r="K1393" t="s">
        <v>253</v>
      </c>
      <c r="M1393">
        <v>67.2</v>
      </c>
      <c r="N1393">
        <v>67.2</v>
      </c>
      <c r="R1393">
        <v>179.53321299999999</v>
      </c>
      <c r="S1393" t="s">
        <v>201</v>
      </c>
      <c r="T1393" s="221">
        <v>45566.313194444447</v>
      </c>
    </row>
    <row r="1394" spans="1:20" x14ac:dyDescent="0.35">
      <c r="A1394" t="s">
        <v>95</v>
      </c>
      <c r="B1394" t="s">
        <v>96</v>
      </c>
      <c r="C1394" t="s">
        <v>97</v>
      </c>
      <c r="D1394" s="29">
        <v>45950</v>
      </c>
      <c r="E1394" s="184" t="str">
        <f t="shared" si="84"/>
        <v/>
      </c>
      <c r="F1394" s="184" t="str">
        <f t="shared" si="85"/>
        <v/>
      </c>
      <c r="G1394" s="184" t="str">
        <f t="shared" si="86"/>
        <v/>
      </c>
      <c r="H1394" s="184" t="str">
        <f t="shared" si="87"/>
        <v/>
      </c>
      <c r="J1394" t="s">
        <v>253</v>
      </c>
      <c r="K1394" t="s">
        <v>253</v>
      </c>
      <c r="M1394">
        <v>67.2</v>
      </c>
      <c r="N1394">
        <v>67.2</v>
      </c>
      <c r="R1394">
        <v>179.53321299999999</v>
      </c>
      <c r="S1394" t="s">
        <v>201</v>
      </c>
      <c r="T1394" s="221">
        <v>45566.313194444447</v>
      </c>
    </row>
    <row r="1395" spans="1:20" x14ac:dyDescent="0.35">
      <c r="A1395" t="s">
        <v>95</v>
      </c>
      <c r="B1395" t="s">
        <v>96</v>
      </c>
      <c r="C1395" t="s">
        <v>97</v>
      </c>
      <c r="D1395" s="29">
        <v>45951</v>
      </c>
      <c r="E1395" s="184" t="str">
        <f t="shared" si="84"/>
        <v/>
      </c>
      <c r="F1395" s="184" t="str">
        <f t="shared" si="85"/>
        <v/>
      </c>
      <c r="G1395" s="184" t="str">
        <f t="shared" si="86"/>
        <v/>
      </c>
      <c r="H1395" s="184" t="str">
        <f t="shared" si="87"/>
        <v/>
      </c>
      <c r="J1395" t="s">
        <v>253</v>
      </c>
      <c r="K1395" t="s">
        <v>253</v>
      </c>
      <c r="M1395">
        <v>67.2</v>
      </c>
      <c r="N1395">
        <v>67.2</v>
      </c>
      <c r="R1395">
        <v>179.53321299999999</v>
      </c>
      <c r="S1395" t="s">
        <v>201</v>
      </c>
      <c r="T1395" s="221">
        <v>45566.313194444447</v>
      </c>
    </row>
    <row r="1396" spans="1:20" x14ac:dyDescent="0.35">
      <c r="A1396" t="s">
        <v>95</v>
      </c>
      <c r="B1396" t="s">
        <v>96</v>
      </c>
      <c r="C1396" t="s">
        <v>97</v>
      </c>
      <c r="D1396" s="29">
        <v>45952</v>
      </c>
      <c r="E1396" s="184" t="str">
        <f t="shared" si="84"/>
        <v/>
      </c>
      <c r="F1396" s="184" t="str">
        <f t="shared" si="85"/>
        <v/>
      </c>
      <c r="G1396" s="184" t="str">
        <f t="shared" si="86"/>
        <v/>
      </c>
      <c r="H1396" s="184" t="str">
        <f t="shared" si="87"/>
        <v/>
      </c>
      <c r="J1396" t="s">
        <v>253</v>
      </c>
      <c r="K1396" t="s">
        <v>253</v>
      </c>
      <c r="M1396">
        <v>67.2</v>
      </c>
      <c r="N1396">
        <v>67.2</v>
      </c>
      <c r="R1396">
        <v>179.53321299999999</v>
      </c>
      <c r="S1396" t="s">
        <v>201</v>
      </c>
      <c r="T1396" s="221">
        <v>45566.313194444447</v>
      </c>
    </row>
    <row r="1397" spans="1:20" x14ac:dyDescent="0.35">
      <c r="A1397" t="s">
        <v>95</v>
      </c>
      <c r="B1397" t="s">
        <v>96</v>
      </c>
      <c r="C1397" t="s">
        <v>97</v>
      </c>
      <c r="D1397" s="29">
        <v>45953</v>
      </c>
      <c r="E1397" s="184" t="str">
        <f t="shared" si="84"/>
        <v/>
      </c>
      <c r="F1397" s="184" t="str">
        <f t="shared" si="85"/>
        <v/>
      </c>
      <c r="G1397" s="184" t="str">
        <f t="shared" si="86"/>
        <v/>
      </c>
      <c r="H1397" s="184" t="str">
        <f t="shared" si="87"/>
        <v/>
      </c>
      <c r="J1397" t="s">
        <v>253</v>
      </c>
      <c r="K1397" t="s">
        <v>253</v>
      </c>
      <c r="M1397">
        <v>67.2</v>
      </c>
      <c r="N1397">
        <v>67.2</v>
      </c>
      <c r="R1397">
        <v>179.53321299999999</v>
      </c>
      <c r="S1397" t="s">
        <v>201</v>
      </c>
      <c r="T1397" s="221">
        <v>45566.313194444447</v>
      </c>
    </row>
    <row r="1398" spans="1:20" x14ac:dyDescent="0.35">
      <c r="A1398" t="s">
        <v>95</v>
      </c>
      <c r="B1398" t="s">
        <v>96</v>
      </c>
      <c r="C1398" t="s">
        <v>97</v>
      </c>
      <c r="D1398" s="29">
        <v>45954</v>
      </c>
      <c r="E1398" s="184" t="str">
        <f t="shared" si="84"/>
        <v/>
      </c>
      <c r="F1398" s="184" t="str">
        <f t="shared" si="85"/>
        <v/>
      </c>
      <c r="G1398" s="184" t="str">
        <f t="shared" si="86"/>
        <v/>
      </c>
      <c r="H1398" s="184" t="str">
        <f t="shared" si="87"/>
        <v/>
      </c>
      <c r="J1398" t="s">
        <v>253</v>
      </c>
      <c r="K1398" t="s">
        <v>253</v>
      </c>
      <c r="M1398">
        <v>67.2</v>
      </c>
      <c r="N1398">
        <v>67.2</v>
      </c>
      <c r="R1398">
        <v>179.53321299999999</v>
      </c>
      <c r="S1398" t="s">
        <v>201</v>
      </c>
      <c r="T1398" s="221">
        <v>45566.313194444447</v>
      </c>
    </row>
    <row r="1399" spans="1:20" x14ac:dyDescent="0.35">
      <c r="A1399" t="s">
        <v>95</v>
      </c>
      <c r="B1399" t="s">
        <v>96</v>
      </c>
      <c r="C1399" t="s">
        <v>97</v>
      </c>
      <c r="D1399" s="29">
        <v>45955</v>
      </c>
      <c r="E1399" s="184" t="str">
        <f t="shared" si="84"/>
        <v/>
      </c>
      <c r="F1399" s="184" t="str">
        <f t="shared" si="85"/>
        <v/>
      </c>
      <c r="G1399" s="184" t="str">
        <f t="shared" si="86"/>
        <v/>
      </c>
      <c r="H1399" s="184" t="str">
        <f t="shared" si="87"/>
        <v/>
      </c>
      <c r="J1399" t="s">
        <v>253</v>
      </c>
      <c r="K1399" t="s">
        <v>253</v>
      </c>
      <c r="M1399">
        <v>67.2</v>
      </c>
      <c r="N1399">
        <v>67.2</v>
      </c>
      <c r="R1399">
        <v>179.53321299999999</v>
      </c>
      <c r="S1399" t="s">
        <v>201</v>
      </c>
      <c r="T1399" s="221">
        <v>45566.313194444447</v>
      </c>
    </row>
    <row r="1400" spans="1:20" x14ac:dyDescent="0.35">
      <c r="A1400" t="s">
        <v>95</v>
      </c>
      <c r="B1400" t="s">
        <v>96</v>
      </c>
      <c r="C1400" t="s">
        <v>97</v>
      </c>
      <c r="D1400" s="29">
        <v>45956</v>
      </c>
      <c r="E1400" s="184" t="str">
        <f t="shared" si="84"/>
        <v/>
      </c>
      <c r="F1400" s="184" t="str">
        <f t="shared" si="85"/>
        <v/>
      </c>
      <c r="G1400" s="184" t="str">
        <f t="shared" si="86"/>
        <v/>
      </c>
      <c r="H1400" s="184" t="str">
        <f t="shared" si="87"/>
        <v/>
      </c>
      <c r="J1400" t="s">
        <v>253</v>
      </c>
      <c r="K1400" t="s">
        <v>253</v>
      </c>
      <c r="M1400">
        <v>67.2</v>
      </c>
      <c r="N1400">
        <v>67.2</v>
      </c>
      <c r="R1400">
        <v>179.53321299999999</v>
      </c>
      <c r="S1400" t="s">
        <v>201</v>
      </c>
      <c r="T1400" s="221">
        <v>45566.313194444447</v>
      </c>
    </row>
    <row r="1401" spans="1:20" x14ac:dyDescent="0.35">
      <c r="A1401" t="s">
        <v>95</v>
      </c>
      <c r="B1401" t="s">
        <v>96</v>
      </c>
      <c r="C1401" t="s">
        <v>97</v>
      </c>
      <c r="D1401" s="29">
        <v>45957</v>
      </c>
      <c r="E1401" s="184" t="str">
        <f t="shared" si="84"/>
        <v/>
      </c>
      <c r="F1401" s="184" t="str">
        <f t="shared" si="85"/>
        <v/>
      </c>
      <c r="G1401" s="184" t="str">
        <f t="shared" si="86"/>
        <v/>
      </c>
      <c r="H1401" s="184" t="str">
        <f t="shared" si="87"/>
        <v/>
      </c>
      <c r="J1401" t="s">
        <v>253</v>
      </c>
      <c r="K1401" t="s">
        <v>253</v>
      </c>
      <c r="M1401">
        <v>67.2</v>
      </c>
      <c r="N1401">
        <v>67.2</v>
      </c>
      <c r="R1401">
        <v>179.53321299999999</v>
      </c>
      <c r="S1401" t="s">
        <v>201</v>
      </c>
      <c r="T1401" s="221">
        <v>45566.313194444447</v>
      </c>
    </row>
    <row r="1402" spans="1:20" x14ac:dyDescent="0.35">
      <c r="A1402" t="s">
        <v>95</v>
      </c>
      <c r="B1402" t="s">
        <v>96</v>
      </c>
      <c r="C1402" t="s">
        <v>97</v>
      </c>
      <c r="D1402" s="29">
        <v>45958</v>
      </c>
      <c r="E1402" s="184" t="str">
        <f t="shared" si="84"/>
        <v/>
      </c>
      <c r="F1402" s="184" t="str">
        <f t="shared" si="85"/>
        <v/>
      </c>
      <c r="G1402" s="184" t="str">
        <f t="shared" si="86"/>
        <v/>
      </c>
      <c r="H1402" s="184" t="str">
        <f t="shared" si="87"/>
        <v/>
      </c>
      <c r="J1402" t="s">
        <v>253</v>
      </c>
      <c r="K1402" t="s">
        <v>253</v>
      </c>
      <c r="M1402">
        <v>67.2</v>
      </c>
      <c r="N1402">
        <v>67.2</v>
      </c>
      <c r="R1402">
        <v>179.53321299999999</v>
      </c>
      <c r="S1402" t="s">
        <v>201</v>
      </c>
      <c r="T1402" s="221">
        <v>45566.313194444447</v>
      </c>
    </row>
    <row r="1403" spans="1:20" x14ac:dyDescent="0.35">
      <c r="A1403" t="s">
        <v>95</v>
      </c>
      <c r="B1403" t="s">
        <v>96</v>
      </c>
      <c r="C1403" t="s">
        <v>97</v>
      </c>
      <c r="D1403" s="29">
        <v>45959</v>
      </c>
      <c r="E1403" s="184" t="str">
        <f t="shared" si="84"/>
        <v/>
      </c>
      <c r="F1403" s="184" t="str">
        <f t="shared" si="85"/>
        <v/>
      </c>
      <c r="G1403" s="184" t="str">
        <f t="shared" si="86"/>
        <v/>
      </c>
      <c r="H1403" s="184" t="str">
        <f t="shared" si="87"/>
        <v/>
      </c>
      <c r="J1403" t="s">
        <v>253</v>
      </c>
      <c r="K1403" t="s">
        <v>253</v>
      </c>
      <c r="M1403">
        <v>67.2</v>
      </c>
      <c r="N1403">
        <v>67.2</v>
      </c>
      <c r="R1403">
        <v>179.53321299999999</v>
      </c>
      <c r="S1403" t="s">
        <v>201</v>
      </c>
      <c r="T1403" s="221">
        <v>45566.313194444447</v>
      </c>
    </row>
    <row r="1404" spans="1:20" x14ac:dyDescent="0.35">
      <c r="A1404" t="s">
        <v>95</v>
      </c>
      <c r="B1404" t="s">
        <v>96</v>
      </c>
      <c r="C1404" t="s">
        <v>97</v>
      </c>
      <c r="D1404" s="29">
        <v>45960</v>
      </c>
      <c r="E1404" s="184" t="str">
        <f t="shared" si="84"/>
        <v/>
      </c>
      <c r="F1404" s="184" t="str">
        <f t="shared" si="85"/>
        <v/>
      </c>
      <c r="G1404" s="184" t="str">
        <f t="shared" si="86"/>
        <v/>
      </c>
      <c r="H1404" s="184" t="str">
        <f t="shared" si="87"/>
        <v/>
      </c>
      <c r="J1404" t="s">
        <v>253</v>
      </c>
      <c r="K1404" t="s">
        <v>253</v>
      </c>
      <c r="M1404">
        <v>67.2</v>
      </c>
      <c r="N1404">
        <v>67.2</v>
      </c>
      <c r="R1404">
        <v>179.53321299999999</v>
      </c>
      <c r="S1404" t="s">
        <v>201</v>
      </c>
      <c r="T1404" s="221">
        <v>45566.313194444447</v>
      </c>
    </row>
    <row r="1405" spans="1:20" x14ac:dyDescent="0.35">
      <c r="A1405" t="s">
        <v>95</v>
      </c>
      <c r="B1405" t="s">
        <v>96</v>
      </c>
      <c r="C1405" t="s">
        <v>97</v>
      </c>
      <c r="D1405" s="29">
        <v>45961</v>
      </c>
      <c r="E1405" s="184" t="str">
        <f t="shared" si="84"/>
        <v/>
      </c>
      <c r="F1405" s="184" t="str">
        <f t="shared" si="85"/>
        <v/>
      </c>
      <c r="G1405" s="184" t="str">
        <f t="shared" si="86"/>
        <v/>
      </c>
      <c r="H1405" s="184" t="str">
        <f t="shared" si="87"/>
        <v/>
      </c>
      <c r="J1405" t="s">
        <v>253</v>
      </c>
      <c r="K1405" t="s">
        <v>253</v>
      </c>
      <c r="M1405">
        <v>67.2</v>
      </c>
      <c r="N1405">
        <v>67.2</v>
      </c>
      <c r="R1405">
        <v>179.53321299999999</v>
      </c>
      <c r="S1405" t="s">
        <v>201</v>
      </c>
      <c r="T1405" s="221">
        <v>45566.313194444447</v>
      </c>
    </row>
    <row r="1406" spans="1:20" x14ac:dyDescent="0.35">
      <c r="A1406" t="s">
        <v>95</v>
      </c>
      <c r="B1406" t="s">
        <v>96</v>
      </c>
      <c r="C1406" t="s">
        <v>97</v>
      </c>
      <c r="D1406" s="29">
        <v>45962</v>
      </c>
      <c r="E1406" s="184" t="str">
        <f t="shared" si="84"/>
        <v/>
      </c>
      <c r="F1406" s="184" t="str">
        <f t="shared" si="85"/>
        <v/>
      </c>
      <c r="G1406" s="184" t="str">
        <f t="shared" si="86"/>
        <v/>
      </c>
      <c r="H1406" s="184" t="str">
        <f t="shared" si="87"/>
        <v/>
      </c>
      <c r="J1406" t="s">
        <v>253</v>
      </c>
      <c r="K1406" t="s">
        <v>253</v>
      </c>
      <c r="M1406">
        <v>67.2</v>
      </c>
      <c r="N1406">
        <v>67.2</v>
      </c>
      <c r="R1406">
        <v>179.53321299999999</v>
      </c>
      <c r="S1406" t="s">
        <v>201</v>
      </c>
      <c r="T1406" s="221">
        <v>45566.313194444447</v>
      </c>
    </row>
    <row r="1407" spans="1:20" x14ac:dyDescent="0.35">
      <c r="A1407" t="s">
        <v>95</v>
      </c>
      <c r="B1407" t="s">
        <v>96</v>
      </c>
      <c r="C1407" t="s">
        <v>97</v>
      </c>
      <c r="D1407" s="29">
        <v>45963</v>
      </c>
      <c r="E1407" s="184" t="str">
        <f t="shared" si="84"/>
        <v/>
      </c>
      <c r="F1407" s="184" t="str">
        <f t="shared" si="85"/>
        <v/>
      </c>
      <c r="G1407" s="184" t="str">
        <f t="shared" si="86"/>
        <v/>
      </c>
      <c r="H1407" s="184" t="str">
        <f t="shared" si="87"/>
        <v/>
      </c>
      <c r="J1407" t="s">
        <v>253</v>
      </c>
      <c r="K1407" t="s">
        <v>253</v>
      </c>
      <c r="M1407">
        <v>67.2</v>
      </c>
      <c r="N1407">
        <v>67.2</v>
      </c>
      <c r="R1407">
        <v>179.53321299999999</v>
      </c>
      <c r="S1407" t="s">
        <v>201</v>
      </c>
      <c r="T1407" s="221">
        <v>45566.313194444447</v>
      </c>
    </row>
    <row r="1408" spans="1:20" x14ac:dyDescent="0.35">
      <c r="A1408" t="s">
        <v>95</v>
      </c>
      <c r="B1408" t="s">
        <v>96</v>
      </c>
      <c r="C1408" t="s">
        <v>97</v>
      </c>
      <c r="D1408" s="29">
        <v>45964</v>
      </c>
      <c r="E1408" s="184" t="str">
        <f t="shared" si="84"/>
        <v/>
      </c>
      <c r="F1408" s="184" t="str">
        <f t="shared" si="85"/>
        <v/>
      </c>
      <c r="G1408" s="184" t="str">
        <f t="shared" si="86"/>
        <v/>
      </c>
      <c r="H1408" s="184" t="str">
        <f t="shared" si="87"/>
        <v/>
      </c>
      <c r="J1408" t="s">
        <v>253</v>
      </c>
      <c r="K1408" t="s">
        <v>253</v>
      </c>
      <c r="M1408">
        <v>67.2</v>
      </c>
      <c r="N1408">
        <v>67.2</v>
      </c>
      <c r="R1408">
        <v>179.53321299999999</v>
      </c>
      <c r="S1408" t="s">
        <v>201</v>
      </c>
      <c r="T1408" s="221">
        <v>45566.313194444447</v>
      </c>
    </row>
    <row r="1409" spans="1:20" x14ac:dyDescent="0.35">
      <c r="A1409" t="s">
        <v>95</v>
      </c>
      <c r="B1409" t="s">
        <v>96</v>
      </c>
      <c r="C1409" t="s">
        <v>97</v>
      </c>
      <c r="D1409" s="29">
        <v>45965</v>
      </c>
      <c r="E1409" s="184" t="str">
        <f t="shared" si="84"/>
        <v/>
      </c>
      <c r="F1409" s="184" t="str">
        <f t="shared" si="85"/>
        <v/>
      </c>
      <c r="G1409" s="184" t="str">
        <f t="shared" si="86"/>
        <v/>
      </c>
      <c r="H1409" s="184" t="str">
        <f t="shared" si="87"/>
        <v/>
      </c>
      <c r="J1409" t="s">
        <v>253</v>
      </c>
      <c r="K1409" t="s">
        <v>253</v>
      </c>
      <c r="M1409">
        <v>67.2</v>
      </c>
      <c r="N1409">
        <v>67.2</v>
      </c>
      <c r="R1409">
        <v>179.53321299999999</v>
      </c>
      <c r="S1409" t="s">
        <v>201</v>
      </c>
      <c r="T1409" s="221">
        <v>45566.313194444447</v>
      </c>
    </row>
    <row r="1410" spans="1:20" x14ac:dyDescent="0.35">
      <c r="A1410" t="s">
        <v>95</v>
      </c>
      <c r="B1410" t="s">
        <v>96</v>
      </c>
      <c r="C1410" t="s">
        <v>97</v>
      </c>
      <c r="D1410" s="29">
        <v>45966</v>
      </c>
      <c r="E1410" s="184" t="str">
        <f t="shared" si="84"/>
        <v/>
      </c>
      <c r="F1410" s="184" t="str">
        <f t="shared" si="85"/>
        <v/>
      </c>
      <c r="G1410" s="184" t="str">
        <f t="shared" si="86"/>
        <v/>
      </c>
      <c r="H1410" s="184" t="str">
        <f t="shared" si="87"/>
        <v/>
      </c>
      <c r="J1410" t="s">
        <v>253</v>
      </c>
      <c r="K1410" t="s">
        <v>253</v>
      </c>
      <c r="M1410">
        <v>67.2</v>
      </c>
      <c r="N1410">
        <v>67.2</v>
      </c>
      <c r="R1410">
        <v>179.53321299999999</v>
      </c>
      <c r="S1410" t="s">
        <v>201</v>
      </c>
      <c r="T1410" s="221">
        <v>45566.313194444447</v>
      </c>
    </row>
    <row r="1411" spans="1:20" x14ac:dyDescent="0.35">
      <c r="A1411" t="s">
        <v>95</v>
      </c>
      <c r="B1411" t="s">
        <v>96</v>
      </c>
      <c r="C1411" t="s">
        <v>97</v>
      </c>
      <c r="D1411" s="29">
        <v>45967</v>
      </c>
      <c r="E1411" s="184" t="str">
        <f t="shared" si="84"/>
        <v/>
      </c>
      <c r="F1411" s="184" t="str">
        <f t="shared" si="85"/>
        <v/>
      </c>
      <c r="G1411" s="184" t="str">
        <f t="shared" si="86"/>
        <v/>
      </c>
      <c r="H1411" s="184" t="str">
        <f t="shared" si="87"/>
        <v/>
      </c>
      <c r="J1411" t="s">
        <v>253</v>
      </c>
      <c r="K1411" t="s">
        <v>253</v>
      </c>
      <c r="M1411">
        <v>67.2</v>
      </c>
      <c r="N1411">
        <v>67.2</v>
      </c>
      <c r="R1411">
        <v>179.53321299999999</v>
      </c>
      <c r="S1411" t="s">
        <v>201</v>
      </c>
      <c r="T1411" s="221">
        <v>45566.313194444447</v>
      </c>
    </row>
    <row r="1412" spans="1:20" x14ac:dyDescent="0.35">
      <c r="A1412" t="s">
        <v>95</v>
      </c>
      <c r="B1412" t="s">
        <v>96</v>
      </c>
      <c r="C1412" t="s">
        <v>97</v>
      </c>
      <c r="D1412" s="29">
        <v>45968</v>
      </c>
      <c r="E1412" s="184" t="str">
        <f t="shared" si="84"/>
        <v/>
      </c>
      <c r="F1412" s="184" t="str">
        <f t="shared" si="85"/>
        <v/>
      </c>
      <c r="G1412" s="184" t="str">
        <f t="shared" si="86"/>
        <v/>
      </c>
      <c r="H1412" s="184" t="str">
        <f t="shared" si="87"/>
        <v/>
      </c>
      <c r="J1412" t="s">
        <v>253</v>
      </c>
      <c r="K1412" t="s">
        <v>253</v>
      </c>
      <c r="M1412">
        <v>67.2</v>
      </c>
      <c r="N1412">
        <v>67.2</v>
      </c>
      <c r="R1412">
        <v>179.53321299999999</v>
      </c>
      <c r="S1412" t="s">
        <v>201</v>
      </c>
      <c r="T1412" s="221">
        <v>45566.313194444447</v>
      </c>
    </row>
    <row r="1413" spans="1:20" x14ac:dyDescent="0.35">
      <c r="A1413" t="s">
        <v>95</v>
      </c>
      <c r="B1413" t="s">
        <v>96</v>
      </c>
      <c r="C1413" t="s">
        <v>97</v>
      </c>
      <c r="D1413" s="29">
        <v>45969</v>
      </c>
      <c r="E1413" s="184" t="str">
        <f t="shared" si="84"/>
        <v/>
      </c>
      <c r="F1413" s="184" t="str">
        <f t="shared" si="85"/>
        <v/>
      </c>
      <c r="G1413" s="184" t="str">
        <f t="shared" si="86"/>
        <v/>
      </c>
      <c r="H1413" s="184" t="str">
        <f t="shared" si="87"/>
        <v/>
      </c>
      <c r="J1413" t="s">
        <v>253</v>
      </c>
      <c r="K1413" t="s">
        <v>253</v>
      </c>
      <c r="M1413">
        <v>67.2</v>
      </c>
      <c r="N1413">
        <v>67.2</v>
      </c>
      <c r="R1413">
        <v>179.53321299999999</v>
      </c>
      <c r="S1413" t="s">
        <v>201</v>
      </c>
      <c r="T1413" s="221">
        <v>45566.313194444447</v>
      </c>
    </row>
    <row r="1414" spans="1:20" x14ac:dyDescent="0.35">
      <c r="A1414" t="s">
        <v>95</v>
      </c>
      <c r="B1414" t="s">
        <v>96</v>
      </c>
      <c r="C1414" t="s">
        <v>97</v>
      </c>
      <c r="D1414" s="29">
        <v>45970</v>
      </c>
      <c r="E1414" s="184" t="str">
        <f t="shared" si="84"/>
        <v/>
      </c>
      <c r="F1414" s="184" t="str">
        <f t="shared" si="85"/>
        <v/>
      </c>
      <c r="G1414" s="184" t="str">
        <f t="shared" si="86"/>
        <v/>
      </c>
      <c r="H1414" s="184" t="str">
        <f t="shared" si="87"/>
        <v/>
      </c>
      <c r="J1414" t="s">
        <v>253</v>
      </c>
      <c r="K1414" t="s">
        <v>253</v>
      </c>
      <c r="M1414">
        <v>67.2</v>
      </c>
      <c r="N1414">
        <v>67.2</v>
      </c>
      <c r="R1414">
        <v>179.53321299999999</v>
      </c>
      <c r="S1414" t="s">
        <v>201</v>
      </c>
      <c r="T1414" s="221">
        <v>45566.313194444447</v>
      </c>
    </row>
    <row r="1415" spans="1:20" x14ac:dyDescent="0.35">
      <c r="A1415" t="s">
        <v>95</v>
      </c>
      <c r="B1415" t="s">
        <v>96</v>
      </c>
      <c r="C1415" t="s">
        <v>97</v>
      </c>
      <c r="D1415" s="29">
        <v>45971</v>
      </c>
      <c r="E1415" s="184" t="str">
        <f t="shared" si="84"/>
        <v/>
      </c>
      <c r="F1415" s="184" t="str">
        <f t="shared" si="85"/>
        <v/>
      </c>
      <c r="G1415" s="184" t="str">
        <f t="shared" si="86"/>
        <v/>
      </c>
      <c r="H1415" s="184" t="str">
        <f t="shared" si="87"/>
        <v/>
      </c>
      <c r="J1415" t="s">
        <v>253</v>
      </c>
      <c r="K1415" t="s">
        <v>253</v>
      </c>
      <c r="M1415">
        <v>67.2</v>
      </c>
      <c r="N1415">
        <v>67.2</v>
      </c>
      <c r="R1415">
        <v>179.53321299999999</v>
      </c>
      <c r="S1415" t="s">
        <v>201</v>
      </c>
      <c r="T1415" s="221">
        <v>45566.313194444447</v>
      </c>
    </row>
    <row r="1416" spans="1:20" x14ac:dyDescent="0.35">
      <c r="A1416" t="s">
        <v>95</v>
      </c>
      <c r="B1416" t="s">
        <v>96</v>
      </c>
      <c r="C1416" t="s">
        <v>97</v>
      </c>
      <c r="D1416" s="29">
        <v>45972</v>
      </c>
      <c r="E1416" s="184" t="str">
        <f t="shared" ref="E1416:E1479" si="88">IF(J1416="","",IF(L1416=0,0,IF(1-(J1416/L1416)&lt;0,"",1-(J1416/L1416))))</f>
        <v/>
      </c>
      <c r="F1416" s="184" t="str">
        <f t="shared" ref="F1416:F1479" si="89">IF(K1416="","",IF(L1416=0,0,IF(1-(K1416/L1416)&lt;0,"",1-(K1416/L1416))))</f>
        <v/>
      </c>
      <c r="G1416" s="184" t="str">
        <f t="shared" ref="G1416:G1479" si="90">IF(J1416="","",IF(1-(J1416/R1416)&lt;0,"",1-(J1416/R1416)))</f>
        <v/>
      </c>
      <c r="H1416" s="184" t="str">
        <f t="shared" ref="H1416:H1479" si="91">IF(K1416="","",IF(1-(K1416/R1416)&lt;0,"",1-(K1416/R1416)))</f>
        <v/>
      </c>
      <c r="J1416" t="s">
        <v>253</v>
      </c>
      <c r="K1416" t="s">
        <v>253</v>
      </c>
      <c r="M1416">
        <v>67.2</v>
      </c>
      <c r="N1416">
        <v>67.2</v>
      </c>
      <c r="R1416">
        <v>179.53321299999999</v>
      </c>
      <c r="S1416" t="s">
        <v>201</v>
      </c>
      <c r="T1416" s="221">
        <v>45566.313194444447</v>
      </c>
    </row>
    <row r="1417" spans="1:20" x14ac:dyDescent="0.35">
      <c r="A1417" t="s">
        <v>95</v>
      </c>
      <c r="B1417" t="s">
        <v>96</v>
      </c>
      <c r="C1417" t="s">
        <v>97</v>
      </c>
      <c r="D1417" s="29">
        <v>45973</v>
      </c>
      <c r="E1417" s="184" t="str">
        <f t="shared" si="88"/>
        <v/>
      </c>
      <c r="F1417" s="184" t="str">
        <f t="shared" si="89"/>
        <v/>
      </c>
      <c r="G1417" s="184" t="str">
        <f t="shared" si="90"/>
        <v/>
      </c>
      <c r="H1417" s="184" t="str">
        <f t="shared" si="91"/>
        <v/>
      </c>
      <c r="J1417" t="s">
        <v>253</v>
      </c>
      <c r="K1417" t="s">
        <v>253</v>
      </c>
      <c r="M1417">
        <v>67.2</v>
      </c>
      <c r="N1417">
        <v>67.2</v>
      </c>
      <c r="R1417">
        <v>179.53321299999999</v>
      </c>
      <c r="S1417" t="s">
        <v>201</v>
      </c>
      <c r="T1417" s="221">
        <v>45566.313194444447</v>
      </c>
    </row>
    <row r="1418" spans="1:20" x14ac:dyDescent="0.35">
      <c r="A1418" t="s">
        <v>95</v>
      </c>
      <c r="B1418" t="s">
        <v>96</v>
      </c>
      <c r="C1418" t="s">
        <v>97</v>
      </c>
      <c r="D1418" s="29">
        <v>45974</v>
      </c>
      <c r="E1418" s="184" t="str">
        <f t="shared" si="88"/>
        <v/>
      </c>
      <c r="F1418" s="184" t="str">
        <f t="shared" si="89"/>
        <v/>
      </c>
      <c r="G1418" s="184" t="str">
        <f t="shared" si="90"/>
        <v/>
      </c>
      <c r="H1418" s="184" t="str">
        <f t="shared" si="91"/>
        <v/>
      </c>
      <c r="J1418" t="s">
        <v>253</v>
      </c>
      <c r="K1418" t="s">
        <v>253</v>
      </c>
      <c r="M1418">
        <v>67.2</v>
      </c>
      <c r="N1418">
        <v>67.2</v>
      </c>
      <c r="R1418">
        <v>179.53321299999999</v>
      </c>
      <c r="S1418" t="s">
        <v>201</v>
      </c>
      <c r="T1418" s="221">
        <v>45566.313194444447</v>
      </c>
    </row>
    <row r="1419" spans="1:20" x14ac:dyDescent="0.35">
      <c r="A1419" t="s">
        <v>95</v>
      </c>
      <c r="B1419" t="s">
        <v>96</v>
      </c>
      <c r="C1419" t="s">
        <v>97</v>
      </c>
      <c r="D1419" s="29">
        <v>45975</v>
      </c>
      <c r="E1419" s="184" t="str">
        <f t="shared" si="88"/>
        <v/>
      </c>
      <c r="F1419" s="184" t="str">
        <f t="shared" si="89"/>
        <v/>
      </c>
      <c r="G1419" s="184" t="str">
        <f t="shared" si="90"/>
        <v/>
      </c>
      <c r="H1419" s="184" t="str">
        <f t="shared" si="91"/>
        <v/>
      </c>
      <c r="J1419" t="s">
        <v>253</v>
      </c>
      <c r="K1419" t="s">
        <v>253</v>
      </c>
      <c r="M1419">
        <v>67.2</v>
      </c>
      <c r="N1419">
        <v>67.2</v>
      </c>
      <c r="R1419">
        <v>179.53321299999999</v>
      </c>
      <c r="S1419" t="s">
        <v>201</v>
      </c>
      <c r="T1419" s="221">
        <v>45566.313194444447</v>
      </c>
    </row>
    <row r="1420" spans="1:20" x14ac:dyDescent="0.35">
      <c r="A1420" t="s">
        <v>95</v>
      </c>
      <c r="B1420" t="s">
        <v>96</v>
      </c>
      <c r="C1420" t="s">
        <v>97</v>
      </c>
      <c r="D1420" s="29">
        <v>45976</v>
      </c>
      <c r="E1420" s="184" t="str">
        <f t="shared" si="88"/>
        <v/>
      </c>
      <c r="F1420" s="184" t="str">
        <f t="shared" si="89"/>
        <v/>
      </c>
      <c r="G1420" s="184" t="str">
        <f t="shared" si="90"/>
        <v/>
      </c>
      <c r="H1420" s="184" t="str">
        <f t="shared" si="91"/>
        <v/>
      </c>
      <c r="J1420" t="s">
        <v>253</v>
      </c>
      <c r="K1420" t="s">
        <v>253</v>
      </c>
      <c r="M1420">
        <v>67.2</v>
      </c>
      <c r="N1420">
        <v>67.2</v>
      </c>
      <c r="R1420">
        <v>179.53321299999999</v>
      </c>
      <c r="S1420" t="s">
        <v>201</v>
      </c>
      <c r="T1420" s="221">
        <v>45566.313194444447</v>
      </c>
    </row>
    <row r="1421" spans="1:20" x14ac:dyDescent="0.35">
      <c r="A1421" t="s">
        <v>95</v>
      </c>
      <c r="B1421" t="s">
        <v>96</v>
      </c>
      <c r="C1421" t="s">
        <v>97</v>
      </c>
      <c r="D1421" s="29">
        <v>45977</v>
      </c>
      <c r="E1421" s="184" t="str">
        <f t="shared" si="88"/>
        <v/>
      </c>
      <c r="F1421" s="184" t="str">
        <f t="shared" si="89"/>
        <v/>
      </c>
      <c r="G1421" s="184" t="str">
        <f t="shared" si="90"/>
        <v/>
      </c>
      <c r="H1421" s="184" t="str">
        <f t="shared" si="91"/>
        <v/>
      </c>
      <c r="J1421" t="s">
        <v>253</v>
      </c>
      <c r="K1421" t="s">
        <v>253</v>
      </c>
      <c r="M1421">
        <v>67.2</v>
      </c>
      <c r="N1421">
        <v>67.2</v>
      </c>
      <c r="R1421">
        <v>179.53321299999999</v>
      </c>
      <c r="S1421" t="s">
        <v>201</v>
      </c>
      <c r="T1421" s="221">
        <v>45566.313194444447</v>
      </c>
    </row>
    <row r="1422" spans="1:20" x14ac:dyDescent="0.35">
      <c r="A1422" t="s">
        <v>95</v>
      </c>
      <c r="B1422" t="s">
        <v>96</v>
      </c>
      <c r="C1422" t="s">
        <v>97</v>
      </c>
      <c r="D1422" s="29">
        <v>45978</v>
      </c>
      <c r="E1422" s="184" t="str">
        <f t="shared" si="88"/>
        <v/>
      </c>
      <c r="F1422" s="184" t="str">
        <f t="shared" si="89"/>
        <v/>
      </c>
      <c r="G1422" s="184" t="str">
        <f t="shared" si="90"/>
        <v/>
      </c>
      <c r="H1422" s="184" t="str">
        <f t="shared" si="91"/>
        <v/>
      </c>
      <c r="J1422" t="s">
        <v>253</v>
      </c>
      <c r="K1422" t="s">
        <v>253</v>
      </c>
      <c r="M1422">
        <v>67.2</v>
      </c>
      <c r="N1422">
        <v>67.2</v>
      </c>
      <c r="R1422">
        <v>179.53321299999999</v>
      </c>
      <c r="S1422" t="s">
        <v>201</v>
      </c>
      <c r="T1422" s="221">
        <v>45566.313194444447</v>
      </c>
    </row>
    <row r="1423" spans="1:20" x14ac:dyDescent="0.35">
      <c r="A1423" t="s">
        <v>95</v>
      </c>
      <c r="B1423" t="s">
        <v>96</v>
      </c>
      <c r="C1423" t="s">
        <v>97</v>
      </c>
      <c r="D1423" s="29">
        <v>45979</v>
      </c>
      <c r="E1423" s="184" t="str">
        <f t="shared" si="88"/>
        <v/>
      </c>
      <c r="F1423" s="184" t="str">
        <f t="shared" si="89"/>
        <v/>
      </c>
      <c r="G1423" s="184" t="str">
        <f t="shared" si="90"/>
        <v/>
      </c>
      <c r="H1423" s="184" t="str">
        <f t="shared" si="91"/>
        <v/>
      </c>
      <c r="J1423" t="s">
        <v>253</v>
      </c>
      <c r="K1423" t="s">
        <v>253</v>
      </c>
      <c r="M1423">
        <v>67.2</v>
      </c>
      <c r="N1423">
        <v>67.2</v>
      </c>
      <c r="R1423">
        <v>179.53321299999999</v>
      </c>
      <c r="S1423" t="s">
        <v>201</v>
      </c>
      <c r="T1423" s="221">
        <v>45566.313194444447</v>
      </c>
    </row>
    <row r="1424" spans="1:20" x14ac:dyDescent="0.35">
      <c r="A1424" t="s">
        <v>95</v>
      </c>
      <c r="B1424" t="s">
        <v>96</v>
      </c>
      <c r="C1424" t="s">
        <v>97</v>
      </c>
      <c r="D1424" s="29">
        <v>45980</v>
      </c>
      <c r="E1424" s="184" t="str">
        <f t="shared" si="88"/>
        <v/>
      </c>
      <c r="F1424" s="184" t="str">
        <f t="shared" si="89"/>
        <v/>
      </c>
      <c r="G1424" s="184" t="str">
        <f t="shared" si="90"/>
        <v/>
      </c>
      <c r="H1424" s="184" t="str">
        <f t="shared" si="91"/>
        <v/>
      </c>
      <c r="J1424" t="s">
        <v>253</v>
      </c>
      <c r="K1424" t="s">
        <v>253</v>
      </c>
      <c r="M1424">
        <v>67.2</v>
      </c>
      <c r="N1424">
        <v>67.2</v>
      </c>
      <c r="R1424">
        <v>179.53321299999999</v>
      </c>
      <c r="S1424" t="s">
        <v>201</v>
      </c>
      <c r="T1424" s="221">
        <v>45566.313194444447</v>
      </c>
    </row>
    <row r="1425" spans="1:20" x14ac:dyDescent="0.35">
      <c r="A1425" t="s">
        <v>95</v>
      </c>
      <c r="B1425" t="s">
        <v>96</v>
      </c>
      <c r="C1425" t="s">
        <v>97</v>
      </c>
      <c r="D1425" s="29">
        <v>45981</v>
      </c>
      <c r="E1425" s="184" t="str">
        <f t="shared" si="88"/>
        <v/>
      </c>
      <c r="F1425" s="184" t="str">
        <f t="shared" si="89"/>
        <v/>
      </c>
      <c r="G1425" s="184" t="str">
        <f t="shared" si="90"/>
        <v/>
      </c>
      <c r="H1425" s="184" t="str">
        <f t="shared" si="91"/>
        <v/>
      </c>
      <c r="J1425" t="s">
        <v>253</v>
      </c>
      <c r="K1425" t="s">
        <v>253</v>
      </c>
      <c r="M1425">
        <v>67.2</v>
      </c>
      <c r="N1425">
        <v>67.2</v>
      </c>
      <c r="R1425">
        <v>179.53321299999999</v>
      </c>
      <c r="S1425" t="s">
        <v>201</v>
      </c>
      <c r="T1425" s="221">
        <v>45566.313194444447</v>
      </c>
    </row>
    <row r="1426" spans="1:20" x14ac:dyDescent="0.35">
      <c r="A1426" t="s">
        <v>95</v>
      </c>
      <c r="B1426" t="s">
        <v>96</v>
      </c>
      <c r="C1426" t="s">
        <v>97</v>
      </c>
      <c r="D1426" s="29">
        <v>45982</v>
      </c>
      <c r="E1426" s="184" t="str">
        <f t="shared" si="88"/>
        <v/>
      </c>
      <c r="F1426" s="184" t="str">
        <f t="shared" si="89"/>
        <v/>
      </c>
      <c r="G1426" s="184" t="str">
        <f t="shared" si="90"/>
        <v/>
      </c>
      <c r="H1426" s="184" t="str">
        <f t="shared" si="91"/>
        <v/>
      </c>
      <c r="J1426" t="s">
        <v>253</v>
      </c>
      <c r="K1426" t="s">
        <v>253</v>
      </c>
      <c r="M1426">
        <v>67.2</v>
      </c>
      <c r="N1426">
        <v>67.2</v>
      </c>
      <c r="R1426">
        <v>179.53321299999999</v>
      </c>
      <c r="S1426" t="s">
        <v>201</v>
      </c>
      <c r="T1426" s="221">
        <v>45566.313194444447</v>
      </c>
    </row>
    <row r="1427" spans="1:20" x14ac:dyDescent="0.35">
      <c r="A1427" t="s">
        <v>95</v>
      </c>
      <c r="B1427" t="s">
        <v>96</v>
      </c>
      <c r="C1427" t="s">
        <v>97</v>
      </c>
      <c r="D1427" s="29">
        <v>45983</v>
      </c>
      <c r="E1427" s="184" t="str">
        <f t="shared" si="88"/>
        <v/>
      </c>
      <c r="F1427" s="184" t="str">
        <f t="shared" si="89"/>
        <v/>
      </c>
      <c r="G1427" s="184" t="str">
        <f t="shared" si="90"/>
        <v/>
      </c>
      <c r="H1427" s="184" t="str">
        <f t="shared" si="91"/>
        <v/>
      </c>
      <c r="J1427" t="s">
        <v>253</v>
      </c>
      <c r="K1427" t="s">
        <v>253</v>
      </c>
      <c r="M1427">
        <v>67.2</v>
      </c>
      <c r="N1427">
        <v>67.2</v>
      </c>
      <c r="R1427">
        <v>179.53321299999999</v>
      </c>
      <c r="S1427" t="s">
        <v>201</v>
      </c>
      <c r="T1427" s="221">
        <v>45566.313194444447</v>
      </c>
    </row>
    <row r="1428" spans="1:20" x14ac:dyDescent="0.35">
      <c r="A1428" t="s">
        <v>95</v>
      </c>
      <c r="B1428" t="s">
        <v>96</v>
      </c>
      <c r="C1428" t="s">
        <v>97</v>
      </c>
      <c r="D1428" s="29">
        <v>45984</v>
      </c>
      <c r="E1428" s="184" t="str">
        <f t="shared" si="88"/>
        <v/>
      </c>
      <c r="F1428" s="184" t="str">
        <f t="shared" si="89"/>
        <v/>
      </c>
      <c r="G1428" s="184" t="str">
        <f t="shared" si="90"/>
        <v/>
      </c>
      <c r="H1428" s="184" t="str">
        <f t="shared" si="91"/>
        <v/>
      </c>
      <c r="J1428" t="s">
        <v>253</v>
      </c>
      <c r="K1428" t="s">
        <v>253</v>
      </c>
      <c r="M1428">
        <v>67.2</v>
      </c>
      <c r="N1428">
        <v>67.2</v>
      </c>
      <c r="R1428">
        <v>179.53321299999999</v>
      </c>
      <c r="S1428" t="s">
        <v>201</v>
      </c>
      <c r="T1428" s="221">
        <v>45566.313194444447</v>
      </c>
    </row>
    <row r="1429" spans="1:20" x14ac:dyDescent="0.35">
      <c r="A1429" t="s">
        <v>95</v>
      </c>
      <c r="B1429" t="s">
        <v>96</v>
      </c>
      <c r="C1429" t="s">
        <v>97</v>
      </c>
      <c r="D1429" s="29">
        <v>45985</v>
      </c>
      <c r="E1429" s="184" t="str">
        <f t="shared" si="88"/>
        <v/>
      </c>
      <c r="F1429" s="184" t="str">
        <f t="shared" si="89"/>
        <v/>
      </c>
      <c r="G1429" s="184" t="str">
        <f t="shared" si="90"/>
        <v/>
      </c>
      <c r="H1429" s="184" t="str">
        <f t="shared" si="91"/>
        <v/>
      </c>
      <c r="J1429" t="s">
        <v>253</v>
      </c>
      <c r="K1429" t="s">
        <v>253</v>
      </c>
      <c r="M1429">
        <v>67.2</v>
      </c>
      <c r="N1429">
        <v>67.2</v>
      </c>
      <c r="R1429">
        <v>179.53321299999999</v>
      </c>
      <c r="S1429" t="s">
        <v>201</v>
      </c>
      <c r="T1429" s="221">
        <v>45566.313194444447</v>
      </c>
    </row>
    <row r="1430" spans="1:20" x14ac:dyDescent="0.35">
      <c r="A1430" t="s">
        <v>95</v>
      </c>
      <c r="B1430" t="s">
        <v>96</v>
      </c>
      <c r="C1430" t="s">
        <v>97</v>
      </c>
      <c r="D1430" s="29">
        <v>45986</v>
      </c>
      <c r="E1430" s="184" t="str">
        <f t="shared" si="88"/>
        <v/>
      </c>
      <c r="F1430" s="184" t="str">
        <f t="shared" si="89"/>
        <v/>
      </c>
      <c r="G1430" s="184" t="str">
        <f t="shared" si="90"/>
        <v/>
      </c>
      <c r="H1430" s="184" t="str">
        <f t="shared" si="91"/>
        <v/>
      </c>
      <c r="J1430" t="s">
        <v>253</v>
      </c>
      <c r="K1430" t="s">
        <v>253</v>
      </c>
      <c r="M1430">
        <v>67.2</v>
      </c>
      <c r="N1430">
        <v>67.2</v>
      </c>
      <c r="R1430">
        <v>179.53321299999999</v>
      </c>
      <c r="S1430" t="s">
        <v>201</v>
      </c>
      <c r="T1430" s="221">
        <v>45566.313194444447</v>
      </c>
    </row>
    <row r="1431" spans="1:20" x14ac:dyDescent="0.35">
      <c r="A1431" t="s">
        <v>95</v>
      </c>
      <c r="B1431" t="s">
        <v>96</v>
      </c>
      <c r="C1431" t="s">
        <v>97</v>
      </c>
      <c r="D1431" s="29">
        <v>45987</v>
      </c>
      <c r="E1431" s="184" t="str">
        <f t="shared" si="88"/>
        <v/>
      </c>
      <c r="F1431" s="184" t="str">
        <f t="shared" si="89"/>
        <v/>
      </c>
      <c r="G1431" s="184" t="str">
        <f t="shared" si="90"/>
        <v/>
      </c>
      <c r="H1431" s="184" t="str">
        <f t="shared" si="91"/>
        <v/>
      </c>
      <c r="J1431" t="s">
        <v>253</v>
      </c>
      <c r="K1431" t="s">
        <v>253</v>
      </c>
      <c r="M1431">
        <v>67.2</v>
      </c>
      <c r="N1431">
        <v>67.2</v>
      </c>
      <c r="R1431">
        <v>179.53321299999999</v>
      </c>
      <c r="S1431" t="s">
        <v>201</v>
      </c>
      <c r="T1431" s="221">
        <v>45566.313194444447</v>
      </c>
    </row>
    <row r="1432" spans="1:20" x14ac:dyDescent="0.35">
      <c r="A1432" t="s">
        <v>95</v>
      </c>
      <c r="B1432" t="s">
        <v>96</v>
      </c>
      <c r="C1432" t="s">
        <v>97</v>
      </c>
      <c r="D1432" s="29">
        <v>45988</v>
      </c>
      <c r="E1432" s="184" t="str">
        <f t="shared" si="88"/>
        <v/>
      </c>
      <c r="F1432" s="184" t="str">
        <f t="shared" si="89"/>
        <v/>
      </c>
      <c r="G1432" s="184" t="str">
        <f t="shared" si="90"/>
        <v/>
      </c>
      <c r="H1432" s="184" t="str">
        <f t="shared" si="91"/>
        <v/>
      </c>
      <c r="J1432" t="s">
        <v>253</v>
      </c>
      <c r="K1432" t="s">
        <v>253</v>
      </c>
      <c r="M1432">
        <v>67.2</v>
      </c>
      <c r="N1432">
        <v>67.2</v>
      </c>
      <c r="R1432">
        <v>179.53321299999999</v>
      </c>
      <c r="S1432" t="s">
        <v>201</v>
      </c>
      <c r="T1432" s="221">
        <v>45566.313194444447</v>
      </c>
    </row>
    <row r="1433" spans="1:20" x14ac:dyDescent="0.35">
      <c r="A1433" t="s">
        <v>95</v>
      </c>
      <c r="B1433" t="s">
        <v>96</v>
      </c>
      <c r="C1433" t="s">
        <v>97</v>
      </c>
      <c r="D1433" s="29">
        <v>45989</v>
      </c>
      <c r="E1433" s="184" t="str">
        <f t="shared" si="88"/>
        <v/>
      </c>
      <c r="F1433" s="184" t="str">
        <f t="shared" si="89"/>
        <v/>
      </c>
      <c r="G1433" s="184" t="str">
        <f t="shared" si="90"/>
        <v/>
      </c>
      <c r="H1433" s="184" t="str">
        <f t="shared" si="91"/>
        <v/>
      </c>
      <c r="J1433" t="s">
        <v>253</v>
      </c>
      <c r="K1433" t="s">
        <v>253</v>
      </c>
      <c r="M1433">
        <v>67.2</v>
      </c>
      <c r="N1433">
        <v>67.2</v>
      </c>
      <c r="R1433">
        <v>179.53321299999999</v>
      </c>
      <c r="S1433" t="s">
        <v>201</v>
      </c>
      <c r="T1433" s="221">
        <v>45566.313194444447</v>
      </c>
    </row>
    <row r="1434" spans="1:20" x14ac:dyDescent="0.35">
      <c r="A1434" t="s">
        <v>95</v>
      </c>
      <c r="B1434" t="s">
        <v>96</v>
      </c>
      <c r="C1434" t="s">
        <v>97</v>
      </c>
      <c r="D1434" s="29">
        <v>45990</v>
      </c>
      <c r="E1434" s="184" t="str">
        <f t="shared" si="88"/>
        <v/>
      </c>
      <c r="F1434" s="184" t="str">
        <f t="shared" si="89"/>
        <v/>
      </c>
      <c r="G1434" s="184" t="str">
        <f t="shared" si="90"/>
        <v/>
      </c>
      <c r="H1434" s="184" t="str">
        <f t="shared" si="91"/>
        <v/>
      </c>
      <c r="J1434" t="s">
        <v>253</v>
      </c>
      <c r="K1434" t="s">
        <v>253</v>
      </c>
      <c r="M1434">
        <v>67.2</v>
      </c>
      <c r="N1434">
        <v>67.2</v>
      </c>
      <c r="R1434">
        <v>179.53321299999999</v>
      </c>
      <c r="S1434" t="s">
        <v>201</v>
      </c>
      <c r="T1434" s="221">
        <v>45566.313194444447</v>
      </c>
    </row>
    <row r="1435" spans="1:20" x14ac:dyDescent="0.35">
      <c r="A1435" t="s">
        <v>95</v>
      </c>
      <c r="B1435" t="s">
        <v>96</v>
      </c>
      <c r="C1435" t="s">
        <v>97</v>
      </c>
      <c r="D1435" s="29">
        <v>45991</v>
      </c>
      <c r="E1435" s="184" t="str">
        <f t="shared" si="88"/>
        <v/>
      </c>
      <c r="F1435" s="184" t="str">
        <f t="shared" si="89"/>
        <v/>
      </c>
      <c r="G1435" s="184" t="str">
        <f t="shared" si="90"/>
        <v/>
      </c>
      <c r="H1435" s="184" t="str">
        <f t="shared" si="91"/>
        <v/>
      </c>
      <c r="J1435" t="s">
        <v>253</v>
      </c>
      <c r="K1435" t="s">
        <v>253</v>
      </c>
      <c r="M1435">
        <v>67.2</v>
      </c>
      <c r="N1435">
        <v>67.2</v>
      </c>
      <c r="R1435">
        <v>179.53321299999999</v>
      </c>
      <c r="S1435" t="s">
        <v>201</v>
      </c>
      <c r="T1435" s="221">
        <v>45566.313194444447</v>
      </c>
    </row>
    <row r="1436" spans="1:20" x14ac:dyDescent="0.35">
      <c r="A1436" t="s">
        <v>95</v>
      </c>
      <c r="B1436" t="s">
        <v>96</v>
      </c>
      <c r="C1436" t="s">
        <v>97</v>
      </c>
      <c r="D1436" s="29">
        <v>45992</v>
      </c>
      <c r="E1436" s="184" t="str">
        <f t="shared" si="88"/>
        <v/>
      </c>
      <c r="F1436" s="184" t="str">
        <f t="shared" si="89"/>
        <v/>
      </c>
      <c r="G1436" s="184" t="str">
        <f t="shared" si="90"/>
        <v/>
      </c>
      <c r="H1436" s="184" t="str">
        <f t="shared" si="91"/>
        <v/>
      </c>
      <c r="J1436" t="s">
        <v>253</v>
      </c>
      <c r="K1436" t="s">
        <v>253</v>
      </c>
      <c r="M1436">
        <v>67.2</v>
      </c>
      <c r="N1436">
        <v>67.2</v>
      </c>
      <c r="R1436">
        <v>179.53321299999999</v>
      </c>
      <c r="S1436" t="s">
        <v>201</v>
      </c>
      <c r="T1436" s="221">
        <v>45566.313194444447</v>
      </c>
    </row>
    <row r="1437" spans="1:20" x14ac:dyDescent="0.35">
      <c r="A1437" t="s">
        <v>95</v>
      </c>
      <c r="B1437" t="s">
        <v>96</v>
      </c>
      <c r="C1437" t="s">
        <v>97</v>
      </c>
      <c r="D1437" s="29">
        <v>45993</v>
      </c>
      <c r="E1437" s="184" t="str">
        <f t="shared" si="88"/>
        <v/>
      </c>
      <c r="F1437" s="184" t="str">
        <f t="shared" si="89"/>
        <v/>
      </c>
      <c r="G1437" s="184" t="str">
        <f t="shared" si="90"/>
        <v/>
      </c>
      <c r="H1437" s="184" t="str">
        <f t="shared" si="91"/>
        <v/>
      </c>
      <c r="J1437" t="s">
        <v>253</v>
      </c>
      <c r="K1437" t="s">
        <v>253</v>
      </c>
      <c r="M1437">
        <v>67.2</v>
      </c>
      <c r="N1437">
        <v>67.2</v>
      </c>
      <c r="R1437">
        <v>179.53321299999999</v>
      </c>
      <c r="S1437" t="s">
        <v>201</v>
      </c>
      <c r="T1437" s="221">
        <v>45566.313194444447</v>
      </c>
    </row>
    <row r="1438" spans="1:20" x14ac:dyDescent="0.35">
      <c r="A1438" t="s">
        <v>95</v>
      </c>
      <c r="B1438" t="s">
        <v>96</v>
      </c>
      <c r="C1438" t="s">
        <v>97</v>
      </c>
      <c r="D1438" s="29">
        <v>45994</v>
      </c>
      <c r="E1438" s="184" t="str">
        <f t="shared" si="88"/>
        <v/>
      </c>
      <c r="F1438" s="184" t="str">
        <f t="shared" si="89"/>
        <v/>
      </c>
      <c r="G1438" s="184" t="str">
        <f t="shared" si="90"/>
        <v/>
      </c>
      <c r="H1438" s="184" t="str">
        <f t="shared" si="91"/>
        <v/>
      </c>
      <c r="J1438" t="s">
        <v>253</v>
      </c>
      <c r="K1438" t="s">
        <v>253</v>
      </c>
      <c r="M1438">
        <v>67.2</v>
      </c>
      <c r="N1438">
        <v>67.2</v>
      </c>
      <c r="R1438">
        <v>179.53321299999999</v>
      </c>
      <c r="S1438" t="s">
        <v>201</v>
      </c>
      <c r="T1438" s="221">
        <v>45566.313194444447</v>
      </c>
    </row>
    <row r="1439" spans="1:20" x14ac:dyDescent="0.35">
      <c r="A1439" t="s">
        <v>95</v>
      </c>
      <c r="B1439" t="s">
        <v>96</v>
      </c>
      <c r="C1439" t="s">
        <v>97</v>
      </c>
      <c r="D1439" s="29">
        <v>45995</v>
      </c>
      <c r="E1439" s="184" t="str">
        <f t="shared" si="88"/>
        <v/>
      </c>
      <c r="F1439" s="184" t="str">
        <f t="shared" si="89"/>
        <v/>
      </c>
      <c r="G1439" s="184" t="str">
        <f t="shared" si="90"/>
        <v/>
      </c>
      <c r="H1439" s="184" t="str">
        <f t="shared" si="91"/>
        <v/>
      </c>
      <c r="J1439" t="s">
        <v>253</v>
      </c>
      <c r="K1439" t="s">
        <v>253</v>
      </c>
      <c r="M1439">
        <v>67.2</v>
      </c>
      <c r="N1439">
        <v>67.2</v>
      </c>
      <c r="R1439">
        <v>179.53321299999999</v>
      </c>
      <c r="S1439" t="s">
        <v>201</v>
      </c>
      <c r="T1439" s="221">
        <v>45566.313194444447</v>
      </c>
    </row>
    <row r="1440" spans="1:20" x14ac:dyDescent="0.35">
      <c r="A1440" t="s">
        <v>95</v>
      </c>
      <c r="B1440" t="s">
        <v>96</v>
      </c>
      <c r="C1440" t="s">
        <v>97</v>
      </c>
      <c r="D1440" s="29">
        <v>45996</v>
      </c>
      <c r="E1440" s="184" t="str">
        <f t="shared" si="88"/>
        <v/>
      </c>
      <c r="F1440" s="184" t="str">
        <f t="shared" si="89"/>
        <v/>
      </c>
      <c r="G1440" s="184" t="str">
        <f t="shared" si="90"/>
        <v/>
      </c>
      <c r="H1440" s="184" t="str">
        <f t="shared" si="91"/>
        <v/>
      </c>
      <c r="J1440" t="s">
        <v>253</v>
      </c>
      <c r="K1440" t="s">
        <v>253</v>
      </c>
      <c r="M1440">
        <v>67.2</v>
      </c>
      <c r="N1440">
        <v>67.2</v>
      </c>
      <c r="R1440">
        <v>179.53321299999999</v>
      </c>
      <c r="S1440" t="s">
        <v>201</v>
      </c>
      <c r="T1440" s="221">
        <v>45566.313194444447</v>
      </c>
    </row>
    <row r="1441" spans="1:20" x14ac:dyDescent="0.35">
      <c r="A1441" t="s">
        <v>95</v>
      </c>
      <c r="B1441" t="s">
        <v>96</v>
      </c>
      <c r="C1441" t="s">
        <v>97</v>
      </c>
      <c r="D1441" s="29">
        <v>45997</v>
      </c>
      <c r="E1441" s="184" t="str">
        <f t="shared" si="88"/>
        <v/>
      </c>
      <c r="F1441" s="184" t="str">
        <f t="shared" si="89"/>
        <v/>
      </c>
      <c r="G1441" s="184" t="str">
        <f t="shared" si="90"/>
        <v/>
      </c>
      <c r="H1441" s="184" t="str">
        <f t="shared" si="91"/>
        <v/>
      </c>
      <c r="J1441" t="s">
        <v>253</v>
      </c>
      <c r="K1441" t="s">
        <v>253</v>
      </c>
      <c r="M1441">
        <v>67.2</v>
      </c>
      <c r="N1441">
        <v>67.2</v>
      </c>
      <c r="R1441">
        <v>179.53321299999999</v>
      </c>
      <c r="S1441" t="s">
        <v>201</v>
      </c>
      <c r="T1441" s="221">
        <v>45566.313194444447</v>
      </c>
    </row>
    <row r="1442" spans="1:20" x14ac:dyDescent="0.35">
      <c r="A1442" t="s">
        <v>95</v>
      </c>
      <c r="B1442" t="s">
        <v>96</v>
      </c>
      <c r="C1442" t="s">
        <v>97</v>
      </c>
      <c r="D1442" s="29">
        <v>45998</v>
      </c>
      <c r="E1442" s="184" t="str">
        <f t="shared" si="88"/>
        <v/>
      </c>
      <c r="F1442" s="184" t="str">
        <f t="shared" si="89"/>
        <v/>
      </c>
      <c r="G1442" s="184" t="str">
        <f t="shared" si="90"/>
        <v/>
      </c>
      <c r="H1442" s="184" t="str">
        <f t="shared" si="91"/>
        <v/>
      </c>
      <c r="J1442" t="s">
        <v>253</v>
      </c>
      <c r="K1442" t="s">
        <v>253</v>
      </c>
      <c r="M1442">
        <v>67.2</v>
      </c>
      <c r="N1442">
        <v>67.2</v>
      </c>
      <c r="R1442">
        <v>179.53321299999999</v>
      </c>
      <c r="S1442" t="s">
        <v>201</v>
      </c>
      <c r="T1442" s="221">
        <v>45566.313194444447</v>
      </c>
    </row>
    <row r="1443" spans="1:20" x14ac:dyDescent="0.35">
      <c r="A1443" t="s">
        <v>95</v>
      </c>
      <c r="B1443" t="s">
        <v>96</v>
      </c>
      <c r="C1443" t="s">
        <v>97</v>
      </c>
      <c r="D1443" s="29">
        <v>45999</v>
      </c>
      <c r="E1443" s="184" t="str">
        <f t="shared" si="88"/>
        <v/>
      </c>
      <c r="F1443" s="184" t="str">
        <f t="shared" si="89"/>
        <v/>
      </c>
      <c r="G1443" s="184" t="str">
        <f t="shared" si="90"/>
        <v/>
      </c>
      <c r="H1443" s="184" t="str">
        <f t="shared" si="91"/>
        <v/>
      </c>
      <c r="J1443" t="s">
        <v>253</v>
      </c>
      <c r="K1443" t="s">
        <v>253</v>
      </c>
      <c r="M1443">
        <v>67.2</v>
      </c>
      <c r="N1443">
        <v>67.2</v>
      </c>
      <c r="R1443">
        <v>179.53321299999999</v>
      </c>
      <c r="S1443" t="s">
        <v>201</v>
      </c>
      <c r="T1443" s="221">
        <v>45566.313194444447</v>
      </c>
    </row>
    <row r="1444" spans="1:20" x14ac:dyDescent="0.35">
      <c r="A1444" t="s">
        <v>95</v>
      </c>
      <c r="B1444" t="s">
        <v>96</v>
      </c>
      <c r="C1444" t="s">
        <v>97</v>
      </c>
      <c r="D1444" s="29">
        <v>46000</v>
      </c>
      <c r="E1444" s="184" t="str">
        <f t="shared" si="88"/>
        <v/>
      </c>
      <c r="F1444" s="184" t="str">
        <f t="shared" si="89"/>
        <v/>
      </c>
      <c r="G1444" s="184" t="str">
        <f t="shared" si="90"/>
        <v/>
      </c>
      <c r="H1444" s="184" t="str">
        <f t="shared" si="91"/>
        <v/>
      </c>
      <c r="J1444" t="s">
        <v>253</v>
      </c>
      <c r="K1444" t="s">
        <v>253</v>
      </c>
      <c r="M1444">
        <v>67.2</v>
      </c>
      <c r="N1444">
        <v>67.2</v>
      </c>
      <c r="R1444">
        <v>179.53321299999999</v>
      </c>
      <c r="S1444" t="s">
        <v>201</v>
      </c>
      <c r="T1444" s="221">
        <v>45566.313194444447</v>
      </c>
    </row>
    <row r="1445" spans="1:20" x14ac:dyDescent="0.35">
      <c r="A1445" t="s">
        <v>95</v>
      </c>
      <c r="B1445" t="s">
        <v>96</v>
      </c>
      <c r="C1445" t="s">
        <v>97</v>
      </c>
      <c r="D1445" s="29">
        <v>46001</v>
      </c>
      <c r="E1445" s="184" t="str">
        <f t="shared" si="88"/>
        <v/>
      </c>
      <c r="F1445" s="184" t="str">
        <f t="shared" si="89"/>
        <v/>
      </c>
      <c r="G1445" s="184" t="str">
        <f t="shared" si="90"/>
        <v/>
      </c>
      <c r="H1445" s="184" t="str">
        <f t="shared" si="91"/>
        <v/>
      </c>
      <c r="J1445" t="s">
        <v>253</v>
      </c>
      <c r="K1445" t="s">
        <v>253</v>
      </c>
      <c r="M1445">
        <v>67.2</v>
      </c>
      <c r="N1445">
        <v>67.2</v>
      </c>
      <c r="R1445">
        <v>179.53321299999999</v>
      </c>
      <c r="S1445" t="s">
        <v>201</v>
      </c>
      <c r="T1445" s="221">
        <v>45566.313194444447</v>
      </c>
    </row>
    <row r="1446" spans="1:20" x14ac:dyDescent="0.35">
      <c r="A1446" t="s">
        <v>95</v>
      </c>
      <c r="B1446" t="s">
        <v>96</v>
      </c>
      <c r="C1446" t="s">
        <v>97</v>
      </c>
      <c r="D1446" s="29">
        <v>46002</v>
      </c>
      <c r="E1446" s="184" t="str">
        <f t="shared" si="88"/>
        <v/>
      </c>
      <c r="F1446" s="184" t="str">
        <f t="shared" si="89"/>
        <v/>
      </c>
      <c r="G1446" s="184" t="str">
        <f t="shared" si="90"/>
        <v/>
      </c>
      <c r="H1446" s="184" t="str">
        <f t="shared" si="91"/>
        <v/>
      </c>
      <c r="J1446" t="s">
        <v>253</v>
      </c>
      <c r="K1446" t="s">
        <v>253</v>
      </c>
      <c r="M1446">
        <v>67.2</v>
      </c>
      <c r="N1446">
        <v>67.2</v>
      </c>
      <c r="R1446">
        <v>179.53321299999999</v>
      </c>
      <c r="S1446" t="s">
        <v>201</v>
      </c>
      <c r="T1446" s="221">
        <v>45566.313194444447</v>
      </c>
    </row>
    <row r="1447" spans="1:20" x14ac:dyDescent="0.35">
      <c r="A1447" t="s">
        <v>95</v>
      </c>
      <c r="B1447" t="s">
        <v>96</v>
      </c>
      <c r="C1447" t="s">
        <v>97</v>
      </c>
      <c r="D1447" s="29">
        <v>46003</v>
      </c>
      <c r="E1447" s="184" t="str">
        <f t="shared" si="88"/>
        <v/>
      </c>
      <c r="F1447" s="184" t="str">
        <f t="shared" si="89"/>
        <v/>
      </c>
      <c r="G1447" s="184" t="str">
        <f t="shared" si="90"/>
        <v/>
      </c>
      <c r="H1447" s="184" t="str">
        <f t="shared" si="91"/>
        <v/>
      </c>
      <c r="J1447" t="s">
        <v>253</v>
      </c>
      <c r="K1447" t="s">
        <v>253</v>
      </c>
      <c r="M1447">
        <v>67.2</v>
      </c>
      <c r="N1447">
        <v>67.2</v>
      </c>
      <c r="R1447">
        <v>179.53321299999999</v>
      </c>
      <c r="S1447" t="s">
        <v>201</v>
      </c>
      <c r="T1447" s="221">
        <v>45566.313194444447</v>
      </c>
    </row>
    <row r="1448" spans="1:20" x14ac:dyDescent="0.35">
      <c r="A1448" t="s">
        <v>95</v>
      </c>
      <c r="B1448" t="s">
        <v>96</v>
      </c>
      <c r="C1448" t="s">
        <v>97</v>
      </c>
      <c r="D1448" s="29">
        <v>46004</v>
      </c>
      <c r="E1448" s="184" t="str">
        <f t="shared" si="88"/>
        <v/>
      </c>
      <c r="F1448" s="184" t="str">
        <f t="shared" si="89"/>
        <v/>
      </c>
      <c r="G1448" s="184" t="str">
        <f t="shared" si="90"/>
        <v/>
      </c>
      <c r="H1448" s="184" t="str">
        <f t="shared" si="91"/>
        <v/>
      </c>
      <c r="J1448" t="s">
        <v>253</v>
      </c>
      <c r="K1448" t="s">
        <v>253</v>
      </c>
      <c r="M1448">
        <v>67.2</v>
      </c>
      <c r="N1448">
        <v>67.2</v>
      </c>
      <c r="R1448">
        <v>179.53321299999999</v>
      </c>
      <c r="S1448" t="s">
        <v>201</v>
      </c>
      <c r="T1448" s="221">
        <v>45566.313194444447</v>
      </c>
    </row>
    <row r="1449" spans="1:20" x14ac:dyDescent="0.35">
      <c r="A1449" t="s">
        <v>95</v>
      </c>
      <c r="B1449" t="s">
        <v>96</v>
      </c>
      <c r="C1449" t="s">
        <v>97</v>
      </c>
      <c r="D1449" s="29">
        <v>46005</v>
      </c>
      <c r="E1449" s="184" t="str">
        <f t="shared" si="88"/>
        <v/>
      </c>
      <c r="F1449" s="184" t="str">
        <f t="shared" si="89"/>
        <v/>
      </c>
      <c r="G1449" s="184" t="str">
        <f t="shared" si="90"/>
        <v/>
      </c>
      <c r="H1449" s="184" t="str">
        <f t="shared" si="91"/>
        <v/>
      </c>
      <c r="J1449" t="s">
        <v>253</v>
      </c>
      <c r="K1449" t="s">
        <v>253</v>
      </c>
      <c r="M1449">
        <v>67.2</v>
      </c>
      <c r="N1449">
        <v>67.2</v>
      </c>
      <c r="R1449">
        <v>179.53321299999999</v>
      </c>
      <c r="S1449" t="s">
        <v>201</v>
      </c>
      <c r="T1449" s="221">
        <v>45566.313194444447</v>
      </c>
    </row>
    <row r="1450" spans="1:20" x14ac:dyDescent="0.35">
      <c r="A1450" t="s">
        <v>95</v>
      </c>
      <c r="B1450" t="s">
        <v>96</v>
      </c>
      <c r="C1450" t="s">
        <v>97</v>
      </c>
      <c r="D1450" s="29">
        <v>46006</v>
      </c>
      <c r="E1450" s="184" t="str">
        <f t="shared" si="88"/>
        <v/>
      </c>
      <c r="F1450" s="184" t="str">
        <f t="shared" si="89"/>
        <v/>
      </c>
      <c r="G1450" s="184" t="str">
        <f t="shared" si="90"/>
        <v/>
      </c>
      <c r="H1450" s="184" t="str">
        <f t="shared" si="91"/>
        <v/>
      </c>
      <c r="J1450" t="s">
        <v>253</v>
      </c>
      <c r="K1450" t="s">
        <v>253</v>
      </c>
      <c r="M1450">
        <v>67.2</v>
      </c>
      <c r="N1450">
        <v>67.2</v>
      </c>
      <c r="R1450">
        <v>179.53321299999999</v>
      </c>
      <c r="S1450" t="s">
        <v>201</v>
      </c>
      <c r="T1450" s="221">
        <v>45566.313194444447</v>
      </c>
    </row>
    <row r="1451" spans="1:20" x14ac:dyDescent="0.35">
      <c r="A1451" t="s">
        <v>95</v>
      </c>
      <c r="B1451" t="s">
        <v>96</v>
      </c>
      <c r="C1451" t="s">
        <v>97</v>
      </c>
      <c r="D1451" s="29">
        <v>46007</v>
      </c>
      <c r="E1451" s="184" t="str">
        <f t="shared" si="88"/>
        <v/>
      </c>
      <c r="F1451" s="184" t="str">
        <f t="shared" si="89"/>
        <v/>
      </c>
      <c r="G1451" s="184" t="str">
        <f t="shared" si="90"/>
        <v/>
      </c>
      <c r="H1451" s="184" t="str">
        <f t="shared" si="91"/>
        <v/>
      </c>
      <c r="J1451" t="s">
        <v>253</v>
      </c>
      <c r="K1451" t="s">
        <v>253</v>
      </c>
      <c r="M1451">
        <v>67.2</v>
      </c>
      <c r="N1451">
        <v>67.2</v>
      </c>
      <c r="R1451">
        <v>179.53321299999999</v>
      </c>
      <c r="S1451" t="s">
        <v>201</v>
      </c>
      <c r="T1451" s="221">
        <v>45566.313194444447</v>
      </c>
    </row>
    <row r="1452" spans="1:20" x14ac:dyDescent="0.35">
      <c r="A1452" t="s">
        <v>95</v>
      </c>
      <c r="B1452" t="s">
        <v>96</v>
      </c>
      <c r="C1452" t="s">
        <v>97</v>
      </c>
      <c r="D1452" s="29">
        <v>46008</v>
      </c>
      <c r="E1452" s="184" t="str">
        <f t="shared" si="88"/>
        <v/>
      </c>
      <c r="F1452" s="184" t="str">
        <f t="shared" si="89"/>
        <v/>
      </c>
      <c r="G1452" s="184" t="str">
        <f t="shared" si="90"/>
        <v/>
      </c>
      <c r="H1452" s="184" t="str">
        <f t="shared" si="91"/>
        <v/>
      </c>
      <c r="J1452" t="s">
        <v>253</v>
      </c>
      <c r="K1452" t="s">
        <v>253</v>
      </c>
      <c r="M1452">
        <v>67.2</v>
      </c>
      <c r="N1452">
        <v>67.2</v>
      </c>
      <c r="R1452">
        <v>179.53321299999999</v>
      </c>
      <c r="S1452" t="s">
        <v>201</v>
      </c>
      <c r="T1452" s="221">
        <v>45566.313194444447</v>
      </c>
    </row>
    <row r="1453" spans="1:20" x14ac:dyDescent="0.35">
      <c r="A1453" t="s">
        <v>95</v>
      </c>
      <c r="B1453" t="s">
        <v>96</v>
      </c>
      <c r="C1453" t="s">
        <v>97</v>
      </c>
      <c r="D1453" s="29">
        <v>46009</v>
      </c>
      <c r="E1453" s="184" t="str">
        <f t="shared" si="88"/>
        <v/>
      </c>
      <c r="F1453" s="184" t="str">
        <f t="shared" si="89"/>
        <v/>
      </c>
      <c r="G1453" s="184" t="str">
        <f t="shared" si="90"/>
        <v/>
      </c>
      <c r="H1453" s="184" t="str">
        <f t="shared" si="91"/>
        <v/>
      </c>
      <c r="J1453" t="s">
        <v>253</v>
      </c>
      <c r="K1453" t="s">
        <v>253</v>
      </c>
      <c r="M1453">
        <v>67.2</v>
      </c>
      <c r="N1453">
        <v>67.2</v>
      </c>
      <c r="R1453">
        <v>179.53321299999999</v>
      </c>
      <c r="S1453" t="s">
        <v>201</v>
      </c>
      <c r="T1453" s="221">
        <v>45566.313194444447</v>
      </c>
    </row>
    <row r="1454" spans="1:20" x14ac:dyDescent="0.35">
      <c r="A1454" t="s">
        <v>95</v>
      </c>
      <c r="B1454" t="s">
        <v>96</v>
      </c>
      <c r="C1454" t="s">
        <v>97</v>
      </c>
      <c r="D1454" s="29">
        <v>46010</v>
      </c>
      <c r="E1454" s="184" t="str">
        <f t="shared" si="88"/>
        <v/>
      </c>
      <c r="F1454" s="184" t="str">
        <f t="shared" si="89"/>
        <v/>
      </c>
      <c r="G1454" s="184" t="str">
        <f t="shared" si="90"/>
        <v/>
      </c>
      <c r="H1454" s="184" t="str">
        <f t="shared" si="91"/>
        <v/>
      </c>
      <c r="J1454" t="s">
        <v>253</v>
      </c>
      <c r="K1454" t="s">
        <v>253</v>
      </c>
      <c r="M1454">
        <v>67.2</v>
      </c>
      <c r="N1454">
        <v>67.2</v>
      </c>
      <c r="R1454">
        <v>179.53321299999999</v>
      </c>
      <c r="S1454" t="s">
        <v>201</v>
      </c>
      <c r="T1454" s="221">
        <v>45566.313194444447</v>
      </c>
    </row>
    <row r="1455" spans="1:20" x14ac:dyDescent="0.35">
      <c r="A1455" t="s">
        <v>95</v>
      </c>
      <c r="B1455" t="s">
        <v>96</v>
      </c>
      <c r="C1455" t="s">
        <v>97</v>
      </c>
      <c r="D1455" s="29">
        <v>46011</v>
      </c>
      <c r="E1455" s="184" t="str">
        <f t="shared" si="88"/>
        <v/>
      </c>
      <c r="F1455" s="184" t="str">
        <f t="shared" si="89"/>
        <v/>
      </c>
      <c r="G1455" s="184" t="str">
        <f t="shared" si="90"/>
        <v/>
      </c>
      <c r="H1455" s="184" t="str">
        <f t="shared" si="91"/>
        <v/>
      </c>
      <c r="J1455" t="s">
        <v>253</v>
      </c>
      <c r="K1455" t="s">
        <v>253</v>
      </c>
      <c r="M1455">
        <v>67.2</v>
      </c>
      <c r="N1455">
        <v>67.2</v>
      </c>
      <c r="R1455">
        <v>179.53321299999999</v>
      </c>
      <c r="S1455" t="s">
        <v>201</v>
      </c>
      <c r="T1455" s="221">
        <v>45566.313194444447</v>
      </c>
    </row>
    <row r="1456" spans="1:20" x14ac:dyDescent="0.35">
      <c r="A1456" t="s">
        <v>95</v>
      </c>
      <c r="B1456" t="s">
        <v>96</v>
      </c>
      <c r="C1456" t="s">
        <v>97</v>
      </c>
      <c r="D1456" s="29">
        <v>46012</v>
      </c>
      <c r="E1456" s="184" t="str">
        <f t="shared" si="88"/>
        <v/>
      </c>
      <c r="F1456" s="184" t="str">
        <f t="shared" si="89"/>
        <v/>
      </c>
      <c r="G1456" s="184" t="str">
        <f t="shared" si="90"/>
        <v/>
      </c>
      <c r="H1456" s="184" t="str">
        <f t="shared" si="91"/>
        <v/>
      </c>
      <c r="J1456" t="s">
        <v>253</v>
      </c>
      <c r="K1456" t="s">
        <v>253</v>
      </c>
      <c r="M1456">
        <v>67.2</v>
      </c>
      <c r="N1456">
        <v>67.2</v>
      </c>
      <c r="R1456">
        <v>179.53321299999999</v>
      </c>
      <c r="S1456" t="s">
        <v>201</v>
      </c>
      <c r="T1456" s="221">
        <v>45566.313194444447</v>
      </c>
    </row>
    <row r="1457" spans="1:20" x14ac:dyDescent="0.35">
      <c r="A1457" t="s">
        <v>95</v>
      </c>
      <c r="B1457" t="s">
        <v>96</v>
      </c>
      <c r="C1457" t="s">
        <v>97</v>
      </c>
      <c r="D1457" s="29">
        <v>46013</v>
      </c>
      <c r="E1457" s="184" t="str">
        <f t="shared" si="88"/>
        <v/>
      </c>
      <c r="F1457" s="184" t="str">
        <f t="shared" si="89"/>
        <v/>
      </c>
      <c r="G1457" s="184" t="str">
        <f t="shared" si="90"/>
        <v/>
      </c>
      <c r="H1457" s="184" t="str">
        <f t="shared" si="91"/>
        <v/>
      </c>
      <c r="J1457" t="s">
        <v>253</v>
      </c>
      <c r="K1457" t="s">
        <v>253</v>
      </c>
      <c r="M1457">
        <v>67.2</v>
      </c>
      <c r="N1457">
        <v>67.2</v>
      </c>
      <c r="R1457">
        <v>179.53321299999999</v>
      </c>
      <c r="S1457" t="s">
        <v>201</v>
      </c>
      <c r="T1457" s="221">
        <v>45566.313194444447</v>
      </c>
    </row>
    <row r="1458" spans="1:20" x14ac:dyDescent="0.35">
      <c r="A1458" t="s">
        <v>95</v>
      </c>
      <c r="B1458" t="s">
        <v>96</v>
      </c>
      <c r="C1458" t="s">
        <v>97</v>
      </c>
      <c r="D1458" s="29">
        <v>46014</v>
      </c>
      <c r="E1458" s="184" t="str">
        <f t="shared" si="88"/>
        <v/>
      </c>
      <c r="F1458" s="184" t="str">
        <f t="shared" si="89"/>
        <v/>
      </c>
      <c r="G1458" s="184" t="str">
        <f t="shared" si="90"/>
        <v/>
      </c>
      <c r="H1458" s="184" t="str">
        <f t="shared" si="91"/>
        <v/>
      </c>
      <c r="J1458" t="s">
        <v>253</v>
      </c>
      <c r="K1458" t="s">
        <v>253</v>
      </c>
      <c r="M1458">
        <v>67.2</v>
      </c>
      <c r="N1458">
        <v>67.2</v>
      </c>
      <c r="R1458">
        <v>179.53321299999999</v>
      </c>
      <c r="S1458" t="s">
        <v>201</v>
      </c>
      <c r="T1458" s="221">
        <v>45566.313194444447</v>
      </c>
    </row>
    <row r="1459" spans="1:20" x14ac:dyDescent="0.35">
      <c r="A1459" t="s">
        <v>95</v>
      </c>
      <c r="B1459" t="s">
        <v>96</v>
      </c>
      <c r="C1459" t="s">
        <v>97</v>
      </c>
      <c r="D1459" s="29">
        <v>46015</v>
      </c>
      <c r="E1459" s="184" t="str">
        <f t="shared" si="88"/>
        <v/>
      </c>
      <c r="F1459" s="184" t="str">
        <f t="shared" si="89"/>
        <v/>
      </c>
      <c r="G1459" s="184" t="str">
        <f t="shared" si="90"/>
        <v/>
      </c>
      <c r="H1459" s="184" t="str">
        <f t="shared" si="91"/>
        <v/>
      </c>
      <c r="J1459" t="s">
        <v>253</v>
      </c>
      <c r="K1459" t="s">
        <v>253</v>
      </c>
      <c r="M1459">
        <v>67.2</v>
      </c>
      <c r="N1459">
        <v>67.2</v>
      </c>
      <c r="R1459">
        <v>179.53321299999999</v>
      </c>
      <c r="S1459" t="s">
        <v>201</v>
      </c>
      <c r="T1459" s="221">
        <v>45566.313194444447</v>
      </c>
    </row>
    <row r="1460" spans="1:20" x14ac:dyDescent="0.35">
      <c r="A1460" t="s">
        <v>95</v>
      </c>
      <c r="B1460" t="s">
        <v>96</v>
      </c>
      <c r="C1460" t="s">
        <v>97</v>
      </c>
      <c r="D1460" s="29">
        <v>46016</v>
      </c>
      <c r="E1460" s="184" t="str">
        <f t="shared" si="88"/>
        <v/>
      </c>
      <c r="F1460" s="184" t="str">
        <f t="shared" si="89"/>
        <v/>
      </c>
      <c r="G1460" s="184" t="str">
        <f t="shared" si="90"/>
        <v/>
      </c>
      <c r="H1460" s="184" t="str">
        <f t="shared" si="91"/>
        <v/>
      </c>
      <c r="J1460" t="s">
        <v>253</v>
      </c>
      <c r="K1460" t="s">
        <v>253</v>
      </c>
      <c r="M1460">
        <v>67.2</v>
      </c>
      <c r="N1460">
        <v>67.2</v>
      </c>
      <c r="R1460">
        <v>179.53321299999999</v>
      </c>
      <c r="S1460" t="s">
        <v>201</v>
      </c>
      <c r="T1460" s="221">
        <v>45566.313194444447</v>
      </c>
    </row>
    <row r="1461" spans="1:20" x14ac:dyDescent="0.35">
      <c r="A1461" t="s">
        <v>95</v>
      </c>
      <c r="B1461" t="s">
        <v>96</v>
      </c>
      <c r="C1461" t="s">
        <v>97</v>
      </c>
      <c r="D1461" s="29">
        <v>46017</v>
      </c>
      <c r="E1461" s="184" t="str">
        <f t="shared" si="88"/>
        <v/>
      </c>
      <c r="F1461" s="184" t="str">
        <f t="shared" si="89"/>
        <v/>
      </c>
      <c r="G1461" s="184" t="str">
        <f t="shared" si="90"/>
        <v/>
      </c>
      <c r="H1461" s="184" t="str">
        <f t="shared" si="91"/>
        <v/>
      </c>
      <c r="J1461" t="s">
        <v>253</v>
      </c>
      <c r="K1461" t="s">
        <v>253</v>
      </c>
      <c r="M1461">
        <v>67.2</v>
      </c>
      <c r="N1461">
        <v>67.2</v>
      </c>
      <c r="R1461">
        <v>179.53321299999999</v>
      </c>
      <c r="S1461" t="s">
        <v>201</v>
      </c>
      <c r="T1461" s="221">
        <v>45566.313194444447</v>
      </c>
    </row>
    <row r="1462" spans="1:20" x14ac:dyDescent="0.35">
      <c r="A1462" t="s">
        <v>95</v>
      </c>
      <c r="B1462" t="s">
        <v>96</v>
      </c>
      <c r="C1462" t="s">
        <v>97</v>
      </c>
      <c r="D1462" s="29">
        <v>46018</v>
      </c>
      <c r="E1462" s="184" t="str">
        <f t="shared" si="88"/>
        <v/>
      </c>
      <c r="F1462" s="184" t="str">
        <f t="shared" si="89"/>
        <v/>
      </c>
      <c r="G1462" s="184" t="str">
        <f t="shared" si="90"/>
        <v/>
      </c>
      <c r="H1462" s="184" t="str">
        <f t="shared" si="91"/>
        <v/>
      </c>
      <c r="J1462" t="s">
        <v>253</v>
      </c>
      <c r="K1462" t="s">
        <v>253</v>
      </c>
      <c r="M1462">
        <v>67.2</v>
      </c>
      <c r="N1462">
        <v>67.2</v>
      </c>
      <c r="R1462">
        <v>179.53321299999999</v>
      </c>
      <c r="S1462" t="s">
        <v>201</v>
      </c>
      <c r="T1462" s="221">
        <v>45566.313194444447</v>
      </c>
    </row>
    <row r="1463" spans="1:20" x14ac:dyDescent="0.35">
      <c r="A1463" t="s">
        <v>95</v>
      </c>
      <c r="B1463" t="s">
        <v>96</v>
      </c>
      <c r="C1463" t="s">
        <v>97</v>
      </c>
      <c r="D1463" s="29">
        <v>46019</v>
      </c>
      <c r="E1463" s="184" t="str">
        <f t="shared" si="88"/>
        <v/>
      </c>
      <c r="F1463" s="184" t="str">
        <f t="shared" si="89"/>
        <v/>
      </c>
      <c r="G1463" s="184" t="str">
        <f t="shared" si="90"/>
        <v/>
      </c>
      <c r="H1463" s="184" t="str">
        <f t="shared" si="91"/>
        <v/>
      </c>
      <c r="J1463" t="s">
        <v>253</v>
      </c>
      <c r="K1463" t="s">
        <v>253</v>
      </c>
      <c r="M1463">
        <v>67.2</v>
      </c>
      <c r="N1463">
        <v>67.2</v>
      </c>
      <c r="R1463">
        <v>179.53321299999999</v>
      </c>
      <c r="S1463" t="s">
        <v>201</v>
      </c>
      <c r="T1463" s="221">
        <v>45566.313194444447</v>
      </c>
    </row>
    <row r="1464" spans="1:20" x14ac:dyDescent="0.35">
      <c r="A1464" t="s">
        <v>95</v>
      </c>
      <c r="B1464" t="s">
        <v>96</v>
      </c>
      <c r="C1464" t="s">
        <v>97</v>
      </c>
      <c r="D1464" s="29">
        <v>46020</v>
      </c>
      <c r="E1464" s="184" t="str">
        <f t="shared" si="88"/>
        <v/>
      </c>
      <c r="F1464" s="184" t="str">
        <f t="shared" si="89"/>
        <v/>
      </c>
      <c r="G1464" s="184" t="str">
        <f t="shared" si="90"/>
        <v/>
      </c>
      <c r="H1464" s="184" t="str">
        <f t="shared" si="91"/>
        <v/>
      </c>
      <c r="J1464" t="s">
        <v>253</v>
      </c>
      <c r="K1464" t="s">
        <v>253</v>
      </c>
      <c r="M1464">
        <v>67.2</v>
      </c>
      <c r="N1464">
        <v>67.2</v>
      </c>
      <c r="R1464">
        <v>179.53321299999999</v>
      </c>
      <c r="S1464" t="s">
        <v>201</v>
      </c>
      <c r="T1464" s="221">
        <v>45566.313194444447</v>
      </c>
    </row>
    <row r="1465" spans="1:20" x14ac:dyDescent="0.35">
      <c r="A1465" t="s">
        <v>95</v>
      </c>
      <c r="B1465" t="s">
        <v>96</v>
      </c>
      <c r="C1465" t="s">
        <v>97</v>
      </c>
      <c r="D1465" s="29">
        <v>46021</v>
      </c>
      <c r="E1465" s="184" t="str">
        <f t="shared" si="88"/>
        <v/>
      </c>
      <c r="F1465" s="184" t="str">
        <f t="shared" si="89"/>
        <v/>
      </c>
      <c r="G1465" s="184" t="str">
        <f t="shared" si="90"/>
        <v/>
      </c>
      <c r="H1465" s="184" t="str">
        <f t="shared" si="91"/>
        <v/>
      </c>
      <c r="J1465" t="s">
        <v>253</v>
      </c>
      <c r="K1465" t="s">
        <v>253</v>
      </c>
      <c r="M1465">
        <v>67.2</v>
      </c>
      <c r="N1465">
        <v>67.2</v>
      </c>
      <c r="R1465">
        <v>179.53321299999999</v>
      </c>
      <c r="S1465" t="s">
        <v>201</v>
      </c>
      <c r="T1465" s="221">
        <v>45566.313194444447</v>
      </c>
    </row>
    <row r="1466" spans="1:20" x14ac:dyDescent="0.35">
      <c r="A1466" t="s">
        <v>95</v>
      </c>
      <c r="B1466" t="s">
        <v>96</v>
      </c>
      <c r="C1466" t="s">
        <v>97</v>
      </c>
      <c r="D1466" s="29">
        <v>46022</v>
      </c>
      <c r="E1466" s="184" t="str">
        <f t="shared" si="88"/>
        <v/>
      </c>
      <c r="F1466" s="184" t="str">
        <f t="shared" si="89"/>
        <v/>
      </c>
      <c r="G1466" s="184" t="str">
        <f t="shared" si="90"/>
        <v/>
      </c>
      <c r="H1466" s="184" t="str">
        <f t="shared" si="91"/>
        <v/>
      </c>
      <c r="J1466" t="s">
        <v>253</v>
      </c>
      <c r="K1466" t="s">
        <v>253</v>
      </c>
      <c r="M1466">
        <v>67.2</v>
      </c>
      <c r="N1466">
        <v>67.2</v>
      </c>
      <c r="R1466">
        <v>179.53321299999999</v>
      </c>
      <c r="S1466" t="s">
        <v>201</v>
      </c>
      <c r="T1466" s="221">
        <v>45566.313194444447</v>
      </c>
    </row>
    <row r="1467" spans="1:20" x14ac:dyDescent="0.35">
      <c r="A1467" t="s">
        <v>95</v>
      </c>
      <c r="B1467" t="s">
        <v>96</v>
      </c>
      <c r="C1467" t="s">
        <v>92</v>
      </c>
      <c r="D1467" s="29">
        <v>45658</v>
      </c>
      <c r="E1467" s="184" t="str">
        <f t="shared" si="88"/>
        <v/>
      </c>
      <c r="F1467" s="184" t="str">
        <f t="shared" si="89"/>
        <v/>
      </c>
      <c r="G1467" s="184" t="str">
        <f t="shared" si="90"/>
        <v/>
      </c>
      <c r="H1467" s="184" t="str">
        <f t="shared" si="91"/>
        <v/>
      </c>
      <c r="J1467" t="s">
        <v>253</v>
      </c>
      <c r="K1467" t="s">
        <v>253</v>
      </c>
      <c r="L1467">
        <v>297.82565399999999</v>
      </c>
      <c r="R1467">
        <v>618.39218000000005</v>
      </c>
      <c r="S1467" t="s">
        <v>201</v>
      </c>
      <c r="T1467" s="221">
        <v>45372.347916666666</v>
      </c>
    </row>
    <row r="1468" spans="1:20" x14ac:dyDescent="0.35">
      <c r="A1468" t="s">
        <v>95</v>
      </c>
      <c r="B1468" t="s">
        <v>96</v>
      </c>
      <c r="C1468" t="s">
        <v>92</v>
      </c>
      <c r="D1468" s="29">
        <v>45659</v>
      </c>
      <c r="E1468" s="184" t="str">
        <f t="shared" si="88"/>
        <v/>
      </c>
      <c r="F1468" s="184" t="str">
        <f t="shared" si="89"/>
        <v/>
      </c>
      <c r="G1468" s="184" t="str">
        <f t="shared" si="90"/>
        <v/>
      </c>
      <c r="H1468" s="184" t="str">
        <f t="shared" si="91"/>
        <v/>
      </c>
      <c r="J1468" t="s">
        <v>253</v>
      </c>
      <c r="K1468" t="s">
        <v>253</v>
      </c>
      <c r="L1468">
        <v>297.82565399999999</v>
      </c>
      <c r="R1468">
        <v>618.39218000000005</v>
      </c>
      <c r="S1468" t="s">
        <v>201</v>
      </c>
      <c r="T1468" s="221">
        <v>45372.347916666666</v>
      </c>
    </row>
    <row r="1469" spans="1:20" x14ac:dyDescent="0.35">
      <c r="A1469" t="s">
        <v>95</v>
      </c>
      <c r="B1469" t="s">
        <v>96</v>
      </c>
      <c r="C1469" t="s">
        <v>92</v>
      </c>
      <c r="D1469" s="29">
        <v>45660</v>
      </c>
      <c r="E1469" s="184" t="str">
        <f t="shared" si="88"/>
        <v/>
      </c>
      <c r="F1469" s="184" t="str">
        <f t="shared" si="89"/>
        <v/>
      </c>
      <c r="G1469" s="184" t="str">
        <f t="shared" si="90"/>
        <v/>
      </c>
      <c r="H1469" s="184" t="str">
        <f t="shared" si="91"/>
        <v/>
      </c>
      <c r="J1469" t="s">
        <v>253</v>
      </c>
      <c r="K1469" t="s">
        <v>253</v>
      </c>
      <c r="L1469">
        <v>297.82565399999999</v>
      </c>
      <c r="R1469">
        <v>618.39218000000005</v>
      </c>
      <c r="S1469" t="s">
        <v>201</v>
      </c>
      <c r="T1469" s="221">
        <v>45372.347916666666</v>
      </c>
    </row>
    <row r="1470" spans="1:20" x14ac:dyDescent="0.35">
      <c r="A1470" t="s">
        <v>95</v>
      </c>
      <c r="B1470" t="s">
        <v>96</v>
      </c>
      <c r="C1470" t="s">
        <v>92</v>
      </c>
      <c r="D1470" s="29">
        <v>45661</v>
      </c>
      <c r="E1470" s="184" t="str">
        <f t="shared" si="88"/>
        <v/>
      </c>
      <c r="F1470" s="184" t="str">
        <f t="shared" si="89"/>
        <v/>
      </c>
      <c r="G1470" s="184" t="str">
        <f t="shared" si="90"/>
        <v/>
      </c>
      <c r="H1470" s="184" t="str">
        <f t="shared" si="91"/>
        <v/>
      </c>
      <c r="J1470" t="s">
        <v>253</v>
      </c>
      <c r="K1470" t="s">
        <v>253</v>
      </c>
      <c r="L1470">
        <v>297.82565399999999</v>
      </c>
      <c r="R1470">
        <v>618.39218000000005</v>
      </c>
      <c r="S1470" t="s">
        <v>201</v>
      </c>
      <c r="T1470" s="221">
        <v>45372.347916666666</v>
      </c>
    </row>
    <row r="1471" spans="1:20" x14ac:dyDescent="0.35">
      <c r="A1471" t="s">
        <v>95</v>
      </c>
      <c r="B1471" t="s">
        <v>96</v>
      </c>
      <c r="C1471" t="s">
        <v>92</v>
      </c>
      <c r="D1471" s="29">
        <v>45662</v>
      </c>
      <c r="E1471" s="184" t="str">
        <f t="shared" si="88"/>
        <v/>
      </c>
      <c r="F1471" s="184" t="str">
        <f t="shared" si="89"/>
        <v/>
      </c>
      <c r="G1471" s="184" t="str">
        <f t="shared" si="90"/>
        <v/>
      </c>
      <c r="H1471" s="184" t="str">
        <f t="shared" si="91"/>
        <v/>
      </c>
      <c r="J1471" t="s">
        <v>253</v>
      </c>
      <c r="K1471" t="s">
        <v>253</v>
      </c>
      <c r="L1471">
        <v>297.82565399999999</v>
      </c>
      <c r="R1471">
        <v>618.39218000000005</v>
      </c>
      <c r="S1471" t="s">
        <v>201</v>
      </c>
      <c r="T1471" s="221">
        <v>45372.347916666666</v>
      </c>
    </row>
    <row r="1472" spans="1:20" x14ac:dyDescent="0.35">
      <c r="A1472" t="s">
        <v>95</v>
      </c>
      <c r="B1472" t="s">
        <v>96</v>
      </c>
      <c r="C1472" t="s">
        <v>92</v>
      </c>
      <c r="D1472" s="29">
        <v>45663</v>
      </c>
      <c r="E1472" s="184" t="str">
        <f t="shared" si="88"/>
        <v/>
      </c>
      <c r="F1472" s="184" t="str">
        <f t="shared" si="89"/>
        <v/>
      </c>
      <c r="G1472" s="184" t="str">
        <f t="shared" si="90"/>
        <v/>
      </c>
      <c r="H1472" s="184" t="str">
        <f t="shared" si="91"/>
        <v/>
      </c>
      <c r="J1472" t="s">
        <v>253</v>
      </c>
      <c r="K1472" t="s">
        <v>253</v>
      </c>
      <c r="L1472">
        <v>297.82565399999999</v>
      </c>
      <c r="R1472">
        <v>618.39218000000005</v>
      </c>
      <c r="S1472" t="s">
        <v>201</v>
      </c>
      <c r="T1472" s="221">
        <v>45372.347916666666</v>
      </c>
    </row>
    <row r="1473" spans="1:20" x14ac:dyDescent="0.35">
      <c r="A1473" t="s">
        <v>95</v>
      </c>
      <c r="B1473" t="s">
        <v>96</v>
      </c>
      <c r="C1473" t="s">
        <v>92</v>
      </c>
      <c r="D1473" s="29">
        <v>45664</v>
      </c>
      <c r="E1473" s="184" t="str">
        <f t="shared" si="88"/>
        <v/>
      </c>
      <c r="F1473" s="184" t="str">
        <f t="shared" si="89"/>
        <v/>
      </c>
      <c r="G1473" s="184" t="str">
        <f t="shared" si="90"/>
        <v/>
      </c>
      <c r="H1473" s="184" t="str">
        <f t="shared" si="91"/>
        <v/>
      </c>
      <c r="J1473" t="s">
        <v>253</v>
      </c>
      <c r="K1473" t="s">
        <v>253</v>
      </c>
      <c r="L1473">
        <v>297.82565399999999</v>
      </c>
      <c r="R1473">
        <v>618.39218000000005</v>
      </c>
      <c r="S1473" t="s">
        <v>201</v>
      </c>
      <c r="T1473" s="221">
        <v>45372.347916666666</v>
      </c>
    </row>
    <row r="1474" spans="1:20" x14ac:dyDescent="0.35">
      <c r="A1474" t="s">
        <v>95</v>
      </c>
      <c r="B1474" t="s">
        <v>96</v>
      </c>
      <c r="C1474" t="s">
        <v>92</v>
      </c>
      <c r="D1474" s="29">
        <v>45665</v>
      </c>
      <c r="E1474" s="184" t="str">
        <f t="shared" si="88"/>
        <v/>
      </c>
      <c r="F1474" s="184" t="str">
        <f t="shared" si="89"/>
        <v/>
      </c>
      <c r="G1474" s="184" t="str">
        <f t="shared" si="90"/>
        <v/>
      </c>
      <c r="H1474" s="184" t="str">
        <f t="shared" si="91"/>
        <v/>
      </c>
      <c r="J1474" t="s">
        <v>253</v>
      </c>
      <c r="K1474" t="s">
        <v>253</v>
      </c>
      <c r="L1474">
        <v>297.82565399999999</v>
      </c>
      <c r="R1474">
        <v>618.39218000000005</v>
      </c>
      <c r="S1474" t="s">
        <v>201</v>
      </c>
      <c r="T1474" s="221">
        <v>45372.347916666666</v>
      </c>
    </row>
    <row r="1475" spans="1:20" x14ac:dyDescent="0.35">
      <c r="A1475" t="s">
        <v>95</v>
      </c>
      <c r="B1475" t="s">
        <v>96</v>
      </c>
      <c r="C1475" t="s">
        <v>92</v>
      </c>
      <c r="D1475" s="29">
        <v>45666</v>
      </c>
      <c r="E1475" s="184" t="str">
        <f t="shared" si="88"/>
        <v/>
      </c>
      <c r="F1475" s="184" t="str">
        <f t="shared" si="89"/>
        <v/>
      </c>
      <c r="G1475" s="184" t="str">
        <f t="shared" si="90"/>
        <v/>
      </c>
      <c r="H1475" s="184" t="str">
        <f t="shared" si="91"/>
        <v/>
      </c>
      <c r="J1475" t="s">
        <v>253</v>
      </c>
      <c r="K1475" t="s">
        <v>253</v>
      </c>
      <c r="L1475">
        <v>297.82565399999999</v>
      </c>
      <c r="R1475">
        <v>618.39218000000005</v>
      </c>
      <c r="S1475" t="s">
        <v>201</v>
      </c>
      <c r="T1475" s="221">
        <v>45372.347916666666</v>
      </c>
    </row>
    <row r="1476" spans="1:20" x14ac:dyDescent="0.35">
      <c r="A1476" t="s">
        <v>95</v>
      </c>
      <c r="B1476" t="s">
        <v>96</v>
      </c>
      <c r="C1476" t="s">
        <v>92</v>
      </c>
      <c r="D1476" s="29">
        <v>45667</v>
      </c>
      <c r="E1476" s="184" t="str">
        <f t="shared" si="88"/>
        <v/>
      </c>
      <c r="F1476" s="184" t="str">
        <f t="shared" si="89"/>
        <v/>
      </c>
      <c r="G1476" s="184" t="str">
        <f t="shared" si="90"/>
        <v/>
      </c>
      <c r="H1476" s="184" t="str">
        <f t="shared" si="91"/>
        <v/>
      </c>
      <c r="J1476" t="s">
        <v>253</v>
      </c>
      <c r="K1476" t="s">
        <v>253</v>
      </c>
      <c r="L1476">
        <v>297.82565399999999</v>
      </c>
      <c r="R1476">
        <v>618.39218000000005</v>
      </c>
      <c r="S1476" t="s">
        <v>201</v>
      </c>
      <c r="T1476" s="221">
        <v>45372.347916666666</v>
      </c>
    </row>
    <row r="1477" spans="1:20" x14ac:dyDescent="0.35">
      <c r="A1477" t="s">
        <v>95</v>
      </c>
      <c r="B1477" t="s">
        <v>96</v>
      </c>
      <c r="C1477" t="s">
        <v>92</v>
      </c>
      <c r="D1477" s="29">
        <v>45668</v>
      </c>
      <c r="E1477" s="184" t="str">
        <f t="shared" si="88"/>
        <v/>
      </c>
      <c r="F1477" s="184" t="str">
        <f t="shared" si="89"/>
        <v/>
      </c>
      <c r="G1477" s="184" t="str">
        <f t="shared" si="90"/>
        <v/>
      </c>
      <c r="H1477" s="184" t="str">
        <f t="shared" si="91"/>
        <v/>
      </c>
      <c r="J1477" t="s">
        <v>253</v>
      </c>
      <c r="K1477" t="s">
        <v>253</v>
      </c>
      <c r="L1477">
        <v>297.82565399999999</v>
      </c>
      <c r="R1477">
        <v>618.39218000000005</v>
      </c>
      <c r="S1477" t="s">
        <v>201</v>
      </c>
      <c r="T1477" s="221">
        <v>45372.347916666666</v>
      </c>
    </row>
    <row r="1478" spans="1:20" x14ac:dyDescent="0.35">
      <c r="A1478" t="s">
        <v>95</v>
      </c>
      <c r="B1478" t="s">
        <v>96</v>
      </c>
      <c r="C1478" t="s">
        <v>92</v>
      </c>
      <c r="D1478" s="29">
        <v>45669</v>
      </c>
      <c r="E1478" s="184" t="str">
        <f t="shared" si="88"/>
        <v/>
      </c>
      <c r="F1478" s="184" t="str">
        <f t="shared" si="89"/>
        <v/>
      </c>
      <c r="G1478" s="184" t="str">
        <f t="shared" si="90"/>
        <v/>
      </c>
      <c r="H1478" s="184" t="str">
        <f t="shared" si="91"/>
        <v/>
      </c>
      <c r="J1478" t="s">
        <v>253</v>
      </c>
      <c r="K1478" t="s">
        <v>253</v>
      </c>
      <c r="L1478">
        <v>297.82565399999999</v>
      </c>
      <c r="R1478">
        <v>618.39218000000005</v>
      </c>
      <c r="S1478" t="s">
        <v>201</v>
      </c>
      <c r="T1478" s="221">
        <v>45372.347916666666</v>
      </c>
    </row>
    <row r="1479" spans="1:20" x14ac:dyDescent="0.35">
      <c r="A1479" t="s">
        <v>95</v>
      </c>
      <c r="B1479" t="s">
        <v>96</v>
      </c>
      <c r="C1479" t="s">
        <v>92</v>
      </c>
      <c r="D1479" s="29">
        <v>45670</v>
      </c>
      <c r="E1479" s="184" t="str">
        <f t="shared" si="88"/>
        <v/>
      </c>
      <c r="F1479" s="184" t="str">
        <f t="shared" si="89"/>
        <v/>
      </c>
      <c r="G1479" s="184" t="str">
        <f t="shared" si="90"/>
        <v/>
      </c>
      <c r="H1479" s="184" t="str">
        <f t="shared" si="91"/>
        <v/>
      </c>
      <c r="J1479" t="s">
        <v>253</v>
      </c>
      <c r="K1479" t="s">
        <v>253</v>
      </c>
      <c r="L1479">
        <v>297.82565399999999</v>
      </c>
      <c r="R1479">
        <v>618.39218000000005</v>
      </c>
      <c r="S1479" t="s">
        <v>201</v>
      </c>
      <c r="T1479" s="221">
        <v>45372.347916666666</v>
      </c>
    </row>
    <row r="1480" spans="1:20" x14ac:dyDescent="0.35">
      <c r="A1480" t="s">
        <v>95</v>
      </c>
      <c r="B1480" t="s">
        <v>96</v>
      </c>
      <c r="C1480" t="s">
        <v>92</v>
      </c>
      <c r="D1480" s="29">
        <v>45671</v>
      </c>
      <c r="E1480" s="184" t="str">
        <f t="shared" ref="E1480:E1543" si="92">IF(J1480="","",IF(L1480=0,0,IF(1-(J1480/L1480)&lt;0,"",1-(J1480/L1480))))</f>
        <v/>
      </c>
      <c r="F1480" s="184" t="str">
        <f t="shared" ref="F1480:F1543" si="93">IF(K1480="","",IF(L1480=0,0,IF(1-(K1480/L1480)&lt;0,"",1-(K1480/L1480))))</f>
        <v/>
      </c>
      <c r="G1480" s="184" t="str">
        <f t="shared" ref="G1480:G1543" si="94">IF(J1480="","",IF(1-(J1480/R1480)&lt;0,"",1-(J1480/R1480)))</f>
        <v/>
      </c>
      <c r="H1480" s="184" t="str">
        <f t="shared" ref="H1480:H1543" si="95">IF(K1480="","",IF(1-(K1480/R1480)&lt;0,"",1-(K1480/R1480)))</f>
        <v/>
      </c>
      <c r="J1480" t="s">
        <v>253</v>
      </c>
      <c r="K1480" t="s">
        <v>253</v>
      </c>
      <c r="L1480">
        <v>297.82565399999999</v>
      </c>
      <c r="R1480">
        <v>618.39218000000005</v>
      </c>
      <c r="S1480" t="s">
        <v>201</v>
      </c>
      <c r="T1480" s="221">
        <v>45372.347916666666</v>
      </c>
    </row>
    <row r="1481" spans="1:20" x14ac:dyDescent="0.35">
      <c r="A1481" t="s">
        <v>95</v>
      </c>
      <c r="B1481" t="s">
        <v>96</v>
      </c>
      <c r="C1481" t="s">
        <v>92</v>
      </c>
      <c r="D1481" s="29">
        <v>45672</v>
      </c>
      <c r="E1481" s="184" t="str">
        <f t="shared" si="92"/>
        <v/>
      </c>
      <c r="F1481" s="184" t="str">
        <f t="shared" si="93"/>
        <v/>
      </c>
      <c r="G1481" s="184" t="str">
        <f t="shared" si="94"/>
        <v/>
      </c>
      <c r="H1481" s="184" t="str">
        <f t="shared" si="95"/>
        <v/>
      </c>
      <c r="J1481" t="s">
        <v>253</v>
      </c>
      <c r="K1481" t="s">
        <v>253</v>
      </c>
      <c r="L1481">
        <v>297.82565399999999</v>
      </c>
      <c r="R1481">
        <v>618.39218000000005</v>
      </c>
      <c r="S1481" t="s">
        <v>201</v>
      </c>
      <c r="T1481" s="221">
        <v>45372.347916666666</v>
      </c>
    </row>
    <row r="1482" spans="1:20" x14ac:dyDescent="0.35">
      <c r="A1482" t="s">
        <v>95</v>
      </c>
      <c r="B1482" t="s">
        <v>96</v>
      </c>
      <c r="C1482" t="s">
        <v>92</v>
      </c>
      <c r="D1482" s="29">
        <v>45673</v>
      </c>
      <c r="E1482" s="184" t="str">
        <f t="shared" si="92"/>
        <v/>
      </c>
      <c r="F1482" s="184" t="str">
        <f t="shared" si="93"/>
        <v/>
      </c>
      <c r="G1482" s="184" t="str">
        <f t="shared" si="94"/>
        <v/>
      </c>
      <c r="H1482" s="184" t="str">
        <f t="shared" si="95"/>
        <v/>
      </c>
      <c r="J1482" t="s">
        <v>253</v>
      </c>
      <c r="K1482" t="s">
        <v>253</v>
      </c>
      <c r="L1482">
        <v>297.82565399999999</v>
      </c>
      <c r="R1482">
        <v>618.39218000000005</v>
      </c>
      <c r="S1482" t="s">
        <v>201</v>
      </c>
      <c r="T1482" s="221">
        <v>45372.347916666666</v>
      </c>
    </row>
    <row r="1483" spans="1:20" x14ac:dyDescent="0.35">
      <c r="A1483" t="s">
        <v>95</v>
      </c>
      <c r="B1483" t="s">
        <v>96</v>
      </c>
      <c r="C1483" t="s">
        <v>92</v>
      </c>
      <c r="D1483" s="29">
        <v>45674</v>
      </c>
      <c r="E1483" s="184" t="str">
        <f t="shared" si="92"/>
        <v/>
      </c>
      <c r="F1483" s="184" t="str">
        <f t="shared" si="93"/>
        <v/>
      </c>
      <c r="G1483" s="184" t="str">
        <f t="shared" si="94"/>
        <v/>
      </c>
      <c r="H1483" s="184" t="str">
        <f t="shared" si="95"/>
        <v/>
      </c>
      <c r="J1483" t="s">
        <v>253</v>
      </c>
      <c r="K1483" t="s">
        <v>253</v>
      </c>
      <c r="L1483">
        <v>297.82565399999999</v>
      </c>
      <c r="R1483">
        <v>618.39218000000005</v>
      </c>
      <c r="S1483" t="s">
        <v>201</v>
      </c>
      <c r="T1483" s="221">
        <v>45372.347916666666</v>
      </c>
    </row>
    <row r="1484" spans="1:20" x14ac:dyDescent="0.35">
      <c r="A1484" t="s">
        <v>95</v>
      </c>
      <c r="B1484" t="s">
        <v>96</v>
      </c>
      <c r="C1484" t="s">
        <v>92</v>
      </c>
      <c r="D1484" s="29">
        <v>45675</v>
      </c>
      <c r="E1484" s="184" t="str">
        <f t="shared" si="92"/>
        <v/>
      </c>
      <c r="F1484" s="184" t="str">
        <f t="shared" si="93"/>
        <v/>
      </c>
      <c r="G1484" s="184" t="str">
        <f t="shared" si="94"/>
        <v/>
      </c>
      <c r="H1484" s="184" t="str">
        <f t="shared" si="95"/>
        <v/>
      </c>
      <c r="J1484" t="s">
        <v>253</v>
      </c>
      <c r="K1484" t="s">
        <v>253</v>
      </c>
      <c r="L1484">
        <v>297.82565399999999</v>
      </c>
      <c r="R1484">
        <v>618.39218000000005</v>
      </c>
      <c r="S1484" t="s">
        <v>201</v>
      </c>
      <c r="T1484" s="221">
        <v>45372.347916666666</v>
      </c>
    </row>
    <row r="1485" spans="1:20" x14ac:dyDescent="0.35">
      <c r="A1485" t="s">
        <v>95</v>
      </c>
      <c r="B1485" t="s">
        <v>96</v>
      </c>
      <c r="C1485" t="s">
        <v>92</v>
      </c>
      <c r="D1485" s="29">
        <v>45676</v>
      </c>
      <c r="E1485" s="184" t="str">
        <f t="shared" si="92"/>
        <v/>
      </c>
      <c r="F1485" s="184" t="str">
        <f t="shared" si="93"/>
        <v/>
      </c>
      <c r="G1485" s="184" t="str">
        <f t="shared" si="94"/>
        <v/>
      </c>
      <c r="H1485" s="184" t="str">
        <f t="shared" si="95"/>
        <v/>
      </c>
      <c r="J1485" t="s">
        <v>253</v>
      </c>
      <c r="K1485" t="s">
        <v>253</v>
      </c>
      <c r="L1485">
        <v>297.82565399999999</v>
      </c>
      <c r="R1485">
        <v>618.39218000000005</v>
      </c>
      <c r="S1485" t="s">
        <v>201</v>
      </c>
      <c r="T1485" s="221">
        <v>45372.347916666666</v>
      </c>
    </row>
    <row r="1486" spans="1:20" x14ac:dyDescent="0.35">
      <c r="A1486" t="s">
        <v>95</v>
      </c>
      <c r="B1486" t="s">
        <v>96</v>
      </c>
      <c r="C1486" t="s">
        <v>92</v>
      </c>
      <c r="D1486" s="29">
        <v>45677</v>
      </c>
      <c r="E1486" s="184" t="str">
        <f t="shared" si="92"/>
        <v/>
      </c>
      <c r="F1486" s="184" t="str">
        <f t="shared" si="93"/>
        <v/>
      </c>
      <c r="G1486" s="184" t="str">
        <f t="shared" si="94"/>
        <v/>
      </c>
      <c r="H1486" s="184" t="str">
        <f t="shared" si="95"/>
        <v/>
      </c>
      <c r="J1486" t="s">
        <v>253</v>
      </c>
      <c r="K1486" t="s">
        <v>253</v>
      </c>
      <c r="L1486">
        <v>297.82565399999999</v>
      </c>
      <c r="R1486">
        <v>618.39218000000005</v>
      </c>
      <c r="S1486" t="s">
        <v>201</v>
      </c>
      <c r="T1486" s="221">
        <v>45372.347916666666</v>
      </c>
    </row>
    <row r="1487" spans="1:20" x14ac:dyDescent="0.35">
      <c r="A1487" t="s">
        <v>95</v>
      </c>
      <c r="B1487" t="s">
        <v>96</v>
      </c>
      <c r="C1487" t="s">
        <v>92</v>
      </c>
      <c r="D1487" s="29">
        <v>45678</v>
      </c>
      <c r="E1487" s="184" t="str">
        <f t="shared" si="92"/>
        <v/>
      </c>
      <c r="F1487" s="184" t="str">
        <f t="shared" si="93"/>
        <v/>
      </c>
      <c r="G1487" s="184" t="str">
        <f t="shared" si="94"/>
        <v/>
      </c>
      <c r="H1487" s="184" t="str">
        <f t="shared" si="95"/>
        <v/>
      </c>
      <c r="J1487" t="s">
        <v>253</v>
      </c>
      <c r="K1487" t="s">
        <v>253</v>
      </c>
      <c r="L1487">
        <v>297.82565399999999</v>
      </c>
      <c r="R1487">
        <v>618.39218000000005</v>
      </c>
      <c r="S1487" t="s">
        <v>201</v>
      </c>
      <c r="T1487" s="221">
        <v>45372.347916666666</v>
      </c>
    </row>
    <row r="1488" spans="1:20" x14ac:dyDescent="0.35">
      <c r="A1488" t="s">
        <v>95</v>
      </c>
      <c r="B1488" t="s">
        <v>96</v>
      </c>
      <c r="C1488" t="s">
        <v>92</v>
      </c>
      <c r="D1488" s="29">
        <v>45679</v>
      </c>
      <c r="E1488" s="184" t="str">
        <f t="shared" si="92"/>
        <v/>
      </c>
      <c r="F1488" s="184" t="str">
        <f t="shared" si="93"/>
        <v/>
      </c>
      <c r="G1488" s="184" t="str">
        <f t="shared" si="94"/>
        <v/>
      </c>
      <c r="H1488" s="184" t="str">
        <f t="shared" si="95"/>
        <v/>
      </c>
      <c r="J1488" t="s">
        <v>253</v>
      </c>
      <c r="K1488" t="s">
        <v>253</v>
      </c>
      <c r="L1488">
        <v>297.82565399999999</v>
      </c>
      <c r="R1488">
        <v>618.39218000000005</v>
      </c>
      <c r="S1488" t="s">
        <v>201</v>
      </c>
      <c r="T1488" s="221">
        <v>45372.347916666666</v>
      </c>
    </row>
    <row r="1489" spans="1:20" x14ac:dyDescent="0.35">
      <c r="A1489" t="s">
        <v>95</v>
      </c>
      <c r="B1489" t="s">
        <v>96</v>
      </c>
      <c r="C1489" t="s">
        <v>92</v>
      </c>
      <c r="D1489" s="29">
        <v>45680</v>
      </c>
      <c r="E1489" s="184" t="str">
        <f t="shared" si="92"/>
        <v/>
      </c>
      <c r="F1489" s="184" t="str">
        <f t="shared" si="93"/>
        <v/>
      </c>
      <c r="G1489" s="184" t="str">
        <f t="shared" si="94"/>
        <v/>
      </c>
      <c r="H1489" s="184" t="str">
        <f t="shared" si="95"/>
        <v/>
      </c>
      <c r="J1489" t="s">
        <v>253</v>
      </c>
      <c r="K1489" t="s">
        <v>253</v>
      </c>
      <c r="L1489">
        <v>297.82565399999999</v>
      </c>
      <c r="R1489">
        <v>618.39218000000005</v>
      </c>
      <c r="S1489" t="s">
        <v>201</v>
      </c>
      <c r="T1489" s="221">
        <v>45372.347916666666</v>
      </c>
    </row>
    <row r="1490" spans="1:20" x14ac:dyDescent="0.35">
      <c r="A1490" t="s">
        <v>95</v>
      </c>
      <c r="B1490" t="s">
        <v>96</v>
      </c>
      <c r="C1490" t="s">
        <v>92</v>
      </c>
      <c r="D1490" s="29">
        <v>45681</v>
      </c>
      <c r="E1490" s="184" t="str">
        <f t="shared" si="92"/>
        <v/>
      </c>
      <c r="F1490" s="184" t="str">
        <f t="shared" si="93"/>
        <v/>
      </c>
      <c r="G1490" s="184" t="str">
        <f t="shared" si="94"/>
        <v/>
      </c>
      <c r="H1490" s="184" t="str">
        <f t="shared" si="95"/>
        <v/>
      </c>
      <c r="J1490" t="s">
        <v>253</v>
      </c>
      <c r="K1490" t="s">
        <v>253</v>
      </c>
      <c r="L1490">
        <v>297.82565399999999</v>
      </c>
      <c r="R1490">
        <v>618.39218000000005</v>
      </c>
      <c r="S1490" t="s">
        <v>201</v>
      </c>
      <c r="T1490" s="221">
        <v>45372.347916666666</v>
      </c>
    </row>
    <row r="1491" spans="1:20" x14ac:dyDescent="0.35">
      <c r="A1491" t="s">
        <v>95</v>
      </c>
      <c r="B1491" t="s">
        <v>96</v>
      </c>
      <c r="C1491" t="s">
        <v>92</v>
      </c>
      <c r="D1491" s="29">
        <v>45682</v>
      </c>
      <c r="E1491" s="184" t="str">
        <f t="shared" si="92"/>
        <v/>
      </c>
      <c r="F1491" s="184" t="str">
        <f t="shared" si="93"/>
        <v/>
      </c>
      <c r="G1491" s="184" t="str">
        <f t="shared" si="94"/>
        <v/>
      </c>
      <c r="H1491" s="184" t="str">
        <f t="shared" si="95"/>
        <v/>
      </c>
      <c r="J1491" t="s">
        <v>253</v>
      </c>
      <c r="K1491" t="s">
        <v>253</v>
      </c>
      <c r="L1491">
        <v>297.82565399999999</v>
      </c>
      <c r="R1491">
        <v>618.39218000000005</v>
      </c>
      <c r="S1491" t="s">
        <v>201</v>
      </c>
      <c r="T1491" s="221">
        <v>45372.347916666666</v>
      </c>
    </row>
    <row r="1492" spans="1:20" x14ac:dyDescent="0.35">
      <c r="A1492" t="s">
        <v>95</v>
      </c>
      <c r="B1492" t="s">
        <v>96</v>
      </c>
      <c r="C1492" t="s">
        <v>92</v>
      </c>
      <c r="D1492" s="29">
        <v>45683</v>
      </c>
      <c r="E1492" s="184" t="str">
        <f t="shared" si="92"/>
        <v/>
      </c>
      <c r="F1492" s="184" t="str">
        <f t="shared" si="93"/>
        <v/>
      </c>
      <c r="G1492" s="184" t="str">
        <f t="shared" si="94"/>
        <v/>
      </c>
      <c r="H1492" s="184" t="str">
        <f t="shared" si="95"/>
        <v/>
      </c>
      <c r="J1492" t="s">
        <v>253</v>
      </c>
      <c r="K1492" t="s">
        <v>253</v>
      </c>
      <c r="L1492">
        <v>297.82565399999999</v>
      </c>
      <c r="R1492">
        <v>618.39218000000005</v>
      </c>
      <c r="S1492" t="s">
        <v>201</v>
      </c>
      <c r="T1492" s="221">
        <v>45372.347916666666</v>
      </c>
    </row>
    <row r="1493" spans="1:20" x14ac:dyDescent="0.35">
      <c r="A1493" t="s">
        <v>95</v>
      </c>
      <c r="B1493" t="s">
        <v>96</v>
      </c>
      <c r="C1493" t="s">
        <v>92</v>
      </c>
      <c r="D1493" s="29">
        <v>45684</v>
      </c>
      <c r="E1493" s="184" t="str">
        <f t="shared" si="92"/>
        <v/>
      </c>
      <c r="F1493" s="184" t="str">
        <f t="shared" si="93"/>
        <v/>
      </c>
      <c r="G1493" s="184" t="str">
        <f t="shared" si="94"/>
        <v/>
      </c>
      <c r="H1493" s="184" t="str">
        <f t="shared" si="95"/>
        <v/>
      </c>
      <c r="J1493" t="s">
        <v>253</v>
      </c>
      <c r="K1493" t="s">
        <v>253</v>
      </c>
      <c r="L1493">
        <v>297.82565399999999</v>
      </c>
      <c r="R1493">
        <v>618.39218000000005</v>
      </c>
      <c r="S1493" t="s">
        <v>201</v>
      </c>
      <c r="T1493" s="221">
        <v>45372.347916666666</v>
      </c>
    </row>
    <row r="1494" spans="1:20" x14ac:dyDescent="0.35">
      <c r="A1494" t="s">
        <v>95</v>
      </c>
      <c r="B1494" t="s">
        <v>96</v>
      </c>
      <c r="C1494" t="s">
        <v>92</v>
      </c>
      <c r="D1494" s="29">
        <v>45685</v>
      </c>
      <c r="E1494" s="184" t="str">
        <f t="shared" si="92"/>
        <v/>
      </c>
      <c r="F1494" s="184" t="str">
        <f t="shared" si="93"/>
        <v/>
      </c>
      <c r="G1494" s="184" t="str">
        <f t="shared" si="94"/>
        <v/>
      </c>
      <c r="H1494" s="184" t="str">
        <f t="shared" si="95"/>
        <v/>
      </c>
      <c r="J1494" t="s">
        <v>253</v>
      </c>
      <c r="K1494" t="s">
        <v>253</v>
      </c>
      <c r="L1494">
        <v>297.82565399999999</v>
      </c>
      <c r="R1494">
        <v>618.39218000000005</v>
      </c>
      <c r="S1494" t="s">
        <v>201</v>
      </c>
      <c r="T1494" s="221">
        <v>45372.347916666666</v>
      </c>
    </row>
    <row r="1495" spans="1:20" x14ac:dyDescent="0.35">
      <c r="A1495" t="s">
        <v>95</v>
      </c>
      <c r="B1495" t="s">
        <v>96</v>
      </c>
      <c r="C1495" t="s">
        <v>92</v>
      </c>
      <c r="D1495" s="29">
        <v>45686</v>
      </c>
      <c r="E1495" s="184" t="str">
        <f t="shared" si="92"/>
        <v/>
      </c>
      <c r="F1495" s="184" t="str">
        <f t="shared" si="93"/>
        <v/>
      </c>
      <c r="G1495" s="184" t="str">
        <f t="shared" si="94"/>
        <v/>
      </c>
      <c r="H1495" s="184" t="str">
        <f t="shared" si="95"/>
        <v/>
      </c>
      <c r="J1495" t="s">
        <v>253</v>
      </c>
      <c r="K1495" t="s">
        <v>253</v>
      </c>
      <c r="L1495">
        <v>297.82565399999999</v>
      </c>
      <c r="R1495">
        <v>618.39218000000005</v>
      </c>
      <c r="S1495" t="s">
        <v>201</v>
      </c>
      <c r="T1495" s="221">
        <v>45372.347916666666</v>
      </c>
    </row>
    <row r="1496" spans="1:20" x14ac:dyDescent="0.35">
      <c r="A1496" t="s">
        <v>95</v>
      </c>
      <c r="B1496" t="s">
        <v>96</v>
      </c>
      <c r="C1496" t="s">
        <v>92</v>
      </c>
      <c r="D1496" s="29">
        <v>45687</v>
      </c>
      <c r="E1496" s="184" t="str">
        <f t="shared" si="92"/>
        <v/>
      </c>
      <c r="F1496" s="184" t="str">
        <f t="shared" si="93"/>
        <v/>
      </c>
      <c r="G1496" s="184" t="str">
        <f t="shared" si="94"/>
        <v/>
      </c>
      <c r="H1496" s="184" t="str">
        <f t="shared" si="95"/>
        <v/>
      </c>
      <c r="J1496" t="s">
        <v>253</v>
      </c>
      <c r="K1496" t="s">
        <v>253</v>
      </c>
      <c r="L1496">
        <v>297.82565399999999</v>
      </c>
      <c r="R1496">
        <v>618.39218000000005</v>
      </c>
      <c r="S1496" t="s">
        <v>201</v>
      </c>
      <c r="T1496" s="221">
        <v>45372.347916666666</v>
      </c>
    </row>
    <row r="1497" spans="1:20" x14ac:dyDescent="0.35">
      <c r="A1497" t="s">
        <v>95</v>
      </c>
      <c r="B1497" t="s">
        <v>96</v>
      </c>
      <c r="C1497" t="s">
        <v>92</v>
      </c>
      <c r="D1497" s="29">
        <v>45688</v>
      </c>
      <c r="E1497" s="184" t="str">
        <f t="shared" si="92"/>
        <v/>
      </c>
      <c r="F1497" s="184" t="str">
        <f t="shared" si="93"/>
        <v/>
      </c>
      <c r="G1497" s="184" t="str">
        <f t="shared" si="94"/>
        <v/>
      </c>
      <c r="H1497" s="184" t="str">
        <f t="shared" si="95"/>
        <v/>
      </c>
      <c r="J1497" t="s">
        <v>253</v>
      </c>
      <c r="K1497" t="s">
        <v>253</v>
      </c>
      <c r="L1497">
        <v>297.82565399999999</v>
      </c>
      <c r="R1497">
        <v>618.39218000000005</v>
      </c>
      <c r="S1497" t="s">
        <v>201</v>
      </c>
      <c r="T1497" s="221">
        <v>45372.347916666666</v>
      </c>
    </row>
    <row r="1498" spans="1:20" x14ac:dyDescent="0.35">
      <c r="A1498" t="s">
        <v>95</v>
      </c>
      <c r="B1498" t="s">
        <v>96</v>
      </c>
      <c r="C1498" t="s">
        <v>92</v>
      </c>
      <c r="D1498" s="29">
        <v>45689</v>
      </c>
      <c r="E1498" s="184" t="str">
        <f t="shared" si="92"/>
        <v/>
      </c>
      <c r="F1498" s="184" t="str">
        <f t="shared" si="93"/>
        <v/>
      </c>
      <c r="G1498" s="184" t="str">
        <f t="shared" si="94"/>
        <v/>
      </c>
      <c r="H1498" s="184" t="str">
        <f t="shared" si="95"/>
        <v/>
      </c>
      <c r="J1498" t="s">
        <v>253</v>
      </c>
      <c r="K1498" t="s">
        <v>253</v>
      </c>
      <c r="L1498">
        <v>297.82565399999999</v>
      </c>
      <c r="R1498">
        <v>618.39218000000005</v>
      </c>
      <c r="S1498" t="s">
        <v>201</v>
      </c>
      <c r="T1498" s="221">
        <v>45372.347916666666</v>
      </c>
    </row>
    <row r="1499" spans="1:20" x14ac:dyDescent="0.35">
      <c r="A1499" t="s">
        <v>95</v>
      </c>
      <c r="B1499" t="s">
        <v>96</v>
      </c>
      <c r="C1499" t="s">
        <v>92</v>
      </c>
      <c r="D1499" s="29">
        <v>45690</v>
      </c>
      <c r="E1499" s="184" t="str">
        <f t="shared" si="92"/>
        <v/>
      </c>
      <c r="F1499" s="184" t="str">
        <f t="shared" si="93"/>
        <v/>
      </c>
      <c r="G1499" s="184" t="str">
        <f t="shared" si="94"/>
        <v/>
      </c>
      <c r="H1499" s="184" t="str">
        <f t="shared" si="95"/>
        <v/>
      </c>
      <c r="J1499" t="s">
        <v>253</v>
      </c>
      <c r="K1499" t="s">
        <v>253</v>
      </c>
      <c r="L1499">
        <v>297.82565399999999</v>
      </c>
      <c r="R1499">
        <v>618.39218000000005</v>
      </c>
      <c r="S1499" t="s">
        <v>201</v>
      </c>
      <c r="T1499" s="221">
        <v>45372.347916666666</v>
      </c>
    </row>
    <row r="1500" spans="1:20" x14ac:dyDescent="0.35">
      <c r="A1500" t="s">
        <v>95</v>
      </c>
      <c r="B1500" t="s">
        <v>96</v>
      </c>
      <c r="C1500" t="s">
        <v>92</v>
      </c>
      <c r="D1500" s="29">
        <v>45691</v>
      </c>
      <c r="E1500" s="184" t="str">
        <f t="shared" si="92"/>
        <v/>
      </c>
      <c r="F1500" s="184" t="str">
        <f t="shared" si="93"/>
        <v/>
      </c>
      <c r="G1500" s="184" t="str">
        <f t="shared" si="94"/>
        <v/>
      </c>
      <c r="H1500" s="184" t="str">
        <f t="shared" si="95"/>
        <v/>
      </c>
      <c r="J1500" t="s">
        <v>253</v>
      </c>
      <c r="K1500" t="s">
        <v>253</v>
      </c>
      <c r="L1500">
        <v>297.82565399999999</v>
      </c>
      <c r="R1500">
        <v>618.39218000000005</v>
      </c>
      <c r="S1500" t="s">
        <v>201</v>
      </c>
      <c r="T1500" s="221">
        <v>45372.347916666666</v>
      </c>
    </row>
    <row r="1501" spans="1:20" x14ac:dyDescent="0.35">
      <c r="A1501" t="s">
        <v>95</v>
      </c>
      <c r="B1501" t="s">
        <v>96</v>
      </c>
      <c r="C1501" t="s">
        <v>92</v>
      </c>
      <c r="D1501" s="29">
        <v>45692</v>
      </c>
      <c r="E1501" s="184" t="str">
        <f t="shared" si="92"/>
        <v/>
      </c>
      <c r="F1501" s="184" t="str">
        <f t="shared" si="93"/>
        <v/>
      </c>
      <c r="G1501" s="184" t="str">
        <f t="shared" si="94"/>
        <v/>
      </c>
      <c r="H1501" s="184" t="str">
        <f t="shared" si="95"/>
        <v/>
      </c>
      <c r="J1501" t="s">
        <v>253</v>
      </c>
      <c r="K1501" t="s">
        <v>253</v>
      </c>
      <c r="L1501">
        <v>297.82565399999999</v>
      </c>
      <c r="R1501">
        <v>618.39218000000005</v>
      </c>
      <c r="S1501" t="s">
        <v>201</v>
      </c>
      <c r="T1501" s="221">
        <v>45372.347916666666</v>
      </c>
    </row>
    <row r="1502" spans="1:20" x14ac:dyDescent="0.35">
      <c r="A1502" t="s">
        <v>95</v>
      </c>
      <c r="B1502" t="s">
        <v>96</v>
      </c>
      <c r="C1502" t="s">
        <v>92</v>
      </c>
      <c r="D1502" s="29">
        <v>45693</v>
      </c>
      <c r="E1502" s="184" t="str">
        <f t="shared" si="92"/>
        <v/>
      </c>
      <c r="F1502" s="184" t="str">
        <f t="shared" si="93"/>
        <v/>
      </c>
      <c r="G1502" s="184" t="str">
        <f t="shared" si="94"/>
        <v/>
      </c>
      <c r="H1502" s="184" t="str">
        <f t="shared" si="95"/>
        <v/>
      </c>
      <c r="J1502" t="s">
        <v>253</v>
      </c>
      <c r="K1502" t="s">
        <v>253</v>
      </c>
      <c r="L1502">
        <v>297.82565399999999</v>
      </c>
      <c r="R1502">
        <v>618.39218000000005</v>
      </c>
      <c r="S1502" t="s">
        <v>201</v>
      </c>
      <c r="T1502" s="221">
        <v>45372.347916666666</v>
      </c>
    </row>
    <row r="1503" spans="1:20" x14ac:dyDescent="0.35">
      <c r="A1503" t="s">
        <v>95</v>
      </c>
      <c r="B1503" t="s">
        <v>96</v>
      </c>
      <c r="C1503" t="s">
        <v>92</v>
      </c>
      <c r="D1503" s="29">
        <v>45694</v>
      </c>
      <c r="E1503" s="184" t="str">
        <f t="shared" si="92"/>
        <v/>
      </c>
      <c r="F1503" s="184" t="str">
        <f t="shared" si="93"/>
        <v/>
      </c>
      <c r="G1503" s="184" t="str">
        <f t="shared" si="94"/>
        <v/>
      </c>
      <c r="H1503" s="184" t="str">
        <f t="shared" si="95"/>
        <v/>
      </c>
      <c r="J1503" t="s">
        <v>253</v>
      </c>
      <c r="K1503" t="s">
        <v>253</v>
      </c>
      <c r="L1503">
        <v>297.82565399999999</v>
      </c>
      <c r="R1503">
        <v>618.39218000000005</v>
      </c>
      <c r="S1503" t="s">
        <v>201</v>
      </c>
      <c r="T1503" s="221">
        <v>45372.347916666666</v>
      </c>
    </row>
    <row r="1504" spans="1:20" x14ac:dyDescent="0.35">
      <c r="A1504" t="s">
        <v>95</v>
      </c>
      <c r="B1504" t="s">
        <v>96</v>
      </c>
      <c r="C1504" t="s">
        <v>92</v>
      </c>
      <c r="D1504" s="29">
        <v>45695</v>
      </c>
      <c r="E1504" s="184" t="str">
        <f t="shared" si="92"/>
        <v/>
      </c>
      <c r="F1504" s="184" t="str">
        <f t="shared" si="93"/>
        <v/>
      </c>
      <c r="G1504" s="184" t="str">
        <f t="shared" si="94"/>
        <v/>
      </c>
      <c r="H1504" s="184" t="str">
        <f t="shared" si="95"/>
        <v/>
      </c>
      <c r="J1504" t="s">
        <v>253</v>
      </c>
      <c r="K1504" t="s">
        <v>253</v>
      </c>
      <c r="L1504">
        <v>297.82565399999999</v>
      </c>
      <c r="R1504">
        <v>618.39218000000005</v>
      </c>
      <c r="S1504" t="s">
        <v>201</v>
      </c>
      <c r="T1504" s="221">
        <v>45372.347916666666</v>
      </c>
    </row>
    <row r="1505" spans="1:20" x14ac:dyDescent="0.35">
      <c r="A1505" t="s">
        <v>95</v>
      </c>
      <c r="B1505" t="s">
        <v>96</v>
      </c>
      <c r="C1505" t="s">
        <v>92</v>
      </c>
      <c r="D1505" s="29">
        <v>45696</v>
      </c>
      <c r="E1505" s="184" t="str">
        <f t="shared" si="92"/>
        <v/>
      </c>
      <c r="F1505" s="184" t="str">
        <f t="shared" si="93"/>
        <v/>
      </c>
      <c r="G1505" s="184" t="str">
        <f t="shared" si="94"/>
        <v/>
      </c>
      <c r="H1505" s="184" t="str">
        <f t="shared" si="95"/>
        <v/>
      </c>
      <c r="J1505" t="s">
        <v>253</v>
      </c>
      <c r="K1505" t="s">
        <v>253</v>
      </c>
      <c r="L1505">
        <v>297.82565399999999</v>
      </c>
      <c r="R1505">
        <v>618.39218000000005</v>
      </c>
      <c r="S1505" t="s">
        <v>201</v>
      </c>
      <c r="T1505" s="221">
        <v>45372.347916666666</v>
      </c>
    </row>
    <row r="1506" spans="1:20" x14ac:dyDescent="0.35">
      <c r="A1506" t="s">
        <v>95</v>
      </c>
      <c r="B1506" t="s">
        <v>96</v>
      </c>
      <c r="C1506" t="s">
        <v>92</v>
      </c>
      <c r="D1506" s="29">
        <v>45697</v>
      </c>
      <c r="E1506" s="184" t="str">
        <f t="shared" si="92"/>
        <v/>
      </c>
      <c r="F1506" s="184" t="str">
        <f t="shared" si="93"/>
        <v/>
      </c>
      <c r="G1506" s="184" t="str">
        <f t="shared" si="94"/>
        <v/>
      </c>
      <c r="H1506" s="184" t="str">
        <f t="shared" si="95"/>
        <v/>
      </c>
      <c r="J1506" t="s">
        <v>253</v>
      </c>
      <c r="K1506" t="s">
        <v>253</v>
      </c>
      <c r="L1506">
        <v>297.82565399999999</v>
      </c>
      <c r="R1506">
        <v>618.39218000000005</v>
      </c>
      <c r="S1506" t="s">
        <v>201</v>
      </c>
      <c r="T1506" s="221">
        <v>45372.347916666666</v>
      </c>
    </row>
    <row r="1507" spans="1:20" x14ac:dyDescent="0.35">
      <c r="A1507" t="s">
        <v>95</v>
      </c>
      <c r="B1507" t="s">
        <v>96</v>
      </c>
      <c r="C1507" t="s">
        <v>92</v>
      </c>
      <c r="D1507" s="29">
        <v>45698</v>
      </c>
      <c r="E1507" s="184" t="str">
        <f t="shared" si="92"/>
        <v/>
      </c>
      <c r="F1507" s="184" t="str">
        <f t="shared" si="93"/>
        <v/>
      </c>
      <c r="G1507" s="184" t="str">
        <f t="shared" si="94"/>
        <v/>
      </c>
      <c r="H1507" s="184" t="str">
        <f t="shared" si="95"/>
        <v/>
      </c>
      <c r="J1507" t="s">
        <v>253</v>
      </c>
      <c r="K1507" t="s">
        <v>253</v>
      </c>
      <c r="L1507">
        <v>297.82565399999999</v>
      </c>
      <c r="R1507">
        <v>618.39218000000005</v>
      </c>
      <c r="S1507" t="s">
        <v>201</v>
      </c>
      <c r="T1507" s="221">
        <v>45372.347916666666</v>
      </c>
    </row>
    <row r="1508" spans="1:20" x14ac:dyDescent="0.35">
      <c r="A1508" t="s">
        <v>95</v>
      </c>
      <c r="B1508" t="s">
        <v>96</v>
      </c>
      <c r="C1508" t="s">
        <v>92</v>
      </c>
      <c r="D1508" s="29">
        <v>45699</v>
      </c>
      <c r="E1508" s="184" t="str">
        <f t="shared" si="92"/>
        <v/>
      </c>
      <c r="F1508" s="184" t="str">
        <f t="shared" si="93"/>
        <v/>
      </c>
      <c r="G1508" s="184" t="str">
        <f t="shared" si="94"/>
        <v/>
      </c>
      <c r="H1508" s="184" t="str">
        <f t="shared" si="95"/>
        <v/>
      </c>
      <c r="J1508" t="s">
        <v>253</v>
      </c>
      <c r="K1508" t="s">
        <v>253</v>
      </c>
      <c r="L1508">
        <v>297.82565399999999</v>
      </c>
      <c r="R1508">
        <v>618.39218000000005</v>
      </c>
      <c r="S1508" t="s">
        <v>201</v>
      </c>
      <c r="T1508" s="221">
        <v>45372.347916666666</v>
      </c>
    </row>
    <row r="1509" spans="1:20" x14ac:dyDescent="0.35">
      <c r="A1509" t="s">
        <v>95</v>
      </c>
      <c r="B1509" t="s">
        <v>96</v>
      </c>
      <c r="C1509" t="s">
        <v>92</v>
      </c>
      <c r="D1509" s="29">
        <v>45700</v>
      </c>
      <c r="E1509" s="184" t="str">
        <f t="shared" si="92"/>
        <v/>
      </c>
      <c r="F1509" s="184" t="str">
        <f t="shared" si="93"/>
        <v/>
      </c>
      <c r="G1509" s="184" t="str">
        <f t="shared" si="94"/>
        <v/>
      </c>
      <c r="H1509" s="184" t="str">
        <f t="shared" si="95"/>
        <v/>
      </c>
      <c r="J1509" t="s">
        <v>253</v>
      </c>
      <c r="K1509" t="s">
        <v>253</v>
      </c>
      <c r="L1509">
        <v>297.82565399999999</v>
      </c>
      <c r="R1509">
        <v>618.39218000000005</v>
      </c>
      <c r="S1509" t="s">
        <v>201</v>
      </c>
      <c r="T1509" s="221">
        <v>45372.347916666666</v>
      </c>
    </row>
    <row r="1510" spans="1:20" x14ac:dyDescent="0.35">
      <c r="A1510" t="s">
        <v>95</v>
      </c>
      <c r="B1510" t="s">
        <v>96</v>
      </c>
      <c r="C1510" t="s">
        <v>92</v>
      </c>
      <c r="D1510" s="29">
        <v>45701</v>
      </c>
      <c r="E1510" s="184" t="str">
        <f t="shared" si="92"/>
        <v/>
      </c>
      <c r="F1510" s="184" t="str">
        <f t="shared" si="93"/>
        <v/>
      </c>
      <c r="G1510" s="184" t="str">
        <f t="shared" si="94"/>
        <v/>
      </c>
      <c r="H1510" s="184" t="str">
        <f t="shared" si="95"/>
        <v/>
      </c>
      <c r="J1510" t="s">
        <v>253</v>
      </c>
      <c r="K1510" t="s">
        <v>253</v>
      </c>
      <c r="L1510">
        <v>297.82565399999999</v>
      </c>
      <c r="R1510">
        <v>618.39218000000005</v>
      </c>
      <c r="S1510" t="s">
        <v>201</v>
      </c>
      <c r="T1510" s="221">
        <v>45372.347916666666</v>
      </c>
    </row>
    <row r="1511" spans="1:20" x14ac:dyDescent="0.35">
      <c r="A1511" t="s">
        <v>95</v>
      </c>
      <c r="B1511" t="s">
        <v>96</v>
      </c>
      <c r="C1511" t="s">
        <v>92</v>
      </c>
      <c r="D1511" s="29">
        <v>45702</v>
      </c>
      <c r="E1511" s="184" t="str">
        <f t="shared" si="92"/>
        <v/>
      </c>
      <c r="F1511" s="184" t="str">
        <f t="shared" si="93"/>
        <v/>
      </c>
      <c r="G1511" s="184" t="str">
        <f t="shared" si="94"/>
        <v/>
      </c>
      <c r="H1511" s="184" t="str">
        <f t="shared" si="95"/>
        <v/>
      </c>
      <c r="J1511" t="s">
        <v>253</v>
      </c>
      <c r="K1511" t="s">
        <v>253</v>
      </c>
      <c r="L1511">
        <v>297.82565399999999</v>
      </c>
      <c r="R1511">
        <v>618.39218000000005</v>
      </c>
      <c r="S1511" t="s">
        <v>201</v>
      </c>
      <c r="T1511" s="221">
        <v>45372.347916666666</v>
      </c>
    </row>
    <row r="1512" spans="1:20" x14ac:dyDescent="0.35">
      <c r="A1512" t="s">
        <v>95</v>
      </c>
      <c r="B1512" t="s">
        <v>96</v>
      </c>
      <c r="C1512" t="s">
        <v>92</v>
      </c>
      <c r="D1512" s="29">
        <v>45703</v>
      </c>
      <c r="E1512" s="184" t="str">
        <f t="shared" si="92"/>
        <v/>
      </c>
      <c r="F1512" s="184" t="str">
        <f t="shared" si="93"/>
        <v/>
      </c>
      <c r="G1512" s="184" t="str">
        <f t="shared" si="94"/>
        <v/>
      </c>
      <c r="H1512" s="184" t="str">
        <f t="shared" si="95"/>
        <v/>
      </c>
      <c r="J1512" t="s">
        <v>253</v>
      </c>
      <c r="K1512" t="s">
        <v>253</v>
      </c>
      <c r="L1512">
        <v>297.82565399999999</v>
      </c>
      <c r="R1512">
        <v>618.39218000000005</v>
      </c>
      <c r="S1512" t="s">
        <v>201</v>
      </c>
      <c r="T1512" s="221">
        <v>45372.347916666666</v>
      </c>
    </row>
    <row r="1513" spans="1:20" x14ac:dyDescent="0.35">
      <c r="A1513" t="s">
        <v>95</v>
      </c>
      <c r="B1513" t="s">
        <v>96</v>
      </c>
      <c r="C1513" t="s">
        <v>92</v>
      </c>
      <c r="D1513" s="29">
        <v>45704</v>
      </c>
      <c r="E1513" s="184" t="str">
        <f t="shared" si="92"/>
        <v/>
      </c>
      <c r="F1513" s="184" t="str">
        <f t="shared" si="93"/>
        <v/>
      </c>
      <c r="G1513" s="184" t="str">
        <f t="shared" si="94"/>
        <v/>
      </c>
      <c r="H1513" s="184" t="str">
        <f t="shared" si="95"/>
        <v/>
      </c>
      <c r="J1513" t="s">
        <v>253</v>
      </c>
      <c r="K1513" t="s">
        <v>253</v>
      </c>
      <c r="L1513">
        <v>297.82565399999999</v>
      </c>
      <c r="R1513">
        <v>618.39218000000005</v>
      </c>
      <c r="S1513" t="s">
        <v>201</v>
      </c>
      <c r="T1513" s="221">
        <v>45372.347916666666</v>
      </c>
    </row>
    <row r="1514" spans="1:20" x14ac:dyDescent="0.35">
      <c r="A1514" t="s">
        <v>95</v>
      </c>
      <c r="B1514" t="s">
        <v>96</v>
      </c>
      <c r="C1514" t="s">
        <v>92</v>
      </c>
      <c r="D1514" s="29">
        <v>45705</v>
      </c>
      <c r="E1514" s="184" t="str">
        <f t="shared" si="92"/>
        <v/>
      </c>
      <c r="F1514" s="184" t="str">
        <f t="shared" si="93"/>
        <v/>
      </c>
      <c r="G1514" s="184" t="str">
        <f t="shared" si="94"/>
        <v/>
      </c>
      <c r="H1514" s="184" t="str">
        <f t="shared" si="95"/>
        <v/>
      </c>
      <c r="J1514" t="s">
        <v>253</v>
      </c>
      <c r="K1514" t="s">
        <v>253</v>
      </c>
      <c r="L1514">
        <v>297.82565399999999</v>
      </c>
      <c r="R1514">
        <v>618.39218000000005</v>
      </c>
      <c r="S1514" t="s">
        <v>201</v>
      </c>
      <c r="T1514" s="221">
        <v>45372.347916666666</v>
      </c>
    </row>
    <row r="1515" spans="1:20" x14ac:dyDescent="0.35">
      <c r="A1515" t="s">
        <v>95</v>
      </c>
      <c r="B1515" t="s">
        <v>96</v>
      </c>
      <c r="C1515" t="s">
        <v>92</v>
      </c>
      <c r="D1515" s="29">
        <v>45706</v>
      </c>
      <c r="E1515" s="184" t="str">
        <f t="shared" si="92"/>
        <v/>
      </c>
      <c r="F1515" s="184" t="str">
        <f t="shared" si="93"/>
        <v/>
      </c>
      <c r="G1515" s="184" t="str">
        <f t="shared" si="94"/>
        <v/>
      </c>
      <c r="H1515" s="184" t="str">
        <f t="shared" si="95"/>
        <v/>
      </c>
      <c r="J1515" t="s">
        <v>253</v>
      </c>
      <c r="K1515" t="s">
        <v>253</v>
      </c>
      <c r="L1515">
        <v>297.82565399999999</v>
      </c>
      <c r="R1515">
        <v>618.39218000000005</v>
      </c>
      <c r="S1515" t="s">
        <v>201</v>
      </c>
      <c r="T1515" s="221">
        <v>45372.347916666666</v>
      </c>
    </row>
    <row r="1516" spans="1:20" x14ac:dyDescent="0.35">
      <c r="A1516" t="s">
        <v>95</v>
      </c>
      <c r="B1516" t="s">
        <v>96</v>
      </c>
      <c r="C1516" t="s">
        <v>92</v>
      </c>
      <c r="D1516" s="29">
        <v>45707</v>
      </c>
      <c r="E1516" s="184" t="str">
        <f t="shared" si="92"/>
        <v/>
      </c>
      <c r="F1516" s="184" t="str">
        <f t="shared" si="93"/>
        <v/>
      </c>
      <c r="G1516" s="184" t="str">
        <f t="shared" si="94"/>
        <v/>
      </c>
      <c r="H1516" s="184" t="str">
        <f t="shared" si="95"/>
        <v/>
      </c>
      <c r="J1516" t="s">
        <v>253</v>
      </c>
      <c r="K1516" t="s">
        <v>253</v>
      </c>
      <c r="L1516">
        <v>297.82565399999999</v>
      </c>
      <c r="R1516">
        <v>618.39218000000005</v>
      </c>
      <c r="S1516" t="s">
        <v>201</v>
      </c>
      <c r="T1516" s="221">
        <v>45372.347916666666</v>
      </c>
    </row>
    <row r="1517" spans="1:20" x14ac:dyDescent="0.35">
      <c r="A1517" t="s">
        <v>95</v>
      </c>
      <c r="B1517" t="s">
        <v>96</v>
      </c>
      <c r="C1517" t="s">
        <v>92</v>
      </c>
      <c r="D1517" s="29">
        <v>45708</v>
      </c>
      <c r="E1517" s="184" t="str">
        <f t="shared" si="92"/>
        <v/>
      </c>
      <c r="F1517" s="184" t="str">
        <f t="shared" si="93"/>
        <v/>
      </c>
      <c r="G1517" s="184" t="str">
        <f t="shared" si="94"/>
        <v/>
      </c>
      <c r="H1517" s="184" t="str">
        <f t="shared" si="95"/>
        <v/>
      </c>
      <c r="J1517" t="s">
        <v>253</v>
      </c>
      <c r="K1517" t="s">
        <v>253</v>
      </c>
      <c r="L1517">
        <v>297.82565399999999</v>
      </c>
      <c r="R1517">
        <v>618.39218000000005</v>
      </c>
      <c r="S1517" t="s">
        <v>201</v>
      </c>
      <c r="T1517" s="221">
        <v>45372.347916666666</v>
      </c>
    </row>
    <row r="1518" spans="1:20" x14ac:dyDescent="0.35">
      <c r="A1518" t="s">
        <v>95</v>
      </c>
      <c r="B1518" t="s">
        <v>96</v>
      </c>
      <c r="C1518" t="s">
        <v>92</v>
      </c>
      <c r="D1518" s="29">
        <v>45709</v>
      </c>
      <c r="E1518" s="184" t="str">
        <f t="shared" si="92"/>
        <v/>
      </c>
      <c r="F1518" s="184" t="str">
        <f t="shared" si="93"/>
        <v/>
      </c>
      <c r="G1518" s="184" t="str">
        <f t="shared" si="94"/>
        <v/>
      </c>
      <c r="H1518" s="184" t="str">
        <f t="shared" si="95"/>
        <v/>
      </c>
      <c r="J1518" t="s">
        <v>253</v>
      </c>
      <c r="K1518" t="s">
        <v>253</v>
      </c>
      <c r="L1518">
        <v>297.82565399999999</v>
      </c>
      <c r="R1518">
        <v>618.39218000000005</v>
      </c>
      <c r="S1518" t="s">
        <v>201</v>
      </c>
      <c r="T1518" s="221">
        <v>45372.347916666666</v>
      </c>
    </row>
    <row r="1519" spans="1:20" x14ac:dyDescent="0.35">
      <c r="A1519" t="s">
        <v>95</v>
      </c>
      <c r="B1519" t="s">
        <v>96</v>
      </c>
      <c r="C1519" t="s">
        <v>92</v>
      </c>
      <c r="D1519" s="29">
        <v>45710</v>
      </c>
      <c r="E1519" s="184" t="str">
        <f t="shared" si="92"/>
        <v/>
      </c>
      <c r="F1519" s="184" t="str">
        <f t="shared" si="93"/>
        <v/>
      </c>
      <c r="G1519" s="184" t="str">
        <f t="shared" si="94"/>
        <v/>
      </c>
      <c r="H1519" s="184" t="str">
        <f t="shared" si="95"/>
        <v/>
      </c>
      <c r="J1519" t="s">
        <v>253</v>
      </c>
      <c r="K1519" t="s">
        <v>253</v>
      </c>
      <c r="L1519">
        <v>297.82565399999999</v>
      </c>
      <c r="R1519">
        <v>618.39218000000005</v>
      </c>
      <c r="S1519" t="s">
        <v>201</v>
      </c>
      <c r="T1519" s="221">
        <v>45372.347916666666</v>
      </c>
    </row>
    <row r="1520" spans="1:20" x14ac:dyDescent="0.35">
      <c r="A1520" t="s">
        <v>95</v>
      </c>
      <c r="B1520" t="s">
        <v>96</v>
      </c>
      <c r="C1520" t="s">
        <v>92</v>
      </c>
      <c r="D1520" s="29">
        <v>45711</v>
      </c>
      <c r="E1520" s="184" t="str">
        <f t="shared" si="92"/>
        <v/>
      </c>
      <c r="F1520" s="184" t="str">
        <f t="shared" si="93"/>
        <v/>
      </c>
      <c r="G1520" s="184" t="str">
        <f t="shared" si="94"/>
        <v/>
      </c>
      <c r="H1520" s="184" t="str">
        <f t="shared" si="95"/>
        <v/>
      </c>
      <c r="J1520" t="s">
        <v>253</v>
      </c>
      <c r="K1520" t="s">
        <v>253</v>
      </c>
      <c r="L1520">
        <v>297.82565399999999</v>
      </c>
      <c r="R1520">
        <v>618.39218000000005</v>
      </c>
      <c r="S1520" t="s">
        <v>201</v>
      </c>
      <c r="T1520" s="221">
        <v>45372.347916666666</v>
      </c>
    </row>
    <row r="1521" spans="1:20" x14ac:dyDescent="0.35">
      <c r="A1521" t="s">
        <v>95</v>
      </c>
      <c r="B1521" t="s">
        <v>96</v>
      </c>
      <c r="C1521" t="s">
        <v>92</v>
      </c>
      <c r="D1521" s="29">
        <v>45712</v>
      </c>
      <c r="E1521" s="184" t="str">
        <f t="shared" si="92"/>
        <v/>
      </c>
      <c r="F1521" s="184" t="str">
        <f t="shared" si="93"/>
        <v/>
      </c>
      <c r="G1521" s="184" t="str">
        <f t="shared" si="94"/>
        <v/>
      </c>
      <c r="H1521" s="184" t="str">
        <f t="shared" si="95"/>
        <v/>
      </c>
      <c r="J1521" t="s">
        <v>253</v>
      </c>
      <c r="K1521" t="s">
        <v>253</v>
      </c>
      <c r="L1521">
        <v>297.82565399999999</v>
      </c>
      <c r="R1521">
        <v>618.39218000000005</v>
      </c>
      <c r="S1521" t="s">
        <v>201</v>
      </c>
      <c r="T1521" s="221">
        <v>45372.347916666666</v>
      </c>
    </row>
    <row r="1522" spans="1:20" x14ac:dyDescent="0.35">
      <c r="A1522" t="s">
        <v>95</v>
      </c>
      <c r="B1522" t="s">
        <v>96</v>
      </c>
      <c r="C1522" t="s">
        <v>92</v>
      </c>
      <c r="D1522" s="29">
        <v>45713</v>
      </c>
      <c r="E1522" s="184" t="str">
        <f t="shared" si="92"/>
        <v/>
      </c>
      <c r="F1522" s="184" t="str">
        <f t="shared" si="93"/>
        <v/>
      </c>
      <c r="G1522" s="184" t="str">
        <f t="shared" si="94"/>
        <v/>
      </c>
      <c r="H1522" s="184" t="str">
        <f t="shared" si="95"/>
        <v/>
      </c>
      <c r="J1522" t="s">
        <v>253</v>
      </c>
      <c r="K1522" t="s">
        <v>253</v>
      </c>
      <c r="L1522">
        <v>297.82565399999999</v>
      </c>
      <c r="R1522">
        <v>618.39218000000005</v>
      </c>
      <c r="S1522" t="s">
        <v>201</v>
      </c>
      <c r="T1522" s="221">
        <v>45372.347916666666</v>
      </c>
    </row>
    <row r="1523" spans="1:20" x14ac:dyDescent="0.35">
      <c r="A1523" t="s">
        <v>95</v>
      </c>
      <c r="B1523" t="s">
        <v>96</v>
      </c>
      <c r="C1523" t="s">
        <v>92</v>
      </c>
      <c r="D1523" s="29">
        <v>45714</v>
      </c>
      <c r="E1523" s="184" t="str">
        <f t="shared" si="92"/>
        <v/>
      </c>
      <c r="F1523" s="184" t="str">
        <f t="shared" si="93"/>
        <v/>
      </c>
      <c r="G1523" s="184" t="str">
        <f t="shared" si="94"/>
        <v/>
      </c>
      <c r="H1523" s="184" t="str">
        <f t="shared" si="95"/>
        <v/>
      </c>
      <c r="J1523" t="s">
        <v>253</v>
      </c>
      <c r="K1523" t="s">
        <v>253</v>
      </c>
      <c r="L1523">
        <v>297.82565399999999</v>
      </c>
      <c r="R1523">
        <v>618.39218000000005</v>
      </c>
      <c r="S1523" t="s">
        <v>201</v>
      </c>
      <c r="T1523" s="221">
        <v>45372.347916666666</v>
      </c>
    </row>
    <row r="1524" spans="1:20" x14ac:dyDescent="0.35">
      <c r="A1524" t="s">
        <v>95</v>
      </c>
      <c r="B1524" t="s">
        <v>96</v>
      </c>
      <c r="C1524" t="s">
        <v>92</v>
      </c>
      <c r="D1524" s="29">
        <v>45715</v>
      </c>
      <c r="E1524" s="184" t="str">
        <f t="shared" si="92"/>
        <v/>
      </c>
      <c r="F1524" s="184" t="str">
        <f t="shared" si="93"/>
        <v/>
      </c>
      <c r="G1524" s="184" t="str">
        <f t="shared" si="94"/>
        <v/>
      </c>
      <c r="H1524" s="184" t="str">
        <f t="shared" si="95"/>
        <v/>
      </c>
      <c r="J1524" t="s">
        <v>253</v>
      </c>
      <c r="K1524" t="s">
        <v>253</v>
      </c>
      <c r="L1524">
        <v>297.82565399999999</v>
      </c>
      <c r="R1524">
        <v>618.39218000000005</v>
      </c>
      <c r="S1524" t="s">
        <v>201</v>
      </c>
      <c r="T1524" s="221">
        <v>45372.347916666666</v>
      </c>
    </row>
    <row r="1525" spans="1:20" x14ac:dyDescent="0.35">
      <c r="A1525" t="s">
        <v>95</v>
      </c>
      <c r="B1525" t="s">
        <v>96</v>
      </c>
      <c r="C1525" t="s">
        <v>92</v>
      </c>
      <c r="D1525" s="29">
        <v>45716</v>
      </c>
      <c r="E1525" s="184" t="str">
        <f t="shared" si="92"/>
        <v/>
      </c>
      <c r="F1525" s="184" t="str">
        <f t="shared" si="93"/>
        <v/>
      </c>
      <c r="G1525" s="184" t="str">
        <f t="shared" si="94"/>
        <v/>
      </c>
      <c r="H1525" s="184" t="str">
        <f t="shared" si="95"/>
        <v/>
      </c>
      <c r="J1525" t="s">
        <v>253</v>
      </c>
      <c r="K1525" t="s">
        <v>253</v>
      </c>
      <c r="L1525">
        <v>297.82565399999999</v>
      </c>
      <c r="R1525">
        <v>618.39218000000005</v>
      </c>
      <c r="S1525" t="s">
        <v>201</v>
      </c>
      <c r="T1525" s="221">
        <v>45372.347916666666</v>
      </c>
    </row>
    <row r="1526" spans="1:20" x14ac:dyDescent="0.35">
      <c r="A1526" t="s">
        <v>95</v>
      </c>
      <c r="B1526" t="s">
        <v>96</v>
      </c>
      <c r="C1526" t="s">
        <v>92</v>
      </c>
      <c r="D1526" s="29">
        <v>45717</v>
      </c>
      <c r="E1526" s="184" t="str">
        <f t="shared" si="92"/>
        <v/>
      </c>
      <c r="F1526" s="184" t="str">
        <f t="shared" si="93"/>
        <v/>
      </c>
      <c r="G1526" s="184" t="str">
        <f t="shared" si="94"/>
        <v/>
      </c>
      <c r="H1526" s="184" t="str">
        <f t="shared" si="95"/>
        <v/>
      </c>
      <c r="J1526" t="s">
        <v>253</v>
      </c>
      <c r="K1526" t="s">
        <v>253</v>
      </c>
      <c r="L1526">
        <v>297.82565399999999</v>
      </c>
      <c r="R1526">
        <v>618.39218000000005</v>
      </c>
      <c r="S1526" t="s">
        <v>201</v>
      </c>
      <c r="T1526" s="221">
        <v>45383.3125</v>
      </c>
    </row>
    <row r="1527" spans="1:20" x14ac:dyDescent="0.35">
      <c r="A1527" t="s">
        <v>95</v>
      </c>
      <c r="B1527" t="s">
        <v>96</v>
      </c>
      <c r="C1527" t="s">
        <v>92</v>
      </c>
      <c r="D1527" s="29">
        <v>45718</v>
      </c>
      <c r="E1527" s="184" t="str">
        <f t="shared" si="92"/>
        <v/>
      </c>
      <c r="F1527" s="184" t="str">
        <f t="shared" si="93"/>
        <v/>
      </c>
      <c r="G1527" s="184" t="str">
        <f t="shared" si="94"/>
        <v/>
      </c>
      <c r="H1527" s="184" t="str">
        <f t="shared" si="95"/>
        <v/>
      </c>
      <c r="J1527" t="s">
        <v>253</v>
      </c>
      <c r="K1527" t="s">
        <v>253</v>
      </c>
      <c r="L1527">
        <v>297.82565399999999</v>
      </c>
      <c r="R1527">
        <v>618.39218000000005</v>
      </c>
      <c r="S1527" t="s">
        <v>201</v>
      </c>
      <c r="T1527" s="221">
        <v>45383.314583333333</v>
      </c>
    </row>
    <row r="1528" spans="1:20" x14ac:dyDescent="0.35">
      <c r="A1528" t="s">
        <v>95</v>
      </c>
      <c r="B1528" t="s">
        <v>96</v>
      </c>
      <c r="C1528" t="s">
        <v>92</v>
      </c>
      <c r="D1528" s="29">
        <v>45719</v>
      </c>
      <c r="E1528" s="184" t="str">
        <f t="shared" si="92"/>
        <v/>
      </c>
      <c r="F1528" s="184" t="str">
        <f t="shared" si="93"/>
        <v/>
      </c>
      <c r="G1528" s="184" t="str">
        <f t="shared" si="94"/>
        <v/>
      </c>
      <c r="H1528" s="184" t="str">
        <f t="shared" si="95"/>
        <v/>
      </c>
      <c r="J1528" t="s">
        <v>253</v>
      </c>
      <c r="K1528" t="s">
        <v>253</v>
      </c>
      <c r="L1528">
        <v>297.82565399999999</v>
      </c>
      <c r="R1528">
        <v>618.39218000000005</v>
      </c>
      <c r="S1528" t="s">
        <v>201</v>
      </c>
      <c r="T1528" s="221">
        <v>45383.314583333333</v>
      </c>
    </row>
    <row r="1529" spans="1:20" x14ac:dyDescent="0.35">
      <c r="A1529" t="s">
        <v>95</v>
      </c>
      <c r="B1529" t="s">
        <v>96</v>
      </c>
      <c r="C1529" t="s">
        <v>92</v>
      </c>
      <c r="D1529" s="29">
        <v>45720</v>
      </c>
      <c r="E1529" s="184" t="str">
        <f t="shared" si="92"/>
        <v/>
      </c>
      <c r="F1529" s="184" t="str">
        <f t="shared" si="93"/>
        <v/>
      </c>
      <c r="G1529" s="184" t="str">
        <f t="shared" si="94"/>
        <v/>
      </c>
      <c r="H1529" s="184" t="str">
        <f t="shared" si="95"/>
        <v/>
      </c>
      <c r="J1529" t="s">
        <v>253</v>
      </c>
      <c r="K1529" t="s">
        <v>253</v>
      </c>
      <c r="L1529">
        <v>297.82565399999999</v>
      </c>
      <c r="R1529">
        <v>618.39218000000005</v>
      </c>
      <c r="S1529" t="s">
        <v>201</v>
      </c>
      <c r="T1529" s="221">
        <v>45383.314583333333</v>
      </c>
    </row>
    <row r="1530" spans="1:20" x14ac:dyDescent="0.35">
      <c r="A1530" t="s">
        <v>95</v>
      </c>
      <c r="B1530" t="s">
        <v>96</v>
      </c>
      <c r="C1530" t="s">
        <v>92</v>
      </c>
      <c r="D1530" s="29">
        <v>45721</v>
      </c>
      <c r="E1530" s="184" t="str">
        <f t="shared" si="92"/>
        <v/>
      </c>
      <c r="F1530" s="184" t="str">
        <f t="shared" si="93"/>
        <v/>
      </c>
      <c r="G1530" s="184" t="str">
        <f t="shared" si="94"/>
        <v/>
      </c>
      <c r="H1530" s="184" t="str">
        <f t="shared" si="95"/>
        <v/>
      </c>
      <c r="J1530" t="s">
        <v>253</v>
      </c>
      <c r="K1530" t="s">
        <v>253</v>
      </c>
      <c r="L1530">
        <v>297.82565399999999</v>
      </c>
      <c r="R1530">
        <v>618.39218000000005</v>
      </c>
      <c r="S1530" t="s">
        <v>201</v>
      </c>
      <c r="T1530" s="221">
        <v>45383.314583333333</v>
      </c>
    </row>
    <row r="1531" spans="1:20" x14ac:dyDescent="0.35">
      <c r="A1531" t="s">
        <v>95</v>
      </c>
      <c r="B1531" t="s">
        <v>96</v>
      </c>
      <c r="C1531" t="s">
        <v>92</v>
      </c>
      <c r="D1531" s="29">
        <v>45722</v>
      </c>
      <c r="E1531" s="184" t="str">
        <f t="shared" si="92"/>
        <v/>
      </c>
      <c r="F1531" s="184" t="str">
        <f t="shared" si="93"/>
        <v/>
      </c>
      <c r="G1531" s="184" t="str">
        <f t="shared" si="94"/>
        <v/>
      </c>
      <c r="H1531" s="184" t="str">
        <f t="shared" si="95"/>
        <v/>
      </c>
      <c r="J1531" t="s">
        <v>253</v>
      </c>
      <c r="K1531" t="s">
        <v>253</v>
      </c>
      <c r="L1531">
        <v>297.82565399999999</v>
      </c>
      <c r="R1531">
        <v>618.39218000000005</v>
      </c>
      <c r="S1531" t="s">
        <v>201</v>
      </c>
      <c r="T1531" s="221">
        <v>45383.314583333333</v>
      </c>
    </row>
    <row r="1532" spans="1:20" x14ac:dyDescent="0.35">
      <c r="A1532" t="s">
        <v>95</v>
      </c>
      <c r="B1532" t="s">
        <v>96</v>
      </c>
      <c r="C1532" t="s">
        <v>92</v>
      </c>
      <c r="D1532" s="29">
        <v>45723</v>
      </c>
      <c r="E1532" s="184" t="str">
        <f t="shared" si="92"/>
        <v/>
      </c>
      <c r="F1532" s="184" t="str">
        <f t="shared" si="93"/>
        <v/>
      </c>
      <c r="G1532" s="184" t="str">
        <f t="shared" si="94"/>
        <v/>
      </c>
      <c r="H1532" s="184" t="str">
        <f t="shared" si="95"/>
        <v/>
      </c>
      <c r="J1532" t="s">
        <v>253</v>
      </c>
      <c r="K1532" t="s">
        <v>253</v>
      </c>
      <c r="L1532">
        <v>297.82565399999999</v>
      </c>
      <c r="R1532">
        <v>618.39218000000005</v>
      </c>
      <c r="S1532" t="s">
        <v>201</v>
      </c>
      <c r="T1532" s="221">
        <v>45383.314583333333</v>
      </c>
    </row>
    <row r="1533" spans="1:20" x14ac:dyDescent="0.35">
      <c r="A1533" t="s">
        <v>95</v>
      </c>
      <c r="B1533" t="s">
        <v>96</v>
      </c>
      <c r="C1533" t="s">
        <v>92</v>
      </c>
      <c r="D1533" s="29">
        <v>45724</v>
      </c>
      <c r="E1533" s="184" t="str">
        <f t="shared" si="92"/>
        <v/>
      </c>
      <c r="F1533" s="184" t="str">
        <f t="shared" si="93"/>
        <v/>
      </c>
      <c r="G1533" s="184" t="str">
        <f t="shared" si="94"/>
        <v/>
      </c>
      <c r="H1533" s="184" t="str">
        <f t="shared" si="95"/>
        <v/>
      </c>
      <c r="J1533" t="s">
        <v>253</v>
      </c>
      <c r="K1533" t="s">
        <v>253</v>
      </c>
      <c r="L1533">
        <v>297.82565399999999</v>
      </c>
      <c r="R1533">
        <v>618.39218000000005</v>
      </c>
      <c r="S1533" t="s">
        <v>201</v>
      </c>
      <c r="T1533" s="221">
        <v>45383.314583333333</v>
      </c>
    </row>
    <row r="1534" spans="1:20" x14ac:dyDescent="0.35">
      <c r="A1534" t="s">
        <v>95</v>
      </c>
      <c r="B1534" t="s">
        <v>96</v>
      </c>
      <c r="C1534" t="s">
        <v>92</v>
      </c>
      <c r="D1534" s="29">
        <v>45725</v>
      </c>
      <c r="E1534" s="184" t="str">
        <f t="shared" si="92"/>
        <v/>
      </c>
      <c r="F1534" s="184" t="str">
        <f t="shared" si="93"/>
        <v/>
      </c>
      <c r="G1534" s="184" t="str">
        <f t="shared" si="94"/>
        <v/>
      </c>
      <c r="H1534" s="184" t="str">
        <f t="shared" si="95"/>
        <v/>
      </c>
      <c r="J1534" t="s">
        <v>253</v>
      </c>
      <c r="K1534" t="s">
        <v>253</v>
      </c>
      <c r="L1534">
        <v>297.82565399999999</v>
      </c>
      <c r="R1534">
        <v>618.39218000000005</v>
      </c>
      <c r="S1534" t="s">
        <v>201</v>
      </c>
      <c r="T1534" s="221">
        <v>45383.314583333333</v>
      </c>
    </row>
    <row r="1535" spans="1:20" x14ac:dyDescent="0.35">
      <c r="A1535" t="s">
        <v>95</v>
      </c>
      <c r="B1535" t="s">
        <v>96</v>
      </c>
      <c r="C1535" t="s">
        <v>92</v>
      </c>
      <c r="D1535" s="29">
        <v>45726</v>
      </c>
      <c r="E1535" s="184" t="str">
        <f t="shared" si="92"/>
        <v/>
      </c>
      <c r="F1535" s="184" t="str">
        <f t="shared" si="93"/>
        <v/>
      </c>
      <c r="G1535" s="184" t="str">
        <f t="shared" si="94"/>
        <v/>
      </c>
      <c r="H1535" s="184" t="str">
        <f t="shared" si="95"/>
        <v/>
      </c>
      <c r="J1535" t="s">
        <v>253</v>
      </c>
      <c r="K1535" t="s">
        <v>253</v>
      </c>
      <c r="L1535">
        <v>297.82565399999999</v>
      </c>
      <c r="R1535">
        <v>618.39218000000005</v>
      </c>
      <c r="S1535" t="s">
        <v>201</v>
      </c>
      <c r="T1535" s="221">
        <v>45383.314583333333</v>
      </c>
    </row>
    <row r="1536" spans="1:20" x14ac:dyDescent="0.35">
      <c r="A1536" t="s">
        <v>95</v>
      </c>
      <c r="B1536" t="s">
        <v>96</v>
      </c>
      <c r="C1536" t="s">
        <v>92</v>
      </c>
      <c r="D1536" s="29">
        <v>45727</v>
      </c>
      <c r="E1536" s="184" t="str">
        <f t="shared" si="92"/>
        <v/>
      </c>
      <c r="F1536" s="184" t="str">
        <f t="shared" si="93"/>
        <v/>
      </c>
      <c r="G1536" s="184" t="str">
        <f t="shared" si="94"/>
        <v/>
      </c>
      <c r="H1536" s="184" t="str">
        <f t="shared" si="95"/>
        <v/>
      </c>
      <c r="J1536" t="s">
        <v>253</v>
      </c>
      <c r="K1536" t="s">
        <v>253</v>
      </c>
      <c r="L1536">
        <v>297.82565399999999</v>
      </c>
      <c r="R1536">
        <v>618.39218000000005</v>
      </c>
      <c r="S1536" t="s">
        <v>201</v>
      </c>
      <c r="T1536" s="221">
        <v>45383.314583333333</v>
      </c>
    </row>
    <row r="1537" spans="1:20" x14ac:dyDescent="0.35">
      <c r="A1537" t="s">
        <v>95</v>
      </c>
      <c r="B1537" t="s">
        <v>96</v>
      </c>
      <c r="C1537" t="s">
        <v>92</v>
      </c>
      <c r="D1537" s="29">
        <v>45728</v>
      </c>
      <c r="E1537" s="184" t="str">
        <f t="shared" si="92"/>
        <v/>
      </c>
      <c r="F1537" s="184" t="str">
        <f t="shared" si="93"/>
        <v/>
      </c>
      <c r="G1537" s="184" t="str">
        <f t="shared" si="94"/>
        <v/>
      </c>
      <c r="H1537" s="184" t="str">
        <f t="shared" si="95"/>
        <v/>
      </c>
      <c r="J1537" t="s">
        <v>253</v>
      </c>
      <c r="K1537" t="s">
        <v>253</v>
      </c>
      <c r="L1537">
        <v>297.82565399999999</v>
      </c>
      <c r="R1537">
        <v>618.39218000000005</v>
      </c>
      <c r="S1537" t="s">
        <v>201</v>
      </c>
      <c r="T1537" s="221">
        <v>45383.314583333333</v>
      </c>
    </row>
    <row r="1538" spans="1:20" x14ac:dyDescent="0.35">
      <c r="A1538" t="s">
        <v>95</v>
      </c>
      <c r="B1538" t="s">
        <v>96</v>
      </c>
      <c r="C1538" t="s">
        <v>92</v>
      </c>
      <c r="D1538" s="29">
        <v>45729</v>
      </c>
      <c r="E1538" s="184" t="str">
        <f t="shared" si="92"/>
        <v/>
      </c>
      <c r="F1538" s="184" t="str">
        <f t="shared" si="93"/>
        <v/>
      </c>
      <c r="G1538" s="184" t="str">
        <f t="shared" si="94"/>
        <v/>
      </c>
      <c r="H1538" s="184" t="str">
        <f t="shared" si="95"/>
        <v/>
      </c>
      <c r="J1538" t="s">
        <v>253</v>
      </c>
      <c r="K1538" t="s">
        <v>253</v>
      </c>
      <c r="L1538">
        <v>297.82565399999999</v>
      </c>
      <c r="R1538">
        <v>618.39218000000005</v>
      </c>
      <c r="S1538" t="s">
        <v>201</v>
      </c>
      <c r="T1538" s="221">
        <v>45383.314583333333</v>
      </c>
    </row>
    <row r="1539" spans="1:20" x14ac:dyDescent="0.35">
      <c r="A1539" t="s">
        <v>95</v>
      </c>
      <c r="B1539" t="s">
        <v>96</v>
      </c>
      <c r="C1539" t="s">
        <v>92</v>
      </c>
      <c r="D1539" s="29">
        <v>45730</v>
      </c>
      <c r="E1539" s="184" t="str">
        <f t="shared" si="92"/>
        <v/>
      </c>
      <c r="F1539" s="184" t="str">
        <f t="shared" si="93"/>
        <v/>
      </c>
      <c r="G1539" s="184" t="str">
        <f t="shared" si="94"/>
        <v/>
      </c>
      <c r="H1539" s="184" t="str">
        <f t="shared" si="95"/>
        <v/>
      </c>
      <c r="J1539" t="s">
        <v>253</v>
      </c>
      <c r="K1539" t="s">
        <v>253</v>
      </c>
      <c r="L1539">
        <v>297.82565399999999</v>
      </c>
      <c r="R1539">
        <v>618.39218000000005</v>
      </c>
      <c r="S1539" t="s">
        <v>201</v>
      </c>
      <c r="T1539" s="221">
        <v>45383.314583333333</v>
      </c>
    </row>
    <row r="1540" spans="1:20" x14ac:dyDescent="0.35">
      <c r="A1540" t="s">
        <v>95</v>
      </c>
      <c r="B1540" t="s">
        <v>96</v>
      </c>
      <c r="C1540" t="s">
        <v>92</v>
      </c>
      <c r="D1540" s="29">
        <v>45731</v>
      </c>
      <c r="E1540" s="184" t="str">
        <f t="shared" si="92"/>
        <v/>
      </c>
      <c r="F1540" s="184" t="str">
        <f t="shared" si="93"/>
        <v/>
      </c>
      <c r="G1540" s="184" t="str">
        <f t="shared" si="94"/>
        <v/>
      </c>
      <c r="H1540" s="184" t="str">
        <f t="shared" si="95"/>
        <v/>
      </c>
      <c r="J1540" t="s">
        <v>253</v>
      </c>
      <c r="K1540" t="s">
        <v>253</v>
      </c>
      <c r="L1540">
        <v>297.82565399999999</v>
      </c>
      <c r="R1540">
        <v>618.39218000000005</v>
      </c>
      <c r="S1540" t="s">
        <v>201</v>
      </c>
      <c r="T1540" s="221">
        <v>45383.314583333333</v>
      </c>
    </row>
    <row r="1541" spans="1:20" x14ac:dyDescent="0.35">
      <c r="A1541" t="s">
        <v>95</v>
      </c>
      <c r="B1541" t="s">
        <v>96</v>
      </c>
      <c r="C1541" t="s">
        <v>92</v>
      </c>
      <c r="D1541" s="29">
        <v>45732</v>
      </c>
      <c r="E1541" s="184" t="str">
        <f t="shared" si="92"/>
        <v/>
      </c>
      <c r="F1541" s="184" t="str">
        <f t="shared" si="93"/>
        <v/>
      </c>
      <c r="G1541" s="184" t="str">
        <f t="shared" si="94"/>
        <v/>
      </c>
      <c r="H1541" s="184" t="str">
        <f t="shared" si="95"/>
        <v/>
      </c>
      <c r="J1541" t="s">
        <v>253</v>
      </c>
      <c r="K1541" t="s">
        <v>253</v>
      </c>
      <c r="L1541">
        <v>297.82565399999999</v>
      </c>
      <c r="R1541">
        <v>618.39218000000005</v>
      </c>
      <c r="S1541" t="s">
        <v>201</v>
      </c>
      <c r="T1541" s="221">
        <v>45383.314583333333</v>
      </c>
    </row>
    <row r="1542" spans="1:20" x14ac:dyDescent="0.35">
      <c r="A1542" t="s">
        <v>95</v>
      </c>
      <c r="B1542" t="s">
        <v>96</v>
      </c>
      <c r="C1542" t="s">
        <v>92</v>
      </c>
      <c r="D1542" s="29">
        <v>45733</v>
      </c>
      <c r="E1542" s="184" t="str">
        <f t="shared" si="92"/>
        <v/>
      </c>
      <c r="F1542" s="184" t="str">
        <f t="shared" si="93"/>
        <v/>
      </c>
      <c r="G1542" s="184" t="str">
        <f t="shared" si="94"/>
        <v/>
      </c>
      <c r="H1542" s="184" t="str">
        <f t="shared" si="95"/>
        <v/>
      </c>
      <c r="J1542" t="s">
        <v>253</v>
      </c>
      <c r="K1542" t="s">
        <v>253</v>
      </c>
      <c r="L1542">
        <v>297.82565399999999</v>
      </c>
      <c r="R1542">
        <v>618.39218000000005</v>
      </c>
      <c r="S1542" t="s">
        <v>201</v>
      </c>
      <c r="T1542" s="221">
        <v>45383.314583333333</v>
      </c>
    </row>
    <row r="1543" spans="1:20" x14ac:dyDescent="0.35">
      <c r="A1543" t="s">
        <v>95</v>
      </c>
      <c r="B1543" t="s">
        <v>96</v>
      </c>
      <c r="C1543" t="s">
        <v>92</v>
      </c>
      <c r="D1543" s="29">
        <v>45734</v>
      </c>
      <c r="E1543" s="184" t="str">
        <f t="shared" si="92"/>
        <v/>
      </c>
      <c r="F1543" s="184" t="str">
        <f t="shared" si="93"/>
        <v/>
      </c>
      <c r="G1543" s="184" t="str">
        <f t="shared" si="94"/>
        <v/>
      </c>
      <c r="H1543" s="184" t="str">
        <f t="shared" si="95"/>
        <v/>
      </c>
      <c r="J1543" t="s">
        <v>253</v>
      </c>
      <c r="K1543" t="s">
        <v>253</v>
      </c>
      <c r="L1543">
        <v>297.82565399999999</v>
      </c>
      <c r="R1543">
        <v>618.39218000000005</v>
      </c>
      <c r="S1543" t="s">
        <v>201</v>
      </c>
      <c r="T1543" s="221">
        <v>45383.314583333333</v>
      </c>
    </row>
    <row r="1544" spans="1:20" x14ac:dyDescent="0.35">
      <c r="A1544" t="s">
        <v>95</v>
      </c>
      <c r="B1544" t="s">
        <v>96</v>
      </c>
      <c r="C1544" t="s">
        <v>92</v>
      </c>
      <c r="D1544" s="29">
        <v>45735</v>
      </c>
      <c r="E1544" s="184" t="str">
        <f t="shared" ref="E1544:E1607" si="96">IF(J1544="","",IF(L1544=0,0,IF(1-(J1544/L1544)&lt;0,"",1-(J1544/L1544))))</f>
        <v/>
      </c>
      <c r="F1544" s="184" t="str">
        <f t="shared" ref="F1544:F1607" si="97">IF(K1544="","",IF(L1544=0,0,IF(1-(K1544/L1544)&lt;0,"",1-(K1544/L1544))))</f>
        <v/>
      </c>
      <c r="G1544" s="184" t="str">
        <f t="shared" ref="G1544:G1607" si="98">IF(J1544="","",IF(1-(J1544/R1544)&lt;0,"",1-(J1544/R1544)))</f>
        <v/>
      </c>
      <c r="H1544" s="184" t="str">
        <f t="shared" ref="H1544:H1607" si="99">IF(K1544="","",IF(1-(K1544/R1544)&lt;0,"",1-(K1544/R1544)))</f>
        <v/>
      </c>
      <c r="J1544" t="s">
        <v>253</v>
      </c>
      <c r="K1544" t="s">
        <v>253</v>
      </c>
      <c r="L1544">
        <v>297.82565399999999</v>
      </c>
      <c r="R1544">
        <v>618.39218000000005</v>
      </c>
      <c r="S1544" t="s">
        <v>201</v>
      </c>
      <c r="T1544" s="221">
        <v>45383.314583333333</v>
      </c>
    </row>
    <row r="1545" spans="1:20" x14ac:dyDescent="0.35">
      <c r="A1545" t="s">
        <v>95</v>
      </c>
      <c r="B1545" t="s">
        <v>96</v>
      </c>
      <c r="C1545" t="s">
        <v>92</v>
      </c>
      <c r="D1545" s="29">
        <v>45736</v>
      </c>
      <c r="E1545" s="184" t="str">
        <f t="shared" si="96"/>
        <v/>
      </c>
      <c r="F1545" s="184" t="str">
        <f t="shared" si="97"/>
        <v/>
      </c>
      <c r="G1545" s="184" t="str">
        <f t="shared" si="98"/>
        <v/>
      </c>
      <c r="H1545" s="184" t="str">
        <f t="shared" si="99"/>
        <v/>
      </c>
      <c r="J1545" t="s">
        <v>253</v>
      </c>
      <c r="K1545" t="s">
        <v>253</v>
      </c>
      <c r="L1545">
        <v>297.82565399999999</v>
      </c>
      <c r="R1545">
        <v>618.39218000000005</v>
      </c>
      <c r="S1545" t="s">
        <v>201</v>
      </c>
      <c r="T1545" s="221">
        <v>45383.31527777778</v>
      </c>
    </row>
    <row r="1546" spans="1:20" x14ac:dyDescent="0.35">
      <c r="A1546" t="s">
        <v>95</v>
      </c>
      <c r="B1546" t="s">
        <v>96</v>
      </c>
      <c r="C1546" t="s">
        <v>92</v>
      </c>
      <c r="D1546" s="29">
        <v>45737</v>
      </c>
      <c r="E1546" s="184" t="str">
        <f t="shared" si="96"/>
        <v/>
      </c>
      <c r="F1546" s="184" t="str">
        <f t="shared" si="97"/>
        <v/>
      </c>
      <c r="G1546" s="184" t="str">
        <f t="shared" si="98"/>
        <v/>
      </c>
      <c r="H1546" s="184" t="str">
        <f t="shared" si="99"/>
        <v/>
      </c>
      <c r="J1546" t="s">
        <v>253</v>
      </c>
      <c r="K1546" t="s">
        <v>253</v>
      </c>
      <c r="L1546">
        <v>297.82565399999999</v>
      </c>
      <c r="R1546">
        <v>618.39218000000005</v>
      </c>
      <c r="S1546" t="s">
        <v>201</v>
      </c>
      <c r="T1546" s="221">
        <v>45383.31527777778</v>
      </c>
    </row>
    <row r="1547" spans="1:20" x14ac:dyDescent="0.35">
      <c r="A1547" t="s">
        <v>95</v>
      </c>
      <c r="B1547" t="s">
        <v>96</v>
      </c>
      <c r="C1547" t="s">
        <v>92</v>
      </c>
      <c r="D1547" s="29">
        <v>45738</v>
      </c>
      <c r="E1547" s="184" t="str">
        <f t="shared" si="96"/>
        <v/>
      </c>
      <c r="F1547" s="184" t="str">
        <f t="shared" si="97"/>
        <v/>
      </c>
      <c r="G1547" s="184" t="str">
        <f t="shared" si="98"/>
        <v/>
      </c>
      <c r="H1547" s="184" t="str">
        <f t="shared" si="99"/>
        <v/>
      </c>
      <c r="J1547" t="s">
        <v>253</v>
      </c>
      <c r="K1547" t="s">
        <v>253</v>
      </c>
      <c r="L1547">
        <v>297.82565399999999</v>
      </c>
      <c r="R1547">
        <v>618.39218000000005</v>
      </c>
      <c r="S1547" t="s">
        <v>201</v>
      </c>
      <c r="T1547" s="221">
        <v>45383.31527777778</v>
      </c>
    </row>
    <row r="1548" spans="1:20" x14ac:dyDescent="0.35">
      <c r="A1548" t="s">
        <v>95</v>
      </c>
      <c r="B1548" t="s">
        <v>96</v>
      </c>
      <c r="C1548" t="s">
        <v>92</v>
      </c>
      <c r="D1548" s="29">
        <v>45739</v>
      </c>
      <c r="E1548" s="184" t="str">
        <f t="shared" si="96"/>
        <v/>
      </c>
      <c r="F1548" s="184" t="str">
        <f t="shared" si="97"/>
        <v/>
      </c>
      <c r="G1548" s="184" t="str">
        <f t="shared" si="98"/>
        <v/>
      </c>
      <c r="H1548" s="184" t="str">
        <f t="shared" si="99"/>
        <v/>
      </c>
      <c r="J1548" t="s">
        <v>253</v>
      </c>
      <c r="K1548" t="s">
        <v>253</v>
      </c>
      <c r="L1548">
        <v>297.82565399999999</v>
      </c>
      <c r="R1548">
        <v>618.39218000000005</v>
      </c>
      <c r="S1548" t="s">
        <v>201</v>
      </c>
      <c r="T1548" s="221">
        <v>45383.31527777778</v>
      </c>
    </row>
    <row r="1549" spans="1:20" x14ac:dyDescent="0.35">
      <c r="A1549" t="s">
        <v>95</v>
      </c>
      <c r="B1549" t="s">
        <v>96</v>
      </c>
      <c r="C1549" t="s">
        <v>92</v>
      </c>
      <c r="D1549" s="29">
        <v>45740</v>
      </c>
      <c r="E1549" s="184" t="str">
        <f t="shared" si="96"/>
        <v/>
      </c>
      <c r="F1549" s="184" t="str">
        <f t="shared" si="97"/>
        <v/>
      </c>
      <c r="G1549" s="184" t="str">
        <f t="shared" si="98"/>
        <v/>
      </c>
      <c r="H1549" s="184" t="str">
        <f t="shared" si="99"/>
        <v/>
      </c>
      <c r="J1549" t="s">
        <v>253</v>
      </c>
      <c r="K1549" t="s">
        <v>253</v>
      </c>
      <c r="L1549">
        <v>297.82565399999999</v>
      </c>
      <c r="R1549">
        <v>618.39218000000005</v>
      </c>
      <c r="S1549" t="s">
        <v>201</v>
      </c>
      <c r="T1549" s="221">
        <v>45383.31527777778</v>
      </c>
    </row>
    <row r="1550" spans="1:20" x14ac:dyDescent="0.35">
      <c r="A1550" t="s">
        <v>95</v>
      </c>
      <c r="B1550" t="s">
        <v>96</v>
      </c>
      <c r="C1550" t="s">
        <v>92</v>
      </c>
      <c r="D1550" s="29">
        <v>45741</v>
      </c>
      <c r="E1550" s="184" t="str">
        <f t="shared" si="96"/>
        <v/>
      </c>
      <c r="F1550" s="184" t="str">
        <f t="shared" si="97"/>
        <v/>
      </c>
      <c r="G1550" s="184" t="str">
        <f t="shared" si="98"/>
        <v/>
      </c>
      <c r="H1550" s="184" t="str">
        <f t="shared" si="99"/>
        <v/>
      </c>
      <c r="J1550" t="s">
        <v>253</v>
      </c>
      <c r="K1550" t="s">
        <v>253</v>
      </c>
      <c r="L1550">
        <v>297.82565399999999</v>
      </c>
      <c r="R1550">
        <v>618.39218000000005</v>
      </c>
      <c r="S1550" t="s">
        <v>201</v>
      </c>
      <c r="T1550" s="221">
        <v>45383.31527777778</v>
      </c>
    </row>
    <row r="1551" spans="1:20" x14ac:dyDescent="0.35">
      <c r="A1551" t="s">
        <v>95</v>
      </c>
      <c r="B1551" t="s">
        <v>96</v>
      </c>
      <c r="C1551" t="s">
        <v>92</v>
      </c>
      <c r="D1551" s="29">
        <v>45742</v>
      </c>
      <c r="E1551" s="184" t="str">
        <f t="shared" si="96"/>
        <v/>
      </c>
      <c r="F1551" s="184" t="str">
        <f t="shared" si="97"/>
        <v/>
      </c>
      <c r="G1551" s="184" t="str">
        <f t="shared" si="98"/>
        <v/>
      </c>
      <c r="H1551" s="184" t="str">
        <f t="shared" si="99"/>
        <v/>
      </c>
      <c r="J1551" t="s">
        <v>253</v>
      </c>
      <c r="K1551" t="s">
        <v>253</v>
      </c>
      <c r="L1551">
        <v>297.82565399999999</v>
      </c>
      <c r="R1551">
        <v>618.39218000000005</v>
      </c>
      <c r="S1551" t="s">
        <v>201</v>
      </c>
      <c r="T1551" s="221">
        <v>45383.31527777778</v>
      </c>
    </row>
    <row r="1552" spans="1:20" x14ac:dyDescent="0.35">
      <c r="A1552" t="s">
        <v>95</v>
      </c>
      <c r="B1552" t="s">
        <v>96</v>
      </c>
      <c r="C1552" t="s">
        <v>92</v>
      </c>
      <c r="D1552" s="29">
        <v>45743</v>
      </c>
      <c r="E1552" s="184" t="str">
        <f t="shared" si="96"/>
        <v/>
      </c>
      <c r="F1552" s="184" t="str">
        <f t="shared" si="97"/>
        <v/>
      </c>
      <c r="G1552" s="184" t="str">
        <f t="shared" si="98"/>
        <v/>
      </c>
      <c r="H1552" s="184" t="str">
        <f t="shared" si="99"/>
        <v/>
      </c>
      <c r="J1552" t="s">
        <v>253</v>
      </c>
      <c r="K1552" t="s">
        <v>253</v>
      </c>
      <c r="L1552">
        <v>297.82565399999999</v>
      </c>
      <c r="R1552">
        <v>618.39218000000005</v>
      </c>
      <c r="S1552" t="s">
        <v>201</v>
      </c>
      <c r="T1552" s="221">
        <v>45383.31527777778</v>
      </c>
    </row>
    <row r="1553" spans="1:20" x14ac:dyDescent="0.35">
      <c r="A1553" t="s">
        <v>95</v>
      </c>
      <c r="B1553" t="s">
        <v>96</v>
      </c>
      <c r="C1553" t="s">
        <v>92</v>
      </c>
      <c r="D1553" s="29">
        <v>45744</v>
      </c>
      <c r="E1553" s="184" t="str">
        <f t="shared" si="96"/>
        <v/>
      </c>
      <c r="F1553" s="184" t="str">
        <f t="shared" si="97"/>
        <v/>
      </c>
      <c r="G1553" s="184" t="str">
        <f t="shared" si="98"/>
        <v/>
      </c>
      <c r="H1553" s="184" t="str">
        <f t="shared" si="99"/>
        <v/>
      </c>
      <c r="J1553" t="s">
        <v>253</v>
      </c>
      <c r="K1553" t="s">
        <v>253</v>
      </c>
      <c r="L1553">
        <v>297.82565399999999</v>
      </c>
      <c r="R1553">
        <v>618.39218000000005</v>
      </c>
      <c r="S1553" t="s">
        <v>201</v>
      </c>
      <c r="T1553" s="221">
        <v>45383.31527777778</v>
      </c>
    </row>
    <row r="1554" spans="1:20" x14ac:dyDescent="0.35">
      <c r="A1554" t="s">
        <v>95</v>
      </c>
      <c r="B1554" t="s">
        <v>96</v>
      </c>
      <c r="C1554" t="s">
        <v>92</v>
      </c>
      <c r="D1554" s="29">
        <v>45745</v>
      </c>
      <c r="E1554" s="184" t="str">
        <f t="shared" si="96"/>
        <v/>
      </c>
      <c r="F1554" s="184" t="str">
        <f t="shared" si="97"/>
        <v/>
      </c>
      <c r="G1554" s="184" t="str">
        <f t="shared" si="98"/>
        <v/>
      </c>
      <c r="H1554" s="184" t="str">
        <f t="shared" si="99"/>
        <v/>
      </c>
      <c r="J1554" t="s">
        <v>253</v>
      </c>
      <c r="K1554" t="s">
        <v>253</v>
      </c>
      <c r="L1554">
        <v>297.82565399999999</v>
      </c>
      <c r="R1554">
        <v>618.39218000000005</v>
      </c>
      <c r="S1554" t="s">
        <v>201</v>
      </c>
      <c r="T1554" s="221">
        <v>45383.31527777778</v>
      </c>
    </row>
    <row r="1555" spans="1:20" x14ac:dyDescent="0.35">
      <c r="A1555" t="s">
        <v>95</v>
      </c>
      <c r="B1555" t="s">
        <v>96</v>
      </c>
      <c r="C1555" t="s">
        <v>92</v>
      </c>
      <c r="D1555" s="29">
        <v>45746</v>
      </c>
      <c r="E1555" s="184" t="str">
        <f t="shared" si="96"/>
        <v/>
      </c>
      <c r="F1555" s="184" t="str">
        <f t="shared" si="97"/>
        <v/>
      </c>
      <c r="G1555" s="184" t="str">
        <f t="shared" si="98"/>
        <v/>
      </c>
      <c r="H1555" s="184" t="str">
        <f t="shared" si="99"/>
        <v/>
      </c>
      <c r="J1555" t="s">
        <v>253</v>
      </c>
      <c r="K1555" t="s">
        <v>253</v>
      </c>
      <c r="L1555">
        <v>297.82565399999999</v>
      </c>
      <c r="R1555">
        <v>618.39218000000005</v>
      </c>
      <c r="S1555" t="s">
        <v>201</v>
      </c>
      <c r="T1555" s="221">
        <v>45383.31527777778</v>
      </c>
    </row>
    <row r="1556" spans="1:20" x14ac:dyDescent="0.35">
      <c r="A1556" t="s">
        <v>95</v>
      </c>
      <c r="B1556" t="s">
        <v>96</v>
      </c>
      <c r="C1556" t="s">
        <v>92</v>
      </c>
      <c r="D1556" s="29">
        <v>45747</v>
      </c>
      <c r="E1556" s="184" t="str">
        <f t="shared" si="96"/>
        <v/>
      </c>
      <c r="F1556" s="184" t="str">
        <f t="shared" si="97"/>
        <v/>
      </c>
      <c r="G1556" s="184" t="str">
        <f t="shared" si="98"/>
        <v/>
      </c>
      <c r="H1556" s="184" t="str">
        <f t="shared" si="99"/>
        <v/>
      </c>
      <c r="J1556" t="s">
        <v>253</v>
      </c>
      <c r="K1556" t="s">
        <v>253</v>
      </c>
      <c r="L1556">
        <v>297.82565399999999</v>
      </c>
      <c r="R1556">
        <v>618.39218000000005</v>
      </c>
      <c r="S1556" t="s">
        <v>201</v>
      </c>
      <c r="T1556" s="221">
        <v>45383.31527777778</v>
      </c>
    </row>
    <row r="1557" spans="1:20" x14ac:dyDescent="0.35">
      <c r="A1557" t="s">
        <v>95</v>
      </c>
      <c r="B1557" t="s">
        <v>96</v>
      </c>
      <c r="C1557" t="s">
        <v>92</v>
      </c>
      <c r="D1557" s="29">
        <v>45748</v>
      </c>
      <c r="E1557" s="184" t="str">
        <f t="shared" si="96"/>
        <v/>
      </c>
      <c r="F1557" s="184" t="str">
        <f t="shared" si="97"/>
        <v/>
      </c>
      <c r="G1557" s="184" t="str">
        <f t="shared" si="98"/>
        <v/>
      </c>
      <c r="H1557" s="184" t="str">
        <f t="shared" si="99"/>
        <v/>
      </c>
      <c r="J1557" t="s">
        <v>253</v>
      </c>
      <c r="K1557" t="s">
        <v>253</v>
      </c>
      <c r="L1557">
        <v>297.82565399999999</v>
      </c>
      <c r="R1557">
        <v>618.39218000000005</v>
      </c>
      <c r="S1557" t="s">
        <v>201</v>
      </c>
      <c r="T1557" s="221">
        <v>45413.313194444447</v>
      </c>
    </row>
    <row r="1558" spans="1:20" x14ac:dyDescent="0.35">
      <c r="A1558" t="s">
        <v>95</v>
      </c>
      <c r="B1558" t="s">
        <v>96</v>
      </c>
      <c r="C1558" t="s">
        <v>92</v>
      </c>
      <c r="D1558" s="29">
        <v>45749</v>
      </c>
      <c r="E1558" s="184" t="str">
        <f t="shared" si="96"/>
        <v/>
      </c>
      <c r="F1558" s="184" t="str">
        <f t="shared" si="97"/>
        <v/>
      </c>
      <c r="G1558" s="184" t="str">
        <f t="shared" si="98"/>
        <v/>
      </c>
      <c r="H1558" s="184" t="str">
        <f t="shared" si="99"/>
        <v/>
      </c>
      <c r="J1558" t="s">
        <v>253</v>
      </c>
      <c r="K1558" t="s">
        <v>253</v>
      </c>
      <c r="L1558">
        <v>297.82565399999999</v>
      </c>
      <c r="R1558">
        <v>618.39218000000005</v>
      </c>
      <c r="S1558" t="s">
        <v>201</v>
      </c>
      <c r="T1558" s="221">
        <v>45413.3125</v>
      </c>
    </row>
    <row r="1559" spans="1:20" x14ac:dyDescent="0.35">
      <c r="A1559" t="s">
        <v>95</v>
      </c>
      <c r="B1559" t="s">
        <v>96</v>
      </c>
      <c r="C1559" t="s">
        <v>92</v>
      </c>
      <c r="D1559" s="29">
        <v>45750</v>
      </c>
      <c r="E1559" s="184" t="str">
        <f t="shared" si="96"/>
        <v/>
      </c>
      <c r="F1559" s="184" t="str">
        <f t="shared" si="97"/>
        <v/>
      </c>
      <c r="G1559" s="184" t="str">
        <f t="shared" si="98"/>
        <v/>
      </c>
      <c r="H1559" s="184" t="str">
        <f t="shared" si="99"/>
        <v/>
      </c>
      <c r="J1559" t="s">
        <v>253</v>
      </c>
      <c r="K1559" t="s">
        <v>253</v>
      </c>
      <c r="L1559">
        <v>297.82565399999999</v>
      </c>
      <c r="R1559">
        <v>618.39218000000005</v>
      </c>
      <c r="S1559" t="s">
        <v>201</v>
      </c>
      <c r="T1559" s="221">
        <v>45413.313194444447</v>
      </c>
    </row>
    <row r="1560" spans="1:20" x14ac:dyDescent="0.35">
      <c r="A1560" t="s">
        <v>95</v>
      </c>
      <c r="B1560" t="s">
        <v>96</v>
      </c>
      <c r="C1560" t="s">
        <v>92</v>
      </c>
      <c r="D1560" s="29">
        <v>45751</v>
      </c>
      <c r="E1560" s="184" t="str">
        <f t="shared" si="96"/>
        <v/>
      </c>
      <c r="F1560" s="184" t="str">
        <f t="shared" si="97"/>
        <v/>
      </c>
      <c r="G1560" s="184" t="str">
        <f t="shared" si="98"/>
        <v/>
      </c>
      <c r="H1560" s="184" t="str">
        <f t="shared" si="99"/>
        <v/>
      </c>
      <c r="J1560" t="s">
        <v>253</v>
      </c>
      <c r="K1560" t="s">
        <v>253</v>
      </c>
      <c r="L1560">
        <v>297.82565399999999</v>
      </c>
      <c r="R1560">
        <v>618.39218000000005</v>
      </c>
      <c r="S1560" t="s">
        <v>201</v>
      </c>
      <c r="T1560" s="221">
        <v>45413.313194444447</v>
      </c>
    </row>
    <row r="1561" spans="1:20" x14ac:dyDescent="0.35">
      <c r="A1561" t="s">
        <v>95</v>
      </c>
      <c r="B1561" t="s">
        <v>96</v>
      </c>
      <c r="C1561" t="s">
        <v>92</v>
      </c>
      <c r="D1561" s="29">
        <v>45752</v>
      </c>
      <c r="E1561" s="184" t="str">
        <f t="shared" si="96"/>
        <v/>
      </c>
      <c r="F1561" s="184" t="str">
        <f t="shared" si="97"/>
        <v/>
      </c>
      <c r="G1561" s="184" t="str">
        <f t="shared" si="98"/>
        <v/>
      </c>
      <c r="H1561" s="184" t="str">
        <f t="shared" si="99"/>
        <v/>
      </c>
      <c r="J1561" t="s">
        <v>253</v>
      </c>
      <c r="K1561" t="s">
        <v>253</v>
      </c>
      <c r="L1561">
        <v>297.82565399999999</v>
      </c>
      <c r="R1561">
        <v>618.39218000000005</v>
      </c>
      <c r="S1561" t="s">
        <v>201</v>
      </c>
      <c r="T1561" s="221">
        <v>45413.313194444447</v>
      </c>
    </row>
    <row r="1562" spans="1:20" x14ac:dyDescent="0.35">
      <c r="A1562" t="s">
        <v>95</v>
      </c>
      <c r="B1562" t="s">
        <v>96</v>
      </c>
      <c r="C1562" t="s">
        <v>92</v>
      </c>
      <c r="D1562" s="29">
        <v>45753</v>
      </c>
      <c r="E1562" s="184" t="str">
        <f t="shared" si="96"/>
        <v/>
      </c>
      <c r="F1562" s="184" t="str">
        <f t="shared" si="97"/>
        <v/>
      </c>
      <c r="G1562" s="184" t="str">
        <f t="shared" si="98"/>
        <v/>
      </c>
      <c r="H1562" s="184" t="str">
        <f t="shared" si="99"/>
        <v/>
      </c>
      <c r="J1562" t="s">
        <v>253</v>
      </c>
      <c r="K1562" t="s">
        <v>253</v>
      </c>
      <c r="L1562">
        <v>297.82565399999999</v>
      </c>
      <c r="R1562">
        <v>618.39218000000005</v>
      </c>
      <c r="S1562" t="s">
        <v>201</v>
      </c>
      <c r="T1562" s="221">
        <v>45413.313194444447</v>
      </c>
    </row>
    <row r="1563" spans="1:20" x14ac:dyDescent="0.35">
      <c r="A1563" t="s">
        <v>95</v>
      </c>
      <c r="B1563" t="s">
        <v>96</v>
      </c>
      <c r="C1563" t="s">
        <v>92</v>
      </c>
      <c r="D1563" s="29">
        <v>45754</v>
      </c>
      <c r="E1563" s="184" t="str">
        <f t="shared" si="96"/>
        <v/>
      </c>
      <c r="F1563" s="184" t="str">
        <f t="shared" si="97"/>
        <v/>
      </c>
      <c r="G1563" s="184" t="str">
        <f t="shared" si="98"/>
        <v/>
      </c>
      <c r="H1563" s="184" t="str">
        <f t="shared" si="99"/>
        <v/>
      </c>
      <c r="J1563" t="s">
        <v>253</v>
      </c>
      <c r="K1563" t="s">
        <v>253</v>
      </c>
      <c r="L1563">
        <v>297.82565399999999</v>
      </c>
      <c r="R1563">
        <v>618.39218000000005</v>
      </c>
      <c r="S1563" t="s">
        <v>201</v>
      </c>
      <c r="T1563" s="221">
        <v>45413.313194444447</v>
      </c>
    </row>
    <row r="1564" spans="1:20" x14ac:dyDescent="0.35">
      <c r="A1564" t="s">
        <v>95</v>
      </c>
      <c r="B1564" t="s">
        <v>96</v>
      </c>
      <c r="C1564" t="s">
        <v>92</v>
      </c>
      <c r="D1564" s="29">
        <v>45755</v>
      </c>
      <c r="E1564" s="184" t="str">
        <f t="shared" si="96"/>
        <v/>
      </c>
      <c r="F1564" s="184" t="str">
        <f t="shared" si="97"/>
        <v/>
      </c>
      <c r="G1564" s="184" t="str">
        <f t="shared" si="98"/>
        <v/>
      </c>
      <c r="H1564" s="184" t="str">
        <f t="shared" si="99"/>
        <v/>
      </c>
      <c r="J1564" t="s">
        <v>253</v>
      </c>
      <c r="K1564" t="s">
        <v>253</v>
      </c>
      <c r="L1564">
        <v>297.82565399999999</v>
      </c>
      <c r="R1564">
        <v>618.39218000000005</v>
      </c>
      <c r="S1564" t="s">
        <v>201</v>
      </c>
      <c r="T1564" s="221">
        <v>45413.313194444447</v>
      </c>
    </row>
    <row r="1565" spans="1:20" x14ac:dyDescent="0.35">
      <c r="A1565" t="s">
        <v>95</v>
      </c>
      <c r="B1565" t="s">
        <v>96</v>
      </c>
      <c r="C1565" t="s">
        <v>92</v>
      </c>
      <c r="D1565" s="29">
        <v>45756</v>
      </c>
      <c r="E1565" s="184" t="str">
        <f t="shared" si="96"/>
        <v/>
      </c>
      <c r="F1565" s="184" t="str">
        <f t="shared" si="97"/>
        <v/>
      </c>
      <c r="G1565" s="184" t="str">
        <f t="shared" si="98"/>
        <v/>
      </c>
      <c r="H1565" s="184" t="str">
        <f t="shared" si="99"/>
        <v/>
      </c>
      <c r="J1565" t="s">
        <v>253</v>
      </c>
      <c r="K1565" t="s">
        <v>253</v>
      </c>
      <c r="L1565">
        <v>297.82565399999999</v>
      </c>
      <c r="R1565">
        <v>618.39218000000005</v>
      </c>
      <c r="S1565" t="s">
        <v>201</v>
      </c>
      <c r="T1565" s="221">
        <v>45413.313194444447</v>
      </c>
    </row>
    <row r="1566" spans="1:20" x14ac:dyDescent="0.35">
      <c r="A1566" t="s">
        <v>95</v>
      </c>
      <c r="B1566" t="s">
        <v>96</v>
      </c>
      <c r="C1566" t="s">
        <v>92</v>
      </c>
      <c r="D1566" s="29">
        <v>45757</v>
      </c>
      <c r="E1566" s="184" t="str">
        <f t="shared" si="96"/>
        <v/>
      </c>
      <c r="F1566" s="184" t="str">
        <f t="shared" si="97"/>
        <v/>
      </c>
      <c r="G1566" s="184" t="str">
        <f t="shared" si="98"/>
        <v/>
      </c>
      <c r="H1566" s="184" t="str">
        <f t="shared" si="99"/>
        <v/>
      </c>
      <c r="J1566" t="s">
        <v>253</v>
      </c>
      <c r="K1566" t="s">
        <v>253</v>
      </c>
      <c r="L1566">
        <v>297.82565399999999</v>
      </c>
      <c r="R1566">
        <v>618.39218000000005</v>
      </c>
      <c r="S1566" t="s">
        <v>201</v>
      </c>
      <c r="T1566" s="221">
        <v>45413.313194444447</v>
      </c>
    </row>
    <row r="1567" spans="1:20" x14ac:dyDescent="0.35">
      <c r="A1567" t="s">
        <v>95</v>
      </c>
      <c r="B1567" t="s">
        <v>96</v>
      </c>
      <c r="C1567" t="s">
        <v>92</v>
      </c>
      <c r="D1567" s="29">
        <v>45758</v>
      </c>
      <c r="E1567" s="184" t="str">
        <f t="shared" si="96"/>
        <v/>
      </c>
      <c r="F1567" s="184" t="str">
        <f t="shared" si="97"/>
        <v/>
      </c>
      <c r="G1567" s="184" t="str">
        <f t="shared" si="98"/>
        <v/>
      </c>
      <c r="H1567" s="184" t="str">
        <f t="shared" si="99"/>
        <v/>
      </c>
      <c r="J1567" t="s">
        <v>253</v>
      </c>
      <c r="K1567" t="s">
        <v>253</v>
      </c>
      <c r="L1567">
        <v>297.82565399999999</v>
      </c>
      <c r="R1567">
        <v>618.39218000000005</v>
      </c>
      <c r="S1567" t="s">
        <v>201</v>
      </c>
      <c r="T1567" s="221">
        <v>45413.313194444447</v>
      </c>
    </row>
    <row r="1568" spans="1:20" x14ac:dyDescent="0.35">
      <c r="A1568" t="s">
        <v>95</v>
      </c>
      <c r="B1568" t="s">
        <v>96</v>
      </c>
      <c r="C1568" t="s">
        <v>92</v>
      </c>
      <c r="D1568" s="29">
        <v>45759</v>
      </c>
      <c r="E1568" s="184" t="str">
        <f t="shared" si="96"/>
        <v/>
      </c>
      <c r="F1568" s="184" t="str">
        <f t="shared" si="97"/>
        <v/>
      </c>
      <c r="G1568" s="184" t="str">
        <f t="shared" si="98"/>
        <v/>
      </c>
      <c r="H1568" s="184" t="str">
        <f t="shared" si="99"/>
        <v/>
      </c>
      <c r="J1568" t="s">
        <v>253</v>
      </c>
      <c r="K1568" t="s">
        <v>253</v>
      </c>
      <c r="L1568">
        <v>297.82565399999999</v>
      </c>
      <c r="R1568">
        <v>618.39218000000005</v>
      </c>
      <c r="S1568" t="s">
        <v>201</v>
      </c>
      <c r="T1568" s="221">
        <v>45413.313194444447</v>
      </c>
    </row>
    <row r="1569" spans="1:20" x14ac:dyDescent="0.35">
      <c r="A1569" t="s">
        <v>95</v>
      </c>
      <c r="B1569" t="s">
        <v>96</v>
      </c>
      <c r="C1569" t="s">
        <v>92</v>
      </c>
      <c r="D1569" s="29">
        <v>45760</v>
      </c>
      <c r="E1569" s="184" t="str">
        <f t="shared" si="96"/>
        <v/>
      </c>
      <c r="F1569" s="184" t="str">
        <f t="shared" si="97"/>
        <v/>
      </c>
      <c r="G1569" s="184" t="str">
        <f t="shared" si="98"/>
        <v/>
      </c>
      <c r="H1569" s="184" t="str">
        <f t="shared" si="99"/>
        <v/>
      </c>
      <c r="J1569" t="s">
        <v>253</v>
      </c>
      <c r="K1569" t="s">
        <v>253</v>
      </c>
      <c r="L1569">
        <v>297.82565399999999</v>
      </c>
      <c r="R1569">
        <v>618.39218000000005</v>
      </c>
      <c r="S1569" t="s">
        <v>201</v>
      </c>
      <c r="T1569" s="221">
        <v>45413.313194444447</v>
      </c>
    </row>
    <row r="1570" spans="1:20" x14ac:dyDescent="0.35">
      <c r="A1570" t="s">
        <v>95</v>
      </c>
      <c r="B1570" t="s">
        <v>96</v>
      </c>
      <c r="C1570" t="s">
        <v>92</v>
      </c>
      <c r="D1570" s="29">
        <v>45761</v>
      </c>
      <c r="E1570" s="184" t="str">
        <f t="shared" si="96"/>
        <v/>
      </c>
      <c r="F1570" s="184" t="str">
        <f t="shared" si="97"/>
        <v/>
      </c>
      <c r="G1570" s="184" t="str">
        <f t="shared" si="98"/>
        <v/>
      </c>
      <c r="H1570" s="184" t="str">
        <f t="shared" si="99"/>
        <v/>
      </c>
      <c r="J1570" t="s">
        <v>253</v>
      </c>
      <c r="K1570" t="s">
        <v>253</v>
      </c>
      <c r="L1570">
        <v>297.82565399999999</v>
      </c>
      <c r="R1570">
        <v>618.39218000000005</v>
      </c>
      <c r="S1570" t="s">
        <v>201</v>
      </c>
      <c r="T1570" s="221">
        <v>45413.313194444447</v>
      </c>
    </row>
    <row r="1571" spans="1:20" x14ac:dyDescent="0.35">
      <c r="A1571" t="s">
        <v>95</v>
      </c>
      <c r="B1571" t="s">
        <v>96</v>
      </c>
      <c r="C1571" t="s">
        <v>92</v>
      </c>
      <c r="D1571" s="29">
        <v>45762</v>
      </c>
      <c r="E1571" s="184" t="str">
        <f t="shared" si="96"/>
        <v/>
      </c>
      <c r="F1571" s="184" t="str">
        <f t="shared" si="97"/>
        <v/>
      </c>
      <c r="G1571" s="184" t="str">
        <f t="shared" si="98"/>
        <v/>
      </c>
      <c r="H1571" s="184" t="str">
        <f t="shared" si="99"/>
        <v/>
      </c>
      <c r="J1571" t="s">
        <v>253</v>
      </c>
      <c r="K1571" t="s">
        <v>253</v>
      </c>
      <c r="L1571">
        <v>297.82565399999999</v>
      </c>
      <c r="R1571">
        <v>618.39218000000005</v>
      </c>
      <c r="S1571" t="s">
        <v>201</v>
      </c>
      <c r="T1571" s="221">
        <v>45413.313194444447</v>
      </c>
    </row>
    <row r="1572" spans="1:20" x14ac:dyDescent="0.35">
      <c r="A1572" t="s">
        <v>95</v>
      </c>
      <c r="B1572" t="s">
        <v>96</v>
      </c>
      <c r="C1572" t="s">
        <v>92</v>
      </c>
      <c r="D1572" s="29">
        <v>45763</v>
      </c>
      <c r="E1572" s="184" t="str">
        <f t="shared" si="96"/>
        <v/>
      </c>
      <c r="F1572" s="184" t="str">
        <f t="shared" si="97"/>
        <v/>
      </c>
      <c r="G1572" s="184" t="str">
        <f t="shared" si="98"/>
        <v/>
      </c>
      <c r="H1572" s="184" t="str">
        <f t="shared" si="99"/>
        <v/>
      </c>
      <c r="J1572" t="s">
        <v>253</v>
      </c>
      <c r="K1572" t="s">
        <v>253</v>
      </c>
      <c r="L1572">
        <v>297.82565399999999</v>
      </c>
      <c r="R1572">
        <v>618.39218000000005</v>
      </c>
      <c r="S1572" t="s">
        <v>201</v>
      </c>
      <c r="T1572" s="221">
        <v>45413.313194444447</v>
      </c>
    </row>
    <row r="1573" spans="1:20" x14ac:dyDescent="0.35">
      <c r="A1573" t="s">
        <v>95</v>
      </c>
      <c r="B1573" t="s">
        <v>96</v>
      </c>
      <c r="C1573" t="s">
        <v>92</v>
      </c>
      <c r="D1573" s="29">
        <v>45764</v>
      </c>
      <c r="E1573" s="184" t="str">
        <f t="shared" si="96"/>
        <v/>
      </c>
      <c r="F1573" s="184" t="str">
        <f t="shared" si="97"/>
        <v/>
      </c>
      <c r="G1573" s="184" t="str">
        <f t="shared" si="98"/>
        <v/>
      </c>
      <c r="H1573" s="184" t="str">
        <f t="shared" si="99"/>
        <v/>
      </c>
      <c r="J1573" t="s">
        <v>253</v>
      </c>
      <c r="K1573" t="s">
        <v>253</v>
      </c>
      <c r="L1573">
        <v>297.82565399999999</v>
      </c>
      <c r="R1573">
        <v>618.39218000000005</v>
      </c>
      <c r="S1573" t="s">
        <v>201</v>
      </c>
      <c r="T1573" s="221">
        <v>45413.313194444447</v>
      </c>
    </row>
    <row r="1574" spans="1:20" x14ac:dyDescent="0.35">
      <c r="A1574" t="s">
        <v>95</v>
      </c>
      <c r="B1574" t="s">
        <v>96</v>
      </c>
      <c r="C1574" t="s">
        <v>92</v>
      </c>
      <c r="D1574" s="29">
        <v>45765</v>
      </c>
      <c r="E1574" s="184" t="str">
        <f t="shared" si="96"/>
        <v/>
      </c>
      <c r="F1574" s="184" t="str">
        <f t="shared" si="97"/>
        <v/>
      </c>
      <c r="G1574" s="184" t="str">
        <f t="shared" si="98"/>
        <v/>
      </c>
      <c r="H1574" s="184" t="str">
        <f t="shared" si="99"/>
        <v/>
      </c>
      <c r="J1574" t="s">
        <v>253</v>
      </c>
      <c r="K1574" t="s">
        <v>253</v>
      </c>
      <c r="L1574">
        <v>297.82565399999999</v>
      </c>
      <c r="R1574">
        <v>618.39218000000005</v>
      </c>
      <c r="S1574" t="s">
        <v>201</v>
      </c>
      <c r="T1574" s="221">
        <v>45413.313194444447</v>
      </c>
    </row>
    <row r="1575" spans="1:20" x14ac:dyDescent="0.35">
      <c r="A1575" t="s">
        <v>95</v>
      </c>
      <c r="B1575" t="s">
        <v>96</v>
      </c>
      <c r="C1575" t="s">
        <v>92</v>
      </c>
      <c r="D1575" s="29">
        <v>45766</v>
      </c>
      <c r="E1575" s="184" t="str">
        <f t="shared" si="96"/>
        <v/>
      </c>
      <c r="F1575" s="184" t="str">
        <f t="shared" si="97"/>
        <v/>
      </c>
      <c r="G1575" s="184" t="str">
        <f t="shared" si="98"/>
        <v/>
      </c>
      <c r="H1575" s="184" t="str">
        <f t="shared" si="99"/>
        <v/>
      </c>
      <c r="J1575" t="s">
        <v>253</v>
      </c>
      <c r="K1575" t="s">
        <v>253</v>
      </c>
      <c r="L1575">
        <v>297.82565399999999</v>
      </c>
      <c r="R1575">
        <v>618.39218000000005</v>
      </c>
      <c r="S1575" t="s">
        <v>201</v>
      </c>
      <c r="T1575" s="221">
        <v>45413.313194444447</v>
      </c>
    </row>
    <row r="1576" spans="1:20" x14ac:dyDescent="0.35">
      <c r="A1576" t="s">
        <v>95</v>
      </c>
      <c r="B1576" t="s">
        <v>96</v>
      </c>
      <c r="C1576" t="s">
        <v>92</v>
      </c>
      <c r="D1576" s="29">
        <v>45767</v>
      </c>
      <c r="E1576" s="184" t="str">
        <f t="shared" si="96"/>
        <v/>
      </c>
      <c r="F1576" s="184" t="str">
        <f t="shared" si="97"/>
        <v/>
      </c>
      <c r="G1576" s="184" t="str">
        <f t="shared" si="98"/>
        <v/>
      </c>
      <c r="H1576" s="184" t="str">
        <f t="shared" si="99"/>
        <v/>
      </c>
      <c r="J1576" t="s">
        <v>253</v>
      </c>
      <c r="K1576" t="s">
        <v>253</v>
      </c>
      <c r="L1576">
        <v>297.82565399999999</v>
      </c>
      <c r="R1576">
        <v>618.39218000000005</v>
      </c>
      <c r="S1576" t="s">
        <v>201</v>
      </c>
      <c r="T1576" s="221">
        <v>45413.313194444447</v>
      </c>
    </row>
    <row r="1577" spans="1:20" x14ac:dyDescent="0.35">
      <c r="A1577" t="s">
        <v>95</v>
      </c>
      <c r="B1577" t="s">
        <v>96</v>
      </c>
      <c r="C1577" t="s">
        <v>92</v>
      </c>
      <c r="D1577" s="29">
        <v>45768</v>
      </c>
      <c r="E1577" s="184" t="str">
        <f t="shared" si="96"/>
        <v/>
      </c>
      <c r="F1577" s="184" t="str">
        <f t="shared" si="97"/>
        <v/>
      </c>
      <c r="G1577" s="184" t="str">
        <f t="shared" si="98"/>
        <v/>
      </c>
      <c r="H1577" s="184" t="str">
        <f t="shared" si="99"/>
        <v/>
      </c>
      <c r="J1577" t="s">
        <v>253</v>
      </c>
      <c r="K1577" t="s">
        <v>253</v>
      </c>
      <c r="L1577">
        <v>297.82565399999999</v>
      </c>
      <c r="R1577">
        <v>618.39218000000005</v>
      </c>
      <c r="S1577" t="s">
        <v>201</v>
      </c>
      <c r="T1577" s="221">
        <v>45413.313194444447</v>
      </c>
    </row>
    <row r="1578" spans="1:20" x14ac:dyDescent="0.35">
      <c r="A1578" t="s">
        <v>95</v>
      </c>
      <c r="B1578" t="s">
        <v>96</v>
      </c>
      <c r="C1578" t="s">
        <v>92</v>
      </c>
      <c r="D1578" s="29">
        <v>45769</v>
      </c>
      <c r="E1578" s="184" t="str">
        <f t="shared" si="96"/>
        <v/>
      </c>
      <c r="F1578" s="184" t="str">
        <f t="shared" si="97"/>
        <v/>
      </c>
      <c r="G1578" s="184" t="str">
        <f t="shared" si="98"/>
        <v/>
      </c>
      <c r="H1578" s="184" t="str">
        <f t="shared" si="99"/>
        <v/>
      </c>
      <c r="J1578" t="s">
        <v>253</v>
      </c>
      <c r="K1578" t="s">
        <v>253</v>
      </c>
      <c r="L1578">
        <v>297.82565399999999</v>
      </c>
      <c r="R1578">
        <v>618.39218000000005</v>
      </c>
      <c r="S1578" t="s">
        <v>201</v>
      </c>
      <c r="T1578" s="221">
        <v>45413.313194444447</v>
      </c>
    </row>
    <row r="1579" spans="1:20" x14ac:dyDescent="0.35">
      <c r="A1579" t="s">
        <v>95</v>
      </c>
      <c r="B1579" t="s">
        <v>96</v>
      </c>
      <c r="C1579" t="s">
        <v>92</v>
      </c>
      <c r="D1579" s="29">
        <v>45770</v>
      </c>
      <c r="E1579" s="184" t="str">
        <f t="shared" si="96"/>
        <v/>
      </c>
      <c r="F1579" s="184" t="str">
        <f t="shared" si="97"/>
        <v/>
      </c>
      <c r="G1579" s="184" t="str">
        <f t="shared" si="98"/>
        <v/>
      </c>
      <c r="H1579" s="184" t="str">
        <f t="shared" si="99"/>
        <v/>
      </c>
      <c r="J1579" t="s">
        <v>253</v>
      </c>
      <c r="K1579" t="s">
        <v>253</v>
      </c>
      <c r="L1579">
        <v>297.82565399999999</v>
      </c>
      <c r="R1579">
        <v>618.39218000000005</v>
      </c>
      <c r="S1579" t="s">
        <v>201</v>
      </c>
      <c r="T1579" s="221">
        <v>45413.313194444447</v>
      </c>
    </row>
    <row r="1580" spans="1:20" x14ac:dyDescent="0.35">
      <c r="A1580" t="s">
        <v>95</v>
      </c>
      <c r="B1580" t="s">
        <v>96</v>
      </c>
      <c r="C1580" t="s">
        <v>92</v>
      </c>
      <c r="D1580" s="29">
        <v>45771</v>
      </c>
      <c r="E1580" s="184" t="str">
        <f t="shared" si="96"/>
        <v/>
      </c>
      <c r="F1580" s="184" t="str">
        <f t="shared" si="97"/>
        <v/>
      </c>
      <c r="G1580" s="184" t="str">
        <f t="shared" si="98"/>
        <v/>
      </c>
      <c r="H1580" s="184" t="str">
        <f t="shared" si="99"/>
        <v/>
      </c>
      <c r="J1580" t="s">
        <v>253</v>
      </c>
      <c r="K1580" t="s">
        <v>253</v>
      </c>
      <c r="L1580">
        <v>297.82565399999999</v>
      </c>
      <c r="R1580">
        <v>618.39218000000005</v>
      </c>
      <c r="S1580" t="s">
        <v>201</v>
      </c>
      <c r="T1580" s="221">
        <v>45413.313194444447</v>
      </c>
    </row>
    <row r="1581" spans="1:20" x14ac:dyDescent="0.35">
      <c r="A1581" t="s">
        <v>95</v>
      </c>
      <c r="B1581" t="s">
        <v>96</v>
      </c>
      <c r="C1581" t="s">
        <v>92</v>
      </c>
      <c r="D1581" s="29">
        <v>45772</v>
      </c>
      <c r="E1581" s="184" t="str">
        <f t="shared" si="96"/>
        <v/>
      </c>
      <c r="F1581" s="184" t="str">
        <f t="shared" si="97"/>
        <v/>
      </c>
      <c r="G1581" s="184" t="str">
        <f t="shared" si="98"/>
        <v/>
      </c>
      <c r="H1581" s="184" t="str">
        <f t="shared" si="99"/>
        <v/>
      </c>
      <c r="J1581" t="s">
        <v>253</v>
      </c>
      <c r="K1581" t="s">
        <v>253</v>
      </c>
      <c r="L1581">
        <v>297.82565399999999</v>
      </c>
      <c r="R1581">
        <v>618.39218000000005</v>
      </c>
      <c r="S1581" t="s">
        <v>201</v>
      </c>
      <c r="T1581" s="221">
        <v>45413.313194444447</v>
      </c>
    </row>
    <row r="1582" spans="1:20" x14ac:dyDescent="0.35">
      <c r="A1582" t="s">
        <v>95</v>
      </c>
      <c r="B1582" t="s">
        <v>96</v>
      </c>
      <c r="C1582" t="s">
        <v>92</v>
      </c>
      <c r="D1582" s="29">
        <v>45773</v>
      </c>
      <c r="E1582" s="184" t="str">
        <f t="shared" si="96"/>
        <v/>
      </c>
      <c r="F1582" s="184" t="str">
        <f t="shared" si="97"/>
        <v/>
      </c>
      <c r="G1582" s="184" t="str">
        <f t="shared" si="98"/>
        <v/>
      </c>
      <c r="H1582" s="184" t="str">
        <f t="shared" si="99"/>
        <v/>
      </c>
      <c r="J1582" t="s">
        <v>253</v>
      </c>
      <c r="K1582" t="s">
        <v>253</v>
      </c>
      <c r="L1582">
        <v>297.82565399999999</v>
      </c>
      <c r="R1582">
        <v>618.39218000000005</v>
      </c>
      <c r="S1582" t="s">
        <v>201</v>
      </c>
      <c r="T1582" s="221">
        <v>45413.313194444447</v>
      </c>
    </row>
    <row r="1583" spans="1:20" x14ac:dyDescent="0.35">
      <c r="A1583" t="s">
        <v>95</v>
      </c>
      <c r="B1583" t="s">
        <v>96</v>
      </c>
      <c r="C1583" t="s">
        <v>92</v>
      </c>
      <c r="D1583" s="29">
        <v>45774</v>
      </c>
      <c r="E1583" s="184" t="str">
        <f t="shared" si="96"/>
        <v/>
      </c>
      <c r="F1583" s="184" t="str">
        <f t="shared" si="97"/>
        <v/>
      </c>
      <c r="G1583" s="184" t="str">
        <f t="shared" si="98"/>
        <v/>
      </c>
      <c r="H1583" s="184" t="str">
        <f t="shared" si="99"/>
        <v/>
      </c>
      <c r="J1583" t="s">
        <v>253</v>
      </c>
      <c r="K1583" t="s">
        <v>253</v>
      </c>
      <c r="L1583">
        <v>297.82565399999999</v>
      </c>
      <c r="R1583">
        <v>618.39218000000005</v>
      </c>
      <c r="S1583" t="s">
        <v>201</v>
      </c>
      <c r="T1583" s="221">
        <v>45413.313194444447</v>
      </c>
    </row>
    <row r="1584" spans="1:20" x14ac:dyDescent="0.35">
      <c r="A1584" t="s">
        <v>95</v>
      </c>
      <c r="B1584" t="s">
        <v>96</v>
      </c>
      <c r="C1584" t="s">
        <v>92</v>
      </c>
      <c r="D1584" s="29">
        <v>45775</v>
      </c>
      <c r="E1584" s="184" t="str">
        <f t="shared" si="96"/>
        <v/>
      </c>
      <c r="F1584" s="184" t="str">
        <f t="shared" si="97"/>
        <v/>
      </c>
      <c r="G1584" s="184" t="str">
        <f t="shared" si="98"/>
        <v/>
      </c>
      <c r="H1584" s="184" t="str">
        <f t="shared" si="99"/>
        <v/>
      </c>
      <c r="J1584" t="s">
        <v>253</v>
      </c>
      <c r="K1584" t="s">
        <v>253</v>
      </c>
      <c r="L1584">
        <v>297.82565399999999</v>
      </c>
      <c r="R1584">
        <v>618.39218000000005</v>
      </c>
      <c r="S1584" t="s">
        <v>201</v>
      </c>
      <c r="T1584" s="221">
        <v>45413.313194444447</v>
      </c>
    </row>
    <row r="1585" spans="1:20" x14ac:dyDescent="0.35">
      <c r="A1585" t="s">
        <v>95</v>
      </c>
      <c r="B1585" t="s">
        <v>96</v>
      </c>
      <c r="C1585" t="s">
        <v>92</v>
      </c>
      <c r="D1585" s="29">
        <v>45776</v>
      </c>
      <c r="E1585" s="184" t="str">
        <f t="shared" si="96"/>
        <v/>
      </c>
      <c r="F1585" s="184" t="str">
        <f t="shared" si="97"/>
        <v/>
      </c>
      <c r="G1585" s="184" t="str">
        <f t="shared" si="98"/>
        <v/>
      </c>
      <c r="H1585" s="184" t="str">
        <f t="shared" si="99"/>
        <v/>
      </c>
      <c r="J1585" t="s">
        <v>253</v>
      </c>
      <c r="K1585" t="s">
        <v>253</v>
      </c>
      <c r="L1585">
        <v>297.82565399999999</v>
      </c>
      <c r="R1585">
        <v>618.39218000000005</v>
      </c>
      <c r="S1585" t="s">
        <v>201</v>
      </c>
      <c r="T1585" s="221">
        <v>45413.313194444447</v>
      </c>
    </row>
    <row r="1586" spans="1:20" x14ac:dyDescent="0.35">
      <c r="A1586" t="s">
        <v>95</v>
      </c>
      <c r="B1586" t="s">
        <v>96</v>
      </c>
      <c r="C1586" t="s">
        <v>92</v>
      </c>
      <c r="D1586" s="29">
        <v>45777</v>
      </c>
      <c r="E1586" s="184" t="str">
        <f t="shared" si="96"/>
        <v/>
      </c>
      <c r="F1586" s="184" t="str">
        <f t="shared" si="97"/>
        <v/>
      </c>
      <c r="G1586" s="184" t="str">
        <f t="shared" si="98"/>
        <v/>
      </c>
      <c r="H1586" s="184" t="str">
        <f t="shared" si="99"/>
        <v/>
      </c>
      <c r="J1586" t="s">
        <v>253</v>
      </c>
      <c r="K1586" t="s">
        <v>253</v>
      </c>
      <c r="L1586">
        <v>297.82565399999999</v>
      </c>
      <c r="R1586">
        <v>618.39218000000005</v>
      </c>
      <c r="S1586" t="s">
        <v>201</v>
      </c>
      <c r="T1586" s="221">
        <v>45413.313194444447</v>
      </c>
    </row>
    <row r="1587" spans="1:20" x14ac:dyDescent="0.35">
      <c r="A1587" t="s">
        <v>95</v>
      </c>
      <c r="B1587" t="s">
        <v>96</v>
      </c>
      <c r="C1587" t="s">
        <v>92</v>
      </c>
      <c r="D1587" s="29">
        <v>45778</v>
      </c>
      <c r="E1587" s="184" t="str">
        <f t="shared" si="96"/>
        <v/>
      </c>
      <c r="F1587" s="184" t="str">
        <f t="shared" si="97"/>
        <v/>
      </c>
      <c r="G1587" s="184" t="str">
        <f t="shared" si="98"/>
        <v/>
      </c>
      <c r="H1587" s="184" t="str">
        <f t="shared" si="99"/>
        <v/>
      </c>
      <c r="J1587" t="s">
        <v>253</v>
      </c>
      <c r="K1587" t="s">
        <v>253</v>
      </c>
      <c r="L1587">
        <v>297.82565399999999</v>
      </c>
      <c r="R1587">
        <v>618.39218000000005</v>
      </c>
      <c r="S1587" t="s">
        <v>201</v>
      </c>
      <c r="T1587" s="221">
        <v>45444.3125</v>
      </c>
    </row>
    <row r="1588" spans="1:20" x14ac:dyDescent="0.35">
      <c r="A1588" t="s">
        <v>95</v>
      </c>
      <c r="B1588" t="s">
        <v>96</v>
      </c>
      <c r="C1588" t="s">
        <v>92</v>
      </c>
      <c r="D1588" s="29">
        <v>45779</v>
      </c>
      <c r="E1588" s="184" t="str">
        <f t="shared" si="96"/>
        <v/>
      </c>
      <c r="F1588" s="184" t="str">
        <f t="shared" si="97"/>
        <v/>
      </c>
      <c r="G1588" s="184" t="str">
        <f t="shared" si="98"/>
        <v/>
      </c>
      <c r="H1588" s="184" t="str">
        <f t="shared" si="99"/>
        <v/>
      </c>
      <c r="J1588" t="s">
        <v>253</v>
      </c>
      <c r="K1588" t="s">
        <v>253</v>
      </c>
      <c r="L1588">
        <v>297.82565399999999</v>
      </c>
      <c r="R1588">
        <v>618.39218000000005</v>
      </c>
      <c r="S1588" t="s">
        <v>201</v>
      </c>
      <c r="T1588" s="221">
        <v>45444.3125</v>
      </c>
    </row>
    <row r="1589" spans="1:20" x14ac:dyDescent="0.35">
      <c r="A1589" t="s">
        <v>95</v>
      </c>
      <c r="B1589" t="s">
        <v>96</v>
      </c>
      <c r="C1589" t="s">
        <v>92</v>
      </c>
      <c r="D1589" s="29">
        <v>45780</v>
      </c>
      <c r="E1589" s="184" t="str">
        <f t="shared" si="96"/>
        <v/>
      </c>
      <c r="F1589" s="184" t="str">
        <f t="shared" si="97"/>
        <v/>
      </c>
      <c r="G1589" s="184" t="str">
        <f t="shared" si="98"/>
        <v/>
      </c>
      <c r="H1589" s="184" t="str">
        <f t="shared" si="99"/>
        <v/>
      </c>
      <c r="J1589" t="s">
        <v>253</v>
      </c>
      <c r="K1589" t="s">
        <v>253</v>
      </c>
      <c r="L1589">
        <v>297.82565399999999</v>
      </c>
      <c r="R1589">
        <v>618.39218000000005</v>
      </c>
      <c r="S1589" t="s">
        <v>201</v>
      </c>
      <c r="T1589" s="221">
        <v>45444.313194444447</v>
      </c>
    </row>
    <row r="1590" spans="1:20" x14ac:dyDescent="0.35">
      <c r="A1590" t="s">
        <v>95</v>
      </c>
      <c r="B1590" t="s">
        <v>96</v>
      </c>
      <c r="C1590" t="s">
        <v>92</v>
      </c>
      <c r="D1590" s="29">
        <v>45781</v>
      </c>
      <c r="E1590" s="184" t="str">
        <f t="shared" si="96"/>
        <v/>
      </c>
      <c r="F1590" s="184" t="str">
        <f t="shared" si="97"/>
        <v/>
      </c>
      <c r="G1590" s="184" t="str">
        <f t="shared" si="98"/>
        <v/>
      </c>
      <c r="H1590" s="184" t="str">
        <f t="shared" si="99"/>
        <v/>
      </c>
      <c r="J1590" t="s">
        <v>253</v>
      </c>
      <c r="K1590" t="s">
        <v>253</v>
      </c>
      <c r="L1590">
        <v>297.82565399999999</v>
      </c>
      <c r="R1590">
        <v>618.39218000000005</v>
      </c>
      <c r="S1590" t="s">
        <v>201</v>
      </c>
      <c r="T1590" s="221">
        <v>45444.313194444447</v>
      </c>
    </row>
    <row r="1591" spans="1:20" x14ac:dyDescent="0.35">
      <c r="A1591" t="s">
        <v>95</v>
      </c>
      <c r="B1591" t="s">
        <v>96</v>
      </c>
      <c r="C1591" t="s">
        <v>92</v>
      </c>
      <c r="D1591" s="29">
        <v>45782</v>
      </c>
      <c r="E1591" s="184" t="str">
        <f t="shared" si="96"/>
        <v/>
      </c>
      <c r="F1591" s="184" t="str">
        <f t="shared" si="97"/>
        <v/>
      </c>
      <c r="G1591" s="184" t="str">
        <f t="shared" si="98"/>
        <v/>
      </c>
      <c r="H1591" s="184" t="str">
        <f t="shared" si="99"/>
        <v/>
      </c>
      <c r="J1591" t="s">
        <v>253</v>
      </c>
      <c r="K1591" t="s">
        <v>253</v>
      </c>
      <c r="L1591">
        <v>297.82565399999999</v>
      </c>
      <c r="R1591">
        <v>618.39218000000005</v>
      </c>
      <c r="S1591" t="s">
        <v>201</v>
      </c>
      <c r="T1591" s="221">
        <v>45444.313194444447</v>
      </c>
    </row>
    <row r="1592" spans="1:20" x14ac:dyDescent="0.35">
      <c r="A1592" t="s">
        <v>95</v>
      </c>
      <c r="B1592" t="s">
        <v>96</v>
      </c>
      <c r="C1592" t="s">
        <v>92</v>
      </c>
      <c r="D1592" s="29">
        <v>45783</v>
      </c>
      <c r="E1592" s="184" t="str">
        <f t="shared" si="96"/>
        <v/>
      </c>
      <c r="F1592" s="184" t="str">
        <f t="shared" si="97"/>
        <v/>
      </c>
      <c r="G1592" s="184" t="str">
        <f t="shared" si="98"/>
        <v/>
      </c>
      <c r="H1592" s="184" t="str">
        <f t="shared" si="99"/>
        <v/>
      </c>
      <c r="J1592" t="s">
        <v>253</v>
      </c>
      <c r="K1592" t="s">
        <v>253</v>
      </c>
      <c r="L1592">
        <v>297.82565399999999</v>
      </c>
      <c r="R1592">
        <v>618.39218000000005</v>
      </c>
      <c r="S1592" t="s">
        <v>201</v>
      </c>
      <c r="T1592" s="221">
        <v>45444.313194444447</v>
      </c>
    </row>
    <row r="1593" spans="1:20" x14ac:dyDescent="0.35">
      <c r="A1593" t="s">
        <v>95</v>
      </c>
      <c r="B1593" t="s">
        <v>96</v>
      </c>
      <c r="C1593" t="s">
        <v>92</v>
      </c>
      <c r="D1593" s="29">
        <v>45784</v>
      </c>
      <c r="E1593" s="184" t="str">
        <f t="shared" si="96"/>
        <v/>
      </c>
      <c r="F1593" s="184" t="str">
        <f t="shared" si="97"/>
        <v/>
      </c>
      <c r="G1593" s="184" t="str">
        <f t="shared" si="98"/>
        <v/>
      </c>
      <c r="H1593" s="184" t="str">
        <f t="shared" si="99"/>
        <v/>
      </c>
      <c r="J1593" t="s">
        <v>253</v>
      </c>
      <c r="K1593" t="s">
        <v>253</v>
      </c>
      <c r="L1593">
        <v>297.82565399999999</v>
      </c>
      <c r="R1593">
        <v>618.39218000000005</v>
      </c>
      <c r="S1593" t="s">
        <v>201</v>
      </c>
      <c r="T1593" s="221">
        <v>45444.313194444447</v>
      </c>
    </row>
    <row r="1594" spans="1:20" x14ac:dyDescent="0.35">
      <c r="A1594" t="s">
        <v>95</v>
      </c>
      <c r="B1594" t="s">
        <v>96</v>
      </c>
      <c r="C1594" t="s">
        <v>92</v>
      </c>
      <c r="D1594" s="29">
        <v>45785</v>
      </c>
      <c r="E1594" s="184" t="str">
        <f t="shared" si="96"/>
        <v/>
      </c>
      <c r="F1594" s="184" t="str">
        <f t="shared" si="97"/>
        <v/>
      </c>
      <c r="G1594" s="184" t="str">
        <f t="shared" si="98"/>
        <v/>
      </c>
      <c r="H1594" s="184" t="str">
        <f t="shared" si="99"/>
        <v/>
      </c>
      <c r="J1594" t="s">
        <v>253</v>
      </c>
      <c r="K1594" t="s">
        <v>253</v>
      </c>
      <c r="L1594">
        <v>297.82565399999999</v>
      </c>
      <c r="R1594">
        <v>618.39218000000005</v>
      </c>
      <c r="S1594" t="s">
        <v>201</v>
      </c>
      <c r="T1594" s="221">
        <v>45444.313194444447</v>
      </c>
    </row>
    <row r="1595" spans="1:20" x14ac:dyDescent="0.35">
      <c r="A1595" t="s">
        <v>95</v>
      </c>
      <c r="B1595" t="s">
        <v>96</v>
      </c>
      <c r="C1595" t="s">
        <v>92</v>
      </c>
      <c r="D1595" s="29">
        <v>45786</v>
      </c>
      <c r="E1595" s="184" t="str">
        <f t="shared" si="96"/>
        <v/>
      </c>
      <c r="F1595" s="184" t="str">
        <f t="shared" si="97"/>
        <v/>
      </c>
      <c r="G1595" s="184" t="str">
        <f t="shared" si="98"/>
        <v/>
      </c>
      <c r="H1595" s="184" t="str">
        <f t="shared" si="99"/>
        <v/>
      </c>
      <c r="J1595" t="s">
        <v>253</v>
      </c>
      <c r="K1595" t="s">
        <v>253</v>
      </c>
      <c r="L1595">
        <v>297.82565399999999</v>
      </c>
      <c r="R1595">
        <v>618.39218000000005</v>
      </c>
      <c r="S1595" t="s">
        <v>201</v>
      </c>
      <c r="T1595" s="221">
        <v>45444.313194444447</v>
      </c>
    </row>
    <row r="1596" spans="1:20" x14ac:dyDescent="0.35">
      <c r="A1596" t="s">
        <v>95</v>
      </c>
      <c r="B1596" t="s">
        <v>96</v>
      </c>
      <c r="C1596" t="s">
        <v>92</v>
      </c>
      <c r="D1596" s="29">
        <v>45787</v>
      </c>
      <c r="E1596" s="184" t="str">
        <f t="shared" si="96"/>
        <v/>
      </c>
      <c r="F1596" s="184" t="str">
        <f t="shared" si="97"/>
        <v/>
      </c>
      <c r="G1596" s="184" t="str">
        <f t="shared" si="98"/>
        <v/>
      </c>
      <c r="H1596" s="184" t="str">
        <f t="shared" si="99"/>
        <v/>
      </c>
      <c r="J1596" t="s">
        <v>253</v>
      </c>
      <c r="K1596" t="s">
        <v>253</v>
      </c>
      <c r="L1596">
        <v>297.82565399999999</v>
      </c>
      <c r="R1596">
        <v>618.39218000000005</v>
      </c>
      <c r="S1596" t="s">
        <v>201</v>
      </c>
      <c r="T1596" s="221">
        <v>45444.313194444447</v>
      </c>
    </row>
    <row r="1597" spans="1:20" x14ac:dyDescent="0.35">
      <c r="A1597" t="s">
        <v>95</v>
      </c>
      <c r="B1597" t="s">
        <v>96</v>
      </c>
      <c r="C1597" t="s">
        <v>92</v>
      </c>
      <c r="D1597" s="29">
        <v>45788</v>
      </c>
      <c r="E1597" s="184" t="str">
        <f t="shared" si="96"/>
        <v/>
      </c>
      <c r="F1597" s="184" t="str">
        <f t="shared" si="97"/>
        <v/>
      </c>
      <c r="G1597" s="184" t="str">
        <f t="shared" si="98"/>
        <v/>
      </c>
      <c r="H1597" s="184" t="str">
        <f t="shared" si="99"/>
        <v/>
      </c>
      <c r="J1597" t="s">
        <v>253</v>
      </c>
      <c r="K1597" t="s">
        <v>253</v>
      </c>
      <c r="L1597">
        <v>297.82565399999999</v>
      </c>
      <c r="R1597">
        <v>618.39218000000005</v>
      </c>
      <c r="S1597" t="s">
        <v>201</v>
      </c>
      <c r="T1597" s="221">
        <v>45444.313194444447</v>
      </c>
    </row>
    <row r="1598" spans="1:20" x14ac:dyDescent="0.35">
      <c r="A1598" t="s">
        <v>95</v>
      </c>
      <c r="B1598" t="s">
        <v>96</v>
      </c>
      <c r="C1598" t="s">
        <v>92</v>
      </c>
      <c r="D1598" s="29">
        <v>45789</v>
      </c>
      <c r="E1598" s="184" t="str">
        <f t="shared" si="96"/>
        <v/>
      </c>
      <c r="F1598" s="184" t="str">
        <f t="shared" si="97"/>
        <v/>
      </c>
      <c r="G1598" s="184" t="str">
        <f t="shared" si="98"/>
        <v/>
      </c>
      <c r="H1598" s="184" t="str">
        <f t="shared" si="99"/>
        <v/>
      </c>
      <c r="J1598" t="s">
        <v>253</v>
      </c>
      <c r="K1598" t="s">
        <v>253</v>
      </c>
      <c r="L1598">
        <v>297.82565399999999</v>
      </c>
      <c r="R1598">
        <v>618.39218000000005</v>
      </c>
      <c r="S1598" t="s">
        <v>201</v>
      </c>
      <c r="T1598" s="221">
        <v>45444.313194444447</v>
      </c>
    </row>
    <row r="1599" spans="1:20" x14ac:dyDescent="0.35">
      <c r="A1599" t="s">
        <v>95</v>
      </c>
      <c r="B1599" t="s">
        <v>96</v>
      </c>
      <c r="C1599" t="s">
        <v>92</v>
      </c>
      <c r="D1599" s="29">
        <v>45790</v>
      </c>
      <c r="E1599" s="184" t="str">
        <f t="shared" si="96"/>
        <v/>
      </c>
      <c r="F1599" s="184" t="str">
        <f t="shared" si="97"/>
        <v/>
      </c>
      <c r="G1599" s="184" t="str">
        <f t="shared" si="98"/>
        <v/>
      </c>
      <c r="H1599" s="184" t="str">
        <f t="shared" si="99"/>
        <v/>
      </c>
      <c r="J1599" t="s">
        <v>253</v>
      </c>
      <c r="K1599" t="s">
        <v>253</v>
      </c>
      <c r="L1599">
        <v>297.82565399999999</v>
      </c>
      <c r="R1599">
        <v>618.39218000000005</v>
      </c>
      <c r="S1599" t="s">
        <v>201</v>
      </c>
      <c r="T1599" s="221">
        <v>45444.313194444447</v>
      </c>
    </row>
    <row r="1600" spans="1:20" x14ac:dyDescent="0.35">
      <c r="A1600" t="s">
        <v>95</v>
      </c>
      <c r="B1600" t="s">
        <v>96</v>
      </c>
      <c r="C1600" t="s">
        <v>92</v>
      </c>
      <c r="D1600" s="29">
        <v>45791</v>
      </c>
      <c r="E1600" s="184" t="str">
        <f t="shared" si="96"/>
        <v/>
      </c>
      <c r="F1600" s="184" t="str">
        <f t="shared" si="97"/>
        <v/>
      </c>
      <c r="G1600" s="184" t="str">
        <f t="shared" si="98"/>
        <v/>
      </c>
      <c r="H1600" s="184" t="str">
        <f t="shared" si="99"/>
        <v/>
      </c>
      <c r="J1600" t="s">
        <v>253</v>
      </c>
      <c r="K1600" t="s">
        <v>253</v>
      </c>
      <c r="L1600">
        <v>297.82565399999999</v>
      </c>
      <c r="R1600">
        <v>618.39218000000005</v>
      </c>
      <c r="S1600" t="s">
        <v>201</v>
      </c>
      <c r="T1600" s="221">
        <v>45444.313194444447</v>
      </c>
    </row>
    <row r="1601" spans="1:20" x14ac:dyDescent="0.35">
      <c r="A1601" t="s">
        <v>95</v>
      </c>
      <c r="B1601" t="s">
        <v>96</v>
      </c>
      <c r="C1601" t="s">
        <v>92</v>
      </c>
      <c r="D1601" s="29">
        <v>45792</v>
      </c>
      <c r="E1601" s="184" t="str">
        <f t="shared" si="96"/>
        <v/>
      </c>
      <c r="F1601" s="184" t="str">
        <f t="shared" si="97"/>
        <v/>
      </c>
      <c r="G1601" s="184" t="str">
        <f t="shared" si="98"/>
        <v/>
      </c>
      <c r="H1601" s="184" t="str">
        <f t="shared" si="99"/>
        <v/>
      </c>
      <c r="J1601" t="s">
        <v>253</v>
      </c>
      <c r="K1601" t="s">
        <v>253</v>
      </c>
      <c r="L1601">
        <v>297.82565399999999</v>
      </c>
      <c r="R1601">
        <v>618.39218000000005</v>
      </c>
      <c r="S1601" t="s">
        <v>201</v>
      </c>
      <c r="T1601" s="221">
        <v>45444.313194444447</v>
      </c>
    </row>
    <row r="1602" spans="1:20" x14ac:dyDescent="0.35">
      <c r="A1602" t="s">
        <v>95</v>
      </c>
      <c r="B1602" t="s">
        <v>96</v>
      </c>
      <c r="C1602" t="s">
        <v>92</v>
      </c>
      <c r="D1602" s="29">
        <v>45793</v>
      </c>
      <c r="E1602" s="184" t="str">
        <f t="shared" si="96"/>
        <v/>
      </c>
      <c r="F1602" s="184" t="str">
        <f t="shared" si="97"/>
        <v/>
      </c>
      <c r="G1602" s="184" t="str">
        <f t="shared" si="98"/>
        <v/>
      </c>
      <c r="H1602" s="184" t="str">
        <f t="shared" si="99"/>
        <v/>
      </c>
      <c r="J1602" t="s">
        <v>253</v>
      </c>
      <c r="K1602" t="s">
        <v>253</v>
      </c>
      <c r="L1602">
        <v>297.82565399999999</v>
      </c>
      <c r="R1602">
        <v>618.39218000000005</v>
      </c>
      <c r="S1602" t="s">
        <v>201</v>
      </c>
      <c r="T1602" s="221">
        <v>45444.313194444447</v>
      </c>
    </row>
    <row r="1603" spans="1:20" x14ac:dyDescent="0.35">
      <c r="A1603" t="s">
        <v>95</v>
      </c>
      <c r="B1603" t="s">
        <v>96</v>
      </c>
      <c r="C1603" t="s">
        <v>92</v>
      </c>
      <c r="D1603" s="29">
        <v>45794</v>
      </c>
      <c r="E1603" s="184" t="str">
        <f t="shared" si="96"/>
        <v/>
      </c>
      <c r="F1603" s="184" t="str">
        <f t="shared" si="97"/>
        <v/>
      </c>
      <c r="G1603" s="184" t="str">
        <f t="shared" si="98"/>
        <v/>
      </c>
      <c r="H1603" s="184" t="str">
        <f t="shared" si="99"/>
        <v/>
      </c>
      <c r="J1603" t="s">
        <v>253</v>
      </c>
      <c r="K1603" t="s">
        <v>253</v>
      </c>
      <c r="L1603">
        <v>297.82565399999999</v>
      </c>
      <c r="R1603">
        <v>618.39218000000005</v>
      </c>
      <c r="S1603" t="s">
        <v>201</v>
      </c>
      <c r="T1603" s="221">
        <v>45444.313194444447</v>
      </c>
    </row>
    <row r="1604" spans="1:20" x14ac:dyDescent="0.35">
      <c r="A1604" t="s">
        <v>95</v>
      </c>
      <c r="B1604" t="s">
        <v>96</v>
      </c>
      <c r="C1604" t="s">
        <v>92</v>
      </c>
      <c r="D1604" s="29">
        <v>45795</v>
      </c>
      <c r="E1604" s="184" t="str">
        <f t="shared" si="96"/>
        <v/>
      </c>
      <c r="F1604" s="184" t="str">
        <f t="shared" si="97"/>
        <v/>
      </c>
      <c r="G1604" s="184" t="str">
        <f t="shared" si="98"/>
        <v/>
      </c>
      <c r="H1604" s="184" t="str">
        <f t="shared" si="99"/>
        <v/>
      </c>
      <c r="J1604" t="s">
        <v>253</v>
      </c>
      <c r="K1604" t="s">
        <v>253</v>
      </c>
      <c r="L1604">
        <v>297.82565399999999</v>
      </c>
      <c r="R1604">
        <v>618.39218000000005</v>
      </c>
      <c r="S1604" t="s">
        <v>201</v>
      </c>
      <c r="T1604" s="221">
        <v>45444.313194444447</v>
      </c>
    </row>
    <row r="1605" spans="1:20" x14ac:dyDescent="0.35">
      <c r="A1605" t="s">
        <v>95</v>
      </c>
      <c r="B1605" t="s">
        <v>96</v>
      </c>
      <c r="C1605" t="s">
        <v>92</v>
      </c>
      <c r="D1605" s="29">
        <v>45796</v>
      </c>
      <c r="E1605" s="184" t="str">
        <f t="shared" si="96"/>
        <v/>
      </c>
      <c r="F1605" s="184" t="str">
        <f t="shared" si="97"/>
        <v/>
      </c>
      <c r="G1605" s="184" t="str">
        <f t="shared" si="98"/>
        <v/>
      </c>
      <c r="H1605" s="184" t="str">
        <f t="shared" si="99"/>
        <v/>
      </c>
      <c r="J1605" t="s">
        <v>253</v>
      </c>
      <c r="K1605" t="s">
        <v>253</v>
      </c>
      <c r="L1605">
        <v>297.82565399999999</v>
      </c>
      <c r="R1605">
        <v>618.39218000000005</v>
      </c>
      <c r="S1605" t="s">
        <v>201</v>
      </c>
      <c r="T1605" s="221">
        <v>45444.313194444447</v>
      </c>
    </row>
    <row r="1606" spans="1:20" x14ac:dyDescent="0.35">
      <c r="A1606" t="s">
        <v>95</v>
      </c>
      <c r="B1606" t="s">
        <v>96</v>
      </c>
      <c r="C1606" t="s">
        <v>92</v>
      </c>
      <c r="D1606" s="29">
        <v>45797</v>
      </c>
      <c r="E1606" s="184" t="str">
        <f t="shared" si="96"/>
        <v/>
      </c>
      <c r="F1606" s="184" t="str">
        <f t="shared" si="97"/>
        <v/>
      </c>
      <c r="G1606" s="184" t="str">
        <f t="shared" si="98"/>
        <v/>
      </c>
      <c r="H1606" s="184" t="str">
        <f t="shared" si="99"/>
        <v/>
      </c>
      <c r="J1606" t="s">
        <v>253</v>
      </c>
      <c r="K1606" t="s">
        <v>253</v>
      </c>
      <c r="L1606">
        <v>297.82565399999999</v>
      </c>
      <c r="R1606">
        <v>618.39218000000005</v>
      </c>
      <c r="S1606" t="s">
        <v>201</v>
      </c>
      <c r="T1606" s="221">
        <v>45444.313194444447</v>
      </c>
    </row>
    <row r="1607" spans="1:20" x14ac:dyDescent="0.35">
      <c r="A1607" t="s">
        <v>95</v>
      </c>
      <c r="B1607" t="s">
        <v>96</v>
      </c>
      <c r="C1607" t="s">
        <v>92</v>
      </c>
      <c r="D1607" s="29">
        <v>45798</v>
      </c>
      <c r="E1607" s="184" t="str">
        <f t="shared" si="96"/>
        <v/>
      </c>
      <c r="F1607" s="184" t="str">
        <f t="shared" si="97"/>
        <v/>
      </c>
      <c r="G1607" s="184" t="str">
        <f t="shared" si="98"/>
        <v/>
      </c>
      <c r="H1607" s="184" t="str">
        <f t="shared" si="99"/>
        <v/>
      </c>
      <c r="J1607" t="s">
        <v>253</v>
      </c>
      <c r="K1607" t="s">
        <v>253</v>
      </c>
      <c r="L1607">
        <v>297.82565399999999</v>
      </c>
      <c r="R1607">
        <v>618.39218000000005</v>
      </c>
      <c r="S1607" t="s">
        <v>201</v>
      </c>
      <c r="T1607" s="221">
        <v>45444.313194444447</v>
      </c>
    </row>
    <row r="1608" spans="1:20" x14ac:dyDescent="0.35">
      <c r="A1608" t="s">
        <v>95</v>
      </c>
      <c r="B1608" t="s">
        <v>96</v>
      </c>
      <c r="C1608" t="s">
        <v>92</v>
      </c>
      <c r="D1608" s="29">
        <v>45799</v>
      </c>
      <c r="E1608" s="184" t="str">
        <f t="shared" ref="E1608:E1671" si="100">IF(J1608="","",IF(L1608=0,0,IF(1-(J1608/L1608)&lt;0,"",1-(J1608/L1608))))</f>
        <v/>
      </c>
      <c r="F1608" s="184" t="str">
        <f t="shared" ref="F1608:F1671" si="101">IF(K1608="","",IF(L1608=0,0,IF(1-(K1608/L1608)&lt;0,"",1-(K1608/L1608))))</f>
        <v/>
      </c>
      <c r="G1608" s="184" t="str">
        <f t="shared" ref="G1608:G1671" si="102">IF(J1608="","",IF(1-(J1608/R1608)&lt;0,"",1-(J1608/R1608)))</f>
        <v/>
      </c>
      <c r="H1608" s="184" t="str">
        <f t="shared" ref="H1608:H1671" si="103">IF(K1608="","",IF(1-(K1608/R1608)&lt;0,"",1-(K1608/R1608)))</f>
        <v/>
      </c>
      <c r="J1608" t="s">
        <v>253</v>
      </c>
      <c r="K1608" t="s">
        <v>253</v>
      </c>
      <c r="L1608">
        <v>297.82565399999999</v>
      </c>
      <c r="R1608">
        <v>618.39218000000005</v>
      </c>
      <c r="S1608" t="s">
        <v>201</v>
      </c>
      <c r="T1608" s="221">
        <v>45444.313194444447</v>
      </c>
    </row>
    <row r="1609" spans="1:20" x14ac:dyDescent="0.35">
      <c r="A1609" t="s">
        <v>95</v>
      </c>
      <c r="B1609" t="s">
        <v>96</v>
      </c>
      <c r="C1609" t="s">
        <v>92</v>
      </c>
      <c r="D1609" s="29">
        <v>45800</v>
      </c>
      <c r="E1609" s="184" t="str">
        <f t="shared" si="100"/>
        <v/>
      </c>
      <c r="F1609" s="184" t="str">
        <f t="shared" si="101"/>
        <v/>
      </c>
      <c r="G1609" s="184" t="str">
        <f t="shared" si="102"/>
        <v/>
      </c>
      <c r="H1609" s="184" t="str">
        <f t="shared" si="103"/>
        <v/>
      </c>
      <c r="J1609" t="s">
        <v>253</v>
      </c>
      <c r="K1609" t="s">
        <v>253</v>
      </c>
      <c r="L1609">
        <v>297.82565399999999</v>
      </c>
      <c r="R1609">
        <v>618.39218000000005</v>
      </c>
      <c r="S1609" t="s">
        <v>201</v>
      </c>
      <c r="T1609" s="221">
        <v>45444.313194444447</v>
      </c>
    </row>
    <row r="1610" spans="1:20" x14ac:dyDescent="0.35">
      <c r="A1610" t="s">
        <v>95</v>
      </c>
      <c r="B1610" t="s">
        <v>96</v>
      </c>
      <c r="C1610" t="s">
        <v>92</v>
      </c>
      <c r="D1610" s="29">
        <v>45801</v>
      </c>
      <c r="E1610" s="184" t="str">
        <f t="shared" si="100"/>
        <v/>
      </c>
      <c r="F1610" s="184" t="str">
        <f t="shared" si="101"/>
        <v/>
      </c>
      <c r="G1610" s="184" t="str">
        <f t="shared" si="102"/>
        <v/>
      </c>
      <c r="H1610" s="184" t="str">
        <f t="shared" si="103"/>
        <v/>
      </c>
      <c r="J1610" t="s">
        <v>253</v>
      </c>
      <c r="K1610" t="s">
        <v>253</v>
      </c>
      <c r="L1610">
        <v>297.82565399999999</v>
      </c>
      <c r="R1610">
        <v>618.39218000000005</v>
      </c>
      <c r="S1610" t="s">
        <v>201</v>
      </c>
      <c r="T1610" s="221">
        <v>45444.313194444447</v>
      </c>
    </row>
    <row r="1611" spans="1:20" x14ac:dyDescent="0.35">
      <c r="A1611" t="s">
        <v>95</v>
      </c>
      <c r="B1611" t="s">
        <v>96</v>
      </c>
      <c r="C1611" t="s">
        <v>92</v>
      </c>
      <c r="D1611" s="29">
        <v>45802</v>
      </c>
      <c r="E1611" s="184" t="str">
        <f t="shared" si="100"/>
        <v/>
      </c>
      <c r="F1611" s="184" t="str">
        <f t="shared" si="101"/>
        <v/>
      </c>
      <c r="G1611" s="184" t="str">
        <f t="shared" si="102"/>
        <v/>
      </c>
      <c r="H1611" s="184" t="str">
        <f t="shared" si="103"/>
        <v/>
      </c>
      <c r="J1611" t="s">
        <v>253</v>
      </c>
      <c r="K1611" t="s">
        <v>253</v>
      </c>
      <c r="L1611">
        <v>297.82565399999999</v>
      </c>
      <c r="R1611">
        <v>618.39218000000005</v>
      </c>
      <c r="S1611" t="s">
        <v>201</v>
      </c>
      <c r="T1611" s="221">
        <v>45444.313194444447</v>
      </c>
    </row>
    <row r="1612" spans="1:20" x14ac:dyDescent="0.35">
      <c r="A1612" t="s">
        <v>95</v>
      </c>
      <c r="B1612" t="s">
        <v>96</v>
      </c>
      <c r="C1612" t="s">
        <v>92</v>
      </c>
      <c r="D1612" s="29">
        <v>45803</v>
      </c>
      <c r="E1612" s="184" t="str">
        <f t="shared" si="100"/>
        <v/>
      </c>
      <c r="F1612" s="184" t="str">
        <f t="shared" si="101"/>
        <v/>
      </c>
      <c r="G1612" s="184" t="str">
        <f t="shared" si="102"/>
        <v/>
      </c>
      <c r="H1612" s="184" t="str">
        <f t="shared" si="103"/>
        <v/>
      </c>
      <c r="J1612" t="s">
        <v>253</v>
      </c>
      <c r="K1612" t="s">
        <v>253</v>
      </c>
      <c r="L1612">
        <v>297.82565399999999</v>
      </c>
      <c r="R1612">
        <v>618.39218000000005</v>
      </c>
      <c r="S1612" t="s">
        <v>201</v>
      </c>
      <c r="T1612" s="221">
        <v>45444.313194444447</v>
      </c>
    </row>
    <row r="1613" spans="1:20" x14ac:dyDescent="0.35">
      <c r="A1613" t="s">
        <v>95</v>
      </c>
      <c r="B1613" t="s">
        <v>96</v>
      </c>
      <c r="C1613" t="s">
        <v>92</v>
      </c>
      <c r="D1613" s="29">
        <v>45804</v>
      </c>
      <c r="E1613" s="184" t="str">
        <f t="shared" si="100"/>
        <v/>
      </c>
      <c r="F1613" s="184" t="str">
        <f t="shared" si="101"/>
        <v/>
      </c>
      <c r="G1613" s="184" t="str">
        <f t="shared" si="102"/>
        <v/>
      </c>
      <c r="H1613" s="184" t="str">
        <f t="shared" si="103"/>
        <v/>
      </c>
      <c r="J1613" t="s">
        <v>253</v>
      </c>
      <c r="K1613" t="s">
        <v>253</v>
      </c>
      <c r="L1613">
        <v>297.82565399999999</v>
      </c>
      <c r="R1613">
        <v>618.39218000000005</v>
      </c>
      <c r="S1613" t="s">
        <v>201</v>
      </c>
      <c r="T1613" s="221">
        <v>45444.313194444447</v>
      </c>
    </row>
    <row r="1614" spans="1:20" x14ac:dyDescent="0.35">
      <c r="A1614" t="s">
        <v>95</v>
      </c>
      <c r="B1614" t="s">
        <v>96</v>
      </c>
      <c r="C1614" t="s">
        <v>92</v>
      </c>
      <c r="D1614" s="29">
        <v>45805</v>
      </c>
      <c r="E1614" s="184" t="str">
        <f t="shared" si="100"/>
        <v/>
      </c>
      <c r="F1614" s="184" t="str">
        <f t="shared" si="101"/>
        <v/>
      </c>
      <c r="G1614" s="184" t="str">
        <f t="shared" si="102"/>
        <v/>
      </c>
      <c r="H1614" s="184" t="str">
        <f t="shared" si="103"/>
        <v/>
      </c>
      <c r="J1614" t="s">
        <v>253</v>
      </c>
      <c r="K1614" t="s">
        <v>253</v>
      </c>
      <c r="L1614">
        <v>297.82565399999999</v>
      </c>
      <c r="R1614">
        <v>618.39218000000005</v>
      </c>
      <c r="S1614" t="s">
        <v>201</v>
      </c>
      <c r="T1614" s="221">
        <v>45444.313194444447</v>
      </c>
    </row>
    <row r="1615" spans="1:20" x14ac:dyDescent="0.35">
      <c r="A1615" t="s">
        <v>95</v>
      </c>
      <c r="B1615" t="s">
        <v>96</v>
      </c>
      <c r="C1615" t="s">
        <v>92</v>
      </c>
      <c r="D1615" s="29">
        <v>45806</v>
      </c>
      <c r="E1615" s="184" t="str">
        <f t="shared" si="100"/>
        <v/>
      </c>
      <c r="F1615" s="184" t="str">
        <f t="shared" si="101"/>
        <v/>
      </c>
      <c r="G1615" s="184" t="str">
        <f t="shared" si="102"/>
        <v/>
      </c>
      <c r="H1615" s="184" t="str">
        <f t="shared" si="103"/>
        <v/>
      </c>
      <c r="J1615" t="s">
        <v>253</v>
      </c>
      <c r="K1615" t="s">
        <v>253</v>
      </c>
      <c r="L1615">
        <v>297.82565399999999</v>
      </c>
      <c r="R1615">
        <v>618.39218000000005</v>
      </c>
      <c r="S1615" t="s">
        <v>201</v>
      </c>
      <c r="T1615" s="221">
        <v>45444.313194444447</v>
      </c>
    </row>
    <row r="1616" spans="1:20" x14ac:dyDescent="0.35">
      <c r="A1616" t="s">
        <v>95</v>
      </c>
      <c r="B1616" t="s">
        <v>96</v>
      </c>
      <c r="C1616" t="s">
        <v>92</v>
      </c>
      <c r="D1616" s="29">
        <v>45807</v>
      </c>
      <c r="E1616" s="184" t="str">
        <f t="shared" si="100"/>
        <v/>
      </c>
      <c r="F1616" s="184" t="str">
        <f t="shared" si="101"/>
        <v/>
      </c>
      <c r="G1616" s="184" t="str">
        <f t="shared" si="102"/>
        <v/>
      </c>
      <c r="H1616" s="184" t="str">
        <f t="shared" si="103"/>
        <v/>
      </c>
      <c r="J1616" t="s">
        <v>253</v>
      </c>
      <c r="K1616" t="s">
        <v>253</v>
      </c>
      <c r="L1616">
        <v>297.82565399999999</v>
      </c>
      <c r="R1616">
        <v>618.39218000000005</v>
      </c>
      <c r="S1616" t="s">
        <v>201</v>
      </c>
      <c r="T1616" s="221">
        <v>45444.313194444447</v>
      </c>
    </row>
    <row r="1617" spans="1:20" x14ac:dyDescent="0.35">
      <c r="A1617" t="s">
        <v>95</v>
      </c>
      <c r="B1617" t="s">
        <v>96</v>
      </c>
      <c r="C1617" t="s">
        <v>92</v>
      </c>
      <c r="D1617" s="29">
        <v>45808</v>
      </c>
      <c r="E1617" s="184" t="str">
        <f t="shared" si="100"/>
        <v/>
      </c>
      <c r="F1617" s="184" t="str">
        <f t="shared" si="101"/>
        <v/>
      </c>
      <c r="G1617" s="184" t="str">
        <f t="shared" si="102"/>
        <v/>
      </c>
      <c r="H1617" s="184" t="str">
        <f t="shared" si="103"/>
        <v/>
      </c>
      <c r="J1617" t="s">
        <v>253</v>
      </c>
      <c r="K1617" t="s">
        <v>253</v>
      </c>
      <c r="L1617">
        <v>297.82565399999999</v>
      </c>
      <c r="R1617">
        <v>618.39218000000005</v>
      </c>
      <c r="S1617" t="s">
        <v>201</v>
      </c>
      <c r="T1617" s="221">
        <v>45444.313194444447</v>
      </c>
    </row>
    <row r="1618" spans="1:20" x14ac:dyDescent="0.35">
      <c r="A1618" t="s">
        <v>95</v>
      </c>
      <c r="B1618" t="s">
        <v>96</v>
      </c>
      <c r="C1618" t="s">
        <v>92</v>
      </c>
      <c r="D1618" s="29">
        <v>45809</v>
      </c>
      <c r="E1618" s="184" t="str">
        <f t="shared" si="100"/>
        <v/>
      </c>
      <c r="F1618" s="184" t="str">
        <f t="shared" si="101"/>
        <v/>
      </c>
      <c r="G1618" s="184" t="str">
        <f t="shared" si="102"/>
        <v/>
      </c>
      <c r="H1618" s="184" t="str">
        <f t="shared" si="103"/>
        <v/>
      </c>
      <c r="J1618" t="s">
        <v>253</v>
      </c>
      <c r="K1618" t="s">
        <v>253</v>
      </c>
      <c r="L1618">
        <v>297.82565399999999</v>
      </c>
      <c r="R1618">
        <v>618.39218000000005</v>
      </c>
      <c r="S1618" t="s">
        <v>201</v>
      </c>
      <c r="T1618" s="221">
        <v>45474.3125</v>
      </c>
    </row>
    <row r="1619" spans="1:20" x14ac:dyDescent="0.35">
      <c r="A1619" t="s">
        <v>95</v>
      </c>
      <c r="B1619" t="s">
        <v>96</v>
      </c>
      <c r="C1619" t="s">
        <v>92</v>
      </c>
      <c r="D1619" s="29">
        <v>45810</v>
      </c>
      <c r="E1619" s="184" t="str">
        <f t="shared" si="100"/>
        <v/>
      </c>
      <c r="F1619" s="184" t="str">
        <f t="shared" si="101"/>
        <v/>
      </c>
      <c r="G1619" s="184" t="str">
        <f t="shared" si="102"/>
        <v/>
      </c>
      <c r="H1619" s="184" t="str">
        <f t="shared" si="103"/>
        <v/>
      </c>
      <c r="J1619" t="s">
        <v>253</v>
      </c>
      <c r="K1619" t="s">
        <v>253</v>
      </c>
      <c r="L1619">
        <v>297.82565399999999</v>
      </c>
      <c r="R1619">
        <v>618.39218000000005</v>
      </c>
      <c r="S1619" t="s">
        <v>201</v>
      </c>
      <c r="T1619" s="221">
        <v>45474.3125</v>
      </c>
    </row>
    <row r="1620" spans="1:20" x14ac:dyDescent="0.35">
      <c r="A1620" t="s">
        <v>95</v>
      </c>
      <c r="B1620" t="s">
        <v>96</v>
      </c>
      <c r="C1620" t="s">
        <v>92</v>
      </c>
      <c r="D1620" s="29">
        <v>45811</v>
      </c>
      <c r="E1620" s="184" t="str">
        <f t="shared" si="100"/>
        <v/>
      </c>
      <c r="F1620" s="184" t="str">
        <f t="shared" si="101"/>
        <v/>
      </c>
      <c r="G1620" s="184" t="str">
        <f t="shared" si="102"/>
        <v/>
      </c>
      <c r="H1620" s="184" t="str">
        <f t="shared" si="103"/>
        <v/>
      </c>
      <c r="J1620" t="s">
        <v>253</v>
      </c>
      <c r="K1620" t="s">
        <v>253</v>
      </c>
      <c r="L1620">
        <v>297.82565399999999</v>
      </c>
      <c r="R1620">
        <v>618.39218000000005</v>
      </c>
      <c r="S1620" t="s">
        <v>201</v>
      </c>
      <c r="T1620" s="221">
        <v>45474.3125</v>
      </c>
    </row>
    <row r="1621" spans="1:20" x14ac:dyDescent="0.35">
      <c r="A1621" t="s">
        <v>95</v>
      </c>
      <c r="B1621" t="s">
        <v>96</v>
      </c>
      <c r="C1621" t="s">
        <v>92</v>
      </c>
      <c r="D1621" s="29">
        <v>45812</v>
      </c>
      <c r="E1621" s="184" t="str">
        <f t="shared" si="100"/>
        <v/>
      </c>
      <c r="F1621" s="184" t="str">
        <f t="shared" si="101"/>
        <v/>
      </c>
      <c r="G1621" s="184" t="str">
        <f t="shared" si="102"/>
        <v/>
      </c>
      <c r="H1621" s="184" t="str">
        <f t="shared" si="103"/>
        <v/>
      </c>
      <c r="J1621" t="s">
        <v>253</v>
      </c>
      <c r="K1621" t="s">
        <v>253</v>
      </c>
      <c r="L1621">
        <v>297.82565399999999</v>
      </c>
      <c r="R1621">
        <v>618.39218000000005</v>
      </c>
      <c r="S1621" t="s">
        <v>201</v>
      </c>
      <c r="T1621" s="221">
        <v>45474.3125</v>
      </c>
    </row>
    <row r="1622" spans="1:20" x14ac:dyDescent="0.35">
      <c r="A1622" t="s">
        <v>95</v>
      </c>
      <c r="B1622" t="s">
        <v>96</v>
      </c>
      <c r="C1622" t="s">
        <v>92</v>
      </c>
      <c r="D1622" s="29">
        <v>45813</v>
      </c>
      <c r="E1622" s="184" t="str">
        <f t="shared" si="100"/>
        <v/>
      </c>
      <c r="F1622" s="184" t="str">
        <f t="shared" si="101"/>
        <v/>
      </c>
      <c r="G1622" s="184" t="str">
        <f t="shared" si="102"/>
        <v/>
      </c>
      <c r="H1622" s="184" t="str">
        <f t="shared" si="103"/>
        <v/>
      </c>
      <c r="J1622" t="s">
        <v>253</v>
      </c>
      <c r="K1622" t="s">
        <v>253</v>
      </c>
      <c r="L1622">
        <v>297.82565399999999</v>
      </c>
      <c r="R1622">
        <v>618.39218000000005</v>
      </c>
      <c r="S1622" t="s">
        <v>201</v>
      </c>
      <c r="T1622" s="221">
        <v>45474.313194444447</v>
      </c>
    </row>
    <row r="1623" spans="1:20" x14ac:dyDescent="0.35">
      <c r="A1623" t="s">
        <v>95</v>
      </c>
      <c r="B1623" t="s">
        <v>96</v>
      </c>
      <c r="C1623" t="s">
        <v>92</v>
      </c>
      <c r="D1623" s="29">
        <v>45814</v>
      </c>
      <c r="E1623" s="184" t="str">
        <f t="shared" si="100"/>
        <v/>
      </c>
      <c r="F1623" s="184" t="str">
        <f t="shared" si="101"/>
        <v/>
      </c>
      <c r="G1623" s="184" t="str">
        <f t="shared" si="102"/>
        <v/>
      </c>
      <c r="H1623" s="184" t="str">
        <f t="shared" si="103"/>
        <v/>
      </c>
      <c r="J1623" t="s">
        <v>253</v>
      </c>
      <c r="K1623" t="s">
        <v>253</v>
      </c>
      <c r="L1623">
        <v>297.82565399999999</v>
      </c>
      <c r="R1623">
        <v>618.39218000000005</v>
      </c>
      <c r="S1623" t="s">
        <v>201</v>
      </c>
      <c r="T1623" s="221">
        <v>45474.313194444447</v>
      </c>
    </row>
    <row r="1624" spans="1:20" x14ac:dyDescent="0.35">
      <c r="A1624" t="s">
        <v>95</v>
      </c>
      <c r="B1624" t="s">
        <v>96</v>
      </c>
      <c r="C1624" t="s">
        <v>92</v>
      </c>
      <c r="D1624" s="29">
        <v>45815</v>
      </c>
      <c r="E1624" s="184" t="str">
        <f t="shared" si="100"/>
        <v/>
      </c>
      <c r="F1624" s="184" t="str">
        <f t="shared" si="101"/>
        <v/>
      </c>
      <c r="G1624" s="184" t="str">
        <f t="shared" si="102"/>
        <v/>
      </c>
      <c r="H1624" s="184" t="str">
        <f t="shared" si="103"/>
        <v/>
      </c>
      <c r="J1624" t="s">
        <v>253</v>
      </c>
      <c r="K1624" t="s">
        <v>253</v>
      </c>
      <c r="L1624">
        <v>297.82565399999999</v>
      </c>
      <c r="R1624">
        <v>618.39218000000005</v>
      </c>
      <c r="S1624" t="s">
        <v>201</v>
      </c>
      <c r="T1624" s="221">
        <v>45474.313194444447</v>
      </c>
    </row>
    <row r="1625" spans="1:20" x14ac:dyDescent="0.35">
      <c r="A1625" t="s">
        <v>95</v>
      </c>
      <c r="B1625" t="s">
        <v>96</v>
      </c>
      <c r="C1625" t="s">
        <v>92</v>
      </c>
      <c r="D1625" s="29">
        <v>45816</v>
      </c>
      <c r="E1625" s="184" t="str">
        <f t="shared" si="100"/>
        <v/>
      </c>
      <c r="F1625" s="184" t="str">
        <f t="shared" si="101"/>
        <v/>
      </c>
      <c r="G1625" s="184" t="str">
        <f t="shared" si="102"/>
        <v/>
      </c>
      <c r="H1625" s="184" t="str">
        <f t="shared" si="103"/>
        <v/>
      </c>
      <c r="J1625" t="s">
        <v>253</v>
      </c>
      <c r="K1625" t="s">
        <v>253</v>
      </c>
      <c r="L1625">
        <v>297.82565399999999</v>
      </c>
      <c r="R1625">
        <v>618.39218000000005</v>
      </c>
      <c r="S1625" t="s">
        <v>201</v>
      </c>
      <c r="T1625" s="221">
        <v>45474.313194444447</v>
      </c>
    </row>
    <row r="1626" spans="1:20" x14ac:dyDescent="0.35">
      <c r="A1626" t="s">
        <v>95</v>
      </c>
      <c r="B1626" t="s">
        <v>96</v>
      </c>
      <c r="C1626" t="s">
        <v>92</v>
      </c>
      <c r="D1626" s="29">
        <v>45817</v>
      </c>
      <c r="E1626" s="184" t="str">
        <f t="shared" si="100"/>
        <v/>
      </c>
      <c r="F1626" s="184" t="str">
        <f t="shared" si="101"/>
        <v/>
      </c>
      <c r="G1626" s="184" t="str">
        <f t="shared" si="102"/>
        <v/>
      </c>
      <c r="H1626" s="184" t="str">
        <f t="shared" si="103"/>
        <v/>
      </c>
      <c r="J1626" t="s">
        <v>253</v>
      </c>
      <c r="K1626" t="s">
        <v>253</v>
      </c>
      <c r="L1626">
        <v>297.82565399999999</v>
      </c>
      <c r="R1626">
        <v>618.39218000000005</v>
      </c>
      <c r="S1626" t="s">
        <v>201</v>
      </c>
      <c r="T1626" s="221">
        <v>45474.313194444447</v>
      </c>
    </row>
    <row r="1627" spans="1:20" x14ac:dyDescent="0.35">
      <c r="A1627" t="s">
        <v>95</v>
      </c>
      <c r="B1627" t="s">
        <v>96</v>
      </c>
      <c r="C1627" t="s">
        <v>92</v>
      </c>
      <c r="D1627" s="29">
        <v>45818</v>
      </c>
      <c r="E1627" s="184">
        <f t="shared" si="100"/>
        <v>0.84890488983867052</v>
      </c>
      <c r="F1627" s="184">
        <f t="shared" si="101"/>
        <v>0.66423308853037888</v>
      </c>
      <c r="G1627" s="184">
        <f t="shared" si="102"/>
        <v>0.92723064512232356</v>
      </c>
      <c r="H1627" s="184">
        <f t="shared" si="103"/>
        <v>0.83829032249405222</v>
      </c>
      <c r="J1627">
        <v>45</v>
      </c>
      <c r="K1627">
        <v>100</v>
      </c>
      <c r="L1627">
        <v>297.82565399999999</v>
      </c>
      <c r="R1627">
        <v>618.39218000000005</v>
      </c>
      <c r="S1627" t="s">
        <v>201</v>
      </c>
      <c r="T1627" s="221">
        <v>45474.313194444447</v>
      </c>
    </row>
    <row r="1628" spans="1:20" x14ac:dyDescent="0.35">
      <c r="A1628" t="s">
        <v>95</v>
      </c>
      <c r="B1628" t="s">
        <v>96</v>
      </c>
      <c r="C1628" t="s">
        <v>92</v>
      </c>
      <c r="D1628" s="29">
        <v>45819</v>
      </c>
      <c r="E1628" s="184">
        <f t="shared" si="100"/>
        <v>0.84890488983867052</v>
      </c>
      <c r="F1628" s="184">
        <f t="shared" si="101"/>
        <v>0.66423308853037888</v>
      </c>
      <c r="G1628" s="184">
        <f t="shared" si="102"/>
        <v>0.92723064512232356</v>
      </c>
      <c r="H1628" s="184">
        <f t="shared" si="103"/>
        <v>0.83829032249405222</v>
      </c>
      <c r="J1628">
        <v>45</v>
      </c>
      <c r="K1628">
        <v>100</v>
      </c>
      <c r="L1628">
        <v>297.82565399999999</v>
      </c>
      <c r="R1628">
        <v>618.39218000000005</v>
      </c>
      <c r="S1628" t="s">
        <v>201</v>
      </c>
      <c r="T1628" s="221">
        <v>45474.313194444447</v>
      </c>
    </row>
    <row r="1629" spans="1:20" x14ac:dyDescent="0.35">
      <c r="A1629" t="s">
        <v>95</v>
      </c>
      <c r="B1629" t="s">
        <v>96</v>
      </c>
      <c r="C1629" t="s">
        <v>92</v>
      </c>
      <c r="D1629" s="29">
        <v>45820</v>
      </c>
      <c r="E1629" s="184" t="str">
        <f t="shared" si="100"/>
        <v/>
      </c>
      <c r="F1629" s="184" t="str">
        <f t="shared" si="101"/>
        <v/>
      </c>
      <c r="G1629" s="184" t="str">
        <f t="shared" si="102"/>
        <v/>
      </c>
      <c r="H1629" s="184" t="str">
        <f t="shared" si="103"/>
        <v/>
      </c>
      <c r="J1629" t="s">
        <v>253</v>
      </c>
      <c r="K1629" t="s">
        <v>253</v>
      </c>
      <c r="L1629">
        <v>297.82565399999999</v>
      </c>
      <c r="R1629">
        <v>618.39218000000005</v>
      </c>
      <c r="S1629" t="s">
        <v>201</v>
      </c>
      <c r="T1629" s="221">
        <v>45474.313194444447</v>
      </c>
    </row>
    <row r="1630" spans="1:20" x14ac:dyDescent="0.35">
      <c r="A1630" t="s">
        <v>95</v>
      </c>
      <c r="B1630" t="s">
        <v>96</v>
      </c>
      <c r="C1630" t="s">
        <v>92</v>
      </c>
      <c r="D1630" s="29">
        <v>45821</v>
      </c>
      <c r="E1630" s="184" t="str">
        <f t="shared" si="100"/>
        <v/>
      </c>
      <c r="F1630" s="184" t="str">
        <f t="shared" si="101"/>
        <v/>
      </c>
      <c r="G1630" s="184" t="str">
        <f t="shared" si="102"/>
        <v/>
      </c>
      <c r="H1630" s="184" t="str">
        <f t="shared" si="103"/>
        <v/>
      </c>
      <c r="J1630" t="s">
        <v>253</v>
      </c>
      <c r="K1630" t="s">
        <v>253</v>
      </c>
      <c r="L1630">
        <v>297.82565399999999</v>
      </c>
      <c r="R1630">
        <v>618.39218000000005</v>
      </c>
      <c r="S1630" t="s">
        <v>201</v>
      </c>
      <c r="T1630" s="221">
        <v>45474.313194444447</v>
      </c>
    </row>
    <row r="1631" spans="1:20" x14ac:dyDescent="0.35">
      <c r="A1631" t="s">
        <v>95</v>
      </c>
      <c r="B1631" t="s">
        <v>96</v>
      </c>
      <c r="C1631" t="s">
        <v>92</v>
      </c>
      <c r="D1631" s="29">
        <v>45822</v>
      </c>
      <c r="E1631" s="184" t="str">
        <f t="shared" si="100"/>
        <v/>
      </c>
      <c r="F1631" s="184" t="str">
        <f t="shared" si="101"/>
        <v/>
      </c>
      <c r="G1631" s="184" t="str">
        <f t="shared" si="102"/>
        <v/>
      </c>
      <c r="H1631" s="184" t="str">
        <f t="shared" si="103"/>
        <v/>
      </c>
      <c r="J1631" t="s">
        <v>253</v>
      </c>
      <c r="K1631" t="s">
        <v>253</v>
      </c>
      <c r="L1631">
        <v>297.82565399999999</v>
      </c>
      <c r="R1631">
        <v>618.39218000000005</v>
      </c>
      <c r="S1631" t="s">
        <v>201</v>
      </c>
      <c r="T1631" s="221">
        <v>45474.313194444447</v>
      </c>
    </row>
    <row r="1632" spans="1:20" x14ac:dyDescent="0.35">
      <c r="A1632" t="s">
        <v>95</v>
      </c>
      <c r="B1632" t="s">
        <v>96</v>
      </c>
      <c r="C1632" t="s">
        <v>92</v>
      </c>
      <c r="D1632" s="29">
        <v>45823</v>
      </c>
      <c r="E1632" s="184" t="str">
        <f t="shared" si="100"/>
        <v/>
      </c>
      <c r="F1632" s="184" t="str">
        <f t="shared" si="101"/>
        <v/>
      </c>
      <c r="G1632" s="184" t="str">
        <f t="shared" si="102"/>
        <v/>
      </c>
      <c r="H1632" s="184" t="str">
        <f t="shared" si="103"/>
        <v/>
      </c>
      <c r="J1632" t="s">
        <v>253</v>
      </c>
      <c r="K1632" t="s">
        <v>253</v>
      </c>
      <c r="L1632">
        <v>297.82565399999999</v>
      </c>
      <c r="R1632">
        <v>618.39218000000005</v>
      </c>
      <c r="S1632" t="s">
        <v>201</v>
      </c>
      <c r="T1632" s="221">
        <v>45474.313194444447</v>
      </c>
    </row>
    <row r="1633" spans="1:20" x14ac:dyDescent="0.35">
      <c r="A1633" t="s">
        <v>95</v>
      </c>
      <c r="B1633" t="s">
        <v>96</v>
      </c>
      <c r="C1633" t="s">
        <v>92</v>
      </c>
      <c r="D1633" s="29">
        <v>45824</v>
      </c>
      <c r="E1633" s="184" t="str">
        <f t="shared" si="100"/>
        <v/>
      </c>
      <c r="F1633" s="184" t="str">
        <f t="shared" si="101"/>
        <v/>
      </c>
      <c r="G1633" s="184" t="str">
        <f t="shared" si="102"/>
        <v/>
      </c>
      <c r="H1633" s="184" t="str">
        <f t="shared" si="103"/>
        <v/>
      </c>
      <c r="J1633" t="s">
        <v>253</v>
      </c>
      <c r="K1633" t="s">
        <v>253</v>
      </c>
      <c r="L1633">
        <v>297.82565399999999</v>
      </c>
      <c r="R1633">
        <v>618.39218000000005</v>
      </c>
      <c r="S1633" t="s">
        <v>201</v>
      </c>
      <c r="T1633" s="221">
        <v>45474.313194444447</v>
      </c>
    </row>
    <row r="1634" spans="1:20" x14ac:dyDescent="0.35">
      <c r="A1634" t="s">
        <v>95</v>
      </c>
      <c r="B1634" t="s">
        <v>96</v>
      </c>
      <c r="C1634" t="s">
        <v>92</v>
      </c>
      <c r="D1634" s="29">
        <v>45825</v>
      </c>
      <c r="E1634" s="184" t="str">
        <f t="shared" si="100"/>
        <v/>
      </c>
      <c r="F1634" s="184" t="str">
        <f t="shared" si="101"/>
        <v/>
      </c>
      <c r="G1634" s="184" t="str">
        <f t="shared" si="102"/>
        <v/>
      </c>
      <c r="H1634" s="184" t="str">
        <f t="shared" si="103"/>
        <v/>
      </c>
      <c r="J1634" t="s">
        <v>253</v>
      </c>
      <c r="K1634" t="s">
        <v>253</v>
      </c>
      <c r="L1634">
        <v>297.82565399999999</v>
      </c>
      <c r="R1634">
        <v>618.39218000000005</v>
      </c>
      <c r="S1634" t="s">
        <v>201</v>
      </c>
      <c r="T1634" s="221">
        <v>45474.313194444447</v>
      </c>
    </row>
    <row r="1635" spans="1:20" x14ac:dyDescent="0.35">
      <c r="A1635" t="s">
        <v>95</v>
      </c>
      <c r="B1635" t="s">
        <v>96</v>
      </c>
      <c r="C1635" t="s">
        <v>92</v>
      </c>
      <c r="D1635" s="29">
        <v>45826</v>
      </c>
      <c r="E1635" s="184" t="str">
        <f t="shared" si="100"/>
        <v/>
      </c>
      <c r="F1635" s="184" t="str">
        <f t="shared" si="101"/>
        <v/>
      </c>
      <c r="G1635" s="184" t="str">
        <f t="shared" si="102"/>
        <v/>
      </c>
      <c r="H1635" s="184" t="str">
        <f t="shared" si="103"/>
        <v/>
      </c>
      <c r="J1635" t="s">
        <v>253</v>
      </c>
      <c r="K1635" t="s">
        <v>253</v>
      </c>
      <c r="L1635">
        <v>297.82565399999999</v>
      </c>
      <c r="R1635">
        <v>618.39218000000005</v>
      </c>
      <c r="S1635" t="s">
        <v>201</v>
      </c>
      <c r="T1635" s="221">
        <v>45474.313194444447</v>
      </c>
    </row>
    <row r="1636" spans="1:20" x14ac:dyDescent="0.35">
      <c r="A1636" t="s">
        <v>95</v>
      </c>
      <c r="B1636" t="s">
        <v>96</v>
      </c>
      <c r="C1636" t="s">
        <v>92</v>
      </c>
      <c r="D1636" s="29">
        <v>45827</v>
      </c>
      <c r="E1636" s="184" t="str">
        <f t="shared" si="100"/>
        <v/>
      </c>
      <c r="F1636" s="184" t="str">
        <f t="shared" si="101"/>
        <v/>
      </c>
      <c r="G1636" s="184" t="str">
        <f t="shared" si="102"/>
        <v/>
      </c>
      <c r="H1636" s="184" t="str">
        <f t="shared" si="103"/>
        <v/>
      </c>
      <c r="J1636" t="s">
        <v>253</v>
      </c>
      <c r="K1636" t="s">
        <v>253</v>
      </c>
      <c r="L1636">
        <v>297.82565399999999</v>
      </c>
      <c r="R1636">
        <v>618.39218000000005</v>
      </c>
      <c r="S1636" t="s">
        <v>201</v>
      </c>
      <c r="T1636" s="221">
        <v>45474.313194444447</v>
      </c>
    </row>
    <row r="1637" spans="1:20" x14ac:dyDescent="0.35">
      <c r="A1637" t="s">
        <v>95</v>
      </c>
      <c r="B1637" t="s">
        <v>96</v>
      </c>
      <c r="C1637" t="s">
        <v>92</v>
      </c>
      <c r="D1637" s="29">
        <v>45828</v>
      </c>
      <c r="E1637" s="184" t="str">
        <f t="shared" si="100"/>
        <v/>
      </c>
      <c r="F1637" s="184" t="str">
        <f t="shared" si="101"/>
        <v/>
      </c>
      <c r="G1637" s="184" t="str">
        <f t="shared" si="102"/>
        <v/>
      </c>
      <c r="H1637" s="184" t="str">
        <f t="shared" si="103"/>
        <v/>
      </c>
      <c r="J1637" t="s">
        <v>253</v>
      </c>
      <c r="K1637" t="s">
        <v>253</v>
      </c>
      <c r="L1637">
        <v>297.82565399999999</v>
      </c>
      <c r="R1637">
        <v>618.39218000000005</v>
      </c>
      <c r="S1637" t="s">
        <v>201</v>
      </c>
      <c r="T1637" s="221">
        <v>45474.313194444447</v>
      </c>
    </row>
    <row r="1638" spans="1:20" x14ac:dyDescent="0.35">
      <c r="A1638" t="s">
        <v>95</v>
      </c>
      <c r="B1638" t="s">
        <v>96</v>
      </c>
      <c r="C1638" t="s">
        <v>92</v>
      </c>
      <c r="D1638" s="29">
        <v>45829</v>
      </c>
      <c r="E1638" s="184" t="str">
        <f t="shared" si="100"/>
        <v/>
      </c>
      <c r="F1638" s="184" t="str">
        <f t="shared" si="101"/>
        <v/>
      </c>
      <c r="G1638" s="184" t="str">
        <f t="shared" si="102"/>
        <v/>
      </c>
      <c r="H1638" s="184" t="str">
        <f t="shared" si="103"/>
        <v/>
      </c>
      <c r="J1638" t="s">
        <v>253</v>
      </c>
      <c r="K1638" t="s">
        <v>253</v>
      </c>
      <c r="L1638">
        <v>297.82565399999999</v>
      </c>
      <c r="R1638">
        <v>618.39218000000005</v>
      </c>
      <c r="S1638" t="s">
        <v>201</v>
      </c>
      <c r="T1638" s="221">
        <v>45474.313194444447</v>
      </c>
    </row>
    <row r="1639" spans="1:20" x14ac:dyDescent="0.35">
      <c r="A1639" t="s">
        <v>95</v>
      </c>
      <c r="B1639" t="s">
        <v>96</v>
      </c>
      <c r="C1639" t="s">
        <v>92</v>
      </c>
      <c r="D1639" s="29">
        <v>45830</v>
      </c>
      <c r="E1639" s="184" t="str">
        <f t="shared" si="100"/>
        <v/>
      </c>
      <c r="F1639" s="184" t="str">
        <f t="shared" si="101"/>
        <v/>
      </c>
      <c r="G1639" s="184" t="str">
        <f t="shared" si="102"/>
        <v/>
      </c>
      <c r="H1639" s="184" t="str">
        <f t="shared" si="103"/>
        <v/>
      </c>
      <c r="J1639" t="s">
        <v>253</v>
      </c>
      <c r="K1639" t="s">
        <v>253</v>
      </c>
      <c r="L1639">
        <v>297.82565399999999</v>
      </c>
      <c r="R1639">
        <v>618.39218000000005</v>
      </c>
      <c r="S1639" t="s">
        <v>201</v>
      </c>
      <c r="T1639" s="221">
        <v>45474.313194444447</v>
      </c>
    </row>
    <row r="1640" spans="1:20" x14ac:dyDescent="0.35">
      <c r="A1640" t="s">
        <v>95</v>
      </c>
      <c r="B1640" t="s">
        <v>96</v>
      </c>
      <c r="C1640" t="s">
        <v>92</v>
      </c>
      <c r="D1640" s="29">
        <v>45831</v>
      </c>
      <c r="E1640" s="184" t="str">
        <f t="shared" si="100"/>
        <v/>
      </c>
      <c r="F1640" s="184" t="str">
        <f t="shared" si="101"/>
        <v/>
      </c>
      <c r="G1640" s="184" t="str">
        <f t="shared" si="102"/>
        <v/>
      </c>
      <c r="H1640" s="184" t="str">
        <f t="shared" si="103"/>
        <v/>
      </c>
      <c r="J1640" t="s">
        <v>253</v>
      </c>
      <c r="K1640" t="s">
        <v>253</v>
      </c>
      <c r="L1640">
        <v>297.82565399999999</v>
      </c>
      <c r="R1640">
        <v>618.39218000000005</v>
      </c>
      <c r="S1640" t="s">
        <v>201</v>
      </c>
      <c r="T1640" s="221">
        <v>45474.313194444447</v>
      </c>
    </row>
    <row r="1641" spans="1:20" x14ac:dyDescent="0.35">
      <c r="A1641" t="s">
        <v>95</v>
      </c>
      <c r="B1641" t="s">
        <v>96</v>
      </c>
      <c r="C1641" t="s">
        <v>92</v>
      </c>
      <c r="D1641" s="29">
        <v>45832</v>
      </c>
      <c r="E1641" s="184" t="str">
        <f t="shared" si="100"/>
        <v/>
      </c>
      <c r="F1641" s="184" t="str">
        <f t="shared" si="101"/>
        <v/>
      </c>
      <c r="G1641" s="184" t="str">
        <f t="shared" si="102"/>
        <v/>
      </c>
      <c r="H1641" s="184" t="str">
        <f t="shared" si="103"/>
        <v/>
      </c>
      <c r="J1641" t="s">
        <v>253</v>
      </c>
      <c r="K1641" t="s">
        <v>253</v>
      </c>
      <c r="L1641">
        <v>297.82565399999999</v>
      </c>
      <c r="R1641">
        <v>618.39218000000005</v>
      </c>
      <c r="S1641" t="s">
        <v>201</v>
      </c>
      <c r="T1641" s="221">
        <v>45474.313194444447</v>
      </c>
    </row>
    <row r="1642" spans="1:20" x14ac:dyDescent="0.35">
      <c r="A1642" t="s">
        <v>95</v>
      </c>
      <c r="B1642" t="s">
        <v>96</v>
      </c>
      <c r="C1642" t="s">
        <v>92</v>
      </c>
      <c r="D1642" s="29">
        <v>45833</v>
      </c>
      <c r="E1642" s="184" t="str">
        <f t="shared" si="100"/>
        <v/>
      </c>
      <c r="F1642" s="184" t="str">
        <f t="shared" si="101"/>
        <v/>
      </c>
      <c r="G1642" s="184" t="str">
        <f t="shared" si="102"/>
        <v/>
      </c>
      <c r="H1642" s="184" t="str">
        <f t="shared" si="103"/>
        <v/>
      </c>
      <c r="J1642" t="s">
        <v>253</v>
      </c>
      <c r="K1642" t="s">
        <v>253</v>
      </c>
      <c r="L1642">
        <v>297.82565399999999</v>
      </c>
      <c r="R1642">
        <v>618.39218000000005</v>
      </c>
      <c r="S1642" t="s">
        <v>201</v>
      </c>
      <c r="T1642" s="221">
        <v>45474.313194444447</v>
      </c>
    </row>
    <row r="1643" spans="1:20" x14ac:dyDescent="0.35">
      <c r="A1643" t="s">
        <v>95</v>
      </c>
      <c r="B1643" t="s">
        <v>96</v>
      </c>
      <c r="C1643" t="s">
        <v>92</v>
      </c>
      <c r="D1643" s="29">
        <v>45834</v>
      </c>
      <c r="E1643" s="184" t="str">
        <f t="shared" si="100"/>
        <v/>
      </c>
      <c r="F1643" s="184" t="str">
        <f t="shared" si="101"/>
        <v/>
      </c>
      <c r="G1643" s="184" t="str">
        <f t="shared" si="102"/>
        <v/>
      </c>
      <c r="H1643" s="184" t="str">
        <f t="shared" si="103"/>
        <v/>
      </c>
      <c r="J1643" t="s">
        <v>253</v>
      </c>
      <c r="K1643" t="s">
        <v>253</v>
      </c>
      <c r="L1643">
        <v>297.82565399999999</v>
      </c>
      <c r="R1643">
        <v>618.39218000000005</v>
      </c>
      <c r="S1643" t="s">
        <v>201</v>
      </c>
      <c r="T1643" s="221">
        <v>45474.313194444447</v>
      </c>
    </row>
    <row r="1644" spans="1:20" x14ac:dyDescent="0.35">
      <c r="A1644" t="s">
        <v>95</v>
      </c>
      <c r="B1644" t="s">
        <v>96</v>
      </c>
      <c r="C1644" t="s">
        <v>92</v>
      </c>
      <c r="D1644" s="29">
        <v>45835</v>
      </c>
      <c r="E1644" s="184" t="str">
        <f t="shared" si="100"/>
        <v/>
      </c>
      <c r="F1644" s="184" t="str">
        <f t="shared" si="101"/>
        <v/>
      </c>
      <c r="G1644" s="184" t="str">
        <f t="shared" si="102"/>
        <v/>
      </c>
      <c r="H1644" s="184" t="str">
        <f t="shared" si="103"/>
        <v/>
      </c>
      <c r="J1644" t="s">
        <v>253</v>
      </c>
      <c r="K1644" t="s">
        <v>253</v>
      </c>
      <c r="L1644">
        <v>297.82565399999999</v>
      </c>
      <c r="R1644">
        <v>618.39218000000005</v>
      </c>
      <c r="S1644" t="s">
        <v>201</v>
      </c>
      <c r="T1644" s="221">
        <v>45474.313194444447</v>
      </c>
    </row>
    <row r="1645" spans="1:20" x14ac:dyDescent="0.35">
      <c r="A1645" t="s">
        <v>95</v>
      </c>
      <c r="B1645" t="s">
        <v>96</v>
      </c>
      <c r="C1645" t="s">
        <v>92</v>
      </c>
      <c r="D1645" s="29">
        <v>45836</v>
      </c>
      <c r="E1645" s="184" t="str">
        <f t="shared" si="100"/>
        <v/>
      </c>
      <c r="F1645" s="184" t="str">
        <f t="shared" si="101"/>
        <v/>
      </c>
      <c r="G1645" s="184" t="str">
        <f t="shared" si="102"/>
        <v/>
      </c>
      <c r="H1645" s="184" t="str">
        <f t="shared" si="103"/>
        <v/>
      </c>
      <c r="J1645" t="s">
        <v>253</v>
      </c>
      <c r="K1645" t="s">
        <v>253</v>
      </c>
      <c r="L1645">
        <v>297.82565399999999</v>
      </c>
      <c r="R1645">
        <v>618.39218000000005</v>
      </c>
      <c r="S1645" t="s">
        <v>201</v>
      </c>
      <c r="T1645" s="221">
        <v>45474.313194444447</v>
      </c>
    </row>
    <row r="1646" spans="1:20" x14ac:dyDescent="0.35">
      <c r="A1646" t="s">
        <v>95</v>
      </c>
      <c r="B1646" t="s">
        <v>96</v>
      </c>
      <c r="C1646" t="s">
        <v>92</v>
      </c>
      <c r="D1646" s="29">
        <v>45837</v>
      </c>
      <c r="E1646" s="184" t="str">
        <f t="shared" si="100"/>
        <v/>
      </c>
      <c r="F1646" s="184" t="str">
        <f t="shared" si="101"/>
        <v/>
      </c>
      <c r="G1646" s="184" t="str">
        <f t="shared" si="102"/>
        <v/>
      </c>
      <c r="H1646" s="184" t="str">
        <f t="shared" si="103"/>
        <v/>
      </c>
      <c r="J1646" t="s">
        <v>253</v>
      </c>
      <c r="K1646" t="s">
        <v>253</v>
      </c>
      <c r="L1646">
        <v>297.82565399999999</v>
      </c>
      <c r="R1646">
        <v>618.39218000000005</v>
      </c>
      <c r="S1646" t="s">
        <v>201</v>
      </c>
      <c r="T1646" s="221">
        <v>45474.313194444447</v>
      </c>
    </row>
    <row r="1647" spans="1:20" x14ac:dyDescent="0.35">
      <c r="A1647" t="s">
        <v>95</v>
      </c>
      <c r="B1647" t="s">
        <v>96</v>
      </c>
      <c r="C1647" t="s">
        <v>92</v>
      </c>
      <c r="D1647" s="29">
        <v>45838</v>
      </c>
      <c r="E1647" s="184" t="str">
        <f t="shared" si="100"/>
        <v/>
      </c>
      <c r="F1647" s="184" t="str">
        <f t="shared" si="101"/>
        <v/>
      </c>
      <c r="G1647" s="184" t="str">
        <f t="shared" si="102"/>
        <v/>
      </c>
      <c r="H1647" s="184" t="str">
        <f t="shared" si="103"/>
        <v/>
      </c>
      <c r="J1647" t="s">
        <v>253</v>
      </c>
      <c r="K1647" t="s">
        <v>253</v>
      </c>
      <c r="L1647">
        <v>297.82565399999999</v>
      </c>
      <c r="R1647">
        <v>618.39218000000005</v>
      </c>
      <c r="S1647" t="s">
        <v>201</v>
      </c>
      <c r="T1647" s="221">
        <v>45474.313194444447</v>
      </c>
    </row>
    <row r="1648" spans="1:20" x14ac:dyDescent="0.35">
      <c r="A1648" t="s">
        <v>95</v>
      </c>
      <c r="B1648" t="s">
        <v>96</v>
      </c>
      <c r="C1648" t="s">
        <v>92</v>
      </c>
      <c r="D1648" s="29">
        <v>45839</v>
      </c>
      <c r="E1648" s="184" t="str">
        <f t="shared" si="100"/>
        <v/>
      </c>
      <c r="F1648" s="184" t="str">
        <f t="shared" si="101"/>
        <v/>
      </c>
      <c r="G1648" s="184" t="str">
        <f t="shared" si="102"/>
        <v/>
      </c>
      <c r="H1648" s="184" t="str">
        <f t="shared" si="103"/>
        <v/>
      </c>
      <c r="J1648" t="s">
        <v>253</v>
      </c>
      <c r="K1648" t="s">
        <v>253</v>
      </c>
      <c r="L1648">
        <v>297.82565399999999</v>
      </c>
      <c r="R1648">
        <v>618.39218000000005</v>
      </c>
      <c r="S1648" t="s">
        <v>201</v>
      </c>
      <c r="T1648" s="221">
        <v>45505.313194444447</v>
      </c>
    </row>
    <row r="1649" spans="1:20" x14ac:dyDescent="0.35">
      <c r="A1649" t="s">
        <v>95</v>
      </c>
      <c r="B1649" t="s">
        <v>96</v>
      </c>
      <c r="C1649" t="s">
        <v>92</v>
      </c>
      <c r="D1649" s="29">
        <v>45840</v>
      </c>
      <c r="E1649" s="184" t="str">
        <f t="shared" si="100"/>
        <v/>
      </c>
      <c r="F1649" s="184" t="str">
        <f t="shared" si="101"/>
        <v/>
      </c>
      <c r="G1649" s="184" t="str">
        <f t="shared" si="102"/>
        <v/>
      </c>
      <c r="H1649" s="184" t="str">
        <f t="shared" si="103"/>
        <v/>
      </c>
      <c r="J1649" t="s">
        <v>253</v>
      </c>
      <c r="K1649" t="s">
        <v>253</v>
      </c>
      <c r="L1649">
        <v>297.82565399999999</v>
      </c>
      <c r="R1649">
        <v>618.39218000000005</v>
      </c>
      <c r="S1649" t="s">
        <v>201</v>
      </c>
      <c r="T1649" s="221">
        <v>45505.313194444447</v>
      </c>
    </row>
    <row r="1650" spans="1:20" x14ac:dyDescent="0.35">
      <c r="A1650" t="s">
        <v>95</v>
      </c>
      <c r="B1650" t="s">
        <v>96</v>
      </c>
      <c r="C1650" t="s">
        <v>92</v>
      </c>
      <c r="D1650" s="29">
        <v>45841</v>
      </c>
      <c r="E1650" s="184" t="str">
        <f t="shared" si="100"/>
        <v/>
      </c>
      <c r="F1650" s="184" t="str">
        <f t="shared" si="101"/>
        <v/>
      </c>
      <c r="G1650" s="184" t="str">
        <f t="shared" si="102"/>
        <v/>
      </c>
      <c r="H1650" s="184" t="str">
        <f t="shared" si="103"/>
        <v/>
      </c>
      <c r="J1650" t="s">
        <v>253</v>
      </c>
      <c r="K1650" t="s">
        <v>253</v>
      </c>
      <c r="L1650">
        <v>297.82565399999999</v>
      </c>
      <c r="R1650">
        <v>618.39218000000005</v>
      </c>
      <c r="S1650" t="s">
        <v>201</v>
      </c>
      <c r="T1650" s="221">
        <v>45505.313194444447</v>
      </c>
    </row>
    <row r="1651" spans="1:20" x14ac:dyDescent="0.35">
      <c r="A1651" t="s">
        <v>95</v>
      </c>
      <c r="B1651" t="s">
        <v>96</v>
      </c>
      <c r="C1651" t="s">
        <v>92</v>
      </c>
      <c r="D1651" s="29">
        <v>45842</v>
      </c>
      <c r="E1651" s="184" t="str">
        <f t="shared" si="100"/>
        <v/>
      </c>
      <c r="F1651" s="184" t="str">
        <f t="shared" si="101"/>
        <v/>
      </c>
      <c r="G1651" s="184" t="str">
        <f t="shared" si="102"/>
        <v/>
      </c>
      <c r="H1651" s="184" t="str">
        <f t="shared" si="103"/>
        <v/>
      </c>
      <c r="J1651" t="s">
        <v>253</v>
      </c>
      <c r="K1651" t="s">
        <v>253</v>
      </c>
      <c r="L1651">
        <v>297.82565399999999</v>
      </c>
      <c r="R1651">
        <v>618.39218000000005</v>
      </c>
      <c r="S1651" t="s">
        <v>201</v>
      </c>
      <c r="T1651" s="221">
        <v>45505.313194444447</v>
      </c>
    </row>
    <row r="1652" spans="1:20" x14ac:dyDescent="0.35">
      <c r="A1652" t="s">
        <v>95</v>
      </c>
      <c r="B1652" t="s">
        <v>96</v>
      </c>
      <c r="C1652" t="s">
        <v>92</v>
      </c>
      <c r="D1652" s="29">
        <v>45843</v>
      </c>
      <c r="E1652" s="184" t="str">
        <f t="shared" si="100"/>
        <v/>
      </c>
      <c r="F1652" s="184" t="str">
        <f t="shared" si="101"/>
        <v/>
      </c>
      <c r="G1652" s="184" t="str">
        <f t="shared" si="102"/>
        <v/>
      </c>
      <c r="H1652" s="184" t="str">
        <f t="shared" si="103"/>
        <v/>
      </c>
      <c r="J1652" t="s">
        <v>253</v>
      </c>
      <c r="K1652" t="s">
        <v>253</v>
      </c>
      <c r="L1652">
        <v>297.82565399999999</v>
      </c>
      <c r="R1652">
        <v>618.39218000000005</v>
      </c>
      <c r="S1652" t="s">
        <v>201</v>
      </c>
      <c r="T1652" s="221">
        <v>45505.313194444447</v>
      </c>
    </row>
    <row r="1653" spans="1:20" x14ac:dyDescent="0.35">
      <c r="A1653" t="s">
        <v>95</v>
      </c>
      <c r="B1653" t="s">
        <v>96</v>
      </c>
      <c r="C1653" t="s">
        <v>92</v>
      </c>
      <c r="D1653" s="29">
        <v>45844</v>
      </c>
      <c r="E1653" s="184" t="str">
        <f t="shared" si="100"/>
        <v/>
      </c>
      <c r="F1653" s="184" t="str">
        <f t="shared" si="101"/>
        <v/>
      </c>
      <c r="G1653" s="184" t="str">
        <f t="shared" si="102"/>
        <v/>
      </c>
      <c r="H1653" s="184" t="str">
        <f t="shared" si="103"/>
        <v/>
      </c>
      <c r="J1653" t="s">
        <v>253</v>
      </c>
      <c r="K1653" t="s">
        <v>253</v>
      </c>
      <c r="L1653">
        <v>297.82565399999999</v>
      </c>
      <c r="R1653">
        <v>618.39218000000005</v>
      </c>
      <c r="S1653" t="s">
        <v>201</v>
      </c>
      <c r="T1653" s="221">
        <v>45505.313194444447</v>
      </c>
    </row>
    <row r="1654" spans="1:20" x14ac:dyDescent="0.35">
      <c r="A1654" t="s">
        <v>95</v>
      </c>
      <c r="B1654" t="s">
        <v>96</v>
      </c>
      <c r="C1654" t="s">
        <v>92</v>
      </c>
      <c r="D1654" s="29">
        <v>45845</v>
      </c>
      <c r="E1654" s="184" t="str">
        <f t="shared" si="100"/>
        <v/>
      </c>
      <c r="F1654" s="184" t="str">
        <f t="shared" si="101"/>
        <v/>
      </c>
      <c r="G1654" s="184" t="str">
        <f t="shared" si="102"/>
        <v/>
      </c>
      <c r="H1654" s="184" t="str">
        <f t="shared" si="103"/>
        <v/>
      </c>
      <c r="J1654" t="s">
        <v>253</v>
      </c>
      <c r="K1654" t="s">
        <v>253</v>
      </c>
      <c r="L1654">
        <v>297.82565399999999</v>
      </c>
      <c r="R1654">
        <v>618.39218000000005</v>
      </c>
      <c r="S1654" t="s">
        <v>201</v>
      </c>
      <c r="T1654" s="221">
        <v>45505.313194444447</v>
      </c>
    </row>
    <row r="1655" spans="1:20" x14ac:dyDescent="0.35">
      <c r="A1655" t="s">
        <v>95</v>
      </c>
      <c r="B1655" t="s">
        <v>96</v>
      </c>
      <c r="C1655" t="s">
        <v>92</v>
      </c>
      <c r="D1655" s="29">
        <v>45846</v>
      </c>
      <c r="E1655" s="184" t="str">
        <f t="shared" si="100"/>
        <v/>
      </c>
      <c r="F1655" s="184" t="str">
        <f t="shared" si="101"/>
        <v/>
      </c>
      <c r="G1655" s="184" t="str">
        <f t="shared" si="102"/>
        <v/>
      </c>
      <c r="H1655" s="184" t="str">
        <f t="shared" si="103"/>
        <v/>
      </c>
      <c r="J1655" t="s">
        <v>253</v>
      </c>
      <c r="K1655" t="s">
        <v>253</v>
      </c>
      <c r="L1655">
        <v>297.82565399999999</v>
      </c>
      <c r="R1655">
        <v>618.39218000000005</v>
      </c>
      <c r="S1655" t="s">
        <v>201</v>
      </c>
      <c r="T1655" s="221">
        <v>45505.313194444447</v>
      </c>
    </row>
    <row r="1656" spans="1:20" x14ac:dyDescent="0.35">
      <c r="A1656" t="s">
        <v>95</v>
      </c>
      <c r="B1656" t="s">
        <v>96</v>
      </c>
      <c r="C1656" t="s">
        <v>92</v>
      </c>
      <c r="D1656" s="29">
        <v>45847</v>
      </c>
      <c r="E1656" s="184" t="str">
        <f t="shared" si="100"/>
        <v/>
      </c>
      <c r="F1656" s="184" t="str">
        <f t="shared" si="101"/>
        <v/>
      </c>
      <c r="G1656" s="184" t="str">
        <f t="shared" si="102"/>
        <v/>
      </c>
      <c r="H1656" s="184" t="str">
        <f t="shared" si="103"/>
        <v/>
      </c>
      <c r="J1656" t="s">
        <v>253</v>
      </c>
      <c r="K1656" t="s">
        <v>253</v>
      </c>
      <c r="L1656">
        <v>297.82565399999999</v>
      </c>
      <c r="R1656">
        <v>618.39218000000005</v>
      </c>
      <c r="S1656" t="s">
        <v>201</v>
      </c>
      <c r="T1656" s="221">
        <v>45505.313194444447</v>
      </c>
    </row>
    <row r="1657" spans="1:20" x14ac:dyDescent="0.35">
      <c r="A1657" t="s">
        <v>95</v>
      </c>
      <c r="B1657" t="s">
        <v>96</v>
      </c>
      <c r="C1657" t="s">
        <v>92</v>
      </c>
      <c r="D1657" s="29">
        <v>45848</v>
      </c>
      <c r="E1657" s="184" t="str">
        <f t="shared" si="100"/>
        <v/>
      </c>
      <c r="F1657" s="184" t="str">
        <f t="shared" si="101"/>
        <v/>
      </c>
      <c r="G1657" s="184" t="str">
        <f t="shared" si="102"/>
        <v/>
      </c>
      <c r="H1657" s="184" t="str">
        <f t="shared" si="103"/>
        <v/>
      </c>
      <c r="J1657" t="s">
        <v>253</v>
      </c>
      <c r="K1657" t="s">
        <v>253</v>
      </c>
      <c r="L1657">
        <v>297.82565399999999</v>
      </c>
      <c r="R1657">
        <v>618.39218000000005</v>
      </c>
      <c r="S1657" t="s">
        <v>201</v>
      </c>
      <c r="T1657" s="221">
        <v>45505.313194444447</v>
      </c>
    </row>
    <row r="1658" spans="1:20" x14ac:dyDescent="0.35">
      <c r="A1658" t="s">
        <v>95</v>
      </c>
      <c r="B1658" t="s">
        <v>96</v>
      </c>
      <c r="C1658" t="s">
        <v>92</v>
      </c>
      <c r="D1658" s="29">
        <v>45849</v>
      </c>
      <c r="E1658" s="184" t="str">
        <f t="shared" si="100"/>
        <v/>
      </c>
      <c r="F1658" s="184" t="str">
        <f t="shared" si="101"/>
        <v/>
      </c>
      <c r="G1658" s="184" t="str">
        <f t="shared" si="102"/>
        <v/>
      </c>
      <c r="H1658" s="184" t="str">
        <f t="shared" si="103"/>
        <v/>
      </c>
      <c r="J1658" t="s">
        <v>253</v>
      </c>
      <c r="K1658" t="s">
        <v>253</v>
      </c>
      <c r="L1658">
        <v>297.82565399999999</v>
      </c>
      <c r="R1658">
        <v>618.39218000000005</v>
      </c>
      <c r="S1658" t="s">
        <v>201</v>
      </c>
      <c r="T1658" s="221">
        <v>45505.313194444447</v>
      </c>
    </row>
    <row r="1659" spans="1:20" x14ac:dyDescent="0.35">
      <c r="A1659" t="s">
        <v>95</v>
      </c>
      <c r="B1659" t="s">
        <v>96</v>
      </c>
      <c r="C1659" t="s">
        <v>92</v>
      </c>
      <c r="D1659" s="29">
        <v>45850</v>
      </c>
      <c r="E1659" s="184" t="str">
        <f t="shared" si="100"/>
        <v/>
      </c>
      <c r="F1659" s="184" t="str">
        <f t="shared" si="101"/>
        <v/>
      </c>
      <c r="G1659" s="184" t="str">
        <f t="shared" si="102"/>
        <v/>
      </c>
      <c r="H1659" s="184" t="str">
        <f t="shared" si="103"/>
        <v/>
      </c>
      <c r="J1659" t="s">
        <v>253</v>
      </c>
      <c r="K1659" t="s">
        <v>253</v>
      </c>
      <c r="L1659">
        <v>297.82565399999999</v>
      </c>
      <c r="R1659">
        <v>618.39218000000005</v>
      </c>
      <c r="S1659" t="s">
        <v>201</v>
      </c>
      <c r="T1659" s="221">
        <v>45505.313194444447</v>
      </c>
    </row>
    <row r="1660" spans="1:20" x14ac:dyDescent="0.35">
      <c r="A1660" t="s">
        <v>95</v>
      </c>
      <c r="B1660" t="s">
        <v>96</v>
      </c>
      <c r="C1660" t="s">
        <v>92</v>
      </c>
      <c r="D1660" s="29">
        <v>45851</v>
      </c>
      <c r="E1660" s="184" t="str">
        <f t="shared" si="100"/>
        <v/>
      </c>
      <c r="F1660" s="184" t="str">
        <f t="shared" si="101"/>
        <v/>
      </c>
      <c r="G1660" s="184" t="str">
        <f t="shared" si="102"/>
        <v/>
      </c>
      <c r="H1660" s="184" t="str">
        <f t="shared" si="103"/>
        <v/>
      </c>
      <c r="J1660" t="s">
        <v>253</v>
      </c>
      <c r="K1660" t="s">
        <v>253</v>
      </c>
      <c r="L1660">
        <v>297.82565399999999</v>
      </c>
      <c r="R1660">
        <v>618.39218000000005</v>
      </c>
      <c r="S1660" t="s">
        <v>201</v>
      </c>
      <c r="T1660" s="221">
        <v>45505.313194444447</v>
      </c>
    </row>
    <row r="1661" spans="1:20" x14ac:dyDescent="0.35">
      <c r="A1661" t="s">
        <v>95</v>
      </c>
      <c r="B1661" t="s">
        <v>96</v>
      </c>
      <c r="C1661" t="s">
        <v>92</v>
      </c>
      <c r="D1661" s="29">
        <v>45852</v>
      </c>
      <c r="E1661" s="184" t="str">
        <f t="shared" si="100"/>
        <v/>
      </c>
      <c r="F1661" s="184" t="str">
        <f t="shared" si="101"/>
        <v/>
      </c>
      <c r="G1661" s="184" t="str">
        <f t="shared" si="102"/>
        <v/>
      </c>
      <c r="H1661" s="184" t="str">
        <f t="shared" si="103"/>
        <v/>
      </c>
      <c r="J1661" t="s">
        <v>253</v>
      </c>
      <c r="K1661" t="s">
        <v>253</v>
      </c>
      <c r="L1661">
        <v>297.82565399999999</v>
      </c>
      <c r="R1661">
        <v>618.39218000000005</v>
      </c>
      <c r="S1661" t="s">
        <v>201</v>
      </c>
      <c r="T1661" s="221">
        <v>45505.313194444447</v>
      </c>
    </row>
    <row r="1662" spans="1:20" x14ac:dyDescent="0.35">
      <c r="A1662" t="s">
        <v>95</v>
      </c>
      <c r="B1662" t="s">
        <v>96</v>
      </c>
      <c r="C1662" t="s">
        <v>92</v>
      </c>
      <c r="D1662" s="29">
        <v>45853</v>
      </c>
      <c r="E1662" s="184" t="str">
        <f t="shared" si="100"/>
        <v/>
      </c>
      <c r="F1662" s="184" t="str">
        <f t="shared" si="101"/>
        <v/>
      </c>
      <c r="G1662" s="184" t="str">
        <f t="shared" si="102"/>
        <v/>
      </c>
      <c r="H1662" s="184" t="str">
        <f t="shared" si="103"/>
        <v/>
      </c>
      <c r="J1662" t="s">
        <v>253</v>
      </c>
      <c r="K1662" t="s">
        <v>253</v>
      </c>
      <c r="L1662">
        <v>297.82565399999999</v>
      </c>
      <c r="R1662">
        <v>618.39218000000005</v>
      </c>
      <c r="S1662" t="s">
        <v>201</v>
      </c>
      <c r="T1662" s="221">
        <v>45505.313194444447</v>
      </c>
    </row>
    <row r="1663" spans="1:20" x14ac:dyDescent="0.35">
      <c r="A1663" t="s">
        <v>95</v>
      </c>
      <c r="B1663" t="s">
        <v>96</v>
      </c>
      <c r="C1663" t="s">
        <v>92</v>
      </c>
      <c r="D1663" s="29">
        <v>45854</v>
      </c>
      <c r="E1663" s="184" t="str">
        <f t="shared" si="100"/>
        <v/>
      </c>
      <c r="F1663" s="184" t="str">
        <f t="shared" si="101"/>
        <v/>
      </c>
      <c r="G1663" s="184" t="str">
        <f t="shared" si="102"/>
        <v/>
      </c>
      <c r="H1663" s="184" t="str">
        <f t="shared" si="103"/>
        <v/>
      </c>
      <c r="J1663" t="s">
        <v>253</v>
      </c>
      <c r="K1663" t="s">
        <v>253</v>
      </c>
      <c r="L1663">
        <v>297.82565399999999</v>
      </c>
      <c r="R1663">
        <v>618.39218000000005</v>
      </c>
      <c r="S1663" t="s">
        <v>201</v>
      </c>
      <c r="T1663" s="221">
        <v>45505.313194444447</v>
      </c>
    </row>
    <row r="1664" spans="1:20" x14ac:dyDescent="0.35">
      <c r="A1664" t="s">
        <v>95</v>
      </c>
      <c r="B1664" t="s">
        <v>96</v>
      </c>
      <c r="C1664" t="s">
        <v>92</v>
      </c>
      <c r="D1664" s="29">
        <v>45855</v>
      </c>
      <c r="E1664" s="184" t="str">
        <f t="shared" si="100"/>
        <v/>
      </c>
      <c r="F1664" s="184" t="str">
        <f t="shared" si="101"/>
        <v/>
      </c>
      <c r="G1664" s="184" t="str">
        <f t="shared" si="102"/>
        <v/>
      </c>
      <c r="H1664" s="184" t="str">
        <f t="shared" si="103"/>
        <v/>
      </c>
      <c r="J1664" t="s">
        <v>253</v>
      </c>
      <c r="K1664" t="s">
        <v>253</v>
      </c>
      <c r="L1664">
        <v>297.82565399999999</v>
      </c>
      <c r="R1664">
        <v>618.39218000000005</v>
      </c>
      <c r="S1664" t="s">
        <v>201</v>
      </c>
      <c r="T1664" s="221">
        <v>45505.313194444447</v>
      </c>
    </row>
    <row r="1665" spans="1:20" x14ac:dyDescent="0.35">
      <c r="A1665" t="s">
        <v>95</v>
      </c>
      <c r="B1665" t="s">
        <v>96</v>
      </c>
      <c r="C1665" t="s">
        <v>92</v>
      </c>
      <c r="D1665" s="29">
        <v>45856</v>
      </c>
      <c r="E1665" s="184" t="str">
        <f t="shared" si="100"/>
        <v/>
      </c>
      <c r="F1665" s="184" t="str">
        <f t="shared" si="101"/>
        <v/>
      </c>
      <c r="G1665" s="184" t="str">
        <f t="shared" si="102"/>
        <v/>
      </c>
      <c r="H1665" s="184" t="str">
        <f t="shared" si="103"/>
        <v/>
      </c>
      <c r="J1665" t="s">
        <v>253</v>
      </c>
      <c r="K1665" t="s">
        <v>253</v>
      </c>
      <c r="L1665">
        <v>297.82565399999999</v>
      </c>
      <c r="R1665">
        <v>618.39218000000005</v>
      </c>
      <c r="S1665" t="s">
        <v>201</v>
      </c>
      <c r="T1665" s="221">
        <v>45505.313194444447</v>
      </c>
    </row>
    <row r="1666" spans="1:20" x14ac:dyDescent="0.35">
      <c r="A1666" t="s">
        <v>95</v>
      </c>
      <c r="B1666" t="s">
        <v>96</v>
      </c>
      <c r="C1666" t="s">
        <v>92</v>
      </c>
      <c r="D1666" s="29">
        <v>45857</v>
      </c>
      <c r="E1666" s="184" t="str">
        <f t="shared" si="100"/>
        <v/>
      </c>
      <c r="F1666" s="184" t="str">
        <f t="shared" si="101"/>
        <v/>
      </c>
      <c r="G1666" s="184" t="str">
        <f t="shared" si="102"/>
        <v/>
      </c>
      <c r="H1666" s="184" t="str">
        <f t="shared" si="103"/>
        <v/>
      </c>
      <c r="J1666" t="s">
        <v>253</v>
      </c>
      <c r="K1666" t="s">
        <v>253</v>
      </c>
      <c r="L1666">
        <v>297.82565399999999</v>
      </c>
      <c r="R1666">
        <v>618.39218000000005</v>
      </c>
      <c r="S1666" t="s">
        <v>201</v>
      </c>
      <c r="T1666" s="221">
        <v>45505.313194444447</v>
      </c>
    </row>
    <row r="1667" spans="1:20" x14ac:dyDescent="0.35">
      <c r="A1667" t="s">
        <v>95</v>
      </c>
      <c r="B1667" t="s">
        <v>96</v>
      </c>
      <c r="C1667" t="s">
        <v>92</v>
      </c>
      <c r="D1667" s="29">
        <v>45858</v>
      </c>
      <c r="E1667" s="184" t="str">
        <f t="shared" si="100"/>
        <v/>
      </c>
      <c r="F1667" s="184" t="str">
        <f t="shared" si="101"/>
        <v/>
      </c>
      <c r="G1667" s="184" t="str">
        <f t="shared" si="102"/>
        <v/>
      </c>
      <c r="H1667" s="184" t="str">
        <f t="shared" si="103"/>
        <v/>
      </c>
      <c r="J1667" t="s">
        <v>253</v>
      </c>
      <c r="K1667" t="s">
        <v>253</v>
      </c>
      <c r="L1667">
        <v>297.82565399999999</v>
      </c>
      <c r="R1667">
        <v>618.39218000000005</v>
      </c>
      <c r="S1667" t="s">
        <v>201</v>
      </c>
      <c r="T1667" s="221">
        <v>45505.313194444447</v>
      </c>
    </row>
    <row r="1668" spans="1:20" x14ac:dyDescent="0.35">
      <c r="A1668" t="s">
        <v>95</v>
      </c>
      <c r="B1668" t="s">
        <v>96</v>
      </c>
      <c r="C1668" t="s">
        <v>92</v>
      </c>
      <c r="D1668" s="29">
        <v>45859</v>
      </c>
      <c r="E1668" s="184" t="str">
        <f t="shared" si="100"/>
        <v/>
      </c>
      <c r="F1668" s="184" t="str">
        <f t="shared" si="101"/>
        <v/>
      </c>
      <c r="G1668" s="184" t="str">
        <f t="shared" si="102"/>
        <v/>
      </c>
      <c r="H1668" s="184" t="str">
        <f t="shared" si="103"/>
        <v/>
      </c>
      <c r="J1668" t="s">
        <v>253</v>
      </c>
      <c r="K1668" t="s">
        <v>253</v>
      </c>
      <c r="L1668">
        <v>297.82565399999999</v>
      </c>
      <c r="R1668">
        <v>618.39218000000005</v>
      </c>
      <c r="S1668" t="s">
        <v>201</v>
      </c>
      <c r="T1668" s="221">
        <v>45505.313194444447</v>
      </c>
    </row>
    <row r="1669" spans="1:20" x14ac:dyDescent="0.35">
      <c r="A1669" t="s">
        <v>95</v>
      </c>
      <c r="B1669" t="s">
        <v>96</v>
      </c>
      <c r="C1669" t="s">
        <v>92</v>
      </c>
      <c r="D1669" s="29">
        <v>45860</v>
      </c>
      <c r="E1669" s="184" t="str">
        <f t="shared" si="100"/>
        <v/>
      </c>
      <c r="F1669" s="184" t="str">
        <f t="shared" si="101"/>
        <v/>
      </c>
      <c r="G1669" s="184" t="str">
        <f t="shared" si="102"/>
        <v/>
      </c>
      <c r="H1669" s="184" t="str">
        <f t="shared" si="103"/>
        <v/>
      </c>
      <c r="J1669" t="s">
        <v>253</v>
      </c>
      <c r="K1669" t="s">
        <v>253</v>
      </c>
      <c r="L1669">
        <v>297.82565399999999</v>
      </c>
      <c r="R1669">
        <v>618.39218000000005</v>
      </c>
      <c r="S1669" t="s">
        <v>201</v>
      </c>
      <c r="T1669" s="221">
        <v>45505.313194444447</v>
      </c>
    </row>
    <row r="1670" spans="1:20" x14ac:dyDescent="0.35">
      <c r="A1670" t="s">
        <v>95</v>
      </c>
      <c r="B1670" t="s">
        <v>96</v>
      </c>
      <c r="C1670" t="s">
        <v>92</v>
      </c>
      <c r="D1670" s="29">
        <v>45861</v>
      </c>
      <c r="E1670" s="184" t="str">
        <f t="shared" si="100"/>
        <v/>
      </c>
      <c r="F1670" s="184" t="str">
        <f t="shared" si="101"/>
        <v/>
      </c>
      <c r="G1670" s="184" t="str">
        <f t="shared" si="102"/>
        <v/>
      </c>
      <c r="H1670" s="184" t="str">
        <f t="shared" si="103"/>
        <v/>
      </c>
      <c r="J1670" t="s">
        <v>253</v>
      </c>
      <c r="K1670" t="s">
        <v>253</v>
      </c>
      <c r="L1670">
        <v>297.82565399999999</v>
      </c>
      <c r="R1670">
        <v>618.39218000000005</v>
      </c>
      <c r="S1670" t="s">
        <v>201</v>
      </c>
      <c r="T1670" s="221">
        <v>45505.313194444447</v>
      </c>
    </row>
    <row r="1671" spans="1:20" x14ac:dyDescent="0.35">
      <c r="A1671" t="s">
        <v>95</v>
      </c>
      <c r="B1671" t="s">
        <v>96</v>
      </c>
      <c r="C1671" t="s">
        <v>92</v>
      </c>
      <c r="D1671" s="29">
        <v>45862</v>
      </c>
      <c r="E1671" s="184" t="str">
        <f t="shared" si="100"/>
        <v/>
      </c>
      <c r="F1671" s="184" t="str">
        <f t="shared" si="101"/>
        <v/>
      </c>
      <c r="G1671" s="184" t="str">
        <f t="shared" si="102"/>
        <v/>
      </c>
      <c r="H1671" s="184" t="str">
        <f t="shared" si="103"/>
        <v/>
      </c>
      <c r="J1671" t="s">
        <v>253</v>
      </c>
      <c r="K1671" t="s">
        <v>253</v>
      </c>
      <c r="L1671">
        <v>297.82565399999999</v>
      </c>
      <c r="R1671">
        <v>618.39218000000005</v>
      </c>
      <c r="S1671" t="s">
        <v>201</v>
      </c>
      <c r="T1671" s="221">
        <v>45505.313194444447</v>
      </c>
    </row>
    <row r="1672" spans="1:20" x14ac:dyDescent="0.35">
      <c r="A1672" t="s">
        <v>95</v>
      </c>
      <c r="B1672" t="s">
        <v>96</v>
      </c>
      <c r="C1672" t="s">
        <v>92</v>
      </c>
      <c r="D1672" s="29">
        <v>45863</v>
      </c>
      <c r="E1672" s="184" t="str">
        <f t="shared" ref="E1672:E1735" si="104">IF(J1672="","",IF(L1672=0,0,IF(1-(J1672/L1672)&lt;0,"",1-(J1672/L1672))))</f>
        <v/>
      </c>
      <c r="F1672" s="184" t="str">
        <f t="shared" ref="F1672:F1735" si="105">IF(K1672="","",IF(L1672=0,0,IF(1-(K1672/L1672)&lt;0,"",1-(K1672/L1672))))</f>
        <v/>
      </c>
      <c r="G1672" s="184" t="str">
        <f t="shared" ref="G1672:G1735" si="106">IF(J1672="","",IF(1-(J1672/R1672)&lt;0,"",1-(J1672/R1672)))</f>
        <v/>
      </c>
      <c r="H1672" s="184" t="str">
        <f t="shared" ref="H1672:H1735" si="107">IF(K1672="","",IF(1-(K1672/R1672)&lt;0,"",1-(K1672/R1672)))</f>
        <v/>
      </c>
      <c r="J1672" t="s">
        <v>253</v>
      </c>
      <c r="K1672" t="s">
        <v>253</v>
      </c>
      <c r="L1672">
        <v>297.82565399999999</v>
      </c>
      <c r="R1672">
        <v>618.39218000000005</v>
      </c>
      <c r="S1672" t="s">
        <v>201</v>
      </c>
      <c r="T1672" s="221">
        <v>45505.313194444447</v>
      </c>
    </row>
    <row r="1673" spans="1:20" x14ac:dyDescent="0.35">
      <c r="A1673" t="s">
        <v>95</v>
      </c>
      <c r="B1673" t="s">
        <v>96</v>
      </c>
      <c r="C1673" t="s">
        <v>92</v>
      </c>
      <c r="D1673" s="29">
        <v>45864</v>
      </c>
      <c r="E1673" s="184" t="str">
        <f t="shared" si="104"/>
        <v/>
      </c>
      <c r="F1673" s="184" t="str">
        <f t="shared" si="105"/>
        <v/>
      </c>
      <c r="G1673" s="184" t="str">
        <f t="shared" si="106"/>
        <v/>
      </c>
      <c r="H1673" s="184" t="str">
        <f t="shared" si="107"/>
        <v/>
      </c>
      <c r="J1673" t="s">
        <v>253</v>
      </c>
      <c r="K1673" t="s">
        <v>253</v>
      </c>
      <c r="L1673">
        <v>297.82565399999999</v>
      </c>
      <c r="R1673">
        <v>618.39218000000005</v>
      </c>
      <c r="S1673" t="s">
        <v>201</v>
      </c>
      <c r="T1673" s="221">
        <v>45505.313194444447</v>
      </c>
    </row>
    <row r="1674" spans="1:20" x14ac:dyDescent="0.35">
      <c r="A1674" t="s">
        <v>95</v>
      </c>
      <c r="B1674" t="s">
        <v>96</v>
      </c>
      <c r="C1674" t="s">
        <v>92</v>
      </c>
      <c r="D1674" s="29">
        <v>45865</v>
      </c>
      <c r="E1674" s="184" t="str">
        <f t="shared" si="104"/>
        <v/>
      </c>
      <c r="F1674" s="184" t="str">
        <f t="shared" si="105"/>
        <v/>
      </c>
      <c r="G1674" s="184" t="str">
        <f t="shared" si="106"/>
        <v/>
      </c>
      <c r="H1674" s="184" t="str">
        <f t="shared" si="107"/>
        <v/>
      </c>
      <c r="J1674" t="s">
        <v>253</v>
      </c>
      <c r="K1674" t="s">
        <v>253</v>
      </c>
      <c r="L1674">
        <v>297.82565399999999</v>
      </c>
      <c r="R1674">
        <v>618.39218000000005</v>
      </c>
      <c r="S1674" t="s">
        <v>201</v>
      </c>
      <c r="T1674" s="221">
        <v>45505.313194444447</v>
      </c>
    </row>
    <row r="1675" spans="1:20" x14ac:dyDescent="0.35">
      <c r="A1675" t="s">
        <v>95</v>
      </c>
      <c r="B1675" t="s">
        <v>96</v>
      </c>
      <c r="C1675" t="s">
        <v>92</v>
      </c>
      <c r="D1675" s="29">
        <v>45866</v>
      </c>
      <c r="E1675" s="184" t="str">
        <f t="shared" si="104"/>
        <v/>
      </c>
      <c r="F1675" s="184" t="str">
        <f t="shared" si="105"/>
        <v/>
      </c>
      <c r="G1675" s="184" t="str">
        <f t="shared" si="106"/>
        <v/>
      </c>
      <c r="H1675" s="184" t="str">
        <f t="shared" si="107"/>
        <v/>
      </c>
      <c r="J1675" t="s">
        <v>253</v>
      </c>
      <c r="K1675" t="s">
        <v>253</v>
      </c>
      <c r="L1675">
        <v>297.82565399999999</v>
      </c>
      <c r="R1675">
        <v>618.39218000000005</v>
      </c>
      <c r="S1675" t="s">
        <v>201</v>
      </c>
      <c r="T1675" s="221">
        <v>45505.313194444447</v>
      </c>
    </row>
    <row r="1676" spans="1:20" x14ac:dyDescent="0.35">
      <c r="A1676" t="s">
        <v>95</v>
      </c>
      <c r="B1676" t="s">
        <v>96</v>
      </c>
      <c r="C1676" t="s">
        <v>92</v>
      </c>
      <c r="D1676" s="29">
        <v>45867</v>
      </c>
      <c r="E1676" s="184" t="str">
        <f t="shared" si="104"/>
        <v/>
      </c>
      <c r="F1676" s="184" t="str">
        <f t="shared" si="105"/>
        <v/>
      </c>
      <c r="G1676" s="184" t="str">
        <f t="shared" si="106"/>
        <v/>
      </c>
      <c r="H1676" s="184" t="str">
        <f t="shared" si="107"/>
        <v/>
      </c>
      <c r="J1676" t="s">
        <v>253</v>
      </c>
      <c r="K1676" t="s">
        <v>253</v>
      </c>
      <c r="L1676">
        <v>297.82565399999999</v>
      </c>
      <c r="R1676">
        <v>618.39218000000005</v>
      </c>
      <c r="S1676" t="s">
        <v>201</v>
      </c>
      <c r="T1676" s="221">
        <v>45505.313194444447</v>
      </c>
    </row>
    <row r="1677" spans="1:20" x14ac:dyDescent="0.35">
      <c r="A1677" t="s">
        <v>95</v>
      </c>
      <c r="B1677" t="s">
        <v>96</v>
      </c>
      <c r="C1677" t="s">
        <v>92</v>
      </c>
      <c r="D1677" s="29">
        <v>45868</v>
      </c>
      <c r="E1677" s="184" t="str">
        <f t="shared" si="104"/>
        <v/>
      </c>
      <c r="F1677" s="184" t="str">
        <f t="shared" si="105"/>
        <v/>
      </c>
      <c r="G1677" s="184" t="str">
        <f t="shared" si="106"/>
        <v/>
      </c>
      <c r="H1677" s="184" t="str">
        <f t="shared" si="107"/>
        <v/>
      </c>
      <c r="J1677" t="s">
        <v>253</v>
      </c>
      <c r="K1677" t="s">
        <v>253</v>
      </c>
      <c r="L1677">
        <v>297.82565399999999</v>
      </c>
      <c r="R1677">
        <v>618.39218000000005</v>
      </c>
      <c r="S1677" t="s">
        <v>201</v>
      </c>
      <c r="T1677" s="221">
        <v>45505.313194444447</v>
      </c>
    </row>
    <row r="1678" spans="1:20" x14ac:dyDescent="0.35">
      <c r="A1678" t="s">
        <v>95</v>
      </c>
      <c r="B1678" t="s">
        <v>96</v>
      </c>
      <c r="C1678" t="s">
        <v>92</v>
      </c>
      <c r="D1678" s="29">
        <v>45869</v>
      </c>
      <c r="E1678" s="184" t="str">
        <f t="shared" si="104"/>
        <v/>
      </c>
      <c r="F1678" s="184" t="str">
        <f t="shared" si="105"/>
        <v/>
      </c>
      <c r="G1678" s="184" t="str">
        <f t="shared" si="106"/>
        <v/>
      </c>
      <c r="H1678" s="184" t="str">
        <f t="shared" si="107"/>
        <v/>
      </c>
      <c r="J1678" t="s">
        <v>253</v>
      </c>
      <c r="K1678" t="s">
        <v>253</v>
      </c>
      <c r="L1678">
        <v>297.82565399999999</v>
      </c>
      <c r="R1678">
        <v>618.39218000000005</v>
      </c>
      <c r="S1678" t="s">
        <v>201</v>
      </c>
      <c r="T1678" s="221">
        <v>45505.313194444447</v>
      </c>
    </row>
    <row r="1679" spans="1:20" x14ac:dyDescent="0.35">
      <c r="A1679" t="s">
        <v>95</v>
      </c>
      <c r="B1679" t="s">
        <v>96</v>
      </c>
      <c r="C1679" t="s">
        <v>92</v>
      </c>
      <c r="D1679" s="29">
        <v>45870</v>
      </c>
      <c r="E1679" s="184" t="str">
        <f t="shared" si="104"/>
        <v/>
      </c>
      <c r="F1679" s="184" t="str">
        <f t="shared" si="105"/>
        <v/>
      </c>
      <c r="G1679" s="184" t="str">
        <f t="shared" si="106"/>
        <v/>
      </c>
      <c r="H1679" s="184" t="str">
        <f t="shared" si="107"/>
        <v/>
      </c>
      <c r="J1679" t="s">
        <v>253</v>
      </c>
      <c r="K1679" t="s">
        <v>253</v>
      </c>
      <c r="L1679">
        <v>297.82565399999999</v>
      </c>
      <c r="R1679">
        <v>618.39218000000005</v>
      </c>
      <c r="S1679" t="s">
        <v>201</v>
      </c>
      <c r="T1679" s="221">
        <v>45536.3125</v>
      </c>
    </row>
    <row r="1680" spans="1:20" x14ac:dyDescent="0.35">
      <c r="A1680" t="s">
        <v>95</v>
      </c>
      <c r="B1680" t="s">
        <v>96</v>
      </c>
      <c r="C1680" t="s">
        <v>92</v>
      </c>
      <c r="D1680" s="29">
        <v>45871</v>
      </c>
      <c r="E1680" s="184" t="str">
        <f t="shared" si="104"/>
        <v/>
      </c>
      <c r="F1680" s="184" t="str">
        <f t="shared" si="105"/>
        <v/>
      </c>
      <c r="G1680" s="184" t="str">
        <f t="shared" si="106"/>
        <v/>
      </c>
      <c r="H1680" s="184" t="str">
        <f t="shared" si="107"/>
        <v/>
      </c>
      <c r="J1680" t="s">
        <v>253</v>
      </c>
      <c r="K1680" t="s">
        <v>253</v>
      </c>
      <c r="L1680">
        <v>297.82565399999999</v>
      </c>
      <c r="R1680">
        <v>618.39218000000005</v>
      </c>
      <c r="S1680" t="s">
        <v>201</v>
      </c>
      <c r="T1680" s="221">
        <v>45536.313194444447</v>
      </c>
    </row>
    <row r="1681" spans="1:20" x14ac:dyDescent="0.35">
      <c r="A1681" t="s">
        <v>95</v>
      </c>
      <c r="B1681" t="s">
        <v>96</v>
      </c>
      <c r="C1681" t="s">
        <v>92</v>
      </c>
      <c r="D1681" s="29">
        <v>45872</v>
      </c>
      <c r="E1681" s="184" t="str">
        <f t="shared" si="104"/>
        <v/>
      </c>
      <c r="F1681" s="184" t="str">
        <f t="shared" si="105"/>
        <v/>
      </c>
      <c r="G1681" s="184" t="str">
        <f t="shared" si="106"/>
        <v/>
      </c>
      <c r="H1681" s="184" t="str">
        <f t="shared" si="107"/>
        <v/>
      </c>
      <c r="J1681" t="s">
        <v>253</v>
      </c>
      <c r="K1681" t="s">
        <v>253</v>
      </c>
      <c r="L1681">
        <v>297.82565399999999</v>
      </c>
      <c r="R1681">
        <v>618.39218000000005</v>
      </c>
      <c r="S1681" t="s">
        <v>201</v>
      </c>
      <c r="T1681" s="221">
        <v>45536.313194444447</v>
      </c>
    </row>
    <row r="1682" spans="1:20" x14ac:dyDescent="0.35">
      <c r="A1682" t="s">
        <v>95</v>
      </c>
      <c r="B1682" t="s">
        <v>96</v>
      </c>
      <c r="C1682" t="s">
        <v>92</v>
      </c>
      <c r="D1682" s="29">
        <v>45873</v>
      </c>
      <c r="E1682" s="184" t="str">
        <f t="shared" si="104"/>
        <v/>
      </c>
      <c r="F1682" s="184" t="str">
        <f t="shared" si="105"/>
        <v/>
      </c>
      <c r="G1682" s="184" t="str">
        <f t="shared" si="106"/>
        <v/>
      </c>
      <c r="H1682" s="184" t="str">
        <f t="shared" si="107"/>
        <v/>
      </c>
      <c r="J1682" t="s">
        <v>253</v>
      </c>
      <c r="K1682" t="s">
        <v>253</v>
      </c>
      <c r="L1682">
        <v>297.82565399999999</v>
      </c>
      <c r="R1682">
        <v>618.39218000000005</v>
      </c>
      <c r="S1682" t="s">
        <v>201</v>
      </c>
      <c r="T1682" s="221">
        <v>45536.3125</v>
      </c>
    </row>
    <row r="1683" spans="1:20" x14ac:dyDescent="0.35">
      <c r="A1683" t="s">
        <v>95</v>
      </c>
      <c r="B1683" t="s">
        <v>96</v>
      </c>
      <c r="C1683" t="s">
        <v>92</v>
      </c>
      <c r="D1683" s="29">
        <v>45874</v>
      </c>
      <c r="E1683" s="184" t="str">
        <f t="shared" si="104"/>
        <v/>
      </c>
      <c r="F1683" s="184" t="str">
        <f t="shared" si="105"/>
        <v/>
      </c>
      <c r="G1683" s="184" t="str">
        <f t="shared" si="106"/>
        <v/>
      </c>
      <c r="H1683" s="184" t="str">
        <f t="shared" si="107"/>
        <v/>
      </c>
      <c r="J1683" t="s">
        <v>253</v>
      </c>
      <c r="K1683" t="s">
        <v>253</v>
      </c>
      <c r="L1683">
        <v>297.82565399999999</v>
      </c>
      <c r="R1683">
        <v>618.39218000000005</v>
      </c>
      <c r="S1683" t="s">
        <v>201</v>
      </c>
      <c r="T1683" s="221">
        <v>45536.313194444447</v>
      </c>
    </row>
    <row r="1684" spans="1:20" x14ac:dyDescent="0.35">
      <c r="A1684" t="s">
        <v>95</v>
      </c>
      <c r="B1684" t="s">
        <v>96</v>
      </c>
      <c r="C1684" t="s">
        <v>92</v>
      </c>
      <c r="D1684" s="29">
        <v>45875</v>
      </c>
      <c r="E1684" s="184" t="str">
        <f t="shared" si="104"/>
        <v/>
      </c>
      <c r="F1684" s="184" t="str">
        <f t="shared" si="105"/>
        <v/>
      </c>
      <c r="G1684" s="184" t="str">
        <f t="shared" si="106"/>
        <v/>
      </c>
      <c r="H1684" s="184" t="str">
        <f t="shared" si="107"/>
        <v/>
      </c>
      <c r="J1684" t="s">
        <v>253</v>
      </c>
      <c r="K1684" t="s">
        <v>253</v>
      </c>
      <c r="L1684">
        <v>297.82565399999999</v>
      </c>
      <c r="R1684">
        <v>618.39218000000005</v>
      </c>
      <c r="S1684" t="s">
        <v>201</v>
      </c>
      <c r="T1684" s="221">
        <v>45536.313194444447</v>
      </c>
    </row>
    <row r="1685" spans="1:20" x14ac:dyDescent="0.35">
      <c r="A1685" t="s">
        <v>95</v>
      </c>
      <c r="B1685" t="s">
        <v>96</v>
      </c>
      <c r="C1685" t="s">
        <v>92</v>
      </c>
      <c r="D1685" s="29">
        <v>45876</v>
      </c>
      <c r="E1685" s="184" t="str">
        <f t="shared" si="104"/>
        <v/>
      </c>
      <c r="F1685" s="184" t="str">
        <f t="shared" si="105"/>
        <v/>
      </c>
      <c r="G1685" s="184" t="str">
        <f t="shared" si="106"/>
        <v/>
      </c>
      <c r="H1685" s="184" t="str">
        <f t="shared" si="107"/>
        <v/>
      </c>
      <c r="J1685" t="s">
        <v>253</v>
      </c>
      <c r="K1685" t="s">
        <v>253</v>
      </c>
      <c r="L1685">
        <v>297.82565399999999</v>
      </c>
      <c r="R1685">
        <v>618.39218000000005</v>
      </c>
      <c r="S1685" t="s">
        <v>201</v>
      </c>
      <c r="T1685" s="221">
        <v>45536.313194444447</v>
      </c>
    </row>
    <row r="1686" spans="1:20" x14ac:dyDescent="0.35">
      <c r="A1686" t="s">
        <v>95</v>
      </c>
      <c r="B1686" t="s">
        <v>96</v>
      </c>
      <c r="C1686" t="s">
        <v>92</v>
      </c>
      <c r="D1686" s="29">
        <v>45877</v>
      </c>
      <c r="E1686" s="184" t="str">
        <f t="shared" si="104"/>
        <v/>
      </c>
      <c r="F1686" s="184" t="str">
        <f t="shared" si="105"/>
        <v/>
      </c>
      <c r="G1686" s="184" t="str">
        <f t="shared" si="106"/>
        <v/>
      </c>
      <c r="H1686" s="184" t="str">
        <f t="shared" si="107"/>
        <v/>
      </c>
      <c r="J1686" t="s">
        <v>253</v>
      </c>
      <c r="K1686" t="s">
        <v>253</v>
      </c>
      <c r="L1686">
        <v>297.82565399999999</v>
      </c>
      <c r="R1686">
        <v>618.39218000000005</v>
      </c>
      <c r="S1686" t="s">
        <v>201</v>
      </c>
      <c r="T1686" s="221">
        <v>45536.313194444447</v>
      </c>
    </row>
    <row r="1687" spans="1:20" x14ac:dyDescent="0.35">
      <c r="A1687" t="s">
        <v>95</v>
      </c>
      <c r="B1687" t="s">
        <v>96</v>
      </c>
      <c r="C1687" t="s">
        <v>92</v>
      </c>
      <c r="D1687" s="29">
        <v>45878</v>
      </c>
      <c r="E1687" s="184" t="str">
        <f t="shared" si="104"/>
        <v/>
      </c>
      <c r="F1687" s="184" t="str">
        <f t="shared" si="105"/>
        <v/>
      </c>
      <c r="G1687" s="184" t="str">
        <f t="shared" si="106"/>
        <v/>
      </c>
      <c r="H1687" s="184" t="str">
        <f t="shared" si="107"/>
        <v/>
      </c>
      <c r="J1687" t="s">
        <v>253</v>
      </c>
      <c r="K1687" t="s">
        <v>253</v>
      </c>
      <c r="L1687">
        <v>297.82565399999999</v>
      </c>
      <c r="R1687">
        <v>618.39218000000005</v>
      </c>
      <c r="S1687" t="s">
        <v>201</v>
      </c>
      <c r="T1687" s="221">
        <v>45536.313194444447</v>
      </c>
    </row>
    <row r="1688" spans="1:20" x14ac:dyDescent="0.35">
      <c r="A1688" t="s">
        <v>95</v>
      </c>
      <c r="B1688" t="s">
        <v>96</v>
      </c>
      <c r="C1688" t="s">
        <v>92</v>
      </c>
      <c r="D1688" s="29">
        <v>45879</v>
      </c>
      <c r="E1688" s="184" t="str">
        <f t="shared" si="104"/>
        <v/>
      </c>
      <c r="F1688" s="184" t="str">
        <f t="shared" si="105"/>
        <v/>
      </c>
      <c r="G1688" s="184" t="str">
        <f t="shared" si="106"/>
        <v/>
      </c>
      <c r="H1688" s="184" t="str">
        <f t="shared" si="107"/>
        <v/>
      </c>
      <c r="J1688" t="s">
        <v>253</v>
      </c>
      <c r="K1688" t="s">
        <v>253</v>
      </c>
      <c r="L1688">
        <v>297.82565399999999</v>
      </c>
      <c r="R1688">
        <v>618.39218000000005</v>
      </c>
      <c r="S1688" t="s">
        <v>201</v>
      </c>
      <c r="T1688" s="221">
        <v>45536.313194444447</v>
      </c>
    </row>
    <row r="1689" spans="1:20" x14ac:dyDescent="0.35">
      <c r="A1689" t="s">
        <v>95</v>
      </c>
      <c r="B1689" t="s">
        <v>96</v>
      </c>
      <c r="C1689" t="s">
        <v>92</v>
      </c>
      <c r="D1689" s="29">
        <v>45880</v>
      </c>
      <c r="E1689" s="184" t="str">
        <f t="shared" si="104"/>
        <v/>
      </c>
      <c r="F1689" s="184" t="str">
        <f t="shared" si="105"/>
        <v/>
      </c>
      <c r="G1689" s="184" t="str">
        <f t="shared" si="106"/>
        <v/>
      </c>
      <c r="H1689" s="184" t="str">
        <f t="shared" si="107"/>
        <v/>
      </c>
      <c r="J1689" t="s">
        <v>253</v>
      </c>
      <c r="K1689" t="s">
        <v>253</v>
      </c>
      <c r="L1689">
        <v>297.82565399999999</v>
      </c>
      <c r="R1689">
        <v>618.39218000000005</v>
      </c>
      <c r="S1689" t="s">
        <v>201</v>
      </c>
      <c r="T1689" s="221">
        <v>45536.313194444447</v>
      </c>
    </row>
    <row r="1690" spans="1:20" x14ac:dyDescent="0.35">
      <c r="A1690" t="s">
        <v>95</v>
      </c>
      <c r="B1690" t="s">
        <v>96</v>
      </c>
      <c r="C1690" t="s">
        <v>92</v>
      </c>
      <c r="D1690" s="29">
        <v>45881</v>
      </c>
      <c r="E1690" s="184" t="str">
        <f t="shared" si="104"/>
        <v/>
      </c>
      <c r="F1690" s="184" t="str">
        <f t="shared" si="105"/>
        <v/>
      </c>
      <c r="G1690" s="184" t="str">
        <f t="shared" si="106"/>
        <v/>
      </c>
      <c r="H1690" s="184" t="str">
        <f t="shared" si="107"/>
        <v/>
      </c>
      <c r="J1690" t="s">
        <v>253</v>
      </c>
      <c r="K1690" t="s">
        <v>253</v>
      </c>
      <c r="L1690">
        <v>297.82565399999999</v>
      </c>
      <c r="R1690">
        <v>618.39218000000005</v>
      </c>
      <c r="S1690" t="s">
        <v>201</v>
      </c>
      <c r="T1690" s="221">
        <v>45536.313194444447</v>
      </c>
    </row>
    <row r="1691" spans="1:20" x14ac:dyDescent="0.35">
      <c r="A1691" t="s">
        <v>95</v>
      </c>
      <c r="B1691" t="s">
        <v>96</v>
      </c>
      <c r="C1691" t="s">
        <v>92</v>
      </c>
      <c r="D1691" s="29">
        <v>45882</v>
      </c>
      <c r="E1691" s="184" t="str">
        <f t="shared" si="104"/>
        <v/>
      </c>
      <c r="F1691" s="184" t="str">
        <f t="shared" si="105"/>
        <v/>
      </c>
      <c r="G1691" s="184" t="str">
        <f t="shared" si="106"/>
        <v/>
      </c>
      <c r="H1691" s="184" t="str">
        <f t="shared" si="107"/>
        <v/>
      </c>
      <c r="J1691" t="s">
        <v>253</v>
      </c>
      <c r="K1691" t="s">
        <v>253</v>
      </c>
      <c r="L1691">
        <v>297.82565399999999</v>
      </c>
      <c r="R1691">
        <v>618.39218000000005</v>
      </c>
      <c r="S1691" t="s">
        <v>201</v>
      </c>
      <c r="T1691" s="221">
        <v>45536.313194444447</v>
      </c>
    </row>
    <row r="1692" spans="1:20" x14ac:dyDescent="0.35">
      <c r="A1692" t="s">
        <v>95</v>
      </c>
      <c r="B1692" t="s">
        <v>96</v>
      </c>
      <c r="C1692" t="s">
        <v>92</v>
      </c>
      <c r="D1692" s="29">
        <v>45883</v>
      </c>
      <c r="E1692" s="184" t="str">
        <f t="shared" si="104"/>
        <v/>
      </c>
      <c r="F1692" s="184" t="str">
        <f t="shared" si="105"/>
        <v/>
      </c>
      <c r="G1692" s="184" t="str">
        <f t="shared" si="106"/>
        <v/>
      </c>
      <c r="H1692" s="184" t="str">
        <f t="shared" si="107"/>
        <v/>
      </c>
      <c r="J1692" t="s">
        <v>253</v>
      </c>
      <c r="K1692" t="s">
        <v>253</v>
      </c>
      <c r="L1692">
        <v>297.82565399999999</v>
      </c>
      <c r="R1692">
        <v>618.39218000000005</v>
      </c>
      <c r="S1692" t="s">
        <v>201</v>
      </c>
      <c r="T1692" s="221">
        <v>45536.313194444447</v>
      </c>
    </row>
    <row r="1693" spans="1:20" x14ac:dyDescent="0.35">
      <c r="A1693" t="s">
        <v>95</v>
      </c>
      <c r="B1693" t="s">
        <v>96</v>
      </c>
      <c r="C1693" t="s">
        <v>92</v>
      </c>
      <c r="D1693" s="29">
        <v>45884</v>
      </c>
      <c r="E1693" s="184" t="str">
        <f t="shared" si="104"/>
        <v/>
      </c>
      <c r="F1693" s="184" t="str">
        <f t="shared" si="105"/>
        <v/>
      </c>
      <c r="G1693" s="184" t="str">
        <f t="shared" si="106"/>
        <v/>
      </c>
      <c r="H1693" s="184" t="str">
        <f t="shared" si="107"/>
        <v/>
      </c>
      <c r="J1693" t="s">
        <v>253</v>
      </c>
      <c r="K1693" t="s">
        <v>253</v>
      </c>
      <c r="L1693">
        <v>297.82565399999999</v>
      </c>
      <c r="R1693">
        <v>618.39218000000005</v>
      </c>
      <c r="S1693" t="s">
        <v>201</v>
      </c>
      <c r="T1693" s="221">
        <v>45536.313194444447</v>
      </c>
    </row>
    <row r="1694" spans="1:20" x14ac:dyDescent="0.35">
      <c r="A1694" t="s">
        <v>95</v>
      </c>
      <c r="B1694" t="s">
        <v>96</v>
      </c>
      <c r="C1694" t="s">
        <v>92</v>
      </c>
      <c r="D1694" s="29">
        <v>45885</v>
      </c>
      <c r="E1694" s="184" t="str">
        <f t="shared" si="104"/>
        <v/>
      </c>
      <c r="F1694" s="184" t="str">
        <f t="shared" si="105"/>
        <v/>
      </c>
      <c r="G1694" s="184" t="str">
        <f t="shared" si="106"/>
        <v/>
      </c>
      <c r="H1694" s="184" t="str">
        <f t="shared" si="107"/>
        <v/>
      </c>
      <c r="J1694" t="s">
        <v>253</v>
      </c>
      <c r="K1694" t="s">
        <v>253</v>
      </c>
      <c r="L1694">
        <v>297.82565399999999</v>
      </c>
      <c r="R1694">
        <v>618.39218000000005</v>
      </c>
      <c r="S1694" t="s">
        <v>201</v>
      </c>
      <c r="T1694" s="221">
        <v>45536.313194444447</v>
      </c>
    </row>
    <row r="1695" spans="1:20" x14ac:dyDescent="0.35">
      <c r="A1695" t="s">
        <v>95</v>
      </c>
      <c r="B1695" t="s">
        <v>96</v>
      </c>
      <c r="C1695" t="s">
        <v>92</v>
      </c>
      <c r="D1695" s="29">
        <v>45886</v>
      </c>
      <c r="E1695" s="184" t="str">
        <f t="shared" si="104"/>
        <v/>
      </c>
      <c r="F1695" s="184" t="str">
        <f t="shared" si="105"/>
        <v/>
      </c>
      <c r="G1695" s="184" t="str">
        <f t="shared" si="106"/>
        <v/>
      </c>
      <c r="H1695" s="184" t="str">
        <f t="shared" si="107"/>
        <v/>
      </c>
      <c r="J1695" t="s">
        <v>253</v>
      </c>
      <c r="K1695" t="s">
        <v>253</v>
      </c>
      <c r="L1695">
        <v>297.82565399999999</v>
      </c>
      <c r="R1695">
        <v>618.39218000000005</v>
      </c>
      <c r="S1695" t="s">
        <v>201</v>
      </c>
      <c r="T1695" s="221">
        <v>45536.313194444447</v>
      </c>
    </row>
    <row r="1696" spans="1:20" x14ac:dyDescent="0.35">
      <c r="A1696" t="s">
        <v>95</v>
      </c>
      <c r="B1696" t="s">
        <v>96</v>
      </c>
      <c r="C1696" t="s">
        <v>92</v>
      </c>
      <c r="D1696" s="29">
        <v>45887</v>
      </c>
      <c r="E1696" s="184" t="str">
        <f t="shared" si="104"/>
        <v/>
      </c>
      <c r="F1696" s="184" t="str">
        <f t="shared" si="105"/>
        <v/>
      </c>
      <c r="G1696" s="184" t="str">
        <f t="shared" si="106"/>
        <v/>
      </c>
      <c r="H1696" s="184" t="str">
        <f t="shared" si="107"/>
        <v/>
      </c>
      <c r="J1696" t="s">
        <v>253</v>
      </c>
      <c r="K1696" t="s">
        <v>253</v>
      </c>
      <c r="L1696">
        <v>297.82565399999999</v>
      </c>
      <c r="R1696">
        <v>618.39218000000005</v>
      </c>
      <c r="S1696" t="s">
        <v>201</v>
      </c>
      <c r="T1696" s="221">
        <v>45536.313194444447</v>
      </c>
    </row>
    <row r="1697" spans="1:20" x14ac:dyDescent="0.35">
      <c r="A1697" t="s">
        <v>95</v>
      </c>
      <c r="B1697" t="s">
        <v>96</v>
      </c>
      <c r="C1697" t="s">
        <v>92</v>
      </c>
      <c r="D1697" s="29">
        <v>45888</v>
      </c>
      <c r="E1697" s="184" t="str">
        <f t="shared" si="104"/>
        <v/>
      </c>
      <c r="F1697" s="184" t="str">
        <f t="shared" si="105"/>
        <v/>
      </c>
      <c r="G1697" s="184" t="str">
        <f t="shared" si="106"/>
        <v/>
      </c>
      <c r="H1697" s="184" t="str">
        <f t="shared" si="107"/>
        <v/>
      </c>
      <c r="J1697" t="s">
        <v>253</v>
      </c>
      <c r="K1697" t="s">
        <v>253</v>
      </c>
      <c r="L1697">
        <v>297.82565399999999</v>
      </c>
      <c r="R1697">
        <v>618.39218000000005</v>
      </c>
      <c r="S1697" t="s">
        <v>201</v>
      </c>
      <c r="T1697" s="221">
        <v>45536.313194444447</v>
      </c>
    </row>
    <row r="1698" spans="1:20" x14ac:dyDescent="0.35">
      <c r="A1698" t="s">
        <v>95</v>
      </c>
      <c r="B1698" t="s">
        <v>96</v>
      </c>
      <c r="C1698" t="s">
        <v>92</v>
      </c>
      <c r="D1698" s="29">
        <v>45889</v>
      </c>
      <c r="E1698" s="184" t="str">
        <f t="shared" si="104"/>
        <v/>
      </c>
      <c r="F1698" s="184" t="str">
        <f t="shared" si="105"/>
        <v/>
      </c>
      <c r="G1698" s="184" t="str">
        <f t="shared" si="106"/>
        <v/>
      </c>
      <c r="H1698" s="184" t="str">
        <f t="shared" si="107"/>
        <v/>
      </c>
      <c r="J1698" t="s">
        <v>253</v>
      </c>
      <c r="K1698" t="s">
        <v>253</v>
      </c>
      <c r="L1698">
        <v>297.82565399999999</v>
      </c>
      <c r="R1698">
        <v>618.39218000000005</v>
      </c>
      <c r="S1698" t="s">
        <v>201</v>
      </c>
      <c r="T1698" s="221">
        <v>45536.313194444447</v>
      </c>
    </row>
    <row r="1699" spans="1:20" x14ac:dyDescent="0.35">
      <c r="A1699" t="s">
        <v>95</v>
      </c>
      <c r="B1699" t="s">
        <v>96</v>
      </c>
      <c r="C1699" t="s">
        <v>92</v>
      </c>
      <c r="D1699" s="29">
        <v>45890</v>
      </c>
      <c r="E1699" s="184" t="str">
        <f t="shared" si="104"/>
        <v/>
      </c>
      <c r="F1699" s="184" t="str">
        <f t="shared" si="105"/>
        <v/>
      </c>
      <c r="G1699" s="184" t="str">
        <f t="shared" si="106"/>
        <v/>
      </c>
      <c r="H1699" s="184" t="str">
        <f t="shared" si="107"/>
        <v/>
      </c>
      <c r="J1699" t="s">
        <v>253</v>
      </c>
      <c r="K1699" t="s">
        <v>253</v>
      </c>
      <c r="L1699">
        <v>297.82565399999999</v>
      </c>
      <c r="R1699">
        <v>618.39218000000005</v>
      </c>
      <c r="S1699" t="s">
        <v>201</v>
      </c>
      <c r="T1699" s="221">
        <v>45536.313194444447</v>
      </c>
    </row>
    <row r="1700" spans="1:20" x14ac:dyDescent="0.35">
      <c r="A1700" t="s">
        <v>95</v>
      </c>
      <c r="B1700" t="s">
        <v>96</v>
      </c>
      <c r="C1700" t="s">
        <v>92</v>
      </c>
      <c r="D1700" s="29">
        <v>45891</v>
      </c>
      <c r="E1700" s="184" t="str">
        <f t="shared" si="104"/>
        <v/>
      </c>
      <c r="F1700" s="184" t="str">
        <f t="shared" si="105"/>
        <v/>
      </c>
      <c r="G1700" s="184" t="str">
        <f t="shared" si="106"/>
        <v/>
      </c>
      <c r="H1700" s="184" t="str">
        <f t="shared" si="107"/>
        <v/>
      </c>
      <c r="J1700" t="s">
        <v>253</v>
      </c>
      <c r="K1700" t="s">
        <v>253</v>
      </c>
      <c r="L1700">
        <v>297.82565399999999</v>
      </c>
      <c r="R1700">
        <v>618.39218000000005</v>
      </c>
      <c r="S1700" t="s">
        <v>201</v>
      </c>
      <c r="T1700" s="221">
        <v>45536.313194444447</v>
      </c>
    </row>
    <row r="1701" spans="1:20" x14ac:dyDescent="0.35">
      <c r="A1701" t="s">
        <v>95</v>
      </c>
      <c r="B1701" t="s">
        <v>96</v>
      </c>
      <c r="C1701" t="s">
        <v>92</v>
      </c>
      <c r="D1701" s="29">
        <v>45892</v>
      </c>
      <c r="E1701" s="184" t="str">
        <f t="shared" si="104"/>
        <v/>
      </c>
      <c r="F1701" s="184" t="str">
        <f t="shared" si="105"/>
        <v/>
      </c>
      <c r="G1701" s="184" t="str">
        <f t="shared" si="106"/>
        <v/>
      </c>
      <c r="H1701" s="184" t="str">
        <f t="shared" si="107"/>
        <v/>
      </c>
      <c r="J1701" t="s">
        <v>253</v>
      </c>
      <c r="K1701" t="s">
        <v>253</v>
      </c>
      <c r="L1701">
        <v>297.82565399999999</v>
      </c>
      <c r="R1701">
        <v>618.39218000000005</v>
      </c>
      <c r="S1701" t="s">
        <v>201</v>
      </c>
      <c r="T1701" s="221">
        <v>45536.313194444447</v>
      </c>
    </row>
    <row r="1702" spans="1:20" x14ac:dyDescent="0.35">
      <c r="A1702" t="s">
        <v>95</v>
      </c>
      <c r="B1702" t="s">
        <v>96</v>
      </c>
      <c r="C1702" t="s">
        <v>92</v>
      </c>
      <c r="D1702" s="29">
        <v>45893</v>
      </c>
      <c r="E1702" s="184" t="str">
        <f t="shared" si="104"/>
        <v/>
      </c>
      <c r="F1702" s="184" t="str">
        <f t="shared" si="105"/>
        <v/>
      </c>
      <c r="G1702" s="184" t="str">
        <f t="shared" si="106"/>
        <v/>
      </c>
      <c r="H1702" s="184" t="str">
        <f t="shared" si="107"/>
        <v/>
      </c>
      <c r="J1702" t="s">
        <v>253</v>
      </c>
      <c r="K1702" t="s">
        <v>253</v>
      </c>
      <c r="L1702">
        <v>297.82565399999999</v>
      </c>
      <c r="R1702">
        <v>618.39218000000005</v>
      </c>
      <c r="S1702" t="s">
        <v>201</v>
      </c>
      <c r="T1702" s="221">
        <v>45536.313194444447</v>
      </c>
    </row>
    <row r="1703" spans="1:20" x14ac:dyDescent="0.35">
      <c r="A1703" t="s">
        <v>95</v>
      </c>
      <c r="B1703" t="s">
        <v>96</v>
      </c>
      <c r="C1703" t="s">
        <v>92</v>
      </c>
      <c r="D1703" s="29">
        <v>45894</v>
      </c>
      <c r="E1703" s="184" t="str">
        <f t="shared" si="104"/>
        <v/>
      </c>
      <c r="F1703" s="184" t="str">
        <f t="shared" si="105"/>
        <v/>
      </c>
      <c r="G1703" s="184" t="str">
        <f t="shared" si="106"/>
        <v/>
      </c>
      <c r="H1703" s="184" t="str">
        <f t="shared" si="107"/>
        <v/>
      </c>
      <c r="J1703" t="s">
        <v>253</v>
      </c>
      <c r="K1703" t="s">
        <v>253</v>
      </c>
      <c r="L1703">
        <v>297.82565399999999</v>
      </c>
      <c r="R1703">
        <v>618.39218000000005</v>
      </c>
      <c r="S1703" t="s">
        <v>201</v>
      </c>
      <c r="T1703" s="221">
        <v>45536.313194444447</v>
      </c>
    </row>
    <row r="1704" spans="1:20" x14ac:dyDescent="0.35">
      <c r="A1704" t="s">
        <v>95</v>
      </c>
      <c r="B1704" t="s">
        <v>96</v>
      </c>
      <c r="C1704" t="s">
        <v>92</v>
      </c>
      <c r="D1704" s="29">
        <v>45895</v>
      </c>
      <c r="E1704" s="184" t="str">
        <f t="shared" si="104"/>
        <v/>
      </c>
      <c r="F1704" s="184" t="str">
        <f t="shared" si="105"/>
        <v/>
      </c>
      <c r="G1704" s="184" t="str">
        <f t="shared" si="106"/>
        <v/>
      </c>
      <c r="H1704" s="184" t="str">
        <f t="shared" si="107"/>
        <v/>
      </c>
      <c r="J1704" t="s">
        <v>253</v>
      </c>
      <c r="K1704" t="s">
        <v>253</v>
      </c>
      <c r="L1704">
        <v>297.82565399999999</v>
      </c>
      <c r="R1704">
        <v>618.39218000000005</v>
      </c>
      <c r="S1704" t="s">
        <v>201</v>
      </c>
      <c r="T1704" s="221">
        <v>45536.313194444447</v>
      </c>
    </row>
    <row r="1705" spans="1:20" x14ac:dyDescent="0.35">
      <c r="A1705" t="s">
        <v>95</v>
      </c>
      <c r="B1705" t="s">
        <v>96</v>
      </c>
      <c r="C1705" t="s">
        <v>92</v>
      </c>
      <c r="D1705" s="29">
        <v>45896</v>
      </c>
      <c r="E1705" s="184" t="str">
        <f t="shared" si="104"/>
        <v/>
      </c>
      <c r="F1705" s="184" t="str">
        <f t="shared" si="105"/>
        <v/>
      </c>
      <c r="G1705" s="184" t="str">
        <f t="shared" si="106"/>
        <v/>
      </c>
      <c r="H1705" s="184" t="str">
        <f t="shared" si="107"/>
        <v/>
      </c>
      <c r="J1705" t="s">
        <v>253</v>
      </c>
      <c r="K1705" t="s">
        <v>253</v>
      </c>
      <c r="L1705">
        <v>297.82565399999999</v>
      </c>
      <c r="R1705">
        <v>618.39218000000005</v>
      </c>
      <c r="S1705" t="s">
        <v>201</v>
      </c>
      <c r="T1705" s="221">
        <v>45536.313194444447</v>
      </c>
    </row>
    <row r="1706" spans="1:20" x14ac:dyDescent="0.35">
      <c r="A1706" t="s">
        <v>95</v>
      </c>
      <c r="B1706" t="s">
        <v>96</v>
      </c>
      <c r="C1706" t="s">
        <v>92</v>
      </c>
      <c r="D1706" s="29">
        <v>45897</v>
      </c>
      <c r="E1706" s="184" t="str">
        <f t="shared" si="104"/>
        <v/>
      </c>
      <c r="F1706" s="184" t="str">
        <f t="shared" si="105"/>
        <v/>
      </c>
      <c r="G1706" s="184" t="str">
        <f t="shared" si="106"/>
        <v/>
      </c>
      <c r="H1706" s="184" t="str">
        <f t="shared" si="107"/>
        <v/>
      </c>
      <c r="J1706" t="s">
        <v>253</v>
      </c>
      <c r="K1706" t="s">
        <v>253</v>
      </c>
      <c r="L1706">
        <v>297.82565399999999</v>
      </c>
      <c r="R1706">
        <v>618.39218000000005</v>
      </c>
      <c r="S1706" t="s">
        <v>201</v>
      </c>
      <c r="T1706" s="221">
        <v>45536.313194444447</v>
      </c>
    </row>
    <row r="1707" spans="1:20" x14ac:dyDescent="0.35">
      <c r="A1707" t="s">
        <v>95</v>
      </c>
      <c r="B1707" t="s">
        <v>96</v>
      </c>
      <c r="C1707" t="s">
        <v>92</v>
      </c>
      <c r="D1707" s="29">
        <v>45898</v>
      </c>
      <c r="E1707" s="184" t="str">
        <f t="shared" si="104"/>
        <v/>
      </c>
      <c r="F1707" s="184" t="str">
        <f t="shared" si="105"/>
        <v/>
      </c>
      <c r="G1707" s="184" t="str">
        <f t="shared" si="106"/>
        <v/>
      </c>
      <c r="H1707" s="184" t="str">
        <f t="shared" si="107"/>
        <v/>
      </c>
      <c r="J1707" t="s">
        <v>253</v>
      </c>
      <c r="K1707" t="s">
        <v>253</v>
      </c>
      <c r="L1707">
        <v>297.82565399999999</v>
      </c>
      <c r="R1707">
        <v>618.39218000000005</v>
      </c>
      <c r="S1707" t="s">
        <v>201</v>
      </c>
      <c r="T1707" s="221">
        <v>45536.313194444447</v>
      </c>
    </row>
    <row r="1708" spans="1:20" x14ac:dyDescent="0.35">
      <c r="A1708" t="s">
        <v>95</v>
      </c>
      <c r="B1708" t="s">
        <v>96</v>
      </c>
      <c r="C1708" t="s">
        <v>92</v>
      </c>
      <c r="D1708" s="29">
        <v>45899</v>
      </c>
      <c r="E1708" s="184" t="str">
        <f t="shared" si="104"/>
        <v/>
      </c>
      <c r="F1708" s="184" t="str">
        <f t="shared" si="105"/>
        <v/>
      </c>
      <c r="G1708" s="184" t="str">
        <f t="shared" si="106"/>
        <v/>
      </c>
      <c r="H1708" s="184" t="str">
        <f t="shared" si="107"/>
        <v/>
      </c>
      <c r="J1708" t="s">
        <v>253</v>
      </c>
      <c r="K1708" t="s">
        <v>253</v>
      </c>
      <c r="L1708">
        <v>297.82565399999999</v>
      </c>
      <c r="R1708">
        <v>618.39218000000005</v>
      </c>
      <c r="S1708" t="s">
        <v>201</v>
      </c>
      <c r="T1708" s="221">
        <v>45536.313194444447</v>
      </c>
    </row>
    <row r="1709" spans="1:20" x14ac:dyDescent="0.35">
      <c r="A1709" t="s">
        <v>95</v>
      </c>
      <c r="B1709" t="s">
        <v>96</v>
      </c>
      <c r="C1709" t="s">
        <v>92</v>
      </c>
      <c r="D1709" s="29">
        <v>45900</v>
      </c>
      <c r="E1709" s="184" t="str">
        <f t="shared" si="104"/>
        <v/>
      </c>
      <c r="F1709" s="184" t="str">
        <f t="shared" si="105"/>
        <v/>
      </c>
      <c r="G1709" s="184" t="str">
        <f t="shared" si="106"/>
        <v/>
      </c>
      <c r="H1709" s="184" t="str">
        <f t="shared" si="107"/>
        <v/>
      </c>
      <c r="J1709" t="s">
        <v>253</v>
      </c>
      <c r="K1709" t="s">
        <v>253</v>
      </c>
      <c r="L1709">
        <v>297.82565399999999</v>
      </c>
      <c r="R1709">
        <v>618.39218000000005</v>
      </c>
      <c r="S1709" t="s">
        <v>201</v>
      </c>
      <c r="T1709" s="221">
        <v>45536.313194444447</v>
      </c>
    </row>
    <row r="1710" spans="1:20" x14ac:dyDescent="0.35">
      <c r="A1710" t="s">
        <v>95</v>
      </c>
      <c r="B1710" t="s">
        <v>96</v>
      </c>
      <c r="C1710" t="s">
        <v>92</v>
      </c>
      <c r="D1710" s="29">
        <v>45901</v>
      </c>
      <c r="E1710" s="184">
        <f t="shared" si="104"/>
        <v>0.37883121378120099</v>
      </c>
      <c r="F1710" s="184">
        <f t="shared" si="105"/>
        <v>0.22773610361987151</v>
      </c>
      <c r="G1710" s="184">
        <f t="shared" si="106"/>
        <v>0.70083709661399674</v>
      </c>
      <c r="H1710" s="184">
        <f t="shared" si="107"/>
        <v>0.62806774173632018</v>
      </c>
      <c r="J1710">
        <v>185</v>
      </c>
      <c r="K1710">
        <v>230</v>
      </c>
      <c r="L1710">
        <v>297.82565399999999</v>
      </c>
      <c r="R1710">
        <v>618.39218000000005</v>
      </c>
      <c r="S1710" t="s">
        <v>201</v>
      </c>
      <c r="T1710" s="221">
        <v>45566.3125</v>
      </c>
    </row>
    <row r="1711" spans="1:20" x14ac:dyDescent="0.35">
      <c r="A1711" t="s">
        <v>95</v>
      </c>
      <c r="B1711" t="s">
        <v>96</v>
      </c>
      <c r="C1711" t="s">
        <v>92</v>
      </c>
      <c r="D1711" s="29">
        <v>45902</v>
      </c>
      <c r="E1711" s="184">
        <f t="shared" si="104"/>
        <v>0.37883121378120099</v>
      </c>
      <c r="F1711" s="184">
        <f t="shared" si="105"/>
        <v>0.22773610361987151</v>
      </c>
      <c r="G1711" s="184">
        <f t="shared" si="106"/>
        <v>0.70083709661399674</v>
      </c>
      <c r="H1711" s="184">
        <f t="shared" si="107"/>
        <v>0.62806774173632018</v>
      </c>
      <c r="J1711">
        <v>185</v>
      </c>
      <c r="K1711">
        <v>230</v>
      </c>
      <c r="L1711">
        <v>297.82565399999999</v>
      </c>
      <c r="R1711">
        <v>618.39218000000005</v>
      </c>
      <c r="S1711" t="s">
        <v>201</v>
      </c>
      <c r="T1711" s="221">
        <v>45566.313194444447</v>
      </c>
    </row>
    <row r="1712" spans="1:20" x14ac:dyDescent="0.35">
      <c r="A1712" t="s">
        <v>95</v>
      </c>
      <c r="B1712" t="s">
        <v>96</v>
      </c>
      <c r="C1712" t="s">
        <v>92</v>
      </c>
      <c r="D1712" s="29">
        <v>45903</v>
      </c>
      <c r="E1712" s="184">
        <f t="shared" si="104"/>
        <v>0.46277294164860627</v>
      </c>
      <c r="F1712" s="184">
        <f t="shared" si="105"/>
        <v>0.32846617706075776</v>
      </c>
      <c r="G1712" s="184">
        <f t="shared" si="106"/>
        <v>0.7412645159904836</v>
      </c>
      <c r="H1712" s="184">
        <f t="shared" si="107"/>
        <v>0.67658064498810444</v>
      </c>
      <c r="J1712">
        <v>160</v>
      </c>
      <c r="K1712">
        <v>200</v>
      </c>
      <c r="L1712">
        <v>297.82565399999999</v>
      </c>
      <c r="R1712">
        <v>618.39218000000005</v>
      </c>
      <c r="S1712" t="s">
        <v>201</v>
      </c>
      <c r="T1712" s="221">
        <v>45566.313194444447</v>
      </c>
    </row>
    <row r="1713" spans="1:20" x14ac:dyDescent="0.35">
      <c r="A1713" t="s">
        <v>95</v>
      </c>
      <c r="B1713" t="s">
        <v>96</v>
      </c>
      <c r="C1713" t="s">
        <v>92</v>
      </c>
      <c r="D1713" s="29">
        <v>45904</v>
      </c>
      <c r="E1713" s="184">
        <f t="shared" si="104"/>
        <v>0.37883121378120099</v>
      </c>
      <c r="F1713" s="184">
        <f t="shared" si="105"/>
        <v>0.22773610361987151</v>
      </c>
      <c r="G1713" s="184">
        <f t="shared" si="106"/>
        <v>0.70083709661399674</v>
      </c>
      <c r="H1713" s="184">
        <f t="shared" si="107"/>
        <v>0.62806774173632018</v>
      </c>
      <c r="J1713">
        <v>185</v>
      </c>
      <c r="K1713">
        <v>230</v>
      </c>
      <c r="L1713">
        <v>297.82565399999999</v>
      </c>
      <c r="R1713">
        <v>618.39218000000005</v>
      </c>
      <c r="S1713" t="s">
        <v>201</v>
      </c>
      <c r="T1713" s="221">
        <v>45566.313194444447</v>
      </c>
    </row>
    <row r="1714" spans="1:20" x14ac:dyDescent="0.35">
      <c r="A1714" t="s">
        <v>95</v>
      </c>
      <c r="B1714" t="s">
        <v>96</v>
      </c>
      <c r="C1714" t="s">
        <v>92</v>
      </c>
      <c r="D1714" s="29">
        <v>45905</v>
      </c>
      <c r="E1714" s="184">
        <f t="shared" si="104"/>
        <v>0.37883121378120099</v>
      </c>
      <c r="F1714" s="184">
        <f t="shared" si="105"/>
        <v>0.26131279476683356</v>
      </c>
      <c r="G1714" s="184">
        <f t="shared" si="106"/>
        <v>0.70083709661399674</v>
      </c>
      <c r="H1714" s="184">
        <f t="shared" si="107"/>
        <v>0.64423870948691497</v>
      </c>
      <c r="J1714">
        <v>185</v>
      </c>
      <c r="K1714">
        <v>220</v>
      </c>
      <c r="L1714">
        <v>297.82565399999999</v>
      </c>
      <c r="R1714">
        <v>618.39218000000005</v>
      </c>
      <c r="S1714" t="s">
        <v>201</v>
      </c>
      <c r="T1714" s="221">
        <v>45566.313194444447</v>
      </c>
    </row>
    <row r="1715" spans="1:20" x14ac:dyDescent="0.35">
      <c r="A1715" t="s">
        <v>95</v>
      </c>
      <c r="B1715" t="s">
        <v>96</v>
      </c>
      <c r="C1715" t="s">
        <v>92</v>
      </c>
      <c r="D1715" s="29">
        <v>45906</v>
      </c>
      <c r="E1715" s="184">
        <f t="shared" si="104"/>
        <v>0.37883121378120099</v>
      </c>
      <c r="F1715" s="184">
        <f t="shared" si="105"/>
        <v>0.22773610361987151</v>
      </c>
      <c r="G1715" s="184">
        <f t="shared" si="106"/>
        <v>0.70083709661399674</v>
      </c>
      <c r="H1715" s="184">
        <f t="shared" si="107"/>
        <v>0.62806774173632018</v>
      </c>
      <c r="J1715">
        <v>185</v>
      </c>
      <c r="K1715">
        <v>230</v>
      </c>
      <c r="L1715">
        <v>297.82565399999999</v>
      </c>
      <c r="R1715">
        <v>618.39218000000005</v>
      </c>
      <c r="S1715" t="s">
        <v>201</v>
      </c>
      <c r="T1715" s="221">
        <v>45566.313194444447</v>
      </c>
    </row>
    <row r="1716" spans="1:20" x14ac:dyDescent="0.35">
      <c r="A1716" t="s">
        <v>95</v>
      </c>
      <c r="B1716" t="s">
        <v>96</v>
      </c>
      <c r="C1716" t="s">
        <v>92</v>
      </c>
      <c r="D1716" s="29">
        <v>45907</v>
      </c>
      <c r="E1716" s="184">
        <f t="shared" si="104"/>
        <v>0.37883121378120099</v>
      </c>
      <c r="F1716" s="184">
        <f t="shared" si="105"/>
        <v>0.22773610361987151</v>
      </c>
      <c r="G1716" s="184">
        <f t="shared" si="106"/>
        <v>0.70083709661399674</v>
      </c>
      <c r="H1716" s="184">
        <f t="shared" si="107"/>
        <v>0.62806774173632018</v>
      </c>
      <c r="J1716">
        <v>185</v>
      </c>
      <c r="K1716">
        <v>230</v>
      </c>
      <c r="L1716">
        <v>297.82565399999999</v>
      </c>
      <c r="R1716">
        <v>618.39218000000005</v>
      </c>
      <c r="S1716" t="s">
        <v>201</v>
      </c>
      <c r="T1716" s="221">
        <v>45566.313194444447</v>
      </c>
    </row>
    <row r="1717" spans="1:20" x14ac:dyDescent="0.35">
      <c r="A1717" t="s">
        <v>95</v>
      </c>
      <c r="B1717" t="s">
        <v>96</v>
      </c>
      <c r="C1717" t="s">
        <v>92</v>
      </c>
      <c r="D1717" s="29">
        <v>45908</v>
      </c>
      <c r="E1717" s="184" t="str">
        <f t="shared" si="104"/>
        <v/>
      </c>
      <c r="F1717" s="184" t="str">
        <f t="shared" si="105"/>
        <v/>
      </c>
      <c r="G1717" s="184" t="str">
        <f t="shared" si="106"/>
        <v/>
      </c>
      <c r="H1717" s="184" t="str">
        <f t="shared" si="107"/>
        <v/>
      </c>
      <c r="J1717" t="s">
        <v>253</v>
      </c>
      <c r="K1717" t="s">
        <v>253</v>
      </c>
      <c r="L1717">
        <v>297.82565399999999</v>
      </c>
      <c r="R1717">
        <v>618.39218000000005</v>
      </c>
      <c r="S1717" t="s">
        <v>201</v>
      </c>
      <c r="T1717" s="221">
        <v>45566.313194444447</v>
      </c>
    </row>
    <row r="1718" spans="1:20" x14ac:dyDescent="0.35">
      <c r="A1718" t="s">
        <v>95</v>
      </c>
      <c r="B1718" t="s">
        <v>96</v>
      </c>
      <c r="C1718" t="s">
        <v>92</v>
      </c>
      <c r="D1718" s="29">
        <v>45909</v>
      </c>
      <c r="E1718" s="184" t="str">
        <f t="shared" si="104"/>
        <v/>
      </c>
      <c r="F1718" s="184" t="str">
        <f t="shared" si="105"/>
        <v/>
      </c>
      <c r="G1718" s="184" t="str">
        <f t="shared" si="106"/>
        <v/>
      </c>
      <c r="H1718" s="184" t="str">
        <f t="shared" si="107"/>
        <v/>
      </c>
      <c r="J1718" t="s">
        <v>253</v>
      </c>
      <c r="K1718" t="s">
        <v>253</v>
      </c>
      <c r="L1718">
        <v>297.82565399999999</v>
      </c>
      <c r="R1718">
        <v>618.39218000000005</v>
      </c>
      <c r="S1718" t="s">
        <v>201</v>
      </c>
      <c r="T1718" s="221">
        <v>45566.313194444447</v>
      </c>
    </row>
    <row r="1719" spans="1:20" x14ac:dyDescent="0.35">
      <c r="A1719" t="s">
        <v>95</v>
      </c>
      <c r="B1719" t="s">
        <v>96</v>
      </c>
      <c r="C1719" t="s">
        <v>92</v>
      </c>
      <c r="D1719" s="29">
        <v>45910</v>
      </c>
      <c r="E1719" s="184" t="str">
        <f t="shared" si="104"/>
        <v/>
      </c>
      <c r="F1719" s="184" t="str">
        <f t="shared" si="105"/>
        <v/>
      </c>
      <c r="G1719" s="184" t="str">
        <f t="shared" si="106"/>
        <v/>
      </c>
      <c r="H1719" s="184" t="str">
        <f t="shared" si="107"/>
        <v/>
      </c>
      <c r="J1719" t="s">
        <v>253</v>
      </c>
      <c r="K1719" t="s">
        <v>253</v>
      </c>
      <c r="L1719">
        <v>297.82565399999999</v>
      </c>
      <c r="R1719">
        <v>618.39218000000005</v>
      </c>
      <c r="S1719" t="s">
        <v>201</v>
      </c>
      <c r="T1719" s="221">
        <v>45566.313194444447</v>
      </c>
    </row>
    <row r="1720" spans="1:20" x14ac:dyDescent="0.35">
      <c r="A1720" t="s">
        <v>95</v>
      </c>
      <c r="B1720" t="s">
        <v>96</v>
      </c>
      <c r="C1720" t="s">
        <v>92</v>
      </c>
      <c r="D1720" s="29">
        <v>45911</v>
      </c>
      <c r="E1720" s="184" t="str">
        <f t="shared" si="104"/>
        <v/>
      </c>
      <c r="F1720" s="184" t="str">
        <f t="shared" si="105"/>
        <v/>
      </c>
      <c r="G1720" s="184" t="str">
        <f t="shared" si="106"/>
        <v/>
      </c>
      <c r="H1720" s="184" t="str">
        <f t="shared" si="107"/>
        <v/>
      </c>
      <c r="J1720" t="s">
        <v>253</v>
      </c>
      <c r="K1720" t="s">
        <v>253</v>
      </c>
      <c r="L1720">
        <v>297.82565399999999</v>
      </c>
      <c r="R1720">
        <v>618.39218000000005</v>
      </c>
      <c r="S1720" t="s">
        <v>201</v>
      </c>
      <c r="T1720" s="221">
        <v>45566.313194444447</v>
      </c>
    </row>
    <row r="1721" spans="1:20" x14ac:dyDescent="0.35">
      <c r="A1721" t="s">
        <v>95</v>
      </c>
      <c r="B1721" t="s">
        <v>96</v>
      </c>
      <c r="C1721" t="s">
        <v>92</v>
      </c>
      <c r="D1721" s="29">
        <v>45912</v>
      </c>
      <c r="E1721" s="184" t="str">
        <f t="shared" si="104"/>
        <v/>
      </c>
      <c r="F1721" s="184" t="str">
        <f t="shared" si="105"/>
        <v/>
      </c>
      <c r="G1721" s="184" t="str">
        <f t="shared" si="106"/>
        <v/>
      </c>
      <c r="H1721" s="184" t="str">
        <f t="shared" si="107"/>
        <v/>
      </c>
      <c r="J1721" t="s">
        <v>253</v>
      </c>
      <c r="K1721" t="s">
        <v>253</v>
      </c>
      <c r="L1721">
        <v>297.82565399999999</v>
      </c>
      <c r="R1721">
        <v>618.39218000000005</v>
      </c>
      <c r="S1721" t="s">
        <v>201</v>
      </c>
      <c r="T1721" s="221">
        <v>45566.313194444447</v>
      </c>
    </row>
    <row r="1722" spans="1:20" x14ac:dyDescent="0.35">
      <c r="A1722" t="s">
        <v>95</v>
      </c>
      <c r="B1722" t="s">
        <v>96</v>
      </c>
      <c r="C1722" t="s">
        <v>92</v>
      </c>
      <c r="D1722" s="29">
        <v>45913</v>
      </c>
      <c r="E1722" s="184" t="str">
        <f t="shared" si="104"/>
        <v/>
      </c>
      <c r="F1722" s="184" t="str">
        <f t="shared" si="105"/>
        <v/>
      </c>
      <c r="G1722" s="184" t="str">
        <f t="shared" si="106"/>
        <v/>
      </c>
      <c r="H1722" s="184" t="str">
        <f t="shared" si="107"/>
        <v/>
      </c>
      <c r="J1722" t="s">
        <v>253</v>
      </c>
      <c r="K1722" t="s">
        <v>253</v>
      </c>
      <c r="L1722">
        <v>297.82565399999999</v>
      </c>
      <c r="R1722">
        <v>618.39218000000005</v>
      </c>
      <c r="S1722" t="s">
        <v>201</v>
      </c>
      <c r="T1722" s="221">
        <v>45566.313194444447</v>
      </c>
    </row>
    <row r="1723" spans="1:20" x14ac:dyDescent="0.35">
      <c r="A1723" t="s">
        <v>95</v>
      </c>
      <c r="B1723" t="s">
        <v>96</v>
      </c>
      <c r="C1723" t="s">
        <v>92</v>
      </c>
      <c r="D1723" s="29">
        <v>45914</v>
      </c>
      <c r="E1723" s="184" t="str">
        <f t="shared" si="104"/>
        <v/>
      </c>
      <c r="F1723" s="184" t="str">
        <f t="shared" si="105"/>
        <v/>
      </c>
      <c r="G1723" s="184" t="str">
        <f t="shared" si="106"/>
        <v/>
      </c>
      <c r="H1723" s="184" t="str">
        <f t="shared" si="107"/>
        <v/>
      </c>
      <c r="J1723" t="s">
        <v>253</v>
      </c>
      <c r="K1723" t="s">
        <v>253</v>
      </c>
      <c r="L1723">
        <v>297.82565399999999</v>
      </c>
      <c r="R1723">
        <v>618.39218000000005</v>
      </c>
      <c r="S1723" t="s">
        <v>201</v>
      </c>
      <c r="T1723" s="221">
        <v>45566.313194444447</v>
      </c>
    </row>
    <row r="1724" spans="1:20" x14ac:dyDescent="0.35">
      <c r="A1724" t="s">
        <v>95</v>
      </c>
      <c r="B1724" t="s">
        <v>96</v>
      </c>
      <c r="C1724" t="s">
        <v>92</v>
      </c>
      <c r="D1724" s="29">
        <v>45915</v>
      </c>
      <c r="E1724" s="184" t="str">
        <f t="shared" si="104"/>
        <v/>
      </c>
      <c r="F1724" s="184" t="str">
        <f t="shared" si="105"/>
        <v/>
      </c>
      <c r="G1724" s="184" t="str">
        <f t="shared" si="106"/>
        <v/>
      </c>
      <c r="H1724" s="184" t="str">
        <f t="shared" si="107"/>
        <v/>
      </c>
      <c r="J1724" t="s">
        <v>253</v>
      </c>
      <c r="K1724" t="s">
        <v>253</v>
      </c>
      <c r="L1724">
        <v>297.82565399999999</v>
      </c>
      <c r="R1724">
        <v>618.39218000000005</v>
      </c>
      <c r="S1724" t="s">
        <v>201</v>
      </c>
      <c r="T1724" s="221">
        <v>45566.313194444447</v>
      </c>
    </row>
    <row r="1725" spans="1:20" x14ac:dyDescent="0.35">
      <c r="A1725" t="s">
        <v>95</v>
      </c>
      <c r="B1725" t="s">
        <v>96</v>
      </c>
      <c r="C1725" t="s">
        <v>92</v>
      </c>
      <c r="D1725" s="29">
        <v>45916</v>
      </c>
      <c r="E1725" s="184" t="str">
        <f t="shared" si="104"/>
        <v/>
      </c>
      <c r="F1725" s="184" t="str">
        <f t="shared" si="105"/>
        <v/>
      </c>
      <c r="G1725" s="184" t="str">
        <f t="shared" si="106"/>
        <v/>
      </c>
      <c r="H1725" s="184" t="str">
        <f t="shared" si="107"/>
        <v/>
      </c>
      <c r="J1725" t="s">
        <v>253</v>
      </c>
      <c r="K1725" t="s">
        <v>253</v>
      </c>
      <c r="L1725">
        <v>297.82565399999999</v>
      </c>
      <c r="R1725">
        <v>618.39218000000005</v>
      </c>
      <c r="S1725" t="s">
        <v>201</v>
      </c>
      <c r="T1725" s="221">
        <v>45566.313194444447</v>
      </c>
    </row>
    <row r="1726" spans="1:20" x14ac:dyDescent="0.35">
      <c r="A1726" t="s">
        <v>95</v>
      </c>
      <c r="B1726" t="s">
        <v>96</v>
      </c>
      <c r="C1726" t="s">
        <v>92</v>
      </c>
      <c r="D1726" s="29">
        <v>45917</v>
      </c>
      <c r="E1726" s="184" t="str">
        <f t="shared" si="104"/>
        <v/>
      </c>
      <c r="F1726" s="184" t="str">
        <f t="shared" si="105"/>
        <v/>
      </c>
      <c r="G1726" s="184" t="str">
        <f t="shared" si="106"/>
        <v/>
      </c>
      <c r="H1726" s="184" t="str">
        <f t="shared" si="107"/>
        <v/>
      </c>
      <c r="J1726" t="s">
        <v>253</v>
      </c>
      <c r="K1726" t="s">
        <v>253</v>
      </c>
      <c r="L1726">
        <v>297.82565399999999</v>
      </c>
      <c r="R1726">
        <v>618.39218000000005</v>
      </c>
      <c r="S1726" t="s">
        <v>201</v>
      </c>
      <c r="T1726" s="221">
        <v>45566.313194444447</v>
      </c>
    </row>
    <row r="1727" spans="1:20" x14ac:dyDescent="0.35">
      <c r="A1727" t="s">
        <v>95</v>
      </c>
      <c r="B1727" t="s">
        <v>96</v>
      </c>
      <c r="C1727" t="s">
        <v>92</v>
      </c>
      <c r="D1727" s="29">
        <v>45918</v>
      </c>
      <c r="E1727" s="184" t="str">
        <f t="shared" si="104"/>
        <v/>
      </c>
      <c r="F1727" s="184" t="str">
        <f t="shared" si="105"/>
        <v/>
      </c>
      <c r="G1727" s="184" t="str">
        <f t="shared" si="106"/>
        <v/>
      </c>
      <c r="H1727" s="184" t="str">
        <f t="shared" si="107"/>
        <v/>
      </c>
      <c r="J1727" t="s">
        <v>253</v>
      </c>
      <c r="K1727" t="s">
        <v>253</v>
      </c>
      <c r="L1727">
        <v>297.82565399999999</v>
      </c>
      <c r="R1727">
        <v>618.39218000000005</v>
      </c>
      <c r="S1727" t="s">
        <v>201</v>
      </c>
      <c r="T1727" s="221">
        <v>45566.313194444447</v>
      </c>
    </row>
    <row r="1728" spans="1:20" x14ac:dyDescent="0.35">
      <c r="A1728" t="s">
        <v>95</v>
      </c>
      <c r="B1728" t="s">
        <v>96</v>
      </c>
      <c r="C1728" t="s">
        <v>92</v>
      </c>
      <c r="D1728" s="29">
        <v>45919</v>
      </c>
      <c r="E1728" s="184" t="str">
        <f t="shared" si="104"/>
        <v/>
      </c>
      <c r="F1728" s="184" t="str">
        <f t="shared" si="105"/>
        <v/>
      </c>
      <c r="G1728" s="184" t="str">
        <f t="shared" si="106"/>
        <v/>
      </c>
      <c r="H1728" s="184" t="str">
        <f t="shared" si="107"/>
        <v/>
      </c>
      <c r="J1728" t="s">
        <v>253</v>
      </c>
      <c r="K1728" t="s">
        <v>253</v>
      </c>
      <c r="L1728">
        <v>297.82565399999999</v>
      </c>
      <c r="R1728">
        <v>618.39218000000005</v>
      </c>
      <c r="S1728" t="s">
        <v>201</v>
      </c>
      <c r="T1728" s="221">
        <v>45566.313194444447</v>
      </c>
    </row>
    <row r="1729" spans="1:20" x14ac:dyDescent="0.35">
      <c r="A1729" t="s">
        <v>95</v>
      </c>
      <c r="B1729" t="s">
        <v>96</v>
      </c>
      <c r="C1729" t="s">
        <v>92</v>
      </c>
      <c r="D1729" s="29">
        <v>45920</v>
      </c>
      <c r="E1729" s="184" t="str">
        <f t="shared" si="104"/>
        <v/>
      </c>
      <c r="F1729" s="184" t="str">
        <f t="shared" si="105"/>
        <v/>
      </c>
      <c r="G1729" s="184" t="str">
        <f t="shared" si="106"/>
        <v/>
      </c>
      <c r="H1729" s="184" t="str">
        <f t="shared" si="107"/>
        <v/>
      </c>
      <c r="J1729" t="s">
        <v>253</v>
      </c>
      <c r="K1729" t="s">
        <v>253</v>
      </c>
      <c r="L1729">
        <v>297.82565399999999</v>
      </c>
      <c r="R1729">
        <v>618.39218000000005</v>
      </c>
      <c r="S1729" t="s">
        <v>201</v>
      </c>
      <c r="T1729" s="221">
        <v>45566.313194444447</v>
      </c>
    </row>
    <row r="1730" spans="1:20" x14ac:dyDescent="0.35">
      <c r="A1730" t="s">
        <v>95</v>
      </c>
      <c r="B1730" t="s">
        <v>96</v>
      </c>
      <c r="C1730" t="s">
        <v>92</v>
      </c>
      <c r="D1730" s="29">
        <v>45921</v>
      </c>
      <c r="E1730" s="184" t="str">
        <f t="shared" si="104"/>
        <v/>
      </c>
      <c r="F1730" s="184" t="str">
        <f t="shared" si="105"/>
        <v/>
      </c>
      <c r="G1730" s="184" t="str">
        <f t="shared" si="106"/>
        <v/>
      </c>
      <c r="H1730" s="184" t="str">
        <f t="shared" si="107"/>
        <v/>
      </c>
      <c r="J1730" t="s">
        <v>253</v>
      </c>
      <c r="K1730" t="s">
        <v>253</v>
      </c>
      <c r="L1730">
        <v>297.82565399999999</v>
      </c>
      <c r="R1730">
        <v>618.39218000000005</v>
      </c>
      <c r="S1730" t="s">
        <v>201</v>
      </c>
      <c r="T1730" s="221">
        <v>45566.313194444447</v>
      </c>
    </row>
    <row r="1731" spans="1:20" x14ac:dyDescent="0.35">
      <c r="A1731" t="s">
        <v>95</v>
      </c>
      <c r="B1731" t="s">
        <v>96</v>
      </c>
      <c r="C1731" t="s">
        <v>92</v>
      </c>
      <c r="D1731" s="29">
        <v>45922</v>
      </c>
      <c r="E1731" s="184" t="str">
        <f t="shared" si="104"/>
        <v/>
      </c>
      <c r="F1731" s="184" t="str">
        <f t="shared" si="105"/>
        <v/>
      </c>
      <c r="G1731" s="184" t="str">
        <f t="shared" si="106"/>
        <v/>
      </c>
      <c r="H1731" s="184" t="str">
        <f t="shared" si="107"/>
        <v/>
      </c>
      <c r="J1731" t="s">
        <v>253</v>
      </c>
      <c r="K1731" t="s">
        <v>253</v>
      </c>
      <c r="L1731">
        <v>297.82565399999999</v>
      </c>
      <c r="R1731">
        <v>618.39218000000005</v>
      </c>
      <c r="S1731" t="s">
        <v>201</v>
      </c>
      <c r="T1731" s="221">
        <v>45566.313194444447</v>
      </c>
    </row>
    <row r="1732" spans="1:20" x14ac:dyDescent="0.35">
      <c r="A1732" t="s">
        <v>95</v>
      </c>
      <c r="B1732" t="s">
        <v>96</v>
      </c>
      <c r="C1732" t="s">
        <v>92</v>
      </c>
      <c r="D1732" s="29">
        <v>45923</v>
      </c>
      <c r="E1732" s="184" t="str">
        <f t="shared" si="104"/>
        <v/>
      </c>
      <c r="F1732" s="184" t="str">
        <f t="shared" si="105"/>
        <v/>
      </c>
      <c r="G1732" s="184" t="str">
        <f t="shared" si="106"/>
        <v/>
      </c>
      <c r="H1732" s="184" t="str">
        <f t="shared" si="107"/>
        <v/>
      </c>
      <c r="J1732" t="s">
        <v>253</v>
      </c>
      <c r="K1732" t="s">
        <v>253</v>
      </c>
      <c r="L1732">
        <v>297.82565399999999</v>
      </c>
      <c r="R1732">
        <v>618.39218000000005</v>
      </c>
      <c r="S1732" t="s">
        <v>201</v>
      </c>
      <c r="T1732" s="221">
        <v>45566.313194444447</v>
      </c>
    </row>
    <row r="1733" spans="1:20" x14ac:dyDescent="0.35">
      <c r="A1733" t="s">
        <v>95</v>
      </c>
      <c r="B1733" t="s">
        <v>96</v>
      </c>
      <c r="C1733" t="s">
        <v>92</v>
      </c>
      <c r="D1733" s="29">
        <v>45924</v>
      </c>
      <c r="E1733" s="184" t="str">
        <f t="shared" si="104"/>
        <v/>
      </c>
      <c r="F1733" s="184" t="str">
        <f t="shared" si="105"/>
        <v/>
      </c>
      <c r="G1733" s="184" t="str">
        <f t="shared" si="106"/>
        <v/>
      </c>
      <c r="H1733" s="184" t="str">
        <f t="shared" si="107"/>
        <v/>
      </c>
      <c r="J1733" t="s">
        <v>253</v>
      </c>
      <c r="K1733" t="s">
        <v>253</v>
      </c>
      <c r="L1733">
        <v>297.82565399999999</v>
      </c>
      <c r="R1733">
        <v>618.39218000000005</v>
      </c>
      <c r="S1733" t="s">
        <v>201</v>
      </c>
      <c r="T1733" s="221">
        <v>45566.313194444447</v>
      </c>
    </row>
    <row r="1734" spans="1:20" x14ac:dyDescent="0.35">
      <c r="A1734" t="s">
        <v>95</v>
      </c>
      <c r="B1734" t="s">
        <v>96</v>
      </c>
      <c r="C1734" t="s">
        <v>92</v>
      </c>
      <c r="D1734" s="29">
        <v>45925</v>
      </c>
      <c r="E1734" s="184" t="str">
        <f t="shared" si="104"/>
        <v/>
      </c>
      <c r="F1734" s="184" t="str">
        <f t="shared" si="105"/>
        <v/>
      </c>
      <c r="G1734" s="184" t="str">
        <f t="shared" si="106"/>
        <v/>
      </c>
      <c r="H1734" s="184" t="str">
        <f t="shared" si="107"/>
        <v/>
      </c>
      <c r="J1734" t="s">
        <v>253</v>
      </c>
      <c r="K1734" t="s">
        <v>253</v>
      </c>
      <c r="L1734">
        <v>297.82565399999999</v>
      </c>
      <c r="R1734">
        <v>618.39218000000005</v>
      </c>
      <c r="S1734" t="s">
        <v>201</v>
      </c>
      <c r="T1734" s="221">
        <v>45566.313194444447</v>
      </c>
    </row>
    <row r="1735" spans="1:20" x14ac:dyDescent="0.35">
      <c r="A1735" t="s">
        <v>95</v>
      </c>
      <c r="B1735" t="s">
        <v>96</v>
      </c>
      <c r="C1735" t="s">
        <v>92</v>
      </c>
      <c r="D1735" s="29">
        <v>45926</v>
      </c>
      <c r="E1735" s="184" t="str">
        <f t="shared" si="104"/>
        <v/>
      </c>
      <c r="F1735" s="184" t="str">
        <f t="shared" si="105"/>
        <v/>
      </c>
      <c r="G1735" s="184" t="str">
        <f t="shared" si="106"/>
        <v/>
      </c>
      <c r="H1735" s="184" t="str">
        <f t="shared" si="107"/>
        <v/>
      </c>
      <c r="J1735" t="s">
        <v>253</v>
      </c>
      <c r="K1735" t="s">
        <v>253</v>
      </c>
      <c r="L1735">
        <v>297.82565399999999</v>
      </c>
      <c r="R1735">
        <v>618.39218000000005</v>
      </c>
      <c r="S1735" t="s">
        <v>201</v>
      </c>
      <c r="T1735" s="221">
        <v>45566.313194444447</v>
      </c>
    </row>
    <row r="1736" spans="1:20" x14ac:dyDescent="0.35">
      <c r="A1736" t="s">
        <v>95</v>
      </c>
      <c r="B1736" t="s">
        <v>96</v>
      </c>
      <c r="C1736" t="s">
        <v>92</v>
      </c>
      <c r="D1736" s="29">
        <v>45927</v>
      </c>
      <c r="E1736" s="184" t="str">
        <f t="shared" ref="E1736:E1799" si="108">IF(J1736="","",IF(L1736=0,0,IF(1-(J1736/L1736)&lt;0,"",1-(J1736/L1736))))</f>
        <v/>
      </c>
      <c r="F1736" s="184" t="str">
        <f t="shared" ref="F1736:F1799" si="109">IF(K1736="","",IF(L1736=0,0,IF(1-(K1736/L1736)&lt;0,"",1-(K1736/L1736))))</f>
        <v/>
      </c>
      <c r="G1736" s="184" t="str">
        <f t="shared" ref="G1736:G1799" si="110">IF(J1736="","",IF(1-(J1736/R1736)&lt;0,"",1-(J1736/R1736)))</f>
        <v/>
      </c>
      <c r="H1736" s="184" t="str">
        <f t="shared" ref="H1736:H1799" si="111">IF(K1736="","",IF(1-(K1736/R1736)&lt;0,"",1-(K1736/R1736)))</f>
        <v/>
      </c>
      <c r="J1736" t="s">
        <v>253</v>
      </c>
      <c r="K1736" t="s">
        <v>253</v>
      </c>
      <c r="L1736">
        <v>297.82565399999999</v>
      </c>
      <c r="R1736">
        <v>618.39218000000005</v>
      </c>
      <c r="S1736" t="s">
        <v>201</v>
      </c>
      <c r="T1736" s="221">
        <v>45566.313194444447</v>
      </c>
    </row>
    <row r="1737" spans="1:20" x14ac:dyDescent="0.35">
      <c r="A1737" t="s">
        <v>95</v>
      </c>
      <c r="B1737" t="s">
        <v>96</v>
      </c>
      <c r="C1737" t="s">
        <v>92</v>
      </c>
      <c r="D1737" s="29">
        <v>45928</v>
      </c>
      <c r="E1737" s="184" t="str">
        <f t="shared" si="108"/>
        <v/>
      </c>
      <c r="F1737" s="184" t="str">
        <f t="shared" si="109"/>
        <v/>
      </c>
      <c r="G1737" s="184" t="str">
        <f t="shared" si="110"/>
        <v/>
      </c>
      <c r="H1737" s="184" t="str">
        <f t="shared" si="111"/>
        <v/>
      </c>
      <c r="J1737" t="s">
        <v>253</v>
      </c>
      <c r="K1737" t="s">
        <v>253</v>
      </c>
      <c r="L1737">
        <v>297.82565399999999</v>
      </c>
      <c r="R1737">
        <v>618.39218000000005</v>
      </c>
      <c r="S1737" t="s">
        <v>201</v>
      </c>
      <c r="T1737" s="221">
        <v>45566.313194444447</v>
      </c>
    </row>
    <row r="1738" spans="1:20" x14ac:dyDescent="0.35">
      <c r="A1738" t="s">
        <v>95</v>
      </c>
      <c r="B1738" t="s">
        <v>96</v>
      </c>
      <c r="C1738" t="s">
        <v>92</v>
      </c>
      <c r="D1738" s="29">
        <v>45929</v>
      </c>
      <c r="E1738" s="184" t="str">
        <f t="shared" si="108"/>
        <v/>
      </c>
      <c r="F1738" s="184" t="str">
        <f t="shared" si="109"/>
        <v/>
      </c>
      <c r="G1738" s="184" t="str">
        <f t="shared" si="110"/>
        <v/>
      </c>
      <c r="H1738" s="184" t="str">
        <f t="shared" si="111"/>
        <v/>
      </c>
      <c r="J1738" t="s">
        <v>253</v>
      </c>
      <c r="K1738" t="s">
        <v>253</v>
      </c>
      <c r="L1738">
        <v>297.82565399999999</v>
      </c>
      <c r="R1738">
        <v>618.39218000000005</v>
      </c>
      <c r="S1738" t="s">
        <v>201</v>
      </c>
      <c r="T1738" s="221">
        <v>45566.313194444447</v>
      </c>
    </row>
    <row r="1739" spans="1:20" x14ac:dyDescent="0.35">
      <c r="A1739" t="s">
        <v>95</v>
      </c>
      <c r="B1739" t="s">
        <v>96</v>
      </c>
      <c r="C1739" t="s">
        <v>92</v>
      </c>
      <c r="D1739" s="29">
        <v>45930</v>
      </c>
      <c r="E1739" s="184" t="str">
        <f t="shared" si="108"/>
        <v/>
      </c>
      <c r="F1739" s="184" t="str">
        <f t="shared" si="109"/>
        <v/>
      </c>
      <c r="G1739" s="184" t="str">
        <f t="shared" si="110"/>
        <v/>
      </c>
      <c r="H1739" s="184" t="str">
        <f t="shared" si="111"/>
        <v/>
      </c>
      <c r="J1739" t="s">
        <v>253</v>
      </c>
      <c r="K1739" t="s">
        <v>253</v>
      </c>
      <c r="L1739">
        <v>297.82565399999999</v>
      </c>
      <c r="R1739">
        <v>618.39218000000005</v>
      </c>
      <c r="S1739" t="s">
        <v>201</v>
      </c>
      <c r="T1739" s="221">
        <v>45566.313194444447</v>
      </c>
    </row>
    <row r="1740" spans="1:20" x14ac:dyDescent="0.35">
      <c r="A1740" t="s">
        <v>95</v>
      </c>
      <c r="B1740" t="s">
        <v>96</v>
      </c>
      <c r="C1740" t="s">
        <v>92</v>
      </c>
      <c r="D1740" s="29">
        <v>45931</v>
      </c>
      <c r="E1740" s="184" t="str">
        <f t="shared" si="108"/>
        <v/>
      </c>
      <c r="F1740" s="184" t="str">
        <f t="shared" si="109"/>
        <v/>
      </c>
      <c r="G1740" s="184" t="str">
        <f t="shared" si="110"/>
        <v/>
      </c>
      <c r="H1740" s="184" t="str">
        <f t="shared" si="111"/>
        <v/>
      </c>
      <c r="J1740" t="s">
        <v>253</v>
      </c>
      <c r="K1740" t="s">
        <v>253</v>
      </c>
      <c r="L1740">
        <v>296.03032200000001</v>
      </c>
      <c r="R1740">
        <v>618.39218000000005</v>
      </c>
      <c r="S1740" t="s">
        <v>201</v>
      </c>
      <c r="T1740" s="221">
        <v>45566.313194444447</v>
      </c>
    </row>
    <row r="1741" spans="1:20" x14ac:dyDescent="0.35">
      <c r="A1741" t="s">
        <v>95</v>
      </c>
      <c r="B1741" t="s">
        <v>96</v>
      </c>
      <c r="C1741" t="s">
        <v>92</v>
      </c>
      <c r="D1741" s="29">
        <v>45932</v>
      </c>
      <c r="E1741" s="184" t="str">
        <f t="shared" si="108"/>
        <v/>
      </c>
      <c r="F1741" s="184" t="str">
        <f t="shared" si="109"/>
        <v/>
      </c>
      <c r="G1741" s="184" t="str">
        <f t="shared" si="110"/>
        <v/>
      </c>
      <c r="H1741" s="184" t="str">
        <f t="shared" si="111"/>
        <v/>
      </c>
      <c r="J1741" t="s">
        <v>253</v>
      </c>
      <c r="K1741" t="s">
        <v>253</v>
      </c>
      <c r="L1741">
        <v>296.03032200000001</v>
      </c>
      <c r="R1741">
        <v>618.39218000000005</v>
      </c>
      <c r="S1741" t="s">
        <v>201</v>
      </c>
      <c r="T1741" s="221">
        <v>45566.313194444447</v>
      </c>
    </row>
    <row r="1742" spans="1:20" x14ac:dyDescent="0.35">
      <c r="A1742" t="s">
        <v>95</v>
      </c>
      <c r="B1742" t="s">
        <v>96</v>
      </c>
      <c r="C1742" t="s">
        <v>92</v>
      </c>
      <c r="D1742" s="29">
        <v>45933</v>
      </c>
      <c r="E1742" s="184" t="str">
        <f t="shared" si="108"/>
        <v/>
      </c>
      <c r="F1742" s="184" t="str">
        <f t="shared" si="109"/>
        <v/>
      </c>
      <c r="G1742" s="184" t="str">
        <f t="shared" si="110"/>
        <v/>
      </c>
      <c r="H1742" s="184" t="str">
        <f t="shared" si="111"/>
        <v/>
      </c>
      <c r="J1742" t="s">
        <v>253</v>
      </c>
      <c r="K1742" t="s">
        <v>253</v>
      </c>
      <c r="L1742">
        <v>296.03032200000001</v>
      </c>
      <c r="R1742">
        <v>618.39218000000005</v>
      </c>
      <c r="S1742" t="s">
        <v>201</v>
      </c>
      <c r="T1742" s="221">
        <v>45566.313194444447</v>
      </c>
    </row>
    <row r="1743" spans="1:20" x14ac:dyDescent="0.35">
      <c r="A1743" t="s">
        <v>95</v>
      </c>
      <c r="B1743" t="s">
        <v>96</v>
      </c>
      <c r="C1743" t="s">
        <v>92</v>
      </c>
      <c r="D1743" s="29">
        <v>45934</v>
      </c>
      <c r="E1743" s="184" t="str">
        <f t="shared" si="108"/>
        <v/>
      </c>
      <c r="F1743" s="184" t="str">
        <f t="shared" si="109"/>
        <v/>
      </c>
      <c r="G1743" s="184" t="str">
        <f t="shared" si="110"/>
        <v/>
      </c>
      <c r="H1743" s="184" t="str">
        <f t="shared" si="111"/>
        <v/>
      </c>
      <c r="J1743" t="s">
        <v>253</v>
      </c>
      <c r="K1743" t="s">
        <v>253</v>
      </c>
      <c r="L1743">
        <v>296.03032200000001</v>
      </c>
      <c r="R1743">
        <v>618.39218000000005</v>
      </c>
      <c r="S1743" t="s">
        <v>201</v>
      </c>
      <c r="T1743" s="221">
        <v>45566.313194444447</v>
      </c>
    </row>
    <row r="1744" spans="1:20" x14ac:dyDescent="0.35">
      <c r="A1744" t="s">
        <v>95</v>
      </c>
      <c r="B1744" t="s">
        <v>96</v>
      </c>
      <c r="C1744" t="s">
        <v>92</v>
      </c>
      <c r="D1744" s="29">
        <v>45935</v>
      </c>
      <c r="E1744" s="184" t="str">
        <f t="shared" si="108"/>
        <v/>
      </c>
      <c r="F1744" s="184" t="str">
        <f t="shared" si="109"/>
        <v/>
      </c>
      <c r="G1744" s="184" t="str">
        <f t="shared" si="110"/>
        <v/>
      </c>
      <c r="H1744" s="184" t="str">
        <f t="shared" si="111"/>
        <v/>
      </c>
      <c r="J1744" t="s">
        <v>253</v>
      </c>
      <c r="K1744" t="s">
        <v>253</v>
      </c>
      <c r="L1744">
        <v>296.03032200000001</v>
      </c>
      <c r="R1744">
        <v>618.39218000000005</v>
      </c>
      <c r="S1744" t="s">
        <v>201</v>
      </c>
      <c r="T1744" s="221">
        <v>45566.313194444447</v>
      </c>
    </row>
    <row r="1745" spans="1:20" x14ac:dyDescent="0.35">
      <c r="A1745" t="s">
        <v>95</v>
      </c>
      <c r="B1745" t="s">
        <v>96</v>
      </c>
      <c r="C1745" t="s">
        <v>92</v>
      </c>
      <c r="D1745" s="29">
        <v>45936</v>
      </c>
      <c r="E1745" s="184" t="str">
        <f t="shared" si="108"/>
        <v/>
      </c>
      <c r="F1745" s="184" t="str">
        <f t="shared" si="109"/>
        <v/>
      </c>
      <c r="G1745" s="184" t="str">
        <f t="shared" si="110"/>
        <v/>
      </c>
      <c r="H1745" s="184" t="str">
        <f t="shared" si="111"/>
        <v/>
      </c>
      <c r="J1745" t="s">
        <v>253</v>
      </c>
      <c r="K1745" t="s">
        <v>253</v>
      </c>
      <c r="L1745">
        <v>296.03032200000001</v>
      </c>
      <c r="R1745">
        <v>618.39218000000005</v>
      </c>
      <c r="S1745" t="s">
        <v>201</v>
      </c>
      <c r="T1745" s="221">
        <v>45566.313194444447</v>
      </c>
    </row>
    <row r="1746" spans="1:20" x14ac:dyDescent="0.35">
      <c r="A1746" t="s">
        <v>95</v>
      </c>
      <c r="B1746" t="s">
        <v>96</v>
      </c>
      <c r="C1746" t="s">
        <v>92</v>
      </c>
      <c r="D1746" s="29">
        <v>45937</v>
      </c>
      <c r="E1746" s="184" t="str">
        <f t="shared" si="108"/>
        <v/>
      </c>
      <c r="F1746" s="184" t="str">
        <f t="shared" si="109"/>
        <v/>
      </c>
      <c r="G1746" s="184" t="str">
        <f t="shared" si="110"/>
        <v/>
      </c>
      <c r="H1746" s="184" t="str">
        <f t="shared" si="111"/>
        <v/>
      </c>
      <c r="J1746" t="s">
        <v>253</v>
      </c>
      <c r="K1746" t="s">
        <v>253</v>
      </c>
      <c r="L1746">
        <v>296.03032200000001</v>
      </c>
      <c r="R1746">
        <v>618.39218000000005</v>
      </c>
      <c r="S1746" t="s">
        <v>201</v>
      </c>
      <c r="T1746" s="221">
        <v>45566.313194444447</v>
      </c>
    </row>
    <row r="1747" spans="1:20" x14ac:dyDescent="0.35">
      <c r="A1747" t="s">
        <v>95</v>
      </c>
      <c r="B1747" t="s">
        <v>96</v>
      </c>
      <c r="C1747" t="s">
        <v>92</v>
      </c>
      <c r="D1747" s="29">
        <v>45938</v>
      </c>
      <c r="E1747" s="184" t="str">
        <f t="shared" si="108"/>
        <v/>
      </c>
      <c r="F1747" s="184" t="str">
        <f t="shared" si="109"/>
        <v/>
      </c>
      <c r="G1747" s="184" t="str">
        <f t="shared" si="110"/>
        <v/>
      </c>
      <c r="H1747" s="184" t="str">
        <f t="shared" si="111"/>
        <v/>
      </c>
      <c r="J1747" t="s">
        <v>253</v>
      </c>
      <c r="K1747" t="s">
        <v>253</v>
      </c>
      <c r="L1747">
        <v>296.03032200000001</v>
      </c>
      <c r="R1747">
        <v>618.39218000000005</v>
      </c>
      <c r="S1747" t="s">
        <v>201</v>
      </c>
      <c r="T1747" s="221">
        <v>45566.313194444447</v>
      </c>
    </row>
    <row r="1748" spans="1:20" x14ac:dyDescent="0.35">
      <c r="A1748" t="s">
        <v>95</v>
      </c>
      <c r="B1748" t="s">
        <v>96</v>
      </c>
      <c r="C1748" t="s">
        <v>92</v>
      </c>
      <c r="D1748" s="29">
        <v>45939</v>
      </c>
      <c r="E1748" s="184" t="str">
        <f t="shared" si="108"/>
        <v/>
      </c>
      <c r="F1748" s="184" t="str">
        <f t="shared" si="109"/>
        <v/>
      </c>
      <c r="G1748" s="184" t="str">
        <f t="shared" si="110"/>
        <v/>
      </c>
      <c r="H1748" s="184" t="str">
        <f t="shared" si="111"/>
        <v/>
      </c>
      <c r="J1748" t="s">
        <v>253</v>
      </c>
      <c r="K1748" t="s">
        <v>253</v>
      </c>
      <c r="L1748">
        <v>296.03032200000001</v>
      </c>
      <c r="R1748">
        <v>618.39218000000005</v>
      </c>
      <c r="S1748" t="s">
        <v>201</v>
      </c>
      <c r="T1748" s="221">
        <v>45566.313194444447</v>
      </c>
    </row>
    <row r="1749" spans="1:20" x14ac:dyDescent="0.35">
      <c r="A1749" t="s">
        <v>95</v>
      </c>
      <c r="B1749" t="s">
        <v>96</v>
      </c>
      <c r="C1749" t="s">
        <v>92</v>
      </c>
      <c r="D1749" s="29">
        <v>45940</v>
      </c>
      <c r="E1749" s="184" t="str">
        <f t="shared" si="108"/>
        <v/>
      </c>
      <c r="F1749" s="184" t="str">
        <f t="shared" si="109"/>
        <v/>
      </c>
      <c r="G1749" s="184" t="str">
        <f t="shared" si="110"/>
        <v/>
      </c>
      <c r="H1749" s="184" t="str">
        <f t="shared" si="111"/>
        <v/>
      </c>
      <c r="J1749" t="s">
        <v>253</v>
      </c>
      <c r="K1749" t="s">
        <v>253</v>
      </c>
      <c r="L1749">
        <v>296.03032200000001</v>
      </c>
      <c r="R1749">
        <v>618.39218000000005</v>
      </c>
      <c r="S1749" t="s">
        <v>201</v>
      </c>
      <c r="T1749" s="221">
        <v>45566.313194444447</v>
      </c>
    </row>
    <row r="1750" spans="1:20" x14ac:dyDescent="0.35">
      <c r="A1750" t="s">
        <v>95</v>
      </c>
      <c r="B1750" t="s">
        <v>96</v>
      </c>
      <c r="C1750" t="s">
        <v>92</v>
      </c>
      <c r="D1750" s="29">
        <v>45941</v>
      </c>
      <c r="E1750" s="184" t="str">
        <f t="shared" si="108"/>
        <v/>
      </c>
      <c r="F1750" s="184" t="str">
        <f t="shared" si="109"/>
        <v/>
      </c>
      <c r="G1750" s="184" t="str">
        <f t="shared" si="110"/>
        <v/>
      </c>
      <c r="H1750" s="184" t="str">
        <f t="shared" si="111"/>
        <v/>
      </c>
      <c r="J1750" t="s">
        <v>253</v>
      </c>
      <c r="K1750" t="s">
        <v>253</v>
      </c>
      <c r="L1750">
        <v>296.03032200000001</v>
      </c>
      <c r="R1750">
        <v>618.39218000000005</v>
      </c>
      <c r="S1750" t="s">
        <v>201</v>
      </c>
      <c r="T1750" s="221">
        <v>45566.313194444447</v>
      </c>
    </row>
    <row r="1751" spans="1:20" x14ac:dyDescent="0.35">
      <c r="A1751" t="s">
        <v>95</v>
      </c>
      <c r="B1751" t="s">
        <v>96</v>
      </c>
      <c r="C1751" t="s">
        <v>92</v>
      </c>
      <c r="D1751" s="29">
        <v>45942</v>
      </c>
      <c r="E1751" s="184" t="str">
        <f t="shared" si="108"/>
        <v/>
      </c>
      <c r="F1751" s="184" t="str">
        <f t="shared" si="109"/>
        <v/>
      </c>
      <c r="G1751" s="184" t="str">
        <f t="shared" si="110"/>
        <v/>
      </c>
      <c r="H1751" s="184" t="str">
        <f t="shared" si="111"/>
        <v/>
      </c>
      <c r="J1751" t="s">
        <v>253</v>
      </c>
      <c r="K1751" t="s">
        <v>253</v>
      </c>
      <c r="L1751">
        <v>296.03032200000001</v>
      </c>
      <c r="R1751">
        <v>618.39218000000005</v>
      </c>
      <c r="S1751" t="s">
        <v>201</v>
      </c>
      <c r="T1751" s="221">
        <v>45566.313194444447</v>
      </c>
    </row>
    <row r="1752" spans="1:20" x14ac:dyDescent="0.35">
      <c r="A1752" t="s">
        <v>95</v>
      </c>
      <c r="B1752" t="s">
        <v>96</v>
      </c>
      <c r="C1752" t="s">
        <v>92</v>
      </c>
      <c r="D1752" s="29">
        <v>45943</v>
      </c>
      <c r="E1752" s="184" t="str">
        <f t="shared" si="108"/>
        <v/>
      </c>
      <c r="F1752" s="184" t="str">
        <f t="shared" si="109"/>
        <v/>
      </c>
      <c r="G1752" s="184" t="str">
        <f t="shared" si="110"/>
        <v/>
      </c>
      <c r="H1752" s="184" t="str">
        <f t="shared" si="111"/>
        <v/>
      </c>
      <c r="J1752" t="s">
        <v>253</v>
      </c>
      <c r="K1752" t="s">
        <v>253</v>
      </c>
      <c r="L1752">
        <v>296.03032200000001</v>
      </c>
      <c r="R1752">
        <v>618.39218000000005</v>
      </c>
      <c r="S1752" t="s">
        <v>201</v>
      </c>
      <c r="T1752" s="221">
        <v>45566.313194444447</v>
      </c>
    </row>
    <row r="1753" spans="1:20" x14ac:dyDescent="0.35">
      <c r="A1753" t="s">
        <v>95</v>
      </c>
      <c r="B1753" t="s">
        <v>96</v>
      </c>
      <c r="C1753" t="s">
        <v>92</v>
      </c>
      <c r="D1753" s="29">
        <v>45944</v>
      </c>
      <c r="E1753" s="184" t="str">
        <f t="shared" si="108"/>
        <v/>
      </c>
      <c r="F1753" s="184" t="str">
        <f t="shared" si="109"/>
        <v/>
      </c>
      <c r="G1753" s="184" t="str">
        <f t="shared" si="110"/>
        <v/>
      </c>
      <c r="H1753" s="184" t="str">
        <f t="shared" si="111"/>
        <v/>
      </c>
      <c r="J1753" t="s">
        <v>253</v>
      </c>
      <c r="K1753" t="s">
        <v>253</v>
      </c>
      <c r="L1753">
        <v>296.03032200000001</v>
      </c>
      <c r="R1753">
        <v>618.39218000000005</v>
      </c>
      <c r="S1753" t="s">
        <v>201</v>
      </c>
      <c r="T1753" s="221">
        <v>45566.313194444447</v>
      </c>
    </row>
    <row r="1754" spans="1:20" x14ac:dyDescent="0.35">
      <c r="A1754" t="s">
        <v>95</v>
      </c>
      <c r="B1754" t="s">
        <v>96</v>
      </c>
      <c r="C1754" t="s">
        <v>92</v>
      </c>
      <c r="D1754" s="29">
        <v>45945</v>
      </c>
      <c r="E1754" s="184" t="str">
        <f t="shared" si="108"/>
        <v/>
      </c>
      <c r="F1754" s="184" t="str">
        <f t="shared" si="109"/>
        <v/>
      </c>
      <c r="G1754" s="184" t="str">
        <f t="shared" si="110"/>
        <v/>
      </c>
      <c r="H1754" s="184" t="str">
        <f t="shared" si="111"/>
        <v/>
      </c>
      <c r="J1754" t="s">
        <v>253</v>
      </c>
      <c r="K1754" t="s">
        <v>253</v>
      </c>
      <c r="L1754">
        <v>296.03032200000001</v>
      </c>
      <c r="R1754">
        <v>618.39218000000005</v>
      </c>
      <c r="S1754" t="s">
        <v>201</v>
      </c>
      <c r="T1754" s="221">
        <v>45566.313194444447</v>
      </c>
    </row>
    <row r="1755" spans="1:20" x14ac:dyDescent="0.35">
      <c r="A1755" t="s">
        <v>95</v>
      </c>
      <c r="B1755" t="s">
        <v>96</v>
      </c>
      <c r="C1755" t="s">
        <v>92</v>
      </c>
      <c r="D1755" s="29">
        <v>45946</v>
      </c>
      <c r="E1755" s="184" t="str">
        <f t="shared" si="108"/>
        <v/>
      </c>
      <c r="F1755" s="184" t="str">
        <f t="shared" si="109"/>
        <v/>
      </c>
      <c r="G1755" s="184" t="str">
        <f t="shared" si="110"/>
        <v/>
      </c>
      <c r="H1755" s="184" t="str">
        <f t="shared" si="111"/>
        <v/>
      </c>
      <c r="J1755" t="s">
        <v>253</v>
      </c>
      <c r="K1755" t="s">
        <v>253</v>
      </c>
      <c r="L1755">
        <v>296.03032200000001</v>
      </c>
      <c r="R1755">
        <v>618.39218000000005</v>
      </c>
      <c r="S1755" t="s">
        <v>201</v>
      </c>
      <c r="T1755" s="221">
        <v>45566.313194444447</v>
      </c>
    </row>
    <row r="1756" spans="1:20" x14ac:dyDescent="0.35">
      <c r="A1756" t="s">
        <v>95</v>
      </c>
      <c r="B1756" t="s">
        <v>96</v>
      </c>
      <c r="C1756" t="s">
        <v>92</v>
      </c>
      <c r="D1756" s="29">
        <v>45947</v>
      </c>
      <c r="E1756" s="184" t="str">
        <f t="shared" si="108"/>
        <v/>
      </c>
      <c r="F1756" s="184" t="str">
        <f t="shared" si="109"/>
        <v/>
      </c>
      <c r="G1756" s="184" t="str">
        <f t="shared" si="110"/>
        <v/>
      </c>
      <c r="H1756" s="184" t="str">
        <f t="shared" si="111"/>
        <v/>
      </c>
      <c r="J1756" t="s">
        <v>253</v>
      </c>
      <c r="K1756" t="s">
        <v>253</v>
      </c>
      <c r="L1756">
        <v>296.03032200000001</v>
      </c>
      <c r="R1756">
        <v>618.39218000000005</v>
      </c>
      <c r="S1756" t="s">
        <v>201</v>
      </c>
      <c r="T1756" s="221">
        <v>45566.313194444447</v>
      </c>
    </row>
    <row r="1757" spans="1:20" x14ac:dyDescent="0.35">
      <c r="A1757" t="s">
        <v>95</v>
      </c>
      <c r="B1757" t="s">
        <v>96</v>
      </c>
      <c r="C1757" t="s">
        <v>92</v>
      </c>
      <c r="D1757" s="29">
        <v>45948</v>
      </c>
      <c r="E1757" s="184" t="str">
        <f t="shared" si="108"/>
        <v/>
      </c>
      <c r="F1757" s="184" t="str">
        <f t="shared" si="109"/>
        <v/>
      </c>
      <c r="G1757" s="184" t="str">
        <f t="shared" si="110"/>
        <v/>
      </c>
      <c r="H1757" s="184" t="str">
        <f t="shared" si="111"/>
        <v/>
      </c>
      <c r="J1757" t="s">
        <v>253</v>
      </c>
      <c r="K1757" t="s">
        <v>253</v>
      </c>
      <c r="L1757">
        <v>296.03032200000001</v>
      </c>
      <c r="R1757">
        <v>618.39218000000005</v>
      </c>
      <c r="S1757" t="s">
        <v>201</v>
      </c>
      <c r="T1757" s="221">
        <v>45566.313194444447</v>
      </c>
    </row>
    <row r="1758" spans="1:20" x14ac:dyDescent="0.35">
      <c r="A1758" t="s">
        <v>95</v>
      </c>
      <c r="B1758" t="s">
        <v>96</v>
      </c>
      <c r="C1758" t="s">
        <v>92</v>
      </c>
      <c r="D1758" s="29">
        <v>45949</v>
      </c>
      <c r="E1758" s="184" t="str">
        <f t="shared" si="108"/>
        <v/>
      </c>
      <c r="F1758" s="184" t="str">
        <f t="shared" si="109"/>
        <v/>
      </c>
      <c r="G1758" s="184" t="str">
        <f t="shared" si="110"/>
        <v/>
      </c>
      <c r="H1758" s="184" t="str">
        <f t="shared" si="111"/>
        <v/>
      </c>
      <c r="J1758" t="s">
        <v>253</v>
      </c>
      <c r="K1758" t="s">
        <v>253</v>
      </c>
      <c r="L1758">
        <v>296.03032200000001</v>
      </c>
      <c r="R1758">
        <v>618.39218000000005</v>
      </c>
      <c r="S1758" t="s">
        <v>201</v>
      </c>
      <c r="T1758" s="221">
        <v>45566.313194444447</v>
      </c>
    </row>
    <row r="1759" spans="1:20" x14ac:dyDescent="0.35">
      <c r="A1759" t="s">
        <v>95</v>
      </c>
      <c r="B1759" t="s">
        <v>96</v>
      </c>
      <c r="C1759" t="s">
        <v>92</v>
      </c>
      <c r="D1759" s="29">
        <v>45950</v>
      </c>
      <c r="E1759" s="184" t="str">
        <f t="shared" si="108"/>
        <v/>
      </c>
      <c r="F1759" s="184" t="str">
        <f t="shared" si="109"/>
        <v/>
      </c>
      <c r="G1759" s="184" t="str">
        <f t="shared" si="110"/>
        <v/>
      </c>
      <c r="H1759" s="184" t="str">
        <f t="shared" si="111"/>
        <v/>
      </c>
      <c r="J1759" t="s">
        <v>253</v>
      </c>
      <c r="K1759" t="s">
        <v>253</v>
      </c>
      <c r="L1759">
        <v>296.03032200000001</v>
      </c>
      <c r="R1759">
        <v>618.39218000000005</v>
      </c>
      <c r="S1759" t="s">
        <v>201</v>
      </c>
      <c r="T1759" s="221">
        <v>45566.313194444447</v>
      </c>
    </row>
    <row r="1760" spans="1:20" x14ac:dyDescent="0.35">
      <c r="A1760" t="s">
        <v>95</v>
      </c>
      <c r="B1760" t="s">
        <v>96</v>
      </c>
      <c r="C1760" t="s">
        <v>92</v>
      </c>
      <c r="D1760" s="29">
        <v>45951</v>
      </c>
      <c r="E1760" s="184" t="str">
        <f t="shared" si="108"/>
        <v/>
      </c>
      <c r="F1760" s="184" t="str">
        <f t="shared" si="109"/>
        <v/>
      </c>
      <c r="G1760" s="184" t="str">
        <f t="shared" si="110"/>
        <v/>
      </c>
      <c r="H1760" s="184" t="str">
        <f t="shared" si="111"/>
        <v/>
      </c>
      <c r="J1760" t="s">
        <v>253</v>
      </c>
      <c r="K1760" t="s">
        <v>253</v>
      </c>
      <c r="L1760">
        <v>296.03032200000001</v>
      </c>
      <c r="R1760">
        <v>618.39218000000005</v>
      </c>
      <c r="S1760" t="s">
        <v>201</v>
      </c>
      <c r="T1760" s="221">
        <v>45566.313194444447</v>
      </c>
    </row>
    <row r="1761" spans="1:20" x14ac:dyDescent="0.35">
      <c r="A1761" t="s">
        <v>95</v>
      </c>
      <c r="B1761" t="s">
        <v>96</v>
      </c>
      <c r="C1761" t="s">
        <v>92</v>
      </c>
      <c r="D1761" s="29">
        <v>45952</v>
      </c>
      <c r="E1761" s="184" t="str">
        <f t="shared" si="108"/>
        <v/>
      </c>
      <c r="F1761" s="184" t="str">
        <f t="shared" si="109"/>
        <v/>
      </c>
      <c r="G1761" s="184" t="str">
        <f t="shared" si="110"/>
        <v/>
      </c>
      <c r="H1761" s="184" t="str">
        <f t="shared" si="111"/>
        <v/>
      </c>
      <c r="J1761" t="s">
        <v>253</v>
      </c>
      <c r="K1761" t="s">
        <v>253</v>
      </c>
      <c r="L1761">
        <v>296.03032200000001</v>
      </c>
      <c r="R1761">
        <v>618.39218000000005</v>
      </c>
      <c r="S1761" t="s">
        <v>201</v>
      </c>
      <c r="T1761" s="221">
        <v>45566.313194444447</v>
      </c>
    </row>
    <row r="1762" spans="1:20" x14ac:dyDescent="0.35">
      <c r="A1762" t="s">
        <v>95</v>
      </c>
      <c r="B1762" t="s">
        <v>96</v>
      </c>
      <c r="C1762" t="s">
        <v>92</v>
      </c>
      <c r="D1762" s="29">
        <v>45953</v>
      </c>
      <c r="E1762" s="184" t="str">
        <f t="shared" si="108"/>
        <v/>
      </c>
      <c r="F1762" s="184" t="str">
        <f t="shared" si="109"/>
        <v/>
      </c>
      <c r="G1762" s="184" t="str">
        <f t="shared" si="110"/>
        <v/>
      </c>
      <c r="H1762" s="184" t="str">
        <f t="shared" si="111"/>
        <v/>
      </c>
      <c r="J1762" t="s">
        <v>253</v>
      </c>
      <c r="K1762" t="s">
        <v>253</v>
      </c>
      <c r="L1762">
        <v>296.03032200000001</v>
      </c>
      <c r="R1762">
        <v>618.39218000000005</v>
      </c>
      <c r="S1762" t="s">
        <v>201</v>
      </c>
      <c r="T1762" s="221">
        <v>45566.313194444447</v>
      </c>
    </row>
    <row r="1763" spans="1:20" x14ac:dyDescent="0.35">
      <c r="A1763" t="s">
        <v>95</v>
      </c>
      <c r="B1763" t="s">
        <v>96</v>
      </c>
      <c r="C1763" t="s">
        <v>92</v>
      </c>
      <c r="D1763" s="29">
        <v>45954</v>
      </c>
      <c r="E1763" s="184" t="str">
        <f t="shared" si="108"/>
        <v/>
      </c>
      <c r="F1763" s="184" t="str">
        <f t="shared" si="109"/>
        <v/>
      </c>
      <c r="G1763" s="184" t="str">
        <f t="shared" si="110"/>
        <v/>
      </c>
      <c r="H1763" s="184" t="str">
        <f t="shared" si="111"/>
        <v/>
      </c>
      <c r="J1763" t="s">
        <v>253</v>
      </c>
      <c r="K1763" t="s">
        <v>253</v>
      </c>
      <c r="L1763">
        <v>296.03032200000001</v>
      </c>
      <c r="R1763">
        <v>618.39218000000005</v>
      </c>
      <c r="S1763" t="s">
        <v>201</v>
      </c>
      <c r="T1763" s="221">
        <v>45566.313194444447</v>
      </c>
    </row>
    <row r="1764" spans="1:20" x14ac:dyDescent="0.35">
      <c r="A1764" t="s">
        <v>95</v>
      </c>
      <c r="B1764" t="s">
        <v>96</v>
      </c>
      <c r="C1764" t="s">
        <v>92</v>
      </c>
      <c r="D1764" s="29">
        <v>45955</v>
      </c>
      <c r="E1764" s="184" t="str">
        <f t="shared" si="108"/>
        <v/>
      </c>
      <c r="F1764" s="184" t="str">
        <f t="shared" si="109"/>
        <v/>
      </c>
      <c r="G1764" s="184" t="str">
        <f t="shared" si="110"/>
        <v/>
      </c>
      <c r="H1764" s="184" t="str">
        <f t="shared" si="111"/>
        <v/>
      </c>
      <c r="J1764" t="s">
        <v>253</v>
      </c>
      <c r="K1764" t="s">
        <v>253</v>
      </c>
      <c r="L1764">
        <v>296.03032200000001</v>
      </c>
      <c r="R1764">
        <v>618.39218000000005</v>
      </c>
      <c r="S1764" t="s">
        <v>201</v>
      </c>
      <c r="T1764" s="221">
        <v>45566.313194444447</v>
      </c>
    </row>
    <row r="1765" spans="1:20" x14ac:dyDescent="0.35">
      <c r="A1765" t="s">
        <v>95</v>
      </c>
      <c r="B1765" t="s">
        <v>96</v>
      </c>
      <c r="C1765" t="s">
        <v>92</v>
      </c>
      <c r="D1765" s="29">
        <v>45956</v>
      </c>
      <c r="E1765" s="184" t="str">
        <f t="shared" si="108"/>
        <v/>
      </c>
      <c r="F1765" s="184" t="str">
        <f t="shared" si="109"/>
        <v/>
      </c>
      <c r="G1765" s="184" t="str">
        <f t="shared" si="110"/>
        <v/>
      </c>
      <c r="H1765" s="184" t="str">
        <f t="shared" si="111"/>
        <v/>
      </c>
      <c r="J1765" t="s">
        <v>253</v>
      </c>
      <c r="K1765" t="s">
        <v>253</v>
      </c>
      <c r="L1765">
        <v>296.03032200000001</v>
      </c>
      <c r="R1765">
        <v>618.39218000000005</v>
      </c>
      <c r="S1765" t="s">
        <v>201</v>
      </c>
      <c r="T1765" s="221">
        <v>45566.313194444447</v>
      </c>
    </row>
    <row r="1766" spans="1:20" x14ac:dyDescent="0.35">
      <c r="A1766" t="s">
        <v>95</v>
      </c>
      <c r="B1766" t="s">
        <v>96</v>
      </c>
      <c r="C1766" t="s">
        <v>92</v>
      </c>
      <c r="D1766" s="29">
        <v>45957</v>
      </c>
      <c r="E1766" s="184" t="str">
        <f t="shared" si="108"/>
        <v/>
      </c>
      <c r="F1766" s="184" t="str">
        <f t="shared" si="109"/>
        <v/>
      </c>
      <c r="G1766" s="184" t="str">
        <f t="shared" si="110"/>
        <v/>
      </c>
      <c r="H1766" s="184" t="str">
        <f t="shared" si="111"/>
        <v/>
      </c>
      <c r="J1766" t="s">
        <v>253</v>
      </c>
      <c r="K1766" t="s">
        <v>253</v>
      </c>
      <c r="L1766">
        <v>296.03032200000001</v>
      </c>
      <c r="R1766">
        <v>618.39218000000005</v>
      </c>
      <c r="S1766" t="s">
        <v>201</v>
      </c>
      <c r="T1766" s="221">
        <v>45566.313194444447</v>
      </c>
    </row>
    <row r="1767" spans="1:20" x14ac:dyDescent="0.35">
      <c r="A1767" t="s">
        <v>95</v>
      </c>
      <c r="B1767" t="s">
        <v>96</v>
      </c>
      <c r="C1767" t="s">
        <v>92</v>
      </c>
      <c r="D1767" s="29">
        <v>45958</v>
      </c>
      <c r="E1767" s="184" t="str">
        <f t="shared" si="108"/>
        <v/>
      </c>
      <c r="F1767" s="184" t="str">
        <f t="shared" si="109"/>
        <v/>
      </c>
      <c r="G1767" s="184" t="str">
        <f t="shared" si="110"/>
        <v/>
      </c>
      <c r="H1767" s="184" t="str">
        <f t="shared" si="111"/>
        <v/>
      </c>
      <c r="J1767" t="s">
        <v>253</v>
      </c>
      <c r="K1767" t="s">
        <v>253</v>
      </c>
      <c r="L1767">
        <v>296.03032200000001</v>
      </c>
      <c r="R1767">
        <v>618.39218000000005</v>
      </c>
      <c r="S1767" t="s">
        <v>201</v>
      </c>
      <c r="T1767" s="221">
        <v>45566.313194444447</v>
      </c>
    </row>
    <row r="1768" spans="1:20" x14ac:dyDescent="0.35">
      <c r="A1768" t="s">
        <v>95</v>
      </c>
      <c r="B1768" t="s">
        <v>96</v>
      </c>
      <c r="C1768" t="s">
        <v>92</v>
      </c>
      <c r="D1768" s="29">
        <v>45959</v>
      </c>
      <c r="E1768" s="184" t="str">
        <f t="shared" si="108"/>
        <v/>
      </c>
      <c r="F1768" s="184" t="str">
        <f t="shared" si="109"/>
        <v/>
      </c>
      <c r="G1768" s="184" t="str">
        <f t="shared" si="110"/>
        <v/>
      </c>
      <c r="H1768" s="184" t="str">
        <f t="shared" si="111"/>
        <v/>
      </c>
      <c r="J1768" t="s">
        <v>253</v>
      </c>
      <c r="K1768" t="s">
        <v>253</v>
      </c>
      <c r="L1768">
        <v>296.03032200000001</v>
      </c>
      <c r="R1768">
        <v>618.39218000000005</v>
      </c>
      <c r="S1768" t="s">
        <v>201</v>
      </c>
      <c r="T1768" s="221">
        <v>45566.313194444447</v>
      </c>
    </row>
    <row r="1769" spans="1:20" x14ac:dyDescent="0.35">
      <c r="A1769" t="s">
        <v>95</v>
      </c>
      <c r="B1769" t="s">
        <v>96</v>
      </c>
      <c r="C1769" t="s">
        <v>92</v>
      </c>
      <c r="D1769" s="29">
        <v>45960</v>
      </c>
      <c r="E1769" s="184" t="str">
        <f t="shared" si="108"/>
        <v/>
      </c>
      <c r="F1769" s="184" t="str">
        <f t="shared" si="109"/>
        <v/>
      </c>
      <c r="G1769" s="184" t="str">
        <f t="shared" si="110"/>
        <v/>
      </c>
      <c r="H1769" s="184" t="str">
        <f t="shared" si="111"/>
        <v/>
      </c>
      <c r="J1769" t="s">
        <v>253</v>
      </c>
      <c r="K1769" t="s">
        <v>253</v>
      </c>
      <c r="L1769">
        <v>296.03032200000001</v>
      </c>
      <c r="R1769">
        <v>618.39218000000005</v>
      </c>
      <c r="S1769" t="s">
        <v>201</v>
      </c>
      <c r="T1769" s="221">
        <v>45566.313194444447</v>
      </c>
    </row>
    <row r="1770" spans="1:20" x14ac:dyDescent="0.35">
      <c r="A1770" t="s">
        <v>95</v>
      </c>
      <c r="B1770" t="s">
        <v>96</v>
      </c>
      <c r="C1770" t="s">
        <v>92</v>
      </c>
      <c r="D1770" s="29">
        <v>45961</v>
      </c>
      <c r="E1770" s="184" t="str">
        <f t="shared" si="108"/>
        <v/>
      </c>
      <c r="F1770" s="184" t="str">
        <f t="shared" si="109"/>
        <v/>
      </c>
      <c r="G1770" s="184" t="str">
        <f t="shared" si="110"/>
        <v/>
      </c>
      <c r="H1770" s="184" t="str">
        <f t="shared" si="111"/>
        <v/>
      </c>
      <c r="J1770" t="s">
        <v>253</v>
      </c>
      <c r="K1770" t="s">
        <v>253</v>
      </c>
      <c r="L1770">
        <v>296.03032200000001</v>
      </c>
      <c r="R1770">
        <v>618.39218000000005</v>
      </c>
      <c r="S1770" t="s">
        <v>201</v>
      </c>
      <c r="T1770" s="221">
        <v>45566.313194444447</v>
      </c>
    </row>
    <row r="1771" spans="1:20" x14ac:dyDescent="0.35">
      <c r="A1771" t="s">
        <v>95</v>
      </c>
      <c r="B1771" t="s">
        <v>96</v>
      </c>
      <c r="C1771" t="s">
        <v>92</v>
      </c>
      <c r="D1771" s="29">
        <v>45962</v>
      </c>
      <c r="E1771" s="184" t="str">
        <f t="shared" si="108"/>
        <v/>
      </c>
      <c r="F1771" s="184" t="str">
        <f t="shared" si="109"/>
        <v/>
      </c>
      <c r="G1771" s="184" t="str">
        <f t="shared" si="110"/>
        <v/>
      </c>
      <c r="H1771" s="184" t="str">
        <f t="shared" si="111"/>
        <v/>
      </c>
      <c r="J1771" t="s">
        <v>253</v>
      </c>
      <c r="K1771" t="s">
        <v>253</v>
      </c>
      <c r="L1771">
        <v>296.03032200000001</v>
      </c>
      <c r="R1771">
        <v>618.39218000000005</v>
      </c>
      <c r="S1771" t="s">
        <v>201</v>
      </c>
      <c r="T1771" s="221">
        <v>45566.313194444447</v>
      </c>
    </row>
    <row r="1772" spans="1:20" x14ac:dyDescent="0.35">
      <c r="A1772" t="s">
        <v>95</v>
      </c>
      <c r="B1772" t="s">
        <v>96</v>
      </c>
      <c r="C1772" t="s">
        <v>92</v>
      </c>
      <c r="D1772" s="29">
        <v>45963</v>
      </c>
      <c r="E1772" s="184" t="str">
        <f t="shared" si="108"/>
        <v/>
      </c>
      <c r="F1772" s="184" t="str">
        <f t="shared" si="109"/>
        <v/>
      </c>
      <c r="G1772" s="184" t="str">
        <f t="shared" si="110"/>
        <v/>
      </c>
      <c r="H1772" s="184" t="str">
        <f t="shared" si="111"/>
        <v/>
      </c>
      <c r="J1772" t="s">
        <v>253</v>
      </c>
      <c r="K1772" t="s">
        <v>253</v>
      </c>
      <c r="L1772">
        <v>296.03032200000001</v>
      </c>
      <c r="R1772">
        <v>618.39218000000005</v>
      </c>
      <c r="S1772" t="s">
        <v>201</v>
      </c>
      <c r="T1772" s="221">
        <v>45566.313194444447</v>
      </c>
    </row>
    <row r="1773" spans="1:20" x14ac:dyDescent="0.35">
      <c r="A1773" t="s">
        <v>95</v>
      </c>
      <c r="B1773" t="s">
        <v>96</v>
      </c>
      <c r="C1773" t="s">
        <v>92</v>
      </c>
      <c r="D1773" s="29">
        <v>45964</v>
      </c>
      <c r="E1773" s="184" t="str">
        <f t="shared" si="108"/>
        <v/>
      </c>
      <c r="F1773" s="184" t="str">
        <f t="shared" si="109"/>
        <v/>
      </c>
      <c r="G1773" s="184" t="str">
        <f t="shared" si="110"/>
        <v/>
      </c>
      <c r="H1773" s="184" t="str">
        <f t="shared" si="111"/>
        <v/>
      </c>
      <c r="J1773" t="s">
        <v>253</v>
      </c>
      <c r="K1773" t="s">
        <v>253</v>
      </c>
      <c r="L1773">
        <v>296.03032200000001</v>
      </c>
      <c r="R1773">
        <v>618.39218000000005</v>
      </c>
      <c r="S1773" t="s">
        <v>201</v>
      </c>
      <c r="T1773" s="221">
        <v>45566.313194444447</v>
      </c>
    </row>
    <row r="1774" spans="1:20" x14ac:dyDescent="0.35">
      <c r="A1774" t="s">
        <v>95</v>
      </c>
      <c r="B1774" t="s">
        <v>96</v>
      </c>
      <c r="C1774" t="s">
        <v>92</v>
      </c>
      <c r="D1774" s="29">
        <v>45965</v>
      </c>
      <c r="E1774" s="184" t="str">
        <f t="shared" si="108"/>
        <v/>
      </c>
      <c r="F1774" s="184" t="str">
        <f t="shared" si="109"/>
        <v/>
      </c>
      <c r="G1774" s="184" t="str">
        <f t="shared" si="110"/>
        <v/>
      </c>
      <c r="H1774" s="184" t="str">
        <f t="shared" si="111"/>
        <v/>
      </c>
      <c r="J1774" t="s">
        <v>253</v>
      </c>
      <c r="K1774" t="s">
        <v>253</v>
      </c>
      <c r="L1774">
        <v>296.03032200000001</v>
      </c>
      <c r="R1774">
        <v>618.39218000000005</v>
      </c>
      <c r="S1774" t="s">
        <v>201</v>
      </c>
      <c r="T1774" s="221">
        <v>45566.313194444447</v>
      </c>
    </row>
    <row r="1775" spans="1:20" x14ac:dyDescent="0.35">
      <c r="A1775" t="s">
        <v>95</v>
      </c>
      <c r="B1775" t="s">
        <v>96</v>
      </c>
      <c r="C1775" t="s">
        <v>92</v>
      </c>
      <c r="D1775" s="29">
        <v>45966</v>
      </c>
      <c r="E1775" s="184" t="str">
        <f t="shared" si="108"/>
        <v/>
      </c>
      <c r="F1775" s="184" t="str">
        <f t="shared" si="109"/>
        <v/>
      </c>
      <c r="G1775" s="184" t="str">
        <f t="shared" si="110"/>
        <v/>
      </c>
      <c r="H1775" s="184" t="str">
        <f t="shared" si="111"/>
        <v/>
      </c>
      <c r="J1775" t="s">
        <v>253</v>
      </c>
      <c r="K1775" t="s">
        <v>253</v>
      </c>
      <c r="L1775">
        <v>296.03032200000001</v>
      </c>
      <c r="R1775">
        <v>618.39218000000005</v>
      </c>
      <c r="S1775" t="s">
        <v>201</v>
      </c>
      <c r="T1775" s="221">
        <v>45566.313194444447</v>
      </c>
    </row>
    <row r="1776" spans="1:20" x14ac:dyDescent="0.35">
      <c r="A1776" t="s">
        <v>95</v>
      </c>
      <c r="B1776" t="s">
        <v>96</v>
      </c>
      <c r="C1776" t="s">
        <v>92</v>
      </c>
      <c r="D1776" s="29">
        <v>45967</v>
      </c>
      <c r="E1776" s="184" t="str">
        <f t="shared" si="108"/>
        <v/>
      </c>
      <c r="F1776" s="184" t="str">
        <f t="shared" si="109"/>
        <v/>
      </c>
      <c r="G1776" s="184" t="str">
        <f t="shared" si="110"/>
        <v/>
      </c>
      <c r="H1776" s="184" t="str">
        <f t="shared" si="111"/>
        <v/>
      </c>
      <c r="J1776" t="s">
        <v>253</v>
      </c>
      <c r="K1776" t="s">
        <v>253</v>
      </c>
      <c r="L1776">
        <v>296.03032200000001</v>
      </c>
      <c r="R1776">
        <v>618.39218000000005</v>
      </c>
      <c r="S1776" t="s">
        <v>201</v>
      </c>
      <c r="T1776" s="221">
        <v>45566.313194444447</v>
      </c>
    </row>
    <row r="1777" spans="1:20" x14ac:dyDescent="0.35">
      <c r="A1777" t="s">
        <v>95</v>
      </c>
      <c r="B1777" t="s">
        <v>96</v>
      </c>
      <c r="C1777" t="s">
        <v>92</v>
      </c>
      <c r="D1777" s="29">
        <v>45968</v>
      </c>
      <c r="E1777" s="184" t="str">
        <f t="shared" si="108"/>
        <v/>
      </c>
      <c r="F1777" s="184" t="str">
        <f t="shared" si="109"/>
        <v/>
      </c>
      <c r="G1777" s="184" t="str">
        <f t="shared" si="110"/>
        <v/>
      </c>
      <c r="H1777" s="184" t="str">
        <f t="shared" si="111"/>
        <v/>
      </c>
      <c r="J1777" t="s">
        <v>253</v>
      </c>
      <c r="K1777" t="s">
        <v>253</v>
      </c>
      <c r="L1777">
        <v>296.03032200000001</v>
      </c>
      <c r="R1777">
        <v>618.39218000000005</v>
      </c>
      <c r="S1777" t="s">
        <v>201</v>
      </c>
      <c r="T1777" s="221">
        <v>45566.313194444447</v>
      </c>
    </row>
    <row r="1778" spans="1:20" x14ac:dyDescent="0.35">
      <c r="A1778" t="s">
        <v>95</v>
      </c>
      <c r="B1778" t="s">
        <v>96</v>
      </c>
      <c r="C1778" t="s">
        <v>92</v>
      </c>
      <c r="D1778" s="29">
        <v>45969</v>
      </c>
      <c r="E1778" s="184" t="str">
        <f t="shared" si="108"/>
        <v/>
      </c>
      <c r="F1778" s="184" t="str">
        <f t="shared" si="109"/>
        <v/>
      </c>
      <c r="G1778" s="184" t="str">
        <f t="shared" si="110"/>
        <v/>
      </c>
      <c r="H1778" s="184" t="str">
        <f t="shared" si="111"/>
        <v/>
      </c>
      <c r="J1778" t="s">
        <v>253</v>
      </c>
      <c r="K1778" t="s">
        <v>253</v>
      </c>
      <c r="L1778">
        <v>296.03032200000001</v>
      </c>
      <c r="R1778">
        <v>618.39218000000005</v>
      </c>
      <c r="S1778" t="s">
        <v>201</v>
      </c>
      <c r="T1778" s="221">
        <v>45566.313194444447</v>
      </c>
    </row>
    <row r="1779" spans="1:20" x14ac:dyDescent="0.35">
      <c r="A1779" t="s">
        <v>95</v>
      </c>
      <c r="B1779" t="s">
        <v>96</v>
      </c>
      <c r="C1779" t="s">
        <v>92</v>
      </c>
      <c r="D1779" s="29">
        <v>45970</v>
      </c>
      <c r="E1779" s="184" t="str">
        <f t="shared" si="108"/>
        <v/>
      </c>
      <c r="F1779" s="184" t="str">
        <f t="shared" si="109"/>
        <v/>
      </c>
      <c r="G1779" s="184" t="str">
        <f t="shared" si="110"/>
        <v/>
      </c>
      <c r="H1779" s="184" t="str">
        <f t="shared" si="111"/>
        <v/>
      </c>
      <c r="J1779" t="s">
        <v>253</v>
      </c>
      <c r="K1779" t="s">
        <v>253</v>
      </c>
      <c r="L1779">
        <v>296.03032200000001</v>
      </c>
      <c r="R1779">
        <v>618.39218000000005</v>
      </c>
      <c r="S1779" t="s">
        <v>201</v>
      </c>
      <c r="T1779" s="221">
        <v>45566.313194444447</v>
      </c>
    </row>
    <row r="1780" spans="1:20" x14ac:dyDescent="0.35">
      <c r="A1780" t="s">
        <v>95</v>
      </c>
      <c r="B1780" t="s">
        <v>96</v>
      </c>
      <c r="C1780" t="s">
        <v>92</v>
      </c>
      <c r="D1780" s="29">
        <v>45971</v>
      </c>
      <c r="E1780" s="184" t="str">
        <f t="shared" si="108"/>
        <v/>
      </c>
      <c r="F1780" s="184" t="str">
        <f t="shared" si="109"/>
        <v/>
      </c>
      <c r="G1780" s="184" t="str">
        <f t="shared" si="110"/>
        <v/>
      </c>
      <c r="H1780" s="184" t="str">
        <f t="shared" si="111"/>
        <v/>
      </c>
      <c r="J1780" t="s">
        <v>253</v>
      </c>
      <c r="K1780" t="s">
        <v>253</v>
      </c>
      <c r="L1780">
        <v>296.03032200000001</v>
      </c>
      <c r="R1780">
        <v>618.39218000000005</v>
      </c>
      <c r="S1780" t="s">
        <v>201</v>
      </c>
      <c r="T1780" s="221">
        <v>45566.313194444447</v>
      </c>
    </row>
    <row r="1781" spans="1:20" x14ac:dyDescent="0.35">
      <c r="A1781" t="s">
        <v>95</v>
      </c>
      <c r="B1781" t="s">
        <v>96</v>
      </c>
      <c r="C1781" t="s">
        <v>92</v>
      </c>
      <c r="D1781" s="29">
        <v>45972</v>
      </c>
      <c r="E1781" s="184" t="str">
        <f t="shared" si="108"/>
        <v/>
      </c>
      <c r="F1781" s="184" t="str">
        <f t="shared" si="109"/>
        <v/>
      </c>
      <c r="G1781" s="184" t="str">
        <f t="shared" si="110"/>
        <v/>
      </c>
      <c r="H1781" s="184" t="str">
        <f t="shared" si="111"/>
        <v/>
      </c>
      <c r="J1781" t="s">
        <v>253</v>
      </c>
      <c r="K1781" t="s">
        <v>253</v>
      </c>
      <c r="L1781">
        <v>296.03032200000001</v>
      </c>
      <c r="R1781">
        <v>618.39218000000005</v>
      </c>
      <c r="S1781" t="s">
        <v>201</v>
      </c>
      <c r="T1781" s="221">
        <v>45566.313194444447</v>
      </c>
    </row>
    <row r="1782" spans="1:20" x14ac:dyDescent="0.35">
      <c r="A1782" t="s">
        <v>95</v>
      </c>
      <c r="B1782" t="s">
        <v>96</v>
      </c>
      <c r="C1782" t="s">
        <v>92</v>
      </c>
      <c r="D1782" s="29">
        <v>45973</v>
      </c>
      <c r="E1782" s="184" t="str">
        <f t="shared" si="108"/>
        <v/>
      </c>
      <c r="F1782" s="184" t="str">
        <f t="shared" si="109"/>
        <v/>
      </c>
      <c r="G1782" s="184" t="str">
        <f t="shared" si="110"/>
        <v/>
      </c>
      <c r="H1782" s="184" t="str">
        <f t="shared" si="111"/>
        <v/>
      </c>
      <c r="J1782" t="s">
        <v>253</v>
      </c>
      <c r="K1782" t="s">
        <v>253</v>
      </c>
      <c r="L1782">
        <v>296.03032200000001</v>
      </c>
      <c r="R1782">
        <v>618.39218000000005</v>
      </c>
      <c r="S1782" t="s">
        <v>201</v>
      </c>
      <c r="T1782" s="221">
        <v>45566.313194444447</v>
      </c>
    </row>
    <row r="1783" spans="1:20" x14ac:dyDescent="0.35">
      <c r="A1783" t="s">
        <v>95</v>
      </c>
      <c r="B1783" t="s">
        <v>96</v>
      </c>
      <c r="C1783" t="s">
        <v>92</v>
      </c>
      <c r="D1783" s="29">
        <v>45974</v>
      </c>
      <c r="E1783" s="184" t="str">
        <f t="shared" si="108"/>
        <v/>
      </c>
      <c r="F1783" s="184" t="str">
        <f t="shared" si="109"/>
        <v/>
      </c>
      <c r="G1783" s="184" t="str">
        <f t="shared" si="110"/>
        <v/>
      </c>
      <c r="H1783" s="184" t="str">
        <f t="shared" si="111"/>
        <v/>
      </c>
      <c r="J1783" t="s">
        <v>253</v>
      </c>
      <c r="K1783" t="s">
        <v>253</v>
      </c>
      <c r="L1783">
        <v>296.03032200000001</v>
      </c>
      <c r="R1783">
        <v>618.39218000000005</v>
      </c>
      <c r="S1783" t="s">
        <v>201</v>
      </c>
      <c r="T1783" s="221">
        <v>45566.313194444447</v>
      </c>
    </row>
    <row r="1784" spans="1:20" x14ac:dyDescent="0.35">
      <c r="A1784" t="s">
        <v>95</v>
      </c>
      <c r="B1784" t="s">
        <v>96</v>
      </c>
      <c r="C1784" t="s">
        <v>92</v>
      </c>
      <c r="D1784" s="29">
        <v>45975</v>
      </c>
      <c r="E1784" s="184" t="str">
        <f t="shared" si="108"/>
        <v/>
      </c>
      <c r="F1784" s="184" t="str">
        <f t="shared" si="109"/>
        <v/>
      </c>
      <c r="G1784" s="184" t="str">
        <f t="shared" si="110"/>
        <v/>
      </c>
      <c r="H1784" s="184" t="str">
        <f t="shared" si="111"/>
        <v/>
      </c>
      <c r="J1784" t="s">
        <v>253</v>
      </c>
      <c r="K1784" t="s">
        <v>253</v>
      </c>
      <c r="L1784">
        <v>296.03032200000001</v>
      </c>
      <c r="R1784">
        <v>618.39218000000005</v>
      </c>
      <c r="S1784" t="s">
        <v>201</v>
      </c>
      <c r="T1784" s="221">
        <v>45566.313194444447</v>
      </c>
    </row>
    <row r="1785" spans="1:20" x14ac:dyDescent="0.35">
      <c r="A1785" t="s">
        <v>95</v>
      </c>
      <c r="B1785" t="s">
        <v>96</v>
      </c>
      <c r="C1785" t="s">
        <v>92</v>
      </c>
      <c r="D1785" s="29">
        <v>45976</v>
      </c>
      <c r="E1785" s="184" t="str">
        <f t="shared" si="108"/>
        <v/>
      </c>
      <c r="F1785" s="184" t="str">
        <f t="shared" si="109"/>
        <v/>
      </c>
      <c r="G1785" s="184" t="str">
        <f t="shared" si="110"/>
        <v/>
      </c>
      <c r="H1785" s="184" t="str">
        <f t="shared" si="111"/>
        <v/>
      </c>
      <c r="J1785" t="s">
        <v>253</v>
      </c>
      <c r="K1785" t="s">
        <v>253</v>
      </c>
      <c r="L1785">
        <v>296.03032200000001</v>
      </c>
      <c r="R1785">
        <v>618.39218000000005</v>
      </c>
      <c r="S1785" t="s">
        <v>201</v>
      </c>
      <c r="T1785" s="221">
        <v>45566.313194444447</v>
      </c>
    </row>
    <row r="1786" spans="1:20" x14ac:dyDescent="0.35">
      <c r="A1786" t="s">
        <v>95</v>
      </c>
      <c r="B1786" t="s">
        <v>96</v>
      </c>
      <c r="C1786" t="s">
        <v>92</v>
      </c>
      <c r="D1786" s="29">
        <v>45977</v>
      </c>
      <c r="E1786" s="184" t="str">
        <f t="shared" si="108"/>
        <v/>
      </c>
      <c r="F1786" s="184" t="str">
        <f t="shared" si="109"/>
        <v/>
      </c>
      <c r="G1786" s="184" t="str">
        <f t="shared" si="110"/>
        <v/>
      </c>
      <c r="H1786" s="184" t="str">
        <f t="shared" si="111"/>
        <v/>
      </c>
      <c r="J1786" t="s">
        <v>253</v>
      </c>
      <c r="K1786" t="s">
        <v>253</v>
      </c>
      <c r="L1786">
        <v>296.03032200000001</v>
      </c>
      <c r="R1786">
        <v>618.39218000000005</v>
      </c>
      <c r="S1786" t="s">
        <v>201</v>
      </c>
      <c r="T1786" s="221">
        <v>45566.313194444447</v>
      </c>
    </row>
    <row r="1787" spans="1:20" x14ac:dyDescent="0.35">
      <c r="A1787" t="s">
        <v>95</v>
      </c>
      <c r="B1787" t="s">
        <v>96</v>
      </c>
      <c r="C1787" t="s">
        <v>92</v>
      </c>
      <c r="D1787" s="29">
        <v>45978</v>
      </c>
      <c r="E1787" s="184" t="str">
        <f t="shared" si="108"/>
        <v/>
      </c>
      <c r="F1787" s="184" t="str">
        <f t="shared" si="109"/>
        <v/>
      </c>
      <c r="G1787" s="184" t="str">
        <f t="shared" si="110"/>
        <v/>
      </c>
      <c r="H1787" s="184" t="str">
        <f t="shared" si="111"/>
        <v/>
      </c>
      <c r="J1787" t="s">
        <v>253</v>
      </c>
      <c r="K1787" t="s">
        <v>253</v>
      </c>
      <c r="L1787">
        <v>296.03032200000001</v>
      </c>
      <c r="R1787">
        <v>618.39218000000005</v>
      </c>
      <c r="S1787" t="s">
        <v>201</v>
      </c>
      <c r="T1787" s="221">
        <v>45566.313194444447</v>
      </c>
    </row>
    <row r="1788" spans="1:20" x14ac:dyDescent="0.35">
      <c r="A1788" t="s">
        <v>95</v>
      </c>
      <c r="B1788" t="s">
        <v>96</v>
      </c>
      <c r="C1788" t="s">
        <v>92</v>
      </c>
      <c r="D1788" s="29">
        <v>45979</v>
      </c>
      <c r="E1788" s="184" t="str">
        <f t="shared" si="108"/>
        <v/>
      </c>
      <c r="F1788" s="184" t="str">
        <f t="shared" si="109"/>
        <v/>
      </c>
      <c r="G1788" s="184" t="str">
        <f t="shared" si="110"/>
        <v/>
      </c>
      <c r="H1788" s="184" t="str">
        <f t="shared" si="111"/>
        <v/>
      </c>
      <c r="J1788" t="s">
        <v>253</v>
      </c>
      <c r="K1788" t="s">
        <v>253</v>
      </c>
      <c r="L1788">
        <v>296.03032200000001</v>
      </c>
      <c r="R1788">
        <v>618.39218000000005</v>
      </c>
      <c r="S1788" t="s">
        <v>201</v>
      </c>
      <c r="T1788" s="221">
        <v>45566.313194444447</v>
      </c>
    </row>
    <row r="1789" spans="1:20" x14ac:dyDescent="0.35">
      <c r="A1789" t="s">
        <v>95</v>
      </c>
      <c r="B1789" t="s">
        <v>96</v>
      </c>
      <c r="C1789" t="s">
        <v>92</v>
      </c>
      <c r="D1789" s="29">
        <v>45980</v>
      </c>
      <c r="E1789" s="184" t="str">
        <f t="shared" si="108"/>
        <v/>
      </c>
      <c r="F1789" s="184" t="str">
        <f t="shared" si="109"/>
        <v/>
      </c>
      <c r="G1789" s="184" t="str">
        <f t="shared" si="110"/>
        <v/>
      </c>
      <c r="H1789" s="184" t="str">
        <f t="shared" si="111"/>
        <v/>
      </c>
      <c r="J1789" t="s">
        <v>253</v>
      </c>
      <c r="K1789" t="s">
        <v>253</v>
      </c>
      <c r="L1789">
        <v>296.03032200000001</v>
      </c>
      <c r="R1789">
        <v>618.39218000000005</v>
      </c>
      <c r="S1789" t="s">
        <v>201</v>
      </c>
      <c r="T1789" s="221">
        <v>45566.313194444447</v>
      </c>
    </row>
    <row r="1790" spans="1:20" x14ac:dyDescent="0.35">
      <c r="A1790" t="s">
        <v>95</v>
      </c>
      <c r="B1790" t="s">
        <v>96</v>
      </c>
      <c r="C1790" t="s">
        <v>92</v>
      </c>
      <c r="D1790" s="29">
        <v>45981</v>
      </c>
      <c r="E1790" s="184" t="str">
        <f t="shared" si="108"/>
        <v/>
      </c>
      <c r="F1790" s="184" t="str">
        <f t="shared" si="109"/>
        <v/>
      </c>
      <c r="G1790" s="184" t="str">
        <f t="shared" si="110"/>
        <v/>
      </c>
      <c r="H1790" s="184" t="str">
        <f t="shared" si="111"/>
        <v/>
      </c>
      <c r="J1790" t="s">
        <v>253</v>
      </c>
      <c r="K1790" t="s">
        <v>253</v>
      </c>
      <c r="L1790">
        <v>296.03032200000001</v>
      </c>
      <c r="R1790">
        <v>618.39218000000005</v>
      </c>
      <c r="S1790" t="s">
        <v>201</v>
      </c>
      <c r="T1790" s="221">
        <v>45566.313194444447</v>
      </c>
    </row>
    <row r="1791" spans="1:20" x14ac:dyDescent="0.35">
      <c r="A1791" t="s">
        <v>95</v>
      </c>
      <c r="B1791" t="s">
        <v>96</v>
      </c>
      <c r="C1791" t="s">
        <v>92</v>
      </c>
      <c r="D1791" s="29">
        <v>45982</v>
      </c>
      <c r="E1791" s="184" t="str">
        <f t="shared" si="108"/>
        <v/>
      </c>
      <c r="F1791" s="184" t="str">
        <f t="shared" si="109"/>
        <v/>
      </c>
      <c r="G1791" s="184" t="str">
        <f t="shared" si="110"/>
        <v/>
      </c>
      <c r="H1791" s="184" t="str">
        <f t="shared" si="111"/>
        <v/>
      </c>
      <c r="J1791" t="s">
        <v>253</v>
      </c>
      <c r="K1791" t="s">
        <v>253</v>
      </c>
      <c r="L1791">
        <v>296.03032200000001</v>
      </c>
      <c r="R1791">
        <v>618.39218000000005</v>
      </c>
      <c r="S1791" t="s">
        <v>201</v>
      </c>
      <c r="T1791" s="221">
        <v>45566.313194444447</v>
      </c>
    </row>
    <row r="1792" spans="1:20" x14ac:dyDescent="0.35">
      <c r="A1792" t="s">
        <v>95</v>
      </c>
      <c r="B1792" t="s">
        <v>96</v>
      </c>
      <c r="C1792" t="s">
        <v>92</v>
      </c>
      <c r="D1792" s="29">
        <v>45983</v>
      </c>
      <c r="E1792" s="184" t="str">
        <f t="shared" si="108"/>
        <v/>
      </c>
      <c r="F1792" s="184" t="str">
        <f t="shared" si="109"/>
        <v/>
      </c>
      <c r="G1792" s="184" t="str">
        <f t="shared" si="110"/>
        <v/>
      </c>
      <c r="H1792" s="184" t="str">
        <f t="shared" si="111"/>
        <v/>
      </c>
      <c r="J1792" t="s">
        <v>253</v>
      </c>
      <c r="K1792" t="s">
        <v>253</v>
      </c>
      <c r="L1792">
        <v>296.03032200000001</v>
      </c>
      <c r="R1792">
        <v>618.39218000000005</v>
      </c>
      <c r="S1792" t="s">
        <v>201</v>
      </c>
      <c r="T1792" s="221">
        <v>45566.313194444447</v>
      </c>
    </row>
    <row r="1793" spans="1:20" x14ac:dyDescent="0.35">
      <c r="A1793" t="s">
        <v>95</v>
      </c>
      <c r="B1793" t="s">
        <v>96</v>
      </c>
      <c r="C1793" t="s">
        <v>92</v>
      </c>
      <c r="D1793" s="29">
        <v>45984</v>
      </c>
      <c r="E1793" s="184" t="str">
        <f t="shared" si="108"/>
        <v/>
      </c>
      <c r="F1793" s="184" t="str">
        <f t="shared" si="109"/>
        <v/>
      </c>
      <c r="G1793" s="184" t="str">
        <f t="shared" si="110"/>
        <v/>
      </c>
      <c r="H1793" s="184" t="str">
        <f t="shared" si="111"/>
        <v/>
      </c>
      <c r="J1793" t="s">
        <v>253</v>
      </c>
      <c r="K1793" t="s">
        <v>253</v>
      </c>
      <c r="L1793">
        <v>296.03032200000001</v>
      </c>
      <c r="R1793">
        <v>618.39218000000005</v>
      </c>
      <c r="S1793" t="s">
        <v>201</v>
      </c>
      <c r="T1793" s="221">
        <v>45566.313194444447</v>
      </c>
    </row>
    <row r="1794" spans="1:20" x14ac:dyDescent="0.35">
      <c r="A1794" t="s">
        <v>95</v>
      </c>
      <c r="B1794" t="s">
        <v>96</v>
      </c>
      <c r="C1794" t="s">
        <v>92</v>
      </c>
      <c r="D1794" s="29">
        <v>45985</v>
      </c>
      <c r="E1794" s="184" t="str">
        <f t="shared" si="108"/>
        <v/>
      </c>
      <c r="F1794" s="184" t="str">
        <f t="shared" si="109"/>
        <v/>
      </c>
      <c r="G1794" s="184" t="str">
        <f t="shared" si="110"/>
        <v/>
      </c>
      <c r="H1794" s="184" t="str">
        <f t="shared" si="111"/>
        <v/>
      </c>
      <c r="J1794" t="s">
        <v>253</v>
      </c>
      <c r="K1794" t="s">
        <v>253</v>
      </c>
      <c r="L1794">
        <v>296.03032200000001</v>
      </c>
      <c r="R1794">
        <v>618.39218000000005</v>
      </c>
      <c r="S1794" t="s">
        <v>201</v>
      </c>
      <c r="T1794" s="221">
        <v>45566.313194444447</v>
      </c>
    </row>
    <row r="1795" spans="1:20" x14ac:dyDescent="0.35">
      <c r="A1795" t="s">
        <v>95</v>
      </c>
      <c r="B1795" t="s">
        <v>96</v>
      </c>
      <c r="C1795" t="s">
        <v>92</v>
      </c>
      <c r="D1795" s="29">
        <v>45986</v>
      </c>
      <c r="E1795" s="184" t="str">
        <f t="shared" si="108"/>
        <v/>
      </c>
      <c r="F1795" s="184" t="str">
        <f t="shared" si="109"/>
        <v/>
      </c>
      <c r="G1795" s="184" t="str">
        <f t="shared" si="110"/>
        <v/>
      </c>
      <c r="H1795" s="184" t="str">
        <f t="shared" si="111"/>
        <v/>
      </c>
      <c r="J1795" t="s">
        <v>253</v>
      </c>
      <c r="K1795" t="s">
        <v>253</v>
      </c>
      <c r="L1795">
        <v>296.03032200000001</v>
      </c>
      <c r="R1795">
        <v>618.39218000000005</v>
      </c>
      <c r="S1795" t="s">
        <v>201</v>
      </c>
      <c r="T1795" s="221">
        <v>45566.313194444447</v>
      </c>
    </row>
    <row r="1796" spans="1:20" x14ac:dyDescent="0.35">
      <c r="A1796" t="s">
        <v>95</v>
      </c>
      <c r="B1796" t="s">
        <v>96</v>
      </c>
      <c r="C1796" t="s">
        <v>92</v>
      </c>
      <c r="D1796" s="29">
        <v>45987</v>
      </c>
      <c r="E1796" s="184" t="str">
        <f t="shared" si="108"/>
        <v/>
      </c>
      <c r="F1796" s="184" t="str">
        <f t="shared" si="109"/>
        <v/>
      </c>
      <c r="G1796" s="184" t="str">
        <f t="shared" si="110"/>
        <v/>
      </c>
      <c r="H1796" s="184" t="str">
        <f t="shared" si="111"/>
        <v/>
      </c>
      <c r="J1796" t="s">
        <v>253</v>
      </c>
      <c r="K1796" t="s">
        <v>253</v>
      </c>
      <c r="L1796">
        <v>296.03032200000001</v>
      </c>
      <c r="R1796">
        <v>618.39218000000005</v>
      </c>
      <c r="S1796" t="s">
        <v>201</v>
      </c>
      <c r="T1796" s="221">
        <v>45566.313194444447</v>
      </c>
    </row>
    <row r="1797" spans="1:20" x14ac:dyDescent="0.35">
      <c r="A1797" t="s">
        <v>95</v>
      </c>
      <c r="B1797" t="s">
        <v>96</v>
      </c>
      <c r="C1797" t="s">
        <v>92</v>
      </c>
      <c r="D1797" s="29">
        <v>45988</v>
      </c>
      <c r="E1797" s="184" t="str">
        <f t="shared" si="108"/>
        <v/>
      </c>
      <c r="F1797" s="184" t="str">
        <f t="shared" si="109"/>
        <v/>
      </c>
      <c r="G1797" s="184" t="str">
        <f t="shared" si="110"/>
        <v/>
      </c>
      <c r="H1797" s="184" t="str">
        <f t="shared" si="111"/>
        <v/>
      </c>
      <c r="J1797" t="s">
        <v>253</v>
      </c>
      <c r="K1797" t="s">
        <v>253</v>
      </c>
      <c r="L1797">
        <v>296.03032200000001</v>
      </c>
      <c r="R1797">
        <v>618.39218000000005</v>
      </c>
      <c r="S1797" t="s">
        <v>201</v>
      </c>
      <c r="T1797" s="221">
        <v>45566.313194444447</v>
      </c>
    </row>
    <row r="1798" spans="1:20" x14ac:dyDescent="0.35">
      <c r="A1798" t="s">
        <v>95</v>
      </c>
      <c r="B1798" t="s">
        <v>96</v>
      </c>
      <c r="C1798" t="s">
        <v>92</v>
      </c>
      <c r="D1798" s="29">
        <v>45989</v>
      </c>
      <c r="E1798" s="184" t="str">
        <f t="shared" si="108"/>
        <v/>
      </c>
      <c r="F1798" s="184" t="str">
        <f t="shared" si="109"/>
        <v/>
      </c>
      <c r="G1798" s="184" t="str">
        <f t="shared" si="110"/>
        <v/>
      </c>
      <c r="H1798" s="184" t="str">
        <f t="shared" si="111"/>
        <v/>
      </c>
      <c r="J1798" t="s">
        <v>253</v>
      </c>
      <c r="K1798" t="s">
        <v>253</v>
      </c>
      <c r="L1798">
        <v>296.03032200000001</v>
      </c>
      <c r="R1798">
        <v>618.39218000000005</v>
      </c>
      <c r="S1798" t="s">
        <v>201</v>
      </c>
      <c r="T1798" s="221">
        <v>45566.313194444447</v>
      </c>
    </row>
    <row r="1799" spans="1:20" x14ac:dyDescent="0.35">
      <c r="A1799" t="s">
        <v>95</v>
      </c>
      <c r="B1799" t="s">
        <v>96</v>
      </c>
      <c r="C1799" t="s">
        <v>92</v>
      </c>
      <c r="D1799" s="29">
        <v>45990</v>
      </c>
      <c r="E1799" s="184" t="str">
        <f t="shared" si="108"/>
        <v/>
      </c>
      <c r="F1799" s="184" t="str">
        <f t="shared" si="109"/>
        <v/>
      </c>
      <c r="G1799" s="184" t="str">
        <f t="shared" si="110"/>
        <v/>
      </c>
      <c r="H1799" s="184" t="str">
        <f t="shared" si="111"/>
        <v/>
      </c>
      <c r="J1799" t="s">
        <v>253</v>
      </c>
      <c r="K1799" t="s">
        <v>253</v>
      </c>
      <c r="L1799">
        <v>296.03032200000001</v>
      </c>
      <c r="R1799">
        <v>618.39218000000005</v>
      </c>
      <c r="S1799" t="s">
        <v>201</v>
      </c>
      <c r="T1799" s="221">
        <v>45566.313194444447</v>
      </c>
    </row>
    <row r="1800" spans="1:20" x14ac:dyDescent="0.35">
      <c r="A1800" t="s">
        <v>95</v>
      </c>
      <c r="B1800" t="s">
        <v>96</v>
      </c>
      <c r="C1800" t="s">
        <v>92</v>
      </c>
      <c r="D1800" s="29">
        <v>45991</v>
      </c>
      <c r="E1800" s="184" t="str">
        <f t="shared" ref="E1800:E1863" si="112">IF(J1800="","",IF(L1800=0,0,IF(1-(J1800/L1800)&lt;0,"",1-(J1800/L1800))))</f>
        <v/>
      </c>
      <c r="F1800" s="184" t="str">
        <f t="shared" ref="F1800:F1863" si="113">IF(K1800="","",IF(L1800=0,0,IF(1-(K1800/L1800)&lt;0,"",1-(K1800/L1800))))</f>
        <v/>
      </c>
      <c r="G1800" s="184" t="str">
        <f t="shared" ref="G1800:G1863" si="114">IF(J1800="","",IF(1-(J1800/R1800)&lt;0,"",1-(J1800/R1800)))</f>
        <v/>
      </c>
      <c r="H1800" s="184" t="str">
        <f t="shared" ref="H1800:H1863" si="115">IF(K1800="","",IF(1-(K1800/R1800)&lt;0,"",1-(K1800/R1800)))</f>
        <v/>
      </c>
      <c r="J1800" t="s">
        <v>253</v>
      </c>
      <c r="K1800" t="s">
        <v>253</v>
      </c>
      <c r="L1800">
        <v>296.03032200000001</v>
      </c>
      <c r="R1800">
        <v>618.39218000000005</v>
      </c>
      <c r="S1800" t="s">
        <v>201</v>
      </c>
      <c r="T1800" s="221">
        <v>45566.313194444447</v>
      </c>
    </row>
    <row r="1801" spans="1:20" x14ac:dyDescent="0.35">
      <c r="A1801" t="s">
        <v>95</v>
      </c>
      <c r="B1801" t="s">
        <v>96</v>
      </c>
      <c r="C1801" t="s">
        <v>92</v>
      </c>
      <c r="D1801" s="29">
        <v>45992</v>
      </c>
      <c r="E1801" s="184" t="str">
        <f t="shared" si="112"/>
        <v/>
      </c>
      <c r="F1801" s="184" t="str">
        <f t="shared" si="113"/>
        <v/>
      </c>
      <c r="G1801" s="184" t="str">
        <f t="shared" si="114"/>
        <v/>
      </c>
      <c r="H1801" s="184" t="str">
        <f t="shared" si="115"/>
        <v/>
      </c>
      <c r="J1801" t="s">
        <v>253</v>
      </c>
      <c r="K1801" t="s">
        <v>253</v>
      </c>
      <c r="L1801">
        <v>296.03032200000001</v>
      </c>
      <c r="R1801">
        <v>618.39218000000005</v>
      </c>
      <c r="S1801" t="s">
        <v>201</v>
      </c>
      <c r="T1801" s="221">
        <v>45566.313194444447</v>
      </c>
    </row>
    <row r="1802" spans="1:20" x14ac:dyDescent="0.35">
      <c r="A1802" t="s">
        <v>95</v>
      </c>
      <c r="B1802" t="s">
        <v>96</v>
      </c>
      <c r="C1802" t="s">
        <v>92</v>
      </c>
      <c r="D1802" s="29">
        <v>45993</v>
      </c>
      <c r="E1802" s="184" t="str">
        <f t="shared" si="112"/>
        <v/>
      </c>
      <c r="F1802" s="184" t="str">
        <f t="shared" si="113"/>
        <v/>
      </c>
      <c r="G1802" s="184" t="str">
        <f t="shared" si="114"/>
        <v/>
      </c>
      <c r="H1802" s="184" t="str">
        <f t="shared" si="115"/>
        <v/>
      </c>
      <c r="J1802" t="s">
        <v>253</v>
      </c>
      <c r="K1802" t="s">
        <v>253</v>
      </c>
      <c r="L1802">
        <v>296.03032200000001</v>
      </c>
      <c r="R1802">
        <v>618.39218000000005</v>
      </c>
      <c r="S1802" t="s">
        <v>201</v>
      </c>
      <c r="T1802" s="221">
        <v>45566.313194444447</v>
      </c>
    </row>
    <row r="1803" spans="1:20" x14ac:dyDescent="0.35">
      <c r="A1803" t="s">
        <v>95</v>
      </c>
      <c r="B1803" t="s">
        <v>96</v>
      </c>
      <c r="C1803" t="s">
        <v>92</v>
      </c>
      <c r="D1803" s="29">
        <v>45994</v>
      </c>
      <c r="E1803" s="184" t="str">
        <f t="shared" si="112"/>
        <v/>
      </c>
      <c r="F1803" s="184" t="str">
        <f t="shared" si="113"/>
        <v/>
      </c>
      <c r="G1803" s="184" t="str">
        <f t="shared" si="114"/>
        <v/>
      </c>
      <c r="H1803" s="184" t="str">
        <f t="shared" si="115"/>
        <v/>
      </c>
      <c r="J1803" t="s">
        <v>253</v>
      </c>
      <c r="K1803" t="s">
        <v>253</v>
      </c>
      <c r="L1803">
        <v>296.03032200000001</v>
      </c>
      <c r="R1803">
        <v>618.39218000000005</v>
      </c>
      <c r="S1803" t="s">
        <v>201</v>
      </c>
      <c r="T1803" s="221">
        <v>45566.313194444447</v>
      </c>
    </row>
    <row r="1804" spans="1:20" x14ac:dyDescent="0.35">
      <c r="A1804" t="s">
        <v>95</v>
      </c>
      <c r="B1804" t="s">
        <v>96</v>
      </c>
      <c r="C1804" t="s">
        <v>92</v>
      </c>
      <c r="D1804" s="29">
        <v>45995</v>
      </c>
      <c r="E1804" s="184" t="str">
        <f t="shared" si="112"/>
        <v/>
      </c>
      <c r="F1804" s="184" t="str">
        <f t="shared" si="113"/>
        <v/>
      </c>
      <c r="G1804" s="184" t="str">
        <f t="shared" si="114"/>
        <v/>
      </c>
      <c r="H1804" s="184" t="str">
        <f t="shared" si="115"/>
        <v/>
      </c>
      <c r="J1804" t="s">
        <v>253</v>
      </c>
      <c r="K1804" t="s">
        <v>253</v>
      </c>
      <c r="L1804">
        <v>296.03032200000001</v>
      </c>
      <c r="R1804">
        <v>618.39218000000005</v>
      </c>
      <c r="S1804" t="s">
        <v>201</v>
      </c>
      <c r="T1804" s="221">
        <v>45566.313194444447</v>
      </c>
    </row>
    <row r="1805" spans="1:20" x14ac:dyDescent="0.35">
      <c r="A1805" t="s">
        <v>95</v>
      </c>
      <c r="B1805" t="s">
        <v>96</v>
      </c>
      <c r="C1805" t="s">
        <v>92</v>
      </c>
      <c r="D1805" s="29">
        <v>45996</v>
      </c>
      <c r="E1805" s="184" t="str">
        <f t="shared" si="112"/>
        <v/>
      </c>
      <c r="F1805" s="184" t="str">
        <f t="shared" si="113"/>
        <v/>
      </c>
      <c r="G1805" s="184" t="str">
        <f t="shared" si="114"/>
        <v/>
      </c>
      <c r="H1805" s="184" t="str">
        <f t="shared" si="115"/>
        <v/>
      </c>
      <c r="J1805" t="s">
        <v>253</v>
      </c>
      <c r="K1805" t="s">
        <v>253</v>
      </c>
      <c r="L1805">
        <v>296.03032200000001</v>
      </c>
      <c r="R1805">
        <v>618.39218000000005</v>
      </c>
      <c r="S1805" t="s">
        <v>201</v>
      </c>
      <c r="T1805" s="221">
        <v>45566.313194444447</v>
      </c>
    </row>
    <row r="1806" spans="1:20" x14ac:dyDescent="0.35">
      <c r="A1806" t="s">
        <v>95</v>
      </c>
      <c r="B1806" t="s">
        <v>96</v>
      </c>
      <c r="C1806" t="s">
        <v>92</v>
      </c>
      <c r="D1806" s="29">
        <v>45997</v>
      </c>
      <c r="E1806" s="184" t="str">
        <f t="shared" si="112"/>
        <v/>
      </c>
      <c r="F1806" s="184" t="str">
        <f t="shared" si="113"/>
        <v/>
      </c>
      <c r="G1806" s="184" t="str">
        <f t="shared" si="114"/>
        <v/>
      </c>
      <c r="H1806" s="184" t="str">
        <f t="shared" si="115"/>
        <v/>
      </c>
      <c r="J1806" t="s">
        <v>253</v>
      </c>
      <c r="K1806" t="s">
        <v>253</v>
      </c>
      <c r="L1806">
        <v>296.03032200000001</v>
      </c>
      <c r="R1806">
        <v>618.39218000000005</v>
      </c>
      <c r="S1806" t="s">
        <v>201</v>
      </c>
      <c r="T1806" s="221">
        <v>45566.313194444447</v>
      </c>
    </row>
    <row r="1807" spans="1:20" x14ac:dyDescent="0.35">
      <c r="A1807" t="s">
        <v>95</v>
      </c>
      <c r="B1807" t="s">
        <v>96</v>
      </c>
      <c r="C1807" t="s">
        <v>92</v>
      </c>
      <c r="D1807" s="29">
        <v>45998</v>
      </c>
      <c r="E1807" s="184" t="str">
        <f t="shared" si="112"/>
        <v/>
      </c>
      <c r="F1807" s="184" t="str">
        <f t="shared" si="113"/>
        <v/>
      </c>
      <c r="G1807" s="184" t="str">
        <f t="shared" si="114"/>
        <v/>
      </c>
      <c r="H1807" s="184" t="str">
        <f t="shared" si="115"/>
        <v/>
      </c>
      <c r="J1807" t="s">
        <v>253</v>
      </c>
      <c r="K1807" t="s">
        <v>253</v>
      </c>
      <c r="L1807">
        <v>296.03032200000001</v>
      </c>
      <c r="R1807">
        <v>618.39218000000005</v>
      </c>
      <c r="S1807" t="s">
        <v>201</v>
      </c>
      <c r="T1807" s="221">
        <v>45566.313194444447</v>
      </c>
    </row>
    <row r="1808" spans="1:20" x14ac:dyDescent="0.35">
      <c r="A1808" t="s">
        <v>95</v>
      </c>
      <c r="B1808" t="s">
        <v>96</v>
      </c>
      <c r="C1808" t="s">
        <v>92</v>
      </c>
      <c r="D1808" s="29">
        <v>45999</v>
      </c>
      <c r="E1808" s="184" t="str">
        <f t="shared" si="112"/>
        <v/>
      </c>
      <c r="F1808" s="184" t="str">
        <f t="shared" si="113"/>
        <v/>
      </c>
      <c r="G1808" s="184" t="str">
        <f t="shared" si="114"/>
        <v/>
      </c>
      <c r="H1808" s="184" t="str">
        <f t="shared" si="115"/>
        <v/>
      </c>
      <c r="J1808" t="s">
        <v>253</v>
      </c>
      <c r="K1808" t="s">
        <v>253</v>
      </c>
      <c r="L1808">
        <v>296.03032200000001</v>
      </c>
      <c r="R1808">
        <v>618.39218000000005</v>
      </c>
      <c r="S1808" t="s">
        <v>201</v>
      </c>
      <c r="T1808" s="221">
        <v>45566.313194444447</v>
      </c>
    </row>
    <row r="1809" spans="1:20" x14ac:dyDescent="0.35">
      <c r="A1809" t="s">
        <v>95</v>
      </c>
      <c r="B1809" t="s">
        <v>96</v>
      </c>
      <c r="C1809" t="s">
        <v>92</v>
      </c>
      <c r="D1809" s="29">
        <v>46000</v>
      </c>
      <c r="E1809" s="184" t="str">
        <f t="shared" si="112"/>
        <v/>
      </c>
      <c r="F1809" s="184" t="str">
        <f t="shared" si="113"/>
        <v/>
      </c>
      <c r="G1809" s="184" t="str">
        <f t="shared" si="114"/>
        <v/>
      </c>
      <c r="H1809" s="184" t="str">
        <f t="shared" si="115"/>
        <v/>
      </c>
      <c r="J1809" t="s">
        <v>253</v>
      </c>
      <c r="K1809" t="s">
        <v>253</v>
      </c>
      <c r="L1809">
        <v>296.03032200000001</v>
      </c>
      <c r="R1809">
        <v>618.39218000000005</v>
      </c>
      <c r="S1809" t="s">
        <v>201</v>
      </c>
      <c r="T1809" s="221">
        <v>45566.313194444447</v>
      </c>
    </row>
    <row r="1810" spans="1:20" x14ac:dyDescent="0.35">
      <c r="A1810" t="s">
        <v>95</v>
      </c>
      <c r="B1810" t="s">
        <v>96</v>
      </c>
      <c r="C1810" t="s">
        <v>92</v>
      </c>
      <c r="D1810" s="29">
        <v>46001</v>
      </c>
      <c r="E1810" s="184" t="str">
        <f t="shared" si="112"/>
        <v/>
      </c>
      <c r="F1810" s="184" t="str">
        <f t="shared" si="113"/>
        <v/>
      </c>
      <c r="G1810" s="184" t="str">
        <f t="shared" si="114"/>
        <v/>
      </c>
      <c r="H1810" s="184" t="str">
        <f t="shared" si="115"/>
        <v/>
      </c>
      <c r="J1810" t="s">
        <v>253</v>
      </c>
      <c r="K1810" t="s">
        <v>253</v>
      </c>
      <c r="L1810">
        <v>296.03032200000001</v>
      </c>
      <c r="R1810">
        <v>618.39218000000005</v>
      </c>
      <c r="S1810" t="s">
        <v>201</v>
      </c>
      <c r="T1810" s="221">
        <v>45566.313194444447</v>
      </c>
    </row>
    <row r="1811" spans="1:20" x14ac:dyDescent="0.35">
      <c r="A1811" t="s">
        <v>95</v>
      </c>
      <c r="B1811" t="s">
        <v>96</v>
      </c>
      <c r="C1811" t="s">
        <v>92</v>
      </c>
      <c r="D1811" s="29">
        <v>46002</v>
      </c>
      <c r="E1811" s="184" t="str">
        <f t="shared" si="112"/>
        <v/>
      </c>
      <c r="F1811" s="184" t="str">
        <f t="shared" si="113"/>
        <v/>
      </c>
      <c r="G1811" s="184" t="str">
        <f t="shared" si="114"/>
        <v/>
      </c>
      <c r="H1811" s="184" t="str">
        <f t="shared" si="115"/>
        <v/>
      </c>
      <c r="J1811" t="s">
        <v>253</v>
      </c>
      <c r="K1811" t="s">
        <v>253</v>
      </c>
      <c r="L1811">
        <v>296.03032200000001</v>
      </c>
      <c r="R1811">
        <v>618.39218000000005</v>
      </c>
      <c r="S1811" t="s">
        <v>201</v>
      </c>
      <c r="T1811" s="221">
        <v>45566.313194444447</v>
      </c>
    </row>
    <row r="1812" spans="1:20" x14ac:dyDescent="0.35">
      <c r="A1812" t="s">
        <v>95</v>
      </c>
      <c r="B1812" t="s">
        <v>96</v>
      </c>
      <c r="C1812" t="s">
        <v>92</v>
      </c>
      <c r="D1812" s="29">
        <v>46003</v>
      </c>
      <c r="E1812" s="184" t="str">
        <f t="shared" si="112"/>
        <v/>
      </c>
      <c r="F1812" s="184" t="str">
        <f t="shared" si="113"/>
        <v/>
      </c>
      <c r="G1812" s="184" t="str">
        <f t="shared" si="114"/>
        <v/>
      </c>
      <c r="H1812" s="184" t="str">
        <f t="shared" si="115"/>
        <v/>
      </c>
      <c r="J1812" t="s">
        <v>253</v>
      </c>
      <c r="K1812" t="s">
        <v>253</v>
      </c>
      <c r="L1812">
        <v>296.03032200000001</v>
      </c>
      <c r="R1812">
        <v>618.39218000000005</v>
      </c>
      <c r="S1812" t="s">
        <v>201</v>
      </c>
      <c r="T1812" s="221">
        <v>45566.313194444447</v>
      </c>
    </row>
    <row r="1813" spans="1:20" x14ac:dyDescent="0.35">
      <c r="A1813" t="s">
        <v>95</v>
      </c>
      <c r="B1813" t="s">
        <v>96</v>
      </c>
      <c r="C1813" t="s">
        <v>92</v>
      </c>
      <c r="D1813" s="29">
        <v>46004</v>
      </c>
      <c r="E1813" s="184" t="str">
        <f t="shared" si="112"/>
        <v/>
      </c>
      <c r="F1813" s="184" t="str">
        <f t="shared" si="113"/>
        <v/>
      </c>
      <c r="G1813" s="184" t="str">
        <f t="shared" si="114"/>
        <v/>
      </c>
      <c r="H1813" s="184" t="str">
        <f t="shared" si="115"/>
        <v/>
      </c>
      <c r="J1813" t="s">
        <v>253</v>
      </c>
      <c r="K1813" t="s">
        <v>253</v>
      </c>
      <c r="L1813">
        <v>296.03032200000001</v>
      </c>
      <c r="R1813">
        <v>618.39218000000005</v>
      </c>
      <c r="S1813" t="s">
        <v>201</v>
      </c>
      <c r="T1813" s="221">
        <v>45566.313194444447</v>
      </c>
    </row>
    <row r="1814" spans="1:20" x14ac:dyDescent="0.35">
      <c r="A1814" t="s">
        <v>95</v>
      </c>
      <c r="B1814" t="s">
        <v>96</v>
      </c>
      <c r="C1814" t="s">
        <v>92</v>
      </c>
      <c r="D1814" s="29">
        <v>46005</v>
      </c>
      <c r="E1814" s="184" t="str">
        <f t="shared" si="112"/>
        <v/>
      </c>
      <c r="F1814" s="184" t="str">
        <f t="shared" si="113"/>
        <v/>
      </c>
      <c r="G1814" s="184" t="str">
        <f t="shared" si="114"/>
        <v/>
      </c>
      <c r="H1814" s="184" t="str">
        <f t="shared" si="115"/>
        <v/>
      </c>
      <c r="J1814" t="s">
        <v>253</v>
      </c>
      <c r="K1814" t="s">
        <v>253</v>
      </c>
      <c r="L1814">
        <v>296.03032200000001</v>
      </c>
      <c r="R1814">
        <v>618.39218000000005</v>
      </c>
      <c r="S1814" t="s">
        <v>201</v>
      </c>
      <c r="T1814" s="221">
        <v>45566.313194444447</v>
      </c>
    </row>
    <row r="1815" spans="1:20" x14ac:dyDescent="0.35">
      <c r="A1815" t="s">
        <v>95</v>
      </c>
      <c r="B1815" t="s">
        <v>96</v>
      </c>
      <c r="C1815" t="s">
        <v>92</v>
      </c>
      <c r="D1815" s="29">
        <v>46006</v>
      </c>
      <c r="E1815" s="184" t="str">
        <f t="shared" si="112"/>
        <v/>
      </c>
      <c r="F1815" s="184" t="str">
        <f t="shared" si="113"/>
        <v/>
      </c>
      <c r="G1815" s="184" t="str">
        <f t="shared" si="114"/>
        <v/>
      </c>
      <c r="H1815" s="184" t="str">
        <f t="shared" si="115"/>
        <v/>
      </c>
      <c r="J1815" t="s">
        <v>253</v>
      </c>
      <c r="K1815" t="s">
        <v>253</v>
      </c>
      <c r="L1815">
        <v>296.03032200000001</v>
      </c>
      <c r="R1815">
        <v>618.39218000000005</v>
      </c>
      <c r="S1815" t="s">
        <v>201</v>
      </c>
      <c r="T1815" s="221">
        <v>45566.313194444447</v>
      </c>
    </row>
    <row r="1816" spans="1:20" x14ac:dyDescent="0.35">
      <c r="A1816" t="s">
        <v>95</v>
      </c>
      <c r="B1816" t="s">
        <v>96</v>
      </c>
      <c r="C1816" t="s">
        <v>92</v>
      </c>
      <c r="D1816" s="29">
        <v>46007</v>
      </c>
      <c r="E1816" s="184" t="str">
        <f t="shared" si="112"/>
        <v/>
      </c>
      <c r="F1816" s="184" t="str">
        <f t="shared" si="113"/>
        <v/>
      </c>
      <c r="G1816" s="184" t="str">
        <f t="shared" si="114"/>
        <v/>
      </c>
      <c r="H1816" s="184" t="str">
        <f t="shared" si="115"/>
        <v/>
      </c>
      <c r="J1816" t="s">
        <v>253</v>
      </c>
      <c r="K1816" t="s">
        <v>253</v>
      </c>
      <c r="L1816">
        <v>296.03032200000001</v>
      </c>
      <c r="R1816">
        <v>618.39218000000005</v>
      </c>
      <c r="S1816" t="s">
        <v>201</v>
      </c>
      <c r="T1816" s="221">
        <v>45566.313194444447</v>
      </c>
    </row>
    <row r="1817" spans="1:20" x14ac:dyDescent="0.35">
      <c r="A1817" t="s">
        <v>95</v>
      </c>
      <c r="B1817" t="s">
        <v>96</v>
      </c>
      <c r="C1817" t="s">
        <v>92</v>
      </c>
      <c r="D1817" s="29">
        <v>46008</v>
      </c>
      <c r="E1817" s="184" t="str">
        <f t="shared" si="112"/>
        <v/>
      </c>
      <c r="F1817" s="184" t="str">
        <f t="shared" si="113"/>
        <v/>
      </c>
      <c r="G1817" s="184" t="str">
        <f t="shared" si="114"/>
        <v/>
      </c>
      <c r="H1817" s="184" t="str">
        <f t="shared" si="115"/>
        <v/>
      </c>
      <c r="J1817" t="s">
        <v>253</v>
      </c>
      <c r="K1817" t="s">
        <v>253</v>
      </c>
      <c r="L1817">
        <v>296.03032200000001</v>
      </c>
      <c r="R1817">
        <v>618.39218000000005</v>
      </c>
      <c r="S1817" t="s">
        <v>201</v>
      </c>
      <c r="T1817" s="221">
        <v>45566.313194444447</v>
      </c>
    </row>
    <row r="1818" spans="1:20" x14ac:dyDescent="0.35">
      <c r="A1818" t="s">
        <v>95</v>
      </c>
      <c r="B1818" t="s">
        <v>96</v>
      </c>
      <c r="C1818" t="s">
        <v>92</v>
      </c>
      <c r="D1818" s="29">
        <v>46009</v>
      </c>
      <c r="E1818" s="184" t="str">
        <f t="shared" si="112"/>
        <v/>
      </c>
      <c r="F1818" s="184" t="str">
        <f t="shared" si="113"/>
        <v/>
      </c>
      <c r="G1818" s="184" t="str">
        <f t="shared" si="114"/>
        <v/>
      </c>
      <c r="H1818" s="184" t="str">
        <f t="shared" si="115"/>
        <v/>
      </c>
      <c r="J1818" t="s">
        <v>253</v>
      </c>
      <c r="K1818" t="s">
        <v>253</v>
      </c>
      <c r="L1818">
        <v>296.03032200000001</v>
      </c>
      <c r="R1818">
        <v>618.39218000000005</v>
      </c>
      <c r="S1818" t="s">
        <v>201</v>
      </c>
      <c r="T1818" s="221">
        <v>45566.313194444447</v>
      </c>
    </row>
    <row r="1819" spans="1:20" x14ac:dyDescent="0.35">
      <c r="A1819" t="s">
        <v>95</v>
      </c>
      <c r="B1819" t="s">
        <v>96</v>
      </c>
      <c r="C1819" t="s">
        <v>92</v>
      </c>
      <c r="D1819" s="29">
        <v>46010</v>
      </c>
      <c r="E1819" s="184" t="str">
        <f t="shared" si="112"/>
        <v/>
      </c>
      <c r="F1819" s="184" t="str">
        <f t="shared" si="113"/>
        <v/>
      </c>
      <c r="G1819" s="184" t="str">
        <f t="shared" si="114"/>
        <v/>
      </c>
      <c r="H1819" s="184" t="str">
        <f t="shared" si="115"/>
        <v/>
      </c>
      <c r="J1819" t="s">
        <v>253</v>
      </c>
      <c r="K1819" t="s">
        <v>253</v>
      </c>
      <c r="L1819">
        <v>296.03032200000001</v>
      </c>
      <c r="R1819">
        <v>618.39218000000005</v>
      </c>
      <c r="S1819" t="s">
        <v>201</v>
      </c>
      <c r="T1819" s="221">
        <v>45566.313194444447</v>
      </c>
    </row>
    <row r="1820" spans="1:20" x14ac:dyDescent="0.35">
      <c r="A1820" t="s">
        <v>95</v>
      </c>
      <c r="B1820" t="s">
        <v>96</v>
      </c>
      <c r="C1820" t="s">
        <v>92</v>
      </c>
      <c r="D1820" s="29">
        <v>46011</v>
      </c>
      <c r="E1820" s="184" t="str">
        <f t="shared" si="112"/>
        <v/>
      </c>
      <c r="F1820" s="184" t="str">
        <f t="shared" si="113"/>
        <v/>
      </c>
      <c r="G1820" s="184" t="str">
        <f t="shared" si="114"/>
        <v/>
      </c>
      <c r="H1820" s="184" t="str">
        <f t="shared" si="115"/>
        <v/>
      </c>
      <c r="J1820" t="s">
        <v>253</v>
      </c>
      <c r="K1820" t="s">
        <v>253</v>
      </c>
      <c r="L1820">
        <v>296.03032200000001</v>
      </c>
      <c r="R1820">
        <v>618.39218000000005</v>
      </c>
      <c r="S1820" t="s">
        <v>201</v>
      </c>
      <c r="T1820" s="221">
        <v>45566.313194444447</v>
      </c>
    </row>
    <row r="1821" spans="1:20" x14ac:dyDescent="0.35">
      <c r="A1821" t="s">
        <v>95</v>
      </c>
      <c r="B1821" t="s">
        <v>96</v>
      </c>
      <c r="C1821" t="s">
        <v>92</v>
      </c>
      <c r="D1821" s="29">
        <v>46012</v>
      </c>
      <c r="E1821" s="184" t="str">
        <f t="shared" si="112"/>
        <v/>
      </c>
      <c r="F1821" s="184" t="str">
        <f t="shared" si="113"/>
        <v/>
      </c>
      <c r="G1821" s="184" t="str">
        <f t="shared" si="114"/>
        <v/>
      </c>
      <c r="H1821" s="184" t="str">
        <f t="shared" si="115"/>
        <v/>
      </c>
      <c r="J1821" t="s">
        <v>253</v>
      </c>
      <c r="K1821" t="s">
        <v>253</v>
      </c>
      <c r="L1821">
        <v>296.03032200000001</v>
      </c>
      <c r="R1821">
        <v>618.39218000000005</v>
      </c>
      <c r="S1821" t="s">
        <v>201</v>
      </c>
      <c r="T1821" s="221">
        <v>45566.313194444447</v>
      </c>
    </row>
    <row r="1822" spans="1:20" x14ac:dyDescent="0.35">
      <c r="A1822" t="s">
        <v>95</v>
      </c>
      <c r="B1822" t="s">
        <v>96</v>
      </c>
      <c r="C1822" t="s">
        <v>92</v>
      </c>
      <c r="D1822" s="29">
        <v>46013</v>
      </c>
      <c r="E1822" s="184" t="str">
        <f t="shared" si="112"/>
        <v/>
      </c>
      <c r="F1822" s="184" t="str">
        <f t="shared" si="113"/>
        <v/>
      </c>
      <c r="G1822" s="184" t="str">
        <f t="shared" si="114"/>
        <v/>
      </c>
      <c r="H1822" s="184" t="str">
        <f t="shared" si="115"/>
        <v/>
      </c>
      <c r="J1822" t="s">
        <v>253</v>
      </c>
      <c r="K1822" t="s">
        <v>253</v>
      </c>
      <c r="L1822">
        <v>296.03032200000001</v>
      </c>
      <c r="R1822">
        <v>618.39218000000005</v>
      </c>
      <c r="S1822" t="s">
        <v>201</v>
      </c>
      <c r="T1822" s="221">
        <v>45566.313194444447</v>
      </c>
    </row>
    <row r="1823" spans="1:20" x14ac:dyDescent="0.35">
      <c r="A1823" t="s">
        <v>95</v>
      </c>
      <c r="B1823" t="s">
        <v>96</v>
      </c>
      <c r="C1823" t="s">
        <v>92</v>
      </c>
      <c r="D1823" s="29">
        <v>46014</v>
      </c>
      <c r="E1823" s="184" t="str">
        <f t="shared" si="112"/>
        <v/>
      </c>
      <c r="F1823" s="184" t="str">
        <f t="shared" si="113"/>
        <v/>
      </c>
      <c r="G1823" s="184" t="str">
        <f t="shared" si="114"/>
        <v/>
      </c>
      <c r="H1823" s="184" t="str">
        <f t="shared" si="115"/>
        <v/>
      </c>
      <c r="J1823" t="s">
        <v>253</v>
      </c>
      <c r="K1823" t="s">
        <v>253</v>
      </c>
      <c r="L1823">
        <v>296.03032200000001</v>
      </c>
      <c r="R1823">
        <v>618.39218000000005</v>
      </c>
      <c r="S1823" t="s">
        <v>201</v>
      </c>
      <c r="T1823" s="221">
        <v>45566.313194444447</v>
      </c>
    </row>
    <row r="1824" spans="1:20" x14ac:dyDescent="0.35">
      <c r="A1824" t="s">
        <v>95</v>
      </c>
      <c r="B1824" t="s">
        <v>96</v>
      </c>
      <c r="C1824" t="s">
        <v>92</v>
      </c>
      <c r="D1824" s="29">
        <v>46015</v>
      </c>
      <c r="E1824" s="184" t="str">
        <f t="shared" si="112"/>
        <v/>
      </c>
      <c r="F1824" s="184" t="str">
        <f t="shared" si="113"/>
        <v/>
      </c>
      <c r="G1824" s="184" t="str">
        <f t="shared" si="114"/>
        <v/>
      </c>
      <c r="H1824" s="184" t="str">
        <f t="shared" si="115"/>
        <v/>
      </c>
      <c r="J1824" t="s">
        <v>253</v>
      </c>
      <c r="K1824" t="s">
        <v>253</v>
      </c>
      <c r="L1824">
        <v>296.03032200000001</v>
      </c>
      <c r="R1824">
        <v>618.39218000000005</v>
      </c>
      <c r="S1824" t="s">
        <v>201</v>
      </c>
      <c r="T1824" s="221">
        <v>45566.313194444447</v>
      </c>
    </row>
    <row r="1825" spans="1:20" x14ac:dyDescent="0.35">
      <c r="A1825" t="s">
        <v>95</v>
      </c>
      <c r="B1825" t="s">
        <v>96</v>
      </c>
      <c r="C1825" t="s">
        <v>92</v>
      </c>
      <c r="D1825" s="29">
        <v>46016</v>
      </c>
      <c r="E1825" s="184" t="str">
        <f t="shared" si="112"/>
        <v/>
      </c>
      <c r="F1825" s="184" t="str">
        <f t="shared" si="113"/>
        <v/>
      </c>
      <c r="G1825" s="184" t="str">
        <f t="shared" si="114"/>
        <v/>
      </c>
      <c r="H1825" s="184" t="str">
        <f t="shared" si="115"/>
        <v/>
      </c>
      <c r="J1825" t="s">
        <v>253</v>
      </c>
      <c r="K1825" t="s">
        <v>253</v>
      </c>
      <c r="L1825">
        <v>296.03032200000001</v>
      </c>
      <c r="R1825">
        <v>618.39218000000005</v>
      </c>
      <c r="S1825" t="s">
        <v>201</v>
      </c>
      <c r="T1825" s="221">
        <v>45566.313194444447</v>
      </c>
    </row>
    <row r="1826" spans="1:20" x14ac:dyDescent="0.35">
      <c r="A1826" t="s">
        <v>95</v>
      </c>
      <c r="B1826" t="s">
        <v>96</v>
      </c>
      <c r="C1826" t="s">
        <v>92</v>
      </c>
      <c r="D1826" s="29">
        <v>46017</v>
      </c>
      <c r="E1826" s="184" t="str">
        <f t="shared" si="112"/>
        <v/>
      </c>
      <c r="F1826" s="184" t="str">
        <f t="shared" si="113"/>
        <v/>
      </c>
      <c r="G1826" s="184" t="str">
        <f t="shared" si="114"/>
        <v/>
      </c>
      <c r="H1826" s="184" t="str">
        <f t="shared" si="115"/>
        <v/>
      </c>
      <c r="J1826" t="s">
        <v>253</v>
      </c>
      <c r="K1826" t="s">
        <v>253</v>
      </c>
      <c r="L1826">
        <v>296.03032200000001</v>
      </c>
      <c r="R1826">
        <v>618.39218000000005</v>
      </c>
      <c r="S1826" t="s">
        <v>201</v>
      </c>
      <c r="T1826" s="221">
        <v>45566.313194444447</v>
      </c>
    </row>
    <row r="1827" spans="1:20" x14ac:dyDescent="0.35">
      <c r="A1827" t="s">
        <v>95</v>
      </c>
      <c r="B1827" t="s">
        <v>96</v>
      </c>
      <c r="C1827" t="s">
        <v>92</v>
      </c>
      <c r="D1827" s="29">
        <v>46018</v>
      </c>
      <c r="E1827" s="184" t="str">
        <f t="shared" si="112"/>
        <v/>
      </c>
      <c r="F1827" s="184" t="str">
        <f t="shared" si="113"/>
        <v/>
      </c>
      <c r="G1827" s="184" t="str">
        <f t="shared" si="114"/>
        <v/>
      </c>
      <c r="H1827" s="184" t="str">
        <f t="shared" si="115"/>
        <v/>
      </c>
      <c r="J1827" t="s">
        <v>253</v>
      </c>
      <c r="K1827" t="s">
        <v>253</v>
      </c>
      <c r="L1827">
        <v>296.03032200000001</v>
      </c>
      <c r="R1827">
        <v>618.39218000000005</v>
      </c>
      <c r="S1827" t="s">
        <v>201</v>
      </c>
      <c r="T1827" s="221">
        <v>45566.313194444447</v>
      </c>
    </row>
    <row r="1828" spans="1:20" x14ac:dyDescent="0.35">
      <c r="A1828" t="s">
        <v>95</v>
      </c>
      <c r="B1828" t="s">
        <v>96</v>
      </c>
      <c r="C1828" t="s">
        <v>92</v>
      </c>
      <c r="D1828" s="29">
        <v>46019</v>
      </c>
      <c r="E1828" s="184" t="str">
        <f t="shared" si="112"/>
        <v/>
      </c>
      <c r="F1828" s="184" t="str">
        <f t="shared" si="113"/>
        <v/>
      </c>
      <c r="G1828" s="184" t="str">
        <f t="shared" si="114"/>
        <v/>
      </c>
      <c r="H1828" s="184" t="str">
        <f t="shared" si="115"/>
        <v/>
      </c>
      <c r="J1828" t="s">
        <v>253</v>
      </c>
      <c r="K1828" t="s">
        <v>253</v>
      </c>
      <c r="L1828">
        <v>296.03032200000001</v>
      </c>
      <c r="R1828">
        <v>618.39218000000005</v>
      </c>
      <c r="S1828" t="s">
        <v>201</v>
      </c>
      <c r="T1828" s="221">
        <v>45566.313194444447</v>
      </c>
    </row>
    <row r="1829" spans="1:20" x14ac:dyDescent="0.35">
      <c r="A1829" t="s">
        <v>95</v>
      </c>
      <c r="B1829" t="s">
        <v>96</v>
      </c>
      <c r="C1829" t="s">
        <v>92</v>
      </c>
      <c r="D1829" s="29">
        <v>46020</v>
      </c>
      <c r="E1829" s="184" t="str">
        <f t="shared" si="112"/>
        <v/>
      </c>
      <c r="F1829" s="184" t="str">
        <f t="shared" si="113"/>
        <v/>
      </c>
      <c r="G1829" s="184" t="str">
        <f t="shared" si="114"/>
        <v/>
      </c>
      <c r="H1829" s="184" t="str">
        <f t="shared" si="115"/>
        <v/>
      </c>
      <c r="J1829" t="s">
        <v>253</v>
      </c>
      <c r="K1829" t="s">
        <v>253</v>
      </c>
      <c r="L1829">
        <v>296.03032200000001</v>
      </c>
      <c r="R1829">
        <v>618.39218000000005</v>
      </c>
      <c r="S1829" t="s">
        <v>201</v>
      </c>
      <c r="T1829" s="221">
        <v>45566.313194444447</v>
      </c>
    </row>
    <row r="1830" spans="1:20" x14ac:dyDescent="0.35">
      <c r="A1830" t="s">
        <v>95</v>
      </c>
      <c r="B1830" t="s">
        <v>96</v>
      </c>
      <c r="C1830" t="s">
        <v>92</v>
      </c>
      <c r="D1830" s="29">
        <v>46021</v>
      </c>
      <c r="E1830" s="184" t="str">
        <f t="shared" si="112"/>
        <v/>
      </c>
      <c r="F1830" s="184" t="str">
        <f t="shared" si="113"/>
        <v/>
      </c>
      <c r="G1830" s="184" t="str">
        <f t="shared" si="114"/>
        <v/>
      </c>
      <c r="H1830" s="184" t="str">
        <f t="shared" si="115"/>
        <v/>
      </c>
      <c r="J1830" t="s">
        <v>253</v>
      </c>
      <c r="K1830" t="s">
        <v>253</v>
      </c>
      <c r="L1830">
        <v>296.03032200000001</v>
      </c>
      <c r="R1830">
        <v>618.39218000000005</v>
      </c>
      <c r="S1830" t="s">
        <v>201</v>
      </c>
      <c r="T1830" s="221">
        <v>45566.313194444447</v>
      </c>
    </row>
    <row r="1831" spans="1:20" x14ac:dyDescent="0.35">
      <c r="A1831" t="s">
        <v>95</v>
      </c>
      <c r="B1831" t="s">
        <v>96</v>
      </c>
      <c r="C1831" t="s">
        <v>92</v>
      </c>
      <c r="D1831" s="29">
        <v>46022</v>
      </c>
      <c r="E1831" s="184" t="str">
        <f t="shared" si="112"/>
        <v/>
      </c>
      <c r="F1831" s="184" t="str">
        <f t="shared" si="113"/>
        <v/>
      </c>
      <c r="G1831" s="184" t="str">
        <f t="shared" si="114"/>
        <v/>
      </c>
      <c r="H1831" s="184" t="str">
        <f t="shared" si="115"/>
        <v/>
      </c>
      <c r="J1831" t="s">
        <v>253</v>
      </c>
      <c r="K1831" t="s">
        <v>253</v>
      </c>
      <c r="L1831">
        <v>296.03032200000001</v>
      </c>
      <c r="R1831">
        <v>618.39218000000005</v>
      </c>
      <c r="S1831" t="s">
        <v>201</v>
      </c>
      <c r="T1831" s="221">
        <v>45566.313194444447</v>
      </c>
    </row>
    <row r="1832" spans="1:20" x14ac:dyDescent="0.35">
      <c r="A1832" t="s">
        <v>98</v>
      </c>
      <c r="B1832" t="s">
        <v>99</v>
      </c>
      <c r="C1832" t="s">
        <v>97</v>
      </c>
      <c r="D1832" s="29">
        <v>45658</v>
      </c>
      <c r="E1832" s="184" t="str">
        <f t="shared" si="112"/>
        <v/>
      </c>
      <c r="F1832" s="184" t="str">
        <f t="shared" si="113"/>
        <v/>
      </c>
      <c r="G1832" s="184" t="str">
        <f t="shared" si="114"/>
        <v/>
      </c>
      <c r="H1832" s="184" t="str">
        <f t="shared" si="115"/>
        <v/>
      </c>
      <c r="J1832" t="s">
        <v>253</v>
      </c>
      <c r="K1832" t="s">
        <v>253</v>
      </c>
      <c r="L1832">
        <v>230.46225200000001</v>
      </c>
      <c r="R1832">
        <v>259.32575300000002</v>
      </c>
      <c r="S1832" t="s">
        <v>201</v>
      </c>
      <c r="T1832" s="221">
        <v>45475.336111111108</v>
      </c>
    </row>
    <row r="1833" spans="1:20" x14ac:dyDescent="0.35">
      <c r="A1833" t="s">
        <v>98</v>
      </c>
      <c r="B1833" t="s">
        <v>99</v>
      </c>
      <c r="C1833" t="s">
        <v>97</v>
      </c>
      <c r="D1833" s="29">
        <v>45659</v>
      </c>
      <c r="E1833" s="184" t="str">
        <f t="shared" si="112"/>
        <v/>
      </c>
      <c r="F1833" s="184" t="str">
        <f t="shared" si="113"/>
        <v/>
      </c>
      <c r="G1833" s="184" t="str">
        <f t="shared" si="114"/>
        <v/>
      </c>
      <c r="H1833" s="184" t="str">
        <f t="shared" si="115"/>
        <v/>
      </c>
      <c r="J1833" t="s">
        <v>253</v>
      </c>
      <c r="K1833" t="s">
        <v>253</v>
      </c>
      <c r="L1833">
        <v>230.46225200000001</v>
      </c>
      <c r="R1833">
        <v>259.32575300000002</v>
      </c>
      <c r="S1833" t="s">
        <v>201</v>
      </c>
      <c r="T1833" s="221">
        <v>45475.336111111108</v>
      </c>
    </row>
    <row r="1834" spans="1:20" x14ac:dyDescent="0.35">
      <c r="A1834" t="s">
        <v>98</v>
      </c>
      <c r="B1834" t="s">
        <v>99</v>
      </c>
      <c r="C1834" t="s">
        <v>97</v>
      </c>
      <c r="D1834" s="29">
        <v>45660</v>
      </c>
      <c r="E1834" s="184" t="str">
        <f t="shared" si="112"/>
        <v/>
      </c>
      <c r="F1834" s="184" t="str">
        <f t="shared" si="113"/>
        <v/>
      </c>
      <c r="G1834" s="184" t="str">
        <f t="shared" si="114"/>
        <v/>
      </c>
      <c r="H1834" s="184" t="str">
        <f t="shared" si="115"/>
        <v/>
      </c>
      <c r="J1834" t="s">
        <v>253</v>
      </c>
      <c r="K1834" t="s">
        <v>253</v>
      </c>
      <c r="L1834">
        <v>230.46225200000001</v>
      </c>
      <c r="R1834">
        <v>259.32575300000002</v>
      </c>
      <c r="S1834" t="s">
        <v>201</v>
      </c>
      <c r="T1834" s="221">
        <v>45475.336111111108</v>
      </c>
    </row>
    <row r="1835" spans="1:20" x14ac:dyDescent="0.35">
      <c r="A1835" t="s">
        <v>98</v>
      </c>
      <c r="B1835" t="s">
        <v>99</v>
      </c>
      <c r="C1835" t="s">
        <v>97</v>
      </c>
      <c r="D1835" s="29">
        <v>45661</v>
      </c>
      <c r="E1835" s="184" t="str">
        <f t="shared" si="112"/>
        <v/>
      </c>
      <c r="F1835" s="184" t="str">
        <f t="shared" si="113"/>
        <v/>
      </c>
      <c r="G1835" s="184" t="str">
        <f t="shared" si="114"/>
        <v/>
      </c>
      <c r="H1835" s="184" t="str">
        <f t="shared" si="115"/>
        <v/>
      </c>
      <c r="J1835" t="s">
        <v>253</v>
      </c>
      <c r="K1835" t="s">
        <v>253</v>
      </c>
      <c r="L1835">
        <v>230.46225200000001</v>
      </c>
      <c r="R1835">
        <v>259.32575300000002</v>
      </c>
      <c r="S1835" t="s">
        <v>201</v>
      </c>
      <c r="T1835" s="221">
        <v>45475.336111111108</v>
      </c>
    </row>
    <row r="1836" spans="1:20" x14ac:dyDescent="0.35">
      <c r="A1836" t="s">
        <v>98</v>
      </c>
      <c r="B1836" t="s">
        <v>99</v>
      </c>
      <c r="C1836" t="s">
        <v>97</v>
      </c>
      <c r="D1836" s="29">
        <v>45662</v>
      </c>
      <c r="E1836" s="184" t="str">
        <f t="shared" si="112"/>
        <v/>
      </c>
      <c r="F1836" s="184" t="str">
        <f t="shared" si="113"/>
        <v/>
      </c>
      <c r="G1836" s="184" t="str">
        <f t="shared" si="114"/>
        <v/>
      </c>
      <c r="H1836" s="184" t="str">
        <f t="shared" si="115"/>
        <v/>
      </c>
      <c r="J1836" t="s">
        <v>253</v>
      </c>
      <c r="K1836" t="s">
        <v>253</v>
      </c>
      <c r="L1836">
        <v>230.46225200000001</v>
      </c>
      <c r="R1836">
        <v>259.32575300000002</v>
      </c>
      <c r="S1836" t="s">
        <v>201</v>
      </c>
      <c r="T1836" s="221">
        <v>45475.336111111108</v>
      </c>
    </row>
    <row r="1837" spans="1:20" x14ac:dyDescent="0.35">
      <c r="A1837" t="s">
        <v>98</v>
      </c>
      <c r="B1837" t="s">
        <v>99</v>
      </c>
      <c r="C1837" t="s">
        <v>97</v>
      </c>
      <c r="D1837" s="29">
        <v>45663</v>
      </c>
      <c r="E1837" s="184" t="str">
        <f t="shared" si="112"/>
        <v/>
      </c>
      <c r="F1837" s="184" t="str">
        <f t="shared" si="113"/>
        <v/>
      </c>
      <c r="G1837" s="184" t="str">
        <f t="shared" si="114"/>
        <v/>
      </c>
      <c r="H1837" s="184" t="str">
        <f t="shared" si="115"/>
        <v/>
      </c>
      <c r="J1837" t="s">
        <v>253</v>
      </c>
      <c r="K1837" t="s">
        <v>253</v>
      </c>
      <c r="L1837">
        <v>230.46225200000001</v>
      </c>
      <c r="R1837">
        <v>259.32575300000002</v>
      </c>
      <c r="S1837" t="s">
        <v>201</v>
      </c>
      <c r="T1837" s="221">
        <v>45475.336111111108</v>
      </c>
    </row>
    <row r="1838" spans="1:20" x14ac:dyDescent="0.35">
      <c r="A1838" t="s">
        <v>98</v>
      </c>
      <c r="B1838" t="s">
        <v>99</v>
      </c>
      <c r="C1838" t="s">
        <v>97</v>
      </c>
      <c r="D1838" s="29">
        <v>45664</v>
      </c>
      <c r="E1838" s="184" t="str">
        <f t="shared" si="112"/>
        <v/>
      </c>
      <c r="F1838" s="184" t="str">
        <f t="shared" si="113"/>
        <v/>
      </c>
      <c r="G1838" s="184" t="str">
        <f t="shared" si="114"/>
        <v/>
      </c>
      <c r="H1838" s="184" t="str">
        <f t="shared" si="115"/>
        <v/>
      </c>
      <c r="J1838" t="s">
        <v>253</v>
      </c>
      <c r="K1838" t="s">
        <v>253</v>
      </c>
      <c r="L1838">
        <v>230.46225200000001</v>
      </c>
      <c r="R1838">
        <v>259.32575300000002</v>
      </c>
      <c r="S1838" t="s">
        <v>201</v>
      </c>
      <c r="T1838" s="221">
        <v>45475.336111111108</v>
      </c>
    </row>
    <row r="1839" spans="1:20" x14ac:dyDescent="0.35">
      <c r="A1839" t="s">
        <v>98</v>
      </c>
      <c r="B1839" t="s">
        <v>99</v>
      </c>
      <c r="C1839" t="s">
        <v>97</v>
      </c>
      <c r="D1839" s="29">
        <v>45665</v>
      </c>
      <c r="E1839" s="184" t="str">
        <f t="shared" si="112"/>
        <v/>
      </c>
      <c r="F1839" s="184" t="str">
        <f t="shared" si="113"/>
        <v/>
      </c>
      <c r="G1839" s="184" t="str">
        <f t="shared" si="114"/>
        <v/>
      </c>
      <c r="H1839" s="184" t="str">
        <f t="shared" si="115"/>
        <v/>
      </c>
      <c r="J1839" t="s">
        <v>253</v>
      </c>
      <c r="K1839" t="s">
        <v>253</v>
      </c>
      <c r="L1839">
        <v>230.46225200000001</v>
      </c>
      <c r="R1839">
        <v>259.32575300000002</v>
      </c>
      <c r="S1839" t="s">
        <v>201</v>
      </c>
      <c r="T1839" s="221">
        <v>45475.336111111108</v>
      </c>
    </row>
    <row r="1840" spans="1:20" x14ac:dyDescent="0.35">
      <c r="A1840" t="s">
        <v>98</v>
      </c>
      <c r="B1840" t="s">
        <v>99</v>
      </c>
      <c r="C1840" t="s">
        <v>97</v>
      </c>
      <c r="D1840" s="29">
        <v>45666</v>
      </c>
      <c r="E1840" s="184" t="str">
        <f t="shared" si="112"/>
        <v/>
      </c>
      <c r="F1840" s="184" t="str">
        <f t="shared" si="113"/>
        <v/>
      </c>
      <c r="G1840" s="184" t="str">
        <f t="shared" si="114"/>
        <v/>
      </c>
      <c r="H1840" s="184" t="str">
        <f t="shared" si="115"/>
        <v/>
      </c>
      <c r="J1840" t="s">
        <v>253</v>
      </c>
      <c r="K1840" t="s">
        <v>253</v>
      </c>
      <c r="L1840">
        <v>230.46225200000001</v>
      </c>
      <c r="R1840">
        <v>259.32575300000002</v>
      </c>
      <c r="S1840" t="s">
        <v>201</v>
      </c>
      <c r="T1840" s="221">
        <v>45475.336111111108</v>
      </c>
    </row>
    <row r="1841" spans="1:20" x14ac:dyDescent="0.35">
      <c r="A1841" t="s">
        <v>98</v>
      </c>
      <c r="B1841" t="s">
        <v>99</v>
      </c>
      <c r="C1841" t="s">
        <v>97</v>
      </c>
      <c r="D1841" s="29">
        <v>45667</v>
      </c>
      <c r="E1841" s="184" t="str">
        <f t="shared" si="112"/>
        <v/>
      </c>
      <c r="F1841" s="184" t="str">
        <f t="shared" si="113"/>
        <v/>
      </c>
      <c r="G1841" s="184" t="str">
        <f t="shared" si="114"/>
        <v/>
      </c>
      <c r="H1841" s="184" t="str">
        <f t="shared" si="115"/>
        <v/>
      </c>
      <c r="J1841" t="s">
        <v>253</v>
      </c>
      <c r="K1841" t="s">
        <v>253</v>
      </c>
      <c r="L1841">
        <v>230.46225200000001</v>
      </c>
      <c r="R1841">
        <v>259.32575300000002</v>
      </c>
      <c r="S1841" t="s">
        <v>201</v>
      </c>
      <c r="T1841" s="221">
        <v>45475.336111111108</v>
      </c>
    </row>
    <row r="1842" spans="1:20" x14ac:dyDescent="0.35">
      <c r="A1842" t="s">
        <v>98</v>
      </c>
      <c r="B1842" t="s">
        <v>99</v>
      </c>
      <c r="C1842" t="s">
        <v>97</v>
      </c>
      <c r="D1842" s="29">
        <v>45668</v>
      </c>
      <c r="E1842" s="184" t="str">
        <f t="shared" si="112"/>
        <v/>
      </c>
      <c r="F1842" s="184" t="str">
        <f t="shared" si="113"/>
        <v/>
      </c>
      <c r="G1842" s="184" t="str">
        <f t="shared" si="114"/>
        <v/>
      </c>
      <c r="H1842" s="184" t="str">
        <f t="shared" si="115"/>
        <v/>
      </c>
      <c r="J1842" t="s">
        <v>253</v>
      </c>
      <c r="K1842" t="s">
        <v>253</v>
      </c>
      <c r="L1842">
        <v>230.46225200000001</v>
      </c>
      <c r="R1842">
        <v>259.32575300000002</v>
      </c>
      <c r="S1842" t="s">
        <v>201</v>
      </c>
      <c r="T1842" s="221">
        <v>45475.336111111108</v>
      </c>
    </row>
    <row r="1843" spans="1:20" x14ac:dyDescent="0.35">
      <c r="A1843" t="s">
        <v>98</v>
      </c>
      <c r="B1843" t="s">
        <v>99</v>
      </c>
      <c r="C1843" t="s">
        <v>97</v>
      </c>
      <c r="D1843" s="29">
        <v>45669</v>
      </c>
      <c r="E1843" s="184" t="str">
        <f t="shared" si="112"/>
        <v/>
      </c>
      <c r="F1843" s="184" t="str">
        <f t="shared" si="113"/>
        <v/>
      </c>
      <c r="G1843" s="184" t="str">
        <f t="shared" si="114"/>
        <v/>
      </c>
      <c r="H1843" s="184" t="str">
        <f t="shared" si="115"/>
        <v/>
      </c>
      <c r="J1843" t="s">
        <v>253</v>
      </c>
      <c r="K1843" t="s">
        <v>253</v>
      </c>
      <c r="L1843">
        <v>230.46225200000001</v>
      </c>
      <c r="R1843">
        <v>259.32575300000002</v>
      </c>
      <c r="S1843" t="s">
        <v>201</v>
      </c>
      <c r="T1843" s="221">
        <v>45475.336111111108</v>
      </c>
    </row>
    <row r="1844" spans="1:20" x14ac:dyDescent="0.35">
      <c r="A1844" t="s">
        <v>98</v>
      </c>
      <c r="B1844" t="s">
        <v>99</v>
      </c>
      <c r="C1844" t="s">
        <v>97</v>
      </c>
      <c r="D1844" s="29">
        <v>45670</v>
      </c>
      <c r="E1844" s="184" t="str">
        <f t="shared" si="112"/>
        <v/>
      </c>
      <c r="F1844" s="184" t="str">
        <f t="shared" si="113"/>
        <v/>
      </c>
      <c r="G1844" s="184" t="str">
        <f t="shared" si="114"/>
        <v/>
      </c>
      <c r="H1844" s="184" t="str">
        <f t="shared" si="115"/>
        <v/>
      </c>
      <c r="J1844" t="s">
        <v>253</v>
      </c>
      <c r="K1844" t="s">
        <v>253</v>
      </c>
      <c r="L1844">
        <v>230.46225200000001</v>
      </c>
      <c r="R1844">
        <v>259.32575300000002</v>
      </c>
      <c r="S1844" t="s">
        <v>201</v>
      </c>
      <c r="T1844" s="221">
        <v>45475.336111111108</v>
      </c>
    </row>
    <row r="1845" spans="1:20" x14ac:dyDescent="0.35">
      <c r="A1845" t="s">
        <v>98</v>
      </c>
      <c r="B1845" t="s">
        <v>99</v>
      </c>
      <c r="C1845" t="s">
        <v>97</v>
      </c>
      <c r="D1845" s="29">
        <v>45671</v>
      </c>
      <c r="E1845" s="184" t="str">
        <f t="shared" si="112"/>
        <v/>
      </c>
      <c r="F1845" s="184" t="str">
        <f t="shared" si="113"/>
        <v/>
      </c>
      <c r="G1845" s="184" t="str">
        <f t="shared" si="114"/>
        <v/>
      </c>
      <c r="H1845" s="184" t="str">
        <f t="shared" si="115"/>
        <v/>
      </c>
      <c r="J1845" t="s">
        <v>253</v>
      </c>
      <c r="K1845" t="s">
        <v>253</v>
      </c>
      <c r="L1845">
        <v>230.46225200000001</v>
      </c>
      <c r="R1845">
        <v>259.32575300000002</v>
      </c>
      <c r="S1845" t="s">
        <v>201</v>
      </c>
      <c r="T1845" s="221">
        <v>45475.336111111108</v>
      </c>
    </row>
    <row r="1846" spans="1:20" x14ac:dyDescent="0.35">
      <c r="A1846" t="s">
        <v>98</v>
      </c>
      <c r="B1846" t="s">
        <v>99</v>
      </c>
      <c r="C1846" t="s">
        <v>97</v>
      </c>
      <c r="D1846" s="29">
        <v>45672</v>
      </c>
      <c r="E1846" s="184" t="str">
        <f t="shared" si="112"/>
        <v/>
      </c>
      <c r="F1846" s="184" t="str">
        <f t="shared" si="113"/>
        <v/>
      </c>
      <c r="G1846" s="184" t="str">
        <f t="shared" si="114"/>
        <v/>
      </c>
      <c r="H1846" s="184" t="str">
        <f t="shared" si="115"/>
        <v/>
      </c>
      <c r="J1846" t="s">
        <v>253</v>
      </c>
      <c r="K1846" t="s">
        <v>253</v>
      </c>
      <c r="L1846">
        <v>230.46225200000001</v>
      </c>
      <c r="R1846">
        <v>259.32575300000002</v>
      </c>
      <c r="S1846" t="s">
        <v>201</v>
      </c>
      <c r="T1846" s="221">
        <v>45475.336111111108</v>
      </c>
    </row>
    <row r="1847" spans="1:20" x14ac:dyDescent="0.35">
      <c r="A1847" t="s">
        <v>98</v>
      </c>
      <c r="B1847" t="s">
        <v>99</v>
      </c>
      <c r="C1847" t="s">
        <v>97</v>
      </c>
      <c r="D1847" s="29">
        <v>45673</v>
      </c>
      <c r="E1847" s="184" t="str">
        <f t="shared" si="112"/>
        <v/>
      </c>
      <c r="F1847" s="184" t="str">
        <f t="shared" si="113"/>
        <v/>
      </c>
      <c r="G1847" s="184" t="str">
        <f t="shared" si="114"/>
        <v/>
      </c>
      <c r="H1847" s="184" t="str">
        <f t="shared" si="115"/>
        <v/>
      </c>
      <c r="J1847" t="s">
        <v>253</v>
      </c>
      <c r="K1847" t="s">
        <v>253</v>
      </c>
      <c r="L1847">
        <v>230.46225200000001</v>
      </c>
      <c r="R1847">
        <v>259.32575300000002</v>
      </c>
      <c r="S1847" t="s">
        <v>201</v>
      </c>
      <c r="T1847" s="221">
        <v>45475.336111111108</v>
      </c>
    </row>
    <row r="1848" spans="1:20" x14ac:dyDescent="0.35">
      <c r="A1848" t="s">
        <v>98</v>
      </c>
      <c r="B1848" t="s">
        <v>99</v>
      </c>
      <c r="C1848" t="s">
        <v>97</v>
      </c>
      <c r="D1848" s="29">
        <v>45674</v>
      </c>
      <c r="E1848" s="184" t="str">
        <f t="shared" si="112"/>
        <v/>
      </c>
      <c r="F1848" s="184" t="str">
        <f t="shared" si="113"/>
        <v/>
      </c>
      <c r="G1848" s="184" t="str">
        <f t="shared" si="114"/>
        <v/>
      </c>
      <c r="H1848" s="184" t="str">
        <f t="shared" si="115"/>
        <v/>
      </c>
      <c r="J1848" t="s">
        <v>253</v>
      </c>
      <c r="K1848" t="s">
        <v>253</v>
      </c>
      <c r="L1848">
        <v>230.46225200000001</v>
      </c>
      <c r="R1848">
        <v>259.32575300000002</v>
      </c>
      <c r="S1848" t="s">
        <v>201</v>
      </c>
      <c r="T1848" s="221">
        <v>45475.336111111108</v>
      </c>
    </row>
    <row r="1849" spans="1:20" x14ac:dyDescent="0.35">
      <c r="A1849" t="s">
        <v>98</v>
      </c>
      <c r="B1849" t="s">
        <v>99</v>
      </c>
      <c r="C1849" t="s">
        <v>97</v>
      </c>
      <c r="D1849" s="29">
        <v>45675</v>
      </c>
      <c r="E1849" s="184" t="str">
        <f t="shared" si="112"/>
        <v/>
      </c>
      <c r="F1849" s="184" t="str">
        <f t="shared" si="113"/>
        <v/>
      </c>
      <c r="G1849" s="184" t="str">
        <f t="shared" si="114"/>
        <v/>
      </c>
      <c r="H1849" s="184" t="str">
        <f t="shared" si="115"/>
        <v/>
      </c>
      <c r="J1849" t="s">
        <v>253</v>
      </c>
      <c r="K1849" t="s">
        <v>253</v>
      </c>
      <c r="L1849">
        <v>230.46225200000001</v>
      </c>
      <c r="R1849">
        <v>259.32575300000002</v>
      </c>
      <c r="S1849" t="s">
        <v>201</v>
      </c>
      <c r="T1849" s="221">
        <v>45475.336111111108</v>
      </c>
    </row>
    <row r="1850" spans="1:20" x14ac:dyDescent="0.35">
      <c r="A1850" t="s">
        <v>98</v>
      </c>
      <c r="B1850" t="s">
        <v>99</v>
      </c>
      <c r="C1850" t="s">
        <v>97</v>
      </c>
      <c r="D1850" s="29">
        <v>45676</v>
      </c>
      <c r="E1850" s="184" t="str">
        <f t="shared" si="112"/>
        <v/>
      </c>
      <c r="F1850" s="184" t="str">
        <f t="shared" si="113"/>
        <v/>
      </c>
      <c r="G1850" s="184" t="str">
        <f t="shared" si="114"/>
        <v/>
      </c>
      <c r="H1850" s="184" t="str">
        <f t="shared" si="115"/>
        <v/>
      </c>
      <c r="J1850" t="s">
        <v>253</v>
      </c>
      <c r="K1850" t="s">
        <v>253</v>
      </c>
      <c r="L1850">
        <v>230.46225200000001</v>
      </c>
      <c r="R1850">
        <v>259.32575300000002</v>
      </c>
      <c r="S1850" t="s">
        <v>201</v>
      </c>
      <c r="T1850" s="221">
        <v>45475.336111111108</v>
      </c>
    </row>
    <row r="1851" spans="1:20" x14ac:dyDescent="0.35">
      <c r="A1851" t="s">
        <v>98</v>
      </c>
      <c r="B1851" t="s">
        <v>99</v>
      </c>
      <c r="C1851" t="s">
        <v>97</v>
      </c>
      <c r="D1851" s="29">
        <v>45677</v>
      </c>
      <c r="E1851" s="184" t="str">
        <f t="shared" si="112"/>
        <v/>
      </c>
      <c r="F1851" s="184" t="str">
        <f t="shared" si="113"/>
        <v/>
      </c>
      <c r="G1851" s="184" t="str">
        <f t="shared" si="114"/>
        <v/>
      </c>
      <c r="H1851" s="184" t="str">
        <f t="shared" si="115"/>
        <v/>
      </c>
      <c r="J1851" t="s">
        <v>253</v>
      </c>
      <c r="K1851" t="s">
        <v>253</v>
      </c>
      <c r="L1851">
        <v>230.46225200000001</v>
      </c>
      <c r="R1851">
        <v>259.32575300000002</v>
      </c>
      <c r="S1851" t="s">
        <v>201</v>
      </c>
      <c r="T1851" s="221">
        <v>45475.336111111108</v>
      </c>
    </row>
    <row r="1852" spans="1:20" x14ac:dyDescent="0.35">
      <c r="A1852" t="s">
        <v>98</v>
      </c>
      <c r="B1852" t="s">
        <v>99</v>
      </c>
      <c r="C1852" t="s">
        <v>97</v>
      </c>
      <c r="D1852" s="29">
        <v>45678</v>
      </c>
      <c r="E1852" s="184" t="str">
        <f t="shared" si="112"/>
        <v/>
      </c>
      <c r="F1852" s="184" t="str">
        <f t="shared" si="113"/>
        <v/>
      </c>
      <c r="G1852" s="184" t="str">
        <f t="shared" si="114"/>
        <v/>
      </c>
      <c r="H1852" s="184" t="str">
        <f t="shared" si="115"/>
        <v/>
      </c>
      <c r="J1852" t="s">
        <v>253</v>
      </c>
      <c r="K1852" t="s">
        <v>253</v>
      </c>
      <c r="L1852">
        <v>230.46225200000001</v>
      </c>
      <c r="R1852">
        <v>259.32575300000002</v>
      </c>
      <c r="S1852" t="s">
        <v>201</v>
      </c>
      <c r="T1852" s="221">
        <v>45475.336111111108</v>
      </c>
    </row>
    <row r="1853" spans="1:20" x14ac:dyDescent="0.35">
      <c r="A1853" t="s">
        <v>98</v>
      </c>
      <c r="B1853" t="s">
        <v>99</v>
      </c>
      <c r="C1853" t="s">
        <v>97</v>
      </c>
      <c r="D1853" s="29">
        <v>45679</v>
      </c>
      <c r="E1853" s="184" t="str">
        <f t="shared" si="112"/>
        <v/>
      </c>
      <c r="F1853" s="184" t="str">
        <f t="shared" si="113"/>
        <v/>
      </c>
      <c r="G1853" s="184" t="str">
        <f t="shared" si="114"/>
        <v/>
      </c>
      <c r="H1853" s="184" t="str">
        <f t="shared" si="115"/>
        <v/>
      </c>
      <c r="J1853" t="s">
        <v>253</v>
      </c>
      <c r="K1853" t="s">
        <v>253</v>
      </c>
      <c r="L1853">
        <v>230.46225200000001</v>
      </c>
      <c r="R1853">
        <v>259.32575300000002</v>
      </c>
      <c r="S1853" t="s">
        <v>201</v>
      </c>
      <c r="T1853" s="221">
        <v>45475.336111111108</v>
      </c>
    </row>
    <row r="1854" spans="1:20" x14ac:dyDescent="0.35">
      <c r="A1854" t="s">
        <v>98</v>
      </c>
      <c r="B1854" t="s">
        <v>99</v>
      </c>
      <c r="C1854" t="s">
        <v>97</v>
      </c>
      <c r="D1854" s="29">
        <v>45680</v>
      </c>
      <c r="E1854" s="184" t="str">
        <f t="shared" si="112"/>
        <v/>
      </c>
      <c r="F1854" s="184" t="str">
        <f t="shared" si="113"/>
        <v/>
      </c>
      <c r="G1854" s="184" t="str">
        <f t="shared" si="114"/>
        <v/>
      </c>
      <c r="H1854" s="184" t="str">
        <f t="shared" si="115"/>
        <v/>
      </c>
      <c r="J1854" t="s">
        <v>253</v>
      </c>
      <c r="K1854" t="s">
        <v>253</v>
      </c>
      <c r="L1854">
        <v>230.46225200000001</v>
      </c>
      <c r="R1854">
        <v>259.32575300000002</v>
      </c>
      <c r="S1854" t="s">
        <v>201</v>
      </c>
      <c r="T1854" s="221">
        <v>45475.336111111108</v>
      </c>
    </row>
    <row r="1855" spans="1:20" x14ac:dyDescent="0.35">
      <c r="A1855" t="s">
        <v>98</v>
      </c>
      <c r="B1855" t="s">
        <v>99</v>
      </c>
      <c r="C1855" t="s">
        <v>97</v>
      </c>
      <c r="D1855" s="29">
        <v>45681</v>
      </c>
      <c r="E1855" s="184" t="str">
        <f t="shared" si="112"/>
        <v/>
      </c>
      <c r="F1855" s="184" t="str">
        <f t="shared" si="113"/>
        <v/>
      </c>
      <c r="G1855" s="184" t="str">
        <f t="shared" si="114"/>
        <v/>
      </c>
      <c r="H1855" s="184" t="str">
        <f t="shared" si="115"/>
        <v/>
      </c>
      <c r="J1855" t="s">
        <v>253</v>
      </c>
      <c r="K1855" t="s">
        <v>253</v>
      </c>
      <c r="L1855">
        <v>230.46225200000001</v>
      </c>
      <c r="R1855">
        <v>259.32575300000002</v>
      </c>
      <c r="S1855" t="s">
        <v>201</v>
      </c>
      <c r="T1855" s="221">
        <v>45475.336111111108</v>
      </c>
    </row>
    <row r="1856" spans="1:20" x14ac:dyDescent="0.35">
      <c r="A1856" t="s">
        <v>98</v>
      </c>
      <c r="B1856" t="s">
        <v>99</v>
      </c>
      <c r="C1856" t="s">
        <v>97</v>
      </c>
      <c r="D1856" s="29">
        <v>45682</v>
      </c>
      <c r="E1856" s="184" t="str">
        <f t="shared" si="112"/>
        <v/>
      </c>
      <c r="F1856" s="184" t="str">
        <f t="shared" si="113"/>
        <v/>
      </c>
      <c r="G1856" s="184" t="str">
        <f t="shared" si="114"/>
        <v/>
      </c>
      <c r="H1856" s="184" t="str">
        <f t="shared" si="115"/>
        <v/>
      </c>
      <c r="J1856" t="s">
        <v>253</v>
      </c>
      <c r="K1856" t="s">
        <v>253</v>
      </c>
      <c r="L1856">
        <v>230.46225200000001</v>
      </c>
      <c r="R1856">
        <v>259.32575300000002</v>
      </c>
      <c r="S1856" t="s">
        <v>201</v>
      </c>
      <c r="T1856" s="221">
        <v>45475.336111111108</v>
      </c>
    </row>
    <row r="1857" spans="1:20" x14ac:dyDescent="0.35">
      <c r="A1857" t="s">
        <v>98</v>
      </c>
      <c r="B1857" t="s">
        <v>99</v>
      </c>
      <c r="C1857" t="s">
        <v>97</v>
      </c>
      <c r="D1857" s="29">
        <v>45683</v>
      </c>
      <c r="E1857" s="184" t="str">
        <f t="shared" si="112"/>
        <v/>
      </c>
      <c r="F1857" s="184" t="str">
        <f t="shared" si="113"/>
        <v/>
      </c>
      <c r="G1857" s="184" t="str">
        <f t="shared" si="114"/>
        <v/>
      </c>
      <c r="H1857" s="184" t="str">
        <f t="shared" si="115"/>
        <v/>
      </c>
      <c r="J1857" t="s">
        <v>253</v>
      </c>
      <c r="K1857" t="s">
        <v>253</v>
      </c>
      <c r="L1857">
        <v>230.46225200000001</v>
      </c>
      <c r="R1857">
        <v>259.32575300000002</v>
      </c>
      <c r="S1857" t="s">
        <v>201</v>
      </c>
      <c r="T1857" s="221">
        <v>45475.336805555555</v>
      </c>
    </row>
    <row r="1858" spans="1:20" x14ac:dyDescent="0.35">
      <c r="A1858" t="s">
        <v>98</v>
      </c>
      <c r="B1858" t="s">
        <v>99</v>
      </c>
      <c r="C1858" t="s">
        <v>97</v>
      </c>
      <c r="D1858" s="29">
        <v>45684</v>
      </c>
      <c r="E1858" s="184" t="str">
        <f t="shared" si="112"/>
        <v/>
      </c>
      <c r="F1858" s="184" t="str">
        <f t="shared" si="113"/>
        <v/>
      </c>
      <c r="G1858" s="184" t="str">
        <f t="shared" si="114"/>
        <v/>
      </c>
      <c r="H1858" s="184" t="str">
        <f t="shared" si="115"/>
        <v/>
      </c>
      <c r="J1858" t="s">
        <v>253</v>
      </c>
      <c r="K1858" t="s">
        <v>253</v>
      </c>
      <c r="L1858">
        <v>230.46225200000001</v>
      </c>
      <c r="R1858">
        <v>259.32575300000002</v>
      </c>
      <c r="S1858" t="s">
        <v>201</v>
      </c>
      <c r="T1858" s="221">
        <v>45475.336111111108</v>
      </c>
    </row>
    <row r="1859" spans="1:20" x14ac:dyDescent="0.35">
      <c r="A1859" t="s">
        <v>98</v>
      </c>
      <c r="B1859" t="s">
        <v>99</v>
      </c>
      <c r="C1859" t="s">
        <v>97</v>
      </c>
      <c r="D1859" s="29">
        <v>45685</v>
      </c>
      <c r="E1859" s="184" t="str">
        <f t="shared" si="112"/>
        <v/>
      </c>
      <c r="F1859" s="184" t="str">
        <f t="shared" si="113"/>
        <v/>
      </c>
      <c r="G1859" s="184" t="str">
        <f t="shared" si="114"/>
        <v/>
      </c>
      <c r="H1859" s="184" t="str">
        <f t="shared" si="115"/>
        <v/>
      </c>
      <c r="J1859" t="s">
        <v>253</v>
      </c>
      <c r="K1859" t="s">
        <v>253</v>
      </c>
      <c r="L1859">
        <v>230.46225200000001</v>
      </c>
      <c r="R1859">
        <v>259.32575300000002</v>
      </c>
      <c r="S1859" t="s">
        <v>201</v>
      </c>
      <c r="T1859" s="221">
        <v>45475.336111111108</v>
      </c>
    </row>
    <row r="1860" spans="1:20" x14ac:dyDescent="0.35">
      <c r="A1860" t="s">
        <v>98</v>
      </c>
      <c r="B1860" t="s">
        <v>99</v>
      </c>
      <c r="C1860" t="s">
        <v>97</v>
      </c>
      <c r="D1860" s="29">
        <v>45686</v>
      </c>
      <c r="E1860" s="184" t="str">
        <f t="shared" si="112"/>
        <v/>
      </c>
      <c r="F1860" s="184" t="str">
        <f t="shared" si="113"/>
        <v/>
      </c>
      <c r="G1860" s="184" t="str">
        <f t="shared" si="114"/>
        <v/>
      </c>
      <c r="H1860" s="184" t="str">
        <f t="shared" si="115"/>
        <v/>
      </c>
      <c r="J1860" t="s">
        <v>253</v>
      </c>
      <c r="K1860" t="s">
        <v>253</v>
      </c>
      <c r="L1860">
        <v>230.46225200000001</v>
      </c>
      <c r="R1860">
        <v>259.32575300000002</v>
      </c>
      <c r="S1860" t="s">
        <v>201</v>
      </c>
      <c r="T1860" s="221">
        <v>45475.336111111108</v>
      </c>
    </row>
    <row r="1861" spans="1:20" x14ac:dyDescent="0.35">
      <c r="A1861" t="s">
        <v>98</v>
      </c>
      <c r="B1861" t="s">
        <v>99</v>
      </c>
      <c r="C1861" t="s">
        <v>97</v>
      </c>
      <c r="D1861" s="29">
        <v>45687</v>
      </c>
      <c r="E1861" s="184" t="str">
        <f t="shared" si="112"/>
        <v/>
      </c>
      <c r="F1861" s="184" t="str">
        <f t="shared" si="113"/>
        <v/>
      </c>
      <c r="G1861" s="184" t="str">
        <f t="shared" si="114"/>
        <v/>
      </c>
      <c r="H1861" s="184" t="str">
        <f t="shared" si="115"/>
        <v/>
      </c>
      <c r="J1861" t="s">
        <v>253</v>
      </c>
      <c r="K1861" t="s">
        <v>253</v>
      </c>
      <c r="L1861">
        <v>230.46225200000001</v>
      </c>
      <c r="R1861">
        <v>259.32575300000002</v>
      </c>
      <c r="S1861" t="s">
        <v>201</v>
      </c>
      <c r="T1861" s="221">
        <v>45475.336111111108</v>
      </c>
    </row>
    <row r="1862" spans="1:20" x14ac:dyDescent="0.35">
      <c r="A1862" t="s">
        <v>98</v>
      </c>
      <c r="B1862" t="s">
        <v>99</v>
      </c>
      <c r="C1862" t="s">
        <v>97</v>
      </c>
      <c r="D1862" s="29">
        <v>45688</v>
      </c>
      <c r="E1862" s="184" t="str">
        <f t="shared" si="112"/>
        <v/>
      </c>
      <c r="F1862" s="184" t="str">
        <f t="shared" si="113"/>
        <v/>
      </c>
      <c r="G1862" s="184" t="str">
        <f t="shared" si="114"/>
        <v/>
      </c>
      <c r="H1862" s="184" t="str">
        <f t="shared" si="115"/>
        <v/>
      </c>
      <c r="J1862" t="s">
        <v>253</v>
      </c>
      <c r="K1862" t="s">
        <v>253</v>
      </c>
      <c r="L1862">
        <v>230.46225200000001</v>
      </c>
      <c r="R1862">
        <v>259.32575300000002</v>
      </c>
      <c r="S1862" t="s">
        <v>201</v>
      </c>
      <c r="T1862" s="221">
        <v>45475.336111111108</v>
      </c>
    </row>
    <row r="1863" spans="1:20" x14ac:dyDescent="0.35">
      <c r="A1863" t="s">
        <v>98</v>
      </c>
      <c r="B1863" t="s">
        <v>99</v>
      </c>
      <c r="C1863" t="s">
        <v>97</v>
      </c>
      <c r="D1863" s="29">
        <v>45689</v>
      </c>
      <c r="E1863" s="184" t="str">
        <f t="shared" si="112"/>
        <v/>
      </c>
      <c r="F1863" s="184" t="str">
        <f t="shared" si="113"/>
        <v/>
      </c>
      <c r="G1863" s="184" t="str">
        <f t="shared" si="114"/>
        <v/>
      </c>
      <c r="H1863" s="184" t="str">
        <f t="shared" si="115"/>
        <v/>
      </c>
      <c r="J1863" t="s">
        <v>253</v>
      </c>
      <c r="K1863" t="s">
        <v>253</v>
      </c>
      <c r="L1863">
        <v>230.46225200000001</v>
      </c>
      <c r="R1863">
        <v>259.32575300000002</v>
      </c>
      <c r="S1863" t="s">
        <v>201</v>
      </c>
      <c r="T1863" s="221">
        <v>45475.336111111108</v>
      </c>
    </row>
    <row r="1864" spans="1:20" x14ac:dyDescent="0.35">
      <c r="A1864" t="s">
        <v>98</v>
      </c>
      <c r="B1864" t="s">
        <v>99</v>
      </c>
      <c r="C1864" t="s">
        <v>97</v>
      </c>
      <c r="D1864" s="29">
        <v>45690</v>
      </c>
      <c r="E1864" s="184" t="str">
        <f t="shared" ref="E1864:E1927" si="116">IF(J1864="","",IF(L1864=0,0,IF(1-(J1864/L1864)&lt;0,"",1-(J1864/L1864))))</f>
        <v/>
      </c>
      <c r="F1864" s="184" t="str">
        <f t="shared" ref="F1864:F1927" si="117">IF(K1864="","",IF(L1864=0,0,IF(1-(K1864/L1864)&lt;0,"",1-(K1864/L1864))))</f>
        <v/>
      </c>
      <c r="G1864" s="184" t="str">
        <f t="shared" ref="G1864:G1927" si="118">IF(J1864="","",IF(1-(J1864/R1864)&lt;0,"",1-(J1864/R1864)))</f>
        <v/>
      </c>
      <c r="H1864" s="184" t="str">
        <f t="shared" ref="H1864:H1927" si="119">IF(K1864="","",IF(1-(K1864/R1864)&lt;0,"",1-(K1864/R1864)))</f>
        <v/>
      </c>
      <c r="J1864" t="s">
        <v>253</v>
      </c>
      <c r="K1864" t="s">
        <v>253</v>
      </c>
      <c r="L1864">
        <v>230.46225200000001</v>
      </c>
      <c r="R1864">
        <v>259.32575300000002</v>
      </c>
      <c r="S1864" t="s">
        <v>201</v>
      </c>
      <c r="T1864" s="221">
        <v>45475.336805555555</v>
      </c>
    </row>
    <row r="1865" spans="1:20" x14ac:dyDescent="0.35">
      <c r="A1865" t="s">
        <v>98</v>
      </c>
      <c r="B1865" t="s">
        <v>99</v>
      </c>
      <c r="C1865" t="s">
        <v>97</v>
      </c>
      <c r="D1865" s="29">
        <v>45691</v>
      </c>
      <c r="E1865" s="184" t="str">
        <f t="shared" si="116"/>
        <v/>
      </c>
      <c r="F1865" s="184" t="str">
        <f t="shared" si="117"/>
        <v/>
      </c>
      <c r="G1865" s="184" t="str">
        <f t="shared" si="118"/>
        <v/>
      </c>
      <c r="H1865" s="184" t="str">
        <f t="shared" si="119"/>
        <v/>
      </c>
      <c r="J1865" t="s">
        <v>253</v>
      </c>
      <c r="K1865" t="s">
        <v>253</v>
      </c>
      <c r="L1865">
        <v>230.46225200000001</v>
      </c>
      <c r="R1865">
        <v>259.32575300000002</v>
      </c>
      <c r="S1865" t="s">
        <v>201</v>
      </c>
      <c r="T1865" s="221">
        <v>45475.336111111108</v>
      </c>
    </row>
    <row r="1866" spans="1:20" x14ac:dyDescent="0.35">
      <c r="A1866" t="s">
        <v>98</v>
      </c>
      <c r="B1866" t="s">
        <v>99</v>
      </c>
      <c r="C1866" t="s">
        <v>97</v>
      </c>
      <c r="D1866" s="29">
        <v>45692</v>
      </c>
      <c r="E1866" s="184" t="str">
        <f t="shared" si="116"/>
        <v/>
      </c>
      <c r="F1866" s="184" t="str">
        <f t="shared" si="117"/>
        <v/>
      </c>
      <c r="G1866" s="184" t="str">
        <f t="shared" si="118"/>
        <v/>
      </c>
      <c r="H1866" s="184" t="str">
        <f t="shared" si="119"/>
        <v/>
      </c>
      <c r="J1866" t="s">
        <v>253</v>
      </c>
      <c r="K1866" t="s">
        <v>253</v>
      </c>
      <c r="L1866">
        <v>230.46225200000001</v>
      </c>
      <c r="R1866">
        <v>259.32575300000002</v>
      </c>
      <c r="S1866" t="s">
        <v>201</v>
      </c>
      <c r="T1866" s="221">
        <v>45475.336111111108</v>
      </c>
    </row>
    <row r="1867" spans="1:20" x14ac:dyDescent="0.35">
      <c r="A1867" t="s">
        <v>98</v>
      </c>
      <c r="B1867" t="s">
        <v>99</v>
      </c>
      <c r="C1867" t="s">
        <v>97</v>
      </c>
      <c r="D1867" s="29">
        <v>45693</v>
      </c>
      <c r="E1867" s="184" t="str">
        <f t="shared" si="116"/>
        <v/>
      </c>
      <c r="F1867" s="184" t="str">
        <f t="shared" si="117"/>
        <v/>
      </c>
      <c r="G1867" s="184" t="str">
        <f t="shared" si="118"/>
        <v/>
      </c>
      <c r="H1867" s="184" t="str">
        <f t="shared" si="119"/>
        <v/>
      </c>
      <c r="J1867" t="s">
        <v>253</v>
      </c>
      <c r="K1867" t="s">
        <v>253</v>
      </c>
      <c r="L1867">
        <v>230.46225200000001</v>
      </c>
      <c r="R1867">
        <v>259.32575300000002</v>
      </c>
      <c r="S1867" t="s">
        <v>201</v>
      </c>
      <c r="T1867" s="221">
        <v>45475.336111111108</v>
      </c>
    </row>
    <row r="1868" spans="1:20" x14ac:dyDescent="0.35">
      <c r="A1868" t="s">
        <v>98</v>
      </c>
      <c r="B1868" t="s">
        <v>99</v>
      </c>
      <c r="C1868" t="s">
        <v>97</v>
      </c>
      <c r="D1868" s="29">
        <v>45694</v>
      </c>
      <c r="E1868" s="184" t="str">
        <f t="shared" si="116"/>
        <v/>
      </c>
      <c r="F1868" s="184" t="str">
        <f t="shared" si="117"/>
        <v/>
      </c>
      <c r="G1868" s="184" t="str">
        <f t="shared" si="118"/>
        <v/>
      </c>
      <c r="H1868" s="184" t="str">
        <f t="shared" si="119"/>
        <v/>
      </c>
      <c r="J1868" t="s">
        <v>253</v>
      </c>
      <c r="K1868" t="s">
        <v>253</v>
      </c>
      <c r="L1868">
        <v>230.46225200000001</v>
      </c>
      <c r="R1868">
        <v>259.32575300000002</v>
      </c>
      <c r="S1868" t="s">
        <v>201</v>
      </c>
      <c r="T1868" s="221">
        <v>45475.336111111108</v>
      </c>
    </row>
    <row r="1869" spans="1:20" x14ac:dyDescent="0.35">
      <c r="A1869" t="s">
        <v>98</v>
      </c>
      <c r="B1869" t="s">
        <v>99</v>
      </c>
      <c r="C1869" t="s">
        <v>97</v>
      </c>
      <c r="D1869" s="29">
        <v>45695</v>
      </c>
      <c r="E1869" s="184" t="str">
        <f t="shared" si="116"/>
        <v/>
      </c>
      <c r="F1869" s="184" t="str">
        <f t="shared" si="117"/>
        <v/>
      </c>
      <c r="G1869" s="184" t="str">
        <f t="shared" si="118"/>
        <v/>
      </c>
      <c r="H1869" s="184" t="str">
        <f t="shared" si="119"/>
        <v/>
      </c>
      <c r="J1869" t="s">
        <v>253</v>
      </c>
      <c r="K1869" t="s">
        <v>253</v>
      </c>
      <c r="L1869">
        <v>230.46225200000001</v>
      </c>
      <c r="R1869">
        <v>259.32575300000002</v>
      </c>
      <c r="S1869" t="s">
        <v>201</v>
      </c>
      <c r="T1869" s="221">
        <v>45475.336111111108</v>
      </c>
    </row>
    <row r="1870" spans="1:20" x14ac:dyDescent="0.35">
      <c r="A1870" t="s">
        <v>98</v>
      </c>
      <c r="B1870" t="s">
        <v>99</v>
      </c>
      <c r="C1870" t="s">
        <v>97</v>
      </c>
      <c r="D1870" s="29">
        <v>45696</v>
      </c>
      <c r="E1870" s="184" t="str">
        <f t="shared" si="116"/>
        <v/>
      </c>
      <c r="F1870" s="184" t="str">
        <f t="shared" si="117"/>
        <v/>
      </c>
      <c r="G1870" s="184" t="str">
        <f t="shared" si="118"/>
        <v/>
      </c>
      <c r="H1870" s="184" t="str">
        <f t="shared" si="119"/>
        <v/>
      </c>
      <c r="J1870" t="s">
        <v>253</v>
      </c>
      <c r="K1870" t="s">
        <v>253</v>
      </c>
      <c r="L1870">
        <v>230.46225200000001</v>
      </c>
      <c r="R1870">
        <v>259.32575300000002</v>
      </c>
      <c r="S1870" t="s">
        <v>201</v>
      </c>
      <c r="T1870" s="221">
        <v>45475.336111111108</v>
      </c>
    </row>
    <row r="1871" spans="1:20" x14ac:dyDescent="0.35">
      <c r="A1871" t="s">
        <v>98</v>
      </c>
      <c r="B1871" t="s">
        <v>99</v>
      </c>
      <c r="C1871" t="s">
        <v>97</v>
      </c>
      <c r="D1871" s="29">
        <v>45697</v>
      </c>
      <c r="E1871" s="184" t="str">
        <f t="shared" si="116"/>
        <v/>
      </c>
      <c r="F1871" s="184" t="str">
        <f t="shared" si="117"/>
        <v/>
      </c>
      <c r="G1871" s="184" t="str">
        <f t="shared" si="118"/>
        <v/>
      </c>
      <c r="H1871" s="184" t="str">
        <f t="shared" si="119"/>
        <v/>
      </c>
      <c r="J1871" t="s">
        <v>253</v>
      </c>
      <c r="K1871" t="s">
        <v>253</v>
      </c>
      <c r="L1871">
        <v>230.46225200000001</v>
      </c>
      <c r="R1871">
        <v>259.32575300000002</v>
      </c>
      <c r="S1871" t="s">
        <v>201</v>
      </c>
      <c r="T1871" s="221">
        <v>45475.336111111108</v>
      </c>
    </row>
    <row r="1872" spans="1:20" x14ac:dyDescent="0.35">
      <c r="A1872" t="s">
        <v>98</v>
      </c>
      <c r="B1872" t="s">
        <v>99</v>
      </c>
      <c r="C1872" t="s">
        <v>97</v>
      </c>
      <c r="D1872" s="29">
        <v>45698</v>
      </c>
      <c r="E1872" s="184" t="str">
        <f t="shared" si="116"/>
        <v/>
      </c>
      <c r="F1872" s="184" t="str">
        <f t="shared" si="117"/>
        <v/>
      </c>
      <c r="G1872" s="184" t="str">
        <f t="shared" si="118"/>
        <v/>
      </c>
      <c r="H1872" s="184" t="str">
        <f t="shared" si="119"/>
        <v/>
      </c>
      <c r="J1872" t="s">
        <v>253</v>
      </c>
      <c r="K1872" t="s">
        <v>253</v>
      </c>
      <c r="L1872">
        <v>230.46225200000001</v>
      </c>
      <c r="R1872">
        <v>259.32575300000002</v>
      </c>
      <c r="S1872" t="s">
        <v>201</v>
      </c>
      <c r="T1872" s="221">
        <v>45475.336111111108</v>
      </c>
    </row>
    <row r="1873" spans="1:20" x14ac:dyDescent="0.35">
      <c r="A1873" t="s">
        <v>98</v>
      </c>
      <c r="B1873" t="s">
        <v>99</v>
      </c>
      <c r="C1873" t="s">
        <v>97</v>
      </c>
      <c r="D1873" s="29">
        <v>45699</v>
      </c>
      <c r="E1873" s="184" t="str">
        <f t="shared" si="116"/>
        <v/>
      </c>
      <c r="F1873" s="184" t="str">
        <f t="shared" si="117"/>
        <v/>
      </c>
      <c r="G1873" s="184" t="str">
        <f t="shared" si="118"/>
        <v/>
      </c>
      <c r="H1873" s="184" t="str">
        <f t="shared" si="119"/>
        <v/>
      </c>
      <c r="J1873" t="s">
        <v>253</v>
      </c>
      <c r="K1873" t="s">
        <v>253</v>
      </c>
      <c r="L1873">
        <v>230.46225200000001</v>
      </c>
      <c r="R1873">
        <v>259.32575300000002</v>
      </c>
      <c r="S1873" t="s">
        <v>201</v>
      </c>
      <c r="T1873" s="221">
        <v>45475.336111111108</v>
      </c>
    </row>
    <row r="1874" spans="1:20" x14ac:dyDescent="0.35">
      <c r="A1874" t="s">
        <v>98</v>
      </c>
      <c r="B1874" t="s">
        <v>99</v>
      </c>
      <c r="C1874" t="s">
        <v>97</v>
      </c>
      <c r="D1874" s="29">
        <v>45700</v>
      </c>
      <c r="E1874" s="184" t="str">
        <f t="shared" si="116"/>
        <v/>
      </c>
      <c r="F1874" s="184" t="str">
        <f t="shared" si="117"/>
        <v/>
      </c>
      <c r="G1874" s="184" t="str">
        <f t="shared" si="118"/>
        <v/>
      </c>
      <c r="H1874" s="184" t="str">
        <f t="shared" si="119"/>
        <v/>
      </c>
      <c r="J1874" t="s">
        <v>253</v>
      </c>
      <c r="K1874" t="s">
        <v>253</v>
      </c>
      <c r="L1874">
        <v>230.46225200000001</v>
      </c>
      <c r="R1874">
        <v>259.32575300000002</v>
      </c>
      <c r="S1874" t="s">
        <v>201</v>
      </c>
      <c r="T1874" s="221">
        <v>45475.336111111108</v>
      </c>
    </row>
    <row r="1875" spans="1:20" x14ac:dyDescent="0.35">
      <c r="A1875" t="s">
        <v>98</v>
      </c>
      <c r="B1875" t="s">
        <v>99</v>
      </c>
      <c r="C1875" t="s">
        <v>97</v>
      </c>
      <c r="D1875" s="29">
        <v>45701</v>
      </c>
      <c r="E1875" s="184" t="str">
        <f t="shared" si="116"/>
        <v/>
      </c>
      <c r="F1875" s="184" t="str">
        <f t="shared" si="117"/>
        <v/>
      </c>
      <c r="G1875" s="184" t="str">
        <f t="shared" si="118"/>
        <v/>
      </c>
      <c r="H1875" s="184" t="str">
        <f t="shared" si="119"/>
        <v/>
      </c>
      <c r="J1875" t="s">
        <v>253</v>
      </c>
      <c r="K1875" t="s">
        <v>253</v>
      </c>
      <c r="L1875">
        <v>230.46225200000001</v>
      </c>
      <c r="R1875">
        <v>259.32575300000002</v>
      </c>
      <c r="S1875" t="s">
        <v>201</v>
      </c>
      <c r="T1875" s="221">
        <v>45475.336805555555</v>
      </c>
    </row>
    <row r="1876" spans="1:20" x14ac:dyDescent="0.35">
      <c r="A1876" t="s">
        <v>98</v>
      </c>
      <c r="B1876" t="s">
        <v>99</v>
      </c>
      <c r="C1876" t="s">
        <v>97</v>
      </c>
      <c r="D1876" s="29">
        <v>45702</v>
      </c>
      <c r="E1876" s="184" t="str">
        <f t="shared" si="116"/>
        <v/>
      </c>
      <c r="F1876" s="184" t="str">
        <f t="shared" si="117"/>
        <v/>
      </c>
      <c r="G1876" s="184" t="str">
        <f t="shared" si="118"/>
        <v/>
      </c>
      <c r="H1876" s="184" t="str">
        <f t="shared" si="119"/>
        <v/>
      </c>
      <c r="J1876" t="s">
        <v>253</v>
      </c>
      <c r="K1876" t="s">
        <v>253</v>
      </c>
      <c r="L1876">
        <v>230.46225200000001</v>
      </c>
      <c r="R1876">
        <v>259.32575300000002</v>
      </c>
      <c r="S1876" t="s">
        <v>201</v>
      </c>
      <c r="T1876" s="221">
        <v>45475.336111111108</v>
      </c>
    </row>
    <row r="1877" spans="1:20" x14ac:dyDescent="0.35">
      <c r="A1877" t="s">
        <v>98</v>
      </c>
      <c r="B1877" t="s">
        <v>99</v>
      </c>
      <c r="C1877" t="s">
        <v>97</v>
      </c>
      <c r="D1877" s="29">
        <v>45703</v>
      </c>
      <c r="E1877" s="184" t="str">
        <f t="shared" si="116"/>
        <v/>
      </c>
      <c r="F1877" s="184" t="str">
        <f t="shared" si="117"/>
        <v/>
      </c>
      <c r="G1877" s="184" t="str">
        <f t="shared" si="118"/>
        <v/>
      </c>
      <c r="H1877" s="184" t="str">
        <f t="shared" si="119"/>
        <v/>
      </c>
      <c r="J1877" t="s">
        <v>253</v>
      </c>
      <c r="K1877" t="s">
        <v>253</v>
      </c>
      <c r="L1877">
        <v>230.46225200000001</v>
      </c>
      <c r="R1877">
        <v>259.32575300000002</v>
      </c>
      <c r="S1877" t="s">
        <v>201</v>
      </c>
      <c r="T1877" s="221">
        <v>45475.336111111108</v>
      </c>
    </row>
    <row r="1878" spans="1:20" x14ac:dyDescent="0.35">
      <c r="A1878" t="s">
        <v>98</v>
      </c>
      <c r="B1878" t="s">
        <v>99</v>
      </c>
      <c r="C1878" t="s">
        <v>97</v>
      </c>
      <c r="D1878" s="29">
        <v>45704</v>
      </c>
      <c r="E1878" s="184" t="str">
        <f t="shared" si="116"/>
        <v/>
      </c>
      <c r="F1878" s="184" t="str">
        <f t="shared" si="117"/>
        <v/>
      </c>
      <c r="G1878" s="184" t="str">
        <f t="shared" si="118"/>
        <v/>
      </c>
      <c r="H1878" s="184" t="str">
        <f t="shared" si="119"/>
        <v/>
      </c>
      <c r="J1878" t="s">
        <v>253</v>
      </c>
      <c r="K1878" t="s">
        <v>253</v>
      </c>
      <c r="L1878">
        <v>230.46225200000001</v>
      </c>
      <c r="R1878">
        <v>259.32575300000002</v>
      </c>
      <c r="S1878" t="s">
        <v>201</v>
      </c>
      <c r="T1878" s="221">
        <v>45475.336805555555</v>
      </c>
    </row>
    <row r="1879" spans="1:20" x14ac:dyDescent="0.35">
      <c r="A1879" t="s">
        <v>98</v>
      </c>
      <c r="B1879" t="s">
        <v>99</v>
      </c>
      <c r="C1879" t="s">
        <v>97</v>
      </c>
      <c r="D1879" s="29">
        <v>45705</v>
      </c>
      <c r="E1879" s="184" t="str">
        <f t="shared" si="116"/>
        <v/>
      </c>
      <c r="F1879" s="184" t="str">
        <f t="shared" si="117"/>
        <v/>
      </c>
      <c r="G1879" s="184" t="str">
        <f t="shared" si="118"/>
        <v/>
      </c>
      <c r="H1879" s="184" t="str">
        <f t="shared" si="119"/>
        <v/>
      </c>
      <c r="J1879" t="s">
        <v>253</v>
      </c>
      <c r="K1879" t="s">
        <v>253</v>
      </c>
      <c r="L1879">
        <v>230.46225200000001</v>
      </c>
      <c r="R1879">
        <v>259.32575300000002</v>
      </c>
      <c r="S1879" t="s">
        <v>201</v>
      </c>
      <c r="T1879" s="221">
        <v>45475.336111111108</v>
      </c>
    </row>
    <row r="1880" spans="1:20" x14ac:dyDescent="0.35">
      <c r="A1880" t="s">
        <v>98</v>
      </c>
      <c r="B1880" t="s">
        <v>99</v>
      </c>
      <c r="C1880" t="s">
        <v>97</v>
      </c>
      <c r="D1880" s="29">
        <v>45706</v>
      </c>
      <c r="E1880" s="184" t="str">
        <f t="shared" si="116"/>
        <v/>
      </c>
      <c r="F1880" s="184" t="str">
        <f t="shared" si="117"/>
        <v/>
      </c>
      <c r="G1880" s="184" t="str">
        <f t="shared" si="118"/>
        <v/>
      </c>
      <c r="H1880" s="184" t="str">
        <f t="shared" si="119"/>
        <v/>
      </c>
      <c r="J1880" t="s">
        <v>253</v>
      </c>
      <c r="K1880" t="s">
        <v>253</v>
      </c>
      <c r="L1880">
        <v>230.46225200000001</v>
      </c>
      <c r="R1880">
        <v>259.32575300000002</v>
      </c>
      <c r="S1880" t="s">
        <v>201</v>
      </c>
      <c r="T1880" s="221">
        <v>45475.336111111108</v>
      </c>
    </row>
    <row r="1881" spans="1:20" x14ac:dyDescent="0.35">
      <c r="A1881" t="s">
        <v>98</v>
      </c>
      <c r="B1881" t="s">
        <v>99</v>
      </c>
      <c r="C1881" t="s">
        <v>97</v>
      </c>
      <c r="D1881" s="29">
        <v>45707</v>
      </c>
      <c r="E1881" s="184" t="str">
        <f t="shared" si="116"/>
        <v/>
      </c>
      <c r="F1881" s="184" t="str">
        <f t="shared" si="117"/>
        <v/>
      </c>
      <c r="G1881" s="184" t="str">
        <f t="shared" si="118"/>
        <v/>
      </c>
      <c r="H1881" s="184" t="str">
        <f t="shared" si="119"/>
        <v/>
      </c>
      <c r="J1881" t="s">
        <v>253</v>
      </c>
      <c r="K1881" t="s">
        <v>253</v>
      </c>
      <c r="L1881">
        <v>230.46225200000001</v>
      </c>
      <c r="R1881">
        <v>259.32575300000002</v>
      </c>
      <c r="S1881" t="s">
        <v>201</v>
      </c>
      <c r="T1881" s="221">
        <v>45475.336111111108</v>
      </c>
    </row>
    <row r="1882" spans="1:20" x14ac:dyDescent="0.35">
      <c r="A1882" t="s">
        <v>98</v>
      </c>
      <c r="B1882" t="s">
        <v>99</v>
      </c>
      <c r="C1882" t="s">
        <v>97</v>
      </c>
      <c r="D1882" s="29">
        <v>45708</v>
      </c>
      <c r="E1882" s="184" t="str">
        <f t="shared" si="116"/>
        <v/>
      </c>
      <c r="F1882" s="184" t="str">
        <f t="shared" si="117"/>
        <v/>
      </c>
      <c r="G1882" s="184" t="str">
        <f t="shared" si="118"/>
        <v/>
      </c>
      <c r="H1882" s="184" t="str">
        <f t="shared" si="119"/>
        <v/>
      </c>
      <c r="J1882" t="s">
        <v>253</v>
      </c>
      <c r="K1882" t="s">
        <v>253</v>
      </c>
      <c r="L1882">
        <v>230.46225200000001</v>
      </c>
      <c r="R1882">
        <v>259.32575300000002</v>
      </c>
      <c r="S1882" t="s">
        <v>201</v>
      </c>
      <c r="T1882" s="221">
        <v>45475.336805555555</v>
      </c>
    </row>
    <row r="1883" spans="1:20" x14ac:dyDescent="0.35">
      <c r="A1883" t="s">
        <v>98</v>
      </c>
      <c r="B1883" t="s">
        <v>99</v>
      </c>
      <c r="C1883" t="s">
        <v>97</v>
      </c>
      <c r="D1883" s="29">
        <v>45709</v>
      </c>
      <c r="E1883" s="184" t="str">
        <f t="shared" si="116"/>
        <v/>
      </c>
      <c r="F1883" s="184" t="str">
        <f t="shared" si="117"/>
        <v/>
      </c>
      <c r="G1883" s="184" t="str">
        <f t="shared" si="118"/>
        <v/>
      </c>
      <c r="H1883" s="184" t="str">
        <f t="shared" si="119"/>
        <v/>
      </c>
      <c r="J1883" t="s">
        <v>253</v>
      </c>
      <c r="K1883" t="s">
        <v>253</v>
      </c>
      <c r="L1883">
        <v>230.46225200000001</v>
      </c>
      <c r="R1883">
        <v>259.32575300000002</v>
      </c>
      <c r="S1883" t="s">
        <v>201</v>
      </c>
      <c r="T1883" s="221">
        <v>45475.336111111108</v>
      </c>
    </row>
    <row r="1884" spans="1:20" x14ac:dyDescent="0.35">
      <c r="A1884" t="s">
        <v>98</v>
      </c>
      <c r="B1884" t="s">
        <v>99</v>
      </c>
      <c r="C1884" t="s">
        <v>97</v>
      </c>
      <c r="D1884" s="29">
        <v>45710</v>
      </c>
      <c r="E1884" s="184" t="str">
        <f t="shared" si="116"/>
        <v/>
      </c>
      <c r="F1884" s="184" t="str">
        <f t="shared" si="117"/>
        <v/>
      </c>
      <c r="G1884" s="184" t="str">
        <f t="shared" si="118"/>
        <v/>
      </c>
      <c r="H1884" s="184" t="str">
        <f t="shared" si="119"/>
        <v/>
      </c>
      <c r="J1884" t="s">
        <v>253</v>
      </c>
      <c r="K1884" t="s">
        <v>253</v>
      </c>
      <c r="L1884">
        <v>230.46225200000001</v>
      </c>
      <c r="R1884">
        <v>259.32575300000002</v>
      </c>
      <c r="S1884" t="s">
        <v>201</v>
      </c>
      <c r="T1884" s="221">
        <v>45475.336805555555</v>
      </c>
    </row>
    <row r="1885" spans="1:20" x14ac:dyDescent="0.35">
      <c r="A1885" t="s">
        <v>98</v>
      </c>
      <c r="B1885" t="s">
        <v>99</v>
      </c>
      <c r="C1885" t="s">
        <v>97</v>
      </c>
      <c r="D1885" s="29">
        <v>45711</v>
      </c>
      <c r="E1885" s="184" t="str">
        <f t="shared" si="116"/>
        <v/>
      </c>
      <c r="F1885" s="184" t="str">
        <f t="shared" si="117"/>
        <v/>
      </c>
      <c r="G1885" s="184" t="str">
        <f t="shared" si="118"/>
        <v/>
      </c>
      <c r="H1885" s="184" t="str">
        <f t="shared" si="119"/>
        <v/>
      </c>
      <c r="J1885" t="s">
        <v>253</v>
      </c>
      <c r="K1885" t="s">
        <v>253</v>
      </c>
      <c r="L1885">
        <v>230.46225200000001</v>
      </c>
      <c r="R1885">
        <v>259.32575300000002</v>
      </c>
      <c r="S1885" t="s">
        <v>201</v>
      </c>
      <c r="T1885" s="221">
        <v>45475.336111111108</v>
      </c>
    </row>
    <row r="1886" spans="1:20" x14ac:dyDescent="0.35">
      <c r="A1886" t="s">
        <v>98</v>
      </c>
      <c r="B1886" t="s">
        <v>99</v>
      </c>
      <c r="C1886" t="s">
        <v>97</v>
      </c>
      <c r="D1886" s="29">
        <v>45712</v>
      </c>
      <c r="E1886" s="184" t="str">
        <f t="shared" si="116"/>
        <v/>
      </c>
      <c r="F1886" s="184" t="str">
        <f t="shared" si="117"/>
        <v/>
      </c>
      <c r="G1886" s="184" t="str">
        <f t="shared" si="118"/>
        <v/>
      </c>
      <c r="H1886" s="184" t="str">
        <f t="shared" si="119"/>
        <v/>
      </c>
      <c r="J1886" t="s">
        <v>253</v>
      </c>
      <c r="K1886" t="s">
        <v>253</v>
      </c>
      <c r="L1886">
        <v>230.46225200000001</v>
      </c>
      <c r="R1886">
        <v>259.32575300000002</v>
      </c>
      <c r="S1886" t="s">
        <v>201</v>
      </c>
      <c r="T1886" s="221">
        <v>45475.336111111108</v>
      </c>
    </row>
    <row r="1887" spans="1:20" x14ac:dyDescent="0.35">
      <c r="A1887" t="s">
        <v>98</v>
      </c>
      <c r="B1887" t="s">
        <v>99</v>
      </c>
      <c r="C1887" t="s">
        <v>97</v>
      </c>
      <c r="D1887" s="29">
        <v>45713</v>
      </c>
      <c r="E1887" s="184" t="str">
        <f t="shared" si="116"/>
        <v/>
      </c>
      <c r="F1887" s="184" t="str">
        <f t="shared" si="117"/>
        <v/>
      </c>
      <c r="G1887" s="184" t="str">
        <f t="shared" si="118"/>
        <v/>
      </c>
      <c r="H1887" s="184" t="str">
        <f t="shared" si="119"/>
        <v/>
      </c>
      <c r="J1887" t="s">
        <v>253</v>
      </c>
      <c r="K1887" t="s">
        <v>253</v>
      </c>
      <c r="L1887">
        <v>230.46225200000001</v>
      </c>
      <c r="R1887">
        <v>259.32575300000002</v>
      </c>
      <c r="S1887" t="s">
        <v>201</v>
      </c>
      <c r="T1887" s="221">
        <v>45475.336111111108</v>
      </c>
    </row>
    <row r="1888" spans="1:20" x14ac:dyDescent="0.35">
      <c r="A1888" t="s">
        <v>98</v>
      </c>
      <c r="B1888" t="s">
        <v>99</v>
      </c>
      <c r="C1888" t="s">
        <v>97</v>
      </c>
      <c r="D1888" s="29">
        <v>45714</v>
      </c>
      <c r="E1888" s="184" t="str">
        <f t="shared" si="116"/>
        <v/>
      </c>
      <c r="F1888" s="184" t="str">
        <f t="shared" si="117"/>
        <v/>
      </c>
      <c r="G1888" s="184" t="str">
        <f t="shared" si="118"/>
        <v/>
      </c>
      <c r="H1888" s="184" t="str">
        <f t="shared" si="119"/>
        <v/>
      </c>
      <c r="J1888" t="s">
        <v>253</v>
      </c>
      <c r="K1888" t="s">
        <v>253</v>
      </c>
      <c r="L1888">
        <v>230.46225200000001</v>
      </c>
      <c r="R1888">
        <v>259.32575300000002</v>
      </c>
      <c r="S1888" t="s">
        <v>201</v>
      </c>
      <c r="T1888" s="221">
        <v>45475.336111111108</v>
      </c>
    </row>
    <row r="1889" spans="1:20" x14ac:dyDescent="0.35">
      <c r="A1889" t="s">
        <v>98</v>
      </c>
      <c r="B1889" t="s">
        <v>99</v>
      </c>
      <c r="C1889" t="s">
        <v>97</v>
      </c>
      <c r="D1889" s="29">
        <v>45715</v>
      </c>
      <c r="E1889" s="184" t="str">
        <f t="shared" si="116"/>
        <v/>
      </c>
      <c r="F1889" s="184" t="str">
        <f t="shared" si="117"/>
        <v/>
      </c>
      <c r="G1889" s="184" t="str">
        <f t="shared" si="118"/>
        <v/>
      </c>
      <c r="H1889" s="184" t="str">
        <f t="shared" si="119"/>
        <v/>
      </c>
      <c r="J1889" t="s">
        <v>253</v>
      </c>
      <c r="K1889" t="s">
        <v>253</v>
      </c>
      <c r="L1889">
        <v>230.46225200000001</v>
      </c>
      <c r="R1889">
        <v>259.32575300000002</v>
      </c>
      <c r="S1889" t="s">
        <v>201</v>
      </c>
      <c r="T1889" s="221">
        <v>45475.336111111108</v>
      </c>
    </row>
    <row r="1890" spans="1:20" x14ac:dyDescent="0.35">
      <c r="A1890" t="s">
        <v>98</v>
      </c>
      <c r="B1890" t="s">
        <v>99</v>
      </c>
      <c r="C1890" t="s">
        <v>97</v>
      </c>
      <c r="D1890" s="29">
        <v>45716</v>
      </c>
      <c r="E1890" s="184" t="str">
        <f t="shared" si="116"/>
        <v/>
      </c>
      <c r="F1890" s="184" t="str">
        <f t="shared" si="117"/>
        <v/>
      </c>
      <c r="G1890" s="184" t="str">
        <f t="shared" si="118"/>
        <v/>
      </c>
      <c r="H1890" s="184" t="str">
        <f t="shared" si="119"/>
        <v/>
      </c>
      <c r="J1890" t="s">
        <v>253</v>
      </c>
      <c r="K1890" t="s">
        <v>253</v>
      </c>
      <c r="L1890">
        <v>230.46225200000001</v>
      </c>
      <c r="R1890">
        <v>259.32575300000002</v>
      </c>
      <c r="S1890" t="s">
        <v>201</v>
      </c>
      <c r="T1890" s="221">
        <v>45475.336111111108</v>
      </c>
    </row>
    <row r="1891" spans="1:20" x14ac:dyDescent="0.35">
      <c r="A1891" t="s">
        <v>98</v>
      </c>
      <c r="B1891" t="s">
        <v>99</v>
      </c>
      <c r="C1891" t="s">
        <v>97</v>
      </c>
      <c r="D1891" s="29">
        <v>45717</v>
      </c>
      <c r="E1891" s="184" t="str">
        <f t="shared" si="116"/>
        <v/>
      </c>
      <c r="F1891" s="184" t="str">
        <f t="shared" si="117"/>
        <v/>
      </c>
      <c r="G1891" s="184" t="str">
        <f t="shared" si="118"/>
        <v/>
      </c>
      <c r="H1891" s="184" t="str">
        <f t="shared" si="119"/>
        <v/>
      </c>
      <c r="J1891" t="s">
        <v>253</v>
      </c>
      <c r="K1891" t="s">
        <v>253</v>
      </c>
      <c r="L1891">
        <v>230.46225200000001</v>
      </c>
      <c r="R1891">
        <v>259.32575300000002</v>
      </c>
      <c r="S1891" t="s">
        <v>201</v>
      </c>
      <c r="T1891" s="221">
        <v>45475.336111111108</v>
      </c>
    </row>
    <row r="1892" spans="1:20" x14ac:dyDescent="0.35">
      <c r="A1892" t="s">
        <v>98</v>
      </c>
      <c r="B1892" t="s">
        <v>99</v>
      </c>
      <c r="C1892" t="s">
        <v>97</v>
      </c>
      <c r="D1892" s="29">
        <v>45718</v>
      </c>
      <c r="E1892" s="184" t="str">
        <f t="shared" si="116"/>
        <v/>
      </c>
      <c r="F1892" s="184" t="str">
        <f t="shared" si="117"/>
        <v/>
      </c>
      <c r="G1892" s="184" t="str">
        <f t="shared" si="118"/>
        <v/>
      </c>
      <c r="H1892" s="184" t="str">
        <f t="shared" si="119"/>
        <v/>
      </c>
      <c r="J1892" t="s">
        <v>253</v>
      </c>
      <c r="K1892" t="s">
        <v>253</v>
      </c>
      <c r="L1892">
        <v>230.46225200000001</v>
      </c>
      <c r="R1892">
        <v>259.32575300000002</v>
      </c>
      <c r="S1892" t="s">
        <v>201</v>
      </c>
      <c r="T1892" s="221">
        <v>45475.336111111108</v>
      </c>
    </row>
    <row r="1893" spans="1:20" x14ac:dyDescent="0.35">
      <c r="A1893" t="s">
        <v>98</v>
      </c>
      <c r="B1893" t="s">
        <v>99</v>
      </c>
      <c r="C1893" t="s">
        <v>97</v>
      </c>
      <c r="D1893" s="29">
        <v>45719</v>
      </c>
      <c r="E1893" s="184" t="str">
        <f t="shared" si="116"/>
        <v/>
      </c>
      <c r="F1893" s="184" t="str">
        <f t="shared" si="117"/>
        <v/>
      </c>
      <c r="G1893" s="184" t="str">
        <f t="shared" si="118"/>
        <v/>
      </c>
      <c r="H1893" s="184" t="str">
        <f t="shared" si="119"/>
        <v/>
      </c>
      <c r="J1893" t="s">
        <v>253</v>
      </c>
      <c r="K1893" t="s">
        <v>253</v>
      </c>
      <c r="L1893">
        <v>230.46225200000001</v>
      </c>
      <c r="R1893">
        <v>259.32575300000002</v>
      </c>
      <c r="S1893" t="s">
        <v>201</v>
      </c>
      <c r="T1893" s="221">
        <v>45475.336111111108</v>
      </c>
    </row>
    <row r="1894" spans="1:20" x14ac:dyDescent="0.35">
      <c r="A1894" t="s">
        <v>98</v>
      </c>
      <c r="B1894" t="s">
        <v>99</v>
      </c>
      <c r="C1894" t="s">
        <v>97</v>
      </c>
      <c r="D1894" s="29">
        <v>45720</v>
      </c>
      <c r="E1894" s="184" t="str">
        <f t="shared" si="116"/>
        <v/>
      </c>
      <c r="F1894" s="184" t="str">
        <f t="shared" si="117"/>
        <v/>
      </c>
      <c r="G1894" s="184" t="str">
        <f t="shared" si="118"/>
        <v/>
      </c>
      <c r="H1894" s="184" t="str">
        <f t="shared" si="119"/>
        <v/>
      </c>
      <c r="J1894" t="s">
        <v>253</v>
      </c>
      <c r="K1894" t="s">
        <v>253</v>
      </c>
      <c r="L1894">
        <v>230.46225200000001</v>
      </c>
      <c r="R1894">
        <v>259.32575300000002</v>
      </c>
      <c r="S1894" t="s">
        <v>201</v>
      </c>
      <c r="T1894" s="221">
        <v>45475.336111111108</v>
      </c>
    </row>
    <row r="1895" spans="1:20" x14ac:dyDescent="0.35">
      <c r="A1895" t="s">
        <v>98</v>
      </c>
      <c r="B1895" t="s">
        <v>99</v>
      </c>
      <c r="C1895" t="s">
        <v>97</v>
      </c>
      <c r="D1895" s="29">
        <v>45721</v>
      </c>
      <c r="E1895" s="184" t="str">
        <f t="shared" si="116"/>
        <v/>
      </c>
      <c r="F1895" s="184" t="str">
        <f t="shared" si="117"/>
        <v/>
      </c>
      <c r="G1895" s="184" t="str">
        <f t="shared" si="118"/>
        <v/>
      </c>
      <c r="H1895" s="184" t="str">
        <f t="shared" si="119"/>
        <v/>
      </c>
      <c r="J1895" t="s">
        <v>253</v>
      </c>
      <c r="K1895" t="s">
        <v>253</v>
      </c>
      <c r="L1895">
        <v>230.46225200000001</v>
      </c>
      <c r="R1895">
        <v>259.32575300000002</v>
      </c>
      <c r="S1895" t="s">
        <v>201</v>
      </c>
      <c r="T1895" s="221">
        <v>45475.336111111108</v>
      </c>
    </row>
    <row r="1896" spans="1:20" x14ac:dyDescent="0.35">
      <c r="A1896" t="s">
        <v>98</v>
      </c>
      <c r="B1896" t="s">
        <v>99</v>
      </c>
      <c r="C1896" t="s">
        <v>97</v>
      </c>
      <c r="D1896" s="29">
        <v>45722</v>
      </c>
      <c r="E1896" s="184" t="str">
        <f t="shared" si="116"/>
        <v/>
      </c>
      <c r="F1896" s="184" t="str">
        <f t="shared" si="117"/>
        <v/>
      </c>
      <c r="G1896" s="184" t="str">
        <f t="shared" si="118"/>
        <v/>
      </c>
      <c r="H1896" s="184" t="str">
        <f t="shared" si="119"/>
        <v/>
      </c>
      <c r="J1896" t="s">
        <v>253</v>
      </c>
      <c r="K1896" t="s">
        <v>253</v>
      </c>
      <c r="L1896">
        <v>230.46225200000001</v>
      </c>
      <c r="R1896">
        <v>259.32575300000002</v>
      </c>
      <c r="S1896" t="s">
        <v>201</v>
      </c>
      <c r="T1896" s="221">
        <v>45475.336805555555</v>
      </c>
    </row>
    <row r="1897" spans="1:20" x14ac:dyDescent="0.35">
      <c r="A1897" t="s">
        <v>98</v>
      </c>
      <c r="B1897" t="s">
        <v>99</v>
      </c>
      <c r="C1897" t="s">
        <v>97</v>
      </c>
      <c r="D1897" s="29">
        <v>45723</v>
      </c>
      <c r="E1897" s="184" t="str">
        <f t="shared" si="116"/>
        <v/>
      </c>
      <c r="F1897" s="184" t="str">
        <f t="shared" si="117"/>
        <v/>
      </c>
      <c r="G1897" s="184" t="str">
        <f t="shared" si="118"/>
        <v/>
      </c>
      <c r="H1897" s="184" t="str">
        <f t="shared" si="119"/>
        <v/>
      </c>
      <c r="J1897" t="s">
        <v>253</v>
      </c>
      <c r="K1897" t="s">
        <v>253</v>
      </c>
      <c r="L1897">
        <v>230.46225200000001</v>
      </c>
      <c r="R1897">
        <v>259.32575300000002</v>
      </c>
      <c r="S1897" t="s">
        <v>201</v>
      </c>
      <c r="T1897" s="221">
        <v>45475.336805555555</v>
      </c>
    </row>
    <row r="1898" spans="1:20" x14ac:dyDescent="0.35">
      <c r="A1898" t="s">
        <v>98</v>
      </c>
      <c r="B1898" t="s">
        <v>99</v>
      </c>
      <c r="C1898" t="s">
        <v>97</v>
      </c>
      <c r="D1898" s="29">
        <v>45724</v>
      </c>
      <c r="E1898" s="184" t="str">
        <f t="shared" si="116"/>
        <v/>
      </c>
      <c r="F1898" s="184" t="str">
        <f t="shared" si="117"/>
        <v/>
      </c>
      <c r="G1898" s="184" t="str">
        <f t="shared" si="118"/>
        <v/>
      </c>
      <c r="H1898" s="184" t="str">
        <f t="shared" si="119"/>
        <v/>
      </c>
      <c r="J1898" t="s">
        <v>253</v>
      </c>
      <c r="K1898" t="s">
        <v>253</v>
      </c>
      <c r="L1898">
        <v>230.46225200000001</v>
      </c>
      <c r="R1898">
        <v>259.32575300000002</v>
      </c>
      <c r="S1898" t="s">
        <v>201</v>
      </c>
      <c r="T1898" s="221">
        <v>45475.336805555555</v>
      </c>
    </row>
    <row r="1899" spans="1:20" x14ac:dyDescent="0.35">
      <c r="A1899" t="s">
        <v>98</v>
      </c>
      <c r="B1899" t="s">
        <v>99</v>
      </c>
      <c r="C1899" t="s">
        <v>97</v>
      </c>
      <c r="D1899" s="29">
        <v>45725</v>
      </c>
      <c r="E1899" s="184" t="str">
        <f t="shared" si="116"/>
        <v/>
      </c>
      <c r="F1899" s="184" t="str">
        <f t="shared" si="117"/>
        <v/>
      </c>
      <c r="G1899" s="184" t="str">
        <f t="shared" si="118"/>
        <v/>
      </c>
      <c r="H1899" s="184" t="str">
        <f t="shared" si="119"/>
        <v/>
      </c>
      <c r="J1899" t="s">
        <v>253</v>
      </c>
      <c r="K1899" t="s">
        <v>253</v>
      </c>
      <c r="L1899">
        <v>230.46225200000001</v>
      </c>
      <c r="R1899">
        <v>259.32575300000002</v>
      </c>
      <c r="S1899" t="s">
        <v>201</v>
      </c>
      <c r="T1899" s="221">
        <v>45475.336805555555</v>
      </c>
    </row>
    <row r="1900" spans="1:20" x14ac:dyDescent="0.35">
      <c r="A1900" t="s">
        <v>98</v>
      </c>
      <c r="B1900" t="s">
        <v>99</v>
      </c>
      <c r="C1900" t="s">
        <v>97</v>
      </c>
      <c r="D1900" s="29">
        <v>45726</v>
      </c>
      <c r="E1900" s="184" t="str">
        <f t="shared" si="116"/>
        <v/>
      </c>
      <c r="F1900" s="184" t="str">
        <f t="shared" si="117"/>
        <v/>
      </c>
      <c r="G1900" s="184" t="str">
        <f t="shared" si="118"/>
        <v/>
      </c>
      <c r="H1900" s="184" t="str">
        <f t="shared" si="119"/>
        <v/>
      </c>
      <c r="J1900" t="s">
        <v>253</v>
      </c>
      <c r="K1900" t="s">
        <v>253</v>
      </c>
      <c r="L1900">
        <v>230.46225200000001</v>
      </c>
      <c r="R1900">
        <v>259.32575300000002</v>
      </c>
      <c r="S1900" t="s">
        <v>201</v>
      </c>
      <c r="T1900" s="221">
        <v>45475.336805555555</v>
      </c>
    </row>
    <row r="1901" spans="1:20" x14ac:dyDescent="0.35">
      <c r="A1901" t="s">
        <v>98</v>
      </c>
      <c r="B1901" t="s">
        <v>99</v>
      </c>
      <c r="C1901" t="s">
        <v>97</v>
      </c>
      <c r="D1901" s="29">
        <v>45727</v>
      </c>
      <c r="E1901" s="184" t="str">
        <f t="shared" si="116"/>
        <v/>
      </c>
      <c r="F1901" s="184" t="str">
        <f t="shared" si="117"/>
        <v/>
      </c>
      <c r="G1901" s="184" t="str">
        <f t="shared" si="118"/>
        <v/>
      </c>
      <c r="H1901" s="184" t="str">
        <f t="shared" si="119"/>
        <v/>
      </c>
      <c r="J1901" t="s">
        <v>253</v>
      </c>
      <c r="K1901" t="s">
        <v>253</v>
      </c>
      <c r="L1901">
        <v>230.46225200000001</v>
      </c>
      <c r="R1901">
        <v>259.32575300000002</v>
      </c>
      <c r="S1901" t="s">
        <v>201</v>
      </c>
      <c r="T1901" s="221">
        <v>45475.336111111108</v>
      </c>
    </row>
    <row r="1902" spans="1:20" x14ac:dyDescent="0.35">
      <c r="A1902" t="s">
        <v>98</v>
      </c>
      <c r="B1902" t="s">
        <v>99</v>
      </c>
      <c r="C1902" t="s">
        <v>97</v>
      </c>
      <c r="D1902" s="29">
        <v>45728</v>
      </c>
      <c r="E1902" s="184" t="str">
        <f t="shared" si="116"/>
        <v/>
      </c>
      <c r="F1902" s="184" t="str">
        <f t="shared" si="117"/>
        <v/>
      </c>
      <c r="G1902" s="184" t="str">
        <f t="shared" si="118"/>
        <v/>
      </c>
      <c r="H1902" s="184" t="str">
        <f t="shared" si="119"/>
        <v/>
      </c>
      <c r="J1902" t="s">
        <v>253</v>
      </c>
      <c r="K1902" t="s">
        <v>253</v>
      </c>
      <c r="L1902">
        <v>230.46225200000001</v>
      </c>
      <c r="R1902">
        <v>259.32575300000002</v>
      </c>
      <c r="S1902" t="s">
        <v>201</v>
      </c>
      <c r="T1902" s="221">
        <v>45475.336805555555</v>
      </c>
    </row>
    <row r="1903" spans="1:20" x14ac:dyDescent="0.35">
      <c r="A1903" t="s">
        <v>98</v>
      </c>
      <c r="B1903" t="s">
        <v>99</v>
      </c>
      <c r="C1903" t="s">
        <v>97</v>
      </c>
      <c r="D1903" s="29">
        <v>45729</v>
      </c>
      <c r="E1903" s="184" t="str">
        <f t="shared" si="116"/>
        <v/>
      </c>
      <c r="F1903" s="184" t="str">
        <f t="shared" si="117"/>
        <v/>
      </c>
      <c r="G1903" s="184" t="str">
        <f t="shared" si="118"/>
        <v/>
      </c>
      <c r="H1903" s="184" t="str">
        <f t="shared" si="119"/>
        <v/>
      </c>
      <c r="J1903" t="s">
        <v>253</v>
      </c>
      <c r="K1903" t="s">
        <v>253</v>
      </c>
      <c r="L1903">
        <v>230.46225200000001</v>
      </c>
      <c r="R1903">
        <v>259.32575300000002</v>
      </c>
      <c r="S1903" t="s">
        <v>201</v>
      </c>
      <c r="T1903" s="221">
        <v>45475.336111111108</v>
      </c>
    </row>
    <row r="1904" spans="1:20" x14ac:dyDescent="0.35">
      <c r="A1904" t="s">
        <v>98</v>
      </c>
      <c r="B1904" t="s">
        <v>99</v>
      </c>
      <c r="C1904" t="s">
        <v>97</v>
      </c>
      <c r="D1904" s="29">
        <v>45730</v>
      </c>
      <c r="E1904" s="184" t="str">
        <f t="shared" si="116"/>
        <v/>
      </c>
      <c r="F1904" s="184" t="str">
        <f t="shared" si="117"/>
        <v/>
      </c>
      <c r="G1904" s="184" t="str">
        <f t="shared" si="118"/>
        <v/>
      </c>
      <c r="H1904" s="184" t="str">
        <f t="shared" si="119"/>
        <v/>
      </c>
      <c r="J1904" t="s">
        <v>253</v>
      </c>
      <c r="K1904" t="s">
        <v>253</v>
      </c>
      <c r="L1904">
        <v>230.46225200000001</v>
      </c>
      <c r="R1904">
        <v>259.32575300000002</v>
      </c>
      <c r="S1904" t="s">
        <v>201</v>
      </c>
      <c r="T1904" s="221">
        <v>45475.336111111108</v>
      </c>
    </row>
    <row r="1905" spans="1:20" x14ac:dyDescent="0.35">
      <c r="A1905" t="s">
        <v>98</v>
      </c>
      <c r="B1905" t="s">
        <v>99</v>
      </c>
      <c r="C1905" t="s">
        <v>97</v>
      </c>
      <c r="D1905" s="29">
        <v>45731</v>
      </c>
      <c r="E1905" s="184" t="str">
        <f t="shared" si="116"/>
        <v/>
      </c>
      <c r="F1905" s="184" t="str">
        <f t="shared" si="117"/>
        <v/>
      </c>
      <c r="G1905" s="184" t="str">
        <f t="shared" si="118"/>
        <v/>
      </c>
      <c r="H1905" s="184" t="str">
        <f t="shared" si="119"/>
        <v/>
      </c>
      <c r="J1905" t="s">
        <v>253</v>
      </c>
      <c r="K1905" t="s">
        <v>253</v>
      </c>
      <c r="L1905">
        <v>230.46225200000001</v>
      </c>
      <c r="R1905">
        <v>259.32575300000002</v>
      </c>
      <c r="S1905" t="s">
        <v>201</v>
      </c>
      <c r="T1905" s="221">
        <v>45475.336111111108</v>
      </c>
    </row>
    <row r="1906" spans="1:20" x14ac:dyDescent="0.35">
      <c r="A1906" t="s">
        <v>98</v>
      </c>
      <c r="B1906" t="s">
        <v>99</v>
      </c>
      <c r="C1906" t="s">
        <v>97</v>
      </c>
      <c r="D1906" s="29">
        <v>45732</v>
      </c>
      <c r="E1906" s="184" t="str">
        <f t="shared" si="116"/>
        <v/>
      </c>
      <c r="F1906" s="184" t="str">
        <f t="shared" si="117"/>
        <v/>
      </c>
      <c r="G1906" s="184" t="str">
        <f t="shared" si="118"/>
        <v/>
      </c>
      <c r="H1906" s="184" t="str">
        <f t="shared" si="119"/>
        <v/>
      </c>
      <c r="J1906" t="s">
        <v>253</v>
      </c>
      <c r="K1906" t="s">
        <v>253</v>
      </c>
      <c r="L1906">
        <v>230.46225200000001</v>
      </c>
      <c r="R1906">
        <v>259.32575300000002</v>
      </c>
      <c r="S1906" t="s">
        <v>201</v>
      </c>
      <c r="T1906" s="221">
        <v>45475.336805555555</v>
      </c>
    </row>
    <row r="1907" spans="1:20" x14ac:dyDescent="0.35">
      <c r="A1907" t="s">
        <v>98</v>
      </c>
      <c r="B1907" t="s">
        <v>99</v>
      </c>
      <c r="C1907" t="s">
        <v>97</v>
      </c>
      <c r="D1907" s="29">
        <v>45733</v>
      </c>
      <c r="E1907" s="184" t="str">
        <f t="shared" si="116"/>
        <v/>
      </c>
      <c r="F1907" s="184" t="str">
        <f t="shared" si="117"/>
        <v/>
      </c>
      <c r="G1907" s="184" t="str">
        <f t="shared" si="118"/>
        <v/>
      </c>
      <c r="H1907" s="184" t="str">
        <f t="shared" si="119"/>
        <v/>
      </c>
      <c r="J1907" t="s">
        <v>253</v>
      </c>
      <c r="K1907" t="s">
        <v>253</v>
      </c>
      <c r="L1907">
        <v>230.46225200000001</v>
      </c>
      <c r="R1907">
        <v>259.32575300000002</v>
      </c>
      <c r="S1907" t="s">
        <v>201</v>
      </c>
      <c r="T1907" s="221">
        <v>45475.336805555555</v>
      </c>
    </row>
    <row r="1908" spans="1:20" x14ac:dyDescent="0.35">
      <c r="A1908" t="s">
        <v>98</v>
      </c>
      <c r="B1908" t="s">
        <v>99</v>
      </c>
      <c r="C1908" t="s">
        <v>97</v>
      </c>
      <c r="D1908" s="29">
        <v>45734</v>
      </c>
      <c r="E1908" s="184" t="str">
        <f t="shared" si="116"/>
        <v/>
      </c>
      <c r="F1908" s="184" t="str">
        <f t="shared" si="117"/>
        <v/>
      </c>
      <c r="G1908" s="184" t="str">
        <f t="shared" si="118"/>
        <v/>
      </c>
      <c r="H1908" s="184" t="str">
        <f t="shared" si="119"/>
        <v/>
      </c>
      <c r="J1908" t="s">
        <v>253</v>
      </c>
      <c r="K1908" t="s">
        <v>253</v>
      </c>
      <c r="L1908">
        <v>230.46225200000001</v>
      </c>
      <c r="R1908">
        <v>259.32575300000002</v>
      </c>
      <c r="S1908" t="s">
        <v>201</v>
      </c>
      <c r="T1908" s="221">
        <v>45475.336805555555</v>
      </c>
    </row>
    <row r="1909" spans="1:20" x14ac:dyDescent="0.35">
      <c r="A1909" t="s">
        <v>98</v>
      </c>
      <c r="B1909" t="s">
        <v>99</v>
      </c>
      <c r="C1909" t="s">
        <v>97</v>
      </c>
      <c r="D1909" s="29">
        <v>45735</v>
      </c>
      <c r="E1909" s="184" t="str">
        <f t="shared" si="116"/>
        <v/>
      </c>
      <c r="F1909" s="184" t="str">
        <f t="shared" si="117"/>
        <v/>
      </c>
      <c r="G1909" s="184" t="str">
        <f t="shared" si="118"/>
        <v/>
      </c>
      <c r="H1909" s="184" t="str">
        <f t="shared" si="119"/>
        <v/>
      </c>
      <c r="J1909" t="s">
        <v>253</v>
      </c>
      <c r="K1909" t="s">
        <v>253</v>
      </c>
      <c r="L1909">
        <v>230.46225200000001</v>
      </c>
      <c r="R1909">
        <v>259.32575300000002</v>
      </c>
      <c r="S1909" t="s">
        <v>201</v>
      </c>
      <c r="T1909" s="221">
        <v>45475.336805555555</v>
      </c>
    </row>
    <row r="1910" spans="1:20" x14ac:dyDescent="0.35">
      <c r="A1910" t="s">
        <v>98</v>
      </c>
      <c r="B1910" t="s">
        <v>99</v>
      </c>
      <c r="C1910" t="s">
        <v>97</v>
      </c>
      <c r="D1910" s="29">
        <v>45736</v>
      </c>
      <c r="E1910" s="184" t="str">
        <f t="shared" si="116"/>
        <v/>
      </c>
      <c r="F1910" s="184" t="str">
        <f t="shared" si="117"/>
        <v/>
      </c>
      <c r="G1910" s="184" t="str">
        <f t="shared" si="118"/>
        <v/>
      </c>
      <c r="H1910" s="184" t="str">
        <f t="shared" si="119"/>
        <v/>
      </c>
      <c r="J1910" t="s">
        <v>253</v>
      </c>
      <c r="K1910" t="s">
        <v>253</v>
      </c>
      <c r="L1910">
        <v>230.46225200000001</v>
      </c>
      <c r="R1910">
        <v>259.32575300000002</v>
      </c>
      <c r="S1910" t="s">
        <v>201</v>
      </c>
      <c r="T1910" s="221">
        <v>45475.336111111108</v>
      </c>
    </row>
    <row r="1911" spans="1:20" x14ac:dyDescent="0.35">
      <c r="A1911" t="s">
        <v>98</v>
      </c>
      <c r="B1911" t="s">
        <v>99</v>
      </c>
      <c r="C1911" t="s">
        <v>97</v>
      </c>
      <c r="D1911" s="29">
        <v>45737</v>
      </c>
      <c r="E1911" s="184" t="str">
        <f t="shared" si="116"/>
        <v/>
      </c>
      <c r="F1911" s="184" t="str">
        <f t="shared" si="117"/>
        <v/>
      </c>
      <c r="G1911" s="184" t="str">
        <f t="shared" si="118"/>
        <v/>
      </c>
      <c r="H1911" s="184" t="str">
        <f t="shared" si="119"/>
        <v/>
      </c>
      <c r="J1911" t="s">
        <v>253</v>
      </c>
      <c r="K1911" t="s">
        <v>253</v>
      </c>
      <c r="L1911">
        <v>230.46225200000001</v>
      </c>
      <c r="R1911">
        <v>259.32575300000002</v>
      </c>
      <c r="S1911" t="s">
        <v>201</v>
      </c>
      <c r="T1911" s="221">
        <v>45475.336111111108</v>
      </c>
    </row>
    <row r="1912" spans="1:20" x14ac:dyDescent="0.35">
      <c r="A1912" t="s">
        <v>98</v>
      </c>
      <c r="B1912" t="s">
        <v>99</v>
      </c>
      <c r="C1912" t="s">
        <v>97</v>
      </c>
      <c r="D1912" s="29">
        <v>45738</v>
      </c>
      <c r="E1912" s="184" t="str">
        <f t="shared" si="116"/>
        <v/>
      </c>
      <c r="F1912" s="184" t="str">
        <f t="shared" si="117"/>
        <v/>
      </c>
      <c r="G1912" s="184" t="str">
        <f t="shared" si="118"/>
        <v/>
      </c>
      <c r="H1912" s="184" t="str">
        <f t="shared" si="119"/>
        <v/>
      </c>
      <c r="J1912" t="s">
        <v>253</v>
      </c>
      <c r="K1912" t="s">
        <v>253</v>
      </c>
      <c r="L1912">
        <v>230.46225200000001</v>
      </c>
      <c r="R1912">
        <v>259.32575300000002</v>
      </c>
      <c r="S1912" t="s">
        <v>201</v>
      </c>
      <c r="T1912" s="221">
        <v>45475.336805555555</v>
      </c>
    </row>
    <row r="1913" spans="1:20" x14ac:dyDescent="0.35">
      <c r="A1913" t="s">
        <v>98</v>
      </c>
      <c r="B1913" t="s">
        <v>99</v>
      </c>
      <c r="C1913" t="s">
        <v>97</v>
      </c>
      <c r="D1913" s="29">
        <v>45739</v>
      </c>
      <c r="E1913" s="184" t="str">
        <f t="shared" si="116"/>
        <v/>
      </c>
      <c r="F1913" s="184" t="str">
        <f t="shared" si="117"/>
        <v/>
      </c>
      <c r="G1913" s="184" t="str">
        <f t="shared" si="118"/>
        <v/>
      </c>
      <c r="H1913" s="184" t="str">
        <f t="shared" si="119"/>
        <v/>
      </c>
      <c r="J1913" t="s">
        <v>253</v>
      </c>
      <c r="K1913" t="s">
        <v>253</v>
      </c>
      <c r="L1913">
        <v>230.46225200000001</v>
      </c>
      <c r="R1913">
        <v>259.32575300000002</v>
      </c>
      <c r="S1913" t="s">
        <v>201</v>
      </c>
      <c r="T1913" s="221">
        <v>45475.336805555555</v>
      </c>
    </row>
    <row r="1914" spans="1:20" x14ac:dyDescent="0.35">
      <c r="A1914" t="s">
        <v>98</v>
      </c>
      <c r="B1914" t="s">
        <v>99</v>
      </c>
      <c r="C1914" t="s">
        <v>97</v>
      </c>
      <c r="D1914" s="29">
        <v>45740</v>
      </c>
      <c r="E1914" s="184" t="str">
        <f t="shared" si="116"/>
        <v/>
      </c>
      <c r="F1914" s="184" t="str">
        <f t="shared" si="117"/>
        <v/>
      </c>
      <c r="G1914" s="184" t="str">
        <f t="shared" si="118"/>
        <v/>
      </c>
      <c r="H1914" s="184" t="str">
        <f t="shared" si="119"/>
        <v/>
      </c>
      <c r="J1914" t="s">
        <v>253</v>
      </c>
      <c r="K1914" t="s">
        <v>253</v>
      </c>
      <c r="L1914">
        <v>230.46225200000001</v>
      </c>
      <c r="R1914">
        <v>259.32575300000002</v>
      </c>
      <c r="S1914" t="s">
        <v>201</v>
      </c>
      <c r="T1914" s="221">
        <v>45475.336805555555</v>
      </c>
    </row>
    <row r="1915" spans="1:20" x14ac:dyDescent="0.35">
      <c r="A1915" t="s">
        <v>98</v>
      </c>
      <c r="B1915" t="s">
        <v>99</v>
      </c>
      <c r="C1915" t="s">
        <v>97</v>
      </c>
      <c r="D1915" s="29">
        <v>45741</v>
      </c>
      <c r="E1915" s="184" t="str">
        <f t="shared" si="116"/>
        <v/>
      </c>
      <c r="F1915" s="184" t="str">
        <f t="shared" si="117"/>
        <v/>
      </c>
      <c r="G1915" s="184" t="str">
        <f t="shared" si="118"/>
        <v/>
      </c>
      <c r="H1915" s="184" t="str">
        <f t="shared" si="119"/>
        <v/>
      </c>
      <c r="J1915" t="s">
        <v>253</v>
      </c>
      <c r="K1915" t="s">
        <v>253</v>
      </c>
      <c r="L1915">
        <v>230.46225200000001</v>
      </c>
      <c r="R1915">
        <v>259.32575300000002</v>
      </c>
      <c r="S1915" t="s">
        <v>201</v>
      </c>
      <c r="T1915" s="221">
        <v>45475.336111111108</v>
      </c>
    </row>
    <row r="1916" spans="1:20" x14ac:dyDescent="0.35">
      <c r="A1916" t="s">
        <v>98</v>
      </c>
      <c r="B1916" t="s">
        <v>99</v>
      </c>
      <c r="C1916" t="s">
        <v>97</v>
      </c>
      <c r="D1916" s="29">
        <v>45742</v>
      </c>
      <c r="E1916" s="184" t="str">
        <f t="shared" si="116"/>
        <v/>
      </c>
      <c r="F1916" s="184" t="str">
        <f t="shared" si="117"/>
        <v/>
      </c>
      <c r="G1916" s="184" t="str">
        <f t="shared" si="118"/>
        <v/>
      </c>
      <c r="H1916" s="184" t="str">
        <f t="shared" si="119"/>
        <v/>
      </c>
      <c r="J1916" t="s">
        <v>253</v>
      </c>
      <c r="K1916" t="s">
        <v>253</v>
      </c>
      <c r="L1916">
        <v>230.46225200000001</v>
      </c>
      <c r="R1916">
        <v>259.32575300000002</v>
      </c>
      <c r="S1916" t="s">
        <v>201</v>
      </c>
      <c r="T1916" s="221">
        <v>45475.336805555555</v>
      </c>
    </row>
    <row r="1917" spans="1:20" x14ac:dyDescent="0.35">
      <c r="A1917" t="s">
        <v>98</v>
      </c>
      <c r="B1917" t="s">
        <v>99</v>
      </c>
      <c r="C1917" t="s">
        <v>97</v>
      </c>
      <c r="D1917" s="29">
        <v>45743</v>
      </c>
      <c r="E1917" s="184" t="str">
        <f t="shared" si="116"/>
        <v/>
      </c>
      <c r="F1917" s="184" t="str">
        <f t="shared" si="117"/>
        <v/>
      </c>
      <c r="G1917" s="184" t="str">
        <f t="shared" si="118"/>
        <v/>
      </c>
      <c r="H1917" s="184" t="str">
        <f t="shared" si="119"/>
        <v/>
      </c>
      <c r="J1917" t="s">
        <v>253</v>
      </c>
      <c r="K1917" t="s">
        <v>253</v>
      </c>
      <c r="L1917">
        <v>230.46225200000001</v>
      </c>
      <c r="R1917">
        <v>259.32575300000002</v>
      </c>
      <c r="S1917" t="s">
        <v>201</v>
      </c>
      <c r="T1917" s="221">
        <v>45475.336805555555</v>
      </c>
    </row>
    <row r="1918" spans="1:20" x14ac:dyDescent="0.35">
      <c r="A1918" t="s">
        <v>98</v>
      </c>
      <c r="B1918" t="s">
        <v>99</v>
      </c>
      <c r="C1918" t="s">
        <v>97</v>
      </c>
      <c r="D1918" s="29">
        <v>45744</v>
      </c>
      <c r="E1918" s="184" t="str">
        <f t="shared" si="116"/>
        <v/>
      </c>
      <c r="F1918" s="184" t="str">
        <f t="shared" si="117"/>
        <v/>
      </c>
      <c r="G1918" s="184" t="str">
        <f t="shared" si="118"/>
        <v/>
      </c>
      <c r="H1918" s="184" t="str">
        <f t="shared" si="119"/>
        <v/>
      </c>
      <c r="J1918" t="s">
        <v>253</v>
      </c>
      <c r="K1918" t="s">
        <v>253</v>
      </c>
      <c r="L1918">
        <v>230.46225200000001</v>
      </c>
      <c r="R1918">
        <v>259.32575300000002</v>
      </c>
      <c r="S1918" t="s">
        <v>201</v>
      </c>
      <c r="T1918" s="221">
        <v>45475.336805555555</v>
      </c>
    </row>
    <row r="1919" spans="1:20" x14ac:dyDescent="0.35">
      <c r="A1919" t="s">
        <v>98</v>
      </c>
      <c r="B1919" t="s">
        <v>99</v>
      </c>
      <c r="C1919" t="s">
        <v>97</v>
      </c>
      <c r="D1919" s="29">
        <v>45745</v>
      </c>
      <c r="E1919" s="184" t="str">
        <f t="shared" si="116"/>
        <v/>
      </c>
      <c r="F1919" s="184" t="str">
        <f t="shared" si="117"/>
        <v/>
      </c>
      <c r="G1919" s="184" t="str">
        <f t="shared" si="118"/>
        <v/>
      </c>
      <c r="H1919" s="184" t="str">
        <f t="shared" si="119"/>
        <v/>
      </c>
      <c r="J1919" t="s">
        <v>253</v>
      </c>
      <c r="K1919" t="s">
        <v>253</v>
      </c>
      <c r="L1919">
        <v>230.46225200000001</v>
      </c>
      <c r="R1919">
        <v>259.32575300000002</v>
      </c>
      <c r="S1919" t="s">
        <v>201</v>
      </c>
      <c r="T1919" s="221">
        <v>45475.336805555555</v>
      </c>
    </row>
    <row r="1920" spans="1:20" x14ac:dyDescent="0.35">
      <c r="A1920" t="s">
        <v>98</v>
      </c>
      <c r="B1920" t="s">
        <v>99</v>
      </c>
      <c r="C1920" t="s">
        <v>97</v>
      </c>
      <c r="D1920" s="29">
        <v>45746</v>
      </c>
      <c r="E1920" s="184" t="str">
        <f t="shared" si="116"/>
        <v/>
      </c>
      <c r="F1920" s="184" t="str">
        <f t="shared" si="117"/>
        <v/>
      </c>
      <c r="G1920" s="184" t="str">
        <f t="shared" si="118"/>
        <v/>
      </c>
      <c r="H1920" s="184" t="str">
        <f t="shared" si="119"/>
        <v/>
      </c>
      <c r="J1920" t="s">
        <v>253</v>
      </c>
      <c r="K1920" t="s">
        <v>253</v>
      </c>
      <c r="L1920">
        <v>230.46225200000001</v>
      </c>
      <c r="R1920">
        <v>259.32575300000002</v>
      </c>
      <c r="S1920" t="s">
        <v>201</v>
      </c>
      <c r="T1920" s="221">
        <v>45475.336805555555</v>
      </c>
    </row>
    <row r="1921" spans="1:20" x14ac:dyDescent="0.35">
      <c r="A1921" t="s">
        <v>98</v>
      </c>
      <c r="B1921" t="s">
        <v>99</v>
      </c>
      <c r="C1921" t="s">
        <v>97</v>
      </c>
      <c r="D1921" s="29">
        <v>45747</v>
      </c>
      <c r="E1921" s="184" t="str">
        <f t="shared" si="116"/>
        <v/>
      </c>
      <c r="F1921" s="184" t="str">
        <f t="shared" si="117"/>
        <v/>
      </c>
      <c r="G1921" s="184" t="str">
        <f t="shared" si="118"/>
        <v/>
      </c>
      <c r="H1921" s="184" t="str">
        <f t="shared" si="119"/>
        <v/>
      </c>
      <c r="J1921" t="s">
        <v>253</v>
      </c>
      <c r="K1921" t="s">
        <v>253</v>
      </c>
      <c r="L1921">
        <v>230.46225200000001</v>
      </c>
      <c r="R1921">
        <v>259.32575300000002</v>
      </c>
      <c r="S1921" t="s">
        <v>201</v>
      </c>
      <c r="T1921" s="221">
        <v>45475.336805555555</v>
      </c>
    </row>
    <row r="1922" spans="1:20" x14ac:dyDescent="0.35">
      <c r="A1922" t="s">
        <v>98</v>
      </c>
      <c r="B1922" t="s">
        <v>99</v>
      </c>
      <c r="C1922" t="s">
        <v>97</v>
      </c>
      <c r="D1922" s="29">
        <v>45748</v>
      </c>
      <c r="E1922" s="184" t="str">
        <f t="shared" si="116"/>
        <v/>
      </c>
      <c r="F1922" s="184" t="str">
        <f t="shared" si="117"/>
        <v/>
      </c>
      <c r="G1922" s="184" t="str">
        <f t="shared" si="118"/>
        <v/>
      </c>
      <c r="H1922" s="184" t="str">
        <f t="shared" si="119"/>
        <v/>
      </c>
      <c r="J1922" t="s">
        <v>253</v>
      </c>
      <c r="K1922" t="s">
        <v>253</v>
      </c>
      <c r="L1922">
        <v>230.46225200000001</v>
      </c>
      <c r="R1922">
        <v>259.32575300000002</v>
      </c>
      <c r="S1922" t="s">
        <v>201</v>
      </c>
      <c r="T1922" s="221">
        <v>45475.336805555555</v>
      </c>
    </row>
    <row r="1923" spans="1:20" x14ac:dyDescent="0.35">
      <c r="A1923" t="s">
        <v>98</v>
      </c>
      <c r="B1923" t="s">
        <v>99</v>
      </c>
      <c r="C1923" t="s">
        <v>97</v>
      </c>
      <c r="D1923" s="29">
        <v>45749</v>
      </c>
      <c r="E1923" s="184" t="str">
        <f t="shared" si="116"/>
        <v/>
      </c>
      <c r="F1923" s="184" t="str">
        <f t="shared" si="117"/>
        <v/>
      </c>
      <c r="G1923" s="184" t="str">
        <f t="shared" si="118"/>
        <v/>
      </c>
      <c r="H1923" s="184" t="str">
        <f t="shared" si="119"/>
        <v/>
      </c>
      <c r="J1923" t="s">
        <v>253</v>
      </c>
      <c r="K1923" t="s">
        <v>253</v>
      </c>
      <c r="L1923">
        <v>230.46225200000001</v>
      </c>
      <c r="R1923">
        <v>259.32575300000002</v>
      </c>
      <c r="S1923" t="s">
        <v>201</v>
      </c>
      <c r="T1923" s="221">
        <v>45475.336805555555</v>
      </c>
    </row>
    <row r="1924" spans="1:20" x14ac:dyDescent="0.35">
      <c r="A1924" t="s">
        <v>98</v>
      </c>
      <c r="B1924" t="s">
        <v>99</v>
      </c>
      <c r="C1924" t="s">
        <v>97</v>
      </c>
      <c r="D1924" s="29">
        <v>45750</v>
      </c>
      <c r="E1924" s="184" t="str">
        <f t="shared" si="116"/>
        <v/>
      </c>
      <c r="F1924" s="184" t="str">
        <f t="shared" si="117"/>
        <v/>
      </c>
      <c r="G1924" s="184" t="str">
        <f t="shared" si="118"/>
        <v/>
      </c>
      <c r="H1924" s="184" t="str">
        <f t="shared" si="119"/>
        <v/>
      </c>
      <c r="J1924" t="s">
        <v>253</v>
      </c>
      <c r="K1924" t="s">
        <v>253</v>
      </c>
      <c r="L1924">
        <v>230.46225200000001</v>
      </c>
      <c r="R1924">
        <v>259.32575300000002</v>
      </c>
      <c r="S1924" t="s">
        <v>201</v>
      </c>
      <c r="T1924" s="221">
        <v>45475.336805555555</v>
      </c>
    </row>
    <row r="1925" spans="1:20" x14ac:dyDescent="0.35">
      <c r="A1925" t="s">
        <v>98</v>
      </c>
      <c r="B1925" t="s">
        <v>99</v>
      </c>
      <c r="C1925" t="s">
        <v>97</v>
      </c>
      <c r="D1925" s="29">
        <v>45751</v>
      </c>
      <c r="E1925" s="184" t="str">
        <f t="shared" si="116"/>
        <v/>
      </c>
      <c r="F1925" s="184" t="str">
        <f t="shared" si="117"/>
        <v/>
      </c>
      <c r="G1925" s="184" t="str">
        <f t="shared" si="118"/>
        <v/>
      </c>
      <c r="H1925" s="184" t="str">
        <f t="shared" si="119"/>
        <v/>
      </c>
      <c r="J1925" t="s">
        <v>253</v>
      </c>
      <c r="K1925" t="s">
        <v>253</v>
      </c>
      <c r="L1925">
        <v>230.46225200000001</v>
      </c>
      <c r="R1925">
        <v>259.32575300000002</v>
      </c>
      <c r="S1925" t="s">
        <v>201</v>
      </c>
      <c r="T1925" s="221">
        <v>45475.336805555555</v>
      </c>
    </row>
    <row r="1926" spans="1:20" x14ac:dyDescent="0.35">
      <c r="A1926" t="s">
        <v>98</v>
      </c>
      <c r="B1926" t="s">
        <v>99</v>
      </c>
      <c r="C1926" t="s">
        <v>97</v>
      </c>
      <c r="D1926" s="29">
        <v>45752</v>
      </c>
      <c r="E1926" s="184" t="str">
        <f t="shared" si="116"/>
        <v/>
      </c>
      <c r="F1926" s="184" t="str">
        <f t="shared" si="117"/>
        <v/>
      </c>
      <c r="G1926" s="184" t="str">
        <f t="shared" si="118"/>
        <v/>
      </c>
      <c r="H1926" s="184" t="str">
        <f t="shared" si="119"/>
        <v/>
      </c>
      <c r="J1926" t="s">
        <v>253</v>
      </c>
      <c r="K1926" t="s">
        <v>253</v>
      </c>
      <c r="L1926">
        <v>230.46225200000001</v>
      </c>
      <c r="R1926">
        <v>259.32575300000002</v>
      </c>
      <c r="S1926" t="s">
        <v>201</v>
      </c>
      <c r="T1926" s="221">
        <v>45475.336111111108</v>
      </c>
    </row>
    <row r="1927" spans="1:20" x14ac:dyDescent="0.35">
      <c r="A1927" t="s">
        <v>98</v>
      </c>
      <c r="B1927" t="s">
        <v>99</v>
      </c>
      <c r="C1927" t="s">
        <v>97</v>
      </c>
      <c r="D1927" s="29">
        <v>45753</v>
      </c>
      <c r="E1927" s="184" t="str">
        <f t="shared" si="116"/>
        <v/>
      </c>
      <c r="F1927" s="184" t="str">
        <f t="shared" si="117"/>
        <v/>
      </c>
      <c r="G1927" s="184" t="str">
        <f t="shared" si="118"/>
        <v/>
      </c>
      <c r="H1927" s="184" t="str">
        <f t="shared" si="119"/>
        <v/>
      </c>
      <c r="J1927" t="s">
        <v>253</v>
      </c>
      <c r="K1927" t="s">
        <v>253</v>
      </c>
      <c r="L1927">
        <v>230.46225200000001</v>
      </c>
      <c r="R1927">
        <v>259.32575300000002</v>
      </c>
      <c r="S1927" t="s">
        <v>201</v>
      </c>
      <c r="T1927" s="221">
        <v>45475.336805555555</v>
      </c>
    </row>
    <row r="1928" spans="1:20" x14ac:dyDescent="0.35">
      <c r="A1928" t="s">
        <v>98</v>
      </c>
      <c r="B1928" t="s">
        <v>99</v>
      </c>
      <c r="C1928" t="s">
        <v>97</v>
      </c>
      <c r="D1928" s="29">
        <v>45754</v>
      </c>
      <c r="E1928" s="184" t="str">
        <f t="shared" ref="E1928:E1991" si="120">IF(J1928="","",IF(L1928=0,0,IF(1-(J1928/L1928)&lt;0,"",1-(J1928/L1928))))</f>
        <v/>
      </c>
      <c r="F1928" s="184" t="str">
        <f t="shared" ref="F1928:F1991" si="121">IF(K1928="","",IF(L1928=0,0,IF(1-(K1928/L1928)&lt;0,"",1-(K1928/L1928))))</f>
        <v/>
      </c>
      <c r="G1928" s="184" t="str">
        <f t="shared" ref="G1928:G1991" si="122">IF(J1928="","",IF(1-(J1928/R1928)&lt;0,"",1-(J1928/R1928)))</f>
        <v/>
      </c>
      <c r="H1928" s="184" t="str">
        <f t="shared" ref="H1928:H1991" si="123">IF(K1928="","",IF(1-(K1928/R1928)&lt;0,"",1-(K1928/R1928)))</f>
        <v/>
      </c>
      <c r="J1928" t="s">
        <v>253</v>
      </c>
      <c r="K1928" t="s">
        <v>253</v>
      </c>
      <c r="L1928">
        <v>230.46225200000001</v>
      </c>
      <c r="R1928">
        <v>259.32575300000002</v>
      </c>
      <c r="S1928" t="s">
        <v>201</v>
      </c>
      <c r="T1928" s="221">
        <v>45475.336111111108</v>
      </c>
    </row>
    <row r="1929" spans="1:20" x14ac:dyDescent="0.35">
      <c r="A1929" t="s">
        <v>98</v>
      </c>
      <c r="B1929" t="s">
        <v>99</v>
      </c>
      <c r="C1929" t="s">
        <v>97</v>
      </c>
      <c r="D1929" s="29">
        <v>45755</v>
      </c>
      <c r="E1929" s="184" t="str">
        <f t="shared" si="120"/>
        <v/>
      </c>
      <c r="F1929" s="184" t="str">
        <f t="shared" si="121"/>
        <v/>
      </c>
      <c r="G1929" s="184" t="str">
        <f t="shared" si="122"/>
        <v/>
      </c>
      <c r="H1929" s="184" t="str">
        <f t="shared" si="123"/>
        <v/>
      </c>
      <c r="J1929" t="s">
        <v>253</v>
      </c>
      <c r="K1929" t="s">
        <v>253</v>
      </c>
      <c r="L1929">
        <v>230.46225200000001</v>
      </c>
      <c r="R1929">
        <v>259.32575300000002</v>
      </c>
      <c r="S1929" t="s">
        <v>201</v>
      </c>
      <c r="T1929" s="221">
        <v>45475.336111111108</v>
      </c>
    </row>
    <row r="1930" spans="1:20" x14ac:dyDescent="0.35">
      <c r="A1930" t="s">
        <v>98</v>
      </c>
      <c r="B1930" t="s">
        <v>99</v>
      </c>
      <c r="C1930" t="s">
        <v>97</v>
      </c>
      <c r="D1930" s="29">
        <v>45756</v>
      </c>
      <c r="E1930" s="184" t="str">
        <f t="shared" si="120"/>
        <v/>
      </c>
      <c r="F1930" s="184" t="str">
        <f t="shared" si="121"/>
        <v/>
      </c>
      <c r="G1930" s="184" t="str">
        <f t="shared" si="122"/>
        <v/>
      </c>
      <c r="H1930" s="184" t="str">
        <f t="shared" si="123"/>
        <v/>
      </c>
      <c r="J1930" t="s">
        <v>253</v>
      </c>
      <c r="K1930" t="s">
        <v>253</v>
      </c>
      <c r="L1930">
        <v>230.46225200000001</v>
      </c>
      <c r="R1930">
        <v>259.32575300000002</v>
      </c>
      <c r="S1930" t="s">
        <v>201</v>
      </c>
      <c r="T1930" s="221">
        <v>45475.336805555555</v>
      </c>
    </row>
    <row r="1931" spans="1:20" x14ac:dyDescent="0.35">
      <c r="A1931" t="s">
        <v>98</v>
      </c>
      <c r="B1931" t="s">
        <v>99</v>
      </c>
      <c r="C1931" t="s">
        <v>97</v>
      </c>
      <c r="D1931" s="29">
        <v>45757</v>
      </c>
      <c r="E1931" s="184" t="str">
        <f t="shared" si="120"/>
        <v/>
      </c>
      <c r="F1931" s="184" t="str">
        <f t="shared" si="121"/>
        <v/>
      </c>
      <c r="G1931" s="184" t="str">
        <f t="shared" si="122"/>
        <v/>
      </c>
      <c r="H1931" s="184" t="str">
        <f t="shared" si="123"/>
        <v/>
      </c>
      <c r="J1931" t="s">
        <v>253</v>
      </c>
      <c r="K1931" t="s">
        <v>253</v>
      </c>
      <c r="L1931">
        <v>230.46225200000001</v>
      </c>
      <c r="R1931">
        <v>259.32575300000002</v>
      </c>
      <c r="S1931" t="s">
        <v>201</v>
      </c>
      <c r="T1931" s="221">
        <v>45475.336805555555</v>
      </c>
    </row>
    <row r="1932" spans="1:20" x14ac:dyDescent="0.35">
      <c r="A1932" t="s">
        <v>98</v>
      </c>
      <c r="B1932" t="s">
        <v>99</v>
      </c>
      <c r="C1932" t="s">
        <v>97</v>
      </c>
      <c r="D1932" s="29">
        <v>45758</v>
      </c>
      <c r="E1932" s="184" t="str">
        <f t="shared" si="120"/>
        <v/>
      </c>
      <c r="F1932" s="184" t="str">
        <f t="shared" si="121"/>
        <v/>
      </c>
      <c r="G1932" s="184" t="str">
        <f t="shared" si="122"/>
        <v/>
      </c>
      <c r="H1932" s="184" t="str">
        <f t="shared" si="123"/>
        <v/>
      </c>
      <c r="J1932" t="s">
        <v>253</v>
      </c>
      <c r="K1932" t="s">
        <v>253</v>
      </c>
      <c r="L1932">
        <v>230.46225200000001</v>
      </c>
      <c r="R1932">
        <v>259.32575300000002</v>
      </c>
      <c r="S1932" t="s">
        <v>201</v>
      </c>
      <c r="T1932" s="221">
        <v>45475.336805555555</v>
      </c>
    </row>
    <row r="1933" spans="1:20" x14ac:dyDescent="0.35">
      <c r="A1933" t="s">
        <v>98</v>
      </c>
      <c r="B1933" t="s">
        <v>99</v>
      </c>
      <c r="C1933" t="s">
        <v>97</v>
      </c>
      <c r="D1933" s="29">
        <v>45759</v>
      </c>
      <c r="E1933" s="184" t="str">
        <f t="shared" si="120"/>
        <v/>
      </c>
      <c r="F1933" s="184" t="str">
        <f t="shared" si="121"/>
        <v/>
      </c>
      <c r="G1933" s="184" t="str">
        <f t="shared" si="122"/>
        <v/>
      </c>
      <c r="H1933" s="184" t="str">
        <f t="shared" si="123"/>
        <v/>
      </c>
      <c r="J1933" t="s">
        <v>253</v>
      </c>
      <c r="K1933" t="s">
        <v>253</v>
      </c>
      <c r="L1933">
        <v>230.46225200000001</v>
      </c>
      <c r="R1933">
        <v>259.32575300000002</v>
      </c>
      <c r="S1933" t="s">
        <v>201</v>
      </c>
      <c r="T1933" s="221">
        <v>45475.336805555555</v>
      </c>
    </row>
    <row r="1934" spans="1:20" x14ac:dyDescent="0.35">
      <c r="A1934" t="s">
        <v>98</v>
      </c>
      <c r="B1934" t="s">
        <v>99</v>
      </c>
      <c r="C1934" t="s">
        <v>97</v>
      </c>
      <c r="D1934" s="29">
        <v>45760</v>
      </c>
      <c r="E1934" s="184" t="str">
        <f t="shared" si="120"/>
        <v/>
      </c>
      <c r="F1934" s="184" t="str">
        <f t="shared" si="121"/>
        <v/>
      </c>
      <c r="G1934" s="184" t="str">
        <f t="shared" si="122"/>
        <v/>
      </c>
      <c r="H1934" s="184" t="str">
        <f t="shared" si="123"/>
        <v/>
      </c>
      <c r="J1934" t="s">
        <v>253</v>
      </c>
      <c r="K1934" t="s">
        <v>253</v>
      </c>
      <c r="L1934">
        <v>230.46225200000001</v>
      </c>
      <c r="R1934">
        <v>259.32575300000002</v>
      </c>
      <c r="S1934" t="s">
        <v>201</v>
      </c>
      <c r="T1934" s="221">
        <v>45475.336805555555</v>
      </c>
    </row>
    <row r="1935" spans="1:20" x14ac:dyDescent="0.35">
      <c r="A1935" t="s">
        <v>98</v>
      </c>
      <c r="B1935" t="s">
        <v>99</v>
      </c>
      <c r="C1935" t="s">
        <v>97</v>
      </c>
      <c r="D1935" s="29">
        <v>45761</v>
      </c>
      <c r="E1935" s="184" t="str">
        <f t="shared" si="120"/>
        <v/>
      </c>
      <c r="F1935" s="184" t="str">
        <f t="shared" si="121"/>
        <v/>
      </c>
      <c r="G1935" s="184" t="str">
        <f t="shared" si="122"/>
        <v/>
      </c>
      <c r="H1935" s="184" t="str">
        <f t="shared" si="123"/>
        <v/>
      </c>
      <c r="J1935" t="s">
        <v>253</v>
      </c>
      <c r="K1935" t="s">
        <v>253</v>
      </c>
      <c r="L1935">
        <v>230.46225200000001</v>
      </c>
      <c r="R1935">
        <v>259.32575300000002</v>
      </c>
      <c r="S1935" t="s">
        <v>201</v>
      </c>
      <c r="T1935" s="221">
        <v>45475.336805555555</v>
      </c>
    </row>
    <row r="1936" spans="1:20" x14ac:dyDescent="0.35">
      <c r="A1936" t="s">
        <v>98</v>
      </c>
      <c r="B1936" t="s">
        <v>99</v>
      </c>
      <c r="C1936" t="s">
        <v>97</v>
      </c>
      <c r="D1936" s="29">
        <v>45762</v>
      </c>
      <c r="E1936" s="184" t="str">
        <f t="shared" si="120"/>
        <v/>
      </c>
      <c r="F1936" s="184" t="str">
        <f t="shared" si="121"/>
        <v/>
      </c>
      <c r="G1936" s="184" t="str">
        <f t="shared" si="122"/>
        <v/>
      </c>
      <c r="H1936" s="184" t="str">
        <f t="shared" si="123"/>
        <v/>
      </c>
      <c r="J1936" t="s">
        <v>253</v>
      </c>
      <c r="K1936" t="s">
        <v>253</v>
      </c>
      <c r="L1936">
        <v>230.46225200000001</v>
      </c>
      <c r="R1936">
        <v>259.32575300000002</v>
      </c>
      <c r="S1936" t="s">
        <v>201</v>
      </c>
      <c r="T1936" s="221">
        <v>45475.336805555555</v>
      </c>
    </row>
    <row r="1937" spans="1:20" x14ac:dyDescent="0.35">
      <c r="A1937" t="s">
        <v>98</v>
      </c>
      <c r="B1937" t="s">
        <v>99</v>
      </c>
      <c r="C1937" t="s">
        <v>97</v>
      </c>
      <c r="D1937" s="29">
        <v>45763</v>
      </c>
      <c r="E1937" s="184" t="str">
        <f t="shared" si="120"/>
        <v/>
      </c>
      <c r="F1937" s="184" t="str">
        <f t="shared" si="121"/>
        <v/>
      </c>
      <c r="G1937" s="184" t="str">
        <f t="shared" si="122"/>
        <v/>
      </c>
      <c r="H1937" s="184" t="str">
        <f t="shared" si="123"/>
        <v/>
      </c>
      <c r="J1937" t="s">
        <v>253</v>
      </c>
      <c r="K1937" t="s">
        <v>253</v>
      </c>
      <c r="L1937">
        <v>230.46225200000001</v>
      </c>
      <c r="R1937">
        <v>259.32575300000002</v>
      </c>
      <c r="S1937" t="s">
        <v>201</v>
      </c>
      <c r="T1937" s="221">
        <v>45475.336805555555</v>
      </c>
    </row>
    <row r="1938" spans="1:20" x14ac:dyDescent="0.35">
      <c r="A1938" t="s">
        <v>98</v>
      </c>
      <c r="B1938" t="s">
        <v>99</v>
      </c>
      <c r="C1938" t="s">
        <v>97</v>
      </c>
      <c r="D1938" s="29">
        <v>45764</v>
      </c>
      <c r="E1938" s="184" t="str">
        <f t="shared" si="120"/>
        <v/>
      </c>
      <c r="F1938" s="184" t="str">
        <f t="shared" si="121"/>
        <v/>
      </c>
      <c r="G1938" s="184" t="str">
        <f t="shared" si="122"/>
        <v/>
      </c>
      <c r="H1938" s="184" t="str">
        <f t="shared" si="123"/>
        <v/>
      </c>
      <c r="J1938" t="s">
        <v>253</v>
      </c>
      <c r="K1938" t="s">
        <v>253</v>
      </c>
      <c r="L1938">
        <v>230.46225200000001</v>
      </c>
      <c r="R1938">
        <v>259.32575300000002</v>
      </c>
      <c r="S1938" t="s">
        <v>201</v>
      </c>
      <c r="T1938" s="221">
        <v>45475.336805555555</v>
      </c>
    </row>
    <row r="1939" spans="1:20" x14ac:dyDescent="0.35">
      <c r="A1939" t="s">
        <v>98</v>
      </c>
      <c r="B1939" t="s">
        <v>99</v>
      </c>
      <c r="C1939" t="s">
        <v>97</v>
      </c>
      <c r="D1939" s="29">
        <v>45765</v>
      </c>
      <c r="E1939" s="184" t="str">
        <f t="shared" si="120"/>
        <v/>
      </c>
      <c r="F1939" s="184" t="str">
        <f t="shared" si="121"/>
        <v/>
      </c>
      <c r="G1939" s="184" t="str">
        <f t="shared" si="122"/>
        <v/>
      </c>
      <c r="H1939" s="184" t="str">
        <f t="shared" si="123"/>
        <v/>
      </c>
      <c r="J1939" t="s">
        <v>253</v>
      </c>
      <c r="K1939" t="s">
        <v>253</v>
      </c>
      <c r="L1939">
        <v>230.46225200000001</v>
      </c>
      <c r="R1939">
        <v>259.32575300000002</v>
      </c>
      <c r="S1939" t="s">
        <v>201</v>
      </c>
      <c r="T1939" s="221">
        <v>45475.336805555555</v>
      </c>
    </row>
    <row r="1940" spans="1:20" x14ac:dyDescent="0.35">
      <c r="A1940" t="s">
        <v>98</v>
      </c>
      <c r="B1940" t="s">
        <v>99</v>
      </c>
      <c r="C1940" t="s">
        <v>97</v>
      </c>
      <c r="D1940" s="29">
        <v>45766</v>
      </c>
      <c r="E1940" s="184" t="str">
        <f t="shared" si="120"/>
        <v/>
      </c>
      <c r="F1940" s="184" t="str">
        <f t="shared" si="121"/>
        <v/>
      </c>
      <c r="G1940" s="184" t="str">
        <f t="shared" si="122"/>
        <v/>
      </c>
      <c r="H1940" s="184" t="str">
        <f t="shared" si="123"/>
        <v/>
      </c>
      <c r="J1940" t="s">
        <v>253</v>
      </c>
      <c r="K1940" t="s">
        <v>253</v>
      </c>
      <c r="L1940">
        <v>230.46225200000001</v>
      </c>
      <c r="R1940">
        <v>259.32575300000002</v>
      </c>
      <c r="S1940" t="s">
        <v>201</v>
      </c>
      <c r="T1940" s="221">
        <v>45475.336805555555</v>
      </c>
    </row>
    <row r="1941" spans="1:20" x14ac:dyDescent="0.35">
      <c r="A1941" t="s">
        <v>98</v>
      </c>
      <c r="B1941" t="s">
        <v>99</v>
      </c>
      <c r="C1941" t="s">
        <v>97</v>
      </c>
      <c r="D1941" s="29">
        <v>45767</v>
      </c>
      <c r="E1941" s="184" t="str">
        <f t="shared" si="120"/>
        <v/>
      </c>
      <c r="F1941" s="184" t="str">
        <f t="shared" si="121"/>
        <v/>
      </c>
      <c r="G1941" s="184" t="str">
        <f t="shared" si="122"/>
        <v/>
      </c>
      <c r="H1941" s="184" t="str">
        <f t="shared" si="123"/>
        <v/>
      </c>
      <c r="J1941" t="s">
        <v>253</v>
      </c>
      <c r="K1941" t="s">
        <v>253</v>
      </c>
      <c r="L1941">
        <v>230.46225200000001</v>
      </c>
      <c r="R1941">
        <v>259.32575300000002</v>
      </c>
      <c r="S1941" t="s">
        <v>201</v>
      </c>
      <c r="T1941" s="221">
        <v>45475.336805555555</v>
      </c>
    </row>
    <row r="1942" spans="1:20" x14ac:dyDescent="0.35">
      <c r="A1942" t="s">
        <v>98</v>
      </c>
      <c r="B1942" t="s">
        <v>99</v>
      </c>
      <c r="C1942" t="s">
        <v>97</v>
      </c>
      <c r="D1942" s="29">
        <v>45768</v>
      </c>
      <c r="E1942" s="184" t="str">
        <f t="shared" si="120"/>
        <v/>
      </c>
      <c r="F1942" s="184" t="str">
        <f t="shared" si="121"/>
        <v/>
      </c>
      <c r="G1942" s="184" t="str">
        <f t="shared" si="122"/>
        <v/>
      </c>
      <c r="H1942" s="184" t="str">
        <f t="shared" si="123"/>
        <v/>
      </c>
      <c r="J1942" t="s">
        <v>253</v>
      </c>
      <c r="K1942" t="s">
        <v>253</v>
      </c>
      <c r="L1942">
        <v>230.46225200000001</v>
      </c>
      <c r="R1942">
        <v>259.32575300000002</v>
      </c>
      <c r="S1942" t="s">
        <v>201</v>
      </c>
      <c r="T1942" s="221">
        <v>45475.336805555555</v>
      </c>
    </row>
    <row r="1943" spans="1:20" x14ac:dyDescent="0.35">
      <c r="A1943" t="s">
        <v>98</v>
      </c>
      <c r="B1943" t="s">
        <v>99</v>
      </c>
      <c r="C1943" t="s">
        <v>97</v>
      </c>
      <c r="D1943" s="29">
        <v>45769</v>
      </c>
      <c r="E1943" s="184" t="str">
        <f t="shared" si="120"/>
        <v/>
      </c>
      <c r="F1943" s="184" t="str">
        <f t="shared" si="121"/>
        <v/>
      </c>
      <c r="G1943" s="184" t="str">
        <f t="shared" si="122"/>
        <v/>
      </c>
      <c r="H1943" s="184" t="str">
        <f t="shared" si="123"/>
        <v/>
      </c>
      <c r="J1943" t="s">
        <v>253</v>
      </c>
      <c r="K1943" t="s">
        <v>253</v>
      </c>
      <c r="L1943">
        <v>230.46225200000001</v>
      </c>
      <c r="R1943">
        <v>259.32575300000002</v>
      </c>
      <c r="S1943" t="s">
        <v>201</v>
      </c>
      <c r="T1943" s="221">
        <v>45475.336111111108</v>
      </c>
    </row>
    <row r="1944" spans="1:20" x14ac:dyDescent="0.35">
      <c r="A1944" t="s">
        <v>98</v>
      </c>
      <c r="B1944" t="s">
        <v>99</v>
      </c>
      <c r="C1944" t="s">
        <v>97</v>
      </c>
      <c r="D1944" s="29">
        <v>45770</v>
      </c>
      <c r="E1944" s="184" t="str">
        <f t="shared" si="120"/>
        <v/>
      </c>
      <c r="F1944" s="184" t="str">
        <f t="shared" si="121"/>
        <v/>
      </c>
      <c r="G1944" s="184" t="str">
        <f t="shared" si="122"/>
        <v/>
      </c>
      <c r="H1944" s="184" t="str">
        <f t="shared" si="123"/>
        <v/>
      </c>
      <c r="J1944" t="s">
        <v>253</v>
      </c>
      <c r="K1944" t="s">
        <v>253</v>
      </c>
      <c r="L1944">
        <v>230.46225200000001</v>
      </c>
      <c r="R1944">
        <v>259.32575300000002</v>
      </c>
      <c r="S1944" t="s">
        <v>201</v>
      </c>
      <c r="T1944" s="221">
        <v>45475.336111111108</v>
      </c>
    </row>
    <row r="1945" spans="1:20" x14ac:dyDescent="0.35">
      <c r="A1945" t="s">
        <v>98</v>
      </c>
      <c r="B1945" t="s">
        <v>99</v>
      </c>
      <c r="C1945" t="s">
        <v>97</v>
      </c>
      <c r="D1945" s="29">
        <v>45771</v>
      </c>
      <c r="E1945" s="184" t="str">
        <f t="shared" si="120"/>
        <v/>
      </c>
      <c r="F1945" s="184" t="str">
        <f t="shared" si="121"/>
        <v/>
      </c>
      <c r="G1945" s="184" t="str">
        <f t="shared" si="122"/>
        <v/>
      </c>
      <c r="H1945" s="184" t="str">
        <f t="shared" si="123"/>
        <v/>
      </c>
      <c r="J1945" t="s">
        <v>253</v>
      </c>
      <c r="K1945" t="s">
        <v>253</v>
      </c>
      <c r="L1945">
        <v>230.46225200000001</v>
      </c>
      <c r="R1945">
        <v>259.32575300000002</v>
      </c>
      <c r="S1945" t="s">
        <v>201</v>
      </c>
      <c r="T1945" s="221">
        <v>45475.336805555555</v>
      </c>
    </row>
    <row r="1946" spans="1:20" x14ac:dyDescent="0.35">
      <c r="A1946" t="s">
        <v>98</v>
      </c>
      <c r="B1946" t="s">
        <v>99</v>
      </c>
      <c r="C1946" t="s">
        <v>97</v>
      </c>
      <c r="D1946" s="29">
        <v>45772</v>
      </c>
      <c r="E1946" s="184" t="str">
        <f t="shared" si="120"/>
        <v/>
      </c>
      <c r="F1946" s="184" t="str">
        <f t="shared" si="121"/>
        <v/>
      </c>
      <c r="G1946" s="184" t="str">
        <f t="shared" si="122"/>
        <v/>
      </c>
      <c r="H1946" s="184" t="str">
        <f t="shared" si="123"/>
        <v/>
      </c>
      <c r="J1946" t="s">
        <v>253</v>
      </c>
      <c r="K1946" t="s">
        <v>253</v>
      </c>
      <c r="L1946">
        <v>230.46225200000001</v>
      </c>
      <c r="R1946">
        <v>259.32575300000002</v>
      </c>
      <c r="S1946" t="s">
        <v>201</v>
      </c>
      <c r="T1946" s="221">
        <v>45475.336805555555</v>
      </c>
    </row>
    <row r="1947" spans="1:20" x14ac:dyDescent="0.35">
      <c r="A1947" t="s">
        <v>98</v>
      </c>
      <c r="B1947" t="s">
        <v>99</v>
      </c>
      <c r="C1947" t="s">
        <v>97</v>
      </c>
      <c r="D1947" s="29">
        <v>45773</v>
      </c>
      <c r="E1947" s="184" t="str">
        <f t="shared" si="120"/>
        <v/>
      </c>
      <c r="F1947" s="184" t="str">
        <f t="shared" si="121"/>
        <v/>
      </c>
      <c r="G1947" s="184" t="str">
        <f t="shared" si="122"/>
        <v/>
      </c>
      <c r="H1947" s="184" t="str">
        <f t="shared" si="123"/>
        <v/>
      </c>
      <c r="J1947" t="s">
        <v>253</v>
      </c>
      <c r="K1947" t="s">
        <v>253</v>
      </c>
      <c r="L1947">
        <v>230.46225200000001</v>
      </c>
      <c r="R1947">
        <v>259.32575300000002</v>
      </c>
      <c r="S1947" t="s">
        <v>201</v>
      </c>
      <c r="T1947" s="221">
        <v>45475.336805555555</v>
      </c>
    </row>
    <row r="1948" spans="1:20" x14ac:dyDescent="0.35">
      <c r="A1948" t="s">
        <v>98</v>
      </c>
      <c r="B1948" t="s">
        <v>99</v>
      </c>
      <c r="C1948" t="s">
        <v>97</v>
      </c>
      <c r="D1948" s="29">
        <v>45774</v>
      </c>
      <c r="E1948" s="184" t="str">
        <f t="shared" si="120"/>
        <v/>
      </c>
      <c r="F1948" s="184" t="str">
        <f t="shared" si="121"/>
        <v/>
      </c>
      <c r="G1948" s="184" t="str">
        <f t="shared" si="122"/>
        <v/>
      </c>
      <c r="H1948" s="184" t="str">
        <f t="shared" si="123"/>
        <v/>
      </c>
      <c r="J1948" t="s">
        <v>253</v>
      </c>
      <c r="K1948" t="s">
        <v>253</v>
      </c>
      <c r="L1948">
        <v>230.46225200000001</v>
      </c>
      <c r="R1948">
        <v>259.32575300000002</v>
      </c>
      <c r="S1948" t="s">
        <v>201</v>
      </c>
      <c r="T1948" s="221">
        <v>45475.336805555555</v>
      </c>
    </row>
    <row r="1949" spans="1:20" x14ac:dyDescent="0.35">
      <c r="A1949" t="s">
        <v>98</v>
      </c>
      <c r="B1949" t="s">
        <v>99</v>
      </c>
      <c r="C1949" t="s">
        <v>97</v>
      </c>
      <c r="D1949" s="29">
        <v>45775</v>
      </c>
      <c r="E1949" s="184" t="str">
        <f t="shared" si="120"/>
        <v/>
      </c>
      <c r="F1949" s="184" t="str">
        <f t="shared" si="121"/>
        <v/>
      </c>
      <c r="G1949" s="184" t="str">
        <f t="shared" si="122"/>
        <v/>
      </c>
      <c r="H1949" s="184" t="str">
        <f t="shared" si="123"/>
        <v/>
      </c>
      <c r="J1949" t="s">
        <v>253</v>
      </c>
      <c r="K1949" t="s">
        <v>253</v>
      </c>
      <c r="L1949">
        <v>230.46225200000001</v>
      </c>
      <c r="R1949">
        <v>259.32575300000002</v>
      </c>
      <c r="S1949" t="s">
        <v>201</v>
      </c>
      <c r="T1949" s="221">
        <v>45475.336805555555</v>
      </c>
    </row>
    <row r="1950" spans="1:20" x14ac:dyDescent="0.35">
      <c r="A1950" t="s">
        <v>98</v>
      </c>
      <c r="B1950" t="s">
        <v>99</v>
      </c>
      <c r="C1950" t="s">
        <v>97</v>
      </c>
      <c r="D1950" s="29">
        <v>45776</v>
      </c>
      <c r="E1950" s="184" t="str">
        <f t="shared" si="120"/>
        <v/>
      </c>
      <c r="F1950" s="184" t="str">
        <f t="shared" si="121"/>
        <v/>
      </c>
      <c r="G1950" s="184" t="str">
        <f t="shared" si="122"/>
        <v/>
      </c>
      <c r="H1950" s="184" t="str">
        <f t="shared" si="123"/>
        <v/>
      </c>
      <c r="J1950" t="s">
        <v>253</v>
      </c>
      <c r="K1950" t="s">
        <v>253</v>
      </c>
      <c r="L1950">
        <v>230.46225200000001</v>
      </c>
      <c r="R1950">
        <v>259.32575300000002</v>
      </c>
      <c r="S1950" t="s">
        <v>201</v>
      </c>
      <c r="T1950" s="221">
        <v>45475.336805555555</v>
      </c>
    </row>
    <row r="1951" spans="1:20" x14ac:dyDescent="0.35">
      <c r="A1951" t="s">
        <v>98</v>
      </c>
      <c r="B1951" t="s">
        <v>99</v>
      </c>
      <c r="C1951" t="s">
        <v>97</v>
      </c>
      <c r="D1951" s="29">
        <v>45777</v>
      </c>
      <c r="E1951" s="184" t="str">
        <f t="shared" si="120"/>
        <v/>
      </c>
      <c r="F1951" s="184" t="str">
        <f t="shared" si="121"/>
        <v/>
      </c>
      <c r="G1951" s="184" t="str">
        <f t="shared" si="122"/>
        <v/>
      </c>
      <c r="H1951" s="184" t="str">
        <f t="shared" si="123"/>
        <v/>
      </c>
      <c r="J1951" t="s">
        <v>253</v>
      </c>
      <c r="K1951" t="s">
        <v>253</v>
      </c>
      <c r="L1951">
        <v>230.46225200000001</v>
      </c>
      <c r="R1951">
        <v>259.32575300000002</v>
      </c>
      <c r="S1951" t="s">
        <v>201</v>
      </c>
      <c r="T1951" s="221">
        <v>45475.336805555555</v>
      </c>
    </row>
    <row r="1952" spans="1:20" x14ac:dyDescent="0.35">
      <c r="A1952" t="s">
        <v>98</v>
      </c>
      <c r="B1952" t="s">
        <v>99</v>
      </c>
      <c r="C1952" t="s">
        <v>97</v>
      </c>
      <c r="D1952" s="29">
        <v>45778</v>
      </c>
      <c r="E1952" s="184" t="str">
        <f t="shared" si="120"/>
        <v/>
      </c>
      <c r="F1952" s="184" t="str">
        <f t="shared" si="121"/>
        <v/>
      </c>
      <c r="G1952" s="184" t="str">
        <f t="shared" si="122"/>
        <v/>
      </c>
      <c r="H1952" s="184" t="str">
        <f t="shared" si="123"/>
        <v/>
      </c>
      <c r="J1952" t="s">
        <v>253</v>
      </c>
      <c r="K1952" t="s">
        <v>253</v>
      </c>
      <c r="L1952">
        <v>230.46225200000001</v>
      </c>
      <c r="R1952">
        <v>259.32575300000002</v>
      </c>
      <c r="S1952" t="s">
        <v>201</v>
      </c>
      <c r="T1952" s="221">
        <v>45475.336805555555</v>
      </c>
    </row>
    <row r="1953" spans="1:20" x14ac:dyDescent="0.35">
      <c r="A1953" t="s">
        <v>98</v>
      </c>
      <c r="B1953" t="s">
        <v>99</v>
      </c>
      <c r="C1953" t="s">
        <v>97</v>
      </c>
      <c r="D1953" s="29">
        <v>45779</v>
      </c>
      <c r="E1953" s="184" t="str">
        <f t="shared" si="120"/>
        <v/>
      </c>
      <c r="F1953" s="184" t="str">
        <f t="shared" si="121"/>
        <v/>
      </c>
      <c r="G1953" s="184" t="str">
        <f t="shared" si="122"/>
        <v/>
      </c>
      <c r="H1953" s="184" t="str">
        <f t="shared" si="123"/>
        <v/>
      </c>
      <c r="L1953">
        <v>230.46225200000001</v>
      </c>
      <c r="R1953">
        <v>259.32575300000002</v>
      </c>
      <c r="S1953" t="s">
        <v>201</v>
      </c>
      <c r="T1953" s="221">
        <v>45475.336805555555</v>
      </c>
    </row>
    <row r="1954" spans="1:20" x14ac:dyDescent="0.35">
      <c r="A1954" t="s">
        <v>98</v>
      </c>
      <c r="B1954" t="s">
        <v>99</v>
      </c>
      <c r="C1954" t="s">
        <v>97</v>
      </c>
      <c r="D1954" s="29">
        <v>45780</v>
      </c>
      <c r="E1954" s="184" t="str">
        <f t="shared" si="120"/>
        <v/>
      </c>
      <c r="F1954" s="184" t="str">
        <f t="shared" si="121"/>
        <v/>
      </c>
      <c r="G1954" s="184" t="str">
        <f t="shared" si="122"/>
        <v/>
      </c>
      <c r="H1954" s="184" t="str">
        <f t="shared" si="123"/>
        <v/>
      </c>
      <c r="J1954" t="s">
        <v>253</v>
      </c>
      <c r="K1954" t="s">
        <v>253</v>
      </c>
      <c r="L1954">
        <v>230.46225200000001</v>
      </c>
      <c r="R1954">
        <v>259.32575300000002</v>
      </c>
      <c r="S1954" t="s">
        <v>201</v>
      </c>
      <c r="T1954" s="221">
        <v>45475.336805555555</v>
      </c>
    </row>
    <row r="1955" spans="1:20" x14ac:dyDescent="0.35">
      <c r="A1955" t="s">
        <v>98</v>
      </c>
      <c r="B1955" t="s">
        <v>99</v>
      </c>
      <c r="C1955" t="s">
        <v>97</v>
      </c>
      <c r="D1955" s="29">
        <v>45781</v>
      </c>
      <c r="E1955" s="184" t="str">
        <f t="shared" si="120"/>
        <v/>
      </c>
      <c r="F1955" s="184" t="str">
        <f t="shared" si="121"/>
        <v/>
      </c>
      <c r="G1955" s="184" t="str">
        <f t="shared" si="122"/>
        <v/>
      </c>
      <c r="H1955" s="184" t="str">
        <f t="shared" si="123"/>
        <v/>
      </c>
      <c r="J1955" t="s">
        <v>253</v>
      </c>
      <c r="K1955" t="s">
        <v>253</v>
      </c>
      <c r="L1955">
        <v>230.46225200000001</v>
      </c>
      <c r="R1955">
        <v>259.32575300000002</v>
      </c>
      <c r="S1955" t="s">
        <v>201</v>
      </c>
      <c r="T1955" s="221">
        <v>45475.336805555555</v>
      </c>
    </row>
    <row r="1956" spans="1:20" x14ac:dyDescent="0.35">
      <c r="A1956" t="s">
        <v>98</v>
      </c>
      <c r="B1956" t="s">
        <v>99</v>
      </c>
      <c r="C1956" t="s">
        <v>97</v>
      </c>
      <c r="D1956" s="29">
        <v>45782</v>
      </c>
      <c r="E1956" s="184" t="str">
        <f t="shared" si="120"/>
        <v/>
      </c>
      <c r="F1956" s="184" t="str">
        <f t="shared" si="121"/>
        <v/>
      </c>
      <c r="G1956" s="184" t="str">
        <f t="shared" si="122"/>
        <v/>
      </c>
      <c r="H1956" s="184" t="str">
        <f t="shared" si="123"/>
        <v/>
      </c>
      <c r="J1956" t="s">
        <v>253</v>
      </c>
      <c r="K1956" t="s">
        <v>253</v>
      </c>
      <c r="L1956">
        <v>230.46225200000001</v>
      </c>
      <c r="R1956">
        <v>259.32575300000002</v>
      </c>
      <c r="S1956" t="s">
        <v>201</v>
      </c>
      <c r="T1956" s="221">
        <v>45475.336805555555</v>
      </c>
    </row>
    <row r="1957" spans="1:20" x14ac:dyDescent="0.35">
      <c r="A1957" t="s">
        <v>98</v>
      </c>
      <c r="B1957" t="s">
        <v>99</v>
      </c>
      <c r="C1957" t="s">
        <v>97</v>
      </c>
      <c r="D1957" s="29">
        <v>45783</v>
      </c>
      <c r="E1957" s="184" t="str">
        <f t="shared" si="120"/>
        <v/>
      </c>
      <c r="F1957" s="184" t="str">
        <f t="shared" si="121"/>
        <v/>
      </c>
      <c r="G1957" s="184" t="str">
        <f t="shared" si="122"/>
        <v/>
      </c>
      <c r="H1957" s="184" t="str">
        <f t="shared" si="123"/>
        <v/>
      </c>
      <c r="J1957" t="s">
        <v>253</v>
      </c>
      <c r="K1957" t="s">
        <v>253</v>
      </c>
      <c r="L1957">
        <v>230.46225200000001</v>
      </c>
      <c r="R1957">
        <v>259.32575300000002</v>
      </c>
      <c r="S1957" t="s">
        <v>201</v>
      </c>
      <c r="T1957" s="221">
        <v>45475.336805555555</v>
      </c>
    </row>
    <row r="1958" spans="1:20" x14ac:dyDescent="0.35">
      <c r="A1958" t="s">
        <v>98</v>
      </c>
      <c r="B1958" t="s">
        <v>99</v>
      </c>
      <c r="C1958" t="s">
        <v>97</v>
      </c>
      <c r="D1958" s="29">
        <v>45784</v>
      </c>
      <c r="E1958" s="184" t="str">
        <f t="shared" si="120"/>
        <v/>
      </c>
      <c r="F1958" s="184" t="str">
        <f t="shared" si="121"/>
        <v/>
      </c>
      <c r="G1958" s="184" t="str">
        <f t="shared" si="122"/>
        <v/>
      </c>
      <c r="H1958" s="184" t="str">
        <f t="shared" si="123"/>
        <v/>
      </c>
      <c r="J1958" t="s">
        <v>253</v>
      </c>
      <c r="K1958" t="s">
        <v>253</v>
      </c>
      <c r="L1958">
        <v>230.46225200000001</v>
      </c>
      <c r="R1958">
        <v>259.32575300000002</v>
      </c>
      <c r="S1958" t="s">
        <v>201</v>
      </c>
      <c r="T1958" s="221">
        <v>45475.336805555555</v>
      </c>
    </row>
    <row r="1959" spans="1:20" x14ac:dyDescent="0.35">
      <c r="A1959" t="s">
        <v>98</v>
      </c>
      <c r="B1959" t="s">
        <v>99</v>
      </c>
      <c r="C1959" t="s">
        <v>97</v>
      </c>
      <c r="D1959" s="29">
        <v>45785</v>
      </c>
      <c r="E1959" s="184" t="str">
        <f t="shared" si="120"/>
        <v/>
      </c>
      <c r="F1959" s="184" t="str">
        <f t="shared" si="121"/>
        <v/>
      </c>
      <c r="G1959" s="184" t="str">
        <f t="shared" si="122"/>
        <v/>
      </c>
      <c r="H1959" s="184" t="str">
        <f t="shared" si="123"/>
        <v/>
      </c>
      <c r="J1959" t="s">
        <v>253</v>
      </c>
      <c r="K1959" t="s">
        <v>253</v>
      </c>
      <c r="L1959">
        <v>230.46225200000001</v>
      </c>
      <c r="R1959">
        <v>259.32575300000002</v>
      </c>
      <c r="S1959" t="s">
        <v>201</v>
      </c>
      <c r="T1959" s="221">
        <v>45475.336805555555</v>
      </c>
    </row>
    <row r="1960" spans="1:20" x14ac:dyDescent="0.35">
      <c r="A1960" t="s">
        <v>98</v>
      </c>
      <c r="B1960" t="s">
        <v>99</v>
      </c>
      <c r="C1960" t="s">
        <v>97</v>
      </c>
      <c r="D1960" s="29">
        <v>45786</v>
      </c>
      <c r="E1960" s="184" t="str">
        <f t="shared" si="120"/>
        <v/>
      </c>
      <c r="F1960" s="184" t="str">
        <f t="shared" si="121"/>
        <v/>
      </c>
      <c r="G1960" s="184" t="str">
        <f t="shared" si="122"/>
        <v/>
      </c>
      <c r="H1960" s="184" t="str">
        <f t="shared" si="123"/>
        <v/>
      </c>
      <c r="J1960" t="s">
        <v>253</v>
      </c>
      <c r="K1960" t="s">
        <v>253</v>
      </c>
      <c r="L1960">
        <v>230.46225200000001</v>
      </c>
      <c r="R1960">
        <v>259.32575300000002</v>
      </c>
      <c r="S1960" t="s">
        <v>201</v>
      </c>
      <c r="T1960" s="221">
        <v>45475.336805555555</v>
      </c>
    </row>
    <row r="1961" spans="1:20" x14ac:dyDescent="0.35">
      <c r="A1961" t="s">
        <v>98</v>
      </c>
      <c r="B1961" t="s">
        <v>99</v>
      </c>
      <c r="C1961" t="s">
        <v>97</v>
      </c>
      <c r="D1961" s="29">
        <v>45787</v>
      </c>
      <c r="E1961" s="184" t="str">
        <f t="shared" si="120"/>
        <v/>
      </c>
      <c r="F1961" s="184" t="str">
        <f t="shared" si="121"/>
        <v/>
      </c>
      <c r="G1961" s="184" t="str">
        <f t="shared" si="122"/>
        <v/>
      </c>
      <c r="H1961" s="184" t="str">
        <f t="shared" si="123"/>
        <v/>
      </c>
      <c r="J1961" t="s">
        <v>253</v>
      </c>
      <c r="K1961" t="s">
        <v>253</v>
      </c>
      <c r="L1961">
        <v>230.46225200000001</v>
      </c>
      <c r="R1961">
        <v>259.32575300000002</v>
      </c>
      <c r="S1961" t="s">
        <v>201</v>
      </c>
      <c r="T1961" s="221">
        <v>45475.336805555555</v>
      </c>
    </row>
    <row r="1962" spans="1:20" x14ac:dyDescent="0.35">
      <c r="A1962" t="s">
        <v>98</v>
      </c>
      <c r="B1962" t="s">
        <v>99</v>
      </c>
      <c r="C1962" t="s">
        <v>97</v>
      </c>
      <c r="D1962" s="29">
        <v>45788</v>
      </c>
      <c r="E1962" s="184" t="str">
        <f t="shared" si="120"/>
        <v/>
      </c>
      <c r="F1962" s="184" t="str">
        <f t="shared" si="121"/>
        <v/>
      </c>
      <c r="G1962" s="184" t="str">
        <f t="shared" si="122"/>
        <v/>
      </c>
      <c r="H1962" s="184" t="str">
        <f t="shared" si="123"/>
        <v/>
      </c>
      <c r="J1962" t="s">
        <v>253</v>
      </c>
      <c r="K1962" t="s">
        <v>253</v>
      </c>
      <c r="L1962">
        <v>230.46225200000001</v>
      </c>
      <c r="R1962">
        <v>259.32575300000002</v>
      </c>
      <c r="S1962" t="s">
        <v>201</v>
      </c>
      <c r="T1962" s="221">
        <v>45475.336805555555</v>
      </c>
    </row>
    <row r="1963" spans="1:20" x14ac:dyDescent="0.35">
      <c r="A1963" t="s">
        <v>98</v>
      </c>
      <c r="B1963" t="s">
        <v>99</v>
      </c>
      <c r="C1963" t="s">
        <v>97</v>
      </c>
      <c r="D1963" s="29">
        <v>45789</v>
      </c>
      <c r="E1963" s="184" t="str">
        <f t="shared" si="120"/>
        <v/>
      </c>
      <c r="F1963" s="184" t="str">
        <f t="shared" si="121"/>
        <v/>
      </c>
      <c r="G1963" s="184" t="str">
        <f t="shared" si="122"/>
        <v/>
      </c>
      <c r="H1963" s="184" t="str">
        <f t="shared" si="123"/>
        <v/>
      </c>
      <c r="J1963" t="s">
        <v>253</v>
      </c>
      <c r="K1963" t="s">
        <v>253</v>
      </c>
      <c r="L1963">
        <v>230.46225200000001</v>
      </c>
      <c r="R1963">
        <v>259.32575300000002</v>
      </c>
      <c r="S1963" t="s">
        <v>201</v>
      </c>
      <c r="T1963" s="221">
        <v>45475.336805555555</v>
      </c>
    </row>
    <row r="1964" spans="1:20" x14ac:dyDescent="0.35">
      <c r="A1964" t="s">
        <v>98</v>
      </c>
      <c r="B1964" t="s">
        <v>99</v>
      </c>
      <c r="C1964" t="s">
        <v>97</v>
      </c>
      <c r="D1964" s="29">
        <v>45790</v>
      </c>
      <c r="E1964" s="184" t="str">
        <f t="shared" si="120"/>
        <v/>
      </c>
      <c r="F1964" s="184" t="str">
        <f t="shared" si="121"/>
        <v/>
      </c>
      <c r="G1964" s="184" t="str">
        <f t="shared" si="122"/>
        <v/>
      </c>
      <c r="H1964" s="184" t="str">
        <f t="shared" si="123"/>
        <v/>
      </c>
      <c r="J1964" t="s">
        <v>253</v>
      </c>
      <c r="K1964" t="s">
        <v>253</v>
      </c>
      <c r="L1964">
        <v>230.46225200000001</v>
      </c>
      <c r="R1964">
        <v>259.32575300000002</v>
      </c>
      <c r="S1964" t="s">
        <v>201</v>
      </c>
      <c r="T1964" s="221">
        <v>45475.336805555555</v>
      </c>
    </row>
    <row r="1965" spans="1:20" x14ac:dyDescent="0.35">
      <c r="A1965" t="s">
        <v>98</v>
      </c>
      <c r="B1965" t="s">
        <v>99</v>
      </c>
      <c r="C1965" t="s">
        <v>97</v>
      </c>
      <c r="D1965" s="29">
        <v>45791</v>
      </c>
      <c r="E1965" s="184" t="str">
        <f t="shared" si="120"/>
        <v/>
      </c>
      <c r="F1965" s="184" t="str">
        <f t="shared" si="121"/>
        <v/>
      </c>
      <c r="G1965" s="184" t="str">
        <f t="shared" si="122"/>
        <v/>
      </c>
      <c r="H1965" s="184" t="str">
        <f t="shared" si="123"/>
        <v/>
      </c>
      <c r="J1965" t="s">
        <v>253</v>
      </c>
      <c r="K1965" t="s">
        <v>253</v>
      </c>
      <c r="L1965">
        <v>230.46225200000001</v>
      </c>
      <c r="R1965">
        <v>259.32575300000002</v>
      </c>
      <c r="S1965" t="s">
        <v>201</v>
      </c>
      <c r="T1965" s="221">
        <v>45475.336805555555</v>
      </c>
    </row>
    <row r="1966" spans="1:20" x14ac:dyDescent="0.35">
      <c r="A1966" t="s">
        <v>98</v>
      </c>
      <c r="B1966" t="s">
        <v>99</v>
      </c>
      <c r="C1966" t="s">
        <v>97</v>
      </c>
      <c r="D1966" s="29">
        <v>45792</v>
      </c>
      <c r="E1966" s="184" t="str">
        <f t="shared" si="120"/>
        <v/>
      </c>
      <c r="F1966" s="184" t="str">
        <f t="shared" si="121"/>
        <v/>
      </c>
      <c r="G1966" s="184" t="str">
        <f t="shared" si="122"/>
        <v/>
      </c>
      <c r="H1966" s="184" t="str">
        <f t="shared" si="123"/>
        <v/>
      </c>
      <c r="J1966" t="s">
        <v>253</v>
      </c>
      <c r="K1966" t="s">
        <v>253</v>
      </c>
      <c r="L1966">
        <v>230.46225200000001</v>
      </c>
      <c r="R1966">
        <v>259.32575300000002</v>
      </c>
      <c r="S1966" t="s">
        <v>201</v>
      </c>
      <c r="T1966" s="221">
        <v>45475.336805555555</v>
      </c>
    </row>
    <row r="1967" spans="1:20" x14ac:dyDescent="0.35">
      <c r="A1967" t="s">
        <v>98</v>
      </c>
      <c r="B1967" t="s">
        <v>99</v>
      </c>
      <c r="C1967" t="s">
        <v>97</v>
      </c>
      <c r="D1967" s="29">
        <v>45793</v>
      </c>
      <c r="E1967" s="184" t="str">
        <f t="shared" si="120"/>
        <v/>
      </c>
      <c r="F1967" s="184" t="str">
        <f t="shared" si="121"/>
        <v/>
      </c>
      <c r="G1967" s="184" t="str">
        <f t="shared" si="122"/>
        <v/>
      </c>
      <c r="H1967" s="184" t="str">
        <f t="shared" si="123"/>
        <v/>
      </c>
      <c r="J1967" t="s">
        <v>253</v>
      </c>
      <c r="K1967" t="s">
        <v>253</v>
      </c>
      <c r="L1967">
        <v>230.46225200000001</v>
      </c>
      <c r="R1967">
        <v>259.32575300000002</v>
      </c>
      <c r="S1967" t="s">
        <v>201</v>
      </c>
      <c r="T1967" s="221">
        <v>45475.336805555555</v>
      </c>
    </row>
    <row r="1968" spans="1:20" x14ac:dyDescent="0.35">
      <c r="A1968" t="s">
        <v>98</v>
      </c>
      <c r="B1968" t="s">
        <v>99</v>
      </c>
      <c r="C1968" t="s">
        <v>97</v>
      </c>
      <c r="D1968" s="29">
        <v>45794</v>
      </c>
      <c r="E1968" s="184" t="str">
        <f t="shared" si="120"/>
        <v/>
      </c>
      <c r="F1968" s="184" t="str">
        <f t="shared" si="121"/>
        <v/>
      </c>
      <c r="G1968" s="184" t="str">
        <f t="shared" si="122"/>
        <v/>
      </c>
      <c r="H1968" s="184" t="str">
        <f t="shared" si="123"/>
        <v/>
      </c>
      <c r="J1968" t="s">
        <v>253</v>
      </c>
      <c r="K1968" t="s">
        <v>253</v>
      </c>
      <c r="L1968">
        <v>230.46225200000001</v>
      </c>
      <c r="R1968">
        <v>259.32575300000002</v>
      </c>
      <c r="S1968" t="s">
        <v>201</v>
      </c>
      <c r="T1968" s="221">
        <v>45475.336805555555</v>
      </c>
    </row>
    <row r="1969" spans="1:20" x14ac:dyDescent="0.35">
      <c r="A1969" t="s">
        <v>98</v>
      </c>
      <c r="B1969" t="s">
        <v>99</v>
      </c>
      <c r="C1969" t="s">
        <v>97</v>
      </c>
      <c r="D1969" s="29">
        <v>45795</v>
      </c>
      <c r="E1969" s="184" t="str">
        <f t="shared" si="120"/>
        <v/>
      </c>
      <c r="F1969" s="184" t="str">
        <f t="shared" si="121"/>
        <v/>
      </c>
      <c r="G1969" s="184" t="str">
        <f t="shared" si="122"/>
        <v/>
      </c>
      <c r="H1969" s="184" t="str">
        <f t="shared" si="123"/>
        <v/>
      </c>
      <c r="J1969" t="s">
        <v>253</v>
      </c>
      <c r="K1969" t="s">
        <v>253</v>
      </c>
      <c r="L1969">
        <v>230.46225200000001</v>
      </c>
      <c r="R1969">
        <v>259.32575300000002</v>
      </c>
      <c r="S1969" t="s">
        <v>201</v>
      </c>
      <c r="T1969" s="221">
        <v>45475.336805555555</v>
      </c>
    </row>
    <row r="1970" spans="1:20" x14ac:dyDescent="0.35">
      <c r="A1970" t="s">
        <v>98</v>
      </c>
      <c r="B1970" t="s">
        <v>99</v>
      </c>
      <c r="C1970" t="s">
        <v>97</v>
      </c>
      <c r="D1970" s="29">
        <v>45796</v>
      </c>
      <c r="E1970" s="184" t="str">
        <f t="shared" si="120"/>
        <v/>
      </c>
      <c r="F1970" s="184" t="str">
        <f t="shared" si="121"/>
        <v/>
      </c>
      <c r="G1970" s="184" t="str">
        <f t="shared" si="122"/>
        <v/>
      </c>
      <c r="H1970" s="184" t="str">
        <f t="shared" si="123"/>
        <v/>
      </c>
      <c r="J1970" t="s">
        <v>253</v>
      </c>
      <c r="K1970" t="s">
        <v>253</v>
      </c>
      <c r="L1970">
        <v>230.46225200000001</v>
      </c>
      <c r="R1970">
        <v>259.32575300000002</v>
      </c>
      <c r="S1970" t="s">
        <v>201</v>
      </c>
      <c r="T1970" s="221">
        <v>45475.336805555555</v>
      </c>
    </row>
    <row r="1971" spans="1:20" x14ac:dyDescent="0.35">
      <c r="A1971" t="s">
        <v>98</v>
      </c>
      <c r="B1971" t="s">
        <v>99</v>
      </c>
      <c r="C1971" t="s">
        <v>97</v>
      </c>
      <c r="D1971" s="29">
        <v>45797</v>
      </c>
      <c r="E1971" s="184" t="str">
        <f t="shared" si="120"/>
        <v/>
      </c>
      <c r="F1971" s="184" t="str">
        <f t="shared" si="121"/>
        <v/>
      </c>
      <c r="G1971" s="184" t="str">
        <f t="shared" si="122"/>
        <v/>
      </c>
      <c r="H1971" s="184" t="str">
        <f t="shared" si="123"/>
        <v/>
      </c>
      <c r="J1971" t="s">
        <v>253</v>
      </c>
      <c r="K1971" t="s">
        <v>253</v>
      </c>
      <c r="L1971">
        <v>230.46225200000001</v>
      </c>
      <c r="R1971">
        <v>259.32575300000002</v>
      </c>
      <c r="S1971" t="s">
        <v>201</v>
      </c>
      <c r="T1971" s="221">
        <v>45475.336805555555</v>
      </c>
    </row>
    <row r="1972" spans="1:20" x14ac:dyDescent="0.35">
      <c r="A1972" t="s">
        <v>98</v>
      </c>
      <c r="B1972" t="s">
        <v>99</v>
      </c>
      <c r="C1972" t="s">
        <v>97</v>
      </c>
      <c r="D1972" s="29">
        <v>45798</v>
      </c>
      <c r="E1972" s="184" t="str">
        <f t="shared" si="120"/>
        <v/>
      </c>
      <c r="F1972" s="184" t="str">
        <f t="shared" si="121"/>
        <v/>
      </c>
      <c r="G1972" s="184" t="str">
        <f t="shared" si="122"/>
        <v/>
      </c>
      <c r="H1972" s="184" t="str">
        <f t="shared" si="123"/>
        <v/>
      </c>
      <c r="J1972" t="s">
        <v>253</v>
      </c>
      <c r="K1972" t="s">
        <v>253</v>
      </c>
      <c r="L1972">
        <v>230.46225200000001</v>
      </c>
      <c r="R1972">
        <v>259.32575300000002</v>
      </c>
      <c r="S1972" t="s">
        <v>201</v>
      </c>
      <c r="T1972" s="221">
        <v>45475.336805555555</v>
      </c>
    </row>
    <row r="1973" spans="1:20" x14ac:dyDescent="0.35">
      <c r="A1973" t="s">
        <v>98</v>
      </c>
      <c r="B1973" t="s">
        <v>99</v>
      </c>
      <c r="C1973" t="s">
        <v>97</v>
      </c>
      <c r="D1973" s="29">
        <v>45799</v>
      </c>
      <c r="E1973" s="184" t="str">
        <f t="shared" si="120"/>
        <v/>
      </c>
      <c r="F1973" s="184" t="str">
        <f t="shared" si="121"/>
        <v/>
      </c>
      <c r="G1973" s="184" t="str">
        <f t="shared" si="122"/>
        <v/>
      </c>
      <c r="H1973" s="184" t="str">
        <f t="shared" si="123"/>
        <v/>
      </c>
      <c r="J1973" t="s">
        <v>253</v>
      </c>
      <c r="K1973" t="s">
        <v>253</v>
      </c>
      <c r="L1973">
        <v>230.46225200000001</v>
      </c>
      <c r="R1973">
        <v>259.32575300000002</v>
      </c>
      <c r="S1973" t="s">
        <v>201</v>
      </c>
      <c r="T1973" s="221">
        <v>45475.336805555555</v>
      </c>
    </row>
    <row r="1974" spans="1:20" x14ac:dyDescent="0.35">
      <c r="A1974" t="s">
        <v>98</v>
      </c>
      <c r="B1974" t="s">
        <v>99</v>
      </c>
      <c r="C1974" t="s">
        <v>97</v>
      </c>
      <c r="D1974" s="29">
        <v>45800</v>
      </c>
      <c r="E1974" s="184" t="str">
        <f t="shared" si="120"/>
        <v/>
      </c>
      <c r="F1974" s="184" t="str">
        <f t="shared" si="121"/>
        <v/>
      </c>
      <c r="G1974" s="184" t="str">
        <f t="shared" si="122"/>
        <v/>
      </c>
      <c r="H1974" s="184" t="str">
        <f t="shared" si="123"/>
        <v/>
      </c>
      <c r="J1974" t="s">
        <v>253</v>
      </c>
      <c r="K1974" t="s">
        <v>253</v>
      </c>
      <c r="L1974">
        <v>230.46225200000001</v>
      </c>
      <c r="R1974">
        <v>259.32575300000002</v>
      </c>
      <c r="S1974" t="s">
        <v>201</v>
      </c>
      <c r="T1974" s="221">
        <v>45475.336805555555</v>
      </c>
    </row>
    <row r="1975" spans="1:20" x14ac:dyDescent="0.35">
      <c r="A1975" t="s">
        <v>98</v>
      </c>
      <c r="B1975" t="s">
        <v>99</v>
      </c>
      <c r="C1975" t="s">
        <v>97</v>
      </c>
      <c r="D1975" s="29">
        <v>45801</v>
      </c>
      <c r="E1975" s="184" t="str">
        <f t="shared" si="120"/>
        <v/>
      </c>
      <c r="F1975" s="184" t="str">
        <f t="shared" si="121"/>
        <v/>
      </c>
      <c r="G1975" s="184" t="str">
        <f t="shared" si="122"/>
        <v/>
      </c>
      <c r="H1975" s="184" t="str">
        <f t="shared" si="123"/>
        <v/>
      </c>
      <c r="J1975" t="s">
        <v>253</v>
      </c>
      <c r="K1975" t="s">
        <v>253</v>
      </c>
      <c r="L1975">
        <v>230.46225200000001</v>
      </c>
      <c r="R1975">
        <v>259.32575300000002</v>
      </c>
      <c r="S1975" t="s">
        <v>201</v>
      </c>
      <c r="T1975" s="221">
        <v>45475.336805555555</v>
      </c>
    </row>
    <row r="1976" spans="1:20" x14ac:dyDescent="0.35">
      <c r="A1976" t="s">
        <v>98</v>
      </c>
      <c r="B1976" t="s">
        <v>99</v>
      </c>
      <c r="C1976" t="s">
        <v>97</v>
      </c>
      <c r="D1976" s="29">
        <v>45802</v>
      </c>
      <c r="E1976" s="184" t="str">
        <f t="shared" si="120"/>
        <v/>
      </c>
      <c r="F1976" s="184" t="str">
        <f t="shared" si="121"/>
        <v/>
      </c>
      <c r="G1976" s="184" t="str">
        <f t="shared" si="122"/>
        <v/>
      </c>
      <c r="H1976" s="184" t="str">
        <f t="shared" si="123"/>
        <v/>
      </c>
      <c r="J1976" t="s">
        <v>253</v>
      </c>
      <c r="K1976" t="s">
        <v>253</v>
      </c>
      <c r="L1976">
        <v>230.46225200000001</v>
      </c>
      <c r="R1976">
        <v>259.32575300000002</v>
      </c>
      <c r="S1976" t="s">
        <v>201</v>
      </c>
      <c r="T1976" s="221">
        <v>45475.336805555555</v>
      </c>
    </row>
    <row r="1977" spans="1:20" x14ac:dyDescent="0.35">
      <c r="A1977" t="s">
        <v>98</v>
      </c>
      <c r="B1977" t="s">
        <v>99</v>
      </c>
      <c r="C1977" t="s">
        <v>97</v>
      </c>
      <c r="D1977" s="29">
        <v>45803</v>
      </c>
      <c r="E1977" s="184" t="str">
        <f t="shared" si="120"/>
        <v/>
      </c>
      <c r="F1977" s="184" t="str">
        <f t="shared" si="121"/>
        <v/>
      </c>
      <c r="G1977" s="184" t="str">
        <f t="shared" si="122"/>
        <v/>
      </c>
      <c r="H1977" s="184" t="str">
        <f t="shared" si="123"/>
        <v/>
      </c>
      <c r="J1977" t="s">
        <v>253</v>
      </c>
      <c r="K1977" t="s">
        <v>253</v>
      </c>
      <c r="L1977">
        <v>230.46225200000001</v>
      </c>
      <c r="R1977">
        <v>259.32575300000002</v>
      </c>
      <c r="S1977" t="s">
        <v>201</v>
      </c>
      <c r="T1977" s="221">
        <v>45475.336805555555</v>
      </c>
    </row>
    <row r="1978" spans="1:20" x14ac:dyDescent="0.35">
      <c r="A1978" t="s">
        <v>98</v>
      </c>
      <c r="B1978" t="s">
        <v>99</v>
      </c>
      <c r="C1978" t="s">
        <v>97</v>
      </c>
      <c r="D1978" s="29">
        <v>45804</v>
      </c>
      <c r="E1978" s="184" t="str">
        <f t="shared" si="120"/>
        <v/>
      </c>
      <c r="F1978" s="184" t="str">
        <f t="shared" si="121"/>
        <v/>
      </c>
      <c r="G1978" s="184" t="str">
        <f t="shared" si="122"/>
        <v/>
      </c>
      <c r="H1978" s="184" t="str">
        <f t="shared" si="123"/>
        <v/>
      </c>
      <c r="J1978" t="s">
        <v>253</v>
      </c>
      <c r="K1978" t="s">
        <v>253</v>
      </c>
      <c r="L1978">
        <v>230.46225200000001</v>
      </c>
      <c r="R1978">
        <v>259.32575300000002</v>
      </c>
      <c r="S1978" t="s">
        <v>201</v>
      </c>
      <c r="T1978" s="221">
        <v>45475.336805555555</v>
      </c>
    </row>
    <row r="1979" spans="1:20" x14ac:dyDescent="0.35">
      <c r="A1979" t="s">
        <v>98</v>
      </c>
      <c r="B1979" t="s">
        <v>99</v>
      </c>
      <c r="C1979" t="s">
        <v>97</v>
      </c>
      <c r="D1979" s="29">
        <v>45805</v>
      </c>
      <c r="E1979" s="184" t="str">
        <f t="shared" si="120"/>
        <v/>
      </c>
      <c r="F1979" s="184" t="str">
        <f t="shared" si="121"/>
        <v/>
      </c>
      <c r="G1979" s="184" t="str">
        <f t="shared" si="122"/>
        <v/>
      </c>
      <c r="H1979" s="184" t="str">
        <f t="shared" si="123"/>
        <v/>
      </c>
      <c r="J1979" t="s">
        <v>253</v>
      </c>
      <c r="K1979" t="s">
        <v>253</v>
      </c>
      <c r="L1979">
        <v>230.46225200000001</v>
      </c>
      <c r="R1979">
        <v>259.32575300000002</v>
      </c>
      <c r="S1979" t="s">
        <v>201</v>
      </c>
      <c r="T1979" s="221">
        <v>45475.336805555555</v>
      </c>
    </row>
    <row r="1980" spans="1:20" x14ac:dyDescent="0.35">
      <c r="A1980" t="s">
        <v>98</v>
      </c>
      <c r="B1980" t="s">
        <v>99</v>
      </c>
      <c r="C1980" t="s">
        <v>97</v>
      </c>
      <c r="D1980" s="29">
        <v>45806</v>
      </c>
      <c r="E1980" s="184" t="str">
        <f t="shared" si="120"/>
        <v/>
      </c>
      <c r="F1980" s="184" t="str">
        <f t="shared" si="121"/>
        <v/>
      </c>
      <c r="G1980" s="184" t="str">
        <f t="shared" si="122"/>
        <v/>
      </c>
      <c r="H1980" s="184" t="str">
        <f t="shared" si="123"/>
        <v/>
      </c>
      <c r="J1980" t="s">
        <v>253</v>
      </c>
      <c r="K1980" t="s">
        <v>253</v>
      </c>
      <c r="L1980">
        <v>230.46225200000001</v>
      </c>
      <c r="R1980">
        <v>259.32575300000002</v>
      </c>
      <c r="S1980" t="s">
        <v>201</v>
      </c>
      <c r="T1980" s="221">
        <v>45475.336805555555</v>
      </c>
    </row>
    <row r="1981" spans="1:20" x14ac:dyDescent="0.35">
      <c r="A1981" t="s">
        <v>98</v>
      </c>
      <c r="B1981" t="s">
        <v>99</v>
      </c>
      <c r="C1981" t="s">
        <v>97</v>
      </c>
      <c r="D1981" s="29">
        <v>45807</v>
      </c>
      <c r="E1981" s="184" t="str">
        <f t="shared" si="120"/>
        <v/>
      </c>
      <c r="F1981" s="184" t="str">
        <f t="shared" si="121"/>
        <v/>
      </c>
      <c r="G1981" s="184" t="str">
        <f t="shared" si="122"/>
        <v/>
      </c>
      <c r="H1981" s="184" t="str">
        <f t="shared" si="123"/>
        <v/>
      </c>
      <c r="J1981" t="s">
        <v>253</v>
      </c>
      <c r="K1981" t="s">
        <v>253</v>
      </c>
      <c r="L1981">
        <v>230.46225200000001</v>
      </c>
      <c r="R1981">
        <v>259.32575300000002</v>
      </c>
      <c r="S1981" t="s">
        <v>201</v>
      </c>
      <c r="T1981" s="221">
        <v>45475.336805555555</v>
      </c>
    </row>
    <row r="1982" spans="1:20" x14ac:dyDescent="0.35">
      <c r="A1982" t="s">
        <v>98</v>
      </c>
      <c r="B1982" t="s">
        <v>99</v>
      </c>
      <c r="C1982" t="s">
        <v>97</v>
      </c>
      <c r="D1982" s="29">
        <v>45808</v>
      </c>
      <c r="E1982" s="184" t="str">
        <f t="shared" si="120"/>
        <v/>
      </c>
      <c r="F1982" s="184" t="str">
        <f t="shared" si="121"/>
        <v/>
      </c>
      <c r="G1982" s="184" t="str">
        <f t="shared" si="122"/>
        <v/>
      </c>
      <c r="H1982" s="184" t="str">
        <f t="shared" si="123"/>
        <v/>
      </c>
      <c r="J1982" t="s">
        <v>253</v>
      </c>
      <c r="K1982" t="s">
        <v>253</v>
      </c>
      <c r="L1982">
        <v>230.46225200000001</v>
      </c>
      <c r="R1982">
        <v>259.32575300000002</v>
      </c>
      <c r="S1982" t="s">
        <v>201</v>
      </c>
      <c r="T1982" s="221">
        <v>45475.336805555555</v>
      </c>
    </row>
    <row r="1983" spans="1:20" x14ac:dyDescent="0.35">
      <c r="A1983" t="s">
        <v>98</v>
      </c>
      <c r="B1983" t="s">
        <v>99</v>
      </c>
      <c r="C1983" t="s">
        <v>97</v>
      </c>
      <c r="D1983" s="29">
        <v>45809</v>
      </c>
      <c r="E1983" s="184" t="str">
        <f t="shared" si="120"/>
        <v/>
      </c>
      <c r="F1983" s="184" t="str">
        <f t="shared" si="121"/>
        <v/>
      </c>
      <c r="G1983" s="184" t="str">
        <f t="shared" si="122"/>
        <v/>
      </c>
      <c r="H1983" s="184" t="str">
        <f t="shared" si="123"/>
        <v/>
      </c>
      <c r="J1983" t="s">
        <v>253</v>
      </c>
      <c r="K1983" t="s">
        <v>253</v>
      </c>
      <c r="L1983">
        <v>230.46225200000001</v>
      </c>
      <c r="R1983">
        <v>259.32575300000002</v>
      </c>
      <c r="S1983" t="s">
        <v>201</v>
      </c>
      <c r="T1983" s="221">
        <v>45475.336805555555</v>
      </c>
    </row>
    <row r="1984" spans="1:20" x14ac:dyDescent="0.35">
      <c r="A1984" t="s">
        <v>98</v>
      </c>
      <c r="B1984" t="s">
        <v>99</v>
      </c>
      <c r="C1984" t="s">
        <v>97</v>
      </c>
      <c r="D1984" s="29">
        <v>45810</v>
      </c>
      <c r="E1984" s="184" t="str">
        <f t="shared" si="120"/>
        <v/>
      </c>
      <c r="F1984" s="184" t="str">
        <f t="shared" si="121"/>
        <v/>
      </c>
      <c r="G1984" s="184" t="str">
        <f t="shared" si="122"/>
        <v/>
      </c>
      <c r="H1984" s="184" t="str">
        <f t="shared" si="123"/>
        <v/>
      </c>
      <c r="J1984" t="s">
        <v>253</v>
      </c>
      <c r="K1984" t="s">
        <v>253</v>
      </c>
      <c r="L1984">
        <v>230.46225200000001</v>
      </c>
      <c r="R1984">
        <v>259.32575300000002</v>
      </c>
      <c r="S1984" t="s">
        <v>201</v>
      </c>
      <c r="T1984" s="221">
        <v>45475.336805555555</v>
      </c>
    </row>
    <row r="1985" spans="1:20" x14ac:dyDescent="0.35">
      <c r="A1985" t="s">
        <v>98</v>
      </c>
      <c r="B1985" t="s">
        <v>99</v>
      </c>
      <c r="C1985" t="s">
        <v>97</v>
      </c>
      <c r="D1985" s="29">
        <v>45811</v>
      </c>
      <c r="E1985" s="184" t="str">
        <f t="shared" si="120"/>
        <v/>
      </c>
      <c r="F1985" s="184" t="str">
        <f t="shared" si="121"/>
        <v/>
      </c>
      <c r="G1985" s="184" t="str">
        <f t="shared" si="122"/>
        <v/>
      </c>
      <c r="H1985" s="184" t="str">
        <f t="shared" si="123"/>
        <v/>
      </c>
      <c r="J1985" t="s">
        <v>253</v>
      </c>
      <c r="K1985" t="s">
        <v>253</v>
      </c>
      <c r="L1985">
        <v>230.46225200000001</v>
      </c>
      <c r="R1985">
        <v>259.32575300000002</v>
      </c>
      <c r="S1985" t="s">
        <v>201</v>
      </c>
      <c r="T1985" s="221">
        <v>45475.336805555555</v>
      </c>
    </row>
    <row r="1986" spans="1:20" x14ac:dyDescent="0.35">
      <c r="A1986" t="s">
        <v>98</v>
      </c>
      <c r="B1986" t="s">
        <v>99</v>
      </c>
      <c r="C1986" t="s">
        <v>97</v>
      </c>
      <c r="D1986" s="29">
        <v>45812</v>
      </c>
      <c r="E1986" s="184" t="str">
        <f t="shared" si="120"/>
        <v/>
      </c>
      <c r="F1986" s="184" t="str">
        <f t="shared" si="121"/>
        <v/>
      </c>
      <c r="G1986" s="184" t="str">
        <f t="shared" si="122"/>
        <v/>
      </c>
      <c r="H1986" s="184" t="str">
        <f t="shared" si="123"/>
        <v/>
      </c>
      <c r="J1986" t="s">
        <v>253</v>
      </c>
      <c r="K1986" t="s">
        <v>253</v>
      </c>
      <c r="L1986">
        <v>230.46225200000001</v>
      </c>
      <c r="R1986">
        <v>259.32575300000002</v>
      </c>
      <c r="S1986" t="s">
        <v>201</v>
      </c>
      <c r="T1986" s="221">
        <v>45475.336805555555</v>
      </c>
    </row>
    <row r="1987" spans="1:20" x14ac:dyDescent="0.35">
      <c r="A1987" t="s">
        <v>98</v>
      </c>
      <c r="B1987" t="s">
        <v>99</v>
      </c>
      <c r="C1987" t="s">
        <v>97</v>
      </c>
      <c r="D1987" s="29">
        <v>45813</v>
      </c>
      <c r="E1987" s="184" t="str">
        <f t="shared" si="120"/>
        <v/>
      </c>
      <c r="F1987" s="184" t="str">
        <f t="shared" si="121"/>
        <v/>
      </c>
      <c r="G1987" s="184" t="str">
        <f t="shared" si="122"/>
        <v/>
      </c>
      <c r="H1987" s="184" t="str">
        <f t="shared" si="123"/>
        <v/>
      </c>
      <c r="J1987" t="s">
        <v>253</v>
      </c>
      <c r="K1987" t="s">
        <v>253</v>
      </c>
      <c r="L1987">
        <v>230.46225200000001</v>
      </c>
      <c r="R1987">
        <v>259.32575300000002</v>
      </c>
      <c r="S1987" t="s">
        <v>201</v>
      </c>
      <c r="T1987" s="221">
        <v>45475.336805555555</v>
      </c>
    </row>
    <row r="1988" spans="1:20" x14ac:dyDescent="0.35">
      <c r="A1988" t="s">
        <v>98</v>
      </c>
      <c r="B1988" t="s">
        <v>99</v>
      </c>
      <c r="C1988" t="s">
        <v>97</v>
      </c>
      <c r="D1988" s="29">
        <v>45814</v>
      </c>
      <c r="E1988" s="184" t="str">
        <f t="shared" si="120"/>
        <v/>
      </c>
      <c r="F1988" s="184" t="str">
        <f t="shared" si="121"/>
        <v/>
      </c>
      <c r="G1988" s="184" t="str">
        <f t="shared" si="122"/>
        <v/>
      </c>
      <c r="H1988" s="184" t="str">
        <f t="shared" si="123"/>
        <v/>
      </c>
      <c r="J1988" t="s">
        <v>253</v>
      </c>
      <c r="K1988" t="s">
        <v>253</v>
      </c>
      <c r="L1988">
        <v>230.46225200000001</v>
      </c>
      <c r="R1988">
        <v>259.32575300000002</v>
      </c>
      <c r="S1988" t="s">
        <v>201</v>
      </c>
      <c r="T1988" s="221">
        <v>45475.336805555555</v>
      </c>
    </row>
    <row r="1989" spans="1:20" x14ac:dyDescent="0.35">
      <c r="A1989" t="s">
        <v>98</v>
      </c>
      <c r="B1989" t="s">
        <v>99</v>
      </c>
      <c r="C1989" t="s">
        <v>97</v>
      </c>
      <c r="D1989" s="29">
        <v>45815</v>
      </c>
      <c r="E1989" s="184" t="str">
        <f t="shared" si="120"/>
        <v/>
      </c>
      <c r="F1989" s="184" t="str">
        <f t="shared" si="121"/>
        <v/>
      </c>
      <c r="G1989" s="184" t="str">
        <f t="shared" si="122"/>
        <v/>
      </c>
      <c r="H1989" s="184" t="str">
        <f t="shared" si="123"/>
        <v/>
      </c>
      <c r="J1989" t="s">
        <v>253</v>
      </c>
      <c r="K1989" t="s">
        <v>253</v>
      </c>
      <c r="L1989">
        <v>230.46225200000001</v>
      </c>
      <c r="R1989">
        <v>259.32575300000002</v>
      </c>
      <c r="S1989" t="s">
        <v>201</v>
      </c>
      <c r="T1989" s="221">
        <v>45475.336805555555</v>
      </c>
    </row>
    <row r="1990" spans="1:20" x14ac:dyDescent="0.35">
      <c r="A1990" t="s">
        <v>98</v>
      </c>
      <c r="B1990" t="s">
        <v>99</v>
      </c>
      <c r="C1990" t="s">
        <v>97</v>
      </c>
      <c r="D1990" s="29">
        <v>45816</v>
      </c>
      <c r="E1990" s="184" t="str">
        <f t="shared" si="120"/>
        <v/>
      </c>
      <c r="F1990" s="184" t="str">
        <f t="shared" si="121"/>
        <v/>
      </c>
      <c r="G1990" s="184" t="str">
        <f t="shared" si="122"/>
        <v/>
      </c>
      <c r="H1990" s="184" t="str">
        <f t="shared" si="123"/>
        <v/>
      </c>
      <c r="J1990" t="s">
        <v>253</v>
      </c>
      <c r="K1990" t="s">
        <v>253</v>
      </c>
      <c r="L1990">
        <v>230.46225200000001</v>
      </c>
      <c r="R1990">
        <v>259.32575300000002</v>
      </c>
      <c r="S1990" t="s">
        <v>201</v>
      </c>
      <c r="T1990" s="221">
        <v>45475.336805555555</v>
      </c>
    </row>
    <row r="1991" spans="1:20" x14ac:dyDescent="0.35">
      <c r="A1991" t="s">
        <v>98</v>
      </c>
      <c r="B1991" t="s">
        <v>99</v>
      </c>
      <c r="C1991" t="s">
        <v>97</v>
      </c>
      <c r="D1991" s="29">
        <v>45817</v>
      </c>
      <c r="E1991" s="184" t="str">
        <f t="shared" si="120"/>
        <v/>
      </c>
      <c r="F1991" s="184" t="str">
        <f t="shared" si="121"/>
        <v/>
      </c>
      <c r="G1991" s="184" t="str">
        <f t="shared" si="122"/>
        <v/>
      </c>
      <c r="H1991" s="184" t="str">
        <f t="shared" si="123"/>
        <v/>
      </c>
      <c r="J1991" t="s">
        <v>253</v>
      </c>
      <c r="K1991" t="s">
        <v>253</v>
      </c>
      <c r="L1991">
        <v>230.46225200000001</v>
      </c>
      <c r="R1991">
        <v>259.32575300000002</v>
      </c>
      <c r="S1991" t="s">
        <v>201</v>
      </c>
      <c r="T1991" s="221">
        <v>45475.336805555555</v>
      </c>
    </row>
    <row r="1992" spans="1:20" x14ac:dyDescent="0.35">
      <c r="A1992" t="s">
        <v>98</v>
      </c>
      <c r="B1992" t="s">
        <v>99</v>
      </c>
      <c r="C1992" t="s">
        <v>97</v>
      </c>
      <c r="D1992" s="29">
        <v>45818</v>
      </c>
      <c r="E1992" s="184" t="str">
        <f t="shared" ref="E1992:E2055" si="124">IF(J1992="","",IF(L1992=0,0,IF(1-(J1992/L1992)&lt;0,"",1-(J1992/L1992))))</f>
        <v/>
      </c>
      <c r="F1992" s="184" t="str">
        <f t="shared" ref="F1992:F2055" si="125">IF(K1992="","",IF(L1992=0,0,IF(1-(K1992/L1992)&lt;0,"",1-(K1992/L1992))))</f>
        <v/>
      </c>
      <c r="G1992" s="184" t="str">
        <f t="shared" ref="G1992:G2055" si="126">IF(J1992="","",IF(1-(J1992/R1992)&lt;0,"",1-(J1992/R1992)))</f>
        <v/>
      </c>
      <c r="H1992" s="184" t="str">
        <f t="shared" ref="H1992:H2055" si="127">IF(K1992="","",IF(1-(K1992/R1992)&lt;0,"",1-(K1992/R1992)))</f>
        <v/>
      </c>
      <c r="J1992" t="s">
        <v>253</v>
      </c>
      <c r="K1992" t="s">
        <v>253</v>
      </c>
      <c r="L1992">
        <v>230.46225200000001</v>
      </c>
      <c r="R1992">
        <v>259.32575300000002</v>
      </c>
      <c r="S1992" t="s">
        <v>201</v>
      </c>
      <c r="T1992" s="221">
        <v>45475.336805555555</v>
      </c>
    </row>
    <row r="1993" spans="1:20" x14ac:dyDescent="0.35">
      <c r="A1993" t="s">
        <v>98</v>
      </c>
      <c r="B1993" t="s">
        <v>99</v>
      </c>
      <c r="C1993" t="s">
        <v>97</v>
      </c>
      <c r="D1993" s="29">
        <v>45819</v>
      </c>
      <c r="E1993" s="184" t="str">
        <f t="shared" si="124"/>
        <v/>
      </c>
      <c r="F1993" s="184" t="str">
        <f t="shared" si="125"/>
        <v/>
      </c>
      <c r="G1993" s="184" t="str">
        <f t="shared" si="126"/>
        <v/>
      </c>
      <c r="H1993" s="184" t="str">
        <f t="shared" si="127"/>
        <v/>
      </c>
      <c r="J1993" t="s">
        <v>253</v>
      </c>
      <c r="K1993" t="s">
        <v>253</v>
      </c>
      <c r="L1993">
        <v>230.46225200000001</v>
      </c>
      <c r="R1993">
        <v>259.32575300000002</v>
      </c>
      <c r="S1993" t="s">
        <v>201</v>
      </c>
      <c r="T1993" s="221">
        <v>45475.336805555555</v>
      </c>
    </row>
    <row r="1994" spans="1:20" x14ac:dyDescent="0.35">
      <c r="A1994" t="s">
        <v>98</v>
      </c>
      <c r="B1994" t="s">
        <v>99</v>
      </c>
      <c r="C1994" t="s">
        <v>97</v>
      </c>
      <c r="D1994" s="29">
        <v>45820</v>
      </c>
      <c r="E1994" s="184" t="str">
        <f t="shared" si="124"/>
        <v/>
      </c>
      <c r="F1994" s="184" t="str">
        <f t="shared" si="125"/>
        <v/>
      </c>
      <c r="G1994" s="184" t="str">
        <f t="shared" si="126"/>
        <v/>
      </c>
      <c r="H1994" s="184" t="str">
        <f t="shared" si="127"/>
        <v/>
      </c>
      <c r="J1994" t="s">
        <v>253</v>
      </c>
      <c r="K1994" t="s">
        <v>253</v>
      </c>
      <c r="L1994">
        <v>230.46225200000001</v>
      </c>
      <c r="R1994">
        <v>259.32575300000002</v>
      </c>
      <c r="S1994" t="s">
        <v>201</v>
      </c>
      <c r="T1994" s="221">
        <v>45475.336805555555</v>
      </c>
    </row>
    <row r="1995" spans="1:20" x14ac:dyDescent="0.35">
      <c r="A1995" t="s">
        <v>98</v>
      </c>
      <c r="B1995" t="s">
        <v>99</v>
      </c>
      <c r="C1995" t="s">
        <v>97</v>
      </c>
      <c r="D1995" s="29">
        <v>45821</v>
      </c>
      <c r="E1995" s="184" t="str">
        <f t="shared" si="124"/>
        <v/>
      </c>
      <c r="F1995" s="184" t="str">
        <f t="shared" si="125"/>
        <v/>
      </c>
      <c r="G1995" s="184" t="str">
        <f t="shared" si="126"/>
        <v/>
      </c>
      <c r="H1995" s="184" t="str">
        <f t="shared" si="127"/>
        <v/>
      </c>
      <c r="J1995" t="s">
        <v>253</v>
      </c>
      <c r="K1995" t="s">
        <v>253</v>
      </c>
      <c r="L1995">
        <v>230.46225200000001</v>
      </c>
      <c r="R1995">
        <v>259.32575300000002</v>
      </c>
      <c r="S1995" t="s">
        <v>201</v>
      </c>
      <c r="T1995" s="221">
        <v>45475.336805555555</v>
      </c>
    </row>
    <row r="1996" spans="1:20" x14ac:dyDescent="0.35">
      <c r="A1996" t="s">
        <v>98</v>
      </c>
      <c r="B1996" t="s">
        <v>99</v>
      </c>
      <c r="C1996" t="s">
        <v>97</v>
      </c>
      <c r="D1996" s="29">
        <v>45822</v>
      </c>
      <c r="E1996" s="184" t="str">
        <f t="shared" si="124"/>
        <v/>
      </c>
      <c r="F1996" s="184" t="str">
        <f t="shared" si="125"/>
        <v/>
      </c>
      <c r="G1996" s="184" t="str">
        <f t="shared" si="126"/>
        <v/>
      </c>
      <c r="H1996" s="184" t="str">
        <f t="shared" si="127"/>
        <v/>
      </c>
      <c r="J1996" t="s">
        <v>253</v>
      </c>
      <c r="K1996" t="s">
        <v>253</v>
      </c>
      <c r="L1996">
        <v>230.46225200000001</v>
      </c>
      <c r="R1996">
        <v>259.32575300000002</v>
      </c>
      <c r="S1996" t="s">
        <v>201</v>
      </c>
      <c r="T1996" s="221">
        <v>45475.336805555555</v>
      </c>
    </row>
    <row r="1997" spans="1:20" x14ac:dyDescent="0.35">
      <c r="A1997" t="s">
        <v>98</v>
      </c>
      <c r="B1997" t="s">
        <v>99</v>
      </c>
      <c r="C1997" t="s">
        <v>97</v>
      </c>
      <c r="D1997" s="29">
        <v>45823</v>
      </c>
      <c r="E1997" s="184" t="str">
        <f t="shared" si="124"/>
        <v/>
      </c>
      <c r="F1997" s="184" t="str">
        <f t="shared" si="125"/>
        <v/>
      </c>
      <c r="G1997" s="184" t="str">
        <f t="shared" si="126"/>
        <v/>
      </c>
      <c r="H1997" s="184" t="str">
        <f t="shared" si="127"/>
        <v/>
      </c>
      <c r="J1997" t="s">
        <v>253</v>
      </c>
      <c r="K1997" t="s">
        <v>253</v>
      </c>
      <c r="L1997">
        <v>230.46225200000001</v>
      </c>
      <c r="R1997">
        <v>259.32575300000002</v>
      </c>
      <c r="S1997" t="s">
        <v>201</v>
      </c>
      <c r="T1997" s="221">
        <v>45475.336805555555</v>
      </c>
    </row>
    <row r="1998" spans="1:20" x14ac:dyDescent="0.35">
      <c r="A1998" t="s">
        <v>98</v>
      </c>
      <c r="B1998" t="s">
        <v>99</v>
      </c>
      <c r="C1998" t="s">
        <v>97</v>
      </c>
      <c r="D1998" s="29">
        <v>45824</v>
      </c>
      <c r="E1998" s="184" t="str">
        <f t="shared" si="124"/>
        <v/>
      </c>
      <c r="F1998" s="184" t="str">
        <f t="shared" si="125"/>
        <v/>
      </c>
      <c r="G1998" s="184" t="str">
        <f t="shared" si="126"/>
        <v/>
      </c>
      <c r="H1998" s="184" t="str">
        <f t="shared" si="127"/>
        <v/>
      </c>
      <c r="J1998" t="s">
        <v>253</v>
      </c>
      <c r="K1998" t="s">
        <v>253</v>
      </c>
      <c r="L1998">
        <v>230.46225200000001</v>
      </c>
      <c r="R1998">
        <v>259.32575300000002</v>
      </c>
      <c r="S1998" t="s">
        <v>201</v>
      </c>
      <c r="T1998" s="221">
        <v>45475.336805555555</v>
      </c>
    </row>
    <row r="1999" spans="1:20" x14ac:dyDescent="0.35">
      <c r="A1999" t="s">
        <v>98</v>
      </c>
      <c r="B1999" t="s">
        <v>99</v>
      </c>
      <c r="C1999" t="s">
        <v>97</v>
      </c>
      <c r="D1999" s="29">
        <v>45825</v>
      </c>
      <c r="E1999" s="184" t="str">
        <f t="shared" si="124"/>
        <v/>
      </c>
      <c r="F1999" s="184" t="str">
        <f t="shared" si="125"/>
        <v/>
      </c>
      <c r="G1999" s="184" t="str">
        <f t="shared" si="126"/>
        <v/>
      </c>
      <c r="H1999" s="184" t="str">
        <f t="shared" si="127"/>
        <v/>
      </c>
      <c r="J1999" t="s">
        <v>253</v>
      </c>
      <c r="K1999" t="s">
        <v>253</v>
      </c>
      <c r="L1999">
        <v>230.46225200000001</v>
      </c>
      <c r="R1999">
        <v>259.32575300000002</v>
      </c>
      <c r="S1999" t="s">
        <v>201</v>
      </c>
      <c r="T1999" s="221">
        <v>45475.336805555555</v>
      </c>
    </row>
    <row r="2000" spans="1:20" x14ac:dyDescent="0.35">
      <c r="A2000" t="s">
        <v>98</v>
      </c>
      <c r="B2000" t="s">
        <v>99</v>
      </c>
      <c r="C2000" t="s">
        <v>97</v>
      </c>
      <c r="D2000" s="29">
        <v>45826</v>
      </c>
      <c r="E2000" s="184" t="str">
        <f t="shared" si="124"/>
        <v/>
      </c>
      <c r="F2000" s="184" t="str">
        <f t="shared" si="125"/>
        <v/>
      </c>
      <c r="G2000" s="184" t="str">
        <f t="shared" si="126"/>
        <v/>
      </c>
      <c r="H2000" s="184" t="str">
        <f t="shared" si="127"/>
        <v/>
      </c>
      <c r="J2000" t="s">
        <v>253</v>
      </c>
      <c r="K2000" t="s">
        <v>253</v>
      </c>
      <c r="L2000">
        <v>230.46225200000001</v>
      </c>
      <c r="R2000">
        <v>259.32575300000002</v>
      </c>
      <c r="S2000" t="s">
        <v>201</v>
      </c>
      <c r="T2000" s="221">
        <v>45475.336805555555</v>
      </c>
    </row>
    <row r="2001" spans="1:20" x14ac:dyDescent="0.35">
      <c r="A2001" t="s">
        <v>98</v>
      </c>
      <c r="B2001" t="s">
        <v>99</v>
      </c>
      <c r="C2001" t="s">
        <v>97</v>
      </c>
      <c r="D2001" s="29">
        <v>45827</v>
      </c>
      <c r="E2001" s="184" t="str">
        <f t="shared" si="124"/>
        <v/>
      </c>
      <c r="F2001" s="184" t="str">
        <f t="shared" si="125"/>
        <v/>
      </c>
      <c r="G2001" s="184" t="str">
        <f t="shared" si="126"/>
        <v/>
      </c>
      <c r="H2001" s="184" t="str">
        <f t="shared" si="127"/>
        <v/>
      </c>
      <c r="J2001" t="s">
        <v>253</v>
      </c>
      <c r="K2001" t="s">
        <v>253</v>
      </c>
      <c r="L2001">
        <v>230.46225200000001</v>
      </c>
      <c r="R2001">
        <v>259.32575300000002</v>
      </c>
      <c r="S2001" t="s">
        <v>201</v>
      </c>
      <c r="T2001" s="221">
        <v>45475.336805555555</v>
      </c>
    </row>
    <row r="2002" spans="1:20" x14ac:dyDescent="0.35">
      <c r="A2002" t="s">
        <v>98</v>
      </c>
      <c r="B2002" t="s">
        <v>99</v>
      </c>
      <c r="C2002" t="s">
        <v>97</v>
      </c>
      <c r="D2002" s="29">
        <v>45828</v>
      </c>
      <c r="E2002" s="184" t="str">
        <f t="shared" si="124"/>
        <v/>
      </c>
      <c r="F2002" s="184" t="str">
        <f t="shared" si="125"/>
        <v/>
      </c>
      <c r="G2002" s="184" t="str">
        <f t="shared" si="126"/>
        <v/>
      </c>
      <c r="H2002" s="184" t="str">
        <f t="shared" si="127"/>
        <v/>
      </c>
      <c r="J2002" t="s">
        <v>253</v>
      </c>
      <c r="K2002" t="s">
        <v>253</v>
      </c>
      <c r="L2002">
        <v>230.46225200000001</v>
      </c>
      <c r="R2002">
        <v>259.32575300000002</v>
      </c>
      <c r="S2002" t="s">
        <v>201</v>
      </c>
      <c r="T2002" s="221">
        <v>45475.336805555555</v>
      </c>
    </row>
    <row r="2003" spans="1:20" x14ac:dyDescent="0.35">
      <c r="A2003" t="s">
        <v>98</v>
      </c>
      <c r="B2003" t="s">
        <v>99</v>
      </c>
      <c r="C2003" t="s">
        <v>97</v>
      </c>
      <c r="D2003" s="29">
        <v>45829</v>
      </c>
      <c r="E2003" s="184" t="str">
        <f t="shared" si="124"/>
        <v/>
      </c>
      <c r="F2003" s="184" t="str">
        <f t="shared" si="125"/>
        <v/>
      </c>
      <c r="G2003" s="184" t="str">
        <f t="shared" si="126"/>
        <v/>
      </c>
      <c r="H2003" s="184" t="str">
        <f t="shared" si="127"/>
        <v/>
      </c>
      <c r="J2003" t="s">
        <v>253</v>
      </c>
      <c r="K2003" t="s">
        <v>253</v>
      </c>
      <c r="L2003">
        <v>230.46225200000001</v>
      </c>
      <c r="R2003">
        <v>259.32575300000002</v>
      </c>
      <c r="S2003" t="s">
        <v>201</v>
      </c>
      <c r="T2003" s="221">
        <v>45475.336805555555</v>
      </c>
    </row>
    <row r="2004" spans="1:20" x14ac:dyDescent="0.35">
      <c r="A2004" t="s">
        <v>98</v>
      </c>
      <c r="B2004" t="s">
        <v>99</v>
      </c>
      <c r="C2004" t="s">
        <v>97</v>
      </c>
      <c r="D2004" s="29">
        <v>45830</v>
      </c>
      <c r="E2004" s="184" t="str">
        <f t="shared" si="124"/>
        <v/>
      </c>
      <c r="F2004" s="184" t="str">
        <f t="shared" si="125"/>
        <v/>
      </c>
      <c r="G2004" s="184" t="str">
        <f t="shared" si="126"/>
        <v/>
      </c>
      <c r="H2004" s="184" t="str">
        <f t="shared" si="127"/>
        <v/>
      </c>
      <c r="J2004" t="s">
        <v>253</v>
      </c>
      <c r="K2004" t="s">
        <v>253</v>
      </c>
      <c r="L2004">
        <v>230.46225200000001</v>
      </c>
      <c r="R2004">
        <v>259.32575300000002</v>
      </c>
      <c r="S2004" t="s">
        <v>201</v>
      </c>
      <c r="T2004" s="221">
        <v>45475.336805555555</v>
      </c>
    </row>
    <row r="2005" spans="1:20" x14ac:dyDescent="0.35">
      <c r="A2005" t="s">
        <v>98</v>
      </c>
      <c r="B2005" t="s">
        <v>99</v>
      </c>
      <c r="C2005" t="s">
        <v>97</v>
      </c>
      <c r="D2005" s="29">
        <v>45831</v>
      </c>
      <c r="E2005" s="184" t="str">
        <f t="shared" si="124"/>
        <v/>
      </c>
      <c r="F2005" s="184" t="str">
        <f t="shared" si="125"/>
        <v/>
      </c>
      <c r="G2005" s="184" t="str">
        <f t="shared" si="126"/>
        <v/>
      </c>
      <c r="H2005" s="184" t="str">
        <f t="shared" si="127"/>
        <v/>
      </c>
      <c r="J2005" t="s">
        <v>253</v>
      </c>
      <c r="K2005" t="s">
        <v>253</v>
      </c>
      <c r="L2005">
        <v>230.46225200000001</v>
      </c>
      <c r="R2005">
        <v>259.32575300000002</v>
      </c>
      <c r="S2005" t="s">
        <v>201</v>
      </c>
      <c r="T2005" s="221">
        <v>45475.336805555555</v>
      </c>
    </row>
    <row r="2006" spans="1:20" x14ac:dyDescent="0.35">
      <c r="A2006" t="s">
        <v>98</v>
      </c>
      <c r="B2006" t="s">
        <v>99</v>
      </c>
      <c r="C2006" t="s">
        <v>97</v>
      </c>
      <c r="D2006" s="29">
        <v>45832</v>
      </c>
      <c r="E2006" s="184" t="str">
        <f t="shared" si="124"/>
        <v/>
      </c>
      <c r="F2006" s="184" t="str">
        <f t="shared" si="125"/>
        <v/>
      </c>
      <c r="G2006" s="184" t="str">
        <f t="shared" si="126"/>
        <v/>
      </c>
      <c r="H2006" s="184" t="str">
        <f t="shared" si="127"/>
        <v/>
      </c>
      <c r="J2006" t="s">
        <v>253</v>
      </c>
      <c r="K2006" t="s">
        <v>253</v>
      </c>
      <c r="L2006">
        <v>230.46225200000001</v>
      </c>
      <c r="R2006">
        <v>259.32575300000002</v>
      </c>
      <c r="S2006" t="s">
        <v>201</v>
      </c>
      <c r="T2006" s="221">
        <v>45475.336805555555</v>
      </c>
    </row>
    <row r="2007" spans="1:20" x14ac:dyDescent="0.35">
      <c r="A2007" t="s">
        <v>98</v>
      </c>
      <c r="B2007" t="s">
        <v>99</v>
      </c>
      <c r="C2007" t="s">
        <v>97</v>
      </c>
      <c r="D2007" s="29">
        <v>45833</v>
      </c>
      <c r="E2007" s="184" t="str">
        <f t="shared" si="124"/>
        <v/>
      </c>
      <c r="F2007" s="184" t="str">
        <f t="shared" si="125"/>
        <v/>
      </c>
      <c r="G2007" s="184" t="str">
        <f t="shared" si="126"/>
        <v/>
      </c>
      <c r="H2007" s="184" t="str">
        <f t="shared" si="127"/>
        <v/>
      </c>
      <c r="J2007" t="s">
        <v>253</v>
      </c>
      <c r="K2007" t="s">
        <v>253</v>
      </c>
      <c r="L2007">
        <v>230.46225200000001</v>
      </c>
      <c r="R2007">
        <v>259.32575300000002</v>
      </c>
      <c r="S2007" t="s">
        <v>201</v>
      </c>
      <c r="T2007" s="221">
        <v>45475.336805555555</v>
      </c>
    </row>
    <row r="2008" spans="1:20" x14ac:dyDescent="0.35">
      <c r="A2008" t="s">
        <v>98</v>
      </c>
      <c r="B2008" t="s">
        <v>99</v>
      </c>
      <c r="C2008" t="s">
        <v>97</v>
      </c>
      <c r="D2008" s="29">
        <v>45834</v>
      </c>
      <c r="E2008" s="184" t="str">
        <f t="shared" si="124"/>
        <v/>
      </c>
      <c r="F2008" s="184" t="str">
        <f t="shared" si="125"/>
        <v/>
      </c>
      <c r="G2008" s="184" t="str">
        <f t="shared" si="126"/>
        <v/>
      </c>
      <c r="H2008" s="184" t="str">
        <f t="shared" si="127"/>
        <v/>
      </c>
      <c r="J2008" t="s">
        <v>253</v>
      </c>
      <c r="K2008" t="s">
        <v>253</v>
      </c>
      <c r="L2008">
        <v>230.46225200000001</v>
      </c>
      <c r="R2008">
        <v>259.32575300000002</v>
      </c>
      <c r="S2008" t="s">
        <v>201</v>
      </c>
      <c r="T2008" s="221">
        <v>45475.336805555555</v>
      </c>
    </row>
    <row r="2009" spans="1:20" x14ac:dyDescent="0.35">
      <c r="A2009" t="s">
        <v>98</v>
      </c>
      <c r="B2009" t="s">
        <v>99</v>
      </c>
      <c r="C2009" t="s">
        <v>97</v>
      </c>
      <c r="D2009" s="29">
        <v>45835</v>
      </c>
      <c r="E2009" s="184" t="str">
        <f t="shared" si="124"/>
        <v/>
      </c>
      <c r="F2009" s="184" t="str">
        <f t="shared" si="125"/>
        <v/>
      </c>
      <c r="G2009" s="184" t="str">
        <f t="shared" si="126"/>
        <v/>
      </c>
      <c r="H2009" s="184" t="str">
        <f t="shared" si="127"/>
        <v/>
      </c>
      <c r="J2009" t="s">
        <v>253</v>
      </c>
      <c r="K2009" t="s">
        <v>253</v>
      </c>
      <c r="L2009">
        <v>230.46225200000001</v>
      </c>
      <c r="R2009">
        <v>259.32575300000002</v>
      </c>
      <c r="S2009" t="s">
        <v>201</v>
      </c>
      <c r="T2009" s="221">
        <v>45475.336805555555</v>
      </c>
    </row>
    <row r="2010" spans="1:20" x14ac:dyDescent="0.35">
      <c r="A2010" t="s">
        <v>98</v>
      </c>
      <c r="B2010" t="s">
        <v>99</v>
      </c>
      <c r="C2010" t="s">
        <v>97</v>
      </c>
      <c r="D2010" s="29">
        <v>45836</v>
      </c>
      <c r="E2010" s="184" t="str">
        <f t="shared" si="124"/>
        <v/>
      </c>
      <c r="F2010" s="184" t="str">
        <f t="shared" si="125"/>
        <v/>
      </c>
      <c r="G2010" s="184" t="str">
        <f t="shared" si="126"/>
        <v/>
      </c>
      <c r="H2010" s="184" t="str">
        <f t="shared" si="127"/>
        <v/>
      </c>
      <c r="J2010" t="s">
        <v>253</v>
      </c>
      <c r="K2010" t="s">
        <v>253</v>
      </c>
      <c r="L2010">
        <v>230.46225200000001</v>
      </c>
      <c r="R2010">
        <v>259.32575300000002</v>
      </c>
      <c r="S2010" t="s">
        <v>201</v>
      </c>
      <c r="T2010" s="221">
        <v>45475.336805555555</v>
      </c>
    </row>
    <row r="2011" spans="1:20" x14ac:dyDescent="0.35">
      <c r="A2011" t="s">
        <v>98</v>
      </c>
      <c r="B2011" t="s">
        <v>99</v>
      </c>
      <c r="C2011" t="s">
        <v>97</v>
      </c>
      <c r="D2011" s="29">
        <v>45837</v>
      </c>
      <c r="E2011" s="184" t="str">
        <f t="shared" si="124"/>
        <v/>
      </c>
      <c r="F2011" s="184" t="str">
        <f t="shared" si="125"/>
        <v/>
      </c>
      <c r="G2011" s="184" t="str">
        <f t="shared" si="126"/>
        <v/>
      </c>
      <c r="H2011" s="184" t="str">
        <f t="shared" si="127"/>
        <v/>
      </c>
      <c r="J2011" t="s">
        <v>253</v>
      </c>
      <c r="K2011" t="s">
        <v>253</v>
      </c>
      <c r="L2011">
        <v>230.46225200000001</v>
      </c>
      <c r="R2011">
        <v>259.32575300000002</v>
      </c>
      <c r="S2011" t="s">
        <v>201</v>
      </c>
      <c r="T2011" s="221">
        <v>45475.338194444441</v>
      </c>
    </row>
    <row r="2012" spans="1:20" x14ac:dyDescent="0.35">
      <c r="A2012" t="s">
        <v>98</v>
      </c>
      <c r="B2012" t="s">
        <v>99</v>
      </c>
      <c r="C2012" t="s">
        <v>97</v>
      </c>
      <c r="D2012" s="29">
        <v>45838</v>
      </c>
      <c r="E2012" s="184">
        <f t="shared" si="124"/>
        <v>0.34913419139894553</v>
      </c>
      <c r="F2012" s="184">
        <f t="shared" si="125"/>
        <v>0.26235208358547157</v>
      </c>
      <c r="G2012" s="184">
        <f t="shared" si="126"/>
        <v>0.42157692298304061</v>
      </c>
      <c r="H2012" s="184">
        <f t="shared" si="127"/>
        <v>0.344453846047446</v>
      </c>
      <c r="J2012">
        <v>150</v>
      </c>
      <c r="K2012">
        <v>170</v>
      </c>
      <c r="L2012">
        <v>230.46225200000001</v>
      </c>
      <c r="R2012">
        <v>259.32575300000002</v>
      </c>
      <c r="S2012" t="s">
        <v>201</v>
      </c>
      <c r="T2012" s="221">
        <v>45475.336805555555</v>
      </c>
    </row>
    <row r="2013" spans="1:20" x14ac:dyDescent="0.35">
      <c r="A2013" t="s">
        <v>98</v>
      </c>
      <c r="B2013" t="s">
        <v>99</v>
      </c>
      <c r="C2013" t="s">
        <v>97</v>
      </c>
      <c r="D2013" s="29">
        <v>45839</v>
      </c>
      <c r="E2013" s="184">
        <f t="shared" si="124"/>
        <v>0.34913419139894553</v>
      </c>
      <c r="F2013" s="184">
        <f t="shared" si="125"/>
        <v>0.26235208358547157</v>
      </c>
      <c r="G2013" s="184">
        <f t="shared" si="126"/>
        <v>0.42157692298304061</v>
      </c>
      <c r="H2013" s="184">
        <f t="shared" si="127"/>
        <v>0.344453846047446</v>
      </c>
      <c r="J2013">
        <v>150</v>
      </c>
      <c r="K2013">
        <v>170</v>
      </c>
      <c r="L2013">
        <v>230.46225200000001</v>
      </c>
      <c r="R2013">
        <v>259.32575300000002</v>
      </c>
      <c r="S2013" t="s">
        <v>201</v>
      </c>
      <c r="T2013" s="221">
        <v>45505.313194444447</v>
      </c>
    </row>
    <row r="2014" spans="1:20" x14ac:dyDescent="0.35">
      <c r="A2014" t="s">
        <v>98</v>
      </c>
      <c r="B2014" t="s">
        <v>99</v>
      </c>
      <c r="C2014" t="s">
        <v>97</v>
      </c>
      <c r="D2014" s="29">
        <v>45840</v>
      </c>
      <c r="E2014" s="184">
        <f t="shared" si="124"/>
        <v>0.34913419139894553</v>
      </c>
      <c r="F2014" s="184">
        <f t="shared" si="125"/>
        <v>0.26235208358547157</v>
      </c>
      <c r="G2014" s="184">
        <f t="shared" si="126"/>
        <v>0.42157692298304061</v>
      </c>
      <c r="H2014" s="184">
        <f t="shared" si="127"/>
        <v>0.344453846047446</v>
      </c>
      <c r="J2014">
        <v>150</v>
      </c>
      <c r="K2014">
        <v>170</v>
      </c>
      <c r="L2014">
        <v>230.46225200000001</v>
      </c>
      <c r="R2014">
        <v>259.32575300000002</v>
      </c>
      <c r="S2014" t="s">
        <v>201</v>
      </c>
      <c r="T2014" s="221">
        <v>45505.313194444447</v>
      </c>
    </row>
    <row r="2015" spans="1:20" x14ac:dyDescent="0.35">
      <c r="A2015" t="s">
        <v>98</v>
      </c>
      <c r="B2015" t="s">
        <v>99</v>
      </c>
      <c r="C2015" t="s">
        <v>97</v>
      </c>
      <c r="D2015" s="29">
        <v>45841</v>
      </c>
      <c r="E2015" s="184">
        <f t="shared" si="124"/>
        <v>0.34913419139894553</v>
      </c>
      <c r="F2015" s="184">
        <f t="shared" si="125"/>
        <v>0.26235208358547157</v>
      </c>
      <c r="G2015" s="184">
        <f t="shared" si="126"/>
        <v>0.42157692298304061</v>
      </c>
      <c r="H2015" s="184">
        <f t="shared" si="127"/>
        <v>0.344453846047446</v>
      </c>
      <c r="J2015">
        <v>150</v>
      </c>
      <c r="K2015">
        <v>170</v>
      </c>
      <c r="L2015">
        <v>230.46225200000001</v>
      </c>
      <c r="R2015">
        <v>259.32575300000002</v>
      </c>
      <c r="S2015" t="s">
        <v>201</v>
      </c>
      <c r="T2015" s="221">
        <v>45505.313194444447</v>
      </c>
    </row>
    <row r="2016" spans="1:20" x14ac:dyDescent="0.35">
      <c r="A2016" t="s">
        <v>98</v>
      </c>
      <c r="B2016" t="s">
        <v>99</v>
      </c>
      <c r="C2016" t="s">
        <v>97</v>
      </c>
      <c r="D2016" s="29">
        <v>45842</v>
      </c>
      <c r="E2016" s="184">
        <f t="shared" si="124"/>
        <v>0.34913419139894553</v>
      </c>
      <c r="F2016" s="184">
        <f t="shared" si="125"/>
        <v>0.26235208358547157</v>
      </c>
      <c r="G2016" s="184">
        <f t="shared" si="126"/>
        <v>0.42157692298304061</v>
      </c>
      <c r="H2016" s="184">
        <f t="shared" si="127"/>
        <v>0.344453846047446</v>
      </c>
      <c r="J2016">
        <v>150</v>
      </c>
      <c r="K2016">
        <v>170</v>
      </c>
      <c r="L2016">
        <v>230.46225200000001</v>
      </c>
      <c r="R2016">
        <v>259.32575300000002</v>
      </c>
      <c r="S2016" t="s">
        <v>201</v>
      </c>
      <c r="T2016" s="221">
        <v>45505.3125</v>
      </c>
    </row>
    <row r="2017" spans="1:20" x14ac:dyDescent="0.35">
      <c r="A2017" t="s">
        <v>98</v>
      </c>
      <c r="B2017" t="s">
        <v>99</v>
      </c>
      <c r="C2017" t="s">
        <v>97</v>
      </c>
      <c r="D2017" s="29">
        <v>45843</v>
      </c>
      <c r="E2017" s="184" t="str">
        <f t="shared" si="124"/>
        <v/>
      </c>
      <c r="F2017" s="184" t="str">
        <f t="shared" si="125"/>
        <v/>
      </c>
      <c r="G2017" s="184" t="str">
        <f t="shared" si="126"/>
        <v/>
      </c>
      <c r="H2017" s="184" t="str">
        <f t="shared" si="127"/>
        <v/>
      </c>
      <c r="J2017" t="s">
        <v>253</v>
      </c>
      <c r="K2017" t="s">
        <v>253</v>
      </c>
      <c r="L2017">
        <v>230.46225200000001</v>
      </c>
      <c r="R2017">
        <v>259.32575300000002</v>
      </c>
      <c r="S2017" t="s">
        <v>201</v>
      </c>
      <c r="T2017" s="221">
        <v>45505.313194444447</v>
      </c>
    </row>
    <row r="2018" spans="1:20" x14ac:dyDescent="0.35">
      <c r="A2018" t="s">
        <v>98</v>
      </c>
      <c r="B2018" t="s">
        <v>99</v>
      </c>
      <c r="C2018" t="s">
        <v>97</v>
      </c>
      <c r="D2018" s="29">
        <v>45844</v>
      </c>
      <c r="E2018" s="184" t="str">
        <f t="shared" si="124"/>
        <v/>
      </c>
      <c r="F2018" s="184" t="str">
        <f t="shared" si="125"/>
        <v/>
      </c>
      <c r="G2018" s="184" t="str">
        <f t="shared" si="126"/>
        <v/>
      </c>
      <c r="H2018" s="184" t="str">
        <f t="shared" si="127"/>
        <v/>
      </c>
      <c r="J2018" t="s">
        <v>253</v>
      </c>
      <c r="K2018" t="s">
        <v>253</v>
      </c>
      <c r="L2018">
        <v>230.46225200000001</v>
      </c>
      <c r="R2018">
        <v>259.32575300000002</v>
      </c>
      <c r="S2018" t="s">
        <v>201</v>
      </c>
      <c r="T2018" s="221">
        <v>45505.313194444447</v>
      </c>
    </row>
    <row r="2019" spans="1:20" x14ac:dyDescent="0.35">
      <c r="A2019" t="s">
        <v>98</v>
      </c>
      <c r="B2019" t="s">
        <v>99</v>
      </c>
      <c r="C2019" t="s">
        <v>97</v>
      </c>
      <c r="D2019" s="29">
        <v>45845</v>
      </c>
      <c r="E2019" s="184">
        <f t="shared" si="124"/>
        <v>0.34913419139894553</v>
      </c>
      <c r="F2019" s="184">
        <f t="shared" si="125"/>
        <v>0.21896102967873454</v>
      </c>
      <c r="G2019" s="184">
        <f t="shared" si="126"/>
        <v>0.42157692298304061</v>
      </c>
      <c r="H2019" s="184">
        <f t="shared" si="127"/>
        <v>0.30589230757964869</v>
      </c>
      <c r="J2019">
        <v>150</v>
      </c>
      <c r="K2019">
        <v>180</v>
      </c>
      <c r="L2019">
        <v>230.46225200000001</v>
      </c>
      <c r="R2019">
        <v>259.32575300000002</v>
      </c>
      <c r="S2019" t="s">
        <v>201</v>
      </c>
      <c r="T2019" s="221">
        <v>45505.313194444447</v>
      </c>
    </row>
    <row r="2020" spans="1:20" x14ac:dyDescent="0.35">
      <c r="A2020" t="s">
        <v>98</v>
      </c>
      <c r="B2020" t="s">
        <v>99</v>
      </c>
      <c r="C2020" t="s">
        <v>97</v>
      </c>
      <c r="D2020" s="29">
        <v>45846</v>
      </c>
      <c r="E2020" s="184">
        <f t="shared" si="124"/>
        <v>0.34913419139894553</v>
      </c>
      <c r="F2020" s="184">
        <f t="shared" si="125"/>
        <v>0.21896102967873454</v>
      </c>
      <c r="G2020" s="184">
        <f t="shared" si="126"/>
        <v>0.42157692298304061</v>
      </c>
      <c r="H2020" s="184">
        <f t="shared" si="127"/>
        <v>0.30589230757964869</v>
      </c>
      <c r="J2020">
        <v>150</v>
      </c>
      <c r="K2020">
        <v>180</v>
      </c>
      <c r="L2020">
        <v>230.46225200000001</v>
      </c>
      <c r="R2020">
        <v>259.32575300000002</v>
      </c>
      <c r="S2020" t="s">
        <v>201</v>
      </c>
      <c r="T2020" s="221">
        <v>45505.313194444447</v>
      </c>
    </row>
    <row r="2021" spans="1:20" x14ac:dyDescent="0.35">
      <c r="A2021" t="s">
        <v>98</v>
      </c>
      <c r="B2021" t="s">
        <v>99</v>
      </c>
      <c r="C2021" t="s">
        <v>97</v>
      </c>
      <c r="D2021" s="29">
        <v>45847</v>
      </c>
      <c r="E2021" s="184">
        <f t="shared" si="124"/>
        <v>0.34913419139894553</v>
      </c>
      <c r="F2021" s="184">
        <f t="shared" si="125"/>
        <v>0.21896102967873454</v>
      </c>
      <c r="G2021" s="184">
        <f t="shared" si="126"/>
        <v>0.42157692298304061</v>
      </c>
      <c r="H2021" s="184">
        <f t="shared" si="127"/>
        <v>0.30589230757964869</v>
      </c>
      <c r="J2021">
        <v>150</v>
      </c>
      <c r="K2021">
        <v>180</v>
      </c>
      <c r="L2021">
        <v>230.46225200000001</v>
      </c>
      <c r="R2021">
        <v>259.32575300000002</v>
      </c>
      <c r="S2021" t="s">
        <v>201</v>
      </c>
      <c r="T2021" s="221">
        <v>45505.313194444447</v>
      </c>
    </row>
    <row r="2022" spans="1:20" x14ac:dyDescent="0.35">
      <c r="A2022" t="s">
        <v>98</v>
      </c>
      <c r="B2022" t="s">
        <v>99</v>
      </c>
      <c r="C2022" t="s">
        <v>97</v>
      </c>
      <c r="D2022" s="29">
        <v>45848</v>
      </c>
      <c r="E2022" s="184">
        <f t="shared" si="124"/>
        <v>0.34913419139894553</v>
      </c>
      <c r="F2022" s="184">
        <f t="shared" si="125"/>
        <v>0.21896102967873454</v>
      </c>
      <c r="G2022" s="184">
        <f t="shared" si="126"/>
        <v>0.42157692298304061</v>
      </c>
      <c r="H2022" s="184">
        <f t="shared" si="127"/>
        <v>0.30589230757964869</v>
      </c>
      <c r="J2022">
        <v>150</v>
      </c>
      <c r="K2022">
        <v>180</v>
      </c>
      <c r="L2022">
        <v>230.46225200000001</v>
      </c>
      <c r="R2022">
        <v>259.32575300000002</v>
      </c>
      <c r="S2022" t="s">
        <v>201</v>
      </c>
      <c r="T2022" s="221">
        <v>45505.313194444447</v>
      </c>
    </row>
    <row r="2023" spans="1:20" x14ac:dyDescent="0.35">
      <c r="A2023" t="s">
        <v>98</v>
      </c>
      <c r="B2023" t="s">
        <v>99</v>
      </c>
      <c r="C2023" t="s">
        <v>97</v>
      </c>
      <c r="D2023" s="29">
        <v>45849</v>
      </c>
      <c r="E2023" s="184">
        <f t="shared" si="124"/>
        <v>0.34913419139894553</v>
      </c>
      <c r="F2023" s="184">
        <f t="shared" si="125"/>
        <v>0.21896102967873454</v>
      </c>
      <c r="G2023" s="184">
        <f t="shared" si="126"/>
        <v>0.42157692298304061</v>
      </c>
      <c r="H2023" s="184">
        <f t="shared" si="127"/>
        <v>0.30589230757964869</v>
      </c>
      <c r="J2023">
        <v>150</v>
      </c>
      <c r="K2023">
        <v>180</v>
      </c>
      <c r="L2023">
        <v>230.46225200000001</v>
      </c>
      <c r="R2023">
        <v>259.32575300000002</v>
      </c>
      <c r="S2023" t="s">
        <v>201</v>
      </c>
      <c r="T2023" s="221">
        <v>45505.313194444447</v>
      </c>
    </row>
    <row r="2024" spans="1:20" x14ac:dyDescent="0.35">
      <c r="A2024" t="s">
        <v>98</v>
      </c>
      <c r="B2024" t="s">
        <v>99</v>
      </c>
      <c r="C2024" t="s">
        <v>97</v>
      </c>
      <c r="D2024" s="29">
        <v>45850</v>
      </c>
      <c r="E2024" s="184" t="str">
        <f t="shared" si="124"/>
        <v/>
      </c>
      <c r="F2024" s="184" t="str">
        <f t="shared" si="125"/>
        <v/>
      </c>
      <c r="G2024" s="184" t="str">
        <f t="shared" si="126"/>
        <v/>
      </c>
      <c r="H2024" s="184" t="str">
        <f t="shared" si="127"/>
        <v/>
      </c>
      <c r="J2024" t="s">
        <v>253</v>
      </c>
      <c r="K2024" t="s">
        <v>253</v>
      </c>
      <c r="L2024">
        <v>230.46225200000001</v>
      </c>
      <c r="R2024">
        <v>259.32575300000002</v>
      </c>
      <c r="S2024" t="s">
        <v>201</v>
      </c>
      <c r="T2024" s="221">
        <v>45505.313194444447</v>
      </c>
    </row>
    <row r="2025" spans="1:20" x14ac:dyDescent="0.35">
      <c r="A2025" t="s">
        <v>98</v>
      </c>
      <c r="B2025" t="s">
        <v>99</v>
      </c>
      <c r="C2025" t="s">
        <v>97</v>
      </c>
      <c r="D2025" s="29">
        <v>45851</v>
      </c>
      <c r="E2025" s="184" t="str">
        <f t="shared" si="124"/>
        <v/>
      </c>
      <c r="F2025" s="184" t="str">
        <f t="shared" si="125"/>
        <v/>
      </c>
      <c r="G2025" s="184" t="str">
        <f t="shared" si="126"/>
        <v/>
      </c>
      <c r="H2025" s="184" t="str">
        <f t="shared" si="127"/>
        <v/>
      </c>
      <c r="J2025" t="s">
        <v>253</v>
      </c>
      <c r="K2025" t="s">
        <v>253</v>
      </c>
      <c r="L2025">
        <v>230.46225200000001</v>
      </c>
      <c r="R2025">
        <v>259.32575300000002</v>
      </c>
      <c r="S2025" t="s">
        <v>201</v>
      </c>
      <c r="T2025" s="221">
        <v>45505.313194444447</v>
      </c>
    </row>
    <row r="2026" spans="1:20" x14ac:dyDescent="0.35">
      <c r="A2026" t="s">
        <v>98</v>
      </c>
      <c r="B2026" t="s">
        <v>99</v>
      </c>
      <c r="C2026" t="s">
        <v>97</v>
      </c>
      <c r="D2026" s="29">
        <v>45852</v>
      </c>
      <c r="E2026" s="184" t="str">
        <f t="shared" si="124"/>
        <v/>
      </c>
      <c r="F2026" s="184" t="str">
        <f t="shared" si="125"/>
        <v/>
      </c>
      <c r="G2026" s="184" t="str">
        <f t="shared" si="126"/>
        <v/>
      </c>
      <c r="H2026" s="184" t="str">
        <f t="shared" si="127"/>
        <v/>
      </c>
      <c r="J2026" t="s">
        <v>253</v>
      </c>
      <c r="K2026" t="s">
        <v>253</v>
      </c>
      <c r="L2026">
        <v>230.46225200000001</v>
      </c>
      <c r="R2026">
        <v>259.32575300000002</v>
      </c>
      <c r="S2026" t="s">
        <v>201</v>
      </c>
      <c r="T2026" s="221">
        <v>45505.313194444447</v>
      </c>
    </row>
    <row r="2027" spans="1:20" x14ac:dyDescent="0.35">
      <c r="A2027" t="s">
        <v>98</v>
      </c>
      <c r="B2027" t="s">
        <v>99</v>
      </c>
      <c r="C2027" t="s">
        <v>97</v>
      </c>
      <c r="D2027" s="29">
        <v>45853</v>
      </c>
      <c r="E2027" s="184" t="str">
        <f t="shared" si="124"/>
        <v/>
      </c>
      <c r="F2027" s="184" t="str">
        <f t="shared" si="125"/>
        <v/>
      </c>
      <c r="G2027" s="184" t="str">
        <f t="shared" si="126"/>
        <v/>
      </c>
      <c r="H2027" s="184" t="str">
        <f t="shared" si="127"/>
        <v/>
      </c>
      <c r="J2027" t="s">
        <v>253</v>
      </c>
      <c r="K2027" t="s">
        <v>253</v>
      </c>
      <c r="L2027">
        <v>230.46225200000001</v>
      </c>
      <c r="R2027">
        <v>259.32575300000002</v>
      </c>
      <c r="S2027" t="s">
        <v>201</v>
      </c>
      <c r="T2027" s="221">
        <v>45505.313194444447</v>
      </c>
    </row>
    <row r="2028" spans="1:20" x14ac:dyDescent="0.35">
      <c r="A2028" t="s">
        <v>98</v>
      </c>
      <c r="B2028" t="s">
        <v>99</v>
      </c>
      <c r="C2028" t="s">
        <v>97</v>
      </c>
      <c r="D2028" s="29">
        <v>45854</v>
      </c>
      <c r="E2028" s="184" t="str">
        <f t="shared" si="124"/>
        <v/>
      </c>
      <c r="F2028" s="184" t="str">
        <f t="shared" si="125"/>
        <v/>
      </c>
      <c r="G2028" s="184" t="str">
        <f t="shared" si="126"/>
        <v/>
      </c>
      <c r="H2028" s="184" t="str">
        <f t="shared" si="127"/>
        <v/>
      </c>
      <c r="J2028" t="s">
        <v>253</v>
      </c>
      <c r="K2028" t="s">
        <v>253</v>
      </c>
      <c r="L2028">
        <v>230.46225200000001</v>
      </c>
      <c r="R2028">
        <v>259.32575300000002</v>
      </c>
      <c r="S2028" t="s">
        <v>201</v>
      </c>
      <c r="T2028" s="221">
        <v>45505.313194444447</v>
      </c>
    </row>
    <row r="2029" spans="1:20" x14ac:dyDescent="0.35">
      <c r="A2029" t="s">
        <v>98</v>
      </c>
      <c r="B2029" t="s">
        <v>99</v>
      </c>
      <c r="C2029" t="s">
        <v>97</v>
      </c>
      <c r="D2029" s="29">
        <v>45855</v>
      </c>
      <c r="E2029" s="184" t="str">
        <f t="shared" si="124"/>
        <v/>
      </c>
      <c r="F2029" s="184" t="str">
        <f t="shared" si="125"/>
        <v/>
      </c>
      <c r="G2029" s="184" t="str">
        <f t="shared" si="126"/>
        <v/>
      </c>
      <c r="H2029" s="184" t="str">
        <f t="shared" si="127"/>
        <v/>
      </c>
      <c r="J2029" t="s">
        <v>253</v>
      </c>
      <c r="K2029" t="s">
        <v>253</v>
      </c>
      <c r="L2029">
        <v>230.46225200000001</v>
      </c>
      <c r="R2029">
        <v>259.32575300000002</v>
      </c>
      <c r="S2029" t="s">
        <v>201</v>
      </c>
      <c r="T2029" s="221">
        <v>45505.313194444447</v>
      </c>
    </row>
    <row r="2030" spans="1:20" x14ac:dyDescent="0.35">
      <c r="A2030" t="s">
        <v>98</v>
      </c>
      <c r="B2030" t="s">
        <v>99</v>
      </c>
      <c r="C2030" t="s">
        <v>97</v>
      </c>
      <c r="D2030" s="29">
        <v>45856</v>
      </c>
      <c r="E2030" s="184" t="str">
        <f t="shared" si="124"/>
        <v/>
      </c>
      <c r="F2030" s="184" t="str">
        <f t="shared" si="125"/>
        <v/>
      </c>
      <c r="G2030" s="184" t="str">
        <f t="shared" si="126"/>
        <v/>
      </c>
      <c r="H2030" s="184" t="str">
        <f t="shared" si="127"/>
        <v/>
      </c>
      <c r="J2030" t="s">
        <v>253</v>
      </c>
      <c r="K2030" t="s">
        <v>253</v>
      </c>
      <c r="L2030">
        <v>230.46225200000001</v>
      </c>
      <c r="R2030">
        <v>259.32575300000002</v>
      </c>
      <c r="S2030" t="s">
        <v>201</v>
      </c>
      <c r="T2030" s="221">
        <v>45505.313194444447</v>
      </c>
    </row>
    <row r="2031" spans="1:20" x14ac:dyDescent="0.35">
      <c r="A2031" t="s">
        <v>98</v>
      </c>
      <c r="B2031" t="s">
        <v>99</v>
      </c>
      <c r="C2031" t="s">
        <v>97</v>
      </c>
      <c r="D2031" s="29">
        <v>45857</v>
      </c>
      <c r="E2031" s="184" t="str">
        <f t="shared" si="124"/>
        <v/>
      </c>
      <c r="F2031" s="184" t="str">
        <f t="shared" si="125"/>
        <v/>
      </c>
      <c r="G2031" s="184" t="str">
        <f t="shared" si="126"/>
        <v/>
      </c>
      <c r="H2031" s="184" t="str">
        <f t="shared" si="127"/>
        <v/>
      </c>
      <c r="J2031" t="s">
        <v>253</v>
      </c>
      <c r="K2031" t="s">
        <v>253</v>
      </c>
      <c r="L2031">
        <v>230.46225200000001</v>
      </c>
      <c r="R2031">
        <v>259.32575300000002</v>
      </c>
      <c r="S2031" t="s">
        <v>201</v>
      </c>
      <c r="T2031" s="221">
        <v>45505.313194444447</v>
      </c>
    </row>
    <row r="2032" spans="1:20" x14ac:dyDescent="0.35">
      <c r="A2032" t="s">
        <v>98</v>
      </c>
      <c r="B2032" t="s">
        <v>99</v>
      </c>
      <c r="C2032" t="s">
        <v>97</v>
      </c>
      <c r="D2032" s="29">
        <v>45858</v>
      </c>
      <c r="E2032" s="184" t="str">
        <f t="shared" si="124"/>
        <v/>
      </c>
      <c r="F2032" s="184" t="str">
        <f t="shared" si="125"/>
        <v/>
      </c>
      <c r="G2032" s="184" t="str">
        <f t="shared" si="126"/>
        <v/>
      </c>
      <c r="H2032" s="184" t="str">
        <f t="shared" si="127"/>
        <v/>
      </c>
      <c r="J2032" t="s">
        <v>253</v>
      </c>
      <c r="K2032" t="s">
        <v>253</v>
      </c>
      <c r="L2032">
        <v>230.46225200000001</v>
      </c>
      <c r="R2032">
        <v>259.32575300000002</v>
      </c>
      <c r="S2032" t="s">
        <v>201</v>
      </c>
      <c r="T2032" s="221">
        <v>45505.313194444447</v>
      </c>
    </row>
    <row r="2033" spans="1:20" x14ac:dyDescent="0.35">
      <c r="A2033" t="s">
        <v>98</v>
      </c>
      <c r="B2033" t="s">
        <v>99</v>
      </c>
      <c r="C2033" t="s">
        <v>97</v>
      </c>
      <c r="D2033" s="29">
        <v>45859</v>
      </c>
      <c r="E2033" s="184" t="str">
        <f t="shared" si="124"/>
        <v/>
      </c>
      <c r="F2033" s="184" t="str">
        <f t="shared" si="125"/>
        <v/>
      </c>
      <c r="G2033" s="184" t="str">
        <f t="shared" si="126"/>
        <v/>
      </c>
      <c r="H2033" s="184" t="str">
        <f t="shared" si="127"/>
        <v/>
      </c>
      <c r="J2033" t="s">
        <v>253</v>
      </c>
      <c r="K2033" t="s">
        <v>253</v>
      </c>
      <c r="L2033">
        <v>230.46225200000001</v>
      </c>
      <c r="R2033">
        <v>259.32575300000002</v>
      </c>
      <c r="S2033" t="s">
        <v>201</v>
      </c>
      <c r="T2033" s="221">
        <v>45505.313194444447</v>
      </c>
    </row>
    <row r="2034" spans="1:20" x14ac:dyDescent="0.35">
      <c r="A2034" t="s">
        <v>98</v>
      </c>
      <c r="B2034" t="s">
        <v>99</v>
      </c>
      <c r="C2034" t="s">
        <v>97</v>
      </c>
      <c r="D2034" s="29">
        <v>45860</v>
      </c>
      <c r="E2034" s="184" t="str">
        <f t="shared" si="124"/>
        <v/>
      </c>
      <c r="F2034" s="184" t="str">
        <f t="shared" si="125"/>
        <v/>
      </c>
      <c r="G2034" s="184" t="str">
        <f t="shared" si="126"/>
        <v/>
      </c>
      <c r="H2034" s="184" t="str">
        <f t="shared" si="127"/>
        <v/>
      </c>
      <c r="J2034" t="s">
        <v>253</v>
      </c>
      <c r="K2034" t="s">
        <v>253</v>
      </c>
      <c r="L2034">
        <v>230.46225200000001</v>
      </c>
      <c r="R2034">
        <v>259.32575300000002</v>
      </c>
      <c r="S2034" t="s">
        <v>201</v>
      </c>
      <c r="T2034" s="221">
        <v>45505.313194444447</v>
      </c>
    </row>
    <row r="2035" spans="1:20" x14ac:dyDescent="0.35">
      <c r="A2035" t="s">
        <v>98</v>
      </c>
      <c r="B2035" t="s">
        <v>99</v>
      </c>
      <c r="C2035" t="s">
        <v>97</v>
      </c>
      <c r="D2035" s="29">
        <v>45861</v>
      </c>
      <c r="E2035" s="184" t="str">
        <f t="shared" si="124"/>
        <v/>
      </c>
      <c r="F2035" s="184" t="str">
        <f t="shared" si="125"/>
        <v/>
      </c>
      <c r="G2035" s="184" t="str">
        <f t="shared" si="126"/>
        <v/>
      </c>
      <c r="H2035" s="184" t="str">
        <f t="shared" si="127"/>
        <v/>
      </c>
      <c r="J2035" t="s">
        <v>253</v>
      </c>
      <c r="K2035" t="s">
        <v>253</v>
      </c>
      <c r="L2035">
        <v>230.46225200000001</v>
      </c>
      <c r="R2035">
        <v>259.32575300000002</v>
      </c>
      <c r="S2035" t="s">
        <v>201</v>
      </c>
      <c r="T2035" s="221">
        <v>45505.313194444447</v>
      </c>
    </row>
    <row r="2036" spans="1:20" x14ac:dyDescent="0.35">
      <c r="A2036" t="s">
        <v>98</v>
      </c>
      <c r="B2036" t="s">
        <v>99</v>
      </c>
      <c r="C2036" t="s">
        <v>97</v>
      </c>
      <c r="D2036" s="29">
        <v>45862</v>
      </c>
      <c r="E2036" s="184" t="str">
        <f t="shared" si="124"/>
        <v/>
      </c>
      <c r="F2036" s="184" t="str">
        <f t="shared" si="125"/>
        <v/>
      </c>
      <c r="G2036" s="184" t="str">
        <f t="shared" si="126"/>
        <v/>
      </c>
      <c r="H2036" s="184" t="str">
        <f t="shared" si="127"/>
        <v/>
      </c>
      <c r="J2036" t="s">
        <v>253</v>
      </c>
      <c r="K2036" t="s">
        <v>253</v>
      </c>
      <c r="L2036">
        <v>230.46225200000001</v>
      </c>
      <c r="R2036">
        <v>259.32575300000002</v>
      </c>
      <c r="S2036" t="s">
        <v>201</v>
      </c>
      <c r="T2036" s="221">
        <v>45505.313194444447</v>
      </c>
    </row>
    <row r="2037" spans="1:20" x14ac:dyDescent="0.35">
      <c r="A2037" t="s">
        <v>98</v>
      </c>
      <c r="B2037" t="s">
        <v>99</v>
      </c>
      <c r="C2037" t="s">
        <v>97</v>
      </c>
      <c r="D2037" s="29">
        <v>45863</v>
      </c>
      <c r="E2037" s="184" t="str">
        <f t="shared" si="124"/>
        <v/>
      </c>
      <c r="F2037" s="184" t="str">
        <f t="shared" si="125"/>
        <v/>
      </c>
      <c r="G2037" s="184" t="str">
        <f t="shared" si="126"/>
        <v/>
      </c>
      <c r="H2037" s="184" t="str">
        <f t="shared" si="127"/>
        <v/>
      </c>
      <c r="J2037" t="s">
        <v>253</v>
      </c>
      <c r="K2037" t="s">
        <v>253</v>
      </c>
      <c r="L2037">
        <v>230.46225200000001</v>
      </c>
      <c r="R2037">
        <v>259.32575300000002</v>
      </c>
      <c r="S2037" t="s">
        <v>201</v>
      </c>
      <c r="T2037" s="221">
        <v>45505.313194444447</v>
      </c>
    </row>
    <row r="2038" spans="1:20" x14ac:dyDescent="0.35">
      <c r="A2038" t="s">
        <v>98</v>
      </c>
      <c r="B2038" t="s">
        <v>99</v>
      </c>
      <c r="C2038" t="s">
        <v>97</v>
      </c>
      <c r="D2038" s="29">
        <v>45864</v>
      </c>
      <c r="E2038" s="184" t="str">
        <f t="shared" si="124"/>
        <v/>
      </c>
      <c r="F2038" s="184" t="str">
        <f t="shared" si="125"/>
        <v/>
      </c>
      <c r="G2038" s="184" t="str">
        <f t="shared" si="126"/>
        <v/>
      </c>
      <c r="H2038" s="184" t="str">
        <f t="shared" si="127"/>
        <v/>
      </c>
      <c r="J2038" t="s">
        <v>253</v>
      </c>
      <c r="K2038" t="s">
        <v>253</v>
      </c>
      <c r="L2038">
        <v>230.46225200000001</v>
      </c>
      <c r="R2038">
        <v>259.32575300000002</v>
      </c>
      <c r="S2038" t="s">
        <v>201</v>
      </c>
      <c r="T2038" s="221">
        <v>45505.313194444447</v>
      </c>
    </row>
    <row r="2039" spans="1:20" x14ac:dyDescent="0.35">
      <c r="A2039" t="s">
        <v>98</v>
      </c>
      <c r="B2039" t="s">
        <v>99</v>
      </c>
      <c r="C2039" t="s">
        <v>97</v>
      </c>
      <c r="D2039" s="29">
        <v>45865</v>
      </c>
      <c r="E2039" s="184" t="str">
        <f t="shared" si="124"/>
        <v/>
      </c>
      <c r="F2039" s="184" t="str">
        <f t="shared" si="125"/>
        <v/>
      </c>
      <c r="G2039" s="184" t="str">
        <f t="shared" si="126"/>
        <v/>
      </c>
      <c r="H2039" s="184" t="str">
        <f t="shared" si="127"/>
        <v/>
      </c>
      <c r="J2039" t="s">
        <v>253</v>
      </c>
      <c r="K2039" t="s">
        <v>253</v>
      </c>
      <c r="L2039">
        <v>230.46225200000001</v>
      </c>
      <c r="R2039">
        <v>259.32575300000002</v>
      </c>
      <c r="S2039" t="s">
        <v>201</v>
      </c>
      <c r="T2039" s="221">
        <v>45505.313194444447</v>
      </c>
    </row>
    <row r="2040" spans="1:20" x14ac:dyDescent="0.35">
      <c r="A2040" t="s">
        <v>98</v>
      </c>
      <c r="B2040" t="s">
        <v>99</v>
      </c>
      <c r="C2040" t="s">
        <v>97</v>
      </c>
      <c r="D2040" s="29">
        <v>45866</v>
      </c>
      <c r="E2040" s="184" t="str">
        <f t="shared" si="124"/>
        <v/>
      </c>
      <c r="F2040" s="184" t="str">
        <f t="shared" si="125"/>
        <v/>
      </c>
      <c r="G2040" s="184" t="str">
        <f t="shared" si="126"/>
        <v/>
      </c>
      <c r="H2040" s="184" t="str">
        <f t="shared" si="127"/>
        <v/>
      </c>
      <c r="J2040" t="s">
        <v>253</v>
      </c>
      <c r="K2040" t="s">
        <v>253</v>
      </c>
      <c r="L2040">
        <v>230.46225200000001</v>
      </c>
      <c r="R2040">
        <v>259.32575300000002</v>
      </c>
      <c r="S2040" t="s">
        <v>201</v>
      </c>
      <c r="T2040" s="221">
        <v>45505.313194444447</v>
      </c>
    </row>
    <row r="2041" spans="1:20" x14ac:dyDescent="0.35">
      <c r="A2041" t="s">
        <v>98</v>
      </c>
      <c r="B2041" t="s">
        <v>99</v>
      </c>
      <c r="C2041" t="s">
        <v>97</v>
      </c>
      <c r="D2041" s="29">
        <v>45867</v>
      </c>
      <c r="E2041" s="184" t="str">
        <f t="shared" si="124"/>
        <v/>
      </c>
      <c r="F2041" s="184" t="str">
        <f t="shared" si="125"/>
        <v/>
      </c>
      <c r="G2041" s="184" t="str">
        <f t="shared" si="126"/>
        <v/>
      </c>
      <c r="H2041" s="184" t="str">
        <f t="shared" si="127"/>
        <v/>
      </c>
      <c r="J2041" t="s">
        <v>253</v>
      </c>
      <c r="K2041" t="s">
        <v>253</v>
      </c>
      <c r="L2041">
        <v>230.46225200000001</v>
      </c>
      <c r="R2041">
        <v>259.32575300000002</v>
      </c>
      <c r="S2041" t="s">
        <v>201</v>
      </c>
      <c r="T2041" s="221">
        <v>45505.313194444447</v>
      </c>
    </row>
    <row r="2042" spans="1:20" x14ac:dyDescent="0.35">
      <c r="A2042" t="s">
        <v>98</v>
      </c>
      <c r="B2042" t="s">
        <v>99</v>
      </c>
      <c r="C2042" t="s">
        <v>97</v>
      </c>
      <c r="D2042" s="29">
        <v>45868</v>
      </c>
      <c r="E2042" s="184" t="str">
        <f t="shared" si="124"/>
        <v/>
      </c>
      <c r="F2042" s="184" t="str">
        <f t="shared" si="125"/>
        <v/>
      </c>
      <c r="G2042" s="184" t="str">
        <f t="shared" si="126"/>
        <v/>
      </c>
      <c r="H2042" s="184" t="str">
        <f t="shared" si="127"/>
        <v/>
      </c>
      <c r="J2042" t="s">
        <v>253</v>
      </c>
      <c r="K2042" t="s">
        <v>253</v>
      </c>
      <c r="L2042">
        <v>230.46225200000001</v>
      </c>
      <c r="R2042">
        <v>259.32575300000002</v>
      </c>
      <c r="S2042" t="s">
        <v>201</v>
      </c>
      <c r="T2042" s="221">
        <v>45505.313194444447</v>
      </c>
    </row>
    <row r="2043" spans="1:20" x14ac:dyDescent="0.35">
      <c r="A2043" t="s">
        <v>98</v>
      </c>
      <c r="B2043" t="s">
        <v>99</v>
      </c>
      <c r="C2043" t="s">
        <v>97</v>
      </c>
      <c r="D2043" s="29">
        <v>45869</v>
      </c>
      <c r="E2043" s="184" t="str">
        <f t="shared" si="124"/>
        <v/>
      </c>
      <c r="F2043" s="184" t="str">
        <f t="shared" si="125"/>
        <v/>
      </c>
      <c r="G2043" s="184" t="str">
        <f t="shared" si="126"/>
        <v/>
      </c>
      <c r="H2043" s="184" t="str">
        <f t="shared" si="127"/>
        <v/>
      </c>
      <c r="J2043" t="s">
        <v>253</v>
      </c>
      <c r="K2043" t="s">
        <v>253</v>
      </c>
      <c r="L2043">
        <v>230.46225200000001</v>
      </c>
      <c r="R2043">
        <v>259.32575300000002</v>
      </c>
      <c r="S2043" t="s">
        <v>201</v>
      </c>
      <c r="T2043" s="221">
        <v>45505.313194444447</v>
      </c>
    </row>
    <row r="2044" spans="1:20" x14ac:dyDescent="0.35">
      <c r="A2044" t="s">
        <v>98</v>
      </c>
      <c r="B2044" t="s">
        <v>99</v>
      </c>
      <c r="C2044" t="s">
        <v>97</v>
      </c>
      <c r="D2044" s="29">
        <v>45870</v>
      </c>
      <c r="E2044" s="184" t="str">
        <f t="shared" si="124"/>
        <v/>
      </c>
      <c r="F2044" s="184" t="str">
        <f t="shared" si="125"/>
        <v/>
      </c>
      <c r="G2044" s="184" t="str">
        <f t="shared" si="126"/>
        <v/>
      </c>
      <c r="H2044" s="184" t="str">
        <f t="shared" si="127"/>
        <v/>
      </c>
      <c r="J2044" t="s">
        <v>253</v>
      </c>
      <c r="K2044" t="s">
        <v>253</v>
      </c>
      <c r="L2044">
        <v>230.46225200000001</v>
      </c>
      <c r="R2044">
        <v>259.32575300000002</v>
      </c>
      <c r="S2044" t="s">
        <v>201</v>
      </c>
      <c r="T2044" s="221">
        <v>45536.313194444447</v>
      </c>
    </row>
    <row r="2045" spans="1:20" x14ac:dyDescent="0.35">
      <c r="A2045" t="s">
        <v>98</v>
      </c>
      <c r="B2045" t="s">
        <v>99</v>
      </c>
      <c r="C2045" t="s">
        <v>97</v>
      </c>
      <c r="D2045" s="29">
        <v>45871</v>
      </c>
      <c r="E2045" s="184" t="str">
        <f t="shared" si="124"/>
        <v/>
      </c>
      <c r="F2045" s="184" t="str">
        <f t="shared" si="125"/>
        <v/>
      </c>
      <c r="G2045" s="184" t="str">
        <f t="shared" si="126"/>
        <v/>
      </c>
      <c r="H2045" s="184" t="str">
        <f t="shared" si="127"/>
        <v/>
      </c>
      <c r="J2045" t="s">
        <v>253</v>
      </c>
      <c r="K2045" t="s">
        <v>253</v>
      </c>
      <c r="L2045">
        <v>230.46225200000001</v>
      </c>
      <c r="R2045">
        <v>259.32575300000002</v>
      </c>
      <c r="S2045" t="s">
        <v>201</v>
      </c>
      <c r="T2045" s="221">
        <v>45536.313194444447</v>
      </c>
    </row>
    <row r="2046" spans="1:20" x14ac:dyDescent="0.35">
      <c r="A2046" t="s">
        <v>98</v>
      </c>
      <c r="B2046" t="s">
        <v>99</v>
      </c>
      <c r="C2046" t="s">
        <v>97</v>
      </c>
      <c r="D2046" s="29">
        <v>45872</v>
      </c>
      <c r="E2046" s="184" t="str">
        <f t="shared" si="124"/>
        <v/>
      </c>
      <c r="F2046" s="184" t="str">
        <f t="shared" si="125"/>
        <v/>
      </c>
      <c r="G2046" s="184" t="str">
        <f t="shared" si="126"/>
        <v/>
      </c>
      <c r="H2046" s="184" t="str">
        <f t="shared" si="127"/>
        <v/>
      </c>
      <c r="J2046" t="s">
        <v>253</v>
      </c>
      <c r="K2046" t="s">
        <v>253</v>
      </c>
      <c r="L2046">
        <v>230.46225200000001</v>
      </c>
      <c r="R2046">
        <v>259.32575300000002</v>
      </c>
      <c r="S2046" t="s">
        <v>201</v>
      </c>
      <c r="T2046" s="221">
        <v>45536.313194444447</v>
      </c>
    </row>
    <row r="2047" spans="1:20" x14ac:dyDescent="0.35">
      <c r="A2047" t="s">
        <v>98</v>
      </c>
      <c r="B2047" t="s">
        <v>99</v>
      </c>
      <c r="C2047" t="s">
        <v>97</v>
      </c>
      <c r="D2047" s="29">
        <v>45873</v>
      </c>
      <c r="E2047" s="184">
        <f t="shared" si="124"/>
        <v>4.5396814051786749E-2</v>
      </c>
      <c r="F2047" s="184">
        <f t="shared" si="125"/>
        <v>4.5396814051786749E-2</v>
      </c>
      <c r="G2047" s="184">
        <f t="shared" si="126"/>
        <v>0.15164615370845957</v>
      </c>
      <c r="H2047" s="184">
        <f t="shared" si="127"/>
        <v>0.15164615370845957</v>
      </c>
      <c r="J2047">
        <v>220</v>
      </c>
      <c r="K2047">
        <v>220</v>
      </c>
      <c r="L2047">
        <v>230.46225200000001</v>
      </c>
      <c r="R2047">
        <v>259.32575300000002</v>
      </c>
      <c r="S2047" t="s">
        <v>201</v>
      </c>
      <c r="T2047" s="221">
        <v>45536.313194444447</v>
      </c>
    </row>
    <row r="2048" spans="1:20" x14ac:dyDescent="0.35">
      <c r="A2048" t="s">
        <v>98</v>
      </c>
      <c r="B2048" t="s">
        <v>99</v>
      </c>
      <c r="C2048" t="s">
        <v>97</v>
      </c>
      <c r="D2048" s="29">
        <v>45874</v>
      </c>
      <c r="E2048" s="184">
        <f t="shared" si="124"/>
        <v>4.5396814051786749E-2</v>
      </c>
      <c r="F2048" s="184">
        <f t="shared" si="125"/>
        <v>4.5396814051786749E-2</v>
      </c>
      <c r="G2048" s="184">
        <f t="shared" si="126"/>
        <v>0.15164615370845957</v>
      </c>
      <c r="H2048" s="184">
        <f t="shared" si="127"/>
        <v>0.15164615370845957</v>
      </c>
      <c r="J2048">
        <v>220</v>
      </c>
      <c r="K2048">
        <v>220</v>
      </c>
      <c r="L2048">
        <v>230.46225200000001</v>
      </c>
      <c r="R2048">
        <v>259.32575300000002</v>
      </c>
      <c r="S2048" t="s">
        <v>201</v>
      </c>
      <c r="T2048" s="221">
        <v>45536.313194444447</v>
      </c>
    </row>
    <row r="2049" spans="1:20" x14ac:dyDescent="0.35">
      <c r="A2049" t="s">
        <v>98</v>
      </c>
      <c r="B2049" t="s">
        <v>99</v>
      </c>
      <c r="C2049" t="s">
        <v>97</v>
      </c>
      <c r="D2049" s="29">
        <v>45875</v>
      </c>
      <c r="E2049" s="184">
        <f t="shared" si="124"/>
        <v>4.5396814051786749E-2</v>
      </c>
      <c r="F2049" s="184">
        <f t="shared" si="125"/>
        <v>4.5396814051786749E-2</v>
      </c>
      <c r="G2049" s="184">
        <f t="shared" si="126"/>
        <v>0.15164615370845957</v>
      </c>
      <c r="H2049" s="184">
        <f t="shared" si="127"/>
        <v>0.15164615370845957</v>
      </c>
      <c r="J2049">
        <v>220</v>
      </c>
      <c r="K2049">
        <v>220</v>
      </c>
      <c r="L2049">
        <v>230.46225200000001</v>
      </c>
      <c r="R2049">
        <v>259.32575300000002</v>
      </c>
      <c r="S2049" t="s">
        <v>201</v>
      </c>
      <c r="T2049" s="221">
        <v>45536.313194444447</v>
      </c>
    </row>
    <row r="2050" spans="1:20" x14ac:dyDescent="0.35">
      <c r="A2050" t="s">
        <v>98</v>
      </c>
      <c r="B2050" t="s">
        <v>99</v>
      </c>
      <c r="C2050" t="s">
        <v>97</v>
      </c>
      <c r="D2050" s="29">
        <v>45876</v>
      </c>
      <c r="E2050" s="184">
        <f t="shared" si="124"/>
        <v>4.5396814051786749E-2</v>
      </c>
      <c r="F2050" s="184">
        <f t="shared" si="125"/>
        <v>4.5396814051786749E-2</v>
      </c>
      <c r="G2050" s="184">
        <f t="shared" si="126"/>
        <v>0.15164615370845957</v>
      </c>
      <c r="H2050" s="184">
        <f t="shared" si="127"/>
        <v>0.15164615370845957</v>
      </c>
      <c r="J2050">
        <v>220</v>
      </c>
      <c r="K2050">
        <v>220</v>
      </c>
      <c r="L2050">
        <v>230.46225200000001</v>
      </c>
      <c r="R2050">
        <v>259.32575300000002</v>
      </c>
      <c r="S2050" t="s">
        <v>201</v>
      </c>
      <c r="T2050" s="221">
        <v>45536.313194444447</v>
      </c>
    </row>
    <row r="2051" spans="1:20" x14ac:dyDescent="0.35">
      <c r="A2051" t="s">
        <v>98</v>
      </c>
      <c r="B2051" t="s">
        <v>99</v>
      </c>
      <c r="C2051" t="s">
        <v>97</v>
      </c>
      <c r="D2051" s="29">
        <v>45877</v>
      </c>
      <c r="E2051" s="184">
        <f t="shared" si="124"/>
        <v>4.5396814051786749E-2</v>
      </c>
      <c r="F2051" s="184">
        <f t="shared" si="125"/>
        <v>4.5396814051786749E-2</v>
      </c>
      <c r="G2051" s="184">
        <f t="shared" si="126"/>
        <v>0.15164615370845957</v>
      </c>
      <c r="H2051" s="184">
        <f t="shared" si="127"/>
        <v>0.15164615370845957</v>
      </c>
      <c r="J2051">
        <v>220</v>
      </c>
      <c r="K2051">
        <v>220</v>
      </c>
      <c r="L2051">
        <v>230.46225200000001</v>
      </c>
      <c r="R2051">
        <v>259.32575300000002</v>
      </c>
      <c r="S2051" t="s">
        <v>201</v>
      </c>
      <c r="T2051" s="221">
        <v>45536.313194444447</v>
      </c>
    </row>
    <row r="2052" spans="1:20" x14ac:dyDescent="0.35">
      <c r="A2052" t="s">
        <v>98</v>
      </c>
      <c r="B2052" t="s">
        <v>99</v>
      </c>
      <c r="C2052" t="s">
        <v>97</v>
      </c>
      <c r="D2052" s="29">
        <v>45878</v>
      </c>
      <c r="E2052" s="184">
        <f t="shared" si="124"/>
        <v>4.5396814051786749E-2</v>
      </c>
      <c r="F2052" s="184">
        <f t="shared" si="125"/>
        <v>4.5396814051786749E-2</v>
      </c>
      <c r="G2052" s="184">
        <f t="shared" si="126"/>
        <v>0.15164615370845957</v>
      </c>
      <c r="H2052" s="184">
        <f t="shared" si="127"/>
        <v>0.15164615370845957</v>
      </c>
      <c r="J2052">
        <v>220</v>
      </c>
      <c r="K2052">
        <v>220</v>
      </c>
      <c r="L2052">
        <v>230.46225200000001</v>
      </c>
      <c r="R2052">
        <v>259.32575300000002</v>
      </c>
      <c r="S2052" t="s">
        <v>201</v>
      </c>
      <c r="T2052" s="221">
        <v>45536.313194444447</v>
      </c>
    </row>
    <row r="2053" spans="1:20" x14ac:dyDescent="0.35">
      <c r="A2053" t="s">
        <v>98</v>
      </c>
      <c r="B2053" t="s">
        <v>99</v>
      </c>
      <c r="C2053" t="s">
        <v>97</v>
      </c>
      <c r="D2053" s="29">
        <v>45879</v>
      </c>
      <c r="E2053" s="184">
        <f t="shared" si="124"/>
        <v>4.5396814051786749E-2</v>
      </c>
      <c r="F2053" s="184">
        <f t="shared" si="125"/>
        <v>4.5396814051786749E-2</v>
      </c>
      <c r="G2053" s="184">
        <f t="shared" si="126"/>
        <v>0.15164615370845957</v>
      </c>
      <c r="H2053" s="184">
        <f t="shared" si="127"/>
        <v>0.15164615370845957</v>
      </c>
      <c r="J2053">
        <v>220</v>
      </c>
      <c r="K2053">
        <v>220</v>
      </c>
      <c r="L2053">
        <v>230.46225200000001</v>
      </c>
      <c r="R2053">
        <v>259.32575300000002</v>
      </c>
      <c r="S2053" t="s">
        <v>201</v>
      </c>
      <c r="T2053" s="221">
        <v>45536.313194444447</v>
      </c>
    </row>
    <row r="2054" spans="1:20" x14ac:dyDescent="0.35">
      <c r="A2054" t="s">
        <v>98</v>
      </c>
      <c r="B2054" t="s">
        <v>99</v>
      </c>
      <c r="C2054" t="s">
        <v>97</v>
      </c>
      <c r="D2054" s="29">
        <v>45880</v>
      </c>
      <c r="E2054" s="184">
        <f t="shared" si="124"/>
        <v>4.5396814051786749E-2</v>
      </c>
      <c r="F2054" s="184">
        <f t="shared" si="125"/>
        <v>4.5396814051786749E-2</v>
      </c>
      <c r="G2054" s="184">
        <f t="shared" si="126"/>
        <v>0.15164615370845957</v>
      </c>
      <c r="H2054" s="184">
        <f t="shared" si="127"/>
        <v>0.15164615370845957</v>
      </c>
      <c r="J2054">
        <v>220</v>
      </c>
      <c r="K2054">
        <v>220</v>
      </c>
      <c r="L2054">
        <v>230.46225200000001</v>
      </c>
      <c r="R2054">
        <v>259.32575300000002</v>
      </c>
      <c r="S2054" t="s">
        <v>201</v>
      </c>
      <c r="T2054" s="221">
        <v>45536.313194444447</v>
      </c>
    </row>
    <row r="2055" spans="1:20" x14ac:dyDescent="0.35">
      <c r="A2055" t="s">
        <v>98</v>
      </c>
      <c r="B2055" t="s">
        <v>99</v>
      </c>
      <c r="C2055" t="s">
        <v>97</v>
      </c>
      <c r="D2055" s="29">
        <v>45881</v>
      </c>
      <c r="E2055" s="184">
        <f t="shared" si="124"/>
        <v>4.5396814051786749E-2</v>
      </c>
      <c r="F2055" s="184">
        <f t="shared" si="125"/>
        <v>4.5396814051786749E-2</v>
      </c>
      <c r="G2055" s="184">
        <f t="shared" si="126"/>
        <v>0.15164615370845957</v>
      </c>
      <c r="H2055" s="184">
        <f t="shared" si="127"/>
        <v>0.15164615370845957</v>
      </c>
      <c r="J2055">
        <v>220</v>
      </c>
      <c r="K2055">
        <v>220</v>
      </c>
      <c r="L2055">
        <v>230.46225200000001</v>
      </c>
      <c r="R2055">
        <v>259.32575300000002</v>
      </c>
      <c r="S2055" t="s">
        <v>201</v>
      </c>
      <c r="T2055" s="221">
        <v>45536.313194444447</v>
      </c>
    </row>
    <row r="2056" spans="1:20" x14ac:dyDescent="0.35">
      <c r="A2056" t="s">
        <v>98</v>
      </c>
      <c r="B2056" t="s">
        <v>99</v>
      </c>
      <c r="C2056" t="s">
        <v>97</v>
      </c>
      <c r="D2056" s="29">
        <v>45882</v>
      </c>
      <c r="E2056" s="184">
        <f t="shared" ref="E2056:E2119" si="128">IF(J2056="","",IF(L2056=0,0,IF(1-(J2056/L2056)&lt;0,"",1-(J2056/L2056))))</f>
        <v>4.5396814051786749E-2</v>
      </c>
      <c r="F2056" s="184">
        <f t="shared" ref="F2056:F2119" si="129">IF(K2056="","",IF(L2056=0,0,IF(1-(K2056/L2056)&lt;0,"",1-(K2056/L2056))))</f>
        <v>4.5396814051786749E-2</v>
      </c>
      <c r="G2056" s="184">
        <f t="shared" ref="G2056:G2119" si="130">IF(J2056="","",IF(1-(J2056/R2056)&lt;0,"",1-(J2056/R2056)))</f>
        <v>0.15164615370845957</v>
      </c>
      <c r="H2056" s="184">
        <f t="shared" ref="H2056:H2119" si="131">IF(K2056="","",IF(1-(K2056/R2056)&lt;0,"",1-(K2056/R2056)))</f>
        <v>0.15164615370845957</v>
      </c>
      <c r="J2056">
        <v>220</v>
      </c>
      <c r="K2056">
        <v>220</v>
      </c>
      <c r="L2056">
        <v>230.46225200000001</v>
      </c>
      <c r="R2056">
        <v>259.32575300000002</v>
      </c>
      <c r="S2056" t="s">
        <v>201</v>
      </c>
      <c r="T2056" s="221">
        <v>45536.313194444447</v>
      </c>
    </row>
    <row r="2057" spans="1:20" x14ac:dyDescent="0.35">
      <c r="A2057" t="s">
        <v>98</v>
      </c>
      <c r="B2057" t="s">
        <v>99</v>
      </c>
      <c r="C2057" t="s">
        <v>97</v>
      </c>
      <c r="D2057" s="29">
        <v>45883</v>
      </c>
      <c r="E2057" s="184">
        <f t="shared" si="128"/>
        <v>4.5396814051786749E-2</v>
      </c>
      <c r="F2057" s="184">
        <f t="shared" si="129"/>
        <v>4.5396814051786749E-2</v>
      </c>
      <c r="G2057" s="184">
        <f t="shared" si="130"/>
        <v>0.15164615370845957</v>
      </c>
      <c r="H2057" s="184">
        <f t="shared" si="131"/>
        <v>0.15164615370845957</v>
      </c>
      <c r="J2057">
        <v>220</v>
      </c>
      <c r="K2057">
        <v>220</v>
      </c>
      <c r="L2057">
        <v>230.46225200000001</v>
      </c>
      <c r="R2057">
        <v>259.32575300000002</v>
      </c>
      <c r="S2057" t="s">
        <v>201</v>
      </c>
      <c r="T2057" s="221">
        <v>45536.313194444447</v>
      </c>
    </row>
    <row r="2058" spans="1:20" x14ac:dyDescent="0.35">
      <c r="A2058" t="s">
        <v>98</v>
      </c>
      <c r="B2058" t="s">
        <v>99</v>
      </c>
      <c r="C2058" t="s">
        <v>97</v>
      </c>
      <c r="D2058" s="29">
        <v>45884</v>
      </c>
      <c r="E2058" s="184">
        <f t="shared" si="128"/>
        <v>4.5396814051786749E-2</v>
      </c>
      <c r="F2058" s="184">
        <f t="shared" si="129"/>
        <v>4.5396814051786749E-2</v>
      </c>
      <c r="G2058" s="184">
        <f t="shared" si="130"/>
        <v>0.15164615370845957</v>
      </c>
      <c r="H2058" s="184">
        <f t="shared" si="131"/>
        <v>0.15164615370845957</v>
      </c>
      <c r="J2058">
        <v>220</v>
      </c>
      <c r="K2058">
        <v>220</v>
      </c>
      <c r="L2058">
        <v>230.46225200000001</v>
      </c>
      <c r="R2058">
        <v>259.32575300000002</v>
      </c>
      <c r="S2058" t="s">
        <v>201</v>
      </c>
      <c r="T2058" s="221">
        <v>45536.313194444447</v>
      </c>
    </row>
    <row r="2059" spans="1:20" x14ac:dyDescent="0.35">
      <c r="A2059" t="s">
        <v>98</v>
      </c>
      <c r="B2059" t="s">
        <v>99</v>
      </c>
      <c r="C2059" t="s">
        <v>97</v>
      </c>
      <c r="D2059" s="29">
        <v>45885</v>
      </c>
      <c r="E2059" s="184">
        <f t="shared" si="128"/>
        <v>4.5396814051786749E-2</v>
      </c>
      <c r="F2059" s="184">
        <f t="shared" si="129"/>
        <v>4.5396814051786749E-2</v>
      </c>
      <c r="G2059" s="184">
        <f t="shared" si="130"/>
        <v>0.15164615370845957</v>
      </c>
      <c r="H2059" s="184">
        <f t="shared" si="131"/>
        <v>0.15164615370845957</v>
      </c>
      <c r="J2059">
        <v>220</v>
      </c>
      <c r="K2059">
        <v>220</v>
      </c>
      <c r="L2059">
        <v>230.46225200000001</v>
      </c>
      <c r="R2059">
        <v>259.32575300000002</v>
      </c>
      <c r="S2059" t="s">
        <v>201</v>
      </c>
      <c r="T2059" s="221">
        <v>45536.313194444447</v>
      </c>
    </row>
    <row r="2060" spans="1:20" x14ac:dyDescent="0.35">
      <c r="A2060" t="s">
        <v>98</v>
      </c>
      <c r="B2060" t="s">
        <v>99</v>
      </c>
      <c r="C2060" t="s">
        <v>97</v>
      </c>
      <c r="D2060" s="29">
        <v>45886</v>
      </c>
      <c r="E2060" s="184">
        <f t="shared" si="128"/>
        <v>4.5396814051786749E-2</v>
      </c>
      <c r="F2060" s="184">
        <f t="shared" si="129"/>
        <v>4.5396814051786749E-2</v>
      </c>
      <c r="G2060" s="184">
        <f t="shared" si="130"/>
        <v>0.15164615370845957</v>
      </c>
      <c r="H2060" s="184">
        <f t="shared" si="131"/>
        <v>0.15164615370845957</v>
      </c>
      <c r="J2060">
        <v>220</v>
      </c>
      <c r="K2060">
        <v>220</v>
      </c>
      <c r="L2060">
        <v>230.46225200000001</v>
      </c>
      <c r="R2060">
        <v>259.32575300000002</v>
      </c>
      <c r="S2060" t="s">
        <v>201</v>
      </c>
      <c r="T2060" s="221">
        <v>45536.313194444447</v>
      </c>
    </row>
    <row r="2061" spans="1:20" x14ac:dyDescent="0.35">
      <c r="A2061" t="s">
        <v>98</v>
      </c>
      <c r="B2061" t="s">
        <v>99</v>
      </c>
      <c r="C2061" t="s">
        <v>97</v>
      </c>
      <c r="D2061" s="29">
        <v>45887</v>
      </c>
      <c r="E2061" s="184">
        <f t="shared" si="128"/>
        <v>1</v>
      </c>
      <c r="F2061" s="184">
        <f t="shared" si="129"/>
        <v>1</v>
      </c>
      <c r="G2061" s="184">
        <f t="shared" si="130"/>
        <v>1</v>
      </c>
      <c r="H2061" s="184">
        <f t="shared" si="131"/>
        <v>1</v>
      </c>
      <c r="J2061">
        <v>0</v>
      </c>
      <c r="K2061">
        <v>0</v>
      </c>
      <c r="L2061">
        <v>230.46225200000001</v>
      </c>
      <c r="R2061">
        <v>259.32575300000002</v>
      </c>
      <c r="S2061" t="s">
        <v>201</v>
      </c>
      <c r="T2061" s="221">
        <v>45536.313194444447</v>
      </c>
    </row>
    <row r="2062" spans="1:20" x14ac:dyDescent="0.35">
      <c r="A2062" t="s">
        <v>98</v>
      </c>
      <c r="B2062" t="s">
        <v>99</v>
      </c>
      <c r="C2062" t="s">
        <v>97</v>
      </c>
      <c r="D2062" s="29">
        <v>45888</v>
      </c>
      <c r="E2062" s="184">
        <f t="shared" si="128"/>
        <v>1</v>
      </c>
      <c r="F2062" s="184">
        <f t="shared" si="129"/>
        <v>1</v>
      </c>
      <c r="G2062" s="184">
        <f t="shared" si="130"/>
        <v>1</v>
      </c>
      <c r="H2062" s="184">
        <f t="shared" si="131"/>
        <v>1</v>
      </c>
      <c r="J2062">
        <v>0</v>
      </c>
      <c r="K2062">
        <v>0</v>
      </c>
      <c r="L2062">
        <v>230.46225200000001</v>
      </c>
      <c r="R2062">
        <v>259.32575300000002</v>
      </c>
      <c r="S2062" t="s">
        <v>201</v>
      </c>
      <c r="T2062" s="221">
        <v>45536.313194444447</v>
      </c>
    </row>
    <row r="2063" spans="1:20" x14ac:dyDescent="0.35">
      <c r="A2063" t="s">
        <v>98</v>
      </c>
      <c r="B2063" t="s">
        <v>99</v>
      </c>
      <c r="C2063" t="s">
        <v>97</v>
      </c>
      <c r="D2063" s="29">
        <v>45889</v>
      </c>
      <c r="E2063" s="184">
        <f t="shared" si="128"/>
        <v>1</v>
      </c>
      <c r="F2063" s="184">
        <f t="shared" si="129"/>
        <v>1</v>
      </c>
      <c r="G2063" s="184">
        <f t="shared" si="130"/>
        <v>1</v>
      </c>
      <c r="H2063" s="184">
        <f t="shared" si="131"/>
        <v>1</v>
      </c>
      <c r="J2063">
        <v>0</v>
      </c>
      <c r="K2063">
        <v>0</v>
      </c>
      <c r="L2063">
        <v>230.46225200000001</v>
      </c>
      <c r="R2063">
        <v>259.32575300000002</v>
      </c>
      <c r="S2063" t="s">
        <v>201</v>
      </c>
      <c r="T2063" s="221">
        <v>45536.313194444447</v>
      </c>
    </row>
    <row r="2064" spans="1:20" x14ac:dyDescent="0.35">
      <c r="A2064" t="s">
        <v>98</v>
      </c>
      <c r="B2064" t="s">
        <v>99</v>
      </c>
      <c r="C2064" t="s">
        <v>97</v>
      </c>
      <c r="D2064" s="29">
        <v>45890</v>
      </c>
      <c r="E2064" s="184">
        <f t="shared" si="128"/>
        <v>1</v>
      </c>
      <c r="F2064" s="184">
        <f t="shared" si="129"/>
        <v>1</v>
      </c>
      <c r="G2064" s="184">
        <f t="shared" si="130"/>
        <v>1</v>
      </c>
      <c r="H2064" s="184">
        <f t="shared" si="131"/>
        <v>1</v>
      </c>
      <c r="J2064">
        <v>0</v>
      </c>
      <c r="K2064">
        <v>0</v>
      </c>
      <c r="L2064">
        <v>230.46225200000001</v>
      </c>
      <c r="R2064">
        <v>259.32575300000002</v>
      </c>
      <c r="S2064" t="s">
        <v>201</v>
      </c>
      <c r="T2064" s="221">
        <v>45536.313194444447</v>
      </c>
    </row>
    <row r="2065" spans="1:20" x14ac:dyDescent="0.35">
      <c r="A2065" t="s">
        <v>98</v>
      </c>
      <c r="B2065" t="s">
        <v>99</v>
      </c>
      <c r="C2065" t="s">
        <v>97</v>
      </c>
      <c r="D2065" s="29">
        <v>45891</v>
      </c>
      <c r="E2065" s="184">
        <f t="shared" si="128"/>
        <v>1</v>
      </c>
      <c r="F2065" s="184">
        <f t="shared" si="129"/>
        <v>1</v>
      </c>
      <c r="G2065" s="184">
        <f t="shared" si="130"/>
        <v>1</v>
      </c>
      <c r="H2065" s="184">
        <f t="shared" si="131"/>
        <v>1</v>
      </c>
      <c r="J2065">
        <v>0</v>
      </c>
      <c r="K2065">
        <v>0</v>
      </c>
      <c r="L2065">
        <v>230.46225200000001</v>
      </c>
      <c r="R2065">
        <v>259.32575300000002</v>
      </c>
      <c r="S2065" t="s">
        <v>201</v>
      </c>
      <c r="T2065" s="221">
        <v>45536.313194444447</v>
      </c>
    </row>
    <row r="2066" spans="1:20" x14ac:dyDescent="0.35">
      <c r="A2066" t="s">
        <v>98</v>
      </c>
      <c r="B2066" t="s">
        <v>99</v>
      </c>
      <c r="C2066" t="s">
        <v>97</v>
      </c>
      <c r="D2066" s="29">
        <v>45892</v>
      </c>
      <c r="E2066" s="184">
        <f t="shared" si="128"/>
        <v>1</v>
      </c>
      <c r="F2066" s="184">
        <f t="shared" si="129"/>
        <v>1</v>
      </c>
      <c r="G2066" s="184">
        <f t="shared" si="130"/>
        <v>1</v>
      </c>
      <c r="H2066" s="184">
        <f t="shared" si="131"/>
        <v>1</v>
      </c>
      <c r="J2066">
        <v>0</v>
      </c>
      <c r="K2066">
        <v>0</v>
      </c>
      <c r="L2066">
        <v>230.46225200000001</v>
      </c>
      <c r="R2066">
        <v>259.32575300000002</v>
      </c>
      <c r="S2066" t="s">
        <v>201</v>
      </c>
      <c r="T2066" s="221">
        <v>45536.313194444447</v>
      </c>
    </row>
    <row r="2067" spans="1:20" x14ac:dyDescent="0.35">
      <c r="A2067" t="s">
        <v>98</v>
      </c>
      <c r="B2067" t="s">
        <v>99</v>
      </c>
      <c r="C2067" t="s">
        <v>97</v>
      </c>
      <c r="D2067" s="29">
        <v>45893</v>
      </c>
      <c r="E2067" s="184">
        <f t="shared" si="128"/>
        <v>1</v>
      </c>
      <c r="F2067" s="184">
        <f t="shared" si="129"/>
        <v>1</v>
      </c>
      <c r="G2067" s="184">
        <f t="shared" si="130"/>
        <v>1</v>
      </c>
      <c r="H2067" s="184">
        <f t="shared" si="131"/>
        <v>1</v>
      </c>
      <c r="J2067">
        <v>0</v>
      </c>
      <c r="K2067">
        <v>0</v>
      </c>
      <c r="L2067">
        <v>230.46225200000001</v>
      </c>
      <c r="R2067">
        <v>259.32575300000002</v>
      </c>
      <c r="S2067" t="s">
        <v>201</v>
      </c>
      <c r="T2067" s="221">
        <v>45536.313194444447</v>
      </c>
    </row>
    <row r="2068" spans="1:20" x14ac:dyDescent="0.35">
      <c r="A2068" t="s">
        <v>98</v>
      </c>
      <c r="B2068" t="s">
        <v>99</v>
      </c>
      <c r="C2068" t="s">
        <v>97</v>
      </c>
      <c r="D2068" s="29">
        <v>45894</v>
      </c>
      <c r="E2068" s="184">
        <f t="shared" si="128"/>
        <v>1</v>
      </c>
      <c r="F2068" s="184">
        <f t="shared" si="129"/>
        <v>1</v>
      </c>
      <c r="G2068" s="184">
        <f t="shared" si="130"/>
        <v>1</v>
      </c>
      <c r="H2068" s="184">
        <f t="shared" si="131"/>
        <v>1</v>
      </c>
      <c r="J2068">
        <v>0</v>
      </c>
      <c r="K2068">
        <v>0</v>
      </c>
      <c r="L2068">
        <v>230.46225200000001</v>
      </c>
      <c r="R2068">
        <v>259.32575300000002</v>
      </c>
      <c r="S2068" t="s">
        <v>201</v>
      </c>
      <c r="T2068" s="221">
        <v>45536.313194444447</v>
      </c>
    </row>
    <row r="2069" spans="1:20" x14ac:dyDescent="0.35">
      <c r="A2069" t="s">
        <v>98</v>
      </c>
      <c r="B2069" t="s">
        <v>99</v>
      </c>
      <c r="C2069" t="s">
        <v>97</v>
      </c>
      <c r="D2069" s="29">
        <v>45895</v>
      </c>
      <c r="E2069" s="184">
        <f t="shared" si="128"/>
        <v>1</v>
      </c>
      <c r="F2069" s="184">
        <f t="shared" si="129"/>
        <v>1</v>
      </c>
      <c r="G2069" s="184">
        <f t="shared" si="130"/>
        <v>1</v>
      </c>
      <c r="H2069" s="184">
        <f t="shared" si="131"/>
        <v>1</v>
      </c>
      <c r="J2069">
        <v>0</v>
      </c>
      <c r="K2069">
        <v>0</v>
      </c>
      <c r="L2069">
        <v>230.46225200000001</v>
      </c>
      <c r="R2069">
        <v>259.32575300000002</v>
      </c>
      <c r="S2069" t="s">
        <v>201</v>
      </c>
      <c r="T2069" s="221">
        <v>45536.313194444447</v>
      </c>
    </row>
    <row r="2070" spans="1:20" x14ac:dyDescent="0.35">
      <c r="A2070" t="s">
        <v>98</v>
      </c>
      <c r="B2070" t="s">
        <v>99</v>
      </c>
      <c r="C2070" t="s">
        <v>97</v>
      </c>
      <c r="D2070" s="29">
        <v>45896</v>
      </c>
      <c r="E2070" s="184">
        <f t="shared" si="128"/>
        <v>1</v>
      </c>
      <c r="F2070" s="184">
        <f t="shared" si="129"/>
        <v>1</v>
      </c>
      <c r="G2070" s="184">
        <f t="shared" si="130"/>
        <v>1</v>
      </c>
      <c r="H2070" s="184">
        <f t="shared" si="131"/>
        <v>1</v>
      </c>
      <c r="J2070">
        <v>0</v>
      </c>
      <c r="K2070">
        <v>0</v>
      </c>
      <c r="L2070">
        <v>230.46225200000001</v>
      </c>
      <c r="R2070">
        <v>259.32575300000002</v>
      </c>
      <c r="S2070" t="s">
        <v>201</v>
      </c>
      <c r="T2070" s="221">
        <v>45536.313194444447</v>
      </c>
    </row>
    <row r="2071" spans="1:20" x14ac:dyDescent="0.35">
      <c r="A2071" t="s">
        <v>98</v>
      </c>
      <c r="B2071" t="s">
        <v>99</v>
      </c>
      <c r="C2071" t="s">
        <v>97</v>
      </c>
      <c r="D2071" s="29">
        <v>45897</v>
      </c>
      <c r="E2071" s="184">
        <f t="shared" si="128"/>
        <v>1</v>
      </c>
      <c r="F2071" s="184">
        <f t="shared" si="129"/>
        <v>1</v>
      </c>
      <c r="G2071" s="184">
        <f t="shared" si="130"/>
        <v>1</v>
      </c>
      <c r="H2071" s="184">
        <f t="shared" si="131"/>
        <v>1</v>
      </c>
      <c r="J2071">
        <v>0</v>
      </c>
      <c r="K2071">
        <v>0</v>
      </c>
      <c r="L2071">
        <v>230.46225200000001</v>
      </c>
      <c r="R2071">
        <v>259.32575300000002</v>
      </c>
      <c r="S2071" t="s">
        <v>201</v>
      </c>
      <c r="T2071" s="221">
        <v>45536.313194444447</v>
      </c>
    </row>
    <row r="2072" spans="1:20" x14ac:dyDescent="0.35">
      <c r="A2072" t="s">
        <v>98</v>
      </c>
      <c r="B2072" t="s">
        <v>99</v>
      </c>
      <c r="C2072" t="s">
        <v>97</v>
      </c>
      <c r="D2072" s="29">
        <v>45898</v>
      </c>
      <c r="E2072" s="184">
        <f t="shared" si="128"/>
        <v>1</v>
      </c>
      <c r="F2072" s="184">
        <f t="shared" si="129"/>
        <v>1</v>
      </c>
      <c r="G2072" s="184">
        <f t="shared" si="130"/>
        <v>1</v>
      </c>
      <c r="H2072" s="184">
        <f t="shared" si="131"/>
        <v>1</v>
      </c>
      <c r="J2072">
        <v>0</v>
      </c>
      <c r="K2072">
        <v>0</v>
      </c>
      <c r="L2072">
        <v>230.46225200000001</v>
      </c>
      <c r="R2072">
        <v>259.32575300000002</v>
      </c>
      <c r="S2072" t="s">
        <v>201</v>
      </c>
      <c r="T2072" s="221">
        <v>45536.313194444447</v>
      </c>
    </row>
    <row r="2073" spans="1:20" x14ac:dyDescent="0.35">
      <c r="A2073" t="s">
        <v>98</v>
      </c>
      <c r="B2073" t="s">
        <v>99</v>
      </c>
      <c r="C2073" t="s">
        <v>97</v>
      </c>
      <c r="D2073" s="29">
        <v>45899</v>
      </c>
      <c r="E2073" s="184">
        <f t="shared" si="128"/>
        <v>1</v>
      </c>
      <c r="F2073" s="184">
        <f t="shared" si="129"/>
        <v>1</v>
      </c>
      <c r="G2073" s="184">
        <f t="shared" si="130"/>
        <v>1</v>
      </c>
      <c r="H2073" s="184">
        <f t="shared" si="131"/>
        <v>1</v>
      </c>
      <c r="J2073">
        <v>0</v>
      </c>
      <c r="K2073">
        <v>0</v>
      </c>
      <c r="L2073">
        <v>230.46225200000001</v>
      </c>
      <c r="R2073">
        <v>259.32575300000002</v>
      </c>
      <c r="S2073" t="s">
        <v>201</v>
      </c>
      <c r="T2073" s="221">
        <v>45536.313194444447</v>
      </c>
    </row>
    <row r="2074" spans="1:20" x14ac:dyDescent="0.35">
      <c r="A2074" t="s">
        <v>98</v>
      </c>
      <c r="B2074" t="s">
        <v>99</v>
      </c>
      <c r="C2074" t="s">
        <v>97</v>
      </c>
      <c r="D2074" s="29">
        <v>45900</v>
      </c>
      <c r="E2074" s="184">
        <f t="shared" si="128"/>
        <v>1</v>
      </c>
      <c r="F2074" s="184">
        <f t="shared" si="129"/>
        <v>1</v>
      </c>
      <c r="G2074" s="184">
        <f t="shared" si="130"/>
        <v>1</v>
      </c>
      <c r="H2074" s="184">
        <f t="shared" si="131"/>
        <v>1</v>
      </c>
      <c r="J2074">
        <v>0</v>
      </c>
      <c r="K2074">
        <v>0</v>
      </c>
      <c r="L2074">
        <v>230.46225200000001</v>
      </c>
      <c r="R2074">
        <v>259.32575300000002</v>
      </c>
      <c r="S2074" t="s">
        <v>201</v>
      </c>
      <c r="T2074" s="221">
        <v>45536.313194444447</v>
      </c>
    </row>
    <row r="2075" spans="1:20" x14ac:dyDescent="0.35">
      <c r="A2075" t="s">
        <v>98</v>
      </c>
      <c r="B2075" t="s">
        <v>99</v>
      </c>
      <c r="C2075" t="s">
        <v>97</v>
      </c>
      <c r="D2075" s="29">
        <v>45901</v>
      </c>
      <c r="E2075" s="184">
        <f t="shared" si="128"/>
        <v>1</v>
      </c>
      <c r="F2075" s="184">
        <f t="shared" si="129"/>
        <v>1</v>
      </c>
      <c r="G2075" s="184">
        <f t="shared" si="130"/>
        <v>1</v>
      </c>
      <c r="H2075" s="184">
        <f t="shared" si="131"/>
        <v>1</v>
      </c>
      <c r="J2075">
        <v>0</v>
      </c>
      <c r="K2075">
        <v>0</v>
      </c>
      <c r="L2075">
        <v>230.46225200000001</v>
      </c>
      <c r="R2075">
        <v>259.32575300000002</v>
      </c>
      <c r="S2075" t="s">
        <v>201</v>
      </c>
      <c r="T2075" s="221">
        <v>45566.3125</v>
      </c>
    </row>
    <row r="2076" spans="1:20" x14ac:dyDescent="0.35">
      <c r="A2076" t="s">
        <v>98</v>
      </c>
      <c r="B2076" t="s">
        <v>99</v>
      </c>
      <c r="C2076" t="s">
        <v>97</v>
      </c>
      <c r="D2076" s="29">
        <v>45902</v>
      </c>
      <c r="E2076" s="184">
        <f t="shared" si="128"/>
        <v>1</v>
      </c>
      <c r="F2076" s="184">
        <f t="shared" si="129"/>
        <v>1</v>
      </c>
      <c r="G2076" s="184">
        <f t="shared" si="130"/>
        <v>1</v>
      </c>
      <c r="H2076" s="184">
        <f t="shared" si="131"/>
        <v>1</v>
      </c>
      <c r="J2076">
        <v>0</v>
      </c>
      <c r="K2076">
        <v>0</v>
      </c>
      <c r="L2076">
        <v>230.46225200000001</v>
      </c>
      <c r="R2076">
        <v>259.32575300000002</v>
      </c>
      <c r="S2076" t="s">
        <v>201</v>
      </c>
      <c r="T2076" s="221">
        <v>45566.313194444447</v>
      </c>
    </row>
    <row r="2077" spans="1:20" x14ac:dyDescent="0.35">
      <c r="A2077" t="s">
        <v>98</v>
      </c>
      <c r="B2077" t="s">
        <v>99</v>
      </c>
      <c r="C2077" t="s">
        <v>97</v>
      </c>
      <c r="D2077" s="29">
        <v>45903</v>
      </c>
      <c r="E2077" s="184">
        <f t="shared" si="128"/>
        <v>1</v>
      </c>
      <c r="F2077" s="184">
        <f t="shared" si="129"/>
        <v>1</v>
      </c>
      <c r="G2077" s="184">
        <f t="shared" si="130"/>
        <v>1</v>
      </c>
      <c r="H2077" s="184">
        <f t="shared" si="131"/>
        <v>1</v>
      </c>
      <c r="J2077">
        <v>0</v>
      </c>
      <c r="K2077">
        <v>0</v>
      </c>
      <c r="L2077">
        <v>230.46225200000001</v>
      </c>
      <c r="R2077">
        <v>259.32575300000002</v>
      </c>
      <c r="S2077" t="s">
        <v>201</v>
      </c>
      <c r="T2077" s="221">
        <v>45566.3125</v>
      </c>
    </row>
    <row r="2078" spans="1:20" x14ac:dyDescent="0.35">
      <c r="A2078" t="s">
        <v>98</v>
      </c>
      <c r="B2078" t="s">
        <v>99</v>
      </c>
      <c r="C2078" t="s">
        <v>97</v>
      </c>
      <c r="D2078" s="29">
        <v>45904</v>
      </c>
      <c r="E2078" s="184">
        <f t="shared" si="128"/>
        <v>1</v>
      </c>
      <c r="F2078" s="184">
        <f t="shared" si="129"/>
        <v>1</v>
      </c>
      <c r="G2078" s="184">
        <f t="shared" si="130"/>
        <v>1</v>
      </c>
      <c r="H2078" s="184">
        <f t="shared" si="131"/>
        <v>1</v>
      </c>
      <c r="J2078">
        <v>0</v>
      </c>
      <c r="K2078">
        <v>0</v>
      </c>
      <c r="L2078">
        <v>230.46225200000001</v>
      </c>
      <c r="R2078">
        <v>259.32575300000002</v>
      </c>
      <c r="S2078" t="s">
        <v>201</v>
      </c>
      <c r="T2078" s="221">
        <v>45566.313194444447</v>
      </c>
    </row>
    <row r="2079" spans="1:20" x14ac:dyDescent="0.35">
      <c r="A2079" t="s">
        <v>98</v>
      </c>
      <c r="B2079" t="s">
        <v>99</v>
      </c>
      <c r="C2079" t="s">
        <v>97</v>
      </c>
      <c r="D2079" s="29">
        <v>45905</v>
      </c>
      <c r="E2079" s="184">
        <f t="shared" si="128"/>
        <v>1</v>
      </c>
      <c r="F2079" s="184">
        <f t="shared" si="129"/>
        <v>1</v>
      </c>
      <c r="G2079" s="184">
        <f t="shared" si="130"/>
        <v>1</v>
      </c>
      <c r="H2079" s="184">
        <f t="shared" si="131"/>
        <v>1</v>
      </c>
      <c r="J2079">
        <v>0</v>
      </c>
      <c r="K2079">
        <v>0</v>
      </c>
      <c r="L2079">
        <v>230.46225200000001</v>
      </c>
      <c r="R2079">
        <v>259.32575300000002</v>
      </c>
      <c r="S2079" t="s">
        <v>201</v>
      </c>
      <c r="T2079" s="221">
        <v>45566.313194444447</v>
      </c>
    </row>
    <row r="2080" spans="1:20" x14ac:dyDescent="0.35">
      <c r="A2080" t="s">
        <v>98</v>
      </c>
      <c r="B2080" t="s">
        <v>99</v>
      </c>
      <c r="C2080" t="s">
        <v>97</v>
      </c>
      <c r="D2080" s="29">
        <v>45906</v>
      </c>
      <c r="E2080" s="184">
        <f t="shared" si="128"/>
        <v>1</v>
      </c>
      <c r="F2080" s="184">
        <f t="shared" si="129"/>
        <v>1</v>
      </c>
      <c r="G2080" s="184">
        <f t="shared" si="130"/>
        <v>1</v>
      </c>
      <c r="H2080" s="184">
        <f t="shared" si="131"/>
        <v>1</v>
      </c>
      <c r="J2080">
        <v>0</v>
      </c>
      <c r="K2080">
        <v>0</v>
      </c>
      <c r="L2080">
        <v>230.46225200000001</v>
      </c>
      <c r="R2080">
        <v>259.32575300000002</v>
      </c>
      <c r="S2080" t="s">
        <v>201</v>
      </c>
      <c r="T2080" s="221">
        <v>45566.313194444447</v>
      </c>
    </row>
    <row r="2081" spans="1:20" x14ac:dyDescent="0.35">
      <c r="A2081" t="s">
        <v>98</v>
      </c>
      <c r="B2081" t="s">
        <v>99</v>
      </c>
      <c r="C2081" t="s">
        <v>97</v>
      </c>
      <c r="D2081" s="29">
        <v>45907</v>
      </c>
      <c r="E2081" s="184">
        <f t="shared" si="128"/>
        <v>1</v>
      </c>
      <c r="F2081" s="184">
        <f t="shared" si="129"/>
        <v>1</v>
      </c>
      <c r="G2081" s="184">
        <f t="shared" si="130"/>
        <v>1</v>
      </c>
      <c r="H2081" s="184">
        <f t="shared" si="131"/>
        <v>1</v>
      </c>
      <c r="J2081">
        <v>0</v>
      </c>
      <c r="K2081">
        <v>0</v>
      </c>
      <c r="L2081">
        <v>230.46225200000001</v>
      </c>
      <c r="R2081">
        <v>259.32575300000002</v>
      </c>
      <c r="S2081" t="s">
        <v>201</v>
      </c>
      <c r="T2081" s="221">
        <v>45566.313194444447</v>
      </c>
    </row>
    <row r="2082" spans="1:20" x14ac:dyDescent="0.35">
      <c r="A2082" t="s">
        <v>98</v>
      </c>
      <c r="B2082" t="s">
        <v>99</v>
      </c>
      <c r="C2082" t="s">
        <v>97</v>
      </c>
      <c r="D2082" s="29">
        <v>45908</v>
      </c>
      <c r="E2082" s="184">
        <f t="shared" si="128"/>
        <v>1</v>
      </c>
      <c r="F2082" s="184">
        <f t="shared" si="129"/>
        <v>1</v>
      </c>
      <c r="G2082" s="184">
        <f t="shared" si="130"/>
        <v>1</v>
      </c>
      <c r="H2082" s="184">
        <f t="shared" si="131"/>
        <v>1</v>
      </c>
      <c r="J2082">
        <v>0</v>
      </c>
      <c r="K2082">
        <v>0</v>
      </c>
      <c r="L2082">
        <v>230.46225200000001</v>
      </c>
      <c r="R2082">
        <v>259.32575300000002</v>
      </c>
      <c r="S2082" t="s">
        <v>201</v>
      </c>
      <c r="T2082" s="221">
        <v>45566.313194444447</v>
      </c>
    </row>
    <row r="2083" spans="1:20" x14ac:dyDescent="0.35">
      <c r="A2083" t="s">
        <v>98</v>
      </c>
      <c r="B2083" t="s">
        <v>99</v>
      </c>
      <c r="C2083" t="s">
        <v>97</v>
      </c>
      <c r="D2083" s="29">
        <v>45909</v>
      </c>
      <c r="E2083" s="184">
        <f t="shared" si="128"/>
        <v>1</v>
      </c>
      <c r="F2083" s="184">
        <f t="shared" si="129"/>
        <v>1</v>
      </c>
      <c r="G2083" s="184">
        <f t="shared" si="130"/>
        <v>1</v>
      </c>
      <c r="H2083" s="184">
        <f t="shared" si="131"/>
        <v>1</v>
      </c>
      <c r="J2083">
        <v>0</v>
      </c>
      <c r="K2083">
        <v>0</v>
      </c>
      <c r="L2083">
        <v>230.46225200000001</v>
      </c>
      <c r="R2083">
        <v>259.32575300000002</v>
      </c>
      <c r="S2083" t="s">
        <v>201</v>
      </c>
      <c r="T2083" s="221">
        <v>45566.313194444447</v>
      </c>
    </row>
    <row r="2084" spans="1:20" x14ac:dyDescent="0.35">
      <c r="A2084" t="s">
        <v>98</v>
      </c>
      <c r="B2084" t="s">
        <v>99</v>
      </c>
      <c r="C2084" t="s">
        <v>97</v>
      </c>
      <c r="D2084" s="29">
        <v>45910</v>
      </c>
      <c r="E2084" s="184">
        <f t="shared" si="128"/>
        <v>1</v>
      </c>
      <c r="F2084" s="184">
        <f t="shared" si="129"/>
        <v>1</v>
      </c>
      <c r="G2084" s="184">
        <f t="shared" si="130"/>
        <v>1</v>
      </c>
      <c r="H2084" s="184">
        <f t="shared" si="131"/>
        <v>1</v>
      </c>
      <c r="J2084">
        <v>0</v>
      </c>
      <c r="K2084">
        <v>0</v>
      </c>
      <c r="L2084">
        <v>230.46225200000001</v>
      </c>
      <c r="R2084">
        <v>259.32575300000002</v>
      </c>
      <c r="S2084" t="s">
        <v>201</v>
      </c>
      <c r="T2084" s="221">
        <v>45566.313194444447</v>
      </c>
    </row>
    <row r="2085" spans="1:20" x14ac:dyDescent="0.35">
      <c r="A2085" t="s">
        <v>98</v>
      </c>
      <c r="B2085" t="s">
        <v>99</v>
      </c>
      <c r="C2085" t="s">
        <v>97</v>
      </c>
      <c r="D2085" s="29">
        <v>45911</v>
      </c>
      <c r="E2085" s="184">
        <f t="shared" si="128"/>
        <v>1</v>
      </c>
      <c r="F2085" s="184">
        <f t="shared" si="129"/>
        <v>1</v>
      </c>
      <c r="G2085" s="184">
        <f t="shared" si="130"/>
        <v>1</v>
      </c>
      <c r="H2085" s="184">
        <f t="shared" si="131"/>
        <v>1</v>
      </c>
      <c r="J2085">
        <v>0</v>
      </c>
      <c r="K2085">
        <v>0</v>
      </c>
      <c r="L2085">
        <v>230.46225200000001</v>
      </c>
      <c r="R2085">
        <v>259.32575300000002</v>
      </c>
      <c r="S2085" t="s">
        <v>201</v>
      </c>
      <c r="T2085" s="221">
        <v>45566.313194444447</v>
      </c>
    </row>
    <row r="2086" spans="1:20" x14ac:dyDescent="0.35">
      <c r="A2086" t="s">
        <v>98</v>
      </c>
      <c r="B2086" t="s">
        <v>99</v>
      </c>
      <c r="C2086" t="s">
        <v>97</v>
      </c>
      <c r="D2086" s="29">
        <v>45912</v>
      </c>
      <c r="E2086" s="184">
        <f t="shared" si="128"/>
        <v>1</v>
      </c>
      <c r="F2086" s="184">
        <f t="shared" si="129"/>
        <v>1</v>
      </c>
      <c r="G2086" s="184">
        <f t="shared" si="130"/>
        <v>1</v>
      </c>
      <c r="H2086" s="184">
        <f t="shared" si="131"/>
        <v>1</v>
      </c>
      <c r="J2086">
        <v>0</v>
      </c>
      <c r="K2086">
        <v>0</v>
      </c>
      <c r="L2086">
        <v>230.46225200000001</v>
      </c>
      <c r="R2086">
        <v>259.32575300000002</v>
      </c>
      <c r="S2086" t="s">
        <v>201</v>
      </c>
      <c r="T2086" s="221">
        <v>45566.313194444447</v>
      </c>
    </row>
    <row r="2087" spans="1:20" x14ac:dyDescent="0.35">
      <c r="A2087" t="s">
        <v>98</v>
      </c>
      <c r="B2087" t="s">
        <v>99</v>
      </c>
      <c r="C2087" t="s">
        <v>97</v>
      </c>
      <c r="D2087" s="29">
        <v>45913</v>
      </c>
      <c r="E2087" s="184" t="str">
        <f t="shared" si="128"/>
        <v/>
      </c>
      <c r="F2087" s="184" t="str">
        <f t="shared" si="129"/>
        <v/>
      </c>
      <c r="G2087" s="184" t="str">
        <f t="shared" si="130"/>
        <v/>
      </c>
      <c r="H2087" s="184" t="str">
        <f t="shared" si="131"/>
        <v/>
      </c>
      <c r="J2087" t="s">
        <v>253</v>
      </c>
      <c r="K2087" t="s">
        <v>253</v>
      </c>
      <c r="L2087">
        <v>230.46225200000001</v>
      </c>
      <c r="R2087">
        <v>259.32575300000002</v>
      </c>
      <c r="S2087" t="s">
        <v>201</v>
      </c>
      <c r="T2087" s="221">
        <v>45566.313194444447</v>
      </c>
    </row>
    <row r="2088" spans="1:20" x14ac:dyDescent="0.35">
      <c r="A2088" t="s">
        <v>98</v>
      </c>
      <c r="B2088" t="s">
        <v>99</v>
      </c>
      <c r="C2088" t="s">
        <v>97</v>
      </c>
      <c r="D2088" s="29">
        <v>45914</v>
      </c>
      <c r="E2088" s="184" t="str">
        <f t="shared" si="128"/>
        <v/>
      </c>
      <c r="F2088" s="184" t="str">
        <f t="shared" si="129"/>
        <v/>
      </c>
      <c r="G2088" s="184" t="str">
        <f t="shared" si="130"/>
        <v/>
      </c>
      <c r="H2088" s="184" t="str">
        <f t="shared" si="131"/>
        <v/>
      </c>
      <c r="J2088" t="s">
        <v>253</v>
      </c>
      <c r="K2088" t="s">
        <v>253</v>
      </c>
      <c r="L2088">
        <v>230.46225200000001</v>
      </c>
      <c r="R2088">
        <v>259.32575300000002</v>
      </c>
      <c r="S2088" t="s">
        <v>201</v>
      </c>
      <c r="T2088" s="221">
        <v>45566.313194444447</v>
      </c>
    </row>
    <row r="2089" spans="1:20" x14ac:dyDescent="0.35">
      <c r="A2089" t="s">
        <v>98</v>
      </c>
      <c r="B2089" t="s">
        <v>99</v>
      </c>
      <c r="C2089" t="s">
        <v>97</v>
      </c>
      <c r="D2089" s="29">
        <v>45915</v>
      </c>
      <c r="E2089" s="184" t="str">
        <f t="shared" si="128"/>
        <v/>
      </c>
      <c r="F2089" s="184" t="str">
        <f t="shared" si="129"/>
        <v/>
      </c>
      <c r="G2089" s="184" t="str">
        <f t="shared" si="130"/>
        <v/>
      </c>
      <c r="H2089" s="184" t="str">
        <f t="shared" si="131"/>
        <v/>
      </c>
      <c r="J2089" t="s">
        <v>253</v>
      </c>
      <c r="K2089" t="s">
        <v>253</v>
      </c>
      <c r="L2089">
        <v>230.46225200000001</v>
      </c>
      <c r="R2089">
        <v>259.32575300000002</v>
      </c>
      <c r="S2089" t="s">
        <v>201</v>
      </c>
      <c r="T2089" s="221">
        <v>45566.313194444447</v>
      </c>
    </row>
    <row r="2090" spans="1:20" x14ac:dyDescent="0.35">
      <c r="A2090" t="s">
        <v>98</v>
      </c>
      <c r="B2090" t="s">
        <v>99</v>
      </c>
      <c r="C2090" t="s">
        <v>97</v>
      </c>
      <c r="D2090" s="29">
        <v>45916</v>
      </c>
      <c r="E2090" s="184" t="str">
        <f t="shared" si="128"/>
        <v/>
      </c>
      <c r="F2090" s="184" t="str">
        <f t="shared" si="129"/>
        <v/>
      </c>
      <c r="G2090" s="184" t="str">
        <f t="shared" si="130"/>
        <v/>
      </c>
      <c r="H2090" s="184" t="str">
        <f t="shared" si="131"/>
        <v/>
      </c>
      <c r="J2090" t="s">
        <v>253</v>
      </c>
      <c r="K2090" t="s">
        <v>253</v>
      </c>
      <c r="L2090">
        <v>230.46225200000001</v>
      </c>
      <c r="R2090">
        <v>259.32575300000002</v>
      </c>
      <c r="S2090" t="s">
        <v>201</v>
      </c>
      <c r="T2090" s="221">
        <v>45566.313194444447</v>
      </c>
    </row>
    <row r="2091" spans="1:20" x14ac:dyDescent="0.35">
      <c r="A2091" t="s">
        <v>98</v>
      </c>
      <c r="B2091" t="s">
        <v>99</v>
      </c>
      <c r="C2091" t="s">
        <v>97</v>
      </c>
      <c r="D2091" s="29">
        <v>45917</v>
      </c>
      <c r="E2091" s="184" t="str">
        <f t="shared" si="128"/>
        <v/>
      </c>
      <c r="F2091" s="184" t="str">
        <f t="shared" si="129"/>
        <v/>
      </c>
      <c r="G2091" s="184" t="str">
        <f t="shared" si="130"/>
        <v/>
      </c>
      <c r="H2091" s="184" t="str">
        <f t="shared" si="131"/>
        <v/>
      </c>
      <c r="J2091" t="s">
        <v>253</v>
      </c>
      <c r="K2091" t="s">
        <v>253</v>
      </c>
      <c r="L2091">
        <v>230.46225200000001</v>
      </c>
      <c r="R2091">
        <v>259.32575300000002</v>
      </c>
      <c r="S2091" t="s">
        <v>201</v>
      </c>
      <c r="T2091" s="221">
        <v>45566.313194444447</v>
      </c>
    </row>
    <row r="2092" spans="1:20" x14ac:dyDescent="0.35">
      <c r="A2092" t="s">
        <v>98</v>
      </c>
      <c r="B2092" t="s">
        <v>99</v>
      </c>
      <c r="C2092" t="s">
        <v>97</v>
      </c>
      <c r="D2092" s="29">
        <v>45918</v>
      </c>
      <c r="E2092" s="184" t="str">
        <f t="shared" si="128"/>
        <v/>
      </c>
      <c r="F2092" s="184" t="str">
        <f t="shared" si="129"/>
        <v/>
      </c>
      <c r="G2092" s="184" t="str">
        <f t="shared" si="130"/>
        <v/>
      </c>
      <c r="H2092" s="184" t="str">
        <f t="shared" si="131"/>
        <v/>
      </c>
      <c r="J2092" t="s">
        <v>253</v>
      </c>
      <c r="K2092" t="s">
        <v>253</v>
      </c>
      <c r="L2092">
        <v>230.46225200000001</v>
      </c>
      <c r="R2092">
        <v>259.32575300000002</v>
      </c>
      <c r="S2092" t="s">
        <v>201</v>
      </c>
      <c r="T2092" s="221">
        <v>45566.313194444447</v>
      </c>
    </row>
    <row r="2093" spans="1:20" x14ac:dyDescent="0.35">
      <c r="A2093" t="s">
        <v>98</v>
      </c>
      <c r="B2093" t="s">
        <v>99</v>
      </c>
      <c r="C2093" t="s">
        <v>97</v>
      </c>
      <c r="D2093" s="29">
        <v>45919</v>
      </c>
      <c r="E2093" s="184" t="str">
        <f t="shared" si="128"/>
        <v/>
      </c>
      <c r="F2093" s="184" t="str">
        <f t="shared" si="129"/>
        <v/>
      </c>
      <c r="G2093" s="184" t="str">
        <f t="shared" si="130"/>
        <v/>
      </c>
      <c r="H2093" s="184" t="str">
        <f t="shared" si="131"/>
        <v/>
      </c>
      <c r="J2093" t="s">
        <v>253</v>
      </c>
      <c r="K2093" t="s">
        <v>253</v>
      </c>
      <c r="L2093">
        <v>230.46225200000001</v>
      </c>
      <c r="R2093">
        <v>259.32575300000002</v>
      </c>
      <c r="S2093" t="s">
        <v>201</v>
      </c>
      <c r="T2093" s="221">
        <v>45566.313194444447</v>
      </c>
    </row>
    <row r="2094" spans="1:20" x14ac:dyDescent="0.35">
      <c r="A2094" t="s">
        <v>98</v>
      </c>
      <c r="B2094" t="s">
        <v>99</v>
      </c>
      <c r="C2094" t="s">
        <v>97</v>
      </c>
      <c r="D2094" s="29">
        <v>45920</v>
      </c>
      <c r="E2094" s="184" t="str">
        <f t="shared" si="128"/>
        <v/>
      </c>
      <c r="F2094" s="184" t="str">
        <f t="shared" si="129"/>
        <v/>
      </c>
      <c r="G2094" s="184" t="str">
        <f t="shared" si="130"/>
        <v/>
      </c>
      <c r="H2094" s="184" t="str">
        <f t="shared" si="131"/>
        <v/>
      </c>
      <c r="J2094" t="s">
        <v>253</v>
      </c>
      <c r="K2094" t="s">
        <v>253</v>
      </c>
      <c r="L2094">
        <v>230.46225200000001</v>
      </c>
      <c r="R2094">
        <v>259.32575300000002</v>
      </c>
      <c r="S2094" t="s">
        <v>201</v>
      </c>
      <c r="T2094" s="221">
        <v>45566.313194444447</v>
      </c>
    </row>
    <row r="2095" spans="1:20" x14ac:dyDescent="0.35">
      <c r="A2095" t="s">
        <v>98</v>
      </c>
      <c r="B2095" t="s">
        <v>99</v>
      </c>
      <c r="C2095" t="s">
        <v>97</v>
      </c>
      <c r="D2095" s="29">
        <v>45921</v>
      </c>
      <c r="E2095" s="184" t="str">
        <f t="shared" si="128"/>
        <v/>
      </c>
      <c r="F2095" s="184" t="str">
        <f t="shared" si="129"/>
        <v/>
      </c>
      <c r="G2095" s="184" t="str">
        <f t="shared" si="130"/>
        <v/>
      </c>
      <c r="H2095" s="184" t="str">
        <f t="shared" si="131"/>
        <v/>
      </c>
      <c r="J2095" t="s">
        <v>253</v>
      </c>
      <c r="K2095" t="s">
        <v>253</v>
      </c>
      <c r="L2095">
        <v>230.46225200000001</v>
      </c>
      <c r="R2095">
        <v>259.32575300000002</v>
      </c>
      <c r="S2095" t="s">
        <v>201</v>
      </c>
      <c r="T2095" s="221">
        <v>45566.313194444447</v>
      </c>
    </row>
    <row r="2096" spans="1:20" x14ac:dyDescent="0.35">
      <c r="A2096" t="s">
        <v>98</v>
      </c>
      <c r="B2096" t="s">
        <v>99</v>
      </c>
      <c r="C2096" t="s">
        <v>97</v>
      </c>
      <c r="D2096" s="29">
        <v>45922</v>
      </c>
      <c r="E2096" s="184" t="str">
        <f t="shared" si="128"/>
        <v/>
      </c>
      <c r="F2096" s="184" t="str">
        <f t="shared" si="129"/>
        <v/>
      </c>
      <c r="G2096" s="184" t="str">
        <f t="shared" si="130"/>
        <v/>
      </c>
      <c r="H2096" s="184" t="str">
        <f t="shared" si="131"/>
        <v/>
      </c>
      <c r="J2096" t="s">
        <v>253</v>
      </c>
      <c r="K2096" t="s">
        <v>253</v>
      </c>
      <c r="L2096">
        <v>230.46225200000001</v>
      </c>
      <c r="R2096">
        <v>259.32575300000002</v>
      </c>
      <c r="S2096" t="s">
        <v>201</v>
      </c>
      <c r="T2096" s="221">
        <v>45566.313194444447</v>
      </c>
    </row>
    <row r="2097" spans="1:20" x14ac:dyDescent="0.35">
      <c r="A2097" t="s">
        <v>98</v>
      </c>
      <c r="B2097" t="s">
        <v>99</v>
      </c>
      <c r="C2097" t="s">
        <v>97</v>
      </c>
      <c r="D2097" s="29">
        <v>45923</v>
      </c>
      <c r="E2097" s="184" t="str">
        <f t="shared" si="128"/>
        <v/>
      </c>
      <c r="F2097" s="184" t="str">
        <f t="shared" si="129"/>
        <v/>
      </c>
      <c r="G2097" s="184" t="str">
        <f t="shared" si="130"/>
        <v/>
      </c>
      <c r="H2097" s="184" t="str">
        <f t="shared" si="131"/>
        <v/>
      </c>
      <c r="J2097" t="s">
        <v>253</v>
      </c>
      <c r="K2097" t="s">
        <v>253</v>
      </c>
      <c r="L2097">
        <v>230.46225200000001</v>
      </c>
      <c r="R2097">
        <v>259.32575300000002</v>
      </c>
      <c r="S2097" t="s">
        <v>201</v>
      </c>
      <c r="T2097" s="221">
        <v>45566.313194444447</v>
      </c>
    </row>
    <row r="2098" spans="1:20" x14ac:dyDescent="0.35">
      <c r="A2098" t="s">
        <v>98</v>
      </c>
      <c r="B2098" t="s">
        <v>99</v>
      </c>
      <c r="C2098" t="s">
        <v>97</v>
      </c>
      <c r="D2098" s="29">
        <v>45924</v>
      </c>
      <c r="E2098" s="184" t="str">
        <f t="shared" si="128"/>
        <v/>
      </c>
      <c r="F2098" s="184" t="str">
        <f t="shared" si="129"/>
        <v/>
      </c>
      <c r="G2098" s="184" t="str">
        <f t="shared" si="130"/>
        <v/>
      </c>
      <c r="H2098" s="184" t="str">
        <f t="shared" si="131"/>
        <v/>
      </c>
      <c r="J2098" t="s">
        <v>253</v>
      </c>
      <c r="K2098" t="s">
        <v>253</v>
      </c>
      <c r="L2098">
        <v>230.46225200000001</v>
      </c>
      <c r="R2098">
        <v>259.32575300000002</v>
      </c>
      <c r="S2098" t="s">
        <v>201</v>
      </c>
      <c r="T2098" s="221">
        <v>45566.313194444447</v>
      </c>
    </row>
    <row r="2099" spans="1:20" x14ac:dyDescent="0.35">
      <c r="A2099" t="s">
        <v>98</v>
      </c>
      <c r="B2099" t="s">
        <v>99</v>
      </c>
      <c r="C2099" t="s">
        <v>97</v>
      </c>
      <c r="D2099" s="29">
        <v>45925</v>
      </c>
      <c r="E2099" s="184" t="str">
        <f t="shared" si="128"/>
        <v/>
      </c>
      <c r="F2099" s="184" t="str">
        <f t="shared" si="129"/>
        <v/>
      </c>
      <c r="G2099" s="184" t="str">
        <f t="shared" si="130"/>
        <v/>
      </c>
      <c r="H2099" s="184" t="str">
        <f t="shared" si="131"/>
        <v/>
      </c>
      <c r="J2099" t="s">
        <v>253</v>
      </c>
      <c r="K2099" t="s">
        <v>253</v>
      </c>
      <c r="L2099">
        <v>230.46225200000001</v>
      </c>
      <c r="R2099">
        <v>259.32575300000002</v>
      </c>
      <c r="S2099" t="s">
        <v>201</v>
      </c>
      <c r="T2099" s="221">
        <v>45566.313194444447</v>
      </c>
    </row>
    <row r="2100" spans="1:20" x14ac:dyDescent="0.35">
      <c r="A2100" t="s">
        <v>98</v>
      </c>
      <c r="B2100" t="s">
        <v>99</v>
      </c>
      <c r="C2100" t="s">
        <v>97</v>
      </c>
      <c r="D2100" s="29">
        <v>45926</v>
      </c>
      <c r="E2100" s="184" t="str">
        <f t="shared" si="128"/>
        <v/>
      </c>
      <c r="F2100" s="184" t="str">
        <f t="shared" si="129"/>
        <v/>
      </c>
      <c r="G2100" s="184" t="str">
        <f t="shared" si="130"/>
        <v/>
      </c>
      <c r="H2100" s="184" t="str">
        <f t="shared" si="131"/>
        <v/>
      </c>
      <c r="J2100" t="s">
        <v>253</v>
      </c>
      <c r="K2100" t="s">
        <v>253</v>
      </c>
      <c r="L2100">
        <v>230.46225200000001</v>
      </c>
      <c r="R2100">
        <v>259.32575300000002</v>
      </c>
      <c r="S2100" t="s">
        <v>201</v>
      </c>
      <c r="T2100" s="221">
        <v>45566.313194444447</v>
      </c>
    </row>
    <row r="2101" spans="1:20" x14ac:dyDescent="0.35">
      <c r="A2101" t="s">
        <v>98</v>
      </c>
      <c r="B2101" t="s">
        <v>99</v>
      </c>
      <c r="C2101" t="s">
        <v>97</v>
      </c>
      <c r="D2101" s="29">
        <v>45927</v>
      </c>
      <c r="E2101" s="184" t="str">
        <f t="shared" si="128"/>
        <v/>
      </c>
      <c r="F2101" s="184" t="str">
        <f t="shared" si="129"/>
        <v/>
      </c>
      <c r="G2101" s="184" t="str">
        <f t="shared" si="130"/>
        <v/>
      </c>
      <c r="H2101" s="184" t="str">
        <f t="shared" si="131"/>
        <v/>
      </c>
      <c r="J2101" t="s">
        <v>253</v>
      </c>
      <c r="K2101" t="s">
        <v>253</v>
      </c>
      <c r="L2101">
        <v>230.46225200000001</v>
      </c>
      <c r="R2101">
        <v>259.32575300000002</v>
      </c>
      <c r="S2101" t="s">
        <v>201</v>
      </c>
      <c r="T2101" s="221">
        <v>45566.313194444447</v>
      </c>
    </row>
    <row r="2102" spans="1:20" x14ac:dyDescent="0.35">
      <c r="A2102" t="s">
        <v>98</v>
      </c>
      <c r="B2102" t="s">
        <v>99</v>
      </c>
      <c r="C2102" t="s">
        <v>97</v>
      </c>
      <c r="D2102" s="29">
        <v>45928</v>
      </c>
      <c r="E2102" s="184" t="str">
        <f t="shared" si="128"/>
        <v/>
      </c>
      <c r="F2102" s="184" t="str">
        <f t="shared" si="129"/>
        <v/>
      </c>
      <c r="G2102" s="184" t="str">
        <f t="shared" si="130"/>
        <v/>
      </c>
      <c r="H2102" s="184" t="str">
        <f t="shared" si="131"/>
        <v/>
      </c>
      <c r="J2102" t="s">
        <v>253</v>
      </c>
      <c r="K2102" t="s">
        <v>253</v>
      </c>
      <c r="L2102">
        <v>230.46225200000001</v>
      </c>
      <c r="R2102">
        <v>259.32575300000002</v>
      </c>
      <c r="S2102" t="s">
        <v>201</v>
      </c>
      <c r="T2102" s="221">
        <v>45566.313194444447</v>
      </c>
    </row>
    <row r="2103" spans="1:20" x14ac:dyDescent="0.35">
      <c r="A2103" t="s">
        <v>98</v>
      </c>
      <c r="B2103" t="s">
        <v>99</v>
      </c>
      <c r="C2103" t="s">
        <v>97</v>
      </c>
      <c r="D2103" s="29">
        <v>45929</v>
      </c>
      <c r="E2103" s="184" t="str">
        <f t="shared" si="128"/>
        <v/>
      </c>
      <c r="F2103" s="184" t="str">
        <f t="shared" si="129"/>
        <v/>
      </c>
      <c r="G2103" s="184" t="str">
        <f t="shared" si="130"/>
        <v/>
      </c>
      <c r="H2103" s="184" t="str">
        <f t="shared" si="131"/>
        <v/>
      </c>
      <c r="J2103" t="s">
        <v>253</v>
      </c>
      <c r="K2103" t="s">
        <v>253</v>
      </c>
      <c r="L2103">
        <v>230.46225200000001</v>
      </c>
      <c r="R2103">
        <v>259.32575300000002</v>
      </c>
      <c r="S2103" t="s">
        <v>201</v>
      </c>
      <c r="T2103" s="221">
        <v>45566.313194444447</v>
      </c>
    </row>
    <row r="2104" spans="1:20" x14ac:dyDescent="0.35">
      <c r="A2104" t="s">
        <v>98</v>
      </c>
      <c r="B2104" t="s">
        <v>99</v>
      </c>
      <c r="C2104" t="s">
        <v>97</v>
      </c>
      <c r="D2104" s="29">
        <v>45930</v>
      </c>
      <c r="E2104" s="184" t="str">
        <f t="shared" si="128"/>
        <v/>
      </c>
      <c r="F2104" s="184" t="str">
        <f t="shared" si="129"/>
        <v/>
      </c>
      <c r="G2104" s="184" t="str">
        <f t="shared" si="130"/>
        <v/>
      </c>
      <c r="H2104" s="184" t="str">
        <f t="shared" si="131"/>
        <v/>
      </c>
      <c r="J2104" t="s">
        <v>253</v>
      </c>
      <c r="K2104" t="s">
        <v>253</v>
      </c>
      <c r="L2104">
        <v>230.46225200000001</v>
      </c>
      <c r="R2104">
        <v>259.32575300000002</v>
      </c>
      <c r="S2104" t="s">
        <v>201</v>
      </c>
      <c r="T2104" s="221">
        <v>45566.313194444447</v>
      </c>
    </row>
    <row r="2105" spans="1:20" x14ac:dyDescent="0.35">
      <c r="A2105" t="s">
        <v>98</v>
      </c>
      <c r="B2105" t="s">
        <v>99</v>
      </c>
      <c r="C2105" t="s">
        <v>97</v>
      </c>
      <c r="D2105" s="29">
        <v>45931</v>
      </c>
      <c r="E2105" s="184" t="str">
        <f t="shared" si="128"/>
        <v/>
      </c>
      <c r="F2105" s="184" t="str">
        <f t="shared" si="129"/>
        <v/>
      </c>
      <c r="G2105" s="184" t="str">
        <f t="shared" si="130"/>
        <v/>
      </c>
      <c r="H2105" s="184" t="str">
        <f t="shared" si="131"/>
        <v/>
      </c>
      <c r="J2105" t="s">
        <v>253</v>
      </c>
      <c r="K2105" t="s">
        <v>253</v>
      </c>
      <c r="L2105">
        <v>206.46225200000001</v>
      </c>
      <c r="R2105">
        <v>229.40355</v>
      </c>
      <c r="S2105" t="s">
        <v>201</v>
      </c>
      <c r="T2105" s="221">
        <v>45566.313194444447</v>
      </c>
    </row>
    <row r="2106" spans="1:20" x14ac:dyDescent="0.35">
      <c r="A2106" t="s">
        <v>98</v>
      </c>
      <c r="B2106" t="s">
        <v>99</v>
      </c>
      <c r="C2106" t="s">
        <v>97</v>
      </c>
      <c r="D2106" s="29">
        <v>45932</v>
      </c>
      <c r="E2106" s="184" t="str">
        <f t="shared" si="128"/>
        <v/>
      </c>
      <c r="F2106" s="184" t="str">
        <f t="shared" si="129"/>
        <v/>
      </c>
      <c r="G2106" s="184" t="str">
        <f t="shared" si="130"/>
        <v/>
      </c>
      <c r="H2106" s="184" t="str">
        <f t="shared" si="131"/>
        <v/>
      </c>
      <c r="J2106" t="s">
        <v>253</v>
      </c>
      <c r="K2106" t="s">
        <v>253</v>
      </c>
      <c r="L2106">
        <v>206.46225200000001</v>
      </c>
      <c r="R2106">
        <v>229.40355</v>
      </c>
      <c r="S2106" t="s">
        <v>201</v>
      </c>
      <c r="T2106" s="221">
        <v>45566.313194444447</v>
      </c>
    </row>
    <row r="2107" spans="1:20" x14ac:dyDescent="0.35">
      <c r="A2107" t="s">
        <v>98</v>
      </c>
      <c r="B2107" t="s">
        <v>99</v>
      </c>
      <c r="C2107" t="s">
        <v>97</v>
      </c>
      <c r="D2107" s="29">
        <v>45933</v>
      </c>
      <c r="E2107" s="184" t="str">
        <f t="shared" si="128"/>
        <v/>
      </c>
      <c r="F2107" s="184" t="str">
        <f t="shared" si="129"/>
        <v/>
      </c>
      <c r="G2107" s="184" t="str">
        <f t="shared" si="130"/>
        <v/>
      </c>
      <c r="H2107" s="184" t="str">
        <f t="shared" si="131"/>
        <v/>
      </c>
      <c r="J2107" t="s">
        <v>253</v>
      </c>
      <c r="K2107" t="s">
        <v>253</v>
      </c>
      <c r="L2107">
        <v>206.46225200000001</v>
      </c>
      <c r="R2107">
        <v>229.40355</v>
      </c>
      <c r="S2107" t="s">
        <v>201</v>
      </c>
      <c r="T2107" s="221">
        <v>45566.313194444447</v>
      </c>
    </row>
    <row r="2108" spans="1:20" x14ac:dyDescent="0.35">
      <c r="A2108" t="s">
        <v>98</v>
      </c>
      <c r="B2108" t="s">
        <v>99</v>
      </c>
      <c r="C2108" t="s">
        <v>97</v>
      </c>
      <c r="D2108" s="29">
        <v>45934</v>
      </c>
      <c r="E2108" s="184" t="str">
        <f t="shared" si="128"/>
        <v/>
      </c>
      <c r="F2108" s="184" t="str">
        <f t="shared" si="129"/>
        <v/>
      </c>
      <c r="G2108" s="184" t="str">
        <f t="shared" si="130"/>
        <v/>
      </c>
      <c r="H2108" s="184" t="str">
        <f t="shared" si="131"/>
        <v/>
      </c>
      <c r="J2108" t="s">
        <v>253</v>
      </c>
      <c r="K2108" t="s">
        <v>253</v>
      </c>
      <c r="L2108">
        <v>206.46225200000001</v>
      </c>
      <c r="R2108">
        <v>229.40355</v>
      </c>
      <c r="S2108" t="s">
        <v>201</v>
      </c>
      <c r="T2108" s="221">
        <v>45566.313194444447</v>
      </c>
    </row>
    <row r="2109" spans="1:20" x14ac:dyDescent="0.35">
      <c r="A2109" t="s">
        <v>98</v>
      </c>
      <c r="B2109" t="s">
        <v>99</v>
      </c>
      <c r="C2109" t="s">
        <v>97</v>
      </c>
      <c r="D2109" s="29">
        <v>45935</v>
      </c>
      <c r="E2109" s="184" t="str">
        <f t="shared" si="128"/>
        <v/>
      </c>
      <c r="F2109" s="184" t="str">
        <f t="shared" si="129"/>
        <v/>
      </c>
      <c r="G2109" s="184" t="str">
        <f t="shared" si="130"/>
        <v/>
      </c>
      <c r="H2109" s="184" t="str">
        <f t="shared" si="131"/>
        <v/>
      </c>
      <c r="J2109" t="s">
        <v>253</v>
      </c>
      <c r="K2109" t="s">
        <v>253</v>
      </c>
      <c r="L2109">
        <v>206.46225200000001</v>
      </c>
      <c r="R2109">
        <v>229.40355</v>
      </c>
      <c r="S2109" t="s">
        <v>201</v>
      </c>
      <c r="T2109" s="221">
        <v>45566.313194444447</v>
      </c>
    </row>
    <row r="2110" spans="1:20" x14ac:dyDescent="0.35">
      <c r="A2110" t="s">
        <v>98</v>
      </c>
      <c r="B2110" t="s">
        <v>99</v>
      </c>
      <c r="C2110" t="s">
        <v>97</v>
      </c>
      <c r="D2110" s="29">
        <v>45936</v>
      </c>
      <c r="E2110" s="184" t="str">
        <f t="shared" si="128"/>
        <v/>
      </c>
      <c r="F2110" s="184" t="str">
        <f t="shared" si="129"/>
        <v/>
      </c>
      <c r="G2110" s="184" t="str">
        <f t="shared" si="130"/>
        <v/>
      </c>
      <c r="H2110" s="184" t="str">
        <f t="shared" si="131"/>
        <v/>
      </c>
      <c r="J2110" t="s">
        <v>253</v>
      </c>
      <c r="K2110" t="s">
        <v>253</v>
      </c>
      <c r="L2110">
        <v>206.46225200000001</v>
      </c>
      <c r="R2110">
        <v>229.40355</v>
      </c>
      <c r="S2110" t="s">
        <v>201</v>
      </c>
      <c r="T2110" s="221">
        <v>45566.313194444447</v>
      </c>
    </row>
    <row r="2111" spans="1:20" x14ac:dyDescent="0.35">
      <c r="A2111" t="s">
        <v>98</v>
      </c>
      <c r="B2111" t="s">
        <v>99</v>
      </c>
      <c r="C2111" t="s">
        <v>97</v>
      </c>
      <c r="D2111" s="29">
        <v>45937</v>
      </c>
      <c r="E2111" s="184" t="str">
        <f t="shared" si="128"/>
        <v/>
      </c>
      <c r="F2111" s="184" t="str">
        <f t="shared" si="129"/>
        <v/>
      </c>
      <c r="G2111" s="184" t="str">
        <f t="shared" si="130"/>
        <v/>
      </c>
      <c r="H2111" s="184" t="str">
        <f t="shared" si="131"/>
        <v/>
      </c>
      <c r="J2111" t="s">
        <v>253</v>
      </c>
      <c r="K2111" t="s">
        <v>253</v>
      </c>
      <c r="L2111">
        <v>206.46225200000001</v>
      </c>
      <c r="R2111">
        <v>229.40355</v>
      </c>
      <c r="S2111" t="s">
        <v>201</v>
      </c>
      <c r="T2111" s="221">
        <v>45566.313194444447</v>
      </c>
    </row>
    <row r="2112" spans="1:20" x14ac:dyDescent="0.35">
      <c r="A2112" t="s">
        <v>98</v>
      </c>
      <c r="B2112" t="s">
        <v>99</v>
      </c>
      <c r="C2112" t="s">
        <v>97</v>
      </c>
      <c r="D2112" s="29">
        <v>45938</v>
      </c>
      <c r="E2112" s="184" t="str">
        <f t="shared" si="128"/>
        <v/>
      </c>
      <c r="F2112" s="184" t="str">
        <f t="shared" si="129"/>
        <v/>
      </c>
      <c r="G2112" s="184" t="str">
        <f t="shared" si="130"/>
        <v/>
      </c>
      <c r="H2112" s="184" t="str">
        <f t="shared" si="131"/>
        <v/>
      </c>
      <c r="J2112" t="s">
        <v>253</v>
      </c>
      <c r="K2112" t="s">
        <v>253</v>
      </c>
      <c r="L2112">
        <v>206.46225200000001</v>
      </c>
      <c r="R2112">
        <v>229.40355</v>
      </c>
      <c r="S2112" t="s">
        <v>201</v>
      </c>
      <c r="T2112" s="221">
        <v>45566.313194444447</v>
      </c>
    </row>
    <row r="2113" spans="1:20" x14ac:dyDescent="0.35">
      <c r="A2113" t="s">
        <v>98</v>
      </c>
      <c r="B2113" t="s">
        <v>99</v>
      </c>
      <c r="C2113" t="s">
        <v>97</v>
      </c>
      <c r="D2113" s="29">
        <v>45939</v>
      </c>
      <c r="E2113" s="184" t="str">
        <f t="shared" si="128"/>
        <v/>
      </c>
      <c r="F2113" s="184" t="str">
        <f t="shared" si="129"/>
        <v/>
      </c>
      <c r="G2113" s="184" t="str">
        <f t="shared" si="130"/>
        <v/>
      </c>
      <c r="H2113" s="184" t="str">
        <f t="shared" si="131"/>
        <v/>
      </c>
      <c r="J2113" t="s">
        <v>253</v>
      </c>
      <c r="K2113" t="s">
        <v>253</v>
      </c>
      <c r="L2113">
        <v>206.46225200000001</v>
      </c>
      <c r="R2113">
        <v>229.40355</v>
      </c>
      <c r="S2113" t="s">
        <v>201</v>
      </c>
      <c r="T2113" s="221">
        <v>45566.313194444447</v>
      </c>
    </row>
    <row r="2114" spans="1:20" x14ac:dyDescent="0.35">
      <c r="A2114" t="s">
        <v>98</v>
      </c>
      <c r="B2114" t="s">
        <v>99</v>
      </c>
      <c r="C2114" t="s">
        <v>97</v>
      </c>
      <c r="D2114" s="29">
        <v>45940</v>
      </c>
      <c r="E2114" s="184" t="str">
        <f t="shared" si="128"/>
        <v/>
      </c>
      <c r="F2114" s="184" t="str">
        <f t="shared" si="129"/>
        <v/>
      </c>
      <c r="G2114" s="184" t="str">
        <f t="shared" si="130"/>
        <v/>
      </c>
      <c r="H2114" s="184" t="str">
        <f t="shared" si="131"/>
        <v/>
      </c>
      <c r="J2114" t="s">
        <v>253</v>
      </c>
      <c r="K2114" t="s">
        <v>253</v>
      </c>
      <c r="L2114">
        <v>206.46225200000001</v>
      </c>
      <c r="R2114">
        <v>229.40355</v>
      </c>
      <c r="S2114" t="s">
        <v>201</v>
      </c>
      <c r="T2114" s="221">
        <v>45566.313194444447</v>
      </c>
    </row>
    <row r="2115" spans="1:20" x14ac:dyDescent="0.35">
      <c r="A2115" t="s">
        <v>98</v>
      </c>
      <c r="B2115" t="s">
        <v>99</v>
      </c>
      <c r="C2115" t="s">
        <v>97</v>
      </c>
      <c r="D2115" s="29">
        <v>45941</v>
      </c>
      <c r="E2115" s="184" t="str">
        <f t="shared" si="128"/>
        <v/>
      </c>
      <c r="F2115" s="184" t="str">
        <f t="shared" si="129"/>
        <v/>
      </c>
      <c r="G2115" s="184" t="str">
        <f t="shared" si="130"/>
        <v/>
      </c>
      <c r="H2115" s="184" t="str">
        <f t="shared" si="131"/>
        <v/>
      </c>
      <c r="J2115" t="s">
        <v>253</v>
      </c>
      <c r="K2115" t="s">
        <v>253</v>
      </c>
      <c r="L2115">
        <v>206.46225200000001</v>
      </c>
      <c r="R2115">
        <v>229.40355</v>
      </c>
      <c r="S2115" t="s">
        <v>201</v>
      </c>
      <c r="T2115" s="221">
        <v>45566.313194444447</v>
      </c>
    </row>
    <row r="2116" spans="1:20" x14ac:dyDescent="0.35">
      <c r="A2116" t="s">
        <v>98</v>
      </c>
      <c r="B2116" t="s">
        <v>99</v>
      </c>
      <c r="C2116" t="s">
        <v>97</v>
      </c>
      <c r="D2116" s="29">
        <v>45942</v>
      </c>
      <c r="E2116" s="184" t="str">
        <f t="shared" si="128"/>
        <v/>
      </c>
      <c r="F2116" s="184" t="str">
        <f t="shared" si="129"/>
        <v/>
      </c>
      <c r="G2116" s="184" t="str">
        <f t="shared" si="130"/>
        <v/>
      </c>
      <c r="H2116" s="184" t="str">
        <f t="shared" si="131"/>
        <v/>
      </c>
      <c r="J2116" t="s">
        <v>253</v>
      </c>
      <c r="K2116" t="s">
        <v>253</v>
      </c>
      <c r="L2116">
        <v>206.46225200000001</v>
      </c>
      <c r="R2116">
        <v>229.40355</v>
      </c>
      <c r="S2116" t="s">
        <v>201</v>
      </c>
      <c r="T2116" s="221">
        <v>45566.313194444447</v>
      </c>
    </row>
    <row r="2117" spans="1:20" x14ac:dyDescent="0.35">
      <c r="A2117" t="s">
        <v>98</v>
      </c>
      <c r="B2117" t="s">
        <v>99</v>
      </c>
      <c r="C2117" t="s">
        <v>97</v>
      </c>
      <c r="D2117" s="29">
        <v>45943</v>
      </c>
      <c r="E2117" s="184" t="str">
        <f t="shared" si="128"/>
        <v/>
      </c>
      <c r="F2117" s="184" t="str">
        <f t="shared" si="129"/>
        <v/>
      </c>
      <c r="G2117" s="184" t="str">
        <f t="shared" si="130"/>
        <v/>
      </c>
      <c r="H2117" s="184" t="str">
        <f t="shared" si="131"/>
        <v/>
      </c>
      <c r="J2117" t="s">
        <v>253</v>
      </c>
      <c r="K2117" t="s">
        <v>253</v>
      </c>
      <c r="L2117">
        <v>206.46225200000001</v>
      </c>
      <c r="R2117">
        <v>229.40355</v>
      </c>
      <c r="S2117" t="s">
        <v>201</v>
      </c>
      <c r="T2117" s="221">
        <v>45566.313194444447</v>
      </c>
    </row>
    <row r="2118" spans="1:20" x14ac:dyDescent="0.35">
      <c r="A2118" t="s">
        <v>98</v>
      </c>
      <c r="B2118" t="s">
        <v>99</v>
      </c>
      <c r="C2118" t="s">
        <v>97</v>
      </c>
      <c r="D2118" s="29">
        <v>45944</v>
      </c>
      <c r="E2118" s="184" t="str">
        <f t="shared" si="128"/>
        <v/>
      </c>
      <c r="F2118" s="184" t="str">
        <f t="shared" si="129"/>
        <v/>
      </c>
      <c r="G2118" s="184" t="str">
        <f t="shared" si="130"/>
        <v/>
      </c>
      <c r="H2118" s="184" t="str">
        <f t="shared" si="131"/>
        <v/>
      </c>
      <c r="J2118" t="s">
        <v>253</v>
      </c>
      <c r="K2118" t="s">
        <v>253</v>
      </c>
      <c r="L2118">
        <v>206.46225200000001</v>
      </c>
      <c r="R2118">
        <v>229.40355</v>
      </c>
      <c r="S2118" t="s">
        <v>201</v>
      </c>
      <c r="T2118" s="221">
        <v>45566.313194444447</v>
      </c>
    </row>
    <row r="2119" spans="1:20" x14ac:dyDescent="0.35">
      <c r="A2119" t="s">
        <v>98</v>
      </c>
      <c r="B2119" t="s">
        <v>99</v>
      </c>
      <c r="C2119" t="s">
        <v>97</v>
      </c>
      <c r="D2119" s="29">
        <v>45945</v>
      </c>
      <c r="E2119" s="184" t="str">
        <f t="shared" si="128"/>
        <v/>
      </c>
      <c r="F2119" s="184" t="str">
        <f t="shared" si="129"/>
        <v/>
      </c>
      <c r="G2119" s="184" t="str">
        <f t="shared" si="130"/>
        <v/>
      </c>
      <c r="H2119" s="184" t="str">
        <f t="shared" si="131"/>
        <v/>
      </c>
      <c r="J2119" t="s">
        <v>253</v>
      </c>
      <c r="K2119" t="s">
        <v>253</v>
      </c>
      <c r="L2119">
        <v>206.46225200000001</v>
      </c>
      <c r="R2119">
        <v>229.40355</v>
      </c>
      <c r="S2119" t="s">
        <v>201</v>
      </c>
      <c r="T2119" s="221">
        <v>45566.313194444447</v>
      </c>
    </row>
    <row r="2120" spans="1:20" x14ac:dyDescent="0.35">
      <c r="A2120" t="s">
        <v>98</v>
      </c>
      <c r="B2120" t="s">
        <v>99</v>
      </c>
      <c r="C2120" t="s">
        <v>97</v>
      </c>
      <c r="D2120" s="29">
        <v>45946</v>
      </c>
      <c r="E2120" s="184" t="str">
        <f t="shared" ref="E2120:E2183" si="132">IF(J2120="","",IF(L2120=0,0,IF(1-(J2120/L2120)&lt;0,"",1-(J2120/L2120))))</f>
        <v/>
      </c>
      <c r="F2120" s="184" t="str">
        <f t="shared" ref="F2120:F2183" si="133">IF(K2120="","",IF(L2120=0,0,IF(1-(K2120/L2120)&lt;0,"",1-(K2120/L2120))))</f>
        <v/>
      </c>
      <c r="G2120" s="184" t="str">
        <f t="shared" ref="G2120:G2183" si="134">IF(J2120="","",IF(1-(J2120/R2120)&lt;0,"",1-(J2120/R2120)))</f>
        <v/>
      </c>
      <c r="H2120" s="184" t="str">
        <f t="shared" ref="H2120:H2183" si="135">IF(K2120="","",IF(1-(K2120/R2120)&lt;0,"",1-(K2120/R2120)))</f>
        <v/>
      </c>
      <c r="J2120" t="s">
        <v>253</v>
      </c>
      <c r="K2120" t="s">
        <v>253</v>
      </c>
      <c r="L2120">
        <v>206.46225200000001</v>
      </c>
      <c r="R2120">
        <v>229.40355</v>
      </c>
      <c r="S2120" t="s">
        <v>201</v>
      </c>
      <c r="T2120" s="221">
        <v>45566.313194444447</v>
      </c>
    </row>
    <row r="2121" spans="1:20" x14ac:dyDescent="0.35">
      <c r="A2121" t="s">
        <v>98</v>
      </c>
      <c r="B2121" t="s">
        <v>99</v>
      </c>
      <c r="C2121" t="s">
        <v>97</v>
      </c>
      <c r="D2121" s="29">
        <v>45947</v>
      </c>
      <c r="E2121" s="184" t="str">
        <f t="shared" si="132"/>
        <v/>
      </c>
      <c r="F2121" s="184" t="str">
        <f t="shared" si="133"/>
        <v/>
      </c>
      <c r="G2121" s="184" t="str">
        <f t="shared" si="134"/>
        <v/>
      </c>
      <c r="H2121" s="184" t="str">
        <f t="shared" si="135"/>
        <v/>
      </c>
      <c r="J2121" t="s">
        <v>253</v>
      </c>
      <c r="K2121" t="s">
        <v>253</v>
      </c>
      <c r="L2121">
        <v>206.46225200000001</v>
      </c>
      <c r="R2121">
        <v>229.40355</v>
      </c>
      <c r="S2121" t="s">
        <v>201</v>
      </c>
      <c r="T2121" s="221">
        <v>45566.313194444447</v>
      </c>
    </row>
    <row r="2122" spans="1:20" x14ac:dyDescent="0.35">
      <c r="A2122" t="s">
        <v>98</v>
      </c>
      <c r="B2122" t="s">
        <v>99</v>
      </c>
      <c r="C2122" t="s">
        <v>97</v>
      </c>
      <c r="D2122" s="29">
        <v>45948</v>
      </c>
      <c r="E2122" s="184" t="str">
        <f t="shared" si="132"/>
        <v/>
      </c>
      <c r="F2122" s="184" t="str">
        <f t="shared" si="133"/>
        <v/>
      </c>
      <c r="G2122" s="184" t="str">
        <f t="shared" si="134"/>
        <v/>
      </c>
      <c r="H2122" s="184" t="str">
        <f t="shared" si="135"/>
        <v/>
      </c>
      <c r="J2122" t="s">
        <v>253</v>
      </c>
      <c r="K2122" t="s">
        <v>253</v>
      </c>
      <c r="L2122">
        <v>206.46225200000001</v>
      </c>
      <c r="R2122">
        <v>229.40355</v>
      </c>
      <c r="S2122" t="s">
        <v>201</v>
      </c>
      <c r="T2122" s="221">
        <v>45566.313194444447</v>
      </c>
    </row>
    <row r="2123" spans="1:20" x14ac:dyDescent="0.35">
      <c r="A2123" t="s">
        <v>98</v>
      </c>
      <c r="B2123" t="s">
        <v>99</v>
      </c>
      <c r="C2123" t="s">
        <v>97</v>
      </c>
      <c r="D2123" s="29">
        <v>45949</v>
      </c>
      <c r="E2123" s="184" t="str">
        <f t="shared" si="132"/>
        <v/>
      </c>
      <c r="F2123" s="184" t="str">
        <f t="shared" si="133"/>
        <v/>
      </c>
      <c r="G2123" s="184" t="str">
        <f t="shared" si="134"/>
        <v/>
      </c>
      <c r="H2123" s="184" t="str">
        <f t="shared" si="135"/>
        <v/>
      </c>
      <c r="J2123" t="s">
        <v>253</v>
      </c>
      <c r="K2123" t="s">
        <v>253</v>
      </c>
      <c r="L2123">
        <v>206.46225200000001</v>
      </c>
      <c r="R2123">
        <v>229.40355</v>
      </c>
      <c r="S2123" t="s">
        <v>201</v>
      </c>
      <c r="T2123" s="221">
        <v>45566.313194444447</v>
      </c>
    </row>
    <row r="2124" spans="1:20" x14ac:dyDescent="0.35">
      <c r="A2124" t="s">
        <v>98</v>
      </c>
      <c r="B2124" t="s">
        <v>99</v>
      </c>
      <c r="C2124" t="s">
        <v>97</v>
      </c>
      <c r="D2124" s="29">
        <v>45950</v>
      </c>
      <c r="E2124" s="184" t="str">
        <f t="shared" si="132"/>
        <v/>
      </c>
      <c r="F2124" s="184" t="str">
        <f t="shared" si="133"/>
        <v/>
      </c>
      <c r="G2124" s="184" t="str">
        <f t="shared" si="134"/>
        <v/>
      </c>
      <c r="H2124" s="184" t="str">
        <f t="shared" si="135"/>
        <v/>
      </c>
      <c r="J2124" t="s">
        <v>253</v>
      </c>
      <c r="K2124" t="s">
        <v>253</v>
      </c>
      <c r="L2124">
        <v>206.46225200000001</v>
      </c>
      <c r="R2124">
        <v>229.40355</v>
      </c>
      <c r="S2124" t="s">
        <v>201</v>
      </c>
      <c r="T2124" s="221">
        <v>45566.313194444447</v>
      </c>
    </row>
    <row r="2125" spans="1:20" x14ac:dyDescent="0.35">
      <c r="A2125" t="s">
        <v>98</v>
      </c>
      <c r="B2125" t="s">
        <v>99</v>
      </c>
      <c r="C2125" t="s">
        <v>97</v>
      </c>
      <c r="D2125" s="29">
        <v>45951</v>
      </c>
      <c r="E2125" s="184" t="str">
        <f t="shared" si="132"/>
        <v/>
      </c>
      <c r="F2125" s="184" t="str">
        <f t="shared" si="133"/>
        <v/>
      </c>
      <c r="G2125" s="184" t="str">
        <f t="shared" si="134"/>
        <v/>
      </c>
      <c r="H2125" s="184" t="str">
        <f t="shared" si="135"/>
        <v/>
      </c>
      <c r="J2125" t="s">
        <v>253</v>
      </c>
      <c r="K2125" t="s">
        <v>253</v>
      </c>
      <c r="L2125">
        <v>206.46225200000001</v>
      </c>
      <c r="R2125">
        <v>229.40355</v>
      </c>
      <c r="S2125" t="s">
        <v>201</v>
      </c>
      <c r="T2125" s="221">
        <v>45566.313194444447</v>
      </c>
    </row>
    <row r="2126" spans="1:20" x14ac:dyDescent="0.35">
      <c r="A2126" t="s">
        <v>98</v>
      </c>
      <c r="B2126" t="s">
        <v>99</v>
      </c>
      <c r="C2126" t="s">
        <v>97</v>
      </c>
      <c r="D2126" s="29">
        <v>45952</v>
      </c>
      <c r="E2126" s="184" t="str">
        <f t="shared" si="132"/>
        <v/>
      </c>
      <c r="F2126" s="184" t="str">
        <f t="shared" si="133"/>
        <v/>
      </c>
      <c r="G2126" s="184" t="str">
        <f t="shared" si="134"/>
        <v/>
      </c>
      <c r="H2126" s="184" t="str">
        <f t="shared" si="135"/>
        <v/>
      </c>
      <c r="J2126" t="s">
        <v>253</v>
      </c>
      <c r="K2126" t="s">
        <v>253</v>
      </c>
      <c r="L2126">
        <v>206.46225200000001</v>
      </c>
      <c r="R2126">
        <v>229.40355</v>
      </c>
      <c r="S2126" t="s">
        <v>201</v>
      </c>
      <c r="T2126" s="221">
        <v>45566.313194444447</v>
      </c>
    </row>
    <row r="2127" spans="1:20" x14ac:dyDescent="0.35">
      <c r="A2127" t="s">
        <v>98</v>
      </c>
      <c r="B2127" t="s">
        <v>99</v>
      </c>
      <c r="C2127" t="s">
        <v>97</v>
      </c>
      <c r="D2127" s="29">
        <v>45953</v>
      </c>
      <c r="E2127" s="184" t="str">
        <f t="shared" si="132"/>
        <v/>
      </c>
      <c r="F2127" s="184" t="str">
        <f t="shared" si="133"/>
        <v/>
      </c>
      <c r="G2127" s="184" t="str">
        <f t="shared" si="134"/>
        <v/>
      </c>
      <c r="H2127" s="184" t="str">
        <f t="shared" si="135"/>
        <v/>
      </c>
      <c r="J2127" t="s">
        <v>253</v>
      </c>
      <c r="K2127" t="s">
        <v>253</v>
      </c>
      <c r="L2127">
        <v>206.46225200000001</v>
      </c>
      <c r="R2127">
        <v>229.40355</v>
      </c>
      <c r="S2127" t="s">
        <v>201</v>
      </c>
      <c r="T2127" s="221">
        <v>45566.313194444447</v>
      </c>
    </row>
    <row r="2128" spans="1:20" x14ac:dyDescent="0.35">
      <c r="A2128" t="s">
        <v>98</v>
      </c>
      <c r="B2128" t="s">
        <v>99</v>
      </c>
      <c r="C2128" t="s">
        <v>97</v>
      </c>
      <c r="D2128" s="29">
        <v>45954</v>
      </c>
      <c r="E2128" s="184" t="str">
        <f t="shared" si="132"/>
        <v/>
      </c>
      <c r="F2128" s="184" t="str">
        <f t="shared" si="133"/>
        <v/>
      </c>
      <c r="G2128" s="184" t="str">
        <f t="shared" si="134"/>
        <v/>
      </c>
      <c r="H2128" s="184" t="str">
        <f t="shared" si="135"/>
        <v/>
      </c>
      <c r="J2128" t="s">
        <v>253</v>
      </c>
      <c r="K2128" t="s">
        <v>253</v>
      </c>
      <c r="L2128">
        <v>206.46225200000001</v>
      </c>
      <c r="R2128">
        <v>229.40355</v>
      </c>
      <c r="S2128" t="s">
        <v>201</v>
      </c>
      <c r="T2128" s="221">
        <v>45566.313194444447</v>
      </c>
    </row>
    <row r="2129" spans="1:20" x14ac:dyDescent="0.35">
      <c r="A2129" t="s">
        <v>98</v>
      </c>
      <c r="B2129" t="s">
        <v>99</v>
      </c>
      <c r="C2129" t="s">
        <v>97</v>
      </c>
      <c r="D2129" s="29">
        <v>45955</v>
      </c>
      <c r="E2129" s="184" t="str">
        <f t="shared" si="132"/>
        <v/>
      </c>
      <c r="F2129" s="184" t="str">
        <f t="shared" si="133"/>
        <v/>
      </c>
      <c r="G2129" s="184" t="str">
        <f t="shared" si="134"/>
        <v/>
      </c>
      <c r="H2129" s="184" t="str">
        <f t="shared" si="135"/>
        <v/>
      </c>
      <c r="J2129" t="s">
        <v>253</v>
      </c>
      <c r="K2129" t="s">
        <v>253</v>
      </c>
      <c r="L2129">
        <v>206.46225200000001</v>
      </c>
      <c r="R2129">
        <v>229.40355</v>
      </c>
      <c r="S2129" t="s">
        <v>201</v>
      </c>
      <c r="T2129" s="221">
        <v>45566.313194444447</v>
      </c>
    </row>
    <row r="2130" spans="1:20" x14ac:dyDescent="0.35">
      <c r="A2130" t="s">
        <v>98</v>
      </c>
      <c r="B2130" t="s">
        <v>99</v>
      </c>
      <c r="C2130" t="s">
        <v>97</v>
      </c>
      <c r="D2130" s="29">
        <v>45956</v>
      </c>
      <c r="E2130" s="184" t="str">
        <f t="shared" si="132"/>
        <v/>
      </c>
      <c r="F2130" s="184" t="str">
        <f t="shared" si="133"/>
        <v/>
      </c>
      <c r="G2130" s="184" t="str">
        <f t="shared" si="134"/>
        <v/>
      </c>
      <c r="H2130" s="184" t="str">
        <f t="shared" si="135"/>
        <v/>
      </c>
      <c r="J2130" t="s">
        <v>253</v>
      </c>
      <c r="K2130" t="s">
        <v>253</v>
      </c>
      <c r="L2130">
        <v>206.46225200000001</v>
      </c>
      <c r="R2130">
        <v>229.40355</v>
      </c>
      <c r="S2130" t="s">
        <v>201</v>
      </c>
      <c r="T2130" s="221">
        <v>45566.313194444447</v>
      </c>
    </row>
    <row r="2131" spans="1:20" x14ac:dyDescent="0.35">
      <c r="A2131" t="s">
        <v>98</v>
      </c>
      <c r="B2131" t="s">
        <v>99</v>
      </c>
      <c r="C2131" t="s">
        <v>97</v>
      </c>
      <c r="D2131" s="29">
        <v>45957</v>
      </c>
      <c r="E2131" s="184" t="str">
        <f t="shared" si="132"/>
        <v/>
      </c>
      <c r="F2131" s="184" t="str">
        <f t="shared" si="133"/>
        <v/>
      </c>
      <c r="G2131" s="184" t="str">
        <f t="shared" si="134"/>
        <v/>
      </c>
      <c r="H2131" s="184" t="str">
        <f t="shared" si="135"/>
        <v/>
      </c>
      <c r="J2131" t="s">
        <v>253</v>
      </c>
      <c r="K2131" t="s">
        <v>253</v>
      </c>
      <c r="L2131">
        <v>206.46225200000001</v>
      </c>
      <c r="R2131">
        <v>229.40355</v>
      </c>
      <c r="S2131" t="s">
        <v>201</v>
      </c>
      <c r="T2131" s="221">
        <v>45566.313194444447</v>
      </c>
    </row>
    <row r="2132" spans="1:20" x14ac:dyDescent="0.35">
      <c r="A2132" t="s">
        <v>98</v>
      </c>
      <c r="B2132" t="s">
        <v>99</v>
      </c>
      <c r="C2132" t="s">
        <v>97</v>
      </c>
      <c r="D2132" s="29">
        <v>45958</v>
      </c>
      <c r="E2132" s="184" t="str">
        <f t="shared" si="132"/>
        <v/>
      </c>
      <c r="F2132" s="184" t="str">
        <f t="shared" si="133"/>
        <v/>
      </c>
      <c r="G2132" s="184" t="str">
        <f t="shared" si="134"/>
        <v/>
      </c>
      <c r="H2132" s="184" t="str">
        <f t="shared" si="135"/>
        <v/>
      </c>
      <c r="J2132" t="s">
        <v>253</v>
      </c>
      <c r="K2132" t="s">
        <v>253</v>
      </c>
      <c r="L2132">
        <v>206.46225200000001</v>
      </c>
      <c r="R2132">
        <v>229.40355</v>
      </c>
      <c r="S2132" t="s">
        <v>201</v>
      </c>
      <c r="T2132" s="221">
        <v>45566.313194444447</v>
      </c>
    </row>
    <row r="2133" spans="1:20" x14ac:dyDescent="0.35">
      <c r="A2133" t="s">
        <v>98</v>
      </c>
      <c r="B2133" t="s">
        <v>99</v>
      </c>
      <c r="C2133" t="s">
        <v>97</v>
      </c>
      <c r="D2133" s="29">
        <v>45959</v>
      </c>
      <c r="E2133" s="184" t="str">
        <f t="shared" si="132"/>
        <v/>
      </c>
      <c r="F2133" s="184" t="str">
        <f t="shared" si="133"/>
        <v/>
      </c>
      <c r="G2133" s="184" t="str">
        <f t="shared" si="134"/>
        <v/>
      </c>
      <c r="H2133" s="184" t="str">
        <f t="shared" si="135"/>
        <v/>
      </c>
      <c r="J2133" t="s">
        <v>253</v>
      </c>
      <c r="K2133" t="s">
        <v>253</v>
      </c>
      <c r="L2133">
        <v>206.46225200000001</v>
      </c>
      <c r="R2133">
        <v>229.40355</v>
      </c>
      <c r="S2133" t="s">
        <v>201</v>
      </c>
      <c r="T2133" s="221">
        <v>45566.313194444447</v>
      </c>
    </row>
    <row r="2134" spans="1:20" x14ac:dyDescent="0.35">
      <c r="A2134" t="s">
        <v>98</v>
      </c>
      <c r="B2134" t="s">
        <v>99</v>
      </c>
      <c r="C2134" t="s">
        <v>97</v>
      </c>
      <c r="D2134" s="29">
        <v>45960</v>
      </c>
      <c r="E2134" s="184" t="str">
        <f t="shared" si="132"/>
        <v/>
      </c>
      <c r="F2134" s="184" t="str">
        <f t="shared" si="133"/>
        <v/>
      </c>
      <c r="G2134" s="184" t="str">
        <f t="shared" si="134"/>
        <v/>
      </c>
      <c r="H2134" s="184" t="str">
        <f t="shared" si="135"/>
        <v/>
      </c>
      <c r="J2134" t="s">
        <v>253</v>
      </c>
      <c r="K2134" t="s">
        <v>253</v>
      </c>
      <c r="L2134">
        <v>206.46225200000001</v>
      </c>
      <c r="R2134">
        <v>229.40355</v>
      </c>
      <c r="S2134" t="s">
        <v>201</v>
      </c>
      <c r="T2134" s="221">
        <v>45566.313194444447</v>
      </c>
    </row>
    <row r="2135" spans="1:20" x14ac:dyDescent="0.35">
      <c r="A2135" t="s">
        <v>98</v>
      </c>
      <c r="B2135" t="s">
        <v>99</v>
      </c>
      <c r="C2135" t="s">
        <v>97</v>
      </c>
      <c r="D2135" s="29">
        <v>45961</v>
      </c>
      <c r="E2135" s="184" t="str">
        <f t="shared" si="132"/>
        <v/>
      </c>
      <c r="F2135" s="184" t="str">
        <f t="shared" si="133"/>
        <v/>
      </c>
      <c r="G2135" s="184" t="str">
        <f t="shared" si="134"/>
        <v/>
      </c>
      <c r="H2135" s="184" t="str">
        <f t="shared" si="135"/>
        <v/>
      </c>
      <c r="J2135" t="s">
        <v>253</v>
      </c>
      <c r="K2135" t="s">
        <v>253</v>
      </c>
      <c r="L2135">
        <v>206.46225200000001</v>
      </c>
      <c r="R2135">
        <v>229.40355</v>
      </c>
      <c r="S2135" t="s">
        <v>201</v>
      </c>
      <c r="T2135" s="221">
        <v>45566.313194444447</v>
      </c>
    </row>
    <row r="2136" spans="1:20" x14ac:dyDescent="0.35">
      <c r="A2136" t="s">
        <v>98</v>
      </c>
      <c r="B2136" t="s">
        <v>99</v>
      </c>
      <c r="C2136" t="s">
        <v>97</v>
      </c>
      <c r="D2136" s="29">
        <v>45962</v>
      </c>
      <c r="E2136" s="184" t="str">
        <f t="shared" si="132"/>
        <v/>
      </c>
      <c r="F2136" s="184" t="str">
        <f t="shared" si="133"/>
        <v/>
      </c>
      <c r="G2136" s="184" t="str">
        <f t="shared" si="134"/>
        <v/>
      </c>
      <c r="H2136" s="184" t="str">
        <f t="shared" si="135"/>
        <v/>
      </c>
      <c r="L2136">
        <v>206.46225200000001</v>
      </c>
      <c r="R2136">
        <v>229.40355</v>
      </c>
      <c r="S2136" t="s">
        <v>201</v>
      </c>
      <c r="T2136" s="221">
        <v>45566.313194444447</v>
      </c>
    </row>
    <row r="2137" spans="1:20" x14ac:dyDescent="0.35">
      <c r="A2137" t="s">
        <v>98</v>
      </c>
      <c r="B2137" t="s">
        <v>99</v>
      </c>
      <c r="C2137" t="s">
        <v>97</v>
      </c>
      <c r="D2137" s="29">
        <v>45963</v>
      </c>
      <c r="E2137" s="184" t="str">
        <f t="shared" si="132"/>
        <v/>
      </c>
      <c r="F2137" s="184" t="str">
        <f t="shared" si="133"/>
        <v/>
      </c>
      <c r="G2137" s="184" t="str">
        <f t="shared" si="134"/>
        <v/>
      </c>
      <c r="H2137" s="184" t="str">
        <f t="shared" si="135"/>
        <v/>
      </c>
      <c r="L2137">
        <v>206.46225200000001</v>
      </c>
      <c r="R2137">
        <v>229.40355</v>
      </c>
      <c r="S2137" t="s">
        <v>201</v>
      </c>
      <c r="T2137" s="221">
        <v>45566.313194444447</v>
      </c>
    </row>
    <row r="2138" spans="1:20" x14ac:dyDescent="0.35">
      <c r="A2138" t="s">
        <v>98</v>
      </c>
      <c r="B2138" t="s">
        <v>99</v>
      </c>
      <c r="C2138" t="s">
        <v>97</v>
      </c>
      <c r="D2138" s="29">
        <v>45964</v>
      </c>
      <c r="E2138" s="184" t="str">
        <f t="shared" si="132"/>
        <v/>
      </c>
      <c r="F2138" s="184" t="str">
        <f t="shared" si="133"/>
        <v/>
      </c>
      <c r="G2138" s="184" t="str">
        <f t="shared" si="134"/>
        <v/>
      </c>
      <c r="H2138" s="184" t="str">
        <f t="shared" si="135"/>
        <v/>
      </c>
      <c r="J2138" t="s">
        <v>253</v>
      </c>
      <c r="K2138" t="s">
        <v>253</v>
      </c>
      <c r="L2138">
        <v>206.46225200000001</v>
      </c>
      <c r="R2138">
        <v>229.40355</v>
      </c>
      <c r="S2138" t="s">
        <v>201</v>
      </c>
      <c r="T2138" s="221">
        <v>45566.313194444447</v>
      </c>
    </row>
    <row r="2139" spans="1:20" x14ac:dyDescent="0.35">
      <c r="A2139" t="s">
        <v>98</v>
      </c>
      <c r="B2139" t="s">
        <v>99</v>
      </c>
      <c r="C2139" t="s">
        <v>97</v>
      </c>
      <c r="D2139" s="29">
        <v>45965</v>
      </c>
      <c r="E2139" s="184" t="str">
        <f t="shared" si="132"/>
        <v/>
      </c>
      <c r="F2139" s="184" t="str">
        <f t="shared" si="133"/>
        <v/>
      </c>
      <c r="G2139" s="184" t="str">
        <f t="shared" si="134"/>
        <v/>
      </c>
      <c r="H2139" s="184" t="str">
        <f t="shared" si="135"/>
        <v/>
      </c>
      <c r="J2139" t="s">
        <v>253</v>
      </c>
      <c r="K2139" t="s">
        <v>253</v>
      </c>
      <c r="L2139">
        <v>206.46225200000001</v>
      </c>
      <c r="R2139">
        <v>229.40355</v>
      </c>
      <c r="S2139" t="s">
        <v>201</v>
      </c>
      <c r="T2139" s="221">
        <v>45566.313194444447</v>
      </c>
    </row>
    <row r="2140" spans="1:20" x14ac:dyDescent="0.35">
      <c r="A2140" t="s">
        <v>98</v>
      </c>
      <c r="B2140" t="s">
        <v>99</v>
      </c>
      <c r="C2140" t="s">
        <v>97</v>
      </c>
      <c r="D2140" s="29">
        <v>45966</v>
      </c>
      <c r="E2140" s="184" t="str">
        <f t="shared" si="132"/>
        <v/>
      </c>
      <c r="F2140" s="184" t="str">
        <f t="shared" si="133"/>
        <v/>
      </c>
      <c r="G2140" s="184" t="str">
        <f t="shared" si="134"/>
        <v/>
      </c>
      <c r="H2140" s="184" t="str">
        <f t="shared" si="135"/>
        <v/>
      </c>
      <c r="J2140" t="s">
        <v>253</v>
      </c>
      <c r="K2140" t="s">
        <v>253</v>
      </c>
      <c r="L2140">
        <v>206.46225200000001</v>
      </c>
      <c r="R2140">
        <v>229.40355</v>
      </c>
      <c r="S2140" t="s">
        <v>201</v>
      </c>
      <c r="T2140" s="221">
        <v>45566.313194444447</v>
      </c>
    </row>
    <row r="2141" spans="1:20" x14ac:dyDescent="0.35">
      <c r="A2141" t="s">
        <v>98</v>
      </c>
      <c r="B2141" t="s">
        <v>99</v>
      </c>
      <c r="C2141" t="s">
        <v>97</v>
      </c>
      <c r="D2141" s="29">
        <v>45967</v>
      </c>
      <c r="E2141" s="184" t="str">
        <f t="shared" si="132"/>
        <v/>
      </c>
      <c r="F2141" s="184" t="str">
        <f t="shared" si="133"/>
        <v/>
      </c>
      <c r="G2141" s="184" t="str">
        <f t="shared" si="134"/>
        <v/>
      </c>
      <c r="H2141" s="184" t="str">
        <f t="shared" si="135"/>
        <v/>
      </c>
      <c r="J2141" t="s">
        <v>253</v>
      </c>
      <c r="K2141" t="s">
        <v>253</v>
      </c>
      <c r="L2141">
        <v>206.46225200000001</v>
      </c>
      <c r="R2141">
        <v>229.40355</v>
      </c>
      <c r="S2141" t="s">
        <v>201</v>
      </c>
      <c r="T2141" s="221">
        <v>45566.313194444447</v>
      </c>
    </row>
    <row r="2142" spans="1:20" x14ac:dyDescent="0.35">
      <c r="A2142" t="s">
        <v>98</v>
      </c>
      <c r="B2142" t="s">
        <v>99</v>
      </c>
      <c r="C2142" t="s">
        <v>97</v>
      </c>
      <c r="D2142" s="29">
        <v>45968</v>
      </c>
      <c r="E2142" s="184" t="str">
        <f t="shared" si="132"/>
        <v/>
      </c>
      <c r="F2142" s="184" t="str">
        <f t="shared" si="133"/>
        <v/>
      </c>
      <c r="G2142" s="184" t="str">
        <f t="shared" si="134"/>
        <v/>
      </c>
      <c r="H2142" s="184" t="str">
        <f t="shared" si="135"/>
        <v/>
      </c>
      <c r="J2142" t="s">
        <v>253</v>
      </c>
      <c r="K2142" t="s">
        <v>253</v>
      </c>
      <c r="L2142">
        <v>206.46225200000001</v>
      </c>
      <c r="R2142">
        <v>229.40355</v>
      </c>
      <c r="S2142" t="s">
        <v>201</v>
      </c>
      <c r="T2142" s="221">
        <v>45566.313194444447</v>
      </c>
    </row>
    <row r="2143" spans="1:20" x14ac:dyDescent="0.35">
      <c r="A2143" t="s">
        <v>98</v>
      </c>
      <c r="B2143" t="s">
        <v>99</v>
      </c>
      <c r="C2143" t="s">
        <v>97</v>
      </c>
      <c r="D2143" s="29">
        <v>45969</v>
      </c>
      <c r="E2143" s="184" t="str">
        <f t="shared" si="132"/>
        <v/>
      </c>
      <c r="F2143" s="184" t="str">
        <f t="shared" si="133"/>
        <v/>
      </c>
      <c r="G2143" s="184" t="str">
        <f t="shared" si="134"/>
        <v/>
      </c>
      <c r="H2143" s="184" t="str">
        <f t="shared" si="135"/>
        <v/>
      </c>
      <c r="J2143" t="s">
        <v>253</v>
      </c>
      <c r="K2143" t="s">
        <v>253</v>
      </c>
      <c r="L2143">
        <v>206.46225200000001</v>
      </c>
      <c r="R2143">
        <v>229.40355</v>
      </c>
      <c r="S2143" t="s">
        <v>201</v>
      </c>
      <c r="T2143" s="221">
        <v>45566.313194444447</v>
      </c>
    </row>
    <row r="2144" spans="1:20" x14ac:dyDescent="0.35">
      <c r="A2144" t="s">
        <v>98</v>
      </c>
      <c r="B2144" t="s">
        <v>99</v>
      </c>
      <c r="C2144" t="s">
        <v>97</v>
      </c>
      <c r="D2144" s="29">
        <v>45970</v>
      </c>
      <c r="E2144" s="184" t="str">
        <f t="shared" si="132"/>
        <v/>
      </c>
      <c r="F2144" s="184" t="str">
        <f t="shared" si="133"/>
        <v/>
      </c>
      <c r="G2144" s="184" t="str">
        <f t="shared" si="134"/>
        <v/>
      </c>
      <c r="H2144" s="184" t="str">
        <f t="shared" si="135"/>
        <v/>
      </c>
      <c r="J2144" t="s">
        <v>253</v>
      </c>
      <c r="K2144" t="s">
        <v>253</v>
      </c>
      <c r="L2144">
        <v>206.46225200000001</v>
      </c>
      <c r="R2144">
        <v>229.40355</v>
      </c>
      <c r="S2144" t="s">
        <v>201</v>
      </c>
      <c r="T2144" s="221">
        <v>45566.313194444447</v>
      </c>
    </row>
    <row r="2145" spans="1:20" x14ac:dyDescent="0.35">
      <c r="A2145" t="s">
        <v>98</v>
      </c>
      <c r="B2145" t="s">
        <v>99</v>
      </c>
      <c r="C2145" t="s">
        <v>97</v>
      </c>
      <c r="D2145" s="29">
        <v>45971</v>
      </c>
      <c r="E2145" s="184" t="str">
        <f t="shared" si="132"/>
        <v/>
      </c>
      <c r="F2145" s="184" t="str">
        <f t="shared" si="133"/>
        <v/>
      </c>
      <c r="G2145" s="184" t="str">
        <f t="shared" si="134"/>
        <v/>
      </c>
      <c r="H2145" s="184" t="str">
        <f t="shared" si="135"/>
        <v/>
      </c>
      <c r="J2145" t="s">
        <v>253</v>
      </c>
      <c r="K2145" t="s">
        <v>253</v>
      </c>
      <c r="L2145">
        <v>206.46225200000001</v>
      </c>
      <c r="R2145">
        <v>229.40355</v>
      </c>
      <c r="S2145" t="s">
        <v>201</v>
      </c>
      <c r="T2145" s="221">
        <v>45566.313194444447</v>
      </c>
    </row>
    <row r="2146" spans="1:20" x14ac:dyDescent="0.35">
      <c r="A2146" t="s">
        <v>98</v>
      </c>
      <c r="B2146" t="s">
        <v>99</v>
      </c>
      <c r="C2146" t="s">
        <v>97</v>
      </c>
      <c r="D2146" s="29">
        <v>45972</v>
      </c>
      <c r="E2146" s="184" t="str">
        <f t="shared" si="132"/>
        <v/>
      </c>
      <c r="F2146" s="184" t="str">
        <f t="shared" si="133"/>
        <v/>
      </c>
      <c r="G2146" s="184" t="str">
        <f t="shared" si="134"/>
        <v/>
      </c>
      <c r="H2146" s="184" t="str">
        <f t="shared" si="135"/>
        <v/>
      </c>
      <c r="J2146" t="s">
        <v>253</v>
      </c>
      <c r="K2146" t="s">
        <v>253</v>
      </c>
      <c r="L2146">
        <v>206.46225200000001</v>
      </c>
      <c r="R2146">
        <v>229.40355</v>
      </c>
      <c r="S2146" t="s">
        <v>201</v>
      </c>
      <c r="T2146" s="221">
        <v>45566.313194444447</v>
      </c>
    </row>
    <row r="2147" spans="1:20" x14ac:dyDescent="0.35">
      <c r="A2147" t="s">
        <v>98</v>
      </c>
      <c r="B2147" t="s">
        <v>99</v>
      </c>
      <c r="C2147" t="s">
        <v>97</v>
      </c>
      <c r="D2147" s="29">
        <v>45973</v>
      </c>
      <c r="E2147" s="184" t="str">
        <f t="shared" si="132"/>
        <v/>
      </c>
      <c r="F2147" s="184" t="str">
        <f t="shared" si="133"/>
        <v/>
      </c>
      <c r="G2147" s="184" t="str">
        <f t="shared" si="134"/>
        <v/>
      </c>
      <c r="H2147" s="184" t="str">
        <f t="shared" si="135"/>
        <v/>
      </c>
      <c r="J2147" t="s">
        <v>253</v>
      </c>
      <c r="K2147" t="s">
        <v>253</v>
      </c>
      <c r="L2147">
        <v>206.46225200000001</v>
      </c>
      <c r="R2147">
        <v>229.40355</v>
      </c>
      <c r="S2147" t="s">
        <v>201</v>
      </c>
      <c r="T2147" s="221">
        <v>45566.313194444447</v>
      </c>
    </row>
    <row r="2148" spans="1:20" x14ac:dyDescent="0.35">
      <c r="A2148" t="s">
        <v>98</v>
      </c>
      <c r="B2148" t="s">
        <v>99</v>
      </c>
      <c r="C2148" t="s">
        <v>97</v>
      </c>
      <c r="D2148" s="29">
        <v>45974</v>
      </c>
      <c r="E2148" s="184" t="str">
        <f t="shared" si="132"/>
        <v/>
      </c>
      <c r="F2148" s="184" t="str">
        <f t="shared" si="133"/>
        <v/>
      </c>
      <c r="G2148" s="184" t="str">
        <f t="shared" si="134"/>
        <v/>
      </c>
      <c r="H2148" s="184" t="str">
        <f t="shared" si="135"/>
        <v/>
      </c>
      <c r="J2148" t="s">
        <v>253</v>
      </c>
      <c r="K2148" t="s">
        <v>253</v>
      </c>
      <c r="L2148">
        <v>206.46225200000001</v>
      </c>
      <c r="R2148">
        <v>229.40355</v>
      </c>
      <c r="S2148" t="s">
        <v>201</v>
      </c>
      <c r="T2148" s="221">
        <v>45566.313194444447</v>
      </c>
    </row>
    <row r="2149" spans="1:20" x14ac:dyDescent="0.35">
      <c r="A2149" t="s">
        <v>98</v>
      </c>
      <c r="B2149" t="s">
        <v>99</v>
      </c>
      <c r="C2149" t="s">
        <v>97</v>
      </c>
      <c r="D2149" s="29">
        <v>45975</v>
      </c>
      <c r="E2149" s="184" t="str">
        <f t="shared" si="132"/>
        <v/>
      </c>
      <c r="F2149" s="184" t="str">
        <f t="shared" si="133"/>
        <v/>
      </c>
      <c r="G2149" s="184" t="str">
        <f t="shared" si="134"/>
        <v/>
      </c>
      <c r="H2149" s="184" t="str">
        <f t="shared" si="135"/>
        <v/>
      </c>
      <c r="J2149" t="s">
        <v>253</v>
      </c>
      <c r="K2149" t="s">
        <v>253</v>
      </c>
      <c r="L2149">
        <v>206.46225200000001</v>
      </c>
      <c r="R2149">
        <v>229.40355</v>
      </c>
      <c r="S2149" t="s">
        <v>201</v>
      </c>
      <c r="T2149" s="221">
        <v>45566.313194444447</v>
      </c>
    </row>
    <row r="2150" spans="1:20" x14ac:dyDescent="0.35">
      <c r="A2150" t="s">
        <v>98</v>
      </c>
      <c r="B2150" t="s">
        <v>99</v>
      </c>
      <c r="C2150" t="s">
        <v>97</v>
      </c>
      <c r="D2150" s="29">
        <v>45976</v>
      </c>
      <c r="E2150" s="184" t="str">
        <f t="shared" si="132"/>
        <v/>
      </c>
      <c r="F2150" s="184" t="str">
        <f t="shared" si="133"/>
        <v/>
      </c>
      <c r="G2150" s="184" t="str">
        <f t="shared" si="134"/>
        <v/>
      </c>
      <c r="H2150" s="184" t="str">
        <f t="shared" si="135"/>
        <v/>
      </c>
      <c r="J2150" t="s">
        <v>253</v>
      </c>
      <c r="K2150" t="s">
        <v>253</v>
      </c>
      <c r="L2150">
        <v>206.46225200000001</v>
      </c>
      <c r="R2150">
        <v>229.40355</v>
      </c>
      <c r="S2150" t="s">
        <v>201</v>
      </c>
      <c r="T2150" s="221">
        <v>45566.313194444447</v>
      </c>
    </row>
    <row r="2151" spans="1:20" x14ac:dyDescent="0.35">
      <c r="A2151" t="s">
        <v>98</v>
      </c>
      <c r="B2151" t="s">
        <v>99</v>
      </c>
      <c r="C2151" t="s">
        <v>97</v>
      </c>
      <c r="D2151" s="29">
        <v>45977</v>
      </c>
      <c r="E2151" s="184" t="str">
        <f t="shared" si="132"/>
        <v/>
      </c>
      <c r="F2151" s="184" t="str">
        <f t="shared" si="133"/>
        <v/>
      </c>
      <c r="G2151" s="184" t="str">
        <f t="shared" si="134"/>
        <v/>
      </c>
      <c r="H2151" s="184" t="str">
        <f t="shared" si="135"/>
        <v/>
      </c>
      <c r="J2151" t="s">
        <v>253</v>
      </c>
      <c r="K2151" t="s">
        <v>253</v>
      </c>
      <c r="L2151">
        <v>206.46225200000001</v>
      </c>
      <c r="R2151">
        <v>229.40355</v>
      </c>
      <c r="S2151" t="s">
        <v>201</v>
      </c>
      <c r="T2151" s="221">
        <v>45566.313194444447</v>
      </c>
    </row>
    <row r="2152" spans="1:20" x14ac:dyDescent="0.35">
      <c r="A2152" t="s">
        <v>98</v>
      </c>
      <c r="B2152" t="s">
        <v>99</v>
      </c>
      <c r="C2152" t="s">
        <v>97</v>
      </c>
      <c r="D2152" s="29">
        <v>45978</v>
      </c>
      <c r="E2152" s="184" t="str">
        <f t="shared" si="132"/>
        <v/>
      </c>
      <c r="F2152" s="184" t="str">
        <f t="shared" si="133"/>
        <v/>
      </c>
      <c r="G2152" s="184" t="str">
        <f t="shared" si="134"/>
        <v/>
      </c>
      <c r="H2152" s="184" t="str">
        <f t="shared" si="135"/>
        <v/>
      </c>
      <c r="J2152" t="s">
        <v>253</v>
      </c>
      <c r="K2152" t="s">
        <v>253</v>
      </c>
      <c r="L2152">
        <v>206.46225200000001</v>
      </c>
      <c r="R2152">
        <v>229.40355</v>
      </c>
      <c r="S2152" t="s">
        <v>201</v>
      </c>
      <c r="T2152" s="221">
        <v>45566.313194444447</v>
      </c>
    </row>
    <row r="2153" spans="1:20" x14ac:dyDescent="0.35">
      <c r="A2153" t="s">
        <v>98</v>
      </c>
      <c r="B2153" t="s">
        <v>99</v>
      </c>
      <c r="C2153" t="s">
        <v>97</v>
      </c>
      <c r="D2153" s="29">
        <v>45979</v>
      </c>
      <c r="E2153" s="184" t="str">
        <f t="shared" si="132"/>
        <v/>
      </c>
      <c r="F2153" s="184" t="str">
        <f t="shared" si="133"/>
        <v/>
      </c>
      <c r="G2153" s="184" t="str">
        <f t="shared" si="134"/>
        <v/>
      </c>
      <c r="H2153" s="184" t="str">
        <f t="shared" si="135"/>
        <v/>
      </c>
      <c r="J2153" t="s">
        <v>253</v>
      </c>
      <c r="K2153" t="s">
        <v>253</v>
      </c>
      <c r="L2153">
        <v>206.46225200000001</v>
      </c>
      <c r="R2153">
        <v>229.40355</v>
      </c>
      <c r="S2153" t="s">
        <v>201</v>
      </c>
      <c r="T2153" s="221">
        <v>45566.313194444447</v>
      </c>
    </row>
    <row r="2154" spans="1:20" x14ac:dyDescent="0.35">
      <c r="A2154" t="s">
        <v>98</v>
      </c>
      <c r="B2154" t="s">
        <v>99</v>
      </c>
      <c r="C2154" t="s">
        <v>97</v>
      </c>
      <c r="D2154" s="29">
        <v>45980</v>
      </c>
      <c r="E2154" s="184" t="str">
        <f t="shared" si="132"/>
        <v/>
      </c>
      <c r="F2154" s="184" t="str">
        <f t="shared" si="133"/>
        <v/>
      </c>
      <c r="G2154" s="184" t="str">
        <f t="shared" si="134"/>
        <v/>
      </c>
      <c r="H2154" s="184" t="str">
        <f t="shared" si="135"/>
        <v/>
      </c>
      <c r="J2154" t="s">
        <v>253</v>
      </c>
      <c r="K2154" t="s">
        <v>253</v>
      </c>
      <c r="L2154">
        <v>206.46225200000001</v>
      </c>
      <c r="R2154">
        <v>229.40355</v>
      </c>
      <c r="S2154" t="s">
        <v>201</v>
      </c>
      <c r="T2154" s="221">
        <v>45566.313194444447</v>
      </c>
    </row>
    <row r="2155" spans="1:20" x14ac:dyDescent="0.35">
      <c r="A2155" t="s">
        <v>98</v>
      </c>
      <c r="B2155" t="s">
        <v>99</v>
      </c>
      <c r="C2155" t="s">
        <v>97</v>
      </c>
      <c r="D2155" s="29">
        <v>45981</v>
      </c>
      <c r="E2155" s="184" t="str">
        <f t="shared" si="132"/>
        <v/>
      </c>
      <c r="F2155" s="184" t="str">
        <f t="shared" si="133"/>
        <v/>
      </c>
      <c r="G2155" s="184" t="str">
        <f t="shared" si="134"/>
        <v/>
      </c>
      <c r="H2155" s="184" t="str">
        <f t="shared" si="135"/>
        <v/>
      </c>
      <c r="J2155" t="s">
        <v>253</v>
      </c>
      <c r="K2155" t="s">
        <v>253</v>
      </c>
      <c r="L2155">
        <v>206.46225200000001</v>
      </c>
      <c r="R2155">
        <v>229.40355</v>
      </c>
      <c r="S2155" t="s">
        <v>201</v>
      </c>
      <c r="T2155" s="221">
        <v>45566.313194444447</v>
      </c>
    </row>
    <row r="2156" spans="1:20" x14ac:dyDescent="0.35">
      <c r="A2156" t="s">
        <v>98</v>
      </c>
      <c r="B2156" t="s">
        <v>99</v>
      </c>
      <c r="C2156" t="s">
        <v>97</v>
      </c>
      <c r="D2156" s="29">
        <v>45982</v>
      </c>
      <c r="E2156" s="184" t="str">
        <f t="shared" si="132"/>
        <v/>
      </c>
      <c r="F2156" s="184" t="str">
        <f t="shared" si="133"/>
        <v/>
      </c>
      <c r="G2156" s="184" t="str">
        <f t="shared" si="134"/>
        <v/>
      </c>
      <c r="H2156" s="184" t="str">
        <f t="shared" si="135"/>
        <v/>
      </c>
      <c r="J2156" t="s">
        <v>253</v>
      </c>
      <c r="K2156" t="s">
        <v>253</v>
      </c>
      <c r="L2156">
        <v>206.46225200000001</v>
      </c>
      <c r="R2156">
        <v>229.40355</v>
      </c>
      <c r="S2156" t="s">
        <v>201</v>
      </c>
      <c r="T2156" s="221">
        <v>45566.313194444447</v>
      </c>
    </row>
    <row r="2157" spans="1:20" x14ac:dyDescent="0.35">
      <c r="A2157" t="s">
        <v>98</v>
      </c>
      <c r="B2157" t="s">
        <v>99</v>
      </c>
      <c r="C2157" t="s">
        <v>97</v>
      </c>
      <c r="D2157" s="29">
        <v>45983</v>
      </c>
      <c r="E2157" s="184" t="str">
        <f t="shared" si="132"/>
        <v/>
      </c>
      <c r="F2157" s="184" t="str">
        <f t="shared" si="133"/>
        <v/>
      </c>
      <c r="G2157" s="184" t="str">
        <f t="shared" si="134"/>
        <v/>
      </c>
      <c r="H2157" s="184" t="str">
        <f t="shared" si="135"/>
        <v/>
      </c>
      <c r="J2157" t="s">
        <v>253</v>
      </c>
      <c r="K2157" t="s">
        <v>253</v>
      </c>
      <c r="L2157">
        <v>206.46225200000001</v>
      </c>
      <c r="R2157">
        <v>229.40355</v>
      </c>
      <c r="S2157" t="s">
        <v>201</v>
      </c>
      <c r="T2157" s="221">
        <v>45566.313194444447</v>
      </c>
    </row>
    <row r="2158" spans="1:20" x14ac:dyDescent="0.35">
      <c r="A2158" t="s">
        <v>98</v>
      </c>
      <c r="B2158" t="s">
        <v>99</v>
      </c>
      <c r="C2158" t="s">
        <v>97</v>
      </c>
      <c r="D2158" s="29">
        <v>45984</v>
      </c>
      <c r="E2158" s="184" t="str">
        <f t="shared" si="132"/>
        <v/>
      </c>
      <c r="F2158" s="184" t="str">
        <f t="shared" si="133"/>
        <v/>
      </c>
      <c r="G2158" s="184" t="str">
        <f t="shared" si="134"/>
        <v/>
      </c>
      <c r="H2158" s="184" t="str">
        <f t="shared" si="135"/>
        <v/>
      </c>
      <c r="J2158" t="s">
        <v>253</v>
      </c>
      <c r="K2158" t="s">
        <v>253</v>
      </c>
      <c r="L2158">
        <v>206.46225200000001</v>
      </c>
      <c r="R2158">
        <v>229.40355</v>
      </c>
      <c r="S2158" t="s">
        <v>201</v>
      </c>
      <c r="T2158" s="221">
        <v>45566.313194444447</v>
      </c>
    </row>
    <row r="2159" spans="1:20" x14ac:dyDescent="0.35">
      <c r="A2159" t="s">
        <v>98</v>
      </c>
      <c r="B2159" t="s">
        <v>99</v>
      </c>
      <c r="C2159" t="s">
        <v>97</v>
      </c>
      <c r="D2159" s="29">
        <v>45985</v>
      </c>
      <c r="E2159" s="184" t="str">
        <f t="shared" si="132"/>
        <v/>
      </c>
      <c r="F2159" s="184" t="str">
        <f t="shared" si="133"/>
        <v/>
      </c>
      <c r="G2159" s="184" t="str">
        <f t="shared" si="134"/>
        <v/>
      </c>
      <c r="H2159" s="184" t="str">
        <f t="shared" si="135"/>
        <v/>
      </c>
      <c r="J2159" t="s">
        <v>253</v>
      </c>
      <c r="K2159" t="s">
        <v>253</v>
      </c>
      <c r="L2159">
        <v>206.46225200000001</v>
      </c>
      <c r="R2159">
        <v>229.40355</v>
      </c>
      <c r="S2159" t="s">
        <v>201</v>
      </c>
      <c r="T2159" s="221">
        <v>45566.313194444447</v>
      </c>
    </row>
    <row r="2160" spans="1:20" x14ac:dyDescent="0.35">
      <c r="A2160" t="s">
        <v>98</v>
      </c>
      <c r="B2160" t="s">
        <v>99</v>
      </c>
      <c r="C2160" t="s">
        <v>97</v>
      </c>
      <c r="D2160" s="29">
        <v>45986</v>
      </c>
      <c r="E2160" s="184" t="str">
        <f t="shared" si="132"/>
        <v/>
      </c>
      <c r="F2160" s="184" t="str">
        <f t="shared" si="133"/>
        <v/>
      </c>
      <c r="G2160" s="184" t="str">
        <f t="shared" si="134"/>
        <v/>
      </c>
      <c r="H2160" s="184" t="str">
        <f t="shared" si="135"/>
        <v/>
      </c>
      <c r="J2160" t="s">
        <v>253</v>
      </c>
      <c r="K2160" t="s">
        <v>253</v>
      </c>
      <c r="L2160">
        <v>206.46225200000001</v>
      </c>
      <c r="R2160">
        <v>229.40355</v>
      </c>
      <c r="S2160" t="s">
        <v>201</v>
      </c>
      <c r="T2160" s="221">
        <v>45566.313194444447</v>
      </c>
    </row>
    <row r="2161" spans="1:20" x14ac:dyDescent="0.35">
      <c r="A2161" t="s">
        <v>98</v>
      </c>
      <c r="B2161" t="s">
        <v>99</v>
      </c>
      <c r="C2161" t="s">
        <v>97</v>
      </c>
      <c r="D2161" s="29">
        <v>45987</v>
      </c>
      <c r="E2161" s="184" t="str">
        <f t="shared" si="132"/>
        <v/>
      </c>
      <c r="F2161" s="184" t="str">
        <f t="shared" si="133"/>
        <v/>
      </c>
      <c r="G2161" s="184" t="str">
        <f t="shared" si="134"/>
        <v/>
      </c>
      <c r="H2161" s="184" t="str">
        <f t="shared" si="135"/>
        <v/>
      </c>
      <c r="J2161" t="s">
        <v>253</v>
      </c>
      <c r="K2161" t="s">
        <v>253</v>
      </c>
      <c r="L2161">
        <v>206.46225200000001</v>
      </c>
      <c r="R2161">
        <v>229.40355</v>
      </c>
      <c r="S2161" t="s">
        <v>201</v>
      </c>
      <c r="T2161" s="221">
        <v>45566.313194444447</v>
      </c>
    </row>
    <row r="2162" spans="1:20" x14ac:dyDescent="0.35">
      <c r="A2162" t="s">
        <v>98</v>
      </c>
      <c r="B2162" t="s">
        <v>99</v>
      </c>
      <c r="C2162" t="s">
        <v>97</v>
      </c>
      <c r="D2162" s="29">
        <v>45988</v>
      </c>
      <c r="E2162" s="184" t="str">
        <f t="shared" si="132"/>
        <v/>
      </c>
      <c r="F2162" s="184" t="str">
        <f t="shared" si="133"/>
        <v/>
      </c>
      <c r="G2162" s="184" t="str">
        <f t="shared" si="134"/>
        <v/>
      </c>
      <c r="H2162" s="184" t="str">
        <f t="shared" si="135"/>
        <v/>
      </c>
      <c r="J2162" t="s">
        <v>253</v>
      </c>
      <c r="K2162" t="s">
        <v>253</v>
      </c>
      <c r="L2162">
        <v>206.46225200000001</v>
      </c>
      <c r="R2162">
        <v>229.40355</v>
      </c>
      <c r="S2162" t="s">
        <v>201</v>
      </c>
      <c r="T2162" s="221">
        <v>45566.313194444447</v>
      </c>
    </row>
    <row r="2163" spans="1:20" x14ac:dyDescent="0.35">
      <c r="A2163" t="s">
        <v>98</v>
      </c>
      <c r="B2163" t="s">
        <v>99</v>
      </c>
      <c r="C2163" t="s">
        <v>97</v>
      </c>
      <c r="D2163" s="29">
        <v>45989</v>
      </c>
      <c r="E2163" s="184" t="str">
        <f t="shared" si="132"/>
        <v/>
      </c>
      <c r="F2163" s="184" t="str">
        <f t="shared" si="133"/>
        <v/>
      </c>
      <c r="G2163" s="184" t="str">
        <f t="shared" si="134"/>
        <v/>
      </c>
      <c r="H2163" s="184" t="str">
        <f t="shared" si="135"/>
        <v/>
      </c>
      <c r="J2163" t="s">
        <v>253</v>
      </c>
      <c r="K2163" t="s">
        <v>253</v>
      </c>
      <c r="L2163">
        <v>206.46225200000001</v>
      </c>
      <c r="R2163">
        <v>229.40355</v>
      </c>
      <c r="S2163" t="s">
        <v>201</v>
      </c>
      <c r="T2163" s="221">
        <v>45566.313194444447</v>
      </c>
    </row>
    <row r="2164" spans="1:20" x14ac:dyDescent="0.35">
      <c r="A2164" t="s">
        <v>98</v>
      </c>
      <c r="B2164" t="s">
        <v>99</v>
      </c>
      <c r="C2164" t="s">
        <v>97</v>
      </c>
      <c r="D2164" s="29">
        <v>45990</v>
      </c>
      <c r="E2164" s="184" t="str">
        <f t="shared" si="132"/>
        <v/>
      </c>
      <c r="F2164" s="184" t="str">
        <f t="shared" si="133"/>
        <v/>
      </c>
      <c r="G2164" s="184" t="str">
        <f t="shared" si="134"/>
        <v/>
      </c>
      <c r="H2164" s="184" t="str">
        <f t="shared" si="135"/>
        <v/>
      </c>
      <c r="J2164" t="s">
        <v>253</v>
      </c>
      <c r="K2164" t="s">
        <v>253</v>
      </c>
      <c r="L2164">
        <v>206.46225200000001</v>
      </c>
      <c r="R2164">
        <v>229.40355</v>
      </c>
      <c r="S2164" t="s">
        <v>201</v>
      </c>
      <c r="T2164" s="221">
        <v>45566.313194444447</v>
      </c>
    </row>
    <row r="2165" spans="1:20" x14ac:dyDescent="0.35">
      <c r="A2165" t="s">
        <v>98</v>
      </c>
      <c r="B2165" t="s">
        <v>99</v>
      </c>
      <c r="C2165" t="s">
        <v>97</v>
      </c>
      <c r="D2165" s="29">
        <v>45991</v>
      </c>
      <c r="E2165" s="184" t="str">
        <f t="shared" si="132"/>
        <v/>
      </c>
      <c r="F2165" s="184" t="str">
        <f t="shared" si="133"/>
        <v/>
      </c>
      <c r="G2165" s="184" t="str">
        <f t="shared" si="134"/>
        <v/>
      </c>
      <c r="H2165" s="184" t="str">
        <f t="shared" si="135"/>
        <v/>
      </c>
      <c r="J2165" t="s">
        <v>253</v>
      </c>
      <c r="K2165" t="s">
        <v>253</v>
      </c>
      <c r="L2165">
        <v>206.46225200000001</v>
      </c>
      <c r="R2165">
        <v>229.40355</v>
      </c>
      <c r="S2165" t="s">
        <v>201</v>
      </c>
      <c r="T2165" s="221">
        <v>45566.313194444447</v>
      </c>
    </row>
    <row r="2166" spans="1:20" x14ac:dyDescent="0.35">
      <c r="A2166" t="s">
        <v>98</v>
      </c>
      <c r="B2166" t="s">
        <v>99</v>
      </c>
      <c r="C2166" t="s">
        <v>97</v>
      </c>
      <c r="D2166" s="29">
        <v>45992</v>
      </c>
      <c r="E2166" s="184" t="str">
        <f t="shared" si="132"/>
        <v/>
      </c>
      <c r="F2166" s="184" t="str">
        <f t="shared" si="133"/>
        <v/>
      </c>
      <c r="G2166" s="184" t="str">
        <f t="shared" si="134"/>
        <v/>
      </c>
      <c r="H2166" s="184" t="str">
        <f t="shared" si="135"/>
        <v/>
      </c>
      <c r="J2166" t="s">
        <v>253</v>
      </c>
      <c r="K2166" t="s">
        <v>253</v>
      </c>
      <c r="L2166">
        <v>206.46225200000001</v>
      </c>
      <c r="R2166">
        <v>229.40355</v>
      </c>
      <c r="S2166" t="s">
        <v>201</v>
      </c>
      <c r="T2166" s="221">
        <v>45566.313194444447</v>
      </c>
    </row>
    <row r="2167" spans="1:20" x14ac:dyDescent="0.35">
      <c r="A2167" t="s">
        <v>98</v>
      </c>
      <c r="B2167" t="s">
        <v>99</v>
      </c>
      <c r="C2167" t="s">
        <v>97</v>
      </c>
      <c r="D2167" s="29">
        <v>45993</v>
      </c>
      <c r="E2167" s="184" t="str">
        <f t="shared" si="132"/>
        <v/>
      </c>
      <c r="F2167" s="184" t="str">
        <f t="shared" si="133"/>
        <v/>
      </c>
      <c r="G2167" s="184" t="str">
        <f t="shared" si="134"/>
        <v/>
      </c>
      <c r="H2167" s="184" t="str">
        <f t="shared" si="135"/>
        <v/>
      </c>
      <c r="J2167" t="s">
        <v>253</v>
      </c>
      <c r="K2167" t="s">
        <v>253</v>
      </c>
      <c r="L2167">
        <v>206.46225200000001</v>
      </c>
      <c r="R2167">
        <v>229.40355</v>
      </c>
      <c r="S2167" t="s">
        <v>201</v>
      </c>
      <c r="T2167" s="221">
        <v>45566.313194444447</v>
      </c>
    </row>
    <row r="2168" spans="1:20" x14ac:dyDescent="0.35">
      <c r="A2168" t="s">
        <v>98</v>
      </c>
      <c r="B2168" t="s">
        <v>99</v>
      </c>
      <c r="C2168" t="s">
        <v>97</v>
      </c>
      <c r="D2168" s="29">
        <v>45994</v>
      </c>
      <c r="E2168" s="184" t="str">
        <f t="shared" si="132"/>
        <v/>
      </c>
      <c r="F2168" s="184" t="str">
        <f t="shared" si="133"/>
        <v/>
      </c>
      <c r="G2168" s="184" t="str">
        <f t="shared" si="134"/>
        <v/>
      </c>
      <c r="H2168" s="184" t="str">
        <f t="shared" si="135"/>
        <v/>
      </c>
      <c r="J2168" t="s">
        <v>253</v>
      </c>
      <c r="K2168" t="s">
        <v>253</v>
      </c>
      <c r="L2168">
        <v>206.46225200000001</v>
      </c>
      <c r="R2168">
        <v>229.40355</v>
      </c>
      <c r="S2168" t="s">
        <v>201</v>
      </c>
      <c r="T2168" s="221">
        <v>45566.313194444447</v>
      </c>
    </row>
    <row r="2169" spans="1:20" x14ac:dyDescent="0.35">
      <c r="A2169" t="s">
        <v>98</v>
      </c>
      <c r="B2169" t="s">
        <v>99</v>
      </c>
      <c r="C2169" t="s">
        <v>97</v>
      </c>
      <c r="D2169" s="29">
        <v>45995</v>
      </c>
      <c r="E2169" s="184" t="str">
        <f t="shared" si="132"/>
        <v/>
      </c>
      <c r="F2169" s="184" t="str">
        <f t="shared" si="133"/>
        <v/>
      </c>
      <c r="G2169" s="184" t="str">
        <f t="shared" si="134"/>
        <v/>
      </c>
      <c r="H2169" s="184" t="str">
        <f t="shared" si="135"/>
        <v/>
      </c>
      <c r="J2169" t="s">
        <v>253</v>
      </c>
      <c r="K2169" t="s">
        <v>253</v>
      </c>
      <c r="L2169">
        <v>206.46225200000001</v>
      </c>
      <c r="R2169">
        <v>229.40355</v>
      </c>
      <c r="S2169" t="s">
        <v>201</v>
      </c>
      <c r="T2169" s="221">
        <v>45566.313194444447</v>
      </c>
    </row>
    <row r="2170" spans="1:20" x14ac:dyDescent="0.35">
      <c r="A2170" t="s">
        <v>98</v>
      </c>
      <c r="B2170" t="s">
        <v>99</v>
      </c>
      <c r="C2170" t="s">
        <v>97</v>
      </c>
      <c r="D2170" s="29">
        <v>45996</v>
      </c>
      <c r="E2170" s="184" t="str">
        <f t="shared" si="132"/>
        <v/>
      </c>
      <c r="F2170" s="184" t="str">
        <f t="shared" si="133"/>
        <v/>
      </c>
      <c r="G2170" s="184" t="str">
        <f t="shared" si="134"/>
        <v/>
      </c>
      <c r="H2170" s="184" t="str">
        <f t="shared" si="135"/>
        <v/>
      </c>
      <c r="J2170" t="s">
        <v>253</v>
      </c>
      <c r="K2170" t="s">
        <v>253</v>
      </c>
      <c r="L2170">
        <v>206.46225200000001</v>
      </c>
      <c r="R2170">
        <v>229.40355</v>
      </c>
      <c r="S2170" t="s">
        <v>201</v>
      </c>
      <c r="T2170" s="221">
        <v>45566.313194444447</v>
      </c>
    </row>
    <row r="2171" spans="1:20" x14ac:dyDescent="0.35">
      <c r="A2171" t="s">
        <v>98</v>
      </c>
      <c r="B2171" t="s">
        <v>99</v>
      </c>
      <c r="C2171" t="s">
        <v>97</v>
      </c>
      <c r="D2171" s="29">
        <v>45997</v>
      </c>
      <c r="E2171" s="184" t="str">
        <f t="shared" si="132"/>
        <v/>
      </c>
      <c r="F2171" s="184" t="str">
        <f t="shared" si="133"/>
        <v/>
      </c>
      <c r="G2171" s="184" t="str">
        <f t="shared" si="134"/>
        <v/>
      </c>
      <c r="H2171" s="184" t="str">
        <f t="shared" si="135"/>
        <v/>
      </c>
      <c r="J2171" t="s">
        <v>253</v>
      </c>
      <c r="K2171" t="s">
        <v>253</v>
      </c>
      <c r="L2171">
        <v>206.46225200000001</v>
      </c>
      <c r="R2171">
        <v>229.40355</v>
      </c>
      <c r="S2171" t="s">
        <v>201</v>
      </c>
      <c r="T2171" s="221">
        <v>45566.313194444447</v>
      </c>
    </row>
    <row r="2172" spans="1:20" x14ac:dyDescent="0.35">
      <c r="A2172" t="s">
        <v>98</v>
      </c>
      <c r="B2172" t="s">
        <v>99</v>
      </c>
      <c r="C2172" t="s">
        <v>97</v>
      </c>
      <c r="D2172" s="29">
        <v>45998</v>
      </c>
      <c r="E2172" s="184" t="str">
        <f t="shared" si="132"/>
        <v/>
      </c>
      <c r="F2172" s="184" t="str">
        <f t="shared" si="133"/>
        <v/>
      </c>
      <c r="G2172" s="184" t="str">
        <f t="shared" si="134"/>
        <v/>
      </c>
      <c r="H2172" s="184" t="str">
        <f t="shared" si="135"/>
        <v/>
      </c>
      <c r="J2172" t="s">
        <v>253</v>
      </c>
      <c r="K2172" t="s">
        <v>253</v>
      </c>
      <c r="L2172">
        <v>206.46225200000001</v>
      </c>
      <c r="R2172">
        <v>229.40355</v>
      </c>
      <c r="S2172" t="s">
        <v>201</v>
      </c>
      <c r="T2172" s="221">
        <v>45566.313194444447</v>
      </c>
    </row>
    <row r="2173" spans="1:20" x14ac:dyDescent="0.35">
      <c r="A2173" t="s">
        <v>98</v>
      </c>
      <c r="B2173" t="s">
        <v>99</v>
      </c>
      <c r="C2173" t="s">
        <v>97</v>
      </c>
      <c r="D2173" s="29">
        <v>45999</v>
      </c>
      <c r="E2173" s="184" t="str">
        <f t="shared" si="132"/>
        <v/>
      </c>
      <c r="F2173" s="184" t="str">
        <f t="shared" si="133"/>
        <v/>
      </c>
      <c r="G2173" s="184" t="str">
        <f t="shared" si="134"/>
        <v/>
      </c>
      <c r="H2173" s="184" t="str">
        <f t="shared" si="135"/>
        <v/>
      </c>
      <c r="J2173" t="s">
        <v>253</v>
      </c>
      <c r="K2173" t="s">
        <v>253</v>
      </c>
      <c r="L2173">
        <v>206.46225200000001</v>
      </c>
      <c r="R2173">
        <v>229.40355</v>
      </c>
      <c r="S2173" t="s">
        <v>201</v>
      </c>
      <c r="T2173" s="221">
        <v>45566.313194444447</v>
      </c>
    </row>
    <row r="2174" spans="1:20" x14ac:dyDescent="0.35">
      <c r="A2174" t="s">
        <v>98</v>
      </c>
      <c r="B2174" t="s">
        <v>99</v>
      </c>
      <c r="C2174" t="s">
        <v>97</v>
      </c>
      <c r="D2174" s="29">
        <v>46000</v>
      </c>
      <c r="E2174" s="184" t="str">
        <f t="shared" si="132"/>
        <v/>
      </c>
      <c r="F2174" s="184" t="str">
        <f t="shared" si="133"/>
        <v/>
      </c>
      <c r="G2174" s="184" t="str">
        <f t="shared" si="134"/>
        <v/>
      </c>
      <c r="H2174" s="184" t="str">
        <f t="shared" si="135"/>
        <v/>
      </c>
      <c r="J2174" t="s">
        <v>253</v>
      </c>
      <c r="K2174" t="s">
        <v>253</v>
      </c>
      <c r="L2174">
        <v>206.46225200000001</v>
      </c>
      <c r="R2174">
        <v>229.40355</v>
      </c>
      <c r="S2174" t="s">
        <v>201</v>
      </c>
      <c r="T2174" s="221">
        <v>45566.313194444447</v>
      </c>
    </row>
    <row r="2175" spans="1:20" x14ac:dyDescent="0.35">
      <c r="A2175" t="s">
        <v>98</v>
      </c>
      <c r="B2175" t="s">
        <v>99</v>
      </c>
      <c r="C2175" t="s">
        <v>97</v>
      </c>
      <c r="D2175" s="29">
        <v>46001</v>
      </c>
      <c r="E2175" s="184" t="str">
        <f t="shared" si="132"/>
        <v/>
      </c>
      <c r="F2175" s="184" t="str">
        <f t="shared" si="133"/>
        <v/>
      </c>
      <c r="G2175" s="184" t="str">
        <f t="shared" si="134"/>
        <v/>
      </c>
      <c r="H2175" s="184" t="str">
        <f t="shared" si="135"/>
        <v/>
      </c>
      <c r="J2175" t="s">
        <v>253</v>
      </c>
      <c r="K2175" t="s">
        <v>253</v>
      </c>
      <c r="L2175">
        <v>206.46225200000001</v>
      </c>
      <c r="R2175">
        <v>229.40355</v>
      </c>
      <c r="S2175" t="s">
        <v>201</v>
      </c>
      <c r="T2175" s="221">
        <v>45566.313194444447</v>
      </c>
    </row>
    <row r="2176" spans="1:20" x14ac:dyDescent="0.35">
      <c r="A2176" t="s">
        <v>98</v>
      </c>
      <c r="B2176" t="s">
        <v>99</v>
      </c>
      <c r="C2176" t="s">
        <v>97</v>
      </c>
      <c r="D2176" s="29">
        <v>46002</v>
      </c>
      <c r="E2176" s="184" t="str">
        <f t="shared" si="132"/>
        <v/>
      </c>
      <c r="F2176" s="184" t="str">
        <f t="shared" si="133"/>
        <v/>
      </c>
      <c r="G2176" s="184" t="str">
        <f t="shared" si="134"/>
        <v/>
      </c>
      <c r="H2176" s="184" t="str">
        <f t="shared" si="135"/>
        <v/>
      </c>
      <c r="J2176" t="s">
        <v>253</v>
      </c>
      <c r="K2176" t="s">
        <v>253</v>
      </c>
      <c r="L2176">
        <v>206.46225200000001</v>
      </c>
      <c r="R2176">
        <v>229.40355</v>
      </c>
      <c r="S2176" t="s">
        <v>201</v>
      </c>
      <c r="T2176" s="221">
        <v>45566.313194444447</v>
      </c>
    </row>
    <row r="2177" spans="1:20" x14ac:dyDescent="0.35">
      <c r="A2177" t="s">
        <v>98</v>
      </c>
      <c r="B2177" t="s">
        <v>99</v>
      </c>
      <c r="C2177" t="s">
        <v>97</v>
      </c>
      <c r="D2177" s="29">
        <v>46003</v>
      </c>
      <c r="E2177" s="184" t="str">
        <f t="shared" si="132"/>
        <v/>
      </c>
      <c r="F2177" s="184" t="str">
        <f t="shared" si="133"/>
        <v/>
      </c>
      <c r="G2177" s="184" t="str">
        <f t="shared" si="134"/>
        <v/>
      </c>
      <c r="H2177" s="184" t="str">
        <f t="shared" si="135"/>
        <v/>
      </c>
      <c r="J2177" t="s">
        <v>253</v>
      </c>
      <c r="K2177" t="s">
        <v>253</v>
      </c>
      <c r="L2177">
        <v>206.46225200000001</v>
      </c>
      <c r="R2177">
        <v>229.40355</v>
      </c>
      <c r="S2177" t="s">
        <v>201</v>
      </c>
      <c r="T2177" s="221">
        <v>45566.313194444447</v>
      </c>
    </row>
    <row r="2178" spans="1:20" x14ac:dyDescent="0.35">
      <c r="A2178" t="s">
        <v>98</v>
      </c>
      <c r="B2178" t="s">
        <v>99</v>
      </c>
      <c r="C2178" t="s">
        <v>97</v>
      </c>
      <c r="D2178" s="29">
        <v>46004</v>
      </c>
      <c r="E2178" s="184" t="str">
        <f t="shared" si="132"/>
        <v/>
      </c>
      <c r="F2178" s="184" t="str">
        <f t="shared" si="133"/>
        <v/>
      </c>
      <c r="G2178" s="184" t="str">
        <f t="shared" si="134"/>
        <v/>
      </c>
      <c r="H2178" s="184" t="str">
        <f t="shared" si="135"/>
        <v/>
      </c>
      <c r="J2178" t="s">
        <v>253</v>
      </c>
      <c r="K2178" t="s">
        <v>253</v>
      </c>
      <c r="L2178">
        <v>206.46225200000001</v>
      </c>
      <c r="R2178">
        <v>229.40355</v>
      </c>
      <c r="S2178" t="s">
        <v>201</v>
      </c>
      <c r="T2178" s="221">
        <v>45566.313194444447</v>
      </c>
    </row>
    <row r="2179" spans="1:20" x14ac:dyDescent="0.35">
      <c r="A2179" t="s">
        <v>98</v>
      </c>
      <c r="B2179" t="s">
        <v>99</v>
      </c>
      <c r="C2179" t="s">
        <v>97</v>
      </c>
      <c r="D2179" s="29">
        <v>46005</v>
      </c>
      <c r="E2179" s="184" t="str">
        <f t="shared" si="132"/>
        <v/>
      </c>
      <c r="F2179" s="184" t="str">
        <f t="shared" si="133"/>
        <v/>
      </c>
      <c r="G2179" s="184" t="str">
        <f t="shared" si="134"/>
        <v/>
      </c>
      <c r="H2179" s="184" t="str">
        <f t="shared" si="135"/>
        <v/>
      </c>
      <c r="J2179" t="s">
        <v>253</v>
      </c>
      <c r="K2179" t="s">
        <v>253</v>
      </c>
      <c r="L2179">
        <v>206.46225200000001</v>
      </c>
      <c r="R2179">
        <v>229.40355</v>
      </c>
      <c r="S2179" t="s">
        <v>201</v>
      </c>
      <c r="T2179" s="221">
        <v>45566.313194444447</v>
      </c>
    </row>
    <row r="2180" spans="1:20" x14ac:dyDescent="0.35">
      <c r="A2180" t="s">
        <v>98</v>
      </c>
      <c r="B2180" t="s">
        <v>99</v>
      </c>
      <c r="C2180" t="s">
        <v>97</v>
      </c>
      <c r="D2180" s="29">
        <v>46006</v>
      </c>
      <c r="E2180" s="184" t="str">
        <f t="shared" si="132"/>
        <v/>
      </c>
      <c r="F2180" s="184" t="str">
        <f t="shared" si="133"/>
        <v/>
      </c>
      <c r="G2180" s="184" t="str">
        <f t="shared" si="134"/>
        <v/>
      </c>
      <c r="H2180" s="184" t="str">
        <f t="shared" si="135"/>
        <v/>
      </c>
      <c r="J2180" t="s">
        <v>253</v>
      </c>
      <c r="K2180" t="s">
        <v>253</v>
      </c>
      <c r="L2180">
        <v>206.46225200000001</v>
      </c>
      <c r="R2180">
        <v>229.40355</v>
      </c>
      <c r="S2180" t="s">
        <v>201</v>
      </c>
      <c r="T2180" s="221">
        <v>45566.313194444447</v>
      </c>
    </row>
    <row r="2181" spans="1:20" x14ac:dyDescent="0.35">
      <c r="A2181" t="s">
        <v>98</v>
      </c>
      <c r="B2181" t="s">
        <v>99</v>
      </c>
      <c r="C2181" t="s">
        <v>97</v>
      </c>
      <c r="D2181" s="29">
        <v>46007</v>
      </c>
      <c r="E2181" s="184" t="str">
        <f t="shared" si="132"/>
        <v/>
      </c>
      <c r="F2181" s="184" t="str">
        <f t="shared" si="133"/>
        <v/>
      </c>
      <c r="G2181" s="184" t="str">
        <f t="shared" si="134"/>
        <v/>
      </c>
      <c r="H2181" s="184" t="str">
        <f t="shared" si="135"/>
        <v/>
      </c>
      <c r="J2181" t="s">
        <v>253</v>
      </c>
      <c r="K2181" t="s">
        <v>253</v>
      </c>
      <c r="L2181">
        <v>206.46225200000001</v>
      </c>
      <c r="R2181">
        <v>229.40355</v>
      </c>
      <c r="S2181" t="s">
        <v>201</v>
      </c>
      <c r="T2181" s="221">
        <v>45566.313194444447</v>
      </c>
    </row>
    <row r="2182" spans="1:20" x14ac:dyDescent="0.35">
      <c r="A2182" t="s">
        <v>98</v>
      </c>
      <c r="B2182" t="s">
        <v>99</v>
      </c>
      <c r="C2182" t="s">
        <v>97</v>
      </c>
      <c r="D2182" s="29">
        <v>46008</v>
      </c>
      <c r="E2182" s="184" t="str">
        <f t="shared" si="132"/>
        <v/>
      </c>
      <c r="F2182" s="184" t="str">
        <f t="shared" si="133"/>
        <v/>
      </c>
      <c r="G2182" s="184" t="str">
        <f t="shared" si="134"/>
        <v/>
      </c>
      <c r="H2182" s="184" t="str">
        <f t="shared" si="135"/>
        <v/>
      </c>
      <c r="J2182" t="s">
        <v>253</v>
      </c>
      <c r="K2182" t="s">
        <v>253</v>
      </c>
      <c r="L2182">
        <v>206.46225200000001</v>
      </c>
      <c r="R2182">
        <v>229.40355</v>
      </c>
      <c r="S2182" t="s">
        <v>201</v>
      </c>
      <c r="T2182" s="221">
        <v>45566.313194444447</v>
      </c>
    </row>
    <row r="2183" spans="1:20" x14ac:dyDescent="0.35">
      <c r="A2183" t="s">
        <v>98</v>
      </c>
      <c r="B2183" t="s">
        <v>99</v>
      </c>
      <c r="C2183" t="s">
        <v>97</v>
      </c>
      <c r="D2183" s="29">
        <v>46009</v>
      </c>
      <c r="E2183" s="184" t="str">
        <f t="shared" si="132"/>
        <v/>
      </c>
      <c r="F2183" s="184" t="str">
        <f t="shared" si="133"/>
        <v/>
      </c>
      <c r="G2183" s="184" t="str">
        <f t="shared" si="134"/>
        <v/>
      </c>
      <c r="H2183" s="184" t="str">
        <f t="shared" si="135"/>
        <v/>
      </c>
      <c r="J2183" t="s">
        <v>253</v>
      </c>
      <c r="K2183" t="s">
        <v>253</v>
      </c>
      <c r="L2183">
        <v>206.46225200000001</v>
      </c>
      <c r="R2183">
        <v>229.40355</v>
      </c>
      <c r="S2183" t="s">
        <v>201</v>
      </c>
      <c r="T2183" s="221">
        <v>45566.313194444447</v>
      </c>
    </row>
    <row r="2184" spans="1:20" x14ac:dyDescent="0.35">
      <c r="A2184" t="s">
        <v>98</v>
      </c>
      <c r="B2184" t="s">
        <v>99</v>
      </c>
      <c r="C2184" t="s">
        <v>97</v>
      </c>
      <c r="D2184" s="29">
        <v>46010</v>
      </c>
      <c r="E2184" s="184" t="str">
        <f t="shared" ref="E2184:E2247" si="136">IF(J2184="","",IF(L2184=0,0,IF(1-(J2184/L2184)&lt;0,"",1-(J2184/L2184))))</f>
        <v/>
      </c>
      <c r="F2184" s="184" t="str">
        <f t="shared" ref="F2184:F2247" si="137">IF(K2184="","",IF(L2184=0,0,IF(1-(K2184/L2184)&lt;0,"",1-(K2184/L2184))))</f>
        <v/>
      </c>
      <c r="G2184" s="184" t="str">
        <f t="shared" ref="G2184:G2247" si="138">IF(J2184="","",IF(1-(J2184/R2184)&lt;0,"",1-(J2184/R2184)))</f>
        <v/>
      </c>
      <c r="H2184" s="184" t="str">
        <f t="shared" ref="H2184:H2247" si="139">IF(K2184="","",IF(1-(K2184/R2184)&lt;0,"",1-(K2184/R2184)))</f>
        <v/>
      </c>
      <c r="J2184" t="s">
        <v>253</v>
      </c>
      <c r="K2184" t="s">
        <v>253</v>
      </c>
      <c r="L2184">
        <v>206.46225200000001</v>
      </c>
      <c r="R2184">
        <v>229.40355</v>
      </c>
      <c r="S2184" t="s">
        <v>201</v>
      </c>
      <c r="T2184" s="221">
        <v>45566.313194444447</v>
      </c>
    </row>
    <row r="2185" spans="1:20" x14ac:dyDescent="0.35">
      <c r="A2185" t="s">
        <v>98</v>
      </c>
      <c r="B2185" t="s">
        <v>99</v>
      </c>
      <c r="C2185" t="s">
        <v>97</v>
      </c>
      <c r="D2185" s="29">
        <v>46011</v>
      </c>
      <c r="E2185" s="184" t="str">
        <f t="shared" si="136"/>
        <v/>
      </c>
      <c r="F2185" s="184" t="str">
        <f t="shared" si="137"/>
        <v/>
      </c>
      <c r="G2185" s="184" t="str">
        <f t="shared" si="138"/>
        <v/>
      </c>
      <c r="H2185" s="184" t="str">
        <f t="shared" si="139"/>
        <v/>
      </c>
      <c r="J2185" t="s">
        <v>253</v>
      </c>
      <c r="K2185" t="s">
        <v>253</v>
      </c>
      <c r="L2185">
        <v>206.46225200000001</v>
      </c>
      <c r="R2185">
        <v>229.40355</v>
      </c>
      <c r="S2185" t="s">
        <v>201</v>
      </c>
      <c r="T2185" s="221">
        <v>45566.313194444447</v>
      </c>
    </row>
    <row r="2186" spans="1:20" x14ac:dyDescent="0.35">
      <c r="A2186" t="s">
        <v>98</v>
      </c>
      <c r="B2186" t="s">
        <v>99</v>
      </c>
      <c r="C2186" t="s">
        <v>97</v>
      </c>
      <c r="D2186" s="29">
        <v>46012</v>
      </c>
      <c r="E2186" s="184" t="str">
        <f t="shared" si="136"/>
        <v/>
      </c>
      <c r="F2186" s="184" t="str">
        <f t="shared" si="137"/>
        <v/>
      </c>
      <c r="G2186" s="184" t="str">
        <f t="shared" si="138"/>
        <v/>
      </c>
      <c r="H2186" s="184" t="str">
        <f t="shared" si="139"/>
        <v/>
      </c>
      <c r="J2186" t="s">
        <v>253</v>
      </c>
      <c r="K2186" t="s">
        <v>253</v>
      </c>
      <c r="L2186">
        <v>206.46225200000001</v>
      </c>
      <c r="R2186">
        <v>229.40355</v>
      </c>
      <c r="S2186" t="s">
        <v>201</v>
      </c>
      <c r="T2186" s="221">
        <v>45566.313194444447</v>
      </c>
    </row>
    <row r="2187" spans="1:20" x14ac:dyDescent="0.35">
      <c r="A2187" t="s">
        <v>98</v>
      </c>
      <c r="B2187" t="s">
        <v>99</v>
      </c>
      <c r="C2187" t="s">
        <v>97</v>
      </c>
      <c r="D2187" s="29">
        <v>46013</v>
      </c>
      <c r="E2187" s="184" t="str">
        <f t="shared" si="136"/>
        <v/>
      </c>
      <c r="F2187" s="184" t="str">
        <f t="shared" si="137"/>
        <v/>
      </c>
      <c r="G2187" s="184" t="str">
        <f t="shared" si="138"/>
        <v/>
      </c>
      <c r="H2187" s="184" t="str">
        <f t="shared" si="139"/>
        <v/>
      </c>
      <c r="J2187" t="s">
        <v>253</v>
      </c>
      <c r="K2187" t="s">
        <v>253</v>
      </c>
      <c r="L2187">
        <v>206.46225200000001</v>
      </c>
      <c r="R2187">
        <v>229.40355</v>
      </c>
      <c r="S2187" t="s">
        <v>201</v>
      </c>
      <c r="T2187" s="221">
        <v>45566.313194444447</v>
      </c>
    </row>
    <row r="2188" spans="1:20" x14ac:dyDescent="0.35">
      <c r="A2188" t="s">
        <v>98</v>
      </c>
      <c r="B2188" t="s">
        <v>99</v>
      </c>
      <c r="C2188" t="s">
        <v>97</v>
      </c>
      <c r="D2188" s="29">
        <v>46014</v>
      </c>
      <c r="E2188" s="184" t="str">
        <f t="shared" si="136"/>
        <v/>
      </c>
      <c r="F2188" s="184" t="str">
        <f t="shared" si="137"/>
        <v/>
      </c>
      <c r="G2188" s="184" t="str">
        <f t="shared" si="138"/>
        <v/>
      </c>
      <c r="H2188" s="184" t="str">
        <f t="shared" si="139"/>
        <v/>
      </c>
      <c r="J2188" t="s">
        <v>253</v>
      </c>
      <c r="K2188" t="s">
        <v>253</v>
      </c>
      <c r="L2188">
        <v>206.46225200000001</v>
      </c>
      <c r="R2188">
        <v>229.40355</v>
      </c>
      <c r="S2188" t="s">
        <v>201</v>
      </c>
      <c r="T2188" s="221">
        <v>45566.313194444447</v>
      </c>
    </row>
    <row r="2189" spans="1:20" x14ac:dyDescent="0.35">
      <c r="A2189" t="s">
        <v>98</v>
      </c>
      <c r="B2189" t="s">
        <v>99</v>
      </c>
      <c r="C2189" t="s">
        <v>97</v>
      </c>
      <c r="D2189" s="29">
        <v>46015</v>
      </c>
      <c r="E2189" s="184" t="str">
        <f t="shared" si="136"/>
        <v/>
      </c>
      <c r="F2189" s="184" t="str">
        <f t="shared" si="137"/>
        <v/>
      </c>
      <c r="G2189" s="184" t="str">
        <f t="shared" si="138"/>
        <v/>
      </c>
      <c r="H2189" s="184" t="str">
        <f t="shared" si="139"/>
        <v/>
      </c>
      <c r="J2189" t="s">
        <v>253</v>
      </c>
      <c r="K2189" t="s">
        <v>253</v>
      </c>
      <c r="L2189">
        <v>206.46225200000001</v>
      </c>
      <c r="R2189">
        <v>229.40355</v>
      </c>
      <c r="S2189" t="s">
        <v>201</v>
      </c>
      <c r="T2189" s="221">
        <v>45566.313194444447</v>
      </c>
    </row>
    <row r="2190" spans="1:20" x14ac:dyDescent="0.35">
      <c r="A2190" t="s">
        <v>98</v>
      </c>
      <c r="B2190" t="s">
        <v>99</v>
      </c>
      <c r="C2190" t="s">
        <v>97</v>
      </c>
      <c r="D2190" s="29">
        <v>46016</v>
      </c>
      <c r="E2190" s="184" t="str">
        <f t="shared" si="136"/>
        <v/>
      </c>
      <c r="F2190" s="184" t="str">
        <f t="shared" si="137"/>
        <v/>
      </c>
      <c r="G2190" s="184" t="str">
        <f t="shared" si="138"/>
        <v/>
      </c>
      <c r="H2190" s="184" t="str">
        <f t="shared" si="139"/>
        <v/>
      </c>
      <c r="J2190" t="s">
        <v>253</v>
      </c>
      <c r="K2190" t="s">
        <v>253</v>
      </c>
      <c r="L2190">
        <v>206.46225200000001</v>
      </c>
      <c r="R2190">
        <v>229.40355</v>
      </c>
      <c r="S2190" t="s">
        <v>201</v>
      </c>
      <c r="T2190" s="221">
        <v>45566.313194444447</v>
      </c>
    </row>
    <row r="2191" spans="1:20" x14ac:dyDescent="0.35">
      <c r="A2191" t="s">
        <v>98</v>
      </c>
      <c r="B2191" t="s">
        <v>99</v>
      </c>
      <c r="C2191" t="s">
        <v>97</v>
      </c>
      <c r="D2191" s="29">
        <v>46017</v>
      </c>
      <c r="E2191" s="184" t="str">
        <f t="shared" si="136"/>
        <v/>
      </c>
      <c r="F2191" s="184" t="str">
        <f t="shared" si="137"/>
        <v/>
      </c>
      <c r="G2191" s="184" t="str">
        <f t="shared" si="138"/>
        <v/>
      </c>
      <c r="H2191" s="184" t="str">
        <f t="shared" si="139"/>
        <v/>
      </c>
      <c r="J2191" t="s">
        <v>253</v>
      </c>
      <c r="K2191" t="s">
        <v>253</v>
      </c>
      <c r="L2191">
        <v>206.46225200000001</v>
      </c>
      <c r="R2191">
        <v>229.40355</v>
      </c>
      <c r="S2191" t="s">
        <v>201</v>
      </c>
      <c r="T2191" s="221">
        <v>45566.313194444447</v>
      </c>
    </row>
    <row r="2192" spans="1:20" x14ac:dyDescent="0.35">
      <c r="A2192" t="s">
        <v>98</v>
      </c>
      <c r="B2192" t="s">
        <v>99</v>
      </c>
      <c r="C2192" t="s">
        <v>97</v>
      </c>
      <c r="D2192" s="29">
        <v>46018</v>
      </c>
      <c r="E2192" s="184" t="str">
        <f t="shared" si="136"/>
        <v/>
      </c>
      <c r="F2192" s="184" t="str">
        <f t="shared" si="137"/>
        <v/>
      </c>
      <c r="G2192" s="184" t="str">
        <f t="shared" si="138"/>
        <v/>
      </c>
      <c r="H2192" s="184" t="str">
        <f t="shared" si="139"/>
        <v/>
      </c>
      <c r="J2192" t="s">
        <v>253</v>
      </c>
      <c r="K2192" t="s">
        <v>253</v>
      </c>
      <c r="L2192">
        <v>206.46225200000001</v>
      </c>
      <c r="R2192">
        <v>229.40355</v>
      </c>
      <c r="S2192" t="s">
        <v>201</v>
      </c>
      <c r="T2192" s="221">
        <v>45566.313194444447</v>
      </c>
    </row>
    <row r="2193" spans="1:20" x14ac:dyDescent="0.35">
      <c r="A2193" t="s">
        <v>98</v>
      </c>
      <c r="B2193" t="s">
        <v>99</v>
      </c>
      <c r="C2193" t="s">
        <v>97</v>
      </c>
      <c r="D2193" s="29">
        <v>46019</v>
      </c>
      <c r="E2193" s="184" t="str">
        <f t="shared" si="136"/>
        <v/>
      </c>
      <c r="F2193" s="184" t="str">
        <f t="shared" si="137"/>
        <v/>
      </c>
      <c r="G2193" s="184" t="str">
        <f t="shared" si="138"/>
        <v/>
      </c>
      <c r="H2193" s="184" t="str">
        <f t="shared" si="139"/>
        <v/>
      </c>
      <c r="J2193" t="s">
        <v>253</v>
      </c>
      <c r="K2193" t="s">
        <v>253</v>
      </c>
      <c r="L2193">
        <v>206.46225200000001</v>
      </c>
      <c r="R2193">
        <v>229.40355</v>
      </c>
      <c r="S2193" t="s">
        <v>201</v>
      </c>
      <c r="T2193" s="221">
        <v>45566.313194444447</v>
      </c>
    </row>
    <row r="2194" spans="1:20" x14ac:dyDescent="0.35">
      <c r="A2194" t="s">
        <v>98</v>
      </c>
      <c r="B2194" t="s">
        <v>99</v>
      </c>
      <c r="C2194" t="s">
        <v>97</v>
      </c>
      <c r="D2194" s="29">
        <v>46020</v>
      </c>
      <c r="E2194" s="184" t="str">
        <f t="shared" si="136"/>
        <v/>
      </c>
      <c r="F2194" s="184" t="str">
        <f t="shared" si="137"/>
        <v/>
      </c>
      <c r="G2194" s="184" t="str">
        <f t="shared" si="138"/>
        <v/>
      </c>
      <c r="H2194" s="184" t="str">
        <f t="shared" si="139"/>
        <v/>
      </c>
      <c r="J2194" t="s">
        <v>253</v>
      </c>
      <c r="K2194" t="s">
        <v>253</v>
      </c>
      <c r="L2194">
        <v>206.46225200000001</v>
      </c>
      <c r="R2194">
        <v>229.40355</v>
      </c>
      <c r="S2194" t="s">
        <v>201</v>
      </c>
      <c r="T2194" s="221">
        <v>45566.313194444447</v>
      </c>
    </row>
    <row r="2195" spans="1:20" x14ac:dyDescent="0.35">
      <c r="A2195" t="s">
        <v>98</v>
      </c>
      <c r="B2195" t="s">
        <v>99</v>
      </c>
      <c r="C2195" t="s">
        <v>97</v>
      </c>
      <c r="D2195" s="29">
        <v>46021</v>
      </c>
      <c r="E2195" s="184" t="str">
        <f t="shared" si="136"/>
        <v/>
      </c>
      <c r="F2195" s="184" t="str">
        <f t="shared" si="137"/>
        <v/>
      </c>
      <c r="G2195" s="184" t="str">
        <f t="shared" si="138"/>
        <v/>
      </c>
      <c r="H2195" s="184" t="str">
        <f t="shared" si="139"/>
        <v/>
      </c>
      <c r="J2195" t="s">
        <v>253</v>
      </c>
      <c r="K2195" t="s">
        <v>253</v>
      </c>
      <c r="L2195">
        <v>206.46225200000001</v>
      </c>
      <c r="R2195">
        <v>229.40355</v>
      </c>
      <c r="S2195" t="s">
        <v>201</v>
      </c>
      <c r="T2195" s="221">
        <v>45566.313194444447</v>
      </c>
    </row>
    <row r="2196" spans="1:20" x14ac:dyDescent="0.35">
      <c r="A2196" t="s">
        <v>98</v>
      </c>
      <c r="B2196" t="s">
        <v>99</v>
      </c>
      <c r="C2196" t="s">
        <v>97</v>
      </c>
      <c r="D2196" s="29">
        <v>46022</v>
      </c>
      <c r="E2196" s="184" t="str">
        <f t="shared" si="136"/>
        <v/>
      </c>
      <c r="F2196" s="184" t="str">
        <f t="shared" si="137"/>
        <v/>
      </c>
      <c r="G2196" s="184" t="str">
        <f t="shared" si="138"/>
        <v/>
      </c>
      <c r="H2196" s="184" t="str">
        <f t="shared" si="139"/>
        <v/>
      </c>
      <c r="J2196" t="s">
        <v>253</v>
      </c>
      <c r="K2196" t="s">
        <v>253</v>
      </c>
      <c r="L2196">
        <v>206.46225200000001</v>
      </c>
      <c r="R2196">
        <v>229.40355</v>
      </c>
      <c r="S2196" t="s">
        <v>201</v>
      </c>
      <c r="T2196" s="221">
        <v>45566.313194444447</v>
      </c>
    </row>
    <row r="2197" spans="1:20" x14ac:dyDescent="0.35">
      <c r="A2197" t="s">
        <v>98</v>
      </c>
      <c r="B2197" t="s">
        <v>99</v>
      </c>
      <c r="C2197" t="s">
        <v>92</v>
      </c>
      <c r="D2197" s="29">
        <v>45658</v>
      </c>
      <c r="E2197" s="184" t="str">
        <f t="shared" si="136"/>
        <v/>
      </c>
      <c r="F2197" s="184" t="str">
        <f t="shared" si="137"/>
        <v/>
      </c>
      <c r="G2197" s="184" t="str">
        <f t="shared" si="138"/>
        <v/>
      </c>
      <c r="H2197" s="184" t="str">
        <f t="shared" si="139"/>
        <v/>
      </c>
      <c r="J2197" t="s">
        <v>253</v>
      </c>
      <c r="K2197" t="s">
        <v>253</v>
      </c>
      <c r="R2197">
        <v>99.740673999999999</v>
      </c>
      <c r="S2197" t="s">
        <v>201</v>
      </c>
      <c r="T2197" s="221">
        <v>45323.313888888886</v>
      </c>
    </row>
    <row r="2198" spans="1:20" x14ac:dyDescent="0.35">
      <c r="A2198" t="s">
        <v>98</v>
      </c>
      <c r="B2198" t="s">
        <v>99</v>
      </c>
      <c r="C2198" t="s">
        <v>92</v>
      </c>
      <c r="D2198" s="29">
        <v>45659</v>
      </c>
      <c r="E2198" s="184" t="str">
        <f t="shared" si="136"/>
        <v/>
      </c>
      <c r="F2198" s="184" t="str">
        <f t="shared" si="137"/>
        <v/>
      </c>
      <c r="G2198" s="184" t="str">
        <f t="shared" si="138"/>
        <v/>
      </c>
      <c r="H2198" s="184" t="str">
        <f t="shared" si="139"/>
        <v/>
      </c>
      <c r="J2198" t="s">
        <v>253</v>
      </c>
      <c r="K2198" t="s">
        <v>253</v>
      </c>
      <c r="R2198">
        <v>99.740673999999999</v>
      </c>
      <c r="S2198" t="s">
        <v>201</v>
      </c>
      <c r="T2198" s="221">
        <v>45323.313888888886</v>
      </c>
    </row>
    <row r="2199" spans="1:20" x14ac:dyDescent="0.35">
      <c r="A2199" t="s">
        <v>98</v>
      </c>
      <c r="B2199" t="s">
        <v>99</v>
      </c>
      <c r="C2199" t="s">
        <v>92</v>
      </c>
      <c r="D2199" s="29">
        <v>45660</v>
      </c>
      <c r="E2199" s="184" t="str">
        <f t="shared" si="136"/>
        <v/>
      </c>
      <c r="F2199" s="184" t="str">
        <f t="shared" si="137"/>
        <v/>
      </c>
      <c r="G2199" s="184" t="str">
        <f t="shared" si="138"/>
        <v/>
      </c>
      <c r="H2199" s="184" t="str">
        <f t="shared" si="139"/>
        <v/>
      </c>
      <c r="J2199" t="s">
        <v>253</v>
      </c>
      <c r="K2199" t="s">
        <v>253</v>
      </c>
      <c r="R2199">
        <v>99.740673999999999</v>
      </c>
      <c r="S2199" t="s">
        <v>201</v>
      </c>
      <c r="T2199" s="221">
        <v>45323.313888888886</v>
      </c>
    </row>
    <row r="2200" spans="1:20" x14ac:dyDescent="0.35">
      <c r="A2200" t="s">
        <v>98</v>
      </c>
      <c r="B2200" t="s">
        <v>99</v>
      </c>
      <c r="C2200" t="s">
        <v>92</v>
      </c>
      <c r="D2200" s="29">
        <v>45661</v>
      </c>
      <c r="E2200" s="184" t="str">
        <f t="shared" si="136"/>
        <v/>
      </c>
      <c r="F2200" s="184" t="str">
        <f t="shared" si="137"/>
        <v/>
      </c>
      <c r="G2200" s="184" t="str">
        <f t="shared" si="138"/>
        <v/>
      </c>
      <c r="H2200" s="184" t="str">
        <f t="shared" si="139"/>
        <v/>
      </c>
      <c r="J2200" t="s">
        <v>253</v>
      </c>
      <c r="K2200" t="s">
        <v>253</v>
      </c>
      <c r="R2200">
        <v>99.740673999999999</v>
      </c>
      <c r="S2200" t="s">
        <v>201</v>
      </c>
      <c r="T2200" s="221">
        <v>45323.313888888886</v>
      </c>
    </row>
    <row r="2201" spans="1:20" x14ac:dyDescent="0.35">
      <c r="A2201" t="s">
        <v>98</v>
      </c>
      <c r="B2201" t="s">
        <v>99</v>
      </c>
      <c r="C2201" t="s">
        <v>92</v>
      </c>
      <c r="D2201" s="29">
        <v>45662</v>
      </c>
      <c r="E2201" s="184" t="str">
        <f t="shared" si="136"/>
        <v/>
      </c>
      <c r="F2201" s="184" t="str">
        <f t="shared" si="137"/>
        <v/>
      </c>
      <c r="G2201" s="184" t="str">
        <f t="shared" si="138"/>
        <v/>
      </c>
      <c r="H2201" s="184" t="str">
        <f t="shared" si="139"/>
        <v/>
      </c>
      <c r="J2201" t="s">
        <v>253</v>
      </c>
      <c r="K2201" t="s">
        <v>253</v>
      </c>
      <c r="R2201">
        <v>99.740673999999999</v>
      </c>
      <c r="S2201" t="s">
        <v>201</v>
      </c>
      <c r="T2201" s="221">
        <v>45323.313888888886</v>
      </c>
    </row>
    <row r="2202" spans="1:20" x14ac:dyDescent="0.35">
      <c r="A2202" t="s">
        <v>98</v>
      </c>
      <c r="B2202" t="s">
        <v>99</v>
      </c>
      <c r="C2202" t="s">
        <v>92</v>
      </c>
      <c r="D2202" s="29">
        <v>45663</v>
      </c>
      <c r="E2202" s="184" t="str">
        <f t="shared" si="136"/>
        <v/>
      </c>
      <c r="F2202" s="184" t="str">
        <f t="shared" si="137"/>
        <v/>
      </c>
      <c r="G2202" s="184" t="str">
        <f t="shared" si="138"/>
        <v/>
      </c>
      <c r="H2202" s="184" t="str">
        <f t="shared" si="139"/>
        <v/>
      </c>
      <c r="J2202" t="s">
        <v>253</v>
      </c>
      <c r="K2202" t="s">
        <v>253</v>
      </c>
      <c r="R2202">
        <v>99.740673999999999</v>
      </c>
      <c r="S2202" t="s">
        <v>201</v>
      </c>
      <c r="T2202" s="221">
        <v>45323.313888888886</v>
      </c>
    </row>
    <row r="2203" spans="1:20" x14ac:dyDescent="0.35">
      <c r="A2203" t="s">
        <v>98</v>
      </c>
      <c r="B2203" t="s">
        <v>99</v>
      </c>
      <c r="C2203" t="s">
        <v>92</v>
      </c>
      <c r="D2203" s="29">
        <v>45664</v>
      </c>
      <c r="E2203" s="184" t="str">
        <f t="shared" si="136"/>
        <v/>
      </c>
      <c r="F2203" s="184" t="str">
        <f t="shared" si="137"/>
        <v/>
      </c>
      <c r="G2203" s="184" t="str">
        <f t="shared" si="138"/>
        <v/>
      </c>
      <c r="H2203" s="184" t="str">
        <f t="shared" si="139"/>
        <v/>
      </c>
      <c r="J2203" t="s">
        <v>253</v>
      </c>
      <c r="K2203" t="s">
        <v>253</v>
      </c>
      <c r="R2203">
        <v>99.740673999999999</v>
      </c>
      <c r="S2203" t="s">
        <v>201</v>
      </c>
      <c r="T2203" s="221">
        <v>45323.313888888886</v>
      </c>
    </row>
    <row r="2204" spans="1:20" x14ac:dyDescent="0.35">
      <c r="A2204" t="s">
        <v>98</v>
      </c>
      <c r="B2204" t="s">
        <v>99</v>
      </c>
      <c r="C2204" t="s">
        <v>92</v>
      </c>
      <c r="D2204" s="29">
        <v>45665</v>
      </c>
      <c r="E2204" s="184" t="str">
        <f t="shared" si="136"/>
        <v/>
      </c>
      <c r="F2204" s="184" t="str">
        <f t="shared" si="137"/>
        <v/>
      </c>
      <c r="G2204" s="184" t="str">
        <f t="shared" si="138"/>
        <v/>
      </c>
      <c r="H2204" s="184" t="str">
        <f t="shared" si="139"/>
        <v/>
      </c>
      <c r="J2204" t="s">
        <v>253</v>
      </c>
      <c r="K2204" t="s">
        <v>253</v>
      </c>
      <c r="R2204">
        <v>99.740673999999999</v>
      </c>
      <c r="S2204" t="s">
        <v>201</v>
      </c>
      <c r="T2204" s="221">
        <v>45323.313888888886</v>
      </c>
    </row>
    <row r="2205" spans="1:20" x14ac:dyDescent="0.35">
      <c r="A2205" t="s">
        <v>98</v>
      </c>
      <c r="B2205" t="s">
        <v>99</v>
      </c>
      <c r="C2205" t="s">
        <v>92</v>
      </c>
      <c r="D2205" s="29">
        <v>45666</v>
      </c>
      <c r="E2205" s="184" t="str">
        <f t="shared" si="136"/>
        <v/>
      </c>
      <c r="F2205" s="184" t="str">
        <f t="shared" si="137"/>
        <v/>
      </c>
      <c r="G2205" s="184" t="str">
        <f t="shared" si="138"/>
        <v/>
      </c>
      <c r="H2205" s="184" t="str">
        <f t="shared" si="139"/>
        <v/>
      </c>
      <c r="J2205" t="s">
        <v>253</v>
      </c>
      <c r="K2205" t="s">
        <v>253</v>
      </c>
      <c r="R2205">
        <v>99.740673999999999</v>
      </c>
      <c r="S2205" t="s">
        <v>201</v>
      </c>
      <c r="T2205" s="221">
        <v>45323.313888888886</v>
      </c>
    </row>
    <row r="2206" spans="1:20" x14ac:dyDescent="0.35">
      <c r="A2206" t="s">
        <v>98</v>
      </c>
      <c r="B2206" t="s">
        <v>99</v>
      </c>
      <c r="C2206" t="s">
        <v>92</v>
      </c>
      <c r="D2206" s="29">
        <v>45667</v>
      </c>
      <c r="E2206" s="184" t="str">
        <f t="shared" si="136"/>
        <v/>
      </c>
      <c r="F2206" s="184" t="str">
        <f t="shared" si="137"/>
        <v/>
      </c>
      <c r="G2206" s="184" t="str">
        <f t="shared" si="138"/>
        <v/>
      </c>
      <c r="H2206" s="184" t="str">
        <f t="shared" si="139"/>
        <v/>
      </c>
      <c r="J2206" t="s">
        <v>253</v>
      </c>
      <c r="K2206" t="s">
        <v>253</v>
      </c>
      <c r="R2206">
        <v>99.740673999999999</v>
      </c>
      <c r="S2206" t="s">
        <v>201</v>
      </c>
      <c r="T2206" s="221">
        <v>45323.313888888886</v>
      </c>
    </row>
    <row r="2207" spans="1:20" x14ac:dyDescent="0.35">
      <c r="A2207" t="s">
        <v>98</v>
      </c>
      <c r="B2207" t="s">
        <v>99</v>
      </c>
      <c r="C2207" t="s">
        <v>92</v>
      </c>
      <c r="D2207" s="29">
        <v>45668</v>
      </c>
      <c r="E2207" s="184" t="str">
        <f t="shared" si="136"/>
        <v/>
      </c>
      <c r="F2207" s="184" t="str">
        <f t="shared" si="137"/>
        <v/>
      </c>
      <c r="G2207" s="184" t="str">
        <f t="shared" si="138"/>
        <v/>
      </c>
      <c r="H2207" s="184" t="str">
        <f t="shared" si="139"/>
        <v/>
      </c>
      <c r="J2207" t="s">
        <v>253</v>
      </c>
      <c r="K2207" t="s">
        <v>253</v>
      </c>
      <c r="R2207">
        <v>99.740673999999999</v>
      </c>
      <c r="S2207" t="s">
        <v>201</v>
      </c>
      <c r="T2207" s="221">
        <v>45323.313888888886</v>
      </c>
    </row>
    <row r="2208" spans="1:20" x14ac:dyDescent="0.35">
      <c r="A2208" t="s">
        <v>98</v>
      </c>
      <c r="B2208" t="s">
        <v>99</v>
      </c>
      <c r="C2208" t="s">
        <v>92</v>
      </c>
      <c r="D2208" s="29">
        <v>45669</v>
      </c>
      <c r="E2208" s="184" t="str">
        <f t="shared" si="136"/>
        <v/>
      </c>
      <c r="F2208" s="184" t="str">
        <f t="shared" si="137"/>
        <v/>
      </c>
      <c r="G2208" s="184" t="str">
        <f t="shared" si="138"/>
        <v/>
      </c>
      <c r="H2208" s="184" t="str">
        <f t="shared" si="139"/>
        <v/>
      </c>
      <c r="J2208" t="s">
        <v>253</v>
      </c>
      <c r="K2208" t="s">
        <v>253</v>
      </c>
      <c r="R2208">
        <v>99.740673999999999</v>
      </c>
      <c r="S2208" t="s">
        <v>201</v>
      </c>
      <c r="T2208" s="221">
        <v>45323.313888888886</v>
      </c>
    </row>
    <row r="2209" spans="1:20" x14ac:dyDescent="0.35">
      <c r="A2209" t="s">
        <v>98</v>
      </c>
      <c r="B2209" t="s">
        <v>99</v>
      </c>
      <c r="C2209" t="s">
        <v>92</v>
      </c>
      <c r="D2209" s="29">
        <v>45670</v>
      </c>
      <c r="E2209" s="184" t="str">
        <f t="shared" si="136"/>
        <v/>
      </c>
      <c r="F2209" s="184" t="str">
        <f t="shared" si="137"/>
        <v/>
      </c>
      <c r="G2209" s="184" t="str">
        <f t="shared" si="138"/>
        <v/>
      </c>
      <c r="H2209" s="184" t="str">
        <f t="shared" si="139"/>
        <v/>
      </c>
      <c r="J2209" t="s">
        <v>253</v>
      </c>
      <c r="K2209" t="s">
        <v>253</v>
      </c>
      <c r="R2209">
        <v>99.740673999999999</v>
      </c>
      <c r="S2209" t="s">
        <v>201</v>
      </c>
      <c r="T2209" s="221">
        <v>45323.313888888886</v>
      </c>
    </row>
    <row r="2210" spans="1:20" x14ac:dyDescent="0.35">
      <c r="A2210" t="s">
        <v>98</v>
      </c>
      <c r="B2210" t="s">
        <v>99</v>
      </c>
      <c r="C2210" t="s">
        <v>92</v>
      </c>
      <c r="D2210" s="29">
        <v>45671</v>
      </c>
      <c r="E2210" s="184" t="str">
        <f t="shared" si="136"/>
        <v/>
      </c>
      <c r="F2210" s="184" t="str">
        <f t="shared" si="137"/>
        <v/>
      </c>
      <c r="G2210" s="184" t="str">
        <f t="shared" si="138"/>
        <v/>
      </c>
      <c r="H2210" s="184" t="str">
        <f t="shared" si="139"/>
        <v/>
      </c>
      <c r="J2210" t="s">
        <v>253</v>
      </c>
      <c r="K2210" t="s">
        <v>253</v>
      </c>
      <c r="R2210">
        <v>99.740673999999999</v>
      </c>
      <c r="S2210" t="s">
        <v>201</v>
      </c>
      <c r="T2210" s="221">
        <v>45323.313888888886</v>
      </c>
    </row>
    <row r="2211" spans="1:20" x14ac:dyDescent="0.35">
      <c r="A2211" t="s">
        <v>98</v>
      </c>
      <c r="B2211" t="s">
        <v>99</v>
      </c>
      <c r="C2211" t="s">
        <v>92</v>
      </c>
      <c r="D2211" s="29">
        <v>45672</v>
      </c>
      <c r="E2211" s="184" t="str">
        <f t="shared" si="136"/>
        <v/>
      </c>
      <c r="F2211" s="184" t="str">
        <f t="shared" si="137"/>
        <v/>
      </c>
      <c r="G2211" s="184" t="str">
        <f t="shared" si="138"/>
        <v/>
      </c>
      <c r="H2211" s="184" t="str">
        <f t="shared" si="139"/>
        <v/>
      </c>
      <c r="J2211" t="s">
        <v>253</v>
      </c>
      <c r="K2211" t="s">
        <v>253</v>
      </c>
      <c r="R2211">
        <v>99.740673999999999</v>
      </c>
      <c r="S2211" t="s">
        <v>201</v>
      </c>
      <c r="T2211" s="221">
        <v>45323.313888888886</v>
      </c>
    </row>
    <row r="2212" spans="1:20" x14ac:dyDescent="0.35">
      <c r="A2212" t="s">
        <v>98</v>
      </c>
      <c r="B2212" t="s">
        <v>99</v>
      </c>
      <c r="C2212" t="s">
        <v>92</v>
      </c>
      <c r="D2212" s="29">
        <v>45673</v>
      </c>
      <c r="E2212" s="184" t="str">
        <f t="shared" si="136"/>
        <v/>
      </c>
      <c r="F2212" s="184" t="str">
        <f t="shared" si="137"/>
        <v/>
      </c>
      <c r="G2212" s="184" t="str">
        <f t="shared" si="138"/>
        <v/>
      </c>
      <c r="H2212" s="184" t="str">
        <f t="shared" si="139"/>
        <v/>
      </c>
      <c r="J2212" t="s">
        <v>253</v>
      </c>
      <c r="K2212" t="s">
        <v>253</v>
      </c>
      <c r="R2212">
        <v>99.740673999999999</v>
      </c>
      <c r="S2212" t="s">
        <v>201</v>
      </c>
      <c r="T2212" s="221">
        <v>45323.313888888886</v>
      </c>
    </row>
    <row r="2213" spans="1:20" x14ac:dyDescent="0.35">
      <c r="A2213" t="s">
        <v>98</v>
      </c>
      <c r="B2213" t="s">
        <v>99</v>
      </c>
      <c r="C2213" t="s">
        <v>92</v>
      </c>
      <c r="D2213" s="29">
        <v>45674</v>
      </c>
      <c r="E2213" s="184" t="str">
        <f t="shared" si="136"/>
        <v/>
      </c>
      <c r="F2213" s="184" t="str">
        <f t="shared" si="137"/>
        <v/>
      </c>
      <c r="G2213" s="184" t="str">
        <f t="shared" si="138"/>
        <v/>
      </c>
      <c r="H2213" s="184" t="str">
        <f t="shared" si="139"/>
        <v/>
      </c>
      <c r="J2213" t="s">
        <v>253</v>
      </c>
      <c r="K2213" t="s">
        <v>253</v>
      </c>
      <c r="R2213">
        <v>99.740673999999999</v>
      </c>
      <c r="S2213" t="s">
        <v>201</v>
      </c>
      <c r="T2213" s="221">
        <v>45323.313888888886</v>
      </c>
    </row>
    <row r="2214" spans="1:20" x14ac:dyDescent="0.35">
      <c r="A2214" t="s">
        <v>98</v>
      </c>
      <c r="B2214" t="s">
        <v>99</v>
      </c>
      <c r="C2214" t="s">
        <v>92</v>
      </c>
      <c r="D2214" s="29">
        <v>45675</v>
      </c>
      <c r="E2214" s="184" t="str">
        <f t="shared" si="136"/>
        <v/>
      </c>
      <c r="F2214" s="184" t="str">
        <f t="shared" si="137"/>
        <v/>
      </c>
      <c r="G2214" s="184" t="str">
        <f t="shared" si="138"/>
        <v/>
      </c>
      <c r="H2214" s="184" t="str">
        <f t="shared" si="139"/>
        <v/>
      </c>
      <c r="J2214" t="s">
        <v>253</v>
      </c>
      <c r="K2214" t="s">
        <v>253</v>
      </c>
      <c r="R2214">
        <v>99.740673999999999</v>
      </c>
      <c r="S2214" t="s">
        <v>201</v>
      </c>
      <c r="T2214" s="221">
        <v>45323.313888888886</v>
      </c>
    </row>
    <row r="2215" spans="1:20" x14ac:dyDescent="0.35">
      <c r="A2215" t="s">
        <v>98</v>
      </c>
      <c r="B2215" t="s">
        <v>99</v>
      </c>
      <c r="C2215" t="s">
        <v>92</v>
      </c>
      <c r="D2215" s="29">
        <v>45676</v>
      </c>
      <c r="E2215" s="184" t="str">
        <f t="shared" si="136"/>
        <v/>
      </c>
      <c r="F2215" s="184" t="str">
        <f t="shared" si="137"/>
        <v/>
      </c>
      <c r="G2215" s="184" t="str">
        <f t="shared" si="138"/>
        <v/>
      </c>
      <c r="H2215" s="184" t="str">
        <f t="shared" si="139"/>
        <v/>
      </c>
      <c r="J2215" t="s">
        <v>253</v>
      </c>
      <c r="K2215" t="s">
        <v>253</v>
      </c>
      <c r="R2215">
        <v>99.740673999999999</v>
      </c>
      <c r="S2215" t="s">
        <v>201</v>
      </c>
      <c r="T2215" s="221">
        <v>45323.313888888886</v>
      </c>
    </row>
    <row r="2216" spans="1:20" x14ac:dyDescent="0.35">
      <c r="A2216" t="s">
        <v>98</v>
      </c>
      <c r="B2216" t="s">
        <v>99</v>
      </c>
      <c r="C2216" t="s">
        <v>92</v>
      </c>
      <c r="D2216" s="29">
        <v>45677</v>
      </c>
      <c r="E2216" s="184" t="str">
        <f t="shared" si="136"/>
        <v/>
      </c>
      <c r="F2216" s="184" t="str">
        <f t="shared" si="137"/>
        <v/>
      </c>
      <c r="G2216" s="184" t="str">
        <f t="shared" si="138"/>
        <v/>
      </c>
      <c r="H2216" s="184" t="str">
        <f t="shared" si="139"/>
        <v/>
      </c>
      <c r="J2216" t="s">
        <v>253</v>
      </c>
      <c r="K2216" t="s">
        <v>253</v>
      </c>
      <c r="R2216">
        <v>99.740673999999999</v>
      </c>
      <c r="S2216" t="s">
        <v>201</v>
      </c>
      <c r="T2216" s="221">
        <v>45323.313888888886</v>
      </c>
    </row>
    <row r="2217" spans="1:20" x14ac:dyDescent="0.35">
      <c r="A2217" t="s">
        <v>98</v>
      </c>
      <c r="B2217" t="s">
        <v>99</v>
      </c>
      <c r="C2217" t="s">
        <v>92</v>
      </c>
      <c r="D2217" s="29">
        <v>45678</v>
      </c>
      <c r="E2217" s="184" t="str">
        <f t="shared" si="136"/>
        <v/>
      </c>
      <c r="F2217" s="184" t="str">
        <f t="shared" si="137"/>
        <v/>
      </c>
      <c r="G2217" s="184" t="str">
        <f t="shared" si="138"/>
        <v/>
      </c>
      <c r="H2217" s="184" t="str">
        <f t="shared" si="139"/>
        <v/>
      </c>
      <c r="J2217" t="s">
        <v>253</v>
      </c>
      <c r="K2217" t="s">
        <v>253</v>
      </c>
      <c r="R2217">
        <v>99.740673999999999</v>
      </c>
      <c r="S2217" t="s">
        <v>201</v>
      </c>
      <c r="T2217" s="221">
        <v>45323.313888888886</v>
      </c>
    </row>
    <row r="2218" spans="1:20" x14ac:dyDescent="0.35">
      <c r="A2218" t="s">
        <v>98</v>
      </c>
      <c r="B2218" t="s">
        <v>99</v>
      </c>
      <c r="C2218" t="s">
        <v>92</v>
      </c>
      <c r="D2218" s="29">
        <v>45679</v>
      </c>
      <c r="E2218" s="184" t="str">
        <f t="shared" si="136"/>
        <v/>
      </c>
      <c r="F2218" s="184" t="str">
        <f t="shared" si="137"/>
        <v/>
      </c>
      <c r="G2218" s="184" t="str">
        <f t="shared" si="138"/>
        <v/>
      </c>
      <c r="H2218" s="184" t="str">
        <f t="shared" si="139"/>
        <v/>
      </c>
      <c r="J2218" t="s">
        <v>253</v>
      </c>
      <c r="K2218" t="s">
        <v>253</v>
      </c>
      <c r="R2218">
        <v>99.740673999999999</v>
      </c>
      <c r="S2218" t="s">
        <v>201</v>
      </c>
      <c r="T2218" s="221">
        <v>45323.313888888886</v>
      </c>
    </row>
    <row r="2219" spans="1:20" x14ac:dyDescent="0.35">
      <c r="A2219" t="s">
        <v>98</v>
      </c>
      <c r="B2219" t="s">
        <v>99</v>
      </c>
      <c r="C2219" t="s">
        <v>92</v>
      </c>
      <c r="D2219" s="29">
        <v>45680</v>
      </c>
      <c r="E2219" s="184" t="str">
        <f t="shared" si="136"/>
        <v/>
      </c>
      <c r="F2219" s="184" t="str">
        <f t="shared" si="137"/>
        <v/>
      </c>
      <c r="G2219" s="184" t="str">
        <f t="shared" si="138"/>
        <v/>
      </c>
      <c r="H2219" s="184" t="str">
        <f t="shared" si="139"/>
        <v/>
      </c>
      <c r="J2219" t="s">
        <v>253</v>
      </c>
      <c r="K2219" t="s">
        <v>253</v>
      </c>
      <c r="R2219">
        <v>99.740673999999999</v>
      </c>
      <c r="S2219" t="s">
        <v>201</v>
      </c>
      <c r="T2219" s="221">
        <v>45323.313888888886</v>
      </c>
    </row>
    <row r="2220" spans="1:20" x14ac:dyDescent="0.35">
      <c r="A2220" t="s">
        <v>98</v>
      </c>
      <c r="B2220" t="s">
        <v>99</v>
      </c>
      <c r="C2220" t="s">
        <v>92</v>
      </c>
      <c r="D2220" s="29">
        <v>45681</v>
      </c>
      <c r="E2220" s="184" t="str">
        <f t="shared" si="136"/>
        <v/>
      </c>
      <c r="F2220" s="184" t="str">
        <f t="shared" si="137"/>
        <v/>
      </c>
      <c r="G2220" s="184" t="str">
        <f t="shared" si="138"/>
        <v/>
      </c>
      <c r="H2220" s="184" t="str">
        <f t="shared" si="139"/>
        <v/>
      </c>
      <c r="J2220" t="s">
        <v>253</v>
      </c>
      <c r="K2220" t="s">
        <v>253</v>
      </c>
      <c r="R2220">
        <v>99.740673999999999</v>
      </c>
      <c r="S2220" t="s">
        <v>201</v>
      </c>
      <c r="T2220" s="221">
        <v>45323.313888888886</v>
      </c>
    </row>
    <row r="2221" spans="1:20" x14ac:dyDescent="0.35">
      <c r="A2221" t="s">
        <v>98</v>
      </c>
      <c r="B2221" t="s">
        <v>99</v>
      </c>
      <c r="C2221" t="s">
        <v>92</v>
      </c>
      <c r="D2221" s="29">
        <v>45682</v>
      </c>
      <c r="E2221" s="184" t="str">
        <f t="shared" si="136"/>
        <v/>
      </c>
      <c r="F2221" s="184" t="str">
        <f t="shared" si="137"/>
        <v/>
      </c>
      <c r="G2221" s="184" t="str">
        <f t="shared" si="138"/>
        <v/>
      </c>
      <c r="H2221" s="184" t="str">
        <f t="shared" si="139"/>
        <v/>
      </c>
      <c r="J2221" t="s">
        <v>253</v>
      </c>
      <c r="K2221" t="s">
        <v>253</v>
      </c>
      <c r="R2221">
        <v>99.740673999999999</v>
      </c>
      <c r="S2221" t="s">
        <v>201</v>
      </c>
      <c r="T2221" s="221">
        <v>45323.313888888886</v>
      </c>
    </row>
    <row r="2222" spans="1:20" x14ac:dyDescent="0.35">
      <c r="A2222" t="s">
        <v>98</v>
      </c>
      <c r="B2222" t="s">
        <v>99</v>
      </c>
      <c r="C2222" t="s">
        <v>92</v>
      </c>
      <c r="D2222" s="29">
        <v>45683</v>
      </c>
      <c r="E2222" s="184" t="str">
        <f t="shared" si="136"/>
        <v/>
      </c>
      <c r="F2222" s="184" t="str">
        <f t="shared" si="137"/>
        <v/>
      </c>
      <c r="G2222" s="184" t="str">
        <f t="shared" si="138"/>
        <v/>
      </c>
      <c r="H2222" s="184" t="str">
        <f t="shared" si="139"/>
        <v/>
      </c>
      <c r="J2222" t="s">
        <v>253</v>
      </c>
      <c r="K2222" t="s">
        <v>253</v>
      </c>
      <c r="R2222">
        <v>99.740673999999999</v>
      </c>
      <c r="S2222" t="s">
        <v>201</v>
      </c>
      <c r="T2222" s="221">
        <v>45323.313888888886</v>
      </c>
    </row>
    <row r="2223" spans="1:20" x14ac:dyDescent="0.35">
      <c r="A2223" t="s">
        <v>98</v>
      </c>
      <c r="B2223" t="s">
        <v>99</v>
      </c>
      <c r="C2223" t="s">
        <v>92</v>
      </c>
      <c r="D2223" s="29">
        <v>45684</v>
      </c>
      <c r="E2223" s="184" t="str">
        <f t="shared" si="136"/>
        <v/>
      </c>
      <c r="F2223" s="184" t="str">
        <f t="shared" si="137"/>
        <v/>
      </c>
      <c r="G2223" s="184" t="str">
        <f t="shared" si="138"/>
        <v/>
      </c>
      <c r="H2223" s="184" t="str">
        <f t="shared" si="139"/>
        <v/>
      </c>
      <c r="J2223" t="s">
        <v>253</v>
      </c>
      <c r="K2223" t="s">
        <v>253</v>
      </c>
      <c r="R2223">
        <v>99.740673999999999</v>
      </c>
      <c r="S2223" t="s">
        <v>201</v>
      </c>
      <c r="T2223" s="221">
        <v>45323.313888888886</v>
      </c>
    </row>
    <row r="2224" spans="1:20" x14ac:dyDescent="0.35">
      <c r="A2224" t="s">
        <v>98</v>
      </c>
      <c r="B2224" t="s">
        <v>99</v>
      </c>
      <c r="C2224" t="s">
        <v>92</v>
      </c>
      <c r="D2224" s="29">
        <v>45685</v>
      </c>
      <c r="E2224" s="184" t="str">
        <f t="shared" si="136"/>
        <v/>
      </c>
      <c r="F2224" s="184" t="str">
        <f t="shared" si="137"/>
        <v/>
      </c>
      <c r="G2224" s="184" t="str">
        <f t="shared" si="138"/>
        <v/>
      </c>
      <c r="H2224" s="184" t="str">
        <f t="shared" si="139"/>
        <v/>
      </c>
      <c r="J2224" t="s">
        <v>253</v>
      </c>
      <c r="K2224" t="s">
        <v>253</v>
      </c>
      <c r="R2224">
        <v>99.740673999999999</v>
      </c>
      <c r="S2224" t="s">
        <v>201</v>
      </c>
      <c r="T2224" s="221">
        <v>45323.313888888886</v>
      </c>
    </row>
    <row r="2225" spans="1:20" x14ac:dyDescent="0.35">
      <c r="A2225" t="s">
        <v>98</v>
      </c>
      <c r="B2225" t="s">
        <v>99</v>
      </c>
      <c r="C2225" t="s">
        <v>92</v>
      </c>
      <c r="D2225" s="29">
        <v>45686</v>
      </c>
      <c r="E2225" s="184" t="str">
        <f t="shared" si="136"/>
        <v/>
      </c>
      <c r="F2225" s="184" t="str">
        <f t="shared" si="137"/>
        <v/>
      </c>
      <c r="G2225" s="184" t="str">
        <f t="shared" si="138"/>
        <v/>
      </c>
      <c r="H2225" s="184" t="str">
        <f t="shared" si="139"/>
        <v/>
      </c>
      <c r="J2225" t="s">
        <v>253</v>
      </c>
      <c r="K2225" t="s">
        <v>253</v>
      </c>
      <c r="R2225">
        <v>99.740673999999999</v>
      </c>
      <c r="S2225" t="s">
        <v>201</v>
      </c>
      <c r="T2225" s="221">
        <v>45323.313888888886</v>
      </c>
    </row>
    <row r="2226" spans="1:20" x14ac:dyDescent="0.35">
      <c r="A2226" t="s">
        <v>98</v>
      </c>
      <c r="B2226" t="s">
        <v>99</v>
      </c>
      <c r="C2226" t="s">
        <v>92</v>
      </c>
      <c r="D2226" s="29">
        <v>45687</v>
      </c>
      <c r="E2226" s="184" t="str">
        <f t="shared" si="136"/>
        <v/>
      </c>
      <c r="F2226" s="184" t="str">
        <f t="shared" si="137"/>
        <v/>
      </c>
      <c r="G2226" s="184" t="str">
        <f t="shared" si="138"/>
        <v/>
      </c>
      <c r="H2226" s="184" t="str">
        <f t="shared" si="139"/>
        <v/>
      </c>
      <c r="J2226" t="s">
        <v>253</v>
      </c>
      <c r="K2226" t="s">
        <v>253</v>
      </c>
      <c r="R2226">
        <v>99.740673999999999</v>
      </c>
      <c r="S2226" t="s">
        <v>201</v>
      </c>
      <c r="T2226" s="221">
        <v>45323.313888888886</v>
      </c>
    </row>
    <row r="2227" spans="1:20" x14ac:dyDescent="0.35">
      <c r="A2227" t="s">
        <v>98</v>
      </c>
      <c r="B2227" t="s">
        <v>99</v>
      </c>
      <c r="C2227" t="s">
        <v>92</v>
      </c>
      <c r="D2227" s="29">
        <v>45688</v>
      </c>
      <c r="E2227" s="184" t="str">
        <f t="shared" si="136"/>
        <v/>
      </c>
      <c r="F2227" s="184" t="str">
        <f t="shared" si="137"/>
        <v/>
      </c>
      <c r="G2227" s="184" t="str">
        <f t="shared" si="138"/>
        <v/>
      </c>
      <c r="H2227" s="184" t="str">
        <f t="shared" si="139"/>
        <v/>
      </c>
      <c r="J2227" t="s">
        <v>253</v>
      </c>
      <c r="K2227" t="s">
        <v>253</v>
      </c>
      <c r="R2227">
        <v>99.740673999999999</v>
      </c>
      <c r="S2227" t="s">
        <v>201</v>
      </c>
      <c r="T2227" s="221">
        <v>45323.313888888886</v>
      </c>
    </row>
    <row r="2228" spans="1:20" x14ac:dyDescent="0.35">
      <c r="A2228" t="s">
        <v>98</v>
      </c>
      <c r="B2228" t="s">
        <v>99</v>
      </c>
      <c r="C2228" t="s">
        <v>92</v>
      </c>
      <c r="D2228" s="29">
        <v>45689</v>
      </c>
      <c r="E2228" s="184" t="str">
        <f t="shared" si="136"/>
        <v/>
      </c>
      <c r="F2228" s="184" t="str">
        <f t="shared" si="137"/>
        <v/>
      </c>
      <c r="G2228" s="184" t="str">
        <f t="shared" si="138"/>
        <v/>
      </c>
      <c r="H2228" s="184" t="str">
        <f t="shared" si="139"/>
        <v/>
      </c>
      <c r="J2228" t="s">
        <v>253</v>
      </c>
      <c r="K2228" t="s">
        <v>253</v>
      </c>
      <c r="R2228">
        <v>99.740673999999999</v>
      </c>
      <c r="S2228" t="s">
        <v>201</v>
      </c>
      <c r="T2228" s="221">
        <v>45352.313194444447</v>
      </c>
    </row>
    <row r="2229" spans="1:20" x14ac:dyDescent="0.35">
      <c r="A2229" t="s">
        <v>98</v>
      </c>
      <c r="B2229" t="s">
        <v>99</v>
      </c>
      <c r="C2229" t="s">
        <v>92</v>
      </c>
      <c r="D2229" s="29">
        <v>45690</v>
      </c>
      <c r="E2229" s="184" t="str">
        <f t="shared" si="136"/>
        <v/>
      </c>
      <c r="F2229" s="184" t="str">
        <f t="shared" si="137"/>
        <v/>
      </c>
      <c r="G2229" s="184" t="str">
        <f t="shared" si="138"/>
        <v/>
      </c>
      <c r="H2229" s="184" t="str">
        <f t="shared" si="139"/>
        <v/>
      </c>
      <c r="J2229" t="s">
        <v>253</v>
      </c>
      <c r="K2229" t="s">
        <v>253</v>
      </c>
      <c r="R2229">
        <v>99.740673999999999</v>
      </c>
      <c r="S2229" t="s">
        <v>201</v>
      </c>
      <c r="T2229" s="221">
        <v>45352.31527777778</v>
      </c>
    </row>
    <row r="2230" spans="1:20" x14ac:dyDescent="0.35">
      <c r="A2230" t="s">
        <v>98</v>
      </c>
      <c r="B2230" t="s">
        <v>99</v>
      </c>
      <c r="C2230" t="s">
        <v>92</v>
      </c>
      <c r="D2230" s="29">
        <v>45691</v>
      </c>
      <c r="E2230" s="184" t="str">
        <f t="shared" si="136"/>
        <v/>
      </c>
      <c r="F2230" s="184" t="str">
        <f t="shared" si="137"/>
        <v/>
      </c>
      <c r="G2230" s="184" t="str">
        <f t="shared" si="138"/>
        <v/>
      </c>
      <c r="H2230" s="184" t="str">
        <f t="shared" si="139"/>
        <v/>
      </c>
      <c r="J2230" t="s">
        <v>253</v>
      </c>
      <c r="K2230" t="s">
        <v>253</v>
      </c>
      <c r="R2230">
        <v>99.740673999999999</v>
      </c>
      <c r="S2230" t="s">
        <v>201</v>
      </c>
      <c r="T2230" s="221">
        <v>45352.316666666666</v>
      </c>
    </row>
    <row r="2231" spans="1:20" x14ac:dyDescent="0.35">
      <c r="A2231" t="s">
        <v>98</v>
      </c>
      <c r="B2231" t="s">
        <v>99</v>
      </c>
      <c r="C2231" t="s">
        <v>92</v>
      </c>
      <c r="D2231" s="29">
        <v>45692</v>
      </c>
      <c r="E2231" s="184" t="str">
        <f t="shared" si="136"/>
        <v/>
      </c>
      <c r="F2231" s="184" t="str">
        <f t="shared" si="137"/>
        <v/>
      </c>
      <c r="G2231" s="184" t="str">
        <f t="shared" si="138"/>
        <v/>
      </c>
      <c r="H2231" s="184" t="str">
        <f t="shared" si="139"/>
        <v/>
      </c>
      <c r="J2231" t="s">
        <v>253</v>
      </c>
      <c r="K2231" t="s">
        <v>253</v>
      </c>
      <c r="R2231">
        <v>99.740673999999999</v>
      </c>
      <c r="S2231" t="s">
        <v>201</v>
      </c>
      <c r="T2231" s="221">
        <v>45352.316666666666</v>
      </c>
    </row>
    <row r="2232" spans="1:20" x14ac:dyDescent="0.35">
      <c r="A2232" t="s">
        <v>98</v>
      </c>
      <c r="B2232" t="s">
        <v>99</v>
      </c>
      <c r="C2232" t="s">
        <v>92</v>
      </c>
      <c r="D2232" s="29">
        <v>45693</v>
      </c>
      <c r="E2232" s="184" t="str">
        <f t="shared" si="136"/>
        <v/>
      </c>
      <c r="F2232" s="184" t="str">
        <f t="shared" si="137"/>
        <v/>
      </c>
      <c r="G2232" s="184" t="str">
        <f t="shared" si="138"/>
        <v/>
      </c>
      <c r="H2232" s="184" t="str">
        <f t="shared" si="139"/>
        <v/>
      </c>
      <c r="J2232" t="s">
        <v>253</v>
      </c>
      <c r="K2232" t="s">
        <v>253</v>
      </c>
      <c r="R2232">
        <v>99.740673999999999</v>
      </c>
      <c r="S2232" t="s">
        <v>201</v>
      </c>
      <c r="T2232" s="221">
        <v>45352.316666666666</v>
      </c>
    </row>
    <row r="2233" spans="1:20" x14ac:dyDescent="0.35">
      <c r="A2233" t="s">
        <v>98</v>
      </c>
      <c r="B2233" t="s">
        <v>99</v>
      </c>
      <c r="C2233" t="s">
        <v>92</v>
      </c>
      <c r="D2233" s="29">
        <v>45694</v>
      </c>
      <c r="E2233" s="184" t="str">
        <f t="shared" si="136"/>
        <v/>
      </c>
      <c r="F2233" s="184" t="str">
        <f t="shared" si="137"/>
        <v/>
      </c>
      <c r="G2233" s="184" t="str">
        <f t="shared" si="138"/>
        <v/>
      </c>
      <c r="H2233" s="184" t="str">
        <f t="shared" si="139"/>
        <v/>
      </c>
      <c r="J2233" t="s">
        <v>253</v>
      </c>
      <c r="K2233" t="s">
        <v>253</v>
      </c>
      <c r="R2233">
        <v>99.740673999999999</v>
      </c>
      <c r="S2233" t="s">
        <v>201</v>
      </c>
      <c r="T2233" s="221">
        <v>45352.316666666666</v>
      </c>
    </row>
    <row r="2234" spans="1:20" x14ac:dyDescent="0.35">
      <c r="A2234" t="s">
        <v>98</v>
      </c>
      <c r="B2234" t="s">
        <v>99</v>
      </c>
      <c r="C2234" t="s">
        <v>92</v>
      </c>
      <c r="D2234" s="29">
        <v>45695</v>
      </c>
      <c r="E2234" s="184" t="str">
        <f t="shared" si="136"/>
        <v/>
      </c>
      <c r="F2234" s="184" t="str">
        <f t="shared" si="137"/>
        <v/>
      </c>
      <c r="G2234" s="184" t="str">
        <f t="shared" si="138"/>
        <v/>
      </c>
      <c r="H2234" s="184" t="str">
        <f t="shared" si="139"/>
        <v/>
      </c>
      <c r="J2234" t="s">
        <v>253</v>
      </c>
      <c r="K2234" t="s">
        <v>253</v>
      </c>
      <c r="R2234">
        <v>99.740673999999999</v>
      </c>
      <c r="S2234" t="s">
        <v>201</v>
      </c>
      <c r="T2234" s="221">
        <v>45352.316666666666</v>
      </c>
    </row>
    <row r="2235" spans="1:20" x14ac:dyDescent="0.35">
      <c r="A2235" t="s">
        <v>98</v>
      </c>
      <c r="B2235" t="s">
        <v>99</v>
      </c>
      <c r="C2235" t="s">
        <v>92</v>
      </c>
      <c r="D2235" s="29">
        <v>45696</v>
      </c>
      <c r="E2235" s="184" t="str">
        <f t="shared" si="136"/>
        <v/>
      </c>
      <c r="F2235" s="184" t="str">
        <f t="shared" si="137"/>
        <v/>
      </c>
      <c r="G2235" s="184" t="str">
        <f t="shared" si="138"/>
        <v/>
      </c>
      <c r="H2235" s="184" t="str">
        <f t="shared" si="139"/>
        <v/>
      </c>
      <c r="J2235" t="s">
        <v>253</v>
      </c>
      <c r="K2235" t="s">
        <v>253</v>
      </c>
      <c r="R2235">
        <v>99.740673999999999</v>
      </c>
      <c r="S2235" t="s">
        <v>201</v>
      </c>
      <c r="T2235" s="221">
        <v>45352.316666666666</v>
      </c>
    </row>
    <row r="2236" spans="1:20" x14ac:dyDescent="0.35">
      <c r="A2236" t="s">
        <v>98</v>
      </c>
      <c r="B2236" t="s">
        <v>99</v>
      </c>
      <c r="C2236" t="s">
        <v>92</v>
      </c>
      <c r="D2236" s="29">
        <v>45697</v>
      </c>
      <c r="E2236" s="184" t="str">
        <f t="shared" si="136"/>
        <v/>
      </c>
      <c r="F2236" s="184" t="str">
        <f t="shared" si="137"/>
        <v/>
      </c>
      <c r="G2236" s="184" t="str">
        <f t="shared" si="138"/>
        <v/>
      </c>
      <c r="H2236" s="184" t="str">
        <f t="shared" si="139"/>
        <v/>
      </c>
      <c r="J2236" t="s">
        <v>253</v>
      </c>
      <c r="K2236" t="s">
        <v>253</v>
      </c>
      <c r="R2236">
        <v>99.740673999999999</v>
      </c>
      <c r="S2236" t="s">
        <v>201</v>
      </c>
      <c r="T2236" s="221">
        <v>45352.316666666666</v>
      </c>
    </row>
    <row r="2237" spans="1:20" x14ac:dyDescent="0.35">
      <c r="A2237" t="s">
        <v>98</v>
      </c>
      <c r="B2237" t="s">
        <v>99</v>
      </c>
      <c r="C2237" t="s">
        <v>92</v>
      </c>
      <c r="D2237" s="29">
        <v>45698</v>
      </c>
      <c r="E2237" s="184" t="str">
        <f t="shared" si="136"/>
        <v/>
      </c>
      <c r="F2237" s="184" t="str">
        <f t="shared" si="137"/>
        <v/>
      </c>
      <c r="G2237" s="184" t="str">
        <f t="shared" si="138"/>
        <v/>
      </c>
      <c r="H2237" s="184" t="str">
        <f t="shared" si="139"/>
        <v/>
      </c>
      <c r="J2237" t="s">
        <v>253</v>
      </c>
      <c r="K2237" t="s">
        <v>253</v>
      </c>
      <c r="R2237">
        <v>99.740673999999999</v>
      </c>
      <c r="S2237" t="s">
        <v>201</v>
      </c>
      <c r="T2237" s="221">
        <v>45352.316666666666</v>
      </c>
    </row>
    <row r="2238" spans="1:20" x14ac:dyDescent="0.35">
      <c r="A2238" t="s">
        <v>98</v>
      </c>
      <c r="B2238" t="s">
        <v>99</v>
      </c>
      <c r="C2238" t="s">
        <v>92</v>
      </c>
      <c r="D2238" s="29">
        <v>45699</v>
      </c>
      <c r="E2238" s="184" t="str">
        <f t="shared" si="136"/>
        <v/>
      </c>
      <c r="F2238" s="184" t="str">
        <f t="shared" si="137"/>
        <v/>
      </c>
      <c r="G2238" s="184" t="str">
        <f t="shared" si="138"/>
        <v/>
      </c>
      <c r="H2238" s="184" t="str">
        <f t="shared" si="139"/>
        <v/>
      </c>
      <c r="J2238" t="s">
        <v>253</v>
      </c>
      <c r="K2238" t="s">
        <v>253</v>
      </c>
      <c r="R2238">
        <v>99.740673999999999</v>
      </c>
      <c r="S2238" t="s">
        <v>201</v>
      </c>
      <c r="T2238" s="221">
        <v>45352.316666666666</v>
      </c>
    </row>
    <row r="2239" spans="1:20" x14ac:dyDescent="0.35">
      <c r="A2239" t="s">
        <v>98</v>
      </c>
      <c r="B2239" t="s">
        <v>99</v>
      </c>
      <c r="C2239" t="s">
        <v>92</v>
      </c>
      <c r="D2239" s="29">
        <v>45700</v>
      </c>
      <c r="E2239" s="184" t="str">
        <f t="shared" si="136"/>
        <v/>
      </c>
      <c r="F2239" s="184" t="str">
        <f t="shared" si="137"/>
        <v/>
      </c>
      <c r="G2239" s="184" t="str">
        <f t="shared" si="138"/>
        <v/>
      </c>
      <c r="H2239" s="184" t="str">
        <f t="shared" si="139"/>
        <v/>
      </c>
      <c r="J2239" t="s">
        <v>253</v>
      </c>
      <c r="K2239" t="s">
        <v>253</v>
      </c>
      <c r="R2239">
        <v>99.740673999999999</v>
      </c>
      <c r="S2239" t="s">
        <v>201</v>
      </c>
      <c r="T2239" s="221">
        <v>45352.316666666666</v>
      </c>
    </row>
    <row r="2240" spans="1:20" x14ac:dyDescent="0.35">
      <c r="A2240" t="s">
        <v>98</v>
      </c>
      <c r="B2240" t="s">
        <v>99</v>
      </c>
      <c r="C2240" t="s">
        <v>92</v>
      </c>
      <c r="D2240" s="29">
        <v>45701</v>
      </c>
      <c r="E2240" s="184" t="str">
        <f t="shared" si="136"/>
        <v/>
      </c>
      <c r="F2240" s="184" t="str">
        <f t="shared" si="137"/>
        <v/>
      </c>
      <c r="G2240" s="184" t="str">
        <f t="shared" si="138"/>
        <v/>
      </c>
      <c r="H2240" s="184" t="str">
        <f t="shared" si="139"/>
        <v/>
      </c>
      <c r="J2240" t="s">
        <v>253</v>
      </c>
      <c r="K2240" t="s">
        <v>253</v>
      </c>
      <c r="R2240">
        <v>99.740673999999999</v>
      </c>
      <c r="S2240" t="s">
        <v>201</v>
      </c>
      <c r="T2240" s="221">
        <v>45352.316666666666</v>
      </c>
    </row>
    <row r="2241" spans="1:20" x14ac:dyDescent="0.35">
      <c r="A2241" t="s">
        <v>98</v>
      </c>
      <c r="B2241" t="s">
        <v>99</v>
      </c>
      <c r="C2241" t="s">
        <v>92</v>
      </c>
      <c r="D2241" s="29">
        <v>45702</v>
      </c>
      <c r="E2241" s="184" t="str">
        <f t="shared" si="136"/>
        <v/>
      </c>
      <c r="F2241" s="184" t="str">
        <f t="shared" si="137"/>
        <v/>
      </c>
      <c r="G2241" s="184" t="str">
        <f t="shared" si="138"/>
        <v/>
      </c>
      <c r="H2241" s="184" t="str">
        <f t="shared" si="139"/>
        <v/>
      </c>
      <c r="J2241" t="s">
        <v>253</v>
      </c>
      <c r="K2241" t="s">
        <v>253</v>
      </c>
      <c r="R2241">
        <v>99.740673999999999</v>
      </c>
      <c r="S2241" t="s">
        <v>201</v>
      </c>
      <c r="T2241" s="221">
        <v>45352.316666666666</v>
      </c>
    </row>
    <row r="2242" spans="1:20" x14ac:dyDescent="0.35">
      <c r="A2242" t="s">
        <v>98</v>
      </c>
      <c r="B2242" t="s">
        <v>99</v>
      </c>
      <c r="C2242" t="s">
        <v>92</v>
      </c>
      <c r="D2242" s="29">
        <v>45703</v>
      </c>
      <c r="E2242" s="184" t="str">
        <f t="shared" si="136"/>
        <v/>
      </c>
      <c r="F2242" s="184" t="str">
        <f t="shared" si="137"/>
        <v/>
      </c>
      <c r="G2242" s="184" t="str">
        <f t="shared" si="138"/>
        <v/>
      </c>
      <c r="H2242" s="184" t="str">
        <f t="shared" si="139"/>
        <v/>
      </c>
      <c r="J2242" t="s">
        <v>253</v>
      </c>
      <c r="K2242" t="s">
        <v>253</v>
      </c>
      <c r="R2242">
        <v>99.740673999999999</v>
      </c>
      <c r="S2242" t="s">
        <v>201</v>
      </c>
      <c r="T2242" s="221">
        <v>45352.316666666666</v>
      </c>
    </row>
    <row r="2243" spans="1:20" x14ac:dyDescent="0.35">
      <c r="A2243" t="s">
        <v>98</v>
      </c>
      <c r="B2243" t="s">
        <v>99</v>
      </c>
      <c r="C2243" t="s">
        <v>92</v>
      </c>
      <c r="D2243" s="29">
        <v>45704</v>
      </c>
      <c r="E2243" s="184" t="str">
        <f t="shared" si="136"/>
        <v/>
      </c>
      <c r="F2243" s="184" t="str">
        <f t="shared" si="137"/>
        <v/>
      </c>
      <c r="G2243" s="184" t="str">
        <f t="shared" si="138"/>
        <v/>
      </c>
      <c r="H2243" s="184" t="str">
        <f t="shared" si="139"/>
        <v/>
      </c>
      <c r="J2243" t="s">
        <v>253</v>
      </c>
      <c r="K2243" t="s">
        <v>253</v>
      </c>
      <c r="R2243">
        <v>99.740673999999999</v>
      </c>
      <c r="S2243" t="s">
        <v>201</v>
      </c>
      <c r="T2243" s="221">
        <v>45352.316666666666</v>
      </c>
    </row>
    <row r="2244" spans="1:20" x14ac:dyDescent="0.35">
      <c r="A2244" t="s">
        <v>98</v>
      </c>
      <c r="B2244" t="s">
        <v>99</v>
      </c>
      <c r="C2244" t="s">
        <v>92</v>
      </c>
      <c r="D2244" s="29">
        <v>45705</v>
      </c>
      <c r="E2244" s="184" t="str">
        <f t="shared" si="136"/>
        <v/>
      </c>
      <c r="F2244" s="184" t="str">
        <f t="shared" si="137"/>
        <v/>
      </c>
      <c r="G2244" s="184" t="str">
        <f t="shared" si="138"/>
        <v/>
      </c>
      <c r="H2244" s="184" t="str">
        <f t="shared" si="139"/>
        <v/>
      </c>
      <c r="J2244" t="s">
        <v>253</v>
      </c>
      <c r="K2244" t="s">
        <v>253</v>
      </c>
      <c r="R2244">
        <v>99.740673999999999</v>
      </c>
      <c r="S2244" t="s">
        <v>201</v>
      </c>
      <c r="T2244" s="221">
        <v>45352.316666666666</v>
      </c>
    </row>
    <row r="2245" spans="1:20" x14ac:dyDescent="0.35">
      <c r="A2245" t="s">
        <v>98</v>
      </c>
      <c r="B2245" t="s">
        <v>99</v>
      </c>
      <c r="C2245" t="s">
        <v>92</v>
      </c>
      <c r="D2245" s="29">
        <v>45706</v>
      </c>
      <c r="E2245" s="184" t="str">
        <f t="shared" si="136"/>
        <v/>
      </c>
      <c r="F2245" s="184" t="str">
        <f t="shared" si="137"/>
        <v/>
      </c>
      <c r="G2245" s="184" t="str">
        <f t="shared" si="138"/>
        <v/>
      </c>
      <c r="H2245" s="184" t="str">
        <f t="shared" si="139"/>
        <v/>
      </c>
      <c r="J2245" t="s">
        <v>253</v>
      </c>
      <c r="K2245" t="s">
        <v>253</v>
      </c>
      <c r="R2245">
        <v>99.740673999999999</v>
      </c>
      <c r="S2245" t="s">
        <v>201</v>
      </c>
      <c r="T2245" s="221">
        <v>45352.316666666666</v>
      </c>
    </row>
    <row r="2246" spans="1:20" x14ac:dyDescent="0.35">
      <c r="A2246" t="s">
        <v>98</v>
      </c>
      <c r="B2246" t="s">
        <v>99</v>
      </c>
      <c r="C2246" t="s">
        <v>92</v>
      </c>
      <c r="D2246" s="29">
        <v>45707</v>
      </c>
      <c r="E2246" s="184" t="str">
        <f t="shared" si="136"/>
        <v/>
      </c>
      <c r="F2246" s="184" t="str">
        <f t="shared" si="137"/>
        <v/>
      </c>
      <c r="G2246" s="184" t="str">
        <f t="shared" si="138"/>
        <v/>
      </c>
      <c r="H2246" s="184" t="str">
        <f t="shared" si="139"/>
        <v/>
      </c>
      <c r="J2246" t="s">
        <v>253</v>
      </c>
      <c r="K2246" t="s">
        <v>253</v>
      </c>
      <c r="R2246">
        <v>99.740673999999999</v>
      </c>
      <c r="S2246" t="s">
        <v>201</v>
      </c>
      <c r="T2246" s="221">
        <v>45352.316666666666</v>
      </c>
    </row>
    <row r="2247" spans="1:20" x14ac:dyDescent="0.35">
      <c r="A2247" t="s">
        <v>98</v>
      </c>
      <c r="B2247" t="s">
        <v>99</v>
      </c>
      <c r="C2247" t="s">
        <v>92</v>
      </c>
      <c r="D2247" s="29">
        <v>45708</v>
      </c>
      <c r="E2247" s="184" t="str">
        <f t="shared" si="136"/>
        <v/>
      </c>
      <c r="F2247" s="184" t="str">
        <f t="shared" si="137"/>
        <v/>
      </c>
      <c r="G2247" s="184" t="str">
        <f t="shared" si="138"/>
        <v/>
      </c>
      <c r="H2247" s="184" t="str">
        <f t="shared" si="139"/>
        <v/>
      </c>
      <c r="J2247" t="s">
        <v>253</v>
      </c>
      <c r="K2247" t="s">
        <v>253</v>
      </c>
      <c r="R2247">
        <v>99.740673999999999</v>
      </c>
      <c r="S2247" t="s">
        <v>201</v>
      </c>
      <c r="T2247" s="221">
        <v>45352.316666666666</v>
      </c>
    </row>
    <row r="2248" spans="1:20" x14ac:dyDescent="0.35">
      <c r="A2248" t="s">
        <v>98</v>
      </c>
      <c r="B2248" t="s">
        <v>99</v>
      </c>
      <c r="C2248" t="s">
        <v>92</v>
      </c>
      <c r="D2248" s="29">
        <v>45709</v>
      </c>
      <c r="E2248" s="184" t="str">
        <f t="shared" ref="E2248:E2311" si="140">IF(J2248="","",IF(L2248=0,0,IF(1-(J2248/L2248)&lt;0,"",1-(J2248/L2248))))</f>
        <v/>
      </c>
      <c r="F2248" s="184" t="str">
        <f t="shared" ref="F2248:F2311" si="141">IF(K2248="","",IF(L2248=0,0,IF(1-(K2248/L2248)&lt;0,"",1-(K2248/L2248))))</f>
        <v/>
      </c>
      <c r="G2248" s="184" t="str">
        <f t="shared" ref="G2248:G2311" si="142">IF(J2248="","",IF(1-(J2248/R2248)&lt;0,"",1-(J2248/R2248)))</f>
        <v/>
      </c>
      <c r="H2248" s="184" t="str">
        <f t="shared" ref="H2248:H2311" si="143">IF(K2248="","",IF(1-(K2248/R2248)&lt;0,"",1-(K2248/R2248)))</f>
        <v/>
      </c>
      <c r="J2248" t="s">
        <v>253</v>
      </c>
      <c r="K2248" t="s">
        <v>253</v>
      </c>
      <c r="R2248">
        <v>99.740673999999999</v>
      </c>
      <c r="S2248" t="s">
        <v>201</v>
      </c>
      <c r="T2248" s="221">
        <v>45352.316666666666</v>
      </c>
    </row>
    <row r="2249" spans="1:20" x14ac:dyDescent="0.35">
      <c r="A2249" t="s">
        <v>98</v>
      </c>
      <c r="B2249" t="s">
        <v>99</v>
      </c>
      <c r="C2249" t="s">
        <v>92</v>
      </c>
      <c r="D2249" s="29">
        <v>45710</v>
      </c>
      <c r="E2249" s="184" t="str">
        <f t="shared" si="140"/>
        <v/>
      </c>
      <c r="F2249" s="184" t="str">
        <f t="shared" si="141"/>
        <v/>
      </c>
      <c r="G2249" s="184" t="str">
        <f t="shared" si="142"/>
        <v/>
      </c>
      <c r="H2249" s="184" t="str">
        <f t="shared" si="143"/>
        <v/>
      </c>
      <c r="J2249" t="s">
        <v>253</v>
      </c>
      <c r="K2249" t="s">
        <v>253</v>
      </c>
      <c r="R2249">
        <v>99.740673999999999</v>
      </c>
      <c r="S2249" t="s">
        <v>201</v>
      </c>
      <c r="T2249" s="221">
        <v>45352.316666666666</v>
      </c>
    </row>
    <row r="2250" spans="1:20" x14ac:dyDescent="0.35">
      <c r="A2250" t="s">
        <v>98</v>
      </c>
      <c r="B2250" t="s">
        <v>99</v>
      </c>
      <c r="C2250" t="s">
        <v>92</v>
      </c>
      <c r="D2250" s="29">
        <v>45711</v>
      </c>
      <c r="E2250" s="184" t="str">
        <f t="shared" si="140"/>
        <v/>
      </c>
      <c r="F2250" s="184" t="str">
        <f t="shared" si="141"/>
        <v/>
      </c>
      <c r="G2250" s="184" t="str">
        <f t="shared" si="142"/>
        <v/>
      </c>
      <c r="H2250" s="184" t="str">
        <f t="shared" si="143"/>
        <v/>
      </c>
      <c r="J2250" t="s">
        <v>253</v>
      </c>
      <c r="K2250" t="s">
        <v>253</v>
      </c>
      <c r="R2250">
        <v>99.740673999999999</v>
      </c>
      <c r="S2250" t="s">
        <v>201</v>
      </c>
      <c r="T2250" s="221">
        <v>45352.316666666666</v>
      </c>
    </row>
    <row r="2251" spans="1:20" x14ac:dyDescent="0.35">
      <c r="A2251" t="s">
        <v>98</v>
      </c>
      <c r="B2251" t="s">
        <v>99</v>
      </c>
      <c r="C2251" t="s">
        <v>92</v>
      </c>
      <c r="D2251" s="29">
        <v>45712</v>
      </c>
      <c r="E2251" s="184" t="str">
        <f t="shared" si="140"/>
        <v/>
      </c>
      <c r="F2251" s="184" t="str">
        <f t="shared" si="141"/>
        <v/>
      </c>
      <c r="G2251" s="184" t="str">
        <f t="shared" si="142"/>
        <v/>
      </c>
      <c r="H2251" s="184" t="str">
        <f t="shared" si="143"/>
        <v/>
      </c>
      <c r="J2251" t="s">
        <v>253</v>
      </c>
      <c r="K2251" t="s">
        <v>253</v>
      </c>
      <c r="R2251">
        <v>99.740673999999999</v>
      </c>
      <c r="S2251" t="s">
        <v>201</v>
      </c>
      <c r="T2251" s="221">
        <v>45352.316666666666</v>
      </c>
    </row>
    <row r="2252" spans="1:20" x14ac:dyDescent="0.35">
      <c r="A2252" t="s">
        <v>98</v>
      </c>
      <c r="B2252" t="s">
        <v>99</v>
      </c>
      <c r="C2252" t="s">
        <v>92</v>
      </c>
      <c r="D2252" s="29">
        <v>45713</v>
      </c>
      <c r="E2252" s="184" t="str">
        <f t="shared" si="140"/>
        <v/>
      </c>
      <c r="F2252" s="184" t="str">
        <f t="shared" si="141"/>
        <v/>
      </c>
      <c r="G2252" s="184" t="str">
        <f t="shared" si="142"/>
        <v/>
      </c>
      <c r="H2252" s="184" t="str">
        <f t="shared" si="143"/>
        <v/>
      </c>
      <c r="J2252" t="s">
        <v>253</v>
      </c>
      <c r="K2252" t="s">
        <v>253</v>
      </c>
      <c r="R2252">
        <v>99.740673999999999</v>
      </c>
      <c r="S2252" t="s">
        <v>201</v>
      </c>
      <c r="T2252" s="221">
        <v>45352.316666666666</v>
      </c>
    </row>
    <row r="2253" spans="1:20" x14ac:dyDescent="0.35">
      <c r="A2253" t="s">
        <v>98</v>
      </c>
      <c r="B2253" t="s">
        <v>99</v>
      </c>
      <c r="C2253" t="s">
        <v>92</v>
      </c>
      <c r="D2253" s="29">
        <v>45714</v>
      </c>
      <c r="E2253" s="184" t="str">
        <f t="shared" si="140"/>
        <v/>
      </c>
      <c r="F2253" s="184" t="str">
        <f t="shared" si="141"/>
        <v/>
      </c>
      <c r="G2253" s="184" t="str">
        <f t="shared" si="142"/>
        <v/>
      </c>
      <c r="H2253" s="184" t="str">
        <f t="shared" si="143"/>
        <v/>
      </c>
      <c r="J2253" t="s">
        <v>253</v>
      </c>
      <c r="K2253" t="s">
        <v>253</v>
      </c>
      <c r="R2253">
        <v>99.740673999999999</v>
      </c>
      <c r="S2253" t="s">
        <v>201</v>
      </c>
      <c r="T2253" s="221">
        <v>45352.317361111112</v>
      </c>
    </row>
    <row r="2254" spans="1:20" x14ac:dyDescent="0.35">
      <c r="A2254" t="s">
        <v>98</v>
      </c>
      <c r="B2254" t="s">
        <v>99</v>
      </c>
      <c r="C2254" t="s">
        <v>92</v>
      </c>
      <c r="D2254" s="29">
        <v>45715</v>
      </c>
      <c r="E2254" s="184" t="str">
        <f t="shared" si="140"/>
        <v/>
      </c>
      <c r="F2254" s="184" t="str">
        <f t="shared" si="141"/>
        <v/>
      </c>
      <c r="G2254" s="184" t="str">
        <f t="shared" si="142"/>
        <v/>
      </c>
      <c r="H2254" s="184" t="str">
        <f t="shared" si="143"/>
        <v/>
      </c>
      <c r="J2254" t="s">
        <v>253</v>
      </c>
      <c r="K2254" t="s">
        <v>253</v>
      </c>
      <c r="R2254">
        <v>99.740673999999999</v>
      </c>
      <c r="S2254" t="s">
        <v>201</v>
      </c>
      <c r="T2254" s="221">
        <v>45352.317361111112</v>
      </c>
    </row>
    <row r="2255" spans="1:20" x14ac:dyDescent="0.35">
      <c r="A2255" t="s">
        <v>98</v>
      </c>
      <c r="B2255" t="s">
        <v>99</v>
      </c>
      <c r="C2255" t="s">
        <v>92</v>
      </c>
      <c r="D2255" s="29">
        <v>45716</v>
      </c>
      <c r="E2255" s="184" t="str">
        <f t="shared" si="140"/>
        <v/>
      </c>
      <c r="F2255" s="184" t="str">
        <f t="shared" si="141"/>
        <v/>
      </c>
      <c r="G2255" s="184" t="str">
        <f t="shared" si="142"/>
        <v/>
      </c>
      <c r="H2255" s="184" t="str">
        <f t="shared" si="143"/>
        <v/>
      </c>
      <c r="J2255" t="s">
        <v>253</v>
      </c>
      <c r="K2255" t="s">
        <v>253</v>
      </c>
      <c r="R2255">
        <v>99.740673999999999</v>
      </c>
      <c r="S2255" t="s">
        <v>201</v>
      </c>
      <c r="T2255" s="221">
        <v>45352.317361111112</v>
      </c>
    </row>
    <row r="2256" spans="1:20" x14ac:dyDescent="0.35">
      <c r="A2256" t="s">
        <v>98</v>
      </c>
      <c r="B2256" t="s">
        <v>99</v>
      </c>
      <c r="C2256" t="s">
        <v>92</v>
      </c>
      <c r="D2256" s="29">
        <v>45717</v>
      </c>
      <c r="E2256" s="184" t="str">
        <f t="shared" si="140"/>
        <v/>
      </c>
      <c r="F2256" s="184" t="str">
        <f t="shared" si="141"/>
        <v/>
      </c>
      <c r="G2256" s="184" t="str">
        <f t="shared" si="142"/>
        <v/>
      </c>
      <c r="H2256" s="184" t="str">
        <f t="shared" si="143"/>
        <v/>
      </c>
      <c r="J2256" t="s">
        <v>253</v>
      </c>
      <c r="K2256" t="s">
        <v>253</v>
      </c>
      <c r="R2256">
        <v>99.740673999999999</v>
      </c>
      <c r="S2256" t="s">
        <v>201</v>
      </c>
      <c r="T2256" s="221">
        <v>45383.313194444447</v>
      </c>
    </row>
    <row r="2257" spans="1:20" x14ac:dyDescent="0.35">
      <c r="A2257" t="s">
        <v>98</v>
      </c>
      <c r="B2257" t="s">
        <v>99</v>
      </c>
      <c r="C2257" t="s">
        <v>92</v>
      </c>
      <c r="D2257" s="29">
        <v>45718</v>
      </c>
      <c r="E2257" s="184" t="str">
        <f t="shared" si="140"/>
        <v/>
      </c>
      <c r="F2257" s="184" t="str">
        <f t="shared" si="141"/>
        <v/>
      </c>
      <c r="G2257" s="184" t="str">
        <f t="shared" si="142"/>
        <v/>
      </c>
      <c r="H2257" s="184" t="str">
        <f t="shared" si="143"/>
        <v/>
      </c>
      <c r="J2257" t="s">
        <v>253</v>
      </c>
      <c r="K2257" t="s">
        <v>253</v>
      </c>
      <c r="R2257">
        <v>99.740673999999999</v>
      </c>
      <c r="S2257" t="s">
        <v>201</v>
      </c>
      <c r="T2257" s="221">
        <v>45383.314583333333</v>
      </c>
    </row>
    <row r="2258" spans="1:20" x14ac:dyDescent="0.35">
      <c r="A2258" t="s">
        <v>98</v>
      </c>
      <c r="B2258" t="s">
        <v>99</v>
      </c>
      <c r="C2258" t="s">
        <v>92</v>
      </c>
      <c r="D2258" s="29">
        <v>45719</v>
      </c>
      <c r="E2258" s="184" t="str">
        <f t="shared" si="140"/>
        <v/>
      </c>
      <c r="F2258" s="184" t="str">
        <f t="shared" si="141"/>
        <v/>
      </c>
      <c r="G2258" s="184" t="str">
        <f t="shared" si="142"/>
        <v/>
      </c>
      <c r="H2258" s="184" t="str">
        <f t="shared" si="143"/>
        <v/>
      </c>
      <c r="J2258" t="s">
        <v>253</v>
      </c>
      <c r="K2258" t="s">
        <v>253</v>
      </c>
      <c r="R2258">
        <v>99.740673999999999</v>
      </c>
      <c r="S2258" t="s">
        <v>201</v>
      </c>
      <c r="T2258" s="221">
        <v>45383.314583333333</v>
      </c>
    </row>
    <row r="2259" spans="1:20" x14ac:dyDescent="0.35">
      <c r="A2259" t="s">
        <v>98</v>
      </c>
      <c r="B2259" t="s">
        <v>99</v>
      </c>
      <c r="C2259" t="s">
        <v>92</v>
      </c>
      <c r="D2259" s="29">
        <v>45720</v>
      </c>
      <c r="E2259" s="184" t="str">
        <f t="shared" si="140"/>
        <v/>
      </c>
      <c r="F2259" s="184" t="str">
        <f t="shared" si="141"/>
        <v/>
      </c>
      <c r="G2259" s="184" t="str">
        <f t="shared" si="142"/>
        <v/>
      </c>
      <c r="H2259" s="184" t="str">
        <f t="shared" si="143"/>
        <v/>
      </c>
      <c r="J2259" t="s">
        <v>253</v>
      </c>
      <c r="K2259" t="s">
        <v>253</v>
      </c>
      <c r="R2259">
        <v>99.740673999999999</v>
      </c>
      <c r="S2259" t="s">
        <v>201</v>
      </c>
      <c r="T2259" s="221">
        <v>45383.314583333333</v>
      </c>
    </row>
    <row r="2260" spans="1:20" x14ac:dyDescent="0.35">
      <c r="A2260" t="s">
        <v>98</v>
      </c>
      <c r="B2260" t="s">
        <v>99</v>
      </c>
      <c r="C2260" t="s">
        <v>92</v>
      </c>
      <c r="D2260" s="29">
        <v>45721</v>
      </c>
      <c r="E2260" s="184" t="str">
        <f t="shared" si="140"/>
        <v/>
      </c>
      <c r="F2260" s="184" t="str">
        <f t="shared" si="141"/>
        <v/>
      </c>
      <c r="G2260" s="184" t="str">
        <f t="shared" si="142"/>
        <v/>
      </c>
      <c r="H2260" s="184" t="str">
        <f t="shared" si="143"/>
        <v/>
      </c>
      <c r="J2260" t="s">
        <v>253</v>
      </c>
      <c r="K2260" t="s">
        <v>253</v>
      </c>
      <c r="R2260">
        <v>99.740673999999999</v>
      </c>
      <c r="S2260" t="s">
        <v>201</v>
      </c>
      <c r="T2260" s="221">
        <v>45383.314583333333</v>
      </c>
    </row>
    <row r="2261" spans="1:20" x14ac:dyDescent="0.35">
      <c r="A2261" t="s">
        <v>98</v>
      </c>
      <c r="B2261" t="s">
        <v>99</v>
      </c>
      <c r="C2261" t="s">
        <v>92</v>
      </c>
      <c r="D2261" s="29">
        <v>45722</v>
      </c>
      <c r="E2261" s="184" t="str">
        <f t="shared" si="140"/>
        <v/>
      </c>
      <c r="F2261" s="184" t="str">
        <f t="shared" si="141"/>
        <v/>
      </c>
      <c r="G2261" s="184" t="str">
        <f t="shared" si="142"/>
        <v/>
      </c>
      <c r="H2261" s="184" t="str">
        <f t="shared" si="143"/>
        <v/>
      </c>
      <c r="J2261" t="s">
        <v>253</v>
      </c>
      <c r="K2261" t="s">
        <v>253</v>
      </c>
      <c r="R2261">
        <v>99.740673999999999</v>
      </c>
      <c r="S2261" t="s">
        <v>201</v>
      </c>
      <c r="T2261" s="221">
        <v>45383.314583333333</v>
      </c>
    </row>
    <row r="2262" spans="1:20" x14ac:dyDescent="0.35">
      <c r="A2262" t="s">
        <v>98</v>
      </c>
      <c r="B2262" t="s">
        <v>99</v>
      </c>
      <c r="C2262" t="s">
        <v>92</v>
      </c>
      <c r="D2262" s="29">
        <v>45723</v>
      </c>
      <c r="E2262" s="184" t="str">
        <f t="shared" si="140"/>
        <v/>
      </c>
      <c r="F2262" s="184" t="str">
        <f t="shared" si="141"/>
        <v/>
      </c>
      <c r="G2262" s="184" t="str">
        <f t="shared" si="142"/>
        <v/>
      </c>
      <c r="H2262" s="184" t="str">
        <f t="shared" si="143"/>
        <v/>
      </c>
      <c r="J2262" t="s">
        <v>253</v>
      </c>
      <c r="K2262" t="s">
        <v>253</v>
      </c>
      <c r="R2262">
        <v>99.740673999999999</v>
      </c>
      <c r="S2262" t="s">
        <v>201</v>
      </c>
      <c r="T2262" s="221">
        <v>45383.314583333333</v>
      </c>
    </row>
    <row r="2263" spans="1:20" x14ac:dyDescent="0.35">
      <c r="A2263" t="s">
        <v>98</v>
      </c>
      <c r="B2263" t="s">
        <v>99</v>
      </c>
      <c r="C2263" t="s">
        <v>92</v>
      </c>
      <c r="D2263" s="29">
        <v>45724</v>
      </c>
      <c r="E2263" s="184" t="str">
        <f t="shared" si="140"/>
        <v/>
      </c>
      <c r="F2263" s="184" t="str">
        <f t="shared" si="141"/>
        <v/>
      </c>
      <c r="G2263" s="184" t="str">
        <f t="shared" si="142"/>
        <v/>
      </c>
      <c r="H2263" s="184" t="str">
        <f t="shared" si="143"/>
        <v/>
      </c>
      <c r="J2263" t="s">
        <v>253</v>
      </c>
      <c r="K2263" t="s">
        <v>253</v>
      </c>
      <c r="R2263">
        <v>99.740673999999999</v>
      </c>
      <c r="S2263" t="s">
        <v>201</v>
      </c>
      <c r="T2263" s="221">
        <v>45383.314583333333</v>
      </c>
    </row>
    <row r="2264" spans="1:20" x14ac:dyDescent="0.35">
      <c r="A2264" t="s">
        <v>98</v>
      </c>
      <c r="B2264" t="s">
        <v>99</v>
      </c>
      <c r="C2264" t="s">
        <v>92</v>
      </c>
      <c r="D2264" s="29">
        <v>45725</v>
      </c>
      <c r="E2264" s="184" t="str">
        <f t="shared" si="140"/>
        <v/>
      </c>
      <c r="F2264" s="184" t="str">
        <f t="shared" si="141"/>
        <v/>
      </c>
      <c r="G2264" s="184" t="str">
        <f t="shared" si="142"/>
        <v/>
      </c>
      <c r="H2264" s="184" t="str">
        <f t="shared" si="143"/>
        <v/>
      </c>
      <c r="J2264" t="s">
        <v>253</v>
      </c>
      <c r="K2264" t="s">
        <v>253</v>
      </c>
      <c r="R2264">
        <v>99.740673999999999</v>
      </c>
      <c r="S2264" t="s">
        <v>201</v>
      </c>
      <c r="T2264" s="221">
        <v>45383.314583333333</v>
      </c>
    </row>
    <row r="2265" spans="1:20" x14ac:dyDescent="0.35">
      <c r="A2265" t="s">
        <v>98</v>
      </c>
      <c r="B2265" t="s">
        <v>99</v>
      </c>
      <c r="C2265" t="s">
        <v>92</v>
      </c>
      <c r="D2265" s="29">
        <v>45726</v>
      </c>
      <c r="E2265" s="184" t="str">
        <f t="shared" si="140"/>
        <v/>
      </c>
      <c r="F2265" s="184" t="str">
        <f t="shared" si="141"/>
        <v/>
      </c>
      <c r="G2265" s="184" t="str">
        <f t="shared" si="142"/>
        <v/>
      </c>
      <c r="H2265" s="184" t="str">
        <f t="shared" si="143"/>
        <v/>
      </c>
      <c r="J2265" t="s">
        <v>253</v>
      </c>
      <c r="K2265" t="s">
        <v>253</v>
      </c>
      <c r="R2265">
        <v>99.740673999999999</v>
      </c>
      <c r="S2265" t="s">
        <v>201</v>
      </c>
      <c r="T2265" s="221">
        <v>45383.314583333333</v>
      </c>
    </row>
    <row r="2266" spans="1:20" x14ac:dyDescent="0.35">
      <c r="A2266" t="s">
        <v>98</v>
      </c>
      <c r="B2266" t="s">
        <v>99</v>
      </c>
      <c r="C2266" t="s">
        <v>92</v>
      </c>
      <c r="D2266" s="29">
        <v>45727</v>
      </c>
      <c r="E2266" s="184" t="str">
        <f t="shared" si="140"/>
        <v/>
      </c>
      <c r="F2266" s="184" t="str">
        <f t="shared" si="141"/>
        <v/>
      </c>
      <c r="G2266" s="184" t="str">
        <f t="shared" si="142"/>
        <v/>
      </c>
      <c r="H2266" s="184" t="str">
        <f t="shared" si="143"/>
        <v/>
      </c>
      <c r="J2266" t="s">
        <v>253</v>
      </c>
      <c r="K2266" t="s">
        <v>253</v>
      </c>
      <c r="R2266">
        <v>99.740673999999999</v>
      </c>
      <c r="S2266" t="s">
        <v>201</v>
      </c>
      <c r="T2266" s="221">
        <v>45383.314583333333</v>
      </c>
    </row>
    <row r="2267" spans="1:20" x14ac:dyDescent="0.35">
      <c r="A2267" t="s">
        <v>98</v>
      </c>
      <c r="B2267" t="s">
        <v>99</v>
      </c>
      <c r="C2267" t="s">
        <v>92</v>
      </c>
      <c r="D2267" s="29">
        <v>45728</v>
      </c>
      <c r="E2267" s="184" t="str">
        <f t="shared" si="140"/>
        <v/>
      </c>
      <c r="F2267" s="184" t="str">
        <f t="shared" si="141"/>
        <v/>
      </c>
      <c r="G2267" s="184" t="str">
        <f t="shared" si="142"/>
        <v/>
      </c>
      <c r="H2267" s="184" t="str">
        <f t="shared" si="143"/>
        <v/>
      </c>
      <c r="J2267" t="s">
        <v>253</v>
      </c>
      <c r="K2267" t="s">
        <v>253</v>
      </c>
      <c r="R2267">
        <v>99.740673999999999</v>
      </c>
      <c r="S2267" t="s">
        <v>201</v>
      </c>
      <c r="T2267" s="221">
        <v>45383.314583333333</v>
      </c>
    </row>
    <row r="2268" spans="1:20" x14ac:dyDescent="0.35">
      <c r="A2268" t="s">
        <v>98</v>
      </c>
      <c r="B2268" t="s">
        <v>99</v>
      </c>
      <c r="C2268" t="s">
        <v>92</v>
      </c>
      <c r="D2268" s="29">
        <v>45729</v>
      </c>
      <c r="E2268" s="184" t="str">
        <f t="shared" si="140"/>
        <v/>
      </c>
      <c r="F2268" s="184" t="str">
        <f t="shared" si="141"/>
        <v/>
      </c>
      <c r="G2268" s="184" t="str">
        <f t="shared" si="142"/>
        <v/>
      </c>
      <c r="H2268" s="184" t="str">
        <f t="shared" si="143"/>
        <v/>
      </c>
      <c r="J2268" t="s">
        <v>253</v>
      </c>
      <c r="K2268" t="s">
        <v>253</v>
      </c>
      <c r="R2268">
        <v>99.740673999999999</v>
      </c>
      <c r="S2268" t="s">
        <v>201</v>
      </c>
      <c r="T2268" s="221">
        <v>45383.314583333333</v>
      </c>
    </row>
    <row r="2269" spans="1:20" x14ac:dyDescent="0.35">
      <c r="A2269" t="s">
        <v>98</v>
      </c>
      <c r="B2269" t="s">
        <v>99</v>
      </c>
      <c r="C2269" t="s">
        <v>92</v>
      </c>
      <c r="D2269" s="29">
        <v>45730</v>
      </c>
      <c r="E2269" s="184" t="str">
        <f t="shared" si="140"/>
        <v/>
      </c>
      <c r="F2269" s="184" t="str">
        <f t="shared" si="141"/>
        <v/>
      </c>
      <c r="G2269" s="184" t="str">
        <f t="shared" si="142"/>
        <v/>
      </c>
      <c r="H2269" s="184" t="str">
        <f t="shared" si="143"/>
        <v/>
      </c>
      <c r="J2269" t="s">
        <v>253</v>
      </c>
      <c r="K2269" t="s">
        <v>253</v>
      </c>
      <c r="R2269">
        <v>99.740673999999999</v>
      </c>
      <c r="S2269" t="s">
        <v>201</v>
      </c>
      <c r="T2269" s="221">
        <v>45383.314583333333</v>
      </c>
    </row>
    <row r="2270" spans="1:20" x14ac:dyDescent="0.35">
      <c r="A2270" t="s">
        <v>98</v>
      </c>
      <c r="B2270" t="s">
        <v>99</v>
      </c>
      <c r="C2270" t="s">
        <v>92</v>
      </c>
      <c r="D2270" s="29">
        <v>45731</v>
      </c>
      <c r="E2270" s="184" t="str">
        <f t="shared" si="140"/>
        <v/>
      </c>
      <c r="F2270" s="184" t="str">
        <f t="shared" si="141"/>
        <v/>
      </c>
      <c r="G2270" s="184" t="str">
        <f t="shared" si="142"/>
        <v/>
      </c>
      <c r="H2270" s="184" t="str">
        <f t="shared" si="143"/>
        <v/>
      </c>
      <c r="J2270" t="s">
        <v>253</v>
      </c>
      <c r="K2270" t="s">
        <v>253</v>
      </c>
      <c r="R2270">
        <v>99.740673999999999</v>
      </c>
      <c r="S2270" t="s">
        <v>201</v>
      </c>
      <c r="T2270" s="221">
        <v>45383.314583333333</v>
      </c>
    </row>
    <row r="2271" spans="1:20" x14ac:dyDescent="0.35">
      <c r="A2271" t="s">
        <v>98</v>
      </c>
      <c r="B2271" t="s">
        <v>99</v>
      </c>
      <c r="C2271" t="s">
        <v>92</v>
      </c>
      <c r="D2271" s="29">
        <v>45732</v>
      </c>
      <c r="E2271" s="184" t="str">
        <f t="shared" si="140"/>
        <v/>
      </c>
      <c r="F2271" s="184" t="str">
        <f t="shared" si="141"/>
        <v/>
      </c>
      <c r="G2271" s="184" t="str">
        <f t="shared" si="142"/>
        <v/>
      </c>
      <c r="H2271" s="184" t="str">
        <f t="shared" si="143"/>
        <v/>
      </c>
      <c r="J2271" t="s">
        <v>253</v>
      </c>
      <c r="K2271" t="s">
        <v>253</v>
      </c>
      <c r="R2271">
        <v>99.740673999999999</v>
      </c>
      <c r="S2271" t="s">
        <v>201</v>
      </c>
      <c r="T2271" s="221">
        <v>45383.314583333333</v>
      </c>
    </row>
    <row r="2272" spans="1:20" x14ac:dyDescent="0.35">
      <c r="A2272" t="s">
        <v>98</v>
      </c>
      <c r="B2272" t="s">
        <v>99</v>
      </c>
      <c r="C2272" t="s">
        <v>92</v>
      </c>
      <c r="D2272" s="29">
        <v>45733</v>
      </c>
      <c r="E2272" s="184" t="str">
        <f t="shared" si="140"/>
        <v/>
      </c>
      <c r="F2272" s="184" t="str">
        <f t="shared" si="141"/>
        <v/>
      </c>
      <c r="G2272" s="184" t="str">
        <f t="shared" si="142"/>
        <v/>
      </c>
      <c r="H2272" s="184" t="str">
        <f t="shared" si="143"/>
        <v/>
      </c>
      <c r="J2272" t="s">
        <v>253</v>
      </c>
      <c r="K2272" t="s">
        <v>253</v>
      </c>
      <c r="R2272">
        <v>99.740673999999999</v>
      </c>
      <c r="S2272" t="s">
        <v>201</v>
      </c>
      <c r="T2272" s="221">
        <v>45383.314583333333</v>
      </c>
    </row>
    <row r="2273" spans="1:20" x14ac:dyDescent="0.35">
      <c r="A2273" t="s">
        <v>98</v>
      </c>
      <c r="B2273" t="s">
        <v>99</v>
      </c>
      <c r="C2273" t="s">
        <v>92</v>
      </c>
      <c r="D2273" s="29">
        <v>45734</v>
      </c>
      <c r="E2273" s="184" t="str">
        <f t="shared" si="140"/>
        <v/>
      </c>
      <c r="F2273" s="184" t="str">
        <f t="shared" si="141"/>
        <v/>
      </c>
      <c r="G2273" s="184" t="str">
        <f t="shared" si="142"/>
        <v/>
      </c>
      <c r="H2273" s="184" t="str">
        <f t="shared" si="143"/>
        <v/>
      </c>
      <c r="J2273" t="s">
        <v>253</v>
      </c>
      <c r="K2273" t="s">
        <v>253</v>
      </c>
      <c r="R2273">
        <v>99.740673999999999</v>
      </c>
      <c r="S2273" t="s">
        <v>201</v>
      </c>
      <c r="T2273" s="221">
        <v>45383.314583333333</v>
      </c>
    </row>
    <row r="2274" spans="1:20" x14ac:dyDescent="0.35">
      <c r="A2274" t="s">
        <v>98</v>
      </c>
      <c r="B2274" t="s">
        <v>99</v>
      </c>
      <c r="C2274" t="s">
        <v>92</v>
      </c>
      <c r="D2274" s="29">
        <v>45735</v>
      </c>
      <c r="E2274" s="184" t="str">
        <f t="shared" si="140"/>
        <v/>
      </c>
      <c r="F2274" s="184" t="str">
        <f t="shared" si="141"/>
        <v/>
      </c>
      <c r="G2274" s="184" t="str">
        <f t="shared" si="142"/>
        <v/>
      </c>
      <c r="H2274" s="184" t="str">
        <f t="shared" si="143"/>
        <v/>
      </c>
      <c r="J2274" t="s">
        <v>253</v>
      </c>
      <c r="K2274" t="s">
        <v>253</v>
      </c>
      <c r="R2274">
        <v>99.740673999999999</v>
      </c>
      <c r="S2274" t="s">
        <v>201</v>
      </c>
      <c r="T2274" s="221">
        <v>45383.314583333333</v>
      </c>
    </row>
    <row r="2275" spans="1:20" x14ac:dyDescent="0.35">
      <c r="A2275" t="s">
        <v>98</v>
      </c>
      <c r="B2275" t="s">
        <v>99</v>
      </c>
      <c r="C2275" t="s">
        <v>92</v>
      </c>
      <c r="D2275" s="29">
        <v>45736</v>
      </c>
      <c r="E2275" s="184" t="str">
        <f t="shared" si="140"/>
        <v/>
      </c>
      <c r="F2275" s="184" t="str">
        <f t="shared" si="141"/>
        <v/>
      </c>
      <c r="G2275" s="184" t="str">
        <f t="shared" si="142"/>
        <v/>
      </c>
      <c r="H2275" s="184" t="str">
        <f t="shared" si="143"/>
        <v/>
      </c>
      <c r="J2275" t="s">
        <v>253</v>
      </c>
      <c r="K2275" t="s">
        <v>253</v>
      </c>
      <c r="R2275">
        <v>99.740673999999999</v>
      </c>
      <c r="S2275" t="s">
        <v>201</v>
      </c>
      <c r="T2275" s="221">
        <v>45383.31527777778</v>
      </c>
    </row>
    <row r="2276" spans="1:20" x14ac:dyDescent="0.35">
      <c r="A2276" t="s">
        <v>98</v>
      </c>
      <c r="B2276" t="s">
        <v>99</v>
      </c>
      <c r="C2276" t="s">
        <v>92</v>
      </c>
      <c r="D2276" s="29">
        <v>45737</v>
      </c>
      <c r="E2276" s="184" t="str">
        <f t="shared" si="140"/>
        <v/>
      </c>
      <c r="F2276" s="184" t="str">
        <f t="shared" si="141"/>
        <v/>
      </c>
      <c r="G2276" s="184" t="str">
        <f t="shared" si="142"/>
        <v/>
      </c>
      <c r="H2276" s="184" t="str">
        <f t="shared" si="143"/>
        <v/>
      </c>
      <c r="J2276" t="s">
        <v>253</v>
      </c>
      <c r="K2276" t="s">
        <v>253</v>
      </c>
      <c r="R2276">
        <v>99.740673999999999</v>
      </c>
      <c r="S2276" t="s">
        <v>201</v>
      </c>
      <c r="T2276" s="221">
        <v>45383.31527777778</v>
      </c>
    </row>
    <row r="2277" spans="1:20" x14ac:dyDescent="0.35">
      <c r="A2277" t="s">
        <v>98</v>
      </c>
      <c r="B2277" t="s">
        <v>99</v>
      </c>
      <c r="C2277" t="s">
        <v>92</v>
      </c>
      <c r="D2277" s="29">
        <v>45738</v>
      </c>
      <c r="E2277" s="184" t="str">
        <f t="shared" si="140"/>
        <v/>
      </c>
      <c r="F2277" s="184" t="str">
        <f t="shared" si="141"/>
        <v/>
      </c>
      <c r="G2277" s="184" t="str">
        <f t="shared" si="142"/>
        <v/>
      </c>
      <c r="H2277" s="184" t="str">
        <f t="shared" si="143"/>
        <v/>
      </c>
      <c r="J2277" t="s">
        <v>253</v>
      </c>
      <c r="K2277" t="s">
        <v>253</v>
      </c>
      <c r="R2277">
        <v>99.740673999999999</v>
      </c>
      <c r="S2277" t="s">
        <v>201</v>
      </c>
      <c r="T2277" s="221">
        <v>45383.31527777778</v>
      </c>
    </row>
    <row r="2278" spans="1:20" x14ac:dyDescent="0.35">
      <c r="A2278" t="s">
        <v>98</v>
      </c>
      <c r="B2278" t="s">
        <v>99</v>
      </c>
      <c r="C2278" t="s">
        <v>92</v>
      </c>
      <c r="D2278" s="29">
        <v>45739</v>
      </c>
      <c r="E2278" s="184" t="str">
        <f t="shared" si="140"/>
        <v/>
      </c>
      <c r="F2278" s="184" t="str">
        <f t="shared" si="141"/>
        <v/>
      </c>
      <c r="G2278" s="184" t="str">
        <f t="shared" si="142"/>
        <v/>
      </c>
      <c r="H2278" s="184" t="str">
        <f t="shared" si="143"/>
        <v/>
      </c>
      <c r="J2278" t="s">
        <v>253</v>
      </c>
      <c r="K2278" t="s">
        <v>253</v>
      </c>
      <c r="R2278">
        <v>99.740673999999999</v>
      </c>
      <c r="S2278" t="s">
        <v>201</v>
      </c>
      <c r="T2278" s="221">
        <v>45383.31527777778</v>
      </c>
    </row>
    <row r="2279" spans="1:20" x14ac:dyDescent="0.35">
      <c r="A2279" t="s">
        <v>98</v>
      </c>
      <c r="B2279" t="s">
        <v>99</v>
      </c>
      <c r="C2279" t="s">
        <v>92</v>
      </c>
      <c r="D2279" s="29">
        <v>45740</v>
      </c>
      <c r="E2279" s="184" t="str">
        <f t="shared" si="140"/>
        <v/>
      </c>
      <c r="F2279" s="184" t="str">
        <f t="shared" si="141"/>
        <v/>
      </c>
      <c r="G2279" s="184" t="str">
        <f t="shared" si="142"/>
        <v/>
      </c>
      <c r="H2279" s="184" t="str">
        <f t="shared" si="143"/>
        <v/>
      </c>
      <c r="J2279" t="s">
        <v>253</v>
      </c>
      <c r="K2279" t="s">
        <v>253</v>
      </c>
      <c r="R2279">
        <v>99.740673999999999</v>
      </c>
      <c r="S2279" t="s">
        <v>201</v>
      </c>
      <c r="T2279" s="221">
        <v>45383.31527777778</v>
      </c>
    </row>
    <row r="2280" spans="1:20" x14ac:dyDescent="0.35">
      <c r="A2280" t="s">
        <v>98</v>
      </c>
      <c r="B2280" t="s">
        <v>99</v>
      </c>
      <c r="C2280" t="s">
        <v>92</v>
      </c>
      <c r="D2280" s="29">
        <v>45741</v>
      </c>
      <c r="E2280" s="184" t="str">
        <f t="shared" si="140"/>
        <v/>
      </c>
      <c r="F2280" s="184" t="str">
        <f t="shared" si="141"/>
        <v/>
      </c>
      <c r="G2280" s="184" t="str">
        <f t="shared" si="142"/>
        <v/>
      </c>
      <c r="H2280" s="184" t="str">
        <f t="shared" si="143"/>
        <v/>
      </c>
      <c r="J2280" t="s">
        <v>253</v>
      </c>
      <c r="K2280" t="s">
        <v>253</v>
      </c>
      <c r="R2280">
        <v>99.740673999999999</v>
      </c>
      <c r="S2280" t="s">
        <v>201</v>
      </c>
      <c r="T2280" s="221">
        <v>45383.31527777778</v>
      </c>
    </row>
    <row r="2281" spans="1:20" x14ac:dyDescent="0.35">
      <c r="A2281" t="s">
        <v>98</v>
      </c>
      <c r="B2281" t="s">
        <v>99</v>
      </c>
      <c r="C2281" t="s">
        <v>92</v>
      </c>
      <c r="D2281" s="29">
        <v>45742</v>
      </c>
      <c r="E2281" s="184" t="str">
        <f t="shared" si="140"/>
        <v/>
      </c>
      <c r="F2281" s="184" t="str">
        <f t="shared" si="141"/>
        <v/>
      </c>
      <c r="G2281" s="184" t="str">
        <f t="shared" si="142"/>
        <v/>
      </c>
      <c r="H2281" s="184" t="str">
        <f t="shared" si="143"/>
        <v/>
      </c>
      <c r="J2281" t="s">
        <v>253</v>
      </c>
      <c r="K2281" t="s">
        <v>253</v>
      </c>
      <c r="R2281">
        <v>99.740673999999999</v>
      </c>
      <c r="S2281" t="s">
        <v>201</v>
      </c>
      <c r="T2281" s="221">
        <v>45383.31527777778</v>
      </c>
    </row>
    <row r="2282" spans="1:20" x14ac:dyDescent="0.35">
      <c r="A2282" t="s">
        <v>98</v>
      </c>
      <c r="B2282" t="s">
        <v>99</v>
      </c>
      <c r="C2282" t="s">
        <v>92</v>
      </c>
      <c r="D2282" s="29">
        <v>45743</v>
      </c>
      <c r="E2282" s="184" t="str">
        <f t="shared" si="140"/>
        <v/>
      </c>
      <c r="F2282" s="184" t="str">
        <f t="shared" si="141"/>
        <v/>
      </c>
      <c r="G2282" s="184" t="str">
        <f t="shared" si="142"/>
        <v/>
      </c>
      <c r="H2282" s="184" t="str">
        <f t="shared" si="143"/>
        <v/>
      </c>
      <c r="J2282" t="s">
        <v>253</v>
      </c>
      <c r="K2282" t="s">
        <v>253</v>
      </c>
      <c r="R2282">
        <v>99.740673999999999</v>
      </c>
      <c r="S2282" t="s">
        <v>201</v>
      </c>
      <c r="T2282" s="221">
        <v>45383.31527777778</v>
      </c>
    </row>
    <row r="2283" spans="1:20" x14ac:dyDescent="0.35">
      <c r="A2283" t="s">
        <v>98</v>
      </c>
      <c r="B2283" t="s">
        <v>99</v>
      </c>
      <c r="C2283" t="s">
        <v>92</v>
      </c>
      <c r="D2283" s="29">
        <v>45744</v>
      </c>
      <c r="E2283" s="184" t="str">
        <f t="shared" si="140"/>
        <v/>
      </c>
      <c r="F2283" s="184" t="str">
        <f t="shared" si="141"/>
        <v/>
      </c>
      <c r="G2283" s="184" t="str">
        <f t="shared" si="142"/>
        <v/>
      </c>
      <c r="H2283" s="184" t="str">
        <f t="shared" si="143"/>
        <v/>
      </c>
      <c r="J2283" t="s">
        <v>253</v>
      </c>
      <c r="K2283" t="s">
        <v>253</v>
      </c>
      <c r="R2283">
        <v>99.740673999999999</v>
      </c>
      <c r="S2283" t="s">
        <v>201</v>
      </c>
      <c r="T2283" s="221">
        <v>45383.31527777778</v>
      </c>
    </row>
    <row r="2284" spans="1:20" x14ac:dyDescent="0.35">
      <c r="A2284" t="s">
        <v>98</v>
      </c>
      <c r="B2284" t="s">
        <v>99</v>
      </c>
      <c r="C2284" t="s">
        <v>92</v>
      </c>
      <c r="D2284" s="29">
        <v>45745</v>
      </c>
      <c r="E2284" s="184" t="str">
        <f t="shared" si="140"/>
        <v/>
      </c>
      <c r="F2284" s="184" t="str">
        <f t="shared" si="141"/>
        <v/>
      </c>
      <c r="G2284" s="184" t="str">
        <f t="shared" si="142"/>
        <v/>
      </c>
      <c r="H2284" s="184" t="str">
        <f t="shared" si="143"/>
        <v/>
      </c>
      <c r="J2284" t="s">
        <v>253</v>
      </c>
      <c r="K2284" t="s">
        <v>253</v>
      </c>
      <c r="R2284">
        <v>99.740673999999999</v>
      </c>
      <c r="S2284" t="s">
        <v>201</v>
      </c>
      <c r="T2284" s="221">
        <v>45383.31527777778</v>
      </c>
    </row>
    <row r="2285" spans="1:20" x14ac:dyDescent="0.35">
      <c r="A2285" t="s">
        <v>98</v>
      </c>
      <c r="B2285" t="s">
        <v>99</v>
      </c>
      <c r="C2285" t="s">
        <v>92</v>
      </c>
      <c r="D2285" s="29">
        <v>45746</v>
      </c>
      <c r="E2285" s="184" t="str">
        <f t="shared" si="140"/>
        <v/>
      </c>
      <c r="F2285" s="184" t="str">
        <f t="shared" si="141"/>
        <v/>
      </c>
      <c r="G2285" s="184" t="str">
        <f t="shared" si="142"/>
        <v/>
      </c>
      <c r="H2285" s="184" t="str">
        <f t="shared" si="143"/>
        <v/>
      </c>
      <c r="J2285" t="s">
        <v>253</v>
      </c>
      <c r="K2285" t="s">
        <v>253</v>
      </c>
      <c r="R2285">
        <v>99.740673999999999</v>
      </c>
      <c r="S2285" t="s">
        <v>201</v>
      </c>
      <c r="T2285" s="221">
        <v>45383.31527777778</v>
      </c>
    </row>
    <row r="2286" spans="1:20" x14ac:dyDescent="0.35">
      <c r="A2286" t="s">
        <v>98</v>
      </c>
      <c r="B2286" t="s">
        <v>99</v>
      </c>
      <c r="C2286" t="s">
        <v>92</v>
      </c>
      <c r="D2286" s="29">
        <v>45747</v>
      </c>
      <c r="E2286" s="184" t="str">
        <f t="shared" si="140"/>
        <v/>
      </c>
      <c r="F2286" s="184" t="str">
        <f t="shared" si="141"/>
        <v/>
      </c>
      <c r="G2286" s="184" t="str">
        <f t="shared" si="142"/>
        <v/>
      </c>
      <c r="H2286" s="184" t="str">
        <f t="shared" si="143"/>
        <v/>
      </c>
      <c r="J2286" t="s">
        <v>253</v>
      </c>
      <c r="K2286" t="s">
        <v>253</v>
      </c>
      <c r="R2286">
        <v>99.740673999999999</v>
      </c>
      <c r="S2286" t="s">
        <v>201</v>
      </c>
      <c r="T2286" s="221">
        <v>45383.31527777778</v>
      </c>
    </row>
    <row r="2287" spans="1:20" x14ac:dyDescent="0.35">
      <c r="A2287" t="s">
        <v>98</v>
      </c>
      <c r="B2287" t="s">
        <v>99</v>
      </c>
      <c r="C2287" t="s">
        <v>92</v>
      </c>
      <c r="D2287" s="29">
        <v>45748</v>
      </c>
      <c r="E2287" s="184" t="str">
        <f t="shared" si="140"/>
        <v/>
      </c>
      <c r="F2287" s="184" t="str">
        <f t="shared" si="141"/>
        <v/>
      </c>
      <c r="G2287" s="184" t="str">
        <f t="shared" si="142"/>
        <v/>
      </c>
      <c r="H2287" s="184" t="str">
        <f t="shared" si="143"/>
        <v/>
      </c>
      <c r="J2287" t="s">
        <v>253</v>
      </c>
      <c r="K2287" t="s">
        <v>253</v>
      </c>
      <c r="R2287">
        <v>99.740673999999999</v>
      </c>
      <c r="S2287" t="s">
        <v>201</v>
      </c>
      <c r="T2287" s="221">
        <v>45413.3125</v>
      </c>
    </row>
    <row r="2288" spans="1:20" x14ac:dyDescent="0.35">
      <c r="A2288" t="s">
        <v>98</v>
      </c>
      <c r="B2288" t="s">
        <v>99</v>
      </c>
      <c r="C2288" t="s">
        <v>92</v>
      </c>
      <c r="D2288" s="29">
        <v>45749</v>
      </c>
      <c r="E2288" s="184" t="str">
        <f t="shared" si="140"/>
        <v/>
      </c>
      <c r="F2288" s="184" t="str">
        <f t="shared" si="141"/>
        <v/>
      </c>
      <c r="G2288" s="184" t="str">
        <f t="shared" si="142"/>
        <v/>
      </c>
      <c r="H2288" s="184" t="str">
        <f t="shared" si="143"/>
        <v/>
      </c>
      <c r="J2288" t="s">
        <v>253</v>
      </c>
      <c r="K2288" t="s">
        <v>253</v>
      </c>
      <c r="R2288">
        <v>99.740673999999999</v>
      </c>
      <c r="S2288" t="s">
        <v>201</v>
      </c>
      <c r="T2288" s="221">
        <v>45413.313194444447</v>
      </c>
    </row>
    <row r="2289" spans="1:20" x14ac:dyDescent="0.35">
      <c r="A2289" t="s">
        <v>98</v>
      </c>
      <c r="B2289" t="s">
        <v>99</v>
      </c>
      <c r="C2289" t="s">
        <v>92</v>
      </c>
      <c r="D2289" s="29">
        <v>45750</v>
      </c>
      <c r="E2289" s="184" t="str">
        <f t="shared" si="140"/>
        <v/>
      </c>
      <c r="F2289" s="184" t="str">
        <f t="shared" si="141"/>
        <v/>
      </c>
      <c r="G2289" s="184" t="str">
        <f t="shared" si="142"/>
        <v/>
      </c>
      <c r="H2289" s="184" t="str">
        <f t="shared" si="143"/>
        <v/>
      </c>
      <c r="J2289" t="s">
        <v>253</v>
      </c>
      <c r="K2289" t="s">
        <v>253</v>
      </c>
      <c r="R2289">
        <v>99.740673999999999</v>
      </c>
      <c r="S2289" t="s">
        <v>201</v>
      </c>
      <c r="T2289" s="221">
        <v>45413.313194444447</v>
      </c>
    </row>
    <row r="2290" spans="1:20" x14ac:dyDescent="0.35">
      <c r="A2290" t="s">
        <v>98</v>
      </c>
      <c r="B2290" t="s">
        <v>99</v>
      </c>
      <c r="C2290" t="s">
        <v>92</v>
      </c>
      <c r="D2290" s="29">
        <v>45751</v>
      </c>
      <c r="E2290" s="184" t="str">
        <f t="shared" si="140"/>
        <v/>
      </c>
      <c r="F2290" s="184" t="str">
        <f t="shared" si="141"/>
        <v/>
      </c>
      <c r="G2290" s="184" t="str">
        <f t="shared" si="142"/>
        <v/>
      </c>
      <c r="H2290" s="184" t="str">
        <f t="shared" si="143"/>
        <v/>
      </c>
      <c r="J2290" t="s">
        <v>253</v>
      </c>
      <c r="K2290" t="s">
        <v>253</v>
      </c>
      <c r="R2290">
        <v>99.740673999999999</v>
      </c>
      <c r="S2290" t="s">
        <v>201</v>
      </c>
      <c r="T2290" s="221">
        <v>45413.313194444447</v>
      </c>
    </row>
    <row r="2291" spans="1:20" x14ac:dyDescent="0.35">
      <c r="A2291" t="s">
        <v>98</v>
      </c>
      <c r="B2291" t="s">
        <v>99</v>
      </c>
      <c r="C2291" t="s">
        <v>92</v>
      </c>
      <c r="D2291" s="29">
        <v>45752</v>
      </c>
      <c r="E2291" s="184" t="str">
        <f t="shared" si="140"/>
        <v/>
      </c>
      <c r="F2291" s="184" t="str">
        <f t="shared" si="141"/>
        <v/>
      </c>
      <c r="G2291" s="184" t="str">
        <f t="shared" si="142"/>
        <v/>
      </c>
      <c r="H2291" s="184" t="str">
        <f t="shared" si="143"/>
        <v/>
      </c>
      <c r="J2291" t="s">
        <v>253</v>
      </c>
      <c r="K2291" t="s">
        <v>253</v>
      </c>
      <c r="R2291">
        <v>99.740673999999999</v>
      </c>
      <c r="S2291" t="s">
        <v>201</v>
      </c>
      <c r="T2291" s="221">
        <v>45413.313194444447</v>
      </c>
    </row>
    <row r="2292" spans="1:20" x14ac:dyDescent="0.35">
      <c r="A2292" t="s">
        <v>98</v>
      </c>
      <c r="B2292" t="s">
        <v>99</v>
      </c>
      <c r="C2292" t="s">
        <v>92</v>
      </c>
      <c r="D2292" s="29">
        <v>45753</v>
      </c>
      <c r="E2292" s="184" t="str">
        <f t="shared" si="140"/>
        <v/>
      </c>
      <c r="F2292" s="184" t="str">
        <f t="shared" si="141"/>
        <v/>
      </c>
      <c r="G2292" s="184" t="str">
        <f t="shared" si="142"/>
        <v/>
      </c>
      <c r="H2292" s="184" t="str">
        <f t="shared" si="143"/>
        <v/>
      </c>
      <c r="J2292" t="s">
        <v>253</v>
      </c>
      <c r="K2292" t="s">
        <v>253</v>
      </c>
      <c r="R2292">
        <v>99.740673999999999</v>
      </c>
      <c r="S2292" t="s">
        <v>201</v>
      </c>
      <c r="T2292" s="221">
        <v>45413.313194444447</v>
      </c>
    </row>
    <row r="2293" spans="1:20" x14ac:dyDescent="0.35">
      <c r="A2293" t="s">
        <v>98</v>
      </c>
      <c r="B2293" t="s">
        <v>99</v>
      </c>
      <c r="C2293" t="s">
        <v>92</v>
      </c>
      <c r="D2293" s="29">
        <v>45754</v>
      </c>
      <c r="E2293" s="184" t="str">
        <f t="shared" si="140"/>
        <v/>
      </c>
      <c r="F2293" s="184" t="str">
        <f t="shared" si="141"/>
        <v/>
      </c>
      <c r="G2293" s="184" t="str">
        <f t="shared" si="142"/>
        <v/>
      </c>
      <c r="H2293" s="184" t="str">
        <f t="shared" si="143"/>
        <v/>
      </c>
      <c r="J2293" t="s">
        <v>253</v>
      </c>
      <c r="K2293" t="s">
        <v>253</v>
      </c>
      <c r="R2293">
        <v>99.740673999999999</v>
      </c>
      <c r="S2293" t="s">
        <v>201</v>
      </c>
      <c r="T2293" s="221">
        <v>45413.313194444447</v>
      </c>
    </row>
    <row r="2294" spans="1:20" x14ac:dyDescent="0.35">
      <c r="A2294" t="s">
        <v>98</v>
      </c>
      <c r="B2294" t="s">
        <v>99</v>
      </c>
      <c r="C2294" t="s">
        <v>92</v>
      </c>
      <c r="D2294" s="29">
        <v>45755</v>
      </c>
      <c r="E2294" s="184" t="str">
        <f t="shared" si="140"/>
        <v/>
      </c>
      <c r="F2294" s="184" t="str">
        <f t="shared" si="141"/>
        <v/>
      </c>
      <c r="G2294" s="184" t="str">
        <f t="shared" si="142"/>
        <v/>
      </c>
      <c r="H2294" s="184" t="str">
        <f t="shared" si="143"/>
        <v/>
      </c>
      <c r="J2294" t="s">
        <v>253</v>
      </c>
      <c r="K2294" t="s">
        <v>253</v>
      </c>
      <c r="R2294">
        <v>99.740673999999999</v>
      </c>
      <c r="S2294" t="s">
        <v>201</v>
      </c>
      <c r="T2294" s="221">
        <v>45413.313194444447</v>
      </c>
    </row>
    <row r="2295" spans="1:20" x14ac:dyDescent="0.35">
      <c r="A2295" t="s">
        <v>98</v>
      </c>
      <c r="B2295" t="s">
        <v>99</v>
      </c>
      <c r="C2295" t="s">
        <v>92</v>
      </c>
      <c r="D2295" s="29">
        <v>45756</v>
      </c>
      <c r="E2295" s="184" t="str">
        <f t="shared" si="140"/>
        <v/>
      </c>
      <c r="F2295" s="184" t="str">
        <f t="shared" si="141"/>
        <v/>
      </c>
      <c r="G2295" s="184" t="str">
        <f t="shared" si="142"/>
        <v/>
      </c>
      <c r="H2295" s="184" t="str">
        <f t="shared" si="143"/>
        <v/>
      </c>
      <c r="J2295" t="s">
        <v>253</v>
      </c>
      <c r="K2295" t="s">
        <v>253</v>
      </c>
      <c r="R2295">
        <v>99.740673999999999</v>
      </c>
      <c r="S2295" t="s">
        <v>201</v>
      </c>
      <c r="T2295" s="221">
        <v>45413.313194444447</v>
      </c>
    </row>
    <row r="2296" spans="1:20" x14ac:dyDescent="0.35">
      <c r="A2296" t="s">
        <v>98</v>
      </c>
      <c r="B2296" t="s">
        <v>99</v>
      </c>
      <c r="C2296" t="s">
        <v>92</v>
      </c>
      <c r="D2296" s="29">
        <v>45757</v>
      </c>
      <c r="E2296" s="184" t="str">
        <f t="shared" si="140"/>
        <v/>
      </c>
      <c r="F2296" s="184" t="str">
        <f t="shared" si="141"/>
        <v/>
      </c>
      <c r="G2296" s="184" t="str">
        <f t="shared" si="142"/>
        <v/>
      </c>
      <c r="H2296" s="184" t="str">
        <f t="shared" si="143"/>
        <v/>
      </c>
      <c r="J2296" t="s">
        <v>253</v>
      </c>
      <c r="K2296" t="s">
        <v>253</v>
      </c>
      <c r="R2296">
        <v>99.740673999999999</v>
      </c>
      <c r="S2296" t="s">
        <v>201</v>
      </c>
      <c r="T2296" s="221">
        <v>45413.313194444447</v>
      </c>
    </row>
    <row r="2297" spans="1:20" x14ac:dyDescent="0.35">
      <c r="A2297" t="s">
        <v>98</v>
      </c>
      <c r="B2297" t="s">
        <v>99</v>
      </c>
      <c r="C2297" t="s">
        <v>92</v>
      </c>
      <c r="D2297" s="29">
        <v>45758</v>
      </c>
      <c r="E2297" s="184" t="str">
        <f t="shared" si="140"/>
        <v/>
      </c>
      <c r="F2297" s="184" t="str">
        <f t="shared" si="141"/>
        <v/>
      </c>
      <c r="G2297" s="184" t="str">
        <f t="shared" si="142"/>
        <v/>
      </c>
      <c r="H2297" s="184" t="str">
        <f t="shared" si="143"/>
        <v/>
      </c>
      <c r="J2297" t="s">
        <v>253</v>
      </c>
      <c r="K2297" t="s">
        <v>253</v>
      </c>
      <c r="R2297">
        <v>99.740673999999999</v>
      </c>
      <c r="S2297" t="s">
        <v>201</v>
      </c>
      <c r="T2297" s="221">
        <v>45413.313194444447</v>
      </c>
    </row>
    <row r="2298" spans="1:20" x14ac:dyDescent="0.35">
      <c r="A2298" t="s">
        <v>98</v>
      </c>
      <c r="B2298" t="s">
        <v>99</v>
      </c>
      <c r="C2298" t="s">
        <v>92</v>
      </c>
      <c r="D2298" s="29">
        <v>45759</v>
      </c>
      <c r="E2298" s="184" t="str">
        <f t="shared" si="140"/>
        <v/>
      </c>
      <c r="F2298" s="184" t="str">
        <f t="shared" si="141"/>
        <v/>
      </c>
      <c r="G2298" s="184" t="str">
        <f t="shared" si="142"/>
        <v/>
      </c>
      <c r="H2298" s="184" t="str">
        <f t="shared" si="143"/>
        <v/>
      </c>
      <c r="J2298" t="s">
        <v>253</v>
      </c>
      <c r="K2298" t="s">
        <v>253</v>
      </c>
      <c r="R2298">
        <v>99.740673999999999</v>
      </c>
      <c r="S2298" t="s">
        <v>201</v>
      </c>
      <c r="T2298" s="221">
        <v>45413.313194444447</v>
      </c>
    </row>
    <row r="2299" spans="1:20" x14ac:dyDescent="0.35">
      <c r="A2299" t="s">
        <v>98</v>
      </c>
      <c r="B2299" t="s">
        <v>99</v>
      </c>
      <c r="C2299" t="s">
        <v>92</v>
      </c>
      <c r="D2299" s="29">
        <v>45760</v>
      </c>
      <c r="E2299" s="184" t="str">
        <f t="shared" si="140"/>
        <v/>
      </c>
      <c r="F2299" s="184" t="str">
        <f t="shared" si="141"/>
        <v/>
      </c>
      <c r="G2299" s="184" t="str">
        <f t="shared" si="142"/>
        <v/>
      </c>
      <c r="H2299" s="184" t="str">
        <f t="shared" si="143"/>
        <v/>
      </c>
      <c r="J2299" t="s">
        <v>253</v>
      </c>
      <c r="K2299" t="s">
        <v>253</v>
      </c>
      <c r="R2299">
        <v>99.740673999999999</v>
      </c>
      <c r="S2299" t="s">
        <v>201</v>
      </c>
      <c r="T2299" s="221">
        <v>45413.313194444447</v>
      </c>
    </row>
    <row r="2300" spans="1:20" x14ac:dyDescent="0.35">
      <c r="A2300" t="s">
        <v>98</v>
      </c>
      <c r="B2300" t="s">
        <v>99</v>
      </c>
      <c r="C2300" t="s">
        <v>92</v>
      </c>
      <c r="D2300" s="29">
        <v>45761</v>
      </c>
      <c r="E2300" s="184" t="str">
        <f t="shared" si="140"/>
        <v/>
      </c>
      <c r="F2300" s="184" t="str">
        <f t="shared" si="141"/>
        <v/>
      </c>
      <c r="G2300" s="184" t="str">
        <f t="shared" si="142"/>
        <v/>
      </c>
      <c r="H2300" s="184" t="str">
        <f t="shared" si="143"/>
        <v/>
      </c>
      <c r="J2300" t="s">
        <v>253</v>
      </c>
      <c r="K2300" t="s">
        <v>253</v>
      </c>
      <c r="R2300">
        <v>99.740673999999999</v>
      </c>
      <c r="S2300" t="s">
        <v>201</v>
      </c>
      <c r="T2300" s="221">
        <v>45413.313194444447</v>
      </c>
    </row>
    <row r="2301" spans="1:20" x14ac:dyDescent="0.35">
      <c r="A2301" t="s">
        <v>98</v>
      </c>
      <c r="B2301" t="s">
        <v>99</v>
      </c>
      <c r="C2301" t="s">
        <v>92</v>
      </c>
      <c r="D2301" s="29">
        <v>45762</v>
      </c>
      <c r="E2301" s="184" t="str">
        <f t="shared" si="140"/>
        <v/>
      </c>
      <c r="F2301" s="184" t="str">
        <f t="shared" si="141"/>
        <v/>
      </c>
      <c r="G2301" s="184" t="str">
        <f t="shared" si="142"/>
        <v/>
      </c>
      <c r="H2301" s="184" t="str">
        <f t="shared" si="143"/>
        <v/>
      </c>
      <c r="J2301" t="s">
        <v>253</v>
      </c>
      <c r="K2301" t="s">
        <v>253</v>
      </c>
      <c r="R2301">
        <v>99.740673999999999</v>
      </c>
      <c r="S2301" t="s">
        <v>201</v>
      </c>
      <c r="T2301" s="221">
        <v>45413.313194444447</v>
      </c>
    </row>
    <row r="2302" spans="1:20" x14ac:dyDescent="0.35">
      <c r="A2302" t="s">
        <v>98</v>
      </c>
      <c r="B2302" t="s">
        <v>99</v>
      </c>
      <c r="C2302" t="s">
        <v>92</v>
      </c>
      <c r="D2302" s="29">
        <v>45763</v>
      </c>
      <c r="E2302" s="184" t="str">
        <f t="shared" si="140"/>
        <v/>
      </c>
      <c r="F2302" s="184" t="str">
        <f t="shared" si="141"/>
        <v/>
      </c>
      <c r="G2302" s="184" t="str">
        <f t="shared" si="142"/>
        <v/>
      </c>
      <c r="H2302" s="184" t="str">
        <f t="shared" si="143"/>
        <v/>
      </c>
      <c r="J2302" t="s">
        <v>253</v>
      </c>
      <c r="K2302" t="s">
        <v>253</v>
      </c>
      <c r="R2302">
        <v>99.740673999999999</v>
      </c>
      <c r="S2302" t="s">
        <v>201</v>
      </c>
      <c r="T2302" s="221">
        <v>45413.313194444447</v>
      </c>
    </row>
    <row r="2303" spans="1:20" x14ac:dyDescent="0.35">
      <c r="A2303" t="s">
        <v>98</v>
      </c>
      <c r="B2303" t="s">
        <v>99</v>
      </c>
      <c r="C2303" t="s">
        <v>92</v>
      </c>
      <c r="D2303" s="29">
        <v>45764</v>
      </c>
      <c r="E2303" s="184" t="str">
        <f t="shared" si="140"/>
        <v/>
      </c>
      <c r="F2303" s="184" t="str">
        <f t="shared" si="141"/>
        <v/>
      </c>
      <c r="G2303" s="184" t="str">
        <f t="shared" si="142"/>
        <v/>
      </c>
      <c r="H2303" s="184" t="str">
        <f t="shared" si="143"/>
        <v/>
      </c>
      <c r="J2303" t="s">
        <v>253</v>
      </c>
      <c r="K2303" t="s">
        <v>253</v>
      </c>
      <c r="R2303">
        <v>99.740673999999999</v>
      </c>
      <c r="S2303" t="s">
        <v>201</v>
      </c>
      <c r="T2303" s="221">
        <v>45413.313194444447</v>
      </c>
    </row>
    <row r="2304" spans="1:20" x14ac:dyDescent="0.35">
      <c r="A2304" t="s">
        <v>98</v>
      </c>
      <c r="B2304" t="s">
        <v>99</v>
      </c>
      <c r="C2304" t="s">
        <v>92</v>
      </c>
      <c r="D2304" s="29">
        <v>45765</v>
      </c>
      <c r="E2304" s="184" t="str">
        <f t="shared" si="140"/>
        <v/>
      </c>
      <c r="F2304" s="184" t="str">
        <f t="shared" si="141"/>
        <v/>
      </c>
      <c r="G2304" s="184" t="str">
        <f t="shared" si="142"/>
        <v/>
      </c>
      <c r="H2304" s="184" t="str">
        <f t="shared" si="143"/>
        <v/>
      </c>
      <c r="J2304" t="s">
        <v>253</v>
      </c>
      <c r="K2304" t="s">
        <v>253</v>
      </c>
      <c r="R2304">
        <v>99.740673999999999</v>
      </c>
      <c r="S2304" t="s">
        <v>201</v>
      </c>
      <c r="T2304" s="221">
        <v>45413.313194444447</v>
      </c>
    </row>
    <row r="2305" spans="1:20" x14ac:dyDescent="0.35">
      <c r="A2305" t="s">
        <v>98</v>
      </c>
      <c r="B2305" t="s">
        <v>99</v>
      </c>
      <c r="C2305" t="s">
        <v>92</v>
      </c>
      <c r="D2305" s="29">
        <v>45766</v>
      </c>
      <c r="E2305" s="184" t="str">
        <f t="shared" si="140"/>
        <v/>
      </c>
      <c r="F2305" s="184" t="str">
        <f t="shared" si="141"/>
        <v/>
      </c>
      <c r="G2305" s="184" t="str">
        <f t="shared" si="142"/>
        <v/>
      </c>
      <c r="H2305" s="184" t="str">
        <f t="shared" si="143"/>
        <v/>
      </c>
      <c r="J2305" t="s">
        <v>253</v>
      </c>
      <c r="K2305" t="s">
        <v>253</v>
      </c>
      <c r="R2305">
        <v>99.740673999999999</v>
      </c>
      <c r="S2305" t="s">
        <v>201</v>
      </c>
      <c r="T2305" s="221">
        <v>45413.313194444447</v>
      </c>
    </row>
    <row r="2306" spans="1:20" x14ac:dyDescent="0.35">
      <c r="A2306" t="s">
        <v>98</v>
      </c>
      <c r="B2306" t="s">
        <v>99</v>
      </c>
      <c r="C2306" t="s">
        <v>92</v>
      </c>
      <c r="D2306" s="29">
        <v>45767</v>
      </c>
      <c r="E2306" s="184" t="str">
        <f t="shared" si="140"/>
        <v/>
      </c>
      <c r="F2306" s="184" t="str">
        <f t="shared" si="141"/>
        <v/>
      </c>
      <c r="G2306" s="184" t="str">
        <f t="shared" si="142"/>
        <v/>
      </c>
      <c r="H2306" s="184" t="str">
        <f t="shared" si="143"/>
        <v/>
      </c>
      <c r="J2306" t="s">
        <v>253</v>
      </c>
      <c r="K2306" t="s">
        <v>253</v>
      </c>
      <c r="R2306">
        <v>99.740673999999999</v>
      </c>
      <c r="S2306" t="s">
        <v>201</v>
      </c>
      <c r="T2306" s="221">
        <v>45413.313194444447</v>
      </c>
    </row>
    <row r="2307" spans="1:20" x14ac:dyDescent="0.35">
      <c r="A2307" t="s">
        <v>98</v>
      </c>
      <c r="B2307" t="s">
        <v>99</v>
      </c>
      <c r="C2307" t="s">
        <v>92</v>
      </c>
      <c r="D2307" s="29">
        <v>45768</v>
      </c>
      <c r="E2307" s="184" t="str">
        <f t="shared" si="140"/>
        <v/>
      </c>
      <c r="F2307" s="184" t="str">
        <f t="shared" si="141"/>
        <v/>
      </c>
      <c r="G2307" s="184" t="str">
        <f t="shared" si="142"/>
        <v/>
      </c>
      <c r="H2307" s="184" t="str">
        <f t="shared" si="143"/>
        <v/>
      </c>
      <c r="J2307" t="s">
        <v>253</v>
      </c>
      <c r="K2307" t="s">
        <v>253</v>
      </c>
      <c r="R2307">
        <v>99.740673999999999</v>
      </c>
      <c r="S2307" t="s">
        <v>201</v>
      </c>
      <c r="T2307" s="221">
        <v>45413.313194444447</v>
      </c>
    </row>
    <row r="2308" spans="1:20" x14ac:dyDescent="0.35">
      <c r="A2308" t="s">
        <v>98</v>
      </c>
      <c r="B2308" t="s">
        <v>99</v>
      </c>
      <c r="C2308" t="s">
        <v>92</v>
      </c>
      <c r="D2308" s="29">
        <v>45769</v>
      </c>
      <c r="E2308" s="184" t="str">
        <f t="shared" si="140"/>
        <v/>
      </c>
      <c r="F2308" s="184" t="str">
        <f t="shared" si="141"/>
        <v/>
      </c>
      <c r="G2308" s="184" t="str">
        <f t="shared" si="142"/>
        <v/>
      </c>
      <c r="H2308" s="184" t="str">
        <f t="shared" si="143"/>
        <v/>
      </c>
      <c r="J2308" t="s">
        <v>253</v>
      </c>
      <c r="K2308" t="s">
        <v>253</v>
      </c>
      <c r="R2308">
        <v>99.740673999999999</v>
      </c>
      <c r="S2308" t="s">
        <v>201</v>
      </c>
      <c r="T2308" s="221">
        <v>45413.313194444447</v>
      </c>
    </row>
    <row r="2309" spans="1:20" x14ac:dyDescent="0.35">
      <c r="A2309" t="s">
        <v>98</v>
      </c>
      <c r="B2309" t="s">
        <v>99</v>
      </c>
      <c r="C2309" t="s">
        <v>92</v>
      </c>
      <c r="D2309" s="29">
        <v>45770</v>
      </c>
      <c r="E2309" s="184" t="str">
        <f t="shared" si="140"/>
        <v/>
      </c>
      <c r="F2309" s="184" t="str">
        <f t="shared" si="141"/>
        <v/>
      </c>
      <c r="G2309" s="184" t="str">
        <f t="shared" si="142"/>
        <v/>
      </c>
      <c r="H2309" s="184" t="str">
        <f t="shared" si="143"/>
        <v/>
      </c>
      <c r="J2309" t="s">
        <v>253</v>
      </c>
      <c r="K2309" t="s">
        <v>253</v>
      </c>
      <c r="R2309">
        <v>99.740673999999999</v>
      </c>
      <c r="S2309" t="s">
        <v>201</v>
      </c>
      <c r="T2309" s="221">
        <v>45413.313194444447</v>
      </c>
    </row>
    <row r="2310" spans="1:20" x14ac:dyDescent="0.35">
      <c r="A2310" t="s">
        <v>98</v>
      </c>
      <c r="B2310" t="s">
        <v>99</v>
      </c>
      <c r="C2310" t="s">
        <v>92</v>
      </c>
      <c r="D2310" s="29">
        <v>45771</v>
      </c>
      <c r="E2310" s="184" t="str">
        <f t="shared" si="140"/>
        <v/>
      </c>
      <c r="F2310" s="184" t="str">
        <f t="shared" si="141"/>
        <v/>
      </c>
      <c r="G2310" s="184" t="str">
        <f t="shared" si="142"/>
        <v/>
      </c>
      <c r="H2310" s="184" t="str">
        <f t="shared" si="143"/>
        <v/>
      </c>
      <c r="J2310" t="s">
        <v>253</v>
      </c>
      <c r="K2310" t="s">
        <v>253</v>
      </c>
      <c r="R2310">
        <v>99.740673999999999</v>
      </c>
      <c r="S2310" t="s">
        <v>201</v>
      </c>
      <c r="T2310" s="221">
        <v>45413.313194444447</v>
      </c>
    </row>
    <row r="2311" spans="1:20" x14ac:dyDescent="0.35">
      <c r="A2311" t="s">
        <v>98</v>
      </c>
      <c r="B2311" t="s">
        <v>99</v>
      </c>
      <c r="C2311" t="s">
        <v>92</v>
      </c>
      <c r="D2311" s="29">
        <v>45772</v>
      </c>
      <c r="E2311" s="184" t="str">
        <f t="shared" si="140"/>
        <v/>
      </c>
      <c r="F2311" s="184" t="str">
        <f t="shared" si="141"/>
        <v/>
      </c>
      <c r="G2311" s="184" t="str">
        <f t="shared" si="142"/>
        <v/>
      </c>
      <c r="H2311" s="184" t="str">
        <f t="shared" si="143"/>
        <v/>
      </c>
      <c r="J2311" t="s">
        <v>253</v>
      </c>
      <c r="K2311" t="s">
        <v>253</v>
      </c>
      <c r="R2311">
        <v>99.740673999999999</v>
      </c>
      <c r="S2311" t="s">
        <v>201</v>
      </c>
      <c r="T2311" s="221">
        <v>45413.313194444447</v>
      </c>
    </row>
    <row r="2312" spans="1:20" x14ac:dyDescent="0.35">
      <c r="A2312" t="s">
        <v>98</v>
      </c>
      <c r="B2312" t="s">
        <v>99</v>
      </c>
      <c r="C2312" t="s">
        <v>92</v>
      </c>
      <c r="D2312" s="29">
        <v>45773</v>
      </c>
      <c r="E2312" s="184" t="str">
        <f t="shared" ref="E2312:E2375" si="144">IF(J2312="","",IF(L2312=0,0,IF(1-(J2312/L2312)&lt;0,"",1-(J2312/L2312))))</f>
        <v/>
      </c>
      <c r="F2312" s="184" t="str">
        <f t="shared" ref="F2312:F2375" si="145">IF(K2312="","",IF(L2312=0,0,IF(1-(K2312/L2312)&lt;0,"",1-(K2312/L2312))))</f>
        <v/>
      </c>
      <c r="G2312" s="184" t="str">
        <f t="shared" ref="G2312:G2375" si="146">IF(J2312="","",IF(1-(J2312/R2312)&lt;0,"",1-(J2312/R2312)))</f>
        <v/>
      </c>
      <c r="H2312" s="184" t="str">
        <f t="shared" ref="H2312:H2375" si="147">IF(K2312="","",IF(1-(K2312/R2312)&lt;0,"",1-(K2312/R2312)))</f>
        <v/>
      </c>
      <c r="J2312" t="s">
        <v>253</v>
      </c>
      <c r="K2312" t="s">
        <v>253</v>
      </c>
      <c r="R2312">
        <v>99.740673999999999</v>
      </c>
      <c r="S2312" t="s">
        <v>201</v>
      </c>
      <c r="T2312" s="221">
        <v>45413.313194444447</v>
      </c>
    </row>
    <row r="2313" spans="1:20" x14ac:dyDescent="0.35">
      <c r="A2313" t="s">
        <v>98</v>
      </c>
      <c r="B2313" t="s">
        <v>99</v>
      </c>
      <c r="C2313" t="s">
        <v>92</v>
      </c>
      <c r="D2313" s="29">
        <v>45774</v>
      </c>
      <c r="E2313" s="184" t="str">
        <f t="shared" si="144"/>
        <v/>
      </c>
      <c r="F2313" s="184" t="str">
        <f t="shared" si="145"/>
        <v/>
      </c>
      <c r="G2313" s="184" t="str">
        <f t="shared" si="146"/>
        <v/>
      </c>
      <c r="H2313" s="184" t="str">
        <f t="shared" si="147"/>
        <v/>
      </c>
      <c r="J2313" t="s">
        <v>253</v>
      </c>
      <c r="K2313" t="s">
        <v>253</v>
      </c>
      <c r="R2313">
        <v>99.740673999999999</v>
      </c>
      <c r="S2313" t="s">
        <v>201</v>
      </c>
      <c r="T2313" s="221">
        <v>45413.313194444447</v>
      </c>
    </row>
    <row r="2314" spans="1:20" x14ac:dyDescent="0.35">
      <c r="A2314" t="s">
        <v>98</v>
      </c>
      <c r="B2314" t="s">
        <v>99</v>
      </c>
      <c r="C2314" t="s">
        <v>92</v>
      </c>
      <c r="D2314" s="29">
        <v>45775</v>
      </c>
      <c r="E2314" s="184" t="str">
        <f t="shared" si="144"/>
        <v/>
      </c>
      <c r="F2314" s="184" t="str">
        <f t="shared" si="145"/>
        <v/>
      </c>
      <c r="G2314" s="184" t="str">
        <f t="shared" si="146"/>
        <v/>
      </c>
      <c r="H2314" s="184" t="str">
        <f t="shared" si="147"/>
        <v/>
      </c>
      <c r="J2314" t="s">
        <v>253</v>
      </c>
      <c r="K2314" t="s">
        <v>253</v>
      </c>
      <c r="R2314">
        <v>99.740673999999999</v>
      </c>
      <c r="S2314" t="s">
        <v>201</v>
      </c>
      <c r="T2314" s="221">
        <v>45413.313194444447</v>
      </c>
    </row>
    <row r="2315" spans="1:20" x14ac:dyDescent="0.35">
      <c r="A2315" t="s">
        <v>98</v>
      </c>
      <c r="B2315" t="s">
        <v>99</v>
      </c>
      <c r="C2315" t="s">
        <v>92</v>
      </c>
      <c r="D2315" s="29">
        <v>45776</v>
      </c>
      <c r="E2315" s="184" t="str">
        <f t="shared" si="144"/>
        <v/>
      </c>
      <c r="F2315" s="184" t="str">
        <f t="shared" si="145"/>
        <v/>
      </c>
      <c r="G2315" s="184" t="str">
        <f t="shared" si="146"/>
        <v/>
      </c>
      <c r="H2315" s="184" t="str">
        <f t="shared" si="147"/>
        <v/>
      </c>
      <c r="J2315" t="s">
        <v>253</v>
      </c>
      <c r="K2315" t="s">
        <v>253</v>
      </c>
      <c r="R2315">
        <v>99.740673999999999</v>
      </c>
      <c r="S2315" t="s">
        <v>201</v>
      </c>
      <c r="T2315" s="221">
        <v>45413.313194444447</v>
      </c>
    </row>
    <row r="2316" spans="1:20" x14ac:dyDescent="0.35">
      <c r="A2316" t="s">
        <v>98</v>
      </c>
      <c r="B2316" t="s">
        <v>99</v>
      </c>
      <c r="C2316" t="s">
        <v>92</v>
      </c>
      <c r="D2316" s="29">
        <v>45777</v>
      </c>
      <c r="E2316" s="184" t="str">
        <f t="shared" si="144"/>
        <v/>
      </c>
      <c r="F2316" s="184" t="str">
        <f t="shared" si="145"/>
        <v/>
      </c>
      <c r="G2316" s="184" t="str">
        <f t="shared" si="146"/>
        <v/>
      </c>
      <c r="H2316" s="184" t="str">
        <f t="shared" si="147"/>
        <v/>
      </c>
      <c r="J2316" t="s">
        <v>253</v>
      </c>
      <c r="K2316" t="s">
        <v>253</v>
      </c>
      <c r="R2316">
        <v>99.740673999999999</v>
      </c>
      <c r="S2316" t="s">
        <v>201</v>
      </c>
      <c r="T2316" s="221">
        <v>45413.313194444447</v>
      </c>
    </row>
    <row r="2317" spans="1:20" x14ac:dyDescent="0.35">
      <c r="A2317" t="s">
        <v>98</v>
      </c>
      <c r="B2317" t="s">
        <v>99</v>
      </c>
      <c r="C2317" t="s">
        <v>92</v>
      </c>
      <c r="D2317" s="29">
        <v>45778</v>
      </c>
      <c r="E2317" s="184" t="str">
        <f t="shared" si="144"/>
        <v/>
      </c>
      <c r="F2317" s="184" t="str">
        <f t="shared" si="145"/>
        <v/>
      </c>
      <c r="G2317" s="184" t="str">
        <f t="shared" si="146"/>
        <v/>
      </c>
      <c r="H2317" s="184" t="str">
        <f t="shared" si="147"/>
        <v/>
      </c>
      <c r="J2317" t="s">
        <v>253</v>
      </c>
      <c r="K2317" t="s">
        <v>253</v>
      </c>
      <c r="R2317">
        <v>99.740673999999999</v>
      </c>
      <c r="S2317" t="s">
        <v>201</v>
      </c>
      <c r="T2317" s="221">
        <v>45444.3125</v>
      </c>
    </row>
    <row r="2318" spans="1:20" x14ac:dyDescent="0.35">
      <c r="A2318" t="s">
        <v>98</v>
      </c>
      <c r="B2318" t="s">
        <v>99</v>
      </c>
      <c r="C2318" t="s">
        <v>92</v>
      </c>
      <c r="D2318" s="29">
        <v>45779</v>
      </c>
      <c r="E2318" s="184" t="str">
        <f t="shared" si="144"/>
        <v/>
      </c>
      <c r="F2318" s="184" t="str">
        <f t="shared" si="145"/>
        <v/>
      </c>
      <c r="G2318" s="184" t="str">
        <f t="shared" si="146"/>
        <v/>
      </c>
      <c r="H2318" s="184" t="str">
        <f t="shared" si="147"/>
        <v/>
      </c>
      <c r="J2318" t="s">
        <v>253</v>
      </c>
      <c r="K2318" t="s">
        <v>253</v>
      </c>
      <c r="R2318">
        <v>99.740673999999999</v>
      </c>
      <c r="S2318" t="s">
        <v>201</v>
      </c>
      <c r="T2318" s="221">
        <v>45444.313194444447</v>
      </c>
    </row>
    <row r="2319" spans="1:20" x14ac:dyDescent="0.35">
      <c r="A2319" t="s">
        <v>98</v>
      </c>
      <c r="B2319" t="s">
        <v>99</v>
      </c>
      <c r="C2319" t="s">
        <v>92</v>
      </c>
      <c r="D2319" s="29">
        <v>45780</v>
      </c>
      <c r="E2319" s="184" t="str">
        <f t="shared" si="144"/>
        <v/>
      </c>
      <c r="F2319" s="184" t="str">
        <f t="shared" si="145"/>
        <v/>
      </c>
      <c r="G2319" s="184" t="str">
        <f t="shared" si="146"/>
        <v/>
      </c>
      <c r="H2319" s="184" t="str">
        <f t="shared" si="147"/>
        <v/>
      </c>
      <c r="J2319" t="s">
        <v>253</v>
      </c>
      <c r="K2319" t="s">
        <v>253</v>
      </c>
      <c r="R2319">
        <v>99.740673999999999</v>
      </c>
      <c r="S2319" t="s">
        <v>201</v>
      </c>
      <c r="T2319" s="221">
        <v>45444.313194444447</v>
      </c>
    </row>
    <row r="2320" spans="1:20" x14ac:dyDescent="0.35">
      <c r="A2320" t="s">
        <v>98</v>
      </c>
      <c r="B2320" t="s">
        <v>99</v>
      </c>
      <c r="C2320" t="s">
        <v>92</v>
      </c>
      <c r="D2320" s="29">
        <v>45781</v>
      </c>
      <c r="E2320" s="184" t="str">
        <f t="shared" si="144"/>
        <v/>
      </c>
      <c r="F2320" s="184" t="str">
        <f t="shared" si="145"/>
        <v/>
      </c>
      <c r="G2320" s="184" t="str">
        <f t="shared" si="146"/>
        <v/>
      </c>
      <c r="H2320" s="184" t="str">
        <f t="shared" si="147"/>
        <v/>
      </c>
      <c r="J2320" t="s">
        <v>253</v>
      </c>
      <c r="K2320" t="s">
        <v>253</v>
      </c>
      <c r="R2320">
        <v>99.740673999999999</v>
      </c>
      <c r="S2320" t="s">
        <v>201</v>
      </c>
      <c r="T2320" s="221">
        <v>45444.313194444447</v>
      </c>
    </row>
    <row r="2321" spans="1:20" x14ac:dyDescent="0.35">
      <c r="A2321" t="s">
        <v>98</v>
      </c>
      <c r="B2321" t="s">
        <v>99</v>
      </c>
      <c r="C2321" t="s">
        <v>92</v>
      </c>
      <c r="D2321" s="29">
        <v>45782</v>
      </c>
      <c r="E2321" s="184" t="str">
        <f t="shared" si="144"/>
        <v/>
      </c>
      <c r="F2321" s="184" t="str">
        <f t="shared" si="145"/>
        <v/>
      </c>
      <c r="G2321" s="184" t="str">
        <f t="shared" si="146"/>
        <v/>
      </c>
      <c r="H2321" s="184" t="str">
        <f t="shared" si="147"/>
        <v/>
      </c>
      <c r="J2321" t="s">
        <v>253</v>
      </c>
      <c r="K2321" t="s">
        <v>253</v>
      </c>
      <c r="R2321">
        <v>99.740673999999999</v>
      </c>
      <c r="S2321" t="s">
        <v>201</v>
      </c>
      <c r="T2321" s="221">
        <v>45444.313194444447</v>
      </c>
    </row>
    <row r="2322" spans="1:20" x14ac:dyDescent="0.35">
      <c r="A2322" t="s">
        <v>98</v>
      </c>
      <c r="B2322" t="s">
        <v>99</v>
      </c>
      <c r="C2322" t="s">
        <v>92</v>
      </c>
      <c r="D2322" s="29">
        <v>45783</v>
      </c>
      <c r="E2322" s="184" t="str">
        <f t="shared" si="144"/>
        <v/>
      </c>
      <c r="F2322" s="184" t="str">
        <f t="shared" si="145"/>
        <v/>
      </c>
      <c r="G2322" s="184" t="str">
        <f t="shared" si="146"/>
        <v/>
      </c>
      <c r="H2322" s="184" t="str">
        <f t="shared" si="147"/>
        <v/>
      </c>
      <c r="J2322" t="s">
        <v>253</v>
      </c>
      <c r="K2322" t="s">
        <v>253</v>
      </c>
      <c r="R2322">
        <v>99.740673999999999</v>
      </c>
      <c r="S2322" t="s">
        <v>201</v>
      </c>
      <c r="T2322" s="221">
        <v>45444.313194444447</v>
      </c>
    </row>
    <row r="2323" spans="1:20" x14ac:dyDescent="0.35">
      <c r="A2323" t="s">
        <v>98</v>
      </c>
      <c r="B2323" t="s">
        <v>99</v>
      </c>
      <c r="C2323" t="s">
        <v>92</v>
      </c>
      <c r="D2323" s="29">
        <v>45784</v>
      </c>
      <c r="E2323" s="184" t="str">
        <f t="shared" si="144"/>
        <v/>
      </c>
      <c r="F2323" s="184" t="str">
        <f t="shared" si="145"/>
        <v/>
      </c>
      <c r="G2323" s="184" t="str">
        <f t="shared" si="146"/>
        <v/>
      </c>
      <c r="H2323" s="184" t="str">
        <f t="shared" si="147"/>
        <v/>
      </c>
      <c r="J2323" t="s">
        <v>253</v>
      </c>
      <c r="K2323" t="s">
        <v>253</v>
      </c>
      <c r="R2323">
        <v>99.740673999999999</v>
      </c>
      <c r="S2323" t="s">
        <v>201</v>
      </c>
      <c r="T2323" s="221">
        <v>45444.313194444447</v>
      </c>
    </row>
    <row r="2324" spans="1:20" x14ac:dyDescent="0.35">
      <c r="A2324" t="s">
        <v>98</v>
      </c>
      <c r="B2324" t="s">
        <v>99</v>
      </c>
      <c r="C2324" t="s">
        <v>92</v>
      </c>
      <c r="D2324" s="29">
        <v>45785</v>
      </c>
      <c r="E2324" s="184" t="str">
        <f t="shared" si="144"/>
        <v/>
      </c>
      <c r="F2324" s="184" t="str">
        <f t="shared" si="145"/>
        <v/>
      </c>
      <c r="G2324" s="184" t="str">
        <f t="shared" si="146"/>
        <v/>
      </c>
      <c r="H2324" s="184" t="str">
        <f t="shared" si="147"/>
        <v/>
      </c>
      <c r="J2324" t="s">
        <v>253</v>
      </c>
      <c r="K2324" t="s">
        <v>253</v>
      </c>
      <c r="R2324">
        <v>99.740673999999999</v>
      </c>
      <c r="S2324" t="s">
        <v>201</v>
      </c>
      <c r="T2324" s="221">
        <v>45444.313194444447</v>
      </c>
    </row>
    <row r="2325" spans="1:20" x14ac:dyDescent="0.35">
      <c r="A2325" t="s">
        <v>98</v>
      </c>
      <c r="B2325" t="s">
        <v>99</v>
      </c>
      <c r="C2325" t="s">
        <v>92</v>
      </c>
      <c r="D2325" s="29">
        <v>45786</v>
      </c>
      <c r="E2325" s="184" t="str">
        <f t="shared" si="144"/>
        <v/>
      </c>
      <c r="F2325" s="184" t="str">
        <f t="shared" si="145"/>
        <v/>
      </c>
      <c r="G2325" s="184" t="str">
        <f t="shared" si="146"/>
        <v/>
      </c>
      <c r="H2325" s="184" t="str">
        <f t="shared" si="147"/>
        <v/>
      </c>
      <c r="J2325" t="s">
        <v>253</v>
      </c>
      <c r="K2325" t="s">
        <v>253</v>
      </c>
      <c r="R2325">
        <v>99.740673999999999</v>
      </c>
      <c r="S2325" t="s">
        <v>201</v>
      </c>
      <c r="T2325" s="221">
        <v>45444.313194444447</v>
      </c>
    </row>
    <row r="2326" spans="1:20" x14ac:dyDescent="0.35">
      <c r="A2326" t="s">
        <v>98</v>
      </c>
      <c r="B2326" t="s">
        <v>99</v>
      </c>
      <c r="C2326" t="s">
        <v>92</v>
      </c>
      <c r="D2326" s="29">
        <v>45787</v>
      </c>
      <c r="E2326" s="184" t="str">
        <f t="shared" si="144"/>
        <v/>
      </c>
      <c r="F2326" s="184" t="str">
        <f t="shared" si="145"/>
        <v/>
      </c>
      <c r="G2326" s="184" t="str">
        <f t="shared" si="146"/>
        <v/>
      </c>
      <c r="H2326" s="184" t="str">
        <f t="shared" si="147"/>
        <v/>
      </c>
      <c r="J2326" t="s">
        <v>253</v>
      </c>
      <c r="K2326" t="s">
        <v>253</v>
      </c>
      <c r="R2326">
        <v>99.740673999999999</v>
      </c>
      <c r="S2326" t="s">
        <v>201</v>
      </c>
      <c r="T2326" s="221">
        <v>45444.313194444447</v>
      </c>
    </row>
    <row r="2327" spans="1:20" x14ac:dyDescent="0.35">
      <c r="A2327" t="s">
        <v>98</v>
      </c>
      <c r="B2327" t="s">
        <v>99</v>
      </c>
      <c r="C2327" t="s">
        <v>92</v>
      </c>
      <c r="D2327" s="29">
        <v>45788</v>
      </c>
      <c r="E2327" s="184" t="str">
        <f t="shared" si="144"/>
        <v/>
      </c>
      <c r="F2327" s="184" t="str">
        <f t="shared" si="145"/>
        <v/>
      </c>
      <c r="G2327" s="184" t="str">
        <f t="shared" si="146"/>
        <v/>
      </c>
      <c r="H2327" s="184" t="str">
        <f t="shared" si="147"/>
        <v/>
      </c>
      <c r="J2327" t="s">
        <v>253</v>
      </c>
      <c r="K2327" t="s">
        <v>253</v>
      </c>
      <c r="R2327">
        <v>99.740673999999999</v>
      </c>
      <c r="S2327" t="s">
        <v>201</v>
      </c>
      <c r="T2327" s="221">
        <v>45444.313194444447</v>
      </c>
    </row>
    <row r="2328" spans="1:20" x14ac:dyDescent="0.35">
      <c r="A2328" t="s">
        <v>98</v>
      </c>
      <c r="B2328" t="s">
        <v>99</v>
      </c>
      <c r="C2328" t="s">
        <v>92</v>
      </c>
      <c r="D2328" s="29">
        <v>45789</v>
      </c>
      <c r="E2328" s="184" t="str">
        <f t="shared" si="144"/>
        <v/>
      </c>
      <c r="F2328" s="184" t="str">
        <f t="shared" si="145"/>
        <v/>
      </c>
      <c r="G2328" s="184" t="str">
        <f t="shared" si="146"/>
        <v/>
      </c>
      <c r="H2328" s="184" t="str">
        <f t="shared" si="147"/>
        <v/>
      </c>
      <c r="J2328" t="s">
        <v>253</v>
      </c>
      <c r="K2328" t="s">
        <v>253</v>
      </c>
      <c r="R2328">
        <v>99.740673999999999</v>
      </c>
      <c r="S2328" t="s">
        <v>201</v>
      </c>
      <c r="T2328" s="221">
        <v>45444.313194444447</v>
      </c>
    </row>
    <row r="2329" spans="1:20" x14ac:dyDescent="0.35">
      <c r="A2329" t="s">
        <v>98</v>
      </c>
      <c r="B2329" t="s">
        <v>99</v>
      </c>
      <c r="C2329" t="s">
        <v>92</v>
      </c>
      <c r="D2329" s="29">
        <v>45790</v>
      </c>
      <c r="E2329" s="184" t="str">
        <f t="shared" si="144"/>
        <v/>
      </c>
      <c r="F2329" s="184" t="str">
        <f t="shared" si="145"/>
        <v/>
      </c>
      <c r="G2329" s="184" t="str">
        <f t="shared" si="146"/>
        <v/>
      </c>
      <c r="H2329" s="184" t="str">
        <f t="shared" si="147"/>
        <v/>
      </c>
      <c r="J2329" t="s">
        <v>253</v>
      </c>
      <c r="K2329" t="s">
        <v>253</v>
      </c>
      <c r="R2329">
        <v>99.740673999999999</v>
      </c>
      <c r="S2329" t="s">
        <v>201</v>
      </c>
      <c r="T2329" s="221">
        <v>45444.313194444447</v>
      </c>
    </row>
    <row r="2330" spans="1:20" x14ac:dyDescent="0.35">
      <c r="A2330" t="s">
        <v>98</v>
      </c>
      <c r="B2330" t="s">
        <v>99</v>
      </c>
      <c r="C2330" t="s">
        <v>92</v>
      </c>
      <c r="D2330" s="29">
        <v>45791</v>
      </c>
      <c r="E2330" s="184" t="str">
        <f t="shared" si="144"/>
        <v/>
      </c>
      <c r="F2330" s="184" t="str">
        <f t="shared" si="145"/>
        <v/>
      </c>
      <c r="G2330" s="184" t="str">
        <f t="shared" si="146"/>
        <v/>
      </c>
      <c r="H2330" s="184" t="str">
        <f t="shared" si="147"/>
        <v/>
      </c>
      <c r="J2330" t="s">
        <v>253</v>
      </c>
      <c r="K2330" t="s">
        <v>253</v>
      </c>
      <c r="R2330">
        <v>99.740673999999999</v>
      </c>
      <c r="S2330" t="s">
        <v>201</v>
      </c>
      <c r="T2330" s="221">
        <v>45444.313194444447</v>
      </c>
    </row>
    <row r="2331" spans="1:20" x14ac:dyDescent="0.35">
      <c r="A2331" t="s">
        <v>98</v>
      </c>
      <c r="B2331" t="s">
        <v>99</v>
      </c>
      <c r="C2331" t="s">
        <v>92</v>
      </c>
      <c r="D2331" s="29">
        <v>45792</v>
      </c>
      <c r="E2331" s="184" t="str">
        <f t="shared" si="144"/>
        <v/>
      </c>
      <c r="F2331" s="184" t="str">
        <f t="shared" si="145"/>
        <v/>
      </c>
      <c r="G2331" s="184" t="str">
        <f t="shared" si="146"/>
        <v/>
      </c>
      <c r="H2331" s="184" t="str">
        <f t="shared" si="147"/>
        <v/>
      </c>
      <c r="J2331" t="s">
        <v>253</v>
      </c>
      <c r="K2331" t="s">
        <v>253</v>
      </c>
      <c r="R2331">
        <v>99.740673999999999</v>
      </c>
      <c r="S2331" t="s">
        <v>201</v>
      </c>
      <c r="T2331" s="221">
        <v>45444.313194444447</v>
      </c>
    </row>
    <row r="2332" spans="1:20" x14ac:dyDescent="0.35">
      <c r="A2332" t="s">
        <v>98</v>
      </c>
      <c r="B2332" t="s">
        <v>99</v>
      </c>
      <c r="C2332" t="s">
        <v>92</v>
      </c>
      <c r="D2332" s="29">
        <v>45793</v>
      </c>
      <c r="E2332" s="184" t="str">
        <f t="shared" si="144"/>
        <v/>
      </c>
      <c r="F2332" s="184" t="str">
        <f t="shared" si="145"/>
        <v/>
      </c>
      <c r="G2332" s="184" t="str">
        <f t="shared" si="146"/>
        <v/>
      </c>
      <c r="H2332" s="184" t="str">
        <f t="shared" si="147"/>
        <v/>
      </c>
      <c r="J2332" t="s">
        <v>253</v>
      </c>
      <c r="K2332" t="s">
        <v>253</v>
      </c>
      <c r="R2332">
        <v>99.740673999999999</v>
      </c>
      <c r="S2332" t="s">
        <v>201</v>
      </c>
      <c r="T2332" s="221">
        <v>45444.313194444447</v>
      </c>
    </row>
    <row r="2333" spans="1:20" x14ac:dyDescent="0.35">
      <c r="A2333" t="s">
        <v>98</v>
      </c>
      <c r="B2333" t="s">
        <v>99</v>
      </c>
      <c r="C2333" t="s">
        <v>92</v>
      </c>
      <c r="D2333" s="29">
        <v>45794</v>
      </c>
      <c r="E2333" s="184" t="str">
        <f t="shared" si="144"/>
        <v/>
      </c>
      <c r="F2333" s="184" t="str">
        <f t="shared" si="145"/>
        <v/>
      </c>
      <c r="G2333" s="184" t="str">
        <f t="shared" si="146"/>
        <v/>
      </c>
      <c r="H2333" s="184" t="str">
        <f t="shared" si="147"/>
        <v/>
      </c>
      <c r="J2333" t="s">
        <v>253</v>
      </c>
      <c r="K2333" t="s">
        <v>253</v>
      </c>
      <c r="R2333">
        <v>99.740673999999999</v>
      </c>
      <c r="S2333" t="s">
        <v>201</v>
      </c>
      <c r="T2333" s="221">
        <v>45444.313194444447</v>
      </c>
    </row>
    <row r="2334" spans="1:20" x14ac:dyDescent="0.35">
      <c r="A2334" t="s">
        <v>98</v>
      </c>
      <c r="B2334" t="s">
        <v>99</v>
      </c>
      <c r="C2334" t="s">
        <v>92</v>
      </c>
      <c r="D2334" s="29">
        <v>45795</v>
      </c>
      <c r="E2334" s="184" t="str">
        <f t="shared" si="144"/>
        <v/>
      </c>
      <c r="F2334" s="184" t="str">
        <f t="shared" si="145"/>
        <v/>
      </c>
      <c r="G2334" s="184" t="str">
        <f t="shared" si="146"/>
        <v/>
      </c>
      <c r="H2334" s="184" t="str">
        <f t="shared" si="147"/>
        <v/>
      </c>
      <c r="J2334" t="s">
        <v>253</v>
      </c>
      <c r="K2334" t="s">
        <v>253</v>
      </c>
      <c r="R2334">
        <v>99.740673999999999</v>
      </c>
      <c r="S2334" t="s">
        <v>201</v>
      </c>
      <c r="T2334" s="221">
        <v>45444.313194444447</v>
      </c>
    </row>
    <row r="2335" spans="1:20" x14ac:dyDescent="0.35">
      <c r="A2335" t="s">
        <v>98</v>
      </c>
      <c r="B2335" t="s">
        <v>99</v>
      </c>
      <c r="C2335" t="s">
        <v>92</v>
      </c>
      <c r="D2335" s="29">
        <v>45796</v>
      </c>
      <c r="E2335" s="184" t="str">
        <f t="shared" si="144"/>
        <v/>
      </c>
      <c r="F2335" s="184" t="str">
        <f t="shared" si="145"/>
        <v/>
      </c>
      <c r="G2335" s="184" t="str">
        <f t="shared" si="146"/>
        <v/>
      </c>
      <c r="H2335" s="184" t="str">
        <f t="shared" si="147"/>
        <v/>
      </c>
      <c r="J2335" t="s">
        <v>253</v>
      </c>
      <c r="K2335" t="s">
        <v>253</v>
      </c>
      <c r="R2335">
        <v>99.740673999999999</v>
      </c>
      <c r="S2335" t="s">
        <v>201</v>
      </c>
      <c r="T2335" s="221">
        <v>45444.313194444447</v>
      </c>
    </row>
    <row r="2336" spans="1:20" x14ac:dyDescent="0.35">
      <c r="A2336" t="s">
        <v>98</v>
      </c>
      <c r="B2336" t="s">
        <v>99</v>
      </c>
      <c r="C2336" t="s">
        <v>92</v>
      </c>
      <c r="D2336" s="29">
        <v>45797</v>
      </c>
      <c r="E2336" s="184" t="str">
        <f t="shared" si="144"/>
        <v/>
      </c>
      <c r="F2336" s="184" t="str">
        <f t="shared" si="145"/>
        <v/>
      </c>
      <c r="G2336" s="184" t="str">
        <f t="shared" si="146"/>
        <v/>
      </c>
      <c r="H2336" s="184" t="str">
        <f t="shared" si="147"/>
        <v/>
      </c>
      <c r="J2336" t="s">
        <v>253</v>
      </c>
      <c r="K2336" t="s">
        <v>253</v>
      </c>
      <c r="R2336">
        <v>99.740673999999999</v>
      </c>
      <c r="S2336" t="s">
        <v>201</v>
      </c>
      <c r="T2336" s="221">
        <v>45444.313194444447</v>
      </c>
    </row>
    <row r="2337" spans="1:20" x14ac:dyDescent="0.35">
      <c r="A2337" t="s">
        <v>98</v>
      </c>
      <c r="B2337" t="s">
        <v>99</v>
      </c>
      <c r="C2337" t="s">
        <v>92</v>
      </c>
      <c r="D2337" s="29">
        <v>45798</v>
      </c>
      <c r="E2337" s="184" t="str">
        <f t="shared" si="144"/>
        <v/>
      </c>
      <c r="F2337" s="184" t="str">
        <f t="shared" si="145"/>
        <v/>
      </c>
      <c r="G2337" s="184" t="str">
        <f t="shared" si="146"/>
        <v/>
      </c>
      <c r="H2337" s="184" t="str">
        <f t="shared" si="147"/>
        <v/>
      </c>
      <c r="J2337" t="s">
        <v>253</v>
      </c>
      <c r="K2337" t="s">
        <v>253</v>
      </c>
      <c r="R2337">
        <v>99.740673999999999</v>
      </c>
      <c r="S2337" t="s">
        <v>201</v>
      </c>
      <c r="T2337" s="221">
        <v>45444.313194444447</v>
      </c>
    </row>
    <row r="2338" spans="1:20" x14ac:dyDescent="0.35">
      <c r="A2338" t="s">
        <v>98</v>
      </c>
      <c r="B2338" t="s">
        <v>99</v>
      </c>
      <c r="C2338" t="s">
        <v>92</v>
      </c>
      <c r="D2338" s="29">
        <v>45799</v>
      </c>
      <c r="E2338" s="184" t="str">
        <f t="shared" si="144"/>
        <v/>
      </c>
      <c r="F2338" s="184" t="str">
        <f t="shared" si="145"/>
        <v/>
      </c>
      <c r="G2338" s="184" t="str">
        <f t="shared" si="146"/>
        <v/>
      </c>
      <c r="H2338" s="184" t="str">
        <f t="shared" si="147"/>
        <v/>
      </c>
      <c r="J2338" t="s">
        <v>253</v>
      </c>
      <c r="K2338" t="s">
        <v>253</v>
      </c>
      <c r="R2338">
        <v>99.740673999999999</v>
      </c>
      <c r="S2338" t="s">
        <v>201</v>
      </c>
      <c r="T2338" s="221">
        <v>45444.313194444447</v>
      </c>
    </row>
    <row r="2339" spans="1:20" x14ac:dyDescent="0.35">
      <c r="A2339" t="s">
        <v>98</v>
      </c>
      <c r="B2339" t="s">
        <v>99</v>
      </c>
      <c r="C2339" t="s">
        <v>92</v>
      </c>
      <c r="D2339" s="29">
        <v>45800</v>
      </c>
      <c r="E2339" s="184" t="str">
        <f t="shared" si="144"/>
        <v/>
      </c>
      <c r="F2339" s="184" t="str">
        <f t="shared" si="145"/>
        <v/>
      </c>
      <c r="G2339" s="184" t="str">
        <f t="shared" si="146"/>
        <v/>
      </c>
      <c r="H2339" s="184" t="str">
        <f t="shared" si="147"/>
        <v/>
      </c>
      <c r="J2339" t="s">
        <v>253</v>
      </c>
      <c r="K2339" t="s">
        <v>253</v>
      </c>
      <c r="R2339">
        <v>99.740673999999999</v>
      </c>
      <c r="S2339" t="s">
        <v>201</v>
      </c>
      <c r="T2339" s="221">
        <v>45444.313194444447</v>
      </c>
    </row>
    <row r="2340" spans="1:20" x14ac:dyDescent="0.35">
      <c r="A2340" t="s">
        <v>98</v>
      </c>
      <c r="B2340" t="s">
        <v>99</v>
      </c>
      <c r="C2340" t="s">
        <v>92</v>
      </c>
      <c r="D2340" s="29">
        <v>45801</v>
      </c>
      <c r="E2340" s="184" t="str">
        <f t="shared" si="144"/>
        <v/>
      </c>
      <c r="F2340" s="184" t="str">
        <f t="shared" si="145"/>
        <v/>
      </c>
      <c r="G2340" s="184" t="str">
        <f t="shared" si="146"/>
        <v/>
      </c>
      <c r="H2340" s="184" t="str">
        <f t="shared" si="147"/>
        <v/>
      </c>
      <c r="J2340" t="s">
        <v>253</v>
      </c>
      <c r="K2340" t="s">
        <v>253</v>
      </c>
      <c r="R2340">
        <v>99.740673999999999</v>
      </c>
      <c r="S2340" t="s">
        <v>201</v>
      </c>
      <c r="T2340" s="221">
        <v>45444.313194444447</v>
      </c>
    </row>
    <row r="2341" spans="1:20" x14ac:dyDescent="0.35">
      <c r="A2341" t="s">
        <v>98</v>
      </c>
      <c r="B2341" t="s">
        <v>99</v>
      </c>
      <c r="C2341" t="s">
        <v>92</v>
      </c>
      <c r="D2341" s="29">
        <v>45802</v>
      </c>
      <c r="E2341" s="184" t="str">
        <f t="shared" si="144"/>
        <v/>
      </c>
      <c r="F2341" s="184" t="str">
        <f t="shared" si="145"/>
        <v/>
      </c>
      <c r="G2341" s="184" t="str">
        <f t="shared" si="146"/>
        <v/>
      </c>
      <c r="H2341" s="184" t="str">
        <f t="shared" si="147"/>
        <v/>
      </c>
      <c r="J2341" t="s">
        <v>253</v>
      </c>
      <c r="K2341" t="s">
        <v>253</v>
      </c>
      <c r="R2341">
        <v>99.740673999999999</v>
      </c>
      <c r="S2341" t="s">
        <v>201</v>
      </c>
      <c r="T2341" s="221">
        <v>45444.313194444447</v>
      </c>
    </row>
    <row r="2342" spans="1:20" x14ac:dyDescent="0.35">
      <c r="A2342" t="s">
        <v>98</v>
      </c>
      <c r="B2342" t="s">
        <v>99</v>
      </c>
      <c r="C2342" t="s">
        <v>92</v>
      </c>
      <c r="D2342" s="29">
        <v>45803</v>
      </c>
      <c r="E2342" s="184" t="str">
        <f t="shared" si="144"/>
        <v/>
      </c>
      <c r="F2342" s="184" t="str">
        <f t="shared" si="145"/>
        <v/>
      </c>
      <c r="G2342" s="184" t="str">
        <f t="shared" si="146"/>
        <v/>
      </c>
      <c r="H2342" s="184" t="str">
        <f t="shared" si="147"/>
        <v/>
      </c>
      <c r="J2342" t="s">
        <v>253</v>
      </c>
      <c r="K2342" t="s">
        <v>253</v>
      </c>
      <c r="R2342">
        <v>99.740673999999999</v>
      </c>
      <c r="S2342" t="s">
        <v>201</v>
      </c>
      <c r="T2342" s="221">
        <v>45444.313194444447</v>
      </c>
    </row>
    <row r="2343" spans="1:20" x14ac:dyDescent="0.35">
      <c r="A2343" t="s">
        <v>98</v>
      </c>
      <c r="B2343" t="s">
        <v>99</v>
      </c>
      <c r="C2343" t="s">
        <v>92</v>
      </c>
      <c r="D2343" s="29">
        <v>45804</v>
      </c>
      <c r="E2343" s="184" t="str">
        <f t="shared" si="144"/>
        <v/>
      </c>
      <c r="F2343" s="184" t="str">
        <f t="shared" si="145"/>
        <v/>
      </c>
      <c r="G2343" s="184" t="str">
        <f t="shared" si="146"/>
        <v/>
      </c>
      <c r="H2343" s="184" t="str">
        <f t="shared" si="147"/>
        <v/>
      </c>
      <c r="J2343" t="s">
        <v>253</v>
      </c>
      <c r="K2343" t="s">
        <v>253</v>
      </c>
      <c r="R2343">
        <v>99.740673999999999</v>
      </c>
      <c r="S2343" t="s">
        <v>201</v>
      </c>
      <c r="T2343" s="221">
        <v>45444.313194444447</v>
      </c>
    </row>
    <row r="2344" spans="1:20" x14ac:dyDescent="0.35">
      <c r="A2344" t="s">
        <v>98</v>
      </c>
      <c r="B2344" t="s">
        <v>99</v>
      </c>
      <c r="C2344" t="s">
        <v>92</v>
      </c>
      <c r="D2344" s="29">
        <v>45805</v>
      </c>
      <c r="E2344" s="184" t="str">
        <f t="shared" si="144"/>
        <v/>
      </c>
      <c r="F2344" s="184" t="str">
        <f t="shared" si="145"/>
        <v/>
      </c>
      <c r="G2344" s="184" t="str">
        <f t="shared" si="146"/>
        <v/>
      </c>
      <c r="H2344" s="184" t="str">
        <f t="shared" si="147"/>
        <v/>
      </c>
      <c r="J2344" t="s">
        <v>253</v>
      </c>
      <c r="K2344" t="s">
        <v>253</v>
      </c>
      <c r="R2344">
        <v>99.740673999999999</v>
      </c>
      <c r="S2344" t="s">
        <v>201</v>
      </c>
      <c r="T2344" s="221">
        <v>45444.313194444447</v>
      </c>
    </row>
    <row r="2345" spans="1:20" x14ac:dyDescent="0.35">
      <c r="A2345" t="s">
        <v>98</v>
      </c>
      <c r="B2345" t="s">
        <v>99</v>
      </c>
      <c r="C2345" t="s">
        <v>92</v>
      </c>
      <c r="D2345" s="29">
        <v>45806</v>
      </c>
      <c r="E2345" s="184" t="str">
        <f t="shared" si="144"/>
        <v/>
      </c>
      <c r="F2345" s="184" t="str">
        <f t="shared" si="145"/>
        <v/>
      </c>
      <c r="G2345" s="184" t="str">
        <f t="shared" si="146"/>
        <v/>
      </c>
      <c r="H2345" s="184" t="str">
        <f t="shared" si="147"/>
        <v/>
      </c>
      <c r="J2345" t="s">
        <v>253</v>
      </c>
      <c r="K2345" t="s">
        <v>253</v>
      </c>
      <c r="R2345">
        <v>99.740673999999999</v>
      </c>
      <c r="S2345" t="s">
        <v>201</v>
      </c>
      <c r="T2345" s="221">
        <v>45444.313194444447</v>
      </c>
    </row>
    <row r="2346" spans="1:20" x14ac:dyDescent="0.35">
      <c r="A2346" t="s">
        <v>98</v>
      </c>
      <c r="B2346" t="s">
        <v>99</v>
      </c>
      <c r="C2346" t="s">
        <v>92</v>
      </c>
      <c r="D2346" s="29">
        <v>45807</v>
      </c>
      <c r="E2346" s="184" t="str">
        <f t="shared" si="144"/>
        <v/>
      </c>
      <c r="F2346" s="184" t="str">
        <f t="shared" si="145"/>
        <v/>
      </c>
      <c r="G2346" s="184" t="str">
        <f t="shared" si="146"/>
        <v/>
      </c>
      <c r="H2346" s="184" t="str">
        <f t="shared" si="147"/>
        <v/>
      </c>
      <c r="J2346" t="s">
        <v>253</v>
      </c>
      <c r="K2346" t="s">
        <v>253</v>
      </c>
      <c r="R2346">
        <v>99.740673999999999</v>
      </c>
      <c r="S2346" t="s">
        <v>201</v>
      </c>
      <c r="T2346" s="221">
        <v>45444.313194444447</v>
      </c>
    </row>
    <row r="2347" spans="1:20" x14ac:dyDescent="0.35">
      <c r="A2347" t="s">
        <v>98</v>
      </c>
      <c r="B2347" t="s">
        <v>99</v>
      </c>
      <c r="C2347" t="s">
        <v>92</v>
      </c>
      <c r="D2347" s="29">
        <v>45808</v>
      </c>
      <c r="E2347" s="184" t="str">
        <f t="shared" si="144"/>
        <v/>
      </c>
      <c r="F2347" s="184" t="str">
        <f t="shared" si="145"/>
        <v/>
      </c>
      <c r="G2347" s="184" t="str">
        <f t="shared" si="146"/>
        <v/>
      </c>
      <c r="H2347" s="184" t="str">
        <f t="shared" si="147"/>
        <v/>
      </c>
      <c r="J2347" t="s">
        <v>253</v>
      </c>
      <c r="K2347" t="s">
        <v>253</v>
      </c>
      <c r="R2347">
        <v>99.740673999999999</v>
      </c>
      <c r="S2347" t="s">
        <v>201</v>
      </c>
      <c r="T2347" s="221">
        <v>45444.313194444447</v>
      </c>
    </row>
    <row r="2348" spans="1:20" x14ac:dyDescent="0.35">
      <c r="A2348" t="s">
        <v>98</v>
      </c>
      <c r="B2348" t="s">
        <v>99</v>
      </c>
      <c r="C2348" t="s">
        <v>92</v>
      </c>
      <c r="D2348" s="29">
        <v>45809</v>
      </c>
      <c r="E2348" s="184" t="str">
        <f t="shared" si="144"/>
        <v/>
      </c>
      <c r="F2348" s="184" t="str">
        <f t="shared" si="145"/>
        <v/>
      </c>
      <c r="G2348" s="184" t="str">
        <f t="shared" si="146"/>
        <v/>
      </c>
      <c r="H2348" s="184" t="str">
        <f t="shared" si="147"/>
        <v/>
      </c>
      <c r="J2348" t="s">
        <v>253</v>
      </c>
      <c r="K2348" t="s">
        <v>253</v>
      </c>
      <c r="R2348">
        <v>99.740673999999999</v>
      </c>
      <c r="S2348" t="s">
        <v>201</v>
      </c>
      <c r="T2348" s="221">
        <v>45474.313194444447</v>
      </c>
    </row>
    <row r="2349" spans="1:20" x14ac:dyDescent="0.35">
      <c r="A2349" t="s">
        <v>98</v>
      </c>
      <c r="B2349" t="s">
        <v>99</v>
      </c>
      <c r="C2349" t="s">
        <v>92</v>
      </c>
      <c r="D2349" s="29">
        <v>45810</v>
      </c>
      <c r="E2349" s="184" t="str">
        <f t="shared" si="144"/>
        <v/>
      </c>
      <c r="F2349" s="184" t="str">
        <f t="shared" si="145"/>
        <v/>
      </c>
      <c r="G2349" s="184" t="str">
        <f t="shared" si="146"/>
        <v/>
      </c>
      <c r="H2349" s="184" t="str">
        <f t="shared" si="147"/>
        <v/>
      </c>
      <c r="J2349" t="s">
        <v>253</v>
      </c>
      <c r="K2349" t="s">
        <v>253</v>
      </c>
      <c r="R2349">
        <v>99.740673999999999</v>
      </c>
      <c r="S2349" t="s">
        <v>201</v>
      </c>
      <c r="T2349" s="221">
        <v>45474.313194444447</v>
      </c>
    </row>
    <row r="2350" spans="1:20" x14ac:dyDescent="0.35">
      <c r="A2350" t="s">
        <v>98</v>
      </c>
      <c r="B2350" t="s">
        <v>99</v>
      </c>
      <c r="C2350" t="s">
        <v>92</v>
      </c>
      <c r="D2350" s="29">
        <v>45811</v>
      </c>
      <c r="E2350" s="184" t="str">
        <f t="shared" si="144"/>
        <v/>
      </c>
      <c r="F2350" s="184" t="str">
        <f t="shared" si="145"/>
        <v/>
      </c>
      <c r="G2350" s="184" t="str">
        <f t="shared" si="146"/>
        <v/>
      </c>
      <c r="H2350" s="184" t="str">
        <f t="shared" si="147"/>
        <v/>
      </c>
      <c r="J2350" t="s">
        <v>253</v>
      </c>
      <c r="K2350" t="s">
        <v>253</v>
      </c>
      <c r="R2350">
        <v>99.740673999999999</v>
      </c>
      <c r="S2350" t="s">
        <v>201</v>
      </c>
      <c r="T2350" s="221">
        <v>45474.313194444447</v>
      </c>
    </row>
    <row r="2351" spans="1:20" x14ac:dyDescent="0.35">
      <c r="A2351" t="s">
        <v>98</v>
      </c>
      <c r="B2351" t="s">
        <v>99</v>
      </c>
      <c r="C2351" t="s">
        <v>92</v>
      </c>
      <c r="D2351" s="29">
        <v>45812</v>
      </c>
      <c r="E2351" s="184" t="str">
        <f t="shared" si="144"/>
        <v/>
      </c>
      <c r="F2351" s="184" t="str">
        <f t="shared" si="145"/>
        <v/>
      </c>
      <c r="G2351" s="184" t="str">
        <f t="shared" si="146"/>
        <v/>
      </c>
      <c r="H2351" s="184" t="str">
        <f t="shared" si="147"/>
        <v/>
      </c>
      <c r="J2351" t="s">
        <v>253</v>
      </c>
      <c r="K2351" t="s">
        <v>253</v>
      </c>
      <c r="R2351">
        <v>99.740673999999999</v>
      </c>
      <c r="S2351" t="s">
        <v>201</v>
      </c>
      <c r="T2351" s="221">
        <v>45474.313194444447</v>
      </c>
    </row>
    <row r="2352" spans="1:20" x14ac:dyDescent="0.35">
      <c r="A2352" t="s">
        <v>98</v>
      </c>
      <c r="B2352" t="s">
        <v>99</v>
      </c>
      <c r="C2352" t="s">
        <v>92</v>
      </c>
      <c r="D2352" s="29">
        <v>45813</v>
      </c>
      <c r="E2352" s="184" t="str">
        <f t="shared" si="144"/>
        <v/>
      </c>
      <c r="F2352" s="184" t="str">
        <f t="shared" si="145"/>
        <v/>
      </c>
      <c r="G2352" s="184" t="str">
        <f t="shared" si="146"/>
        <v/>
      </c>
      <c r="H2352" s="184" t="str">
        <f t="shared" si="147"/>
        <v/>
      </c>
      <c r="J2352" t="s">
        <v>253</v>
      </c>
      <c r="K2352" t="s">
        <v>253</v>
      </c>
      <c r="R2352">
        <v>99.740673999999999</v>
      </c>
      <c r="S2352" t="s">
        <v>201</v>
      </c>
      <c r="T2352" s="221">
        <v>45474.313194444447</v>
      </c>
    </row>
    <row r="2353" spans="1:20" x14ac:dyDescent="0.35">
      <c r="A2353" t="s">
        <v>98</v>
      </c>
      <c r="B2353" t="s">
        <v>99</v>
      </c>
      <c r="C2353" t="s">
        <v>92</v>
      </c>
      <c r="D2353" s="29">
        <v>45814</v>
      </c>
      <c r="E2353" s="184" t="str">
        <f t="shared" si="144"/>
        <v/>
      </c>
      <c r="F2353" s="184" t="str">
        <f t="shared" si="145"/>
        <v/>
      </c>
      <c r="G2353" s="184" t="str">
        <f t="shared" si="146"/>
        <v/>
      </c>
      <c r="H2353" s="184" t="str">
        <f t="shared" si="147"/>
        <v/>
      </c>
      <c r="J2353" t="s">
        <v>253</v>
      </c>
      <c r="K2353" t="s">
        <v>253</v>
      </c>
      <c r="R2353">
        <v>99.740673999999999</v>
      </c>
      <c r="S2353" t="s">
        <v>201</v>
      </c>
      <c r="T2353" s="221">
        <v>45474.313194444447</v>
      </c>
    </row>
    <row r="2354" spans="1:20" x14ac:dyDescent="0.35">
      <c r="A2354" t="s">
        <v>98</v>
      </c>
      <c r="B2354" t="s">
        <v>99</v>
      </c>
      <c r="C2354" t="s">
        <v>92</v>
      </c>
      <c r="D2354" s="29">
        <v>45815</v>
      </c>
      <c r="E2354" s="184" t="str">
        <f t="shared" si="144"/>
        <v/>
      </c>
      <c r="F2354" s="184" t="str">
        <f t="shared" si="145"/>
        <v/>
      </c>
      <c r="G2354" s="184" t="str">
        <f t="shared" si="146"/>
        <v/>
      </c>
      <c r="H2354" s="184" t="str">
        <f t="shared" si="147"/>
        <v/>
      </c>
      <c r="J2354" t="s">
        <v>253</v>
      </c>
      <c r="K2354" t="s">
        <v>253</v>
      </c>
      <c r="R2354">
        <v>99.740673999999999</v>
      </c>
      <c r="S2354" t="s">
        <v>201</v>
      </c>
      <c r="T2354" s="221">
        <v>45474.313194444447</v>
      </c>
    </row>
    <row r="2355" spans="1:20" x14ac:dyDescent="0.35">
      <c r="A2355" t="s">
        <v>98</v>
      </c>
      <c r="B2355" t="s">
        <v>99</v>
      </c>
      <c r="C2355" t="s">
        <v>92</v>
      </c>
      <c r="D2355" s="29">
        <v>45816</v>
      </c>
      <c r="E2355" s="184" t="str">
        <f t="shared" si="144"/>
        <v/>
      </c>
      <c r="F2355" s="184" t="str">
        <f t="shared" si="145"/>
        <v/>
      </c>
      <c r="G2355" s="184" t="str">
        <f t="shared" si="146"/>
        <v/>
      </c>
      <c r="H2355" s="184" t="str">
        <f t="shared" si="147"/>
        <v/>
      </c>
      <c r="J2355" t="s">
        <v>253</v>
      </c>
      <c r="K2355" t="s">
        <v>253</v>
      </c>
      <c r="R2355">
        <v>99.740673999999999</v>
      </c>
      <c r="S2355" t="s">
        <v>201</v>
      </c>
      <c r="T2355" s="221">
        <v>45474.313194444447</v>
      </c>
    </row>
    <row r="2356" spans="1:20" x14ac:dyDescent="0.35">
      <c r="A2356" t="s">
        <v>98</v>
      </c>
      <c r="B2356" t="s">
        <v>99</v>
      </c>
      <c r="C2356" t="s">
        <v>92</v>
      </c>
      <c r="D2356" s="29">
        <v>45817</v>
      </c>
      <c r="E2356" s="184" t="str">
        <f t="shared" si="144"/>
        <v/>
      </c>
      <c r="F2356" s="184" t="str">
        <f t="shared" si="145"/>
        <v/>
      </c>
      <c r="G2356" s="184" t="str">
        <f t="shared" si="146"/>
        <v/>
      </c>
      <c r="H2356" s="184" t="str">
        <f t="shared" si="147"/>
        <v/>
      </c>
      <c r="J2356" t="s">
        <v>253</v>
      </c>
      <c r="K2356" t="s">
        <v>253</v>
      </c>
      <c r="R2356">
        <v>99.740673999999999</v>
      </c>
      <c r="S2356" t="s">
        <v>201</v>
      </c>
      <c r="T2356" s="221">
        <v>45474.313194444447</v>
      </c>
    </row>
    <row r="2357" spans="1:20" x14ac:dyDescent="0.35">
      <c r="A2357" t="s">
        <v>98</v>
      </c>
      <c r="B2357" t="s">
        <v>99</v>
      </c>
      <c r="C2357" t="s">
        <v>92</v>
      </c>
      <c r="D2357" s="29">
        <v>45818</v>
      </c>
      <c r="E2357" s="184" t="str">
        <f t="shared" si="144"/>
        <v/>
      </c>
      <c r="F2357" s="184" t="str">
        <f t="shared" si="145"/>
        <v/>
      </c>
      <c r="G2357" s="184" t="str">
        <f t="shared" si="146"/>
        <v/>
      </c>
      <c r="H2357" s="184" t="str">
        <f t="shared" si="147"/>
        <v/>
      </c>
      <c r="J2357" t="s">
        <v>253</v>
      </c>
      <c r="K2357" t="s">
        <v>253</v>
      </c>
      <c r="R2357">
        <v>99.740673999999999</v>
      </c>
      <c r="S2357" t="s">
        <v>201</v>
      </c>
      <c r="T2357" s="221">
        <v>45474.313194444447</v>
      </c>
    </row>
    <row r="2358" spans="1:20" x14ac:dyDescent="0.35">
      <c r="A2358" t="s">
        <v>98</v>
      </c>
      <c r="B2358" t="s">
        <v>99</v>
      </c>
      <c r="C2358" t="s">
        <v>92</v>
      </c>
      <c r="D2358" s="29">
        <v>45819</v>
      </c>
      <c r="E2358" s="184" t="str">
        <f t="shared" si="144"/>
        <v/>
      </c>
      <c r="F2358" s="184" t="str">
        <f t="shared" si="145"/>
        <v/>
      </c>
      <c r="G2358" s="184" t="str">
        <f t="shared" si="146"/>
        <v/>
      </c>
      <c r="H2358" s="184" t="str">
        <f t="shared" si="147"/>
        <v/>
      </c>
      <c r="J2358" t="s">
        <v>253</v>
      </c>
      <c r="K2358" t="s">
        <v>253</v>
      </c>
      <c r="R2358">
        <v>99.740673999999999</v>
      </c>
      <c r="S2358" t="s">
        <v>201</v>
      </c>
      <c r="T2358" s="221">
        <v>45474.313194444447</v>
      </c>
    </row>
    <row r="2359" spans="1:20" x14ac:dyDescent="0.35">
      <c r="A2359" t="s">
        <v>98</v>
      </c>
      <c r="B2359" t="s">
        <v>99</v>
      </c>
      <c r="C2359" t="s">
        <v>92</v>
      </c>
      <c r="D2359" s="29">
        <v>45820</v>
      </c>
      <c r="E2359" s="184" t="str">
        <f t="shared" si="144"/>
        <v/>
      </c>
      <c r="F2359" s="184" t="str">
        <f t="shared" si="145"/>
        <v/>
      </c>
      <c r="G2359" s="184" t="str">
        <f t="shared" si="146"/>
        <v/>
      </c>
      <c r="H2359" s="184" t="str">
        <f t="shared" si="147"/>
        <v/>
      </c>
      <c r="J2359" t="s">
        <v>253</v>
      </c>
      <c r="K2359" t="s">
        <v>253</v>
      </c>
      <c r="R2359">
        <v>99.740673999999999</v>
      </c>
      <c r="S2359" t="s">
        <v>201</v>
      </c>
      <c r="T2359" s="221">
        <v>45474.313194444447</v>
      </c>
    </row>
    <row r="2360" spans="1:20" x14ac:dyDescent="0.35">
      <c r="A2360" t="s">
        <v>98</v>
      </c>
      <c r="B2360" t="s">
        <v>99</v>
      </c>
      <c r="C2360" t="s">
        <v>92</v>
      </c>
      <c r="D2360" s="29">
        <v>45821</v>
      </c>
      <c r="E2360" s="184" t="str">
        <f t="shared" si="144"/>
        <v/>
      </c>
      <c r="F2360" s="184" t="str">
        <f t="shared" si="145"/>
        <v/>
      </c>
      <c r="G2360" s="184" t="str">
        <f t="shared" si="146"/>
        <v/>
      </c>
      <c r="H2360" s="184" t="str">
        <f t="shared" si="147"/>
        <v/>
      </c>
      <c r="J2360" t="s">
        <v>253</v>
      </c>
      <c r="K2360" t="s">
        <v>253</v>
      </c>
      <c r="R2360">
        <v>99.740673999999999</v>
      </c>
      <c r="S2360" t="s">
        <v>201</v>
      </c>
      <c r="T2360" s="221">
        <v>45474.313194444447</v>
      </c>
    </row>
    <row r="2361" spans="1:20" x14ac:dyDescent="0.35">
      <c r="A2361" t="s">
        <v>98</v>
      </c>
      <c r="B2361" t="s">
        <v>99</v>
      </c>
      <c r="C2361" t="s">
        <v>92</v>
      </c>
      <c r="D2361" s="29">
        <v>45822</v>
      </c>
      <c r="E2361" s="184" t="str">
        <f t="shared" si="144"/>
        <v/>
      </c>
      <c r="F2361" s="184" t="str">
        <f t="shared" si="145"/>
        <v/>
      </c>
      <c r="G2361" s="184" t="str">
        <f t="shared" si="146"/>
        <v/>
      </c>
      <c r="H2361" s="184" t="str">
        <f t="shared" si="147"/>
        <v/>
      </c>
      <c r="J2361" t="s">
        <v>253</v>
      </c>
      <c r="K2361" t="s">
        <v>253</v>
      </c>
      <c r="R2361">
        <v>99.740673999999999</v>
      </c>
      <c r="S2361" t="s">
        <v>201</v>
      </c>
      <c r="T2361" s="221">
        <v>45474.313194444447</v>
      </c>
    </row>
    <row r="2362" spans="1:20" x14ac:dyDescent="0.35">
      <c r="A2362" t="s">
        <v>98</v>
      </c>
      <c r="B2362" t="s">
        <v>99</v>
      </c>
      <c r="C2362" t="s">
        <v>92</v>
      </c>
      <c r="D2362" s="29">
        <v>45823</v>
      </c>
      <c r="E2362" s="184" t="str">
        <f t="shared" si="144"/>
        <v/>
      </c>
      <c r="F2362" s="184" t="str">
        <f t="shared" si="145"/>
        <v/>
      </c>
      <c r="G2362" s="184" t="str">
        <f t="shared" si="146"/>
        <v/>
      </c>
      <c r="H2362" s="184" t="str">
        <f t="shared" si="147"/>
        <v/>
      </c>
      <c r="J2362" t="s">
        <v>253</v>
      </c>
      <c r="K2362" t="s">
        <v>253</v>
      </c>
      <c r="R2362">
        <v>99.740673999999999</v>
      </c>
      <c r="S2362" t="s">
        <v>201</v>
      </c>
      <c r="T2362" s="221">
        <v>45474.313194444447</v>
      </c>
    </row>
    <row r="2363" spans="1:20" x14ac:dyDescent="0.35">
      <c r="A2363" t="s">
        <v>98</v>
      </c>
      <c r="B2363" t="s">
        <v>99</v>
      </c>
      <c r="C2363" t="s">
        <v>92</v>
      </c>
      <c r="D2363" s="29">
        <v>45824</v>
      </c>
      <c r="E2363" s="184" t="str">
        <f t="shared" si="144"/>
        <v/>
      </c>
      <c r="F2363" s="184" t="str">
        <f t="shared" si="145"/>
        <v/>
      </c>
      <c r="G2363" s="184" t="str">
        <f t="shared" si="146"/>
        <v/>
      </c>
      <c r="H2363" s="184" t="str">
        <f t="shared" si="147"/>
        <v/>
      </c>
      <c r="J2363" t="s">
        <v>253</v>
      </c>
      <c r="K2363" t="s">
        <v>253</v>
      </c>
      <c r="R2363">
        <v>99.740673999999999</v>
      </c>
      <c r="S2363" t="s">
        <v>201</v>
      </c>
      <c r="T2363" s="221">
        <v>45474.313194444447</v>
      </c>
    </row>
    <row r="2364" spans="1:20" x14ac:dyDescent="0.35">
      <c r="A2364" t="s">
        <v>98</v>
      </c>
      <c r="B2364" t="s">
        <v>99</v>
      </c>
      <c r="C2364" t="s">
        <v>92</v>
      </c>
      <c r="D2364" s="29">
        <v>45825</v>
      </c>
      <c r="E2364" s="184" t="str">
        <f t="shared" si="144"/>
        <v/>
      </c>
      <c r="F2364" s="184" t="str">
        <f t="shared" si="145"/>
        <v/>
      </c>
      <c r="G2364" s="184" t="str">
        <f t="shared" si="146"/>
        <v/>
      </c>
      <c r="H2364" s="184" t="str">
        <f t="shared" si="147"/>
        <v/>
      </c>
      <c r="J2364" t="s">
        <v>253</v>
      </c>
      <c r="K2364" t="s">
        <v>253</v>
      </c>
      <c r="R2364">
        <v>99.740673999999999</v>
      </c>
      <c r="S2364" t="s">
        <v>201</v>
      </c>
      <c r="T2364" s="221">
        <v>45474.313194444447</v>
      </c>
    </row>
    <row r="2365" spans="1:20" x14ac:dyDescent="0.35">
      <c r="A2365" t="s">
        <v>98</v>
      </c>
      <c r="B2365" t="s">
        <v>99</v>
      </c>
      <c r="C2365" t="s">
        <v>92</v>
      </c>
      <c r="D2365" s="29">
        <v>45826</v>
      </c>
      <c r="E2365" s="184" t="str">
        <f t="shared" si="144"/>
        <v/>
      </c>
      <c r="F2365" s="184" t="str">
        <f t="shared" si="145"/>
        <v/>
      </c>
      <c r="G2365" s="184" t="str">
        <f t="shared" si="146"/>
        <v/>
      </c>
      <c r="H2365" s="184" t="str">
        <f t="shared" si="147"/>
        <v/>
      </c>
      <c r="J2365" t="s">
        <v>253</v>
      </c>
      <c r="K2365" t="s">
        <v>253</v>
      </c>
      <c r="R2365">
        <v>99.740673999999999</v>
      </c>
      <c r="S2365" t="s">
        <v>201</v>
      </c>
      <c r="T2365" s="221">
        <v>45474.313194444447</v>
      </c>
    </row>
    <row r="2366" spans="1:20" x14ac:dyDescent="0.35">
      <c r="A2366" t="s">
        <v>98</v>
      </c>
      <c r="B2366" t="s">
        <v>99</v>
      </c>
      <c r="C2366" t="s">
        <v>92</v>
      </c>
      <c r="D2366" s="29">
        <v>45827</v>
      </c>
      <c r="E2366" s="184" t="str">
        <f t="shared" si="144"/>
        <v/>
      </c>
      <c r="F2366" s="184" t="str">
        <f t="shared" si="145"/>
        <v/>
      </c>
      <c r="G2366" s="184" t="str">
        <f t="shared" si="146"/>
        <v/>
      </c>
      <c r="H2366" s="184" t="str">
        <f t="shared" si="147"/>
        <v/>
      </c>
      <c r="J2366" t="s">
        <v>253</v>
      </c>
      <c r="K2366" t="s">
        <v>253</v>
      </c>
      <c r="R2366">
        <v>99.740673999999999</v>
      </c>
      <c r="S2366" t="s">
        <v>201</v>
      </c>
      <c r="T2366" s="221">
        <v>45474.313194444447</v>
      </c>
    </row>
    <row r="2367" spans="1:20" x14ac:dyDescent="0.35">
      <c r="A2367" t="s">
        <v>98</v>
      </c>
      <c r="B2367" t="s">
        <v>99</v>
      </c>
      <c r="C2367" t="s">
        <v>92</v>
      </c>
      <c r="D2367" s="29">
        <v>45828</v>
      </c>
      <c r="E2367" s="184" t="str">
        <f t="shared" si="144"/>
        <v/>
      </c>
      <c r="F2367" s="184" t="str">
        <f t="shared" si="145"/>
        <v/>
      </c>
      <c r="G2367" s="184" t="str">
        <f t="shared" si="146"/>
        <v/>
      </c>
      <c r="H2367" s="184" t="str">
        <f t="shared" si="147"/>
        <v/>
      </c>
      <c r="J2367" t="s">
        <v>253</v>
      </c>
      <c r="K2367" t="s">
        <v>253</v>
      </c>
      <c r="R2367">
        <v>99.740673999999999</v>
      </c>
      <c r="S2367" t="s">
        <v>201</v>
      </c>
      <c r="T2367" s="221">
        <v>45474.313194444447</v>
      </c>
    </row>
    <row r="2368" spans="1:20" x14ac:dyDescent="0.35">
      <c r="A2368" t="s">
        <v>98</v>
      </c>
      <c r="B2368" t="s">
        <v>99</v>
      </c>
      <c r="C2368" t="s">
        <v>92</v>
      </c>
      <c r="D2368" s="29">
        <v>45829</v>
      </c>
      <c r="E2368" s="184" t="str">
        <f t="shared" si="144"/>
        <v/>
      </c>
      <c r="F2368" s="184" t="str">
        <f t="shared" si="145"/>
        <v/>
      </c>
      <c r="G2368" s="184" t="str">
        <f t="shared" si="146"/>
        <v/>
      </c>
      <c r="H2368" s="184" t="str">
        <f t="shared" si="147"/>
        <v/>
      </c>
      <c r="J2368" t="s">
        <v>253</v>
      </c>
      <c r="K2368" t="s">
        <v>253</v>
      </c>
      <c r="R2368">
        <v>99.740673999999999</v>
      </c>
      <c r="S2368" t="s">
        <v>201</v>
      </c>
      <c r="T2368" s="221">
        <v>45474.313194444447</v>
      </c>
    </row>
    <row r="2369" spans="1:20" x14ac:dyDescent="0.35">
      <c r="A2369" t="s">
        <v>98</v>
      </c>
      <c r="B2369" t="s">
        <v>99</v>
      </c>
      <c r="C2369" t="s">
        <v>92</v>
      </c>
      <c r="D2369" s="29">
        <v>45830</v>
      </c>
      <c r="E2369" s="184" t="str">
        <f t="shared" si="144"/>
        <v/>
      </c>
      <c r="F2369" s="184" t="str">
        <f t="shared" si="145"/>
        <v/>
      </c>
      <c r="G2369" s="184" t="str">
        <f t="shared" si="146"/>
        <v/>
      </c>
      <c r="H2369" s="184" t="str">
        <f t="shared" si="147"/>
        <v/>
      </c>
      <c r="J2369" t="s">
        <v>253</v>
      </c>
      <c r="K2369" t="s">
        <v>253</v>
      </c>
      <c r="R2369">
        <v>99.740673999999999</v>
      </c>
      <c r="S2369" t="s">
        <v>201</v>
      </c>
      <c r="T2369" s="221">
        <v>45474.313194444447</v>
      </c>
    </row>
    <row r="2370" spans="1:20" x14ac:dyDescent="0.35">
      <c r="A2370" t="s">
        <v>98</v>
      </c>
      <c r="B2370" t="s">
        <v>99</v>
      </c>
      <c r="C2370" t="s">
        <v>92</v>
      </c>
      <c r="D2370" s="29">
        <v>45831</v>
      </c>
      <c r="E2370" s="184" t="str">
        <f t="shared" si="144"/>
        <v/>
      </c>
      <c r="F2370" s="184" t="str">
        <f t="shared" si="145"/>
        <v/>
      </c>
      <c r="G2370" s="184" t="str">
        <f t="shared" si="146"/>
        <v/>
      </c>
      <c r="H2370" s="184" t="str">
        <f t="shared" si="147"/>
        <v/>
      </c>
      <c r="J2370" t="s">
        <v>253</v>
      </c>
      <c r="K2370" t="s">
        <v>253</v>
      </c>
      <c r="R2370">
        <v>99.740673999999999</v>
      </c>
      <c r="S2370" t="s">
        <v>201</v>
      </c>
      <c r="T2370" s="221">
        <v>45474.313194444447</v>
      </c>
    </row>
    <row r="2371" spans="1:20" x14ac:dyDescent="0.35">
      <c r="A2371" t="s">
        <v>98</v>
      </c>
      <c r="B2371" t="s">
        <v>99</v>
      </c>
      <c r="C2371" t="s">
        <v>92</v>
      </c>
      <c r="D2371" s="29">
        <v>45832</v>
      </c>
      <c r="E2371" s="184" t="str">
        <f t="shared" si="144"/>
        <v/>
      </c>
      <c r="F2371" s="184" t="str">
        <f t="shared" si="145"/>
        <v/>
      </c>
      <c r="G2371" s="184" t="str">
        <f t="shared" si="146"/>
        <v/>
      </c>
      <c r="H2371" s="184" t="str">
        <f t="shared" si="147"/>
        <v/>
      </c>
      <c r="J2371" t="s">
        <v>253</v>
      </c>
      <c r="K2371" t="s">
        <v>253</v>
      </c>
      <c r="R2371">
        <v>99.740673999999999</v>
      </c>
      <c r="S2371" t="s">
        <v>201</v>
      </c>
      <c r="T2371" s="221">
        <v>45474.313194444447</v>
      </c>
    </row>
    <row r="2372" spans="1:20" x14ac:dyDescent="0.35">
      <c r="A2372" t="s">
        <v>98</v>
      </c>
      <c r="B2372" t="s">
        <v>99</v>
      </c>
      <c r="C2372" t="s">
        <v>92</v>
      </c>
      <c r="D2372" s="29">
        <v>45833</v>
      </c>
      <c r="E2372" s="184" t="str">
        <f t="shared" si="144"/>
        <v/>
      </c>
      <c r="F2372" s="184" t="str">
        <f t="shared" si="145"/>
        <v/>
      </c>
      <c r="G2372" s="184" t="str">
        <f t="shared" si="146"/>
        <v/>
      </c>
      <c r="H2372" s="184" t="str">
        <f t="shared" si="147"/>
        <v/>
      </c>
      <c r="J2372" t="s">
        <v>253</v>
      </c>
      <c r="K2372" t="s">
        <v>253</v>
      </c>
      <c r="R2372">
        <v>99.740673999999999</v>
      </c>
      <c r="S2372" t="s">
        <v>201</v>
      </c>
      <c r="T2372" s="221">
        <v>45474.313194444447</v>
      </c>
    </row>
    <row r="2373" spans="1:20" x14ac:dyDescent="0.35">
      <c r="A2373" t="s">
        <v>98</v>
      </c>
      <c r="B2373" t="s">
        <v>99</v>
      </c>
      <c r="C2373" t="s">
        <v>92</v>
      </c>
      <c r="D2373" s="29">
        <v>45834</v>
      </c>
      <c r="E2373" s="184" t="str">
        <f t="shared" si="144"/>
        <v/>
      </c>
      <c r="F2373" s="184" t="str">
        <f t="shared" si="145"/>
        <v/>
      </c>
      <c r="G2373" s="184" t="str">
        <f t="shared" si="146"/>
        <v/>
      </c>
      <c r="H2373" s="184" t="str">
        <f t="shared" si="147"/>
        <v/>
      </c>
      <c r="J2373" t="s">
        <v>253</v>
      </c>
      <c r="K2373" t="s">
        <v>253</v>
      </c>
      <c r="R2373">
        <v>99.740673999999999</v>
      </c>
      <c r="S2373" t="s">
        <v>201</v>
      </c>
      <c r="T2373" s="221">
        <v>45474.313194444447</v>
      </c>
    </row>
    <row r="2374" spans="1:20" x14ac:dyDescent="0.35">
      <c r="A2374" t="s">
        <v>98</v>
      </c>
      <c r="B2374" t="s">
        <v>99</v>
      </c>
      <c r="C2374" t="s">
        <v>92</v>
      </c>
      <c r="D2374" s="29">
        <v>45835</v>
      </c>
      <c r="E2374" s="184" t="str">
        <f t="shared" si="144"/>
        <v/>
      </c>
      <c r="F2374" s="184" t="str">
        <f t="shared" si="145"/>
        <v/>
      </c>
      <c r="G2374" s="184" t="str">
        <f t="shared" si="146"/>
        <v/>
      </c>
      <c r="H2374" s="184" t="str">
        <f t="shared" si="147"/>
        <v/>
      </c>
      <c r="J2374" t="s">
        <v>253</v>
      </c>
      <c r="K2374" t="s">
        <v>253</v>
      </c>
      <c r="R2374">
        <v>99.740673999999999</v>
      </c>
      <c r="S2374" t="s">
        <v>201</v>
      </c>
      <c r="T2374" s="221">
        <v>45474.313194444447</v>
      </c>
    </row>
    <row r="2375" spans="1:20" x14ac:dyDescent="0.35">
      <c r="A2375" t="s">
        <v>98</v>
      </c>
      <c r="B2375" t="s">
        <v>99</v>
      </c>
      <c r="C2375" t="s">
        <v>92</v>
      </c>
      <c r="D2375" s="29">
        <v>45836</v>
      </c>
      <c r="E2375" s="184" t="str">
        <f t="shared" si="144"/>
        <v/>
      </c>
      <c r="F2375" s="184" t="str">
        <f t="shared" si="145"/>
        <v/>
      </c>
      <c r="G2375" s="184" t="str">
        <f t="shared" si="146"/>
        <v/>
      </c>
      <c r="H2375" s="184" t="str">
        <f t="shared" si="147"/>
        <v/>
      </c>
      <c r="J2375" t="s">
        <v>253</v>
      </c>
      <c r="K2375" t="s">
        <v>253</v>
      </c>
      <c r="R2375">
        <v>99.740673999999999</v>
      </c>
      <c r="S2375" t="s">
        <v>201</v>
      </c>
      <c r="T2375" s="221">
        <v>45474.313194444447</v>
      </c>
    </row>
    <row r="2376" spans="1:20" x14ac:dyDescent="0.35">
      <c r="A2376" t="s">
        <v>98</v>
      </c>
      <c r="B2376" t="s">
        <v>99</v>
      </c>
      <c r="C2376" t="s">
        <v>92</v>
      </c>
      <c r="D2376" s="29">
        <v>45837</v>
      </c>
      <c r="E2376" s="184" t="str">
        <f t="shared" ref="E2376:E2439" si="148">IF(J2376="","",IF(L2376=0,0,IF(1-(J2376/L2376)&lt;0,"",1-(J2376/L2376))))</f>
        <v/>
      </c>
      <c r="F2376" s="184" t="str">
        <f t="shared" ref="F2376:F2439" si="149">IF(K2376="","",IF(L2376=0,0,IF(1-(K2376/L2376)&lt;0,"",1-(K2376/L2376))))</f>
        <v/>
      </c>
      <c r="G2376" s="184" t="str">
        <f t="shared" ref="G2376:G2439" si="150">IF(J2376="","",IF(1-(J2376/R2376)&lt;0,"",1-(J2376/R2376)))</f>
        <v/>
      </c>
      <c r="H2376" s="184" t="str">
        <f t="shared" ref="H2376:H2439" si="151">IF(K2376="","",IF(1-(K2376/R2376)&lt;0,"",1-(K2376/R2376)))</f>
        <v/>
      </c>
      <c r="J2376" t="s">
        <v>253</v>
      </c>
      <c r="K2376" t="s">
        <v>253</v>
      </c>
      <c r="R2376">
        <v>99.740673999999999</v>
      </c>
      <c r="S2376" t="s">
        <v>201</v>
      </c>
      <c r="T2376" s="221">
        <v>45474.313194444447</v>
      </c>
    </row>
    <row r="2377" spans="1:20" x14ac:dyDescent="0.35">
      <c r="A2377" t="s">
        <v>98</v>
      </c>
      <c r="B2377" t="s">
        <v>99</v>
      </c>
      <c r="C2377" t="s">
        <v>92</v>
      </c>
      <c r="D2377" s="29">
        <v>45838</v>
      </c>
      <c r="E2377" s="184">
        <f t="shared" si="148"/>
        <v>0</v>
      </c>
      <c r="F2377" s="184">
        <f t="shared" si="149"/>
        <v>0</v>
      </c>
      <c r="G2377" s="184">
        <f t="shared" si="150"/>
        <v>1</v>
      </c>
      <c r="H2377" s="184">
        <f t="shared" si="151"/>
        <v>1</v>
      </c>
      <c r="J2377">
        <v>0</v>
      </c>
      <c r="K2377">
        <v>0</v>
      </c>
      <c r="R2377">
        <v>99.740673999999999</v>
      </c>
      <c r="S2377" t="s">
        <v>201</v>
      </c>
      <c r="T2377" s="221">
        <v>45474.313194444447</v>
      </c>
    </row>
    <row r="2378" spans="1:20" x14ac:dyDescent="0.35">
      <c r="A2378" t="s">
        <v>98</v>
      </c>
      <c r="B2378" t="s">
        <v>99</v>
      </c>
      <c r="C2378" t="s">
        <v>92</v>
      </c>
      <c r="D2378" s="29">
        <v>45839</v>
      </c>
      <c r="E2378" s="184">
        <f t="shared" si="148"/>
        <v>0</v>
      </c>
      <c r="F2378" s="184">
        <f t="shared" si="149"/>
        <v>0</v>
      </c>
      <c r="G2378" s="184">
        <f t="shared" si="150"/>
        <v>1</v>
      </c>
      <c r="H2378" s="184">
        <f t="shared" si="151"/>
        <v>1</v>
      </c>
      <c r="J2378">
        <v>0</v>
      </c>
      <c r="K2378">
        <v>0</v>
      </c>
      <c r="R2378">
        <v>99.740673999999999</v>
      </c>
      <c r="S2378" t="s">
        <v>201</v>
      </c>
      <c r="T2378" s="221">
        <v>45505.3125</v>
      </c>
    </row>
    <row r="2379" spans="1:20" x14ac:dyDescent="0.35">
      <c r="A2379" t="s">
        <v>98</v>
      </c>
      <c r="B2379" t="s">
        <v>99</v>
      </c>
      <c r="C2379" t="s">
        <v>92</v>
      </c>
      <c r="D2379" s="29">
        <v>45840</v>
      </c>
      <c r="E2379" s="184">
        <f t="shared" si="148"/>
        <v>0</v>
      </c>
      <c r="F2379" s="184">
        <f t="shared" si="149"/>
        <v>0</v>
      </c>
      <c r="G2379" s="184">
        <f t="shared" si="150"/>
        <v>1</v>
      </c>
      <c r="H2379" s="184">
        <f t="shared" si="151"/>
        <v>1</v>
      </c>
      <c r="J2379">
        <v>0</v>
      </c>
      <c r="K2379">
        <v>0</v>
      </c>
      <c r="R2379">
        <v>99.740673999999999</v>
      </c>
      <c r="S2379" t="s">
        <v>201</v>
      </c>
      <c r="T2379" s="221">
        <v>45505.313194444447</v>
      </c>
    </row>
    <row r="2380" spans="1:20" x14ac:dyDescent="0.35">
      <c r="A2380" t="s">
        <v>98</v>
      </c>
      <c r="B2380" t="s">
        <v>99</v>
      </c>
      <c r="C2380" t="s">
        <v>92</v>
      </c>
      <c r="D2380" s="29">
        <v>45841</v>
      </c>
      <c r="E2380" s="184">
        <f t="shared" si="148"/>
        <v>0</v>
      </c>
      <c r="F2380" s="184">
        <f t="shared" si="149"/>
        <v>0</v>
      </c>
      <c r="G2380" s="184">
        <f t="shared" si="150"/>
        <v>1</v>
      </c>
      <c r="H2380" s="184">
        <f t="shared" si="151"/>
        <v>1</v>
      </c>
      <c r="J2380">
        <v>0</v>
      </c>
      <c r="K2380">
        <v>0</v>
      </c>
      <c r="R2380">
        <v>99.740673999999999</v>
      </c>
      <c r="S2380" t="s">
        <v>201</v>
      </c>
      <c r="T2380" s="221">
        <v>45505.313194444447</v>
      </c>
    </row>
    <row r="2381" spans="1:20" x14ac:dyDescent="0.35">
      <c r="A2381" t="s">
        <v>98</v>
      </c>
      <c r="B2381" t="s">
        <v>99</v>
      </c>
      <c r="C2381" t="s">
        <v>92</v>
      </c>
      <c r="D2381" s="29">
        <v>45842</v>
      </c>
      <c r="E2381" s="184">
        <f t="shared" si="148"/>
        <v>0</v>
      </c>
      <c r="F2381" s="184">
        <f t="shared" si="149"/>
        <v>0</v>
      </c>
      <c r="G2381" s="184">
        <f t="shared" si="150"/>
        <v>1</v>
      </c>
      <c r="H2381" s="184">
        <f t="shared" si="151"/>
        <v>1</v>
      </c>
      <c r="J2381">
        <v>0</v>
      </c>
      <c r="K2381">
        <v>0</v>
      </c>
      <c r="R2381">
        <v>99.740673999999999</v>
      </c>
      <c r="S2381" t="s">
        <v>201</v>
      </c>
      <c r="T2381" s="221">
        <v>45505.3125</v>
      </c>
    </row>
    <row r="2382" spans="1:20" x14ac:dyDescent="0.35">
      <c r="A2382" t="s">
        <v>98</v>
      </c>
      <c r="B2382" t="s">
        <v>99</v>
      </c>
      <c r="C2382" t="s">
        <v>92</v>
      </c>
      <c r="D2382" s="29">
        <v>45843</v>
      </c>
      <c r="E2382" s="184" t="str">
        <f t="shared" si="148"/>
        <v/>
      </c>
      <c r="F2382" s="184" t="str">
        <f t="shared" si="149"/>
        <v/>
      </c>
      <c r="G2382" s="184" t="str">
        <f t="shared" si="150"/>
        <v/>
      </c>
      <c r="H2382" s="184" t="str">
        <f t="shared" si="151"/>
        <v/>
      </c>
      <c r="J2382" t="s">
        <v>253</v>
      </c>
      <c r="K2382" t="s">
        <v>253</v>
      </c>
      <c r="R2382">
        <v>99.740673999999999</v>
      </c>
      <c r="S2382" t="s">
        <v>201</v>
      </c>
      <c r="T2382" s="221">
        <v>45505.3125</v>
      </c>
    </row>
    <row r="2383" spans="1:20" x14ac:dyDescent="0.35">
      <c r="A2383" t="s">
        <v>98</v>
      </c>
      <c r="B2383" t="s">
        <v>99</v>
      </c>
      <c r="C2383" t="s">
        <v>92</v>
      </c>
      <c r="D2383" s="29">
        <v>45844</v>
      </c>
      <c r="E2383" s="184" t="str">
        <f t="shared" si="148"/>
        <v/>
      </c>
      <c r="F2383" s="184" t="str">
        <f t="shared" si="149"/>
        <v/>
      </c>
      <c r="G2383" s="184" t="str">
        <f t="shared" si="150"/>
        <v/>
      </c>
      <c r="H2383" s="184" t="str">
        <f t="shared" si="151"/>
        <v/>
      </c>
      <c r="J2383" t="s">
        <v>253</v>
      </c>
      <c r="K2383" t="s">
        <v>253</v>
      </c>
      <c r="R2383">
        <v>99.740673999999999</v>
      </c>
      <c r="S2383" t="s">
        <v>201</v>
      </c>
      <c r="T2383" s="221">
        <v>45505.313194444447</v>
      </c>
    </row>
    <row r="2384" spans="1:20" x14ac:dyDescent="0.35">
      <c r="A2384" t="s">
        <v>98</v>
      </c>
      <c r="B2384" t="s">
        <v>99</v>
      </c>
      <c r="C2384" t="s">
        <v>92</v>
      </c>
      <c r="D2384" s="29">
        <v>45845</v>
      </c>
      <c r="E2384" s="184">
        <f t="shared" si="148"/>
        <v>0</v>
      </c>
      <c r="F2384" s="184">
        <f t="shared" si="149"/>
        <v>0</v>
      </c>
      <c r="G2384" s="184">
        <f t="shared" si="150"/>
        <v>1</v>
      </c>
      <c r="H2384" s="184">
        <f t="shared" si="151"/>
        <v>1</v>
      </c>
      <c r="J2384">
        <v>0</v>
      </c>
      <c r="K2384">
        <v>0</v>
      </c>
      <c r="R2384">
        <v>99.740673999999999</v>
      </c>
      <c r="S2384" t="s">
        <v>201</v>
      </c>
      <c r="T2384" s="221">
        <v>45505.313194444447</v>
      </c>
    </row>
    <row r="2385" spans="1:20" x14ac:dyDescent="0.35">
      <c r="A2385" t="s">
        <v>98</v>
      </c>
      <c r="B2385" t="s">
        <v>99</v>
      </c>
      <c r="C2385" t="s">
        <v>92</v>
      </c>
      <c r="D2385" s="29">
        <v>45846</v>
      </c>
      <c r="E2385" s="184">
        <f t="shared" si="148"/>
        <v>0</v>
      </c>
      <c r="F2385" s="184">
        <f t="shared" si="149"/>
        <v>0</v>
      </c>
      <c r="G2385" s="184">
        <f t="shared" si="150"/>
        <v>1</v>
      </c>
      <c r="H2385" s="184">
        <f t="shared" si="151"/>
        <v>1</v>
      </c>
      <c r="J2385">
        <v>0</v>
      </c>
      <c r="K2385">
        <v>0</v>
      </c>
      <c r="R2385">
        <v>99.740673999999999</v>
      </c>
      <c r="S2385" t="s">
        <v>201</v>
      </c>
      <c r="T2385" s="221">
        <v>45505.313194444447</v>
      </c>
    </row>
    <row r="2386" spans="1:20" x14ac:dyDescent="0.35">
      <c r="A2386" t="s">
        <v>98</v>
      </c>
      <c r="B2386" t="s">
        <v>99</v>
      </c>
      <c r="C2386" t="s">
        <v>92</v>
      </c>
      <c r="D2386" s="29">
        <v>45847</v>
      </c>
      <c r="E2386" s="184">
        <f t="shared" si="148"/>
        <v>0</v>
      </c>
      <c r="F2386" s="184">
        <f t="shared" si="149"/>
        <v>0</v>
      </c>
      <c r="G2386" s="184">
        <f t="shared" si="150"/>
        <v>1</v>
      </c>
      <c r="H2386" s="184">
        <f t="shared" si="151"/>
        <v>1</v>
      </c>
      <c r="J2386">
        <v>0</v>
      </c>
      <c r="K2386">
        <v>0</v>
      </c>
      <c r="R2386">
        <v>99.740673999999999</v>
      </c>
      <c r="S2386" t="s">
        <v>201</v>
      </c>
      <c r="T2386" s="221">
        <v>45505.313194444447</v>
      </c>
    </row>
    <row r="2387" spans="1:20" x14ac:dyDescent="0.35">
      <c r="A2387" t="s">
        <v>98</v>
      </c>
      <c r="B2387" t="s">
        <v>99</v>
      </c>
      <c r="C2387" t="s">
        <v>92</v>
      </c>
      <c r="D2387" s="29">
        <v>45848</v>
      </c>
      <c r="E2387" s="184">
        <f t="shared" si="148"/>
        <v>0</v>
      </c>
      <c r="F2387" s="184">
        <f t="shared" si="149"/>
        <v>0</v>
      </c>
      <c r="G2387" s="184">
        <f t="shared" si="150"/>
        <v>1</v>
      </c>
      <c r="H2387" s="184">
        <f t="shared" si="151"/>
        <v>1</v>
      </c>
      <c r="J2387">
        <v>0</v>
      </c>
      <c r="K2387">
        <v>0</v>
      </c>
      <c r="R2387">
        <v>99.740673999999999</v>
      </c>
      <c r="S2387" t="s">
        <v>201</v>
      </c>
      <c r="T2387" s="221">
        <v>45505.313194444447</v>
      </c>
    </row>
    <row r="2388" spans="1:20" x14ac:dyDescent="0.35">
      <c r="A2388" t="s">
        <v>98</v>
      </c>
      <c r="B2388" t="s">
        <v>99</v>
      </c>
      <c r="C2388" t="s">
        <v>92</v>
      </c>
      <c r="D2388" s="29">
        <v>45849</v>
      </c>
      <c r="E2388" s="184">
        <f t="shared" si="148"/>
        <v>0</v>
      </c>
      <c r="F2388" s="184">
        <f t="shared" si="149"/>
        <v>0</v>
      </c>
      <c r="G2388" s="184">
        <f t="shared" si="150"/>
        <v>1</v>
      </c>
      <c r="H2388" s="184">
        <f t="shared" si="151"/>
        <v>1</v>
      </c>
      <c r="J2388">
        <v>0</v>
      </c>
      <c r="K2388">
        <v>0</v>
      </c>
      <c r="R2388">
        <v>99.740673999999999</v>
      </c>
      <c r="S2388" t="s">
        <v>201</v>
      </c>
      <c r="T2388" s="221">
        <v>45505.313194444447</v>
      </c>
    </row>
    <row r="2389" spans="1:20" x14ac:dyDescent="0.35">
      <c r="A2389" t="s">
        <v>98</v>
      </c>
      <c r="B2389" t="s">
        <v>99</v>
      </c>
      <c r="C2389" t="s">
        <v>92</v>
      </c>
      <c r="D2389" s="29">
        <v>45850</v>
      </c>
      <c r="E2389" s="184" t="str">
        <f t="shared" si="148"/>
        <v/>
      </c>
      <c r="F2389" s="184" t="str">
        <f t="shared" si="149"/>
        <v/>
      </c>
      <c r="G2389" s="184" t="str">
        <f t="shared" si="150"/>
        <v/>
      </c>
      <c r="H2389" s="184" t="str">
        <f t="shared" si="151"/>
        <v/>
      </c>
      <c r="J2389" t="s">
        <v>253</v>
      </c>
      <c r="K2389" t="s">
        <v>253</v>
      </c>
      <c r="R2389">
        <v>99.740673999999999</v>
      </c>
      <c r="S2389" t="s">
        <v>201</v>
      </c>
      <c r="T2389" s="221">
        <v>45505.313194444447</v>
      </c>
    </row>
    <row r="2390" spans="1:20" x14ac:dyDescent="0.35">
      <c r="A2390" t="s">
        <v>98</v>
      </c>
      <c r="B2390" t="s">
        <v>99</v>
      </c>
      <c r="C2390" t="s">
        <v>92</v>
      </c>
      <c r="D2390" s="29">
        <v>45851</v>
      </c>
      <c r="E2390" s="184" t="str">
        <f t="shared" si="148"/>
        <v/>
      </c>
      <c r="F2390" s="184" t="str">
        <f t="shared" si="149"/>
        <v/>
      </c>
      <c r="G2390" s="184" t="str">
        <f t="shared" si="150"/>
        <v/>
      </c>
      <c r="H2390" s="184" t="str">
        <f t="shared" si="151"/>
        <v/>
      </c>
      <c r="J2390" t="s">
        <v>253</v>
      </c>
      <c r="K2390" t="s">
        <v>253</v>
      </c>
      <c r="R2390">
        <v>99.740673999999999</v>
      </c>
      <c r="S2390" t="s">
        <v>201</v>
      </c>
      <c r="T2390" s="221">
        <v>45505.313194444447</v>
      </c>
    </row>
    <row r="2391" spans="1:20" x14ac:dyDescent="0.35">
      <c r="A2391" t="s">
        <v>98</v>
      </c>
      <c r="B2391" t="s">
        <v>99</v>
      </c>
      <c r="C2391" t="s">
        <v>92</v>
      </c>
      <c r="D2391" s="29">
        <v>45852</v>
      </c>
      <c r="E2391" s="184" t="str">
        <f t="shared" si="148"/>
        <v/>
      </c>
      <c r="F2391" s="184" t="str">
        <f t="shared" si="149"/>
        <v/>
      </c>
      <c r="G2391" s="184" t="str">
        <f t="shared" si="150"/>
        <v/>
      </c>
      <c r="H2391" s="184" t="str">
        <f t="shared" si="151"/>
        <v/>
      </c>
      <c r="J2391" t="s">
        <v>253</v>
      </c>
      <c r="K2391" t="s">
        <v>253</v>
      </c>
      <c r="R2391">
        <v>99.740673999999999</v>
      </c>
      <c r="S2391" t="s">
        <v>201</v>
      </c>
      <c r="T2391" s="221">
        <v>45505.313194444447</v>
      </c>
    </row>
    <row r="2392" spans="1:20" x14ac:dyDescent="0.35">
      <c r="A2392" t="s">
        <v>98</v>
      </c>
      <c r="B2392" t="s">
        <v>99</v>
      </c>
      <c r="C2392" t="s">
        <v>92</v>
      </c>
      <c r="D2392" s="29">
        <v>45853</v>
      </c>
      <c r="E2392" s="184" t="str">
        <f t="shared" si="148"/>
        <v/>
      </c>
      <c r="F2392" s="184" t="str">
        <f t="shared" si="149"/>
        <v/>
      </c>
      <c r="G2392" s="184" t="str">
        <f t="shared" si="150"/>
        <v/>
      </c>
      <c r="H2392" s="184" t="str">
        <f t="shared" si="151"/>
        <v/>
      </c>
      <c r="J2392" t="s">
        <v>253</v>
      </c>
      <c r="K2392" t="s">
        <v>253</v>
      </c>
      <c r="R2392">
        <v>99.740673999999999</v>
      </c>
      <c r="S2392" t="s">
        <v>201</v>
      </c>
      <c r="T2392" s="221">
        <v>45505.313194444447</v>
      </c>
    </row>
    <row r="2393" spans="1:20" x14ac:dyDescent="0.35">
      <c r="A2393" t="s">
        <v>98</v>
      </c>
      <c r="B2393" t="s">
        <v>99</v>
      </c>
      <c r="C2393" t="s">
        <v>92</v>
      </c>
      <c r="D2393" s="29">
        <v>45854</v>
      </c>
      <c r="E2393" s="184" t="str">
        <f t="shared" si="148"/>
        <v/>
      </c>
      <c r="F2393" s="184" t="str">
        <f t="shared" si="149"/>
        <v/>
      </c>
      <c r="G2393" s="184" t="str">
        <f t="shared" si="150"/>
        <v/>
      </c>
      <c r="H2393" s="184" t="str">
        <f t="shared" si="151"/>
        <v/>
      </c>
      <c r="J2393" t="s">
        <v>253</v>
      </c>
      <c r="K2393" t="s">
        <v>253</v>
      </c>
      <c r="R2393">
        <v>99.740673999999999</v>
      </c>
      <c r="S2393" t="s">
        <v>201</v>
      </c>
      <c r="T2393" s="221">
        <v>45505.313194444447</v>
      </c>
    </row>
    <row r="2394" spans="1:20" x14ac:dyDescent="0.35">
      <c r="A2394" t="s">
        <v>98</v>
      </c>
      <c r="B2394" t="s">
        <v>99</v>
      </c>
      <c r="C2394" t="s">
        <v>92</v>
      </c>
      <c r="D2394" s="29">
        <v>45855</v>
      </c>
      <c r="E2394" s="184" t="str">
        <f t="shared" si="148"/>
        <v/>
      </c>
      <c r="F2394" s="184" t="str">
        <f t="shared" si="149"/>
        <v/>
      </c>
      <c r="G2394" s="184" t="str">
        <f t="shared" si="150"/>
        <v/>
      </c>
      <c r="H2394" s="184" t="str">
        <f t="shared" si="151"/>
        <v/>
      </c>
      <c r="J2394" t="s">
        <v>253</v>
      </c>
      <c r="K2394" t="s">
        <v>253</v>
      </c>
      <c r="R2394">
        <v>99.740673999999999</v>
      </c>
      <c r="S2394" t="s">
        <v>201</v>
      </c>
      <c r="T2394" s="221">
        <v>45505.313194444447</v>
      </c>
    </row>
    <row r="2395" spans="1:20" x14ac:dyDescent="0.35">
      <c r="A2395" t="s">
        <v>98</v>
      </c>
      <c r="B2395" t="s">
        <v>99</v>
      </c>
      <c r="C2395" t="s">
        <v>92</v>
      </c>
      <c r="D2395" s="29">
        <v>45856</v>
      </c>
      <c r="E2395" s="184" t="str">
        <f t="shared" si="148"/>
        <v/>
      </c>
      <c r="F2395" s="184" t="str">
        <f t="shared" si="149"/>
        <v/>
      </c>
      <c r="G2395" s="184" t="str">
        <f t="shared" si="150"/>
        <v/>
      </c>
      <c r="H2395" s="184" t="str">
        <f t="shared" si="151"/>
        <v/>
      </c>
      <c r="J2395" t="s">
        <v>253</v>
      </c>
      <c r="K2395" t="s">
        <v>253</v>
      </c>
      <c r="R2395">
        <v>99.740673999999999</v>
      </c>
      <c r="S2395" t="s">
        <v>201</v>
      </c>
      <c r="T2395" s="221">
        <v>45505.313194444447</v>
      </c>
    </row>
    <row r="2396" spans="1:20" x14ac:dyDescent="0.35">
      <c r="A2396" t="s">
        <v>98</v>
      </c>
      <c r="B2396" t="s">
        <v>99</v>
      </c>
      <c r="C2396" t="s">
        <v>92</v>
      </c>
      <c r="D2396" s="29">
        <v>45857</v>
      </c>
      <c r="E2396" s="184" t="str">
        <f t="shared" si="148"/>
        <v/>
      </c>
      <c r="F2396" s="184" t="str">
        <f t="shared" si="149"/>
        <v/>
      </c>
      <c r="G2396" s="184" t="str">
        <f t="shared" si="150"/>
        <v/>
      </c>
      <c r="H2396" s="184" t="str">
        <f t="shared" si="151"/>
        <v/>
      </c>
      <c r="J2396" t="s">
        <v>253</v>
      </c>
      <c r="K2396" t="s">
        <v>253</v>
      </c>
      <c r="R2396">
        <v>99.740673999999999</v>
      </c>
      <c r="S2396" t="s">
        <v>201</v>
      </c>
      <c r="T2396" s="221">
        <v>45505.313194444447</v>
      </c>
    </row>
    <row r="2397" spans="1:20" x14ac:dyDescent="0.35">
      <c r="A2397" t="s">
        <v>98</v>
      </c>
      <c r="B2397" t="s">
        <v>99</v>
      </c>
      <c r="C2397" t="s">
        <v>92</v>
      </c>
      <c r="D2397" s="29">
        <v>45858</v>
      </c>
      <c r="E2397" s="184" t="str">
        <f t="shared" si="148"/>
        <v/>
      </c>
      <c r="F2397" s="184" t="str">
        <f t="shared" si="149"/>
        <v/>
      </c>
      <c r="G2397" s="184" t="str">
        <f t="shared" si="150"/>
        <v/>
      </c>
      <c r="H2397" s="184" t="str">
        <f t="shared" si="151"/>
        <v/>
      </c>
      <c r="J2397" t="s">
        <v>253</v>
      </c>
      <c r="K2397" t="s">
        <v>253</v>
      </c>
      <c r="R2397">
        <v>99.740673999999999</v>
      </c>
      <c r="S2397" t="s">
        <v>201</v>
      </c>
      <c r="T2397" s="221">
        <v>45505.313194444447</v>
      </c>
    </row>
    <row r="2398" spans="1:20" x14ac:dyDescent="0.35">
      <c r="A2398" t="s">
        <v>98</v>
      </c>
      <c r="B2398" t="s">
        <v>99</v>
      </c>
      <c r="C2398" t="s">
        <v>92</v>
      </c>
      <c r="D2398" s="29">
        <v>45859</v>
      </c>
      <c r="E2398" s="184" t="str">
        <f t="shared" si="148"/>
        <v/>
      </c>
      <c r="F2398" s="184" t="str">
        <f t="shared" si="149"/>
        <v/>
      </c>
      <c r="G2398" s="184" t="str">
        <f t="shared" si="150"/>
        <v/>
      </c>
      <c r="H2398" s="184" t="str">
        <f t="shared" si="151"/>
        <v/>
      </c>
      <c r="J2398" t="s">
        <v>253</v>
      </c>
      <c r="K2398" t="s">
        <v>253</v>
      </c>
      <c r="R2398">
        <v>99.740673999999999</v>
      </c>
      <c r="S2398" t="s">
        <v>201</v>
      </c>
      <c r="T2398" s="221">
        <v>45505.313194444447</v>
      </c>
    </row>
    <row r="2399" spans="1:20" x14ac:dyDescent="0.35">
      <c r="A2399" t="s">
        <v>98</v>
      </c>
      <c r="B2399" t="s">
        <v>99</v>
      </c>
      <c r="C2399" t="s">
        <v>92</v>
      </c>
      <c r="D2399" s="29">
        <v>45860</v>
      </c>
      <c r="E2399" s="184" t="str">
        <f t="shared" si="148"/>
        <v/>
      </c>
      <c r="F2399" s="184" t="str">
        <f t="shared" si="149"/>
        <v/>
      </c>
      <c r="G2399" s="184" t="str">
        <f t="shared" si="150"/>
        <v/>
      </c>
      <c r="H2399" s="184" t="str">
        <f t="shared" si="151"/>
        <v/>
      </c>
      <c r="J2399" t="s">
        <v>253</v>
      </c>
      <c r="K2399" t="s">
        <v>253</v>
      </c>
      <c r="R2399">
        <v>99.740673999999999</v>
      </c>
      <c r="S2399" t="s">
        <v>201</v>
      </c>
      <c r="T2399" s="221">
        <v>45505.313194444447</v>
      </c>
    </row>
    <row r="2400" spans="1:20" x14ac:dyDescent="0.35">
      <c r="A2400" t="s">
        <v>98</v>
      </c>
      <c r="B2400" t="s">
        <v>99</v>
      </c>
      <c r="C2400" t="s">
        <v>92</v>
      </c>
      <c r="D2400" s="29">
        <v>45861</v>
      </c>
      <c r="E2400" s="184" t="str">
        <f t="shared" si="148"/>
        <v/>
      </c>
      <c r="F2400" s="184" t="str">
        <f t="shared" si="149"/>
        <v/>
      </c>
      <c r="G2400" s="184" t="str">
        <f t="shared" si="150"/>
        <v/>
      </c>
      <c r="H2400" s="184" t="str">
        <f t="shared" si="151"/>
        <v/>
      </c>
      <c r="J2400" t="s">
        <v>253</v>
      </c>
      <c r="K2400" t="s">
        <v>253</v>
      </c>
      <c r="R2400">
        <v>99.740673999999999</v>
      </c>
      <c r="S2400" t="s">
        <v>201</v>
      </c>
      <c r="T2400" s="221">
        <v>45505.313194444447</v>
      </c>
    </row>
    <row r="2401" spans="1:20" x14ac:dyDescent="0.35">
      <c r="A2401" t="s">
        <v>98</v>
      </c>
      <c r="B2401" t="s">
        <v>99</v>
      </c>
      <c r="C2401" t="s">
        <v>92</v>
      </c>
      <c r="D2401" s="29">
        <v>45862</v>
      </c>
      <c r="E2401" s="184" t="str">
        <f t="shared" si="148"/>
        <v/>
      </c>
      <c r="F2401" s="184" t="str">
        <f t="shared" si="149"/>
        <v/>
      </c>
      <c r="G2401" s="184" t="str">
        <f t="shared" si="150"/>
        <v/>
      </c>
      <c r="H2401" s="184" t="str">
        <f t="shared" si="151"/>
        <v/>
      </c>
      <c r="J2401" t="s">
        <v>253</v>
      </c>
      <c r="K2401" t="s">
        <v>253</v>
      </c>
      <c r="R2401">
        <v>99.740673999999999</v>
      </c>
      <c r="S2401" t="s">
        <v>201</v>
      </c>
      <c r="T2401" s="221">
        <v>45505.313194444447</v>
      </c>
    </row>
    <row r="2402" spans="1:20" x14ac:dyDescent="0.35">
      <c r="A2402" t="s">
        <v>98</v>
      </c>
      <c r="B2402" t="s">
        <v>99</v>
      </c>
      <c r="C2402" t="s">
        <v>92</v>
      </c>
      <c r="D2402" s="29">
        <v>45863</v>
      </c>
      <c r="E2402" s="184" t="str">
        <f t="shared" si="148"/>
        <v/>
      </c>
      <c r="F2402" s="184" t="str">
        <f t="shared" si="149"/>
        <v/>
      </c>
      <c r="G2402" s="184" t="str">
        <f t="shared" si="150"/>
        <v/>
      </c>
      <c r="H2402" s="184" t="str">
        <f t="shared" si="151"/>
        <v/>
      </c>
      <c r="J2402" t="s">
        <v>253</v>
      </c>
      <c r="K2402" t="s">
        <v>253</v>
      </c>
      <c r="R2402">
        <v>99.740673999999999</v>
      </c>
      <c r="S2402" t="s">
        <v>201</v>
      </c>
      <c r="T2402" s="221">
        <v>45505.313194444447</v>
      </c>
    </row>
    <row r="2403" spans="1:20" x14ac:dyDescent="0.35">
      <c r="A2403" t="s">
        <v>98</v>
      </c>
      <c r="B2403" t="s">
        <v>99</v>
      </c>
      <c r="C2403" t="s">
        <v>92</v>
      </c>
      <c r="D2403" s="29">
        <v>45864</v>
      </c>
      <c r="E2403" s="184" t="str">
        <f t="shared" si="148"/>
        <v/>
      </c>
      <c r="F2403" s="184" t="str">
        <f t="shared" si="149"/>
        <v/>
      </c>
      <c r="G2403" s="184" t="str">
        <f t="shared" si="150"/>
        <v/>
      </c>
      <c r="H2403" s="184" t="str">
        <f t="shared" si="151"/>
        <v/>
      </c>
      <c r="J2403" t="s">
        <v>253</v>
      </c>
      <c r="K2403" t="s">
        <v>253</v>
      </c>
      <c r="R2403">
        <v>99.740673999999999</v>
      </c>
      <c r="S2403" t="s">
        <v>201</v>
      </c>
      <c r="T2403" s="221">
        <v>45505.313194444447</v>
      </c>
    </row>
    <row r="2404" spans="1:20" x14ac:dyDescent="0.35">
      <c r="A2404" t="s">
        <v>98</v>
      </c>
      <c r="B2404" t="s">
        <v>99</v>
      </c>
      <c r="C2404" t="s">
        <v>92</v>
      </c>
      <c r="D2404" s="29">
        <v>45865</v>
      </c>
      <c r="E2404" s="184" t="str">
        <f t="shared" si="148"/>
        <v/>
      </c>
      <c r="F2404" s="184" t="str">
        <f t="shared" si="149"/>
        <v/>
      </c>
      <c r="G2404" s="184" t="str">
        <f t="shared" si="150"/>
        <v/>
      </c>
      <c r="H2404" s="184" t="str">
        <f t="shared" si="151"/>
        <v/>
      </c>
      <c r="J2404" t="s">
        <v>253</v>
      </c>
      <c r="K2404" t="s">
        <v>253</v>
      </c>
      <c r="R2404">
        <v>99.740673999999999</v>
      </c>
      <c r="S2404" t="s">
        <v>201</v>
      </c>
      <c r="T2404" s="221">
        <v>45505.313194444447</v>
      </c>
    </row>
    <row r="2405" spans="1:20" x14ac:dyDescent="0.35">
      <c r="A2405" t="s">
        <v>98</v>
      </c>
      <c r="B2405" t="s">
        <v>99</v>
      </c>
      <c r="C2405" t="s">
        <v>92</v>
      </c>
      <c r="D2405" s="29">
        <v>45866</v>
      </c>
      <c r="E2405" s="184" t="str">
        <f t="shared" si="148"/>
        <v/>
      </c>
      <c r="F2405" s="184" t="str">
        <f t="shared" si="149"/>
        <v/>
      </c>
      <c r="G2405" s="184" t="str">
        <f t="shared" si="150"/>
        <v/>
      </c>
      <c r="H2405" s="184" t="str">
        <f t="shared" si="151"/>
        <v/>
      </c>
      <c r="J2405" t="s">
        <v>253</v>
      </c>
      <c r="K2405" t="s">
        <v>253</v>
      </c>
      <c r="R2405">
        <v>99.740673999999999</v>
      </c>
      <c r="S2405" t="s">
        <v>201</v>
      </c>
      <c r="T2405" s="221">
        <v>45505.313194444447</v>
      </c>
    </row>
    <row r="2406" spans="1:20" x14ac:dyDescent="0.35">
      <c r="A2406" t="s">
        <v>98</v>
      </c>
      <c r="B2406" t="s">
        <v>99</v>
      </c>
      <c r="C2406" t="s">
        <v>92</v>
      </c>
      <c r="D2406" s="29">
        <v>45867</v>
      </c>
      <c r="E2406" s="184" t="str">
        <f t="shared" si="148"/>
        <v/>
      </c>
      <c r="F2406" s="184" t="str">
        <f t="shared" si="149"/>
        <v/>
      </c>
      <c r="G2406" s="184" t="str">
        <f t="shared" si="150"/>
        <v/>
      </c>
      <c r="H2406" s="184" t="str">
        <f t="shared" si="151"/>
        <v/>
      </c>
      <c r="J2406" t="s">
        <v>253</v>
      </c>
      <c r="K2406" t="s">
        <v>253</v>
      </c>
      <c r="R2406">
        <v>99.740673999999999</v>
      </c>
      <c r="S2406" t="s">
        <v>201</v>
      </c>
      <c r="T2406" s="221">
        <v>45505.313194444447</v>
      </c>
    </row>
    <row r="2407" spans="1:20" x14ac:dyDescent="0.35">
      <c r="A2407" t="s">
        <v>98</v>
      </c>
      <c r="B2407" t="s">
        <v>99</v>
      </c>
      <c r="C2407" t="s">
        <v>92</v>
      </c>
      <c r="D2407" s="29">
        <v>45868</v>
      </c>
      <c r="E2407" s="184" t="str">
        <f t="shared" si="148"/>
        <v/>
      </c>
      <c r="F2407" s="184" t="str">
        <f t="shared" si="149"/>
        <v/>
      </c>
      <c r="G2407" s="184" t="str">
        <f t="shared" si="150"/>
        <v/>
      </c>
      <c r="H2407" s="184" t="str">
        <f t="shared" si="151"/>
        <v/>
      </c>
      <c r="J2407" t="s">
        <v>253</v>
      </c>
      <c r="K2407" t="s">
        <v>253</v>
      </c>
      <c r="R2407">
        <v>99.740673999999999</v>
      </c>
      <c r="S2407" t="s">
        <v>201</v>
      </c>
      <c r="T2407" s="221">
        <v>45505.313194444447</v>
      </c>
    </row>
    <row r="2408" spans="1:20" x14ac:dyDescent="0.35">
      <c r="A2408" t="s">
        <v>98</v>
      </c>
      <c r="B2408" t="s">
        <v>99</v>
      </c>
      <c r="C2408" t="s">
        <v>92</v>
      </c>
      <c r="D2408" s="29">
        <v>45869</v>
      </c>
      <c r="E2408" s="184" t="str">
        <f t="shared" si="148"/>
        <v/>
      </c>
      <c r="F2408" s="184" t="str">
        <f t="shared" si="149"/>
        <v/>
      </c>
      <c r="G2408" s="184" t="str">
        <f t="shared" si="150"/>
        <v/>
      </c>
      <c r="H2408" s="184" t="str">
        <f t="shared" si="151"/>
        <v/>
      </c>
      <c r="J2408" t="s">
        <v>253</v>
      </c>
      <c r="K2408" t="s">
        <v>253</v>
      </c>
      <c r="R2408">
        <v>99.740673999999999</v>
      </c>
      <c r="S2408" t="s">
        <v>201</v>
      </c>
      <c r="T2408" s="221">
        <v>45505.313194444447</v>
      </c>
    </row>
    <row r="2409" spans="1:20" x14ac:dyDescent="0.35">
      <c r="A2409" t="s">
        <v>98</v>
      </c>
      <c r="B2409" t="s">
        <v>99</v>
      </c>
      <c r="C2409" t="s">
        <v>92</v>
      </c>
      <c r="D2409" s="29">
        <v>45870</v>
      </c>
      <c r="E2409" s="184" t="str">
        <f t="shared" si="148"/>
        <v/>
      </c>
      <c r="F2409" s="184" t="str">
        <f t="shared" si="149"/>
        <v/>
      </c>
      <c r="G2409" s="184" t="str">
        <f t="shared" si="150"/>
        <v/>
      </c>
      <c r="H2409" s="184" t="str">
        <f t="shared" si="151"/>
        <v/>
      </c>
      <c r="J2409" t="s">
        <v>253</v>
      </c>
      <c r="K2409" t="s">
        <v>253</v>
      </c>
      <c r="R2409">
        <v>99.740673999999999</v>
      </c>
      <c r="S2409" t="s">
        <v>201</v>
      </c>
      <c r="T2409" s="221">
        <v>45536.313194444447</v>
      </c>
    </row>
    <row r="2410" spans="1:20" x14ac:dyDescent="0.35">
      <c r="A2410" t="s">
        <v>98</v>
      </c>
      <c r="B2410" t="s">
        <v>99</v>
      </c>
      <c r="C2410" t="s">
        <v>92</v>
      </c>
      <c r="D2410" s="29">
        <v>45871</v>
      </c>
      <c r="E2410" s="184" t="str">
        <f t="shared" si="148"/>
        <v/>
      </c>
      <c r="F2410" s="184" t="str">
        <f t="shared" si="149"/>
        <v/>
      </c>
      <c r="G2410" s="184" t="str">
        <f t="shared" si="150"/>
        <v/>
      </c>
      <c r="H2410" s="184" t="str">
        <f t="shared" si="151"/>
        <v/>
      </c>
      <c r="J2410" t="s">
        <v>253</v>
      </c>
      <c r="K2410" t="s">
        <v>253</v>
      </c>
      <c r="R2410">
        <v>99.740673999999999</v>
      </c>
      <c r="S2410" t="s">
        <v>201</v>
      </c>
      <c r="T2410" s="221">
        <v>45536.313194444447</v>
      </c>
    </row>
    <row r="2411" spans="1:20" x14ac:dyDescent="0.35">
      <c r="A2411" t="s">
        <v>98</v>
      </c>
      <c r="B2411" t="s">
        <v>99</v>
      </c>
      <c r="C2411" t="s">
        <v>92</v>
      </c>
      <c r="D2411" s="29">
        <v>45872</v>
      </c>
      <c r="E2411" s="184" t="str">
        <f t="shared" si="148"/>
        <v/>
      </c>
      <c r="F2411" s="184" t="str">
        <f t="shared" si="149"/>
        <v/>
      </c>
      <c r="G2411" s="184" t="str">
        <f t="shared" si="150"/>
        <v/>
      </c>
      <c r="H2411" s="184" t="str">
        <f t="shared" si="151"/>
        <v/>
      </c>
      <c r="J2411" t="s">
        <v>253</v>
      </c>
      <c r="K2411" t="s">
        <v>253</v>
      </c>
      <c r="R2411">
        <v>99.740673999999999</v>
      </c>
      <c r="S2411" t="s">
        <v>201</v>
      </c>
      <c r="T2411" s="221">
        <v>45536.313194444447</v>
      </c>
    </row>
    <row r="2412" spans="1:20" x14ac:dyDescent="0.35">
      <c r="A2412" t="s">
        <v>98</v>
      </c>
      <c r="B2412" t="s">
        <v>99</v>
      </c>
      <c r="C2412" t="s">
        <v>92</v>
      </c>
      <c r="D2412" s="29">
        <v>45873</v>
      </c>
      <c r="E2412" s="184" t="str">
        <f t="shared" si="148"/>
        <v/>
      </c>
      <c r="F2412" s="184" t="str">
        <f t="shared" si="149"/>
        <v/>
      </c>
      <c r="G2412" s="184" t="str">
        <f t="shared" si="150"/>
        <v/>
      </c>
      <c r="H2412" s="184" t="str">
        <f t="shared" si="151"/>
        <v/>
      </c>
      <c r="J2412" t="s">
        <v>253</v>
      </c>
      <c r="K2412" t="s">
        <v>253</v>
      </c>
      <c r="R2412">
        <v>99.740673999999999</v>
      </c>
      <c r="S2412" t="s">
        <v>201</v>
      </c>
      <c r="T2412" s="221">
        <v>45536.313194444447</v>
      </c>
    </row>
    <row r="2413" spans="1:20" x14ac:dyDescent="0.35">
      <c r="A2413" t="s">
        <v>98</v>
      </c>
      <c r="B2413" t="s">
        <v>99</v>
      </c>
      <c r="C2413" t="s">
        <v>92</v>
      </c>
      <c r="D2413" s="29">
        <v>45874</v>
      </c>
      <c r="E2413" s="184" t="str">
        <f t="shared" si="148"/>
        <v/>
      </c>
      <c r="F2413" s="184" t="str">
        <f t="shared" si="149"/>
        <v/>
      </c>
      <c r="G2413" s="184" t="str">
        <f t="shared" si="150"/>
        <v/>
      </c>
      <c r="H2413" s="184" t="str">
        <f t="shared" si="151"/>
        <v/>
      </c>
      <c r="J2413" t="s">
        <v>253</v>
      </c>
      <c r="K2413" t="s">
        <v>253</v>
      </c>
      <c r="R2413">
        <v>99.740673999999999</v>
      </c>
      <c r="S2413" t="s">
        <v>201</v>
      </c>
      <c r="T2413" s="221">
        <v>45536.313194444447</v>
      </c>
    </row>
    <row r="2414" spans="1:20" x14ac:dyDescent="0.35">
      <c r="A2414" t="s">
        <v>98</v>
      </c>
      <c r="B2414" t="s">
        <v>99</v>
      </c>
      <c r="C2414" t="s">
        <v>92</v>
      </c>
      <c r="D2414" s="29">
        <v>45875</v>
      </c>
      <c r="E2414" s="184" t="str">
        <f t="shared" si="148"/>
        <v/>
      </c>
      <c r="F2414" s="184" t="str">
        <f t="shared" si="149"/>
        <v/>
      </c>
      <c r="G2414" s="184" t="str">
        <f t="shared" si="150"/>
        <v/>
      </c>
      <c r="H2414" s="184" t="str">
        <f t="shared" si="151"/>
        <v/>
      </c>
      <c r="J2414" t="s">
        <v>253</v>
      </c>
      <c r="K2414" t="s">
        <v>253</v>
      </c>
      <c r="R2414">
        <v>99.740673999999999</v>
      </c>
      <c r="S2414" t="s">
        <v>201</v>
      </c>
      <c r="T2414" s="221">
        <v>45536.313194444447</v>
      </c>
    </row>
    <row r="2415" spans="1:20" x14ac:dyDescent="0.35">
      <c r="A2415" t="s">
        <v>98</v>
      </c>
      <c r="B2415" t="s">
        <v>99</v>
      </c>
      <c r="C2415" t="s">
        <v>92</v>
      </c>
      <c r="D2415" s="29">
        <v>45876</v>
      </c>
      <c r="E2415" s="184" t="str">
        <f t="shared" si="148"/>
        <v/>
      </c>
      <c r="F2415" s="184" t="str">
        <f t="shared" si="149"/>
        <v/>
      </c>
      <c r="G2415" s="184" t="str">
        <f t="shared" si="150"/>
        <v/>
      </c>
      <c r="H2415" s="184" t="str">
        <f t="shared" si="151"/>
        <v/>
      </c>
      <c r="J2415" t="s">
        <v>253</v>
      </c>
      <c r="K2415" t="s">
        <v>253</v>
      </c>
      <c r="R2415">
        <v>99.740673999999999</v>
      </c>
      <c r="S2415" t="s">
        <v>201</v>
      </c>
      <c r="T2415" s="221">
        <v>45536.313194444447</v>
      </c>
    </row>
    <row r="2416" spans="1:20" x14ac:dyDescent="0.35">
      <c r="A2416" t="s">
        <v>98</v>
      </c>
      <c r="B2416" t="s">
        <v>99</v>
      </c>
      <c r="C2416" t="s">
        <v>92</v>
      </c>
      <c r="D2416" s="29">
        <v>45877</v>
      </c>
      <c r="E2416" s="184" t="str">
        <f t="shared" si="148"/>
        <v/>
      </c>
      <c r="F2416" s="184" t="str">
        <f t="shared" si="149"/>
        <v/>
      </c>
      <c r="G2416" s="184" t="str">
        <f t="shared" si="150"/>
        <v/>
      </c>
      <c r="H2416" s="184" t="str">
        <f t="shared" si="151"/>
        <v/>
      </c>
      <c r="J2416" t="s">
        <v>253</v>
      </c>
      <c r="K2416" t="s">
        <v>253</v>
      </c>
      <c r="R2416">
        <v>99.740673999999999</v>
      </c>
      <c r="S2416" t="s">
        <v>201</v>
      </c>
      <c r="T2416" s="221">
        <v>45536.313194444447</v>
      </c>
    </row>
    <row r="2417" spans="1:20" x14ac:dyDescent="0.35">
      <c r="A2417" t="s">
        <v>98</v>
      </c>
      <c r="B2417" t="s">
        <v>99</v>
      </c>
      <c r="C2417" t="s">
        <v>92</v>
      </c>
      <c r="D2417" s="29">
        <v>45878</v>
      </c>
      <c r="E2417" s="184" t="str">
        <f t="shared" si="148"/>
        <v/>
      </c>
      <c r="F2417" s="184" t="str">
        <f t="shared" si="149"/>
        <v/>
      </c>
      <c r="G2417" s="184" t="str">
        <f t="shared" si="150"/>
        <v/>
      </c>
      <c r="H2417" s="184" t="str">
        <f t="shared" si="151"/>
        <v/>
      </c>
      <c r="J2417" t="s">
        <v>253</v>
      </c>
      <c r="K2417" t="s">
        <v>253</v>
      </c>
      <c r="R2417">
        <v>99.740673999999999</v>
      </c>
      <c r="S2417" t="s">
        <v>201</v>
      </c>
      <c r="T2417" s="221">
        <v>45536.313194444447</v>
      </c>
    </row>
    <row r="2418" spans="1:20" x14ac:dyDescent="0.35">
      <c r="A2418" t="s">
        <v>98</v>
      </c>
      <c r="B2418" t="s">
        <v>99</v>
      </c>
      <c r="C2418" t="s">
        <v>92</v>
      </c>
      <c r="D2418" s="29">
        <v>45879</v>
      </c>
      <c r="E2418" s="184" t="str">
        <f t="shared" si="148"/>
        <v/>
      </c>
      <c r="F2418" s="184" t="str">
        <f t="shared" si="149"/>
        <v/>
      </c>
      <c r="G2418" s="184" t="str">
        <f t="shared" si="150"/>
        <v/>
      </c>
      <c r="H2418" s="184" t="str">
        <f t="shared" si="151"/>
        <v/>
      </c>
      <c r="J2418" t="s">
        <v>253</v>
      </c>
      <c r="K2418" t="s">
        <v>253</v>
      </c>
      <c r="R2418">
        <v>99.740673999999999</v>
      </c>
      <c r="S2418" t="s">
        <v>201</v>
      </c>
      <c r="T2418" s="221">
        <v>45536.313194444447</v>
      </c>
    </row>
    <row r="2419" spans="1:20" x14ac:dyDescent="0.35">
      <c r="A2419" t="s">
        <v>98</v>
      </c>
      <c r="B2419" t="s">
        <v>99</v>
      </c>
      <c r="C2419" t="s">
        <v>92</v>
      </c>
      <c r="D2419" s="29">
        <v>45880</v>
      </c>
      <c r="E2419" s="184" t="str">
        <f t="shared" si="148"/>
        <v/>
      </c>
      <c r="F2419" s="184" t="str">
        <f t="shared" si="149"/>
        <v/>
      </c>
      <c r="G2419" s="184" t="str">
        <f t="shared" si="150"/>
        <v/>
      </c>
      <c r="H2419" s="184" t="str">
        <f t="shared" si="151"/>
        <v/>
      </c>
      <c r="J2419" t="s">
        <v>253</v>
      </c>
      <c r="K2419" t="s">
        <v>253</v>
      </c>
      <c r="R2419">
        <v>99.740673999999999</v>
      </c>
      <c r="S2419" t="s">
        <v>201</v>
      </c>
      <c r="T2419" s="221">
        <v>45536.313194444447</v>
      </c>
    </row>
    <row r="2420" spans="1:20" x14ac:dyDescent="0.35">
      <c r="A2420" t="s">
        <v>98</v>
      </c>
      <c r="B2420" t="s">
        <v>99</v>
      </c>
      <c r="C2420" t="s">
        <v>92</v>
      </c>
      <c r="D2420" s="29">
        <v>45881</v>
      </c>
      <c r="E2420" s="184" t="str">
        <f t="shared" si="148"/>
        <v/>
      </c>
      <c r="F2420" s="184" t="str">
        <f t="shared" si="149"/>
        <v/>
      </c>
      <c r="G2420" s="184" t="str">
        <f t="shared" si="150"/>
        <v/>
      </c>
      <c r="H2420" s="184" t="str">
        <f t="shared" si="151"/>
        <v/>
      </c>
      <c r="J2420" t="s">
        <v>253</v>
      </c>
      <c r="K2420" t="s">
        <v>253</v>
      </c>
      <c r="R2420">
        <v>99.740673999999999</v>
      </c>
      <c r="S2420" t="s">
        <v>201</v>
      </c>
      <c r="T2420" s="221">
        <v>45536.313194444447</v>
      </c>
    </row>
    <row r="2421" spans="1:20" x14ac:dyDescent="0.35">
      <c r="A2421" t="s">
        <v>98</v>
      </c>
      <c r="B2421" t="s">
        <v>99</v>
      </c>
      <c r="C2421" t="s">
        <v>92</v>
      </c>
      <c r="D2421" s="29">
        <v>45882</v>
      </c>
      <c r="E2421" s="184" t="str">
        <f t="shared" si="148"/>
        <v/>
      </c>
      <c r="F2421" s="184" t="str">
        <f t="shared" si="149"/>
        <v/>
      </c>
      <c r="G2421" s="184" t="str">
        <f t="shared" si="150"/>
        <v/>
      </c>
      <c r="H2421" s="184" t="str">
        <f t="shared" si="151"/>
        <v/>
      </c>
      <c r="J2421" t="s">
        <v>253</v>
      </c>
      <c r="K2421" t="s">
        <v>253</v>
      </c>
      <c r="R2421">
        <v>99.740673999999999</v>
      </c>
      <c r="S2421" t="s">
        <v>201</v>
      </c>
      <c r="T2421" s="221">
        <v>45536.313194444447</v>
      </c>
    </row>
    <row r="2422" spans="1:20" x14ac:dyDescent="0.35">
      <c r="A2422" t="s">
        <v>98</v>
      </c>
      <c r="B2422" t="s">
        <v>99</v>
      </c>
      <c r="C2422" t="s">
        <v>92</v>
      </c>
      <c r="D2422" s="29">
        <v>45883</v>
      </c>
      <c r="E2422" s="184" t="str">
        <f t="shared" si="148"/>
        <v/>
      </c>
      <c r="F2422" s="184" t="str">
        <f t="shared" si="149"/>
        <v/>
      </c>
      <c r="G2422" s="184" t="str">
        <f t="shared" si="150"/>
        <v/>
      </c>
      <c r="H2422" s="184" t="str">
        <f t="shared" si="151"/>
        <v/>
      </c>
      <c r="J2422" t="s">
        <v>253</v>
      </c>
      <c r="K2422" t="s">
        <v>253</v>
      </c>
      <c r="R2422">
        <v>99.740673999999999</v>
      </c>
      <c r="S2422" t="s">
        <v>201</v>
      </c>
      <c r="T2422" s="221">
        <v>45536.313194444447</v>
      </c>
    </row>
    <row r="2423" spans="1:20" x14ac:dyDescent="0.35">
      <c r="A2423" t="s">
        <v>98</v>
      </c>
      <c r="B2423" t="s">
        <v>99</v>
      </c>
      <c r="C2423" t="s">
        <v>92</v>
      </c>
      <c r="D2423" s="29">
        <v>45884</v>
      </c>
      <c r="E2423" s="184" t="str">
        <f t="shared" si="148"/>
        <v/>
      </c>
      <c r="F2423" s="184" t="str">
        <f t="shared" si="149"/>
        <v/>
      </c>
      <c r="G2423" s="184" t="str">
        <f t="shared" si="150"/>
        <v/>
      </c>
      <c r="H2423" s="184" t="str">
        <f t="shared" si="151"/>
        <v/>
      </c>
      <c r="J2423" t="s">
        <v>253</v>
      </c>
      <c r="K2423" t="s">
        <v>253</v>
      </c>
      <c r="R2423">
        <v>99.740673999999999</v>
      </c>
      <c r="S2423" t="s">
        <v>201</v>
      </c>
      <c r="T2423" s="221">
        <v>45536.313194444447</v>
      </c>
    </row>
    <row r="2424" spans="1:20" x14ac:dyDescent="0.35">
      <c r="A2424" t="s">
        <v>98</v>
      </c>
      <c r="B2424" t="s">
        <v>99</v>
      </c>
      <c r="C2424" t="s">
        <v>92</v>
      </c>
      <c r="D2424" s="29">
        <v>45885</v>
      </c>
      <c r="E2424" s="184" t="str">
        <f t="shared" si="148"/>
        <v/>
      </c>
      <c r="F2424" s="184" t="str">
        <f t="shared" si="149"/>
        <v/>
      </c>
      <c r="G2424" s="184" t="str">
        <f t="shared" si="150"/>
        <v/>
      </c>
      <c r="H2424" s="184" t="str">
        <f t="shared" si="151"/>
        <v/>
      </c>
      <c r="J2424" t="s">
        <v>253</v>
      </c>
      <c r="K2424" t="s">
        <v>253</v>
      </c>
      <c r="R2424">
        <v>99.740673999999999</v>
      </c>
      <c r="S2424" t="s">
        <v>201</v>
      </c>
      <c r="T2424" s="221">
        <v>45536.313194444447</v>
      </c>
    </row>
    <row r="2425" spans="1:20" x14ac:dyDescent="0.35">
      <c r="A2425" t="s">
        <v>98</v>
      </c>
      <c r="B2425" t="s">
        <v>99</v>
      </c>
      <c r="C2425" t="s">
        <v>92</v>
      </c>
      <c r="D2425" s="29">
        <v>45886</v>
      </c>
      <c r="E2425" s="184" t="str">
        <f t="shared" si="148"/>
        <v/>
      </c>
      <c r="F2425" s="184" t="str">
        <f t="shared" si="149"/>
        <v/>
      </c>
      <c r="G2425" s="184" t="str">
        <f t="shared" si="150"/>
        <v/>
      </c>
      <c r="H2425" s="184" t="str">
        <f t="shared" si="151"/>
        <v/>
      </c>
      <c r="J2425" t="s">
        <v>253</v>
      </c>
      <c r="K2425" t="s">
        <v>253</v>
      </c>
      <c r="R2425">
        <v>99.740673999999999</v>
      </c>
      <c r="S2425" t="s">
        <v>201</v>
      </c>
      <c r="T2425" s="221">
        <v>45536.313194444447</v>
      </c>
    </row>
    <row r="2426" spans="1:20" x14ac:dyDescent="0.35">
      <c r="A2426" t="s">
        <v>98</v>
      </c>
      <c r="B2426" t="s">
        <v>99</v>
      </c>
      <c r="C2426" t="s">
        <v>92</v>
      </c>
      <c r="D2426" s="29">
        <v>45887</v>
      </c>
      <c r="E2426" s="184" t="str">
        <f t="shared" si="148"/>
        <v/>
      </c>
      <c r="F2426" s="184" t="str">
        <f t="shared" si="149"/>
        <v/>
      </c>
      <c r="G2426" s="184" t="str">
        <f t="shared" si="150"/>
        <v/>
      </c>
      <c r="H2426" s="184" t="str">
        <f t="shared" si="151"/>
        <v/>
      </c>
      <c r="K2426" t="s">
        <v>253</v>
      </c>
      <c r="R2426">
        <v>99.740673999999999</v>
      </c>
      <c r="S2426" t="s">
        <v>201</v>
      </c>
      <c r="T2426" s="221">
        <v>45536.313194444447</v>
      </c>
    </row>
    <row r="2427" spans="1:20" x14ac:dyDescent="0.35">
      <c r="A2427" t="s">
        <v>98</v>
      </c>
      <c r="B2427" t="s">
        <v>99</v>
      </c>
      <c r="C2427" t="s">
        <v>92</v>
      </c>
      <c r="D2427" s="29">
        <v>45888</v>
      </c>
      <c r="E2427" s="184" t="str">
        <f t="shared" si="148"/>
        <v/>
      </c>
      <c r="F2427" s="184" t="str">
        <f t="shared" si="149"/>
        <v/>
      </c>
      <c r="G2427" s="184" t="str">
        <f t="shared" si="150"/>
        <v/>
      </c>
      <c r="H2427" s="184" t="str">
        <f t="shared" si="151"/>
        <v/>
      </c>
      <c r="K2427" t="s">
        <v>253</v>
      </c>
      <c r="R2427">
        <v>99.740673999999999</v>
      </c>
      <c r="S2427" t="s">
        <v>201</v>
      </c>
      <c r="T2427" s="221">
        <v>45536.313194444447</v>
      </c>
    </row>
    <row r="2428" spans="1:20" x14ac:dyDescent="0.35">
      <c r="A2428" t="s">
        <v>98</v>
      </c>
      <c r="B2428" t="s">
        <v>99</v>
      </c>
      <c r="C2428" t="s">
        <v>92</v>
      </c>
      <c r="D2428" s="29">
        <v>45889</v>
      </c>
      <c r="E2428" s="184" t="str">
        <f t="shared" si="148"/>
        <v/>
      </c>
      <c r="F2428" s="184" t="str">
        <f t="shared" si="149"/>
        <v/>
      </c>
      <c r="G2428" s="184" t="str">
        <f t="shared" si="150"/>
        <v/>
      </c>
      <c r="H2428" s="184" t="str">
        <f t="shared" si="151"/>
        <v/>
      </c>
      <c r="K2428" t="s">
        <v>253</v>
      </c>
      <c r="R2428">
        <v>99.740673999999999</v>
      </c>
      <c r="S2428" t="s">
        <v>201</v>
      </c>
      <c r="T2428" s="221">
        <v>45536.313194444447</v>
      </c>
    </row>
    <row r="2429" spans="1:20" x14ac:dyDescent="0.35">
      <c r="A2429" t="s">
        <v>98</v>
      </c>
      <c r="B2429" t="s">
        <v>99</v>
      </c>
      <c r="C2429" t="s">
        <v>92</v>
      </c>
      <c r="D2429" s="29">
        <v>45890</v>
      </c>
      <c r="E2429" s="184" t="str">
        <f t="shared" si="148"/>
        <v/>
      </c>
      <c r="F2429" s="184" t="str">
        <f t="shared" si="149"/>
        <v/>
      </c>
      <c r="G2429" s="184" t="str">
        <f t="shared" si="150"/>
        <v/>
      </c>
      <c r="H2429" s="184" t="str">
        <f t="shared" si="151"/>
        <v/>
      </c>
      <c r="K2429" t="s">
        <v>253</v>
      </c>
      <c r="R2429">
        <v>99.740673999999999</v>
      </c>
      <c r="S2429" t="s">
        <v>201</v>
      </c>
      <c r="T2429" s="221">
        <v>45536.313194444447</v>
      </c>
    </row>
    <row r="2430" spans="1:20" x14ac:dyDescent="0.35">
      <c r="A2430" t="s">
        <v>98</v>
      </c>
      <c r="B2430" t="s">
        <v>99</v>
      </c>
      <c r="C2430" t="s">
        <v>92</v>
      </c>
      <c r="D2430" s="29">
        <v>45891</v>
      </c>
      <c r="E2430" s="184" t="str">
        <f t="shared" si="148"/>
        <v/>
      </c>
      <c r="F2430" s="184" t="str">
        <f t="shared" si="149"/>
        <v/>
      </c>
      <c r="G2430" s="184" t="str">
        <f t="shared" si="150"/>
        <v/>
      </c>
      <c r="H2430" s="184" t="str">
        <f t="shared" si="151"/>
        <v/>
      </c>
      <c r="K2430" t="s">
        <v>253</v>
      </c>
      <c r="R2430">
        <v>99.740673999999999</v>
      </c>
      <c r="S2430" t="s">
        <v>201</v>
      </c>
      <c r="T2430" s="221">
        <v>45536.313194444447</v>
      </c>
    </row>
    <row r="2431" spans="1:20" x14ac:dyDescent="0.35">
      <c r="A2431" t="s">
        <v>98</v>
      </c>
      <c r="B2431" t="s">
        <v>99</v>
      </c>
      <c r="C2431" t="s">
        <v>92</v>
      </c>
      <c r="D2431" s="29">
        <v>45892</v>
      </c>
      <c r="E2431" s="184" t="str">
        <f t="shared" si="148"/>
        <v/>
      </c>
      <c r="F2431" s="184" t="str">
        <f t="shared" si="149"/>
        <v/>
      </c>
      <c r="G2431" s="184" t="str">
        <f t="shared" si="150"/>
        <v/>
      </c>
      <c r="H2431" s="184" t="str">
        <f t="shared" si="151"/>
        <v/>
      </c>
      <c r="K2431" t="s">
        <v>253</v>
      </c>
      <c r="R2431">
        <v>99.740673999999999</v>
      </c>
      <c r="S2431" t="s">
        <v>201</v>
      </c>
      <c r="T2431" s="221">
        <v>45536.313194444447</v>
      </c>
    </row>
    <row r="2432" spans="1:20" x14ac:dyDescent="0.35">
      <c r="A2432" t="s">
        <v>98</v>
      </c>
      <c r="B2432" t="s">
        <v>99</v>
      </c>
      <c r="C2432" t="s">
        <v>92</v>
      </c>
      <c r="D2432" s="29">
        <v>45893</v>
      </c>
      <c r="E2432" s="184">
        <f t="shared" si="148"/>
        <v>0</v>
      </c>
      <c r="F2432" s="184">
        <f t="shared" si="149"/>
        <v>0</v>
      </c>
      <c r="G2432" s="184">
        <f t="shared" si="150"/>
        <v>1</v>
      </c>
      <c r="H2432" s="184">
        <f t="shared" si="151"/>
        <v>1</v>
      </c>
      <c r="J2432">
        <v>0</v>
      </c>
      <c r="K2432">
        <v>0</v>
      </c>
      <c r="R2432">
        <v>99.740673999999999</v>
      </c>
      <c r="S2432" t="s">
        <v>201</v>
      </c>
      <c r="T2432" s="221">
        <v>45536.313194444447</v>
      </c>
    </row>
    <row r="2433" spans="1:20" x14ac:dyDescent="0.35">
      <c r="A2433" t="s">
        <v>98</v>
      </c>
      <c r="B2433" t="s">
        <v>99</v>
      </c>
      <c r="C2433" t="s">
        <v>92</v>
      </c>
      <c r="D2433" s="29">
        <v>45894</v>
      </c>
      <c r="E2433" s="184">
        <f t="shared" si="148"/>
        <v>0</v>
      </c>
      <c r="F2433" s="184">
        <f t="shared" si="149"/>
        <v>0</v>
      </c>
      <c r="G2433" s="184">
        <f t="shared" si="150"/>
        <v>1</v>
      </c>
      <c r="H2433" s="184">
        <f t="shared" si="151"/>
        <v>1</v>
      </c>
      <c r="J2433">
        <v>0</v>
      </c>
      <c r="K2433">
        <v>0</v>
      </c>
      <c r="R2433">
        <v>99.740673999999999</v>
      </c>
      <c r="S2433" t="s">
        <v>201</v>
      </c>
      <c r="T2433" s="221">
        <v>45536.313194444447</v>
      </c>
    </row>
    <row r="2434" spans="1:20" x14ac:dyDescent="0.35">
      <c r="A2434" t="s">
        <v>98</v>
      </c>
      <c r="B2434" t="s">
        <v>99</v>
      </c>
      <c r="C2434" t="s">
        <v>92</v>
      </c>
      <c r="D2434" s="29">
        <v>45895</v>
      </c>
      <c r="E2434" s="184">
        <f t="shared" si="148"/>
        <v>0</v>
      </c>
      <c r="F2434" s="184">
        <f t="shared" si="149"/>
        <v>0</v>
      </c>
      <c r="G2434" s="184">
        <f t="shared" si="150"/>
        <v>1</v>
      </c>
      <c r="H2434" s="184">
        <f t="shared" si="151"/>
        <v>1</v>
      </c>
      <c r="J2434">
        <v>0</v>
      </c>
      <c r="K2434">
        <v>0</v>
      </c>
      <c r="R2434">
        <v>99.740673999999999</v>
      </c>
      <c r="S2434" t="s">
        <v>201</v>
      </c>
      <c r="T2434" s="221">
        <v>45536.313194444447</v>
      </c>
    </row>
    <row r="2435" spans="1:20" x14ac:dyDescent="0.35">
      <c r="A2435" t="s">
        <v>98</v>
      </c>
      <c r="B2435" t="s">
        <v>99</v>
      </c>
      <c r="C2435" t="s">
        <v>92</v>
      </c>
      <c r="D2435" s="29">
        <v>45896</v>
      </c>
      <c r="E2435" s="184">
        <f t="shared" si="148"/>
        <v>0</v>
      </c>
      <c r="F2435" s="184">
        <f t="shared" si="149"/>
        <v>0</v>
      </c>
      <c r="G2435" s="184">
        <f t="shared" si="150"/>
        <v>1</v>
      </c>
      <c r="H2435" s="184">
        <f t="shared" si="151"/>
        <v>1</v>
      </c>
      <c r="J2435">
        <v>0</v>
      </c>
      <c r="K2435">
        <v>0</v>
      </c>
      <c r="R2435">
        <v>99.740673999999999</v>
      </c>
      <c r="S2435" t="s">
        <v>201</v>
      </c>
      <c r="T2435" s="221">
        <v>45536.313194444447</v>
      </c>
    </row>
    <row r="2436" spans="1:20" x14ac:dyDescent="0.35">
      <c r="A2436" t="s">
        <v>98</v>
      </c>
      <c r="B2436" t="s">
        <v>99</v>
      </c>
      <c r="C2436" t="s">
        <v>92</v>
      </c>
      <c r="D2436" s="29">
        <v>45897</v>
      </c>
      <c r="E2436" s="184">
        <f t="shared" si="148"/>
        <v>0</v>
      </c>
      <c r="F2436" s="184">
        <f t="shared" si="149"/>
        <v>0</v>
      </c>
      <c r="G2436" s="184">
        <f t="shared" si="150"/>
        <v>1</v>
      </c>
      <c r="H2436" s="184">
        <f t="shared" si="151"/>
        <v>1</v>
      </c>
      <c r="J2436">
        <v>0</v>
      </c>
      <c r="K2436">
        <v>0</v>
      </c>
      <c r="R2436">
        <v>99.740673999999999</v>
      </c>
      <c r="S2436" t="s">
        <v>201</v>
      </c>
      <c r="T2436" s="221">
        <v>45536.313194444447</v>
      </c>
    </row>
    <row r="2437" spans="1:20" x14ac:dyDescent="0.35">
      <c r="A2437" t="s">
        <v>98</v>
      </c>
      <c r="B2437" t="s">
        <v>99</v>
      </c>
      <c r="C2437" t="s">
        <v>92</v>
      </c>
      <c r="D2437" s="29">
        <v>45898</v>
      </c>
      <c r="E2437" s="184">
        <f t="shared" si="148"/>
        <v>0</v>
      </c>
      <c r="F2437" s="184">
        <f t="shared" si="149"/>
        <v>0</v>
      </c>
      <c r="G2437" s="184">
        <f t="shared" si="150"/>
        <v>1</v>
      </c>
      <c r="H2437" s="184">
        <f t="shared" si="151"/>
        <v>1</v>
      </c>
      <c r="J2437">
        <v>0</v>
      </c>
      <c r="K2437">
        <v>0</v>
      </c>
      <c r="R2437">
        <v>99.740673999999999</v>
      </c>
      <c r="S2437" t="s">
        <v>201</v>
      </c>
      <c r="T2437" s="221">
        <v>45536.313194444447</v>
      </c>
    </row>
    <row r="2438" spans="1:20" x14ac:dyDescent="0.35">
      <c r="A2438" t="s">
        <v>98</v>
      </c>
      <c r="B2438" t="s">
        <v>99</v>
      </c>
      <c r="C2438" t="s">
        <v>92</v>
      </c>
      <c r="D2438" s="29">
        <v>45899</v>
      </c>
      <c r="E2438" s="184">
        <f t="shared" si="148"/>
        <v>0</v>
      </c>
      <c r="F2438" s="184">
        <f t="shared" si="149"/>
        <v>0</v>
      </c>
      <c r="G2438" s="184">
        <f t="shared" si="150"/>
        <v>1</v>
      </c>
      <c r="H2438" s="184">
        <f t="shared" si="151"/>
        <v>1</v>
      </c>
      <c r="J2438">
        <v>0</v>
      </c>
      <c r="K2438">
        <v>0</v>
      </c>
      <c r="R2438">
        <v>99.740673999999999</v>
      </c>
      <c r="S2438" t="s">
        <v>201</v>
      </c>
      <c r="T2438" s="221">
        <v>45536.313194444447</v>
      </c>
    </row>
    <row r="2439" spans="1:20" x14ac:dyDescent="0.35">
      <c r="A2439" t="s">
        <v>98</v>
      </c>
      <c r="B2439" t="s">
        <v>99</v>
      </c>
      <c r="C2439" t="s">
        <v>92</v>
      </c>
      <c r="D2439" s="29">
        <v>45900</v>
      </c>
      <c r="E2439" s="184">
        <f t="shared" si="148"/>
        <v>0</v>
      </c>
      <c r="F2439" s="184">
        <f t="shared" si="149"/>
        <v>0</v>
      </c>
      <c r="G2439" s="184">
        <f t="shared" si="150"/>
        <v>1</v>
      </c>
      <c r="H2439" s="184">
        <f t="shared" si="151"/>
        <v>1</v>
      </c>
      <c r="J2439">
        <v>0</v>
      </c>
      <c r="K2439">
        <v>0</v>
      </c>
      <c r="R2439">
        <v>99.740673999999999</v>
      </c>
      <c r="S2439" t="s">
        <v>201</v>
      </c>
      <c r="T2439" s="221">
        <v>45536.313194444447</v>
      </c>
    </row>
    <row r="2440" spans="1:20" x14ac:dyDescent="0.35">
      <c r="A2440" t="s">
        <v>98</v>
      </c>
      <c r="B2440" t="s">
        <v>99</v>
      </c>
      <c r="C2440" t="s">
        <v>92</v>
      </c>
      <c r="D2440" s="29">
        <v>45901</v>
      </c>
      <c r="E2440" s="184">
        <f t="shared" ref="E2440:E2503" si="152">IF(J2440="","",IF(L2440=0,0,IF(1-(J2440/L2440)&lt;0,"",1-(J2440/L2440))))</f>
        <v>0</v>
      </c>
      <c r="F2440" s="184">
        <f t="shared" ref="F2440:F2503" si="153">IF(K2440="","",IF(L2440=0,0,IF(1-(K2440/L2440)&lt;0,"",1-(K2440/L2440))))</f>
        <v>0</v>
      </c>
      <c r="G2440" s="184">
        <f t="shared" ref="G2440:G2503" si="154">IF(J2440="","",IF(1-(J2440/R2440)&lt;0,"",1-(J2440/R2440)))</f>
        <v>1</v>
      </c>
      <c r="H2440" s="184">
        <f t="shared" ref="H2440:H2503" si="155">IF(K2440="","",IF(1-(K2440/R2440)&lt;0,"",1-(K2440/R2440)))</f>
        <v>1</v>
      </c>
      <c r="J2440">
        <v>0</v>
      </c>
      <c r="K2440">
        <v>0</v>
      </c>
      <c r="R2440">
        <v>99.740673999999999</v>
      </c>
      <c r="S2440" t="s">
        <v>201</v>
      </c>
      <c r="T2440" s="221">
        <v>45566.3125</v>
      </c>
    </row>
    <row r="2441" spans="1:20" x14ac:dyDescent="0.35">
      <c r="A2441" t="s">
        <v>98</v>
      </c>
      <c r="B2441" t="s">
        <v>99</v>
      </c>
      <c r="C2441" t="s">
        <v>92</v>
      </c>
      <c r="D2441" s="29">
        <v>45902</v>
      </c>
      <c r="E2441" s="184">
        <f t="shared" si="152"/>
        <v>0</v>
      </c>
      <c r="F2441" s="184">
        <f t="shared" si="153"/>
        <v>0</v>
      </c>
      <c r="G2441" s="184">
        <f t="shared" si="154"/>
        <v>1</v>
      </c>
      <c r="H2441" s="184">
        <f t="shared" si="155"/>
        <v>1</v>
      </c>
      <c r="J2441">
        <v>0</v>
      </c>
      <c r="K2441">
        <v>0</v>
      </c>
      <c r="R2441">
        <v>99.740673999999999</v>
      </c>
      <c r="S2441" t="s">
        <v>201</v>
      </c>
      <c r="T2441" s="221">
        <v>45566.313194444447</v>
      </c>
    </row>
    <row r="2442" spans="1:20" x14ac:dyDescent="0.35">
      <c r="A2442" t="s">
        <v>98</v>
      </c>
      <c r="B2442" t="s">
        <v>99</v>
      </c>
      <c r="C2442" t="s">
        <v>92</v>
      </c>
      <c r="D2442" s="29">
        <v>45903</v>
      </c>
      <c r="E2442" s="184">
        <f t="shared" si="152"/>
        <v>0</v>
      </c>
      <c r="F2442" s="184">
        <f t="shared" si="153"/>
        <v>0</v>
      </c>
      <c r="G2442" s="184">
        <f t="shared" si="154"/>
        <v>1</v>
      </c>
      <c r="H2442" s="184">
        <f t="shared" si="155"/>
        <v>1</v>
      </c>
      <c r="J2442">
        <v>0</v>
      </c>
      <c r="K2442">
        <v>0</v>
      </c>
      <c r="R2442">
        <v>99.740673999999999</v>
      </c>
      <c r="S2442" t="s">
        <v>201</v>
      </c>
      <c r="T2442" s="221">
        <v>45566.3125</v>
      </c>
    </row>
    <row r="2443" spans="1:20" x14ac:dyDescent="0.35">
      <c r="A2443" t="s">
        <v>98</v>
      </c>
      <c r="B2443" t="s">
        <v>99</v>
      </c>
      <c r="C2443" t="s">
        <v>92</v>
      </c>
      <c r="D2443" s="29">
        <v>45904</v>
      </c>
      <c r="E2443" s="184">
        <f t="shared" si="152"/>
        <v>0</v>
      </c>
      <c r="F2443" s="184">
        <f t="shared" si="153"/>
        <v>0</v>
      </c>
      <c r="G2443" s="184">
        <f t="shared" si="154"/>
        <v>1</v>
      </c>
      <c r="H2443" s="184">
        <f t="shared" si="155"/>
        <v>1</v>
      </c>
      <c r="J2443">
        <v>0</v>
      </c>
      <c r="K2443">
        <v>0</v>
      </c>
      <c r="R2443">
        <v>99.740673999999999</v>
      </c>
      <c r="S2443" t="s">
        <v>201</v>
      </c>
      <c r="T2443" s="221">
        <v>45566.313194444447</v>
      </c>
    </row>
    <row r="2444" spans="1:20" x14ac:dyDescent="0.35">
      <c r="A2444" t="s">
        <v>98</v>
      </c>
      <c r="B2444" t="s">
        <v>99</v>
      </c>
      <c r="C2444" t="s">
        <v>92</v>
      </c>
      <c r="D2444" s="29">
        <v>45905</v>
      </c>
      <c r="E2444" s="184">
        <f t="shared" si="152"/>
        <v>0</v>
      </c>
      <c r="F2444" s="184">
        <f t="shared" si="153"/>
        <v>0</v>
      </c>
      <c r="G2444" s="184">
        <f t="shared" si="154"/>
        <v>1</v>
      </c>
      <c r="H2444" s="184">
        <f t="shared" si="155"/>
        <v>1</v>
      </c>
      <c r="J2444">
        <v>0</v>
      </c>
      <c r="K2444">
        <v>0</v>
      </c>
      <c r="R2444">
        <v>99.740673999999999</v>
      </c>
      <c r="S2444" t="s">
        <v>201</v>
      </c>
      <c r="T2444" s="221">
        <v>45566.313194444447</v>
      </c>
    </row>
    <row r="2445" spans="1:20" x14ac:dyDescent="0.35">
      <c r="A2445" t="s">
        <v>98</v>
      </c>
      <c r="B2445" t="s">
        <v>99</v>
      </c>
      <c r="C2445" t="s">
        <v>92</v>
      </c>
      <c r="D2445" s="29">
        <v>45906</v>
      </c>
      <c r="E2445" s="184">
        <f t="shared" si="152"/>
        <v>0</v>
      </c>
      <c r="F2445" s="184">
        <f t="shared" si="153"/>
        <v>0</v>
      </c>
      <c r="G2445" s="184">
        <f t="shared" si="154"/>
        <v>1</v>
      </c>
      <c r="H2445" s="184">
        <f t="shared" si="155"/>
        <v>1</v>
      </c>
      <c r="J2445">
        <v>0</v>
      </c>
      <c r="K2445">
        <v>0</v>
      </c>
      <c r="R2445">
        <v>99.740673999999999</v>
      </c>
      <c r="S2445" t="s">
        <v>201</v>
      </c>
      <c r="T2445" s="221">
        <v>45566.313194444447</v>
      </c>
    </row>
    <row r="2446" spans="1:20" x14ac:dyDescent="0.35">
      <c r="A2446" t="s">
        <v>98</v>
      </c>
      <c r="B2446" t="s">
        <v>99</v>
      </c>
      <c r="C2446" t="s">
        <v>92</v>
      </c>
      <c r="D2446" s="29">
        <v>45907</v>
      </c>
      <c r="E2446" s="184">
        <f t="shared" si="152"/>
        <v>0</v>
      </c>
      <c r="F2446" s="184">
        <f t="shared" si="153"/>
        <v>0</v>
      </c>
      <c r="G2446" s="184">
        <f t="shared" si="154"/>
        <v>1</v>
      </c>
      <c r="H2446" s="184">
        <f t="shared" si="155"/>
        <v>1</v>
      </c>
      <c r="J2446">
        <v>0</v>
      </c>
      <c r="K2446">
        <v>0</v>
      </c>
      <c r="R2446">
        <v>99.740673999999999</v>
      </c>
      <c r="S2446" t="s">
        <v>201</v>
      </c>
      <c r="T2446" s="221">
        <v>45566.313194444447</v>
      </c>
    </row>
    <row r="2447" spans="1:20" x14ac:dyDescent="0.35">
      <c r="A2447" t="s">
        <v>98</v>
      </c>
      <c r="B2447" t="s">
        <v>99</v>
      </c>
      <c r="C2447" t="s">
        <v>92</v>
      </c>
      <c r="D2447" s="29">
        <v>45908</v>
      </c>
      <c r="E2447" s="184">
        <f t="shared" si="152"/>
        <v>0</v>
      </c>
      <c r="F2447" s="184">
        <f t="shared" si="153"/>
        <v>0</v>
      </c>
      <c r="G2447" s="184">
        <f t="shared" si="154"/>
        <v>1</v>
      </c>
      <c r="H2447" s="184">
        <f t="shared" si="155"/>
        <v>1</v>
      </c>
      <c r="J2447">
        <v>0</v>
      </c>
      <c r="K2447">
        <v>0</v>
      </c>
      <c r="R2447">
        <v>99.740673999999999</v>
      </c>
      <c r="S2447" t="s">
        <v>201</v>
      </c>
      <c r="T2447" s="221">
        <v>45566.313194444447</v>
      </c>
    </row>
    <row r="2448" spans="1:20" x14ac:dyDescent="0.35">
      <c r="A2448" t="s">
        <v>98</v>
      </c>
      <c r="B2448" t="s">
        <v>99</v>
      </c>
      <c r="C2448" t="s">
        <v>92</v>
      </c>
      <c r="D2448" s="29">
        <v>45909</v>
      </c>
      <c r="E2448" s="184">
        <f t="shared" si="152"/>
        <v>0</v>
      </c>
      <c r="F2448" s="184">
        <f t="shared" si="153"/>
        <v>0</v>
      </c>
      <c r="G2448" s="184">
        <f t="shared" si="154"/>
        <v>1</v>
      </c>
      <c r="H2448" s="184">
        <f t="shared" si="155"/>
        <v>1</v>
      </c>
      <c r="J2448">
        <v>0</v>
      </c>
      <c r="K2448">
        <v>0</v>
      </c>
      <c r="R2448">
        <v>99.740673999999999</v>
      </c>
      <c r="S2448" t="s">
        <v>201</v>
      </c>
      <c r="T2448" s="221">
        <v>45566.313194444447</v>
      </c>
    </row>
    <row r="2449" spans="1:20" x14ac:dyDescent="0.35">
      <c r="A2449" t="s">
        <v>98</v>
      </c>
      <c r="B2449" t="s">
        <v>99</v>
      </c>
      <c r="C2449" t="s">
        <v>92</v>
      </c>
      <c r="D2449" s="29">
        <v>45910</v>
      </c>
      <c r="E2449" s="184">
        <f t="shared" si="152"/>
        <v>0</v>
      </c>
      <c r="F2449" s="184">
        <f t="shared" si="153"/>
        <v>0</v>
      </c>
      <c r="G2449" s="184">
        <f t="shared" si="154"/>
        <v>1</v>
      </c>
      <c r="H2449" s="184">
        <f t="shared" si="155"/>
        <v>1</v>
      </c>
      <c r="J2449">
        <v>0</v>
      </c>
      <c r="K2449">
        <v>0</v>
      </c>
      <c r="R2449">
        <v>99.740673999999999</v>
      </c>
      <c r="S2449" t="s">
        <v>201</v>
      </c>
      <c r="T2449" s="221">
        <v>45566.313194444447</v>
      </c>
    </row>
    <row r="2450" spans="1:20" x14ac:dyDescent="0.35">
      <c r="A2450" t="s">
        <v>98</v>
      </c>
      <c r="B2450" t="s">
        <v>99</v>
      </c>
      <c r="C2450" t="s">
        <v>92</v>
      </c>
      <c r="D2450" s="29">
        <v>45911</v>
      </c>
      <c r="E2450" s="184">
        <f t="shared" si="152"/>
        <v>0</v>
      </c>
      <c r="F2450" s="184">
        <f t="shared" si="153"/>
        <v>0</v>
      </c>
      <c r="G2450" s="184">
        <f t="shared" si="154"/>
        <v>1</v>
      </c>
      <c r="H2450" s="184">
        <f t="shared" si="155"/>
        <v>1</v>
      </c>
      <c r="J2450">
        <v>0</v>
      </c>
      <c r="K2450">
        <v>0</v>
      </c>
      <c r="R2450">
        <v>99.740673999999999</v>
      </c>
      <c r="S2450" t="s">
        <v>201</v>
      </c>
      <c r="T2450" s="221">
        <v>45566.313194444447</v>
      </c>
    </row>
    <row r="2451" spans="1:20" x14ac:dyDescent="0.35">
      <c r="A2451" t="s">
        <v>98</v>
      </c>
      <c r="B2451" t="s">
        <v>99</v>
      </c>
      <c r="C2451" t="s">
        <v>92</v>
      </c>
      <c r="D2451" s="29">
        <v>45912</v>
      </c>
      <c r="E2451" s="184">
        <f t="shared" si="152"/>
        <v>0</v>
      </c>
      <c r="F2451" s="184">
        <f t="shared" si="153"/>
        <v>0</v>
      </c>
      <c r="G2451" s="184">
        <f t="shared" si="154"/>
        <v>1</v>
      </c>
      <c r="H2451" s="184">
        <f t="shared" si="155"/>
        <v>1</v>
      </c>
      <c r="J2451">
        <v>0</v>
      </c>
      <c r="K2451">
        <v>0</v>
      </c>
      <c r="R2451">
        <v>99.740673999999999</v>
      </c>
      <c r="S2451" t="s">
        <v>201</v>
      </c>
      <c r="T2451" s="221">
        <v>45566.313194444447</v>
      </c>
    </row>
    <row r="2452" spans="1:20" x14ac:dyDescent="0.35">
      <c r="A2452" t="s">
        <v>98</v>
      </c>
      <c r="B2452" t="s">
        <v>99</v>
      </c>
      <c r="C2452" t="s">
        <v>92</v>
      </c>
      <c r="D2452" s="29">
        <v>45913</v>
      </c>
      <c r="E2452" s="184" t="str">
        <f t="shared" si="152"/>
        <v/>
      </c>
      <c r="F2452" s="184" t="str">
        <f t="shared" si="153"/>
        <v/>
      </c>
      <c r="G2452" s="184" t="str">
        <f t="shared" si="154"/>
        <v/>
      </c>
      <c r="H2452" s="184" t="str">
        <f t="shared" si="155"/>
        <v/>
      </c>
      <c r="J2452" t="s">
        <v>253</v>
      </c>
      <c r="K2452" t="s">
        <v>253</v>
      </c>
      <c r="R2452">
        <v>99.740673999999999</v>
      </c>
      <c r="S2452" t="s">
        <v>201</v>
      </c>
      <c r="T2452" s="221">
        <v>45566.313194444447</v>
      </c>
    </row>
    <row r="2453" spans="1:20" x14ac:dyDescent="0.35">
      <c r="A2453" t="s">
        <v>98</v>
      </c>
      <c r="B2453" t="s">
        <v>99</v>
      </c>
      <c r="C2453" t="s">
        <v>92</v>
      </c>
      <c r="D2453" s="29">
        <v>45914</v>
      </c>
      <c r="E2453" s="184" t="str">
        <f t="shared" si="152"/>
        <v/>
      </c>
      <c r="F2453" s="184" t="str">
        <f t="shared" si="153"/>
        <v/>
      </c>
      <c r="G2453" s="184" t="str">
        <f t="shared" si="154"/>
        <v/>
      </c>
      <c r="H2453" s="184" t="str">
        <f t="shared" si="155"/>
        <v/>
      </c>
      <c r="J2453" t="s">
        <v>253</v>
      </c>
      <c r="K2453" t="s">
        <v>253</v>
      </c>
      <c r="R2453">
        <v>99.740673999999999</v>
      </c>
      <c r="S2453" t="s">
        <v>201</v>
      </c>
      <c r="T2453" s="221">
        <v>45566.313194444447</v>
      </c>
    </row>
    <row r="2454" spans="1:20" x14ac:dyDescent="0.35">
      <c r="A2454" t="s">
        <v>98</v>
      </c>
      <c r="B2454" t="s">
        <v>99</v>
      </c>
      <c r="C2454" t="s">
        <v>92</v>
      </c>
      <c r="D2454" s="29">
        <v>45915</v>
      </c>
      <c r="E2454" s="184" t="str">
        <f t="shared" si="152"/>
        <v/>
      </c>
      <c r="F2454" s="184" t="str">
        <f t="shared" si="153"/>
        <v/>
      </c>
      <c r="G2454" s="184" t="str">
        <f t="shared" si="154"/>
        <v/>
      </c>
      <c r="H2454" s="184" t="str">
        <f t="shared" si="155"/>
        <v/>
      </c>
      <c r="J2454" t="s">
        <v>253</v>
      </c>
      <c r="K2454" t="s">
        <v>253</v>
      </c>
      <c r="R2454">
        <v>99.740673999999999</v>
      </c>
      <c r="S2454" t="s">
        <v>201</v>
      </c>
      <c r="T2454" s="221">
        <v>45566.313194444447</v>
      </c>
    </row>
    <row r="2455" spans="1:20" x14ac:dyDescent="0.35">
      <c r="A2455" t="s">
        <v>98</v>
      </c>
      <c r="B2455" t="s">
        <v>99</v>
      </c>
      <c r="C2455" t="s">
        <v>92</v>
      </c>
      <c r="D2455" s="29">
        <v>45916</v>
      </c>
      <c r="E2455" s="184" t="str">
        <f t="shared" si="152"/>
        <v/>
      </c>
      <c r="F2455" s="184" t="str">
        <f t="shared" si="153"/>
        <v/>
      </c>
      <c r="G2455" s="184" t="str">
        <f t="shared" si="154"/>
        <v/>
      </c>
      <c r="H2455" s="184" t="str">
        <f t="shared" si="155"/>
        <v/>
      </c>
      <c r="J2455" t="s">
        <v>253</v>
      </c>
      <c r="K2455" t="s">
        <v>253</v>
      </c>
      <c r="R2455">
        <v>99.740673999999999</v>
      </c>
      <c r="S2455" t="s">
        <v>201</v>
      </c>
      <c r="T2455" s="221">
        <v>45566.313194444447</v>
      </c>
    </row>
    <row r="2456" spans="1:20" x14ac:dyDescent="0.35">
      <c r="A2456" t="s">
        <v>98</v>
      </c>
      <c r="B2456" t="s">
        <v>99</v>
      </c>
      <c r="C2456" t="s">
        <v>92</v>
      </c>
      <c r="D2456" s="29">
        <v>45917</v>
      </c>
      <c r="E2456" s="184" t="str">
        <f t="shared" si="152"/>
        <v/>
      </c>
      <c r="F2456" s="184" t="str">
        <f t="shared" si="153"/>
        <v/>
      </c>
      <c r="G2456" s="184" t="str">
        <f t="shared" si="154"/>
        <v/>
      </c>
      <c r="H2456" s="184" t="str">
        <f t="shared" si="155"/>
        <v/>
      </c>
      <c r="J2456" t="s">
        <v>253</v>
      </c>
      <c r="K2456" t="s">
        <v>253</v>
      </c>
      <c r="R2456">
        <v>99.740673999999999</v>
      </c>
      <c r="S2456" t="s">
        <v>201</v>
      </c>
      <c r="T2456" s="221">
        <v>45566.313194444447</v>
      </c>
    </row>
    <row r="2457" spans="1:20" x14ac:dyDescent="0.35">
      <c r="A2457" t="s">
        <v>98</v>
      </c>
      <c r="B2457" t="s">
        <v>99</v>
      </c>
      <c r="C2457" t="s">
        <v>92</v>
      </c>
      <c r="D2457" s="29">
        <v>45918</v>
      </c>
      <c r="E2457" s="184" t="str">
        <f t="shared" si="152"/>
        <v/>
      </c>
      <c r="F2457" s="184" t="str">
        <f t="shared" si="153"/>
        <v/>
      </c>
      <c r="G2457" s="184" t="str">
        <f t="shared" si="154"/>
        <v/>
      </c>
      <c r="H2457" s="184" t="str">
        <f t="shared" si="155"/>
        <v/>
      </c>
      <c r="J2457" t="s">
        <v>253</v>
      </c>
      <c r="K2457" t="s">
        <v>253</v>
      </c>
      <c r="R2457">
        <v>99.740673999999999</v>
      </c>
      <c r="S2457" t="s">
        <v>201</v>
      </c>
      <c r="T2457" s="221">
        <v>45566.313194444447</v>
      </c>
    </row>
    <row r="2458" spans="1:20" x14ac:dyDescent="0.35">
      <c r="A2458" t="s">
        <v>98</v>
      </c>
      <c r="B2458" t="s">
        <v>99</v>
      </c>
      <c r="C2458" t="s">
        <v>92</v>
      </c>
      <c r="D2458" s="29">
        <v>45919</v>
      </c>
      <c r="E2458" s="184" t="str">
        <f t="shared" si="152"/>
        <v/>
      </c>
      <c r="F2458" s="184" t="str">
        <f t="shared" si="153"/>
        <v/>
      </c>
      <c r="G2458" s="184" t="str">
        <f t="shared" si="154"/>
        <v/>
      </c>
      <c r="H2458" s="184" t="str">
        <f t="shared" si="155"/>
        <v/>
      </c>
      <c r="J2458" t="s">
        <v>253</v>
      </c>
      <c r="K2458" t="s">
        <v>253</v>
      </c>
      <c r="R2458">
        <v>99.740673999999999</v>
      </c>
      <c r="S2458" t="s">
        <v>201</v>
      </c>
      <c r="T2458" s="221">
        <v>45566.313194444447</v>
      </c>
    </row>
    <row r="2459" spans="1:20" x14ac:dyDescent="0.35">
      <c r="A2459" t="s">
        <v>98</v>
      </c>
      <c r="B2459" t="s">
        <v>99</v>
      </c>
      <c r="C2459" t="s">
        <v>92</v>
      </c>
      <c r="D2459" s="29">
        <v>45920</v>
      </c>
      <c r="E2459" s="184" t="str">
        <f t="shared" si="152"/>
        <v/>
      </c>
      <c r="F2459" s="184" t="str">
        <f t="shared" si="153"/>
        <v/>
      </c>
      <c r="G2459" s="184" t="str">
        <f t="shared" si="154"/>
        <v/>
      </c>
      <c r="H2459" s="184" t="str">
        <f t="shared" si="155"/>
        <v/>
      </c>
      <c r="J2459" t="s">
        <v>253</v>
      </c>
      <c r="K2459" t="s">
        <v>253</v>
      </c>
      <c r="R2459">
        <v>99.740673999999999</v>
      </c>
      <c r="S2459" t="s">
        <v>201</v>
      </c>
      <c r="T2459" s="221">
        <v>45566.313194444447</v>
      </c>
    </row>
    <row r="2460" spans="1:20" x14ac:dyDescent="0.35">
      <c r="A2460" t="s">
        <v>98</v>
      </c>
      <c r="B2460" t="s">
        <v>99</v>
      </c>
      <c r="C2460" t="s">
        <v>92</v>
      </c>
      <c r="D2460" s="29">
        <v>45921</v>
      </c>
      <c r="E2460" s="184" t="str">
        <f t="shared" si="152"/>
        <v/>
      </c>
      <c r="F2460" s="184" t="str">
        <f t="shared" si="153"/>
        <v/>
      </c>
      <c r="G2460" s="184" t="str">
        <f t="shared" si="154"/>
        <v/>
      </c>
      <c r="H2460" s="184" t="str">
        <f t="shared" si="155"/>
        <v/>
      </c>
      <c r="J2460" t="s">
        <v>253</v>
      </c>
      <c r="K2460" t="s">
        <v>253</v>
      </c>
      <c r="R2460">
        <v>99.740673999999999</v>
      </c>
      <c r="S2460" t="s">
        <v>201</v>
      </c>
      <c r="T2460" s="221">
        <v>45566.313194444447</v>
      </c>
    </row>
    <row r="2461" spans="1:20" x14ac:dyDescent="0.35">
      <c r="A2461" t="s">
        <v>98</v>
      </c>
      <c r="B2461" t="s">
        <v>99</v>
      </c>
      <c r="C2461" t="s">
        <v>92</v>
      </c>
      <c r="D2461" s="29">
        <v>45922</v>
      </c>
      <c r="E2461" s="184" t="str">
        <f t="shared" si="152"/>
        <v/>
      </c>
      <c r="F2461" s="184" t="str">
        <f t="shared" si="153"/>
        <v/>
      </c>
      <c r="G2461" s="184" t="str">
        <f t="shared" si="154"/>
        <v/>
      </c>
      <c r="H2461" s="184" t="str">
        <f t="shared" si="155"/>
        <v/>
      </c>
      <c r="J2461" t="s">
        <v>253</v>
      </c>
      <c r="K2461" t="s">
        <v>253</v>
      </c>
      <c r="R2461">
        <v>99.740673999999999</v>
      </c>
      <c r="S2461" t="s">
        <v>201</v>
      </c>
      <c r="T2461" s="221">
        <v>45566.313194444447</v>
      </c>
    </row>
    <row r="2462" spans="1:20" x14ac:dyDescent="0.35">
      <c r="A2462" t="s">
        <v>98</v>
      </c>
      <c r="B2462" t="s">
        <v>99</v>
      </c>
      <c r="C2462" t="s">
        <v>92</v>
      </c>
      <c r="D2462" s="29">
        <v>45923</v>
      </c>
      <c r="E2462" s="184" t="str">
        <f t="shared" si="152"/>
        <v/>
      </c>
      <c r="F2462" s="184" t="str">
        <f t="shared" si="153"/>
        <v/>
      </c>
      <c r="G2462" s="184" t="str">
        <f t="shared" si="154"/>
        <v/>
      </c>
      <c r="H2462" s="184" t="str">
        <f t="shared" si="155"/>
        <v/>
      </c>
      <c r="J2462" t="s">
        <v>253</v>
      </c>
      <c r="K2462" t="s">
        <v>253</v>
      </c>
      <c r="R2462">
        <v>99.740673999999999</v>
      </c>
      <c r="S2462" t="s">
        <v>201</v>
      </c>
      <c r="T2462" s="221">
        <v>45566.313194444447</v>
      </c>
    </row>
    <row r="2463" spans="1:20" x14ac:dyDescent="0.35">
      <c r="A2463" t="s">
        <v>98</v>
      </c>
      <c r="B2463" t="s">
        <v>99</v>
      </c>
      <c r="C2463" t="s">
        <v>92</v>
      </c>
      <c r="D2463" s="29">
        <v>45924</v>
      </c>
      <c r="E2463" s="184" t="str">
        <f t="shared" si="152"/>
        <v/>
      </c>
      <c r="F2463" s="184" t="str">
        <f t="shared" si="153"/>
        <v/>
      </c>
      <c r="G2463" s="184" t="str">
        <f t="shared" si="154"/>
        <v/>
      </c>
      <c r="H2463" s="184" t="str">
        <f t="shared" si="155"/>
        <v/>
      </c>
      <c r="J2463" t="s">
        <v>253</v>
      </c>
      <c r="K2463" t="s">
        <v>253</v>
      </c>
      <c r="R2463">
        <v>99.740673999999999</v>
      </c>
      <c r="S2463" t="s">
        <v>201</v>
      </c>
      <c r="T2463" s="221">
        <v>45566.313194444447</v>
      </c>
    </row>
    <row r="2464" spans="1:20" x14ac:dyDescent="0.35">
      <c r="A2464" t="s">
        <v>98</v>
      </c>
      <c r="B2464" t="s">
        <v>99</v>
      </c>
      <c r="C2464" t="s">
        <v>92</v>
      </c>
      <c r="D2464" s="29">
        <v>45925</v>
      </c>
      <c r="E2464" s="184" t="str">
        <f t="shared" si="152"/>
        <v/>
      </c>
      <c r="F2464" s="184" t="str">
        <f t="shared" si="153"/>
        <v/>
      </c>
      <c r="G2464" s="184" t="str">
        <f t="shared" si="154"/>
        <v/>
      </c>
      <c r="H2464" s="184" t="str">
        <f t="shared" si="155"/>
        <v/>
      </c>
      <c r="J2464" t="s">
        <v>253</v>
      </c>
      <c r="K2464" t="s">
        <v>253</v>
      </c>
      <c r="R2464">
        <v>99.740673999999999</v>
      </c>
      <c r="S2464" t="s">
        <v>201</v>
      </c>
      <c r="T2464" s="221">
        <v>45566.313194444447</v>
      </c>
    </row>
    <row r="2465" spans="1:20" x14ac:dyDescent="0.35">
      <c r="A2465" t="s">
        <v>98</v>
      </c>
      <c r="B2465" t="s">
        <v>99</v>
      </c>
      <c r="C2465" t="s">
        <v>92</v>
      </c>
      <c r="D2465" s="29">
        <v>45926</v>
      </c>
      <c r="E2465" s="184" t="str">
        <f t="shared" si="152"/>
        <v/>
      </c>
      <c r="F2465" s="184" t="str">
        <f t="shared" si="153"/>
        <v/>
      </c>
      <c r="G2465" s="184" t="str">
        <f t="shared" si="154"/>
        <v/>
      </c>
      <c r="H2465" s="184" t="str">
        <f t="shared" si="155"/>
        <v/>
      </c>
      <c r="J2465" t="s">
        <v>253</v>
      </c>
      <c r="K2465" t="s">
        <v>253</v>
      </c>
      <c r="R2465">
        <v>99.740673999999999</v>
      </c>
      <c r="S2465" t="s">
        <v>201</v>
      </c>
      <c r="T2465" s="221">
        <v>45566.313194444447</v>
      </c>
    </row>
    <row r="2466" spans="1:20" x14ac:dyDescent="0.35">
      <c r="A2466" t="s">
        <v>98</v>
      </c>
      <c r="B2466" t="s">
        <v>99</v>
      </c>
      <c r="C2466" t="s">
        <v>92</v>
      </c>
      <c r="D2466" s="29">
        <v>45927</v>
      </c>
      <c r="E2466" s="184" t="str">
        <f t="shared" si="152"/>
        <v/>
      </c>
      <c r="F2466" s="184" t="str">
        <f t="shared" si="153"/>
        <v/>
      </c>
      <c r="G2466" s="184" t="str">
        <f t="shared" si="154"/>
        <v/>
      </c>
      <c r="H2466" s="184" t="str">
        <f t="shared" si="155"/>
        <v/>
      </c>
      <c r="J2466" t="s">
        <v>253</v>
      </c>
      <c r="K2466" t="s">
        <v>253</v>
      </c>
      <c r="R2466">
        <v>99.740673999999999</v>
      </c>
      <c r="S2466" t="s">
        <v>201</v>
      </c>
      <c r="T2466" s="221">
        <v>45566.313194444447</v>
      </c>
    </row>
    <row r="2467" spans="1:20" x14ac:dyDescent="0.35">
      <c r="A2467" t="s">
        <v>98</v>
      </c>
      <c r="B2467" t="s">
        <v>99</v>
      </c>
      <c r="C2467" t="s">
        <v>92</v>
      </c>
      <c r="D2467" s="29">
        <v>45928</v>
      </c>
      <c r="E2467" s="184" t="str">
        <f t="shared" si="152"/>
        <v/>
      </c>
      <c r="F2467" s="184" t="str">
        <f t="shared" si="153"/>
        <v/>
      </c>
      <c r="G2467" s="184" t="str">
        <f t="shared" si="154"/>
        <v/>
      </c>
      <c r="H2467" s="184" t="str">
        <f t="shared" si="155"/>
        <v/>
      </c>
      <c r="J2467" t="s">
        <v>253</v>
      </c>
      <c r="K2467" t="s">
        <v>253</v>
      </c>
      <c r="R2467">
        <v>99.740673999999999</v>
      </c>
      <c r="S2467" t="s">
        <v>201</v>
      </c>
      <c r="T2467" s="221">
        <v>45566.313194444447</v>
      </c>
    </row>
    <row r="2468" spans="1:20" x14ac:dyDescent="0.35">
      <c r="A2468" t="s">
        <v>98</v>
      </c>
      <c r="B2468" t="s">
        <v>99</v>
      </c>
      <c r="C2468" t="s">
        <v>92</v>
      </c>
      <c r="D2468" s="29">
        <v>45929</v>
      </c>
      <c r="E2468" s="184" t="str">
        <f t="shared" si="152"/>
        <v/>
      </c>
      <c r="F2468" s="184" t="str">
        <f t="shared" si="153"/>
        <v/>
      </c>
      <c r="G2468" s="184" t="str">
        <f t="shared" si="154"/>
        <v/>
      </c>
      <c r="H2468" s="184" t="str">
        <f t="shared" si="155"/>
        <v/>
      </c>
      <c r="J2468" t="s">
        <v>253</v>
      </c>
      <c r="K2468" t="s">
        <v>253</v>
      </c>
      <c r="R2468">
        <v>99.740673999999999</v>
      </c>
      <c r="S2468" t="s">
        <v>201</v>
      </c>
      <c r="T2468" s="221">
        <v>45566.313194444447</v>
      </c>
    </row>
    <row r="2469" spans="1:20" x14ac:dyDescent="0.35">
      <c r="A2469" t="s">
        <v>98</v>
      </c>
      <c r="B2469" t="s">
        <v>99</v>
      </c>
      <c r="C2469" t="s">
        <v>92</v>
      </c>
      <c r="D2469" s="29">
        <v>45930</v>
      </c>
      <c r="E2469" s="184" t="str">
        <f t="shared" si="152"/>
        <v/>
      </c>
      <c r="F2469" s="184" t="str">
        <f t="shared" si="153"/>
        <v/>
      </c>
      <c r="G2469" s="184" t="str">
        <f t="shared" si="154"/>
        <v/>
      </c>
      <c r="H2469" s="184" t="str">
        <f t="shared" si="155"/>
        <v/>
      </c>
      <c r="J2469" t="s">
        <v>253</v>
      </c>
      <c r="K2469" t="s">
        <v>253</v>
      </c>
      <c r="R2469">
        <v>99.740673999999999</v>
      </c>
      <c r="S2469" t="s">
        <v>201</v>
      </c>
      <c r="T2469" s="221">
        <v>45566.313194444447</v>
      </c>
    </row>
    <row r="2470" spans="1:20" x14ac:dyDescent="0.35">
      <c r="A2470" t="s">
        <v>98</v>
      </c>
      <c r="B2470" t="s">
        <v>99</v>
      </c>
      <c r="C2470" t="s">
        <v>92</v>
      </c>
      <c r="D2470" s="29">
        <v>45931</v>
      </c>
      <c r="E2470" s="184" t="str">
        <f t="shared" si="152"/>
        <v/>
      </c>
      <c r="F2470" s="184" t="str">
        <f t="shared" si="153"/>
        <v/>
      </c>
      <c r="G2470" s="184" t="str">
        <f t="shared" si="154"/>
        <v/>
      </c>
      <c r="H2470" s="184" t="str">
        <f t="shared" si="155"/>
        <v/>
      </c>
      <c r="J2470" t="s">
        <v>253</v>
      </c>
      <c r="K2470" t="s">
        <v>253</v>
      </c>
      <c r="R2470">
        <v>99.740673999999999</v>
      </c>
      <c r="S2470" t="s">
        <v>201</v>
      </c>
      <c r="T2470" s="221">
        <v>45566.313194444447</v>
      </c>
    </row>
    <row r="2471" spans="1:20" x14ac:dyDescent="0.35">
      <c r="A2471" t="s">
        <v>98</v>
      </c>
      <c r="B2471" t="s">
        <v>99</v>
      </c>
      <c r="C2471" t="s">
        <v>92</v>
      </c>
      <c r="D2471" s="29">
        <v>45932</v>
      </c>
      <c r="E2471" s="184" t="str">
        <f t="shared" si="152"/>
        <v/>
      </c>
      <c r="F2471" s="184" t="str">
        <f t="shared" si="153"/>
        <v/>
      </c>
      <c r="G2471" s="184" t="str">
        <f t="shared" si="154"/>
        <v/>
      </c>
      <c r="H2471" s="184" t="str">
        <f t="shared" si="155"/>
        <v/>
      </c>
      <c r="J2471" t="s">
        <v>253</v>
      </c>
      <c r="K2471" t="s">
        <v>253</v>
      </c>
      <c r="R2471">
        <v>99.740673999999999</v>
      </c>
      <c r="S2471" t="s">
        <v>201</v>
      </c>
      <c r="T2471" s="221">
        <v>45566.313194444447</v>
      </c>
    </row>
    <row r="2472" spans="1:20" x14ac:dyDescent="0.35">
      <c r="A2472" t="s">
        <v>98</v>
      </c>
      <c r="B2472" t="s">
        <v>99</v>
      </c>
      <c r="C2472" t="s">
        <v>92</v>
      </c>
      <c r="D2472" s="29">
        <v>45933</v>
      </c>
      <c r="E2472" s="184" t="str">
        <f t="shared" si="152"/>
        <v/>
      </c>
      <c r="F2472" s="184" t="str">
        <f t="shared" si="153"/>
        <v/>
      </c>
      <c r="G2472" s="184" t="str">
        <f t="shared" si="154"/>
        <v/>
      </c>
      <c r="H2472" s="184" t="str">
        <f t="shared" si="155"/>
        <v/>
      </c>
      <c r="J2472" t="s">
        <v>253</v>
      </c>
      <c r="K2472" t="s">
        <v>253</v>
      </c>
      <c r="R2472">
        <v>99.740673999999999</v>
      </c>
      <c r="S2472" t="s">
        <v>201</v>
      </c>
      <c r="T2472" s="221">
        <v>45566.313194444447</v>
      </c>
    </row>
    <row r="2473" spans="1:20" x14ac:dyDescent="0.35">
      <c r="A2473" t="s">
        <v>98</v>
      </c>
      <c r="B2473" t="s">
        <v>99</v>
      </c>
      <c r="C2473" t="s">
        <v>92</v>
      </c>
      <c r="D2473" s="29">
        <v>45934</v>
      </c>
      <c r="E2473" s="184" t="str">
        <f t="shared" si="152"/>
        <v/>
      </c>
      <c r="F2473" s="184" t="str">
        <f t="shared" si="153"/>
        <v/>
      </c>
      <c r="G2473" s="184" t="str">
        <f t="shared" si="154"/>
        <v/>
      </c>
      <c r="H2473" s="184" t="str">
        <f t="shared" si="155"/>
        <v/>
      </c>
      <c r="J2473" t="s">
        <v>253</v>
      </c>
      <c r="K2473" t="s">
        <v>253</v>
      </c>
      <c r="R2473">
        <v>99.740673999999999</v>
      </c>
      <c r="S2473" t="s">
        <v>201</v>
      </c>
      <c r="T2473" s="221">
        <v>45566.313194444447</v>
      </c>
    </row>
    <row r="2474" spans="1:20" x14ac:dyDescent="0.35">
      <c r="A2474" t="s">
        <v>98</v>
      </c>
      <c r="B2474" t="s">
        <v>99</v>
      </c>
      <c r="C2474" t="s">
        <v>92</v>
      </c>
      <c r="D2474" s="29">
        <v>45935</v>
      </c>
      <c r="E2474" s="184" t="str">
        <f t="shared" si="152"/>
        <v/>
      </c>
      <c r="F2474" s="184" t="str">
        <f t="shared" si="153"/>
        <v/>
      </c>
      <c r="G2474" s="184" t="str">
        <f t="shared" si="154"/>
        <v/>
      </c>
      <c r="H2474" s="184" t="str">
        <f t="shared" si="155"/>
        <v/>
      </c>
      <c r="J2474" t="s">
        <v>253</v>
      </c>
      <c r="K2474" t="s">
        <v>253</v>
      </c>
      <c r="R2474">
        <v>99.740673999999999</v>
      </c>
      <c r="S2474" t="s">
        <v>201</v>
      </c>
      <c r="T2474" s="221">
        <v>45566.313194444447</v>
      </c>
    </row>
    <row r="2475" spans="1:20" x14ac:dyDescent="0.35">
      <c r="A2475" t="s">
        <v>98</v>
      </c>
      <c r="B2475" t="s">
        <v>99</v>
      </c>
      <c r="C2475" t="s">
        <v>92</v>
      </c>
      <c r="D2475" s="29">
        <v>45936</v>
      </c>
      <c r="E2475" s="184" t="str">
        <f t="shared" si="152"/>
        <v/>
      </c>
      <c r="F2475" s="184" t="str">
        <f t="shared" si="153"/>
        <v/>
      </c>
      <c r="G2475" s="184" t="str">
        <f t="shared" si="154"/>
        <v/>
      </c>
      <c r="H2475" s="184" t="str">
        <f t="shared" si="155"/>
        <v/>
      </c>
      <c r="J2475" t="s">
        <v>253</v>
      </c>
      <c r="K2475" t="s">
        <v>253</v>
      </c>
      <c r="R2475">
        <v>99.740673999999999</v>
      </c>
      <c r="S2475" t="s">
        <v>201</v>
      </c>
      <c r="T2475" s="221">
        <v>45566.313194444447</v>
      </c>
    </row>
    <row r="2476" spans="1:20" x14ac:dyDescent="0.35">
      <c r="A2476" t="s">
        <v>98</v>
      </c>
      <c r="B2476" t="s">
        <v>99</v>
      </c>
      <c r="C2476" t="s">
        <v>92</v>
      </c>
      <c r="D2476" s="29">
        <v>45937</v>
      </c>
      <c r="E2476" s="184" t="str">
        <f t="shared" si="152"/>
        <v/>
      </c>
      <c r="F2476" s="184" t="str">
        <f t="shared" si="153"/>
        <v/>
      </c>
      <c r="G2476" s="184" t="str">
        <f t="shared" si="154"/>
        <v/>
      </c>
      <c r="H2476" s="184" t="str">
        <f t="shared" si="155"/>
        <v/>
      </c>
      <c r="J2476" t="s">
        <v>253</v>
      </c>
      <c r="K2476" t="s">
        <v>253</v>
      </c>
      <c r="R2476">
        <v>99.740673999999999</v>
      </c>
      <c r="S2476" t="s">
        <v>201</v>
      </c>
      <c r="T2476" s="221">
        <v>45566.313194444447</v>
      </c>
    </row>
    <row r="2477" spans="1:20" x14ac:dyDescent="0.35">
      <c r="A2477" t="s">
        <v>98</v>
      </c>
      <c r="B2477" t="s">
        <v>99</v>
      </c>
      <c r="C2477" t="s">
        <v>92</v>
      </c>
      <c r="D2477" s="29">
        <v>45938</v>
      </c>
      <c r="E2477" s="184" t="str">
        <f t="shared" si="152"/>
        <v/>
      </c>
      <c r="F2477" s="184" t="str">
        <f t="shared" si="153"/>
        <v/>
      </c>
      <c r="G2477" s="184" t="str">
        <f t="shared" si="154"/>
        <v/>
      </c>
      <c r="H2477" s="184" t="str">
        <f t="shared" si="155"/>
        <v/>
      </c>
      <c r="J2477" t="s">
        <v>253</v>
      </c>
      <c r="K2477" t="s">
        <v>253</v>
      </c>
      <c r="R2477">
        <v>99.740673999999999</v>
      </c>
      <c r="S2477" t="s">
        <v>201</v>
      </c>
      <c r="T2477" s="221">
        <v>45566.313194444447</v>
      </c>
    </row>
    <row r="2478" spans="1:20" x14ac:dyDescent="0.35">
      <c r="A2478" t="s">
        <v>98</v>
      </c>
      <c r="B2478" t="s">
        <v>99</v>
      </c>
      <c r="C2478" t="s">
        <v>92</v>
      </c>
      <c r="D2478" s="29">
        <v>45939</v>
      </c>
      <c r="E2478" s="184" t="str">
        <f t="shared" si="152"/>
        <v/>
      </c>
      <c r="F2478" s="184" t="str">
        <f t="shared" si="153"/>
        <v/>
      </c>
      <c r="G2478" s="184" t="str">
        <f t="shared" si="154"/>
        <v/>
      </c>
      <c r="H2478" s="184" t="str">
        <f t="shared" si="155"/>
        <v/>
      </c>
      <c r="J2478" t="s">
        <v>253</v>
      </c>
      <c r="K2478" t="s">
        <v>253</v>
      </c>
      <c r="R2478">
        <v>99.740673999999999</v>
      </c>
      <c r="S2478" t="s">
        <v>201</v>
      </c>
      <c r="T2478" s="221">
        <v>45566.313194444447</v>
      </c>
    </row>
    <row r="2479" spans="1:20" x14ac:dyDescent="0.35">
      <c r="A2479" t="s">
        <v>98</v>
      </c>
      <c r="B2479" t="s">
        <v>99</v>
      </c>
      <c r="C2479" t="s">
        <v>92</v>
      </c>
      <c r="D2479" s="29">
        <v>45940</v>
      </c>
      <c r="E2479" s="184" t="str">
        <f t="shared" si="152"/>
        <v/>
      </c>
      <c r="F2479" s="184" t="str">
        <f t="shared" si="153"/>
        <v/>
      </c>
      <c r="G2479" s="184" t="str">
        <f t="shared" si="154"/>
        <v/>
      </c>
      <c r="H2479" s="184" t="str">
        <f t="shared" si="155"/>
        <v/>
      </c>
      <c r="J2479" t="s">
        <v>253</v>
      </c>
      <c r="K2479" t="s">
        <v>253</v>
      </c>
      <c r="R2479">
        <v>99.740673999999999</v>
      </c>
      <c r="S2479" t="s">
        <v>201</v>
      </c>
      <c r="T2479" s="221">
        <v>45566.313194444447</v>
      </c>
    </row>
    <row r="2480" spans="1:20" x14ac:dyDescent="0.35">
      <c r="A2480" t="s">
        <v>98</v>
      </c>
      <c r="B2480" t="s">
        <v>99</v>
      </c>
      <c r="C2480" t="s">
        <v>92</v>
      </c>
      <c r="D2480" s="29">
        <v>45941</v>
      </c>
      <c r="E2480" s="184" t="str">
        <f t="shared" si="152"/>
        <v/>
      </c>
      <c r="F2480" s="184" t="str">
        <f t="shared" si="153"/>
        <v/>
      </c>
      <c r="G2480" s="184" t="str">
        <f t="shared" si="154"/>
        <v/>
      </c>
      <c r="H2480" s="184" t="str">
        <f t="shared" si="155"/>
        <v/>
      </c>
      <c r="J2480" t="s">
        <v>253</v>
      </c>
      <c r="K2480" t="s">
        <v>253</v>
      </c>
      <c r="R2480">
        <v>99.740673999999999</v>
      </c>
      <c r="S2480" t="s">
        <v>201</v>
      </c>
      <c r="T2480" s="221">
        <v>45566.313194444447</v>
      </c>
    </row>
    <row r="2481" spans="1:20" x14ac:dyDescent="0.35">
      <c r="A2481" t="s">
        <v>98</v>
      </c>
      <c r="B2481" t="s">
        <v>99</v>
      </c>
      <c r="C2481" t="s">
        <v>92</v>
      </c>
      <c r="D2481" s="29">
        <v>45942</v>
      </c>
      <c r="E2481" s="184" t="str">
        <f t="shared" si="152"/>
        <v/>
      </c>
      <c r="F2481" s="184" t="str">
        <f t="shared" si="153"/>
        <v/>
      </c>
      <c r="G2481" s="184" t="str">
        <f t="shared" si="154"/>
        <v/>
      </c>
      <c r="H2481" s="184" t="str">
        <f t="shared" si="155"/>
        <v/>
      </c>
      <c r="J2481" t="s">
        <v>253</v>
      </c>
      <c r="K2481" t="s">
        <v>253</v>
      </c>
      <c r="R2481">
        <v>99.740673999999999</v>
      </c>
      <c r="S2481" t="s">
        <v>201</v>
      </c>
      <c r="T2481" s="221">
        <v>45566.313194444447</v>
      </c>
    </row>
    <row r="2482" spans="1:20" x14ac:dyDescent="0.35">
      <c r="A2482" t="s">
        <v>98</v>
      </c>
      <c r="B2482" t="s">
        <v>99</v>
      </c>
      <c r="C2482" t="s">
        <v>92</v>
      </c>
      <c r="D2482" s="29">
        <v>45943</v>
      </c>
      <c r="E2482" s="184" t="str">
        <f t="shared" si="152"/>
        <v/>
      </c>
      <c r="F2482" s="184" t="str">
        <f t="shared" si="153"/>
        <v/>
      </c>
      <c r="G2482" s="184" t="str">
        <f t="shared" si="154"/>
        <v/>
      </c>
      <c r="H2482" s="184" t="str">
        <f t="shared" si="155"/>
        <v/>
      </c>
      <c r="J2482" t="s">
        <v>253</v>
      </c>
      <c r="K2482" t="s">
        <v>253</v>
      </c>
      <c r="R2482">
        <v>99.740673999999999</v>
      </c>
      <c r="S2482" t="s">
        <v>201</v>
      </c>
      <c r="T2482" s="221">
        <v>45566.313194444447</v>
      </c>
    </row>
    <row r="2483" spans="1:20" x14ac:dyDescent="0.35">
      <c r="A2483" t="s">
        <v>98</v>
      </c>
      <c r="B2483" t="s">
        <v>99</v>
      </c>
      <c r="C2483" t="s">
        <v>92</v>
      </c>
      <c r="D2483" s="29">
        <v>45944</v>
      </c>
      <c r="E2483" s="184" t="str">
        <f t="shared" si="152"/>
        <v/>
      </c>
      <c r="F2483" s="184" t="str">
        <f t="shared" si="153"/>
        <v/>
      </c>
      <c r="G2483" s="184" t="str">
        <f t="shared" si="154"/>
        <v/>
      </c>
      <c r="H2483" s="184" t="str">
        <f t="shared" si="155"/>
        <v/>
      </c>
      <c r="J2483" t="s">
        <v>253</v>
      </c>
      <c r="K2483" t="s">
        <v>253</v>
      </c>
      <c r="R2483">
        <v>99.740673999999999</v>
      </c>
      <c r="S2483" t="s">
        <v>201</v>
      </c>
      <c r="T2483" s="221">
        <v>45566.313194444447</v>
      </c>
    </row>
    <row r="2484" spans="1:20" x14ac:dyDescent="0.35">
      <c r="A2484" t="s">
        <v>98</v>
      </c>
      <c r="B2484" t="s">
        <v>99</v>
      </c>
      <c r="C2484" t="s">
        <v>92</v>
      </c>
      <c r="D2484" s="29">
        <v>45945</v>
      </c>
      <c r="E2484" s="184" t="str">
        <f t="shared" si="152"/>
        <v/>
      </c>
      <c r="F2484" s="184" t="str">
        <f t="shared" si="153"/>
        <v/>
      </c>
      <c r="G2484" s="184" t="str">
        <f t="shared" si="154"/>
        <v/>
      </c>
      <c r="H2484" s="184" t="str">
        <f t="shared" si="155"/>
        <v/>
      </c>
      <c r="J2484" t="s">
        <v>253</v>
      </c>
      <c r="K2484" t="s">
        <v>253</v>
      </c>
      <c r="R2484">
        <v>99.740673999999999</v>
      </c>
      <c r="S2484" t="s">
        <v>201</v>
      </c>
      <c r="T2484" s="221">
        <v>45566.313194444447</v>
      </c>
    </row>
    <row r="2485" spans="1:20" x14ac:dyDescent="0.35">
      <c r="A2485" t="s">
        <v>98</v>
      </c>
      <c r="B2485" t="s">
        <v>99</v>
      </c>
      <c r="C2485" t="s">
        <v>92</v>
      </c>
      <c r="D2485" s="29">
        <v>45946</v>
      </c>
      <c r="E2485" s="184" t="str">
        <f t="shared" si="152"/>
        <v/>
      </c>
      <c r="F2485" s="184" t="str">
        <f t="shared" si="153"/>
        <v/>
      </c>
      <c r="G2485" s="184" t="str">
        <f t="shared" si="154"/>
        <v/>
      </c>
      <c r="H2485" s="184" t="str">
        <f t="shared" si="155"/>
        <v/>
      </c>
      <c r="J2485" t="s">
        <v>253</v>
      </c>
      <c r="K2485" t="s">
        <v>253</v>
      </c>
      <c r="R2485">
        <v>99.740673999999999</v>
      </c>
      <c r="S2485" t="s">
        <v>201</v>
      </c>
      <c r="T2485" s="221">
        <v>45566.313194444447</v>
      </c>
    </row>
    <row r="2486" spans="1:20" x14ac:dyDescent="0.35">
      <c r="A2486" t="s">
        <v>98</v>
      </c>
      <c r="B2486" t="s">
        <v>99</v>
      </c>
      <c r="C2486" t="s">
        <v>92</v>
      </c>
      <c r="D2486" s="29">
        <v>45947</v>
      </c>
      <c r="E2486" s="184" t="str">
        <f t="shared" si="152"/>
        <v/>
      </c>
      <c r="F2486" s="184" t="str">
        <f t="shared" si="153"/>
        <v/>
      </c>
      <c r="G2486" s="184" t="str">
        <f t="shared" si="154"/>
        <v/>
      </c>
      <c r="H2486" s="184" t="str">
        <f t="shared" si="155"/>
        <v/>
      </c>
      <c r="J2486" t="s">
        <v>253</v>
      </c>
      <c r="K2486" t="s">
        <v>253</v>
      </c>
      <c r="R2486">
        <v>99.740673999999999</v>
      </c>
      <c r="S2486" t="s">
        <v>201</v>
      </c>
      <c r="T2486" s="221">
        <v>45566.313194444447</v>
      </c>
    </row>
    <row r="2487" spans="1:20" x14ac:dyDescent="0.35">
      <c r="A2487" t="s">
        <v>98</v>
      </c>
      <c r="B2487" t="s">
        <v>99</v>
      </c>
      <c r="C2487" t="s">
        <v>92</v>
      </c>
      <c r="D2487" s="29">
        <v>45948</v>
      </c>
      <c r="E2487" s="184" t="str">
        <f t="shared" si="152"/>
        <v/>
      </c>
      <c r="F2487" s="184" t="str">
        <f t="shared" si="153"/>
        <v/>
      </c>
      <c r="G2487" s="184" t="str">
        <f t="shared" si="154"/>
        <v/>
      </c>
      <c r="H2487" s="184" t="str">
        <f t="shared" si="155"/>
        <v/>
      </c>
      <c r="J2487" t="s">
        <v>253</v>
      </c>
      <c r="K2487" t="s">
        <v>253</v>
      </c>
      <c r="R2487">
        <v>99.740673999999999</v>
      </c>
      <c r="S2487" t="s">
        <v>201</v>
      </c>
      <c r="T2487" s="221">
        <v>45566.313194444447</v>
      </c>
    </row>
    <row r="2488" spans="1:20" x14ac:dyDescent="0.35">
      <c r="A2488" t="s">
        <v>98</v>
      </c>
      <c r="B2488" t="s">
        <v>99</v>
      </c>
      <c r="C2488" t="s">
        <v>92</v>
      </c>
      <c r="D2488" s="29">
        <v>45949</v>
      </c>
      <c r="E2488" s="184" t="str">
        <f t="shared" si="152"/>
        <v/>
      </c>
      <c r="F2488" s="184" t="str">
        <f t="shared" si="153"/>
        <v/>
      </c>
      <c r="G2488" s="184" t="str">
        <f t="shared" si="154"/>
        <v/>
      </c>
      <c r="H2488" s="184" t="str">
        <f t="shared" si="155"/>
        <v/>
      </c>
      <c r="J2488" t="s">
        <v>253</v>
      </c>
      <c r="K2488" t="s">
        <v>253</v>
      </c>
      <c r="R2488">
        <v>99.740673999999999</v>
      </c>
      <c r="S2488" t="s">
        <v>201</v>
      </c>
      <c r="T2488" s="221">
        <v>45566.313194444447</v>
      </c>
    </row>
    <row r="2489" spans="1:20" x14ac:dyDescent="0.35">
      <c r="A2489" t="s">
        <v>98</v>
      </c>
      <c r="B2489" t="s">
        <v>99</v>
      </c>
      <c r="C2489" t="s">
        <v>92</v>
      </c>
      <c r="D2489" s="29">
        <v>45950</v>
      </c>
      <c r="E2489" s="184" t="str">
        <f t="shared" si="152"/>
        <v/>
      </c>
      <c r="F2489" s="184" t="str">
        <f t="shared" si="153"/>
        <v/>
      </c>
      <c r="G2489" s="184" t="str">
        <f t="shared" si="154"/>
        <v/>
      </c>
      <c r="H2489" s="184" t="str">
        <f t="shared" si="155"/>
        <v/>
      </c>
      <c r="J2489" t="s">
        <v>253</v>
      </c>
      <c r="K2489" t="s">
        <v>253</v>
      </c>
      <c r="R2489">
        <v>99.740673999999999</v>
      </c>
      <c r="S2489" t="s">
        <v>201</v>
      </c>
      <c r="T2489" s="221">
        <v>45566.313194444447</v>
      </c>
    </row>
    <row r="2490" spans="1:20" x14ac:dyDescent="0.35">
      <c r="A2490" t="s">
        <v>98</v>
      </c>
      <c r="B2490" t="s">
        <v>99</v>
      </c>
      <c r="C2490" t="s">
        <v>92</v>
      </c>
      <c r="D2490" s="29">
        <v>45951</v>
      </c>
      <c r="E2490" s="184" t="str">
        <f t="shared" si="152"/>
        <v/>
      </c>
      <c r="F2490" s="184" t="str">
        <f t="shared" si="153"/>
        <v/>
      </c>
      <c r="G2490" s="184" t="str">
        <f t="shared" si="154"/>
        <v/>
      </c>
      <c r="H2490" s="184" t="str">
        <f t="shared" si="155"/>
        <v/>
      </c>
      <c r="J2490" t="s">
        <v>253</v>
      </c>
      <c r="K2490" t="s">
        <v>253</v>
      </c>
      <c r="R2490">
        <v>99.740673999999999</v>
      </c>
      <c r="S2490" t="s">
        <v>201</v>
      </c>
      <c r="T2490" s="221">
        <v>45566.313194444447</v>
      </c>
    </row>
    <row r="2491" spans="1:20" x14ac:dyDescent="0.35">
      <c r="A2491" t="s">
        <v>98</v>
      </c>
      <c r="B2491" t="s">
        <v>99</v>
      </c>
      <c r="C2491" t="s">
        <v>92</v>
      </c>
      <c r="D2491" s="29">
        <v>45952</v>
      </c>
      <c r="E2491" s="184" t="str">
        <f t="shared" si="152"/>
        <v/>
      </c>
      <c r="F2491" s="184" t="str">
        <f t="shared" si="153"/>
        <v/>
      </c>
      <c r="G2491" s="184" t="str">
        <f t="shared" si="154"/>
        <v/>
      </c>
      <c r="H2491" s="184" t="str">
        <f t="shared" si="155"/>
        <v/>
      </c>
      <c r="J2491" t="s">
        <v>253</v>
      </c>
      <c r="K2491" t="s">
        <v>253</v>
      </c>
      <c r="R2491">
        <v>99.740673999999999</v>
      </c>
      <c r="S2491" t="s">
        <v>201</v>
      </c>
      <c r="T2491" s="221">
        <v>45566.313194444447</v>
      </c>
    </row>
    <row r="2492" spans="1:20" x14ac:dyDescent="0.35">
      <c r="A2492" t="s">
        <v>98</v>
      </c>
      <c r="B2492" t="s">
        <v>99</v>
      </c>
      <c r="C2492" t="s">
        <v>92</v>
      </c>
      <c r="D2492" s="29">
        <v>45953</v>
      </c>
      <c r="E2492" s="184" t="str">
        <f t="shared" si="152"/>
        <v/>
      </c>
      <c r="F2492" s="184" t="str">
        <f t="shared" si="153"/>
        <v/>
      </c>
      <c r="G2492" s="184" t="str">
        <f t="shared" si="154"/>
        <v/>
      </c>
      <c r="H2492" s="184" t="str">
        <f t="shared" si="155"/>
        <v/>
      </c>
      <c r="J2492" t="s">
        <v>253</v>
      </c>
      <c r="K2492" t="s">
        <v>253</v>
      </c>
      <c r="R2492">
        <v>99.740673999999999</v>
      </c>
      <c r="S2492" t="s">
        <v>201</v>
      </c>
      <c r="T2492" s="221">
        <v>45566.313194444447</v>
      </c>
    </row>
    <row r="2493" spans="1:20" x14ac:dyDescent="0.35">
      <c r="A2493" t="s">
        <v>98</v>
      </c>
      <c r="B2493" t="s">
        <v>99</v>
      </c>
      <c r="C2493" t="s">
        <v>92</v>
      </c>
      <c r="D2493" s="29">
        <v>45954</v>
      </c>
      <c r="E2493" s="184" t="str">
        <f t="shared" si="152"/>
        <v/>
      </c>
      <c r="F2493" s="184" t="str">
        <f t="shared" si="153"/>
        <v/>
      </c>
      <c r="G2493" s="184" t="str">
        <f t="shared" si="154"/>
        <v/>
      </c>
      <c r="H2493" s="184" t="str">
        <f t="shared" si="155"/>
        <v/>
      </c>
      <c r="J2493" t="s">
        <v>253</v>
      </c>
      <c r="K2493" t="s">
        <v>253</v>
      </c>
      <c r="R2493">
        <v>99.740673999999999</v>
      </c>
      <c r="S2493" t="s">
        <v>201</v>
      </c>
      <c r="T2493" s="221">
        <v>45566.313194444447</v>
      </c>
    </row>
    <row r="2494" spans="1:20" x14ac:dyDescent="0.35">
      <c r="A2494" t="s">
        <v>98</v>
      </c>
      <c r="B2494" t="s">
        <v>99</v>
      </c>
      <c r="C2494" t="s">
        <v>92</v>
      </c>
      <c r="D2494" s="29">
        <v>45955</v>
      </c>
      <c r="E2494" s="184" t="str">
        <f t="shared" si="152"/>
        <v/>
      </c>
      <c r="F2494" s="184" t="str">
        <f t="shared" si="153"/>
        <v/>
      </c>
      <c r="G2494" s="184" t="str">
        <f t="shared" si="154"/>
        <v/>
      </c>
      <c r="H2494" s="184" t="str">
        <f t="shared" si="155"/>
        <v/>
      </c>
      <c r="J2494" t="s">
        <v>253</v>
      </c>
      <c r="K2494" t="s">
        <v>253</v>
      </c>
      <c r="R2494">
        <v>99.740673999999999</v>
      </c>
      <c r="S2494" t="s">
        <v>201</v>
      </c>
      <c r="T2494" s="221">
        <v>45566.313194444447</v>
      </c>
    </row>
    <row r="2495" spans="1:20" x14ac:dyDescent="0.35">
      <c r="A2495" t="s">
        <v>98</v>
      </c>
      <c r="B2495" t="s">
        <v>99</v>
      </c>
      <c r="C2495" t="s">
        <v>92</v>
      </c>
      <c r="D2495" s="29">
        <v>45956</v>
      </c>
      <c r="E2495" s="184" t="str">
        <f t="shared" si="152"/>
        <v/>
      </c>
      <c r="F2495" s="184" t="str">
        <f t="shared" si="153"/>
        <v/>
      </c>
      <c r="G2495" s="184" t="str">
        <f t="shared" si="154"/>
        <v/>
      </c>
      <c r="H2495" s="184" t="str">
        <f t="shared" si="155"/>
        <v/>
      </c>
      <c r="J2495" t="s">
        <v>253</v>
      </c>
      <c r="K2495" t="s">
        <v>253</v>
      </c>
      <c r="R2495">
        <v>99.740673999999999</v>
      </c>
      <c r="S2495" t="s">
        <v>201</v>
      </c>
      <c r="T2495" s="221">
        <v>45566.313194444447</v>
      </c>
    </row>
    <row r="2496" spans="1:20" x14ac:dyDescent="0.35">
      <c r="A2496" t="s">
        <v>98</v>
      </c>
      <c r="B2496" t="s">
        <v>99</v>
      </c>
      <c r="C2496" t="s">
        <v>92</v>
      </c>
      <c r="D2496" s="29">
        <v>45957</v>
      </c>
      <c r="E2496" s="184" t="str">
        <f t="shared" si="152"/>
        <v/>
      </c>
      <c r="F2496" s="184" t="str">
        <f t="shared" si="153"/>
        <v/>
      </c>
      <c r="G2496" s="184" t="str">
        <f t="shared" si="154"/>
        <v/>
      </c>
      <c r="H2496" s="184" t="str">
        <f t="shared" si="155"/>
        <v/>
      </c>
      <c r="J2496" t="s">
        <v>253</v>
      </c>
      <c r="K2496" t="s">
        <v>253</v>
      </c>
      <c r="R2496">
        <v>99.740673999999999</v>
      </c>
      <c r="S2496" t="s">
        <v>201</v>
      </c>
      <c r="T2496" s="221">
        <v>45566.313194444447</v>
      </c>
    </row>
    <row r="2497" spans="1:20" x14ac:dyDescent="0.35">
      <c r="A2497" t="s">
        <v>98</v>
      </c>
      <c r="B2497" t="s">
        <v>99</v>
      </c>
      <c r="C2497" t="s">
        <v>92</v>
      </c>
      <c r="D2497" s="29">
        <v>45958</v>
      </c>
      <c r="E2497" s="184" t="str">
        <f t="shared" si="152"/>
        <v/>
      </c>
      <c r="F2497" s="184" t="str">
        <f t="shared" si="153"/>
        <v/>
      </c>
      <c r="G2497" s="184" t="str">
        <f t="shared" si="154"/>
        <v/>
      </c>
      <c r="H2497" s="184" t="str">
        <f t="shared" si="155"/>
        <v/>
      </c>
      <c r="J2497" t="s">
        <v>253</v>
      </c>
      <c r="K2497" t="s">
        <v>253</v>
      </c>
      <c r="R2497">
        <v>99.740673999999999</v>
      </c>
      <c r="S2497" t="s">
        <v>201</v>
      </c>
      <c r="T2497" s="221">
        <v>45566.313194444447</v>
      </c>
    </row>
    <row r="2498" spans="1:20" x14ac:dyDescent="0.35">
      <c r="A2498" t="s">
        <v>98</v>
      </c>
      <c r="B2498" t="s">
        <v>99</v>
      </c>
      <c r="C2498" t="s">
        <v>92</v>
      </c>
      <c r="D2498" s="29">
        <v>45959</v>
      </c>
      <c r="E2498" s="184" t="str">
        <f t="shared" si="152"/>
        <v/>
      </c>
      <c r="F2498" s="184" t="str">
        <f t="shared" si="153"/>
        <v/>
      </c>
      <c r="G2498" s="184" t="str">
        <f t="shared" si="154"/>
        <v/>
      </c>
      <c r="H2498" s="184" t="str">
        <f t="shared" si="155"/>
        <v/>
      </c>
      <c r="J2498" t="s">
        <v>253</v>
      </c>
      <c r="K2498" t="s">
        <v>253</v>
      </c>
      <c r="R2498">
        <v>99.740673999999999</v>
      </c>
      <c r="S2498" t="s">
        <v>201</v>
      </c>
      <c r="T2498" s="221">
        <v>45566.313194444447</v>
      </c>
    </row>
    <row r="2499" spans="1:20" x14ac:dyDescent="0.35">
      <c r="A2499" t="s">
        <v>98</v>
      </c>
      <c r="B2499" t="s">
        <v>99</v>
      </c>
      <c r="C2499" t="s">
        <v>92</v>
      </c>
      <c r="D2499" s="29">
        <v>45960</v>
      </c>
      <c r="E2499" s="184" t="str">
        <f t="shared" si="152"/>
        <v/>
      </c>
      <c r="F2499" s="184" t="str">
        <f t="shared" si="153"/>
        <v/>
      </c>
      <c r="G2499" s="184" t="str">
        <f t="shared" si="154"/>
        <v/>
      </c>
      <c r="H2499" s="184" t="str">
        <f t="shared" si="155"/>
        <v/>
      </c>
      <c r="J2499" t="s">
        <v>253</v>
      </c>
      <c r="K2499" t="s">
        <v>253</v>
      </c>
      <c r="R2499">
        <v>99.740673999999999</v>
      </c>
      <c r="S2499" t="s">
        <v>201</v>
      </c>
      <c r="T2499" s="221">
        <v>45566.313194444447</v>
      </c>
    </row>
    <row r="2500" spans="1:20" x14ac:dyDescent="0.35">
      <c r="A2500" t="s">
        <v>98</v>
      </c>
      <c r="B2500" t="s">
        <v>99</v>
      </c>
      <c r="C2500" t="s">
        <v>92</v>
      </c>
      <c r="D2500" s="29">
        <v>45961</v>
      </c>
      <c r="E2500" s="184" t="str">
        <f t="shared" si="152"/>
        <v/>
      </c>
      <c r="F2500" s="184" t="str">
        <f t="shared" si="153"/>
        <v/>
      </c>
      <c r="G2500" s="184" t="str">
        <f t="shared" si="154"/>
        <v/>
      </c>
      <c r="H2500" s="184" t="str">
        <f t="shared" si="155"/>
        <v/>
      </c>
      <c r="J2500" t="s">
        <v>253</v>
      </c>
      <c r="K2500" t="s">
        <v>253</v>
      </c>
      <c r="R2500">
        <v>99.740673999999999</v>
      </c>
      <c r="S2500" t="s">
        <v>201</v>
      </c>
      <c r="T2500" s="221">
        <v>45566.313194444447</v>
      </c>
    </row>
    <row r="2501" spans="1:20" x14ac:dyDescent="0.35">
      <c r="A2501" t="s">
        <v>98</v>
      </c>
      <c r="B2501" t="s">
        <v>99</v>
      </c>
      <c r="C2501" t="s">
        <v>92</v>
      </c>
      <c r="D2501" s="29">
        <v>45962</v>
      </c>
      <c r="E2501" s="184" t="str">
        <f t="shared" si="152"/>
        <v/>
      </c>
      <c r="F2501" s="184" t="str">
        <f t="shared" si="153"/>
        <v/>
      </c>
      <c r="G2501" s="184" t="str">
        <f t="shared" si="154"/>
        <v/>
      </c>
      <c r="H2501" s="184" t="str">
        <f t="shared" si="155"/>
        <v/>
      </c>
      <c r="J2501" t="s">
        <v>253</v>
      </c>
      <c r="K2501" t="s">
        <v>253</v>
      </c>
      <c r="R2501">
        <v>99.740673999999999</v>
      </c>
      <c r="S2501" t="s">
        <v>201</v>
      </c>
      <c r="T2501" s="221">
        <v>45566.313194444447</v>
      </c>
    </row>
    <row r="2502" spans="1:20" x14ac:dyDescent="0.35">
      <c r="A2502" t="s">
        <v>98</v>
      </c>
      <c r="B2502" t="s">
        <v>99</v>
      </c>
      <c r="C2502" t="s">
        <v>92</v>
      </c>
      <c r="D2502" s="29">
        <v>45963</v>
      </c>
      <c r="E2502" s="184" t="str">
        <f t="shared" si="152"/>
        <v/>
      </c>
      <c r="F2502" s="184" t="str">
        <f t="shared" si="153"/>
        <v/>
      </c>
      <c r="G2502" s="184" t="str">
        <f t="shared" si="154"/>
        <v/>
      </c>
      <c r="H2502" s="184" t="str">
        <f t="shared" si="155"/>
        <v/>
      </c>
      <c r="J2502" t="s">
        <v>253</v>
      </c>
      <c r="K2502" t="s">
        <v>253</v>
      </c>
      <c r="R2502">
        <v>99.740673999999999</v>
      </c>
      <c r="S2502" t="s">
        <v>201</v>
      </c>
      <c r="T2502" s="221">
        <v>45566.313194444447</v>
      </c>
    </row>
    <row r="2503" spans="1:20" x14ac:dyDescent="0.35">
      <c r="A2503" t="s">
        <v>98</v>
      </c>
      <c r="B2503" t="s">
        <v>99</v>
      </c>
      <c r="C2503" t="s">
        <v>92</v>
      </c>
      <c r="D2503" s="29">
        <v>45964</v>
      </c>
      <c r="E2503" s="184" t="str">
        <f t="shared" si="152"/>
        <v/>
      </c>
      <c r="F2503" s="184" t="str">
        <f t="shared" si="153"/>
        <v/>
      </c>
      <c r="G2503" s="184" t="str">
        <f t="shared" si="154"/>
        <v/>
      </c>
      <c r="H2503" s="184" t="str">
        <f t="shared" si="155"/>
        <v/>
      </c>
      <c r="J2503" t="s">
        <v>253</v>
      </c>
      <c r="K2503" t="s">
        <v>253</v>
      </c>
      <c r="R2503">
        <v>99.740673999999999</v>
      </c>
      <c r="S2503" t="s">
        <v>201</v>
      </c>
      <c r="T2503" s="221">
        <v>45566.313194444447</v>
      </c>
    </row>
    <row r="2504" spans="1:20" x14ac:dyDescent="0.35">
      <c r="A2504" t="s">
        <v>98</v>
      </c>
      <c r="B2504" t="s">
        <v>99</v>
      </c>
      <c r="C2504" t="s">
        <v>92</v>
      </c>
      <c r="D2504" s="29">
        <v>45965</v>
      </c>
      <c r="E2504" s="184" t="str">
        <f t="shared" ref="E2504:E2567" si="156">IF(J2504="","",IF(L2504=0,0,IF(1-(J2504/L2504)&lt;0,"",1-(J2504/L2504))))</f>
        <v/>
      </c>
      <c r="F2504" s="184" t="str">
        <f t="shared" ref="F2504:F2567" si="157">IF(K2504="","",IF(L2504=0,0,IF(1-(K2504/L2504)&lt;0,"",1-(K2504/L2504))))</f>
        <v/>
      </c>
      <c r="G2504" s="184" t="str">
        <f t="shared" ref="G2504:G2567" si="158">IF(J2504="","",IF(1-(J2504/R2504)&lt;0,"",1-(J2504/R2504)))</f>
        <v/>
      </c>
      <c r="H2504" s="184" t="str">
        <f t="shared" ref="H2504:H2567" si="159">IF(K2504="","",IF(1-(K2504/R2504)&lt;0,"",1-(K2504/R2504)))</f>
        <v/>
      </c>
      <c r="J2504" t="s">
        <v>253</v>
      </c>
      <c r="K2504" t="s">
        <v>253</v>
      </c>
      <c r="R2504">
        <v>99.740673999999999</v>
      </c>
      <c r="S2504" t="s">
        <v>201</v>
      </c>
      <c r="T2504" s="221">
        <v>45566.313194444447</v>
      </c>
    </row>
    <row r="2505" spans="1:20" x14ac:dyDescent="0.35">
      <c r="A2505" t="s">
        <v>98</v>
      </c>
      <c r="B2505" t="s">
        <v>99</v>
      </c>
      <c r="C2505" t="s">
        <v>92</v>
      </c>
      <c r="D2505" s="29">
        <v>45966</v>
      </c>
      <c r="E2505" s="184" t="str">
        <f t="shared" si="156"/>
        <v/>
      </c>
      <c r="F2505" s="184" t="str">
        <f t="shared" si="157"/>
        <v/>
      </c>
      <c r="G2505" s="184" t="str">
        <f t="shared" si="158"/>
        <v/>
      </c>
      <c r="H2505" s="184" t="str">
        <f t="shared" si="159"/>
        <v/>
      </c>
      <c r="J2505" t="s">
        <v>253</v>
      </c>
      <c r="K2505" t="s">
        <v>253</v>
      </c>
      <c r="R2505">
        <v>99.740673999999999</v>
      </c>
      <c r="S2505" t="s">
        <v>201</v>
      </c>
      <c r="T2505" s="221">
        <v>45566.313194444447</v>
      </c>
    </row>
    <row r="2506" spans="1:20" x14ac:dyDescent="0.35">
      <c r="A2506" t="s">
        <v>98</v>
      </c>
      <c r="B2506" t="s">
        <v>99</v>
      </c>
      <c r="C2506" t="s">
        <v>92</v>
      </c>
      <c r="D2506" s="29">
        <v>45967</v>
      </c>
      <c r="E2506" s="184" t="str">
        <f t="shared" si="156"/>
        <v/>
      </c>
      <c r="F2506" s="184" t="str">
        <f t="shared" si="157"/>
        <v/>
      </c>
      <c r="G2506" s="184" t="str">
        <f t="shared" si="158"/>
        <v/>
      </c>
      <c r="H2506" s="184" t="str">
        <f t="shared" si="159"/>
        <v/>
      </c>
      <c r="J2506" t="s">
        <v>253</v>
      </c>
      <c r="K2506" t="s">
        <v>253</v>
      </c>
      <c r="R2506">
        <v>99.740673999999999</v>
      </c>
      <c r="S2506" t="s">
        <v>201</v>
      </c>
      <c r="T2506" s="221">
        <v>45566.313194444447</v>
      </c>
    </row>
    <row r="2507" spans="1:20" x14ac:dyDescent="0.35">
      <c r="A2507" t="s">
        <v>98</v>
      </c>
      <c r="B2507" t="s">
        <v>99</v>
      </c>
      <c r="C2507" t="s">
        <v>92</v>
      </c>
      <c r="D2507" s="29">
        <v>45968</v>
      </c>
      <c r="E2507" s="184" t="str">
        <f t="shared" si="156"/>
        <v/>
      </c>
      <c r="F2507" s="184" t="str">
        <f t="shared" si="157"/>
        <v/>
      </c>
      <c r="G2507" s="184" t="str">
        <f t="shared" si="158"/>
        <v/>
      </c>
      <c r="H2507" s="184" t="str">
        <f t="shared" si="159"/>
        <v/>
      </c>
      <c r="J2507" t="s">
        <v>253</v>
      </c>
      <c r="K2507" t="s">
        <v>253</v>
      </c>
      <c r="R2507">
        <v>99.740673999999999</v>
      </c>
      <c r="S2507" t="s">
        <v>201</v>
      </c>
      <c r="T2507" s="221">
        <v>45566.313194444447</v>
      </c>
    </row>
    <row r="2508" spans="1:20" x14ac:dyDescent="0.35">
      <c r="A2508" t="s">
        <v>98</v>
      </c>
      <c r="B2508" t="s">
        <v>99</v>
      </c>
      <c r="C2508" t="s">
        <v>92</v>
      </c>
      <c r="D2508" s="29">
        <v>45969</v>
      </c>
      <c r="E2508" s="184" t="str">
        <f t="shared" si="156"/>
        <v/>
      </c>
      <c r="F2508" s="184" t="str">
        <f t="shared" si="157"/>
        <v/>
      </c>
      <c r="G2508" s="184" t="str">
        <f t="shared" si="158"/>
        <v/>
      </c>
      <c r="H2508" s="184" t="str">
        <f t="shared" si="159"/>
        <v/>
      </c>
      <c r="J2508" t="s">
        <v>253</v>
      </c>
      <c r="K2508" t="s">
        <v>253</v>
      </c>
      <c r="R2508">
        <v>99.740673999999999</v>
      </c>
      <c r="S2508" t="s">
        <v>201</v>
      </c>
      <c r="T2508" s="221">
        <v>45566.313194444447</v>
      </c>
    </row>
    <row r="2509" spans="1:20" x14ac:dyDescent="0.35">
      <c r="A2509" t="s">
        <v>98</v>
      </c>
      <c r="B2509" t="s">
        <v>99</v>
      </c>
      <c r="C2509" t="s">
        <v>92</v>
      </c>
      <c r="D2509" s="29">
        <v>45970</v>
      </c>
      <c r="E2509" s="184" t="str">
        <f t="shared" si="156"/>
        <v/>
      </c>
      <c r="F2509" s="184" t="str">
        <f t="shared" si="157"/>
        <v/>
      </c>
      <c r="G2509" s="184" t="str">
        <f t="shared" si="158"/>
        <v/>
      </c>
      <c r="H2509" s="184" t="str">
        <f t="shared" si="159"/>
        <v/>
      </c>
      <c r="J2509" t="s">
        <v>253</v>
      </c>
      <c r="K2509" t="s">
        <v>253</v>
      </c>
      <c r="R2509">
        <v>99.740673999999999</v>
      </c>
      <c r="S2509" t="s">
        <v>201</v>
      </c>
      <c r="T2509" s="221">
        <v>45566.313194444447</v>
      </c>
    </row>
    <row r="2510" spans="1:20" x14ac:dyDescent="0.35">
      <c r="A2510" t="s">
        <v>98</v>
      </c>
      <c r="B2510" t="s">
        <v>99</v>
      </c>
      <c r="C2510" t="s">
        <v>92</v>
      </c>
      <c r="D2510" s="29">
        <v>45971</v>
      </c>
      <c r="E2510" s="184" t="str">
        <f t="shared" si="156"/>
        <v/>
      </c>
      <c r="F2510" s="184" t="str">
        <f t="shared" si="157"/>
        <v/>
      </c>
      <c r="G2510" s="184" t="str">
        <f t="shared" si="158"/>
        <v/>
      </c>
      <c r="H2510" s="184" t="str">
        <f t="shared" si="159"/>
        <v/>
      </c>
      <c r="J2510" t="s">
        <v>253</v>
      </c>
      <c r="K2510" t="s">
        <v>253</v>
      </c>
      <c r="R2510">
        <v>99.740673999999999</v>
      </c>
      <c r="S2510" t="s">
        <v>201</v>
      </c>
      <c r="T2510" s="221">
        <v>45566.313194444447</v>
      </c>
    </row>
    <row r="2511" spans="1:20" x14ac:dyDescent="0.35">
      <c r="A2511" t="s">
        <v>98</v>
      </c>
      <c r="B2511" t="s">
        <v>99</v>
      </c>
      <c r="C2511" t="s">
        <v>92</v>
      </c>
      <c r="D2511" s="29">
        <v>45972</v>
      </c>
      <c r="E2511" s="184" t="str">
        <f t="shared" si="156"/>
        <v/>
      </c>
      <c r="F2511" s="184" t="str">
        <f t="shared" si="157"/>
        <v/>
      </c>
      <c r="G2511" s="184" t="str">
        <f t="shared" si="158"/>
        <v/>
      </c>
      <c r="H2511" s="184" t="str">
        <f t="shared" si="159"/>
        <v/>
      </c>
      <c r="J2511" t="s">
        <v>253</v>
      </c>
      <c r="K2511" t="s">
        <v>253</v>
      </c>
      <c r="R2511">
        <v>99.740673999999999</v>
      </c>
      <c r="S2511" t="s">
        <v>201</v>
      </c>
      <c r="T2511" s="221">
        <v>45566.313194444447</v>
      </c>
    </row>
    <row r="2512" spans="1:20" x14ac:dyDescent="0.35">
      <c r="A2512" t="s">
        <v>98</v>
      </c>
      <c r="B2512" t="s">
        <v>99</v>
      </c>
      <c r="C2512" t="s">
        <v>92</v>
      </c>
      <c r="D2512" s="29">
        <v>45973</v>
      </c>
      <c r="E2512" s="184" t="str">
        <f t="shared" si="156"/>
        <v/>
      </c>
      <c r="F2512" s="184" t="str">
        <f t="shared" si="157"/>
        <v/>
      </c>
      <c r="G2512" s="184" t="str">
        <f t="shared" si="158"/>
        <v/>
      </c>
      <c r="H2512" s="184" t="str">
        <f t="shared" si="159"/>
        <v/>
      </c>
      <c r="J2512" t="s">
        <v>253</v>
      </c>
      <c r="K2512" t="s">
        <v>253</v>
      </c>
      <c r="R2512">
        <v>99.740673999999999</v>
      </c>
      <c r="S2512" t="s">
        <v>201</v>
      </c>
      <c r="T2512" s="221">
        <v>45566.313194444447</v>
      </c>
    </row>
    <row r="2513" spans="1:20" x14ac:dyDescent="0.35">
      <c r="A2513" t="s">
        <v>98</v>
      </c>
      <c r="B2513" t="s">
        <v>99</v>
      </c>
      <c r="C2513" t="s">
        <v>92</v>
      </c>
      <c r="D2513" s="29">
        <v>45974</v>
      </c>
      <c r="E2513" s="184" t="str">
        <f t="shared" si="156"/>
        <v/>
      </c>
      <c r="F2513" s="184" t="str">
        <f t="shared" si="157"/>
        <v/>
      </c>
      <c r="G2513" s="184" t="str">
        <f t="shared" si="158"/>
        <v/>
      </c>
      <c r="H2513" s="184" t="str">
        <f t="shared" si="159"/>
        <v/>
      </c>
      <c r="J2513" t="s">
        <v>253</v>
      </c>
      <c r="K2513" t="s">
        <v>253</v>
      </c>
      <c r="R2513">
        <v>99.740673999999999</v>
      </c>
      <c r="S2513" t="s">
        <v>201</v>
      </c>
      <c r="T2513" s="221">
        <v>45566.313194444447</v>
      </c>
    </row>
    <row r="2514" spans="1:20" x14ac:dyDescent="0.35">
      <c r="A2514" t="s">
        <v>98</v>
      </c>
      <c r="B2514" t="s">
        <v>99</v>
      </c>
      <c r="C2514" t="s">
        <v>92</v>
      </c>
      <c r="D2514" s="29">
        <v>45975</v>
      </c>
      <c r="E2514" s="184" t="str">
        <f t="shared" si="156"/>
        <v/>
      </c>
      <c r="F2514" s="184" t="str">
        <f t="shared" si="157"/>
        <v/>
      </c>
      <c r="G2514" s="184" t="str">
        <f t="shared" si="158"/>
        <v/>
      </c>
      <c r="H2514" s="184" t="str">
        <f t="shared" si="159"/>
        <v/>
      </c>
      <c r="J2514" t="s">
        <v>253</v>
      </c>
      <c r="K2514" t="s">
        <v>253</v>
      </c>
      <c r="R2514">
        <v>99.740673999999999</v>
      </c>
      <c r="S2514" t="s">
        <v>201</v>
      </c>
      <c r="T2514" s="221">
        <v>45566.313194444447</v>
      </c>
    </row>
    <row r="2515" spans="1:20" x14ac:dyDescent="0.35">
      <c r="A2515" t="s">
        <v>98</v>
      </c>
      <c r="B2515" t="s">
        <v>99</v>
      </c>
      <c r="C2515" t="s">
        <v>92</v>
      </c>
      <c r="D2515" s="29">
        <v>45976</v>
      </c>
      <c r="E2515" s="184" t="str">
        <f t="shared" si="156"/>
        <v/>
      </c>
      <c r="F2515" s="184" t="str">
        <f t="shared" si="157"/>
        <v/>
      </c>
      <c r="G2515" s="184" t="str">
        <f t="shared" si="158"/>
        <v/>
      </c>
      <c r="H2515" s="184" t="str">
        <f t="shared" si="159"/>
        <v/>
      </c>
      <c r="J2515" t="s">
        <v>253</v>
      </c>
      <c r="K2515" t="s">
        <v>253</v>
      </c>
      <c r="R2515">
        <v>99.740673999999999</v>
      </c>
      <c r="S2515" t="s">
        <v>201</v>
      </c>
      <c r="T2515" s="221">
        <v>45566.313194444447</v>
      </c>
    </row>
    <row r="2516" spans="1:20" x14ac:dyDescent="0.35">
      <c r="A2516" t="s">
        <v>98</v>
      </c>
      <c r="B2516" t="s">
        <v>99</v>
      </c>
      <c r="C2516" t="s">
        <v>92</v>
      </c>
      <c r="D2516" s="29">
        <v>45977</v>
      </c>
      <c r="E2516" s="184" t="str">
        <f t="shared" si="156"/>
        <v/>
      </c>
      <c r="F2516" s="184" t="str">
        <f t="shared" si="157"/>
        <v/>
      </c>
      <c r="G2516" s="184" t="str">
        <f t="shared" si="158"/>
        <v/>
      </c>
      <c r="H2516" s="184" t="str">
        <f t="shared" si="159"/>
        <v/>
      </c>
      <c r="J2516" t="s">
        <v>253</v>
      </c>
      <c r="K2516" t="s">
        <v>253</v>
      </c>
      <c r="R2516">
        <v>99.740673999999999</v>
      </c>
      <c r="S2516" t="s">
        <v>201</v>
      </c>
      <c r="T2516" s="221">
        <v>45566.313194444447</v>
      </c>
    </row>
    <row r="2517" spans="1:20" x14ac:dyDescent="0.35">
      <c r="A2517" t="s">
        <v>98</v>
      </c>
      <c r="B2517" t="s">
        <v>99</v>
      </c>
      <c r="C2517" t="s">
        <v>92</v>
      </c>
      <c r="D2517" s="29">
        <v>45978</v>
      </c>
      <c r="E2517" s="184" t="str">
        <f t="shared" si="156"/>
        <v/>
      </c>
      <c r="F2517" s="184" t="str">
        <f t="shared" si="157"/>
        <v/>
      </c>
      <c r="G2517" s="184" t="str">
        <f t="shared" si="158"/>
        <v/>
      </c>
      <c r="H2517" s="184" t="str">
        <f t="shared" si="159"/>
        <v/>
      </c>
      <c r="J2517" t="s">
        <v>253</v>
      </c>
      <c r="K2517" t="s">
        <v>253</v>
      </c>
      <c r="R2517">
        <v>99.740673999999999</v>
      </c>
      <c r="S2517" t="s">
        <v>201</v>
      </c>
      <c r="T2517" s="221">
        <v>45566.313194444447</v>
      </c>
    </row>
    <row r="2518" spans="1:20" x14ac:dyDescent="0.35">
      <c r="A2518" t="s">
        <v>98</v>
      </c>
      <c r="B2518" t="s">
        <v>99</v>
      </c>
      <c r="C2518" t="s">
        <v>92</v>
      </c>
      <c r="D2518" s="29">
        <v>45979</v>
      </c>
      <c r="E2518" s="184" t="str">
        <f t="shared" si="156"/>
        <v/>
      </c>
      <c r="F2518" s="184" t="str">
        <f t="shared" si="157"/>
        <v/>
      </c>
      <c r="G2518" s="184" t="str">
        <f t="shared" si="158"/>
        <v/>
      </c>
      <c r="H2518" s="184" t="str">
        <f t="shared" si="159"/>
        <v/>
      </c>
      <c r="J2518" t="s">
        <v>253</v>
      </c>
      <c r="K2518" t="s">
        <v>253</v>
      </c>
      <c r="R2518">
        <v>99.740673999999999</v>
      </c>
      <c r="S2518" t="s">
        <v>201</v>
      </c>
      <c r="T2518" s="221">
        <v>45566.313194444447</v>
      </c>
    </row>
    <row r="2519" spans="1:20" x14ac:dyDescent="0.35">
      <c r="A2519" t="s">
        <v>98</v>
      </c>
      <c r="B2519" t="s">
        <v>99</v>
      </c>
      <c r="C2519" t="s">
        <v>92</v>
      </c>
      <c r="D2519" s="29">
        <v>45980</v>
      </c>
      <c r="E2519" s="184" t="str">
        <f t="shared" si="156"/>
        <v/>
      </c>
      <c r="F2519" s="184" t="str">
        <f t="shared" si="157"/>
        <v/>
      </c>
      <c r="G2519" s="184" t="str">
        <f t="shared" si="158"/>
        <v/>
      </c>
      <c r="H2519" s="184" t="str">
        <f t="shared" si="159"/>
        <v/>
      </c>
      <c r="J2519" t="s">
        <v>253</v>
      </c>
      <c r="K2519" t="s">
        <v>253</v>
      </c>
      <c r="R2519">
        <v>99.740673999999999</v>
      </c>
      <c r="S2519" t="s">
        <v>201</v>
      </c>
      <c r="T2519" s="221">
        <v>45566.313194444447</v>
      </c>
    </row>
    <row r="2520" spans="1:20" x14ac:dyDescent="0.35">
      <c r="A2520" t="s">
        <v>98</v>
      </c>
      <c r="B2520" t="s">
        <v>99</v>
      </c>
      <c r="C2520" t="s">
        <v>92</v>
      </c>
      <c r="D2520" s="29">
        <v>45981</v>
      </c>
      <c r="E2520" s="184" t="str">
        <f t="shared" si="156"/>
        <v/>
      </c>
      <c r="F2520" s="184" t="str">
        <f t="shared" si="157"/>
        <v/>
      </c>
      <c r="G2520" s="184" t="str">
        <f t="shared" si="158"/>
        <v/>
      </c>
      <c r="H2520" s="184" t="str">
        <f t="shared" si="159"/>
        <v/>
      </c>
      <c r="J2520" t="s">
        <v>253</v>
      </c>
      <c r="K2520" t="s">
        <v>253</v>
      </c>
      <c r="R2520">
        <v>99.740673999999999</v>
      </c>
      <c r="S2520" t="s">
        <v>201</v>
      </c>
      <c r="T2520" s="221">
        <v>45566.313194444447</v>
      </c>
    </row>
    <row r="2521" spans="1:20" x14ac:dyDescent="0.35">
      <c r="A2521" t="s">
        <v>98</v>
      </c>
      <c r="B2521" t="s">
        <v>99</v>
      </c>
      <c r="C2521" t="s">
        <v>92</v>
      </c>
      <c r="D2521" s="29">
        <v>45982</v>
      </c>
      <c r="E2521" s="184" t="str">
        <f t="shared" si="156"/>
        <v/>
      </c>
      <c r="F2521" s="184" t="str">
        <f t="shared" si="157"/>
        <v/>
      </c>
      <c r="G2521" s="184" t="str">
        <f t="shared" si="158"/>
        <v/>
      </c>
      <c r="H2521" s="184" t="str">
        <f t="shared" si="159"/>
        <v/>
      </c>
      <c r="J2521" t="s">
        <v>253</v>
      </c>
      <c r="K2521" t="s">
        <v>253</v>
      </c>
      <c r="R2521">
        <v>99.740673999999999</v>
      </c>
      <c r="S2521" t="s">
        <v>201</v>
      </c>
      <c r="T2521" s="221">
        <v>45566.313194444447</v>
      </c>
    </row>
    <row r="2522" spans="1:20" x14ac:dyDescent="0.35">
      <c r="A2522" t="s">
        <v>98</v>
      </c>
      <c r="B2522" t="s">
        <v>99</v>
      </c>
      <c r="C2522" t="s">
        <v>92</v>
      </c>
      <c r="D2522" s="29">
        <v>45983</v>
      </c>
      <c r="E2522" s="184" t="str">
        <f t="shared" si="156"/>
        <v/>
      </c>
      <c r="F2522" s="184" t="str">
        <f t="shared" si="157"/>
        <v/>
      </c>
      <c r="G2522" s="184" t="str">
        <f t="shared" si="158"/>
        <v/>
      </c>
      <c r="H2522" s="184" t="str">
        <f t="shared" si="159"/>
        <v/>
      </c>
      <c r="J2522" t="s">
        <v>253</v>
      </c>
      <c r="K2522" t="s">
        <v>253</v>
      </c>
      <c r="R2522">
        <v>99.740673999999999</v>
      </c>
      <c r="S2522" t="s">
        <v>201</v>
      </c>
      <c r="T2522" s="221">
        <v>45566.313194444447</v>
      </c>
    </row>
    <row r="2523" spans="1:20" x14ac:dyDescent="0.35">
      <c r="A2523" t="s">
        <v>98</v>
      </c>
      <c r="B2523" t="s">
        <v>99</v>
      </c>
      <c r="C2523" t="s">
        <v>92</v>
      </c>
      <c r="D2523" s="29">
        <v>45984</v>
      </c>
      <c r="E2523" s="184" t="str">
        <f t="shared" si="156"/>
        <v/>
      </c>
      <c r="F2523" s="184" t="str">
        <f t="shared" si="157"/>
        <v/>
      </c>
      <c r="G2523" s="184" t="str">
        <f t="shared" si="158"/>
        <v/>
      </c>
      <c r="H2523" s="184" t="str">
        <f t="shared" si="159"/>
        <v/>
      </c>
      <c r="J2523" t="s">
        <v>253</v>
      </c>
      <c r="K2523" t="s">
        <v>253</v>
      </c>
      <c r="R2523">
        <v>99.740673999999999</v>
      </c>
      <c r="S2523" t="s">
        <v>201</v>
      </c>
      <c r="T2523" s="221">
        <v>45566.313194444447</v>
      </c>
    </row>
    <row r="2524" spans="1:20" x14ac:dyDescent="0.35">
      <c r="A2524" t="s">
        <v>98</v>
      </c>
      <c r="B2524" t="s">
        <v>99</v>
      </c>
      <c r="C2524" t="s">
        <v>92</v>
      </c>
      <c r="D2524" s="29">
        <v>45985</v>
      </c>
      <c r="E2524" s="184" t="str">
        <f t="shared" si="156"/>
        <v/>
      </c>
      <c r="F2524" s="184" t="str">
        <f t="shared" si="157"/>
        <v/>
      </c>
      <c r="G2524" s="184" t="str">
        <f t="shared" si="158"/>
        <v/>
      </c>
      <c r="H2524" s="184" t="str">
        <f t="shared" si="159"/>
        <v/>
      </c>
      <c r="J2524" t="s">
        <v>253</v>
      </c>
      <c r="K2524" t="s">
        <v>253</v>
      </c>
      <c r="R2524">
        <v>99.740673999999999</v>
      </c>
      <c r="S2524" t="s">
        <v>201</v>
      </c>
      <c r="T2524" s="221">
        <v>45566.313194444447</v>
      </c>
    </row>
    <row r="2525" spans="1:20" x14ac:dyDescent="0.35">
      <c r="A2525" t="s">
        <v>98</v>
      </c>
      <c r="B2525" t="s">
        <v>99</v>
      </c>
      <c r="C2525" t="s">
        <v>92</v>
      </c>
      <c r="D2525" s="29">
        <v>45986</v>
      </c>
      <c r="E2525" s="184" t="str">
        <f t="shared" si="156"/>
        <v/>
      </c>
      <c r="F2525" s="184" t="str">
        <f t="shared" si="157"/>
        <v/>
      </c>
      <c r="G2525" s="184" t="str">
        <f t="shared" si="158"/>
        <v/>
      </c>
      <c r="H2525" s="184" t="str">
        <f t="shared" si="159"/>
        <v/>
      </c>
      <c r="J2525" t="s">
        <v>253</v>
      </c>
      <c r="K2525" t="s">
        <v>253</v>
      </c>
      <c r="R2525">
        <v>99.740673999999999</v>
      </c>
      <c r="S2525" t="s">
        <v>201</v>
      </c>
      <c r="T2525" s="221">
        <v>45566.313194444447</v>
      </c>
    </row>
    <row r="2526" spans="1:20" x14ac:dyDescent="0.35">
      <c r="A2526" t="s">
        <v>98</v>
      </c>
      <c r="B2526" t="s">
        <v>99</v>
      </c>
      <c r="C2526" t="s">
        <v>92</v>
      </c>
      <c r="D2526" s="29">
        <v>45987</v>
      </c>
      <c r="E2526" s="184" t="str">
        <f t="shared" si="156"/>
        <v/>
      </c>
      <c r="F2526" s="184" t="str">
        <f t="shared" si="157"/>
        <v/>
      </c>
      <c r="G2526" s="184" t="str">
        <f t="shared" si="158"/>
        <v/>
      </c>
      <c r="H2526" s="184" t="str">
        <f t="shared" si="159"/>
        <v/>
      </c>
      <c r="J2526" t="s">
        <v>253</v>
      </c>
      <c r="K2526" t="s">
        <v>253</v>
      </c>
      <c r="R2526">
        <v>99.740673999999999</v>
      </c>
      <c r="S2526" t="s">
        <v>201</v>
      </c>
      <c r="T2526" s="221">
        <v>45566.313194444447</v>
      </c>
    </row>
    <row r="2527" spans="1:20" x14ac:dyDescent="0.35">
      <c r="A2527" t="s">
        <v>98</v>
      </c>
      <c r="B2527" t="s">
        <v>99</v>
      </c>
      <c r="C2527" t="s">
        <v>92</v>
      </c>
      <c r="D2527" s="29">
        <v>45988</v>
      </c>
      <c r="E2527" s="184" t="str">
        <f t="shared" si="156"/>
        <v/>
      </c>
      <c r="F2527" s="184" t="str">
        <f t="shared" si="157"/>
        <v/>
      </c>
      <c r="G2527" s="184" t="str">
        <f t="shared" si="158"/>
        <v/>
      </c>
      <c r="H2527" s="184" t="str">
        <f t="shared" si="159"/>
        <v/>
      </c>
      <c r="J2527" t="s">
        <v>253</v>
      </c>
      <c r="K2527" t="s">
        <v>253</v>
      </c>
      <c r="R2527">
        <v>99.740673999999999</v>
      </c>
      <c r="S2527" t="s">
        <v>201</v>
      </c>
      <c r="T2527" s="221">
        <v>45566.313194444447</v>
      </c>
    </row>
    <row r="2528" spans="1:20" x14ac:dyDescent="0.35">
      <c r="A2528" t="s">
        <v>98</v>
      </c>
      <c r="B2528" t="s">
        <v>99</v>
      </c>
      <c r="C2528" t="s">
        <v>92</v>
      </c>
      <c r="D2528" s="29">
        <v>45989</v>
      </c>
      <c r="E2528" s="184" t="str">
        <f t="shared" si="156"/>
        <v/>
      </c>
      <c r="F2528" s="184" t="str">
        <f t="shared" si="157"/>
        <v/>
      </c>
      <c r="G2528" s="184" t="str">
        <f t="shared" si="158"/>
        <v/>
      </c>
      <c r="H2528" s="184" t="str">
        <f t="shared" si="159"/>
        <v/>
      </c>
      <c r="J2528" t="s">
        <v>253</v>
      </c>
      <c r="K2528" t="s">
        <v>253</v>
      </c>
      <c r="R2528">
        <v>99.740673999999999</v>
      </c>
      <c r="S2528" t="s">
        <v>201</v>
      </c>
      <c r="T2528" s="221">
        <v>45566.313194444447</v>
      </c>
    </row>
    <row r="2529" spans="1:20" x14ac:dyDescent="0.35">
      <c r="A2529" t="s">
        <v>98</v>
      </c>
      <c r="B2529" t="s">
        <v>99</v>
      </c>
      <c r="C2529" t="s">
        <v>92</v>
      </c>
      <c r="D2529" s="29">
        <v>45990</v>
      </c>
      <c r="E2529" s="184" t="str">
        <f t="shared" si="156"/>
        <v/>
      </c>
      <c r="F2529" s="184" t="str">
        <f t="shared" si="157"/>
        <v/>
      </c>
      <c r="G2529" s="184" t="str">
        <f t="shared" si="158"/>
        <v/>
      </c>
      <c r="H2529" s="184" t="str">
        <f t="shared" si="159"/>
        <v/>
      </c>
      <c r="J2529" t="s">
        <v>253</v>
      </c>
      <c r="K2529" t="s">
        <v>253</v>
      </c>
      <c r="R2529">
        <v>99.740673999999999</v>
      </c>
      <c r="S2529" t="s">
        <v>201</v>
      </c>
      <c r="T2529" s="221">
        <v>45566.313194444447</v>
      </c>
    </row>
    <row r="2530" spans="1:20" x14ac:dyDescent="0.35">
      <c r="A2530" t="s">
        <v>98</v>
      </c>
      <c r="B2530" t="s">
        <v>99</v>
      </c>
      <c r="C2530" t="s">
        <v>92</v>
      </c>
      <c r="D2530" s="29">
        <v>45991</v>
      </c>
      <c r="E2530" s="184" t="str">
        <f t="shared" si="156"/>
        <v/>
      </c>
      <c r="F2530" s="184" t="str">
        <f t="shared" si="157"/>
        <v/>
      </c>
      <c r="G2530" s="184" t="str">
        <f t="shared" si="158"/>
        <v/>
      </c>
      <c r="H2530" s="184" t="str">
        <f t="shared" si="159"/>
        <v/>
      </c>
      <c r="J2530" t="s">
        <v>253</v>
      </c>
      <c r="K2530" t="s">
        <v>253</v>
      </c>
      <c r="R2530">
        <v>99.740673999999999</v>
      </c>
      <c r="S2530" t="s">
        <v>201</v>
      </c>
      <c r="T2530" s="221">
        <v>45566.313194444447</v>
      </c>
    </row>
    <row r="2531" spans="1:20" x14ac:dyDescent="0.35">
      <c r="A2531" t="s">
        <v>98</v>
      </c>
      <c r="B2531" t="s">
        <v>99</v>
      </c>
      <c r="C2531" t="s">
        <v>92</v>
      </c>
      <c r="D2531" s="29">
        <v>45992</v>
      </c>
      <c r="E2531" s="184" t="str">
        <f t="shared" si="156"/>
        <v/>
      </c>
      <c r="F2531" s="184" t="str">
        <f t="shared" si="157"/>
        <v/>
      </c>
      <c r="G2531" s="184" t="str">
        <f t="shared" si="158"/>
        <v/>
      </c>
      <c r="H2531" s="184" t="str">
        <f t="shared" si="159"/>
        <v/>
      </c>
      <c r="J2531" t="s">
        <v>253</v>
      </c>
      <c r="K2531" t="s">
        <v>253</v>
      </c>
      <c r="R2531">
        <v>99.740673999999999</v>
      </c>
      <c r="S2531" t="s">
        <v>201</v>
      </c>
      <c r="T2531" s="221">
        <v>45566.313194444447</v>
      </c>
    </row>
    <row r="2532" spans="1:20" x14ac:dyDescent="0.35">
      <c r="A2532" t="s">
        <v>98</v>
      </c>
      <c r="B2532" t="s">
        <v>99</v>
      </c>
      <c r="C2532" t="s">
        <v>92</v>
      </c>
      <c r="D2532" s="29">
        <v>45993</v>
      </c>
      <c r="E2532" s="184" t="str">
        <f t="shared" si="156"/>
        <v/>
      </c>
      <c r="F2532" s="184" t="str">
        <f t="shared" si="157"/>
        <v/>
      </c>
      <c r="G2532" s="184" t="str">
        <f t="shared" si="158"/>
        <v/>
      </c>
      <c r="H2532" s="184" t="str">
        <f t="shared" si="159"/>
        <v/>
      </c>
      <c r="J2532" t="s">
        <v>253</v>
      </c>
      <c r="K2532" t="s">
        <v>253</v>
      </c>
      <c r="R2532">
        <v>99.740673999999999</v>
      </c>
      <c r="S2532" t="s">
        <v>201</v>
      </c>
      <c r="T2532" s="221">
        <v>45566.313194444447</v>
      </c>
    </row>
    <row r="2533" spans="1:20" x14ac:dyDescent="0.35">
      <c r="A2533" t="s">
        <v>98</v>
      </c>
      <c r="B2533" t="s">
        <v>99</v>
      </c>
      <c r="C2533" t="s">
        <v>92</v>
      </c>
      <c r="D2533" s="29">
        <v>45994</v>
      </c>
      <c r="E2533" s="184" t="str">
        <f t="shared" si="156"/>
        <v/>
      </c>
      <c r="F2533" s="184" t="str">
        <f t="shared" si="157"/>
        <v/>
      </c>
      <c r="G2533" s="184" t="str">
        <f t="shared" si="158"/>
        <v/>
      </c>
      <c r="H2533" s="184" t="str">
        <f t="shared" si="159"/>
        <v/>
      </c>
      <c r="J2533" t="s">
        <v>253</v>
      </c>
      <c r="K2533" t="s">
        <v>253</v>
      </c>
      <c r="R2533">
        <v>99.740673999999999</v>
      </c>
      <c r="S2533" t="s">
        <v>201</v>
      </c>
      <c r="T2533" s="221">
        <v>45566.313194444447</v>
      </c>
    </row>
    <row r="2534" spans="1:20" x14ac:dyDescent="0.35">
      <c r="A2534" t="s">
        <v>98</v>
      </c>
      <c r="B2534" t="s">
        <v>99</v>
      </c>
      <c r="C2534" t="s">
        <v>92</v>
      </c>
      <c r="D2534" s="29">
        <v>45995</v>
      </c>
      <c r="E2534" s="184" t="str">
        <f t="shared" si="156"/>
        <v/>
      </c>
      <c r="F2534" s="184" t="str">
        <f t="shared" si="157"/>
        <v/>
      </c>
      <c r="G2534" s="184" t="str">
        <f t="shared" si="158"/>
        <v/>
      </c>
      <c r="H2534" s="184" t="str">
        <f t="shared" si="159"/>
        <v/>
      </c>
      <c r="J2534" t="s">
        <v>253</v>
      </c>
      <c r="K2534" t="s">
        <v>253</v>
      </c>
      <c r="R2534">
        <v>99.740673999999999</v>
      </c>
      <c r="S2534" t="s">
        <v>201</v>
      </c>
      <c r="T2534" s="221">
        <v>45566.313194444447</v>
      </c>
    </row>
    <row r="2535" spans="1:20" x14ac:dyDescent="0.35">
      <c r="A2535" t="s">
        <v>98</v>
      </c>
      <c r="B2535" t="s">
        <v>99</v>
      </c>
      <c r="C2535" t="s">
        <v>92</v>
      </c>
      <c r="D2535" s="29">
        <v>45996</v>
      </c>
      <c r="E2535" s="184" t="str">
        <f t="shared" si="156"/>
        <v/>
      </c>
      <c r="F2535" s="184" t="str">
        <f t="shared" si="157"/>
        <v/>
      </c>
      <c r="G2535" s="184" t="str">
        <f t="shared" si="158"/>
        <v/>
      </c>
      <c r="H2535" s="184" t="str">
        <f t="shared" si="159"/>
        <v/>
      </c>
      <c r="J2535" t="s">
        <v>253</v>
      </c>
      <c r="K2535" t="s">
        <v>253</v>
      </c>
      <c r="R2535">
        <v>99.740673999999999</v>
      </c>
      <c r="S2535" t="s">
        <v>201</v>
      </c>
      <c r="T2535" s="221">
        <v>45566.313194444447</v>
      </c>
    </row>
    <row r="2536" spans="1:20" x14ac:dyDescent="0.35">
      <c r="A2536" t="s">
        <v>98</v>
      </c>
      <c r="B2536" t="s">
        <v>99</v>
      </c>
      <c r="C2536" t="s">
        <v>92</v>
      </c>
      <c r="D2536" s="29">
        <v>45997</v>
      </c>
      <c r="E2536" s="184" t="str">
        <f t="shared" si="156"/>
        <v/>
      </c>
      <c r="F2536" s="184" t="str">
        <f t="shared" si="157"/>
        <v/>
      </c>
      <c r="G2536" s="184" t="str">
        <f t="shared" si="158"/>
        <v/>
      </c>
      <c r="H2536" s="184" t="str">
        <f t="shared" si="159"/>
        <v/>
      </c>
      <c r="J2536" t="s">
        <v>253</v>
      </c>
      <c r="K2536" t="s">
        <v>253</v>
      </c>
      <c r="R2536">
        <v>99.740673999999999</v>
      </c>
      <c r="S2536" t="s">
        <v>201</v>
      </c>
      <c r="T2536" s="221">
        <v>45566.313194444447</v>
      </c>
    </row>
    <row r="2537" spans="1:20" x14ac:dyDescent="0.35">
      <c r="A2537" t="s">
        <v>98</v>
      </c>
      <c r="B2537" t="s">
        <v>99</v>
      </c>
      <c r="C2537" t="s">
        <v>92</v>
      </c>
      <c r="D2537" s="29">
        <v>45998</v>
      </c>
      <c r="E2537" s="184" t="str">
        <f t="shared" si="156"/>
        <v/>
      </c>
      <c r="F2537" s="184" t="str">
        <f t="shared" si="157"/>
        <v/>
      </c>
      <c r="G2537" s="184" t="str">
        <f t="shared" si="158"/>
        <v/>
      </c>
      <c r="H2537" s="184" t="str">
        <f t="shared" si="159"/>
        <v/>
      </c>
      <c r="J2537" t="s">
        <v>253</v>
      </c>
      <c r="K2537" t="s">
        <v>253</v>
      </c>
      <c r="R2537">
        <v>99.740673999999999</v>
      </c>
      <c r="S2537" t="s">
        <v>201</v>
      </c>
      <c r="T2537" s="221">
        <v>45566.313194444447</v>
      </c>
    </row>
    <row r="2538" spans="1:20" x14ac:dyDescent="0.35">
      <c r="A2538" t="s">
        <v>98</v>
      </c>
      <c r="B2538" t="s">
        <v>99</v>
      </c>
      <c r="C2538" t="s">
        <v>92</v>
      </c>
      <c r="D2538" s="29">
        <v>45999</v>
      </c>
      <c r="E2538" s="184" t="str">
        <f t="shared" si="156"/>
        <v/>
      </c>
      <c r="F2538" s="184" t="str">
        <f t="shared" si="157"/>
        <v/>
      </c>
      <c r="G2538" s="184" t="str">
        <f t="shared" si="158"/>
        <v/>
      </c>
      <c r="H2538" s="184" t="str">
        <f t="shared" si="159"/>
        <v/>
      </c>
      <c r="J2538" t="s">
        <v>253</v>
      </c>
      <c r="K2538" t="s">
        <v>253</v>
      </c>
      <c r="R2538">
        <v>99.740673999999999</v>
      </c>
      <c r="S2538" t="s">
        <v>201</v>
      </c>
      <c r="T2538" s="221">
        <v>45566.313194444447</v>
      </c>
    </row>
    <row r="2539" spans="1:20" x14ac:dyDescent="0.35">
      <c r="A2539" t="s">
        <v>98</v>
      </c>
      <c r="B2539" t="s">
        <v>99</v>
      </c>
      <c r="C2539" t="s">
        <v>92</v>
      </c>
      <c r="D2539" s="29">
        <v>46000</v>
      </c>
      <c r="E2539" s="184" t="str">
        <f t="shared" si="156"/>
        <v/>
      </c>
      <c r="F2539" s="184" t="str">
        <f t="shared" si="157"/>
        <v/>
      </c>
      <c r="G2539" s="184" t="str">
        <f t="shared" si="158"/>
        <v/>
      </c>
      <c r="H2539" s="184" t="str">
        <f t="shared" si="159"/>
        <v/>
      </c>
      <c r="J2539" t="s">
        <v>253</v>
      </c>
      <c r="K2539" t="s">
        <v>253</v>
      </c>
      <c r="R2539">
        <v>99.740673999999999</v>
      </c>
      <c r="S2539" t="s">
        <v>201</v>
      </c>
      <c r="T2539" s="221">
        <v>45566.313194444447</v>
      </c>
    </row>
    <row r="2540" spans="1:20" x14ac:dyDescent="0.35">
      <c r="A2540" t="s">
        <v>98</v>
      </c>
      <c r="B2540" t="s">
        <v>99</v>
      </c>
      <c r="C2540" t="s">
        <v>92</v>
      </c>
      <c r="D2540" s="29">
        <v>46001</v>
      </c>
      <c r="E2540" s="184" t="str">
        <f t="shared" si="156"/>
        <v/>
      </c>
      <c r="F2540" s="184" t="str">
        <f t="shared" si="157"/>
        <v/>
      </c>
      <c r="G2540" s="184" t="str">
        <f t="shared" si="158"/>
        <v/>
      </c>
      <c r="H2540" s="184" t="str">
        <f t="shared" si="159"/>
        <v/>
      </c>
      <c r="J2540" t="s">
        <v>253</v>
      </c>
      <c r="K2540" t="s">
        <v>253</v>
      </c>
      <c r="R2540">
        <v>99.740673999999999</v>
      </c>
      <c r="S2540" t="s">
        <v>201</v>
      </c>
      <c r="T2540" s="221">
        <v>45566.313194444447</v>
      </c>
    </row>
    <row r="2541" spans="1:20" x14ac:dyDescent="0.35">
      <c r="A2541" t="s">
        <v>98</v>
      </c>
      <c r="B2541" t="s">
        <v>99</v>
      </c>
      <c r="C2541" t="s">
        <v>92</v>
      </c>
      <c r="D2541" s="29">
        <v>46002</v>
      </c>
      <c r="E2541" s="184" t="str">
        <f t="shared" si="156"/>
        <v/>
      </c>
      <c r="F2541" s="184" t="str">
        <f t="shared" si="157"/>
        <v/>
      </c>
      <c r="G2541" s="184" t="str">
        <f t="shared" si="158"/>
        <v/>
      </c>
      <c r="H2541" s="184" t="str">
        <f t="shared" si="159"/>
        <v/>
      </c>
      <c r="J2541" t="s">
        <v>253</v>
      </c>
      <c r="K2541" t="s">
        <v>253</v>
      </c>
      <c r="R2541">
        <v>99.740673999999999</v>
      </c>
      <c r="S2541" t="s">
        <v>201</v>
      </c>
      <c r="T2541" s="221">
        <v>45566.313194444447</v>
      </c>
    </row>
    <row r="2542" spans="1:20" x14ac:dyDescent="0.35">
      <c r="A2542" t="s">
        <v>98</v>
      </c>
      <c r="B2542" t="s">
        <v>99</v>
      </c>
      <c r="C2542" t="s">
        <v>92</v>
      </c>
      <c r="D2542" s="29">
        <v>46003</v>
      </c>
      <c r="E2542" s="184" t="str">
        <f t="shared" si="156"/>
        <v/>
      </c>
      <c r="F2542" s="184" t="str">
        <f t="shared" si="157"/>
        <v/>
      </c>
      <c r="G2542" s="184" t="str">
        <f t="shared" si="158"/>
        <v/>
      </c>
      <c r="H2542" s="184" t="str">
        <f t="shared" si="159"/>
        <v/>
      </c>
      <c r="J2542" t="s">
        <v>253</v>
      </c>
      <c r="K2542" t="s">
        <v>253</v>
      </c>
      <c r="R2542">
        <v>99.740673999999999</v>
      </c>
      <c r="S2542" t="s">
        <v>201</v>
      </c>
      <c r="T2542" s="221">
        <v>45566.313194444447</v>
      </c>
    </row>
    <row r="2543" spans="1:20" x14ac:dyDescent="0.35">
      <c r="A2543" t="s">
        <v>98</v>
      </c>
      <c r="B2543" t="s">
        <v>99</v>
      </c>
      <c r="C2543" t="s">
        <v>92</v>
      </c>
      <c r="D2543" s="29">
        <v>46004</v>
      </c>
      <c r="E2543" s="184" t="str">
        <f t="shared" si="156"/>
        <v/>
      </c>
      <c r="F2543" s="184" t="str">
        <f t="shared" si="157"/>
        <v/>
      </c>
      <c r="G2543" s="184" t="str">
        <f t="shared" si="158"/>
        <v/>
      </c>
      <c r="H2543" s="184" t="str">
        <f t="shared" si="159"/>
        <v/>
      </c>
      <c r="J2543" t="s">
        <v>253</v>
      </c>
      <c r="K2543" t="s">
        <v>253</v>
      </c>
      <c r="R2543">
        <v>99.740673999999999</v>
      </c>
      <c r="S2543" t="s">
        <v>201</v>
      </c>
      <c r="T2543" s="221">
        <v>45566.313194444447</v>
      </c>
    </row>
    <row r="2544" spans="1:20" x14ac:dyDescent="0.35">
      <c r="A2544" t="s">
        <v>98</v>
      </c>
      <c r="B2544" t="s">
        <v>99</v>
      </c>
      <c r="C2544" t="s">
        <v>92</v>
      </c>
      <c r="D2544" s="29">
        <v>46005</v>
      </c>
      <c r="E2544" s="184" t="str">
        <f t="shared" si="156"/>
        <v/>
      </c>
      <c r="F2544" s="184" t="str">
        <f t="shared" si="157"/>
        <v/>
      </c>
      <c r="G2544" s="184" t="str">
        <f t="shared" si="158"/>
        <v/>
      </c>
      <c r="H2544" s="184" t="str">
        <f t="shared" si="159"/>
        <v/>
      </c>
      <c r="J2544" t="s">
        <v>253</v>
      </c>
      <c r="K2544" t="s">
        <v>253</v>
      </c>
      <c r="R2544">
        <v>99.740673999999999</v>
      </c>
      <c r="S2544" t="s">
        <v>201</v>
      </c>
      <c r="T2544" s="221">
        <v>45566.313194444447</v>
      </c>
    </row>
    <row r="2545" spans="1:20" x14ac:dyDescent="0.35">
      <c r="A2545" t="s">
        <v>98</v>
      </c>
      <c r="B2545" t="s">
        <v>99</v>
      </c>
      <c r="C2545" t="s">
        <v>92</v>
      </c>
      <c r="D2545" s="29">
        <v>46006</v>
      </c>
      <c r="E2545" s="184" t="str">
        <f t="shared" si="156"/>
        <v/>
      </c>
      <c r="F2545" s="184" t="str">
        <f t="shared" si="157"/>
        <v/>
      </c>
      <c r="G2545" s="184" t="str">
        <f t="shared" si="158"/>
        <v/>
      </c>
      <c r="H2545" s="184" t="str">
        <f t="shared" si="159"/>
        <v/>
      </c>
      <c r="J2545" t="s">
        <v>253</v>
      </c>
      <c r="K2545" t="s">
        <v>253</v>
      </c>
      <c r="R2545">
        <v>99.740673999999999</v>
      </c>
      <c r="S2545" t="s">
        <v>201</v>
      </c>
      <c r="T2545" s="221">
        <v>45566.313194444447</v>
      </c>
    </row>
    <row r="2546" spans="1:20" x14ac:dyDescent="0.35">
      <c r="A2546" t="s">
        <v>98</v>
      </c>
      <c r="B2546" t="s">
        <v>99</v>
      </c>
      <c r="C2546" t="s">
        <v>92</v>
      </c>
      <c r="D2546" s="29">
        <v>46007</v>
      </c>
      <c r="E2546" s="184" t="str">
        <f t="shared" si="156"/>
        <v/>
      </c>
      <c r="F2546" s="184" t="str">
        <f t="shared" si="157"/>
        <v/>
      </c>
      <c r="G2546" s="184" t="str">
        <f t="shared" si="158"/>
        <v/>
      </c>
      <c r="H2546" s="184" t="str">
        <f t="shared" si="159"/>
        <v/>
      </c>
      <c r="J2546" t="s">
        <v>253</v>
      </c>
      <c r="K2546" t="s">
        <v>253</v>
      </c>
      <c r="R2546">
        <v>99.740673999999999</v>
      </c>
      <c r="S2546" t="s">
        <v>201</v>
      </c>
      <c r="T2546" s="221">
        <v>45566.313194444447</v>
      </c>
    </row>
    <row r="2547" spans="1:20" x14ac:dyDescent="0.35">
      <c r="A2547" t="s">
        <v>98</v>
      </c>
      <c r="B2547" t="s">
        <v>99</v>
      </c>
      <c r="C2547" t="s">
        <v>92</v>
      </c>
      <c r="D2547" s="29">
        <v>46008</v>
      </c>
      <c r="E2547" s="184" t="str">
        <f t="shared" si="156"/>
        <v/>
      </c>
      <c r="F2547" s="184" t="str">
        <f t="shared" si="157"/>
        <v/>
      </c>
      <c r="G2547" s="184" t="str">
        <f t="shared" si="158"/>
        <v/>
      </c>
      <c r="H2547" s="184" t="str">
        <f t="shared" si="159"/>
        <v/>
      </c>
      <c r="J2547" t="s">
        <v>253</v>
      </c>
      <c r="K2547" t="s">
        <v>253</v>
      </c>
      <c r="R2547">
        <v>99.740673999999999</v>
      </c>
      <c r="S2547" t="s">
        <v>201</v>
      </c>
      <c r="T2547" s="221">
        <v>45566.313194444447</v>
      </c>
    </row>
    <row r="2548" spans="1:20" x14ac:dyDescent="0.35">
      <c r="A2548" t="s">
        <v>98</v>
      </c>
      <c r="B2548" t="s">
        <v>99</v>
      </c>
      <c r="C2548" t="s">
        <v>92</v>
      </c>
      <c r="D2548" s="29">
        <v>46009</v>
      </c>
      <c r="E2548" s="184" t="str">
        <f t="shared" si="156"/>
        <v/>
      </c>
      <c r="F2548" s="184" t="str">
        <f t="shared" si="157"/>
        <v/>
      </c>
      <c r="G2548" s="184" t="str">
        <f t="shared" si="158"/>
        <v/>
      </c>
      <c r="H2548" s="184" t="str">
        <f t="shared" si="159"/>
        <v/>
      </c>
      <c r="J2548" t="s">
        <v>253</v>
      </c>
      <c r="K2548" t="s">
        <v>253</v>
      </c>
      <c r="R2548">
        <v>99.740673999999999</v>
      </c>
      <c r="S2548" t="s">
        <v>201</v>
      </c>
      <c r="T2548" s="221">
        <v>45566.313194444447</v>
      </c>
    </row>
    <row r="2549" spans="1:20" x14ac:dyDescent="0.35">
      <c r="A2549" t="s">
        <v>98</v>
      </c>
      <c r="B2549" t="s">
        <v>99</v>
      </c>
      <c r="C2549" t="s">
        <v>92</v>
      </c>
      <c r="D2549" s="29">
        <v>46010</v>
      </c>
      <c r="E2549" s="184" t="str">
        <f t="shared" si="156"/>
        <v/>
      </c>
      <c r="F2549" s="184" t="str">
        <f t="shared" si="157"/>
        <v/>
      </c>
      <c r="G2549" s="184" t="str">
        <f t="shared" si="158"/>
        <v/>
      </c>
      <c r="H2549" s="184" t="str">
        <f t="shared" si="159"/>
        <v/>
      </c>
      <c r="J2549" t="s">
        <v>253</v>
      </c>
      <c r="K2549" t="s">
        <v>253</v>
      </c>
      <c r="R2549">
        <v>99.740673999999999</v>
      </c>
      <c r="S2549" t="s">
        <v>201</v>
      </c>
      <c r="T2549" s="221">
        <v>45566.313194444447</v>
      </c>
    </row>
    <row r="2550" spans="1:20" x14ac:dyDescent="0.35">
      <c r="A2550" t="s">
        <v>98</v>
      </c>
      <c r="B2550" t="s">
        <v>99</v>
      </c>
      <c r="C2550" t="s">
        <v>92</v>
      </c>
      <c r="D2550" s="29">
        <v>46011</v>
      </c>
      <c r="E2550" s="184" t="str">
        <f t="shared" si="156"/>
        <v/>
      </c>
      <c r="F2550" s="184" t="str">
        <f t="shared" si="157"/>
        <v/>
      </c>
      <c r="G2550" s="184" t="str">
        <f t="shared" si="158"/>
        <v/>
      </c>
      <c r="H2550" s="184" t="str">
        <f t="shared" si="159"/>
        <v/>
      </c>
      <c r="J2550" t="s">
        <v>253</v>
      </c>
      <c r="K2550" t="s">
        <v>253</v>
      </c>
      <c r="R2550">
        <v>99.740673999999999</v>
      </c>
      <c r="S2550" t="s">
        <v>201</v>
      </c>
      <c r="T2550" s="221">
        <v>45566.313194444447</v>
      </c>
    </row>
    <row r="2551" spans="1:20" x14ac:dyDescent="0.35">
      <c r="A2551" t="s">
        <v>98</v>
      </c>
      <c r="B2551" t="s">
        <v>99</v>
      </c>
      <c r="C2551" t="s">
        <v>92</v>
      </c>
      <c r="D2551" s="29">
        <v>46012</v>
      </c>
      <c r="E2551" s="184" t="str">
        <f t="shared" si="156"/>
        <v/>
      </c>
      <c r="F2551" s="184" t="str">
        <f t="shared" si="157"/>
        <v/>
      </c>
      <c r="G2551" s="184" t="str">
        <f t="shared" si="158"/>
        <v/>
      </c>
      <c r="H2551" s="184" t="str">
        <f t="shared" si="159"/>
        <v/>
      </c>
      <c r="J2551" t="s">
        <v>253</v>
      </c>
      <c r="K2551" t="s">
        <v>253</v>
      </c>
      <c r="R2551">
        <v>99.740673999999999</v>
      </c>
      <c r="S2551" t="s">
        <v>201</v>
      </c>
      <c r="T2551" s="221">
        <v>45566.313194444447</v>
      </c>
    </row>
    <row r="2552" spans="1:20" x14ac:dyDescent="0.35">
      <c r="A2552" t="s">
        <v>98</v>
      </c>
      <c r="B2552" t="s">
        <v>99</v>
      </c>
      <c r="C2552" t="s">
        <v>92</v>
      </c>
      <c r="D2552" s="29">
        <v>46013</v>
      </c>
      <c r="E2552" s="184" t="str">
        <f t="shared" si="156"/>
        <v/>
      </c>
      <c r="F2552" s="184" t="str">
        <f t="shared" si="157"/>
        <v/>
      </c>
      <c r="G2552" s="184" t="str">
        <f t="shared" si="158"/>
        <v/>
      </c>
      <c r="H2552" s="184" t="str">
        <f t="shared" si="159"/>
        <v/>
      </c>
      <c r="J2552" t="s">
        <v>253</v>
      </c>
      <c r="K2552" t="s">
        <v>253</v>
      </c>
      <c r="R2552">
        <v>99.740673999999999</v>
      </c>
      <c r="S2552" t="s">
        <v>201</v>
      </c>
      <c r="T2552" s="221">
        <v>45566.313194444447</v>
      </c>
    </row>
    <row r="2553" spans="1:20" x14ac:dyDescent="0.35">
      <c r="A2553" t="s">
        <v>98</v>
      </c>
      <c r="B2553" t="s">
        <v>99</v>
      </c>
      <c r="C2553" t="s">
        <v>92</v>
      </c>
      <c r="D2553" s="29">
        <v>46014</v>
      </c>
      <c r="E2553" s="184" t="str">
        <f t="shared" si="156"/>
        <v/>
      </c>
      <c r="F2553" s="184" t="str">
        <f t="shared" si="157"/>
        <v/>
      </c>
      <c r="G2553" s="184" t="str">
        <f t="shared" si="158"/>
        <v/>
      </c>
      <c r="H2553" s="184" t="str">
        <f t="shared" si="159"/>
        <v/>
      </c>
      <c r="J2553" t="s">
        <v>253</v>
      </c>
      <c r="K2553" t="s">
        <v>253</v>
      </c>
      <c r="R2553">
        <v>99.740673999999999</v>
      </c>
      <c r="S2553" t="s">
        <v>201</v>
      </c>
      <c r="T2553" s="221">
        <v>45566.313194444447</v>
      </c>
    </row>
    <row r="2554" spans="1:20" x14ac:dyDescent="0.35">
      <c r="A2554" t="s">
        <v>98</v>
      </c>
      <c r="B2554" t="s">
        <v>99</v>
      </c>
      <c r="C2554" t="s">
        <v>92</v>
      </c>
      <c r="D2554" s="29">
        <v>46015</v>
      </c>
      <c r="E2554" s="184" t="str">
        <f t="shared" si="156"/>
        <v/>
      </c>
      <c r="F2554" s="184" t="str">
        <f t="shared" si="157"/>
        <v/>
      </c>
      <c r="G2554" s="184" t="str">
        <f t="shared" si="158"/>
        <v/>
      </c>
      <c r="H2554" s="184" t="str">
        <f t="shared" si="159"/>
        <v/>
      </c>
      <c r="J2554" t="s">
        <v>253</v>
      </c>
      <c r="K2554" t="s">
        <v>253</v>
      </c>
      <c r="R2554">
        <v>99.740673999999999</v>
      </c>
      <c r="S2554" t="s">
        <v>201</v>
      </c>
      <c r="T2554" s="221">
        <v>45566.313194444447</v>
      </c>
    </row>
    <row r="2555" spans="1:20" x14ac:dyDescent="0.35">
      <c r="A2555" t="s">
        <v>98</v>
      </c>
      <c r="B2555" t="s">
        <v>99</v>
      </c>
      <c r="C2555" t="s">
        <v>92</v>
      </c>
      <c r="D2555" s="29">
        <v>46016</v>
      </c>
      <c r="E2555" s="184" t="str">
        <f t="shared" si="156"/>
        <v/>
      </c>
      <c r="F2555" s="184" t="str">
        <f t="shared" si="157"/>
        <v/>
      </c>
      <c r="G2555" s="184" t="str">
        <f t="shared" si="158"/>
        <v/>
      </c>
      <c r="H2555" s="184" t="str">
        <f t="shared" si="159"/>
        <v/>
      </c>
      <c r="J2555" t="s">
        <v>253</v>
      </c>
      <c r="K2555" t="s">
        <v>253</v>
      </c>
      <c r="R2555">
        <v>99.740673999999999</v>
      </c>
      <c r="S2555" t="s">
        <v>201</v>
      </c>
      <c r="T2555" s="221">
        <v>45566.313194444447</v>
      </c>
    </row>
    <row r="2556" spans="1:20" x14ac:dyDescent="0.35">
      <c r="A2556" t="s">
        <v>98</v>
      </c>
      <c r="B2556" t="s">
        <v>99</v>
      </c>
      <c r="C2556" t="s">
        <v>92</v>
      </c>
      <c r="D2556" s="29">
        <v>46017</v>
      </c>
      <c r="E2556" s="184" t="str">
        <f t="shared" si="156"/>
        <v/>
      </c>
      <c r="F2556" s="184" t="str">
        <f t="shared" si="157"/>
        <v/>
      </c>
      <c r="G2556" s="184" t="str">
        <f t="shared" si="158"/>
        <v/>
      </c>
      <c r="H2556" s="184" t="str">
        <f t="shared" si="159"/>
        <v/>
      </c>
      <c r="J2556" t="s">
        <v>253</v>
      </c>
      <c r="K2556" t="s">
        <v>253</v>
      </c>
      <c r="R2556">
        <v>99.740673999999999</v>
      </c>
      <c r="S2556" t="s">
        <v>201</v>
      </c>
      <c r="T2556" s="221">
        <v>45566.313194444447</v>
      </c>
    </row>
    <row r="2557" spans="1:20" x14ac:dyDescent="0.35">
      <c r="A2557" t="s">
        <v>98</v>
      </c>
      <c r="B2557" t="s">
        <v>99</v>
      </c>
      <c r="C2557" t="s">
        <v>92</v>
      </c>
      <c r="D2557" s="29">
        <v>46018</v>
      </c>
      <c r="E2557" s="184" t="str">
        <f t="shared" si="156"/>
        <v/>
      </c>
      <c r="F2557" s="184" t="str">
        <f t="shared" si="157"/>
        <v/>
      </c>
      <c r="G2557" s="184" t="str">
        <f t="shared" si="158"/>
        <v/>
      </c>
      <c r="H2557" s="184" t="str">
        <f t="shared" si="159"/>
        <v/>
      </c>
      <c r="J2557" t="s">
        <v>253</v>
      </c>
      <c r="K2557" t="s">
        <v>253</v>
      </c>
      <c r="R2557">
        <v>99.740673999999999</v>
      </c>
      <c r="S2557" t="s">
        <v>201</v>
      </c>
      <c r="T2557" s="221">
        <v>45566.313194444447</v>
      </c>
    </row>
    <row r="2558" spans="1:20" x14ac:dyDescent="0.35">
      <c r="A2558" t="s">
        <v>98</v>
      </c>
      <c r="B2558" t="s">
        <v>99</v>
      </c>
      <c r="C2558" t="s">
        <v>92</v>
      </c>
      <c r="D2558" s="29">
        <v>46019</v>
      </c>
      <c r="E2558" s="184" t="str">
        <f t="shared" si="156"/>
        <v/>
      </c>
      <c r="F2558" s="184" t="str">
        <f t="shared" si="157"/>
        <v/>
      </c>
      <c r="G2558" s="184" t="str">
        <f t="shared" si="158"/>
        <v/>
      </c>
      <c r="H2558" s="184" t="str">
        <f t="shared" si="159"/>
        <v/>
      </c>
      <c r="J2558" t="s">
        <v>253</v>
      </c>
      <c r="K2558" t="s">
        <v>253</v>
      </c>
      <c r="R2558">
        <v>99.740673999999999</v>
      </c>
      <c r="S2558" t="s">
        <v>201</v>
      </c>
      <c r="T2558" s="221">
        <v>45566.313194444447</v>
      </c>
    </row>
    <row r="2559" spans="1:20" x14ac:dyDescent="0.35">
      <c r="A2559" t="s">
        <v>98</v>
      </c>
      <c r="B2559" t="s">
        <v>99</v>
      </c>
      <c r="C2559" t="s">
        <v>92</v>
      </c>
      <c r="D2559" s="29">
        <v>46020</v>
      </c>
      <c r="E2559" s="184" t="str">
        <f t="shared" si="156"/>
        <v/>
      </c>
      <c r="F2559" s="184" t="str">
        <f t="shared" si="157"/>
        <v/>
      </c>
      <c r="G2559" s="184" t="str">
        <f t="shared" si="158"/>
        <v/>
      </c>
      <c r="H2559" s="184" t="str">
        <f t="shared" si="159"/>
        <v/>
      </c>
      <c r="J2559" t="s">
        <v>253</v>
      </c>
      <c r="K2559" t="s">
        <v>253</v>
      </c>
      <c r="R2559">
        <v>99.740673999999999</v>
      </c>
      <c r="S2559" t="s">
        <v>201</v>
      </c>
      <c r="T2559" s="221">
        <v>45566.313194444447</v>
      </c>
    </row>
    <row r="2560" spans="1:20" x14ac:dyDescent="0.35">
      <c r="A2560" t="s">
        <v>98</v>
      </c>
      <c r="B2560" t="s">
        <v>99</v>
      </c>
      <c r="C2560" t="s">
        <v>92</v>
      </c>
      <c r="D2560" s="29">
        <v>46021</v>
      </c>
      <c r="E2560" s="184" t="str">
        <f t="shared" si="156"/>
        <v/>
      </c>
      <c r="F2560" s="184" t="str">
        <f t="shared" si="157"/>
        <v/>
      </c>
      <c r="G2560" s="184" t="str">
        <f t="shared" si="158"/>
        <v/>
      </c>
      <c r="H2560" s="184" t="str">
        <f t="shared" si="159"/>
        <v/>
      </c>
      <c r="J2560" t="s">
        <v>253</v>
      </c>
      <c r="K2560" t="s">
        <v>253</v>
      </c>
      <c r="R2560">
        <v>99.740673999999999</v>
      </c>
      <c r="S2560" t="s">
        <v>201</v>
      </c>
      <c r="T2560" s="221">
        <v>45566.313194444447</v>
      </c>
    </row>
    <row r="2561" spans="1:20" x14ac:dyDescent="0.35">
      <c r="A2561" t="s">
        <v>98</v>
      </c>
      <c r="B2561" t="s">
        <v>99</v>
      </c>
      <c r="C2561" t="s">
        <v>92</v>
      </c>
      <c r="D2561" s="29">
        <v>46022</v>
      </c>
      <c r="E2561" s="184" t="str">
        <f t="shared" si="156"/>
        <v/>
      </c>
      <c r="F2561" s="184" t="str">
        <f t="shared" si="157"/>
        <v/>
      </c>
      <c r="G2561" s="184" t="str">
        <f t="shared" si="158"/>
        <v/>
      </c>
      <c r="H2561" s="184" t="str">
        <f t="shared" si="159"/>
        <v/>
      </c>
      <c r="J2561" t="s">
        <v>253</v>
      </c>
      <c r="K2561" t="s">
        <v>253</v>
      </c>
      <c r="R2561">
        <v>99.740673999999999</v>
      </c>
      <c r="S2561" t="s">
        <v>201</v>
      </c>
      <c r="T2561" s="221">
        <v>45566.313194444447</v>
      </c>
    </row>
    <row r="2562" spans="1:20" x14ac:dyDescent="0.35">
      <c r="A2562" t="s">
        <v>100</v>
      </c>
      <c r="B2562" t="s">
        <v>101</v>
      </c>
      <c r="C2562" t="s">
        <v>97</v>
      </c>
      <c r="D2562" s="29">
        <v>45658</v>
      </c>
      <c r="E2562" s="184" t="str">
        <f t="shared" si="156"/>
        <v/>
      </c>
      <c r="F2562" s="184" t="str">
        <f t="shared" si="157"/>
        <v/>
      </c>
      <c r="G2562" s="184" t="str">
        <f t="shared" si="158"/>
        <v/>
      </c>
      <c r="H2562" s="184" t="str">
        <f t="shared" si="159"/>
        <v/>
      </c>
      <c r="R2562">
        <v>0</v>
      </c>
      <c r="S2562" t="s">
        <v>201</v>
      </c>
      <c r="T2562" s="221">
        <v>45323.313888888886</v>
      </c>
    </row>
    <row r="2563" spans="1:20" x14ac:dyDescent="0.35">
      <c r="A2563" t="s">
        <v>100</v>
      </c>
      <c r="B2563" t="s">
        <v>101</v>
      </c>
      <c r="C2563" t="s">
        <v>97</v>
      </c>
      <c r="D2563" s="29">
        <v>45659</v>
      </c>
      <c r="E2563" s="184" t="str">
        <f t="shared" si="156"/>
        <v/>
      </c>
      <c r="F2563" s="184" t="str">
        <f t="shared" si="157"/>
        <v/>
      </c>
      <c r="G2563" s="184" t="str">
        <f t="shared" si="158"/>
        <v/>
      </c>
      <c r="H2563" s="184" t="str">
        <f t="shared" si="159"/>
        <v/>
      </c>
      <c r="R2563">
        <v>0</v>
      </c>
      <c r="S2563" t="s">
        <v>201</v>
      </c>
      <c r="T2563" s="221">
        <v>45323.313888888886</v>
      </c>
    </row>
    <row r="2564" spans="1:20" x14ac:dyDescent="0.35">
      <c r="A2564" t="s">
        <v>100</v>
      </c>
      <c r="B2564" t="s">
        <v>101</v>
      </c>
      <c r="C2564" t="s">
        <v>97</v>
      </c>
      <c r="D2564" s="29">
        <v>45660</v>
      </c>
      <c r="E2564" s="184" t="str">
        <f t="shared" si="156"/>
        <v/>
      </c>
      <c r="F2564" s="184" t="str">
        <f t="shared" si="157"/>
        <v/>
      </c>
      <c r="G2564" s="184" t="str">
        <f t="shared" si="158"/>
        <v/>
      </c>
      <c r="H2564" s="184" t="str">
        <f t="shared" si="159"/>
        <v/>
      </c>
      <c r="R2564">
        <v>0</v>
      </c>
      <c r="S2564" t="s">
        <v>201</v>
      </c>
      <c r="T2564" s="221">
        <v>45323.313888888886</v>
      </c>
    </row>
    <row r="2565" spans="1:20" x14ac:dyDescent="0.35">
      <c r="A2565" t="s">
        <v>100</v>
      </c>
      <c r="B2565" t="s">
        <v>101</v>
      </c>
      <c r="C2565" t="s">
        <v>97</v>
      </c>
      <c r="D2565" s="29">
        <v>45661</v>
      </c>
      <c r="E2565" s="184" t="str">
        <f t="shared" si="156"/>
        <v/>
      </c>
      <c r="F2565" s="184" t="str">
        <f t="shared" si="157"/>
        <v/>
      </c>
      <c r="G2565" s="184" t="str">
        <f t="shared" si="158"/>
        <v/>
      </c>
      <c r="H2565" s="184" t="str">
        <f t="shared" si="159"/>
        <v/>
      </c>
      <c r="R2565">
        <v>0</v>
      </c>
      <c r="S2565" t="s">
        <v>201</v>
      </c>
      <c r="T2565" s="221">
        <v>45323.313888888886</v>
      </c>
    </row>
    <row r="2566" spans="1:20" x14ac:dyDescent="0.35">
      <c r="A2566" t="s">
        <v>100</v>
      </c>
      <c r="B2566" t="s">
        <v>101</v>
      </c>
      <c r="C2566" t="s">
        <v>97</v>
      </c>
      <c r="D2566" s="29">
        <v>45662</v>
      </c>
      <c r="E2566" s="184" t="str">
        <f t="shared" si="156"/>
        <v/>
      </c>
      <c r="F2566" s="184" t="str">
        <f t="shared" si="157"/>
        <v/>
      </c>
      <c r="G2566" s="184" t="str">
        <f t="shared" si="158"/>
        <v/>
      </c>
      <c r="H2566" s="184" t="str">
        <f t="shared" si="159"/>
        <v/>
      </c>
      <c r="R2566">
        <v>0</v>
      </c>
      <c r="S2566" t="s">
        <v>201</v>
      </c>
      <c r="T2566" s="221">
        <v>45323.313888888886</v>
      </c>
    </row>
    <row r="2567" spans="1:20" x14ac:dyDescent="0.35">
      <c r="A2567" t="s">
        <v>100</v>
      </c>
      <c r="B2567" t="s">
        <v>101</v>
      </c>
      <c r="C2567" t="s">
        <v>97</v>
      </c>
      <c r="D2567" s="29">
        <v>45663</v>
      </c>
      <c r="E2567" s="184" t="str">
        <f t="shared" si="156"/>
        <v/>
      </c>
      <c r="F2567" s="184" t="str">
        <f t="shared" si="157"/>
        <v/>
      </c>
      <c r="G2567" s="184" t="str">
        <f t="shared" si="158"/>
        <v/>
      </c>
      <c r="H2567" s="184" t="str">
        <f t="shared" si="159"/>
        <v/>
      </c>
      <c r="R2567">
        <v>0</v>
      </c>
      <c r="S2567" t="s">
        <v>201</v>
      </c>
      <c r="T2567" s="221">
        <v>45323.313888888886</v>
      </c>
    </row>
    <row r="2568" spans="1:20" x14ac:dyDescent="0.35">
      <c r="A2568" t="s">
        <v>100</v>
      </c>
      <c r="B2568" t="s">
        <v>101</v>
      </c>
      <c r="C2568" t="s">
        <v>97</v>
      </c>
      <c r="D2568" s="29">
        <v>45664</v>
      </c>
      <c r="E2568" s="184" t="str">
        <f t="shared" ref="E2568:E2631" si="160">IF(J2568="","",IF(L2568=0,0,IF(1-(J2568/L2568)&lt;0,"",1-(J2568/L2568))))</f>
        <v/>
      </c>
      <c r="F2568" s="184" t="str">
        <f t="shared" ref="F2568:F2631" si="161">IF(K2568="","",IF(L2568=0,0,IF(1-(K2568/L2568)&lt;0,"",1-(K2568/L2568))))</f>
        <v/>
      </c>
      <c r="G2568" s="184" t="str">
        <f t="shared" ref="G2568:G2631" si="162">IF(J2568="","",IF(1-(J2568/R2568)&lt;0,"",1-(J2568/R2568)))</f>
        <v/>
      </c>
      <c r="H2568" s="184" t="str">
        <f t="shared" ref="H2568:H2631" si="163">IF(K2568="","",IF(1-(K2568/R2568)&lt;0,"",1-(K2568/R2568)))</f>
        <v/>
      </c>
      <c r="R2568">
        <v>0</v>
      </c>
      <c r="S2568" t="s">
        <v>201</v>
      </c>
      <c r="T2568" s="221">
        <v>45323.313888888886</v>
      </c>
    </row>
    <row r="2569" spans="1:20" x14ac:dyDescent="0.35">
      <c r="A2569" t="s">
        <v>100</v>
      </c>
      <c r="B2569" t="s">
        <v>101</v>
      </c>
      <c r="C2569" t="s">
        <v>97</v>
      </c>
      <c r="D2569" s="29">
        <v>45665</v>
      </c>
      <c r="E2569" s="184" t="str">
        <f t="shared" si="160"/>
        <v/>
      </c>
      <c r="F2569" s="184" t="str">
        <f t="shared" si="161"/>
        <v/>
      </c>
      <c r="G2569" s="184" t="str">
        <f t="shared" si="162"/>
        <v/>
      </c>
      <c r="H2569" s="184" t="str">
        <f t="shared" si="163"/>
        <v/>
      </c>
      <c r="R2569">
        <v>0</v>
      </c>
      <c r="S2569" t="s">
        <v>201</v>
      </c>
      <c r="T2569" s="221">
        <v>45323.313888888886</v>
      </c>
    </row>
    <row r="2570" spans="1:20" x14ac:dyDescent="0.35">
      <c r="A2570" t="s">
        <v>100</v>
      </c>
      <c r="B2570" t="s">
        <v>101</v>
      </c>
      <c r="C2570" t="s">
        <v>97</v>
      </c>
      <c r="D2570" s="29">
        <v>45666</v>
      </c>
      <c r="E2570" s="184" t="str">
        <f t="shared" si="160"/>
        <v/>
      </c>
      <c r="F2570" s="184" t="str">
        <f t="shared" si="161"/>
        <v/>
      </c>
      <c r="G2570" s="184" t="str">
        <f t="shared" si="162"/>
        <v/>
      </c>
      <c r="H2570" s="184" t="str">
        <f t="shared" si="163"/>
        <v/>
      </c>
      <c r="R2570">
        <v>0</v>
      </c>
      <c r="S2570" t="s">
        <v>201</v>
      </c>
      <c r="T2570" s="221">
        <v>45323.313888888886</v>
      </c>
    </row>
    <row r="2571" spans="1:20" x14ac:dyDescent="0.35">
      <c r="A2571" t="s">
        <v>100</v>
      </c>
      <c r="B2571" t="s">
        <v>101</v>
      </c>
      <c r="C2571" t="s">
        <v>97</v>
      </c>
      <c r="D2571" s="29">
        <v>45667</v>
      </c>
      <c r="E2571" s="184" t="str">
        <f t="shared" si="160"/>
        <v/>
      </c>
      <c r="F2571" s="184" t="str">
        <f t="shared" si="161"/>
        <v/>
      </c>
      <c r="G2571" s="184" t="str">
        <f t="shared" si="162"/>
        <v/>
      </c>
      <c r="H2571" s="184" t="str">
        <f t="shared" si="163"/>
        <v/>
      </c>
      <c r="R2571">
        <v>0</v>
      </c>
      <c r="S2571" t="s">
        <v>201</v>
      </c>
      <c r="T2571" s="221">
        <v>45323.313888888886</v>
      </c>
    </row>
    <row r="2572" spans="1:20" x14ac:dyDescent="0.35">
      <c r="A2572" t="s">
        <v>100</v>
      </c>
      <c r="B2572" t="s">
        <v>101</v>
      </c>
      <c r="C2572" t="s">
        <v>97</v>
      </c>
      <c r="D2572" s="29">
        <v>45668</v>
      </c>
      <c r="E2572" s="184" t="str">
        <f t="shared" si="160"/>
        <v/>
      </c>
      <c r="F2572" s="184" t="str">
        <f t="shared" si="161"/>
        <v/>
      </c>
      <c r="G2572" s="184" t="str">
        <f t="shared" si="162"/>
        <v/>
      </c>
      <c r="H2572" s="184" t="str">
        <f t="shared" si="163"/>
        <v/>
      </c>
      <c r="R2572">
        <v>0</v>
      </c>
      <c r="S2572" t="s">
        <v>201</v>
      </c>
      <c r="T2572" s="221">
        <v>45323.313888888886</v>
      </c>
    </row>
    <row r="2573" spans="1:20" x14ac:dyDescent="0.35">
      <c r="A2573" t="s">
        <v>100</v>
      </c>
      <c r="B2573" t="s">
        <v>101</v>
      </c>
      <c r="C2573" t="s">
        <v>97</v>
      </c>
      <c r="D2573" s="29">
        <v>45669</v>
      </c>
      <c r="E2573" s="184" t="str">
        <f t="shared" si="160"/>
        <v/>
      </c>
      <c r="F2573" s="184" t="str">
        <f t="shared" si="161"/>
        <v/>
      </c>
      <c r="G2573" s="184" t="str">
        <f t="shared" si="162"/>
        <v/>
      </c>
      <c r="H2573" s="184" t="str">
        <f t="shared" si="163"/>
        <v/>
      </c>
      <c r="R2573">
        <v>0</v>
      </c>
      <c r="S2573" t="s">
        <v>201</v>
      </c>
      <c r="T2573" s="221">
        <v>45323.313888888886</v>
      </c>
    </row>
    <row r="2574" spans="1:20" x14ac:dyDescent="0.35">
      <c r="A2574" t="s">
        <v>100</v>
      </c>
      <c r="B2574" t="s">
        <v>101</v>
      </c>
      <c r="C2574" t="s">
        <v>97</v>
      </c>
      <c r="D2574" s="29">
        <v>45670</v>
      </c>
      <c r="E2574" s="184" t="str">
        <f t="shared" si="160"/>
        <v/>
      </c>
      <c r="F2574" s="184" t="str">
        <f t="shared" si="161"/>
        <v/>
      </c>
      <c r="G2574" s="184" t="str">
        <f t="shared" si="162"/>
        <v/>
      </c>
      <c r="H2574" s="184" t="str">
        <f t="shared" si="163"/>
        <v/>
      </c>
      <c r="R2574">
        <v>0</v>
      </c>
      <c r="S2574" t="s">
        <v>201</v>
      </c>
      <c r="T2574" s="221">
        <v>45323.313888888886</v>
      </c>
    </row>
    <row r="2575" spans="1:20" x14ac:dyDescent="0.35">
      <c r="A2575" t="s">
        <v>100</v>
      </c>
      <c r="B2575" t="s">
        <v>101</v>
      </c>
      <c r="C2575" t="s">
        <v>97</v>
      </c>
      <c r="D2575" s="29">
        <v>45671</v>
      </c>
      <c r="E2575" s="184" t="str">
        <f t="shared" si="160"/>
        <v/>
      </c>
      <c r="F2575" s="184" t="str">
        <f t="shared" si="161"/>
        <v/>
      </c>
      <c r="G2575" s="184" t="str">
        <f t="shared" si="162"/>
        <v/>
      </c>
      <c r="H2575" s="184" t="str">
        <f t="shared" si="163"/>
        <v/>
      </c>
      <c r="R2575">
        <v>0</v>
      </c>
      <c r="S2575" t="s">
        <v>201</v>
      </c>
      <c r="T2575" s="221">
        <v>45323.313888888886</v>
      </c>
    </row>
    <row r="2576" spans="1:20" x14ac:dyDescent="0.35">
      <c r="A2576" t="s">
        <v>100</v>
      </c>
      <c r="B2576" t="s">
        <v>101</v>
      </c>
      <c r="C2576" t="s">
        <v>97</v>
      </c>
      <c r="D2576" s="29">
        <v>45672</v>
      </c>
      <c r="E2576" s="184" t="str">
        <f t="shared" si="160"/>
        <v/>
      </c>
      <c r="F2576" s="184" t="str">
        <f t="shared" si="161"/>
        <v/>
      </c>
      <c r="G2576" s="184" t="str">
        <f t="shared" si="162"/>
        <v/>
      </c>
      <c r="H2576" s="184" t="str">
        <f t="shared" si="163"/>
        <v/>
      </c>
      <c r="R2576">
        <v>0</v>
      </c>
      <c r="S2576" t="s">
        <v>201</v>
      </c>
      <c r="T2576" s="221">
        <v>45323.313888888886</v>
      </c>
    </row>
    <row r="2577" spans="1:20" x14ac:dyDescent="0.35">
      <c r="A2577" t="s">
        <v>100</v>
      </c>
      <c r="B2577" t="s">
        <v>101</v>
      </c>
      <c r="C2577" t="s">
        <v>97</v>
      </c>
      <c r="D2577" s="29">
        <v>45673</v>
      </c>
      <c r="E2577" s="184" t="str">
        <f t="shared" si="160"/>
        <v/>
      </c>
      <c r="F2577" s="184" t="str">
        <f t="shared" si="161"/>
        <v/>
      </c>
      <c r="G2577" s="184" t="str">
        <f t="shared" si="162"/>
        <v/>
      </c>
      <c r="H2577" s="184" t="str">
        <f t="shared" si="163"/>
        <v/>
      </c>
      <c r="R2577">
        <v>0</v>
      </c>
      <c r="S2577" t="s">
        <v>201</v>
      </c>
      <c r="T2577" s="221">
        <v>45323.313888888886</v>
      </c>
    </row>
    <row r="2578" spans="1:20" x14ac:dyDescent="0.35">
      <c r="A2578" t="s">
        <v>100</v>
      </c>
      <c r="B2578" t="s">
        <v>101</v>
      </c>
      <c r="C2578" t="s">
        <v>97</v>
      </c>
      <c r="D2578" s="29">
        <v>45674</v>
      </c>
      <c r="E2578" s="184" t="str">
        <f t="shared" si="160"/>
        <v/>
      </c>
      <c r="F2578" s="184" t="str">
        <f t="shared" si="161"/>
        <v/>
      </c>
      <c r="G2578" s="184" t="str">
        <f t="shared" si="162"/>
        <v/>
      </c>
      <c r="H2578" s="184" t="str">
        <f t="shared" si="163"/>
        <v/>
      </c>
      <c r="R2578">
        <v>0</v>
      </c>
      <c r="S2578" t="s">
        <v>201</v>
      </c>
      <c r="T2578" s="221">
        <v>45323.313888888886</v>
      </c>
    </row>
    <row r="2579" spans="1:20" x14ac:dyDescent="0.35">
      <c r="A2579" t="s">
        <v>100</v>
      </c>
      <c r="B2579" t="s">
        <v>101</v>
      </c>
      <c r="C2579" t="s">
        <v>97</v>
      </c>
      <c r="D2579" s="29">
        <v>45675</v>
      </c>
      <c r="E2579" s="184" t="str">
        <f t="shared" si="160"/>
        <v/>
      </c>
      <c r="F2579" s="184" t="str">
        <f t="shared" si="161"/>
        <v/>
      </c>
      <c r="G2579" s="184" t="str">
        <f t="shared" si="162"/>
        <v/>
      </c>
      <c r="H2579" s="184" t="str">
        <f t="shared" si="163"/>
        <v/>
      </c>
      <c r="R2579">
        <v>0</v>
      </c>
      <c r="S2579" t="s">
        <v>201</v>
      </c>
      <c r="T2579" s="221">
        <v>45323.313888888886</v>
      </c>
    </row>
    <row r="2580" spans="1:20" x14ac:dyDescent="0.35">
      <c r="A2580" t="s">
        <v>100</v>
      </c>
      <c r="B2580" t="s">
        <v>101</v>
      </c>
      <c r="C2580" t="s">
        <v>97</v>
      </c>
      <c r="D2580" s="29">
        <v>45676</v>
      </c>
      <c r="E2580" s="184" t="str">
        <f t="shared" si="160"/>
        <v/>
      </c>
      <c r="F2580" s="184" t="str">
        <f t="shared" si="161"/>
        <v/>
      </c>
      <c r="G2580" s="184" t="str">
        <f t="shared" si="162"/>
        <v/>
      </c>
      <c r="H2580" s="184" t="str">
        <f t="shared" si="163"/>
        <v/>
      </c>
      <c r="R2580">
        <v>0</v>
      </c>
      <c r="S2580" t="s">
        <v>201</v>
      </c>
      <c r="T2580" s="221">
        <v>45323.313888888886</v>
      </c>
    </row>
    <row r="2581" spans="1:20" x14ac:dyDescent="0.35">
      <c r="A2581" t="s">
        <v>100</v>
      </c>
      <c r="B2581" t="s">
        <v>101</v>
      </c>
      <c r="C2581" t="s">
        <v>97</v>
      </c>
      <c r="D2581" s="29">
        <v>45677</v>
      </c>
      <c r="E2581" s="184" t="str">
        <f t="shared" si="160"/>
        <v/>
      </c>
      <c r="F2581" s="184" t="str">
        <f t="shared" si="161"/>
        <v/>
      </c>
      <c r="G2581" s="184" t="str">
        <f t="shared" si="162"/>
        <v/>
      </c>
      <c r="H2581" s="184" t="str">
        <f t="shared" si="163"/>
        <v/>
      </c>
      <c r="R2581">
        <v>0</v>
      </c>
      <c r="S2581" t="s">
        <v>201</v>
      </c>
      <c r="T2581" s="221">
        <v>45323.313888888886</v>
      </c>
    </row>
    <row r="2582" spans="1:20" x14ac:dyDescent="0.35">
      <c r="A2582" t="s">
        <v>100</v>
      </c>
      <c r="B2582" t="s">
        <v>101</v>
      </c>
      <c r="C2582" t="s">
        <v>97</v>
      </c>
      <c r="D2582" s="29">
        <v>45678</v>
      </c>
      <c r="E2582" s="184" t="str">
        <f t="shared" si="160"/>
        <v/>
      </c>
      <c r="F2582" s="184" t="str">
        <f t="shared" si="161"/>
        <v/>
      </c>
      <c r="G2582" s="184" t="str">
        <f t="shared" si="162"/>
        <v/>
      </c>
      <c r="H2582" s="184" t="str">
        <f t="shared" si="163"/>
        <v/>
      </c>
      <c r="R2582">
        <v>0</v>
      </c>
      <c r="S2582" t="s">
        <v>201</v>
      </c>
      <c r="T2582" s="221">
        <v>45323.313888888886</v>
      </c>
    </row>
    <row r="2583" spans="1:20" x14ac:dyDescent="0.35">
      <c r="A2583" t="s">
        <v>100</v>
      </c>
      <c r="B2583" t="s">
        <v>101</v>
      </c>
      <c r="C2583" t="s">
        <v>97</v>
      </c>
      <c r="D2583" s="29">
        <v>45679</v>
      </c>
      <c r="E2583" s="184" t="str">
        <f t="shared" si="160"/>
        <v/>
      </c>
      <c r="F2583" s="184" t="str">
        <f t="shared" si="161"/>
        <v/>
      </c>
      <c r="G2583" s="184" t="str">
        <f t="shared" si="162"/>
        <v/>
      </c>
      <c r="H2583" s="184" t="str">
        <f t="shared" si="163"/>
        <v/>
      </c>
      <c r="R2583">
        <v>0</v>
      </c>
      <c r="S2583" t="s">
        <v>201</v>
      </c>
      <c r="T2583" s="221">
        <v>45323.313888888886</v>
      </c>
    </row>
    <row r="2584" spans="1:20" x14ac:dyDescent="0.35">
      <c r="A2584" t="s">
        <v>100</v>
      </c>
      <c r="B2584" t="s">
        <v>101</v>
      </c>
      <c r="C2584" t="s">
        <v>97</v>
      </c>
      <c r="D2584" s="29">
        <v>45680</v>
      </c>
      <c r="E2584" s="184" t="str">
        <f t="shared" si="160"/>
        <v/>
      </c>
      <c r="F2584" s="184" t="str">
        <f t="shared" si="161"/>
        <v/>
      </c>
      <c r="G2584" s="184" t="str">
        <f t="shared" si="162"/>
        <v/>
      </c>
      <c r="H2584" s="184" t="str">
        <f t="shared" si="163"/>
        <v/>
      </c>
      <c r="R2584">
        <v>0</v>
      </c>
      <c r="S2584" t="s">
        <v>201</v>
      </c>
      <c r="T2584" s="221">
        <v>45323.313888888886</v>
      </c>
    </row>
    <row r="2585" spans="1:20" x14ac:dyDescent="0.35">
      <c r="A2585" t="s">
        <v>100</v>
      </c>
      <c r="B2585" t="s">
        <v>101</v>
      </c>
      <c r="C2585" t="s">
        <v>97</v>
      </c>
      <c r="D2585" s="29">
        <v>45681</v>
      </c>
      <c r="E2585" s="184" t="str">
        <f t="shared" si="160"/>
        <v/>
      </c>
      <c r="F2585" s="184" t="str">
        <f t="shared" si="161"/>
        <v/>
      </c>
      <c r="G2585" s="184" t="str">
        <f t="shared" si="162"/>
        <v/>
      </c>
      <c r="H2585" s="184" t="str">
        <f t="shared" si="163"/>
        <v/>
      </c>
      <c r="R2585">
        <v>0</v>
      </c>
      <c r="S2585" t="s">
        <v>201</v>
      </c>
      <c r="T2585" s="221">
        <v>45323.313888888886</v>
      </c>
    </row>
    <row r="2586" spans="1:20" x14ac:dyDescent="0.35">
      <c r="A2586" t="s">
        <v>100</v>
      </c>
      <c r="B2586" t="s">
        <v>101</v>
      </c>
      <c r="C2586" t="s">
        <v>97</v>
      </c>
      <c r="D2586" s="29">
        <v>45682</v>
      </c>
      <c r="E2586" s="184" t="str">
        <f t="shared" si="160"/>
        <v/>
      </c>
      <c r="F2586" s="184" t="str">
        <f t="shared" si="161"/>
        <v/>
      </c>
      <c r="G2586" s="184" t="str">
        <f t="shared" si="162"/>
        <v/>
      </c>
      <c r="H2586" s="184" t="str">
        <f t="shared" si="163"/>
        <v/>
      </c>
      <c r="R2586">
        <v>0</v>
      </c>
      <c r="S2586" t="s">
        <v>201</v>
      </c>
      <c r="T2586" s="221">
        <v>45323.313888888886</v>
      </c>
    </row>
    <row r="2587" spans="1:20" x14ac:dyDescent="0.35">
      <c r="A2587" t="s">
        <v>100</v>
      </c>
      <c r="B2587" t="s">
        <v>101</v>
      </c>
      <c r="C2587" t="s">
        <v>97</v>
      </c>
      <c r="D2587" s="29">
        <v>45683</v>
      </c>
      <c r="E2587" s="184" t="str">
        <f t="shared" si="160"/>
        <v/>
      </c>
      <c r="F2587" s="184" t="str">
        <f t="shared" si="161"/>
        <v/>
      </c>
      <c r="G2587" s="184" t="str">
        <f t="shared" si="162"/>
        <v/>
      </c>
      <c r="H2587" s="184" t="str">
        <f t="shared" si="163"/>
        <v/>
      </c>
      <c r="R2587">
        <v>0</v>
      </c>
      <c r="S2587" t="s">
        <v>201</v>
      </c>
      <c r="T2587" s="221">
        <v>45323.313888888886</v>
      </c>
    </row>
    <row r="2588" spans="1:20" x14ac:dyDescent="0.35">
      <c r="A2588" t="s">
        <v>100</v>
      </c>
      <c r="B2588" t="s">
        <v>101</v>
      </c>
      <c r="C2588" t="s">
        <v>97</v>
      </c>
      <c r="D2588" s="29">
        <v>45684</v>
      </c>
      <c r="E2588" s="184" t="str">
        <f t="shared" si="160"/>
        <v/>
      </c>
      <c r="F2588" s="184" t="str">
        <f t="shared" si="161"/>
        <v/>
      </c>
      <c r="G2588" s="184" t="str">
        <f t="shared" si="162"/>
        <v/>
      </c>
      <c r="H2588" s="184" t="str">
        <f t="shared" si="163"/>
        <v/>
      </c>
      <c r="R2588">
        <v>0</v>
      </c>
      <c r="S2588" t="s">
        <v>201</v>
      </c>
      <c r="T2588" s="221">
        <v>45323.313888888886</v>
      </c>
    </row>
    <row r="2589" spans="1:20" x14ac:dyDescent="0.35">
      <c r="A2589" t="s">
        <v>100</v>
      </c>
      <c r="B2589" t="s">
        <v>101</v>
      </c>
      <c r="C2589" t="s">
        <v>97</v>
      </c>
      <c r="D2589" s="29">
        <v>45685</v>
      </c>
      <c r="E2589" s="184" t="str">
        <f t="shared" si="160"/>
        <v/>
      </c>
      <c r="F2589" s="184" t="str">
        <f t="shared" si="161"/>
        <v/>
      </c>
      <c r="G2589" s="184" t="str">
        <f t="shared" si="162"/>
        <v/>
      </c>
      <c r="H2589" s="184" t="str">
        <f t="shared" si="163"/>
        <v/>
      </c>
      <c r="R2589">
        <v>0</v>
      </c>
      <c r="S2589" t="s">
        <v>201</v>
      </c>
      <c r="T2589" s="221">
        <v>45323.313888888886</v>
      </c>
    </row>
    <row r="2590" spans="1:20" x14ac:dyDescent="0.35">
      <c r="A2590" t="s">
        <v>100</v>
      </c>
      <c r="B2590" t="s">
        <v>101</v>
      </c>
      <c r="C2590" t="s">
        <v>97</v>
      </c>
      <c r="D2590" s="29">
        <v>45686</v>
      </c>
      <c r="E2590" s="184" t="str">
        <f t="shared" si="160"/>
        <v/>
      </c>
      <c r="F2590" s="184" t="str">
        <f t="shared" si="161"/>
        <v/>
      </c>
      <c r="G2590" s="184" t="str">
        <f t="shared" si="162"/>
        <v/>
      </c>
      <c r="H2590" s="184" t="str">
        <f t="shared" si="163"/>
        <v/>
      </c>
      <c r="R2590">
        <v>0</v>
      </c>
      <c r="S2590" t="s">
        <v>201</v>
      </c>
      <c r="T2590" s="221">
        <v>45323.313888888886</v>
      </c>
    </row>
    <row r="2591" spans="1:20" x14ac:dyDescent="0.35">
      <c r="A2591" t="s">
        <v>100</v>
      </c>
      <c r="B2591" t="s">
        <v>101</v>
      </c>
      <c r="C2591" t="s">
        <v>97</v>
      </c>
      <c r="D2591" s="29">
        <v>45687</v>
      </c>
      <c r="E2591" s="184" t="str">
        <f t="shared" si="160"/>
        <v/>
      </c>
      <c r="F2591" s="184" t="str">
        <f t="shared" si="161"/>
        <v/>
      </c>
      <c r="G2591" s="184" t="str">
        <f t="shared" si="162"/>
        <v/>
      </c>
      <c r="H2591" s="184" t="str">
        <f t="shared" si="163"/>
        <v/>
      </c>
      <c r="R2591">
        <v>0</v>
      </c>
      <c r="S2591" t="s">
        <v>201</v>
      </c>
      <c r="T2591" s="221">
        <v>45323.313888888886</v>
      </c>
    </row>
    <row r="2592" spans="1:20" x14ac:dyDescent="0.35">
      <c r="A2592" t="s">
        <v>100</v>
      </c>
      <c r="B2592" t="s">
        <v>101</v>
      </c>
      <c r="C2592" t="s">
        <v>97</v>
      </c>
      <c r="D2592" s="29">
        <v>45688</v>
      </c>
      <c r="E2592" s="184" t="str">
        <f t="shared" si="160"/>
        <v/>
      </c>
      <c r="F2592" s="184" t="str">
        <f t="shared" si="161"/>
        <v/>
      </c>
      <c r="G2592" s="184" t="str">
        <f t="shared" si="162"/>
        <v/>
      </c>
      <c r="H2592" s="184" t="str">
        <f t="shared" si="163"/>
        <v/>
      </c>
      <c r="R2592">
        <v>0</v>
      </c>
      <c r="S2592" t="s">
        <v>201</v>
      </c>
      <c r="T2592" s="221">
        <v>45323.313888888886</v>
      </c>
    </row>
    <row r="2593" spans="1:20" x14ac:dyDescent="0.35">
      <c r="A2593" t="s">
        <v>100</v>
      </c>
      <c r="B2593" t="s">
        <v>101</v>
      </c>
      <c r="C2593" t="s">
        <v>97</v>
      </c>
      <c r="D2593" s="29">
        <v>45689</v>
      </c>
      <c r="E2593" s="184" t="str">
        <f t="shared" si="160"/>
        <v/>
      </c>
      <c r="F2593" s="184" t="str">
        <f t="shared" si="161"/>
        <v/>
      </c>
      <c r="G2593" s="184" t="str">
        <f t="shared" si="162"/>
        <v/>
      </c>
      <c r="H2593" s="184" t="str">
        <f t="shared" si="163"/>
        <v/>
      </c>
      <c r="R2593">
        <v>0</v>
      </c>
      <c r="S2593" t="s">
        <v>201</v>
      </c>
      <c r="T2593" s="221">
        <v>45352.313888888886</v>
      </c>
    </row>
    <row r="2594" spans="1:20" x14ac:dyDescent="0.35">
      <c r="A2594" t="s">
        <v>100</v>
      </c>
      <c r="B2594" t="s">
        <v>101</v>
      </c>
      <c r="C2594" t="s">
        <v>97</v>
      </c>
      <c r="D2594" s="29">
        <v>45690</v>
      </c>
      <c r="E2594" s="184" t="str">
        <f t="shared" si="160"/>
        <v/>
      </c>
      <c r="F2594" s="184" t="str">
        <f t="shared" si="161"/>
        <v/>
      </c>
      <c r="G2594" s="184" t="str">
        <f t="shared" si="162"/>
        <v/>
      </c>
      <c r="H2594" s="184" t="str">
        <f t="shared" si="163"/>
        <v/>
      </c>
      <c r="R2594">
        <v>0</v>
      </c>
      <c r="S2594" t="s">
        <v>201</v>
      </c>
      <c r="T2594" s="221">
        <v>45352.31527777778</v>
      </c>
    </row>
    <row r="2595" spans="1:20" x14ac:dyDescent="0.35">
      <c r="A2595" t="s">
        <v>100</v>
      </c>
      <c r="B2595" t="s">
        <v>101</v>
      </c>
      <c r="C2595" t="s">
        <v>97</v>
      </c>
      <c r="D2595" s="29">
        <v>45691</v>
      </c>
      <c r="E2595" s="184" t="str">
        <f t="shared" si="160"/>
        <v/>
      </c>
      <c r="F2595" s="184" t="str">
        <f t="shared" si="161"/>
        <v/>
      </c>
      <c r="G2595" s="184" t="str">
        <f t="shared" si="162"/>
        <v/>
      </c>
      <c r="H2595" s="184" t="str">
        <f t="shared" si="163"/>
        <v/>
      </c>
      <c r="R2595">
        <v>0</v>
      </c>
      <c r="S2595" t="s">
        <v>201</v>
      </c>
      <c r="T2595" s="221">
        <v>45352.316666666666</v>
      </c>
    </row>
    <row r="2596" spans="1:20" x14ac:dyDescent="0.35">
      <c r="A2596" t="s">
        <v>100</v>
      </c>
      <c r="B2596" t="s">
        <v>101</v>
      </c>
      <c r="C2596" t="s">
        <v>97</v>
      </c>
      <c r="D2596" s="29">
        <v>45692</v>
      </c>
      <c r="E2596" s="184" t="str">
        <f t="shared" si="160"/>
        <v/>
      </c>
      <c r="F2596" s="184" t="str">
        <f t="shared" si="161"/>
        <v/>
      </c>
      <c r="G2596" s="184" t="str">
        <f t="shared" si="162"/>
        <v/>
      </c>
      <c r="H2596" s="184" t="str">
        <f t="shared" si="163"/>
        <v/>
      </c>
      <c r="R2596">
        <v>0</v>
      </c>
      <c r="S2596" t="s">
        <v>201</v>
      </c>
      <c r="T2596" s="221">
        <v>45352.316666666666</v>
      </c>
    </row>
    <row r="2597" spans="1:20" x14ac:dyDescent="0.35">
      <c r="A2597" t="s">
        <v>100</v>
      </c>
      <c r="B2597" t="s">
        <v>101</v>
      </c>
      <c r="C2597" t="s">
        <v>97</v>
      </c>
      <c r="D2597" s="29">
        <v>45693</v>
      </c>
      <c r="E2597" s="184" t="str">
        <f t="shared" si="160"/>
        <v/>
      </c>
      <c r="F2597" s="184" t="str">
        <f t="shared" si="161"/>
        <v/>
      </c>
      <c r="G2597" s="184" t="str">
        <f t="shared" si="162"/>
        <v/>
      </c>
      <c r="H2597" s="184" t="str">
        <f t="shared" si="163"/>
        <v/>
      </c>
      <c r="R2597">
        <v>0</v>
      </c>
      <c r="S2597" t="s">
        <v>201</v>
      </c>
      <c r="T2597" s="221">
        <v>45352.316666666666</v>
      </c>
    </row>
    <row r="2598" spans="1:20" x14ac:dyDescent="0.35">
      <c r="A2598" t="s">
        <v>100</v>
      </c>
      <c r="B2598" t="s">
        <v>101</v>
      </c>
      <c r="C2598" t="s">
        <v>97</v>
      </c>
      <c r="D2598" s="29">
        <v>45694</v>
      </c>
      <c r="E2598" s="184" t="str">
        <f t="shared" si="160"/>
        <v/>
      </c>
      <c r="F2598" s="184" t="str">
        <f t="shared" si="161"/>
        <v/>
      </c>
      <c r="G2598" s="184" t="str">
        <f t="shared" si="162"/>
        <v/>
      </c>
      <c r="H2598" s="184" t="str">
        <f t="shared" si="163"/>
        <v/>
      </c>
      <c r="R2598">
        <v>0</v>
      </c>
      <c r="S2598" t="s">
        <v>201</v>
      </c>
      <c r="T2598" s="221">
        <v>45352.316666666666</v>
      </c>
    </row>
    <row r="2599" spans="1:20" x14ac:dyDescent="0.35">
      <c r="A2599" t="s">
        <v>100</v>
      </c>
      <c r="B2599" t="s">
        <v>101</v>
      </c>
      <c r="C2599" t="s">
        <v>97</v>
      </c>
      <c r="D2599" s="29">
        <v>45695</v>
      </c>
      <c r="E2599" s="184" t="str">
        <f t="shared" si="160"/>
        <v/>
      </c>
      <c r="F2599" s="184" t="str">
        <f t="shared" si="161"/>
        <v/>
      </c>
      <c r="G2599" s="184" t="str">
        <f t="shared" si="162"/>
        <v/>
      </c>
      <c r="H2599" s="184" t="str">
        <f t="shared" si="163"/>
        <v/>
      </c>
      <c r="R2599">
        <v>0</v>
      </c>
      <c r="S2599" t="s">
        <v>201</v>
      </c>
      <c r="T2599" s="221">
        <v>45352.316666666666</v>
      </c>
    </row>
    <row r="2600" spans="1:20" x14ac:dyDescent="0.35">
      <c r="A2600" t="s">
        <v>100</v>
      </c>
      <c r="B2600" t="s">
        <v>101</v>
      </c>
      <c r="C2600" t="s">
        <v>97</v>
      </c>
      <c r="D2600" s="29">
        <v>45696</v>
      </c>
      <c r="E2600" s="184" t="str">
        <f t="shared" si="160"/>
        <v/>
      </c>
      <c r="F2600" s="184" t="str">
        <f t="shared" si="161"/>
        <v/>
      </c>
      <c r="G2600" s="184" t="str">
        <f t="shared" si="162"/>
        <v/>
      </c>
      <c r="H2600" s="184" t="str">
        <f t="shared" si="163"/>
        <v/>
      </c>
      <c r="R2600">
        <v>0</v>
      </c>
      <c r="S2600" t="s">
        <v>201</v>
      </c>
      <c r="T2600" s="221">
        <v>45352.316666666666</v>
      </c>
    </row>
    <row r="2601" spans="1:20" x14ac:dyDescent="0.35">
      <c r="A2601" t="s">
        <v>100</v>
      </c>
      <c r="B2601" t="s">
        <v>101</v>
      </c>
      <c r="C2601" t="s">
        <v>97</v>
      </c>
      <c r="D2601" s="29">
        <v>45697</v>
      </c>
      <c r="E2601" s="184" t="str">
        <f t="shared" si="160"/>
        <v/>
      </c>
      <c r="F2601" s="184" t="str">
        <f t="shared" si="161"/>
        <v/>
      </c>
      <c r="G2601" s="184" t="str">
        <f t="shared" si="162"/>
        <v/>
      </c>
      <c r="H2601" s="184" t="str">
        <f t="shared" si="163"/>
        <v/>
      </c>
      <c r="R2601">
        <v>0</v>
      </c>
      <c r="S2601" t="s">
        <v>201</v>
      </c>
      <c r="T2601" s="221">
        <v>45352.316666666666</v>
      </c>
    </row>
    <row r="2602" spans="1:20" x14ac:dyDescent="0.35">
      <c r="A2602" t="s">
        <v>100</v>
      </c>
      <c r="B2602" t="s">
        <v>101</v>
      </c>
      <c r="C2602" t="s">
        <v>97</v>
      </c>
      <c r="D2602" s="29">
        <v>45698</v>
      </c>
      <c r="E2602" s="184" t="str">
        <f t="shared" si="160"/>
        <v/>
      </c>
      <c r="F2602" s="184" t="str">
        <f t="shared" si="161"/>
        <v/>
      </c>
      <c r="G2602" s="184" t="str">
        <f t="shared" si="162"/>
        <v/>
      </c>
      <c r="H2602" s="184" t="str">
        <f t="shared" si="163"/>
        <v/>
      </c>
      <c r="R2602">
        <v>0</v>
      </c>
      <c r="S2602" t="s">
        <v>201</v>
      </c>
      <c r="T2602" s="221">
        <v>45352.316666666666</v>
      </c>
    </row>
    <row r="2603" spans="1:20" x14ac:dyDescent="0.35">
      <c r="A2603" t="s">
        <v>100</v>
      </c>
      <c r="B2603" t="s">
        <v>101</v>
      </c>
      <c r="C2603" t="s">
        <v>97</v>
      </c>
      <c r="D2603" s="29">
        <v>45699</v>
      </c>
      <c r="E2603" s="184" t="str">
        <f t="shared" si="160"/>
        <v/>
      </c>
      <c r="F2603" s="184" t="str">
        <f t="shared" si="161"/>
        <v/>
      </c>
      <c r="G2603" s="184" t="str">
        <f t="shared" si="162"/>
        <v/>
      </c>
      <c r="H2603" s="184" t="str">
        <f t="shared" si="163"/>
        <v/>
      </c>
      <c r="R2603">
        <v>0</v>
      </c>
      <c r="S2603" t="s">
        <v>201</v>
      </c>
      <c r="T2603" s="221">
        <v>45352.316666666666</v>
      </c>
    </row>
    <row r="2604" spans="1:20" x14ac:dyDescent="0.35">
      <c r="A2604" t="s">
        <v>100</v>
      </c>
      <c r="B2604" t="s">
        <v>101</v>
      </c>
      <c r="C2604" t="s">
        <v>97</v>
      </c>
      <c r="D2604" s="29">
        <v>45700</v>
      </c>
      <c r="E2604" s="184" t="str">
        <f t="shared" si="160"/>
        <v/>
      </c>
      <c r="F2604" s="184" t="str">
        <f t="shared" si="161"/>
        <v/>
      </c>
      <c r="G2604" s="184" t="str">
        <f t="shared" si="162"/>
        <v/>
      </c>
      <c r="H2604" s="184" t="str">
        <f t="shared" si="163"/>
        <v/>
      </c>
      <c r="R2604">
        <v>0</v>
      </c>
      <c r="S2604" t="s">
        <v>201</v>
      </c>
      <c r="T2604" s="221">
        <v>45352.316666666666</v>
      </c>
    </row>
    <row r="2605" spans="1:20" x14ac:dyDescent="0.35">
      <c r="A2605" t="s">
        <v>100</v>
      </c>
      <c r="B2605" t="s">
        <v>101</v>
      </c>
      <c r="C2605" t="s">
        <v>97</v>
      </c>
      <c r="D2605" s="29">
        <v>45701</v>
      </c>
      <c r="E2605" s="184" t="str">
        <f t="shared" si="160"/>
        <v/>
      </c>
      <c r="F2605" s="184" t="str">
        <f t="shared" si="161"/>
        <v/>
      </c>
      <c r="G2605" s="184" t="str">
        <f t="shared" si="162"/>
        <v/>
      </c>
      <c r="H2605" s="184" t="str">
        <f t="shared" si="163"/>
        <v/>
      </c>
      <c r="R2605">
        <v>0</v>
      </c>
      <c r="S2605" t="s">
        <v>201</v>
      </c>
      <c r="T2605" s="221">
        <v>45352.316666666666</v>
      </c>
    </row>
    <row r="2606" spans="1:20" x14ac:dyDescent="0.35">
      <c r="A2606" t="s">
        <v>100</v>
      </c>
      <c r="B2606" t="s">
        <v>101</v>
      </c>
      <c r="C2606" t="s">
        <v>97</v>
      </c>
      <c r="D2606" s="29">
        <v>45702</v>
      </c>
      <c r="E2606" s="184" t="str">
        <f t="shared" si="160"/>
        <v/>
      </c>
      <c r="F2606" s="184" t="str">
        <f t="shared" si="161"/>
        <v/>
      </c>
      <c r="G2606" s="184" t="str">
        <f t="shared" si="162"/>
        <v/>
      </c>
      <c r="H2606" s="184" t="str">
        <f t="shared" si="163"/>
        <v/>
      </c>
      <c r="R2606">
        <v>0</v>
      </c>
      <c r="S2606" t="s">
        <v>201</v>
      </c>
      <c r="T2606" s="221">
        <v>45352.316666666666</v>
      </c>
    </row>
    <row r="2607" spans="1:20" x14ac:dyDescent="0.35">
      <c r="A2607" t="s">
        <v>100</v>
      </c>
      <c r="B2607" t="s">
        <v>101</v>
      </c>
      <c r="C2607" t="s">
        <v>97</v>
      </c>
      <c r="D2607" s="29">
        <v>45703</v>
      </c>
      <c r="E2607" s="184" t="str">
        <f t="shared" si="160"/>
        <v/>
      </c>
      <c r="F2607" s="184" t="str">
        <f t="shared" si="161"/>
        <v/>
      </c>
      <c r="G2607" s="184" t="str">
        <f t="shared" si="162"/>
        <v/>
      </c>
      <c r="H2607" s="184" t="str">
        <f t="shared" si="163"/>
        <v/>
      </c>
      <c r="R2607">
        <v>0</v>
      </c>
      <c r="S2607" t="s">
        <v>201</v>
      </c>
      <c r="T2607" s="221">
        <v>45352.316666666666</v>
      </c>
    </row>
    <row r="2608" spans="1:20" x14ac:dyDescent="0.35">
      <c r="A2608" t="s">
        <v>100</v>
      </c>
      <c r="B2608" t="s">
        <v>101</v>
      </c>
      <c r="C2608" t="s">
        <v>97</v>
      </c>
      <c r="D2608" s="29">
        <v>45704</v>
      </c>
      <c r="E2608" s="184" t="str">
        <f t="shared" si="160"/>
        <v/>
      </c>
      <c r="F2608" s="184" t="str">
        <f t="shared" si="161"/>
        <v/>
      </c>
      <c r="G2608" s="184" t="str">
        <f t="shared" si="162"/>
        <v/>
      </c>
      <c r="H2608" s="184" t="str">
        <f t="shared" si="163"/>
        <v/>
      </c>
      <c r="R2608">
        <v>0</v>
      </c>
      <c r="S2608" t="s">
        <v>201</v>
      </c>
      <c r="T2608" s="221">
        <v>45352.316666666666</v>
      </c>
    </row>
    <row r="2609" spans="1:20" x14ac:dyDescent="0.35">
      <c r="A2609" t="s">
        <v>100</v>
      </c>
      <c r="B2609" t="s">
        <v>101</v>
      </c>
      <c r="C2609" t="s">
        <v>97</v>
      </c>
      <c r="D2609" s="29">
        <v>45705</v>
      </c>
      <c r="E2609" s="184" t="str">
        <f t="shared" si="160"/>
        <v/>
      </c>
      <c r="F2609" s="184" t="str">
        <f t="shared" si="161"/>
        <v/>
      </c>
      <c r="G2609" s="184" t="str">
        <f t="shared" si="162"/>
        <v/>
      </c>
      <c r="H2609" s="184" t="str">
        <f t="shared" si="163"/>
        <v/>
      </c>
      <c r="R2609">
        <v>0</v>
      </c>
      <c r="S2609" t="s">
        <v>201</v>
      </c>
      <c r="T2609" s="221">
        <v>45352.316666666666</v>
      </c>
    </row>
    <row r="2610" spans="1:20" x14ac:dyDescent="0.35">
      <c r="A2610" t="s">
        <v>100</v>
      </c>
      <c r="B2610" t="s">
        <v>101</v>
      </c>
      <c r="C2610" t="s">
        <v>97</v>
      </c>
      <c r="D2610" s="29">
        <v>45706</v>
      </c>
      <c r="E2610" s="184" t="str">
        <f t="shared" si="160"/>
        <v/>
      </c>
      <c r="F2610" s="184" t="str">
        <f t="shared" si="161"/>
        <v/>
      </c>
      <c r="G2610" s="184" t="str">
        <f t="shared" si="162"/>
        <v/>
      </c>
      <c r="H2610" s="184" t="str">
        <f t="shared" si="163"/>
        <v/>
      </c>
      <c r="R2610">
        <v>0</v>
      </c>
      <c r="S2610" t="s">
        <v>201</v>
      </c>
      <c r="T2610" s="221">
        <v>45352.316666666666</v>
      </c>
    </row>
    <row r="2611" spans="1:20" x14ac:dyDescent="0.35">
      <c r="A2611" t="s">
        <v>100</v>
      </c>
      <c r="B2611" t="s">
        <v>101</v>
      </c>
      <c r="C2611" t="s">
        <v>97</v>
      </c>
      <c r="D2611" s="29">
        <v>45707</v>
      </c>
      <c r="E2611" s="184" t="str">
        <f t="shared" si="160"/>
        <v/>
      </c>
      <c r="F2611" s="184" t="str">
        <f t="shared" si="161"/>
        <v/>
      </c>
      <c r="G2611" s="184" t="str">
        <f t="shared" si="162"/>
        <v/>
      </c>
      <c r="H2611" s="184" t="str">
        <f t="shared" si="163"/>
        <v/>
      </c>
      <c r="R2611">
        <v>0</v>
      </c>
      <c r="S2611" t="s">
        <v>201</v>
      </c>
      <c r="T2611" s="221">
        <v>45352.316666666666</v>
      </c>
    </row>
    <row r="2612" spans="1:20" x14ac:dyDescent="0.35">
      <c r="A2612" t="s">
        <v>100</v>
      </c>
      <c r="B2612" t="s">
        <v>101</v>
      </c>
      <c r="C2612" t="s">
        <v>97</v>
      </c>
      <c r="D2612" s="29">
        <v>45708</v>
      </c>
      <c r="E2612" s="184" t="str">
        <f t="shared" si="160"/>
        <v/>
      </c>
      <c r="F2612" s="184" t="str">
        <f t="shared" si="161"/>
        <v/>
      </c>
      <c r="G2612" s="184" t="str">
        <f t="shared" si="162"/>
        <v/>
      </c>
      <c r="H2612" s="184" t="str">
        <f t="shared" si="163"/>
        <v/>
      </c>
      <c r="R2612">
        <v>0</v>
      </c>
      <c r="S2612" t="s">
        <v>201</v>
      </c>
      <c r="T2612" s="221">
        <v>45352.316666666666</v>
      </c>
    </row>
    <row r="2613" spans="1:20" x14ac:dyDescent="0.35">
      <c r="A2613" t="s">
        <v>100</v>
      </c>
      <c r="B2613" t="s">
        <v>101</v>
      </c>
      <c r="C2613" t="s">
        <v>97</v>
      </c>
      <c r="D2613" s="29">
        <v>45709</v>
      </c>
      <c r="E2613" s="184" t="str">
        <f t="shared" si="160"/>
        <v/>
      </c>
      <c r="F2613" s="184" t="str">
        <f t="shared" si="161"/>
        <v/>
      </c>
      <c r="G2613" s="184" t="str">
        <f t="shared" si="162"/>
        <v/>
      </c>
      <c r="H2613" s="184" t="str">
        <f t="shared" si="163"/>
        <v/>
      </c>
      <c r="R2613">
        <v>0</v>
      </c>
      <c r="S2613" t="s">
        <v>201</v>
      </c>
      <c r="T2613" s="221">
        <v>45352.316666666666</v>
      </c>
    </row>
    <row r="2614" spans="1:20" x14ac:dyDescent="0.35">
      <c r="A2614" t="s">
        <v>100</v>
      </c>
      <c r="B2614" t="s">
        <v>101</v>
      </c>
      <c r="C2614" t="s">
        <v>97</v>
      </c>
      <c r="D2614" s="29">
        <v>45710</v>
      </c>
      <c r="E2614" s="184" t="str">
        <f t="shared" si="160"/>
        <v/>
      </c>
      <c r="F2614" s="184" t="str">
        <f t="shared" si="161"/>
        <v/>
      </c>
      <c r="G2614" s="184" t="str">
        <f t="shared" si="162"/>
        <v/>
      </c>
      <c r="H2614" s="184" t="str">
        <f t="shared" si="163"/>
        <v/>
      </c>
      <c r="R2614">
        <v>0</v>
      </c>
      <c r="S2614" t="s">
        <v>201</v>
      </c>
      <c r="T2614" s="221">
        <v>45352.316666666666</v>
      </c>
    </row>
    <row r="2615" spans="1:20" x14ac:dyDescent="0.35">
      <c r="A2615" t="s">
        <v>100</v>
      </c>
      <c r="B2615" t="s">
        <v>101</v>
      </c>
      <c r="C2615" t="s">
        <v>97</v>
      </c>
      <c r="D2615" s="29">
        <v>45711</v>
      </c>
      <c r="E2615" s="184" t="str">
        <f t="shared" si="160"/>
        <v/>
      </c>
      <c r="F2615" s="184" t="str">
        <f t="shared" si="161"/>
        <v/>
      </c>
      <c r="G2615" s="184" t="str">
        <f t="shared" si="162"/>
        <v/>
      </c>
      <c r="H2615" s="184" t="str">
        <f t="shared" si="163"/>
        <v/>
      </c>
      <c r="R2615">
        <v>0</v>
      </c>
      <c r="S2615" t="s">
        <v>201</v>
      </c>
      <c r="T2615" s="221">
        <v>45352.316666666666</v>
      </c>
    </row>
    <row r="2616" spans="1:20" x14ac:dyDescent="0.35">
      <c r="A2616" t="s">
        <v>100</v>
      </c>
      <c r="B2616" t="s">
        <v>101</v>
      </c>
      <c r="C2616" t="s">
        <v>97</v>
      </c>
      <c r="D2616" s="29">
        <v>45712</v>
      </c>
      <c r="E2616" s="184" t="str">
        <f t="shared" si="160"/>
        <v/>
      </c>
      <c r="F2616" s="184" t="str">
        <f t="shared" si="161"/>
        <v/>
      </c>
      <c r="G2616" s="184" t="str">
        <f t="shared" si="162"/>
        <v/>
      </c>
      <c r="H2616" s="184" t="str">
        <f t="shared" si="163"/>
        <v/>
      </c>
      <c r="R2616">
        <v>0</v>
      </c>
      <c r="S2616" t="s">
        <v>201</v>
      </c>
      <c r="T2616" s="221">
        <v>45352.316666666666</v>
      </c>
    </row>
    <row r="2617" spans="1:20" x14ac:dyDescent="0.35">
      <c r="A2617" t="s">
        <v>100</v>
      </c>
      <c r="B2617" t="s">
        <v>101</v>
      </c>
      <c r="C2617" t="s">
        <v>97</v>
      </c>
      <c r="D2617" s="29">
        <v>45713</v>
      </c>
      <c r="E2617" s="184" t="str">
        <f t="shared" si="160"/>
        <v/>
      </c>
      <c r="F2617" s="184" t="str">
        <f t="shared" si="161"/>
        <v/>
      </c>
      <c r="G2617" s="184" t="str">
        <f t="shared" si="162"/>
        <v/>
      </c>
      <c r="H2617" s="184" t="str">
        <f t="shared" si="163"/>
        <v/>
      </c>
      <c r="R2617">
        <v>0</v>
      </c>
      <c r="S2617" t="s">
        <v>201</v>
      </c>
      <c r="T2617" s="221">
        <v>45352.316666666666</v>
      </c>
    </row>
    <row r="2618" spans="1:20" x14ac:dyDescent="0.35">
      <c r="A2618" t="s">
        <v>100</v>
      </c>
      <c r="B2618" t="s">
        <v>101</v>
      </c>
      <c r="C2618" t="s">
        <v>97</v>
      </c>
      <c r="D2618" s="29">
        <v>45714</v>
      </c>
      <c r="E2618" s="184" t="str">
        <f t="shared" si="160"/>
        <v/>
      </c>
      <c r="F2618" s="184" t="str">
        <f t="shared" si="161"/>
        <v/>
      </c>
      <c r="G2618" s="184" t="str">
        <f t="shared" si="162"/>
        <v/>
      </c>
      <c r="H2618" s="184" t="str">
        <f t="shared" si="163"/>
        <v/>
      </c>
      <c r="R2618">
        <v>0</v>
      </c>
      <c r="S2618" t="s">
        <v>201</v>
      </c>
      <c r="T2618" s="221">
        <v>45352.317361111112</v>
      </c>
    </row>
    <row r="2619" spans="1:20" x14ac:dyDescent="0.35">
      <c r="A2619" t="s">
        <v>100</v>
      </c>
      <c r="B2619" t="s">
        <v>101</v>
      </c>
      <c r="C2619" t="s">
        <v>97</v>
      </c>
      <c r="D2619" s="29">
        <v>45715</v>
      </c>
      <c r="E2619" s="184" t="str">
        <f t="shared" si="160"/>
        <v/>
      </c>
      <c r="F2619" s="184" t="str">
        <f t="shared" si="161"/>
        <v/>
      </c>
      <c r="G2619" s="184" t="str">
        <f t="shared" si="162"/>
        <v/>
      </c>
      <c r="H2619" s="184" t="str">
        <f t="shared" si="163"/>
        <v/>
      </c>
      <c r="R2619">
        <v>0</v>
      </c>
      <c r="S2619" t="s">
        <v>201</v>
      </c>
      <c r="T2619" s="221">
        <v>45352.317361111112</v>
      </c>
    </row>
    <row r="2620" spans="1:20" x14ac:dyDescent="0.35">
      <c r="A2620" t="s">
        <v>100</v>
      </c>
      <c r="B2620" t="s">
        <v>101</v>
      </c>
      <c r="C2620" t="s">
        <v>97</v>
      </c>
      <c r="D2620" s="29">
        <v>45716</v>
      </c>
      <c r="E2620" s="184" t="str">
        <f t="shared" si="160"/>
        <v/>
      </c>
      <c r="F2620" s="184" t="str">
        <f t="shared" si="161"/>
        <v/>
      </c>
      <c r="G2620" s="184" t="str">
        <f t="shared" si="162"/>
        <v/>
      </c>
      <c r="H2620" s="184" t="str">
        <f t="shared" si="163"/>
        <v/>
      </c>
      <c r="R2620">
        <v>0</v>
      </c>
      <c r="S2620" t="s">
        <v>201</v>
      </c>
      <c r="T2620" s="221">
        <v>45352.317361111112</v>
      </c>
    </row>
    <row r="2621" spans="1:20" x14ac:dyDescent="0.35">
      <c r="A2621" t="s">
        <v>100</v>
      </c>
      <c r="B2621" t="s">
        <v>101</v>
      </c>
      <c r="C2621" t="s">
        <v>97</v>
      </c>
      <c r="D2621" s="29">
        <v>45717</v>
      </c>
      <c r="E2621" s="184" t="str">
        <f t="shared" si="160"/>
        <v/>
      </c>
      <c r="F2621" s="184" t="str">
        <f t="shared" si="161"/>
        <v/>
      </c>
      <c r="G2621" s="184" t="str">
        <f t="shared" si="162"/>
        <v/>
      </c>
      <c r="H2621" s="184" t="str">
        <f t="shared" si="163"/>
        <v/>
      </c>
      <c r="R2621">
        <v>0</v>
      </c>
      <c r="S2621" t="s">
        <v>201</v>
      </c>
      <c r="T2621" s="221">
        <v>45383.313888888886</v>
      </c>
    </row>
    <row r="2622" spans="1:20" x14ac:dyDescent="0.35">
      <c r="A2622" t="s">
        <v>100</v>
      </c>
      <c r="B2622" t="s">
        <v>101</v>
      </c>
      <c r="C2622" t="s">
        <v>97</v>
      </c>
      <c r="D2622" s="29">
        <v>45718</v>
      </c>
      <c r="E2622" s="184" t="str">
        <f t="shared" si="160"/>
        <v/>
      </c>
      <c r="F2622" s="184" t="str">
        <f t="shared" si="161"/>
        <v/>
      </c>
      <c r="G2622" s="184" t="str">
        <f t="shared" si="162"/>
        <v/>
      </c>
      <c r="H2622" s="184" t="str">
        <f t="shared" si="163"/>
        <v/>
      </c>
      <c r="R2622">
        <v>0</v>
      </c>
      <c r="S2622" t="s">
        <v>201</v>
      </c>
      <c r="T2622" s="221">
        <v>45383.314583333333</v>
      </c>
    </row>
    <row r="2623" spans="1:20" x14ac:dyDescent="0.35">
      <c r="A2623" t="s">
        <v>100</v>
      </c>
      <c r="B2623" t="s">
        <v>101</v>
      </c>
      <c r="C2623" t="s">
        <v>97</v>
      </c>
      <c r="D2623" s="29">
        <v>45719</v>
      </c>
      <c r="E2623" s="184" t="str">
        <f t="shared" si="160"/>
        <v/>
      </c>
      <c r="F2623" s="184" t="str">
        <f t="shared" si="161"/>
        <v/>
      </c>
      <c r="G2623" s="184" t="str">
        <f t="shared" si="162"/>
        <v/>
      </c>
      <c r="H2623" s="184" t="str">
        <f t="shared" si="163"/>
        <v/>
      </c>
      <c r="R2623">
        <v>0</v>
      </c>
      <c r="S2623" t="s">
        <v>201</v>
      </c>
      <c r="T2623" s="221">
        <v>45383.314583333333</v>
      </c>
    </row>
    <row r="2624" spans="1:20" x14ac:dyDescent="0.35">
      <c r="A2624" t="s">
        <v>100</v>
      </c>
      <c r="B2624" t="s">
        <v>101</v>
      </c>
      <c r="C2624" t="s">
        <v>97</v>
      </c>
      <c r="D2624" s="29">
        <v>45720</v>
      </c>
      <c r="E2624" s="184" t="str">
        <f t="shared" si="160"/>
        <v/>
      </c>
      <c r="F2624" s="184" t="str">
        <f t="shared" si="161"/>
        <v/>
      </c>
      <c r="G2624" s="184" t="str">
        <f t="shared" si="162"/>
        <v/>
      </c>
      <c r="H2624" s="184" t="str">
        <f t="shared" si="163"/>
        <v/>
      </c>
      <c r="R2624">
        <v>0</v>
      </c>
      <c r="S2624" t="s">
        <v>201</v>
      </c>
      <c r="T2624" s="221">
        <v>45383.314583333333</v>
      </c>
    </row>
    <row r="2625" spans="1:20" x14ac:dyDescent="0.35">
      <c r="A2625" t="s">
        <v>100</v>
      </c>
      <c r="B2625" t="s">
        <v>101</v>
      </c>
      <c r="C2625" t="s">
        <v>97</v>
      </c>
      <c r="D2625" s="29">
        <v>45721</v>
      </c>
      <c r="E2625" s="184" t="str">
        <f t="shared" si="160"/>
        <v/>
      </c>
      <c r="F2625" s="184" t="str">
        <f t="shared" si="161"/>
        <v/>
      </c>
      <c r="G2625" s="184" t="str">
        <f t="shared" si="162"/>
        <v/>
      </c>
      <c r="H2625" s="184" t="str">
        <f t="shared" si="163"/>
        <v/>
      </c>
      <c r="R2625">
        <v>0</v>
      </c>
      <c r="S2625" t="s">
        <v>201</v>
      </c>
      <c r="T2625" s="221">
        <v>45383.314583333333</v>
      </c>
    </row>
    <row r="2626" spans="1:20" x14ac:dyDescent="0.35">
      <c r="A2626" t="s">
        <v>100</v>
      </c>
      <c r="B2626" t="s">
        <v>101</v>
      </c>
      <c r="C2626" t="s">
        <v>97</v>
      </c>
      <c r="D2626" s="29">
        <v>45722</v>
      </c>
      <c r="E2626" s="184" t="str">
        <f t="shared" si="160"/>
        <v/>
      </c>
      <c r="F2626" s="184" t="str">
        <f t="shared" si="161"/>
        <v/>
      </c>
      <c r="G2626" s="184" t="str">
        <f t="shared" si="162"/>
        <v/>
      </c>
      <c r="H2626" s="184" t="str">
        <f t="shared" si="163"/>
        <v/>
      </c>
      <c r="R2626">
        <v>0</v>
      </c>
      <c r="S2626" t="s">
        <v>201</v>
      </c>
      <c r="T2626" s="221">
        <v>45383.314583333333</v>
      </c>
    </row>
    <row r="2627" spans="1:20" x14ac:dyDescent="0.35">
      <c r="A2627" t="s">
        <v>100</v>
      </c>
      <c r="B2627" t="s">
        <v>101</v>
      </c>
      <c r="C2627" t="s">
        <v>97</v>
      </c>
      <c r="D2627" s="29">
        <v>45723</v>
      </c>
      <c r="E2627" s="184" t="str">
        <f t="shared" si="160"/>
        <v/>
      </c>
      <c r="F2627" s="184" t="str">
        <f t="shared" si="161"/>
        <v/>
      </c>
      <c r="G2627" s="184" t="str">
        <f t="shared" si="162"/>
        <v/>
      </c>
      <c r="H2627" s="184" t="str">
        <f t="shared" si="163"/>
        <v/>
      </c>
      <c r="R2627">
        <v>0</v>
      </c>
      <c r="S2627" t="s">
        <v>201</v>
      </c>
      <c r="T2627" s="221">
        <v>45383.314583333333</v>
      </c>
    </row>
    <row r="2628" spans="1:20" x14ac:dyDescent="0.35">
      <c r="A2628" t="s">
        <v>100</v>
      </c>
      <c r="B2628" t="s">
        <v>101</v>
      </c>
      <c r="C2628" t="s">
        <v>97</v>
      </c>
      <c r="D2628" s="29">
        <v>45724</v>
      </c>
      <c r="E2628" s="184" t="str">
        <f t="shared" si="160"/>
        <v/>
      </c>
      <c r="F2628" s="184" t="str">
        <f t="shared" si="161"/>
        <v/>
      </c>
      <c r="G2628" s="184" t="str">
        <f t="shared" si="162"/>
        <v/>
      </c>
      <c r="H2628" s="184" t="str">
        <f t="shared" si="163"/>
        <v/>
      </c>
      <c r="R2628">
        <v>0</v>
      </c>
      <c r="S2628" t="s">
        <v>201</v>
      </c>
      <c r="T2628" s="221">
        <v>45383.314583333333</v>
      </c>
    </row>
    <row r="2629" spans="1:20" x14ac:dyDescent="0.35">
      <c r="A2629" t="s">
        <v>100</v>
      </c>
      <c r="B2629" t="s">
        <v>101</v>
      </c>
      <c r="C2629" t="s">
        <v>97</v>
      </c>
      <c r="D2629" s="29">
        <v>45725</v>
      </c>
      <c r="E2629" s="184" t="str">
        <f t="shared" si="160"/>
        <v/>
      </c>
      <c r="F2629" s="184" t="str">
        <f t="shared" si="161"/>
        <v/>
      </c>
      <c r="G2629" s="184" t="str">
        <f t="shared" si="162"/>
        <v/>
      </c>
      <c r="H2629" s="184" t="str">
        <f t="shared" si="163"/>
        <v/>
      </c>
      <c r="R2629">
        <v>0</v>
      </c>
      <c r="S2629" t="s">
        <v>201</v>
      </c>
      <c r="T2629" s="221">
        <v>45383.314583333333</v>
      </c>
    </row>
    <row r="2630" spans="1:20" x14ac:dyDescent="0.35">
      <c r="A2630" t="s">
        <v>100</v>
      </c>
      <c r="B2630" t="s">
        <v>101</v>
      </c>
      <c r="C2630" t="s">
        <v>97</v>
      </c>
      <c r="D2630" s="29">
        <v>45726</v>
      </c>
      <c r="E2630" s="184" t="str">
        <f t="shared" si="160"/>
        <v/>
      </c>
      <c r="F2630" s="184" t="str">
        <f t="shared" si="161"/>
        <v/>
      </c>
      <c r="G2630" s="184" t="str">
        <f t="shared" si="162"/>
        <v/>
      </c>
      <c r="H2630" s="184" t="str">
        <f t="shared" si="163"/>
        <v/>
      </c>
      <c r="R2630">
        <v>0</v>
      </c>
      <c r="S2630" t="s">
        <v>201</v>
      </c>
      <c r="T2630" s="221">
        <v>45383.314583333333</v>
      </c>
    </row>
    <row r="2631" spans="1:20" x14ac:dyDescent="0.35">
      <c r="A2631" t="s">
        <v>100</v>
      </c>
      <c r="B2631" t="s">
        <v>101</v>
      </c>
      <c r="C2631" t="s">
        <v>97</v>
      </c>
      <c r="D2631" s="29">
        <v>45727</v>
      </c>
      <c r="E2631" s="184" t="str">
        <f t="shared" si="160"/>
        <v/>
      </c>
      <c r="F2631" s="184" t="str">
        <f t="shared" si="161"/>
        <v/>
      </c>
      <c r="G2631" s="184" t="str">
        <f t="shared" si="162"/>
        <v/>
      </c>
      <c r="H2631" s="184" t="str">
        <f t="shared" si="163"/>
        <v/>
      </c>
      <c r="R2631">
        <v>0</v>
      </c>
      <c r="S2631" t="s">
        <v>201</v>
      </c>
      <c r="T2631" s="221">
        <v>45383.314583333333</v>
      </c>
    </row>
    <row r="2632" spans="1:20" x14ac:dyDescent="0.35">
      <c r="A2632" t="s">
        <v>100</v>
      </c>
      <c r="B2632" t="s">
        <v>101</v>
      </c>
      <c r="C2632" t="s">
        <v>97</v>
      </c>
      <c r="D2632" s="29">
        <v>45728</v>
      </c>
      <c r="E2632" s="184" t="str">
        <f t="shared" ref="E2632:E2695" si="164">IF(J2632="","",IF(L2632=0,0,IF(1-(J2632/L2632)&lt;0,"",1-(J2632/L2632))))</f>
        <v/>
      </c>
      <c r="F2632" s="184" t="str">
        <f t="shared" ref="F2632:F2695" si="165">IF(K2632="","",IF(L2632=0,0,IF(1-(K2632/L2632)&lt;0,"",1-(K2632/L2632))))</f>
        <v/>
      </c>
      <c r="G2632" s="184" t="str">
        <f t="shared" ref="G2632:G2695" si="166">IF(J2632="","",IF(1-(J2632/R2632)&lt;0,"",1-(J2632/R2632)))</f>
        <v/>
      </c>
      <c r="H2632" s="184" t="str">
        <f t="shared" ref="H2632:H2695" si="167">IF(K2632="","",IF(1-(K2632/R2632)&lt;0,"",1-(K2632/R2632)))</f>
        <v/>
      </c>
      <c r="R2632">
        <v>0</v>
      </c>
      <c r="S2632" t="s">
        <v>201</v>
      </c>
      <c r="T2632" s="221">
        <v>45383.314583333333</v>
      </c>
    </row>
    <row r="2633" spans="1:20" x14ac:dyDescent="0.35">
      <c r="A2633" t="s">
        <v>100</v>
      </c>
      <c r="B2633" t="s">
        <v>101</v>
      </c>
      <c r="C2633" t="s">
        <v>97</v>
      </c>
      <c r="D2633" s="29">
        <v>45729</v>
      </c>
      <c r="E2633" s="184" t="str">
        <f t="shared" si="164"/>
        <v/>
      </c>
      <c r="F2633" s="184" t="str">
        <f t="shared" si="165"/>
        <v/>
      </c>
      <c r="G2633" s="184" t="str">
        <f t="shared" si="166"/>
        <v/>
      </c>
      <c r="H2633" s="184" t="str">
        <f t="shared" si="167"/>
        <v/>
      </c>
      <c r="R2633">
        <v>0</v>
      </c>
      <c r="S2633" t="s">
        <v>201</v>
      </c>
      <c r="T2633" s="221">
        <v>45383.314583333333</v>
      </c>
    </row>
    <row r="2634" spans="1:20" x14ac:dyDescent="0.35">
      <c r="A2634" t="s">
        <v>100</v>
      </c>
      <c r="B2634" t="s">
        <v>101</v>
      </c>
      <c r="C2634" t="s">
        <v>97</v>
      </c>
      <c r="D2634" s="29">
        <v>45730</v>
      </c>
      <c r="E2634" s="184" t="str">
        <f t="shared" si="164"/>
        <v/>
      </c>
      <c r="F2634" s="184" t="str">
        <f t="shared" si="165"/>
        <v/>
      </c>
      <c r="G2634" s="184" t="str">
        <f t="shared" si="166"/>
        <v/>
      </c>
      <c r="H2634" s="184" t="str">
        <f t="shared" si="167"/>
        <v/>
      </c>
      <c r="R2634">
        <v>0</v>
      </c>
      <c r="S2634" t="s">
        <v>201</v>
      </c>
      <c r="T2634" s="221">
        <v>45383.314583333333</v>
      </c>
    </row>
    <row r="2635" spans="1:20" x14ac:dyDescent="0.35">
      <c r="A2635" t="s">
        <v>100</v>
      </c>
      <c r="B2635" t="s">
        <v>101</v>
      </c>
      <c r="C2635" t="s">
        <v>97</v>
      </c>
      <c r="D2635" s="29">
        <v>45731</v>
      </c>
      <c r="E2635" s="184" t="str">
        <f t="shared" si="164"/>
        <v/>
      </c>
      <c r="F2635" s="184" t="str">
        <f t="shared" si="165"/>
        <v/>
      </c>
      <c r="G2635" s="184" t="str">
        <f t="shared" si="166"/>
        <v/>
      </c>
      <c r="H2635" s="184" t="str">
        <f t="shared" si="167"/>
        <v/>
      </c>
      <c r="R2635">
        <v>0</v>
      </c>
      <c r="S2635" t="s">
        <v>201</v>
      </c>
      <c r="T2635" s="221">
        <v>45383.314583333333</v>
      </c>
    </row>
    <row r="2636" spans="1:20" x14ac:dyDescent="0.35">
      <c r="A2636" t="s">
        <v>100</v>
      </c>
      <c r="B2636" t="s">
        <v>101</v>
      </c>
      <c r="C2636" t="s">
        <v>97</v>
      </c>
      <c r="D2636" s="29">
        <v>45732</v>
      </c>
      <c r="E2636" s="184" t="str">
        <f t="shared" si="164"/>
        <v/>
      </c>
      <c r="F2636" s="184" t="str">
        <f t="shared" si="165"/>
        <v/>
      </c>
      <c r="G2636" s="184" t="str">
        <f t="shared" si="166"/>
        <v/>
      </c>
      <c r="H2636" s="184" t="str">
        <f t="shared" si="167"/>
        <v/>
      </c>
      <c r="R2636">
        <v>0</v>
      </c>
      <c r="S2636" t="s">
        <v>201</v>
      </c>
      <c r="T2636" s="221">
        <v>45383.314583333333</v>
      </c>
    </row>
    <row r="2637" spans="1:20" x14ac:dyDescent="0.35">
      <c r="A2637" t="s">
        <v>100</v>
      </c>
      <c r="B2637" t="s">
        <v>101</v>
      </c>
      <c r="C2637" t="s">
        <v>97</v>
      </c>
      <c r="D2637" s="29">
        <v>45733</v>
      </c>
      <c r="E2637" s="184" t="str">
        <f t="shared" si="164"/>
        <v/>
      </c>
      <c r="F2637" s="184" t="str">
        <f t="shared" si="165"/>
        <v/>
      </c>
      <c r="G2637" s="184" t="str">
        <f t="shared" si="166"/>
        <v/>
      </c>
      <c r="H2637" s="184" t="str">
        <f t="shared" si="167"/>
        <v/>
      </c>
      <c r="R2637">
        <v>0</v>
      </c>
      <c r="S2637" t="s">
        <v>201</v>
      </c>
      <c r="T2637" s="221">
        <v>45383.314583333333</v>
      </c>
    </row>
    <row r="2638" spans="1:20" x14ac:dyDescent="0.35">
      <c r="A2638" t="s">
        <v>100</v>
      </c>
      <c r="B2638" t="s">
        <v>101</v>
      </c>
      <c r="C2638" t="s">
        <v>97</v>
      </c>
      <c r="D2638" s="29">
        <v>45734</v>
      </c>
      <c r="E2638" s="184" t="str">
        <f t="shared" si="164"/>
        <v/>
      </c>
      <c r="F2638" s="184" t="str">
        <f t="shared" si="165"/>
        <v/>
      </c>
      <c r="G2638" s="184" t="str">
        <f t="shared" si="166"/>
        <v/>
      </c>
      <c r="H2638" s="184" t="str">
        <f t="shared" si="167"/>
        <v/>
      </c>
      <c r="R2638">
        <v>0</v>
      </c>
      <c r="S2638" t="s">
        <v>201</v>
      </c>
      <c r="T2638" s="221">
        <v>45383.314583333333</v>
      </c>
    </row>
    <row r="2639" spans="1:20" x14ac:dyDescent="0.35">
      <c r="A2639" t="s">
        <v>100</v>
      </c>
      <c r="B2639" t="s">
        <v>101</v>
      </c>
      <c r="C2639" t="s">
        <v>97</v>
      </c>
      <c r="D2639" s="29">
        <v>45735</v>
      </c>
      <c r="E2639" s="184" t="str">
        <f t="shared" si="164"/>
        <v/>
      </c>
      <c r="F2639" s="184" t="str">
        <f t="shared" si="165"/>
        <v/>
      </c>
      <c r="G2639" s="184" t="str">
        <f t="shared" si="166"/>
        <v/>
      </c>
      <c r="H2639" s="184" t="str">
        <f t="shared" si="167"/>
        <v/>
      </c>
      <c r="R2639">
        <v>0</v>
      </c>
      <c r="S2639" t="s">
        <v>201</v>
      </c>
      <c r="T2639" s="221">
        <v>45383.314583333333</v>
      </c>
    </row>
    <row r="2640" spans="1:20" x14ac:dyDescent="0.35">
      <c r="A2640" t="s">
        <v>100</v>
      </c>
      <c r="B2640" t="s">
        <v>101</v>
      </c>
      <c r="C2640" t="s">
        <v>97</v>
      </c>
      <c r="D2640" s="29">
        <v>45736</v>
      </c>
      <c r="E2640" s="184" t="str">
        <f t="shared" si="164"/>
        <v/>
      </c>
      <c r="F2640" s="184" t="str">
        <f t="shared" si="165"/>
        <v/>
      </c>
      <c r="G2640" s="184" t="str">
        <f t="shared" si="166"/>
        <v/>
      </c>
      <c r="H2640" s="184" t="str">
        <f t="shared" si="167"/>
        <v/>
      </c>
      <c r="R2640">
        <v>0</v>
      </c>
      <c r="S2640" t="s">
        <v>201</v>
      </c>
      <c r="T2640" s="221">
        <v>45383.31527777778</v>
      </c>
    </row>
    <row r="2641" spans="1:20" x14ac:dyDescent="0.35">
      <c r="A2641" t="s">
        <v>100</v>
      </c>
      <c r="B2641" t="s">
        <v>101</v>
      </c>
      <c r="C2641" t="s">
        <v>97</v>
      </c>
      <c r="D2641" s="29">
        <v>45737</v>
      </c>
      <c r="E2641" s="184" t="str">
        <f t="shared" si="164"/>
        <v/>
      </c>
      <c r="F2641" s="184" t="str">
        <f t="shared" si="165"/>
        <v/>
      </c>
      <c r="G2641" s="184" t="str">
        <f t="shared" si="166"/>
        <v/>
      </c>
      <c r="H2641" s="184" t="str">
        <f t="shared" si="167"/>
        <v/>
      </c>
      <c r="R2641">
        <v>0</v>
      </c>
      <c r="S2641" t="s">
        <v>201</v>
      </c>
      <c r="T2641" s="221">
        <v>45383.31527777778</v>
      </c>
    </row>
    <row r="2642" spans="1:20" x14ac:dyDescent="0.35">
      <c r="A2642" t="s">
        <v>100</v>
      </c>
      <c r="B2642" t="s">
        <v>101</v>
      </c>
      <c r="C2642" t="s">
        <v>97</v>
      </c>
      <c r="D2642" s="29">
        <v>45738</v>
      </c>
      <c r="E2642" s="184" t="str">
        <f t="shared" si="164"/>
        <v/>
      </c>
      <c r="F2642" s="184" t="str">
        <f t="shared" si="165"/>
        <v/>
      </c>
      <c r="G2642" s="184" t="str">
        <f t="shared" si="166"/>
        <v/>
      </c>
      <c r="H2642" s="184" t="str">
        <f t="shared" si="167"/>
        <v/>
      </c>
      <c r="R2642">
        <v>0</v>
      </c>
      <c r="S2642" t="s">
        <v>201</v>
      </c>
      <c r="T2642" s="221">
        <v>45383.31527777778</v>
      </c>
    </row>
    <row r="2643" spans="1:20" x14ac:dyDescent="0.35">
      <c r="A2643" t="s">
        <v>100</v>
      </c>
      <c r="B2643" t="s">
        <v>101</v>
      </c>
      <c r="C2643" t="s">
        <v>97</v>
      </c>
      <c r="D2643" s="29">
        <v>45739</v>
      </c>
      <c r="E2643" s="184" t="str">
        <f t="shared" si="164"/>
        <v/>
      </c>
      <c r="F2643" s="184" t="str">
        <f t="shared" si="165"/>
        <v/>
      </c>
      <c r="G2643" s="184" t="str">
        <f t="shared" si="166"/>
        <v/>
      </c>
      <c r="H2643" s="184" t="str">
        <f t="shared" si="167"/>
        <v/>
      </c>
      <c r="R2643">
        <v>0</v>
      </c>
      <c r="S2643" t="s">
        <v>201</v>
      </c>
      <c r="T2643" s="221">
        <v>45383.31527777778</v>
      </c>
    </row>
    <row r="2644" spans="1:20" x14ac:dyDescent="0.35">
      <c r="A2644" t="s">
        <v>100</v>
      </c>
      <c r="B2644" t="s">
        <v>101</v>
      </c>
      <c r="C2644" t="s">
        <v>97</v>
      </c>
      <c r="D2644" s="29">
        <v>45740</v>
      </c>
      <c r="E2644" s="184" t="str">
        <f t="shared" si="164"/>
        <v/>
      </c>
      <c r="F2644" s="184" t="str">
        <f t="shared" si="165"/>
        <v/>
      </c>
      <c r="G2644" s="184" t="str">
        <f t="shared" si="166"/>
        <v/>
      </c>
      <c r="H2644" s="184" t="str">
        <f t="shared" si="167"/>
        <v/>
      </c>
      <c r="R2644">
        <v>0</v>
      </c>
      <c r="S2644" t="s">
        <v>201</v>
      </c>
      <c r="T2644" s="221">
        <v>45383.31527777778</v>
      </c>
    </row>
    <row r="2645" spans="1:20" x14ac:dyDescent="0.35">
      <c r="A2645" t="s">
        <v>100</v>
      </c>
      <c r="B2645" t="s">
        <v>101</v>
      </c>
      <c r="C2645" t="s">
        <v>97</v>
      </c>
      <c r="D2645" s="29">
        <v>45741</v>
      </c>
      <c r="E2645" s="184" t="str">
        <f t="shared" si="164"/>
        <v/>
      </c>
      <c r="F2645" s="184" t="str">
        <f t="shared" si="165"/>
        <v/>
      </c>
      <c r="G2645" s="184" t="str">
        <f t="shared" si="166"/>
        <v/>
      </c>
      <c r="H2645" s="184" t="str">
        <f t="shared" si="167"/>
        <v/>
      </c>
      <c r="R2645">
        <v>0</v>
      </c>
      <c r="S2645" t="s">
        <v>201</v>
      </c>
      <c r="T2645" s="221">
        <v>45383.31527777778</v>
      </c>
    </row>
    <row r="2646" spans="1:20" x14ac:dyDescent="0.35">
      <c r="A2646" t="s">
        <v>100</v>
      </c>
      <c r="B2646" t="s">
        <v>101</v>
      </c>
      <c r="C2646" t="s">
        <v>97</v>
      </c>
      <c r="D2646" s="29">
        <v>45742</v>
      </c>
      <c r="E2646" s="184" t="str">
        <f t="shared" si="164"/>
        <v/>
      </c>
      <c r="F2646" s="184" t="str">
        <f t="shared" si="165"/>
        <v/>
      </c>
      <c r="G2646" s="184" t="str">
        <f t="shared" si="166"/>
        <v/>
      </c>
      <c r="H2646" s="184" t="str">
        <f t="shared" si="167"/>
        <v/>
      </c>
      <c r="R2646">
        <v>0</v>
      </c>
      <c r="S2646" t="s">
        <v>201</v>
      </c>
      <c r="T2646" s="221">
        <v>45383.31527777778</v>
      </c>
    </row>
    <row r="2647" spans="1:20" x14ac:dyDescent="0.35">
      <c r="A2647" t="s">
        <v>100</v>
      </c>
      <c r="B2647" t="s">
        <v>101</v>
      </c>
      <c r="C2647" t="s">
        <v>97</v>
      </c>
      <c r="D2647" s="29">
        <v>45743</v>
      </c>
      <c r="E2647" s="184" t="str">
        <f t="shared" si="164"/>
        <v/>
      </c>
      <c r="F2647" s="184" t="str">
        <f t="shared" si="165"/>
        <v/>
      </c>
      <c r="G2647" s="184" t="str">
        <f t="shared" si="166"/>
        <v/>
      </c>
      <c r="H2647" s="184" t="str">
        <f t="shared" si="167"/>
        <v/>
      </c>
      <c r="R2647">
        <v>0</v>
      </c>
      <c r="S2647" t="s">
        <v>201</v>
      </c>
      <c r="T2647" s="221">
        <v>45383.31527777778</v>
      </c>
    </row>
    <row r="2648" spans="1:20" x14ac:dyDescent="0.35">
      <c r="A2648" t="s">
        <v>100</v>
      </c>
      <c r="B2648" t="s">
        <v>101</v>
      </c>
      <c r="C2648" t="s">
        <v>97</v>
      </c>
      <c r="D2648" s="29">
        <v>45744</v>
      </c>
      <c r="E2648" s="184" t="str">
        <f t="shared" si="164"/>
        <v/>
      </c>
      <c r="F2648" s="184" t="str">
        <f t="shared" si="165"/>
        <v/>
      </c>
      <c r="G2648" s="184" t="str">
        <f t="shared" si="166"/>
        <v/>
      </c>
      <c r="H2648" s="184" t="str">
        <f t="shared" si="167"/>
        <v/>
      </c>
      <c r="R2648">
        <v>0</v>
      </c>
      <c r="S2648" t="s">
        <v>201</v>
      </c>
      <c r="T2648" s="221">
        <v>45383.31527777778</v>
      </c>
    </row>
    <row r="2649" spans="1:20" x14ac:dyDescent="0.35">
      <c r="A2649" t="s">
        <v>100</v>
      </c>
      <c r="B2649" t="s">
        <v>101</v>
      </c>
      <c r="C2649" t="s">
        <v>97</v>
      </c>
      <c r="D2649" s="29">
        <v>45745</v>
      </c>
      <c r="E2649" s="184" t="str">
        <f t="shared" si="164"/>
        <v/>
      </c>
      <c r="F2649" s="184" t="str">
        <f t="shared" si="165"/>
        <v/>
      </c>
      <c r="G2649" s="184" t="str">
        <f t="shared" si="166"/>
        <v/>
      </c>
      <c r="H2649" s="184" t="str">
        <f t="shared" si="167"/>
        <v/>
      </c>
      <c r="R2649">
        <v>0</v>
      </c>
      <c r="S2649" t="s">
        <v>201</v>
      </c>
      <c r="T2649" s="221">
        <v>45383.31527777778</v>
      </c>
    </row>
    <row r="2650" spans="1:20" x14ac:dyDescent="0.35">
      <c r="A2650" t="s">
        <v>100</v>
      </c>
      <c r="B2650" t="s">
        <v>101</v>
      </c>
      <c r="C2650" t="s">
        <v>97</v>
      </c>
      <c r="D2650" s="29">
        <v>45746</v>
      </c>
      <c r="E2650" s="184" t="str">
        <f t="shared" si="164"/>
        <v/>
      </c>
      <c r="F2650" s="184" t="str">
        <f t="shared" si="165"/>
        <v/>
      </c>
      <c r="G2650" s="184" t="str">
        <f t="shared" si="166"/>
        <v/>
      </c>
      <c r="H2650" s="184" t="str">
        <f t="shared" si="167"/>
        <v/>
      </c>
      <c r="R2650">
        <v>0</v>
      </c>
      <c r="S2650" t="s">
        <v>201</v>
      </c>
      <c r="T2650" s="221">
        <v>45383.31527777778</v>
      </c>
    </row>
    <row r="2651" spans="1:20" x14ac:dyDescent="0.35">
      <c r="A2651" t="s">
        <v>100</v>
      </c>
      <c r="B2651" t="s">
        <v>101</v>
      </c>
      <c r="C2651" t="s">
        <v>97</v>
      </c>
      <c r="D2651" s="29">
        <v>45747</v>
      </c>
      <c r="E2651" s="184" t="str">
        <f t="shared" si="164"/>
        <v/>
      </c>
      <c r="F2651" s="184" t="str">
        <f t="shared" si="165"/>
        <v/>
      </c>
      <c r="G2651" s="184" t="str">
        <f t="shared" si="166"/>
        <v/>
      </c>
      <c r="H2651" s="184" t="str">
        <f t="shared" si="167"/>
        <v/>
      </c>
      <c r="R2651">
        <v>0</v>
      </c>
      <c r="S2651" t="s">
        <v>201</v>
      </c>
      <c r="T2651" s="221">
        <v>45383.31527777778</v>
      </c>
    </row>
    <row r="2652" spans="1:20" x14ac:dyDescent="0.35">
      <c r="A2652" t="s">
        <v>100</v>
      </c>
      <c r="B2652" t="s">
        <v>101</v>
      </c>
      <c r="C2652" t="s">
        <v>97</v>
      </c>
      <c r="D2652" s="29">
        <v>45748</v>
      </c>
      <c r="E2652" s="184" t="str">
        <f t="shared" si="164"/>
        <v/>
      </c>
      <c r="F2652" s="184" t="str">
        <f t="shared" si="165"/>
        <v/>
      </c>
      <c r="G2652" s="184" t="str">
        <f t="shared" si="166"/>
        <v/>
      </c>
      <c r="H2652" s="184" t="str">
        <f t="shared" si="167"/>
        <v/>
      </c>
      <c r="R2652">
        <v>0</v>
      </c>
      <c r="S2652" t="s">
        <v>201</v>
      </c>
      <c r="T2652" s="221">
        <v>45413.3125</v>
      </c>
    </row>
    <row r="2653" spans="1:20" x14ac:dyDescent="0.35">
      <c r="A2653" t="s">
        <v>100</v>
      </c>
      <c r="B2653" t="s">
        <v>101</v>
      </c>
      <c r="C2653" t="s">
        <v>97</v>
      </c>
      <c r="D2653" s="29">
        <v>45749</v>
      </c>
      <c r="E2653" s="184" t="str">
        <f t="shared" si="164"/>
        <v/>
      </c>
      <c r="F2653" s="184" t="str">
        <f t="shared" si="165"/>
        <v/>
      </c>
      <c r="G2653" s="184" t="str">
        <f t="shared" si="166"/>
        <v/>
      </c>
      <c r="H2653" s="184" t="str">
        <f t="shared" si="167"/>
        <v/>
      </c>
      <c r="R2653">
        <v>0</v>
      </c>
      <c r="S2653" t="s">
        <v>201</v>
      </c>
      <c r="T2653" s="221">
        <v>45413.313194444447</v>
      </c>
    </row>
    <row r="2654" spans="1:20" x14ac:dyDescent="0.35">
      <c r="A2654" t="s">
        <v>100</v>
      </c>
      <c r="B2654" t="s">
        <v>101</v>
      </c>
      <c r="C2654" t="s">
        <v>97</v>
      </c>
      <c r="D2654" s="29">
        <v>45750</v>
      </c>
      <c r="E2654" s="184" t="str">
        <f t="shared" si="164"/>
        <v/>
      </c>
      <c r="F2654" s="184" t="str">
        <f t="shared" si="165"/>
        <v/>
      </c>
      <c r="G2654" s="184" t="str">
        <f t="shared" si="166"/>
        <v/>
      </c>
      <c r="H2654" s="184" t="str">
        <f t="shared" si="167"/>
        <v/>
      </c>
      <c r="R2654">
        <v>0</v>
      </c>
      <c r="S2654" t="s">
        <v>201</v>
      </c>
      <c r="T2654" s="221">
        <v>45413.313194444447</v>
      </c>
    </row>
    <row r="2655" spans="1:20" x14ac:dyDescent="0.35">
      <c r="A2655" t="s">
        <v>100</v>
      </c>
      <c r="B2655" t="s">
        <v>101</v>
      </c>
      <c r="C2655" t="s">
        <v>97</v>
      </c>
      <c r="D2655" s="29">
        <v>45751</v>
      </c>
      <c r="E2655" s="184" t="str">
        <f t="shared" si="164"/>
        <v/>
      </c>
      <c r="F2655" s="184" t="str">
        <f t="shared" si="165"/>
        <v/>
      </c>
      <c r="G2655" s="184" t="str">
        <f t="shared" si="166"/>
        <v/>
      </c>
      <c r="H2655" s="184" t="str">
        <f t="shared" si="167"/>
        <v/>
      </c>
      <c r="R2655">
        <v>0</v>
      </c>
      <c r="S2655" t="s">
        <v>201</v>
      </c>
      <c r="T2655" s="221">
        <v>45413.313194444447</v>
      </c>
    </row>
    <row r="2656" spans="1:20" x14ac:dyDescent="0.35">
      <c r="A2656" t="s">
        <v>100</v>
      </c>
      <c r="B2656" t="s">
        <v>101</v>
      </c>
      <c r="C2656" t="s">
        <v>97</v>
      </c>
      <c r="D2656" s="29">
        <v>45752</v>
      </c>
      <c r="E2656" s="184" t="str">
        <f t="shared" si="164"/>
        <v/>
      </c>
      <c r="F2656" s="184" t="str">
        <f t="shared" si="165"/>
        <v/>
      </c>
      <c r="G2656" s="184" t="str">
        <f t="shared" si="166"/>
        <v/>
      </c>
      <c r="H2656" s="184" t="str">
        <f t="shared" si="167"/>
        <v/>
      </c>
      <c r="R2656">
        <v>0</v>
      </c>
      <c r="S2656" t="s">
        <v>201</v>
      </c>
      <c r="T2656" s="221">
        <v>45413.313194444447</v>
      </c>
    </row>
    <row r="2657" spans="1:20" x14ac:dyDescent="0.35">
      <c r="A2657" t="s">
        <v>100</v>
      </c>
      <c r="B2657" t="s">
        <v>101</v>
      </c>
      <c r="C2657" t="s">
        <v>97</v>
      </c>
      <c r="D2657" s="29">
        <v>45753</v>
      </c>
      <c r="E2657" s="184" t="str">
        <f t="shared" si="164"/>
        <v/>
      </c>
      <c r="F2657" s="184" t="str">
        <f t="shared" si="165"/>
        <v/>
      </c>
      <c r="G2657" s="184" t="str">
        <f t="shared" si="166"/>
        <v/>
      </c>
      <c r="H2657" s="184" t="str">
        <f t="shared" si="167"/>
        <v/>
      </c>
      <c r="R2657">
        <v>0</v>
      </c>
      <c r="S2657" t="s">
        <v>201</v>
      </c>
      <c r="T2657" s="221">
        <v>45413.313194444447</v>
      </c>
    </row>
    <row r="2658" spans="1:20" x14ac:dyDescent="0.35">
      <c r="A2658" t="s">
        <v>100</v>
      </c>
      <c r="B2658" t="s">
        <v>101</v>
      </c>
      <c r="C2658" t="s">
        <v>97</v>
      </c>
      <c r="D2658" s="29">
        <v>45754</v>
      </c>
      <c r="E2658" s="184" t="str">
        <f t="shared" si="164"/>
        <v/>
      </c>
      <c r="F2658" s="184" t="str">
        <f t="shared" si="165"/>
        <v/>
      </c>
      <c r="G2658" s="184" t="str">
        <f t="shared" si="166"/>
        <v/>
      </c>
      <c r="H2658" s="184" t="str">
        <f t="shared" si="167"/>
        <v/>
      </c>
      <c r="R2658">
        <v>0</v>
      </c>
      <c r="S2658" t="s">
        <v>201</v>
      </c>
      <c r="T2658" s="221">
        <v>45413.313194444447</v>
      </c>
    </row>
    <row r="2659" spans="1:20" x14ac:dyDescent="0.35">
      <c r="A2659" t="s">
        <v>100</v>
      </c>
      <c r="B2659" t="s">
        <v>101</v>
      </c>
      <c r="C2659" t="s">
        <v>97</v>
      </c>
      <c r="D2659" s="29">
        <v>45755</v>
      </c>
      <c r="E2659" s="184" t="str">
        <f t="shared" si="164"/>
        <v/>
      </c>
      <c r="F2659" s="184" t="str">
        <f t="shared" si="165"/>
        <v/>
      </c>
      <c r="G2659" s="184" t="str">
        <f t="shared" si="166"/>
        <v/>
      </c>
      <c r="H2659" s="184" t="str">
        <f t="shared" si="167"/>
        <v/>
      </c>
      <c r="R2659">
        <v>0</v>
      </c>
      <c r="S2659" t="s">
        <v>201</v>
      </c>
      <c r="T2659" s="221">
        <v>45413.313194444447</v>
      </c>
    </row>
    <row r="2660" spans="1:20" x14ac:dyDescent="0.35">
      <c r="A2660" t="s">
        <v>100</v>
      </c>
      <c r="B2660" t="s">
        <v>101</v>
      </c>
      <c r="C2660" t="s">
        <v>97</v>
      </c>
      <c r="D2660" s="29">
        <v>45756</v>
      </c>
      <c r="E2660" s="184" t="str">
        <f t="shared" si="164"/>
        <v/>
      </c>
      <c r="F2660" s="184" t="str">
        <f t="shared" si="165"/>
        <v/>
      </c>
      <c r="G2660" s="184" t="str">
        <f t="shared" si="166"/>
        <v/>
      </c>
      <c r="H2660" s="184" t="str">
        <f t="shared" si="167"/>
        <v/>
      </c>
      <c r="R2660">
        <v>0</v>
      </c>
      <c r="S2660" t="s">
        <v>201</v>
      </c>
      <c r="T2660" s="221">
        <v>45413.313194444447</v>
      </c>
    </row>
    <row r="2661" spans="1:20" x14ac:dyDescent="0.35">
      <c r="A2661" t="s">
        <v>100</v>
      </c>
      <c r="B2661" t="s">
        <v>101</v>
      </c>
      <c r="C2661" t="s">
        <v>97</v>
      </c>
      <c r="D2661" s="29">
        <v>45757</v>
      </c>
      <c r="E2661" s="184" t="str">
        <f t="shared" si="164"/>
        <v/>
      </c>
      <c r="F2661" s="184" t="str">
        <f t="shared" si="165"/>
        <v/>
      </c>
      <c r="G2661" s="184" t="str">
        <f t="shared" si="166"/>
        <v/>
      </c>
      <c r="H2661" s="184" t="str">
        <f t="shared" si="167"/>
        <v/>
      </c>
      <c r="R2661">
        <v>0</v>
      </c>
      <c r="S2661" t="s">
        <v>201</v>
      </c>
      <c r="T2661" s="221">
        <v>45413.313194444447</v>
      </c>
    </row>
    <row r="2662" spans="1:20" x14ac:dyDescent="0.35">
      <c r="A2662" t="s">
        <v>100</v>
      </c>
      <c r="B2662" t="s">
        <v>101</v>
      </c>
      <c r="C2662" t="s">
        <v>97</v>
      </c>
      <c r="D2662" s="29">
        <v>45758</v>
      </c>
      <c r="E2662" s="184" t="str">
        <f t="shared" si="164"/>
        <v/>
      </c>
      <c r="F2662" s="184" t="str">
        <f t="shared" si="165"/>
        <v/>
      </c>
      <c r="G2662" s="184" t="str">
        <f t="shared" si="166"/>
        <v/>
      </c>
      <c r="H2662" s="184" t="str">
        <f t="shared" si="167"/>
        <v/>
      </c>
      <c r="R2662">
        <v>0</v>
      </c>
      <c r="S2662" t="s">
        <v>201</v>
      </c>
      <c r="T2662" s="221">
        <v>45413.313194444447</v>
      </c>
    </row>
    <row r="2663" spans="1:20" x14ac:dyDescent="0.35">
      <c r="A2663" t="s">
        <v>100</v>
      </c>
      <c r="B2663" t="s">
        <v>101</v>
      </c>
      <c r="C2663" t="s">
        <v>97</v>
      </c>
      <c r="D2663" s="29">
        <v>45759</v>
      </c>
      <c r="E2663" s="184" t="str">
        <f t="shared" si="164"/>
        <v/>
      </c>
      <c r="F2663" s="184" t="str">
        <f t="shared" si="165"/>
        <v/>
      </c>
      <c r="G2663" s="184" t="str">
        <f t="shared" si="166"/>
        <v/>
      </c>
      <c r="H2663" s="184" t="str">
        <f t="shared" si="167"/>
        <v/>
      </c>
      <c r="R2663">
        <v>0</v>
      </c>
      <c r="S2663" t="s">
        <v>201</v>
      </c>
      <c r="T2663" s="221">
        <v>45413.313194444447</v>
      </c>
    </row>
    <row r="2664" spans="1:20" x14ac:dyDescent="0.35">
      <c r="A2664" t="s">
        <v>100</v>
      </c>
      <c r="B2664" t="s">
        <v>101</v>
      </c>
      <c r="C2664" t="s">
        <v>97</v>
      </c>
      <c r="D2664" s="29">
        <v>45760</v>
      </c>
      <c r="E2664" s="184" t="str">
        <f t="shared" si="164"/>
        <v/>
      </c>
      <c r="F2664" s="184" t="str">
        <f t="shared" si="165"/>
        <v/>
      </c>
      <c r="G2664" s="184" t="str">
        <f t="shared" si="166"/>
        <v/>
      </c>
      <c r="H2664" s="184" t="str">
        <f t="shared" si="167"/>
        <v/>
      </c>
      <c r="R2664">
        <v>0</v>
      </c>
      <c r="S2664" t="s">
        <v>201</v>
      </c>
      <c r="T2664" s="221">
        <v>45413.313194444447</v>
      </c>
    </row>
    <row r="2665" spans="1:20" x14ac:dyDescent="0.35">
      <c r="A2665" t="s">
        <v>100</v>
      </c>
      <c r="B2665" t="s">
        <v>101</v>
      </c>
      <c r="C2665" t="s">
        <v>97</v>
      </c>
      <c r="D2665" s="29">
        <v>45761</v>
      </c>
      <c r="E2665" s="184" t="str">
        <f t="shared" si="164"/>
        <v/>
      </c>
      <c r="F2665" s="184" t="str">
        <f t="shared" si="165"/>
        <v/>
      </c>
      <c r="G2665" s="184" t="str">
        <f t="shared" si="166"/>
        <v/>
      </c>
      <c r="H2665" s="184" t="str">
        <f t="shared" si="167"/>
        <v/>
      </c>
      <c r="R2665">
        <v>0</v>
      </c>
      <c r="S2665" t="s">
        <v>201</v>
      </c>
      <c r="T2665" s="221">
        <v>45413.313194444447</v>
      </c>
    </row>
    <row r="2666" spans="1:20" x14ac:dyDescent="0.35">
      <c r="A2666" t="s">
        <v>100</v>
      </c>
      <c r="B2666" t="s">
        <v>101</v>
      </c>
      <c r="C2666" t="s">
        <v>97</v>
      </c>
      <c r="D2666" s="29">
        <v>45762</v>
      </c>
      <c r="E2666" s="184" t="str">
        <f t="shared" si="164"/>
        <v/>
      </c>
      <c r="F2666" s="184" t="str">
        <f t="shared" si="165"/>
        <v/>
      </c>
      <c r="G2666" s="184" t="str">
        <f t="shared" si="166"/>
        <v/>
      </c>
      <c r="H2666" s="184" t="str">
        <f t="shared" si="167"/>
        <v/>
      </c>
      <c r="R2666">
        <v>0</v>
      </c>
      <c r="S2666" t="s">
        <v>201</v>
      </c>
      <c r="T2666" s="221">
        <v>45413.313194444447</v>
      </c>
    </row>
    <row r="2667" spans="1:20" x14ac:dyDescent="0.35">
      <c r="A2667" t="s">
        <v>100</v>
      </c>
      <c r="B2667" t="s">
        <v>101</v>
      </c>
      <c r="C2667" t="s">
        <v>97</v>
      </c>
      <c r="D2667" s="29">
        <v>45763</v>
      </c>
      <c r="E2667" s="184" t="str">
        <f t="shared" si="164"/>
        <v/>
      </c>
      <c r="F2667" s="184" t="str">
        <f t="shared" si="165"/>
        <v/>
      </c>
      <c r="G2667" s="184" t="str">
        <f t="shared" si="166"/>
        <v/>
      </c>
      <c r="H2667" s="184" t="str">
        <f t="shared" si="167"/>
        <v/>
      </c>
      <c r="R2667">
        <v>0</v>
      </c>
      <c r="S2667" t="s">
        <v>201</v>
      </c>
      <c r="T2667" s="221">
        <v>45413.313194444447</v>
      </c>
    </row>
    <row r="2668" spans="1:20" x14ac:dyDescent="0.35">
      <c r="A2668" t="s">
        <v>100</v>
      </c>
      <c r="B2668" t="s">
        <v>101</v>
      </c>
      <c r="C2668" t="s">
        <v>97</v>
      </c>
      <c r="D2668" s="29">
        <v>45764</v>
      </c>
      <c r="E2668" s="184" t="str">
        <f t="shared" si="164"/>
        <v/>
      </c>
      <c r="F2668" s="184" t="str">
        <f t="shared" si="165"/>
        <v/>
      </c>
      <c r="G2668" s="184" t="str">
        <f t="shared" si="166"/>
        <v/>
      </c>
      <c r="H2668" s="184" t="str">
        <f t="shared" si="167"/>
        <v/>
      </c>
      <c r="R2668">
        <v>0</v>
      </c>
      <c r="S2668" t="s">
        <v>201</v>
      </c>
      <c r="T2668" s="221">
        <v>45413.313194444447</v>
      </c>
    </row>
    <row r="2669" spans="1:20" x14ac:dyDescent="0.35">
      <c r="A2669" t="s">
        <v>100</v>
      </c>
      <c r="B2669" t="s">
        <v>101</v>
      </c>
      <c r="C2669" t="s">
        <v>97</v>
      </c>
      <c r="D2669" s="29">
        <v>45765</v>
      </c>
      <c r="E2669" s="184" t="str">
        <f t="shared" si="164"/>
        <v/>
      </c>
      <c r="F2669" s="184" t="str">
        <f t="shared" si="165"/>
        <v/>
      </c>
      <c r="G2669" s="184" t="str">
        <f t="shared" si="166"/>
        <v/>
      </c>
      <c r="H2669" s="184" t="str">
        <f t="shared" si="167"/>
        <v/>
      </c>
      <c r="R2669">
        <v>0</v>
      </c>
      <c r="S2669" t="s">
        <v>201</v>
      </c>
      <c r="T2669" s="221">
        <v>45413.313194444447</v>
      </c>
    </row>
    <row r="2670" spans="1:20" x14ac:dyDescent="0.35">
      <c r="A2670" t="s">
        <v>100</v>
      </c>
      <c r="B2670" t="s">
        <v>101</v>
      </c>
      <c r="C2670" t="s">
        <v>97</v>
      </c>
      <c r="D2670" s="29">
        <v>45766</v>
      </c>
      <c r="E2670" s="184" t="str">
        <f t="shared" si="164"/>
        <v/>
      </c>
      <c r="F2670" s="184" t="str">
        <f t="shared" si="165"/>
        <v/>
      </c>
      <c r="G2670" s="184" t="str">
        <f t="shared" si="166"/>
        <v/>
      </c>
      <c r="H2670" s="184" t="str">
        <f t="shared" si="167"/>
        <v/>
      </c>
      <c r="R2670">
        <v>0</v>
      </c>
      <c r="S2670" t="s">
        <v>201</v>
      </c>
      <c r="T2670" s="221">
        <v>45413.313194444447</v>
      </c>
    </row>
    <row r="2671" spans="1:20" x14ac:dyDescent="0.35">
      <c r="A2671" t="s">
        <v>100</v>
      </c>
      <c r="B2671" t="s">
        <v>101</v>
      </c>
      <c r="C2671" t="s">
        <v>97</v>
      </c>
      <c r="D2671" s="29">
        <v>45767</v>
      </c>
      <c r="E2671" s="184" t="str">
        <f t="shared" si="164"/>
        <v/>
      </c>
      <c r="F2671" s="184" t="str">
        <f t="shared" si="165"/>
        <v/>
      </c>
      <c r="G2671" s="184" t="str">
        <f t="shared" si="166"/>
        <v/>
      </c>
      <c r="H2671" s="184" t="str">
        <f t="shared" si="167"/>
        <v/>
      </c>
      <c r="R2671">
        <v>0</v>
      </c>
      <c r="S2671" t="s">
        <v>201</v>
      </c>
      <c r="T2671" s="221">
        <v>45413.313194444447</v>
      </c>
    </row>
    <row r="2672" spans="1:20" x14ac:dyDescent="0.35">
      <c r="A2672" t="s">
        <v>100</v>
      </c>
      <c r="B2672" t="s">
        <v>101</v>
      </c>
      <c r="C2672" t="s">
        <v>97</v>
      </c>
      <c r="D2672" s="29">
        <v>45768</v>
      </c>
      <c r="E2672" s="184" t="str">
        <f t="shared" si="164"/>
        <v/>
      </c>
      <c r="F2672" s="184" t="str">
        <f t="shared" si="165"/>
        <v/>
      </c>
      <c r="G2672" s="184" t="str">
        <f t="shared" si="166"/>
        <v/>
      </c>
      <c r="H2672" s="184" t="str">
        <f t="shared" si="167"/>
        <v/>
      </c>
      <c r="R2672">
        <v>0</v>
      </c>
      <c r="S2672" t="s">
        <v>201</v>
      </c>
      <c r="T2672" s="221">
        <v>45413.313194444447</v>
      </c>
    </row>
    <row r="2673" spans="1:20" x14ac:dyDescent="0.35">
      <c r="A2673" t="s">
        <v>100</v>
      </c>
      <c r="B2673" t="s">
        <v>101</v>
      </c>
      <c r="C2673" t="s">
        <v>97</v>
      </c>
      <c r="D2673" s="29">
        <v>45769</v>
      </c>
      <c r="E2673" s="184" t="str">
        <f t="shared" si="164"/>
        <v/>
      </c>
      <c r="F2673" s="184" t="str">
        <f t="shared" si="165"/>
        <v/>
      </c>
      <c r="G2673" s="184" t="str">
        <f t="shared" si="166"/>
        <v/>
      </c>
      <c r="H2673" s="184" t="str">
        <f t="shared" si="167"/>
        <v/>
      </c>
      <c r="R2673">
        <v>0</v>
      </c>
      <c r="S2673" t="s">
        <v>201</v>
      </c>
      <c r="T2673" s="221">
        <v>45413.313194444447</v>
      </c>
    </row>
    <row r="2674" spans="1:20" x14ac:dyDescent="0.35">
      <c r="A2674" t="s">
        <v>100</v>
      </c>
      <c r="B2674" t="s">
        <v>101</v>
      </c>
      <c r="C2674" t="s">
        <v>97</v>
      </c>
      <c r="D2674" s="29">
        <v>45770</v>
      </c>
      <c r="E2674" s="184" t="str">
        <f t="shared" si="164"/>
        <v/>
      </c>
      <c r="F2674" s="184" t="str">
        <f t="shared" si="165"/>
        <v/>
      </c>
      <c r="G2674" s="184" t="str">
        <f t="shared" si="166"/>
        <v/>
      </c>
      <c r="H2674" s="184" t="str">
        <f t="shared" si="167"/>
        <v/>
      </c>
      <c r="R2674">
        <v>0</v>
      </c>
      <c r="S2674" t="s">
        <v>201</v>
      </c>
      <c r="T2674" s="221">
        <v>45413.313194444447</v>
      </c>
    </row>
    <row r="2675" spans="1:20" x14ac:dyDescent="0.35">
      <c r="A2675" t="s">
        <v>100</v>
      </c>
      <c r="B2675" t="s">
        <v>101</v>
      </c>
      <c r="C2675" t="s">
        <v>97</v>
      </c>
      <c r="D2675" s="29">
        <v>45771</v>
      </c>
      <c r="E2675" s="184" t="str">
        <f t="shared" si="164"/>
        <v/>
      </c>
      <c r="F2675" s="184" t="str">
        <f t="shared" si="165"/>
        <v/>
      </c>
      <c r="G2675" s="184" t="str">
        <f t="shared" si="166"/>
        <v/>
      </c>
      <c r="H2675" s="184" t="str">
        <f t="shared" si="167"/>
        <v/>
      </c>
      <c r="R2675">
        <v>0</v>
      </c>
      <c r="S2675" t="s">
        <v>201</v>
      </c>
      <c r="T2675" s="221">
        <v>45413.313194444447</v>
      </c>
    </row>
    <row r="2676" spans="1:20" x14ac:dyDescent="0.35">
      <c r="A2676" t="s">
        <v>100</v>
      </c>
      <c r="B2676" t="s">
        <v>101</v>
      </c>
      <c r="C2676" t="s">
        <v>97</v>
      </c>
      <c r="D2676" s="29">
        <v>45772</v>
      </c>
      <c r="E2676" s="184" t="str">
        <f t="shared" si="164"/>
        <v/>
      </c>
      <c r="F2676" s="184" t="str">
        <f t="shared" si="165"/>
        <v/>
      </c>
      <c r="G2676" s="184" t="str">
        <f t="shared" si="166"/>
        <v/>
      </c>
      <c r="H2676" s="184" t="str">
        <f t="shared" si="167"/>
        <v/>
      </c>
      <c r="R2676">
        <v>0</v>
      </c>
      <c r="S2676" t="s">
        <v>201</v>
      </c>
      <c r="T2676" s="221">
        <v>45413.313194444447</v>
      </c>
    </row>
    <row r="2677" spans="1:20" x14ac:dyDescent="0.35">
      <c r="A2677" t="s">
        <v>100</v>
      </c>
      <c r="B2677" t="s">
        <v>101</v>
      </c>
      <c r="C2677" t="s">
        <v>97</v>
      </c>
      <c r="D2677" s="29">
        <v>45773</v>
      </c>
      <c r="E2677" s="184" t="str">
        <f t="shared" si="164"/>
        <v/>
      </c>
      <c r="F2677" s="184" t="str">
        <f t="shared" si="165"/>
        <v/>
      </c>
      <c r="G2677" s="184" t="str">
        <f t="shared" si="166"/>
        <v/>
      </c>
      <c r="H2677" s="184" t="str">
        <f t="shared" si="167"/>
        <v/>
      </c>
      <c r="R2677">
        <v>0</v>
      </c>
      <c r="S2677" t="s">
        <v>201</v>
      </c>
      <c r="T2677" s="221">
        <v>45413.313194444447</v>
      </c>
    </row>
    <row r="2678" spans="1:20" x14ac:dyDescent="0.35">
      <c r="A2678" t="s">
        <v>100</v>
      </c>
      <c r="B2678" t="s">
        <v>101</v>
      </c>
      <c r="C2678" t="s">
        <v>97</v>
      </c>
      <c r="D2678" s="29">
        <v>45774</v>
      </c>
      <c r="E2678" s="184" t="str">
        <f t="shared" si="164"/>
        <v/>
      </c>
      <c r="F2678" s="184" t="str">
        <f t="shared" si="165"/>
        <v/>
      </c>
      <c r="G2678" s="184" t="str">
        <f t="shared" si="166"/>
        <v/>
      </c>
      <c r="H2678" s="184" t="str">
        <f t="shared" si="167"/>
        <v/>
      </c>
      <c r="R2678">
        <v>0</v>
      </c>
      <c r="S2678" t="s">
        <v>201</v>
      </c>
      <c r="T2678" s="221">
        <v>45413.313194444447</v>
      </c>
    </row>
    <row r="2679" spans="1:20" x14ac:dyDescent="0.35">
      <c r="A2679" t="s">
        <v>100</v>
      </c>
      <c r="B2679" t="s">
        <v>101</v>
      </c>
      <c r="C2679" t="s">
        <v>97</v>
      </c>
      <c r="D2679" s="29">
        <v>45775</v>
      </c>
      <c r="E2679" s="184" t="str">
        <f t="shared" si="164"/>
        <v/>
      </c>
      <c r="F2679" s="184" t="str">
        <f t="shared" si="165"/>
        <v/>
      </c>
      <c r="G2679" s="184" t="str">
        <f t="shared" si="166"/>
        <v/>
      </c>
      <c r="H2679" s="184" t="str">
        <f t="shared" si="167"/>
        <v/>
      </c>
      <c r="R2679">
        <v>0</v>
      </c>
      <c r="S2679" t="s">
        <v>201</v>
      </c>
      <c r="T2679" s="221">
        <v>45413.313194444447</v>
      </c>
    </row>
    <row r="2680" spans="1:20" x14ac:dyDescent="0.35">
      <c r="A2680" t="s">
        <v>100</v>
      </c>
      <c r="B2680" t="s">
        <v>101</v>
      </c>
      <c r="C2680" t="s">
        <v>97</v>
      </c>
      <c r="D2680" s="29">
        <v>45776</v>
      </c>
      <c r="E2680" s="184" t="str">
        <f t="shared" si="164"/>
        <v/>
      </c>
      <c r="F2680" s="184" t="str">
        <f t="shared" si="165"/>
        <v/>
      </c>
      <c r="G2680" s="184" t="str">
        <f t="shared" si="166"/>
        <v/>
      </c>
      <c r="H2680" s="184" t="str">
        <f t="shared" si="167"/>
        <v/>
      </c>
      <c r="R2680">
        <v>0</v>
      </c>
      <c r="S2680" t="s">
        <v>201</v>
      </c>
      <c r="T2680" s="221">
        <v>45413.313194444447</v>
      </c>
    </row>
    <row r="2681" spans="1:20" x14ac:dyDescent="0.35">
      <c r="A2681" t="s">
        <v>100</v>
      </c>
      <c r="B2681" t="s">
        <v>101</v>
      </c>
      <c r="C2681" t="s">
        <v>97</v>
      </c>
      <c r="D2681" s="29">
        <v>45777</v>
      </c>
      <c r="E2681" s="184" t="str">
        <f t="shared" si="164"/>
        <v/>
      </c>
      <c r="F2681" s="184" t="str">
        <f t="shared" si="165"/>
        <v/>
      </c>
      <c r="G2681" s="184" t="str">
        <f t="shared" si="166"/>
        <v/>
      </c>
      <c r="H2681" s="184" t="str">
        <f t="shared" si="167"/>
        <v/>
      </c>
      <c r="R2681">
        <v>0</v>
      </c>
      <c r="S2681" t="s">
        <v>201</v>
      </c>
      <c r="T2681" s="221">
        <v>45413.313194444447</v>
      </c>
    </row>
    <row r="2682" spans="1:20" x14ac:dyDescent="0.35">
      <c r="A2682" t="s">
        <v>100</v>
      </c>
      <c r="B2682" t="s">
        <v>101</v>
      </c>
      <c r="C2682" t="s">
        <v>97</v>
      </c>
      <c r="D2682" s="29">
        <v>45778</v>
      </c>
      <c r="E2682" s="184" t="str">
        <f t="shared" si="164"/>
        <v/>
      </c>
      <c r="F2682" s="184" t="str">
        <f t="shared" si="165"/>
        <v/>
      </c>
      <c r="G2682" s="184" t="str">
        <f t="shared" si="166"/>
        <v/>
      </c>
      <c r="H2682" s="184" t="str">
        <f t="shared" si="167"/>
        <v/>
      </c>
      <c r="R2682">
        <v>0</v>
      </c>
      <c r="S2682" t="s">
        <v>201</v>
      </c>
      <c r="T2682" s="221">
        <v>45444.3125</v>
      </c>
    </row>
    <row r="2683" spans="1:20" x14ac:dyDescent="0.35">
      <c r="A2683" t="s">
        <v>100</v>
      </c>
      <c r="B2683" t="s">
        <v>101</v>
      </c>
      <c r="C2683" t="s">
        <v>97</v>
      </c>
      <c r="D2683" s="29">
        <v>45779</v>
      </c>
      <c r="E2683" s="184" t="str">
        <f t="shared" si="164"/>
        <v/>
      </c>
      <c r="F2683" s="184" t="str">
        <f t="shared" si="165"/>
        <v/>
      </c>
      <c r="G2683" s="184" t="str">
        <f t="shared" si="166"/>
        <v/>
      </c>
      <c r="H2683" s="184" t="str">
        <f t="shared" si="167"/>
        <v/>
      </c>
      <c r="R2683">
        <v>0</v>
      </c>
      <c r="S2683" t="s">
        <v>201</v>
      </c>
      <c r="T2683" s="221">
        <v>45444.313194444447</v>
      </c>
    </row>
    <row r="2684" spans="1:20" x14ac:dyDescent="0.35">
      <c r="A2684" t="s">
        <v>100</v>
      </c>
      <c r="B2684" t="s">
        <v>101</v>
      </c>
      <c r="C2684" t="s">
        <v>97</v>
      </c>
      <c r="D2684" s="29">
        <v>45780</v>
      </c>
      <c r="E2684" s="184" t="str">
        <f t="shared" si="164"/>
        <v/>
      </c>
      <c r="F2684" s="184" t="str">
        <f t="shared" si="165"/>
        <v/>
      </c>
      <c r="G2684" s="184" t="str">
        <f t="shared" si="166"/>
        <v/>
      </c>
      <c r="H2684" s="184" t="str">
        <f t="shared" si="167"/>
        <v/>
      </c>
      <c r="R2684">
        <v>0</v>
      </c>
      <c r="S2684" t="s">
        <v>201</v>
      </c>
      <c r="T2684" s="221">
        <v>45444.313194444447</v>
      </c>
    </row>
    <row r="2685" spans="1:20" x14ac:dyDescent="0.35">
      <c r="A2685" t="s">
        <v>100</v>
      </c>
      <c r="B2685" t="s">
        <v>101</v>
      </c>
      <c r="C2685" t="s">
        <v>97</v>
      </c>
      <c r="D2685" s="29">
        <v>45781</v>
      </c>
      <c r="E2685" s="184" t="str">
        <f t="shared" si="164"/>
        <v/>
      </c>
      <c r="F2685" s="184" t="str">
        <f t="shared" si="165"/>
        <v/>
      </c>
      <c r="G2685" s="184" t="str">
        <f t="shared" si="166"/>
        <v/>
      </c>
      <c r="H2685" s="184" t="str">
        <f t="shared" si="167"/>
        <v/>
      </c>
      <c r="R2685">
        <v>0</v>
      </c>
      <c r="S2685" t="s">
        <v>201</v>
      </c>
      <c r="T2685" s="221">
        <v>45444.313194444447</v>
      </c>
    </row>
    <row r="2686" spans="1:20" x14ac:dyDescent="0.35">
      <c r="A2686" t="s">
        <v>100</v>
      </c>
      <c r="B2686" t="s">
        <v>101</v>
      </c>
      <c r="C2686" t="s">
        <v>97</v>
      </c>
      <c r="D2686" s="29">
        <v>45782</v>
      </c>
      <c r="E2686" s="184" t="str">
        <f t="shared" si="164"/>
        <v/>
      </c>
      <c r="F2686" s="184" t="str">
        <f t="shared" si="165"/>
        <v/>
      </c>
      <c r="G2686" s="184" t="str">
        <f t="shared" si="166"/>
        <v/>
      </c>
      <c r="H2686" s="184" t="str">
        <f t="shared" si="167"/>
        <v/>
      </c>
      <c r="R2686">
        <v>0</v>
      </c>
      <c r="S2686" t="s">
        <v>201</v>
      </c>
      <c r="T2686" s="221">
        <v>45444.313194444447</v>
      </c>
    </row>
    <row r="2687" spans="1:20" x14ac:dyDescent="0.35">
      <c r="A2687" t="s">
        <v>100</v>
      </c>
      <c r="B2687" t="s">
        <v>101</v>
      </c>
      <c r="C2687" t="s">
        <v>97</v>
      </c>
      <c r="D2687" s="29">
        <v>45783</v>
      </c>
      <c r="E2687" s="184" t="str">
        <f t="shared" si="164"/>
        <v/>
      </c>
      <c r="F2687" s="184" t="str">
        <f t="shared" si="165"/>
        <v/>
      </c>
      <c r="G2687" s="184" t="str">
        <f t="shared" si="166"/>
        <v/>
      </c>
      <c r="H2687" s="184" t="str">
        <f t="shared" si="167"/>
        <v/>
      </c>
      <c r="R2687">
        <v>0</v>
      </c>
      <c r="S2687" t="s">
        <v>201</v>
      </c>
      <c r="T2687" s="221">
        <v>45444.313194444447</v>
      </c>
    </row>
    <row r="2688" spans="1:20" x14ac:dyDescent="0.35">
      <c r="A2688" t="s">
        <v>100</v>
      </c>
      <c r="B2688" t="s">
        <v>101</v>
      </c>
      <c r="C2688" t="s">
        <v>97</v>
      </c>
      <c r="D2688" s="29">
        <v>45784</v>
      </c>
      <c r="E2688" s="184" t="str">
        <f t="shared" si="164"/>
        <v/>
      </c>
      <c r="F2688" s="184" t="str">
        <f t="shared" si="165"/>
        <v/>
      </c>
      <c r="G2688" s="184" t="str">
        <f t="shared" si="166"/>
        <v/>
      </c>
      <c r="H2688" s="184" t="str">
        <f t="shared" si="167"/>
        <v/>
      </c>
      <c r="R2688">
        <v>0</v>
      </c>
      <c r="S2688" t="s">
        <v>201</v>
      </c>
      <c r="T2688" s="221">
        <v>45444.313194444447</v>
      </c>
    </row>
    <row r="2689" spans="1:20" x14ac:dyDescent="0.35">
      <c r="A2689" t="s">
        <v>100</v>
      </c>
      <c r="B2689" t="s">
        <v>101</v>
      </c>
      <c r="C2689" t="s">
        <v>97</v>
      </c>
      <c r="D2689" s="29">
        <v>45785</v>
      </c>
      <c r="E2689" s="184" t="str">
        <f t="shared" si="164"/>
        <v/>
      </c>
      <c r="F2689" s="184" t="str">
        <f t="shared" si="165"/>
        <v/>
      </c>
      <c r="G2689" s="184" t="str">
        <f t="shared" si="166"/>
        <v/>
      </c>
      <c r="H2689" s="184" t="str">
        <f t="shared" si="167"/>
        <v/>
      </c>
      <c r="R2689">
        <v>0</v>
      </c>
      <c r="S2689" t="s">
        <v>201</v>
      </c>
      <c r="T2689" s="221">
        <v>45444.313194444447</v>
      </c>
    </row>
    <row r="2690" spans="1:20" x14ac:dyDescent="0.35">
      <c r="A2690" t="s">
        <v>100</v>
      </c>
      <c r="B2690" t="s">
        <v>101</v>
      </c>
      <c r="C2690" t="s">
        <v>97</v>
      </c>
      <c r="D2690" s="29">
        <v>45786</v>
      </c>
      <c r="E2690" s="184" t="str">
        <f t="shared" si="164"/>
        <v/>
      </c>
      <c r="F2690" s="184" t="str">
        <f t="shared" si="165"/>
        <v/>
      </c>
      <c r="G2690" s="184" t="str">
        <f t="shared" si="166"/>
        <v/>
      </c>
      <c r="H2690" s="184" t="str">
        <f t="shared" si="167"/>
        <v/>
      </c>
      <c r="R2690">
        <v>0</v>
      </c>
      <c r="S2690" t="s">
        <v>201</v>
      </c>
      <c r="T2690" s="221">
        <v>45444.313194444447</v>
      </c>
    </row>
    <row r="2691" spans="1:20" x14ac:dyDescent="0.35">
      <c r="A2691" t="s">
        <v>100</v>
      </c>
      <c r="B2691" t="s">
        <v>101</v>
      </c>
      <c r="C2691" t="s">
        <v>97</v>
      </c>
      <c r="D2691" s="29">
        <v>45787</v>
      </c>
      <c r="E2691" s="184" t="str">
        <f t="shared" si="164"/>
        <v/>
      </c>
      <c r="F2691" s="184" t="str">
        <f t="shared" si="165"/>
        <v/>
      </c>
      <c r="G2691" s="184" t="str">
        <f t="shared" si="166"/>
        <v/>
      </c>
      <c r="H2691" s="184" t="str">
        <f t="shared" si="167"/>
        <v/>
      </c>
      <c r="R2691">
        <v>0</v>
      </c>
      <c r="S2691" t="s">
        <v>201</v>
      </c>
      <c r="T2691" s="221">
        <v>45444.313194444447</v>
      </c>
    </row>
    <row r="2692" spans="1:20" x14ac:dyDescent="0.35">
      <c r="A2692" t="s">
        <v>100</v>
      </c>
      <c r="B2692" t="s">
        <v>101</v>
      </c>
      <c r="C2692" t="s">
        <v>97</v>
      </c>
      <c r="D2692" s="29">
        <v>45788</v>
      </c>
      <c r="E2692" s="184" t="str">
        <f t="shared" si="164"/>
        <v/>
      </c>
      <c r="F2692" s="184" t="str">
        <f t="shared" si="165"/>
        <v/>
      </c>
      <c r="G2692" s="184" t="str">
        <f t="shared" si="166"/>
        <v/>
      </c>
      <c r="H2692" s="184" t="str">
        <f t="shared" si="167"/>
        <v/>
      </c>
      <c r="R2692">
        <v>0</v>
      </c>
      <c r="S2692" t="s">
        <v>201</v>
      </c>
      <c r="T2692" s="221">
        <v>45444.313194444447</v>
      </c>
    </row>
    <row r="2693" spans="1:20" x14ac:dyDescent="0.35">
      <c r="A2693" t="s">
        <v>100</v>
      </c>
      <c r="B2693" t="s">
        <v>101</v>
      </c>
      <c r="C2693" t="s">
        <v>97</v>
      </c>
      <c r="D2693" s="29">
        <v>45789</v>
      </c>
      <c r="E2693" s="184" t="str">
        <f t="shared" si="164"/>
        <v/>
      </c>
      <c r="F2693" s="184" t="str">
        <f t="shared" si="165"/>
        <v/>
      </c>
      <c r="G2693" s="184" t="str">
        <f t="shared" si="166"/>
        <v/>
      </c>
      <c r="H2693" s="184" t="str">
        <f t="shared" si="167"/>
        <v/>
      </c>
      <c r="R2693">
        <v>0</v>
      </c>
      <c r="S2693" t="s">
        <v>201</v>
      </c>
      <c r="T2693" s="221">
        <v>45444.313194444447</v>
      </c>
    </row>
    <row r="2694" spans="1:20" x14ac:dyDescent="0.35">
      <c r="A2694" t="s">
        <v>100</v>
      </c>
      <c r="B2694" t="s">
        <v>101</v>
      </c>
      <c r="C2694" t="s">
        <v>97</v>
      </c>
      <c r="D2694" s="29">
        <v>45790</v>
      </c>
      <c r="E2694" s="184" t="str">
        <f t="shared" si="164"/>
        <v/>
      </c>
      <c r="F2694" s="184" t="str">
        <f t="shared" si="165"/>
        <v/>
      </c>
      <c r="G2694" s="184" t="str">
        <f t="shared" si="166"/>
        <v/>
      </c>
      <c r="H2694" s="184" t="str">
        <f t="shared" si="167"/>
        <v/>
      </c>
      <c r="R2694">
        <v>0</v>
      </c>
      <c r="S2694" t="s">
        <v>201</v>
      </c>
      <c r="T2694" s="221">
        <v>45444.313194444447</v>
      </c>
    </row>
    <row r="2695" spans="1:20" x14ac:dyDescent="0.35">
      <c r="A2695" t="s">
        <v>100</v>
      </c>
      <c r="B2695" t="s">
        <v>101</v>
      </c>
      <c r="C2695" t="s">
        <v>97</v>
      </c>
      <c r="D2695" s="29">
        <v>45791</v>
      </c>
      <c r="E2695" s="184" t="str">
        <f t="shared" si="164"/>
        <v/>
      </c>
      <c r="F2695" s="184" t="str">
        <f t="shared" si="165"/>
        <v/>
      </c>
      <c r="G2695" s="184" t="str">
        <f t="shared" si="166"/>
        <v/>
      </c>
      <c r="H2695" s="184" t="str">
        <f t="shared" si="167"/>
        <v/>
      </c>
      <c r="R2695">
        <v>0</v>
      </c>
      <c r="S2695" t="s">
        <v>201</v>
      </c>
      <c r="T2695" s="221">
        <v>45444.313194444447</v>
      </c>
    </row>
    <row r="2696" spans="1:20" x14ac:dyDescent="0.35">
      <c r="A2696" t="s">
        <v>100</v>
      </c>
      <c r="B2696" t="s">
        <v>101</v>
      </c>
      <c r="C2696" t="s">
        <v>97</v>
      </c>
      <c r="D2696" s="29">
        <v>45792</v>
      </c>
      <c r="E2696" s="184" t="str">
        <f t="shared" ref="E2696:E2759" si="168">IF(J2696="","",IF(L2696=0,0,IF(1-(J2696/L2696)&lt;0,"",1-(J2696/L2696))))</f>
        <v/>
      </c>
      <c r="F2696" s="184" t="str">
        <f t="shared" ref="F2696:F2759" si="169">IF(K2696="","",IF(L2696=0,0,IF(1-(K2696/L2696)&lt;0,"",1-(K2696/L2696))))</f>
        <v/>
      </c>
      <c r="G2696" s="184" t="str">
        <f t="shared" ref="G2696:G2759" si="170">IF(J2696="","",IF(1-(J2696/R2696)&lt;0,"",1-(J2696/R2696)))</f>
        <v/>
      </c>
      <c r="H2696" s="184" t="str">
        <f t="shared" ref="H2696:H2759" si="171">IF(K2696="","",IF(1-(K2696/R2696)&lt;0,"",1-(K2696/R2696)))</f>
        <v/>
      </c>
      <c r="R2696">
        <v>0</v>
      </c>
      <c r="S2696" t="s">
        <v>201</v>
      </c>
      <c r="T2696" s="221">
        <v>45444.313194444447</v>
      </c>
    </row>
    <row r="2697" spans="1:20" x14ac:dyDescent="0.35">
      <c r="A2697" t="s">
        <v>100</v>
      </c>
      <c r="B2697" t="s">
        <v>101</v>
      </c>
      <c r="C2697" t="s">
        <v>97</v>
      </c>
      <c r="D2697" s="29">
        <v>45793</v>
      </c>
      <c r="E2697" s="184" t="str">
        <f t="shared" si="168"/>
        <v/>
      </c>
      <c r="F2697" s="184" t="str">
        <f t="shared" si="169"/>
        <v/>
      </c>
      <c r="G2697" s="184" t="str">
        <f t="shared" si="170"/>
        <v/>
      </c>
      <c r="H2697" s="184" t="str">
        <f t="shared" si="171"/>
        <v/>
      </c>
      <c r="R2697">
        <v>0</v>
      </c>
      <c r="S2697" t="s">
        <v>201</v>
      </c>
      <c r="T2697" s="221">
        <v>45444.313194444447</v>
      </c>
    </row>
    <row r="2698" spans="1:20" x14ac:dyDescent="0.35">
      <c r="A2698" t="s">
        <v>100</v>
      </c>
      <c r="B2698" t="s">
        <v>101</v>
      </c>
      <c r="C2698" t="s">
        <v>97</v>
      </c>
      <c r="D2698" s="29">
        <v>45794</v>
      </c>
      <c r="E2698" s="184" t="str">
        <f t="shared" si="168"/>
        <v/>
      </c>
      <c r="F2698" s="184" t="str">
        <f t="shared" si="169"/>
        <v/>
      </c>
      <c r="G2698" s="184" t="str">
        <f t="shared" si="170"/>
        <v/>
      </c>
      <c r="H2698" s="184" t="str">
        <f t="shared" si="171"/>
        <v/>
      </c>
      <c r="R2698">
        <v>0</v>
      </c>
      <c r="S2698" t="s">
        <v>201</v>
      </c>
      <c r="T2698" s="221">
        <v>45444.313194444447</v>
      </c>
    </row>
    <row r="2699" spans="1:20" x14ac:dyDescent="0.35">
      <c r="A2699" t="s">
        <v>100</v>
      </c>
      <c r="B2699" t="s">
        <v>101</v>
      </c>
      <c r="C2699" t="s">
        <v>97</v>
      </c>
      <c r="D2699" s="29">
        <v>45795</v>
      </c>
      <c r="E2699" s="184" t="str">
        <f t="shared" si="168"/>
        <v/>
      </c>
      <c r="F2699" s="184" t="str">
        <f t="shared" si="169"/>
        <v/>
      </c>
      <c r="G2699" s="184" t="str">
        <f t="shared" si="170"/>
        <v/>
      </c>
      <c r="H2699" s="184" t="str">
        <f t="shared" si="171"/>
        <v/>
      </c>
      <c r="R2699">
        <v>0</v>
      </c>
      <c r="S2699" t="s">
        <v>201</v>
      </c>
      <c r="T2699" s="221">
        <v>45444.313194444447</v>
      </c>
    </row>
    <row r="2700" spans="1:20" x14ac:dyDescent="0.35">
      <c r="A2700" t="s">
        <v>100</v>
      </c>
      <c r="B2700" t="s">
        <v>101</v>
      </c>
      <c r="C2700" t="s">
        <v>97</v>
      </c>
      <c r="D2700" s="29">
        <v>45796</v>
      </c>
      <c r="E2700" s="184" t="str">
        <f t="shared" si="168"/>
        <v/>
      </c>
      <c r="F2700" s="184" t="str">
        <f t="shared" si="169"/>
        <v/>
      </c>
      <c r="G2700" s="184" t="str">
        <f t="shared" si="170"/>
        <v/>
      </c>
      <c r="H2700" s="184" t="str">
        <f t="shared" si="171"/>
        <v/>
      </c>
      <c r="R2700">
        <v>0</v>
      </c>
      <c r="S2700" t="s">
        <v>201</v>
      </c>
      <c r="T2700" s="221">
        <v>45444.313194444447</v>
      </c>
    </row>
    <row r="2701" spans="1:20" x14ac:dyDescent="0.35">
      <c r="A2701" t="s">
        <v>100</v>
      </c>
      <c r="B2701" t="s">
        <v>101</v>
      </c>
      <c r="C2701" t="s">
        <v>97</v>
      </c>
      <c r="D2701" s="29">
        <v>45797</v>
      </c>
      <c r="E2701" s="184" t="str">
        <f t="shared" si="168"/>
        <v/>
      </c>
      <c r="F2701" s="184" t="str">
        <f t="shared" si="169"/>
        <v/>
      </c>
      <c r="G2701" s="184" t="str">
        <f t="shared" si="170"/>
        <v/>
      </c>
      <c r="H2701" s="184" t="str">
        <f t="shared" si="171"/>
        <v/>
      </c>
      <c r="R2701">
        <v>0</v>
      </c>
      <c r="S2701" t="s">
        <v>201</v>
      </c>
      <c r="T2701" s="221">
        <v>45444.313194444447</v>
      </c>
    </row>
    <row r="2702" spans="1:20" x14ac:dyDescent="0.35">
      <c r="A2702" t="s">
        <v>100</v>
      </c>
      <c r="B2702" t="s">
        <v>101</v>
      </c>
      <c r="C2702" t="s">
        <v>97</v>
      </c>
      <c r="D2702" s="29">
        <v>45798</v>
      </c>
      <c r="E2702" s="184" t="str">
        <f t="shared" si="168"/>
        <v/>
      </c>
      <c r="F2702" s="184" t="str">
        <f t="shared" si="169"/>
        <v/>
      </c>
      <c r="G2702" s="184" t="str">
        <f t="shared" si="170"/>
        <v/>
      </c>
      <c r="H2702" s="184" t="str">
        <f t="shared" si="171"/>
        <v/>
      </c>
      <c r="R2702">
        <v>0</v>
      </c>
      <c r="S2702" t="s">
        <v>201</v>
      </c>
      <c r="T2702" s="221">
        <v>45444.313194444447</v>
      </c>
    </row>
    <row r="2703" spans="1:20" x14ac:dyDescent="0.35">
      <c r="A2703" t="s">
        <v>100</v>
      </c>
      <c r="B2703" t="s">
        <v>101</v>
      </c>
      <c r="C2703" t="s">
        <v>97</v>
      </c>
      <c r="D2703" s="29">
        <v>45799</v>
      </c>
      <c r="E2703" s="184" t="str">
        <f t="shared" si="168"/>
        <v/>
      </c>
      <c r="F2703" s="184" t="str">
        <f t="shared" si="169"/>
        <v/>
      </c>
      <c r="G2703" s="184" t="str">
        <f t="shared" si="170"/>
        <v/>
      </c>
      <c r="H2703" s="184" t="str">
        <f t="shared" si="171"/>
        <v/>
      </c>
      <c r="R2703">
        <v>0</v>
      </c>
      <c r="S2703" t="s">
        <v>201</v>
      </c>
      <c r="T2703" s="221">
        <v>45444.313194444447</v>
      </c>
    </row>
    <row r="2704" spans="1:20" x14ac:dyDescent="0.35">
      <c r="A2704" t="s">
        <v>100</v>
      </c>
      <c r="B2704" t="s">
        <v>101</v>
      </c>
      <c r="C2704" t="s">
        <v>97</v>
      </c>
      <c r="D2704" s="29">
        <v>45800</v>
      </c>
      <c r="E2704" s="184" t="str">
        <f t="shared" si="168"/>
        <v/>
      </c>
      <c r="F2704" s="184" t="str">
        <f t="shared" si="169"/>
        <v/>
      </c>
      <c r="G2704" s="184" t="str">
        <f t="shared" si="170"/>
        <v/>
      </c>
      <c r="H2704" s="184" t="str">
        <f t="shared" si="171"/>
        <v/>
      </c>
      <c r="R2704">
        <v>0</v>
      </c>
      <c r="S2704" t="s">
        <v>201</v>
      </c>
      <c r="T2704" s="221">
        <v>45444.313194444447</v>
      </c>
    </row>
    <row r="2705" spans="1:20" x14ac:dyDescent="0.35">
      <c r="A2705" t="s">
        <v>100</v>
      </c>
      <c r="B2705" t="s">
        <v>101</v>
      </c>
      <c r="C2705" t="s">
        <v>97</v>
      </c>
      <c r="D2705" s="29">
        <v>45801</v>
      </c>
      <c r="E2705" s="184" t="str">
        <f t="shared" si="168"/>
        <v/>
      </c>
      <c r="F2705" s="184" t="str">
        <f t="shared" si="169"/>
        <v/>
      </c>
      <c r="G2705" s="184" t="str">
        <f t="shared" si="170"/>
        <v/>
      </c>
      <c r="H2705" s="184" t="str">
        <f t="shared" si="171"/>
        <v/>
      </c>
      <c r="R2705">
        <v>0</v>
      </c>
      <c r="S2705" t="s">
        <v>201</v>
      </c>
      <c r="T2705" s="221">
        <v>45444.313194444447</v>
      </c>
    </row>
    <row r="2706" spans="1:20" x14ac:dyDescent="0.35">
      <c r="A2706" t="s">
        <v>100</v>
      </c>
      <c r="B2706" t="s">
        <v>101</v>
      </c>
      <c r="C2706" t="s">
        <v>97</v>
      </c>
      <c r="D2706" s="29">
        <v>45802</v>
      </c>
      <c r="E2706" s="184" t="str">
        <f t="shared" si="168"/>
        <v/>
      </c>
      <c r="F2706" s="184" t="str">
        <f t="shared" si="169"/>
        <v/>
      </c>
      <c r="G2706" s="184" t="str">
        <f t="shared" si="170"/>
        <v/>
      </c>
      <c r="H2706" s="184" t="str">
        <f t="shared" si="171"/>
        <v/>
      </c>
      <c r="R2706">
        <v>0</v>
      </c>
      <c r="S2706" t="s">
        <v>201</v>
      </c>
      <c r="T2706" s="221">
        <v>45444.313194444447</v>
      </c>
    </row>
    <row r="2707" spans="1:20" x14ac:dyDescent="0.35">
      <c r="A2707" t="s">
        <v>100</v>
      </c>
      <c r="B2707" t="s">
        <v>101</v>
      </c>
      <c r="C2707" t="s">
        <v>97</v>
      </c>
      <c r="D2707" s="29">
        <v>45803</v>
      </c>
      <c r="E2707" s="184" t="str">
        <f t="shared" si="168"/>
        <v/>
      </c>
      <c r="F2707" s="184" t="str">
        <f t="shared" si="169"/>
        <v/>
      </c>
      <c r="G2707" s="184" t="str">
        <f t="shared" si="170"/>
        <v/>
      </c>
      <c r="H2707" s="184" t="str">
        <f t="shared" si="171"/>
        <v/>
      </c>
      <c r="R2707">
        <v>0</v>
      </c>
      <c r="S2707" t="s">
        <v>201</v>
      </c>
      <c r="T2707" s="221">
        <v>45444.313194444447</v>
      </c>
    </row>
    <row r="2708" spans="1:20" x14ac:dyDescent="0.35">
      <c r="A2708" t="s">
        <v>100</v>
      </c>
      <c r="B2708" t="s">
        <v>101</v>
      </c>
      <c r="C2708" t="s">
        <v>97</v>
      </c>
      <c r="D2708" s="29">
        <v>45804</v>
      </c>
      <c r="E2708" s="184" t="str">
        <f t="shared" si="168"/>
        <v/>
      </c>
      <c r="F2708" s="184" t="str">
        <f t="shared" si="169"/>
        <v/>
      </c>
      <c r="G2708" s="184" t="str">
        <f t="shared" si="170"/>
        <v/>
      </c>
      <c r="H2708" s="184" t="str">
        <f t="shared" si="171"/>
        <v/>
      </c>
      <c r="R2708">
        <v>0</v>
      </c>
      <c r="S2708" t="s">
        <v>201</v>
      </c>
      <c r="T2708" s="221">
        <v>45444.313194444447</v>
      </c>
    </row>
    <row r="2709" spans="1:20" x14ac:dyDescent="0.35">
      <c r="A2709" t="s">
        <v>100</v>
      </c>
      <c r="B2709" t="s">
        <v>101</v>
      </c>
      <c r="C2709" t="s">
        <v>97</v>
      </c>
      <c r="D2709" s="29">
        <v>45805</v>
      </c>
      <c r="E2709" s="184" t="str">
        <f t="shared" si="168"/>
        <v/>
      </c>
      <c r="F2709" s="184" t="str">
        <f t="shared" si="169"/>
        <v/>
      </c>
      <c r="G2709" s="184" t="str">
        <f t="shared" si="170"/>
        <v/>
      </c>
      <c r="H2709" s="184" t="str">
        <f t="shared" si="171"/>
        <v/>
      </c>
      <c r="R2709">
        <v>0</v>
      </c>
      <c r="S2709" t="s">
        <v>201</v>
      </c>
      <c r="T2709" s="221">
        <v>45444.313194444447</v>
      </c>
    </row>
    <row r="2710" spans="1:20" x14ac:dyDescent="0.35">
      <c r="A2710" t="s">
        <v>100</v>
      </c>
      <c r="B2710" t="s">
        <v>101</v>
      </c>
      <c r="C2710" t="s">
        <v>97</v>
      </c>
      <c r="D2710" s="29">
        <v>45806</v>
      </c>
      <c r="E2710" s="184" t="str">
        <f t="shared" si="168"/>
        <v/>
      </c>
      <c r="F2710" s="184" t="str">
        <f t="shared" si="169"/>
        <v/>
      </c>
      <c r="G2710" s="184" t="str">
        <f t="shared" si="170"/>
        <v/>
      </c>
      <c r="H2710" s="184" t="str">
        <f t="shared" si="171"/>
        <v/>
      </c>
      <c r="R2710">
        <v>0</v>
      </c>
      <c r="S2710" t="s">
        <v>201</v>
      </c>
      <c r="T2710" s="221">
        <v>45444.313194444447</v>
      </c>
    </row>
    <row r="2711" spans="1:20" x14ac:dyDescent="0.35">
      <c r="A2711" t="s">
        <v>100</v>
      </c>
      <c r="B2711" t="s">
        <v>101</v>
      </c>
      <c r="C2711" t="s">
        <v>97</v>
      </c>
      <c r="D2711" s="29">
        <v>45807</v>
      </c>
      <c r="E2711" s="184" t="str">
        <f t="shared" si="168"/>
        <v/>
      </c>
      <c r="F2711" s="184" t="str">
        <f t="shared" si="169"/>
        <v/>
      </c>
      <c r="G2711" s="184" t="str">
        <f t="shared" si="170"/>
        <v/>
      </c>
      <c r="H2711" s="184" t="str">
        <f t="shared" si="171"/>
        <v/>
      </c>
      <c r="R2711">
        <v>0</v>
      </c>
      <c r="S2711" t="s">
        <v>201</v>
      </c>
      <c r="T2711" s="221">
        <v>45444.313194444447</v>
      </c>
    </row>
    <row r="2712" spans="1:20" x14ac:dyDescent="0.35">
      <c r="A2712" t="s">
        <v>100</v>
      </c>
      <c r="B2712" t="s">
        <v>101</v>
      </c>
      <c r="C2712" t="s">
        <v>97</v>
      </c>
      <c r="D2712" s="29">
        <v>45808</v>
      </c>
      <c r="E2712" s="184" t="str">
        <f t="shared" si="168"/>
        <v/>
      </c>
      <c r="F2712" s="184" t="str">
        <f t="shared" si="169"/>
        <v/>
      </c>
      <c r="G2712" s="184" t="str">
        <f t="shared" si="170"/>
        <v/>
      </c>
      <c r="H2712" s="184" t="str">
        <f t="shared" si="171"/>
        <v/>
      </c>
      <c r="R2712">
        <v>0</v>
      </c>
      <c r="S2712" t="s">
        <v>201</v>
      </c>
      <c r="T2712" s="221">
        <v>45444.313194444447</v>
      </c>
    </row>
    <row r="2713" spans="1:20" x14ac:dyDescent="0.35">
      <c r="A2713" t="s">
        <v>100</v>
      </c>
      <c r="B2713" t="s">
        <v>101</v>
      </c>
      <c r="C2713" t="s">
        <v>97</v>
      </c>
      <c r="D2713" s="29">
        <v>45809</v>
      </c>
      <c r="E2713" s="184" t="str">
        <f t="shared" si="168"/>
        <v/>
      </c>
      <c r="F2713" s="184" t="str">
        <f t="shared" si="169"/>
        <v/>
      </c>
      <c r="G2713" s="184" t="str">
        <f t="shared" si="170"/>
        <v/>
      </c>
      <c r="H2713" s="184" t="str">
        <f t="shared" si="171"/>
        <v/>
      </c>
      <c r="R2713">
        <v>0</v>
      </c>
      <c r="S2713" t="s">
        <v>201</v>
      </c>
      <c r="T2713" s="221">
        <v>45474.313194444447</v>
      </c>
    </row>
    <row r="2714" spans="1:20" x14ac:dyDescent="0.35">
      <c r="A2714" t="s">
        <v>100</v>
      </c>
      <c r="B2714" t="s">
        <v>101</v>
      </c>
      <c r="C2714" t="s">
        <v>97</v>
      </c>
      <c r="D2714" s="29">
        <v>45810</v>
      </c>
      <c r="E2714" s="184" t="str">
        <f t="shared" si="168"/>
        <v/>
      </c>
      <c r="F2714" s="184" t="str">
        <f t="shared" si="169"/>
        <v/>
      </c>
      <c r="G2714" s="184" t="str">
        <f t="shared" si="170"/>
        <v/>
      </c>
      <c r="H2714" s="184" t="str">
        <f t="shared" si="171"/>
        <v/>
      </c>
      <c r="R2714">
        <v>0</v>
      </c>
      <c r="S2714" t="s">
        <v>201</v>
      </c>
      <c r="T2714" s="221">
        <v>45474.313194444447</v>
      </c>
    </row>
    <row r="2715" spans="1:20" x14ac:dyDescent="0.35">
      <c r="A2715" t="s">
        <v>100</v>
      </c>
      <c r="B2715" t="s">
        <v>101</v>
      </c>
      <c r="C2715" t="s">
        <v>97</v>
      </c>
      <c r="D2715" s="29">
        <v>45811</v>
      </c>
      <c r="E2715" s="184" t="str">
        <f t="shared" si="168"/>
        <v/>
      </c>
      <c r="F2715" s="184" t="str">
        <f t="shared" si="169"/>
        <v/>
      </c>
      <c r="G2715" s="184" t="str">
        <f t="shared" si="170"/>
        <v/>
      </c>
      <c r="H2715" s="184" t="str">
        <f t="shared" si="171"/>
        <v/>
      </c>
      <c r="R2715">
        <v>0</v>
      </c>
      <c r="S2715" t="s">
        <v>201</v>
      </c>
      <c r="T2715" s="221">
        <v>45474.313194444447</v>
      </c>
    </row>
    <row r="2716" spans="1:20" x14ac:dyDescent="0.35">
      <c r="A2716" t="s">
        <v>100</v>
      </c>
      <c r="B2716" t="s">
        <v>101</v>
      </c>
      <c r="C2716" t="s">
        <v>97</v>
      </c>
      <c r="D2716" s="29">
        <v>45812</v>
      </c>
      <c r="E2716" s="184" t="str">
        <f t="shared" si="168"/>
        <v/>
      </c>
      <c r="F2716" s="184" t="str">
        <f t="shared" si="169"/>
        <v/>
      </c>
      <c r="G2716" s="184" t="str">
        <f t="shared" si="170"/>
        <v/>
      </c>
      <c r="H2716" s="184" t="str">
        <f t="shared" si="171"/>
        <v/>
      </c>
      <c r="R2716">
        <v>0</v>
      </c>
      <c r="S2716" t="s">
        <v>201</v>
      </c>
      <c r="T2716" s="221">
        <v>45474.313194444447</v>
      </c>
    </row>
    <row r="2717" spans="1:20" x14ac:dyDescent="0.35">
      <c r="A2717" t="s">
        <v>100</v>
      </c>
      <c r="B2717" t="s">
        <v>101</v>
      </c>
      <c r="C2717" t="s">
        <v>97</v>
      </c>
      <c r="D2717" s="29">
        <v>45813</v>
      </c>
      <c r="E2717" s="184" t="str">
        <f t="shared" si="168"/>
        <v/>
      </c>
      <c r="F2717" s="184" t="str">
        <f t="shared" si="169"/>
        <v/>
      </c>
      <c r="G2717" s="184" t="str">
        <f t="shared" si="170"/>
        <v/>
      </c>
      <c r="H2717" s="184" t="str">
        <f t="shared" si="171"/>
        <v/>
      </c>
      <c r="R2717">
        <v>0</v>
      </c>
      <c r="S2717" t="s">
        <v>201</v>
      </c>
      <c r="T2717" s="221">
        <v>45474.313194444447</v>
      </c>
    </row>
    <row r="2718" spans="1:20" x14ac:dyDescent="0.35">
      <c r="A2718" t="s">
        <v>100</v>
      </c>
      <c r="B2718" t="s">
        <v>101</v>
      </c>
      <c r="C2718" t="s">
        <v>97</v>
      </c>
      <c r="D2718" s="29">
        <v>45814</v>
      </c>
      <c r="E2718" s="184" t="str">
        <f t="shared" si="168"/>
        <v/>
      </c>
      <c r="F2718" s="184" t="str">
        <f t="shared" si="169"/>
        <v/>
      </c>
      <c r="G2718" s="184" t="str">
        <f t="shared" si="170"/>
        <v/>
      </c>
      <c r="H2718" s="184" t="str">
        <f t="shared" si="171"/>
        <v/>
      </c>
      <c r="R2718">
        <v>0</v>
      </c>
      <c r="S2718" t="s">
        <v>201</v>
      </c>
      <c r="T2718" s="221">
        <v>45474.313194444447</v>
      </c>
    </row>
    <row r="2719" spans="1:20" x14ac:dyDescent="0.35">
      <c r="A2719" t="s">
        <v>100</v>
      </c>
      <c r="B2719" t="s">
        <v>101</v>
      </c>
      <c r="C2719" t="s">
        <v>97</v>
      </c>
      <c r="D2719" s="29">
        <v>45815</v>
      </c>
      <c r="E2719" s="184" t="str">
        <f t="shared" si="168"/>
        <v/>
      </c>
      <c r="F2719" s="184" t="str">
        <f t="shared" si="169"/>
        <v/>
      </c>
      <c r="G2719" s="184" t="str">
        <f t="shared" si="170"/>
        <v/>
      </c>
      <c r="H2719" s="184" t="str">
        <f t="shared" si="171"/>
        <v/>
      </c>
      <c r="R2719">
        <v>0</v>
      </c>
      <c r="S2719" t="s">
        <v>201</v>
      </c>
      <c r="T2719" s="221">
        <v>45474.313194444447</v>
      </c>
    </row>
    <row r="2720" spans="1:20" x14ac:dyDescent="0.35">
      <c r="A2720" t="s">
        <v>100</v>
      </c>
      <c r="B2720" t="s">
        <v>101</v>
      </c>
      <c r="C2720" t="s">
        <v>97</v>
      </c>
      <c r="D2720" s="29">
        <v>45816</v>
      </c>
      <c r="E2720" s="184" t="str">
        <f t="shared" si="168"/>
        <v/>
      </c>
      <c r="F2720" s="184" t="str">
        <f t="shared" si="169"/>
        <v/>
      </c>
      <c r="G2720" s="184" t="str">
        <f t="shared" si="170"/>
        <v/>
      </c>
      <c r="H2720" s="184" t="str">
        <f t="shared" si="171"/>
        <v/>
      </c>
      <c r="R2720">
        <v>0</v>
      </c>
      <c r="S2720" t="s">
        <v>201</v>
      </c>
      <c r="T2720" s="221">
        <v>45474.313194444447</v>
      </c>
    </row>
    <row r="2721" spans="1:20" x14ac:dyDescent="0.35">
      <c r="A2721" t="s">
        <v>100</v>
      </c>
      <c r="B2721" t="s">
        <v>101</v>
      </c>
      <c r="C2721" t="s">
        <v>97</v>
      </c>
      <c r="D2721" s="29">
        <v>45817</v>
      </c>
      <c r="E2721" s="184" t="str">
        <f t="shared" si="168"/>
        <v/>
      </c>
      <c r="F2721" s="184" t="str">
        <f t="shared" si="169"/>
        <v/>
      </c>
      <c r="G2721" s="184" t="str">
        <f t="shared" si="170"/>
        <v/>
      </c>
      <c r="H2721" s="184" t="str">
        <f t="shared" si="171"/>
        <v/>
      </c>
      <c r="R2721">
        <v>0</v>
      </c>
      <c r="S2721" t="s">
        <v>201</v>
      </c>
      <c r="T2721" s="221">
        <v>45474.313194444447</v>
      </c>
    </row>
    <row r="2722" spans="1:20" x14ac:dyDescent="0.35">
      <c r="A2722" t="s">
        <v>100</v>
      </c>
      <c r="B2722" t="s">
        <v>101</v>
      </c>
      <c r="C2722" t="s">
        <v>97</v>
      </c>
      <c r="D2722" s="29">
        <v>45818</v>
      </c>
      <c r="E2722" s="184" t="str">
        <f t="shared" si="168"/>
        <v/>
      </c>
      <c r="F2722" s="184" t="str">
        <f t="shared" si="169"/>
        <v/>
      </c>
      <c r="G2722" s="184" t="str">
        <f t="shared" si="170"/>
        <v/>
      </c>
      <c r="H2722" s="184" t="str">
        <f t="shared" si="171"/>
        <v/>
      </c>
      <c r="R2722">
        <v>0</v>
      </c>
      <c r="S2722" t="s">
        <v>201</v>
      </c>
      <c r="T2722" s="221">
        <v>45474.313194444447</v>
      </c>
    </row>
    <row r="2723" spans="1:20" x14ac:dyDescent="0.35">
      <c r="A2723" t="s">
        <v>100</v>
      </c>
      <c r="B2723" t="s">
        <v>101</v>
      </c>
      <c r="C2723" t="s">
        <v>97</v>
      </c>
      <c r="D2723" s="29">
        <v>45819</v>
      </c>
      <c r="E2723" s="184" t="str">
        <f t="shared" si="168"/>
        <v/>
      </c>
      <c r="F2723" s="184" t="str">
        <f t="shared" si="169"/>
        <v/>
      </c>
      <c r="G2723" s="184" t="str">
        <f t="shared" si="170"/>
        <v/>
      </c>
      <c r="H2723" s="184" t="str">
        <f t="shared" si="171"/>
        <v/>
      </c>
      <c r="R2723">
        <v>0</v>
      </c>
      <c r="S2723" t="s">
        <v>201</v>
      </c>
      <c r="T2723" s="221">
        <v>45474.313194444447</v>
      </c>
    </row>
    <row r="2724" spans="1:20" x14ac:dyDescent="0.35">
      <c r="A2724" t="s">
        <v>100</v>
      </c>
      <c r="B2724" t="s">
        <v>101</v>
      </c>
      <c r="C2724" t="s">
        <v>97</v>
      </c>
      <c r="D2724" s="29">
        <v>45820</v>
      </c>
      <c r="E2724" s="184" t="str">
        <f t="shared" si="168"/>
        <v/>
      </c>
      <c r="F2724" s="184" t="str">
        <f t="shared" si="169"/>
        <v/>
      </c>
      <c r="G2724" s="184" t="str">
        <f t="shared" si="170"/>
        <v/>
      </c>
      <c r="H2724" s="184" t="str">
        <f t="shared" si="171"/>
        <v/>
      </c>
      <c r="R2724">
        <v>0</v>
      </c>
      <c r="S2724" t="s">
        <v>201</v>
      </c>
      <c r="T2724" s="221">
        <v>45474.313194444447</v>
      </c>
    </row>
    <row r="2725" spans="1:20" x14ac:dyDescent="0.35">
      <c r="A2725" t="s">
        <v>100</v>
      </c>
      <c r="B2725" t="s">
        <v>101</v>
      </c>
      <c r="C2725" t="s">
        <v>97</v>
      </c>
      <c r="D2725" s="29">
        <v>45821</v>
      </c>
      <c r="E2725" s="184" t="str">
        <f t="shared" si="168"/>
        <v/>
      </c>
      <c r="F2725" s="184" t="str">
        <f t="shared" si="169"/>
        <v/>
      </c>
      <c r="G2725" s="184" t="str">
        <f t="shared" si="170"/>
        <v/>
      </c>
      <c r="H2725" s="184" t="str">
        <f t="shared" si="171"/>
        <v/>
      </c>
      <c r="R2725">
        <v>0</v>
      </c>
      <c r="S2725" t="s">
        <v>201</v>
      </c>
      <c r="T2725" s="221">
        <v>45474.313194444447</v>
      </c>
    </row>
    <row r="2726" spans="1:20" x14ac:dyDescent="0.35">
      <c r="A2726" t="s">
        <v>100</v>
      </c>
      <c r="B2726" t="s">
        <v>101</v>
      </c>
      <c r="C2726" t="s">
        <v>97</v>
      </c>
      <c r="D2726" s="29">
        <v>45822</v>
      </c>
      <c r="E2726" s="184" t="str">
        <f t="shared" si="168"/>
        <v/>
      </c>
      <c r="F2726" s="184" t="str">
        <f t="shared" si="169"/>
        <v/>
      </c>
      <c r="G2726" s="184" t="str">
        <f t="shared" si="170"/>
        <v/>
      </c>
      <c r="H2726" s="184" t="str">
        <f t="shared" si="171"/>
        <v/>
      </c>
      <c r="R2726">
        <v>0</v>
      </c>
      <c r="S2726" t="s">
        <v>201</v>
      </c>
      <c r="T2726" s="221">
        <v>45474.313194444447</v>
      </c>
    </row>
    <row r="2727" spans="1:20" x14ac:dyDescent="0.35">
      <c r="A2727" t="s">
        <v>100</v>
      </c>
      <c r="B2727" t="s">
        <v>101</v>
      </c>
      <c r="C2727" t="s">
        <v>97</v>
      </c>
      <c r="D2727" s="29">
        <v>45823</v>
      </c>
      <c r="E2727" s="184" t="str">
        <f t="shared" si="168"/>
        <v/>
      </c>
      <c r="F2727" s="184" t="str">
        <f t="shared" si="169"/>
        <v/>
      </c>
      <c r="G2727" s="184" t="str">
        <f t="shared" si="170"/>
        <v/>
      </c>
      <c r="H2727" s="184" t="str">
        <f t="shared" si="171"/>
        <v/>
      </c>
      <c r="R2727">
        <v>0</v>
      </c>
      <c r="S2727" t="s">
        <v>201</v>
      </c>
      <c r="T2727" s="221">
        <v>45474.313194444447</v>
      </c>
    </row>
    <row r="2728" spans="1:20" x14ac:dyDescent="0.35">
      <c r="A2728" t="s">
        <v>100</v>
      </c>
      <c r="B2728" t="s">
        <v>101</v>
      </c>
      <c r="C2728" t="s">
        <v>97</v>
      </c>
      <c r="D2728" s="29">
        <v>45824</v>
      </c>
      <c r="E2728" s="184" t="str">
        <f t="shared" si="168"/>
        <v/>
      </c>
      <c r="F2728" s="184" t="str">
        <f t="shared" si="169"/>
        <v/>
      </c>
      <c r="G2728" s="184" t="str">
        <f t="shared" si="170"/>
        <v/>
      </c>
      <c r="H2728" s="184" t="str">
        <f t="shared" si="171"/>
        <v/>
      </c>
      <c r="R2728">
        <v>0</v>
      </c>
      <c r="S2728" t="s">
        <v>201</v>
      </c>
      <c r="T2728" s="221">
        <v>45474.313194444447</v>
      </c>
    </row>
    <row r="2729" spans="1:20" x14ac:dyDescent="0.35">
      <c r="A2729" t="s">
        <v>100</v>
      </c>
      <c r="B2729" t="s">
        <v>101</v>
      </c>
      <c r="C2729" t="s">
        <v>97</v>
      </c>
      <c r="D2729" s="29">
        <v>45825</v>
      </c>
      <c r="E2729" s="184" t="str">
        <f t="shared" si="168"/>
        <v/>
      </c>
      <c r="F2729" s="184" t="str">
        <f t="shared" si="169"/>
        <v/>
      </c>
      <c r="G2729" s="184" t="str">
        <f t="shared" si="170"/>
        <v/>
      </c>
      <c r="H2729" s="184" t="str">
        <f t="shared" si="171"/>
        <v/>
      </c>
      <c r="R2729">
        <v>0</v>
      </c>
      <c r="S2729" t="s">
        <v>201</v>
      </c>
      <c r="T2729" s="221">
        <v>45474.313194444447</v>
      </c>
    </row>
    <row r="2730" spans="1:20" x14ac:dyDescent="0.35">
      <c r="A2730" t="s">
        <v>100</v>
      </c>
      <c r="B2730" t="s">
        <v>101</v>
      </c>
      <c r="C2730" t="s">
        <v>97</v>
      </c>
      <c r="D2730" s="29">
        <v>45826</v>
      </c>
      <c r="E2730" s="184" t="str">
        <f t="shared" si="168"/>
        <v/>
      </c>
      <c r="F2730" s="184" t="str">
        <f t="shared" si="169"/>
        <v/>
      </c>
      <c r="G2730" s="184" t="str">
        <f t="shared" si="170"/>
        <v/>
      </c>
      <c r="H2730" s="184" t="str">
        <f t="shared" si="171"/>
        <v/>
      </c>
      <c r="R2730">
        <v>0</v>
      </c>
      <c r="S2730" t="s">
        <v>201</v>
      </c>
      <c r="T2730" s="221">
        <v>45474.313194444447</v>
      </c>
    </row>
    <row r="2731" spans="1:20" x14ac:dyDescent="0.35">
      <c r="A2731" t="s">
        <v>100</v>
      </c>
      <c r="B2731" t="s">
        <v>101</v>
      </c>
      <c r="C2731" t="s">
        <v>97</v>
      </c>
      <c r="D2731" s="29">
        <v>45827</v>
      </c>
      <c r="E2731" s="184" t="str">
        <f t="shared" si="168"/>
        <v/>
      </c>
      <c r="F2731" s="184" t="str">
        <f t="shared" si="169"/>
        <v/>
      </c>
      <c r="G2731" s="184" t="str">
        <f t="shared" si="170"/>
        <v/>
      </c>
      <c r="H2731" s="184" t="str">
        <f t="shared" si="171"/>
        <v/>
      </c>
      <c r="R2731">
        <v>0</v>
      </c>
      <c r="S2731" t="s">
        <v>201</v>
      </c>
      <c r="T2731" s="221">
        <v>45474.313194444447</v>
      </c>
    </row>
    <row r="2732" spans="1:20" x14ac:dyDescent="0.35">
      <c r="A2732" t="s">
        <v>100</v>
      </c>
      <c r="B2732" t="s">
        <v>101</v>
      </c>
      <c r="C2732" t="s">
        <v>97</v>
      </c>
      <c r="D2732" s="29">
        <v>45828</v>
      </c>
      <c r="E2732" s="184" t="str">
        <f t="shared" si="168"/>
        <v/>
      </c>
      <c r="F2732" s="184" t="str">
        <f t="shared" si="169"/>
        <v/>
      </c>
      <c r="G2732" s="184" t="str">
        <f t="shared" si="170"/>
        <v/>
      </c>
      <c r="H2732" s="184" t="str">
        <f t="shared" si="171"/>
        <v/>
      </c>
      <c r="R2732">
        <v>0</v>
      </c>
      <c r="S2732" t="s">
        <v>201</v>
      </c>
      <c r="T2732" s="221">
        <v>45474.313194444447</v>
      </c>
    </row>
    <row r="2733" spans="1:20" x14ac:dyDescent="0.35">
      <c r="A2733" t="s">
        <v>100</v>
      </c>
      <c r="B2733" t="s">
        <v>101</v>
      </c>
      <c r="C2733" t="s">
        <v>97</v>
      </c>
      <c r="D2733" s="29">
        <v>45829</v>
      </c>
      <c r="E2733" s="184" t="str">
        <f t="shared" si="168"/>
        <v/>
      </c>
      <c r="F2733" s="184" t="str">
        <f t="shared" si="169"/>
        <v/>
      </c>
      <c r="G2733" s="184" t="str">
        <f t="shared" si="170"/>
        <v/>
      </c>
      <c r="H2733" s="184" t="str">
        <f t="shared" si="171"/>
        <v/>
      </c>
      <c r="R2733">
        <v>0</v>
      </c>
      <c r="S2733" t="s">
        <v>201</v>
      </c>
      <c r="T2733" s="221">
        <v>45474.313194444447</v>
      </c>
    </row>
    <row r="2734" spans="1:20" x14ac:dyDescent="0.35">
      <c r="A2734" t="s">
        <v>100</v>
      </c>
      <c r="B2734" t="s">
        <v>101</v>
      </c>
      <c r="C2734" t="s">
        <v>97</v>
      </c>
      <c r="D2734" s="29">
        <v>45830</v>
      </c>
      <c r="E2734" s="184" t="str">
        <f t="shared" si="168"/>
        <v/>
      </c>
      <c r="F2734" s="184" t="str">
        <f t="shared" si="169"/>
        <v/>
      </c>
      <c r="G2734" s="184" t="str">
        <f t="shared" si="170"/>
        <v/>
      </c>
      <c r="H2734" s="184" t="str">
        <f t="shared" si="171"/>
        <v/>
      </c>
      <c r="R2734">
        <v>0</v>
      </c>
      <c r="S2734" t="s">
        <v>201</v>
      </c>
      <c r="T2734" s="221">
        <v>45474.313194444447</v>
      </c>
    </row>
    <row r="2735" spans="1:20" x14ac:dyDescent="0.35">
      <c r="A2735" t="s">
        <v>100</v>
      </c>
      <c r="B2735" t="s">
        <v>101</v>
      </c>
      <c r="C2735" t="s">
        <v>97</v>
      </c>
      <c r="D2735" s="29">
        <v>45831</v>
      </c>
      <c r="E2735" s="184" t="str">
        <f t="shared" si="168"/>
        <v/>
      </c>
      <c r="F2735" s="184" t="str">
        <f t="shared" si="169"/>
        <v/>
      </c>
      <c r="G2735" s="184" t="str">
        <f t="shared" si="170"/>
        <v/>
      </c>
      <c r="H2735" s="184" t="str">
        <f t="shared" si="171"/>
        <v/>
      </c>
      <c r="R2735">
        <v>0</v>
      </c>
      <c r="S2735" t="s">
        <v>201</v>
      </c>
      <c r="T2735" s="221">
        <v>45474.313194444447</v>
      </c>
    </row>
    <row r="2736" spans="1:20" x14ac:dyDescent="0.35">
      <c r="A2736" t="s">
        <v>100</v>
      </c>
      <c r="B2736" t="s">
        <v>101</v>
      </c>
      <c r="C2736" t="s">
        <v>97</v>
      </c>
      <c r="D2736" s="29">
        <v>45832</v>
      </c>
      <c r="E2736" s="184" t="str">
        <f t="shared" si="168"/>
        <v/>
      </c>
      <c r="F2736" s="184" t="str">
        <f t="shared" si="169"/>
        <v/>
      </c>
      <c r="G2736" s="184" t="str">
        <f t="shared" si="170"/>
        <v/>
      </c>
      <c r="H2736" s="184" t="str">
        <f t="shared" si="171"/>
        <v/>
      </c>
      <c r="R2736">
        <v>0</v>
      </c>
      <c r="S2736" t="s">
        <v>201</v>
      </c>
      <c r="T2736" s="221">
        <v>45474.313194444447</v>
      </c>
    </row>
    <row r="2737" spans="1:20" x14ac:dyDescent="0.35">
      <c r="A2737" t="s">
        <v>100</v>
      </c>
      <c r="B2737" t="s">
        <v>101</v>
      </c>
      <c r="C2737" t="s">
        <v>97</v>
      </c>
      <c r="D2737" s="29">
        <v>45833</v>
      </c>
      <c r="E2737" s="184" t="str">
        <f t="shared" si="168"/>
        <v/>
      </c>
      <c r="F2737" s="184" t="str">
        <f t="shared" si="169"/>
        <v/>
      </c>
      <c r="G2737" s="184" t="str">
        <f t="shared" si="170"/>
        <v/>
      </c>
      <c r="H2737" s="184" t="str">
        <f t="shared" si="171"/>
        <v/>
      </c>
      <c r="R2737">
        <v>0</v>
      </c>
      <c r="S2737" t="s">
        <v>201</v>
      </c>
      <c r="T2737" s="221">
        <v>45474.313194444447</v>
      </c>
    </row>
    <row r="2738" spans="1:20" x14ac:dyDescent="0.35">
      <c r="A2738" t="s">
        <v>100</v>
      </c>
      <c r="B2738" t="s">
        <v>101</v>
      </c>
      <c r="C2738" t="s">
        <v>97</v>
      </c>
      <c r="D2738" s="29">
        <v>45834</v>
      </c>
      <c r="E2738" s="184" t="str">
        <f t="shared" si="168"/>
        <v/>
      </c>
      <c r="F2738" s="184" t="str">
        <f t="shared" si="169"/>
        <v/>
      </c>
      <c r="G2738" s="184" t="str">
        <f t="shared" si="170"/>
        <v/>
      </c>
      <c r="H2738" s="184" t="str">
        <f t="shared" si="171"/>
        <v/>
      </c>
      <c r="R2738">
        <v>0</v>
      </c>
      <c r="S2738" t="s">
        <v>201</v>
      </c>
      <c r="T2738" s="221">
        <v>45474.313194444447</v>
      </c>
    </row>
    <row r="2739" spans="1:20" x14ac:dyDescent="0.35">
      <c r="A2739" t="s">
        <v>100</v>
      </c>
      <c r="B2739" t="s">
        <v>101</v>
      </c>
      <c r="C2739" t="s">
        <v>97</v>
      </c>
      <c r="D2739" s="29">
        <v>45835</v>
      </c>
      <c r="E2739" s="184" t="str">
        <f t="shared" si="168"/>
        <v/>
      </c>
      <c r="F2739" s="184" t="str">
        <f t="shared" si="169"/>
        <v/>
      </c>
      <c r="G2739" s="184" t="str">
        <f t="shared" si="170"/>
        <v/>
      </c>
      <c r="H2739" s="184" t="str">
        <f t="shared" si="171"/>
        <v/>
      </c>
      <c r="R2739">
        <v>0</v>
      </c>
      <c r="S2739" t="s">
        <v>201</v>
      </c>
      <c r="T2739" s="221">
        <v>45474.313194444447</v>
      </c>
    </row>
    <row r="2740" spans="1:20" x14ac:dyDescent="0.35">
      <c r="A2740" t="s">
        <v>100</v>
      </c>
      <c r="B2740" t="s">
        <v>101</v>
      </c>
      <c r="C2740" t="s">
        <v>97</v>
      </c>
      <c r="D2740" s="29">
        <v>45836</v>
      </c>
      <c r="E2740" s="184" t="str">
        <f t="shared" si="168"/>
        <v/>
      </c>
      <c r="F2740" s="184" t="str">
        <f t="shared" si="169"/>
        <v/>
      </c>
      <c r="G2740" s="184" t="str">
        <f t="shared" si="170"/>
        <v/>
      </c>
      <c r="H2740" s="184" t="str">
        <f t="shared" si="171"/>
        <v/>
      </c>
      <c r="R2740">
        <v>0</v>
      </c>
      <c r="S2740" t="s">
        <v>201</v>
      </c>
      <c r="T2740" s="221">
        <v>45474.313194444447</v>
      </c>
    </row>
    <row r="2741" spans="1:20" x14ac:dyDescent="0.35">
      <c r="A2741" t="s">
        <v>100</v>
      </c>
      <c r="B2741" t="s">
        <v>101</v>
      </c>
      <c r="C2741" t="s">
        <v>97</v>
      </c>
      <c r="D2741" s="29">
        <v>45837</v>
      </c>
      <c r="E2741" s="184" t="str">
        <f t="shared" si="168"/>
        <v/>
      </c>
      <c r="F2741" s="184" t="str">
        <f t="shared" si="169"/>
        <v/>
      </c>
      <c r="G2741" s="184" t="str">
        <f t="shared" si="170"/>
        <v/>
      </c>
      <c r="H2741" s="184" t="str">
        <f t="shared" si="171"/>
        <v/>
      </c>
      <c r="R2741">
        <v>0</v>
      </c>
      <c r="S2741" t="s">
        <v>201</v>
      </c>
      <c r="T2741" s="221">
        <v>45474.313194444447</v>
      </c>
    </row>
    <row r="2742" spans="1:20" x14ac:dyDescent="0.35">
      <c r="A2742" t="s">
        <v>100</v>
      </c>
      <c r="B2742" t="s">
        <v>101</v>
      </c>
      <c r="C2742" t="s">
        <v>97</v>
      </c>
      <c r="D2742" s="29">
        <v>45838</v>
      </c>
      <c r="E2742" s="184" t="str">
        <f t="shared" si="168"/>
        <v/>
      </c>
      <c r="F2742" s="184" t="str">
        <f t="shared" si="169"/>
        <v/>
      </c>
      <c r="G2742" s="184" t="str">
        <f t="shared" si="170"/>
        <v/>
      </c>
      <c r="H2742" s="184" t="str">
        <f t="shared" si="171"/>
        <v/>
      </c>
      <c r="R2742">
        <v>0</v>
      </c>
      <c r="S2742" t="s">
        <v>201</v>
      </c>
      <c r="T2742" s="221">
        <v>45474.313194444447</v>
      </c>
    </row>
    <row r="2743" spans="1:20" x14ac:dyDescent="0.35">
      <c r="A2743" t="s">
        <v>100</v>
      </c>
      <c r="B2743" t="s">
        <v>101</v>
      </c>
      <c r="C2743" t="s">
        <v>97</v>
      </c>
      <c r="D2743" s="29">
        <v>45839</v>
      </c>
      <c r="E2743" s="184" t="str">
        <f t="shared" si="168"/>
        <v/>
      </c>
      <c r="F2743" s="184" t="str">
        <f t="shared" si="169"/>
        <v/>
      </c>
      <c r="G2743" s="184" t="str">
        <f t="shared" si="170"/>
        <v/>
      </c>
      <c r="H2743" s="184" t="str">
        <f t="shared" si="171"/>
        <v/>
      </c>
      <c r="R2743">
        <v>0</v>
      </c>
      <c r="S2743" t="s">
        <v>201</v>
      </c>
      <c r="T2743" s="221">
        <v>45505.313194444447</v>
      </c>
    </row>
    <row r="2744" spans="1:20" x14ac:dyDescent="0.35">
      <c r="A2744" t="s">
        <v>100</v>
      </c>
      <c r="B2744" t="s">
        <v>101</v>
      </c>
      <c r="C2744" t="s">
        <v>97</v>
      </c>
      <c r="D2744" s="29">
        <v>45840</v>
      </c>
      <c r="E2744" s="184" t="str">
        <f t="shared" si="168"/>
        <v/>
      </c>
      <c r="F2744" s="184" t="str">
        <f t="shared" si="169"/>
        <v/>
      </c>
      <c r="G2744" s="184" t="str">
        <f t="shared" si="170"/>
        <v/>
      </c>
      <c r="H2744" s="184" t="str">
        <f t="shared" si="171"/>
        <v/>
      </c>
      <c r="R2744">
        <v>0</v>
      </c>
      <c r="S2744" t="s">
        <v>201</v>
      </c>
      <c r="T2744" s="221">
        <v>45505.3125</v>
      </c>
    </row>
    <row r="2745" spans="1:20" x14ac:dyDescent="0.35">
      <c r="A2745" t="s">
        <v>100</v>
      </c>
      <c r="B2745" t="s">
        <v>101</v>
      </c>
      <c r="C2745" t="s">
        <v>97</v>
      </c>
      <c r="D2745" s="29">
        <v>45841</v>
      </c>
      <c r="E2745" s="184" t="str">
        <f t="shared" si="168"/>
        <v/>
      </c>
      <c r="F2745" s="184" t="str">
        <f t="shared" si="169"/>
        <v/>
      </c>
      <c r="G2745" s="184" t="str">
        <f t="shared" si="170"/>
        <v/>
      </c>
      <c r="H2745" s="184" t="str">
        <f t="shared" si="171"/>
        <v/>
      </c>
      <c r="R2745">
        <v>0</v>
      </c>
      <c r="S2745" t="s">
        <v>201</v>
      </c>
      <c r="T2745" s="221">
        <v>45505.313194444447</v>
      </c>
    </row>
    <row r="2746" spans="1:20" x14ac:dyDescent="0.35">
      <c r="A2746" t="s">
        <v>100</v>
      </c>
      <c r="B2746" t="s">
        <v>101</v>
      </c>
      <c r="C2746" t="s">
        <v>97</v>
      </c>
      <c r="D2746" s="29">
        <v>45842</v>
      </c>
      <c r="E2746" s="184" t="str">
        <f t="shared" si="168"/>
        <v/>
      </c>
      <c r="F2746" s="184" t="str">
        <f t="shared" si="169"/>
        <v/>
      </c>
      <c r="G2746" s="184" t="str">
        <f t="shared" si="170"/>
        <v/>
      </c>
      <c r="H2746" s="184" t="str">
        <f t="shared" si="171"/>
        <v/>
      </c>
      <c r="R2746">
        <v>0</v>
      </c>
      <c r="S2746" t="s">
        <v>201</v>
      </c>
      <c r="T2746" s="221">
        <v>45505.313194444447</v>
      </c>
    </row>
    <row r="2747" spans="1:20" x14ac:dyDescent="0.35">
      <c r="A2747" t="s">
        <v>100</v>
      </c>
      <c r="B2747" t="s">
        <v>101</v>
      </c>
      <c r="C2747" t="s">
        <v>97</v>
      </c>
      <c r="D2747" s="29">
        <v>45843</v>
      </c>
      <c r="E2747" s="184" t="str">
        <f t="shared" si="168"/>
        <v/>
      </c>
      <c r="F2747" s="184" t="str">
        <f t="shared" si="169"/>
        <v/>
      </c>
      <c r="G2747" s="184" t="str">
        <f t="shared" si="170"/>
        <v/>
      </c>
      <c r="H2747" s="184" t="str">
        <f t="shared" si="171"/>
        <v/>
      </c>
      <c r="R2747">
        <v>0</v>
      </c>
      <c r="S2747" t="s">
        <v>201</v>
      </c>
      <c r="T2747" s="221">
        <v>45505.313194444447</v>
      </c>
    </row>
    <row r="2748" spans="1:20" x14ac:dyDescent="0.35">
      <c r="A2748" t="s">
        <v>100</v>
      </c>
      <c r="B2748" t="s">
        <v>101</v>
      </c>
      <c r="C2748" t="s">
        <v>97</v>
      </c>
      <c r="D2748" s="29">
        <v>45844</v>
      </c>
      <c r="E2748" s="184" t="str">
        <f t="shared" si="168"/>
        <v/>
      </c>
      <c r="F2748" s="184" t="str">
        <f t="shared" si="169"/>
        <v/>
      </c>
      <c r="G2748" s="184" t="str">
        <f t="shared" si="170"/>
        <v/>
      </c>
      <c r="H2748" s="184" t="str">
        <f t="shared" si="171"/>
        <v/>
      </c>
      <c r="R2748">
        <v>0</v>
      </c>
      <c r="S2748" t="s">
        <v>201</v>
      </c>
      <c r="T2748" s="221">
        <v>45505.313194444447</v>
      </c>
    </row>
    <row r="2749" spans="1:20" x14ac:dyDescent="0.35">
      <c r="A2749" t="s">
        <v>100</v>
      </c>
      <c r="B2749" t="s">
        <v>101</v>
      </c>
      <c r="C2749" t="s">
        <v>97</v>
      </c>
      <c r="D2749" s="29">
        <v>45845</v>
      </c>
      <c r="E2749" s="184" t="str">
        <f t="shared" si="168"/>
        <v/>
      </c>
      <c r="F2749" s="184" t="str">
        <f t="shared" si="169"/>
        <v/>
      </c>
      <c r="G2749" s="184" t="str">
        <f t="shared" si="170"/>
        <v/>
      </c>
      <c r="H2749" s="184" t="str">
        <f t="shared" si="171"/>
        <v/>
      </c>
      <c r="R2749">
        <v>0</v>
      </c>
      <c r="S2749" t="s">
        <v>201</v>
      </c>
      <c r="T2749" s="221">
        <v>45505.313194444447</v>
      </c>
    </row>
    <row r="2750" spans="1:20" x14ac:dyDescent="0.35">
      <c r="A2750" t="s">
        <v>100</v>
      </c>
      <c r="B2750" t="s">
        <v>101</v>
      </c>
      <c r="C2750" t="s">
        <v>97</v>
      </c>
      <c r="D2750" s="29">
        <v>45846</v>
      </c>
      <c r="E2750" s="184" t="str">
        <f t="shared" si="168"/>
        <v/>
      </c>
      <c r="F2750" s="184" t="str">
        <f t="shared" si="169"/>
        <v/>
      </c>
      <c r="G2750" s="184" t="str">
        <f t="shared" si="170"/>
        <v/>
      </c>
      <c r="H2750" s="184" t="str">
        <f t="shared" si="171"/>
        <v/>
      </c>
      <c r="R2750">
        <v>0</v>
      </c>
      <c r="S2750" t="s">
        <v>201</v>
      </c>
      <c r="T2750" s="221">
        <v>45505.313194444447</v>
      </c>
    </row>
    <row r="2751" spans="1:20" x14ac:dyDescent="0.35">
      <c r="A2751" t="s">
        <v>100</v>
      </c>
      <c r="B2751" t="s">
        <v>101</v>
      </c>
      <c r="C2751" t="s">
        <v>97</v>
      </c>
      <c r="D2751" s="29">
        <v>45847</v>
      </c>
      <c r="E2751" s="184" t="str">
        <f t="shared" si="168"/>
        <v/>
      </c>
      <c r="F2751" s="184" t="str">
        <f t="shared" si="169"/>
        <v/>
      </c>
      <c r="G2751" s="184" t="str">
        <f t="shared" si="170"/>
        <v/>
      </c>
      <c r="H2751" s="184" t="str">
        <f t="shared" si="171"/>
        <v/>
      </c>
      <c r="R2751">
        <v>0</v>
      </c>
      <c r="S2751" t="s">
        <v>201</v>
      </c>
      <c r="T2751" s="221">
        <v>45505.313194444447</v>
      </c>
    </row>
    <row r="2752" spans="1:20" x14ac:dyDescent="0.35">
      <c r="A2752" t="s">
        <v>100</v>
      </c>
      <c r="B2752" t="s">
        <v>101</v>
      </c>
      <c r="C2752" t="s">
        <v>97</v>
      </c>
      <c r="D2752" s="29">
        <v>45848</v>
      </c>
      <c r="E2752" s="184" t="str">
        <f t="shared" si="168"/>
        <v/>
      </c>
      <c r="F2752" s="184" t="str">
        <f t="shared" si="169"/>
        <v/>
      </c>
      <c r="G2752" s="184" t="str">
        <f t="shared" si="170"/>
        <v/>
      </c>
      <c r="H2752" s="184" t="str">
        <f t="shared" si="171"/>
        <v/>
      </c>
      <c r="R2752">
        <v>0</v>
      </c>
      <c r="S2752" t="s">
        <v>201</v>
      </c>
      <c r="T2752" s="221">
        <v>45505.313194444447</v>
      </c>
    </row>
    <row r="2753" spans="1:20" x14ac:dyDescent="0.35">
      <c r="A2753" t="s">
        <v>100</v>
      </c>
      <c r="B2753" t="s">
        <v>101</v>
      </c>
      <c r="C2753" t="s">
        <v>97</v>
      </c>
      <c r="D2753" s="29">
        <v>45849</v>
      </c>
      <c r="E2753" s="184" t="str">
        <f t="shared" si="168"/>
        <v/>
      </c>
      <c r="F2753" s="184" t="str">
        <f t="shared" si="169"/>
        <v/>
      </c>
      <c r="G2753" s="184" t="str">
        <f t="shared" si="170"/>
        <v/>
      </c>
      <c r="H2753" s="184" t="str">
        <f t="shared" si="171"/>
        <v/>
      </c>
      <c r="R2753">
        <v>0</v>
      </c>
      <c r="S2753" t="s">
        <v>201</v>
      </c>
      <c r="T2753" s="221">
        <v>45505.313194444447</v>
      </c>
    </row>
    <row r="2754" spans="1:20" x14ac:dyDescent="0.35">
      <c r="A2754" t="s">
        <v>100</v>
      </c>
      <c r="B2754" t="s">
        <v>101</v>
      </c>
      <c r="C2754" t="s">
        <v>97</v>
      </c>
      <c r="D2754" s="29">
        <v>45850</v>
      </c>
      <c r="E2754" s="184" t="str">
        <f t="shared" si="168"/>
        <v/>
      </c>
      <c r="F2754" s="184" t="str">
        <f t="shared" si="169"/>
        <v/>
      </c>
      <c r="G2754" s="184" t="str">
        <f t="shared" si="170"/>
        <v/>
      </c>
      <c r="H2754" s="184" t="str">
        <f t="shared" si="171"/>
        <v/>
      </c>
      <c r="R2754">
        <v>0</v>
      </c>
      <c r="S2754" t="s">
        <v>201</v>
      </c>
      <c r="T2754" s="221">
        <v>45505.313194444447</v>
      </c>
    </row>
    <row r="2755" spans="1:20" x14ac:dyDescent="0.35">
      <c r="A2755" t="s">
        <v>100</v>
      </c>
      <c r="B2755" t="s">
        <v>101</v>
      </c>
      <c r="C2755" t="s">
        <v>97</v>
      </c>
      <c r="D2755" s="29">
        <v>45851</v>
      </c>
      <c r="E2755" s="184" t="str">
        <f t="shared" si="168"/>
        <v/>
      </c>
      <c r="F2755" s="184" t="str">
        <f t="shared" si="169"/>
        <v/>
      </c>
      <c r="G2755" s="184" t="str">
        <f t="shared" si="170"/>
        <v/>
      </c>
      <c r="H2755" s="184" t="str">
        <f t="shared" si="171"/>
        <v/>
      </c>
      <c r="R2755">
        <v>0</v>
      </c>
      <c r="S2755" t="s">
        <v>201</v>
      </c>
      <c r="T2755" s="221">
        <v>45505.313194444447</v>
      </c>
    </row>
    <row r="2756" spans="1:20" x14ac:dyDescent="0.35">
      <c r="A2756" t="s">
        <v>100</v>
      </c>
      <c r="B2756" t="s">
        <v>101</v>
      </c>
      <c r="C2756" t="s">
        <v>97</v>
      </c>
      <c r="D2756" s="29">
        <v>45852</v>
      </c>
      <c r="E2756" s="184" t="str">
        <f t="shared" si="168"/>
        <v/>
      </c>
      <c r="F2756" s="184" t="str">
        <f t="shared" si="169"/>
        <v/>
      </c>
      <c r="G2756" s="184" t="str">
        <f t="shared" si="170"/>
        <v/>
      </c>
      <c r="H2756" s="184" t="str">
        <f t="shared" si="171"/>
        <v/>
      </c>
      <c r="R2756">
        <v>0</v>
      </c>
      <c r="S2756" t="s">
        <v>201</v>
      </c>
      <c r="T2756" s="221">
        <v>45505.313194444447</v>
      </c>
    </row>
    <row r="2757" spans="1:20" x14ac:dyDescent="0.35">
      <c r="A2757" t="s">
        <v>100</v>
      </c>
      <c r="B2757" t="s">
        <v>101</v>
      </c>
      <c r="C2757" t="s">
        <v>97</v>
      </c>
      <c r="D2757" s="29">
        <v>45853</v>
      </c>
      <c r="E2757" s="184" t="str">
        <f t="shared" si="168"/>
        <v/>
      </c>
      <c r="F2757" s="184" t="str">
        <f t="shared" si="169"/>
        <v/>
      </c>
      <c r="G2757" s="184" t="str">
        <f t="shared" si="170"/>
        <v/>
      </c>
      <c r="H2757" s="184" t="str">
        <f t="shared" si="171"/>
        <v/>
      </c>
      <c r="R2757">
        <v>0</v>
      </c>
      <c r="S2757" t="s">
        <v>201</v>
      </c>
      <c r="T2757" s="221">
        <v>45505.313194444447</v>
      </c>
    </row>
    <row r="2758" spans="1:20" x14ac:dyDescent="0.35">
      <c r="A2758" t="s">
        <v>100</v>
      </c>
      <c r="B2758" t="s">
        <v>101</v>
      </c>
      <c r="C2758" t="s">
        <v>97</v>
      </c>
      <c r="D2758" s="29">
        <v>45854</v>
      </c>
      <c r="E2758" s="184" t="str">
        <f t="shared" si="168"/>
        <v/>
      </c>
      <c r="F2758" s="184" t="str">
        <f t="shared" si="169"/>
        <v/>
      </c>
      <c r="G2758" s="184" t="str">
        <f t="shared" si="170"/>
        <v/>
      </c>
      <c r="H2758" s="184" t="str">
        <f t="shared" si="171"/>
        <v/>
      </c>
      <c r="R2758">
        <v>0</v>
      </c>
      <c r="S2758" t="s">
        <v>201</v>
      </c>
      <c r="T2758" s="221">
        <v>45505.313194444447</v>
      </c>
    </row>
    <row r="2759" spans="1:20" x14ac:dyDescent="0.35">
      <c r="A2759" t="s">
        <v>100</v>
      </c>
      <c r="B2759" t="s">
        <v>101</v>
      </c>
      <c r="C2759" t="s">
        <v>97</v>
      </c>
      <c r="D2759" s="29">
        <v>45855</v>
      </c>
      <c r="E2759" s="184" t="str">
        <f t="shared" si="168"/>
        <v/>
      </c>
      <c r="F2759" s="184" t="str">
        <f t="shared" si="169"/>
        <v/>
      </c>
      <c r="G2759" s="184" t="str">
        <f t="shared" si="170"/>
        <v/>
      </c>
      <c r="H2759" s="184" t="str">
        <f t="shared" si="171"/>
        <v/>
      </c>
      <c r="R2759">
        <v>0</v>
      </c>
      <c r="S2759" t="s">
        <v>201</v>
      </c>
      <c r="T2759" s="221">
        <v>45505.313194444447</v>
      </c>
    </row>
    <row r="2760" spans="1:20" x14ac:dyDescent="0.35">
      <c r="A2760" t="s">
        <v>100</v>
      </c>
      <c r="B2760" t="s">
        <v>101</v>
      </c>
      <c r="C2760" t="s">
        <v>97</v>
      </c>
      <c r="D2760" s="29">
        <v>45856</v>
      </c>
      <c r="E2760" s="184" t="str">
        <f t="shared" ref="E2760:E2823" si="172">IF(J2760="","",IF(L2760=0,0,IF(1-(J2760/L2760)&lt;0,"",1-(J2760/L2760))))</f>
        <v/>
      </c>
      <c r="F2760" s="184" t="str">
        <f t="shared" ref="F2760:F2823" si="173">IF(K2760="","",IF(L2760=0,0,IF(1-(K2760/L2760)&lt;0,"",1-(K2760/L2760))))</f>
        <v/>
      </c>
      <c r="G2760" s="184" t="str">
        <f t="shared" ref="G2760:G2823" si="174">IF(J2760="","",IF(1-(J2760/R2760)&lt;0,"",1-(J2760/R2760)))</f>
        <v/>
      </c>
      <c r="H2760" s="184" t="str">
        <f t="shared" ref="H2760:H2823" si="175">IF(K2760="","",IF(1-(K2760/R2760)&lt;0,"",1-(K2760/R2760)))</f>
        <v/>
      </c>
      <c r="R2760">
        <v>0</v>
      </c>
      <c r="S2760" t="s">
        <v>201</v>
      </c>
      <c r="T2760" s="221">
        <v>45505.313194444447</v>
      </c>
    </row>
    <row r="2761" spans="1:20" x14ac:dyDescent="0.35">
      <c r="A2761" t="s">
        <v>100</v>
      </c>
      <c r="B2761" t="s">
        <v>101</v>
      </c>
      <c r="C2761" t="s">
        <v>97</v>
      </c>
      <c r="D2761" s="29">
        <v>45857</v>
      </c>
      <c r="E2761" s="184" t="str">
        <f t="shared" si="172"/>
        <v/>
      </c>
      <c r="F2761" s="184" t="str">
        <f t="shared" si="173"/>
        <v/>
      </c>
      <c r="G2761" s="184" t="str">
        <f t="shared" si="174"/>
        <v/>
      </c>
      <c r="H2761" s="184" t="str">
        <f t="shared" si="175"/>
        <v/>
      </c>
      <c r="R2761">
        <v>0</v>
      </c>
      <c r="S2761" t="s">
        <v>201</v>
      </c>
      <c r="T2761" s="221">
        <v>45505.313194444447</v>
      </c>
    </row>
    <row r="2762" spans="1:20" x14ac:dyDescent="0.35">
      <c r="A2762" t="s">
        <v>100</v>
      </c>
      <c r="B2762" t="s">
        <v>101</v>
      </c>
      <c r="C2762" t="s">
        <v>97</v>
      </c>
      <c r="D2762" s="29">
        <v>45858</v>
      </c>
      <c r="E2762" s="184" t="str">
        <f t="shared" si="172"/>
        <v/>
      </c>
      <c r="F2762" s="184" t="str">
        <f t="shared" si="173"/>
        <v/>
      </c>
      <c r="G2762" s="184" t="str">
        <f t="shared" si="174"/>
        <v/>
      </c>
      <c r="H2762" s="184" t="str">
        <f t="shared" si="175"/>
        <v/>
      </c>
      <c r="R2762">
        <v>0</v>
      </c>
      <c r="S2762" t="s">
        <v>201</v>
      </c>
      <c r="T2762" s="221">
        <v>45505.313194444447</v>
      </c>
    </row>
    <row r="2763" spans="1:20" x14ac:dyDescent="0.35">
      <c r="A2763" t="s">
        <v>100</v>
      </c>
      <c r="B2763" t="s">
        <v>101</v>
      </c>
      <c r="C2763" t="s">
        <v>97</v>
      </c>
      <c r="D2763" s="29">
        <v>45859</v>
      </c>
      <c r="E2763" s="184" t="str">
        <f t="shared" si="172"/>
        <v/>
      </c>
      <c r="F2763" s="184" t="str">
        <f t="shared" si="173"/>
        <v/>
      </c>
      <c r="G2763" s="184" t="str">
        <f t="shared" si="174"/>
        <v/>
      </c>
      <c r="H2763" s="184" t="str">
        <f t="shared" si="175"/>
        <v/>
      </c>
      <c r="R2763">
        <v>0</v>
      </c>
      <c r="S2763" t="s">
        <v>201</v>
      </c>
      <c r="T2763" s="221">
        <v>45505.313194444447</v>
      </c>
    </row>
    <row r="2764" spans="1:20" x14ac:dyDescent="0.35">
      <c r="A2764" t="s">
        <v>100</v>
      </c>
      <c r="B2764" t="s">
        <v>101</v>
      </c>
      <c r="C2764" t="s">
        <v>97</v>
      </c>
      <c r="D2764" s="29">
        <v>45860</v>
      </c>
      <c r="E2764" s="184" t="str">
        <f t="shared" si="172"/>
        <v/>
      </c>
      <c r="F2764" s="184" t="str">
        <f t="shared" si="173"/>
        <v/>
      </c>
      <c r="G2764" s="184" t="str">
        <f t="shared" si="174"/>
        <v/>
      </c>
      <c r="H2764" s="184" t="str">
        <f t="shared" si="175"/>
        <v/>
      </c>
      <c r="R2764">
        <v>0</v>
      </c>
      <c r="S2764" t="s">
        <v>201</v>
      </c>
      <c r="T2764" s="221">
        <v>45505.313194444447</v>
      </c>
    </row>
    <row r="2765" spans="1:20" x14ac:dyDescent="0.35">
      <c r="A2765" t="s">
        <v>100</v>
      </c>
      <c r="B2765" t="s">
        <v>101</v>
      </c>
      <c r="C2765" t="s">
        <v>97</v>
      </c>
      <c r="D2765" s="29">
        <v>45861</v>
      </c>
      <c r="E2765" s="184" t="str">
        <f t="shared" si="172"/>
        <v/>
      </c>
      <c r="F2765" s="184" t="str">
        <f t="shared" si="173"/>
        <v/>
      </c>
      <c r="G2765" s="184" t="str">
        <f t="shared" si="174"/>
        <v/>
      </c>
      <c r="H2765" s="184" t="str">
        <f t="shared" si="175"/>
        <v/>
      </c>
      <c r="R2765">
        <v>0</v>
      </c>
      <c r="S2765" t="s">
        <v>201</v>
      </c>
      <c r="T2765" s="221">
        <v>45505.313194444447</v>
      </c>
    </row>
    <row r="2766" spans="1:20" x14ac:dyDescent="0.35">
      <c r="A2766" t="s">
        <v>100</v>
      </c>
      <c r="B2766" t="s">
        <v>101</v>
      </c>
      <c r="C2766" t="s">
        <v>97</v>
      </c>
      <c r="D2766" s="29">
        <v>45862</v>
      </c>
      <c r="E2766" s="184" t="str">
        <f t="shared" si="172"/>
        <v/>
      </c>
      <c r="F2766" s="184" t="str">
        <f t="shared" si="173"/>
        <v/>
      </c>
      <c r="G2766" s="184" t="str">
        <f t="shared" si="174"/>
        <v/>
      </c>
      <c r="H2766" s="184" t="str">
        <f t="shared" si="175"/>
        <v/>
      </c>
      <c r="R2766">
        <v>0</v>
      </c>
      <c r="S2766" t="s">
        <v>201</v>
      </c>
      <c r="T2766" s="221">
        <v>45505.313194444447</v>
      </c>
    </row>
    <row r="2767" spans="1:20" x14ac:dyDescent="0.35">
      <c r="A2767" t="s">
        <v>100</v>
      </c>
      <c r="B2767" t="s">
        <v>101</v>
      </c>
      <c r="C2767" t="s">
        <v>97</v>
      </c>
      <c r="D2767" s="29">
        <v>45863</v>
      </c>
      <c r="E2767" s="184" t="str">
        <f t="shared" si="172"/>
        <v/>
      </c>
      <c r="F2767" s="184" t="str">
        <f t="shared" si="173"/>
        <v/>
      </c>
      <c r="G2767" s="184" t="str">
        <f t="shared" si="174"/>
        <v/>
      </c>
      <c r="H2767" s="184" t="str">
        <f t="shared" si="175"/>
        <v/>
      </c>
      <c r="R2767">
        <v>0</v>
      </c>
      <c r="S2767" t="s">
        <v>201</v>
      </c>
      <c r="T2767" s="221">
        <v>45505.313194444447</v>
      </c>
    </row>
    <row r="2768" spans="1:20" x14ac:dyDescent="0.35">
      <c r="A2768" t="s">
        <v>100</v>
      </c>
      <c r="B2768" t="s">
        <v>101</v>
      </c>
      <c r="C2768" t="s">
        <v>97</v>
      </c>
      <c r="D2768" s="29">
        <v>45864</v>
      </c>
      <c r="E2768" s="184" t="str">
        <f t="shared" si="172"/>
        <v/>
      </c>
      <c r="F2768" s="184" t="str">
        <f t="shared" si="173"/>
        <v/>
      </c>
      <c r="G2768" s="184" t="str">
        <f t="shared" si="174"/>
        <v/>
      </c>
      <c r="H2768" s="184" t="str">
        <f t="shared" si="175"/>
        <v/>
      </c>
      <c r="R2768">
        <v>0</v>
      </c>
      <c r="S2768" t="s">
        <v>201</v>
      </c>
      <c r="T2768" s="221">
        <v>45505.313194444447</v>
      </c>
    </row>
    <row r="2769" spans="1:20" x14ac:dyDescent="0.35">
      <c r="A2769" t="s">
        <v>100</v>
      </c>
      <c r="B2769" t="s">
        <v>101</v>
      </c>
      <c r="C2769" t="s">
        <v>97</v>
      </c>
      <c r="D2769" s="29">
        <v>45865</v>
      </c>
      <c r="E2769" s="184" t="str">
        <f t="shared" si="172"/>
        <v/>
      </c>
      <c r="F2769" s="184" t="str">
        <f t="shared" si="173"/>
        <v/>
      </c>
      <c r="G2769" s="184" t="str">
        <f t="shared" si="174"/>
        <v/>
      </c>
      <c r="H2769" s="184" t="str">
        <f t="shared" si="175"/>
        <v/>
      </c>
      <c r="R2769">
        <v>0</v>
      </c>
      <c r="S2769" t="s">
        <v>201</v>
      </c>
      <c r="T2769" s="221">
        <v>45505.313194444447</v>
      </c>
    </row>
    <row r="2770" spans="1:20" x14ac:dyDescent="0.35">
      <c r="A2770" t="s">
        <v>100</v>
      </c>
      <c r="B2770" t="s">
        <v>101</v>
      </c>
      <c r="C2770" t="s">
        <v>97</v>
      </c>
      <c r="D2770" s="29">
        <v>45866</v>
      </c>
      <c r="E2770" s="184" t="str">
        <f t="shared" si="172"/>
        <v/>
      </c>
      <c r="F2770" s="184" t="str">
        <f t="shared" si="173"/>
        <v/>
      </c>
      <c r="G2770" s="184" t="str">
        <f t="shared" si="174"/>
        <v/>
      </c>
      <c r="H2770" s="184" t="str">
        <f t="shared" si="175"/>
        <v/>
      </c>
      <c r="R2770">
        <v>0</v>
      </c>
      <c r="S2770" t="s">
        <v>201</v>
      </c>
      <c r="T2770" s="221">
        <v>45505.313194444447</v>
      </c>
    </row>
    <row r="2771" spans="1:20" x14ac:dyDescent="0.35">
      <c r="A2771" t="s">
        <v>100</v>
      </c>
      <c r="B2771" t="s">
        <v>101</v>
      </c>
      <c r="C2771" t="s">
        <v>97</v>
      </c>
      <c r="D2771" s="29">
        <v>45867</v>
      </c>
      <c r="E2771" s="184" t="str">
        <f t="shared" si="172"/>
        <v/>
      </c>
      <c r="F2771" s="184" t="str">
        <f t="shared" si="173"/>
        <v/>
      </c>
      <c r="G2771" s="184" t="str">
        <f t="shared" si="174"/>
        <v/>
      </c>
      <c r="H2771" s="184" t="str">
        <f t="shared" si="175"/>
        <v/>
      </c>
      <c r="R2771">
        <v>0</v>
      </c>
      <c r="S2771" t="s">
        <v>201</v>
      </c>
      <c r="T2771" s="221">
        <v>45505.313194444447</v>
      </c>
    </row>
    <row r="2772" spans="1:20" x14ac:dyDescent="0.35">
      <c r="A2772" t="s">
        <v>100</v>
      </c>
      <c r="B2772" t="s">
        <v>101</v>
      </c>
      <c r="C2772" t="s">
        <v>97</v>
      </c>
      <c r="D2772" s="29">
        <v>45868</v>
      </c>
      <c r="E2772" s="184" t="str">
        <f t="shared" si="172"/>
        <v/>
      </c>
      <c r="F2772" s="184" t="str">
        <f t="shared" si="173"/>
        <v/>
      </c>
      <c r="G2772" s="184" t="str">
        <f t="shared" si="174"/>
        <v/>
      </c>
      <c r="H2772" s="184" t="str">
        <f t="shared" si="175"/>
        <v/>
      </c>
      <c r="R2772">
        <v>0</v>
      </c>
      <c r="S2772" t="s">
        <v>201</v>
      </c>
      <c r="T2772" s="221">
        <v>45505.313194444447</v>
      </c>
    </row>
    <row r="2773" spans="1:20" x14ac:dyDescent="0.35">
      <c r="A2773" t="s">
        <v>100</v>
      </c>
      <c r="B2773" t="s">
        <v>101</v>
      </c>
      <c r="C2773" t="s">
        <v>97</v>
      </c>
      <c r="D2773" s="29">
        <v>45869</v>
      </c>
      <c r="E2773" s="184" t="str">
        <f t="shared" si="172"/>
        <v/>
      </c>
      <c r="F2773" s="184" t="str">
        <f t="shared" si="173"/>
        <v/>
      </c>
      <c r="G2773" s="184" t="str">
        <f t="shared" si="174"/>
        <v/>
      </c>
      <c r="H2773" s="184" t="str">
        <f t="shared" si="175"/>
        <v/>
      </c>
      <c r="R2773">
        <v>0</v>
      </c>
      <c r="S2773" t="s">
        <v>201</v>
      </c>
      <c r="T2773" s="221">
        <v>45505.313194444447</v>
      </c>
    </row>
    <row r="2774" spans="1:20" x14ac:dyDescent="0.35">
      <c r="A2774" t="s">
        <v>100</v>
      </c>
      <c r="B2774" t="s">
        <v>101</v>
      </c>
      <c r="C2774" t="s">
        <v>97</v>
      </c>
      <c r="D2774" s="29">
        <v>45870</v>
      </c>
      <c r="E2774" s="184" t="str">
        <f t="shared" si="172"/>
        <v/>
      </c>
      <c r="F2774" s="184" t="str">
        <f t="shared" si="173"/>
        <v/>
      </c>
      <c r="G2774" s="184" t="str">
        <f t="shared" si="174"/>
        <v/>
      </c>
      <c r="H2774" s="184" t="str">
        <f t="shared" si="175"/>
        <v/>
      </c>
      <c r="R2774">
        <v>0</v>
      </c>
      <c r="S2774" t="s">
        <v>201</v>
      </c>
      <c r="T2774" s="221">
        <v>45536.313194444447</v>
      </c>
    </row>
    <row r="2775" spans="1:20" x14ac:dyDescent="0.35">
      <c r="A2775" t="s">
        <v>100</v>
      </c>
      <c r="B2775" t="s">
        <v>101</v>
      </c>
      <c r="C2775" t="s">
        <v>97</v>
      </c>
      <c r="D2775" s="29">
        <v>45871</v>
      </c>
      <c r="E2775" s="184" t="str">
        <f t="shared" si="172"/>
        <v/>
      </c>
      <c r="F2775" s="184" t="str">
        <f t="shared" si="173"/>
        <v/>
      </c>
      <c r="G2775" s="184" t="str">
        <f t="shared" si="174"/>
        <v/>
      </c>
      <c r="H2775" s="184" t="str">
        <f t="shared" si="175"/>
        <v/>
      </c>
      <c r="R2775">
        <v>0</v>
      </c>
      <c r="S2775" t="s">
        <v>201</v>
      </c>
      <c r="T2775" s="221">
        <v>45536.313194444447</v>
      </c>
    </row>
    <row r="2776" spans="1:20" x14ac:dyDescent="0.35">
      <c r="A2776" t="s">
        <v>100</v>
      </c>
      <c r="B2776" t="s">
        <v>101</v>
      </c>
      <c r="C2776" t="s">
        <v>97</v>
      </c>
      <c r="D2776" s="29">
        <v>45872</v>
      </c>
      <c r="E2776" s="184" t="str">
        <f t="shared" si="172"/>
        <v/>
      </c>
      <c r="F2776" s="184" t="str">
        <f t="shared" si="173"/>
        <v/>
      </c>
      <c r="G2776" s="184" t="str">
        <f t="shared" si="174"/>
        <v/>
      </c>
      <c r="H2776" s="184" t="str">
        <f t="shared" si="175"/>
        <v/>
      </c>
      <c r="R2776">
        <v>0</v>
      </c>
      <c r="S2776" t="s">
        <v>201</v>
      </c>
      <c r="T2776" s="221">
        <v>45536.313194444447</v>
      </c>
    </row>
    <row r="2777" spans="1:20" x14ac:dyDescent="0.35">
      <c r="A2777" t="s">
        <v>100</v>
      </c>
      <c r="B2777" t="s">
        <v>101</v>
      </c>
      <c r="C2777" t="s">
        <v>97</v>
      </c>
      <c r="D2777" s="29">
        <v>45873</v>
      </c>
      <c r="E2777" s="184" t="str">
        <f t="shared" si="172"/>
        <v/>
      </c>
      <c r="F2777" s="184" t="str">
        <f t="shared" si="173"/>
        <v/>
      </c>
      <c r="G2777" s="184" t="str">
        <f t="shared" si="174"/>
        <v/>
      </c>
      <c r="H2777" s="184" t="str">
        <f t="shared" si="175"/>
        <v/>
      </c>
      <c r="R2777">
        <v>0</v>
      </c>
      <c r="S2777" t="s">
        <v>201</v>
      </c>
      <c r="T2777" s="221">
        <v>45536.3125</v>
      </c>
    </row>
    <row r="2778" spans="1:20" x14ac:dyDescent="0.35">
      <c r="A2778" t="s">
        <v>100</v>
      </c>
      <c r="B2778" t="s">
        <v>101</v>
      </c>
      <c r="C2778" t="s">
        <v>97</v>
      </c>
      <c r="D2778" s="29">
        <v>45874</v>
      </c>
      <c r="E2778" s="184" t="str">
        <f t="shared" si="172"/>
        <v/>
      </c>
      <c r="F2778" s="184" t="str">
        <f t="shared" si="173"/>
        <v/>
      </c>
      <c r="G2778" s="184" t="str">
        <f t="shared" si="174"/>
        <v/>
      </c>
      <c r="H2778" s="184" t="str">
        <f t="shared" si="175"/>
        <v/>
      </c>
      <c r="R2778">
        <v>0</v>
      </c>
      <c r="S2778" t="s">
        <v>201</v>
      </c>
      <c r="T2778" s="221">
        <v>45536.313194444447</v>
      </c>
    </row>
    <row r="2779" spans="1:20" x14ac:dyDescent="0.35">
      <c r="A2779" t="s">
        <v>100</v>
      </c>
      <c r="B2779" t="s">
        <v>101</v>
      </c>
      <c r="C2779" t="s">
        <v>97</v>
      </c>
      <c r="D2779" s="29">
        <v>45875</v>
      </c>
      <c r="E2779" s="184" t="str">
        <f t="shared" si="172"/>
        <v/>
      </c>
      <c r="F2779" s="184" t="str">
        <f t="shared" si="173"/>
        <v/>
      </c>
      <c r="G2779" s="184" t="str">
        <f t="shared" si="174"/>
        <v/>
      </c>
      <c r="H2779" s="184" t="str">
        <f t="shared" si="175"/>
        <v/>
      </c>
      <c r="R2779">
        <v>0</v>
      </c>
      <c r="S2779" t="s">
        <v>201</v>
      </c>
      <c r="T2779" s="221">
        <v>45536.313194444447</v>
      </c>
    </row>
    <row r="2780" spans="1:20" x14ac:dyDescent="0.35">
      <c r="A2780" t="s">
        <v>100</v>
      </c>
      <c r="B2780" t="s">
        <v>101</v>
      </c>
      <c r="C2780" t="s">
        <v>97</v>
      </c>
      <c r="D2780" s="29">
        <v>45876</v>
      </c>
      <c r="E2780" s="184" t="str">
        <f t="shared" si="172"/>
        <v/>
      </c>
      <c r="F2780" s="184" t="str">
        <f t="shared" si="173"/>
        <v/>
      </c>
      <c r="G2780" s="184" t="str">
        <f t="shared" si="174"/>
        <v/>
      </c>
      <c r="H2780" s="184" t="str">
        <f t="shared" si="175"/>
        <v/>
      </c>
      <c r="R2780">
        <v>0</v>
      </c>
      <c r="S2780" t="s">
        <v>201</v>
      </c>
      <c r="T2780" s="221">
        <v>45536.313194444447</v>
      </c>
    </row>
    <row r="2781" spans="1:20" x14ac:dyDescent="0.35">
      <c r="A2781" t="s">
        <v>100</v>
      </c>
      <c r="B2781" t="s">
        <v>101</v>
      </c>
      <c r="C2781" t="s">
        <v>97</v>
      </c>
      <c r="D2781" s="29">
        <v>45877</v>
      </c>
      <c r="E2781" s="184" t="str">
        <f t="shared" si="172"/>
        <v/>
      </c>
      <c r="F2781" s="184" t="str">
        <f t="shared" si="173"/>
        <v/>
      </c>
      <c r="G2781" s="184" t="str">
        <f t="shared" si="174"/>
        <v/>
      </c>
      <c r="H2781" s="184" t="str">
        <f t="shared" si="175"/>
        <v/>
      </c>
      <c r="R2781">
        <v>0</v>
      </c>
      <c r="S2781" t="s">
        <v>201</v>
      </c>
      <c r="T2781" s="221">
        <v>45536.313194444447</v>
      </c>
    </row>
    <row r="2782" spans="1:20" x14ac:dyDescent="0.35">
      <c r="A2782" t="s">
        <v>100</v>
      </c>
      <c r="B2782" t="s">
        <v>101</v>
      </c>
      <c r="C2782" t="s">
        <v>97</v>
      </c>
      <c r="D2782" s="29">
        <v>45878</v>
      </c>
      <c r="E2782" s="184" t="str">
        <f t="shared" si="172"/>
        <v/>
      </c>
      <c r="F2782" s="184" t="str">
        <f t="shared" si="173"/>
        <v/>
      </c>
      <c r="G2782" s="184" t="str">
        <f t="shared" si="174"/>
        <v/>
      </c>
      <c r="H2782" s="184" t="str">
        <f t="shared" si="175"/>
        <v/>
      </c>
      <c r="R2782">
        <v>0</v>
      </c>
      <c r="S2782" t="s">
        <v>201</v>
      </c>
      <c r="T2782" s="221">
        <v>45536.313194444447</v>
      </c>
    </row>
    <row r="2783" spans="1:20" x14ac:dyDescent="0.35">
      <c r="A2783" t="s">
        <v>100</v>
      </c>
      <c r="B2783" t="s">
        <v>101</v>
      </c>
      <c r="C2783" t="s">
        <v>97</v>
      </c>
      <c r="D2783" s="29">
        <v>45879</v>
      </c>
      <c r="E2783" s="184" t="str">
        <f t="shared" si="172"/>
        <v/>
      </c>
      <c r="F2783" s="184" t="str">
        <f t="shared" si="173"/>
        <v/>
      </c>
      <c r="G2783" s="184" t="str">
        <f t="shared" si="174"/>
        <v/>
      </c>
      <c r="H2783" s="184" t="str">
        <f t="shared" si="175"/>
        <v/>
      </c>
      <c r="R2783">
        <v>0</v>
      </c>
      <c r="S2783" t="s">
        <v>201</v>
      </c>
      <c r="T2783" s="221">
        <v>45536.313194444447</v>
      </c>
    </row>
    <row r="2784" spans="1:20" x14ac:dyDescent="0.35">
      <c r="A2784" t="s">
        <v>100</v>
      </c>
      <c r="B2784" t="s">
        <v>101</v>
      </c>
      <c r="C2784" t="s">
        <v>97</v>
      </c>
      <c r="D2784" s="29">
        <v>45880</v>
      </c>
      <c r="E2784" s="184" t="str">
        <f t="shared" si="172"/>
        <v/>
      </c>
      <c r="F2784" s="184" t="str">
        <f t="shared" si="173"/>
        <v/>
      </c>
      <c r="G2784" s="184" t="str">
        <f t="shared" si="174"/>
        <v/>
      </c>
      <c r="H2784" s="184" t="str">
        <f t="shared" si="175"/>
        <v/>
      </c>
      <c r="R2784">
        <v>0</v>
      </c>
      <c r="S2784" t="s">
        <v>201</v>
      </c>
      <c r="T2784" s="221">
        <v>45536.313194444447</v>
      </c>
    </row>
    <row r="2785" spans="1:20" x14ac:dyDescent="0.35">
      <c r="A2785" t="s">
        <v>100</v>
      </c>
      <c r="B2785" t="s">
        <v>101</v>
      </c>
      <c r="C2785" t="s">
        <v>97</v>
      </c>
      <c r="D2785" s="29">
        <v>45881</v>
      </c>
      <c r="E2785" s="184" t="str">
        <f t="shared" si="172"/>
        <v/>
      </c>
      <c r="F2785" s="184" t="str">
        <f t="shared" si="173"/>
        <v/>
      </c>
      <c r="G2785" s="184" t="str">
        <f t="shared" si="174"/>
        <v/>
      </c>
      <c r="H2785" s="184" t="str">
        <f t="shared" si="175"/>
        <v/>
      </c>
      <c r="R2785">
        <v>0</v>
      </c>
      <c r="S2785" t="s">
        <v>201</v>
      </c>
      <c r="T2785" s="221">
        <v>45536.313194444447</v>
      </c>
    </row>
    <row r="2786" spans="1:20" x14ac:dyDescent="0.35">
      <c r="A2786" t="s">
        <v>100</v>
      </c>
      <c r="B2786" t="s">
        <v>101</v>
      </c>
      <c r="C2786" t="s">
        <v>97</v>
      </c>
      <c r="D2786" s="29">
        <v>45882</v>
      </c>
      <c r="E2786" s="184" t="str">
        <f t="shared" si="172"/>
        <v/>
      </c>
      <c r="F2786" s="184" t="str">
        <f t="shared" si="173"/>
        <v/>
      </c>
      <c r="G2786" s="184" t="str">
        <f t="shared" si="174"/>
        <v/>
      </c>
      <c r="H2786" s="184" t="str">
        <f t="shared" si="175"/>
        <v/>
      </c>
      <c r="R2786">
        <v>0</v>
      </c>
      <c r="S2786" t="s">
        <v>201</v>
      </c>
      <c r="T2786" s="221">
        <v>45536.313194444447</v>
      </c>
    </row>
    <row r="2787" spans="1:20" x14ac:dyDescent="0.35">
      <c r="A2787" t="s">
        <v>100</v>
      </c>
      <c r="B2787" t="s">
        <v>101</v>
      </c>
      <c r="C2787" t="s">
        <v>97</v>
      </c>
      <c r="D2787" s="29">
        <v>45883</v>
      </c>
      <c r="E2787" s="184" t="str">
        <f t="shared" si="172"/>
        <v/>
      </c>
      <c r="F2787" s="184" t="str">
        <f t="shared" si="173"/>
        <v/>
      </c>
      <c r="G2787" s="184" t="str">
        <f t="shared" si="174"/>
        <v/>
      </c>
      <c r="H2787" s="184" t="str">
        <f t="shared" si="175"/>
        <v/>
      </c>
      <c r="R2787">
        <v>0</v>
      </c>
      <c r="S2787" t="s">
        <v>201</v>
      </c>
      <c r="T2787" s="221">
        <v>45536.313194444447</v>
      </c>
    </row>
    <row r="2788" spans="1:20" x14ac:dyDescent="0.35">
      <c r="A2788" t="s">
        <v>100</v>
      </c>
      <c r="B2788" t="s">
        <v>101</v>
      </c>
      <c r="C2788" t="s">
        <v>97</v>
      </c>
      <c r="D2788" s="29">
        <v>45884</v>
      </c>
      <c r="E2788" s="184" t="str">
        <f t="shared" si="172"/>
        <v/>
      </c>
      <c r="F2788" s="184" t="str">
        <f t="shared" si="173"/>
        <v/>
      </c>
      <c r="G2788" s="184" t="str">
        <f t="shared" si="174"/>
        <v/>
      </c>
      <c r="H2788" s="184" t="str">
        <f t="shared" si="175"/>
        <v/>
      </c>
      <c r="R2788">
        <v>0</v>
      </c>
      <c r="S2788" t="s">
        <v>201</v>
      </c>
      <c r="T2788" s="221">
        <v>45536.313194444447</v>
      </c>
    </row>
    <row r="2789" spans="1:20" x14ac:dyDescent="0.35">
      <c r="A2789" t="s">
        <v>100</v>
      </c>
      <c r="B2789" t="s">
        <v>101</v>
      </c>
      <c r="C2789" t="s">
        <v>97</v>
      </c>
      <c r="D2789" s="29">
        <v>45885</v>
      </c>
      <c r="E2789" s="184" t="str">
        <f t="shared" si="172"/>
        <v/>
      </c>
      <c r="F2789" s="184" t="str">
        <f t="shared" si="173"/>
        <v/>
      </c>
      <c r="G2789" s="184" t="str">
        <f t="shared" si="174"/>
        <v/>
      </c>
      <c r="H2789" s="184" t="str">
        <f t="shared" si="175"/>
        <v/>
      </c>
      <c r="R2789">
        <v>0</v>
      </c>
      <c r="S2789" t="s">
        <v>201</v>
      </c>
      <c r="T2789" s="221">
        <v>45536.313194444447</v>
      </c>
    </row>
    <row r="2790" spans="1:20" x14ac:dyDescent="0.35">
      <c r="A2790" t="s">
        <v>100</v>
      </c>
      <c r="B2790" t="s">
        <v>101</v>
      </c>
      <c r="C2790" t="s">
        <v>97</v>
      </c>
      <c r="D2790" s="29">
        <v>45886</v>
      </c>
      <c r="E2790" s="184" t="str">
        <f t="shared" si="172"/>
        <v/>
      </c>
      <c r="F2790" s="184" t="str">
        <f t="shared" si="173"/>
        <v/>
      </c>
      <c r="G2790" s="184" t="str">
        <f t="shared" si="174"/>
        <v/>
      </c>
      <c r="H2790" s="184" t="str">
        <f t="shared" si="175"/>
        <v/>
      </c>
      <c r="R2790">
        <v>0</v>
      </c>
      <c r="S2790" t="s">
        <v>201</v>
      </c>
      <c r="T2790" s="221">
        <v>45536.313194444447</v>
      </c>
    </row>
    <row r="2791" spans="1:20" x14ac:dyDescent="0.35">
      <c r="A2791" t="s">
        <v>100</v>
      </c>
      <c r="B2791" t="s">
        <v>101</v>
      </c>
      <c r="C2791" t="s">
        <v>97</v>
      </c>
      <c r="D2791" s="29">
        <v>45887</v>
      </c>
      <c r="E2791" s="184" t="str">
        <f t="shared" si="172"/>
        <v/>
      </c>
      <c r="F2791" s="184" t="str">
        <f t="shared" si="173"/>
        <v/>
      </c>
      <c r="G2791" s="184" t="str">
        <f t="shared" si="174"/>
        <v/>
      </c>
      <c r="H2791" s="184" t="str">
        <f t="shared" si="175"/>
        <v/>
      </c>
      <c r="R2791">
        <v>0</v>
      </c>
      <c r="S2791" t="s">
        <v>201</v>
      </c>
      <c r="T2791" s="221">
        <v>45536.313194444447</v>
      </c>
    </row>
    <row r="2792" spans="1:20" x14ac:dyDescent="0.35">
      <c r="A2792" t="s">
        <v>100</v>
      </c>
      <c r="B2792" t="s">
        <v>101</v>
      </c>
      <c r="C2792" t="s">
        <v>97</v>
      </c>
      <c r="D2792" s="29">
        <v>45888</v>
      </c>
      <c r="E2792" s="184" t="str">
        <f t="shared" si="172"/>
        <v/>
      </c>
      <c r="F2792" s="184" t="str">
        <f t="shared" si="173"/>
        <v/>
      </c>
      <c r="G2792" s="184" t="str">
        <f t="shared" si="174"/>
        <v/>
      </c>
      <c r="H2792" s="184" t="str">
        <f t="shared" si="175"/>
        <v/>
      </c>
      <c r="R2792">
        <v>0</v>
      </c>
      <c r="S2792" t="s">
        <v>201</v>
      </c>
      <c r="T2792" s="221">
        <v>45536.313194444447</v>
      </c>
    </row>
    <row r="2793" spans="1:20" x14ac:dyDescent="0.35">
      <c r="A2793" t="s">
        <v>100</v>
      </c>
      <c r="B2793" t="s">
        <v>101</v>
      </c>
      <c r="C2793" t="s">
        <v>97</v>
      </c>
      <c r="D2793" s="29">
        <v>45889</v>
      </c>
      <c r="E2793" s="184" t="str">
        <f t="shared" si="172"/>
        <v/>
      </c>
      <c r="F2793" s="184" t="str">
        <f t="shared" si="173"/>
        <v/>
      </c>
      <c r="G2793" s="184" t="str">
        <f t="shared" si="174"/>
        <v/>
      </c>
      <c r="H2793" s="184" t="str">
        <f t="shared" si="175"/>
        <v/>
      </c>
      <c r="R2793">
        <v>0</v>
      </c>
      <c r="S2793" t="s">
        <v>201</v>
      </c>
      <c r="T2793" s="221">
        <v>45536.313194444447</v>
      </c>
    </row>
    <row r="2794" spans="1:20" x14ac:dyDescent="0.35">
      <c r="A2794" t="s">
        <v>100</v>
      </c>
      <c r="B2794" t="s">
        <v>101</v>
      </c>
      <c r="C2794" t="s">
        <v>97</v>
      </c>
      <c r="D2794" s="29">
        <v>45890</v>
      </c>
      <c r="E2794" s="184" t="str">
        <f t="shared" si="172"/>
        <v/>
      </c>
      <c r="F2794" s="184" t="str">
        <f t="shared" si="173"/>
        <v/>
      </c>
      <c r="G2794" s="184" t="str">
        <f t="shared" si="174"/>
        <v/>
      </c>
      <c r="H2794" s="184" t="str">
        <f t="shared" si="175"/>
        <v/>
      </c>
      <c r="R2794">
        <v>0</v>
      </c>
      <c r="S2794" t="s">
        <v>201</v>
      </c>
      <c r="T2794" s="221">
        <v>45536.313194444447</v>
      </c>
    </row>
    <row r="2795" spans="1:20" x14ac:dyDescent="0.35">
      <c r="A2795" t="s">
        <v>100</v>
      </c>
      <c r="B2795" t="s">
        <v>101</v>
      </c>
      <c r="C2795" t="s">
        <v>97</v>
      </c>
      <c r="D2795" s="29">
        <v>45891</v>
      </c>
      <c r="E2795" s="184" t="str">
        <f t="shared" si="172"/>
        <v/>
      </c>
      <c r="F2795" s="184" t="str">
        <f t="shared" si="173"/>
        <v/>
      </c>
      <c r="G2795" s="184" t="str">
        <f t="shared" si="174"/>
        <v/>
      </c>
      <c r="H2795" s="184" t="str">
        <f t="shared" si="175"/>
        <v/>
      </c>
      <c r="R2795">
        <v>0</v>
      </c>
      <c r="S2795" t="s">
        <v>201</v>
      </c>
      <c r="T2795" s="221">
        <v>45536.313194444447</v>
      </c>
    </row>
    <row r="2796" spans="1:20" x14ac:dyDescent="0.35">
      <c r="A2796" t="s">
        <v>100</v>
      </c>
      <c r="B2796" t="s">
        <v>101</v>
      </c>
      <c r="C2796" t="s">
        <v>97</v>
      </c>
      <c r="D2796" s="29">
        <v>45892</v>
      </c>
      <c r="E2796" s="184" t="str">
        <f t="shared" si="172"/>
        <v/>
      </c>
      <c r="F2796" s="184" t="str">
        <f t="shared" si="173"/>
        <v/>
      </c>
      <c r="G2796" s="184" t="str">
        <f t="shared" si="174"/>
        <v/>
      </c>
      <c r="H2796" s="184" t="str">
        <f t="shared" si="175"/>
        <v/>
      </c>
      <c r="R2796">
        <v>0</v>
      </c>
      <c r="S2796" t="s">
        <v>201</v>
      </c>
      <c r="T2796" s="221">
        <v>45536.313194444447</v>
      </c>
    </row>
    <row r="2797" spans="1:20" x14ac:dyDescent="0.35">
      <c r="A2797" t="s">
        <v>100</v>
      </c>
      <c r="B2797" t="s">
        <v>101</v>
      </c>
      <c r="C2797" t="s">
        <v>97</v>
      </c>
      <c r="D2797" s="29">
        <v>45893</v>
      </c>
      <c r="E2797" s="184" t="str">
        <f t="shared" si="172"/>
        <v/>
      </c>
      <c r="F2797" s="184" t="str">
        <f t="shared" si="173"/>
        <v/>
      </c>
      <c r="G2797" s="184" t="str">
        <f t="shared" si="174"/>
        <v/>
      </c>
      <c r="H2797" s="184" t="str">
        <f t="shared" si="175"/>
        <v/>
      </c>
      <c r="R2797">
        <v>0</v>
      </c>
      <c r="S2797" t="s">
        <v>201</v>
      </c>
      <c r="T2797" s="221">
        <v>45536.313194444447</v>
      </c>
    </row>
    <row r="2798" spans="1:20" x14ac:dyDescent="0.35">
      <c r="A2798" t="s">
        <v>100</v>
      </c>
      <c r="B2798" t="s">
        <v>101</v>
      </c>
      <c r="C2798" t="s">
        <v>97</v>
      </c>
      <c r="D2798" s="29">
        <v>45894</v>
      </c>
      <c r="E2798" s="184" t="str">
        <f t="shared" si="172"/>
        <v/>
      </c>
      <c r="F2798" s="184" t="str">
        <f t="shared" si="173"/>
        <v/>
      </c>
      <c r="G2798" s="184" t="str">
        <f t="shared" si="174"/>
        <v/>
      </c>
      <c r="H2798" s="184" t="str">
        <f t="shared" si="175"/>
        <v/>
      </c>
      <c r="R2798">
        <v>0</v>
      </c>
      <c r="S2798" t="s">
        <v>201</v>
      </c>
      <c r="T2798" s="221">
        <v>45536.313194444447</v>
      </c>
    </row>
    <row r="2799" spans="1:20" x14ac:dyDescent="0.35">
      <c r="A2799" t="s">
        <v>100</v>
      </c>
      <c r="B2799" t="s">
        <v>101</v>
      </c>
      <c r="C2799" t="s">
        <v>97</v>
      </c>
      <c r="D2799" s="29">
        <v>45895</v>
      </c>
      <c r="E2799" s="184" t="str">
        <f t="shared" si="172"/>
        <v/>
      </c>
      <c r="F2799" s="184" t="str">
        <f t="shared" si="173"/>
        <v/>
      </c>
      <c r="G2799" s="184" t="str">
        <f t="shared" si="174"/>
        <v/>
      </c>
      <c r="H2799" s="184" t="str">
        <f t="shared" si="175"/>
        <v/>
      </c>
      <c r="R2799">
        <v>0</v>
      </c>
      <c r="S2799" t="s">
        <v>201</v>
      </c>
      <c r="T2799" s="221">
        <v>45536.313194444447</v>
      </c>
    </row>
    <row r="2800" spans="1:20" x14ac:dyDescent="0.35">
      <c r="A2800" t="s">
        <v>100</v>
      </c>
      <c r="B2800" t="s">
        <v>101</v>
      </c>
      <c r="C2800" t="s">
        <v>97</v>
      </c>
      <c r="D2800" s="29">
        <v>45896</v>
      </c>
      <c r="E2800" s="184" t="str">
        <f t="shared" si="172"/>
        <v/>
      </c>
      <c r="F2800" s="184" t="str">
        <f t="shared" si="173"/>
        <v/>
      </c>
      <c r="G2800" s="184" t="str">
        <f t="shared" si="174"/>
        <v/>
      </c>
      <c r="H2800" s="184" t="str">
        <f t="shared" si="175"/>
        <v/>
      </c>
      <c r="R2800">
        <v>0</v>
      </c>
      <c r="S2800" t="s">
        <v>201</v>
      </c>
      <c r="T2800" s="221">
        <v>45536.313194444447</v>
      </c>
    </row>
    <row r="2801" spans="1:20" x14ac:dyDescent="0.35">
      <c r="A2801" t="s">
        <v>100</v>
      </c>
      <c r="B2801" t="s">
        <v>101</v>
      </c>
      <c r="C2801" t="s">
        <v>97</v>
      </c>
      <c r="D2801" s="29">
        <v>45897</v>
      </c>
      <c r="E2801" s="184" t="str">
        <f t="shared" si="172"/>
        <v/>
      </c>
      <c r="F2801" s="184" t="str">
        <f t="shared" si="173"/>
        <v/>
      </c>
      <c r="G2801" s="184" t="str">
        <f t="shared" si="174"/>
        <v/>
      </c>
      <c r="H2801" s="184" t="str">
        <f t="shared" si="175"/>
        <v/>
      </c>
      <c r="R2801">
        <v>0</v>
      </c>
      <c r="S2801" t="s">
        <v>201</v>
      </c>
      <c r="T2801" s="221">
        <v>45536.313194444447</v>
      </c>
    </row>
    <row r="2802" spans="1:20" x14ac:dyDescent="0.35">
      <c r="A2802" t="s">
        <v>100</v>
      </c>
      <c r="B2802" t="s">
        <v>101</v>
      </c>
      <c r="C2802" t="s">
        <v>97</v>
      </c>
      <c r="D2802" s="29">
        <v>45898</v>
      </c>
      <c r="E2802" s="184" t="str">
        <f t="shared" si="172"/>
        <v/>
      </c>
      <c r="F2802" s="184" t="str">
        <f t="shared" si="173"/>
        <v/>
      </c>
      <c r="G2802" s="184" t="str">
        <f t="shared" si="174"/>
        <v/>
      </c>
      <c r="H2802" s="184" t="str">
        <f t="shared" si="175"/>
        <v/>
      </c>
      <c r="R2802">
        <v>0</v>
      </c>
      <c r="S2802" t="s">
        <v>201</v>
      </c>
      <c r="T2802" s="221">
        <v>45536.313194444447</v>
      </c>
    </row>
    <row r="2803" spans="1:20" x14ac:dyDescent="0.35">
      <c r="A2803" t="s">
        <v>100</v>
      </c>
      <c r="B2803" t="s">
        <v>101</v>
      </c>
      <c r="C2803" t="s">
        <v>97</v>
      </c>
      <c r="D2803" s="29">
        <v>45899</v>
      </c>
      <c r="E2803" s="184" t="str">
        <f t="shared" si="172"/>
        <v/>
      </c>
      <c r="F2803" s="184" t="str">
        <f t="shared" si="173"/>
        <v/>
      </c>
      <c r="G2803" s="184" t="str">
        <f t="shared" si="174"/>
        <v/>
      </c>
      <c r="H2803" s="184" t="str">
        <f t="shared" si="175"/>
        <v/>
      </c>
      <c r="R2803">
        <v>0</v>
      </c>
      <c r="S2803" t="s">
        <v>201</v>
      </c>
      <c r="T2803" s="221">
        <v>45536.313194444447</v>
      </c>
    </row>
    <row r="2804" spans="1:20" x14ac:dyDescent="0.35">
      <c r="A2804" t="s">
        <v>100</v>
      </c>
      <c r="B2804" t="s">
        <v>101</v>
      </c>
      <c r="C2804" t="s">
        <v>97</v>
      </c>
      <c r="D2804" s="29">
        <v>45900</v>
      </c>
      <c r="E2804" s="184" t="str">
        <f t="shared" si="172"/>
        <v/>
      </c>
      <c r="F2804" s="184" t="str">
        <f t="shared" si="173"/>
        <v/>
      </c>
      <c r="G2804" s="184" t="str">
        <f t="shared" si="174"/>
        <v/>
      </c>
      <c r="H2804" s="184" t="str">
        <f t="shared" si="175"/>
        <v/>
      </c>
      <c r="R2804">
        <v>0</v>
      </c>
      <c r="S2804" t="s">
        <v>201</v>
      </c>
      <c r="T2804" s="221">
        <v>45536.313194444447</v>
      </c>
    </row>
    <row r="2805" spans="1:20" x14ac:dyDescent="0.35">
      <c r="A2805" t="s">
        <v>100</v>
      </c>
      <c r="B2805" t="s">
        <v>101</v>
      </c>
      <c r="C2805" t="s">
        <v>97</v>
      </c>
      <c r="D2805" s="29">
        <v>45901</v>
      </c>
      <c r="E2805" s="184" t="str">
        <f t="shared" si="172"/>
        <v/>
      </c>
      <c r="F2805" s="184" t="str">
        <f t="shared" si="173"/>
        <v/>
      </c>
      <c r="G2805" s="184" t="str">
        <f t="shared" si="174"/>
        <v/>
      </c>
      <c r="H2805" s="184" t="str">
        <f t="shared" si="175"/>
        <v/>
      </c>
      <c r="R2805">
        <v>0</v>
      </c>
      <c r="S2805" t="s">
        <v>201</v>
      </c>
      <c r="T2805" s="221">
        <v>45566.313194444447</v>
      </c>
    </row>
    <row r="2806" spans="1:20" x14ac:dyDescent="0.35">
      <c r="A2806" t="s">
        <v>100</v>
      </c>
      <c r="B2806" t="s">
        <v>101</v>
      </c>
      <c r="C2806" t="s">
        <v>97</v>
      </c>
      <c r="D2806" s="29">
        <v>45902</v>
      </c>
      <c r="E2806" s="184" t="str">
        <f t="shared" si="172"/>
        <v/>
      </c>
      <c r="F2806" s="184" t="str">
        <f t="shared" si="173"/>
        <v/>
      </c>
      <c r="G2806" s="184" t="str">
        <f t="shared" si="174"/>
        <v/>
      </c>
      <c r="H2806" s="184" t="str">
        <f t="shared" si="175"/>
        <v/>
      </c>
      <c r="R2806">
        <v>0</v>
      </c>
      <c r="S2806" t="s">
        <v>201</v>
      </c>
      <c r="T2806" s="221">
        <v>45566.313194444447</v>
      </c>
    </row>
    <row r="2807" spans="1:20" x14ac:dyDescent="0.35">
      <c r="A2807" t="s">
        <v>100</v>
      </c>
      <c r="B2807" t="s">
        <v>101</v>
      </c>
      <c r="C2807" t="s">
        <v>97</v>
      </c>
      <c r="D2807" s="29">
        <v>45903</v>
      </c>
      <c r="E2807" s="184" t="str">
        <f t="shared" si="172"/>
        <v/>
      </c>
      <c r="F2807" s="184" t="str">
        <f t="shared" si="173"/>
        <v/>
      </c>
      <c r="G2807" s="184" t="str">
        <f t="shared" si="174"/>
        <v/>
      </c>
      <c r="H2807" s="184" t="str">
        <f t="shared" si="175"/>
        <v/>
      </c>
      <c r="R2807">
        <v>0</v>
      </c>
      <c r="S2807" t="s">
        <v>201</v>
      </c>
      <c r="T2807" s="221">
        <v>45566.313194444447</v>
      </c>
    </row>
    <row r="2808" spans="1:20" x14ac:dyDescent="0.35">
      <c r="A2808" t="s">
        <v>100</v>
      </c>
      <c r="B2808" t="s">
        <v>101</v>
      </c>
      <c r="C2808" t="s">
        <v>97</v>
      </c>
      <c r="D2808" s="29">
        <v>45904</v>
      </c>
      <c r="E2808" s="184" t="str">
        <f t="shared" si="172"/>
        <v/>
      </c>
      <c r="F2808" s="184" t="str">
        <f t="shared" si="173"/>
        <v/>
      </c>
      <c r="G2808" s="184" t="str">
        <f t="shared" si="174"/>
        <v/>
      </c>
      <c r="H2808" s="184" t="str">
        <f t="shared" si="175"/>
        <v/>
      </c>
      <c r="R2808">
        <v>0</v>
      </c>
      <c r="S2808" t="s">
        <v>201</v>
      </c>
      <c r="T2808" s="221">
        <v>45566.313194444447</v>
      </c>
    </row>
    <row r="2809" spans="1:20" x14ac:dyDescent="0.35">
      <c r="A2809" t="s">
        <v>100</v>
      </c>
      <c r="B2809" t="s">
        <v>101</v>
      </c>
      <c r="C2809" t="s">
        <v>97</v>
      </c>
      <c r="D2809" s="29">
        <v>45905</v>
      </c>
      <c r="E2809" s="184" t="str">
        <f t="shared" si="172"/>
        <v/>
      </c>
      <c r="F2809" s="184" t="str">
        <f t="shared" si="173"/>
        <v/>
      </c>
      <c r="G2809" s="184" t="str">
        <f t="shared" si="174"/>
        <v/>
      </c>
      <c r="H2809" s="184" t="str">
        <f t="shared" si="175"/>
        <v/>
      </c>
      <c r="R2809">
        <v>0</v>
      </c>
      <c r="S2809" t="s">
        <v>201</v>
      </c>
      <c r="T2809" s="221">
        <v>45566.3125</v>
      </c>
    </row>
    <row r="2810" spans="1:20" x14ac:dyDescent="0.35">
      <c r="A2810" t="s">
        <v>100</v>
      </c>
      <c r="B2810" t="s">
        <v>101</v>
      </c>
      <c r="C2810" t="s">
        <v>97</v>
      </c>
      <c r="D2810" s="29">
        <v>45906</v>
      </c>
      <c r="E2810" s="184" t="str">
        <f t="shared" si="172"/>
        <v/>
      </c>
      <c r="F2810" s="184" t="str">
        <f t="shared" si="173"/>
        <v/>
      </c>
      <c r="G2810" s="184" t="str">
        <f t="shared" si="174"/>
        <v/>
      </c>
      <c r="H2810" s="184" t="str">
        <f t="shared" si="175"/>
        <v/>
      </c>
      <c r="R2810">
        <v>0</v>
      </c>
      <c r="S2810" t="s">
        <v>201</v>
      </c>
      <c r="T2810" s="221">
        <v>45566.313194444447</v>
      </c>
    </row>
    <row r="2811" spans="1:20" x14ac:dyDescent="0.35">
      <c r="A2811" t="s">
        <v>100</v>
      </c>
      <c r="B2811" t="s">
        <v>101</v>
      </c>
      <c r="C2811" t="s">
        <v>97</v>
      </c>
      <c r="D2811" s="29">
        <v>45907</v>
      </c>
      <c r="E2811" s="184" t="str">
        <f t="shared" si="172"/>
        <v/>
      </c>
      <c r="F2811" s="184" t="str">
        <f t="shared" si="173"/>
        <v/>
      </c>
      <c r="G2811" s="184" t="str">
        <f t="shared" si="174"/>
        <v/>
      </c>
      <c r="H2811" s="184" t="str">
        <f t="shared" si="175"/>
        <v/>
      </c>
      <c r="R2811">
        <v>0</v>
      </c>
      <c r="S2811" t="s">
        <v>201</v>
      </c>
      <c r="T2811" s="221">
        <v>45566.313194444447</v>
      </c>
    </row>
    <row r="2812" spans="1:20" x14ac:dyDescent="0.35">
      <c r="A2812" t="s">
        <v>100</v>
      </c>
      <c r="B2812" t="s">
        <v>101</v>
      </c>
      <c r="C2812" t="s">
        <v>97</v>
      </c>
      <c r="D2812" s="29">
        <v>45908</v>
      </c>
      <c r="E2812" s="184" t="str">
        <f t="shared" si="172"/>
        <v/>
      </c>
      <c r="F2812" s="184" t="str">
        <f t="shared" si="173"/>
        <v/>
      </c>
      <c r="G2812" s="184" t="str">
        <f t="shared" si="174"/>
        <v/>
      </c>
      <c r="H2812" s="184" t="str">
        <f t="shared" si="175"/>
        <v/>
      </c>
      <c r="R2812">
        <v>0</v>
      </c>
      <c r="S2812" t="s">
        <v>201</v>
      </c>
      <c r="T2812" s="221">
        <v>45566.313194444447</v>
      </c>
    </row>
    <row r="2813" spans="1:20" x14ac:dyDescent="0.35">
      <c r="A2813" t="s">
        <v>100</v>
      </c>
      <c r="B2813" t="s">
        <v>101</v>
      </c>
      <c r="C2813" t="s">
        <v>97</v>
      </c>
      <c r="D2813" s="29">
        <v>45909</v>
      </c>
      <c r="E2813" s="184" t="str">
        <f t="shared" si="172"/>
        <v/>
      </c>
      <c r="F2813" s="184" t="str">
        <f t="shared" si="173"/>
        <v/>
      </c>
      <c r="G2813" s="184" t="str">
        <f t="shared" si="174"/>
        <v/>
      </c>
      <c r="H2813" s="184" t="str">
        <f t="shared" si="175"/>
        <v/>
      </c>
      <c r="R2813">
        <v>0</v>
      </c>
      <c r="S2813" t="s">
        <v>201</v>
      </c>
      <c r="T2813" s="221">
        <v>45566.313194444447</v>
      </c>
    </row>
    <row r="2814" spans="1:20" x14ac:dyDescent="0.35">
      <c r="A2814" t="s">
        <v>100</v>
      </c>
      <c r="B2814" t="s">
        <v>101</v>
      </c>
      <c r="C2814" t="s">
        <v>97</v>
      </c>
      <c r="D2814" s="29">
        <v>45910</v>
      </c>
      <c r="E2814" s="184" t="str">
        <f t="shared" si="172"/>
        <v/>
      </c>
      <c r="F2814" s="184" t="str">
        <f t="shared" si="173"/>
        <v/>
      </c>
      <c r="G2814" s="184" t="str">
        <f t="shared" si="174"/>
        <v/>
      </c>
      <c r="H2814" s="184" t="str">
        <f t="shared" si="175"/>
        <v/>
      </c>
      <c r="R2814">
        <v>0</v>
      </c>
      <c r="S2814" t="s">
        <v>201</v>
      </c>
      <c r="T2814" s="221">
        <v>45566.313194444447</v>
      </c>
    </row>
    <row r="2815" spans="1:20" x14ac:dyDescent="0.35">
      <c r="A2815" t="s">
        <v>100</v>
      </c>
      <c r="B2815" t="s">
        <v>101</v>
      </c>
      <c r="C2815" t="s">
        <v>97</v>
      </c>
      <c r="D2815" s="29">
        <v>45911</v>
      </c>
      <c r="E2815" s="184" t="str">
        <f t="shared" si="172"/>
        <v/>
      </c>
      <c r="F2815" s="184" t="str">
        <f t="shared" si="173"/>
        <v/>
      </c>
      <c r="G2815" s="184" t="str">
        <f t="shared" si="174"/>
        <v/>
      </c>
      <c r="H2815" s="184" t="str">
        <f t="shared" si="175"/>
        <v/>
      </c>
      <c r="R2815">
        <v>0</v>
      </c>
      <c r="S2815" t="s">
        <v>201</v>
      </c>
      <c r="T2815" s="221">
        <v>45566.313194444447</v>
      </c>
    </row>
    <row r="2816" spans="1:20" x14ac:dyDescent="0.35">
      <c r="A2816" t="s">
        <v>100</v>
      </c>
      <c r="B2816" t="s">
        <v>101</v>
      </c>
      <c r="C2816" t="s">
        <v>97</v>
      </c>
      <c r="D2816" s="29">
        <v>45912</v>
      </c>
      <c r="E2816" s="184" t="str">
        <f t="shared" si="172"/>
        <v/>
      </c>
      <c r="F2816" s="184" t="str">
        <f t="shared" si="173"/>
        <v/>
      </c>
      <c r="G2816" s="184" t="str">
        <f t="shared" si="174"/>
        <v/>
      </c>
      <c r="H2816" s="184" t="str">
        <f t="shared" si="175"/>
        <v/>
      </c>
      <c r="R2816">
        <v>0</v>
      </c>
      <c r="S2816" t="s">
        <v>201</v>
      </c>
      <c r="T2816" s="221">
        <v>45566.313194444447</v>
      </c>
    </row>
    <row r="2817" spans="1:20" x14ac:dyDescent="0.35">
      <c r="A2817" t="s">
        <v>100</v>
      </c>
      <c r="B2817" t="s">
        <v>101</v>
      </c>
      <c r="C2817" t="s">
        <v>97</v>
      </c>
      <c r="D2817" s="29">
        <v>45913</v>
      </c>
      <c r="E2817" s="184" t="str">
        <f t="shared" si="172"/>
        <v/>
      </c>
      <c r="F2817" s="184" t="str">
        <f t="shared" si="173"/>
        <v/>
      </c>
      <c r="G2817" s="184" t="str">
        <f t="shared" si="174"/>
        <v/>
      </c>
      <c r="H2817" s="184" t="str">
        <f t="shared" si="175"/>
        <v/>
      </c>
      <c r="R2817">
        <v>0</v>
      </c>
      <c r="S2817" t="s">
        <v>201</v>
      </c>
      <c r="T2817" s="221">
        <v>45566.313194444447</v>
      </c>
    </row>
    <row r="2818" spans="1:20" x14ac:dyDescent="0.35">
      <c r="A2818" t="s">
        <v>100</v>
      </c>
      <c r="B2818" t="s">
        <v>101</v>
      </c>
      <c r="C2818" t="s">
        <v>97</v>
      </c>
      <c r="D2818" s="29">
        <v>45914</v>
      </c>
      <c r="E2818" s="184" t="str">
        <f t="shared" si="172"/>
        <v/>
      </c>
      <c r="F2818" s="184" t="str">
        <f t="shared" si="173"/>
        <v/>
      </c>
      <c r="G2818" s="184" t="str">
        <f t="shared" si="174"/>
        <v/>
      </c>
      <c r="H2818" s="184" t="str">
        <f t="shared" si="175"/>
        <v/>
      </c>
      <c r="R2818">
        <v>0</v>
      </c>
      <c r="S2818" t="s">
        <v>201</v>
      </c>
      <c r="T2818" s="221">
        <v>45566.313194444447</v>
      </c>
    </row>
    <row r="2819" spans="1:20" x14ac:dyDescent="0.35">
      <c r="A2819" t="s">
        <v>100</v>
      </c>
      <c r="B2819" t="s">
        <v>101</v>
      </c>
      <c r="C2819" t="s">
        <v>97</v>
      </c>
      <c r="D2819" s="29">
        <v>45915</v>
      </c>
      <c r="E2819" s="184" t="str">
        <f t="shared" si="172"/>
        <v/>
      </c>
      <c r="F2819" s="184" t="str">
        <f t="shared" si="173"/>
        <v/>
      </c>
      <c r="G2819" s="184" t="str">
        <f t="shared" si="174"/>
        <v/>
      </c>
      <c r="H2819" s="184" t="str">
        <f t="shared" si="175"/>
        <v/>
      </c>
      <c r="R2819">
        <v>0</v>
      </c>
      <c r="S2819" t="s">
        <v>201</v>
      </c>
      <c r="T2819" s="221">
        <v>45566.313194444447</v>
      </c>
    </row>
    <row r="2820" spans="1:20" x14ac:dyDescent="0.35">
      <c r="A2820" t="s">
        <v>100</v>
      </c>
      <c r="B2820" t="s">
        <v>101</v>
      </c>
      <c r="C2820" t="s">
        <v>97</v>
      </c>
      <c r="D2820" s="29">
        <v>45916</v>
      </c>
      <c r="E2820" s="184" t="str">
        <f t="shared" si="172"/>
        <v/>
      </c>
      <c r="F2820" s="184" t="str">
        <f t="shared" si="173"/>
        <v/>
      </c>
      <c r="G2820" s="184" t="str">
        <f t="shared" si="174"/>
        <v/>
      </c>
      <c r="H2820" s="184" t="str">
        <f t="shared" si="175"/>
        <v/>
      </c>
      <c r="R2820">
        <v>0</v>
      </c>
      <c r="S2820" t="s">
        <v>201</v>
      </c>
      <c r="T2820" s="221">
        <v>45566.313194444447</v>
      </c>
    </row>
    <row r="2821" spans="1:20" x14ac:dyDescent="0.35">
      <c r="A2821" t="s">
        <v>100</v>
      </c>
      <c r="B2821" t="s">
        <v>101</v>
      </c>
      <c r="C2821" t="s">
        <v>97</v>
      </c>
      <c r="D2821" s="29">
        <v>45917</v>
      </c>
      <c r="E2821" s="184" t="str">
        <f t="shared" si="172"/>
        <v/>
      </c>
      <c r="F2821" s="184" t="str">
        <f t="shared" si="173"/>
        <v/>
      </c>
      <c r="G2821" s="184" t="str">
        <f t="shared" si="174"/>
        <v/>
      </c>
      <c r="H2821" s="184" t="str">
        <f t="shared" si="175"/>
        <v/>
      </c>
      <c r="R2821">
        <v>0</v>
      </c>
      <c r="S2821" t="s">
        <v>201</v>
      </c>
      <c r="T2821" s="221">
        <v>45566.313194444447</v>
      </c>
    </row>
    <row r="2822" spans="1:20" x14ac:dyDescent="0.35">
      <c r="A2822" t="s">
        <v>100</v>
      </c>
      <c r="B2822" t="s">
        <v>101</v>
      </c>
      <c r="C2822" t="s">
        <v>97</v>
      </c>
      <c r="D2822" s="29">
        <v>45918</v>
      </c>
      <c r="E2822" s="184" t="str">
        <f t="shared" si="172"/>
        <v/>
      </c>
      <c r="F2822" s="184" t="str">
        <f t="shared" si="173"/>
        <v/>
      </c>
      <c r="G2822" s="184" t="str">
        <f t="shared" si="174"/>
        <v/>
      </c>
      <c r="H2822" s="184" t="str">
        <f t="shared" si="175"/>
        <v/>
      </c>
      <c r="R2822">
        <v>0</v>
      </c>
      <c r="S2822" t="s">
        <v>201</v>
      </c>
      <c r="T2822" s="221">
        <v>45566.313194444447</v>
      </c>
    </row>
    <row r="2823" spans="1:20" x14ac:dyDescent="0.35">
      <c r="A2823" t="s">
        <v>100</v>
      </c>
      <c r="B2823" t="s">
        <v>101</v>
      </c>
      <c r="C2823" t="s">
        <v>97</v>
      </c>
      <c r="D2823" s="29">
        <v>45919</v>
      </c>
      <c r="E2823" s="184" t="str">
        <f t="shared" si="172"/>
        <v/>
      </c>
      <c r="F2823" s="184" t="str">
        <f t="shared" si="173"/>
        <v/>
      </c>
      <c r="G2823" s="184" t="str">
        <f t="shared" si="174"/>
        <v/>
      </c>
      <c r="H2823" s="184" t="str">
        <f t="shared" si="175"/>
        <v/>
      </c>
      <c r="R2823">
        <v>0</v>
      </c>
      <c r="S2823" t="s">
        <v>201</v>
      </c>
      <c r="T2823" s="221">
        <v>45566.313194444447</v>
      </c>
    </row>
    <row r="2824" spans="1:20" x14ac:dyDescent="0.35">
      <c r="A2824" t="s">
        <v>100</v>
      </c>
      <c r="B2824" t="s">
        <v>101</v>
      </c>
      <c r="C2824" t="s">
        <v>97</v>
      </c>
      <c r="D2824" s="29">
        <v>45920</v>
      </c>
      <c r="E2824" s="184" t="str">
        <f t="shared" ref="E2824:E2887" si="176">IF(J2824="","",IF(L2824=0,0,IF(1-(J2824/L2824)&lt;0,"",1-(J2824/L2824))))</f>
        <v/>
      </c>
      <c r="F2824" s="184" t="str">
        <f t="shared" ref="F2824:F2887" si="177">IF(K2824="","",IF(L2824=0,0,IF(1-(K2824/L2824)&lt;0,"",1-(K2824/L2824))))</f>
        <v/>
      </c>
      <c r="G2824" s="184" t="str">
        <f t="shared" ref="G2824:G2887" si="178">IF(J2824="","",IF(1-(J2824/R2824)&lt;0,"",1-(J2824/R2824)))</f>
        <v/>
      </c>
      <c r="H2824" s="184" t="str">
        <f t="shared" ref="H2824:H2887" si="179">IF(K2824="","",IF(1-(K2824/R2824)&lt;0,"",1-(K2824/R2824)))</f>
        <v/>
      </c>
      <c r="R2824">
        <v>0</v>
      </c>
      <c r="S2824" t="s">
        <v>201</v>
      </c>
      <c r="T2824" s="221">
        <v>45566.313194444447</v>
      </c>
    </row>
    <row r="2825" spans="1:20" x14ac:dyDescent="0.35">
      <c r="A2825" t="s">
        <v>100</v>
      </c>
      <c r="B2825" t="s">
        <v>101</v>
      </c>
      <c r="C2825" t="s">
        <v>97</v>
      </c>
      <c r="D2825" s="29">
        <v>45921</v>
      </c>
      <c r="E2825" s="184" t="str">
        <f t="shared" si="176"/>
        <v/>
      </c>
      <c r="F2825" s="184" t="str">
        <f t="shared" si="177"/>
        <v/>
      </c>
      <c r="G2825" s="184" t="str">
        <f t="shared" si="178"/>
        <v/>
      </c>
      <c r="H2825" s="184" t="str">
        <f t="shared" si="179"/>
        <v/>
      </c>
      <c r="R2825">
        <v>0</v>
      </c>
      <c r="S2825" t="s">
        <v>201</v>
      </c>
      <c r="T2825" s="221">
        <v>45566.313194444447</v>
      </c>
    </row>
    <row r="2826" spans="1:20" x14ac:dyDescent="0.35">
      <c r="A2826" t="s">
        <v>100</v>
      </c>
      <c r="B2826" t="s">
        <v>101</v>
      </c>
      <c r="C2826" t="s">
        <v>97</v>
      </c>
      <c r="D2826" s="29">
        <v>45922</v>
      </c>
      <c r="E2826" s="184" t="str">
        <f t="shared" si="176"/>
        <v/>
      </c>
      <c r="F2826" s="184" t="str">
        <f t="shared" si="177"/>
        <v/>
      </c>
      <c r="G2826" s="184" t="str">
        <f t="shared" si="178"/>
        <v/>
      </c>
      <c r="H2826" s="184" t="str">
        <f t="shared" si="179"/>
        <v/>
      </c>
      <c r="R2826">
        <v>0</v>
      </c>
      <c r="S2826" t="s">
        <v>201</v>
      </c>
      <c r="T2826" s="221">
        <v>45566.313194444447</v>
      </c>
    </row>
    <row r="2827" spans="1:20" x14ac:dyDescent="0.35">
      <c r="A2827" t="s">
        <v>100</v>
      </c>
      <c r="B2827" t="s">
        <v>101</v>
      </c>
      <c r="C2827" t="s">
        <v>97</v>
      </c>
      <c r="D2827" s="29">
        <v>45923</v>
      </c>
      <c r="E2827" s="184" t="str">
        <f t="shared" si="176"/>
        <v/>
      </c>
      <c r="F2827" s="184" t="str">
        <f t="shared" si="177"/>
        <v/>
      </c>
      <c r="G2827" s="184" t="str">
        <f t="shared" si="178"/>
        <v/>
      </c>
      <c r="H2827" s="184" t="str">
        <f t="shared" si="179"/>
        <v/>
      </c>
      <c r="R2827">
        <v>0</v>
      </c>
      <c r="S2827" t="s">
        <v>201</v>
      </c>
      <c r="T2827" s="221">
        <v>45566.313194444447</v>
      </c>
    </row>
    <row r="2828" spans="1:20" x14ac:dyDescent="0.35">
      <c r="A2828" t="s">
        <v>100</v>
      </c>
      <c r="B2828" t="s">
        <v>101</v>
      </c>
      <c r="C2828" t="s">
        <v>97</v>
      </c>
      <c r="D2828" s="29">
        <v>45924</v>
      </c>
      <c r="E2828" s="184" t="str">
        <f t="shared" si="176"/>
        <v/>
      </c>
      <c r="F2828" s="184" t="str">
        <f t="shared" si="177"/>
        <v/>
      </c>
      <c r="G2828" s="184" t="str">
        <f t="shared" si="178"/>
        <v/>
      </c>
      <c r="H2828" s="184" t="str">
        <f t="shared" si="179"/>
        <v/>
      </c>
      <c r="R2828">
        <v>0</v>
      </c>
      <c r="S2828" t="s">
        <v>201</v>
      </c>
      <c r="T2828" s="221">
        <v>45566.313194444447</v>
      </c>
    </row>
    <row r="2829" spans="1:20" x14ac:dyDescent="0.35">
      <c r="A2829" t="s">
        <v>100</v>
      </c>
      <c r="B2829" t="s">
        <v>101</v>
      </c>
      <c r="C2829" t="s">
        <v>97</v>
      </c>
      <c r="D2829" s="29">
        <v>45925</v>
      </c>
      <c r="E2829" s="184" t="str">
        <f t="shared" si="176"/>
        <v/>
      </c>
      <c r="F2829" s="184" t="str">
        <f t="shared" si="177"/>
        <v/>
      </c>
      <c r="G2829" s="184" t="str">
        <f t="shared" si="178"/>
        <v/>
      </c>
      <c r="H2829" s="184" t="str">
        <f t="shared" si="179"/>
        <v/>
      </c>
      <c r="R2829">
        <v>0</v>
      </c>
      <c r="S2829" t="s">
        <v>201</v>
      </c>
      <c r="T2829" s="221">
        <v>45566.313194444447</v>
      </c>
    </row>
    <row r="2830" spans="1:20" x14ac:dyDescent="0.35">
      <c r="A2830" t="s">
        <v>100</v>
      </c>
      <c r="B2830" t="s">
        <v>101</v>
      </c>
      <c r="C2830" t="s">
        <v>97</v>
      </c>
      <c r="D2830" s="29">
        <v>45926</v>
      </c>
      <c r="E2830" s="184" t="str">
        <f t="shared" si="176"/>
        <v/>
      </c>
      <c r="F2830" s="184" t="str">
        <f t="shared" si="177"/>
        <v/>
      </c>
      <c r="G2830" s="184" t="str">
        <f t="shared" si="178"/>
        <v/>
      </c>
      <c r="H2830" s="184" t="str">
        <f t="shared" si="179"/>
        <v/>
      </c>
      <c r="R2830">
        <v>0</v>
      </c>
      <c r="S2830" t="s">
        <v>201</v>
      </c>
      <c r="T2830" s="221">
        <v>45566.313194444447</v>
      </c>
    </row>
    <row r="2831" spans="1:20" x14ac:dyDescent="0.35">
      <c r="A2831" t="s">
        <v>100</v>
      </c>
      <c r="B2831" t="s">
        <v>101</v>
      </c>
      <c r="C2831" t="s">
        <v>97</v>
      </c>
      <c r="D2831" s="29">
        <v>45927</v>
      </c>
      <c r="E2831" s="184" t="str">
        <f t="shared" si="176"/>
        <v/>
      </c>
      <c r="F2831" s="184" t="str">
        <f t="shared" si="177"/>
        <v/>
      </c>
      <c r="G2831" s="184" t="str">
        <f t="shared" si="178"/>
        <v/>
      </c>
      <c r="H2831" s="184" t="str">
        <f t="shared" si="179"/>
        <v/>
      </c>
      <c r="R2831">
        <v>0</v>
      </c>
      <c r="S2831" t="s">
        <v>201</v>
      </c>
      <c r="T2831" s="221">
        <v>45566.313194444447</v>
      </c>
    </row>
    <row r="2832" spans="1:20" x14ac:dyDescent="0.35">
      <c r="A2832" t="s">
        <v>100</v>
      </c>
      <c r="B2832" t="s">
        <v>101</v>
      </c>
      <c r="C2832" t="s">
        <v>97</v>
      </c>
      <c r="D2832" s="29">
        <v>45928</v>
      </c>
      <c r="E2832" s="184" t="str">
        <f t="shared" si="176"/>
        <v/>
      </c>
      <c r="F2832" s="184" t="str">
        <f t="shared" si="177"/>
        <v/>
      </c>
      <c r="G2832" s="184" t="str">
        <f t="shared" si="178"/>
        <v/>
      </c>
      <c r="H2832" s="184" t="str">
        <f t="shared" si="179"/>
        <v/>
      </c>
      <c r="R2832">
        <v>0</v>
      </c>
      <c r="S2832" t="s">
        <v>201</v>
      </c>
      <c r="T2832" s="221">
        <v>45566.313194444447</v>
      </c>
    </row>
    <row r="2833" spans="1:20" x14ac:dyDescent="0.35">
      <c r="A2833" t="s">
        <v>100</v>
      </c>
      <c r="B2833" t="s">
        <v>101</v>
      </c>
      <c r="C2833" t="s">
        <v>97</v>
      </c>
      <c r="D2833" s="29">
        <v>45929</v>
      </c>
      <c r="E2833" s="184" t="str">
        <f t="shared" si="176"/>
        <v/>
      </c>
      <c r="F2833" s="184" t="str">
        <f t="shared" si="177"/>
        <v/>
      </c>
      <c r="G2833" s="184" t="str">
        <f t="shared" si="178"/>
        <v/>
      </c>
      <c r="H2833" s="184" t="str">
        <f t="shared" si="179"/>
        <v/>
      </c>
      <c r="R2833">
        <v>0</v>
      </c>
      <c r="S2833" t="s">
        <v>201</v>
      </c>
      <c r="T2833" s="221">
        <v>45566.313194444447</v>
      </c>
    </row>
    <row r="2834" spans="1:20" x14ac:dyDescent="0.35">
      <c r="A2834" t="s">
        <v>100</v>
      </c>
      <c r="B2834" t="s">
        <v>101</v>
      </c>
      <c r="C2834" t="s">
        <v>97</v>
      </c>
      <c r="D2834" s="29">
        <v>45930</v>
      </c>
      <c r="E2834" s="184" t="str">
        <f t="shared" si="176"/>
        <v/>
      </c>
      <c r="F2834" s="184" t="str">
        <f t="shared" si="177"/>
        <v/>
      </c>
      <c r="G2834" s="184" t="str">
        <f t="shared" si="178"/>
        <v/>
      </c>
      <c r="H2834" s="184" t="str">
        <f t="shared" si="179"/>
        <v/>
      </c>
      <c r="R2834">
        <v>0</v>
      </c>
      <c r="S2834" t="s">
        <v>201</v>
      </c>
      <c r="T2834" s="221">
        <v>45566.313194444447</v>
      </c>
    </row>
    <row r="2835" spans="1:20" x14ac:dyDescent="0.35">
      <c r="A2835" t="s">
        <v>100</v>
      </c>
      <c r="B2835" t="s">
        <v>101</v>
      </c>
      <c r="C2835" t="s">
        <v>97</v>
      </c>
      <c r="D2835" s="29">
        <v>45931</v>
      </c>
      <c r="E2835" s="184" t="str">
        <f t="shared" si="176"/>
        <v/>
      </c>
      <c r="F2835" s="184" t="str">
        <f t="shared" si="177"/>
        <v/>
      </c>
      <c r="G2835" s="184" t="str">
        <f t="shared" si="178"/>
        <v/>
      </c>
      <c r="H2835" s="184" t="str">
        <f t="shared" si="179"/>
        <v/>
      </c>
      <c r="R2835">
        <v>0</v>
      </c>
      <c r="S2835" t="s">
        <v>201</v>
      </c>
      <c r="T2835" s="221">
        <v>45566.313194444447</v>
      </c>
    </row>
    <row r="2836" spans="1:20" x14ac:dyDescent="0.35">
      <c r="A2836" t="s">
        <v>100</v>
      </c>
      <c r="B2836" t="s">
        <v>101</v>
      </c>
      <c r="C2836" t="s">
        <v>97</v>
      </c>
      <c r="D2836" s="29">
        <v>45932</v>
      </c>
      <c r="E2836" s="184" t="str">
        <f t="shared" si="176"/>
        <v/>
      </c>
      <c r="F2836" s="184" t="str">
        <f t="shared" si="177"/>
        <v/>
      </c>
      <c r="G2836" s="184" t="str">
        <f t="shared" si="178"/>
        <v/>
      </c>
      <c r="H2836" s="184" t="str">
        <f t="shared" si="179"/>
        <v/>
      </c>
      <c r="R2836">
        <v>0</v>
      </c>
      <c r="S2836" t="s">
        <v>201</v>
      </c>
      <c r="T2836" s="221">
        <v>45566.313194444447</v>
      </c>
    </row>
    <row r="2837" spans="1:20" x14ac:dyDescent="0.35">
      <c r="A2837" t="s">
        <v>100</v>
      </c>
      <c r="B2837" t="s">
        <v>101</v>
      </c>
      <c r="C2837" t="s">
        <v>97</v>
      </c>
      <c r="D2837" s="29">
        <v>45933</v>
      </c>
      <c r="E2837" s="184" t="str">
        <f t="shared" si="176"/>
        <v/>
      </c>
      <c r="F2837" s="184" t="str">
        <f t="shared" si="177"/>
        <v/>
      </c>
      <c r="G2837" s="184" t="str">
        <f t="shared" si="178"/>
        <v/>
      </c>
      <c r="H2837" s="184" t="str">
        <f t="shared" si="179"/>
        <v/>
      </c>
      <c r="R2837">
        <v>0</v>
      </c>
      <c r="S2837" t="s">
        <v>201</v>
      </c>
      <c r="T2837" s="221">
        <v>45566.313194444447</v>
      </c>
    </row>
    <row r="2838" spans="1:20" x14ac:dyDescent="0.35">
      <c r="A2838" t="s">
        <v>100</v>
      </c>
      <c r="B2838" t="s">
        <v>101</v>
      </c>
      <c r="C2838" t="s">
        <v>97</v>
      </c>
      <c r="D2838" s="29">
        <v>45934</v>
      </c>
      <c r="E2838" s="184" t="str">
        <f t="shared" si="176"/>
        <v/>
      </c>
      <c r="F2838" s="184" t="str">
        <f t="shared" si="177"/>
        <v/>
      </c>
      <c r="G2838" s="184" t="str">
        <f t="shared" si="178"/>
        <v/>
      </c>
      <c r="H2838" s="184" t="str">
        <f t="shared" si="179"/>
        <v/>
      </c>
      <c r="R2838">
        <v>0</v>
      </c>
      <c r="S2838" t="s">
        <v>201</v>
      </c>
      <c r="T2838" s="221">
        <v>45566.313194444447</v>
      </c>
    </row>
    <row r="2839" spans="1:20" x14ac:dyDescent="0.35">
      <c r="A2839" t="s">
        <v>100</v>
      </c>
      <c r="B2839" t="s">
        <v>101</v>
      </c>
      <c r="C2839" t="s">
        <v>97</v>
      </c>
      <c r="D2839" s="29">
        <v>45935</v>
      </c>
      <c r="E2839" s="184" t="str">
        <f t="shared" si="176"/>
        <v/>
      </c>
      <c r="F2839" s="184" t="str">
        <f t="shared" si="177"/>
        <v/>
      </c>
      <c r="G2839" s="184" t="str">
        <f t="shared" si="178"/>
        <v/>
      </c>
      <c r="H2839" s="184" t="str">
        <f t="shared" si="179"/>
        <v/>
      </c>
      <c r="R2839">
        <v>0</v>
      </c>
      <c r="S2839" t="s">
        <v>201</v>
      </c>
      <c r="T2839" s="221">
        <v>45566.313194444447</v>
      </c>
    </row>
    <row r="2840" spans="1:20" x14ac:dyDescent="0.35">
      <c r="A2840" t="s">
        <v>100</v>
      </c>
      <c r="B2840" t="s">
        <v>101</v>
      </c>
      <c r="C2840" t="s">
        <v>97</v>
      </c>
      <c r="D2840" s="29">
        <v>45936</v>
      </c>
      <c r="E2840" s="184" t="str">
        <f t="shared" si="176"/>
        <v/>
      </c>
      <c r="F2840" s="184" t="str">
        <f t="shared" si="177"/>
        <v/>
      </c>
      <c r="G2840" s="184" t="str">
        <f t="shared" si="178"/>
        <v/>
      </c>
      <c r="H2840" s="184" t="str">
        <f t="shared" si="179"/>
        <v/>
      </c>
      <c r="R2840">
        <v>0</v>
      </c>
      <c r="S2840" t="s">
        <v>201</v>
      </c>
      <c r="T2840" s="221">
        <v>45566.313194444447</v>
      </c>
    </row>
    <row r="2841" spans="1:20" x14ac:dyDescent="0.35">
      <c r="A2841" t="s">
        <v>100</v>
      </c>
      <c r="B2841" t="s">
        <v>101</v>
      </c>
      <c r="C2841" t="s">
        <v>97</v>
      </c>
      <c r="D2841" s="29">
        <v>45937</v>
      </c>
      <c r="E2841" s="184" t="str">
        <f t="shared" si="176"/>
        <v/>
      </c>
      <c r="F2841" s="184" t="str">
        <f t="shared" si="177"/>
        <v/>
      </c>
      <c r="G2841" s="184" t="str">
        <f t="shared" si="178"/>
        <v/>
      </c>
      <c r="H2841" s="184" t="str">
        <f t="shared" si="179"/>
        <v/>
      </c>
      <c r="R2841">
        <v>0</v>
      </c>
      <c r="S2841" t="s">
        <v>201</v>
      </c>
      <c r="T2841" s="221">
        <v>45566.313194444447</v>
      </c>
    </row>
    <row r="2842" spans="1:20" x14ac:dyDescent="0.35">
      <c r="A2842" t="s">
        <v>100</v>
      </c>
      <c r="B2842" t="s">
        <v>101</v>
      </c>
      <c r="C2842" t="s">
        <v>97</v>
      </c>
      <c r="D2842" s="29">
        <v>45938</v>
      </c>
      <c r="E2842" s="184" t="str">
        <f t="shared" si="176"/>
        <v/>
      </c>
      <c r="F2842" s="184" t="str">
        <f t="shared" si="177"/>
        <v/>
      </c>
      <c r="G2842" s="184" t="str">
        <f t="shared" si="178"/>
        <v/>
      </c>
      <c r="H2842" s="184" t="str">
        <f t="shared" si="179"/>
        <v/>
      </c>
      <c r="R2842">
        <v>0</v>
      </c>
      <c r="S2842" t="s">
        <v>201</v>
      </c>
      <c r="T2842" s="221">
        <v>45566.313194444447</v>
      </c>
    </row>
    <row r="2843" spans="1:20" x14ac:dyDescent="0.35">
      <c r="A2843" t="s">
        <v>100</v>
      </c>
      <c r="B2843" t="s">
        <v>101</v>
      </c>
      <c r="C2843" t="s">
        <v>97</v>
      </c>
      <c r="D2843" s="29">
        <v>45939</v>
      </c>
      <c r="E2843" s="184" t="str">
        <f t="shared" si="176"/>
        <v/>
      </c>
      <c r="F2843" s="184" t="str">
        <f t="shared" si="177"/>
        <v/>
      </c>
      <c r="G2843" s="184" t="str">
        <f t="shared" si="178"/>
        <v/>
      </c>
      <c r="H2843" s="184" t="str">
        <f t="shared" si="179"/>
        <v/>
      </c>
      <c r="R2843">
        <v>0</v>
      </c>
      <c r="S2843" t="s">
        <v>201</v>
      </c>
      <c r="T2843" s="221">
        <v>45566.313194444447</v>
      </c>
    </row>
    <row r="2844" spans="1:20" x14ac:dyDescent="0.35">
      <c r="A2844" t="s">
        <v>100</v>
      </c>
      <c r="B2844" t="s">
        <v>101</v>
      </c>
      <c r="C2844" t="s">
        <v>97</v>
      </c>
      <c r="D2844" s="29">
        <v>45940</v>
      </c>
      <c r="E2844" s="184" t="str">
        <f t="shared" si="176"/>
        <v/>
      </c>
      <c r="F2844" s="184" t="str">
        <f t="shared" si="177"/>
        <v/>
      </c>
      <c r="G2844" s="184" t="str">
        <f t="shared" si="178"/>
        <v/>
      </c>
      <c r="H2844" s="184" t="str">
        <f t="shared" si="179"/>
        <v/>
      </c>
      <c r="R2844">
        <v>0</v>
      </c>
      <c r="S2844" t="s">
        <v>201</v>
      </c>
      <c r="T2844" s="221">
        <v>45566.313194444447</v>
      </c>
    </row>
    <row r="2845" spans="1:20" x14ac:dyDescent="0.35">
      <c r="A2845" t="s">
        <v>100</v>
      </c>
      <c r="B2845" t="s">
        <v>101</v>
      </c>
      <c r="C2845" t="s">
        <v>97</v>
      </c>
      <c r="D2845" s="29">
        <v>45941</v>
      </c>
      <c r="E2845" s="184" t="str">
        <f t="shared" si="176"/>
        <v/>
      </c>
      <c r="F2845" s="184" t="str">
        <f t="shared" si="177"/>
        <v/>
      </c>
      <c r="G2845" s="184" t="str">
        <f t="shared" si="178"/>
        <v/>
      </c>
      <c r="H2845" s="184" t="str">
        <f t="shared" si="179"/>
        <v/>
      </c>
      <c r="R2845">
        <v>0</v>
      </c>
      <c r="S2845" t="s">
        <v>201</v>
      </c>
      <c r="T2845" s="221">
        <v>45566.313194444447</v>
      </c>
    </row>
    <row r="2846" spans="1:20" x14ac:dyDescent="0.35">
      <c r="A2846" t="s">
        <v>100</v>
      </c>
      <c r="B2846" t="s">
        <v>101</v>
      </c>
      <c r="C2846" t="s">
        <v>97</v>
      </c>
      <c r="D2846" s="29">
        <v>45942</v>
      </c>
      <c r="E2846" s="184" t="str">
        <f t="shared" si="176"/>
        <v/>
      </c>
      <c r="F2846" s="184" t="str">
        <f t="shared" si="177"/>
        <v/>
      </c>
      <c r="G2846" s="184" t="str">
        <f t="shared" si="178"/>
        <v/>
      </c>
      <c r="H2846" s="184" t="str">
        <f t="shared" si="179"/>
        <v/>
      </c>
      <c r="R2846">
        <v>0</v>
      </c>
      <c r="S2846" t="s">
        <v>201</v>
      </c>
      <c r="T2846" s="221">
        <v>45566.313194444447</v>
      </c>
    </row>
    <row r="2847" spans="1:20" x14ac:dyDescent="0.35">
      <c r="A2847" t="s">
        <v>100</v>
      </c>
      <c r="B2847" t="s">
        <v>101</v>
      </c>
      <c r="C2847" t="s">
        <v>97</v>
      </c>
      <c r="D2847" s="29">
        <v>45943</v>
      </c>
      <c r="E2847" s="184" t="str">
        <f t="shared" si="176"/>
        <v/>
      </c>
      <c r="F2847" s="184" t="str">
        <f t="shared" si="177"/>
        <v/>
      </c>
      <c r="G2847" s="184" t="str">
        <f t="shared" si="178"/>
        <v/>
      </c>
      <c r="H2847" s="184" t="str">
        <f t="shared" si="179"/>
        <v/>
      </c>
      <c r="R2847">
        <v>0</v>
      </c>
      <c r="S2847" t="s">
        <v>201</v>
      </c>
      <c r="T2847" s="221">
        <v>45566.313194444447</v>
      </c>
    </row>
    <row r="2848" spans="1:20" x14ac:dyDescent="0.35">
      <c r="A2848" t="s">
        <v>100</v>
      </c>
      <c r="B2848" t="s">
        <v>101</v>
      </c>
      <c r="C2848" t="s">
        <v>97</v>
      </c>
      <c r="D2848" s="29">
        <v>45944</v>
      </c>
      <c r="E2848" s="184" t="str">
        <f t="shared" si="176"/>
        <v/>
      </c>
      <c r="F2848" s="184" t="str">
        <f t="shared" si="177"/>
        <v/>
      </c>
      <c r="G2848" s="184" t="str">
        <f t="shared" si="178"/>
        <v/>
      </c>
      <c r="H2848" s="184" t="str">
        <f t="shared" si="179"/>
        <v/>
      </c>
      <c r="R2848">
        <v>0</v>
      </c>
      <c r="S2848" t="s">
        <v>201</v>
      </c>
      <c r="T2848" s="221">
        <v>45566.313194444447</v>
      </c>
    </row>
    <row r="2849" spans="1:20" x14ac:dyDescent="0.35">
      <c r="A2849" t="s">
        <v>100</v>
      </c>
      <c r="B2849" t="s">
        <v>101</v>
      </c>
      <c r="C2849" t="s">
        <v>97</v>
      </c>
      <c r="D2849" s="29">
        <v>45945</v>
      </c>
      <c r="E2849" s="184" t="str">
        <f t="shared" si="176"/>
        <v/>
      </c>
      <c r="F2849" s="184" t="str">
        <f t="shared" si="177"/>
        <v/>
      </c>
      <c r="G2849" s="184" t="str">
        <f t="shared" si="178"/>
        <v/>
      </c>
      <c r="H2849" s="184" t="str">
        <f t="shared" si="179"/>
        <v/>
      </c>
      <c r="R2849">
        <v>0</v>
      </c>
      <c r="S2849" t="s">
        <v>201</v>
      </c>
      <c r="T2849" s="221">
        <v>45566.313194444447</v>
      </c>
    </row>
    <row r="2850" spans="1:20" x14ac:dyDescent="0.35">
      <c r="A2850" t="s">
        <v>100</v>
      </c>
      <c r="B2850" t="s">
        <v>101</v>
      </c>
      <c r="C2850" t="s">
        <v>97</v>
      </c>
      <c r="D2850" s="29">
        <v>45946</v>
      </c>
      <c r="E2850" s="184" t="str">
        <f t="shared" si="176"/>
        <v/>
      </c>
      <c r="F2850" s="184" t="str">
        <f t="shared" si="177"/>
        <v/>
      </c>
      <c r="G2850" s="184" t="str">
        <f t="shared" si="178"/>
        <v/>
      </c>
      <c r="H2850" s="184" t="str">
        <f t="shared" si="179"/>
        <v/>
      </c>
      <c r="R2850">
        <v>0</v>
      </c>
      <c r="S2850" t="s">
        <v>201</v>
      </c>
      <c r="T2850" s="221">
        <v>45566.313194444447</v>
      </c>
    </row>
    <row r="2851" spans="1:20" x14ac:dyDescent="0.35">
      <c r="A2851" t="s">
        <v>100</v>
      </c>
      <c r="B2851" t="s">
        <v>101</v>
      </c>
      <c r="C2851" t="s">
        <v>97</v>
      </c>
      <c r="D2851" s="29">
        <v>45947</v>
      </c>
      <c r="E2851" s="184" t="str">
        <f t="shared" si="176"/>
        <v/>
      </c>
      <c r="F2851" s="184" t="str">
        <f t="shared" si="177"/>
        <v/>
      </c>
      <c r="G2851" s="184" t="str">
        <f t="shared" si="178"/>
        <v/>
      </c>
      <c r="H2851" s="184" t="str">
        <f t="shared" si="179"/>
        <v/>
      </c>
      <c r="R2851">
        <v>0</v>
      </c>
      <c r="S2851" t="s">
        <v>201</v>
      </c>
      <c r="T2851" s="221">
        <v>45566.313194444447</v>
      </c>
    </row>
    <row r="2852" spans="1:20" x14ac:dyDescent="0.35">
      <c r="A2852" t="s">
        <v>100</v>
      </c>
      <c r="B2852" t="s">
        <v>101</v>
      </c>
      <c r="C2852" t="s">
        <v>97</v>
      </c>
      <c r="D2852" s="29">
        <v>45948</v>
      </c>
      <c r="E2852" s="184" t="str">
        <f t="shared" si="176"/>
        <v/>
      </c>
      <c r="F2852" s="184" t="str">
        <f t="shared" si="177"/>
        <v/>
      </c>
      <c r="G2852" s="184" t="str">
        <f t="shared" si="178"/>
        <v/>
      </c>
      <c r="H2852" s="184" t="str">
        <f t="shared" si="179"/>
        <v/>
      </c>
      <c r="R2852">
        <v>0</v>
      </c>
      <c r="S2852" t="s">
        <v>201</v>
      </c>
      <c r="T2852" s="221">
        <v>45566.313194444447</v>
      </c>
    </row>
    <row r="2853" spans="1:20" x14ac:dyDescent="0.35">
      <c r="A2853" t="s">
        <v>100</v>
      </c>
      <c r="B2853" t="s">
        <v>101</v>
      </c>
      <c r="C2853" t="s">
        <v>97</v>
      </c>
      <c r="D2853" s="29">
        <v>45949</v>
      </c>
      <c r="E2853" s="184" t="str">
        <f t="shared" si="176"/>
        <v/>
      </c>
      <c r="F2853" s="184" t="str">
        <f t="shared" si="177"/>
        <v/>
      </c>
      <c r="G2853" s="184" t="str">
        <f t="shared" si="178"/>
        <v/>
      </c>
      <c r="H2853" s="184" t="str">
        <f t="shared" si="179"/>
        <v/>
      </c>
      <c r="R2853">
        <v>0</v>
      </c>
      <c r="S2853" t="s">
        <v>201</v>
      </c>
      <c r="T2853" s="221">
        <v>45566.313194444447</v>
      </c>
    </row>
    <row r="2854" spans="1:20" x14ac:dyDescent="0.35">
      <c r="A2854" t="s">
        <v>100</v>
      </c>
      <c r="B2854" t="s">
        <v>101</v>
      </c>
      <c r="C2854" t="s">
        <v>97</v>
      </c>
      <c r="D2854" s="29">
        <v>45950</v>
      </c>
      <c r="E2854" s="184" t="str">
        <f t="shared" si="176"/>
        <v/>
      </c>
      <c r="F2854" s="184" t="str">
        <f t="shared" si="177"/>
        <v/>
      </c>
      <c r="G2854" s="184" t="str">
        <f t="shared" si="178"/>
        <v/>
      </c>
      <c r="H2854" s="184" t="str">
        <f t="shared" si="179"/>
        <v/>
      </c>
      <c r="R2854">
        <v>0</v>
      </c>
      <c r="S2854" t="s">
        <v>201</v>
      </c>
      <c r="T2854" s="221">
        <v>45566.313194444447</v>
      </c>
    </row>
    <row r="2855" spans="1:20" x14ac:dyDescent="0.35">
      <c r="A2855" t="s">
        <v>100</v>
      </c>
      <c r="B2855" t="s">
        <v>101</v>
      </c>
      <c r="C2855" t="s">
        <v>97</v>
      </c>
      <c r="D2855" s="29">
        <v>45951</v>
      </c>
      <c r="E2855" s="184" t="str">
        <f t="shared" si="176"/>
        <v/>
      </c>
      <c r="F2855" s="184" t="str">
        <f t="shared" si="177"/>
        <v/>
      </c>
      <c r="G2855" s="184" t="str">
        <f t="shared" si="178"/>
        <v/>
      </c>
      <c r="H2855" s="184" t="str">
        <f t="shared" si="179"/>
        <v/>
      </c>
      <c r="R2855">
        <v>0</v>
      </c>
      <c r="S2855" t="s">
        <v>201</v>
      </c>
      <c r="T2855" s="221">
        <v>45566.313194444447</v>
      </c>
    </row>
    <row r="2856" spans="1:20" x14ac:dyDescent="0.35">
      <c r="A2856" t="s">
        <v>100</v>
      </c>
      <c r="B2856" t="s">
        <v>101</v>
      </c>
      <c r="C2856" t="s">
        <v>97</v>
      </c>
      <c r="D2856" s="29">
        <v>45952</v>
      </c>
      <c r="E2856" s="184" t="str">
        <f t="shared" si="176"/>
        <v/>
      </c>
      <c r="F2856" s="184" t="str">
        <f t="shared" si="177"/>
        <v/>
      </c>
      <c r="G2856" s="184" t="str">
        <f t="shared" si="178"/>
        <v/>
      </c>
      <c r="H2856" s="184" t="str">
        <f t="shared" si="179"/>
        <v/>
      </c>
      <c r="R2856">
        <v>0</v>
      </c>
      <c r="S2856" t="s">
        <v>201</v>
      </c>
      <c r="T2856" s="221">
        <v>45566.313194444447</v>
      </c>
    </row>
    <row r="2857" spans="1:20" x14ac:dyDescent="0.35">
      <c r="A2857" t="s">
        <v>100</v>
      </c>
      <c r="B2857" t="s">
        <v>101</v>
      </c>
      <c r="C2857" t="s">
        <v>97</v>
      </c>
      <c r="D2857" s="29">
        <v>45953</v>
      </c>
      <c r="E2857" s="184" t="str">
        <f t="shared" si="176"/>
        <v/>
      </c>
      <c r="F2857" s="184" t="str">
        <f t="shared" si="177"/>
        <v/>
      </c>
      <c r="G2857" s="184" t="str">
        <f t="shared" si="178"/>
        <v/>
      </c>
      <c r="H2857" s="184" t="str">
        <f t="shared" si="179"/>
        <v/>
      </c>
      <c r="R2857">
        <v>0</v>
      </c>
      <c r="S2857" t="s">
        <v>201</v>
      </c>
      <c r="T2857" s="221">
        <v>45566.313194444447</v>
      </c>
    </row>
    <row r="2858" spans="1:20" x14ac:dyDescent="0.35">
      <c r="A2858" t="s">
        <v>100</v>
      </c>
      <c r="B2858" t="s">
        <v>101</v>
      </c>
      <c r="C2858" t="s">
        <v>97</v>
      </c>
      <c r="D2858" s="29">
        <v>45954</v>
      </c>
      <c r="E2858" s="184" t="str">
        <f t="shared" si="176"/>
        <v/>
      </c>
      <c r="F2858" s="184" t="str">
        <f t="shared" si="177"/>
        <v/>
      </c>
      <c r="G2858" s="184" t="str">
        <f t="shared" si="178"/>
        <v/>
      </c>
      <c r="H2858" s="184" t="str">
        <f t="shared" si="179"/>
        <v/>
      </c>
      <c r="R2858">
        <v>0</v>
      </c>
      <c r="S2858" t="s">
        <v>201</v>
      </c>
      <c r="T2858" s="221">
        <v>45566.313194444447</v>
      </c>
    </row>
    <row r="2859" spans="1:20" x14ac:dyDescent="0.35">
      <c r="A2859" t="s">
        <v>100</v>
      </c>
      <c r="B2859" t="s">
        <v>101</v>
      </c>
      <c r="C2859" t="s">
        <v>97</v>
      </c>
      <c r="D2859" s="29">
        <v>45955</v>
      </c>
      <c r="E2859" s="184" t="str">
        <f t="shared" si="176"/>
        <v/>
      </c>
      <c r="F2859" s="184" t="str">
        <f t="shared" si="177"/>
        <v/>
      </c>
      <c r="G2859" s="184" t="str">
        <f t="shared" si="178"/>
        <v/>
      </c>
      <c r="H2859" s="184" t="str">
        <f t="shared" si="179"/>
        <v/>
      </c>
      <c r="R2859">
        <v>0</v>
      </c>
      <c r="S2859" t="s">
        <v>201</v>
      </c>
      <c r="T2859" s="221">
        <v>45566.313194444447</v>
      </c>
    </row>
    <row r="2860" spans="1:20" x14ac:dyDescent="0.35">
      <c r="A2860" t="s">
        <v>100</v>
      </c>
      <c r="B2860" t="s">
        <v>101</v>
      </c>
      <c r="C2860" t="s">
        <v>97</v>
      </c>
      <c r="D2860" s="29">
        <v>45956</v>
      </c>
      <c r="E2860" s="184" t="str">
        <f t="shared" si="176"/>
        <v/>
      </c>
      <c r="F2860" s="184" t="str">
        <f t="shared" si="177"/>
        <v/>
      </c>
      <c r="G2860" s="184" t="str">
        <f t="shared" si="178"/>
        <v/>
      </c>
      <c r="H2860" s="184" t="str">
        <f t="shared" si="179"/>
        <v/>
      </c>
      <c r="R2860">
        <v>0</v>
      </c>
      <c r="S2860" t="s">
        <v>201</v>
      </c>
      <c r="T2860" s="221">
        <v>45566.313194444447</v>
      </c>
    </row>
    <row r="2861" spans="1:20" x14ac:dyDescent="0.35">
      <c r="A2861" t="s">
        <v>100</v>
      </c>
      <c r="B2861" t="s">
        <v>101</v>
      </c>
      <c r="C2861" t="s">
        <v>97</v>
      </c>
      <c r="D2861" s="29">
        <v>45957</v>
      </c>
      <c r="E2861" s="184" t="str">
        <f t="shared" si="176"/>
        <v/>
      </c>
      <c r="F2861" s="184" t="str">
        <f t="shared" si="177"/>
        <v/>
      </c>
      <c r="G2861" s="184" t="str">
        <f t="shared" si="178"/>
        <v/>
      </c>
      <c r="H2861" s="184" t="str">
        <f t="shared" si="179"/>
        <v/>
      </c>
      <c r="R2861">
        <v>0</v>
      </c>
      <c r="S2861" t="s">
        <v>201</v>
      </c>
      <c r="T2861" s="221">
        <v>45566.313194444447</v>
      </c>
    </row>
    <row r="2862" spans="1:20" x14ac:dyDescent="0.35">
      <c r="A2862" t="s">
        <v>100</v>
      </c>
      <c r="B2862" t="s">
        <v>101</v>
      </c>
      <c r="C2862" t="s">
        <v>97</v>
      </c>
      <c r="D2862" s="29">
        <v>45958</v>
      </c>
      <c r="E2862" s="184" t="str">
        <f t="shared" si="176"/>
        <v/>
      </c>
      <c r="F2862" s="184" t="str">
        <f t="shared" si="177"/>
        <v/>
      </c>
      <c r="G2862" s="184" t="str">
        <f t="shared" si="178"/>
        <v/>
      </c>
      <c r="H2862" s="184" t="str">
        <f t="shared" si="179"/>
        <v/>
      </c>
      <c r="R2862">
        <v>0</v>
      </c>
      <c r="S2862" t="s">
        <v>201</v>
      </c>
      <c r="T2862" s="221">
        <v>45566.313194444447</v>
      </c>
    </row>
    <row r="2863" spans="1:20" x14ac:dyDescent="0.35">
      <c r="A2863" t="s">
        <v>100</v>
      </c>
      <c r="B2863" t="s">
        <v>101</v>
      </c>
      <c r="C2863" t="s">
        <v>97</v>
      </c>
      <c r="D2863" s="29">
        <v>45959</v>
      </c>
      <c r="E2863" s="184" t="str">
        <f t="shared" si="176"/>
        <v/>
      </c>
      <c r="F2863" s="184" t="str">
        <f t="shared" si="177"/>
        <v/>
      </c>
      <c r="G2863" s="184" t="str">
        <f t="shared" si="178"/>
        <v/>
      </c>
      <c r="H2863" s="184" t="str">
        <f t="shared" si="179"/>
        <v/>
      </c>
      <c r="R2863">
        <v>0</v>
      </c>
      <c r="S2863" t="s">
        <v>201</v>
      </c>
      <c r="T2863" s="221">
        <v>45566.313194444447</v>
      </c>
    </row>
    <row r="2864" spans="1:20" x14ac:dyDescent="0.35">
      <c r="A2864" t="s">
        <v>100</v>
      </c>
      <c r="B2864" t="s">
        <v>101</v>
      </c>
      <c r="C2864" t="s">
        <v>97</v>
      </c>
      <c r="D2864" s="29">
        <v>45960</v>
      </c>
      <c r="E2864" s="184" t="str">
        <f t="shared" si="176"/>
        <v/>
      </c>
      <c r="F2864" s="184" t="str">
        <f t="shared" si="177"/>
        <v/>
      </c>
      <c r="G2864" s="184" t="str">
        <f t="shared" si="178"/>
        <v/>
      </c>
      <c r="H2864" s="184" t="str">
        <f t="shared" si="179"/>
        <v/>
      </c>
      <c r="R2864">
        <v>0</v>
      </c>
      <c r="S2864" t="s">
        <v>201</v>
      </c>
      <c r="T2864" s="221">
        <v>45566.313194444447</v>
      </c>
    </row>
    <row r="2865" spans="1:20" x14ac:dyDescent="0.35">
      <c r="A2865" t="s">
        <v>100</v>
      </c>
      <c r="B2865" t="s">
        <v>101</v>
      </c>
      <c r="C2865" t="s">
        <v>97</v>
      </c>
      <c r="D2865" s="29">
        <v>45961</v>
      </c>
      <c r="E2865" s="184" t="str">
        <f t="shared" si="176"/>
        <v/>
      </c>
      <c r="F2865" s="184" t="str">
        <f t="shared" si="177"/>
        <v/>
      </c>
      <c r="G2865" s="184" t="str">
        <f t="shared" si="178"/>
        <v/>
      </c>
      <c r="H2865" s="184" t="str">
        <f t="shared" si="179"/>
        <v/>
      </c>
      <c r="R2865">
        <v>0</v>
      </c>
      <c r="S2865" t="s">
        <v>201</v>
      </c>
      <c r="T2865" s="221">
        <v>45566.313194444447</v>
      </c>
    </row>
    <row r="2866" spans="1:20" x14ac:dyDescent="0.35">
      <c r="A2866" t="s">
        <v>100</v>
      </c>
      <c r="B2866" t="s">
        <v>101</v>
      </c>
      <c r="C2866" t="s">
        <v>97</v>
      </c>
      <c r="D2866" s="29">
        <v>45962</v>
      </c>
      <c r="E2866" s="184" t="str">
        <f t="shared" si="176"/>
        <v/>
      </c>
      <c r="F2866" s="184" t="str">
        <f t="shared" si="177"/>
        <v/>
      </c>
      <c r="G2866" s="184" t="str">
        <f t="shared" si="178"/>
        <v/>
      </c>
      <c r="H2866" s="184" t="str">
        <f t="shared" si="179"/>
        <v/>
      </c>
      <c r="R2866">
        <v>0</v>
      </c>
      <c r="S2866" t="s">
        <v>201</v>
      </c>
      <c r="T2866" s="221">
        <v>45566.313194444447</v>
      </c>
    </row>
    <row r="2867" spans="1:20" x14ac:dyDescent="0.35">
      <c r="A2867" t="s">
        <v>100</v>
      </c>
      <c r="B2867" t="s">
        <v>101</v>
      </c>
      <c r="C2867" t="s">
        <v>97</v>
      </c>
      <c r="D2867" s="29">
        <v>45963</v>
      </c>
      <c r="E2867" s="184" t="str">
        <f t="shared" si="176"/>
        <v/>
      </c>
      <c r="F2867" s="184" t="str">
        <f t="shared" si="177"/>
        <v/>
      </c>
      <c r="G2867" s="184" t="str">
        <f t="shared" si="178"/>
        <v/>
      </c>
      <c r="H2867" s="184" t="str">
        <f t="shared" si="179"/>
        <v/>
      </c>
      <c r="R2867">
        <v>0</v>
      </c>
      <c r="S2867" t="s">
        <v>201</v>
      </c>
      <c r="T2867" s="221">
        <v>45566.313194444447</v>
      </c>
    </row>
    <row r="2868" spans="1:20" x14ac:dyDescent="0.35">
      <c r="A2868" t="s">
        <v>100</v>
      </c>
      <c r="B2868" t="s">
        <v>101</v>
      </c>
      <c r="C2868" t="s">
        <v>97</v>
      </c>
      <c r="D2868" s="29">
        <v>45964</v>
      </c>
      <c r="E2868" s="184" t="str">
        <f t="shared" si="176"/>
        <v/>
      </c>
      <c r="F2868" s="184" t="str">
        <f t="shared" si="177"/>
        <v/>
      </c>
      <c r="G2868" s="184" t="str">
        <f t="shared" si="178"/>
        <v/>
      </c>
      <c r="H2868" s="184" t="str">
        <f t="shared" si="179"/>
        <v/>
      </c>
      <c r="R2868">
        <v>0</v>
      </c>
      <c r="S2868" t="s">
        <v>201</v>
      </c>
      <c r="T2868" s="221">
        <v>45566.313194444447</v>
      </c>
    </row>
    <row r="2869" spans="1:20" x14ac:dyDescent="0.35">
      <c r="A2869" t="s">
        <v>100</v>
      </c>
      <c r="B2869" t="s">
        <v>101</v>
      </c>
      <c r="C2869" t="s">
        <v>97</v>
      </c>
      <c r="D2869" s="29">
        <v>45965</v>
      </c>
      <c r="E2869" s="184" t="str">
        <f t="shared" si="176"/>
        <v/>
      </c>
      <c r="F2869" s="184" t="str">
        <f t="shared" si="177"/>
        <v/>
      </c>
      <c r="G2869" s="184" t="str">
        <f t="shared" si="178"/>
        <v/>
      </c>
      <c r="H2869" s="184" t="str">
        <f t="shared" si="179"/>
        <v/>
      </c>
      <c r="R2869">
        <v>0</v>
      </c>
      <c r="S2869" t="s">
        <v>201</v>
      </c>
      <c r="T2869" s="221">
        <v>45566.313194444447</v>
      </c>
    </row>
    <row r="2870" spans="1:20" x14ac:dyDescent="0.35">
      <c r="A2870" t="s">
        <v>100</v>
      </c>
      <c r="B2870" t="s">
        <v>101</v>
      </c>
      <c r="C2870" t="s">
        <v>97</v>
      </c>
      <c r="D2870" s="29">
        <v>45966</v>
      </c>
      <c r="E2870" s="184" t="str">
        <f t="shared" si="176"/>
        <v/>
      </c>
      <c r="F2870" s="184" t="str">
        <f t="shared" si="177"/>
        <v/>
      </c>
      <c r="G2870" s="184" t="str">
        <f t="shared" si="178"/>
        <v/>
      </c>
      <c r="H2870" s="184" t="str">
        <f t="shared" si="179"/>
        <v/>
      </c>
      <c r="R2870">
        <v>0</v>
      </c>
      <c r="S2870" t="s">
        <v>201</v>
      </c>
      <c r="T2870" s="221">
        <v>45566.313194444447</v>
      </c>
    </row>
    <row r="2871" spans="1:20" x14ac:dyDescent="0.35">
      <c r="A2871" t="s">
        <v>100</v>
      </c>
      <c r="B2871" t="s">
        <v>101</v>
      </c>
      <c r="C2871" t="s">
        <v>97</v>
      </c>
      <c r="D2871" s="29">
        <v>45967</v>
      </c>
      <c r="E2871" s="184" t="str">
        <f t="shared" si="176"/>
        <v/>
      </c>
      <c r="F2871" s="184" t="str">
        <f t="shared" si="177"/>
        <v/>
      </c>
      <c r="G2871" s="184" t="str">
        <f t="shared" si="178"/>
        <v/>
      </c>
      <c r="H2871" s="184" t="str">
        <f t="shared" si="179"/>
        <v/>
      </c>
      <c r="R2871">
        <v>0</v>
      </c>
      <c r="S2871" t="s">
        <v>201</v>
      </c>
      <c r="T2871" s="221">
        <v>45566.313194444447</v>
      </c>
    </row>
    <row r="2872" spans="1:20" x14ac:dyDescent="0.35">
      <c r="A2872" t="s">
        <v>100</v>
      </c>
      <c r="B2872" t="s">
        <v>101</v>
      </c>
      <c r="C2872" t="s">
        <v>97</v>
      </c>
      <c r="D2872" s="29">
        <v>45968</v>
      </c>
      <c r="E2872" s="184" t="str">
        <f t="shared" si="176"/>
        <v/>
      </c>
      <c r="F2872" s="184" t="str">
        <f t="shared" si="177"/>
        <v/>
      </c>
      <c r="G2872" s="184" t="str">
        <f t="shared" si="178"/>
        <v/>
      </c>
      <c r="H2872" s="184" t="str">
        <f t="shared" si="179"/>
        <v/>
      </c>
      <c r="R2872">
        <v>0</v>
      </c>
      <c r="S2872" t="s">
        <v>201</v>
      </c>
      <c r="T2872" s="221">
        <v>45566.313194444447</v>
      </c>
    </row>
    <row r="2873" spans="1:20" x14ac:dyDescent="0.35">
      <c r="A2873" t="s">
        <v>100</v>
      </c>
      <c r="B2873" t="s">
        <v>101</v>
      </c>
      <c r="C2873" t="s">
        <v>97</v>
      </c>
      <c r="D2873" s="29">
        <v>45969</v>
      </c>
      <c r="E2873" s="184" t="str">
        <f t="shared" si="176"/>
        <v/>
      </c>
      <c r="F2873" s="184" t="str">
        <f t="shared" si="177"/>
        <v/>
      </c>
      <c r="G2873" s="184" t="str">
        <f t="shared" si="178"/>
        <v/>
      </c>
      <c r="H2873" s="184" t="str">
        <f t="shared" si="179"/>
        <v/>
      </c>
      <c r="R2873">
        <v>0</v>
      </c>
      <c r="S2873" t="s">
        <v>201</v>
      </c>
      <c r="T2873" s="221">
        <v>45566.313194444447</v>
      </c>
    </row>
    <row r="2874" spans="1:20" x14ac:dyDescent="0.35">
      <c r="A2874" t="s">
        <v>100</v>
      </c>
      <c r="B2874" t="s">
        <v>101</v>
      </c>
      <c r="C2874" t="s">
        <v>97</v>
      </c>
      <c r="D2874" s="29">
        <v>45970</v>
      </c>
      <c r="E2874" s="184" t="str">
        <f t="shared" si="176"/>
        <v/>
      </c>
      <c r="F2874" s="184" t="str">
        <f t="shared" si="177"/>
        <v/>
      </c>
      <c r="G2874" s="184" t="str">
        <f t="shared" si="178"/>
        <v/>
      </c>
      <c r="H2874" s="184" t="str">
        <f t="shared" si="179"/>
        <v/>
      </c>
      <c r="R2874">
        <v>0</v>
      </c>
      <c r="S2874" t="s">
        <v>201</v>
      </c>
      <c r="T2874" s="221">
        <v>45566.313194444447</v>
      </c>
    </row>
    <row r="2875" spans="1:20" x14ac:dyDescent="0.35">
      <c r="A2875" t="s">
        <v>100</v>
      </c>
      <c r="B2875" t="s">
        <v>101</v>
      </c>
      <c r="C2875" t="s">
        <v>97</v>
      </c>
      <c r="D2875" s="29">
        <v>45971</v>
      </c>
      <c r="E2875" s="184" t="str">
        <f t="shared" si="176"/>
        <v/>
      </c>
      <c r="F2875" s="184" t="str">
        <f t="shared" si="177"/>
        <v/>
      </c>
      <c r="G2875" s="184" t="str">
        <f t="shared" si="178"/>
        <v/>
      </c>
      <c r="H2875" s="184" t="str">
        <f t="shared" si="179"/>
        <v/>
      </c>
      <c r="R2875">
        <v>0</v>
      </c>
      <c r="S2875" t="s">
        <v>201</v>
      </c>
      <c r="T2875" s="221">
        <v>45566.313194444447</v>
      </c>
    </row>
    <row r="2876" spans="1:20" x14ac:dyDescent="0.35">
      <c r="A2876" t="s">
        <v>100</v>
      </c>
      <c r="B2876" t="s">
        <v>101</v>
      </c>
      <c r="C2876" t="s">
        <v>97</v>
      </c>
      <c r="D2876" s="29">
        <v>45972</v>
      </c>
      <c r="E2876" s="184" t="str">
        <f t="shared" si="176"/>
        <v/>
      </c>
      <c r="F2876" s="184" t="str">
        <f t="shared" si="177"/>
        <v/>
      </c>
      <c r="G2876" s="184" t="str">
        <f t="shared" si="178"/>
        <v/>
      </c>
      <c r="H2876" s="184" t="str">
        <f t="shared" si="179"/>
        <v/>
      </c>
      <c r="R2876">
        <v>0</v>
      </c>
      <c r="S2876" t="s">
        <v>201</v>
      </c>
      <c r="T2876" s="221">
        <v>45566.313194444447</v>
      </c>
    </row>
    <row r="2877" spans="1:20" x14ac:dyDescent="0.35">
      <c r="A2877" t="s">
        <v>100</v>
      </c>
      <c r="B2877" t="s">
        <v>101</v>
      </c>
      <c r="C2877" t="s">
        <v>97</v>
      </c>
      <c r="D2877" s="29">
        <v>45973</v>
      </c>
      <c r="E2877" s="184" t="str">
        <f t="shared" si="176"/>
        <v/>
      </c>
      <c r="F2877" s="184" t="str">
        <f t="shared" si="177"/>
        <v/>
      </c>
      <c r="G2877" s="184" t="str">
        <f t="shared" si="178"/>
        <v/>
      </c>
      <c r="H2877" s="184" t="str">
        <f t="shared" si="179"/>
        <v/>
      </c>
      <c r="R2877">
        <v>0</v>
      </c>
      <c r="S2877" t="s">
        <v>201</v>
      </c>
      <c r="T2877" s="221">
        <v>45566.313194444447</v>
      </c>
    </row>
    <row r="2878" spans="1:20" x14ac:dyDescent="0.35">
      <c r="A2878" t="s">
        <v>100</v>
      </c>
      <c r="B2878" t="s">
        <v>101</v>
      </c>
      <c r="C2878" t="s">
        <v>97</v>
      </c>
      <c r="D2878" s="29">
        <v>45974</v>
      </c>
      <c r="E2878" s="184" t="str">
        <f t="shared" si="176"/>
        <v/>
      </c>
      <c r="F2878" s="184" t="str">
        <f t="shared" si="177"/>
        <v/>
      </c>
      <c r="G2878" s="184" t="str">
        <f t="shared" si="178"/>
        <v/>
      </c>
      <c r="H2878" s="184" t="str">
        <f t="shared" si="179"/>
        <v/>
      </c>
      <c r="R2878">
        <v>0</v>
      </c>
      <c r="S2878" t="s">
        <v>201</v>
      </c>
      <c r="T2878" s="221">
        <v>45566.313194444447</v>
      </c>
    </row>
    <row r="2879" spans="1:20" x14ac:dyDescent="0.35">
      <c r="A2879" t="s">
        <v>100</v>
      </c>
      <c r="B2879" t="s">
        <v>101</v>
      </c>
      <c r="C2879" t="s">
        <v>97</v>
      </c>
      <c r="D2879" s="29">
        <v>45975</v>
      </c>
      <c r="E2879" s="184" t="str">
        <f t="shared" si="176"/>
        <v/>
      </c>
      <c r="F2879" s="184" t="str">
        <f t="shared" si="177"/>
        <v/>
      </c>
      <c r="G2879" s="184" t="str">
        <f t="shared" si="178"/>
        <v/>
      </c>
      <c r="H2879" s="184" t="str">
        <f t="shared" si="179"/>
        <v/>
      </c>
      <c r="R2879">
        <v>0</v>
      </c>
      <c r="S2879" t="s">
        <v>201</v>
      </c>
      <c r="T2879" s="221">
        <v>45566.313194444447</v>
      </c>
    </row>
    <row r="2880" spans="1:20" x14ac:dyDescent="0.35">
      <c r="A2880" t="s">
        <v>100</v>
      </c>
      <c r="B2880" t="s">
        <v>101</v>
      </c>
      <c r="C2880" t="s">
        <v>97</v>
      </c>
      <c r="D2880" s="29">
        <v>45976</v>
      </c>
      <c r="E2880" s="184" t="str">
        <f t="shared" si="176"/>
        <v/>
      </c>
      <c r="F2880" s="184" t="str">
        <f t="shared" si="177"/>
        <v/>
      </c>
      <c r="G2880" s="184" t="str">
        <f t="shared" si="178"/>
        <v/>
      </c>
      <c r="H2880" s="184" t="str">
        <f t="shared" si="179"/>
        <v/>
      </c>
      <c r="R2880">
        <v>0</v>
      </c>
      <c r="S2880" t="s">
        <v>201</v>
      </c>
      <c r="T2880" s="221">
        <v>45566.313194444447</v>
      </c>
    </row>
    <row r="2881" spans="1:20" x14ac:dyDescent="0.35">
      <c r="A2881" t="s">
        <v>100</v>
      </c>
      <c r="B2881" t="s">
        <v>101</v>
      </c>
      <c r="C2881" t="s">
        <v>97</v>
      </c>
      <c r="D2881" s="29">
        <v>45977</v>
      </c>
      <c r="E2881" s="184" t="str">
        <f t="shared" si="176"/>
        <v/>
      </c>
      <c r="F2881" s="184" t="str">
        <f t="shared" si="177"/>
        <v/>
      </c>
      <c r="G2881" s="184" t="str">
        <f t="shared" si="178"/>
        <v/>
      </c>
      <c r="H2881" s="184" t="str">
        <f t="shared" si="179"/>
        <v/>
      </c>
      <c r="R2881">
        <v>0</v>
      </c>
      <c r="S2881" t="s">
        <v>201</v>
      </c>
      <c r="T2881" s="221">
        <v>45566.313194444447</v>
      </c>
    </row>
    <row r="2882" spans="1:20" x14ac:dyDescent="0.35">
      <c r="A2882" t="s">
        <v>100</v>
      </c>
      <c r="B2882" t="s">
        <v>101</v>
      </c>
      <c r="C2882" t="s">
        <v>97</v>
      </c>
      <c r="D2882" s="29">
        <v>45978</v>
      </c>
      <c r="E2882" s="184" t="str">
        <f t="shared" si="176"/>
        <v/>
      </c>
      <c r="F2882" s="184" t="str">
        <f t="shared" si="177"/>
        <v/>
      </c>
      <c r="G2882" s="184" t="str">
        <f t="shared" si="178"/>
        <v/>
      </c>
      <c r="H2882" s="184" t="str">
        <f t="shared" si="179"/>
        <v/>
      </c>
      <c r="R2882">
        <v>0</v>
      </c>
      <c r="S2882" t="s">
        <v>201</v>
      </c>
      <c r="T2882" s="221">
        <v>45566.313194444447</v>
      </c>
    </row>
    <row r="2883" spans="1:20" x14ac:dyDescent="0.35">
      <c r="A2883" t="s">
        <v>100</v>
      </c>
      <c r="B2883" t="s">
        <v>101</v>
      </c>
      <c r="C2883" t="s">
        <v>97</v>
      </c>
      <c r="D2883" s="29">
        <v>45979</v>
      </c>
      <c r="E2883" s="184" t="str">
        <f t="shared" si="176"/>
        <v/>
      </c>
      <c r="F2883" s="184" t="str">
        <f t="shared" si="177"/>
        <v/>
      </c>
      <c r="G2883" s="184" t="str">
        <f t="shared" si="178"/>
        <v/>
      </c>
      <c r="H2883" s="184" t="str">
        <f t="shared" si="179"/>
        <v/>
      </c>
      <c r="R2883">
        <v>0</v>
      </c>
      <c r="S2883" t="s">
        <v>201</v>
      </c>
      <c r="T2883" s="221">
        <v>45566.313194444447</v>
      </c>
    </row>
    <row r="2884" spans="1:20" x14ac:dyDescent="0.35">
      <c r="A2884" t="s">
        <v>100</v>
      </c>
      <c r="B2884" t="s">
        <v>101</v>
      </c>
      <c r="C2884" t="s">
        <v>97</v>
      </c>
      <c r="D2884" s="29">
        <v>45980</v>
      </c>
      <c r="E2884" s="184" t="str">
        <f t="shared" si="176"/>
        <v/>
      </c>
      <c r="F2884" s="184" t="str">
        <f t="shared" si="177"/>
        <v/>
      </c>
      <c r="G2884" s="184" t="str">
        <f t="shared" si="178"/>
        <v/>
      </c>
      <c r="H2884" s="184" t="str">
        <f t="shared" si="179"/>
        <v/>
      </c>
      <c r="R2884">
        <v>0</v>
      </c>
      <c r="S2884" t="s">
        <v>201</v>
      </c>
      <c r="T2884" s="221">
        <v>45566.313194444447</v>
      </c>
    </row>
    <row r="2885" spans="1:20" x14ac:dyDescent="0.35">
      <c r="A2885" t="s">
        <v>100</v>
      </c>
      <c r="B2885" t="s">
        <v>101</v>
      </c>
      <c r="C2885" t="s">
        <v>97</v>
      </c>
      <c r="D2885" s="29">
        <v>45981</v>
      </c>
      <c r="E2885" s="184" t="str">
        <f t="shared" si="176"/>
        <v/>
      </c>
      <c r="F2885" s="184" t="str">
        <f t="shared" si="177"/>
        <v/>
      </c>
      <c r="G2885" s="184" t="str">
        <f t="shared" si="178"/>
        <v/>
      </c>
      <c r="H2885" s="184" t="str">
        <f t="shared" si="179"/>
        <v/>
      </c>
      <c r="R2885">
        <v>0</v>
      </c>
      <c r="S2885" t="s">
        <v>201</v>
      </c>
      <c r="T2885" s="221">
        <v>45566.313194444447</v>
      </c>
    </row>
    <row r="2886" spans="1:20" x14ac:dyDescent="0.35">
      <c r="A2886" t="s">
        <v>100</v>
      </c>
      <c r="B2886" t="s">
        <v>101</v>
      </c>
      <c r="C2886" t="s">
        <v>97</v>
      </c>
      <c r="D2886" s="29">
        <v>45982</v>
      </c>
      <c r="E2886" s="184" t="str">
        <f t="shared" si="176"/>
        <v/>
      </c>
      <c r="F2886" s="184" t="str">
        <f t="shared" si="177"/>
        <v/>
      </c>
      <c r="G2886" s="184" t="str">
        <f t="shared" si="178"/>
        <v/>
      </c>
      <c r="H2886" s="184" t="str">
        <f t="shared" si="179"/>
        <v/>
      </c>
      <c r="R2886">
        <v>0</v>
      </c>
      <c r="S2886" t="s">
        <v>201</v>
      </c>
      <c r="T2886" s="221">
        <v>45566.313194444447</v>
      </c>
    </row>
    <row r="2887" spans="1:20" x14ac:dyDescent="0.35">
      <c r="A2887" t="s">
        <v>100</v>
      </c>
      <c r="B2887" t="s">
        <v>101</v>
      </c>
      <c r="C2887" t="s">
        <v>97</v>
      </c>
      <c r="D2887" s="29">
        <v>45983</v>
      </c>
      <c r="E2887" s="184" t="str">
        <f t="shared" si="176"/>
        <v/>
      </c>
      <c r="F2887" s="184" t="str">
        <f t="shared" si="177"/>
        <v/>
      </c>
      <c r="G2887" s="184" t="str">
        <f t="shared" si="178"/>
        <v/>
      </c>
      <c r="H2887" s="184" t="str">
        <f t="shared" si="179"/>
        <v/>
      </c>
      <c r="R2887">
        <v>0</v>
      </c>
      <c r="S2887" t="s">
        <v>201</v>
      </c>
      <c r="T2887" s="221">
        <v>45566.313194444447</v>
      </c>
    </row>
    <row r="2888" spans="1:20" x14ac:dyDescent="0.35">
      <c r="A2888" t="s">
        <v>100</v>
      </c>
      <c r="B2888" t="s">
        <v>101</v>
      </c>
      <c r="C2888" t="s">
        <v>97</v>
      </c>
      <c r="D2888" s="29">
        <v>45984</v>
      </c>
      <c r="E2888" s="184" t="str">
        <f t="shared" ref="E2888:E2951" si="180">IF(J2888="","",IF(L2888=0,0,IF(1-(J2888/L2888)&lt;0,"",1-(J2888/L2888))))</f>
        <v/>
      </c>
      <c r="F2888" s="184" t="str">
        <f t="shared" ref="F2888:F2951" si="181">IF(K2888="","",IF(L2888=0,0,IF(1-(K2888/L2888)&lt;0,"",1-(K2888/L2888))))</f>
        <v/>
      </c>
      <c r="G2888" s="184" t="str">
        <f t="shared" ref="G2888:G2951" si="182">IF(J2888="","",IF(1-(J2888/R2888)&lt;0,"",1-(J2888/R2888)))</f>
        <v/>
      </c>
      <c r="H2888" s="184" t="str">
        <f t="shared" ref="H2888:H2951" si="183">IF(K2888="","",IF(1-(K2888/R2888)&lt;0,"",1-(K2888/R2888)))</f>
        <v/>
      </c>
      <c r="R2888">
        <v>0</v>
      </c>
      <c r="S2888" t="s">
        <v>201</v>
      </c>
      <c r="T2888" s="221">
        <v>45566.313194444447</v>
      </c>
    </row>
    <row r="2889" spans="1:20" x14ac:dyDescent="0.35">
      <c r="A2889" t="s">
        <v>100</v>
      </c>
      <c r="B2889" t="s">
        <v>101</v>
      </c>
      <c r="C2889" t="s">
        <v>97</v>
      </c>
      <c r="D2889" s="29">
        <v>45985</v>
      </c>
      <c r="E2889" s="184" t="str">
        <f t="shared" si="180"/>
        <v/>
      </c>
      <c r="F2889" s="184" t="str">
        <f t="shared" si="181"/>
        <v/>
      </c>
      <c r="G2889" s="184" t="str">
        <f t="shared" si="182"/>
        <v/>
      </c>
      <c r="H2889" s="184" t="str">
        <f t="shared" si="183"/>
        <v/>
      </c>
      <c r="R2889">
        <v>0</v>
      </c>
      <c r="S2889" t="s">
        <v>201</v>
      </c>
      <c r="T2889" s="221">
        <v>45566.313194444447</v>
      </c>
    </row>
    <row r="2890" spans="1:20" x14ac:dyDescent="0.35">
      <c r="A2890" t="s">
        <v>100</v>
      </c>
      <c r="B2890" t="s">
        <v>101</v>
      </c>
      <c r="C2890" t="s">
        <v>97</v>
      </c>
      <c r="D2890" s="29">
        <v>45986</v>
      </c>
      <c r="E2890" s="184" t="str">
        <f t="shared" si="180"/>
        <v/>
      </c>
      <c r="F2890" s="184" t="str">
        <f t="shared" si="181"/>
        <v/>
      </c>
      <c r="G2890" s="184" t="str">
        <f t="shared" si="182"/>
        <v/>
      </c>
      <c r="H2890" s="184" t="str">
        <f t="shared" si="183"/>
        <v/>
      </c>
      <c r="R2890">
        <v>0</v>
      </c>
      <c r="S2890" t="s">
        <v>201</v>
      </c>
      <c r="T2890" s="221">
        <v>45566.313194444447</v>
      </c>
    </row>
    <row r="2891" spans="1:20" x14ac:dyDescent="0.35">
      <c r="A2891" t="s">
        <v>100</v>
      </c>
      <c r="B2891" t="s">
        <v>101</v>
      </c>
      <c r="C2891" t="s">
        <v>97</v>
      </c>
      <c r="D2891" s="29">
        <v>45987</v>
      </c>
      <c r="E2891" s="184" t="str">
        <f t="shared" si="180"/>
        <v/>
      </c>
      <c r="F2891" s="184" t="str">
        <f t="shared" si="181"/>
        <v/>
      </c>
      <c r="G2891" s="184" t="str">
        <f t="shared" si="182"/>
        <v/>
      </c>
      <c r="H2891" s="184" t="str">
        <f t="shared" si="183"/>
        <v/>
      </c>
      <c r="R2891">
        <v>0</v>
      </c>
      <c r="S2891" t="s">
        <v>201</v>
      </c>
      <c r="T2891" s="221">
        <v>45566.313194444447</v>
      </c>
    </row>
    <row r="2892" spans="1:20" x14ac:dyDescent="0.35">
      <c r="A2892" t="s">
        <v>100</v>
      </c>
      <c r="B2892" t="s">
        <v>101</v>
      </c>
      <c r="C2892" t="s">
        <v>97</v>
      </c>
      <c r="D2892" s="29">
        <v>45988</v>
      </c>
      <c r="E2892" s="184" t="str">
        <f t="shared" si="180"/>
        <v/>
      </c>
      <c r="F2892" s="184" t="str">
        <f t="shared" si="181"/>
        <v/>
      </c>
      <c r="G2892" s="184" t="str">
        <f t="shared" si="182"/>
        <v/>
      </c>
      <c r="H2892" s="184" t="str">
        <f t="shared" si="183"/>
        <v/>
      </c>
      <c r="R2892">
        <v>0</v>
      </c>
      <c r="S2892" t="s">
        <v>201</v>
      </c>
      <c r="T2892" s="221">
        <v>45566.313194444447</v>
      </c>
    </row>
    <row r="2893" spans="1:20" x14ac:dyDescent="0.35">
      <c r="A2893" t="s">
        <v>100</v>
      </c>
      <c r="B2893" t="s">
        <v>101</v>
      </c>
      <c r="C2893" t="s">
        <v>97</v>
      </c>
      <c r="D2893" s="29">
        <v>45989</v>
      </c>
      <c r="E2893" s="184" t="str">
        <f t="shared" si="180"/>
        <v/>
      </c>
      <c r="F2893" s="184" t="str">
        <f t="shared" si="181"/>
        <v/>
      </c>
      <c r="G2893" s="184" t="str">
        <f t="shared" si="182"/>
        <v/>
      </c>
      <c r="H2893" s="184" t="str">
        <f t="shared" si="183"/>
        <v/>
      </c>
      <c r="R2893">
        <v>0</v>
      </c>
      <c r="S2893" t="s">
        <v>201</v>
      </c>
      <c r="T2893" s="221">
        <v>45566.313194444447</v>
      </c>
    </row>
    <row r="2894" spans="1:20" x14ac:dyDescent="0.35">
      <c r="A2894" t="s">
        <v>100</v>
      </c>
      <c r="B2894" t="s">
        <v>101</v>
      </c>
      <c r="C2894" t="s">
        <v>97</v>
      </c>
      <c r="D2894" s="29">
        <v>45990</v>
      </c>
      <c r="E2894" s="184" t="str">
        <f t="shared" si="180"/>
        <v/>
      </c>
      <c r="F2894" s="184" t="str">
        <f t="shared" si="181"/>
        <v/>
      </c>
      <c r="G2894" s="184" t="str">
        <f t="shared" si="182"/>
        <v/>
      </c>
      <c r="H2894" s="184" t="str">
        <f t="shared" si="183"/>
        <v/>
      </c>
      <c r="R2894">
        <v>0</v>
      </c>
      <c r="S2894" t="s">
        <v>201</v>
      </c>
      <c r="T2894" s="221">
        <v>45566.313194444447</v>
      </c>
    </row>
    <row r="2895" spans="1:20" x14ac:dyDescent="0.35">
      <c r="A2895" t="s">
        <v>100</v>
      </c>
      <c r="B2895" t="s">
        <v>101</v>
      </c>
      <c r="C2895" t="s">
        <v>97</v>
      </c>
      <c r="D2895" s="29">
        <v>45991</v>
      </c>
      <c r="E2895" s="184" t="str">
        <f t="shared" si="180"/>
        <v/>
      </c>
      <c r="F2895" s="184" t="str">
        <f t="shared" si="181"/>
        <v/>
      </c>
      <c r="G2895" s="184" t="str">
        <f t="shared" si="182"/>
        <v/>
      </c>
      <c r="H2895" s="184" t="str">
        <f t="shared" si="183"/>
        <v/>
      </c>
      <c r="R2895">
        <v>0</v>
      </c>
      <c r="S2895" t="s">
        <v>201</v>
      </c>
      <c r="T2895" s="221">
        <v>45566.313194444447</v>
      </c>
    </row>
    <row r="2896" spans="1:20" x14ac:dyDescent="0.35">
      <c r="A2896" t="s">
        <v>100</v>
      </c>
      <c r="B2896" t="s">
        <v>101</v>
      </c>
      <c r="C2896" t="s">
        <v>97</v>
      </c>
      <c r="D2896" s="29">
        <v>45992</v>
      </c>
      <c r="E2896" s="184" t="str">
        <f t="shared" si="180"/>
        <v/>
      </c>
      <c r="F2896" s="184" t="str">
        <f t="shared" si="181"/>
        <v/>
      </c>
      <c r="G2896" s="184" t="str">
        <f t="shared" si="182"/>
        <v/>
      </c>
      <c r="H2896" s="184" t="str">
        <f t="shared" si="183"/>
        <v/>
      </c>
      <c r="R2896">
        <v>0</v>
      </c>
      <c r="S2896" t="s">
        <v>201</v>
      </c>
      <c r="T2896" s="221">
        <v>45566.313194444447</v>
      </c>
    </row>
    <row r="2897" spans="1:20" x14ac:dyDescent="0.35">
      <c r="A2897" t="s">
        <v>100</v>
      </c>
      <c r="B2897" t="s">
        <v>101</v>
      </c>
      <c r="C2897" t="s">
        <v>97</v>
      </c>
      <c r="D2897" s="29">
        <v>45993</v>
      </c>
      <c r="E2897" s="184" t="str">
        <f t="shared" si="180"/>
        <v/>
      </c>
      <c r="F2897" s="184" t="str">
        <f t="shared" si="181"/>
        <v/>
      </c>
      <c r="G2897" s="184" t="str">
        <f t="shared" si="182"/>
        <v/>
      </c>
      <c r="H2897" s="184" t="str">
        <f t="shared" si="183"/>
        <v/>
      </c>
      <c r="R2897">
        <v>0</v>
      </c>
      <c r="S2897" t="s">
        <v>201</v>
      </c>
      <c r="T2897" s="221">
        <v>45566.313194444447</v>
      </c>
    </row>
    <row r="2898" spans="1:20" x14ac:dyDescent="0.35">
      <c r="A2898" t="s">
        <v>100</v>
      </c>
      <c r="B2898" t="s">
        <v>101</v>
      </c>
      <c r="C2898" t="s">
        <v>97</v>
      </c>
      <c r="D2898" s="29">
        <v>45994</v>
      </c>
      <c r="E2898" s="184" t="str">
        <f t="shared" si="180"/>
        <v/>
      </c>
      <c r="F2898" s="184" t="str">
        <f t="shared" si="181"/>
        <v/>
      </c>
      <c r="G2898" s="184" t="str">
        <f t="shared" si="182"/>
        <v/>
      </c>
      <c r="H2898" s="184" t="str">
        <f t="shared" si="183"/>
        <v/>
      </c>
      <c r="R2898">
        <v>0</v>
      </c>
      <c r="S2898" t="s">
        <v>201</v>
      </c>
      <c r="T2898" s="221">
        <v>45566.313194444447</v>
      </c>
    </row>
    <row r="2899" spans="1:20" x14ac:dyDescent="0.35">
      <c r="A2899" t="s">
        <v>100</v>
      </c>
      <c r="B2899" t="s">
        <v>101</v>
      </c>
      <c r="C2899" t="s">
        <v>97</v>
      </c>
      <c r="D2899" s="29">
        <v>45995</v>
      </c>
      <c r="E2899" s="184" t="str">
        <f t="shared" si="180"/>
        <v/>
      </c>
      <c r="F2899" s="184" t="str">
        <f t="shared" si="181"/>
        <v/>
      </c>
      <c r="G2899" s="184" t="str">
        <f t="shared" si="182"/>
        <v/>
      </c>
      <c r="H2899" s="184" t="str">
        <f t="shared" si="183"/>
        <v/>
      </c>
      <c r="R2899">
        <v>0</v>
      </c>
      <c r="S2899" t="s">
        <v>201</v>
      </c>
      <c r="T2899" s="221">
        <v>45566.313194444447</v>
      </c>
    </row>
    <row r="2900" spans="1:20" x14ac:dyDescent="0.35">
      <c r="A2900" t="s">
        <v>100</v>
      </c>
      <c r="B2900" t="s">
        <v>101</v>
      </c>
      <c r="C2900" t="s">
        <v>97</v>
      </c>
      <c r="D2900" s="29">
        <v>45996</v>
      </c>
      <c r="E2900" s="184" t="str">
        <f t="shared" si="180"/>
        <v/>
      </c>
      <c r="F2900" s="184" t="str">
        <f t="shared" si="181"/>
        <v/>
      </c>
      <c r="G2900" s="184" t="str">
        <f t="shared" si="182"/>
        <v/>
      </c>
      <c r="H2900" s="184" t="str">
        <f t="shared" si="183"/>
        <v/>
      </c>
      <c r="R2900">
        <v>0</v>
      </c>
      <c r="S2900" t="s">
        <v>201</v>
      </c>
      <c r="T2900" s="221">
        <v>45566.313194444447</v>
      </c>
    </row>
    <row r="2901" spans="1:20" x14ac:dyDescent="0.35">
      <c r="A2901" t="s">
        <v>100</v>
      </c>
      <c r="B2901" t="s">
        <v>101</v>
      </c>
      <c r="C2901" t="s">
        <v>97</v>
      </c>
      <c r="D2901" s="29">
        <v>45997</v>
      </c>
      <c r="E2901" s="184" t="str">
        <f t="shared" si="180"/>
        <v/>
      </c>
      <c r="F2901" s="184" t="str">
        <f t="shared" si="181"/>
        <v/>
      </c>
      <c r="G2901" s="184" t="str">
        <f t="shared" si="182"/>
        <v/>
      </c>
      <c r="H2901" s="184" t="str">
        <f t="shared" si="183"/>
        <v/>
      </c>
      <c r="R2901">
        <v>0</v>
      </c>
      <c r="S2901" t="s">
        <v>201</v>
      </c>
      <c r="T2901" s="221">
        <v>45566.313194444447</v>
      </c>
    </row>
    <row r="2902" spans="1:20" x14ac:dyDescent="0.35">
      <c r="A2902" t="s">
        <v>100</v>
      </c>
      <c r="B2902" t="s">
        <v>101</v>
      </c>
      <c r="C2902" t="s">
        <v>97</v>
      </c>
      <c r="D2902" s="29">
        <v>45998</v>
      </c>
      <c r="E2902" s="184" t="str">
        <f t="shared" si="180"/>
        <v/>
      </c>
      <c r="F2902" s="184" t="str">
        <f t="shared" si="181"/>
        <v/>
      </c>
      <c r="G2902" s="184" t="str">
        <f t="shared" si="182"/>
        <v/>
      </c>
      <c r="H2902" s="184" t="str">
        <f t="shared" si="183"/>
        <v/>
      </c>
      <c r="R2902">
        <v>0</v>
      </c>
      <c r="S2902" t="s">
        <v>201</v>
      </c>
      <c r="T2902" s="221">
        <v>45566.313194444447</v>
      </c>
    </row>
    <row r="2903" spans="1:20" x14ac:dyDescent="0.35">
      <c r="A2903" t="s">
        <v>100</v>
      </c>
      <c r="B2903" t="s">
        <v>101</v>
      </c>
      <c r="C2903" t="s">
        <v>97</v>
      </c>
      <c r="D2903" s="29">
        <v>45999</v>
      </c>
      <c r="E2903" s="184" t="str">
        <f t="shared" si="180"/>
        <v/>
      </c>
      <c r="F2903" s="184" t="str">
        <f t="shared" si="181"/>
        <v/>
      </c>
      <c r="G2903" s="184" t="str">
        <f t="shared" si="182"/>
        <v/>
      </c>
      <c r="H2903" s="184" t="str">
        <f t="shared" si="183"/>
        <v/>
      </c>
      <c r="R2903">
        <v>0</v>
      </c>
      <c r="S2903" t="s">
        <v>201</v>
      </c>
      <c r="T2903" s="221">
        <v>45566.313194444447</v>
      </c>
    </row>
    <row r="2904" spans="1:20" x14ac:dyDescent="0.35">
      <c r="A2904" t="s">
        <v>100</v>
      </c>
      <c r="B2904" t="s">
        <v>101</v>
      </c>
      <c r="C2904" t="s">
        <v>97</v>
      </c>
      <c r="D2904" s="29">
        <v>46000</v>
      </c>
      <c r="E2904" s="184" t="str">
        <f t="shared" si="180"/>
        <v/>
      </c>
      <c r="F2904" s="184" t="str">
        <f t="shared" si="181"/>
        <v/>
      </c>
      <c r="G2904" s="184" t="str">
        <f t="shared" si="182"/>
        <v/>
      </c>
      <c r="H2904" s="184" t="str">
        <f t="shared" si="183"/>
        <v/>
      </c>
      <c r="R2904">
        <v>0</v>
      </c>
      <c r="S2904" t="s">
        <v>201</v>
      </c>
      <c r="T2904" s="221">
        <v>45566.313194444447</v>
      </c>
    </row>
    <row r="2905" spans="1:20" x14ac:dyDescent="0.35">
      <c r="A2905" t="s">
        <v>100</v>
      </c>
      <c r="B2905" t="s">
        <v>101</v>
      </c>
      <c r="C2905" t="s">
        <v>97</v>
      </c>
      <c r="D2905" s="29">
        <v>46001</v>
      </c>
      <c r="E2905" s="184" t="str">
        <f t="shared" si="180"/>
        <v/>
      </c>
      <c r="F2905" s="184" t="str">
        <f t="shared" si="181"/>
        <v/>
      </c>
      <c r="G2905" s="184" t="str">
        <f t="shared" si="182"/>
        <v/>
      </c>
      <c r="H2905" s="184" t="str">
        <f t="shared" si="183"/>
        <v/>
      </c>
      <c r="R2905">
        <v>0</v>
      </c>
      <c r="S2905" t="s">
        <v>201</v>
      </c>
      <c r="T2905" s="221">
        <v>45566.313194444447</v>
      </c>
    </row>
    <row r="2906" spans="1:20" x14ac:dyDescent="0.35">
      <c r="A2906" t="s">
        <v>100</v>
      </c>
      <c r="B2906" t="s">
        <v>101</v>
      </c>
      <c r="C2906" t="s">
        <v>97</v>
      </c>
      <c r="D2906" s="29">
        <v>46002</v>
      </c>
      <c r="E2906" s="184" t="str">
        <f t="shared" si="180"/>
        <v/>
      </c>
      <c r="F2906" s="184" t="str">
        <f t="shared" si="181"/>
        <v/>
      </c>
      <c r="G2906" s="184" t="str">
        <f t="shared" si="182"/>
        <v/>
      </c>
      <c r="H2906" s="184" t="str">
        <f t="shared" si="183"/>
        <v/>
      </c>
      <c r="R2906">
        <v>0</v>
      </c>
      <c r="S2906" t="s">
        <v>201</v>
      </c>
      <c r="T2906" s="221">
        <v>45566.313194444447</v>
      </c>
    </row>
    <row r="2907" spans="1:20" x14ac:dyDescent="0.35">
      <c r="A2907" t="s">
        <v>100</v>
      </c>
      <c r="B2907" t="s">
        <v>101</v>
      </c>
      <c r="C2907" t="s">
        <v>97</v>
      </c>
      <c r="D2907" s="29">
        <v>46003</v>
      </c>
      <c r="E2907" s="184" t="str">
        <f t="shared" si="180"/>
        <v/>
      </c>
      <c r="F2907" s="184" t="str">
        <f t="shared" si="181"/>
        <v/>
      </c>
      <c r="G2907" s="184" t="str">
        <f t="shared" si="182"/>
        <v/>
      </c>
      <c r="H2907" s="184" t="str">
        <f t="shared" si="183"/>
        <v/>
      </c>
      <c r="R2907">
        <v>0</v>
      </c>
      <c r="S2907" t="s">
        <v>201</v>
      </c>
      <c r="T2907" s="221">
        <v>45566.313194444447</v>
      </c>
    </row>
    <row r="2908" spans="1:20" x14ac:dyDescent="0.35">
      <c r="A2908" t="s">
        <v>100</v>
      </c>
      <c r="B2908" t="s">
        <v>101</v>
      </c>
      <c r="C2908" t="s">
        <v>97</v>
      </c>
      <c r="D2908" s="29">
        <v>46004</v>
      </c>
      <c r="E2908" s="184" t="str">
        <f t="shared" si="180"/>
        <v/>
      </c>
      <c r="F2908" s="184" t="str">
        <f t="shared" si="181"/>
        <v/>
      </c>
      <c r="G2908" s="184" t="str">
        <f t="shared" si="182"/>
        <v/>
      </c>
      <c r="H2908" s="184" t="str">
        <f t="shared" si="183"/>
        <v/>
      </c>
      <c r="R2908">
        <v>0</v>
      </c>
      <c r="S2908" t="s">
        <v>201</v>
      </c>
      <c r="T2908" s="221">
        <v>45566.313194444447</v>
      </c>
    </row>
    <row r="2909" spans="1:20" x14ac:dyDescent="0.35">
      <c r="A2909" t="s">
        <v>100</v>
      </c>
      <c r="B2909" t="s">
        <v>101</v>
      </c>
      <c r="C2909" t="s">
        <v>97</v>
      </c>
      <c r="D2909" s="29">
        <v>46005</v>
      </c>
      <c r="E2909" s="184" t="str">
        <f t="shared" si="180"/>
        <v/>
      </c>
      <c r="F2909" s="184" t="str">
        <f t="shared" si="181"/>
        <v/>
      </c>
      <c r="G2909" s="184" t="str">
        <f t="shared" si="182"/>
        <v/>
      </c>
      <c r="H2909" s="184" t="str">
        <f t="shared" si="183"/>
        <v/>
      </c>
      <c r="R2909">
        <v>0</v>
      </c>
      <c r="S2909" t="s">
        <v>201</v>
      </c>
      <c r="T2909" s="221">
        <v>45566.313194444447</v>
      </c>
    </row>
    <row r="2910" spans="1:20" x14ac:dyDescent="0.35">
      <c r="A2910" t="s">
        <v>100</v>
      </c>
      <c r="B2910" t="s">
        <v>101</v>
      </c>
      <c r="C2910" t="s">
        <v>97</v>
      </c>
      <c r="D2910" s="29">
        <v>46006</v>
      </c>
      <c r="E2910" s="184" t="str">
        <f t="shared" si="180"/>
        <v/>
      </c>
      <c r="F2910" s="184" t="str">
        <f t="shared" si="181"/>
        <v/>
      </c>
      <c r="G2910" s="184" t="str">
        <f t="shared" si="182"/>
        <v/>
      </c>
      <c r="H2910" s="184" t="str">
        <f t="shared" si="183"/>
        <v/>
      </c>
      <c r="R2910">
        <v>0</v>
      </c>
      <c r="S2910" t="s">
        <v>201</v>
      </c>
      <c r="T2910" s="221">
        <v>45566.313194444447</v>
      </c>
    </row>
    <row r="2911" spans="1:20" x14ac:dyDescent="0.35">
      <c r="A2911" t="s">
        <v>100</v>
      </c>
      <c r="B2911" t="s">
        <v>101</v>
      </c>
      <c r="C2911" t="s">
        <v>97</v>
      </c>
      <c r="D2911" s="29">
        <v>46007</v>
      </c>
      <c r="E2911" s="184" t="str">
        <f t="shared" si="180"/>
        <v/>
      </c>
      <c r="F2911" s="184" t="str">
        <f t="shared" si="181"/>
        <v/>
      </c>
      <c r="G2911" s="184" t="str">
        <f t="shared" si="182"/>
        <v/>
      </c>
      <c r="H2911" s="184" t="str">
        <f t="shared" si="183"/>
        <v/>
      </c>
      <c r="R2911">
        <v>0</v>
      </c>
      <c r="S2911" t="s">
        <v>201</v>
      </c>
      <c r="T2911" s="221">
        <v>45566.313194444447</v>
      </c>
    </row>
    <row r="2912" spans="1:20" x14ac:dyDescent="0.35">
      <c r="A2912" t="s">
        <v>100</v>
      </c>
      <c r="B2912" t="s">
        <v>101</v>
      </c>
      <c r="C2912" t="s">
        <v>97</v>
      </c>
      <c r="D2912" s="29">
        <v>46008</v>
      </c>
      <c r="E2912" s="184" t="str">
        <f t="shared" si="180"/>
        <v/>
      </c>
      <c r="F2912" s="184" t="str">
        <f t="shared" si="181"/>
        <v/>
      </c>
      <c r="G2912" s="184" t="str">
        <f t="shared" si="182"/>
        <v/>
      </c>
      <c r="H2912" s="184" t="str">
        <f t="shared" si="183"/>
        <v/>
      </c>
      <c r="R2912">
        <v>0</v>
      </c>
      <c r="S2912" t="s">
        <v>201</v>
      </c>
      <c r="T2912" s="221">
        <v>45566.313194444447</v>
      </c>
    </row>
    <row r="2913" spans="1:20" x14ac:dyDescent="0.35">
      <c r="A2913" t="s">
        <v>100</v>
      </c>
      <c r="B2913" t="s">
        <v>101</v>
      </c>
      <c r="C2913" t="s">
        <v>97</v>
      </c>
      <c r="D2913" s="29">
        <v>46009</v>
      </c>
      <c r="E2913" s="184" t="str">
        <f t="shared" si="180"/>
        <v/>
      </c>
      <c r="F2913" s="184" t="str">
        <f t="shared" si="181"/>
        <v/>
      </c>
      <c r="G2913" s="184" t="str">
        <f t="shared" si="182"/>
        <v/>
      </c>
      <c r="H2913" s="184" t="str">
        <f t="shared" si="183"/>
        <v/>
      </c>
      <c r="R2913">
        <v>0</v>
      </c>
      <c r="S2913" t="s">
        <v>201</v>
      </c>
      <c r="T2913" s="221">
        <v>45566.313194444447</v>
      </c>
    </row>
    <row r="2914" spans="1:20" x14ac:dyDescent="0.35">
      <c r="A2914" t="s">
        <v>100</v>
      </c>
      <c r="B2914" t="s">
        <v>101</v>
      </c>
      <c r="C2914" t="s">
        <v>97</v>
      </c>
      <c r="D2914" s="29">
        <v>46010</v>
      </c>
      <c r="E2914" s="184" t="str">
        <f t="shared" si="180"/>
        <v/>
      </c>
      <c r="F2914" s="184" t="str">
        <f t="shared" si="181"/>
        <v/>
      </c>
      <c r="G2914" s="184" t="str">
        <f t="shared" si="182"/>
        <v/>
      </c>
      <c r="H2914" s="184" t="str">
        <f t="shared" si="183"/>
        <v/>
      </c>
      <c r="R2914">
        <v>0</v>
      </c>
      <c r="S2914" t="s">
        <v>201</v>
      </c>
      <c r="T2914" s="221">
        <v>45566.313194444447</v>
      </c>
    </row>
    <row r="2915" spans="1:20" x14ac:dyDescent="0.35">
      <c r="A2915" t="s">
        <v>100</v>
      </c>
      <c r="B2915" t="s">
        <v>101</v>
      </c>
      <c r="C2915" t="s">
        <v>97</v>
      </c>
      <c r="D2915" s="29">
        <v>46011</v>
      </c>
      <c r="E2915" s="184" t="str">
        <f t="shared" si="180"/>
        <v/>
      </c>
      <c r="F2915" s="184" t="str">
        <f t="shared" si="181"/>
        <v/>
      </c>
      <c r="G2915" s="184" t="str">
        <f t="shared" si="182"/>
        <v/>
      </c>
      <c r="H2915" s="184" t="str">
        <f t="shared" si="183"/>
        <v/>
      </c>
      <c r="R2915">
        <v>0</v>
      </c>
      <c r="S2915" t="s">
        <v>201</v>
      </c>
      <c r="T2915" s="221">
        <v>45566.313194444447</v>
      </c>
    </row>
    <row r="2916" spans="1:20" x14ac:dyDescent="0.35">
      <c r="A2916" t="s">
        <v>100</v>
      </c>
      <c r="B2916" t="s">
        <v>101</v>
      </c>
      <c r="C2916" t="s">
        <v>97</v>
      </c>
      <c r="D2916" s="29">
        <v>46012</v>
      </c>
      <c r="E2916" s="184" t="str">
        <f t="shared" si="180"/>
        <v/>
      </c>
      <c r="F2916" s="184" t="str">
        <f t="shared" si="181"/>
        <v/>
      </c>
      <c r="G2916" s="184" t="str">
        <f t="shared" si="182"/>
        <v/>
      </c>
      <c r="H2916" s="184" t="str">
        <f t="shared" si="183"/>
        <v/>
      </c>
      <c r="R2916">
        <v>0</v>
      </c>
      <c r="S2916" t="s">
        <v>201</v>
      </c>
      <c r="T2916" s="221">
        <v>45566.313194444447</v>
      </c>
    </row>
    <row r="2917" spans="1:20" x14ac:dyDescent="0.35">
      <c r="A2917" t="s">
        <v>100</v>
      </c>
      <c r="B2917" t="s">
        <v>101</v>
      </c>
      <c r="C2917" t="s">
        <v>97</v>
      </c>
      <c r="D2917" s="29">
        <v>46013</v>
      </c>
      <c r="E2917" s="184" t="str">
        <f t="shared" si="180"/>
        <v/>
      </c>
      <c r="F2917" s="184" t="str">
        <f t="shared" si="181"/>
        <v/>
      </c>
      <c r="G2917" s="184" t="str">
        <f t="shared" si="182"/>
        <v/>
      </c>
      <c r="H2917" s="184" t="str">
        <f t="shared" si="183"/>
        <v/>
      </c>
      <c r="R2917">
        <v>0</v>
      </c>
      <c r="S2917" t="s">
        <v>201</v>
      </c>
      <c r="T2917" s="221">
        <v>45566.313194444447</v>
      </c>
    </row>
    <row r="2918" spans="1:20" x14ac:dyDescent="0.35">
      <c r="A2918" t="s">
        <v>100</v>
      </c>
      <c r="B2918" t="s">
        <v>101</v>
      </c>
      <c r="C2918" t="s">
        <v>97</v>
      </c>
      <c r="D2918" s="29">
        <v>46014</v>
      </c>
      <c r="E2918" s="184" t="str">
        <f t="shared" si="180"/>
        <v/>
      </c>
      <c r="F2918" s="184" t="str">
        <f t="shared" si="181"/>
        <v/>
      </c>
      <c r="G2918" s="184" t="str">
        <f t="shared" si="182"/>
        <v/>
      </c>
      <c r="H2918" s="184" t="str">
        <f t="shared" si="183"/>
        <v/>
      </c>
      <c r="R2918">
        <v>0</v>
      </c>
      <c r="S2918" t="s">
        <v>201</v>
      </c>
      <c r="T2918" s="221">
        <v>45566.313194444447</v>
      </c>
    </row>
    <row r="2919" spans="1:20" x14ac:dyDescent="0.35">
      <c r="A2919" t="s">
        <v>100</v>
      </c>
      <c r="B2919" t="s">
        <v>101</v>
      </c>
      <c r="C2919" t="s">
        <v>97</v>
      </c>
      <c r="D2919" s="29">
        <v>46015</v>
      </c>
      <c r="E2919" s="184" t="str">
        <f t="shared" si="180"/>
        <v/>
      </c>
      <c r="F2919" s="184" t="str">
        <f t="shared" si="181"/>
        <v/>
      </c>
      <c r="G2919" s="184" t="str">
        <f t="shared" si="182"/>
        <v/>
      </c>
      <c r="H2919" s="184" t="str">
        <f t="shared" si="183"/>
        <v/>
      </c>
      <c r="R2919">
        <v>0</v>
      </c>
      <c r="S2919" t="s">
        <v>201</v>
      </c>
      <c r="T2919" s="221">
        <v>45566.313194444447</v>
      </c>
    </row>
    <row r="2920" spans="1:20" x14ac:dyDescent="0.35">
      <c r="A2920" t="s">
        <v>100</v>
      </c>
      <c r="B2920" t="s">
        <v>101</v>
      </c>
      <c r="C2920" t="s">
        <v>97</v>
      </c>
      <c r="D2920" s="29">
        <v>46016</v>
      </c>
      <c r="E2920" s="184" t="str">
        <f t="shared" si="180"/>
        <v/>
      </c>
      <c r="F2920" s="184" t="str">
        <f t="shared" si="181"/>
        <v/>
      </c>
      <c r="G2920" s="184" t="str">
        <f t="shared" si="182"/>
        <v/>
      </c>
      <c r="H2920" s="184" t="str">
        <f t="shared" si="183"/>
        <v/>
      </c>
      <c r="R2920">
        <v>0</v>
      </c>
      <c r="S2920" t="s">
        <v>201</v>
      </c>
      <c r="T2920" s="221">
        <v>45566.313194444447</v>
      </c>
    </row>
    <row r="2921" spans="1:20" x14ac:dyDescent="0.35">
      <c r="A2921" t="s">
        <v>100</v>
      </c>
      <c r="B2921" t="s">
        <v>101</v>
      </c>
      <c r="C2921" t="s">
        <v>97</v>
      </c>
      <c r="D2921" s="29">
        <v>46017</v>
      </c>
      <c r="E2921" s="184" t="str">
        <f t="shared" si="180"/>
        <v/>
      </c>
      <c r="F2921" s="184" t="str">
        <f t="shared" si="181"/>
        <v/>
      </c>
      <c r="G2921" s="184" t="str">
        <f t="shared" si="182"/>
        <v/>
      </c>
      <c r="H2921" s="184" t="str">
        <f t="shared" si="183"/>
        <v/>
      </c>
      <c r="R2921">
        <v>0</v>
      </c>
      <c r="S2921" t="s">
        <v>201</v>
      </c>
      <c r="T2921" s="221">
        <v>45566.313194444447</v>
      </c>
    </row>
    <row r="2922" spans="1:20" x14ac:dyDescent="0.35">
      <c r="A2922" t="s">
        <v>100</v>
      </c>
      <c r="B2922" t="s">
        <v>101</v>
      </c>
      <c r="C2922" t="s">
        <v>97</v>
      </c>
      <c r="D2922" s="29">
        <v>46018</v>
      </c>
      <c r="E2922" s="184" t="str">
        <f t="shared" si="180"/>
        <v/>
      </c>
      <c r="F2922" s="184" t="str">
        <f t="shared" si="181"/>
        <v/>
      </c>
      <c r="G2922" s="184" t="str">
        <f t="shared" si="182"/>
        <v/>
      </c>
      <c r="H2922" s="184" t="str">
        <f t="shared" si="183"/>
        <v/>
      </c>
      <c r="R2922">
        <v>0</v>
      </c>
      <c r="S2922" t="s">
        <v>201</v>
      </c>
      <c r="T2922" s="221">
        <v>45566.313194444447</v>
      </c>
    </row>
    <row r="2923" spans="1:20" x14ac:dyDescent="0.35">
      <c r="A2923" t="s">
        <v>100</v>
      </c>
      <c r="B2923" t="s">
        <v>101</v>
      </c>
      <c r="C2923" t="s">
        <v>97</v>
      </c>
      <c r="D2923" s="29">
        <v>46019</v>
      </c>
      <c r="E2923" s="184" t="str">
        <f t="shared" si="180"/>
        <v/>
      </c>
      <c r="F2923" s="184" t="str">
        <f t="shared" si="181"/>
        <v/>
      </c>
      <c r="G2923" s="184" t="str">
        <f t="shared" si="182"/>
        <v/>
      </c>
      <c r="H2923" s="184" t="str">
        <f t="shared" si="183"/>
        <v/>
      </c>
      <c r="R2923">
        <v>0</v>
      </c>
      <c r="S2923" t="s">
        <v>201</v>
      </c>
      <c r="T2923" s="221">
        <v>45566.313194444447</v>
      </c>
    </row>
    <row r="2924" spans="1:20" x14ac:dyDescent="0.35">
      <c r="A2924" t="s">
        <v>100</v>
      </c>
      <c r="B2924" t="s">
        <v>101</v>
      </c>
      <c r="C2924" t="s">
        <v>97</v>
      </c>
      <c r="D2924" s="29">
        <v>46020</v>
      </c>
      <c r="E2924" s="184" t="str">
        <f t="shared" si="180"/>
        <v/>
      </c>
      <c r="F2924" s="184" t="str">
        <f t="shared" si="181"/>
        <v/>
      </c>
      <c r="G2924" s="184" t="str">
        <f t="shared" si="182"/>
        <v/>
      </c>
      <c r="H2924" s="184" t="str">
        <f t="shared" si="183"/>
        <v/>
      </c>
      <c r="R2924">
        <v>0</v>
      </c>
      <c r="S2924" t="s">
        <v>201</v>
      </c>
      <c r="T2924" s="221">
        <v>45566.313194444447</v>
      </c>
    </row>
    <row r="2925" spans="1:20" x14ac:dyDescent="0.35">
      <c r="A2925" t="s">
        <v>100</v>
      </c>
      <c r="B2925" t="s">
        <v>101</v>
      </c>
      <c r="C2925" t="s">
        <v>97</v>
      </c>
      <c r="D2925" s="29">
        <v>46021</v>
      </c>
      <c r="E2925" s="184" t="str">
        <f t="shared" si="180"/>
        <v/>
      </c>
      <c r="F2925" s="184" t="str">
        <f t="shared" si="181"/>
        <v/>
      </c>
      <c r="G2925" s="184" t="str">
        <f t="shared" si="182"/>
        <v/>
      </c>
      <c r="H2925" s="184" t="str">
        <f t="shared" si="183"/>
        <v/>
      </c>
      <c r="R2925">
        <v>0</v>
      </c>
      <c r="S2925" t="s">
        <v>201</v>
      </c>
      <c r="T2925" s="221">
        <v>45566.313194444447</v>
      </c>
    </row>
    <row r="2926" spans="1:20" x14ac:dyDescent="0.35">
      <c r="A2926" t="s">
        <v>100</v>
      </c>
      <c r="B2926" t="s">
        <v>101</v>
      </c>
      <c r="C2926" t="s">
        <v>97</v>
      </c>
      <c r="D2926" s="29">
        <v>46022</v>
      </c>
      <c r="E2926" s="184" t="str">
        <f t="shared" si="180"/>
        <v/>
      </c>
      <c r="F2926" s="184" t="str">
        <f t="shared" si="181"/>
        <v/>
      </c>
      <c r="G2926" s="184" t="str">
        <f t="shared" si="182"/>
        <v/>
      </c>
      <c r="H2926" s="184" t="str">
        <f t="shared" si="183"/>
        <v/>
      </c>
      <c r="R2926">
        <v>0</v>
      </c>
      <c r="S2926" t="s">
        <v>201</v>
      </c>
      <c r="T2926" s="221">
        <v>45566.313194444447</v>
      </c>
    </row>
    <row r="2927" spans="1:20" x14ac:dyDescent="0.35">
      <c r="A2927" t="s">
        <v>100</v>
      </c>
      <c r="B2927" t="s">
        <v>101</v>
      </c>
      <c r="C2927" t="s">
        <v>92</v>
      </c>
      <c r="D2927" s="29">
        <v>45658</v>
      </c>
      <c r="E2927" s="184" t="str">
        <f t="shared" si="180"/>
        <v/>
      </c>
      <c r="F2927" s="184" t="str">
        <f t="shared" si="181"/>
        <v/>
      </c>
      <c r="G2927" s="184" t="str">
        <f t="shared" si="182"/>
        <v/>
      </c>
      <c r="H2927" s="184" t="str">
        <f t="shared" si="183"/>
        <v/>
      </c>
      <c r="J2927" t="s">
        <v>253</v>
      </c>
      <c r="K2927" t="s">
        <v>253</v>
      </c>
      <c r="L2927">
        <v>15</v>
      </c>
      <c r="R2927">
        <v>161.579892</v>
      </c>
      <c r="S2927" t="s">
        <v>201</v>
      </c>
      <c r="T2927" s="221">
        <v>45475.338888888888</v>
      </c>
    </row>
    <row r="2928" spans="1:20" x14ac:dyDescent="0.35">
      <c r="A2928" t="s">
        <v>100</v>
      </c>
      <c r="B2928" t="s">
        <v>101</v>
      </c>
      <c r="C2928" t="s">
        <v>92</v>
      </c>
      <c r="D2928" s="29">
        <v>45659</v>
      </c>
      <c r="E2928" s="184" t="str">
        <f t="shared" si="180"/>
        <v/>
      </c>
      <c r="F2928" s="184" t="str">
        <f t="shared" si="181"/>
        <v/>
      </c>
      <c r="G2928" s="184" t="str">
        <f t="shared" si="182"/>
        <v/>
      </c>
      <c r="H2928" s="184" t="str">
        <f t="shared" si="183"/>
        <v/>
      </c>
      <c r="J2928" t="s">
        <v>253</v>
      </c>
      <c r="K2928" t="s">
        <v>253</v>
      </c>
      <c r="L2928">
        <v>15</v>
      </c>
      <c r="R2928">
        <v>161.579892</v>
      </c>
      <c r="S2928" t="s">
        <v>201</v>
      </c>
      <c r="T2928" s="221">
        <v>45475.338888888888</v>
      </c>
    </row>
    <row r="2929" spans="1:20" x14ac:dyDescent="0.35">
      <c r="A2929" t="s">
        <v>100</v>
      </c>
      <c r="B2929" t="s">
        <v>101</v>
      </c>
      <c r="C2929" t="s">
        <v>92</v>
      </c>
      <c r="D2929" s="29">
        <v>45660</v>
      </c>
      <c r="E2929" s="184" t="str">
        <f t="shared" si="180"/>
        <v/>
      </c>
      <c r="F2929" s="184" t="str">
        <f t="shared" si="181"/>
        <v/>
      </c>
      <c r="G2929" s="184" t="str">
        <f t="shared" si="182"/>
        <v/>
      </c>
      <c r="H2929" s="184" t="str">
        <f t="shared" si="183"/>
        <v/>
      </c>
      <c r="J2929" t="s">
        <v>253</v>
      </c>
      <c r="K2929" t="s">
        <v>253</v>
      </c>
      <c r="L2929">
        <v>15</v>
      </c>
      <c r="R2929">
        <v>161.579892</v>
      </c>
      <c r="S2929" t="s">
        <v>201</v>
      </c>
      <c r="T2929" s="221">
        <v>45475.338888888888</v>
      </c>
    </row>
    <row r="2930" spans="1:20" x14ac:dyDescent="0.35">
      <c r="A2930" t="s">
        <v>100</v>
      </c>
      <c r="B2930" t="s">
        <v>101</v>
      </c>
      <c r="C2930" t="s">
        <v>92</v>
      </c>
      <c r="D2930" s="29">
        <v>45661</v>
      </c>
      <c r="E2930" s="184" t="str">
        <f t="shared" si="180"/>
        <v/>
      </c>
      <c r="F2930" s="184" t="str">
        <f t="shared" si="181"/>
        <v/>
      </c>
      <c r="G2930" s="184" t="str">
        <f t="shared" si="182"/>
        <v/>
      </c>
      <c r="H2930" s="184" t="str">
        <f t="shared" si="183"/>
        <v/>
      </c>
      <c r="J2930" t="s">
        <v>253</v>
      </c>
      <c r="K2930" t="s">
        <v>253</v>
      </c>
      <c r="L2930">
        <v>15</v>
      </c>
      <c r="R2930">
        <v>161.579892</v>
      </c>
      <c r="S2930" t="s">
        <v>201</v>
      </c>
      <c r="T2930" s="221">
        <v>45475.338888888888</v>
      </c>
    </row>
    <row r="2931" spans="1:20" x14ac:dyDescent="0.35">
      <c r="A2931" t="s">
        <v>100</v>
      </c>
      <c r="B2931" t="s">
        <v>101</v>
      </c>
      <c r="C2931" t="s">
        <v>92</v>
      </c>
      <c r="D2931" s="29">
        <v>45662</v>
      </c>
      <c r="E2931" s="184" t="str">
        <f t="shared" si="180"/>
        <v/>
      </c>
      <c r="F2931" s="184" t="str">
        <f t="shared" si="181"/>
        <v/>
      </c>
      <c r="G2931" s="184" t="str">
        <f t="shared" si="182"/>
        <v/>
      </c>
      <c r="H2931" s="184" t="str">
        <f t="shared" si="183"/>
        <v/>
      </c>
      <c r="J2931" t="s">
        <v>253</v>
      </c>
      <c r="K2931" t="s">
        <v>253</v>
      </c>
      <c r="L2931">
        <v>15</v>
      </c>
      <c r="R2931">
        <v>161.579892</v>
      </c>
      <c r="S2931" t="s">
        <v>201</v>
      </c>
      <c r="T2931" s="221">
        <v>45475.338888888888</v>
      </c>
    </row>
    <row r="2932" spans="1:20" x14ac:dyDescent="0.35">
      <c r="A2932" t="s">
        <v>100</v>
      </c>
      <c r="B2932" t="s">
        <v>101</v>
      </c>
      <c r="C2932" t="s">
        <v>92</v>
      </c>
      <c r="D2932" s="29">
        <v>45663</v>
      </c>
      <c r="E2932" s="184" t="str">
        <f t="shared" si="180"/>
        <v/>
      </c>
      <c r="F2932" s="184" t="str">
        <f t="shared" si="181"/>
        <v/>
      </c>
      <c r="G2932" s="184" t="str">
        <f t="shared" si="182"/>
        <v/>
      </c>
      <c r="H2932" s="184" t="str">
        <f t="shared" si="183"/>
        <v/>
      </c>
      <c r="J2932" t="s">
        <v>253</v>
      </c>
      <c r="K2932" t="s">
        <v>253</v>
      </c>
      <c r="L2932">
        <v>15</v>
      </c>
      <c r="R2932">
        <v>161.579892</v>
      </c>
      <c r="S2932" t="s">
        <v>201</v>
      </c>
      <c r="T2932" s="221">
        <v>45475.338888888888</v>
      </c>
    </row>
    <row r="2933" spans="1:20" x14ac:dyDescent="0.35">
      <c r="A2933" t="s">
        <v>100</v>
      </c>
      <c r="B2933" t="s">
        <v>101</v>
      </c>
      <c r="C2933" t="s">
        <v>92</v>
      </c>
      <c r="D2933" s="29">
        <v>45664</v>
      </c>
      <c r="E2933" s="184" t="str">
        <f t="shared" si="180"/>
        <v/>
      </c>
      <c r="F2933" s="184" t="str">
        <f t="shared" si="181"/>
        <v/>
      </c>
      <c r="G2933" s="184" t="str">
        <f t="shared" si="182"/>
        <v/>
      </c>
      <c r="H2933" s="184" t="str">
        <f t="shared" si="183"/>
        <v/>
      </c>
      <c r="J2933" t="s">
        <v>253</v>
      </c>
      <c r="K2933" t="s">
        <v>253</v>
      </c>
      <c r="L2933">
        <v>15</v>
      </c>
      <c r="R2933">
        <v>161.579892</v>
      </c>
      <c r="S2933" t="s">
        <v>201</v>
      </c>
      <c r="T2933" s="221">
        <v>45475.338888888888</v>
      </c>
    </row>
    <row r="2934" spans="1:20" x14ac:dyDescent="0.35">
      <c r="A2934" t="s">
        <v>100</v>
      </c>
      <c r="B2934" t="s">
        <v>101</v>
      </c>
      <c r="C2934" t="s">
        <v>92</v>
      </c>
      <c r="D2934" s="29">
        <v>45665</v>
      </c>
      <c r="E2934" s="184" t="str">
        <f t="shared" si="180"/>
        <v/>
      </c>
      <c r="F2934" s="184" t="str">
        <f t="shared" si="181"/>
        <v/>
      </c>
      <c r="G2934" s="184" t="str">
        <f t="shared" si="182"/>
        <v/>
      </c>
      <c r="H2934" s="184" t="str">
        <f t="shared" si="183"/>
        <v/>
      </c>
      <c r="J2934" t="s">
        <v>253</v>
      </c>
      <c r="K2934" t="s">
        <v>253</v>
      </c>
      <c r="L2934">
        <v>15</v>
      </c>
      <c r="R2934">
        <v>161.579892</v>
      </c>
      <c r="S2934" t="s">
        <v>201</v>
      </c>
      <c r="T2934" s="221">
        <v>45475.338888888888</v>
      </c>
    </row>
    <row r="2935" spans="1:20" x14ac:dyDescent="0.35">
      <c r="A2935" t="s">
        <v>100</v>
      </c>
      <c r="B2935" t="s">
        <v>101</v>
      </c>
      <c r="C2935" t="s">
        <v>92</v>
      </c>
      <c r="D2935" s="29">
        <v>45666</v>
      </c>
      <c r="E2935" s="184" t="str">
        <f t="shared" si="180"/>
        <v/>
      </c>
      <c r="F2935" s="184" t="str">
        <f t="shared" si="181"/>
        <v/>
      </c>
      <c r="G2935" s="184" t="str">
        <f t="shared" si="182"/>
        <v/>
      </c>
      <c r="H2935" s="184" t="str">
        <f t="shared" si="183"/>
        <v/>
      </c>
      <c r="J2935" t="s">
        <v>253</v>
      </c>
      <c r="K2935" t="s">
        <v>253</v>
      </c>
      <c r="L2935">
        <v>15</v>
      </c>
      <c r="R2935">
        <v>161.579892</v>
      </c>
      <c r="S2935" t="s">
        <v>201</v>
      </c>
      <c r="T2935" s="221">
        <v>45475.338888888888</v>
      </c>
    </row>
    <row r="2936" spans="1:20" x14ac:dyDescent="0.35">
      <c r="A2936" t="s">
        <v>100</v>
      </c>
      <c r="B2936" t="s">
        <v>101</v>
      </c>
      <c r="C2936" t="s">
        <v>92</v>
      </c>
      <c r="D2936" s="29">
        <v>45667</v>
      </c>
      <c r="E2936" s="184" t="str">
        <f t="shared" si="180"/>
        <v/>
      </c>
      <c r="F2936" s="184" t="str">
        <f t="shared" si="181"/>
        <v/>
      </c>
      <c r="G2936" s="184" t="str">
        <f t="shared" si="182"/>
        <v/>
      </c>
      <c r="H2936" s="184" t="str">
        <f t="shared" si="183"/>
        <v/>
      </c>
      <c r="J2936" t="s">
        <v>253</v>
      </c>
      <c r="K2936" t="s">
        <v>253</v>
      </c>
      <c r="L2936">
        <v>15</v>
      </c>
      <c r="R2936">
        <v>161.579892</v>
      </c>
      <c r="S2936" t="s">
        <v>201</v>
      </c>
      <c r="T2936" s="221">
        <v>45475.338888888888</v>
      </c>
    </row>
    <row r="2937" spans="1:20" x14ac:dyDescent="0.35">
      <c r="A2937" t="s">
        <v>100</v>
      </c>
      <c r="B2937" t="s">
        <v>101</v>
      </c>
      <c r="C2937" t="s">
        <v>92</v>
      </c>
      <c r="D2937" s="29">
        <v>45668</v>
      </c>
      <c r="E2937" s="184" t="str">
        <f t="shared" si="180"/>
        <v/>
      </c>
      <c r="F2937" s="184" t="str">
        <f t="shared" si="181"/>
        <v/>
      </c>
      <c r="G2937" s="184" t="str">
        <f t="shared" si="182"/>
        <v/>
      </c>
      <c r="H2937" s="184" t="str">
        <f t="shared" si="183"/>
        <v/>
      </c>
      <c r="J2937" t="s">
        <v>253</v>
      </c>
      <c r="K2937" t="s">
        <v>253</v>
      </c>
      <c r="L2937">
        <v>15</v>
      </c>
      <c r="R2937">
        <v>161.579892</v>
      </c>
      <c r="S2937" t="s">
        <v>201</v>
      </c>
      <c r="T2937" s="221">
        <v>45475.338888888888</v>
      </c>
    </row>
    <row r="2938" spans="1:20" x14ac:dyDescent="0.35">
      <c r="A2938" t="s">
        <v>100</v>
      </c>
      <c r="B2938" t="s">
        <v>101</v>
      </c>
      <c r="C2938" t="s">
        <v>92</v>
      </c>
      <c r="D2938" s="29">
        <v>45669</v>
      </c>
      <c r="E2938" s="184" t="str">
        <f t="shared" si="180"/>
        <v/>
      </c>
      <c r="F2938" s="184" t="str">
        <f t="shared" si="181"/>
        <v/>
      </c>
      <c r="G2938" s="184" t="str">
        <f t="shared" si="182"/>
        <v/>
      </c>
      <c r="H2938" s="184" t="str">
        <f t="shared" si="183"/>
        <v/>
      </c>
      <c r="J2938" t="s">
        <v>253</v>
      </c>
      <c r="K2938" t="s">
        <v>253</v>
      </c>
      <c r="L2938">
        <v>15</v>
      </c>
      <c r="R2938">
        <v>161.579892</v>
      </c>
      <c r="S2938" t="s">
        <v>201</v>
      </c>
      <c r="T2938" s="221">
        <v>45475.338888888888</v>
      </c>
    </row>
    <row r="2939" spans="1:20" x14ac:dyDescent="0.35">
      <c r="A2939" t="s">
        <v>100</v>
      </c>
      <c r="B2939" t="s">
        <v>101</v>
      </c>
      <c r="C2939" t="s">
        <v>92</v>
      </c>
      <c r="D2939" s="29">
        <v>45670</v>
      </c>
      <c r="E2939" s="184" t="str">
        <f t="shared" si="180"/>
        <v/>
      </c>
      <c r="F2939" s="184" t="str">
        <f t="shared" si="181"/>
        <v/>
      </c>
      <c r="G2939" s="184" t="str">
        <f t="shared" si="182"/>
        <v/>
      </c>
      <c r="H2939" s="184" t="str">
        <f t="shared" si="183"/>
        <v/>
      </c>
      <c r="J2939" t="s">
        <v>253</v>
      </c>
      <c r="K2939" t="s">
        <v>253</v>
      </c>
      <c r="L2939">
        <v>15</v>
      </c>
      <c r="R2939">
        <v>161.579892</v>
      </c>
      <c r="S2939" t="s">
        <v>201</v>
      </c>
      <c r="T2939" s="221">
        <v>45475.338888888888</v>
      </c>
    </row>
    <row r="2940" spans="1:20" x14ac:dyDescent="0.35">
      <c r="A2940" t="s">
        <v>100</v>
      </c>
      <c r="B2940" t="s">
        <v>101</v>
      </c>
      <c r="C2940" t="s">
        <v>92</v>
      </c>
      <c r="D2940" s="29">
        <v>45671</v>
      </c>
      <c r="E2940" s="184" t="str">
        <f t="shared" si="180"/>
        <v/>
      </c>
      <c r="F2940" s="184" t="str">
        <f t="shared" si="181"/>
        <v/>
      </c>
      <c r="G2940" s="184" t="str">
        <f t="shared" si="182"/>
        <v/>
      </c>
      <c r="H2940" s="184" t="str">
        <f t="shared" si="183"/>
        <v/>
      </c>
      <c r="J2940" t="s">
        <v>253</v>
      </c>
      <c r="K2940" t="s">
        <v>253</v>
      </c>
      <c r="L2940">
        <v>15</v>
      </c>
      <c r="R2940">
        <v>161.579892</v>
      </c>
      <c r="S2940" t="s">
        <v>201</v>
      </c>
      <c r="T2940" s="221">
        <v>45475.338888888888</v>
      </c>
    </row>
    <row r="2941" spans="1:20" x14ac:dyDescent="0.35">
      <c r="A2941" t="s">
        <v>100</v>
      </c>
      <c r="B2941" t="s">
        <v>101</v>
      </c>
      <c r="C2941" t="s">
        <v>92</v>
      </c>
      <c r="D2941" s="29">
        <v>45672</v>
      </c>
      <c r="E2941" s="184" t="str">
        <f t="shared" si="180"/>
        <v/>
      </c>
      <c r="F2941" s="184" t="str">
        <f t="shared" si="181"/>
        <v/>
      </c>
      <c r="G2941" s="184" t="str">
        <f t="shared" si="182"/>
        <v/>
      </c>
      <c r="H2941" s="184" t="str">
        <f t="shared" si="183"/>
        <v/>
      </c>
      <c r="J2941" t="s">
        <v>253</v>
      </c>
      <c r="K2941" t="s">
        <v>253</v>
      </c>
      <c r="L2941">
        <v>15</v>
      </c>
      <c r="R2941">
        <v>161.579892</v>
      </c>
      <c r="S2941" t="s">
        <v>201</v>
      </c>
      <c r="T2941" s="221">
        <v>45475.338888888888</v>
      </c>
    </row>
    <row r="2942" spans="1:20" x14ac:dyDescent="0.35">
      <c r="A2942" t="s">
        <v>100</v>
      </c>
      <c r="B2942" t="s">
        <v>101</v>
      </c>
      <c r="C2942" t="s">
        <v>92</v>
      </c>
      <c r="D2942" s="29">
        <v>45673</v>
      </c>
      <c r="E2942" s="184" t="str">
        <f t="shared" si="180"/>
        <v/>
      </c>
      <c r="F2942" s="184" t="str">
        <f t="shared" si="181"/>
        <v/>
      </c>
      <c r="G2942" s="184" t="str">
        <f t="shared" si="182"/>
        <v/>
      </c>
      <c r="H2942" s="184" t="str">
        <f t="shared" si="183"/>
        <v/>
      </c>
      <c r="J2942" t="s">
        <v>253</v>
      </c>
      <c r="K2942" t="s">
        <v>253</v>
      </c>
      <c r="L2942">
        <v>15</v>
      </c>
      <c r="R2942">
        <v>161.579892</v>
      </c>
      <c r="S2942" t="s">
        <v>201</v>
      </c>
      <c r="T2942" s="221">
        <v>45475.338888888888</v>
      </c>
    </row>
    <row r="2943" spans="1:20" x14ac:dyDescent="0.35">
      <c r="A2943" t="s">
        <v>100</v>
      </c>
      <c r="B2943" t="s">
        <v>101</v>
      </c>
      <c r="C2943" t="s">
        <v>92</v>
      </c>
      <c r="D2943" s="29">
        <v>45674</v>
      </c>
      <c r="E2943" s="184" t="str">
        <f t="shared" si="180"/>
        <v/>
      </c>
      <c r="F2943" s="184" t="str">
        <f t="shared" si="181"/>
        <v/>
      </c>
      <c r="G2943" s="184" t="str">
        <f t="shared" si="182"/>
        <v/>
      </c>
      <c r="H2943" s="184" t="str">
        <f t="shared" si="183"/>
        <v/>
      </c>
      <c r="J2943" t="s">
        <v>253</v>
      </c>
      <c r="K2943" t="s">
        <v>253</v>
      </c>
      <c r="L2943">
        <v>15</v>
      </c>
      <c r="R2943">
        <v>161.579892</v>
      </c>
      <c r="S2943" t="s">
        <v>201</v>
      </c>
      <c r="T2943" s="221">
        <v>45475.338888888888</v>
      </c>
    </row>
    <row r="2944" spans="1:20" x14ac:dyDescent="0.35">
      <c r="A2944" t="s">
        <v>100</v>
      </c>
      <c r="B2944" t="s">
        <v>101</v>
      </c>
      <c r="C2944" t="s">
        <v>92</v>
      </c>
      <c r="D2944" s="29">
        <v>45675</v>
      </c>
      <c r="E2944" s="184" t="str">
        <f t="shared" si="180"/>
        <v/>
      </c>
      <c r="F2944" s="184" t="str">
        <f t="shared" si="181"/>
        <v/>
      </c>
      <c r="G2944" s="184" t="str">
        <f t="shared" si="182"/>
        <v/>
      </c>
      <c r="H2944" s="184" t="str">
        <f t="shared" si="183"/>
        <v/>
      </c>
      <c r="J2944" t="s">
        <v>253</v>
      </c>
      <c r="K2944" t="s">
        <v>253</v>
      </c>
      <c r="L2944">
        <v>15</v>
      </c>
      <c r="R2944">
        <v>161.579892</v>
      </c>
      <c r="S2944" t="s">
        <v>201</v>
      </c>
      <c r="T2944" s="221">
        <v>45475.338888888888</v>
      </c>
    </row>
    <row r="2945" spans="1:20" x14ac:dyDescent="0.35">
      <c r="A2945" t="s">
        <v>100</v>
      </c>
      <c r="B2945" t="s">
        <v>101</v>
      </c>
      <c r="C2945" t="s">
        <v>92</v>
      </c>
      <c r="D2945" s="29">
        <v>45676</v>
      </c>
      <c r="E2945" s="184" t="str">
        <f t="shared" si="180"/>
        <v/>
      </c>
      <c r="F2945" s="184" t="str">
        <f t="shared" si="181"/>
        <v/>
      </c>
      <c r="G2945" s="184" t="str">
        <f t="shared" si="182"/>
        <v/>
      </c>
      <c r="H2945" s="184" t="str">
        <f t="shared" si="183"/>
        <v/>
      </c>
      <c r="J2945" t="s">
        <v>253</v>
      </c>
      <c r="K2945" t="s">
        <v>253</v>
      </c>
      <c r="L2945">
        <v>15</v>
      </c>
      <c r="R2945">
        <v>161.579892</v>
      </c>
      <c r="S2945" t="s">
        <v>201</v>
      </c>
      <c r="T2945" s="221">
        <v>45475.338888888888</v>
      </c>
    </row>
    <row r="2946" spans="1:20" x14ac:dyDescent="0.35">
      <c r="A2946" t="s">
        <v>100</v>
      </c>
      <c r="B2946" t="s">
        <v>101</v>
      </c>
      <c r="C2946" t="s">
        <v>92</v>
      </c>
      <c r="D2946" s="29">
        <v>45677</v>
      </c>
      <c r="E2946" s="184" t="str">
        <f t="shared" si="180"/>
        <v/>
      </c>
      <c r="F2946" s="184" t="str">
        <f t="shared" si="181"/>
        <v/>
      </c>
      <c r="G2946" s="184" t="str">
        <f t="shared" si="182"/>
        <v/>
      </c>
      <c r="H2946" s="184" t="str">
        <f t="shared" si="183"/>
        <v/>
      </c>
      <c r="J2946" t="s">
        <v>253</v>
      </c>
      <c r="K2946" t="s">
        <v>253</v>
      </c>
      <c r="L2946">
        <v>15</v>
      </c>
      <c r="R2946">
        <v>161.579892</v>
      </c>
      <c r="S2946" t="s">
        <v>201</v>
      </c>
      <c r="T2946" s="221">
        <v>45475.338888888888</v>
      </c>
    </row>
    <row r="2947" spans="1:20" x14ac:dyDescent="0.35">
      <c r="A2947" t="s">
        <v>100</v>
      </c>
      <c r="B2947" t="s">
        <v>101</v>
      </c>
      <c r="C2947" t="s">
        <v>92</v>
      </c>
      <c r="D2947" s="29">
        <v>45678</v>
      </c>
      <c r="E2947" s="184" t="str">
        <f t="shared" si="180"/>
        <v/>
      </c>
      <c r="F2947" s="184" t="str">
        <f t="shared" si="181"/>
        <v/>
      </c>
      <c r="G2947" s="184" t="str">
        <f t="shared" si="182"/>
        <v/>
      </c>
      <c r="H2947" s="184" t="str">
        <f t="shared" si="183"/>
        <v/>
      </c>
      <c r="J2947" t="s">
        <v>253</v>
      </c>
      <c r="K2947" t="s">
        <v>253</v>
      </c>
      <c r="L2947">
        <v>15</v>
      </c>
      <c r="R2947">
        <v>161.579892</v>
      </c>
      <c r="S2947" t="s">
        <v>201</v>
      </c>
      <c r="T2947" s="221">
        <v>45475.338888888888</v>
      </c>
    </row>
    <row r="2948" spans="1:20" x14ac:dyDescent="0.35">
      <c r="A2948" t="s">
        <v>100</v>
      </c>
      <c r="B2948" t="s">
        <v>101</v>
      </c>
      <c r="C2948" t="s">
        <v>92</v>
      </c>
      <c r="D2948" s="29">
        <v>45679</v>
      </c>
      <c r="E2948" s="184" t="str">
        <f t="shared" si="180"/>
        <v/>
      </c>
      <c r="F2948" s="184" t="str">
        <f t="shared" si="181"/>
        <v/>
      </c>
      <c r="G2948" s="184" t="str">
        <f t="shared" si="182"/>
        <v/>
      </c>
      <c r="H2948" s="184" t="str">
        <f t="shared" si="183"/>
        <v/>
      </c>
      <c r="J2948" t="s">
        <v>253</v>
      </c>
      <c r="K2948" t="s">
        <v>253</v>
      </c>
      <c r="L2948">
        <v>15</v>
      </c>
      <c r="R2948">
        <v>161.579892</v>
      </c>
      <c r="S2948" t="s">
        <v>201</v>
      </c>
      <c r="T2948" s="221">
        <v>45475.338888888888</v>
      </c>
    </row>
    <row r="2949" spans="1:20" x14ac:dyDescent="0.35">
      <c r="A2949" t="s">
        <v>100</v>
      </c>
      <c r="B2949" t="s">
        <v>101</v>
      </c>
      <c r="C2949" t="s">
        <v>92</v>
      </c>
      <c r="D2949" s="29">
        <v>45680</v>
      </c>
      <c r="E2949" s="184" t="str">
        <f t="shared" si="180"/>
        <v/>
      </c>
      <c r="F2949" s="184" t="str">
        <f t="shared" si="181"/>
        <v/>
      </c>
      <c r="G2949" s="184" t="str">
        <f t="shared" si="182"/>
        <v/>
      </c>
      <c r="H2949" s="184" t="str">
        <f t="shared" si="183"/>
        <v/>
      </c>
      <c r="J2949" t="s">
        <v>253</v>
      </c>
      <c r="K2949" t="s">
        <v>253</v>
      </c>
      <c r="L2949">
        <v>15</v>
      </c>
      <c r="R2949">
        <v>161.579892</v>
      </c>
      <c r="S2949" t="s">
        <v>201</v>
      </c>
      <c r="T2949" s="221">
        <v>45475.338888888888</v>
      </c>
    </row>
    <row r="2950" spans="1:20" x14ac:dyDescent="0.35">
      <c r="A2950" t="s">
        <v>100</v>
      </c>
      <c r="B2950" t="s">
        <v>101</v>
      </c>
      <c r="C2950" t="s">
        <v>92</v>
      </c>
      <c r="D2950" s="29">
        <v>45681</v>
      </c>
      <c r="E2950" s="184" t="str">
        <f t="shared" si="180"/>
        <v/>
      </c>
      <c r="F2950" s="184" t="str">
        <f t="shared" si="181"/>
        <v/>
      </c>
      <c r="G2950" s="184" t="str">
        <f t="shared" si="182"/>
        <v/>
      </c>
      <c r="H2950" s="184" t="str">
        <f t="shared" si="183"/>
        <v/>
      </c>
      <c r="J2950" t="s">
        <v>253</v>
      </c>
      <c r="K2950" t="s">
        <v>253</v>
      </c>
      <c r="L2950">
        <v>15</v>
      </c>
      <c r="R2950">
        <v>161.579892</v>
      </c>
      <c r="S2950" t="s">
        <v>201</v>
      </c>
      <c r="T2950" s="221">
        <v>45475.338888888888</v>
      </c>
    </row>
    <row r="2951" spans="1:20" x14ac:dyDescent="0.35">
      <c r="A2951" t="s">
        <v>100</v>
      </c>
      <c r="B2951" t="s">
        <v>101</v>
      </c>
      <c r="C2951" t="s">
        <v>92</v>
      </c>
      <c r="D2951" s="29">
        <v>45682</v>
      </c>
      <c r="E2951" s="184" t="str">
        <f t="shared" si="180"/>
        <v/>
      </c>
      <c r="F2951" s="184" t="str">
        <f t="shared" si="181"/>
        <v/>
      </c>
      <c r="G2951" s="184" t="str">
        <f t="shared" si="182"/>
        <v/>
      </c>
      <c r="H2951" s="184" t="str">
        <f t="shared" si="183"/>
        <v/>
      </c>
      <c r="J2951" t="s">
        <v>253</v>
      </c>
      <c r="K2951" t="s">
        <v>253</v>
      </c>
      <c r="L2951">
        <v>15</v>
      </c>
      <c r="R2951">
        <v>161.579892</v>
      </c>
      <c r="S2951" t="s">
        <v>201</v>
      </c>
      <c r="T2951" s="221">
        <v>45475.338888888888</v>
      </c>
    </row>
    <row r="2952" spans="1:20" x14ac:dyDescent="0.35">
      <c r="A2952" t="s">
        <v>100</v>
      </c>
      <c r="B2952" t="s">
        <v>101</v>
      </c>
      <c r="C2952" t="s">
        <v>92</v>
      </c>
      <c r="D2952" s="29">
        <v>45683</v>
      </c>
      <c r="E2952" s="184" t="str">
        <f t="shared" ref="E2952:E3015" si="184">IF(J2952="","",IF(L2952=0,0,IF(1-(J2952/L2952)&lt;0,"",1-(J2952/L2952))))</f>
        <v/>
      </c>
      <c r="F2952" s="184" t="str">
        <f t="shared" ref="F2952:F3015" si="185">IF(K2952="","",IF(L2952=0,0,IF(1-(K2952/L2952)&lt;0,"",1-(K2952/L2952))))</f>
        <v/>
      </c>
      <c r="G2952" s="184" t="str">
        <f t="shared" ref="G2952:G3015" si="186">IF(J2952="","",IF(1-(J2952/R2952)&lt;0,"",1-(J2952/R2952)))</f>
        <v/>
      </c>
      <c r="H2952" s="184" t="str">
        <f t="shared" ref="H2952:H3015" si="187">IF(K2952="","",IF(1-(K2952/R2952)&lt;0,"",1-(K2952/R2952)))</f>
        <v/>
      </c>
      <c r="J2952" t="s">
        <v>253</v>
      </c>
      <c r="K2952" t="s">
        <v>253</v>
      </c>
      <c r="L2952">
        <v>15</v>
      </c>
      <c r="R2952">
        <v>161.579892</v>
      </c>
      <c r="S2952" t="s">
        <v>201</v>
      </c>
      <c r="T2952" s="221">
        <v>45475.338888888888</v>
      </c>
    </row>
    <row r="2953" spans="1:20" x14ac:dyDescent="0.35">
      <c r="A2953" t="s">
        <v>100</v>
      </c>
      <c r="B2953" t="s">
        <v>101</v>
      </c>
      <c r="C2953" t="s">
        <v>92</v>
      </c>
      <c r="D2953" s="29">
        <v>45684</v>
      </c>
      <c r="E2953" s="184" t="str">
        <f t="shared" si="184"/>
        <v/>
      </c>
      <c r="F2953" s="184" t="str">
        <f t="shared" si="185"/>
        <v/>
      </c>
      <c r="G2953" s="184" t="str">
        <f t="shared" si="186"/>
        <v/>
      </c>
      <c r="H2953" s="184" t="str">
        <f t="shared" si="187"/>
        <v/>
      </c>
      <c r="J2953" t="s">
        <v>253</v>
      </c>
      <c r="K2953" t="s">
        <v>253</v>
      </c>
      <c r="L2953">
        <v>15</v>
      </c>
      <c r="R2953">
        <v>161.579892</v>
      </c>
      <c r="S2953" t="s">
        <v>201</v>
      </c>
      <c r="T2953" s="221">
        <v>45475.338888888888</v>
      </c>
    </row>
    <row r="2954" spans="1:20" x14ac:dyDescent="0.35">
      <c r="A2954" t="s">
        <v>100</v>
      </c>
      <c r="B2954" t="s">
        <v>101</v>
      </c>
      <c r="C2954" t="s">
        <v>92</v>
      </c>
      <c r="D2954" s="29">
        <v>45685</v>
      </c>
      <c r="E2954" s="184" t="str">
        <f t="shared" si="184"/>
        <v/>
      </c>
      <c r="F2954" s="184" t="str">
        <f t="shared" si="185"/>
        <v/>
      </c>
      <c r="G2954" s="184" t="str">
        <f t="shared" si="186"/>
        <v/>
      </c>
      <c r="H2954" s="184" t="str">
        <f t="shared" si="187"/>
        <v/>
      </c>
      <c r="J2954" t="s">
        <v>253</v>
      </c>
      <c r="K2954" t="s">
        <v>253</v>
      </c>
      <c r="L2954">
        <v>15</v>
      </c>
      <c r="R2954">
        <v>161.579892</v>
      </c>
      <c r="S2954" t="s">
        <v>201</v>
      </c>
      <c r="T2954" s="221">
        <v>45475.338888888888</v>
      </c>
    </row>
    <row r="2955" spans="1:20" x14ac:dyDescent="0.35">
      <c r="A2955" t="s">
        <v>100</v>
      </c>
      <c r="B2955" t="s">
        <v>101</v>
      </c>
      <c r="C2955" t="s">
        <v>92</v>
      </c>
      <c r="D2955" s="29">
        <v>45686</v>
      </c>
      <c r="E2955" s="184" t="str">
        <f t="shared" si="184"/>
        <v/>
      </c>
      <c r="F2955" s="184" t="str">
        <f t="shared" si="185"/>
        <v/>
      </c>
      <c r="G2955" s="184" t="str">
        <f t="shared" si="186"/>
        <v/>
      </c>
      <c r="H2955" s="184" t="str">
        <f t="shared" si="187"/>
        <v/>
      </c>
      <c r="J2955" t="s">
        <v>253</v>
      </c>
      <c r="K2955" t="s">
        <v>253</v>
      </c>
      <c r="L2955">
        <v>15</v>
      </c>
      <c r="R2955">
        <v>161.579892</v>
      </c>
      <c r="S2955" t="s">
        <v>201</v>
      </c>
      <c r="T2955" s="221">
        <v>45475.338888888888</v>
      </c>
    </row>
    <row r="2956" spans="1:20" x14ac:dyDescent="0.35">
      <c r="A2956" t="s">
        <v>100</v>
      </c>
      <c r="B2956" t="s">
        <v>101</v>
      </c>
      <c r="C2956" t="s">
        <v>92</v>
      </c>
      <c r="D2956" s="29">
        <v>45687</v>
      </c>
      <c r="E2956" s="184" t="str">
        <f t="shared" si="184"/>
        <v/>
      </c>
      <c r="F2956" s="184" t="str">
        <f t="shared" si="185"/>
        <v/>
      </c>
      <c r="G2956" s="184" t="str">
        <f t="shared" si="186"/>
        <v/>
      </c>
      <c r="H2956" s="184" t="str">
        <f t="shared" si="187"/>
        <v/>
      </c>
      <c r="J2956" t="s">
        <v>253</v>
      </c>
      <c r="K2956" t="s">
        <v>253</v>
      </c>
      <c r="L2956">
        <v>15</v>
      </c>
      <c r="R2956">
        <v>161.579892</v>
      </c>
      <c r="S2956" t="s">
        <v>201</v>
      </c>
      <c r="T2956" s="221">
        <v>45475.338888888888</v>
      </c>
    </row>
    <row r="2957" spans="1:20" x14ac:dyDescent="0.35">
      <c r="A2957" t="s">
        <v>100</v>
      </c>
      <c r="B2957" t="s">
        <v>101</v>
      </c>
      <c r="C2957" t="s">
        <v>92</v>
      </c>
      <c r="D2957" s="29">
        <v>45688</v>
      </c>
      <c r="E2957" s="184" t="str">
        <f t="shared" si="184"/>
        <v/>
      </c>
      <c r="F2957" s="184" t="str">
        <f t="shared" si="185"/>
        <v/>
      </c>
      <c r="G2957" s="184" t="str">
        <f t="shared" si="186"/>
        <v/>
      </c>
      <c r="H2957" s="184" t="str">
        <f t="shared" si="187"/>
        <v/>
      </c>
      <c r="J2957" t="s">
        <v>253</v>
      </c>
      <c r="K2957" t="s">
        <v>253</v>
      </c>
      <c r="L2957">
        <v>15</v>
      </c>
      <c r="R2957">
        <v>161.579892</v>
      </c>
      <c r="S2957" t="s">
        <v>201</v>
      </c>
      <c r="T2957" s="221">
        <v>45475.338888888888</v>
      </c>
    </row>
    <row r="2958" spans="1:20" x14ac:dyDescent="0.35">
      <c r="A2958" t="s">
        <v>100</v>
      </c>
      <c r="B2958" t="s">
        <v>101</v>
      </c>
      <c r="C2958" t="s">
        <v>92</v>
      </c>
      <c r="D2958" s="29">
        <v>45689</v>
      </c>
      <c r="E2958" s="184" t="str">
        <f t="shared" si="184"/>
        <v/>
      </c>
      <c r="F2958" s="184" t="str">
        <f t="shared" si="185"/>
        <v/>
      </c>
      <c r="G2958" s="184" t="str">
        <f t="shared" si="186"/>
        <v/>
      </c>
      <c r="H2958" s="184" t="str">
        <f t="shared" si="187"/>
        <v/>
      </c>
      <c r="J2958" t="s">
        <v>253</v>
      </c>
      <c r="K2958" t="s">
        <v>253</v>
      </c>
      <c r="L2958">
        <v>15</v>
      </c>
      <c r="R2958">
        <v>161.579892</v>
      </c>
      <c r="S2958" t="s">
        <v>201</v>
      </c>
      <c r="T2958" s="221">
        <v>45475.338888888888</v>
      </c>
    </row>
    <row r="2959" spans="1:20" x14ac:dyDescent="0.35">
      <c r="A2959" t="s">
        <v>100</v>
      </c>
      <c r="B2959" t="s">
        <v>101</v>
      </c>
      <c r="C2959" t="s">
        <v>92</v>
      </c>
      <c r="D2959" s="29">
        <v>45690</v>
      </c>
      <c r="E2959" s="184" t="str">
        <f t="shared" si="184"/>
        <v/>
      </c>
      <c r="F2959" s="184" t="str">
        <f t="shared" si="185"/>
        <v/>
      </c>
      <c r="G2959" s="184" t="str">
        <f t="shared" si="186"/>
        <v/>
      </c>
      <c r="H2959" s="184" t="str">
        <f t="shared" si="187"/>
        <v/>
      </c>
      <c r="J2959" t="s">
        <v>253</v>
      </c>
      <c r="K2959" t="s">
        <v>253</v>
      </c>
      <c r="L2959">
        <v>15</v>
      </c>
      <c r="R2959">
        <v>161.579892</v>
      </c>
      <c r="S2959" t="s">
        <v>201</v>
      </c>
      <c r="T2959" s="221">
        <v>45475.338888888888</v>
      </c>
    </row>
    <row r="2960" spans="1:20" x14ac:dyDescent="0.35">
      <c r="A2960" t="s">
        <v>100</v>
      </c>
      <c r="B2960" t="s">
        <v>101</v>
      </c>
      <c r="C2960" t="s">
        <v>92</v>
      </c>
      <c r="D2960" s="29">
        <v>45691</v>
      </c>
      <c r="E2960" s="184" t="str">
        <f t="shared" si="184"/>
        <v/>
      </c>
      <c r="F2960" s="184" t="str">
        <f t="shared" si="185"/>
        <v/>
      </c>
      <c r="G2960" s="184" t="str">
        <f t="shared" si="186"/>
        <v/>
      </c>
      <c r="H2960" s="184" t="str">
        <f t="shared" si="187"/>
        <v/>
      </c>
      <c r="J2960" t="s">
        <v>253</v>
      </c>
      <c r="K2960" t="s">
        <v>253</v>
      </c>
      <c r="L2960">
        <v>15</v>
      </c>
      <c r="R2960">
        <v>161.579892</v>
      </c>
      <c r="S2960" t="s">
        <v>201</v>
      </c>
      <c r="T2960" s="221">
        <v>45475.338888888888</v>
      </c>
    </row>
    <row r="2961" spans="1:20" x14ac:dyDescent="0.35">
      <c r="A2961" t="s">
        <v>100</v>
      </c>
      <c r="B2961" t="s">
        <v>101</v>
      </c>
      <c r="C2961" t="s">
        <v>92</v>
      </c>
      <c r="D2961" s="29">
        <v>45692</v>
      </c>
      <c r="E2961" s="184" t="str">
        <f t="shared" si="184"/>
        <v/>
      </c>
      <c r="F2961" s="184" t="str">
        <f t="shared" si="185"/>
        <v/>
      </c>
      <c r="G2961" s="184" t="str">
        <f t="shared" si="186"/>
        <v/>
      </c>
      <c r="H2961" s="184" t="str">
        <f t="shared" si="187"/>
        <v/>
      </c>
      <c r="J2961" t="s">
        <v>253</v>
      </c>
      <c r="K2961" t="s">
        <v>253</v>
      </c>
      <c r="L2961">
        <v>15</v>
      </c>
      <c r="R2961">
        <v>161.579892</v>
      </c>
      <c r="S2961" t="s">
        <v>201</v>
      </c>
      <c r="T2961" s="221">
        <v>45475.338888888888</v>
      </c>
    </row>
    <row r="2962" spans="1:20" x14ac:dyDescent="0.35">
      <c r="A2962" t="s">
        <v>100</v>
      </c>
      <c r="B2962" t="s">
        <v>101</v>
      </c>
      <c r="C2962" t="s">
        <v>92</v>
      </c>
      <c r="D2962" s="29">
        <v>45693</v>
      </c>
      <c r="E2962" s="184" t="str">
        <f t="shared" si="184"/>
        <v/>
      </c>
      <c r="F2962" s="184" t="str">
        <f t="shared" si="185"/>
        <v/>
      </c>
      <c r="G2962" s="184" t="str">
        <f t="shared" si="186"/>
        <v/>
      </c>
      <c r="H2962" s="184" t="str">
        <f t="shared" si="187"/>
        <v/>
      </c>
      <c r="J2962" t="s">
        <v>253</v>
      </c>
      <c r="K2962" t="s">
        <v>253</v>
      </c>
      <c r="L2962">
        <v>15</v>
      </c>
      <c r="R2962">
        <v>161.579892</v>
      </c>
      <c r="S2962" t="s">
        <v>201</v>
      </c>
      <c r="T2962" s="221">
        <v>45475.338888888888</v>
      </c>
    </row>
    <row r="2963" spans="1:20" x14ac:dyDescent="0.35">
      <c r="A2963" t="s">
        <v>100</v>
      </c>
      <c r="B2963" t="s">
        <v>101</v>
      </c>
      <c r="C2963" t="s">
        <v>92</v>
      </c>
      <c r="D2963" s="29">
        <v>45694</v>
      </c>
      <c r="E2963" s="184" t="str">
        <f t="shared" si="184"/>
        <v/>
      </c>
      <c r="F2963" s="184" t="str">
        <f t="shared" si="185"/>
        <v/>
      </c>
      <c r="G2963" s="184" t="str">
        <f t="shared" si="186"/>
        <v/>
      </c>
      <c r="H2963" s="184" t="str">
        <f t="shared" si="187"/>
        <v/>
      </c>
      <c r="J2963" t="s">
        <v>253</v>
      </c>
      <c r="K2963" t="s">
        <v>253</v>
      </c>
      <c r="L2963">
        <v>15</v>
      </c>
      <c r="R2963">
        <v>161.579892</v>
      </c>
      <c r="S2963" t="s">
        <v>201</v>
      </c>
      <c r="T2963" s="221">
        <v>45475.338888888888</v>
      </c>
    </row>
    <row r="2964" spans="1:20" x14ac:dyDescent="0.35">
      <c r="A2964" t="s">
        <v>100</v>
      </c>
      <c r="B2964" t="s">
        <v>101</v>
      </c>
      <c r="C2964" t="s">
        <v>92</v>
      </c>
      <c r="D2964" s="29">
        <v>45695</v>
      </c>
      <c r="E2964" s="184" t="str">
        <f t="shared" si="184"/>
        <v/>
      </c>
      <c r="F2964" s="184" t="str">
        <f t="shared" si="185"/>
        <v/>
      </c>
      <c r="G2964" s="184" t="str">
        <f t="shared" si="186"/>
        <v/>
      </c>
      <c r="H2964" s="184" t="str">
        <f t="shared" si="187"/>
        <v/>
      </c>
      <c r="J2964" t="s">
        <v>253</v>
      </c>
      <c r="K2964" t="s">
        <v>253</v>
      </c>
      <c r="L2964">
        <v>15</v>
      </c>
      <c r="R2964">
        <v>161.579892</v>
      </c>
      <c r="S2964" t="s">
        <v>201</v>
      </c>
      <c r="T2964" s="221">
        <v>45475.338888888888</v>
      </c>
    </row>
    <row r="2965" spans="1:20" x14ac:dyDescent="0.35">
      <c r="A2965" t="s">
        <v>100</v>
      </c>
      <c r="B2965" t="s">
        <v>101</v>
      </c>
      <c r="C2965" t="s">
        <v>92</v>
      </c>
      <c r="D2965" s="29">
        <v>45696</v>
      </c>
      <c r="E2965" s="184" t="str">
        <f t="shared" si="184"/>
        <v/>
      </c>
      <c r="F2965" s="184" t="str">
        <f t="shared" si="185"/>
        <v/>
      </c>
      <c r="G2965" s="184" t="str">
        <f t="shared" si="186"/>
        <v/>
      </c>
      <c r="H2965" s="184" t="str">
        <f t="shared" si="187"/>
        <v/>
      </c>
      <c r="J2965" t="s">
        <v>253</v>
      </c>
      <c r="K2965" t="s">
        <v>253</v>
      </c>
      <c r="L2965">
        <v>15</v>
      </c>
      <c r="R2965">
        <v>161.579892</v>
      </c>
      <c r="S2965" t="s">
        <v>201</v>
      </c>
      <c r="T2965" s="221">
        <v>45475.338888888888</v>
      </c>
    </row>
    <row r="2966" spans="1:20" x14ac:dyDescent="0.35">
      <c r="A2966" t="s">
        <v>100</v>
      </c>
      <c r="B2966" t="s">
        <v>101</v>
      </c>
      <c r="C2966" t="s">
        <v>92</v>
      </c>
      <c r="D2966" s="29">
        <v>45697</v>
      </c>
      <c r="E2966" s="184" t="str">
        <f t="shared" si="184"/>
        <v/>
      </c>
      <c r="F2966" s="184" t="str">
        <f t="shared" si="185"/>
        <v/>
      </c>
      <c r="G2966" s="184" t="str">
        <f t="shared" si="186"/>
        <v/>
      </c>
      <c r="H2966" s="184" t="str">
        <f t="shared" si="187"/>
        <v/>
      </c>
      <c r="J2966" t="s">
        <v>253</v>
      </c>
      <c r="K2966" t="s">
        <v>253</v>
      </c>
      <c r="L2966">
        <v>15</v>
      </c>
      <c r="R2966">
        <v>161.579892</v>
      </c>
      <c r="S2966" t="s">
        <v>201</v>
      </c>
      <c r="T2966" s="221">
        <v>45475.338888888888</v>
      </c>
    </row>
    <row r="2967" spans="1:20" x14ac:dyDescent="0.35">
      <c r="A2967" t="s">
        <v>100</v>
      </c>
      <c r="B2967" t="s">
        <v>101</v>
      </c>
      <c r="C2967" t="s">
        <v>92</v>
      </c>
      <c r="D2967" s="29">
        <v>45698</v>
      </c>
      <c r="E2967" s="184" t="str">
        <f t="shared" si="184"/>
        <v/>
      </c>
      <c r="F2967" s="184" t="str">
        <f t="shared" si="185"/>
        <v/>
      </c>
      <c r="G2967" s="184" t="str">
        <f t="shared" si="186"/>
        <v/>
      </c>
      <c r="H2967" s="184" t="str">
        <f t="shared" si="187"/>
        <v/>
      </c>
      <c r="J2967" t="s">
        <v>253</v>
      </c>
      <c r="K2967" t="s">
        <v>253</v>
      </c>
      <c r="L2967">
        <v>15</v>
      </c>
      <c r="R2967">
        <v>161.579892</v>
      </c>
      <c r="S2967" t="s">
        <v>201</v>
      </c>
      <c r="T2967" s="221">
        <v>45475.338888888888</v>
      </c>
    </row>
    <row r="2968" spans="1:20" x14ac:dyDescent="0.35">
      <c r="A2968" t="s">
        <v>100</v>
      </c>
      <c r="B2968" t="s">
        <v>101</v>
      </c>
      <c r="C2968" t="s">
        <v>92</v>
      </c>
      <c r="D2968" s="29">
        <v>45699</v>
      </c>
      <c r="E2968" s="184" t="str">
        <f t="shared" si="184"/>
        <v/>
      </c>
      <c r="F2968" s="184" t="str">
        <f t="shared" si="185"/>
        <v/>
      </c>
      <c r="G2968" s="184" t="str">
        <f t="shared" si="186"/>
        <v/>
      </c>
      <c r="H2968" s="184" t="str">
        <f t="shared" si="187"/>
        <v/>
      </c>
      <c r="J2968" t="s">
        <v>253</v>
      </c>
      <c r="K2968" t="s">
        <v>253</v>
      </c>
      <c r="L2968">
        <v>15</v>
      </c>
      <c r="R2968">
        <v>161.579892</v>
      </c>
      <c r="S2968" t="s">
        <v>201</v>
      </c>
      <c r="T2968" s="221">
        <v>45475.338888888888</v>
      </c>
    </row>
    <row r="2969" spans="1:20" x14ac:dyDescent="0.35">
      <c r="A2969" t="s">
        <v>100</v>
      </c>
      <c r="B2969" t="s">
        <v>101</v>
      </c>
      <c r="C2969" t="s">
        <v>92</v>
      </c>
      <c r="D2969" s="29">
        <v>45700</v>
      </c>
      <c r="E2969" s="184" t="str">
        <f t="shared" si="184"/>
        <v/>
      </c>
      <c r="F2969" s="184" t="str">
        <f t="shared" si="185"/>
        <v/>
      </c>
      <c r="G2969" s="184" t="str">
        <f t="shared" si="186"/>
        <v/>
      </c>
      <c r="H2969" s="184" t="str">
        <f t="shared" si="187"/>
        <v/>
      </c>
      <c r="J2969" t="s">
        <v>253</v>
      </c>
      <c r="K2969" t="s">
        <v>253</v>
      </c>
      <c r="L2969">
        <v>15</v>
      </c>
      <c r="R2969">
        <v>161.579892</v>
      </c>
      <c r="S2969" t="s">
        <v>201</v>
      </c>
      <c r="T2969" s="221">
        <v>45475.338888888888</v>
      </c>
    </row>
    <row r="2970" spans="1:20" x14ac:dyDescent="0.35">
      <c r="A2970" t="s">
        <v>100</v>
      </c>
      <c r="B2970" t="s">
        <v>101</v>
      </c>
      <c r="C2970" t="s">
        <v>92</v>
      </c>
      <c r="D2970" s="29">
        <v>45701</v>
      </c>
      <c r="E2970" s="184" t="str">
        <f t="shared" si="184"/>
        <v/>
      </c>
      <c r="F2970" s="184" t="str">
        <f t="shared" si="185"/>
        <v/>
      </c>
      <c r="G2970" s="184" t="str">
        <f t="shared" si="186"/>
        <v/>
      </c>
      <c r="H2970" s="184" t="str">
        <f t="shared" si="187"/>
        <v/>
      </c>
      <c r="J2970" t="s">
        <v>253</v>
      </c>
      <c r="K2970" t="s">
        <v>253</v>
      </c>
      <c r="L2970">
        <v>15</v>
      </c>
      <c r="R2970">
        <v>161.579892</v>
      </c>
      <c r="S2970" t="s">
        <v>201</v>
      </c>
      <c r="T2970" s="221">
        <v>45475.338888888888</v>
      </c>
    </row>
    <row r="2971" spans="1:20" x14ac:dyDescent="0.35">
      <c r="A2971" t="s">
        <v>100</v>
      </c>
      <c r="B2971" t="s">
        <v>101</v>
      </c>
      <c r="C2971" t="s">
        <v>92</v>
      </c>
      <c r="D2971" s="29">
        <v>45702</v>
      </c>
      <c r="E2971" s="184" t="str">
        <f t="shared" si="184"/>
        <v/>
      </c>
      <c r="F2971" s="184" t="str">
        <f t="shared" si="185"/>
        <v/>
      </c>
      <c r="G2971" s="184" t="str">
        <f t="shared" si="186"/>
        <v/>
      </c>
      <c r="H2971" s="184" t="str">
        <f t="shared" si="187"/>
        <v/>
      </c>
      <c r="J2971" t="s">
        <v>253</v>
      </c>
      <c r="K2971" t="s">
        <v>253</v>
      </c>
      <c r="L2971">
        <v>15</v>
      </c>
      <c r="R2971">
        <v>161.579892</v>
      </c>
      <c r="S2971" t="s">
        <v>201</v>
      </c>
      <c r="T2971" s="221">
        <v>45475.338888888888</v>
      </c>
    </row>
    <row r="2972" spans="1:20" x14ac:dyDescent="0.35">
      <c r="A2972" t="s">
        <v>100</v>
      </c>
      <c r="B2972" t="s">
        <v>101</v>
      </c>
      <c r="C2972" t="s">
        <v>92</v>
      </c>
      <c r="D2972" s="29">
        <v>45703</v>
      </c>
      <c r="E2972" s="184" t="str">
        <f t="shared" si="184"/>
        <v/>
      </c>
      <c r="F2972" s="184" t="str">
        <f t="shared" si="185"/>
        <v/>
      </c>
      <c r="G2972" s="184" t="str">
        <f t="shared" si="186"/>
        <v/>
      </c>
      <c r="H2972" s="184" t="str">
        <f t="shared" si="187"/>
        <v/>
      </c>
      <c r="J2972" t="s">
        <v>253</v>
      </c>
      <c r="K2972" t="s">
        <v>253</v>
      </c>
      <c r="L2972">
        <v>15</v>
      </c>
      <c r="R2972">
        <v>161.579892</v>
      </c>
      <c r="S2972" t="s">
        <v>201</v>
      </c>
      <c r="T2972" s="221">
        <v>45475.338888888888</v>
      </c>
    </row>
    <row r="2973" spans="1:20" x14ac:dyDescent="0.35">
      <c r="A2973" t="s">
        <v>100</v>
      </c>
      <c r="B2973" t="s">
        <v>101</v>
      </c>
      <c r="C2973" t="s">
        <v>92</v>
      </c>
      <c r="D2973" s="29">
        <v>45704</v>
      </c>
      <c r="E2973" s="184" t="str">
        <f t="shared" si="184"/>
        <v/>
      </c>
      <c r="F2973" s="184" t="str">
        <f t="shared" si="185"/>
        <v/>
      </c>
      <c r="G2973" s="184" t="str">
        <f t="shared" si="186"/>
        <v/>
      </c>
      <c r="H2973" s="184" t="str">
        <f t="shared" si="187"/>
        <v/>
      </c>
      <c r="J2973" t="s">
        <v>253</v>
      </c>
      <c r="K2973" t="s">
        <v>253</v>
      </c>
      <c r="L2973">
        <v>15</v>
      </c>
      <c r="R2973">
        <v>161.579892</v>
      </c>
      <c r="S2973" t="s">
        <v>201</v>
      </c>
      <c r="T2973" s="221">
        <v>45475.338888888888</v>
      </c>
    </row>
    <row r="2974" spans="1:20" x14ac:dyDescent="0.35">
      <c r="A2974" t="s">
        <v>100</v>
      </c>
      <c r="B2974" t="s">
        <v>101</v>
      </c>
      <c r="C2974" t="s">
        <v>92</v>
      </c>
      <c r="D2974" s="29">
        <v>45705</v>
      </c>
      <c r="E2974" s="184" t="str">
        <f t="shared" si="184"/>
        <v/>
      </c>
      <c r="F2974" s="184" t="str">
        <f t="shared" si="185"/>
        <v/>
      </c>
      <c r="G2974" s="184" t="str">
        <f t="shared" si="186"/>
        <v/>
      </c>
      <c r="H2974" s="184" t="str">
        <f t="shared" si="187"/>
        <v/>
      </c>
      <c r="J2974" t="s">
        <v>253</v>
      </c>
      <c r="K2974" t="s">
        <v>253</v>
      </c>
      <c r="L2974">
        <v>15</v>
      </c>
      <c r="R2974">
        <v>161.579892</v>
      </c>
      <c r="S2974" t="s">
        <v>201</v>
      </c>
      <c r="T2974" s="221">
        <v>45475.338888888888</v>
      </c>
    </row>
    <row r="2975" spans="1:20" x14ac:dyDescent="0.35">
      <c r="A2975" t="s">
        <v>100</v>
      </c>
      <c r="B2975" t="s">
        <v>101</v>
      </c>
      <c r="C2975" t="s">
        <v>92</v>
      </c>
      <c r="D2975" s="29">
        <v>45706</v>
      </c>
      <c r="E2975" s="184" t="str">
        <f t="shared" si="184"/>
        <v/>
      </c>
      <c r="F2975" s="184" t="str">
        <f t="shared" si="185"/>
        <v/>
      </c>
      <c r="G2975" s="184" t="str">
        <f t="shared" si="186"/>
        <v/>
      </c>
      <c r="H2975" s="184" t="str">
        <f t="shared" si="187"/>
        <v/>
      </c>
      <c r="J2975" t="s">
        <v>253</v>
      </c>
      <c r="K2975" t="s">
        <v>253</v>
      </c>
      <c r="L2975">
        <v>15</v>
      </c>
      <c r="R2975">
        <v>161.579892</v>
      </c>
      <c r="S2975" t="s">
        <v>201</v>
      </c>
      <c r="T2975" s="221">
        <v>45475.338888888888</v>
      </c>
    </row>
    <row r="2976" spans="1:20" x14ac:dyDescent="0.35">
      <c r="A2976" t="s">
        <v>100</v>
      </c>
      <c r="B2976" t="s">
        <v>101</v>
      </c>
      <c r="C2976" t="s">
        <v>92</v>
      </c>
      <c r="D2976" s="29">
        <v>45707</v>
      </c>
      <c r="E2976" s="184" t="str">
        <f t="shared" si="184"/>
        <v/>
      </c>
      <c r="F2976" s="184" t="str">
        <f t="shared" si="185"/>
        <v/>
      </c>
      <c r="G2976" s="184" t="str">
        <f t="shared" si="186"/>
        <v/>
      </c>
      <c r="H2976" s="184" t="str">
        <f t="shared" si="187"/>
        <v/>
      </c>
      <c r="J2976" t="s">
        <v>253</v>
      </c>
      <c r="K2976" t="s">
        <v>253</v>
      </c>
      <c r="L2976">
        <v>15</v>
      </c>
      <c r="R2976">
        <v>161.579892</v>
      </c>
      <c r="S2976" t="s">
        <v>201</v>
      </c>
      <c r="T2976" s="221">
        <v>45475.338888888888</v>
      </c>
    </row>
    <row r="2977" spans="1:20" x14ac:dyDescent="0.35">
      <c r="A2977" t="s">
        <v>100</v>
      </c>
      <c r="B2977" t="s">
        <v>101</v>
      </c>
      <c r="C2977" t="s">
        <v>92</v>
      </c>
      <c r="D2977" s="29">
        <v>45708</v>
      </c>
      <c r="E2977" s="184" t="str">
        <f t="shared" si="184"/>
        <v/>
      </c>
      <c r="F2977" s="184" t="str">
        <f t="shared" si="185"/>
        <v/>
      </c>
      <c r="G2977" s="184" t="str">
        <f t="shared" si="186"/>
        <v/>
      </c>
      <c r="H2977" s="184" t="str">
        <f t="shared" si="187"/>
        <v/>
      </c>
      <c r="J2977" t="s">
        <v>253</v>
      </c>
      <c r="K2977" t="s">
        <v>253</v>
      </c>
      <c r="L2977">
        <v>15</v>
      </c>
      <c r="R2977">
        <v>161.579892</v>
      </c>
      <c r="S2977" t="s">
        <v>201</v>
      </c>
      <c r="T2977" s="221">
        <v>45475.338888888888</v>
      </c>
    </row>
    <row r="2978" spans="1:20" x14ac:dyDescent="0.35">
      <c r="A2978" t="s">
        <v>100</v>
      </c>
      <c r="B2978" t="s">
        <v>101</v>
      </c>
      <c r="C2978" t="s">
        <v>92</v>
      </c>
      <c r="D2978" s="29">
        <v>45709</v>
      </c>
      <c r="E2978" s="184" t="str">
        <f t="shared" si="184"/>
        <v/>
      </c>
      <c r="F2978" s="184" t="str">
        <f t="shared" si="185"/>
        <v/>
      </c>
      <c r="G2978" s="184" t="str">
        <f t="shared" si="186"/>
        <v/>
      </c>
      <c r="H2978" s="184" t="str">
        <f t="shared" si="187"/>
        <v/>
      </c>
      <c r="J2978" t="s">
        <v>253</v>
      </c>
      <c r="K2978" t="s">
        <v>253</v>
      </c>
      <c r="L2978">
        <v>15</v>
      </c>
      <c r="R2978">
        <v>161.579892</v>
      </c>
      <c r="S2978" t="s">
        <v>201</v>
      </c>
      <c r="T2978" s="221">
        <v>45475.338888888888</v>
      </c>
    </row>
    <row r="2979" spans="1:20" x14ac:dyDescent="0.35">
      <c r="A2979" t="s">
        <v>100</v>
      </c>
      <c r="B2979" t="s">
        <v>101</v>
      </c>
      <c r="C2979" t="s">
        <v>92</v>
      </c>
      <c r="D2979" s="29">
        <v>45710</v>
      </c>
      <c r="E2979" s="184" t="str">
        <f t="shared" si="184"/>
        <v/>
      </c>
      <c r="F2979" s="184" t="str">
        <f t="shared" si="185"/>
        <v/>
      </c>
      <c r="G2979" s="184" t="str">
        <f t="shared" si="186"/>
        <v/>
      </c>
      <c r="H2979" s="184" t="str">
        <f t="shared" si="187"/>
        <v/>
      </c>
      <c r="J2979" t="s">
        <v>253</v>
      </c>
      <c r="K2979" t="s">
        <v>253</v>
      </c>
      <c r="L2979">
        <v>15</v>
      </c>
      <c r="R2979">
        <v>161.579892</v>
      </c>
      <c r="S2979" t="s">
        <v>201</v>
      </c>
      <c r="T2979" s="221">
        <v>45475.338888888888</v>
      </c>
    </row>
    <row r="2980" spans="1:20" x14ac:dyDescent="0.35">
      <c r="A2980" t="s">
        <v>100</v>
      </c>
      <c r="B2980" t="s">
        <v>101</v>
      </c>
      <c r="C2980" t="s">
        <v>92</v>
      </c>
      <c r="D2980" s="29">
        <v>45711</v>
      </c>
      <c r="E2980" s="184" t="str">
        <f t="shared" si="184"/>
        <v/>
      </c>
      <c r="F2980" s="184" t="str">
        <f t="shared" si="185"/>
        <v/>
      </c>
      <c r="G2980" s="184" t="str">
        <f t="shared" si="186"/>
        <v/>
      </c>
      <c r="H2980" s="184" t="str">
        <f t="shared" si="187"/>
        <v/>
      </c>
      <c r="J2980" t="s">
        <v>253</v>
      </c>
      <c r="K2980" t="s">
        <v>253</v>
      </c>
      <c r="L2980">
        <v>15</v>
      </c>
      <c r="R2980">
        <v>161.579892</v>
      </c>
      <c r="S2980" t="s">
        <v>201</v>
      </c>
      <c r="T2980" s="221">
        <v>45475.338888888888</v>
      </c>
    </row>
    <row r="2981" spans="1:20" x14ac:dyDescent="0.35">
      <c r="A2981" t="s">
        <v>100</v>
      </c>
      <c r="B2981" t="s">
        <v>101</v>
      </c>
      <c r="C2981" t="s">
        <v>92</v>
      </c>
      <c r="D2981" s="29">
        <v>45712</v>
      </c>
      <c r="E2981" s="184" t="str">
        <f t="shared" si="184"/>
        <v/>
      </c>
      <c r="F2981" s="184" t="str">
        <f t="shared" si="185"/>
        <v/>
      </c>
      <c r="G2981" s="184" t="str">
        <f t="shared" si="186"/>
        <v/>
      </c>
      <c r="H2981" s="184" t="str">
        <f t="shared" si="187"/>
        <v/>
      </c>
      <c r="J2981" t="s">
        <v>253</v>
      </c>
      <c r="K2981" t="s">
        <v>253</v>
      </c>
      <c r="L2981">
        <v>15</v>
      </c>
      <c r="R2981">
        <v>161.579892</v>
      </c>
      <c r="S2981" t="s">
        <v>201</v>
      </c>
      <c r="T2981" s="221">
        <v>45475.338888888888</v>
      </c>
    </row>
    <row r="2982" spans="1:20" x14ac:dyDescent="0.35">
      <c r="A2982" t="s">
        <v>100</v>
      </c>
      <c r="B2982" t="s">
        <v>101</v>
      </c>
      <c r="C2982" t="s">
        <v>92</v>
      </c>
      <c r="D2982" s="29">
        <v>45713</v>
      </c>
      <c r="E2982" s="184" t="str">
        <f t="shared" si="184"/>
        <v/>
      </c>
      <c r="F2982" s="184" t="str">
        <f t="shared" si="185"/>
        <v/>
      </c>
      <c r="G2982" s="184" t="str">
        <f t="shared" si="186"/>
        <v/>
      </c>
      <c r="H2982" s="184" t="str">
        <f t="shared" si="187"/>
        <v/>
      </c>
      <c r="J2982" t="s">
        <v>253</v>
      </c>
      <c r="K2982" t="s">
        <v>253</v>
      </c>
      <c r="L2982">
        <v>15</v>
      </c>
      <c r="R2982">
        <v>161.579892</v>
      </c>
      <c r="S2982" t="s">
        <v>201</v>
      </c>
      <c r="T2982" s="221">
        <v>45475.338888888888</v>
      </c>
    </row>
    <row r="2983" spans="1:20" x14ac:dyDescent="0.35">
      <c r="A2983" t="s">
        <v>100</v>
      </c>
      <c r="B2983" t="s">
        <v>101</v>
      </c>
      <c r="C2983" t="s">
        <v>92</v>
      </c>
      <c r="D2983" s="29">
        <v>45714</v>
      </c>
      <c r="E2983" s="184" t="str">
        <f t="shared" si="184"/>
        <v/>
      </c>
      <c r="F2983" s="184" t="str">
        <f t="shared" si="185"/>
        <v/>
      </c>
      <c r="G2983" s="184" t="str">
        <f t="shared" si="186"/>
        <v/>
      </c>
      <c r="H2983" s="184" t="str">
        <f t="shared" si="187"/>
        <v/>
      </c>
      <c r="J2983" t="s">
        <v>253</v>
      </c>
      <c r="K2983" t="s">
        <v>253</v>
      </c>
      <c r="L2983">
        <v>15</v>
      </c>
      <c r="R2983">
        <v>161.579892</v>
      </c>
      <c r="S2983" t="s">
        <v>201</v>
      </c>
      <c r="T2983" s="221">
        <v>45475.338888888888</v>
      </c>
    </row>
    <row r="2984" spans="1:20" x14ac:dyDescent="0.35">
      <c r="A2984" t="s">
        <v>100</v>
      </c>
      <c r="B2984" t="s">
        <v>101</v>
      </c>
      <c r="C2984" t="s">
        <v>92</v>
      </c>
      <c r="D2984" s="29">
        <v>45715</v>
      </c>
      <c r="E2984" s="184" t="str">
        <f t="shared" si="184"/>
        <v/>
      </c>
      <c r="F2984" s="184" t="str">
        <f t="shared" si="185"/>
        <v/>
      </c>
      <c r="G2984" s="184" t="str">
        <f t="shared" si="186"/>
        <v/>
      </c>
      <c r="H2984" s="184" t="str">
        <f t="shared" si="187"/>
        <v/>
      </c>
      <c r="J2984" t="s">
        <v>253</v>
      </c>
      <c r="K2984" t="s">
        <v>253</v>
      </c>
      <c r="L2984">
        <v>15</v>
      </c>
      <c r="R2984">
        <v>161.579892</v>
      </c>
      <c r="S2984" t="s">
        <v>201</v>
      </c>
      <c r="T2984" s="221">
        <v>45475.338888888888</v>
      </c>
    </row>
    <row r="2985" spans="1:20" x14ac:dyDescent="0.35">
      <c r="A2985" t="s">
        <v>100</v>
      </c>
      <c r="B2985" t="s">
        <v>101</v>
      </c>
      <c r="C2985" t="s">
        <v>92</v>
      </c>
      <c r="D2985" s="29">
        <v>45716</v>
      </c>
      <c r="E2985" s="184" t="str">
        <f t="shared" si="184"/>
        <v/>
      </c>
      <c r="F2985" s="184" t="str">
        <f t="shared" si="185"/>
        <v/>
      </c>
      <c r="G2985" s="184" t="str">
        <f t="shared" si="186"/>
        <v/>
      </c>
      <c r="H2985" s="184" t="str">
        <f t="shared" si="187"/>
        <v/>
      </c>
      <c r="J2985" t="s">
        <v>253</v>
      </c>
      <c r="K2985" t="s">
        <v>253</v>
      </c>
      <c r="L2985">
        <v>15</v>
      </c>
      <c r="R2985">
        <v>161.579892</v>
      </c>
      <c r="S2985" t="s">
        <v>201</v>
      </c>
      <c r="T2985" s="221">
        <v>45475.338888888888</v>
      </c>
    </row>
    <row r="2986" spans="1:20" x14ac:dyDescent="0.35">
      <c r="A2986" t="s">
        <v>100</v>
      </c>
      <c r="B2986" t="s">
        <v>101</v>
      </c>
      <c r="C2986" t="s">
        <v>92</v>
      </c>
      <c r="D2986" s="29">
        <v>45717</v>
      </c>
      <c r="E2986" s="184" t="str">
        <f t="shared" si="184"/>
        <v/>
      </c>
      <c r="F2986" s="184" t="str">
        <f t="shared" si="185"/>
        <v/>
      </c>
      <c r="G2986" s="184" t="str">
        <f t="shared" si="186"/>
        <v/>
      </c>
      <c r="H2986" s="184" t="str">
        <f t="shared" si="187"/>
        <v/>
      </c>
      <c r="J2986" t="s">
        <v>253</v>
      </c>
      <c r="K2986" t="s">
        <v>253</v>
      </c>
      <c r="L2986">
        <v>15</v>
      </c>
      <c r="R2986">
        <v>161.579892</v>
      </c>
      <c r="S2986" t="s">
        <v>201</v>
      </c>
      <c r="T2986" s="221">
        <v>45475.338888888888</v>
      </c>
    </row>
    <row r="2987" spans="1:20" x14ac:dyDescent="0.35">
      <c r="A2987" t="s">
        <v>100</v>
      </c>
      <c r="B2987" t="s">
        <v>101</v>
      </c>
      <c r="C2987" t="s">
        <v>92</v>
      </c>
      <c r="D2987" s="29">
        <v>45718</v>
      </c>
      <c r="E2987" s="184" t="str">
        <f t="shared" si="184"/>
        <v/>
      </c>
      <c r="F2987" s="184" t="str">
        <f t="shared" si="185"/>
        <v/>
      </c>
      <c r="G2987" s="184" t="str">
        <f t="shared" si="186"/>
        <v/>
      </c>
      <c r="H2987" s="184" t="str">
        <f t="shared" si="187"/>
        <v/>
      </c>
      <c r="J2987" t="s">
        <v>253</v>
      </c>
      <c r="K2987" t="s">
        <v>253</v>
      </c>
      <c r="L2987">
        <v>15</v>
      </c>
      <c r="R2987">
        <v>161.579892</v>
      </c>
      <c r="S2987" t="s">
        <v>201</v>
      </c>
      <c r="T2987" s="221">
        <v>45475.338888888888</v>
      </c>
    </row>
    <row r="2988" spans="1:20" x14ac:dyDescent="0.35">
      <c r="A2988" t="s">
        <v>100</v>
      </c>
      <c r="B2988" t="s">
        <v>101</v>
      </c>
      <c r="C2988" t="s">
        <v>92</v>
      </c>
      <c r="D2988" s="29">
        <v>45719</v>
      </c>
      <c r="E2988" s="184" t="str">
        <f t="shared" si="184"/>
        <v/>
      </c>
      <c r="F2988" s="184" t="str">
        <f t="shared" si="185"/>
        <v/>
      </c>
      <c r="G2988" s="184" t="str">
        <f t="shared" si="186"/>
        <v/>
      </c>
      <c r="H2988" s="184" t="str">
        <f t="shared" si="187"/>
        <v/>
      </c>
      <c r="J2988" t="s">
        <v>253</v>
      </c>
      <c r="K2988" t="s">
        <v>253</v>
      </c>
      <c r="L2988">
        <v>15</v>
      </c>
      <c r="R2988">
        <v>161.579892</v>
      </c>
      <c r="S2988" t="s">
        <v>201</v>
      </c>
      <c r="T2988" s="221">
        <v>45475.338888888888</v>
      </c>
    </row>
    <row r="2989" spans="1:20" x14ac:dyDescent="0.35">
      <c r="A2989" t="s">
        <v>100</v>
      </c>
      <c r="B2989" t="s">
        <v>101</v>
      </c>
      <c r="C2989" t="s">
        <v>92</v>
      </c>
      <c r="D2989" s="29">
        <v>45720</v>
      </c>
      <c r="E2989" s="184" t="str">
        <f t="shared" si="184"/>
        <v/>
      </c>
      <c r="F2989" s="184" t="str">
        <f t="shared" si="185"/>
        <v/>
      </c>
      <c r="G2989" s="184" t="str">
        <f t="shared" si="186"/>
        <v/>
      </c>
      <c r="H2989" s="184" t="str">
        <f t="shared" si="187"/>
        <v/>
      </c>
      <c r="J2989" t="s">
        <v>253</v>
      </c>
      <c r="K2989" t="s">
        <v>253</v>
      </c>
      <c r="L2989">
        <v>15</v>
      </c>
      <c r="R2989">
        <v>161.579892</v>
      </c>
      <c r="S2989" t="s">
        <v>201</v>
      </c>
      <c r="T2989" s="221">
        <v>45475.338888888888</v>
      </c>
    </row>
    <row r="2990" spans="1:20" x14ac:dyDescent="0.35">
      <c r="A2990" t="s">
        <v>100</v>
      </c>
      <c r="B2990" t="s">
        <v>101</v>
      </c>
      <c r="C2990" t="s">
        <v>92</v>
      </c>
      <c r="D2990" s="29">
        <v>45721</v>
      </c>
      <c r="E2990" s="184" t="str">
        <f t="shared" si="184"/>
        <v/>
      </c>
      <c r="F2990" s="184" t="str">
        <f t="shared" si="185"/>
        <v/>
      </c>
      <c r="G2990" s="184" t="str">
        <f t="shared" si="186"/>
        <v/>
      </c>
      <c r="H2990" s="184" t="str">
        <f t="shared" si="187"/>
        <v/>
      </c>
      <c r="J2990" t="s">
        <v>253</v>
      </c>
      <c r="K2990" t="s">
        <v>253</v>
      </c>
      <c r="L2990">
        <v>15</v>
      </c>
      <c r="R2990">
        <v>161.579892</v>
      </c>
      <c r="S2990" t="s">
        <v>201</v>
      </c>
      <c r="T2990" s="221">
        <v>45475.338888888888</v>
      </c>
    </row>
    <row r="2991" spans="1:20" x14ac:dyDescent="0.35">
      <c r="A2991" t="s">
        <v>100</v>
      </c>
      <c r="B2991" t="s">
        <v>101</v>
      </c>
      <c r="C2991" t="s">
        <v>92</v>
      </c>
      <c r="D2991" s="29">
        <v>45722</v>
      </c>
      <c r="E2991" s="184" t="str">
        <f t="shared" si="184"/>
        <v/>
      </c>
      <c r="F2991" s="184" t="str">
        <f t="shared" si="185"/>
        <v/>
      </c>
      <c r="G2991" s="184" t="str">
        <f t="shared" si="186"/>
        <v/>
      </c>
      <c r="H2991" s="184" t="str">
        <f t="shared" si="187"/>
        <v/>
      </c>
      <c r="J2991" t="s">
        <v>253</v>
      </c>
      <c r="K2991" t="s">
        <v>253</v>
      </c>
      <c r="L2991">
        <v>15</v>
      </c>
      <c r="R2991">
        <v>161.579892</v>
      </c>
      <c r="S2991" t="s">
        <v>201</v>
      </c>
      <c r="T2991" s="221">
        <v>45475.338888888888</v>
      </c>
    </row>
    <row r="2992" spans="1:20" x14ac:dyDescent="0.35">
      <c r="A2992" t="s">
        <v>100</v>
      </c>
      <c r="B2992" t="s">
        <v>101</v>
      </c>
      <c r="C2992" t="s">
        <v>92</v>
      </c>
      <c r="D2992" s="29">
        <v>45723</v>
      </c>
      <c r="E2992" s="184" t="str">
        <f t="shared" si="184"/>
        <v/>
      </c>
      <c r="F2992" s="184" t="str">
        <f t="shared" si="185"/>
        <v/>
      </c>
      <c r="G2992" s="184" t="str">
        <f t="shared" si="186"/>
        <v/>
      </c>
      <c r="H2992" s="184" t="str">
        <f t="shared" si="187"/>
        <v/>
      </c>
      <c r="J2992" t="s">
        <v>253</v>
      </c>
      <c r="K2992" t="s">
        <v>253</v>
      </c>
      <c r="L2992">
        <v>15</v>
      </c>
      <c r="R2992">
        <v>161.579892</v>
      </c>
      <c r="S2992" t="s">
        <v>201</v>
      </c>
      <c r="T2992" s="221">
        <v>45475.338888888888</v>
      </c>
    </row>
    <row r="2993" spans="1:20" x14ac:dyDescent="0.35">
      <c r="A2993" t="s">
        <v>100</v>
      </c>
      <c r="B2993" t="s">
        <v>101</v>
      </c>
      <c r="C2993" t="s">
        <v>92</v>
      </c>
      <c r="D2993" s="29">
        <v>45724</v>
      </c>
      <c r="E2993" s="184" t="str">
        <f t="shared" si="184"/>
        <v/>
      </c>
      <c r="F2993" s="184" t="str">
        <f t="shared" si="185"/>
        <v/>
      </c>
      <c r="G2993" s="184" t="str">
        <f t="shared" si="186"/>
        <v/>
      </c>
      <c r="H2993" s="184" t="str">
        <f t="shared" si="187"/>
        <v/>
      </c>
      <c r="J2993" t="s">
        <v>253</v>
      </c>
      <c r="K2993" t="s">
        <v>253</v>
      </c>
      <c r="L2993">
        <v>15</v>
      </c>
      <c r="R2993">
        <v>161.579892</v>
      </c>
      <c r="S2993" t="s">
        <v>201</v>
      </c>
      <c r="T2993" s="221">
        <v>45475.338888888888</v>
      </c>
    </row>
    <row r="2994" spans="1:20" x14ac:dyDescent="0.35">
      <c r="A2994" t="s">
        <v>100</v>
      </c>
      <c r="B2994" t="s">
        <v>101</v>
      </c>
      <c r="C2994" t="s">
        <v>92</v>
      </c>
      <c r="D2994" s="29">
        <v>45725</v>
      </c>
      <c r="E2994" s="184" t="str">
        <f t="shared" si="184"/>
        <v/>
      </c>
      <c r="F2994" s="184" t="str">
        <f t="shared" si="185"/>
        <v/>
      </c>
      <c r="G2994" s="184" t="str">
        <f t="shared" si="186"/>
        <v/>
      </c>
      <c r="H2994" s="184" t="str">
        <f t="shared" si="187"/>
        <v/>
      </c>
      <c r="J2994" t="s">
        <v>253</v>
      </c>
      <c r="K2994" t="s">
        <v>253</v>
      </c>
      <c r="L2994">
        <v>15</v>
      </c>
      <c r="R2994">
        <v>161.579892</v>
      </c>
      <c r="S2994" t="s">
        <v>201</v>
      </c>
      <c r="T2994" s="221">
        <v>45475.338888888888</v>
      </c>
    </row>
    <row r="2995" spans="1:20" x14ac:dyDescent="0.35">
      <c r="A2995" t="s">
        <v>100</v>
      </c>
      <c r="B2995" t="s">
        <v>101</v>
      </c>
      <c r="C2995" t="s">
        <v>92</v>
      </c>
      <c r="D2995" s="29">
        <v>45726</v>
      </c>
      <c r="E2995" s="184" t="str">
        <f t="shared" si="184"/>
        <v/>
      </c>
      <c r="F2995" s="184" t="str">
        <f t="shared" si="185"/>
        <v/>
      </c>
      <c r="G2995" s="184" t="str">
        <f t="shared" si="186"/>
        <v/>
      </c>
      <c r="H2995" s="184" t="str">
        <f t="shared" si="187"/>
        <v/>
      </c>
      <c r="J2995" t="s">
        <v>253</v>
      </c>
      <c r="K2995" t="s">
        <v>253</v>
      </c>
      <c r="L2995">
        <v>15</v>
      </c>
      <c r="R2995">
        <v>161.579892</v>
      </c>
      <c r="S2995" t="s">
        <v>201</v>
      </c>
      <c r="T2995" s="221">
        <v>45475.338888888888</v>
      </c>
    </row>
    <row r="2996" spans="1:20" x14ac:dyDescent="0.35">
      <c r="A2996" t="s">
        <v>100</v>
      </c>
      <c r="B2996" t="s">
        <v>101</v>
      </c>
      <c r="C2996" t="s">
        <v>92</v>
      </c>
      <c r="D2996" s="29">
        <v>45727</v>
      </c>
      <c r="E2996" s="184" t="str">
        <f t="shared" si="184"/>
        <v/>
      </c>
      <c r="F2996" s="184" t="str">
        <f t="shared" si="185"/>
        <v/>
      </c>
      <c r="G2996" s="184" t="str">
        <f t="shared" si="186"/>
        <v/>
      </c>
      <c r="H2996" s="184" t="str">
        <f t="shared" si="187"/>
        <v/>
      </c>
      <c r="J2996" t="s">
        <v>253</v>
      </c>
      <c r="K2996" t="s">
        <v>253</v>
      </c>
      <c r="L2996">
        <v>15</v>
      </c>
      <c r="R2996">
        <v>161.579892</v>
      </c>
      <c r="S2996" t="s">
        <v>201</v>
      </c>
      <c r="T2996" s="221">
        <v>45475.338888888888</v>
      </c>
    </row>
    <row r="2997" spans="1:20" x14ac:dyDescent="0.35">
      <c r="A2997" t="s">
        <v>100</v>
      </c>
      <c r="B2997" t="s">
        <v>101</v>
      </c>
      <c r="C2997" t="s">
        <v>92</v>
      </c>
      <c r="D2997" s="29">
        <v>45728</v>
      </c>
      <c r="E2997" s="184" t="str">
        <f t="shared" si="184"/>
        <v/>
      </c>
      <c r="F2997" s="184" t="str">
        <f t="shared" si="185"/>
        <v/>
      </c>
      <c r="G2997" s="184" t="str">
        <f t="shared" si="186"/>
        <v/>
      </c>
      <c r="H2997" s="184" t="str">
        <f t="shared" si="187"/>
        <v/>
      </c>
      <c r="J2997" t="s">
        <v>253</v>
      </c>
      <c r="K2997" t="s">
        <v>253</v>
      </c>
      <c r="L2997">
        <v>15</v>
      </c>
      <c r="R2997">
        <v>161.579892</v>
      </c>
      <c r="S2997" t="s">
        <v>201</v>
      </c>
      <c r="T2997" s="221">
        <v>45475.338888888888</v>
      </c>
    </row>
    <row r="2998" spans="1:20" x14ac:dyDescent="0.35">
      <c r="A2998" t="s">
        <v>100</v>
      </c>
      <c r="B2998" t="s">
        <v>101</v>
      </c>
      <c r="C2998" t="s">
        <v>92</v>
      </c>
      <c r="D2998" s="29">
        <v>45729</v>
      </c>
      <c r="E2998" s="184" t="str">
        <f t="shared" si="184"/>
        <v/>
      </c>
      <c r="F2998" s="184" t="str">
        <f t="shared" si="185"/>
        <v/>
      </c>
      <c r="G2998" s="184" t="str">
        <f t="shared" si="186"/>
        <v/>
      </c>
      <c r="H2998" s="184" t="str">
        <f t="shared" si="187"/>
        <v/>
      </c>
      <c r="J2998" t="s">
        <v>253</v>
      </c>
      <c r="K2998" t="s">
        <v>253</v>
      </c>
      <c r="L2998">
        <v>15</v>
      </c>
      <c r="R2998">
        <v>161.579892</v>
      </c>
      <c r="S2998" t="s">
        <v>201</v>
      </c>
      <c r="T2998" s="221">
        <v>45475.338888888888</v>
      </c>
    </row>
    <row r="2999" spans="1:20" x14ac:dyDescent="0.35">
      <c r="A2999" t="s">
        <v>100</v>
      </c>
      <c r="B2999" t="s">
        <v>101</v>
      </c>
      <c r="C2999" t="s">
        <v>92</v>
      </c>
      <c r="D2999" s="29">
        <v>45730</v>
      </c>
      <c r="E2999" s="184" t="str">
        <f t="shared" si="184"/>
        <v/>
      </c>
      <c r="F2999" s="184" t="str">
        <f t="shared" si="185"/>
        <v/>
      </c>
      <c r="G2999" s="184" t="str">
        <f t="shared" si="186"/>
        <v/>
      </c>
      <c r="H2999" s="184" t="str">
        <f t="shared" si="187"/>
        <v/>
      </c>
      <c r="J2999" t="s">
        <v>253</v>
      </c>
      <c r="K2999" t="s">
        <v>253</v>
      </c>
      <c r="L2999">
        <v>15</v>
      </c>
      <c r="R2999">
        <v>161.579892</v>
      </c>
      <c r="S2999" t="s">
        <v>201</v>
      </c>
      <c r="T2999" s="221">
        <v>45475.338888888888</v>
      </c>
    </row>
    <row r="3000" spans="1:20" x14ac:dyDescent="0.35">
      <c r="A3000" t="s">
        <v>100</v>
      </c>
      <c r="B3000" t="s">
        <v>101</v>
      </c>
      <c r="C3000" t="s">
        <v>92</v>
      </c>
      <c r="D3000" s="29">
        <v>45731</v>
      </c>
      <c r="E3000" s="184" t="str">
        <f t="shared" si="184"/>
        <v/>
      </c>
      <c r="F3000" s="184" t="str">
        <f t="shared" si="185"/>
        <v/>
      </c>
      <c r="G3000" s="184" t="str">
        <f t="shared" si="186"/>
        <v/>
      </c>
      <c r="H3000" s="184" t="str">
        <f t="shared" si="187"/>
        <v/>
      </c>
      <c r="J3000" t="s">
        <v>253</v>
      </c>
      <c r="K3000" t="s">
        <v>253</v>
      </c>
      <c r="L3000">
        <v>15</v>
      </c>
      <c r="R3000">
        <v>161.579892</v>
      </c>
      <c r="S3000" t="s">
        <v>201</v>
      </c>
      <c r="T3000" s="221">
        <v>45475.338888888888</v>
      </c>
    </row>
    <row r="3001" spans="1:20" x14ac:dyDescent="0.35">
      <c r="A3001" t="s">
        <v>100</v>
      </c>
      <c r="B3001" t="s">
        <v>101</v>
      </c>
      <c r="C3001" t="s">
        <v>92</v>
      </c>
      <c r="D3001" s="29">
        <v>45732</v>
      </c>
      <c r="E3001" s="184" t="str">
        <f t="shared" si="184"/>
        <v/>
      </c>
      <c r="F3001" s="184" t="str">
        <f t="shared" si="185"/>
        <v/>
      </c>
      <c r="G3001" s="184" t="str">
        <f t="shared" si="186"/>
        <v/>
      </c>
      <c r="H3001" s="184" t="str">
        <f t="shared" si="187"/>
        <v/>
      </c>
      <c r="J3001" t="s">
        <v>253</v>
      </c>
      <c r="K3001" t="s">
        <v>253</v>
      </c>
      <c r="L3001">
        <v>15</v>
      </c>
      <c r="R3001">
        <v>161.579892</v>
      </c>
      <c r="S3001" t="s">
        <v>201</v>
      </c>
      <c r="T3001" s="221">
        <v>45475.338888888888</v>
      </c>
    </row>
    <row r="3002" spans="1:20" x14ac:dyDescent="0.35">
      <c r="A3002" t="s">
        <v>100</v>
      </c>
      <c r="B3002" t="s">
        <v>101</v>
      </c>
      <c r="C3002" t="s">
        <v>92</v>
      </c>
      <c r="D3002" s="29">
        <v>45733</v>
      </c>
      <c r="E3002" s="184" t="str">
        <f t="shared" si="184"/>
        <v/>
      </c>
      <c r="F3002" s="184" t="str">
        <f t="shared" si="185"/>
        <v/>
      </c>
      <c r="G3002" s="184" t="str">
        <f t="shared" si="186"/>
        <v/>
      </c>
      <c r="H3002" s="184" t="str">
        <f t="shared" si="187"/>
        <v/>
      </c>
      <c r="J3002" t="s">
        <v>253</v>
      </c>
      <c r="K3002" t="s">
        <v>253</v>
      </c>
      <c r="L3002">
        <v>15</v>
      </c>
      <c r="R3002">
        <v>161.579892</v>
      </c>
      <c r="S3002" t="s">
        <v>201</v>
      </c>
      <c r="T3002" s="221">
        <v>45475.338888888888</v>
      </c>
    </row>
    <row r="3003" spans="1:20" x14ac:dyDescent="0.35">
      <c r="A3003" t="s">
        <v>100</v>
      </c>
      <c r="B3003" t="s">
        <v>101</v>
      </c>
      <c r="C3003" t="s">
        <v>92</v>
      </c>
      <c r="D3003" s="29">
        <v>45734</v>
      </c>
      <c r="E3003" s="184" t="str">
        <f t="shared" si="184"/>
        <v/>
      </c>
      <c r="F3003" s="184" t="str">
        <f t="shared" si="185"/>
        <v/>
      </c>
      <c r="G3003" s="184" t="str">
        <f t="shared" si="186"/>
        <v/>
      </c>
      <c r="H3003" s="184" t="str">
        <f t="shared" si="187"/>
        <v/>
      </c>
      <c r="J3003" t="s">
        <v>253</v>
      </c>
      <c r="K3003" t="s">
        <v>253</v>
      </c>
      <c r="L3003">
        <v>15</v>
      </c>
      <c r="R3003">
        <v>161.579892</v>
      </c>
      <c r="S3003" t="s">
        <v>201</v>
      </c>
      <c r="T3003" s="221">
        <v>45475.338888888888</v>
      </c>
    </row>
    <row r="3004" spans="1:20" x14ac:dyDescent="0.35">
      <c r="A3004" t="s">
        <v>100</v>
      </c>
      <c r="B3004" t="s">
        <v>101</v>
      </c>
      <c r="C3004" t="s">
        <v>92</v>
      </c>
      <c r="D3004" s="29">
        <v>45735</v>
      </c>
      <c r="E3004" s="184" t="str">
        <f t="shared" si="184"/>
        <v/>
      </c>
      <c r="F3004" s="184" t="str">
        <f t="shared" si="185"/>
        <v/>
      </c>
      <c r="G3004" s="184" t="str">
        <f t="shared" si="186"/>
        <v/>
      </c>
      <c r="H3004" s="184" t="str">
        <f t="shared" si="187"/>
        <v/>
      </c>
      <c r="J3004" t="s">
        <v>253</v>
      </c>
      <c r="K3004" t="s">
        <v>253</v>
      </c>
      <c r="L3004">
        <v>15</v>
      </c>
      <c r="R3004">
        <v>161.579892</v>
      </c>
      <c r="S3004" t="s">
        <v>201</v>
      </c>
      <c r="T3004" s="221">
        <v>45475.338888888888</v>
      </c>
    </row>
    <row r="3005" spans="1:20" x14ac:dyDescent="0.35">
      <c r="A3005" t="s">
        <v>100</v>
      </c>
      <c r="B3005" t="s">
        <v>101</v>
      </c>
      <c r="C3005" t="s">
        <v>92</v>
      </c>
      <c r="D3005" s="29">
        <v>45736</v>
      </c>
      <c r="E3005" s="184" t="str">
        <f t="shared" si="184"/>
        <v/>
      </c>
      <c r="F3005" s="184" t="str">
        <f t="shared" si="185"/>
        <v/>
      </c>
      <c r="G3005" s="184" t="str">
        <f t="shared" si="186"/>
        <v/>
      </c>
      <c r="H3005" s="184" t="str">
        <f t="shared" si="187"/>
        <v/>
      </c>
      <c r="J3005" t="s">
        <v>253</v>
      </c>
      <c r="K3005" t="s">
        <v>253</v>
      </c>
      <c r="L3005">
        <v>15</v>
      </c>
      <c r="R3005">
        <v>161.579892</v>
      </c>
      <c r="S3005" t="s">
        <v>201</v>
      </c>
      <c r="T3005" s="221">
        <v>45475.338888888888</v>
      </c>
    </row>
    <row r="3006" spans="1:20" x14ac:dyDescent="0.35">
      <c r="A3006" t="s">
        <v>100</v>
      </c>
      <c r="B3006" t="s">
        <v>101</v>
      </c>
      <c r="C3006" t="s">
        <v>92</v>
      </c>
      <c r="D3006" s="29">
        <v>45737</v>
      </c>
      <c r="E3006" s="184" t="str">
        <f t="shared" si="184"/>
        <v/>
      </c>
      <c r="F3006" s="184" t="str">
        <f t="shared" si="185"/>
        <v/>
      </c>
      <c r="G3006" s="184" t="str">
        <f t="shared" si="186"/>
        <v/>
      </c>
      <c r="H3006" s="184" t="str">
        <f t="shared" si="187"/>
        <v/>
      </c>
      <c r="J3006" t="s">
        <v>253</v>
      </c>
      <c r="K3006" t="s">
        <v>253</v>
      </c>
      <c r="L3006">
        <v>15</v>
      </c>
      <c r="R3006">
        <v>161.579892</v>
      </c>
      <c r="S3006" t="s">
        <v>201</v>
      </c>
      <c r="T3006" s="221">
        <v>45475.338888888888</v>
      </c>
    </row>
    <row r="3007" spans="1:20" x14ac:dyDescent="0.35">
      <c r="A3007" t="s">
        <v>100</v>
      </c>
      <c r="B3007" t="s">
        <v>101</v>
      </c>
      <c r="C3007" t="s">
        <v>92</v>
      </c>
      <c r="D3007" s="29">
        <v>45738</v>
      </c>
      <c r="E3007" s="184" t="str">
        <f t="shared" si="184"/>
        <v/>
      </c>
      <c r="F3007" s="184" t="str">
        <f t="shared" si="185"/>
        <v/>
      </c>
      <c r="G3007" s="184" t="str">
        <f t="shared" si="186"/>
        <v/>
      </c>
      <c r="H3007" s="184" t="str">
        <f t="shared" si="187"/>
        <v/>
      </c>
      <c r="J3007" t="s">
        <v>253</v>
      </c>
      <c r="K3007" t="s">
        <v>253</v>
      </c>
      <c r="L3007">
        <v>15</v>
      </c>
      <c r="R3007">
        <v>161.579892</v>
      </c>
      <c r="S3007" t="s">
        <v>201</v>
      </c>
      <c r="T3007" s="221">
        <v>45475.338888888888</v>
      </c>
    </row>
    <row r="3008" spans="1:20" x14ac:dyDescent="0.35">
      <c r="A3008" t="s">
        <v>100</v>
      </c>
      <c r="B3008" t="s">
        <v>101</v>
      </c>
      <c r="C3008" t="s">
        <v>92</v>
      </c>
      <c r="D3008" s="29">
        <v>45739</v>
      </c>
      <c r="E3008" s="184" t="str">
        <f t="shared" si="184"/>
        <v/>
      </c>
      <c r="F3008" s="184" t="str">
        <f t="shared" si="185"/>
        <v/>
      </c>
      <c r="G3008" s="184" t="str">
        <f t="shared" si="186"/>
        <v/>
      </c>
      <c r="H3008" s="184" t="str">
        <f t="shared" si="187"/>
        <v/>
      </c>
      <c r="J3008" t="s">
        <v>253</v>
      </c>
      <c r="K3008" t="s">
        <v>253</v>
      </c>
      <c r="L3008">
        <v>15</v>
      </c>
      <c r="R3008">
        <v>161.579892</v>
      </c>
      <c r="S3008" t="s">
        <v>201</v>
      </c>
      <c r="T3008" s="221">
        <v>45475.338888888888</v>
      </c>
    </row>
    <row r="3009" spans="1:20" x14ac:dyDescent="0.35">
      <c r="A3009" t="s">
        <v>100</v>
      </c>
      <c r="B3009" t="s">
        <v>101</v>
      </c>
      <c r="C3009" t="s">
        <v>92</v>
      </c>
      <c r="D3009" s="29">
        <v>45740</v>
      </c>
      <c r="E3009" s="184" t="str">
        <f t="shared" si="184"/>
        <v/>
      </c>
      <c r="F3009" s="184" t="str">
        <f t="shared" si="185"/>
        <v/>
      </c>
      <c r="G3009" s="184" t="str">
        <f t="shared" si="186"/>
        <v/>
      </c>
      <c r="H3009" s="184" t="str">
        <f t="shared" si="187"/>
        <v/>
      </c>
      <c r="J3009" t="s">
        <v>253</v>
      </c>
      <c r="K3009" t="s">
        <v>253</v>
      </c>
      <c r="L3009">
        <v>15</v>
      </c>
      <c r="R3009">
        <v>161.579892</v>
      </c>
      <c r="S3009" t="s">
        <v>201</v>
      </c>
      <c r="T3009" s="221">
        <v>45475.338888888888</v>
      </c>
    </row>
    <row r="3010" spans="1:20" x14ac:dyDescent="0.35">
      <c r="A3010" t="s">
        <v>100</v>
      </c>
      <c r="B3010" t="s">
        <v>101</v>
      </c>
      <c r="C3010" t="s">
        <v>92</v>
      </c>
      <c r="D3010" s="29">
        <v>45741</v>
      </c>
      <c r="E3010" s="184" t="str">
        <f t="shared" si="184"/>
        <v/>
      </c>
      <c r="F3010" s="184" t="str">
        <f t="shared" si="185"/>
        <v/>
      </c>
      <c r="G3010" s="184" t="str">
        <f t="shared" si="186"/>
        <v/>
      </c>
      <c r="H3010" s="184" t="str">
        <f t="shared" si="187"/>
        <v/>
      </c>
      <c r="J3010" t="s">
        <v>253</v>
      </c>
      <c r="K3010" t="s">
        <v>253</v>
      </c>
      <c r="L3010">
        <v>15</v>
      </c>
      <c r="R3010">
        <v>161.579892</v>
      </c>
      <c r="S3010" t="s">
        <v>201</v>
      </c>
      <c r="T3010" s="221">
        <v>45475.338888888888</v>
      </c>
    </row>
    <row r="3011" spans="1:20" x14ac:dyDescent="0.35">
      <c r="A3011" t="s">
        <v>100</v>
      </c>
      <c r="B3011" t="s">
        <v>101</v>
      </c>
      <c r="C3011" t="s">
        <v>92</v>
      </c>
      <c r="D3011" s="29">
        <v>45742</v>
      </c>
      <c r="E3011" s="184" t="str">
        <f t="shared" si="184"/>
        <v/>
      </c>
      <c r="F3011" s="184" t="str">
        <f t="shared" si="185"/>
        <v/>
      </c>
      <c r="G3011" s="184" t="str">
        <f t="shared" si="186"/>
        <v/>
      </c>
      <c r="H3011" s="184" t="str">
        <f t="shared" si="187"/>
        <v/>
      </c>
      <c r="J3011" t="s">
        <v>253</v>
      </c>
      <c r="K3011" t="s">
        <v>253</v>
      </c>
      <c r="L3011">
        <v>15</v>
      </c>
      <c r="R3011">
        <v>161.579892</v>
      </c>
      <c r="S3011" t="s">
        <v>201</v>
      </c>
      <c r="T3011" s="221">
        <v>45475.338888888888</v>
      </c>
    </row>
    <row r="3012" spans="1:20" x14ac:dyDescent="0.35">
      <c r="A3012" t="s">
        <v>100</v>
      </c>
      <c r="B3012" t="s">
        <v>101</v>
      </c>
      <c r="C3012" t="s">
        <v>92</v>
      </c>
      <c r="D3012" s="29">
        <v>45743</v>
      </c>
      <c r="E3012" s="184" t="str">
        <f t="shared" si="184"/>
        <v/>
      </c>
      <c r="F3012" s="184" t="str">
        <f t="shared" si="185"/>
        <v/>
      </c>
      <c r="G3012" s="184" t="str">
        <f t="shared" si="186"/>
        <v/>
      </c>
      <c r="H3012" s="184" t="str">
        <f t="shared" si="187"/>
        <v/>
      </c>
      <c r="J3012" t="s">
        <v>253</v>
      </c>
      <c r="K3012" t="s">
        <v>253</v>
      </c>
      <c r="L3012">
        <v>15</v>
      </c>
      <c r="R3012">
        <v>161.579892</v>
      </c>
      <c r="S3012" t="s">
        <v>201</v>
      </c>
      <c r="T3012" s="221">
        <v>45475.338888888888</v>
      </c>
    </row>
    <row r="3013" spans="1:20" x14ac:dyDescent="0.35">
      <c r="A3013" t="s">
        <v>100</v>
      </c>
      <c r="B3013" t="s">
        <v>101</v>
      </c>
      <c r="C3013" t="s">
        <v>92</v>
      </c>
      <c r="D3013" s="29">
        <v>45744</v>
      </c>
      <c r="E3013" s="184" t="str">
        <f t="shared" si="184"/>
        <v/>
      </c>
      <c r="F3013" s="184" t="str">
        <f t="shared" si="185"/>
        <v/>
      </c>
      <c r="G3013" s="184" t="str">
        <f t="shared" si="186"/>
        <v/>
      </c>
      <c r="H3013" s="184" t="str">
        <f t="shared" si="187"/>
        <v/>
      </c>
      <c r="J3013" t="s">
        <v>253</v>
      </c>
      <c r="K3013" t="s">
        <v>253</v>
      </c>
      <c r="L3013">
        <v>15</v>
      </c>
      <c r="R3013">
        <v>161.579892</v>
      </c>
      <c r="S3013" t="s">
        <v>201</v>
      </c>
      <c r="T3013" s="221">
        <v>45475.338888888888</v>
      </c>
    </row>
    <row r="3014" spans="1:20" x14ac:dyDescent="0.35">
      <c r="A3014" t="s">
        <v>100</v>
      </c>
      <c r="B3014" t="s">
        <v>101</v>
      </c>
      <c r="C3014" t="s">
        <v>92</v>
      </c>
      <c r="D3014" s="29">
        <v>45745</v>
      </c>
      <c r="E3014" s="184" t="str">
        <f t="shared" si="184"/>
        <v/>
      </c>
      <c r="F3014" s="184" t="str">
        <f t="shared" si="185"/>
        <v/>
      </c>
      <c r="G3014" s="184" t="str">
        <f t="shared" si="186"/>
        <v/>
      </c>
      <c r="H3014" s="184" t="str">
        <f t="shared" si="187"/>
        <v/>
      </c>
      <c r="J3014" t="s">
        <v>253</v>
      </c>
      <c r="K3014" t="s">
        <v>253</v>
      </c>
      <c r="L3014">
        <v>15</v>
      </c>
      <c r="R3014">
        <v>161.579892</v>
      </c>
      <c r="S3014" t="s">
        <v>201</v>
      </c>
      <c r="T3014" s="221">
        <v>45475.338888888888</v>
      </c>
    </row>
    <row r="3015" spans="1:20" x14ac:dyDescent="0.35">
      <c r="A3015" t="s">
        <v>100</v>
      </c>
      <c r="B3015" t="s">
        <v>101</v>
      </c>
      <c r="C3015" t="s">
        <v>92</v>
      </c>
      <c r="D3015" s="29">
        <v>45746</v>
      </c>
      <c r="E3015" s="184" t="str">
        <f t="shared" si="184"/>
        <v/>
      </c>
      <c r="F3015" s="184" t="str">
        <f t="shared" si="185"/>
        <v/>
      </c>
      <c r="G3015" s="184" t="str">
        <f t="shared" si="186"/>
        <v/>
      </c>
      <c r="H3015" s="184" t="str">
        <f t="shared" si="187"/>
        <v/>
      </c>
      <c r="J3015" t="s">
        <v>253</v>
      </c>
      <c r="K3015" t="s">
        <v>253</v>
      </c>
      <c r="L3015">
        <v>15</v>
      </c>
      <c r="R3015">
        <v>161.579892</v>
      </c>
      <c r="S3015" t="s">
        <v>201</v>
      </c>
      <c r="T3015" s="221">
        <v>45475.338888888888</v>
      </c>
    </row>
    <row r="3016" spans="1:20" x14ac:dyDescent="0.35">
      <c r="A3016" t="s">
        <v>100</v>
      </c>
      <c r="B3016" t="s">
        <v>101</v>
      </c>
      <c r="C3016" t="s">
        <v>92</v>
      </c>
      <c r="D3016" s="29">
        <v>45747</v>
      </c>
      <c r="E3016" s="184" t="str">
        <f t="shared" ref="E3016:E3079" si="188">IF(J3016="","",IF(L3016=0,0,IF(1-(J3016/L3016)&lt;0,"",1-(J3016/L3016))))</f>
        <v/>
      </c>
      <c r="F3016" s="184" t="str">
        <f t="shared" ref="F3016:F3079" si="189">IF(K3016="","",IF(L3016=0,0,IF(1-(K3016/L3016)&lt;0,"",1-(K3016/L3016))))</f>
        <v/>
      </c>
      <c r="G3016" s="184" t="str">
        <f t="shared" ref="G3016:G3079" si="190">IF(J3016="","",IF(1-(J3016/R3016)&lt;0,"",1-(J3016/R3016)))</f>
        <v/>
      </c>
      <c r="H3016" s="184" t="str">
        <f t="shared" ref="H3016:H3079" si="191">IF(K3016="","",IF(1-(K3016/R3016)&lt;0,"",1-(K3016/R3016)))</f>
        <v/>
      </c>
      <c r="J3016" t="s">
        <v>253</v>
      </c>
      <c r="K3016" t="s">
        <v>253</v>
      </c>
      <c r="L3016">
        <v>15</v>
      </c>
      <c r="R3016">
        <v>161.579892</v>
      </c>
      <c r="S3016" t="s">
        <v>201</v>
      </c>
      <c r="T3016" s="221">
        <v>45475.338888888888</v>
      </c>
    </row>
    <row r="3017" spans="1:20" x14ac:dyDescent="0.35">
      <c r="A3017" t="s">
        <v>100</v>
      </c>
      <c r="B3017" t="s">
        <v>101</v>
      </c>
      <c r="C3017" t="s">
        <v>92</v>
      </c>
      <c r="D3017" s="29">
        <v>45748</v>
      </c>
      <c r="E3017" s="184" t="str">
        <f t="shared" si="188"/>
        <v/>
      </c>
      <c r="F3017" s="184" t="str">
        <f t="shared" si="189"/>
        <v/>
      </c>
      <c r="G3017" s="184" t="str">
        <f t="shared" si="190"/>
        <v/>
      </c>
      <c r="H3017" s="184" t="str">
        <f t="shared" si="191"/>
        <v/>
      </c>
      <c r="J3017" t="s">
        <v>253</v>
      </c>
      <c r="K3017" t="s">
        <v>253</v>
      </c>
      <c r="L3017">
        <v>15</v>
      </c>
      <c r="R3017">
        <v>161.579892</v>
      </c>
      <c r="S3017" t="s">
        <v>201</v>
      </c>
      <c r="T3017" s="221">
        <v>45475.338888888888</v>
      </c>
    </row>
    <row r="3018" spans="1:20" x14ac:dyDescent="0.35">
      <c r="A3018" t="s">
        <v>100</v>
      </c>
      <c r="B3018" t="s">
        <v>101</v>
      </c>
      <c r="C3018" t="s">
        <v>92</v>
      </c>
      <c r="D3018" s="29">
        <v>45749</v>
      </c>
      <c r="E3018" s="184" t="str">
        <f t="shared" si="188"/>
        <v/>
      </c>
      <c r="F3018" s="184" t="str">
        <f t="shared" si="189"/>
        <v/>
      </c>
      <c r="G3018" s="184" t="str">
        <f t="shared" si="190"/>
        <v/>
      </c>
      <c r="H3018" s="184" t="str">
        <f t="shared" si="191"/>
        <v/>
      </c>
      <c r="J3018" t="s">
        <v>253</v>
      </c>
      <c r="K3018" t="s">
        <v>253</v>
      </c>
      <c r="L3018">
        <v>15</v>
      </c>
      <c r="R3018">
        <v>161.579892</v>
      </c>
      <c r="S3018" t="s">
        <v>201</v>
      </c>
      <c r="T3018" s="221">
        <v>45475.338888888888</v>
      </c>
    </row>
    <row r="3019" spans="1:20" x14ac:dyDescent="0.35">
      <c r="A3019" t="s">
        <v>100</v>
      </c>
      <c r="B3019" t="s">
        <v>101</v>
      </c>
      <c r="C3019" t="s">
        <v>92</v>
      </c>
      <c r="D3019" s="29">
        <v>45750</v>
      </c>
      <c r="E3019" s="184" t="str">
        <f t="shared" si="188"/>
        <v/>
      </c>
      <c r="F3019" s="184" t="str">
        <f t="shared" si="189"/>
        <v/>
      </c>
      <c r="G3019" s="184" t="str">
        <f t="shared" si="190"/>
        <v/>
      </c>
      <c r="H3019" s="184" t="str">
        <f t="shared" si="191"/>
        <v/>
      </c>
      <c r="J3019" t="s">
        <v>253</v>
      </c>
      <c r="K3019" t="s">
        <v>253</v>
      </c>
      <c r="L3019">
        <v>15</v>
      </c>
      <c r="R3019">
        <v>161.579892</v>
      </c>
      <c r="S3019" t="s">
        <v>201</v>
      </c>
      <c r="T3019" s="221">
        <v>45475.338888888888</v>
      </c>
    </row>
    <row r="3020" spans="1:20" x14ac:dyDescent="0.35">
      <c r="A3020" t="s">
        <v>100</v>
      </c>
      <c r="B3020" t="s">
        <v>101</v>
      </c>
      <c r="C3020" t="s">
        <v>92</v>
      </c>
      <c r="D3020" s="29">
        <v>45751</v>
      </c>
      <c r="E3020" s="184" t="str">
        <f t="shared" si="188"/>
        <v/>
      </c>
      <c r="F3020" s="184" t="str">
        <f t="shared" si="189"/>
        <v/>
      </c>
      <c r="G3020" s="184" t="str">
        <f t="shared" si="190"/>
        <v/>
      </c>
      <c r="H3020" s="184" t="str">
        <f t="shared" si="191"/>
        <v/>
      </c>
      <c r="J3020" t="s">
        <v>253</v>
      </c>
      <c r="K3020" t="s">
        <v>253</v>
      </c>
      <c r="L3020">
        <v>15</v>
      </c>
      <c r="R3020">
        <v>161.579892</v>
      </c>
      <c r="S3020" t="s">
        <v>201</v>
      </c>
      <c r="T3020" s="221">
        <v>45475.338888888888</v>
      </c>
    </row>
    <row r="3021" spans="1:20" x14ac:dyDescent="0.35">
      <c r="A3021" t="s">
        <v>100</v>
      </c>
      <c r="B3021" t="s">
        <v>101</v>
      </c>
      <c r="C3021" t="s">
        <v>92</v>
      </c>
      <c r="D3021" s="29">
        <v>45752</v>
      </c>
      <c r="E3021" s="184" t="str">
        <f t="shared" si="188"/>
        <v/>
      </c>
      <c r="F3021" s="184" t="str">
        <f t="shared" si="189"/>
        <v/>
      </c>
      <c r="G3021" s="184" t="str">
        <f t="shared" si="190"/>
        <v/>
      </c>
      <c r="H3021" s="184" t="str">
        <f t="shared" si="191"/>
        <v/>
      </c>
      <c r="J3021" t="s">
        <v>253</v>
      </c>
      <c r="K3021" t="s">
        <v>253</v>
      </c>
      <c r="L3021">
        <v>15</v>
      </c>
      <c r="R3021">
        <v>161.579892</v>
      </c>
      <c r="S3021" t="s">
        <v>201</v>
      </c>
      <c r="T3021" s="221">
        <v>45475.338888888888</v>
      </c>
    </row>
    <row r="3022" spans="1:20" x14ac:dyDescent="0.35">
      <c r="A3022" t="s">
        <v>100</v>
      </c>
      <c r="B3022" t="s">
        <v>101</v>
      </c>
      <c r="C3022" t="s">
        <v>92</v>
      </c>
      <c r="D3022" s="29">
        <v>45753</v>
      </c>
      <c r="E3022" s="184" t="str">
        <f t="shared" si="188"/>
        <v/>
      </c>
      <c r="F3022" s="184" t="str">
        <f t="shared" si="189"/>
        <v/>
      </c>
      <c r="G3022" s="184" t="str">
        <f t="shared" si="190"/>
        <v/>
      </c>
      <c r="H3022" s="184" t="str">
        <f t="shared" si="191"/>
        <v/>
      </c>
      <c r="J3022" t="s">
        <v>253</v>
      </c>
      <c r="K3022" t="s">
        <v>253</v>
      </c>
      <c r="L3022">
        <v>15</v>
      </c>
      <c r="R3022">
        <v>161.579892</v>
      </c>
      <c r="S3022" t="s">
        <v>201</v>
      </c>
      <c r="T3022" s="221">
        <v>45475.338888888888</v>
      </c>
    </row>
    <row r="3023" spans="1:20" x14ac:dyDescent="0.35">
      <c r="A3023" t="s">
        <v>100</v>
      </c>
      <c r="B3023" t="s">
        <v>101</v>
      </c>
      <c r="C3023" t="s">
        <v>92</v>
      </c>
      <c r="D3023" s="29">
        <v>45754</v>
      </c>
      <c r="E3023" s="184" t="str">
        <f t="shared" si="188"/>
        <v/>
      </c>
      <c r="F3023" s="184" t="str">
        <f t="shared" si="189"/>
        <v/>
      </c>
      <c r="G3023" s="184" t="str">
        <f t="shared" si="190"/>
        <v/>
      </c>
      <c r="H3023" s="184" t="str">
        <f t="shared" si="191"/>
        <v/>
      </c>
      <c r="J3023" t="s">
        <v>253</v>
      </c>
      <c r="K3023" t="s">
        <v>253</v>
      </c>
      <c r="L3023">
        <v>15</v>
      </c>
      <c r="R3023">
        <v>161.579892</v>
      </c>
      <c r="S3023" t="s">
        <v>201</v>
      </c>
      <c r="T3023" s="221">
        <v>45475.338888888888</v>
      </c>
    </row>
    <row r="3024" spans="1:20" x14ac:dyDescent="0.35">
      <c r="A3024" t="s">
        <v>100</v>
      </c>
      <c r="B3024" t="s">
        <v>101</v>
      </c>
      <c r="C3024" t="s">
        <v>92</v>
      </c>
      <c r="D3024" s="29">
        <v>45755</v>
      </c>
      <c r="E3024" s="184" t="str">
        <f t="shared" si="188"/>
        <v/>
      </c>
      <c r="F3024" s="184" t="str">
        <f t="shared" si="189"/>
        <v/>
      </c>
      <c r="G3024" s="184" t="str">
        <f t="shared" si="190"/>
        <v/>
      </c>
      <c r="H3024" s="184" t="str">
        <f t="shared" si="191"/>
        <v/>
      </c>
      <c r="J3024" t="s">
        <v>253</v>
      </c>
      <c r="K3024" t="s">
        <v>253</v>
      </c>
      <c r="L3024">
        <v>15</v>
      </c>
      <c r="R3024">
        <v>161.579892</v>
      </c>
      <c r="S3024" t="s">
        <v>201</v>
      </c>
      <c r="T3024" s="221">
        <v>45475.338888888888</v>
      </c>
    </row>
    <row r="3025" spans="1:20" x14ac:dyDescent="0.35">
      <c r="A3025" t="s">
        <v>100</v>
      </c>
      <c r="B3025" t="s">
        <v>101</v>
      </c>
      <c r="C3025" t="s">
        <v>92</v>
      </c>
      <c r="D3025" s="29">
        <v>45756</v>
      </c>
      <c r="E3025" s="184" t="str">
        <f t="shared" si="188"/>
        <v/>
      </c>
      <c r="F3025" s="184" t="str">
        <f t="shared" si="189"/>
        <v/>
      </c>
      <c r="G3025" s="184" t="str">
        <f t="shared" si="190"/>
        <v/>
      </c>
      <c r="H3025" s="184" t="str">
        <f t="shared" si="191"/>
        <v/>
      </c>
      <c r="J3025" t="s">
        <v>253</v>
      </c>
      <c r="K3025" t="s">
        <v>253</v>
      </c>
      <c r="L3025">
        <v>15</v>
      </c>
      <c r="R3025">
        <v>161.579892</v>
      </c>
      <c r="S3025" t="s">
        <v>201</v>
      </c>
      <c r="T3025" s="221">
        <v>45475.338888888888</v>
      </c>
    </row>
    <row r="3026" spans="1:20" x14ac:dyDescent="0.35">
      <c r="A3026" t="s">
        <v>100</v>
      </c>
      <c r="B3026" t="s">
        <v>101</v>
      </c>
      <c r="C3026" t="s">
        <v>92</v>
      </c>
      <c r="D3026" s="29">
        <v>45757</v>
      </c>
      <c r="E3026" s="184" t="str">
        <f t="shared" si="188"/>
        <v/>
      </c>
      <c r="F3026" s="184" t="str">
        <f t="shared" si="189"/>
        <v/>
      </c>
      <c r="G3026" s="184" t="str">
        <f t="shared" si="190"/>
        <v/>
      </c>
      <c r="H3026" s="184" t="str">
        <f t="shared" si="191"/>
        <v/>
      </c>
      <c r="J3026" t="s">
        <v>253</v>
      </c>
      <c r="K3026" t="s">
        <v>253</v>
      </c>
      <c r="L3026">
        <v>15</v>
      </c>
      <c r="R3026">
        <v>161.579892</v>
      </c>
      <c r="S3026" t="s">
        <v>201</v>
      </c>
      <c r="T3026" s="221">
        <v>45475.338888888888</v>
      </c>
    </row>
    <row r="3027" spans="1:20" x14ac:dyDescent="0.35">
      <c r="A3027" t="s">
        <v>100</v>
      </c>
      <c r="B3027" t="s">
        <v>101</v>
      </c>
      <c r="C3027" t="s">
        <v>92</v>
      </c>
      <c r="D3027" s="29">
        <v>45758</v>
      </c>
      <c r="E3027" s="184" t="str">
        <f t="shared" si="188"/>
        <v/>
      </c>
      <c r="F3027" s="184" t="str">
        <f t="shared" si="189"/>
        <v/>
      </c>
      <c r="G3027" s="184" t="str">
        <f t="shared" si="190"/>
        <v/>
      </c>
      <c r="H3027" s="184" t="str">
        <f t="shared" si="191"/>
        <v/>
      </c>
      <c r="J3027" t="s">
        <v>253</v>
      </c>
      <c r="K3027" t="s">
        <v>253</v>
      </c>
      <c r="L3027">
        <v>15</v>
      </c>
      <c r="R3027">
        <v>161.579892</v>
      </c>
      <c r="S3027" t="s">
        <v>201</v>
      </c>
      <c r="T3027" s="221">
        <v>45475.338888888888</v>
      </c>
    </row>
    <row r="3028" spans="1:20" x14ac:dyDescent="0.35">
      <c r="A3028" t="s">
        <v>100</v>
      </c>
      <c r="B3028" t="s">
        <v>101</v>
      </c>
      <c r="C3028" t="s">
        <v>92</v>
      </c>
      <c r="D3028" s="29">
        <v>45759</v>
      </c>
      <c r="E3028" s="184" t="str">
        <f t="shared" si="188"/>
        <v/>
      </c>
      <c r="F3028" s="184" t="str">
        <f t="shared" si="189"/>
        <v/>
      </c>
      <c r="G3028" s="184" t="str">
        <f t="shared" si="190"/>
        <v/>
      </c>
      <c r="H3028" s="184" t="str">
        <f t="shared" si="191"/>
        <v/>
      </c>
      <c r="J3028" t="s">
        <v>253</v>
      </c>
      <c r="K3028" t="s">
        <v>253</v>
      </c>
      <c r="L3028">
        <v>15</v>
      </c>
      <c r="R3028">
        <v>161.579892</v>
      </c>
      <c r="S3028" t="s">
        <v>201</v>
      </c>
      <c r="T3028" s="221">
        <v>45475.338888888888</v>
      </c>
    </row>
    <row r="3029" spans="1:20" x14ac:dyDescent="0.35">
      <c r="A3029" t="s">
        <v>100</v>
      </c>
      <c r="B3029" t="s">
        <v>101</v>
      </c>
      <c r="C3029" t="s">
        <v>92</v>
      </c>
      <c r="D3029" s="29">
        <v>45760</v>
      </c>
      <c r="E3029" s="184" t="str">
        <f t="shared" si="188"/>
        <v/>
      </c>
      <c r="F3029" s="184" t="str">
        <f t="shared" si="189"/>
        <v/>
      </c>
      <c r="G3029" s="184" t="str">
        <f t="shared" si="190"/>
        <v/>
      </c>
      <c r="H3029" s="184" t="str">
        <f t="shared" si="191"/>
        <v/>
      </c>
      <c r="J3029" t="s">
        <v>253</v>
      </c>
      <c r="K3029" t="s">
        <v>253</v>
      </c>
      <c r="L3029">
        <v>15</v>
      </c>
      <c r="R3029">
        <v>161.579892</v>
      </c>
      <c r="S3029" t="s">
        <v>201</v>
      </c>
      <c r="T3029" s="221">
        <v>45475.338888888888</v>
      </c>
    </row>
    <row r="3030" spans="1:20" x14ac:dyDescent="0.35">
      <c r="A3030" t="s">
        <v>100</v>
      </c>
      <c r="B3030" t="s">
        <v>101</v>
      </c>
      <c r="C3030" t="s">
        <v>92</v>
      </c>
      <c r="D3030" s="29">
        <v>45761</v>
      </c>
      <c r="E3030" s="184" t="str">
        <f t="shared" si="188"/>
        <v/>
      </c>
      <c r="F3030" s="184" t="str">
        <f t="shared" si="189"/>
        <v/>
      </c>
      <c r="G3030" s="184" t="str">
        <f t="shared" si="190"/>
        <v/>
      </c>
      <c r="H3030" s="184" t="str">
        <f t="shared" si="191"/>
        <v/>
      </c>
      <c r="J3030" t="s">
        <v>253</v>
      </c>
      <c r="K3030" t="s">
        <v>253</v>
      </c>
      <c r="L3030">
        <v>15</v>
      </c>
      <c r="R3030">
        <v>161.579892</v>
      </c>
      <c r="S3030" t="s">
        <v>201</v>
      </c>
      <c r="T3030" s="221">
        <v>45475.338888888888</v>
      </c>
    </row>
    <row r="3031" spans="1:20" x14ac:dyDescent="0.35">
      <c r="A3031" t="s">
        <v>100</v>
      </c>
      <c r="B3031" t="s">
        <v>101</v>
      </c>
      <c r="C3031" t="s">
        <v>92</v>
      </c>
      <c r="D3031" s="29">
        <v>45762</v>
      </c>
      <c r="E3031" s="184" t="str">
        <f t="shared" si="188"/>
        <v/>
      </c>
      <c r="F3031" s="184" t="str">
        <f t="shared" si="189"/>
        <v/>
      </c>
      <c r="G3031" s="184" t="str">
        <f t="shared" si="190"/>
        <v/>
      </c>
      <c r="H3031" s="184" t="str">
        <f t="shared" si="191"/>
        <v/>
      </c>
      <c r="J3031" t="s">
        <v>253</v>
      </c>
      <c r="K3031" t="s">
        <v>253</v>
      </c>
      <c r="L3031">
        <v>15</v>
      </c>
      <c r="R3031">
        <v>161.579892</v>
      </c>
      <c r="S3031" t="s">
        <v>201</v>
      </c>
      <c r="T3031" s="221">
        <v>45475.338888888888</v>
      </c>
    </row>
    <row r="3032" spans="1:20" x14ac:dyDescent="0.35">
      <c r="A3032" t="s">
        <v>100</v>
      </c>
      <c r="B3032" t="s">
        <v>101</v>
      </c>
      <c r="C3032" t="s">
        <v>92</v>
      </c>
      <c r="D3032" s="29">
        <v>45763</v>
      </c>
      <c r="E3032" s="184" t="str">
        <f t="shared" si="188"/>
        <v/>
      </c>
      <c r="F3032" s="184" t="str">
        <f t="shared" si="189"/>
        <v/>
      </c>
      <c r="G3032" s="184" t="str">
        <f t="shared" si="190"/>
        <v/>
      </c>
      <c r="H3032" s="184" t="str">
        <f t="shared" si="191"/>
        <v/>
      </c>
      <c r="J3032" t="s">
        <v>253</v>
      </c>
      <c r="K3032" t="s">
        <v>253</v>
      </c>
      <c r="L3032">
        <v>15</v>
      </c>
      <c r="R3032">
        <v>161.579892</v>
      </c>
      <c r="S3032" t="s">
        <v>201</v>
      </c>
      <c r="T3032" s="221">
        <v>45475.338888888888</v>
      </c>
    </row>
    <row r="3033" spans="1:20" x14ac:dyDescent="0.35">
      <c r="A3033" t="s">
        <v>100</v>
      </c>
      <c r="B3033" t="s">
        <v>101</v>
      </c>
      <c r="C3033" t="s">
        <v>92</v>
      </c>
      <c r="D3033" s="29">
        <v>45764</v>
      </c>
      <c r="E3033" s="184" t="str">
        <f t="shared" si="188"/>
        <v/>
      </c>
      <c r="F3033" s="184" t="str">
        <f t="shared" si="189"/>
        <v/>
      </c>
      <c r="G3033" s="184" t="str">
        <f t="shared" si="190"/>
        <v/>
      </c>
      <c r="H3033" s="184" t="str">
        <f t="shared" si="191"/>
        <v/>
      </c>
      <c r="J3033" t="s">
        <v>253</v>
      </c>
      <c r="K3033" t="s">
        <v>253</v>
      </c>
      <c r="L3033">
        <v>15</v>
      </c>
      <c r="R3033">
        <v>161.579892</v>
      </c>
      <c r="S3033" t="s">
        <v>201</v>
      </c>
      <c r="T3033" s="221">
        <v>45475.338888888888</v>
      </c>
    </row>
    <row r="3034" spans="1:20" x14ac:dyDescent="0.35">
      <c r="A3034" t="s">
        <v>100</v>
      </c>
      <c r="B3034" t="s">
        <v>101</v>
      </c>
      <c r="C3034" t="s">
        <v>92</v>
      </c>
      <c r="D3034" s="29">
        <v>45765</v>
      </c>
      <c r="E3034" s="184" t="str">
        <f t="shared" si="188"/>
        <v/>
      </c>
      <c r="F3034" s="184" t="str">
        <f t="shared" si="189"/>
        <v/>
      </c>
      <c r="G3034" s="184" t="str">
        <f t="shared" si="190"/>
        <v/>
      </c>
      <c r="H3034" s="184" t="str">
        <f t="shared" si="191"/>
        <v/>
      </c>
      <c r="J3034" t="s">
        <v>253</v>
      </c>
      <c r="K3034" t="s">
        <v>253</v>
      </c>
      <c r="L3034">
        <v>15</v>
      </c>
      <c r="R3034">
        <v>161.579892</v>
      </c>
      <c r="S3034" t="s">
        <v>201</v>
      </c>
      <c r="T3034" s="221">
        <v>45475.338888888888</v>
      </c>
    </row>
    <row r="3035" spans="1:20" x14ac:dyDescent="0.35">
      <c r="A3035" t="s">
        <v>100</v>
      </c>
      <c r="B3035" t="s">
        <v>101</v>
      </c>
      <c r="C3035" t="s">
        <v>92</v>
      </c>
      <c r="D3035" s="29">
        <v>45766</v>
      </c>
      <c r="E3035" s="184" t="str">
        <f t="shared" si="188"/>
        <v/>
      </c>
      <c r="F3035" s="184" t="str">
        <f t="shared" si="189"/>
        <v/>
      </c>
      <c r="G3035" s="184" t="str">
        <f t="shared" si="190"/>
        <v/>
      </c>
      <c r="H3035" s="184" t="str">
        <f t="shared" si="191"/>
        <v/>
      </c>
      <c r="J3035" t="s">
        <v>253</v>
      </c>
      <c r="K3035" t="s">
        <v>253</v>
      </c>
      <c r="L3035">
        <v>15</v>
      </c>
      <c r="R3035">
        <v>161.579892</v>
      </c>
      <c r="S3035" t="s">
        <v>201</v>
      </c>
      <c r="T3035" s="221">
        <v>45475.338888888888</v>
      </c>
    </row>
    <row r="3036" spans="1:20" x14ac:dyDescent="0.35">
      <c r="A3036" t="s">
        <v>100</v>
      </c>
      <c r="B3036" t="s">
        <v>101</v>
      </c>
      <c r="C3036" t="s">
        <v>92</v>
      </c>
      <c r="D3036" s="29">
        <v>45767</v>
      </c>
      <c r="E3036" s="184" t="str">
        <f t="shared" si="188"/>
        <v/>
      </c>
      <c r="F3036" s="184" t="str">
        <f t="shared" si="189"/>
        <v/>
      </c>
      <c r="G3036" s="184" t="str">
        <f t="shared" si="190"/>
        <v/>
      </c>
      <c r="H3036" s="184" t="str">
        <f t="shared" si="191"/>
        <v/>
      </c>
      <c r="J3036" t="s">
        <v>253</v>
      </c>
      <c r="K3036" t="s">
        <v>253</v>
      </c>
      <c r="L3036">
        <v>15</v>
      </c>
      <c r="R3036">
        <v>161.579892</v>
      </c>
      <c r="S3036" t="s">
        <v>201</v>
      </c>
      <c r="T3036" s="221">
        <v>45475.338888888888</v>
      </c>
    </row>
    <row r="3037" spans="1:20" x14ac:dyDescent="0.35">
      <c r="A3037" t="s">
        <v>100</v>
      </c>
      <c r="B3037" t="s">
        <v>101</v>
      </c>
      <c r="C3037" t="s">
        <v>92</v>
      </c>
      <c r="D3037" s="29">
        <v>45768</v>
      </c>
      <c r="E3037" s="184" t="str">
        <f t="shared" si="188"/>
        <v/>
      </c>
      <c r="F3037" s="184" t="str">
        <f t="shared" si="189"/>
        <v/>
      </c>
      <c r="G3037" s="184" t="str">
        <f t="shared" si="190"/>
        <v/>
      </c>
      <c r="H3037" s="184" t="str">
        <f t="shared" si="191"/>
        <v/>
      </c>
      <c r="J3037" t="s">
        <v>253</v>
      </c>
      <c r="K3037" t="s">
        <v>253</v>
      </c>
      <c r="L3037">
        <v>15</v>
      </c>
      <c r="R3037">
        <v>161.579892</v>
      </c>
      <c r="S3037" t="s">
        <v>201</v>
      </c>
      <c r="T3037" s="221">
        <v>45475.338888888888</v>
      </c>
    </row>
    <row r="3038" spans="1:20" x14ac:dyDescent="0.35">
      <c r="A3038" t="s">
        <v>100</v>
      </c>
      <c r="B3038" t="s">
        <v>101</v>
      </c>
      <c r="C3038" t="s">
        <v>92</v>
      </c>
      <c r="D3038" s="29">
        <v>45769</v>
      </c>
      <c r="E3038" s="184" t="str">
        <f t="shared" si="188"/>
        <v/>
      </c>
      <c r="F3038" s="184" t="str">
        <f t="shared" si="189"/>
        <v/>
      </c>
      <c r="G3038" s="184" t="str">
        <f t="shared" si="190"/>
        <v/>
      </c>
      <c r="H3038" s="184" t="str">
        <f t="shared" si="191"/>
        <v/>
      </c>
      <c r="J3038" t="s">
        <v>253</v>
      </c>
      <c r="K3038" t="s">
        <v>253</v>
      </c>
      <c r="L3038">
        <v>15</v>
      </c>
      <c r="R3038">
        <v>161.579892</v>
      </c>
      <c r="S3038" t="s">
        <v>201</v>
      </c>
      <c r="T3038" s="221">
        <v>45475.338888888888</v>
      </c>
    </row>
    <row r="3039" spans="1:20" x14ac:dyDescent="0.35">
      <c r="A3039" t="s">
        <v>100</v>
      </c>
      <c r="B3039" t="s">
        <v>101</v>
      </c>
      <c r="C3039" t="s">
        <v>92</v>
      </c>
      <c r="D3039" s="29">
        <v>45770</v>
      </c>
      <c r="E3039" s="184" t="str">
        <f t="shared" si="188"/>
        <v/>
      </c>
      <c r="F3039" s="184" t="str">
        <f t="shared" si="189"/>
        <v/>
      </c>
      <c r="G3039" s="184" t="str">
        <f t="shared" si="190"/>
        <v/>
      </c>
      <c r="H3039" s="184" t="str">
        <f t="shared" si="191"/>
        <v/>
      </c>
      <c r="J3039" t="s">
        <v>253</v>
      </c>
      <c r="K3039" t="s">
        <v>253</v>
      </c>
      <c r="L3039">
        <v>15</v>
      </c>
      <c r="R3039">
        <v>161.579892</v>
      </c>
      <c r="S3039" t="s">
        <v>201</v>
      </c>
      <c r="T3039" s="221">
        <v>45475.338888888888</v>
      </c>
    </row>
    <row r="3040" spans="1:20" x14ac:dyDescent="0.35">
      <c r="A3040" t="s">
        <v>100</v>
      </c>
      <c r="B3040" t="s">
        <v>101</v>
      </c>
      <c r="C3040" t="s">
        <v>92</v>
      </c>
      <c r="D3040" s="29">
        <v>45771</v>
      </c>
      <c r="E3040" s="184" t="str">
        <f t="shared" si="188"/>
        <v/>
      </c>
      <c r="F3040" s="184" t="str">
        <f t="shared" si="189"/>
        <v/>
      </c>
      <c r="G3040" s="184" t="str">
        <f t="shared" si="190"/>
        <v/>
      </c>
      <c r="H3040" s="184" t="str">
        <f t="shared" si="191"/>
        <v/>
      </c>
      <c r="J3040" t="s">
        <v>253</v>
      </c>
      <c r="K3040" t="s">
        <v>253</v>
      </c>
      <c r="L3040">
        <v>15</v>
      </c>
      <c r="R3040">
        <v>161.579892</v>
      </c>
      <c r="S3040" t="s">
        <v>201</v>
      </c>
      <c r="T3040" s="221">
        <v>45475.338888888888</v>
      </c>
    </row>
    <row r="3041" spans="1:20" x14ac:dyDescent="0.35">
      <c r="A3041" t="s">
        <v>100</v>
      </c>
      <c r="B3041" t="s">
        <v>101</v>
      </c>
      <c r="C3041" t="s">
        <v>92</v>
      </c>
      <c r="D3041" s="29">
        <v>45772</v>
      </c>
      <c r="E3041" s="184" t="str">
        <f t="shared" si="188"/>
        <v/>
      </c>
      <c r="F3041" s="184" t="str">
        <f t="shared" si="189"/>
        <v/>
      </c>
      <c r="G3041" s="184" t="str">
        <f t="shared" si="190"/>
        <v/>
      </c>
      <c r="H3041" s="184" t="str">
        <f t="shared" si="191"/>
        <v/>
      </c>
      <c r="J3041" t="s">
        <v>253</v>
      </c>
      <c r="K3041" t="s">
        <v>253</v>
      </c>
      <c r="L3041">
        <v>15</v>
      </c>
      <c r="R3041">
        <v>161.579892</v>
      </c>
      <c r="S3041" t="s">
        <v>201</v>
      </c>
      <c r="T3041" s="221">
        <v>45475.338888888888</v>
      </c>
    </row>
    <row r="3042" spans="1:20" x14ac:dyDescent="0.35">
      <c r="A3042" t="s">
        <v>100</v>
      </c>
      <c r="B3042" t="s">
        <v>101</v>
      </c>
      <c r="C3042" t="s">
        <v>92</v>
      </c>
      <c r="D3042" s="29">
        <v>45773</v>
      </c>
      <c r="E3042" s="184" t="str">
        <f t="shared" si="188"/>
        <v/>
      </c>
      <c r="F3042" s="184" t="str">
        <f t="shared" si="189"/>
        <v/>
      </c>
      <c r="G3042" s="184" t="str">
        <f t="shared" si="190"/>
        <v/>
      </c>
      <c r="H3042" s="184" t="str">
        <f t="shared" si="191"/>
        <v/>
      </c>
      <c r="J3042" t="s">
        <v>253</v>
      </c>
      <c r="K3042" t="s">
        <v>253</v>
      </c>
      <c r="L3042">
        <v>15</v>
      </c>
      <c r="R3042">
        <v>161.579892</v>
      </c>
      <c r="S3042" t="s">
        <v>201</v>
      </c>
      <c r="T3042" s="221">
        <v>45475.338888888888</v>
      </c>
    </row>
    <row r="3043" spans="1:20" x14ac:dyDescent="0.35">
      <c r="A3043" t="s">
        <v>100</v>
      </c>
      <c r="B3043" t="s">
        <v>101</v>
      </c>
      <c r="C3043" t="s">
        <v>92</v>
      </c>
      <c r="D3043" s="29">
        <v>45774</v>
      </c>
      <c r="E3043" s="184" t="str">
        <f t="shared" si="188"/>
        <v/>
      </c>
      <c r="F3043" s="184" t="str">
        <f t="shared" si="189"/>
        <v/>
      </c>
      <c r="G3043" s="184" t="str">
        <f t="shared" si="190"/>
        <v/>
      </c>
      <c r="H3043" s="184" t="str">
        <f t="shared" si="191"/>
        <v/>
      </c>
      <c r="J3043" t="s">
        <v>253</v>
      </c>
      <c r="K3043" t="s">
        <v>253</v>
      </c>
      <c r="L3043">
        <v>15</v>
      </c>
      <c r="R3043">
        <v>161.579892</v>
      </c>
      <c r="S3043" t="s">
        <v>201</v>
      </c>
      <c r="T3043" s="221">
        <v>45475.338888888888</v>
      </c>
    </row>
    <row r="3044" spans="1:20" x14ac:dyDescent="0.35">
      <c r="A3044" t="s">
        <v>100</v>
      </c>
      <c r="B3044" t="s">
        <v>101</v>
      </c>
      <c r="C3044" t="s">
        <v>92</v>
      </c>
      <c r="D3044" s="29">
        <v>45775</v>
      </c>
      <c r="E3044" s="184" t="str">
        <f t="shared" si="188"/>
        <v/>
      </c>
      <c r="F3044" s="184" t="str">
        <f t="shared" si="189"/>
        <v/>
      </c>
      <c r="G3044" s="184" t="str">
        <f t="shared" si="190"/>
        <v/>
      </c>
      <c r="H3044" s="184" t="str">
        <f t="shared" si="191"/>
        <v/>
      </c>
      <c r="J3044" t="s">
        <v>253</v>
      </c>
      <c r="K3044" t="s">
        <v>253</v>
      </c>
      <c r="L3044">
        <v>15</v>
      </c>
      <c r="R3044">
        <v>161.579892</v>
      </c>
      <c r="S3044" t="s">
        <v>201</v>
      </c>
      <c r="T3044" s="221">
        <v>45475.338888888888</v>
      </c>
    </row>
    <row r="3045" spans="1:20" x14ac:dyDescent="0.35">
      <c r="A3045" t="s">
        <v>100</v>
      </c>
      <c r="B3045" t="s">
        <v>101</v>
      </c>
      <c r="C3045" t="s">
        <v>92</v>
      </c>
      <c r="D3045" s="29">
        <v>45776</v>
      </c>
      <c r="E3045" s="184" t="str">
        <f t="shared" si="188"/>
        <v/>
      </c>
      <c r="F3045" s="184" t="str">
        <f t="shared" si="189"/>
        <v/>
      </c>
      <c r="G3045" s="184" t="str">
        <f t="shared" si="190"/>
        <v/>
      </c>
      <c r="H3045" s="184" t="str">
        <f t="shared" si="191"/>
        <v/>
      </c>
      <c r="J3045" t="s">
        <v>253</v>
      </c>
      <c r="K3045" t="s">
        <v>253</v>
      </c>
      <c r="L3045">
        <v>15</v>
      </c>
      <c r="R3045">
        <v>161.579892</v>
      </c>
      <c r="S3045" t="s">
        <v>201</v>
      </c>
      <c r="T3045" s="221">
        <v>45475.338888888888</v>
      </c>
    </row>
    <row r="3046" spans="1:20" x14ac:dyDescent="0.35">
      <c r="A3046" t="s">
        <v>100</v>
      </c>
      <c r="B3046" t="s">
        <v>101</v>
      </c>
      <c r="C3046" t="s">
        <v>92</v>
      </c>
      <c r="D3046" s="29">
        <v>45777</v>
      </c>
      <c r="E3046" s="184" t="str">
        <f t="shared" si="188"/>
        <v/>
      </c>
      <c r="F3046" s="184" t="str">
        <f t="shared" si="189"/>
        <v/>
      </c>
      <c r="G3046" s="184" t="str">
        <f t="shared" si="190"/>
        <v/>
      </c>
      <c r="H3046" s="184" t="str">
        <f t="shared" si="191"/>
        <v/>
      </c>
      <c r="J3046" t="s">
        <v>253</v>
      </c>
      <c r="K3046" t="s">
        <v>253</v>
      </c>
      <c r="L3046">
        <v>15</v>
      </c>
      <c r="R3046">
        <v>161.579892</v>
      </c>
      <c r="S3046" t="s">
        <v>201</v>
      </c>
      <c r="T3046" s="221">
        <v>45475.338888888888</v>
      </c>
    </row>
    <row r="3047" spans="1:20" x14ac:dyDescent="0.35">
      <c r="A3047" t="s">
        <v>100</v>
      </c>
      <c r="B3047" t="s">
        <v>101</v>
      </c>
      <c r="C3047" t="s">
        <v>92</v>
      </c>
      <c r="D3047" s="29">
        <v>45778</v>
      </c>
      <c r="E3047" s="184" t="str">
        <f t="shared" si="188"/>
        <v/>
      </c>
      <c r="F3047" s="184" t="str">
        <f t="shared" si="189"/>
        <v/>
      </c>
      <c r="G3047" s="184" t="str">
        <f t="shared" si="190"/>
        <v/>
      </c>
      <c r="H3047" s="184" t="str">
        <f t="shared" si="191"/>
        <v/>
      </c>
      <c r="J3047" t="s">
        <v>253</v>
      </c>
      <c r="K3047" t="s">
        <v>253</v>
      </c>
      <c r="L3047">
        <v>15</v>
      </c>
      <c r="R3047">
        <v>161.579892</v>
      </c>
      <c r="S3047" t="s">
        <v>201</v>
      </c>
      <c r="T3047" s="221">
        <v>45475.338888888888</v>
      </c>
    </row>
    <row r="3048" spans="1:20" x14ac:dyDescent="0.35">
      <c r="A3048" t="s">
        <v>100</v>
      </c>
      <c r="B3048" t="s">
        <v>101</v>
      </c>
      <c r="C3048" t="s">
        <v>92</v>
      </c>
      <c r="D3048" s="29">
        <v>45779</v>
      </c>
      <c r="E3048" s="184" t="str">
        <f t="shared" si="188"/>
        <v/>
      </c>
      <c r="F3048" s="184" t="str">
        <f t="shared" si="189"/>
        <v/>
      </c>
      <c r="G3048" s="184" t="str">
        <f t="shared" si="190"/>
        <v/>
      </c>
      <c r="H3048" s="184" t="str">
        <f t="shared" si="191"/>
        <v/>
      </c>
      <c r="J3048" t="s">
        <v>253</v>
      </c>
      <c r="K3048" t="s">
        <v>253</v>
      </c>
      <c r="L3048">
        <v>15</v>
      </c>
      <c r="R3048">
        <v>161.579892</v>
      </c>
      <c r="S3048" t="s">
        <v>201</v>
      </c>
      <c r="T3048" s="221">
        <v>45475.338888888888</v>
      </c>
    </row>
    <row r="3049" spans="1:20" x14ac:dyDescent="0.35">
      <c r="A3049" t="s">
        <v>100</v>
      </c>
      <c r="B3049" t="s">
        <v>101</v>
      </c>
      <c r="C3049" t="s">
        <v>92</v>
      </c>
      <c r="D3049" s="29">
        <v>45780</v>
      </c>
      <c r="E3049" s="184" t="str">
        <f t="shared" si="188"/>
        <v/>
      </c>
      <c r="F3049" s="184" t="str">
        <f t="shared" si="189"/>
        <v/>
      </c>
      <c r="G3049" s="184" t="str">
        <f t="shared" si="190"/>
        <v/>
      </c>
      <c r="H3049" s="184" t="str">
        <f t="shared" si="191"/>
        <v/>
      </c>
      <c r="J3049" t="s">
        <v>253</v>
      </c>
      <c r="K3049" t="s">
        <v>253</v>
      </c>
      <c r="L3049">
        <v>15</v>
      </c>
      <c r="R3049">
        <v>161.579892</v>
      </c>
      <c r="S3049" t="s">
        <v>201</v>
      </c>
      <c r="T3049" s="221">
        <v>45475.338888888888</v>
      </c>
    </row>
    <row r="3050" spans="1:20" x14ac:dyDescent="0.35">
      <c r="A3050" t="s">
        <v>100</v>
      </c>
      <c r="B3050" t="s">
        <v>101</v>
      </c>
      <c r="C3050" t="s">
        <v>92</v>
      </c>
      <c r="D3050" s="29">
        <v>45781</v>
      </c>
      <c r="E3050" s="184" t="str">
        <f t="shared" si="188"/>
        <v/>
      </c>
      <c r="F3050" s="184" t="str">
        <f t="shared" si="189"/>
        <v/>
      </c>
      <c r="G3050" s="184" t="str">
        <f t="shared" si="190"/>
        <v/>
      </c>
      <c r="H3050" s="184" t="str">
        <f t="shared" si="191"/>
        <v/>
      </c>
      <c r="J3050" t="s">
        <v>253</v>
      </c>
      <c r="K3050" t="s">
        <v>253</v>
      </c>
      <c r="L3050">
        <v>15</v>
      </c>
      <c r="R3050">
        <v>161.579892</v>
      </c>
      <c r="S3050" t="s">
        <v>201</v>
      </c>
      <c r="T3050" s="221">
        <v>45475.338888888888</v>
      </c>
    </row>
    <row r="3051" spans="1:20" x14ac:dyDescent="0.35">
      <c r="A3051" t="s">
        <v>100</v>
      </c>
      <c r="B3051" t="s">
        <v>101</v>
      </c>
      <c r="C3051" t="s">
        <v>92</v>
      </c>
      <c r="D3051" s="29">
        <v>45782</v>
      </c>
      <c r="E3051" s="184" t="str">
        <f t="shared" si="188"/>
        <v/>
      </c>
      <c r="F3051" s="184" t="str">
        <f t="shared" si="189"/>
        <v/>
      </c>
      <c r="G3051" s="184" t="str">
        <f t="shared" si="190"/>
        <v/>
      </c>
      <c r="H3051" s="184" t="str">
        <f t="shared" si="191"/>
        <v/>
      </c>
      <c r="J3051" t="s">
        <v>253</v>
      </c>
      <c r="K3051" t="s">
        <v>253</v>
      </c>
      <c r="L3051">
        <v>15</v>
      </c>
      <c r="R3051">
        <v>161.579892</v>
      </c>
      <c r="S3051" t="s">
        <v>201</v>
      </c>
      <c r="T3051" s="221">
        <v>45475.338888888888</v>
      </c>
    </row>
    <row r="3052" spans="1:20" x14ac:dyDescent="0.35">
      <c r="A3052" t="s">
        <v>100</v>
      </c>
      <c r="B3052" t="s">
        <v>101</v>
      </c>
      <c r="C3052" t="s">
        <v>92</v>
      </c>
      <c r="D3052" s="29">
        <v>45783</v>
      </c>
      <c r="E3052" s="184" t="str">
        <f t="shared" si="188"/>
        <v/>
      </c>
      <c r="F3052" s="184" t="str">
        <f t="shared" si="189"/>
        <v/>
      </c>
      <c r="G3052" s="184" t="str">
        <f t="shared" si="190"/>
        <v/>
      </c>
      <c r="H3052" s="184" t="str">
        <f t="shared" si="191"/>
        <v/>
      </c>
      <c r="J3052" t="s">
        <v>253</v>
      </c>
      <c r="K3052" t="s">
        <v>253</v>
      </c>
      <c r="L3052">
        <v>15</v>
      </c>
      <c r="R3052">
        <v>161.579892</v>
      </c>
      <c r="S3052" t="s">
        <v>201</v>
      </c>
      <c r="T3052" s="221">
        <v>45475.338888888888</v>
      </c>
    </row>
    <row r="3053" spans="1:20" x14ac:dyDescent="0.35">
      <c r="A3053" t="s">
        <v>100</v>
      </c>
      <c r="B3053" t="s">
        <v>101</v>
      </c>
      <c r="C3053" t="s">
        <v>92</v>
      </c>
      <c r="D3053" s="29">
        <v>45784</v>
      </c>
      <c r="E3053" s="184" t="str">
        <f t="shared" si="188"/>
        <v/>
      </c>
      <c r="F3053" s="184" t="str">
        <f t="shared" si="189"/>
        <v/>
      </c>
      <c r="G3053" s="184" t="str">
        <f t="shared" si="190"/>
        <v/>
      </c>
      <c r="H3053" s="184" t="str">
        <f t="shared" si="191"/>
        <v/>
      </c>
      <c r="J3053" t="s">
        <v>253</v>
      </c>
      <c r="K3053" t="s">
        <v>253</v>
      </c>
      <c r="L3053">
        <v>15</v>
      </c>
      <c r="R3053">
        <v>161.579892</v>
      </c>
      <c r="S3053" t="s">
        <v>201</v>
      </c>
      <c r="T3053" s="221">
        <v>45475.338888888888</v>
      </c>
    </row>
    <row r="3054" spans="1:20" x14ac:dyDescent="0.35">
      <c r="A3054" t="s">
        <v>100</v>
      </c>
      <c r="B3054" t="s">
        <v>101</v>
      </c>
      <c r="C3054" t="s">
        <v>92</v>
      </c>
      <c r="D3054" s="29">
        <v>45785</v>
      </c>
      <c r="E3054" s="184" t="str">
        <f t="shared" si="188"/>
        <v/>
      </c>
      <c r="F3054" s="184" t="str">
        <f t="shared" si="189"/>
        <v/>
      </c>
      <c r="G3054" s="184" t="str">
        <f t="shared" si="190"/>
        <v/>
      </c>
      <c r="H3054" s="184" t="str">
        <f t="shared" si="191"/>
        <v/>
      </c>
      <c r="J3054" t="s">
        <v>253</v>
      </c>
      <c r="K3054" t="s">
        <v>253</v>
      </c>
      <c r="L3054">
        <v>15</v>
      </c>
      <c r="R3054">
        <v>161.579892</v>
      </c>
      <c r="S3054" t="s">
        <v>201</v>
      </c>
      <c r="T3054" s="221">
        <v>45475.338888888888</v>
      </c>
    </row>
    <row r="3055" spans="1:20" x14ac:dyDescent="0.35">
      <c r="A3055" t="s">
        <v>100</v>
      </c>
      <c r="B3055" t="s">
        <v>101</v>
      </c>
      <c r="C3055" t="s">
        <v>92</v>
      </c>
      <c r="D3055" s="29">
        <v>45786</v>
      </c>
      <c r="E3055" s="184" t="str">
        <f t="shared" si="188"/>
        <v/>
      </c>
      <c r="F3055" s="184" t="str">
        <f t="shared" si="189"/>
        <v/>
      </c>
      <c r="G3055" s="184" t="str">
        <f t="shared" si="190"/>
        <v/>
      </c>
      <c r="H3055" s="184" t="str">
        <f t="shared" si="191"/>
        <v/>
      </c>
      <c r="J3055" t="s">
        <v>253</v>
      </c>
      <c r="K3055" t="s">
        <v>253</v>
      </c>
      <c r="L3055">
        <v>15</v>
      </c>
      <c r="R3055">
        <v>161.579892</v>
      </c>
      <c r="S3055" t="s">
        <v>201</v>
      </c>
      <c r="T3055" s="221">
        <v>45475.338888888888</v>
      </c>
    </row>
    <row r="3056" spans="1:20" x14ac:dyDescent="0.35">
      <c r="A3056" t="s">
        <v>100</v>
      </c>
      <c r="B3056" t="s">
        <v>101</v>
      </c>
      <c r="C3056" t="s">
        <v>92</v>
      </c>
      <c r="D3056" s="29">
        <v>45787</v>
      </c>
      <c r="E3056" s="184" t="str">
        <f t="shared" si="188"/>
        <v/>
      </c>
      <c r="F3056" s="184" t="str">
        <f t="shared" si="189"/>
        <v/>
      </c>
      <c r="G3056" s="184" t="str">
        <f t="shared" si="190"/>
        <v/>
      </c>
      <c r="H3056" s="184" t="str">
        <f t="shared" si="191"/>
        <v/>
      </c>
      <c r="J3056" t="s">
        <v>253</v>
      </c>
      <c r="K3056" t="s">
        <v>253</v>
      </c>
      <c r="L3056">
        <v>15</v>
      </c>
      <c r="R3056">
        <v>161.579892</v>
      </c>
      <c r="S3056" t="s">
        <v>201</v>
      </c>
      <c r="T3056" s="221">
        <v>45475.338888888888</v>
      </c>
    </row>
    <row r="3057" spans="1:20" x14ac:dyDescent="0.35">
      <c r="A3057" t="s">
        <v>100</v>
      </c>
      <c r="B3057" t="s">
        <v>101</v>
      </c>
      <c r="C3057" t="s">
        <v>92</v>
      </c>
      <c r="D3057" s="29">
        <v>45788</v>
      </c>
      <c r="E3057" s="184" t="str">
        <f t="shared" si="188"/>
        <v/>
      </c>
      <c r="F3057" s="184" t="str">
        <f t="shared" si="189"/>
        <v/>
      </c>
      <c r="G3057" s="184" t="str">
        <f t="shared" si="190"/>
        <v/>
      </c>
      <c r="H3057" s="184" t="str">
        <f t="shared" si="191"/>
        <v/>
      </c>
      <c r="J3057" t="s">
        <v>253</v>
      </c>
      <c r="K3057" t="s">
        <v>253</v>
      </c>
      <c r="L3057">
        <v>15</v>
      </c>
      <c r="R3057">
        <v>161.579892</v>
      </c>
      <c r="S3057" t="s">
        <v>201</v>
      </c>
      <c r="T3057" s="221">
        <v>45475.338888888888</v>
      </c>
    </row>
    <row r="3058" spans="1:20" x14ac:dyDescent="0.35">
      <c r="A3058" t="s">
        <v>100</v>
      </c>
      <c r="B3058" t="s">
        <v>101</v>
      </c>
      <c r="C3058" t="s">
        <v>92</v>
      </c>
      <c r="D3058" s="29">
        <v>45789</v>
      </c>
      <c r="E3058" s="184" t="str">
        <f t="shared" si="188"/>
        <v/>
      </c>
      <c r="F3058" s="184" t="str">
        <f t="shared" si="189"/>
        <v/>
      </c>
      <c r="G3058" s="184" t="str">
        <f t="shared" si="190"/>
        <v/>
      </c>
      <c r="H3058" s="184" t="str">
        <f t="shared" si="191"/>
        <v/>
      </c>
      <c r="J3058" t="s">
        <v>253</v>
      </c>
      <c r="K3058" t="s">
        <v>253</v>
      </c>
      <c r="L3058">
        <v>15</v>
      </c>
      <c r="R3058">
        <v>161.579892</v>
      </c>
      <c r="S3058" t="s">
        <v>201</v>
      </c>
      <c r="T3058" s="221">
        <v>45475.338888888888</v>
      </c>
    </row>
    <row r="3059" spans="1:20" x14ac:dyDescent="0.35">
      <c r="A3059" t="s">
        <v>100</v>
      </c>
      <c r="B3059" t="s">
        <v>101</v>
      </c>
      <c r="C3059" t="s">
        <v>92</v>
      </c>
      <c r="D3059" s="29">
        <v>45790</v>
      </c>
      <c r="E3059" s="184" t="str">
        <f t="shared" si="188"/>
        <v/>
      </c>
      <c r="F3059" s="184" t="str">
        <f t="shared" si="189"/>
        <v/>
      </c>
      <c r="G3059" s="184" t="str">
        <f t="shared" si="190"/>
        <v/>
      </c>
      <c r="H3059" s="184" t="str">
        <f t="shared" si="191"/>
        <v/>
      </c>
      <c r="J3059" t="s">
        <v>253</v>
      </c>
      <c r="K3059" t="s">
        <v>253</v>
      </c>
      <c r="L3059">
        <v>15</v>
      </c>
      <c r="R3059">
        <v>161.579892</v>
      </c>
      <c r="S3059" t="s">
        <v>201</v>
      </c>
      <c r="T3059" s="221">
        <v>45475.338888888888</v>
      </c>
    </row>
    <row r="3060" spans="1:20" x14ac:dyDescent="0.35">
      <c r="A3060" t="s">
        <v>100</v>
      </c>
      <c r="B3060" t="s">
        <v>101</v>
      </c>
      <c r="C3060" t="s">
        <v>92</v>
      </c>
      <c r="D3060" s="29">
        <v>45791</v>
      </c>
      <c r="E3060" s="184" t="str">
        <f t="shared" si="188"/>
        <v/>
      </c>
      <c r="F3060" s="184" t="str">
        <f t="shared" si="189"/>
        <v/>
      </c>
      <c r="G3060" s="184" t="str">
        <f t="shared" si="190"/>
        <v/>
      </c>
      <c r="H3060" s="184" t="str">
        <f t="shared" si="191"/>
        <v/>
      </c>
      <c r="J3060" t="s">
        <v>253</v>
      </c>
      <c r="K3060" t="s">
        <v>253</v>
      </c>
      <c r="L3060">
        <v>15</v>
      </c>
      <c r="R3060">
        <v>161.579892</v>
      </c>
      <c r="S3060" t="s">
        <v>201</v>
      </c>
      <c r="T3060" s="221">
        <v>45475.338888888888</v>
      </c>
    </row>
    <row r="3061" spans="1:20" x14ac:dyDescent="0.35">
      <c r="A3061" t="s">
        <v>100</v>
      </c>
      <c r="B3061" t="s">
        <v>101</v>
      </c>
      <c r="C3061" t="s">
        <v>92</v>
      </c>
      <c r="D3061" s="29">
        <v>45792</v>
      </c>
      <c r="E3061" s="184" t="str">
        <f t="shared" si="188"/>
        <v/>
      </c>
      <c r="F3061" s="184" t="str">
        <f t="shared" si="189"/>
        <v/>
      </c>
      <c r="G3061" s="184" t="str">
        <f t="shared" si="190"/>
        <v/>
      </c>
      <c r="H3061" s="184" t="str">
        <f t="shared" si="191"/>
        <v/>
      </c>
      <c r="J3061" t="s">
        <v>253</v>
      </c>
      <c r="K3061" t="s">
        <v>253</v>
      </c>
      <c r="L3061">
        <v>15</v>
      </c>
      <c r="R3061">
        <v>161.579892</v>
      </c>
      <c r="S3061" t="s">
        <v>201</v>
      </c>
      <c r="T3061" s="221">
        <v>45475.338888888888</v>
      </c>
    </row>
    <row r="3062" spans="1:20" x14ac:dyDescent="0.35">
      <c r="A3062" t="s">
        <v>100</v>
      </c>
      <c r="B3062" t="s">
        <v>101</v>
      </c>
      <c r="C3062" t="s">
        <v>92</v>
      </c>
      <c r="D3062" s="29">
        <v>45793</v>
      </c>
      <c r="E3062" s="184" t="str">
        <f t="shared" si="188"/>
        <v/>
      </c>
      <c r="F3062" s="184" t="str">
        <f t="shared" si="189"/>
        <v/>
      </c>
      <c r="G3062" s="184" t="str">
        <f t="shared" si="190"/>
        <v/>
      </c>
      <c r="H3062" s="184" t="str">
        <f t="shared" si="191"/>
        <v/>
      </c>
      <c r="J3062" t="s">
        <v>253</v>
      </c>
      <c r="K3062" t="s">
        <v>253</v>
      </c>
      <c r="L3062">
        <v>15</v>
      </c>
      <c r="R3062">
        <v>161.579892</v>
      </c>
      <c r="S3062" t="s">
        <v>201</v>
      </c>
      <c r="T3062" s="221">
        <v>45475.338888888888</v>
      </c>
    </row>
    <row r="3063" spans="1:20" x14ac:dyDescent="0.35">
      <c r="A3063" t="s">
        <v>100</v>
      </c>
      <c r="B3063" t="s">
        <v>101</v>
      </c>
      <c r="C3063" t="s">
        <v>92</v>
      </c>
      <c r="D3063" s="29">
        <v>45794</v>
      </c>
      <c r="E3063" s="184" t="str">
        <f t="shared" si="188"/>
        <v/>
      </c>
      <c r="F3063" s="184" t="str">
        <f t="shared" si="189"/>
        <v/>
      </c>
      <c r="G3063" s="184" t="str">
        <f t="shared" si="190"/>
        <v/>
      </c>
      <c r="H3063" s="184" t="str">
        <f t="shared" si="191"/>
        <v/>
      </c>
      <c r="J3063" t="s">
        <v>253</v>
      </c>
      <c r="K3063" t="s">
        <v>253</v>
      </c>
      <c r="L3063">
        <v>15</v>
      </c>
      <c r="R3063">
        <v>161.579892</v>
      </c>
      <c r="S3063" t="s">
        <v>201</v>
      </c>
      <c r="T3063" s="221">
        <v>45475.338888888888</v>
      </c>
    </row>
    <row r="3064" spans="1:20" x14ac:dyDescent="0.35">
      <c r="A3064" t="s">
        <v>100</v>
      </c>
      <c r="B3064" t="s">
        <v>101</v>
      </c>
      <c r="C3064" t="s">
        <v>92</v>
      </c>
      <c r="D3064" s="29">
        <v>45795</v>
      </c>
      <c r="E3064" s="184" t="str">
        <f t="shared" si="188"/>
        <v/>
      </c>
      <c r="F3064" s="184" t="str">
        <f t="shared" si="189"/>
        <v/>
      </c>
      <c r="G3064" s="184" t="str">
        <f t="shared" si="190"/>
        <v/>
      </c>
      <c r="H3064" s="184" t="str">
        <f t="shared" si="191"/>
        <v/>
      </c>
      <c r="J3064" t="s">
        <v>253</v>
      </c>
      <c r="K3064" t="s">
        <v>253</v>
      </c>
      <c r="L3064">
        <v>15</v>
      </c>
      <c r="R3064">
        <v>161.579892</v>
      </c>
      <c r="S3064" t="s">
        <v>201</v>
      </c>
      <c r="T3064" s="221">
        <v>45475.338888888888</v>
      </c>
    </row>
    <row r="3065" spans="1:20" x14ac:dyDescent="0.35">
      <c r="A3065" t="s">
        <v>100</v>
      </c>
      <c r="B3065" t="s">
        <v>101</v>
      </c>
      <c r="C3065" t="s">
        <v>92</v>
      </c>
      <c r="D3065" s="29">
        <v>45796</v>
      </c>
      <c r="E3065" s="184" t="str">
        <f t="shared" si="188"/>
        <v/>
      </c>
      <c r="F3065" s="184" t="str">
        <f t="shared" si="189"/>
        <v/>
      </c>
      <c r="G3065" s="184" t="str">
        <f t="shared" si="190"/>
        <v/>
      </c>
      <c r="H3065" s="184" t="str">
        <f t="shared" si="191"/>
        <v/>
      </c>
      <c r="J3065" t="s">
        <v>253</v>
      </c>
      <c r="K3065" t="s">
        <v>253</v>
      </c>
      <c r="L3065">
        <v>15</v>
      </c>
      <c r="R3065">
        <v>161.579892</v>
      </c>
      <c r="S3065" t="s">
        <v>201</v>
      </c>
      <c r="T3065" s="221">
        <v>45475.338888888888</v>
      </c>
    </row>
    <row r="3066" spans="1:20" x14ac:dyDescent="0.35">
      <c r="A3066" t="s">
        <v>100</v>
      </c>
      <c r="B3066" t="s">
        <v>101</v>
      </c>
      <c r="C3066" t="s">
        <v>92</v>
      </c>
      <c r="D3066" s="29">
        <v>45797</v>
      </c>
      <c r="E3066" s="184" t="str">
        <f t="shared" si="188"/>
        <v/>
      </c>
      <c r="F3066" s="184" t="str">
        <f t="shared" si="189"/>
        <v/>
      </c>
      <c r="G3066" s="184" t="str">
        <f t="shared" si="190"/>
        <v/>
      </c>
      <c r="H3066" s="184" t="str">
        <f t="shared" si="191"/>
        <v/>
      </c>
      <c r="J3066" t="s">
        <v>253</v>
      </c>
      <c r="K3066" t="s">
        <v>253</v>
      </c>
      <c r="L3066">
        <v>15</v>
      </c>
      <c r="R3066">
        <v>161.579892</v>
      </c>
      <c r="S3066" t="s">
        <v>201</v>
      </c>
      <c r="T3066" s="221">
        <v>45475.338888888888</v>
      </c>
    </row>
    <row r="3067" spans="1:20" x14ac:dyDescent="0.35">
      <c r="A3067" t="s">
        <v>100</v>
      </c>
      <c r="B3067" t="s">
        <v>101</v>
      </c>
      <c r="C3067" t="s">
        <v>92</v>
      </c>
      <c r="D3067" s="29">
        <v>45798</v>
      </c>
      <c r="E3067" s="184" t="str">
        <f t="shared" si="188"/>
        <v/>
      </c>
      <c r="F3067" s="184" t="str">
        <f t="shared" si="189"/>
        <v/>
      </c>
      <c r="G3067" s="184" t="str">
        <f t="shared" si="190"/>
        <v/>
      </c>
      <c r="H3067" s="184" t="str">
        <f t="shared" si="191"/>
        <v/>
      </c>
      <c r="J3067" t="s">
        <v>253</v>
      </c>
      <c r="K3067" t="s">
        <v>253</v>
      </c>
      <c r="L3067">
        <v>15</v>
      </c>
      <c r="R3067">
        <v>161.579892</v>
      </c>
      <c r="S3067" t="s">
        <v>201</v>
      </c>
      <c r="T3067" s="221">
        <v>45475.338888888888</v>
      </c>
    </row>
    <row r="3068" spans="1:20" x14ac:dyDescent="0.35">
      <c r="A3068" t="s">
        <v>100</v>
      </c>
      <c r="B3068" t="s">
        <v>101</v>
      </c>
      <c r="C3068" t="s">
        <v>92</v>
      </c>
      <c r="D3068" s="29">
        <v>45799</v>
      </c>
      <c r="E3068" s="184" t="str">
        <f t="shared" si="188"/>
        <v/>
      </c>
      <c r="F3068" s="184" t="str">
        <f t="shared" si="189"/>
        <v/>
      </c>
      <c r="G3068" s="184" t="str">
        <f t="shared" si="190"/>
        <v/>
      </c>
      <c r="H3068" s="184" t="str">
        <f t="shared" si="191"/>
        <v/>
      </c>
      <c r="J3068" t="s">
        <v>253</v>
      </c>
      <c r="K3068" t="s">
        <v>253</v>
      </c>
      <c r="L3068">
        <v>15</v>
      </c>
      <c r="R3068">
        <v>161.579892</v>
      </c>
      <c r="S3068" t="s">
        <v>201</v>
      </c>
      <c r="T3068" s="221">
        <v>45475.338888888888</v>
      </c>
    </row>
    <row r="3069" spans="1:20" x14ac:dyDescent="0.35">
      <c r="A3069" t="s">
        <v>100</v>
      </c>
      <c r="B3069" t="s">
        <v>101</v>
      </c>
      <c r="C3069" t="s">
        <v>92</v>
      </c>
      <c r="D3069" s="29">
        <v>45800</v>
      </c>
      <c r="E3069" s="184" t="str">
        <f t="shared" si="188"/>
        <v/>
      </c>
      <c r="F3069" s="184" t="str">
        <f t="shared" si="189"/>
        <v/>
      </c>
      <c r="G3069" s="184" t="str">
        <f t="shared" si="190"/>
        <v/>
      </c>
      <c r="H3069" s="184" t="str">
        <f t="shared" si="191"/>
        <v/>
      </c>
      <c r="J3069" t="s">
        <v>253</v>
      </c>
      <c r="K3069" t="s">
        <v>253</v>
      </c>
      <c r="L3069">
        <v>15</v>
      </c>
      <c r="R3069">
        <v>161.579892</v>
      </c>
      <c r="S3069" t="s">
        <v>201</v>
      </c>
      <c r="T3069" s="221">
        <v>45475.338888888888</v>
      </c>
    </row>
    <row r="3070" spans="1:20" x14ac:dyDescent="0.35">
      <c r="A3070" t="s">
        <v>100</v>
      </c>
      <c r="B3070" t="s">
        <v>101</v>
      </c>
      <c r="C3070" t="s">
        <v>92</v>
      </c>
      <c r="D3070" s="29">
        <v>45801</v>
      </c>
      <c r="E3070" s="184" t="str">
        <f t="shared" si="188"/>
        <v/>
      </c>
      <c r="F3070" s="184" t="str">
        <f t="shared" si="189"/>
        <v/>
      </c>
      <c r="G3070" s="184" t="str">
        <f t="shared" si="190"/>
        <v/>
      </c>
      <c r="H3070" s="184" t="str">
        <f t="shared" si="191"/>
        <v/>
      </c>
      <c r="J3070" t="s">
        <v>253</v>
      </c>
      <c r="K3070" t="s">
        <v>253</v>
      </c>
      <c r="L3070">
        <v>15</v>
      </c>
      <c r="R3070">
        <v>161.579892</v>
      </c>
      <c r="S3070" t="s">
        <v>201</v>
      </c>
      <c r="T3070" s="221">
        <v>45475.338888888888</v>
      </c>
    </row>
    <row r="3071" spans="1:20" x14ac:dyDescent="0.35">
      <c r="A3071" t="s">
        <v>100</v>
      </c>
      <c r="B3071" t="s">
        <v>101</v>
      </c>
      <c r="C3071" t="s">
        <v>92</v>
      </c>
      <c r="D3071" s="29">
        <v>45802</v>
      </c>
      <c r="E3071" s="184" t="str">
        <f t="shared" si="188"/>
        <v/>
      </c>
      <c r="F3071" s="184" t="str">
        <f t="shared" si="189"/>
        <v/>
      </c>
      <c r="G3071" s="184" t="str">
        <f t="shared" si="190"/>
        <v/>
      </c>
      <c r="H3071" s="184" t="str">
        <f t="shared" si="191"/>
        <v/>
      </c>
      <c r="J3071" t="s">
        <v>253</v>
      </c>
      <c r="K3071" t="s">
        <v>253</v>
      </c>
      <c r="L3071">
        <v>15</v>
      </c>
      <c r="R3071">
        <v>161.579892</v>
      </c>
      <c r="S3071" t="s">
        <v>201</v>
      </c>
      <c r="T3071" s="221">
        <v>45475.338888888888</v>
      </c>
    </row>
    <row r="3072" spans="1:20" x14ac:dyDescent="0.35">
      <c r="A3072" t="s">
        <v>100</v>
      </c>
      <c r="B3072" t="s">
        <v>101</v>
      </c>
      <c r="C3072" t="s">
        <v>92</v>
      </c>
      <c r="D3072" s="29">
        <v>45803</v>
      </c>
      <c r="E3072" s="184" t="str">
        <f t="shared" si="188"/>
        <v/>
      </c>
      <c r="F3072" s="184" t="str">
        <f t="shared" si="189"/>
        <v/>
      </c>
      <c r="G3072" s="184" t="str">
        <f t="shared" si="190"/>
        <v/>
      </c>
      <c r="H3072" s="184" t="str">
        <f t="shared" si="191"/>
        <v/>
      </c>
      <c r="J3072" t="s">
        <v>253</v>
      </c>
      <c r="K3072" t="s">
        <v>253</v>
      </c>
      <c r="L3072">
        <v>15</v>
      </c>
      <c r="R3072">
        <v>161.579892</v>
      </c>
      <c r="S3072" t="s">
        <v>201</v>
      </c>
      <c r="T3072" s="221">
        <v>45475.338888888888</v>
      </c>
    </row>
    <row r="3073" spans="1:20" x14ac:dyDescent="0.35">
      <c r="A3073" t="s">
        <v>100</v>
      </c>
      <c r="B3073" t="s">
        <v>101</v>
      </c>
      <c r="C3073" t="s">
        <v>92</v>
      </c>
      <c r="D3073" s="29">
        <v>45804</v>
      </c>
      <c r="E3073" s="184" t="str">
        <f t="shared" si="188"/>
        <v/>
      </c>
      <c r="F3073" s="184" t="str">
        <f t="shared" si="189"/>
        <v/>
      </c>
      <c r="G3073" s="184" t="str">
        <f t="shared" si="190"/>
        <v/>
      </c>
      <c r="H3073" s="184" t="str">
        <f t="shared" si="191"/>
        <v/>
      </c>
      <c r="J3073" t="s">
        <v>253</v>
      </c>
      <c r="K3073" t="s">
        <v>253</v>
      </c>
      <c r="L3073">
        <v>15</v>
      </c>
      <c r="R3073">
        <v>161.579892</v>
      </c>
      <c r="S3073" t="s">
        <v>201</v>
      </c>
      <c r="T3073" s="221">
        <v>45475.338888888888</v>
      </c>
    </row>
    <row r="3074" spans="1:20" x14ac:dyDescent="0.35">
      <c r="A3074" t="s">
        <v>100</v>
      </c>
      <c r="B3074" t="s">
        <v>101</v>
      </c>
      <c r="C3074" t="s">
        <v>92</v>
      </c>
      <c r="D3074" s="29">
        <v>45805</v>
      </c>
      <c r="E3074" s="184" t="str">
        <f t="shared" si="188"/>
        <v/>
      </c>
      <c r="F3074" s="184" t="str">
        <f t="shared" si="189"/>
        <v/>
      </c>
      <c r="G3074" s="184" t="str">
        <f t="shared" si="190"/>
        <v/>
      </c>
      <c r="H3074" s="184" t="str">
        <f t="shared" si="191"/>
        <v/>
      </c>
      <c r="J3074" t="s">
        <v>253</v>
      </c>
      <c r="K3074" t="s">
        <v>253</v>
      </c>
      <c r="L3074">
        <v>15</v>
      </c>
      <c r="R3074">
        <v>161.579892</v>
      </c>
      <c r="S3074" t="s">
        <v>201</v>
      </c>
      <c r="T3074" s="221">
        <v>45475.338888888888</v>
      </c>
    </row>
    <row r="3075" spans="1:20" x14ac:dyDescent="0.35">
      <c r="A3075" t="s">
        <v>100</v>
      </c>
      <c r="B3075" t="s">
        <v>101</v>
      </c>
      <c r="C3075" t="s">
        <v>92</v>
      </c>
      <c r="D3075" s="29">
        <v>45806</v>
      </c>
      <c r="E3075" s="184" t="str">
        <f t="shared" si="188"/>
        <v/>
      </c>
      <c r="F3075" s="184" t="str">
        <f t="shared" si="189"/>
        <v/>
      </c>
      <c r="G3075" s="184" t="str">
        <f t="shared" si="190"/>
        <v/>
      </c>
      <c r="H3075" s="184" t="str">
        <f t="shared" si="191"/>
        <v/>
      </c>
      <c r="J3075" t="s">
        <v>253</v>
      </c>
      <c r="K3075" t="s">
        <v>253</v>
      </c>
      <c r="L3075">
        <v>15</v>
      </c>
      <c r="R3075">
        <v>161.579892</v>
      </c>
      <c r="S3075" t="s">
        <v>201</v>
      </c>
      <c r="T3075" s="221">
        <v>45475.338888888888</v>
      </c>
    </row>
    <row r="3076" spans="1:20" x14ac:dyDescent="0.35">
      <c r="A3076" t="s">
        <v>100</v>
      </c>
      <c r="B3076" t="s">
        <v>101</v>
      </c>
      <c r="C3076" t="s">
        <v>92</v>
      </c>
      <c r="D3076" s="29">
        <v>45807</v>
      </c>
      <c r="E3076" s="184" t="str">
        <f t="shared" si="188"/>
        <v/>
      </c>
      <c r="F3076" s="184" t="str">
        <f t="shared" si="189"/>
        <v/>
      </c>
      <c r="G3076" s="184" t="str">
        <f t="shared" si="190"/>
        <v/>
      </c>
      <c r="H3076" s="184" t="str">
        <f t="shared" si="191"/>
        <v/>
      </c>
      <c r="J3076" t="s">
        <v>253</v>
      </c>
      <c r="K3076" t="s">
        <v>253</v>
      </c>
      <c r="L3076">
        <v>15</v>
      </c>
      <c r="R3076">
        <v>161.579892</v>
      </c>
      <c r="S3076" t="s">
        <v>201</v>
      </c>
      <c r="T3076" s="221">
        <v>45475.338888888888</v>
      </c>
    </row>
    <row r="3077" spans="1:20" x14ac:dyDescent="0.35">
      <c r="A3077" t="s">
        <v>100</v>
      </c>
      <c r="B3077" t="s">
        <v>101</v>
      </c>
      <c r="C3077" t="s">
        <v>92</v>
      </c>
      <c r="D3077" s="29">
        <v>45808</v>
      </c>
      <c r="E3077" s="184" t="str">
        <f t="shared" si="188"/>
        <v/>
      </c>
      <c r="F3077" s="184" t="str">
        <f t="shared" si="189"/>
        <v/>
      </c>
      <c r="G3077" s="184" t="str">
        <f t="shared" si="190"/>
        <v/>
      </c>
      <c r="H3077" s="184" t="str">
        <f t="shared" si="191"/>
        <v/>
      </c>
      <c r="J3077" t="s">
        <v>253</v>
      </c>
      <c r="K3077" t="s">
        <v>253</v>
      </c>
      <c r="L3077">
        <v>15</v>
      </c>
      <c r="R3077">
        <v>161.579892</v>
      </c>
      <c r="S3077" t="s">
        <v>201</v>
      </c>
      <c r="T3077" s="221">
        <v>45475.338888888888</v>
      </c>
    </row>
    <row r="3078" spans="1:20" x14ac:dyDescent="0.35">
      <c r="A3078" t="s">
        <v>100</v>
      </c>
      <c r="B3078" t="s">
        <v>101</v>
      </c>
      <c r="C3078" t="s">
        <v>92</v>
      </c>
      <c r="D3078" s="29">
        <v>45809</v>
      </c>
      <c r="E3078" s="184" t="str">
        <f t="shared" si="188"/>
        <v/>
      </c>
      <c r="F3078" s="184" t="str">
        <f t="shared" si="189"/>
        <v/>
      </c>
      <c r="G3078" s="184" t="str">
        <f t="shared" si="190"/>
        <v/>
      </c>
      <c r="H3078" s="184" t="str">
        <f t="shared" si="191"/>
        <v/>
      </c>
      <c r="J3078" t="s">
        <v>253</v>
      </c>
      <c r="K3078" t="s">
        <v>253</v>
      </c>
      <c r="L3078">
        <v>15</v>
      </c>
      <c r="R3078">
        <v>161.579892</v>
      </c>
      <c r="S3078" t="s">
        <v>201</v>
      </c>
      <c r="T3078" s="221">
        <v>45475.338888888888</v>
      </c>
    </row>
    <row r="3079" spans="1:20" x14ac:dyDescent="0.35">
      <c r="A3079" t="s">
        <v>100</v>
      </c>
      <c r="B3079" t="s">
        <v>101</v>
      </c>
      <c r="C3079" t="s">
        <v>92</v>
      </c>
      <c r="D3079" s="29">
        <v>45810</v>
      </c>
      <c r="E3079" s="184" t="str">
        <f t="shared" si="188"/>
        <v/>
      </c>
      <c r="F3079" s="184" t="str">
        <f t="shared" si="189"/>
        <v/>
      </c>
      <c r="G3079" s="184">
        <f t="shared" si="190"/>
        <v>0.78338888851342969</v>
      </c>
      <c r="H3079" s="184">
        <f t="shared" si="191"/>
        <v>0.78338888851342969</v>
      </c>
      <c r="J3079">
        <v>35</v>
      </c>
      <c r="K3079">
        <v>35</v>
      </c>
      <c r="L3079">
        <v>15</v>
      </c>
      <c r="R3079">
        <v>161.579892</v>
      </c>
      <c r="S3079" t="s">
        <v>201</v>
      </c>
      <c r="T3079" s="221">
        <v>45475.338888888888</v>
      </c>
    </row>
    <row r="3080" spans="1:20" x14ac:dyDescent="0.35">
      <c r="A3080" t="s">
        <v>100</v>
      </c>
      <c r="B3080" t="s">
        <v>101</v>
      </c>
      <c r="C3080" t="s">
        <v>92</v>
      </c>
      <c r="D3080" s="29">
        <v>45811</v>
      </c>
      <c r="E3080" s="184" t="str">
        <f t="shared" ref="E3080:E3143" si="192">IF(J3080="","",IF(L3080=0,0,IF(1-(J3080/L3080)&lt;0,"",1-(J3080/L3080))))</f>
        <v/>
      </c>
      <c r="F3080" s="184" t="str">
        <f t="shared" ref="F3080:F3143" si="193">IF(K3080="","",IF(L3080=0,0,IF(1-(K3080/L3080)&lt;0,"",1-(K3080/L3080))))</f>
        <v/>
      </c>
      <c r="G3080" s="184">
        <f t="shared" ref="G3080:G3143" si="194">IF(J3080="","",IF(1-(J3080/R3080)&lt;0,"",1-(J3080/R3080)))</f>
        <v>0.78338888851342969</v>
      </c>
      <c r="H3080" s="184">
        <f t="shared" ref="H3080:H3143" si="195">IF(K3080="","",IF(1-(K3080/R3080)&lt;0,"",1-(K3080/R3080)))</f>
        <v>0.78338888851342969</v>
      </c>
      <c r="J3080">
        <v>35</v>
      </c>
      <c r="K3080">
        <v>35</v>
      </c>
      <c r="L3080">
        <v>15</v>
      </c>
      <c r="R3080">
        <v>161.579892</v>
      </c>
      <c r="S3080" t="s">
        <v>201</v>
      </c>
      <c r="T3080" s="221">
        <v>45475.338888888888</v>
      </c>
    </row>
    <row r="3081" spans="1:20" x14ac:dyDescent="0.35">
      <c r="A3081" t="s">
        <v>100</v>
      </c>
      <c r="B3081" t="s">
        <v>101</v>
      </c>
      <c r="C3081" t="s">
        <v>92</v>
      </c>
      <c r="D3081" s="29">
        <v>45812</v>
      </c>
      <c r="E3081" s="184" t="str">
        <f t="shared" si="192"/>
        <v/>
      </c>
      <c r="F3081" s="184" t="str">
        <f t="shared" si="193"/>
        <v/>
      </c>
      <c r="G3081" s="184">
        <f t="shared" si="194"/>
        <v>0.78338888851342969</v>
      </c>
      <c r="H3081" s="184">
        <f t="shared" si="195"/>
        <v>0.78338888851342969</v>
      </c>
      <c r="J3081">
        <v>35</v>
      </c>
      <c r="K3081">
        <v>35</v>
      </c>
      <c r="L3081">
        <v>15</v>
      </c>
      <c r="R3081">
        <v>161.579892</v>
      </c>
      <c r="S3081" t="s">
        <v>201</v>
      </c>
      <c r="T3081" s="221">
        <v>45475.338888888888</v>
      </c>
    </row>
    <row r="3082" spans="1:20" x14ac:dyDescent="0.35">
      <c r="A3082" t="s">
        <v>100</v>
      </c>
      <c r="B3082" t="s">
        <v>101</v>
      </c>
      <c r="C3082" t="s">
        <v>92</v>
      </c>
      <c r="D3082" s="29">
        <v>45813</v>
      </c>
      <c r="E3082" s="184" t="str">
        <f t="shared" si="192"/>
        <v/>
      </c>
      <c r="F3082" s="184" t="str">
        <f t="shared" si="193"/>
        <v/>
      </c>
      <c r="G3082" s="184">
        <f t="shared" si="194"/>
        <v>0.78338888851342969</v>
      </c>
      <c r="H3082" s="184">
        <f t="shared" si="195"/>
        <v>0.78338888851342969</v>
      </c>
      <c r="J3082">
        <v>35</v>
      </c>
      <c r="K3082">
        <v>35</v>
      </c>
      <c r="L3082">
        <v>15</v>
      </c>
      <c r="R3082">
        <v>161.579892</v>
      </c>
      <c r="S3082" t="s">
        <v>201</v>
      </c>
      <c r="T3082" s="221">
        <v>45475.338888888888</v>
      </c>
    </row>
    <row r="3083" spans="1:20" x14ac:dyDescent="0.35">
      <c r="A3083" t="s">
        <v>100</v>
      </c>
      <c r="B3083" t="s">
        <v>101</v>
      </c>
      <c r="C3083" t="s">
        <v>92</v>
      </c>
      <c r="D3083" s="29">
        <v>45814</v>
      </c>
      <c r="E3083" s="184" t="str">
        <f t="shared" si="192"/>
        <v/>
      </c>
      <c r="F3083" s="184" t="str">
        <f t="shared" si="193"/>
        <v/>
      </c>
      <c r="G3083" s="184">
        <f t="shared" si="194"/>
        <v>0.78338888851342969</v>
      </c>
      <c r="H3083" s="184">
        <f t="shared" si="195"/>
        <v>0.78338888851342969</v>
      </c>
      <c r="J3083">
        <v>35</v>
      </c>
      <c r="K3083">
        <v>35</v>
      </c>
      <c r="L3083">
        <v>15</v>
      </c>
      <c r="R3083">
        <v>161.579892</v>
      </c>
      <c r="S3083" t="s">
        <v>201</v>
      </c>
      <c r="T3083" s="221">
        <v>45475.338888888888</v>
      </c>
    </row>
    <row r="3084" spans="1:20" x14ac:dyDescent="0.35">
      <c r="A3084" t="s">
        <v>100</v>
      </c>
      <c r="B3084" t="s">
        <v>101</v>
      </c>
      <c r="C3084" t="s">
        <v>92</v>
      </c>
      <c r="D3084" s="29">
        <v>45815</v>
      </c>
      <c r="E3084" s="184" t="str">
        <f t="shared" si="192"/>
        <v/>
      </c>
      <c r="F3084" s="184" t="str">
        <f t="shared" si="193"/>
        <v/>
      </c>
      <c r="G3084" s="184" t="str">
        <f t="shared" si="194"/>
        <v/>
      </c>
      <c r="H3084" s="184" t="str">
        <f t="shared" si="195"/>
        <v/>
      </c>
      <c r="J3084" t="s">
        <v>253</v>
      </c>
      <c r="K3084" t="s">
        <v>253</v>
      </c>
      <c r="L3084">
        <v>15</v>
      </c>
      <c r="R3084">
        <v>161.579892</v>
      </c>
      <c r="S3084" t="s">
        <v>201</v>
      </c>
      <c r="T3084" s="221">
        <v>45475.338888888888</v>
      </c>
    </row>
    <row r="3085" spans="1:20" x14ac:dyDescent="0.35">
      <c r="A3085" t="s">
        <v>100</v>
      </c>
      <c r="B3085" t="s">
        <v>101</v>
      </c>
      <c r="C3085" t="s">
        <v>92</v>
      </c>
      <c r="D3085" s="29">
        <v>45816</v>
      </c>
      <c r="E3085" s="184" t="str">
        <f t="shared" si="192"/>
        <v/>
      </c>
      <c r="F3085" s="184" t="str">
        <f t="shared" si="193"/>
        <v/>
      </c>
      <c r="G3085" s="184" t="str">
        <f t="shared" si="194"/>
        <v/>
      </c>
      <c r="H3085" s="184" t="str">
        <f t="shared" si="195"/>
        <v/>
      </c>
      <c r="J3085" t="s">
        <v>253</v>
      </c>
      <c r="K3085" t="s">
        <v>253</v>
      </c>
      <c r="L3085">
        <v>15</v>
      </c>
      <c r="R3085">
        <v>161.579892</v>
      </c>
      <c r="S3085" t="s">
        <v>201</v>
      </c>
      <c r="T3085" s="221">
        <v>45475.338888888888</v>
      </c>
    </row>
    <row r="3086" spans="1:20" x14ac:dyDescent="0.35">
      <c r="A3086" t="s">
        <v>100</v>
      </c>
      <c r="B3086" t="s">
        <v>101</v>
      </c>
      <c r="C3086" t="s">
        <v>92</v>
      </c>
      <c r="D3086" s="29">
        <v>45817</v>
      </c>
      <c r="E3086" s="184" t="str">
        <f t="shared" si="192"/>
        <v/>
      </c>
      <c r="F3086" s="184" t="str">
        <f t="shared" si="193"/>
        <v/>
      </c>
      <c r="G3086" s="184" t="str">
        <f t="shared" si="194"/>
        <v/>
      </c>
      <c r="H3086" s="184" t="str">
        <f t="shared" si="195"/>
        <v/>
      </c>
      <c r="J3086" t="s">
        <v>253</v>
      </c>
      <c r="K3086" t="s">
        <v>253</v>
      </c>
      <c r="L3086">
        <v>15</v>
      </c>
      <c r="R3086">
        <v>161.579892</v>
      </c>
      <c r="S3086" t="s">
        <v>201</v>
      </c>
      <c r="T3086" s="221">
        <v>45475.338888888888</v>
      </c>
    </row>
    <row r="3087" spans="1:20" x14ac:dyDescent="0.35">
      <c r="A3087" t="s">
        <v>100</v>
      </c>
      <c r="B3087" t="s">
        <v>101</v>
      </c>
      <c r="C3087" t="s">
        <v>92</v>
      </c>
      <c r="D3087" s="29">
        <v>45818</v>
      </c>
      <c r="E3087" s="184" t="str">
        <f t="shared" si="192"/>
        <v/>
      </c>
      <c r="F3087" s="184" t="str">
        <f t="shared" si="193"/>
        <v/>
      </c>
      <c r="G3087" s="184" t="str">
        <f t="shared" si="194"/>
        <v/>
      </c>
      <c r="H3087" s="184" t="str">
        <f t="shared" si="195"/>
        <v/>
      </c>
      <c r="J3087" t="s">
        <v>253</v>
      </c>
      <c r="K3087" t="s">
        <v>253</v>
      </c>
      <c r="L3087">
        <v>15</v>
      </c>
      <c r="R3087">
        <v>161.579892</v>
      </c>
      <c r="S3087" t="s">
        <v>201</v>
      </c>
      <c r="T3087" s="221">
        <v>45475.338888888888</v>
      </c>
    </row>
    <row r="3088" spans="1:20" x14ac:dyDescent="0.35">
      <c r="A3088" t="s">
        <v>100</v>
      </c>
      <c r="B3088" t="s">
        <v>101</v>
      </c>
      <c r="C3088" t="s">
        <v>92</v>
      </c>
      <c r="D3088" s="29">
        <v>45819</v>
      </c>
      <c r="E3088" s="184" t="str">
        <f t="shared" si="192"/>
        <v/>
      </c>
      <c r="F3088" s="184" t="str">
        <f t="shared" si="193"/>
        <v/>
      </c>
      <c r="G3088" s="184" t="str">
        <f t="shared" si="194"/>
        <v/>
      </c>
      <c r="H3088" s="184" t="str">
        <f t="shared" si="195"/>
        <v/>
      </c>
      <c r="J3088" t="s">
        <v>253</v>
      </c>
      <c r="K3088" t="s">
        <v>253</v>
      </c>
      <c r="L3088">
        <v>15</v>
      </c>
      <c r="R3088">
        <v>161.579892</v>
      </c>
      <c r="S3088" t="s">
        <v>201</v>
      </c>
      <c r="T3088" s="221">
        <v>45475.338888888888</v>
      </c>
    </row>
    <row r="3089" spans="1:20" x14ac:dyDescent="0.35">
      <c r="A3089" t="s">
        <v>100</v>
      </c>
      <c r="B3089" t="s">
        <v>101</v>
      </c>
      <c r="C3089" t="s">
        <v>92</v>
      </c>
      <c r="D3089" s="29">
        <v>45820</v>
      </c>
      <c r="E3089" s="184" t="str">
        <f t="shared" si="192"/>
        <v/>
      </c>
      <c r="F3089" s="184" t="str">
        <f t="shared" si="193"/>
        <v/>
      </c>
      <c r="G3089" s="184" t="str">
        <f t="shared" si="194"/>
        <v/>
      </c>
      <c r="H3089" s="184" t="str">
        <f t="shared" si="195"/>
        <v/>
      </c>
      <c r="J3089" t="s">
        <v>253</v>
      </c>
      <c r="K3089" t="s">
        <v>253</v>
      </c>
      <c r="L3089">
        <v>15</v>
      </c>
      <c r="R3089">
        <v>161.579892</v>
      </c>
      <c r="S3089" t="s">
        <v>201</v>
      </c>
      <c r="T3089" s="221">
        <v>45475.338888888888</v>
      </c>
    </row>
    <row r="3090" spans="1:20" x14ac:dyDescent="0.35">
      <c r="A3090" t="s">
        <v>100</v>
      </c>
      <c r="B3090" t="s">
        <v>101</v>
      </c>
      <c r="C3090" t="s">
        <v>92</v>
      </c>
      <c r="D3090" s="29">
        <v>45821</v>
      </c>
      <c r="E3090" s="184" t="str">
        <f t="shared" si="192"/>
        <v/>
      </c>
      <c r="F3090" s="184" t="str">
        <f t="shared" si="193"/>
        <v/>
      </c>
      <c r="G3090" s="184" t="str">
        <f t="shared" si="194"/>
        <v/>
      </c>
      <c r="H3090" s="184" t="str">
        <f t="shared" si="195"/>
        <v/>
      </c>
      <c r="J3090" t="s">
        <v>253</v>
      </c>
      <c r="K3090" t="s">
        <v>253</v>
      </c>
      <c r="L3090">
        <v>15</v>
      </c>
      <c r="R3090">
        <v>161.579892</v>
      </c>
      <c r="S3090" t="s">
        <v>201</v>
      </c>
      <c r="T3090" s="221">
        <v>45475.338888888888</v>
      </c>
    </row>
    <row r="3091" spans="1:20" x14ac:dyDescent="0.35">
      <c r="A3091" t="s">
        <v>100</v>
      </c>
      <c r="B3091" t="s">
        <v>101</v>
      </c>
      <c r="C3091" t="s">
        <v>92</v>
      </c>
      <c r="D3091" s="29">
        <v>45822</v>
      </c>
      <c r="E3091" s="184" t="str">
        <f t="shared" si="192"/>
        <v/>
      </c>
      <c r="F3091" s="184" t="str">
        <f t="shared" si="193"/>
        <v/>
      </c>
      <c r="G3091" s="184" t="str">
        <f t="shared" si="194"/>
        <v/>
      </c>
      <c r="H3091" s="184" t="str">
        <f t="shared" si="195"/>
        <v/>
      </c>
      <c r="J3091" t="s">
        <v>253</v>
      </c>
      <c r="K3091" t="s">
        <v>253</v>
      </c>
      <c r="L3091">
        <v>15</v>
      </c>
      <c r="R3091">
        <v>161.579892</v>
      </c>
      <c r="S3091" t="s">
        <v>201</v>
      </c>
      <c r="T3091" s="221">
        <v>45475.338888888888</v>
      </c>
    </row>
    <row r="3092" spans="1:20" x14ac:dyDescent="0.35">
      <c r="A3092" t="s">
        <v>100</v>
      </c>
      <c r="B3092" t="s">
        <v>101</v>
      </c>
      <c r="C3092" t="s">
        <v>92</v>
      </c>
      <c r="D3092" s="29">
        <v>45823</v>
      </c>
      <c r="E3092" s="184" t="str">
        <f t="shared" si="192"/>
        <v/>
      </c>
      <c r="F3092" s="184" t="str">
        <f t="shared" si="193"/>
        <v/>
      </c>
      <c r="G3092" s="184" t="str">
        <f t="shared" si="194"/>
        <v/>
      </c>
      <c r="H3092" s="184" t="str">
        <f t="shared" si="195"/>
        <v/>
      </c>
      <c r="J3092" t="s">
        <v>253</v>
      </c>
      <c r="K3092" t="s">
        <v>253</v>
      </c>
      <c r="L3092">
        <v>15</v>
      </c>
      <c r="R3092">
        <v>161.579892</v>
      </c>
      <c r="S3092" t="s">
        <v>201</v>
      </c>
      <c r="T3092" s="221">
        <v>45475.338888888888</v>
      </c>
    </row>
    <row r="3093" spans="1:20" x14ac:dyDescent="0.35">
      <c r="A3093" t="s">
        <v>100</v>
      </c>
      <c r="B3093" t="s">
        <v>101</v>
      </c>
      <c r="C3093" t="s">
        <v>92</v>
      </c>
      <c r="D3093" s="29">
        <v>45824</v>
      </c>
      <c r="E3093" s="184" t="str">
        <f t="shared" si="192"/>
        <v/>
      </c>
      <c r="F3093" s="184" t="str">
        <f t="shared" si="193"/>
        <v/>
      </c>
      <c r="G3093" s="184" t="str">
        <f t="shared" si="194"/>
        <v/>
      </c>
      <c r="H3093" s="184" t="str">
        <f t="shared" si="195"/>
        <v/>
      </c>
      <c r="J3093" t="s">
        <v>253</v>
      </c>
      <c r="K3093" t="s">
        <v>253</v>
      </c>
      <c r="L3093">
        <v>15</v>
      </c>
      <c r="R3093">
        <v>161.579892</v>
      </c>
      <c r="S3093" t="s">
        <v>201</v>
      </c>
      <c r="T3093" s="221">
        <v>45475.338888888888</v>
      </c>
    </row>
    <row r="3094" spans="1:20" x14ac:dyDescent="0.35">
      <c r="A3094" t="s">
        <v>100</v>
      </c>
      <c r="B3094" t="s">
        <v>101</v>
      </c>
      <c r="C3094" t="s">
        <v>92</v>
      </c>
      <c r="D3094" s="29">
        <v>45825</v>
      </c>
      <c r="E3094" s="184" t="str">
        <f t="shared" si="192"/>
        <v/>
      </c>
      <c r="F3094" s="184" t="str">
        <f t="shared" si="193"/>
        <v/>
      </c>
      <c r="G3094" s="184" t="str">
        <f t="shared" si="194"/>
        <v/>
      </c>
      <c r="H3094" s="184" t="str">
        <f t="shared" si="195"/>
        <v/>
      </c>
      <c r="J3094" t="s">
        <v>253</v>
      </c>
      <c r="K3094" t="s">
        <v>253</v>
      </c>
      <c r="L3094">
        <v>15</v>
      </c>
      <c r="R3094">
        <v>161.579892</v>
      </c>
      <c r="S3094" t="s">
        <v>201</v>
      </c>
      <c r="T3094" s="221">
        <v>45475.338888888888</v>
      </c>
    </row>
    <row r="3095" spans="1:20" x14ac:dyDescent="0.35">
      <c r="A3095" t="s">
        <v>100</v>
      </c>
      <c r="B3095" t="s">
        <v>101</v>
      </c>
      <c r="C3095" t="s">
        <v>92</v>
      </c>
      <c r="D3095" s="29">
        <v>45826</v>
      </c>
      <c r="E3095" s="184" t="str">
        <f t="shared" si="192"/>
        <v/>
      </c>
      <c r="F3095" s="184" t="str">
        <f t="shared" si="193"/>
        <v/>
      </c>
      <c r="G3095" s="184" t="str">
        <f t="shared" si="194"/>
        <v/>
      </c>
      <c r="H3095" s="184" t="str">
        <f t="shared" si="195"/>
        <v/>
      </c>
      <c r="J3095" t="s">
        <v>253</v>
      </c>
      <c r="K3095" t="s">
        <v>253</v>
      </c>
      <c r="L3095">
        <v>15</v>
      </c>
      <c r="R3095">
        <v>161.579892</v>
      </c>
      <c r="S3095" t="s">
        <v>201</v>
      </c>
      <c r="T3095" s="221">
        <v>45475.338888888888</v>
      </c>
    </row>
    <row r="3096" spans="1:20" x14ac:dyDescent="0.35">
      <c r="A3096" t="s">
        <v>100</v>
      </c>
      <c r="B3096" t="s">
        <v>101</v>
      </c>
      <c r="C3096" t="s">
        <v>92</v>
      </c>
      <c r="D3096" s="29">
        <v>45827</v>
      </c>
      <c r="E3096" s="184" t="str">
        <f t="shared" si="192"/>
        <v/>
      </c>
      <c r="F3096" s="184" t="str">
        <f t="shared" si="193"/>
        <v/>
      </c>
      <c r="G3096" s="184" t="str">
        <f t="shared" si="194"/>
        <v/>
      </c>
      <c r="H3096" s="184" t="str">
        <f t="shared" si="195"/>
        <v/>
      </c>
      <c r="J3096" t="s">
        <v>253</v>
      </c>
      <c r="K3096" t="s">
        <v>253</v>
      </c>
      <c r="L3096">
        <v>15</v>
      </c>
      <c r="R3096">
        <v>161.579892</v>
      </c>
      <c r="S3096" t="s">
        <v>201</v>
      </c>
      <c r="T3096" s="221">
        <v>45475.338888888888</v>
      </c>
    </row>
    <row r="3097" spans="1:20" x14ac:dyDescent="0.35">
      <c r="A3097" t="s">
        <v>100</v>
      </c>
      <c r="B3097" t="s">
        <v>101</v>
      </c>
      <c r="C3097" t="s">
        <v>92</v>
      </c>
      <c r="D3097" s="29">
        <v>45828</v>
      </c>
      <c r="E3097" s="184" t="str">
        <f t="shared" si="192"/>
        <v/>
      </c>
      <c r="F3097" s="184" t="str">
        <f t="shared" si="193"/>
        <v/>
      </c>
      <c r="G3097" s="184" t="str">
        <f t="shared" si="194"/>
        <v/>
      </c>
      <c r="H3097" s="184" t="str">
        <f t="shared" si="195"/>
        <v/>
      </c>
      <c r="J3097" t="s">
        <v>253</v>
      </c>
      <c r="K3097" t="s">
        <v>253</v>
      </c>
      <c r="L3097">
        <v>15</v>
      </c>
      <c r="R3097">
        <v>161.579892</v>
      </c>
      <c r="S3097" t="s">
        <v>201</v>
      </c>
      <c r="T3097" s="221">
        <v>45475.338888888888</v>
      </c>
    </row>
    <row r="3098" spans="1:20" x14ac:dyDescent="0.35">
      <c r="A3098" t="s">
        <v>100</v>
      </c>
      <c r="B3098" t="s">
        <v>101</v>
      </c>
      <c r="C3098" t="s">
        <v>92</v>
      </c>
      <c r="D3098" s="29">
        <v>45829</v>
      </c>
      <c r="E3098" s="184" t="str">
        <f t="shared" si="192"/>
        <v/>
      </c>
      <c r="F3098" s="184" t="str">
        <f t="shared" si="193"/>
        <v/>
      </c>
      <c r="G3098" s="184" t="str">
        <f t="shared" si="194"/>
        <v/>
      </c>
      <c r="H3098" s="184" t="str">
        <f t="shared" si="195"/>
        <v/>
      </c>
      <c r="J3098" t="s">
        <v>253</v>
      </c>
      <c r="K3098" t="s">
        <v>253</v>
      </c>
      <c r="L3098">
        <v>15</v>
      </c>
      <c r="R3098">
        <v>161.579892</v>
      </c>
      <c r="S3098" t="s">
        <v>201</v>
      </c>
      <c r="T3098" s="221">
        <v>45475.338888888888</v>
      </c>
    </row>
    <row r="3099" spans="1:20" x14ac:dyDescent="0.35">
      <c r="A3099" t="s">
        <v>100</v>
      </c>
      <c r="B3099" t="s">
        <v>101</v>
      </c>
      <c r="C3099" t="s">
        <v>92</v>
      </c>
      <c r="D3099" s="29">
        <v>45830</v>
      </c>
      <c r="E3099" s="184" t="str">
        <f t="shared" si="192"/>
        <v/>
      </c>
      <c r="F3099" s="184" t="str">
        <f t="shared" si="193"/>
        <v/>
      </c>
      <c r="G3099" s="184" t="str">
        <f t="shared" si="194"/>
        <v/>
      </c>
      <c r="H3099" s="184" t="str">
        <f t="shared" si="195"/>
        <v/>
      </c>
      <c r="J3099" t="s">
        <v>253</v>
      </c>
      <c r="K3099" t="s">
        <v>253</v>
      </c>
      <c r="L3099">
        <v>15</v>
      </c>
      <c r="R3099">
        <v>161.579892</v>
      </c>
      <c r="S3099" t="s">
        <v>201</v>
      </c>
      <c r="T3099" s="221">
        <v>45475.338888888888</v>
      </c>
    </row>
    <row r="3100" spans="1:20" x14ac:dyDescent="0.35">
      <c r="A3100" t="s">
        <v>100</v>
      </c>
      <c r="B3100" t="s">
        <v>101</v>
      </c>
      <c r="C3100" t="s">
        <v>92</v>
      </c>
      <c r="D3100" s="29">
        <v>45831</v>
      </c>
      <c r="E3100" s="184" t="str">
        <f t="shared" si="192"/>
        <v/>
      </c>
      <c r="F3100" s="184" t="str">
        <f t="shared" si="193"/>
        <v/>
      </c>
      <c r="G3100" s="184" t="str">
        <f t="shared" si="194"/>
        <v/>
      </c>
      <c r="H3100" s="184" t="str">
        <f t="shared" si="195"/>
        <v/>
      </c>
      <c r="J3100" t="s">
        <v>253</v>
      </c>
      <c r="K3100" t="s">
        <v>253</v>
      </c>
      <c r="L3100">
        <v>15</v>
      </c>
      <c r="R3100">
        <v>161.579892</v>
      </c>
      <c r="S3100" t="s">
        <v>201</v>
      </c>
      <c r="T3100" s="221">
        <v>45475.338888888888</v>
      </c>
    </row>
    <row r="3101" spans="1:20" x14ac:dyDescent="0.35">
      <c r="A3101" t="s">
        <v>100</v>
      </c>
      <c r="B3101" t="s">
        <v>101</v>
      </c>
      <c r="C3101" t="s">
        <v>92</v>
      </c>
      <c r="D3101" s="29">
        <v>45832</v>
      </c>
      <c r="E3101" s="184" t="str">
        <f t="shared" si="192"/>
        <v/>
      </c>
      <c r="F3101" s="184" t="str">
        <f t="shared" si="193"/>
        <v/>
      </c>
      <c r="G3101" s="184" t="str">
        <f t="shared" si="194"/>
        <v/>
      </c>
      <c r="H3101" s="184" t="str">
        <f t="shared" si="195"/>
        <v/>
      </c>
      <c r="J3101" t="s">
        <v>253</v>
      </c>
      <c r="K3101" t="s">
        <v>253</v>
      </c>
      <c r="L3101">
        <v>15</v>
      </c>
      <c r="R3101">
        <v>161.579892</v>
      </c>
      <c r="S3101" t="s">
        <v>201</v>
      </c>
      <c r="T3101" s="221">
        <v>45475.338888888888</v>
      </c>
    </row>
    <row r="3102" spans="1:20" x14ac:dyDescent="0.35">
      <c r="A3102" t="s">
        <v>100</v>
      </c>
      <c r="B3102" t="s">
        <v>101</v>
      </c>
      <c r="C3102" t="s">
        <v>92</v>
      </c>
      <c r="D3102" s="29">
        <v>45833</v>
      </c>
      <c r="E3102" s="184" t="str">
        <f t="shared" si="192"/>
        <v/>
      </c>
      <c r="F3102" s="184" t="str">
        <f t="shared" si="193"/>
        <v/>
      </c>
      <c r="G3102" s="184" t="str">
        <f t="shared" si="194"/>
        <v/>
      </c>
      <c r="H3102" s="184" t="str">
        <f t="shared" si="195"/>
        <v/>
      </c>
      <c r="J3102" t="s">
        <v>253</v>
      </c>
      <c r="K3102" t="s">
        <v>253</v>
      </c>
      <c r="L3102">
        <v>15</v>
      </c>
      <c r="R3102">
        <v>161.579892</v>
      </c>
      <c r="S3102" t="s">
        <v>201</v>
      </c>
      <c r="T3102" s="221">
        <v>45475.338888888888</v>
      </c>
    </row>
    <row r="3103" spans="1:20" x14ac:dyDescent="0.35">
      <c r="A3103" t="s">
        <v>100</v>
      </c>
      <c r="B3103" t="s">
        <v>101</v>
      </c>
      <c r="C3103" t="s">
        <v>92</v>
      </c>
      <c r="D3103" s="29">
        <v>45834</v>
      </c>
      <c r="E3103" s="184" t="str">
        <f t="shared" si="192"/>
        <v/>
      </c>
      <c r="F3103" s="184" t="str">
        <f t="shared" si="193"/>
        <v/>
      </c>
      <c r="G3103" s="184" t="str">
        <f t="shared" si="194"/>
        <v/>
      </c>
      <c r="H3103" s="184" t="str">
        <f t="shared" si="195"/>
        <v/>
      </c>
      <c r="J3103" t="s">
        <v>253</v>
      </c>
      <c r="K3103" t="s">
        <v>253</v>
      </c>
      <c r="L3103">
        <v>15</v>
      </c>
      <c r="R3103">
        <v>161.579892</v>
      </c>
      <c r="S3103" t="s">
        <v>201</v>
      </c>
      <c r="T3103" s="221">
        <v>45475.338888888888</v>
      </c>
    </row>
    <row r="3104" spans="1:20" x14ac:dyDescent="0.35">
      <c r="A3104" t="s">
        <v>100</v>
      </c>
      <c r="B3104" t="s">
        <v>101</v>
      </c>
      <c r="C3104" t="s">
        <v>92</v>
      </c>
      <c r="D3104" s="29">
        <v>45835</v>
      </c>
      <c r="E3104" s="184" t="str">
        <f t="shared" si="192"/>
        <v/>
      </c>
      <c r="F3104" s="184" t="str">
        <f t="shared" si="193"/>
        <v/>
      </c>
      <c r="G3104" s="184" t="str">
        <f t="shared" si="194"/>
        <v/>
      </c>
      <c r="H3104" s="184" t="str">
        <f t="shared" si="195"/>
        <v/>
      </c>
      <c r="J3104" t="s">
        <v>253</v>
      </c>
      <c r="K3104" t="s">
        <v>253</v>
      </c>
      <c r="L3104">
        <v>15</v>
      </c>
      <c r="R3104">
        <v>161.579892</v>
      </c>
      <c r="S3104" t="s">
        <v>201</v>
      </c>
      <c r="T3104" s="221">
        <v>45475.338888888888</v>
      </c>
    </row>
    <row r="3105" spans="1:20" x14ac:dyDescent="0.35">
      <c r="A3105" t="s">
        <v>100</v>
      </c>
      <c r="B3105" t="s">
        <v>101</v>
      </c>
      <c r="C3105" t="s">
        <v>92</v>
      </c>
      <c r="D3105" s="29">
        <v>45836</v>
      </c>
      <c r="E3105" s="184" t="str">
        <f t="shared" si="192"/>
        <v/>
      </c>
      <c r="F3105" s="184" t="str">
        <f t="shared" si="193"/>
        <v/>
      </c>
      <c r="G3105" s="184" t="str">
        <f t="shared" si="194"/>
        <v/>
      </c>
      <c r="H3105" s="184" t="str">
        <f t="shared" si="195"/>
        <v/>
      </c>
      <c r="J3105" t="s">
        <v>253</v>
      </c>
      <c r="K3105" t="s">
        <v>253</v>
      </c>
      <c r="L3105">
        <v>15</v>
      </c>
      <c r="R3105">
        <v>161.579892</v>
      </c>
      <c r="S3105" t="s">
        <v>201</v>
      </c>
      <c r="T3105" s="221">
        <v>45475.338888888888</v>
      </c>
    </row>
    <row r="3106" spans="1:20" x14ac:dyDescent="0.35">
      <c r="A3106" t="s">
        <v>100</v>
      </c>
      <c r="B3106" t="s">
        <v>101</v>
      </c>
      <c r="C3106" t="s">
        <v>92</v>
      </c>
      <c r="D3106" s="29">
        <v>45837</v>
      </c>
      <c r="E3106" s="184" t="str">
        <f t="shared" si="192"/>
        <v/>
      </c>
      <c r="F3106" s="184" t="str">
        <f t="shared" si="193"/>
        <v/>
      </c>
      <c r="G3106" s="184" t="str">
        <f t="shared" si="194"/>
        <v/>
      </c>
      <c r="H3106" s="184" t="str">
        <f t="shared" si="195"/>
        <v/>
      </c>
      <c r="J3106" t="s">
        <v>253</v>
      </c>
      <c r="K3106" t="s">
        <v>253</v>
      </c>
      <c r="L3106">
        <v>15</v>
      </c>
      <c r="R3106">
        <v>161.579892</v>
      </c>
      <c r="S3106" t="s">
        <v>201</v>
      </c>
      <c r="T3106" s="221">
        <v>45475.338888888888</v>
      </c>
    </row>
    <row r="3107" spans="1:20" x14ac:dyDescent="0.35">
      <c r="A3107" t="s">
        <v>100</v>
      </c>
      <c r="B3107" t="s">
        <v>101</v>
      </c>
      <c r="C3107" t="s">
        <v>92</v>
      </c>
      <c r="D3107" s="29">
        <v>45838</v>
      </c>
      <c r="E3107" s="184" t="str">
        <f t="shared" si="192"/>
        <v/>
      </c>
      <c r="F3107" s="184" t="str">
        <f t="shared" si="193"/>
        <v/>
      </c>
      <c r="G3107" s="184" t="str">
        <f t="shared" si="194"/>
        <v/>
      </c>
      <c r="H3107" s="184" t="str">
        <f t="shared" si="195"/>
        <v/>
      </c>
      <c r="J3107" t="s">
        <v>253</v>
      </c>
      <c r="K3107" t="s">
        <v>253</v>
      </c>
      <c r="L3107">
        <v>15</v>
      </c>
      <c r="R3107">
        <v>161.579892</v>
      </c>
      <c r="S3107" t="s">
        <v>201</v>
      </c>
      <c r="T3107" s="221">
        <v>45475.338888888888</v>
      </c>
    </row>
    <row r="3108" spans="1:20" x14ac:dyDescent="0.35">
      <c r="A3108" t="s">
        <v>100</v>
      </c>
      <c r="B3108" t="s">
        <v>101</v>
      </c>
      <c r="C3108" t="s">
        <v>92</v>
      </c>
      <c r="D3108" s="29">
        <v>45839</v>
      </c>
      <c r="E3108" s="184" t="str">
        <f t="shared" si="192"/>
        <v/>
      </c>
      <c r="F3108" s="184" t="str">
        <f t="shared" si="193"/>
        <v/>
      </c>
      <c r="G3108" s="184" t="str">
        <f t="shared" si="194"/>
        <v/>
      </c>
      <c r="H3108" s="184" t="str">
        <f t="shared" si="195"/>
        <v/>
      </c>
      <c r="J3108" t="s">
        <v>253</v>
      </c>
      <c r="K3108" t="s">
        <v>253</v>
      </c>
      <c r="L3108">
        <v>15</v>
      </c>
      <c r="R3108">
        <v>161.579892</v>
      </c>
      <c r="S3108" t="s">
        <v>201</v>
      </c>
      <c r="T3108" s="221">
        <v>45505.313194444447</v>
      </c>
    </row>
    <row r="3109" spans="1:20" x14ac:dyDescent="0.35">
      <c r="A3109" t="s">
        <v>100</v>
      </c>
      <c r="B3109" t="s">
        <v>101</v>
      </c>
      <c r="C3109" t="s">
        <v>92</v>
      </c>
      <c r="D3109" s="29">
        <v>45840</v>
      </c>
      <c r="E3109" s="184" t="str">
        <f t="shared" si="192"/>
        <v/>
      </c>
      <c r="F3109" s="184" t="str">
        <f t="shared" si="193"/>
        <v/>
      </c>
      <c r="G3109" s="184" t="str">
        <f t="shared" si="194"/>
        <v/>
      </c>
      <c r="H3109" s="184" t="str">
        <f t="shared" si="195"/>
        <v/>
      </c>
      <c r="J3109" t="s">
        <v>253</v>
      </c>
      <c r="K3109" t="s">
        <v>253</v>
      </c>
      <c r="L3109">
        <v>15</v>
      </c>
      <c r="R3109">
        <v>161.579892</v>
      </c>
      <c r="S3109" t="s">
        <v>201</v>
      </c>
      <c r="T3109" s="221">
        <v>45505.313194444447</v>
      </c>
    </row>
    <row r="3110" spans="1:20" x14ac:dyDescent="0.35">
      <c r="A3110" t="s">
        <v>100</v>
      </c>
      <c r="B3110" t="s">
        <v>101</v>
      </c>
      <c r="C3110" t="s">
        <v>92</v>
      </c>
      <c r="D3110" s="29">
        <v>45841</v>
      </c>
      <c r="E3110" s="184" t="str">
        <f t="shared" si="192"/>
        <v/>
      </c>
      <c r="F3110" s="184" t="str">
        <f t="shared" si="193"/>
        <v/>
      </c>
      <c r="G3110" s="184" t="str">
        <f t="shared" si="194"/>
        <v/>
      </c>
      <c r="H3110" s="184" t="str">
        <f t="shared" si="195"/>
        <v/>
      </c>
      <c r="J3110" t="s">
        <v>253</v>
      </c>
      <c r="K3110" t="s">
        <v>253</v>
      </c>
      <c r="L3110">
        <v>15</v>
      </c>
      <c r="R3110">
        <v>161.579892</v>
      </c>
      <c r="S3110" t="s">
        <v>201</v>
      </c>
      <c r="T3110" s="221">
        <v>45505.313194444447</v>
      </c>
    </row>
    <row r="3111" spans="1:20" x14ac:dyDescent="0.35">
      <c r="A3111" t="s">
        <v>100</v>
      </c>
      <c r="B3111" t="s">
        <v>101</v>
      </c>
      <c r="C3111" t="s">
        <v>92</v>
      </c>
      <c r="D3111" s="29">
        <v>45842</v>
      </c>
      <c r="E3111" s="184" t="str">
        <f t="shared" si="192"/>
        <v/>
      </c>
      <c r="F3111" s="184" t="str">
        <f t="shared" si="193"/>
        <v/>
      </c>
      <c r="G3111" s="184" t="str">
        <f t="shared" si="194"/>
        <v/>
      </c>
      <c r="H3111" s="184" t="str">
        <f t="shared" si="195"/>
        <v/>
      </c>
      <c r="J3111" t="s">
        <v>253</v>
      </c>
      <c r="K3111" t="s">
        <v>253</v>
      </c>
      <c r="L3111">
        <v>15</v>
      </c>
      <c r="R3111">
        <v>161.579892</v>
      </c>
      <c r="S3111" t="s">
        <v>201</v>
      </c>
      <c r="T3111" s="221">
        <v>45505.313194444447</v>
      </c>
    </row>
    <row r="3112" spans="1:20" x14ac:dyDescent="0.35">
      <c r="A3112" t="s">
        <v>100</v>
      </c>
      <c r="B3112" t="s">
        <v>101</v>
      </c>
      <c r="C3112" t="s">
        <v>92</v>
      </c>
      <c r="D3112" s="29">
        <v>45843</v>
      </c>
      <c r="E3112" s="184" t="str">
        <f t="shared" si="192"/>
        <v/>
      </c>
      <c r="F3112" s="184" t="str">
        <f t="shared" si="193"/>
        <v/>
      </c>
      <c r="G3112" s="184" t="str">
        <f t="shared" si="194"/>
        <v/>
      </c>
      <c r="H3112" s="184" t="str">
        <f t="shared" si="195"/>
        <v/>
      </c>
      <c r="J3112" t="s">
        <v>253</v>
      </c>
      <c r="K3112" t="s">
        <v>253</v>
      </c>
      <c r="L3112">
        <v>15</v>
      </c>
      <c r="R3112">
        <v>161.579892</v>
      </c>
      <c r="S3112" t="s">
        <v>201</v>
      </c>
      <c r="T3112" s="221">
        <v>45505.313194444447</v>
      </c>
    </row>
    <row r="3113" spans="1:20" x14ac:dyDescent="0.35">
      <c r="A3113" t="s">
        <v>100</v>
      </c>
      <c r="B3113" t="s">
        <v>101</v>
      </c>
      <c r="C3113" t="s">
        <v>92</v>
      </c>
      <c r="D3113" s="29">
        <v>45844</v>
      </c>
      <c r="E3113" s="184" t="str">
        <f t="shared" si="192"/>
        <v/>
      </c>
      <c r="F3113" s="184" t="str">
        <f t="shared" si="193"/>
        <v/>
      </c>
      <c r="G3113" s="184" t="str">
        <f t="shared" si="194"/>
        <v/>
      </c>
      <c r="H3113" s="184" t="str">
        <f t="shared" si="195"/>
        <v/>
      </c>
      <c r="J3113" t="s">
        <v>253</v>
      </c>
      <c r="K3113" t="s">
        <v>253</v>
      </c>
      <c r="L3113">
        <v>15</v>
      </c>
      <c r="R3113">
        <v>161.579892</v>
      </c>
      <c r="S3113" t="s">
        <v>201</v>
      </c>
      <c r="T3113" s="221">
        <v>45505.313194444447</v>
      </c>
    </row>
    <row r="3114" spans="1:20" x14ac:dyDescent="0.35">
      <c r="A3114" t="s">
        <v>100</v>
      </c>
      <c r="B3114" t="s">
        <v>101</v>
      </c>
      <c r="C3114" t="s">
        <v>92</v>
      </c>
      <c r="D3114" s="29">
        <v>45845</v>
      </c>
      <c r="E3114" s="184" t="str">
        <f t="shared" si="192"/>
        <v/>
      </c>
      <c r="F3114" s="184" t="str">
        <f t="shared" si="193"/>
        <v/>
      </c>
      <c r="G3114" s="184" t="str">
        <f t="shared" si="194"/>
        <v/>
      </c>
      <c r="H3114" s="184" t="str">
        <f t="shared" si="195"/>
        <v/>
      </c>
      <c r="J3114" t="s">
        <v>253</v>
      </c>
      <c r="K3114" t="s">
        <v>253</v>
      </c>
      <c r="L3114">
        <v>15</v>
      </c>
      <c r="R3114">
        <v>161.579892</v>
      </c>
      <c r="S3114" t="s">
        <v>201</v>
      </c>
      <c r="T3114" s="221">
        <v>45505.313194444447</v>
      </c>
    </row>
    <row r="3115" spans="1:20" x14ac:dyDescent="0.35">
      <c r="A3115" t="s">
        <v>100</v>
      </c>
      <c r="B3115" t="s">
        <v>101</v>
      </c>
      <c r="C3115" t="s">
        <v>92</v>
      </c>
      <c r="D3115" s="29">
        <v>45846</v>
      </c>
      <c r="E3115" s="184" t="str">
        <f t="shared" si="192"/>
        <v/>
      </c>
      <c r="F3115" s="184" t="str">
        <f t="shared" si="193"/>
        <v/>
      </c>
      <c r="G3115" s="184" t="str">
        <f t="shared" si="194"/>
        <v/>
      </c>
      <c r="H3115" s="184" t="str">
        <f t="shared" si="195"/>
        <v/>
      </c>
      <c r="J3115" t="s">
        <v>253</v>
      </c>
      <c r="K3115" t="s">
        <v>253</v>
      </c>
      <c r="L3115">
        <v>15</v>
      </c>
      <c r="R3115">
        <v>161.579892</v>
      </c>
      <c r="S3115" t="s">
        <v>201</v>
      </c>
      <c r="T3115" s="221">
        <v>45505.313194444447</v>
      </c>
    </row>
    <row r="3116" spans="1:20" x14ac:dyDescent="0.35">
      <c r="A3116" t="s">
        <v>100</v>
      </c>
      <c r="B3116" t="s">
        <v>101</v>
      </c>
      <c r="C3116" t="s">
        <v>92</v>
      </c>
      <c r="D3116" s="29">
        <v>45847</v>
      </c>
      <c r="E3116" s="184" t="str">
        <f t="shared" si="192"/>
        <v/>
      </c>
      <c r="F3116" s="184" t="str">
        <f t="shared" si="193"/>
        <v/>
      </c>
      <c r="G3116" s="184" t="str">
        <f t="shared" si="194"/>
        <v/>
      </c>
      <c r="H3116" s="184" t="str">
        <f t="shared" si="195"/>
        <v/>
      </c>
      <c r="J3116" t="s">
        <v>253</v>
      </c>
      <c r="K3116" t="s">
        <v>253</v>
      </c>
      <c r="L3116">
        <v>15</v>
      </c>
      <c r="R3116">
        <v>161.579892</v>
      </c>
      <c r="S3116" t="s">
        <v>201</v>
      </c>
      <c r="T3116" s="221">
        <v>45505.313194444447</v>
      </c>
    </row>
    <row r="3117" spans="1:20" x14ac:dyDescent="0.35">
      <c r="A3117" t="s">
        <v>100</v>
      </c>
      <c r="B3117" t="s">
        <v>101</v>
      </c>
      <c r="C3117" t="s">
        <v>92</v>
      </c>
      <c r="D3117" s="29">
        <v>45848</v>
      </c>
      <c r="E3117" s="184" t="str">
        <f t="shared" si="192"/>
        <v/>
      </c>
      <c r="F3117" s="184" t="str">
        <f t="shared" si="193"/>
        <v/>
      </c>
      <c r="G3117" s="184">
        <f t="shared" si="194"/>
        <v>0.78338888851342969</v>
      </c>
      <c r="H3117" s="184">
        <f t="shared" si="195"/>
        <v>0.78338888851342969</v>
      </c>
      <c r="J3117">
        <v>35</v>
      </c>
      <c r="K3117">
        <v>35</v>
      </c>
      <c r="L3117">
        <v>15</v>
      </c>
      <c r="R3117">
        <v>161.579892</v>
      </c>
      <c r="S3117" t="s">
        <v>201</v>
      </c>
      <c r="T3117" s="221">
        <v>45505.313194444447</v>
      </c>
    </row>
    <row r="3118" spans="1:20" x14ac:dyDescent="0.35">
      <c r="A3118" t="s">
        <v>100</v>
      </c>
      <c r="B3118" t="s">
        <v>101</v>
      </c>
      <c r="C3118" t="s">
        <v>92</v>
      </c>
      <c r="D3118" s="29">
        <v>45849</v>
      </c>
      <c r="E3118" s="184" t="str">
        <f t="shared" si="192"/>
        <v/>
      </c>
      <c r="F3118" s="184" t="str">
        <f t="shared" si="193"/>
        <v/>
      </c>
      <c r="G3118" s="184">
        <f t="shared" si="194"/>
        <v>0.78338888851342969</v>
      </c>
      <c r="H3118" s="184">
        <f t="shared" si="195"/>
        <v>0.78338888851342969</v>
      </c>
      <c r="J3118">
        <v>35</v>
      </c>
      <c r="K3118">
        <v>35</v>
      </c>
      <c r="L3118">
        <v>15</v>
      </c>
      <c r="R3118">
        <v>161.579892</v>
      </c>
      <c r="S3118" t="s">
        <v>201</v>
      </c>
      <c r="T3118" s="221">
        <v>45505.313194444447</v>
      </c>
    </row>
    <row r="3119" spans="1:20" x14ac:dyDescent="0.35">
      <c r="A3119" t="s">
        <v>100</v>
      </c>
      <c r="B3119" t="s">
        <v>101</v>
      </c>
      <c r="C3119" t="s">
        <v>92</v>
      </c>
      <c r="D3119" s="29">
        <v>45850</v>
      </c>
      <c r="E3119" s="184" t="str">
        <f t="shared" si="192"/>
        <v/>
      </c>
      <c r="F3119" s="184" t="str">
        <f t="shared" si="193"/>
        <v/>
      </c>
      <c r="G3119" s="184" t="str">
        <f t="shared" si="194"/>
        <v/>
      </c>
      <c r="H3119" s="184" t="str">
        <f t="shared" si="195"/>
        <v/>
      </c>
      <c r="J3119" t="s">
        <v>253</v>
      </c>
      <c r="K3119" t="s">
        <v>253</v>
      </c>
      <c r="L3119">
        <v>15</v>
      </c>
      <c r="R3119">
        <v>161.579892</v>
      </c>
      <c r="S3119" t="s">
        <v>201</v>
      </c>
      <c r="T3119" s="221">
        <v>45505.313194444447</v>
      </c>
    </row>
    <row r="3120" spans="1:20" x14ac:dyDescent="0.35">
      <c r="A3120" t="s">
        <v>100</v>
      </c>
      <c r="B3120" t="s">
        <v>101</v>
      </c>
      <c r="C3120" t="s">
        <v>92</v>
      </c>
      <c r="D3120" s="29">
        <v>45851</v>
      </c>
      <c r="E3120" s="184" t="str">
        <f t="shared" si="192"/>
        <v/>
      </c>
      <c r="F3120" s="184" t="str">
        <f t="shared" si="193"/>
        <v/>
      </c>
      <c r="G3120" s="184" t="str">
        <f t="shared" si="194"/>
        <v/>
      </c>
      <c r="H3120" s="184" t="str">
        <f t="shared" si="195"/>
        <v/>
      </c>
      <c r="J3120" t="s">
        <v>253</v>
      </c>
      <c r="K3120" t="s">
        <v>253</v>
      </c>
      <c r="L3120">
        <v>15</v>
      </c>
      <c r="R3120">
        <v>161.579892</v>
      </c>
      <c r="S3120" t="s">
        <v>201</v>
      </c>
      <c r="T3120" s="221">
        <v>45505.313194444447</v>
      </c>
    </row>
    <row r="3121" spans="1:20" x14ac:dyDescent="0.35">
      <c r="A3121" t="s">
        <v>100</v>
      </c>
      <c r="B3121" t="s">
        <v>101</v>
      </c>
      <c r="C3121" t="s">
        <v>92</v>
      </c>
      <c r="D3121" s="29">
        <v>45852</v>
      </c>
      <c r="E3121" s="184" t="str">
        <f t="shared" si="192"/>
        <v/>
      </c>
      <c r="F3121" s="184" t="str">
        <f t="shared" si="193"/>
        <v/>
      </c>
      <c r="G3121" s="184" t="str">
        <f t="shared" si="194"/>
        <v/>
      </c>
      <c r="H3121" s="184" t="str">
        <f t="shared" si="195"/>
        <v/>
      </c>
      <c r="J3121" t="s">
        <v>253</v>
      </c>
      <c r="K3121" t="s">
        <v>253</v>
      </c>
      <c r="L3121">
        <v>15</v>
      </c>
      <c r="R3121">
        <v>161.579892</v>
      </c>
      <c r="S3121" t="s">
        <v>201</v>
      </c>
      <c r="T3121" s="221">
        <v>45505.313194444447</v>
      </c>
    </row>
    <row r="3122" spans="1:20" x14ac:dyDescent="0.35">
      <c r="A3122" t="s">
        <v>100</v>
      </c>
      <c r="B3122" t="s">
        <v>101</v>
      </c>
      <c r="C3122" t="s">
        <v>92</v>
      </c>
      <c r="D3122" s="29">
        <v>45853</v>
      </c>
      <c r="E3122" s="184" t="str">
        <f t="shared" si="192"/>
        <v/>
      </c>
      <c r="F3122" s="184" t="str">
        <f t="shared" si="193"/>
        <v/>
      </c>
      <c r="G3122" s="184" t="str">
        <f t="shared" si="194"/>
        <v/>
      </c>
      <c r="H3122" s="184" t="str">
        <f t="shared" si="195"/>
        <v/>
      </c>
      <c r="J3122" t="s">
        <v>253</v>
      </c>
      <c r="K3122" t="s">
        <v>253</v>
      </c>
      <c r="L3122">
        <v>15</v>
      </c>
      <c r="R3122">
        <v>161.579892</v>
      </c>
      <c r="S3122" t="s">
        <v>201</v>
      </c>
      <c r="T3122" s="221">
        <v>45505.313194444447</v>
      </c>
    </row>
    <row r="3123" spans="1:20" x14ac:dyDescent="0.35">
      <c r="A3123" t="s">
        <v>100</v>
      </c>
      <c r="B3123" t="s">
        <v>101</v>
      </c>
      <c r="C3123" t="s">
        <v>92</v>
      </c>
      <c r="D3123" s="29">
        <v>45854</v>
      </c>
      <c r="E3123" s="184" t="str">
        <f t="shared" si="192"/>
        <v/>
      </c>
      <c r="F3123" s="184" t="str">
        <f t="shared" si="193"/>
        <v/>
      </c>
      <c r="G3123" s="184" t="str">
        <f t="shared" si="194"/>
        <v/>
      </c>
      <c r="H3123" s="184" t="str">
        <f t="shared" si="195"/>
        <v/>
      </c>
      <c r="J3123" t="s">
        <v>253</v>
      </c>
      <c r="K3123" t="s">
        <v>253</v>
      </c>
      <c r="L3123">
        <v>15</v>
      </c>
      <c r="R3123">
        <v>161.579892</v>
      </c>
      <c r="S3123" t="s">
        <v>201</v>
      </c>
      <c r="T3123" s="221">
        <v>45505.313194444447</v>
      </c>
    </row>
    <row r="3124" spans="1:20" x14ac:dyDescent="0.35">
      <c r="A3124" t="s">
        <v>100</v>
      </c>
      <c r="B3124" t="s">
        <v>101</v>
      </c>
      <c r="C3124" t="s">
        <v>92</v>
      </c>
      <c r="D3124" s="29">
        <v>45855</v>
      </c>
      <c r="E3124" s="184" t="str">
        <f t="shared" si="192"/>
        <v/>
      </c>
      <c r="F3124" s="184" t="str">
        <f t="shared" si="193"/>
        <v/>
      </c>
      <c r="G3124" s="184" t="str">
        <f t="shared" si="194"/>
        <v/>
      </c>
      <c r="H3124" s="184" t="str">
        <f t="shared" si="195"/>
        <v/>
      </c>
      <c r="J3124" t="s">
        <v>253</v>
      </c>
      <c r="K3124" t="s">
        <v>253</v>
      </c>
      <c r="L3124">
        <v>15</v>
      </c>
      <c r="R3124">
        <v>161.579892</v>
      </c>
      <c r="S3124" t="s">
        <v>201</v>
      </c>
      <c r="T3124" s="221">
        <v>45505.313194444447</v>
      </c>
    </row>
    <row r="3125" spans="1:20" x14ac:dyDescent="0.35">
      <c r="A3125" t="s">
        <v>100</v>
      </c>
      <c r="B3125" t="s">
        <v>101</v>
      </c>
      <c r="C3125" t="s">
        <v>92</v>
      </c>
      <c r="D3125" s="29">
        <v>45856</v>
      </c>
      <c r="E3125" s="184" t="str">
        <f t="shared" si="192"/>
        <v/>
      </c>
      <c r="F3125" s="184" t="str">
        <f t="shared" si="193"/>
        <v/>
      </c>
      <c r="G3125" s="184" t="str">
        <f t="shared" si="194"/>
        <v/>
      </c>
      <c r="H3125" s="184" t="str">
        <f t="shared" si="195"/>
        <v/>
      </c>
      <c r="J3125" t="s">
        <v>253</v>
      </c>
      <c r="K3125" t="s">
        <v>253</v>
      </c>
      <c r="L3125">
        <v>15</v>
      </c>
      <c r="R3125">
        <v>161.579892</v>
      </c>
      <c r="S3125" t="s">
        <v>201</v>
      </c>
      <c r="T3125" s="221">
        <v>45505.313194444447</v>
      </c>
    </row>
    <row r="3126" spans="1:20" x14ac:dyDescent="0.35">
      <c r="A3126" t="s">
        <v>100</v>
      </c>
      <c r="B3126" t="s">
        <v>101</v>
      </c>
      <c r="C3126" t="s">
        <v>92</v>
      </c>
      <c r="D3126" s="29">
        <v>45857</v>
      </c>
      <c r="E3126" s="184" t="str">
        <f t="shared" si="192"/>
        <v/>
      </c>
      <c r="F3126" s="184" t="str">
        <f t="shared" si="193"/>
        <v/>
      </c>
      <c r="G3126" s="184" t="str">
        <f t="shared" si="194"/>
        <v/>
      </c>
      <c r="H3126" s="184" t="str">
        <f t="shared" si="195"/>
        <v/>
      </c>
      <c r="J3126" t="s">
        <v>253</v>
      </c>
      <c r="K3126" t="s">
        <v>253</v>
      </c>
      <c r="L3126">
        <v>15</v>
      </c>
      <c r="R3126">
        <v>161.579892</v>
      </c>
      <c r="S3126" t="s">
        <v>201</v>
      </c>
      <c r="T3126" s="221">
        <v>45505.313194444447</v>
      </c>
    </row>
    <row r="3127" spans="1:20" x14ac:dyDescent="0.35">
      <c r="A3127" t="s">
        <v>100</v>
      </c>
      <c r="B3127" t="s">
        <v>101</v>
      </c>
      <c r="C3127" t="s">
        <v>92</v>
      </c>
      <c r="D3127" s="29">
        <v>45858</v>
      </c>
      <c r="E3127" s="184" t="str">
        <f t="shared" si="192"/>
        <v/>
      </c>
      <c r="F3127" s="184" t="str">
        <f t="shared" si="193"/>
        <v/>
      </c>
      <c r="G3127" s="184" t="str">
        <f t="shared" si="194"/>
        <v/>
      </c>
      <c r="H3127" s="184" t="str">
        <f t="shared" si="195"/>
        <v/>
      </c>
      <c r="J3127" t="s">
        <v>253</v>
      </c>
      <c r="K3127" t="s">
        <v>253</v>
      </c>
      <c r="L3127">
        <v>15</v>
      </c>
      <c r="R3127">
        <v>161.579892</v>
      </c>
      <c r="S3127" t="s">
        <v>201</v>
      </c>
      <c r="T3127" s="221">
        <v>45505.313194444447</v>
      </c>
    </row>
    <row r="3128" spans="1:20" x14ac:dyDescent="0.35">
      <c r="A3128" t="s">
        <v>100</v>
      </c>
      <c r="B3128" t="s">
        <v>101</v>
      </c>
      <c r="C3128" t="s">
        <v>92</v>
      </c>
      <c r="D3128" s="29">
        <v>45859</v>
      </c>
      <c r="E3128" s="184" t="str">
        <f t="shared" si="192"/>
        <v/>
      </c>
      <c r="F3128" s="184" t="str">
        <f t="shared" si="193"/>
        <v/>
      </c>
      <c r="G3128" s="184" t="str">
        <f t="shared" si="194"/>
        <v/>
      </c>
      <c r="H3128" s="184" t="str">
        <f t="shared" si="195"/>
        <v/>
      </c>
      <c r="J3128" t="s">
        <v>253</v>
      </c>
      <c r="K3128" t="s">
        <v>253</v>
      </c>
      <c r="L3128">
        <v>15</v>
      </c>
      <c r="R3128">
        <v>161.579892</v>
      </c>
      <c r="S3128" t="s">
        <v>201</v>
      </c>
      <c r="T3128" s="221">
        <v>45505.313194444447</v>
      </c>
    </row>
    <row r="3129" spans="1:20" x14ac:dyDescent="0.35">
      <c r="A3129" t="s">
        <v>100</v>
      </c>
      <c r="B3129" t="s">
        <v>101</v>
      </c>
      <c r="C3129" t="s">
        <v>92</v>
      </c>
      <c r="D3129" s="29">
        <v>45860</v>
      </c>
      <c r="E3129" s="184" t="str">
        <f t="shared" si="192"/>
        <v/>
      </c>
      <c r="F3129" s="184" t="str">
        <f t="shared" si="193"/>
        <v/>
      </c>
      <c r="G3129" s="184" t="str">
        <f t="shared" si="194"/>
        <v/>
      </c>
      <c r="H3129" s="184" t="str">
        <f t="shared" si="195"/>
        <v/>
      </c>
      <c r="J3129" t="s">
        <v>253</v>
      </c>
      <c r="K3129" t="s">
        <v>253</v>
      </c>
      <c r="L3129">
        <v>15</v>
      </c>
      <c r="R3129">
        <v>161.579892</v>
      </c>
      <c r="S3129" t="s">
        <v>201</v>
      </c>
      <c r="T3129" s="221">
        <v>45505.313194444447</v>
      </c>
    </row>
    <row r="3130" spans="1:20" x14ac:dyDescent="0.35">
      <c r="A3130" t="s">
        <v>100</v>
      </c>
      <c r="B3130" t="s">
        <v>101</v>
      </c>
      <c r="C3130" t="s">
        <v>92</v>
      </c>
      <c r="D3130" s="29">
        <v>45861</v>
      </c>
      <c r="E3130" s="184" t="str">
        <f t="shared" si="192"/>
        <v/>
      </c>
      <c r="F3130" s="184" t="str">
        <f t="shared" si="193"/>
        <v/>
      </c>
      <c r="G3130" s="184" t="str">
        <f t="shared" si="194"/>
        <v/>
      </c>
      <c r="H3130" s="184" t="str">
        <f t="shared" si="195"/>
        <v/>
      </c>
      <c r="J3130" t="s">
        <v>253</v>
      </c>
      <c r="K3130" t="s">
        <v>253</v>
      </c>
      <c r="L3130">
        <v>15</v>
      </c>
      <c r="R3130">
        <v>161.579892</v>
      </c>
      <c r="S3130" t="s">
        <v>201</v>
      </c>
      <c r="T3130" s="221">
        <v>45505.313194444447</v>
      </c>
    </row>
    <row r="3131" spans="1:20" x14ac:dyDescent="0.35">
      <c r="A3131" t="s">
        <v>100</v>
      </c>
      <c r="B3131" t="s">
        <v>101</v>
      </c>
      <c r="C3131" t="s">
        <v>92</v>
      </c>
      <c r="D3131" s="29">
        <v>45862</v>
      </c>
      <c r="E3131" s="184" t="str">
        <f t="shared" si="192"/>
        <v/>
      </c>
      <c r="F3131" s="184" t="str">
        <f t="shared" si="193"/>
        <v/>
      </c>
      <c r="G3131" s="184" t="str">
        <f t="shared" si="194"/>
        <v/>
      </c>
      <c r="H3131" s="184" t="str">
        <f t="shared" si="195"/>
        <v/>
      </c>
      <c r="J3131" t="s">
        <v>253</v>
      </c>
      <c r="K3131" t="s">
        <v>253</v>
      </c>
      <c r="L3131">
        <v>15</v>
      </c>
      <c r="R3131">
        <v>161.579892</v>
      </c>
      <c r="S3131" t="s">
        <v>201</v>
      </c>
      <c r="T3131" s="221">
        <v>45505.313194444447</v>
      </c>
    </row>
    <row r="3132" spans="1:20" x14ac:dyDescent="0.35">
      <c r="A3132" t="s">
        <v>100</v>
      </c>
      <c r="B3132" t="s">
        <v>101</v>
      </c>
      <c r="C3132" t="s">
        <v>92</v>
      </c>
      <c r="D3132" s="29">
        <v>45863</v>
      </c>
      <c r="E3132" s="184" t="str">
        <f t="shared" si="192"/>
        <v/>
      </c>
      <c r="F3132" s="184" t="str">
        <f t="shared" si="193"/>
        <v/>
      </c>
      <c r="G3132" s="184" t="str">
        <f t="shared" si="194"/>
        <v/>
      </c>
      <c r="H3132" s="184" t="str">
        <f t="shared" si="195"/>
        <v/>
      </c>
      <c r="J3132" t="s">
        <v>253</v>
      </c>
      <c r="K3132" t="s">
        <v>253</v>
      </c>
      <c r="L3132">
        <v>15</v>
      </c>
      <c r="R3132">
        <v>161.579892</v>
      </c>
      <c r="S3132" t="s">
        <v>201</v>
      </c>
      <c r="T3132" s="221">
        <v>45505.313194444447</v>
      </c>
    </row>
    <row r="3133" spans="1:20" x14ac:dyDescent="0.35">
      <c r="A3133" t="s">
        <v>100</v>
      </c>
      <c r="B3133" t="s">
        <v>101</v>
      </c>
      <c r="C3133" t="s">
        <v>92</v>
      </c>
      <c r="D3133" s="29">
        <v>45864</v>
      </c>
      <c r="E3133" s="184" t="str">
        <f t="shared" si="192"/>
        <v/>
      </c>
      <c r="F3133" s="184" t="str">
        <f t="shared" si="193"/>
        <v/>
      </c>
      <c r="G3133" s="184" t="str">
        <f t="shared" si="194"/>
        <v/>
      </c>
      <c r="H3133" s="184" t="str">
        <f t="shared" si="195"/>
        <v/>
      </c>
      <c r="J3133" t="s">
        <v>253</v>
      </c>
      <c r="K3133" t="s">
        <v>253</v>
      </c>
      <c r="L3133">
        <v>15</v>
      </c>
      <c r="R3133">
        <v>161.579892</v>
      </c>
      <c r="S3133" t="s">
        <v>201</v>
      </c>
      <c r="T3133" s="221">
        <v>45505.313194444447</v>
      </c>
    </row>
    <row r="3134" spans="1:20" x14ac:dyDescent="0.35">
      <c r="A3134" t="s">
        <v>100</v>
      </c>
      <c r="B3134" t="s">
        <v>101</v>
      </c>
      <c r="C3134" t="s">
        <v>92</v>
      </c>
      <c r="D3134" s="29">
        <v>45865</v>
      </c>
      <c r="E3134" s="184" t="str">
        <f t="shared" si="192"/>
        <v/>
      </c>
      <c r="F3134" s="184" t="str">
        <f t="shared" si="193"/>
        <v/>
      </c>
      <c r="G3134" s="184" t="str">
        <f t="shared" si="194"/>
        <v/>
      </c>
      <c r="H3134" s="184" t="str">
        <f t="shared" si="195"/>
        <v/>
      </c>
      <c r="J3134" t="s">
        <v>253</v>
      </c>
      <c r="K3134" t="s">
        <v>253</v>
      </c>
      <c r="L3134">
        <v>15</v>
      </c>
      <c r="R3134">
        <v>161.579892</v>
      </c>
      <c r="S3134" t="s">
        <v>201</v>
      </c>
      <c r="T3134" s="221">
        <v>45505.313194444447</v>
      </c>
    </row>
    <row r="3135" spans="1:20" x14ac:dyDescent="0.35">
      <c r="A3135" t="s">
        <v>100</v>
      </c>
      <c r="B3135" t="s">
        <v>101</v>
      </c>
      <c r="C3135" t="s">
        <v>92</v>
      </c>
      <c r="D3135" s="29">
        <v>45866</v>
      </c>
      <c r="E3135" s="184" t="str">
        <f t="shared" si="192"/>
        <v/>
      </c>
      <c r="F3135" s="184" t="str">
        <f t="shared" si="193"/>
        <v/>
      </c>
      <c r="G3135" s="184" t="str">
        <f t="shared" si="194"/>
        <v/>
      </c>
      <c r="H3135" s="184" t="str">
        <f t="shared" si="195"/>
        <v/>
      </c>
      <c r="J3135" t="s">
        <v>253</v>
      </c>
      <c r="K3135" t="s">
        <v>253</v>
      </c>
      <c r="L3135">
        <v>15</v>
      </c>
      <c r="R3135">
        <v>161.579892</v>
      </c>
      <c r="S3135" t="s">
        <v>201</v>
      </c>
      <c r="T3135" s="221">
        <v>45505.313194444447</v>
      </c>
    </row>
    <row r="3136" spans="1:20" x14ac:dyDescent="0.35">
      <c r="A3136" t="s">
        <v>100</v>
      </c>
      <c r="B3136" t="s">
        <v>101</v>
      </c>
      <c r="C3136" t="s">
        <v>92</v>
      </c>
      <c r="D3136" s="29">
        <v>45867</v>
      </c>
      <c r="E3136" s="184" t="str">
        <f t="shared" si="192"/>
        <v/>
      </c>
      <c r="F3136" s="184" t="str">
        <f t="shared" si="193"/>
        <v/>
      </c>
      <c r="G3136" s="184" t="str">
        <f t="shared" si="194"/>
        <v/>
      </c>
      <c r="H3136" s="184" t="str">
        <f t="shared" si="195"/>
        <v/>
      </c>
      <c r="J3136" t="s">
        <v>253</v>
      </c>
      <c r="K3136" t="s">
        <v>253</v>
      </c>
      <c r="L3136">
        <v>15</v>
      </c>
      <c r="R3136">
        <v>161.579892</v>
      </c>
      <c r="S3136" t="s">
        <v>201</v>
      </c>
      <c r="T3136" s="221">
        <v>45505.313194444447</v>
      </c>
    </row>
    <row r="3137" spans="1:20" x14ac:dyDescent="0.35">
      <c r="A3137" t="s">
        <v>100</v>
      </c>
      <c r="B3137" t="s">
        <v>101</v>
      </c>
      <c r="C3137" t="s">
        <v>92</v>
      </c>
      <c r="D3137" s="29">
        <v>45868</v>
      </c>
      <c r="E3137" s="184" t="str">
        <f t="shared" si="192"/>
        <v/>
      </c>
      <c r="F3137" s="184" t="str">
        <f t="shared" si="193"/>
        <v/>
      </c>
      <c r="G3137" s="184" t="str">
        <f t="shared" si="194"/>
        <v/>
      </c>
      <c r="H3137" s="184" t="str">
        <f t="shared" si="195"/>
        <v/>
      </c>
      <c r="J3137" t="s">
        <v>253</v>
      </c>
      <c r="K3137" t="s">
        <v>253</v>
      </c>
      <c r="L3137">
        <v>15</v>
      </c>
      <c r="R3137">
        <v>161.579892</v>
      </c>
      <c r="S3137" t="s">
        <v>201</v>
      </c>
      <c r="T3137" s="221">
        <v>45505.313194444447</v>
      </c>
    </row>
    <row r="3138" spans="1:20" x14ac:dyDescent="0.35">
      <c r="A3138" t="s">
        <v>100</v>
      </c>
      <c r="B3138" t="s">
        <v>101</v>
      </c>
      <c r="C3138" t="s">
        <v>92</v>
      </c>
      <c r="D3138" s="29">
        <v>45869</v>
      </c>
      <c r="E3138" s="184" t="str">
        <f t="shared" si="192"/>
        <v/>
      </c>
      <c r="F3138" s="184" t="str">
        <f t="shared" si="193"/>
        <v/>
      </c>
      <c r="G3138" s="184" t="str">
        <f t="shared" si="194"/>
        <v/>
      </c>
      <c r="H3138" s="184" t="str">
        <f t="shared" si="195"/>
        <v/>
      </c>
      <c r="J3138" t="s">
        <v>253</v>
      </c>
      <c r="K3138" t="s">
        <v>253</v>
      </c>
      <c r="L3138">
        <v>15</v>
      </c>
      <c r="R3138">
        <v>161.579892</v>
      </c>
      <c r="S3138" t="s">
        <v>201</v>
      </c>
      <c r="T3138" s="221">
        <v>45505.313194444447</v>
      </c>
    </row>
    <row r="3139" spans="1:20" x14ac:dyDescent="0.35">
      <c r="A3139" t="s">
        <v>100</v>
      </c>
      <c r="B3139" t="s">
        <v>101</v>
      </c>
      <c r="C3139" t="s">
        <v>92</v>
      </c>
      <c r="D3139" s="29">
        <v>45870</v>
      </c>
      <c r="E3139" s="184" t="str">
        <f t="shared" si="192"/>
        <v/>
      </c>
      <c r="F3139" s="184" t="str">
        <f t="shared" si="193"/>
        <v/>
      </c>
      <c r="G3139" s="184" t="str">
        <f t="shared" si="194"/>
        <v/>
      </c>
      <c r="H3139" s="184" t="str">
        <f t="shared" si="195"/>
        <v/>
      </c>
      <c r="J3139" t="s">
        <v>253</v>
      </c>
      <c r="K3139" t="s">
        <v>253</v>
      </c>
      <c r="L3139">
        <v>15</v>
      </c>
      <c r="R3139">
        <v>161.579892</v>
      </c>
      <c r="S3139" t="s">
        <v>201</v>
      </c>
      <c r="T3139" s="221">
        <v>45536.313194444447</v>
      </c>
    </row>
    <row r="3140" spans="1:20" x14ac:dyDescent="0.35">
      <c r="A3140" t="s">
        <v>100</v>
      </c>
      <c r="B3140" t="s">
        <v>101</v>
      </c>
      <c r="C3140" t="s">
        <v>92</v>
      </c>
      <c r="D3140" s="29">
        <v>45871</v>
      </c>
      <c r="E3140" s="184" t="str">
        <f t="shared" si="192"/>
        <v/>
      </c>
      <c r="F3140" s="184" t="str">
        <f t="shared" si="193"/>
        <v/>
      </c>
      <c r="G3140" s="184" t="str">
        <f t="shared" si="194"/>
        <v/>
      </c>
      <c r="H3140" s="184" t="str">
        <f t="shared" si="195"/>
        <v/>
      </c>
      <c r="J3140" t="s">
        <v>253</v>
      </c>
      <c r="K3140" t="s">
        <v>253</v>
      </c>
      <c r="L3140">
        <v>15</v>
      </c>
      <c r="R3140">
        <v>161.579892</v>
      </c>
      <c r="S3140" t="s">
        <v>201</v>
      </c>
      <c r="T3140" s="221">
        <v>45536.313194444447</v>
      </c>
    </row>
    <row r="3141" spans="1:20" x14ac:dyDescent="0.35">
      <c r="A3141" t="s">
        <v>100</v>
      </c>
      <c r="B3141" t="s">
        <v>101</v>
      </c>
      <c r="C3141" t="s">
        <v>92</v>
      </c>
      <c r="D3141" s="29">
        <v>45872</v>
      </c>
      <c r="E3141" s="184" t="str">
        <f t="shared" si="192"/>
        <v/>
      </c>
      <c r="F3141" s="184" t="str">
        <f t="shared" si="193"/>
        <v/>
      </c>
      <c r="G3141" s="184" t="str">
        <f t="shared" si="194"/>
        <v/>
      </c>
      <c r="H3141" s="184" t="str">
        <f t="shared" si="195"/>
        <v/>
      </c>
      <c r="J3141" t="s">
        <v>253</v>
      </c>
      <c r="K3141" t="s">
        <v>253</v>
      </c>
      <c r="L3141">
        <v>15</v>
      </c>
      <c r="R3141">
        <v>161.579892</v>
      </c>
      <c r="S3141" t="s">
        <v>201</v>
      </c>
      <c r="T3141" s="221">
        <v>45536.313194444447</v>
      </c>
    </row>
    <row r="3142" spans="1:20" x14ac:dyDescent="0.35">
      <c r="A3142" t="s">
        <v>100</v>
      </c>
      <c r="B3142" t="s">
        <v>101</v>
      </c>
      <c r="C3142" t="s">
        <v>92</v>
      </c>
      <c r="D3142" s="29">
        <v>45873</v>
      </c>
      <c r="E3142" s="184" t="str">
        <f t="shared" si="192"/>
        <v/>
      </c>
      <c r="F3142" s="184" t="str">
        <f t="shared" si="193"/>
        <v/>
      </c>
      <c r="G3142" s="184" t="str">
        <f t="shared" si="194"/>
        <v/>
      </c>
      <c r="H3142" s="184" t="str">
        <f t="shared" si="195"/>
        <v/>
      </c>
      <c r="J3142" t="s">
        <v>253</v>
      </c>
      <c r="K3142" t="s">
        <v>253</v>
      </c>
      <c r="L3142">
        <v>15</v>
      </c>
      <c r="R3142">
        <v>161.579892</v>
      </c>
      <c r="S3142" t="s">
        <v>201</v>
      </c>
      <c r="T3142" s="221">
        <v>45536.3125</v>
      </c>
    </row>
    <row r="3143" spans="1:20" x14ac:dyDescent="0.35">
      <c r="A3143" t="s">
        <v>100</v>
      </c>
      <c r="B3143" t="s">
        <v>101</v>
      </c>
      <c r="C3143" t="s">
        <v>92</v>
      </c>
      <c r="D3143" s="29">
        <v>45874</v>
      </c>
      <c r="E3143" s="184" t="str">
        <f t="shared" si="192"/>
        <v/>
      </c>
      <c r="F3143" s="184" t="str">
        <f t="shared" si="193"/>
        <v/>
      </c>
      <c r="G3143" s="184" t="str">
        <f t="shared" si="194"/>
        <v/>
      </c>
      <c r="H3143" s="184" t="str">
        <f t="shared" si="195"/>
        <v/>
      </c>
      <c r="J3143" t="s">
        <v>253</v>
      </c>
      <c r="K3143" t="s">
        <v>253</v>
      </c>
      <c r="L3143">
        <v>15</v>
      </c>
      <c r="R3143">
        <v>161.579892</v>
      </c>
      <c r="S3143" t="s">
        <v>201</v>
      </c>
      <c r="T3143" s="221">
        <v>45536.313194444447</v>
      </c>
    </row>
    <row r="3144" spans="1:20" x14ac:dyDescent="0.35">
      <c r="A3144" t="s">
        <v>100</v>
      </c>
      <c r="B3144" t="s">
        <v>101</v>
      </c>
      <c r="C3144" t="s">
        <v>92</v>
      </c>
      <c r="D3144" s="29">
        <v>45875</v>
      </c>
      <c r="E3144" s="184" t="str">
        <f t="shared" ref="E3144:E3207" si="196">IF(J3144="","",IF(L3144=0,0,IF(1-(J3144/L3144)&lt;0,"",1-(J3144/L3144))))</f>
        <v/>
      </c>
      <c r="F3144" s="184" t="str">
        <f t="shared" ref="F3144:F3207" si="197">IF(K3144="","",IF(L3144=0,0,IF(1-(K3144/L3144)&lt;0,"",1-(K3144/L3144))))</f>
        <v/>
      </c>
      <c r="G3144" s="184" t="str">
        <f t="shared" ref="G3144:G3207" si="198">IF(J3144="","",IF(1-(J3144/R3144)&lt;0,"",1-(J3144/R3144)))</f>
        <v/>
      </c>
      <c r="H3144" s="184" t="str">
        <f t="shared" ref="H3144:H3207" si="199">IF(K3144="","",IF(1-(K3144/R3144)&lt;0,"",1-(K3144/R3144)))</f>
        <v/>
      </c>
      <c r="J3144" t="s">
        <v>253</v>
      </c>
      <c r="K3144" t="s">
        <v>253</v>
      </c>
      <c r="L3144">
        <v>15</v>
      </c>
      <c r="R3144">
        <v>161.579892</v>
      </c>
      <c r="S3144" t="s">
        <v>201</v>
      </c>
      <c r="T3144" s="221">
        <v>45536.313194444447</v>
      </c>
    </row>
    <row r="3145" spans="1:20" x14ac:dyDescent="0.35">
      <c r="A3145" t="s">
        <v>100</v>
      </c>
      <c r="B3145" t="s">
        <v>101</v>
      </c>
      <c r="C3145" t="s">
        <v>92</v>
      </c>
      <c r="D3145" s="29">
        <v>45876</v>
      </c>
      <c r="E3145" s="184" t="str">
        <f t="shared" si="196"/>
        <v/>
      </c>
      <c r="F3145" s="184" t="str">
        <f t="shared" si="197"/>
        <v/>
      </c>
      <c r="G3145" s="184" t="str">
        <f t="shared" si="198"/>
        <v/>
      </c>
      <c r="H3145" s="184" t="str">
        <f t="shared" si="199"/>
        <v/>
      </c>
      <c r="J3145" t="s">
        <v>253</v>
      </c>
      <c r="K3145" t="s">
        <v>253</v>
      </c>
      <c r="L3145">
        <v>15</v>
      </c>
      <c r="R3145">
        <v>161.579892</v>
      </c>
      <c r="S3145" t="s">
        <v>201</v>
      </c>
      <c r="T3145" s="221">
        <v>45536.313194444447</v>
      </c>
    </row>
    <row r="3146" spans="1:20" x14ac:dyDescent="0.35">
      <c r="A3146" t="s">
        <v>100</v>
      </c>
      <c r="B3146" t="s">
        <v>101</v>
      </c>
      <c r="C3146" t="s">
        <v>92</v>
      </c>
      <c r="D3146" s="29">
        <v>45877</v>
      </c>
      <c r="E3146" s="184" t="str">
        <f t="shared" si="196"/>
        <v/>
      </c>
      <c r="F3146" s="184" t="str">
        <f t="shared" si="197"/>
        <v/>
      </c>
      <c r="G3146" s="184" t="str">
        <f t="shared" si="198"/>
        <v/>
      </c>
      <c r="H3146" s="184" t="str">
        <f t="shared" si="199"/>
        <v/>
      </c>
      <c r="J3146" t="s">
        <v>253</v>
      </c>
      <c r="K3146" t="s">
        <v>253</v>
      </c>
      <c r="L3146">
        <v>15</v>
      </c>
      <c r="R3146">
        <v>161.579892</v>
      </c>
      <c r="S3146" t="s">
        <v>201</v>
      </c>
      <c r="T3146" s="221">
        <v>45536.313194444447</v>
      </c>
    </row>
    <row r="3147" spans="1:20" x14ac:dyDescent="0.35">
      <c r="A3147" t="s">
        <v>100</v>
      </c>
      <c r="B3147" t="s">
        <v>101</v>
      </c>
      <c r="C3147" t="s">
        <v>92</v>
      </c>
      <c r="D3147" s="29">
        <v>45878</v>
      </c>
      <c r="E3147" s="184" t="str">
        <f t="shared" si="196"/>
        <v/>
      </c>
      <c r="F3147" s="184" t="str">
        <f t="shared" si="197"/>
        <v/>
      </c>
      <c r="G3147" s="184" t="str">
        <f t="shared" si="198"/>
        <v/>
      </c>
      <c r="H3147" s="184" t="str">
        <f t="shared" si="199"/>
        <v/>
      </c>
      <c r="J3147" t="s">
        <v>253</v>
      </c>
      <c r="K3147" t="s">
        <v>253</v>
      </c>
      <c r="L3147">
        <v>15</v>
      </c>
      <c r="R3147">
        <v>161.579892</v>
      </c>
      <c r="S3147" t="s">
        <v>201</v>
      </c>
      <c r="T3147" s="221">
        <v>45536.313194444447</v>
      </c>
    </row>
    <row r="3148" spans="1:20" x14ac:dyDescent="0.35">
      <c r="A3148" t="s">
        <v>100</v>
      </c>
      <c r="B3148" t="s">
        <v>101</v>
      </c>
      <c r="C3148" t="s">
        <v>92</v>
      </c>
      <c r="D3148" s="29">
        <v>45879</v>
      </c>
      <c r="E3148" s="184" t="str">
        <f t="shared" si="196"/>
        <v/>
      </c>
      <c r="F3148" s="184" t="str">
        <f t="shared" si="197"/>
        <v/>
      </c>
      <c r="G3148" s="184" t="str">
        <f t="shared" si="198"/>
        <v/>
      </c>
      <c r="H3148" s="184" t="str">
        <f t="shared" si="199"/>
        <v/>
      </c>
      <c r="J3148" t="s">
        <v>253</v>
      </c>
      <c r="K3148" t="s">
        <v>253</v>
      </c>
      <c r="L3148">
        <v>15</v>
      </c>
      <c r="R3148">
        <v>161.579892</v>
      </c>
      <c r="S3148" t="s">
        <v>201</v>
      </c>
      <c r="T3148" s="221">
        <v>45536.313194444447</v>
      </c>
    </row>
    <row r="3149" spans="1:20" x14ac:dyDescent="0.35">
      <c r="A3149" t="s">
        <v>100</v>
      </c>
      <c r="B3149" t="s">
        <v>101</v>
      </c>
      <c r="C3149" t="s">
        <v>92</v>
      </c>
      <c r="D3149" s="29">
        <v>45880</v>
      </c>
      <c r="E3149" s="184" t="str">
        <f t="shared" si="196"/>
        <v/>
      </c>
      <c r="F3149" s="184" t="str">
        <f t="shared" si="197"/>
        <v/>
      </c>
      <c r="G3149" s="184" t="str">
        <f t="shared" si="198"/>
        <v/>
      </c>
      <c r="H3149" s="184" t="str">
        <f t="shared" si="199"/>
        <v/>
      </c>
      <c r="J3149" t="s">
        <v>253</v>
      </c>
      <c r="K3149" t="s">
        <v>253</v>
      </c>
      <c r="L3149">
        <v>15</v>
      </c>
      <c r="R3149">
        <v>161.579892</v>
      </c>
      <c r="S3149" t="s">
        <v>201</v>
      </c>
      <c r="T3149" s="221">
        <v>45536.313194444447</v>
      </c>
    </row>
    <row r="3150" spans="1:20" x14ac:dyDescent="0.35">
      <c r="A3150" t="s">
        <v>100</v>
      </c>
      <c r="B3150" t="s">
        <v>101</v>
      </c>
      <c r="C3150" t="s">
        <v>92</v>
      </c>
      <c r="D3150" s="29">
        <v>45881</v>
      </c>
      <c r="E3150" s="184" t="str">
        <f t="shared" si="196"/>
        <v/>
      </c>
      <c r="F3150" s="184" t="str">
        <f t="shared" si="197"/>
        <v/>
      </c>
      <c r="G3150" s="184" t="str">
        <f t="shared" si="198"/>
        <v/>
      </c>
      <c r="H3150" s="184" t="str">
        <f t="shared" si="199"/>
        <v/>
      </c>
      <c r="J3150" t="s">
        <v>253</v>
      </c>
      <c r="K3150" t="s">
        <v>253</v>
      </c>
      <c r="L3150">
        <v>15</v>
      </c>
      <c r="R3150">
        <v>161.579892</v>
      </c>
      <c r="S3150" t="s">
        <v>201</v>
      </c>
      <c r="T3150" s="221">
        <v>45536.313194444447</v>
      </c>
    </row>
    <row r="3151" spans="1:20" x14ac:dyDescent="0.35">
      <c r="A3151" t="s">
        <v>100</v>
      </c>
      <c r="B3151" t="s">
        <v>101</v>
      </c>
      <c r="C3151" t="s">
        <v>92</v>
      </c>
      <c r="D3151" s="29">
        <v>45882</v>
      </c>
      <c r="E3151" s="184" t="str">
        <f t="shared" si="196"/>
        <v/>
      </c>
      <c r="F3151" s="184" t="str">
        <f t="shared" si="197"/>
        <v/>
      </c>
      <c r="G3151" s="184" t="str">
        <f t="shared" si="198"/>
        <v/>
      </c>
      <c r="H3151" s="184" t="str">
        <f t="shared" si="199"/>
        <v/>
      </c>
      <c r="J3151" t="s">
        <v>253</v>
      </c>
      <c r="K3151" t="s">
        <v>253</v>
      </c>
      <c r="L3151">
        <v>15</v>
      </c>
      <c r="R3151">
        <v>161.579892</v>
      </c>
      <c r="S3151" t="s">
        <v>201</v>
      </c>
      <c r="T3151" s="221">
        <v>45536.313194444447</v>
      </c>
    </row>
    <row r="3152" spans="1:20" x14ac:dyDescent="0.35">
      <c r="A3152" t="s">
        <v>100</v>
      </c>
      <c r="B3152" t="s">
        <v>101</v>
      </c>
      <c r="C3152" t="s">
        <v>92</v>
      </c>
      <c r="D3152" s="29">
        <v>45883</v>
      </c>
      <c r="E3152" s="184" t="str">
        <f t="shared" si="196"/>
        <v/>
      </c>
      <c r="F3152" s="184" t="str">
        <f t="shared" si="197"/>
        <v/>
      </c>
      <c r="G3152" s="184" t="str">
        <f t="shared" si="198"/>
        <v/>
      </c>
      <c r="H3152" s="184" t="str">
        <f t="shared" si="199"/>
        <v/>
      </c>
      <c r="J3152" t="s">
        <v>253</v>
      </c>
      <c r="K3152" t="s">
        <v>253</v>
      </c>
      <c r="L3152">
        <v>15</v>
      </c>
      <c r="R3152">
        <v>161.579892</v>
      </c>
      <c r="S3152" t="s">
        <v>201</v>
      </c>
      <c r="T3152" s="221">
        <v>45536.313194444447</v>
      </c>
    </row>
    <row r="3153" spans="1:20" x14ac:dyDescent="0.35">
      <c r="A3153" t="s">
        <v>100</v>
      </c>
      <c r="B3153" t="s">
        <v>101</v>
      </c>
      <c r="C3153" t="s">
        <v>92</v>
      </c>
      <c r="D3153" s="29">
        <v>45884</v>
      </c>
      <c r="E3153" s="184" t="str">
        <f t="shared" si="196"/>
        <v/>
      </c>
      <c r="F3153" s="184" t="str">
        <f t="shared" si="197"/>
        <v/>
      </c>
      <c r="G3153" s="184" t="str">
        <f t="shared" si="198"/>
        <v/>
      </c>
      <c r="H3153" s="184" t="str">
        <f t="shared" si="199"/>
        <v/>
      </c>
      <c r="J3153" t="s">
        <v>253</v>
      </c>
      <c r="K3153" t="s">
        <v>253</v>
      </c>
      <c r="L3153">
        <v>15</v>
      </c>
      <c r="R3153">
        <v>161.579892</v>
      </c>
      <c r="S3153" t="s">
        <v>201</v>
      </c>
      <c r="T3153" s="221">
        <v>45536.313194444447</v>
      </c>
    </row>
    <row r="3154" spans="1:20" x14ac:dyDescent="0.35">
      <c r="A3154" t="s">
        <v>100</v>
      </c>
      <c r="B3154" t="s">
        <v>101</v>
      </c>
      <c r="C3154" t="s">
        <v>92</v>
      </c>
      <c r="D3154" s="29">
        <v>45885</v>
      </c>
      <c r="E3154" s="184" t="str">
        <f t="shared" si="196"/>
        <v/>
      </c>
      <c r="F3154" s="184" t="str">
        <f t="shared" si="197"/>
        <v/>
      </c>
      <c r="G3154" s="184" t="str">
        <f t="shared" si="198"/>
        <v/>
      </c>
      <c r="H3154" s="184" t="str">
        <f t="shared" si="199"/>
        <v/>
      </c>
      <c r="J3154" t="s">
        <v>253</v>
      </c>
      <c r="K3154" t="s">
        <v>253</v>
      </c>
      <c r="L3154">
        <v>15</v>
      </c>
      <c r="R3154">
        <v>161.579892</v>
      </c>
      <c r="S3154" t="s">
        <v>201</v>
      </c>
      <c r="T3154" s="221">
        <v>45536.313194444447</v>
      </c>
    </row>
    <row r="3155" spans="1:20" x14ac:dyDescent="0.35">
      <c r="A3155" t="s">
        <v>100</v>
      </c>
      <c r="B3155" t="s">
        <v>101</v>
      </c>
      <c r="C3155" t="s">
        <v>92</v>
      </c>
      <c r="D3155" s="29">
        <v>45886</v>
      </c>
      <c r="E3155" s="184" t="str">
        <f t="shared" si="196"/>
        <v/>
      </c>
      <c r="F3155" s="184" t="str">
        <f t="shared" si="197"/>
        <v/>
      </c>
      <c r="G3155" s="184" t="str">
        <f t="shared" si="198"/>
        <v/>
      </c>
      <c r="H3155" s="184" t="str">
        <f t="shared" si="199"/>
        <v/>
      </c>
      <c r="J3155" t="s">
        <v>253</v>
      </c>
      <c r="K3155" t="s">
        <v>253</v>
      </c>
      <c r="L3155">
        <v>15</v>
      </c>
      <c r="R3155">
        <v>161.579892</v>
      </c>
      <c r="S3155" t="s">
        <v>201</v>
      </c>
      <c r="T3155" s="221">
        <v>45536.313194444447</v>
      </c>
    </row>
    <row r="3156" spans="1:20" x14ac:dyDescent="0.35">
      <c r="A3156" t="s">
        <v>100</v>
      </c>
      <c r="B3156" t="s">
        <v>101</v>
      </c>
      <c r="C3156" t="s">
        <v>92</v>
      </c>
      <c r="D3156" s="29">
        <v>45887</v>
      </c>
      <c r="E3156" s="184" t="str">
        <f t="shared" si="196"/>
        <v/>
      </c>
      <c r="F3156" s="184" t="str">
        <f t="shared" si="197"/>
        <v/>
      </c>
      <c r="G3156" s="184" t="str">
        <f t="shared" si="198"/>
        <v/>
      </c>
      <c r="H3156" s="184" t="str">
        <f t="shared" si="199"/>
        <v/>
      </c>
      <c r="J3156" t="s">
        <v>253</v>
      </c>
      <c r="K3156" t="s">
        <v>253</v>
      </c>
      <c r="L3156">
        <v>15</v>
      </c>
      <c r="R3156">
        <v>161.579892</v>
      </c>
      <c r="S3156" t="s">
        <v>201</v>
      </c>
      <c r="T3156" s="221">
        <v>45536.313194444447</v>
      </c>
    </row>
    <row r="3157" spans="1:20" x14ac:dyDescent="0.35">
      <c r="A3157" t="s">
        <v>100</v>
      </c>
      <c r="B3157" t="s">
        <v>101</v>
      </c>
      <c r="C3157" t="s">
        <v>92</v>
      </c>
      <c r="D3157" s="29">
        <v>45888</v>
      </c>
      <c r="E3157" s="184" t="str">
        <f t="shared" si="196"/>
        <v/>
      </c>
      <c r="F3157" s="184" t="str">
        <f t="shared" si="197"/>
        <v/>
      </c>
      <c r="G3157" s="184" t="str">
        <f t="shared" si="198"/>
        <v/>
      </c>
      <c r="H3157" s="184" t="str">
        <f t="shared" si="199"/>
        <v/>
      </c>
      <c r="J3157" t="s">
        <v>253</v>
      </c>
      <c r="K3157" t="s">
        <v>253</v>
      </c>
      <c r="L3157">
        <v>15</v>
      </c>
      <c r="R3157">
        <v>161.579892</v>
      </c>
      <c r="S3157" t="s">
        <v>201</v>
      </c>
      <c r="T3157" s="221">
        <v>45536.313194444447</v>
      </c>
    </row>
    <row r="3158" spans="1:20" x14ac:dyDescent="0.35">
      <c r="A3158" t="s">
        <v>100</v>
      </c>
      <c r="B3158" t="s">
        <v>101</v>
      </c>
      <c r="C3158" t="s">
        <v>92</v>
      </c>
      <c r="D3158" s="29">
        <v>45889</v>
      </c>
      <c r="E3158" s="184" t="str">
        <f t="shared" si="196"/>
        <v/>
      </c>
      <c r="F3158" s="184" t="str">
        <f t="shared" si="197"/>
        <v/>
      </c>
      <c r="G3158" s="184" t="str">
        <f t="shared" si="198"/>
        <v/>
      </c>
      <c r="H3158" s="184" t="str">
        <f t="shared" si="199"/>
        <v/>
      </c>
      <c r="J3158" t="s">
        <v>253</v>
      </c>
      <c r="K3158" t="s">
        <v>253</v>
      </c>
      <c r="L3158">
        <v>15</v>
      </c>
      <c r="R3158">
        <v>161.579892</v>
      </c>
      <c r="S3158" t="s">
        <v>201</v>
      </c>
      <c r="T3158" s="221">
        <v>45536.313194444447</v>
      </c>
    </row>
    <row r="3159" spans="1:20" x14ac:dyDescent="0.35">
      <c r="A3159" t="s">
        <v>100</v>
      </c>
      <c r="B3159" t="s">
        <v>101</v>
      </c>
      <c r="C3159" t="s">
        <v>92</v>
      </c>
      <c r="D3159" s="29">
        <v>45890</v>
      </c>
      <c r="E3159" s="184" t="str">
        <f t="shared" si="196"/>
        <v/>
      </c>
      <c r="F3159" s="184" t="str">
        <f t="shared" si="197"/>
        <v/>
      </c>
      <c r="G3159" s="184" t="str">
        <f t="shared" si="198"/>
        <v/>
      </c>
      <c r="H3159" s="184" t="str">
        <f t="shared" si="199"/>
        <v/>
      </c>
      <c r="J3159" t="s">
        <v>253</v>
      </c>
      <c r="K3159" t="s">
        <v>253</v>
      </c>
      <c r="L3159">
        <v>15</v>
      </c>
      <c r="R3159">
        <v>161.579892</v>
      </c>
      <c r="S3159" t="s">
        <v>201</v>
      </c>
      <c r="T3159" s="221">
        <v>45536.313194444447</v>
      </c>
    </row>
    <row r="3160" spans="1:20" x14ac:dyDescent="0.35">
      <c r="A3160" t="s">
        <v>100</v>
      </c>
      <c r="B3160" t="s">
        <v>101</v>
      </c>
      <c r="C3160" t="s">
        <v>92</v>
      </c>
      <c r="D3160" s="29">
        <v>45891</v>
      </c>
      <c r="E3160" s="184" t="str">
        <f t="shared" si="196"/>
        <v/>
      </c>
      <c r="F3160" s="184" t="str">
        <f t="shared" si="197"/>
        <v/>
      </c>
      <c r="G3160" s="184" t="str">
        <f t="shared" si="198"/>
        <v/>
      </c>
      <c r="H3160" s="184" t="str">
        <f t="shared" si="199"/>
        <v/>
      </c>
      <c r="J3160" t="s">
        <v>253</v>
      </c>
      <c r="K3160" t="s">
        <v>253</v>
      </c>
      <c r="L3160">
        <v>15</v>
      </c>
      <c r="R3160">
        <v>161.579892</v>
      </c>
      <c r="S3160" t="s">
        <v>201</v>
      </c>
      <c r="T3160" s="221">
        <v>45536.313194444447</v>
      </c>
    </row>
    <row r="3161" spans="1:20" x14ac:dyDescent="0.35">
      <c r="A3161" t="s">
        <v>100</v>
      </c>
      <c r="B3161" t="s">
        <v>101</v>
      </c>
      <c r="C3161" t="s">
        <v>92</v>
      </c>
      <c r="D3161" s="29">
        <v>45892</v>
      </c>
      <c r="E3161" s="184" t="str">
        <f t="shared" si="196"/>
        <v/>
      </c>
      <c r="F3161" s="184" t="str">
        <f t="shared" si="197"/>
        <v/>
      </c>
      <c r="G3161" s="184" t="str">
        <f t="shared" si="198"/>
        <v/>
      </c>
      <c r="H3161" s="184" t="str">
        <f t="shared" si="199"/>
        <v/>
      </c>
      <c r="J3161" t="s">
        <v>253</v>
      </c>
      <c r="K3161" t="s">
        <v>253</v>
      </c>
      <c r="L3161">
        <v>15</v>
      </c>
      <c r="R3161">
        <v>161.579892</v>
      </c>
      <c r="S3161" t="s">
        <v>201</v>
      </c>
      <c r="T3161" s="221">
        <v>45536.313194444447</v>
      </c>
    </row>
    <row r="3162" spans="1:20" x14ac:dyDescent="0.35">
      <c r="A3162" t="s">
        <v>100</v>
      </c>
      <c r="B3162" t="s">
        <v>101</v>
      </c>
      <c r="C3162" t="s">
        <v>92</v>
      </c>
      <c r="D3162" s="29">
        <v>45893</v>
      </c>
      <c r="E3162" s="184" t="str">
        <f t="shared" si="196"/>
        <v/>
      </c>
      <c r="F3162" s="184" t="str">
        <f t="shared" si="197"/>
        <v/>
      </c>
      <c r="G3162" s="184" t="str">
        <f t="shared" si="198"/>
        <v/>
      </c>
      <c r="H3162" s="184" t="str">
        <f t="shared" si="199"/>
        <v/>
      </c>
      <c r="J3162" t="s">
        <v>253</v>
      </c>
      <c r="K3162" t="s">
        <v>253</v>
      </c>
      <c r="L3162">
        <v>15</v>
      </c>
      <c r="R3162">
        <v>161.579892</v>
      </c>
      <c r="S3162" t="s">
        <v>201</v>
      </c>
      <c r="T3162" s="221">
        <v>45536.313194444447</v>
      </c>
    </row>
    <row r="3163" spans="1:20" x14ac:dyDescent="0.35">
      <c r="A3163" t="s">
        <v>100</v>
      </c>
      <c r="B3163" t="s">
        <v>101</v>
      </c>
      <c r="C3163" t="s">
        <v>92</v>
      </c>
      <c r="D3163" s="29">
        <v>45894</v>
      </c>
      <c r="E3163" s="184" t="str">
        <f t="shared" si="196"/>
        <v/>
      </c>
      <c r="F3163" s="184" t="str">
        <f t="shared" si="197"/>
        <v/>
      </c>
      <c r="G3163" s="184" t="str">
        <f t="shared" si="198"/>
        <v/>
      </c>
      <c r="H3163" s="184" t="str">
        <f t="shared" si="199"/>
        <v/>
      </c>
      <c r="J3163" t="s">
        <v>253</v>
      </c>
      <c r="K3163" t="s">
        <v>253</v>
      </c>
      <c r="L3163">
        <v>15</v>
      </c>
      <c r="R3163">
        <v>161.579892</v>
      </c>
      <c r="S3163" t="s">
        <v>201</v>
      </c>
      <c r="T3163" s="221">
        <v>45536.313194444447</v>
      </c>
    </row>
    <row r="3164" spans="1:20" x14ac:dyDescent="0.35">
      <c r="A3164" t="s">
        <v>100</v>
      </c>
      <c r="B3164" t="s">
        <v>101</v>
      </c>
      <c r="C3164" t="s">
        <v>92</v>
      </c>
      <c r="D3164" s="29">
        <v>45895</v>
      </c>
      <c r="E3164" s="184" t="str">
        <f t="shared" si="196"/>
        <v/>
      </c>
      <c r="F3164" s="184" t="str">
        <f t="shared" si="197"/>
        <v/>
      </c>
      <c r="G3164" s="184" t="str">
        <f t="shared" si="198"/>
        <v/>
      </c>
      <c r="H3164" s="184" t="str">
        <f t="shared" si="199"/>
        <v/>
      </c>
      <c r="J3164" t="s">
        <v>253</v>
      </c>
      <c r="K3164" t="s">
        <v>253</v>
      </c>
      <c r="L3164">
        <v>15</v>
      </c>
      <c r="R3164">
        <v>161.579892</v>
      </c>
      <c r="S3164" t="s">
        <v>201</v>
      </c>
      <c r="T3164" s="221">
        <v>45536.313194444447</v>
      </c>
    </row>
    <row r="3165" spans="1:20" x14ac:dyDescent="0.35">
      <c r="A3165" t="s">
        <v>100</v>
      </c>
      <c r="B3165" t="s">
        <v>101</v>
      </c>
      <c r="C3165" t="s">
        <v>92</v>
      </c>
      <c r="D3165" s="29">
        <v>45896</v>
      </c>
      <c r="E3165" s="184" t="str">
        <f t="shared" si="196"/>
        <v/>
      </c>
      <c r="F3165" s="184" t="str">
        <f t="shared" si="197"/>
        <v/>
      </c>
      <c r="G3165" s="184" t="str">
        <f t="shared" si="198"/>
        <v/>
      </c>
      <c r="H3165" s="184" t="str">
        <f t="shared" si="199"/>
        <v/>
      </c>
      <c r="J3165" t="s">
        <v>253</v>
      </c>
      <c r="K3165" t="s">
        <v>253</v>
      </c>
      <c r="L3165">
        <v>15</v>
      </c>
      <c r="R3165">
        <v>161.579892</v>
      </c>
      <c r="S3165" t="s">
        <v>201</v>
      </c>
      <c r="T3165" s="221">
        <v>45536.313194444447</v>
      </c>
    </row>
    <row r="3166" spans="1:20" x14ac:dyDescent="0.35">
      <c r="A3166" t="s">
        <v>100</v>
      </c>
      <c r="B3166" t="s">
        <v>101</v>
      </c>
      <c r="C3166" t="s">
        <v>92</v>
      </c>
      <c r="D3166" s="29">
        <v>45897</v>
      </c>
      <c r="E3166" s="184" t="str">
        <f t="shared" si="196"/>
        <v/>
      </c>
      <c r="F3166" s="184" t="str">
        <f t="shared" si="197"/>
        <v/>
      </c>
      <c r="G3166" s="184" t="str">
        <f t="shared" si="198"/>
        <v/>
      </c>
      <c r="H3166" s="184" t="str">
        <f t="shared" si="199"/>
        <v/>
      </c>
      <c r="J3166" t="s">
        <v>253</v>
      </c>
      <c r="K3166" t="s">
        <v>253</v>
      </c>
      <c r="L3166">
        <v>15</v>
      </c>
      <c r="R3166">
        <v>161.579892</v>
      </c>
      <c r="S3166" t="s">
        <v>201</v>
      </c>
      <c r="T3166" s="221">
        <v>45536.313194444447</v>
      </c>
    </row>
    <row r="3167" spans="1:20" x14ac:dyDescent="0.35">
      <c r="A3167" t="s">
        <v>100</v>
      </c>
      <c r="B3167" t="s">
        <v>101</v>
      </c>
      <c r="C3167" t="s">
        <v>92</v>
      </c>
      <c r="D3167" s="29">
        <v>45898</v>
      </c>
      <c r="E3167" s="184" t="str">
        <f t="shared" si="196"/>
        <v/>
      </c>
      <c r="F3167" s="184" t="str">
        <f t="shared" si="197"/>
        <v/>
      </c>
      <c r="G3167" s="184" t="str">
        <f t="shared" si="198"/>
        <v/>
      </c>
      <c r="H3167" s="184" t="str">
        <f t="shared" si="199"/>
        <v/>
      </c>
      <c r="J3167" t="s">
        <v>253</v>
      </c>
      <c r="K3167" t="s">
        <v>253</v>
      </c>
      <c r="L3167">
        <v>15</v>
      </c>
      <c r="R3167">
        <v>161.579892</v>
      </c>
      <c r="S3167" t="s">
        <v>201</v>
      </c>
      <c r="T3167" s="221">
        <v>45536.313194444447</v>
      </c>
    </row>
    <row r="3168" spans="1:20" x14ac:dyDescent="0.35">
      <c r="A3168" t="s">
        <v>100</v>
      </c>
      <c r="B3168" t="s">
        <v>101</v>
      </c>
      <c r="C3168" t="s">
        <v>92</v>
      </c>
      <c r="D3168" s="29">
        <v>45899</v>
      </c>
      <c r="E3168" s="184" t="str">
        <f t="shared" si="196"/>
        <v/>
      </c>
      <c r="F3168" s="184" t="str">
        <f t="shared" si="197"/>
        <v/>
      </c>
      <c r="G3168" s="184" t="str">
        <f t="shared" si="198"/>
        <v/>
      </c>
      <c r="H3168" s="184" t="str">
        <f t="shared" si="199"/>
        <v/>
      </c>
      <c r="J3168" t="s">
        <v>253</v>
      </c>
      <c r="K3168" t="s">
        <v>253</v>
      </c>
      <c r="L3168">
        <v>15</v>
      </c>
      <c r="R3168">
        <v>161.579892</v>
      </c>
      <c r="S3168" t="s">
        <v>201</v>
      </c>
      <c r="T3168" s="221">
        <v>45536.313194444447</v>
      </c>
    </row>
    <row r="3169" spans="1:20" x14ac:dyDescent="0.35">
      <c r="A3169" t="s">
        <v>100</v>
      </c>
      <c r="B3169" t="s">
        <v>101</v>
      </c>
      <c r="C3169" t="s">
        <v>92</v>
      </c>
      <c r="D3169" s="29">
        <v>45900</v>
      </c>
      <c r="E3169" s="184" t="str">
        <f t="shared" si="196"/>
        <v/>
      </c>
      <c r="F3169" s="184" t="str">
        <f t="shared" si="197"/>
        <v/>
      </c>
      <c r="G3169" s="184" t="str">
        <f t="shared" si="198"/>
        <v/>
      </c>
      <c r="H3169" s="184" t="str">
        <f t="shared" si="199"/>
        <v/>
      </c>
      <c r="J3169" t="s">
        <v>253</v>
      </c>
      <c r="K3169" t="s">
        <v>253</v>
      </c>
      <c r="L3169">
        <v>15</v>
      </c>
      <c r="R3169">
        <v>161.579892</v>
      </c>
      <c r="S3169" t="s">
        <v>201</v>
      </c>
      <c r="T3169" s="221">
        <v>45536.313194444447</v>
      </c>
    </row>
    <row r="3170" spans="1:20" x14ac:dyDescent="0.35">
      <c r="A3170" t="s">
        <v>100</v>
      </c>
      <c r="B3170" t="s">
        <v>101</v>
      </c>
      <c r="C3170" t="s">
        <v>92</v>
      </c>
      <c r="D3170" s="29">
        <v>45901</v>
      </c>
      <c r="E3170" s="184" t="str">
        <f t="shared" si="196"/>
        <v/>
      </c>
      <c r="F3170" s="184" t="str">
        <f t="shared" si="197"/>
        <v/>
      </c>
      <c r="G3170" s="184" t="str">
        <f t="shared" si="198"/>
        <v/>
      </c>
      <c r="H3170" s="184" t="str">
        <f t="shared" si="199"/>
        <v/>
      </c>
      <c r="J3170" t="s">
        <v>253</v>
      </c>
      <c r="K3170" t="s">
        <v>253</v>
      </c>
      <c r="L3170">
        <v>15</v>
      </c>
      <c r="R3170">
        <v>161.579892</v>
      </c>
      <c r="S3170" t="s">
        <v>201</v>
      </c>
      <c r="T3170" s="221">
        <v>45566.3125</v>
      </c>
    </row>
    <row r="3171" spans="1:20" x14ac:dyDescent="0.35">
      <c r="A3171" t="s">
        <v>100</v>
      </c>
      <c r="B3171" t="s">
        <v>101</v>
      </c>
      <c r="C3171" t="s">
        <v>92</v>
      </c>
      <c r="D3171" s="29">
        <v>45902</v>
      </c>
      <c r="E3171" s="184" t="str">
        <f t="shared" si="196"/>
        <v/>
      </c>
      <c r="F3171" s="184" t="str">
        <f t="shared" si="197"/>
        <v/>
      </c>
      <c r="G3171" s="184" t="str">
        <f t="shared" si="198"/>
        <v/>
      </c>
      <c r="H3171" s="184" t="str">
        <f t="shared" si="199"/>
        <v/>
      </c>
      <c r="J3171" t="s">
        <v>253</v>
      </c>
      <c r="K3171" t="s">
        <v>253</v>
      </c>
      <c r="L3171">
        <v>15</v>
      </c>
      <c r="R3171">
        <v>161.579892</v>
      </c>
      <c r="S3171" t="s">
        <v>201</v>
      </c>
      <c r="T3171" s="221">
        <v>45566.313194444447</v>
      </c>
    </row>
    <row r="3172" spans="1:20" x14ac:dyDescent="0.35">
      <c r="A3172" t="s">
        <v>100</v>
      </c>
      <c r="B3172" t="s">
        <v>101</v>
      </c>
      <c r="C3172" t="s">
        <v>92</v>
      </c>
      <c r="D3172" s="29">
        <v>45903</v>
      </c>
      <c r="E3172" s="184" t="str">
        <f t="shared" si="196"/>
        <v/>
      </c>
      <c r="F3172" s="184" t="str">
        <f t="shared" si="197"/>
        <v/>
      </c>
      <c r="G3172" s="184" t="str">
        <f t="shared" si="198"/>
        <v/>
      </c>
      <c r="H3172" s="184" t="str">
        <f t="shared" si="199"/>
        <v/>
      </c>
      <c r="J3172" t="s">
        <v>253</v>
      </c>
      <c r="K3172" t="s">
        <v>253</v>
      </c>
      <c r="L3172">
        <v>15</v>
      </c>
      <c r="R3172">
        <v>161.579892</v>
      </c>
      <c r="S3172" t="s">
        <v>201</v>
      </c>
      <c r="T3172" s="221">
        <v>45566.313194444447</v>
      </c>
    </row>
    <row r="3173" spans="1:20" x14ac:dyDescent="0.35">
      <c r="A3173" t="s">
        <v>100</v>
      </c>
      <c r="B3173" t="s">
        <v>101</v>
      </c>
      <c r="C3173" t="s">
        <v>92</v>
      </c>
      <c r="D3173" s="29">
        <v>45904</v>
      </c>
      <c r="E3173" s="184" t="str">
        <f t="shared" si="196"/>
        <v/>
      </c>
      <c r="F3173" s="184" t="str">
        <f t="shared" si="197"/>
        <v/>
      </c>
      <c r="G3173" s="184" t="str">
        <f t="shared" si="198"/>
        <v/>
      </c>
      <c r="H3173" s="184" t="str">
        <f t="shared" si="199"/>
        <v/>
      </c>
      <c r="J3173" t="s">
        <v>253</v>
      </c>
      <c r="K3173" t="s">
        <v>253</v>
      </c>
      <c r="L3173">
        <v>15</v>
      </c>
      <c r="R3173">
        <v>161.579892</v>
      </c>
      <c r="S3173" t="s">
        <v>201</v>
      </c>
      <c r="T3173" s="221">
        <v>45566.313194444447</v>
      </c>
    </row>
    <row r="3174" spans="1:20" x14ac:dyDescent="0.35">
      <c r="A3174" t="s">
        <v>100</v>
      </c>
      <c r="B3174" t="s">
        <v>101</v>
      </c>
      <c r="C3174" t="s">
        <v>92</v>
      </c>
      <c r="D3174" s="29">
        <v>45905</v>
      </c>
      <c r="E3174" s="184" t="str">
        <f t="shared" si="196"/>
        <v/>
      </c>
      <c r="F3174" s="184" t="str">
        <f t="shared" si="197"/>
        <v/>
      </c>
      <c r="G3174" s="184" t="str">
        <f t="shared" si="198"/>
        <v/>
      </c>
      <c r="H3174" s="184" t="str">
        <f t="shared" si="199"/>
        <v/>
      </c>
      <c r="J3174" t="s">
        <v>253</v>
      </c>
      <c r="K3174" t="s">
        <v>253</v>
      </c>
      <c r="L3174">
        <v>15</v>
      </c>
      <c r="R3174">
        <v>161.579892</v>
      </c>
      <c r="S3174" t="s">
        <v>201</v>
      </c>
      <c r="T3174" s="221">
        <v>45566.313194444447</v>
      </c>
    </row>
    <row r="3175" spans="1:20" x14ac:dyDescent="0.35">
      <c r="A3175" t="s">
        <v>100</v>
      </c>
      <c r="B3175" t="s">
        <v>101</v>
      </c>
      <c r="C3175" t="s">
        <v>92</v>
      </c>
      <c r="D3175" s="29">
        <v>45906</v>
      </c>
      <c r="E3175" s="184" t="str">
        <f t="shared" si="196"/>
        <v/>
      </c>
      <c r="F3175" s="184" t="str">
        <f t="shared" si="197"/>
        <v/>
      </c>
      <c r="G3175" s="184" t="str">
        <f t="shared" si="198"/>
        <v/>
      </c>
      <c r="H3175" s="184" t="str">
        <f t="shared" si="199"/>
        <v/>
      </c>
      <c r="J3175" t="s">
        <v>253</v>
      </c>
      <c r="K3175" t="s">
        <v>253</v>
      </c>
      <c r="L3175">
        <v>15</v>
      </c>
      <c r="R3175">
        <v>161.579892</v>
      </c>
      <c r="S3175" t="s">
        <v>201</v>
      </c>
      <c r="T3175" s="221">
        <v>45566.313194444447</v>
      </c>
    </row>
    <row r="3176" spans="1:20" x14ac:dyDescent="0.35">
      <c r="A3176" t="s">
        <v>100</v>
      </c>
      <c r="B3176" t="s">
        <v>101</v>
      </c>
      <c r="C3176" t="s">
        <v>92</v>
      </c>
      <c r="D3176" s="29">
        <v>45907</v>
      </c>
      <c r="E3176" s="184" t="str">
        <f t="shared" si="196"/>
        <v/>
      </c>
      <c r="F3176" s="184" t="str">
        <f t="shared" si="197"/>
        <v/>
      </c>
      <c r="G3176" s="184" t="str">
        <f t="shared" si="198"/>
        <v/>
      </c>
      <c r="H3176" s="184" t="str">
        <f t="shared" si="199"/>
        <v/>
      </c>
      <c r="J3176" t="s">
        <v>253</v>
      </c>
      <c r="K3176" t="s">
        <v>253</v>
      </c>
      <c r="L3176">
        <v>15</v>
      </c>
      <c r="R3176">
        <v>161.579892</v>
      </c>
      <c r="S3176" t="s">
        <v>201</v>
      </c>
      <c r="T3176" s="221">
        <v>45566.313194444447</v>
      </c>
    </row>
    <row r="3177" spans="1:20" x14ac:dyDescent="0.35">
      <c r="A3177" t="s">
        <v>100</v>
      </c>
      <c r="B3177" t="s">
        <v>101</v>
      </c>
      <c r="C3177" t="s">
        <v>92</v>
      </c>
      <c r="D3177" s="29">
        <v>45908</v>
      </c>
      <c r="E3177" s="184" t="str">
        <f t="shared" si="196"/>
        <v/>
      </c>
      <c r="F3177" s="184" t="str">
        <f t="shared" si="197"/>
        <v/>
      </c>
      <c r="G3177" s="184" t="str">
        <f t="shared" si="198"/>
        <v/>
      </c>
      <c r="H3177" s="184" t="str">
        <f t="shared" si="199"/>
        <v/>
      </c>
      <c r="J3177" t="s">
        <v>253</v>
      </c>
      <c r="K3177" t="s">
        <v>253</v>
      </c>
      <c r="L3177">
        <v>15</v>
      </c>
      <c r="R3177">
        <v>161.579892</v>
      </c>
      <c r="S3177" t="s">
        <v>201</v>
      </c>
      <c r="T3177" s="221">
        <v>45566.313194444447</v>
      </c>
    </row>
    <row r="3178" spans="1:20" x14ac:dyDescent="0.35">
      <c r="A3178" t="s">
        <v>100</v>
      </c>
      <c r="B3178" t="s">
        <v>101</v>
      </c>
      <c r="C3178" t="s">
        <v>92</v>
      </c>
      <c r="D3178" s="29">
        <v>45909</v>
      </c>
      <c r="E3178" s="184" t="str">
        <f t="shared" si="196"/>
        <v/>
      </c>
      <c r="F3178" s="184" t="str">
        <f t="shared" si="197"/>
        <v/>
      </c>
      <c r="G3178" s="184" t="str">
        <f t="shared" si="198"/>
        <v/>
      </c>
      <c r="H3178" s="184" t="str">
        <f t="shared" si="199"/>
        <v/>
      </c>
      <c r="J3178" t="s">
        <v>253</v>
      </c>
      <c r="K3178" t="s">
        <v>253</v>
      </c>
      <c r="L3178">
        <v>15</v>
      </c>
      <c r="R3178">
        <v>161.579892</v>
      </c>
      <c r="S3178" t="s">
        <v>201</v>
      </c>
      <c r="T3178" s="221">
        <v>45566.313194444447</v>
      </c>
    </row>
    <row r="3179" spans="1:20" x14ac:dyDescent="0.35">
      <c r="A3179" t="s">
        <v>100</v>
      </c>
      <c r="B3179" t="s">
        <v>101</v>
      </c>
      <c r="C3179" t="s">
        <v>92</v>
      </c>
      <c r="D3179" s="29">
        <v>45910</v>
      </c>
      <c r="E3179" s="184" t="str">
        <f t="shared" si="196"/>
        <v/>
      </c>
      <c r="F3179" s="184" t="str">
        <f t="shared" si="197"/>
        <v/>
      </c>
      <c r="G3179" s="184" t="str">
        <f t="shared" si="198"/>
        <v/>
      </c>
      <c r="H3179" s="184" t="str">
        <f t="shared" si="199"/>
        <v/>
      </c>
      <c r="J3179" t="s">
        <v>253</v>
      </c>
      <c r="K3179" t="s">
        <v>253</v>
      </c>
      <c r="L3179">
        <v>15</v>
      </c>
      <c r="R3179">
        <v>161.579892</v>
      </c>
      <c r="S3179" t="s">
        <v>201</v>
      </c>
      <c r="T3179" s="221">
        <v>45566.313194444447</v>
      </c>
    </row>
    <row r="3180" spans="1:20" x14ac:dyDescent="0.35">
      <c r="A3180" t="s">
        <v>100</v>
      </c>
      <c r="B3180" t="s">
        <v>101</v>
      </c>
      <c r="C3180" t="s">
        <v>92</v>
      </c>
      <c r="D3180" s="29">
        <v>45911</v>
      </c>
      <c r="E3180" s="184" t="str">
        <f t="shared" si="196"/>
        <v/>
      </c>
      <c r="F3180" s="184" t="str">
        <f t="shared" si="197"/>
        <v/>
      </c>
      <c r="G3180" s="184" t="str">
        <f t="shared" si="198"/>
        <v/>
      </c>
      <c r="H3180" s="184" t="str">
        <f t="shared" si="199"/>
        <v/>
      </c>
      <c r="J3180" t="s">
        <v>253</v>
      </c>
      <c r="K3180" t="s">
        <v>253</v>
      </c>
      <c r="L3180">
        <v>15</v>
      </c>
      <c r="R3180">
        <v>161.579892</v>
      </c>
      <c r="S3180" t="s">
        <v>201</v>
      </c>
      <c r="T3180" s="221">
        <v>45566.313194444447</v>
      </c>
    </row>
    <row r="3181" spans="1:20" x14ac:dyDescent="0.35">
      <c r="A3181" t="s">
        <v>100</v>
      </c>
      <c r="B3181" t="s">
        <v>101</v>
      </c>
      <c r="C3181" t="s">
        <v>92</v>
      </c>
      <c r="D3181" s="29">
        <v>45912</v>
      </c>
      <c r="E3181" s="184" t="str">
        <f t="shared" si="196"/>
        <v/>
      </c>
      <c r="F3181" s="184" t="str">
        <f t="shared" si="197"/>
        <v/>
      </c>
      <c r="G3181" s="184" t="str">
        <f t="shared" si="198"/>
        <v/>
      </c>
      <c r="H3181" s="184" t="str">
        <f t="shared" si="199"/>
        <v/>
      </c>
      <c r="J3181" t="s">
        <v>253</v>
      </c>
      <c r="K3181" t="s">
        <v>253</v>
      </c>
      <c r="L3181">
        <v>15</v>
      </c>
      <c r="R3181">
        <v>161.579892</v>
      </c>
      <c r="S3181" t="s">
        <v>201</v>
      </c>
      <c r="T3181" s="221">
        <v>45566.313194444447</v>
      </c>
    </row>
    <row r="3182" spans="1:20" x14ac:dyDescent="0.35">
      <c r="A3182" t="s">
        <v>100</v>
      </c>
      <c r="B3182" t="s">
        <v>101</v>
      </c>
      <c r="C3182" t="s">
        <v>92</v>
      </c>
      <c r="D3182" s="29">
        <v>45913</v>
      </c>
      <c r="E3182" s="184" t="str">
        <f t="shared" si="196"/>
        <v/>
      </c>
      <c r="F3182" s="184" t="str">
        <f t="shared" si="197"/>
        <v/>
      </c>
      <c r="G3182" s="184" t="str">
        <f t="shared" si="198"/>
        <v/>
      </c>
      <c r="H3182" s="184" t="str">
        <f t="shared" si="199"/>
        <v/>
      </c>
      <c r="J3182" t="s">
        <v>253</v>
      </c>
      <c r="K3182" t="s">
        <v>253</v>
      </c>
      <c r="L3182">
        <v>15</v>
      </c>
      <c r="R3182">
        <v>161.579892</v>
      </c>
      <c r="S3182" t="s">
        <v>201</v>
      </c>
      <c r="T3182" s="221">
        <v>45566.313194444447</v>
      </c>
    </row>
    <row r="3183" spans="1:20" x14ac:dyDescent="0.35">
      <c r="A3183" t="s">
        <v>100</v>
      </c>
      <c r="B3183" t="s">
        <v>101</v>
      </c>
      <c r="C3183" t="s">
        <v>92</v>
      </c>
      <c r="D3183" s="29">
        <v>45914</v>
      </c>
      <c r="E3183" s="184" t="str">
        <f t="shared" si="196"/>
        <v/>
      </c>
      <c r="F3183" s="184" t="str">
        <f t="shared" si="197"/>
        <v/>
      </c>
      <c r="G3183" s="184" t="str">
        <f t="shared" si="198"/>
        <v/>
      </c>
      <c r="H3183" s="184" t="str">
        <f t="shared" si="199"/>
        <v/>
      </c>
      <c r="J3183" t="s">
        <v>253</v>
      </c>
      <c r="K3183" t="s">
        <v>253</v>
      </c>
      <c r="L3183">
        <v>15</v>
      </c>
      <c r="R3183">
        <v>161.579892</v>
      </c>
      <c r="S3183" t="s">
        <v>201</v>
      </c>
      <c r="T3183" s="221">
        <v>45566.313194444447</v>
      </c>
    </row>
    <row r="3184" spans="1:20" x14ac:dyDescent="0.35">
      <c r="A3184" t="s">
        <v>100</v>
      </c>
      <c r="B3184" t="s">
        <v>101</v>
      </c>
      <c r="C3184" t="s">
        <v>92</v>
      </c>
      <c r="D3184" s="29">
        <v>45915</v>
      </c>
      <c r="E3184" s="184" t="str">
        <f t="shared" si="196"/>
        <v/>
      </c>
      <c r="F3184" s="184" t="str">
        <f t="shared" si="197"/>
        <v/>
      </c>
      <c r="G3184" s="184" t="str">
        <f t="shared" si="198"/>
        <v/>
      </c>
      <c r="H3184" s="184" t="str">
        <f t="shared" si="199"/>
        <v/>
      </c>
      <c r="J3184" t="s">
        <v>253</v>
      </c>
      <c r="K3184" t="s">
        <v>253</v>
      </c>
      <c r="L3184">
        <v>15</v>
      </c>
      <c r="R3184">
        <v>161.579892</v>
      </c>
      <c r="S3184" t="s">
        <v>201</v>
      </c>
      <c r="T3184" s="221">
        <v>45566.313194444447</v>
      </c>
    </row>
    <row r="3185" spans="1:20" x14ac:dyDescent="0.35">
      <c r="A3185" t="s">
        <v>100</v>
      </c>
      <c r="B3185" t="s">
        <v>101</v>
      </c>
      <c r="C3185" t="s">
        <v>92</v>
      </c>
      <c r="D3185" s="29">
        <v>45916</v>
      </c>
      <c r="E3185" s="184" t="str">
        <f t="shared" si="196"/>
        <v/>
      </c>
      <c r="F3185" s="184" t="str">
        <f t="shared" si="197"/>
        <v/>
      </c>
      <c r="G3185" s="184" t="str">
        <f t="shared" si="198"/>
        <v/>
      </c>
      <c r="H3185" s="184" t="str">
        <f t="shared" si="199"/>
        <v/>
      </c>
      <c r="J3185" t="s">
        <v>253</v>
      </c>
      <c r="K3185" t="s">
        <v>253</v>
      </c>
      <c r="L3185">
        <v>15</v>
      </c>
      <c r="R3185">
        <v>161.579892</v>
      </c>
      <c r="S3185" t="s">
        <v>201</v>
      </c>
      <c r="T3185" s="221">
        <v>45566.313194444447</v>
      </c>
    </row>
    <row r="3186" spans="1:20" x14ac:dyDescent="0.35">
      <c r="A3186" t="s">
        <v>100</v>
      </c>
      <c r="B3186" t="s">
        <v>101</v>
      </c>
      <c r="C3186" t="s">
        <v>92</v>
      </c>
      <c r="D3186" s="29">
        <v>45917</v>
      </c>
      <c r="E3186" s="184" t="str">
        <f t="shared" si="196"/>
        <v/>
      </c>
      <c r="F3186" s="184" t="str">
        <f t="shared" si="197"/>
        <v/>
      </c>
      <c r="G3186" s="184" t="str">
        <f t="shared" si="198"/>
        <v/>
      </c>
      <c r="H3186" s="184" t="str">
        <f t="shared" si="199"/>
        <v/>
      </c>
      <c r="J3186" t="s">
        <v>253</v>
      </c>
      <c r="K3186" t="s">
        <v>253</v>
      </c>
      <c r="L3186">
        <v>15</v>
      </c>
      <c r="R3186">
        <v>161.579892</v>
      </c>
      <c r="S3186" t="s">
        <v>201</v>
      </c>
      <c r="T3186" s="221">
        <v>45566.313194444447</v>
      </c>
    </row>
    <row r="3187" spans="1:20" x14ac:dyDescent="0.35">
      <c r="A3187" t="s">
        <v>100</v>
      </c>
      <c r="B3187" t="s">
        <v>101</v>
      </c>
      <c r="C3187" t="s">
        <v>92</v>
      </c>
      <c r="D3187" s="29">
        <v>45918</v>
      </c>
      <c r="E3187" s="184" t="str">
        <f t="shared" si="196"/>
        <v/>
      </c>
      <c r="F3187" s="184" t="str">
        <f t="shared" si="197"/>
        <v/>
      </c>
      <c r="G3187" s="184" t="str">
        <f t="shared" si="198"/>
        <v/>
      </c>
      <c r="H3187" s="184" t="str">
        <f t="shared" si="199"/>
        <v/>
      </c>
      <c r="J3187" t="s">
        <v>253</v>
      </c>
      <c r="K3187" t="s">
        <v>253</v>
      </c>
      <c r="L3187">
        <v>15</v>
      </c>
      <c r="R3187">
        <v>161.579892</v>
      </c>
      <c r="S3187" t="s">
        <v>201</v>
      </c>
      <c r="T3187" s="221">
        <v>45566.313194444447</v>
      </c>
    </row>
    <row r="3188" spans="1:20" x14ac:dyDescent="0.35">
      <c r="A3188" t="s">
        <v>100</v>
      </c>
      <c r="B3188" t="s">
        <v>101</v>
      </c>
      <c r="C3188" t="s">
        <v>92</v>
      </c>
      <c r="D3188" s="29">
        <v>45919</v>
      </c>
      <c r="E3188" s="184" t="str">
        <f t="shared" si="196"/>
        <v/>
      </c>
      <c r="F3188" s="184" t="str">
        <f t="shared" si="197"/>
        <v/>
      </c>
      <c r="G3188" s="184" t="str">
        <f t="shared" si="198"/>
        <v/>
      </c>
      <c r="H3188" s="184" t="str">
        <f t="shared" si="199"/>
        <v/>
      </c>
      <c r="J3188" t="s">
        <v>253</v>
      </c>
      <c r="K3188" t="s">
        <v>253</v>
      </c>
      <c r="L3188">
        <v>15</v>
      </c>
      <c r="R3188">
        <v>161.579892</v>
      </c>
      <c r="S3188" t="s">
        <v>201</v>
      </c>
      <c r="T3188" s="221">
        <v>45566.313194444447</v>
      </c>
    </row>
    <row r="3189" spans="1:20" x14ac:dyDescent="0.35">
      <c r="A3189" t="s">
        <v>100</v>
      </c>
      <c r="B3189" t="s">
        <v>101</v>
      </c>
      <c r="C3189" t="s">
        <v>92</v>
      </c>
      <c r="D3189" s="29">
        <v>45920</v>
      </c>
      <c r="E3189" s="184" t="str">
        <f t="shared" si="196"/>
        <v/>
      </c>
      <c r="F3189" s="184" t="str">
        <f t="shared" si="197"/>
        <v/>
      </c>
      <c r="G3189" s="184" t="str">
        <f t="shared" si="198"/>
        <v/>
      </c>
      <c r="H3189" s="184" t="str">
        <f t="shared" si="199"/>
        <v/>
      </c>
      <c r="J3189" t="s">
        <v>253</v>
      </c>
      <c r="K3189" t="s">
        <v>253</v>
      </c>
      <c r="L3189">
        <v>15</v>
      </c>
      <c r="R3189">
        <v>161.579892</v>
      </c>
      <c r="S3189" t="s">
        <v>201</v>
      </c>
      <c r="T3189" s="221">
        <v>45566.313194444447</v>
      </c>
    </row>
    <row r="3190" spans="1:20" x14ac:dyDescent="0.35">
      <c r="A3190" t="s">
        <v>100</v>
      </c>
      <c r="B3190" t="s">
        <v>101</v>
      </c>
      <c r="C3190" t="s">
        <v>92</v>
      </c>
      <c r="D3190" s="29">
        <v>45921</v>
      </c>
      <c r="E3190" s="184" t="str">
        <f t="shared" si="196"/>
        <v/>
      </c>
      <c r="F3190" s="184" t="str">
        <f t="shared" si="197"/>
        <v/>
      </c>
      <c r="G3190" s="184" t="str">
        <f t="shared" si="198"/>
        <v/>
      </c>
      <c r="H3190" s="184" t="str">
        <f t="shared" si="199"/>
        <v/>
      </c>
      <c r="J3190" t="s">
        <v>253</v>
      </c>
      <c r="K3190" t="s">
        <v>253</v>
      </c>
      <c r="L3190">
        <v>15</v>
      </c>
      <c r="R3190">
        <v>161.579892</v>
      </c>
      <c r="S3190" t="s">
        <v>201</v>
      </c>
      <c r="T3190" s="221">
        <v>45566.313194444447</v>
      </c>
    </row>
    <row r="3191" spans="1:20" x14ac:dyDescent="0.35">
      <c r="A3191" t="s">
        <v>100</v>
      </c>
      <c r="B3191" t="s">
        <v>101</v>
      </c>
      <c r="C3191" t="s">
        <v>92</v>
      </c>
      <c r="D3191" s="29">
        <v>45922</v>
      </c>
      <c r="E3191" s="184" t="str">
        <f t="shared" si="196"/>
        <v/>
      </c>
      <c r="F3191" s="184" t="str">
        <f t="shared" si="197"/>
        <v/>
      </c>
      <c r="G3191" s="184" t="str">
        <f t="shared" si="198"/>
        <v/>
      </c>
      <c r="H3191" s="184" t="str">
        <f t="shared" si="199"/>
        <v/>
      </c>
      <c r="J3191" t="s">
        <v>253</v>
      </c>
      <c r="K3191" t="s">
        <v>253</v>
      </c>
      <c r="L3191">
        <v>15</v>
      </c>
      <c r="R3191">
        <v>161.579892</v>
      </c>
      <c r="S3191" t="s">
        <v>201</v>
      </c>
      <c r="T3191" s="221">
        <v>45566.313194444447</v>
      </c>
    </row>
    <row r="3192" spans="1:20" x14ac:dyDescent="0.35">
      <c r="A3192" t="s">
        <v>100</v>
      </c>
      <c r="B3192" t="s">
        <v>101</v>
      </c>
      <c r="C3192" t="s">
        <v>92</v>
      </c>
      <c r="D3192" s="29">
        <v>45923</v>
      </c>
      <c r="E3192" s="184" t="str">
        <f t="shared" si="196"/>
        <v/>
      </c>
      <c r="F3192" s="184" t="str">
        <f t="shared" si="197"/>
        <v/>
      </c>
      <c r="G3192" s="184" t="str">
        <f t="shared" si="198"/>
        <v/>
      </c>
      <c r="H3192" s="184" t="str">
        <f t="shared" si="199"/>
        <v/>
      </c>
      <c r="J3192" t="s">
        <v>253</v>
      </c>
      <c r="K3192" t="s">
        <v>253</v>
      </c>
      <c r="L3192">
        <v>15</v>
      </c>
      <c r="R3192">
        <v>161.579892</v>
      </c>
      <c r="S3192" t="s">
        <v>201</v>
      </c>
      <c r="T3192" s="221">
        <v>45566.313194444447</v>
      </c>
    </row>
    <row r="3193" spans="1:20" x14ac:dyDescent="0.35">
      <c r="A3193" t="s">
        <v>100</v>
      </c>
      <c r="B3193" t="s">
        <v>101</v>
      </c>
      <c r="C3193" t="s">
        <v>92</v>
      </c>
      <c r="D3193" s="29">
        <v>45924</v>
      </c>
      <c r="E3193" s="184" t="str">
        <f t="shared" si="196"/>
        <v/>
      </c>
      <c r="F3193" s="184" t="str">
        <f t="shared" si="197"/>
        <v/>
      </c>
      <c r="G3193" s="184" t="str">
        <f t="shared" si="198"/>
        <v/>
      </c>
      <c r="H3193" s="184" t="str">
        <f t="shared" si="199"/>
        <v/>
      </c>
      <c r="J3193" t="s">
        <v>253</v>
      </c>
      <c r="K3193" t="s">
        <v>253</v>
      </c>
      <c r="L3193">
        <v>15</v>
      </c>
      <c r="R3193">
        <v>161.579892</v>
      </c>
      <c r="S3193" t="s">
        <v>201</v>
      </c>
      <c r="T3193" s="221">
        <v>45566.313194444447</v>
      </c>
    </row>
    <row r="3194" spans="1:20" x14ac:dyDescent="0.35">
      <c r="A3194" t="s">
        <v>100</v>
      </c>
      <c r="B3194" t="s">
        <v>101</v>
      </c>
      <c r="C3194" t="s">
        <v>92</v>
      </c>
      <c r="D3194" s="29">
        <v>45925</v>
      </c>
      <c r="E3194" s="184" t="str">
        <f t="shared" si="196"/>
        <v/>
      </c>
      <c r="F3194" s="184" t="str">
        <f t="shared" si="197"/>
        <v/>
      </c>
      <c r="G3194" s="184" t="str">
        <f t="shared" si="198"/>
        <v/>
      </c>
      <c r="H3194" s="184" t="str">
        <f t="shared" si="199"/>
        <v/>
      </c>
      <c r="J3194" t="s">
        <v>253</v>
      </c>
      <c r="K3194" t="s">
        <v>253</v>
      </c>
      <c r="L3194">
        <v>15</v>
      </c>
      <c r="R3194">
        <v>161.579892</v>
      </c>
      <c r="S3194" t="s">
        <v>201</v>
      </c>
      <c r="T3194" s="221">
        <v>45566.313194444447</v>
      </c>
    </row>
    <row r="3195" spans="1:20" x14ac:dyDescent="0.35">
      <c r="A3195" t="s">
        <v>100</v>
      </c>
      <c r="B3195" t="s">
        <v>101</v>
      </c>
      <c r="C3195" t="s">
        <v>92</v>
      </c>
      <c r="D3195" s="29">
        <v>45926</v>
      </c>
      <c r="E3195" s="184" t="str">
        <f t="shared" si="196"/>
        <v/>
      </c>
      <c r="F3195" s="184" t="str">
        <f t="shared" si="197"/>
        <v/>
      </c>
      <c r="G3195" s="184" t="str">
        <f t="shared" si="198"/>
        <v/>
      </c>
      <c r="H3195" s="184" t="str">
        <f t="shared" si="199"/>
        <v/>
      </c>
      <c r="J3195" t="s">
        <v>253</v>
      </c>
      <c r="K3195" t="s">
        <v>253</v>
      </c>
      <c r="L3195">
        <v>15</v>
      </c>
      <c r="R3195">
        <v>161.579892</v>
      </c>
      <c r="S3195" t="s">
        <v>201</v>
      </c>
      <c r="T3195" s="221">
        <v>45566.313194444447</v>
      </c>
    </row>
    <row r="3196" spans="1:20" x14ac:dyDescent="0.35">
      <c r="A3196" t="s">
        <v>100</v>
      </c>
      <c r="B3196" t="s">
        <v>101</v>
      </c>
      <c r="C3196" t="s">
        <v>92</v>
      </c>
      <c r="D3196" s="29">
        <v>45927</v>
      </c>
      <c r="E3196" s="184" t="str">
        <f t="shared" si="196"/>
        <v/>
      </c>
      <c r="F3196" s="184" t="str">
        <f t="shared" si="197"/>
        <v/>
      </c>
      <c r="G3196" s="184" t="str">
        <f t="shared" si="198"/>
        <v/>
      </c>
      <c r="H3196" s="184" t="str">
        <f t="shared" si="199"/>
        <v/>
      </c>
      <c r="J3196" t="s">
        <v>253</v>
      </c>
      <c r="K3196" t="s">
        <v>253</v>
      </c>
      <c r="L3196">
        <v>15</v>
      </c>
      <c r="R3196">
        <v>161.579892</v>
      </c>
      <c r="S3196" t="s">
        <v>201</v>
      </c>
      <c r="T3196" s="221">
        <v>45566.313194444447</v>
      </c>
    </row>
    <row r="3197" spans="1:20" x14ac:dyDescent="0.35">
      <c r="A3197" t="s">
        <v>100</v>
      </c>
      <c r="B3197" t="s">
        <v>101</v>
      </c>
      <c r="C3197" t="s">
        <v>92</v>
      </c>
      <c r="D3197" s="29">
        <v>45928</v>
      </c>
      <c r="E3197" s="184" t="str">
        <f t="shared" si="196"/>
        <v/>
      </c>
      <c r="F3197" s="184" t="str">
        <f t="shared" si="197"/>
        <v/>
      </c>
      <c r="G3197" s="184" t="str">
        <f t="shared" si="198"/>
        <v/>
      </c>
      <c r="H3197" s="184" t="str">
        <f t="shared" si="199"/>
        <v/>
      </c>
      <c r="J3197" t="s">
        <v>253</v>
      </c>
      <c r="K3197" t="s">
        <v>253</v>
      </c>
      <c r="L3197">
        <v>15</v>
      </c>
      <c r="R3197">
        <v>161.579892</v>
      </c>
      <c r="S3197" t="s">
        <v>201</v>
      </c>
      <c r="T3197" s="221">
        <v>45566.313194444447</v>
      </c>
    </row>
    <row r="3198" spans="1:20" x14ac:dyDescent="0.35">
      <c r="A3198" t="s">
        <v>100</v>
      </c>
      <c r="B3198" t="s">
        <v>101</v>
      </c>
      <c r="C3198" t="s">
        <v>92</v>
      </c>
      <c r="D3198" s="29">
        <v>45929</v>
      </c>
      <c r="E3198" s="184" t="str">
        <f t="shared" si="196"/>
        <v/>
      </c>
      <c r="F3198" s="184" t="str">
        <f t="shared" si="197"/>
        <v/>
      </c>
      <c r="G3198" s="184" t="str">
        <f t="shared" si="198"/>
        <v/>
      </c>
      <c r="H3198" s="184" t="str">
        <f t="shared" si="199"/>
        <v/>
      </c>
      <c r="J3198" t="s">
        <v>253</v>
      </c>
      <c r="K3198" t="s">
        <v>253</v>
      </c>
      <c r="L3198">
        <v>15</v>
      </c>
      <c r="R3198">
        <v>161.579892</v>
      </c>
      <c r="S3198" t="s">
        <v>201</v>
      </c>
      <c r="T3198" s="221">
        <v>45566.313194444447</v>
      </c>
    </row>
    <row r="3199" spans="1:20" x14ac:dyDescent="0.35">
      <c r="A3199" t="s">
        <v>100</v>
      </c>
      <c r="B3199" t="s">
        <v>101</v>
      </c>
      <c r="C3199" t="s">
        <v>92</v>
      </c>
      <c r="D3199" s="29">
        <v>45930</v>
      </c>
      <c r="E3199" s="184" t="str">
        <f t="shared" si="196"/>
        <v/>
      </c>
      <c r="F3199" s="184" t="str">
        <f t="shared" si="197"/>
        <v/>
      </c>
      <c r="G3199" s="184" t="str">
        <f t="shared" si="198"/>
        <v/>
      </c>
      <c r="H3199" s="184" t="str">
        <f t="shared" si="199"/>
        <v/>
      </c>
      <c r="J3199" t="s">
        <v>253</v>
      </c>
      <c r="K3199" t="s">
        <v>253</v>
      </c>
      <c r="L3199">
        <v>15</v>
      </c>
      <c r="R3199">
        <v>161.579892</v>
      </c>
      <c r="S3199" t="s">
        <v>201</v>
      </c>
      <c r="T3199" s="221">
        <v>45566.313194444447</v>
      </c>
    </row>
    <row r="3200" spans="1:20" x14ac:dyDescent="0.35">
      <c r="A3200" t="s">
        <v>100</v>
      </c>
      <c r="B3200" t="s">
        <v>101</v>
      </c>
      <c r="C3200" t="s">
        <v>92</v>
      </c>
      <c r="D3200" s="29">
        <v>45931</v>
      </c>
      <c r="E3200" s="184" t="str">
        <f t="shared" si="196"/>
        <v/>
      </c>
      <c r="F3200" s="184" t="str">
        <f t="shared" si="197"/>
        <v/>
      </c>
      <c r="G3200" s="184" t="str">
        <f t="shared" si="198"/>
        <v/>
      </c>
      <c r="H3200" s="184" t="str">
        <f t="shared" si="199"/>
        <v/>
      </c>
      <c r="J3200" t="s">
        <v>253</v>
      </c>
      <c r="K3200" t="s">
        <v>253</v>
      </c>
      <c r="R3200">
        <v>114.701775</v>
      </c>
      <c r="S3200" t="s">
        <v>201</v>
      </c>
      <c r="T3200" s="221">
        <v>45566.313194444447</v>
      </c>
    </row>
    <row r="3201" spans="1:20" x14ac:dyDescent="0.35">
      <c r="A3201" t="s">
        <v>100</v>
      </c>
      <c r="B3201" t="s">
        <v>101</v>
      </c>
      <c r="C3201" t="s">
        <v>92</v>
      </c>
      <c r="D3201" s="29">
        <v>45932</v>
      </c>
      <c r="E3201" s="184" t="str">
        <f t="shared" si="196"/>
        <v/>
      </c>
      <c r="F3201" s="184" t="str">
        <f t="shared" si="197"/>
        <v/>
      </c>
      <c r="G3201" s="184" t="str">
        <f t="shared" si="198"/>
        <v/>
      </c>
      <c r="H3201" s="184" t="str">
        <f t="shared" si="199"/>
        <v/>
      </c>
      <c r="J3201" t="s">
        <v>253</v>
      </c>
      <c r="K3201" t="s">
        <v>253</v>
      </c>
      <c r="R3201">
        <v>114.701775</v>
      </c>
      <c r="S3201" t="s">
        <v>201</v>
      </c>
      <c r="T3201" s="221">
        <v>45566.313194444447</v>
      </c>
    </row>
    <row r="3202" spans="1:20" x14ac:dyDescent="0.35">
      <c r="A3202" t="s">
        <v>100</v>
      </c>
      <c r="B3202" t="s">
        <v>101</v>
      </c>
      <c r="C3202" t="s">
        <v>92</v>
      </c>
      <c r="D3202" s="29">
        <v>45933</v>
      </c>
      <c r="E3202" s="184" t="str">
        <f t="shared" si="196"/>
        <v/>
      </c>
      <c r="F3202" s="184" t="str">
        <f t="shared" si="197"/>
        <v/>
      </c>
      <c r="G3202" s="184" t="str">
        <f t="shared" si="198"/>
        <v/>
      </c>
      <c r="H3202" s="184" t="str">
        <f t="shared" si="199"/>
        <v/>
      </c>
      <c r="J3202" t="s">
        <v>253</v>
      </c>
      <c r="K3202" t="s">
        <v>253</v>
      </c>
      <c r="R3202">
        <v>114.701775</v>
      </c>
      <c r="S3202" t="s">
        <v>201</v>
      </c>
      <c r="T3202" s="221">
        <v>45566.313194444447</v>
      </c>
    </row>
    <row r="3203" spans="1:20" x14ac:dyDescent="0.35">
      <c r="A3203" t="s">
        <v>100</v>
      </c>
      <c r="B3203" t="s">
        <v>101</v>
      </c>
      <c r="C3203" t="s">
        <v>92</v>
      </c>
      <c r="D3203" s="29">
        <v>45934</v>
      </c>
      <c r="E3203" s="184" t="str">
        <f t="shared" si="196"/>
        <v/>
      </c>
      <c r="F3203" s="184" t="str">
        <f t="shared" si="197"/>
        <v/>
      </c>
      <c r="G3203" s="184" t="str">
        <f t="shared" si="198"/>
        <v/>
      </c>
      <c r="H3203" s="184" t="str">
        <f t="shared" si="199"/>
        <v/>
      </c>
      <c r="J3203" t="s">
        <v>253</v>
      </c>
      <c r="K3203" t="s">
        <v>253</v>
      </c>
      <c r="R3203">
        <v>114.701775</v>
      </c>
      <c r="S3203" t="s">
        <v>201</v>
      </c>
      <c r="T3203" s="221">
        <v>45566.313194444447</v>
      </c>
    </row>
    <row r="3204" spans="1:20" x14ac:dyDescent="0.35">
      <c r="A3204" t="s">
        <v>100</v>
      </c>
      <c r="B3204" t="s">
        <v>101</v>
      </c>
      <c r="C3204" t="s">
        <v>92</v>
      </c>
      <c r="D3204" s="29">
        <v>45935</v>
      </c>
      <c r="E3204" s="184" t="str">
        <f t="shared" si="196"/>
        <v/>
      </c>
      <c r="F3204" s="184" t="str">
        <f t="shared" si="197"/>
        <v/>
      </c>
      <c r="G3204" s="184" t="str">
        <f t="shared" si="198"/>
        <v/>
      </c>
      <c r="H3204" s="184" t="str">
        <f t="shared" si="199"/>
        <v/>
      </c>
      <c r="J3204" t="s">
        <v>253</v>
      </c>
      <c r="K3204" t="s">
        <v>253</v>
      </c>
      <c r="R3204">
        <v>114.701775</v>
      </c>
      <c r="S3204" t="s">
        <v>201</v>
      </c>
      <c r="T3204" s="221">
        <v>45566.313194444447</v>
      </c>
    </row>
    <row r="3205" spans="1:20" x14ac:dyDescent="0.35">
      <c r="A3205" t="s">
        <v>100</v>
      </c>
      <c r="B3205" t="s">
        <v>101</v>
      </c>
      <c r="C3205" t="s">
        <v>92</v>
      </c>
      <c r="D3205" s="29">
        <v>45936</v>
      </c>
      <c r="E3205" s="184" t="str">
        <f t="shared" si="196"/>
        <v/>
      </c>
      <c r="F3205" s="184" t="str">
        <f t="shared" si="197"/>
        <v/>
      </c>
      <c r="G3205" s="184" t="str">
        <f t="shared" si="198"/>
        <v/>
      </c>
      <c r="H3205" s="184" t="str">
        <f t="shared" si="199"/>
        <v/>
      </c>
      <c r="J3205" t="s">
        <v>253</v>
      </c>
      <c r="K3205" t="s">
        <v>253</v>
      </c>
      <c r="R3205">
        <v>114.701775</v>
      </c>
      <c r="S3205" t="s">
        <v>201</v>
      </c>
      <c r="T3205" s="221">
        <v>45566.313194444447</v>
      </c>
    </row>
    <row r="3206" spans="1:20" x14ac:dyDescent="0.35">
      <c r="A3206" t="s">
        <v>100</v>
      </c>
      <c r="B3206" t="s">
        <v>101</v>
      </c>
      <c r="C3206" t="s">
        <v>92</v>
      </c>
      <c r="D3206" s="29">
        <v>45937</v>
      </c>
      <c r="E3206" s="184" t="str">
        <f t="shared" si="196"/>
        <v/>
      </c>
      <c r="F3206" s="184" t="str">
        <f t="shared" si="197"/>
        <v/>
      </c>
      <c r="G3206" s="184" t="str">
        <f t="shared" si="198"/>
        <v/>
      </c>
      <c r="H3206" s="184" t="str">
        <f t="shared" si="199"/>
        <v/>
      </c>
      <c r="J3206" t="s">
        <v>253</v>
      </c>
      <c r="K3206" t="s">
        <v>253</v>
      </c>
      <c r="R3206">
        <v>114.701775</v>
      </c>
      <c r="S3206" t="s">
        <v>201</v>
      </c>
      <c r="T3206" s="221">
        <v>45566.313194444447</v>
      </c>
    </row>
    <row r="3207" spans="1:20" x14ac:dyDescent="0.35">
      <c r="A3207" t="s">
        <v>100</v>
      </c>
      <c r="B3207" t="s">
        <v>101</v>
      </c>
      <c r="C3207" t="s">
        <v>92</v>
      </c>
      <c r="D3207" s="29">
        <v>45938</v>
      </c>
      <c r="E3207" s="184" t="str">
        <f t="shared" si="196"/>
        <v/>
      </c>
      <c r="F3207" s="184" t="str">
        <f t="shared" si="197"/>
        <v/>
      </c>
      <c r="G3207" s="184" t="str">
        <f t="shared" si="198"/>
        <v/>
      </c>
      <c r="H3207" s="184" t="str">
        <f t="shared" si="199"/>
        <v/>
      </c>
      <c r="J3207" t="s">
        <v>253</v>
      </c>
      <c r="K3207" t="s">
        <v>253</v>
      </c>
      <c r="R3207">
        <v>114.701775</v>
      </c>
      <c r="S3207" t="s">
        <v>201</v>
      </c>
      <c r="T3207" s="221">
        <v>45566.313194444447</v>
      </c>
    </row>
    <row r="3208" spans="1:20" x14ac:dyDescent="0.35">
      <c r="A3208" t="s">
        <v>100</v>
      </c>
      <c r="B3208" t="s">
        <v>101</v>
      </c>
      <c r="C3208" t="s">
        <v>92</v>
      </c>
      <c r="D3208" s="29">
        <v>45939</v>
      </c>
      <c r="E3208" s="184" t="str">
        <f t="shared" ref="E3208:E3271" si="200">IF(J3208="","",IF(L3208=0,0,IF(1-(J3208/L3208)&lt;0,"",1-(J3208/L3208))))</f>
        <v/>
      </c>
      <c r="F3208" s="184" t="str">
        <f t="shared" ref="F3208:F3271" si="201">IF(K3208="","",IF(L3208=0,0,IF(1-(K3208/L3208)&lt;0,"",1-(K3208/L3208))))</f>
        <v/>
      </c>
      <c r="G3208" s="184" t="str">
        <f t="shared" ref="G3208:G3271" si="202">IF(J3208="","",IF(1-(J3208/R3208)&lt;0,"",1-(J3208/R3208)))</f>
        <v/>
      </c>
      <c r="H3208" s="184" t="str">
        <f t="shared" ref="H3208:H3271" si="203">IF(K3208="","",IF(1-(K3208/R3208)&lt;0,"",1-(K3208/R3208)))</f>
        <v/>
      </c>
      <c r="J3208" t="s">
        <v>253</v>
      </c>
      <c r="K3208" t="s">
        <v>253</v>
      </c>
      <c r="R3208">
        <v>114.701775</v>
      </c>
      <c r="S3208" t="s">
        <v>201</v>
      </c>
      <c r="T3208" s="221">
        <v>45566.313194444447</v>
      </c>
    </row>
    <row r="3209" spans="1:20" x14ac:dyDescent="0.35">
      <c r="A3209" t="s">
        <v>100</v>
      </c>
      <c r="B3209" t="s">
        <v>101</v>
      </c>
      <c r="C3209" t="s">
        <v>92</v>
      </c>
      <c r="D3209" s="29">
        <v>45940</v>
      </c>
      <c r="E3209" s="184" t="str">
        <f t="shared" si="200"/>
        <v/>
      </c>
      <c r="F3209" s="184" t="str">
        <f t="shared" si="201"/>
        <v/>
      </c>
      <c r="G3209" s="184" t="str">
        <f t="shared" si="202"/>
        <v/>
      </c>
      <c r="H3209" s="184" t="str">
        <f t="shared" si="203"/>
        <v/>
      </c>
      <c r="J3209" t="s">
        <v>253</v>
      </c>
      <c r="K3209" t="s">
        <v>253</v>
      </c>
      <c r="R3209">
        <v>114.701775</v>
      </c>
      <c r="S3209" t="s">
        <v>201</v>
      </c>
      <c r="T3209" s="221">
        <v>45566.313194444447</v>
      </c>
    </row>
    <row r="3210" spans="1:20" x14ac:dyDescent="0.35">
      <c r="A3210" t="s">
        <v>100</v>
      </c>
      <c r="B3210" t="s">
        <v>101</v>
      </c>
      <c r="C3210" t="s">
        <v>92</v>
      </c>
      <c r="D3210" s="29">
        <v>45941</v>
      </c>
      <c r="E3210" s="184" t="str">
        <f t="shared" si="200"/>
        <v/>
      </c>
      <c r="F3210" s="184" t="str">
        <f t="shared" si="201"/>
        <v/>
      </c>
      <c r="G3210" s="184" t="str">
        <f t="shared" si="202"/>
        <v/>
      </c>
      <c r="H3210" s="184" t="str">
        <f t="shared" si="203"/>
        <v/>
      </c>
      <c r="J3210" t="s">
        <v>253</v>
      </c>
      <c r="K3210" t="s">
        <v>253</v>
      </c>
      <c r="R3210">
        <v>114.701775</v>
      </c>
      <c r="S3210" t="s">
        <v>201</v>
      </c>
      <c r="T3210" s="221">
        <v>45566.313194444447</v>
      </c>
    </row>
    <row r="3211" spans="1:20" x14ac:dyDescent="0.35">
      <c r="A3211" t="s">
        <v>100</v>
      </c>
      <c r="B3211" t="s">
        <v>101</v>
      </c>
      <c r="C3211" t="s">
        <v>92</v>
      </c>
      <c r="D3211" s="29">
        <v>45942</v>
      </c>
      <c r="E3211" s="184" t="str">
        <f t="shared" si="200"/>
        <v/>
      </c>
      <c r="F3211" s="184" t="str">
        <f t="shared" si="201"/>
        <v/>
      </c>
      <c r="G3211" s="184" t="str">
        <f t="shared" si="202"/>
        <v/>
      </c>
      <c r="H3211" s="184" t="str">
        <f t="shared" si="203"/>
        <v/>
      </c>
      <c r="J3211" t="s">
        <v>253</v>
      </c>
      <c r="K3211" t="s">
        <v>253</v>
      </c>
      <c r="R3211">
        <v>114.701775</v>
      </c>
      <c r="S3211" t="s">
        <v>201</v>
      </c>
      <c r="T3211" s="221">
        <v>45566.313194444447</v>
      </c>
    </row>
    <row r="3212" spans="1:20" x14ac:dyDescent="0.35">
      <c r="A3212" t="s">
        <v>100</v>
      </c>
      <c r="B3212" t="s">
        <v>101</v>
      </c>
      <c r="C3212" t="s">
        <v>92</v>
      </c>
      <c r="D3212" s="29">
        <v>45943</v>
      </c>
      <c r="E3212" s="184" t="str">
        <f t="shared" si="200"/>
        <v/>
      </c>
      <c r="F3212" s="184" t="str">
        <f t="shared" si="201"/>
        <v/>
      </c>
      <c r="G3212" s="184" t="str">
        <f t="shared" si="202"/>
        <v/>
      </c>
      <c r="H3212" s="184" t="str">
        <f t="shared" si="203"/>
        <v/>
      </c>
      <c r="J3212" t="s">
        <v>253</v>
      </c>
      <c r="K3212" t="s">
        <v>253</v>
      </c>
      <c r="R3212">
        <v>114.701775</v>
      </c>
      <c r="S3212" t="s">
        <v>201</v>
      </c>
      <c r="T3212" s="221">
        <v>45566.313194444447</v>
      </c>
    </row>
    <row r="3213" spans="1:20" x14ac:dyDescent="0.35">
      <c r="A3213" t="s">
        <v>100</v>
      </c>
      <c r="B3213" t="s">
        <v>101</v>
      </c>
      <c r="C3213" t="s">
        <v>92</v>
      </c>
      <c r="D3213" s="29">
        <v>45944</v>
      </c>
      <c r="E3213" s="184" t="str">
        <f t="shared" si="200"/>
        <v/>
      </c>
      <c r="F3213" s="184" t="str">
        <f t="shared" si="201"/>
        <v/>
      </c>
      <c r="G3213" s="184" t="str">
        <f t="shared" si="202"/>
        <v/>
      </c>
      <c r="H3213" s="184" t="str">
        <f t="shared" si="203"/>
        <v/>
      </c>
      <c r="J3213" t="s">
        <v>253</v>
      </c>
      <c r="K3213" t="s">
        <v>253</v>
      </c>
      <c r="R3213">
        <v>114.701775</v>
      </c>
      <c r="S3213" t="s">
        <v>201</v>
      </c>
      <c r="T3213" s="221">
        <v>45566.313194444447</v>
      </c>
    </row>
    <row r="3214" spans="1:20" x14ac:dyDescent="0.35">
      <c r="A3214" t="s">
        <v>100</v>
      </c>
      <c r="B3214" t="s">
        <v>101</v>
      </c>
      <c r="C3214" t="s">
        <v>92</v>
      </c>
      <c r="D3214" s="29">
        <v>45945</v>
      </c>
      <c r="E3214" s="184" t="str">
        <f t="shared" si="200"/>
        <v/>
      </c>
      <c r="F3214" s="184" t="str">
        <f t="shared" si="201"/>
        <v/>
      </c>
      <c r="G3214" s="184" t="str">
        <f t="shared" si="202"/>
        <v/>
      </c>
      <c r="H3214" s="184" t="str">
        <f t="shared" si="203"/>
        <v/>
      </c>
      <c r="J3214" t="s">
        <v>253</v>
      </c>
      <c r="K3214" t="s">
        <v>253</v>
      </c>
      <c r="R3214">
        <v>114.701775</v>
      </c>
      <c r="S3214" t="s">
        <v>201</v>
      </c>
      <c r="T3214" s="221">
        <v>45566.313194444447</v>
      </c>
    </row>
    <row r="3215" spans="1:20" x14ac:dyDescent="0.35">
      <c r="A3215" t="s">
        <v>100</v>
      </c>
      <c r="B3215" t="s">
        <v>101</v>
      </c>
      <c r="C3215" t="s">
        <v>92</v>
      </c>
      <c r="D3215" s="29">
        <v>45946</v>
      </c>
      <c r="E3215" s="184" t="str">
        <f t="shared" si="200"/>
        <v/>
      </c>
      <c r="F3215" s="184" t="str">
        <f t="shared" si="201"/>
        <v/>
      </c>
      <c r="G3215" s="184" t="str">
        <f t="shared" si="202"/>
        <v/>
      </c>
      <c r="H3215" s="184" t="str">
        <f t="shared" si="203"/>
        <v/>
      </c>
      <c r="J3215" t="s">
        <v>253</v>
      </c>
      <c r="K3215" t="s">
        <v>253</v>
      </c>
      <c r="R3215">
        <v>114.701775</v>
      </c>
      <c r="S3215" t="s">
        <v>201</v>
      </c>
      <c r="T3215" s="221">
        <v>45566.313194444447</v>
      </c>
    </row>
    <row r="3216" spans="1:20" x14ac:dyDescent="0.35">
      <c r="A3216" t="s">
        <v>100</v>
      </c>
      <c r="B3216" t="s">
        <v>101</v>
      </c>
      <c r="C3216" t="s">
        <v>92</v>
      </c>
      <c r="D3216" s="29">
        <v>45947</v>
      </c>
      <c r="E3216" s="184" t="str">
        <f t="shared" si="200"/>
        <v/>
      </c>
      <c r="F3216" s="184" t="str">
        <f t="shared" si="201"/>
        <v/>
      </c>
      <c r="G3216" s="184" t="str">
        <f t="shared" si="202"/>
        <v/>
      </c>
      <c r="H3216" s="184" t="str">
        <f t="shared" si="203"/>
        <v/>
      </c>
      <c r="J3216" t="s">
        <v>253</v>
      </c>
      <c r="K3216" t="s">
        <v>253</v>
      </c>
      <c r="R3216">
        <v>114.701775</v>
      </c>
      <c r="S3216" t="s">
        <v>201</v>
      </c>
      <c r="T3216" s="221">
        <v>45566.313194444447</v>
      </c>
    </row>
    <row r="3217" spans="1:20" x14ac:dyDescent="0.35">
      <c r="A3217" t="s">
        <v>100</v>
      </c>
      <c r="B3217" t="s">
        <v>101</v>
      </c>
      <c r="C3217" t="s">
        <v>92</v>
      </c>
      <c r="D3217" s="29">
        <v>45948</v>
      </c>
      <c r="E3217" s="184" t="str">
        <f t="shared" si="200"/>
        <v/>
      </c>
      <c r="F3217" s="184" t="str">
        <f t="shared" si="201"/>
        <v/>
      </c>
      <c r="G3217" s="184" t="str">
        <f t="shared" si="202"/>
        <v/>
      </c>
      <c r="H3217" s="184" t="str">
        <f t="shared" si="203"/>
        <v/>
      </c>
      <c r="J3217" t="s">
        <v>253</v>
      </c>
      <c r="K3217" t="s">
        <v>253</v>
      </c>
      <c r="R3217">
        <v>114.701775</v>
      </c>
      <c r="S3217" t="s">
        <v>201</v>
      </c>
      <c r="T3217" s="221">
        <v>45566.313194444447</v>
      </c>
    </row>
    <row r="3218" spans="1:20" x14ac:dyDescent="0.35">
      <c r="A3218" t="s">
        <v>100</v>
      </c>
      <c r="B3218" t="s">
        <v>101</v>
      </c>
      <c r="C3218" t="s">
        <v>92</v>
      </c>
      <c r="D3218" s="29">
        <v>45949</v>
      </c>
      <c r="E3218" s="184" t="str">
        <f t="shared" si="200"/>
        <v/>
      </c>
      <c r="F3218" s="184" t="str">
        <f t="shared" si="201"/>
        <v/>
      </c>
      <c r="G3218" s="184" t="str">
        <f t="shared" si="202"/>
        <v/>
      </c>
      <c r="H3218" s="184" t="str">
        <f t="shared" si="203"/>
        <v/>
      </c>
      <c r="J3218" t="s">
        <v>253</v>
      </c>
      <c r="K3218" t="s">
        <v>253</v>
      </c>
      <c r="R3218">
        <v>114.701775</v>
      </c>
      <c r="S3218" t="s">
        <v>201</v>
      </c>
      <c r="T3218" s="221">
        <v>45566.313194444447</v>
      </c>
    </row>
    <row r="3219" spans="1:20" x14ac:dyDescent="0.35">
      <c r="A3219" t="s">
        <v>100</v>
      </c>
      <c r="B3219" t="s">
        <v>101</v>
      </c>
      <c r="C3219" t="s">
        <v>92</v>
      </c>
      <c r="D3219" s="29">
        <v>45950</v>
      </c>
      <c r="E3219" s="184" t="str">
        <f t="shared" si="200"/>
        <v/>
      </c>
      <c r="F3219" s="184" t="str">
        <f t="shared" si="201"/>
        <v/>
      </c>
      <c r="G3219" s="184" t="str">
        <f t="shared" si="202"/>
        <v/>
      </c>
      <c r="H3219" s="184" t="str">
        <f t="shared" si="203"/>
        <v/>
      </c>
      <c r="J3219" t="s">
        <v>253</v>
      </c>
      <c r="K3219" t="s">
        <v>253</v>
      </c>
      <c r="R3219">
        <v>114.701775</v>
      </c>
      <c r="S3219" t="s">
        <v>201</v>
      </c>
      <c r="T3219" s="221">
        <v>45566.313194444447</v>
      </c>
    </row>
    <row r="3220" spans="1:20" x14ac:dyDescent="0.35">
      <c r="A3220" t="s">
        <v>100</v>
      </c>
      <c r="B3220" t="s">
        <v>101</v>
      </c>
      <c r="C3220" t="s">
        <v>92</v>
      </c>
      <c r="D3220" s="29">
        <v>45951</v>
      </c>
      <c r="E3220" s="184" t="str">
        <f t="shared" si="200"/>
        <v/>
      </c>
      <c r="F3220" s="184" t="str">
        <f t="shared" si="201"/>
        <v/>
      </c>
      <c r="G3220" s="184" t="str">
        <f t="shared" si="202"/>
        <v/>
      </c>
      <c r="H3220" s="184" t="str">
        <f t="shared" si="203"/>
        <v/>
      </c>
      <c r="J3220" t="s">
        <v>253</v>
      </c>
      <c r="K3220" t="s">
        <v>253</v>
      </c>
      <c r="R3220">
        <v>114.701775</v>
      </c>
      <c r="S3220" t="s">
        <v>201</v>
      </c>
      <c r="T3220" s="221">
        <v>45566.313194444447</v>
      </c>
    </row>
    <row r="3221" spans="1:20" x14ac:dyDescent="0.35">
      <c r="A3221" t="s">
        <v>100</v>
      </c>
      <c r="B3221" t="s">
        <v>101</v>
      </c>
      <c r="C3221" t="s">
        <v>92</v>
      </c>
      <c r="D3221" s="29">
        <v>45952</v>
      </c>
      <c r="E3221" s="184" t="str">
        <f t="shared" si="200"/>
        <v/>
      </c>
      <c r="F3221" s="184" t="str">
        <f t="shared" si="201"/>
        <v/>
      </c>
      <c r="G3221" s="184" t="str">
        <f t="shared" si="202"/>
        <v/>
      </c>
      <c r="H3221" s="184" t="str">
        <f t="shared" si="203"/>
        <v/>
      </c>
      <c r="J3221" t="s">
        <v>253</v>
      </c>
      <c r="K3221" t="s">
        <v>253</v>
      </c>
      <c r="R3221">
        <v>114.701775</v>
      </c>
      <c r="S3221" t="s">
        <v>201</v>
      </c>
      <c r="T3221" s="221">
        <v>45566.313194444447</v>
      </c>
    </row>
    <row r="3222" spans="1:20" x14ac:dyDescent="0.35">
      <c r="A3222" t="s">
        <v>100</v>
      </c>
      <c r="B3222" t="s">
        <v>101</v>
      </c>
      <c r="C3222" t="s">
        <v>92</v>
      </c>
      <c r="D3222" s="29">
        <v>45953</v>
      </c>
      <c r="E3222" s="184" t="str">
        <f t="shared" si="200"/>
        <v/>
      </c>
      <c r="F3222" s="184" t="str">
        <f t="shared" si="201"/>
        <v/>
      </c>
      <c r="G3222" s="184" t="str">
        <f t="shared" si="202"/>
        <v/>
      </c>
      <c r="H3222" s="184" t="str">
        <f t="shared" si="203"/>
        <v/>
      </c>
      <c r="J3222" t="s">
        <v>253</v>
      </c>
      <c r="K3222" t="s">
        <v>253</v>
      </c>
      <c r="R3222">
        <v>114.701775</v>
      </c>
      <c r="S3222" t="s">
        <v>201</v>
      </c>
      <c r="T3222" s="221">
        <v>45566.313194444447</v>
      </c>
    </row>
    <row r="3223" spans="1:20" x14ac:dyDescent="0.35">
      <c r="A3223" t="s">
        <v>100</v>
      </c>
      <c r="B3223" t="s">
        <v>101</v>
      </c>
      <c r="C3223" t="s">
        <v>92</v>
      </c>
      <c r="D3223" s="29">
        <v>45954</v>
      </c>
      <c r="E3223" s="184" t="str">
        <f t="shared" si="200"/>
        <v/>
      </c>
      <c r="F3223" s="184" t="str">
        <f t="shared" si="201"/>
        <v/>
      </c>
      <c r="G3223" s="184" t="str">
        <f t="shared" si="202"/>
        <v/>
      </c>
      <c r="H3223" s="184" t="str">
        <f t="shared" si="203"/>
        <v/>
      </c>
      <c r="J3223" t="s">
        <v>253</v>
      </c>
      <c r="K3223" t="s">
        <v>253</v>
      </c>
      <c r="R3223">
        <v>114.701775</v>
      </c>
      <c r="S3223" t="s">
        <v>201</v>
      </c>
      <c r="T3223" s="221">
        <v>45566.313194444447</v>
      </c>
    </row>
    <row r="3224" spans="1:20" x14ac:dyDescent="0.35">
      <c r="A3224" t="s">
        <v>100</v>
      </c>
      <c r="B3224" t="s">
        <v>101</v>
      </c>
      <c r="C3224" t="s">
        <v>92</v>
      </c>
      <c r="D3224" s="29">
        <v>45955</v>
      </c>
      <c r="E3224" s="184" t="str">
        <f t="shared" si="200"/>
        <v/>
      </c>
      <c r="F3224" s="184" t="str">
        <f t="shared" si="201"/>
        <v/>
      </c>
      <c r="G3224" s="184" t="str">
        <f t="shared" si="202"/>
        <v/>
      </c>
      <c r="H3224" s="184" t="str">
        <f t="shared" si="203"/>
        <v/>
      </c>
      <c r="J3224" t="s">
        <v>253</v>
      </c>
      <c r="K3224" t="s">
        <v>253</v>
      </c>
      <c r="R3224">
        <v>114.701775</v>
      </c>
      <c r="S3224" t="s">
        <v>201</v>
      </c>
      <c r="T3224" s="221">
        <v>45566.313194444447</v>
      </c>
    </row>
    <row r="3225" spans="1:20" x14ac:dyDescent="0.35">
      <c r="A3225" t="s">
        <v>100</v>
      </c>
      <c r="B3225" t="s">
        <v>101</v>
      </c>
      <c r="C3225" t="s">
        <v>92</v>
      </c>
      <c r="D3225" s="29">
        <v>45956</v>
      </c>
      <c r="E3225" s="184" t="str">
        <f t="shared" si="200"/>
        <v/>
      </c>
      <c r="F3225" s="184" t="str">
        <f t="shared" si="201"/>
        <v/>
      </c>
      <c r="G3225" s="184" t="str">
        <f t="shared" si="202"/>
        <v/>
      </c>
      <c r="H3225" s="184" t="str">
        <f t="shared" si="203"/>
        <v/>
      </c>
      <c r="J3225" t="s">
        <v>253</v>
      </c>
      <c r="K3225" t="s">
        <v>253</v>
      </c>
      <c r="R3225">
        <v>114.701775</v>
      </c>
      <c r="S3225" t="s">
        <v>201</v>
      </c>
      <c r="T3225" s="221">
        <v>45566.313194444447</v>
      </c>
    </row>
    <row r="3226" spans="1:20" x14ac:dyDescent="0.35">
      <c r="A3226" t="s">
        <v>100</v>
      </c>
      <c r="B3226" t="s">
        <v>101</v>
      </c>
      <c r="C3226" t="s">
        <v>92</v>
      </c>
      <c r="D3226" s="29">
        <v>45957</v>
      </c>
      <c r="E3226" s="184" t="str">
        <f t="shared" si="200"/>
        <v/>
      </c>
      <c r="F3226" s="184" t="str">
        <f t="shared" si="201"/>
        <v/>
      </c>
      <c r="G3226" s="184" t="str">
        <f t="shared" si="202"/>
        <v/>
      </c>
      <c r="H3226" s="184" t="str">
        <f t="shared" si="203"/>
        <v/>
      </c>
      <c r="J3226" t="s">
        <v>253</v>
      </c>
      <c r="K3226" t="s">
        <v>253</v>
      </c>
      <c r="R3226">
        <v>114.701775</v>
      </c>
      <c r="S3226" t="s">
        <v>201</v>
      </c>
      <c r="T3226" s="221">
        <v>45566.313194444447</v>
      </c>
    </row>
    <row r="3227" spans="1:20" x14ac:dyDescent="0.35">
      <c r="A3227" t="s">
        <v>100</v>
      </c>
      <c r="B3227" t="s">
        <v>101</v>
      </c>
      <c r="C3227" t="s">
        <v>92</v>
      </c>
      <c r="D3227" s="29">
        <v>45958</v>
      </c>
      <c r="E3227" s="184" t="str">
        <f t="shared" si="200"/>
        <v/>
      </c>
      <c r="F3227" s="184" t="str">
        <f t="shared" si="201"/>
        <v/>
      </c>
      <c r="G3227" s="184" t="str">
        <f t="shared" si="202"/>
        <v/>
      </c>
      <c r="H3227" s="184" t="str">
        <f t="shared" si="203"/>
        <v/>
      </c>
      <c r="J3227" t="s">
        <v>253</v>
      </c>
      <c r="K3227" t="s">
        <v>253</v>
      </c>
      <c r="R3227">
        <v>114.701775</v>
      </c>
      <c r="S3227" t="s">
        <v>201</v>
      </c>
      <c r="T3227" s="221">
        <v>45566.313194444447</v>
      </c>
    </row>
    <row r="3228" spans="1:20" x14ac:dyDescent="0.35">
      <c r="A3228" t="s">
        <v>100</v>
      </c>
      <c r="B3228" t="s">
        <v>101</v>
      </c>
      <c r="C3228" t="s">
        <v>92</v>
      </c>
      <c r="D3228" s="29">
        <v>45959</v>
      </c>
      <c r="E3228" s="184" t="str">
        <f t="shared" si="200"/>
        <v/>
      </c>
      <c r="F3228" s="184" t="str">
        <f t="shared" si="201"/>
        <v/>
      </c>
      <c r="G3228" s="184" t="str">
        <f t="shared" si="202"/>
        <v/>
      </c>
      <c r="H3228" s="184" t="str">
        <f t="shared" si="203"/>
        <v/>
      </c>
      <c r="J3228" t="s">
        <v>253</v>
      </c>
      <c r="K3228" t="s">
        <v>253</v>
      </c>
      <c r="R3228">
        <v>114.701775</v>
      </c>
      <c r="S3228" t="s">
        <v>201</v>
      </c>
      <c r="T3228" s="221">
        <v>45566.313194444447</v>
      </c>
    </row>
    <row r="3229" spans="1:20" x14ac:dyDescent="0.35">
      <c r="A3229" t="s">
        <v>100</v>
      </c>
      <c r="B3229" t="s">
        <v>101</v>
      </c>
      <c r="C3229" t="s">
        <v>92</v>
      </c>
      <c r="D3229" s="29">
        <v>45960</v>
      </c>
      <c r="E3229" s="184" t="str">
        <f t="shared" si="200"/>
        <v/>
      </c>
      <c r="F3229" s="184" t="str">
        <f t="shared" si="201"/>
        <v/>
      </c>
      <c r="G3229" s="184" t="str">
        <f t="shared" si="202"/>
        <v/>
      </c>
      <c r="H3229" s="184" t="str">
        <f t="shared" si="203"/>
        <v/>
      </c>
      <c r="J3229" t="s">
        <v>253</v>
      </c>
      <c r="K3229" t="s">
        <v>253</v>
      </c>
      <c r="R3229">
        <v>114.701775</v>
      </c>
      <c r="S3229" t="s">
        <v>201</v>
      </c>
      <c r="T3229" s="221">
        <v>45566.313194444447</v>
      </c>
    </row>
    <row r="3230" spans="1:20" x14ac:dyDescent="0.35">
      <c r="A3230" t="s">
        <v>100</v>
      </c>
      <c r="B3230" t="s">
        <v>101</v>
      </c>
      <c r="C3230" t="s">
        <v>92</v>
      </c>
      <c r="D3230" s="29">
        <v>45961</v>
      </c>
      <c r="E3230" s="184" t="str">
        <f t="shared" si="200"/>
        <v/>
      </c>
      <c r="F3230" s="184" t="str">
        <f t="shared" si="201"/>
        <v/>
      </c>
      <c r="G3230" s="184" t="str">
        <f t="shared" si="202"/>
        <v/>
      </c>
      <c r="H3230" s="184" t="str">
        <f t="shared" si="203"/>
        <v/>
      </c>
      <c r="J3230" t="s">
        <v>253</v>
      </c>
      <c r="K3230" t="s">
        <v>253</v>
      </c>
      <c r="R3230">
        <v>114.701775</v>
      </c>
      <c r="S3230" t="s">
        <v>201</v>
      </c>
      <c r="T3230" s="221">
        <v>45566.313194444447</v>
      </c>
    </row>
    <row r="3231" spans="1:20" x14ac:dyDescent="0.35">
      <c r="A3231" t="s">
        <v>100</v>
      </c>
      <c r="B3231" t="s">
        <v>101</v>
      </c>
      <c r="C3231" t="s">
        <v>92</v>
      </c>
      <c r="D3231" s="29">
        <v>45962</v>
      </c>
      <c r="E3231" s="184" t="str">
        <f t="shared" si="200"/>
        <v/>
      </c>
      <c r="F3231" s="184" t="str">
        <f t="shared" si="201"/>
        <v/>
      </c>
      <c r="G3231" s="184" t="str">
        <f t="shared" si="202"/>
        <v/>
      </c>
      <c r="H3231" s="184" t="str">
        <f t="shared" si="203"/>
        <v/>
      </c>
      <c r="J3231" t="s">
        <v>253</v>
      </c>
      <c r="K3231" t="s">
        <v>253</v>
      </c>
      <c r="R3231">
        <v>114.701775</v>
      </c>
      <c r="S3231" t="s">
        <v>201</v>
      </c>
      <c r="T3231" s="221">
        <v>45566.313194444447</v>
      </c>
    </row>
    <row r="3232" spans="1:20" x14ac:dyDescent="0.35">
      <c r="A3232" t="s">
        <v>100</v>
      </c>
      <c r="B3232" t="s">
        <v>101</v>
      </c>
      <c r="C3232" t="s">
        <v>92</v>
      </c>
      <c r="D3232" s="29">
        <v>45963</v>
      </c>
      <c r="E3232" s="184" t="str">
        <f t="shared" si="200"/>
        <v/>
      </c>
      <c r="F3232" s="184" t="str">
        <f t="shared" si="201"/>
        <v/>
      </c>
      <c r="G3232" s="184" t="str">
        <f t="shared" si="202"/>
        <v/>
      </c>
      <c r="H3232" s="184" t="str">
        <f t="shared" si="203"/>
        <v/>
      </c>
      <c r="J3232" t="s">
        <v>253</v>
      </c>
      <c r="K3232" t="s">
        <v>253</v>
      </c>
      <c r="R3232">
        <v>114.701775</v>
      </c>
      <c r="S3232" t="s">
        <v>201</v>
      </c>
      <c r="T3232" s="221">
        <v>45566.313194444447</v>
      </c>
    </row>
    <row r="3233" spans="1:20" x14ac:dyDescent="0.35">
      <c r="A3233" t="s">
        <v>100</v>
      </c>
      <c r="B3233" t="s">
        <v>101</v>
      </c>
      <c r="C3233" t="s">
        <v>92</v>
      </c>
      <c r="D3233" s="29">
        <v>45964</v>
      </c>
      <c r="E3233" s="184">
        <f t="shared" si="200"/>
        <v>0</v>
      </c>
      <c r="F3233" s="184">
        <f t="shared" si="201"/>
        <v>0</v>
      </c>
      <c r="G3233" s="184">
        <f t="shared" si="202"/>
        <v>1</v>
      </c>
      <c r="H3233" s="184">
        <f t="shared" si="203"/>
        <v>1</v>
      </c>
      <c r="J3233">
        <v>0</v>
      </c>
      <c r="K3233">
        <v>0</v>
      </c>
      <c r="R3233">
        <v>114.701775</v>
      </c>
      <c r="S3233" t="s">
        <v>201</v>
      </c>
      <c r="T3233" s="221">
        <v>45566.313194444447</v>
      </c>
    </row>
    <row r="3234" spans="1:20" x14ac:dyDescent="0.35">
      <c r="A3234" t="s">
        <v>100</v>
      </c>
      <c r="B3234" t="s">
        <v>101</v>
      </c>
      <c r="C3234" t="s">
        <v>92</v>
      </c>
      <c r="D3234" s="29">
        <v>45965</v>
      </c>
      <c r="E3234" s="184">
        <f t="shared" si="200"/>
        <v>0</v>
      </c>
      <c r="F3234" s="184">
        <f t="shared" si="201"/>
        <v>0</v>
      </c>
      <c r="G3234" s="184">
        <f t="shared" si="202"/>
        <v>1</v>
      </c>
      <c r="H3234" s="184">
        <f t="shared" si="203"/>
        <v>1</v>
      </c>
      <c r="J3234">
        <v>0</v>
      </c>
      <c r="K3234">
        <v>0</v>
      </c>
      <c r="R3234">
        <v>114.701775</v>
      </c>
      <c r="S3234" t="s">
        <v>201</v>
      </c>
      <c r="T3234" s="221">
        <v>45566.313194444447</v>
      </c>
    </row>
    <row r="3235" spans="1:20" x14ac:dyDescent="0.35">
      <c r="A3235" t="s">
        <v>100</v>
      </c>
      <c r="B3235" t="s">
        <v>101</v>
      </c>
      <c r="C3235" t="s">
        <v>92</v>
      </c>
      <c r="D3235" s="29">
        <v>45966</v>
      </c>
      <c r="E3235" s="184">
        <f t="shared" si="200"/>
        <v>0</v>
      </c>
      <c r="F3235" s="184">
        <f t="shared" si="201"/>
        <v>0</v>
      </c>
      <c r="G3235" s="184">
        <f t="shared" si="202"/>
        <v>1</v>
      </c>
      <c r="H3235" s="184">
        <f t="shared" si="203"/>
        <v>1</v>
      </c>
      <c r="J3235">
        <v>0</v>
      </c>
      <c r="K3235">
        <v>0</v>
      </c>
      <c r="R3235">
        <v>114.701775</v>
      </c>
      <c r="S3235" t="s">
        <v>201</v>
      </c>
      <c r="T3235" s="221">
        <v>45566.313194444447</v>
      </c>
    </row>
    <row r="3236" spans="1:20" x14ac:dyDescent="0.35">
      <c r="A3236" t="s">
        <v>100</v>
      </c>
      <c r="B3236" t="s">
        <v>101</v>
      </c>
      <c r="C3236" t="s">
        <v>92</v>
      </c>
      <c r="D3236" s="29">
        <v>45967</v>
      </c>
      <c r="E3236" s="184">
        <f t="shared" si="200"/>
        <v>0</v>
      </c>
      <c r="F3236" s="184">
        <f t="shared" si="201"/>
        <v>0</v>
      </c>
      <c r="G3236" s="184">
        <f t="shared" si="202"/>
        <v>1</v>
      </c>
      <c r="H3236" s="184">
        <f t="shared" si="203"/>
        <v>1</v>
      </c>
      <c r="J3236">
        <v>0</v>
      </c>
      <c r="K3236">
        <v>0</v>
      </c>
      <c r="R3236">
        <v>114.701775</v>
      </c>
      <c r="S3236" t="s">
        <v>201</v>
      </c>
      <c r="T3236" s="221">
        <v>45566.313194444447</v>
      </c>
    </row>
    <row r="3237" spans="1:20" x14ac:dyDescent="0.35">
      <c r="A3237" t="s">
        <v>100</v>
      </c>
      <c r="B3237" t="s">
        <v>101</v>
      </c>
      <c r="C3237" t="s">
        <v>92</v>
      </c>
      <c r="D3237" s="29">
        <v>45968</v>
      </c>
      <c r="E3237" s="184">
        <f t="shared" si="200"/>
        <v>0</v>
      </c>
      <c r="F3237" s="184">
        <f t="shared" si="201"/>
        <v>0</v>
      </c>
      <c r="G3237" s="184">
        <f t="shared" si="202"/>
        <v>1</v>
      </c>
      <c r="H3237" s="184">
        <f t="shared" si="203"/>
        <v>1</v>
      </c>
      <c r="J3237">
        <v>0</v>
      </c>
      <c r="K3237">
        <v>0</v>
      </c>
      <c r="R3237">
        <v>114.701775</v>
      </c>
      <c r="S3237" t="s">
        <v>201</v>
      </c>
      <c r="T3237" s="221">
        <v>45566.313194444447</v>
      </c>
    </row>
    <row r="3238" spans="1:20" x14ac:dyDescent="0.35">
      <c r="A3238" t="s">
        <v>100</v>
      </c>
      <c r="B3238" t="s">
        <v>101</v>
      </c>
      <c r="C3238" t="s">
        <v>92</v>
      </c>
      <c r="D3238" s="29">
        <v>45969</v>
      </c>
      <c r="E3238" s="184">
        <f t="shared" si="200"/>
        <v>0</v>
      </c>
      <c r="F3238" s="184">
        <f t="shared" si="201"/>
        <v>0</v>
      </c>
      <c r="G3238" s="184">
        <f t="shared" si="202"/>
        <v>1</v>
      </c>
      <c r="H3238" s="184">
        <f t="shared" si="203"/>
        <v>1</v>
      </c>
      <c r="J3238">
        <v>0</v>
      </c>
      <c r="K3238">
        <v>0</v>
      </c>
      <c r="R3238">
        <v>114.701775</v>
      </c>
      <c r="S3238" t="s">
        <v>201</v>
      </c>
      <c r="T3238" s="221">
        <v>45566.313194444447</v>
      </c>
    </row>
    <row r="3239" spans="1:20" x14ac:dyDescent="0.35">
      <c r="A3239" t="s">
        <v>100</v>
      </c>
      <c r="B3239" t="s">
        <v>101</v>
      </c>
      <c r="C3239" t="s">
        <v>92</v>
      </c>
      <c r="D3239" s="29">
        <v>45970</v>
      </c>
      <c r="E3239" s="184">
        <f t="shared" si="200"/>
        <v>0</v>
      </c>
      <c r="F3239" s="184">
        <f t="shared" si="201"/>
        <v>0</v>
      </c>
      <c r="G3239" s="184">
        <f t="shared" si="202"/>
        <v>1</v>
      </c>
      <c r="H3239" s="184">
        <f t="shared" si="203"/>
        <v>1</v>
      </c>
      <c r="J3239">
        <v>0</v>
      </c>
      <c r="K3239">
        <v>0</v>
      </c>
      <c r="R3239">
        <v>114.701775</v>
      </c>
      <c r="S3239" t="s">
        <v>201</v>
      </c>
      <c r="T3239" s="221">
        <v>45566.313194444447</v>
      </c>
    </row>
    <row r="3240" spans="1:20" x14ac:dyDescent="0.35">
      <c r="A3240" t="s">
        <v>100</v>
      </c>
      <c r="B3240" t="s">
        <v>101</v>
      </c>
      <c r="C3240" t="s">
        <v>92</v>
      </c>
      <c r="D3240" s="29">
        <v>45971</v>
      </c>
      <c r="E3240" s="184">
        <f t="shared" si="200"/>
        <v>0</v>
      </c>
      <c r="F3240" s="184">
        <f t="shared" si="201"/>
        <v>0</v>
      </c>
      <c r="G3240" s="184">
        <f t="shared" si="202"/>
        <v>1</v>
      </c>
      <c r="H3240" s="184">
        <f t="shared" si="203"/>
        <v>1</v>
      </c>
      <c r="J3240">
        <v>0</v>
      </c>
      <c r="K3240">
        <v>0</v>
      </c>
      <c r="R3240">
        <v>114.701775</v>
      </c>
      <c r="S3240" t="s">
        <v>201</v>
      </c>
      <c r="T3240" s="221">
        <v>45566.313194444447</v>
      </c>
    </row>
    <row r="3241" spans="1:20" x14ac:dyDescent="0.35">
      <c r="A3241" t="s">
        <v>100</v>
      </c>
      <c r="B3241" t="s">
        <v>101</v>
      </c>
      <c r="C3241" t="s">
        <v>92</v>
      </c>
      <c r="D3241" s="29">
        <v>45972</v>
      </c>
      <c r="E3241" s="184">
        <f t="shared" si="200"/>
        <v>0</v>
      </c>
      <c r="F3241" s="184">
        <f t="shared" si="201"/>
        <v>0</v>
      </c>
      <c r="G3241" s="184">
        <f t="shared" si="202"/>
        <v>1</v>
      </c>
      <c r="H3241" s="184">
        <f t="shared" si="203"/>
        <v>1</v>
      </c>
      <c r="J3241">
        <v>0</v>
      </c>
      <c r="K3241">
        <v>0</v>
      </c>
      <c r="R3241">
        <v>114.701775</v>
      </c>
      <c r="S3241" t="s">
        <v>201</v>
      </c>
      <c r="T3241" s="221">
        <v>45566.313194444447</v>
      </c>
    </row>
    <row r="3242" spans="1:20" x14ac:dyDescent="0.35">
      <c r="A3242" t="s">
        <v>100</v>
      </c>
      <c r="B3242" t="s">
        <v>101</v>
      </c>
      <c r="C3242" t="s">
        <v>92</v>
      </c>
      <c r="D3242" s="29">
        <v>45973</v>
      </c>
      <c r="E3242" s="184">
        <f t="shared" si="200"/>
        <v>0</v>
      </c>
      <c r="F3242" s="184">
        <f t="shared" si="201"/>
        <v>0</v>
      </c>
      <c r="G3242" s="184">
        <f t="shared" si="202"/>
        <v>1</v>
      </c>
      <c r="H3242" s="184">
        <f t="shared" si="203"/>
        <v>1</v>
      </c>
      <c r="J3242">
        <v>0</v>
      </c>
      <c r="K3242">
        <v>0</v>
      </c>
      <c r="R3242">
        <v>114.701775</v>
      </c>
      <c r="S3242" t="s">
        <v>201</v>
      </c>
      <c r="T3242" s="221">
        <v>45566.313194444447</v>
      </c>
    </row>
    <row r="3243" spans="1:20" x14ac:dyDescent="0.35">
      <c r="A3243" t="s">
        <v>100</v>
      </c>
      <c r="B3243" t="s">
        <v>101</v>
      </c>
      <c r="C3243" t="s">
        <v>92</v>
      </c>
      <c r="D3243" s="29">
        <v>45974</v>
      </c>
      <c r="E3243" s="184">
        <f t="shared" si="200"/>
        <v>0</v>
      </c>
      <c r="F3243" s="184">
        <f t="shared" si="201"/>
        <v>0</v>
      </c>
      <c r="G3243" s="184">
        <f t="shared" si="202"/>
        <v>1</v>
      </c>
      <c r="H3243" s="184">
        <f t="shared" si="203"/>
        <v>1</v>
      </c>
      <c r="J3243">
        <v>0</v>
      </c>
      <c r="K3243">
        <v>0</v>
      </c>
      <c r="R3243">
        <v>114.701775</v>
      </c>
      <c r="S3243" t="s">
        <v>201</v>
      </c>
      <c r="T3243" s="221">
        <v>45566.313194444447</v>
      </c>
    </row>
    <row r="3244" spans="1:20" x14ac:dyDescent="0.35">
      <c r="A3244" t="s">
        <v>100</v>
      </c>
      <c r="B3244" t="s">
        <v>101</v>
      </c>
      <c r="C3244" t="s">
        <v>92</v>
      </c>
      <c r="D3244" s="29">
        <v>45975</v>
      </c>
      <c r="E3244" s="184">
        <f t="shared" si="200"/>
        <v>0</v>
      </c>
      <c r="F3244" s="184">
        <f t="shared" si="201"/>
        <v>0</v>
      </c>
      <c r="G3244" s="184">
        <f t="shared" si="202"/>
        <v>1</v>
      </c>
      <c r="H3244" s="184">
        <f t="shared" si="203"/>
        <v>1</v>
      </c>
      <c r="J3244">
        <v>0</v>
      </c>
      <c r="K3244">
        <v>0</v>
      </c>
      <c r="R3244">
        <v>114.701775</v>
      </c>
      <c r="S3244" t="s">
        <v>201</v>
      </c>
      <c r="T3244" s="221">
        <v>45566.313194444447</v>
      </c>
    </row>
    <row r="3245" spans="1:20" x14ac:dyDescent="0.35">
      <c r="A3245" t="s">
        <v>100</v>
      </c>
      <c r="B3245" t="s">
        <v>101</v>
      </c>
      <c r="C3245" t="s">
        <v>92</v>
      </c>
      <c r="D3245" s="29">
        <v>45976</v>
      </c>
      <c r="E3245" s="184">
        <f t="shared" si="200"/>
        <v>0</v>
      </c>
      <c r="F3245" s="184">
        <f t="shared" si="201"/>
        <v>0</v>
      </c>
      <c r="G3245" s="184">
        <f t="shared" si="202"/>
        <v>1</v>
      </c>
      <c r="H3245" s="184">
        <f t="shared" si="203"/>
        <v>1</v>
      </c>
      <c r="J3245">
        <v>0</v>
      </c>
      <c r="K3245">
        <v>0</v>
      </c>
      <c r="R3245">
        <v>114.701775</v>
      </c>
      <c r="S3245" t="s">
        <v>201</v>
      </c>
      <c r="T3245" s="221">
        <v>45566.313194444447</v>
      </c>
    </row>
    <row r="3246" spans="1:20" x14ac:dyDescent="0.35">
      <c r="A3246" t="s">
        <v>100</v>
      </c>
      <c r="B3246" t="s">
        <v>101</v>
      </c>
      <c r="C3246" t="s">
        <v>92</v>
      </c>
      <c r="D3246" s="29">
        <v>45977</v>
      </c>
      <c r="E3246" s="184">
        <f t="shared" si="200"/>
        <v>0</v>
      </c>
      <c r="F3246" s="184">
        <f t="shared" si="201"/>
        <v>0</v>
      </c>
      <c r="G3246" s="184">
        <f t="shared" si="202"/>
        <v>1</v>
      </c>
      <c r="H3246" s="184">
        <f t="shared" si="203"/>
        <v>1</v>
      </c>
      <c r="J3246">
        <v>0</v>
      </c>
      <c r="K3246">
        <v>0</v>
      </c>
      <c r="R3246">
        <v>114.701775</v>
      </c>
      <c r="S3246" t="s">
        <v>201</v>
      </c>
      <c r="T3246" s="221">
        <v>45566.313194444447</v>
      </c>
    </row>
    <row r="3247" spans="1:20" x14ac:dyDescent="0.35">
      <c r="A3247" t="s">
        <v>100</v>
      </c>
      <c r="B3247" t="s">
        <v>101</v>
      </c>
      <c r="C3247" t="s">
        <v>92</v>
      </c>
      <c r="D3247" s="29">
        <v>45978</v>
      </c>
      <c r="E3247" s="184">
        <f t="shared" si="200"/>
        <v>0</v>
      </c>
      <c r="F3247" s="184">
        <f t="shared" si="201"/>
        <v>0</v>
      </c>
      <c r="G3247" s="184">
        <f t="shared" si="202"/>
        <v>1</v>
      </c>
      <c r="H3247" s="184">
        <f t="shared" si="203"/>
        <v>1</v>
      </c>
      <c r="J3247">
        <v>0</v>
      </c>
      <c r="K3247">
        <v>0</v>
      </c>
      <c r="R3247">
        <v>114.701775</v>
      </c>
      <c r="S3247" t="s">
        <v>201</v>
      </c>
      <c r="T3247" s="221">
        <v>45566.313194444447</v>
      </c>
    </row>
    <row r="3248" spans="1:20" x14ac:dyDescent="0.35">
      <c r="A3248" t="s">
        <v>100</v>
      </c>
      <c r="B3248" t="s">
        <v>101</v>
      </c>
      <c r="C3248" t="s">
        <v>92</v>
      </c>
      <c r="D3248" s="29">
        <v>45979</v>
      </c>
      <c r="E3248" s="184">
        <f t="shared" si="200"/>
        <v>0</v>
      </c>
      <c r="F3248" s="184">
        <f t="shared" si="201"/>
        <v>0</v>
      </c>
      <c r="G3248" s="184">
        <f t="shared" si="202"/>
        <v>1</v>
      </c>
      <c r="H3248" s="184">
        <f t="shared" si="203"/>
        <v>1</v>
      </c>
      <c r="J3248">
        <v>0</v>
      </c>
      <c r="K3248">
        <v>0</v>
      </c>
      <c r="R3248">
        <v>114.701775</v>
      </c>
      <c r="S3248" t="s">
        <v>201</v>
      </c>
      <c r="T3248" s="221">
        <v>45566.313194444447</v>
      </c>
    </row>
    <row r="3249" spans="1:20" x14ac:dyDescent="0.35">
      <c r="A3249" t="s">
        <v>100</v>
      </c>
      <c r="B3249" t="s">
        <v>101</v>
      </c>
      <c r="C3249" t="s">
        <v>92</v>
      </c>
      <c r="D3249" s="29">
        <v>45980</v>
      </c>
      <c r="E3249" s="184">
        <f t="shared" si="200"/>
        <v>0</v>
      </c>
      <c r="F3249" s="184">
        <f t="shared" si="201"/>
        <v>0</v>
      </c>
      <c r="G3249" s="184">
        <f t="shared" si="202"/>
        <v>1</v>
      </c>
      <c r="H3249" s="184">
        <f t="shared" si="203"/>
        <v>1</v>
      </c>
      <c r="J3249">
        <v>0</v>
      </c>
      <c r="K3249">
        <v>0</v>
      </c>
      <c r="R3249">
        <v>114.701775</v>
      </c>
      <c r="S3249" t="s">
        <v>201</v>
      </c>
      <c r="T3249" s="221">
        <v>45566.313194444447</v>
      </c>
    </row>
    <row r="3250" spans="1:20" x14ac:dyDescent="0.35">
      <c r="A3250" t="s">
        <v>100</v>
      </c>
      <c r="B3250" t="s">
        <v>101</v>
      </c>
      <c r="C3250" t="s">
        <v>92</v>
      </c>
      <c r="D3250" s="29">
        <v>45981</v>
      </c>
      <c r="E3250" s="184">
        <f t="shared" si="200"/>
        <v>0</v>
      </c>
      <c r="F3250" s="184">
        <f t="shared" si="201"/>
        <v>0</v>
      </c>
      <c r="G3250" s="184">
        <f t="shared" si="202"/>
        <v>1</v>
      </c>
      <c r="H3250" s="184">
        <f t="shared" si="203"/>
        <v>1</v>
      </c>
      <c r="J3250">
        <v>0</v>
      </c>
      <c r="K3250">
        <v>0</v>
      </c>
      <c r="R3250">
        <v>114.701775</v>
      </c>
      <c r="S3250" t="s">
        <v>201</v>
      </c>
      <c r="T3250" s="221">
        <v>45566.313194444447</v>
      </c>
    </row>
    <row r="3251" spans="1:20" x14ac:dyDescent="0.35">
      <c r="A3251" t="s">
        <v>100</v>
      </c>
      <c r="B3251" t="s">
        <v>101</v>
      </c>
      <c r="C3251" t="s">
        <v>92</v>
      </c>
      <c r="D3251" s="29">
        <v>45982</v>
      </c>
      <c r="E3251" s="184">
        <f t="shared" si="200"/>
        <v>0</v>
      </c>
      <c r="F3251" s="184">
        <f t="shared" si="201"/>
        <v>0</v>
      </c>
      <c r="G3251" s="184">
        <f t="shared" si="202"/>
        <v>1</v>
      </c>
      <c r="H3251" s="184">
        <f t="shared" si="203"/>
        <v>1</v>
      </c>
      <c r="J3251">
        <v>0</v>
      </c>
      <c r="K3251">
        <v>0</v>
      </c>
      <c r="R3251">
        <v>114.701775</v>
      </c>
      <c r="S3251" t="s">
        <v>201</v>
      </c>
      <c r="T3251" s="221">
        <v>45566.313194444447</v>
      </c>
    </row>
    <row r="3252" spans="1:20" x14ac:dyDescent="0.35">
      <c r="A3252" t="s">
        <v>100</v>
      </c>
      <c r="B3252" t="s">
        <v>101</v>
      </c>
      <c r="C3252" t="s">
        <v>92</v>
      </c>
      <c r="D3252" s="29">
        <v>45983</v>
      </c>
      <c r="E3252" s="184">
        <f t="shared" si="200"/>
        <v>0</v>
      </c>
      <c r="F3252" s="184">
        <f t="shared" si="201"/>
        <v>0</v>
      </c>
      <c r="G3252" s="184">
        <f t="shared" si="202"/>
        <v>1</v>
      </c>
      <c r="H3252" s="184">
        <f t="shared" si="203"/>
        <v>1</v>
      </c>
      <c r="J3252">
        <v>0</v>
      </c>
      <c r="K3252">
        <v>0</v>
      </c>
      <c r="R3252">
        <v>114.701775</v>
      </c>
      <c r="S3252" t="s">
        <v>201</v>
      </c>
      <c r="T3252" s="221">
        <v>45566.313194444447</v>
      </c>
    </row>
    <row r="3253" spans="1:20" x14ac:dyDescent="0.35">
      <c r="A3253" t="s">
        <v>100</v>
      </c>
      <c r="B3253" t="s">
        <v>101</v>
      </c>
      <c r="C3253" t="s">
        <v>92</v>
      </c>
      <c r="D3253" s="29">
        <v>45984</v>
      </c>
      <c r="E3253" s="184">
        <f t="shared" si="200"/>
        <v>0</v>
      </c>
      <c r="F3253" s="184">
        <f t="shared" si="201"/>
        <v>0</v>
      </c>
      <c r="G3253" s="184">
        <f t="shared" si="202"/>
        <v>1</v>
      </c>
      <c r="H3253" s="184">
        <f t="shared" si="203"/>
        <v>1</v>
      </c>
      <c r="J3253">
        <v>0</v>
      </c>
      <c r="K3253">
        <v>0</v>
      </c>
      <c r="R3253">
        <v>114.701775</v>
      </c>
      <c r="S3253" t="s">
        <v>201</v>
      </c>
      <c r="T3253" s="221">
        <v>45566.313194444447</v>
      </c>
    </row>
    <row r="3254" spans="1:20" x14ac:dyDescent="0.35">
      <c r="A3254" t="s">
        <v>100</v>
      </c>
      <c r="B3254" t="s">
        <v>101</v>
      </c>
      <c r="C3254" t="s">
        <v>92</v>
      </c>
      <c r="D3254" s="29">
        <v>45985</v>
      </c>
      <c r="E3254" s="184">
        <f t="shared" si="200"/>
        <v>0</v>
      </c>
      <c r="F3254" s="184">
        <f t="shared" si="201"/>
        <v>0</v>
      </c>
      <c r="G3254" s="184">
        <f t="shared" si="202"/>
        <v>1</v>
      </c>
      <c r="H3254" s="184">
        <f t="shared" si="203"/>
        <v>1</v>
      </c>
      <c r="J3254">
        <v>0</v>
      </c>
      <c r="K3254">
        <v>0</v>
      </c>
      <c r="R3254">
        <v>114.701775</v>
      </c>
      <c r="S3254" t="s">
        <v>201</v>
      </c>
      <c r="T3254" s="221">
        <v>45566.313194444447</v>
      </c>
    </row>
    <row r="3255" spans="1:20" x14ac:dyDescent="0.35">
      <c r="A3255" t="s">
        <v>100</v>
      </c>
      <c r="B3255" t="s">
        <v>101</v>
      </c>
      <c r="C3255" t="s">
        <v>92</v>
      </c>
      <c r="D3255" s="29">
        <v>45986</v>
      </c>
      <c r="E3255" s="184">
        <f t="shared" si="200"/>
        <v>0</v>
      </c>
      <c r="F3255" s="184">
        <f t="shared" si="201"/>
        <v>0</v>
      </c>
      <c r="G3255" s="184">
        <f t="shared" si="202"/>
        <v>1</v>
      </c>
      <c r="H3255" s="184">
        <f t="shared" si="203"/>
        <v>1</v>
      </c>
      <c r="J3255">
        <v>0</v>
      </c>
      <c r="K3255">
        <v>0</v>
      </c>
      <c r="R3255">
        <v>114.701775</v>
      </c>
      <c r="S3255" t="s">
        <v>201</v>
      </c>
      <c r="T3255" s="221">
        <v>45566.313194444447</v>
      </c>
    </row>
    <row r="3256" spans="1:20" x14ac:dyDescent="0.35">
      <c r="A3256" t="s">
        <v>100</v>
      </c>
      <c r="B3256" t="s">
        <v>101</v>
      </c>
      <c r="C3256" t="s">
        <v>92</v>
      </c>
      <c r="D3256" s="29">
        <v>45987</v>
      </c>
      <c r="E3256" s="184">
        <f t="shared" si="200"/>
        <v>0</v>
      </c>
      <c r="F3256" s="184">
        <f t="shared" si="201"/>
        <v>0</v>
      </c>
      <c r="G3256" s="184">
        <f t="shared" si="202"/>
        <v>1</v>
      </c>
      <c r="H3256" s="184">
        <f t="shared" si="203"/>
        <v>1</v>
      </c>
      <c r="J3256">
        <v>0</v>
      </c>
      <c r="K3256">
        <v>0</v>
      </c>
      <c r="R3256">
        <v>114.701775</v>
      </c>
      <c r="S3256" t="s">
        <v>201</v>
      </c>
      <c r="T3256" s="221">
        <v>45566.313194444447</v>
      </c>
    </row>
    <row r="3257" spans="1:20" x14ac:dyDescent="0.35">
      <c r="A3257" t="s">
        <v>100</v>
      </c>
      <c r="B3257" t="s">
        <v>101</v>
      </c>
      <c r="C3257" t="s">
        <v>92</v>
      </c>
      <c r="D3257" s="29">
        <v>45988</v>
      </c>
      <c r="E3257" s="184">
        <f t="shared" si="200"/>
        <v>0</v>
      </c>
      <c r="F3257" s="184">
        <f t="shared" si="201"/>
        <v>0</v>
      </c>
      <c r="G3257" s="184">
        <f t="shared" si="202"/>
        <v>1</v>
      </c>
      <c r="H3257" s="184">
        <f t="shared" si="203"/>
        <v>1</v>
      </c>
      <c r="J3257">
        <v>0</v>
      </c>
      <c r="K3257">
        <v>0</v>
      </c>
      <c r="R3257">
        <v>114.701775</v>
      </c>
      <c r="S3257" t="s">
        <v>201</v>
      </c>
      <c r="T3257" s="221">
        <v>45566.313194444447</v>
      </c>
    </row>
    <row r="3258" spans="1:20" x14ac:dyDescent="0.35">
      <c r="A3258" t="s">
        <v>100</v>
      </c>
      <c r="B3258" t="s">
        <v>101</v>
      </c>
      <c r="C3258" t="s">
        <v>92</v>
      </c>
      <c r="D3258" s="29">
        <v>45989</v>
      </c>
      <c r="E3258" s="184">
        <f t="shared" si="200"/>
        <v>0</v>
      </c>
      <c r="F3258" s="184">
        <f t="shared" si="201"/>
        <v>0</v>
      </c>
      <c r="G3258" s="184">
        <f t="shared" si="202"/>
        <v>1</v>
      </c>
      <c r="H3258" s="184">
        <f t="shared" si="203"/>
        <v>1</v>
      </c>
      <c r="J3258">
        <v>0</v>
      </c>
      <c r="K3258">
        <v>0</v>
      </c>
      <c r="R3258">
        <v>114.701775</v>
      </c>
      <c r="S3258" t="s">
        <v>201</v>
      </c>
      <c r="T3258" s="221">
        <v>45566.313194444447</v>
      </c>
    </row>
    <row r="3259" spans="1:20" x14ac:dyDescent="0.35">
      <c r="A3259" t="s">
        <v>100</v>
      </c>
      <c r="B3259" t="s">
        <v>101</v>
      </c>
      <c r="C3259" t="s">
        <v>92</v>
      </c>
      <c r="D3259" s="29">
        <v>45990</v>
      </c>
      <c r="E3259" s="184" t="str">
        <f t="shared" si="200"/>
        <v/>
      </c>
      <c r="F3259" s="184" t="str">
        <f t="shared" si="201"/>
        <v/>
      </c>
      <c r="G3259" s="184" t="str">
        <f t="shared" si="202"/>
        <v/>
      </c>
      <c r="H3259" s="184" t="str">
        <f t="shared" si="203"/>
        <v/>
      </c>
      <c r="J3259" t="s">
        <v>253</v>
      </c>
      <c r="K3259" t="s">
        <v>253</v>
      </c>
      <c r="R3259">
        <v>114.701775</v>
      </c>
      <c r="S3259" t="s">
        <v>201</v>
      </c>
      <c r="T3259" s="221">
        <v>45566.313194444447</v>
      </c>
    </row>
    <row r="3260" spans="1:20" x14ac:dyDescent="0.35">
      <c r="A3260" t="s">
        <v>100</v>
      </c>
      <c r="B3260" t="s">
        <v>101</v>
      </c>
      <c r="C3260" t="s">
        <v>92</v>
      </c>
      <c r="D3260" s="29">
        <v>45991</v>
      </c>
      <c r="E3260" s="184" t="str">
        <f t="shared" si="200"/>
        <v/>
      </c>
      <c r="F3260" s="184" t="str">
        <f t="shared" si="201"/>
        <v/>
      </c>
      <c r="G3260" s="184" t="str">
        <f t="shared" si="202"/>
        <v/>
      </c>
      <c r="H3260" s="184" t="str">
        <f t="shared" si="203"/>
        <v/>
      </c>
      <c r="J3260" t="s">
        <v>253</v>
      </c>
      <c r="K3260" t="s">
        <v>253</v>
      </c>
      <c r="R3260">
        <v>114.701775</v>
      </c>
      <c r="S3260" t="s">
        <v>201</v>
      </c>
      <c r="T3260" s="221">
        <v>45566.313194444447</v>
      </c>
    </row>
    <row r="3261" spans="1:20" x14ac:dyDescent="0.35">
      <c r="A3261" t="s">
        <v>100</v>
      </c>
      <c r="B3261" t="s">
        <v>101</v>
      </c>
      <c r="C3261" t="s">
        <v>92</v>
      </c>
      <c r="D3261" s="29">
        <v>45992</v>
      </c>
      <c r="E3261" s="184" t="str">
        <f t="shared" si="200"/>
        <v/>
      </c>
      <c r="F3261" s="184" t="str">
        <f t="shared" si="201"/>
        <v/>
      </c>
      <c r="G3261" s="184" t="str">
        <f t="shared" si="202"/>
        <v/>
      </c>
      <c r="H3261" s="184" t="str">
        <f t="shared" si="203"/>
        <v/>
      </c>
      <c r="J3261" t="s">
        <v>253</v>
      </c>
      <c r="K3261" t="s">
        <v>253</v>
      </c>
      <c r="R3261">
        <v>114.701775</v>
      </c>
      <c r="S3261" t="s">
        <v>201</v>
      </c>
      <c r="T3261" s="221">
        <v>45566.313194444447</v>
      </c>
    </row>
    <row r="3262" spans="1:20" x14ac:dyDescent="0.35">
      <c r="A3262" t="s">
        <v>100</v>
      </c>
      <c r="B3262" t="s">
        <v>101</v>
      </c>
      <c r="C3262" t="s">
        <v>92</v>
      </c>
      <c r="D3262" s="29">
        <v>45993</v>
      </c>
      <c r="E3262" s="184" t="str">
        <f t="shared" si="200"/>
        <v/>
      </c>
      <c r="F3262" s="184" t="str">
        <f t="shared" si="201"/>
        <v/>
      </c>
      <c r="G3262" s="184" t="str">
        <f t="shared" si="202"/>
        <v/>
      </c>
      <c r="H3262" s="184" t="str">
        <f t="shared" si="203"/>
        <v/>
      </c>
      <c r="J3262" t="s">
        <v>253</v>
      </c>
      <c r="K3262" t="s">
        <v>253</v>
      </c>
      <c r="R3262">
        <v>114.701775</v>
      </c>
      <c r="S3262" t="s">
        <v>201</v>
      </c>
      <c r="T3262" s="221">
        <v>45566.313194444447</v>
      </c>
    </row>
    <row r="3263" spans="1:20" x14ac:dyDescent="0.35">
      <c r="A3263" t="s">
        <v>100</v>
      </c>
      <c r="B3263" t="s">
        <v>101</v>
      </c>
      <c r="C3263" t="s">
        <v>92</v>
      </c>
      <c r="D3263" s="29">
        <v>45994</v>
      </c>
      <c r="E3263" s="184" t="str">
        <f t="shared" si="200"/>
        <v/>
      </c>
      <c r="F3263" s="184" t="str">
        <f t="shared" si="201"/>
        <v/>
      </c>
      <c r="G3263" s="184" t="str">
        <f t="shared" si="202"/>
        <v/>
      </c>
      <c r="H3263" s="184" t="str">
        <f t="shared" si="203"/>
        <v/>
      </c>
      <c r="J3263" t="s">
        <v>253</v>
      </c>
      <c r="K3263" t="s">
        <v>253</v>
      </c>
      <c r="R3263">
        <v>114.701775</v>
      </c>
      <c r="S3263" t="s">
        <v>201</v>
      </c>
      <c r="T3263" s="221">
        <v>45566.313194444447</v>
      </c>
    </row>
    <row r="3264" spans="1:20" x14ac:dyDescent="0.35">
      <c r="A3264" t="s">
        <v>100</v>
      </c>
      <c r="B3264" t="s">
        <v>101</v>
      </c>
      <c r="C3264" t="s">
        <v>92</v>
      </c>
      <c r="D3264" s="29">
        <v>45995</v>
      </c>
      <c r="E3264" s="184" t="str">
        <f t="shared" si="200"/>
        <v/>
      </c>
      <c r="F3264" s="184" t="str">
        <f t="shared" si="201"/>
        <v/>
      </c>
      <c r="G3264" s="184" t="str">
        <f t="shared" si="202"/>
        <v/>
      </c>
      <c r="H3264" s="184" t="str">
        <f t="shared" si="203"/>
        <v/>
      </c>
      <c r="J3264" t="s">
        <v>253</v>
      </c>
      <c r="K3264" t="s">
        <v>253</v>
      </c>
      <c r="R3264">
        <v>114.701775</v>
      </c>
      <c r="S3264" t="s">
        <v>201</v>
      </c>
      <c r="T3264" s="221">
        <v>45566.313194444447</v>
      </c>
    </row>
    <row r="3265" spans="1:20" x14ac:dyDescent="0.35">
      <c r="A3265" t="s">
        <v>100</v>
      </c>
      <c r="B3265" t="s">
        <v>101</v>
      </c>
      <c r="C3265" t="s">
        <v>92</v>
      </c>
      <c r="D3265" s="29">
        <v>45996</v>
      </c>
      <c r="E3265" s="184" t="str">
        <f t="shared" si="200"/>
        <v/>
      </c>
      <c r="F3265" s="184" t="str">
        <f t="shared" si="201"/>
        <v/>
      </c>
      <c r="G3265" s="184" t="str">
        <f t="shared" si="202"/>
        <v/>
      </c>
      <c r="H3265" s="184" t="str">
        <f t="shared" si="203"/>
        <v/>
      </c>
      <c r="J3265" t="s">
        <v>253</v>
      </c>
      <c r="K3265" t="s">
        <v>253</v>
      </c>
      <c r="R3265">
        <v>114.701775</v>
      </c>
      <c r="S3265" t="s">
        <v>201</v>
      </c>
      <c r="T3265" s="221">
        <v>45566.313194444447</v>
      </c>
    </row>
    <row r="3266" spans="1:20" x14ac:dyDescent="0.35">
      <c r="A3266" t="s">
        <v>100</v>
      </c>
      <c r="B3266" t="s">
        <v>101</v>
      </c>
      <c r="C3266" t="s">
        <v>92</v>
      </c>
      <c r="D3266" s="29">
        <v>45997</v>
      </c>
      <c r="E3266" s="184" t="str">
        <f t="shared" si="200"/>
        <v/>
      </c>
      <c r="F3266" s="184" t="str">
        <f t="shared" si="201"/>
        <v/>
      </c>
      <c r="G3266" s="184" t="str">
        <f t="shared" si="202"/>
        <v/>
      </c>
      <c r="H3266" s="184" t="str">
        <f t="shared" si="203"/>
        <v/>
      </c>
      <c r="J3266" t="s">
        <v>253</v>
      </c>
      <c r="K3266" t="s">
        <v>253</v>
      </c>
      <c r="R3266">
        <v>114.701775</v>
      </c>
      <c r="S3266" t="s">
        <v>201</v>
      </c>
      <c r="T3266" s="221">
        <v>45566.313194444447</v>
      </c>
    </row>
    <row r="3267" spans="1:20" x14ac:dyDescent="0.35">
      <c r="A3267" t="s">
        <v>100</v>
      </c>
      <c r="B3267" t="s">
        <v>101</v>
      </c>
      <c r="C3267" t="s">
        <v>92</v>
      </c>
      <c r="D3267" s="29">
        <v>45998</v>
      </c>
      <c r="E3267" s="184" t="str">
        <f t="shared" si="200"/>
        <v/>
      </c>
      <c r="F3267" s="184" t="str">
        <f t="shared" si="201"/>
        <v/>
      </c>
      <c r="G3267" s="184" t="str">
        <f t="shared" si="202"/>
        <v/>
      </c>
      <c r="H3267" s="184" t="str">
        <f t="shared" si="203"/>
        <v/>
      </c>
      <c r="J3267" t="s">
        <v>253</v>
      </c>
      <c r="K3267" t="s">
        <v>253</v>
      </c>
      <c r="R3267">
        <v>114.701775</v>
      </c>
      <c r="S3267" t="s">
        <v>201</v>
      </c>
      <c r="T3267" s="221">
        <v>45566.313194444447</v>
      </c>
    </row>
    <row r="3268" spans="1:20" x14ac:dyDescent="0.35">
      <c r="A3268" t="s">
        <v>100</v>
      </c>
      <c r="B3268" t="s">
        <v>101</v>
      </c>
      <c r="C3268" t="s">
        <v>92</v>
      </c>
      <c r="D3268" s="29">
        <v>45999</v>
      </c>
      <c r="E3268" s="184" t="str">
        <f t="shared" si="200"/>
        <v/>
      </c>
      <c r="F3268" s="184" t="str">
        <f t="shared" si="201"/>
        <v/>
      </c>
      <c r="G3268" s="184" t="str">
        <f t="shared" si="202"/>
        <v/>
      </c>
      <c r="H3268" s="184" t="str">
        <f t="shared" si="203"/>
        <v/>
      </c>
      <c r="J3268" t="s">
        <v>253</v>
      </c>
      <c r="K3268" t="s">
        <v>253</v>
      </c>
      <c r="R3268">
        <v>114.701775</v>
      </c>
      <c r="S3268" t="s">
        <v>201</v>
      </c>
      <c r="T3268" s="221">
        <v>45566.313194444447</v>
      </c>
    </row>
    <row r="3269" spans="1:20" x14ac:dyDescent="0.35">
      <c r="A3269" t="s">
        <v>100</v>
      </c>
      <c r="B3269" t="s">
        <v>101</v>
      </c>
      <c r="C3269" t="s">
        <v>92</v>
      </c>
      <c r="D3269" s="29">
        <v>46000</v>
      </c>
      <c r="E3269" s="184" t="str">
        <f t="shared" si="200"/>
        <v/>
      </c>
      <c r="F3269" s="184" t="str">
        <f t="shared" si="201"/>
        <v/>
      </c>
      <c r="G3269" s="184" t="str">
        <f t="shared" si="202"/>
        <v/>
      </c>
      <c r="H3269" s="184" t="str">
        <f t="shared" si="203"/>
        <v/>
      </c>
      <c r="J3269" t="s">
        <v>253</v>
      </c>
      <c r="K3269" t="s">
        <v>253</v>
      </c>
      <c r="R3269">
        <v>114.701775</v>
      </c>
      <c r="S3269" t="s">
        <v>201</v>
      </c>
      <c r="T3269" s="221">
        <v>45566.313194444447</v>
      </c>
    </row>
    <row r="3270" spans="1:20" x14ac:dyDescent="0.35">
      <c r="A3270" t="s">
        <v>100</v>
      </c>
      <c r="B3270" t="s">
        <v>101</v>
      </c>
      <c r="C3270" t="s">
        <v>92</v>
      </c>
      <c r="D3270" s="29">
        <v>46001</v>
      </c>
      <c r="E3270" s="184" t="str">
        <f t="shared" si="200"/>
        <v/>
      </c>
      <c r="F3270" s="184" t="str">
        <f t="shared" si="201"/>
        <v/>
      </c>
      <c r="G3270" s="184" t="str">
        <f t="shared" si="202"/>
        <v/>
      </c>
      <c r="H3270" s="184" t="str">
        <f t="shared" si="203"/>
        <v/>
      </c>
      <c r="J3270" t="s">
        <v>253</v>
      </c>
      <c r="K3270" t="s">
        <v>253</v>
      </c>
      <c r="R3270">
        <v>114.701775</v>
      </c>
      <c r="S3270" t="s">
        <v>201</v>
      </c>
      <c r="T3270" s="221">
        <v>45566.313194444447</v>
      </c>
    </row>
    <row r="3271" spans="1:20" x14ac:dyDescent="0.35">
      <c r="A3271" t="s">
        <v>100</v>
      </c>
      <c r="B3271" t="s">
        <v>101</v>
      </c>
      <c r="C3271" t="s">
        <v>92</v>
      </c>
      <c r="D3271" s="29">
        <v>46002</v>
      </c>
      <c r="E3271" s="184" t="str">
        <f t="shared" si="200"/>
        <v/>
      </c>
      <c r="F3271" s="184" t="str">
        <f t="shared" si="201"/>
        <v/>
      </c>
      <c r="G3271" s="184" t="str">
        <f t="shared" si="202"/>
        <v/>
      </c>
      <c r="H3271" s="184" t="str">
        <f t="shared" si="203"/>
        <v/>
      </c>
      <c r="J3271" t="s">
        <v>253</v>
      </c>
      <c r="K3271" t="s">
        <v>253</v>
      </c>
      <c r="R3271">
        <v>114.701775</v>
      </c>
      <c r="S3271" t="s">
        <v>201</v>
      </c>
      <c r="T3271" s="221">
        <v>45566.313194444447</v>
      </c>
    </row>
    <row r="3272" spans="1:20" x14ac:dyDescent="0.35">
      <c r="A3272" t="s">
        <v>100</v>
      </c>
      <c r="B3272" t="s">
        <v>101</v>
      </c>
      <c r="C3272" t="s">
        <v>92</v>
      </c>
      <c r="D3272" s="29">
        <v>46003</v>
      </c>
      <c r="E3272" s="184" t="str">
        <f t="shared" ref="E3272:E3335" si="204">IF(J3272="","",IF(L3272=0,0,IF(1-(J3272/L3272)&lt;0,"",1-(J3272/L3272))))</f>
        <v/>
      </c>
      <c r="F3272" s="184" t="str">
        <f t="shared" ref="F3272:F3335" si="205">IF(K3272="","",IF(L3272=0,0,IF(1-(K3272/L3272)&lt;0,"",1-(K3272/L3272))))</f>
        <v/>
      </c>
      <c r="G3272" s="184" t="str">
        <f t="shared" ref="G3272:G3335" si="206">IF(J3272="","",IF(1-(J3272/R3272)&lt;0,"",1-(J3272/R3272)))</f>
        <v/>
      </c>
      <c r="H3272" s="184" t="str">
        <f t="shared" ref="H3272:H3335" si="207">IF(K3272="","",IF(1-(K3272/R3272)&lt;0,"",1-(K3272/R3272)))</f>
        <v/>
      </c>
      <c r="J3272" t="s">
        <v>253</v>
      </c>
      <c r="K3272" t="s">
        <v>253</v>
      </c>
      <c r="R3272">
        <v>114.701775</v>
      </c>
      <c r="S3272" t="s">
        <v>201</v>
      </c>
      <c r="T3272" s="221">
        <v>45566.313194444447</v>
      </c>
    </row>
    <row r="3273" spans="1:20" x14ac:dyDescent="0.35">
      <c r="A3273" t="s">
        <v>100</v>
      </c>
      <c r="B3273" t="s">
        <v>101</v>
      </c>
      <c r="C3273" t="s">
        <v>92</v>
      </c>
      <c r="D3273" s="29">
        <v>46004</v>
      </c>
      <c r="E3273" s="184" t="str">
        <f t="shared" si="204"/>
        <v/>
      </c>
      <c r="F3273" s="184" t="str">
        <f t="shared" si="205"/>
        <v/>
      </c>
      <c r="G3273" s="184" t="str">
        <f t="shared" si="206"/>
        <v/>
      </c>
      <c r="H3273" s="184" t="str">
        <f t="shared" si="207"/>
        <v/>
      </c>
      <c r="J3273" t="s">
        <v>253</v>
      </c>
      <c r="K3273" t="s">
        <v>253</v>
      </c>
      <c r="R3273">
        <v>114.701775</v>
      </c>
      <c r="S3273" t="s">
        <v>201</v>
      </c>
      <c r="T3273" s="221">
        <v>45566.313194444447</v>
      </c>
    </row>
    <row r="3274" spans="1:20" x14ac:dyDescent="0.35">
      <c r="A3274" t="s">
        <v>100</v>
      </c>
      <c r="B3274" t="s">
        <v>101</v>
      </c>
      <c r="C3274" t="s">
        <v>92</v>
      </c>
      <c r="D3274" s="29">
        <v>46005</v>
      </c>
      <c r="E3274" s="184" t="str">
        <f t="shared" si="204"/>
        <v/>
      </c>
      <c r="F3274" s="184" t="str">
        <f t="shared" si="205"/>
        <v/>
      </c>
      <c r="G3274" s="184" t="str">
        <f t="shared" si="206"/>
        <v/>
      </c>
      <c r="H3274" s="184" t="str">
        <f t="shared" si="207"/>
        <v/>
      </c>
      <c r="J3274" t="s">
        <v>253</v>
      </c>
      <c r="K3274" t="s">
        <v>253</v>
      </c>
      <c r="R3274">
        <v>114.701775</v>
      </c>
      <c r="S3274" t="s">
        <v>201</v>
      </c>
      <c r="T3274" s="221">
        <v>45566.313194444447</v>
      </c>
    </row>
    <row r="3275" spans="1:20" x14ac:dyDescent="0.35">
      <c r="A3275" t="s">
        <v>100</v>
      </c>
      <c r="B3275" t="s">
        <v>101</v>
      </c>
      <c r="C3275" t="s">
        <v>92</v>
      </c>
      <c r="D3275" s="29">
        <v>46006</v>
      </c>
      <c r="E3275" s="184" t="str">
        <f t="shared" si="204"/>
        <v/>
      </c>
      <c r="F3275" s="184" t="str">
        <f t="shared" si="205"/>
        <v/>
      </c>
      <c r="G3275" s="184" t="str">
        <f t="shared" si="206"/>
        <v/>
      </c>
      <c r="H3275" s="184" t="str">
        <f t="shared" si="207"/>
        <v/>
      </c>
      <c r="J3275" t="s">
        <v>253</v>
      </c>
      <c r="K3275" t="s">
        <v>253</v>
      </c>
      <c r="R3275">
        <v>114.701775</v>
      </c>
      <c r="S3275" t="s">
        <v>201</v>
      </c>
      <c r="T3275" s="221">
        <v>45566.313194444447</v>
      </c>
    </row>
    <row r="3276" spans="1:20" x14ac:dyDescent="0.35">
      <c r="A3276" t="s">
        <v>100</v>
      </c>
      <c r="B3276" t="s">
        <v>101</v>
      </c>
      <c r="C3276" t="s">
        <v>92</v>
      </c>
      <c r="D3276" s="29">
        <v>46007</v>
      </c>
      <c r="E3276" s="184" t="str">
        <f t="shared" si="204"/>
        <v/>
      </c>
      <c r="F3276" s="184" t="str">
        <f t="shared" si="205"/>
        <v/>
      </c>
      <c r="G3276" s="184" t="str">
        <f t="shared" si="206"/>
        <v/>
      </c>
      <c r="H3276" s="184" t="str">
        <f t="shared" si="207"/>
        <v/>
      </c>
      <c r="J3276" t="s">
        <v>253</v>
      </c>
      <c r="K3276" t="s">
        <v>253</v>
      </c>
      <c r="R3276">
        <v>114.701775</v>
      </c>
      <c r="S3276" t="s">
        <v>201</v>
      </c>
      <c r="T3276" s="221">
        <v>45566.313194444447</v>
      </c>
    </row>
    <row r="3277" spans="1:20" x14ac:dyDescent="0.35">
      <c r="A3277" t="s">
        <v>100</v>
      </c>
      <c r="B3277" t="s">
        <v>101</v>
      </c>
      <c r="C3277" t="s">
        <v>92</v>
      </c>
      <c r="D3277" s="29">
        <v>46008</v>
      </c>
      <c r="E3277" s="184" t="str">
        <f t="shared" si="204"/>
        <v/>
      </c>
      <c r="F3277" s="184" t="str">
        <f t="shared" si="205"/>
        <v/>
      </c>
      <c r="G3277" s="184" t="str">
        <f t="shared" si="206"/>
        <v/>
      </c>
      <c r="H3277" s="184" t="str">
        <f t="shared" si="207"/>
        <v/>
      </c>
      <c r="J3277" t="s">
        <v>253</v>
      </c>
      <c r="K3277" t="s">
        <v>253</v>
      </c>
      <c r="R3277">
        <v>114.701775</v>
      </c>
      <c r="S3277" t="s">
        <v>201</v>
      </c>
      <c r="T3277" s="221">
        <v>45566.313194444447</v>
      </c>
    </row>
    <row r="3278" spans="1:20" x14ac:dyDescent="0.35">
      <c r="A3278" t="s">
        <v>100</v>
      </c>
      <c r="B3278" t="s">
        <v>101</v>
      </c>
      <c r="C3278" t="s">
        <v>92</v>
      </c>
      <c r="D3278" s="29">
        <v>46009</v>
      </c>
      <c r="E3278" s="184" t="str">
        <f t="shared" si="204"/>
        <v/>
      </c>
      <c r="F3278" s="184" t="str">
        <f t="shared" si="205"/>
        <v/>
      </c>
      <c r="G3278" s="184" t="str">
        <f t="shared" si="206"/>
        <v/>
      </c>
      <c r="H3278" s="184" t="str">
        <f t="shared" si="207"/>
        <v/>
      </c>
      <c r="J3278" t="s">
        <v>253</v>
      </c>
      <c r="K3278" t="s">
        <v>253</v>
      </c>
      <c r="R3278">
        <v>114.701775</v>
      </c>
      <c r="S3278" t="s">
        <v>201</v>
      </c>
      <c r="T3278" s="221">
        <v>45566.313194444447</v>
      </c>
    </row>
    <row r="3279" spans="1:20" x14ac:dyDescent="0.35">
      <c r="A3279" t="s">
        <v>100</v>
      </c>
      <c r="B3279" t="s">
        <v>101</v>
      </c>
      <c r="C3279" t="s">
        <v>92</v>
      </c>
      <c r="D3279" s="29">
        <v>46010</v>
      </c>
      <c r="E3279" s="184" t="str">
        <f t="shared" si="204"/>
        <v/>
      </c>
      <c r="F3279" s="184" t="str">
        <f t="shared" si="205"/>
        <v/>
      </c>
      <c r="G3279" s="184" t="str">
        <f t="shared" si="206"/>
        <v/>
      </c>
      <c r="H3279" s="184" t="str">
        <f t="shared" si="207"/>
        <v/>
      </c>
      <c r="J3279" t="s">
        <v>253</v>
      </c>
      <c r="K3279" t="s">
        <v>253</v>
      </c>
      <c r="R3279">
        <v>114.701775</v>
      </c>
      <c r="S3279" t="s">
        <v>201</v>
      </c>
      <c r="T3279" s="221">
        <v>45566.313194444447</v>
      </c>
    </row>
    <row r="3280" spans="1:20" x14ac:dyDescent="0.35">
      <c r="A3280" t="s">
        <v>100</v>
      </c>
      <c r="B3280" t="s">
        <v>101</v>
      </c>
      <c r="C3280" t="s">
        <v>92</v>
      </c>
      <c r="D3280" s="29">
        <v>46011</v>
      </c>
      <c r="E3280" s="184" t="str">
        <f t="shared" si="204"/>
        <v/>
      </c>
      <c r="F3280" s="184" t="str">
        <f t="shared" si="205"/>
        <v/>
      </c>
      <c r="G3280" s="184" t="str">
        <f t="shared" si="206"/>
        <v/>
      </c>
      <c r="H3280" s="184" t="str">
        <f t="shared" si="207"/>
        <v/>
      </c>
      <c r="J3280" t="s">
        <v>253</v>
      </c>
      <c r="K3280" t="s">
        <v>253</v>
      </c>
      <c r="R3280">
        <v>114.701775</v>
      </c>
      <c r="S3280" t="s">
        <v>201</v>
      </c>
      <c r="T3280" s="221">
        <v>45566.313194444447</v>
      </c>
    </row>
    <row r="3281" spans="1:20" x14ac:dyDescent="0.35">
      <c r="A3281" t="s">
        <v>100</v>
      </c>
      <c r="B3281" t="s">
        <v>101</v>
      </c>
      <c r="C3281" t="s">
        <v>92</v>
      </c>
      <c r="D3281" s="29">
        <v>46012</v>
      </c>
      <c r="E3281" s="184" t="str">
        <f t="shared" si="204"/>
        <v/>
      </c>
      <c r="F3281" s="184" t="str">
        <f t="shared" si="205"/>
        <v/>
      </c>
      <c r="G3281" s="184" t="str">
        <f t="shared" si="206"/>
        <v/>
      </c>
      <c r="H3281" s="184" t="str">
        <f t="shared" si="207"/>
        <v/>
      </c>
      <c r="J3281" t="s">
        <v>253</v>
      </c>
      <c r="K3281" t="s">
        <v>253</v>
      </c>
      <c r="R3281">
        <v>114.701775</v>
      </c>
      <c r="S3281" t="s">
        <v>201</v>
      </c>
      <c r="T3281" s="221">
        <v>45566.313194444447</v>
      </c>
    </row>
    <row r="3282" spans="1:20" x14ac:dyDescent="0.35">
      <c r="A3282" t="s">
        <v>100</v>
      </c>
      <c r="B3282" t="s">
        <v>101</v>
      </c>
      <c r="C3282" t="s">
        <v>92</v>
      </c>
      <c r="D3282" s="29">
        <v>46013</v>
      </c>
      <c r="E3282" s="184" t="str">
        <f t="shared" si="204"/>
        <v/>
      </c>
      <c r="F3282" s="184" t="str">
        <f t="shared" si="205"/>
        <v/>
      </c>
      <c r="G3282" s="184" t="str">
        <f t="shared" si="206"/>
        <v/>
      </c>
      <c r="H3282" s="184" t="str">
        <f t="shared" si="207"/>
        <v/>
      </c>
      <c r="J3282" t="s">
        <v>253</v>
      </c>
      <c r="K3282" t="s">
        <v>253</v>
      </c>
      <c r="R3282">
        <v>114.701775</v>
      </c>
      <c r="S3282" t="s">
        <v>201</v>
      </c>
      <c r="T3282" s="221">
        <v>45566.313194444447</v>
      </c>
    </row>
    <row r="3283" spans="1:20" x14ac:dyDescent="0.35">
      <c r="A3283" t="s">
        <v>100</v>
      </c>
      <c r="B3283" t="s">
        <v>101</v>
      </c>
      <c r="C3283" t="s">
        <v>92</v>
      </c>
      <c r="D3283" s="29">
        <v>46014</v>
      </c>
      <c r="E3283" s="184" t="str">
        <f t="shared" si="204"/>
        <v/>
      </c>
      <c r="F3283" s="184" t="str">
        <f t="shared" si="205"/>
        <v/>
      </c>
      <c r="G3283" s="184" t="str">
        <f t="shared" si="206"/>
        <v/>
      </c>
      <c r="H3283" s="184" t="str">
        <f t="shared" si="207"/>
        <v/>
      </c>
      <c r="J3283" t="s">
        <v>253</v>
      </c>
      <c r="K3283" t="s">
        <v>253</v>
      </c>
      <c r="R3283">
        <v>114.701775</v>
      </c>
      <c r="S3283" t="s">
        <v>201</v>
      </c>
      <c r="T3283" s="221">
        <v>45566.313194444447</v>
      </c>
    </row>
    <row r="3284" spans="1:20" x14ac:dyDescent="0.35">
      <c r="A3284" t="s">
        <v>100</v>
      </c>
      <c r="B3284" t="s">
        <v>101</v>
      </c>
      <c r="C3284" t="s">
        <v>92</v>
      </c>
      <c r="D3284" s="29">
        <v>46015</v>
      </c>
      <c r="E3284" s="184" t="str">
        <f t="shared" si="204"/>
        <v/>
      </c>
      <c r="F3284" s="184" t="str">
        <f t="shared" si="205"/>
        <v/>
      </c>
      <c r="G3284" s="184" t="str">
        <f t="shared" si="206"/>
        <v/>
      </c>
      <c r="H3284" s="184" t="str">
        <f t="shared" si="207"/>
        <v/>
      </c>
      <c r="J3284" t="s">
        <v>253</v>
      </c>
      <c r="K3284" t="s">
        <v>253</v>
      </c>
      <c r="R3284">
        <v>114.701775</v>
      </c>
      <c r="S3284" t="s">
        <v>201</v>
      </c>
      <c r="T3284" s="221">
        <v>45566.313194444447</v>
      </c>
    </row>
    <row r="3285" spans="1:20" x14ac:dyDescent="0.35">
      <c r="A3285" t="s">
        <v>100</v>
      </c>
      <c r="B3285" t="s">
        <v>101</v>
      </c>
      <c r="C3285" t="s">
        <v>92</v>
      </c>
      <c r="D3285" s="29">
        <v>46016</v>
      </c>
      <c r="E3285" s="184" t="str">
        <f t="shared" si="204"/>
        <v/>
      </c>
      <c r="F3285" s="184" t="str">
        <f t="shared" si="205"/>
        <v/>
      </c>
      <c r="G3285" s="184" t="str">
        <f t="shared" si="206"/>
        <v/>
      </c>
      <c r="H3285" s="184" t="str">
        <f t="shared" si="207"/>
        <v/>
      </c>
      <c r="J3285" t="s">
        <v>253</v>
      </c>
      <c r="K3285" t="s">
        <v>253</v>
      </c>
      <c r="R3285">
        <v>114.701775</v>
      </c>
      <c r="S3285" t="s">
        <v>201</v>
      </c>
      <c r="T3285" s="221">
        <v>45566.313194444447</v>
      </c>
    </row>
    <row r="3286" spans="1:20" x14ac:dyDescent="0.35">
      <c r="A3286" t="s">
        <v>100</v>
      </c>
      <c r="B3286" t="s">
        <v>101</v>
      </c>
      <c r="C3286" t="s">
        <v>92</v>
      </c>
      <c r="D3286" s="29">
        <v>46017</v>
      </c>
      <c r="E3286" s="184" t="str">
        <f t="shared" si="204"/>
        <v/>
      </c>
      <c r="F3286" s="184" t="str">
        <f t="shared" si="205"/>
        <v/>
      </c>
      <c r="G3286" s="184" t="str">
        <f t="shared" si="206"/>
        <v/>
      </c>
      <c r="H3286" s="184" t="str">
        <f t="shared" si="207"/>
        <v/>
      </c>
      <c r="J3286" t="s">
        <v>253</v>
      </c>
      <c r="K3286" t="s">
        <v>253</v>
      </c>
      <c r="R3286">
        <v>114.701775</v>
      </c>
      <c r="S3286" t="s">
        <v>201</v>
      </c>
      <c r="T3286" s="221">
        <v>45566.313194444447</v>
      </c>
    </row>
    <row r="3287" spans="1:20" x14ac:dyDescent="0.35">
      <c r="A3287" t="s">
        <v>100</v>
      </c>
      <c r="B3287" t="s">
        <v>101</v>
      </c>
      <c r="C3287" t="s">
        <v>92</v>
      </c>
      <c r="D3287" s="29">
        <v>46018</v>
      </c>
      <c r="E3287" s="184" t="str">
        <f t="shared" si="204"/>
        <v/>
      </c>
      <c r="F3287" s="184" t="str">
        <f t="shared" si="205"/>
        <v/>
      </c>
      <c r="G3287" s="184" t="str">
        <f t="shared" si="206"/>
        <v/>
      </c>
      <c r="H3287" s="184" t="str">
        <f t="shared" si="207"/>
        <v/>
      </c>
      <c r="J3287" t="s">
        <v>253</v>
      </c>
      <c r="K3287" t="s">
        <v>253</v>
      </c>
      <c r="R3287">
        <v>114.701775</v>
      </c>
      <c r="S3287" t="s">
        <v>201</v>
      </c>
      <c r="T3287" s="221">
        <v>45566.313194444447</v>
      </c>
    </row>
    <row r="3288" spans="1:20" x14ac:dyDescent="0.35">
      <c r="A3288" t="s">
        <v>100</v>
      </c>
      <c r="B3288" t="s">
        <v>101</v>
      </c>
      <c r="C3288" t="s">
        <v>92</v>
      </c>
      <c r="D3288" s="29">
        <v>46019</v>
      </c>
      <c r="E3288" s="184" t="str">
        <f t="shared" si="204"/>
        <v/>
      </c>
      <c r="F3288" s="184" t="str">
        <f t="shared" si="205"/>
        <v/>
      </c>
      <c r="G3288" s="184" t="str">
        <f t="shared" si="206"/>
        <v/>
      </c>
      <c r="H3288" s="184" t="str">
        <f t="shared" si="207"/>
        <v/>
      </c>
      <c r="J3288" t="s">
        <v>253</v>
      </c>
      <c r="K3288" t="s">
        <v>253</v>
      </c>
      <c r="R3288">
        <v>114.701775</v>
      </c>
      <c r="S3288" t="s">
        <v>201</v>
      </c>
      <c r="T3288" s="221">
        <v>45566.313194444447</v>
      </c>
    </row>
    <row r="3289" spans="1:20" x14ac:dyDescent="0.35">
      <c r="A3289" t="s">
        <v>100</v>
      </c>
      <c r="B3289" t="s">
        <v>101</v>
      </c>
      <c r="C3289" t="s">
        <v>92</v>
      </c>
      <c r="D3289" s="29">
        <v>46020</v>
      </c>
      <c r="E3289" s="184" t="str">
        <f t="shared" si="204"/>
        <v/>
      </c>
      <c r="F3289" s="184" t="str">
        <f t="shared" si="205"/>
        <v/>
      </c>
      <c r="G3289" s="184" t="str">
        <f t="shared" si="206"/>
        <v/>
      </c>
      <c r="H3289" s="184" t="str">
        <f t="shared" si="207"/>
        <v/>
      </c>
      <c r="J3289" t="s">
        <v>253</v>
      </c>
      <c r="K3289" t="s">
        <v>253</v>
      </c>
      <c r="R3289">
        <v>114.701775</v>
      </c>
      <c r="S3289" t="s">
        <v>201</v>
      </c>
      <c r="T3289" s="221">
        <v>45566.313194444447</v>
      </c>
    </row>
    <row r="3290" spans="1:20" x14ac:dyDescent="0.35">
      <c r="A3290" t="s">
        <v>100</v>
      </c>
      <c r="B3290" t="s">
        <v>101</v>
      </c>
      <c r="C3290" t="s">
        <v>92</v>
      </c>
      <c r="D3290" s="29">
        <v>46021</v>
      </c>
      <c r="E3290" s="184" t="str">
        <f t="shared" si="204"/>
        <v/>
      </c>
      <c r="F3290" s="184" t="str">
        <f t="shared" si="205"/>
        <v/>
      </c>
      <c r="G3290" s="184" t="str">
        <f t="shared" si="206"/>
        <v/>
      </c>
      <c r="H3290" s="184" t="str">
        <f t="shared" si="207"/>
        <v/>
      </c>
      <c r="J3290" t="s">
        <v>253</v>
      </c>
      <c r="K3290" t="s">
        <v>253</v>
      </c>
      <c r="R3290">
        <v>114.701775</v>
      </c>
      <c r="S3290" t="s">
        <v>201</v>
      </c>
      <c r="T3290" s="221">
        <v>45566.313194444447</v>
      </c>
    </row>
    <row r="3291" spans="1:20" x14ac:dyDescent="0.35">
      <c r="A3291" t="s">
        <v>100</v>
      </c>
      <c r="B3291" t="s">
        <v>101</v>
      </c>
      <c r="C3291" t="s">
        <v>92</v>
      </c>
      <c r="D3291" s="29">
        <v>46022</v>
      </c>
      <c r="E3291" s="184" t="str">
        <f t="shared" si="204"/>
        <v/>
      </c>
      <c r="F3291" s="184" t="str">
        <f t="shared" si="205"/>
        <v/>
      </c>
      <c r="G3291" s="184" t="str">
        <f t="shared" si="206"/>
        <v/>
      </c>
      <c r="H3291" s="184" t="str">
        <f t="shared" si="207"/>
        <v/>
      </c>
      <c r="J3291" t="s">
        <v>253</v>
      </c>
      <c r="K3291" t="s">
        <v>253</v>
      </c>
      <c r="R3291">
        <v>114.701775</v>
      </c>
      <c r="S3291" t="s">
        <v>201</v>
      </c>
      <c r="T3291" s="221">
        <v>45566.313194444447</v>
      </c>
    </row>
    <row r="3292" spans="1:20" x14ac:dyDescent="0.35">
      <c r="A3292" t="s">
        <v>102</v>
      </c>
      <c r="B3292" t="s">
        <v>103</v>
      </c>
      <c r="C3292" t="s">
        <v>97</v>
      </c>
      <c r="D3292" s="29">
        <v>45658</v>
      </c>
      <c r="E3292" s="184" t="str">
        <f t="shared" si="204"/>
        <v/>
      </c>
      <c r="F3292" s="184" t="str">
        <f t="shared" si="205"/>
        <v/>
      </c>
      <c r="G3292" s="184" t="str">
        <f t="shared" si="206"/>
        <v/>
      </c>
      <c r="H3292" s="184" t="str">
        <f t="shared" si="207"/>
        <v/>
      </c>
      <c r="J3292" t="s">
        <v>253</v>
      </c>
      <c r="K3292" t="s">
        <v>253</v>
      </c>
      <c r="L3292">
        <v>21.72</v>
      </c>
      <c r="R3292">
        <v>271.06463100000002</v>
      </c>
      <c r="S3292" t="s">
        <v>201</v>
      </c>
      <c r="T3292" s="221">
        <v>45511.334722222222</v>
      </c>
    </row>
    <row r="3293" spans="1:20" x14ac:dyDescent="0.35">
      <c r="A3293" t="s">
        <v>102</v>
      </c>
      <c r="B3293" t="s">
        <v>103</v>
      </c>
      <c r="C3293" t="s">
        <v>97</v>
      </c>
      <c r="D3293" s="29">
        <v>45659</v>
      </c>
      <c r="E3293" s="184" t="str">
        <f t="shared" si="204"/>
        <v/>
      </c>
      <c r="F3293" s="184" t="str">
        <f t="shared" si="205"/>
        <v/>
      </c>
      <c r="G3293" s="184" t="str">
        <f t="shared" si="206"/>
        <v/>
      </c>
      <c r="H3293" s="184" t="str">
        <f t="shared" si="207"/>
        <v/>
      </c>
      <c r="J3293" t="s">
        <v>253</v>
      </c>
      <c r="K3293" t="s">
        <v>253</v>
      </c>
      <c r="L3293">
        <v>21.72</v>
      </c>
      <c r="R3293">
        <v>271.06463100000002</v>
      </c>
      <c r="S3293" t="s">
        <v>201</v>
      </c>
      <c r="T3293" s="221">
        <v>45511.334722222222</v>
      </c>
    </row>
    <row r="3294" spans="1:20" x14ac:dyDescent="0.35">
      <c r="A3294" t="s">
        <v>102</v>
      </c>
      <c r="B3294" t="s">
        <v>103</v>
      </c>
      <c r="C3294" t="s">
        <v>97</v>
      </c>
      <c r="D3294" s="29">
        <v>45660</v>
      </c>
      <c r="E3294" s="184" t="str">
        <f t="shared" si="204"/>
        <v/>
      </c>
      <c r="F3294" s="184" t="str">
        <f t="shared" si="205"/>
        <v/>
      </c>
      <c r="G3294" s="184" t="str">
        <f t="shared" si="206"/>
        <v/>
      </c>
      <c r="H3294" s="184" t="str">
        <f t="shared" si="207"/>
        <v/>
      </c>
      <c r="J3294" t="s">
        <v>253</v>
      </c>
      <c r="K3294" t="s">
        <v>253</v>
      </c>
      <c r="L3294">
        <v>21.72</v>
      </c>
      <c r="R3294">
        <v>271.06463100000002</v>
      </c>
      <c r="S3294" t="s">
        <v>201</v>
      </c>
      <c r="T3294" s="221">
        <v>45511.334722222222</v>
      </c>
    </row>
    <row r="3295" spans="1:20" x14ac:dyDescent="0.35">
      <c r="A3295" t="s">
        <v>102</v>
      </c>
      <c r="B3295" t="s">
        <v>103</v>
      </c>
      <c r="C3295" t="s">
        <v>97</v>
      </c>
      <c r="D3295" s="29">
        <v>45661</v>
      </c>
      <c r="E3295" s="184" t="str">
        <f t="shared" si="204"/>
        <v/>
      </c>
      <c r="F3295" s="184" t="str">
        <f t="shared" si="205"/>
        <v/>
      </c>
      <c r="G3295" s="184" t="str">
        <f t="shared" si="206"/>
        <v/>
      </c>
      <c r="H3295" s="184" t="str">
        <f t="shared" si="207"/>
        <v/>
      </c>
      <c r="J3295" t="s">
        <v>253</v>
      </c>
      <c r="K3295" t="s">
        <v>253</v>
      </c>
      <c r="L3295">
        <v>21.72</v>
      </c>
      <c r="R3295">
        <v>271.06463100000002</v>
      </c>
      <c r="S3295" t="s">
        <v>201</v>
      </c>
      <c r="T3295" s="221">
        <v>45511.334722222222</v>
      </c>
    </row>
    <row r="3296" spans="1:20" x14ac:dyDescent="0.35">
      <c r="A3296" t="s">
        <v>102</v>
      </c>
      <c r="B3296" t="s">
        <v>103</v>
      </c>
      <c r="C3296" t="s">
        <v>97</v>
      </c>
      <c r="D3296" s="29">
        <v>45662</v>
      </c>
      <c r="E3296" s="184" t="str">
        <f t="shared" si="204"/>
        <v/>
      </c>
      <c r="F3296" s="184" t="str">
        <f t="shared" si="205"/>
        <v/>
      </c>
      <c r="G3296" s="184" t="str">
        <f t="shared" si="206"/>
        <v/>
      </c>
      <c r="H3296" s="184" t="str">
        <f t="shared" si="207"/>
        <v/>
      </c>
      <c r="J3296" t="s">
        <v>253</v>
      </c>
      <c r="K3296" t="s">
        <v>253</v>
      </c>
      <c r="L3296">
        <v>21.72</v>
      </c>
      <c r="R3296">
        <v>271.06463100000002</v>
      </c>
      <c r="S3296" t="s">
        <v>201</v>
      </c>
      <c r="T3296" s="221">
        <v>45511.334722222222</v>
      </c>
    </row>
    <row r="3297" spans="1:20" x14ac:dyDescent="0.35">
      <c r="A3297" t="s">
        <v>102</v>
      </c>
      <c r="B3297" t="s">
        <v>103</v>
      </c>
      <c r="C3297" t="s">
        <v>97</v>
      </c>
      <c r="D3297" s="29">
        <v>45663</v>
      </c>
      <c r="E3297" s="184" t="str">
        <f t="shared" si="204"/>
        <v/>
      </c>
      <c r="F3297" s="184" t="str">
        <f t="shared" si="205"/>
        <v/>
      </c>
      <c r="G3297" s="184" t="str">
        <f t="shared" si="206"/>
        <v/>
      </c>
      <c r="H3297" s="184" t="str">
        <f t="shared" si="207"/>
        <v/>
      </c>
      <c r="J3297" t="s">
        <v>253</v>
      </c>
      <c r="K3297" t="s">
        <v>253</v>
      </c>
      <c r="L3297">
        <v>21.72</v>
      </c>
      <c r="R3297">
        <v>271.06463100000002</v>
      </c>
      <c r="S3297" t="s">
        <v>201</v>
      </c>
      <c r="T3297" s="221">
        <v>45511.334722222222</v>
      </c>
    </row>
    <row r="3298" spans="1:20" x14ac:dyDescent="0.35">
      <c r="A3298" t="s">
        <v>102</v>
      </c>
      <c r="B3298" t="s">
        <v>103</v>
      </c>
      <c r="C3298" t="s">
        <v>97</v>
      </c>
      <c r="D3298" s="29">
        <v>45664</v>
      </c>
      <c r="E3298" s="184" t="str">
        <f t="shared" si="204"/>
        <v/>
      </c>
      <c r="F3298" s="184" t="str">
        <f t="shared" si="205"/>
        <v/>
      </c>
      <c r="G3298" s="184" t="str">
        <f t="shared" si="206"/>
        <v/>
      </c>
      <c r="H3298" s="184" t="str">
        <f t="shared" si="207"/>
        <v/>
      </c>
      <c r="J3298" t="s">
        <v>253</v>
      </c>
      <c r="K3298" t="s">
        <v>253</v>
      </c>
      <c r="L3298">
        <v>21.72</v>
      </c>
      <c r="R3298">
        <v>271.06463100000002</v>
      </c>
      <c r="S3298" t="s">
        <v>201</v>
      </c>
      <c r="T3298" s="221">
        <v>45511.334722222222</v>
      </c>
    </row>
    <row r="3299" spans="1:20" x14ac:dyDescent="0.35">
      <c r="A3299" t="s">
        <v>102</v>
      </c>
      <c r="B3299" t="s">
        <v>103</v>
      </c>
      <c r="C3299" t="s">
        <v>97</v>
      </c>
      <c r="D3299" s="29">
        <v>45665</v>
      </c>
      <c r="E3299" s="184" t="str">
        <f t="shared" si="204"/>
        <v/>
      </c>
      <c r="F3299" s="184" t="str">
        <f t="shared" si="205"/>
        <v/>
      </c>
      <c r="G3299" s="184" t="str">
        <f t="shared" si="206"/>
        <v/>
      </c>
      <c r="H3299" s="184" t="str">
        <f t="shared" si="207"/>
        <v/>
      </c>
      <c r="J3299" t="s">
        <v>253</v>
      </c>
      <c r="K3299" t="s">
        <v>253</v>
      </c>
      <c r="L3299">
        <v>21.72</v>
      </c>
      <c r="R3299">
        <v>271.06463100000002</v>
      </c>
      <c r="S3299" t="s">
        <v>201</v>
      </c>
      <c r="T3299" s="221">
        <v>45511.334722222222</v>
      </c>
    </row>
    <row r="3300" spans="1:20" x14ac:dyDescent="0.35">
      <c r="A3300" t="s">
        <v>102</v>
      </c>
      <c r="B3300" t="s">
        <v>103</v>
      </c>
      <c r="C3300" t="s">
        <v>97</v>
      </c>
      <c r="D3300" s="29">
        <v>45666</v>
      </c>
      <c r="E3300" s="184" t="str">
        <f t="shared" si="204"/>
        <v/>
      </c>
      <c r="F3300" s="184" t="str">
        <f t="shared" si="205"/>
        <v/>
      </c>
      <c r="G3300" s="184" t="str">
        <f t="shared" si="206"/>
        <v/>
      </c>
      <c r="H3300" s="184" t="str">
        <f t="shared" si="207"/>
        <v/>
      </c>
      <c r="J3300" t="s">
        <v>253</v>
      </c>
      <c r="K3300" t="s">
        <v>253</v>
      </c>
      <c r="L3300">
        <v>21.72</v>
      </c>
      <c r="R3300">
        <v>271.06463100000002</v>
      </c>
      <c r="S3300" t="s">
        <v>201</v>
      </c>
      <c r="T3300" s="221">
        <v>45511.334722222222</v>
      </c>
    </row>
    <row r="3301" spans="1:20" x14ac:dyDescent="0.35">
      <c r="A3301" t="s">
        <v>102</v>
      </c>
      <c r="B3301" t="s">
        <v>103</v>
      </c>
      <c r="C3301" t="s">
        <v>97</v>
      </c>
      <c r="D3301" s="29">
        <v>45667</v>
      </c>
      <c r="E3301" s="184" t="str">
        <f t="shared" si="204"/>
        <v/>
      </c>
      <c r="F3301" s="184" t="str">
        <f t="shared" si="205"/>
        <v/>
      </c>
      <c r="G3301" s="184" t="str">
        <f t="shared" si="206"/>
        <v/>
      </c>
      <c r="H3301" s="184" t="str">
        <f t="shared" si="207"/>
        <v/>
      </c>
      <c r="J3301" t="s">
        <v>253</v>
      </c>
      <c r="K3301" t="s">
        <v>253</v>
      </c>
      <c r="L3301">
        <v>21.72</v>
      </c>
      <c r="R3301">
        <v>271.06463100000002</v>
      </c>
      <c r="S3301" t="s">
        <v>201</v>
      </c>
      <c r="T3301" s="221">
        <v>45511.334722222222</v>
      </c>
    </row>
    <row r="3302" spans="1:20" x14ac:dyDescent="0.35">
      <c r="A3302" t="s">
        <v>102</v>
      </c>
      <c r="B3302" t="s">
        <v>103</v>
      </c>
      <c r="C3302" t="s">
        <v>97</v>
      </c>
      <c r="D3302" s="29">
        <v>45668</v>
      </c>
      <c r="E3302" s="184" t="str">
        <f t="shared" si="204"/>
        <v/>
      </c>
      <c r="F3302" s="184" t="str">
        <f t="shared" si="205"/>
        <v/>
      </c>
      <c r="G3302" s="184" t="str">
        <f t="shared" si="206"/>
        <v/>
      </c>
      <c r="H3302" s="184" t="str">
        <f t="shared" si="207"/>
        <v/>
      </c>
      <c r="J3302" t="s">
        <v>253</v>
      </c>
      <c r="K3302" t="s">
        <v>253</v>
      </c>
      <c r="L3302">
        <v>21.72</v>
      </c>
      <c r="R3302">
        <v>271.06463100000002</v>
      </c>
      <c r="S3302" t="s">
        <v>201</v>
      </c>
      <c r="T3302" s="221">
        <v>45511.334722222222</v>
      </c>
    </row>
    <row r="3303" spans="1:20" x14ac:dyDescent="0.35">
      <c r="A3303" t="s">
        <v>102</v>
      </c>
      <c r="B3303" t="s">
        <v>103</v>
      </c>
      <c r="C3303" t="s">
        <v>97</v>
      </c>
      <c r="D3303" s="29">
        <v>45669</v>
      </c>
      <c r="E3303" s="184" t="str">
        <f t="shared" si="204"/>
        <v/>
      </c>
      <c r="F3303" s="184" t="str">
        <f t="shared" si="205"/>
        <v/>
      </c>
      <c r="G3303" s="184" t="str">
        <f t="shared" si="206"/>
        <v/>
      </c>
      <c r="H3303" s="184" t="str">
        <f t="shared" si="207"/>
        <v/>
      </c>
      <c r="J3303" t="s">
        <v>253</v>
      </c>
      <c r="K3303" t="s">
        <v>253</v>
      </c>
      <c r="L3303">
        <v>21.72</v>
      </c>
      <c r="R3303">
        <v>271.06463100000002</v>
      </c>
      <c r="S3303" t="s">
        <v>201</v>
      </c>
      <c r="T3303" s="221">
        <v>45511.334722222222</v>
      </c>
    </row>
    <row r="3304" spans="1:20" x14ac:dyDescent="0.35">
      <c r="A3304" t="s">
        <v>102</v>
      </c>
      <c r="B3304" t="s">
        <v>103</v>
      </c>
      <c r="C3304" t="s">
        <v>97</v>
      </c>
      <c r="D3304" s="29">
        <v>45670</v>
      </c>
      <c r="E3304" s="184" t="str">
        <f t="shared" si="204"/>
        <v/>
      </c>
      <c r="F3304" s="184" t="str">
        <f t="shared" si="205"/>
        <v/>
      </c>
      <c r="G3304" s="184" t="str">
        <f t="shared" si="206"/>
        <v/>
      </c>
      <c r="H3304" s="184" t="str">
        <f t="shared" si="207"/>
        <v/>
      </c>
      <c r="J3304" t="s">
        <v>253</v>
      </c>
      <c r="K3304" t="s">
        <v>253</v>
      </c>
      <c r="L3304">
        <v>21.72</v>
      </c>
      <c r="R3304">
        <v>271.06463100000002</v>
      </c>
      <c r="S3304" t="s">
        <v>201</v>
      </c>
      <c r="T3304" s="221">
        <v>45511.334722222222</v>
      </c>
    </row>
    <row r="3305" spans="1:20" x14ac:dyDescent="0.35">
      <c r="A3305" t="s">
        <v>102</v>
      </c>
      <c r="B3305" t="s">
        <v>103</v>
      </c>
      <c r="C3305" t="s">
        <v>97</v>
      </c>
      <c r="D3305" s="29">
        <v>45671</v>
      </c>
      <c r="E3305" s="184" t="str">
        <f t="shared" si="204"/>
        <v/>
      </c>
      <c r="F3305" s="184" t="str">
        <f t="shared" si="205"/>
        <v/>
      </c>
      <c r="G3305" s="184" t="str">
        <f t="shared" si="206"/>
        <v/>
      </c>
      <c r="H3305" s="184" t="str">
        <f t="shared" si="207"/>
        <v/>
      </c>
      <c r="J3305" t="s">
        <v>253</v>
      </c>
      <c r="K3305" t="s">
        <v>253</v>
      </c>
      <c r="L3305">
        <v>21.72</v>
      </c>
      <c r="R3305">
        <v>271.06463100000002</v>
      </c>
      <c r="S3305" t="s">
        <v>201</v>
      </c>
      <c r="T3305" s="221">
        <v>45511.334722222222</v>
      </c>
    </row>
    <row r="3306" spans="1:20" x14ac:dyDescent="0.35">
      <c r="A3306" t="s">
        <v>102</v>
      </c>
      <c r="B3306" t="s">
        <v>103</v>
      </c>
      <c r="C3306" t="s">
        <v>97</v>
      </c>
      <c r="D3306" s="29">
        <v>45672</v>
      </c>
      <c r="E3306" s="184" t="str">
        <f t="shared" si="204"/>
        <v/>
      </c>
      <c r="F3306" s="184" t="str">
        <f t="shared" si="205"/>
        <v/>
      </c>
      <c r="G3306" s="184" t="str">
        <f t="shared" si="206"/>
        <v/>
      </c>
      <c r="H3306" s="184" t="str">
        <f t="shared" si="207"/>
        <v/>
      </c>
      <c r="J3306" t="s">
        <v>253</v>
      </c>
      <c r="K3306" t="s">
        <v>253</v>
      </c>
      <c r="L3306">
        <v>21.72</v>
      </c>
      <c r="R3306">
        <v>271.06463100000002</v>
      </c>
      <c r="S3306" t="s">
        <v>201</v>
      </c>
      <c r="T3306" s="221">
        <v>45511.334722222222</v>
      </c>
    </row>
    <row r="3307" spans="1:20" x14ac:dyDescent="0.35">
      <c r="A3307" t="s">
        <v>102</v>
      </c>
      <c r="B3307" t="s">
        <v>103</v>
      </c>
      <c r="C3307" t="s">
        <v>97</v>
      </c>
      <c r="D3307" s="29">
        <v>45673</v>
      </c>
      <c r="E3307" s="184" t="str">
        <f t="shared" si="204"/>
        <v/>
      </c>
      <c r="F3307" s="184" t="str">
        <f t="shared" si="205"/>
        <v/>
      </c>
      <c r="G3307" s="184" t="str">
        <f t="shared" si="206"/>
        <v/>
      </c>
      <c r="H3307" s="184" t="str">
        <f t="shared" si="207"/>
        <v/>
      </c>
      <c r="J3307" t="s">
        <v>253</v>
      </c>
      <c r="K3307" t="s">
        <v>253</v>
      </c>
      <c r="L3307">
        <v>21.72</v>
      </c>
      <c r="R3307">
        <v>271.06463100000002</v>
      </c>
      <c r="S3307" t="s">
        <v>201</v>
      </c>
      <c r="T3307" s="221">
        <v>45511.334722222222</v>
      </c>
    </row>
    <row r="3308" spans="1:20" x14ac:dyDescent="0.35">
      <c r="A3308" t="s">
        <v>102</v>
      </c>
      <c r="B3308" t="s">
        <v>103</v>
      </c>
      <c r="C3308" t="s">
        <v>97</v>
      </c>
      <c r="D3308" s="29">
        <v>45674</v>
      </c>
      <c r="E3308" s="184" t="str">
        <f t="shared" si="204"/>
        <v/>
      </c>
      <c r="F3308" s="184" t="str">
        <f t="shared" si="205"/>
        <v/>
      </c>
      <c r="G3308" s="184" t="str">
        <f t="shared" si="206"/>
        <v/>
      </c>
      <c r="H3308" s="184" t="str">
        <f t="shared" si="207"/>
        <v/>
      </c>
      <c r="J3308" t="s">
        <v>253</v>
      </c>
      <c r="K3308" t="s">
        <v>253</v>
      </c>
      <c r="L3308">
        <v>21.72</v>
      </c>
      <c r="R3308">
        <v>271.06463100000002</v>
      </c>
      <c r="S3308" t="s">
        <v>201</v>
      </c>
      <c r="T3308" s="221">
        <v>45511.334722222222</v>
      </c>
    </row>
    <row r="3309" spans="1:20" x14ac:dyDescent="0.35">
      <c r="A3309" t="s">
        <v>102</v>
      </c>
      <c r="B3309" t="s">
        <v>103</v>
      </c>
      <c r="C3309" t="s">
        <v>97</v>
      </c>
      <c r="D3309" s="29">
        <v>45675</v>
      </c>
      <c r="E3309" s="184" t="str">
        <f t="shared" si="204"/>
        <v/>
      </c>
      <c r="F3309" s="184" t="str">
        <f t="shared" si="205"/>
        <v/>
      </c>
      <c r="G3309" s="184" t="str">
        <f t="shared" si="206"/>
        <v/>
      </c>
      <c r="H3309" s="184" t="str">
        <f t="shared" si="207"/>
        <v/>
      </c>
      <c r="J3309" t="s">
        <v>253</v>
      </c>
      <c r="K3309" t="s">
        <v>253</v>
      </c>
      <c r="L3309">
        <v>21.72</v>
      </c>
      <c r="R3309">
        <v>271.06463100000002</v>
      </c>
      <c r="S3309" t="s">
        <v>201</v>
      </c>
      <c r="T3309" s="221">
        <v>45511.334722222222</v>
      </c>
    </row>
    <row r="3310" spans="1:20" x14ac:dyDescent="0.35">
      <c r="A3310" t="s">
        <v>102</v>
      </c>
      <c r="B3310" t="s">
        <v>103</v>
      </c>
      <c r="C3310" t="s">
        <v>97</v>
      </c>
      <c r="D3310" s="29">
        <v>45676</v>
      </c>
      <c r="E3310" s="184" t="str">
        <f t="shared" si="204"/>
        <v/>
      </c>
      <c r="F3310" s="184" t="str">
        <f t="shared" si="205"/>
        <v/>
      </c>
      <c r="G3310" s="184" t="str">
        <f t="shared" si="206"/>
        <v/>
      </c>
      <c r="H3310" s="184" t="str">
        <f t="shared" si="207"/>
        <v/>
      </c>
      <c r="J3310" t="s">
        <v>253</v>
      </c>
      <c r="K3310" t="s">
        <v>253</v>
      </c>
      <c r="L3310">
        <v>21.72</v>
      </c>
      <c r="R3310">
        <v>271.06463100000002</v>
      </c>
      <c r="S3310" t="s">
        <v>201</v>
      </c>
      <c r="T3310" s="221">
        <v>45511.334722222222</v>
      </c>
    </row>
    <row r="3311" spans="1:20" x14ac:dyDescent="0.35">
      <c r="A3311" t="s">
        <v>102</v>
      </c>
      <c r="B3311" t="s">
        <v>103</v>
      </c>
      <c r="C3311" t="s">
        <v>97</v>
      </c>
      <c r="D3311" s="29">
        <v>45677</v>
      </c>
      <c r="E3311" s="184" t="str">
        <f t="shared" si="204"/>
        <v/>
      </c>
      <c r="F3311" s="184" t="str">
        <f t="shared" si="205"/>
        <v/>
      </c>
      <c r="G3311" s="184" t="str">
        <f t="shared" si="206"/>
        <v/>
      </c>
      <c r="H3311" s="184" t="str">
        <f t="shared" si="207"/>
        <v/>
      </c>
      <c r="J3311" t="s">
        <v>253</v>
      </c>
      <c r="K3311" t="s">
        <v>253</v>
      </c>
      <c r="L3311">
        <v>21.72</v>
      </c>
      <c r="R3311">
        <v>271.06463100000002</v>
      </c>
      <c r="S3311" t="s">
        <v>201</v>
      </c>
      <c r="T3311" s="221">
        <v>45511.334722222222</v>
      </c>
    </row>
    <row r="3312" spans="1:20" x14ac:dyDescent="0.35">
      <c r="A3312" t="s">
        <v>102</v>
      </c>
      <c r="B3312" t="s">
        <v>103</v>
      </c>
      <c r="C3312" t="s">
        <v>97</v>
      </c>
      <c r="D3312" s="29">
        <v>45678</v>
      </c>
      <c r="E3312" s="184" t="str">
        <f t="shared" si="204"/>
        <v/>
      </c>
      <c r="F3312" s="184" t="str">
        <f t="shared" si="205"/>
        <v/>
      </c>
      <c r="G3312" s="184" t="str">
        <f t="shared" si="206"/>
        <v/>
      </c>
      <c r="H3312" s="184" t="str">
        <f t="shared" si="207"/>
        <v/>
      </c>
      <c r="J3312" t="s">
        <v>253</v>
      </c>
      <c r="K3312" t="s">
        <v>253</v>
      </c>
      <c r="L3312">
        <v>21.72</v>
      </c>
      <c r="R3312">
        <v>271.06463100000002</v>
      </c>
      <c r="S3312" t="s">
        <v>201</v>
      </c>
      <c r="T3312" s="221">
        <v>45511.334722222222</v>
      </c>
    </row>
    <row r="3313" spans="1:20" x14ac:dyDescent="0.35">
      <c r="A3313" t="s">
        <v>102</v>
      </c>
      <c r="B3313" t="s">
        <v>103</v>
      </c>
      <c r="C3313" t="s">
        <v>97</v>
      </c>
      <c r="D3313" s="29">
        <v>45679</v>
      </c>
      <c r="E3313" s="184" t="str">
        <f t="shared" si="204"/>
        <v/>
      </c>
      <c r="F3313" s="184" t="str">
        <f t="shared" si="205"/>
        <v/>
      </c>
      <c r="G3313" s="184" t="str">
        <f t="shared" si="206"/>
        <v/>
      </c>
      <c r="H3313" s="184" t="str">
        <f t="shared" si="207"/>
        <v/>
      </c>
      <c r="J3313" t="s">
        <v>253</v>
      </c>
      <c r="K3313" t="s">
        <v>253</v>
      </c>
      <c r="L3313">
        <v>21.72</v>
      </c>
      <c r="R3313">
        <v>271.06463100000002</v>
      </c>
      <c r="S3313" t="s">
        <v>201</v>
      </c>
      <c r="T3313" s="221">
        <v>45511.334722222222</v>
      </c>
    </row>
    <row r="3314" spans="1:20" x14ac:dyDescent="0.35">
      <c r="A3314" t="s">
        <v>102</v>
      </c>
      <c r="B3314" t="s">
        <v>103</v>
      </c>
      <c r="C3314" t="s">
        <v>97</v>
      </c>
      <c r="D3314" s="29">
        <v>45680</v>
      </c>
      <c r="E3314" s="184" t="str">
        <f t="shared" si="204"/>
        <v/>
      </c>
      <c r="F3314" s="184" t="str">
        <f t="shared" si="205"/>
        <v/>
      </c>
      <c r="G3314" s="184" t="str">
        <f t="shared" si="206"/>
        <v/>
      </c>
      <c r="H3314" s="184" t="str">
        <f t="shared" si="207"/>
        <v/>
      </c>
      <c r="J3314" t="s">
        <v>253</v>
      </c>
      <c r="K3314" t="s">
        <v>253</v>
      </c>
      <c r="L3314">
        <v>21.72</v>
      </c>
      <c r="R3314">
        <v>271.06463100000002</v>
      </c>
      <c r="S3314" t="s">
        <v>201</v>
      </c>
      <c r="T3314" s="221">
        <v>45511.334722222222</v>
      </c>
    </row>
    <row r="3315" spans="1:20" x14ac:dyDescent="0.35">
      <c r="A3315" t="s">
        <v>102</v>
      </c>
      <c r="B3315" t="s">
        <v>103</v>
      </c>
      <c r="C3315" t="s">
        <v>97</v>
      </c>
      <c r="D3315" s="29">
        <v>45681</v>
      </c>
      <c r="E3315" s="184" t="str">
        <f t="shared" si="204"/>
        <v/>
      </c>
      <c r="F3315" s="184" t="str">
        <f t="shared" si="205"/>
        <v/>
      </c>
      <c r="G3315" s="184" t="str">
        <f t="shared" si="206"/>
        <v/>
      </c>
      <c r="H3315" s="184" t="str">
        <f t="shared" si="207"/>
        <v/>
      </c>
      <c r="J3315" t="s">
        <v>253</v>
      </c>
      <c r="K3315" t="s">
        <v>253</v>
      </c>
      <c r="L3315">
        <v>21.72</v>
      </c>
      <c r="R3315">
        <v>271.06463100000002</v>
      </c>
      <c r="S3315" t="s">
        <v>201</v>
      </c>
      <c r="T3315" s="221">
        <v>45511.334722222222</v>
      </c>
    </row>
    <row r="3316" spans="1:20" x14ac:dyDescent="0.35">
      <c r="A3316" t="s">
        <v>102</v>
      </c>
      <c r="B3316" t="s">
        <v>103</v>
      </c>
      <c r="C3316" t="s">
        <v>97</v>
      </c>
      <c r="D3316" s="29">
        <v>45682</v>
      </c>
      <c r="E3316" s="184" t="str">
        <f t="shared" si="204"/>
        <v/>
      </c>
      <c r="F3316" s="184" t="str">
        <f t="shared" si="205"/>
        <v/>
      </c>
      <c r="G3316" s="184" t="str">
        <f t="shared" si="206"/>
        <v/>
      </c>
      <c r="H3316" s="184" t="str">
        <f t="shared" si="207"/>
        <v/>
      </c>
      <c r="J3316" t="s">
        <v>253</v>
      </c>
      <c r="K3316" t="s">
        <v>253</v>
      </c>
      <c r="L3316">
        <v>21.72</v>
      </c>
      <c r="R3316">
        <v>271.06463100000002</v>
      </c>
      <c r="S3316" t="s">
        <v>201</v>
      </c>
      <c r="T3316" s="221">
        <v>45511.334722222222</v>
      </c>
    </row>
    <row r="3317" spans="1:20" x14ac:dyDescent="0.35">
      <c r="A3317" t="s">
        <v>102</v>
      </c>
      <c r="B3317" t="s">
        <v>103</v>
      </c>
      <c r="C3317" t="s">
        <v>97</v>
      </c>
      <c r="D3317" s="29">
        <v>45683</v>
      </c>
      <c r="E3317" s="184" t="str">
        <f t="shared" si="204"/>
        <v/>
      </c>
      <c r="F3317" s="184" t="str">
        <f t="shared" si="205"/>
        <v/>
      </c>
      <c r="G3317" s="184" t="str">
        <f t="shared" si="206"/>
        <v/>
      </c>
      <c r="H3317" s="184" t="str">
        <f t="shared" si="207"/>
        <v/>
      </c>
      <c r="J3317" t="s">
        <v>253</v>
      </c>
      <c r="K3317" t="s">
        <v>253</v>
      </c>
      <c r="L3317">
        <v>21.72</v>
      </c>
      <c r="R3317">
        <v>271.06463100000002</v>
      </c>
      <c r="S3317" t="s">
        <v>201</v>
      </c>
      <c r="T3317" s="221">
        <v>45511.334722222222</v>
      </c>
    </row>
    <row r="3318" spans="1:20" x14ac:dyDescent="0.35">
      <c r="A3318" t="s">
        <v>102</v>
      </c>
      <c r="B3318" t="s">
        <v>103</v>
      </c>
      <c r="C3318" t="s">
        <v>97</v>
      </c>
      <c r="D3318" s="29">
        <v>45684</v>
      </c>
      <c r="E3318" s="184" t="str">
        <f t="shared" si="204"/>
        <v/>
      </c>
      <c r="F3318" s="184" t="str">
        <f t="shared" si="205"/>
        <v/>
      </c>
      <c r="G3318" s="184" t="str">
        <f t="shared" si="206"/>
        <v/>
      </c>
      <c r="H3318" s="184" t="str">
        <f t="shared" si="207"/>
        <v/>
      </c>
      <c r="J3318" t="s">
        <v>253</v>
      </c>
      <c r="K3318" t="s">
        <v>253</v>
      </c>
      <c r="L3318">
        <v>21.72</v>
      </c>
      <c r="R3318">
        <v>271.06463100000002</v>
      </c>
      <c r="S3318" t="s">
        <v>201</v>
      </c>
      <c r="T3318" s="221">
        <v>45511.334722222222</v>
      </c>
    </row>
    <row r="3319" spans="1:20" x14ac:dyDescent="0.35">
      <c r="A3319" t="s">
        <v>102</v>
      </c>
      <c r="B3319" t="s">
        <v>103</v>
      </c>
      <c r="C3319" t="s">
        <v>97</v>
      </c>
      <c r="D3319" s="29">
        <v>45685</v>
      </c>
      <c r="E3319" s="184" t="str">
        <f t="shared" si="204"/>
        <v/>
      </c>
      <c r="F3319" s="184" t="str">
        <f t="shared" si="205"/>
        <v/>
      </c>
      <c r="G3319" s="184" t="str">
        <f t="shared" si="206"/>
        <v/>
      </c>
      <c r="H3319" s="184" t="str">
        <f t="shared" si="207"/>
        <v/>
      </c>
      <c r="J3319" t="s">
        <v>253</v>
      </c>
      <c r="K3319" t="s">
        <v>253</v>
      </c>
      <c r="L3319">
        <v>21.72</v>
      </c>
      <c r="R3319">
        <v>271.06463100000002</v>
      </c>
      <c r="S3319" t="s">
        <v>201</v>
      </c>
      <c r="T3319" s="221">
        <v>45511.334722222222</v>
      </c>
    </row>
    <row r="3320" spans="1:20" x14ac:dyDescent="0.35">
      <c r="A3320" t="s">
        <v>102</v>
      </c>
      <c r="B3320" t="s">
        <v>103</v>
      </c>
      <c r="C3320" t="s">
        <v>97</v>
      </c>
      <c r="D3320" s="29">
        <v>45686</v>
      </c>
      <c r="E3320" s="184" t="str">
        <f t="shared" si="204"/>
        <v/>
      </c>
      <c r="F3320" s="184" t="str">
        <f t="shared" si="205"/>
        <v/>
      </c>
      <c r="G3320" s="184" t="str">
        <f t="shared" si="206"/>
        <v/>
      </c>
      <c r="H3320" s="184" t="str">
        <f t="shared" si="207"/>
        <v/>
      </c>
      <c r="J3320" t="s">
        <v>253</v>
      </c>
      <c r="K3320" t="s">
        <v>253</v>
      </c>
      <c r="L3320">
        <v>21.72</v>
      </c>
      <c r="R3320">
        <v>271.06463100000002</v>
      </c>
      <c r="S3320" t="s">
        <v>201</v>
      </c>
      <c r="T3320" s="221">
        <v>45511.334722222222</v>
      </c>
    </row>
    <row r="3321" spans="1:20" x14ac:dyDescent="0.35">
      <c r="A3321" t="s">
        <v>102</v>
      </c>
      <c r="B3321" t="s">
        <v>103</v>
      </c>
      <c r="C3321" t="s">
        <v>97</v>
      </c>
      <c r="D3321" s="29">
        <v>45687</v>
      </c>
      <c r="E3321" s="184" t="str">
        <f t="shared" si="204"/>
        <v/>
      </c>
      <c r="F3321" s="184" t="str">
        <f t="shared" si="205"/>
        <v/>
      </c>
      <c r="G3321" s="184" t="str">
        <f t="shared" si="206"/>
        <v/>
      </c>
      <c r="H3321" s="184" t="str">
        <f t="shared" si="207"/>
        <v/>
      </c>
      <c r="J3321" t="s">
        <v>253</v>
      </c>
      <c r="K3321" t="s">
        <v>253</v>
      </c>
      <c r="L3321">
        <v>21.72</v>
      </c>
      <c r="R3321">
        <v>271.06463100000002</v>
      </c>
      <c r="S3321" t="s">
        <v>201</v>
      </c>
      <c r="T3321" s="221">
        <v>45511.334722222222</v>
      </c>
    </row>
    <row r="3322" spans="1:20" x14ac:dyDescent="0.35">
      <c r="A3322" t="s">
        <v>102</v>
      </c>
      <c r="B3322" t="s">
        <v>103</v>
      </c>
      <c r="C3322" t="s">
        <v>97</v>
      </c>
      <c r="D3322" s="29">
        <v>45688</v>
      </c>
      <c r="E3322" s="184" t="str">
        <f t="shared" si="204"/>
        <v/>
      </c>
      <c r="F3322" s="184" t="str">
        <f t="shared" si="205"/>
        <v/>
      </c>
      <c r="G3322" s="184" t="str">
        <f t="shared" si="206"/>
        <v/>
      </c>
      <c r="H3322" s="184" t="str">
        <f t="shared" si="207"/>
        <v/>
      </c>
      <c r="J3322" t="s">
        <v>253</v>
      </c>
      <c r="K3322" t="s">
        <v>253</v>
      </c>
      <c r="L3322">
        <v>21.72</v>
      </c>
      <c r="R3322">
        <v>271.06463100000002</v>
      </c>
      <c r="S3322" t="s">
        <v>201</v>
      </c>
      <c r="T3322" s="221">
        <v>45511.334722222222</v>
      </c>
    </row>
    <row r="3323" spans="1:20" x14ac:dyDescent="0.35">
      <c r="A3323" t="s">
        <v>102</v>
      </c>
      <c r="B3323" t="s">
        <v>103</v>
      </c>
      <c r="C3323" t="s">
        <v>97</v>
      </c>
      <c r="D3323" s="29">
        <v>45689</v>
      </c>
      <c r="E3323" s="184" t="str">
        <f t="shared" si="204"/>
        <v/>
      </c>
      <c r="F3323" s="184" t="str">
        <f t="shared" si="205"/>
        <v/>
      </c>
      <c r="G3323" s="184" t="str">
        <f t="shared" si="206"/>
        <v/>
      </c>
      <c r="H3323" s="184" t="str">
        <f t="shared" si="207"/>
        <v/>
      </c>
      <c r="J3323" t="s">
        <v>253</v>
      </c>
      <c r="K3323" t="s">
        <v>253</v>
      </c>
      <c r="L3323">
        <v>21.72</v>
      </c>
      <c r="R3323">
        <v>271.06463100000002</v>
      </c>
      <c r="S3323" t="s">
        <v>201</v>
      </c>
      <c r="T3323" s="221">
        <v>45511.334722222222</v>
      </c>
    </row>
    <row r="3324" spans="1:20" x14ac:dyDescent="0.35">
      <c r="A3324" t="s">
        <v>102</v>
      </c>
      <c r="B3324" t="s">
        <v>103</v>
      </c>
      <c r="C3324" t="s">
        <v>97</v>
      </c>
      <c r="D3324" s="29">
        <v>45690</v>
      </c>
      <c r="E3324" s="184" t="str">
        <f t="shared" si="204"/>
        <v/>
      </c>
      <c r="F3324" s="184" t="str">
        <f t="shared" si="205"/>
        <v/>
      </c>
      <c r="G3324" s="184" t="str">
        <f t="shared" si="206"/>
        <v/>
      </c>
      <c r="H3324" s="184" t="str">
        <f t="shared" si="207"/>
        <v/>
      </c>
      <c r="J3324" t="s">
        <v>253</v>
      </c>
      <c r="K3324" t="s">
        <v>253</v>
      </c>
      <c r="L3324">
        <v>21.72</v>
      </c>
      <c r="R3324">
        <v>271.06463100000002</v>
      </c>
      <c r="S3324" t="s">
        <v>201</v>
      </c>
      <c r="T3324" s="221">
        <v>45511.334722222222</v>
      </c>
    </row>
    <row r="3325" spans="1:20" x14ac:dyDescent="0.35">
      <c r="A3325" t="s">
        <v>102</v>
      </c>
      <c r="B3325" t="s">
        <v>103</v>
      </c>
      <c r="C3325" t="s">
        <v>97</v>
      </c>
      <c r="D3325" s="29">
        <v>45691</v>
      </c>
      <c r="E3325" s="184" t="str">
        <f t="shared" si="204"/>
        <v/>
      </c>
      <c r="F3325" s="184" t="str">
        <f t="shared" si="205"/>
        <v/>
      </c>
      <c r="G3325" s="184" t="str">
        <f t="shared" si="206"/>
        <v/>
      </c>
      <c r="H3325" s="184" t="str">
        <f t="shared" si="207"/>
        <v/>
      </c>
      <c r="J3325" t="s">
        <v>253</v>
      </c>
      <c r="K3325" t="s">
        <v>253</v>
      </c>
      <c r="L3325">
        <v>21.72</v>
      </c>
      <c r="R3325">
        <v>271.06463100000002</v>
      </c>
      <c r="S3325" t="s">
        <v>201</v>
      </c>
      <c r="T3325" s="221">
        <v>45511.334722222222</v>
      </c>
    </row>
    <row r="3326" spans="1:20" x14ac:dyDescent="0.35">
      <c r="A3326" t="s">
        <v>102</v>
      </c>
      <c r="B3326" t="s">
        <v>103</v>
      </c>
      <c r="C3326" t="s">
        <v>97</v>
      </c>
      <c r="D3326" s="29">
        <v>45692</v>
      </c>
      <c r="E3326" s="184" t="str">
        <f t="shared" si="204"/>
        <v/>
      </c>
      <c r="F3326" s="184" t="str">
        <f t="shared" si="205"/>
        <v/>
      </c>
      <c r="G3326" s="184" t="str">
        <f t="shared" si="206"/>
        <v/>
      </c>
      <c r="H3326" s="184" t="str">
        <f t="shared" si="207"/>
        <v/>
      </c>
      <c r="J3326" t="s">
        <v>253</v>
      </c>
      <c r="K3326" t="s">
        <v>253</v>
      </c>
      <c r="L3326">
        <v>21.72</v>
      </c>
      <c r="R3326">
        <v>271.06463100000002</v>
      </c>
      <c r="S3326" t="s">
        <v>201</v>
      </c>
      <c r="T3326" s="221">
        <v>45511.334722222222</v>
      </c>
    </row>
    <row r="3327" spans="1:20" x14ac:dyDescent="0.35">
      <c r="A3327" t="s">
        <v>102</v>
      </c>
      <c r="B3327" t="s">
        <v>103</v>
      </c>
      <c r="C3327" t="s">
        <v>97</v>
      </c>
      <c r="D3327" s="29">
        <v>45693</v>
      </c>
      <c r="E3327" s="184" t="str">
        <f t="shared" si="204"/>
        <v/>
      </c>
      <c r="F3327" s="184" t="str">
        <f t="shared" si="205"/>
        <v/>
      </c>
      <c r="G3327" s="184" t="str">
        <f t="shared" si="206"/>
        <v/>
      </c>
      <c r="H3327" s="184" t="str">
        <f t="shared" si="207"/>
        <v/>
      </c>
      <c r="J3327" t="s">
        <v>253</v>
      </c>
      <c r="K3327" t="s">
        <v>253</v>
      </c>
      <c r="L3327">
        <v>21.72</v>
      </c>
      <c r="R3327">
        <v>271.06463100000002</v>
      </c>
      <c r="S3327" t="s">
        <v>201</v>
      </c>
      <c r="T3327" s="221">
        <v>45511.334722222222</v>
      </c>
    </row>
    <row r="3328" spans="1:20" x14ac:dyDescent="0.35">
      <c r="A3328" t="s">
        <v>102</v>
      </c>
      <c r="B3328" t="s">
        <v>103</v>
      </c>
      <c r="C3328" t="s">
        <v>97</v>
      </c>
      <c r="D3328" s="29">
        <v>45694</v>
      </c>
      <c r="E3328" s="184" t="str">
        <f t="shared" si="204"/>
        <v/>
      </c>
      <c r="F3328" s="184" t="str">
        <f t="shared" si="205"/>
        <v/>
      </c>
      <c r="G3328" s="184" t="str">
        <f t="shared" si="206"/>
        <v/>
      </c>
      <c r="H3328" s="184" t="str">
        <f t="shared" si="207"/>
        <v/>
      </c>
      <c r="J3328" t="s">
        <v>253</v>
      </c>
      <c r="K3328" t="s">
        <v>253</v>
      </c>
      <c r="L3328">
        <v>21.72</v>
      </c>
      <c r="R3328">
        <v>271.06463100000002</v>
      </c>
      <c r="S3328" t="s">
        <v>201</v>
      </c>
      <c r="T3328" s="221">
        <v>45511.334722222222</v>
      </c>
    </row>
    <row r="3329" spans="1:20" x14ac:dyDescent="0.35">
      <c r="A3329" t="s">
        <v>102</v>
      </c>
      <c r="B3329" t="s">
        <v>103</v>
      </c>
      <c r="C3329" t="s">
        <v>97</v>
      </c>
      <c r="D3329" s="29">
        <v>45695</v>
      </c>
      <c r="E3329" s="184" t="str">
        <f t="shared" si="204"/>
        <v/>
      </c>
      <c r="F3329" s="184" t="str">
        <f t="shared" si="205"/>
        <v/>
      </c>
      <c r="G3329" s="184" t="str">
        <f t="shared" si="206"/>
        <v/>
      </c>
      <c r="H3329" s="184" t="str">
        <f t="shared" si="207"/>
        <v/>
      </c>
      <c r="J3329" t="s">
        <v>253</v>
      </c>
      <c r="K3329" t="s">
        <v>253</v>
      </c>
      <c r="L3329">
        <v>21.72</v>
      </c>
      <c r="R3329">
        <v>271.06463100000002</v>
      </c>
      <c r="S3329" t="s">
        <v>201</v>
      </c>
      <c r="T3329" s="221">
        <v>45511.334722222222</v>
      </c>
    </row>
    <row r="3330" spans="1:20" x14ac:dyDescent="0.35">
      <c r="A3330" t="s">
        <v>102</v>
      </c>
      <c r="B3330" t="s">
        <v>103</v>
      </c>
      <c r="C3330" t="s">
        <v>97</v>
      </c>
      <c r="D3330" s="29">
        <v>45696</v>
      </c>
      <c r="E3330" s="184" t="str">
        <f t="shared" si="204"/>
        <v/>
      </c>
      <c r="F3330" s="184" t="str">
        <f t="shared" si="205"/>
        <v/>
      </c>
      <c r="G3330" s="184" t="str">
        <f t="shared" si="206"/>
        <v/>
      </c>
      <c r="H3330" s="184" t="str">
        <f t="shared" si="207"/>
        <v/>
      </c>
      <c r="J3330" t="s">
        <v>253</v>
      </c>
      <c r="K3330" t="s">
        <v>253</v>
      </c>
      <c r="L3330">
        <v>21.72</v>
      </c>
      <c r="R3330">
        <v>271.06463100000002</v>
      </c>
      <c r="S3330" t="s">
        <v>201</v>
      </c>
      <c r="T3330" s="221">
        <v>45511.334722222222</v>
      </c>
    </row>
    <row r="3331" spans="1:20" x14ac:dyDescent="0.35">
      <c r="A3331" t="s">
        <v>102</v>
      </c>
      <c r="B3331" t="s">
        <v>103</v>
      </c>
      <c r="C3331" t="s">
        <v>97</v>
      </c>
      <c r="D3331" s="29">
        <v>45697</v>
      </c>
      <c r="E3331" s="184" t="str">
        <f t="shared" si="204"/>
        <v/>
      </c>
      <c r="F3331" s="184" t="str">
        <f t="shared" si="205"/>
        <v/>
      </c>
      <c r="G3331" s="184" t="str">
        <f t="shared" si="206"/>
        <v/>
      </c>
      <c r="H3331" s="184" t="str">
        <f t="shared" si="207"/>
        <v/>
      </c>
      <c r="J3331" t="s">
        <v>253</v>
      </c>
      <c r="K3331" t="s">
        <v>253</v>
      </c>
      <c r="L3331">
        <v>21.72</v>
      </c>
      <c r="R3331">
        <v>271.06463100000002</v>
      </c>
      <c r="S3331" t="s">
        <v>201</v>
      </c>
      <c r="T3331" s="221">
        <v>45511.334722222222</v>
      </c>
    </row>
    <row r="3332" spans="1:20" x14ac:dyDescent="0.35">
      <c r="A3332" t="s">
        <v>102</v>
      </c>
      <c r="B3332" t="s">
        <v>103</v>
      </c>
      <c r="C3332" t="s">
        <v>97</v>
      </c>
      <c r="D3332" s="29">
        <v>45698</v>
      </c>
      <c r="E3332" s="184" t="str">
        <f t="shared" si="204"/>
        <v/>
      </c>
      <c r="F3332" s="184" t="str">
        <f t="shared" si="205"/>
        <v/>
      </c>
      <c r="G3332" s="184" t="str">
        <f t="shared" si="206"/>
        <v/>
      </c>
      <c r="H3332" s="184" t="str">
        <f t="shared" si="207"/>
        <v/>
      </c>
      <c r="J3332" t="s">
        <v>253</v>
      </c>
      <c r="K3332" t="s">
        <v>253</v>
      </c>
      <c r="L3332">
        <v>21.72</v>
      </c>
      <c r="R3332">
        <v>271.06463100000002</v>
      </c>
      <c r="S3332" t="s">
        <v>201</v>
      </c>
      <c r="T3332" s="221">
        <v>45511.334722222222</v>
      </c>
    </row>
    <row r="3333" spans="1:20" x14ac:dyDescent="0.35">
      <c r="A3333" t="s">
        <v>102</v>
      </c>
      <c r="B3333" t="s">
        <v>103</v>
      </c>
      <c r="C3333" t="s">
        <v>97</v>
      </c>
      <c r="D3333" s="29">
        <v>45699</v>
      </c>
      <c r="E3333" s="184" t="str">
        <f t="shared" si="204"/>
        <v/>
      </c>
      <c r="F3333" s="184" t="str">
        <f t="shared" si="205"/>
        <v/>
      </c>
      <c r="G3333" s="184" t="str">
        <f t="shared" si="206"/>
        <v/>
      </c>
      <c r="H3333" s="184" t="str">
        <f t="shared" si="207"/>
        <v/>
      </c>
      <c r="J3333" t="s">
        <v>253</v>
      </c>
      <c r="K3333" t="s">
        <v>253</v>
      </c>
      <c r="L3333">
        <v>21.72</v>
      </c>
      <c r="R3333">
        <v>271.06463100000002</v>
      </c>
      <c r="S3333" t="s">
        <v>201</v>
      </c>
      <c r="T3333" s="221">
        <v>45511.334722222222</v>
      </c>
    </row>
    <row r="3334" spans="1:20" x14ac:dyDescent="0.35">
      <c r="A3334" t="s">
        <v>102</v>
      </c>
      <c r="B3334" t="s">
        <v>103</v>
      </c>
      <c r="C3334" t="s">
        <v>97</v>
      </c>
      <c r="D3334" s="29">
        <v>45700</v>
      </c>
      <c r="E3334" s="184" t="str">
        <f t="shared" si="204"/>
        <v/>
      </c>
      <c r="F3334" s="184" t="str">
        <f t="shared" si="205"/>
        <v/>
      </c>
      <c r="G3334" s="184" t="str">
        <f t="shared" si="206"/>
        <v/>
      </c>
      <c r="H3334" s="184" t="str">
        <f t="shared" si="207"/>
        <v/>
      </c>
      <c r="J3334" t="s">
        <v>253</v>
      </c>
      <c r="K3334" t="s">
        <v>253</v>
      </c>
      <c r="L3334">
        <v>21.72</v>
      </c>
      <c r="R3334">
        <v>271.06463100000002</v>
      </c>
      <c r="S3334" t="s">
        <v>201</v>
      </c>
      <c r="T3334" s="221">
        <v>45511.334722222222</v>
      </c>
    </row>
    <row r="3335" spans="1:20" x14ac:dyDescent="0.35">
      <c r="A3335" t="s">
        <v>102</v>
      </c>
      <c r="B3335" t="s">
        <v>103</v>
      </c>
      <c r="C3335" t="s">
        <v>97</v>
      </c>
      <c r="D3335" s="29">
        <v>45701</v>
      </c>
      <c r="E3335" s="184" t="str">
        <f t="shared" si="204"/>
        <v/>
      </c>
      <c r="F3335" s="184" t="str">
        <f t="shared" si="205"/>
        <v/>
      </c>
      <c r="G3335" s="184" t="str">
        <f t="shared" si="206"/>
        <v/>
      </c>
      <c r="H3335" s="184" t="str">
        <f t="shared" si="207"/>
        <v/>
      </c>
      <c r="J3335" t="s">
        <v>253</v>
      </c>
      <c r="K3335" t="s">
        <v>253</v>
      </c>
      <c r="L3335">
        <v>21.72</v>
      </c>
      <c r="R3335">
        <v>271.06463100000002</v>
      </c>
      <c r="S3335" t="s">
        <v>201</v>
      </c>
      <c r="T3335" s="221">
        <v>45511.334722222222</v>
      </c>
    </row>
    <row r="3336" spans="1:20" x14ac:dyDescent="0.35">
      <c r="A3336" t="s">
        <v>102</v>
      </c>
      <c r="B3336" t="s">
        <v>103</v>
      </c>
      <c r="C3336" t="s">
        <v>97</v>
      </c>
      <c r="D3336" s="29">
        <v>45702</v>
      </c>
      <c r="E3336" s="184" t="str">
        <f t="shared" ref="E3336:E3399" si="208">IF(J3336="","",IF(L3336=0,0,IF(1-(J3336/L3336)&lt;0,"",1-(J3336/L3336))))</f>
        <v/>
      </c>
      <c r="F3336" s="184" t="str">
        <f t="shared" ref="F3336:F3399" si="209">IF(K3336="","",IF(L3336=0,0,IF(1-(K3336/L3336)&lt;0,"",1-(K3336/L3336))))</f>
        <v/>
      </c>
      <c r="G3336" s="184" t="str">
        <f t="shared" ref="G3336:G3399" si="210">IF(J3336="","",IF(1-(J3336/R3336)&lt;0,"",1-(J3336/R3336)))</f>
        <v/>
      </c>
      <c r="H3336" s="184" t="str">
        <f t="shared" ref="H3336:H3399" si="211">IF(K3336="","",IF(1-(K3336/R3336)&lt;0,"",1-(K3336/R3336)))</f>
        <v/>
      </c>
      <c r="J3336" t="s">
        <v>253</v>
      </c>
      <c r="K3336" t="s">
        <v>253</v>
      </c>
      <c r="L3336">
        <v>21.72</v>
      </c>
      <c r="R3336">
        <v>271.06463100000002</v>
      </c>
      <c r="S3336" t="s">
        <v>201</v>
      </c>
      <c r="T3336" s="221">
        <v>45511.334722222222</v>
      </c>
    </row>
    <row r="3337" spans="1:20" x14ac:dyDescent="0.35">
      <c r="A3337" t="s">
        <v>102</v>
      </c>
      <c r="B3337" t="s">
        <v>103</v>
      </c>
      <c r="C3337" t="s">
        <v>97</v>
      </c>
      <c r="D3337" s="29">
        <v>45703</v>
      </c>
      <c r="E3337" s="184" t="str">
        <f t="shared" si="208"/>
        <v/>
      </c>
      <c r="F3337" s="184" t="str">
        <f t="shared" si="209"/>
        <v/>
      </c>
      <c r="G3337" s="184" t="str">
        <f t="shared" si="210"/>
        <v/>
      </c>
      <c r="H3337" s="184" t="str">
        <f t="shared" si="211"/>
        <v/>
      </c>
      <c r="J3337" t="s">
        <v>253</v>
      </c>
      <c r="K3337" t="s">
        <v>253</v>
      </c>
      <c r="L3337">
        <v>21.72</v>
      </c>
      <c r="R3337">
        <v>271.06463100000002</v>
      </c>
      <c r="S3337" t="s">
        <v>201</v>
      </c>
      <c r="T3337" s="221">
        <v>45511.334722222222</v>
      </c>
    </row>
    <row r="3338" spans="1:20" x14ac:dyDescent="0.35">
      <c r="A3338" t="s">
        <v>102</v>
      </c>
      <c r="B3338" t="s">
        <v>103</v>
      </c>
      <c r="C3338" t="s">
        <v>97</v>
      </c>
      <c r="D3338" s="29">
        <v>45704</v>
      </c>
      <c r="E3338" s="184" t="str">
        <f t="shared" si="208"/>
        <v/>
      </c>
      <c r="F3338" s="184" t="str">
        <f t="shared" si="209"/>
        <v/>
      </c>
      <c r="G3338" s="184" t="str">
        <f t="shared" si="210"/>
        <v/>
      </c>
      <c r="H3338" s="184" t="str">
        <f t="shared" si="211"/>
        <v/>
      </c>
      <c r="J3338" t="s">
        <v>253</v>
      </c>
      <c r="K3338" t="s">
        <v>253</v>
      </c>
      <c r="L3338">
        <v>21.72</v>
      </c>
      <c r="R3338">
        <v>271.06463100000002</v>
      </c>
      <c r="S3338" t="s">
        <v>201</v>
      </c>
      <c r="T3338" s="221">
        <v>45511.334722222222</v>
      </c>
    </row>
    <row r="3339" spans="1:20" x14ac:dyDescent="0.35">
      <c r="A3339" t="s">
        <v>102</v>
      </c>
      <c r="B3339" t="s">
        <v>103</v>
      </c>
      <c r="C3339" t="s">
        <v>97</v>
      </c>
      <c r="D3339" s="29">
        <v>45705</v>
      </c>
      <c r="E3339" s="184" t="str">
        <f t="shared" si="208"/>
        <v/>
      </c>
      <c r="F3339" s="184" t="str">
        <f t="shared" si="209"/>
        <v/>
      </c>
      <c r="G3339" s="184" t="str">
        <f t="shared" si="210"/>
        <v/>
      </c>
      <c r="H3339" s="184" t="str">
        <f t="shared" si="211"/>
        <v/>
      </c>
      <c r="J3339" t="s">
        <v>253</v>
      </c>
      <c r="K3339" t="s">
        <v>253</v>
      </c>
      <c r="L3339">
        <v>21.72</v>
      </c>
      <c r="R3339">
        <v>271.06463100000002</v>
      </c>
      <c r="S3339" t="s">
        <v>201</v>
      </c>
      <c r="T3339" s="221">
        <v>45511.334722222222</v>
      </c>
    </row>
    <row r="3340" spans="1:20" x14ac:dyDescent="0.35">
      <c r="A3340" t="s">
        <v>102</v>
      </c>
      <c r="B3340" t="s">
        <v>103</v>
      </c>
      <c r="C3340" t="s">
        <v>97</v>
      </c>
      <c r="D3340" s="29">
        <v>45706</v>
      </c>
      <c r="E3340" s="184" t="str">
        <f t="shared" si="208"/>
        <v/>
      </c>
      <c r="F3340" s="184" t="str">
        <f t="shared" si="209"/>
        <v/>
      </c>
      <c r="G3340" s="184" t="str">
        <f t="shared" si="210"/>
        <v/>
      </c>
      <c r="H3340" s="184" t="str">
        <f t="shared" si="211"/>
        <v/>
      </c>
      <c r="J3340" t="s">
        <v>253</v>
      </c>
      <c r="K3340" t="s">
        <v>253</v>
      </c>
      <c r="L3340">
        <v>21.72</v>
      </c>
      <c r="R3340">
        <v>271.06463100000002</v>
      </c>
      <c r="S3340" t="s">
        <v>201</v>
      </c>
      <c r="T3340" s="221">
        <v>45511.334722222222</v>
      </c>
    </row>
    <row r="3341" spans="1:20" x14ac:dyDescent="0.35">
      <c r="A3341" t="s">
        <v>102</v>
      </c>
      <c r="B3341" t="s">
        <v>103</v>
      </c>
      <c r="C3341" t="s">
        <v>97</v>
      </c>
      <c r="D3341" s="29">
        <v>45707</v>
      </c>
      <c r="E3341" s="184" t="str">
        <f t="shared" si="208"/>
        <v/>
      </c>
      <c r="F3341" s="184" t="str">
        <f t="shared" si="209"/>
        <v/>
      </c>
      <c r="G3341" s="184" t="str">
        <f t="shared" si="210"/>
        <v/>
      </c>
      <c r="H3341" s="184" t="str">
        <f t="shared" si="211"/>
        <v/>
      </c>
      <c r="J3341" t="s">
        <v>253</v>
      </c>
      <c r="K3341" t="s">
        <v>253</v>
      </c>
      <c r="L3341">
        <v>21.72</v>
      </c>
      <c r="R3341">
        <v>271.06463100000002</v>
      </c>
      <c r="S3341" t="s">
        <v>201</v>
      </c>
      <c r="T3341" s="221">
        <v>45511.334722222222</v>
      </c>
    </row>
    <row r="3342" spans="1:20" x14ac:dyDescent="0.35">
      <c r="A3342" t="s">
        <v>102</v>
      </c>
      <c r="B3342" t="s">
        <v>103</v>
      </c>
      <c r="C3342" t="s">
        <v>97</v>
      </c>
      <c r="D3342" s="29">
        <v>45708</v>
      </c>
      <c r="E3342" s="184" t="str">
        <f t="shared" si="208"/>
        <v/>
      </c>
      <c r="F3342" s="184" t="str">
        <f t="shared" si="209"/>
        <v/>
      </c>
      <c r="G3342" s="184" t="str">
        <f t="shared" si="210"/>
        <v/>
      </c>
      <c r="H3342" s="184" t="str">
        <f t="shared" si="211"/>
        <v/>
      </c>
      <c r="J3342" t="s">
        <v>253</v>
      </c>
      <c r="K3342" t="s">
        <v>253</v>
      </c>
      <c r="L3342">
        <v>21.72</v>
      </c>
      <c r="R3342">
        <v>271.06463100000002</v>
      </c>
      <c r="S3342" t="s">
        <v>201</v>
      </c>
      <c r="T3342" s="221">
        <v>45511.334722222222</v>
      </c>
    </row>
    <row r="3343" spans="1:20" x14ac:dyDescent="0.35">
      <c r="A3343" t="s">
        <v>102</v>
      </c>
      <c r="B3343" t="s">
        <v>103</v>
      </c>
      <c r="C3343" t="s">
        <v>97</v>
      </c>
      <c r="D3343" s="29">
        <v>45709</v>
      </c>
      <c r="E3343" s="184" t="str">
        <f t="shared" si="208"/>
        <v/>
      </c>
      <c r="F3343" s="184" t="str">
        <f t="shared" si="209"/>
        <v/>
      </c>
      <c r="G3343" s="184" t="str">
        <f t="shared" si="210"/>
        <v/>
      </c>
      <c r="H3343" s="184" t="str">
        <f t="shared" si="211"/>
        <v/>
      </c>
      <c r="J3343" t="s">
        <v>253</v>
      </c>
      <c r="K3343" t="s">
        <v>253</v>
      </c>
      <c r="L3343">
        <v>21.72</v>
      </c>
      <c r="R3343">
        <v>271.06463100000002</v>
      </c>
      <c r="S3343" t="s">
        <v>201</v>
      </c>
      <c r="T3343" s="221">
        <v>45511.334722222222</v>
      </c>
    </row>
    <row r="3344" spans="1:20" x14ac:dyDescent="0.35">
      <c r="A3344" t="s">
        <v>102</v>
      </c>
      <c r="B3344" t="s">
        <v>103</v>
      </c>
      <c r="C3344" t="s">
        <v>97</v>
      </c>
      <c r="D3344" s="29">
        <v>45710</v>
      </c>
      <c r="E3344" s="184" t="str">
        <f t="shared" si="208"/>
        <v/>
      </c>
      <c r="F3344" s="184" t="str">
        <f t="shared" si="209"/>
        <v/>
      </c>
      <c r="G3344" s="184" t="str">
        <f t="shared" si="210"/>
        <v/>
      </c>
      <c r="H3344" s="184" t="str">
        <f t="shared" si="211"/>
        <v/>
      </c>
      <c r="J3344" t="s">
        <v>253</v>
      </c>
      <c r="K3344" t="s">
        <v>253</v>
      </c>
      <c r="L3344">
        <v>21.72</v>
      </c>
      <c r="R3344">
        <v>271.06463100000002</v>
      </c>
      <c r="S3344" t="s">
        <v>201</v>
      </c>
      <c r="T3344" s="221">
        <v>45511.334722222222</v>
      </c>
    </row>
    <row r="3345" spans="1:20" x14ac:dyDescent="0.35">
      <c r="A3345" t="s">
        <v>102</v>
      </c>
      <c r="B3345" t="s">
        <v>103</v>
      </c>
      <c r="C3345" t="s">
        <v>97</v>
      </c>
      <c r="D3345" s="29">
        <v>45711</v>
      </c>
      <c r="E3345" s="184" t="str">
        <f t="shared" si="208"/>
        <v/>
      </c>
      <c r="F3345" s="184" t="str">
        <f t="shared" si="209"/>
        <v/>
      </c>
      <c r="G3345" s="184" t="str">
        <f t="shared" si="210"/>
        <v/>
      </c>
      <c r="H3345" s="184" t="str">
        <f t="shared" si="211"/>
        <v/>
      </c>
      <c r="J3345" t="s">
        <v>253</v>
      </c>
      <c r="K3345" t="s">
        <v>253</v>
      </c>
      <c r="L3345">
        <v>21.72</v>
      </c>
      <c r="R3345">
        <v>271.06463100000002</v>
      </c>
      <c r="S3345" t="s">
        <v>201</v>
      </c>
      <c r="T3345" s="221">
        <v>45511.334722222222</v>
      </c>
    </row>
    <row r="3346" spans="1:20" x14ac:dyDescent="0.35">
      <c r="A3346" t="s">
        <v>102</v>
      </c>
      <c r="B3346" t="s">
        <v>103</v>
      </c>
      <c r="C3346" t="s">
        <v>97</v>
      </c>
      <c r="D3346" s="29">
        <v>45712</v>
      </c>
      <c r="E3346" s="184" t="str">
        <f t="shared" si="208"/>
        <v/>
      </c>
      <c r="F3346" s="184" t="str">
        <f t="shared" si="209"/>
        <v/>
      </c>
      <c r="G3346" s="184" t="str">
        <f t="shared" si="210"/>
        <v/>
      </c>
      <c r="H3346" s="184" t="str">
        <f t="shared" si="211"/>
        <v/>
      </c>
      <c r="J3346" t="s">
        <v>253</v>
      </c>
      <c r="K3346" t="s">
        <v>253</v>
      </c>
      <c r="L3346">
        <v>21.72</v>
      </c>
      <c r="R3346">
        <v>271.06463100000002</v>
      </c>
      <c r="S3346" t="s">
        <v>201</v>
      </c>
      <c r="T3346" s="221">
        <v>45511.334722222222</v>
      </c>
    </row>
    <row r="3347" spans="1:20" x14ac:dyDescent="0.35">
      <c r="A3347" t="s">
        <v>102</v>
      </c>
      <c r="B3347" t="s">
        <v>103</v>
      </c>
      <c r="C3347" t="s">
        <v>97</v>
      </c>
      <c r="D3347" s="29">
        <v>45713</v>
      </c>
      <c r="E3347" s="184" t="str">
        <f t="shared" si="208"/>
        <v/>
      </c>
      <c r="F3347" s="184" t="str">
        <f t="shared" si="209"/>
        <v/>
      </c>
      <c r="G3347" s="184" t="str">
        <f t="shared" si="210"/>
        <v/>
      </c>
      <c r="H3347" s="184" t="str">
        <f t="shared" si="211"/>
        <v/>
      </c>
      <c r="J3347" t="s">
        <v>253</v>
      </c>
      <c r="K3347" t="s">
        <v>253</v>
      </c>
      <c r="L3347">
        <v>21.72</v>
      </c>
      <c r="R3347">
        <v>271.06463100000002</v>
      </c>
      <c r="S3347" t="s">
        <v>201</v>
      </c>
      <c r="T3347" s="221">
        <v>45511.334722222222</v>
      </c>
    </row>
    <row r="3348" spans="1:20" x14ac:dyDescent="0.35">
      <c r="A3348" t="s">
        <v>102</v>
      </c>
      <c r="B3348" t="s">
        <v>103</v>
      </c>
      <c r="C3348" t="s">
        <v>97</v>
      </c>
      <c r="D3348" s="29">
        <v>45714</v>
      </c>
      <c r="E3348" s="184" t="str">
        <f t="shared" si="208"/>
        <v/>
      </c>
      <c r="F3348" s="184" t="str">
        <f t="shared" si="209"/>
        <v/>
      </c>
      <c r="G3348" s="184" t="str">
        <f t="shared" si="210"/>
        <v/>
      </c>
      <c r="H3348" s="184" t="str">
        <f t="shared" si="211"/>
        <v/>
      </c>
      <c r="J3348" t="s">
        <v>253</v>
      </c>
      <c r="K3348" t="s">
        <v>253</v>
      </c>
      <c r="L3348">
        <v>21.72</v>
      </c>
      <c r="R3348">
        <v>271.06463100000002</v>
      </c>
      <c r="S3348" t="s">
        <v>201</v>
      </c>
      <c r="T3348" s="221">
        <v>45511.334722222222</v>
      </c>
    </row>
    <row r="3349" spans="1:20" x14ac:dyDescent="0.35">
      <c r="A3349" t="s">
        <v>102</v>
      </c>
      <c r="B3349" t="s">
        <v>103</v>
      </c>
      <c r="C3349" t="s">
        <v>97</v>
      </c>
      <c r="D3349" s="29">
        <v>45715</v>
      </c>
      <c r="E3349" s="184" t="str">
        <f t="shared" si="208"/>
        <v/>
      </c>
      <c r="F3349" s="184" t="str">
        <f t="shared" si="209"/>
        <v/>
      </c>
      <c r="G3349" s="184" t="str">
        <f t="shared" si="210"/>
        <v/>
      </c>
      <c r="H3349" s="184" t="str">
        <f t="shared" si="211"/>
        <v/>
      </c>
      <c r="J3349" t="s">
        <v>253</v>
      </c>
      <c r="K3349" t="s">
        <v>253</v>
      </c>
      <c r="L3349">
        <v>21.72</v>
      </c>
      <c r="R3349">
        <v>271.06463100000002</v>
      </c>
      <c r="S3349" t="s">
        <v>201</v>
      </c>
      <c r="T3349" s="221">
        <v>45511.334722222222</v>
      </c>
    </row>
    <row r="3350" spans="1:20" x14ac:dyDescent="0.35">
      <c r="A3350" t="s">
        <v>102</v>
      </c>
      <c r="B3350" t="s">
        <v>103</v>
      </c>
      <c r="C3350" t="s">
        <v>97</v>
      </c>
      <c r="D3350" s="29">
        <v>45716</v>
      </c>
      <c r="E3350" s="184" t="str">
        <f t="shared" si="208"/>
        <v/>
      </c>
      <c r="F3350" s="184" t="str">
        <f t="shared" si="209"/>
        <v/>
      </c>
      <c r="G3350" s="184" t="str">
        <f t="shared" si="210"/>
        <v/>
      </c>
      <c r="H3350" s="184" t="str">
        <f t="shared" si="211"/>
        <v/>
      </c>
      <c r="J3350" t="s">
        <v>253</v>
      </c>
      <c r="K3350" t="s">
        <v>253</v>
      </c>
      <c r="L3350">
        <v>21.72</v>
      </c>
      <c r="R3350">
        <v>271.06463100000002</v>
      </c>
      <c r="S3350" t="s">
        <v>201</v>
      </c>
      <c r="T3350" s="221">
        <v>45511.334722222222</v>
      </c>
    </row>
    <row r="3351" spans="1:20" x14ac:dyDescent="0.35">
      <c r="A3351" t="s">
        <v>102</v>
      </c>
      <c r="B3351" t="s">
        <v>103</v>
      </c>
      <c r="C3351" t="s">
        <v>97</v>
      </c>
      <c r="D3351" s="29">
        <v>45717</v>
      </c>
      <c r="E3351" s="184" t="str">
        <f t="shared" si="208"/>
        <v/>
      </c>
      <c r="F3351" s="184" t="str">
        <f t="shared" si="209"/>
        <v/>
      </c>
      <c r="G3351" s="184" t="str">
        <f t="shared" si="210"/>
        <v/>
      </c>
      <c r="H3351" s="184" t="str">
        <f t="shared" si="211"/>
        <v/>
      </c>
      <c r="J3351" t="s">
        <v>253</v>
      </c>
      <c r="K3351" t="s">
        <v>253</v>
      </c>
      <c r="L3351">
        <v>21.72</v>
      </c>
      <c r="R3351">
        <v>271.06463100000002</v>
      </c>
      <c r="S3351" t="s">
        <v>201</v>
      </c>
      <c r="T3351" s="221">
        <v>45511.334722222222</v>
      </c>
    </row>
    <row r="3352" spans="1:20" x14ac:dyDescent="0.35">
      <c r="A3352" t="s">
        <v>102</v>
      </c>
      <c r="B3352" t="s">
        <v>103</v>
      </c>
      <c r="C3352" t="s">
        <v>97</v>
      </c>
      <c r="D3352" s="29">
        <v>45718</v>
      </c>
      <c r="E3352" s="184" t="str">
        <f t="shared" si="208"/>
        <v/>
      </c>
      <c r="F3352" s="184" t="str">
        <f t="shared" si="209"/>
        <v/>
      </c>
      <c r="G3352" s="184" t="str">
        <f t="shared" si="210"/>
        <v/>
      </c>
      <c r="H3352" s="184" t="str">
        <f t="shared" si="211"/>
        <v/>
      </c>
      <c r="J3352" t="s">
        <v>253</v>
      </c>
      <c r="K3352" t="s">
        <v>253</v>
      </c>
      <c r="L3352">
        <v>21.72</v>
      </c>
      <c r="R3352">
        <v>271.06463100000002</v>
      </c>
      <c r="S3352" t="s">
        <v>201</v>
      </c>
      <c r="T3352" s="221">
        <v>45511.334722222222</v>
      </c>
    </row>
    <row r="3353" spans="1:20" x14ac:dyDescent="0.35">
      <c r="A3353" t="s">
        <v>102</v>
      </c>
      <c r="B3353" t="s">
        <v>103</v>
      </c>
      <c r="C3353" t="s">
        <v>97</v>
      </c>
      <c r="D3353" s="29">
        <v>45719</v>
      </c>
      <c r="E3353" s="184" t="str">
        <f t="shared" si="208"/>
        <v/>
      </c>
      <c r="F3353" s="184" t="str">
        <f t="shared" si="209"/>
        <v/>
      </c>
      <c r="G3353" s="184" t="str">
        <f t="shared" si="210"/>
        <v/>
      </c>
      <c r="H3353" s="184" t="str">
        <f t="shared" si="211"/>
        <v/>
      </c>
      <c r="J3353" t="s">
        <v>253</v>
      </c>
      <c r="K3353" t="s">
        <v>253</v>
      </c>
      <c r="L3353">
        <v>21.72</v>
      </c>
      <c r="R3353">
        <v>271.06463100000002</v>
      </c>
      <c r="S3353" t="s">
        <v>201</v>
      </c>
      <c r="T3353" s="221">
        <v>45511.334722222222</v>
      </c>
    </row>
    <row r="3354" spans="1:20" x14ac:dyDescent="0.35">
      <c r="A3354" t="s">
        <v>102</v>
      </c>
      <c r="B3354" t="s">
        <v>103</v>
      </c>
      <c r="C3354" t="s">
        <v>97</v>
      </c>
      <c r="D3354" s="29">
        <v>45720</v>
      </c>
      <c r="E3354" s="184" t="str">
        <f t="shared" si="208"/>
        <v/>
      </c>
      <c r="F3354" s="184" t="str">
        <f t="shared" si="209"/>
        <v/>
      </c>
      <c r="G3354" s="184" t="str">
        <f t="shared" si="210"/>
        <v/>
      </c>
      <c r="H3354" s="184" t="str">
        <f t="shared" si="211"/>
        <v/>
      </c>
      <c r="J3354" t="s">
        <v>253</v>
      </c>
      <c r="K3354" t="s">
        <v>253</v>
      </c>
      <c r="L3354">
        <v>21.72</v>
      </c>
      <c r="R3354">
        <v>271.06463100000002</v>
      </c>
      <c r="S3354" t="s">
        <v>201</v>
      </c>
      <c r="T3354" s="221">
        <v>45511.334722222222</v>
      </c>
    </row>
    <row r="3355" spans="1:20" x14ac:dyDescent="0.35">
      <c r="A3355" t="s">
        <v>102</v>
      </c>
      <c r="B3355" t="s">
        <v>103</v>
      </c>
      <c r="C3355" t="s">
        <v>97</v>
      </c>
      <c r="D3355" s="29">
        <v>45721</v>
      </c>
      <c r="E3355" s="184" t="str">
        <f t="shared" si="208"/>
        <v/>
      </c>
      <c r="F3355" s="184" t="str">
        <f t="shared" si="209"/>
        <v/>
      </c>
      <c r="G3355" s="184" t="str">
        <f t="shared" si="210"/>
        <v/>
      </c>
      <c r="H3355" s="184" t="str">
        <f t="shared" si="211"/>
        <v/>
      </c>
      <c r="J3355" t="s">
        <v>253</v>
      </c>
      <c r="K3355" t="s">
        <v>253</v>
      </c>
      <c r="L3355">
        <v>21.72</v>
      </c>
      <c r="R3355">
        <v>271.06463100000002</v>
      </c>
      <c r="S3355" t="s">
        <v>201</v>
      </c>
      <c r="T3355" s="221">
        <v>45511.334722222222</v>
      </c>
    </row>
    <row r="3356" spans="1:20" x14ac:dyDescent="0.35">
      <c r="A3356" t="s">
        <v>102</v>
      </c>
      <c r="B3356" t="s">
        <v>103</v>
      </c>
      <c r="C3356" t="s">
        <v>97</v>
      </c>
      <c r="D3356" s="29">
        <v>45722</v>
      </c>
      <c r="E3356" s="184" t="str">
        <f t="shared" si="208"/>
        <v/>
      </c>
      <c r="F3356" s="184" t="str">
        <f t="shared" si="209"/>
        <v/>
      </c>
      <c r="G3356" s="184" t="str">
        <f t="shared" si="210"/>
        <v/>
      </c>
      <c r="H3356" s="184" t="str">
        <f t="shared" si="211"/>
        <v/>
      </c>
      <c r="J3356" t="s">
        <v>253</v>
      </c>
      <c r="K3356" t="s">
        <v>253</v>
      </c>
      <c r="L3356">
        <v>21.72</v>
      </c>
      <c r="R3356">
        <v>271.06463100000002</v>
      </c>
      <c r="S3356" t="s">
        <v>201</v>
      </c>
      <c r="T3356" s="221">
        <v>45511.334722222222</v>
      </c>
    </row>
    <row r="3357" spans="1:20" x14ac:dyDescent="0.35">
      <c r="A3357" t="s">
        <v>102</v>
      </c>
      <c r="B3357" t="s">
        <v>103</v>
      </c>
      <c r="C3357" t="s">
        <v>97</v>
      </c>
      <c r="D3357" s="29">
        <v>45723</v>
      </c>
      <c r="E3357" s="184" t="str">
        <f t="shared" si="208"/>
        <v/>
      </c>
      <c r="F3357" s="184" t="str">
        <f t="shared" si="209"/>
        <v/>
      </c>
      <c r="G3357" s="184" t="str">
        <f t="shared" si="210"/>
        <v/>
      </c>
      <c r="H3357" s="184" t="str">
        <f t="shared" si="211"/>
        <v/>
      </c>
      <c r="J3357" t="s">
        <v>253</v>
      </c>
      <c r="K3357" t="s">
        <v>253</v>
      </c>
      <c r="L3357">
        <v>21.72</v>
      </c>
      <c r="R3357">
        <v>271.06463100000002</v>
      </c>
      <c r="S3357" t="s">
        <v>201</v>
      </c>
      <c r="T3357" s="221">
        <v>45511.334722222222</v>
      </c>
    </row>
    <row r="3358" spans="1:20" x14ac:dyDescent="0.35">
      <c r="A3358" t="s">
        <v>102</v>
      </c>
      <c r="B3358" t="s">
        <v>103</v>
      </c>
      <c r="C3358" t="s">
        <v>97</v>
      </c>
      <c r="D3358" s="29">
        <v>45724</v>
      </c>
      <c r="E3358" s="184" t="str">
        <f t="shared" si="208"/>
        <v/>
      </c>
      <c r="F3358" s="184" t="str">
        <f t="shared" si="209"/>
        <v/>
      </c>
      <c r="G3358" s="184" t="str">
        <f t="shared" si="210"/>
        <v/>
      </c>
      <c r="H3358" s="184" t="str">
        <f t="shared" si="211"/>
        <v/>
      </c>
      <c r="J3358" t="s">
        <v>253</v>
      </c>
      <c r="K3358" t="s">
        <v>253</v>
      </c>
      <c r="L3358">
        <v>21.72</v>
      </c>
      <c r="R3358">
        <v>271.06463100000002</v>
      </c>
      <c r="S3358" t="s">
        <v>201</v>
      </c>
      <c r="T3358" s="221">
        <v>45511.334722222222</v>
      </c>
    </row>
    <row r="3359" spans="1:20" x14ac:dyDescent="0.35">
      <c r="A3359" t="s">
        <v>102</v>
      </c>
      <c r="B3359" t="s">
        <v>103</v>
      </c>
      <c r="C3359" t="s">
        <v>97</v>
      </c>
      <c r="D3359" s="29">
        <v>45725</v>
      </c>
      <c r="E3359" s="184" t="str">
        <f t="shared" si="208"/>
        <v/>
      </c>
      <c r="F3359" s="184" t="str">
        <f t="shared" si="209"/>
        <v/>
      </c>
      <c r="G3359" s="184" t="str">
        <f t="shared" si="210"/>
        <v/>
      </c>
      <c r="H3359" s="184" t="str">
        <f t="shared" si="211"/>
        <v/>
      </c>
      <c r="J3359" t="s">
        <v>253</v>
      </c>
      <c r="K3359" t="s">
        <v>253</v>
      </c>
      <c r="L3359">
        <v>21.72</v>
      </c>
      <c r="R3359">
        <v>271.06463100000002</v>
      </c>
      <c r="S3359" t="s">
        <v>201</v>
      </c>
      <c r="T3359" s="221">
        <v>45511.334722222222</v>
      </c>
    </row>
    <row r="3360" spans="1:20" x14ac:dyDescent="0.35">
      <c r="A3360" t="s">
        <v>102</v>
      </c>
      <c r="B3360" t="s">
        <v>103</v>
      </c>
      <c r="C3360" t="s">
        <v>97</v>
      </c>
      <c r="D3360" s="29">
        <v>45726</v>
      </c>
      <c r="E3360" s="184" t="str">
        <f t="shared" si="208"/>
        <v/>
      </c>
      <c r="F3360" s="184" t="str">
        <f t="shared" si="209"/>
        <v/>
      </c>
      <c r="G3360" s="184" t="str">
        <f t="shared" si="210"/>
        <v/>
      </c>
      <c r="H3360" s="184" t="str">
        <f t="shared" si="211"/>
        <v/>
      </c>
      <c r="J3360" t="s">
        <v>253</v>
      </c>
      <c r="K3360" t="s">
        <v>253</v>
      </c>
      <c r="L3360">
        <v>21.72</v>
      </c>
      <c r="R3360">
        <v>271.06463100000002</v>
      </c>
      <c r="S3360" t="s">
        <v>201</v>
      </c>
      <c r="T3360" s="221">
        <v>45511.334722222222</v>
      </c>
    </row>
    <row r="3361" spans="1:20" x14ac:dyDescent="0.35">
      <c r="A3361" t="s">
        <v>102</v>
      </c>
      <c r="B3361" t="s">
        <v>103</v>
      </c>
      <c r="C3361" t="s">
        <v>97</v>
      </c>
      <c r="D3361" s="29">
        <v>45727</v>
      </c>
      <c r="E3361" s="184" t="str">
        <f t="shared" si="208"/>
        <v/>
      </c>
      <c r="F3361" s="184" t="str">
        <f t="shared" si="209"/>
        <v/>
      </c>
      <c r="G3361" s="184" t="str">
        <f t="shared" si="210"/>
        <v/>
      </c>
      <c r="H3361" s="184" t="str">
        <f t="shared" si="211"/>
        <v/>
      </c>
      <c r="J3361" t="s">
        <v>253</v>
      </c>
      <c r="K3361" t="s">
        <v>253</v>
      </c>
      <c r="L3361">
        <v>21.72</v>
      </c>
      <c r="R3361">
        <v>271.06463100000002</v>
      </c>
      <c r="S3361" t="s">
        <v>201</v>
      </c>
      <c r="T3361" s="221">
        <v>45511.334722222222</v>
      </c>
    </row>
    <row r="3362" spans="1:20" x14ac:dyDescent="0.35">
      <c r="A3362" t="s">
        <v>102</v>
      </c>
      <c r="B3362" t="s">
        <v>103</v>
      </c>
      <c r="C3362" t="s">
        <v>97</v>
      </c>
      <c r="D3362" s="29">
        <v>45728</v>
      </c>
      <c r="E3362" s="184" t="str">
        <f t="shared" si="208"/>
        <v/>
      </c>
      <c r="F3362" s="184" t="str">
        <f t="shared" si="209"/>
        <v/>
      </c>
      <c r="G3362" s="184" t="str">
        <f t="shared" si="210"/>
        <v/>
      </c>
      <c r="H3362" s="184" t="str">
        <f t="shared" si="211"/>
        <v/>
      </c>
      <c r="J3362" t="s">
        <v>253</v>
      </c>
      <c r="K3362" t="s">
        <v>253</v>
      </c>
      <c r="L3362">
        <v>21.72</v>
      </c>
      <c r="R3362">
        <v>271.06463100000002</v>
      </c>
      <c r="S3362" t="s">
        <v>201</v>
      </c>
      <c r="T3362" s="221">
        <v>45511.334722222222</v>
      </c>
    </row>
    <row r="3363" spans="1:20" x14ac:dyDescent="0.35">
      <c r="A3363" t="s">
        <v>102</v>
      </c>
      <c r="B3363" t="s">
        <v>103</v>
      </c>
      <c r="C3363" t="s">
        <v>97</v>
      </c>
      <c r="D3363" s="29">
        <v>45729</v>
      </c>
      <c r="E3363" s="184" t="str">
        <f t="shared" si="208"/>
        <v/>
      </c>
      <c r="F3363" s="184" t="str">
        <f t="shared" si="209"/>
        <v/>
      </c>
      <c r="G3363" s="184" t="str">
        <f t="shared" si="210"/>
        <v/>
      </c>
      <c r="H3363" s="184" t="str">
        <f t="shared" si="211"/>
        <v/>
      </c>
      <c r="J3363" t="s">
        <v>253</v>
      </c>
      <c r="K3363" t="s">
        <v>253</v>
      </c>
      <c r="L3363">
        <v>21.72</v>
      </c>
      <c r="R3363">
        <v>271.06463100000002</v>
      </c>
      <c r="S3363" t="s">
        <v>201</v>
      </c>
      <c r="T3363" s="221">
        <v>45511.334722222222</v>
      </c>
    </row>
    <row r="3364" spans="1:20" x14ac:dyDescent="0.35">
      <c r="A3364" t="s">
        <v>102</v>
      </c>
      <c r="B3364" t="s">
        <v>103</v>
      </c>
      <c r="C3364" t="s">
        <v>97</v>
      </c>
      <c r="D3364" s="29">
        <v>45730</v>
      </c>
      <c r="E3364" s="184" t="str">
        <f t="shared" si="208"/>
        <v/>
      </c>
      <c r="F3364" s="184" t="str">
        <f t="shared" si="209"/>
        <v/>
      </c>
      <c r="G3364" s="184" t="str">
        <f t="shared" si="210"/>
        <v/>
      </c>
      <c r="H3364" s="184" t="str">
        <f t="shared" si="211"/>
        <v/>
      </c>
      <c r="J3364" t="s">
        <v>253</v>
      </c>
      <c r="K3364" t="s">
        <v>253</v>
      </c>
      <c r="L3364">
        <v>21.72</v>
      </c>
      <c r="R3364">
        <v>271.06463100000002</v>
      </c>
      <c r="S3364" t="s">
        <v>201</v>
      </c>
      <c r="T3364" s="221">
        <v>45511.334722222222</v>
      </c>
    </row>
    <row r="3365" spans="1:20" x14ac:dyDescent="0.35">
      <c r="A3365" t="s">
        <v>102</v>
      </c>
      <c r="B3365" t="s">
        <v>103</v>
      </c>
      <c r="C3365" t="s">
        <v>97</v>
      </c>
      <c r="D3365" s="29">
        <v>45731</v>
      </c>
      <c r="E3365" s="184" t="str">
        <f t="shared" si="208"/>
        <v/>
      </c>
      <c r="F3365" s="184" t="str">
        <f t="shared" si="209"/>
        <v/>
      </c>
      <c r="G3365" s="184" t="str">
        <f t="shared" si="210"/>
        <v/>
      </c>
      <c r="H3365" s="184" t="str">
        <f t="shared" si="211"/>
        <v/>
      </c>
      <c r="J3365" t="s">
        <v>253</v>
      </c>
      <c r="K3365" t="s">
        <v>253</v>
      </c>
      <c r="L3365">
        <v>21.72</v>
      </c>
      <c r="R3365">
        <v>271.06463100000002</v>
      </c>
      <c r="S3365" t="s">
        <v>201</v>
      </c>
      <c r="T3365" s="221">
        <v>45511.334722222222</v>
      </c>
    </row>
    <row r="3366" spans="1:20" x14ac:dyDescent="0.35">
      <c r="A3366" t="s">
        <v>102</v>
      </c>
      <c r="B3366" t="s">
        <v>103</v>
      </c>
      <c r="C3366" t="s">
        <v>97</v>
      </c>
      <c r="D3366" s="29">
        <v>45732</v>
      </c>
      <c r="E3366" s="184" t="str">
        <f t="shared" si="208"/>
        <v/>
      </c>
      <c r="F3366" s="184" t="str">
        <f t="shared" si="209"/>
        <v/>
      </c>
      <c r="G3366" s="184" t="str">
        <f t="shared" si="210"/>
        <v/>
      </c>
      <c r="H3366" s="184" t="str">
        <f t="shared" si="211"/>
        <v/>
      </c>
      <c r="J3366" t="s">
        <v>253</v>
      </c>
      <c r="K3366" t="s">
        <v>253</v>
      </c>
      <c r="L3366">
        <v>21.72</v>
      </c>
      <c r="R3366">
        <v>271.06463100000002</v>
      </c>
      <c r="S3366" t="s">
        <v>201</v>
      </c>
      <c r="T3366" s="221">
        <v>45511.334722222222</v>
      </c>
    </row>
    <row r="3367" spans="1:20" x14ac:dyDescent="0.35">
      <c r="A3367" t="s">
        <v>102</v>
      </c>
      <c r="B3367" t="s">
        <v>103</v>
      </c>
      <c r="C3367" t="s">
        <v>97</v>
      </c>
      <c r="D3367" s="29">
        <v>45733</v>
      </c>
      <c r="E3367" s="184" t="str">
        <f t="shared" si="208"/>
        <v/>
      </c>
      <c r="F3367" s="184" t="str">
        <f t="shared" si="209"/>
        <v/>
      </c>
      <c r="G3367" s="184" t="str">
        <f t="shared" si="210"/>
        <v/>
      </c>
      <c r="H3367" s="184" t="str">
        <f t="shared" si="211"/>
        <v/>
      </c>
      <c r="J3367" t="s">
        <v>253</v>
      </c>
      <c r="K3367" t="s">
        <v>253</v>
      </c>
      <c r="L3367">
        <v>21.72</v>
      </c>
      <c r="R3367">
        <v>271.06463100000002</v>
      </c>
      <c r="S3367" t="s">
        <v>201</v>
      </c>
      <c r="T3367" s="221">
        <v>45511.334722222222</v>
      </c>
    </row>
    <row r="3368" spans="1:20" x14ac:dyDescent="0.35">
      <c r="A3368" t="s">
        <v>102</v>
      </c>
      <c r="B3368" t="s">
        <v>103</v>
      </c>
      <c r="C3368" t="s">
        <v>97</v>
      </c>
      <c r="D3368" s="29">
        <v>45734</v>
      </c>
      <c r="E3368" s="184" t="str">
        <f t="shared" si="208"/>
        <v/>
      </c>
      <c r="F3368" s="184" t="str">
        <f t="shared" si="209"/>
        <v/>
      </c>
      <c r="G3368" s="184" t="str">
        <f t="shared" si="210"/>
        <v/>
      </c>
      <c r="H3368" s="184" t="str">
        <f t="shared" si="211"/>
        <v/>
      </c>
      <c r="J3368" t="s">
        <v>253</v>
      </c>
      <c r="K3368" t="s">
        <v>253</v>
      </c>
      <c r="L3368">
        <v>21.72</v>
      </c>
      <c r="R3368">
        <v>271.06463100000002</v>
      </c>
      <c r="S3368" t="s">
        <v>201</v>
      </c>
      <c r="T3368" s="221">
        <v>45511.334722222222</v>
      </c>
    </row>
    <row r="3369" spans="1:20" x14ac:dyDescent="0.35">
      <c r="A3369" t="s">
        <v>102</v>
      </c>
      <c r="B3369" t="s">
        <v>103</v>
      </c>
      <c r="C3369" t="s">
        <v>97</v>
      </c>
      <c r="D3369" s="29">
        <v>45735</v>
      </c>
      <c r="E3369" s="184" t="str">
        <f t="shared" si="208"/>
        <v/>
      </c>
      <c r="F3369" s="184" t="str">
        <f t="shared" si="209"/>
        <v/>
      </c>
      <c r="G3369" s="184" t="str">
        <f t="shared" si="210"/>
        <v/>
      </c>
      <c r="H3369" s="184" t="str">
        <f t="shared" si="211"/>
        <v/>
      </c>
      <c r="J3369" t="s">
        <v>253</v>
      </c>
      <c r="K3369" t="s">
        <v>253</v>
      </c>
      <c r="L3369">
        <v>21.72</v>
      </c>
      <c r="R3369">
        <v>271.06463100000002</v>
      </c>
      <c r="S3369" t="s">
        <v>201</v>
      </c>
      <c r="T3369" s="221">
        <v>45511.334722222222</v>
      </c>
    </row>
    <row r="3370" spans="1:20" x14ac:dyDescent="0.35">
      <c r="A3370" t="s">
        <v>102</v>
      </c>
      <c r="B3370" t="s">
        <v>103</v>
      </c>
      <c r="C3370" t="s">
        <v>97</v>
      </c>
      <c r="D3370" s="29">
        <v>45736</v>
      </c>
      <c r="E3370" s="184" t="str">
        <f t="shared" si="208"/>
        <v/>
      </c>
      <c r="F3370" s="184" t="str">
        <f t="shared" si="209"/>
        <v/>
      </c>
      <c r="G3370" s="184" t="str">
        <f t="shared" si="210"/>
        <v/>
      </c>
      <c r="H3370" s="184" t="str">
        <f t="shared" si="211"/>
        <v/>
      </c>
      <c r="J3370" t="s">
        <v>253</v>
      </c>
      <c r="K3370" t="s">
        <v>253</v>
      </c>
      <c r="L3370">
        <v>21.72</v>
      </c>
      <c r="R3370">
        <v>271.06463100000002</v>
      </c>
      <c r="S3370" t="s">
        <v>201</v>
      </c>
      <c r="T3370" s="221">
        <v>45511.334722222222</v>
      </c>
    </row>
    <row r="3371" spans="1:20" x14ac:dyDescent="0.35">
      <c r="A3371" t="s">
        <v>102</v>
      </c>
      <c r="B3371" t="s">
        <v>103</v>
      </c>
      <c r="C3371" t="s">
        <v>97</v>
      </c>
      <c r="D3371" s="29">
        <v>45737</v>
      </c>
      <c r="E3371" s="184" t="str">
        <f t="shared" si="208"/>
        <v/>
      </c>
      <c r="F3371" s="184" t="str">
        <f t="shared" si="209"/>
        <v/>
      </c>
      <c r="G3371" s="184" t="str">
        <f t="shared" si="210"/>
        <v/>
      </c>
      <c r="H3371" s="184" t="str">
        <f t="shared" si="211"/>
        <v/>
      </c>
      <c r="J3371" t="s">
        <v>253</v>
      </c>
      <c r="K3371" t="s">
        <v>253</v>
      </c>
      <c r="L3371">
        <v>21.72</v>
      </c>
      <c r="R3371">
        <v>271.06463100000002</v>
      </c>
      <c r="S3371" t="s">
        <v>201</v>
      </c>
      <c r="T3371" s="221">
        <v>45511.334722222222</v>
      </c>
    </row>
    <row r="3372" spans="1:20" x14ac:dyDescent="0.35">
      <c r="A3372" t="s">
        <v>102</v>
      </c>
      <c r="B3372" t="s">
        <v>103</v>
      </c>
      <c r="C3372" t="s">
        <v>97</v>
      </c>
      <c r="D3372" s="29">
        <v>45738</v>
      </c>
      <c r="E3372" s="184" t="str">
        <f t="shared" si="208"/>
        <v/>
      </c>
      <c r="F3372" s="184" t="str">
        <f t="shared" si="209"/>
        <v/>
      </c>
      <c r="G3372" s="184" t="str">
        <f t="shared" si="210"/>
        <v/>
      </c>
      <c r="H3372" s="184" t="str">
        <f t="shared" si="211"/>
        <v/>
      </c>
      <c r="J3372" t="s">
        <v>253</v>
      </c>
      <c r="K3372" t="s">
        <v>253</v>
      </c>
      <c r="L3372">
        <v>21.72</v>
      </c>
      <c r="R3372">
        <v>271.06463100000002</v>
      </c>
      <c r="S3372" t="s">
        <v>201</v>
      </c>
      <c r="T3372" s="221">
        <v>45511.334722222222</v>
      </c>
    </row>
    <row r="3373" spans="1:20" x14ac:dyDescent="0.35">
      <c r="A3373" t="s">
        <v>102</v>
      </c>
      <c r="B3373" t="s">
        <v>103</v>
      </c>
      <c r="C3373" t="s">
        <v>97</v>
      </c>
      <c r="D3373" s="29">
        <v>45739</v>
      </c>
      <c r="E3373" s="184" t="str">
        <f t="shared" si="208"/>
        <v/>
      </c>
      <c r="F3373" s="184" t="str">
        <f t="shared" si="209"/>
        <v/>
      </c>
      <c r="G3373" s="184" t="str">
        <f t="shared" si="210"/>
        <v/>
      </c>
      <c r="H3373" s="184" t="str">
        <f t="shared" si="211"/>
        <v/>
      </c>
      <c r="J3373" t="s">
        <v>253</v>
      </c>
      <c r="K3373" t="s">
        <v>253</v>
      </c>
      <c r="L3373">
        <v>21.72</v>
      </c>
      <c r="R3373">
        <v>271.06463100000002</v>
      </c>
      <c r="S3373" t="s">
        <v>201</v>
      </c>
      <c r="T3373" s="221">
        <v>45511.334722222222</v>
      </c>
    </row>
    <row r="3374" spans="1:20" x14ac:dyDescent="0.35">
      <c r="A3374" t="s">
        <v>102</v>
      </c>
      <c r="B3374" t="s">
        <v>103</v>
      </c>
      <c r="C3374" t="s">
        <v>97</v>
      </c>
      <c r="D3374" s="29">
        <v>45740</v>
      </c>
      <c r="E3374" s="184" t="str">
        <f t="shared" si="208"/>
        <v/>
      </c>
      <c r="F3374" s="184" t="str">
        <f t="shared" si="209"/>
        <v/>
      </c>
      <c r="G3374" s="184" t="str">
        <f t="shared" si="210"/>
        <v/>
      </c>
      <c r="H3374" s="184" t="str">
        <f t="shared" si="211"/>
        <v/>
      </c>
      <c r="J3374" t="s">
        <v>253</v>
      </c>
      <c r="K3374" t="s">
        <v>253</v>
      </c>
      <c r="L3374">
        <v>21.72</v>
      </c>
      <c r="R3374">
        <v>271.06463100000002</v>
      </c>
      <c r="S3374" t="s">
        <v>201</v>
      </c>
      <c r="T3374" s="221">
        <v>45511.334722222222</v>
      </c>
    </row>
    <row r="3375" spans="1:20" x14ac:dyDescent="0.35">
      <c r="A3375" t="s">
        <v>102</v>
      </c>
      <c r="B3375" t="s">
        <v>103</v>
      </c>
      <c r="C3375" t="s">
        <v>97</v>
      </c>
      <c r="D3375" s="29">
        <v>45741</v>
      </c>
      <c r="E3375" s="184" t="str">
        <f t="shared" si="208"/>
        <v/>
      </c>
      <c r="F3375" s="184" t="str">
        <f t="shared" si="209"/>
        <v/>
      </c>
      <c r="G3375" s="184" t="str">
        <f t="shared" si="210"/>
        <v/>
      </c>
      <c r="H3375" s="184" t="str">
        <f t="shared" si="211"/>
        <v/>
      </c>
      <c r="J3375" t="s">
        <v>253</v>
      </c>
      <c r="K3375" t="s">
        <v>253</v>
      </c>
      <c r="L3375">
        <v>21.72</v>
      </c>
      <c r="R3375">
        <v>271.06463100000002</v>
      </c>
      <c r="S3375" t="s">
        <v>201</v>
      </c>
      <c r="T3375" s="221">
        <v>45511.334722222222</v>
      </c>
    </row>
    <row r="3376" spans="1:20" x14ac:dyDescent="0.35">
      <c r="A3376" t="s">
        <v>102</v>
      </c>
      <c r="B3376" t="s">
        <v>103</v>
      </c>
      <c r="C3376" t="s">
        <v>97</v>
      </c>
      <c r="D3376" s="29">
        <v>45742</v>
      </c>
      <c r="E3376" s="184" t="str">
        <f t="shared" si="208"/>
        <v/>
      </c>
      <c r="F3376" s="184" t="str">
        <f t="shared" si="209"/>
        <v/>
      </c>
      <c r="G3376" s="184" t="str">
        <f t="shared" si="210"/>
        <v/>
      </c>
      <c r="H3376" s="184" t="str">
        <f t="shared" si="211"/>
        <v/>
      </c>
      <c r="J3376" t="s">
        <v>253</v>
      </c>
      <c r="K3376" t="s">
        <v>253</v>
      </c>
      <c r="L3376">
        <v>21.72</v>
      </c>
      <c r="R3376">
        <v>271.06463100000002</v>
      </c>
      <c r="S3376" t="s">
        <v>201</v>
      </c>
      <c r="T3376" s="221">
        <v>45511.334722222222</v>
      </c>
    </row>
    <row r="3377" spans="1:20" x14ac:dyDescent="0.35">
      <c r="A3377" t="s">
        <v>102</v>
      </c>
      <c r="B3377" t="s">
        <v>103</v>
      </c>
      <c r="C3377" t="s">
        <v>97</v>
      </c>
      <c r="D3377" s="29">
        <v>45743</v>
      </c>
      <c r="E3377" s="184" t="str">
        <f t="shared" si="208"/>
        <v/>
      </c>
      <c r="F3377" s="184" t="str">
        <f t="shared" si="209"/>
        <v/>
      </c>
      <c r="G3377" s="184" t="str">
        <f t="shared" si="210"/>
        <v/>
      </c>
      <c r="H3377" s="184" t="str">
        <f t="shared" si="211"/>
        <v/>
      </c>
      <c r="J3377" t="s">
        <v>253</v>
      </c>
      <c r="K3377" t="s">
        <v>253</v>
      </c>
      <c r="L3377">
        <v>21.72</v>
      </c>
      <c r="R3377">
        <v>271.06463100000002</v>
      </c>
      <c r="S3377" t="s">
        <v>201</v>
      </c>
      <c r="T3377" s="221">
        <v>45511.334722222222</v>
      </c>
    </row>
    <row r="3378" spans="1:20" x14ac:dyDescent="0.35">
      <c r="A3378" t="s">
        <v>102</v>
      </c>
      <c r="B3378" t="s">
        <v>103</v>
      </c>
      <c r="C3378" t="s">
        <v>97</v>
      </c>
      <c r="D3378" s="29">
        <v>45744</v>
      </c>
      <c r="E3378" s="184" t="str">
        <f t="shared" si="208"/>
        <v/>
      </c>
      <c r="F3378" s="184" t="str">
        <f t="shared" si="209"/>
        <v/>
      </c>
      <c r="G3378" s="184" t="str">
        <f t="shared" si="210"/>
        <v/>
      </c>
      <c r="H3378" s="184" t="str">
        <f t="shared" si="211"/>
        <v/>
      </c>
      <c r="J3378" t="s">
        <v>253</v>
      </c>
      <c r="K3378" t="s">
        <v>253</v>
      </c>
      <c r="L3378">
        <v>21.72</v>
      </c>
      <c r="R3378">
        <v>271.06463100000002</v>
      </c>
      <c r="S3378" t="s">
        <v>201</v>
      </c>
      <c r="T3378" s="221">
        <v>45511.334722222222</v>
      </c>
    </row>
    <row r="3379" spans="1:20" x14ac:dyDescent="0.35">
      <c r="A3379" t="s">
        <v>102</v>
      </c>
      <c r="B3379" t="s">
        <v>103</v>
      </c>
      <c r="C3379" t="s">
        <v>97</v>
      </c>
      <c r="D3379" s="29">
        <v>45745</v>
      </c>
      <c r="E3379" s="184" t="str">
        <f t="shared" si="208"/>
        <v/>
      </c>
      <c r="F3379" s="184" t="str">
        <f t="shared" si="209"/>
        <v/>
      </c>
      <c r="G3379" s="184" t="str">
        <f t="shared" si="210"/>
        <v/>
      </c>
      <c r="H3379" s="184" t="str">
        <f t="shared" si="211"/>
        <v/>
      </c>
      <c r="J3379" t="s">
        <v>253</v>
      </c>
      <c r="K3379" t="s">
        <v>253</v>
      </c>
      <c r="L3379">
        <v>21.72</v>
      </c>
      <c r="R3379">
        <v>271.06463100000002</v>
      </c>
      <c r="S3379" t="s">
        <v>201</v>
      </c>
      <c r="T3379" s="221">
        <v>45511.334722222222</v>
      </c>
    </row>
    <row r="3380" spans="1:20" x14ac:dyDescent="0.35">
      <c r="A3380" t="s">
        <v>102</v>
      </c>
      <c r="B3380" t="s">
        <v>103</v>
      </c>
      <c r="C3380" t="s">
        <v>97</v>
      </c>
      <c r="D3380" s="29">
        <v>45746</v>
      </c>
      <c r="E3380" s="184" t="str">
        <f t="shared" si="208"/>
        <v/>
      </c>
      <c r="F3380" s="184" t="str">
        <f t="shared" si="209"/>
        <v/>
      </c>
      <c r="G3380" s="184" t="str">
        <f t="shared" si="210"/>
        <v/>
      </c>
      <c r="H3380" s="184" t="str">
        <f t="shared" si="211"/>
        <v/>
      </c>
      <c r="J3380" t="s">
        <v>253</v>
      </c>
      <c r="K3380" t="s">
        <v>253</v>
      </c>
      <c r="L3380">
        <v>21.72</v>
      </c>
      <c r="R3380">
        <v>271.06463100000002</v>
      </c>
      <c r="S3380" t="s">
        <v>201</v>
      </c>
      <c r="T3380" s="221">
        <v>45511.334722222222</v>
      </c>
    </row>
    <row r="3381" spans="1:20" x14ac:dyDescent="0.35">
      <c r="A3381" t="s">
        <v>102</v>
      </c>
      <c r="B3381" t="s">
        <v>103</v>
      </c>
      <c r="C3381" t="s">
        <v>97</v>
      </c>
      <c r="D3381" s="29">
        <v>45747</v>
      </c>
      <c r="E3381" s="184" t="str">
        <f t="shared" si="208"/>
        <v/>
      </c>
      <c r="F3381" s="184" t="str">
        <f t="shared" si="209"/>
        <v/>
      </c>
      <c r="G3381" s="184" t="str">
        <f t="shared" si="210"/>
        <v/>
      </c>
      <c r="H3381" s="184" t="str">
        <f t="shared" si="211"/>
        <v/>
      </c>
      <c r="J3381" t="s">
        <v>253</v>
      </c>
      <c r="K3381" t="s">
        <v>253</v>
      </c>
      <c r="L3381">
        <v>21.72</v>
      </c>
      <c r="R3381">
        <v>271.06463100000002</v>
      </c>
      <c r="S3381" t="s">
        <v>201</v>
      </c>
      <c r="T3381" s="221">
        <v>45511.334722222222</v>
      </c>
    </row>
    <row r="3382" spans="1:20" x14ac:dyDescent="0.35">
      <c r="A3382" t="s">
        <v>102</v>
      </c>
      <c r="B3382" t="s">
        <v>103</v>
      </c>
      <c r="C3382" t="s">
        <v>97</v>
      </c>
      <c r="D3382" s="29">
        <v>45748</v>
      </c>
      <c r="E3382" s="184" t="str">
        <f t="shared" si="208"/>
        <v/>
      </c>
      <c r="F3382" s="184" t="str">
        <f t="shared" si="209"/>
        <v/>
      </c>
      <c r="G3382" s="184" t="str">
        <f t="shared" si="210"/>
        <v/>
      </c>
      <c r="H3382" s="184" t="str">
        <f t="shared" si="211"/>
        <v/>
      </c>
      <c r="J3382" t="s">
        <v>253</v>
      </c>
      <c r="K3382" t="s">
        <v>253</v>
      </c>
      <c r="L3382">
        <v>20.28</v>
      </c>
      <c r="R3382">
        <v>271.06463100000002</v>
      </c>
      <c r="S3382" t="s">
        <v>201</v>
      </c>
      <c r="T3382" s="221">
        <v>45510.333333333336</v>
      </c>
    </row>
    <row r="3383" spans="1:20" x14ac:dyDescent="0.35">
      <c r="A3383" t="s">
        <v>102</v>
      </c>
      <c r="B3383" t="s">
        <v>103</v>
      </c>
      <c r="C3383" t="s">
        <v>97</v>
      </c>
      <c r="D3383" s="29">
        <v>45749</v>
      </c>
      <c r="E3383" s="184" t="str">
        <f t="shared" si="208"/>
        <v/>
      </c>
      <c r="F3383" s="184" t="str">
        <f t="shared" si="209"/>
        <v/>
      </c>
      <c r="G3383" s="184" t="str">
        <f t="shared" si="210"/>
        <v/>
      </c>
      <c r="H3383" s="184" t="str">
        <f t="shared" si="211"/>
        <v/>
      </c>
      <c r="J3383" t="s">
        <v>253</v>
      </c>
      <c r="K3383" t="s">
        <v>253</v>
      </c>
      <c r="L3383">
        <v>20.28</v>
      </c>
      <c r="R3383">
        <v>271.06463100000002</v>
      </c>
      <c r="S3383" t="s">
        <v>201</v>
      </c>
      <c r="T3383" s="221">
        <v>45510.333333333336</v>
      </c>
    </row>
    <row r="3384" spans="1:20" x14ac:dyDescent="0.35">
      <c r="A3384" t="s">
        <v>102</v>
      </c>
      <c r="B3384" t="s">
        <v>103</v>
      </c>
      <c r="C3384" t="s">
        <v>97</v>
      </c>
      <c r="D3384" s="29">
        <v>45750</v>
      </c>
      <c r="E3384" s="184" t="str">
        <f t="shared" si="208"/>
        <v/>
      </c>
      <c r="F3384" s="184" t="str">
        <f t="shared" si="209"/>
        <v/>
      </c>
      <c r="G3384" s="184" t="str">
        <f t="shared" si="210"/>
        <v/>
      </c>
      <c r="H3384" s="184" t="str">
        <f t="shared" si="211"/>
        <v/>
      </c>
      <c r="J3384" t="s">
        <v>253</v>
      </c>
      <c r="K3384" t="s">
        <v>253</v>
      </c>
      <c r="L3384">
        <v>20.28</v>
      </c>
      <c r="R3384">
        <v>271.06463100000002</v>
      </c>
      <c r="S3384" t="s">
        <v>201</v>
      </c>
      <c r="T3384" s="221">
        <v>45510.333333333336</v>
      </c>
    </row>
    <row r="3385" spans="1:20" x14ac:dyDescent="0.35">
      <c r="A3385" t="s">
        <v>102</v>
      </c>
      <c r="B3385" t="s">
        <v>103</v>
      </c>
      <c r="C3385" t="s">
        <v>97</v>
      </c>
      <c r="D3385" s="29">
        <v>45751</v>
      </c>
      <c r="E3385" s="184" t="str">
        <f t="shared" si="208"/>
        <v/>
      </c>
      <c r="F3385" s="184" t="str">
        <f t="shared" si="209"/>
        <v/>
      </c>
      <c r="G3385" s="184" t="str">
        <f t="shared" si="210"/>
        <v/>
      </c>
      <c r="H3385" s="184" t="str">
        <f t="shared" si="211"/>
        <v/>
      </c>
      <c r="J3385" t="s">
        <v>253</v>
      </c>
      <c r="K3385" t="s">
        <v>253</v>
      </c>
      <c r="L3385">
        <v>20.28</v>
      </c>
      <c r="R3385">
        <v>271.06463100000002</v>
      </c>
      <c r="S3385" t="s">
        <v>201</v>
      </c>
      <c r="T3385" s="221">
        <v>45510.333333333336</v>
      </c>
    </row>
    <row r="3386" spans="1:20" x14ac:dyDescent="0.35">
      <c r="A3386" t="s">
        <v>102</v>
      </c>
      <c r="B3386" t="s">
        <v>103</v>
      </c>
      <c r="C3386" t="s">
        <v>97</v>
      </c>
      <c r="D3386" s="29">
        <v>45752</v>
      </c>
      <c r="E3386" s="184" t="str">
        <f t="shared" si="208"/>
        <v/>
      </c>
      <c r="F3386" s="184" t="str">
        <f t="shared" si="209"/>
        <v/>
      </c>
      <c r="G3386" s="184" t="str">
        <f t="shared" si="210"/>
        <v/>
      </c>
      <c r="H3386" s="184" t="str">
        <f t="shared" si="211"/>
        <v/>
      </c>
      <c r="J3386" t="s">
        <v>253</v>
      </c>
      <c r="K3386" t="s">
        <v>253</v>
      </c>
      <c r="L3386">
        <v>20.28</v>
      </c>
      <c r="R3386">
        <v>271.06463100000002</v>
      </c>
      <c r="S3386" t="s">
        <v>201</v>
      </c>
      <c r="T3386" s="221">
        <v>45510.333333333336</v>
      </c>
    </row>
    <row r="3387" spans="1:20" x14ac:dyDescent="0.35">
      <c r="A3387" t="s">
        <v>102</v>
      </c>
      <c r="B3387" t="s">
        <v>103</v>
      </c>
      <c r="C3387" t="s">
        <v>97</v>
      </c>
      <c r="D3387" s="29">
        <v>45753</v>
      </c>
      <c r="E3387" s="184" t="str">
        <f t="shared" si="208"/>
        <v/>
      </c>
      <c r="F3387" s="184" t="str">
        <f t="shared" si="209"/>
        <v/>
      </c>
      <c r="G3387" s="184" t="str">
        <f t="shared" si="210"/>
        <v/>
      </c>
      <c r="H3387" s="184" t="str">
        <f t="shared" si="211"/>
        <v/>
      </c>
      <c r="J3387" t="s">
        <v>253</v>
      </c>
      <c r="K3387" t="s">
        <v>253</v>
      </c>
      <c r="L3387">
        <v>20.28</v>
      </c>
      <c r="R3387">
        <v>271.06463100000002</v>
      </c>
      <c r="S3387" t="s">
        <v>201</v>
      </c>
      <c r="T3387" s="221">
        <v>45510.333333333336</v>
      </c>
    </row>
    <row r="3388" spans="1:20" x14ac:dyDescent="0.35">
      <c r="A3388" t="s">
        <v>102</v>
      </c>
      <c r="B3388" t="s">
        <v>103</v>
      </c>
      <c r="C3388" t="s">
        <v>97</v>
      </c>
      <c r="D3388" s="29">
        <v>45754</v>
      </c>
      <c r="E3388" s="184" t="str">
        <f t="shared" si="208"/>
        <v/>
      </c>
      <c r="F3388" s="184" t="str">
        <f t="shared" si="209"/>
        <v/>
      </c>
      <c r="G3388" s="184" t="str">
        <f t="shared" si="210"/>
        <v/>
      </c>
      <c r="H3388" s="184" t="str">
        <f t="shared" si="211"/>
        <v/>
      </c>
      <c r="J3388" t="s">
        <v>253</v>
      </c>
      <c r="K3388" t="s">
        <v>253</v>
      </c>
      <c r="L3388">
        <v>20.28</v>
      </c>
      <c r="R3388">
        <v>271.06463100000002</v>
      </c>
      <c r="S3388" t="s">
        <v>201</v>
      </c>
      <c r="T3388" s="221">
        <v>45510.333333333336</v>
      </c>
    </row>
    <row r="3389" spans="1:20" x14ac:dyDescent="0.35">
      <c r="A3389" t="s">
        <v>102</v>
      </c>
      <c r="B3389" t="s">
        <v>103</v>
      </c>
      <c r="C3389" t="s">
        <v>97</v>
      </c>
      <c r="D3389" s="29">
        <v>45755</v>
      </c>
      <c r="E3389" s="184" t="str">
        <f t="shared" si="208"/>
        <v/>
      </c>
      <c r="F3389" s="184" t="str">
        <f t="shared" si="209"/>
        <v/>
      </c>
      <c r="G3389" s="184" t="str">
        <f t="shared" si="210"/>
        <v/>
      </c>
      <c r="H3389" s="184" t="str">
        <f t="shared" si="211"/>
        <v/>
      </c>
      <c r="J3389" t="s">
        <v>253</v>
      </c>
      <c r="K3389" t="s">
        <v>253</v>
      </c>
      <c r="L3389">
        <v>20.28</v>
      </c>
      <c r="R3389">
        <v>271.06463100000002</v>
      </c>
      <c r="S3389" t="s">
        <v>201</v>
      </c>
      <c r="T3389" s="221">
        <v>45510.333333333336</v>
      </c>
    </row>
    <row r="3390" spans="1:20" x14ac:dyDescent="0.35">
      <c r="A3390" t="s">
        <v>102</v>
      </c>
      <c r="B3390" t="s">
        <v>103</v>
      </c>
      <c r="C3390" t="s">
        <v>97</v>
      </c>
      <c r="D3390" s="29">
        <v>45756</v>
      </c>
      <c r="E3390" s="184" t="str">
        <f t="shared" si="208"/>
        <v/>
      </c>
      <c r="F3390" s="184" t="str">
        <f t="shared" si="209"/>
        <v/>
      </c>
      <c r="G3390" s="184" t="str">
        <f t="shared" si="210"/>
        <v/>
      </c>
      <c r="H3390" s="184" t="str">
        <f t="shared" si="211"/>
        <v/>
      </c>
      <c r="J3390" t="s">
        <v>253</v>
      </c>
      <c r="K3390" t="s">
        <v>253</v>
      </c>
      <c r="L3390">
        <v>20.28</v>
      </c>
      <c r="R3390">
        <v>271.06463100000002</v>
      </c>
      <c r="S3390" t="s">
        <v>201</v>
      </c>
      <c r="T3390" s="221">
        <v>45510.333333333336</v>
      </c>
    </row>
    <row r="3391" spans="1:20" x14ac:dyDescent="0.35">
      <c r="A3391" t="s">
        <v>102</v>
      </c>
      <c r="B3391" t="s">
        <v>103</v>
      </c>
      <c r="C3391" t="s">
        <v>97</v>
      </c>
      <c r="D3391" s="29">
        <v>45757</v>
      </c>
      <c r="E3391" s="184" t="str">
        <f t="shared" si="208"/>
        <v/>
      </c>
      <c r="F3391" s="184" t="str">
        <f t="shared" si="209"/>
        <v/>
      </c>
      <c r="G3391" s="184" t="str">
        <f t="shared" si="210"/>
        <v/>
      </c>
      <c r="H3391" s="184" t="str">
        <f t="shared" si="211"/>
        <v/>
      </c>
      <c r="J3391" t="s">
        <v>253</v>
      </c>
      <c r="K3391" t="s">
        <v>253</v>
      </c>
      <c r="L3391">
        <v>20.28</v>
      </c>
      <c r="R3391">
        <v>271.06463100000002</v>
      </c>
      <c r="S3391" t="s">
        <v>201</v>
      </c>
      <c r="T3391" s="221">
        <v>45510.333333333336</v>
      </c>
    </row>
    <row r="3392" spans="1:20" x14ac:dyDescent="0.35">
      <c r="A3392" t="s">
        <v>102</v>
      </c>
      <c r="B3392" t="s">
        <v>103</v>
      </c>
      <c r="C3392" t="s">
        <v>97</v>
      </c>
      <c r="D3392" s="29">
        <v>45758</v>
      </c>
      <c r="E3392" s="184" t="str">
        <f t="shared" si="208"/>
        <v/>
      </c>
      <c r="F3392" s="184" t="str">
        <f t="shared" si="209"/>
        <v/>
      </c>
      <c r="G3392" s="184" t="str">
        <f t="shared" si="210"/>
        <v/>
      </c>
      <c r="H3392" s="184" t="str">
        <f t="shared" si="211"/>
        <v/>
      </c>
      <c r="J3392" t="s">
        <v>253</v>
      </c>
      <c r="K3392" t="s">
        <v>253</v>
      </c>
      <c r="L3392">
        <v>20.28</v>
      </c>
      <c r="R3392">
        <v>271.06463100000002</v>
      </c>
      <c r="S3392" t="s">
        <v>201</v>
      </c>
      <c r="T3392" s="221">
        <v>45510.333333333336</v>
      </c>
    </row>
    <row r="3393" spans="1:20" x14ac:dyDescent="0.35">
      <c r="A3393" t="s">
        <v>102</v>
      </c>
      <c r="B3393" t="s">
        <v>103</v>
      </c>
      <c r="C3393" t="s">
        <v>97</v>
      </c>
      <c r="D3393" s="29">
        <v>45759</v>
      </c>
      <c r="E3393" s="184" t="str">
        <f t="shared" si="208"/>
        <v/>
      </c>
      <c r="F3393" s="184" t="str">
        <f t="shared" si="209"/>
        <v/>
      </c>
      <c r="G3393" s="184" t="str">
        <f t="shared" si="210"/>
        <v/>
      </c>
      <c r="H3393" s="184" t="str">
        <f t="shared" si="211"/>
        <v/>
      </c>
      <c r="J3393" t="s">
        <v>253</v>
      </c>
      <c r="K3393" t="s">
        <v>253</v>
      </c>
      <c r="L3393">
        <v>20.28</v>
      </c>
      <c r="R3393">
        <v>271.06463100000002</v>
      </c>
      <c r="S3393" t="s">
        <v>201</v>
      </c>
      <c r="T3393" s="221">
        <v>45510.333333333336</v>
      </c>
    </row>
    <row r="3394" spans="1:20" x14ac:dyDescent="0.35">
      <c r="A3394" t="s">
        <v>102</v>
      </c>
      <c r="B3394" t="s">
        <v>103</v>
      </c>
      <c r="C3394" t="s">
        <v>97</v>
      </c>
      <c r="D3394" s="29">
        <v>45760</v>
      </c>
      <c r="E3394" s="184" t="str">
        <f t="shared" si="208"/>
        <v/>
      </c>
      <c r="F3394" s="184" t="str">
        <f t="shared" si="209"/>
        <v/>
      </c>
      <c r="G3394" s="184" t="str">
        <f t="shared" si="210"/>
        <v/>
      </c>
      <c r="H3394" s="184" t="str">
        <f t="shared" si="211"/>
        <v/>
      </c>
      <c r="J3394" t="s">
        <v>253</v>
      </c>
      <c r="K3394" t="s">
        <v>253</v>
      </c>
      <c r="L3394">
        <v>20.28</v>
      </c>
      <c r="R3394">
        <v>271.06463100000002</v>
      </c>
      <c r="S3394" t="s">
        <v>201</v>
      </c>
      <c r="T3394" s="221">
        <v>45510.333333333336</v>
      </c>
    </row>
    <row r="3395" spans="1:20" x14ac:dyDescent="0.35">
      <c r="A3395" t="s">
        <v>102</v>
      </c>
      <c r="B3395" t="s">
        <v>103</v>
      </c>
      <c r="C3395" t="s">
        <v>97</v>
      </c>
      <c r="D3395" s="29">
        <v>45761</v>
      </c>
      <c r="E3395" s="184" t="str">
        <f t="shared" si="208"/>
        <v/>
      </c>
      <c r="F3395" s="184" t="str">
        <f t="shared" si="209"/>
        <v/>
      </c>
      <c r="G3395" s="184" t="str">
        <f t="shared" si="210"/>
        <v/>
      </c>
      <c r="H3395" s="184" t="str">
        <f t="shared" si="211"/>
        <v/>
      </c>
      <c r="J3395" t="s">
        <v>253</v>
      </c>
      <c r="K3395" t="s">
        <v>253</v>
      </c>
      <c r="L3395">
        <v>20.28</v>
      </c>
      <c r="R3395">
        <v>271.06463100000002</v>
      </c>
      <c r="S3395" t="s">
        <v>201</v>
      </c>
      <c r="T3395" s="221">
        <v>45510.333333333336</v>
      </c>
    </row>
    <row r="3396" spans="1:20" x14ac:dyDescent="0.35">
      <c r="A3396" t="s">
        <v>102</v>
      </c>
      <c r="B3396" t="s">
        <v>103</v>
      </c>
      <c r="C3396" t="s">
        <v>97</v>
      </c>
      <c r="D3396" s="29">
        <v>45762</v>
      </c>
      <c r="E3396" s="184" t="str">
        <f t="shared" si="208"/>
        <v/>
      </c>
      <c r="F3396" s="184" t="str">
        <f t="shared" si="209"/>
        <v/>
      </c>
      <c r="G3396" s="184" t="str">
        <f t="shared" si="210"/>
        <v/>
      </c>
      <c r="H3396" s="184" t="str">
        <f t="shared" si="211"/>
        <v/>
      </c>
      <c r="J3396" t="s">
        <v>253</v>
      </c>
      <c r="K3396" t="s">
        <v>253</v>
      </c>
      <c r="L3396">
        <v>20.28</v>
      </c>
      <c r="R3396">
        <v>271.06463100000002</v>
      </c>
      <c r="S3396" t="s">
        <v>201</v>
      </c>
      <c r="T3396" s="221">
        <v>45510.333333333336</v>
      </c>
    </row>
    <row r="3397" spans="1:20" x14ac:dyDescent="0.35">
      <c r="A3397" t="s">
        <v>102</v>
      </c>
      <c r="B3397" t="s">
        <v>103</v>
      </c>
      <c r="C3397" t="s">
        <v>97</v>
      </c>
      <c r="D3397" s="29">
        <v>45763</v>
      </c>
      <c r="E3397" s="184" t="str">
        <f t="shared" si="208"/>
        <v/>
      </c>
      <c r="F3397" s="184" t="str">
        <f t="shared" si="209"/>
        <v/>
      </c>
      <c r="G3397" s="184" t="str">
        <f t="shared" si="210"/>
        <v/>
      </c>
      <c r="H3397" s="184" t="str">
        <f t="shared" si="211"/>
        <v/>
      </c>
      <c r="J3397" t="s">
        <v>253</v>
      </c>
      <c r="K3397" t="s">
        <v>253</v>
      </c>
      <c r="L3397">
        <v>20.28</v>
      </c>
      <c r="R3397">
        <v>271.06463100000002</v>
      </c>
      <c r="S3397" t="s">
        <v>201</v>
      </c>
      <c r="T3397" s="221">
        <v>45510.333333333336</v>
      </c>
    </row>
    <row r="3398" spans="1:20" x14ac:dyDescent="0.35">
      <c r="A3398" t="s">
        <v>102</v>
      </c>
      <c r="B3398" t="s">
        <v>103</v>
      </c>
      <c r="C3398" t="s">
        <v>97</v>
      </c>
      <c r="D3398" s="29">
        <v>45764</v>
      </c>
      <c r="E3398" s="184" t="str">
        <f t="shared" si="208"/>
        <v/>
      </c>
      <c r="F3398" s="184" t="str">
        <f t="shared" si="209"/>
        <v/>
      </c>
      <c r="G3398" s="184" t="str">
        <f t="shared" si="210"/>
        <v/>
      </c>
      <c r="H3398" s="184" t="str">
        <f t="shared" si="211"/>
        <v/>
      </c>
      <c r="J3398" t="s">
        <v>253</v>
      </c>
      <c r="K3398" t="s">
        <v>253</v>
      </c>
      <c r="L3398">
        <v>20.28</v>
      </c>
      <c r="R3398">
        <v>271.06463100000002</v>
      </c>
      <c r="S3398" t="s">
        <v>201</v>
      </c>
      <c r="T3398" s="221">
        <v>45510.333333333336</v>
      </c>
    </row>
    <row r="3399" spans="1:20" x14ac:dyDescent="0.35">
      <c r="A3399" t="s">
        <v>102</v>
      </c>
      <c r="B3399" t="s">
        <v>103</v>
      </c>
      <c r="C3399" t="s">
        <v>97</v>
      </c>
      <c r="D3399" s="29">
        <v>45765</v>
      </c>
      <c r="E3399" s="184" t="str">
        <f t="shared" si="208"/>
        <v/>
      </c>
      <c r="F3399" s="184" t="str">
        <f t="shared" si="209"/>
        <v/>
      </c>
      <c r="G3399" s="184" t="str">
        <f t="shared" si="210"/>
        <v/>
      </c>
      <c r="H3399" s="184" t="str">
        <f t="shared" si="211"/>
        <v/>
      </c>
      <c r="J3399" t="s">
        <v>253</v>
      </c>
      <c r="K3399" t="s">
        <v>253</v>
      </c>
      <c r="L3399">
        <v>20.28</v>
      </c>
      <c r="R3399">
        <v>271.06463100000002</v>
      </c>
      <c r="S3399" t="s">
        <v>201</v>
      </c>
      <c r="T3399" s="221">
        <v>45510.333333333336</v>
      </c>
    </row>
    <row r="3400" spans="1:20" x14ac:dyDescent="0.35">
      <c r="A3400" t="s">
        <v>102</v>
      </c>
      <c r="B3400" t="s">
        <v>103</v>
      </c>
      <c r="C3400" t="s">
        <v>97</v>
      </c>
      <c r="D3400" s="29">
        <v>45766</v>
      </c>
      <c r="E3400" s="184" t="str">
        <f t="shared" ref="E3400:E3463" si="212">IF(J3400="","",IF(L3400=0,0,IF(1-(J3400/L3400)&lt;0,"",1-(J3400/L3400))))</f>
        <v/>
      </c>
      <c r="F3400" s="184" t="str">
        <f t="shared" ref="F3400:F3463" si="213">IF(K3400="","",IF(L3400=0,0,IF(1-(K3400/L3400)&lt;0,"",1-(K3400/L3400))))</f>
        <v/>
      </c>
      <c r="G3400" s="184" t="str">
        <f t="shared" ref="G3400:G3463" si="214">IF(J3400="","",IF(1-(J3400/R3400)&lt;0,"",1-(J3400/R3400)))</f>
        <v/>
      </c>
      <c r="H3400" s="184" t="str">
        <f t="shared" ref="H3400:H3463" si="215">IF(K3400="","",IF(1-(K3400/R3400)&lt;0,"",1-(K3400/R3400)))</f>
        <v/>
      </c>
      <c r="J3400" t="s">
        <v>253</v>
      </c>
      <c r="K3400" t="s">
        <v>253</v>
      </c>
      <c r="L3400">
        <v>20.28</v>
      </c>
      <c r="R3400">
        <v>271.06463100000002</v>
      </c>
      <c r="S3400" t="s">
        <v>201</v>
      </c>
      <c r="T3400" s="221">
        <v>45510.333333333336</v>
      </c>
    </row>
    <row r="3401" spans="1:20" x14ac:dyDescent="0.35">
      <c r="A3401" t="s">
        <v>102</v>
      </c>
      <c r="B3401" t="s">
        <v>103</v>
      </c>
      <c r="C3401" t="s">
        <v>97</v>
      </c>
      <c r="D3401" s="29">
        <v>45767</v>
      </c>
      <c r="E3401" s="184" t="str">
        <f t="shared" si="212"/>
        <v/>
      </c>
      <c r="F3401" s="184" t="str">
        <f t="shared" si="213"/>
        <v/>
      </c>
      <c r="G3401" s="184" t="str">
        <f t="shared" si="214"/>
        <v/>
      </c>
      <c r="H3401" s="184" t="str">
        <f t="shared" si="215"/>
        <v/>
      </c>
      <c r="J3401" t="s">
        <v>253</v>
      </c>
      <c r="K3401" t="s">
        <v>253</v>
      </c>
      <c r="L3401">
        <v>20.28</v>
      </c>
      <c r="R3401">
        <v>271.06463100000002</v>
      </c>
      <c r="S3401" t="s">
        <v>201</v>
      </c>
      <c r="T3401" s="221">
        <v>45510.333333333336</v>
      </c>
    </row>
    <row r="3402" spans="1:20" x14ac:dyDescent="0.35">
      <c r="A3402" t="s">
        <v>102</v>
      </c>
      <c r="B3402" t="s">
        <v>103</v>
      </c>
      <c r="C3402" t="s">
        <v>97</v>
      </c>
      <c r="D3402" s="29">
        <v>45768</v>
      </c>
      <c r="E3402" s="184" t="str">
        <f t="shared" si="212"/>
        <v/>
      </c>
      <c r="F3402" s="184" t="str">
        <f t="shared" si="213"/>
        <v/>
      </c>
      <c r="G3402" s="184" t="str">
        <f t="shared" si="214"/>
        <v/>
      </c>
      <c r="H3402" s="184" t="str">
        <f t="shared" si="215"/>
        <v/>
      </c>
      <c r="J3402" t="s">
        <v>253</v>
      </c>
      <c r="K3402" t="s">
        <v>253</v>
      </c>
      <c r="L3402">
        <v>20.28</v>
      </c>
      <c r="R3402">
        <v>271.06463100000002</v>
      </c>
      <c r="S3402" t="s">
        <v>201</v>
      </c>
      <c r="T3402" s="221">
        <v>45510.333333333336</v>
      </c>
    </row>
    <row r="3403" spans="1:20" x14ac:dyDescent="0.35">
      <c r="A3403" t="s">
        <v>102</v>
      </c>
      <c r="B3403" t="s">
        <v>103</v>
      </c>
      <c r="C3403" t="s">
        <v>97</v>
      </c>
      <c r="D3403" s="29">
        <v>45769</v>
      </c>
      <c r="E3403" s="184" t="str">
        <f t="shared" si="212"/>
        <v/>
      </c>
      <c r="F3403" s="184" t="str">
        <f t="shared" si="213"/>
        <v/>
      </c>
      <c r="G3403" s="184" t="str">
        <f t="shared" si="214"/>
        <v/>
      </c>
      <c r="H3403" s="184" t="str">
        <f t="shared" si="215"/>
        <v/>
      </c>
      <c r="J3403" t="s">
        <v>253</v>
      </c>
      <c r="K3403" t="s">
        <v>253</v>
      </c>
      <c r="L3403">
        <v>20.28</v>
      </c>
      <c r="R3403">
        <v>271.06463100000002</v>
      </c>
      <c r="S3403" t="s">
        <v>201</v>
      </c>
      <c r="T3403" s="221">
        <v>45510.333333333336</v>
      </c>
    </row>
    <row r="3404" spans="1:20" x14ac:dyDescent="0.35">
      <c r="A3404" t="s">
        <v>102</v>
      </c>
      <c r="B3404" t="s">
        <v>103</v>
      </c>
      <c r="C3404" t="s">
        <v>97</v>
      </c>
      <c r="D3404" s="29">
        <v>45770</v>
      </c>
      <c r="E3404" s="184" t="str">
        <f t="shared" si="212"/>
        <v/>
      </c>
      <c r="F3404" s="184" t="str">
        <f t="shared" si="213"/>
        <v/>
      </c>
      <c r="G3404" s="184" t="str">
        <f t="shared" si="214"/>
        <v/>
      </c>
      <c r="H3404" s="184" t="str">
        <f t="shared" si="215"/>
        <v/>
      </c>
      <c r="J3404" t="s">
        <v>253</v>
      </c>
      <c r="K3404" t="s">
        <v>253</v>
      </c>
      <c r="L3404">
        <v>20.28</v>
      </c>
      <c r="R3404">
        <v>271.06463100000002</v>
      </c>
      <c r="S3404" t="s">
        <v>201</v>
      </c>
      <c r="T3404" s="221">
        <v>45510.333333333336</v>
      </c>
    </row>
    <row r="3405" spans="1:20" x14ac:dyDescent="0.35">
      <c r="A3405" t="s">
        <v>102</v>
      </c>
      <c r="B3405" t="s">
        <v>103</v>
      </c>
      <c r="C3405" t="s">
        <v>97</v>
      </c>
      <c r="D3405" s="29">
        <v>45771</v>
      </c>
      <c r="E3405" s="184" t="str">
        <f t="shared" si="212"/>
        <v/>
      </c>
      <c r="F3405" s="184" t="str">
        <f t="shared" si="213"/>
        <v/>
      </c>
      <c r="G3405" s="184" t="str">
        <f t="shared" si="214"/>
        <v/>
      </c>
      <c r="H3405" s="184" t="str">
        <f t="shared" si="215"/>
        <v/>
      </c>
      <c r="J3405" t="s">
        <v>253</v>
      </c>
      <c r="K3405" t="s">
        <v>253</v>
      </c>
      <c r="L3405">
        <v>20.28</v>
      </c>
      <c r="R3405">
        <v>271.06463100000002</v>
      </c>
      <c r="S3405" t="s">
        <v>201</v>
      </c>
      <c r="T3405" s="221">
        <v>45510.333333333336</v>
      </c>
    </row>
    <row r="3406" spans="1:20" x14ac:dyDescent="0.35">
      <c r="A3406" t="s">
        <v>102</v>
      </c>
      <c r="B3406" t="s">
        <v>103</v>
      </c>
      <c r="C3406" t="s">
        <v>97</v>
      </c>
      <c r="D3406" s="29">
        <v>45772</v>
      </c>
      <c r="E3406" s="184" t="str">
        <f t="shared" si="212"/>
        <v/>
      </c>
      <c r="F3406" s="184" t="str">
        <f t="shared" si="213"/>
        <v/>
      </c>
      <c r="G3406" s="184" t="str">
        <f t="shared" si="214"/>
        <v/>
      </c>
      <c r="H3406" s="184" t="str">
        <f t="shared" si="215"/>
        <v/>
      </c>
      <c r="J3406" t="s">
        <v>253</v>
      </c>
      <c r="K3406" t="s">
        <v>253</v>
      </c>
      <c r="L3406">
        <v>20.28</v>
      </c>
      <c r="R3406">
        <v>271.06463100000002</v>
      </c>
      <c r="S3406" t="s">
        <v>201</v>
      </c>
      <c r="T3406" s="221">
        <v>45510.333333333336</v>
      </c>
    </row>
    <row r="3407" spans="1:20" x14ac:dyDescent="0.35">
      <c r="A3407" t="s">
        <v>102</v>
      </c>
      <c r="B3407" t="s">
        <v>103</v>
      </c>
      <c r="C3407" t="s">
        <v>97</v>
      </c>
      <c r="D3407" s="29">
        <v>45773</v>
      </c>
      <c r="E3407" s="184" t="str">
        <f t="shared" si="212"/>
        <v/>
      </c>
      <c r="F3407" s="184" t="str">
        <f t="shared" si="213"/>
        <v/>
      </c>
      <c r="G3407" s="184" t="str">
        <f t="shared" si="214"/>
        <v/>
      </c>
      <c r="H3407" s="184" t="str">
        <f t="shared" si="215"/>
        <v/>
      </c>
      <c r="J3407" t="s">
        <v>253</v>
      </c>
      <c r="K3407" t="s">
        <v>253</v>
      </c>
      <c r="L3407">
        <v>20.28</v>
      </c>
      <c r="R3407">
        <v>271.06463100000002</v>
      </c>
      <c r="S3407" t="s">
        <v>201</v>
      </c>
      <c r="T3407" s="221">
        <v>45510.333333333336</v>
      </c>
    </row>
    <row r="3408" spans="1:20" x14ac:dyDescent="0.35">
      <c r="A3408" t="s">
        <v>102</v>
      </c>
      <c r="B3408" t="s">
        <v>103</v>
      </c>
      <c r="C3408" t="s">
        <v>97</v>
      </c>
      <c r="D3408" s="29">
        <v>45774</v>
      </c>
      <c r="E3408" s="184" t="str">
        <f t="shared" si="212"/>
        <v/>
      </c>
      <c r="F3408" s="184" t="str">
        <f t="shared" si="213"/>
        <v/>
      </c>
      <c r="G3408" s="184" t="str">
        <f t="shared" si="214"/>
        <v/>
      </c>
      <c r="H3408" s="184" t="str">
        <f t="shared" si="215"/>
        <v/>
      </c>
      <c r="J3408" t="s">
        <v>253</v>
      </c>
      <c r="K3408" t="s">
        <v>253</v>
      </c>
      <c r="L3408">
        <v>20.28</v>
      </c>
      <c r="R3408">
        <v>271.06463100000002</v>
      </c>
      <c r="S3408" t="s">
        <v>201</v>
      </c>
      <c r="T3408" s="221">
        <v>45510.333333333336</v>
      </c>
    </row>
    <row r="3409" spans="1:20" x14ac:dyDescent="0.35">
      <c r="A3409" t="s">
        <v>102</v>
      </c>
      <c r="B3409" t="s">
        <v>103</v>
      </c>
      <c r="C3409" t="s">
        <v>97</v>
      </c>
      <c r="D3409" s="29">
        <v>45775</v>
      </c>
      <c r="E3409" s="184" t="str">
        <f t="shared" si="212"/>
        <v/>
      </c>
      <c r="F3409" s="184" t="str">
        <f t="shared" si="213"/>
        <v/>
      </c>
      <c r="G3409" s="184" t="str">
        <f t="shared" si="214"/>
        <v/>
      </c>
      <c r="H3409" s="184" t="str">
        <f t="shared" si="215"/>
        <v/>
      </c>
      <c r="J3409" t="s">
        <v>253</v>
      </c>
      <c r="K3409" t="s">
        <v>253</v>
      </c>
      <c r="L3409">
        <v>20.28</v>
      </c>
      <c r="R3409">
        <v>271.06463100000002</v>
      </c>
      <c r="S3409" t="s">
        <v>201</v>
      </c>
      <c r="T3409" s="221">
        <v>45510.333333333336</v>
      </c>
    </row>
    <row r="3410" spans="1:20" x14ac:dyDescent="0.35">
      <c r="A3410" t="s">
        <v>102</v>
      </c>
      <c r="B3410" t="s">
        <v>103</v>
      </c>
      <c r="C3410" t="s">
        <v>97</v>
      </c>
      <c r="D3410" s="29">
        <v>45776</v>
      </c>
      <c r="E3410" s="184" t="str">
        <f t="shared" si="212"/>
        <v/>
      </c>
      <c r="F3410" s="184" t="str">
        <f t="shared" si="213"/>
        <v/>
      </c>
      <c r="G3410" s="184" t="str">
        <f t="shared" si="214"/>
        <v/>
      </c>
      <c r="H3410" s="184" t="str">
        <f t="shared" si="215"/>
        <v/>
      </c>
      <c r="J3410" t="s">
        <v>253</v>
      </c>
      <c r="K3410" t="s">
        <v>253</v>
      </c>
      <c r="L3410">
        <v>20.28</v>
      </c>
      <c r="R3410">
        <v>271.06463100000002</v>
      </c>
      <c r="S3410" t="s">
        <v>201</v>
      </c>
      <c r="T3410" s="221">
        <v>45510.333333333336</v>
      </c>
    </row>
    <row r="3411" spans="1:20" x14ac:dyDescent="0.35">
      <c r="A3411" t="s">
        <v>102</v>
      </c>
      <c r="B3411" t="s">
        <v>103</v>
      </c>
      <c r="C3411" t="s">
        <v>97</v>
      </c>
      <c r="D3411" s="29">
        <v>45777</v>
      </c>
      <c r="E3411" s="184" t="str">
        <f t="shared" si="212"/>
        <v/>
      </c>
      <c r="F3411" s="184" t="str">
        <f t="shared" si="213"/>
        <v/>
      </c>
      <c r="G3411" s="184" t="str">
        <f t="shared" si="214"/>
        <v/>
      </c>
      <c r="H3411" s="184" t="str">
        <f t="shared" si="215"/>
        <v/>
      </c>
      <c r="J3411" t="s">
        <v>253</v>
      </c>
      <c r="K3411" t="s">
        <v>253</v>
      </c>
      <c r="L3411">
        <v>20.28</v>
      </c>
      <c r="R3411">
        <v>271.06463100000002</v>
      </c>
      <c r="S3411" t="s">
        <v>201</v>
      </c>
      <c r="T3411" s="221">
        <v>45510.333333333336</v>
      </c>
    </row>
    <row r="3412" spans="1:20" x14ac:dyDescent="0.35">
      <c r="A3412" t="s">
        <v>102</v>
      </c>
      <c r="B3412" t="s">
        <v>103</v>
      </c>
      <c r="C3412" t="s">
        <v>97</v>
      </c>
      <c r="D3412" s="29">
        <v>45778</v>
      </c>
      <c r="E3412" s="184" t="str">
        <f t="shared" si="212"/>
        <v/>
      </c>
      <c r="F3412" s="184" t="str">
        <f t="shared" si="213"/>
        <v/>
      </c>
      <c r="G3412" s="184" t="str">
        <f t="shared" si="214"/>
        <v/>
      </c>
      <c r="H3412" s="184" t="str">
        <f t="shared" si="215"/>
        <v/>
      </c>
      <c r="J3412" t="s">
        <v>253</v>
      </c>
      <c r="K3412" t="s">
        <v>253</v>
      </c>
      <c r="L3412">
        <v>20.28</v>
      </c>
      <c r="R3412">
        <v>271.06463100000002</v>
      </c>
      <c r="S3412" t="s">
        <v>201</v>
      </c>
      <c r="T3412" s="221">
        <v>45510.333333333336</v>
      </c>
    </row>
    <row r="3413" spans="1:20" x14ac:dyDescent="0.35">
      <c r="A3413" t="s">
        <v>102</v>
      </c>
      <c r="B3413" t="s">
        <v>103</v>
      </c>
      <c r="C3413" t="s">
        <v>97</v>
      </c>
      <c r="D3413" s="29">
        <v>45779</v>
      </c>
      <c r="E3413" s="184" t="str">
        <f t="shared" si="212"/>
        <v/>
      </c>
      <c r="F3413" s="184" t="str">
        <f t="shared" si="213"/>
        <v/>
      </c>
      <c r="G3413" s="184" t="str">
        <f t="shared" si="214"/>
        <v/>
      </c>
      <c r="H3413" s="184" t="str">
        <f t="shared" si="215"/>
        <v/>
      </c>
      <c r="J3413" t="s">
        <v>253</v>
      </c>
      <c r="K3413" t="s">
        <v>253</v>
      </c>
      <c r="L3413">
        <v>20.28</v>
      </c>
      <c r="R3413">
        <v>271.06463100000002</v>
      </c>
      <c r="S3413" t="s">
        <v>201</v>
      </c>
      <c r="T3413" s="221">
        <v>45510.333333333336</v>
      </c>
    </row>
    <row r="3414" spans="1:20" x14ac:dyDescent="0.35">
      <c r="A3414" t="s">
        <v>102</v>
      </c>
      <c r="B3414" t="s">
        <v>103</v>
      </c>
      <c r="C3414" t="s">
        <v>97</v>
      </c>
      <c r="D3414" s="29">
        <v>45780</v>
      </c>
      <c r="E3414" s="184" t="str">
        <f t="shared" si="212"/>
        <v/>
      </c>
      <c r="F3414" s="184" t="str">
        <f t="shared" si="213"/>
        <v/>
      </c>
      <c r="G3414" s="184" t="str">
        <f t="shared" si="214"/>
        <v/>
      </c>
      <c r="H3414" s="184" t="str">
        <f t="shared" si="215"/>
        <v/>
      </c>
      <c r="J3414" t="s">
        <v>253</v>
      </c>
      <c r="K3414" t="s">
        <v>253</v>
      </c>
      <c r="L3414">
        <v>20.28</v>
      </c>
      <c r="R3414">
        <v>271.06463100000002</v>
      </c>
      <c r="S3414" t="s">
        <v>201</v>
      </c>
      <c r="T3414" s="221">
        <v>45510.333333333336</v>
      </c>
    </row>
    <row r="3415" spans="1:20" x14ac:dyDescent="0.35">
      <c r="A3415" t="s">
        <v>102</v>
      </c>
      <c r="B3415" t="s">
        <v>103</v>
      </c>
      <c r="C3415" t="s">
        <v>97</v>
      </c>
      <c r="D3415" s="29">
        <v>45781</v>
      </c>
      <c r="E3415" s="184" t="str">
        <f t="shared" si="212"/>
        <v/>
      </c>
      <c r="F3415" s="184" t="str">
        <f t="shared" si="213"/>
        <v/>
      </c>
      <c r="G3415" s="184" t="str">
        <f t="shared" si="214"/>
        <v/>
      </c>
      <c r="H3415" s="184" t="str">
        <f t="shared" si="215"/>
        <v/>
      </c>
      <c r="J3415" t="s">
        <v>253</v>
      </c>
      <c r="K3415" t="s">
        <v>253</v>
      </c>
      <c r="L3415">
        <v>20.28</v>
      </c>
      <c r="R3415">
        <v>271.06463100000002</v>
      </c>
      <c r="S3415" t="s">
        <v>201</v>
      </c>
      <c r="T3415" s="221">
        <v>45510.333333333336</v>
      </c>
    </row>
    <row r="3416" spans="1:20" x14ac:dyDescent="0.35">
      <c r="A3416" t="s">
        <v>102</v>
      </c>
      <c r="B3416" t="s">
        <v>103</v>
      </c>
      <c r="C3416" t="s">
        <v>97</v>
      </c>
      <c r="D3416" s="29">
        <v>45782</v>
      </c>
      <c r="E3416" s="184" t="str">
        <f t="shared" si="212"/>
        <v/>
      </c>
      <c r="F3416" s="184" t="str">
        <f t="shared" si="213"/>
        <v/>
      </c>
      <c r="G3416" s="184" t="str">
        <f t="shared" si="214"/>
        <v/>
      </c>
      <c r="H3416" s="184" t="str">
        <f t="shared" si="215"/>
        <v/>
      </c>
      <c r="J3416" t="s">
        <v>253</v>
      </c>
      <c r="K3416" t="s">
        <v>253</v>
      </c>
      <c r="L3416">
        <v>20.28</v>
      </c>
      <c r="R3416">
        <v>271.06463100000002</v>
      </c>
      <c r="S3416" t="s">
        <v>201</v>
      </c>
      <c r="T3416" s="221">
        <v>45510.333333333336</v>
      </c>
    </row>
    <row r="3417" spans="1:20" x14ac:dyDescent="0.35">
      <c r="A3417" t="s">
        <v>102</v>
      </c>
      <c r="B3417" t="s">
        <v>103</v>
      </c>
      <c r="C3417" t="s">
        <v>97</v>
      </c>
      <c r="D3417" s="29">
        <v>45783</v>
      </c>
      <c r="E3417" s="184" t="str">
        <f t="shared" si="212"/>
        <v/>
      </c>
      <c r="F3417" s="184" t="str">
        <f t="shared" si="213"/>
        <v/>
      </c>
      <c r="G3417" s="184" t="str">
        <f t="shared" si="214"/>
        <v/>
      </c>
      <c r="H3417" s="184" t="str">
        <f t="shared" si="215"/>
        <v/>
      </c>
      <c r="J3417" t="s">
        <v>253</v>
      </c>
      <c r="K3417" t="s">
        <v>253</v>
      </c>
      <c r="L3417">
        <v>20.28</v>
      </c>
      <c r="R3417">
        <v>271.06463100000002</v>
      </c>
      <c r="S3417" t="s">
        <v>201</v>
      </c>
      <c r="T3417" s="221">
        <v>45510.333333333336</v>
      </c>
    </row>
    <row r="3418" spans="1:20" x14ac:dyDescent="0.35">
      <c r="A3418" t="s">
        <v>102</v>
      </c>
      <c r="B3418" t="s">
        <v>103</v>
      </c>
      <c r="C3418" t="s">
        <v>97</v>
      </c>
      <c r="D3418" s="29">
        <v>45784</v>
      </c>
      <c r="E3418" s="184" t="str">
        <f t="shared" si="212"/>
        <v/>
      </c>
      <c r="F3418" s="184" t="str">
        <f t="shared" si="213"/>
        <v/>
      </c>
      <c r="G3418" s="184" t="str">
        <f t="shared" si="214"/>
        <v/>
      </c>
      <c r="H3418" s="184" t="str">
        <f t="shared" si="215"/>
        <v/>
      </c>
      <c r="J3418" t="s">
        <v>253</v>
      </c>
      <c r="K3418" t="s">
        <v>253</v>
      </c>
      <c r="L3418">
        <v>20.28</v>
      </c>
      <c r="R3418">
        <v>271.06463100000002</v>
      </c>
      <c r="S3418" t="s">
        <v>201</v>
      </c>
      <c r="T3418" s="221">
        <v>45510.333333333336</v>
      </c>
    </row>
    <row r="3419" spans="1:20" x14ac:dyDescent="0.35">
      <c r="A3419" t="s">
        <v>102</v>
      </c>
      <c r="B3419" t="s">
        <v>103</v>
      </c>
      <c r="C3419" t="s">
        <v>97</v>
      </c>
      <c r="D3419" s="29">
        <v>45785</v>
      </c>
      <c r="E3419" s="184" t="str">
        <f t="shared" si="212"/>
        <v/>
      </c>
      <c r="F3419" s="184" t="str">
        <f t="shared" si="213"/>
        <v/>
      </c>
      <c r="G3419" s="184" t="str">
        <f t="shared" si="214"/>
        <v/>
      </c>
      <c r="H3419" s="184" t="str">
        <f t="shared" si="215"/>
        <v/>
      </c>
      <c r="J3419" t="s">
        <v>253</v>
      </c>
      <c r="K3419" t="s">
        <v>253</v>
      </c>
      <c r="L3419">
        <v>20.28</v>
      </c>
      <c r="R3419">
        <v>271.06463100000002</v>
      </c>
      <c r="S3419" t="s">
        <v>201</v>
      </c>
      <c r="T3419" s="221">
        <v>45510.333333333336</v>
      </c>
    </row>
    <row r="3420" spans="1:20" x14ac:dyDescent="0.35">
      <c r="A3420" t="s">
        <v>102</v>
      </c>
      <c r="B3420" t="s">
        <v>103</v>
      </c>
      <c r="C3420" t="s">
        <v>97</v>
      </c>
      <c r="D3420" s="29">
        <v>45786</v>
      </c>
      <c r="E3420" s="184" t="str">
        <f t="shared" si="212"/>
        <v/>
      </c>
      <c r="F3420" s="184" t="str">
        <f t="shared" si="213"/>
        <v/>
      </c>
      <c r="G3420" s="184" t="str">
        <f t="shared" si="214"/>
        <v/>
      </c>
      <c r="H3420" s="184" t="str">
        <f t="shared" si="215"/>
        <v/>
      </c>
      <c r="J3420" t="s">
        <v>253</v>
      </c>
      <c r="K3420" t="s">
        <v>253</v>
      </c>
      <c r="L3420">
        <v>20.28</v>
      </c>
      <c r="R3420">
        <v>271.06463100000002</v>
      </c>
      <c r="S3420" t="s">
        <v>201</v>
      </c>
      <c r="T3420" s="221">
        <v>45510.333333333336</v>
      </c>
    </row>
    <row r="3421" spans="1:20" x14ac:dyDescent="0.35">
      <c r="A3421" t="s">
        <v>102</v>
      </c>
      <c r="B3421" t="s">
        <v>103</v>
      </c>
      <c r="C3421" t="s">
        <v>97</v>
      </c>
      <c r="D3421" s="29">
        <v>45787</v>
      </c>
      <c r="E3421" s="184" t="str">
        <f t="shared" si="212"/>
        <v/>
      </c>
      <c r="F3421" s="184" t="str">
        <f t="shared" si="213"/>
        <v/>
      </c>
      <c r="G3421" s="184" t="str">
        <f t="shared" si="214"/>
        <v/>
      </c>
      <c r="H3421" s="184" t="str">
        <f t="shared" si="215"/>
        <v/>
      </c>
      <c r="J3421" t="s">
        <v>253</v>
      </c>
      <c r="K3421" t="s">
        <v>253</v>
      </c>
      <c r="L3421">
        <v>20.28</v>
      </c>
      <c r="R3421">
        <v>271.06463100000002</v>
      </c>
      <c r="S3421" t="s">
        <v>201</v>
      </c>
      <c r="T3421" s="221">
        <v>45510.333333333336</v>
      </c>
    </row>
    <row r="3422" spans="1:20" x14ac:dyDescent="0.35">
      <c r="A3422" t="s">
        <v>102</v>
      </c>
      <c r="B3422" t="s">
        <v>103</v>
      </c>
      <c r="C3422" t="s">
        <v>97</v>
      </c>
      <c r="D3422" s="29">
        <v>45788</v>
      </c>
      <c r="E3422" s="184" t="str">
        <f t="shared" si="212"/>
        <v/>
      </c>
      <c r="F3422" s="184" t="str">
        <f t="shared" si="213"/>
        <v/>
      </c>
      <c r="G3422" s="184" t="str">
        <f t="shared" si="214"/>
        <v/>
      </c>
      <c r="H3422" s="184" t="str">
        <f t="shared" si="215"/>
        <v/>
      </c>
      <c r="J3422" t="s">
        <v>253</v>
      </c>
      <c r="K3422" t="s">
        <v>253</v>
      </c>
      <c r="L3422">
        <v>20.28</v>
      </c>
      <c r="R3422">
        <v>271.06463100000002</v>
      </c>
      <c r="S3422" t="s">
        <v>201</v>
      </c>
      <c r="T3422" s="221">
        <v>45510.333333333336</v>
      </c>
    </row>
    <row r="3423" spans="1:20" x14ac:dyDescent="0.35">
      <c r="A3423" t="s">
        <v>102</v>
      </c>
      <c r="B3423" t="s">
        <v>103</v>
      </c>
      <c r="C3423" t="s">
        <v>97</v>
      </c>
      <c r="D3423" s="29">
        <v>45789</v>
      </c>
      <c r="E3423" s="184">
        <f t="shared" si="212"/>
        <v>1</v>
      </c>
      <c r="F3423" s="184">
        <f t="shared" si="213"/>
        <v>1</v>
      </c>
      <c r="G3423" s="184">
        <f t="shared" si="214"/>
        <v>1</v>
      </c>
      <c r="H3423" s="184">
        <f t="shared" si="215"/>
        <v>1</v>
      </c>
      <c r="J3423">
        <v>0</v>
      </c>
      <c r="K3423">
        <v>0</v>
      </c>
      <c r="L3423">
        <v>20.28</v>
      </c>
      <c r="R3423">
        <v>271.06463100000002</v>
      </c>
      <c r="S3423" t="s">
        <v>201</v>
      </c>
      <c r="T3423" s="221">
        <v>45510.333333333336</v>
      </c>
    </row>
    <row r="3424" spans="1:20" x14ac:dyDescent="0.35">
      <c r="A3424" t="s">
        <v>102</v>
      </c>
      <c r="B3424" t="s">
        <v>103</v>
      </c>
      <c r="C3424" t="s">
        <v>97</v>
      </c>
      <c r="D3424" s="29">
        <v>45790</v>
      </c>
      <c r="E3424" s="184">
        <f t="shared" si="212"/>
        <v>1</v>
      </c>
      <c r="F3424" s="184">
        <f t="shared" si="213"/>
        <v>1</v>
      </c>
      <c r="G3424" s="184">
        <f t="shared" si="214"/>
        <v>1</v>
      </c>
      <c r="H3424" s="184">
        <f t="shared" si="215"/>
        <v>1</v>
      </c>
      <c r="J3424">
        <v>0</v>
      </c>
      <c r="K3424">
        <v>0</v>
      </c>
      <c r="L3424">
        <v>20.28</v>
      </c>
      <c r="R3424">
        <v>271.06463100000002</v>
      </c>
      <c r="S3424" t="s">
        <v>201</v>
      </c>
      <c r="T3424" s="221">
        <v>45510.333333333336</v>
      </c>
    </row>
    <row r="3425" spans="1:20" x14ac:dyDescent="0.35">
      <c r="A3425" t="s">
        <v>102</v>
      </c>
      <c r="B3425" t="s">
        <v>103</v>
      </c>
      <c r="C3425" t="s">
        <v>97</v>
      </c>
      <c r="D3425" s="29">
        <v>45791</v>
      </c>
      <c r="E3425" s="184">
        <f t="shared" si="212"/>
        <v>1</v>
      </c>
      <c r="F3425" s="184">
        <f t="shared" si="213"/>
        <v>1</v>
      </c>
      <c r="G3425" s="184">
        <f t="shared" si="214"/>
        <v>1</v>
      </c>
      <c r="H3425" s="184">
        <f t="shared" si="215"/>
        <v>1</v>
      </c>
      <c r="J3425">
        <v>0</v>
      </c>
      <c r="K3425">
        <v>0</v>
      </c>
      <c r="L3425">
        <v>20.28</v>
      </c>
      <c r="R3425">
        <v>271.06463100000002</v>
      </c>
      <c r="S3425" t="s">
        <v>201</v>
      </c>
      <c r="T3425" s="221">
        <v>45510.333333333336</v>
      </c>
    </row>
    <row r="3426" spans="1:20" x14ac:dyDescent="0.35">
      <c r="A3426" t="s">
        <v>102</v>
      </c>
      <c r="B3426" t="s">
        <v>103</v>
      </c>
      <c r="C3426" t="s">
        <v>97</v>
      </c>
      <c r="D3426" s="29">
        <v>45792</v>
      </c>
      <c r="E3426" s="184">
        <f t="shared" si="212"/>
        <v>1</v>
      </c>
      <c r="F3426" s="184">
        <f t="shared" si="213"/>
        <v>1</v>
      </c>
      <c r="G3426" s="184">
        <f t="shared" si="214"/>
        <v>1</v>
      </c>
      <c r="H3426" s="184">
        <f t="shared" si="215"/>
        <v>1</v>
      </c>
      <c r="J3426">
        <v>0</v>
      </c>
      <c r="K3426">
        <v>0</v>
      </c>
      <c r="L3426">
        <v>20.28</v>
      </c>
      <c r="R3426">
        <v>271.06463100000002</v>
      </c>
      <c r="S3426" t="s">
        <v>201</v>
      </c>
      <c r="T3426" s="221">
        <v>45510.333333333336</v>
      </c>
    </row>
    <row r="3427" spans="1:20" x14ac:dyDescent="0.35">
      <c r="A3427" t="s">
        <v>102</v>
      </c>
      <c r="B3427" t="s">
        <v>103</v>
      </c>
      <c r="C3427" t="s">
        <v>97</v>
      </c>
      <c r="D3427" s="29">
        <v>45793</v>
      </c>
      <c r="E3427" s="184">
        <f t="shared" si="212"/>
        <v>1</v>
      </c>
      <c r="F3427" s="184">
        <f t="shared" si="213"/>
        <v>1</v>
      </c>
      <c r="G3427" s="184">
        <f t="shared" si="214"/>
        <v>1</v>
      </c>
      <c r="H3427" s="184">
        <f t="shared" si="215"/>
        <v>1</v>
      </c>
      <c r="J3427">
        <v>0</v>
      </c>
      <c r="K3427">
        <v>0</v>
      </c>
      <c r="L3427">
        <v>20.28</v>
      </c>
      <c r="R3427">
        <v>271.06463100000002</v>
      </c>
      <c r="S3427" t="s">
        <v>201</v>
      </c>
      <c r="T3427" s="221">
        <v>45510.333333333336</v>
      </c>
    </row>
    <row r="3428" spans="1:20" x14ac:dyDescent="0.35">
      <c r="A3428" t="s">
        <v>102</v>
      </c>
      <c r="B3428" t="s">
        <v>103</v>
      </c>
      <c r="C3428" t="s">
        <v>97</v>
      </c>
      <c r="D3428" s="29">
        <v>45794</v>
      </c>
      <c r="E3428" s="184">
        <f t="shared" si="212"/>
        <v>1</v>
      </c>
      <c r="F3428" s="184">
        <f t="shared" si="213"/>
        <v>1</v>
      </c>
      <c r="G3428" s="184">
        <f t="shared" si="214"/>
        <v>1</v>
      </c>
      <c r="H3428" s="184">
        <f t="shared" si="215"/>
        <v>1</v>
      </c>
      <c r="J3428">
        <v>0</v>
      </c>
      <c r="K3428">
        <v>0</v>
      </c>
      <c r="L3428">
        <v>20.28</v>
      </c>
      <c r="R3428">
        <v>271.06463100000002</v>
      </c>
      <c r="S3428" t="s">
        <v>201</v>
      </c>
      <c r="T3428" s="221">
        <v>45510.333333333336</v>
      </c>
    </row>
    <row r="3429" spans="1:20" x14ac:dyDescent="0.35">
      <c r="A3429" t="s">
        <v>102</v>
      </c>
      <c r="B3429" t="s">
        <v>103</v>
      </c>
      <c r="C3429" t="s">
        <v>97</v>
      </c>
      <c r="D3429" s="29">
        <v>45795</v>
      </c>
      <c r="E3429" s="184">
        <f t="shared" si="212"/>
        <v>1</v>
      </c>
      <c r="F3429" s="184">
        <f t="shared" si="213"/>
        <v>1</v>
      </c>
      <c r="G3429" s="184">
        <f t="shared" si="214"/>
        <v>1</v>
      </c>
      <c r="H3429" s="184">
        <f t="shared" si="215"/>
        <v>1</v>
      </c>
      <c r="J3429">
        <v>0</v>
      </c>
      <c r="K3429">
        <v>0</v>
      </c>
      <c r="L3429">
        <v>20.28</v>
      </c>
      <c r="R3429">
        <v>271.06463100000002</v>
      </c>
      <c r="S3429" t="s">
        <v>201</v>
      </c>
      <c r="T3429" s="221">
        <v>45510.333333333336</v>
      </c>
    </row>
    <row r="3430" spans="1:20" x14ac:dyDescent="0.35">
      <c r="A3430" t="s">
        <v>102</v>
      </c>
      <c r="B3430" t="s">
        <v>103</v>
      </c>
      <c r="C3430" t="s">
        <v>97</v>
      </c>
      <c r="D3430" s="29">
        <v>45796</v>
      </c>
      <c r="E3430" s="184">
        <f t="shared" si="212"/>
        <v>1</v>
      </c>
      <c r="F3430" s="184">
        <f t="shared" si="213"/>
        <v>1</v>
      </c>
      <c r="G3430" s="184">
        <f t="shared" si="214"/>
        <v>1</v>
      </c>
      <c r="H3430" s="184">
        <f t="shared" si="215"/>
        <v>1</v>
      </c>
      <c r="J3430">
        <v>0</v>
      </c>
      <c r="K3430">
        <v>0</v>
      </c>
      <c r="L3430">
        <v>20.28</v>
      </c>
      <c r="R3430">
        <v>271.06463100000002</v>
      </c>
      <c r="S3430" t="s">
        <v>201</v>
      </c>
      <c r="T3430" s="221">
        <v>45510.333333333336</v>
      </c>
    </row>
    <row r="3431" spans="1:20" x14ac:dyDescent="0.35">
      <c r="A3431" t="s">
        <v>102</v>
      </c>
      <c r="B3431" t="s">
        <v>103</v>
      </c>
      <c r="C3431" t="s">
        <v>97</v>
      </c>
      <c r="D3431" s="29">
        <v>45797</v>
      </c>
      <c r="E3431" s="184">
        <f t="shared" si="212"/>
        <v>1</v>
      </c>
      <c r="F3431" s="184">
        <f t="shared" si="213"/>
        <v>1</v>
      </c>
      <c r="G3431" s="184">
        <f t="shared" si="214"/>
        <v>1</v>
      </c>
      <c r="H3431" s="184">
        <f t="shared" si="215"/>
        <v>1</v>
      </c>
      <c r="J3431">
        <v>0</v>
      </c>
      <c r="K3431">
        <v>0</v>
      </c>
      <c r="L3431">
        <v>20.28</v>
      </c>
      <c r="R3431">
        <v>271.06463100000002</v>
      </c>
      <c r="S3431" t="s">
        <v>201</v>
      </c>
      <c r="T3431" s="221">
        <v>45510.333333333336</v>
      </c>
    </row>
    <row r="3432" spans="1:20" x14ac:dyDescent="0.35">
      <c r="A3432" t="s">
        <v>102</v>
      </c>
      <c r="B3432" t="s">
        <v>103</v>
      </c>
      <c r="C3432" t="s">
        <v>97</v>
      </c>
      <c r="D3432" s="29">
        <v>45798</v>
      </c>
      <c r="E3432" s="184">
        <f t="shared" si="212"/>
        <v>1</v>
      </c>
      <c r="F3432" s="184">
        <f t="shared" si="213"/>
        <v>1</v>
      </c>
      <c r="G3432" s="184">
        <f t="shared" si="214"/>
        <v>1</v>
      </c>
      <c r="H3432" s="184">
        <f t="shared" si="215"/>
        <v>1</v>
      </c>
      <c r="J3432">
        <v>0</v>
      </c>
      <c r="K3432">
        <v>0</v>
      </c>
      <c r="L3432">
        <v>20.28</v>
      </c>
      <c r="R3432">
        <v>271.06463100000002</v>
      </c>
      <c r="S3432" t="s">
        <v>201</v>
      </c>
      <c r="T3432" s="221">
        <v>45510.333333333336</v>
      </c>
    </row>
    <row r="3433" spans="1:20" x14ac:dyDescent="0.35">
      <c r="A3433" t="s">
        <v>102</v>
      </c>
      <c r="B3433" t="s">
        <v>103</v>
      </c>
      <c r="C3433" t="s">
        <v>97</v>
      </c>
      <c r="D3433" s="29">
        <v>45799</v>
      </c>
      <c r="E3433" s="184">
        <f t="shared" si="212"/>
        <v>1</v>
      </c>
      <c r="F3433" s="184">
        <f t="shared" si="213"/>
        <v>1</v>
      </c>
      <c r="G3433" s="184">
        <f t="shared" si="214"/>
        <v>1</v>
      </c>
      <c r="H3433" s="184">
        <f t="shared" si="215"/>
        <v>1</v>
      </c>
      <c r="J3433">
        <v>0</v>
      </c>
      <c r="K3433">
        <v>0</v>
      </c>
      <c r="L3433">
        <v>20.28</v>
      </c>
      <c r="R3433">
        <v>271.06463100000002</v>
      </c>
      <c r="S3433" t="s">
        <v>201</v>
      </c>
      <c r="T3433" s="221">
        <v>45510.333333333336</v>
      </c>
    </row>
    <row r="3434" spans="1:20" x14ac:dyDescent="0.35">
      <c r="A3434" t="s">
        <v>102</v>
      </c>
      <c r="B3434" t="s">
        <v>103</v>
      </c>
      <c r="C3434" t="s">
        <v>97</v>
      </c>
      <c r="D3434" s="29">
        <v>45800</v>
      </c>
      <c r="E3434" s="184">
        <f t="shared" si="212"/>
        <v>1</v>
      </c>
      <c r="F3434" s="184">
        <f t="shared" si="213"/>
        <v>1</v>
      </c>
      <c r="G3434" s="184">
        <f t="shared" si="214"/>
        <v>1</v>
      </c>
      <c r="H3434" s="184">
        <f t="shared" si="215"/>
        <v>1</v>
      </c>
      <c r="J3434">
        <v>0</v>
      </c>
      <c r="K3434">
        <v>0</v>
      </c>
      <c r="L3434">
        <v>20.28</v>
      </c>
      <c r="R3434">
        <v>271.06463100000002</v>
      </c>
      <c r="S3434" t="s">
        <v>201</v>
      </c>
      <c r="T3434" s="221">
        <v>45510.333333333336</v>
      </c>
    </row>
    <row r="3435" spans="1:20" x14ac:dyDescent="0.35">
      <c r="A3435" t="s">
        <v>102</v>
      </c>
      <c r="B3435" t="s">
        <v>103</v>
      </c>
      <c r="C3435" t="s">
        <v>97</v>
      </c>
      <c r="D3435" s="29">
        <v>45801</v>
      </c>
      <c r="E3435" s="184">
        <f t="shared" si="212"/>
        <v>1</v>
      </c>
      <c r="F3435" s="184">
        <f t="shared" si="213"/>
        <v>1</v>
      </c>
      <c r="G3435" s="184">
        <f t="shared" si="214"/>
        <v>1</v>
      </c>
      <c r="H3435" s="184">
        <f t="shared" si="215"/>
        <v>1</v>
      </c>
      <c r="J3435">
        <v>0</v>
      </c>
      <c r="K3435">
        <v>0</v>
      </c>
      <c r="L3435">
        <v>20.28</v>
      </c>
      <c r="R3435">
        <v>271.06463100000002</v>
      </c>
      <c r="S3435" t="s">
        <v>201</v>
      </c>
      <c r="T3435" s="221">
        <v>45510.333333333336</v>
      </c>
    </row>
    <row r="3436" spans="1:20" x14ac:dyDescent="0.35">
      <c r="A3436" t="s">
        <v>102</v>
      </c>
      <c r="B3436" t="s">
        <v>103</v>
      </c>
      <c r="C3436" t="s">
        <v>97</v>
      </c>
      <c r="D3436" s="29">
        <v>45802</v>
      </c>
      <c r="E3436" s="184">
        <f t="shared" si="212"/>
        <v>1</v>
      </c>
      <c r="F3436" s="184">
        <f t="shared" si="213"/>
        <v>1</v>
      </c>
      <c r="G3436" s="184">
        <f t="shared" si="214"/>
        <v>1</v>
      </c>
      <c r="H3436" s="184">
        <f t="shared" si="215"/>
        <v>1</v>
      </c>
      <c r="J3436">
        <v>0</v>
      </c>
      <c r="K3436">
        <v>0</v>
      </c>
      <c r="L3436">
        <v>20.28</v>
      </c>
      <c r="R3436">
        <v>271.06463100000002</v>
      </c>
      <c r="S3436" t="s">
        <v>201</v>
      </c>
      <c r="T3436" s="221">
        <v>45510.333333333336</v>
      </c>
    </row>
    <row r="3437" spans="1:20" x14ac:dyDescent="0.35">
      <c r="A3437" t="s">
        <v>102</v>
      </c>
      <c r="B3437" t="s">
        <v>103</v>
      </c>
      <c r="C3437" t="s">
        <v>97</v>
      </c>
      <c r="D3437" s="29">
        <v>45803</v>
      </c>
      <c r="E3437" s="184">
        <f t="shared" si="212"/>
        <v>1</v>
      </c>
      <c r="F3437" s="184">
        <f t="shared" si="213"/>
        <v>1</v>
      </c>
      <c r="G3437" s="184">
        <f t="shared" si="214"/>
        <v>1</v>
      </c>
      <c r="H3437" s="184">
        <f t="shared" si="215"/>
        <v>1</v>
      </c>
      <c r="J3437">
        <v>0</v>
      </c>
      <c r="K3437">
        <v>0</v>
      </c>
      <c r="L3437">
        <v>20.28</v>
      </c>
      <c r="R3437">
        <v>271.06463100000002</v>
      </c>
      <c r="S3437" t="s">
        <v>201</v>
      </c>
      <c r="T3437" s="221">
        <v>45510.333333333336</v>
      </c>
    </row>
    <row r="3438" spans="1:20" x14ac:dyDescent="0.35">
      <c r="A3438" t="s">
        <v>102</v>
      </c>
      <c r="B3438" t="s">
        <v>103</v>
      </c>
      <c r="C3438" t="s">
        <v>97</v>
      </c>
      <c r="D3438" s="29">
        <v>45804</v>
      </c>
      <c r="E3438" s="184">
        <f t="shared" si="212"/>
        <v>1</v>
      </c>
      <c r="F3438" s="184">
        <f t="shared" si="213"/>
        <v>1</v>
      </c>
      <c r="G3438" s="184">
        <f t="shared" si="214"/>
        <v>1</v>
      </c>
      <c r="H3438" s="184">
        <f t="shared" si="215"/>
        <v>1</v>
      </c>
      <c r="J3438">
        <v>0</v>
      </c>
      <c r="K3438">
        <v>0</v>
      </c>
      <c r="L3438">
        <v>20.28</v>
      </c>
      <c r="R3438">
        <v>271.06463100000002</v>
      </c>
      <c r="S3438" t="s">
        <v>201</v>
      </c>
      <c r="T3438" s="221">
        <v>45510.333333333336</v>
      </c>
    </row>
    <row r="3439" spans="1:20" x14ac:dyDescent="0.35">
      <c r="A3439" t="s">
        <v>102</v>
      </c>
      <c r="B3439" t="s">
        <v>103</v>
      </c>
      <c r="C3439" t="s">
        <v>97</v>
      </c>
      <c r="D3439" s="29">
        <v>45805</v>
      </c>
      <c r="E3439" s="184">
        <f t="shared" si="212"/>
        <v>1</v>
      </c>
      <c r="F3439" s="184">
        <f t="shared" si="213"/>
        <v>1</v>
      </c>
      <c r="G3439" s="184">
        <f t="shared" si="214"/>
        <v>1</v>
      </c>
      <c r="H3439" s="184">
        <f t="shared" si="215"/>
        <v>1</v>
      </c>
      <c r="J3439">
        <v>0</v>
      </c>
      <c r="K3439">
        <v>0</v>
      </c>
      <c r="L3439">
        <v>20.28</v>
      </c>
      <c r="R3439">
        <v>271.06463100000002</v>
      </c>
      <c r="S3439" t="s">
        <v>201</v>
      </c>
      <c r="T3439" s="221">
        <v>45510.333333333336</v>
      </c>
    </row>
    <row r="3440" spans="1:20" x14ac:dyDescent="0.35">
      <c r="A3440" t="s">
        <v>102</v>
      </c>
      <c r="B3440" t="s">
        <v>103</v>
      </c>
      <c r="C3440" t="s">
        <v>97</v>
      </c>
      <c r="D3440" s="29">
        <v>45806</v>
      </c>
      <c r="E3440" s="184">
        <f t="shared" si="212"/>
        <v>1</v>
      </c>
      <c r="F3440" s="184">
        <f t="shared" si="213"/>
        <v>1</v>
      </c>
      <c r="G3440" s="184">
        <f t="shared" si="214"/>
        <v>1</v>
      </c>
      <c r="H3440" s="184">
        <f t="shared" si="215"/>
        <v>1</v>
      </c>
      <c r="J3440">
        <v>0</v>
      </c>
      <c r="K3440">
        <v>0</v>
      </c>
      <c r="L3440">
        <v>20.28</v>
      </c>
      <c r="R3440">
        <v>271.06463100000002</v>
      </c>
      <c r="S3440" t="s">
        <v>201</v>
      </c>
      <c r="T3440" s="221">
        <v>45510.333333333336</v>
      </c>
    </row>
    <row r="3441" spans="1:20" x14ac:dyDescent="0.35">
      <c r="A3441" t="s">
        <v>102</v>
      </c>
      <c r="B3441" t="s">
        <v>103</v>
      </c>
      <c r="C3441" t="s">
        <v>97</v>
      </c>
      <c r="D3441" s="29">
        <v>45807</v>
      </c>
      <c r="E3441" s="184">
        <f t="shared" si="212"/>
        <v>1</v>
      </c>
      <c r="F3441" s="184">
        <f t="shared" si="213"/>
        <v>1</v>
      </c>
      <c r="G3441" s="184">
        <f t="shared" si="214"/>
        <v>1</v>
      </c>
      <c r="H3441" s="184">
        <f t="shared" si="215"/>
        <v>1</v>
      </c>
      <c r="J3441">
        <v>0</v>
      </c>
      <c r="K3441">
        <v>0</v>
      </c>
      <c r="L3441">
        <v>20.28</v>
      </c>
      <c r="R3441">
        <v>271.06463100000002</v>
      </c>
      <c r="S3441" t="s">
        <v>201</v>
      </c>
      <c r="T3441" s="221">
        <v>45510.333333333336</v>
      </c>
    </row>
    <row r="3442" spans="1:20" x14ac:dyDescent="0.35">
      <c r="A3442" t="s">
        <v>102</v>
      </c>
      <c r="B3442" t="s">
        <v>103</v>
      </c>
      <c r="C3442" t="s">
        <v>97</v>
      </c>
      <c r="D3442" s="29">
        <v>45808</v>
      </c>
      <c r="E3442" s="184">
        <f t="shared" si="212"/>
        <v>1</v>
      </c>
      <c r="F3442" s="184">
        <f t="shared" si="213"/>
        <v>1</v>
      </c>
      <c r="G3442" s="184">
        <f t="shared" si="214"/>
        <v>1</v>
      </c>
      <c r="H3442" s="184">
        <f t="shared" si="215"/>
        <v>1</v>
      </c>
      <c r="J3442">
        <v>0</v>
      </c>
      <c r="K3442">
        <v>0</v>
      </c>
      <c r="L3442">
        <v>20.28</v>
      </c>
      <c r="R3442">
        <v>271.06463100000002</v>
      </c>
      <c r="S3442" t="s">
        <v>201</v>
      </c>
      <c r="T3442" s="221">
        <v>45510.333333333336</v>
      </c>
    </row>
    <row r="3443" spans="1:20" x14ac:dyDescent="0.35">
      <c r="A3443" t="s">
        <v>102</v>
      </c>
      <c r="B3443" t="s">
        <v>103</v>
      </c>
      <c r="C3443" t="s">
        <v>97</v>
      </c>
      <c r="D3443" s="29">
        <v>45809</v>
      </c>
      <c r="E3443" s="184">
        <f t="shared" si="212"/>
        <v>1</v>
      </c>
      <c r="F3443" s="184">
        <f t="shared" si="213"/>
        <v>1</v>
      </c>
      <c r="G3443" s="184">
        <f t="shared" si="214"/>
        <v>1</v>
      </c>
      <c r="H3443" s="184">
        <f t="shared" si="215"/>
        <v>1</v>
      </c>
      <c r="J3443">
        <v>0</v>
      </c>
      <c r="K3443">
        <v>0</v>
      </c>
      <c r="L3443">
        <v>20.28</v>
      </c>
      <c r="R3443">
        <v>271.06463100000002</v>
      </c>
      <c r="S3443" t="s">
        <v>201</v>
      </c>
      <c r="T3443" s="221">
        <v>45510.333333333336</v>
      </c>
    </row>
    <row r="3444" spans="1:20" x14ac:dyDescent="0.35">
      <c r="A3444" t="s">
        <v>102</v>
      </c>
      <c r="B3444" t="s">
        <v>103</v>
      </c>
      <c r="C3444" t="s">
        <v>97</v>
      </c>
      <c r="D3444" s="29">
        <v>45810</v>
      </c>
      <c r="E3444" s="184">
        <f t="shared" si="212"/>
        <v>1</v>
      </c>
      <c r="F3444" s="184">
        <f t="shared" si="213"/>
        <v>1</v>
      </c>
      <c r="G3444" s="184">
        <f t="shared" si="214"/>
        <v>1</v>
      </c>
      <c r="H3444" s="184">
        <f t="shared" si="215"/>
        <v>1</v>
      </c>
      <c r="J3444">
        <v>0</v>
      </c>
      <c r="K3444">
        <v>0</v>
      </c>
      <c r="L3444">
        <v>20.28</v>
      </c>
      <c r="R3444">
        <v>271.06463100000002</v>
      </c>
      <c r="S3444" t="s">
        <v>201</v>
      </c>
      <c r="T3444" s="221">
        <v>45510.333333333336</v>
      </c>
    </row>
    <row r="3445" spans="1:20" x14ac:dyDescent="0.35">
      <c r="A3445" t="s">
        <v>102</v>
      </c>
      <c r="B3445" t="s">
        <v>103</v>
      </c>
      <c r="C3445" t="s">
        <v>97</v>
      </c>
      <c r="D3445" s="29">
        <v>45811</v>
      </c>
      <c r="E3445" s="184">
        <f t="shared" si="212"/>
        <v>1</v>
      </c>
      <c r="F3445" s="184">
        <f t="shared" si="213"/>
        <v>1</v>
      </c>
      <c r="G3445" s="184">
        <f t="shared" si="214"/>
        <v>1</v>
      </c>
      <c r="H3445" s="184">
        <f t="shared" si="215"/>
        <v>1</v>
      </c>
      <c r="J3445">
        <v>0</v>
      </c>
      <c r="K3445">
        <v>0</v>
      </c>
      <c r="L3445">
        <v>20.28</v>
      </c>
      <c r="R3445">
        <v>271.06463100000002</v>
      </c>
      <c r="S3445" t="s">
        <v>201</v>
      </c>
      <c r="T3445" s="221">
        <v>45510.333333333336</v>
      </c>
    </row>
    <row r="3446" spans="1:20" x14ac:dyDescent="0.35">
      <c r="A3446" t="s">
        <v>102</v>
      </c>
      <c r="B3446" t="s">
        <v>103</v>
      </c>
      <c r="C3446" t="s">
        <v>97</v>
      </c>
      <c r="D3446" s="29">
        <v>45812</v>
      </c>
      <c r="E3446" s="184">
        <f t="shared" si="212"/>
        <v>1</v>
      </c>
      <c r="F3446" s="184">
        <f t="shared" si="213"/>
        <v>1</v>
      </c>
      <c r="G3446" s="184">
        <f t="shared" si="214"/>
        <v>1</v>
      </c>
      <c r="H3446" s="184">
        <f t="shared" si="215"/>
        <v>1</v>
      </c>
      <c r="J3446">
        <v>0</v>
      </c>
      <c r="K3446">
        <v>0</v>
      </c>
      <c r="L3446">
        <v>20.28</v>
      </c>
      <c r="R3446">
        <v>271.06463100000002</v>
      </c>
      <c r="S3446" t="s">
        <v>201</v>
      </c>
      <c r="T3446" s="221">
        <v>45510.333333333336</v>
      </c>
    </row>
    <row r="3447" spans="1:20" x14ac:dyDescent="0.35">
      <c r="A3447" t="s">
        <v>102</v>
      </c>
      <c r="B3447" t="s">
        <v>103</v>
      </c>
      <c r="C3447" t="s">
        <v>97</v>
      </c>
      <c r="D3447" s="29">
        <v>45813</v>
      </c>
      <c r="E3447" s="184">
        <f t="shared" si="212"/>
        <v>1</v>
      </c>
      <c r="F3447" s="184">
        <f t="shared" si="213"/>
        <v>1</v>
      </c>
      <c r="G3447" s="184">
        <f t="shared" si="214"/>
        <v>1</v>
      </c>
      <c r="H3447" s="184">
        <f t="shared" si="215"/>
        <v>1</v>
      </c>
      <c r="J3447">
        <v>0</v>
      </c>
      <c r="K3447">
        <v>0</v>
      </c>
      <c r="L3447">
        <v>20.28</v>
      </c>
      <c r="R3447">
        <v>271.06463100000002</v>
      </c>
      <c r="S3447" t="s">
        <v>201</v>
      </c>
      <c r="T3447" s="221">
        <v>45510.333333333336</v>
      </c>
    </row>
    <row r="3448" spans="1:20" x14ac:dyDescent="0.35">
      <c r="A3448" t="s">
        <v>102</v>
      </c>
      <c r="B3448" t="s">
        <v>103</v>
      </c>
      <c r="C3448" t="s">
        <v>97</v>
      </c>
      <c r="D3448" s="29">
        <v>45814</v>
      </c>
      <c r="E3448" s="184">
        <f t="shared" si="212"/>
        <v>1</v>
      </c>
      <c r="F3448" s="184">
        <f t="shared" si="213"/>
        <v>1</v>
      </c>
      <c r="G3448" s="184">
        <f t="shared" si="214"/>
        <v>1</v>
      </c>
      <c r="H3448" s="184">
        <f t="shared" si="215"/>
        <v>1</v>
      </c>
      <c r="J3448">
        <v>0</v>
      </c>
      <c r="K3448">
        <v>0</v>
      </c>
      <c r="L3448">
        <v>20.28</v>
      </c>
      <c r="R3448">
        <v>271.06463100000002</v>
      </c>
      <c r="S3448" t="s">
        <v>201</v>
      </c>
      <c r="T3448" s="221">
        <v>45510.333333333336</v>
      </c>
    </row>
    <row r="3449" spans="1:20" x14ac:dyDescent="0.35">
      <c r="A3449" t="s">
        <v>102</v>
      </c>
      <c r="B3449" t="s">
        <v>103</v>
      </c>
      <c r="C3449" t="s">
        <v>97</v>
      </c>
      <c r="D3449" s="29">
        <v>45815</v>
      </c>
      <c r="E3449" s="184">
        <f t="shared" si="212"/>
        <v>1</v>
      </c>
      <c r="F3449" s="184">
        <f t="shared" si="213"/>
        <v>1</v>
      </c>
      <c r="G3449" s="184">
        <f t="shared" si="214"/>
        <v>1</v>
      </c>
      <c r="H3449" s="184">
        <f t="shared" si="215"/>
        <v>1</v>
      </c>
      <c r="J3449">
        <v>0</v>
      </c>
      <c r="K3449">
        <v>0</v>
      </c>
      <c r="L3449">
        <v>20.28</v>
      </c>
      <c r="R3449">
        <v>271.06463100000002</v>
      </c>
      <c r="S3449" t="s">
        <v>201</v>
      </c>
      <c r="T3449" s="221">
        <v>45510.333333333336</v>
      </c>
    </row>
    <row r="3450" spans="1:20" x14ac:dyDescent="0.35">
      <c r="A3450" t="s">
        <v>102</v>
      </c>
      <c r="B3450" t="s">
        <v>103</v>
      </c>
      <c r="C3450" t="s">
        <v>97</v>
      </c>
      <c r="D3450" s="29">
        <v>45816</v>
      </c>
      <c r="E3450" s="184">
        <f t="shared" si="212"/>
        <v>1</v>
      </c>
      <c r="F3450" s="184">
        <f t="shared" si="213"/>
        <v>1</v>
      </c>
      <c r="G3450" s="184">
        <f t="shared" si="214"/>
        <v>1</v>
      </c>
      <c r="H3450" s="184">
        <f t="shared" si="215"/>
        <v>1</v>
      </c>
      <c r="J3450">
        <v>0</v>
      </c>
      <c r="K3450">
        <v>0</v>
      </c>
      <c r="L3450">
        <v>20.28</v>
      </c>
      <c r="R3450">
        <v>271.06463100000002</v>
      </c>
      <c r="S3450" t="s">
        <v>201</v>
      </c>
      <c r="T3450" s="221">
        <v>45510.333333333336</v>
      </c>
    </row>
    <row r="3451" spans="1:20" x14ac:dyDescent="0.35">
      <c r="A3451" t="s">
        <v>102</v>
      </c>
      <c r="B3451" t="s">
        <v>103</v>
      </c>
      <c r="C3451" t="s">
        <v>97</v>
      </c>
      <c r="D3451" s="29">
        <v>45817</v>
      </c>
      <c r="E3451" s="184">
        <f t="shared" si="212"/>
        <v>1</v>
      </c>
      <c r="F3451" s="184">
        <f t="shared" si="213"/>
        <v>1</v>
      </c>
      <c r="G3451" s="184">
        <f t="shared" si="214"/>
        <v>1</v>
      </c>
      <c r="H3451" s="184">
        <f t="shared" si="215"/>
        <v>1</v>
      </c>
      <c r="J3451">
        <v>0</v>
      </c>
      <c r="K3451">
        <v>0</v>
      </c>
      <c r="L3451">
        <v>20.28</v>
      </c>
      <c r="R3451">
        <v>271.06463100000002</v>
      </c>
      <c r="S3451" t="s">
        <v>201</v>
      </c>
      <c r="T3451" s="221">
        <v>45510.333333333336</v>
      </c>
    </row>
    <row r="3452" spans="1:20" x14ac:dyDescent="0.35">
      <c r="A3452" t="s">
        <v>102</v>
      </c>
      <c r="B3452" t="s">
        <v>103</v>
      </c>
      <c r="C3452" t="s">
        <v>97</v>
      </c>
      <c r="D3452" s="29">
        <v>45818</v>
      </c>
      <c r="E3452" s="184">
        <f t="shared" si="212"/>
        <v>1</v>
      </c>
      <c r="F3452" s="184">
        <f t="shared" si="213"/>
        <v>1</v>
      </c>
      <c r="G3452" s="184">
        <f t="shared" si="214"/>
        <v>1</v>
      </c>
      <c r="H3452" s="184">
        <f t="shared" si="215"/>
        <v>1</v>
      </c>
      <c r="J3452">
        <v>0</v>
      </c>
      <c r="K3452">
        <v>0</v>
      </c>
      <c r="L3452">
        <v>20.28</v>
      </c>
      <c r="R3452">
        <v>271.06463100000002</v>
      </c>
      <c r="S3452" t="s">
        <v>201</v>
      </c>
      <c r="T3452" s="221">
        <v>45510.333333333336</v>
      </c>
    </row>
    <row r="3453" spans="1:20" x14ac:dyDescent="0.35">
      <c r="A3453" t="s">
        <v>102</v>
      </c>
      <c r="B3453" t="s">
        <v>103</v>
      </c>
      <c r="C3453" t="s">
        <v>97</v>
      </c>
      <c r="D3453" s="29">
        <v>45819</v>
      </c>
      <c r="E3453" s="184">
        <f t="shared" si="212"/>
        <v>1</v>
      </c>
      <c r="F3453" s="184">
        <f t="shared" si="213"/>
        <v>1</v>
      </c>
      <c r="G3453" s="184">
        <f t="shared" si="214"/>
        <v>1</v>
      </c>
      <c r="H3453" s="184">
        <f t="shared" si="215"/>
        <v>1</v>
      </c>
      <c r="J3453">
        <v>0</v>
      </c>
      <c r="K3453">
        <v>0</v>
      </c>
      <c r="L3453">
        <v>20.28</v>
      </c>
      <c r="R3453">
        <v>271.06463100000002</v>
      </c>
      <c r="S3453" t="s">
        <v>201</v>
      </c>
      <c r="T3453" s="221">
        <v>45510.333333333336</v>
      </c>
    </row>
    <row r="3454" spans="1:20" x14ac:dyDescent="0.35">
      <c r="A3454" t="s">
        <v>102</v>
      </c>
      <c r="B3454" t="s">
        <v>103</v>
      </c>
      <c r="C3454" t="s">
        <v>97</v>
      </c>
      <c r="D3454" s="29">
        <v>45820</v>
      </c>
      <c r="E3454" s="184">
        <f t="shared" si="212"/>
        <v>1</v>
      </c>
      <c r="F3454" s="184">
        <f t="shared" si="213"/>
        <v>1</v>
      </c>
      <c r="G3454" s="184">
        <f t="shared" si="214"/>
        <v>1</v>
      </c>
      <c r="H3454" s="184">
        <f t="shared" si="215"/>
        <v>1</v>
      </c>
      <c r="J3454">
        <v>0</v>
      </c>
      <c r="K3454">
        <v>0</v>
      </c>
      <c r="L3454">
        <v>20.28</v>
      </c>
      <c r="R3454">
        <v>271.06463100000002</v>
      </c>
      <c r="S3454" t="s">
        <v>201</v>
      </c>
      <c r="T3454" s="221">
        <v>45510.333333333336</v>
      </c>
    </row>
    <row r="3455" spans="1:20" x14ac:dyDescent="0.35">
      <c r="A3455" t="s">
        <v>102</v>
      </c>
      <c r="B3455" t="s">
        <v>103</v>
      </c>
      <c r="C3455" t="s">
        <v>97</v>
      </c>
      <c r="D3455" s="29">
        <v>45821</v>
      </c>
      <c r="E3455" s="184">
        <f t="shared" si="212"/>
        <v>1</v>
      </c>
      <c r="F3455" s="184">
        <f t="shared" si="213"/>
        <v>1</v>
      </c>
      <c r="G3455" s="184">
        <f t="shared" si="214"/>
        <v>1</v>
      </c>
      <c r="H3455" s="184">
        <f t="shared" si="215"/>
        <v>1</v>
      </c>
      <c r="J3455">
        <v>0</v>
      </c>
      <c r="K3455">
        <v>0</v>
      </c>
      <c r="L3455">
        <v>20.28</v>
      </c>
      <c r="R3455">
        <v>271.06463100000002</v>
      </c>
      <c r="S3455" t="s">
        <v>201</v>
      </c>
      <c r="T3455" s="221">
        <v>45510.333333333336</v>
      </c>
    </row>
    <row r="3456" spans="1:20" x14ac:dyDescent="0.35">
      <c r="A3456" t="s">
        <v>102</v>
      </c>
      <c r="B3456" t="s">
        <v>103</v>
      </c>
      <c r="C3456" t="s">
        <v>97</v>
      </c>
      <c r="D3456" s="29">
        <v>45822</v>
      </c>
      <c r="E3456" s="184">
        <f t="shared" si="212"/>
        <v>1</v>
      </c>
      <c r="F3456" s="184">
        <f t="shared" si="213"/>
        <v>1</v>
      </c>
      <c r="G3456" s="184">
        <f t="shared" si="214"/>
        <v>1</v>
      </c>
      <c r="H3456" s="184">
        <f t="shared" si="215"/>
        <v>1</v>
      </c>
      <c r="J3456">
        <v>0</v>
      </c>
      <c r="K3456">
        <v>0</v>
      </c>
      <c r="L3456">
        <v>20.28</v>
      </c>
      <c r="R3456">
        <v>271.06463100000002</v>
      </c>
      <c r="S3456" t="s">
        <v>201</v>
      </c>
      <c r="T3456" s="221">
        <v>45510.333333333336</v>
      </c>
    </row>
    <row r="3457" spans="1:20" x14ac:dyDescent="0.35">
      <c r="A3457" t="s">
        <v>102</v>
      </c>
      <c r="B3457" t="s">
        <v>103</v>
      </c>
      <c r="C3457" t="s">
        <v>97</v>
      </c>
      <c r="D3457" s="29">
        <v>45823</v>
      </c>
      <c r="E3457" s="184">
        <f t="shared" si="212"/>
        <v>1</v>
      </c>
      <c r="F3457" s="184">
        <f t="shared" si="213"/>
        <v>1</v>
      </c>
      <c r="G3457" s="184">
        <f t="shared" si="214"/>
        <v>1</v>
      </c>
      <c r="H3457" s="184">
        <f t="shared" si="215"/>
        <v>1</v>
      </c>
      <c r="J3457">
        <v>0</v>
      </c>
      <c r="K3457">
        <v>0</v>
      </c>
      <c r="L3457">
        <v>20.28</v>
      </c>
      <c r="R3457">
        <v>271.06463100000002</v>
      </c>
      <c r="S3457" t="s">
        <v>201</v>
      </c>
      <c r="T3457" s="221">
        <v>45510.333333333336</v>
      </c>
    </row>
    <row r="3458" spans="1:20" x14ac:dyDescent="0.35">
      <c r="A3458" t="s">
        <v>102</v>
      </c>
      <c r="B3458" t="s">
        <v>103</v>
      </c>
      <c r="C3458" t="s">
        <v>97</v>
      </c>
      <c r="D3458" s="29">
        <v>45824</v>
      </c>
      <c r="E3458" s="184">
        <f t="shared" si="212"/>
        <v>1</v>
      </c>
      <c r="F3458" s="184">
        <f t="shared" si="213"/>
        <v>1</v>
      </c>
      <c r="G3458" s="184">
        <f t="shared" si="214"/>
        <v>1</v>
      </c>
      <c r="H3458" s="184">
        <f t="shared" si="215"/>
        <v>1</v>
      </c>
      <c r="J3458">
        <v>0</v>
      </c>
      <c r="K3458">
        <v>0</v>
      </c>
      <c r="L3458">
        <v>20.28</v>
      </c>
      <c r="R3458">
        <v>271.06463100000002</v>
      </c>
      <c r="S3458" t="s">
        <v>201</v>
      </c>
      <c r="T3458" s="221">
        <v>45510.333333333336</v>
      </c>
    </row>
    <row r="3459" spans="1:20" x14ac:dyDescent="0.35">
      <c r="A3459" t="s">
        <v>102</v>
      </c>
      <c r="B3459" t="s">
        <v>103</v>
      </c>
      <c r="C3459" t="s">
        <v>97</v>
      </c>
      <c r="D3459" s="29">
        <v>45825</v>
      </c>
      <c r="E3459" s="184">
        <f t="shared" si="212"/>
        <v>1</v>
      </c>
      <c r="F3459" s="184">
        <f t="shared" si="213"/>
        <v>1</v>
      </c>
      <c r="G3459" s="184">
        <f t="shared" si="214"/>
        <v>1</v>
      </c>
      <c r="H3459" s="184">
        <f t="shared" si="215"/>
        <v>1</v>
      </c>
      <c r="J3459">
        <v>0</v>
      </c>
      <c r="K3459">
        <v>0</v>
      </c>
      <c r="L3459">
        <v>20.28</v>
      </c>
      <c r="R3459">
        <v>271.06463100000002</v>
      </c>
      <c r="S3459" t="s">
        <v>201</v>
      </c>
      <c r="T3459" s="221">
        <v>45510.333333333336</v>
      </c>
    </row>
    <row r="3460" spans="1:20" x14ac:dyDescent="0.35">
      <c r="A3460" t="s">
        <v>102</v>
      </c>
      <c r="B3460" t="s">
        <v>103</v>
      </c>
      <c r="C3460" t="s">
        <v>97</v>
      </c>
      <c r="D3460" s="29">
        <v>45826</v>
      </c>
      <c r="E3460" s="184">
        <f t="shared" si="212"/>
        <v>1</v>
      </c>
      <c r="F3460" s="184">
        <f t="shared" si="213"/>
        <v>1</v>
      </c>
      <c r="G3460" s="184">
        <f t="shared" si="214"/>
        <v>1</v>
      </c>
      <c r="H3460" s="184">
        <f t="shared" si="215"/>
        <v>1</v>
      </c>
      <c r="J3460">
        <v>0</v>
      </c>
      <c r="K3460">
        <v>0</v>
      </c>
      <c r="L3460">
        <v>20.28</v>
      </c>
      <c r="R3460">
        <v>271.06463100000002</v>
      </c>
      <c r="S3460" t="s">
        <v>201</v>
      </c>
      <c r="T3460" s="221">
        <v>45510.333333333336</v>
      </c>
    </row>
    <row r="3461" spans="1:20" x14ac:dyDescent="0.35">
      <c r="A3461" t="s">
        <v>102</v>
      </c>
      <c r="B3461" t="s">
        <v>103</v>
      </c>
      <c r="C3461" t="s">
        <v>97</v>
      </c>
      <c r="D3461" s="29">
        <v>45827</v>
      </c>
      <c r="E3461" s="184">
        <f t="shared" si="212"/>
        <v>1</v>
      </c>
      <c r="F3461" s="184">
        <f t="shared" si="213"/>
        <v>1</v>
      </c>
      <c r="G3461" s="184">
        <f t="shared" si="214"/>
        <v>1</v>
      </c>
      <c r="H3461" s="184">
        <f t="shared" si="215"/>
        <v>1</v>
      </c>
      <c r="J3461">
        <v>0</v>
      </c>
      <c r="K3461">
        <v>0</v>
      </c>
      <c r="L3461">
        <v>20.28</v>
      </c>
      <c r="R3461">
        <v>271.06463100000002</v>
      </c>
      <c r="S3461" t="s">
        <v>201</v>
      </c>
      <c r="T3461" s="221">
        <v>45510.333333333336</v>
      </c>
    </row>
    <row r="3462" spans="1:20" x14ac:dyDescent="0.35">
      <c r="A3462" t="s">
        <v>102</v>
      </c>
      <c r="B3462" t="s">
        <v>103</v>
      </c>
      <c r="C3462" t="s">
        <v>97</v>
      </c>
      <c r="D3462" s="29">
        <v>45828</v>
      </c>
      <c r="E3462" s="184">
        <f t="shared" si="212"/>
        <v>1</v>
      </c>
      <c r="F3462" s="184">
        <f t="shared" si="213"/>
        <v>1</v>
      </c>
      <c r="G3462" s="184">
        <f t="shared" si="214"/>
        <v>1</v>
      </c>
      <c r="H3462" s="184">
        <f t="shared" si="215"/>
        <v>1</v>
      </c>
      <c r="J3462">
        <v>0</v>
      </c>
      <c r="K3462">
        <v>0</v>
      </c>
      <c r="L3462">
        <v>20.28</v>
      </c>
      <c r="R3462">
        <v>271.06463100000002</v>
      </c>
      <c r="S3462" t="s">
        <v>201</v>
      </c>
      <c r="T3462" s="221">
        <v>45510.333333333336</v>
      </c>
    </row>
    <row r="3463" spans="1:20" x14ac:dyDescent="0.35">
      <c r="A3463" t="s">
        <v>102</v>
      </c>
      <c r="B3463" t="s">
        <v>103</v>
      </c>
      <c r="C3463" t="s">
        <v>97</v>
      </c>
      <c r="D3463" s="29">
        <v>45829</v>
      </c>
      <c r="E3463" s="184">
        <f t="shared" si="212"/>
        <v>1</v>
      </c>
      <c r="F3463" s="184">
        <f t="shared" si="213"/>
        <v>1</v>
      </c>
      <c r="G3463" s="184">
        <f t="shared" si="214"/>
        <v>1</v>
      </c>
      <c r="H3463" s="184">
        <f t="shared" si="215"/>
        <v>1</v>
      </c>
      <c r="J3463">
        <v>0</v>
      </c>
      <c r="K3463">
        <v>0</v>
      </c>
      <c r="L3463">
        <v>20.28</v>
      </c>
      <c r="R3463">
        <v>271.06463100000002</v>
      </c>
      <c r="S3463" t="s">
        <v>201</v>
      </c>
      <c r="T3463" s="221">
        <v>45510.333333333336</v>
      </c>
    </row>
    <row r="3464" spans="1:20" x14ac:dyDescent="0.35">
      <c r="A3464" t="s">
        <v>102</v>
      </c>
      <c r="B3464" t="s">
        <v>103</v>
      </c>
      <c r="C3464" t="s">
        <v>97</v>
      </c>
      <c r="D3464" s="29">
        <v>45830</v>
      </c>
      <c r="E3464" s="184">
        <f t="shared" ref="E3464:E3527" si="216">IF(J3464="","",IF(L3464=0,0,IF(1-(J3464/L3464)&lt;0,"",1-(J3464/L3464))))</f>
        <v>1</v>
      </c>
      <c r="F3464" s="184">
        <f t="shared" ref="F3464:F3527" si="217">IF(K3464="","",IF(L3464=0,0,IF(1-(K3464/L3464)&lt;0,"",1-(K3464/L3464))))</f>
        <v>1</v>
      </c>
      <c r="G3464" s="184">
        <f t="shared" ref="G3464:G3527" si="218">IF(J3464="","",IF(1-(J3464/R3464)&lt;0,"",1-(J3464/R3464)))</f>
        <v>1</v>
      </c>
      <c r="H3464" s="184">
        <f t="shared" ref="H3464:H3527" si="219">IF(K3464="","",IF(1-(K3464/R3464)&lt;0,"",1-(K3464/R3464)))</f>
        <v>1</v>
      </c>
      <c r="J3464">
        <v>0</v>
      </c>
      <c r="K3464">
        <v>0</v>
      </c>
      <c r="L3464">
        <v>20.28</v>
      </c>
      <c r="R3464">
        <v>271.06463100000002</v>
      </c>
      <c r="S3464" t="s">
        <v>201</v>
      </c>
      <c r="T3464" s="221">
        <v>45510.333333333336</v>
      </c>
    </row>
    <row r="3465" spans="1:20" x14ac:dyDescent="0.35">
      <c r="A3465" t="s">
        <v>102</v>
      </c>
      <c r="B3465" t="s">
        <v>103</v>
      </c>
      <c r="C3465" t="s">
        <v>97</v>
      </c>
      <c r="D3465" s="29">
        <v>45831</v>
      </c>
      <c r="E3465" s="184">
        <f t="shared" si="216"/>
        <v>1</v>
      </c>
      <c r="F3465" s="184">
        <f t="shared" si="217"/>
        <v>1</v>
      </c>
      <c r="G3465" s="184">
        <f t="shared" si="218"/>
        <v>1</v>
      </c>
      <c r="H3465" s="184">
        <f t="shared" si="219"/>
        <v>1</v>
      </c>
      <c r="J3465">
        <v>0</v>
      </c>
      <c r="K3465">
        <v>0</v>
      </c>
      <c r="L3465">
        <v>20.28</v>
      </c>
      <c r="R3465">
        <v>271.06463100000002</v>
      </c>
      <c r="S3465" t="s">
        <v>201</v>
      </c>
      <c r="T3465" s="221">
        <v>45510.333333333336</v>
      </c>
    </row>
    <row r="3466" spans="1:20" x14ac:dyDescent="0.35">
      <c r="A3466" t="s">
        <v>102</v>
      </c>
      <c r="B3466" t="s">
        <v>103</v>
      </c>
      <c r="C3466" t="s">
        <v>97</v>
      </c>
      <c r="D3466" s="29">
        <v>45832</v>
      </c>
      <c r="E3466" s="184">
        <f t="shared" si="216"/>
        <v>1</v>
      </c>
      <c r="F3466" s="184">
        <f t="shared" si="217"/>
        <v>1</v>
      </c>
      <c r="G3466" s="184">
        <f t="shared" si="218"/>
        <v>1</v>
      </c>
      <c r="H3466" s="184">
        <f t="shared" si="219"/>
        <v>1</v>
      </c>
      <c r="J3466">
        <v>0</v>
      </c>
      <c r="K3466">
        <v>0</v>
      </c>
      <c r="L3466">
        <v>20.28</v>
      </c>
      <c r="R3466">
        <v>271.06463100000002</v>
      </c>
      <c r="S3466" t="s">
        <v>201</v>
      </c>
      <c r="T3466" s="221">
        <v>45510.333333333336</v>
      </c>
    </row>
    <row r="3467" spans="1:20" x14ac:dyDescent="0.35">
      <c r="A3467" t="s">
        <v>102</v>
      </c>
      <c r="B3467" t="s">
        <v>103</v>
      </c>
      <c r="C3467" t="s">
        <v>97</v>
      </c>
      <c r="D3467" s="29">
        <v>45833</v>
      </c>
      <c r="E3467" s="184">
        <f t="shared" si="216"/>
        <v>1</v>
      </c>
      <c r="F3467" s="184">
        <f t="shared" si="217"/>
        <v>1</v>
      </c>
      <c r="G3467" s="184">
        <f t="shared" si="218"/>
        <v>1</v>
      </c>
      <c r="H3467" s="184">
        <f t="shared" si="219"/>
        <v>1</v>
      </c>
      <c r="J3467">
        <v>0</v>
      </c>
      <c r="K3467">
        <v>0</v>
      </c>
      <c r="L3467">
        <v>20.28</v>
      </c>
      <c r="R3467">
        <v>271.06463100000002</v>
      </c>
      <c r="S3467" t="s">
        <v>201</v>
      </c>
      <c r="T3467" s="221">
        <v>45510.333333333336</v>
      </c>
    </row>
    <row r="3468" spans="1:20" x14ac:dyDescent="0.35">
      <c r="A3468" t="s">
        <v>102</v>
      </c>
      <c r="B3468" t="s">
        <v>103</v>
      </c>
      <c r="C3468" t="s">
        <v>97</v>
      </c>
      <c r="D3468" s="29">
        <v>45834</v>
      </c>
      <c r="E3468" s="184">
        <f t="shared" si="216"/>
        <v>1</v>
      </c>
      <c r="F3468" s="184">
        <f t="shared" si="217"/>
        <v>1</v>
      </c>
      <c r="G3468" s="184">
        <f t="shared" si="218"/>
        <v>1</v>
      </c>
      <c r="H3468" s="184">
        <f t="shared" si="219"/>
        <v>1</v>
      </c>
      <c r="J3468">
        <v>0</v>
      </c>
      <c r="K3468">
        <v>0</v>
      </c>
      <c r="L3468">
        <v>20.28</v>
      </c>
      <c r="R3468">
        <v>271.06463100000002</v>
      </c>
      <c r="S3468" t="s">
        <v>201</v>
      </c>
      <c r="T3468" s="221">
        <v>45510.333333333336</v>
      </c>
    </row>
    <row r="3469" spans="1:20" x14ac:dyDescent="0.35">
      <c r="A3469" t="s">
        <v>102</v>
      </c>
      <c r="B3469" t="s">
        <v>103</v>
      </c>
      <c r="C3469" t="s">
        <v>97</v>
      </c>
      <c r="D3469" s="29">
        <v>45835</v>
      </c>
      <c r="E3469" s="184">
        <f t="shared" si="216"/>
        <v>1</v>
      </c>
      <c r="F3469" s="184">
        <f t="shared" si="217"/>
        <v>1</v>
      </c>
      <c r="G3469" s="184">
        <f t="shared" si="218"/>
        <v>1</v>
      </c>
      <c r="H3469" s="184">
        <f t="shared" si="219"/>
        <v>1</v>
      </c>
      <c r="J3469">
        <v>0</v>
      </c>
      <c r="K3469">
        <v>0</v>
      </c>
      <c r="L3469">
        <v>20.28</v>
      </c>
      <c r="R3469">
        <v>271.06463100000002</v>
      </c>
      <c r="S3469" t="s">
        <v>201</v>
      </c>
      <c r="T3469" s="221">
        <v>45510.333333333336</v>
      </c>
    </row>
    <row r="3470" spans="1:20" x14ac:dyDescent="0.35">
      <c r="A3470" t="s">
        <v>102</v>
      </c>
      <c r="B3470" t="s">
        <v>103</v>
      </c>
      <c r="C3470" t="s">
        <v>97</v>
      </c>
      <c r="D3470" s="29">
        <v>45836</v>
      </c>
      <c r="E3470" s="184">
        <f t="shared" si="216"/>
        <v>1</v>
      </c>
      <c r="F3470" s="184">
        <f t="shared" si="217"/>
        <v>1</v>
      </c>
      <c r="G3470" s="184">
        <f t="shared" si="218"/>
        <v>1</v>
      </c>
      <c r="H3470" s="184">
        <f t="shared" si="219"/>
        <v>1</v>
      </c>
      <c r="J3470">
        <v>0</v>
      </c>
      <c r="K3470">
        <v>0</v>
      </c>
      <c r="L3470">
        <v>20.28</v>
      </c>
      <c r="R3470">
        <v>271.06463100000002</v>
      </c>
      <c r="S3470" t="s">
        <v>201</v>
      </c>
      <c r="T3470" s="221">
        <v>45510.333333333336</v>
      </c>
    </row>
    <row r="3471" spans="1:20" x14ac:dyDescent="0.35">
      <c r="A3471" t="s">
        <v>102</v>
      </c>
      <c r="B3471" t="s">
        <v>103</v>
      </c>
      <c r="C3471" t="s">
        <v>97</v>
      </c>
      <c r="D3471" s="29">
        <v>45837</v>
      </c>
      <c r="E3471" s="184">
        <f t="shared" si="216"/>
        <v>1</v>
      </c>
      <c r="F3471" s="184">
        <f t="shared" si="217"/>
        <v>1</v>
      </c>
      <c r="G3471" s="184">
        <f t="shared" si="218"/>
        <v>1</v>
      </c>
      <c r="H3471" s="184">
        <f t="shared" si="219"/>
        <v>1</v>
      </c>
      <c r="J3471">
        <v>0</v>
      </c>
      <c r="K3471">
        <v>0</v>
      </c>
      <c r="L3471">
        <v>20.28</v>
      </c>
      <c r="R3471">
        <v>271.06463100000002</v>
      </c>
      <c r="S3471" t="s">
        <v>201</v>
      </c>
      <c r="T3471" s="221">
        <v>45510.333333333336</v>
      </c>
    </row>
    <row r="3472" spans="1:20" x14ac:dyDescent="0.35">
      <c r="A3472" t="s">
        <v>102</v>
      </c>
      <c r="B3472" t="s">
        <v>103</v>
      </c>
      <c r="C3472" t="s">
        <v>97</v>
      </c>
      <c r="D3472" s="29">
        <v>45838</v>
      </c>
      <c r="E3472" s="184">
        <f t="shared" si="216"/>
        <v>1</v>
      </c>
      <c r="F3472" s="184">
        <f t="shared" si="217"/>
        <v>1</v>
      </c>
      <c r="G3472" s="184">
        <f t="shared" si="218"/>
        <v>1</v>
      </c>
      <c r="H3472" s="184">
        <f t="shared" si="219"/>
        <v>1</v>
      </c>
      <c r="J3472">
        <v>0</v>
      </c>
      <c r="K3472">
        <v>0</v>
      </c>
      <c r="L3472">
        <v>20.28</v>
      </c>
      <c r="R3472">
        <v>271.06463100000002</v>
      </c>
      <c r="S3472" t="s">
        <v>201</v>
      </c>
      <c r="T3472" s="221">
        <v>45510.333333333336</v>
      </c>
    </row>
    <row r="3473" spans="1:20" x14ac:dyDescent="0.35">
      <c r="A3473" t="s">
        <v>102</v>
      </c>
      <c r="B3473" t="s">
        <v>103</v>
      </c>
      <c r="C3473" t="s">
        <v>97</v>
      </c>
      <c r="D3473" s="29">
        <v>45839</v>
      </c>
      <c r="E3473" s="184">
        <f t="shared" si="216"/>
        <v>1</v>
      </c>
      <c r="F3473" s="184">
        <f t="shared" si="217"/>
        <v>1</v>
      </c>
      <c r="G3473" s="184">
        <f t="shared" si="218"/>
        <v>1</v>
      </c>
      <c r="H3473" s="184">
        <f t="shared" si="219"/>
        <v>1</v>
      </c>
      <c r="J3473">
        <v>0</v>
      </c>
      <c r="K3473">
        <v>0</v>
      </c>
      <c r="L3473">
        <v>20.28</v>
      </c>
      <c r="R3473">
        <v>271.06463100000002</v>
      </c>
      <c r="S3473" t="s">
        <v>201</v>
      </c>
      <c r="T3473" s="221">
        <v>45510.333333333336</v>
      </c>
    </row>
    <row r="3474" spans="1:20" x14ac:dyDescent="0.35">
      <c r="A3474" t="s">
        <v>102</v>
      </c>
      <c r="B3474" t="s">
        <v>103</v>
      </c>
      <c r="C3474" t="s">
        <v>97</v>
      </c>
      <c r="D3474" s="29">
        <v>45840</v>
      </c>
      <c r="E3474" s="184">
        <f t="shared" si="216"/>
        <v>1</v>
      </c>
      <c r="F3474" s="184">
        <f t="shared" si="217"/>
        <v>1</v>
      </c>
      <c r="G3474" s="184">
        <f t="shared" si="218"/>
        <v>1</v>
      </c>
      <c r="H3474" s="184">
        <f t="shared" si="219"/>
        <v>1</v>
      </c>
      <c r="J3474">
        <v>0</v>
      </c>
      <c r="K3474">
        <v>0</v>
      </c>
      <c r="L3474">
        <v>20.28</v>
      </c>
      <c r="R3474">
        <v>271.06463100000002</v>
      </c>
      <c r="S3474" t="s">
        <v>201</v>
      </c>
      <c r="T3474" s="221">
        <v>45510.333333333336</v>
      </c>
    </row>
    <row r="3475" spans="1:20" x14ac:dyDescent="0.35">
      <c r="A3475" t="s">
        <v>102</v>
      </c>
      <c r="B3475" t="s">
        <v>103</v>
      </c>
      <c r="C3475" t="s">
        <v>97</v>
      </c>
      <c r="D3475" s="29">
        <v>45841</v>
      </c>
      <c r="E3475" s="184">
        <f t="shared" si="216"/>
        <v>1</v>
      </c>
      <c r="F3475" s="184">
        <f t="shared" si="217"/>
        <v>1</v>
      </c>
      <c r="G3475" s="184">
        <f t="shared" si="218"/>
        <v>1</v>
      </c>
      <c r="H3475" s="184">
        <f t="shared" si="219"/>
        <v>1</v>
      </c>
      <c r="J3475">
        <v>0</v>
      </c>
      <c r="K3475">
        <v>0</v>
      </c>
      <c r="L3475">
        <v>20.28</v>
      </c>
      <c r="R3475">
        <v>271.06463100000002</v>
      </c>
      <c r="S3475" t="s">
        <v>201</v>
      </c>
      <c r="T3475" s="221">
        <v>45510.333333333336</v>
      </c>
    </row>
    <row r="3476" spans="1:20" x14ac:dyDescent="0.35">
      <c r="A3476" t="s">
        <v>102</v>
      </c>
      <c r="B3476" t="s">
        <v>103</v>
      </c>
      <c r="C3476" t="s">
        <v>97</v>
      </c>
      <c r="D3476" s="29">
        <v>45842</v>
      </c>
      <c r="E3476" s="184">
        <f t="shared" si="216"/>
        <v>1</v>
      </c>
      <c r="F3476" s="184">
        <f t="shared" si="217"/>
        <v>1</v>
      </c>
      <c r="G3476" s="184">
        <f t="shared" si="218"/>
        <v>1</v>
      </c>
      <c r="H3476" s="184">
        <f t="shared" si="219"/>
        <v>1</v>
      </c>
      <c r="J3476">
        <v>0</v>
      </c>
      <c r="K3476">
        <v>0</v>
      </c>
      <c r="L3476">
        <v>20.28</v>
      </c>
      <c r="R3476">
        <v>271.06463100000002</v>
      </c>
      <c r="S3476" t="s">
        <v>201</v>
      </c>
      <c r="T3476" s="221">
        <v>45510.333333333336</v>
      </c>
    </row>
    <row r="3477" spans="1:20" x14ac:dyDescent="0.35">
      <c r="A3477" t="s">
        <v>102</v>
      </c>
      <c r="B3477" t="s">
        <v>103</v>
      </c>
      <c r="C3477" t="s">
        <v>97</v>
      </c>
      <c r="D3477" s="29">
        <v>45843</v>
      </c>
      <c r="E3477" s="184" t="str">
        <f t="shared" si="216"/>
        <v/>
      </c>
      <c r="F3477" s="184" t="str">
        <f t="shared" si="217"/>
        <v/>
      </c>
      <c r="G3477" s="184" t="str">
        <f t="shared" si="218"/>
        <v/>
      </c>
      <c r="H3477" s="184" t="str">
        <f t="shared" si="219"/>
        <v/>
      </c>
      <c r="J3477" t="s">
        <v>253</v>
      </c>
      <c r="K3477" t="s">
        <v>253</v>
      </c>
      <c r="L3477">
        <v>20.28</v>
      </c>
      <c r="R3477">
        <v>271.06463100000002</v>
      </c>
      <c r="S3477" t="s">
        <v>201</v>
      </c>
      <c r="T3477" s="221">
        <v>45510.333333333336</v>
      </c>
    </row>
    <row r="3478" spans="1:20" x14ac:dyDescent="0.35">
      <c r="A3478" t="s">
        <v>102</v>
      </c>
      <c r="B3478" t="s">
        <v>103</v>
      </c>
      <c r="C3478" t="s">
        <v>97</v>
      </c>
      <c r="D3478" s="29">
        <v>45844</v>
      </c>
      <c r="E3478" s="184" t="str">
        <f t="shared" si="216"/>
        <v/>
      </c>
      <c r="F3478" s="184" t="str">
        <f t="shared" si="217"/>
        <v/>
      </c>
      <c r="G3478" s="184" t="str">
        <f t="shared" si="218"/>
        <v/>
      </c>
      <c r="H3478" s="184" t="str">
        <f t="shared" si="219"/>
        <v/>
      </c>
      <c r="J3478" t="s">
        <v>253</v>
      </c>
      <c r="K3478" t="s">
        <v>253</v>
      </c>
      <c r="L3478">
        <v>20.28</v>
      </c>
      <c r="R3478">
        <v>271.06463100000002</v>
      </c>
      <c r="S3478" t="s">
        <v>201</v>
      </c>
      <c r="T3478" s="221">
        <v>45510.333333333336</v>
      </c>
    </row>
    <row r="3479" spans="1:20" x14ac:dyDescent="0.35">
      <c r="A3479" t="s">
        <v>102</v>
      </c>
      <c r="B3479" t="s">
        <v>103</v>
      </c>
      <c r="C3479" t="s">
        <v>97</v>
      </c>
      <c r="D3479" s="29">
        <v>45845</v>
      </c>
      <c r="E3479" s="184" t="str">
        <f t="shared" si="216"/>
        <v/>
      </c>
      <c r="F3479" s="184" t="str">
        <f t="shared" si="217"/>
        <v/>
      </c>
      <c r="G3479" s="184" t="str">
        <f t="shared" si="218"/>
        <v/>
      </c>
      <c r="H3479" s="184" t="str">
        <f t="shared" si="219"/>
        <v/>
      </c>
      <c r="J3479" t="s">
        <v>253</v>
      </c>
      <c r="K3479" t="s">
        <v>253</v>
      </c>
      <c r="L3479">
        <v>20.28</v>
      </c>
      <c r="R3479">
        <v>271.06463100000002</v>
      </c>
      <c r="S3479" t="s">
        <v>201</v>
      </c>
      <c r="T3479" s="221">
        <v>45510.333333333336</v>
      </c>
    </row>
    <row r="3480" spans="1:20" x14ac:dyDescent="0.35">
      <c r="A3480" t="s">
        <v>102</v>
      </c>
      <c r="B3480" t="s">
        <v>103</v>
      </c>
      <c r="C3480" t="s">
        <v>97</v>
      </c>
      <c r="D3480" s="29">
        <v>45846</v>
      </c>
      <c r="E3480" s="184" t="str">
        <f t="shared" si="216"/>
        <v/>
      </c>
      <c r="F3480" s="184" t="str">
        <f t="shared" si="217"/>
        <v/>
      </c>
      <c r="G3480" s="184" t="str">
        <f t="shared" si="218"/>
        <v/>
      </c>
      <c r="H3480" s="184" t="str">
        <f t="shared" si="219"/>
        <v/>
      </c>
      <c r="J3480" t="s">
        <v>253</v>
      </c>
      <c r="K3480" t="s">
        <v>253</v>
      </c>
      <c r="L3480">
        <v>20.28</v>
      </c>
      <c r="R3480">
        <v>271.06463100000002</v>
      </c>
      <c r="S3480" t="s">
        <v>201</v>
      </c>
      <c r="T3480" s="221">
        <v>45510.333333333336</v>
      </c>
    </row>
    <row r="3481" spans="1:20" x14ac:dyDescent="0.35">
      <c r="A3481" t="s">
        <v>102</v>
      </c>
      <c r="B3481" t="s">
        <v>103</v>
      </c>
      <c r="C3481" t="s">
        <v>97</v>
      </c>
      <c r="D3481" s="29">
        <v>45847</v>
      </c>
      <c r="E3481" s="184" t="str">
        <f t="shared" si="216"/>
        <v/>
      </c>
      <c r="F3481" s="184" t="str">
        <f t="shared" si="217"/>
        <v/>
      </c>
      <c r="G3481" s="184" t="str">
        <f t="shared" si="218"/>
        <v/>
      </c>
      <c r="H3481" s="184" t="str">
        <f t="shared" si="219"/>
        <v/>
      </c>
      <c r="J3481" t="s">
        <v>253</v>
      </c>
      <c r="K3481" t="s">
        <v>253</v>
      </c>
      <c r="L3481">
        <v>20.28</v>
      </c>
      <c r="R3481">
        <v>271.06463100000002</v>
      </c>
      <c r="S3481" t="s">
        <v>201</v>
      </c>
      <c r="T3481" s="221">
        <v>45510.333333333336</v>
      </c>
    </row>
    <row r="3482" spans="1:20" x14ac:dyDescent="0.35">
      <c r="A3482" t="s">
        <v>102</v>
      </c>
      <c r="B3482" t="s">
        <v>103</v>
      </c>
      <c r="C3482" t="s">
        <v>97</v>
      </c>
      <c r="D3482" s="29">
        <v>45848</v>
      </c>
      <c r="E3482" s="184" t="str">
        <f t="shared" si="216"/>
        <v/>
      </c>
      <c r="F3482" s="184" t="str">
        <f t="shared" si="217"/>
        <v/>
      </c>
      <c r="G3482" s="184" t="str">
        <f t="shared" si="218"/>
        <v/>
      </c>
      <c r="H3482" s="184" t="str">
        <f t="shared" si="219"/>
        <v/>
      </c>
      <c r="J3482" t="s">
        <v>253</v>
      </c>
      <c r="K3482" t="s">
        <v>253</v>
      </c>
      <c r="L3482">
        <v>20.28</v>
      </c>
      <c r="R3482">
        <v>271.06463100000002</v>
      </c>
      <c r="S3482" t="s">
        <v>201</v>
      </c>
      <c r="T3482" s="221">
        <v>45510.333333333336</v>
      </c>
    </row>
    <row r="3483" spans="1:20" x14ac:dyDescent="0.35">
      <c r="A3483" t="s">
        <v>102</v>
      </c>
      <c r="B3483" t="s">
        <v>103</v>
      </c>
      <c r="C3483" t="s">
        <v>97</v>
      </c>
      <c r="D3483" s="29">
        <v>45849</v>
      </c>
      <c r="E3483" s="184" t="str">
        <f t="shared" si="216"/>
        <v/>
      </c>
      <c r="F3483" s="184" t="str">
        <f t="shared" si="217"/>
        <v/>
      </c>
      <c r="G3483" s="184" t="str">
        <f t="shared" si="218"/>
        <v/>
      </c>
      <c r="H3483" s="184" t="str">
        <f t="shared" si="219"/>
        <v/>
      </c>
      <c r="J3483" t="s">
        <v>253</v>
      </c>
      <c r="K3483" t="s">
        <v>253</v>
      </c>
      <c r="L3483">
        <v>20.28</v>
      </c>
      <c r="R3483">
        <v>271.06463100000002</v>
      </c>
      <c r="S3483" t="s">
        <v>201</v>
      </c>
      <c r="T3483" s="221">
        <v>45510.333333333336</v>
      </c>
    </row>
    <row r="3484" spans="1:20" x14ac:dyDescent="0.35">
      <c r="A3484" t="s">
        <v>102</v>
      </c>
      <c r="B3484" t="s">
        <v>103</v>
      </c>
      <c r="C3484" t="s">
        <v>97</v>
      </c>
      <c r="D3484" s="29">
        <v>45850</v>
      </c>
      <c r="E3484" s="184" t="str">
        <f t="shared" si="216"/>
        <v/>
      </c>
      <c r="F3484" s="184" t="str">
        <f t="shared" si="217"/>
        <v/>
      </c>
      <c r="G3484" s="184" t="str">
        <f t="shared" si="218"/>
        <v/>
      </c>
      <c r="H3484" s="184" t="str">
        <f t="shared" si="219"/>
        <v/>
      </c>
      <c r="J3484" t="s">
        <v>253</v>
      </c>
      <c r="K3484" t="s">
        <v>253</v>
      </c>
      <c r="L3484">
        <v>20.28</v>
      </c>
      <c r="R3484">
        <v>271.06463100000002</v>
      </c>
      <c r="S3484" t="s">
        <v>201</v>
      </c>
      <c r="T3484" s="221">
        <v>45510.333333333336</v>
      </c>
    </row>
    <row r="3485" spans="1:20" x14ac:dyDescent="0.35">
      <c r="A3485" t="s">
        <v>102</v>
      </c>
      <c r="B3485" t="s">
        <v>103</v>
      </c>
      <c r="C3485" t="s">
        <v>97</v>
      </c>
      <c r="D3485" s="29">
        <v>45851</v>
      </c>
      <c r="E3485" s="184" t="str">
        <f t="shared" si="216"/>
        <v/>
      </c>
      <c r="F3485" s="184" t="str">
        <f t="shared" si="217"/>
        <v/>
      </c>
      <c r="G3485" s="184" t="str">
        <f t="shared" si="218"/>
        <v/>
      </c>
      <c r="H3485" s="184" t="str">
        <f t="shared" si="219"/>
        <v/>
      </c>
      <c r="J3485" t="s">
        <v>253</v>
      </c>
      <c r="K3485" t="s">
        <v>253</v>
      </c>
      <c r="L3485">
        <v>20.28</v>
      </c>
      <c r="R3485">
        <v>271.06463100000002</v>
      </c>
      <c r="S3485" t="s">
        <v>201</v>
      </c>
      <c r="T3485" s="221">
        <v>45510.333333333336</v>
      </c>
    </row>
    <row r="3486" spans="1:20" x14ac:dyDescent="0.35">
      <c r="A3486" t="s">
        <v>102</v>
      </c>
      <c r="B3486" t="s">
        <v>103</v>
      </c>
      <c r="C3486" t="s">
        <v>97</v>
      </c>
      <c r="D3486" s="29">
        <v>45852</v>
      </c>
      <c r="E3486" s="184" t="str">
        <f t="shared" si="216"/>
        <v/>
      </c>
      <c r="F3486" s="184" t="str">
        <f t="shared" si="217"/>
        <v/>
      </c>
      <c r="G3486" s="184" t="str">
        <f t="shared" si="218"/>
        <v/>
      </c>
      <c r="H3486" s="184" t="str">
        <f t="shared" si="219"/>
        <v/>
      </c>
      <c r="J3486" t="s">
        <v>253</v>
      </c>
      <c r="K3486" t="s">
        <v>253</v>
      </c>
      <c r="L3486">
        <v>20.28</v>
      </c>
      <c r="R3486">
        <v>271.06463100000002</v>
      </c>
      <c r="S3486" t="s">
        <v>201</v>
      </c>
      <c r="T3486" s="221">
        <v>45510.333333333336</v>
      </c>
    </row>
    <row r="3487" spans="1:20" x14ac:dyDescent="0.35">
      <c r="A3487" t="s">
        <v>102</v>
      </c>
      <c r="B3487" t="s">
        <v>103</v>
      </c>
      <c r="C3487" t="s">
        <v>97</v>
      </c>
      <c r="D3487" s="29">
        <v>45853</v>
      </c>
      <c r="E3487" s="184" t="str">
        <f t="shared" si="216"/>
        <v/>
      </c>
      <c r="F3487" s="184" t="str">
        <f t="shared" si="217"/>
        <v/>
      </c>
      <c r="G3487" s="184" t="str">
        <f t="shared" si="218"/>
        <v/>
      </c>
      <c r="H3487" s="184" t="str">
        <f t="shared" si="219"/>
        <v/>
      </c>
      <c r="J3487" t="s">
        <v>253</v>
      </c>
      <c r="K3487" t="s">
        <v>253</v>
      </c>
      <c r="L3487">
        <v>20.28</v>
      </c>
      <c r="R3487">
        <v>271.06463100000002</v>
      </c>
      <c r="S3487" t="s">
        <v>201</v>
      </c>
      <c r="T3487" s="221">
        <v>45510.333333333336</v>
      </c>
    </row>
    <row r="3488" spans="1:20" x14ac:dyDescent="0.35">
      <c r="A3488" t="s">
        <v>102</v>
      </c>
      <c r="B3488" t="s">
        <v>103</v>
      </c>
      <c r="C3488" t="s">
        <v>97</v>
      </c>
      <c r="D3488" s="29">
        <v>45854</v>
      </c>
      <c r="E3488" s="184" t="str">
        <f t="shared" si="216"/>
        <v/>
      </c>
      <c r="F3488" s="184" t="str">
        <f t="shared" si="217"/>
        <v/>
      </c>
      <c r="G3488" s="184" t="str">
        <f t="shared" si="218"/>
        <v/>
      </c>
      <c r="H3488" s="184" t="str">
        <f t="shared" si="219"/>
        <v/>
      </c>
      <c r="J3488" t="s">
        <v>253</v>
      </c>
      <c r="K3488" t="s">
        <v>253</v>
      </c>
      <c r="L3488">
        <v>20.28</v>
      </c>
      <c r="R3488">
        <v>271.06463100000002</v>
      </c>
      <c r="S3488" t="s">
        <v>201</v>
      </c>
      <c r="T3488" s="221">
        <v>45510.333333333336</v>
      </c>
    </row>
    <row r="3489" spans="1:20" x14ac:dyDescent="0.35">
      <c r="A3489" t="s">
        <v>102</v>
      </c>
      <c r="B3489" t="s">
        <v>103</v>
      </c>
      <c r="C3489" t="s">
        <v>97</v>
      </c>
      <c r="D3489" s="29">
        <v>45855</v>
      </c>
      <c r="E3489" s="184">
        <f t="shared" si="216"/>
        <v>1</v>
      </c>
      <c r="F3489" s="184">
        <f t="shared" si="217"/>
        <v>1</v>
      </c>
      <c r="G3489" s="184">
        <f t="shared" si="218"/>
        <v>1</v>
      </c>
      <c r="H3489" s="184">
        <f t="shared" si="219"/>
        <v>1</v>
      </c>
      <c r="J3489">
        <v>0</v>
      </c>
      <c r="K3489">
        <v>0</v>
      </c>
      <c r="L3489">
        <v>20.28</v>
      </c>
      <c r="R3489">
        <v>271.06463100000002</v>
      </c>
      <c r="S3489" t="s">
        <v>201</v>
      </c>
      <c r="T3489" s="221">
        <v>45510.333333333336</v>
      </c>
    </row>
    <row r="3490" spans="1:20" x14ac:dyDescent="0.35">
      <c r="A3490" t="s">
        <v>102</v>
      </c>
      <c r="B3490" t="s">
        <v>103</v>
      </c>
      <c r="C3490" t="s">
        <v>97</v>
      </c>
      <c r="D3490" s="29">
        <v>45856</v>
      </c>
      <c r="E3490" s="184" t="str">
        <f t="shared" si="216"/>
        <v/>
      </c>
      <c r="F3490" s="184" t="str">
        <f t="shared" si="217"/>
        <v/>
      </c>
      <c r="G3490" s="184" t="str">
        <f t="shared" si="218"/>
        <v/>
      </c>
      <c r="H3490" s="184" t="str">
        <f t="shared" si="219"/>
        <v/>
      </c>
      <c r="J3490" t="s">
        <v>253</v>
      </c>
      <c r="K3490" t="s">
        <v>253</v>
      </c>
      <c r="L3490">
        <v>20.28</v>
      </c>
      <c r="R3490">
        <v>271.06463100000002</v>
      </c>
      <c r="S3490" t="s">
        <v>201</v>
      </c>
      <c r="T3490" s="221">
        <v>45510.333333333336</v>
      </c>
    </row>
    <row r="3491" spans="1:20" x14ac:dyDescent="0.35">
      <c r="A3491" t="s">
        <v>102</v>
      </c>
      <c r="B3491" t="s">
        <v>103</v>
      </c>
      <c r="C3491" t="s">
        <v>97</v>
      </c>
      <c r="D3491" s="29">
        <v>45857</v>
      </c>
      <c r="E3491" s="184" t="str">
        <f t="shared" si="216"/>
        <v/>
      </c>
      <c r="F3491" s="184" t="str">
        <f t="shared" si="217"/>
        <v/>
      </c>
      <c r="G3491" s="184" t="str">
        <f t="shared" si="218"/>
        <v/>
      </c>
      <c r="H3491" s="184" t="str">
        <f t="shared" si="219"/>
        <v/>
      </c>
      <c r="J3491" t="s">
        <v>253</v>
      </c>
      <c r="K3491" t="s">
        <v>253</v>
      </c>
      <c r="L3491">
        <v>20.28</v>
      </c>
      <c r="R3491">
        <v>271.06463100000002</v>
      </c>
      <c r="S3491" t="s">
        <v>201</v>
      </c>
      <c r="T3491" s="221">
        <v>45510.333333333336</v>
      </c>
    </row>
    <row r="3492" spans="1:20" x14ac:dyDescent="0.35">
      <c r="A3492" t="s">
        <v>102</v>
      </c>
      <c r="B3492" t="s">
        <v>103</v>
      </c>
      <c r="C3492" t="s">
        <v>97</v>
      </c>
      <c r="D3492" s="29">
        <v>45858</v>
      </c>
      <c r="E3492" s="184" t="str">
        <f t="shared" si="216"/>
        <v/>
      </c>
      <c r="F3492" s="184" t="str">
        <f t="shared" si="217"/>
        <v/>
      </c>
      <c r="G3492" s="184" t="str">
        <f t="shared" si="218"/>
        <v/>
      </c>
      <c r="H3492" s="184" t="str">
        <f t="shared" si="219"/>
        <v/>
      </c>
      <c r="J3492" t="s">
        <v>253</v>
      </c>
      <c r="K3492" t="s">
        <v>253</v>
      </c>
      <c r="L3492">
        <v>20.28</v>
      </c>
      <c r="R3492">
        <v>271.06463100000002</v>
      </c>
      <c r="S3492" t="s">
        <v>201</v>
      </c>
      <c r="T3492" s="221">
        <v>45510.333333333336</v>
      </c>
    </row>
    <row r="3493" spans="1:20" x14ac:dyDescent="0.35">
      <c r="A3493" t="s">
        <v>102</v>
      </c>
      <c r="B3493" t="s">
        <v>103</v>
      </c>
      <c r="C3493" t="s">
        <v>97</v>
      </c>
      <c r="D3493" s="29">
        <v>45859</v>
      </c>
      <c r="E3493" s="184" t="str">
        <f t="shared" si="216"/>
        <v/>
      </c>
      <c r="F3493" s="184" t="str">
        <f t="shared" si="217"/>
        <v/>
      </c>
      <c r="G3493" s="184" t="str">
        <f t="shared" si="218"/>
        <v/>
      </c>
      <c r="H3493" s="184" t="str">
        <f t="shared" si="219"/>
        <v/>
      </c>
      <c r="J3493" t="s">
        <v>253</v>
      </c>
      <c r="K3493" t="s">
        <v>253</v>
      </c>
      <c r="L3493">
        <v>20.28</v>
      </c>
      <c r="R3493">
        <v>271.06463100000002</v>
      </c>
      <c r="S3493" t="s">
        <v>201</v>
      </c>
      <c r="T3493" s="221">
        <v>45510.333333333336</v>
      </c>
    </row>
    <row r="3494" spans="1:20" x14ac:dyDescent="0.35">
      <c r="A3494" t="s">
        <v>102</v>
      </c>
      <c r="B3494" t="s">
        <v>103</v>
      </c>
      <c r="C3494" t="s">
        <v>97</v>
      </c>
      <c r="D3494" s="29">
        <v>45860</v>
      </c>
      <c r="E3494" s="184" t="str">
        <f t="shared" si="216"/>
        <v/>
      </c>
      <c r="F3494" s="184" t="str">
        <f t="shared" si="217"/>
        <v/>
      </c>
      <c r="G3494" s="184" t="str">
        <f t="shared" si="218"/>
        <v/>
      </c>
      <c r="H3494" s="184" t="str">
        <f t="shared" si="219"/>
        <v/>
      </c>
      <c r="J3494" t="s">
        <v>253</v>
      </c>
      <c r="K3494" t="s">
        <v>253</v>
      </c>
      <c r="L3494">
        <v>20.28</v>
      </c>
      <c r="R3494">
        <v>271.06463100000002</v>
      </c>
      <c r="S3494" t="s">
        <v>201</v>
      </c>
      <c r="T3494" s="221">
        <v>45510.333333333336</v>
      </c>
    </row>
    <row r="3495" spans="1:20" x14ac:dyDescent="0.35">
      <c r="A3495" t="s">
        <v>102</v>
      </c>
      <c r="B3495" t="s">
        <v>103</v>
      </c>
      <c r="C3495" t="s">
        <v>97</v>
      </c>
      <c r="D3495" s="29">
        <v>45861</v>
      </c>
      <c r="E3495" s="184" t="str">
        <f t="shared" si="216"/>
        <v/>
      </c>
      <c r="F3495" s="184" t="str">
        <f t="shared" si="217"/>
        <v/>
      </c>
      <c r="G3495" s="184" t="str">
        <f t="shared" si="218"/>
        <v/>
      </c>
      <c r="H3495" s="184" t="str">
        <f t="shared" si="219"/>
        <v/>
      </c>
      <c r="J3495" t="s">
        <v>253</v>
      </c>
      <c r="K3495" t="s">
        <v>253</v>
      </c>
      <c r="L3495">
        <v>20.28</v>
      </c>
      <c r="R3495">
        <v>271.06463100000002</v>
      </c>
      <c r="S3495" t="s">
        <v>201</v>
      </c>
      <c r="T3495" s="221">
        <v>45510.333333333336</v>
      </c>
    </row>
    <row r="3496" spans="1:20" x14ac:dyDescent="0.35">
      <c r="A3496" t="s">
        <v>102</v>
      </c>
      <c r="B3496" t="s">
        <v>103</v>
      </c>
      <c r="C3496" t="s">
        <v>97</v>
      </c>
      <c r="D3496" s="29">
        <v>45862</v>
      </c>
      <c r="E3496" s="184" t="str">
        <f t="shared" si="216"/>
        <v/>
      </c>
      <c r="F3496" s="184" t="str">
        <f t="shared" si="217"/>
        <v/>
      </c>
      <c r="G3496" s="184" t="str">
        <f t="shared" si="218"/>
        <v/>
      </c>
      <c r="H3496" s="184" t="str">
        <f t="shared" si="219"/>
        <v/>
      </c>
      <c r="J3496" t="s">
        <v>253</v>
      </c>
      <c r="K3496" t="s">
        <v>253</v>
      </c>
      <c r="L3496">
        <v>20.28</v>
      </c>
      <c r="R3496">
        <v>271.06463100000002</v>
      </c>
      <c r="S3496" t="s">
        <v>201</v>
      </c>
      <c r="T3496" s="221">
        <v>45510.333333333336</v>
      </c>
    </row>
    <row r="3497" spans="1:20" x14ac:dyDescent="0.35">
      <c r="A3497" t="s">
        <v>102</v>
      </c>
      <c r="B3497" t="s">
        <v>103</v>
      </c>
      <c r="C3497" t="s">
        <v>97</v>
      </c>
      <c r="D3497" s="29">
        <v>45863</v>
      </c>
      <c r="E3497" s="184" t="str">
        <f t="shared" si="216"/>
        <v/>
      </c>
      <c r="F3497" s="184" t="str">
        <f t="shared" si="217"/>
        <v/>
      </c>
      <c r="G3497" s="184" t="str">
        <f t="shared" si="218"/>
        <v/>
      </c>
      <c r="H3497" s="184" t="str">
        <f t="shared" si="219"/>
        <v/>
      </c>
      <c r="J3497" t="s">
        <v>253</v>
      </c>
      <c r="K3497" t="s">
        <v>253</v>
      </c>
      <c r="L3497">
        <v>20.28</v>
      </c>
      <c r="R3497">
        <v>271.06463100000002</v>
      </c>
      <c r="S3497" t="s">
        <v>201</v>
      </c>
      <c r="T3497" s="221">
        <v>45510.333333333336</v>
      </c>
    </row>
    <row r="3498" spans="1:20" x14ac:dyDescent="0.35">
      <c r="A3498" t="s">
        <v>102</v>
      </c>
      <c r="B3498" t="s">
        <v>103</v>
      </c>
      <c r="C3498" t="s">
        <v>97</v>
      </c>
      <c r="D3498" s="29">
        <v>45864</v>
      </c>
      <c r="E3498" s="184" t="str">
        <f t="shared" si="216"/>
        <v/>
      </c>
      <c r="F3498" s="184" t="str">
        <f t="shared" si="217"/>
        <v/>
      </c>
      <c r="G3498" s="184" t="str">
        <f t="shared" si="218"/>
        <v/>
      </c>
      <c r="H3498" s="184" t="str">
        <f t="shared" si="219"/>
        <v/>
      </c>
      <c r="J3498" t="s">
        <v>253</v>
      </c>
      <c r="K3498" t="s">
        <v>253</v>
      </c>
      <c r="L3498">
        <v>20.28</v>
      </c>
      <c r="R3498">
        <v>271.06463100000002</v>
      </c>
      <c r="S3498" t="s">
        <v>201</v>
      </c>
      <c r="T3498" s="221">
        <v>45510.333333333336</v>
      </c>
    </row>
    <row r="3499" spans="1:20" x14ac:dyDescent="0.35">
      <c r="A3499" t="s">
        <v>102</v>
      </c>
      <c r="B3499" t="s">
        <v>103</v>
      </c>
      <c r="C3499" t="s">
        <v>97</v>
      </c>
      <c r="D3499" s="29">
        <v>45865</v>
      </c>
      <c r="E3499" s="184" t="str">
        <f t="shared" si="216"/>
        <v/>
      </c>
      <c r="F3499" s="184" t="str">
        <f t="shared" si="217"/>
        <v/>
      </c>
      <c r="G3499" s="184" t="str">
        <f t="shared" si="218"/>
        <v/>
      </c>
      <c r="H3499" s="184" t="str">
        <f t="shared" si="219"/>
        <v/>
      </c>
      <c r="J3499" t="s">
        <v>253</v>
      </c>
      <c r="K3499" t="s">
        <v>253</v>
      </c>
      <c r="L3499">
        <v>20.28</v>
      </c>
      <c r="R3499">
        <v>271.06463100000002</v>
      </c>
      <c r="S3499" t="s">
        <v>201</v>
      </c>
      <c r="T3499" s="221">
        <v>45510.333333333336</v>
      </c>
    </row>
    <row r="3500" spans="1:20" x14ac:dyDescent="0.35">
      <c r="A3500" t="s">
        <v>102</v>
      </c>
      <c r="B3500" t="s">
        <v>103</v>
      </c>
      <c r="C3500" t="s">
        <v>97</v>
      </c>
      <c r="D3500" s="29">
        <v>45866</v>
      </c>
      <c r="E3500" s="184" t="str">
        <f t="shared" si="216"/>
        <v/>
      </c>
      <c r="F3500" s="184" t="str">
        <f t="shared" si="217"/>
        <v/>
      </c>
      <c r="G3500" s="184" t="str">
        <f t="shared" si="218"/>
        <v/>
      </c>
      <c r="H3500" s="184" t="str">
        <f t="shared" si="219"/>
        <v/>
      </c>
      <c r="J3500" t="s">
        <v>253</v>
      </c>
      <c r="K3500" t="s">
        <v>253</v>
      </c>
      <c r="L3500">
        <v>20.28</v>
      </c>
      <c r="R3500">
        <v>271.06463100000002</v>
      </c>
      <c r="S3500" t="s">
        <v>201</v>
      </c>
      <c r="T3500" s="221">
        <v>45510.333333333336</v>
      </c>
    </row>
    <row r="3501" spans="1:20" x14ac:dyDescent="0.35">
      <c r="A3501" t="s">
        <v>102</v>
      </c>
      <c r="B3501" t="s">
        <v>103</v>
      </c>
      <c r="C3501" t="s">
        <v>97</v>
      </c>
      <c r="D3501" s="29">
        <v>45867</v>
      </c>
      <c r="E3501" s="184" t="str">
        <f t="shared" si="216"/>
        <v/>
      </c>
      <c r="F3501" s="184" t="str">
        <f t="shared" si="217"/>
        <v/>
      </c>
      <c r="G3501" s="184" t="str">
        <f t="shared" si="218"/>
        <v/>
      </c>
      <c r="H3501" s="184" t="str">
        <f t="shared" si="219"/>
        <v/>
      </c>
      <c r="J3501" t="s">
        <v>253</v>
      </c>
      <c r="K3501" t="s">
        <v>253</v>
      </c>
      <c r="L3501">
        <v>20.28</v>
      </c>
      <c r="R3501">
        <v>271.06463100000002</v>
      </c>
      <c r="S3501" t="s">
        <v>201</v>
      </c>
      <c r="T3501" s="221">
        <v>45510.333333333336</v>
      </c>
    </row>
    <row r="3502" spans="1:20" x14ac:dyDescent="0.35">
      <c r="A3502" t="s">
        <v>102</v>
      </c>
      <c r="B3502" t="s">
        <v>103</v>
      </c>
      <c r="C3502" t="s">
        <v>97</v>
      </c>
      <c r="D3502" s="29">
        <v>45868</v>
      </c>
      <c r="E3502" s="184" t="str">
        <f t="shared" si="216"/>
        <v/>
      </c>
      <c r="F3502" s="184" t="str">
        <f t="shared" si="217"/>
        <v/>
      </c>
      <c r="G3502" s="184" t="str">
        <f t="shared" si="218"/>
        <v/>
      </c>
      <c r="H3502" s="184" t="str">
        <f t="shared" si="219"/>
        <v/>
      </c>
      <c r="J3502" t="s">
        <v>253</v>
      </c>
      <c r="K3502" t="s">
        <v>253</v>
      </c>
      <c r="L3502">
        <v>20.28</v>
      </c>
      <c r="R3502">
        <v>271.06463100000002</v>
      </c>
      <c r="S3502" t="s">
        <v>201</v>
      </c>
      <c r="T3502" s="221">
        <v>45510.333333333336</v>
      </c>
    </row>
    <row r="3503" spans="1:20" x14ac:dyDescent="0.35">
      <c r="A3503" t="s">
        <v>102</v>
      </c>
      <c r="B3503" t="s">
        <v>103</v>
      </c>
      <c r="C3503" t="s">
        <v>97</v>
      </c>
      <c r="D3503" s="29">
        <v>45869</v>
      </c>
      <c r="E3503" s="184" t="str">
        <f t="shared" si="216"/>
        <v/>
      </c>
      <c r="F3503" s="184" t="str">
        <f t="shared" si="217"/>
        <v/>
      </c>
      <c r="G3503" s="184" t="str">
        <f t="shared" si="218"/>
        <v/>
      </c>
      <c r="H3503" s="184" t="str">
        <f t="shared" si="219"/>
        <v/>
      </c>
      <c r="J3503" t="s">
        <v>253</v>
      </c>
      <c r="K3503" t="s">
        <v>253</v>
      </c>
      <c r="L3503">
        <v>20.28</v>
      </c>
      <c r="R3503">
        <v>271.06463100000002</v>
      </c>
      <c r="S3503" t="s">
        <v>201</v>
      </c>
      <c r="T3503" s="221">
        <v>45510.333333333336</v>
      </c>
    </row>
    <row r="3504" spans="1:20" x14ac:dyDescent="0.35">
      <c r="A3504" t="s">
        <v>102</v>
      </c>
      <c r="B3504" t="s">
        <v>103</v>
      </c>
      <c r="C3504" t="s">
        <v>97</v>
      </c>
      <c r="D3504" s="29">
        <v>45870</v>
      </c>
      <c r="E3504" s="184" t="str">
        <f t="shared" si="216"/>
        <v/>
      </c>
      <c r="F3504" s="184" t="str">
        <f t="shared" si="217"/>
        <v/>
      </c>
      <c r="G3504" s="184" t="str">
        <f t="shared" si="218"/>
        <v/>
      </c>
      <c r="H3504" s="184" t="str">
        <f t="shared" si="219"/>
        <v/>
      </c>
      <c r="J3504" t="s">
        <v>253</v>
      </c>
      <c r="K3504" t="s">
        <v>253</v>
      </c>
      <c r="L3504">
        <v>20.28</v>
      </c>
      <c r="R3504">
        <v>271.06463100000002</v>
      </c>
      <c r="S3504" t="s">
        <v>201</v>
      </c>
      <c r="T3504" s="221">
        <v>45536.3125</v>
      </c>
    </row>
    <row r="3505" spans="1:20" x14ac:dyDescent="0.35">
      <c r="A3505" t="s">
        <v>102</v>
      </c>
      <c r="B3505" t="s">
        <v>103</v>
      </c>
      <c r="C3505" t="s">
        <v>97</v>
      </c>
      <c r="D3505" s="29">
        <v>45871</v>
      </c>
      <c r="E3505" s="184" t="str">
        <f t="shared" si="216"/>
        <v/>
      </c>
      <c r="F3505" s="184" t="str">
        <f t="shared" si="217"/>
        <v/>
      </c>
      <c r="G3505" s="184" t="str">
        <f t="shared" si="218"/>
        <v/>
      </c>
      <c r="H3505" s="184" t="str">
        <f t="shared" si="219"/>
        <v/>
      </c>
      <c r="J3505" t="s">
        <v>253</v>
      </c>
      <c r="K3505" t="s">
        <v>253</v>
      </c>
      <c r="L3505">
        <v>20.28</v>
      </c>
      <c r="R3505">
        <v>271.06463100000002</v>
      </c>
      <c r="S3505" t="s">
        <v>201</v>
      </c>
      <c r="T3505" s="221">
        <v>45536.313194444447</v>
      </c>
    </row>
    <row r="3506" spans="1:20" x14ac:dyDescent="0.35">
      <c r="A3506" t="s">
        <v>102</v>
      </c>
      <c r="B3506" t="s">
        <v>103</v>
      </c>
      <c r="C3506" t="s">
        <v>97</v>
      </c>
      <c r="D3506" s="29">
        <v>45872</v>
      </c>
      <c r="E3506" s="184" t="str">
        <f t="shared" si="216"/>
        <v/>
      </c>
      <c r="F3506" s="184" t="str">
        <f t="shared" si="217"/>
        <v/>
      </c>
      <c r="G3506" s="184" t="str">
        <f t="shared" si="218"/>
        <v/>
      </c>
      <c r="H3506" s="184" t="str">
        <f t="shared" si="219"/>
        <v/>
      </c>
      <c r="J3506" t="s">
        <v>253</v>
      </c>
      <c r="K3506" t="s">
        <v>253</v>
      </c>
      <c r="L3506">
        <v>20.28</v>
      </c>
      <c r="R3506">
        <v>271.06463100000002</v>
      </c>
      <c r="S3506" t="s">
        <v>201</v>
      </c>
      <c r="T3506" s="221">
        <v>45536.313194444447</v>
      </c>
    </row>
    <row r="3507" spans="1:20" x14ac:dyDescent="0.35">
      <c r="A3507" t="s">
        <v>102</v>
      </c>
      <c r="B3507" t="s">
        <v>103</v>
      </c>
      <c r="C3507" t="s">
        <v>97</v>
      </c>
      <c r="D3507" s="29">
        <v>45873</v>
      </c>
      <c r="E3507" s="184" t="str">
        <f t="shared" si="216"/>
        <v/>
      </c>
      <c r="F3507" s="184" t="str">
        <f t="shared" si="217"/>
        <v/>
      </c>
      <c r="G3507" s="184" t="str">
        <f t="shared" si="218"/>
        <v/>
      </c>
      <c r="H3507" s="184" t="str">
        <f t="shared" si="219"/>
        <v/>
      </c>
      <c r="J3507" t="s">
        <v>253</v>
      </c>
      <c r="K3507" t="s">
        <v>253</v>
      </c>
      <c r="L3507">
        <v>20.28</v>
      </c>
      <c r="R3507">
        <v>271.06463100000002</v>
      </c>
      <c r="S3507" t="s">
        <v>201</v>
      </c>
      <c r="T3507" s="221">
        <v>45536.3125</v>
      </c>
    </row>
    <row r="3508" spans="1:20" x14ac:dyDescent="0.35">
      <c r="A3508" t="s">
        <v>102</v>
      </c>
      <c r="B3508" t="s">
        <v>103</v>
      </c>
      <c r="C3508" t="s">
        <v>97</v>
      </c>
      <c r="D3508" s="29">
        <v>45874</v>
      </c>
      <c r="E3508" s="184" t="str">
        <f t="shared" si="216"/>
        <v/>
      </c>
      <c r="F3508" s="184" t="str">
        <f t="shared" si="217"/>
        <v/>
      </c>
      <c r="G3508" s="184" t="str">
        <f t="shared" si="218"/>
        <v/>
      </c>
      <c r="H3508" s="184" t="str">
        <f t="shared" si="219"/>
        <v/>
      </c>
      <c r="J3508" t="s">
        <v>253</v>
      </c>
      <c r="K3508" t="s">
        <v>253</v>
      </c>
      <c r="L3508">
        <v>20.28</v>
      </c>
      <c r="R3508">
        <v>271.06463100000002</v>
      </c>
      <c r="S3508" t="s">
        <v>201</v>
      </c>
      <c r="T3508" s="221">
        <v>45536.313194444447</v>
      </c>
    </row>
    <row r="3509" spans="1:20" x14ac:dyDescent="0.35">
      <c r="A3509" t="s">
        <v>102</v>
      </c>
      <c r="B3509" t="s">
        <v>103</v>
      </c>
      <c r="C3509" t="s">
        <v>97</v>
      </c>
      <c r="D3509" s="29">
        <v>45875</v>
      </c>
      <c r="E3509" s="184" t="str">
        <f t="shared" si="216"/>
        <v/>
      </c>
      <c r="F3509" s="184" t="str">
        <f t="shared" si="217"/>
        <v/>
      </c>
      <c r="G3509" s="184" t="str">
        <f t="shared" si="218"/>
        <v/>
      </c>
      <c r="H3509" s="184" t="str">
        <f t="shared" si="219"/>
        <v/>
      </c>
      <c r="J3509" t="s">
        <v>253</v>
      </c>
      <c r="K3509" t="s">
        <v>253</v>
      </c>
      <c r="L3509">
        <v>20.28</v>
      </c>
      <c r="R3509">
        <v>271.06463100000002</v>
      </c>
      <c r="S3509" t="s">
        <v>201</v>
      </c>
      <c r="T3509" s="221">
        <v>45536.313194444447</v>
      </c>
    </row>
    <row r="3510" spans="1:20" x14ac:dyDescent="0.35">
      <c r="A3510" t="s">
        <v>102</v>
      </c>
      <c r="B3510" t="s">
        <v>103</v>
      </c>
      <c r="C3510" t="s">
        <v>97</v>
      </c>
      <c r="D3510" s="29">
        <v>45876</v>
      </c>
      <c r="E3510" s="184" t="str">
        <f t="shared" si="216"/>
        <v/>
      </c>
      <c r="F3510" s="184" t="str">
        <f t="shared" si="217"/>
        <v/>
      </c>
      <c r="G3510" s="184" t="str">
        <f t="shared" si="218"/>
        <v/>
      </c>
      <c r="H3510" s="184" t="str">
        <f t="shared" si="219"/>
        <v/>
      </c>
      <c r="J3510" t="s">
        <v>253</v>
      </c>
      <c r="K3510" t="s">
        <v>253</v>
      </c>
      <c r="L3510">
        <v>20.28</v>
      </c>
      <c r="R3510">
        <v>271.06463100000002</v>
      </c>
      <c r="S3510" t="s">
        <v>201</v>
      </c>
      <c r="T3510" s="221">
        <v>45536.313194444447</v>
      </c>
    </row>
    <row r="3511" spans="1:20" x14ac:dyDescent="0.35">
      <c r="A3511" t="s">
        <v>102</v>
      </c>
      <c r="B3511" t="s">
        <v>103</v>
      </c>
      <c r="C3511" t="s">
        <v>97</v>
      </c>
      <c r="D3511" s="29">
        <v>45877</v>
      </c>
      <c r="E3511" s="184" t="str">
        <f t="shared" si="216"/>
        <v/>
      </c>
      <c r="F3511" s="184" t="str">
        <f t="shared" si="217"/>
        <v/>
      </c>
      <c r="G3511" s="184" t="str">
        <f t="shared" si="218"/>
        <v/>
      </c>
      <c r="H3511" s="184" t="str">
        <f t="shared" si="219"/>
        <v/>
      </c>
      <c r="J3511" t="s">
        <v>253</v>
      </c>
      <c r="K3511" t="s">
        <v>253</v>
      </c>
      <c r="L3511">
        <v>20.28</v>
      </c>
      <c r="R3511">
        <v>271.06463100000002</v>
      </c>
      <c r="S3511" t="s">
        <v>201</v>
      </c>
      <c r="T3511" s="221">
        <v>45536.313194444447</v>
      </c>
    </row>
    <row r="3512" spans="1:20" x14ac:dyDescent="0.35">
      <c r="A3512" t="s">
        <v>102</v>
      </c>
      <c r="B3512" t="s">
        <v>103</v>
      </c>
      <c r="C3512" t="s">
        <v>97</v>
      </c>
      <c r="D3512" s="29">
        <v>45878</v>
      </c>
      <c r="E3512" s="184" t="str">
        <f t="shared" si="216"/>
        <v/>
      </c>
      <c r="F3512" s="184" t="str">
        <f t="shared" si="217"/>
        <v/>
      </c>
      <c r="G3512" s="184" t="str">
        <f t="shared" si="218"/>
        <v/>
      </c>
      <c r="H3512" s="184" t="str">
        <f t="shared" si="219"/>
        <v/>
      </c>
      <c r="J3512" t="s">
        <v>253</v>
      </c>
      <c r="K3512" t="s">
        <v>253</v>
      </c>
      <c r="L3512">
        <v>20.28</v>
      </c>
      <c r="R3512">
        <v>271.06463100000002</v>
      </c>
      <c r="S3512" t="s">
        <v>201</v>
      </c>
      <c r="T3512" s="221">
        <v>45536.313194444447</v>
      </c>
    </row>
    <row r="3513" spans="1:20" x14ac:dyDescent="0.35">
      <c r="A3513" t="s">
        <v>102</v>
      </c>
      <c r="B3513" t="s">
        <v>103</v>
      </c>
      <c r="C3513" t="s">
        <v>97</v>
      </c>
      <c r="D3513" s="29">
        <v>45879</v>
      </c>
      <c r="E3513" s="184" t="str">
        <f t="shared" si="216"/>
        <v/>
      </c>
      <c r="F3513" s="184" t="str">
        <f t="shared" si="217"/>
        <v/>
      </c>
      <c r="G3513" s="184" t="str">
        <f t="shared" si="218"/>
        <v/>
      </c>
      <c r="H3513" s="184" t="str">
        <f t="shared" si="219"/>
        <v/>
      </c>
      <c r="J3513" t="s">
        <v>253</v>
      </c>
      <c r="K3513" t="s">
        <v>253</v>
      </c>
      <c r="L3513">
        <v>20.28</v>
      </c>
      <c r="R3513">
        <v>271.06463100000002</v>
      </c>
      <c r="S3513" t="s">
        <v>201</v>
      </c>
      <c r="T3513" s="221">
        <v>45536.313194444447</v>
      </c>
    </row>
    <row r="3514" spans="1:20" x14ac:dyDescent="0.35">
      <c r="A3514" t="s">
        <v>102</v>
      </c>
      <c r="B3514" t="s">
        <v>103</v>
      </c>
      <c r="C3514" t="s">
        <v>97</v>
      </c>
      <c r="D3514" s="29">
        <v>45880</v>
      </c>
      <c r="E3514" s="184" t="str">
        <f t="shared" si="216"/>
        <v/>
      </c>
      <c r="F3514" s="184" t="str">
        <f t="shared" si="217"/>
        <v/>
      </c>
      <c r="G3514" s="184" t="str">
        <f t="shared" si="218"/>
        <v/>
      </c>
      <c r="H3514" s="184" t="str">
        <f t="shared" si="219"/>
        <v/>
      </c>
      <c r="J3514" t="s">
        <v>253</v>
      </c>
      <c r="K3514" t="s">
        <v>253</v>
      </c>
      <c r="L3514">
        <v>20.28</v>
      </c>
      <c r="R3514">
        <v>271.06463100000002</v>
      </c>
      <c r="S3514" t="s">
        <v>201</v>
      </c>
      <c r="T3514" s="221">
        <v>45536.313194444447</v>
      </c>
    </row>
    <row r="3515" spans="1:20" x14ac:dyDescent="0.35">
      <c r="A3515" t="s">
        <v>102</v>
      </c>
      <c r="B3515" t="s">
        <v>103</v>
      </c>
      <c r="C3515" t="s">
        <v>97</v>
      </c>
      <c r="D3515" s="29">
        <v>45881</v>
      </c>
      <c r="E3515" s="184" t="str">
        <f t="shared" si="216"/>
        <v/>
      </c>
      <c r="F3515" s="184" t="str">
        <f t="shared" si="217"/>
        <v/>
      </c>
      <c r="G3515" s="184" t="str">
        <f t="shared" si="218"/>
        <v/>
      </c>
      <c r="H3515" s="184" t="str">
        <f t="shared" si="219"/>
        <v/>
      </c>
      <c r="J3515" t="s">
        <v>253</v>
      </c>
      <c r="K3515" t="s">
        <v>253</v>
      </c>
      <c r="L3515">
        <v>20.28</v>
      </c>
      <c r="R3515">
        <v>271.06463100000002</v>
      </c>
      <c r="S3515" t="s">
        <v>201</v>
      </c>
      <c r="T3515" s="221">
        <v>45536.313194444447</v>
      </c>
    </row>
    <row r="3516" spans="1:20" x14ac:dyDescent="0.35">
      <c r="A3516" t="s">
        <v>102</v>
      </c>
      <c r="B3516" t="s">
        <v>103</v>
      </c>
      <c r="C3516" t="s">
        <v>97</v>
      </c>
      <c r="D3516" s="29">
        <v>45882</v>
      </c>
      <c r="E3516" s="184" t="str">
        <f t="shared" si="216"/>
        <v/>
      </c>
      <c r="F3516" s="184" t="str">
        <f t="shared" si="217"/>
        <v/>
      </c>
      <c r="G3516" s="184" t="str">
        <f t="shared" si="218"/>
        <v/>
      </c>
      <c r="H3516" s="184" t="str">
        <f t="shared" si="219"/>
        <v/>
      </c>
      <c r="J3516" t="s">
        <v>253</v>
      </c>
      <c r="K3516" t="s">
        <v>253</v>
      </c>
      <c r="L3516">
        <v>20.28</v>
      </c>
      <c r="R3516">
        <v>271.06463100000002</v>
      </c>
      <c r="S3516" t="s">
        <v>201</v>
      </c>
      <c r="T3516" s="221">
        <v>45536.313194444447</v>
      </c>
    </row>
    <row r="3517" spans="1:20" x14ac:dyDescent="0.35">
      <c r="A3517" t="s">
        <v>102</v>
      </c>
      <c r="B3517" t="s">
        <v>103</v>
      </c>
      <c r="C3517" t="s">
        <v>97</v>
      </c>
      <c r="D3517" s="29">
        <v>45883</v>
      </c>
      <c r="E3517" s="184" t="str">
        <f t="shared" si="216"/>
        <v/>
      </c>
      <c r="F3517" s="184" t="str">
        <f t="shared" si="217"/>
        <v/>
      </c>
      <c r="G3517" s="184" t="str">
        <f t="shared" si="218"/>
        <v/>
      </c>
      <c r="H3517" s="184" t="str">
        <f t="shared" si="219"/>
        <v/>
      </c>
      <c r="J3517" t="s">
        <v>253</v>
      </c>
      <c r="K3517" t="s">
        <v>253</v>
      </c>
      <c r="L3517">
        <v>20.28</v>
      </c>
      <c r="R3517">
        <v>271.06463100000002</v>
      </c>
      <c r="S3517" t="s">
        <v>201</v>
      </c>
      <c r="T3517" s="221">
        <v>45536.313194444447</v>
      </c>
    </row>
    <row r="3518" spans="1:20" x14ac:dyDescent="0.35">
      <c r="A3518" t="s">
        <v>102</v>
      </c>
      <c r="B3518" t="s">
        <v>103</v>
      </c>
      <c r="C3518" t="s">
        <v>97</v>
      </c>
      <c r="D3518" s="29">
        <v>45884</v>
      </c>
      <c r="E3518" s="184" t="str">
        <f t="shared" si="216"/>
        <v/>
      </c>
      <c r="F3518" s="184" t="str">
        <f t="shared" si="217"/>
        <v/>
      </c>
      <c r="G3518" s="184" t="str">
        <f t="shared" si="218"/>
        <v/>
      </c>
      <c r="H3518" s="184" t="str">
        <f t="shared" si="219"/>
        <v/>
      </c>
      <c r="J3518" t="s">
        <v>253</v>
      </c>
      <c r="K3518" t="s">
        <v>253</v>
      </c>
      <c r="L3518">
        <v>20.28</v>
      </c>
      <c r="R3518">
        <v>271.06463100000002</v>
      </c>
      <c r="S3518" t="s">
        <v>201</v>
      </c>
      <c r="T3518" s="221">
        <v>45536.313194444447</v>
      </c>
    </row>
    <row r="3519" spans="1:20" x14ac:dyDescent="0.35">
      <c r="A3519" t="s">
        <v>102</v>
      </c>
      <c r="B3519" t="s">
        <v>103</v>
      </c>
      <c r="C3519" t="s">
        <v>97</v>
      </c>
      <c r="D3519" s="29">
        <v>45885</v>
      </c>
      <c r="E3519" s="184" t="str">
        <f t="shared" si="216"/>
        <v/>
      </c>
      <c r="F3519" s="184" t="str">
        <f t="shared" si="217"/>
        <v/>
      </c>
      <c r="G3519" s="184" t="str">
        <f t="shared" si="218"/>
        <v/>
      </c>
      <c r="H3519" s="184" t="str">
        <f t="shared" si="219"/>
        <v/>
      </c>
      <c r="J3519" t="s">
        <v>253</v>
      </c>
      <c r="K3519" t="s">
        <v>253</v>
      </c>
      <c r="L3519">
        <v>20.28</v>
      </c>
      <c r="R3519">
        <v>271.06463100000002</v>
      </c>
      <c r="S3519" t="s">
        <v>201</v>
      </c>
      <c r="T3519" s="221">
        <v>45536.313194444447</v>
      </c>
    </row>
    <row r="3520" spans="1:20" x14ac:dyDescent="0.35">
      <c r="A3520" t="s">
        <v>102</v>
      </c>
      <c r="B3520" t="s">
        <v>103</v>
      </c>
      <c r="C3520" t="s">
        <v>97</v>
      </c>
      <c r="D3520" s="29">
        <v>45886</v>
      </c>
      <c r="E3520" s="184" t="str">
        <f t="shared" si="216"/>
        <v/>
      </c>
      <c r="F3520" s="184" t="str">
        <f t="shared" si="217"/>
        <v/>
      </c>
      <c r="G3520" s="184" t="str">
        <f t="shared" si="218"/>
        <v/>
      </c>
      <c r="H3520" s="184" t="str">
        <f t="shared" si="219"/>
        <v/>
      </c>
      <c r="J3520" t="s">
        <v>253</v>
      </c>
      <c r="K3520" t="s">
        <v>253</v>
      </c>
      <c r="L3520">
        <v>20.28</v>
      </c>
      <c r="R3520">
        <v>271.06463100000002</v>
      </c>
      <c r="S3520" t="s">
        <v>201</v>
      </c>
      <c r="T3520" s="221">
        <v>45536.313194444447</v>
      </c>
    </row>
    <row r="3521" spans="1:20" x14ac:dyDescent="0.35">
      <c r="A3521" t="s">
        <v>102</v>
      </c>
      <c r="B3521" t="s">
        <v>103</v>
      </c>
      <c r="C3521" t="s">
        <v>97</v>
      </c>
      <c r="D3521" s="29">
        <v>45887</v>
      </c>
      <c r="E3521" s="184" t="str">
        <f t="shared" si="216"/>
        <v/>
      </c>
      <c r="F3521" s="184" t="str">
        <f t="shared" si="217"/>
        <v/>
      </c>
      <c r="G3521" s="184" t="str">
        <f t="shared" si="218"/>
        <v/>
      </c>
      <c r="H3521" s="184" t="str">
        <f t="shared" si="219"/>
        <v/>
      </c>
      <c r="J3521" t="s">
        <v>253</v>
      </c>
      <c r="K3521" t="s">
        <v>253</v>
      </c>
      <c r="L3521">
        <v>20.28</v>
      </c>
      <c r="R3521">
        <v>271.06463100000002</v>
      </c>
      <c r="S3521" t="s">
        <v>201</v>
      </c>
      <c r="T3521" s="221">
        <v>45536.313194444447</v>
      </c>
    </row>
    <row r="3522" spans="1:20" x14ac:dyDescent="0.35">
      <c r="A3522" t="s">
        <v>102</v>
      </c>
      <c r="B3522" t="s">
        <v>103</v>
      </c>
      <c r="C3522" t="s">
        <v>97</v>
      </c>
      <c r="D3522" s="29">
        <v>45888</v>
      </c>
      <c r="E3522" s="184" t="str">
        <f t="shared" si="216"/>
        <v/>
      </c>
      <c r="F3522" s="184" t="str">
        <f t="shared" si="217"/>
        <v/>
      </c>
      <c r="G3522" s="184" t="str">
        <f t="shared" si="218"/>
        <v/>
      </c>
      <c r="H3522" s="184" t="str">
        <f t="shared" si="219"/>
        <v/>
      </c>
      <c r="J3522" t="s">
        <v>253</v>
      </c>
      <c r="K3522" t="s">
        <v>253</v>
      </c>
      <c r="L3522">
        <v>20.28</v>
      </c>
      <c r="R3522">
        <v>271.06463100000002</v>
      </c>
      <c r="S3522" t="s">
        <v>201</v>
      </c>
      <c r="T3522" s="221">
        <v>45536.313194444447</v>
      </c>
    </row>
    <row r="3523" spans="1:20" x14ac:dyDescent="0.35">
      <c r="A3523" t="s">
        <v>102</v>
      </c>
      <c r="B3523" t="s">
        <v>103</v>
      </c>
      <c r="C3523" t="s">
        <v>97</v>
      </c>
      <c r="D3523" s="29">
        <v>45889</v>
      </c>
      <c r="E3523" s="184" t="str">
        <f t="shared" si="216"/>
        <v/>
      </c>
      <c r="F3523" s="184" t="str">
        <f t="shared" si="217"/>
        <v/>
      </c>
      <c r="G3523" s="184" t="str">
        <f t="shared" si="218"/>
        <v/>
      </c>
      <c r="H3523" s="184" t="str">
        <f t="shared" si="219"/>
        <v/>
      </c>
      <c r="J3523" t="s">
        <v>253</v>
      </c>
      <c r="K3523" t="s">
        <v>253</v>
      </c>
      <c r="L3523">
        <v>20.28</v>
      </c>
      <c r="R3523">
        <v>271.06463100000002</v>
      </c>
      <c r="S3523" t="s">
        <v>201</v>
      </c>
      <c r="T3523" s="221">
        <v>45536.313194444447</v>
      </c>
    </row>
    <row r="3524" spans="1:20" x14ac:dyDescent="0.35">
      <c r="A3524" t="s">
        <v>102</v>
      </c>
      <c r="B3524" t="s">
        <v>103</v>
      </c>
      <c r="C3524" t="s">
        <v>97</v>
      </c>
      <c r="D3524" s="29">
        <v>45890</v>
      </c>
      <c r="E3524" s="184" t="str">
        <f t="shared" si="216"/>
        <v/>
      </c>
      <c r="F3524" s="184" t="str">
        <f t="shared" si="217"/>
        <v/>
      </c>
      <c r="G3524" s="184" t="str">
        <f t="shared" si="218"/>
        <v/>
      </c>
      <c r="H3524" s="184" t="str">
        <f t="shared" si="219"/>
        <v/>
      </c>
      <c r="J3524" t="s">
        <v>253</v>
      </c>
      <c r="K3524" t="s">
        <v>253</v>
      </c>
      <c r="L3524">
        <v>20.28</v>
      </c>
      <c r="R3524">
        <v>271.06463100000002</v>
      </c>
      <c r="S3524" t="s">
        <v>201</v>
      </c>
      <c r="T3524" s="221">
        <v>45536.313194444447</v>
      </c>
    </row>
    <row r="3525" spans="1:20" x14ac:dyDescent="0.35">
      <c r="A3525" t="s">
        <v>102</v>
      </c>
      <c r="B3525" t="s">
        <v>103</v>
      </c>
      <c r="C3525" t="s">
        <v>97</v>
      </c>
      <c r="D3525" s="29">
        <v>45891</v>
      </c>
      <c r="E3525" s="184" t="str">
        <f t="shared" si="216"/>
        <v/>
      </c>
      <c r="F3525" s="184" t="str">
        <f t="shared" si="217"/>
        <v/>
      </c>
      <c r="G3525" s="184" t="str">
        <f t="shared" si="218"/>
        <v/>
      </c>
      <c r="H3525" s="184" t="str">
        <f t="shared" si="219"/>
        <v/>
      </c>
      <c r="J3525" t="s">
        <v>253</v>
      </c>
      <c r="K3525" t="s">
        <v>253</v>
      </c>
      <c r="L3525">
        <v>20.28</v>
      </c>
      <c r="R3525">
        <v>271.06463100000002</v>
      </c>
      <c r="S3525" t="s">
        <v>201</v>
      </c>
      <c r="T3525" s="221">
        <v>45536.313194444447</v>
      </c>
    </row>
    <row r="3526" spans="1:20" x14ac:dyDescent="0.35">
      <c r="A3526" t="s">
        <v>102</v>
      </c>
      <c r="B3526" t="s">
        <v>103</v>
      </c>
      <c r="C3526" t="s">
        <v>97</v>
      </c>
      <c r="D3526" s="29">
        <v>45892</v>
      </c>
      <c r="E3526" s="184" t="str">
        <f t="shared" si="216"/>
        <v/>
      </c>
      <c r="F3526" s="184" t="str">
        <f t="shared" si="217"/>
        <v/>
      </c>
      <c r="G3526" s="184" t="str">
        <f t="shared" si="218"/>
        <v/>
      </c>
      <c r="H3526" s="184" t="str">
        <f t="shared" si="219"/>
        <v/>
      </c>
      <c r="J3526" t="s">
        <v>253</v>
      </c>
      <c r="K3526" t="s">
        <v>253</v>
      </c>
      <c r="L3526">
        <v>20.28</v>
      </c>
      <c r="R3526">
        <v>271.06463100000002</v>
      </c>
      <c r="S3526" t="s">
        <v>201</v>
      </c>
      <c r="T3526" s="221">
        <v>45536.313194444447</v>
      </c>
    </row>
    <row r="3527" spans="1:20" x14ac:dyDescent="0.35">
      <c r="A3527" t="s">
        <v>102</v>
      </c>
      <c r="B3527" t="s">
        <v>103</v>
      </c>
      <c r="C3527" t="s">
        <v>97</v>
      </c>
      <c r="D3527" s="29">
        <v>45893</v>
      </c>
      <c r="E3527" s="184" t="str">
        <f t="shared" si="216"/>
        <v/>
      </c>
      <c r="F3527" s="184" t="str">
        <f t="shared" si="217"/>
        <v/>
      </c>
      <c r="G3527" s="184" t="str">
        <f t="shared" si="218"/>
        <v/>
      </c>
      <c r="H3527" s="184" t="str">
        <f t="shared" si="219"/>
        <v/>
      </c>
      <c r="J3527" t="s">
        <v>253</v>
      </c>
      <c r="K3527" t="s">
        <v>253</v>
      </c>
      <c r="L3527">
        <v>20.28</v>
      </c>
      <c r="R3527">
        <v>271.06463100000002</v>
      </c>
      <c r="S3527" t="s">
        <v>201</v>
      </c>
      <c r="T3527" s="221">
        <v>45536.313194444447</v>
      </c>
    </row>
    <row r="3528" spans="1:20" x14ac:dyDescent="0.35">
      <c r="A3528" t="s">
        <v>102</v>
      </c>
      <c r="B3528" t="s">
        <v>103</v>
      </c>
      <c r="C3528" t="s">
        <v>97</v>
      </c>
      <c r="D3528" s="29">
        <v>45894</v>
      </c>
      <c r="E3528" s="184" t="str">
        <f t="shared" ref="E3528:E3591" si="220">IF(J3528="","",IF(L3528=0,0,IF(1-(J3528/L3528)&lt;0,"",1-(J3528/L3528))))</f>
        <v/>
      </c>
      <c r="F3528" s="184" t="str">
        <f t="shared" ref="F3528:F3591" si="221">IF(K3528="","",IF(L3528=0,0,IF(1-(K3528/L3528)&lt;0,"",1-(K3528/L3528))))</f>
        <v/>
      </c>
      <c r="G3528" s="184" t="str">
        <f t="shared" ref="G3528:G3591" si="222">IF(J3528="","",IF(1-(J3528/R3528)&lt;0,"",1-(J3528/R3528)))</f>
        <v/>
      </c>
      <c r="H3528" s="184" t="str">
        <f t="shared" ref="H3528:H3591" si="223">IF(K3528="","",IF(1-(K3528/R3528)&lt;0,"",1-(K3528/R3528)))</f>
        <v/>
      </c>
      <c r="J3528" t="s">
        <v>253</v>
      </c>
      <c r="K3528" t="s">
        <v>253</v>
      </c>
      <c r="L3528">
        <v>20.28</v>
      </c>
      <c r="R3528">
        <v>271.06463100000002</v>
      </c>
      <c r="S3528" t="s">
        <v>201</v>
      </c>
      <c r="T3528" s="221">
        <v>45536.313194444447</v>
      </c>
    </row>
    <row r="3529" spans="1:20" x14ac:dyDescent="0.35">
      <c r="A3529" t="s">
        <v>102</v>
      </c>
      <c r="B3529" t="s">
        <v>103</v>
      </c>
      <c r="C3529" t="s">
        <v>97</v>
      </c>
      <c r="D3529" s="29">
        <v>45895</v>
      </c>
      <c r="E3529" s="184" t="str">
        <f t="shared" si="220"/>
        <v/>
      </c>
      <c r="F3529" s="184" t="str">
        <f t="shared" si="221"/>
        <v/>
      </c>
      <c r="G3529" s="184" t="str">
        <f t="shared" si="222"/>
        <v/>
      </c>
      <c r="H3529" s="184" t="str">
        <f t="shared" si="223"/>
        <v/>
      </c>
      <c r="J3529" t="s">
        <v>253</v>
      </c>
      <c r="K3529" t="s">
        <v>253</v>
      </c>
      <c r="L3529">
        <v>20.28</v>
      </c>
      <c r="R3529">
        <v>271.06463100000002</v>
      </c>
      <c r="S3529" t="s">
        <v>201</v>
      </c>
      <c r="T3529" s="221">
        <v>45536.313194444447</v>
      </c>
    </row>
    <row r="3530" spans="1:20" x14ac:dyDescent="0.35">
      <c r="A3530" t="s">
        <v>102</v>
      </c>
      <c r="B3530" t="s">
        <v>103</v>
      </c>
      <c r="C3530" t="s">
        <v>97</v>
      </c>
      <c r="D3530" s="29">
        <v>45896</v>
      </c>
      <c r="E3530" s="184" t="str">
        <f t="shared" si="220"/>
        <v/>
      </c>
      <c r="F3530" s="184" t="str">
        <f t="shared" si="221"/>
        <v/>
      </c>
      <c r="G3530" s="184" t="str">
        <f t="shared" si="222"/>
        <v/>
      </c>
      <c r="H3530" s="184" t="str">
        <f t="shared" si="223"/>
        <v/>
      </c>
      <c r="J3530" t="s">
        <v>253</v>
      </c>
      <c r="K3530" t="s">
        <v>253</v>
      </c>
      <c r="L3530">
        <v>20.28</v>
      </c>
      <c r="R3530">
        <v>271.06463100000002</v>
      </c>
      <c r="S3530" t="s">
        <v>201</v>
      </c>
      <c r="T3530" s="221">
        <v>45536.313194444447</v>
      </c>
    </row>
    <row r="3531" spans="1:20" x14ac:dyDescent="0.35">
      <c r="A3531" t="s">
        <v>102</v>
      </c>
      <c r="B3531" t="s">
        <v>103</v>
      </c>
      <c r="C3531" t="s">
        <v>97</v>
      </c>
      <c r="D3531" s="29">
        <v>45897</v>
      </c>
      <c r="E3531" s="184" t="str">
        <f t="shared" si="220"/>
        <v/>
      </c>
      <c r="F3531" s="184" t="str">
        <f t="shared" si="221"/>
        <v/>
      </c>
      <c r="G3531" s="184" t="str">
        <f t="shared" si="222"/>
        <v/>
      </c>
      <c r="H3531" s="184" t="str">
        <f t="shared" si="223"/>
        <v/>
      </c>
      <c r="J3531" t="s">
        <v>253</v>
      </c>
      <c r="K3531" t="s">
        <v>253</v>
      </c>
      <c r="L3531">
        <v>20.28</v>
      </c>
      <c r="R3531">
        <v>271.06463100000002</v>
      </c>
      <c r="S3531" t="s">
        <v>201</v>
      </c>
      <c r="T3531" s="221">
        <v>45536.313194444447</v>
      </c>
    </row>
    <row r="3532" spans="1:20" x14ac:dyDescent="0.35">
      <c r="A3532" t="s">
        <v>102</v>
      </c>
      <c r="B3532" t="s">
        <v>103</v>
      </c>
      <c r="C3532" t="s">
        <v>97</v>
      </c>
      <c r="D3532" s="29">
        <v>45898</v>
      </c>
      <c r="E3532" s="184" t="str">
        <f t="shared" si="220"/>
        <v/>
      </c>
      <c r="F3532" s="184" t="str">
        <f t="shared" si="221"/>
        <v/>
      </c>
      <c r="G3532" s="184" t="str">
        <f t="shared" si="222"/>
        <v/>
      </c>
      <c r="H3532" s="184" t="str">
        <f t="shared" si="223"/>
        <v/>
      </c>
      <c r="J3532" t="s">
        <v>253</v>
      </c>
      <c r="K3532" t="s">
        <v>253</v>
      </c>
      <c r="L3532">
        <v>20.28</v>
      </c>
      <c r="R3532">
        <v>271.06463100000002</v>
      </c>
      <c r="S3532" t="s">
        <v>201</v>
      </c>
      <c r="T3532" s="221">
        <v>45536.313194444447</v>
      </c>
    </row>
    <row r="3533" spans="1:20" x14ac:dyDescent="0.35">
      <c r="A3533" t="s">
        <v>102</v>
      </c>
      <c r="B3533" t="s">
        <v>103</v>
      </c>
      <c r="C3533" t="s">
        <v>97</v>
      </c>
      <c r="D3533" s="29">
        <v>45899</v>
      </c>
      <c r="E3533" s="184" t="str">
        <f t="shared" si="220"/>
        <v/>
      </c>
      <c r="F3533" s="184" t="str">
        <f t="shared" si="221"/>
        <v/>
      </c>
      <c r="G3533" s="184" t="str">
        <f t="shared" si="222"/>
        <v/>
      </c>
      <c r="H3533" s="184" t="str">
        <f t="shared" si="223"/>
        <v/>
      </c>
      <c r="J3533" t="s">
        <v>253</v>
      </c>
      <c r="K3533" t="s">
        <v>253</v>
      </c>
      <c r="L3533">
        <v>20.28</v>
      </c>
      <c r="R3533">
        <v>271.06463100000002</v>
      </c>
      <c r="S3533" t="s">
        <v>201</v>
      </c>
      <c r="T3533" s="221">
        <v>45536.313194444447</v>
      </c>
    </row>
    <row r="3534" spans="1:20" x14ac:dyDescent="0.35">
      <c r="A3534" t="s">
        <v>102</v>
      </c>
      <c r="B3534" t="s">
        <v>103</v>
      </c>
      <c r="C3534" t="s">
        <v>97</v>
      </c>
      <c r="D3534" s="29">
        <v>45900</v>
      </c>
      <c r="E3534" s="184" t="str">
        <f t="shared" si="220"/>
        <v/>
      </c>
      <c r="F3534" s="184" t="str">
        <f t="shared" si="221"/>
        <v/>
      </c>
      <c r="G3534" s="184" t="str">
        <f t="shared" si="222"/>
        <v/>
      </c>
      <c r="H3534" s="184" t="str">
        <f t="shared" si="223"/>
        <v/>
      </c>
      <c r="J3534" t="s">
        <v>253</v>
      </c>
      <c r="K3534" t="s">
        <v>253</v>
      </c>
      <c r="L3534">
        <v>20.28</v>
      </c>
      <c r="R3534">
        <v>271.06463100000002</v>
      </c>
      <c r="S3534" t="s">
        <v>201</v>
      </c>
      <c r="T3534" s="221">
        <v>45536.313194444447</v>
      </c>
    </row>
    <row r="3535" spans="1:20" x14ac:dyDescent="0.35">
      <c r="A3535" t="s">
        <v>102</v>
      </c>
      <c r="B3535" t="s">
        <v>103</v>
      </c>
      <c r="C3535" t="s">
        <v>97</v>
      </c>
      <c r="D3535" s="29">
        <v>45901</v>
      </c>
      <c r="E3535" s="184" t="str">
        <f t="shared" si="220"/>
        <v/>
      </c>
      <c r="F3535" s="184" t="str">
        <f t="shared" si="221"/>
        <v/>
      </c>
      <c r="G3535" s="184" t="str">
        <f t="shared" si="222"/>
        <v/>
      </c>
      <c r="H3535" s="184" t="str">
        <f t="shared" si="223"/>
        <v/>
      </c>
      <c r="J3535" t="s">
        <v>253</v>
      </c>
      <c r="K3535" t="s">
        <v>253</v>
      </c>
      <c r="L3535">
        <v>20.28</v>
      </c>
      <c r="R3535">
        <v>271.06463100000002</v>
      </c>
      <c r="S3535" t="s">
        <v>201</v>
      </c>
      <c r="T3535" s="221">
        <v>45566.3125</v>
      </c>
    </row>
    <row r="3536" spans="1:20" x14ac:dyDescent="0.35">
      <c r="A3536" t="s">
        <v>102</v>
      </c>
      <c r="B3536" t="s">
        <v>103</v>
      </c>
      <c r="C3536" t="s">
        <v>97</v>
      </c>
      <c r="D3536" s="29">
        <v>45902</v>
      </c>
      <c r="E3536" s="184" t="str">
        <f t="shared" si="220"/>
        <v/>
      </c>
      <c r="F3536" s="184" t="str">
        <f t="shared" si="221"/>
        <v/>
      </c>
      <c r="G3536" s="184" t="str">
        <f t="shared" si="222"/>
        <v/>
      </c>
      <c r="H3536" s="184" t="str">
        <f t="shared" si="223"/>
        <v/>
      </c>
      <c r="J3536" t="s">
        <v>253</v>
      </c>
      <c r="K3536" t="s">
        <v>253</v>
      </c>
      <c r="L3536">
        <v>20.28</v>
      </c>
      <c r="R3536">
        <v>271.06463100000002</v>
      </c>
      <c r="S3536" t="s">
        <v>201</v>
      </c>
      <c r="T3536" s="221">
        <v>45566.313194444447</v>
      </c>
    </row>
    <row r="3537" spans="1:20" x14ac:dyDescent="0.35">
      <c r="A3537" t="s">
        <v>102</v>
      </c>
      <c r="B3537" t="s">
        <v>103</v>
      </c>
      <c r="C3537" t="s">
        <v>97</v>
      </c>
      <c r="D3537" s="29">
        <v>45903</v>
      </c>
      <c r="E3537" s="184" t="str">
        <f t="shared" si="220"/>
        <v/>
      </c>
      <c r="F3537" s="184" t="str">
        <f t="shared" si="221"/>
        <v/>
      </c>
      <c r="G3537" s="184" t="str">
        <f t="shared" si="222"/>
        <v/>
      </c>
      <c r="H3537" s="184" t="str">
        <f t="shared" si="223"/>
        <v/>
      </c>
      <c r="J3537" t="s">
        <v>253</v>
      </c>
      <c r="K3537" t="s">
        <v>253</v>
      </c>
      <c r="L3537">
        <v>20.28</v>
      </c>
      <c r="R3537">
        <v>271.06463100000002</v>
      </c>
      <c r="S3537" t="s">
        <v>201</v>
      </c>
      <c r="T3537" s="221">
        <v>45566.313194444447</v>
      </c>
    </row>
    <row r="3538" spans="1:20" x14ac:dyDescent="0.35">
      <c r="A3538" t="s">
        <v>102</v>
      </c>
      <c r="B3538" t="s">
        <v>103</v>
      </c>
      <c r="C3538" t="s">
        <v>97</v>
      </c>
      <c r="D3538" s="29">
        <v>45904</v>
      </c>
      <c r="E3538" s="184" t="str">
        <f t="shared" si="220"/>
        <v/>
      </c>
      <c r="F3538" s="184" t="str">
        <f t="shared" si="221"/>
        <v/>
      </c>
      <c r="G3538" s="184" t="str">
        <f t="shared" si="222"/>
        <v/>
      </c>
      <c r="H3538" s="184" t="str">
        <f t="shared" si="223"/>
        <v/>
      </c>
      <c r="J3538" t="s">
        <v>253</v>
      </c>
      <c r="K3538" t="s">
        <v>253</v>
      </c>
      <c r="L3538">
        <v>20.28</v>
      </c>
      <c r="R3538">
        <v>271.06463100000002</v>
      </c>
      <c r="S3538" t="s">
        <v>201</v>
      </c>
      <c r="T3538" s="221">
        <v>45566.313194444447</v>
      </c>
    </row>
    <row r="3539" spans="1:20" x14ac:dyDescent="0.35">
      <c r="A3539" t="s">
        <v>102</v>
      </c>
      <c r="B3539" t="s">
        <v>103</v>
      </c>
      <c r="C3539" t="s">
        <v>97</v>
      </c>
      <c r="D3539" s="29">
        <v>45905</v>
      </c>
      <c r="E3539" s="184" t="str">
        <f t="shared" si="220"/>
        <v/>
      </c>
      <c r="F3539" s="184" t="str">
        <f t="shared" si="221"/>
        <v/>
      </c>
      <c r="G3539" s="184" t="str">
        <f t="shared" si="222"/>
        <v/>
      </c>
      <c r="H3539" s="184" t="str">
        <f t="shared" si="223"/>
        <v/>
      </c>
      <c r="J3539" t="s">
        <v>253</v>
      </c>
      <c r="K3539" t="s">
        <v>253</v>
      </c>
      <c r="L3539">
        <v>20.28</v>
      </c>
      <c r="R3539">
        <v>271.06463100000002</v>
      </c>
      <c r="S3539" t="s">
        <v>201</v>
      </c>
      <c r="T3539" s="221">
        <v>45566.313194444447</v>
      </c>
    </row>
    <row r="3540" spans="1:20" x14ac:dyDescent="0.35">
      <c r="A3540" t="s">
        <v>102</v>
      </c>
      <c r="B3540" t="s">
        <v>103</v>
      </c>
      <c r="C3540" t="s">
        <v>97</v>
      </c>
      <c r="D3540" s="29">
        <v>45906</v>
      </c>
      <c r="E3540" s="184" t="str">
        <f t="shared" si="220"/>
        <v/>
      </c>
      <c r="F3540" s="184" t="str">
        <f t="shared" si="221"/>
        <v/>
      </c>
      <c r="G3540" s="184" t="str">
        <f t="shared" si="222"/>
        <v/>
      </c>
      <c r="H3540" s="184" t="str">
        <f t="shared" si="223"/>
        <v/>
      </c>
      <c r="J3540" t="s">
        <v>253</v>
      </c>
      <c r="K3540" t="s">
        <v>253</v>
      </c>
      <c r="L3540">
        <v>20.28</v>
      </c>
      <c r="R3540">
        <v>271.06463100000002</v>
      </c>
      <c r="S3540" t="s">
        <v>201</v>
      </c>
      <c r="T3540" s="221">
        <v>45566.313194444447</v>
      </c>
    </row>
    <row r="3541" spans="1:20" x14ac:dyDescent="0.35">
      <c r="A3541" t="s">
        <v>102</v>
      </c>
      <c r="B3541" t="s">
        <v>103</v>
      </c>
      <c r="C3541" t="s">
        <v>97</v>
      </c>
      <c r="D3541" s="29">
        <v>45907</v>
      </c>
      <c r="E3541" s="184" t="str">
        <f t="shared" si="220"/>
        <v/>
      </c>
      <c r="F3541" s="184" t="str">
        <f t="shared" si="221"/>
        <v/>
      </c>
      <c r="G3541" s="184" t="str">
        <f t="shared" si="222"/>
        <v/>
      </c>
      <c r="H3541" s="184" t="str">
        <f t="shared" si="223"/>
        <v/>
      </c>
      <c r="J3541" t="s">
        <v>253</v>
      </c>
      <c r="K3541" t="s">
        <v>253</v>
      </c>
      <c r="L3541">
        <v>20.28</v>
      </c>
      <c r="R3541">
        <v>271.06463100000002</v>
      </c>
      <c r="S3541" t="s">
        <v>201</v>
      </c>
      <c r="T3541" s="221">
        <v>45566.313194444447</v>
      </c>
    </row>
    <row r="3542" spans="1:20" x14ac:dyDescent="0.35">
      <c r="A3542" t="s">
        <v>102</v>
      </c>
      <c r="B3542" t="s">
        <v>103</v>
      </c>
      <c r="C3542" t="s">
        <v>97</v>
      </c>
      <c r="D3542" s="29">
        <v>45908</v>
      </c>
      <c r="E3542" s="184" t="str">
        <f t="shared" si="220"/>
        <v/>
      </c>
      <c r="F3542" s="184" t="str">
        <f t="shared" si="221"/>
        <v/>
      </c>
      <c r="G3542" s="184" t="str">
        <f t="shared" si="222"/>
        <v/>
      </c>
      <c r="H3542" s="184" t="str">
        <f t="shared" si="223"/>
        <v/>
      </c>
      <c r="J3542" t="s">
        <v>253</v>
      </c>
      <c r="K3542" t="s">
        <v>253</v>
      </c>
      <c r="L3542">
        <v>20.28</v>
      </c>
      <c r="R3542">
        <v>271.06463100000002</v>
      </c>
      <c r="S3542" t="s">
        <v>201</v>
      </c>
      <c r="T3542" s="221">
        <v>45566.313194444447</v>
      </c>
    </row>
    <row r="3543" spans="1:20" x14ac:dyDescent="0.35">
      <c r="A3543" t="s">
        <v>102</v>
      </c>
      <c r="B3543" t="s">
        <v>103</v>
      </c>
      <c r="C3543" t="s">
        <v>97</v>
      </c>
      <c r="D3543" s="29">
        <v>45909</v>
      </c>
      <c r="E3543" s="184" t="str">
        <f t="shared" si="220"/>
        <v/>
      </c>
      <c r="F3543" s="184" t="str">
        <f t="shared" si="221"/>
        <v/>
      </c>
      <c r="G3543" s="184" t="str">
        <f t="shared" si="222"/>
        <v/>
      </c>
      <c r="H3543" s="184" t="str">
        <f t="shared" si="223"/>
        <v/>
      </c>
      <c r="J3543" t="s">
        <v>253</v>
      </c>
      <c r="K3543" t="s">
        <v>253</v>
      </c>
      <c r="L3543">
        <v>20.28</v>
      </c>
      <c r="R3543">
        <v>271.06463100000002</v>
      </c>
      <c r="S3543" t="s">
        <v>201</v>
      </c>
      <c r="T3543" s="221">
        <v>45566.313194444447</v>
      </c>
    </row>
    <row r="3544" spans="1:20" x14ac:dyDescent="0.35">
      <c r="A3544" t="s">
        <v>102</v>
      </c>
      <c r="B3544" t="s">
        <v>103</v>
      </c>
      <c r="C3544" t="s">
        <v>97</v>
      </c>
      <c r="D3544" s="29">
        <v>45910</v>
      </c>
      <c r="E3544" s="184" t="str">
        <f t="shared" si="220"/>
        <v/>
      </c>
      <c r="F3544" s="184" t="str">
        <f t="shared" si="221"/>
        <v/>
      </c>
      <c r="G3544" s="184" t="str">
        <f t="shared" si="222"/>
        <v/>
      </c>
      <c r="H3544" s="184" t="str">
        <f t="shared" si="223"/>
        <v/>
      </c>
      <c r="J3544" t="s">
        <v>253</v>
      </c>
      <c r="K3544" t="s">
        <v>253</v>
      </c>
      <c r="L3544">
        <v>20.28</v>
      </c>
      <c r="R3544">
        <v>271.06463100000002</v>
      </c>
      <c r="S3544" t="s">
        <v>201</v>
      </c>
      <c r="T3544" s="221">
        <v>45566.313194444447</v>
      </c>
    </row>
    <row r="3545" spans="1:20" x14ac:dyDescent="0.35">
      <c r="A3545" t="s">
        <v>102</v>
      </c>
      <c r="B3545" t="s">
        <v>103</v>
      </c>
      <c r="C3545" t="s">
        <v>97</v>
      </c>
      <c r="D3545" s="29">
        <v>45911</v>
      </c>
      <c r="E3545" s="184" t="str">
        <f t="shared" si="220"/>
        <v/>
      </c>
      <c r="F3545" s="184" t="str">
        <f t="shared" si="221"/>
        <v/>
      </c>
      <c r="G3545" s="184" t="str">
        <f t="shared" si="222"/>
        <v/>
      </c>
      <c r="H3545" s="184" t="str">
        <f t="shared" si="223"/>
        <v/>
      </c>
      <c r="J3545" t="s">
        <v>253</v>
      </c>
      <c r="K3545" t="s">
        <v>253</v>
      </c>
      <c r="L3545">
        <v>20.28</v>
      </c>
      <c r="R3545">
        <v>271.06463100000002</v>
      </c>
      <c r="S3545" t="s">
        <v>201</v>
      </c>
      <c r="T3545" s="221">
        <v>45566.313194444447</v>
      </c>
    </row>
    <row r="3546" spans="1:20" x14ac:dyDescent="0.35">
      <c r="A3546" t="s">
        <v>102</v>
      </c>
      <c r="B3546" t="s">
        <v>103</v>
      </c>
      <c r="C3546" t="s">
        <v>97</v>
      </c>
      <c r="D3546" s="29">
        <v>45912</v>
      </c>
      <c r="E3546" s="184" t="str">
        <f t="shared" si="220"/>
        <v/>
      </c>
      <c r="F3546" s="184" t="str">
        <f t="shared" si="221"/>
        <v/>
      </c>
      <c r="G3546" s="184" t="str">
        <f t="shared" si="222"/>
        <v/>
      </c>
      <c r="H3546" s="184" t="str">
        <f t="shared" si="223"/>
        <v/>
      </c>
      <c r="J3546" t="s">
        <v>253</v>
      </c>
      <c r="K3546" t="s">
        <v>253</v>
      </c>
      <c r="L3546">
        <v>20.28</v>
      </c>
      <c r="R3546">
        <v>271.06463100000002</v>
      </c>
      <c r="S3546" t="s">
        <v>201</v>
      </c>
      <c r="T3546" s="221">
        <v>45566.313194444447</v>
      </c>
    </row>
    <row r="3547" spans="1:20" x14ac:dyDescent="0.35">
      <c r="A3547" t="s">
        <v>102</v>
      </c>
      <c r="B3547" t="s">
        <v>103</v>
      </c>
      <c r="C3547" t="s">
        <v>97</v>
      </c>
      <c r="D3547" s="29">
        <v>45913</v>
      </c>
      <c r="E3547" s="184" t="str">
        <f t="shared" si="220"/>
        <v/>
      </c>
      <c r="F3547" s="184" t="str">
        <f t="shared" si="221"/>
        <v/>
      </c>
      <c r="G3547" s="184" t="str">
        <f t="shared" si="222"/>
        <v/>
      </c>
      <c r="H3547" s="184" t="str">
        <f t="shared" si="223"/>
        <v/>
      </c>
      <c r="J3547" t="s">
        <v>253</v>
      </c>
      <c r="K3547" t="s">
        <v>253</v>
      </c>
      <c r="L3547">
        <v>20.28</v>
      </c>
      <c r="R3547">
        <v>271.06463100000002</v>
      </c>
      <c r="S3547" t="s">
        <v>201</v>
      </c>
      <c r="T3547" s="221">
        <v>45566.313194444447</v>
      </c>
    </row>
    <row r="3548" spans="1:20" x14ac:dyDescent="0.35">
      <c r="A3548" t="s">
        <v>102</v>
      </c>
      <c r="B3548" t="s">
        <v>103</v>
      </c>
      <c r="C3548" t="s">
        <v>97</v>
      </c>
      <c r="D3548" s="29">
        <v>45914</v>
      </c>
      <c r="E3548" s="184" t="str">
        <f t="shared" si="220"/>
        <v/>
      </c>
      <c r="F3548" s="184" t="str">
        <f t="shared" si="221"/>
        <v/>
      </c>
      <c r="G3548" s="184" t="str">
        <f t="shared" si="222"/>
        <v/>
      </c>
      <c r="H3548" s="184" t="str">
        <f t="shared" si="223"/>
        <v/>
      </c>
      <c r="J3548" t="s">
        <v>253</v>
      </c>
      <c r="K3548" t="s">
        <v>253</v>
      </c>
      <c r="L3548">
        <v>20.28</v>
      </c>
      <c r="R3548">
        <v>271.06463100000002</v>
      </c>
      <c r="S3548" t="s">
        <v>201</v>
      </c>
      <c r="T3548" s="221">
        <v>45566.313194444447</v>
      </c>
    </row>
    <row r="3549" spans="1:20" x14ac:dyDescent="0.35">
      <c r="A3549" t="s">
        <v>102</v>
      </c>
      <c r="B3549" t="s">
        <v>103</v>
      </c>
      <c r="C3549" t="s">
        <v>97</v>
      </c>
      <c r="D3549" s="29">
        <v>45915</v>
      </c>
      <c r="E3549" s="184" t="str">
        <f t="shared" si="220"/>
        <v/>
      </c>
      <c r="F3549" s="184" t="str">
        <f t="shared" si="221"/>
        <v/>
      </c>
      <c r="G3549" s="184" t="str">
        <f t="shared" si="222"/>
        <v/>
      </c>
      <c r="H3549" s="184" t="str">
        <f t="shared" si="223"/>
        <v/>
      </c>
      <c r="J3549" t="s">
        <v>253</v>
      </c>
      <c r="K3549" t="s">
        <v>253</v>
      </c>
      <c r="L3549">
        <v>20.28</v>
      </c>
      <c r="R3549">
        <v>271.06463100000002</v>
      </c>
      <c r="S3549" t="s">
        <v>201</v>
      </c>
      <c r="T3549" s="221">
        <v>45566.313194444447</v>
      </c>
    </row>
    <row r="3550" spans="1:20" x14ac:dyDescent="0.35">
      <c r="A3550" t="s">
        <v>102</v>
      </c>
      <c r="B3550" t="s">
        <v>103</v>
      </c>
      <c r="C3550" t="s">
        <v>97</v>
      </c>
      <c r="D3550" s="29">
        <v>45916</v>
      </c>
      <c r="E3550" s="184" t="str">
        <f t="shared" si="220"/>
        <v/>
      </c>
      <c r="F3550" s="184" t="str">
        <f t="shared" si="221"/>
        <v/>
      </c>
      <c r="G3550" s="184" t="str">
        <f t="shared" si="222"/>
        <v/>
      </c>
      <c r="H3550" s="184" t="str">
        <f t="shared" si="223"/>
        <v/>
      </c>
      <c r="J3550" t="s">
        <v>253</v>
      </c>
      <c r="K3550" t="s">
        <v>253</v>
      </c>
      <c r="L3550">
        <v>20.28</v>
      </c>
      <c r="R3550">
        <v>271.06463100000002</v>
      </c>
      <c r="S3550" t="s">
        <v>201</v>
      </c>
      <c r="T3550" s="221">
        <v>45566.313194444447</v>
      </c>
    </row>
    <row r="3551" spans="1:20" x14ac:dyDescent="0.35">
      <c r="A3551" t="s">
        <v>102</v>
      </c>
      <c r="B3551" t="s">
        <v>103</v>
      </c>
      <c r="C3551" t="s">
        <v>97</v>
      </c>
      <c r="D3551" s="29">
        <v>45917</v>
      </c>
      <c r="E3551" s="184" t="str">
        <f t="shared" si="220"/>
        <v/>
      </c>
      <c r="F3551" s="184" t="str">
        <f t="shared" si="221"/>
        <v/>
      </c>
      <c r="G3551" s="184" t="str">
        <f t="shared" si="222"/>
        <v/>
      </c>
      <c r="H3551" s="184" t="str">
        <f t="shared" si="223"/>
        <v/>
      </c>
      <c r="J3551" t="s">
        <v>253</v>
      </c>
      <c r="K3551" t="s">
        <v>253</v>
      </c>
      <c r="L3551">
        <v>20.28</v>
      </c>
      <c r="R3551">
        <v>271.06463100000002</v>
      </c>
      <c r="S3551" t="s">
        <v>201</v>
      </c>
      <c r="T3551" s="221">
        <v>45566.313194444447</v>
      </c>
    </row>
    <row r="3552" spans="1:20" x14ac:dyDescent="0.35">
      <c r="A3552" t="s">
        <v>102</v>
      </c>
      <c r="B3552" t="s">
        <v>103</v>
      </c>
      <c r="C3552" t="s">
        <v>97</v>
      </c>
      <c r="D3552" s="29">
        <v>45918</v>
      </c>
      <c r="E3552" s="184" t="str">
        <f t="shared" si="220"/>
        <v/>
      </c>
      <c r="F3552" s="184" t="str">
        <f t="shared" si="221"/>
        <v/>
      </c>
      <c r="G3552" s="184" t="str">
        <f t="shared" si="222"/>
        <v/>
      </c>
      <c r="H3552" s="184" t="str">
        <f t="shared" si="223"/>
        <v/>
      </c>
      <c r="J3552" t="s">
        <v>253</v>
      </c>
      <c r="K3552" t="s">
        <v>253</v>
      </c>
      <c r="L3552">
        <v>20.28</v>
      </c>
      <c r="R3552">
        <v>271.06463100000002</v>
      </c>
      <c r="S3552" t="s">
        <v>201</v>
      </c>
      <c r="T3552" s="221">
        <v>45566.313194444447</v>
      </c>
    </row>
    <row r="3553" spans="1:20" x14ac:dyDescent="0.35">
      <c r="A3553" t="s">
        <v>102</v>
      </c>
      <c r="B3553" t="s">
        <v>103</v>
      </c>
      <c r="C3553" t="s">
        <v>97</v>
      </c>
      <c r="D3553" s="29">
        <v>45919</v>
      </c>
      <c r="E3553" s="184" t="str">
        <f t="shared" si="220"/>
        <v/>
      </c>
      <c r="F3553" s="184" t="str">
        <f t="shared" si="221"/>
        <v/>
      </c>
      <c r="G3553" s="184" t="str">
        <f t="shared" si="222"/>
        <v/>
      </c>
      <c r="H3553" s="184" t="str">
        <f t="shared" si="223"/>
        <v/>
      </c>
      <c r="J3553" t="s">
        <v>253</v>
      </c>
      <c r="K3553" t="s">
        <v>253</v>
      </c>
      <c r="L3553">
        <v>20.28</v>
      </c>
      <c r="R3553">
        <v>271.06463100000002</v>
      </c>
      <c r="S3553" t="s">
        <v>201</v>
      </c>
      <c r="T3553" s="221">
        <v>45566.313194444447</v>
      </c>
    </row>
    <row r="3554" spans="1:20" x14ac:dyDescent="0.35">
      <c r="A3554" t="s">
        <v>102</v>
      </c>
      <c r="B3554" t="s">
        <v>103</v>
      </c>
      <c r="C3554" t="s">
        <v>97</v>
      </c>
      <c r="D3554" s="29">
        <v>45920</v>
      </c>
      <c r="E3554" s="184" t="str">
        <f t="shared" si="220"/>
        <v/>
      </c>
      <c r="F3554" s="184" t="str">
        <f t="shared" si="221"/>
        <v/>
      </c>
      <c r="G3554" s="184" t="str">
        <f t="shared" si="222"/>
        <v/>
      </c>
      <c r="H3554" s="184" t="str">
        <f t="shared" si="223"/>
        <v/>
      </c>
      <c r="J3554" t="s">
        <v>253</v>
      </c>
      <c r="K3554" t="s">
        <v>253</v>
      </c>
      <c r="L3554">
        <v>20.28</v>
      </c>
      <c r="R3554">
        <v>271.06463100000002</v>
      </c>
      <c r="S3554" t="s">
        <v>201</v>
      </c>
      <c r="T3554" s="221">
        <v>45566.313194444447</v>
      </c>
    </row>
    <row r="3555" spans="1:20" x14ac:dyDescent="0.35">
      <c r="A3555" t="s">
        <v>102</v>
      </c>
      <c r="B3555" t="s">
        <v>103</v>
      </c>
      <c r="C3555" t="s">
        <v>97</v>
      </c>
      <c r="D3555" s="29">
        <v>45921</v>
      </c>
      <c r="E3555" s="184" t="str">
        <f t="shared" si="220"/>
        <v/>
      </c>
      <c r="F3555" s="184" t="str">
        <f t="shared" si="221"/>
        <v/>
      </c>
      <c r="G3555" s="184" t="str">
        <f t="shared" si="222"/>
        <v/>
      </c>
      <c r="H3555" s="184" t="str">
        <f t="shared" si="223"/>
        <v/>
      </c>
      <c r="J3555" t="s">
        <v>253</v>
      </c>
      <c r="K3555" t="s">
        <v>253</v>
      </c>
      <c r="L3555">
        <v>20.28</v>
      </c>
      <c r="R3555">
        <v>271.06463100000002</v>
      </c>
      <c r="S3555" t="s">
        <v>201</v>
      </c>
      <c r="T3555" s="221">
        <v>45566.313194444447</v>
      </c>
    </row>
    <row r="3556" spans="1:20" x14ac:dyDescent="0.35">
      <c r="A3556" t="s">
        <v>102</v>
      </c>
      <c r="B3556" t="s">
        <v>103</v>
      </c>
      <c r="C3556" t="s">
        <v>97</v>
      </c>
      <c r="D3556" s="29">
        <v>45922</v>
      </c>
      <c r="E3556" s="184" t="str">
        <f t="shared" si="220"/>
        <v/>
      </c>
      <c r="F3556" s="184" t="str">
        <f t="shared" si="221"/>
        <v/>
      </c>
      <c r="G3556" s="184" t="str">
        <f t="shared" si="222"/>
        <v/>
      </c>
      <c r="H3556" s="184" t="str">
        <f t="shared" si="223"/>
        <v/>
      </c>
      <c r="J3556" t="s">
        <v>253</v>
      </c>
      <c r="K3556" t="s">
        <v>253</v>
      </c>
      <c r="L3556">
        <v>20.28</v>
      </c>
      <c r="R3556">
        <v>271.06463100000002</v>
      </c>
      <c r="S3556" t="s">
        <v>201</v>
      </c>
      <c r="T3556" s="221">
        <v>45566.313194444447</v>
      </c>
    </row>
    <row r="3557" spans="1:20" x14ac:dyDescent="0.35">
      <c r="A3557" t="s">
        <v>102</v>
      </c>
      <c r="B3557" t="s">
        <v>103</v>
      </c>
      <c r="C3557" t="s">
        <v>97</v>
      </c>
      <c r="D3557" s="29">
        <v>45923</v>
      </c>
      <c r="E3557" s="184" t="str">
        <f t="shared" si="220"/>
        <v/>
      </c>
      <c r="F3557" s="184" t="str">
        <f t="shared" si="221"/>
        <v/>
      </c>
      <c r="G3557" s="184" t="str">
        <f t="shared" si="222"/>
        <v/>
      </c>
      <c r="H3557" s="184" t="str">
        <f t="shared" si="223"/>
        <v/>
      </c>
      <c r="J3557" t="s">
        <v>253</v>
      </c>
      <c r="K3557" t="s">
        <v>253</v>
      </c>
      <c r="L3557">
        <v>20.28</v>
      </c>
      <c r="R3557">
        <v>271.06463100000002</v>
      </c>
      <c r="S3557" t="s">
        <v>201</v>
      </c>
      <c r="T3557" s="221">
        <v>45566.313194444447</v>
      </c>
    </row>
    <row r="3558" spans="1:20" x14ac:dyDescent="0.35">
      <c r="A3558" t="s">
        <v>102</v>
      </c>
      <c r="B3558" t="s">
        <v>103</v>
      </c>
      <c r="C3558" t="s">
        <v>97</v>
      </c>
      <c r="D3558" s="29">
        <v>45924</v>
      </c>
      <c r="E3558" s="184" t="str">
        <f t="shared" si="220"/>
        <v/>
      </c>
      <c r="F3558" s="184" t="str">
        <f t="shared" si="221"/>
        <v/>
      </c>
      <c r="G3558" s="184" t="str">
        <f t="shared" si="222"/>
        <v/>
      </c>
      <c r="H3558" s="184" t="str">
        <f t="shared" si="223"/>
        <v/>
      </c>
      <c r="J3558" t="s">
        <v>253</v>
      </c>
      <c r="K3558" t="s">
        <v>253</v>
      </c>
      <c r="L3558">
        <v>20.28</v>
      </c>
      <c r="R3558">
        <v>271.06463100000002</v>
      </c>
      <c r="S3558" t="s">
        <v>201</v>
      </c>
      <c r="T3558" s="221">
        <v>45566.313194444447</v>
      </c>
    </row>
    <row r="3559" spans="1:20" x14ac:dyDescent="0.35">
      <c r="A3559" t="s">
        <v>102</v>
      </c>
      <c r="B3559" t="s">
        <v>103</v>
      </c>
      <c r="C3559" t="s">
        <v>97</v>
      </c>
      <c r="D3559" s="29">
        <v>45925</v>
      </c>
      <c r="E3559" s="184" t="str">
        <f t="shared" si="220"/>
        <v/>
      </c>
      <c r="F3559" s="184" t="str">
        <f t="shared" si="221"/>
        <v/>
      </c>
      <c r="G3559" s="184" t="str">
        <f t="shared" si="222"/>
        <v/>
      </c>
      <c r="H3559" s="184" t="str">
        <f t="shared" si="223"/>
        <v/>
      </c>
      <c r="J3559" t="s">
        <v>253</v>
      </c>
      <c r="K3559" t="s">
        <v>253</v>
      </c>
      <c r="L3559">
        <v>20.28</v>
      </c>
      <c r="R3559">
        <v>271.06463100000002</v>
      </c>
      <c r="S3559" t="s">
        <v>201</v>
      </c>
      <c r="T3559" s="221">
        <v>45566.313194444447</v>
      </c>
    </row>
    <row r="3560" spans="1:20" x14ac:dyDescent="0.35">
      <c r="A3560" t="s">
        <v>102</v>
      </c>
      <c r="B3560" t="s">
        <v>103</v>
      </c>
      <c r="C3560" t="s">
        <v>97</v>
      </c>
      <c r="D3560" s="29">
        <v>45926</v>
      </c>
      <c r="E3560" s="184" t="str">
        <f t="shared" si="220"/>
        <v/>
      </c>
      <c r="F3560" s="184" t="str">
        <f t="shared" si="221"/>
        <v/>
      </c>
      <c r="G3560" s="184" t="str">
        <f t="shared" si="222"/>
        <v/>
      </c>
      <c r="H3560" s="184" t="str">
        <f t="shared" si="223"/>
        <v/>
      </c>
      <c r="J3560" t="s">
        <v>253</v>
      </c>
      <c r="K3560" t="s">
        <v>253</v>
      </c>
      <c r="L3560">
        <v>20.28</v>
      </c>
      <c r="R3560">
        <v>271.06463100000002</v>
      </c>
      <c r="S3560" t="s">
        <v>201</v>
      </c>
      <c r="T3560" s="221">
        <v>45566.313194444447</v>
      </c>
    </row>
    <row r="3561" spans="1:20" x14ac:dyDescent="0.35">
      <c r="A3561" t="s">
        <v>102</v>
      </c>
      <c r="B3561" t="s">
        <v>103</v>
      </c>
      <c r="C3561" t="s">
        <v>97</v>
      </c>
      <c r="D3561" s="29">
        <v>45927</v>
      </c>
      <c r="E3561" s="184" t="str">
        <f t="shared" si="220"/>
        <v/>
      </c>
      <c r="F3561" s="184" t="str">
        <f t="shared" si="221"/>
        <v/>
      </c>
      <c r="G3561" s="184" t="str">
        <f t="shared" si="222"/>
        <v/>
      </c>
      <c r="H3561" s="184" t="str">
        <f t="shared" si="223"/>
        <v/>
      </c>
      <c r="J3561" t="s">
        <v>253</v>
      </c>
      <c r="K3561" t="s">
        <v>253</v>
      </c>
      <c r="L3561">
        <v>20.28</v>
      </c>
      <c r="R3561">
        <v>271.06463100000002</v>
      </c>
      <c r="S3561" t="s">
        <v>201</v>
      </c>
      <c r="T3561" s="221">
        <v>45566.313194444447</v>
      </c>
    </row>
    <row r="3562" spans="1:20" x14ac:dyDescent="0.35">
      <c r="A3562" t="s">
        <v>102</v>
      </c>
      <c r="B3562" t="s">
        <v>103</v>
      </c>
      <c r="C3562" t="s">
        <v>97</v>
      </c>
      <c r="D3562" s="29">
        <v>45928</v>
      </c>
      <c r="E3562" s="184" t="str">
        <f t="shared" si="220"/>
        <v/>
      </c>
      <c r="F3562" s="184" t="str">
        <f t="shared" si="221"/>
        <v/>
      </c>
      <c r="G3562" s="184" t="str">
        <f t="shared" si="222"/>
        <v/>
      </c>
      <c r="H3562" s="184" t="str">
        <f t="shared" si="223"/>
        <v/>
      </c>
      <c r="J3562" t="s">
        <v>253</v>
      </c>
      <c r="K3562" t="s">
        <v>253</v>
      </c>
      <c r="L3562">
        <v>20.28</v>
      </c>
      <c r="R3562">
        <v>271.06463100000002</v>
      </c>
      <c r="S3562" t="s">
        <v>201</v>
      </c>
      <c r="T3562" s="221">
        <v>45566.313194444447</v>
      </c>
    </row>
    <row r="3563" spans="1:20" x14ac:dyDescent="0.35">
      <c r="A3563" t="s">
        <v>102</v>
      </c>
      <c r="B3563" t="s">
        <v>103</v>
      </c>
      <c r="C3563" t="s">
        <v>97</v>
      </c>
      <c r="D3563" s="29">
        <v>45929</v>
      </c>
      <c r="E3563" s="184" t="str">
        <f t="shared" si="220"/>
        <v/>
      </c>
      <c r="F3563" s="184" t="str">
        <f t="shared" si="221"/>
        <v/>
      </c>
      <c r="G3563" s="184" t="str">
        <f t="shared" si="222"/>
        <v/>
      </c>
      <c r="H3563" s="184" t="str">
        <f t="shared" si="223"/>
        <v/>
      </c>
      <c r="J3563" t="s">
        <v>253</v>
      </c>
      <c r="K3563" t="s">
        <v>253</v>
      </c>
      <c r="L3563">
        <v>20.28</v>
      </c>
      <c r="R3563">
        <v>271.06463100000002</v>
      </c>
      <c r="S3563" t="s">
        <v>201</v>
      </c>
      <c r="T3563" s="221">
        <v>45566.313194444447</v>
      </c>
    </row>
    <row r="3564" spans="1:20" x14ac:dyDescent="0.35">
      <c r="A3564" t="s">
        <v>102</v>
      </c>
      <c r="B3564" t="s">
        <v>103</v>
      </c>
      <c r="C3564" t="s">
        <v>97</v>
      </c>
      <c r="D3564" s="29">
        <v>45930</v>
      </c>
      <c r="E3564" s="184" t="str">
        <f t="shared" si="220"/>
        <v/>
      </c>
      <c r="F3564" s="184" t="str">
        <f t="shared" si="221"/>
        <v/>
      </c>
      <c r="G3564" s="184" t="str">
        <f t="shared" si="222"/>
        <v/>
      </c>
      <c r="H3564" s="184" t="str">
        <f t="shared" si="223"/>
        <v/>
      </c>
      <c r="J3564" t="s">
        <v>253</v>
      </c>
      <c r="K3564" t="s">
        <v>253</v>
      </c>
      <c r="L3564">
        <v>20.28</v>
      </c>
      <c r="R3564">
        <v>271.06463100000002</v>
      </c>
      <c r="S3564" t="s">
        <v>201</v>
      </c>
      <c r="T3564" s="221">
        <v>45566.313194444447</v>
      </c>
    </row>
    <row r="3565" spans="1:20" x14ac:dyDescent="0.35">
      <c r="A3565" t="s">
        <v>102</v>
      </c>
      <c r="B3565" t="s">
        <v>103</v>
      </c>
      <c r="C3565" t="s">
        <v>97</v>
      </c>
      <c r="D3565" s="29">
        <v>45931</v>
      </c>
      <c r="E3565" s="184" t="str">
        <f t="shared" si="220"/>
        <v/>
      </c>
      <c r="F3565" s="184" t="str">
        <f t="shared" si="221"/>
        <v/>
      </c>
      <c r="G3565" s="184" t="str">
        <f t="shared" si="222"/>
        <v/>
      </c>
      <c r="H3565" s="184" t="str">
        <f t="shared" si="223"/>
        <v/>
      </c>
      <c r="J3565" t="s">
        <v>253</v>
      </c>
      <c r="K3565" t="s">
        <v>253</v>
      </c>
      <c r="L3565">
        <v>19.152000000000001</v>
      </c>
      <c r="R3565">
        <v>271.06463100000002</v>
      </c>
      <c r="S3565" t="s">
        <v>201</v>
      </c>
      <c r="T3565" s="221">
        <v>45566.313194444447</v>
      </c>
    </row>
    <row r="3566" spans="1:20" x14ac:dyDescent="0.35">
      <c r="A3566" t="s">
        <v>102</v>
      </c>
      <c r="B3566" t="s">
        <v>103</v>
      </c>
      <c r="C3566" t="s">
        <v>97</v>
      </c>
      <c r="D3566" s="29">
        <v>45932</v>
      </c>
      <c r="E3566" s="184" t="str">
        <f t="shared" si="220"/>
        <v/>
      </c>
      <c r="F3566" s="184" t="str">
        <f t="shared" si="221"/>
        <v/>
      </c>
      <c r="G3566" s="184" t="str">
        <f t="shared" si="222"/>
        <v/>
      </c>
      <c r="H3566" s="184" t="str">
        <f t="shared" si="223"/>
        <v/>
      </c>
      <c r="J3566" t="s">
        <v>253</v>
      </c>
      <c r="K3566" t="s">
        <v>253</v>
      </c>
      <c r="L3566">
        <v>19.152000000000001</v>
      </c>
      <c r="R3566">
        <v>271.06463100000002</v>
      </c>
      <c r="S3566" t="s">
        <v>201</v>
      </c>
      <c r="T3566" s="221">
        <v>45566.313194444447</v>
      </c>
    </row>
    <row r="3567" spans="1:20" x14ac:dyDescent="0.35">
      <c r="A3567" t="s">
        <v>102</v>
      </c>
      <c r="B3567" t="s">
        <v>103</v>
      </c>
      <c r="C3567" t="s">
        <v>97</v>
      </c>
      <c r="D3567" s="29">
        <v>45933</v>
      </c>
      <c r="E3567" s="184" t="str">
        <f t="shared" si="220"/>
        <v/>
      </c>
      <c r="F3567" s="184" t="str">
        <f t="shared" si="221"/>
        <v/>
      </c>
      <c r="G3567" s="184" t="str">
        <f t="shared" si="222"/>
        <v/>
      </c>
      <c r="H3567" s="184" t="str">
        <f t="shared" si="223"/>
        <v/>
      </c>
      <c r="J3567" t="s">
        <v>253</v>
      </c>
      <c r="K3567" t="s">
        <v>253</v>
      </c>
      <c r="L3567">
        <v>19.152000000000001</v>
      </c>
      <c r="R3567">
        <v>271.06463100000002</v>
      </c>
      <c r="S3567" t="s">
        <v>201</v>
      </c>
      <c r="T3567" s="221">
        <v>45566.313194444447</v>
      </c>
    </row>
    <row r="3568" spans="1:20" x14ac:dyDescent="0.35">
      <c r="A3568" t="s">
        <v>102</v>
      </c>
      <c r="B3568" t="s">
        <v>103</v>
      </c>
      <c r="C3568" t="s">
        <v>97</v>
      </c>
      <c r="D3568" s="29">
        <v>45934</v>
      </c>
      <c r="E3568" s="184" t="str">
        <f t="shared" si="220"/>
        <v/>
      </c>
      <c r="F3568" s="184" t="str">
        <f t="shared" si="221"/>
        <v/>
      </c>
      <c r="G3568" s="184" t="str">
        <f t="shared" si="222"/>
        <v/>
      </c>
      <c r="H3568" s="184" t="str">
        <f t="shared" si="223"/>
        <v/>
      </c>
      <c r="J3568" t="s">
        <v>253</v>
      </c>
      <c r="K3568" t="s">
        <v>253</v>
      </c>
      <c r="L3568">
        <v>19.152000000000001</v>
      </c>
      <c r="R3568">
        <v>271.06463100000002</v>
      </c>
      <c r="S3568" t="s">
        <v>201</v>
      </c>
      <c r="T3568" s="221">
        <v>45566.313194444447</v>
      </c>
    </row>
    <row r="3569" spans="1:20" x14ac:dyDescent="0.35">
      <c r="A3569" t="s">
        <v>102</v>
      </c>
      <c r="B3569" t="s">
        <v>103</v>
      </c>
      <c r="C3569" t="s">
        <v>97</v>
      </c>
      <c r="D3569" s="29">
        <v>45935</v>
      </c>
      <c r="E3569" s="184" t="str">
        <f t="shared" si="220"/>
        <v/>
      </c>
      <c r="F3569" s="184" t="str">
        <f t="shared" si="221"/>
        <v/>
      </c>
      <c r="G3569" s="184" t="str">
        <f t="shared" si="222"/>
        <v/>
      </c>
      <c r="H3569" s="184" t="str">
        <f t="shared" si="223"/>
        <v/>
      </c>
      <c r="J3569" t="s">
        <v>253</v>
      </c>
      <c r="K3569" t="s">
        <v>253</v>
      </c>
      <c r="L3569">
        <v>19.152000000000001</v>
      </c>
      <c r="R3569">
        <v>271.06463100000002</v>
      </c>
      <c r="S3569" t="s">
        <v>201</v>
      </c>
      <c r="T3569" s="221">
        <v>45566.313194444447</v>
      </c>
    </row>
    <row r="3570" spans="1:20" x14ac:dyDescent="0.35">
      <c r="A3570" t="s">
        <v>102</v>
      </c>
      <c r="B3570" t="s">
        <v>103</v>
      </c>
      <c r="C3570" t="s">
        <v>97</v>
      </c>
      <c r="D3570" s="29">
        <v>45936</v>
      </c>
      <c r="E3570" s="184" t="str">
        <f t="shared" si="220"/>
        <v/>
      </c>
      <c r="F3570" s="184" t="str">
        <f t="shared" si="221"/>
        <v/>
      </c>
      <c r="G3570" s="184" t="str">
        <f t="shared" si="222"/>
        <v/>
      </c>
      <c r="H3570" s="184" t="str">
        <f t="shared" si="223"/>
        <v/>
      </c>
      <c r="J3570" t="s">
        <v>253</v>
      </c>
      <c r="K3570" t="s">
        <v>253</v>
      </c>
      <c r="L3570">
        <v>19.152000000000001</v>
      </c>
      <c r="R3570">
        <v>271.06463100000002</v>
      </c>
      <c r="S3570" t="s">
        <v>201</v>
      </c>
      <c r="T3570" s="221">
        <v>45566.313194444447</v>
      </c>
    </row>
    <row r="3571" spans="1:20" x14ac:dyDescent="0.35">
      <c r="A3571" t="s">
        <v>102</v>
      </c>
      <c r="B3571" t="s">
        <v>103</v>
      </c>
      <c r="C3571" t="s">
        <v>97</v>
      </c>
      <c r="D3571" s="29">
        <v>45937</v>
      </c>
      <c r="E3571" s="184" t="str">
        <f t="shared" si="220"/>
        <v/>
      </c>
      <c r="F3571" s="184" t="str">
        <f t="shared" si="221"/>
        <v/>
      </c>
      <c r="G3571" s="184" t="str">
        <f t="shared" si="222"/>
        <v/>
      </c>
      <c r="H3571" s="184" t="str">
        <f t="shared" si="223"/>
        <v/>
      </c>
      <c r="J3571" t="s">
        <v>253</v>
      </c>
      <c r="K3571" t="s">
        <v>253</v>
      </c>
      <c r="L3571">
        <v>19.152000000000001</v>
      </c>
      <c r="R3571">
        <v>271.06463100000002</v>
      </c>
      <c r="S3571" t="s">
        <v>201</v>
      </c>
      <c r="T3571" s="221">
        <v>45566.313194444447</v>
      </c>
    </row>
    <row r="3572" spans="1:20" x14ac:dyDescent="0.35">
      <c r="A3572" t="s">
        <v>102</v>
      </c>
      <c r="B3572" t="s">
        <v>103</v>
      </c>
      <c r="C3572" t="s">
        <v>97</v>
      </c>
      <c r="D3572" s="29">
        <v>45938</v>
      </c>
      <c r="E3572" s="184" t="str">
        <f t="shared" si="220"/>
        <v/>
      </c>
      <c r="F3572" s="184" t="str">
        <f t="shared" si="221"/>
        <v/>
      </c>
      <c r="G3572" s="184" t="str">
        <f t="shared" si="222"/>
        <v/>
      </c>
      <c r="H3572" s="184" t="str">
        <f t="shared" si="223"/>
        <v/>
      </c>
      <c r="J3572" t="s">
        <v>253</v>
      </c>
      <c r="K3572" t="s">
        <v>253</v>
      </c>
      <c r="L3572">
        <v>19.152000000000001</v>
      </c>
      <c r="R3572">
        <v>271.06463100000002</v>
      </c>
      <c r="S3572" t="s">
        <v>201</v>
      </c>
      <c r="T3572" s="221">
        <v>45566.313194444447</v>
      </c>
    </row>
    <row r="3573" spans="1:20" x14ac:dyDescent="0.35">
      <c r="A3573" t="s">
        <v>102</v>
      </c>
      <c r="B3573" t="s">
        <v>103</v>
      </c>
      <c r="C3573" t="s">
        <v>97</v>
      </c>
      <c r="D3573" s="29">
        <v>45939</v>
      </c>
      <c r="E3573" s="184" t="str">
        <f t="shared" si="220"/>
        <v/>
      </c>
      <c r="F3573" s="184" t="str">
        <f t="shared" si="221"/>
        <v/>
      </c>
      <c r="G3573" s="184" t="str">
        <f t="shared" si="222"/>
        <v/>
      </c>
      <c r="H3573" s="184" t="str">
        <f t="shared" si="223"/>
        <v/>
      </c>
      <c r="J3573" t="s">
        <v>253</v>
      </c>
      <c r="K3573" t="s">
        <v>253</v>
      </c>
      <c r="L3573">
        <v>19.152000000000001</v>
      </c>
      <c r="R3573">
        <v>271.06463100000002</v>
      </c>
      <c r="S3573" t="s">
        <v>201</v>
      </c>
      <c r="T3573" s="221">
        <v>45566.313194444447</v>
      </c>
    </row>
    <row r="3574" spans="1:20" x14ac:dyDescent="0.35">
      <c r="A3574" t="s">
        <v>102</v>
      </c>
      <c r="B3574" t="s">
        <v>103</v>
      </c>
      <c r="C3574" t="s">
        <v>97</v>
      </c>
      <c r="D3574" s="29">
        <v>45940</v>
      </c>
      <c r="E3574" s="184" t="str">
        <f t="shared" si="220"/>
        <v/>
      </c>
      <c r="F3574" s="184" t="str">
        <f t="shared" si="221"/>
        <v/>
      </c>
      <c r="G3574" s="184" t="str">
        <f t="shared" si="222"/>
        <v/>
      </c>
      <c r="H3574" s="184" t="str">
        <f t="shared" si="223"/>
        <v/>
      </c>
      <c r="J3574" t="s">
        <v>253</v>
      </c>
      <c r="K3574" t="s">
        <v>253</v>
      </c>
      <c r="L3574">
        <v>19.152000000000001</v>
      </c>
      <c r="R3574">
        <v>271.06463100000002</v>
      </c>
      <c r="S3574" t="s">
        <v>201</v>
      </c>
      <c r="T3574" s="221">
        <v>45566.313194444447</v>
      </c>
    </row>
    <row r="3575" spans="1:20" x14ac:dyDescent="0.35">
      <c r="A3575" t="s">
        <v>102</v>
      </c>
      <c r="B3575" t="s">
        <v>103</v>
      </c>
      <c r="C3575" t="s">
        <v>97</v>
      </c>
      <c r="D3575" s="29">
        <v>45941</v>
      </c>
      <c r="E3575" s="184" t="str">
        <f t="shared" si="220"/>
        <v/>
      </c>
      <c r="F3575" s="184" t="str">
        <f t="shared" si="221"/>
        <v/>
      </c>
      <c r="G3575" s="184" t="str">
        <f t="shared" si="222"/>
        <v/>
      </c>
      <c r="H3575" s="184" t="str">
        <f t="shared" si="223"/>
        <v/>
      </c>
      <c r="J3575" t="s">
        <v>253</v>
      </c>
      <c r="K3575" t="s">
        <v>253</v>
      </c>
      <c r="L3575">
        <v>19.152000000000001</v>
      </c>
      <c r="R3575">
        <v>271.06463100000002</v>
      </c>
      <c r="S3575" t="s">
        <v>201</v>
      </c>
      <c r="T3575" s="221">
        <v>45566.313194444447</v>
      </c>
    </row>
    <row r="3576" spans="1:20" x14ac:dyDescent="0.35">
      <c r="A3576" t="s">
        <v>102</v>
      </c>
      <c r="B3576" t="s">
        <v>103</v>
      </c>
      <c r="C3576" t="s">
        <v>97</v>
      </c>
      <c r="D3576" s="29">
        <v>45942</v>
      </c>
      <c r="E3576" s="184" t="str">
        <f t="shared" si="220"/>
        <v/>
      </c>
      <c r="F3576" s="184" t="str">
        <f t="shared" si="221"/>
        <v/>
      </c>
      <c r="G3576" s="184" t="str">
        <f t="shared" si="222"/>
        <v/>
      </c>
      <c r="H3576" s="184" t="str">
        <f t="shared" si="223"/>
        <v/>
      </c>
      <c r="J3576" t="s">
        <v>253</v>
      </c>
      <c r="K3576" t="s">
        <v>253</v>
      </c>
      <c r="L3576">
        <v>19.152000000000001</v>
      </c>
      <c r="R3576">
        <v>271.06463100000002</v>
      </c>
      <c r="S3576" t="s">
        <v>201</v>
      </c>
      <c r="T3576" s="221">
        <v>45566.313194444447</v>
      </c>
    </row>
    <row r="3577" spans="1:20" x14ac:dyDescent="0.35">
      <c r="A3577" t="s">
        <v>102</v>
      </c>
      <c r="B3577" t="s">
        <v>103</v>
      </c>
      <c r="C3577" t="s">
        <v>97</v>
      </c>
      <c r="D3577" s="29">
        <v>45943</v>
      </c>
      <c r="E3577" s="184" t="str">
        <f t="shared" si="220"/>
        <v/>
      </c>
      <c r="F3577" s="184" t="str">
        <f t="shared" si="221"/>
        <v/>
      </c>
      <c r="G3577" s="184" t="str">
        <f t="shared" si="222"/>
        <v/>
      </c>
      <c r="H3577" s="184" t="str">
        <f t="shared" si="223"/>
        <v/>
      </c>
      <c r="J3577" t="s">
        <v>253</v>
      </c>
      <c r="K3577" t="s">
        <v>253</v>
      </c>
      <c r="L3577">
        <v>19.152000000000001</v>
      </c>
      <c r="R3577">
        <v>271.06463100000002</v>
      </c>
      <c r="S3577" t="s">
        <v>201</v>
      </c>
      <c r="T3577" s="221">
        <v>45566.313194444447</v>
      </c>
    </row>
    <row r="3578" spans="1:20" x14ac:dyDescent="0.35">
      <c r="A3578" t="s">
        <v>102</v>
      </c>
      <c r="B3578" t="s">
        <v>103</v>
      </c>
      <c r="C3578" t="s">
        <v>97</v>
      </c>
      <c r="D3578" s="29">
        <v>45944</v>
      </c>
      <c r="E3578" s="184" t="str">
        <f t="shared" si="220"/>
        <v/>
      </c>
      <c r="F3578" s="184" t="str">
        <f t="shared" si="221"/>
        <v/>
      </c>
      <c r="G3578" s="184" t="str">
        <f t="shared" si="222"/>
        <v/>
      </c>
      <c r="H3578" s="184" t="str">
        <f t="shared" si="223"/>
        <v/>
      </c>
      <c r="J3578" t="s">
        <v>253</v>
      </c>
      <c r="K3578" t="s">
        <v>253</v>
      </c>
      <c r="L3578">
        <v>19.152000000000001</v>
      </c>
      <c r="R3578">
        <v>271.06463100000002</v>
      </c>
      <c r="S3578" t="s">
        <v>201</v>
      </c>
      <c r="T3578" s="221">
        <v>45566.313194444447</v>
      </c>
    </row>
    <row r="3579" spans="1:20" x14ac:dyDescent="0.35">
      <c r="A3579" t="s">
        <v>102</v>
      </c>
      <c r="B3579" t="s">
        <v>103</v>
      </c>
      <c r="C3579" t="s">
        <v>97</v>
      </c>
      <c r="D3579" s="29">
        <v>45945</v>
      </c>
      <c r="E3579" s="184" t="str">
        <f t="shared" si="220"/>
        <v/>
      </c>
      <c r="F3579" s="184" t="str">
        <f t="shared" si="221"/>
        <v/>
      </c>
      <c r="G3579" s="184" t="str">
        <f t="shared" si="222"/>
        <v/>
      </c>
      <c r="H3579" s="184" t="str">
        <f t="shared" si="223"/>
        <v/>
      </c>
      <c r="J3579" t="s">
        <v>253</v>
      </c>
      <c r="K3579" t="s">
        <v>253</v>
      </c>
      <c r="L3579">
        <v>19.152000000000001</v>
      </c>
      <c r="R3579">
        <v>271.06463100000002</v>
      </c>
      <c r="S3579" t="s">
        <v>201</v>
      </c>
      <c r="T3579" s="221">
        <v>45566.313194444447</v>
      </c>
    </row>
    <row r="3580" spans="1:20" x14ac:dyDescent="0.35">
      <c r="A3580" t="s">
        <v>102</v>
      </c>
      <c r="B3580" t="s">
        <v>103</v>
      </c>
      <c r="C3580" t="s">
        <v>97</v>
      </c>
      <c r="D3580" s="29">
        <v>45946</v>
      </c>
      <c r="E3580" s="184" t="str">
        <f t="shared" si="220"/>
        <v/>
      </c>
      <c r="F3580" s="184" t="str">
        <f t="shared" si="221"/>
        <v/>
      </c>
      <c r="G3580" s="184" t="str">
        <f t="shared" si="222"/>
        <v/>
      </c>
      <c r="H3580" s="184" t="str">
        <f t="shared" si="223"/>
        <v/>
      </c>
      <c r="J3580" t="s">
        <v>253</v>
      </c>
      <c r="K3580" t="s">
        <v>253</v>
      </c>
      <c r="L3580">
        <v>19.152000000000001</v>
      </c>
      <c r="R3580">
        <v>271.06463100000002</v>
      </c>
      <c r="S3580" t="s">
        <v>201</v>
      </c>
      <c r="T3580" s="221">
        <v>45566.313194444447</v>
      </c>
    </row>
    <row r="3581" spans="1:20" x14ac:dyDescent="0.35">
      <c r="A3581" t="s">
        <v>102</v>
      </c>
      <c r="B3581" t="s">
        <v>103</v>
      </c>
      <c r="C3581" t="s">
        <v>97</v>
      </c>
      <c r="D3581" s="29">
        <v>45947</v>
      </c>
      <c r="E3581" s="184" t="str">
        <f t="shared" si="220"/>
        <v/>
      </c>
      <c r="F3581" s="184" t="str">
        <f t="shared" si="221"/>
        <v/>
      </c>
      <c r="G3581" s="184" t="str">
        <f t="shared" si="222"/>
        <v/>
      </c>
      <c r="H3581" s="184" t="str">
        <f t="shared" si="223"/>
        <v/>
      </c>
      <c r="J3581" t="s">
        <v>253</v>
      </c>
      <c r="K3581" t="s">
        <v>253</v>
      </c>
      <c r="L3581">
        <v>19.152000000000001</v>
      </c>
      <c r="R3581">
        <v>271.06463100000002</v>
      </c>
      <c r="S3581" t="s">
        <v>201</v>
      </c>
      <c r="T3581" s="221">
        <v>45566.313194444447</v>
      </c>
    </row>
    <row r="3582" spans="1:20" x14ac:dyDescent="0.35">
      <c r="A3582" t="s">
        <v>102</v>
      </c>
      <c r="B3582" t="s">
        <v>103</v>
      </c>
      <c r="C3582" t="s">
        <v>97</v>
      </c>
      <c r="D3582" s="29">
        <v>45948</v>
      </c>
      <c r="E3582" s="184" t="str">
        <f t="shared" si="220"/>
        <v/>
      </c>
      <c r="F3582" s="184" t="str">
        <f t="shared" si="221"/>
        <v/>
      </c>
      <c r="G3582" s="184" t="str">
        <f t="shared" si="222"/>
        <v/>
      </c>
      <c r="H3582" s="184" t="str">
        <f t="shared" si="223"/>
        <v/>
      </c>
      <c r="J3582" t="s">
        <v>253</v>
      </c>
      <c r="K3582" t="s">
        <v>253</v>
      </c>
      <c r="L3582">
        <v>19.152000000000001</v>
      </c>
      <c r="R3582">
        <v>271.06463100000002</v>
      </c>
      <c r="S3582" t="s">
        <v>201</v>
      </c>
      <c r="T3582" s="221">
        <v>45566.313194444447</v>
      </c>
    </row>
    <row r="3583" spans="1:20" x14ac:dyDescent="0.35">
      <c r="A3583" t="s">
        <v>102</v>
      </c>
      <c r="B3583" t="s">
        <v>103</v>
      </c>
      <c r="C3583" t="s">
        <v>97</v>
      </c>
      <c r="D3583" s="29">
        <v>45949</v>
      </c>
      <c r="E3583" s="184" t="str">
        <f t="shared" si="220"/>
        <v/>
      </c>
      <c r="F3583" s="184" t="str">
        <f t="shared" si="221"/>
        <v/>
      </c>
      <c r="G3583" s="184" t="str">
        <f t="shared" si="222"/>
        <v/>
      </c>
      <c r="H3583" s="184" t="str">
        <f t="shared" si="223"/>
        <v/>
      </c>
      <c r="J3583" t="s">
        <v>253</v>
      </c>
      <c r="K3583" t="s">
        <v>253</v>
      </c>
      <c r="L3583">
        <v>19.152000000000001</v>
      </c>
      <c r="R3583">
        <v>271.06463100000002</v>
      </c>
      <c r="S3583" t="s">
        <v>201</v>
      </c>
      <c r="T3583" s="221">
        <v>45566.313194444447</v>
      </c>
    </row>
    <row r="3584" spans="1:20" x14ac:dyDescent="0.35">
      <c r="A3584" t="s">
        <v>102</v>
      </c>
      <c r="B3584" t="s">
        <v>103</v>
      </c>
      <c r="C3584" t="s">
        <v>97</v>
      </c>
      <c r="D3584" s="29">
        <v>45950</v>
      </c>
      <c r="E3584" s="184" t="str">
        <f t="shared" si="220"/>
        <v/>
      </c>
      <c r="F3584" s="184" t="str">
        <f t="shared" si="221"/>
        <v/>
      </c>
      <c r="G3584" s="184" t="str">
        <f t="shared" si="222"/>
        <v/>
      </c>
      <c r="H3584" s="184" t="str">
        <f t="shared" si="223"/>
        <v/>
      </c>
      <c r="J3584" t="s">
        <v>253</v>
      </c>
      <c r="K3584" t="s">
        <v>253</v>
      </c>
      <c r="L3584">
        <v>19.152000000000001</v>
      </c>
      <c r="R3584">
        <v>271.06463100000002</v>
      </c>
      <c r="S3584" t="s">
        <v>201</v>
      </c>
      <c r="T3584" s="221">
        <v>45566.313194444447</v>
      </c>
    </row>
    <row r="3585" spans="1:20" x14ac:dyDescent="0.35">
      <c r="A3585" t="s">
        <v>102</v>
      </c>
      <c r="B3585" t="s">
        <v>103</v>
      </c>
      <c r="C3585" t="s">
        <v>97</v>
      </c>
      <c r="D3585" s="29">
        <v>45951</v>
      </c>
      <c r="E3585" s="184" t="str">
        <f t="shared" si="220"/>
        <v/>
      </c>
      <c r="F3585" s="184" t="str">
        <f t="shared" si="221"/>
        <v/>
      </c>
      <c r="G3585" s="184" t="str">
        <f t="shared" si="222"/>
        <v/>
      </c>
      <c r="H3585" s="184" t="str">
        <f t="shared" si="223"/>
        <v/>
      </c>
      <c r="J3585" t="s">
        <v>253</v>
      </c>
      <c r="K3585" t="s">
        <v>253</v>
      </c>
      <c r="L3585">
        <v>19.152000000000001</v>
      </c>
      <c r="R3585">
        <v>271.06463100000002</v>
      </c>
      <c r="S3585" t="s">
        <v>201</v>
      </c>
      <c r="T3585" s="221">
        <v>45566.313194444447</v>
      </c>
    </row>
    <row r="3586" spans="1:20" x14ac:dyDescent="0.35">
      <c r="A3586" t="s">
        <v>102</v>
      </c>
      <c r="B3586" t="s">
        <v>103</v>
      </c>
      <c r="C3586" t="s">
        <v>97</v>
      </c>
      <c r="D3586" s="29">
        <v>45952</v>
      </c>
      <c r="E3586" s="184" t="str">
        <f t="shared" si="220"/>
        <v/>
      </c>
      <c r="F3586" s="184" t="str">
        <f t="shared" si="221"/>
        <v/>
      </c>
      <c r="G3586" s="184" t="str">
        <f t="shared" si="222"/>
        <v/>
      </c>
      <c r="H3586" s="184" t="str">
        <f t="shared" si="223"/>
        <v/>
      </c>
      <c r="J3586" t="s">
        <v>253</v>
      </c>
      <c r="K3586" t="s">
        <v>253</v>
      </c>
      <c r="L3586">
        <v>19.152000000000001</v>
      </c>
      <c r="R3586">
        <v>271.06463100000002</v>
      </c>
      <c r="S3586" t="s">
        <v>201</v>
      </c>
      <c r="T3586" s="221">
        <v>45566.313194444447</v>
      </c>
    </row>
    <row r="3587" spans="1:20" x14ac:dyDescent="0.35">
      <c r="A3587" t="s">
        <v>102</v>
      </c>
      <c r="B3587" t="s">
        <v>103</v>
      </c>
      <c r="C3587" t="s">
        <v>97</v>
      </c>
      <c r="D3587" s="29">
        <v>45953</v>
      </c>
      <c r="E3587" s="184" t="str">
        <f t="shared" si="220"/>
        <v/>
      </c>
      <c r="F3587" s="184" t="str">
        <f t="shared" si="221"/>
        <v/>
      </c>
      <c r="G3587" s="184" t="str">
        <f t="shared" si="222"/>
        <v/>
      </c>
      <c r="H3587" s="184" t="str">
        <f t="shared" si="223"/>
        <v/>
      </c>
      <c r="J3587" t="s">
        <v>253</v>
      </c>
      <c r="K3587" t="s">
        <v>253</v>
      </c>
      <c r="L3587">
        <v>19.152000000000001</v>
      </c>
      <c r="R3587">
        <v>271.06463100000002</v>
      </c>
      <c r="S3587" t="s">
        <v>201</v>
      </c>
      <c r="T3587" s="221">
        <v>45566.313194444447</v>
      </c>
    </row>
    <row r="3588" spans="1:20" x14ac:dyDescent="0.35">
      <c r="A3588" t="s">
        <v>102</v>
      </c>
      <c r="B3588" t="s">
        <v>103</v>
      </c>
      <c r="C3588" t="s">
        <v>97</v>
      </c>
      <c r="D3588" s="29">
        <v>45954</v>
      </c>
      <c r="E3588" s="184" t="str">
        <f t="shared" si="220"/>
        <v/>
      </c>
      <c r="F3588" s="184" t="str">
        <f t="shared" si="221"/>
        <v/>
      </c>
      <c r="G3588" s="184" t="str">
        <f t="shared" si="222"/>
        <v/>
      </c>
      <c r="H3588" s="184" t="str">
        <f t="shared" si="223"/>
        <v/>
      </c>
      <c r="J3588" t="s">
        <v>253</v>
      </c>
      <c r="K3588" t="s">
        <v>253</v>
      </c>
      <c r="L3588">
        <v>19.152000000000001</v>
      </c>
      <c r="R3588">
        <v>271.06463100000002</v>
      </c>
      <c r="S3588" t="s">
        <v>201</v>
      </c>
      <c r="T3588" s="221">
        <v>45566.313194444447</v>
      </c>
    </row>
    <row r="3589" spans="1:20" x14ac:dyDescent="0.35">
      <c r="A3589" t="s">
        <v>102</v>
      </c>
      <c r="B3589" t="s">
        <v>103</v>
      </c>
      <c r="C3589" t="s">
        <v>97</v>
      </c>
      <c r="D3589" s="29">
        <v>45955</v>
      </c>
      <c r="E3589" s="184" t="str">
        <f t="shared" si="220"/>
        <v/>
      </c>
      <c r="F3589" s="184" t="str">
        <f t="shared" si="221"/>
        <v/>
      </c>
      <c r="G3589" s="184" t="str">
        <f t="shared" si="222"/>
        <v/>
      </c>
      <c r="H3589" s="184" t="str">
        <f t="shared" si="223"/>
        <v/>
      </c>
      <c r="J3589" t="s">
        <v>253</v>
      </c>
      <c r="K3589" t="s">
        <v>253</v>
      </c>
      <c r="L3589">
        <v>19.152000000000001</v>
      </c>
      <c r="R3589">
        <v>271.06463100000002</v>
      </c>
      <c r="S3589" t="s">
        <v>201</v>
      </c>
      <c r="T3589" s="221">
        <v>45566.313194444447</v>
      </c>
    </row>
    <row r="3590" spans="1:20" x14ac:dyDescent="0.35">
      <c r="A3590" t="s">
        <v>102</v>
      </c>
      <c r="B3590" t="s">
        <v>103</v>
      </c>
      <c r="C3590" t="s">
        <v>97</v>
      </c>
      <c r="D3590" s="29">
        <v>45956</v>
      </c>
      <c r="E3590" s="184" t="str">
        <f t="shared" si="220"/>
        <v/>
      </c>
      <c r="F3590" s="184" t="str">
        <f t="shared" si="221"/>
        <v/>
      </c>
      <c r="G3590" s="184" t="str">
        <f t="shared" si="222"/>
        <v/>
      </c>
      <c r="H3590" s="184" t="str">
        <f t="shared" si="223"/>
        <v/>
      </c>
      <c r="J3590" t="s">
        <v>253</v>
      </c>
      <c r="K3590" t="s">
        <v>253</v>
      </c>
      <c r="L3590">
        <v>19.152000000000001</v>
      </c>
      <c r="R3590">
        <v>271.06463100000002</v>
      </c>
      <c r="S3590" t="s">
        <v>201</v>
      </c>
      <c r="T3590" s="221">
        <v>45566.313194444447</v>
      </c>
    </row>
    <row r="3591" spans="1:20" x14ac:dyDescent="0.35">
      <c r="A3591" t="s">
        <v>102</v>
      </c>
      <c r="B3591" t="s">
        <v>103</v>
      </c>
      <c r="C3591" t="s">
        <v>97</v>
      </c>
      <c r="D3591" s="29">
        <v>45957</v>
      </c>
      <c r="E3591" s="184" t="str">
        <f t="shared" si="220"/>
        <v/>
      </c>
      <c r="F3591" s="184" t="str">
        <f t="shared" si="221"/>
        <v/>
      </c>
      <c r="G3591" s="184" t="str">
        <f t="shared" si="222"/>
        <v/>
      </c>
      <c r="H3591" s="184" t="str">
        <f t="shared" si="223"/>
        <v/>
      </c>
      <c r="J3591" t="s">
        <v>253</v>
      </c>
      <c r="K3591" t="s">
        <v>253</v>
      </c>
      <c r="L3591">
        <v>19.152000000000001</v>
      </c>
      <c r="R3591">
        <v>271.06463100000002</v>
      </c>
      <c r="S3591" t="s">
        <v>201</v>
      </c>
      <c r="T3591" s="221">
        <v>45566.313194444447</v>
      </c>
    </row>
    <row r="3592" spans="1:20" x14ac:dyDescent="0.35">
      <c r="A3592" t="s">
        <v>102</v>
      </c>
      <c r="B3592" t="s">
        <v>103</v>
      </c>
      <c r="C3592" t="s">
        <v>97</v>
      </c>
      <c r="D3592" s="29">
        <v>45958</v>
      </c>
      <c r="E3592" s="184" t="str">
        <f t="shared" ref="E3592:E3655" si="224">IF(J3592="","",IF(L3592=0,0,IF(1-(J3592/L3592)&lt;0,"",1-(J3592/L3592))))</f>
        <v/>
      </c>
      <c r="F3592" s="184" t="str">
        <f t="shared" ref="F3592:F3655" si="225">IF(K3592="","",IF(L3592=0,0,IF(1-(K3592/L3592)&lt;0,"",1-(K3592/L3592))))</f>
        <v/>
      </c>
      <c r="G3592" s="184" t="str">
        <f t="shared" ref="G3592:G3655" si="226">IF(J3592="","",IF(1-(J3592/R3592)&lt;0,"",1-(J3592/R3592)))</f>
        <v/>
      </c>
      <c r="H3592" s="184" t="str">
        <f t="shared" ref="H3592:H3655" si="227">IF(K3592="","",IF(1-(K3592/R3592)&lt;0,"",1-(K3592/R3592)))</f>
        <v/>
      </c>
      <c r="J3592" t="s">
        <v>253</v>
      </c>
      <c r="K3592" t="s">
        <v>253</v>
      </c>
      <c r="L3592">
        <v>19.152000000000001</v>
      </c>
      <c r="R3592">
        <v>271.06463100000002</v>
      </c>
      <c r="S3592" t="s">
        <v>201</v>
      </c>
      <c r="T3592" s="221">
        <v>45566.313194444447</v>
      </c>
    </row>
    <row r="3593" spans="1:20" x14ac:dyDescent="0.35">
      <c r="A3593" t="s">
        <v>102</v>
      </c>
      <c r="B3593" t="s">
        <v>103</v>
      </c>
      <c r="C3593" t="s">
        <v>97</v>
      </c>
      <c r="D3593" s="29">
        <v>45959</v>
      </c>
      <c r="E3593" s="184" t="str">
        <f t="shared" si="224"/>
        <v/>
      </c>
      <c r="F3593" s="184" t="str">
        <f t="shared" si="225"/>
        <v/>
      </c>
      <c r="G3593" s="184" t="str">
        <f t="shared" si="226"/>
        <v/>
      </c>
      <c r="H3593" s="184" t="str">
        <f t="shared" si="227"/>
        <v/>
      </c>
      <c r="J3593" t="s">
        <v>253</v>
      </c>
      <c r="K3593" t="s">
        <v>253</v>
      </c>
      <c r="L3593">
        <v>19.152000000000001</v>
      </c>
      <c r="R3593">
        <v>271.06463100000002</v>
      </c>
      <c r="S3593" t="s">
        <v>201</v>
      </c>
      <c r="T3593" s="221">
        <v>45566.313194444447</v>
      </c>
    </row>
    <row r="3594" spans="1:20" x14ac:dyDescent="0.35">
      <c r="A3594" t="s">
        <v>102</v>
      </c>
      <c r="B3594" t="s">
        <v>103</v>
      </c>
      <c r="C3594" t="s">
        <v>97</v>
      </c>
      <c r="D3594" s="29">
        <v>45960</v>
      </c>
      <c r="E3594" s="184" t="str">
        <f t="shared" si="224"/>
        <v/>
      </c>
      <c r="F3594" s="184" t="str">
        <f t="shared" si="225"/>
        <v/>
      </c>
      <c r="G3594" s="184" t="str">
        <f t="shared" si="226"/>
        <v/>
      </c>
      <c r="H3594" s="184" t="str">
        <f t="shared" si="227"/>
        <v/>
      </c>
      <c r="J3594" t="s">
        <v>253</v>
      </c>
      <c r="K3594" t="s">
        <v>253</v>
      </c>
      <c r="L3594">
        <v>19.152000000000001</v>
      </c>
      <c r="R3594">
        <v>271.06463100000002</v>
      </c>
      <c r="S3594" t="s">
        <v>201</v>
      </c>
      <c r="T3594" s="221">
        <v>45566.313194444447</v>
      </c>
    </row>
    <row r="3595" spans="1:20" x14ac:dyDescent="0.35">
      <c r="A3595" t="s">
        <v>102</v>
      </c>
      <c r="B3595" t="s">
        <v>103</v>
      </c>
      <c r="C3595" t="s">
        <v>97</v>
      </c>
      <c r="D3595" s="29">
        <v>45961</v>
      </c>
      <c r="E3595" s="184" t="str">
        <f t="shared" si="224"/>
        <v/>
      </c>
      <c r="F3595" s="184" t="str">
        <f t="shared" si="225"/>
        <v/>
      </c>
      <c r="G3595" s="184" t="str">
        <f t="shared" si="226"/>
        <v/>
      </c>
      <c r="H3595" s="184" t="str">
        <f t="shared" si="227"/>
        <v/>
      </c>
      <c r="J3595" t="s">
        <v>253</v>
      </c>
      <c r="K3595" t="s">
        <v>253</v>
      </c>
      <c r="L3595">
        <v>19.152000000000001</v>
      </c>
      <c r="R3595">
        <v>271.06463100000002</v>
      </c>
      <c r="S3595" t="s">
        <v>201</v>
      </c>
      <c r="T3595" s="221">
        <v>45566.313194444447</v>
      </c>
    </row>
    <row r="3596" spans="1:20" x14ac:dyDescent="0.35">
      <c r="A3596" t="s">
        <v>102</v>
      </c>
      <c r="B3596" t="s">
        <v>103</v>
      </c>
      <c r="C3596" t="s">
        <v>97</v>
      </c>
      <c r="D3596" s="29">
        <v>45962</v>
      </c>
      <c r="E3596" s="184" t="str">
        <f t="shared" si="224"/>
        <v/>
      </c>
      <c r="F3596" s="184" t="str">
        <f t="shared" si="225"/>
        <v/>
      </c>
      <c r="G3596" s="184" t="str">
        <f t="shared" si="226"/>
        <v/>
      </c>
      <c r="H3596" s="184" t="str">
        <f t="shared" si="227"/>
        <v/>
      </c>
      <c r="J3596" t="s">
        <v>253</v>
      </c>
      <c r="K3596" t="s">
        <v>253</v>
      </c>
      <c r="L3596">
        <v>19.152000000000001</v>
      </c>
      <c r="R3596">
        <v>271.06463100000002</v>
      </c>
      <c r="S3596" t="s">
        <v>201</v>
      </c>
      <c r="T3596" s="221">
        <v>45566.313194444447</v>
      </c>
    </row>
    <row r="3597" spans="1:20" x14ac:dyDescent="0.35">
      <c r="A3597" t="s">
        <v>102</v>
      </c>
      <c r="B3597" t="s">
        <v>103</v>
      </c>
      <c r="C3597" t="s">
        <v>97</v>
      </c>
      <c r="D3597" s="29">
        <v>45963</v>
      </c>
      <c r="E3597" s="184" t="str">
        <f t="shared" si="224"/>
        <v/>
      </c>
      <c r="F3597" s="184" t="str">
        <f t="shared" si="225"/>
        <v/>
      </c>
      <c r="G3597" s="184" t="str">
        <f t="shared" si="226"/>
        <v/>
      </c>
      <c r="H3597" s="184" t="str">
        <f t="shared" si="227"/>
        <v/>
      </c>
      <c r="J3597" t="s">
        <v>253</v>
      </c>
      <c r="K3597" t="s">
        <v>253</v>
      </c>
      <c r="L3597">
        <v>19.152000000000001</v>
      </c>
      <c r="R3597">
        <v>271.06463100000002</v>
      </c>
      <c r="S3597" t="s">
        <v>201</v>
      </c>
      <c r="T3597" s="221">
        <v>45566.313194444447</v>
      </c>
    </row>
    <row r="3598" spans="1:20" x14ac:dyDescent="0.35">
      <c r="A3598" t="s">
        <v>102</v>
      </c>
      <c r="B3598" t="s">
        <v>103</v>
      </c>
      <c r="C3598" t="s">
        <v>97</v>
      </c>
      <c r="D3598" s="29">
        <v>45964</v>
      </c>
      <c r="E3598" s="184" t="str">
        <f t="shared" si="224"/>
        <v/>
      </c>
      <c r="F3598" s="184" t="str">
        <f t="shared" si="225"/>
        <v/>
      </c>
      <c r="G3598" s="184" t="str">
        <f t="shared" si="226"/>
        <v/>
      </c>
      <c r="H3598" s="184" t="str">
        <f t="shared" si="227"/>
        <v/>
      </c>
      <c r="J3598" t="s">
        <v>253</v>
      </c>
      <c r="K3598" t="s">
        <v>253</v>
      </c>
      <c r="L3598">
        <v>19.152000000000001</v>
      </c>
      <c r="R3598">
        <v>271.06463100000002</v>
      </c>
      <c r="S3598" t="s">
        <v>201</v>
      </c>
      <c r="T3598" s="221">
        <v>45566.313194444447</v>
      </c>
    </row>
    <row r="3599" spans="1:20" x14ac:dyDescent="0.35">
      <c r="A3599" t="s">
        <v>102</v>
      </c>
      <c r="B3599" t="s">
        <v>103</v>
      </c>
      <c r="C3599" t="s">
        <v>97</v>
      </c>
      <c r="D3599" s="29">
        <v>45965</v>
      </c>
      <c r="E3599" s="184" t="str">
        <f t="shared" si="224"/>
        <v/>
      </c>
      <c r="F3599" s="184" t="str">
        <f t="shared" si="225"/>
        <v/>
      </c>
      <c r="G3599" s="184" t="str">
        <f t="shared" si="226"/>
        <v/>
      </c>
      <c r="H3599" s="184" t="str">
        <f t="shared" si="227"/>
        <v/>
      </c>
      <c r="J3599" t="s">
        <v>253</v>
      </c>
      <c r="K3599" t="s">
        <v>253</v>
      </c>
      <c r="L3599">
        <v>19.152000000000001</v>
      </c>
      <c r="R3599">
        <v>271.06463100000002</v>
      </c>
      <c r="S3599" t="s">
        <v>201</v>
      </c>
      <c r="T3599" s="221">
        <v>45566.313194444447</v>
      </c>
    </row>
    <row r="3600" spans="1:20" x14ac:dyDescent="0.35">
      <c r="A3600" t="s">
        <v>102</v>
      </c>
      <c r="B3600" t="s">
        <v>103</v>
      </c>
      <c r="C3600" t="s">
        <v>97</v>
      </c>
      <c r="D3600" s="29">
        <v>45966</v>
      </c>
      <c r="E3600" s="184" t="str">
        <f t="shared" si="224"/>
        <v/>
      </c>
      <c r="F3600" s="184" t="str">
        <f t="shared" si="225"/>
        <v/>
      </c>
      <c r="G3600" s="184" t="str">
        <f t="shared" si="226"/>
        <v/>
      </c>
      <c r="H3600" s="184" t="str">
        <f t="shared" si="227"/>
        <v/>
      </c>
      <c r="J3600" t="s">
        <v>253</v>
      </c>
      <c r="K3600" t="s">
        <v>253</v>
      </c>
      <c r="L3600">
        <v>19.152000000000001</v>
      </c>
      <c r="R3600">
        <v>271.06463100000002</v>
      </c>
      <c r="S3600" t="s">
        <v>201</v>
      </c>
      <c r="T3600" s="221">
        <v>45566.313194444447</v>
      </c>
    </row>
    <row r="3601" spans="1:20" x14ac:dyDescent="0.35">
      <c r="A3601" t="s">
        <v>102</v>
      </c>
      <c r="B3601" t="s">
        <v>103</v>
      </c>
      <c r="C3601" t="s">
        <v>97</v>
      </c>
      <c r="D3601" s="29">
        <v>45967</v>
      </c>
      <c r="E3601" s="184" t="str">
        <f t="shared" si="224"/>
        <v/>
      </c>
      <c r="F3601" s="184" t="str">
        <f t="shared" si="225"/>
        <v/>
      </c>
      <c r="G3601" s="184" t="str">
        <f t="shared" si="226"/>
        <v/>
      </c>
      <c r="H3601" s="184" t="str">
        <f t="shared" si="227"/>
        <v/>
      </c>
      <c r="J3601" t="s">
        <v>253</v>
      </c>
      <c r="K3601" t="s">
        <v>253</v>
      </c>
      <c r="L3601">
        <v>19.152000000000001</v>
      </c>
      <c r="R3601">
        <v>271.06463100000002</v>
      </c>
      <c r="S3601" t="s">
        <v>201</v>
      </c>
      <c r="T3601" s="221">
        <v>45566.313194444447</v>
      </c>
    </row>
    <row r="3602" spans="1:20" x14ac:dyDescent="0.35">
      <c r="A3602" t="s">
        <v>102</v>
      </c>
      <c r="B3602" t="s">
        <v>103</v>
      </c>
      <c r="C3602" t="s">
        <v>97</v>
      </c>
      <c r="D3602" s="29">
        <v>45968</v>
      </c>
      <c r="E3602" s="184" t="str">
        <f t="shared" si="224"/>
        <v/>
      </c>
      <c r="F3602" s="184" t="str">
        <f t="shared" si="225"/>
        <v/>
      </c>
      <c r="G3602" s="184" t="str">
        <f t="shared" si="226"/>
        <v/>
      </c>
      <c r="H3602" s="184" t="str">
        <f t="shared" si="227"/>
        <v/>
      </c>
      <c r="J3602" t="s">
        <v>253</v>
      </c>
      <c r="K3602" t="s">
        <v>253</v>
      </c>
      <c r="L3602">
        <v>19.152000000000001</v>
      </c>
      <c r="R3602">
        <v>271.06463100000002</v>
      </c>
      <c r="S3602" t="s">
        <v>201</v>
      </c>
      <c r="T3602" s="221">
        <v>45566.313194444447</v>
      </c>
    </row>
    <row r="3603" spans="1:20" x14ac:dyDescent="0.35">
      <c r="A3603" t="s">
        <v>102</v>
      </c>
      <c r="B3603" t="s">
        <v>103</v>
      </c>
      <c r="C3603" t="s">
        <v>97</v>
      </c>
      <c r="D3603" s="29">
        <v>45969</v>
      </c>
      <c r="E3603" s="184" t="str">
        <f t="shared" si="224"/>
        <v/>
      </c>
      <c r="F3603" s="184" t="str">
        <f t="shared" si="225"/>
        <v/>
      </c>
      <c r="G3603" s="184" t="str">
        <f t="shared" si="226"/>
        <v/>
      </c>
      <c r="H3603" s="184" t="str">
        <f t="shared" si="227"/>
        <v/>
      </c>
      <c r="J3603" t="s">
        <v>253</v>
      </c>
      <c r="K3603" t="s">
        <v>253</v>
      </c>
      <c r="L3603">
        <v>19.152000000000001</v>
      </c>
      <c r="R3603">
        <v>271.06463100000002</v>
      </c>
      <c r="S3603" t="s">
        <v>201</v>
      </c>
      <c r="T3603" s="221">
        <v>45566.313194444447</v>
      </c>
    </row>
    <row r="3604" spans="1:20" x14ac:dyDescent="0.35">
      <c r="A3604" t="s">
        <v>102</v>
      </c>
      <c r="B3604" t="s">
        <v>103</v>
      </c>
      <c r="C3604" t="s">
        <v>97</v>
      </c>
      <c r="D3604" s="29">
        <v>45970</v>
      </c>
      <c r="E3604" s="184" t="str">
        <f t="shared" si="224"/>
        <v/>
      </c>
      <c r="F3604" s="184" t="str">
        <f t="shared" si="225"/>
        <v/>
      </c>
      <c r="G3604" s="184" t="str">
        <f t="shared" si="226"/>
        <v/>
      </c>
      <c r="H3604" s="184" t="str">
        <f t="shared" si="227"/>
        <v/>
      </c>
      <c r="J3604" t="s">
        <v>253</v>
      </c>
      <c r="K3604" t="s">
        <v>253</v>
      </c>
      <c r="L3604">
        <v>19.152000000000001</v>
      </c>
      <c r="R3604">
        <v>271.06463100000002</v>
      </c>
      <c r="S3604" t="s">
        <v>201</v>
      </c>
      <c r="T3604" s="221">
        <v>45566.313194444447</v>
      </c>
    </row>
    <row r="3605" spans="1:20" x14ac:dyDescent="0.35">
      <c r="A3605" t="s">
        <v>102</v>
      </c>
      <c r="B3605" t="s">
        <v>103</v>
      </c>
      <c r="C3605" t="s">
        <v>97</v>
      </c>
      <c r="D3605" s="29">
        <v>45971</v>
      </c>
      <c r="E3605" s="184" t="str">
        <f t="shared" si="224"/>
        <v/>
      </c>
      <c r="F3605" s="184" t="str">
        <f t="shared" si="225"/>
        <v/>
      </c>
      <c r="G3605" s="184" t="str">
        <f t="shared" si="226"/>
        <v/>
      </c>
      <c r="H3605" s="184" t="str">
        <f t="shared" si="227"/>
        <v/>
      </c>
      <c r="J3605" t="s">
        <v>253</v>
      </c>
      <c r="K3605" t="s">
        <v>253</v>
      </c>
      <c r="L3605">
        <v>19.152000000000001</v>
      </c>
      <c r="R3605">
        <v>271.06463100000002</v>
      </c>
      <c r="S3605" t="s">
        <v>201</v>
      </c>
      <c r="T3605" s="221">
        <v>45566.313194444447</v>
      </c>
    </row>
    <row r="3606" spans="1:20" x14ac:dyDescent="0.35">
      <c r="A3606" t="s">
        <v>102</v>
      </c>
      <c r="B3606" t="s">
        <v>103</v>
      </c>
      <c r="C3606" t="s">
        <v>97</v>
      </c>
      <c r="D3606" s="29">
        <v>45972</v>
      </c>
      <c r="E3606" s="184" t="str">
        <f t="shared" si="224"/>
        <v/>
      </c>
      <c r="F3606" s="184" t="str">
        <f t="shared" si="225"/>
        <v/>
      </c>
      <c r="G3606" s="184" t="str">
        <f t="shared" si="226"/>
        <v/>
      </c>
      <c r="H3606" s="184" t="str">
        <f t="shared" si="227"/>
        <v/>
      </c>
      <c r="J3606" t="s">
        <v>253</v>
      </c>
      <c r="K3606" t="s">
        <v>253</v>
      </c>
      <c r="L3606">
        <v>19.152000000000001</v>
      </c>
      <c r="R3606">
        <v>271.06463100000002</v>
      </c>
      <c r="S3606" t="s">
        <v>201</v>
      </c>
      <c r="T3606" s="221">
        <v>45566.313194444447</v>
      </c>
    </row>
    <row r="3607" spans="1:20" x14ac:dyDescent="0.35">
      <c r="A3607" t="s">
        <v>102</v>
      </c>
      <c r="B3607" t="s">
        <v>103</v>
      </c>
      <c r="C3607" t="s">
        <v>97</v>
      </c>
      <c r="D3607" s="29">
        <v>45973</v>
      </c>
      <c r="E3607" s="184" t="str">
        <f t="shared" si="224"/>
        <v/>
      </c>
      <c r="F3607" s="184" t="str">
        <f t="shared" si="225"/>
        <v/>
      </c>
      <c r="G3607" s="184" t="str">
        <f t="shared" si="226"/>
        <v/>
      </c>
      <c r="H3607" s="184" t="str">
        <f t="shared" si="227"/>
        <v/>
      </c>
      <c r="J3607" t="s">
        <v>253</v>
      </c>
      <c r="K3607" t="s">
        <v>253</v>
      </c>
      <c r="L3607">
        <v>19.152000000000001</v>
      </c>
      <c r="R3607">
        <v>271.06463100000002</v>
      </c>
      <c r="S3607" t="s">
        <v>201</v>
      </c>
      <c r="T3607" s="221">
        <v>45566.313194444447</v>
      </c>
    </row>
    <row r="3608" spans="1:20" x14ac:dyDescent="0.35">
      <c r="A3608" t="s">
        <v>102</v>
      </c>
      <c r="B3608" t="s">
        <v>103</v>
      </c>
      <c r="C3608" t="s">
        <v>97</v>
      </c>
      <c r="D3608" s="29">
        <v>45974</v>
      </c>
      <c r="E3608" s="184" t="str">
        <f t="shared" si="224"/>
        <v/>
      </c>
      <c r="F3608" s="184" t="str">
        <f t="shared" si="225"/>
        <v/>
      </c>
      <c r="G3608" s="184" t="str">
        <f t="shared" si="226"/>
        <v/>
      </c>
      <c r="H3608" s="184" t="str">
        <f t="shared" si="227"/>
        <v/>
      </c>
      <c r="J3608" t="s">
        <v>253</v>
      </c>
      <c r="K3608" t="s">
        <v>253</v>
      </c>
      <c r="L3608">
        <v>19.152000000000001</v>
      </c>
      <c r="R3608">
        <v>271.06463100000002</v>
      </c>
      <c r="S3608" t="s">
        <v>201</v>
      </c>
      <c r="T3608" s="221">
        <v>45566.313194444447</v>
      </c>
    </row>
    <row r="3609" spans="1:20" x14ac:dyDescent="0.35">
      <c r="A3609" t="s">
        <v>102</v>
      </c>
      <c r="B3609" t="s">
        <v>103</v>
      </c>
      <c r="C3609" t="s">
        <v>97</v>
      </c>
      <c r="D3609" s="29">
        <v>45975</v>
      </c>
      <c r="E3609" s="184" t="str">
        <f t="shared" si="224"/>
        <v/>
      </c>
      <c r="F3609" s="184" t="str">
        <f t="shared" si="225"/>
        <v/>
      </c>
      <c r="G3609" s="184" t="str">
        <f t="shared" si="226"/>
        <v/>
      </c>
      <c r="H3609" s="184" t="str">
        <f t="shared" si="227"/>
        <v/>
      </c>
      <c r="J3609" t="s">
        <v>253</v>
      </c>
      <c r="K3609" t="s">
        <v>253</v>
      </c>
      <c r="L3609">
        <v>19.152000000000001</v>
      </c>
      <c r="R3609">
        <v>271.06463100000002</v>
      </c>
      <c r="S3609" t="s">
        <v>201</v>
      </c>
      <c r="T3609" s="221">
        <v>45566.313194444447</v>
      </c>
    </row>
    <row r="3610" spans="1:20" x14ac:dyDescent="0.35">
      <c r="A3610" t="s">
        <v>102</v>
      </c>
      <c r="B3610" t="s">
        <v>103</v>
      </c>
      <c r="C3610" t="s">
        <v>97</v>
      </c>
      <c r="D3610" s="29">
        <v>45976</v>
      </c>
      <c r="E3610" s="184" t="str">
        <f t="shared" si="224"/>
        <v/>
      </c>
      <c r="F3610" s="184" t="str">
        <f t="shared" si="225"/>
        <v/>
      </c>
      <c r="G3610" s="184" t="str">
        <f t="shared" si="226"/>
        <v/>
      </c>
      <c r="H3610" s="184" t="str">
        <f t="shared" si="227"/>
        <v/>
      </c>
      <c r="J3610" t="s">
        <v>253</v>
      </c>
      <c r="K3610" t="s">
        <v>253</v>
      </c>
      <c r="L3610">
        <v>19.152000000000001</v>
      </c>
      <c r="R3610">
        <v>271.06463100000002</v>
      </c>
      <c r="S3610" t="s">
        <v>201</v>
      </c>
      <c r="T3610" s="221">
        <v>45566.313194444447</v>
      </c>
    </row>
    <row r="3611" spans="1:20" x14ac:dyDescent="0.35">
      <c r="A3611" t="s">
        <v>102</v>
      </c>
      <c r="B3611" t="s">
        <v>103</v>
      </c>
      <c r="C3611" t="s">
        <v>97</v>
      </c>
      <c r="D3611" s="29">
        <v>45977</v>
      </c>
      <c r="E3611" s="184" t="str">
        <f t="shared" si="224"/>
        <v/>
      </c>
      <c r="F3611" s="184" t="str">
        <f t="shared" si="225"/>
        <v/>
      </c>
      <c r="G3611" s="184" t="str">
        <f t="shared" si="226"/>
        <v/>
      </c>
      <c r="H3611" s="184" t="str">
        <f t="shared" si="227"/>
        <v/>
      </c>
      <c r="J3611" t="s">
        <v>253</v>
      </c>
      <c r="K3611" t="s">
        <v>253</v>
      </c>
      <c r="L3611">
        <v>19.152000000000001</v>
      </c>
      <c r="R3611">
        <v>271.06463100000002</v>
      </c>
      <c r="S3611" t="s">
        <v>201</v>
      </c>
      <c r="T3611" s="221">
        <v>45566.313194444447</v>
      </c>
    </row>
    <row r="3612" spans="1:20" x14ac:dyDescent="0.35">
      <c r="A3612" t="s">
        <v>102</v>
      </c>
      <c r="B3612" t="s">
        <v>103</v>
      </c>
      <c r="C3612" t="s">
        <v>97</v>
      </c>
      <c r="D3612" s="29">
        <v>45978</v>
      </c>
      <c r="E3612" s="184" t="str">
        <f t="shared" si="224"/>
        <v/>
      </c>
      <c r="F3612" s="184" t="str">
        <f t="shared" si="225"/>
        <v/>
      </c>
      <c r="G3612" s="184" t="str">
        <f t="shared" si="226"/>
        <v/>
      </c>
      <c r="H3612" s="184" t="str">
        <f t="shared" si="227"/>
        <v/>
      </c>
      <c r="J3612" t="s">
        <v>253</v>
      </c>
      <c r="K3612" t="s">
        <v>253</v>
      </c>
      <c r="L3612">
        <v>19.152000000000001</v>
      </c>
      <c r="R3612">
        <v>271.06463100000002</v>
      </c>
      <c r="S3612" t="s">
        <v>201</v>
      </c>
      <c r="T3612" s="221">
        <v>45566.313194444447</v>
      </c>
    </row>
    <row r="3613" spans="1:20" x14ac:dyDescent="0.35">
      <c r="A3613" t="s">
        <v>102</v>
      </c>
      <c r="B3613" t="s">
        <v>103</v>
      </c>
      <c r="C3613" t="s">
        <v>97</v>
      </c>
      <c r="D3613" s="29">
        <v>45979</v>
      </c>
      <c r="E3613" s="184" t="str">
        <f t="shared" si="224"/>
        <v/>
      </c>
      <c r="F3613" s="184" t="str">
        <f t="shared" si="225"/>
        <v/>
      </c>
      <c r="G3613" s="184" t="str">
        <f t="shared" si="226"/>
        <v/>
      </c>
      <c r="H3613" s="184" t="str">
        <f t="shared" si="227"/>
        <v/>
      </c>
      <c r="J3613" t="s">
        <v>253</v>
      </c>
      <c r="K3613" t="s">
        <v>253</v>
      </c>
      <c r="L3613">
        <v>19.152000000000001</v>
      </c>
      <c r="R3613">
        <v>271.06463100000002</v>
      </c>
      <c r="S3613" t="s">
        <v>201</v>
      </c>
      <c r="T3613" s="221">
        <v>45566.313194444447</v>
      </c>
    </row>
    <row r="3614" spans="1:20" x14ac:dyDescent="0.35">
      <c r="A3614" t="s">
        <v>102</v>
      </c>
      <c r="B3614" t="s">
        <v>103</v>
      </c>
      <c r="C3614" t="s">
        <v>97</v>
      </c>
      <c r="D3614" s="29">
        <v>45980</v>
      </c>
      <c r="E3614" s="184" t="str">
        <f t="shared" si="224"/>
        <v/>
      </c>
      <c r="F3614" s="184" t="str">
        <f t="shared" si="225"/>
        <v/>
      </c>
      <c r="G3614" s="184" t="str">
        <f t="shared" si="226"/>
        <v/>
      </c>
      <c r="H3614" s="184" t="str">
        <f t="shared" si="227"/>
        <v/>
      </c>
      <c r="J3614" t="s">
        <v>253</v>
      </c>
      <c r="K3614" t="s">
        <v>253</v>
      </c>
      <c r="L3614">
        <v>19.152000000000001</v>
      </c>
      <c r="R3614">
        <v>271.06463100000002</v>
      </c>
      <c r="S3614" t="s">
        <v>201</v>
      </c>
      <c r="T3614" s="221">
        <v>45566.313194444447</v>
      </c>
    </row>
    <row r="3615" spans="1:20" x14ac:dyDescent="0.35">
      <c r="A3615" t="s">
        <v>102</v>
      </c>
      <c r="B3615" t="s">
        <v>103</v>
      </c>
      <c r="C3615" t="s">
        <v>97</v>
      </c>
      <c r="D3615" s="29">
        <v>45981</v>
      </c>
      <c r="E3615" s="184" t="str">
        <f t="shared" si="224"/>
        <v/>
      </c>
      <c r="F3615" s="184" t="str">
        <f t="shared" si="225"/>
        <v/>
      </c>
      <c r="G3615" s="184" t="str">
        <f t="shared" si="226"/>
        <v/>
      </c>
      <c r="H3615" s="184" t="str">
        <f t="shared" si="227"/>
        <v/>
      </c>
      <c r="J3615" t="s">
        <v>253</v>
      </c>
      <c r="K3615" t="s">
        <v>253</v>
      </c>
      <c r="L3615">
        <v>19.152000000000001</v>
      </c>
      <c r="R3615">
        <v>271.06463100000002</v>
      </c>
      <c r="S3615" t="s">
        <v>201</v>
      </c>
      <c r="T3615" s="221">
        <v>45566.313194444447</v>
      </c>
    </row>
    <row r="3616" spans="1:20" x14ac:dyDescent="0.35">
      <c r="A3616" t="s">
        <v>102</v>
      </c>
      <c r="B3616" t="s">
        <v>103</v>
      </c>
      <c r="C3616" t="s">
        <v>97</v>
      </c>
      <c r="D3616" s="29">
        <v>45982</v>
      </c>
      <c r="E3616" s="184" t="str">
        <f t="shared" si="224"/>
        <v/>
      </c>
      <c r="F3616" s="184" t="str">
        <f t="shared" si="225"/>
        <v/>
      </c>
      <c r="G3616" s="184" t="str">
        <f t="shared" si="226"/>
        <v/>
      </c>
      <c r="H3616" s="184" t="str">
        <f t="shared" si="227"/>
        <v/>
      </c>
      <c r="J3616" t="s">
        <v>253</v>
      </c>
      <c r="K3616" t="s">
        <v>253</v>
      </c>
      <c r="L3616">
        <v>19.152000000000001</v>
      </c>
      <c r="R3616">
        <v>271.06463100000002</v>
      </c>
      <c r="S3616" t="s">
        <v>201</v>
      </c>
      <c r="T3616" s="221">
        <v>45566.313194444447</v>
      </c>
    </row>
    <row r="3617" spans="1:20" x14ac:dyDescent="0.35">
      <c r="A3617" t="s">
        <v>102</v>
      </c>
      <c r="B3617" t="s">
        <v>103</v>
      </c>
      <c r="C3617" t="s">
        <v>97</v>
      </c>
      <c r="D3617" s="29">
        <v>45983</v>
      </c>
      <c r="E3617" s="184" t="str">
        <f t="shared" si="224"/>
        <v/>
      </c>
      <c r="F3617" s="184" t="str">
        <f t="shared" si="225"/>
        <v/>
      </c>
      <c r="G3617" s="184" t="str">
        <f t="shared" si="226"/>
        <v/>
      </c>
      <c r="H3617" s="184" t="str">
        <f t="shared" si="227"/>
        <v/>
      </c>
      <c r="J3617" t="s">
        <v>253</v>
      </c>
      <c r="K3617" t="s">
        <v>253</v>
      </c>
      <c r="L3617">
        <v>19.152000000000001</v>
      </c>
      <c r="R3617">
        <v>271.06463100000002</v>
      </c>
      <c r="S3617" t="s">
        <v>201</v>
      </c>
      <c r="T3617" s="221">
        <v>45566.313194444447</v>
      </c>
    </row>
    <row r="3618" spans="1:20" x14ac:dyDescent="0.35">
      <c r="A3618" t="s">
        <v>102</v>
      </c>
      <c r="B3618" t="s">
        <v>103</v>
      </c>
      <c r="C3618" t="s">
        <v>97</v>
      </c>
      <c r="D3618" s="29">
        <v>45984</v>
      </c>
      <c r="E3618" s="184" t="str">
        <f t="shared" si="224"/>
        <v/>
      </c>
      <c r="F3618" s="184" t="str">
        <f t="shared" si="225"/>
        <v/>
      </c>
      <c r="G3618" s="184" t="str">
        <f t="shared" si="226"/>
        <v/>
      </c>
      <c r="H3618" s="184" t="str">
        <f t="shared" si="227"/>
        <v/>
      </c>
      <c r="J3618" t="s">
        <v>253</v>
      </c>
      <c r="K3618" t="s">
        <v>253</v>
      </c>
      <c r="L3618">
        <v>19.152000000000001</v>
      </c>
      <c r="R3618">
        <v>271.06463100000002</v>
      </c>
      <c r="S3618" t="s">
        <v>201</v>
      </c>
      <c r="T3618" s="221">
        <v>45566.313194444447</v>
      </c>
    </row>
    <row r="3619" spans="1:20" x14ac:dyDescent="0.35">
      <c r="A3619" t="s">
        <v>102</v>
      </c>
      <c r="B3619" t="s">
        <v>103</v>
      </c>
      <c r="C3619" t="s">
        <v>97</v>
      </c>
      <c r="D3619" s="29">
        <v>45985</v>
      </c>
      <c r="E3619" s="184" t="str">
        <f t="shared" si="224"/>
        <v/>
      </c>
      <c r="F3619" s="184" t="str">
        <f t="shared" si="225"/>
        <v/>
      </c>
      <c r="G3619" s="184" t="str">
        <f t="shared" si="226"/>
        <v/>
      </c>
      <c r="H3619" s="184" t="str">
        <f t="shared" si="227"/>
        <v/>
      </c>
      <c r="J3619" t="s">
        <v>253</v>
      </c>
      <c r="K3619" t="s">
        <v>253</v>
      </c>
      <c r="L3619">
        <v>19.152000000000001</v>
      </c>
      <c r="R3619">
        <v>271.06463100000002</v>
      </c>
      <c r="S3619" t="s">
        <v>201</v>
      </c>
      <c r="T3619" s="221">
        <v>45566.313194444447</v>
      </c>
    </row>
    <row r="3620" spans="1:20" x14ac:dyDescent="0.35">
      <c r="A3620" t="s">
        <v>102</v>
      </c>
      <c r="B3620" t="s">
        <v>103</v>
      </c>
      <c r="C3620" t="s">
        <v>97</v>
      </c>
      <c r="D3620" s="29">
        <v>45986</v>
      </c>
      <c r="E3620" s="184" t="str">
        <f t="shared" si="224"/>
        <v/>
      </c>
      <c r="F3620" s="184" t="str">
        <f t="shared" si="225"/>
        <v/>
      </c>
      <c r="G3620" s="184" t="str">
        <f t="shared" si="226"/>
        <v/>
      </c>
      <c r="H3620" s="184" t="str">
        <f t="shared" si="227"/>
        <v/>
      </c>
      <c r="J3620" t="s">
        <v>253</v>
      </c>
      <c r="K3620" t="s">
        <v>253</v>
      </c>
      <c r="L3620">
        <v>19.152000000000001</v>
      </c>
      <c r="R3620">
        <v>271.06463100000002</v>
      </c>
      <c r="S3620" t="s">
        <v>201</v>
      </c>
      <c r="T3620" s="221">
        <v>45566.313194444447</v>
      </c>
    </row>
    <row r="3621" spans="1:20" x14ac:dyDescent="0.35">
      <c r="A3621" t="s">
        <v>102</v>
      </c>
      <c r="B3621" t="s">
        <v>103</v>
      </c>
      <c r="C3621" t="s">
        <v>97</v>
      </c>
      <c r="D3621" s="29">
        <v>45987</v>
      </c>
      <c r="E3621" s="184" t="str">
        <f t="shared" si="224"/>
        <v/>
      </c>
      <c r="F3621" s="184" t="str">
        <f t="shared" si="225"/>
        <v/>
      </c>
      <c r="G3621" s="184" t="str">
        <f t="shared" si="226"/>
        <v/>
      </c>
      <c r="H3621" s="184" t="str">
        <f t="shared" si="227"/>
        <v/>
      </c>
      <c r="J3621" t="s">
        <v>253</v>
      </c>
      <c r="K3621" t="s">
        <v>253</v>
      </c>
      <c r="L3621">
        <v>19.152000000000001</v>
      </c>
      <c r="R3621">
        <v>271.06463100000002</v>
      </c>
      <c r="S3621" t="s">
        <v>201</v>
      </c>
      <c r="T3621" s="221">
        <v>45566.313194444447</v>
      </c>
    </row>
    <row r="3622" spans="1:20" x14ac:dyDescent="0.35">
      <c r="A3622" t="s">
        <v>102</v>
      </c>
      <c r="B3622" t="s">
        <v>103</v>
      </c>
      <c r="C3622" t="s">
        <v>97</v>
      </c>
      <c r="D3622" s="29">
        <v>45988</v>
      </c>
      <c r="E3622" s="184" t="str">
        <f t="shared" si="224"/>
        <v/>
      </c>
      <c r="F3622" s="184" t="str">
        <f t="shared" si="225"/>
        <v/>
      </c>
      <c r="G3622" s="184" t="str">
        <f t="shared" si="226"/>
        <v/>
      </c>
      <c r="H3622" s="184" t="str">
        <f t="shared" si="227"/>
        <v/>
      </c>
      <c r="J3622" t="s">
        <v>253</v>
      </c>
      <c r="K3622" t="s">
        <v>253</v>
      </c>
      <c r="L3622">
        <v>19.152000000000001</v>
      </c>
      <c r="R3622">
        <v>271.06463100000002</v>
      </c>
      <c r="S3622" t="s">
        <v>201</v>
      </c>
      <c r="T3622" s="221">
        <v>45566.313194444447</v>
      </c>
    </row>
    <row r="3623" spans="1:20" x14ac:dyDescent="0.35">
      <c r="A3623" t="s">
        <v>102</v>
      </c>
      <c r="B3623" t="s">
        <v>103</v>
      </c>
      <c r="C3623" t="s">
        <v>97</v>
      </c>
      <c r="D3623" s="29">
        <v>45989</v>
      </c>
      <c r="E3623" s="184" t="str">
        <f t="shared" si="224"/>
        <v/>
      </c>
      <c r="F3623" s="184" t="str">
        <f t="shared" si="225"/>
        <v/>
      </c>
      <c r="G3623" s="184" t="str">
        <f t="shared" si="226"/>
        <v/>
      </c>
      <c r="H3623" s="184" t="str">
        <f t="shared" si="227"/>
        <v/>
      </c>
      <c r="J3623" t="s">
        <v>253</v>
      </c>
      <c r="K3623" t="s">
        <v>253</v>
      </c>
      <c r="L3623">
        <v>19.152000000000001</v>
      </c>
      <c r="R3623">
        <v>271.06463100000002</v>
      </c>
      <c r="S3623" t="s">
        <v>201</v>
      </c>
      <c r="T3623" s="221">
        <v>45566.313194444447</v>
      </c>
    </row>
    <row r="3624" spans="1:20" x14ac:dyDescent="0.35">
      <c r="A3624" t="s">
        <v>102</v>
      </c>
      <c r="B3624" t="s">
        <v>103</v>
      </c>
      <c r="C3624" t="s">
        <v>97</v>
      </c>
      <c r="D3624" s="29">
        <v>45990</v>
      </c>
      <c r="E3624" s="184" t="str">
        <f t="shared" si="224"/>
        <v/>
      </c>
      <c r="F3624" s="184" t="str">
        <f t="shared" si="225"/>
        <v/>
      </c>
      <c r="G3624" s="184" t="str">
        <f t="shared" si="226"/>
        <v/>
      </c>
      <c r="H3624" s="184" t="str">
        <f t="shared" si="227"/>
        <v/>
      </c>
      <c r="J3624" t="s">
        <v>253</v>
      </c>
      <c r="K3624" t="s">
        <v>253</v>
      </c>
      <c r="L3624">
        <v>19.152000000000001</v>
      </c>
      <c r="R3624">
        <v>271.06463100000002</v>
      </c>
      <c r="S3624" t="s">
        <v>201</v>
      </c>
      <c r="T3624" s="221">
        <v>45566.313194444447</v>
      </c>
    </row>
    <row r="3625" spans="1:20" x14ac:dyDescent="0.35">
      <c r="A3625" t="s">
        <v>102</v>
      </c>
      <c r="B3625" t="s">
        <v>103</v>
      </c>
      <c r="C3625" t="s">
        <v>97</v>
      </c>
      <c r="D3625" s="29">
        <v>45991</v>
      </c>
      <c r="E3625" s="184" t="str">
        <f t="shared" si="224"/>
        <v/>
      </c>
      <c r="F3625" s="184" t="str">
        <f t="shared" si="225"/>
        <v/>
      </c>
      <c r="G3625" s="184" t="str">
        <f t="shared" si="226"/>
        <v/>
      </c>
      <c r="H3625" s="184" t="str">
        <f t="shared" si="227"/>
        <v/>
      </c>
      <c r="J3625" t="s">
        <v>253</v>
      </c>
      <c r="K3625" t="s">
        <v>253</v>
      </c>
      <c r="L3625">
        <v>19.152000000000001</v>
      </c>
      <c r="R3625">
        <v>271.06463100000002</v>
      </c>
      <c r="S3625" t="s">
        <v>201</v>
      </c>
      <c r="T3625" s="221">
        <v>45566.313194444447</v>
      </c>
    </row>
    <row r="3626" spans="1:20" x14ac:dyDescent="0.35">
      <c r="A3626" t="s">
        <v>102</v>
      </c>
      <c r="B3626" t="s">
        <v>103</v>
      </c>
      <c r="C3626" t="s">
        <v>97</v>
      </c>
      <c r="D3626" s="29">
        <v>45992</v>
      </c>
      <c r="E3626" s="184" t="str">
        <f t="shared" si="224"/>
        <v/>
      </c>
      <c r="F3626" s="184" t="str">
        <f t="shared" si="225"/>
        <v/>
      </c>
      <c r="G3626" s="184" t="str">
        <f t="shared" si="226"/>
        <v/>
      </c>
      <c r="H3626" s="184" t="str">
        <f t="shared" si="227"/>
        <v/>
      </c>
      <c r="J3626" t="s">
        <v>253</v>
      </c>
      <c r="K3626" t="s">
        <v>253</v>
      </c>
      <c r="L3626">
        <v>19.152000000000001</v>
      </c>
      <c r="R3626">
        <v>271.06463100000002</v>
      </c>
      <c r="S3626" t="s">
        <v>201</v>
      </c>
      <c r="T3626" s="221">
        <v>45566.313194444447</v>
      </c>
    </row>
    <row r="3627" spans="1:20" x14ac:dyDescent="0.35">
      <c r="A3627" t="s">
        <v>102</v>
      </c>
      <c r="B3627" t="s">
        <v>103</v>
      </c>
      <c r="C3627" t="s">
        <v>97</v>
      </c>
      <c r="D3627" s="29">
        <v>45993</v>
      </c>
      <c r="E3627" s="184" t="str">
        <f t="shared" si="224"/>
        <v/>
      </c>
      <c r="F3627" s="184" t="str">
        <f t="shared" si="225"/>
        <v/>
      </c>
      <c r="G3627" s="184" t="str">
        <f t="shared" si="226"/>
        <v/>
      </c>
      <c r="H3627" s="184" t="str">
        <f t="shared" si="227"/>
        <v/>
      </c>
      <c r="J3627" t="s">
        <v>253</v>
      </c>
      <c r="K3627" t="s">
        <v>253</v>
      </c>
      <c r="L3627">
        <v>19.152000000000001</v>
      </c>
      <c r="R3627">
        <v>271.06463100000002</v>
      </c>
      <c r="S3627" t="s">
        <v>201</v>
      </c>
      <c r="T3627" s="221">
        <v>45566.313194444447</v>
      </c>
    </row>
    <row r="3628" spans="1:20" x14ac:dyDescent="0.35">
      <c r="A3628" t="s">
        <v>102</v>
      </c>
      <c r="B3628" t="s">
        <v>103</v>
      </c>
      <c r="C3628" t="s">
        <v>97</v>
      </c>
      <c r="D3628" s="29">
        <v>45994</v>
      </c>
      <c r="E3628" s="184" t="str">
        <f t="shared" si="224"/>
        <v/>
      </c>
      <c r="F3628" s="184" t="str">
        <f t="shared" si="225"/>
        <v/>
      </c>
      <c r="G3628" s="184" t="str">
        <f t="shared" si="226"/>
        <v/>
      </c>
      <c r="H3628" s="184" t="str">
        <f t="shared" si="227"/>
        <v/>
      </c>
      <c r="J3628" t="s">
        <v>253</v>
      </c>
      <c r="K3628" t="s">
        <v>253</v>
      </c>
      <c r="L3628">
        <v>19.152000000000001</v>
      </c>
      <c r="R3628">
        <v>271.06463100000002</v>
      </c>
      <c r="S3628" t="s">
        <v>201</v>
      </c>
      <c r="T3628" s="221">
        <v>45566.313194444447</v>
      </c>
    </row>
    <row r="3629" spans="1:20" x14ac:dyDescent="0.35">
      <c r="A3629" t="s">
        <v>102</v>
      </c>
      <c r="B3629" t="s">
        <v>103</v>
      </c>
      <c r="C3629" t="s">
        <v>97</v>
      </c>
      <c r="D3629" s="29">
        <v>45995</v>
      </c>
      <c r="E3629" s="184" t="str">
        <f t="shared" si="224"/>
        <v/>
      </c>
      <c r="F3629" s="184" t="str">
        <f t="shared" si="225"/>
        <v/>
      </c>
      <c r="G3629" s="184" t="str">
        <f t="shared" si="226"/>
        <v/>
      </c>
      <c r="H3629" s="184" t="str">
        <f t="shared" si="227"/>
        <v/>
      </c>
      <c r="J3629" t="s">
        <v>253</v>
      </c>
      <c r="K3629" t="s">
        <v>253</v>
      </c>
      <c r="L3629">
        <v>19.152000000000001</v>
      </c>
      <c r="R3629">
        <v>271.06463100000002</v>
      </c>
      <c r="S3629" t="s">
        <v>201</v>
      </c>
      <c r="T3629" s="221">
        <v>45566.313194444447</v>
      </c>
    </row>
    <row r="3630" spans="1:20" x14ac:dyDescent="0.35">
      <c r="A3630" t="s">
        <v>102</v>
      </c>
      <c r="B3630" t="s">
        <v>103</v>
      </c>
      <c r="C3630" t="s">
        <v>97</v>
      </c>
      <c r="D3630" s="29">
        <v>45996</v>
      </c>
      <c r="E3630" s="184" t="str">
        <f t="shared" si="224"/>
        <v/>
      </c>
      <c r="F3630" s="184" t="str">
        <f t="shared" si="225"/>
        <v/>
      </c>
      <c r="G3630" s="184" t="str">
        <f t="shared" si="226"/>
        <v/>
      </c>
      <c r="H3630" s="184" t="str">
        <f t="shared" si="227"/>
        <v/>
      </c>
      <c r="J3630" t="s">
        <v>253</v>
      </c>
      <c r="K3630" t="s">
        <v>253</v>
      </c>
      <c r="L3630">
        <v>19.152000000000001</v>
      </c>
      <c r="R3630">
        <v>271.06463100000002</v>
      </c>
      <c r="S3630" t="s">
        <v>201</v>
      </c>
      <c r="T3630" s="221">
        <v>45566.313194444447</v>
      </c>
    </row>
    <row r="3631" spans="1:20" x14ac:dyDescent="0.35">
      <c r="A3631" t="s">
        <v>102</v>
      </c>
      <c r="B3631" t="s">
        <v>103</v>
      </c>
      <c r="C3631" t="s">
        <v>97</v>
      </c>
      <c r="D3631" s="29">
        <v>45997</v>
      </c>
      <c r="E3631" s="184" t="str">
        <f t="shared" si="224"/>
        <v/>
      </c>
      <c r="F3631" s="184" t="str">
        <f t="shared" si="225"/>
        <v/>
      </c>
      <c r="G3631" s="184" t="str">
        <f t="shared" si="226"/>
        <v/>
      </c>
      <c r="H3631" s="184" t="str">
        <f t="shared" si="227"/>
        <v/>
      </c>
      <c r="J3631" t="s">
        <v>253</v>
      </c>
      <c r="K3631" t="s">
        <v>253</v>
      </c>
      <c r="L3631">
        <v>19.152000000000001</v>
      </c>
      <c r="R3631">
        <v>271.06463100000002</v>
      </c>
      <c r="S3631" t="s">
        <v>201</v>
      </c>
      <c r="T3631" s="221">
        <v>45566.313194444447</v>
      </c>
    </row>
    <row r="3632" spans="1:20" x14ac:dyDescent="0.35">
      <c r="A3632" t="s">
        <v>102</v>
      </c>
      <c r="B3632" t="s">
        <v>103</v>
      </c>
      <c r="C3632" t="s">
        <v>97</v>
      </c>
      <c r="D3632" s="29">
        <v>45998</v>
      </c>
      <c r="E3632" s="184" t="str">
        <f t="shared" si="224"/>
        <v/>
      </c>
      <c r="F3632" s="184" t="str">
        <f t="shared" si="225"/>
        <v/>
      </c>
      <c r="G3632" s="184" t="str">
        <f t="shared" si="226"/>
        <v/>
      </c>
      <c r="H3632" s="184" t="str">
        <f t="shared" si="227"/>
        <v/>
      </c>
      <c r="J3632" t="s">
        <v>253</v>
      </c>
      <c r="K3632" t="s">
        <v>253</v>
      </c>
      <c r="L3632">
        <v>19.152000000000001</v>
      </c>
      <c r="R3632">
        <v>271.06463100000002</v>
      </c>
      <c r="S3632" t="s">
        <v>201</v>
      </c>
      <c r="T3632" s="221">
        <v>45566.313194444447</v>
      </c>
    </row>
    <row r="3633" spans="1:20" x14ac:dyDescent="0.35">
      <c r="A3633" t="s">
        <v>102</v>
      </c>
      <c r="B3633" t="s">
        <v>103</v>
      </c>
      <c r="C3633" t="s">
        <v>97</v>
      </c>
      <c r="D3633" s="29">
        <v>45999</v>
      </c>
      <c r="E3633" s="184" t="str">
        <f t="shared" si="224"/>
        <v/>
      </c>
      <c r="F3633" s="184" t="str">
        <f t="shared" si="225"/>
        <v/>
      </c>
      <c r="G3633" s="184" t="str">
        <f t="shared" si="226"/>
        <v/>
      </c>
      <c r="H3633" s="184" t="str">
        <f t="shared" si="227"/>
        <v/>
      </c>
      <c r="J3633" t="s">
        <v>253</v>
      </c>
      <c r="K3633" t="s">
        <v>253</v>
      </c>
      <c r="L3633">
        <v>19.152000000000001</v>
      </c>
      <c r="R3633">
        <v>271.06463100000002</v>
      </c>
      <c r="S3633" t="s">
        <v>201</v>
      </c>
      <c r="T3633" s="221">
        <v>45566.313194444447</v>
      </c>
    </row>
    <row r="3634" spans="1:20" x14ac:dyDescent="0.35">
      <c r="A3634" t="s">
        <v>102</v>
      </c>
      <c r="B3634" t="s">
        <v>103</v>
      </c>
      <c r="C3634" t="s">
        <v>97</v>
      </c>
      <c r="D3634" s="29">
        <v>46000</v>
      </c>
      <c r="E3634" s="184" t="str">
        <f t="shared" si="224"/>
        <v/>
      </c>
      <c r="F3634" s="184" t="str">
        <f t="shared" si="225"/>
        <v/>
      </c>
      <c r="G3634" s="184" t="str">
        <f t="shared" si="226"/>
        <v/>
      </c>
      <c r="H3634" s="184" t="str">
        <f t="shared" si="227"/>
        <v/>
      </c>
      <c r="J3634" t="s">
        <v>253</v>
      </c>
      <c r="K3634" t="s">
        <v>253</v>
      </c>
      <c r="L3634">
        <v>19.152000000000001</v>
      </c>
      <c r="R3634">
        <v>271.06463100000002</v>
      </c>
      <c r="S3634" t="s">
        <v>201</v>
      </c>
      <c r="T3634" s="221">
        <v>45566.313194444447</v>
      </c>
    </row>
    <row r="3635" spans="1:20" x14ac:dyDescent="0.35">
      <c r="A3635" t="s">
        <v>102</v>
      </c>
      <c r="B3635" t="s">
        <v>103</v>
      </c>
      <c r="C3635" t="s">
        <v>97</v>
      </c>
      <c r="D3635" s="29">
        <v>46001</v>
      </c>
      <c r="E3635" s="184" t="str">
        <f t="shared" si="224"/>
        <v/>
      </c>
      <c r="F3635" s="184" t="str">
        <f t="shared" si="225"/>
        <v/>
      </c>
      <c r="G3635" s="184" t="str">
        <f t="shared" si="226"/>
        <v/>
      </c>
      <c r="H3635" s="184" t="str">
        <f t="shared" si="227"/>
        <v/>
      </c>
      <c r="J3635" t="s">
        <v>253</v>
      </c>
      <c r="K3635" t="s">
        <v>253</v>
      </c>
      <c r="L3635">
        <v>19.152000000000001</v>
      </c>
      <c r="R3635">
        <v>271.06463100000002</v>
      </c>
      <c r="S3635" t="s">
        <v>201</v>
      </c>
      <c r="T3635" s="221">
        <v>45566.313194444447</v>
      </c>
    </row>
    <row r="3636" spans="1:20" x14ac:dyDescent="0.35">
      <c r="A3636" t="s">
        <v>102</v>
      </c>
      <c r="B3636" t="s">
        <v>103</v>
      </c>
      <c r="C3636" t="s">
        <v>97</v>
      </c>
      <c r="D3636" s="29">
        <v>46002</v>
      </c>
      <c r="E3636" s="184" t="str">
        <f t="shared" si="224"/>
        <v/>
      </c>
      <c r="F3636" s="184" t="str">
        <f t="shared" si="225"/>
        <v/>
      </c>
      <c r="G3636" s="184" t="str">
        <f t="shared" si="226"/>
        <v/>
      </c>
      <c r="H3636" s="184" t="str">
        <f t="shared" si="227"/>
        <v/>
      </c>
      <c r="J3636" t="s">
        <v>253</v>
      </c>
      <c r="K3636" t="s">
        <v>253</v>
      </c>
      <c r="L3636">
        <v>19.152000000000001</v>
      </c>
      <c r="R3636">
        <v>271.06463100000002</v>
      </c>
      <c r="S3636" t="s">
        <v>201</v>
      </c>
      <c r="T3636" s="221">
        <v>45566.313194444447</v>
      </c>
    </row>
    <row r="3637" spans="1:20" x14ac:dyDescent="0.35">
      <c r="A3637" t="s">
        <v>102</v>
      </c>
      <c r="B3637" t="s">
        <v>103</v>
      </c>
      <c r="C3637" t="s">
        <v>97</v>
      </c>
      <c r="D3637" s="29">
        <v>46003</v>
      </c>
      <c r="E3637" s="184" t="str">
        <f t="shared" si="224"/>
        <v/>
      </c>
      <c r="F3637" s="184" t="str">
        <f t="shared" si="225"/>
        <v/>
      </c>
      <c r="G3637" s="184" t="str">
        <f t="shared" si="226"/>
        <v/>
      </c>
      <c r="H3637" s="184" t="str">
        <f t="shared" si="227"/>
        <v/>
      </c>
      <c r="J3637" t="s">
        <v>253</v>
      </c>
      <c r="K3637" t="s">
        <v>253</v>
      </c>
      <c r="L3637">
        <v>19.152000000000001</v>
      </c>
      <c r="R3637">
        <v>271.06463100000002</v>
      </c>
      <c r="S3637" t="s">
        <v>201</v>
      </c>
      <c r="T3637" s="221">
        <v>45566.313194444447</v>
      </c>
    </row>
    <row r="3638" spans="1:20" x14ac:dyDescent="0.35">
      <c r="A3638" t="s">
        <v>102</v>
      </c>
      <c r="B3638" t="s">
        <v>103</v>
      </c>
      <c r="C3638" t="s">
        <v>97</v>
      </c>
      <c r="D3638" s="29">
        <v>46004</v>
      </c>
      <c r="E3638" s="184" t="str">
        <f t="shared" si="224"/>
        <v/>
      </c>
      <c r="F3638" s="184" t="str">
        <f t="shared" si="225"/>
        <v/>
      </c>
      <c r="G3638" s="184" t="str">
        <f t="shared" si="226"/>
        <v/>
      </c>
      <c r="H3638" s="184" t="str">
        <f t="shared" si="227"/>
        <v/>
      </c>
      <c r="J3638" t="s">
        <v>253</v>
      </c>
      <c r="K3638" t="s">
        <v>253</v>
      </c>
      <c r="L3638">
        <v>19.152000000000001</v>
      </c>
      <c r="R3638">
        <v>271.06463100000002</v>
      </c>
      <c r="S3638" t="s">
        <v>201</v>
      </c>
      <c r="T3638" s="221">
        <v>45566.313194444447</v>
      </c>
    </row>
    <row r="3639" spans="1:20" x14ac:dyDescent="0.35">
      <c r="A3639" t="s">
        <v>102</v>
      </c>
      <c r="B3639" t="s">
        <v>103</v>
      </c>
      <c r="C3639" t="s">
        <v>97</v>
      </c>
      <c r="D3639" s="29">
        <v>46005</v>
      </c>
      <c r="E3639" s="184" t="str">
        <f t="shared" si="224"/>
        <v/>
      </c>
      <c r="F3639" s="184" t="str">
        <f t="shared" si="225"/>
        <v/>
      </c>
      <c r="G3639" s="184" t="str">
        <f t="shared" si="226"/>
        <v/>
      </c>
      <c r="H3639" s="184" t="str">
        <f t="shared" si="227"/>
        <v/>
      </c>
      <c r="J3639" t="s">
        <v>253</v>
      </c>
      <c r="K3639" t="s">
        <v>253</v>
      </c>
      <c r="L3639">
        <v>19.152000000000001</v>
      </c>
      <c r="R3639">
        <v>271.06463100000002</v>
      </c>
      <c r="S3639" t="s">
        <v>201</v>
      </c>
      <c r="T3639" s="221">
        <v>45566.313194444447</v>
      </c>
    </row>
    <row r="3640" spans="1:20" x14ac:dyDescent="0.35">
      <c r="A3640" t="s">
        <v>102</v>
      </c>
      <c r="B3640" t="s">
        <v>103</v>
      </c>
      <c r="C3640" t="s">
        <v>97</v>
      </c>
      <c r="D3640" s="29">
        <v>46006</v>
      </c>
      <c r="E3640" s="184" t="str">
        <f t="shared" si="224"/>
        <v/>
      </c>
      <c r="F3640" s="184" t="str">
        <f t="shared" si="225"/>
        <v/>
      </c>
      <c r="G3640" s="184" t="str">
        <f t="shared" si="226"/>
        <v/>
      </c>
      <c r="H3640" s="184" t="str">
        <f t="shared" si="227"/>
        <v/>
      </c>
      <c r="J3640" t="s">
        <v>253</v>
      </c>
      <c r="K3640" t="s">
        <v>253</v>
      </c>
      <c r="L3640">
        <v>19.152000000000001</v>
      </c>
      <c r="R3640">
        <v>271.06463100000002</v>
      </c>
      <c r="S3640" t="s">
        <v>201</v>
      </c>
      <c r="T3640" s="221">
        <v>45566.313194444447</v>
      </c>
    </row>
    <row r="3641" spans="1:20" x14ac:dyDescent="0.35">
      <c r="A3641" t="s">
        <v>102</v>
      </c>
      <c r="B3641" t="s">
        <v>103</v>
      </c>
      <c r="C3641" t="s">
        <v>97</v>
      </c>
      <c r="D3641" s="29">
        <v>46007</v>
      </c>
      <c r="E3641" s="184" t="str">
        <f t="shared" si="224"/>
        <v/>
      </c>
      <c r="F3641" s="184" t="str">
        <f t="shared" si="225"/>
        <v/>
      </c>
      <c r="G3641" s="184" t="str">
        <f t="shared" si="226"/>
        <v/>
      </c>
      <c r="H3641" s="184" t="str">
        <f t="shared" si="227"/>
        <v/>
      </c>
      <c r="J3641" t="s">
        <v>253</v>
      </c>
      <c r="K3641" t="s">
        <v>253</v>
      </c>
      <c r="L3641">
        <v>19.152000000000001</v>
      </c>
      <c r="R3641">
        <v>271.06463100000002</v>
      </c>
      <c r="S3641" t="s">
        <v>201</v>
      </c>
      <c r="T3641" s="221">
        <v>45566.313194444447</v>
      </c>
    </row>
    <row r="3642" spans="1:20" x14ac:dyDescent="0.35">
      <c r="A3642" t="s">
        <v>102</v>
      </c>
      <c r="B3642" t="s">
        <v>103</v>
      </c>
      <c r="C3642" t="s">
        <v>97</v>
      </c>
      <c r="D3642" s="29">
        <v>46008</v>
      </c>
      <c r="E3642" s="184" t="str">
        <f t="shared" si="224"/>
        <v/>
      </c>
      <c r="F3642" s="184" t="str">
        <f t="shared" si="225"/>
        <v/>
      </c>
      <c r="G3642" s="184" t="str">
        <f t="shared" si="226"/>
        <v/>
      </c>
      <c r="H3642" s="184" t="str">
        <f t="shared" si="227"/>
        <v/>
      </c>
      <c r="J3642" t="s">
        <v>253</v>
      </c>
      <c r="K3642" t="s">
        <v>253</v>
      </c>
      <c r="L3642">
        <v>19.152000000000001</v>
      </c>
      <c r="R3642">
        <v>271.06463100000002</v>
      </c>
      <c r="S3642" t="s">
        <v>201</v>
      </c>
      <c r="T3642" s="221">
        <v>45566.313194444447</v>
      </c>
    </row>
    <row r="3643" spans="1:20" x14ac:dyDescent="0.35">
      <c r="A3643" t="s">
        <v>102</v>
      </c>
      <c r="B3643" t="s">
        <v>103</v>
      </c>
      <c r="C3643" t="s">
        <v>97</v>
      </c>
      <c r="D3643" s="29">
        <v>46009</v>
      </c>
      <c r="E3643" s="184" t="str">
        <f t="shared" si="224"/>
        <v/>
      </c>
      <c r="F3643" s="184" t="str">
        <f t="shared" si="225"/>
        <v/>
      </c>
      <c r="G3643" s="184" t="str">
        <f t="shared" si="226"/>
        <v/>
      </c>
      <c r="H3643" s="184" t="str">
        <f t="shared" si="227"/>
        <v/>
      </c>
      <c r="J3643" t="s">
        <v>253</v>
      </c>
      <c r="K3643" t="s">
        <v>253</v>
      </c>
      <c r="L3643">
        <v>19.152000000000001</v>
      </c>
      <c r="R3643">
        <v>271.06463100000002</v>
      </c>
      <c r="S3643" t="s">
        <v>201</v>
      </c>
      <c r="T3643" s="221">
        <v>45566.313194444447</v>
      </c>
    </row>
    <row r="3644" spans="1:20" x14ac:dyDescent="0.35">
      <c r="A3644" t="s">
        <v>102</v>
      </c>
      <c r="B3644" t="s">
        <v>103</v>
      </c>
      <c r="C3644" t="s">
        <v>97</v>
      </c>
      <c r="D3644" s="29">
        <v>46010</v>
      </c>
      <c r="E3644" s="184" t="str">
        <f t="shared" si="224"/>
        <v/>
      </c>
      <c r="F3644" s="184" t="str">
        <f t="shared" si="225"/>
        <v/>
      </c>
      <c r="G3644" s="184" t="str">
        <f t="shared" si="226"/>
        <v/>
      </c>
      <c r="H3644" s="184" t="str">
        <f t="shared" si="227"/>
        <v/>
      </c>
      <c r="J3644" t="s">
        <v>253</v>
      </c>
      <c r="K3644" t="s">
        <v>253</v>
      </c>
      <c r="L3644">
        <v>19.152000000000001</v>
      </c>
      <c r="R3644">
        <v>271.06463100000002</v>
      </c>
      <c r="S3644" t="s">
        <v>201</v>
      </c>
      <c r="T3644" s="221">
        <v>45566.313194444447</v>
      </c>
    </row>
    <row r="3645" spans="1:20" x14ac:dyDescent="0.35">
      <c r="A3645" t="s">
        <v>102</v>
      </c>
      <c r="B3645" t="s">
        <v>103</v>
      </c>
      <c r="C3645" t="s">
        <v>97</v>
      </c>
      <c r="D3645" s="29">
        <v>46011</v>
      </c>
      <c r="E3645" s="184" t="str">
        <f t="shared" si="224"/>
        <v/>
      </c>
      <c r="F3645" s="184" t="str">
        <f t="shared" si="225"/>
        <v/>
      </c>
      <c r="G3645" s="184" t="str">
        <f t="shared" si="226"/>
        <v/>
      </c>
      <c r="H3645" s="184" t="str">
        <f t="shared" si="227"/>
        <v/>
      </c>
      <c r="J3645" t="s">
        <v>253</v>
      </c>
      <c r="K3645" t="s">
        <v>253</v>
      </c>
      <c r="L3645">
        <v>19.152000000000001</v>
      </c>
      <c r="R3645">
        <v>271.06463100000002</v>
      </c>
      <c r="S3645" t="s">
        <v>201</v>
      </c>
      <c r="T3645" s="221">
        <v>45566.313194444447</v>
      </c>
    </row>
    <row r="3646" spans="1:20" x14ac:dyDescent="0.35">
      <c r="A3646" t="s">
        <v>102</v>
      </c>
      <c r="B3646" t="s">
        <v>103</v>
      </c>
      <c r="C3646" t="s">
        <v>97</v>
      </c>
      <c r="D3646" s="29">
        <v>46012</v>
      </c>
      <c r="E3646" s="184" t="str">
        <f t="shared" si="224"/>
        <v/>
      </c>
      <c r="F3646" s="184" t="str">
        <f t="shared" si="225"/>
        <v/>
      </c>
      <c r="G3646" s="184" t="str">
        <f t="shared" si="226"/>
        <v/>
      </c>
      <c r="H3646" s="184" t="str">
        <f t="shared" si="227"/>
        <v/>
      </c>
      <c r="J3646" t="s">
        <v>253</v>
      </c>
      <c r="K3646" t="s">
        <v>253</v>
      </c>
      <c r="L3646">
        <v>19.152000000000001</v>
      </c>
      <c r="R3646">
        <v>271.06463100000002</v>
      </c>
      <c r="S3646" t="s">
        <v>201</v>
      </c>
      <c r="T3646" s="221">
        <v>45566.313194444447</v>
      </c>
    </row>
    <row r="3647" spans="1:20" x14ac:dyDescent="0.35">
      <c r="A3647" t="s">
        <v>102</v>
      </c>
      <c r="B3647" t="s">
        <v>103</v>
      </c>
      <c r="C3647" t="s">
        <v>97</v>
      </c>
      <c r="D3647" s="29">
        <v>46013</v>
      </c>
      <c r="E3647" s="184" t="str">
        <f t="shared" si="224"/>
        <v/>
      </c>
      <c r="F3647" s="184" t="str">
        <f t="shared" si="225"/>
        <v/>
      </c>
      <c r="G3647" s="184" t="str">
        <f t="shared" si="226"/>
        <v/>
      </c>
      <c r="H3647" s="184" t="str">
        <f t="shared" si="227"/>
        <v/>
      </c>
      <c r="J3647" t="s">
        <v>253</v>
      </c>
      <c r="K3647" t="s">
        <v>253</v>
      </c>
      <c r="L3647">
        <v>19.152000000000001</v>
      </c>
      <c r="R3647">
        <v>271.06463100000002</v>
      </c>
      <c r="S3647" t="s">
        <v>201</v>
      </c>
      <c r="T3647" s="221">
        <v>45566.313194444447</v>
      </c>
    </row>
    <row r="3648" spans="1:20" x14ac:dyDescent="0.35">
      <c r="A3648" t="s">
        <v>102</v>
      </c>
      <c r="B3648" t="s">
        <v>103</v>
      </c>
      <c r="C3648" t="s">
        <v>97</v>
      </c>
      <c r="D3648" s="29">
        <v>46014</v>
      </c>
      <c r="E3648" s="184" t="str">
        <f t="shared" si="224"/>
        <v/>
      </c>
      <c r="F3648" s="184" t="str">
        <f t="shared" si="225"/>
        <v/>
      </c>
      <c r="G3648" s="184" t="str">
        <f t="shared" si="226"/>
        <v/>
      </c>
      <c r="H3648" s="184" t="str">
        <f t="shared" si="227"/>
        <v/>
      </c>
      <c r="J3648" t="s">
        <v>253</v>
      </c>
      <c r="K3648" t="s">
        <v>253</v>
      </c>
      <c r="L3648">
        <v>19.152000000000001</v>
      </c>
      <c r="R3648">
        <v>271.06463100000002</v>
      </c>
      <c r="S3648" t="s">
        <v>201</v>
      </c>
      <c r="T3648" s="221">
        <v>45566.313194444447</v>
      </c>
    </row>
    <row r="3649" spans="1:20" x14ac:dyDescent="0.35">
      <c r="A3649" t="s">
        <v>102</v>
      </c>
      <c r="B3649" t="s">
        <v>103</v>
      </c>
      <c r="C3649" t="s">
        <v>97</v>
      </c>
      <c r="D3649" s="29">
        <v>46015</v>
      </c>
      <c r="E3649" s="184" t="str">
        <f t="shared" si="224"/>
        <v/>
      </c>
      <c r="F3649" s="184" t="str">
        <f t="shared" si="225"/>
        <v/>
      </c>
      <c r="G3649" s="184" t="str">
        <f t="shared" si="226"/>
        <v/>
      </c>
      <c r="H3649" s="184" t="str">
        <f t="shared" si="227"/>
        <v/>
      </c>
      <c r="J3649" t="s">
        <v>253</v>
      </c>
      <c r="K3649" t="s">
        <v>253</v>
      </c>
      <c r="L3649">
        <v>19.152000000000001</v>
      </c>
      <c r="R3649">
        <v>271.06463100000002</v>
      </c>
      <c r="S3649" t="s">
        <v>201</v>
      </c>
      <c r="T3649" s="221">
        <v>45566.313194444447</v>
      </c>
    </row>
    <row r="3650" spans="1:20" x14ac:dyDescent="0.35">
      <c r="A3650" t="s">
        <v>102</v>
      </c>
      <c r="B3650" t="s">
        <v>103</v>
      </c>
      <c r="C3650" t="s">
        <v>97</v>
      </c>
      <c r="D3650" s="29">
        <v>46016</v>
      </c>
      <c r="E3650" s="184" t="str">
        <f t="shared" si="224"/>
        <v/>
      </c>
      <c r="F3650" s="184" t="str">
        <f t="shared" si="225"/>
        <v/>
      </c>
      <c r="G3650" s="184" t="str">
        <f t="shared" si="226"/>
        <v/>
      </c>
      <c r="H3650" s="184" t="str">
        <f t="shared" si="227"/>
        <v/>
      </c>
      <c r="J3650" t="s">
        <v>253</v>
      </c>
      <c r="K3650" t="s">
        <v>253</v>
      </c>
      <c r="L3650">
        <v>19.152000000000001</v>
      </c>
      <c r="R3650">
        <v>271.06463100000002</v>
      </c>
      <c r="S3650" t="s">
        <v>201</v>
      </c>
      <c r="T3650" s="221">
        <v>45566.313194444447</v>
      </c>
    </row>
    <row r="3651" spans="1:20" x14ac:dyDescent="0.35">
      <c r="A3651" t="s">
        <v>102</v>
      </c>
      <c r="B3651" t="s">
        <v>103</v>
      </c>
      <c r="C3651" t="s">
        <v>97</v>
      </c>
      <c r="D3651" s="29">
        <v>46017</v>
      </c>
      <c r="E3651" s="184" t="str">
        <f t="shared" si="224"/>
        <v/>
      </c>
      <c r="F3651" s="184" t="str">
        <f t="shared" si="225"/>
        <v/>
      </c>
      <c r="G3651" s="184" t="str">
        <f t="shared" si="226"/>
        <v/>
      </c>
      <c r="H3651" s="184" t="str">
        <f t="shared" si="227"/>
        <v/>
      </c>
      <c r="J3651" t="s">
        <v>253</v>
      </c>
      <c r="K3651" t="s">
        <v>253</v>
      </c>
      <c r="L3651">
        <v>19.152000000000001</v>
      </c>
      <c r="R3651">
        <v>271.06463100000002</v>
      </c>
      <c r="S3651" t="s">
        <v>201</v>
      </c>
      <c r="T3651" s="221">
        <v>45566.313194444447</v>
      </c>
    </row>
    <row r="3652" spans="1:20" x14ac:dyDescent="0.35">
      <c r="A3652" t="s">
        <v>102</v>
      </c>
      <c r="B3652" t="s">
        <v>103</v>
      </c>
      <c r="C3652" t="s">
        <v>97</v>
      </c>
      <c r="D3652" s="29">
        <v>46018</v>
      </c>
      <c r="E3652" s="184" t="str">
        <f t="shared" si="224"/>
        <v/>
      </c>
      <c r="F3652" s="184" t="str">
        <f t="shared" si="225"/>
        <v/>
      </c>
      <c r="G3652" s="184" t="str">
        <f t="shared" si="226"/>
        <v/>
      </c>
      <c r="H3652" s="184" t="str">
        <f t="shared" si="227"/>
        <v/>
      </c>
      <c r="J3652" t="s">
        <v>253</v>
      </c>
      <c r="K3652" t="s">
        <v>253</v>
      </c>
      <c r="L3652">
        <v>19.152000000000001</v>
      </c>
      <c r="R3652">
        <v>271.06463100000002</v>
      </c>
      <c r="S3652" t="s">
        <v>201</v>
      </c>
      <c r="T3652" s="221">
        <v>45566.313194444447</v>
      </c>
    </row>
    <row r="3653" spans="1:20" x14ac:dyDescent="0.35">
      <c r="A3653" t="s">
        <v>102</v>
      </c>
      <c r="B3653" t="s">
        <v>103</v>
      </c>
      <c r="C3653" t="s">
        <v>97</v>
      </c>
      <c r="D3653" s="29">
        <v>46019</v>
      </c>
      <c r="E3653" s="184" t="str">
        <f t="shared" si="224"/>
        <v/>
      </c>
      <c r="F3653" s="184" t="str">
        <f t="shared" si="225"/>
        <v/>
      </c>
      <c r="G3653" s="184" t="str">
        <f t="shared" si="226"/>
        <v/>
      </c>
      <c r="H3653" s="184" t="str">
        <f t="shared" si="227"/>
        <v/>
      </c>
      <c r="J3653" t="s">
        <v>253</v>
      </c>
      <c r="K3653" t="s">
        <v>253</v>
      </c>
      <c r="L3653">
        <v>19.152000000000001</v>
      </c>
      <c r="R3653">
        <v>271.06463100000002</v>
      </c>
      <c r="S3653" t="s">
        <v>201</v>
      </c>
      <c r="T3653" s="221">
        <v>45566.313194444447</v>
      </c>
    </row>
    <row r="3654" spans="1:20" x14ac:dyDescent="0.35">
      <c r="A3654" t="s">
        <v>102</v>
      </c>
      <c r="B3654" t="s">
        <v>103</v>
      </c>
      <c r="C3654" t="s">
        <v>97</v>
      </c>
      <c r="D3654" s="29">
        <v>46020</v>
      </c>
      <c r="E3654" s="184" t="str">
        <f t="shared" si="224"/>
        <v/>
      </c>
      <c r="F3654" s="184" t="str">
        <f t="shared" si="225"/>
        <v/>
      </c>
      <c r="G3654" s="184" t="str">
        <f t="shared" si="226"/>
        <v/>
      </c>
      <c r="H3654" s="184" t="str">
        <f t="shared" si="227"/>
        <v/>
      </c>
      <c r="J3654" t="s">
        <v>253</v>
      </c>
      <c r="K3654" t="s">
        <v>253</v>
      </c>
      <c r="L3654">
        <v>19.152000000000001</v>
      </c>
      <c r="R3654">
        <v>271.06463100000002</v>
      </c>
      <c r="S3654" t="s">
        <v>201</v>
      </c>
      <c r="T3654" s="221">
        <v>45566.313194444447</v>
      </c>
    </row>
    <row r="3655" spans="1:20" x14ac:dyDescent="0.35">
      <c r="A3655" t="s">
        <v>102</v>
      </c>
      <c r="B3655" t="s">
        <v>103</v>
      </c>
      <c r="C3655" t="s">
        <v>97</v>
      </c>
      <c r="D3655" s="29">
        <v>46021</v>
      </c>
      <c r="E3655" s="184" t="str">
        <f t="shared" si="224"/>
        <v/>
      </c>
      <c r="F3655" s="184" t="str">
        <f t="shared" si="225"/>
        <v/>
      </c>
      <c r="G3655" s="184" t="str">
        <f t="shared" si="226"/>
        <v/>
      </c>
      <c r="H3655" s="184" t="str">
        <f t="shared" si="227"/>
        <v/>
      </c>
      <c r="J3655" t="s">
        <v>253</v>
      </c>
      <c r="K3655" t="s">
        <v>253</v>
      </c>
      <c r="L3655">
        <v>19.152000000000001</v>
      </c>
      <c r="R3655">
        <v>271.06463100000002</v>
      </c>
      <c r="S3655" t="s">
        <v>201</v>
      </c>
      <c r="T3655" s="221">
        <v>45566.313194444447</v>
      </c>
    </row>
    <row r="3656" spans="1:20" x14ac:dyDescent="0.35">
      <c r="A3656" t="s">
        <v>102</v>
      </c>
      <c r="B3656" t="s">
        <v>103</v>
      </c>
      <c r="C3656" t="s">
        <v>97</v>
      </c>
      <c r="D3656" s="29">
        <v>46022</v>
      </c>
      <c r="E3656" s="184" t="str">
        <f t="shared" ref="E3656:E3719" si="228">IF(J3656="","",IF(L3656=0,0,IF(1-(J3656/L3656)&lt;0,"",1-(J3656/L3656))))</f>
        <v/>
      </c>
      <c r="F3656" s="184" t="str">
        <f t="shared" ref="F3656:F3719" si="229">IF(K3656="","",IF(L3656=0,0,IF(1-(K3656/L3656)&lt;0,"",1-(K3656/L3656))))</f>
        <v/>
      </c>
      <c r="G3656" s="184" t="str">
        <f t="shared" ref="G3656:G3719" si="230">IF(J3656="","",IF(1-(J3656/R3656)&lt;0,"",1-(J3656/R3656)))</f>
        <v/>
      </c>
      <c r="H3656" s="184" t="str">
        <f t="shared" ref="H3656:H3719" si="231">IF(K3656="","",IF(1-(K3656/R3656)&lt;0,"",1-(K3656/R3656)))</f>
        <v/>
      </c>
      <c r="J3656" t="s">
        <v>253</v>
      </c>
      <c r="K3656" t="s">
        <v>253</v>
      </c>
      <c r="L3656">
        <v>19.152000000000001</v>
      </c>
      <c r="R3656">
        <v>271.06463100000002</v>
      </c>
      <c r="S3656" t="s">
        <v>201</v>
      </c>
      <c r="T3656" s="221">
        <v>45566.313194444447</v>
      </c>
    </row>
    <row r="3657" spans="1:20" x14ac:dyDescent="0.35">
      <c r="A3657" t="s">
        <v>102</v>
      </c>
      <c r="B3657" t="s">
        <v>103</v>
      </c>
      <c r="C3657" t="s">
        <v>92</v>
      </c>
      <c r="D3657" s="29">
        <v>45658</v>
      </c>
      <c r="E3657" s="184" t="str">
        <f t="shared" si="228"/>
        <v/>
      </c>
      <c r="F3657" s="184" t="str">
        <f t="shared" si="229"/>
        <v/>
      </c>
      <c r="G3657" s="184" t="str">
        <f t="shared" si="230"/>
        <v/>
      </c>
      <c r="H3657" s="184" t="str">
        <f t="shared" si="231"/>
        <v/>
      </c>
      <c r="J3657" t="s">
        <v>253</v>
      </c>
      <c r="K3657" t="s">
        <v>253</v>
      </c>
      <c r="L3657">
        <v>232.512269</v>
      </c>
      <c r="R3657">
        <v>638.34031500000003</v>
      </c>
      <c r="S3657" t="s">
        <v>201</v>
      </c>
      <c r="T3657" s="221">
        <v>45567.336805555555</v>
      </c>
    </row>
    <row r="3658" spans="1:20" x14ac:dyDescent="0.35">
      <c r="A3658" t="s">
        <v>102</v>
      </c>
      <c r="B3658" t="s">
        <v>103</v>
      </c>
      <c r="C3658" t="s">
        <v>92</v>
      </c>
      <c r="D3658" s="29">
        <v>45659</v>
      </c>
      <c r="E3658" s="184" t="str">
        <f t="shared" si="228"/>
        <v/>
      </c>
      <c r="F3658" s="184" t="str">
        <f t="shared" si="229"/>
        <v/>
      </c>
      <c r="G3658" s="184" t="str">
        <f t="shared" si="230"/>
        <v/>
      </c>
      <c r="H3658" s="184" t="str">
        <f t="shared" si="231"/>
        <v/>
      </c>
      <c r="J3658" t="s">
        <v>253</v>
      </c>
      <c r="K3658" t="s">
        <v>253</v>
      </c>
      <c r="L3658">
        <v>232.512269</v>
      </c>
      <c r="R3658">
        <v>638.34031500000003</v>
      </c>
      <c r="S3658" t="s">
        <v>201</v>
      </c>
      <c r="T3658" s="221">
        <v>45567.336111111108</v>
      </c>
    </row>
    <row r="3659" spans="1:20" x14ac:dyDescent="0.35">
      <c r="A3659" t="s">
        <v>102</v>
      </c>
      <c r="B3659" t="s">
        <v>103</v>
      </c>
      <c r="C3659" t="s">
        <v>92</v>
      </c>
      <c r="D3659" s="29">
        <v>45660</v>
      </c>
      <c r="E3659" s="184" t="str">
        <f t="shared" si="228"/>
        <v/>
      </c>
      <c r="F3659" s="184" t="str">
        <f t="shared" si="229"/>
        <v/>
      </c>
      <c r="G3659" s="184" t="str">
        <f t="shared" si="230"/>
        <v/>
      </c>
      <c r="H3659" s="184" t="str">
        <f t="shared" si="231"/>
        <v/>
      </c>
      <c r="J3659" t="s">
        <v>253</v>
      </c>
      <c r="K3659" t="s">
        <v>253</v>
      </c>
      <c r="L3659">
        <v>232.512269</v>
      </c>
      <c r="R3659">
        <v>638.34031500000003</v>
      </c>
      <c r="S3659" t="s">
        <v>201</v>
      </c>
      <c r="T3659" s="221">
        <v>45567.336805555555</v>
      </c>
    </row>
    <row r="3660" spans="1:20" x14ac:dyDescent="0.35">
      <c r="A3660" t="s">
        <v>102</v>
      </c>
      <c r="B3660" t="s">
        <v>103</v>
      </c>
      <c r="C3660" t="s">
        <v>92</v>
      </c>
      <c r="D3660" s="29">
        <v>45661</v>
      </c>
      <c r="E3660" s="184" t="str">
        <f t="shared" si="228"/>
        <v/>
      </c>
      <c r="F3660" s="184" t="str">
        <f t="shared" si="229"/>
        <v/>
      </c>
      <c r="G3660" s="184" t="str">
        <f t="shared" si="230"/>
        <v/>
      </c>
      <c r="H3660" s="184" t="str">
        <f t="shared" si="231"/>
        <v/>
      </c>
      <c r="J3660" t="s">
        <v>253</v>
      </c>
      <c r="K3660" t="s">
        <v>253</v>
      </c>
      <c r="L3660">
        <v>232.512269</v>
      </c>
      <c r="R3660">
        <v>638.34031500000003</v>
      </c>
      <c r="S3660" t="s">
        <v>201</v>
      </c>
      <c r="T3660" s="221">
        <v>45567.336805555555</v>
      </c>
    </row>
    <row r="3661" spans="1:20" x14ac:dyDescent="0.35">
      <c r="A3661" t="s">
        <v>102</v>
      </c>
      <c r="B3661" t="s">
        <v>103</v>
      </c>
      <c r="C3661" t="s">
        <v>92</v>
      </c>
      <c r="D3661" s="29">
        <v>45662</v>
      </c>
      <c r="E3661" s="184" t="str">
        <f t="shared" si="228"/>
        <v/>
      </c>
      <c r="F3661" s="184" t="str">
        <f t="shared" si="229"/>
        <v/>
      </c>
      <c r="G3661" s="184" t="str">
        <f t="shared" si="230"/>
        <v/>
      </c>
      <c r="H3661" s="184" t="str">
        <f t="shared" si="231"/>
        <v/>
      </c>
      <c r="J3661" t="s">
        <v>253</v>
      </c>
      <c r="K3661" t="s">
        <v>253</v>
      </c>
      <c r="L3661">
        <v>232.512269</v>
      </c>
      <c r="R3661">
        <v>638.34031500000003</v>
      </c>
      <c r="S3661" t="s">
        <v>201</v>
      </c>
      <c r="T3661" s="221">
        <v>45567.336805555555</v>
      </c>
    </row>
    <row r="3662" spans="1:20" x14ac:dyDescent="0.35">
      <c r="A3662" t="s">
        <v>102</v>
      </c>
      <c r="B3662" t="s">
        <v>103</v>
      </c>
      <c r="C3662" t="s">
        <v>92</v>
      </c>
      <c r="D3662" s="29">
        <v>45663</v>
      </c>
      <c r="E3662" s="184" t="str">
        <f t="shared" si="228"/>
        <v/>
      </c>
      <c r="F3662" s="184" t="str">
        <f t="shared" si="229"/>
        <v/>
      </c>
      <c r="G3662" s="184" t="str">
        <f t="shared" si="230"/>
        <v/>
      </c>
      <c r="H3662" s="184" t="str">
        <f t="shared" si="231"/>
        <v/>
      </c>
      <c r="J3662" t="s">
        <v>253</v>
      </c>
      <c r="K3662" t="s">
        <v>253</v>
      </c>
      <c r="L3662">
        <v>232.512269</v>
      </c>
      <c r="R3662">
        <v>638.34031500000003</v>
      </c>
      <c r="S3662" t="s">
        <v>201</v>
      </c>
      <c r="T3662" s="221">
        <v>45567.336805555555</v>
      </c>
    </row>
    <row r="3663" spans="1:20" x14ac:dyDescent="0.35">
      <c r="A3663" t="s">
        <v>102</v>
      </c>
      <c r="B3663" t="s">
        <v>103</v>
      </c>
      <c r="C3663" t="s">
        <v>92</v>
      </c>
      <c r="D3663" s="29">
        <v>45664</v>
      </c>
      <c r="E3663" s="184" t="str">
        <f t="shared" si="228"/>
        <v/>
      </c>
      <c r="F3663" s="184" t="str">
        <f t="shared" si="229"/>
        <v/>
      </c>
      <c r="G3663" s="184" t="str">
        <f t="shared" si="230"/>
        <v/>
      </c>
      <c r="H3663" s="184" t="str">
        <f t="shared" si="231"/>
        <v/>
      </c>
      <c r="J3663" t="s">
        <v>253</v>
      </c>
      <c r="K3663" t="s">
        <v>253</v>
      </c>
      <c r="L3663">
        <v>232.512269</v>
      </c>
      <c r="R3663">
        <v>638.34031500000003</v>
      </c>
      <c r="S3663" t="s">
        <v>201</v>
      </c>
      <c r="T3663" s="221">
        <v>45567.336805555555</v>
      </c>
    </row>
    <row r="3664" spans="1:20" x14ac:dyDescent="0.35">
      <c r="A3664" t="s">
        <v>102</v>
      </c>
      <c r="B3664" t="s">
        <v>103</v>
      </c>
      <c r="C3664" t="s">
        <v>92</v>
      </c>
      <c r="D3664" s="29">
        <v>45665</v>
      </c>
      <c r="E3664" s="184" t="str">
        <f t="shared" si="228"/>
        <v/>
      </c>
      <c r="F3664" s="184" t="str">
        <f t="shared" si="229"/>
        <v/>
      </c>
      <c r="G3664" s="184" t="str">
        <f t="shared" si="230"/>
        <v/>
      </c>
      <c r="H3664" s="184" t="str">
        <f t="shared" si="231"/>
        <v/>
      </c>
      <c r="J3664" t="s">
        <v>253</v>
      </c>
      <c r="K3664" t="s">
        <v>253</v>
      </c>
      <c r="L3664">
        <v>232.512269</v>
      </c>
      <c r="R3664">
        <v>638.34031500000003</v>
      </c>
      <c r="S3664" t="s">
        <v>201</v>
      </c>
      <c r="T3664" s="221">
        <v>45567.336805555555</v>
      </c>
    </row>
    <row r="3665" spans="1:20" x14ac:dyDescent="0.35">
      <c r="A3665" t="s">
        <v>102</v>
      </c>
      <c r="B3665" t="s">
        <v>103</v>
      </c>
      <c r="C3665" t="s">
        <v>92</v>
      </c>
      <c r="D3665" s="29">
        <v>45666</v>
      </c>
      <c r="E3665" s="184" t="str">
        <f t="shared" si="228"/>
        <v/>
      </c>
      <c r="F3665" s="184" t="str">
        <f t="shared" si="229"/>
        <v/>
      </c>
      <c r="G3665" s="184" t="str">
        <f t="shared" si="230"/>
        <v/>
      </c>
      <c r="H3665" s="184" t="str">
        <f t="shared" si="231"/>
        <v/>
      </c>
      <c r="J3665" t="s">
        <v>253</v>
      </c>
      <c r="K3665" t="s">
        <v>253</v>
      </c>
      <c r="L3665">
        <v>232.512269</v>
      </c>
      <c r="R3665">
        <v>638.34031500000003</v>
      </c>
      <c r="S3665" t="s">
        <v>201</v>
      </c>
      <c r="T3665" s="221">
        <v>45567.336805555555</v>
      </c>
    </row>
    <row r="3666" spans="1:20" x14ac:dyDescent="0.35">
      <c r="A3666" t="s">
        <v>102</v>
      </c>
      <c r="B3666" t="s">
        <v>103</v>
      </c>
      <c r="C3666" t="s">
        <v>92</v>
      </c>
      <c r="D3666" s="29">
        <v>45667</v>
      </c>
      <c r="E3666" s="184" t="str">
        <f t="shared" si="228"/>
        <v/>
      </c>
      <c r="F3666" s="184" t="str">
        <f t="shared" si="229"/>
        <v/>
      </c>
      <c r="G3666" s="184" t="str">
        <f t="shared" si="230"/>
        <v/>
      </c>
      <c r="H3666" s="184" t="str">
        <f t="shared" si="231"/>
        <v/>
      </c>
      <c r="J3666" t="s">
        <v>253</v>
      </c>
      <c r="K3666" t="s">
        <v>253</v>
      </c>
      <c r="L3666">
        <v>232.512269</v>
      </c>
      <c r="R3666">
        <v>638.34031500000003</v>
      </c>
      <c r="S3666" t="s">
        <v>201</v>
      </c>
      <c r="T3666" s="221">
        <v>45567.336805555555</v>
      </c>
    </row>
    <row r="3667" spans="1:20" x14ac:dyDescent="0.35">
      <c r="A3667" t="s">
        <v>102</v>
      </c>
      <c r="B3667" t="s">
        <v>103</v>
      </c>
      <c r="C3667" t="s">
        <v>92</v>
      </c>
      <c r="D3667" s="29">
        <v>45668</v>
      </c>
      <c r="E3667" s="184" t="str">
        <f t="shared" si="228"/>
        <v/>
      </c>
      <c r="F3667" s="184" t="str">
        <f t="shared" si="229"/>
        <v/>
      </c>
      <c r="G3667" s="184" t="str">
        <f t="shared" si="230"/>
        <v/>
      </c>
      <c r="H3667" s="184" t="str">
        <f t="shared" si="231"/>
        <v/>
      </c>
      <c r="J3667" t="s">
        <v>253</v>
      </c>
      <c r="K3667" t="s">
        <v>253</v>
      </c>
      <c r="L3667">
        <v>232.512269</v>
      </c>
      <c r="R3667">
        <v>638.34031500000003</v>
      </c>
      <c r="S3667" t="s">
        <v>201</v>
      </c>
      <c r="T3667" s="221">
        <v>45567.336805555555</v>
      </c>
    </row>
    <row r="3668" spans="1:20" x14ac:dyDescent="0.35">
      <c r="A3668" t="s">
        <v>102</v>
      </c>
      <c r="B3668" t="s">
        <v>103</v>
      </c>
      <c r="C3668" t="s">
        <v>92</v>
      </c>
      <c r="D3668" s="29">
        <v>45669</v>
      </c>
      <c r="E3668" s="184" t="str">
        <f t="shared" si="228"/>
        <v/>
      </c>
      <c r="F3668" s="184" t="str">
        <f t="shared" si="229"/>
        <v/>
      </c>
      <c r="G3668" s="184" t="str">
        <f t="shared" si="230"/>
        <v/>
      </c>
      <c r="H3668" s="184" t="str">
        <f t="shared" si="231"/>
        <v/>
      </c>
      <c r="J3668" t="s">
        <v>253</v>
      </c>
      <c r="K3668" t="s">
        <v>253</v>
      </c>
      <c r="L3668">
        <v>232.512269</v>
      </c>
      <c r="R3668">
        <v>638.34031500000003</v>
      </c>
      <c r="S3668" t="s">
        <v>201</v>
      </c>
      <c r="T3668" s="221">
        <v>45567.336805555555</v>
      </c>
    </row>
    <row r="3669" spans="1:20" x14ac:dyDescent="0.35">
      <c r="A3669" t="s">
        <v>102</v>
      </c>
      <c r="B3669" t="s">
        <v>103</v>
      </c>
      <c r="C3669" t="s">
        <v>92</v>
      </c>
      <c r="D3669" s="29">
        <v>45670</v>
      </c>
      <c r="E3669" s="184" t="str">
        <f t="shared" si="228"/>
        <v/>
      </c>
      <c r="F3669" s="184" t="str">
        <f t="shared" si="229"/>
        <v/>
      </c>
      <c r="G3669" s="184" t="str">
        <f t="shared" si="230"/>
        <v/>
      </c>
      <c r="H3669" s="184" t="str">
        <f t="shared" si="231"/>
        <v/>
      </c>
      <c r="J3669" t="s">
        <v>253</v>
      </c>
      <c r="K3669" t="s">
        <v>253</v>
      </c>
      <c r="L3669">
        <v>232.512269</v>
      </c>
      <c r="R3669">
        <v>638.34031500000003</v>
      </c>
      <c r="S3669" t="s">
        <v>201</v>
      </c>
      <c r="T3669" s="221">
        <v>45567.336805555555</v>
      </c>
    </row>
    <row r="3670" spans="1:20" x14ac:dyDescent="0.35">
      <c r="A3670" t="s">
        <v>102</v>
      </c>
      <c r="B3670" t="s">
        <v>103</v>
      </c>
      <c r="C3670" t="s">
        <v>92</v>
      </c>
      <c r="D3670" s="29">
        <v>45671</v>
      </c>
      <c r="E3670" s="184" t="str">
        <f t="shared" si="228"/>
        <v/>
      </c>
      <c r="F3670" s="184" t="str">
        <f t="shared" si="229"/>
        <v/>
      </c>
      <c r="G3670" s="184" t="str">
        <f t="shared" si="230"/>
        <v/>
      </c>
      <c r="H3670" s="184" t="str">
        <f t="shared" si="231"/>
        <v/>
      </c>
      <c r="J3670" t="s">
        <v>253</v>
      </c>
      <c r="K3670" t="s">
        <v>253</v>
      </c>
      <c r="L3670">
        <v>232.512269</v>
      </c>
      <c r="R3670">
        <v>638.34031500000003</v>
      </c>
      <c r="S3670" t="s">
        <v>201</v>
      </c>
      <c r="T3670" s="221">
        <v>45567.336805555555</v>
      </c>
    </row>
    <row r="3671" spans="1:20" x14ac:dyDescent="0.35">
      <c r="A3671" t="s">
        <v>102</v>
      </c>
      <c r="B3671" t="s">
        <v>103</v>
      </c>
      <c r="C3671" t="s">
        <v>92</v>
      </c>
      <c r="D3671" s="29">
        <v>45672</v>
      </c>
      <c r="E3671" s="184" t="str">
        <f t="shared" si="228"/>
        <v/>
      </c>
      <c r="F3671" s="184" t="str">
        <f t="shared" si="229"/>
        <v/>
      </c>
      <c r="G3671" s="184" t="str">
        <f t="shared" si="230"/>
        <v/>
      </c>
      <c r="H3671" s="184" t="str">
        <f t="shared" si="231"/>
        <v/>
      </c>
      <c r="J3671" t="s">
        <v>253</v>
      </c>
      <c r="K3671" t="s">
        <v>253</v>
      </c>
      <c r="L3671">
        <v>232.512269</v>
      </c>
      <c r="R3671">
        <v>638.34031500000003</v>
      </c>
      <c r="S3671" t="s">
        <v>201</v>
      </c>
      <c r="T3671" s="221">
        <v>45567.336805555555</v>
      </c>
    </row>
    <row r="3672" spans="1:20" x14ac:dyDescent="0.35">
      <c r="A3672" t="s">
        <v>102</v>
      </c>
      <c r="B3672" t="s">
        <v>103</v>
      </c>
      <c r="C3672" t="s">
        <v>92</v>
      </c>
      <c r="D3672" s="29">
        <v>45673</v>
      </c>
      <c r="E3672" s="184" t="str">
        <f t="shared" si="228"/>
        <v/>
      </c>
      <c r="F3672" s="184" t="str">
        <f t="shared" si="229"/>
        <v/>
      </c>
      <c r="G3672" s="184" t="str">
        <f t="shared" si="230"/>
        <v/>
      </c>
      <c r="H3672" s="184" t="str">
        <f t="shared" si="231"/>
        <v/>
      </c>
      <c r="J3672" t="s">
        <v>253</v>
      </c>
      <c r="K3672" t="s">
        <v>253</v>
      </c>
      <c r="L3672">
        <v>232.512269</v>
      </c>
      <c r="R3672">
        <v>638.34031500000003</v>
      </c>
      <c r="S3672" t="s">
        <v>201</v>
      </c>
      <c r="T3672" s="221">
        <v>45567.336805555555</v>
      </c>
    </row>
    <row r="3673" spans="1:20" x14ac:dyDescent="0.35">
      <c r="A3673" t="s">
        <v>102</v>
      </c>
      <c r="B3673" t="s">
        <v>103</v>
      </c>
      <c r="C3673" t="s">
        <v>92</v>
      </c>
      <c r="D3673" s="29">
        <v>45674</v>
      </c>
      <c r="E3673" s="184" t="str">
        <f t="shared" si="228"/>
        <v/>
      </c>
      <c r="F3673" s="184" t="str">
        <f t="shared" si="229"/>
        <v/>
      </c>
      <c r="G3673" s="184" t="str">
        <f t="shared" si="230"/>
        <v/>
      </c>
      <c r="H3673" s="184" t="str">
        <f t="shared" si="231"/>
        <v/>
      </c>
      <c r="J3673" t="s">
        <v>253</v>
      </c>
      <c r="K3673" t="s">
        <v>253</v>
      </c>
      <c r="L3673">
        <v>232.512269</v>
      </c>
      <c r="R3673">
        <v>638.34031500000003</v>
      </c>
      <c r="S3673" t="s">
        <v>201</v>
      </c>
      <c r="T3673" s="221">
        <v>45567.336805555555</v>
      </c>
    </row>
    <row r="3674" spans="1:20" x14ac:dyDescent="0.35">
      <c r="A3674" t="s">
        <v>102</v>
      </c>
      <c r="B3674" t="s">
        <v>103</v>
      </c>
      <c r="C3674" t="s">
        <v>92</v>
      </c>
      <c r="D3674" s="29">
        <v>45675</v>
      </c>
      <c r="E3674" s="184" t="str">
        <f t="shared" si="228"/>
        <v/>
      </c>
      <c r="F3674" s="184" t="str">
        <f t="shared" si="229"/>
        <v/>
      </c>
      <c r="G3674" s="184" t="str">
        <f t="shared" si="230"/>
        <v/>
      </c>
      <c r="H3674" s="184" t="str">
        <f t="shared" si="231"/>
        <v/>
      </c>
      <c r="J3674" t="s">
        <v>253</v>
      </c>
      <c r="K3674" t="s">
        <v>253</v>
      </c>
      <c r="L3674">
        <v>232.512269</v>
      </c>
      <c r="R3674">
        <v>638.34031500000003</v>
      </c>
      <c r="S3674" t="s">
        <v>201</v>
      </c>
      <c r="T3674" s="221">
        <v>45567.336805555555</v>
      </c>
    </row>
    <row r="3675" spans="1:20" x14ac:dyDescent="0.35">
      <c r="A3675" t="s">
        <v>102</v>
      </c>
      <c r="B3675" t="s">
        <v>103</v>
      </c>
      <c r="C3675" t="s">
        <v>92</v>
      </c>
      <c r="D3675" s="29">
        <v>45676</v>
      </c>
      <c r="E3675" s="184" t="str">
        <f t="shared" si="228"/>
        <v/>
      </c>
      <c r="F3675" s="184" t="str">
        <f t="shared" si="229"/>
        <v/>
      </c>
      <c r="G3675" s="184" t="str">
        <f t="shared" si="230"/>
        <v/>
      </c>
      <c r="H3675" s="184" t="str">
        <f t="shared" si="231"/>
        <v/>
      </c>
      <c r="J3675" t="s">
        <v>253</v>
      </c>
      <c r="K3675" t="s">
        <v>253</v>
      </c>
      <c r="L3675">
        <v>232.512269</v>
      </c>
      <c r="R3675">
        <v>638.34031500000003</v>
      </c>
      <c r="S3675" t="s">
        <v>201</v>
      </c>
      <c r="T3675" s="221">
        <v>45567.336805555555</v>
      </c>
    </row>
    <row r="3676" spans="1:20" x14ac:dyDescent="0.35">
      <c r="A3676" t="s">
        <v>102</v>
      </c>
      <c r="B3676" t="s">
        <v>103</v>
      </c>
      <c r="C3676" t="s">
        <v>92</v>
      </c>
      <c r="D3676" s="29">
        <v>45677</v>
      </c>
      <c r="E3676" s="184" t="str">
        <f t="shared" si="228"/>
        <v/>
      </c>
      <c r="F3676" s="184" t="str">
        <f t="shared" si="229"/>
        <v/>
      </c>
      <c r="G3676" s="184" t="str">
        <f t="shared" si="230"/>
        <v/>
      </c>
      <c r="H3676" s="184" t="str">
        <f t="shared" si="231"/>
        <v/>
      </c>
      <c r="J3676" t="s">
        <v>253</v>
      </c>
      <c r="K3676" t="s">
        <v>253</v>
      </c>
      <c r="L3676">
        <v>232.512269</v>
      </c>
      <c r="R3676">
        <v>638.34031500000003</v>
      </c>
      <c r="S3676" t="s">
        <v>201</v>
      </c>
      <c r="T3676" s="221">
        <v>45567.336805555555</v>
      </c>
    </row>
    <row r="3677" spans="1:20" x14ac:dyDescent="0.35">
      <c r="A3677" t="s">
        <v>102</v>
      </c>
      <c r="B3677" t="s">
        <v>103</v>
      </c>
      <c r="C3677" t="s">
        <v>92</v>
      </c>
      <c r="D3677" s="29">
        <v>45678</v>
      </c>
      <c r="E3677" s="184" t="str">
        <f t="shared" si="228"/>
        <v/>
      </c>
      <c r="F3677" s="184" t="str">
        <f t="shared" si="229"/>
        <v/>
      </c>
      <c r="G3677" s="184" t="str">
        <f t="shared" si="230"/>
        <v/>
      </c>
      <c r="H3677" s="184" t="str">
        <f t="shared" si="231"/>
        <v/>
      </c>
      <c r="J3677" t="s">
        <v>253</v>
      </c>
      <c r="K3677" t="s">
        <v>253</v>
      </c>
      <c r="L3677">
        <v>232.512269</v>
      </c>
      <c r="R3677">
        <v>638.34031500000003</v>
      </c>
      <c r="S3677" t="s">
        <v>201</v>
      </c>
      <c r="T3677" s="221">
        <v>45567.336805555555</v>
      </c>
    </row>
    <row r="3678" spans="1:20" x14ac:dyDescent="0.35">
      <c r="A3678" t="s">
        <v>102</v>
      </c>
      <c r="B3678" t="s">
        <v>103</v>
      </c>
      <c r="C3678" t="s">
        <v>92</v>
      </c>
      <c r="D3678" s="29">
        <v>45679</v>
      </c>
      <c r="E3678" s="184" t="str">
        <f t="shared" si="228"/>
        <v/>
      </c>
      <c r="F3678" s="184" t="str">
        <f t="shared" si="229"/>
        <v/>
      </c>
      <c r="G3678" s="184" t="str">
        <f t="shared" si="230"/>
        <v/>
      </c>
      <c r="H3678" s="184" t="str">
        <f t="shared" si="231"/>
        <v/>
      </c>
      <c r="J3678" t="s">
        <v>253</v>
      </c>
      <c r="K3678" t="s">
        <v>253</v>
      </c>
      <c r="L3678">
        <v>232.512269</v>
      </c>
      <c r="R3678">
        <v>638.34031500000003</v>
      </c>
      <c r="S3678" t="s">
        <v>201</v>
      </c>
      <c r="T3678" s="221">
        <v>45567.336805555555</v>
      </c>
    </row>
    <row r="3679" spans="1:20" x14ac:dyDescent="0.35">
      <c r="A3679" t="s">
        <v>102</v>
      </c>
      <c r="B3679" t="s">
        <v>103</v>
      </c>
      <c r="C3679" t="s">
        <v>92</v>
      </c>
      <c r="D3679" s="29">
        <v>45680</v>
      </c>
      <c r="E3679" s="184" t="str">
        <f t="shared" si="228"/>
        <v/>
      </c>
      <c r="F3679" s="184" t="str">
        <f t="shared" si="229"/>
        <v/>
      </c>
      <c r="G3679" s="184" t="str">
        <f t="shared" si="230"/>
        <v/>
      </c>
      <c r="H3679" s="184" t="str">
        <f t="shared" si="231"/>
        <v/>
      </c>
      <c r="J3679" t="s">
        <v>253</v>
      </c>
      <c r="K3679" t="s">
        <v>253</v>
      </c>
      <c r="L3679">
        <v>232.512269</v>
      </c>
      <c r="R3679">
        <v>638.34031500000003</v>
      </c>
      <c r="S3679" t="s">
        <v>201</v>
      </c>
      <c r="T3679" s="221">
        <v>45567.336805555555</v>
      </c>
    </row>
    <row r="3680" spans="1:20" x14ac:dyDescent="0.35">
      <c r="A3680" t="s">
        <v>102</v>
      </c>
      <c r="B3680" t="s">
        <v>103</v>
      </c>
      <c r="C3680" t="s">
        <v>92</v>
      </c>
      <c r="D3680" s="29">
        <v>45681</v>
      </c>
      <c r="E3680" s="184" t="str">
        <f t="shared" si="228"/>
        <v/>
      </c>
      <c r="F3680" s="184" t="str">
        <f t="shared" si="229"/>
        <v/>
      </c>
      <c r="G3680" s="184" t="str">
        <f t="shared" si="230"/>
        <v/>
      </c>
      <c r="H3680" s="184" t="str">
        <f t="shared" si="231"/>
        <v/>
      </c>
      <c r="J3680" t="s">
        <v>253</v>
      </c>
      <c r="K3680" t="s">
        <v>253</v>
      </c>
      <c r="L3680">
        <v>232.512269</v>
      </c>
      <c r="R3680">
        <v>638.34031500000003</v>
      </c>
      <c r="S3680" t="s">
        <v>201</v>
      </c>
      <c r="T3680" s="221">
        <v>45567.336805555555</v>
      </c>
    </row>
    <row r="3681" spans="1:20" x14ac:dyDescent="0.35">
      <c r="A3681" t="s">
        <v>102</v>
      </c>
      <c r="B3681" t="s">
        <v>103</v>
      </c>
      <c r="C3681" t="s">
        <v>92</v>
      </c>
      <c r="D3681" s="29">
        <v>45682</v>
      </c>
      <c r="E3681" s="184" t="str">
        <f t="shared" si="228"/>
        <v/>
      </c>
      <c r="F3681" s="184" t="str">
        <f t="shared" si="229"/>
        <v/>
      </c>
      <c r="G3681" s="184" t="str">
        <f t="shared" si="230"/>
        <v/>
      </c>
      <c r="H3681" s="184" t="str">
        <f t="shared" si="231"/>
        <v/>
      </c>
      <c r="J3681" t="s">
        <v>253</v>
      </c>
      <c r="K3681" t="s">
        <v>253</v>
      </c>
      <c r="L3681">
        <v>232.512269</v>
      </c>
      <c r="R3681">
        <v>638.34031500000003</v>
      </c>
      <c r="S3681" t="s">
        <v>201</v>
      </c>
      <c r="T3681" s="221">
        <v>45567.336805555555</v>
      </c>
    </row>
    <row r="3682" spans="1:20" x14ac:dyDescent="0.35">
      <c r="A3682" t="s">
        <v>102</v>
      </c>
      <c r="B3682" t="s">
        <v>103</v>
      </c>
      <c r="C3682" t="s">
        <v>92</v>
      </c>
      <c r="D3682" s="29">
        <v>45683</v>
      </c>
      <c r="E3682" s="184" t="str">
        <f t="shared" si="228"/>
        <v/>
      </c>
      <c r="F3682" s="184" t="str">
        <f t="shared" si="229"/>
        <v/>
      </c>
      <c r="G3682" s="184" t="str">
        <f t="shared" si="230"/>
        <v/>
      </c>
      <c r="H3682" s="184" t="str">
        <f t="shared" si="231"/>
        <v/>
      </c>
      <c r="J3682" t="s">
        <v>253</v>
      </c>
      <c r="K3682" t="s">
        <v>253</v>
      </c>
      <c r="L3682">
        <v>232.512269</v>
      </c>
      <c r="R3682">
        <v>638.34031500000003</v>
      </c>
      <c r="S3682" t="s">
        <v>201</v>
      </c>
      <c r="T3682" s="221">
        <v>45567.336805555555</v>
      </c>
    </row>
    <row r="3683" spans="1:20" x14ac:dyDescent="0.35">
      <c r="A3683" t="s">
        <v>102</v>
      </c>
      <c r="B3683" t="s">
        <v>103</v>
      </c>
      <c r="C3683" t="s">
        <v>92</v>
      </c>
      <c r="D3683" s="29">
        <v>45684</v>
      </c>
      <c r="E3683" s="184" t="str">
        <f t="shared" si="228"/>
        <v/>
      </c>
      <c r="F3683" s="184" t="str">
        <f t="shared" si="229"/>
        <v/>
      </c>
      <c r="G3683" s="184" t="str">
        <f t="shared" si="230"/>
        <v/>
      </c>
      <c r="H3683" s="184" t="str">
        <f t="shared" si="231"/>
        <v/>
      </c>
      <c r="J3683" t="s">
        <v>253</v>
      </c>
      <c r="K3683" t="s">
        <v>253</v>
      </c>
      <c r="L3683">
        <v>232.512269</v>
      </c>
      <c r="R3683">
        <v>638.34031500000003</v>
      </c>
      <c r="S3683" t="s">
        <v>201</v>
      </c>
      <c r="T3683" s="221">
        <v>45567.336805555555</v>
      </c>
    </row>
    <row r="3684" spans="1:20" x14ac:dyDescent="0.35">
      <c r="A3684" t="s">
        <v>102</v>
      </c>
      <c r="B3684" t="s">
        <v>103</v>
      </c>
      <c r="C3684" t="s">
        <v>92</v>
      </c>
      <c r="D3684" s="29">
        <v>45685</v>
      </c>
      <c r="E3684" s="184" t="str">
        <f t="shared" si="228"/>
        <v/>
      </c>
      <c r="F3684" s="184" t="str">
        <f t="shared" si="229"/>
        <v/>
      </c>
      <c r="G3684" s="184" t="str">
        <f t="shared" si="230"/>
        <v/>
      </c>
      <c r="H3684" s="184" t="str">
        <f t="shared" si="231"/>
        <v/>
      </c>
      <c r="J3684" t="s">
        <v>253</v>
      </c>
      <c r="K3684" t="s">
        <v>253</v>
      </c>
      <c r="L3684">
        <v>232.512269</v>
      </c>
      <c r="R3684">
        <v>638.34031500000003</v>
      </c>
      <c r="S3684" t="s">
        <v>201</v>
      </c>
      <c r="T3684" s="221">
        <v>45567.336805555555</v>
      </c>
    </row>
    <row r="3685" spans="1:20" x14ac:dyDescent="0.35">
      <c r="A3685" t="s">
        <v>102</v>
      </c>
      <c r="B3685" t="s">
        <v>103</v>
      </c>
      <c r="C3685" t="s">
        <v>92</v>
      </c>
      <c r="D3685" s="29">
        <v>45686</v>
      </c>
      <c r="E3685" s="184" t="str">
        <f t="shared" si="228"/>
        <v/>
      </c>
      <c r="F3685" s="184" t="str">
        <f t="shared" si="229"/>
        <v/>
      </c>
      <c r="G3685" s="184" t="str">
        <f t="shared" si="230"/>
        <v/>
      </c>
      <c r="H3685" s="184" t="str">
        <f t="shared" si="231"/>
        <v/>
      </c>
      <c r="J3685" t="s">
        <v>253</v>
      </c>
      <c r="K3685" t="s">
        <v>253</v>
      </c>
      <c r="L3685">
        <v>232.512269</v>
      </c>
      <c r="R3685">
        <v>638.34031500000003</v>
      </c>
      <c r="S3685" t="s">
        <v>201</v>
      </c>
      <c r="T3685" s="221">
        <v>45567.336805555555</v>
      </c>
    </row>
    <row r="3686" spans="1:20" x14ac:dyDescent="0.35">
      <c r="A3686" t="s">
        <v>102</v>
      </c>
      <c r="B3686" t="s">
        <v>103</v>
      </c>
      <c r="C3686" t="s">
        <v>92</v>
      </c>
      <c r="D3686" s="29">
        <v>45687</v>
      </c>
      <c r="E3686" s="184" t="str">
        <f t="shared" si="228"/>
        <v/>
      </c>
      <c r="F3686" s="184" t="str">
        <f t="shared" si="229"/>
        <v/>
      </c>
      <c r="G3686" s="184" t="str">
        <f t="shared" si="230"/>
        <v/>
      </c>
      <c r="H3686" s="184" t="str">
        <f t="shared" si="231"/>
        <v/>
      </c>
      <c r="J3686" t="s">
        <v>253</v>
      </c>
      <c r="K3686" t="s">
        <v>253</v>
      </c>
      <c r="L3686">
        <v>232.512269</v>
      </c>
      <c r="R3686">
        <v>638.34031500000003</v>
      </c>
      <c r="S3686" t="s">
        <v>201</v>
      </c>
      <c r="T3686" s="221">
        <v>45567.336805555555</v>
      </c>
    </row>
    <row r="3687" spans="1:20" x14ac:dyDescent="0.35">
      <c r="A3687" t="s">
        <v>102</v>
      </c>
      <c r="B3687" t="s">
        <v>103</v>
      </c>
      <c r="C3687" t="s">
        <v>92</v>
      </c>
      <c r="D3687" s="29">
        <v>45688</v>
      </c>
      <c r="E3687" s="184" t="str">
        <f t="shared" si="228"/>
        <v/>
      </c>
      <c r="F3687" s="184" t="str">
        <f t="shared" si="229"/>
        <v/>
      </c>
      <c r="G3687" s="184" t="str">
        <f t="shared" si="230"/>
        <v/>
      </c>
      <c r="H3687" s="184" t="str">
        <f t="shared" si="231"/>
        <v/>
      </c>
      <c r="J3687" t="s">
        <v>253</v>
      </c>
      <c r="K3687" t="s">
        <v>253</v>
      </c>
      <c r="L3687">
        <v>232.512269</v>
      </c>
      <c r="R3687">
        <v>638.34031500000003</v>
      </c>
      <c r="S3687" t="s">
        <v>201</v>
      </c>
      <c r="T3687" s="221">
        <v>45567.336805555555</v>
      </c>
    </row>
    <row r="3688" spans="1:20" x14ac:dyDescent="0.35">
      <c r="A3688" t="s">
        <v>102</v>
      </c>
      <c r="B3688" t="s">
        <v>103</v>
      </c>
      <c r="C3688" t="s">
        <v>92</v>
      </c>
      <c r="D3688" s="29">
        <v>45689</v>
      </c>
      <c r="E3688" s="184" t="str">
        <f t="shared" si="228"/>
        <v/>
      </c>
      <c r="F3688" s="184" t="str">
        <f t="shared" si="229"/>
        <v/>
      </c>
      <c r="G3688" s="184" t="str">
        <f t="shared" si="230"/>
        <v/>
      </c>
      <c r="H3688" s="184" t="str">
        <f t="shared" si="231"/>
        <v/>
      </c>
      <c r="J3688" t="s">
        <v>253</v>
      </c>
      <c r="K3688" t="s">
        <v>253</v>
      </c>
      <c r="L3688">
        <v>232.512269</v>
      </c>
      <c r="R3688">
        <v>638.34031500000003</v>
      </c>
      <c r="S3688" t="s">
        <v>201</v>
      </c>
      <c r="T3688" s="221">
        <v>45567.336805555555</v>
      </c>
    </row>
    <row r="3689" spans="1:20" x14ac:dyDescent="0.35">
      <c r="A3689" t="s">
        <v>102</v>
      </c>
      <c r="B3689" t="s">
        <v>103</v>
      </c>
      <c r="C3689" t="s">
        <v>92</v>
      </c>
      <c r="D3689" s="29">
        <v>45690</v>
      </c>
      <c r="E3689" s="184" t="str">
        <f t="shared" si="228"/>
        <v/>
      </c>
      <c r="F3689" s="184" t="str">
        <f t="shared" si="229"/>
        <v/>
      </c>
      <c r="G3689" s="184" t="str">
        <f t="shared" si="230"/>
        <v/>
      </c>
      <c r="H3689" s="184" t="str">
        <f t="shared" si="231"/>
        <v/>
      </c>
      <c r="J3689" t="s">
        <v>253</v>
      </c>
      <c r="K3689" t="s">
        <v>253</v>
      </c>
      <c r="L3689">
        <v>232.512269</v>
      </c>
      <c r="R3689">
        <v>638.34031500000003</v>
      </c>
      <c r="S3689" t="s">
        <v>201</v>
      </c>
      <c r="T3689" s="221">
        <v>45567.336805555555</v>
      </c>
    </row>
    <row r="3690" spans="1:20" x14ac:dyDescent="0.35">
      <c r="A3690" t="s">
        <v>102</v>
      </c>
      <c r="B3690" t="s">
        <v>103</v>
      </c>
      <c r="C3690" t="s">
        <v>92</v>
      </c>
      <c r="D3690" s="29">
        <v>45691</v>
      </c>
      <c r="E3690" s="184" t="str">
        <f t="shared" si="228"/>
        <v/>
      </c>
      <c r="F3690" s="184" t="str">
        <f t="shared" si="229"/>
        <v/>
      </c>
      <c r="G3690" s="184" t="str">
        <f t="shared" si="230"/>
        <v/>
      </c>
      <c r="H3690" s="184" t="str">
        <f t="shared" si="231"/>
        <v/>
      </c>
      <c r="J3690" t="s">
        <v>253</v>
      </c>
      <c r="K3690" t="s">
        <v>253</v>
      </c>
      <c r="L3690">
        <v>232.512269</v>
      </c>
      <c r="R3690">
        <v>638.34031500000003</v>
      </c>
      <c r="S3690" t="s">
        <v>201</v>
      </c>
      <c r="T3690" s="221">
        <v>45567.336805555555</v>
      </c>
    </row>
    <row r="3691" spans="1:20" x14ac:dyDescent="0.35">
      <c r="A3691" t="s">
        <v>102</v>
      </c>
      <c r="B3691" t="s">
        <v>103</v>
      </c>
      <c r="C3691" t="s">
        <v>92</v>
      </c>
      <c r="D3691" s="29">
        <v>45692</v>
      </c>
      <c r="E3691" s="184" t="str">
        <f t="shared" si="228"/>
        <v/>
      </c>
      <c r="F3691" s="184" t="str">
        <f t="shared" si="229"/>
        <v/>
      </c>
      <c r="G3691" s="184" t="str">
        <f t="shared" si="230"/>
        <v/>
      </c>
      <c r="H3691" s="184" t="str">
        <f t="shared" si="231"/>
        <v/>
      </c>
      <c r="J3691" t="s">
        <v>253</v>
      </c>
      <c r="K3691" t="s">
        <v>253</v>
      </c>
      <c r="L3691">
        <v>232.512269</v>
      </c>
      <c r="R3691">
        <v>638.34031500000003</v>
      </c>
      <c r="S3691" t="s">
        <v>201</v>
      </c>
      <c r="T3691" s="221">
        <v>45567.336805555555</v>
      </c>
    </row>
    <row r="3692" spans="1:20" x14ac:dyDescent="0.35">
      <c r="A3692" t="s">
        <v>102</v>
      </c>
      <c r="B3692" t="s">
        <v>103</v>
      </c>
      <c r="C3692" t="s">
        <v>92</v>
      </c>
      <c r="D3692" s="29">
        <v>45693</v>
      </c>
      <c r="E3692" s="184" t="str">
        <f t="shared" si="228"/>
        <v/>
      </c>
      <c r="F3692" s="184" t="str">
        <f t="shared" si="229"/>
        <v/>
      </c>
      <c r="G3692" s="184" t="str">
        <f t="shared" si="230"/>
        <v/>
      </c>
      <c r="H3692" s="184" t="str">
        <f t="shared" si="231"/>
        <v/>
      </c>
      <c r="J3692" t="s">
        <v>253</v>
      </c>
      <c r="K3692" t="s">
        <v>253</v>
      </c>
      <c r="L3692">
        <v>232.512269</v>
      </c>
      <c r="R3692">
        <v>638.34031500000003</v>
      </c>
      <c r="S3692" t="s">
        <v>201</v>
      </c>
      <c r="T3692" s="221">
        <v>45567.336805555555</v>
      </c>
    </row>
    <row r="3693" spans="1:20" x14ac:dyDescent="0.35">
      <c r="A3693" t="s">
        <v>102</v>
      </c>
      <c r="B3693" t="s">
        <v>103</v>
      </c>
      <c r="C3693" t="s">
        <v>92</v>
      </c>
      <c r="D3693" s="29">
        <v>45694</v>
      </c>
      <c r="E3693" s="184" t="str">
        <f t="shared" si="228"/>
        <v/>
      </c>
      <c r="F3693" s="184" t="str">
        <f t="shared" si="229"/>
        <v/>
      </c>
      <c r="G3693" s="184" t="str">
        <f t="shared" si="230"/>
        <v/>
      </c>
      <c r="H3693" s="184" t="str">
        <f t="shared" si="231"/>
        <v/>
      </c>
      <c r="J3693" t="s">
        <v>253</v>
      </c>
      <c r="K3693" t="s">
        <v>253</v>
      </c>
      <c r="L3693">
        <v>232.512269</v>
      </c>
      <c r="R3693">
        <v>638.34031500000003</v>
      </c>
      <c r="S3693" t="s">
        <v>201</v>
      </c>
      <c r="T3693" s="221">
        <v>45567.336805555555</v>
      </c>
    </row>
    <row r="3694" spans="1:20" x14ac:dyDescent="0.35">
      <c r="A3694" t="s">
        <v>102</v>
      </c>
      <c r="B3694" t="s">
        <v>103</v>
      </c>
      <c r="C3694" t="s">
        <v>92</v>
      </c>
      <c r="D3694" s="29">
        <v>45695</v>
      </c>
      <c r="E3694" s="184" t="str">
        <f t="shared" si="228"/>
        <v/>
      </c>
      <c r="F3694" s="184" t="str">
        <f t="shared" si="229"/>
        <v/>
      </c>
      <c r="G3694" s="184" t="str">
        <f t="shared" si="230"/>
        <v/>
      </c>
      <c r="H3694" s="184" t="str">
        <f t="shared" si="231"/>
        <v/>
      </c>
      <c r="J3694" t="s">
        <v>253</v>
      </c>
      <c r="K3694" t="s">
        <v>253</v>
      </c>
      <c r="L3694">
        <v>232.512269</v>
      </c>
      <c r="R3694">
        <v>638.34031500000003</v>
      </c>
      <c r="S3694" t="s">
        <v>201</v>
      </c>
      <c r="T3694" s="221">
        <v>45567.336805555555</v>
      </c>
    </row>
    <row r="3695" spans="1:20" x14ac:dyDescent="0.35">
      <c r="A3695" t="s">
        <v>102</v>
      </c>
      <c r="B3695" t="s">
        <v>103</v>
      </c>
      <c r="C3695" t="s">
        <v>92</v>
      </c>
      <c r="D3695" s="29">
        <v>45696</v>
      </c>
      <c r="E3695" s="184" t="str">
        <f t="shared" si="228"/>
        <v/>
      </c>
      <c r="F3695" s="184" t="str">
        <f t="shared" si="229"/>
        <v/>
      </c>
      <c r="G3695" s="184" t="str">
        <f t="shared" si="230"/>
        <v/>
      </c>
      <c r="H3695" s="184" t="str">
        <f t="shared" si="231"/>
        <v/>
      </c>
      <c r="J3695" t="s">
        <v>253</v>
      </c>
      <c r="K3695" t="s">
        <v>253</v>
      </c>
      <c r="L3695">
        <v>232.512269</v>
      </c>
      <c r="R3695">
        <v>638.34031500000003</v>
      </c>
      <c r="S3695" t="s">
        <v>201</v>
      </c>
      <c r="T3695" s="221">
        <v>45567.336805555555</v>
      </c>
    </row>
    <row r="3696" spans="1:20" x14ac:dyDescent="0.35">
      <c r="A3696" t="s">
        <v>102</v>
      </c>
      <c r="B3696" t="s">
        <v>103</v>
      </c>
      <c r="C3696" t="s">
        <v>92</v>
      </c>
      <c r="D3696" s="29">
        <v>45697</v>
      </c>
      <c r="E3696" s="184" t="str">
        <f t="shared" si="228"/>
        <v/>
      </c>
      <c r="F3696" s="184" t="str">
        <f t="shared" si="229"/>
        <v/>
      </c>
      <c r="G3696" s="184" t="str">
        <f t="shared" si="230"/>
        <v/>
      </c>
      <c r="H3696" s="184" t="str">
        <f t="shared" si="231"/>
        <v/>
      </c>
      <c r="J3696" t="s">
        <v>253</v>
      </c>
      <c r="K3696" t="s">
        <v>253</v>
      </c>
      <c r="L3696">
        <v>232.512269</v>
      </c>
      <c r="R3696">
        <v>638.34031500000003</v>
      </c>
      <c r="S3696" t="s">
        <v>201</v>
      </c>
      <c r="T3696" s="221">
        <v>45567.336805555555</v>
      </c>
    </row>
    <row r="3697" spans="1:20" x14ac:dyDescent="0.35">
      <c r="A3697" t="s">
        <v>102</v>
      </c>
      <c r="B3697" t="s">
        <v>103</v>
      </c>
      <c r="C3697" t="s">
        <v>92</v>
      </c>
      <c r="D3697" s="29">
        <v>45698</v>
      </c>
      <c r="E3697" s="184" t="str">
        <f t="shared" si="228"/>
        <v/>
      </c>
      <c r="F3697" s="184" t="str">
        <f t="shared" si="229"/>
        <v/>
      </c>
      <c r="G3697" s="184" t="str">
        <f t="shared" si="230"/>
        <v/>
      </c>
      <c r="H3697" s="184" t="str">
        <f t="shared" si="231"/>
        <v/>
      </c>
      <c r="J3697" t="s">
        <v>253</v>
      </c>
      <c r="K3697" t="s">
        <v>253</v>
      </c>
      <c r="L3697">
        <v>232.512269</v>
      </c>
      <c r="R3697">
        <v>638.34031500000003</v>
      </c>
      <c r="S3697" t="s">
        <v>201</v>
      </c>
      <c r="T3697" s="221">
        <v>45567.336805555555</v>
      </c>
    </row>
    <row r="3698" spans="1:20" x14ac:dyDescent="0.35">
      <c r="A3698" t="s">
        <v>102</v>
      </c>
      <c r="B3698" t="s">
        <v>103</v>
      </c>
      <c r="C3698" t="s">
        <v>92</v>
      </c>
      <c r="D3698" s="29">
        <v>45699</v>
      </c>
      <c r="E3698" s="184" t="str">
        <f t="shared" si="228"/>
        <v/>
      </c>
      <c r="F3698" s="184" t="str">
        <f t="shared" si="229"/>
        <v/>
      </c>
      <c r="G3698" s="184" t="str">
        <f t="shared" si="230"/>
        <v/>
      </c>
      <c r="H3698" s="184" t="str">
        <f t="shared" si="231"/>
        <v/>
      </c>
      <c r="J3698" t="s">
        <v>253</v>
      </c>
      <c r="K3698" t="s">
        <v>253</v>
      </c>
      <c r="L3698">
        <v>232.512269</v>
      </c>
      <c r="R3698">
        <v>638.34031500000003</v>
      </c>
      <c r="S3698" t="s">
        <v>201</v>
      </c>
      <c r="T3698" s="221">
        <v>45567.336805555555</v>
      </c>
    </row>
    <row r="3699" spans="1:20" x14ac:dyDescent="0.35">
      <c r="A3699" t="s">
        <v>102</v>
      </c>
      <c r="B3699" t="s">
        <v>103</v>
      </c>
      <c r="C3699" t="s">
        <v>92</v>
      </c>
      <c r="D3699" s="29">
        <v>45700</v>
      </c>
      <c r="E3699" s="184" t="str">
        <f t="shared" si="228"/>
        <v/>
      </c>
      <c r="F3699" s="184" t="str">
        <f t="shared" si="229"/>
        <v/>
      </c>
      <c r="G3699" s="184" t="str">
        <f t="shared" si="230"/>
        <v/>
      </c>
      <c r="H3699" s="184" t="str">
        <f t="shared" si="231"/>
        <v/>
      </c>
      <c r="J3699" t="s">
        <v>253</v>
      </c>
      <c r="K3699" t="s">
        <v>253</v>
      </c>
      <c r="L3699">
        <v>232.512269</v>
      </c>
      <c r="R3699">
        <v>638.34031500000003</v>
      </c>
      <c r="S3699" t="s">
        <v>201</v>
      </c>
      <c r="T3699" s="221">
        <v>45567.336805555555</v>
      </c>
    </row>
    <row r="3700" spans="1:20" x14ac:dyDescent="0.35">
      <c r="A3700" t="s">
        <v>102</v>
      </c>
      <c r="B3700" t="s">
        <v>103</v>
      </c>
      <c r="C3700" t="s">
        <v>92</v>
      </c>
      <c r="D3700" s="29">
        <v>45701</v>
      </c>
      <c r="E3700" s="184" t="str">
        <f t="shared" si="228"/>
        <v/>
      </c>
      <c r="F3700" s="184" t="str">
        <f t="shared" si="229"/>
        <v/>
      </c>
      <c r="G3700" s="184" t="str">
        <f t="shared" si="230"/>
        <v/>
      </c>
      <c r="H3700" s="184" t="str">
        <f t="shared" si="231"/>
        <v/>
      </c>
      <c r="J3700" t="s">
        <v>253</v>
      </c>
      <c r="K3700" t="s">
        <v>253</v>
      </c>
      <c r="L3700">
        <v>232.512269</v>
      </c>
      <c r="R3700">
        <v>638.34031500000003</v>
      </c>
      <c r="S3700" t="s">
        <v>201</v>
      </c>
      <c r="T3700" s="221">
        <v>45567.336805555555</v>
      </c>
    </row>
    <row r="3701" spans="1:20" x14ac:dyDescent="0.35">
      <c r="A3701" t="s">
        <v>102</v>
      </c>
      <c r="B3701" t="s">
        <v>103</v>
      </c>
      <c r="C3701" t="s">
        <v>92</v>
      </c>
      <c r="D3701" s="29">
        <v>45702</v>
      </c>
      <c r="E3701" s="184" t="str">
        <f t="shared" si="228"/>
        <v/>
      </c>
      <c r="F3701" s="184" t="str">
        <f t="shared" si="229"/>
        <v/>
      </c>
      <c r="G3701" s="184" t="str">
        <f t="shared" si="230"/>
        <v/>
      </c>
      <c r="H3701" s="184" t="str">
        <f t="shared" si="231"/>
        <v/>
      </c>
      <c r="J3701" t="s">
        <v>253</v>
      </c>
      <c r="K3701" t="s">
        <v>253</v>
      </c>
      <c r="L3701">
        <v>232.512269</v>
      </c>
      <c r="R3701">
        <v>638.34031500000003</v>
      </c>
      <c r="S3701" t="s">
        <v>201</v>
      </c>
      <c r="T3701" s="221">
        <v>45567.336805555555</v>
      </c>
    </row>
    <row r="3702" spans="1:20" x14ac:dyDescent="0.35">
      <c r="A3702" t="s">
        <v>102</v>
      </c>
      <c r="B3702" t="s">
        <v>103</v>
      </c>
      <c r="C3702" t="s">
        <v>92</v>
      </c>
      <c r="D3702" s="29">
        <v>45703</v>
      </c>
      <c r="E3702" s="184" t="str">
        <f t="shared" si="228"/>
        <v/>
      </c>
      <c r="F3702" s="184" t="str">
        <f t="shared" si="229"/>
        <v/>
      </c>
      <c r="G3702" s="184" t="str">
        <f t="shared" si="230"/>
        <v/>
      </c>
      <c r="H3702" s="184" t="str">
        <f t="shared" si="231"/>
        <v/>
      </c>
      <c r="J3702" t="s">
        <v>253</v>
      </c>
      <c r="K3702" t="s">
        <v>253</v>
      </c>
      <c r="L3702">
        <v>232.512269</v>
      </c>
      <c r="R3702">
        <v>638.34031500000003</v>
      </c>
      <c r="S3702" t="s">
        <v>201</v>
      </c>
      <c r="T3702" s="221">
        <v>45567.336805555555</v>
      </c>
    </row>
    <row r="3703" spans="1:20" x14ac:dyDescent="0.35">
      <c r="A3703" t="s">
        <v>102</v>
      </c>
      <c r="B3703" t="s">
        <v>103</v>
      </c>
      <c r="C3703" t="s">
        <v>92</v>
      </c>
      <c r="D3703" s="29">
        <v>45704</v>
      </c>
      <c r="E3703" s="184" t="str">
        <f t="shared" si="228"/>
        <v/>
      </c>
      <c r="F3703" s="184" t="str">
        <f t="shared" si="229"/>
        <v/>
      </c>
      <c r="G3703" s="184" t="str">
        <f t="shared" si="230"/>
        <v/>
      </c>
      <c r="H3703" s="184" t="str">
        <f t="shared" si="231"/>
        <v/>
      </c>
      <c r="J3703" t="s">
        <v>253</v>
      </c>
      <c r="K3703" t="s">
        <v>253</v>
      </c>
      <c r="L3703">
        <v>232.512269</v>
      </c>
      <c r="R3703">
        <v>638.34031500000003</v>
      </c>
      <c r="S3703" t="s">
        <v>201</v>
      </c>
      <c r="T3703" s="221">
        <v>45567.336805555555</v>
      </c>
    </row>
    <row r="3704" spans="1:20" x14ac:dyDescent="0.35">
      <c r="A3704" t="s">
        <v>102</v>
      </c>
      <c r="B3704" t="s">
        <v>103</v>
      </c>
      <c r="C3704" t="s">
        <v>92</v>
      </c>
      <c r="D3704" s="29">
        <v>45705</v>
      </c>
      <c r="E3704" s="184" t="str">
        <f t="shared" si="228"/>
        <v/>
      </c>
      <c r="F3704" s="184" t="str">
        <f t="shared" si="229"/>
        <v/>
      </c>
      <c r="G3704" s="184" t="str">
        <f t="shared" si="230"/>
        <v/>
      </c>
      <c r="H3704" s="184" t="str">
        <f t="shared" si="231"/>
        <v/>
      </c>
      <c r="J3704" t="s">
        <v>253</v>
      </c>
      <c r="K3704" t="s">
        <v>253</v>
      </c>
      <c r="L3704">
        <v>232.512269</v>
      </c>
      <c r="R3704">
        <v>638.34031500000003</v>
      </c>
      <c r="S3704" t="s">
        <v>201</v>
      </c>
      <c r="T3704" s="221">
        <v>45567.336805555555</v>
      </c>
    </row>
    <row r="3705" spans="1:20" x14ac:dyDescent="0.35">
      <c r="A3705" t="s">
        <v>102</v>
      </c>
      <c r="B3705" t="s">
        <v>103</v>
      </c>
      <c r="C3705" t="s">
        <v>92</v>
      </c>
      <c r="D3705" s="29">
        <v>45706</v>
      </c>
      <c r="E3705" s="184" t="str">
        <f t="shared" si="228"/>
        <v/>
      </c>
      <c r="F3705" s="184" t="str">
        <f t="shared" si="229"/>
        <v/>
      </c>
      <c r="G3705" s="184" t="str">
        <f t="shared" si="230"/>
        <v/>
      </c>
      <c r="H3705" s="184" t="str">
        <f t="shared" si="231"/>
        <v/>
      </c>
      <c r="J3705" t="s">
        <v>253</v>
      </c>
      <c r="K3705" t="s">
        <v>253</v>
      </c>
      <c r="L3705">
        <v>232.512269</v>
      </c>
      <c r="R3705">
        <v>638.34031500000003</v>
      </c>
      <c r="S3705" t="s">
        <v>201</v>
      </c>
      <c r="T3705" s="221">
        <v>45567.336805555555</v>
      </c>
    </row>
    <row r="3706" spans="1:20" x14ac:dyDescent="0.35">
      <c r="A3706" t="s">
        <v>102</v>
      </c>
      <c r="B3706" t="s">
        <v>103</v>
      </c>
      <c r="C3706" t="s">
        <v>92</v>
      </c>
      <c r="D3706" s="29">
        <v>45707</v>
      </c>
      <c r="E3706" s="184" t="str">
        <f t="shared" si="228"/>
        <v/>
      </c>
      <c r="F3706" s="184" t="str">
        <f t="shared" si="229"/>
        <v/>
      </c>
      <c r="G3706" s="184" t="str">
        <f t="shared" si="230"/>
        <v/>
      </c>
      <c r="H3706" s="184" t="str">
        <f t="shared" si="231"/>
        <v/>
      </c>
      <c r="J3706" t="s">
        <v>253</v>
      </c>
      <c r="K3706" t="s">
        <v>253</v>
      </c>
      <c r="L3706">
        <v>232.512269</v>
      </c>
      <c r="R3706">
        <v>638.34031500000003</v>
      </c>
      <c r="S3706" t="s">
        <v>201</v>
      </c>
      <c r="T3706" s="221">
        <v>45567.336805555555</v>
      </c>
    </row>
    <row r="3707" spans="1:20" x14ac:dyDescent="0.35">
      <c r="A3707" t="s">
        <v>102</v>
      </c>
      <c r="B3707" t="s">
        <v>103</v>
      </c>
      <c r="C3707" t="s">
        <v>92</v>
      </c>
      <c r="D3707" s="29">
        <v>45708</v>
      </c>
      <c r="E3707" s="184" t="str">
        <f t="shared" si="228"/>
        <v/>
      </c>
      <c r="F3707" s="184" t="str">
        <f t="shared" si="229"/>
        <v/>
      </c>
      <c r="G3707" s="184" t="str">
        <f t="shared" si="230"/>
        <v/>
      </c>
      <c r="H3707" s="184" t="str">
        <f t="shared" si="231"/>
        <v/>
      </c>
      <c r="J3707" t="s">
        <v>253</v>
      </c>
      <c r="K3707" t="s">
        <v>253</v>
      </c>
      <c r="L3707">
        <v>232.512269</v>
      </c>
      <c r="R3707">
        <v>638.34031500000003</v>
      </c>
      <c r="S3707" t="s">
        <v>201</v>
      </c>
      <c r="T3707" s="221">
        <v>45567.336805555555</v>
      </c>
    </row>
    <row r="3708" spans="1:20" x14ac:dyDescent="0.35">
      <c r="A3708" t="s">
        <v>102</v>
      </c>
      <c r="B3708" t="s">
        <v>103</v>
      </c>
      <c r="C3708" t="s">
        <v>92</v>
      </c>
      <c r="D3708" s="29">
        <v>45709</v>
      </c>
      <c r="E3708" s="184" t="str">
        <f t="shared" si="228"/>
        <v/>
      </c>
      <c r="F3708" s="184" t="str">
        <f t="shared" si="229"/>
        <v/>
      </c>
      <c r="G3708" s="184" t="str">
        <f t="shared" si="230"/>
        <v/>
      </c>
      <c r="H3708" s="184" t="str">
        <f t="shared" si="231"/>
        <v/>
      </c>
      <c r="J3708" t="s">
        <v>253</v>
      </c>
      <c r="K3708" t="s">
        <v>253</v>
      </c>
      <c r="L3708">
        <v>232.512269</v>
      </c>
      <c r="R3708">
        <v>638.34031500000003</v>
      </c>
      <c r="S3708" t="s">
        <v>201</v>
      </c>
      <c r="T3708" s="221">
        <v>45567.336805555555</v>
      </c>
    </row>
    <row r="3709" spans="1:20" x14ac:dyDescent="0.35">
      <c r="A3709" t="s">
        <v>102</v>
      </c>
      <c r="B3709" t="s">
        <v>103</v>
      </c>
      <c r="C3709" t="s">
        <v>92</v>
      </c>
      <c r="D3709" s="29">
        <v>45710</v>
      </c>
      <c r="E3709" s="184" t="str">
        <f t="shared" si="228"/>
        <v/>
      </c>
      <c r="F3709" s="184" t="str">
        <f t="shared" si="229"/>
        <v/>
      </c>
      <c r="G3709" s="184" t="str">
        <f t="shared" si="230"/>
        <v/>
      </c>
      <c r="H3709" s="184" t="str">
        <f t="shared" si="231"/>
        <v/>
      </c>
      <c r="J3709" t="s">
        <v>253</v>
      </c>
      <c r="K3709" t="s">
        <v>253</v>
      </c>
      <c r="L3709">
        <v>232.512269</v>
      </c>
      <c r="R3709">
        <v>638.34031500000003</v>
      </c>
      <c r="S3709" t="s">
        <v>201</v>
      </c>
      <c r="T3709" s="221">
        <v>45567.336805555555</v>
      </c>
    </row>
    <row r="3710" spans="1:20" x14ac:dyDescent="0.35">
      <c r="A3710" t="s">
        <v>102</v>
      </c>
      <c r="B3710" t="s">
        <v>103</v>
      </c>
      <c r="C3710" t="s">
        <v>92</v>
      </c>
      <c r="D3710" s="29">
        <v>45711</v>
      </c>
      <c r="E3710" s="184" t="str">
        <f t="shared" si="228"/>
        <v/>
      </c>
      <c r="F3710" s="184" t="str">
        <f t="shared" si="229"/>
        <v/>
      </c>
      <c r="G3710" s="184" t="str">
        <f t="shared" si="230"/>
        <v/>
      </c>
      <c r="H3710" s="184" t="str">
        <f t="shared" si="231"/>
        <v/>
      </c>
      <c r="J3710" t="s">
        <v>253</v>
      </c>
      <c r="K3710" t="s">
        <v>253</v>
      </c>
      <c r="L3710">
        <v>232.512269</v>
      </c>
      <c r="R3710">
        <v>638.34031500000003</v>
      </c>
      <c r="S3710" t="s">
        <v>201</v>
      </c>
      <c r="T3710" s="221">
        <v>45567.336805555555</v>
      </c>
    </row>
    <row r="3711" spans="1:20" x14ac:dyDescent="0.35">
      <c r="A3711" t="s">
        <v>102</v>
      </c>
      <c r="B3711" t="s">
        <v>103</v>
      </c>
      <c r="C3711" t="s">
        <v>92</v>
      </c>
      <c r="D3711" s="29">
        <v>45712</v>
      </c>
      <c r="E3711" s="184" t="str">
        <f t="shared" si="228"/>
        <v/>
      </c>
      <c r="F3711" s="184" t="str">
        <f t="shared" si="229"/>
        <v/>
      </c>
      <c r="G3711" s="184" t="str">
        <f t="shared" si="230"/>
        <v/>
      </c>
      <c r="H3711" s="184" t="str">
        <f t="shared" si="231"/>
        <v/>
      </c>
      <c r="J3711" t="s">
        <v>253</v>
      </c>
      <c r="K3711" t="s">
        <v>253</v>
      </c>
      <c r="L3711">
        <v>232.512269</v>
      </c>
      <c r="R3711">
        <v>638.34031500000003</v>
      </c>
      <c r="S3711" t="s">
        <v>201</v>
      </c>
      <c r="T3711" s="221">
        <v>45567.336805555555</v>
      </c>
    </row>
    <row r="3712" spans="1:20" x14ac:dyDescent="0.35">
      <c r="A3712" t="s">
        <v>102</v>
      </c>
      <c r="B3712" t="s">
        <v>103</v>
      </c>
      <c r="C3712" t="s">
        <v>92</v>
      </c>
      <c r="D3712" s="29">
        <v>45713</v>
      </c>
      <c r="E3712" s="184" t="str">
        <f t="shared" si="228"/>
        <v/>
      </c>
      <c r="F3712" s="184" t="str">
        <f t="shared" si="229"/>
        <v/>
      </c>
      <c r="G3712" s="184" t="str">
        <f t="shared" si="230"/>
        <v/>
      </c>
      <c r="H3712" s="184" t="str">
        <f t="shared" si="231"/>
        <v/>
      </c>
      <c r="J3712" t="s">
        <v>253</v>
      </c>
      <c r="K3712" t="s">
        <v>253</v>
      </c>
      <c r="L3712">
        <v>232.512269</v>
      </c>
      <c r="R3712">
        <v>638.34031500000003</v>
      </c>
      <c r="S3712" t="s">
        <v>201</v>
      </c>
      <c r="T3712" s="221">
        <v>45567.336805555555</v>
      </c>
    </row>
    <row r="3713" spans="1:20" x14ac:dyDescent="0.35">
      <c r="A3713" t="s">
        <v>102</v>
      </c>
      <c r="B3713" t="s">
        <v>103</v>
      </c>
      <c r="C3713" t="s">
        <v>92</v>
      </c>
      <c r="D3713" s="29">
        <v>45714</v>
      </c>
      <c r="E3713" s="184" t="str">
        <f t="shared" si="228"/>
        <v/>
      </c>
      <c r="F3713" s="184" t="str">
        <f t="shared" si="229"/>
        <v/>
      </c>
      <c r="G3713" s="184" t="str">
        <f t="shared" si="230"/>
        <v/>
      </c>
      <c r="H3713" s="184" t="str">
        <f t="shared" si="231"/>
        <v/>
      </c>
      <c r="J3713" t="s">
        <v>253</v>
      </c>
      <c r="K3713" t="s">
        <v>253</v>
      </c>
      <c r="L3713">
        <v>232.512269</v>
      </c>
      <c r="R3713">
        <v>638.34031500000003</v>
      </c>
      <c r="S3713" t="s">
        <v>201</v>
      </c>
      <c r="T3713" s="221">
        <v>45567.336805555555</v>
      </c>
    </row>
    <row r="3714" spans="1:20" x14ac:dyDescent="0.35">
      <c r="A3714" t="s">
        <v>102</v>
      </c>
      <c r="B3714" t="s">
        <v>103</v>
      </c>
      <c r="C3714" t="s">
        <v>92</v>
      </c>
      <c r="D3714" s="29">
        <v>45715</v>
      </c>
      <c r="E3714" s="184" t="str">
        <f t="shared" si="228"/>
        <v/>
      </c>
      <c r="F3714" s="184" t="str">
        <f t="shared" si="229"/>
        <v/>
      </c>
      <c r="G3714" s="184" t="str">
        <f t="shared" si="230"/>
        <v/>
      </c>
      <c r="H3714" s="184" t="str">
        <f t="shared" si="231"/>
        <v/>
      </c>
      <c r="J3714" t="s">
        <v>253</v>
      </c>
      <c r="K3714" t="s">
        <v>253</v>
      </c>
      <c r="L3714">
        <v>232.512269</v>
      </c>
      <c r="R3714">
        <v>638.34031500000003</v>
      </c>
      <c r="S3714" t="s">
        <v>201</v>
      </c>
      <c r="T3714" s="221">
        <v>45567.336805555555</v>
      </c>
    </row>
    <row r="3715" spans="1:20" x14ac:dyDescent="0.35">
      <c r="A3715" t="s">
        <v>102</v>
      </c>
      <c r="B3715" t="s">
        <v>103</v>
      </c>
      <c r="C3715" t="s">
        <v>92</v>
      </c>
      <c r="D3715" s="29">
        <v>45716</v>
      </c>
      <c r="E3715" s="184" t="str">
        <f t="shared" si="228"/>
        <v/>
      </c>
      <c r="F3715" s="184" t="str">
        <f t="shared" si="229"/>
        <v/>
      </c>
      <c r="G3715" s="184" t="str">
        <f t="shared" si="230"/>
        <v/>
      </c>
      <c r="H3715" s="184" t="str">
        <f t="shared" si="231"/>
        <v/>
      </c>
      <c r="J3715" t="s">
        <v>253</v>
      </c>
      <c r="K3715" t="s">
        <v>253</v>
      </c>
      <c r="L3715">
        <v>232.512269</v>
      </c>
      <c r="R3715">
        <v>638.34031500000003</v>
      </c>
      <c r="S3715" t="s">
        <v>201</v>
      </c>
      <c r="T3715" s="221">
        <v>45567.336805555555</v>
      </c>
    </row>
    <row r="3716" spans="1:20" x14ac:dyDescent="0.35">
      <c r="A3716" t="s">
        <v>102</v>
      </c>
      <c r="B3716" t="s">
        <v>103</v>
      </c>
      <c r="C3716" t="s">
        <v>92</v>
      </c>
      <c r="D3716" s="29">
        <v>45717</v>
      </c>
      <c r="E3716" s="184" t="str">
        <f t="shared" si="228"/>
        <v/>
      </c>
      <c r="F3716" s="184" t="str">
        <f t="shared" si="229"/>
        <v/>
      </c>
      <c r="G3716" s="184" t="str">
        <f t="shared" si="230"/>
        <v/>
      </c>
      <c r="H3716" s="184" t="str">
        <f t="shared" si="231"/>
        <v/>
      </c>
      <c r="J3716" t="s">
        <v>253</v>
      </c>
      <c r="K3716" t="s">
        <v>253</v>
      </c>
      <c r="L3716">
        <v>232.512269</v>
      </c>
      <c r="R3716">
        <v>638.34031500000003</v>
      </c>
      <c r="S3716" t="s">
        <v>201</v>
      </c>
      <c r="T3716" s="221">
        <v>45567.336805555555</v>
      </c>
    </row>
    <row r="3717" spans="1:20" x14ac:dyDescent="0.35">
      <c r="A3717" t="s">
        <v>102</v>
      </c>
      <c r="B3717" t="s">
        <v>103</v>
      </c>
      <c r="C3717" t="s">
        <v>92</v>
      </c>
      <c r="D3717" s="29">
        <v>45718</v>
      </c>
      <c r="E3717" s="184" t="str">
        <f t="shared" si="228"/>
        <v/>
      </c>
      <c r="F3717" s="184" t="str">
        <f t="shared" si="229"/>
        <v/>
      </c>
      <c r="G3717" s="184" t="str">
        <f t="shared" si="230"/>
        <v/>
      </c>
      <c r="H3717" s="184" t="str">
        <f t="shared" si="231"/>
        <v/>
      </c>
      <c r="J3717" t="s">
        <v>253</v>
      </c>
      <c r="K3717" t="s">
        <v>253</v>
      </c>
      <c r="L3717">
        <v>232.512269</v>
      </c>
      <c r="R3717">
        <v>638.34031500000003</v>
      </c>
      <c r="S3717" t="s">
        <v>201</v>
      </c>
      <c r="T3717" s="221">
        <v>45567.336805555555</v>
      </c>
    </row>
    <row r="3718" spans="1:20" x14ac:dyDescent="0.35">
      <c r="A3718" t="s">
        <v>102</v>
      </c>
      <c r="B3718" t="s">
        <v>103</v>
      </c>
      <c r="C3718" t="s">
        <v>92</v>
      </c>
      <c r="D3718" s="29">
        <v>45719</v>
      </c>
      <c r="E3718" s="184" t="str">
        <f t="shared" si="228"/>
        <v/>
      </c>
      <c r="F3718" s="184" t="str">
        <f t="shared" si="229"/>
        <v/>
      </c>
      <c r="G3718" s="184" t="str">
        <f t="shared" si="230"/>
        <v/>
      </c>
      <c r="H3718" s="184" t="str">
        <f t="shared" si="231"/>
        <v/>
      </c>
      <c r="J3718" t="s">
        <v>253</v>
      </c>
      <c r="K3718" t="s">
        <v>253</v>
      </c>
      <c r="L3718">
        <v>232.512269</v>
      </c>
      <c r="R3718">
        <v>638.34031500000003</v>
      </c>
      <c r="S3718" t="s">
        <v>201</v>
      </c>
      <c r="T3718" s="221">
        <v>45567.336805555555</v>
      </c>
    </row>
    <row r="3719" spans="1:20" x14ac:dyDescent="0.35">
      <c r="A3719" t="s">
        <v>102</v>
      </c>
      <c r="B3719" t="s">
        <v>103</v>
      </c>
      <c r="C3719" t="s">
        <v>92</v>
      </c>
      <c r="D3719" s="29">
        <v>45720</v>
      </c>
      <c r="E3719" s="184" t="str">
        <f t="shared" si="228"/>
        <v/>
      </c>
      <c r="F3719" s="184" t="str">
        <f t="shared" si="229"/>
        <v/>
      </c>
      <c r="G3719" s="184" t="str">
        <f t="shared" si="230"/>
        <v/>
      </c>
      <c r="H3719" s="184" t="str">
        <f t="shared" si="231"/>
        <v/>
      </c>
      <c r="J3719" t="s">
        <v>253</v>
      </c>
      <c r="K3719" t="s">
        <v>253</v>
      </c>
      <c r="L3719">
        <v>232.512269</v>
      </c>
      <c r="R3719">
        <v>638.34031500000003</v>
      </c>
      <c r="S3719" t="s">
        <v>201</v>
      </c>
      <c r="T3719" s="221">
        <v>45567.336805555555</v>
      </c>
    </row>
    <row r="3720" spans="1:20" x14ac:dyDescent="0.35">
      <c r="A3720" t="s">
        <v>102</v>
      </c>
      <c r="B3720" t="s">
        <v>103</v>
      </c>
      <c r="C3720" t="s">
        <v>92</v>
      </c>
      <c r="D3720" s="29">
        <v>45721</v>
      </c>
      <c r="E3720" s="184" t="str">
        <f t="shared" ref="E3720:E3783" si="232">IF(J3720="","",IF(L3720=0,0,IF(1-(J3720/L3720)&lt;0,"",1-(J3720/L3720))))</f>
        <v/>
      </c>
      <c r="F3720" s="184" t="str">
        <f t="shared" ref="F3720:F3783" si="233">IF(K3720="","",IF(L3720=0,0,IF(1-(K3720/L3720)&lt;0,"",1-(K3720/L3720))))</f>
        <v/>
      </c>
      <c r="G3720" s="184" t="str">
        <f t="shared" ref="G3720:G3783" si="234">IF(J3720="","",IF(1-(J3720/R3720)&lt;0,"",1-(J3720/R3720)))</f>
        <v/>
      </c>
      <c r="H3720" s="184" t="str">
        <f t="shared" ref="H3720:H3783" si="235">IF(K3720="","",IF(1-(K3720/R3720)&lt;0,"",1-(K3720/R3720)))</f>
        <v/>
      </c>
      <c r="J3720" t="s">
        <v>253</v>
      </c>
      <c r="K3720" t="s">
        <v>253</v>
      </c>
      <c r="L3720">
        <v>232.512269</v>
      </c>
      <c r="R3720">
        <v>638.34031500000003</v>
      </c>
      <c r="S3720" t="s">
        <v>201</v>
      </c>
      <c r="T3720" s="221">
        <v>45567.336805555555</v>
      </c>
    </row>
    <row r="3721" spans="1:20" x14ac:dyDescent="0.35">
      <c r="A3721" t="s">
        <v>102</v>
      </c>
      <c r="B3721" t="s">
        <v>103</v>
      </c>
      <c r="C3721" t="s">
        <v>92</v>
      </c>
      <c r="D3721" s="29">
        <v>45722</v>
      </c>
      <c r="E3721" s="184" t="str">
        <f t="shared" si="232"/>
        <v/>
      </c>
      <c r="F3721" s="184" t="str">
        <f t="shared" si="233"/>
        <v/>
      </c>
      <c r="G3721" s="184" t="str">
        <f t="shared" si="234"/>
        <v/>
      </c>
      <c r="H3721" s="184" t="str">
        <f t="shared" si="235"/>
        <v/>
      </c>
      <c r="J3721" t="s">
        <v>253</v>
      </c>
      <c r="K3721" t="s">
        <v>253</v>
      </c>
      <c r="L3721">
        <v>232.512269</v>
      </c>
      <c r="R3721">
        <v>638.34031500000003</v>
      </c>
      <c r="S3721" t="s">
        <v>201</v>
      </c>
      <c r="T3721" s="221">
        <v>45567.336805555555</v>
      </c>
    </row>
    <row r="3722" spans="1:20" x14ac:dyDescent="0.35">
      <c r="A3722" t="s">
        <v>102</v>
      </c>
      <c r="B3722" t="s">
        <v>103</v>
      </c>
      <c r="C3722" t="s">
        <v>92</v>
      </c>
      <c r="D3722" s="29">
        <v>45723</v>
      </c>
      <c r="E3722" s="184" t="str">
        <f t="shared" si="232"/>
        <v/>
      </c>
      <c r="F3722" s="184" t="str">
        <f t="shared" si="233"/>
        <v/>
      </c>
      <c r="G3722" s="184" t="str">
        <f t="shared" si="234"/>
        <v/>
      </c>
      <c r="H3722" s="184" t="str">
        <f t="shared" si="235"/>
        <v/>
      </c>
      <c r="J3722" t="s">
        <v>253</v>
      </c>
      <c r="K3722" t="s">
        <v>253</v>
      </c>
      <c r="L3722">
        <v>232.512269</v>
      </c>
      <c r="R3722">
        <v>638.34031500000003</v>
      </c>
      <c r="S3722" t="s">
        <v>201</v>
      </c>
      <c r="T3722" s="221">
        <v>45567.336805555555</v>
      </c>
    </row>
    <row r="3723" spans="1:20" x14ac:dyDescent="0.35">
      <c r="A3723" t="s">
        <v>102</v>
      </c>
      <c r="B3723" t="s">
        <v>103</v>
      </c>
      <c r="C3723" t="s">
        <v>92</v>
      </c>
      <c r="D3723" s="29">
        <v>45724</v>
      </c>
      <c r="E3723" s="184" t="str">
        <f t="shared" si="232"/>
        <v/>
      </c>
      <c r="F3723" s="184" t="str">
        <f t="shared" si="233"/>
        <v/>
      </c>
      <c r="G3723" s="184" t="str">
        <f t="shared" si="234"/>
        <v/>
      </c>
      <c r="H3723" s="184" t="str">
        <f t="shared" si="235"/>
        <v/>
      </c>
      <c r="J3723" t="s">
        <v>253</v>
      </c>
      <c r="K3723" t="s">
        <v>253</v>
      </c>
      <c r="L3723">
        <v>232.512269</v>
      </c>
      <c r="R3723">
        <v>638.34031500000003</v>
      </c>
      <c r="S3723" t="s">
        <v>201</v>
      </c>
      <c r="T3723" s="221">
        <v>45567.336805555555</v>
      </c>
    </row>
    <row r="3724" spans="1:20" x14ac:dyDescent="0.35">
      <c r="A3724" t="s">
        <v>102</v>
      </c>
      <c r="B3724" t="s">
        <v>103</v>
      </c>
      <c r="C3724" t="s">
        <v>92</v>
      </c>
      <c r="D3724" s="29">
        <v>45725</v>
      </c>
      <c r="E3724" s="184" t="str">
        <f t="shared" si="232"/>
        <v/>
      </c>
      <c r="F3724" s="184" t="str">
        <f t="shared" si="233"/>
        <v/>
      </c>
      <c r="G3724" s="184" t="str">
        <f t="shared" si="234"/>
        <v/>
      </c>
      <c r="H3724" s="184" t="str">
        <f t="shared" si="235"/>
        <v/>
      </c>
      <c r="J3724" t="s">
        <v>253</v>
      </c>
      <c r="K3724" t="s">
        <v>253</v>
      </c>
      <c r="L3724">
        <v>232.512269</v>
      </c>
      <c r="R3724">
        <v>638.34031500000003</v>
      </c>
      <c r="S3724" t="s">
        <v>201</v>
      </c>
      <c r="T3724" s="221">
        <v>45567.336805555555</v>
      </c>
    </row>
    <row r="3725" spans="1:20" x14ac:dyDescent="0.35">
      <c r="A3725" t="s">
        <v>102</v>
      </c>
      <c r="B3725" t="s">
        <v>103</v>
      </c>
      <c r="C3725" t="s">
        <v>92</v>
      </c>
      <c r="D3725" s="29">
        <v>45726</v>
      </c>
      <c r="E3725" s="184" t="str">
        <f t="shared" si="232"/>
        <v/>
      </c>
      <c r="F3725" s="184" t="str">
        <f t="shared" si="233"/>
        <v/>
      </c>
      <c r="G3725" s="184" t="str">
        <f t="shared" si="234"/>
        <v/>
      </c>
      <c r="H3725" s="184" t="str">
        <f t="shared" si="235"/>
        <v/>
      </c>
      <c r="J3725" t="s">
        <v>253</v>
      </c>
      <c r="K3725" t="s">
        <v>253</v>
      </c>
      <c r="L3725">
        <v>232.512269</v>
      </c>
      <c r="R3725">
        <v>638.34031500000003</v>
      </c>
      <c r="S3725" t="s">
        <v>201</v>
      </c>
      <c r="T3725" s="221">
        <v>45567.336805555555</v>
      </c>
    </row>
    <row r="3726" spans="1:20" x14ac:dyDescent="0.35">
      <c r="A3726" t="s">
        <v>102</v>
      </c>
      <c r="B3726" t="s">
        <v>103</v>
      </c>
      <c r="C3726" t="s">
        <v>92</v>
      </c>
      <c r="D3726" s="29">
        <v>45727</v>
      </c>
      <c r="E3726" s="184" t="str">
        <f t="shared" si="232"/>
        <v/>
      </c>
      <c r="F3726" s="184" t="str">
        <f t="shared" si="233"/>
        <v/>
      </c>
      <c r="G3726" s="184" t="str">
        <f t="shared" si="234"/>
        <v/>
      </c>
      <c r="H3726" s="184" t="str">
        <f t="shared" si="235"/>
        <v/>
      </c>
      <c r="J3726" t="s">
        <v>253</v>
      </c>
      <c r="K3726" t="s">
        <v>253</v>
      </c>
      <c r="L3726">
        <v>232.512269</v>
      </c>
      <c r="R3726">
        <v>638.34031500000003</v>
      </c>
      <c r="S3726" t="s">
        <v>201</v>
      </c>
      <c r="T3726" s="221">
        <v>45567.336805555555</v>
      </c>
    </row>
    <row r="3727" spans="1:20" x14ac:dyDescent="0.35">
      <c r="A3727" t="s">
        <v>102</v>
      </c>
      <c r="B3727" t="s">
        <v>103</v>
      </c>
      <c r="C3727" t="s">
        <v>92</v>
      </c>
      <c r="D3727" s="29">
        <v>45728</v>
      </c>
      <c r="E3727" s="184" t="str">
        <f t="shared" si="232"/>
        <v/>
      </c>
      <c r="F3727" s="184" t="str">
        <f t="shared" si="233"/>
        <v/>
      </c>
      <c r="G3727" s="184" t="str">
        <f t="shared" si="234"/>
        <v/>
      </c>
      <c r="H3727" s="184" t="str">
        <f t="shared" si="235"/>
        <v/>
      </c>
      <c r="J3727" t="s">
        <v>253</v>
      </c>
      <c r="K3727" t="s">
        <v>253</v>
      </c>
      <c r="L3727">
        <v>232.512269</v>
      </c>
      <c r="R3727">
        <v>638.34031500000003</v>
      </c>
      <c r="S3727" t="s">
        <v>201</v>
      </c>
      <c r="T3727" s="221">
        <v>45567.336805555555</v>
      </c>
    </row>
    <row r="3728" spans="1:20" x14ac:dyDescent="0.35">
      <c r="A3728" t="s">
        <v>102</v>
      </c>
      <c r="B3728" t="s">
        <v>103</v>
      </c>
      <c r="C3728" t="s">
        <v>92</v>
      </c>
      <c r="D3728" s="29">
        <v>45729</v>
      </c>
      <c r="E3728" s="184" t="str">
        <f t="shared" si="232"/>
        <v/>
      </c>
      <c r="F3728" s="184" t="str">
        <f t="shared" si="233"/>
        <v/>
      </c>
      <c r="G3728" s="184" t="str">
        <f t="shared" si="234"/>
        <v/>
      </c>
      <c r="H3728" s="184" t="str">
        <f t="shared" si="235"/>
        <v/>
      </c>
      <c r="J3728" t="s">
        <v>253</v>
      </c>
      <c r="K3728" t="s">
        <v>253</v>
      </c>
      <c r="L3728">
        <v>232.512269</v>
      </c>
      <c r="R3728">
        <v>638.34031500000003</v>
      </c>
      <c r="S3728" t="s">
        <v>201</v>
      </c>
      <c r="T3728" s="221">
        <v>45567.336805555555</v>
      </c>
    </row>
    <row r="3729" spans="1:20" x14ac:dyDescent="0.35">
      <c r="A3729" t="s">
        <v>102</v>
      </c>
      <c r="B3729" t="s">
        <v>103</v>
      </c>
      <c r="C3729" t="s">
        <v>92</v>
      </c>
      <c r="D3729" s="29">
        <v>45730</v>
      </c>
      <c r="E3729" s="184" t="str">
        <f t="shared" si="232"/>
        <v/>
      </c>
      <c r="F3729" s="184" t="str">
        <f t="shared" si="233"/>
        <v/>
      </c>
      <c r="G3729" s="184" t="str">
        <f t="shared" si="234"/>
        <v/>
      </c>
      <c r="H3729" s="184" t="str">
        <f t="shared" si="235"/>
        <v/>
      </c>
      <c r="J3729" t="s">
        <v>253</v>
      </c>
      <c r="K3729" t="s">
        <v>253</v>
      </c>
      <c r="L3729">
        <v>232.512269</v>
      </c>
      <c r="R3729">
        <v>638.34031500000003</v>
      </c>
      <c r="S3729" t="s">
        <v>201</v>
      </c>
      <c r="T3729" s="221">
        <v>45567.336805555555</v>
      </c>
    </row>
    <row r="3730" spans="1:20" x14ac:dyDescent="0.35">
      <c r="A3730" t="s">
        <v>102</v>
      </c>
      <c r="B3730" t="s">
        <v>103</v>
      </c>
      <c r="C3730" t="s">
        <v>92</v>
      </c>
      <c r="D3730" s="29">
        <v>45731</v>
      </c>
      <c r="E3730" s="184" t="str">
        <f t="shared" si="232"/>
        <v/>
      </c>
      <c r="F3730" s="184" t="str">
        <f t="shared" si="233"/>
        <v/>
      </c>
      <c r="G3730" s="184" t="str">
        <f t="shared" si="234"/>
        <v/>
      </c>
      <c r="H3730" s="184" t="str">
        <f t="shared" si="235"/>
        <v/>
      </c>
      <c r="J3730" t="s">
        <v>253</v>
      </c>
      <c r="K3730" t="s">
        <v>253</v>
      </c>
      <c r="L3730">
        <v>232.512269</v>
      </c>
      <c r="R3730">
        <v>638.34031500000003</v>
      </c>
      <c r="S3730" t="s">
        <v>201</v>
      </c>
      <c r="T3730" s="221">
        <v>45567.336805555555</v>
      </c>
    </row>
    <row r="3731" spans="1:20" x14ac:dyDescent="0.35">
      <c r="A3731" t="s">
        <v>102</v>
      </c>
      <c r="B3731" t="s">
        <v>103</v>
      </c>
      <c r="C3731" t="s">
        <v>92</v>
      </c>
      <c r="D3731" s="29">
        <v>45732</v>
      </c>
      <c r="E3731" s="184" t="str">
        <f t="shared" si="232"/>
        <v/>
      </c>
      <c r="F3731" s="184" t="str">
        <f t="shared" si="233"/>
        <v/>
      </c>
      <c r="G3731" s="184" t="str">
        <f t="shared" si="234"/>
        <v/>
      </c>
      <c r="H3731" s="184" t="str">
        <f t="shared" si="235"/>
        <v/>
      </c>
      <c r="J3731" t="s">
        <v>253</v>
      </c>
      <c r="K3731" t="s">
        <v>253</v>
      </c>
      <c r="L3731">
        <v>232.512269</v>
      </c>
      <c r="R3731">
        <v>638.34031500000003</v>
      </c>
      <c r="S3731" t="s">
        <v>201</v>
      </c>
      <c r="T3731" s="221">
        <v>45567.336805555555</v>
      </c>
    </row>
    <row r="3732" spans="1:20" x14ac:dyDescent="0.35">
      <c r="A3732" t="s">
        <v>102</v>
      </c>
      <c r="B3732" t="s">
        <v>103</v>
      </c>
      <c r="C3732" t="s">
        <v>92</v>
      </c>
      <c r="D3732" s="29">
        <v>45733</v>
      </c>
      <c r="E3732" s="184" t="str">
        <f t="shared" si="232"/>
        <v/>
      </c>
      <c r="F3732" s="184" t="str">
        <f t="shared" si="233"/>
        <v/>
      </c>
      <c r="G3732" s="184" t="str">
        <f t="shared" si="234"/>
        <v/>
      </c>
      <c r="H3732" s="184" t="str">
        <f t="shared" si="235"/>
        <v/>
      </c>
      <c r="J3732" t="s">
        <v>253</v>
      </c>
      <c r="K3732" t="s">
        <v>253</v>
      </c>
      <c r="L3732">
        <v>232.512269</v>
      </c>
      <c r="R3732">
        <v>638.34031500000003</v>
      </c>
      <c r="S3732" t="s">
        <v>201</v>
      </c>
      <c r="T3732" s="221">
        <v>45567.336805555555</v>
      </c>
    </row>
    <row r="3733" spans="1:20" x14ac:dyDescent="0.35">
      <c r="A3733" t="s">
        <v>102</v>
      </c>
      <c r="B3733" t="s">
        <v>103</v>
      </c>
      <c r="C3733" t="s">
        <v>92</v>
      </c>
      <c r="D3733" s="29">
        <v>45734</v>
      </c>
      <c r="E3733" s="184" t="str">
        <f t="shared" si="232"/>
        <v/>
      </c>
      <c r="F3733" s="184" t="str">
        <f t="shared" si="233"/>
        <v/>
      </c>
      <c r="G3733" s="184" t="str">
        <f t="shared" si="234"/>
        <v/>
      </c>
      <c r="H3733" s="184" t="str">
        <f t="shared" si="235"/>
        <v/>
      </c>
      <c r="J3733" t="s">
        <v>253</v>
      </c>
      <c r="K3733" t="s">
        <v>253</v>
      </c>
      <c r="L3733">
        <v>232.512269</v>
      </c>
      <c r="R3733">
        <v>638.34031500000003</v>
      </c>
      <c r="S3733" t="s">
        <v>201</v>
      </c>
      <c r="T3733" s="221">
        <v>45567.336805555555</v>
      </c>
    </row>
    <row r="3734" spans="1:20" x14ac:dyDescent="0.35">
      <c r="A3734" t="s">
        <v>102</v>
      </c>
      <c r="B3734" t="s">
        <v>103</v>
      </c>
      <c r="C3734" t="s">
        <v>92</v>
      </c>
      <c r="D3734" s="29">
        <v>45735</v>
      </c>
      <c r="E3734" s="184" t="str">
        <f t="shared" si="232"/>
        <v/>
      </c>
      <c r="F3734" s="184" t="str">
        <f t="shared" si="233"/>
        <v/>
      </c>
      <c r="G3734" s="184" t="str">
        <f t="shared" si="234"/>
        <v/>
      </c>
      <c r="H3734" s="184" t="str">
        <f t="shared" si="235"/>
        <v/>
      </c>
      <c r="J3734" t="s">
        <v>253</v>
      </c>
      <c r="K3734" t="s">
        <v>253</v>
      </c>
      <c r="L3734">
        <v>232.512269</v>
      </c>
      <c r="R3734">
        <v>638.34031500000003</v>
      </c>
      <c r="S3734" t="s">
        <v>201</v>
      </c>
      <c r="T3734" s="221">
        <v>45567.336805555555</v>
      </c>
    </row>
    <row r="3735" spans="1:20" x14ac:dyDescent="0.35">
      <c r="A3735" t="s">
        <v>102</v>
      </c>
      <c r="B3735" t="s">
        <v>103</v>
      </c>
      <c r="C3735" t="s">
        <v>92</v>
      </c>
      <c r="D3735" s="29">
        <v>45736</v>
      </c>
      <c r="E3735" s="184" t="str">
        <f t="shared" si="232"/>
        <v/>
      </c>
      <c r="F3735" s="184" t="str">
        <f t="shared" si="233"/>
        <v/>
      </c>
      <c r="G3735" s="184" t="str">
        <f t="shared" si="234"/>
        <v/>
      </c>
      <c r="H3735" s="184" t="str">
        <f t="shared" si="235"/>
        <v/>
      </c>
      <c r="J3735" t="s">
        <v>253</v>
      </c>
      <c r="K3735" t="s">
        <v>253</v>
      </c>
      <c r="L3735">
        <v>232.512269</v>
      </c>
      <c r="R3735">
        <v>638.34031500000003</v>
      </c>
      <c r="S3735" t="s">
        <v>201</v>
      </c>
      <c r="T3735" s="221">
        <v>45567.336805555555</v>
      </c>
    </row>
    <row r="3736" spans="1:20" x14ac:dyDescent="0.35">
      <c r="A3736" t="s">
        <v>102</v>
      </c>
      <c r="B3736" t="s">
        <v>103</v>
      </c>
      <c r="C3736" t="s">
        <v>92</v>
      </c>
      <c r="D3736" s="29">
        <v>45737</v>
      </c>
      <c r="E3736" s="184" t="str">
        <f t="shared" si="232"/>
        <v/>
      </c>
      <c r="F3736" s="184" t="str">
        <f t="shared" si="233"/>
        <v/>
      </c>
      <c r="G3736" s="184" t="str">
        <f t="shared" si="234"/>
        <v/>
      </c>
      <c r="H3736" s="184" t="str">
        <f t="shared" si="235"/>
        <v/>
      </c>
      <c r="J3736" t="s">
        <v>253</v>
      </c>
      <c r="K3736" t="s">
        <v>253</v>
      </c>
      <c r="L3736">
        <v>232.512269</v>
      </c>
      <c r="R3736">
        <v>638.34031500000003</v>
      </c>
      <c r="S3736" t="s">
        <v>201</v>
      </c>
      <c r="T3736" s="221">
        <v>45567.336805555555</v>
      </c>
    </row>
    <row r="3737" spans="1:20" x14ac:dyDescent="0.35">
      <c r="A3737" t="s">
        <v>102</v>
      </c>
      <c r="B3737" t="s">
        <v>103</v>
      </c>
      <c r="C3737" t="s">
        <v>92</v>
      </c>
      <c r="D3737" s="29">
        <v>45738</v>
      </c>
      <c r="E3737" s="184" t="str">
        <f t="shared" si="232"/>
        <v/>
      </c>
      <c r="F3737" s="184" t="str">
        <f t="shared" si="233"/>
        <v/>
      </c>
      <c r="G3737" s="184" t="str">
        <f t="shared" si="234"/>
        <v/>
      </c>
      <c r="H3737" s="184" t="str">
        <f t="shared" si="235"/>
        <v/>
      </c>
      <c r="J3737" t="s">
        <v>253</v>
      </c>
      <c r="K3737" t="s">
        <v>253</v>
      </c>
      <c r="L3737">
        <v>232.512269</v>
      </c>
      <c r="R3737">
        <v>638.34031500000003</v>
      </c>
      <c r="S3737" t="s">
        <v>201</v>
      </c>
      <c r="T3737" s="221">
        <v>45567.336805555555</v>
      </c>
    </row>
    <row r="3738" spans="1:20" x14ac:dyDescent="0.35">
      <c r="A3738" t="s">
        <v>102</v>
      </c>
      <c r="B3738" t="s">
        <v>103</v>
      </c>
      <c r="C3738" t="s">
        <v>92</v>
      </c>
      <c r="D3738" s="29">
        <v>45739</v>
      </c>
      <c r="E3738" s="184" t="str">
        <f t="shared" si="232"/>
        <v/>
      </c>
      <c r="F3738" s="184" t="str">
        <f t="shared" si="233"/>
        <v/>
      </c>
      <c r="G3738" s="184" t="str">
        <f t="shared" si="234"/>
        <v/>
      </c>
      <c r="H3738" s="184" t="str">
        <f t="shared" si="235"/>
        <v/>
      </c>
      <c r="J3738" t="s">
        <v>253</v>
      </c>
      <c r="K3738" t="s">
        <v>253</v>
      </c>
      <c r="L3738">
        <v>232.512269</v>
      </c>
      <c r="R3738">
        <v>638.34031500000003</v>
      </c>
      <c r="S3738" t="s">
        <v>201</v>
      </c>
      <c r="T3738" s="221">
        <v>45567.336805555555</v>
      </c>
    </row>
    <row r="3739" spans="1:20" x14ac:dyDescent="0.35">
      <c r="A3739" t="s">
        <v>102</v>
      </c>
      <c r="B3739" t="s">
        <v>103</v>
      </c>
      <c r="C3739" t="s">
        <v>92</v>
      </c>
      <c r="D3739" s="29">
        <v>45740</v>
      </c>
      <c r="E3739" s="184" t="str">
        <f t="shared" si="232"/>
        <v/>
      </c>
      <c r="F3739" s="184" t="str">
        <f t="shared" si="233"/>
        <v/>
      </c>
      <c r="G3739" s="184" t="str">
        <f t="shared" si="234"/>
        <v/>
      </c>
      <c r="H3739" s="184" t="str">
        <f t="shared" si="235"/>
        <v/>
      </c>
      <c r="J3739" t="s">
        <v>253</v>
      </c>
      <c r="K3739" t="s">
        <v>253</v>
      </c>
      <c r="L3739">
        <v>232.512269</v>
      </c>
      <c r="R3739">
        <v>638.34031500000003</v>
      </c>
      <c r="S3739" t="s">
        <v>201</v>
      </c>
      <c r="T3739" s="221">
        <v>45567.336805555555</v>
      </c>
    </row>
    <row r="3740" spans="1:20" x14ac:dyDescent="0.35">
      <c r="A3740" t="s">
        <v>102</v>
      </c>
      <c r="B3740" t="s">
        <v>103</v>
      </c>
      <c r="C3740" t="s">
        <v>92</v>
      </c>
      <c r="D3740" s="29">
        <v>45741</v>
      </c>
      <c r="E3740" s="184" t="str">
        <f t="shared" si="232"/>
        <v/>
      </c>
      <c r="F3740" s="184" t="str">
        <f t="shared" si="233"/>
        <v/>
      </c>
      <c r="G3740" s="184" t="str">
        <f t="shared" si="234"/>
        <v/>
      </c>
      <c r="H3740" s="184" t="str">
        <f t="shared" si="235"/>
        <v/>
      </c>
      <c r="J3740" t="s">
        <v>253</v>
      </c>
      <c r="K3740" t="s">
        <v>253</v>
      </c>
      <c r="L3740">
        <v>232.512269</v>
      </c>
      <c r="R3740">
        <v>638.34031500000003</v>
      </c>
      <c r="S3740" t="s">
        <v>201</v>
      </c>
      <c r="T3740" s="221">
        <v>45567.336805555555</v>
      </c>
    </row>
    <row r="3741" spans="1:20" x14ac:dyDescent="0.35">
      <c r="A3741" t="s">
        <v>102</v>
      </c>
      <c r="B3741" t="s">
        <v>103</v>
      </c>
      <c r="C3741" t="s">
        <v>92</v>
      </c>
      <c r="D3741" s="29">
        <v>45742</v>
      </c>
      <c r="E3741" s="184" t="str">
        <f t="shared" si="232"/>
        <v/>
      </c>
      <c r="F3741" s="184" t="str">
        <f t="shared" si="233"/>
        <v/>
      </c>
      <c r="G3741" s="184" t="str">
        <f t="shared" si="234"/>
        <v/>
      </c>
      <c r="H3741" s="184" t="str">
        <f t="shared" si="235"/>
        <v/>
      </c>
      <c r="J3741" t="s">
        <v>253</v>
      </c>
      <c r="K3741" t="s">
        <v>253</v>
      </c>
      <c r="L3741">
        <v>232.512269</v>
      </c>
      <c r="R3741">
        <v>638.34031500000003</v>
      </c>
      <c r="S3741" t="s">
        <v>201</v>
      </c>
      <c r="T3741" s="221">
        <v>45567.336805555555</v>
      </c>
    </row>
    <row r="3742" spans="1:20" x14ac:dyDescent="0.35">
      <c r="A3742" t="s">
        <v>102</v>
      </c>
      <c r="B3742" t="s">
        <v>103</v>
      </c>
      <c r="C3742" t="s">
        <v>92</v>
      </c>
      <c r="D3742" s="29">
        <v>45743</v>
      </c>
      <c r="E3742" s="184" t="str">
        <f t="shared" si="232"/>
        <v/>
      </c>
      <c r="F3742" s="184" t="str">
        <f t="shared" si="233"/>
        <v/>
      </c>
      <c r="G3742" s="184" t="str">
        <f t="shared" si="234"/>
        <v/>
      </c>
      <c r="H3742" s="184" t="str">
        <f t="shared" si="235"/>
        <v/>
      </c>
      <c r="J3742" t="s">
        <v>253</v>
      </c>
      <c r="K3742" t="s">
        <v>253</v>
      </c>
      <c r="L3742">
        <v>232.512269</v>
      </c>
      <c r="R3742">
        <v>638.34031500000003</v>
      </c>
      <c r="S3742" t="s">
        <v>201</v>
      </c>
      <c r="T3742" s="221">
        <v>45567.336805555555</v>
      </c>
    </row>
    <row r="3743" spans="1:20" x14ac:dyDescent="0.35">
      <c r="A3743" t="s">
        <v>102</v>
      </c>
      <c r="B3743" t="s">
        <v>103</v>
      </c>
      <c r="C3743" t="s">
        <v>92</v>
      </c>
      <c r="D3743" s="29">
        <v>45744</v>
      </c>
      <c r="E3743" s="184" t="str">
        <f t="shared" si="232"/>
        <v/>
      </c>
      <c r="F3743" s="184" t="str">
        <f t="shared" si="233"/>
        <v/>
      </c>
      <c r="G3743" s="184" t="str">
        <f t="shared" si="234"/>
        <v/>
      </c>
      <c r="H3743" s="184" t="str">
        <f t="shared" si="235"/>
        <v/>
      </c>
      <c r="J3743" t="s">
        <v>253</v>
      </c>
      <c r="K3743" t="s">
        <v>253</v>
      </c>
      <c r="L3743">
        <v>232.512269</v>
      </c>
      <c r="R3743">
        <v>638.34031500000003</v>
      </c>
      <c r="S3743" t="s">
        <v>201</v>
      </c>
      <c r="T3743" s="221">
        <v>45567.336805555555</v>
      </c>
    </row>
    <row r="3744" spans="1:20" x14ac:dyDescent="0.35">
      <c r="A3744" t="s">
        <v>102</v>
      </c>
      <c r="B3744" t="s">
        <v>103</v>
      </c>
      <c r="C3744" t="s">
        <v>92</v>
      </c>
      <c r="D3744" s="29">
        <v>45745</v>
      </c>
      <c r="E3744" s="184" t="str">
        <f t="shared" si="232"/>
        <v/>
      </c>
      <c r="F3744" s="184" t="str">
        <f t="shared" si="233"/>
        <v/>
      </c>
      <c r="G3744" s="184" t="str">
        <f t="shared" si="234"/>
        <v/>
      </c>
      <c r="H3744" s="184" t="str">
        <f t="shared" si="235"/>
        <v/>
      </c>
      <c r="J3744" t="s">
        <v>253</v>
      </c>
      <c r="K3744" t="s">
        <v>253</v>
      </c>
      <c r="L3744">
        <v>232.512269</v>
      </c>
      <c r="R3744">
        <v>638.34031500000003</v>
      </c>
      <c r="S3744" t="s">
        <v>201</v>
      </c>
      <c r="T3744" s="221">
        <v>45567.336805555555</v>
      </c>
    </row>
    <row r="3745" spans="1:20" x14ac:dyDescent="0.35">
      <c r="A3745" t="s">
        <v>102</v>
      </c>
      <c r="B3745" t="s">
        <v>103</v>
      </c>
      <c r="C3745" t="s">
        <v>92</v>
      </c>
      <c r="D3745" s="29">
        <v>45746</v>
      </c>
      <c r="E3745" s="184" t="str">
        <f t="shared" si="232"/>
        <v/>
      </c>
      <c r="F3745" s="184" t="str">
        <f t="shared" si="233"/>
        <v/>
      </c>
      <c r="G3745" s="184" t="str">
        <f t="shared" si="234"/>
        <v/>
      </c>
      <c r="H3745" s="184" t="str">
        <f t="shared" si="235"/>
        <v/>
      </c>
      <c r="J3745" t="s">
        <v>253</v>
      </c>
      <c r="K3745" t="s">
        <v>253</v>
      </c>
      <c r="L3745">
        <v>232.512269</v>
      </c>
      <c r="R3745">
        <v>638.34031500000003</v>
      </c>
      <c r="S3745" t="s">
        <v>201</v>
      </c>
      <c r="T3745" s="221">
        <v>45567.336805555555</v>
      </c>
    </row>
    <row r="3746" spans="1:20" x14ac:dyDescent="0.35">
      <c r="A3746" t="s">
        <v>102</v>
      </c>
      <c r="B3746" t="s">
        <v>103</v>
      </c>
      <c r="C3746" t="s">
        <v>92</v>
      </c>
      <c r="D3746" s="29">
        <v>45747</v>
      </c>
      <c r="E3746" s="184" t="str">
        <f t="shared" si="232"/>
        <v/>
      </c>
      <c r="F3746" s="184" t="str">
        <f t="shared" si="233"/>
        <v/>
      </c>
      <c r="G3746" s="184" t="str">
        <f t="shared" si="234"/>
        <v/>
      </c>
      <c r="H3746" s="184" t="str">
        <f t="shared" si="235"/>
        <v/>
      </c>
      <c r="J3746" t="s">
        <v>253</v>
      </c>
      <c r="K3746" t="s">
        <v>253</v>
      </c>
      <c r="L3746">
        <v>232.512269</v>
      </c>
      <c r="R3746">
        <v>638.34031500000003</v>
      </c>
      <c r="S3746" t="s">
        <v>201</v>
      </c>
      <c r="T3746" s="221">
        <v>45567.336805555555</v>
      </c>
    </row>
    <row r="3747" spans="1:20" x14ac:dyDescent="0.35">
      <c r="A3747" t="s">
        <v>102</v>
      </c>
      <c r="B3747" t="s">
        <v>103</v>
      </c>
      <c r="C3747" t="s">
        <v>92</v>
      </c>
      <c r="D3747" s="29">
        <v>45748</v>
      </c>
      <c r="E3747" s="184" t="str">
        <f t="shared" si="232"/>
        <v/>
      </c>
      <c r="F3747" s="184" t="str">
        <f t="shared" si="233"/>
        <v/>
      </c>
      <c r="G3747" s="184" t="str">
        <f t="shared" si="234"/>
        <v/>
      </c>
      <c r="H3747" s="184" t="str">
        <f t="shared" si="235"/>
        <v/>
      </c>
      <c r="J3747" t="s">
        <v>253</v>
      </c>
      <c r="K3747" t="s">
        <v>253</v>
      </c>
      <c r="L3747">
        <v>232.512269</v>
      </c>
      <c r="R3747">
        <v>638.34031500000003</v>
      </c>
      <c r="S3747" t="s">
        <v>201</v>
      </c>
      <c r="T3747" s="221">
        <v>45567.336805555555</v>
      </c>
    </row>
    <row r="3748" spans="1:20" x14ac:dyDescent="0.35">
      <c r="A3748" t="s">
        <v>102</v>
      </c>
      <c r="B3748" t="s">
        <v>103</v>
      </c>
      <c r="C3748" t="s">
        <v>92</v>
      </c>
      <c r="D3748" s="29">
        <v>45749</v>
      </c>
      <c r="E3748" s="184" t="str">
        <f t="shared" si="232"/>
        <v/>
      </c>
      <c r="F3748" s="184" t="str">
        <f t="shared" si="233"/>
        <v/>
      </c>
      <c r="G3748" s="184" t="str">
        <f t="shared" si="234"/>
        <v/>
      </c>
      <c r="H3748" s="184" t="str">
        <f t="shared" si="235"/>
        <v/>
      </c>
      <c r="J3748" t="s">
        <v>253</v>
      </c>
      <c r="K3748" t="s">
        <v>253</v>
      </c>
      <c r="L3748">
        <v>232.512269</v>
      </c>
      <c r="R3748">
        <v>638.34031500000003</v>
      </c>
      <c r="S3748" t="s">
        <v>201</v>
      </c>
      <c r="T3748" s="221">
        <v>45567.336805555555</v>
      </c>
    </row>
    <row r="3749" spans="1:20" x14ac:dyDescent="0.35">
      <c r="A3749" t="s">
        <v>102</v>
      </c>
      <c r="B3749" t="s">
        <v>103</v>
      </c>
      <c r="C3749" t="s">
        <v>92</v>
      </c>
      <c r="D3749" s="29">
        <v>45750</v>
      </c>
      <c r="E3749" s="184" t="str">
        <f t="shared" si="232"/>
        <v/>
      </c>
      <c r="F3749" s="184" t="str">
        <f t="shared" si="233"/>
        <v/>
      </c>
      <c r="G3749" s="184" t="str">
        <f t="shared" si="234"/>
        <v/>
      </c>
      <c r="H3749" s="184" t="str">
        <f t="shared" si="235"/>
        <v/>
      </c>
      <c r="J3749" t="s">
        <v>253</v>
      </c>
      <c r="K3749" t="s">
        <v>253</v>
      </c>
      <c r="L3749">
        <v>232.512269</v>
      </c>
      <c r="R3749">
        <v>638.34031500000003</v>
      </c>
      <c r="S3749" t="s">
        <v>201</v>
      </c>
      <c r="T3749" s="221">
        <v>45567.336805555555</v>
      </c>
    </row>
    <row r="3750" spans="1:20" x14ac:dyDescent="0.35">
      <c r="A3750" t="s">
        <v>102</v>
      </c>
      <c r="B3750" t="s">
        <v>103</v>
      </c>
      <c r="C3750" t="s">
        <v>92</v>
      </c>
      <c r="D3750" s="29">
        <v>45751</v>
      </c>
      <c r="E3750" s="184" t="str">
        <f t="shared" si="232"/>
        <v/>
      </c>
      <c r="F3750" s="184" t="str">
        <f t="shared" si="233"/>
        <v/>
      </c>
      <c r="G3750" s="184" t="str">
        <f t="shared" si="234"/>
        <v/>
      </c>
      <c r="H3750" s="184" t="str">
        <f t="shared" si="235"/>
        <v/>
      </c>
      <c r="J3750" t="s">
        <v>253</v>
      </c>
      <c r="K3750" t="s">
        <v>253</v>
      </c>
      <c r="L3750">
        <v>232.512269</v>
      </c>
      <c r="R3750">
        <v>638.34031500000003</v>
      </c>
      <c r="S3750" t="s">
        <v>201</v>
      </c>
      <c r="T3750" s="221">
        <v>45567.336805555555</v>
      </c>
    </row>
    <row r="3751" spans="1:20" x14ac:dyDescent="0.35">
      <c r="A3751" t="s">
        <v>102</v>
      </c>
      <c r="B3751" t="s">
        <v>103</v>
      </c>
      <c r="C3751" t="s">
        <v>92</v>
      </c>
      <c r="D3751" s="29">
        <v>45752</v>
      </c>
      <c r="E3751" s="184" t="str">
        <f t="shared" si="232"/>
        <v/>
      </c>
      <c r="F3751" s="184" t="str">
        <f t="shared" si="233"/>
        <v/>
      </c>
      <c r="G3751" s="184" t="str">
        <f t="shared" si="234"/>
        <v/>
      </c>
      <c r="H3751" s="184" t="str">
        <f t="shared" si="235"/>
        <v/>
      </c>
      <c r="J3751" t="s">
        <v>253</v>
      </c>
      <c r="K3751" t="s">
        <v>253</v>
      </c>
      <c r="L3751">
        <v>232.512269</v>
      </c>
      <c r="R3751">
        <v>638.34031500000003</v>
      </c>
      <c r="S3751" t="s">
        <v>201</v>
      </c>
      <c r="T3751" s="221">
        <v>45567.336805555555</v>
      </c>
    </row>
    <row r="3752" spans="1:20" x14ac:dyDescent="0.35">
      <c r="A3752" t="s">
        <v>102</v>
      </c>
      <c r="B3752" t="s">
        <v>103</v>
      </c>
      <c r="C3752" t="s">
        <v>92</v>
      </c>
      <c r="D3752" s="29">
        <v>45753</v>
      </c>
      <c r="E3752" s="184" t="str">
        <f t="shared" si="232"/>
        <v/>
      </c>
      <c r="F3752" s="184" t="str">
        <f t="shared" si="233"/>
        <v/>
      </c>
      <c r="G3752" s="184" t="str">
        <f t="shared" si="234"/>
        <v/>
      </c>
      <c r="H3752" s="184" t="str">
        <f t="shared" si="235"/>
        <v/>
      </c>
      <c r="J3752" t="s">
        <v>253</v>
      </c>
      <c r="K3752" t="s">
        <v>253</v>
      </c>
      <c r="L3752">
        <v>232.512269</v>
      </c>
      <c r="R3752">
        <v>638.34031500000003</v>
      </c>
      <c r="S3752" t="s">
        <v>201</v>
      </c>
      <c r="T3752" s="221">
        <v>45567.336805555555</v>
      </c>
    </row>
    <row r="3753" spans="1:20" x14ac:dyDescent="0.35">
      <c r="A3753" t="s">
        <v>102</v>
      </c>
      <c r="B3753" t="s">
        <v>103</v>
      </c>
      <c r="C3753" t="s">
        <v>92</v>
      </c>
      <c r="D3753" s="29">
        <v>45754</v>
      </c>
      <c r="E3753" s="184" t="str">
        <f t="shared" si="232"/>
        <v/>
      </c>
      <c r="F3753" s="184" t="str">
        <f t="shared" si="233"/>
        <v/>
      </c>
      <c r="G3753" s="184" t="str">
        <f t="shared" si="234"/>
        <v/>
      </c>
      <c r="H3753" s="184" t="str">
        <f t="shared" si="235"/>
        <v/>
      </c>
      <c r="J3753" t="s">
        <v>253</v>
      </c>
      <c r="K3753" t="s">
        <v>253</v>
      </c>
      <c r="L3753">
        <v>232.512269</v>
      </c>
      <c r="R3753">
        <v>638.34031500000003</v>
      </c>
      <c r="S3753" t="s">
        <v>201</v>
      </c>
      <c r="T3753" s="221">
        <v>45567.336805555555</v>
      </c>
    </row>
    <row r="3754" spans="1:20" x14ac:dyDescent="0.35">
      <c r="A3754" t="s">
        <v>102</v>
      </c>
      <c r="B3754" t="s">
        <v>103</v>
      </c>
      <c r="C3754" t="s">
        <v>92</v>
      </c>
      <c r="D3754" s="29">
        <v>45755</v>
      </c>
      <c r="E3754" s="184" t="str">
        <f t="shared" si="232"/>
        <v/>
      </c>
      <c r="F3754" s="184" t="str">
        <f t="shared" si="233"/>
        <v/>
      </c>
      <c r="G3754" s="184" t="str">
        <f t="shared" si="234"/>
        <v/>
      </c>
      <c r="H3754" s="184" t="str">
        <f t="shared" si="235"/>
        <v/>
      </c>
      <c r="J3754" t="s">
        <v>253</v>
      </c>
      <c r="K3754" t="s">
        <v>253</v>
      </c>
      <c r="L3754">
        <v>232.512269</v>
      </c>
      <c r="R3754">
        <v>638.34031500000003</v>
      </c>
      <c r="S3754" t="s">
        <v>201</v>
      </c>
      <c r="T3754" s="221">
        <v>45567.336805555555</v>
      </c>
    </row>
    <row r="3755" spans="1:20" x14ac:dyDescent="0.35">
      <c r="A3755" t="s">
        <v>102</v>
      </c>
      <c r="B3755" t="s">
        <v>103</v>
      </c>
      <c r="C3755" t="s">
        <v>92</v>
      </c>
      <c r="D3755" s="29">
        <v>45756</v>
      </c>
      <c r="E3755" s="184" t="str">
        <f t="shared" si="232"/>
        <v/>
      </c>
      <c r="F3755" s="184" t="str">
        <f t="shared" si="233"/>
        <v/>
      </c>
      <c r="G3755" s="184" t="str">
        <f t="shared" si="234"/>
        <v/>
      </c>
      <c r="H3755" s="184" t="str">
        <f t="shared" si="235"/>
        <v/>
      </c>
      <c r="J3755" t="s">
        <v>253</v>
      </c>
      <c r="K3755" t="s">
        <v>253</v>
      </c>
      <c r="L3755">
        <v>232.512269</v>
      </c>
      <c r="R3755">
        <v>638.34031500000003</v>
      </c>
      <c r="S3755" t="s">
        <v>201</v>
      </c>
      <c r="T3755" s="221">
        <v>45567.336805555555</v>
      </c>
    </row>
    <row r="3756" spans="1:20" x14ac:dyDescent="0.35">
      <c r="A3756" t="s">
        <v>102</v>
      </c>
      <c r="B3756" t="s">
        <v>103</v>
      </c>
      <c r="C3756" t="s">
        <v>92</v>
      </c>
      <c r="D3756" s="29">
        <v>45757</v>
      </c>
      <c r="E3756" s="184" t="str">
        <f t="shared" si="232"/>
        <v/>
      </c>
      <c r="F3756" s="184" t="str">
        <f t="shared" si="233"/>
        <v/>
      </c>
      <c r="G3756" s="184" t="str">
        <f t="shared" si="234"/>
        <v/>
      </c>
      <c r="H3756" s="184" t="str">
        <f t="shared" si="235"/>
        <v/>
      </c>
      <c r="J3756" t="s">
        <v>253</v>
      </c>
      <c r="K3756" t="s">
        <v>253</v>
      </c>
      <c r="L3756">
        <v>232.512269</v>
      </c>
      <c r="R3756">
        <v>638.34031500000003</v>
      </c>
      <c r="S3756" t="s">
        <v>201</v>
      </c>
      <c r="T3756" s="221">
        <v>45567.336805555555</v>
      </c>
    </row>
    <row r="3757" spans="1:20" x14ac:dyDescent="0.35">
      <c r="A3757" t="s">
        <v>102</v>
      </c>
      <c r="B3757" t="s">
        <v>103</v>
      </c>
      <c r="C3757" t="s">
        <v>92</v>
      </c>
      <c r="D3757" s="29">
        <v>45758</v>
      </c>
      <c r="E3757" s="184" t="str">
        <f t="shared" si="232"/>
        <v/>
      </c>
      <c r="F3757" s="184" t="str">
        <f t="shared" si="233"/>
        <v/>
      </c>
      <c r="G3757" s="184" t="str">
        <f t="shared" si="234"/>
        <v/>
      </c>
      <c r="H3757" s="184" t="str">
        <f t="shared" si="235"/>
        <v/>
      </c>
      <c r="J3757" t="s">
        <v>253</v>
      </c>
      <c r="K3757" t="s">
        <v>253</v>
      </c>
      <c r="L3757">
        <v>232.512269</v>
      </c>
      <c r="R3757">
        <v>638.34031500000003</v>
      </c>
      <c r="S3757" t="s">
        <v>201</v>
      </c>
      <c r="T3757" s="221">
        <v>45567.336805555555</v>
      </c>
    </row>
    <row r="3758" spans="1:20" x14ac:dyDescent="0.35">
      <c r="A3758" t="s">
        <v>102</v>
      </c>
      <c r="B3758" t="s">
        <v>103</v>
      </c>
      <c r="C3758" t="s">
        <v>92</v>
      </c>
      <c r="D3758" s="29">
        <v>45759</v>
      </c>
      <c r="E3758" s="184" t="str">
        <f t="shared" si="232"/>
        <v/>
      </c>
      <c r="F3758" s="184" t="str">
        <f t="shared" si="233"/>
        <v/>
      </c>
      <c r="G3758" s="184" t="str">
        <f t="shared" si="234"/>
        <v/>
      </c>
      <c r="H3758" s="184" t="str">
        <f t="shared" si="235"/>
        <v/>
      </c>
      <c r="J3758" t="s">
        <v>253</v>
      </c>
      <c r="K3758" t="s">
        <v>253</v>
      </c>
      <c r="L3758">
        <v>232.512269</v>
      </c>
      <c r="R3758">
        <v>638.34031500000003</v>
      </c>
      <c r="S3758" t="s">
        <v>201</v>
      </c>
      <c r="T3758" s="221">
        <v>45567.336805555555</v>
      </c>
    </row>
    <row r="3759" spans="1:20" x14ac:dyDescent="0.35">
      <c r="A3759" t="s">
        <v>102</v>
      </c>
      <c r="B3759" t="s">
        <v>103</v>
      </c>
      <c r="C3759" t="s">
        <v>92</v>
      </c>
      <c r="D3759" s="29">
        <v>45760</v>
      </c>
      <c r="E3759" s="184" t="str">
        <f t="shared" si="232"/>
        <v/>
      </c>
      <c r="F3759" s="184" t="str">
        <f t="shared" si="233"/>
        <v/>
      </c>
      <c r="G3759" s="184" t="str">
        <f t="shared" si="234"/>
        <v/>
      </c>
      <c r="H3759" s="184" t="str">
        <f t="shared" si="235"/>
        <v/>
      </c>
      <c r="J3759" t="s">
        <v>253</v>
      </c>
      <c r="K3759" t="s">
        <v>253</v>
      </c>
      <c r="L3759">
        <v>232.512269</v>
      </c>
      <c r="R3759">
        <v>638.34031500000003</v>
      </c>
      <c r="S3759" t="s">
        <v>201</v>
      </c>
      <c r="T3759" s="221">
        <v>45567.336805555555</v>
      </c>
    </row>
    <row r="3760" spans="1:20" x14ac:dyDescent="0.35">
      <c r="A3760" t="s">
        <v>102</v>
      </c>
      <c r="B3760" t="s">
        <v>103</v>
      </c>
      <c r="C3760" t="s">
        <v>92</v>
      </c>
      <c r="D3760" s="29">
        <v>45761</v>
      </c>
      <c r="E3760" s="184" t="str">
        <f t="shared" si="232"/>
        <v/>
      </c>
      <c r="F3760" s="184" t="str">
        <f t="shared" si="233"/>
        <v/>
      </c>
      <c r="G3760" s="184" t="str">
        <f t="shared" si="234"/>
        <v/>
      </c>
      <c r="H3760" s="184" t="str">
        <f t="shared" si="235"/>
        <v/>
      </c>
      <c r="J3760" t="s">
        <v>253</v>
      </c>
      <c r="K3760" t="s">
        <v>253</v>
      </c>
      <c r="L3760">
        <v>232.512269</v>
      </c>
      <c r="R3760">
        <v>638.34031500000003</v>
      </c>
      <c r="S3760" t="s">
        <v>201</v>
      </c>
      <c r="T3760" s="221">
        <v>45567.336805555555</v>
      </c>
    </row>
    <row r="3761" spans="1:20" x14ac:dyDescent="0.35">
      <c r="A3761" t="s">
        <v>102</v>
      </c>
      <c r="B3761" t="s">
        <v>103</v>
      </c>
      <c r="C3761" t="s">
        <v>92</v>
      </c>
      <c r="D3761" s="29">
        <v>45762</v>
      </c>
      <c r="E3761" s="184" t="str">
        <f t="shared" si="232"/>
        <v/>
      </c>
      <c r="F3761" s="184" t="str">
        <f t="shared" si="233"/>
        <v/>
      </c>
      <c r="G3761" s="184" t="str">
        <f t="shared" si="234"/>
        <v/>
      </c>
      <c r="H3761" s="184" t="str">
        <f t="shared" si="235"/>
        <v/>
      </c>
      <c r="J3761" t="s">
        <v>253</v>
      </c>
      <c r="K3761" t="s">
        <v>253</v>
      </c>
      <c r="L3761">
        <v>232.512269</v>
      </c>
      <c r="R3761">
        <v>638.34031500000003</v>
      </c>
      <c r="S3761" t="s">
        <v>201</v>
      </c>
      <c r="T3761" s="221">
        <v>45567.336805555555</v>
      </c>
    </row>
    <row r="3762" spans="1:20" x14ac:dyDescent="0.35">
      <c r="A3762" t="s">
        <v>102</v>
      </c>
      <c r="B3762" t="s">
        <v>103</v>
      </c>
      <c r="C3762" t="s">
        <v>92</v>
      </c>
      <c r="D3762" s="29">
        <v>45763</v>
      </c>
      <c r="E3762" s="184" t="str">
        <f t="shared" si="232"/>
        <v/>
      </c>
      <c r="F3762" s="184" t="str">
        <f t="shared" si="233"/>
        <v/>
      </c>
      <c r="G3762" s="184" t="str">
        <f t="shared" si="234"/>
        <v/>
      </c>
      <c r="H3762" s="184" t="str">
        <f t="shared" si="235"/>
        <v/>
      </c>
      <c r="J3762" t="s">
        <v>253</v>
      </c>
      <c r="K3762" t="s">
        <v>253</v>
      </c>
      <c r="L3762">
        <v>232.512269</v>
      </c>
      <c r="R3762">
        <v>638.34031500000003</v>
      </c>
      <c r="S3762" t="s">
        <v>201</v>
      </c>
      <c r="T3762" s="221">
        <v>45567.336805555555</v>
      </c>
    </row>
    <row r="3763" spans="1:20" x14ac:dyDescent="0.35">
      <c r="A3763" t="s">
        <v>102</v>
      </c>
      <c r="B3763" t="s">
        <v>103</v>
      </c>
      <c r="C3763" t="s">
        <v>92</v>
      </c>
      <c r="D3763" s="29">
        <v>45764</v>
      </c>
      <c r="E3763" s="184" t="str">
        <f t="shared" si="232"/>
        <v/>
      </c>
      <c r="F3763" s="184" t="str">
        <f t="shared" si="233"/>
        <v/>
      </c>
      <c r="G3763" s="184" t="str">
        <f t="shared" si="234"/>
        <v/>
      </c>
      <c r="H3763" s="184" t="str">
        <f t="shared" si="235"/>
        <v/>
      </c>
      <c r="J3763" t="s">
        <v>253</v>
      </c>
      <c r="K3763" t="s">
        <v>253</v>
      </c>
      <c r="L3763">
        <v>232.512269</v>
      </c>
      <c r="R3763">
        <v>638.34031500000003</v>
      </c>
      <c r="S3763" t="s">
        <v>201</v>
      </c>
      <c r="T3763" s="221">
        <v>45567.336805555555</v>
      </c>
    </row>
    <row r="3764" spans="1:20" x14ac:dyDescent="0.35">
      <c r="A3764" t="s">
        <v>102</v>
      </c>
      <c r="B3764" t="s">
        <v>103</v>
      </c>
      <c r="C3764" t="s">
        <v>92</v>
      </c>
      <c r="D3764" s="29">
        <v>45765</v>
      </c>
      <c r="E3764" s="184" t="str">
        <f t="shared" si="232"/>
        <v/>
      </c>
      <c r="F3764" s="184" t="str">
        <f t="shared" si="233"/>
        <v/>
      </c>
      <c r="G3764" s="184" t="str">
        <f t="shared" si="234"/>
        <v/>
      </c>
      <c r="H3764" s="184" t="str">
        <f t="shared" si="235"/>
        <v/>
      </c>
      <c r="J3764" t="s">
        <v>253</v>
      </c>
      <c r="K3764" t="s">
        <v>253</v>
      </c>
      <c r="L3764">
        <v>232.512269</v>
      </c>
      <c r="R3764">
        <v>638.34031500000003</v>
      </c>
      <c r="S3764" t="s">
        <v>201</v>
      </c>
      <c r="T3764" s="221">
        <v>45567.336805555555</v>
      </c>
    </row>
    <row r="3765" spans="1:20" x14ac:dyDescent="0.35">
      <c r="A3765" t="s">
        <v>102</v>
      </c>
      <c r="B3765" t="s">
        <v>103</v>
      </c>
      <c r="C3765" t="s">
        <v>92</v>
      </c>
      <c r="D3765" s="29">
        <v>45766</v>
      </c>
      <c r="E3765" s="184" t="str">
        <f t="shared" si="232"/>
        <v/>
      </c>
      <c r="F3765" s="184" t="str">
        <f t="shared" si="233"/>
        <v/>
      </c>
      <c r="G3765" s="184" t="str">
        <f t="shared" si="234"/>
        <v/>
      </c>
      <c r="H3765" s="184" t="str">
        <f t="shared" si="235"/>
        <v/>
      </c>
      <c r="J3765" t="s">
        <v>253</v>
      </c>
      <c r="K3765" t="s">
        <v>253</v>
      </c>
      <c r="L3765">
        <v>232.512269</v>
      </c>
      <c r="R3765">
        <v>638.34031500000003</v>
      </c>
      <c r="S3765" t="s">
        <v>201</v>
      </c>
      <c r="T3765" s="221">
        <v>45567.336805555555</v>
      </c>
    </row>
    <row r="3766" spans="1:20" x14ac:dyDescent="0.35">
      <c r="A3766" t="s">
        <v>102</v>
      </c>
      <c r="B3766" t="s">
        <v>103</v>
      </c>
      <c r="C3766" t="s">
        <v>92</v>
      </c>
      <c r="D3766" s="29">
        <v>45767</v>
      </c>
      <c r="E3766" s="184" t="str">
        <f t="shared" si="232"/>
        <v/>
      </c>
      <c r="F3766" s="184" t="str">
        <f t="shared" si="233"/>
        <v/>
      </c>
      <c r="G3766" s="184" t="str">
        <f t="shared" si="234"/>
        <v/>
      </c>
      <c r="H3766" s="184" t="str">
        <f t="shared" si="235"/>
        <v/>
      </c>
      <c r="J3766" t="s">
        <v>253</v>
      </c>
      <c r="K3766" t="s">
        <v>253</v>
      </c>
      <c r="L3766">
        <v>232.512269</v>
      </c>
      <c r="R3766">
        <v>638.34031500000003</v>
      </c>
      <c r="S3766" t="s">
        <v>201</v>
      </c>
      <c r="T3766" s="221">
        <v>45567.336805555555</v>
      </c>
    </row>
    <row r="3767" spans="1:20" x14ac:dyDescent="0.35">
      <c r="A3767" t="s">
        <v>102</v>
      </c>
      <c r="B3767" t="s">
        <v>103</v>
      </c>
      <c r="C3767" t="s">
        <v>92</v>
      </c>
      <c r="D3767" s="29">
        <v>45768</v>
      </c>
      <c r="E3767" s="184" t="str">
        <f t="shared" si="232"/>
        <v/>
      </c>
      <c r="F3767" s="184" t="str">
        <f t="shared" si="233"/>
        <v/>
      </c>
      <c r="G3767" s="184" t="str">
        <f t="shared" si="234"/>
        <v/>
      </c>
      <c r="H3767" s="184" t="str">
        <f t="shared" si="235"/>
        <v/>
      </c>
      <c r="J3767" t="s">
        <v>253</v>
      </c>
      <c r="K3767" t="s">
        <v>253</v>
      </c>
      <c r="L3767">
        <v>232.512269</v>
      </c>
      <c r="R3767">
        <v>638.34031500000003</v>
      </c>
      <c r="S3767" t="s">
        <v>201</v>
      </c>
      <c r="T3767" s="221">
        <v>45567.336805555555</v>
      </c>
    </row>
    <row r="3768" spans="1:20" x14ac:dyDescent="0.35">
      <c r="A3768" t="s">
        <v>102</v>
      </c>
      <c r="B3768" t="s">
        <v>103</v>
      </c>
      <c r="C3768" t="s">
        <v>92</v>
      </c>
      <c r="D3768" s="29">
        <v>45769</v>
      </c>
      <c r="E3768" s="184" t="str">
        <f t="shared" si="232"/>
        <v/>
      </c>
      <c r="F3768" s="184" t="str">
        <f t="shared" si="233"/>
        <v/>
      </c>
      <c r="G3768" s="184" t="str">
        <f t="shared" si="234"/>
        <v/>
      </c>
      <c r="H3768" s="184" t="str">
        <f t="shared" si="235"/>
        <v/>
      </c>
      <c r="J3768" t="s">
        <v>253</v>
      </c>
      <c r="K3768" t="s">
        <v>253</v>
      </c>
      <c r="L3768">
        <v>232.512269</v>
      </c>
      <c r="R3768">
        <v>638.34031500000003</v>
      </c>
      <c r="S3768" t="s">
        <v>201</v>
      </c>
      <c r="T3768" s="221">
        <v>45567.336805555555</v>
      </c>
    </row>
    <row r="3769" spans="1:20" x14ac:dyDescent="0.35">
      <c r="A3769" t="s">
        <v>102</v>
      </c>
      <c r="B3769" t="s">
        <v>103</v>
      </c>
      <c r="C3769" t="s">
        <v>92</v>
      </c>
      <c r="D3769" s="29">
        <v>45770</v>
      </c>
      <c r="E3769" s="184" t="str">
        <f t="shared" si="232"/>
        <v/>
      </c>
      <c r="F3769" s="184" t="str">
        <f t="shared" si="233"/>
        <v/>
      </c>
      <c r="G3769" s="184" t="str">
        <f t="shared" si="234"/>
        <v/>
      </c>
      <c r="H3769" s="184" t="str">
        <f t="shared" si="235"/>
        <v/>
      </c>
      <c r="J3769" t="s">
        <v>253</v>
      </c>
      <c r="K3769" t="s">
        <v>253</v>
      </c>
      <c r="L3769">
        <v>232.512269</v>
      </c>
      <c r="R3769">
        <v>638.34031500000003</v>
      </c>
      <c r="S3769" t="s">
        <v>201</v>
      </c>
      <c r="T3769" s="221">
        <v>45567.336805555555</v>
      </c>
    </row>
    <row r="3770" spans="1:20" x14ac:dyDescent="0.35">
      <c r="A3770" t="s">
        <v>102</v>
      </c>
      <c r="B3770" t="s">
        <v>103</v>
      </c>
      <c r="C3770" t="s">
        <v>92</v>
      </c>
      <c r="D3770" s="29">
        <v>45771</v>
      </c>
      <c r="E3770" s="184" t="str">
        <f t="shared" si="232"/>
        <v/>
      </c>
      <c r="F3770" s="184" t="str">
        <f t="shared" si="233"/>
        <v/>
      </c>
      <c r="G3770" s="184" t="str">
        <f t="shared" si="234"/>
        <v/>
      </c>
      <c r="H3770" s="184" t="str">
        <f t="shared" si="235"/>
        <v/>
      </c>
      <c r="J3770" t="s">
        <v>253</v>
      </c>
      <c r="K3770" t="s">
        <v>253</v>
      </c>
      <c r="L3770">
        <v>232.512269</v>
      </c>
      <c r="R3770">
        <v>638.34031500000003</v>
      </c>
      <c r="S3770" t="s">
        <v>201</v>
      </c>
      <c r="T3770" s="221">
        <v>45567.336805555555</v>
      </c>
    </row>
    <row r="3771" spans="1:20" x14ac:dyDescent="0.35">
      <c r="A3771" t="s">
        <v>102</v>
      </c>
      <c r="B3771" t="s">
        <v>103</v>
      </c>
      <c r="C3771" t="s">
        <v>92</v>
      </c>
      <c r="D3771" s="29">
        <v>45772</v>
      </c>
      <c r="E3771" s="184" t="str">
        <f t="shared" si="232"/>
        <v/>
      </c>
      <c r="F3771" s="184" t="str">
        <f t="shared" si="233"/>
        <v/>
      </c>
      <c r="G3771" s="184" t="str">
        <f t="shared" si="234"/>
        <v/>
      </c>
      <c r="H3771" s="184" t="str">
        <f t="shared" si="235"/>
        <v/>
      </c>
      <c r="J3771" t="s">
        <v>253</v>
      </c>
      <c r="K3771" t="s">
        <v>253</v>
      </c>
      <c r="L3771">
        <v>232.512269</v>
      </c>
      <c r="R3771">
        <v>638.34031500000003</v>
      </c>
      <c r="S3771" t="s">
        <v>201</v>
      </c>
      <c r="T3771" s="221">
        <v>45567.336805555555</v>
      </c>
    </row>
    <row r="3772" spans="1:20" x14ac:dyDescent="0.35">
      <c r="A3772" t="s">
        <v>102</v>
      </c>
      <c r="B3772" t="s">
        <v>103</v>
      </c>
      <c r="C3772" t="s">
        <v>92</v>
      </c>
      <c r="D3772" s="29">
        <v>45773</v>
      </c>
      <c r="E3772" s="184" t="str">
        <f t="shared" si="232"/>
        <v/>
      </c>
      <c r="F3772" s="184" t="str">
        <f t="shared" si="233"/>
        <v/>
      </c>
      <c r="G3772" s="184" t="str">
        <f t="shared" si="234"/>
        <v/>
      </c>
      <c r="H3772" s="184" t="str">
        <f t="shared" si="235"/>
        <v/>
      </c>
      <c r="J3772" t="s">
        <v>253</v>
      </c>
      <c r="K3772" t="s">
        <v>253</v>
      </c>
      <c r="L3772">
        <v>232.512269</v>
      </c>
      <c r="R3772">
        <v>638.34031500000003</v>
      </c>
      <c r="S3772" t="s">
        <v>201</v>
      </c>
      <c r="T3772" s="221">
        <v>45567.336805555555</v>
      </c>
    </row>
    <row r="3773" spans="1:20" x14ac:dyDescent="0.35">
      <c r="A3773" t="s">
        <v>102</v>
      </c>
      <c r="B3773" t="s">
        <v>103</v>
      </c>
      <c r="C3773" t="s">
        <v>92</v>
      </c>
      <c r="D3773" s="29">
        <v>45774</v>
      </c>
      <c r="E3773" s="184" t="str">
        <f t="shared" si="232"/>
        <v/>
      </c>
      <c r="F3773" s="184" t="str">
        <f t="shared" si="233"/>
        <v/>
      </c>
      <c r="G3773" s="184" t="str">
        <f t="shared" si="234"/>
        <v/>
      </c>
      <c r="H3773" s="184" t="str">
        <f t="shared" si="235"/>
        <v/>
      </c>
      <c r="J3773" t="s">
        <v>253</v>
      </c>
      <c r="K3773" t="s">
        <v>253</v>
      </c>
      <c r="L3773">
        <v>232.512269</v>
      </c>
      <c r="R3773">
        <v>638.34031500000003</v>
      </c>
      <c r="S3773" t="s">
        <v>201</v>
      </c>
      <c r="T3773" s="221">
        <v>45567.336805555555</v>
      </c>
    </row>
    <row r="3774" spans="1:20" x14ac:dyDescent="0.35">
      <c r="A3774" t="s">
        <v>102</v>
      </c>
      <c r="B3774" t="s">
        <v>103</v>
      </c>
      <c r="C3774" t="s">
        <v>92</v>
      </c>
      <c r="D3774" s="29">
        <v>45775</v>
      </c>
      <c r="E3774" s="184" t="str">
        <f t="shared" si="232"/>
        <v/>
      </c>
      <c r="F3774" s="184" t="str">
        <f t="shared" si="233"/>
        <v/>
      </c>
      <c r="G3774" s="184" t="str">
        <f t="shared" si="234"/>
        <v/>
      </c>
      <c r="H3774" s="184" t="str">
        <f t="shared" si="235"/>
        <v/>
      </c>
      <c r="J3774" t="s">
        <v>253</v>
      </c>
      <c r="K3774" t="s">
        <v>253</v>
      </c>
      <c r="L3774">
        <v>232.512269</v>
      </c>
      <c r="R3774">
        <v>638.34031500000003</v>
      </c>
      <c r="S3774" t="s">
        <v>201</v>
      </c>
      <c r="T3774" s="221">
        <v>45567.336805555555</v>
      </c>
    </row>
    <row r="3775" spans="1:20" x14ac:dyDescent="0.35">
      <c r="A3775" t="s">
        <v>102</v>
      </c>
      <c r="B3775" t="s">
        <v>103</v>
      </c>
      <c r="C3775" t="s">
        <v>92</v>
      </c>
      <c r="D3775" s="29">
        <v>45776</v>
      </c>
      <c r="E3775" s="184" t="str">
        <f t="shared" si="232"/>
        <v/>
      </c>
      <c r="F3775" s="184" t="str">
        <f t="shared" si="233"/>
        <v/>
      </c>
      <c r="G3775" s="184" t="str">
        <f t="shared" si="234"/>
        <v/>
      </c>
      <c r="H3775" s="184" t="str">
        <f t="shared" si="235"/>
        <v/>
      </c>
      <c r="J3775" t="s">
        <v>253</v>
      </c>
      <c r="K3775" t="s">
        <v>253</v>
      </c>
      <c r="L3775">
        <v>232.512269</v>
      </c>
      <c r="R3775">
        <v>638.34031500000003</v>
      </c>
      <c r="S3775" t="s">
        <v>201</v>
      </c>
      <c r="T3775" s="221">
        <v>45567.336805555555</v>
      </c>
    </row>
    <row r="3776" spans="1:20" x14ac:dyDescent="0.35">
      <c r="A3776" t="s">
        <v>102</v>
      </c>
      <c r="B3776" t="s">
        <v>103</v>
      </c>
      <c r="C3776" t="s">
        <v>92</v>
      </c>
      <c r="D3776" s="29">
        <v>45777</v>
      </c>
      <c r="E3776" s="184" t="str">
        <f t="shared" si="232"/>
        <v/>
      </c>
      <c r="F3776" s="184" t="str">
        <f t="shared" si="233"/>
        <v/>
      </c>
      <c r="G3776" s="184" t="str">
        <f t="shared" si="234"/>
        <v/>
      </c>
      <c r="H3776" s="184" t="str">
        <f t="shared" si="235"/>
        <v/>
      </c>
      <c r="J3776" t="s">
        <v>253</v>
      </c>
      <c r="K3776" t="s">
        <v>253</v>
      </c>
      <c r="L3776">
        <v>232.512269</v>
      </c>
      <c r="R3776">
        <v>638.34031500000003</v>
      </c>
      <c r="S3776" t="s">
        <v>201</v>
      </c>
      <c r="T3776" s="221">
        <v>45567.336805555555</v>
      </c>
    </row>
    <row r="3777" spans="1:20" x14ac:dyDescent="0.35">
      <c r="A3777" t="s">
        <v>102</v>
      </c>
      <c r="B3777" t="s">
        <v>103</v>
      </c>
      <c r="C3777" t="s">
        <v>92</v>
      </c>
      <c r="D3777" s="29">
        <v>45778</v>
      </c>
      <c r="E3777" s="184" t="str">
        <f t="shared" si="232"/>
        <v/>
      </c>
      <c r="F3777" s="184" t="str">
        <f t="shared" si="233"/>
        <v/>
      </c>
      <c r="G3777" s="184" t="str">
        <f t="shared" si="234"/>
        <v/>
      </c>
      <c r="H3777" s="184" t="str">
        <f t="shared" si="235"/>
        <v/>
      </c>
      <c r="J3777" t="s">
        <v>253</v>
      </c>
      <c r="K3777" t="s">
        <v>253</v>
      </c>
      <c r="L3777">
        <v>232.512269</v>
      </c>
      <c r="R3777">
        <v>638.34031500000003</v>
      </c>
      <c r="S3777" t="s">
        <v>201</v>
      </c>
      <c r="T3777" s="221">
        <v>45567.336805555555</v>
      </c>
    </row>
    <row r="3778" spans="1:20" x14ac:dyDescent="0.35">
      <c r="A3778" t="s">
        <v>102</v>
      </c>
      <c r="B3778" t="s">
        <v>103</v>
      </c>
      <c r="C3778" t="s">
        <v>92</v>
      </c>
      <c r="D3778" s="29">
        <v>45779</v>
      </c>
      <c r="E3778" s="184" t="str">
        <f t="shared" si="232"/>
        <v/>
      </c>
      <c r="F3778" s="184" t="str">
        <f t="shared" si="233"/>
        <v/>
      </c>
      <c r="G3778" s="184" t="str">
        <f t="shared" si="234"/>
        <v/>
      </c>
      <c r="H3778" s="184" t="str">
        <f t="shared" si="235"/>
        <v/>
      </c>
      <c r="J3778" t="s">
        <v>253</v>
      </c>
      <c r="K3778" t="s">
        <v>253</v>
      </c>
      <c r="L3778">
        <v>232.512269</v>
      </c>
      <c r="R3778">
        <v>638.34031500000003</v>
      </c>
      <c r="S3778" t="s">
        <v>201</v>
      </c>
      <c r="T3778" s="221">
        <v>45567.336805555555</v>
      </c>
    </row>
    <row r="3779" spans="1:20" x14ac:dyDescent="0.35">
      <c r="A3779" t="s">
        <v>102</v>
      </c>
      <c r="B3779" t="s">
        <v>103</v>
      </c>
      <c r="C3779" t="s">
        <v>92</v>
      </c>
      <c r="D3779" s="29">
        <v>45780</v>
      </c>
      <c r="E3779" s="184" t="str">
        <f t="shared" si="232"/>
        <v/>
      </c>
      <c r="F3779" s="184" t="str">
        <f t="shared" si="233"/>
        <v/>
      </c>
      <c r="G3779" s="184" t="str">
        <f t="shared" si="234"/>
        <v/>
      </c>
      <c r="H3779" s="184" t="str">
        <f t="shared" si="235"/>
        <v/>
      </c>
      <c r="J3779" t="s">
        <v>253</v>
      </c>
      <c r="K3779" t="s">
        <v>253</v>
      </c>
      <c r="L3779">
        <v>232.512269</v>
      </c>
      <c r="R3779">
        <v>638.34031500000003</v>
      </c>
      <c r="S3779" t="s">
        <v>201</v>
      </c>
      <c r="T3779" s="221">
        <v>45567.336805555555</v>
      </c>
    </row>
    <row r="3780" spans="1:20" x14ac:dyDescent="0.35">
      <c r="A3780" t="s">
        <v>102</v>
      </c>
      <c r="B3780" t="s">
        <v>103</v>
      </c>
      <c r="C3780" t="s">
        <v>92</v>
      </c>
      <c r="D3780" s="29">
        <v>45781</v>
      </c>
      <c r="E3780" s="184" t="str">
        <f t="shared" si="232"/>
        <v/>
      </c>
      <c r="F3780" s="184" t="str">
        <f t="shared" si="233"/>
        <v/>
      </c>
      <c r="G3780" s="184" t="str">
        <f t="shared" si="234"/>
        <v/>
      </c>
      <c r="H3780" s="184" t="str">
        <f t="shared" si="235"/>
        <v/>
      </c>
      <c r="J3780" t="s">
        <v>253</v>
      </c>
      <c r="K3780" t="s">
        <v>253</v>
      </c>
      <c r="L3780">
        <v>232.512269</v>
      </c>
      <c r="R3780">
        <v>638.34031500000003</v>
      </c>
      <c r="S3780" t="s">
        <v>201</v>
      </c>
      <c r="T3780" s="221">
        <v>45567.336805555555</v>
      </c>
    </row>
    <row r="3781" spans="1:20" x14ac:dyDescent="0.35">
      <c r="A3781" t="s">
        <v>102</v>
      </c>
      <c r="B3781" t="s">
        <v>103</v>
      </c>
      <c r="C3781" t="s">
        <v>92</v>
      </c>
      <c r="D3781" s="29">
        <v>45782</v>
      </c>
      <c r="E3781" s="184" t="str">
        <f t="shared" si="232"/>
        <v/>
      </c>
      <c r="F3781" s="184" t="str">
        <f t="shared" si="233"/>
        <v/>
      </c>
      <c r="G3781" s="184" t="str">
        <f t="shared" si="234"/>
        <v/>
      </c>
      <c r="H3781" s="184" t="str">
        <f t="shared" si="235"/>
        <v/>
      </c>
      <c r="J3781" t="s">
        <v>253</v>
      </c>
      <c r="K3781" t="s">
        <v>253</v>
      </c>
      <c r="L3781">
        <v>232.512269</v>
      </c>
      <c r="R3781">
        <v>638.34031500000003</v>
      </c>
      <c r="S3781" t="s">
        <v>201</v>
      </c>
      <c r="T3781" s="221">
        <v>45567.336805555555</v>
      </c>
    </row>
    <row r="3782" spans="1:20" x14ac:dyDescent="0.35">
      <c r="A3782" t="s">
        <v>102</v>
      </c>
      <c r="B3782" t="s">
        <v>103</v>
      </c>
      <c r="C3782" t="s">
        <v>92</v>
      </c>
      <c r="D3782" s="29">
        <v>45783</v>
      </c>
      <c r="E3782" s="184" t="str">
        <f t="shared" si="232"/>
        <v/>
      </c>
      <c r="F3782" s="184" t="str">
        <f t="shared" si="233"/>
        <v/>
      </c>
      <c r="G3782" s="184" t="str">
        <f t="shared" si="234"/>
        <v/>
      </c>
      <c r="H3782" s="184" t="str">
        <f t="shared" si="235"/>
        <v/>
      </c>
      <c r="J3782" t="s">
        <v>253</v>
      </c>
      <c r="K3782" t="s">
        <v>253</v>
      </c>
      <c r="L3782">
        <v>232.512269</v>
      </c>
      <c r="R3782">
        <v>638.34031500000003</v>
      </c>
      <c r="S3782" t="s">
        <v>201</v>
      </c>
      <c r="T3782" s="221">
        <v>45567.336805555555</v>
      </c>
    </row>
    <row r="3783" spans="1:20" x14ac:dyDescent="0.35">
      <c r="A3783" t="s">
        <v>102</v>
      </c>
      <c r="B3783" t="s">
        <v>103</v>
      </c>
      <c r="C3783" t="s">
        <v>92</v>
      </c>
      <c r="D3783" s="29">
        <v>45784</v>
      </c>
      <c r="E3783" s="184" t="str">
        <f t="shared" si="232"/>
        <v/>
      </c>
      <c r="F3783" s="184" t="str">
        <f t="shared" si="233"/>
        <v/>
      </c>
      <c r="G3783" s="184" t="str">
        <f t="shared" si="234"/>
        <v/>
      </c>
      <c r="H3783" s="184" t="str">
        <f t="shared" si="235"/>
        <v/>
      </c>
      <c r="J3783" t="s">
        <v>253</v>
      </c>
      <c r="K3783" t="s">
        <v>253</v>
      </c>
      <c r="L3783">
        <v>232.512269</v>
      </c>
      <c r="R3783">
        <v>638.34031500000003</v>
      </c>
      <c r="S3783" t="s">
        <v>201</v>
      </c>
      <c r="T3783" s="221">
        <v>45567.336805555555</v>
      </c>
    </row>
    <row r="3784" spans="1:20" x14ac:dyDescent="0.35">
      <c r="A3784" t="s">
        <v>102</v>
      </c>
      <c r="B3784" t="s">
        <v>103</v>
      </c>
      <c r="C3784" t="s">
        <v>92</v>
      </c>
      <c r="D3784" s="29">
        <v>45785</v>
      </c>
      <c r="E3784" s="184" t="str">
        <f t="shared" ref="E3784:E3847" si="236">IF(J3784="","",IF(L3784=0,0,IF(1-(J3784/L3784)&lt;0,"",1-(J3784/L3784))))</f>
        <v/>
      </c>
      <c r="F3784" s="184" t="str">
        <f t="shared" ref="F3784:F3847" si="237">IF(K3784="","",IF(L3784=0,0,IF(1-(K3784/L3784)&lt;0,"",1-(K3784/L3784))))</f>
        <v/>
      </c>
      <c r="G3784" s="184" t="str">
        <f t="shared" ref="G3784:G3847" si="238">IF(J3784="","",IF(1-(J3784/R3784)&lt;0,"",1-(J3784/R3784)))</f>
        <v/>
      </c>
      <c r="H3784" s="184" t="str">
        <f t="shared" ref="H3784:H3847" si="239">IF(K3784="","",IF(1-(K3784/R3784)&lt;0,"",1-(K3784/R3784)))</f>
        <v/>
      </c>
      <c r="J3784" t="s">
        <v>253</v>
      </c>
      <c r="K3784" t="s">
        <v>253</v>
      </c>
      <c r="L3784">
        <v>232.512269</v>
      </c>
      <c r="R3784">
        <v>638.34031500000003</v>
      </c>
      <c r="S3784" t="s">
        <v>201</v>
      </c>
      <c r="T3784" s="221">
        <v>45567.336805555555</v>
      </c>
    </row>
    <row r="3785" spans="1:20" x14ac:dyDescent="0.35">
      <c r="A3785" t="s">
        <v>102</v>
      </c>
      <c r="B3785" t="s">
        <v>103</v>
      </c>
      <c r="C3785" t="s">
        <v>92</v>
      </c>
      <c r="D3785" s="29">
        <v>45786</v>
      </c>
      <c r="E3785" s="184" t="str">
        <f t="shared" si="236"/>
        <v/>
      </c>
      <c r="F3785" s="184" t="str">
        <f t="shared" si="237"/>
        <v/>
      </c>
      <c r="G3785" s="184" t="str">
        <f t="shared" si="238"/>
        <v/>
      </c>
      <c r="H3785" s="184" t="str">
        <f t="shared" si="239"/>
        <v/>
      </c>
      <c r="J3785" t="s">
        <v>253</v>
      </c>
      <c r="K3785" t="s">
        <v>253</v>
      </c>
      <c r="L3785">
        <v>232.512269</v>
      </c>
      <c r="R3785">
        <v>638.34031500000003</v>
      </c>
      <c r="S3785" t="s">
        <v>201</v>
      </c>
      <c r="T3785" s="221">
        <v>45567.336805555555</v>
      </c>
    </row>
    <row r="3786" spans="1:20" x14ac:dyDescent="0.35">
      <c r="A3786" t="s">
        <v>102</v>
      </c>
      <c r="B3786" t="s">
        <v>103</v>
      </c>
      <c r="C3786" t="s">
        <v>92</v>
      </c>
      <c r="D3786" s="29">
        <v>45787</v>
      </c>
      <c r="E3786" s="184" t="str">
        <f t="shared" si="236"/>
        <v/>
      </c>
      <c r="F3786" s="184" t="str">
        <f t="shared" si="237"/>
        <v/>
      </c>
      <c r="G3786" s="184" t="str">
        <f t="shared" si="238"/>
        <v/>
      </c>
      <c r="H3786" s="184" t="str">
        <f t="shared" si="239"/>
        <v/>
      </c>
      <c r="J3786" t="s">
        <v>253</v>
      </c>
      <c r="K3786" t="s">
        <v>253</v>
      </c>
      <c r="L3786">
        <v>232.512269</v>
      </c>
      <c r="R3786">
        <v>638.34031500000003</v>
      </c>
      <c r="S3786" t="s">
        <v>201</v>
      </c>
      <c r="T3786" s="221">
        <v>45567.336805555555</v>
      </c>
    </row>
    <row r="3787" spans="1:20" x14ac:dyDescent="0.35">
      <c r="A3787" t="s">
        <v>102</v>
      </c>
      <c r="B3787" t="s">
        <v>103</v>
      </c>
      <c r="C3787" t="s">
        <v>92</v>
      </c>
      <c r="D3787" s="29">
        <v>45788</v>
      </c>
      <c r="E3787" s="184" t="str">
        <f t="shared" si="236"/>
        <v/>
      </c>
      <c r="F3787" s="184" t="str">
        <f t="shared" si="237"/>
        <v/>
      </c>
      <c r="G3787" s="184" t="str">
        <f t="shared" si="238"/>
        <v/>
      </c>
      <c r="H3787" s="184" t="str">
        <f t="shared" si="239"/>
        <v/>
      </c>
      <c r="J3787" t="s">
        <v>253</v>
      </c>
      <c r="K3787" t="s">
        <v>253</v>
      </c>
      <c r="L3787">
        <v>232.512269</v>
      </c>
      <c r="R3787">
        <v>638.34031500000003</v>
      </c>
      <c r="S3787" t="s">
        <v>201</v>
      </c>
      <c r="T3787" s="221">
        <v>45567.336805555555</v>
      </c>
    </row>
    <row r="3788" spans="1:20" x14ac:dyDescent="0.35">
      <c r="A3788" t="s">
        <v>102</v>
      </c>
      <c r="B3788" t="s">
        <v>103</v>
      </c>
      <c r="C3788" t="s">
        <v>92</v>
      </c>
      <c r="D3788" s="29">
        <v>45789</v>
      </c>
      <c r="E3788" s="184" t="str">
        <f t="shared" si="236"/>
        <v/>
      </c>
      <c r="F3788" s="184" t="str">
        <f t="shared" si="237"/>
        <v/>
      </c>
      <c r="G3788" s="184" t="str">
        <f t="shared" si="238"/>
        <v/>
      </c>
      <c r="H3788" s="184" t="str">
        <f t="shared" si="239"/>
        <v/>
      </c>
      <c r="J3788" t="s">
        <v>253</v>
      </c>
      <c r="K3788" t="s">
        <v>253</v>
      </c>
      <c r="L3788">
        <v>232.512269</v>
      </c>
      <c r="R3788">
        <v>638.34031500000003</v>
      </c>
      <c r="S3788" t="s">
        <v>201</v>
      </c>
      <c r="T3788" s="221">
        <v>45567.336805555555</v>
      </c>
    </row>
    <row r="3789" spans="1:20" x14ac:dyDescent="0.35">
      <c r="A3789" t="s">
        <v>102</v>
      </c>
      <c r="B3789" t="s">
        <v>103</v>
      </c>
      <c r="C3789" t="s">
        <v>92</v>
      </c>
      <c r="D3789" s="29">
        <v>45790</v>
      </c>
      <c r="E3789" s="184" t="str">
        <f t="shared" si="236"/>
        <v/>
      </c>
      <c r="F3789" s="184" t="str">
        <f t="shared" si="237"/>
        <v/>
      </c>
      <c r="G3789" s="184" t="str">
        <f t="shared" si="238"/>
        <v/>
      </c>
      <c r="H3789" s="184" t="str">
        <f t="shared" si="239"/>
        <v/>
      </c>
      <c r="J3789" t="s">
        <v>253</v>
      </c>
      <c r="K3789" t="s">
        <v>253</v>
      </c>
      <c r="L3789">
        <v>232.512269</v>
      </c>
      <c r="R3789">
        <v>638.34031500000003</v>
      </c>
      <c r="S3789" t="s">
        <v>201</v>
      </c>
      <c r="T3789" s="221">
        <v>45567.336805555555</v>
      </c>
    </row>
    <row r="3790" spans="1:20" x14ac:dyDescent="0.35">
      <c r="A3790" t="s">
        <v>102</v>
      </c>
      <c r="B3790" t="s">
        <v>103</v>
      </c>
      <c r="C3790" t="s">
        <v>92</v>
      </c>
      <c r="D3790" s="29">
        <v>45791</v>
      </c>
      <c r="E3790" s="184" t="str">
        <f t="shared" si="236"/>
        <v/>
      </c>
      <c r="F3790" s="184" t="str">
        <f t="shared" si="237"/>
        <v/>
      </c>
      <c r="G3790" s="184" t="str">
        <f t="shared" si="238"/>
        <v/>
      </c>
      <c r="H3790" s="184" t="str">
        <f t="shared" si="239"/>
        <v/>
      </c>
      <c r="J3790" t="s">
        <v>253</v>
      </c>
      <c r="K3790" t="s">
        <v>253</v>
      </c>
      <c r="L3790">
        <v>232.512269</v>
      </c>
      <c r="R3790">
        <v>638.34031500000003</v>
      </c>
      <c r="S3790" t="s">
        <v>201</v>
      </c>
      <c r="T3790" s="221">
        <v>45567.336805555555</v>
      </c>
    </row>
    <row r="3791" spans="1:20" x14ac:dyDescent="0.35">
      <c r="A3791" t="s">
        <v>102</v>
      </c>
      <c r="B3791" t="s">
        <v>103</v>
      </c>
      <c r="C3791" t="s">
        <v>92</v>
      </c>
      <c r="D3791" s="29">
        <v>45792</v>
      </c>
      <c r="E3791" s="184" t="str">
        <f t="shared" si="236"/>
        <v/>
      </c>
      <c r="F3791" s="184" t="str">
        <f t="shared" si="237"/>
        <v/>
      </c>
      <c r="G3791" s="184" t="str">
        <f t="shared" si="238"/>
        <v/>
      </c>
      <c r="H3791" s="184" t="str">
        <f t="shared" si="239"/>
        <v/>
      </c>
      <c r="J3791" t="s">
        <v>253</v>
      </c>
      <c r="K3791" t="s">
        <v>253</v>
      </c>
      <c r="L3791">
        <v>232.512269</v>
      </c>
      <c r="R3791">
        <v>638.34031500000003</v>
      </c>
      <c r="S3791" t="s">
        <v>201</v>
      </c>
      <c r="T3791" s="221">
        <v>45567.336805555555</v>
      </c>
    </row>
    <row r="3792" spans="1:20" x14ac:dyDescent="0.35">
      <c r="A3792" t="s">
        <v>102</v>
      </c>
      <c r="B3792" t="s">
        <v>103</v>
      </c>
      <c r="C3792" t="s">
        <v>92</v>
      </c>
      <c r="D3792" s="29">
        <v>45793</v>
      </c>
      <c r="E3792" s="184" t="str">
        <f t="shared" si="236"/>
        <v/>
      </c>
      <c r="F3792" s="184" t="str">
        <f t="shared" si="237"/>
        <v/>
      </c>
      <c r="G3792" s="184" t="str">
        <f t="shared" si="238"/>
        <v/>
      </c>
      <c r="H3792" s="184" t="str">
        <f t="shared" si="239"/>
        <v/>
      </c>
      <c r="J3792" t="s">
        <v>253</v>
      </c>
      <c r="K3792" t="s">
        <v>253</v>
      </c>
      <c r="L3792">
        <v>232.512269</v>
      </c>
      <c r="R3792">
        <v>638.34031500000003</v>
      </c>
      <c r="S3792" t="s">
        <v>201</v>
      </c>
      <c r="T3792" s="221">
        <v>45567.336805555555</v>
      </c>
    </row>
    <row r="3793" spans="1:20" x14ac:dyDescent="0.35">
      <c r="A3793" t="s">
        <v>102</v>
      </c>
      <c r="B3793" t="s">
        <v>103</v>
      </c>
      <c r="C3793" t="s">
        <v>92</v>
      </c>
      <c r="D3793" s="29">
        <v>45794</v>
      </c>
      <c r="E3793" s="184" t="str">
        <f t="shared" si="236"/>
        <v/>
      </c>
      <c r="F3793" s="184" t="str">
        <f t="shared" si="237"/>
        <v/>
      </c>
      <c r="G3793" s="184" t="str">
        <f t="shared" si="238"/>
        <v/>
      </c>
      <c r="H3793" s="184" t="str">
        <f t="shared" si="239"/>
        <v/>
      </c>
      <c r="J3793" t="s">
        <v>253</v>
      </c>
      <c r="K3793" t="s">
        <v>253</v>
      </c>
      <c r="L3793">
        <v>232.512269</v>
      </c>
      <c r="R3793">
        <v>638.34031500000003</v>
      </c>
      <c r="S3793" t="s">
        <v>201</v>
      </c>
      <c r="T3793" s="221">
        <v>45567.336805555555</v>
      </c>
    </row>
    <row r="3794" spans="1:20" x14ac:dyDescent="0.35">
      <c r="A3794" t="s">
        <v>102</v>
      </c>
      <c r="B3794" t="s">
        <v>103</v>
      </c>
      <c r="C3794" t="s">
        <v>92</v>
      </c>
      <c r="D3794" s="29">
        <v>45795</v>
      </c>
      <c r="E3794" s="184" t="str">
        <f t="shared" si="236"/>
        <v/>
      </c>
      <c r="F3794" s="184" t="str">
        <f t="shared" si="237"/>
        <v/>
      </c>
      <c r="G3794" s="184" t="str">
        <f t="shared" si="238"/>
        <v/>
      </c>
      <c r="H3794" s="184" t="str">
        <f t="shared" si="239"/>
        <v/>
      </c>
      <c r="J3794" t="s">
        <v>253</v>
      </c>
      <c r="K3794" t="s">
        <v>253</v>
      </c>
      <c r="L3794">
        <v>232.512269</v>
      </c>
      <c r="R3794">
        <v>638.34031500000003</v>
      </c>
      <c r="S3794" t="s">
        <v>201</v>
      </c>
      <c r="T3794" s="221">
        <v>45567.336805555555</v>
      </c>
    </row>
    <row r="3795" spans="1:20" x14ac:dyDescent="0.35">
      <c r="A3795" t="s">
        <v>102</v>
      </c>
      <c r="B3795" t="s">
        <v>103</v>
      </c>
      <c r="C3795" t="s">
        <v>92</v>
      </c>
      <c r="D3795" s="29">
        <v>45796</v>
      </c>
      <c r="E3795" s="184" t="str">
        <f t="shared" si="236"/>
        <v/>
      </c>
      <c r="F3795" s="184" t="str">
        <f t="shared" si="237"/>
        <v/>
      </c>
      <c r="G3795" s="184" t="str">
        <f t="shared" si="238"/>
        <v/>
      </c>
      <c r="H3795" s="184" t="str">
        <f t="shared" si="239"/>
        <v/>
      </c>
      <c r="J3795" t="s">
        <v>253</v>
      </c>
      <c r="K3795" t="s">
        <v>253</v>
      </c>
      <c r="L3795">
        <v>232.512269</v>
      </c>
      <c r="R3795">
        <v>638.34031500000003</v>
      </c>
      <c r="S3795" t="s">
        <v>201</v>
      </c>
      <c r="T3795" s="221">
        <v>45567.336805555555</v>
      </c>
    </row>
    <row r="3796" spans="1:20" x14ac:dyDescent="0.35">
      <c r="A3796" t="s">
        <v>102</v>
      </c>
      <c r="B3796" t="s">
        <v>103</v>
      </c>
      <c r="C3796" t="s">
        <v>92</v>
      </c>
      <c r="D3796" s="29">
        <v>45797</v>
      </c>
      <c r="E3796" s="184" t="str">
        <f t="shared" si="236"/>
        <v/>
      </c>
      <c r="F3796" s="184" t="str">
        <f t="shared" si="237"/>
        <v/>
      </c>
      <c r="G3796" s="184" t="str">
        <f t="shared" si="238"/>
        <v/>
      </c>
      <c r="H3796" s="184" t="str">
        <f t="shared" si="239"/>
        <v/>
      </c>
      <c r="J3796" t="s">
        <v>253</v>
      </c>
      <c r="K3796" t="s">
        <v>253</v>
      </c>
      <c r="L3796">
        <v>232.512269</v>
      </c>
      <c r="R3796">
        <v>638.34031500000003</v>
      </c>
      <c r="S3796" t="s">
        <v>201</v>
      </c>
      <c r="T3796" s="221">
        <v>45567.336805555555</v>
      </c>
    </row>
    <row r="3797" spans="1:20" x14ac:dyDescent="0.35">
      <c r="A3797" t="s">
        <v>102</v>
      </c>
      <c r="B3797" t="s">
        <v>103</v>
      </c>
      <c r="C3797" t="s">
        <v>92</v>
      </c>
      <c r="D3797" s="29">
        <v>45798</v>
      </c>
      <c r="E3797" s="184" t="str">
        <f t="shared" si="236"/>
        <v/>
      </c>
      <c r="F3797" s="184" t="str">
        <f t="shared" si="237"/>
        <v/>
      </c>
      <c r="G3797" s="184" t="str">
        <f t="shared" si="238"/>
        <v/>
      </c>
      <c r="H3797" s="184" t="str">
        <f t="shared" si="239"/>
        <v/>
      </c>
      <c r="J3797" t="s">
        <v>253</v>
      </c>
      <c r="K3797" t="s">
        <v>253</v>
      </c>
      <c r="L3797">
        <v>232.512269</v>
      </c>
      <c r="R3797">
        <v>638.34031500000003</v>
      </c>
      <c r="S3797" t="s">
        <v>201</v>
      </c>
      <c r="T3797" s="221">
        <v>45567.336805555555</v>
      </c>
    </row>
    <row r="3798" spans="1:20" x14ac:dyDescent="0.35">
      <c r="A3798" t="s">
        <v>102</v>
      </c>
      <c r="B3798" t="s">
        <v>103</v>
      </c>
      <c r="C3798" t="s">
        <v>92</v>
      </c>
      <c r="D3798" s="29">
        <v>45799</v>
      </c>
      <c r="E3798" s="184" t="str">
        <f t="shared" si="236"/>
        <v/>
      </c>
      <c r="F3798" s="184" t="str">
        <f t="shared" si="237"/>
        <v/>
      </c>
      <c r="G3798" s="184" t="str">
        <f t="shared" si="238"/>
        <v/>
      </c>
      <c r="H3798" s="184" t="str">
        <f t="shared" si="239"/>
        <v/>
      </c>
      <c r="J3798" t="s">
        <v>253</v>
      </c>
      <c r="K3798" t="s">
        <v>253</v>
      </c>
      <c r="L3798">
        <v>232.512269</v>
      </c>
      <c r="R3798">
        <v>638.34031500000003</v>
      </c>
      <c r="S3798" t="s">
        <v>201</v>
      </c>
      <c r="T3798" s="221">
        <v>45567.336805555555</v>
      </c>
    </row>
    <row r="3799" spans="1:20" x14ac:dyDescent="0.35">
      <c r="A3799" t="s">
        <v>102</v>
      </c>
      <c r="B3799" t="s">
        <v>103</v>
      </c>
      <c r="C3799" t="s">
        <v>92</v>
      </c>
      <c r="D3799" s="29">
        <v>45800</v>
      </c>
      <c r="E3799" s="184" t="str">
        <f t="shared" si="236"/>
        <v/>
      </c>
      <c r="F3799" s="184" t="str">
        <f t="shared" si="237"/>
        <v/>
      </c>
      <c r="G3799" s="184" t="str">
        <f t="shared" si="238"/>
        <v/>
      </c>
      <c r="H3799" s="184" t="str">
        <f t="shared" si="239"/>
        <v/>
      </c>
      <c r="J3799" t="s">
        <v>253</v>
      </c>
      <c r="K3799" t="s">
        <v>253</v>
      </c>
      <c r="L3799">
        <v>232.512269</v>
      </c>
      <c r="R3799">
        <v>638.34031500000003</v>
      </c>
      <c r="S3799" t="s">
        <v>201</v>
      </c>
      <c r="T3799" s="221">
        <v>45567.336805555555</v>
      </c>
    </row>
    <row r="3800" spans="1:20" x14ac:dyDescent="0.35">
      <c r="A3800" t="s">
        <v>102</v>
      </c>
      <c r="B3800" t="s">
        <v>103</v>
      </c>
      <c r="C3800" t="s">
        <v>92</v>
      </c>
      <c r="D3800" s="29">
        <v>45801</v>
      </c>
      <c r="E3800" s="184" t="str">
        <f t="shared" si="236"/>
        <v/>
      </c>
      <c r="F3800" s="184" t="str">
        <f t="shared" si="237"/>
        <v/>
      </c>
      <c r="G3800" s="184" t="str">
        <f t="shared" si="238"/>
        <v/>
      </c>
      <c r="H3800" s="184" t="str">
        <f t="shared" si="239"/>
        <v/>
      </c>
      <c r="J3800" t="s">
        <v>253</v>
      </c>
      <c r="K3800" t="s">
        <v>253</v>
      </c>
      <c r="L3800">
        <v>232.512269</v>
      </c>
      <c r="R3800">
        <v>638.34031500000003</v>
      </c>
      <c r="S3800" t="s">
        <v>201</v>
      </c>
      <c r="T3800" s="221">
        <v>45567.336805555555</v>
      </c>
    </row>
    <row r="3801" spans="1:20" x14ac:dyDescent="0.35">
      <c r="A3801" t="s">
        <v>102</v>
      </c>
      <c r="B3801" t="s">
        <v>103</v>
      </c>
      <c r="C3801" t="s">
        <v>92</v>
      </c>
      <c r="D3801" s="29">
        <v>45802</v>
      </c>
      <c r="E3801" s="184" t="str">
        <f t="shared" si="236"/>
        <v/>
      </c>
      <c r="F3801" s="184" t="str">
        <f t="shared" si="237"/>
        <v/>
      </c>
      <c r="G3801" s="184" t="str">
        <f t="shared" si="238"/>
        <v/>
      </c>
      <c r="H3801" s="184" t="str">
        <f t="shared" si="239"/>
        <v/>
      </c>
      <c r="J3801" t="s">
        <v>253</v>
      </c>
      <c r="K3801" t="s">
        <v>253</v>
      </c>
      <c r="L3801">
        <v>232.512269</v>
      </c>
      <c r="R3801">
        <v>638.34031500000003</v>
      </c>
      <c r="S3801" t="s">
        <v>201</v>
      </c>
      <c r="T3801" s="221">
        <v>45567.336805555555</v>
      </c>
    </row>
    <row r="3802" spans="1:20" x14ac:dyDescent="0.35">
      <c r="A3802" t="s">
        <v>102</v>
      </c>
      <c r="B3802" t="s">
        <v>103</v>
      </c>
      <c r="C3802" t="s">
        <v>92</v>
      </c>
      <c r="D3802" s="29">
        <v>45803</v>
      </c>
      <c r="E3802" s="184" t="str">
        <f t="shared" si="236"/>
        <v/>
      </c>
      <c r="F3802" s="184" t="str">
        <f t="shared" si="237"/>
        <v/>
      </c>
      <c r="G3802" s="184">
        <f t="shared" si="238"/>
        <v>0.56919531237816301</v>
      </c>
      <c r="H3802" s="184">
        <f t="shared" si="239"/>
        <v>0.56919531237816301</v>
      </c>
      <c r="J3802">
        <v>275</v>
      </c>
      <c r="K3802">
        <v>275</v>
      </c>
      <c r="L3802">
        <v>232.512269</v>
      </c>
      <c r="R3802">
        <v>638.34031500000003</v>
      </c>
      <c r="S3802" t="s">
        <v>201</v>
      </c>
      <c r="T3802" s="221">
        <v>45567.336805555555</v>
      </c>
    </row>
    <row r="3803" spans="1:20" x14ac:dyDescent="0.35">
      <c r="A3803" t="s">
        <v>102</v>
      </c>
      <c r="B3803" t="s">
        <v>103</v>
      </c>
      <c r="C3803" t="s">
        <v>92</v>
      </c>
      <c r="D3803" s="29">
        <v>45804</v>
      </c>
      <c r="E3803" s="184" t="str">
        <f t="shared" si="236"/>
        <v/>
      </c>
      <c r="F3803" s="184" t="str">
        <f t="shared" si="237"/>
        <v/>
      </c>
      <c r="G3803" s="184">
        <f t="shared" si="238"/>
        <v>0.56919531237816301</v>
      </c>
      <c r="H3803" s="184">
        <f t="shared" si="239"/>
        <v>0.56919531237816301</v>
      </c>
      <c r="J3803">
        <v>275</v>
      </c>
      <c r="K3803">
        <v>275</v>
      </c>
      <c r="L3803">
        <v>232.512269</v>
      </c>
      <c r="R3803">
        <v>638.34031500000003</v>
      </c>
      <c r="S3803" t="s">
        <v>201</v>
      </c>
      <c r="T3803" s="221">
        <v>45567.336805555555</v>
      </c>
    </row>
    <row r="3804" spans="1:20" x14ac:dyDescent="0.35">
      <c r="A3804" t="s">
        <v>102</v>
      </c>
      <c r="B3804" t="s">
        <v>103</v>
      </c>
      <c r="C3804" t="s">
        <v>92</v>
      </c>
      <c r="D3804" s="29">
        <v>45805</v>
      </c>
      <c r="E3804" s="184" t="str">
        <f t="shared" si="236"/>
        <v/>
      </c>
      <c r="F3804" s="184" t="str">
        <f t="shared" si="237"/>
        <v/>
      </c>
      <c r="G3804" s="184">
        <f t="shared" si="238"/>
        <v>0.56919531237816301</v>
      </c>
      <c r="H3804" s="184">
        <f t="shared" si="239"/>
        <v>0.56919531237816301</v>
      </c>
      <c r="J3804">
        <v>275</v>
      </c>
      <c r="K3804">
        <v>275</v>
      </c>
      <c r="L3804">
        <v>232.512269</v>
      </c>
      <c r="R3804">
        <v>638.34031500000003</v>
      </c>
      <c r="S3804" t="s">
        <v>201</v>
      </c>
      <c r="T3804" s="221">
        <v>45567.336805555555</v>
      </c>
    </row>
    <row r="3805" spans="1:20" x14ac:dyDescent="0.35">
      <c r="A3805" t="s">
        <v>102</v>
      </c>
      <c r="B3805" t="s">
        <v>103</v>
      </c>
      <c r="C3805" t="s">
        <v>92</v>
      </c>
      <c r="D3805" s="29">
        <v>45806</v>
      </c>
      <c r="E3805" s="184" t="str">
        <f t="shared" si="236"/>
        <v/>
      </c>
      <c r="F3805" s="184" t="str">
        <f t="shared" si="237"/>
        <v/>
      </c>
      <c r="G3805" s="184">
        <f t="shared" si="238"/>
        <v>0.56919531237816301</v>
      </c>
      <c r="H3805" s="184">
        <f t="shared" si="239"/>
        <v>0.56919531237816301</v>
      </c>
      <c r="J3805">
        <v>275</v>
      </c>
      <c r="K3805">
        <v>275</v>
      </c>
      <c r="L3805">
        <v>232.512269</v>
      </c>
      <c r="R3805">
        <v>638.34031500000003</v>
      </c>
      <c r="S3805" t="s">
        <v>201</v>
      </c>
      <c r="T3805" s="221">
        <v>45567.336805555555</v>
      </c>
    </row>
    <row r="3806" spans="1:20" x14ac:dyDescent="0.35">
      <c r="A3806" t="s">
        <v>102</v>
      </c>
      <c r="B3806" t="s">
        <v>103</v>
      </c>
      <c r="C3806" t="s">
        <v>92</v>
      </c>
      <c r="D3806" s="29">
        <v>45807</v>
      </c>
      <c r="E3806" s="184" t="str">
        <f t="shared" si="236"/>
        <v/>
      </c>
      <c r="F3806" s="184" t="str">
        <f t="shared" si="237"/>
        <v/>
      </c>
      <c r="G3806" s="184">
        <f t="shared" si="238"/>
        <v>0.56919531237816301</v>
      </c>
      <c r="H3806" s="184">
        <f t="shared" si="239"/>
        <v>0.56919531237816301</v>
      </c>
      <c r="J3806">
        <v>275</v>
      </c>
      <c r="K3806">
        <v>275</v>
      </c>
      <c r="L3806">
        <v>232.512269</v>
      </c>
      <c r="R3806">
        <v>638.34031500000003</v>
      </c>
      <c r="S3806" t="s">
        <v>201</v>
      </c>
      <c r="T3806" s="221">
        <v>45567.336805555555</v>
      </c>
    </row>
    <row r="3807" spans="1:20" x14ac:dyDescent="0.35">
      <c r="A3807" t="s">
        <v>102</v>
      </c>
      <c r="B3807" t="s">
        <v>103</v>
      </c>
      <c r="C3807" t="s">
        <v>92</v>
      </c>
      <c r="D3807" s="29">
        <v>45808</v>
      </c>
      <c r="E3807" s="184" t="str">
        <f t="shared" si="236"/>
        <v/>
      </c>
      <c r="F3807" s="184" t="str">
        <f t="shared" si="237"/>
        <v/>
      </c>
      <c r="G3807" s="184">
        <f t="shared" si="238"/>
        <v>0.56919531237816301</v>
      </c>
      <c r="H3807" s="184">
        <f t="shared" si="239"/>
        <v>0.56919531237816301</v>
      </c>
      <c r="J3807">
        <v>275</v>
      </c>
      <c r="K3807">
        <v>275</v>
      </c>
      <c r="L3807">
        <v>232.512269</v>
      </c>
      <c r="R3807">
        <v>638.34031500000003</v>
      </c>
      <c r="S3807" t="s">
        <v>201</v>
      </c>
      <c r="T3807" s="221">
        <v>45567.336805555555</v>
      </c>
    </row>
    <row r="3808" spans="1:20" x14ac:dyDescent="0.35">
      <c r="A3808" t="s">
        <v>102</v>
      </c>
      <c r="B3808" t="s">
        <v>103</v>
      </c>
      <c r="C3808" t="s">
        <v>92</v>
      </c>
      <c r="D3808" s="29">
        <v>45809</v>
      </c>
      <c r="E3808" s="184" t="str">
        <f t="shared" si="236"/>
        <v/>
      </c>
      <c r="F3808" s="184" t="str">
        <f t="shared" si="237"/>
        <v/>
      </c>
      <c r="G3808" s="184">
        <f t="shared" si="238"/>
        <v>0.56919531237816301</v>
      </c>
      <c r="H3808" s="184">
        <f t="shared" si="239"/>
        <v>0.56919531237816301</v>
      </c>
      <c r="J3808">
        <v>275</v>
      </c>
      <c r="K3808">
        <v>275</v>
      </c>
      <c r="L3808">
        <v>232.512269</v>
      </c>
      <c r="R3808">
        <v>638.34031500000003</v>
      </c>
      <c r="S3808" t="s">
        <v>201</v>
      </c>
      <c r="T3808" s="221">
        <v>45567.336805555555</v>
      </c>
    </row>
    <row r="3809" spans="1:20" x14ac:dyDescent="0.35">
      <c r="A3809" t="s">
        <v>102</v>
      </c>
      <c r="B3809" t="s">
        <v>103</v>
      </c>
      <c r="C3809" t="s">
        <v>92</v>
      </c>
      <c r="D3809" s="29">
        <v>45810</v>
      </c>
      <c r="E3809" s="184" t="str">
        <f t="shared" si="236"/>
        <v/>
      </c>
      <c r="F3809" s="184" t="str">
        <f t="shared" si="237"/>
        <v/>
      </c>
      <c r="G3809" s="184" t="str">
        <f t="shared" si="238"/>
        <v/>
      </c>
      <c r="H3809" s="184" t="str">
        <f t="shared" si="239"/>
        <v/>
      </c>
      <c r="J3809" t="s">
        <v>253</v>
      </c>
      <c r="K3809" t="s">
        <v>253</v>
      </c>
      <c r="L3809">
        <v>232.512269</v>
      </c>
      <c r="R3809">
        <v>638.34031500000003</v>
      </c>
      <c r="S3809" t="s">
        <v>201</v>
      </c>
      <c r="T3809" s="221">
        <v>45567.336805555555</v>
      </c>
    </row>
    <row r="3810" spans="1:20" x14ac:dyDescent="0.35">
      <c r="A3810" t="s">
        <v>102</v>
      </c>
      <c r="B3810" t="s">
        <v>103</v>
      </c>
      <c r="C3810" t="s">
        <v>92</v>
      </c>
      <c r="D3810" s="29">
        <v>45811</v>
      </c>
      <c r="E3810" s="184" t="str">
        <f t="shared" si="236"/>
        <v/>
      </c>
      <c r="F3810" s="184" t="str">
        <f t="shared" si="237"/>
        <v/>
      </c>
      <c r="G3810" s="184" t="str">
        <f t="shared" si="238"/>
        <v/>
      </c>
      <c r="H3810" s="184" t="str">
        <f t="shared" si="239"/>
        <v/>
      </c>
      <c r="J3810" t="s">
        <v>253</v>
      </c>
      <c r="K3810" t="s">
        <v>253</v>
      </c>
      <c r="L3810">
        <v>232.512269</v>
      </c>
      <c r="R3810">
        <v>638.34031500000003</v>
      </c>
      <c r="S3810" t="s">
        <v>201</v>
      </c>
      <c r="T3810" s="221">
        <v>45567.336805555555</v>
      </c>
    </row>
    <row r="3811" spans="1:20" x14ac:dyDescent="0.35">
      <c r="A3811" t="s">
        <v>102</v>
      </c>
      <c r="B3811" t="s">
        <v>103</v>
      </c>
      <c r="C3811" t="s">
        <v>92</v>
      </c>
      <c r="D3811" s="29">
        <v>45812</v>
      </c>
      <c r="E3811" s="184" t="str">
        <f t="shared" si="236"/>
        <v/>
      </c>
      <c r="F3811" s="184" t="str">
        <f t="shared" si="237"/>
        <v/>
      </c>
      <c r="G3811" s="184" t="str">
        <f t="shared" si="238"/>
        <v/>
      </c>
      <c r="H3811" s="184" t="str">
        <f t="shared" si="239"/>
        <v/>
      </c>
      <c r="J3811" t="s">
        <v>253</v>
      </c>
      <c r="K3811" t="s">
        <v>253</v>
      </c>
      <c r="L3811">
        <v>232.512269</v>
      </c>
      <c r="R3811">
        <v>638.34031500000003</v>
      </c>
      <c r="S3811" t="s">
        <v>201</v>
      </c>
      <c r="T3811" s="221">
        <v>45567.336805555555</v>
      </c>
    </row>
    <row r="3812" spans="1:20" x14ac:dyDescent="0.35">
      <c r="A3812" t="s">
        <v>102</v>
      </c>
      <c r="B3812" t="s">
        <v>103</v>
      </c>
      <c r="C3812" t="s">
        <v>92</v>
      </c>
      <c r="D3812" s="29">
        <v>45813</v>
      </c>
      <c r="E3812" s="184" t="str">
        <f t="shared" si="236"/>
        <v/>
      </c>
      <c r="F3812" s="184" t="str">
        <f t="shared" si="237"/>
        <v/>
      </c>
      <c r="G3812" s="184" t="str">
        <f t="shared" si="238"/>
        <v/>
      </c>
      <c r="H3812" s="184" t="str">
        <f t="shared" si="239"/>
        <v/>
      </c>
      <c r="J3812" t="s">
        <v>253</v>
      </c>
      <c r="K3812" t="s">
        <v>253</v>
      </c>
      <c r="L3812">
        <v>232.512269</v>
      </c>
      <c r="R3812">
        <v>638.34031500000003</v>
      </c>
      <c r="S3812" t="s">
        <v>201</v>
      </c>
      <c r="T3812" s="221">
        <v>45567.336805555555</v>
      </c>
    </row>
    <row r="3813" spans="1:20" x14ac:dyDescent="0.35">
      <c r="A3813" t="s">
        <v>102</v>
      </c>
      <c r="B3813" t="s">
        <v>103</v>
      </c>
      <c r="C3813" t="s">
        <v>92</v>
      </c>
      <c r="D3813" s="29">
        <v>45814</v>
      </c>
      <c r="E3813" s="184" t="str">
        <f t="shared" si="236"/>
        <v/>
      </c>
      <c r="F3813" s="184" t="str">
        <f t="shared" si="237"/>
        <v/>
      </c>
      <c r="G3813" s="184" t="str">
        <f t="shared" si="238"/>
        <v/>
      </c>
      <c r="H3813" s="184" t="str">
        <f t="shared" si="239"/>
        <v/>
      </c>
      <c r="J3813" t="s">
        <v>253</v>
      </c>
      <c r="K3813" t="s">
        <v>253</v>
      </c>
      <c r="L3813">
        <v>232.512269</v>
      </c>
      <c r="R3813">
        <v>638.34031500000003</v>
      </c>
      <c r="S3813" t="s">
        <v>201</v>
      </c>
      <c r="T3813" s="221">
        <v>45567.336805555555</v>
      </c>
    </row>
    <row r="3814" spans="1:20" x14ac:dyDescent="0.35">
      <c r="A3814" t="s">
        <v>102</v>
      </c>
      <c r="B3814" t="s">
        <v>103</v>
      </c>
      <c r="C3814" t="s">
        <v>92</v>
      </c>
      <c r="D3814" s="29">
        <v>45815</v>
      </c>
      <c r="E3814" s="184" t="str">
        <f t="shared" si="236"/>
        <v/>
      </c>
      <c r="F3814" s="184" t="str">
        <f t="shared" si="237"/>
        <v/>
      </c>
      <c r="G3814" s="184" t="str">
        <f t="shared" si="238"/>
        <v/>
      </c>
      <c r="H3814" s="184" t="str">
        <f t="shared" si="239"/>
        <v/>
      </c>
      <c r="J3814" t="s">
        <v>253</v>
      </c>
      <c r="K3814" t="s">
        <v>253</v>
      </c>
      <c r="L3814">
        <v>232.512269</v>
      </c>
      <c r="R3814">
        <v>638.34031500000003</v>
      </c>
      <c r="S3814" t="s">
        <v>201</v>
      </c>
      <c r="T3814" s="221">
        <v>45567.336805555555</v>
      </c>
    </row>
    <row r="3815" spans="1:20" x14ac:dyDescent="0.35">
      <c r="A3815" t="s">
        <v>102</v>
      </c>
      <c r="B3815" t="s">
        <v>103</v>
      </c>
      <c r="C3815" t="s">
        <v>92</v>
      </c>
      <c r="D3815" s="29">
        <v>45816</v>
      </c>
      <c r="E3815" s="184" t="str">
        <f t="shared" si="236"/>
        <v/>
      </c>
      <c r="F3815" s="184" t="str">
        <f t="shared" si="237"/>
        <v/>
      </c>
      <c r="G3815" s="184" t="str">
        <f t="shared" si="238"/>
        <v/>
      </c>
      <c r="H3815" s="184" t="str">
        <f t="shared" si="239"/>
        <v/>
      </c>
      <c r="J3815" t="s">
        <v>253</v>
      </c>
      <c r="K3815" t="s">
        <v>253</v>
      </c>
      <c r="L3815">
        <v>232.512269</v>
      </c>
      <c r="R3815">
        <v>638.34031500000003</v>
      </c>
      <c r="S3815" t="s">
        <v>201</v>
      </c>
      <c r="T3815" s="221">
        <v>45567.336805555555</v>
      </c>
    </row>
    <row r="3816" spans="1:20" x14ac:dyDescent="0.35">
      <c r="A3816" t="s">
        <v>102</v>
      </c>
      <c r="B3816" t="s">
        <v>103</v>
      </c>
      <c r="C3816" t="s">
        <v>92</v>
      </c>
      <c r="D3816" s="29">
        <v>45817</v>
      </c>
      <c r="E3816" s="184" t="str">
        <f t="shared" si="236"/>
        <v/>
      </c>
      <c r="F3816" s="184" t="str">
        <f t="shared" si="237"/>
        <v/>
      </c>
      <c r="G3816" s="184" t="str">
        <f t="shared" si="238"/>
        <v/>
      </c>
      <c r="H3816" s="184" t="str">
        <f t="shared" si="239"/>
        <v/>
      </c>
      <c r="J3816" t="s">
        <v>253</v>
      </c>
      <c r="K3816" t="s">
        <v>253</v>
      </c>
      <c r="L3816">
        <v>232.512269</v>
      </c>
      <c r="R3816">
        <v>638.34031500000003</v>
      </c>
      <c r="S3816" t="s">
        <v>201</v>
      </c>
      <c r="T3816" s="221">
        <v>45567.336805555555</v>
      </c>
    </row>
    <row r="3817" spans="1:20" x14ac:dyDescent="0.35">
      <c r="A3817" t="s">
        <v>102</v>
      </c>
      <c r="B3817" t="s">
        <v>103</v>
      </c>
      <c r="C3817" t="s">
        <v>92</v>
      </c>
      <c r="D3817" s="29">
        <v>45818</v>
      </c>
      <c r="E3817" s="184" t="str">
        <f t="shared" si="236"/>
        <v/>
      </c>
      <c r="F3817" s="184" t="str">
        <f t="shared" si="237"/>
        <v/>
      </c>
      <c r="G3817" s="184" t="str">
        <f t="shared" si="238"/>
        <v/>
      </c>
      <c r="H3817" s="184" t="str">
        <f t="shared" si="239"/>
        <v/>
      </c>
      <c r="J3817" t="s">
        <v>253</v>
      </c>
      <c r="K3817" t="s">
        <v>253</v>
      </c>
      <c r="L3817">
        <v>232.512269</v>
      </c>
      <c r="R3817">
        <v>638.34031500000003</v>
      </c>
      <c r="S3817" t="s">
        <v>201</v>
      </c>
      <c r="T3817" s="221">
        <v>45567.336805555555</v>
      </c>
    </row>
    <row r="3818" spans="1:20" x14ac:dyDescent="0.35">
      <c r="A3818" t="s">
        <v>102</v>
      </c>
      <c r="B3818" t="s">
        <v>103</v>
      </c>
      <c r="C3818" t="s">
        <v>92</v>
      </c>
      <c r="D3818" s="29">
        <v>45819</v>
      </c>
      <c r="E3818" s="184" t="str">
        <f t="shared" si="236"/>
        <v/>
      </c>
      <c r="F3818" s="184" t="str">
        <f t="shared" si="237"/>
        <v/>
      </c>
      <c r="G3818" s="184" t="str">
        <f t="shared" si="238"/>
        <v/>
      </c>
      <c r="H3818" s="184" t="str">
        <f t="shared" si="239"/>
        <v/>
      </c>
      <c r="J3818" t="s">
        <v>253</v>
      </c>
      <c r="K3818" t="s">
        <v>253</v>
      </c>
      <c r="L3818">
        <v>232.512269</v>
      </c>
      <c r="R3818">
        <v>638.34031500000003</v>
      </c>
      <c r="S3818" t="s">
        <v>201</v>
      </c>
      <c r="T3818" s="221">
        <v>45567.336805555555</v>
      </c>
    </row>
    <row r="3819" spans="1:20" x14ac:dyDescent="0.35">
      <c r="A3819" t="s">
        <v>102</v>
      </c>
      <c r="B3819" t="s">
        <v>103</v>
      </c>
      <c r="C3819" t="s">
        <v>92</v>
      </c>
      <c r="D3819" s="29">
        <v>45820</v>
      </c>
      <c r="E3819" s="184" t="str">
        <f t="shared" si="236"/>
        <v/>
      </c>
      <c r="F3819" s="184" t="str">
        <f t="shared" si="237"/>
        <v/>
      </c>
      <c r="G3819" s="184" t="str">
        <f t="shared" si="238"/>
        <v/>
      </c>
      <c r="H3819" s="184" t="str">
        <f t="shared" si="239"/>
        <v/>
      </c>
      <c r="J3819" t="s">
        <v>253</v>
      </c>
      <c r="K3819" t="s">
        <v>253</v>
      </c>
      <c r="L3819">
        <v>232.512269</v>
      </c>
      <c r="R3819">
        <v>638.34031500000003</v>
      </c>
      <c r="S3819" t="s">
        <v>201</v>
      </c>
      <c r="T3819" s="221">
        <v>45567.336805555555</v>
      </c>
    </row>
    <row r="3820" spans="1:20" x14ac:dyDescent="0.35">
      <c r="A3820" t="s">
        <v>102</v>
      </c>
      <c r="B3820" t="s">
        <v>103</v>
      </c>
      <c r="C3820" t="s">
        <v>92</v>
      </c>
      <c r="D3820" s="29">
        <v>45821</v>
      </c>
      <c r="E3820" s="184" t="str">
        <f t="shared" si="236"/>
        <v/>
      </c>
      <c r="F3820" s="184" t="str">
        <f t="shared" si="237"/>
        <v/>
      </c>
      <c r="G3820" s="184" t="str">
        <f t="shared" si="238"/>
        <v/>
      </c>
      <c r="H3820" s="184" t="str">
        <f t="shared" si="239"/>
        <v/>
      </c>
      <c r="J3820" t="s">
        <v>253</v>
      </c>
      <c r="K3820" t="s">
        <v>253</v>
      </c>
      <c r="L3820">
        <v>232.512269</v>
      </c>
      <c r="R3820">
        <v>638.34031500000003</v>
      </c>
      <c r="S3820" t="s">
        <v>201</v>
      </c>
      <c r="T3820" s="221">
        <v>45567.336805555555</v>
      </c>
    </row>
    <row r="3821" spans="1:20" x14ac:dyDescent="0.35">
      <c r="A3821" t="s">
        <v>102</v>
      </c>
      <c r="B3821" t="s">
        <v>103</v>
      </c>
      <c r="C3821" t="s">
        <v>92</v>
      </c>
      <c r="D3821" s="29">
        <v>45822</v>
      </c>
      <c r="E3821" s="184" t="str">
        <f t="shared" si="236"/>
        <v/>
      </c>
      <c r="F3821" s="184" t="str">
        <f t="shared" si="237"/>
        <v/>
      </c>
      <c r="G3821" s="184" t="str">
        <f t="shared" si="238"/>
        <v/>
      </c>
      <c r="H3821" s="184" t="str">
        <f t="shared" si="239"/>
        <v/>
      </c>
      <c r="J3821" t="s">
        <v>253</v>
      </c>
      <c r="K3821" t="s">
        <v>253</v>
      </c>
      <c r="L3821">
        <v>232.512269</v>
      </c>
      <c r="R3821">
        <v>638.34031500000003</v>
      </c>
      <c r="S3821" t="s">
        <v>201</v>
      </c>
      <c r="T3821" s="221">
        <v>45567.336805555555</v>
      </c>
    </row>
    <row r="3822" spans="1:20" x14ac:dyDescent="0.35">
      <c r="A3822" t="s">
        <v>102</v>
      </c>
      <c r="B3822" t="s">
        <v>103</v>
      </c>
      <c r="C3822" t="s">
        <v>92</v>
      </c>
      <c r="D3822" s="29">
        <v>45823</v>
      </c>
      <c r="E3822" s="184" t="str">
        <f t="shared" si="236"/>
        <v/>
      </c>
      <c r="F3822" s="184" t="str">
        <f t="shared" si="237"/>
        <v/>
      </c>
      <c r="G3822" s="184" t="str">
        <f t="shared" si="238"/>
        <v/>
      </c>
      <c r="H3822" s="184" t="str">
        <f t="shared" si="239"/>
        <v/>
      </c>
      <c r="J3822" t="s">
        <v>253</v>
      </c>
      <c r="K3822" t="s">
        <v>253</v>
      </c>
      <c r="L3822">
        <v>232.512269</v>
      </c>
      <c r="R3822">
        <v>638.34031500000003</v>
      </c>
      <c r="S3822" t="s">
        <v>201</v>
      </c>
      <c r="T3822" s="221">
        <v>45567.336805555555</v>
      </c>
    </row>
    <row r="3823" spans="1:20" x14ac:dyDescent="0.35">
      <c r="A3823" t="s">
        <v>102</v>
      </c>
      <c r="B3823" t="s">
        <v>103</v>
      </c>
      <c r="C3823" t="s">
        <v>92</v>
      </c>
      <c r="D3823" s="29">
        <v>45824</v>
      </c>
      <c r="E3823" s="184" t="str">
        <f t="shared" si="236"/>
        <v/>
      </c>
      <c r="F3823" s="184" t="str">
        <f t="shared" si="237"/>
        <v/>
      </c>
      <c r="G3823" s="184" t="str">
        <f t="shared" si="238"/>
        <v/>
      </c>
      <c r="H3823" s="184" t="str">
        <f t="shared" si="239"/>
        <v/>
      </c>
      <c r="J3823" t="s">
        <v>253</v>
      </c>
      <c r="K3823" t="s">
        <v>253</v>
      </c>
      <c r="L3823">
        <v>232.512269</v>
      </c>
      <c r="R3823">
        <v>638.34031500000003</v>
      </c>
      <c r="S3823" t="s">
        <v>201</v>
      </c>
      <c r="T3823" s="221">
        <v>45567.336805555555</v>
      </c>
    </row>
    <row r="3824" spans="1:20" x14ac:dyDescent="0.35">
      <c r="A3824" t="s">
        <v>102</v>
      </c>
      <c r="B3824" t="s">
        <v>103</v>
      </c>
      <c r="C3824" t="s">
        <v>92</v>
      </c>
      <c r="D3824" s="29">
        <v>45825</v>
      </c>
      <c r="E3824" s="184" t="str">
        <f t="shared" si="236"/>
        <v/>
      </c>
      <c r="F3824" s="184" t="str">
        <f t="shared" si="237"/>
        <v/>
      </c>
      <c r="G3824" s="184" t="str">
        <f t="shared" si="238"/>
        <v/>
      </c>
      <c r="H3824" s="184" t="str">
        <f t="shared" si="239"/>
        <v/>
      </c>
      <c r="J3824" t="s">
        <v>253</v>
      </c>
      <c r="K3824" t="s">
        <v>253</v>
      </c>
      <c r="L3824">
        <v>232.512269</v>
      </c>
      <c r="R3824">
        <v>638.34031500000003</v>
      </c>
      <c r="S3824" t="s">
        <v>201</v>
      </c>
      <c r="T3824" s="221">
        <v>45567.336805555555</v>
      </c>
    </row>
    <row r="3825" spans="1:20" x14ac:dyDescent="0.35">
      <c r="A3825" t="s">
        <v>102</v>
      </c>
      <c r="B3825" t="s">
        <v>103</v>
      </c>
      <c r="C3825" t="s">
        <v>92</v>
      </c>
      <c r="D3825" s="29">
        <v>45826</v>
      </c>
      <c r="E3825" s="184" t="str">
        <f t="shared" si="236"/>
        <v/>
      </c>
      <c r="F3825" s="184" t="str">
        <f t="shared" si="237"/>
        <v/>
      </c>
      <c r="G3825" s="184" t="str">
        <f t="shared" si="238"/>
        <v/>
      </c>
      <c r="H3825" s="184" t="str">
        <f t="shared" si="239"/>
        <v/>
      </c>
      <c r="J3825" t="s">
        <v>253</v>
      </c>
      <c r="K3825" t="s">
        <v>253</v>
      </c>
      <c r="L3825">
        <v>232.512269</v>
      </c>
      <c r="R3825">
        <v>638.34031500000003</v>
      </c>
      <c r="S3825" t="s">
        <v>201</v>
      </c>
      <c r="T3825" s="221">
        <v>45567.336805555555</v>
      </c>
    </row>
    <row r="3826" spans="1:20" x14ac:dyDescent="0.35">
      <c r="A3826" t="s">
        <v>102</v>
      </c>
      <c r="B3826" t="s">
        <v>103</v>
      </c>
      <c r="C3826" t="s">
        <v>92</v>
      </c>
      <c r="D3826" s="29">
        <v>45827</v>
      </c>
      <c r="E3826" s="184" t="str">
        <f t="shared" si="236"/>
        <v/>
      </c>
      <c r="F3826" s="184" t="str">
        <f t="shared" si="237"/>
        <v/>
      </c>
      <c r="G3826" s="184" t="str">
        <f t="shared" si="238"/>
        <v/>
      </c>
      <c r="H3826" s="184" t="str">
        <f t="shared" si="239"/>
        <v/>
      </c>
      <c r="J3826" t="s">
        <v>253</v>
      </c>
      <c r="K3826" t="s">
        <v>253</v>
      </c>
      <c r="L3826">
        <v>232.512269</v>
      </c>
      <c r="R3826">
        <v>638.34031500000003</v>
      </c>
      <c r="S3826" t="s">
        <v>201</v>
      </c>
      <c r="T3826" s="221">
        <v>45567.336805555555</v>
      </c>
    </row>
    <row r="3827" spans="1:20" x14ac:dyDescent="0.35">
      <c r="A3827" t="s">
        <v>102</v>
      </c>
      <c r="B3827" t="s">
        <v>103</v>
      </c>
      <c r="C3827" t="s">
        <v>92</v>
      </c>
      <c r="D3827" s="29">
        <v>45828</v>
      </c>
      <c r="E3827" s="184" t="str">
        <f t="shared" si="236"/>
        <v/>
      </c>
      <c r="F3827" s="184" t="str">
        <f t="shared" si="237"/>
        <v/>
      </c>
      <c r="G3827" s="184" t="str">
        <f t="shared" si="238"/>
        <v/>
      </c>
      <c r="H3827" s="184" t="str">
        <f t="shared" si="239"/>
        <v/>
      </c>
      <c r="J3827" t="s">
        <v>253</v>
      </c>
      <c r="K3827" t="s">
        <v>253</v>
      </c>
      <c r="L3827">
        <v>232.512269</v>
      </c>
      <c r="R3827">
        <v>638.34031500000003</v>
      </c>
      <c r="S3827" t="s">
        <v>201</v>
      </c>
      <c r="T3827" s="221">
        <v>45567.336805555555</v>
      </c>
    </row>
    <row r="3828" spans="1:20" x14ac:dyDescent="0.35">
      <c r="A3828" t="s">
        <v>102</v>
      </c>
      <c r="B3828" t="s">
        <v>103</v>
      </c>
      <c r="C3828" t="s">
        <v>92</v>
      </c>
      <c r="D3828" s="29">
        <v>45829</v>
      </c>
      <c r="E3828" s="184" t="str">
        <f t="shared" si="236"/>
        <v/>
      </c>
      <c r="F3828" s="184" t="str">
        <f t="shared" si="237"/>
        <v/>
      </c>
      <c r="G3828" s="184" t="str">
        <f t="shared" si="238"/>
        <v/>
      </c>
      <c r="H3828" s="184" t="str">
        <f t="shared" si="239"/>
        <v/>
      </c>
      <c r="J3828" t="s">
        <v>253</v>
      </c>
      <c r="K3828" t="s">
        <v>253</v>
      </c>
      <c r="L3828">
        <v>232.512269</v>
      </c>
      <c r="R3828">
        <v>638.34031500000003</v>
      </c>
      <c r="S3828" t="s">
        <v>201</v>
      </c>
      <c r="T3828" s="221">
        <v>45567.336805555555</v>
      </c>
    </row>
    <row r="3829" spans="1:20" x14ac:dyDescent="0.35">
      <c r="A3829" t="s">
        <v>102</v>
      </c>
      <c r="B3829" t="s">
        <v>103</v>
      </c>
      <c r="C3829" t="s">
        <v>92</v>
      </c>
      <c r="D3829" s="29">
        <v>45830</v>
      </c>
      <c r="E3829" s="184" t="str">
        <f t="shared" si="236"/>
        <v/>
      </c>
      <c r="F3829" s="184" t="str">
        <f t="shared" si="237"/>
        <v/>
      </c>
      <c r="G3829" s="184" t="str">
        <f t="shared" si="238"/>
        <v/>
      </c>
      <c r="H3829" s="184" t="str">
        <f t="shared" si="239"/>
        <v/>
      </c>
      <c r="J3829" t="s">
        <v>253</v>
      </c>
      <c r="K3829" t="s">
        <v>253</v>
      </c>
      <c r="L3829">
        <v>232.512269</v>
      </c>
      <c r="R3829">
        <v>638.34031500000003</v>
      </c>
      <c r="S3829" t="s">
        <v>201</v>
      </c>
      <c r="T3829" s="221">
        <v>45567.336805555555</v>
      </c>
    </row>
    <row r="3830" spans="1:20" x14ac:dyDescent="0.35">
      <c r="A3830" t="s">
        <v>102</v>
      </c>
      <c r="B3830" t="s">
        <v>103</v>
      </c>
      <c r="C3830" t="s">
        <v>92</v>
      </c>
      <c r="D3830" s="29">
        <v>45831</v>
      </c>
      <c r="E3830" s="184" t="str">
        <f t="shared" si="236"/>
        <v/>
      </c>
      <c r="F3830" s="184" t="str">
        <f t="shared" si="237"/>
        <v/>
      </c>
      <c r="G3830" s="184" t="str">
        <f t="shared" si="238"/>
        <v/>
      </c>
      <c r="H3830" s="184" t="str">
        <f t="shared" si="239"/>
        <v/>
      </c>
      <c r="J3830" t="s">
        <v>253</v>
      </c>
      <c r="K3830" t="s">
        <v>253</v>
      </c>
      <c r="L3830">
        <v>232.512269</v>
      </c>
      <c r="R3830">
        <v>638.34031500000003</v>
      </c>
      <c r="S3830" t="s">
        <v>201</v>
      </c>
      <c r="T3830" s="221">
        <v>45567.336805555555</v>
      </c>
    </row>
    <row r="3831" spans="1:20" x14ac:dyDescent="0.35">
      <c r="A3831" t="s">
        <v>102</v>
      </c>
      <c r="B3831" t="s">
        <v>103</v>
      </c>
      <c r="C3831" t="s">
        <v>92</v>
      </c>
      <c r="D3831" s="29">
        <v>45832</v>
      </c>
      <c r="E3831" s="184" t="str">
        <f t="shared" si="236"/>
        <v/>
      </c>
      <c r="F3831" s="184" t="str">
        <f t="shared" si="237"/>
        <v/>
      </c>
      <c r="G3831" s="184" t="str">
        <f t="shared" si="238"/>
        <v/>
      </c>
      <c r="H3831" s="184" t="str">
        <f t="shared" si="239"/>
        <v/>
      </c>
      <c r="J3831" t="s">
        <v>253</v>
      </c>
      <c r="K3831" t="s">
        <v>253</v>
      </c>
      <c r="L3831">
        <v>232.512269</v>
      </c>
      <c r="R3831">
        <v>638.34031500000003</v>
      </c>
      <c r="S3831" t="s">
        <v>201</v>
      </c>
      <c r="T3831" s="221">
        <v>45567.336805555555</v>
      </c>
    </row>
    <row r="3832" spans="1:20" x14ac:dyDescent="0.35">
      <c r="A3832" t="s">
        <v>102</v>
      </c>
      <c r="B3832" t="s">
        <v>103</v>
      </c>
      <c r="C3832" t="s">
        <v>92</v>
      </c>
      <c r="D3832" s="29">
        <v>45833</v>
      </c>
      <c r="E3832" s="184" t="str">
        <f t="shared" si="236"/>
        <v/>
      </c>
      <c r="F3832" s="184" t="str">
        <f t="shared" si="237"/>
        <v/>
      </c>
      <c r="G3832" s="184" t="str">
        <f t="shared" si="238"/>
        <v/>
      </c>
      <c r="H3832" s="184" t="str">
        <f t="shared" si="239"/>
        <v/>
      </c>
      <c r="J3832" t="s">
        <v>253</v>
      </c>
      <c r="K3832" t="s">
        <v>253</v>
      </c>
      <c r="L3832">
        <v>232.512269</v>
      </c>
      <c r="R3832">
        <v>638.34031500000003</v>
      </c>
      <c r="S3832" t="s">
        <v>201</v>
      </c>
      <c r="T3832" s="221">
        <v>45567.336805555555</v>
      </c>
    </row>
    <row r="3833" spans="1:20" x14ac:dyDescent="0.35">
      <c r="A3833" t="s">
        <v>102</v>
      </c>
      <c r="B3833" t="s">
        <v>103</v>
      </c>
      <c r="C3833" t="s">
        <v>92</v>
      </c>
      <c r="D3833" s="29">
        <v>45834</v>
      </c>
      <c r="E3833" s="184" t="str">
        <f t="shared" si="236"/>
        <v/>
      </c>
      <c r="F3833" s="184" t="str">
        <f t="shared" si="237"/>
        <v/>
      </c>
      <c r="G3833" s="184" t="str">
        <f t="shared" si="238"/>
        <v/>
      </c>
      <c r="H3833" s="184" t="str">
        <f t="shared" si="239"/>
        <v/>
      </c>
      <c r="J3833" t="s">
        <v>253</v>
      </c>
      <c r="K3833" t="s">
        <v>253</v>
      </c>
      <c r="L3833">
        <v>232.512269</v>
      </c>
      <c r="R3833">
        <v>638.34031500000003</v>
      </c>
      <c r="S3833" t="s">
        <v>201</v>
      </c>
      <c r="T3833" s="221">
        <v>45567.336805555555</v>
      </c>
    </row>
    <row r="3834" spans="1:20" x14ac:dyDescent="0.35">
      <c r="A3834" t="s">
        <v>102</v>
      </c>
      <c r="B3834" t="s">
        <v>103</v>
      </c>
      <c r="C3834" t="s">
        <v>92</v>
      </c>
      <c r="D3834" s="29">
        <v>45835</v>
      </c>
      <c r="E3834" s="184" t="str">
        <f t="shared" si="236"/>
        <v/>
      </c>
      <c r="F3834" s="184" t="str">
        <f t="shared" si="237"/>
        <v/>
      </c>
      <c r="G3834" s="184" t="str">
        <f t="shared" si="238"/>
        <v/>
      </c>
      <c r="H3834" s="184" t="str">
        <f t="shared" si="239"/>
        <v/>
      </c>
      <c r="J3834" t="s">
        <v>253</v>
      </c>
      <c r="K3834" t="s">
        <v>253</v>
      </c>
      <c r="L3834">
        <v>232.512269</v>
      </c>
      <c r="R3834">
        <v>638.34031500000003</v>
      </c>
      <c r="S3834" t="s">
        <v>201</v>
      </c>
      <c r="T3834" s="221">
        <v>45567.336805555555</v>
      </c>
    </row>
    <row r="3835" spans="1:20" x14ac:dyDescent="0.35">
      <c r="A3835" t="s">
        <v>102</v>
      </c>
      <c r="B3835" t="s">
        <v>103</v>
      </c>
      <c r="C3835" t="s">
        <v>92</v>
      </c>
      <c r="D3835" s="29">
        <v>45836</v>
      </c>
      <c r="E3835" s="184" t="str">
        <f t="shared" si="236"/>
        <v/>
      </c>
      <c r="F3835" s="184" t="str">
        <f t="shared" si="237"/>
        <v/>
      </c>
      <c r="G3835" s="184" t="str">
        <f t="shared" si="238"/>
        <v/>
      </c>
      <c r="H3835" s="184" t="str">
        <f t="shared" si="239"/>
        <v/>
      </c>
      <c r="J3835" t="s">
        <v>253</v>
      </c>
      <c r="K3835" t="s">
        <v>253</v>
      </c>
      <c r="L3835">
        <v>232.512269</v>
      </c>
      <c r="R3835">
        <v>638.34031500000003</v>
      </c>
      <c r="S3835" t="s">
        <v>201</v>
      </c>
      <c r="T3835" s="221">
        <v>45567.336805555555</v>
      </c>
    </row>
    <row r="3836" spans="1:20" x14ac:dyDescent="0.35">
      <c r="A3836" t="s">
        <v>102</v>
      </c>
      <c r="B3836" t="s">
        <v>103</v>
      </c>
      <c r="C3836" t="s">
        <v>92</v>
      </c>
      <c r="D3836" s="29">
        <v>45837</v>
      </c>
      <c r="E3836" s="184" t="str">
        <f t="shared" si="236"/>
        <v/>
      </c>
      <c r="F3836" s="184" t="str">
        <f t="shared" si="237"/>
        <v/>
      </c>
      <c r="G3836" s="184" t="str">
        <f t="shared" si="238"/>
        <v/>
      </c>
      <c r="H3836" s="184" t="str">
        <f t="shared" si="239"/>
        <v/>
      </c>
      <c r="J3836" t="s">
        <v>253</v>
      </c>
      <c r="K3836" t="s">
        <v>253</v>
      </c>
      <c r="L3836">
        <v>232.512269</v>
      </c>
      <c r="R3836">
        <v>638.34031500000003</v>
      </c>
      <c r="S3836" t="s">
        <v>201</v>
      </c>
      <c r="T3836" s="221">
        <v>45567.336805555555</v>
      </c>
    </row>
    <row r="3837" spans="1:20" x14ac:dyDescent="0.35">
      <c r="A3837" t="s">
        <v>102</v>
      </c>
      <c r="B3837" t="s">
        <v>103</v>
      </c>
      <c r="C3837" t="s">
        <v>92</v>
      </c>
      <c r="D3837" s="29">
        <v>45838</v>
      </c>
      <c r="E3837" s="184" t="str">
        <f t="shared" si="236"/>
        <v/>
      </c>
      <c r="F3837" s="184" t="str">
        <f t="shared" si="237"/>
        <v/>
      </c>
      <c r="G3837" s="184" t="str">
        <f t="shared" si="238"/>
        <v/>
      </c>
      <c r="H3837" s="184" t="str">
        <f t="shared" si="239"/>
        <v/>
      </c>
      <c r="J3837" t="s">
        <v>253</v>
      </c>
      <c r="K3837" t="s">
        <v>253</v>
      </c>
      <c r="L3837">
        <v>232.512269</v>
      </c>
      <c r="R3837">
        <v>638.34031500000003</v>
      </c>
      <c r="S3837" t="s">
        <v>201</v>
      </c>
      <c r="T3837" s="221">
        <v>45567.336805555555</v>
      </c>
    </row>
    <row r="3838" spans="1:20" x14ac:dyDescent="0.35">
      <c r="A3838" t="s">
        <v>102</v>
      </c>
      <c r="B3838" t="s">
        <v>103</v>
      </c>
      <c r="C3838" t="s">
        <v>92</v>
      </c>
      <c r="D3838" s="29">
        <v>45839</v>
      </c>
      <c r="E3838" s="184" t="str">
        <f t="shared" si="236"/>
        <v/>
      </c>
      <c r="F3838" s="184" t="str">
        <f t="shared" si="237"/>
        <v/>
      </c>
      <c r="G3838" s="184" t="str">
        <f t="shared" si="238"/>
        <v/>
      </c>
      <c r="H3838" s="184" t="str">
        <f t="shared" si="239"/>
        <v/>
      </c>
      <c r="J3838" t="s">
        <v>253</v>
      </c>
      <c r="K3838" t="s">
        <v>253</v>
      </c>
      <c r="L3838">
        <v>232.512269</v>
      </c>
      <c r="R3838">
        <v>638.34031500000003</v>
      </c>
      <c r="S3838" t="s">
        <v>201</v>
      </c>
      <c r="T3838" s="221">
        <v>45567.336805555555</v>
      </c>
    </row>
    <row r="3839" spans="1:20" x14ac:dyDescent="0.35">
      <c r="A3839" t="s">
        <v>102</v>
      </c>
      <c r="B3839" t="s">
        <v>103</v>
      </c>
      <c r="C3839" t="s">
        <v>92</v>
      </c>
      <c r="D3839" s="29">
        <v>45840</v>
      </c>
      <c r="E3839" s="184" t="str">
        <f t="shared" si="236"/>
        <v/>
      </c>
      <c r="F3839" s="184" t="str">
        <f t="shared" si="237"/>
        <v/>
      </c>
      <c r="G3839" s="184" t="str">
        <f t="shared" si="238"/>
        <v/>
      </c>
      <c r="H3839" s="184" t="str">
        <f t="shared" si="239"/>
        <v/>
      </c>
      <c r="J3839" t="s">
        <v>253</v>
      </c>
      <c r="K3839" t="s">
        <v>253</v>
      </c>
      <c r="L3839">
        <v>232.512269</v>
      </c>
      <c r="R3839">
        <v>638.34031500000003</v>
      </c>
      <c r="S3839" t="s">
        <v>201</v>
      </c>
      <c r="T3839" s="221">
        <v>45567.336805555555</v>
      </c>
    </row>
    <row r="3840" spans="1:20" x14ac:dyDescent="0.35">
      <c r="A3840" t="s">
        <v>102</v>
      </c>
      <c r="B3840" t="s">
        <v>103</v>
      </c>
      <c r="C3840" t="s">
        <v>92</v>
      </c>
      <c r="D3840" s="29">
        <v>45841</v>
      </c>
      <c r="E3840" s="184" t="str">
        <f t="shared" si="236"/>
        <v/>
      </c>
      <c r="F3840" s="184" t="str">
        <f t="shared" si="237"/>
        <v/>
      </c>
      <c r="G3840" s="184" t="str">
        <f t="shared" si="238"/>
        <v/>
      </c>
      <c r="H3840" s="184" t="str">
        <f t="shared" si="239"/>
        <v/>
      </c>
      <c r="J3840" t="s">
        <v>253</v>
      </c>
      <c r="K3840" t="s">
        <v>253</v>
      </c>
      <c r="L3840">
        <v>232.512269</v>
      </c>
      <c r="R3840">
        <v>638.34031500000003</v>
      </c>
      <c r="S3840" t="s">
        <v>201</v>
      </c>
      <c r="T3840" s="221">
        <v>45567.336805555555</v>
      </c>
    </row>
    <row r="3841" spans="1:20" x14ac:dyDescent="0.35">
      <c r="A3841" t="s">
        <v>102</v>
      </c>
      <c r="B3841" t="s">
        <v>103</v>
      </c>
      <c r="C3841" t="s">
        <v>92</v>
      </c>
      <c r="D3841" s="29">
        <v>45842</v>
      </c>
      <c r="E3841" s="184" t="str">
        <f t="shared" si="236"/>
        <v/>
      </c>
      <c r="F3841" s="184" t="str">
        <f t="shared" si="237"/>
        <v/>
      </c>
      <c r="G3841" s="184" t="str">
        <f t="shared" si="238"/>
        <v/>
      </c>
      <c r="H3841" s="184" t="str">
        <f t="shared" si="239"/>
        <v/>
      </c>
      <c r="J3841" t="s">
        <v>253</v>
      </c>
      <c r="K3841" t="s">
        <v>253</v>
      </c>
      <c r="L3841">
        <v>232.512269</v>
      </c>
      <c r="R3841">
        <v>638.34031500000003</v>
      </c>
      <c r="S3841" t="s">
        <v>201</v>
      </c>
      <c r="T3841" s="221">
        <v>45567.336805555555</v>
      </c>
    </row>
    <row r="3842" spans="1:20" x14ac:dyDescent="0.35">
      <c r="A3842" t="s">
        <v>102</v>
      </c>
      <c r="B3842" t="s">
        <v>103</v>
      </c>
      <c r="C3842" t="s">
        <v>92</v>
      </c>
      <c r="D3842" s="29">
        <v>45843</v>
      </c>
      <c r="E3842" s="184" t="str">
        <f t="shared" si="236"/>
        <v/>
      </c>
      <c r="F3842" s="184" t="str">
        <f t="shared" si="237"/>
        <v/>
      </c>
      <c r="G3842" s="184" t="str">
        <f t="shared" si="238"/>
        <v/>
      </c>
      <c r="H3842" s="184" t="str">
        <f t="shared" si="239"/>
        <v/>
      </c>
      <c r="J3842" t="s">
        <v>253</v>
      </c>
      <c r="K3842" t="s">
        <v>253</v>
      </c>
      <c r="L3842">
        <v>232.512269</v>
      </c>
      <c r="R3842">
        <v>638.34031500000003</v>
      </c>
      <c r="S3842" t="s">
        <v>201</v>
      </c>
      <c r="T3842" s="221">
        <v>45567.336805555555</v>
      </c>
    </row>
    <row r="3843" spans="1:20" x14ac:dyDescent="0.35">
      <c r="A3843" t="s">
        <v>102</v>
      </c>
      <c r="B3843" t="s">
        <v>103</v>
      </c>
      <c r="C3843" t="s">
        <v>92</v>
      </c>
      <c r="D3843" s="29">
        <v>45844</v>
      </c>
      <c r="E3843" s="184" t="str">
        <f t="shared" si="236"/>
        <v/>
      </c>
      <c r="F3843" s="184" t="str">
        <f t="shared" si="237"/>
        <v/>
      </c>
      <c r="G3843" s="184" t="str">
        <f t="shared" si="238"/>
        <v/>
      </c>
      <c r="H3843" s="184" t="str">
        <f t="shared" si="239"/>
        <v/>
      </c>
      <c r="J3843" t="s">
        <v>253</v>
      </c>
      <c r="K3843" t="s">
        <v>253</v>
      </c>
      <c r="L3843">
        <v>232.512269</v>
      </c>
      <c r="R3843">
        <v>638.34031500000003</v>
      </c>
      <c r="S3843" t="s">
        <v>201</v>
      </c>
      <c r="T3843" s="221">
        <v>45567.336805555555</v>
      </c>
    </row>
    <row r="3844" spans="1:20" x14ac:dyDescent="0.35">
      <c r="A3844" t="s">
        <v>102</v>
      </c>
      <c r="B3844" t="s">
        <v>103</v>
      </c>
      <c r="C3844" t="s">
        <v>92</v>
      </c>
      <c r="D3844" s="29">
        <v>45845</v>
      </c>
      <c r="E3844" s="184" t="str">
        <f t="shared" si="236"/>
        <v/>
      </c>
      <c r="F3844" s="184" t="str">
        <f t="shared" si="237"/>
        <v/>
      </c>
      <c r="G3844" s="184" t="str">
        <f t="shared" si="238"/>
        <v/>
      </c>
      <c r="H3844" s="184" t="str">
        <f t="shared" si="239"/>
        <v/>
      </c>
      <c r="J3844" t="s">
        <v>253</v>
      </c>
      <c r="K3844" t="s">
        <v>253</v>
      </c>
      <c r="L3844">
        <v>232.512269</v>
      </c>
      <c r="R3844">
        <v>638.34031500000003</v>
      </c>
      <c r="S3844" t="s">
        <v>201</v>
      </c>
      <c r="T3844" s="221">
        <v>45567.336805555555</v>
      </c>
    </row>
    <row r="3845" spans="1:20" x14ac:dyDescent="0.35">
      <c r="A3845" t="s">
        <v>102</v>
      </c>
      <c r="B3845" t="s">
        <v>103</v>
      </c>
      <c r="C3845" t="s">
        <v>92</v>
      </c>
      <c r="D3845" s="29">
        <v>45846</v>
      </c>
      <c r="E3845" s="184" t="str">
        <f t="shared" si="236"/>
        <v/>
      </c>
      <c r="F3845" s="184" t="str">
        <f t="shared" si="237"/>
        <v/>
      </c>
      <c r="G3845" s="184" t="str">
        <f t="shared" si="238"/>
        <v/>
      </c>
      <c r="H3845" s="184" t="str">
        <f t="shared" si="239"/>
        <v/>
      </c>
      <c r="J3845" t="s">
        <v>253</v>
      </c>
      <c r="K3845" t="s">
        <v>253</v>
      </c>
      <c r="L3845">
        <v>232.512269</v>
      </c>
      <c r="R3845">
        <v>638.34031500000003</v>
      </c>
      <c r="S3845" t="s">
        <v>201</v>
      </c>
      <c r="T3845" s="221">
        <v>45567.336805555555</v>
      </c>
    </row>
    <row r="3846" spans="1:20" x14ac:dyDescent="0.35">
      <c r="A3846" t="s">
        <v>102</v>
      </c>
      <c r="B3846" t="s">
        <v>103</v>
      </c>
      <c r="C3846" t="s">
        <v>92</v>
      </c>
      <c r="D3846" s="29">
        <v>45847</v>
      </c>
      <c r="E3846" s="184" t="str">
        <f t="shared" si="236"/>
        <v/>
      </c>
      <c r="F3846" s="184" t="str">
        <f t="shared" si="237"/>
        <v/>
      </c>
      <c r="G3846" s="184" t="str">
        <f t="shared" si="238"/>
        <v/>
      </c>
      <c r="H3846" s="184" t="str">
        <f t="shared" si="239"/>
        <v/>
      </c>
      <c r="J3846" t="s">
        <v>253</v>
      </c>
      <c r="K3846" t="s">
        <v>253</v>
      </c>
      <c r="L3846">
        <v>232.512269</v>
      </c>
      <c r="R3846">
        <v>638.34031500000003</v>
      </c>
      <c r="S3846" t="s">
        <v>201</v>
      </c>
      <c r="T3846" s="221">
        <v>45567.336805555555</v>
      </c>
    </row>
    <row r="3847" spans="1:20" x14ac:dyDescent="0.35">
      <c r="A3847" t="s">
        <v>102</v>
      </c>
      <c r="B3847" t="s">
        <v>103</v>
      </c>
      <c r="C3847" t="s">
        <v>92</v>
      </c>
      <c r="D3847" s="29">
        <v>45848</v>
      </c>
      <c r="E3847" s="184" t="str">
        <f t="shared" si="236"/>
        <v/>
      </c>
      <c r="F3847" s="184" t="str">
        <f t="shared" si="237"/>
        <v/>
      </c>
      <c r="G3847" s="184" t="str">
        <f t="shared" si="238"/>
        <v/>
      </c>
      <c r="H3847" s="184" t="str">
        <f t="shared" si="239"/>
        <v/>
      </c>
      <c r="J3847" t="s">
        <v>253</v>
      </c>
      <c r="K3847" t="s">
        <v>253</v>
      </c>
      <c r="L3847">
        <v>232.512269</v>
      </c>
      <c r="R3847">
        <v>638.34031500000003</v>
      </c>
      <c r="S3847" t="s">
        <v>201</v>
      </c>
      <c r="T3847" s="221">
        <v>45567.336805555555</v>
      </c>
    </row>
    <row r="3848" spans="1:20" x14ac:dyDescent="0.35">
      <c r="A3848" t="s">
        <v>102</v>
      </c>
      <c r="B3848" t="s">
        <v>103</v>
      </c>
      <c r="C3848" t="s">
        <v>92</v>
      </c>
      <c r="D3848" s="29">
        <v>45849</v>
      </c>
      <c r="E3848" s="184" t="str">
        <f t="shared" ref="E3848:E3911" si="240">IF(J3848="","",IF(L3848=0,0,IF(1-(J3848/L3848)&lt;0,"",1-(J3848/L3848))))</f>
        <v/>
      </c>
      <c r="F3848" s="184" t="str">
        <f t="shared" ref="F3848:F3911" si="241">IF(K3848="","",IF(L3848=0,0,IF(1-(K3848/L3848)&lt;0,"",1-(K3848/L3848))))</f>
        <v/>
      </c>
      <c r="G3848" s="184" t="str">
        <f t="shared" ref="G3848:G3911" si="242">IF(J3848="","",IF(1-(J3848/R3848)&lt;0,"",1-(J3848/R3848)))</f>
        <v/>
      </c>
      <c r="H3848" s="184" t="str">
        <f t="shared" ref="H3848:H3911" si="243">IF(K3848="","",IF(1-(K3848/R3848)&lt;0,"",1-(K3848/R3848)))</f>
        <v/>
      </c>
      <c r="J3848" t="s">
        <v>253</v>
      </c>
      <c r="K3848" t="s">
        <v>253</v>
      </c>
      <c r="L3848">
        <v>232.512269</v>
      </c>
      <c r="R3848">
        <v>638.34031500000003</v>
      </c>
      <c r="S3848" t="s">
        <v>201</v>
      </c>
      <c r="T3848" s="221">
        <v>45567.336805555555</v>
      </c>
    </row>
    <row r="3849" spans="1:20" x14ac:dyDescent="0.35">
      <c r="A3849" t="s">
        <v>102</v>
      </c>
      <c r="B3849" t="s">
        <v>103</v>
      </c>
      <c r="C3849" t="s">
        <v>92</v>
      </c>
      <c r="D3849" s="29">
        <v>45850</v>
      </c>
      <c r="E3849" s="184" t="str">
        <f t="shared" si="240"/>
        <v/>
      </c>
      <c r="F3849" s="184" t="str">
        <f t="shared" si="241"/>
        <v/>
      </c>
      <c r="G3849" s="184" t="str">
        <f t="shared" si="242"/>
        <v/>
      </c>
      <c r="H3849" s="184" t="str">
        <f t="shared" si="243"/>
        <v/>
      </c>
      <c r="J3849" t="s">
        <v>253</v>
      </c>
      <c r="K3849" t="s">
        <v>253</v>
      </c>
      <c r="L3849">
        <v>232.512269</v>
      </c>
      <c r="R3849">
        <v>638.34031500000003</v>
      </c>
      <c r="S3849" t="s">
        <v>201</v>
      </c>
      <c r="T3849" s="221">
        <v>45567.336805555555</v>
      </c>
    </row>
    <row r="3850" spans="1:20" x14ac:dyDescent="0.35">
      <c r="A3850" t="s">
        <v>102</v>
      </c>
      <c r="B3850" t="s">
        <v>103</v>
      </c>
      <c r="C3850" t="s">
        <v>92</v>
      </c>
      <c r="D3850" s="29">
        <v>45851</v>
      </c>
      <c r="E3850" s="184" t="str">
        <f t="shared" si="240"/>
        <v/>
      </c>
      <c r="F3850" s="184" t="str">
        <f t="shared" si="241"/>
        <v/>
      </c>
      <c r="G3850" s="184" t="str">
        <f t="shared" si="242"/>
        <v/>
      </c>
      <c r="H3850" s="184" t="str">
        <f t="shared" si="243"/>
        <v/>
      </c>
      <c r="J3850" t="s">
        <v>253</v>
      </c>
      <c r="K3850" t="s">
        <v>253</v>
      </c>
      <c r="L3850">
        <v>232.512269</v>
      </c>
      <c r="R3850">
        <v>638.34031500000003</v>
      </c>
      <c r="S3850" t="s">
        <v>201</v>
      </c>
      <c r="T3850" s="221">
        <v>45567.336805555555</v>
      </c>
    </row>
    <row r="3851" spans="1:20" x14ac:dyDescent="0.35">
      <c r="A3851" t="s">
        <v>102</v>
      </c>
      <c r="B3851" t="s">
        <v>103</v>
      </c>
      <c r="C3851" t="s">
        <v>92</v>
      </c>
      <c r="D3851" s="29">
        <v>45852</v>
      </c>
      <c r="E3851" s="184" t="str">
        <f t="shared" si="240"/>
        <v/>
      </c>
      <c r="F3851" s="184" t="str">
        <f t="shared" si="241"/>
        <v/>
      </c>
      <c r="G3851" s="184" t="str">
        <f t="shared" si="242"/>
        <v/>
      </c>
      <c r="H3851" s="184" t="str">
        <f t="shared" si="243"/>
        <v/>
      </c>
      <c r="J3851" t="s">
        <v>253</v>
      </c>
      <c r="K3851" t="s">
        <v>253</v>
      </c>
      <c r="L3851">
        <v>232.512269</v>
      </c>
      <c r="R3851">
        <v>638.34031500000003</v>
      </c>
      <c r="S3851" t="s">
        <v>201</v>
      </c>
      <c r="T3851" s="221">
        <v>45567.336805555555</v>
      </c>
    </row>
    <row r="3852" spans="1:20" x14ac:dyDescent="0.35">
      <c r="A3852" t="s">
        <v>102</v>
      </c>
      <c r="B3852" t="s">
        <v>103</v>
      </c>
      <c r="C3852" t="s">
        <v>92</v>
      </c>
      <c r="D3852" s="29">
        <v>45853</v>
      </c>
      <c r="E3852" s="184" t="str">
        <f t="shared" si="240"/>
        <v/>
      </c>
      <c r="F3852" s="184" t="str">
        <f t="shared" si="241"/>
        <v/>
      </c>
      <c r="G3852" s="184" t="str">
        <f t="shared" si="242"/>
        <v/>
      </c>
      <c r="H3852" s="184" t="str">
        <f t="shared" si="243"/>
        <v/>
      </c>
      <c r="J3852" t="s">
        <v>253</v>
      </c>
      <c r="K3852" t="s">
        <v>253</v>
      </c>
      <c r="L3852">
        <v>232.512269</v>
      </c>
      <c r="R3852">
        <v>638.34031500000003</v>
      </c>
      <c r="S3852" t="s">
        <v>201</v>
      </c>
      <c r="T3852" s="221">
        <v>45567.336805555555</v>
      </c>
    </row>
    <row r="3853" spans="1:20" x14ac:dyDescent="0.35">
      <c r="A3853" t="s">
        <v>102</v>
      </c>
      <c r="B3853" t="s">
        <v>103</v>
      </c>
      <c r="C3853" t="s">
        <v>92</v>
      </c>
      <c r="D3853" s="29">
        <v>45854</v>
      </c>
      <c r="E3853" s="184" t="str">
        <f t="shared" si="240"/>
        <v/>
      </c>
      <c r="F3853" s="184" t="str">
        <f t="shared" si="241"/>
        <v/>
      </c>
      <c r="G3853" s="184" t="str">
        <f t="shared" si="242"/>
        <v/>
      </c>
      <c r="H3853" s="184" t="str">
        <f t="shared" si="243"/>
        <v/>
      </c>
      <c r="J3853" t="s">
        <v>253</v>
      </c>
      <c r="K3853" t="s">
        <v>253</v>
      </c>
      <c r="L3853">
        <v>232.512269</v>
      </c>
      <c r="R3853">
        <v>638.34031500000003</v>
      </c>
      <c r="S3853" t="s">
        <v>201</v>
      </c>
      <c r="T3853" s="221">
        <v>45567.336805555555</v>
      </c>
    </row>
    <row r="3854" spans="1:20" x14ac:dyDescent="0.35">
      <c r="A3854" t="s">
        <v>102</v>
      </c>
      <c r="B3854" t="s">
        <v>103</v>
      </c>
      <c r="C3854" t="s">
        <v>92</v>
      </c>
      <c r="D3854" s="29">
        <v>45855</v>
      </c>
      <c r="E3854" s="184" t="str">
        <f t="shared" si="240"/>
        <v/>
      </c>
      <c r="F3854" s="184" t="str">
        <f t="shared" si="241"/>
        <v/>
      </c>
      <c r="G3854" s="184" t="str">
        <f t="shared" si="242"/>
        <v/>
      </c>
      <c r="H3854" s="184" t="str">
        <f t="shared" si="243"/>
        <v/>
      </c>
      <c r="J3854" t="s">
        <v>253</v>
      </c>
      <c r="K3854" t="s">
        <v>253</v>
      </c>
      <c r="L3854">
        <v>232.512269</v>
      </c>
      <c r="R3854">
        <v>638.34031500000003</v>
      </c>
      <c r="S3854" t="s">
        <v>201</v>
      </c>
      <c r="T3854" s="221">
        <v>45567.336805555555</v>
      </c>
    </row>
    <row r="3855" spans="1:20" x14ac:dyDescent="0.35">
      <c r="A3855" t="s">
        <v>102</v>
      </c>
      <c r="B3855" t="s">
        <v>103</v>
      </c>
      <c r="C3855" t="s">
        <v>92</v>
      </c>
      <c r="D3855" s="29">
        <v>45856</v>
      </c>
      <c r="E3855" s="184" t="str">
        <f t="shared" si="240"/>
        <v/>
      </c>
      <c r="F3855" s="184" t="str">
        <f t="shared" si="241"/>
        <v/>
      </c>
      <c r="G3855" s="184" t="str">
        <f t="shared" si="242"/>
        <v/>
      </c>
      <c r="H3855" s="184" t="str">
        <f t="shared" si="243"/>
        <v/>
      </c>
      <c r="J3855" t="s">
        <v>253</v>
      </c>
      <c r="K3855" t="s">
        <v>253</v>
      </c>
      <c r="L3855">
        <v>232.512269</v>
      </c>
      <c r="R3855">
        <v>638.34031500000003</v>
      </c>
      <c r="S3855" t="s">
        <v>201</v>
      </c>
      <c r="T3855" s="221">
        <v>45567.336805555555</v>
      </c>
    </row>
    <row r="3856" spans="1:20" x14ac:dyDescent="0.35">
      <c r="A3856" t="s">
        <v>102</v>
      </c>
      <c r="B3856" t="s">
        <v>103</v>
      </c>
      <c r="C3856" t="s">
        <v>92</v>
      </c>
      <c r="D3856" s="29">
        <v>45857</v>
      </c>
      <c r="E3856" s="184" t="str">
        <f t="shared" si="240"/>
        <v/>
      </c>
      <c r="F3856" s="184" t="str">
        <f t="shared" si="241"/>
        <v/>
      </c>
      <c r="G3856" s="184" t="str">
        <f t="shared" si="242"/>
        <v/>
      </c>
      <c r="H3856" s="184" t="str">
        <f t="shared" si="243"/>
        <v/>
      </c>
      <c r="J3856" t="s">
        <v>253</v>
      </c>
      <c r="K3856" t="s">
        <v>253</v>
      </c>
      <c r="L3856">
        <v>232.512269</v>
      </c>
      <c r="R3856">
        <v>638.34031500000003</v>
      </c>
      <c r="S3856" t="s">
        <v>201</v>
      </c>
      <c r="T3856" s="221">
        <v>45567.336805555555</v>
      </c>
    </row>
    <row r="3857" spans="1:20" x14ac:dyDescent="0.35">
      <c r="A3857" t="s">
        <v>102</v>
      </c>
      <c r="B3857" t="s">
        <v>103</v>
      </c>
      <c r="C3857" t="s">
        <v>92</v>
      </c>
      <c r="D3857" s="29">
        <v>45858</v>
      </c>
      <c r="E3857" s="184" t="str">
        <f t="shared" si="240"/>
        <v/>
      </c>
      <c r="F3857" s="184" t="str">
        <f t="shared" si="241"/>
        <v/>
      </c>
      <c r="G3857" s="184" t="str">
        <f t="shared" si="242"/>
        <v/>
      </c>
      <c r="H3857" s="184" t="str">
        <f t="shared" si="243"/>
        <v/>
      </c>
      <c r="J3857" t="s">
        <v>253</v>
      </c>
      <c r="K3857" t="s">
        <v>253</v>
      </c>
      <c r="L3857">
        <v>232.512269</v>
      </c>
      <c r="R3857">
        <v>638.34031500000003</v>
      </c>
      <c r="S3857" t="s">
        <v>201</v>
      </c>
      <c r="T3857" s="221">
        <v>45567.336805555555</v>
      </c>
    </row>
    <row r="3858" spans="1:20" x14ac:dyDescent="0.35">
      <c r="A3858" t="s">
        <v>102</v>
      </c>
      <c r="B3858" t="s">
        <v>103</v>
      </c>
      <c r="C3858" t="s">
        <v>92</v>
      </c>
      <c r="D3858" s="29">
        <v>45859</v>
      </c>
      <c r="E3858" s="184" t="str">
        <f t="shared" si="240"/>
        <v/>
      </c>
      <c r="F3858" s="184" t="str">
        <f t="shared" si="241"/>
        <v/>
      </c>
      <c r="G3858" s="184" t="str">
        <f t="shared" si="242"/>
        <v/>
      </c>
      <c r="H3858" s="184" t="str">
        <f t="shared" si="243"/>
        <v/>
      </c>
      <c r="J3858" t="s">
        <v>253</v>
      </c>
      <c r="K3858" t="s">
        <v>253</v>
      </c>
      <c r="L3858">
        <v>232.512269</v>
      </c>
      <c r="R3858">
        <v>638.34031500000003</v>
      </c>
      <c r="S3858" t="s">
        <v>201</v>
      </c>
      <c r="T3858" s="221">
        <v>45567.336805555555</v>
      </c>
    </row>
    <row r="3859" spans="1:20" x14ac:dyDescent="0.35">
      <c r="A3859" t="s">
        <v>102</v>
      </c>
      <c r="B3859" t="s">
        <v>103</v>
      </c>
      <c r="C3859" t="s">
        <v>92</v>
      </c>
      <c r="D3859" s="29">
        <v>45860</v>
      </c>
      <c r="E3859" s="184" t="str">
        <f t="shared" si="240"/>
        <v/>
      </c>
      <c r="F3859" s="184" t="str">
        <f t="shared" si="241"/>
        <v/>
      </c>
      <c r="G3859" s="184" t="str">
        <f t="shared" si="242"/>
        <v/>
      </c>
      <c r="H3859" s="184" t="str">
        <f t="shared" si="243"/>
        <v/>
      </c>
      <c r="J3859" t="s">
        <v>253</v>
      </c>
      <c r="K3859" t="s">
        <v>253</v>
      </c>
      <c r="L3859">
        <v>232.512269</v>
      </c>
      <c r="R3859">
        <v>638.34031500000003</v>
      </c>
      <c r="S3859" t="s">
        <v>201</v>
      </c>
      <c r="T3859" s="221">
        <v>45567.336805555555</v>
      </c>
    </row>
    <row r="3860" spans="1:20" x14ac:dyDescent="0.35">
      <c r="A3860" t="s">
        <v>102</v>
      </c>
      <c r="B3860" t="s">
        <v>103</v>
      </c>
      <c r="C3860" t="s">
        <v>92</v>
      </c>
      <c r="D3860" s="29">
        <v>45861</v>
      </c>
      <c r="E3860" s="184" t="str">
        <f t="shared" si="240"/>
        <v/>
      </c>
      <c r="F3860" s="184" t="str">
        <f t="shared" si="241"/>
        <v/>
      </c>
      <c r="G3860" s="184" t="str">
        <f t="shared" si="242"/>
        <v/>
      </c>
      <c r="H3860" s="184" t="str">
        <f t="shared" si="243"/>
        <v/>
      </c>
      <c r="J3860" t="s">
        <v>253</v>
      </c>
      <c r="K3860" t="s">
        <v>253</v>
      </c>
      <c r="L3860">
        <v>232.512269</v>
      </c>
      <c r="R3860">
        <v>638.34031500000003</v>
      </c>
      <c r="S3860" t="s">
        <v>201</v>
      </c>
      <c r="T3860" s="221">
        <v>45567.336805555555</v>
      </c>
    </row>
    <row r="3861" spans="1:20" x14ac:dyDescent="0.35">
      <c r="A3861" t="s">
        <v>102</v>
      </c>
      <c r="B3861" t="s">
        <v>103</v>
      </c>
      <c r="C3861" t="s">
        <v>92</v>
      </c>
      <c r="D3861" s="29">
        <v>45862</v>
      </c>
      <c r="E3861" s="184" t="str">
        <f t="shared" si="240"/>
        <v/>
      </c>
      <c r="F3861" s="184" t="str">
        <f t="shared" si="241"/>
        <v/>
      </c>
      <c r="G3861" s="184" t="str">
        <f t="shared" si="242"/>
        <v/>
      </c>
      <c r="H3861" s="184" t="str">
        <f t="shared" si="243"/>
        <v/>
      </c>
      <c r="J3861" t="s">
        <v>253</v>
      </c>
      <c r="K3861" t="s">
        <v>253</v>
      </c>
      <c r="L3861">
        <v>232.512269</v>
      </c>
      <c r="R3861">
        <v>638.34031500000003</v>
      </c>
      <c r="S3861" t="s">
        <v>201</v>
      </c>
      <c r="T3861" s="221">
        <v>45567.336805555555</v>
      </c>
    </row>
    <row r="3862" spans="1:20" x14ac:dyDescent="0.35">
      <c r="A3862" t="s">
        <v>102</v>
      </c>
      <c r="B3862" t="s">
        <v>103</v>
      </c>
      <c r="C3862" t="s">
        <v>92</v>
      </c>
      <c r="D3862" s="29">
        <v>45863</v>
      </c>
      <c r="E3862" s="184" t="str">
        <f t="shared" si="240"/>
        <v/>
      </c>
      <c r="F3862" s="184" t="str">
        <f t="shared" si="241"/>
        <v/>
      </c>
      <c r="G3862" s="184" t="str">
        <f t="shared" si="242"/>
        <v/>
      </c>
      <c r="H3862" s="184" t="str">
        <f t="shared" si="243"/>
        <v/>
      </c>
      <c r="J3862" t="s">
        <v>253</v>
      </c>
      <c r="K3862" t="s">
        <v>253</v>
      </c>
      <c r="L3862">
        <v>232.512269</v>
      </c>
      <c r="R3862">
        <v>638.34031500000003</v>
      </c>
      <c r="S3862" t="s">
        <v>201</v>
      </c>
      <c r="T3862" s="221">
        <v>45567.336805555555</v>
      </c>
    </row>
    <row r="3863" spans="1:20" x14ac:dyDescent="0.35">
      <c r="A3863" t="s">
        <v>102</v>
      </c>
      <c r="B3863" t="s">
        <v>103</v>
      </c>
      <c r="C3863" t="s">
        <v>92</v>
      </c>
      <c r="D3863" s="29">
        <v>45864</v>
      </c>
      <c r="E3863" s="184" t="str">
        <f t="shared" si="240"/>
        <v/>
      </c>
      <c r="F3863" s="184" t="str">
        <f t="shared" si="241"/>
        <v/>
      </c>
      <c r="G3863" s="184" t="str">
        <f t="shared" si="242"/>
        <v/>
      </c>
      <c r="H3863" s="184" t="str">
        <f t="shared" si="243"/>
        <v/>
      </c>
      <c r="J3863" t="s">
        <v>253</v>
      </c>
      <c r="K3863" t="s">
        <v>253</v>
      </c>
      <c r="L3863">
        <v>232.512269</v>
      </c>
      <c r="R3863">
        <v>638.34031500000003</v>
      </c>
      <c r="S3863" t="s">
        <v>201</v>
      </c>
      <c r="T3863" s="221">
        <v>45567.336805555555</v>
      </c>
    </row>
    <row r="3864" spans="1:20" x14ac:dyDescent="0.35">
      <c r="A3864" t="s">
        <v>102</v>
      </c>
      <c r="B3864" t="s">
        <v>103</v>
      </c>
      <c r="C3864" t="s">
        <v>92</v>
      </c>
      <c r="D3864" s="29">
        <v>45865</v>
      </c>
      <c r="E3864" s="184" t="str">
        <f t="shared" si="240"/>
        <v/>
      </c>
      <c r="F3864" s="184" t="str">
        <f t="shared" si="241"/>
        <v/>
      </c>
      <c r="G3864" s="184" t="str">
        <f t="shared" si="242"/>
        <v/>
      </c>
      <c r="H3864" s="184" t="str">
        <f t="shared" si="243"/>
        <v/>
      </c>
      <c r="J3864" t="s">
        <v>253</v>
      </c>
      <c r="K3864" t="s">
        <v>253</v>
      </c>
      <c r="L3864">
        <v>232.512269</v>
      </c>
      <c r="R3864">
        <v>638.34031500000003</v>
      </c>
      <c r="S3864" t="s">
        <v>201</v>
      </c>
      <c r="T3864" s="221">
        <v>45567.336805555555</v>
      </c>
    </row>
    <row r="3865" spans="1:20" x14ac:dyDescent="0.35">
      <c r="A3865" t="s">
        <v>102</v>
      </c>
      <c r="B3865" t="s">
        <v>103</v>
      </c>
      <c r="C3865" t="s">
        <v>92</v>
      </c>
      <c r="D3865" s="29">
        <v>45866</v>
      </c>
      <c r="E3865" s="184" t="str">
        <f t="shared" si="240"/>
        <v/>
      </c>
      <c r="F3865" s="184" t="str">
        <f t="shared" si="241"/>
        <v/>
      </c>
      <c r="G3865" s="184" t="str">
        <f t="shared" si="242"/>
        <v/>
      </c>
      <c r="H3865" s="184" t="str">
        <f t="shared" si="243"/>
        <v/>
      </c>
      <c r="J3865" t="s">
        <v>253</v>
      </c>
      <c r="K3865" t="s">
        <v>253</v>
      </c>
      <c r="L3865">
        <v>232.512269</v>
      </c>
      <c r="R3865">
        <v>638.34031500000003</v>
      </c>
      <c r="S3865" t="s">
        <v>201</v>
      </c>
      <c r="T3865" s="221">
        <v>45567.336805555555</v>
      </c>
    </row>
    <row r="3866" spans="1:20" x14ac:dyDescent="0.35">
      <c r="A3866" t="s">
        <v>102</v>
      </c>
      <c r="B3866" t="s">
        <v>103</v>
      </c>
      <c r="C3866" t="s">
        <v>92</v>
      </c>
      <c r="D3866" s="29">
        <v>45867</v>
      </c>
      <c r="E3866" s="184" t="str">
        <f t="shared" si="240"/>
        <v/>
      </c>
      <c r="F3866" s="184" t="str">
        <f t="shared" si="241"/>
        <v/>
      </c>
      <c r="G3866" s="184" t="str">
        <f t="shared" si="242"/>
        <v/>
      </c>
      <c r="H3866" s="184" t="str">
        <f t="shared" si="243"/>
        <v/>
      </c>
      <c r="J3866" t="s">
        <v>253</v>
      </c>
      <c r="K3866" t="s">
        <v>253</v>
      </c>
      <c r="L3866">
        <v>232.512269</v>
      </c>
      <c r="R3866">
        <v>638.34031500000003</v>
      </c>
      <c r="S3866" t="s">
        <v>201</v>
      </c>
      <c r="T3866" s="221">
        <v>45567.336805555555</v>
      </c>
    </row>
    <row r="3867" spans="1:20" x14ac:dyDescent="0.35">
      <c r="A3867" t="s">
        <v>102</v>
      </c>
      <c r="B3867" t="s">
        <v>103</v>
      </c>
      <c r="C3867" t="s">
        <v>92</v>
      </c>
      <c r="D3867" s="29">
        <v>45868</v>
      </c>
      <c r="E3867" s="184" t="str">
        <f t="shared" si="240"/>
        <v/>
      </c>
      <c r="F3867" s="184" t="str">
        <f t="shared" si="241"/>
        <v/>
      </c>
      <c r="G3867" s="184" t="str">
        <f t="shared" si="242"/>
        <v/>
      </c>
      <c r="H3867" s="184" t="str">
        <f t="shared" si="243"/>
        <v/>
      </c>
      <c r="J3867" t="s">
        <v>253</v>
      </c>
      <c r="K3867" t="s">
        <v>253</v>
      </c>
      <c r="L3867">
        <v>232.512269</v>
      </c>
      <c r="R3867">
        <v>638.34031500000003</v>
      </c>
      <c r="S3867" t="s">
        <v>201</v>
      </c>
      <c r="T3867" s="221">
        <v>45567.336805555555</v>
      </c>
    </row>
    <row r="3868" spans="1:20" x14ac:dyDescent="0.35">
      <c r="A3868" t="s">
        <v>102</v>
      </c>
      <c r="B3868" t="s">
        <v>103</v>
      </c>
      <c r="C3868" t="s">
        <v>92</v>
      </c>
      <c r="D3868" s="29">
        <v>45869</v>
      </c>
      <c r="E3868" s="184" t="str">
        <f t="shared" si="240"/>
        <v/>
      </c>
      <c r="F3868" s="184" t="str">
        <f t="shared" si="241"/>
        <v/>
      </c>
      <c r="G3868" s="184" t="str">
        <f t="shared" si="242"/>
        <v/>
      </c>
      <c r="H3868" s="184" t="str">
        <f t="shared" si="243"/>
        <v/>
      </c>
      <c r="J3868" t="s">
        <v>253</v>
      </c>
      <c r="K3868" t="s">
        <v>253</v>
      </c>
      <c r="L3868">
        <v>232.512269</v>
      </c>
      <c r="R3868">
        <v>638.34031500000003</v>
      </c>
      <c r="S3868" t="s">
        <v>201</v>
      </c>
      <c r="T3868" s="221">
        <v>45567.336805555555</v>
      </c>
    </row>
    <row r="3869" spans="1:20" x14ac:dyDescent="0.35">
      <c r="A3869" t="s">
        <v>102</v>
      </c>
      <c r="B3869" t="s">
        <v>103</v>
      </c>
      <c r="C3869" t="s">
        <v>92</v>
      </c>
      <c r="D3869" s="29">
        <v>45870</v>
      </c>
      <c r="E3869" s="184" t="str">
        <f t="shared" si="240"/>
        <v/>
      </c>
      <c r="F3869" s="184" t="str">
        <f t="shared" si="241"/>
        <v/>
      </c>
      <c r="G3869" s="184" t="str">
        <f t="shared" si="242"/>
        <v/>
      </c>
      <c r="H3869" s="184" t="str">
        <f t="shared" si="243"/>
        <v/>
      </c>
      <c r="J3869" t="s">
        <v>253</v>
      </c>
      <c r="K3869" t="s">
        <v>253</v>
      </c>
      <c r="L3869">
        <v>232.512269</v>
      </c>
      <c r="R3869">
        <v>638.34031500000003</v>
      </c>
      <c r="S3869" t="s">
        <v>201</v>
      </c>
      <c r="T3869" s="221">
        <v>45567.336805555555</v>
      </c>
    </row>
    <row r="3870" spans="1:20" x14ac:dyDescent="0.35">
      <c r="A3870" t="s">
        <v>102</v>
      </c>
      <c r="B3870" t="s">
        <v>103</v>
      </c>
      <c r="C3870" t="s">
        <v>92</v>
      </c>
      <c r="D3870" s="29">
        <v>45871</v>
      </c>
      <c r="E3870" s="184" t="str">
        <f t="shared" si="240"/>
        <v/>
      </c>
      <c r="F3870" s="184" t="str">
        <f t="shared" si="241"/>
        <v/>
      </c>
      <c r="G3870" s="184" t="str">
        <f t="shared" si="242"/>
        <v/>
      </c>
      <c r="H3870" s="184" t="str">
        <f t="shared" si="243"/>
        <v/>
      </c>
      <c r="J3870" t="s">
        <v>253</v>
      </c>
      <c r="K3870" t="s">
        <v>253</v>
      </c>
      <c r="L3870">
        <v>232.512269</v>
      </c>
      <c r="R3870">
        <v>638.34031500000003</v>
      </c>
      <c r="S3870" t="s">
        <v>201</v>
      </c>
      <c r="T3870" s="221">
        <v>45567.336805555555</v>
      </c>
    </row>
    <row r="3871" spans="1:20" x14ac:dyDescent="0.35">
      <c r="A3871" t="s">
        <v>102</v>
      </c>
      <c r="B3871" t="s">
        <v>103</v>
      </c>
      <c r="C3871" t="s">
        <v>92</v>
      </c>
      <c r="D3871" s="29">
        <v>45872</v>
      </c>
      <c r="E3871" s="184" t="str">
        <f t="shared" si="240"/>
        <v/>
      </c>
      <c r="F3871" s="184" t="str">
        <f t="shared" si="241"/>
        <v/>
      </c>
      <c r="G3871" s="184" t="str">
        <f t="shared" si="242"/>
        <v/>
      </c>
      <c r="H3871" s="184" t="str">
        <f t="shared" si="243"/>
        <v/>
      </c>
      <c r="J3871" t="s">
        <v>253</v>
      </c>
      <c r="K3871" t="s">
        <v>253</v>
      </c>
      <c r="L3871">
        <v>232.512269</v>
      </c>
      <c r="R3871">
        <v>638.34031500000003</v>
      </c>
      <c r="S3871" t="s">
        <v>201</v>
      </c>
      <c r="T3871" s="221">
        <v>45567.336805555555</v>
      </c>
    </row>
    <row r="3872" spans="1:20" x14ac:dyDescent="0.35">
      <c r="A3872" t="s">
        <v>102</v>
      </c>
      <c r="B3872" t="s">
        <v>103</v>
      </c>
      <c r="C3872" t="s">
        <v>92</v>
      </c>
      <c r="D3872" s="29">
        <v>45873</v>
      </c>
      <c r="E3872" s="184" t="str">
        <f t="shared" si="240"/>
        <v/>
      </c>
      <c r="F3872" s="184" t="str">
        <f t="shared" si="241"/>
        <v/>
      </c>
      <c r="G3872" s="184" t="str">
        <f t="shared" si="242"/>
        <v/>
      </c>
      <c r="H3872" s="184" t="str">
        <f t="shared" si="243"/>
        <v/>
      </c>
      <c r="J3872" t="s">
        <v>253</v>
      </c>
      <c r="K3872" t="s">
        <v>253</v>
      </c>
      <c r="L3872">
        <v>232.512269</v>
      </c>
      <c r="R3872">
        <v>638.34031500000003</v>
      </c>
      <c r="S3872" t="s">
        <v>201</v>
      </c>
      <c r="T3872" s="221">
        <v>45567.336805555555</v>
      </c>
    </row>
    <row r="3873" spans="1:20" x14ac:dyDescent="0.35">
      <c r="A3873" t="s">
        <v>102</v>
      </c>
      <c r="B3873" t="s">
        <v>103</v>
      </c>
      <c r="C3873" t="s">
        <v>92</v>
      </c>
      <c r="D3873" s="29">
        <v>45874</v>
      </c>
      <c r="E3873" s="184" t="str">
        <f t="shared" si="240"/>
        <v/>
      </c>
      <c r="F3873" s="184" t="str">
        <f t="shared" si="241"/>
        <v/>
      </c>
      <c r="G3873" s="184" t="str">
        <f t="shared" si="242"/>
        <v/>
      </c>
      <c r="H3873" s="184" t="str">
        <f t="shared" si="243"/>
        <v/>
      </c>
      <c r="J3873" t="s">
        <v>253</v>
      </c>
      <c r="K3873" t="s">
        <v>253</v>
      </c>
      <c r="L3873">
        <v>232.512269</v>
      </c>
      <c r="R3873">
        <v>638.34031500000003</v>
      </c>
      <c r="S3873" t="s">
        <v>201</v>
      </c>
      <c r="T3873" s="221">
        <v>45567.336805555555</v>
      </c>
    </row>
    <row r="3874" spans="1:20" x14ac:dyDescent="0.35">
      <c r="A3874" t="s">
        <v>102</v>
      </c>
      <c r="B3874" t="s">
        <v>103</v>
      </c>
      <c r="C3874" t="s">
        <v>92</v>
      </c>
      <c r="D3874" s="29">
        <v>45875</v>
      </c>
      <c r="E3874" s="184" t="str">
        <f t="shared" si="240"/>
        <v/>
      </c>
      <c r="F3874" s="184" t="str">
        <f t="shared" si="241"/>
        <v/>
      </c>
      <c r="G3874" s="184" t="str">
        <f t="shared" si="242"/>
        <v/>
      </c>
      <c r="H3874" s="184" t="str">
        <f t="shared" si="243"/>
        <v/>
      </c>
      <c r="J3874" t="s">
        <v>253</v>
      </c>
      <c r="K3874" t="s">
        <v>253</v>
      </c>
      <c r="L3874">
        <v>232.512269</v>
      </c>
      <c r="R3874">
        <v>638.34031500000003</v>
      </c>
      <c r="S3874" t="s">
        <v>201</v>
      </c>
      <c r="T3874" s="221">
        <v>45567.336805555555</v>
      </c>
    </row>
    <row r="3875" spans="1:20" x14ac:dyDescent="0.35">
      <c r="A3875" t="s">
        <v>102</v>
      </c>
      <c r="B3875" t="s">
        <v>103</v>
      </c>
      <c r="C3875" t="s">
        <v>92</v>
      </c>
      <c r="D3875" s="29">
        <v>45876</v>
      </c>
      <c r="E3875" s="184" t="str">
        <f t="shared" si="240"/>
        <v/>
      </c>
      <c r="F3875" s="184" t="str">
        <f t="shared" si="241"/>
        <v/>
      </c>
      <c r="G3875" s="184" t="str">
        <f t="shared" si="242"/>
        <v/>
      </c>
      <c r="H3875" s="184" t="str">
        <f t="shared" si="243"/>
        <v/>
      </c>
      <c r="J3875" t="s">
        <v>253</v>
      </c>
      <c r="K3875" t="s">
        <v>253</v>
      </c>
      <c r="L3875">
        <v>232.512269</v>
      </c>
      <c r="R3875">
        <v>638.34031500000003</v>
      </c>
      <c r="S3875" t="s">
        <v>201</v>
      </c>
      <c r="T3875" s="221">
        <v>45567.336805555555</v>
      </c>
    </row>
    <row r="3876" spans="1:20" x14ac:dyDescent="0.35">
      <c r="A3876" t="s">
        <v>102</v>
      </c>
      <c r="B3876" t="s">
        <v>103</v>
      </c>
      <c r="C3876" t="s">
        <v>92</v>
      </c>
      <c r="D3876" s="29">
        <v>45877</v>
      </c>
      <c r="E3876" s="184" t="str">
        <f t="shared" si="240"/>
        <v/>
      </c>
      <c r="F3876" s="184" t="str">
        <f t="shared" si="241"/>
        <v/>
      </c>
      <c r="G3876" s="184" t="str">
        <f t="shared" si="242"/>
        <v/>
      </c>
      <c r="H3876" s="184" t="str">
        <f t="shared" si="243"/>
        <v/>
      </c>
      <c r="J3876" t="s">
        <v>253</v>
      </c>
      <c r="K3876" t="s">
        <v>253</v>
      </c>
      <c r="L3876">
        <v>232.512269</v>
      </c>
      <c r="R3876">
        <v>638.34031500000003</v>
      </c>
      <c r="S3876" t="s">
        <v>201</v>
      </c>
      <c r="T3876" s="221">
        <v>45567.336805555555</v>
      </c>
    </row>
    <row r="3877" spans="1:20" x14ac:dyDescent="0.35">
      <c r="A3877" t="s">
        <v>102</v>
      </c>
      <c r="B3877" t="s">
        <v>103</v>
      </c>
      <c r="C3877" t="s">
        <v>92</v>
      </c>
      <c r="D3877" s="29">
        <v>45878</v>
      </c>
      <c r="E3877" s="184" t="str">
        <f t="shared" si="240"/>
        <v/>
      </c>
      <c r="F3877" s="184" t="str">
        <f t="shared" si="241"/>
        <v/>
      </c>
      <c r="G3877" s="184" t="str">
        <f t="shared" si="242"/>
        <v/>
      </c>
      <c r="H3877" s="184" t="str">
        <f t="shared" si="243"/>
        <v/>
      </c>
      <c r="J3877" t="s">
        <v>253</v>
      </c>
      <c r="K3877" t="s">
        <v>253</v>
      </c>
      <c r="L3877">
        <v>232.512269</v>
      </c>
      <c r="R3877">
        <v>638.34031500000003</v>
      </c>
      <c r="S3877" t="s">
        <v>201</v>
      </c>
      <c r="T3877" s="221">
        <v>45567.336805555555</v>
      </c>
    </row>
    <row r="3878" spans="1:20" x14ac:dyDescent="0.35">
      <c r="A3878" t="s">
        <v>102</v>
      </c>
      <c r="B3878" t="s">
        <v>103</v>
      </c>
      <c r="C3878" t="s">
        <v>92</v>
      </c>
      <c r="D3878" s="29">
        <v>45879</v>
      </c>
      <c r="E3878" s="184" t="str">
        <f t="shared" si="240"/>
        <v/>
      </c>
      <c r="F3878" s="184" t="str">
        <f t="shared" si="241"/>
        <v/>
      </c>
      <c r="G3878" s="184" t="str">
        <f t="shared" si="242"/>
        <v/>
      </c>
      <c r="H3878" s="184" t="str">
        <f t="shared" si="243"/>
        <v/>
      </c>
      <c r="J3878" t="s">
        <v>253</v>
      </c>
      <c r="K3878" t="s">
        <v>253</v>
      </c>
      <c r="L3878">
        <v>232.512269</v>
      </c>
      <c r="R3878">
        <v>638.34031500000003</v>
      </c>
      <c r="S3878" t="s">
        <v>201</v>
      </c>
      <c r="T3878" s="221">
        <v>45567.336805555555</v>
      </c>
    </row>
    <row r="3879" spans="1:20" x14ac:dyDescent="0.35">
      <c r="A3879" t="s">
        <v>102</v>
      </c>
      <c r="B3879" t="s">
        <v>103</v>
      </c>
      <c r="C3879" t="s">
        <v>92</v>
      </c>
      <c r="D3879" s="29">
        <v>45880</v>
      </c>
      <c r="E3879" s="184" t="str">
        <f t="shared" si="240"/>
        <v/>
      </c>
      <c r="F3879" s="184" t="str">
        <f t="shared" si="241"/>
        <v/>
      </c>
      <c r="G3879" s="184" t="str">
        <f t="shared" si="242"/>
        <v/>
      </c>
      <c r="H3879" s="184" t="str">
        <f t="shared" si="243"/>
        <v/>
      </c>
      <c r="J3879" t="s">
        <v>253</v>
      </c>
      <c r="K3879" t="s">
        <v>253</v>
      </c>
      <c r="L3879">
        <v>232.512269</v>
      </c>
      <c r="R3879">
        <v>638.34031500000003</v>
      </c>
      <c r="S3879" t="s">
        <v>201</v>
      </c>
      <c r="T3879" s="221">
        <v>45567.336805555555</v>
      </c>
    </row>
    <row r="3880" spans="1:20" x14ac:dyDescent="0.35">
      <c r="A3880" t="s">
        <v>102</v>
      </c>
      <c r="B3880" t="s">
        <v>103</v>
      </c>
      <c r="C3880" t="s">
        <v>92</v>
      </c>
      <c r="D3880" s="29">
        <v>45881</v>
      </c>
      <c r="E3880" s="184" t="str">
        <f t="shared" si="240"/>
        <v/>
      </c>
      <c r="F3880" s="184" t="str">
        <f t="shared" si="241"/>
        <v/>
      </c>
      <c r="G3880" s="184" t="str">
        <f t="shared" si="242"/>
        <v/>
      </c>
      <c r="H3880" s="184" t="str">
        <f t="shared" si="243"/>
        <v/>
      </c>
      <c r="J3880" t="s">
        <v>253</v>
      </c>
      <c r="K3880" t="s">
        <v>253</v>
      </c>
      <c r="L3880">
        <v>232.512269</v>
      </c>
      <c r="R3880">
        <v>638.34031500000003</v>
      </c>
      <c r="S3880" t="s">
        <v>201</v>
      </c>
      <c r="T3880" s="221">
        <v>45567.336805555555</v>
      </c>
    </row>
    <row r="3881" spans="1:20" x14ac:dyDescent="0.35">
      <c r="A3881" t="s">
        <v>102</v>
      </c>
      <c r="B3881" t="s">
        <v>103</v>
      </c>
      <c r="C3881" t="s">
        <v>92</v>
      </c>
      <c r="D3881" s="29">
        <v>45882</v>
      </c>
      <c r="E3881" s="184" t="str">
        <f t="shared" si="240"/>
        <v/>
      </c>
      <c r="F3881" s="184" t="str">
        <f t="shared" si="241"/>
        <v/>
      </c>
      <c r="G3881" s="184" t="str">
        <f t="shared" si="242"/>
        <v/>
      </c>
      <c r="H3881" s="184" t="str">
        <f t="shared" si="243"/>
        <v/>
      </c>
      <c r="J3881" t="s">
        <v>253</v>
      </c>
      <c r="K3881" t="s">
        <v>253</v>
      </c>
      <c r="L3881">
        <v>232.512269</v>
      </c>
      <c r="R3881">
        <v>638.34031500000003</v>
      </c>
      <c r="S3881" t="s">
        <v>201</v>
      </c>
      <c r="T3881" s="221">
        <v>45567.336805555555</v>
      </c>
    </row>
    <row r="3882" spans="1:20" x14ac:dyDescent="0.35">
      <c r="A3882" t="s">
        <v>102</v>
      </c>
      <c r="B3882" t="s">
        <v>103</v>
      </c>
      <c r="C3882" t="s">
        <v>92</v>
      </c>
      <c r="D3882" s="29">
        <v>45883</v>
      </c>
      <c r="E3882" s="184" t="str">
        <f t="shared" si="240"/>
        <v/>
      </c>
      <c r="F3882" s="184" t="str">
        <f t="shared" si="241"/>
        <v/>
      </c>
      <c r="G3882" s="184" t="str">
        <f t="shared" si="242"/>
        <v/>
      </c>
      <c r="H3882" s="184" t="str">
        <f t="shared" si="243"/>
        <v/>
      </c>
      <c r="J3882" t="s">
        <v>253</v>
      </c>
      <c r="K3882" t="s">
        <v>253</v>
      </c>
      <c r="L3882">
        <v>232.512269</v>
      </c>
      <c r="R3882">
        <v>638.34031500000003</v>
      </c>
      <c r="S3882" t="s">
        <v>201</v>
      </c>
      <c r="T3882" s="221">
        <v>45567.336805555555</v>
      </c>
    </row>
    <row r="3883" spans="1:20" x14ac:dyDescent="0.35">
      <c r="A3883" t="s">
        <v>102</v>
      </c>
      <c r="B3883" t="s">
        <v>103</v>
      </c>
      <c r="C3883" t="s">
        <v>92</v>
      </c>
      <c r="D3883" s="29">
        <v>45884</v>
      </c>
      <c r="E3883" s="184" t="str">
        <f t="shared" si="240"/>
        <v/>
      </c>
      <c r="F3883" s="184" t="str">
        <f t="shared" si="241"/>
        <v/>
      </c>
      <c r="G3883" s="184" t="str">
        <f t="shared" si="242"/>
        <v/>
      </c>
      <c r="H3883" s="184" t="str">
        <f t="shared" si="243"/>
        <v/>
      </c>
      <c r="J3883" t="s">
        <v>253</v>
      </c>
      <c r="K3883" t="s">
        <v>253</v>
      </c>
      <c r="L3883">
        <v>232.512269</v>
      </c>
      <c r="R3883">
        <v>638.34031500000003</v>
      </c>
      <c r="S3883" t="s">
        <v>201</v>
      </c>
      <c r="T3883" s="221">
        <v>45567.336805555555</v>
      </c>
    </row>
    <row r="3884" spans="1:20" x14ac:dyDescent="0.35">
      <c r="A3884" t="s">
        <v>102</v>
      </c>
      <c r="B3884" t="s">
        <v>103</v>
      </c>
      <c r="C3884" t="s">
        <v>92</v>
      </c>
      <c r="D3884" s="29">
        <v>45885</v>
      </c>
      <c r="E3884" s="184" t="str">
        <f t="shared" si="240"/>
        <v/>
      </c>
      <c r="F3884" s="184" t="str">
        <f t="shared" si="241"/>
        <v/>
      </c>
      <c r="G3884" s="184" t="str">
        <f t="shared" si="242"/>
        <v/>
      </c>
      <c r="H3884" s="184" t="str">
        <f t="shared" si="243"/>
        <v/>
      </c>
      <c r="J3884" t="s">
        <v>253</v>
      </c>
      <c r="K3884" t="s">
        <v>253</v>
      </c>
      <c r="L3884">
        <v>232.512269</v>
      </c>
      <c r="R3884">
        <v>638.34031500000003</v>
      </c>
      <c r="S3884" t="s">
        <v>201</v>
      </c>
      <c r="T3884" s="221">
        <v>45567.336805555555</v>
      </c>
    </row>
    <row r="3885" spans="1:20" x14ac:dyDescent="0.35">
      <c r="A3885" t="s">
        <v>102</v>
      </c>
      <c r="B3885" t="s">
        <v>103</v>
      </c>
      <c r="C3885" t="s">
        <v>92</v>
      </c>
      <c r="D3885" s="29">
        <v>45886</v>
      </c>
      <c r="E3885" s="184" t="str">
        <f t="shared" si="240"/>
        <v/>
      </c>
      <c r="F3885" s="184" t="str">
        <f t="shared" si="241"/>
        <v/>
      </c>
      <c r="G3885" s="184" t="str">
        <f t="shared" si="242"/>
        <v/>
      </c>
      <c r="H3885" s="184" t="str">
        <f t="shared" si="243"/>
        <v/>
      </c>
      <c r="J3885" t="s">
        <v>253</v>
      </c>
      <c r="K3885" t="s">
        <v>253</v>
      </c>
      <c r="L3885">
        <v>232.512269</v>
      </c>
      <c r="R3885">
        <v>638.34031500000003</v>
      </c>
      <c r="S3885" t="s">
        <v>201</v>
      </c>
      <c r="T3885" s="221">
        <v>45567.336805555555</v>
      </c>
    </row>
    <row r="3886" spans="1:20" x14ac:dyDescent="0.35">
      <c r="A3886" t="s">
        <v>102</v>
      </c>
      <c r="B3886" t="s">
        <v>103</v>
      </c>
      <c r="C3886" t="s">
        <v>92</v>
      </c>
      <c r="D3886" s="29">
        <v>45887</v>
      </c>
      <c r="E3886" s="184" t="str">
        <f t="shared" si="240"/>
        <v/>
      </c>
      <c r="F3886" s="184" t="str">
        <f t="shared" si="241"/>
        <v/>
      </c>
      <c r="G3886" s="184" t="str">
        <f t="shared" si="242"/>
        <v/>
      </c>
      <c r="H3886" s="184" t="str">
        <f t="shared" si="243"/>
        <v/>
      </c>
      <c r="J3886" t="s">
        <v>253</v>
      </c>
      <c r="K3886" t="s">
        <v>253</v>
      </c>
      <c r="L3886">
        <v>232.512269</v>
      </c>
      <c r="R3886">
        <v>638.34031500000003</v>
      </c>
      <c r="S3886" t="s">
        <v>201</v>
      </c>
      <c r="T3886" s="221">
        <v>45567.336805555555</v>
      </c>
    </row>
    <row r="3887" spans="1:20" x14ac:dyDescent="0.35">
      <c r="A3887" t="s">
        <v>102</v>
      </c>
      <c r="B3887" t="s">
        <v>103</v>
      </c>
      <c r="C3887" t="s">
        <v>92</v>
      </c>
      <c r="D3887" s="29">
        <v>45888</v>
      </c>
      <c r="E3887" s="184" t="str">
        <f t="shared" si="240"/>
        <v/>
      </c>
      <c r="F3887" s="184" t="str">
        <f t="shared" si="241"/>
        <v/>
      </c>
      <c r="G3887" s="184" t="str">
        <f t="shared" si="242"/>
        <v/>
      </c>
      <c r="H3887" s="184" t="str">
        <f t="shared" si="243"/>
        <v/>
      </c>
      <c r="J3887" t="s">
        <v>253</v>
      </c>
      <c r="K3887" t="s">
        <v>253</v>
      </c>
      <c r="L3887">
        <v>232.512269</v>
      </c>
      <c r="R3887">
        <v>638.34031500000003</v>
      </c>
      <c r="S3887" t="s">
        <v>201</v>
      </c>
      <c r="T3887" s="221">
        <v>45567.336805555555</v>
      </c>
    </row>
    <row r="3888" spans="1:20" x14ac:dyDescent="0.35">
      <c r="A3888" t="s">
        <v>102</v>
      </c>
      <c r="B3888" t="s">
        <v>103</v>
      </c>
      <c r="C3888" t="s">
        <v>92</v>
      </c>
      <c r="D3888" s="29">
        <v>45889</v>
      </c>
      <c r="E3888" s="184" t="str">
        <f t="shared" si="240"/>
        <v/>
      </c>
      <c r="F3888" s="184" t="str">
        <f t="shared" si="241"/>
        <v/>
      </c>
      <c r="G3888" s="184" t="str">
        <f t="shared" si="242"/>
        <v/>
      </c>
      <c r="H3888" s="184" t="str">
        <f t="shared" si="243"/>
        <v/>
      </c>
      <c r="J3888" t="s">
        <v>253</v>
      </c>
      <c r="K3888" t="s">
        <v>253</v>
      </c>
      <c r="L3888">
        <v>232.512269</v>
      </c>
      <c r="R3888">
        <v>638.34031500000003</v>
      </c>
      <c r="S3888" t="s">
        <v>201</v>
      </c>
      <c r="T3888" s="221">
        <v>45567.336805555555</v>
      </c>
    </row>
    <row r="3889" spans="1:20" x14ac:dyDescent="0.35">
      <c r="A3889" t="s">
        <v>102</v>
      </c>
      <c r="B3889" t="s">
        <v>103</v>
      </c>
      <c r="C3889" t="s">
        <v>92</v>
      </c>
      <c r="D3889" s="29">
        <v>45890</v>
      </c>
      <c r="E3889" s="184" t="str">
        <f t="shared" si="240"/>
        <v/>
      </c>
      <c r="F3889" s="184" t="str">
        <f t="shared" si="241"/>
        <v/>
      </c>
      <c r="G3889" s="184" t="str">
        <f t="shared" si="242"/>
        <v/>
      </c>
      <c r="H3889" s="184" t="str">
        <f t="shared" si="243"/>
        <v/>
      </c>
      <c r="J3889" t="s">
        <v>253</v>
      </c>
      <c r="K3889" t="s">
        <v>253</v>
      </c>
      <c r="L3889">
        <v>232.512269</v>
      </c>
      <c r="R3889">
        <v>638.34031500000003</v>
      </c>
      <c r="S3889" t="s">
        <v>201</v>
      </c>
      <c r="T3889" s="221">
        <v>45567.336805555555</v>
      </c>
    </row>
    <row r="3890" spans="1:20" x14ac:dyDescent="0.35">
      <c r="A3890" t="s">
        <v>102</v>
      </c>
      <c r="B3890" t="s">
        <v>103</v>
      </c>
      <c r="C3890" t="s">
        <v>92</v>
      </c>
      <c r="D3890" s="29">
        <v>45891</v>
      </c>
      <c r="E3890" s="184" t="str">
        <f t="shared" si="240"/>
        <v/>
      </c>
      <c r="F3890" s="184" t="str">
        <f t="shared" si="241"/>
        <v/>
      </c>
      <c r="G3890" s="184" t="str">
        <f t="shared" si="242"/>
        <v/>
      </c>
      <c r="H3890" s="184" t="str">
        <f t="shared" si="243"/>
        <v/>
      </c>
      <c r="J3890" t="s">
        <v>253</v>
      </c>
      <c r="K3890" t="s">
        <v>253</v>
      </c>
      <c r="L3890">
        <v>232.512269</v>
      </c>
      <c r="R3890">
        <v>638.34031500000003</v>
      </c>
      <c r="S3890" t="s">
        <v>201</v>
      </c>
      <c r="T3890" s="221">
        <v>45567.336805555555</v>
      </c>
    </row>
    <row r="3891" spans="1:20" x14ac:dyDescent="0.35">
      <c r="A3891" t="s">
        <v>102</v>
      </c>
      <c r="B3891" t="s">
        <v>103</v>
      </c>
      <c r="C3891" t="s">
        <v>92</v>
      </c>
      <c r="D3891" s="29">
        <v>45892</v>
      </c>
      <c r="E3891" s="184" t="str">
        <f t="shared" si="240"/>
        <v/>
      </c>
      <c r="F3891" s="184" t="str">
        <f t="shared" si="241"/>
        <v/>
      </c>
      <c r="G3891" s="184" t="str">
        <f t="shared" si="242"/>
        <v/>
      </c>
      <c r="H3891" s="184" t="str">
        <f t="shared" si="243"/>
        <v/>
      </c>
      <c r="J3891" t="s">
        <v>253</v>
      </c>
      <c r="K3891" t="s">
        <v>253</v>
      </c>
      <c r="L3891">
        <v>232.512269</v>
      </c>
      <c r="R3891">
        <v>638.34031500000003</v>
      </c>
      <c r="S3891" t="s">
        <v>201</v>
      </c>
      <c r="T3891" s="221">
        <v>45567.336805555555</v>
      </c>
    </row>
    <row r="3892" spans="1:20" x14ac:dyDescent="0.35">
      <c r="A3892" t="s">
        <v>102</v>
      </c>
      <c r="B3892" t="s">
        <v>103</v>
      </c>
      <c r="C3892" t="s">
        <v>92</v>
      </c>
      <c r="D3892" s="29">
        <v>45893</v>
      </c>
      <c r="E3892" s="184" t="str">
        <f t="shared" si="240"/>
        <v/>
      </c>
      <c r="F3892" s="184" t="str">
        <f t="shared" si="241"/>
        <v/>
      </c>
      <c r="G3892" s="184" t="str">
        <f t="shared" si="242"/>
        <v/>
      </c>
      <c r="H3892" s="184" t="str">
        <f t="shared" si="243"/>
        <v/>
      </c>
      <c r="J3892" t="s">
        <v>253</v>
      </c>
      <c r="K3892" t="s">
        <v>253</v>
      </c>
      <c r="L3892">
        <v>232.512269</v>
      </c>
      <c r="R3892">
        <v>638.34031500000003</v>
      </c>
      <c r="S3892" t="s">
        <v>201</v>
      </c>
      <c r="T3892" s="221">
        <v>45567.336805555555</v>
      </c>
    </row>
    <row r="3893" spans="1:20" x14ac:dyDescent="0.35">
      <c r="A3893" t="s">
        <v>102</v>
      </c>
      <c r="B3893" t="s">
        <v>103</v>
      </c>
      <c r="C3893" t="s">
        <v>92</v>
      </c>
      <c r="D3893" s="29">
        <v>45894</v>
      </c>
      <c r="E3893" s="184" t="str">
        <f t="shared" si="240"/>
        <v/>
      </c>
      <c r="F3893" s="184" t="str">
        <f t="shared" si="241"/>
        <v/>
      </c>
      <c r="G3893" s="184" t="str">
        <f t="shared" si="242"/>
        <v/>
      </c>
      <c r="H3893" s="184" t="str">
        <f t="shared" si="243"/>
        <v/>
      </c>
      <c r="J3893" t="s">
        <v>253</v>
      </c>
      <c r="K3893" t="s">
        <v>253</v>
      </c>
      <c r="L3893">
        <v>232.512269</v>
      </c>
      <c r="R3893">
        <v>638.34031500000003</v>
      </c>
      <c r="S3893" t="s">
        <v>201</v>
      </c>
      <c r="T3893" s="221">
        <v>45567.336805555555</v>
      </c>
    </row>
    <row r="3894" spans="1:20" x14ac:dyDescent="0.35">
      <c r="A3894" t="s">
        <v>102</v>
      </c>
      <c r="B3894" t="s">
        <v>103</v>
      </c>
      <c r="C3894" t="s">
        <v>92</v>
      </c>
      <c r="D3894" s="29">
        <v>45895</v>
      </c>
      <c r="E3894" s="184" t="str">
        <f t="shared" si="240"/>
        <v/>
      </c>
      <c r="F3894" s="184" t="str">
        <f t="shared" si="241"/>
        <v/>
      </c>
      <c r="G3894" s="184" t="str">
        <f t="shared" si="242"/>
        <v/>
      </c>
      <c r="H3894" s="184" t="str">
        <f t="shared" si="243"/>
        <v/>
      </c>
      <c r="J3894" t="s">
        <v>253</v>
      </c>
      <c r="K3894" t="s">
        <v>253</v>
      </c>
      <c r="L3894">
        <v>232.512269</v>
      </c>
      <c r="R3894">
        <v>638.34031500000003</v>
      </c>
      <c r="S3894" t="s">
        <v>201</v>
      </c>
      <c r="T3894" s="221">
        <v>45567.336805555555</v>
      </c>
    </row>
    <row r="3895" spans="1:20" x14ac:dyDescent="0.35">
      <c r="A3895" t="s">
        <v>102</v>
      </c>
      <c r="B3895" t="s">
        <v>103</v>
      </c>
      <c r="C3895" t="s">
        <v>92</v>
      </c>
      <c r="D3895" s="29">
        <v>45896</v>
      </c>
      <c r="E3895" s="184" t="str">
        <f t="shared" si="240"/>
        <v/>
      </c>
      <c r="F3895" s="184" t="str">
        <f t="shared" si="241"/>
        <v/>
      </c>
      <c r="G3895" s="184" t="str">
        <f t="shared" si="242"/>
        <v/>
      </c>
      <c r="H3895" s="184" t="str">
        <f t="shared" si="243"/>
        <v/>
      </c>
      <c r="J3895" t="s">
        <v>253</v>
      </c>
      <c r="K3895" t="s">
        <v>253</v>
      </c>
      <c r="L3895">
        <v>232.512269</v>
      </c>
      <c r="R3895">
        <v>638.34031500000003</v>
      </c>
      <c r="S3895" t="s">
        <v>201</v>
      </c>
      <c r="T3895" s="221">
        <v>45567.336805555555</v>
      </c>
    </row>
    <row r="3896" spans="1:20" x14ac:dyDescent="0.35">
      <c r="A3896" t="s">
        <v>102</v>
      </c>
      <c r="B3896" t="s">
        <v>103</v>
      </c>
      <c r="C3896" t="s">
        <v>92</v>
      </c>
      <c r="D3896" s="29">
        <v>45897</v>
      </c>
      <c r="E3896" s="184" t="str">
        <f t="shared" si="240"/>
        <v/>
      </c>
      <c r="F3896" s="184" t="str">
        <f t="shared" si="241"/>
        <v/>
      </c>
      <c r="G3896" s="184" t="str">
        <f t="shared" si="242"/>
        <v/>
      </c>
      <c r="H3896" s="184" t="str">
        <f t="shared" si="243"/>
        <v/>
      </c>
      <c r="J3896" t="s">
        <v>253</v>
      </c>
      <c r="K3896" t="s">
        <v>253</v>
      </c>
      <c r="L3896">
        <v>232.512269</v>
      </c>
      <c r="R3896">
        <v>638.34031500000003</v>
      </c>
      <c r="S3896" t="s">
        <v>201</v>
      </c>
      <c r="T3896" s="221">
        <v>45567.336805555555</v>
      </c>
    </row>
    <row r="3897" spans="1:20" x14ac:dyDescent="0.35">
      <c r="A3897" t="s">
        <v>102</v>
      </c>
      <c r="B3897" t="s">
        <v>103</v>
      </c>
      <c r="C3897" t="s">
        <v>92</v>
      </c>
      <c r="D3897" s="29">
        <v>45898</v>
      </c>
      <c r="E3897" s="184" t="str">
        <f t="shared" si="240"/>
        <v/>
      </c>
      <c r="F3897" s="184" t="str">
        <f t="shared" si="241"/>
        <v/>
      </c>
      <c r="G3897" s="184" t="str">
        <f t="shared" si="242"/>
        <v/>
      </c>
      <c r="H3897" s="184" t="str">
        <f t="shared" si="243"/>
        <v/>
      </c>
      <c r="J3897" t="s">
        <v>253</v>
      </c>
      <c r="K3897" t="s">
        <v>253</v>
      </c>
      <c r="L3897">
        <v>232.512269</v>
      </c>
      <c r="R3897">
        <v>638.34031500000003</v>
      </c>
      <c r="S3897" t="s">
        <v>201</v>
      </c>
      <c r="T3897" s="221">
        <v>45567.336805555555</v>
      </c>
    </row>
    <row r="3898" spans="1:20" x14ac:dyDescent="0.35">
      <c r="A3898" t="s">
        <v>102</v>
      </c>
      <c r="B3898" t="s">
        <v>103</v>
      </c>
      <c r="C3898" t="s">
        <v>92</v>
      </c>
      <c r="D3898" s="29">
        <v>45899</v>
      </c>
      <c r="E3898" s="184" t="str">
        <f t="shared" si="240"/>
        <v/>
      </c>
      <c r="F3898" s="184" t="str">
        <f t="shared" si="241"/>
        <v/>
      </c>
      <c r="G3898" s="184" t="str">
        <f t="shared" si="242"/>
        <v/>
      </c>
      <c r="H3898" s="184" t="str">
        <f t="shared" si="243"/>
        <v/>
      </c>
      <c r="J3898" t="s">
        <v>253</v>
      </c>
      <c r="K3898" t="s">
        <v>253</v>
      </c>
      <c r="L3898">
        <v>232.512269</v>
      </c>
      <c r="R3898">
        <v>638.34031500000003</v>
      </c>
      <c r="S3898" t="s">
        <v>201</v>
      </c>
      <c r="T3898" s="221">
        <v>45567.336805555555</v>
      </c>
    </row>
    <row r="3899" spans="1:20" x14ac:dyDescent="0.35">
      <c r="A3899" t="s">
        <v>102</v>
      </c>
      <c r="B3899" t="s">
        <v>103</v>
      </c>
      <c r="C3899" t="s">
        <v>92</v>
      </c>
      <c r="D3899" s="29">
        <v>45900</v>
      </c>
      <c r="E3899" s="184" t="str">
        <f t="shared" si="240"/>
        <v/>
      </c>
      <c r="F3899" s="184" t="str">
        <f t="shared" si="241"/>
        <v/>
      </c>
      <c r="G3899" s="184" t="str">
        <f t="shared" si="242"/>
        <v/>
      </c>
      <c r="H3899" s="184" t="str">
        <f t="shared" si="243"/>
        <v/>
      </c>
      <c r="J3899" t="s">
        <v>253</v>
      </c>
      <c r="K3899" t="s">
        <v>253</v>
      </c>
      <c r="L3899">
        <v>232.512269</v>
      </c>
      <c r="R3899">
        <v>638.34031500000003</v>
      </c>
      <c r="S3899" t="s">
        <v>201</v>
      </c>
      <c r="T3899" s="221">
        <v>45567.336805555555</v>
      </c>
    </row>
    <row r="3900" spans="1:20" x14ac:dyDescent="0.35">
      <c r="A3900" t="s">
        <v>102</v>
      </c>
      <c r="B3900" t="s">
        <v>103</v>
      </c>
      <c r="C3900" t="s">
        <v>92</v>
      </c>
      <c r="D3900" s="29">
        <v>45901</v>
      </c>
      <c r="E3900" s="184" t="str">
        <f t="shared" si="240"/>
        <v/>
      </c>
      <c r="F3900" s="184" t="str">
        <f t="shared" si="241"/>
        <v/>
      </c>
      <c r="G3900" s="184">
        <f t="shared" si="242"/>
        <v>0.59269374988480872</v>
      </c>
      <c r="H3900" s="184">
        <f t="shared" si="243"/>
        <v>0.59269374988480872</v>
      </c>
      <c r="J3900">
        <v>260</v>
      </c>
      <c r="K3900">
        <v>260</v>
      </c>
      <c r="L3900">
        <v>232.512269</v>
      </c>
      <c r="R3900">
        <v>638.34031500000003</v>
      </c>
      <c r="S3900" t="s">
        <v>201</v>
      </c>
      <c r="T3900" s="221">
        <v>45567.336805555555</v>
      </c>
    </row>
    <row r="3901" spans="1:20" x14ac:dyDescent="0.35">
      <c r="A3901" t="s">
        <v>102</v>
      </c>
      <c r="B3901" t="s">
        <v>103</v>
      </c>
      <c r="C3901" t="s">
        <v>92</v>
      </c>
      <c r="D3901" s="29">
        <v>45902</v>
      </c>
      <c r="E3901" s="184" t="str">
        <f t="shared" si="240"/>
        <v/>
      </c>
      <c r="F3901" s="184" t="str">
        <f t="shared" si="241"/>
        <v/>
      </c>
      <c r="G3901" s="184">
        <f t="shared" si="242"/>
        <v>0.59269374988480872</v>
      </c>
      <c r="H3901" s="184">
        <f t="shared" si="243"/>
        <v>0.59269374988480872</v>
      </c>
      <c r="J3901">
        <v>260</v>
      </c>
      <c r="K3901">
        <v>260</v>
      </c>
      <c r="L3901">
        <v>232.512269</v>
      </c>
      <c r="R3901">
        <v>638.34031500000003</v>
      </c>
      <c r="S3901" t="s">
        <v>201</v>
      </c>
      <c r="T3901" s="221">
        <v>45567.336805555555</v>
      </c>
    </row>
    <row r="3902" spans="1:20" x14ac:dyDescent="0.35">
      <c r="A3902" t="s">
        <v>102</v>
      </c>
      <c r="B3902" t="s">
        <v>103</v>
      </c>
      <c r="C3902" t="s">
        <v>92</v>
      </c>
      <c r="D3902" s="29">
        <v>45903</v>
      </c>
      <c r="E3902" s="184" t="str">
        <f t="shared" si="240"/>
        <v/>
      </c>
      <c r="F3902" s="184" t="str">
        <f t="shared" si="241"/>
        <v/>
      </c>
      <c r="G3902" s="184" t="str">
        <f t="shared" si="242"/>
        <v/>
      </c>
      <c r="H3902" s="184" t="str">
        <f t="shared" si="243"/>
        <v/>
      </c>
      <c r="L3902">
        <v>232.512269</v>
      </c>
      <c r="R3902">
        <v>638.34031500000003</v>
      </c>
      <c r="S3902" t="s">
        <v>201</v>
      </c>
      <c r="T3902" s="221">
        <v>45567.336805555555</v>
      </c>
    </row>
    <row r="3903" spans="1:20" x14ac:dyDescent="0.35">
      <c r="A3903" t="s">
        <v>102</v>
      </c>
      <c r="B3903" t="s">
        <v>103</v>
      </c>
      <c r="C3903" t="s">
        <v>92</v>
      </c>
      <c r="D3903" s="29">
        <v>45904</v>
      </c>
      <c r="E3903" s="184" t="str">
        <f t="shared" si="240"/>
        <v/>
      </c>
      <c r="F3903" s="184" t="str">
        <f t="shared" si="241"/>
        <v/>
      </c>
      <c r="G3903" s="184">
        <f t="shared" si="242"/>
        <v>0.59269374988480872</v>
      </c>
      <c r="H3903" s="184">
        <f t="shared" si="243"/>
        <v>0.59269374988480872</v>
      </c>
      <c r="J3903">
        <v>260</v>
      </c>
      <c r="K3903">
        <v>260</v>
      </c>
      <c r="L3903">
        <v>232.512269</v>
      </c>
      <c r="R3903">
        <v>638.34031500000003</v>
      </c>
      <c r="S3903" t="s">
        <v>201</v>
      </c>
      <c r="T3903" s="221">
        <v>45567.336805555555</v>
      </c>
    </row>
    <row r="3904" spans="1:20" x14ac:dyDescent="0.35">
      <c r="A3904" t="s">
        <v>102</v>
      </c>
      <c r="B3904" t="s">
        <v>103</v>
      </c>
      <c r="C3904" t="s">
        <v>92</v>
      </c>
      <c r="D3904" s="29">
        <v>45905</v>
      </c>
      <c r="E3904" s="184" t="str">
        <f t="shared" si="240"/>
        <v/>
      </c>
      <c r="F3904" s="184" t="str">
        <f t="shared" si="241"/>
        <v/>
      </c>
      <c r="G3904" s="184">
        <f t="shared" si="242"/>
        <v>0.59269374988480872</v>
      </c>
      <c r="H3904" s="184">
        <f t="shared" si="243"/>
        <v>0.59269374988480872</v>
      </c>
      <c r="J3904">
        <v>260</v>
      </c>
      <c r="K3904">
        <v>260</v>
      </c>
      <c r="L3904">
        <v>232.512269</v>
      </c>
      <c r="R3904">
        <v>638.34031500000003</v>
      </c>
      <c r="S3904" t="s">
        <v>201</v>
      </c>
      <c r="T3904" s="221">
        <v>45567.336805555555</v>
      </c>
    </row>
    <row r="3905" spans="1:20" x14ac:dyDescent="0.35">
      <c r="A3905" t="s">
        <v>102</v>
      </c>
      <c r="B3905" t="s">
        <v>103</v>
      </c>
      <c r="C3905" t="s">
        <v>92</v>
      </c>
      <c r="D3905" s="29">
        <v>45906</v>
      </c>
      <c r="E3905" s="184" t="str">
        <f t="shared" si="240"/>
        <v/>
      </c>
      <c r="F3905" s="184" t="str">
        <f t="shared" si="241"/>
        <v/>
      </c>
      <c r="G3905" s="184">
        <f t="shared" si="242"/>
        <v>0.59269374988480872</v>
      </c>
      <c r="H3905" s="184">
        <f t="shared" si="243"/>
        <v>0.59269374988480872</v>
      </c>
      <c r="J3905">
        <v>260</v>
      </c>
      <c r="K3905">
        <v>260</v>
      </c>
      <c r="L3905">
        <v>232.512269</v>
      </c>
      <c r="R3905">
        <v>638.34031500000003</v>
      </c>
      <c r="S3905" t="s">
        <v>201</v>
      </c>
      <c r="T3905" s="221">
        <v>45567.336805555555</v>
      </c>
    </row>
    <row r="3906" spans="1:20" x14ac:dyDescent="0.35">
      <c r="A3906" t="s">
        <v>102</v>
      </c>
      <c r="B3906" t="s">
        <v>103</v>
      </c>
      <c r="C3906" t="s">
        <v>92</v>
      </c>
      <c r="D3906" s="29">
        <v>45907</v>
      </c>
      <c r="E3906" s="184" t="str">
        <f t="shared" si="240"/>
        <v/>
      </c>
      <c r="F3906" s="184" t="str">
        <f t="shared" si="241"/>
        <v/>
      </c>
      <c r="G3906" s="184">
        <f t="shared" si="242"/>
        <v>0.59269374988480872</v>
      </c>
      <c r="H3906" s="184">
        <f t="shared" si="243"/>
        <v>0.59269374988480872</v>
      </c>
      <c r="J3906">
        <v>260</v>
      </c>
      <c r="K3906">
        <v>260</v>
      </c>
      <c r="L3906">
        <v>232.512269</v>
      </c>
      <c r="R3906">
        <v>638.34031500000003</v>
      </c>
      <c r="S3906" t="s">
        <v>201</v>
      </c>
      <c r="T3906" s="221">
        <v>45567.336805555555</v>
      </c>
    </row>
    <row r="3907" spans="1:20" x14ac:dyDescent="0.35">
      <c r="A3907" t="s">
        <v>102</v>
      </c>
      <c r="B3907" t="s">
        <v>103</v>
      </c>
      <c r="C3907" t="s">
        <v>92</v>
      </c>
      <c r="D3907" s="29">
        <v>45908</v>
      </c>
      <c r="E3907" s="184" t="str">
        <f t="shared" si="240"/>
        <v/>
      </c>
      <c r="F3907" s="184" t="str">
        <f t="shared" si="241"/>
        <v/>
      </c>
      <c r="G3907" s="184">
        <f t="shared" si="242"/>
        <v>0.56919531237816301</v>
      </c>
      <c r="H3907" s="184">
        <f t="shared" si="243"/>
        <v>0.56919531237816301</v>
      </c>
      <c r="J3907">
        <v>275</v>
      </c>
      <c r="K3907">
        <v>275</v>
      </c>
      <c r="L3907">
        <v>232.512269</v>
      </c>
      <c r="R3907">
        <v>638.34031500000003</v>
      </c>
      <c r="S3907" t="s">
        <v>201</v>
      </c>
      <c r="T3907" s="221">
        <v>45567.336805555555</v>
      </c>
    </row>
    <row r="3908" spans="1:20" x14ac:dyDescent="0.35">
      <c r="A3908" t="s">
        <v>102</v>
      </c>
      <c r="B3908" t="s">
        <v>103</v>
      </c>
      <c r="C3908" t="s">
        <v>92</v>
      </c>
      <c r="D3908" s="29">
        <v>45909</v>
      </c>
      <c r="E3908" s="184" t="str">
        <f t="shared" si="240"/>
        <v/>
      </c>
      <c r="F3908" s="184" t="str">
        <f t="shared" si="241"/>
        <v/>
      </c>
      <c r="G3908" s="184">
        <f t="shared" si="242"/>
        <v>0.56919531237816301</v>
      </c>
      <c r="H3908" s="184">
        <f t="shared" si="243"/>
        <v>0.56919531237816301</v>
      </c>
      <c r="J3908">
        <v>275</v>
      </c>
      <c r="K3908">
        <v>275</v>
      </c>
      <c r="L3908">
        <v>232.512269</v>
      </c>
      <c r="R3908">
        <v>638.34031500000003</v>
      </c>
      <c r="S3908" t="s">
        <v>201</v>
      </c>
      <c r="T3908" s="221">
        <v>45567.336805555555</v>
      </c>
    </row>
    <row r="3909" spans="1:20" x14ac:dyDescent="0.35">
      <c r="A3909" t="s">
        <v>102</v>
      </c>
      <c r="B3909" t="s">
        <v>103</v>
      </c>
      <c r="C3909" t="s">
        <v>92</v>
      </c>
      <c r="D3909" s="29">
        <v>45910</v>
      </c>
      <c r="E3909" s="184" t="str">
        <f t="shared" si="240"/>
        <v/>
      </c>
      <c r="F3909" s="184" t="str">
        <f t="shared" si="241"/>
        <v/>
      </c>
      <c r="G3909" s="184">
        <f t="shared" si="242"/>
        <v>0.56919531237816301</v>
      </c>
      <c r="H3909" s="184">
        <f t="shared" si="243"/>
        <v>0.56919531237816301</v>
      </c>
      <c r="J3909">
        <v>275</v>
      </c>
      <c r="K3909">
        <v>275</v>
      </c>
      <c r="L3909">
        <v>232.512269</v>
      </c>
      <c r="R3909">
        <v>638.34031500000003</v>
      </c>
      <c r="S3909" t="s">
        <v>201</v>
      </c>
      <c r="T3909" s="221">
        <v>45567.336805555555</v>
      </c>
    </row>
    <row r="3910" spans="1:20" x14ac:dyDescent="0.35">
      <c r="A3910" t="s">
        <v>102</v>
      </c>
      <c r="B3910" t="s">
        <v>103</v>
      </c>
      <c r="C3910" t="s">
        <v>92</v>
      </c>
      <c r="D3910" s="29">
        <v>45911</v>
      </c>
      <c r="E3910" s="184" t="str">
        <f t="shared" si="240"/>
        <v/>
      </c>
      <c r="F3910" s="184" t="str">
        <f t="shared" si="241"/>
        <v/>
      </c>
      <c r="G3910" s="184">
        <f t="shared" si="242"/>
        <v>0.56919531237816301</v>
      </c>
      <c r="H3910" s="184">
        <f t="shared" si="243"/>
        <v>0.56919531237816301</v>
      </c>
      <c r="J3910">
        <v>275</v>
      </c>
      <c r="K3910">
        <v>275</v>
      </c>
      <c r="L3910">
        <v>232.512269</v>
      </c>
      <c r="R3910">
        <v>638.34031500000003</v>
      </c>
      <c r="S3910" t="s">
        <v>201</v>
      </c>
      <c r="T3910" s="221">
        <v>45567.336805555555</v>
      </c>
    </row>
    <row r="3911" spans="1:20" x14ac:dyDescent="0.35">
      <c r="A3911" t="s">
        <v>102</v>
      </c>
      <c r="B3911" t="s">
        <v>103</v>
      </c>
      <c r="C3911" t="s">
        <v>92</v>
      </c>
      <c r="D3911" s="29">
        <v>45912</v>
      </c>
      <c r="E3911" s="184" t="str">
        <f t="shared" si="240"/>
        <v/>
      </c>
      <c r="F3911" s="184" t="str">
        <f t="shared" si="241"/>
        <v/>
      </c>
      <c r="G3911" s="184">
        <f t="shared" si="242"/>
        <v>0.56919531237816301</v>
      </c>
      <c r="H3911" s="184">
        <f t="shared" si="243"/>
        <v>0.56919531237816301</v>
      </c>
      <c r="J3911">
        <v>275</v>
      </c>
      <c r="K3911">
        <v>275</v>
      </c>
      <c r="L3911">
        <v>232.512269</v>
      </c>
      <c r="R3911">
        <v>638.34031500000003</v>
      </c>
      <c r="S3911" t="s">
        <v>201</v>
      </c>
      <c r="T3911" s="221">
        <v>45567.336805555555</v>
      </c>
    </row>
    <row r="3912" spans="1:20" x14ac:dyDescent="0.35">
      <c r="A3912" t="s">
        <v>102</v>
      </c>
      <c r="B3912" t="s">
        <v>103</v>
      </c>
      <c r="C3912" t="s">
        <v>92</v>
      </c>
      <c r="D3912" s="29">
        <v>45913</v>
      </c>
      <c r="E3912" s="184" t="str">
        <f t="shared" ref="E3912:E3975" si="244">IF(J3912="","",IF(L3912=0,0,IF(1-(J3912/L3912)&lt;0,"",1-(J3912/L3912))))</f>
        <v/>
      </c>
      <c r="F3912" s="184" t="str">
        <f t="shared" ref="F3912:F3975" si="245">IF(K3912="","",IF(L3912=0,0,IF(1-(K3912/L3912)&lt;0,"",1-(K3912/L3912))))</f>
        <v/>
      </c>
      <c r="G3912" s="184">
        <f t="shared" ref="G3912:G3975" si="246">IF(J3912="","",IF(1-(J3912/R3912)&lt;0,"",1-(J3912/R3912)))</f>
        <v>0.56919531237816301</v>
      </c>
      <c r="H3912" s="184">
        <f t="shared" ref="H3912:H3975" si="247">IF(K3912="","",IF(1-(K3912/R3912)&lt;0,"",1-(K3912/R3912)))</f>
        <v>0.56919531237816301</v>
      </c>
      <c r="J3912">
        <v>275</v>
      </c>
      <c r="K3912">
        <v>275</v>
      </c>
      <c r="L3912">
        <v>232.512269</v>
      </c>
      <c r="R3912">
        <v>638.34031500000003</v>
      </c>
      <c r="S3912" t="s">
        <v>201</v>
      </c>
      <c r="T3912" s="221">
        <v>45567.336805555555</v>
      </c>
    </row>
    <row r="3913" spans="1:20" x14ac:dyDescent="0.35">
      <c r="A3913" t="s">
        <v>102</v>
      </c>
      <c r="B3913" t="s">
        <v>103</v>
      </c>
      <c r="C3913" t="s">
        <v>92</v>
      </c>
      <c r="D3913" s="29">
        <v>45914</v>
      </c>
      <c r="E3913" s="184" t="str">
        <f t="shared" si="244"/>
        <v/>
      </c>
      <c r="F3913" s="184" t="str">
        <f t="shared" si="245"/>
        <v/>
      </c>
      <c r="G3913" s="184">
        <f t="shared" si="246"/>
        <v>0.56919531237816301</v>
      </c>
      <c r="H3913" s="184">
        <f t="shared" si="247"/>
        <v>0.56919531237816301</v>
      </c>
      <c r="J3913">
        <v>275</v>
      </c>
      <c r="K3913">
        <v>275</v>
      </c>
      <c r="L3913">
        <v>232.512269</v>
      </c>
      <c r="R3913">
        <v>638.34031500000003</v>
      </c>
      <c r="S3913" t="s">
        <v>201</v>
      </c>
      <c r="T3913" s="221">
        <v>45567.336805555555</v>
      </c>
    </row>
    <row r="3914" spans="1:20" x14ac:dyDescent="0.35">
      <c r="A3914" t="s">
        <v>102</v>
      </c>
      <c r="B3914" t="s">
        <v>103</v>
      </c>
      <c r="C3914" t="s">
        <v>92</v>
      </c>
      <c r="D3914" s="29">
        <v>45915</v>
      </c>
      <c r="E3914" s="184" t="str">
        <f t="shared" si="244"/>
        <v/>
      </c>
      <c r="F3914" s="184" t="str">
        <f t="shared" si="245"/>
        <v/>
      </c>
      <c r="G3914" s="184">
        <f t="shared" si="246"/>
        <v>0.62402499989366955</v>
      </c>
      <c r="H3914" s="184">
        <f t="shared" si="247"/>
        <v>0.56919531237816301</v>
      </c>
      <c r="J3914">
        <v>240</v>
      </c>
      <c r="K3914">
        <v>275</v>
      </c>
      <c r="L3914">
        <v>232.512269</v>
      </c>
      <c r="R3914">
        <v>638.34031500000003</v>
      </c>
      <c r="S3914" t="s">
        <v>201</v>
      </c>
      <c r="T3914" s="221">
        <v>45567.336805555555</v>
      </c>
    </row>
    <row r="3915" spans="1:20" x14ac:dyDescent="0.35">
      <c r="A3915" t="s">
        <v>102</v>
      </c>
      <c r="B3915" t="s">
        <v>103</v>
      </c>
      <c r="C3915" t="s">
        <v>92</v>
      </c>
      <c r="D3915" s="29">
        <v>45916</v>
      </c>
      <c r="E3915" s="184" t="str">
        <f t="shared" si="244"/>
        <v/>
      </c>
      <c r="F3915" s="184" t="str">
        <f t="shared" si="245"/>
        <v/>
      </c>
      <c r="G3915" s="184">
        <f t="shared" si="246"/>
        <v>0.62402499989366955</v>
      </c>
      <c r="H3915" s="184">
        <f t="shared" si="247"/>
        <v>0.56919531237816301</v>
      </c>
      <c r="J3915">
        <v>240</v>
      </c>
      <c r="K3915">
        <v>275</v>
      </c>
      <c r="L3915">
        <v>232.512269</v>
      </c>
      <c r="R3915">
        <v>638.34031500000003</v>
      </c>
      <c r="S3915" t="s">
        <v>201</v>
      </c>
      <c r="T3915" s="221">
        <v>45567.336805555555</v>
      </c>
    </row>
    <row r="3916" spans="1:20" x14ac:dyDescent="0.35">
      <c r="A3916" t="s">
        <v>102</v>
      </c>
      <c r="B3916" t="s">
        <v>103</v>
      </c>
      <c r="C3916" t="s">
        <v>92</v>
      </c>
      <c r="D3916" s="29">
        <v>45917</v>
      </c>
      <c r="E3916" s="184" t="str">
        <f t="shared" si="244"/>
        <v/>
      </c>
      <c r="F3916" s="184" t="str">
        <f t="shared" si="245"/>
        <v/>
      </c>
      <c r="G3916" s="184">
        <f t="shared" si="246"/>
        <v>0.62402499989366955</v>
      </c>
      <c r="H3916" s="184">
        <f t="shared" si="247"/>
        <v>0.56919531237816301</v>
      </c>
      <c r="J3916">
        <v>240</v>
      </c>
      <c r="K3916">
        <v>275</v>
      </c>
      <c r="L3916">
        <v>232.512269</v>
      </c>
      <c r="R3916">
        <v>638.34031500000003</v>
      </c>
      <c r="S3916" t="s">
        <v>201</v>
      </c>
      <c r="T3916" s="221">
        <v>45567.336805555555</v>
      </c>
    </row>
    <row r="3917" spans="1:20" x14ac:dyDescent="0.35">
      <c r="A3917" t="s">
        <v>102</v>
      </c>
      <c r="B3917" t="s">
        <v>103</v>
      </c>
      <c r="C3917" t="s">
        <v>92</v>
      </c>
      <c r="D3917" s="29">
        <v>45918</v>
      </c>
      <c r="E3917" s="184" t="str">
        <f t="shared" si="244"/>
        <v/>
      </c>
      <c r="F3917" s="184" t="str">
        <f t="shared" si="245"/>
        <v/>
      </c>
      <c r="G3917" s="184">
        <f t="shared" si="246"/>
        <v>0.62402499989366955</v>
      </c>
      <c r="H3917" s="184">
        <f t="shared" si="247"/>
        <v>0.56919531237816301</v>
      </c>
      <c r="J3917">
        <v>240</v>
      </c>
      <c r="K3917">
        <v>275</v>
      </c>
      <c r="L3917">
        <v>232.512269</v>
      </c>
      <c r="R3917">
        <v>638.34031500000003</v>
      </c>
      <c r="S3917" t="s">
        <v>201</v>
      </c>
      <c r="T3917" s="221">
        <v>45567.336805555555</v>
      </c>
    </row>
    <row r="3918" spans="1:20" x14ac:dyDescent="0.35">
      <c r="A3918" t="s">
        <v>102</v>
      </c>
      <c r="B3918" t="s">
        <v>103</v>
      </c>
      <c r="C3918" t="s">
        <v>92</v>
      </c>
      <c r="D3918" s="29">
        <v>45919</v>
      </c>
      <c r="E3918" s="184" t="str">
        <f t="shared" si="244"/>
        <v/>
      </c>
      <c r="F3918" s="184" t="str">
        <f t="shared" si="245"/>
        <v/>
      </c>
      <c r="G3918" s="184">
        <f t="shared" si="246"/>
        <v>0.62402499989366955</v>
      </c>
      <c r="H3918" s="184">
        <f t="shared" si="247"/>
        <v>0.56919531237816301</v>
      </c>
      <c r="J3918">
        <v>240</v>
      </c>
      <c r="K3918">
        <v>275</v>
      </c>
      <c r="L3918">
        <v>232.512269</v>
      </c>
      <c r="R3918">
        <v>638.34031500000003</v>
      </c>
      <c r="S3918" t="s">
        <v>201</v>
      </c>
      <c r="T3918" s="221">
        <v>45567.336805555555</v>
      </c>
    </row>
    <row r="3919" spans="1:20" x14ac:dyDescent="0.35">
      <c r="A3919" t="s">
        <v>102</v>
      </c>
      <c r="B3919" t="s">
        <v>103</v>
      </c>
      <c r="C3919" t="s">
        <v>92</v>
      </c>
      <c r="D3919" s="29">
        <v>45920</v>
      </c>
      <c r="E3919" s="184" t="str">
        <f t="shared" si="244"/>
        <v/>
      </c>
      <c r="F3919" s="184" t="str">
        <f t="shared" si="245"/>
        <v/>
      </c>
      <c r="G3919" s="184">
        <f t="shared" si="246"/>
        <v>0.62402499989366955</v>
      </c>
      <c r="H3919" s="184">
        <f t="shared" si="247"/>
        <v>0.56919531237816301</v>
      </c>
      <c r="J3919">
        <v>240</v>
      </c>
      <c r="K3919">
        <v>275</v>
      </c>
      <c r="L3919">
        <v>232.512269</v>
      </c>
      <c r="R3919">
        <v>638.34031500000003</v>
      </c>
      <c r="S3919" t="s">
        <v>201</v>
      </c>
      <c r="T3919" s="221">
        <v>45567.336805555555</v>
      </c>
    </row>
    <row r="3920" spans="1:20" x14ac:dyDescent="0.35">
      <c r="A3920" t="s">
        <v>102</v>
      </c>
      <c r="B3920" t="s">
        <v>103</v>
      </c>
      <c r="C3920" t="s">
        <v>92</v>
      </c>
      <c r="D3920" s="29">
        <v>45921</v>
      </c>
      <c r="E3920" s="184" t="str">
        <f t="shared" si="244"/>
        <v/>
      </c>
      <c r="F3920" s="184" t="str">
        <f t="shared" si="245"/>
        <v/>
      </c>
      <c r="G3920" s="184">
        <f t="shared" si="246"/>
        <v>0.62402499989366955</v>
      </c>
      <c r="H3920" s="184">
        <f t="shared" si="247"/>
        <v>0.56919531237816301</v>
      </c>
      <c r="J3920">
        <v>240</v>
      </c>
      <c r="K3920">
        <v>275</v>
      </c>
      <c r="L3920">
        <v>232.512269</v>
      </c>
      <c r="R3920">
        <v>638.34031500000003</v>
      </c>
      <c r="S3920" t="s">
        <v>201</v>
      </c>
      <c r="T3920" s="221">
        <v>45567.336805555555</v>
      </c>
    </row>
    <row r="3921" spans="1:20" x14ac:dyDescent="0.35">
      <c r="A3921" t="s">
        <v>102</v>
      </c>
      <c r="B3921" t="s">
        <v>103</v>
      </c>
      <c r="C3921" t="s">
        <v>92</v>
      </c>
      <c r="D3921" s="29">
        <v>45922</v>
      </c>
      <c r="E3921" s="184" t="str">
        <f t="shared" si="244"/>
        <v/>
      </c>
      <c r="F3921" s="184" t="str">
        <f t="shared" si="245"/>
        <v/>
      </c>
      <c r="G3921" s="184">
        <f t="shared" si="246"/>
        <v>0.62402499989366955</v>
      </c>
      <c r="H3921" s="184">
        <f t="shared" si="247"/>
        <v>0.56919531237816301</v>
      </c>
      <c r="J3921">
        <v>240</v>
      </c>
      <c r="K3921">
        <v>275</v>
      </c>
      <c r="L3921">
        <v>232.512269</v>
      </c>
      <c r="R3921">
        <v>638.34031500000003</v>
      </c>
      <c r="S3921" t="s">
        <v>201</v>
      </c>
      <c r="T3921" s="221">
        <v>45567.336805555555</v>
      </c>
    </row>
    <row r="3922" spans="1:20" x14ac:dyDescent="0.35">
      <c r="A3922" t="s">
        <v>102</v>
      </c>
      <c r="B3922" t="s">
        <v>103</v>
      </c>
      <c r="C3922" t="s">
        <v>92</v>
      </c>
      <c r="D3922" s="29">
        <v>45923</v>
      </c>
      <c r="E3922" s="184" t="str">
        <f t="shared" si="244"/>
        <v/>
      </c>
      <c r="F3922" s="184" t="str">
        <f t="shared" si="245"/>
        <v/>
      </c>
      <c r="G3922" s="184">
        <f t="shared" si="246"/>
        <v>0.62402499989366955</v>
      </c>
      <c r="H3922" s="184">
        <f t="shared" si="247"/>
        <v>0.56919531237816301</v>
      </c>
      <c r="J3922">
        <v>240</v>
      </c>
      <c r="K3922">
        <v>275</v>
      </c>
      <c r="L3922">
        <v>232.512269</v>
      </c>
      <c r="R3922">
        <v>638.34031500000003</v>
      </c>
      <c r="S3922" t="s">
        <v>201</v>
      </c>
      <c r="T3922" s="221">
        <v>45567.336805555555</v>
      </c>
    </row>
    <row r="3923" spans="1:20" x14ac:dyDescent="0.35">
      <c r="A3923" t="s">
        <v>102</v>
      </c>
      <c r="B3923" t="s">
        <v>103</v>
      </c>
      <c r="C3923" t="s">
        <v>92</v>
      </c>
      <c r="D3923" s="29">
        <v>45924</v>
      </c>
      <c r="E3923" s="184" t="str">
        <f t="shared" si="244"/>
        <v/>
      </c>
      <c r="F3923" s="184" t="str">
        <f t="shared" si="245"/>
        <v/>
      </c>
      <c r="G3923" s="184">
        <f t="shared" si="246"/>
        <v>0.62402499989366955</v>
      </c>
      <c r="H3923" s="184">
        <f t="shared" si="247"/>
        <v>0.56919531237816301</v>
      </c>
      <c r="J3923">
        <v>240</v>
      </c>
      <c r="K3923">
        <v>275</v>
      </c>
      <c r="L3923">
        <v>232.512269</v>
      </c>
      <c r="R3923">
        <v>638.34031500000003</v>
      </c>
      <c r="S3923" t="s">
        <v>201</v>
      </c>
      <c r="T3923" s="221">
        <v>45567.336805555555</v>
      </c>
    </row>
    <row r="3924" spans="1:20" x14ac:dyDescent="0.35">
      <c r="A3924" t="s">
        <v>102</v>
      </c>
      <c r="B3924" t="s">
        <v>103</v>
      </c>
      <c r="C3924" t="s">
        <v>92</v>
      </c>
      <c r="D3924" s="29">
        <v>45925</v>
      </c>
      <c r="E3924" s="184" t="str">
        <f t="shared" si="244"/>
        <v/>
      </c>
      <c r="F3924" s="184" t="str">
        <f t="shared" si="245"/>
        <v/>
      </c>
      <c r="G3924" s="184">
        <f t="shared" si="246"/>
        <v>0.62402499989366955</v>
      </c>
      <c r="H3924" s="184">
        <f t="shared" si="247"/>
        <v>0.56919531237816301</v>
      </c>
      <c r="J3924">
        <v>240</v>
      </c>
      <c r="K3924">
        <v>275</v>
      </c>
      <c r="L3924">
        <v>232.512269</v>
      </c>
      <c r="R3924">
        <v>638.34031500000003</v>
      </c>
      <c r="S3924" t="s">
        <v>201</v>
      </c>
      <c r="T3924" s="221">
        <v>45567.336805555555</v>
      </c>
    </row>
    <row r="3925" spans="1:20" x14ac:dyDescent="0.35">
      <c r="A3925" t="s">
        <v>102</v>
      </c>
      <c r="B3925" t="s">
        <v>103</v>
      </c>
      <c r="C3925" t="s">
        <v>92</v>
      </c>
      <c r="D3925" s="29">
        <v>45926</v>
      </c>
      <c r="E3925" s="184" t="str">
        <f t="shared" si="244"/>
        <v/>
      </c>
      <c r="F3925" s="184" t="str">
        <f t="shared" si="245"/>
        <v/>
      </c>
      <c r="G3925" s="184">
        <f t="shared" si="246"/>
        <v>0.62402499989366955</v>
      </c>
      <c r="H3925" s="184">
        <f t="shared" si="247"/>
        <v>0.56919531237816301</v>
      </c>
      <c r="J3925">
        <v>240</v>
      </c>
      <c r="K3925">
        <v>275</v>
      </c>
      <c r="L3925">
        <v>232.512269</v>
      </c>
      <c r="R3925">
        <v>638.34031500000003</v>
      </c>
      <c r="S3925" t="s">
        <v>201</v>
      </c>
      <c r="T3925" s="221">
        <v>45567.336805555555</v>
      </c>
    </row>
    <row r="3926" spans="1:20" x14ac:dyDescent="0.35">
      <c r="A3926" t="s">
        <v>102</v>
      </c>
      <c r="B3926" t="s">
        <v>103</v>
      </c>
      <c r="C3926" t="s">
        <v>92</v>
      </c>
      <c r="D3926" s="29">
        <v>45927</v>
      </c>
      <c r="E3926" s="184" t="str">
        <f t="shared" si="244"/>
        <v/>
      </c>
      <c r="F3926" s="184" t="str">
        <f t="shared" si="245"/>
        <v/>
      </c>
      <c r="G3926" s="184">
        <f t="shared" si="246"/>
        <v>0.62402499989366955</v>
      </c>
      <c r="H3926" s="184">
        <f t="shared" si="247"/>
        <v>0.56919531237816301</v>
      </c>
      <c r="J3926">
        <v>240</v>
      </c>
      <c r="K3926">
        <v>275</v>
      </c>
      <c r="L3926">
        <v>232.512269</v>
      </c>
      <c r="R3926">
        <v>638.34031500000003</v>
      </c>
      <c r="S3926" t="s">
        <v>201</v>
      </c>
      <c r="T3926" s="221">
        <v>45567.336805555555</v>
      </c>
    </row>
    <row r="3927" spans="1:20" x14ac:dyDescent="0.35">
      <c r="A3927" t="s">
        <v>102</v>
      </c>
      <c r="B3927" t="s">
        <v>103</v>
      </c>
      <c r="C3927" t="s">
        <v>92</v>
      </c>
      <c r="D3927" s="29">
        <v>45928</v>
      </c>
      <c r="E3927" s="184" t="str">
        <f t="shared" si="244"/>
        <v/>
      </c>
      <c r="F3927" s="184" t="str">
        <f t="shared" si="245"/>
        <v/>
      </c>
      <c r="G3927" s="184">
        <f t="shared" si="246"/>
        <v>0.62402499989366955</v>
      </c>
      <c r="H3927" s="184">
        <f t="shared" si="247"/>
        <v>0.56919531237816301</v>
      </c>
      <c r="J3927">
        <v>240</v>
      </c>
      <c r="K3927">
        <v>275</v>
      </c>
      <c r="L3927">
        <v>232.512269</v>
      </c>
      <c r="R3927">
        <v>638.34031500000003</v>
      </c>
      <c r="S3927" t="s">
        <v>201</v>
      </c>
      <c r="T3927" s="221">
        <v>45567.336805555555</v>
      </c>
    </row>
    <row r="3928" spans="1:20" x14ac:dyDescent="0.35">
      <c r="A3928" t="s">
        <v>102</v>
      </c>
      <c r="B3928" t="s">
        <v>103</v>
      </c>
      <c r="C3928" t="s">
        <v>92</v>
      </c>
      <c r="D3928" s="29">
        <v>45929</v>
      </c>
      <c r="E3928" s="184" t="str">
        <f t="shared" si="244"/>
        <v/>
      </c>
      <c r="F3928" s="184" t="str">
        <f t="shared" si="245"/>
        <v/>
      </c>
      <c r="G3928" s="184">
        <f t="shared" si="246"/>
        <v>0.56919531237816301</v>
      </c>
      <c r="H3928" s="184">
        <f t="shared" si="247"/>
        <v>0.56919531237816301</v>
      </c>
      <c r="J3928">
        <v>275</v>
      </c>
      <c r="K3928">
        <v>275</v>
      </c>
      <c r="L3928">
        <v>232.512269</v>
      </c>
      <c r="R3928">
        <v>638.34031500000003</v>
      </c>
      <c r="S3928" t="s">
        <v>201</v>
      </c>
      <c r="T3928" s="221">
        <v>45567.336805555555</v>
      </c>
    </row>
    <row r="3929" spans="1:20" x14ac:dyDescent="0.35">
      <c r="A3929" t="s">
        <v>102</v>
      </c>
      <c r="B3929" t="s">
        <v>103</v>
      </c>
      <c r="C3929" t="s">
        <v>92</v>
      </c>
      <c r="D3929" s="29">
        <v>45930</v>
      </c>
      <c r="E3929" s="184" t="str">
        <f t="shared" si="244"/>
        <v/>
      </c>
      <c r="F3929" s="184" t="str">
        <f t="shared" si="245"/>
        <v/>
      </c>
      <c r="G3929" s="184">
        <f t="shared" si="246"/>
        <v>0.56919531237816301</v>
      </c>
      <c r="H3929" s="184">
        <f t="shared" si="247"/>
        <v>0.56919531237816301</v>
      </c>
      <c r="J3929">
        <v>275</v>
      </c>
      <c r="K3929">
        <v>275</v>
      </c>
      <c r="L3929">
        <v>232.512269</v>
      </c>
      <c r="R3929">
        <v>638.34031500000003</v>
      </c>
      <c r="S3929" t="s">
        <v>201</v>
      </c>
      <c r="T3929" s="221">
        <v>45567.336805555555</v>
      </c>
    </row>
    <row r="3930" spans="1:20" x14ac:dyDescent="0.35">
      <c r="A3930" t="s">
        <v>102</v>
      </c>
      <c r="B3930" t="s">
        <v>103</v>
      </c>
      <c r="C3930" t="s">
        <v>92</v>
      </c>
      <c r="D3930" s="29">
        <v>45931</v>
      </c>
      <c r="E3930" s="184" t="str">
        <f t="shared" si="244"/>
        <v/>
      </c>
      <c r="F3930" s="184" t="str">
        <f t="shared" si="245"/>
        <v/>
      </c>
      <c r="G3930" s="184" t="str">
        <f t="shared" si="246"/>
        <v/>
      </c>
      <c r="H3930" s="184" t="str">
        <f t="shared" si="247"/>
        <v/>
      </c>
      <c r="L3930">
        <v>232.51226800000001</v>
      </c>
      <c r="R3930">
        <v>638.34031500000003</v>
      </c>
      <c r="S3930" t="s">
        <v>201</v>
      </c>
      <c r="T3930" s="221">
        <v>45566.313194444447</v>
      </c>
    </row>
    <row r="3931" spans="1:20" x14ac:dyDescent="0.35">
      <c r="A3931" t="s">
        <v>102</v>
      </c>
      <c r="B3931" t="s">
        <v>103</v>
      </c>
      <c r="C3931" t="s">
        <v>92</v>
      </c>
      <c r="D3931" s="29">
        <v>45932</v>
      </c>
      <c r="E3931" s="184" t="str">
        <f t="shared" si="244"/>
        <v/>
      </c>
      <c r="F3931" s="184" t="str">
        <f t="shared" si="245"/>
        <v/>
      </c>
      <c r="G3931" s="184" t="str">
        <f t="shared" si="246"/>
        <v/>
      </c>
      <c r="H3931" s="184" t="str">
        <f t="shared" si="247"/>
        <v/>
      </c>
      <c r="L3931">
        <v>232.51226800000001</v>
      </c>
      <c r="R3931">
        <v>638.34031500000003</v>
      </c>
      <c r="S3931" t="s">
        <v>201</v>
      </c>
      <c r="T3931" s="221">
        <v>45566.313194444447</v>
      </c>
    </row>
    <row r="3932" spans="1:20" x14ac:dyDescent="0.35">
      <c r="A3932" t="s">
        <v>102</v>
      </c>
      <c r="B3932" t="s">
        <v>103</v>
      </c>
      <c r="C3932" t="s">
        <v>92</v>
      </c>
      <c r="D3932" s="29">
        <v>45933</v>
      </c>
      <c r="E3932" s="184" t="str">
        <f t="shared" si="244"/>
        <v/>
      </c>
      <c r="F3932" s="184" t="str">
        <f t="shared" si="245"/>
        <v/>
      </c>
      <c r="G3932" s="184" t="str">
        <f t="shared" si="246"/>
        <v/>
      </c>
      <c r="H3932" s="184" t="str">
        <f t="shared" si="247"/>
        <v/>
      </c>
      <c r="L3932">
        <v>232.51226800000001</v>
      </c>
      <c r="R3932">
        <v>638.34031500000003</v>
      </c>
      <c r="S3932" t="s">
        <v>201</v>
      </c>
      <c r="T3932" s="221">
        <v>45566.313194444447</v>
      </c>
    </row>
    <row r="3933" spans="1:20" x14ac:dyDescent="0.35">
      <c r="A3933" t="s">
        <v>102</v>
      </c>
      <c r="B3933" t="s">
        <v>103</v>
      </c>
      <c r="C3933" t="s">
        <v>92</v>
      </c>
      <c r="D3933" s="29">
        <v>45934</v>
      </c>
      <c r="E3933" s="184" t="str">
        <f t="shared" si="244"/>
        <v/>
      </c>
      <c r="F3933" s="184" t="str">
        <f t="shared" si="245"/>
        <v/>
      </c>
      <c r="G3933" s="184" t="str">
        <f t="shared" si="246"/>
        <v/>
      </c>
      <c r="H3933" s="184" t="str">
        <f t="shared" si="247"/>
        <v/>
      </c>
      <c r="J3933" t="s">
        <v>253</v>
      </c>
      <c r="K3933" t="s">
        <v>253</v>
      </c>
      <c r="L3933">
        <v>232.51226800000001</v>
      </c>
      <c r="R3933">
        <v>638.34031500000003</v>
      </c>
      <c r="S3933" t="s">
        <v>201</v>
      </c>
      <c r="T3933" s="221">
        <v>45566.313194444447</v>
      </c>
    </row>
    <row r="3934" spans="1:20" x14ac:dyDescent="0.35">
      <c r="A3934" t="s">
        <v>102</v>
      </c>
      <c r="B3934" t="s">
        <v>103</v>
      </c>
      <c r="C3934" t="s">
        <v>92</v>
      </c>
      <c r="D3934" s="29">
        <v>45935</v>
      </c>
      <c r="E3934" s="184" t="str">
        <f t="shared" si="244"/>
        <v/>
      </c>
      <c r="F3934" s="184" t="str">
        <f t="shared" si="245"/>
        <v/>
      </c>
      <c r="G3934" s="184" t="str">
        <f t="shared" si="246"/>
        <v/>
      </c>
      <c r="H3934" s="184" t="str">
        <f t="shared" si="247"/>
        <v/>
      </c>
      <c r="J3934" t="s">
        <v>253</v>
      </c>
      <c r="K3934" t="s">
        <v>253</v>
      </c>
      <c r="L3934">
        <v>232.51226800000001</v>
      </c>
      <c r="R3934">
        <v>638.34031500000003</v>
      </c>
      <c r="S3934" t="s">
        <v>201</v>
      </c>
      <c r="T3934" s="221">
        <v>45566.313194444447</v>
      </c>
    </row>
    <row r="3935" spans="1:20" x14ac:dyDescent="0.35">
      <c r="A3935" t="s">
        <v>102</v>
      </c>
      <c r="B3935" t="s">
        <v>103</v>
      </c>
      <c r="C3935" t="s">
        <v>92</v>
      </c>
      <c r="D3935" s="29">
        <v>45936</v>
      </c>
      <c r="E3935" s="184" t="str">
        <f t="shared" si="244"/>
        <v/>
      </c>
      <c r="F3935" s="184" t="str">
        <f t="shared" si="245"/>
        <v/>
      </c>
      <c r="G3935" s="184" t="str">
        <f t="shared" si="246"/>
        <v/>
      </c>
      <c r="H3935" s="184" t="str">
        <f t="shared" si="247"/>
        <v/>
      </c>
      <c r="J3935" t="s">
        <v>253</v>
      </c>
      <c r="K3935" t="s">
        <v>253</v>
      </c>
      <c r="L3935">
        <v>232.51226800000001</v>
      </c>
      <c r="R3935">
        <v>638.34031500000003</v>
      </c>
      <c r="S3935" t="s">
        <v>201</v>
      </c>
      <c r="T3935" s="221">
        <v>45566.313194444447</v>
      </c>
    </row>
    <row r="3936" spans="1:20" x14ac:dyDescent="0.35">
      <c r="A3936" t="s">
        <v>102</v>
      </c>
      <c r="B3936" t="s">
        <v>103</v>
      </c>
      <c r="C3936" t="s">
        <v>92</v>
      </c>
      <c r="D3936" s="29">
        <v>45937</v>
      </c>
      <c r="E3936" s="184" t="str">
        <f t="shared" si="244"/>
        <v/>
      </c>
      <c r="F3936" s="184" t="str">
        <f t="shared" si="245"/>
        <v/>
      </c>
      <c r="G3936" s="184" t="str">
        <f t="shared" si="246"/>
        <v/>
      </c>
      <c r="H3936" s="184" t="str">
        <f t="shared" si="247"/>
        <v/>
      </c>
      <c r="J3936" t="s">
        <v>253</v>
      </c>
      <c r="K3936" t="s">
        <v>253</v>
      </c>
      <c r="L3936">
        <v>232.51226800000001</v>
      </c>
      <c r="R3936">
        <v>638.34031500000003</v>
      </c>
      <c r="S3936" t="s">
        <v>201</v>
      </c>
      <c r="T3936" s="221">
        <v>45566.313194444447</v>
      </c>
    </row>
    <row r="3937" spans="1:20" x14ac:dyDescent="0.35">
      <c r="A3937" t="s">
        <v>102</v>
      </c>
      <c r="B3937" t="s">
        <v>103</v>
      </c>
      <c r="C3937" t="s">
        <v>92</v>
      </c>
      <c r="D3937" s="29">
        <v>45938</v>
      </c>
      <c r="E3937" s="184" t="str">
        <f t="shared" si="244"/>
        <v/>
      </c>
      <c r="F3937" s="184" t="str">
        <f t="shared" si="245"/>
        <v/>
      </c>
      <c r="G3937" s="184" t="str">
        <f t="shared" si="246"/>
        <v/>
      </c>
      <c r="H3937" s="184" t="str">
        <f t="shared" si="247"/>
        <v/>
      </c>
      <c r="J3937" t="s">
        <v>253</v>
      </c>
      <c r="K3937" t="s">
        <v>253</v>
      </c>
      <c r="L3937">
        <v>232.51226800000001</v>
      </c>
      <c r="R3937">
        <v>638.34031500000003</v>
      </c>
      <c r="S3937" t="s">
        <v>201</v>
      </c>
      <c r="T3937" s="221">
        <v>45566.313194444447</v>
      </c>
    </row>
    <row r="3938" spans="1:20" x14ac:dyDescent="0.35">
      <c r="A3938" t="s">
        <v>102</v>
      </c>
      <c r="B3938" t="s">
        <v>103</v>
      </c>
      <c r="C3938" t="s">
        <v>92</v>
      </c>
      <c r="D3938" s="29">
        <v>45939</v>
      </c>
      <c r="E3938" s="184" t="str">
        <f t="shared" si="244"/>
        <v/>
      </c>
      <c r="F3938" s="184" t="str">
        <f t="shared" si="245"/>
        <v/>
      </c>
      <c r="G3938" s="184" t="str">
        <f t="shared" si="246"/>
        <v/>
      </c>
      <c r="H3938" s="184" t="str">
        <f t="shared" si="247"/>
        <v/>
      </c>
      <c r="J3938" t="s">
        <v>253</v>
      </c>
      <c r="K3938" t="s">
        <v>253</v>
      </c>
      <c r="L3938">
        <v>232.51226800000001</v>
      </c>
      <c r="R3938">
        <v>638.34031500000003</v>
      </c>
      <c r="S3938" t="s">
        <v>201</v>
      </c>
      <c r="T3938" s="221">
        <v>45566.313194444447</v>
      </c>
    </row>
    <row r="3939" spans="1:20" x14ac:dyDescent="0.35">
      <c r="A3939" t="s">
        <v>102</v>
      </c>
      <c r="B3939" t="s">
        <v>103</v>
      </c>
      <c r="C3939" t="s">
        <v>92</v>
      </c>
      <c r="D3939" s="29">
        <v>45940</v>
      </c>
      <c r="E3939" s="184" t="str">
        <f t="shared" si="244"/>
        <v/>
      </c>
      <c r="F3939" s="184" t="str">
        <f t="shared" si="245"/>
        <v/>
      </c>
      <c r="G3939" s="184" t="str">
        <f t="shared" si="246"/>
        <v/>
      </c>
      <c r="H3939" s="184" t="str">
        <f t="shared" si="247"/>
        <v/>
      </c>
      <c r="J3939" t="s">
        <v>253</v>
      </c>
      <c r="K3939" t="s">
        <v>253</v>
      </c>
      <c r="L3939">
        <v>232.51226800000001</v>
      </c>
      <c r="R3939">
        <v>638.34031500000003</v>
      </c>
      <c r="S3939" t="s">
        <v>201</v>
      </c>
      <c r="T3939" s="221">
        <v>45566.313194444447</v>
      </c>
    </row>
    <row r="3940" spans="1:20" x14ac:dyDescent="0.35">
      <c r="A3940" t="s">
        <v>102</v>
      </c>
      <c r="B3940" t="s">
        <v>103</v>
      </c>
      <c r="C3940" t="s">
        <v>92</v>
      </c>
      <c r="D3940" s="29">
        <v>45941</v>
      </c>
      <c r="E3940" s="184" t="str">
        <f t="shared" si="244"/>
        <v/>
      </c>
      <c r="F3940" s="184" t="str">
        <f t="shared" si="245"/>
        <v/>
      </c>
      <c r="G3940" s="184" t="str">
        <f t="shared" si="246"/>
        <v/>
      </c>
      <c r="H3940" s="184" t="str">
        <f t="shared" si="247"/>
        <v/>
      </c>
      <c r="J3940" t="s">
        <v>253</v>
      </c>
      <c r="K3940" t="s">
        <v>253</v>
      </c>
      <c r="L3940">
        <v>232.51226800000001</v>
      </c>
      <c r="R3940">
        <v>638.34031500000003</v>
      </c>
      <c r="S3940" t="s">
        <v>201</v>
      </c>
      <c r="T3940" s="221">
        <v>45566.313194444447</v>
      </c>
    </row>
    <row r="3941" spans="1:20" x14ac:dyDescent="0.35">
      <c r="A3941" t="s">
        <v>102</v>
      </c>
      <c r="B3941" t="s">
        <v>103</v>
      </c>
      <c r="C3941" t="s">
        <v>92</v>
      </c>
      <c r="D3941" s="29">
        <v>45942</v>
      </c>
      <c r="E3941" s="184" t="str">
        <f t="shared" si="244"/>
        <v/>
      </c>
      <c r="F3941" s="184" t="str">
        <f t="shared" si="245"/>
        <v/>
      </c>
      <c r="G3941" s="184" t="str">
        <f t="shared" si="246"/>
        <v/>
      </c>
      <c r="H3941" s="184" t="str">
        <f t="shared" si="247"/>
        <v/>
      </c>
      <c r="J3941" t="s">
        <v>253</v>
      </c>
      <c r="K3941" t="s">
        <v>253</v>
      </c>
      <c r="L3941">
        <v>232.51226800000001</v>
      </c>
      <c r="R3941">
        <v>638.34031500000003</v>
      </c>
      <c r="S3941" t="s">
        <v>201</v>
      </c>
      <c r="T3941" s="221">
        <v>45566.313194444447</v>
      </c>
    </row>
    <row r="3942" spans="1:20" x14ac:dyDescent="0.35">
      <c r="A3942" t="s">
        <v>102</v>
      </c>
      <c r="B3942" t="s">
        <v>103</v>
      </c>
      <c r="C3942" t="s">
        <v>92</v>
      </c>
      <c r="D3942" s="29">
        <v>45943</v>
      </c>
      <c r="E3942" s="184" t="str">
        <f t="shared" si="244"/>
        <v/>
      </c>
      <c r="F3942" s="184" t="str">
        <f t="shared" si="245"/>
        <v/>
      </c>
      <c r="G3942" s="184" t="str">
        <f t="shared" si="246"/>
        <v/>
      </c>
      <c r="H3942" s="184" t="str">
        <f t="shared" si="247"/>
        <v/>
      </c>
      <c r="J3942" t="s">
        <v>253</v>
      </c>
      <c r="K3942" t="s">
        <v>253</v>
      </c>
      <c r="L3942">
        <v>232.51226800000001</v>
      </c>
      <c r="R3942">
        <v>638.34031500000003</v>
      </c>
      <c r="S3942" t="s">
        <v>201</v>
      </c>
      <c r="T3942" s="221">
        <v>45566.313194444447</v>
      </c>
    </row>
    <row r="3943" spans="1:20" x14ac:dyDescent="0.35">
      <c r="A3943" t="s">
        <v>102</v>
      </c>
      <c r="B3943" t="s">
        <v>103</v>
      </c>
      <c r="C3943" t="s">
        <v>92</v>
      </c>
      <c r="D3943" s="29">
        <v>45944</v>
      </c>
      <c r="E3943" s="184" t="str">
        <f t="shared" si="244"/>
        <v/>
      </c>
      <c r="F3943" s="184" t="str">
        <f t="shared" si="245"/>
        <v/>
      </c>
      <c r="G3943" s="184" t="str">
        <f t="shared" si="246"/>
        <v/>
      </c>
      <c r="H3943" s="184" t="str">
        <f t="shared" si="247"/>
        <v/>
      </c>
      <c r="J3943" t="s">
        <v>253</v>
      </c>
      <c r="K3943" t="s">
        <v>253</v>
      </c>
      <c r="L3943">
        <v>232.51226800000001</v>
      </c>
      <c r="R3943">
        <v>638.34031500000003</v>
      </c>
      <c r="S3943" t="s">
        <v>201</v>
      </c>
      <c r="T3943" s="221">
        <v>45566.313194444447</v>
      </c>
    </row>
    <row r="3944" spans="1:20" x14ac:dyDescent="0.35">
      <c r="A3944" t="s">
        <v>102</v>
      </c>
      <c r="B3944" t="s">
        <v>103</v>
      </c>
      <c r="C3944" t="s">
        <v>92</v>
      </c>
      <c r="D3944" s="29">
        <v>45945</v>
      </c>
      <c r="E3944" s="184" t="str">
        <f t="shared" si="244"/>
        <v/>
      </c>
      <c r="F3944" s="184" t="str">
        <f t="shared" si="245"/>
        <v/>
      </c>
      <c r="G3944" s="184" t="str">
        <f t="shared" si="246"/>
        <v/>
      </c>
      <c r="H3944" s="184" t="str">
        <f t="shared" si="247"/>
        <v/>
      </c>
      <c r="J3944" t="s">
        <v>253</v>
      </c>
      <c r="K3944" t="s">
        <v>253</v>
      </c>
      <c r="L3944">
        <v>232.51226800000001</v>
      </c>
      <c r="R3944">
        <v>638.34031500000003</v>
      </c>
      <c r="S3944" t="s">
        <v>201</v>
      </c>
      <c r="T3944" s="221">
        <v>45566.313194444447</v>
      </c>
    </row>
    <row r="3945" spans="1:20" x14ac:dyDescent="0.35">
      <c r="A3945" t="s">
        <v>102</v>
      </c>
      <c r="B3945" t="s">
        <v>103</v>
      </c>
      <c r="C3945" t="s">
        <v>92</v>
      </c>
      <c r="D3945" s="29">
        <v>45946</v>
      </c>
      <c r="E3945" s="184" t="str">
        <f t="shared" si="244"/>
        <v/>
      </c>
      <c r="F3945" s="184" t="str">
        <f t="shared" si="245"/>
        <v/>
      </c>
      <c r="G3945" s="184" t="str">
        <f t="shared" si="246"/>
        <v/>
      </c>
      <c r="H3945" s="184" t="str">
        <f t="shared" si="247"/>
        <v/>
      </c>
      <c r="J3945" t="s">
        <v>253</v>
      </c>
      <c r="K3945" t="s">
        <v>253</v>
      </c>
      <c r="L3945">
        <v>232.51226800000001</v>
      </c>
      <c r="R3945">
        <v>638.34031500000003</v>
      </c>
      <c r="S3945" t="s">
        <v>201</v>
      </c>
      <c r="T3945" s="221">
        <v>45566.313194444447</v>
      </c>
    </row>
    <row r="3946" spans="1:20" x14ac:dyDescent="0.35">
      <c r="A3946" t="s">
        <v>102</v>
      </c>
      <c r="B3946" t="s">
        <v>103</v>
      </c>
      <c r="C3946" t="s">
        <v>92</v>
      </c>
      <c r="D3946" s="29">
        <v>45947</v>
      </c>
      <c r="E3946" s="184" t="str">
        <f t="shared" si="244"/>
        <v/>
      </c>
      <c r="F3946" s="184" t="str">
        <f t="shared" si="245"/>
        <v/>
      </c>
      <c r="G3946" s="184" t="str">
        <f t="shared" si="246"/>
        <v/>
      </c>
      <c r="H3946" s="184" t="str">
        <f t="shared" si="247"/>
        <v/>
      </c>
      <c r="J3946" t="s">
        <v>253</v>
      </c>
      <c r="K3946" t="s">
        <v>253</v>
      </c>
      <c r="L3946">
        <v>232.51226800000001</v>
      </c>
      <c r="R3946">
        <v>638.34031500000003</v>
      </c>
      <c r="S3946" t="s">
        <v>201</v>
      </c>
      <c r="T3946" s="221">
        <v>45566.313194444447</v>
      </c>
    </row>
    <row r="3947" spans="1:20" x14ac:dyDescent="0.35">
      <c r="A3947" t="s">
        <v>102</v>
      </c>
      <c r="B3947" t="s">
        <v>103</v>
      </c>
      <c r="C3947" t="s">
        <v>92</v>
      </c>
      <c r="D3947" s="29">
        <v>45948</v>
      </c>
      <c r="E3947" s="184" t="str">
        <f t="shared" si="244"/>
        <v/>
      </c>
      <c r="F3947" s="184" t="str">
        <f t="shared" si="245"/>
        <v/>
      </c>
      <c r="G3947" s="184" t="str">
        <f t="shared" si="246"/>
        <v/>
      </c>
      <c r="H3947" s="184" t="str">
        <f t="shared" si="247"/>
        <v/>
      </c>
      <c r="J3947" t="s">
        <v>253</v>
      </c>
      <c r="K3947" t="s">
        <v>253</v>
      </c>
      <c r="L3947">
        <v>232.51226800000001</v>
      </c>
      <c r="R3947">
        <v>638.34031500000003</v>
      </c>
      <c r="S3947" t="s">
        <v>201</v>
      </c>
      <c r="T3947" s="221">
        <v>45566.313194444447</v>
      </c>
    </row>
    <row r="3948" spans="1:20" x14ac:dyDescent="0.35">
      <c r="A3948" t="s">
        <v>102</v>
      </c>
      <c r="B3948" t="s">
        <v>103</v>
      </c>
      <c r="C3948" t="s">
        <v>92</v>
      </c>
      <c r="D3948" s="29">
        <v>45949</v>
      </c>
      <c r="E3948" s="184" t="str">
        <f t="shared" si="244"/>
        <v/>
      </c>
      <c r="F3948" s="184" t="str">
        <f t="shared" si="245"/>
        <v/>
      </c>
      <c r="G3948" s="184" t="str">
        <f t="shared" si="246"/>
        <v/>
      </c>
      <c r="H3948" s="184" t="str">
        <f t="shared" si="247"/>
        <v/>
      </c>
      <c r="J3948" t="s">
        <v>253</v>
      </c>
      <c r="K3948" t="s">
        <v>253</v>
      </c>
      <c r="L3948">
        <v>232.51226800000001</v>
      </c>
      <c r="R3948">
        <v>638.34031500000003</v>
      </c>
      <c r="S3948" t="s">
        <v>201</v>
      </c>
      <c r="T3948" s="221">
        <v>45566.313194444447</v>
      </c>
    </row>
    <row r="3949" spans="1:20" x14ac:dyDescent="0.35">
      <c r="A3949" t="s">
        <v>102</v>
      </c>
      <c r="B3949" t="s">
        <v>103</v>
      </c>
      <c r="C3949" t="s">
        <v>92</v>
      </c>
      <c r="D3949" s="29">
        <v>45950</v>
      </c>
      <c r="E3949" s="184" t="str">
        <f t="shared" si="244"/>
        <v/>
      </c>
      <c r="F3949" s="184" t="str">
        <f t="shared" si="245"/>
        <v/>
      </c>
      <c r="G3949" s="184" t="str">
        <f t="shared" si="246"/>
        <v/>
      </c>
      <c r="H3949" s="184" t="str">
        <f t="shared" si="247"/>
        <v/>
      </c>
      <c r="J3949" t="s">
        <v>253</v>
      </c>
      <c r="K3949" t="s">
        <v>253</v>
      </c>
      <c r="L3949">
        <v>232.51226800000001</v>
      </c>
      <c r="R3949">
        <v>638.34031500000003</v>
      </c>
      <c r="S3949" t="s">
        <v>201</v>
      </c>
      <c r="T3949" s="221">
        <v>45566.313194444447</v>
      </c>
    </row>
    <row r="3950" spans="1:20" x14ac:dyDescent="0.35">
      <c r="A3950" t="s">
        <v>102</v>
      </c>
      <c r="B3950" t="s">
        <v>103</v>
      </c>
      <c r="C3950" t="s">
        <v>92</v>
      </c>
      <c r="D3950" s="29">
        <v>45951</v>
      </c>
      <c r="E3950" s="184" t="str">
        <f t="shared" si="244"/>
        <v/>
      </c>
      <c r="F3950" s="184" t="str">
        <f t="shared" si="245"/>
        <v/>
      </c>
      <c r="G3950" s="184" t="str">
        <f t="shared" si="246"/>
        <v/>
      </c>
      <c r="H3950" s="184" t="str">
        <f t="shared" si="247"/>
        <v/>
      </c>
      <c r="J3950" t="s">
        <v>253</v>
      </c>
      <c r="K3950" t="s">
        <v>253</v>
      </c>
      <c r="L3950">
        <v>232.51226800000001</v>
      </c>
      <c r="R3950">
        <v>638.34031500000003</v>
      </c>
      <c r="S3950" t="s">
        <v>201</v>
      </c>
      <c r="T3950" s="221">
        <v>45566.313194444447</v>
      </c>
    </row>
    <row r="3951" spans="1:20" x14ac:dyDescent="0.35">
      <c r="A3951" t="s">
        <v>102</v>
      </c>
      <c r="B3951" t="s">
        <v>103</v>
      </c>
      <c r="C3951" t="s">
        <v>92</v>
      </c>
      <c r="D3951" s="29">
        <v>45952</v>
      </c>
      <c r="E3951" s="184" t="str">
        <f t="shared" si="244"/>
        <v/>
      </c>
      <c r="F3951" s="184" t="str">
        <f t="shared" si="245"/>
        <v/>
      </c>
      <c r="G3951" s="184" t="str">
        <f t="shared" si="246"/>
        <v/>
      </c>
      <c r="H3951" s="184" t="str">
        <f t="shared" si="247"/>
        <v/>
      </c>
      <c r="J3951" t="s">
        <v>253</v>
      </c>
      <c r="K3951" t="s">
        <v>253</v>
      </c>
      <c r="L3951">
        <v>232.51226800000001</v>
      </c>
      <c r="R3951">
        <v>638.34031500000003</v>
      </c>
      <c r="S3951" t="s">
        <v>201</v>
      </c>
      <c r="T3951" s="221">
        <v>45566.313194444447</v>
      </c>
    </row>
    <row r="3952" spans="1:20" x14ac:dyDescent="0.35">
      <c r="A3952" t="s">
        <v>102</v>
      </c>
      <c r="B3952" t="s">
        <v>103</v>
      </c>
      <c r="C3952" t="s">
        <v>92</v>
      </c>
      <c r="D3952" s="29">
        <v>45953</v>
      </c>
      <c r="E3952" s="184" t="str">
        <f t="shared" si="244"/>
        <v/>
      </c>
      <c r="F3952" s="184" t="str">
        <f t="shared" si="245"/>
        <v/>
      </c>
      <c r="G3952" s="184" t="str">
        <f t="shared" si="246"/>
        <v/>
      </c>
      <c r="H3952" s="184" t="str">
        <f t="shared" si="247"/>
        <v/>
      </c>
      <c r="J3952" t="s">
        <v>253</v>
      </c>
      <c r="K3952" t="s">
        <v>253</v>
      </c>
      <c r="L3952">
        <v>232.51226800000001</v>
      </c>
      <c r="R3952">
        <v>638.34031500000003</v>
      </c>
      <c r="S3952" t="s">
        <v>201</v>
      </c>
      <c r="T3952" s="221">
        <v>45566.313194444447</v>
      </c>
    </row>
    <row r="3953" spans="1:20" x14ac:dyDescent="0.35">
      <c r="A3953" t="s">
        <v>102</v>
      </c>
      <c r="B3953" t="s">
        <v>103</v>
      </c>
      <c r="C3953" t="s">
        <v>92</v>
      </c>
      <c r="D3953" s="29">
        <v>45954</v>
      </c>
      <c r="E3953" s="184" t="str">
        <f t="shared" si="244"/>
        <v/>
      </c>
      <c r="F3953" s="184" t="str">
        <f t="shared" si="245"/>
        <v/>
      </c>
      <c r="G3953" s="184" t="str">
        <f t="shared" si="246"/>
        <v/>
      </c>
      <c r="H3953" s="184" t="str">
        <f t="shared" si="247"/>
        <v/>
      </c>
      <c r="J3953" t="s">
        <v>253</v>
      </c>
      <c r="K3953" t="s">
        <v>253</v>
      </c>
      <c r="L3953">
        <v>232.51226800000001</v>
      </c>
      <c r="R3953">
        <v>638.34031500000003</v>
      </c>
      <c r="S3953" t="s">
        <v>201</v>
      </c>
      <c r="T3953" s="221">
        <v>45566.313194444447</v>
      </c>
    </row>
    <row r="3954" spans="1:20" x14ac:dyDescent="0.35">
      <c r="A3954" t="s">
        <v>102</v>
      </c>
      <c r="B3954" t="s">
        <v>103</v>
      </c>
      <c r="C3954" t="s">
        <v>92</v>
      </c>
      <c r="D3954" s="29">
        <v>45955</v>
      </c>
      <c r="E3954" s="184" t="str">
        <f t="shared" si="244"/>
        <v/>
      </c>
      <c r="F3954" s="184" t="str">
        <f t="shared" si="245"/>
        <v/>
      </c>
      <c r="G3954" s="184" t="str">
        <f t="shared" si="246"/>
        <v/>
      </c>
      <c r="H3954" s="184" t="str">
        <f t="shared" si="247"/>
        <v/>
      </c>
      <c r="J3954" t="s">
        <v>253</v>
      </c>
      <c r="K3954" t="s">
        <v>253</v>
      </c>
      <c r="L3954">
        <v>232.51226800000001</v>
      </c>
      <c r="R3954">
        <v>638.34031500000003</v>
      </c>
      <c r="S3954" t="s">
        <v>201</v>
      </c>
      <c r="T3954" s="221">
        <v>45566.313194444447</v>
      </c>
    </row>
    <row r="3955" spans="1:20" x14ac:dyDescent="0.35">
      <c r="A3955" t="s">
        <v>102</v>
      </c>
      <c r="B3955" t="s">
        <v>103</v>
      </c>
      <c r="C3955" t="s">
        <v>92</v>
      </c>
      <c r="D3955" s="29">
        <v>45956</v>
      </c>
      <c r="E3955" s="184" t="str">
        <f t="shared" si="244"/>
        <v/>
      </c>
      <c r="F3955" s="184" t="str">
        <f t="shared" si="245"/>
        <v/>
      </c>
      <c r="G3955" s="184" t="str">
        <f t="shared" si="246"/>
        <v/>
      </c>
      <c r="H3955" s="184" t="str">
        <f t="shared" si="247"/>
        <v/>
      </c>
      <c r="J3955" t="s">
        <v>253</v>
      </c>
      <c r="K3955" t="s">
        <v>253</v>
      </c>
      <c r="L3955">
        <v>232.51226800000001</v>
      </c>
      <c r="R3955">
        <v>638.34031500000003</v>
      </c>
      <c r="S3955" t="s">
        <v>201</v>
      </c>
      <c r="T3955" s="221">
        <v>45566.313194444447</v>
      </c>
    </row>
    <row r="3956" spans="1:20" x14ac:dyDescent="0.35">
      <c r="A3956" t="s">
        <v>102</v>
      </c>
      <c r="B3956" t="s">
        <v>103</v>
      </c>
      <c r="C3956" t="s">
        <v>92</v>
      </c>
      <c r="D3956" s="29">
        <v>45957</v>
      </c>
      <c r="E3956" s="184" t="str">
        <f t="shared" si="244"/>
        <v/>
      </c>
      <c r="F3956" s="184" t="str">
        <f t="shared" si="245"/>
        <v/>
      </c>
      <c r="G3956" s="184" t="str">
        <f t="shared" si="246"/>
        <v/>
      </c>
      <c r="H3956" s="184" t="str">
        <f t="shared" si="247"/>
        <v/>
      </c>
      <c r="J3956" t="s">
        <v>253</v>
      </c>
      <c r="K3956" t="s">
        <v>253</v>
      </c>
      <c r="L3956">
        <v>232.51226800000001</v>
      </c>
      <c r="R3956">
        <v>638.34031500000003</v>
      </c>
      <c r="S3956" t="s">
        <v>201</v>
      </c>
      <c r="T3956" s="221">
        <v>45566.313194444447</v>
      </c>
    </row>
    <row r="3957" spans="1:20" x14ac:dyDescent="0.35">
      <c r="A3957" t="s">
        <v>102</v>
      </c>
      <c r="B3957" t="s">
        <v>103</v>
      </c>
      <c r="C3957" t="s">
        <v>92</v>
      </c>
      <c r="D3957" s="29">
        <v>45958</v>
      </c>
      <c r="E3957" s="184" t="str">
        <f t="shared" si="244"/>
        <v/>
      </c>
      <c r="F3957" s="184" t="str">
        <f t="shared" si="245"/>
        <v/>
      </c>
      <c r="G3957" s="184" t="str">
        <f t="shared" si="246"/>
        <v/>
      </c>
      <c r="H3957" s="184" t="str">
        <f t="shared" si="247"/>
        <v/>
      </c>
      <c r="J3957" t="s">
        <v>253</v>
      </c>
      <c r="K3957" t="s">
        <v>253</v>
      </c>
      <c r="L3957">
        <v>232.51226800000001</v>
      </c>
      <c r="R3957">
        <v>638.34031500000003</v>
      </c>
      <c r="S3957" t="s">
        <v>201</v>
      </c>
      <c r="T3957" s="221">
        <v>45566.313194444447</v>
      </c>
    </row>
    <row r="3958" spans="1:20" x14ac:dyDescent="0.35">
      <c r="A3958" t="s">
        <v>102</v>
      </c>
      <c r="B3958" t="s">
        <v>103</v>
      </c>
      <c r="C3958" t="s">
        <v>92</v>
      </c>
      <c r="D3958" s="29">
        <v>45959</v>
      </c>
      <c r="E3958" s="184" t="str">
        <f t="shared" si="244"/>
        <v/>
      </c>
      <c r="F3958" s="184" t="str">
        <f t="shared" si="245"/>
        <v/>
      </c>
      <c r="G3958" s="184" t="str">
        <f t="shared" si="246"/>
        <v/>
      </c>
      <c r="H3958" s="184" t="str">
        <f t="shared" si="247"/>
        <v/>
      </c>
      <c r="J3958" t="s">
        <v>253</v>
      </c>
      <c r="K3958" t="s">
        <v>253</v>
      </c>
      <c r="L3958">
        <v>232.51226800000001</v>
      </c>
      <c r="R3958">
        <v>638.34031500000003</v>
      </c>
      <c r="S3958" t="s">
        <v>201</v>
      </c>
      <c r="T3958" s="221">
        <v>45566.313194444447</v>
      </c>
    </row>
    <row r="3959" spans="1:20" x14ac:dyDescent="0.35">
      <c r="A3959" t="s">
        <v>102</v>
      </c>
      <c r="B3959" t="s">
        <v>103</v>
      </c>
      <c r="C3959" t="s">
        <v>92</v>
      </c>
      <c r="D3959" s="29">
        <v>45960</v>
      </c>
      <c r="E3959" s="184" t="str">
        <f t="shared" si="244"/>
        <v/>
      </c>
      <c r="F3959" s="184" t="str">
        <f t="shared" si="245"/>
        <v/>
      </c>
      <c r="G3959" s="184" t="str">
        <f t="shared" si="246"/>
        <v/>
      </c>
      <c r="H3959" s="184" t="str">
        <f t="shared" si="247"/>
        <v/>
      </c>
      <c r="J3959" t="s">
        <v>253</v>
      </c>
      <c r="K3959" t="s">
        <v>253</v>
      </c>
      <c r="L3959">
        <v>232.51226800000001</v>
      </c>
      <c r="R3959">
        <v>638.34031500000003</v>
      </c>
      <c r="S3959" t="s">
        <v>201</v>
      </c>
      <c r="T3959" s="221">
        <v>45566.313194444447</v>
      </c>
    </row>
    <row r="3960" spans="1:20" x14ac:dyDescent="0.35">
      <c r="A3960" t="s">
        <v>102</v>
      </c>
      <c r="B3960" t="s">
        <v>103</v>
      </c>
      <c r="C3960" t="s">
        <v>92</v>
      </c>
      <c r="D3960" s="29">
        <v>45961</v>
      </c>
      <c r="E3960" s="184" t="str">
        <f t="shared" si="244"/>
        <v/>
      </c>
      <c r="F3960" s="184" t="str">
        <f t="shared" si="245"/>
        <v/>
      </c>
      <c r="G3960" s="184" t="str">
        <f t="shared" si="246"/>
        <v/>
      </c>
      <c r="H3960" s="184" t="str">
        <f t="shared" si="247"/>
        <v/>
      </c>
      <c r="J3960" t="s">
        <v>253</v>
      </c>
      <c r="K3960" t="s">
        <v>253</v>
      </c>
      <c r="L3960">
        <v>232.51226800000001</v>
      </c>
      <c r="R3960">
        <v>638.34031500000003</v>
      </c>
      <c r="S3960" t="s">
        <v>201</v>
      </c>
      <c r="T3960" s="221">
        <v>45566.313194444447</v>
      </c>
    </row>
    <row r="3961" spans="1:20" x14ac:dyDescent="0.35">
      <c r="A3961" t="s">
        <v>102</v>
      </c>
      <c r="B3961" t="s">
        <v>103</v>
      </c>
      <c r="C3961" t="s">
        <v>92</v>
      </c>
      <c r="D3961" s="29">
        <v>45962</v>
      </c>
      <c r="E3961" s="184" t="str">
        <f t="shared" si="244"/>
        <v/>
      </c>
      <c r="F3961" s="184" t="str">
        <f t="shared" si="245"/>
        <v/>
      </c>
      <c r="G3961" s="184" t="str">
        <f t="shared" si="246"/>
        <v/>
      </c>
      <c r="H3961" s="184" t="str">
        <f t="shared" si="247"/>
        <v/>
      </c>
      <c r="J3961" t="s">
        <v>253</v>
      </c>
      <c r="K3961" t="s">
        <v>253</v>
      </c>
      <c r="L3961">
        <v>232.51226800000001</v>
      </c>
      <c r="R3961">
        <v>638.34031500000003</v>
      </c>
      <c r="S3961" t="s">
        <v>201</v>
      </c>
      <c r="T3961" s="221">
        <v>45566.313194444447</v>
      </c>
    </row>
    <row r="3962" spans="1:20" x14ac:dyDescent="0.35">
      <c r="A3962" t="s">
        <v>102</v>
      </c>
      <c r="B3962" t="s">
        <v>103</v>
      </c>
      <c r="C3962" t="s">
        <v>92</v>
      </c>
      <c r="D3962" s="29">
        <v>45963</v>
      </c>
      <c r="E3962" s="184" t="str">
        <f t="shared" si="244"/>
        <v/>
      </c>
      <c r="F3962" s="184" t="str">
        <f t="shared" si="245"/>
        <v/>
      </c>
      <c r="G3962" s="184" t="str">
        <f t="shared" si="246"/>
        <v/>
      </c>
      <c r="H3962" s="184" t="str">
        <f t="shared" si="247"/>
        <v/>
      </c>
      <c r="J3962" t="s">
        <v>253</v>
      </c>
      <c r="K3962" t="s">
        <v>253</v>
      </c>
      <c r="L3962">
        <v>232.51226800000001</v>
      </c>
      <c r="R3962">
        <v>638.34031500000003</v>
      </c>
      <c r="S3962" t="s">
        <v>201</v>
      </c>
      <c r="T3962" s="221">
        <v>45566.313194444447</v>
      </c>
    </row>
    <row r="3963" spans="1:20" x14ac:dyDescent="0.35">
      <c r="A3963" t="s">
        <v>102</v>
      </c>
      <c r="B3963" t="s">
        <v>103</v>
      </c>
      <c r="C3963" t="s">
        <v>92</v>
      </c>
      <c r="D3963" s="29">
        <v>45964</v>
      </c>
      <c r="E3963" s="184" t="str">
        <f t="shared" si="244"/>
        <v/>
      </c>
      <c r="F3963" s="184" t="str">
        <f t="shared" si="245"/>
        <v/>
      </c>
      <c r="G3963" s="184" t="str">
        <f t="shared" si="246"/>
        <v/>
      </c>
      <c r="H3963" s="184" t="str">
        <f t="shared" si="247"/>
        <v/>
      </c>
      <c r="J3963" t="s">
        <v>253</v>
      </c>
      <c r="K3963" t="s">
        <v>253</v>
      </c>
      <c r="L3963">
        <v>232.51226800000001</v>
      </c>
      <c r="R3963">
        <v>638.34031500000003</v>
      </c>
      <c r="S3963" t="s">
        <v>201</v>
      </c>
      <c r="T3963" s="221">
        <v>45566.313194444447</v>
      </c>
    </row>
    <row r="3964" spans="1:20" x14ac:dyDescent="0.35">
      <c r="A3964" t="s">
        <v>102</v>
      </c>
      <c r="B3964" t="s">
        <v>103</v>
      </c>
      <c r="C3964" t="s">
        <v>92</v>
      </c>
      <c r="D3964" s="29">
        <v>45965</v>
      </c>
      <c r="E3964" s="184" t="str">
        <f t="shared" si="244"/>
        <v/>
      </c>
      <c r="F3964" s="184" t="str">
        <f t="shared" si="245"/>
        <v/>
      </c>
      <c r="G3964" s="184" t="str">
        <f t="shared" si="246"/>
        <v/>
      </c>
      <c r="H3964" s="184" t="str">
        <f t="shared" si="247"/>
        <v/>
      </c>
      <c r="J3964" t="s">
        <v>253</v>
      </c>
      <c r="K3964" t="s">
        <v>253</v>
      </c>
      <c r="L3964">
        <v>232.51226800000001</v>
      </c>
      <c r="R3964">
        <v>638.34031500000003</v>
      </c>
      <c r="S3964" t="s">
        <v>201</v>
      </c>
      <c r="T3964" s="221">
        <v>45566.313194444447</v>
      </c>
    </row>
    <row r="3965" spans="1:20" x14ac:dyDescent="0.35">
      <c r="A3965" t="s">
        <v>102</v>
      </c>
      <c r="B3965" t="s">
        <v>103</v>
      </c>
      <c r="C3965" t="s">
        <v>92</v>
      </c>
      <c r="D3965" s="29">
        <v>45966</v>
      </c>
      <c r="E3965" s="184" t="str">
        <f t="shared" si="244"/>
        <v/>
      </c>
      <c r="F3965" s="184" t="str">
        <f t="shared" si="245"/>
        <v/>
      </c>
      <c r="G3965" s="184" t="str">
        <f t="shared" si="246"/>
        <v/>
      </c>
      <c r="H3965" s="184" t="str">
        <f t="shared" si="247"/>
        <v/>
      </c>
      <c r="J3965" t="s">
        <v>253</v>
      </c>
      <c r="K3965" t="s">
        <v>253</v>
      </c>
      <c r="L3965">
        <v>232.51226800000001</v>
      </c>
      <c r="R3965">
        <v>638.34031500000003</v>
      </c>
      <c r="S3965" t="s">
        <v>201</v>
      </c>
      <c r="T3965" s="221">
        <v>45566.313194444447</v>
      </c>
    </row>
    <row r="3966" spans="1:20" x14ac:dyDescent="0.35">
      <c r="A3966" t="s">
        <v>102</v>
      </c>
      <c r="B3966" t="s">
        <v>103</v>
      </c>
      <c r="C3966" t="s">
        <v>92</v>
      </c>
      <c r="D3966" s="29">
        <v>45967</v>
      </c>
      <c r="E3966" s="184" t="str">
        <f t="shared" si="244"/>
        <v/>
      </c>
      <c r="F3966" s="184" t="str">
        <f t="shared" si="245"/>
        <v/>
      </c>
      <c r="G3966" s="184" t="str">
        <f t="shared" si="246"/>
        <v/>
      </c>
      <c r="H3966" s="184" t="str">
        <f t="shared" si="247"/>
        <v/>
      </c>
      <c r="J3966" t="s">
        <v>253</v>
      </c>
      <c r="K3966" t="s">
        <v>253</v>
      </c>
      <c r="L3966">
        <v>232.51226800000001</v>
      </c>
      <c r="R3966">
        <v>638.34031500000003</v>
      </c>
      <c r="S3966" t="s">
        <v>201</v>
      </c>
      <c r="T3966" s="221">
        <v>45566.313194444447</v>
      </c>
    </row>
    <row r="3967" spans="1:20" x14ac:dyDescent="0.35">
      <c r="A3967" t="s">
        <v>102</v>
      </c>
      <c r="B3967" t="s">
        <v>103</v>
      </c>
      <c r="C3967" t="s">
        <v>92</v>
      </c>
      <c r="D3967" s="29">
        <v>45968</v>
      </c>
      <c r="E3967" s="184" t="str">
        <f t="shared" si="244"/>
        <v/>
      </c>
      <c r="F3967" s="184" t="str">
        <f t="shared" si="245"/>
        <v/>
      </c>
      <c r="G3967" s="184" t="str">
        <f t="shared" si="246"/>
        <v/>
      </c>
      <c r="H3967" s="184" t="str">
        <f t="shared" si="247"/>
        <v/>
      </c>
      <c r="J3967" t="s">
        <v>253</v>
      </c>
      <c r="K3967" t="s">
        <v>253</v>
      </c>
      <c r="L3967">
        <v>232.51226800000001</v>
      </c>
      <c r="R3967">
        <v>638.34031500000003</v>
      </c>
      <c r="S3967" t="s">
        <v>201</v>
      </c>
      <c r="T3967" s="221">
        <v>45566.313194444447</v>
      </c>
    </row>
    <row r="3968" spans="1:20" x14ac:dyDescent="0.35">
      <c r="A3968" t="s">
        <v>102</v>
      </c>
      <c r="B3968" t="s">
        <v>103</v>
      </c>
      <c r="C3968" t="s">
        <v>92</v>
      </c>
      <c r="D3968" s="29">
        <v>45969</v>
      </c>
      <c r="E3968" s="184" t="str">
        <f t="shared" si="244"/>
        <v/>
      </c>
      <c r="F3968" s="184" t="str">
        <f t="shared" si="245"/>
        <v/>
      </c>
      <c r="G3968" s="184" t="str">
        <f t="shared" si="246"/>
        <v/>
      </c>
      <c r="H3968" s="184" t="str">
        <f t="shared" si="247"/>
        <v/>
      </c>
      <c r="J3968" t="s">
        <v>253</v>
      </c>
      <c r="K3968" t="s">
        <v>253</v>
      </c>
      <c r="L3968">
        <v>232.51226800000001</v>
      </c>
      <c r="R3968">
        <v>638.34031500000003</v>
      </c>
      <c r="S3968" t="s">
        <v>201</v>
      </c>
      <c r="T3968" s="221">
        <v>45566.313194444447</v>
      </c>
    </row>
    <row r="3969" spans="1:20" x14ac:dyDescent="0.35">
      <c r="A3969" t="s">
        <v>102</v>
      </c>
      <c r="B3969" t="s">
        <v>103</v>
      </c>
      <c r="C3969" t="s">
        <v>92</v>
      </c>
      <c r="D3969" s="29">
        <v>45970</v>
      </c>
      <c r="E3969" s="184" t="str">
        <f t="shared" si="244"/>
        <v/>
      </c>
      <c r="F3969" s="184" t="str">
        <f t="shared" si="245"/>
        <v/>
      </c>
      <c r="G3969" s="184" t="str">
        <f t="shared" si="246"/>
        <v/>
      </c>
      <c r="H3969" s="184" t="str">
        <f t="shared" si="247"/>
        <v/>
      </c>
      <c r="J3969" t="s">
        <v>253</v>
      </c>
      <c r="K3969" t="s">
        <v>253</v>
      </c>
      <c r="L3969">
        <v>232.51226800000001</v>
      </c>
      <c r="R3969">
        <v>638.34031500000003</v>
      </c>
      <c r="S3969" t="s">
        <v>201</v>
      </c>
      <c r="T3969" s="221">
        <v>45566.313194444447</v>
      </c>
    </row>
    <row r="3970" spans="1:20" x14ac:dyDescent="0.35">
      <c r="A3970" t="s">
        <v>102</v>
      </c>
      <c r="B3970" t="s">
        <v>103</v>
      </c>
      <c r="C3970" t="s">
        <v>92</v>
      </c>
      <c r="D3970" s="29">
        <v>45971</v>
      </c>
      <c r="E3970" s="184" t="str">
        <f t="shared" si="244"/>
        <v/>
      </c>
      <c r="F3970" s="184" t="str">
        <f t="shared" si="245"/>
        <v/>
      </c>
      <c r="G3970" s="184" t="str">
        <f t="shared" si="246"/>
        <v/>
      </c>
      <c r="H3970" s="184" t="str">
        <f t="shared" si="247"/>
        <v/>
      </c>
      <c r="J3970" t="s">
        <v>253</v>
      </c>
      <c r="K3970" t="s">
        <v>253</v>
      </c>
      <c r="L3970">
        <v>232.51226800000001</v>
      </c>
      <c r="R3970">
        <v>638.34031500000003</v>
      </c>
      <c r="S3970" t="s">
        <v>201</v>
      </c>
      <c r="T3970" s="221">
        <v>45566.313194444447</v>
      </c>
    </row>
    <row r="3971" spans="1:20" x14ac:dyDescent="0.35">
      <c r="A3971" t="s">
        <v>102</v>
      </c>
      <c r="B3971" t="s">
        <v>103</v>
      </c>
      <c r="C3971" t="s">
        <v>92</v>
      </c>
      <c r="D3971" s="29">
        <v>45972</v>
      </c>
      <c r="E3971" s="184" t="str">
        <f t="shared" si="244"/>
        <v/>
      </c>
      <c r="F3971" s="184" t="str">
        <f t="shared" si="245"/>
        <v/>
      </c>
      <c r="G3971" s="184" t="str">
        <f t="shared" si="246"/>
        <v/>
      </c>
      <c r="H3971" s="184" t="str">
        <f t="shared" si="247"/>
        <v/>
      </c>
      <c r="J3971" t="s">
        <v>253</v>
      </c>
      <c r="K3971" t="s">
        <v>253</v>
      </c>
      <c r="L3971">
        <v>232.51226800000001</v>
      </c>
      <c r="R3971">
        <v>638.34031500000003</v>
      </c>
      <c r="S3971" t="s">
        <v>201</v>
      </c>
      <c r="T3971" s="221">
        <v>45566.313194444447</v>
      </c>
    </row>
    <row r="3972" spans="1:20" x14ac:dyDescent="0.35">
      <c r="A3972" t="s">
        <v>102</v>
      </c>
      <c r="B3972" t="s">
        <v>103</v>
      </c>
      <c r="C3972" t="s">
        <v>92</v>
      </c>
      <c r="D3972" s="29">
        <v>45973</v>
      </c>
      <c r="E3972" s="184" t="str">
        <f t="shared" si="244"/>
        <v/>
      </c>
      <c r="F3972" s="184" t="str">
        <f t="shared" si="245"/>
        <v/>
      </c>
      <c r="G3972" s="184" t="str">
        <f t="shared" si="246"/>
        <v/>
      </c>
      <c r="H3972" s="184" t="str">
        <f t="shared" si="247"/>
        <v/>
      </c>
      <c r="J3972" t="s">
        <v>253</v>
      </c>
      <c r="K3972" t="s">
        <v>253</v>
      </c>
      <c r="L3972">
        <v>232.51226800000001</v>
      </c>
      <c r="R3972">
        <v>638.34031500000003</v>
      </c>
      <c r="S3972" t="s">
        <v>201</v>
      </c>
      <c r="T3972" s="221">
        <v>45566.313194444447</v>
      </c>
    </row>
    <row r="3973" spans="1:20" x14ac:dyDescent="0.35">
      <c r="A3973" t="s">
        <v>102</v>
      </c>
      <c r="B3973" t="s">
        <v>103</v>
      </c>
      <c r="C3973" t="s">
        <v>92</v>
      </c>
      <c r="D3973" s="29">
        <v>45974</v>
      </c>
      <c r="E3973" s="184" t="str">
        <f t="shared" si="244"/>
        <v/>
      </c>
      <c r="F3973" s="184" t="str">
        <f t="shared" si="245"/>
        <v/>
      </c>
      <c r="G3973" s="184" t="str">
        <f t="shared" si="246"/>
        <v/>
      </c>
      <c r="H3973" s="184" t="str">
        <f t="shared" si="247"/>
        <v/>
      </c>
      <c r="J3973" t="s">
        <v>253</v>
      </c>
      <c r="K3973" t="s">
        <v>253</v>
      </c>
      <c r="L3973">
        <v>232.51226800000001</v>
      </c>
      <c r="R3973">
        <v>638.34031500000003</v>
      </c>
      <c r="S3973" t="s">
        <v>201</v>
      </c>
      <c r="T3973" s="221">
        <v>45566.313194444447</v>
      </c>
    </row>
    <row r="3974" spans="1:20" x14ac:dyDescent="0.35">
      <c r="A3974" t="s">
        <v>102</v>
      </c>
      <c r="B3974" t="s">
        <v>103</v>
      </c>
      <c r="C3974" t="s">
        <v>92</v>
      </c>
      <c r="D3974" s="29">
        <v>45975</v>
      </c>
      <c r="E3974" s="184" t="str">
        <f t="shared" si="244"/>
        <v/>
      </c>
      <c r="F3974" s="184" t="str">
        <f t="shared" si="245"/>
        <v/>
      </c>
      <c r="G3974" s="184" t="str">
        <f t="shared" si="246"/>
        <v/>
      </c>
      <c r="H3974" s="184" t="str">
        <f t="shared" si="247"/>
        <v/>
      </c>
      <c r="J3974" t="s">
        <v>253</v>
      </c>
      <c r="K3974" t="s">
        <v>253</v>
      </c>
      <c r="L3974">
        <v>232.51226800000001</v>
      </c>
      <c r="R3974">
        <v>638.34031500000003</v>
      </c>
      <c r="S3974" t="s">
        <v>201</v>
      </c>
      <c r="T3974" s="221">
        <v>45566.313194444447</v>
      </c>
    </row>
    <row r="3975" spans="1:20" x14ac:dyDescent="0.35">
      <c r="A3975" t="s">
        <v>102</v>
      </c>
      <c r="B3975" t="s">
        <v>103</v>
      </c>
      <c r="C3975" t="s">
        <v>92</v>
      </c>
      <c r="D3975" s="29">
        <v>45976</v>
      </c>
      <c r="E3975" s="184" t="str">
        <f t="shared" si="244"/>
        <v/>
      </c>
      <c r="F3975" s="184" t="str">
        <f t="shared" si="245"/>
        <v/>
      </c>
      <c r="G3975" s="184" t="str">
        <f t="shared" si="246"/>
        <v/>
      </c>
      <c r="H3975" s="184" t="str">
        <f t="shared" si="247"/>
        <v/>
      </c>
      <c r="J3975" t="s">
        <v>253</v>
      </c>
      <c r="K3975" t="s">
        <v>253</v>
      </c>
      <c r="L3975">
        <v>232.51226800000001</v>
      </c>
      <c r="R3975">
        <v>638.34031500000003</v>
      </c>
      <c r="S3975" t="s">
        <v>201</v>
      </c>
      <c r="T3975" s="221">
        <v>45566.313194444447</v>
      </c>
    </row>
    <row r="3976" spans="1:20" x14ac:dyDescent="0.35">
      <c r="A3976" t="s">
        <v>102</v>
      </c>
      <c r="B3976" t="s">
        <v>103</v>
      </c>
      <c r="C3976" t="s">
        <v>92</v>
      </c>
      <c r="D3976" s="29">
        <v>45977</v>
      </c>
      <c r="E3976" s="184" t="str">
        <f t="shared" ref="E3976:E4039" si="248">IF(J3976="","",IF(L3976=0,0,IF(1-(J3976/L3976)&lt;0,"",1-(J3976/L3976))))</f>
        <v/>
      </c>
      <c r="F3976" s="184" t="str">
        <f t="shared" ref="F3976:F4039" si="249">IF(K3976="","",IF(L3976=0,0,IF(1-(K3976/L3976)&lt;0,"",1-(K3976/L3976))))</f>
        <v/>
      </c>
      <c r="G3976" s="184" t="str">
        <f t="shared" ref="G3976:G4039" si="250">IF(J3976="","",IF(1-(J3976/R3976)&lt;0,"",1-(J3976/R3976)))</f>
        <v/>
      </c>
      <c r="H3976" s="184" t="str">
        <f t="shared" ref="H3976:H4039" si="251">IF(K3976="","",IF(1-(K3976/R3976)&lt;0,"",1-(K3976/R3976)))</f>
        <v/>
      </c>
      <c r="J3976" t="s">
        <v>253</v>
      </c>
      <c r="K3976" t="s">
        <v>253</v>
      </c>
      <c r="L3976">
        <v>232.51226800000001</v>
      </c>
      <c r="R3976">
        <v>638.34031500000003</v>
      </c>
      <c r="S3976" t="s">
        <v>201</v>
      </c>
      <c r="T3976" s="221">
        <v>45566.313194444447</v>
      </c>
    </row>
    <row r="3977" spans="1:20" x14ac:dyDescent="0.35">
      <c r="A3977" t="s">
        <v>102</v>
      </c>
      <c r="B3977" t="s">
        <v>103</v>
      </c>
      <c r="C3977" t="s">
        <v>92</v>
      </c>
      <c r="D3977" s="29">
        <v>45978</v>
      </c>
      <c r="E3977" s="184" t="str">
        <f t="shared" si="248"/>
        <v/>
      </c>
      <c r="F3977" s="184" t="str">
        <f t="shared" si="249"/>
        <v/>
      </c>
      <c r="G3977" s="184" t="str">
        <f t="shared" si="250"/>
        <v/>
      </c>
      <c r="H3977" s="184" t="str">
        <f t="shared" si="251"/>
        <v/>
      </c>
      <c r="J3977" t="s">
        <v>253</v>
      </c>
      <c r="K3977" t="s">
        <v>253</v>
      </c>
      <c r="L3977">
        <v>232.51226800000001</v>
      </c>
      <c r="R3977">
        <v>638.34031500000003</v>
      </c>
      <c r="S3977" t="s">
        <v>201</v>
      </c>
      <c r="T3977" s="221">
        <v>45566.313194444447</v>
      </c>
    </row>
    <row r="3978" spans="1:20" x14ac:dyDescent="0.35">
      <c r="A3978" t="s">
        <v>102</v>
      </c>
      <c r="B3978" t="s">
        <v>103</v>
      </c>
      <c r="C3978" t="s">
        <v>92</v>
      </c>
      <c r="D3978" s="29">
        <v>45979</v>
      </c>
      <c r="E3978" s="184" t="str">
        <f t="shared" si="248"/>
        <v/>
      </c>
      <c r="F3978" s="184" t="str">
        <f t="shared" si="249"/>
        <v/>
      </c>
      <c r="G3978" s="184" t="str">
        <f t="shared" si="250"/>
        <v/>
      </c>
      <c r="H3978" s="184" t="str">
        <f t="shared" si="251"/>
        <v/>
      </c>
      <c r="J3978" t="s">
        <v>253</v>
      </c>
      <c r="K3978" t="s">
        <v>253</v>
      </c>
      <c r="L3978">
        <v>232.51226800000001</v>
      </c>
      <c r="R3978">
        <v>638.34031500000003</v>
      </c>
      <c r="S3978" t="s">
        <v>201</v>
      </c>
      <c r="T3978" s="221">
        <v>45566.313194444447</v>
      </c>
    </row>
    <row r="3979" spans="1:20" x14ac:dyDescent="0.35">
      <c r="A3979" t="s">
        <v>102</v>
      </c>
      <c r="B3979" t="s">
        <v>103</v>
      </c>
      <c r="C3979" t="s">
        <v>92</v>
      </c>
      <c r="D3979" s="29">
        <v>45980</v>
      </c>
      <c r="E3979" s="184" t="str">
        <f t="shared" si="248"/>
        <v/>
      </c>
      <c r="F3979" s="184" t="str">
        <f t="shared" si="249"/>
        <v/>
      </c>
      <c r="G3979" s="184" t="str">
        <f t="shared" si="250"/>
        <v/>
      </c>
      <c r="H3979" s="184" t="str">
        <f t="shared" si="251"/>
        <v/>
      </c>
      <c r="J3979" t="s">
        <v>253</v>
      </c>
      <c r="K3979" t="s">
        <v>253</v>
      </c>
      <c r="L3979">
        <v>232.51226800000001</v>
      </c>
      <c r="R3979">
        <v>638.34031500000003</v>
      </c>
      <c r="S3979" t="s">
        <v>201</v>
      </c>
      <c r="T3979" s="221">
        <v>45566.313194444447</v>
      </c>
    </row>
    <row r="3980" spans="1:20" x14ac:dyDescent="0.35">
      <c r="A3980" t="s">
        <v>102</v>
      </c>
      <c r="B3980" t="s">
        <v>103</v>
      </c>
      <c r="C3980" t="s">
        <v>92</v>
      </c>
      <c r="D3980" s="29">
        <v>45981</v>
      </c>
      <c r="E3980" s="184" t="str">
        <f t="shared" si="248"/>
        <v/>
      </c>
      <c r="F3980" s="184" t="str">
        <f t="shared" si="249"/>
        <v/>
      </c>
      <c r="G3980" s="184" t="str">
        <f t="shared" si="250"/>
        <v/>
      </c>
      <c r="H3980" s="184" t="str">
        <f t="shared" si="251"/>
        <v/>
      </c>
      <c r="J3980" t="s">
        <v>253</v>
      </c>
      <c r="K3980" t="s">
        <v>253</v>
      </c>
      <c r="L3980">
        <v>232.51226800000001</v>
      </c>
      <c r="R3980">
        <v>638.34031500000003</v>
      </c>
      <c r="S3980" t="s">
        <v>201</v>
      </c>
      <c r="T3980" s="221">
        <v>45566.313194444447</v>
      </c>
    </row>
    <row r="3981" spans="1:20" x14ac:dyDescent="0.35">
      <c r="A3981" t="s">
        <v>102</v>
      </c>
      <c r="B3981" t="s">
        <v>103</v>
      </c>
      <c r="C3981" t="s">
        <v>92</v>
      </c>
      <c r="D3981" s="29">
        <v>45982</v>
      </c>
      <c r="E3981" s="184" t="str">
        <f t="shared" si="248"/>
        <v/>
      </c>
      <c r="F3981" s="184" t="str">
        <f t="shared" si="249"/>
        <v/>
      </c>
      <c r="G3981" s="184" t="str">
        <f t="shared" si="250"/>
        <v/>
      </c>
      <c r="H3981" s="184" t="str">
        <f t="shared" si="251"/>
        <v/>
      </c>
      <c r="J3981" t="s">
        <v>253</v>
      </c>
      <c r="K3981" t="s">
        <v>253</v>
      </c>
      <c r="L3981">
        <v>232.51226800000001</v>
      </c>
      <c r="R3981">
        <v>638.34031500000003</v>
      </c>
      <c r="S3981" t="s">
        <v>201</v>
      </c>
      <c r="T3981" s="221">
        <v>45566.313194444447</v>
      </c>
    </row>
    <row r="3982" spans="1:20" x14ac:dyDescent="0.35">
      <c r="A3982" t="s">
        <v>102</v>
      </c>
      <c r="B3982" t="s">
        <v>103</v>
      </c>
      <c r="C3982" t="s">
        <v>92</v>
      </c>
      <c r="D3982" s="29">
        <v>45983</v>
      </c>
      <c r="E3982" s="184" t="str">
        <f t="shared" si="248"/>
        <v/>
      </c>
      <c r="F3982" s="184" t="str">
        <f t="shared" si="249"/>
        <v/>
      </c>
      <c r="G3982" s="184" t="str">
        <f t="shared" si="250"/>
        <v/>
      </c>
      <c r="H3982" s="184" t="str">
        <f t="shared" si="251"/>
        <v/>
      </c>
      <c r="J3982" t="s">
        <v>253</v>
      </c>
      <c r="K3982" t="s">
        <v>253</v>
      </c>
      <c r="L3982">
        <v>232.51226800000001</v>
      </c>
      <c r="R3982">
        <v>638.34031500000003</v>
      </c>
      <c r="S3982" t="s">
        <v>201</v>
      </c>
      <c r="T3982" s="221">
        <v>45566.313194444447</v>
      </c>
    </row>
    <row r="3983" spans="1:20" x14ac:dyDescent="0.35">
      <c r="A3983" t="s">
        <v>102</v>
      </c>
      <c r="B3983" t="s">
        <v>103</v>
      </c>
      <c r="C3983" t="s">
        <v>92</v>
      </c>
      <c r="D3983" s="29">
        <v>45984</v>
      </c>
      <c r="E3983" s="184" t="str">
        <f t="shared" si="248"/>
        <v/>
      </c>
      <c r="F3983" s="184" t="str">
        <f t="shared" si="249"/>
        <v/>
      </c>
      <c r="G3983" s="184" t="str">
        <f t="shared" si="250"/>
        <v/>
      </c>
      <c r="H3983" s="184" t="str">
        <f t="shared" si="251"/>
        <v/>
      </c>
      <c r="J3983" t="s">
        <v>253</v>
      </c>
      <c r="K3983" t="s">
        <v>253</v>
      </c>
      <c r="L3983">
        <v>232.51226800000001</v>
      </c>
      <c r="R3983">
        <v>638.34031500000003</v>
      </c>
      <c r="S3983" t="s">
        <v>201</v>
      </c>
      <c r="T3983" s="221">
        <v>45566.313194444447</v>
      </c>
    </row>
    <row r="3984" spans="1:20" x14ac:dyDescent="0.35">
      <c r="A3984" t="s">
        <v>102</v>
      </c>
      <c r="B3984" t="s">
        <v>103</v>
      </c>
      <c r="C3984" t="s">
        <v>92</v>
      </c>
      <c r="D3984" s="29">
        <v>45985</v>
      </c>
      <c r="E3984" s="184" t="str">
        <f t="shared" si="248"/>
        <v/>
      </c>
      <c r="F3984" s="184" t="str">
        <f t="shared" si="249"/>
        <v/>
      </c>
      <c r="G3984" s="184" t="str">
        <f t="shared" si="250"/>
        <v/>
      </c>
      <c r="H3984" s="184" t="str">
        <f t="shared" si="251"/>
        <v/>
      </c>
      <c r="J3984" t="s">
        <v>253</v>
      </c>
      <c r="K3984" t="s">
        <v>253</v>
      </c>
      <c r="L3984">
        <v>232.51226800000001</v>
      </c>
      <c r="R3984">
        <v>638.34031500000003</v>
      </c>
      <c r="S3984" t="s">
        <v>201</v>
      </c>
      <c r="T3984" s="221">
        <v>45566.313194444447</v>
      </c>
    </row>
    <row r="3985" spans="1:20" x14ac:dyDescent="0.35">
      <c r="A3985" t="s">
        <v>102</v>
      </c>
      <c r="B3985" t="s">
        <v>103</v>
      </c>
      <c r="C3985" t="s">
        <v>92</v>
      </c>
      <c r="D3985" s="29">
        <v>45986</v>
      </c>
      <c r="E3985" s="184" t="str">
        <f t="shared" si="248"/>
        <v/>
      </c>
      <c r="F3985" s="184" t="str">
        <f t="shared" si="249"/>
        <v/>
      </c>
      <c r="G3985" s="184" t="str">
        <f t="shared" si="250"/>
        <v/>
      </c>
      <c r="H3985" s="184" t="str">
        <f t="shared" si="251"/>
        <v/>
      </c>
      <c r="J3985" t="s">
        <v>253</v>
      </c>
      <c r="K3985" t="s">
        <v>253</v>
      </c>
      <c r="L3985">
        <v>232.51226800000001</v>
      </c>
      <c r="R3985">
        <v>638.34031500000003</v>
      </c>
      <c r="S3985" t="s">
        <v>201</v>
      </c>
      <c r="T3985" s="221">
        <v>45566.313194444447</v>
      </c>
    </row>
    <row r="3986" spans="1:20" x14ac:dyDescent="0.35">
      <c r="A3986" t="s">
        <v>102</v>
      </c>
      <c r="B3986" t="s">
        <v>103</v>
      </c>
      <c r="C3986" t="s">
        <v>92</v>
      </c>
      <c r="D3986" s="29">
        <v>45987</v>
      </c>
      <c r="E3986" s="184" t="str">
        <f t="shared" si="248"/>
        <v/>
      </c>
      <c r="F3986" s="184" t="str">
        <f t="shared" si="249"/>
        <v/>
      </c>
      <c r="G3986" s="184" t="str">
        <f t="shared" si="250"/>
        <v/>
      </c>
      <c r="H3986" s="184" t="str">
        <f t="shared" si="251"/>
        <v/>
      </c>
      <c r="J3986" t="s">
        <v>253</v>
      </c>
      <c r="K3986" t="s">
        <v>253</v>
      </c>
      <c r="L3986">
        <v>232.51226800000001</v>
      </c>
      <c r="R3986">
        <v>638.34031500000003</v>
      </c>
      <c r="S3986" t="s">
        <v>201</v>
      </c>
      <c r="T3986" s="221">
        <v>45566.313194444447</v>
      </c>
    </row>
    <row r="3987" spans="1:20" x14ac:dyDescent="0.35">
      <c r="A3987" t="s">
        <v>102</v>
      </c>
      <c r="B3987" t="s">
        <v>103</v>
      </c>
      <c r="C3987" t="s">
        <v>92</v>
      </c>
      <c r="D3987" s="29">
        <v>45988</v>
      </c>
      <c r="E3987" s="184" t="str">
        <f t="shared" si="248"/>
        <v/>
      </c>
      <c r="F3987" s="184" t="str">
        <f t="shared" si="249"/>
        <v/>
      </c>
      <c r="G3987" s="184" t="str">
        <f t="shared" si="250"/>
        <v/>
      </c>
      <c r="H3987" s="184" t="str">
        <f t="shared" si="251"/>
        <v/>
      </c>
      <c r="J3987" t="s">
        <v>253</v>
      </c>
      <c r="K3987" t="s">
        <v>253</v>
      </c>
      <c r="L3987">
        <v>232.51226800000001</v>
      </c>
      <c r="R3987">
        <v>638.34031500000003</v>
      </c>
      <c r="S3987" t="s">
        <v>201</v>
      </c>
      <c r="T3987" s="221">
        <v>45566.313194444447</v>
      </c>
    </row>
    <row r="3988" spans="1:20" x14ac:dyDescent="0.35">
      <c r="A3988" t="s">
        <v>102</v>
      </c>
      <c r="B3988" t="s">
        <v>103</v>
      </c>
      <c r="C3988" t="s">
        <v>92</v>
      </c>
      <c r="D3988" s="29">
        <v>45989</v>
      </c>
      <c r="E3988" s="184" t="str">
        <f t="shared" si="248"/>
        <v/>
      </c>
      <c r="F3988" s="184" t="str">
        <f t="shared" si="249"/>
        <v/>
      </c>
      <c r="G3988" s="184" t="str">
        <f t="shared" si="250"/>
        <v/>
      </c>
      <c r="H3988" s="184" t="str">
        <f t="shared" si="251"/>
        <v/>
      </c>
      <c r="J3988" t="s">
        <v>253</v>
      </c>
      <c r="K3988" t="s">
        <v>253</v>
      </c>
      <c r="L3988">
        <v>232.51226800000001</v>
      </c>
      <c r="R3988">
        <v>638.34031500000003</v>
      </c>
      <c r="S3988" t="s">
        <v>201</v>
      </c>
      <c r="T3988" s="221">
        <v>45566.313194444447</v>
      </c>
    </row>
    <row r="3989" spans="1:20" x14ac:dyDescent="0.35">
      <c r="A3989" t="s">
        <v>102</v>
      </c>
      <c r="B3989" t="s">
        <v>103</v>
      </c>
      <c r="C3989" t="s">
        <v>92</v>
      </c>
      <c r="D3989" s="29">
        <v>45990</v>
      </c>
      <c r="E3989" s="184" t="str">
        <f t="shared" si="248"/>
        <v/>
      </c>
      <c r="F3989" s="184" t="str">
        <f t="shared" si="249"/>
        <v/>
      </c>
      <c r="G3989" s="184" t="str">
        <f t="shared" si="250"/>
        <v/>
      </c>
      <c r="H3989" s="184" t="str">
        <f t="shared" si="251"/>
        <v/>
      </c>
      <c r="J3989" t="s">
        <v>253</v>
      </c>
      <c r="K3989" t="s">
        <v>253</v>
      </c>
      <c r="L3989">
        <v>232.51226800000001</v>
      </c>
      <c r="R3989">
        <v>638.34031500000003</v>
      </c>
      <c r="S3989" t="s">
        <v>201</v>
      </c>
      <c r="T3989" s="221">
        <v>45566.313194444447</v>
      </c>
    </row>
    <row r="3990" spans="1:20" x14ac:dyDescent="0.35">
      <c r="A3990" t="s">
        <v>102</v>
      </c>
      <c r="B3990" t="s">
        <v>103</v>
      </c>
      <c r="C3990" t="s">
        <v>92</v>
      </c>
      <c r="D3990" s="29">
        <v>45991</v>
      </c>
      <c r="E3990" s="184" t="str">
        <f t="shared" si="248"/>
        <v/>
      </c>
      <c r="F3990" s="184" t="str">
        <f t="shared" si="249"/>
        <v/>
      </c>
      <c r="G3990" s="184" t="str">
        <f t="shared" si="250"/>
        <v/>
      </c>
      <c r="H3990" s="184" t="str">
        <f t="shared" si="251"/>
        <v/>
      </c>
      <c r="J3990" t="s">
        <v>253</v>
      </c>
      <c r="K3990" t="s">
        <v>253</v>
      </c>
      <c r="L3990">
        <v>232.51226800000001</v>
      </c>
      <c r="R3990">
        <v>638.34031500000003</v>
      </c>
      <c r="S3990" t="s">
        <v>201</v>
      </c>
      <c r="T3990" s="221">
        <v>45566.313194444447</v>
      </c>
    </row>
    <row r="3991" spans="1:20" x14ac:dyDescent="0.35">
      <c r="A3991" t="s">
        <v>102</v>
      </c>
      <c r="B3991" t="s">
        <v>103</v>
      </c>
      <c r="C3991" t="s">
        <v>92</v>
      </c>
      <c r="D3991" s="29">
        <v>45992</v>
      </c>
      <c r="E3991" s="184" t="str">
        <f t="shared" si="248"/>
        <v/>
      </c>
      <c r="F3991" s="184" t="str">
        <f t="shared" si="249"/>
        <v/>
      </c>
      <c r="G3991" s="184" t="str">
        <f t="shared" si="250"/>
        <v/>
      </c>
      <c r="H3991" s="184" t="str">
        <f t="shared" si="251"/>
        <v/>
      </c>
      <c r="J3991" t="s">
        <v>253</v>
      </c>
      <c r="K3991" t="s">
        <v>253</v>
      </c>
      <c r="L3991">
        <v>226.388192</v>
      </c>
      <c r="R3991">
        <v>638.34031500000003</v>
      </c>
      <c r="S3991" t="s">
        <v>201</v>
      </c>
      <c r="T3991" s="221">
        <v>45566.313194444447</v>
      </c>
    </row>
    <row r="3992" spans="1:20" x14ac:dyDescent="0.35">
      <c r="A3992" t="s">
        <v>102</v>
      </c>
      <c r="B3992" t="s">
        <v>103</v>
      </c>
      <c r="C3992" t="s">
        <v>92</v>
      </c>
      <c r="D3992" s="29">
        <v>45993</v>
      </c>
      <c r="E3992" s="184" t="str">
        <f t="shared" si="248"/>
        <v/>
      </c>
      <c r="F3992" s="184" t="str">
        <f t="shared" si="249"/>
        <v/>
      </c>
      <c r="G3992" s="184" t="str">
        <f t="shared" si="250"/>
        <v/>
      </c>
      <c r="H3992" s="184" t="str">
        <f t="shared" si="251"/>
        <v/>
      </c>
      <c r="J3992" t="s">
        <v>253</v>
      </c>
      <c r="K3992" t="s">
        <v>253</v>
      </c>
      <c r="L3992">
        <v>226.388192</v>
      </c>
      <c r="R3992">
        <v>638.34031500000003</v>
      </c>
      <c r="S3992" t="s">
        <v>201</v>
      </c>
      <c r="T3992" s="221">
        <v>45566.313194444447</v>
      </c>
    </row>
    <row r="3993" spans="1:20" x14ac:dyDescent="0.35">
      <c r="A3993" t="s">
        <v>102</v>
      </c>
      <c r="B3993" t="s">
        <v>103</v>
      </c>
      <c r="C3993" t="s">
        <v>92</v>
      </c>
      <c r="D3993" s="29">
        <v>45994</v>
      </c>
      <c r="E3993" s="184" t="str">
        <f t="shared" si="248"/>
        <v/>
      </c>
      <c r="F3993" s="184" t="str">
        <f t="shared" si="249"/>
        <v/>
      </c>
      <c r="G3993" s="184" t="str">
        <f t="shared" si="250"/>
        <v/>
      </c>
      <c r="H3993" s="184" t="str">
        <f t="shared" si="251"/>
        <v/>
      </c>
      <c r="J3993" t="s">
        <v>253</v>
      </c>
      <c r="K3993" t="s">
        <v>253</v>
      </c>
      <c r="L3993">
        <v>226.388192</v>
      </c>
      <c r="R3993">
        <v>638.34031500000003</v>
      </c>
      <c r="S3993" t="s">
        <v>201</v>
      </c>
      <c r="T3993" s="221">
        <v>45566.313194444447</v>
      </c>
    </row>
    <row r="3994" spans="1:20" x14ac:dyDescent="0.35">
      <c r="A3994" t="s">
        <v>102</v>
      </c>
      <c r="B3994" t="s">
        <v>103</v>
      </c>
      <c r="C3994" t="s">
        <v>92</v>
      </c>
      <c r="D3994" s="29">
        <v>45995</v>
      </c>
      <c r="E3994" s="184" t="str">
        <f t="shared" si="248"/>
        <v/>
      </c>
      <c r="F3994" s="184" t="str">
        <f t="shared" si="249"/>
        <v/>
      </c>
      <c r="G3994" s="184" t="str">
        <f t="shared" si="250"/>
        <v/>
      </c>
      <c r="H3994" s="184" t="str">
        <f t="shared" si="251"/>
        <v/>
      </c>
      <c r="J3994" t="s">
        <v>253</v>
      </c>
      <c r="K3994" t="s">
        <v>253</v>
      </c>
      <c r="L3994">
        <v>226.388192</v>
      </c>
      <c r="R3994">
        <v>638.34031500000003</v>
      </c>
      <c r="S3994" t="s">
        <v>201</v>
      </c>
      <c r="T3994" s="221">
        <v>45566.313194444447</v>
      </c>
    </row>
    <row r="3995" spans="1:20" x14ac:dyDescent="0.35">
      <c r="A3995" t="s">
        <v>102</v>
      </c>
      <c r="B3995" t="s">
        <v>103</v>
      </c>
      <c r="C3995" t="s">
        <v>92</v>
      </c>
      <c r="D3995" s="29">
        <v>45996</v>
      </c>
      <c r="E3995" s="184" t="str">
        <f t="shared" si="248"/>
        <v/>
      </c>
      <c r="F3995" s="184" t="str">
        <f t="shared" si="249"/>
        <v/>
      </c>
      <c r="G3995" s="184" t="str">
        <f t="shared" si="250"/>
        <v/>
      </c>
      <c r="H3995" s="184" t="str">
        <f t="shared" si="251"/>
        <v/>
      </c>
      <c r="J3995" t="s">
        <v>253</v>
      </c>
      <c r="K3995" t="s">
        <v>253</v>
      </c>
      <c r="L3995">
        <v>226.388192</v>
      </c>
      <c r="R3995">
        <v>638.34031500000003</v>
      </c>
      <c r="S3995" t="s">
        <v>201</v>
      </c>
      <c r="T3995" s="221">
        <v>45566.313194444447</v>
      </c>
    </row>
    <row r="3996" spans="1:20" x14ac:dyDescent="0.35">
      <c r="A3996" t="s">
        <v>102</v>
      </c>
      <c r="B3996" t="s">
        <v>103</v>
      </c>
      <c r="C3996" t="s">
        <v>92</v>
      </c>
      <c r="D3996" s="29">
        <v>45997</v>
      </c>
      <c r="E3996" s="184" t="str">
        <f t="shared" si="248"/>
        <v/>
      </c>
      <c r="F3996" s="184" t="str">
        <f t="shared" si="249"/>
        <v/>
      </c>
      <c r="G3996" s="184" t="str">
        <f t="shared" si="250"/>
        <v/>
      </c>
      <c r="H3996" s="184" t="str">
        <f t="shared" si="251"/>
        <v/>
      </c>
      <c r="J3996" t="s">
        <v>253</v>
      </c>
      <c r="K3996" t="s">
        <v>253</v>
      </c>
      <c r="L3996">
        <v>226.388192</v>
      </c>
      <c r="R3996">
        <v>638.34031500000003</v>
      </c>
      <c r="S3996" t="s">
        <v>201</v>
      </c>
      <c r="T3996" s="221">
        <v>45566.313194444447</v>
      </c>
    </row>
    <row r="3997" spans="1:20" x14ac:dyDescent="0.35">
      <c r="A3997" t="s">
        <v>102</v>
      </c>
      <c r="B3997" t="s">
        <v>103</v>
      </c>
      <c r="C3997" t="s">
        <v>92</v>
      </c>
      <c r="D3997" s="29">
        <v>45998</v>
      </c>
      <c r="E3997" s="184" t="str">
        <f t="shared" si="248"/>
        <v/>
      </c>
      <c r="F3997" s="184" t="str">
        <f t="shared" si="249"/>
        <v/>
      </c>
      <c r="G3997" s="184" t="str">
        <f t="shared" si="250"/>
        <v/>
      </c>
      <c r="H3997" s="184" t="str">
        <f t="shared" si="251"/>
        <v/>
      </c>
      <c r="J3997" t="s">
        <v>253</v>
      </c>
      <c r="K3997" t="s">
        <v>253</v>
      </c>
      <c r="L3997">
        <v>226.388192</v>
      </c>
      <c r="R3997">
        <v>638.34031500000003</v>
      </c>
      <c r="S3997" t="s">
        <v>201</v>
      </c>
      <c r="T3997" s="221">
        <v>45566.313194444447</v>
      </c>
    </row>
    <row r="3998" spans="1:20" x14ac:dyDescent="0.35">
      <c r="A3998" t="s">
        <v>102</v>
      </c>
      <c r="B3998" t="s">
        <v>103</v>
      </c>
      <c r="C3998" t="s">
        <v>92</v>
      </c>
      <c r="D3998" s="29">
        <v>45999</v>
      </c>
      <c r="E3998" s="184" t="str">
        <f t="shared" si="248"/>
        <v/>
      </c>
      <c r="F3998" s="184" t="str">
        <f t="shared" si="249"/>
        <v/>
      </c>
      <c r="G3998" s="184" t="str">
        <f t="shared" si="250"/>
        <v/>
      </c>
      <c r="H3998" s="184" t="str">
        <f t="shared" si="251"/>
        <v/>
      </c>
      <c r="J3998" t="s">
        <v>253</v>
      </c>
      <c r="K3998" t="s">
        <v>253</v>
      </c>
      <c r="L3998">
        <v>226.388192</v>
      </c>
      <c r="R3998">
        <v>638.34031500000003</v>
      </c>
      <c r="S3998" t="s">
        <v>201</v>
      </c>
      <c r="T3998" s="221">
        <v>45566.313194444447</v>
      </c>
    </row>
    <row r="3999" spans="1:20" x14ac:dyDescent="0.35">
      <c r="A3999" t="s">
        <v>102</v>
      </c>
      <c r="B3999" t="s">
        <v>103</v>
      </c>
      <c r="C3999" t="s">
        <v>92</v>
      </c>
      <c r="D3999" s="29">
        <v>46000</v>
      </c>
      <c r="E3999" s="184" t="str">
        <f t="shared" si="248"/>
        <v/>
      </c>
      <c r="F3999" s="184" t="str">
        <f t="shared" si="249"/>
        <v/>
      </c>
      <c r="G3999" s="184" t="str">
        <f t="shared" si="250"/>
        <v/>
      </c>
      <c r="H3999" s="184" t="str">
        <f t="shared" si="251"/>
        <v/>
      </c>
      <c r="J3999" t="s">
        <v>253</v>
      </c>
      <c r="K3999" t="s">
        <v>253</v>
      </c>
      <c r="L3999">
        <v>226.388192</v>
      </c>
      <c r="R3999">
        <v>638.34031500000003</v>
      </c>
      <c r="S3999" t="s">
        <v>201</v>
      </c>
      <c r="T3999" s="221">
        <v>45566.313194444447</v>
      </c>
    </row>
    <row r="4000" spans="1:20" x14ac:dyDescent="0.35">
      <c r="A4000" t="s">
        <v>102</v>
      </c>
      <c r="B4000" t="s">
        <v>103</v>
      </c>
      <c r="C4000" t="s">
        <v>92</v>
      </c>
      <c r="D4000" s="29">
        <v>46001</v>
      </c>
      <c r="E4000" s="184" t="str">
        <f t="shared" si="248"/>
        <v/>
      </c>
      <c r="F4000" s="184" t="str">
        <f t="shared" si="249"/>
        <v/>
      </c>
      <c r="G4000" s="184" t="str">
        <f t="shared" si="250"/>
        <v/>
      </c>
      <c r="H4000" s="184" t="str">
        <f t="shared" si="251"/>
        <v/>
      </c>
      <c r="J4000" t="s">
        <v>253</v>
      </c>
      <c r="K4000" t="s">
        <v>253</v>
      </c>
      <c r="L4000">
        <v>226.388192</v>
      </c>
      <c r="R4000">
        <v>638.34031500000003</v>
      </c>
      <c r="S4000" t="s">
        <v>201</v>
      </c>
      <c r="T4000" s="221">
        <v>45566.313194444447</v>
      </c>
    </row>
    <row r="4001" spans="1:20" x14ac:dyDescent="0.35">
      <c r="A4001" t="s">
        <v>102</v>
      </c>
      <c r="B4001" t="s">
        <v>103</v>
      </c>
      <c r="C4001" t="s">
        <v>92</v>
      </c>
      <c r="D4001" s="29">
        <v>46002</v>
      </c>
      <c r="E4001" s="184" t="str">
        <f t="shared" si="248"/>
        <v/>
      </c>
      <c r="F4001" s="184" t="str">
        <f t="shared" si="249"/>
        <v/>
      </c>
      <c r="G4001" s="184" t="str">
        <f t="shared" si="250"/>
        <v/>
      </c>
      <c r="H4001" s="184" t="str">
        <f t="shared" si="251"/>
        <v/>
      </c>
      <c r="J4001" t="s">
        <v>253</v>
      </c>
      <c r="K4001" t="s">
        <v>253</v>
      </c>
      <c r="L4001">
        <v>226.388192</v>
      </c>
      <c r="R4001">
        <v>638.34031500000003</v>
      </c>
      <c r="S4001" t="s">
        <v>201</v>
      </c>
      <c r="T4001" s="221">
        <v>45566.313194444447</v>
      </c>
    </row>
    <row r="4002" spans="1:20" x14ac:dyDescent="0.35">
      <c r="A4002" t="s">
        <v>102</v>
      </c>
      <c r="B4002" t="s">
        <v>103</v>
      </c>
      <c r="C4002" t="s">
        <v>92</v>
      </c>
      <c r="D4002" s="29">
        <v>46003</v>
      </c>
      <c r="E4002" s="184" t="str">
        <f t="shared" si="248"/>
        <v/>
      </c>
      <c r="F4002" s="184" t="str">
        <f t="shared" si="249"/>
        <v/>
      </c>
      <c r="G4002" s="184" t="str">
        <f t="shared" si="250"/>
        <v/>
      </c>
      <c r="H4002" s="184" t="str">
        <f t="shared" si="251"/>
        <v/>
      </c>
      <c r="J4002" t="s">
        <v>253</v>
      </c>
      <c r="K4002" t="s">
        <v>253</v>
      </c>
      <c r="L4002">
        <v>226.388192</v>
      </c>
      <c r="R4002">
        <v>638.34031500000003</v>
      </c>
      <c r="S4002" t="s">
        <v>201</v>
      </c>
      <c r="T4002" s="221">
        <v>45566.313194444447</v>
      </c>
    </row>
    <row r="4003" spans="1:20" x14ac:dyDescent="0.35">
      <c r="A4003" t="s">
        <v>102</v>
      </c>
      <c r="B4003" t="s">
        <v>103</v>
      </c>
      <c r="C4003" t="s">
        <v>92</v>
      </c>
      <c r="D4003" s="29">
        <v>46004</v>
      </c>
      <c r="E4003" s="184" t="str">
        <f t="shared" si="248"/>
        <v/>
      </c>
      <c r="F4003" s="184" t="str">
        <f t="shared" si="249"/>
        <v/>
      </c>
      <c r="G4003" s="184" t="str">
        <f t="shared" si="250"/>
        <v/>
      </c>
      <c r="H4003" s="184" t="str">
        <f t="shared" si="251"/>
        <v/>
      </c>
      <c r="J4003" t="s">
        <v>253</v>
      </c>
      <c r="K4003" t="s">
        <v>253</v>
      </c>
      <c r="L4003">
        <v>226.388192</v>
      </c>
      <c r="R4003">
        <v>638.34031500000003</v>
      </c>
      <c r="S4003" t="s">
        <v>201</v>
      </c>
      <c r="T4003" s="221">
        <v>45566.313194444447</v>
      </c>
    </row>
    <row r="4004" spans="1:20" x14ac:dyDescent="0.35">
      <c r="A4004" t="s">
        <v>102</v>
      </c>
      <c r="B4004" t="s">
        <v>103</v>
      </c>
      <c r="C4004" t="s">
        <v>92</v>
      </c>
      <c r="D4004" s="29">
        <v>46005</v>
      </c>
      <c r="E4004" s="184" t="str">
        <f t="shared" si="248"/>
        <v/>
      </c>
      <c r="F4004" s="184" t="str">
        <f t="shared" si="249"/>
        <v/>
      </c>
      <c r="G4004" s="184" t="str">
        <f t="shared" si="250"/>
        <v/>
      </c>
      <c r="H4004" s="184" t="str">
        <f t="shared" si="251"/>
        <v/>
      </c>
      <c r="J4004" t="s">
        <v>253</v>
      </c>
      <c r="K4004" t="s">
        <v>253</v>
      </c>
      <c r="L4004">
        <v>226.388192</v>
      </c>
      <c r="R4004">
        <v>638.34031500000003</v>
      </c>
      <c r="S4004" t="s">
        <v>201</v>
      </c>
      <c r="T4004" s="221">
        <v>45566.313194444447</v>
      </c>
    </row>
    <row r="4005" spans="1:20" x14ac:dyDescent="0.35">
      <c r="A4005" t="s">
        <v>102</v>
      </c>
      <c r="B4005" t="s">
        <v>103</v>
      </c>
      <c r="C4005" t="s">
        <v>92</v>
      </c>
      <c r="D4005" s="29">
        <v>46006</v>
      </c>
      <c r="E4005" s="184" t="str">
        <f t="shared" si="248"/>
        <v/>
      </c>
      <c r="F4005" s="184" t="str">
        <f t="shared" si="249"/>
        <v/>
      </c>
      <c r="G4005" s="184" t="str">
        <f t="shared" si="250"/>
        <v/>
      </c>
      <c r="H4005" s="184" t="str">
        <f t="shared" si="251"/>
        <v/>
      </c>
      <c r="J4005" t="s">
        <v>253</v>
      </c>
      <c r="K4005" t="s">
        <v>253</v>
      </c>
      <c r="L4005">
        <v>226.388192</v>
      </c>
      <c r="R4005">
        <v>638.34031500000003</v>
      </c>
      <c r="S4005" t="s">
        <v>201</v>
      </c>
      <c r="T4005" s="221">
        <v>45566.313194444447</v>
      </c>
    </row>
    <row r="4006" spans="1:20" x14ac:dyDescent="0.35">
      <c r="A4006" t="s">
        <v>102</v>
      </c>
      <c r="B4006" t="s">
        <v>103</v>
      </c>
      <c r="C4006" t="s">
        <v>92</v>
      </c>
      <c r="D4006" s="29">
        <v>46007</v>
      </c>
      <c r="E4006" s="184" t="str">
        <f t="shared" si="248"/>
        <v/>
      </c>
      <c r="F4006" s="184" t="str">
        <f t="shared" si="249"/>
        <v/>
      </c>
      <c r="G4006" s="184" t="str">
        <f t="shared" si="250"/>
        <v/>
      </c>
      <c r="H4006" s="184" t="str">
        <f t="shared" si="251"/>
        <v/>
      </c>
      <c r="J4006" t="s">
        <v>253</v>
      </c>
      <c r="K4006" t="s">
        <v>253</v>
      </c>
      <c r="L4006">
        <v>226.388192</v>
      </c>
      <c r="R4006">
        <v>638.34031500000003</v>
      </c>
      <c r="S4006" t="s">
        <v>201</v>
      </c>
      <c r="T4006" s="221">
        <v>45566.313194444447</v>
      </c>
    </row>
    <row r="4007" spans="1:20" x14ac:dyDescent="0.35">
      <c r="A4007" t="s">
        <v>102</v>
      </c>
      <c r="B4007" t="s">
        <v>103</v>
      </c>
      <c r="C4007" t="s">
        <v>92</v>
      </c>
      <c r="D4007" s="29">
        <v>46008</v>
      </c>
      <c r="E4007" s="184" t="str">
        <f t="shared" si="248"/>
        <v/>
      </c>
      <c r="F4007" s="184" t="str">
        <f t="shared" si="249"/>
        <v/>
      </c>
      <c r="G4007" s="184" t="str">
        <f t="shared" si="250"/>
        <v/>
      </c>
      <c r="H4007" s="184" t="str">
        <f t="shared" si="251"/>
        <v/>
      </c>
      <c r="J4007" t="s">
        <v>253</v>
      </c>
      <c r="K4007" t="s">
        <v>253</v>
      </c>
      <c r="L4007">
        <v>226.388192</v>
      </c>
      <c r="R4007">
        <v>638.34031500000003</v>
      </c>
      <c r="S4007" t="s">
        <v>201</v>
      </c>
      <c r="T4007" s="221">
        <v>45566.313194444447</v>
      </c>
    </row>
    <row r="4008" spans="1:20" x14ac:dyDescent="0.35">
      <c r="A4008" t="s">
        <v>102</v>
      </c>
      <c r="B4008" t="s">
        <v>103</v>
      </c>
      <c r="C4008" t="s">
        <v>92</v>
      </c>
      <c r="D4008" s="29">
        <v>46009</v>
      </c>
      <c r="E4008" s="184" t="str">
        <f t="shared" si="248"/>
        <v/>
      </c>
      <c r="F4008" s="184" t="str">
        <f t="shared" si="249"/>
        <v/>
      </c>
      <c r="G4008" s="184" t="str">
        <f t="shared" si="250"/>
        <v/>
      </c>
      <c r="H4008" s="184" t="str">
        <f t="shared" si="251"/>
        <v/>
      </c>
      <c r="J4008" t="s">
        <v>253</v>
      </c>
      <c r="K4008" t="s">
        <v>253</v>
      </c>
      <c r="L4008">
        <v>226.388192</v>
      </c>
      <c r="R4008">
        <v>638.34031500000003</v>
      </c>
      <c r="S4008" t="s">
        <v>201</v>
      </c>
      <c r="T4008" s="221">
        <v>45566.313194444447</v>
      </c>
    </row>
    <row r="4009" spans="1:20" x14ac:dyDescent="0.35">
      <c r="A4009" t="s">
        <v>102</v>
      </c>
      <c r="B4009" t="s">
        <v>103</v>
      </c>
      <c r="C4009" t="s">
        <v>92</v>
      </c>
      <c r="D4009" s="29">
        <v>46010</v>
      </c>
      <c r="E4009" s="184" t="str">
        <f t="shared" si="248"/>
        <v/>
      </c>
      <c r="F4009" s="184" t="str">
        <f t="shared" si="249"/>
        <v/>
      </c>
      <c r="G4009" s="184" t="str">
        <f t="shared" si="250"/>
        <v/>
      </c>
      <c r="H4009" s="184" t="str">
        <f t="shared" si="251"/>
        <v/>
      </c>
      <c r="J4009" t="s">
        <v>253</v>
      </c>
      <c r="K4009" t="s">
        <v>253</v>
      </c>
      <c r="L4009">
        <v>226.388192</v>
      </c>
      <c r="R4009">
        <v>638.34031500000003</v>
      </c>
      <c r="S4009" t="s">
        <v>201</v>
      </c>
      <c r="T4009" s="221">
        <v>45566.313194444447</v>
      </c>
    </row>
    <row r="4010" spans="1:20" x14ac:dyDescent="0.35">
      <c r="A4010" t="s">
        <v>102</v>
      </c>
      <c r="B4010" t="s">
        <v>103</v>
      </c>
      <c r="C4010" t="s">
        <v>92</v>
      </c>
      <c r="D4010" s="29">
        <v>46011</v>
      </c>
      <c r="E4010" s="184" t="str">
        <f t="shared" si="248"/>
        <v/>
      </c>
      <c r="F4010" s="184" t="str">
        <f t="shared" si="249"/>
        <v/>
      </c>
      <c r="G4010" s="184" t="str">
        <f t="shared" si="250"/>
        <v/>
      </c>
      <c r="H4010" s="184" t="str">
        <f t="shared" si="251"/>
        <v/>
      </c>
      <c r="J4010" t="s">
        <v>253</v>
      </c>
      <c r="K4010" t="s">
        <v>253</v>
      </c>
      <c r="L4010">
        <v>226.388192</v>
      </c>
      <c r="R4010">
        <v>638.34031500000003</v>
      </c>
      <c r="S4010" t="s">
        <v>201</v>
      </c>
      <c r="T4010" s="221">
        <v>45566.313194444447</v>
      </c>
    </row>
    <row r="4011" spans="1:20" x14ac:dyDescent="0.35">
      <c r="A4011" t="s">
        <v>102</v>
      </c>
      <c r="B4011" t="s">
        <v>103</v>
      </c>
      <c r="C4011" t="s">
        <v>92</v>
      </c>
      <c r="D4011" s="29">
        <v>46012</v>
      </c>
      <c r="E4011" s="184" t="str">
        <f t="shared" si="248"/>
        <v/>
      </c>
      <c r="F4011" s="184" t="str">
        <f t="shared" si="249"/>
        <v/>
      </c>
      <c r="G4011" s="184" t="str">
        <f t="shared" si="250"/>
        <v/>
      </c>
      <c r="H4011" s="184" t="str">
        <f t="shared" si="251"/>
        <v/>
      </c>
      <c r="J4011" t="s">
        <v>253</v>
      </c>
      <c r="K4011" t="s">
        <v>253</v>
      </c>
      <c r="L4011">
        <v>226.388192</v>
      </c>
      <c r="R4011">
        <v>638.34031500000003</v>
      </c>
      <c r="S4011" t="s">
        <v>201</v>
      </c>
      <c r="T4011" s="221">
        <v>45566.313194444447</v>
      </c>
    </row>
    <row r="4012" spans="1:20" x14ac:dyDescent="0.35">
      <c r="A4012" t="s">
        <v>102</v>
      </c>
      <c r="B4012" t="s">
        <v>103</v>
      </c>
      <c r="C4012" t="s">
        <v>92</v>
      </c>
      <c r="D4012" s="29">
        <v>46013</v>
      </c>
      <c r="E4012" s="184" t="str">
        <f t="shared" si="248"/>
        <v/>
      </c>
      <c r="F4012" s="184" t="str">
        <f t="shared" si="249"/>
        <v/>
      </c>
      <c r="G4012" s="184" t="str">
        <f t="shared" si="250"/>
        <v/>
      </c>
      <c r="H4012" s="184" t="str">
        <f t="shared" si="251"/>
        <v/>
      </c>
      <c r="J4012" t="s">
        <v>253</v>
      </c>
      <c r="K4012" t="s">
        <v>253</v>
      </c>
      <c r="L4012">
        <v>226.388192</v>
      </c>
      <c r="R4012">
        <v>638.34031500000003</v>
      </c>
      <c r="S4012" t="s">
        <v>201</v>
      </c>
      <c r="T4012" s="221">
        <v>45566.313194444447</v>
      </c>
    </row>
    <row r="4013" spans="1:20" x14ac:dyDescent="0.35">
      <c r="A4013" t="s">
        <v>102</v>
      </c>
      <c r="B4013" t="s">
        <v>103</v>
      </c>
      <c r="C4013" t="s">
        <v>92</v>
      </c>
      <c r="D4013" s="29">
        <v>46014</v>
      </c>
      <c r="E4013" s="184" t="str">
        <f t="shared" si="248"/>
        <v/>
      </c>
      <c r="F4013" s="184" t="str">
        <f t="shared" si="249"/>
        <v/>
      </c>
      <c r="G4013" s="184" t="str">
        <f t="shared" si="250"/>
        <v/>
      </c>
      <c r="H4013" s="184" t="str">
        <f t="shared" si="251"/>
        <v/>
      </c>
      <c r="J4013" t="s">
        <v>253</v>
      </c>
      <c r="K4013" t="s">
        <v>253</v>
      </c>
      <c r="L4013">
        <v>226.388192</v>
      </c>
      <c r="R4013">
        <v>638.34031500000003</v>
      </c>
      <c r="S4013" t="s">
        <v>201</v>
      </c>
      <c r="T4013" s="221">
        <v>45566.313194444447</v>
      </c>
    </row>
    <row r="4014" spans="1:20" x14ac:dyDescent="0.35">
      <c r="A4014" t="s">
        <v>102</v>
      </c>
      <c r="B4014" t="s">
        <v>103</v>
      </c>
      <c r="C4014" t="s">
        <v>92</v>
      </c>
      <c r="D4014" s="29">
        <v>46015</v>
      </c>
      <c r="E4014" s="184" t="str">
        <f t="shared" si="248"/>
        <v/>
      </c>
      <c r="F4014" s="184" t="str">
        <f t="shared" si="249"/>
        <v/>
      </c>
      <c r="G4014" s="184" t="str">
        <f t="shared" si="250"/>
        <v/>
      </c>
      <c r="H4014" s="184" t="str">
        <f t="shared" si="251"/>
        <v/>
      </c>
      <c r="J4014" t="s">
        <v>253</v>
      </c>
      <c r="K4014" t="s">
        <v>253</v>
      </c>
      <c r="L4014">
        <v>226.388192</v>
      </c>
      <c r="R4014">
        <v>638.34031500000003</v>
      </c>
      <c r="S4014" t="s">
        <v>201</v>
      </c>
      <c r="T4014" s="221">
        <v>45566.313194444447</v>
      </c>
    </row>
    <row r="4015" spans="1:20" x14ac:dyDescent="0.35">
      <c r="A4015" t="s">
        <v>102</v>
      </c>
      <c r="B4015" t="s">
        <v>103</v>
      </c>
      <c r="C4015" t="s">
        <v>92</v>
      </c>
      <c r="D4015" s="29">
        <v>46016</v>
      </c>
      <c r="E4015" s="184" t="str">
        <f t="shared" si="248"/>
        <v/>
      </c>
      <c r="F4015" s="184" t="str">
        <f t="shared" si="249"/>
        <v/>
      </c>
      <c r="G4015" s="184" t="str">
        <f t="shared" si="250"/>
        <v/>
      </c>
      <c r="H4015" s="184" t="str">
        <f t="shared" si="251"/>
        <v/>
      </c>
      <c r="J4015" t="s">
        <v>253</v>
      </c>
      <c r="K4015" t="s">
        <v>253</v>
      </c>
      <c r="L4015">
        <v>226.388192</v>
      </c>
      <c r="R4015">
        <v>638.34031500000003</v>
      </c>
      <c r="S4015" t="s">
        <v>201</v>
      </c>
      <c r="T4015" s="221">
        <v>45566.313194444447</v>
      </c>
    </row>
    <row r="4016" spans="1:20" x14ac:dyDescent="0.35">
      <c r="A4016" t="s">
        <v>102</v>
      </c>
      <c r="B4016" t="s">
        <v>103</v>
      </c>
      <c r="C4016" t="s">
        <v>92</v>
      </c>
      <c r="D4016" s="29">
        <v>46017</v>
      </c>
      <c r="E4016" s="184" t="str">
        <f t="shared" si="248"/>
        <v/>
      </c>
      <c r="F4016" s="184" t="str">
        <f t="shared" si="249"/>
        <v/>
      </c>
      <c r="G4016" s="184" t="str">
        <f t="shared" si="250"/>
        <v/>
      </c>
      <c r="H4016" s="184" t="str">
        <f t="shared" si="251"/>
        <v/>
      </c>
      <c r="J4016" t="s">
        <v>253</v>
      </c>
      <c r="K4016" t="s">
        <v>253</v>
      </c>
      <c r="L4016">
        <v>226.388192</v>
      </c>
      <c r="R4016">
        <v>638.34031500000003</v>
      </c>
      <c r="S4016" t="s">
        <v>201</v>
      </c>
      <c r="T4016" s="221">
        <v>45566.313194444447</v>
      </c>
    </row>
    <row r="4017" spans="1:20" x14ac:dyDescent="0.35">
      <c r="A4017" t="s">
        <v>102</v>
      </c>
      <c r="B4017" t="s">
        <v>103</v>
      </c>
      <c r="C4017" t="s">
        <v>92</v>
      </c>
      <c r="D4017" s="29">
        <v>46018</v>
      </c>
      <c r="E4017" s="184" t="str">
        <f t="shared" si="248"/>
        <v/>
      </c>
      <c r="F4017" s="184" t="str">
        <f t="shared" si="249"/>
        <v/>
      </c>
      <c r="G4017" s="184" t="str">
        <f t="shared" si="250"/>
        <v/>
      </c>
      <c r="H4017" s="184" t="str">
        <f t="shared" si="251"/>
        <v/>
      </c>
      <c r="J4017" t="s">
        <v>253</v>
      </c>
      <c r="K4017" t="s">
        <v>253</v>
      </c>
      <c r="L4017">
        <v>226.388192</v>
      </c>
      <c r="R4017">
        <v>638.34031500000003</v>
      </c>
      <c r="S4017" t="s">
        <v>201</v>
      </c>
      <c r="T4017" s="221">
        <v>45566.313194444447</v>
      </c>
    </row>
    <row r="4018" spans="1:20" x14ac:dyDescent="0.35">
      <c r="A4018" t="s">
        <v>102</v>
      </c>
      <c r="B4018" t="s">
        <v>103</v>
      </c>
      <c r="C4018" t="s">
        <v>92</v>
      </c>
      <c r="D4018" s="29">
        <v>46019</v>
      </c>
      <c r="E4018" s="184" t="str">
        <f t="shared" si="248"/>
        <v/>
      </c>
      <c r="F4018" s="184" t="str">
        <f t="shared" si="249"/>
        <v/>
      </c>
      <c r="G4018" s="184" t="str">
        <f t="shared" si="250"/>
        <v/>
      </c>
      <c r="H4018" s="184" t="str">
        <f t="shared" si="251"/>
        <v/>
      </c>
      <c r="J4018" t="s">
        <v>253</v>
      </c>
      <c r="K4018" t="s">
        <v>253</v>
      </c>
      <c r="L4018">
        <v>226.388192</v>
      </c>
      <c r="R4018">
        <v>638.34031500000003</v>
      </c>
      <c r="S4018" t="s">
        <v>201</v>
      </c>
      <c r="T4018" s="221">
        <v>45566.313194444447</v>
      </c>
    </row>
    <row r="4019" spans="1:20" x14ac:dyDescent="0.35">
      <c r="A4019" t="s">
        <v>102</v>
      </c>
      <c r="B4019" t="s">
        <v>103</v>
      </c>
      <c r="C4019" t="s">
        <v>92</v>
      </c>
      <c r="D4019" s="29">
        <v>46020</v>
      </c>
      <c r="E4019" s="184" t="str">
        <f t="shared" si="248"/>
        <v/>
      </c>
      <c r="F4019" s="184" t="str">
        <f t="shared" si="249"/>
        <v/>
      </c>
      <c r="G4019" s="184" t="str">
        <f t="shared" si="250"/>
        <v/>
      </c>
      <c r="H4019" s="184" t="str">
        <f t="shared" si="251"/>
        <v/>
      </c>
      <c r="J4019" t="s">
        <v>253</v>
      </c>
      <c r="K4019" t="s">
        <v>253</v>
      </c>
      <c r="L4019">
        <v>226.388192</v>
      </c>
      <c r="R4019">
        <v>638.34031500000003</v>
      </c>
      <c r="S4019" t="s">
        <v>201</v>
      </c>
      <c r="T4019" s="221">
        <v>45566.313194444447</v>
      </c>
    </row>
    <row r="4020" spans="1:20" x14ac:dyDescent="0.35">
      <c r="A4020" t="s">
        <v>102</v>
      </c>
      <c r="B4020" t="s">
        <v>103</v>
      </c>
      <c r="C4020" t="s">
        <v>92</v>
      </c>
      <c r="D4020" s="29">
        <v>46021</v>
      </c>
      <c r="E4020" s="184" t="str">
        <f t="shared" si="248"/>
        <v/>
      </c>
      <c r="F4020" s="184" t="str">
        <f t="shared" si="249"/>
        <v/>
      </c>
      <c r="G4020" s="184" t="str">
        <f t="shared" si="250"/>
        <v/>
      </c>
      <c r="H4020" s="184" t="str">
        <f t="shared" si="251"/>
        <v/>
      </c>
      <c r="J4020" t="s">
        <v>253</v>
      </c>
      <c r="K4020" t="s">
        <v>253</v>
      </c>
      <c r="L4020">
        <v>226.388192</v>
      </c>
      <c r="R4020">
        <v>638.34031500000003</v>
      </c>
      <c r="S4020" t="s">
        <v>201</v>
      </c>
      <c r="T4020" s="221">
        <v>45566.313194444447</v>
      </c>
    </row>
    <row r="4021" spans="1:20" x14ac:dyDescent="0.35">
      <c r="A4021" t="s">
        <v>102</v>
      </c>
      <c r="B4021" t="s">
        <v>103</v>
      </c>
      <c r="C4021" t="s">
        <v>92</v>
      </c>
      <c r="D4021" s="29">
        <v>46022</v>
      </c>
      <c r="E4021" s="184" t="str">
        <f t="shared" si="248"/>
        <v/>
      </c>
      <c r="F4021" s="184" t="str">
        <f t="shared" si="249"/>
        <v/>
      </c>
      <c r="G4021" s="184" t="str">
        <f t="shared" si="250"/>
        <v/>
      </c>
      <c r="H4021" s="184" t="str">
        <f t="shared" si="251"/>
        <v/>
      </c>
      <c r="J4021" t="s">
        <v>253</v>
      </c>
      <c r="K4021" t="s">
        <v>253</v>
      </c>
      <c r="L4021">
        <v>226.388192</v>
      </c>
      <c r="R4021">
        <v>638.34031500000003</v>
      </c>
      <c r="S4021" t="s">
        <v>201</v>
      </c>
      <c r="T4021" s="221">
        <v>45566.313194444447</v>
      </c>
    </row>
    <row r="4022" spans="1:20" x14ac:dyDescent="0.35">
      <c r="A4022" t="s">
        <v>104</v>
      </c>
      <c r="B4022" t="s">
        <v>105</v>
      </c>
      <c r="C4022" t="s">
        <v>92</v>
      </c>
      <c r="D4022" s="29">
        <v>45658</v>
      </c>
      <c r="E4022" s="184" t="str">
        <f t="shared" si="248"/>
        <v/>
      </c>
      <c r="F4022" s="184" t="str">
        <f t="shared" si="249"/>
        <v/>
      </c>
      <c r="G4022" s="184" t="str">
        <f t="shared" si="250"/>
        <v/>
      </c>
      <c r="H4022" s="184" t="str">
        <f t="shared" si="251"/>
        <v/>
      </c>
      <c r="J4022" t="s">
        <v>253</v>
      </c>
      <c r="K4022" t="s">
        <v>253</v>
      </c>
      <c r="L4022">
        <v>416.91601835228408</v>
      </c>
      <c r="R4022">
        <v>416.91601835228408</v>
      </c>
      <c r="S4022" t="s">
        <v>201</v>
      </c>
      <c r="T4022" s="221">
        <v>45323.313888888886</v>
      </c>
    </row>
    <row r="4023" spans="1:20" x14ac:dyDescent="0.35">
      <c r="A4023" t="s">
        <v>104</v>
      </c>
      <c r="B4023" t="s">
        <v>105</v>
      </c>
      <c r="C4023" t="s">
        <v>92</v>
      </c>
      <c r="D4023" s="29">
        <v>45659</v>
      </c>
      <c r="E4023" s="184" t="str">
        <f t="shared" si="248"/>
        <v/>
      </c>
      <c r="F4023" s="184" t="str">
        <f t="shared" si="249"/>
        <v/>
      </c>
      <c r="G4023" s="184" t="str">
        <f t="shared" si="250"/>
        <v/>
      </c>
      <c r="H4023" s="184" t="str">
        <f t="shared" si="251"/>
        <v/>
      </c>
      <c r="J4023" t="s">
        <v>253</v>
      </c>
      <c r="K4023" t="s">
        <v>253</v>
      </c>
      <c r="L4023">
        <v>416.91601835228408</v>
      </c>
      <c r="R4023">
        <v>416.91601835228408</v>
      </c>
      <c r="S4023" t="s">
        <v>201</v>
      </c>
      <c r="T4023" s="221">
        <v>45323.313888888886</v>
      </c>
    </row>
    <row r="4024" spans="1:20" x14ac:dyDescent="0.35">
      <c r="A4024" t="s">
        <v>104</v>
      </c>
      <c r="B4024" t="s">
        <v>105</v>
      </c>
      <c r="C4024" t="s">
        <v>92</v>
      </c>
      <c r="D4024" s="29">
        <v>45660</v>
      </c>
      <c r="E4024" s="184" t="str">
        <f t="shared" si="248"/>
        <v/>
      </c>
      <c r="F4024" s="184" t="str">
        <f t="shared" si="249"/>
        <v/>
      </c>
      <c r="G4024" s="184" t="str">
        <f t="shared" si="250"/>
        <v/>
      </c>
      <c r="H4024" s="184" t="str">
        <f t="shared" si="251"/>
        <v/>
      </c>
      <c r="J4024" t="s">
        <v>253</v>
      </c>
      <c r="K4024" t="s">
        <v>253</v>
      </c>
      <c r="L4024">
        <v>416.91601835228408</v>
      </c>
      <c r="R4024">
        <v>416.91601835228408</v>
      </c>
      <c r="S4024" t="s">
        <v>201</v>
      </c>
      <c r="T4024" s="221">
        <v>45323.313888888886</v>
      </c>
    </row>
    <row r="4025" spans="1:20" x14ac:dyDescent="0.35">
      <c r="A4025" t="s">
        <v>104</v>
      </c>
      <c r="B4025" t="s">
        <v>105</v>
      </c>
      <c r="C4025" t="s">
        <v>92</v>
      </c>
      <c r="D4025" s="29">
        <v>45661</v>
      </c>
      <c r="E4025" s="184" t="str">
        <f t="shared" si="248"/>
        <v/>
      </c>
      <c r="F4025" s="184" t="str">
        <f t="shared" si="249"/>
        <v/>
      </c>
      <c r="G4025" s="184" t="str">
        <f t="shared" si="250"/>
        <v/>
      </c>
      <c r="H4025" s="184" t="str">
        <f t="shared" si="251"/>
        <v/>
      </c>
      <c r="J4025" t="s">
        <v>253</v>
      </c>
      <c r="K4025" t="s">
        <v>253</v>
      </c>
      <c r="L4025">
        <v>416.91601835228408</v>
      </c>
      <c r="R4025">
        <v>416.91601835228408</v>
      </c>
      <c r="S4025" t="s">
        <v>201</v>
      </c>
      <c r="T4025" s="221">
        <v>45323.313888888886</v>
      </c>
    </row>
    <row r="4026" spans="1:20" x14ac:dyDescent="0.35">
      <c r="A4026" t="s">
        <v>104</v>
      </c>
      <c r="B4026" t="s">
        <v>105</v>
      </c>
      <c r="C4026" t="s">
        <v>92</v>
      </c>
      <c r="D4026" s="29">
        <v>45662</v>
      </c>
      <c r="E4026" s="184" t="str">
        <f t="shared" si="248"/>
        <v/>
      </c>
      <c r="F4026" s="184" t="str">
        <f t="shared" si="249"/>
        <v/>
      </c>
      <c r="G4026" s="184" t="str">
        <f t="shared" si="250"/>
        <v/>
      </c>
      <c r="H4026" s="184" t="str">
        <f t="shared" si="251"/>
        <v/>
      </c>
      <c r="J4026" t="s">
        <v>253</v>
      </c>
      <c r="K4026" t="s">
        <v>253</v>
      </c>
      <c r="L4026">
        <v>416.91601835228408</v>
      </c>
      <c r="R4026">
        <v>416.91601835228408</v>
      </c>
      <c r="S4026" t="s">
        <v>201</v>
      </c>
      <c r="T4026" s="221">
        <v>45323.313888888886</v>
      </c>
    </row>
    <row r="4027" spans="1:20" x14ac:dyDescent="0.35">
      <c r="A4027" t="s">
        <v>104</v>
      </c>
      <c r="B4027" t="s">
        <v>105</v>
      </c>
      <c r="C4027" t="s">
        <v>92</v>
      </c>
      <c r="D4027" s="29">
        <v>45663</v>
      </c>
      <c r="E4027" s="184" t="str">
        <f t="shared" si="248"/>
        <v/>
      </c>
      <c r="F4027" s="184" t="str">
        <f t="shared" si="249"/>
        <v/>
      </c>
      <c r="G4027" s="184" t="str">
        <f t="shared" si="250"/>
        <v/>
      </c>
      <c r="H4027" s="184" t="str">
        <f t="shared" si="251"/>
        <v/>
      </c>
      <c r="J4027" t="s">
        <v>253</v>
      </c>
      <c r="K4027" t="s">
        <v>253</v>
      </c>
      <c r="L4027">
        <v>416.91601835228408</v>
      </c>
      <c r="R4027">
        <v>416.91601835228408</v>
      </c>
      <c r="S4027" t="s">
        <v>201</v>
      </c>
      <c r="T4027" s="221">
        <v>45323.313888888886</v>
      </c>
    </row>
    <row r="4028" spans="1:20" x14ac:dyDescent="0.35">
      <c r="A4028" t="s">
        <v>104</v>
      </c>
      <c r="B4028" t="s">
        <v>105</v>
      </c>
      <c r="C4028" t="s">
        <v>92</v>
      </c>
      <c r="D4028" s="29">
        <v>45664</v>
      </c>
      <c r="E4028" s="184" t="str">
        <f t="shared" si="248"/>
        <v/>
      </c>
      <c r="F4028" s="184" t="str">
        <f t="shared" si="249"/>
        <v/>
      </c>
      <c r="G4028" s="184" t="str">
        <f t="shared" si="250"/>
        <v/>
      </c>
      <c r="H4028" s="184" t="str">
        <f t="shared" si="251"/>
        <v/>
      </c>
      <c r="J4028" t="s">
        <v>253</v>
      </c>
      <c r="K4028" t="s">
        <v>253</v>
      </c>
      <c r="L4028">
        <v>416.91601835228408</v>
      </c>
      <c r="R4028">
        <v>416.91601835228408</v>
      </c>
      <c r="S4028" t="s">
        <v>201</v>
      </c>
      <c r="T4028" s="221">
        <v>45323.313888888886</v>
      </c>
    </row>
    <row r="4029" spans="1:20" x14ac:dyDescent="0.35">
      <c r="A4029" t="s">
        <v>104</v>
      </c>
      <c r="B4029" t="s">
        <v>105</v>
      </c>
      <c r="C4029" t="s">
        <v>92</v>
      </c>
      <c r="D4029" s="29">
        <v>45665</v>
      </c>
      <c r="E4029" s="184" t="str">
        <f t="shared" si="248"/>
        <v/>
      </c>
      <c r="F4029" s="184" t="str">
        <f t="shared" si="249"/>
        <v/>
      </c>
      <c r="G4029" s="184" t="str">
        <f t="shared" si="250"/>
        <v/>
      </c>
      <c r="H4029" s="184" t="str">
        <f t="shared" si="251"/>
        <v/>
      </c>
      <c r="J4029" t="s">
        <v>253</v>
      </c>
      <c r="K4029" t="s">
        <v>253</v>
      </c>
      <c r="L4029">
        <v>416.91601835228408</v>
      </c>
      <c r="R4029">
        <v>416.91601835228408</v>
      </c>
      <c r="S4029" t="s">
        <v>201</v>
      </c>
      <c r="T4029" s="221">
        <v>45323.313888888886</v>
      </c>
    </row>
    <row r="4030" spans="1:20" x14ac:dyDescent="0.35">
      <c r="A4030" t="s">
        <v>104</v>
      </c>
      <c r="B4030" t="s">
        <v>105</v>
      </c>
      <c r="C4030" t="s">
        <v>92</v>
      </c>
      <c r="D4030" s="29">
        <v>45666</v>
      </c>
      <c r="E4030" s="184" t="str">
        <f t="shared" si="248"/>
        <v/>
      </c>
      <c r="F4030" s="184" t="str">
        <f t="shared" si="249"/>
        <v/>
      </c>
      <c r="G4030" s="184" t="str">
        <f t="shared" si="250"/>
        <v/>
      </c>
      <c r="H4030" s="184" t="str">
        <f t="shared" si="251"/>
        <v/>
      </c>
      <c r="J4030" t="s">
        <v>253</v>
      </c>
      <c r="K4030" t="s">
        <v>253</v>
      </c>
      <c r="L4030">
        <v>416.91601835228408</v>
      </c>
      <c r="R4030">
        <v>416.91601835228408</v>
      </c>
      <c r="S4030" t="s">
        <v>201</v>
      </c>
      <c r="T4030" s="221">
        <v>45323.313888888886</v>
      </c>
    </row>
    <row r="4031" spans="1:20" x14ac:dyDescent="0.35">
      <c r="A4031" t="s">
        <v>104</v>
      </c>
      <c r="B4031" t="s">
        <v>105</v>
      </c>
      <c r="C4031" t="s">
        <v>92</v>
      </c>
      <c r="D4031" s="29">
        <v>45667</v>
      </c>
      <c r="E4031" s="184" t="str">
        <f t="shared" si="248"/>
        <v/>
      </c>
      <c r="F4031" s="184" t="str">
        <f t="shared" si="249"/>
        <v/>
      </c>
      <c r="G4031" s="184" t="str">
        <f t="shared" si="250"/>
        <v/>
      </c>
      <c r="H4031" s="184" t="str">
        <f t="shared" si="251"/>
        <v/>
      </c>
      <c r="J4031" t="s">
        <v>253</v>
      </c>
      <c r="K4031" t="s">
        <v>253</v>
      </c>
      <c r="L4031">
        <v>416.91601835228408</v>
      </c>
      <c r="R4031">
        <v>416.91601835228408</v>
      </c>
      <c r="S4031" t="s">
        <v>201</v>
      </c>
      <c r="T4031" s="221">
        <v>45323.313888888886</v>
      </c>
    </row>
    <row r="4032" spans="1:20" x14ac:dyDescent="0.35">
      <c r="A4032" t="s">
        <v>104</v>
      </c>
      <c r="B4032" t="s">
        <v>105</v>
      </c>
      <c r="C4032" t="s">
        <v>92</v>
      </c>
      <c r="D4032" s="29">
        <v>45668</v>
      </c>
      <c r="E4032" s="184" t="str">
        <f t="shared" si="248"/>
        <v/>
      </c>
      <c r="F4032" s="184" t="str">
        <f t="shared" si="249"/>
        <v/>
      </c>
      <c r="G4032" s="184" t="str">
        <f t="shared" si="250"/>
        <v/>
      </c>
      <c r="H4032" s="184" t="str">
        <f t="shared" si="251"/>
        <v/>
      </c>
      <c r="J4032" t="s">
        <v>253</v>
      </c>
      <c r="K4032" t="s">
        <v>253</v>
      </c>
      <c r="L4032">
        <v>416.91601835228408</v>
      </c>
      <c r="R4032">
        <v>416.91601835228408</v>
      </c>
      <c r="S4032" t="s">
        <v>201</v>
      </c>
      <c r="T4032" s="221">
        <v>45323.313888888886</v>
      </c>
    </row>
    <row r="4033" spans="1:20" x14ac:dyDescent="0.35">
      <c r="A4033" t="s">
        <v>104</v>
      </c>
      <c r="B4033" t="s">
        <v>105</v>
      </c>
      <c r="C4033" t="s">
        <v>92</v>
      </c>
      <c r="D4033" s="29">
        <v>45669</v>
      </c>
      <c r="E4033" s="184" t="str">
        <f t="shared" si="248"/>
        <v/>
      </c>
      <c r="F4033" s="184" t="str">
        <f t="shared" si="249"/>
        <v/>
      </c>
      <c r="G4033" s="184" t="str">
        <f t="shared" si="250"/>
        <v/>
      </c>
      <c r="H4033" s="184" t="str">
        <f t="shared" si="251"/>
        <v/>
      </c>
      <c r="J4033" t="s">
        <v>253</v>
      </c>
      <c r="K4033" t="s">
        <v>253</v>
      </c>
      <c r="L4033">
        <v>416.91601835228408</v>
      </c>
      <c r="R4033">
        <v>416.91601835228408</v>
      </c>
      <c r="S4033" t="s">
        <v>201</v>
      </c>
      <c r="T4033" s="221">
        <v>45323.313888888886</v>
      </c>
    </row>
    <row r="4034" spans="1:20" x14ac:dyDescent="0.35">
      <c r="A4034" t="s">
        <v>104</v>
      </c>
      <c r="B4034" t="s">
        <v>105</v>
      </c>
      <c r="C4034" t="s">
        <v>92</v>
      </c>
      <c r="D4034" s="29">
        <v>45670</v>
      </c>
      <c r="E4034" s="184" t="str">
        <f t="shared" si="248"/>
        <v/>
      </c>
      <c r="F4034" s="184" t="str">
        <f t="shared" si="249"/>
        <v/>
      </c>
      <c r="G4034" s="184" t="str">
        <f t="shared" si="250"/>
        <v/>
      </c>
      <c r="H4034" s="184" t="str">
        <f t="shared" si="251"/>
        <v/>
      </c>
      <c r="J4034" t="s">
        <v>253</v>
      </c>
      <c r="K4034" t="s">
        <v>253</v>
      </c>
      <c r="L4034">
        <v>416.91601835228408</v>
      </c>
      <c r="R4034">
        <v>416.91601835228408</v>
      </c>
      <c r="S4034" t="s">
        <v>201</v>
      </c>
      <c r="T4034" s="221">
        <v>45323.313888888886</v>
      </c>
    </row>
    <row r="4035" spans="1:20" x14ac:dyDescent="0.35">
      <c r="A4035" t="s">
        <v>104</v>
      </c>
      <c r="B4035" t="s">
        <v>105</v>
      </c>
      <c r="C4035" t="s">
        <v>92</v>
      </c>
      <c r="D4035" s="29">
        <v>45671</v>
      </c>
      <c r="E4035" s="184" t="str">
        <f t="shared" si="248"/>
        <v/>
      </c>
      <c r="F4035" s="184" t="str">
        <f t="shared" si="249"/>
        <v/>
      </c>
      <c r="G4035" s="184" t="str">
        <f t="shared" si="250"/>
        <v/>
      </c>
      <c r="H4035" s="184" t="str">
        <f t="shared" si="251"/>
        <v/>
      </c>
      <c r="J4035" t="s">
        <v>253</v>
      </c>
      <c r="K4035" t="s">
        <v>253</v>
      </c>
      <c r="L4035">
        <v>416.91601835228408</v>
      </c>
      <c r="R4035">
        <v>416.91601835228408</v>
      </c>
      <c r="S4035" t="s">
        <v>201</v>
      </c>
      <c r="T4035" s="221">
        <v>45323.313888888886</v>
      </c>
    </row>
    <row r="4036" spans="1:20" x14ac:dyDescent="0.35">
      <c r="A4036" t="s">
        <v>104</v>
      </c>
      <c r="B4036" t="s">
        <v>105</v>
      </c>
      <c r="C4036" t="s">
        <v>92</v>
      </c>
      <c r="D4036" s="29">
        <v>45672</v>
      </c>
      <c r="E4036" s="184" t="str">
        <f t="shared" si="248"/>
        <v/>
      </c>
      <c r="F4036" s="184" t="str">
        <f t="shared" si="249"/>
        <v/>
      </c>
      <c r="G4036" s="184" t="str">
        <f t="shared" si="250"/>
        <v/>
      </c>
      <c r="H4036" s="184" t="str">
        <f t="shared" si="251"/>
        <v/>
      </c>
      <c r="J4036" t="s">
        <v>253</v>
      </c>
      <c r="K4036" t="s">
        <v>253</v>
      </c>
      <c r="L4036">
        <v>416.91601835228408</v>
      </c>
      <c r="R4036">
        <v>416.91601835228408</v>
      </c>
      <c r="S4036" t="s">
        <v>201</v>
      </c>
      <c r="T4036" s="221">
        <v>45323.313888888886</v>
      </c>
    </row>
    <row r="4037" spans="1:20" x14ac:dyDescent="0.35">
      <c r="A4037" t="s">
        <v>104</v>
      </c>
      <c r="B4037" t="s">
        <v>105</v>
      </c>
      <c r="C4037" t="s">
        <v>92</v>
      </c>
      <c r="D4037" s="29">
        <v>45673</v>
      </c>
      <c r="E4037" s="184" t="str">
        <f t="shared" si="248"/>
        <v/>
      </c>
      <c r="F4037" s="184" t="str">
        <f t="shared" si="249"/>
        <v/>
      </c>
      <c r="G4037" s="184" t="str">
        <f t="shared" si="250"/>
        <v/>
      </c>
      <c r="H4037" s="184" t="str">
        <f t="shared" si="251"/>
        <v/>
      </c>
      <c r="J4037" t="s">
        <v>253</v>
      </c>
      <c r="K4037" t="s">
        <v>253</v>
      </c>
      <c r="L4037">
        <v>416.91601835228408</v>
      </c>
      <c r="R4037">
        <v>416.91601835228408</v>
      </c>
      <c r="S4037" t="s">
        <v>201</v>
      </c>
      <c r="T4037" s="221">
        <v>45323.313888888886</v>
      </c>
    </row>
    <row r="4038" spans="1:20" x14ac:dyDescent="0.35">
      <c r="A4038" t="s">
        <v>104</v>
      </c>
      <c r="B4038" t="s">
        <v>105</v>
      </c>
      <c r="C4038" t="s">
        <v>92</v>
      </c>
      <c r="D4038" s="29">
        <v>45674</v>
      </c>
      <c r="E4038" s="184" t="str">
        <f t="shared" si="248"/>
        <v/>
      </c>
      <c r="F4038" s="184" t="str">
        <f t="shared" si="249"/>
        <v/>
      </c>
      <c r="G4038" s="184" t="str">
        <f t="shared" si="250"/>
        <v/>
      </c>
      <c r="H4038" s="184" t="str">
        <f t="shared" si="251"/>
        <v/>
      </c>
      <c r="J4038" t="s">
        <v>253</v>
      </c>
      <c r="K4038" t="s">
        <v>253</v>
      </c>
      <c r="L4038">
        <v>416.91601835228408</v>
      </c>
      <c r="R4038">
        <v>416.91601835228408</v>
      </c>
      <c r="S4038" t="s">
        <v>201</v>
      </c>
      <c r="T4038" s="221">
        <v>45323.313888888886</v>
      </c>
    </row>
    <row r="4039" spans="1:20" x14ac:dyDescent="0.35">
      <c r="A4039" t="s">
        <v>104</v>
      </c>
      <c r="B4039" t="s">
        <v>105</v>
      </c>
      <c r="C4039" t="s">
        <v>92</v>
      </c>
      <c r="D4039" s="29">
        <v>45675</v>
      </c>
      <c r="E4039" s="184" t="str">
        <f t="shared" si="248"/>
        <v/>
      </c>
      <c r="F4039" s="184" t="str">
        <f t="shared" si="249"/>
        <v/>
      </c>
      <c r="G4039" s="184" t="str">
        <f t="shared" si="250"/>
        <v/>
      </c>
      <c r="H4039" s="184" t="str">
        <f t="shared" si="251"/>
        <v/>
      </c>
      <c r="J4039" t="s">
        <v>253</v>
      </c>
      <c r="K4039" t="s">
        <v>253</v>
      </c>
      <c r="L4039">
        <v>416.91601835228408</v>
      </c>
      <c r="R4039">
        <v>416.91601835228408</v>
      </c>
      <c r="S4039" t="s">
        <v>201</v>
      </c>
      <c r="T4039" s="221">
        <v>45323.313888888886</v>
      </c>
    </row>
    <row r="4040" spans="1:20" x14ac:dyDescent="0.35">
      <c r="A4040" t="s">
        <v>104</v>
      </c>
      <c r="B4040" t="s">
        <v>105</v>
      </c>
      <c r="C4040" t="s">
        <v>92</v>
      </c>
      <c r="D4040" s="29">
        <v>45676</v>
      </c>
      <c r="E4040" s="184" t="str">
        <f t="shared" ref="E4040:E4103" si="252">IF(J4040="","",IF(L4040=0,0,IF(1-(J4040/L4040)&lt;0,"",1-(J4040/L4040))))</f>
        <v/>
      </c>
      <c r="F4040" s="184" t="str">
        <f t="shared" ref="F4040:F4103" si="253">IF(K4040="","",IF(L4040=0,0,IF(1-(K4040/L4040)&lt;0,"",1-(K4040/L4040))))</f>
        <v/>
      </c>
      <c r="G4040" s="184" t="str">
        <f t="shared" ref="G4040:G4103" si="254">IF(J4040="","",IF(1-(J4040/R4040)&lt;0,"",1-(J4040/R4040)))</f>
        <v/>
      </c>
      <c r="H4040" s="184" t="str">
        <f t="shared" ref="H4040:H4103" si="255">IF(K4040="","",IF(1-(K4040/R4040)&lt;0,"",1-(K4040/R4040)))</f>
        <v/>
      </c>
      <c r="J4040" t="s">
        <v>253</v>
      </c>
      <c r="K4040" t="s">
        <v>253</v>
      </c>
      <c r="L4040">
        <v>416.91601835228408</v>
      </c>
      <c r="R4040">
        <v>416.91601835228408</v>
      </c>
      <c r="S4040" t="s">
        <v>201</v>
      </c>
      <c r="T4040" s="221">
        <v>45323.313888888886</v>
      </c>
    </row>
    <row r="4041" spans="1:20" x14ac:dyDescent="0.35">
      <c r="A4041" t="s">
        <v>104</v>
      </c>
      <c r="B4041" t="s">
        <v>105</v>
      </c>
      <c r="C4041" t="s">
        <v>92</v>
      </c>
      <c r="D4041" s="29">
        <v>45677</v>
      </c>
      <c r="E4041" s="184" t="str">
        <f t="shared" si="252"/>
        <v/>
      </c>
      <c r="F4041" s="184" t="str">
        <f t="shared" si="253"/>
        <v/>
      </c>
      <c r="G4041" s="184" t="str">
        <f t="shared" si="254"/>
        <v/>
      </c>
      <c r="H4041" s="184" t="str">
        <f t="shared" si="255"/>
        <v/>
      </c>
      <c r="J4041" t="s">
        <v>253</v>
      </c>
      <c r="K4041" t="s">
        <v>253</v>
      </c>
      <c r="L4041">
        <v>416.91601835228408</v>
      </c>
      <c r="R4041">
        <v>416.91601835228408</v>
      </c>
      <c r="S4041" t="s">
        <v>201</v>
      </c>
      <c r="T4041" s="221">
        <v>45323.313888888886</v>
      </c>
    </row>
    <row r="4042" spans="1:20" x14ac:dyDescent="0.35">
      <c r="A4042" t="s">
        <v>104</v>
      </c>
      <c r="B4042" t="s">
        <v>105</v>
      </c>
      <c r="C4042" t="s">
        <v>92</v>
      </c>
      <c r="D4042" s="29">
        <v>45678</v>
      </c>
      <c r="E4042" s="184" t="str">
        <f t="shared" si="252"/>
        <v/>
      </c>
      <c r="F4042" s="184" t="str">
        <f t="shared" si="253"/>
        <v/>
      </c>
      <c r="G4042" s="184" t="str">
        <f t="shared" si="254"/>
        <v/>
      </c>
      <c r="H4042" s="184" t="str">
        <f t="shared" si="255"/>
        <v/>
      </c>
      <c r="J4042" t="s">
        <v>253</v>
      </c>
      <c r="K4042" t="s">
        <v>253</v>
      </c>
      <c r="L4042">
        <v>416.91601835228408</v>
      </c>
      <c r="R4042">
        <v>416.91601835228408</v>
      </c>
      <c r="S4042" t="s">
        <v>201</v>
      </c>
      <c r="T4042" s="221">
        <v>45323.313888888886</v>
      </c>
    </row>
    <row r="4043" spans="1:20" x14ac:dyDescent="0.35">
      <c r="A4043" t="s">
        <v>104</v>
      </c>
      <c r="B4043" t="s">
        <v>105</v>
      </c>
      <c r="C4043" t="s">
        <v>92</v>
      </c>
      <c r="D4043" s="29">
        <v>45679</v>
      </c>
      <c r="E4043" s="184" t="str">
        <f t="shared" si="252"/>
        <v/>
      </c>
      <c r="F4043" s="184" t="str">
        <f t="shared" si="253"/>
        <v/>
      </c>
      <c r="G4043" s="184" t="str">
        <f t="shared" si="254"/>
        <v/>
      </c>
      <c r="H4043" s="184" t="str">
        <f t="shared" si="255"/>
        <v/>
      </c>
      <c r="J4043" t="s">
        <v>253</v>
      </c>
      <c r="K4043" t="s">
        <v>253</v>
      </c>
      <c r="L4043">
        <v>416.91601835228408</v>
      </c>
      <c r="R4043">
        <v>416.91601835228408</v>
      </c>
      <c r="S4043" t="s">
        <v>201</v>
      </c>
      <c r="T4043" s="221">
        <v>45323.313888888886</v>
      </c>
    </row>
    <row r="4044" spans="1:20" x14ac:dyDescent="0.35">
      <c r="A4044" t="s">
        <v>104</v>
      </c>
      <c r="B4044" t="s">
        <v>105</v>
      </c>
      <c r="C4044" t="s">
        <v>92</v>
      </c>
      <c r="D4044" s="29">
        <v>45680</v>
      </c>
      <c r="E4044" s="184" t="str">
        <f t="shared" si="252"/>
        <v/>
      </c>
      <c r="F4044" s="184" t="str">
        <f t="shared" si="253"/>
        <v/>
      </c>
      <c r="G4044" s="184" t="str">
        <f t="shared" si="254"/>
        <v/>
      </c>
      <c r="H4044" s="184" t="str">
        <f t="shared" si="255"/>
        <v/>
      </c>
      <c r="J4044" t="s">
        <v>253</v>
      </c>
      <c r="K4044" t="s">
        <v>253</v>
      </c>
      <c r="L4044">
        <v>416.91601835228408</v>
      </c>
      <c r="R4044">
        <v>416.91601835228408</v>
      </c>
      <c r="S4044" t="s">
        <v>201</v>
      </c>
      <c r="T4044" s="221">
        <v>45323.313888888886</v>
      </c>
    </row>
    <row r="4045" spans="1:20" x14ac:dyDescent="0.35">
      <c r="A4045" t="s">
        <v>104</v>
      </c>
      <c r="B4045" t="s">
        <v>105</v>
      </c>
      <c r="C4045" t="s">
        <v>92</v>
      </c>
      <c r="D4045" s="29">
        <v>45681</v>
      </c>
      <c r="E4045" s="184" t="str">
        <f t="shared" si="252"/>
        <v/>
      </c>
      <c r="F4045" s="184" t="str">
        <f t="shared" si="253"/>
        <v/>
      </c>
      <c r="G4045" s="184" t="str">
        <f t="shared" si="254"/>
        <v/>
      </c>
      <c r="H4045" s="184" t="str">
        <f t="shared" si="255"/>
        <v/>
      </c>
      <c r="J4045" t="s">
        <v>253</v>
      </c>
      <c r="K4045" t="s">
        <v>253</v>
      </c>
      <c r="L4045">
        <v>416.91601835228408</v>
      </c>
      <c r="R4045">
        <v>416.91601835228408</v>
      </c>
      <c r="S4045" t="s">
        <v>201</v>
      </c>
      <c r="T4045" s="221">
        <v>45323.313888888886</v>
      </c>
    </row>
    <row r="4046" spans="1:20" x14ac:dyDescent="0.35">
      <c r="A4046" t="s">
        <v>104</v>
      </c>
      <c r="B4046" t="s">
        <v>105</v>
      </c>
      <c r="C4046" t="s">
        <v>92</v>
      </c>
      <c r="D4046" s="29">
        <v>45682</v>
      </c>
      <c r="E4046" s="184" t="str">
        <f t="shared" si="252"/>
        <v/>
      </c>
      <c r="F4046" s="184" t="str">
        <f t="shared" si="253"/>
        <v/>
      </c>
      <c r="G4046" s="184" t="str">
        <f t="shared" si="254"/>
        <v/>
      </c>
      <c r="H4046" s="184" t="str">
        <f t="shared" si="255"/>
        <v/>
      </c>
      <c r="J4046" t="s">
        <v>253</v>
      </c>
      <c r="K4046" t="s">
        <v>253</v>
      </c>
      <c r="L4046">
        <v>416.91601835228408</v>
      </c>
      <c r="R4046">
        <v>416.91601835228408</v>
      </c>
      <c r="S4046" t="s">
        <v>201</v>
      </c>
      <c r="T4046" s="221">
        <v>45323.313888888886</v>
      </c>
    </row>
    <row r="4047" spans="1:20" x14ac:dyDescent="0.35">
      <c r="A4047" t="s">
        <v>104</v>
      </c>
      <c r="B4047" t="s">
        <v>105</v>
      </c>
      <c r="C4047" t="s">
        <v>92</v>
      </c>
      <c r="D4047" s="29">
        <v>45683</v>
      </c>
      <c r="E4047" s="184" t="str">
        <f t="shared" si="252"/>
        <v/>
      </c>
      <c r="F4047" s="184" t="str">
        <f t="shared" si="253"/>
        <v/>
      </c>
      <c r="G4047" s="184" t="str">
        <f t="shared" si="254"/>
        <v/>
      </c>
      <c r="H4047" s="184" t="str">
        <f t="shared" si="255"/>
        <v/>
      </c>
      <c r="J4047" t="s">
        <v>253</v>
      </c>
      <c r="K4047" t="s">
        <v>253</v>
      </c>
      <c r="L4047">
        <v>416.91601835228408</v>
      </c>
      <c r="R4047">
        <v>416.91601835228408</v>
      </c>
      <c r="S4047" t="s">
        <v>201</v>
      </c>
      <c r="T4047" s="221">
        <v>45323.313888888886</v>
      </c>
    </row>
    <row r="4048" spans="1:20" x14ac:dyDescent="0.35">
      <c r="A4048" t="s">
        <v>104</v>
      </c>
      <c r="B4048" t="s">
        <v>105</v>
      </c>
      <c r="C4048" t="s">
        <v>92</v>
      </c>
      <c r="D4048" s="29">
        <v>45684</v>
      </c>
      <c r="E4048" s="184" t="str">
        <f t="shared" si="252"/>
        <v/>
      </c>
      <c r="F4048" s="184" t="str">
        <f t="shared" si="253"/>
        <v/>
      </c>
      <c r="G4048" s="184" t="str">
        <f t="shared" si="254"/>
        <v/>
      </c>
      <c r="H4048" s="184" t="str">
        <f t="shared" si="255"/>
        <v/>
      </c>
      <c r="J4048" t="s">
        <v>253</v>
      </c>
      <c r="K4048" t="s">
        <v>253</v>
      </c>
      <c r="L4048">
        <v>416.91601835228408</v>
      </c>
      <c r="R4048">
        <v>416.91601835228408</v>
      </c>
      <c r="S4048" t="s">
        <v>201</v>
      </c>
      <c r="T4048" s="221">
        <v>45323.313888888886</v>
      </c>
    </row>
    <row r="4049" spans="1:20" x14ac:dyDescent="0.35">
      <c r="A4049" t="s">
        <v>104</v>
      </c>
      <c r="B4049" t="s">
        <v>105</v>
      </c>
      <c r="C4049" t="s">
        <v>92</v>
      </c>
      <c r="D4049" s="29">
        <v>45685</v>
      </c>
      <c r="E4049" s="184" t="str">
        <f t="shared" si="252"/>
        <v/>
      </c>
      <c r="F4049" s="184" t="str">
        <f t="shared" si="253"/>
        <v/>
      </c>
      <c r="G4049" s="184" t="str">
        <f t="shared" si="254"/>
        <v/>
      </c>
      <c r="H4049" s="184" t="str">
        <f t="shared" si="255"/>
        <v/>
      </c>
      <c r="J4049" t="s">
        <v>253</v>
      </c>
      <c r="K4049" t="s">
        <v>253</v>
      </c>
      <c r="L4049">
        <v>416.91601835228408</v>
      </c>
      <c r="R4049">
        <v>416.91601835228408</v>
      </c>
      <c r="S4049" t="s">
        <v>201</v>
      </c>
      <c r="T4049" s="221">
        <v>45323.313888888886</v>
      </c>
    </row>
    <row r="4050" spans="1:20" x14ac:dyDescent="0.35">
      <c r="A4050" t="s">
        <v>104</v>
      </c>
      <c r="B4050" t="s">
        <v>105</v>
      </c>
      <c r="C4050" t="s">
        <v>92</v>
      </c>
      <c r="D4050" s="29">
        <v>45686</v>
      </c>
      <c r="E4050" s="184" t="str">
        <f t="shared" si="252"/>
        <v/>
      </c>
      <c r="F4050" s="184" t="str">
        <f t="shared" si="253"/>
        <v/>
      </c>
      <c r="G4050" s="184" t="str">
        <f t="shared" si="254"/>
        <v/>
      </c>
      <c r="H4050" s="184" t="str">
        <f t="shared" si="255"/>
        <v/>
      </c>
      <c r="J4050" t="s">
        <v>253</v>
      </c>
      <c r="K4050" t="s">
        <v>253</v>
      </c>
      <c r="L4050">
        <v>416.91601835228408</v>
      </c>
      <c r="R4050">
        <v>416.91601835228408</v>
      </c>
      <c r="S4050" t="s">
        <v>201</v>
      </c>
      <c r="T4050" s="221">
        <v>45323.313888888886</v>
      </c>
    </row>
    <row r="4051" spans="1:20" x14ac:dyDescent="0.35">
      <c r="A4051" t="s">
        <v>104</v>
      </c>
      <c r="B4051" t="s">
        <v>105</v>
      </c>
      <c r="C4051" t="s">
        <v>92</v>
      </c>
      <c r="D4051" s="29">
        <v>45687</v>
      </c>
      <c r="E4051" s="184" t="str">
        <f t="shared" si="252"/>
        <v/>
      </c>
      <c r="F4051" s="184" t="str">
        <f t="shared" si="253"/>
        <v/>
      </c>
      <c r="G4051" s="184" t="str">
        <f t="shared" si="254"/>
        <v/>
      </c>
      <c r="H4051" s="184" t="str">
        <f t="shared" si="255"/>
        <v/>
      </c>
      <c r="J4051" t="s">
        <v>253</v>
      </c>
      <c r="K4051" t="s">
        <v>253</v>
      </c>
      <c r="L4051">
        <v>416.91601835228408</v>
      </c>
      <c r="R4051">
        <v>416.91601835228408</v>
      </c>
      <c r="S4051" t="s">
        <v>201</v>
      </c>
      <c r="T4051" s="221">
        <v>45323.313888888886</v>
      </c>
    </row>
    <row r="4052" spans="1:20" x14ac:dyDescent="0.35">
      <c r="A4052" t="s">
        <v>104</v>
      </c>
      <c r="B4052" t="s">
        <v>105</v>
      </c>
      <c r="C4052" t="s">
        <v>92</v>
      </c>
      <c r="D4052" s="29">
        <v>45688</v>
      </c>
      <c r="E4052" s="184" t="str">
        <f t="shared" si="252"/>
        <v/>
      </c>
      <c r="F4052" s="184" t="str">
        <f t="shared" si="253"/>
        <v/>
      </c>
      <c r="G4052" s="184" t="str">
        <f t="shared" si="254"/>
        <v/>
      </c>
      <c r="H4052" s="184" t="str">
        <f t="shared" si="255"/>
        <v/>
      </c>
      <c r="J4052" t="s">
        <v>253</v>
      </c>
      <c r="K4052" t="s">
        <v>253</v>
      </c>
      <c r="L4052">
        <v>416.91601835228408</v>
      </c>
      <c r="R4052">
        <v>416.91601835228408</v>
      </c>
      <c r="S4052" t="s">
        <v>201</v>
      </c>
      <c r="T4052" s="221">
        <v>45323.313888888886</v>
      </c>
    </row>
    <row r="4053" spans="1:20" x14ac:dyDescent="0.35">
      <c r="A4053" t="s">
        <v>104</v>
      </c>
      <c r="B4053" t="s">
        <v>105</v>
      </c>
      <c r="C4053" t="s">
        <v>92</v>
      </c>
      <c r="D4053" s="29">
        <v>45689</v>
      </c>
      <c r="E4053" s="184" t="str">
        <f t="shared" si="252"/>
        <v/>
      </c>
      <c r="F4053" s="184" t="str">
        <f t="shared" si="253"/>
        <v/>
      </c>
      <c r="G4053" s="184" t="str">
        <f t="shared" si="254"/>
        <v/>
      </c>
      <c r="H4053" s="184" t="str">
        <f t="shared" si="255"/>
        <v/>
      </c>
      <c r="J4053" t="s">
        <v>253</v>
      </c>
      <c r="K4053" t="s">
        <v>253</v>
      </c>
      <c r="L4053">
        <v>416.91601835228408</v>
      </c>
      <c r="R4053">
        <v>416.91601835228408</v>
      </c>
      <c r="S4053" t="s">
        <v>201</v>
      </c>
      <c r="T4053" s="221">
        <v>45323.313888888886</v>
      </c>
    </row>
    <row r="4054" spans="1:20" x14ac:dyDescent="0.35">
      <c r="A4054" t="s">
        <v>104</v>
      </c>
      <c r="B4054" t="s">
        <v>105</v>
      </c>
      <c r="C4054" t="s">
        <v>92</v>
      </c>
      <c r="D4054" s="29">
        <v>45690</v>
      </c>
      <c r="E4054" s="184" t="str">
        <f t="shared" si="252"/>
        <v/>
      </c>
      <c r="F4054" s="184" t="str">
        <f t="shared" si="253"/>
        <v/>
      </c>
      <c r="G4054" s="184" t="str">
        <f t="shared" si="254"/>
        <v/>
      </c>
      <c r="H4054" s="184" t="str">
        <f t="shared" si="255"/>
        <v/>
      </c>
      <c r="J4054" t="s">
        <v>253</v>
      </c>
      <c r="K4054" t="s">
        <v>253</v>
      </c>
      <c r="L4054">
        <v>416.91601835228408</v>
      </c>
      <c r="R4054">
        <v>416.91601835228408</v>
      </c>
      <c r="S4054" t="s">
        <v>201</v>
      </c>
      <c r="T4054" s="221">
        <v>45323.313888888886</v>
      </c>
    </row>
    <row r="4055" spans="1:20" x14ac:dyDescent="0.35">
      <c r="A4055" t="s">
        <v>104</v>
      </c>
      <c r="B4055" t="s">
        <v>105</v>
      </c>
      <c r="C4055" t="s">
        <v>92</v>
      </c>
      <c r="D4055" s="29">
        <v>45691</v>
      </c>
      <c r="E4055" s="184" t="str">
        <f t="shared" si="252"/>
        <v/>
      </c>
      <c r="F4055" s="184" t="str">
        <f t="shared" si="253"/>
        <v/>
      </c>
      <c r="G4055" s="184" t="str">
        <f t="shared" si="254"/>
        <v/>
      </c>
      <c r="H4055" s="184" t="str">
        <f t="shared" si="255"/>
        <v/>
      </c>
      <c r="J4055" t="s">
        <v>253</v>
      </c>
      <c r="K4055" t="s">
        <v>253</v>
      </c>
      <c r="L4055">
        <v>416.91601835228408</v>
      </c>
      <c r="R4055">
        <v>416.91601835228408</v>
      </c>
      <c r="S4055" t="s">
        <v>201</v>
      </c>
      <c r="T4055" s="221">
        <v>45323.313888888886</v>
      </c>
    </row>
    <row r="4056" spans="1:20" x14ac:dyDescent="0.35">
      <c r="A4056" t="s">
        <v>104</v>
      </c>
      <c r="B4056" t="s">
        <v>105</v>
      </c>
      <c r="C4056" t="s">
        <v>92</v>
      </c>
      <c r="D4056" s="29">
        <v>45692</v>
      </c>
      <c r="E4056" s="184" t="str">
        <f t="shared" si="252"/>
        <v/>
      </c>
      <c r="F4056" s="184" t="str">
        <f t="shared" si="253"/>
        <v/>
      </c>
      <c r="G4056" s="184" t="str">
        <f t="shared" si="254"/>
        <v/>
      </c>
      <c r="H4056" s="184" t="str">
        <f t="shared" si="255"/>
        <v/>
      </c>
      <c r="J4056" t="s">
        <v>253</v>
      </c>
      <c r="K4056" t="s">
        <v>253</v>
      </c>
      <c r="L4056">
        <v>416.91601835228408</v>
      </c>
      <c r="R4056">
        <v>416.91601835228408</v>
      </c>
      <c r="S4056" t="s">
        <v>201</v>
      </c>
      <c r="T4056" s="221">
        <v>45323.313888888886</v>
      </c>
    </row>
    <row r="4057" spans="1:20" x14ac:dyDescent="0.35">
      <c r="A4057" t="s">
        <v>104</v>
      </c>
      <c r="B4057" t="s">
        <v>105</v>
      </c>
      <c r="C4057" t="s">
        <v>92</v>
      </c>
      <c r="D4057" s="29">
        <v>45693</v>
      </c>
      <c r="E4057" s="184" t="str">
        <f t="shared" si="252"/>
        <v/>
      </c>
      <c r="F4057" s="184" t="str">
        <f t="shared" si="253"/>
        <v/>
      </c>
      <c r="G4057" s="184" t="str">
        <f t="shared" si="254"/>
        <v/>
      </c>
      <c r="H4057" s="184" t="str">
        <f t="shared" si="255"/>
        <v/>
      </c>
      <c r="J4057" t="s">
        <v>253</v>
      </c>
      <c r="K4057" t="s">
        <v>253</v>
      </c>
      <c r="L4057">
        <v>416.91601835228408</v>
      </c>
      <c r="R4057">
        <v>416.91601835228408</v>
      </c>
      <c r="S4057" t="s">
        <v>201</v>
      </c>
      <c r="T4057" s="221">
        <v>45323.313888888886</v>
      </c>
    </row>
    <row r="4058" spans="1:20" x14ac:dyDescent="0.35">
      <c r="A4058" t="s">
        <v>104</v>
      </c>
      <c r="B4058" t="s">
        <v>105</v>
      </c>
      <c r="C4058" t="s">
        <v>92</v>
      </c>
      <c r="D4058" s="29">
        <v>45694</v>
      </c>
      <c r="E4058" s="184" t="str">
        <f t="shared" si="252"/>
        <v/>
      </c>
      <c r="F4058" s="184" t="str">
        <f t="shared" si="253"/>
        <v/>
      </c>
      <c r="G4058" s="184" t="str">
        <f t="shared" si="254"/>
        <v/>
      </c>
      <c r="H4058" s="184" t="str">
        <f t="shared" si="255"/>
        <v/>
      </c>
      <c r="J4058" t="s">
        <v>253</v>
      </c>
      <c r="K4058" t="s">
        <v>253</v>
      </c>
      <c r="L4058">
        <v>416.91601835228408</v>
      </c>
      <c r="R4058">
        <v>416.91601835228408</v>
      </c>
      <c r="S4058" t="s">
        <v>201</v>
      </c>
      <c r="T4058" s="221">
        <v>45323.313888888886</v>
      </c>
    </row>
    <row r="4059" spans="1:20" x14ac:dyDescent="0.35">
      <c r="A4059" t="s">
        <v>104</v>
      </c>
      <c r="B4059" t="s">
        <v>105</v>
      </c>
      <c r="C4059" t="s">
        <v>92</v>
      </c>
      <c r="D4059" s="29">
        <v>45695</v>
      </c>
      <c r="E4059" s="184" t="str">
        <f t="shared" si="252"/>
        <v/>
      </c>
      <c r="F4059" s="184" t="str">
        <f t="shared" si="253"/>
        <v/>
      </c>
      <c r="G4059" s="184" t="str">
        <f t="shared" si="254"/>
        <v/>
      </c>
      <c r="H4059" s="184" t="str">
        <f t="shared" si="255"/>
        <v/>
      </c>
      <c r="J4059" t="s">
        <v>253</v>
      </c>
      <c r="K4059" t="s">
        <v>253</v>
      </c>
      <c r="L4059">
        <v>416.91601835228408</v>
      </c>
      <c r="R4059">
        <v>416.91601835228408</v>
      </c>
      <c r="S4059" t="s">
        <v>201</v>
      </c>
      <c r="T4059" s="221">
        <v>45323.313888888886</v>
      </c>
    </row>
    <row r="4060" spans="1:20" x14ac:dyDescent="0.35">
      <c r="A4060" t="s">
        <v>104</v>
      </c>
      <c r="B4060" t="s">
        <v>105</v>
      </c>
      <c r="C4060" t="s">
        <v>92</v>
      </c>
      <c r="D4060" s="29">
        <v>45696</v>
      </c>
      <c r="E4060" s="184" t="str">
        <f t="shared" si="252"/>
        <v/>
      </c>
      <c r="F4060" s="184" t="str">
        <f t="shared" si="253"/>
        <v/>
      </c>
      <c r="G4060" s="184" t="str">
        <f t="shared" si="254"/>
        <v/>
      </c>
      <c r="H4060" s="184" t="str">
        <f t="shared" si="255"/>
        <v/>
      </c>
      <c r="J4060" t="s">
        <v>253</v>
      </c>
      <c r="K4060" t="s">
        <v>253</v>
      </c>
      <c r="L4060">
        <v>416.91601835228408</v>
      </c>
      <c r="R4060">
        <v>416.91601835228408</v>
      </c>
      <c r="S4060" t="s">
        <v>201</v>
      </c>
      <c r="T4060" s="221">
        <v>45323.313888888886</v>
      </c>
    </row>
    <row r="4061" spans="1:20" x14ac:dyDescent="0.35">
      <c r="A4061" t="s">
        <v>104</v>
      </c>
      <c r="B4061" t="s">
        <v>105</v>
      </c>
      <c r="C4061" t="s">
        <v>92</v>
      </c>
      <c r="D4061" s="29">
        <v>45697</v>
      </c>
      <c r="E4061" s="184" t="str">
        <f t="shared" si="252"/>
        <v/>
      </c>
      <c r="F4061" s="184" t="str">
        <f t="shared" si="253"/>
        <v/>
      </c>
      <c r="G4061" s="184" t="str">
        <f t="shared" si="254"/>
        <v/>
      </c>
      <c r="H4061" s="184" t="str">
        <f t="shared" si="255"/>
        <v/>
      </c>
      <c r="J4061" t="s">
        <v>253</v>
      </c>
      <c r="K4061" t="s">
        <v>253</v>
      </c>
      <c r="L4061">
        <v>416.91601835228408</v>
      </c>
      <c r="R4061">
        <v>416.91601835228408</v>
      </c>
      <c r="S4061" t="s">
        <v>201</v>
      </c>
      <c r="T4061" s="221">
        <v>45323.313888888886</v>
      </c>
    </row>
    <row r="4062" spans="1:20" x14ac:dyDescent="0.35">
      <c r="A4062" t="s">
        <v>104</v>
      </c>
      <c r="B4062" t="s">
        <v>105</v>
      </c>
      <c r="C4062" t="s">
        <v>92</v>
      </c>
      <c r="D4062" s="29">
        <v>45698</v>
      </c>
      <c r="E4062" s="184" t="str">
        <f t="shared" si="252"/>
        <v/>
      </c>
      <c r="F4062" s="184" t="str">
        <f t="shared" si="253"/>
        <v/>
      </c>
      <c r="G4062" s="184" t="str">
        <f t="shared" si="254"/>
        <v/>
      </c>
      <c r="H4062" s="184" t="str">
        <f t="shared" si="255"/>
        <v/>
      </c>
      <c r="J4062" t="s">
        <v>253</v>
      </c>
      <c r="K4062" t="s">
        <v>253</v>
      </c>
      <c r="L4062">
        <v>416.91601835228408</v>
      </c>
      <c r="R4062">
        <v>416.91601835228408</v>
      </c>
      <c r="S4062" t="s">
        <v>201</v>
      </c>
      <c r="T4062" s="221">
        <v>45323.313888888886</v>
      </c>
    </row>
    <row r="4063" spans="1:20" x14ac:dyDescent="0.35">
      <c r="A4063" t="s">
        <v>104</v>
      </c>
      <c r="B4063" t="s">
        <v>105</v>
      </c>
      <c r="C4063" t="s">
        <v>92</v>
      </c>
      <c r="D4063" s="29">
        <v>45699</v>
      </c>
      <c r="E4063" s="184" t="str">
        <f t="shared" si="252"/>
        <v/>
      </c>
      <c r="F4063" s="184" t="str">
        <f t="shared" si="253"/>
        <v/>
      </c>
      <c r="G4063" s="184" t="str">
        <f t="shared" si="254"/>
        <v/>
      </c>
      <c r="H4063" s="184" t="str">
        <f t="shared" si="255"/>
        <v/>
      </c>
      <c r="J4063" t="s">
        <v>253</v>
      </c>
      <c r="K4063" t="s">
        <v>253</v>
      </c>
      <c r="L4063">
        <v>416.91601835228408</v>
      </c>
      <c r="R4063">
        <v>416.91601835228408</v>
      </c>
      <c r="S4063" t="s">
        <v>201</v>
      </c>
      <c r="T4063" s="221">
        <v>45323.313888888886</v>
      </c>
    </row>
    <row r="4064" spans="1:20" x14ac:dyDescent="0.35">
      <c r="A4064" t="s">
        <v>104</v>
      </c>
      <c r="B4064" t="s">
        <v>105</v>
      </c>
      <c r="C4064" t="s">
        <v>92</v>
      </c>
      <c r="D4064" s="29">
        <v>45700</v>
      </c>
      <c r="E4064" s="184" t="str">
        <f t="shared" si="252"/>
        <v/>
      </c>
      <c r="F4064" s="184" t="str">
        <f t="shared" si="253"/>
        <v/>
      </c>
      <c r="G4064" s="184" t="str">
        <f t="shared" si="254"/>
        <v/>
      </c>
      <c r="H4064" s="184" t="str">
        <f t="shared" si="255"/>
        <v/>
      </c>
      <c r="J4064" t="s">
        <v>253</v>
      </c>
      <c r="K4064" t="s">
        <v>253</v>
      </c>
      <c r="L4064">
        <v>416.91601835228408</v>
      </c>
      <c r="R4064">
        <v>416.91601835228408</v>
      </c>
      <c r="S4064" t="s">
        <v>201</v>
      </c>
      <c r="T4064" s="221">
        <v>45323.313888888886</v>
      </c>
    </row>
    <row r="4065" spans="1:20" x14ac:dyDescent="0.35">
      <c r="A4065" t="s">
        <v>104</v>
      </c>
      <c r="B4065" t="s">
        <v>105</v>
      </c>
      <c r="C4065" t="s">
        <v>92</v>
      </c>
      <c r="D4065" s="29">
        <v>45701</v>
      </c>
      <c r="E4065" s="184" t="str">
        <f t="shared" si="252"/>
        <v/>
      </c>
      <c r="F4065" s="184" t="str">
        <f t="shared" si="253"/>
        <v/>
      </c>
      <c r="G4065" s="184" t="str">
        <f t="shared" si="254"/>
        <v/>
      </c>
      <c r="H4065" s="184" t="str">
        <f t="shared" si="255"/>
        <v/>
      </c>
      <c r="J4065" t="s">
        <v>253</v>
      </c>
      <c r="K4065" t="s">
        <v>253</v>
      </c>
      <c r="L4065">
        <v>416.91601835228408</v>
      </c>
      <c r="R4065">
        <v>416.91601835228408</v>
      </c>
      <c r="S4065" t="s">
        <v>201</v>
      </c>
      <c r="T4065" s="221">
        <v>45323.313888888886</v>
      </c>
    </row>
    <row r="4066" spans="1:20" x14ac:dyDescent="0.35">
      <c r="A4066" t="s">
        <v>104</v>
      </c>
      <c r="B4066" t="s">
        <v>105</v>
      </c>
      <c r="C4066" t="s">
        <v>92</v>
      </c>
      <c r="D4066" s="29">
        <v>45702</v>
      </c>
      <c r="E4066" s="184" t="str">
        <f t="shared" si="252"/>
        <v/>
      </c>
      <c r="F4066" s="184" t="str">
        <f t="shared" si="253"/>
        <v/>
      </c>
      <c r="G4066" s="184" t="str">
        <f t="shared" si="254"/>
        <v/>
      </c>
      <c r="H4066" s="184" t="str">
        <f t="shared" si="255"/>
        <v/>
      </c>
      <c r="J4066" t="s">
        <v>253</v>
      </c>
      <c r="K4066" t="s">
        <v>253</v>
      </c>
      <c r="L4066">
        <v>416.91601835228408</v>
      </c>
      <c r="R4066">
        <v>416.91601835228408</v>
      </c>
      <c r="S4066" t="s">
        <v>201</v>
      </c>
      <c r="T4066" s="221">
        <v>45323.313888888886</v>
      </c>
    </row>
    <row r="4067" spans="1:20" x14ac:dyDescent="0.35">
      <c r="A4067" t="s">
        <v>104</v>
      </c>
      <c r="B4067" t="s">
        <v>105</v>
      </c>
      <c r="C4067" t="s">
        <v>92</v>
      </c>
      <c r="D4067" s="29">
        <v>45703</v>
      </c>
      <c r="E4067" s="184" t="str">
        <f t="shared" si="252"/>
        <v/>
      </c>
      <c r="F4067" s="184" t="str">
        <f t="shared" si="253"/>
        <v/>
      </c>
      <c r="G4067" s="184" t="str">
        <f t="shared" si="254"/>
        <v/>
      </c>
      <c r="H4067" s="184" t="str">
        <f t="shared" si="255"/>
        <v/>
      </c>
      <c r="J4067" t="s">
        <v>253</v>
      </c>
      <c r="K4067" t="s">
        <v>253</v>
      </c>
      <c r="L4067">
        <v>416.91601835228408</v>
      </c>
      <c r="R4067">
        <v>416.91601835228408</v>
      </c>
      <c r="S4067" t="s">
        <v>201</v>
      </c>
      <c r="T4067" s="221">
        <v>45323.313888888886</v>
      </c>
    </row>
    <row r="4068" spans="1:20" x14ac:dyDescent="0.35">
      <c r="A4068" t="s">
        <v>104</v>
      </c>
      <c r="B4068" t="s">
        <v>105</v>
      </c>
      <c r="C4068" t="s">
        <v>92</v>
      </c>
      <c r="D4068" s="29">
        <v>45704</v>
      </c>
      <c r="E4068" s="184" t="str">
        <f t="shared" si="252"/>
        <v/>
      </c>
      <c r="F4068" s="184" t="str">
        <f t="shared" si="253"/>
        <v/>
      </c>
      <c r="G4068" s="184" t="str">
        <f t="shared" si="254"/>
        <v/>
      </c>
      <c r="H4068" s="184" t="str">
        <f t="shared" si="255"/>
        <v/>
      </c>
      <c r="J4068" t="s">
        <v>253</v>
      </c>
      <c r="K4068" t="s">
        <v>253</v>
      </c>
      <c r="L4068">
        <v>416.91601835228408</v>
      </c>
      <c r="R4068">
        <v>416.91601835228408</v>
      </c>
      <c r="S4068" t="s">
        <v>201</v>
      </c>
      <c r="T4068" s="221">
        <v>45323.313888888886</v>
      </c>
    </row>
    <row r="4069" spans="1:20" x14ac:dyDescent="0.35">
      <c r="A4069" t="s">
        <v>104</v>
      </c>
      <c r="B4069" t="s">
        <v>105</v>
      </c>
      <c r="C4069" t="s">
        <v>92</v>
      </c>
      <c r="D4069" s="29">
        <v>45705</v>
      </c>
      <c r="E4069" s="184" t="str">
        <f t="shared" si="252"/>
        <v/>
      </c>
      <c r="F4069" s="184" t="str">
        <f t="shared" si="253"/>
        <v/>
      </c>
      <c r="G4069" s="184" t="str">
        <f t="shared" si="254"/>
        <v/>
      </c>
      <c r="H4069" s="184" t="str">
        <f t="shared" si="255"/>
        <v/>
      </c>
      <c r="J4069" t="s">
        <v>253</v>
      </c>
      <c r="K4069" t="s">
        <v>253</v>
      </c>
      <c r="L4069">
        <v>416.91601835228408</v>
      </c>
      <c r="R4069">
        <v>416.91601835228408</v>
      </c>
      <c r="S4069" t="s">
        <v>201</v>
      </c>
      <c r="T4069" s="221">
        <v>45323.313888888886</v>
      </c>
    </row>
    <row r="4070" spans="1:20" x14ac:dyDescent="0.35">
      <c r="A4070" t="s">
        <v>104</v>
      </c>
      <c r="B4070" t="s">
        <v>105</v>
      </c>
      <c r="C4070" t="s">
        <v>92</v>
      </c>
      <c r="D4070" s="29">
        <v>45706</v>
      </c>
      <c r="E4070" s="184" t="str">
        <f t="shared" si="252"/>
        <v/>
      </c>
      <c r="F4070" s="184" t="str">
        <f t="shared" si="253"/>
        <v/>
      </c>
      <c r="G4070" s="184" t="str">
        <f t="shared" si="254"/>
        <v/>
      </c>
      <c r="H4070" s="184" t="str">
        <f t="shared" si="255"/>
        <v/>
      </c>
      <c r="J4070" t="s">
        <v>253</v>
      </c>
      <c r="K4070" t="s">
        <v>253</v>
      </c>
      <c r="L4070">
        <v>416.91601835228408</v>
      </c>
      <c r="R4070">
        <v>416.91601835228408</v>
      </c>
      <c r="S4070" t="s">
        <v>201</v>
      </c>
      <c r="T4070" s="221">
        <v>45323.313888888886</v>
      </c>
    </row>
    <row r="4071" spans="1:20" x14ac:dyDescent="0.35">
      <c r="A4071" t="s">
        <v>104</v>
      </c>
      <c r="B4071" t="s">
        <v>105</v>
      </c>
      <c r="C4071" t="s">
        <v>92</v>
      </c>
      <c r="D4071" s="29">
        <v>45707</v>
      </c>
      <c r="E4071" s="184" t="str">
        <f t="shared" si="252"/>
        <v/>
      </c>
      <c r="F4071" s="184" t="str">
        <f t="shared" si="253"/>
        <v/>
      </c>
      <c r="G4071" s="184" t="str">
        <f t="shared" si="254"/>
        <v/>
      </c>
      <c r="H4071" s="184" t="str">
        <f t="shared" si="255"/>
        <v/>
      </c>
      <c r="J4071" t="s">
        <v>253</v>
      </c>
      <c r="K4071" t="s">
        <v>253</v>
      </c>
      <c r="L4071">
        <v>416.91601835228408</v>
      </c>
      <c r="R4071">
        <v>416.91601835228408</v>
      </c>
      <c r="S4071" t="s">
        <v>201</v>
      </c>
      <c r="T4071" s="221">
        <v>45323.313888888886</v>
      </c>
    </row>
    <row r="4072" spans="1:20" x14ac:dyDescent="0.35">
      <c r="A4072" t="s">
        <v>104</v>
      </c>
      <c r="B4072" t="s">
        <v>105</v>
      </c>
      <c r="C4072" t="s">
        <v>92</v>
      </c>
      <c r="D4072" s="29">
        <v>45708</v>
      </c>
      <c r="E4072" s="184" t="str">
        <f t="shared" si="252"/>
        <v/>
      </c>
      <c r="F4072" s="184" t="str">
        <f t="shared" si="253"/>
        <v/>
      </c>
      <c r="G4072" s="184" t="str">
        <f t="shared" si="254"/>
        <v/>
      </c>
      <c r="H4072" s="184" t="str">
        <f t="shared" si="255"/>
        <v/>
      </c>
      <c r="J4072" t="s">
        <v>253</v>
      </c>
      <c r="K4072" t="s">
        <v>253</v>
      </c>
      <c r="L4072">
        <v>416.91601835228408</v>
      </c>
      <c r="R4072">
        <v>416.91601835228408</v>
      </c>
      <c r="S4072" t="s">
        <v>201</v>
      </c>
      <c r="T4072" s="221">
        <v>45323.313888888886</v>
      </c>
    </row>
    <row r="4073" spans="1:20" x14ac:dyDescent="0.35">
      <c r="A4073" t="s">
        <v>104</v>
      </c>
      <c r="B4073" t="s">
        <v>105</v>
      </c>
      <c r="C4073" t="s">
        <v>92</v>
      </c>
      <c r="D4073" s="29">
        <v>45709</v>
      </c>
      <c r="E4073" s="184" t="str">
        <f t="shared" si="252"/>
        <v/>
      </c>
      <c r="F4073" s="184" t="str">
        <f t="shared" si="253"/>
        <v/>
      </c>
      <c r="G4073" s="184" t="str">
        <f t="shared" si="254"/>
        <v/>
      </c>
      <c r="H4073" s="184" t="str">
        <f t="shared" si="255"/>
        <v/>
      </c>
      <c r="J4073" t="s">
        <v>253</v>
      </c>
      <c r="K4073" t="s">
        <v>253</v>
      </c>
      <c r="L4073">
        <v>416.91601835228408</v>
      </c>
      <c r="R4073">
        <v>416.91601835228408</v>
      </c>
      <c r="S4073" t="s">
        <v>201</v>
      </c>
      <c r="T4073" s="221">
        <v>45323.313888888886</v>
      </c>
    </row>
    <row r="4074" spans="1:20" x14ac:dyDescent="0.35">
      <c r="A4074" t="s">
        <v>104</v>
      </c>
      <c r="B4074" t="s">
        <v>105</v>
      </c>
      <c r="C4074" t="s">
        <v>92</v>
      </c>
      <c r="D4074" s="29">
        <v>45710</v>
      </c>
      <c r="E4074" s="184" t="str">
        <f t="shared" si="252"/>
        <v/>
      </c>
      <c r="F4074" s="184" t="str">
        <f t="shared" si="253"/>
        <v/>
      </c>
      <c r="G4074" s="184" t="str">
        <f t="shared" si="254"/>
        <v/>
      </c>
      <c r="H4074" s="184" t="str">
        <f t="shared" si="255"/>
        <v/>
      </c>
      <c r="J4074" t="s">
        <v>253</v>
      </c>
      <c r="K4074" t="s">
        <v>253</v>
      </c>
      <c r="L4074">
        <v>416.91601835228408</v>
      </c>
      <c r="R4074">
        <v>416.91601835228408</v>
      </c>
      <c r="S4074" t="s">
        <v>201</v>
      </c>
      <c r="T4074" s="221">
        <v>45323.313888888886</v>
      </c>
    </row>
    <row r="4075" spans="1:20" x14ac:dyDescent="0.35">
      <c r="A4075" t="s">
        <v>104</v>
      </c>
      <c r="B4075" t="s">
        <v>105</v>
      </c>
      <c r="C4075" t="s">
        <v>92</v>
      </c>
      <c r="D4075" s="29">
        <v>45711</v>
      </c>
      <c r="E4075" s="184" t="str">
        <f t="shared" si="252"/>
        <v/>
      </c>
      <c r="F4075" s="184" t="str">
        <f t="shared" si="253"/>
        <v/>
      </c>
      <c r="G4075" s="184" t="str">
        <f t="shared" si="254"/>
        <v/>
      </c>
      <c r="H4075" s="184" t="str">
        <f t="shared" si="255"/>
        <v/>
      </c>
      <c r="J4075" t="s">
        <v>253</v>
      </c>
      <c r="K4075" t="s">
        <v>253</v>
      </c>
      <c r="L4075">
        <v>416.91601835228408</v>
      </c>
      <c r="R4075">
        <v>416.91601835228408</v>
      </c>
      <c r="S4075" t="s">
        <v>201</v>
      </c>
      <c r="T4075" s="221">
        <v>45323.313888888886</v>
      </c>
    </row>
    <row r="4076" spans="1:20" x14ac:dyDescent="0.35">
      <c r="A4076" t="s">
        <v>104</v>
      </c>
      <c r="B4076" t="s">
        <v>105</v>
      </c>
      <c r="C4076" t="s">
        <v>92</v>
      </c>
      <c r="D4076" s="29">
        <v>45712</v>
      </c>
      <c r="E4076" s="184" t="str">
        <f t="shared" si="252"/>
        <v/>
      </c>
      <c r="F4076" s="184" t="str">
        <f t="shared" si="253"/>
        <v/>
      </c>
      <c r="G4076" s="184" t="str">
        <f t="shared" si="254"/>
        <v/>
      </c>
      <c r="H4076" s="184" t="str">
        <f t="shared" si="255"/>
        <v/>
      </c>
      <c r="J4076" t="s">
        <v>253</v>
      </c>
      <c r="K4076" t="s">
        <v>253</v>
      </c>
      <c r="L4076">
        <v>416.91601835228408</v>
      </c>
      <c r="R4076">
        <v>416.91601835228408</v>
      </c>
      <c r="S4076" t="s">
        <v>201</v>
      </c>
      <c r="T4076" s="221">
        <v>45323.313888888886</v>
      </c>
    </row>
    <row r="4077" spans="1:20" x14ac:dyDescent="0.35">
      <c r="A4077" t="s">
        <v>104</v>
      </c>
      <c r="B4077" t="s">
        <v>105</v>
      </c>
      <c r="C4077" t="s">
        <v>92</v>
      </c>
      <c r="D4077" s="29">
        <v>45713</v>
      </c>
      <c r="E4077" s="184" t="str">
        <f t="shared" si="252"/>
        <v/>
      </c>
      <c r="F4077" s="184" t="str">
        <f t="shared" si="253"/>
        <v/>
      </c>
      <c r="G4077" s="184" t="str">
        <f t="shared" si="254"/>
        <v/>
      </c>
      <c r="H4077" s="184" t="str">
        <f t="shared" si="255"/>
        <v/>
      </c>
      <c r="J4077" t="s">
        <v>253</v>
      </c>
      <c r="K4077" t="s">
        <v>253</v>
      </c>
      <c r="L4077">
        <v>416.91601835228408</v>
      </c>
      <c r="R4077">
        <v>416.91601835228408</v>
      </c>
      <c r="S4077" t="s">
        <v>201</v>
      </c>
      <c r="T4077" s="221">
        <v>45323.313888888886</v>
      </c>
    </row>
    <row r="4078" spans="1:20" x14ac:dyDescent="0.35">
      <c r="A4078" t="s">
        <v>104</v>
      </c>
      <c r="B4078" t="s">
        <v>105</v>
      </c>
      <c r="C4078" t="s">
        <v>92</v>
      </c>
      <c r="D4078" s="29">
        <v>45714</v>
      </c>
      <c r="E4078" s="184" t="str">
        <f t="shared" si="252"/>
        <v/>
      </c>
      <c r="F4078" s="184" t="str">
        <f t="shared" si="253"/>
        <v/>
      </c>
      <c r="G4078" s="184" t="str">
        <f t="shared" si="254"/>
        <v/>
      </c>
      <c r="H4078" s="184" t="str">
        <f t="shared" si="255"/>
        <v/>
      </c>
      <c r="J4078" t="s">
        <v>253</v>
      </c>
      <c r="K4078" t="s">
        <v>253</v>
      </c>
      <c r="L4078">
        <v>416.91601835228408</v>
      </c>
      <c r="R4078">
        <v>416.91601835228408</v>
      </c>
      <c r="S4078" t="s">
        <v>201</v>
      </c>
      <c r="T4078" s="221">
        <v>45323.313888888886</v>
      </c>
    </row>
    <row r="4079" spans="1:20" x14ac:dyDescent="0.35">
      <c r="A4079" t="s">
        <v>104</v>
      </c>
      <c r="B4079" t="s">
        <v>105</v>
      </c>
      <c r="C4079" t="s">
        <v>92</v>
      </c>
      <c r="D4079" s="29">
        <v>45715</v>
      </c>
      <c r="E4079" s="184" t="str">
        <f t="shared" si="252"/>
        <v/>
      </c>
      <c r="F4079" s="184" t="str">
        <f t="shared" si="253"/>
        <v/>
      </c>
      <c r="G4079" s="184" t="str">
        <f t="shared" si="254"/>
        <v/>
      </c>
      <c r="H4079" s="184" t="str">
        <f t="shared" si="255"/>
        <v/>
      </c>
      <c r="J4079" t="s">
        <v>253</v>
      </c>
      <c r="K4079" t="s">
        <v>253</v>
      </c>
      <c r="L4079">
        <v>416.91601835228408</v>
      </c>
      <c r="R4079">
        <v>416.91601835228408</v>
      </c>
      <c r="S4079" t="s">
        <v>201</v>
      </c>
      <c r="T4079" s="221">
        <v>45323.313888888886</v>
      </c>
    </row>
    <row r="4080" spans="1:20" x14ac:dyDescent="0.35">
      <c r="A4080" t="s">
        <v>104</v>
      </c>
      <c r="B4080" t="s">
        <v>105</v>
      </c>
      <c r="C4080" t="s">
        <v>92</v>
      </c>
      <c r="D4080" s="29">
        <v>45716</v>
      </c>
      <c r="E4080" s="184" t="str">
        <f t="shared" si="252"/>
        <v/>
      </c>
      <c r="F4080" s="184" t="str">
        <f t="shared" si="253"/>
        <v/>
      </c>
      <c r="G4080" s="184" t="str">
        <f t="shared" si="254"/>
        <v/>
      </c>
      <c r="H4080" s="184" t="str">
        <f t="shared" si="255"/>
        <v/>
      </c>
      <c r="J4080" t="s">
        <v>253</v>
      </c>
      <c r="K4080" t="s">
        <v>253</v>
      </c>
      <c r="L4080">
        <v>416.91601835228408</v>
      </c>
      <c r="R4080">
        <v>416.91601835228408</v>
      </c>
      <c r="S4080" t="s">
        <v>201</v>
      </c>
      <c r="T4080" s="221">
        <v>45323.313888888886</v>
      </c>
    </row>
    <row r="4081" spans="1:20" x14ac:dyDescent="0.35">
      <c r="A4081" t="s">
        <v>104</v>
      </c>
      <c r="B4081" t="s">
        <v>105</v>
      </c>
      <c r="C4081" t="s">
        <v>92</v>
      </c>
      <c r="D4081" s="29">
        <v>45717</v>
      </c>
      <c r="E4081" s="184" t="str">
        <f t="shared" si="252"/>
        <v/>
      </c>
      <c r="F4081" s="184" t="str">
        <f t="shared" si="253"/>
        <v/>
      </c>
      <c r="G4081" s="184" t="str">
        <f t="shared" si="254"/>
        <v/>
      </c>
      <c r="H4081" s="184" t="str">
        <f t="shared" si="255"/>
        <v/>
      </c>
      <c r="J4081" t="s">
        <v>253</v>
      </c>
      <c r="K4081" t="s">
        <v>253</v>
      </c>
      <c r="L4081">
        <v>416.91601835228408</v>
      </c>
      <c r="R4081">
        <v>416.91601835228408</v>
      </c>
      <c r="S4081" t="s">
        <v>201</v>
      </c>
      <c r="T4081" s="221">
        <v>45323.313888888886</v>
      </c>
    </row>
    <row r="4082" spans="1:20" x14ac:dyDescent="0.35">
      <c r="A4082" t="s">
        <v>104</v>
      </c>
      <c r="B4082" t="s">
        <v>105</v>
      </c>
      <c r="C4082" t="s">
        <v>92</v>
      </c>
      <c r="D4082" s="29">
        <v>45718</v>
      </c>
      <c r="E4082" s="184" t="str">
        <f t="shared" si="252"/>
        <v/>
      </c>
      <c r="F4082" s="184" t="str">
        <f t="shared" si="253"/>
        <v/>
      </c>
      <c r="G4082" s="184" t="str">
        <f t="shared" si="254"/>
        <v/>
      </c>
      <c r="H4082" s="184" t="str">
        <f t="shared" si="255"/>
        <v/>
      </c>
      <c r="J4082" t="s">
        <v>253</v>
      </c>
      <c r="K4082" t="s">
        <v>253</v>
      </c>
      <c r="L4082">
        <v>416.91601835228408</v>
      </c>
      <c r="R4082">
        <v>416.91601835228408</v>
      </c>
      <c r="S4082" t="s">
        <v>201</v>
      </c>
      <c r="T4082" s="221">
        <v>45323.313888888886</v>
      </c>
    </row>
    <row r="4083" spans="1:20" x14ac:dyDescent="0.35">
      <c r="A4083" t="s">
        <v>104</v>
      </c>
      <c r="B4083" t="s">
        <v>105</v>
      </c>
      <c r="C4083" t="s">
        <v>92</v>
      </c>
      <c r="D4083" s="29">
        <v>45719</v>
      </c>
      <c r="E4083" s="184" t="str">
        <f t="shared" si="252"/>
        <v/>
      </c>
      <c r="F4083" s="184" t="str">
        <f t="shared" si="253"/>
        <v/>
      </c>
      <c r="G4083" s="184" t="str">
        <f t="shared" si="254"/>
        <v/>
      </c>
      <c r="H4083" s="184" t="str">
        <f t="shared" si="255"/>
        <v/>
      </c>
      <c r="J4083" t="s">
        <v>253</v>
      </c>
      <c r="K4083" t="s">
        <v>253</v>
      </c>
      <c r="L4083">
        <v>416.91601835228408</v>
      </c>
      <c r="R4083">
        <v>416.91601835228408</v>
      </c>
      <c r="S4083" t="s">
        <v>201</v>
      </c>
      <c r="T4083" s="221">
        <v>45323.313888888886</v>
      </c>
    </row>
    <row r="4084" spans="1:20" x14ac:dyDescent="0.35">
      <c r="A4084" t="s">
        <v>104</v>
      </c>
      <c r="B4084" t="s">
        <v>105</v>
      </c>
      <c r="C4084" t="s">
        <v>92</v>
      </c>
      <c r="D4084" s="29">
        <v>45720</v>
      </c>
      <c r="E4084" s="184" t="str">
        <f t="shared" si="252"/>
        <v/>
      </c>
      <c r="F4084" s="184" t="str">
        <f t="shared" si="253"/>
        <v/>
      </c>
      <c r="G4084" s="184" t="str">
        <f t="shared" si="254"/>
        <v/>
      </c>
      <c r="H4084" s="184" t="str">
        <f t="shared" si="255"/>
        <v/>
      </c>
      <c r="J4084" t="s">
        <v>253</v>
      </c>
      <c r="K4084" t="s">
        <v>253</v>
      </c>
      <c r="L4084">
        <v>416.91601835228408</v>
      </c>
      <c r="R4084">
        <v>416.91601835228408</v>
      </c>
      <c r="S4084" t="s">
        <v>201</v>
      </c>
      <c r="T4084" s="221">
        <v>45323.313888888886</v>
      </c>
    </row>
    <row r="4085" spans="1:20" x14ac:dyDescent="0.35">
      <c r="A4085" t="s">
        <v>104</v>
      </c>
      <c r="B4085" t="s">
        <v>105</v>
      </c>
      <c r="C4085" t="s">
        <v>92</v>
      </c>
      <c r="D4085" s="29">
        <v>45721</v>
      </c>
      <c r="E4085" s="184" t="str">
        <f t="shared" si="252"/>
        <v/>
      </c>
      <c r="F4085" s="184" t="str">
        <f t="shared" si="253"/>
        <v/>
      </c>
      <c r="G4085" s="184" t="str">
        <f t="shared" si="254"/>
        <v/>
      </c>
      <c r="H4085" s="184" t="str">
        <f t="shared" si="255"/>
        <v/>
      </c>
      <c r="J4085" t="s">
        <v>253</v>
      </c>
      <c r="K4085" t="s">
        <v>253</v>
      </c>
      <c r="L4085">
        <v>416.91601835228408</v>
      </c>
      <c r="R4085">
        <v>416.91601835228408</v>
      </c>
      <c r="S4085" t="s">
        <v>201</v>
      </c>
      <c r="T4085" s="221">
        <v>45323.313888888886</v>
      </c>
    </row>
    <row r="4086" spans="1:20" x14ac:dyDescent="0.35">
      <c r="A4086" t="s">
        <v>104</v>
      </c>
      <c r="B4086" t="s">
        <v>105</v>
      </c>
      <c r="C4086" t="s">
        <v>92</v>
      </c>
      <c r="D4086" s="29">
        <v>45722</v>
      </c>
      <c r="E4086" s="184" t="str">
        <f t="shared" si="252"/>
        <v/>
      </c>
      <c r="F4086" s="184" t="str">
        <f t="shared" si="253"/>
        <v/>
      </c>
      <c r="G4086" s="184" t="str">
        <f t="shared" si="254"/>
        <v/>
      </c>
      <c r="H4086" s="184" t="str">
        <f t="shared" si="255"/>
        <v/>
      </c>
      <c r="J4086" t="s">
        <v>253</v>
      </c>
      <c r="K4086" t="s">
        <v>253</v>
      </c>
      <c r="L4086">
        <v>416.91601835228408</v>
      </c>
      <c r="R4086">
        <v>416.91601835228408</v>
      </c>
      <c r="S4086" t="s">
        <v>201</v>
      </c>
      <c r="T4086" s="221">
        <v>45323.313888888886</v>
      </c>
    </row>
    <row r="4087" spans="1:20" x14ac:dyDescent="0.35">
      <c r="A4087" t="s">
        <v>104</v>
      </c>
      <c r="B4087" t="s">
        <v>105</v>
      </c>
      <c r="C4087" t="s">
        <v>92</v>
      </c>
      <c r="D4087" s="29">
        <v>45723</v>
      </c>
      <c r="E4087" s="184" t="str">
        <f t="shared" si="252"/>
        <v/>
      </c>
      <c r="F4087" s="184" t="str">
        <f t="shared" si="253"/>
        <v/>
      </c>
      <c r="G4087" s="184" t="str">
        <f t="shared" si="254"/>
        <v/>
      </c>
      <c r="H4087" s="184" t="str">
        <f t="shared" si="255"/>
        <v/>
      </c>
      <c r="J4087" t="s">
        <v>253</v>
      </c>
      <c r="K4087" t="s">
        <v>253</v>
      </c>
      <c r="L4087">
        <v>416.91601835228408</v>
      </c>
      <c r="R4087">
        <v>416.91601835228408</v>
      </c>
      <c r="S4087" t="s">
        <v>201</v>
      </c>
      <c r="T4087" s="221">
        <v>45323.313888888886</v>
      </c>
    </row>
    <row r="4088" spans="1:20" x14ac:dyDescent="0.35">
      <c r="A4088" t="s">
        <v>104</v>
      </c>
      <c r="B4088" t="s">
        <v>105</v>
      </c>
      <c r="C4088" t="s">
        <v>92</v>
      </c>
      <c r="D4088" s="29">
        <v>45724</v>
      </c>
      <c r="E4088" s="184" t="str">
        <f t="shared" si="252"/>
        <v/>
      </c>
      <c r="F4088" s="184" t="str">
        <f t="shared" si="253"/>
        <v/>
      </c>
      <c r="G4088" s="184" t="str">
        <f t="shared" si="254"/>
        <v/>
      </c>
      <c r="H4088" s="184" t="str">
        <f t="shared" si="255"/>
        <v/>
      </c>
      <c r="J4088" t="s">
        <v>253</v>
      </c>
      <c r="K4088" t="s">
        <v>253</v>
      </c>
      <c r="L4088">
        <v>416.91601835228408</v>
      </c>
      <c r="R4088">
        <v>416.91601835228408</v>
      </c>
      <c r="S4088" t="s">
        <v>201</v>
      </c>
      <c r="T4088" s="221">
        <v>45323.313888888886</v>
      </c>
    </row>
    <row r="4089" spans="1:20" x14ac:dyDescent="0.35">
      <c r="A4089" t="s">
        <v>104</v>
      </c>
      <c r="B4089" t="s">
        <v>105</v>
      </c>
      <c r="C4089" t="s">
        <v>92</v>
      </c>
      <c r="D4089" s="29">
        <v>45725</v>
      </c>
      <c r="E4089" s="184" t="str">
        <f t="shared" si="252"/>
        <v/>
      </c>
      <c r="F4089" s="184" t="str">
        <f t="shared" si="253"/>
        <v/>
      </c>
      <c r="G4089" s="184" t="str">
        <f t="shared" si="254"/>
        <v/>
      </c>
      <c r="H4089" s="184" t="str">
        <f t="shared" si="255"/>
        <v/>
      </c>
      <c r="J4089" t="s">
        <v>253</v>
      </c>
      <c r="K4089" t="s">
        <v>253</v>
      </c>
      <c r="L4089">
        <v>416.91601835228408</v>
      </c>
      <c r="R4089">
        <v>416.91601835228408</v>
      </c>
      <c r="S4089" t="s">
        <v>201</v>
      </c>
      <c r="T4089" s="221">
        <v>45323.313888888886</v>
      </c>
    </row>
    <row r="4090" spans="1:20" x14ac:dyDescent="0.35">
      <c r="A4090" t="s">
        <v>104</v>
      </c>
      <c r="B4090" t="s">
        <v>105</v>
      </c>
      <c r="C4090" t="s">
        <v>92</v>
      </c>
      <c r="D4090" s="29">
        <v>45726</v>
      </c>
      <c r="E4090" s="184" t="str">
        <f t="shared" si="252"/>
        <v/>
      </c>
      <c r="F4090" s="184" t="str">
        <f t="shared" si="253"/>
        <v/>
      </c>
      <c r="G4090" s="184" t="str">
        <f t="shared" si="254"/>
        <v/>
      </c>
      <c r="H4090" s="184" t="str">
        <f t="shared" si="255"/>
        <v/>
      </c>
      <c r="J4090" t="s">
        <v>253</v>
      </c>
      <c r="K4090" t="s">
        <v>253</v>
      </c>
      <c r="L4090">
        <v>416.91601835228408</v>
      </c>
      <c r="R4090">
        <v>416.91601835228408</v>
      </c>
      <c r="S4090" t="s">
        <v>201</v>
      </c>
      <c r="T4090" s="221">
        <v>45323.313888888886</v>
      </c>
    </row>
    <row r="4091" spans="1:20" x14ac:dyDescent="0.35">
      <c r="A4091" t="s">
        <v>104</v>
      </c>
      <c r="B4091" t="s">
        <v>105</v>
      </c>
      <c r="C4091" t="s">
        <v>92</v>
      </c>
      <c r="D4091" s="29">
        <v>45727</v>
      </c>
      <c r="E4091" s="184" t="str">
        <f t="shared" si="252"/>
        <v/>
      </c>
      <c r="F4091" s="184" t="str">
        <f t="shared" si="253"/>
        <v/>
      </c>
      <c r="G4091" s="184" t="str">
        <f t="shared" si="254"/>
        <v/>
      </c>
      <c r="H4091" s="184" t="str">
        <f t="shared" si="255"/>
        <v/>
      </c>
      <c r="J4091" t="s">
        <v>253</v>
      </c>
      <c r="K4091" t="s">
        <v>253</v>
      </c>
      <c r="L4091">
        <v>416.91601835228408</v>
      </c>
      <c r="R4091">
        <v>416.91601835228408</v>
      </c>
      <c r="S4091" t="s">
        <v>201</v>
      </c>
      <c r="T4091" s="221">
        <v>45323.313888888886</v>
      </c>
    </row>
    <row r="4092" spans="1:20" x14ac:dyDescent="0.35">
      <c r="A4092" t="s">
        <v>104</v>
      </c>
      <c r="B4092" t="s">
        <v>105</v>
      </c>
      <c r="C4092" t="s">
        <v>92</v>
      </c>
      <c r="D4092" s="29">
        <v>45728</v>
      </c>
      <c r="E4092" s="184" t="str">
        <f t="shared" si="252"/>
        <v/>
      </c>
      <c r="F4092" s="184" t="str">
        <f t="shared" si="253"/>
        <v/>
      </c>
      <c r="G4092" s="184" t="str">
        <f t="shared" si="254"/>
        <v/>
      </c>
      <c r="H4092" s="184" t="str">
        <f t="shared" si="255"/>
        <v/>
      </c>
      <c r="J4092" t="s">
        <v>253</v>
      </c>
      <c r="K4092" t="s">
        <v>253</v>
      </c>
      <c r="L4092">
        <v>416.91601835228408</v>
      </c>
      <c r="R4092">
        <v>416.91601835228408</v>
      </c>
      <c r="S4092" t="s">
        <v>201</v>
      </c>
      <c r="T4092" s="221">
        <v>45323.313888888886</v>
      </c>
    </row>
    <row r="4093" spans="1:20" x14ac:dyDescent="0.35">
      <c r="A4093" t="s">
        <v>104</v>
      </c>
      <c r="B4093" t="s">
        <v>105</v>
      </c>
      <c r="C4093" t="s">
        <v>92</v>
      </c>
      <c r="D4093" s="29">
        <v>45729</v>
      </c>
      <c r="E4093" s="184" t="str">
        <f t="shared" si="252"/>
        <v/>
      </c>
      <c r="F4093" s="184" t="str">
        <f t="shared" si="253"/>
        <v/>
      </c>
      <c r="G4093" s="184" t="str">
        <f t="shared" si="254"/>
        <v/>
      </c>
      <c r="H4093" s="184" t="str">
        <f t="shared" si="255"/>
        <v/>
      </c>
      <c r="J4093" t="s">
        <v>253</v>
      </c>
      <c r="K4093" t="s">
        <v>253</v>
      </c>
      <c r="L4093">
        <v>416.91601835228408</v>
      </c>
      <c r="R4093">
        <v>416.91601835228408</v>
      </c>
      <c r="S4093" t="s">
        <v>201</v>
      </c>
      <c r="T4093" s="221">
        <v>45323.313888888886</v>
      </c>
    </row>
    <row r="4094" spans="1:20" x14ac:dyDescent="0.35">
      <c r="A4094" t="s">
        <v>104</v>
      </c>
      <c r="B4094" t="s">
        <v>105</v>
      </c>
      <c r="C4094" t="s">
        <v>92</v>
      </c>
      <c r="D4094" s="29">
        <v>45730</v>
      </c>
      <c r="E4094" s="184" t="str">
        <f t="shared" si="252"/>
        <v/>
      </c>
      <c r="F4094" s="184" t="str">
        <f t="shared" si="253"/>
        <v/>
      </c>
      <c r="G4094" s="184" t="str">
        <f t="shared" si="254"/>
        <v/>
      </c>
      <c r="H4094" s="184" t="str">
        <f t="shared" si="255"/>
        <v/>
      </c>
      <c r="J4094" t="s">
        <v>253</v>
      </c>
      <c r="K4094" t="s">
        <v>253</v>
      </c>
      <c r="L4094">
        <v>416.91601835228408</v>
      </c>
      <c r="R4094">
        <v>416.91601835228408</v>
      </c>
      <c r="S4094" t="s">
        <v>201</v>
      </c>
      <c r="T4094" s="221">
        <v>45323.313888888886</v>
      </c>
    </row>
    <row r="4095" spans="1:20" x14ac:dyDescent="0.35">
      <c r="A4095" t="s">
        <v>104</v>
      </c>
      <c r="B4095" t="s">
        <v>105</v>
      </c>
      <c r="C4095" t="s">
        <v>92</v>
      </c>
      <c r="D4095" s="29">
        <v>45731</v>
      </c>
      <c r="E4095" s="184" t="str">
        <f t="shared" si="252"/>
        <v/>
      </c>
      <c r="F4095" s="184" t="str">
        <f t="shared" si="253"/>
        <v/>
      </c>
      <c r="G4095" s="184" t="str">
        <f t="shared" si="254"/>
        <v/>
      </c>
      <c r="H4095" s="184" t="str">
        <f t="shared" si="255"/>
        <v/>
      </c>
      <c r="J4095" t="s">
        <v>253</v>
      </c>
      <c r="K4095" t="s">
        <v>253</v>
      </c>
      <c r="L4095">
        <v>416.91601835228408</v>
      </c>
      <c r="R4095">
        <v>416.91601835228408</v>
      </c>
      <c r="S4095" t="s">
        <v>201</v>
      </c>
      <c r="T4095" s="221">
        <v>45323.313888888886</v>
      </c>
    </row>
    <row r="4096" spans="1:20" x14ac:dyDescent="0.35">
      <c r="A4096" t="s">
        <v>104</v>
      </c>
      <c r="B4096" t="s">
        <v>105</v>
      </c>
      <c r="C4096" t="s">
        <v>92</v>
      </c>
      <c r="D4096" s="29">
        <v>45732</v>
      </c>
      <c r="E4096" s="184" t="str">
        <f t="shared" si="252"/>
        <v/>
      </c>
      <c r="F4096" s="184" t="str">
        <f t="shared" si="253"/>
        <v/>
      </c>
      <c r="G4096" s="184" t="str">
        <f t="shared" si="254"/>
        <v/>
      </c>
      <c r="H4096" s="184" t="str">
        <f t="shared" si="255"/>
        <v/>
      </c>
      <c r="J4096" t="s">
        <v>253</v>
      </c>
      <c r="K4096" t="s">
        <v>253</v>
      </c>
      <c r="L4096">
        <v>416.91601835228408</v>
      </c>
      <c r="R4096">
        <v>416.91601835228408</v>
      </c>
      <c r="S4096" t="s">
        <v>201</v>
      </c>
      <c r="T4096" s="221">
        <v>45323.313888888886</v>
      </c>
    </row>
    <row r="4097" spans="1:20" x14ac:dyDescent="0.35">
      <c r="A4097" t="s">
        <v>104</v>
      </c>
      <c r="B4097" t="s">
        <v>105</v>
      </c>
      <c r="C4097" t="s">
        <v>92</v>
      </c>
      <c r="D4097" s="29">
        <v>45733</v>
      </c>
      <c r="E4097" s="184" t="str">
        <f t="shared" si="252"/>
        <v/>
      </c>
      <c r="F4097" s="184" t="str">
        <f t="shared" si="253"/>
        <v/>
      </c>
      <c r="G4097" s="184" t="str">
        <f t="shared" si="254"/>
        <v/>
      </c>
      <c r="H4097" s="184" t="str">
        <f t="shared" si="255"/>
        <v/>
      </c>
      <c r="J4097" t="s">
        <v>253</v>
      </c>
      <c r="K4097" t="s">
        <v>253</v>
      </c>
      <c r="L4097">
        <v>416.91601835228408</v>
      </c>
      <c r="R4097">
        <v>416.91601835228408</v>
      </c>
      <c r="S4097" t="s">
        <v>201</v>
      </c>
      <c r="T4097" s="221">
        <v>45323.313888888886</v>
      </c>
    </row>
    <row r="4098" spans="1:20" x14ac:dyDescent="0.35">
      <c r="A4098" t="s">
        <v>104</v>
      </c>
      <c r="B4098" t="s">
        <v>105</v>
      </c>
      <c r="C4098" t="s">
        <v>92</v>
      </c>
      <c r="D4098" s="29">
        <v>45734</v>
      </c>
      <c r="E4098" s="184" t="str">
        <f t="shared" si="252"/>
        <v/>
      </c>
      <c r="F4098" s="184" t="str">
        <f t="shared" si="253"/>
        <v/>
      </c>
      <c r="G4098" s="184" t="str">
        <f t="shared" si="254"/>
        <v/>
      </c>
      <c r="H4098" s="184" t="str">
        <f t="shared" si="255"/>
        <v/>
      </c>
      <c r="J4098" t="s">
        <v>253</v>
      </c>
      <c r="K4098" t="s">
        <v>253</v>
      </c>
      <c r="L4098">
        <v>416.91601835228408</v>
      </c>
      <c r="R4098">
        <v>416.91601835228408</v>
      </c>
      <c r="S4098" t="s">
        <v>201</v>
      </c>
      <c r="T4098" s="221">
        <v>45323.313888888886</v>
      </c>
    </row>
    <row r="4099" spans="1:20" x14ac:dyDescent="0.35">
      <c r="A4099" t="s">
        <v>104</v>
      </c>
      <c r="B4099" t="s">
        <v>105</v>
      </c>
      <c r="C4099" t="s">
        <v>92</v>
      </c>
      <c r="D4099" s="29">
        <v>45735</v>
      </c>
      <c r="E4099" s="184" t="str">
        <f t="shared" si="252"/>
        <v/>
      </c>
      <c r="F4099" s="184" t="str">
        <f t="shared" si="253"/>
        <v/>
      </c>
      <c r="G4099" s="184" t="str">
        <f t="shared" si="254"/>
        <v/>
      </c>
      <c r="H4099" s="184" t="str">
        <f t="shared" si="255"/>
        <v/>
      </c>
      <c r="J4099" t="s">
        <v>253</v>
      </c>
      <c r="K4099" t="s">
        <v>253</v>
      </c>
      <c r="L4099">
        <v>416.91601835228408</v>
      </c>
      <c r="R4099">
        <v>416.91601835228408</v>
      </c>
      <c r="S4099" t="s">
        <v>201</v>
      </c>
      <c r="T4099" s="221">
        <v>45323.313888888886</v>
      </c>
    </row>
    <row r="4100" spans="1:20" x14ac:dyDescent="0.35">
      <c r="A4100" t="s">
        <v>104</v>
      </c>
      <c r="B4100" t="s">
        <v>105</v>
      </c>
      <c r="C4100" t="s">
        <v>92</v>
      </c>
      <c r="D4100" s="29">
        <v>45736</v>
      </c>
      <c r="E4100" s="184" t="str">
        <f t="shared" si="252"/>
        <v/>
      </c>
      <c r="F4100" s="184" t="str">
        <f t="shared" si="253"/>
        <v/>
      </c>
      <c r="G4100" s="184" t="str">
        <f t="shared" si="254"/>
        <v/>
      </c>
      <c r="H4100" s="184" t="str">
        <f t="shared" si="255"/>
        <v/>
      </c>
      <c r="J4100" t="s">
        <v>253</v>
      </c>
      <c r="K4100" t="s">
        <v>253</v>
      </c>
      <c r="L4100">
        <v>416.91601835228408</v>
      </c>
      <c r="R4100">
        <v>416.91601835228408</v>
      </c>
      <c r="S4100" t="s">
        <v>201</v>
      </c>
      <c r="T4100" s="221">
        <v>45323.313888888886</v>
      </c>
    </row>
    <row r="4101" spans="1:20" x14ac:dyDescent="0.35">
      <c r="A4101" t="s">
        <v>104</v>
      </c>
      <c r="B4101" t="s">
        <v>105</v>
      </c>
      <c r="C4101" t="s">
        <v>92</v>
      </c>
      <c r="D4101" s="29">
        <v>45737</v>
      </c>
      <c r="E4101" s="184" t="str">
        <f t="shared" si="252"/>
        <v/>
      </c>
      <c r="F4101" s="184" t="str">
        <f t="shared" si="253"/>
        <v/>
      </c>
      <c r="G4101" s="184" t="str">
        <f t="shared" si="254"/>
        <v/>
      </c>
      <c r="H4101" s="184" t="str">
        <f t="shared" si="255"/>
        <v/>
      </c>
      <c r="J4101" t="s">
        <v>253</v>
      </c>
      <c r="K4101" t="s">
        <v>253</v>
      </c>
      <c r="L4101">
        <v>416.91601835228408</v>
      </c>
      <c r="R4101">
        <v>416.91601835228408</v>
      </c>
      <c r="S4101" t="s">
        <v>201</v>
      </c>
      <c r="T4101" s="221">
        <v>45323.313888888886</v>
      </c>
    </row>
    <row r="4102" spans="1:20" x14ac:dyDescent="0.35">
      <c r="A4102" t="s">
        <v>104</v>
      </c>
      <c r="B4102" t="s">
        <v>105</v>
      </c>
      <c r="C4102" t="s">
        <v>92</v>
      </c>
      <c r="D4102" s="29">
        <v>45738</v>
      </c>
      <c r="E4102" s="184" t="str">
        <f t="shared" si="252"/>
        <v/>
      </c>
      <c r="F4102" s="184" t="str">
        <f t="shared" si="253"/>
        <v/>
      </c>
      <c r="G4102" s="184" t="str">
        <f t="shared" si="254"/>
        <v/>
      </c>
      <c r="H4102" s="184" t="str">
        <f t="shared" si="255"/>
        <v/>
      </c>
      <c r="J4102" t="s">
        <v>253</v>
      </c>
      <c r="K4102" t="s">
        <v>253</v>
      </c>
      <c r="L4102">
        <v>416.91601835228408</v>
      </c>
      <c r="R4102">
        <v>416.91601835228408</v>
      </c>
      <c r="S4102" t="s">
        <v>201</v>
      </c>
      <c r="T4102" s="221">
        <v>45323.313888888886</v>
      </c>
    </row>
    <row r="4103" spans="1:20" x14ac:dyDescent="0.35">
      <c r="A4103" t="s">
        <v>104</v>
      </c>
      <c r="B4103" t="s">
        <v>105</v>
      </c>
      <c r="C4103" t="s">
        <v>92</v>
      </c>
      <c r="D4103" s="29">
        <v>45739</v>
      </c>
      <c r="E4103" s="184" t="str">
        <f t="shared" si="252"/>
        <v/>
      </c>
      <c r="F4103" s="184" t="str">
        <f t="shared" si="253"/>
        <v/>
      </c>
      <c r="G4103" s="184" t="str">
        <f t="shared" si="254"/>
        <v/>
      </c>
      <c r="H4103" s="184" t="str">
        <f t="shared" si="255"/>
        <v/>
      </c>
      <c r="J4103" t="s">
        <v>253</v>
      </c>
      <c r="K4103" t="s">
        <v>253</v>
      </c>
      <c r="L4103">
        <v>416.91601835228408</v>
      </c>
      <c r="R4103">
        <v>416.91601835228408</v>
      </c>
      <c r="S4103" t="s">
        <v>201</v>
      </c>
      <c r="T4103" s="221">
        <v>45323.313888888886</v>
      </c>
    </row>
    <row r="4104" spans="1:20" x14ac:dyDescent="0.35">
      <c r="A4104" t="s">
        <v>104</v>
      </c>
      <c r="B4104" t="s">
        <v>105</v>
      </c>
      <c r="C4104" t="s">
        <v>92</v>
      </c>
      <c r="D4104" s="29">
        <v>45740</v>
      </c>
      <c r="E4104" s="184" t="str">
        <f t="shared" ref="E4104:E4167" si="256">IF(J4104="","",IF(L4104=0,0,IF(1-(J4104/L4104)&lt;0,"",1-(J4104/L4104))))</f>
        <v/>
      </c>
      <c r="F4104" s="184" t="str">
        <f t="shared" ref="F4104:F4167" si="257">IF(K4104="","",IF(L4104=0,0,IF(1-(K4104/L4104)&lt;0,"",1-(K4104/L4104))))</f>
        <v/>
      </c>
      <c r="G4104" s="184" t="str">
        <f t="shared" ref="G4104:G4167" si="258">IF(J4104="","",IF(1-(J4104/R4104)&lt;0,"",1-(J4104/R4104)))</f>
        <v/>
      </c>
      <c r="H4104" s="184" t="str">
        <f t="shared" ref="H4104:H4167" si="259">IF(K4104="","",IF(1-(K4104/R4104)&lt;0,"",1-(K4104/R4104)))</f>
        <v/>
      </c>
      <c r="J4104" t="s">
        <v>253</v>
      </c>
      <c r="K4104" t="s">
        <v>253</v>
      </c>
      <c r="L4104">
        <v>416.91601835228408</v>
      </c>
      <c r="R4104">
        <v>416.91601835228408</v>
      </c>
      <c r="S4104" t="s">
        <v>201</v>
      </c>
      <c r="T4104" s="221">
        <v>45323.313888888886</v>
      </c>
    </row>
    <row r="4105" spans="1:20" x14ac:dyDescent="0.35">
      <c r="A4105" t="s">
        <v>104</v>
      </c>
      <c r="B4105" t="s">
        <v>105</v>
      </c>
      <c r="C4105" t="s">
        <v>92</v>
      </c>
      <c r="D4105" s="29">
        <v>45741</v>
      </c>
      <c r="E4105" s="184" t="str">
        <f t="shared" si="256"/>
        <v/>
      </c>
      <c r="F4105" s="184" t="str">
        <f t="shared" si="257"/>
        <v/>
      </c>
      <c r="G4105" s="184" t="str">
        <f t="shared" si="258"/>
        <v/>
      </c>
      <c r="H4105" s="184" t="str">
        <f t="shared" si="259"/>
        <v/>
      </c>
      <c r="J4105" t="s">
        <v>253</v>
      </c>
      <c r="K4105" t="s">
        <v>253</v>
      </c>
      <c r="L4105">
        <v>416.91601835228408</v>
      </c>
      <c r="R4105">
        <v>416.91601835228408</v>
      </c>
      <c r="S4105" t="s">
        <v>201</v>
      </c>
      <c r="T4105" s="221">
        <v>45323.313888888886</v>
      </c>
    </row>
    <row r="4106" spans="1:20" x14ac:dyDescent="0.35">
      <c r="A4106" t="s">
        <v>104</v>
      </c>
      <c r="B4106" t="s">
        <v>105</v>
      </c>
      <c r="C4106" t="s">
        <v>92</v>
      </c>
      <c r="D4106" s="29">
        <v>45742</v>
      </c>
      <c r="E4106" s="184" t="str">
        <f t="shared" si="256"/>
        <v/>
      </c>
      <c r="F4106" s="184" t="str">
        <f t="shared" si="257"/>
        <v/>
      </c>
      <c r="G4106" s="184" t="str">
        <f t="shared" si="258"/>
        <v/>
      </c>
      <c r="H4106" s="184" t="str">
        <f t="shared" si="259"/>
        <v/>
      </c>
      <c r="J4106" t="s">
        <v>253</v>
      </c>
      <c r="K4106" t="s">
        <v>253</v>
      </c>
      <c r="L4106">
        <v>416.91601835228408</v>
      </c>
      <c r="R4106">
        <v>416.91601835228408</v>
      </c>
      <c r="S4106" t="s">
        <v>201</v>
      </c>
      <c r="T4106" s="221">
        <v>45323.313888888886</v>
      </c>
    </row>
    <row r="4107" spans="1:20" x14ac:dyDescent="0.35">
      <c r="A4107" t="s">
        <v>104</v>
      </c>
      <c r="B4107" t="s">
        <v>105</v>
      </c>
      <c r="C4107" t="s">
        <v>92</v>
      </c>
      <c r="D4107" s="29">
        <v>45743</v>
      </c>
      <c r="E4107" s="184" t="str">
        <f t="shared" si="256"/>
        <v/>
      </c>
      <c r="F4107" s="184" t="str">
        <f t="shared" si="257"/>
        <v/>
      </c>
      <c r="G4107" s="184" t="str">
        <f t="shared" si="258"/>
        <v/>
      </c>
      <c r="H4107" s="184" t="str">
        <f t="shared" si="259"/>
        <v/>
      </c>
      <c r="J4107" t="s">
        <v>253</v>
      </c>
      <c r="K4107" t="s">
        <v>253</v>
      </c>
      <c r="L4107">
        <v>416.91601835228408</v>
      </c>
      <c r="R4107">
        <v>416.91601835228408</v>
      </c>
      <c r="S4107" t="s">
        <v>201</v>
      </c>
      <c r="T4107" s="221">
        <v>45323.313888888886</v>
      </c>
    </row>
    <row r="4108" spans="1:20" x14ac:dyDescent="0.35">
      <c r="A4108" t="s">
        <v>104</v>
      </c>
      <c r="B4108" t="s">
        <v>105</v>
      </c>
      <c r="C4108" t="s">
        <v>92</v>
      </c>
      <c r="D4108" s="29">
        <v>45744</v>
      </c>
      <c r="E4108" s="184" t="str">
        <f t="shared" si="256"/>
        <v/>
      </c>
      <c r="F4108" s="184" t="str">
        <f t="shared" si="257"/>
        <v/>
      </c>
      <c r="G4108" s="184" t="str">
        <f t="shared" si="258"/>
        <v/>
      </c>
      <c r="H4108" s="184" t="str">
        <f t="shared" si="259"/>
        <v/>
      </c>
      <c r="J4108" t="s">
        <v>253</v>
      </c>
      <c r="K4108" t="s">
        <v>253</v>
      </c>
      <c r="L4108">
        <v>416.91601835228408</v>
      </c>
      <c r="R4108">
        <v>416.91601835228408</v>
      </c>
      <c r="S4108" t="s">
        <v>201</v>
      </c>
      <c r="T4108" s="221">
        <v>45323.313888888886</v>
      </c>
    </row>
    <row r="4109" spans="1:20" x14ac:dyDescent="0.35">
      <c r="A4109" t="s">
        <v>104</v>
      </c>
      <c r="B4109" t="s">
        <v>105</v>
      </c>
      <c r="C4109" t="s">
        <v>92</v>
      </c>
      <c r="D4109" s="29">
        <v>45745</v>
      </c>
      <c r="E4109" s="184" t="str">
        <f t="shared" si="256"/>
        <v/>
      </c>
      <c r="F4109" s="184" t="str">
        <f t="shared" si="257"/>
        <v/>
      </c>
      <c r="G4109" s="184" t="str">
        <f t="shared" si="258"/>
        <v/>
      </c>
      <c r="H4109" s="184" t="str">
        <f t="shared" si="259"/>
        <v/>
      </c>
      <c r="J4109" t="s">
        <v>253</v>
      </c>
      <c r="K4109" t="s">
        <v>253</v>
      </c>
      <c r="L4109">
        <v>416.91601835228408</v>
      </c>
      <c r="R4109">
        <v>416.91601835228408</v>
      </c>
      <c r="S4109" t="s">
        <v>201</v>
      </c>
      <c r="T4109" s="221">
        <v>45323.313888888886</v>
      </c>
    </row>
    <row r="4110" spans="1:20" x14ac:dyDescent="0.35">
      <c r="A4110" t="s">
        <v>104</v>
      </c>
      <c r="B4110" t="s">
        <v>105</v>
      </c>
      <c r="C4110" t="s">
        <v>92</v>
      </c>
      <c r="D4110" s="29">
        <v>45746</v>
      </c>
      <c r="E4110" s="184" t="str">
        <f t="shared" si="256"/>
        <v/>
      </c>
      <c r="F4110" s="184" t="str">
        <f t="shared" si="257"/>
        <v/>
      </c>
      <c r="G4110" s="184" t="str">
        <f t="shared" si="258"/>
        <v/>
      </c>
      <c r="H4110" s="184" t="str">
        <f t="shared" si="259"/>
        <v/>
      </c>
      <c r="J4110" t="s">
        <v>253</v>
      </c>
      <c r="K4110" t="s">
        <v>253</v>
      </c>
      <c r="L4110">
        <v>416.91601835228408</v>
      </c>
      <c r="R4110">
        <v>416.91601835228408</v>
      </c>
      <c r="S4110" t="s">
        <v>201</v>
      </c>
      <c r="T4110" s="221">
        <v>45323.313888888886</v>
      </c>
    </row>
    <row r="4111" spans="1:20" x14ac:dyDescent="0.35">
      <c r="A4111" t="s">
        <v>104</v>
      </c>
      <c r="B4111" t="s">
        <v>105</v>
      </c>
      <c r="C4111" t="s">
        <v>92</v>
      </c>
      <c r="D4111" s="29">
        <v>45747</v>
      </c>
      <c r="E4111" s="184" t="str">
        <f t="shared" si="256"/>
        <v/>
      </c>
      <c r="F4111" s="184" t="str">
        <f t="shared" si="257"/>
        <v/>
      </c>
      <c r="G4111" s="184" t="str">
        <f t="shared" si="258"/>
        <v/>
      </c>
      <c r="H4111" s="184" t="str">
        <f t="shared" si="259"/>
        <v/>
      </c>
      <c r="J4111" t="s">
        <v>253</v>
      </c>
      <c r="K4111" t="s">
        <v>253</v>
      </c>
      <c r="L4111">
        <v>416.91601835228408</v>
      </c>
      <c r="R4111">
        <v>416.91601835228408</v>
      </c>
      <c r="S4111" t="s">
        <v>201</v>
      </c>
      <c r="T4111" s="221">
        <v>45323.313888888886</v>
      </c>
    </row>
    <row r="4112" spans="1:20" x14ac:dyDescent="0.35">
      <c r="A4112" t="s">
        <v>104</v>
      </c>
      <c r="B4112" t="s">
        <v>105</v>
      </c>
      <c r="C4112" t="s">
        <v>92</v>
      </c>
      <c r="D4112" s="29">
        <v>45748</v>
      </c>
      <c r="E4112" s="184" t="str">
        <f t="shared" si="256"/>
        <v/>
      </c>
      <c r="F4112" s="184" t="str">
        <f t="shared" si="257"/>
        <v/>
      </c>
      <c r="G4112" s="184" t="str">
        <f t="shared" si="258"/>
        <v/>
      </c>
      <c r="H4112" s="184" t="str">
        <f t="shared" si="259"/>
        <v/>
      </c>
      <c r="J4112" t="s">
        <v>253</v>
      </c>
      <c r="K4112" t="s">
        <v>253</v>
      </c>
      <c r="L4112">
        <v>395.97047676042291</v>
      </c>
      <c r="R4112">
        <v>395.97047676042291</v>
      </c>
      <c r="S4112" t="s">
        <v>201</v>
      </c>
      <c r="T4112" s="221">
        <v>45323.313888888886</v>
      </c>
    </row>
    <row r="4113" spans="1:20" x14ac:dyDescent="0.35">
      <c r="A4113" t="s">
        <v>104</v>
      </c>
      <c r="B4113" t="s">
        <v>105</v>
      </c>
      <c r="C4113" t="s">
        <v>92</v>
      </c>
      <c r="D4113" s="29">
        <v>45749</v>
      </c>
      <c r="E4113" s="184" t="str">
        <f t="shared" si="256"/>
        <v/>
      </c>
      <c r="F4113" s="184" t="str">
        <f t="shared" si="257"/>
        <v/>
      </c>
      <c r="G4113" s="184" t="str">
        <f t="shared" si="258"/>
        <v/>
      </c>
      <c r="H4113" s="184" t="str">
        <f t="shared" si="259"/>
        <v/>
      </c>
      <c r="J4113" t="s">
        <v>253</v>
      </c>
      <c r="K4113" t="s">
        <v>253</v>
      </c>
      <c r="L4113">
        <v>395.97047676042291</v>
      </c>
      <c r="R4113">
        <v>395.97047676042291</v>
      </c>
      <c r="S4113" t="s">
        <v>201</v>
      </c>
      <c r="T4113" s="221">
        <v>45323.313888888886</v>
      </c>
    </row>
    <row r="4114" spans="1:20" x14ac:dyDescent="0.35">
      <c r="A4114" t="s">
        <v>104</v>
      </c>
      <c r="B4114" t="s">
        <v>105</v>
      </c>
      <c r="C4114" t="s">
        <v>92</v>
      </c>
      <c r="D4114" s="29">
        <v>45750</v>
      </c>
      <c r="E4114" s="184" t="str">
        <f t="shared" si="256"/>
        <v/>
      </c>
      <c r="F4114" s="184" t="str">
        <f t="shared" si="257"/>
        <v/>
      </c>
      <c r="G4114" s="184" t="str">
        <f t="shared" si="258"/>
        <v/>
      </c>
      <c r="H4114" s="184" t="str">
        <f t="shared" si="259"/>
        <v/>
      </c>
      <c r="J4114" t="s">
        <v>253</v>
      </c>
      <c r="K4114" t="s">
        <v>253</v>
      </c>
      <c r="L4114">
        <v>395.97047676042291</v>
      </c>
      <c r="R4114">
        <v>395.97047676042291</v>
      </c>
      <c r="S4114" t="s">
        <v>201</v>
      </c>
      <c r="T4114" s="221">
        <v>45323.313888888886</v>
      </c>
    </row>
    <row r="4115" spans="1:20" x14ac:dyDescent="0.35">
      <c r="A4115" t="s">
        <v>104</v>
      </c>
      <c r="B4115" t="s">
        <v>105</v>
      </c>
      <c r="C4115" t="s">
        <v>92</v>
      </c>
      <c r="D4115" s="29">
        <v>45751</v>
      </c>
      <c r="E4115" s="184" t="str">
        <f t="shared" si="256"/>
        <v/>
      </c>
      <c r="F4115" s="184" t="str">
        <f t="shared" si="257"/>
        <v/>
      </c>
      <c r="G4115" s="184" t="str">
        <f t="shared" si="258"/>
        <v/>
      </c>
      <c r="H4115" s="184" t="str">
        <f t="shared" si="259"/>
        <v/>
      </c>
      <c r="J4115" t="s">
        <v>253</v>
      </c>
      <c r="K4115" t="s">
        <v>253</v>
      </c>
      <c r="L4115">
        <v>395.97047676042291</v>
      </c>
      <c r="R4115">
        <v>395.97047676042291</v>
      </c>
      <c r="S4115" t="s">
        <v>201</v>
      </c>
      <c r="T4115" s="221">
        <v>45323.313888888886</v>
      </c>
    </row>
    <row r="4116" spans="1:20" x14ac:dyDescent="0.35">
      <c r="A4116" t="s">
        <v>104</v>
      </c>
      <c r="B4116" t="s">
        <v>105</v>
      </c>
      <c r="C4116" t="s">
        <v>92</v>
      </c>
      <c r="D4116" s="29">
        <v>45752</v>
      </c>
      <c r="E4116" s="184" t="str">
        <f t="shared" si="256"/>
        <v/>
      </c>
      <c r="F4116" s="184" t="str">
        <f t="shared" si="257"/>
        <v/>
      </c>
      <c r="G4116" s="184" t="str">
        <f t="shared" si="258"/>
        <v/>
      </c>
      <c r="H4116" s="184" t="str">
        <f t="shared" si="259"/>
        <v/>
      </c>
      <c r="J4116" t="s">
        <v>253</v>
      </c>
      <c r="K4116" t="s">
        <v>253</v>
      </c>
      <c r="L4116">
        <v>395.97047676042291</v>
      </c>
      <c r="R4116">
        <v>395.97047676042291</v>
      </c>
      <c r="S4116" t="s">
        <v>201</v>
      </c>
      <c r="T4116" s="221">
        <v>45323.313888888886</v>
      </c>
    </row>
    <row r="4117" spans="1:20" x14ac:dyDescent="0.35">
      <c r="A4117" t="s">
        <v>104</v>
      </c>
      <c r="B4117" t="s">
        <v>105</v>
      </c>
      <c r="C4117" t="s">
        <v>92</v>
      </c>
      <c r="D4117" s="29">
        <v>45753</v>
      </c>
      <c r="E4117" s="184" t="str">
        <f t="shared" si="256"/>
        <v/>
      </c>
      <c r="F4117" s="184" t="str">
        <f t="shared" si="257"/>
        <v/>
      </c>
      <c r="G4117" s="184" t="str">
        <f t="shared" si="258"/>
        <v/>
      </c>
      <c r="H4117" s="184" t="str">
        <f t="shared" si="259"/>
        <v/>
      </c>
      <c r="J4117" t="s">
        <v>253</v>
      </c>
      <c r="K4117" t="s">
        <v>253</v>
      </c>
      <c r="L4117">
        <v>395.97047676042291</v>
      </c>
      <c r="R4117">
        <v>395.97047676042291</v>
      </c>
      <c r="S4117" t="s">
        <v>201</v>
      </c>
      <c r="T4117" s="221">
        <v>45323.313888888886</v>
      </c>
    </row>
    <row r="4118" spans="1:20" x14ac:dyDescent="0.35">
      <c r="A4118" t="s">
        <v>104</v>
      </c>
      <c r="B4118" t="s">
        <v>105</v>
      </c>
      <c r="C4118" t="s">
        <v>92</v>
      </c>
      <c r="D4118" s="29">
        <v>45754</v>
      </c>
      <c r="E4118" s="184" t="str">
        <f t="shared" si="256"/>
        <v/>
      </c>
      <c r="F4118" s="184" t="str">
        <f t="shared" si="257"/>
        <v/>
      </c>
      <c r="G4118" s="184" t="str">
        <f t="shared" si="258"/>
        <v/>
      </c>
      <c r="H4118" s="184" t="str">
        <f t="shared" si="259"/>
        <v/>
      </c>
      <c r="J4118" t="s">
        <v>253</v>
      </c>
      <c r="K4118" t="s">
        <v>253</v>
      </c>
      <c r="L4118">
        <v>395.97047676042291</v>
      </c>
      <c r="R4118">
        <v>395.97047676042291</v>
      </c>
      <c r="S4118" t="s">
        <v>201</v>
      </c>
      <c r="T4118" s="221">
        <v>45323.313888888886</v>
      </c>
    </row>
    <row r="4119" spans="1:20" x14ac:dyDescent="0.35">
      <c r="A4119" t="s">
        <v>104</v>
      </c>
      <c r="B4119" t="s">
        <v>105</v>
      </c>
      <c r="C4119" t="s">
        <v>92</v>
      </c>
      <c r="D4119" s="29">
        <v>45755</v>
      </c>
      <c r="E4119" s="184" t="str">
        <f t="shared" si="256"/>
        <v/>
      </c>
      <c r="F4119" s="184" t="str">
        <f t="shared" si="257"/>
        <v/>
      </c>
      <c r="G4119" s="184" t="str">
        <f t="shared" si="258"/>
        <v/>
      </c>
      <c r="H4119" s="184" t="str">
        <f t="shared" si="259"/>
        <v/>
      </c>
      <c r="J4119" t="s">
        <v>253</v>
      </c>
      <c r="K4119" t="s">
        <v>253</v>
      </c>
      <c r="L4119">
        <v>395.97047676042291</v>
      </c>
      <c r="R4119">
        <v>395.97047676042291</v>
      </c>
      <c r="S4119" t="s">
        <v>201</v>
      </c>
      <c r="T4119" s="221">
        <v>45323.313888888886</v>
      </c>
    </row>
    <row r="4120" spans="1:20" x14ac:dyDescent="0.35">
      <c r="A4120" t="s">
        <v>104</v>
      </c>
      <c r="B4120" t="s">
        <v>105</v>
      </c>
      <c r="C4120" t="s">
        <v>92</v>
      </c>
      <c r="D4120" s="29">
        <v>45756</v>
      </c>
      <c r="E4120" s="184" t="str">
        <f t="shared" si="256"/>
        <v/>
      </c>
      <c r="F4120" s="184" t="str">
        <f t="shared" si="257"/>
        <v/>
      </c>
      <c r="G4120" s="184" t="str">
        <f t="shared" si="258"/>
        <v/>
      </c>
      <c r="H4120" s="184" t="str">
        <f t="shared" si="259"/>
        <v/>
      </c>
      <c r="J4120" t="s">
        <v>253</v>
      </c>
      <c r="K4120" t="s">
        <v>253</v>
      </c>
      <c r="L4120">
        <v>395.97047676042291</v>
      </c>
      <c r="R4120">
        <v>395.97047676042291</v>
      </c>
      <c r="S4120" t="s">
        <v>201</v>
      </c>
      <c r="T4120" s="221">
        <v>45323.313888888886</v>
      </c>
    </row>
    <row r="4121" spans="1:20" x14ac:dyDescent="0.35">
      <c r="A4121" t="s">
        <v>104</v>
      </c>
      <c r="B4121" t="s">
        <v>105</v>
      </c>
      <c r="C4121" t="s">
        <v>92</v>
      </c>
      <c r="D4121" s="29">
        <v>45757</v>
      </c>
      <c r="E4121" s="184" t="str">
        <f t="shared" si="256"/>
        <v/>
      </c>
      <c r="F4121" s="184" t="str">
        <f t="shared" si="257"/>
        <v/>
      </c>
      <c r="G4121" s="184" t="str">
        <f t="shared" si="258"/>
        <v/>
      </c>
      <c r="H4121" s="184" t="str">
        <f t="shared" si="259"/>
        <v/>
      </c>
      <c r="J4121" t="s">
        <v>253</v>
      </c>
      <c r="K4121" t="s">
        <v>253</v>
      </c>
      <c r="L4121">
        <v>395.97047676042291</v>
      </c>
      <c r="R4121">
        <v>395.97047676042291</v>
      </c>
      <c r="S4121" t="s">
        <v>201</v>
      </c>
      <c r="T4121" s="221">
        <v>45323.313888888886</v>
      </c>
    </row>
    <row r="4122" spans="1:20" x14ac:dyDescent="0.35">
      <c r="A4122" t="s">
        <v>104</v>
      </c>
      <c r="B4122" t="s">
        <v>105</v>
      </c>
      <c r="C4122" t="s">
        <v>92</v>
      </c>
      <c r="D4122" s="29">
        <v>45758</v>
      </c>
      <c r="E4122" s="184" t="str">
        <f t="shared" si="256"/>
        <v/>
      </c>
      <c r="F4122" s="184" t="str">
        <f t="shared" si="257"/>
        <v/>
      </c>
      <c r="G4122" s="184" t="str">
        <f t="shared" si="258"/>
        <v/>
      </c>
      <c r="H4122" s="184" t="str">
        <f t="shared" si="259"/>
        <v/>
      </c>
      <c r="J4122" t="s">
        <v>253</v>
      </c>
      <c r="K4122" t="s">
        <v>253</v>
      </c>
      <c r="L4122">
        <v>395.97047676042291</v>
      </c>
      <c r="R4122">
        <v>395.97047676042291</v>
      </c>
      <c r="S4122" t="s">
        <v>201</v>
      </c>
      <c r="T4122" s="221">
        <v>45323.313888888886</v>
      </c>
    </row>
    <row r="4123" spans="1:20" x14ac:dyDescent="0.35">
      <c r="A4123" t="s">
        <v>104</v>
      </c>
      <c r="B4123" t="s">
        <v>105</v>
      </c>
      <c r="C4123" t="s">
        <v>92</v>
      </c>
      <c r="D4123" s="29">
        <v>45759</v>
      </c>
      <c r="E4123" s="184" t="str">
        <f t="shared" si="256"/>
        <v/>
      </c>
      <c r="F4123" s="184" t="str">
        <f t="shared" si="257"/>
        <v/>
      </c>
      <c r="G4123" s="184" t="str">
        <f t="shared" si="258"/>
        <v/>
      </c>
      <c r="H4123" s="184" t="str">
        <f t="shared" si="259"/>
        <v/>
      </c>
      <c r="J4123" t="s">
        <v>253</v>
      </c>
      <c r="K4123" t="s">
        <v>253</v>
      </c>
      <c r="L4123">
        <v>395.97047676042291</v>
      </c>
      <c r="R4123">
        <v>395.97047676042291</v>
      </c>
      <c r="S4123" t="s">
        <v>201</v>
      </c>
      <c r="T4123" s="221">
        <v>45323.313888888886</v>
      </c>
    </row>
    <row r="4124" spans="1:20" x14ac:dyDescent="0.35">
      <c r="A4124" t="s">
        <v>104</v>
      </c>
      <c r="B4124" t="s">
        <v>105</v>
      </c>
      <c r="C4124" t="s">
        <v>92</v>
      </c>
      <c r="D4124" s="29">
        <v>45760</v>
      </c>
      <c r="E4124" s="184" t="str">
        <f t="shared" si="256"/>
        <v/>
      </c>
      <c r="F4124" s="184" t="str">
        <f t="shared" si="257"/>
        <v/>
      </c>
      <c r="G4124" s="184" t="str">
        <f t="shared" si="258"/>
        <v/>
      </c>
      <c r="H4124" s="184" t="str">
        <f t="shared" si="259"/>
        <v/>
      </c>
      <c r="J4124" t="s">
        <v>253</v>
      </c>
      <c r="K4124" t="s">
        <v>253</v>
      </c>
      <c r="L4124">
        <v>395.97047676042291</v>
      </c>
      <c r="R4124">
        <v>395.97047676042291</v>
      </c>
      <c r="S4124" t="s">
        <v>201</v>
      </c>
      <c r="T4124" s="221">
        <v>45323.313888888886</v>
      </c>
    </row>
    <row r="4125" spans="1:20" x14ac:dyDescent="0.35">
      <c r="A4125" t="s">
        <v>104</v>
      </c>
      <c r="B4125" t="s">
        <v>105</v>
      </c>
      <c r="C4125" t="s">
        <v>92</v>
      </c>
      <c r="D4125" s="29">
        <v>45761</v>
      </c>
      <c r="E4125" s="184" t="str">
        <f t="shared" si="256"/>
        <v/>
      </c>
      <c r="F4125" s="184" t="str">
        <f t="shared" si="257"/>
        <v/>
      </c>
      <c r="G4125" s="184" t="str">
        <f t="shared" si="258"/>
        <v/>
      </c>
      <c r="H4125" s="184" t="str">
        <f t="shared" si="259"/>
        <v/>
      </c>
      <c r="J4125" t="s">
        <v>253</v>
      </c>
      <c r="K4125" t="s">
        <v>253</v>
      </c>
      <c r="L4125">
        <v>395.97047676042291</v>
      </c>
      <c r="R4125">
        <v>395.97047676042291</v>
      </c>
      <c r="S4125" t="s">
        <v>201</v>
      </c>
      <c r="T4125" s="221">
        <v>45323.313888888886</v>
      </c>
    </row>
    <row r="4126" spans="1:20" x14ac:dyDescent="0.35">
      <c r="A4126" t="s">
        <v>104</v>
      </c>
      <c r="B4126" t="s">
        <v>105</v>
      </c>
      <c r="C4126" t="s">
        <v>92</v>
      </c>
      <c r="D4126" s="29">
        <v>45762</v>
      </c>
      <c r="E4126" s="184" t="str">
        <f t="shared" si="256"/>
        <v/>
      </c>
      <c r="F4126" s="184" t="str">
        <f t="shared" si="257"/>
        <v/>
      </c>
      <c r="G4126" s="184" t="str">
        <f t="shared" si="258"/>
        <v/>
      </c>
      <c r="H4126" s="184" t="str">
        <f t="shared" si="259"/>
        <v/>
      </c>
      <c r="J4126" t="s">
        <v>253</v>
      </c>
      <c r="K4126" t="s">
        <v>253</v>
      </c>
      <c r="L4126">
        <v>395.97047676042291</v>
      </c>
      <c r="R4126">
        <v>395.97047676042291</v>
      </c>
      <c r="S4126" t="s">
        <v>201</v>
      </c>
      <c r="T4126" s="221">
        <v>45323.313888888886</v>
      </c>
    </row>
    <row r="4127" spans="1:20" x14ac:dyDescent="0.35">
      <c r="A4127" t="s">
        <v>104</v>
      </c>
      <c r="B4127" t="s">
        <v>105</v>
      </c>
      <c r="C4127" t="s">
        <v>92</v>
      </c>
      <c r="D4127" s="29">
        <v>45763</v>
      </c>
      <c r="E4127" s="184" t="str">
        <f t="shared" si="256"/>
        <v/>
      </c>
      <c r="F4127" s="184" t="str">
        <f t="shared" si="257"/>
        <v/>
      </c>
      <c r="G4127" s="184" t="str">
        <f t="shared" si="258"/>
        <v/>
      </c>
      <c r="H4127" s="184" t="str">
        <f t="shared" si="259"/>
        <v/>
      </c>
      <c r="J4127" t="s">
        <v>253</v>
      </c>
      <c r="K4127" t="s">
        <v>253</v>
      </c>
      <c r="L4127">
        <v>395.97047676042291</v>
      </c>
      <c r="R4127">
        <v>395.97047676042291</v>
      </c>
      <c r="S4127" t="s">
        <v>201</v>
      </c>
      <c r="T4127" s="221">
        <v>45323.313888888886</v>
      </c>
    </row>
    <row r="4128" spans="1:20" x14ac:dyDescent="0.35">
      <c r="A4128" t="s">
        <v>104</v>
      </c>
      <c r="B4128" t="s">
        <v>105</v>
      </c>
      <c r="C4128" t="s">
        <v>92</v>
      </c>
      <c r="D4128" s="29">
        <v>45764</v>
      </c>
      <c r="E4128" s="184" t="str">
        <f t="shared" si="256"/>
        <v/>
      </c>
      <c r="F4128" s="184" t="str">
        <f t="shared" si="257"/>
        <v/>
      </c>
      <c r="G4128" s="184" t="str">
        <f t="shared" si="258"/>
        <v/>
      </c>
      <c r="H4128" s="184" t="str">
        <f t="shared" si="259"/>
        <v/>
      </c>
      <c r="J4128" t="s">
        <v>253</v>
      </c>
      <c r="K4128" t="s">
        <v>253</v>
      </c>
      <c r="L4128">
        <v>395.97047676042291</v>
      </c>
      <c r="R4128">
        <v>395.97047676042291</v>
      </c>
      <c r="S4128" t="s">
        <v>201</v>
      </c>
      <c r="T4128" s="221">
        <v>45323.313888888886</v>
      </c>
    </row>
    <row r="4129" spans="1:20" x14ac:dyDescent="0.35">
      <c r="A4129" t="s">
        <v>104</v>
      </c>
      <c r="B4129" t="s">
        <v>105</v>
      </c>
      <c r="C4129" t="s">
        <v>92</v>
      </c>
      <c r="D4129" s="29">
        <v>45765</v>
      </c>
      <c r="E4129" s="184" t="str">
        <f t="shared" si="256"/>
        <v/>
      </c>
      <c r="F4129" s="184" t="str">
        <f t="shared" si="257"/>
        <v/>
      </c>
      <c r="G4129" s="184" t="str">
        <f t="shared" si="258"/>
        <v/>
      </c>
      <c r="H4129" s="184" t="str">
        <f t="shared" si="259"/>
        <v/>
      </c>
      <c r="J4129" t="s">
        <v>253</v>
      </c>
      <c r="K4129" t="s">
        <v>253</v>
      </c>
      <c r="L4129">
        <v>395.97047676042291</v>
      </c>
      <c r="R4129">
        <v>395.97047676042291</v>
      </c>
      <c r="S4129" t="s">
        <v>201</v>
      </c>
      <c r="T4129" s="221">
        <v>45323.313888888886</v>
      </c>
    </row>
    <row r="4130" spans="1:20" x14ac:dyDescent="0.35">
      <c r="A4130" t="s">
        <v>104</v>
      </c>
      <c r="B4130" t="s">
        <v>105</v>
      </c>
      <c r="C4130" t="s">
        <v>92</v>
      </c>
      <c r="D4130" s="29">
        <v>45766</v>
      </c>
      <c r="E4130" s="184" t="str">
        <f t="shared" si="256"/>
        <v/>
      </c>
      <c r="F4130" s="184" t="str">
        <f t="shared" si="257"/>
        <v/>
      </c>
      <c r="G4130" s="184" t="str">
        <f t="shared" si="258"/>
        <v/>
      </c>
      <c r="H4130" s="184" t="str">
        <f t="shared" si="259"/>
        <v/>
      </c>
      <c r="J4130" t="s">
        <v>253</v>
      </c>
      <c r="K4130" t="s">
        <v>253</v>
      </c>
      <c r="L4130">
        <v>395.97047676042291</v>
      </c>
      <c r="R4130">
        <v>395.97047676042291</v>
      </c>
      <c r="S4130" t="s">
        <v>201</v>
      </c>
      <c r="T4130" s="221">
        <v>45323.313888888886</v>
      </c>
    </row>
    <row r="4131" spans="1:20" x14ac:dyDescent="0.35">
      <c r="A4131" t="s">
        <v>104</v>
      </c>
      <c r="B4131" t="s">
        <v>105</v>
      </c>
      <c r="C4131" t="s">
        <v>92</v>
      </c>
      <c r="D4131" s="29">
        <v>45767</v>
      </c>
      <c r="E4131" s="184" t="str">
        <f t="shared" si="256"/>
        <v/>
      </c>
      <c r="F4131" s="184" t="str">
        <f t="shared" si="257"/>
        <v/>
      </c>
      <c r="G4131" s="184" t="str">
        <f t="shared" si="258"/>
        <v/>
      </c>
      <c r="H4131" s="184" t="str">
        <f t="shared" si="259"/>
        <v/>
      </c>
      <c r="J4131" t="s">
        <v>253</v>
      </c>
      <c r="K4131" t="s">
        <v>253</v>
      </c>
      <c r="L4131">
        <v>395.97047676042291</v>
      </c>
      <c r="R4131">
        <v>395.97047676042291</v>
      </c>
      <c r="S4131" t="s">
        <v>201</v>
      </c>
      <c r="T4131" s="221">
        <v>45323.313888888886</v>
      </c>
    </row>
    <row r="4132" spans="1:20" x14ac:dyDescent="0.35">
      <c r="A4132" t="s">
        <v>104</v>
      </c>
      <c r="B4132" t="s">
        <v>105</v>
      </c>
      <c r="C4132" t="s">
        <v>92</v>
      </c>
      <c r="D4132" s="29">
        <v>45768</v>
      </c>
      <c r="E4132" s="184" t="str">
        <f t="shared" si="256"/>
        <v/>
      </c>
      <c r="F4132" s="184" t="str">
        <f t="shared" si="257"/>
        <v/>
      </c>
      <c r="G4132" s="184" t="str">
        <f t="shared" si="258"/>
        <v/>
      </c>
      <c r="H4132" s="184" t="str">
        <f t="shared" si="259"/>
        <v/>
      </c>
      <c r="J4132" t="s">
        <v>253</v>
      </c>
      <c r="K4132" t="s">
        <v>253</v>
      </c>
      <c r="L4132">
        <v>395.97047676042291</v>
      </c>
      <c r="R4132">
        <v>395.97047676042291</v>
      </c>
      <c r="S4132" t="s">
        <v>201</v>
      </c>
      <c r="T4132" s="221">
        <v>45323.313888888886</v>
      </c>
    </row>
    <row r="4133" spans="1:20" x14ac:dyDescent="0.35">
      <c r="A4133" t="s">
        <v>104</v>
      </c>
      <c r="B4133" t="s">
        <v>105</v>
      </c>
      <c r="C4133" t="s">
        <v>92</v>
      </c>
      <c r="D4133" s="29">
        <v>45769</v>
      </c>
      <c r="E4133" s="184" t="str">
        <f t="shared" si="256"/>
        <v/>
      </c>
      <c r="F4133" s="184" t="str">
        <f t="shared" si="257"/>
        <v/>
      </c>
      <c r="G4133" s="184" t="str">
        <f t="shared" si="258"/>
        <v/>
      </c>
      <c r="H4133" s="184" t="str">
        <f t="shared" si="259"/>
        <v/>
      </c>
      <c r="J4133" t="s">
        <v>253</v>
      </c>
      <c r="K4133" t="s">
        <v>253</v>
      </c>
      <c r="L4133">
        <v>395.97047676042291</v>
      </c>
      <c r="R4133">
        <v>395.97047676042291</v>
      </c>
      <c r="S4133" t="s">
        <v>201</v>
      </c>
      <c r="T4133" s="221">
        <v>45323.313888888886</v>
      </c>
    </row>
    <row r="4134" spans="1:20" x14ac:dyDescent="0.35">
      <c r="A4134" t="s">
        <v>104</v>
      </c>
      <c r="B4134" t="s">
        <v>105</v>
      </c>
      <c r="C4134" t="s">
        <v>92</v>
      </c>
      <c r="D4134" s="29">
        <v>45770</v>
      </c>
      <c r="E4134" s="184" t="str">
        <f t="shared" si="256"/>
        <v/>
      </c>
      <c r="F4134" s="184" t="str">
        <f t="shared" si="257"/>
        <v/>
      </c>
      <c r="G4134" s="184" t="str">
        <f t="shared" si="258"/>
        <v/>
      </c>
      <c r="H4134" s="184" t="str">
        <f t="shared" si="259"/>
        <v/>
      </c>
      <c r="J4134" t="s">
        <v>253</v>
      </c>
      <c r="K4134" t="s">
        <v>253</v>
      </c>
      <c r="L4134">
        <v>395.97047676042291</v>
      </c>
      <c r="R4134">
        <v>395.97047676042291</v>
      </c>
      <c r="S4134" t="s">
        <v>201</v>
      </c>
      <c r="T4134" s="221">
        <v>45323.313888888886</v>
      </c>
    </row>
    <row r="4135" spans="1:20" x14ac:dyDescent="0.35">
      <c r="A4135" t="s">
        <v>104</v>
      </c>
      <c r="B4135" t="s">
        <v>105</v>
      </c>
      <c r="C4135" t="s">
        <v>92</v>
      </c>
      <c r="D4135" s="29">
        <v>45771</v>
      </c>
      <c r="E4135" s="184" t="str">
        <f t="shared" si="256"/>
        <v/>
      </c>
      <c r="F4135" s="184" t="str">
        <f t="shared" si="257"/>
        <v/>
      </c>
      <c r="G4135" s="184" t="str">
        <f t="shared" si="258"/>
        <v/>
      </c>
      <c r="H4135" s="184" t="str">
        <f t="shared" si="259"/>
        <v/>
      </c>
      <c r="J4135" t="s">
        <v>253</v>
      </c>
      <c r="K4135" t="s">
        <v>253</v>
      </c>
      <c r="L4135">
        <v>395.97047676042291</v>
      </c>
      <c r="R4135">
        <v>395.97047676042291</v>
      </c>
      <c r="S4135" t="s">
        <v>201</v>
      </c>
      <c r="T4135" s="221">
        <v>45323.313888888886</v>
      </c>
    </row>
    <row r="4136" spans="1:20" x14ac:dyDescent="0.35">
      <c r="A4136" t="s">
        <v>104</v>
      </c>
      <c r="B4136" t="s">
        <v>105</v>
      </c>
      <c r="C4136" t="s">
        <v>92</v>
      </c>
      <c r="D4136" s="29">
        <v>45772</v>
      </c>
      <c r="E4136" s="184" t="str">
        <f t="shared" si="256"/>
        <v/>
      </c>
      <c r="F4136" s="184" t="str">
        <f t="shared" si="257"/>
        <v/>
      </c>
      <c r="G4136" s="184" t="str">
        <f t="shared" si="258"/>
        <v/>
      </c>
      <c r="H4136" s="184" t="str">
        <f t="shared" si="259"/>
        <v/>
      </c>
      <c r="J4136" t="s">
        <v>253</v>
      </c>
      <c r="K4136" t="s">
        <v>253</v>
      </c>
      <c r="L4136">
        <v>395.97047676042291</v>
      </c>
      <c r="R4136">
        <v>395.97047676042291</v>
      </c>
      <c r="S4136" t="s">
        <v>201</v>
      </c>
      <c r="T4136" s="221">
        <v>45323.313888888886</v>
      </c>
    </row>
    <row r="4137" spans="1:20" x14ac:dyDescent="0.35">
      <c r="A4137" t="s">
        <v>104</v>
      </c>
      <c r="B4137" t="s">
        <v>105</v>
      </c>
      <c r="C4137" t="s">
        <v>92</v>
      </c>
      <c r="D4137" s="29">
        <v>45773</v>
      </c>
      <c r="E4137" s="184" t="str">
        <f t="shared" si="256"/>
        <v/>
      </c>
      <c r="F4137" s="184" t="str">
        <f t="shared" si="257"/>
        <v/>
      </c>
      <c r="G4137" s="184" t="str">
        <f t="shared" si="258"/>
        <v/>
      </c>
      <c r="H4137" s="184" t="str">
        <f t="shared" si="259"/>
        <v/>
      </c>
      <c r="J4137" t="s">
        <v>253</v>
      </c>
      <c r="K4137" t="s">
        <v>253</v>
      </c>
      <c r="L4137">
        <v>395.97047676042291</v>
      </c>
      <c r="R4137">
        <v>395.97047676042291</v>
      </c>
      <c r="S4137" t="s">
        <v>201</v>
      </c>
      <c r="T4137" s="221">
        <v>45323.313888888886</v>
      </c>
    </row>
    <row r="4138" spans="1:20" x14ac:dyDescent="0.35">
      <c r="A4138" t="s">
        <v>104</v>
      </c>
      <c r="B4138" t="s">
        <v>105</v>
      </c>
      <c r="C4138" t="s">
        <v>92</v>
      </c>
      <c r="D4138" s="29">
        <v>45774</v>
      </c>
      <c r="E4138" s="184" t="str">
        <f t="shared" si="256"/>
        <v/>
      </c>
      <c r="F4138" s="184" t="str">
        <f t="shared" si="257"/>
        <v/>
      </c>
      <c r="G4138" s="184" t="str">
        <f t="shared" si="258"/>
        <v/>
      </c>
      <c r="H4138" s="184" t="str">
        <f t="shared" si="259"/>
        <v/>
      </c>
      <c r="J4138" t="s">
        <v>253</v>
      </c>
      <c r="K4138" t="s">
        <v>253</v>
      </c>
      <c r="L4138">
        <v>395.97047676042291</v>
      </c>
      <c r="R4138">
        <v>395.97047676042291</v>
      </c>
      <c r="S4138" t="s">
        <v>201</v>
      </c>
      <c r="T4138" s="221">
        <v>45323.313888888886</v>
      </c>
    </row>
    <row r="4139" spans="1:20" x14ac:dyDescent="0.35">
      <c r="A4139" t="s">
        <v>104</v>
      </c>
      <c r="B4139" t="s">
        <v>105</v>
      </c>
      <c r="C4139" t="s">
        <v>92</v>
      </c>
      <c r="D4139" s="29">
        <v>45775</v>
      </c>
      <c r="E4139" s="184" t="str">
        <f t="shared" si="256"/>
        <v/>
      </c>
      <c r="F4139" s="184" t="str">
        <f t="shared" si="257"/>
        <v/>
      </c>
      <c r="G4139" s="184" t="str">
        <f t="shared" si="258"/>
        <v/>
      </c>
      <c r="H4139" s="184" t="str">
        <f t="shared" si="259"/>
        <v/>
      </c>
      <c r="J4139" t="s">
        <v>253</v>
      </c>
      <c r="K4139" t="s">
        <v>253</v>
      </c>
      <c r="L4139">
        <v>395.97047676042291</v>
      </c>
      <c r="R4139">
        <v>395.97047676042291</v>
      </c>
      <c r="S4139" t="s">
        <v>201</v>
      </c>
      <c r="T4139" s="221">
        <v>45323.313888888886</v>
      </c>
    </row>
    <row r="4140" spans="1:20" x14ac:dyDescent="0.35">
      <c r="A4140" t="s">
        <v>104</v>
      </c>
      <c r="B4140" t="s">
        <v>105</v>
      </c>
      <c r="C4140" t="s">
        <v>92</v>
      </c>
      <c r="D4140" s="29">
        <v>45776</v>
      </c>
      <c r="E4140" s="184" t="str">
        <f t="shared" si="256"/>
        <v/>
      </c>
      <c r="F4140" s="184" t="str">
        <f t="shared" si="257"/>
        <v/>
      </c>
      <c r="G4140" s="184" t="str">
        <f t="shared" si="258"/>
        <v/>
      </c>
      <c r="H4140" s="184" t="str">
        <f t="shared" si="259"/>
        <v/>
      </c>
      <c r="J4140" t="s">
        <v>253</v>
      </c>
      <c r="K4140" t="s">
        <v>253</v>
      </c>
      <c r="L4140">
        <v>395.97047676042291</v>
      </c>
      <c r="R4140">
        <v>395.97047676042291</v>
      </c>
      <c r="S4140" t="s">
        <v>201</v>
      </c>
      <c r="T4140" s="221">
        <v>45323.313888888886</v>
      </c>
    </row>
    <row r="4141" spans="1:20" x14ac:dyDescent="0.35">
      <c r="A4141" t="s">
        <v>104</v>
      </c>
      <c r="B4141" t="s">
        <v>105</v>
      </c>
      <c r="C4141" t="s">
        <v>92</v>
      </c>
      <c r="D4141" s="29">
        <v>45777</v>
      </c>
      <c r="E4141" s="184" t="str">
        <f t="shared" si="256"/>
        <v/>
      </c>
      <c r="F4141" s="184" t="str">
        <f t="shared" si="257"/>
        <v/>
      </c>
      <c r="G4141" s="184" t="str">
        <f t="shared" si="258"/>
        <v/>
      </c>
      <c r="H4141" s="184" t="str">
        <f t="shared" si="259"/>
        <v/>
      </c>
      <c r="J4141" t="s">
        <v>253</v>
      </c>
      <c r="K4141" t="s">
        <v>253</v>
      </c>
      <c r="L4141">
        <v>395.97047676042291</v>
      </c>
      <c r="R4141">
        <v>395.97047676042291</v>
      </c>
      <c r="S4141" t="s">
        <v>201</v>
      </c>
      <c r="T4141" s="221">
        <v>45323.313888888886</v>
      </c>
    </row>
    <row r="4142" spans="1:20" x14ac:dyDescent="0.35">
      <c r="A4142" t="s">
        <v>104</v>
      </c>
      <c r="B4142" t="s">
        <v>105</v>
      </c>
      <c r="C4142" t="s">
        <v>92</v>
      </c>
      <c r="D4142" s="29">
        <v>45778</v>
      </c>
      <c r="E4142" s="184" t="str">
        <f t="shared" si="256"/>
        <v/>
      </c>
      <c r="F4142" s="184" t="str">
        <f t="shared" si="257"/>
        <v/>
      </c>
      <c r="G4142" s="184" t="str">
        <f t="shared" si="258"/>
        <v/>
      </c>
      <c r="H4142" s="184" t="str">
        <f t="shared" si="259"/>
        <v/>
      </c>
      <c r="J4142" t="s">
        <v>253</v>
      </c>
      <c r="K4142" t="s">
        <v>253</v>
      </c>
      <c r="L4142">
        <v>395.97047676042291</v>
      </c>
      <c r="R4142">
        <v>395.97047676042291</v>
      </c>
      <c r="S4142" t="s">
        <v>201</v>
      </c>
      <c r="T4142" s="221">
        <v>45323.313888888886</v>
      </c>
    </row>
    <row r="4143" spans="1:20" x14ac:dyDescent="0.35">
      <c r="A4143" t="s">
        <v>104</v>
      </c>
      <c r="B4143" t="s">
        <v>105</v>
      </c>
      <c r="C4143" t="s">
        <v>92</v>
      </c>
      <c r="D4143" s="29">
        <v>45779</v>
      </c>
      <c r="E4143" s="184" t="str">
        <f t="shared" si="256"/>
        <v/>
      </c>
      <c r="F4143" s="184" t="str">
        <f t="shared" si="257"/>
        <v/>
      </c>
      <c r="G4143" s="184" t="str">
        <f t="shared" si="258"/>
        <v/>
      </c>
      <c r="H4143" s="184" t="str">
        <f t="shared" si="259"/>
        <v/>
      </c>
      <c r="J4143" t="s">
        <v>253</v>
      </c>
      <c r="K4143" t="s">
        <v>253</v>
      </c>
      <c r="L4143">
        <v>395.97047676042291</v>
      </c>
      <c r="R4143">
        <v>395.97047676042291</v>
      </c>
      <c r="S4143" t="s">
        <v>201</v>
      </c>
      <c r="T4143" s="221">
        <v>45323.313888888886</v>
      </c>
    </row>
    <row r="4144" spans="1:20" x14ac:dyDescent="0.35">
      <c r="A4144" t="s">
        <v>104</v>
      </c>
      <c r="B4144" t="s">
        <v>105</v>
      </c>
      <c r="C4144" t="s">
        <v>92</v>
      </c>
      <c r="D4144" s="29">
        <v>45780</v>
      </c>
      <c r="E4144" s="184" t="str">
        <f t="shared" si="256"/>
        <v/>
      </c>
      <c r="F4144" s="184" t="str">
        <f t="shared" si="257"/>
        <v/>
      </c>
      <c r="G4144" s="184" t="str">
        <f t="shared" si="258"/>
        <v/>
      </c>
      <c r="H4144" s="184" t="str">
        <f t="shared" si="259"/>
        <v/>
      </c>
      <c r="J4144" t="s">
        <v>253</v>
      </c>
      <c r="K4144" t="s">
        <v>253</v>
      </c>
      <c r="L4144">
        <v>395.97047676042291</v>
      </c>
      <c r="R4144">
        <v>395.97047676042291</v>
      </c>
      <c r="S4144" t="s">
        <v>201</v>
      </c>
      <c r="T4144" s="221">
        <v>45323.313888888886</v>
      </c>
    </row>
    <row r="4145" spans="1:20" x14ac:dyDescent="0.35">
      <c r="A4145" t="s">
        <v>104</v>
      </c>
      <c r="B4145" t="s">
        <v>105</v>
      </c>
      <c r="C4145" t="s">
        <v>92</v>
      </c>
      <c r="D4145" s="29">
        <v>45781</v>
      </c>
      <c r="E4145" s="184" t="str">
        <f t="shared" si="256"/>
        <v/>
      </c>
      <c r="F4145" s="184" t="str">
        <f t="shared" si="257"/>
        <v/>
      </c>
      <c r="G4145" s="184" t="str">
        <f t="shared" si="258"/>
        <v/>
      </c>
      <c r="H4145" s="184" t="str">
        <f t="shared" si="259"/>
        <v/>
      </c>
      <c r="J4145" t="s">
        <v>253</v>
      </c>
      <c r="K4145" t="s">
        <v>253</v>
      </c>
      <c r="L4145">
        <v>395.97047676042291</v>
      </c>
      <c r="R4145">
        <v>395.97047676042291</v>
      </c>
      <c r="S4145" t="s">
        <v>201</v>
      </c>
      <c r="T4145" s="221">
        <v>45323.313888888886</v>
      </c>
    </row>
    <row r="4146" spans="1:20" x14ac:dyDescent="0.35">
      <c r="A4146" t="s">
        <v>104</v>
      </c>
      <c r="B4146" t="s">
        <v>105</v>
      </c>
      <c r="C4146" t="s">
        <v>92</v>
      </c>
      <c r="D4146" s="29">
        <v>45782</v>
      </c>
      <c r="E4146" s="184" t="str">
        <f t="shared" si="256"/>
        <v/>
      </c>
      <c r="F4146" s="184" t="str">
        <f t="shared" si="257"/>
        <v/>
      </c>
      <c r="G4146" s="184" t="str">
        <f t="shared" si="258"/>
        <v/>
      </c>
      <c r="H4146" s="184" t="str">
        <f t="shared" si="259"/>
        <v/>
      </c>
      <c r="J4146" t="s">
        <v>253</v>
      </c>
      <c r="K4146" t="s">
        <v>253</v>
      </c>
      <c r="L4146">
        <v>395.97047676042291</v>
      </c>
      <c r="R4146">
        <v>395.97047676042291</v>
      </c>
      <c r="S4146" t="s">
        <v>201</v>
      </c>
      <c r="T4146" s="221">
        <v>45323.313888888886</v>
      </c>
    </row>
    <row r="4147" spans="1:20" x14ac:dyDescent="0.35">
      <c r="A4147" t="s">
        <v>104</v>
      </c>
      <c r="B4147" t="s">
        <v>105</v>
      </c>
      <c r="C4147" t="s">
        <v>92</v>
      </c>
      <c r="D4147" s="29">
        <v>45783</v>
      </c>
      <c r="E4147" s="184" t="str">
        <f t="shared" si="256"/>
        <v/>
      </c>
      <c r="F4147" s="184" t="str">
        <f t="shared" si="257"/>
        <v/>
      </c>
      <c r="G4147" s="184" t="str">
        <f t="shared" si="258"/>
        <v/>
      </c>
      <c r="H4147" s="184" t="str">
        <f t="shared" si="259"/>
        <v/>
      </c>
      <c r="J4147" t="s">
        <v>253</v>
      </c>
      <c r="K4147" t="s">
        <v>253</v>
      </c>
      <c r="L4147">
        <v>395.97047676042291</v>
      </c>
      <c r="R4147">
        <v>395.97047676042291</v>
      </c>
      <c r="S4147" t="s">
        <v>201</v>
      </c>
      <c r="T4147" s="221">
        <v>45323.313888888886</v>
      </c>
    </row>
    <row r="4148" spans="1:20" x14ac:dyDescent="0.35">
      <c r="A4148" t="s">
        <v>104</v>
      </c>
      <c r="B4148" t="s">
        <v>105</v>
      </c>
      <c r="C4148" t="s">
        <v>92</v>
      </c>
      <c r="D4148" s="29">
        <v>45784</v>
      </c>
      <c r="E4148" s="184" t="str">
        <f t="shared" si="256"/>
        <v/>
      </c>
      <c r="F4148" s="184" t="str">
        <f t="shared" si="257"/>
        <v/>
      </c>
      <c r="G4148" s="184" t="str">
        <f t="shared" si="258"/>
        <v/>
      </c>
      <c r="H4148" s="184" t="str">
        <f t="shared" si="259"/>
        <v/>
      </c>
      <c r="J4148" t="s">
        <v>253</v>
      </c>
      <c r="K4148" t="s">
        <v>253</v>
      </c>
      <c r="L4148">
        <v>395.97047676042291</v>
      </c>
      <c r="R4148">
        <v>395.97047676042291</v>
      </c>
      <c r="S4148" t="s">
        <v>201</v>
      </c>
      <c r="T4148" s="221">
        <v>45323.313888888886</v>
      </c>
    </row>
    <row r="4149" spans="1:20" x14ac:dyDescent="0.35">
      <c r="A4149" t="s">
        <v>104</v>
      </c>
      <c r="B4149" t="s">
        <v>105</v>
      </c>
      <c r="C4149" t="s">
        <v>92</v>
      </c>
      <c r="D4149" s="29">
        <v>45785</v>
      </c>
      <c r="E4149" s="184" t="str">
        <f t="shared" si="256"/>
        <v/>
      </c>
      <c r="F4149" s="184" t="str">
        <f t="shared" si="257"/>
        <v/>
      </c>
      <c r="G4149" s="184" t="str">
        <f t="shared" si="258"/>
        <v/>
      </c>
      <c r="H4149" s="184" t="str">
        <f t="shared" si="259"/>
        <v/>
      </c>
      <c r="J4149" t="s">
        <v>253</v>
      </c>
      <c r="K4149" t="s">
        <v>253</v>
      </c>
      <c r="L4149">
        <v>395.97047676042291</v>
      </c>
      <c r="R4149">
        <v>395.97047676042291</v>
      </c>
      <c r="S4149" t="s">
        <v>201</v>
      </c>
      <c r="T4149" s="221">
        <v>45323.313888888886</v>
      </c>
    </row>
    <row r="4150" spans="1:20" x14ac:dyDescent="0.35">
      <c r="A4150" t="s">
        <v>104</v>
      </c>
      <c r="B4150" t="s">
        <v>105</v>
      </c>
      <c r="C4150" t="s">
        <v>92</v>
      </c>
      <c r="D4150" s="29">
        <v>45786</v>
      </c>
      <c r="E4150" s="184" t="str">
        <f t="shared" si="256"/>
        <v/>
      </c>
      <c r="F4150" s="184" t="str">
        <f t="shared" si="257"/>
        <v/>
      </c>
      <c r="G4150" s="184" t="str">
        <f t="shared" si="258"/>
        <v/>
      </c>
      <c r="H4150" s="184" t="str">
        <f t="shared" si="259"/>
        <v/>
      </c>
      <c r="J4150" t="s">
        <v>253</v>
      </c>
      <c r="K4150" t="s">
        <v>253</v>
      </c>
      <c r="L4150">
        <v>395.97047676042291</v>
      </c>
      <c r="R4150">
        <v>395.97047676042291</v>
      </c>
      <c r="S4150" t="s">
        <v>201</v>
      </c>
      <c r="T4150" s="221">
        <v>45323.313888888886</v>
      </c>
    </row>
    <row r="4151" spans="1:20" x14ac:dyDescent="0.35">
      <c r="A4151" t="s">
        <v>104</v>
      </c>
      <c r="B4151" t="s">
        <v>105</v>
      </c>
      <c r="C4151" t="s">
        <v>92</v>
      </c>
      <c r="D4151" s="29">
        <v>45787</v>
      </c>
      <c r="E4151" s="184" t="str">
        <f t="shared" si="256"/>
        <v/>
      </c>
      <c r="F4151" s="184" t="str">
        <f t="shared" si="257"/>
        <v/>
      </c>
      <c r="G4151" s="184" t="str">
        <f t="shared" si="258"/>
        <v/>
      </c>
      <c r="H4151" s="184" t="str">
        <f t="shared" si="259"/>
        <v/>
      </c>
      <c r="J4151" t="s">
        <v>253</v>
      </c>
      <c r="K4151" t="s">
        <v>253</v>
      </c>
      <c r="L4151">
        <v>395.97047676042291</v>
      </c>
      <c r="R4151">
        <v>395.97047676042291</v>
      </c>
      <c r="S4151" t="s">
        <v>201</v>
      </c>
      <c r="T4151" s="221">
        <v>45323.313888888886</v>
      </c>
    </row>
    <row r="4152" spans="1:20" x14ac:dyDescent="0.35">
      <c r="A4152" t="s">
        <v>104</v>
      </c>
      <c r="B4152" t="s">
        <v>105</v>
      </c>
      <c r="C4152" t="s">
        <v>92</v>
      </c>
      <c r="D4152" s="29">
        <v>45788</v>
      </c>
      <c r="E4152" s="184" t="str">
        <f t="shared" si="256"/>
        <v/>
      </c>
      <c r="F4152" s="184" t="str">
        <f t="shared" si="257"/>
        <v/>
      </c>
      <c r="G4152" s="184" t="str">
        <f t="shared" si="258"/>
        <v/>
      </c>
      <c r="H4152" s="184" t="str">
        <f t="shared" si="259"/>
        <v/>
      </c>
      <c r="J4152" t="s">
        <v>253</v>
      </c>
      <c r="K4152" t="s">
        <v>253</v>
      </c>
      <c r="L4152">
        <v>395.97047676042291</v>
      </c>
      <c r="R4152">
        <v>395.97047676042291</v>
      </c>
      <c r="S4152" t="s">
        <v>201</v>
      </c>
      <c r="T4152" s="221">
        <v>45323.313888888886</v>
      </c>
    </row>
    <row r="4153" spans="1:20" x14ac:dyDescent="0.35">
      <c r="A4153" t="s">
        <v>104</v>
      </c>
      <c r="B4153" t="s">
        <v>105</v>
      </c>
      <c r="C4153" t="s">
        <v>92</v>
      </c>
      <c r="D4153" s="29">
        <v>45789</v>
      </c>
      <c r="E4153" s="184" t="str">
        <f t="shared" si="256"/>
        <v/>
      </c>
      <c r="F4153" s="184" t="str">
        <f t="shared" si="257"/>
        <v/>
      </c>
      <c r="G4153" s="184" t="str">
        <f t="shared" si="258"/>
        <v/>
      </c>
      <c r="H4153" s="184" t="str">
        <f t="shared" si="259"/>
        <v/>
      </c>
      <c r="J4153" t="s">
        <v>253</v>
      </c>
      <c r="K4153" t="s">
        <v>253</v>
      </c>
      <c r="L4153">
        <v>395.97047676042291</v>
      </c>
      <c r="R4153">
        <v>395.97047676042291</v>
      </c>
      <c r="S4153" t="s">
        <v>201</v>
      </c>
      <c r="T4153" s="221">
        <v>45323.313888888886</v>
      </c>
    </row>
    <row r="4154" spans="1:20" x14ac:dyDescent="0.35">
      <c r="A4154" t="s">
        <v>104</v>
      </c>
      <c r="B4154" t="s">
        <v>105</v>
      </c>
      <c r="C4154" t="s">
        <v>92</v>
      </c>
      <c r="D4154" s="29">
        <v>45790</v>
      </c>
      <c r="E4154" s="184" t="str">
        <f t="shared" si="256"/>
        <v/>
      </c>
      <c r="F4154" s="184" t="str">
        <f t="shared" si="257"/>
        <v/>
      </c>
      <c r="G4154" s="184" t="str">
        <f t="shared" si="258"/>
        <v/>
      </c>
      <c r="H4154" s="184" t="str">
        <f t="shared" si="259"/>
        <v/>
      </c>
      <c r="J4154" t="s">
        <v>253</v>
      </c>
      <c r="K4154" t="s">
        <v>253</v>
      </c>
      <c r="L4154">
        <v>395.97047676042291</v>
      </c>
      <c r="R4154">
        <v>395.97047676042291</v>
      </c>
      <c r="S4154" t="s">
        <v>201</v>
      </c>
      <c r="T4154" s="221">
        <v>45323.313888888886</v>
      </c>
    </row>
    <row r="4155" spans="1:20" x14ac:dyDescent="0.35">
      <c r="A4155" t="s">
        <v>104</v>
      </c>
      <c r="B4155" t="s">
        <v>105</v>
      </c>
      <c r="C4155" t="s">
        <v>92</v>
      </c>
      <c r="D4155" s="29">
        <v>45791</v>
      </c>
      <c r="E4155" s="184" t="str">
        <f t="shared" si="256"/>
        <v/>
      </c>
      <c r="F4155" s="184" t="str">
        <f t="shared" si="257"/>
        <v/>
      </c>
      <c r="G4155" s="184" t="str">
        <f t="shared" si="258"/>
        <v/>
      </c>
      <c r="H4155" s="184" t="str">
        <f t="shared" si="259"/>
        <v/>
      </c>
      <c r="J4155" t="s">
        <v>253</v>
      </c>
      <c r="K4155" t="s">
        <v>253</v>
      </c>
      <c r="L4155">
        <v>395.97047676042291</v>
      </c>
      <c r="R4155">
        <v>395.97047676042291</v>
      </c>
      <c r="S4155" t="s">
        <v>201</v>
      </c>
      <c r="T4155" s="221">
        <v>45323.313888888886</v>
      </c>
    </row>
    <row r="4156" spans="1:20" x14ac:dyDescent="0.35">
      <c r="A4156" t="s">
        <v>104</v>
      </c>
      <c r="B4156" t="s">
        <v>105</v>
      </c>
      <c r="C4156" t="s">
        <v>92</v>
      </c>
      <c r="D4156" s="29">
        <v>45792</v>
      </c>
      <c r="E4156" s="184" t="str">
        <f t="shared" si="256"/>
        <v/>
      </c>
      <c r="F4156" s="184" t="str">
        <f t="shared" si="257"/>
        <v/>
      </c>
      <c r="G4156" s="184" t="str">
        <f t="shared" si="258"/>
        <v/>
      </c>
      <c r="H4156" s="184" t="str">
        <f t="shared" si="259"/>
        <v/>
      </c>
      <c r="J4156" t="s">
        <v>253</v>
      </c>
      <c r="K4156" t="s">
        <v>253</v>
      </c>
      <c r="L4156">
        <v>395.97047676042291</v>
      </c>
      <c r="R4156">
        <v>395.97047676042291</v>
      </c>
      <c r="S4156" t="s">
        <v>201</v>
      </c>
      <c r="T4156" s="221">
        <v>45323.313888888886</v>
      </c>
    </row>
    <row r="4157" spans="1:20" x14ac:dyDescent="0.35">
      <c r="A4157" t="s">
        <v>104</v>
      </c>
      <c r="B4157" t="s">
        <v>105</v>
      </c>
      <c r="C4157" t="s">
        <v>92</v>
      </c>
      <c r="D4157" s="29">
        <v>45793</v>
      </c>
      <c r="E4157" s="184" t="str">
        <f t="shared" si="256"/>
        <v/>
      </c>
      <c r="F4157" s="184" t="str">
        <f t="shared" si="257"/>
        <v/>
      </c>
      <c r="G4157" s="184" t="str">
        <f t="shared" si="258"/>
        <v/>
      </c>
      <c r="H4157" s="184" t="str">
        <f t="shared" si="259"/>
        <v/>
      </c>
      <c r="J4157" t="s">
        <v>253</v>
      </c>
      <c r="K4157" t="s">
        <v>253</v>
      </c>
      <c r="L4157">
        <v>395.97047676042291</v>
      </c>
      <c r="R4157">
        <v>395.97047676042291</v>
      </c>
      <c r="S4157" t="s">
        <v>201</v>
      </c>
      <c r="T4157" s="221">
        <v>45323.313888888886</v>
      </c>
    </row>
    <row r="4158" spans="1:20" x14ac:dyDescent="0.35">
      <c r="A4158" t="s">
        <v>104</v>
      </c>
      <c r="B4158" t="s">
        <v>105</v>
      </c>
      <c r="C4158" t="s">
        <v>92</v>
      </c>
      <c r="D4158" s="29">
        <v>45794</v>
      </c>
      <c r="E4158" s="184" t="str">
        <f t="shared" si="256"/>
        <v/>
      </c>
      <c r="F4158" s="184" t="str">
        <f t="shared" si="257"/>
        <v/>
      </c>
      <c r="G4158" s="184" t="str">
        <f t="shared" si="258"/>
        <v/>
      </c>
      <c r="H4158" s="184" t="str">
        <f t="shared" si="259"/>
        <v/>
      </c>
      <c r="J4158" t="s">
        <v>253</v>
      </c>
      <c r="K4158" t="s">
        <v>253</v>
      </c>
      <c r="L4158">
        <v>395.97047676042291</v>
      </c>
      <c r="R4158">
        <v>395.97047676042291</v>
      </c>
      <c r="S4158" t="s">
        <v>201</v>
      </c>
      <c r="T4158" s="221">
        <v>45323.313888888886</v>
      </c>
    </row>
    <row r="4159" spans="1:20" x14ac:dyDescent="0.35">
      <c r="A4159" t="s">
        <v>104</v>
      </c>
      <c r="B4159" t="s">
        <v>105</v>
      </c>
      <c r="C4159" t="s">
        <v>92</v>
      </c>
      <c r="D4159" s="29">
        <v>45795</v>
      </c>
      <c r="E4159" s="184" t="str">
        <f t="shared" si="256"/>
        <v/>
      </c>
      <c r="F4159" s="184" t="str">
        <f t="shared" si="257"/>
        <v/>
      </c>
      <c r="G4159" s="184" t="str">
        <f t="shared" si="258"/>
        <v/>
      </c>
      <c r="H4159" s="184" t="str">
        <f t="shared" si="259"/>
        <v/>
      </c>
      <c r="J4159" t="s">
        <v>253</v>
      </c>
      <c r="K4159" t="s">
        <v>253</v>
      </c>
      <c r="L4159">
        <v>395.97047676042291</v>
      </c>
      <c r="R4159">
        <v>395.97047676042291</v>
      </c>
      <c r="S4159" t="s">
        <v>201</v>
      </c>
      <c r="T4159" s="221">
        <v>45323.313888888886</v>
      </c>
    </row>
    <row r="4160" spans="1:20" x14ac:dyDescent="0.35">
      <c r="A4160" t="s">
        <v>104</v>
      </c>
      <c r="B4160" t="s">
        <v>105</v>
      </c>
      <c r="C4160" t="s">
        <v>92</v>
      </c>
      <c r="D4160" s="29">
        <v>45796</v>
      </c>
      <c r="E4160" s="184" t="str">
        <f t="shared" si="256"/>
        <v/>
      </c>
      <c r="F4160" s="184" t="str">
        <f t="shared" si="257"/>
        <v/>
      </c>
      <c r="G4160" s="184" t="str">
        <f t="shared" si="258"/>
        <v/>
      </c>
      <c r="H4160" s="184" t="str">
        <f t="shared" si="259"/>
        <v/>
      </c>
      <c r="J4160" t="s">
        <v>253</v>
      </c>
      <c r="K4160" t="s">
        <v>253</v>
      </c>
      <c r="L4160">
        <v>395.97047676042291</v>
      </c>
      <c r="R4160">
        <v>395.97047676042291</v>
      </c>
      <c r="S4160" t="s">
        <v>201</v>
      </c>
      <c r="T4160" s="221">
        <v>45323.313888888886</v>
      </c>
    </row>
    <row r="4161" spans="1:20" x14ac:dyDescent="0.35">
      <c r="A4161" t="s">
        <v>104</v>
      </c>
      <c r="B4161" t="s">
        <v>105</v>
      </c>
      <c r="C4161" t="s">
        <v>92</v>
      </c>
      <c r="D4161" s="29">
        <v>45797</v>
      </c>
      <c r="E4161" s="184" t="str">
        <f t="shared" si="256"/>
        <v/>
      </c>
      <c r="F4161" s="184" t="str">
        <f t="shared" si="257"/>
        <v/>
      </c>
      <c r="G4161" s="184" t="str">
        <f t="shared" si="258"/>
        <v/>
      </c>
      <c r="H4161" s="184" t="str">
        <f t="shared" si="259"/>
        <v/>
      </c>
      <c r="J4161" t="s">
        <v>253</v>
      </c>
      <c r="K4161" t="s">
        <v>253</v>
      </c>
      <c r="L4161">
        <v>395.97047676042291</v>
      </c>
      <c r="R4161">
        <v>395.97047676042291</v>
      </c>
      <c r="S4161" t="s">
        <v>201</v>
      </c>
      <c r="T4161" s="221">
        <v>45323.313888888886</v>
      </c>
    </row>
    <row r="4162" spans="1:20" x14ac:dyDescent="0.35">
      <c r="A4162" t="s">
        <v>104</v>
      </c>
      <c r="B4162" t="s">
        <v>105</v>
      </c>
      <c r="C4162" t="s">
        <v>92</v>
      </c>
      <c r="D4162" s="29">
        <v>45798</v>
      </c>
      <c r="E4162" s="184" t="str">
        <f t="shared" si="256"/>
        <v/>
      </c>
      <c r="F4162" s="184" t="str">
        <f t="shared" si="257"/>
        <v/>
      </c>
      <c r="G4162" s="184" t="str">
        <f t="shared" si="258"/>
        <v/>
      </c>
      <c r="H4162" s="184" t="str">
        <f t="shared" si="259"/>
        <v/>
      </c>
      <c r="J4162" t="s">
        <v>253</v>
      </c>
      <c r="K4162" t="s">
        <v>253</v>
      </c>
      <c r="L4162">
        <v>395.97047676042291</v>
      </c>
      <c r="R4162">
        <v>395.97047676042291</v>
      </c>
      <c r="S4162" t="s">
        <v>201</v>
      </c>
      <c r="T4162" s="221">
        <v>45323.313888888886</v>
      </c>
    </row>
    <row r="4163" spans="1:20" x14ac:dyDescent="0.35">
      <c r="A4163" t="s">
        <v>104</v>
      </c>
      <c r="B4163" t="s">
        <v>105</v>
      </c>
      <c r="C4163" t="s">
        <v>92</v>
      </c>
      <c r="D4163" s="29">
        <v>45799</v>
      </c>
      <c r="E4163" s="184" t="str">
        <f t="shared" si="256"/>
        <v/>
      </c>
      <c r="F4163" s="184" t="str">
        <f t="shared" si="257"/>
        <v/>
      </c>
      <c r="G4163" s="184" t="str">
        <f t="shared" si="258"/>
        <v/>
      </c>
      <c r="H4163" s="184" t="str">
        <f t="shared" si="259"/>
        <v/>
      </c>
      <c r="J4163" t="s">
        <v>253</v>
      </c>
      <c r="K4163" t="s">
        <v>253</v>
      </c>
      <c r="L4163">
        <v>395.97047676042291</v>
      </c>
      <c r="R4163">
        <v>395.97047676042291</v>
      </c>
      <c r="S4163" t="s">
        <v>201</v>
      </c>
      <c r="T4163" s="221">
        <v>45323.313888888886</v>
      </c>
    </row>
    <row r="4164" spans="1:20" x14ac:dyDescent="0.35">
      <c r="A4164" t="s">
        <v>104</v>
      </c>
      <c r="B4164" t="s">
        <v>105</v>
      </c>
      <c r="C4164" t="s">
        <v>92</v>
      </c>
      <c r="D4164" s="29">
        <v>45800</v>
      </c>
      <c r="E4164" s="184" t="str">
        <f t="shared" si="256"/>
        <v/>
      </c>
      <c r="F4164" s="184" t="str">
        <f t="shared" si="257"/>
        <v/>
      </c>
      <c r="G4164" s="184" t="str">
        <f t="shared" si="258"/>
        <v/>
      </c>
      <c r="H4164" s="184" t="str">
        <f t="shared" si="259"/>
        <v/>
      </c>
      <c r="J4164" t="s">
        <v>253</v>
      </c>
      <c r="K4164" t="s">
        <v>253</v>
      </c>
      <c r="L4164">
        <v>395.97047676042291</v>
      </c>
      <c r="R4164">
        <v>395.97047676042291</v>
      </c>
      <c r="S4164" t="s">
        <v>201</v>
      </c>
      <c r="T4164" s="221">
        <v>45323.313888888886</v>
      </c>
    </row>
    <row r="4165" spans="1:20" x14ac:dyDescent="0.35">
      <c r="A4165" t="s">
        <v>104</v>
      </c>
      <c r="B4165" t="s">
        <v>105</v>
      </c>
      <c r="C4165" t="s">
        <v>92</v>
      </c>
      <c r="D4165" s="29">
        <v>45801</v>
      </c>
      <c r="E4165" s="184" t="str">
        <f t="shared" si="256"/>
        <v/>
      </c>
      <c r="F4165" s="184" t="str">
        <f t="shared" si="257"/>
        <v/>
      </c>
      <c r="G4165" s="184" t="str">
        <f t="shared" si="258"/>
        <v/>
      </c>
      <c r="H4165" s="184" t="str">
        <f t="shared" si="259"/>
        <v/>
      </c>
      <c r="J4165" t="s">
        <v>253</v>
      </c>
      <c r="K4165" t="s">
        <v>253</v>
      </c>
      <c r="L4165">
        <v>395.97047676042291</v>
      </c>
      <c r="R4165">
        <v>395.97047676042291</v>
      </c>
      <c r="S4165" t="s">
        <v>201</v>
      </c>
      <c r="T4165" s="221">
        <v>45323.313888888886</v>
      </c>
    </row>
    <row r="4166" spans="1:20" x14ac:dyDescent="0.35">
      <c r="A4166" t="s">
        <v>104</v>
      </c>
      <c r="B4166" t="s">
        <v>105</v>
      </c>
      <c r="C4166" t="s">
        <v>92</v>
      </c>
      <c r="D4166" s="29">
        <v>45802</v>
      </c>
      <c r="E4166" s="184" t="str">
        <f t="shared" si="256"/>
        <v/>
      </c>
      <c r="F4166" s="184" t="str">
        <f t="shared" si="257"/>
        <v/>
      </c>
      <c r="G4166" s="184" t="str">
        <f t="shared" si="258"/>
        <v/>
      </c>
      <c r="H4166" s="184" t="str">
        <f t="shared" si="259"/>
        <v/>
      </c>
      <c r="J4166" t="s">
        <v>253</v>
      </c>
      <c r="K4166" t="s">
        <v>253</v>
      </c>
      <c r="L4166">
        <v>395.97047676042291</v>
      </c>
      <c r="R4166">
        <v>395.97047676042291</v>
      </c>
      <c r="S4166" t="s">
        <v>201</v>
      </c>
      <c r="T4166" s="221">
        <v>45323.313888888886</v>
      </c>
    </row>
    <row r="4167" spans="1:20" x14ac:dyDescent="0.35">
      <c r="A4167" t="s">
        <v>104</v>
      </c>
      <c r="B4167" t="s">
        <v>105</v>
      </c>
      <c r="C4167" t="s">
        <v>92</v>
      </c>
      <c r="D4167" s="29">
        <v>45803</v>
      </c>
      <c r="E4167" s="184" t="str">
        <f t="shared" si="256"/>
        <v/>
      </c>
      <c r="F4167" s="184" t="str">
        <f t="shared" si="257"/>
        <v/>
      </c>
      <c r="G4167" s="184" t="str">
        <f t="shared" si="258"/>
        <v/>
      </c>
      <c r="H4167" s="184" t="str">
        <f t="shared" si="259"/>
        <v/>
      </c>
      <c r="J4167" t="s">
        <v>253</v>
      </c>
      <c r="K4167" t="s">
        <v>253</v>
      </c>
      <c r="L4167">
        <v>395.97047676042291</v>
      </c>
      <c r="R4167">
        <v>395.97047676042291</v>
      </c>
      <c r="S4167" t="s">
        <v>201</v>
      </c>
      <c r="T4167" s="221">
        <v>45323.313888888886</v>
      </c>
    </row>
    <row r="4168" spans="1:20" x14ac:dyDescent="0.35">
      <c r="A4168" t="s">
        <v>104</v>
      </c>
      <c r="B4168" t="s">
        <v>105</v>
      </c>
      <c r="C4168" t="s">
        <v>92</v>
      </c>
      <c r="D4168" s="29">
        <v>45804</v>
      </c>
      <c r="E4168" s="184" t="str">
        <f t="shared" ref="E4168:E4231" si="260">IF(J4168="","",IF(L4168=0,0,IF(1-(J4168/L4168)&lt;0,"",1-(J4168/L4168))))</f>
        <v/>
      </c>
      <c r="F4168" s="184" t="str">
        <f t="shared" ref="F4168:F4231" si="261">IF(K4168="","",IF(L4168=0,0,IF(1-(K4168/L4168)&lt;0,"",1-(K4168/L4168))))</f>
        <v/>
      </c>
      <c r="G4168" s="184" t="str">
        <f t="shared" ref="G4168:G4231" si="262">IF(J4168="","",IF(1-(J4168/R4168)&lt;0,"",1-(J4168/R4168)))</f>
        <v/>
      </c>
      <c r="H4168" s="184" t="str">
        <f t="shared" ref="H4168:H4231" si="263">IF(K4168="","",IF(1-(K4168/R4168)&lt;0,"",1-(K4168/R4168)))</f>
        <v/>
      </c>
      <c r="J4168" t="s">
        <v>253</v>
      </c>
      <c r="K4168" t="s">
        <v>253</v>
      </c>
      <c r="L4168">
        <v>395.97047676042291</v>
      </c>
      <c r="R4168">
        <v>395.97047676042291</v>
      </c>
      <c r="S4168" t="s">
        <v>201</v>
      </c>
      <c r="T4168" s="221">
        <v>45323.313888888886</v>
      </c>
    </row>
    <row r="4169" spans="1:20" x14ac:dyDescent="0.35">
      <c r="A4169" t="s">
        <v>104</v>
      </c>
      <c r="B4169" t="s">
        <v>105</v>
      </c>
      <c r="C4169" t="s">
        <v>92</v>
      </c>
      <c r="D4169" s="29">
        <v>45805</v>
      </c>
      <c r="E4169" s="184" t="str">
        <f t="shared" si="260"/>
        <v/>
      </c>
      <c r="F4169" s="184" t="str">
        <f t="shared" si="261"/>
        <v/>
      </c>
      <c r="G4169" s="184" t="str">
        <f t="shared" si="262"/>
        <v/>
      </c>
      <c r="H4169" s="184" t="str">
        <f t="shared" si="263"/>
        <v/>
      </c>
      <c r="J4169" t="s">
        <v>253</v>
      </c>
      <c r="K4169" t="s">
        <v>253</v>
      </c>
      <c r="L4169">
        <v>395.97047676042291</v>
      </c>
      <c r="R4169">
        <v>395.97047676042291</v>
      </c>
      <c r="S4169" t="s">
        <v>201</v>
      </c>
      <c r="T4169" s="221">
        <v>45323.313888888886</v>
      </c>
    </row>
    <row r="4170" spans="1:20" x14ac:dyDescent="0.35">
      <c r="A4170" t="s">
        <v>104</v>
      </c>
      <c r="B4170" t="s">
        <v>105</v>
      </c>
      <c r="C4170" t="s">
        <v>92</v>
      </c>
      <c r="D4170" s="29">
        <v>45806</v>
      </c>
      <c r="E4170" s="184" t="str">
        <f t="shared" si="260"/>
        <v/>
      </c>
      <c r="F4170" s="184" t="str">
        <f t="shared" si="261"/>
        <v/>
      </c>
      <c r="G4170" s="184" t="str">
        <f t="shared" si="262"/>
        <v/>
      </c>
      <c r="H4170" s="184" t="str">
        <f t="shared" si="263"/>
        <v/>
      </c>
      <c r="J4170" t="s">
        <v>253</v>
      </c>
      <c r="K4170" t="s">
        <v>253</v>
      </c>
      <c r="L4170">
        <v>395.97047676042291</v>
      </c>
      <c r="R4170">
        <v>395.97047676042291</v>
      </c>
      <c r="S4170" t="s">
        <v>201</v>
      </c>
      <c r="T4170" s="221">
        <v>45323.313888888886</v>
      </c>
    </row>
    <row r="4171" spans="1:20" x14ac:dyDescent="0.35">
      <c r="A4171" t="s">
        <v>104</v>
      </c>
      <c r="B4171" t="s">
        <v>105</v>
      </c>
      <c r="C4171" t="s">
        <v>92</v>
      </c>
      <c r="D4171" s="29">
        <v>45807</v>
      </c>
      <c r="E4171" s="184">
        <f t="shared" si="260"/>
        <v>0.242367758186398</v>
      </c>
      <c r="F4171" s="184">
        <f t="shared" si="261"/>
        <v>0.242367758186398</v>
      </c>
      <c r="G4171" s="184">
        <f t="shared" si="262"/>
        <v>0.242367758186398</v>
      </c>
      <c r="H4171" s="184">
        <f t="shared" si="263"/>
        <v>0.242367758186398</v>
      </c>
      <c r="J4171">
        <v>300</v>
      </c>
      <c r="K4171">
        <v>300</v>
      </c>
      <c r="L4171">
        <v>395.97047676042291</v>
      </c>
      <c r="R4171">
        <v>395.97047676042291</v>
      </c>
      <c r="S4171" t="s">
        <v>201</v>
      </c>
      <c r="T4171" s="221">
        <v>45323.313888888886</v>
      </c>
    </row>
    <row r="4172" spans="1:20" x14ac:dyDescent="0.35">
      <c r="A4172" t="s">
        <v>104</v>
      </c>
      <c r="B4172" t="s">
        <v>105</v>
      </c>
      <c r="C4172" t="s">
        <v>92</v>
      </c>
      <c r="D4172" s="29">
        <v>45808</v>
      </c>
      <c r="E4172" s="184">
        <f t="shared" si="260"/>
        <v>0.1413501259445844</v>
      </c>
      <c r="F4172" s="184">
        <f t="shared" si="261"/>
        <v>0.1413501259445844</v>
      </c>
      <c r="G4172" s="184">
        <f t="shared" si="262"/>
        <v>0.1413501259445844</v>
      </c>
      <c r="H4172" s="184">
        <f t="shared" si="263"/>
        <v>0.1413501259445844</v>
      </c>
      <c r="J4172">
        <v>340</v>
      </c>
      <c r="K4172">
        <v>340</v>
      </c>
      <c r="L4172">
        <v>395.97047676042291</v>
      </c>
      <c r="R4172">
        <v>395.97047676042291</v>
      </c>
      <c r="S4172" t="s">
        <v>201</v>
      </c>
      <c r="T4172" s="221">
        <v>45323.313888888886</v>
      </c>
    </row>
    <row r="4173" spans="1:20" x14ac:dyDescent="0.35">
      <c r="A4173" t="s">
        <v>104</v>
      </c>
      <c r="B4173" t="s">
        <v>105</v>
      </c>
      <c r="C4173" t="s">
        <v>92</v>
      </c>
      <c r="D4173" s="29">
        <v>45809</v>
      </c>
      <c r="E4173" s="184">
        <f t="shared" si="260"/>
        <v>0.1413501259445844</v>
      </c>
      <c r="F4173" s="184">
        <f t="shared" si="261"/>
        <v>0.1413501259445844</v>
      </c>
      <c r="G4173" s="184">
        <f t="shared" si="262"/>
        <v>0.1413501259445844</v>
      </c>
      <c r="H4173" s="184">
        <f t="shared" si="263"/>
        <v>0.1413501259445844</v>
      </c>
      <c r="J4173">
        <v>340</v>
      </c>
      <c r="K4173">
        <v>340</v>
      </c>
      <c r="L4173">
        <v>395.97047676042291</v>
      </c>
      <c r="R4173">
        <v>395.97047676042291</v>
      </c>
      <c r="S4173" t="s">
        <v>201</v>
      </c>
      <c r="T4173" s="221">
        <v>45323.313888888886</v>
      </c>
    </row>
    <row r="4174" spans="1:20" x14ac:dyDescent="0.35">
      <c r="A4174" t="s">
        <v>104</v>
      </c>
      <c r="B4174" t="s">
        <v>105</v>
      </c>
      <c r="C4174" t="s">
        <v>92</v>
      </c>
      <c r="D4174" s="29">
        <v>45810</v>
      </c>
      <c r="E4174" s="184">
        <f t="shared" si="260"/>
        <v>0.1413501259445844</v>
      </c>
      <c r="F4174" s="184">
        <f t="shared" si="261"/>
        <v>0.1413501259445844</v>
      </c>
      <c r="G4174" s="184">
        <f t="shared" si="262"/>
        <v>0.1413501259445844</v>
      </c>
      <c r="H4174" s="184">
        <f t="shared" si="263"/>
        <v>0.1413501259445844</v>
      </c>
      <c r="J4174">
        <v>340</v>
      </c>
      <c r="K4174">
        <v>340</v>
      </c>
      <c r="L4174">
        <v>395.97047676042291</v>
      </c>
      <c r="R4174">
        <v>395.97047676042291</v>
      </c>
      <c r="S4174" t="s">
        <v>201</v>
      </c>
      <c r="T4174" s="221">
        <v>45323.313888888886</v>
      </c>
    </row>
    <row r="4175" spans="1:20" x14ac:dyDescent="0.35">
      <c r="A4175" t="s">
        <v>104</v>
      </c>
      <c r="B4175" t="s">
        <v>105</v>
      </c>
      <c r="C4175" t="s">
        <v>92</v>
      </c>
      <c r="D4175" s="29">
        <v>45811</v>
      </c>
      <c r="E4175" s="184">
        <f t="shared" si="260"/>
        <v>0.1413501259445844</v>
      </c>
      <c r="F4175" s="184">
        <f t="shared" si="261"/>
        <v>0.1413501259445844</v>
      </c>
      <c r="G4175" s="184">
        <f t="shared" si="262"/>
        <v>0.1413501259445844</v>
      </c>
      <c r="H4175" s="184">
        <f t="shared" si="263"/>
        <v>0.1413501259445844</v>
      </c>
      <c r="J4175">
        <v>340</v>
      </c>
      <c r="K4175">
        <v>340</v>
      </c>
      <c r="L4175">
        <v>395.97047676042291</v>
      </c>
      <c r="R4175">
        <v>395.97047676042291</v>
      </c>
      <c r="S4175" t="s">
        <v>201</v>
      </c>
      <c r="T4175" s="221">
        <v>45323.313888888886</v>
      </c>
    </row>
    <row r="4176" spans="1:20" x14ac:dyDescent="0.35">
      <c r="A4176" t="s">
        <v>104</v>
      </c>
      <c r="B4176" t="s">
        <v>105</v>
      </c>
      <c r="C4176" t="s">
        <v>92</v>
      </c>
      <c r="D4176" s="29">
        <v>45812</v>
      </c>
      <c r="E4176" s="184">
        <f t="shared" si="260"/>
        <v>0.1413501259445844</v>
      </c>
      <c r="F4176" s="184">
        <f t="shared" si="261"/>
        <v>0.1413501259445844</v>
      </c>
      <c r="G4176" s="184">
        <f t="shared" si="262"/>
        <v>0.1413501259445844</v>
      </c>
      <c r="H4176" s="184">
        <f t="shared" si="263"/>
        <v>0.1413501259445844</v>
      </c>
      <c r="J4176">
        <v>340</v>
      </c>
      <c r="K4176">
        <v>340</v>
      </c>
      <c r="L4176">
        <v>395.97047676042291</v>
      </c>
      <c r="R4176">
        <v>395.97047676042291</v>
      </c>
      <c r="S4176" t="s">
        <v>201</v>
      </c>
      <c r="T4176" s="221">
        <v>45323.313888888886</v>
      </c>
    </row>
    <row r="4177" spans="1:20" x14ac:dyDescent="0.35">
      <c r="A4177" t="s">
        <v>104</v>
      </c>
      <c r="B4177" t="s">
        <v>105</v>
      </c>
      <c r="C4177" t="s">
        <v>92</v>
      </c>
      <c r="D4177" s="29">
        <v>45813</v>
      </c>
      <c r="E4177" s="184">
        <f t="shared" si="260"/>
        <v>0.1413501259445844</v>
      </c>
      <c r="F4177" s="184">
        <f t="shared" si="261"/>
        <v>0.1413501259445844</v>
      </c>
      <c r="G4177" s="184">
        <f t="shared" si="262"/>
        <v>0.1413501259445844</v>
      </c>
      <c r="H4177" s="184">
        <f t="shared" si="263"/>
        <v>0.1413501259445844</v>
      </c>
      <c r="J4177">
        <v>340</v>
      </c>
      <c r="K4177">
        <v>340</v>
      </c>
      <c r="L4177">
        <v>395.97047676042291</v>
      </c>
      <c r="R4177">
        <v>395.97047676042291</v>
      </c>
      <c r="S4177" t="s">
        <v>201</v>
      </c>
      <c r="T4177" s="221">
        <v>45323.313888888886</v>
      </c>
    </row>
    <row r="4178" spans="1:20" x14ac:dyDescent="0.35">
      <c r="A4178" t="s">
        <v>104</v>
      </c>
      <c r="B4178" t="s">
        <v>105</v>
      </c>
      <c r="C4178" t="s">
        <v>92</v>
      </c>
      <c r="D4178" s="29">
        <v>45814</v>
      </c>
      <c r="E4178" s="184">
        <f t="shared" si="260"/>
        <v>0.1413501259445844</v>
      </c>
      <c r="F4178" s="184">
        <f t="shared" si="261"/>
        <v>0.1413501259445844</v>
      </c>
      <c r="G4178" s="184">
        <f t="shared" si="262"/>
        <v>0.1413501259445844</v>
      </c>
      <c r="H4178" s="184">
        <f t="shared" si="263"/>
        <v>0.1413501259445844</v>
      </c>
      <c r="J4178">
        <v>340</v>
      </c>
      <c r="K4178">
        <v>340</v>
      </c>
      <c r="L4178">
        <v>395.97047676042291</v>
      </c>
      <c r="R4178">
        <v>395.97047676042291</v>
      </c>
      <c r="S4178" t="s">
        <v>201</v>
      </c>
      <c r="T4178" s="221">
        <v>45323.313888888886</v>
      </c>
    </row>
    <row r="4179" spans="1:20" x14ac:dyDescent="0.35">
      <c r="A4179" t="s">
        <v>104</v>
      </c>
      <c r="B4179" t="s">
        <v>105</v>
      </c>
      <c r="C4179" t="s">
        <v>92</v>
      </c>
      <c r="D4179" s="29">
        <v>45815</v>
      </c>
      <c r="E4179" s="184">
        <f t="shared" si="260"/>
        <v>0.1413501259445844</v>
      </c>
      <c r="F4179" s="184">
        <f t="shared" si="261"/>
        <v>0.1413501259445844</v>
      </c>
      <c r="G4179" s="184">
        <f t="shared" si="262"/>
        <v>0.1413501259445844</v>
      </c>
      <c r="H4179" s="184">
        <f t="shared" si="263"/>
        <v>0.1413501259445844</v>
      </c>
      <c r="J4179">
        <v>340</v>
      </c>
      <c r="K4179">
        <v>340</v>
      </c>
      <c r="L4179">
        <v>395.97047676042291</v>
      </c>
      <c r="R4179">
        <v>395.97047676042291</v>
      </c>
      <c r="S4179" t="s">
        <v>201</v>
      </c>
      <c r="T4179" s="221">
        <v>45323.313888888886</v>
      </c>
    </row>
    <row r="4180" spans="1:20" x14ac:dyDescent="0.35">
      <c r="A4180" t="s">
        <v>104</v>
      </c>
      <c r="B4180" t="s">
        <v>105</v>
      </c>
      <c r="C4180" t="s">
        <v>92</v>
      </c>
      <c r="D4180" s="29">
        <v>45816</v>
      </c>
      <c r="E4180" s="184">
        <f t="shared" si="260"/>
        <v>0.1413501259445844</v>
      </c>
      <c r="F4180" s="184">
        <f t="shared" si="261"/>
        <v>0.1413501259445844</v>
      </c>
      <c r="G4180" s="184">
        <f t="shared" si="262"/>
        <v>0.1413501259445844</v>
      </c>
      <c r="H4180" s="184">
        <f t="shared" si="263"/>
        <v>0.1413501259445844</v>
      </c>
      <c r="J4180">
        <v>340</v>
      </c>
      <c r="K4180">
        <v>340</v>
      </c>
      <c r="L4180">
        <v>395.97047676042291</v>
      </c>
      <c r="R4180">
        <v>395.97047676042291</v>
      </c>
      <c r="S4180" t="s">
        <v>201</v>
      </c>
      <c r="T4180" s="221">
        <v>45323.313888888886</v>
      </c>
    </row>
    <row r="4181" spans="1:20" x14ac:dyDescent="0.35">
      <c r="A4181" t="s">
        <v>104</v>
      </c>
      <c r="B4181" t="s">
        <v>105</v>
      </c>
      <c r="C4181" t="s">
        <v>92</v>
      </c>
      <c r="D4181" s="29">
        <v>45817</v>
      </c>
      <c r="E4181" s="184">
        <f t="shared" si="260"/>
        <v>0.1413501259445844</v>
      </c>
      <c r="F4181" s="184">
        <f t="shared" si="261"/>
        <v>0.1413501259445844</v>
      </c>
      <c r="G4181" s="184">
        <f t="shared" si="262"/>
        <v>0.1413501259445844</v>
      </c>
      <c r="H4181" s="184">
        <f t="shared" si="263"/>
        <v>0.1413501259445844</v>
      </c>
      <c r="J4181">
        <v>340</v>
      </c>
      <c r="K4181">
        <v>340</v>
      </c>
      <c r="L4181">
        <v>395.97047676042291</v>
      </c>
      <c r="R4181">
        <v>395.97047676042291</v>
      </c>
      <c r="S4181" t="s">
        <v>201</v>
      </c>
      <c r="T4181" s="221">
        <v>45323.313888888886</v>
      </c>
    </row>
    <row r="4182" spans="1:20" x14ac:dyDescent="0.35">
      <c r="A4182" t="s">
        <v>104</v>
      </c>
      <c r="B4182" t="s">
        <v>105</v>
      </c>
      <c r="C4182" t="s">
        <v>92</v>
      </c>
      <c r="D4182" s="29">
        <v>45818</v>
      </c>
      <c r="E4182" s="184">
        <f t="shared" si="260"/>
        <v>0.1413501259445844</v>
      </c>
      <c r="F4182" s="184">
        <f t="shared" si="261"/>
        <v>0.1413501259445844</v>
      </c>
      <c r="G4182" s="184">
        <f t="shared" si="262"/>
        <v>0.1413501259445844</v>
      </c>
      <c r="H4182" s="184">
        <f t="shared" si="263"/>
        <v>0.1413501259445844</v>
      </c>
      <c r="J4182">
        <v>340</v>
      </c>
      <c r="K4182">
        <v>340</v>
      </c>
      <c r="L4182">
        <v>395.97047676042291</v>
      </c>
      <c r="R4182">
        <v>395.97047676042291</v>
      </c>
      <c r="S4182" t="s">
        <v>201</v>
      </c>
      <c r="T4182" s="221">
        <v>45323.313888888886</v>
      </c>
    </row>
    <row r="4183" spans="1:20" x14ac:dyDescent="0.35">
      <c r="A4183" t="s">
        <v>104</v>
      </c>
      <c r="B4183" t="s">
        <v>105</v>
      </c>
      <c r="C4183" t="s">
        <v>92</v>
      </c>
      <c r="D4183" s="29">
        <v>45819</v>
      </c>
      <c r="E4183" s="184">
        <f t="shared" si="260"/>
        <v>0.1413501259445844</v>
      </c>
      <c r="F4183" s="184">
        <f t="shared" si="261"/>
        <v>0.1413501259445844</v>
      </c>
      <c r="G4183" s="184">
        <f t="shared" si="262"/>
        <v>0.1413501259445844</v>
      </c>
      <c r="H4183" s="184">
        <f t="shared" si="263"/>
        <v>0.1413501259445844</v>
      </c>
      <c r="J4183">
        <v>340</v>
      </c>
      <c r="K4183">
        <v>340</v>
      </c>
      <c r="L4183">
        <v>395.97047676042291</v>
      </c>
      <c r="R4183">
        <v>395.97047676042291</v>
      </c>
      <c r="S4183" t="s">
        <v>201</v>
      </c>
      <c r="T4183" s="221">
        <v>45323.313888888886</v>
      </c>
    </row>
    <row r="4184" spans="1:20" x14ac:dyDescent="0.35">
      <c r="A4184" t="s">
        <v>104</v>
      </c>
      <c r="B4184" t="s">
        <v>105</v>
      </c>
      <c r="C4184" t="s">
        <v>92</v>
      </c>
      <c r="D4184" s="29">
        <v>45820</v>
      </c>
      <c r="E4184" s="184">
        <f t="shared" si="260"/>
        <v>0.1413501259445844</v>
      </c>
      <c r="F4184" s="184">
        <f t="shared" si="261"/>
        <v>0.1413501259445844</v>
      </c>
      <c r="G4184" s="184">
        <f t="shared" si="262"/>
        <v>0.1413501259445844</v>
      </c>
      <c r="H4184" s="184">
        <f t="shared" si="263"/>
        <v>0.1413501259445844</v>
      </c>
      <c r="J4184">
        <v>340</v>
      </c>
      <c r="K4184">
        <v>340</v>
      </c>
      <c r="L4184">
        <v>395.97047676042291</v>
      </c>
      <c r="R4184">
        <v>395.97047676042291</v>
      </c>
      <c r="S4184" t="s">
        <v>201</v>
      </c>
      <c r="T4184" s="221">
        <v>45323.313888888886</v>
      </c>
    </row>
    <row r="4185" spans="1:20" x14ac:dyDescent="0.35">
      <c r="A4185" t="s">
        <v>104</v>
      </c>
      <c r="B4185" t="s">
        <v>105</v>
      </c>
      <c r="C4185" t="s">
        <v>92</v>
      </c>
      <c r="D4185" s="29">
        <v>45821</v>
      </c>
      <c r="E4185" s="184">
        <f t="shared" si="260"/>
        <v>0.36863979848866502</v>
      </c>
      <c r="F4185" s="184">
        <f t="shared" si="261"/>
        <v>0.36863979848866502</v>
      </c>
      <c r="G4185" s="184">
        <f t="shared" si="262"/>
        <v>0.36863979848866502</v>
      </c>
      <c r="H4185" s="184">
        <f t="shared" si="263"/>
        <v>0.36863979848866502</v>
      </c>
      <c r="J4185">
        <v>250</v>
      </c>
      <c r="K4185">
        <v>250</v>
      </c>
      <c r="L4185">
        <v>395.97047676042291</v>
      </c>
      <c r="R4185">
        <v>395.97047676042291</v>
      </c>
      <c r="S4185" t="s">
        <v>201</v>
      </c>
      <c r="T4185" s="221">
        <v>45323.313888888886</v>
      </c>
    </row>
    <row r="4186" spans="1:20" x14ac:dyDescent="0.35">
      <c r="A4186" t="s">
        <v>104</v>
      </c>
      <c r="B4186" t="s">
        <v>105</v>
      </c>
      <c r="C4186" t="s">
        <v>92</v>
      </c>
      <c r="D4186" s="29">
        <v>45822</v>
      </c>
      <c r="E4186" s="184">
        <f t="shared" si="260"/>
        <v>0.36863979848866502</v>
      </c>
      <c r="F4186" s="184">
        <f t="shared" si="261"/>
        <v>0.36863979848866502</v>
      </c>
      <c r="G4186" s="184">
        <f t="shared" si="262"/>
        <v>0.36863979848866502</v>
      </c>
      <c r="H4186" s="184">
        <f t="shared" si="263"/>
        <v>0.36863979848866502</v>
      </c>
      <c r="J4186">
        <v>250</v>
      </c>
      <c r="K4186">
        <v>250</v>
      </c>
      <c r="L4186">
        <v>395.97047676042291</v>
      </c>
      <c r="R4186">
        <v>395.97047676042291</v>
      </c>
      <c r="S4186" t="s">
        <v>201</v>
      </c>
      <c r="T4186" s="221">
        <v>45323.313888888886</v>
      </c>
    </row>
    <row r="4187" spans="1:20" x14ac:dyDescent="0.35">
      <c r="A4187" t="s">
        <v>104</v>
      </c>
      <c r="B4187" t="s">
        <v>105</v>
      </c>
      <c r="C4187" t="s">
        <v>92</v>
      </c>
      <c r="D4187" s="29">
        <v>45823</v>
      </c>
      <c r="E4187" s="184">
        <f t="shared" si="260"/>
        <v>0.36863979848866502</v>
      </c>
      <c r="F4187" s="184">
        <f t="shared" si="261"/>
        <v>0.36863979848866502</v>
      </c>
      <c r="G4187" s="184">
        <f t="shared" si="262"/>
        <v>0.36863979848866502</v>
      </c>
      <c r="H4187" s="184">
        <f t="shared" si="263"/>
        <v>0.36863979848866502</v>
      </c>
      <c r="J4187">
        <v>250</v>
      </c>
      <c r="K4187">
        <v>250</v>
      </c>
      <c r="L4187">
        <v>395.97047676042291</v>
      </c>
      <c r="R4187">
        <v>395.97047676042291</v>
      </c>
      <c r="S4187" t="s">
        <v>201</v>
      </c>
      <c r="T4187" s="221">
        <v>45323.313888888886</v>
      </c>
    </row>
    <row r="4188" spans="1:20" x14ac:dyDescent="0.35">
      <c r="A4188" t="s">
        <v>104</v>
      </c>
      <c r="B4188" t="s">
        <v>105</v>
      </c>
      <c r="C4188" t="s">
        <v>92</v>
      </c>
      <c r="D4188" s="29">
        <v>45824</v>
      </c>
      <c r="E4188" s="184">
        <f t="shared" si="260"/>
        <v>0.36863979848866502</v>
      </c>
      <c r="F4188" s="184">
        <f t="shared" si="261"/>
        <v>0.36863979848866502</v>
      </c>
      <c r="G4188" s="184">
        <f t="shared" si="262"/>
        <v>0.36863979848866502</v>
      </c>
      <c r="H4188" s="184">
        <f t="shared" si="263"/>
        <v>0.36863979848866502</v>
      </c>
      <c r="J4188">
        <v>250</v>
      </c>
      <c r="K4188">
        <v>250</v>
      </c>
      <c r="L4188">
        <v>395.97047676042291</v>
      </c>
      <c r="R4188">
        <v>395.97047676042291</v>
      </c>
      <c r="S4188" t="s">
        <v>201</v>
      </c>
      <c r="T4188" s="221">
        <v>45323.313888888886</v>
      </c>
    </row>
    <row r="4189" spans="1:20" x14ac:dyDescent="0.35">
      <c r="A4189" t="s">
        <v>104</v>
      </c>
      <c r="B4189" t="s">
        <v>105</v>
      </c>
      <c r="C4189" t="s">
        <v>92</v>
      </c>
      <c r="D4189" s="29">
        <v>45825</v>
      </c>
      <c r="E4189" s="184">
        <f t="shared" si="260"/>
        <v>0.36863979848866502</v>
      </c>
      <c r="F4189" s="184">
        <f t="shared" si="261"/>
        <v>0.36863979848866502</v>
      </c>
      <c r="G4189" s="184">
        <f t="shared" si="262"/>
        <v>0.36863979848866502</v>
      </c>
      <c r="H4189" s="184">
        <f t="shared" si="263"/>
        <v>0.36863979848866502</v>
      </c>
      <c r="J4189">
        <v>250</v>
      </c>
      <c r="K4189">
        <v>250</v>
      </c>
      <c r="L4189">
        <v>395.97047676042291</v>
      </c>
      <c r="R4189">
        <v>395.97047676042291</v>
      </c>
      <c r="S4189" t="s">
        <v>201</v>
      </c>
      <c r="T4189" s="221">
        <v>45323.313888888886</v>
      </c>
    </row>
    <row r="4190" spans="1:20" x14ac:dyDescent="0.35">
      <c r="A4190" t="s">
        <v>104</v>
      </c>
      <c r="B4190" t="s">
        <v>105</v>
      </c>
      <c r="C4190" t="s">
        <v>92</v>
      </c>
      <c r="D4190" s="29">
        <v>45826</v>
      </c>
      <c r="E4190" s="184">
        <f t="shared" si="260"/>
        <v>0.36863979848866502</v>
      </c>
      <c r="F4190" s="184">
        <f t="shared" si="261"/>
        <v>0.36863979848866502</v>
      </c>
      <c r="G4190" s="184">
        <f t="shared" si="262"/>
        <v>0.36863979848866502</v>
      </c>
      <c r="H4190" s="184">
        <f t="shared" si="263"/>
        <v>0.36863979848866502</v>
      </c>
      <c r="J4190">
        <v>250</v>
      </c>
      <c r="K4190">
        <v>250</v>
      </c>
      <c r="L4190">
        <v>395.97047676042291</v>
      </c>
      <c r="R4190">
        <v>395.97047676042291</v>
      </c>
      <c r="S4190" t="s">
        <v>201</v>
      </c>
      <c r="T4190" s="221">
        <v>45323.313888888886</v>
      </c>
    </row>
    <row r="4191" spans="1:20" x14ac:dyDescent="0.35">
      <c r="A4191" t="s">
        <v>104</v>
      </c>
      <c r="B4191" t="s">
        <v>105</v>
      </c>
      <c r="C4191" t="s">
        <v>92</v>
      </c>
      <c r="D4191" s="29">
        <v>45827</v>
      </c>
      <c r="E4191" s="184">
        <f t="shared" si="260"/>
        <v>0.36863979848866502</v>
      </c>
      <c r="F4191" s="184">
        <f t="shared" si="261"/>
        <v>0.36863979848866502</v>
      </c>
      <c r="G4191" s="184">
        <f t="shared" si="262"/>
        <v>0.36863979848866502</v>
      </c>
      <c r="H4191" s="184">
        <f t="shared" si="263"/>
        <v>0.36863979848866502</v>
      </c>
      <c r="J4191">
        <v>250</v>
      </c>
      <c r="K4191">
        <v>250</v>
      </c>
      <c r="L4191">
        <v>395.97047676042291</v>
      </c>
      <c r="R4191">
        <v>395.97047676042291</v>
      </c>
      <c r="S4191" t="s">
        <v>201</v>
      </c>
      <c r="T4191" s="221">
        <v>45323.313888888886</v>
      </c>
    </row>
    <row r="4192" spans="1:20" x14ac:dyDescent="0.35">
      <c r="A4192" t="s">
        <v>104</v>
      </c>
      <c r="B4192" t="s">
        <v>105</v>
      </c>
      <c r="C4192" t="s">
        <v>92</v>
      </c>
      <c r="D4192" s="29">
        <v>45828</v>
      </c>
      <c r="E4192" s="184">
        <f t="shared" si="260"/>
        <v>0.36863979848866502</v>
      </c>
      <c r="F4192" s="184">
        <f t="shared" si="261"/>
        <v>0.36863979848866502</v>
      </c>
      <c r="G4192" s="184">
        <f t="shared" si="262"/>
        <v>0.36863979848866502</v>
      </c>
      <c r="H4192" s="184">
        <f t="shared" si="263"/>
        <v>0.36863979848866502</v>
      </c>
      <c r="J4192">
        <v>250</v>
      </c>
      <c r="K4192">
        <v>250</v>
      </c>
      <c r="L4192">
        <v>395.97047676042291</v>
      </c>
      <c r="R4192">
        <v>395.97047676042291</v>
      </c>
      <c r="S4192" t="s">
        <v>201</v>
      </c>
      <c r="T4192" s="221">
        <v>45323.313888888886</v>
      </c>
    </row>
    <row r="4193" spans="1:20" x14ac:dyDescent="0.35">
      <c r="A4193" t="s">
        <v>104</v>
      </c>
      <c r="B4193" t="s">
        <v>105</v>
      </c>
      <c r="C4193" t="s">
        <v>92</v>
      </c>
      <c r="D4193" s="29">
        <v>45829</v>
      </c>
      <c r="E4193" s="184">
        <f t="shared" si="260"/>
        <v>0.36863979848866502</v>
      </c>
      <c r="F4193" s="184">
        <f t="shared" si="261"/>
        <v>0.36863979848866502</v>
      </c>
      <c r="G4193" s="184">
        <f t="shared" si="262"/>
        <v>0.36863979848866502</v>
      </c>
      <c r="H4193" s="184">
        <f t="shared" si="263"/>
        <v>0.36863979848866502</v>
      </c>
      <c r="J4193">
        <v>250</v>
      </c>
      <c r="K4193">
        <v>250</v>
      </c>
      <c r="L4193">
        <v>395.97047676042291</v>
      </c>
      <c r="R4193">
        <v>395.97047676042291</v>
      </c>
      <c r="S4193" t="s">
        <v>201</v>
      </c>
      <c r="T4193" s="221">
        <v>45323.313888888886</v>
      </c>
    </row>
    <row r="4194" spans="1:20" x14ac:dyDescent="0.35">
      <c r="A4194" t="s">
        <v>104</v>
      </c>
      <c r="B4194" t="s">
        <v>105</v>
      </c>
      <c r="C4194" t="s">
        <v>92</v>
      </c>
      <c r="D4194" s="29">
        <v>45830</v>
      </c>
      <c r="E4194" s="184">
        <f t="shared" si="260"/>
        <v>0.36863979848866502</v>
      </c>
      <c r="F4194" s="184">
        <f t="shared" si="261"/>
        <v>0.36863979848866502</v>
      </c>
      <c r="G4194" s="184">
        <f t="shared" si="262"/>
        <v>0.36863979848866502</v>
      </c>
      <c r="H4194" s="184">
        <f t="shared" si="263"/>
        <v>0.36863979848866502</v>
      </c>
      <c r="J4194">
        <v>250</v>
      </c>
      <c r="K4194">
        <v>250</v>
      </c>
      <c r="L4194">
        <v>395.97047676042291</v>
      </c>
      <c r="R4194">
        <v>395.97047676042291</v>
      </c>
      <c r="S4194" t="s">
        <v>201</v>
      </c>
      <c r="T4194" s="221">
        <v>45323.313888888886</v>
      </c>
    </row>
    <row r="4195" spans="1:20" x14ac:dyDescent="0.35">
      <c r="A4195" t="s">
        <v>104</v>
      </c>
      <c r="B4195" t="s">
        <v>105</v>
      </c>
      <c r="C4195" t="s">
        <v>92</v>
      </c>
      <c r="D4195" s="29">
        <v>45831</v>
      </c>
      <c r="E4195" s="184">
        <f t="shared" si="260"/>
        <v>0.36863979848866502</v>
      </c>
      <c r="F4195" s="184">
        <f t="shared" si="261"/>
        <v>0.36863979848866502</v>
      </c>
      <c r="G4195" s="184">
        <f t="shared" si="262"/>
        <v>0.36863979848866502</v>
      </c>
      <c r="H4195" s="184">
        <f t="shared" si="263"/>
        <v>0.36863979848866502</v>
      </c>
      <c r="J4195">
        <v>250</v>
      </c>
      <c r="K4195">
        <v>250</v>
      </c>
      <c r="L4195">
        <v>395.97047676042291</v>
      </c>
      <c r="R4195">
        <v>395.97047676042291</v>
      </c>
      <c r="S4195" t="s">
        <v>201</v>
      </c>
      <c r="T4195" s="221">
        <v>45323.313888888886</v>
      </c>
    </row>
    <row r="4196" spans="1:20" x14ac:dyDescent="0.35">
      <c r="A4196" t="s">
        <v>104</v>
      </c>
      <c r="B4196" t="s">
        <v>105</v>
      </c>
      <c r="C4196" t="s">
        <v>92</v>
      </c>
      <c r="D4196" s="29">
        <v>45832</v>
      </c>
      <c r="E4196" s="184">
        <f t="shared" si="260"/>
        <v>0.79796473551637281</v>
      </c>
      <c r="F4196" s="184">
        <f t="shared" si="261"/>
        <v>0.79796473551637281</v>
      </c>
      <c r="G4196" s="184">
        <f t="shared" si="262"/>
        <v>0.79796473551637281</v>
      </c>
      <c r="H4196" s="184">
        <f t="shared" si="263"/>
        <v>0.79796473551637281</v>
      </c>
      <c r="J4196">
        <v>80</v>
      </c>
      <c r="K4196">
        <v>80</v>
      </c>
      <c r="L4196">
        <v>395.97047676042291</v>
      </c>
      <c r="R4196">
        <v>395.97047676042291</v>
      </c>
      <c r="S4196" t="s">
        <v>201</v>
      </c>
      <c r="T4196" s="221">
        <v>45323.313888888886</v>
      </c>
    </row>
    <row r="4197" spans="1:20" x14ac:dyDescent="0.35">
      <c r="A4197" t="s">
        <v>104</v>
      </c>
      <c r="B4197" t="s">
        <v>105</v>
      </c>
      <c r="C4197" t="s">
        <v>92</v>
      </c>
      <c r="D4197" s="29">
        <v>45833</v>
      </c>
      <c r="E4197" s="184">
        <f t="shared" si="260"/>
        <v>0.36863979848866502</v>
      </c>
      <c r="F4197" s="184">
        <f t="shared" si="261"/>
        <v>0.36863979848866502</v>
      </c>
      <c r="G4197" s="184">
        <f t="shared" si="262"/>
        <v>0.36863979848866502</v>
      </c>
      <c r="H4197" s="184">
        <f t="shared" si="263"/>
        <v>0.36863979848866502</v>
      </c>
      <c r="J4197">
        <v>250</v>
      </c>
      <c r="K4197">
        <v>250</v>
      </c>
      <c r="L4197">
        <v>395.97047676042291</v>
      </c>
      <c r="R4197">
        <v>395.97047676042291</v>
      </c>
      <c r="S4197" t="s">
        <v>201</v>
      </c>
      <c r="T4197" s="221">
        <v>45323.313888888886</v>
      </c>
    </row>
    <row r="4198" spans="1:20" x14ac:dyDescent="0.35">
      <c r="A4198" t="s">
        <v>104</v>
      </c>
      <c r="B4198" t="s">
        <v>105</v>
      </c>
      <c r="C4198" t="s">
        <v>92</v>
      </c>
      <c r="D4198" s="29">
        <v>45834</v>
      </c>
      <c r="E4198" s="184">
        <f t="shared" si="260"/>
        <v>0.36863979848866502</v>
      </c>
      <c r="F4198" s="184">
        <f t="shared" si="261"/>
        <v>0.36863979848866502</v>
      </c>
      <c r="G4198" s="184">
        <f t="shared" si="262"/>
        <v>0.36863979848866502</v>
      </c>
      <c r="H4198" s="184">
        <f t="shared" si="263"/>
        <v>0.36863979848866502</v>
      </c>
      <c r="J4198">
        <v>250</v>
      </c>
      <c r="K4198">
        <v>250</v>
      </c>
      <c r="L4198">
        <v>395.97047676042291</v>
      </c>
      <c r="R4198">
        <v>395.97047676042291</v>
      </c>
      <c r="S4198" t="s">
        <v>201</v>
      </c>
      <c r="T4198" s="221">
        <v>45323.313888888886</v>
      </c>
    </row>
    <row r="4199" spans="1:20" x14ac:dyDescent="0.35">
      <c r="A4199" t="s">
        <v>104</v>
      </c>
      <c r="B4199" t="s">
        <v>105</v>
      </c>
      <c r="C4199" t="s">
        <v>92</v>
      </c>
      <c r="D4199" s="29">
        <v>45835</v>
      </c>
      <c r="E4199" s="184">
        <f t="shared" si="260"/>
        <v>0.36863979848866502</v>
      </c>
      <c r="F4199" s="184">
        <f t="shared" si="261"/>
        <v>0.36863979848866502</v>
      </c>
      <c r="G4199" s="184">
        <f t="shared" si="262"/>
        <v>0.36863979848866502</v>
      </c>
      <c r="H4199" s="184">
        <f t="shared" si="263"/>
        <v>0.36863979848866502</v>
      </c>
      <c r="J4199">
        <v>250</v>
      </c>
      <c r="K4199">
        <v>250</v>
      </c>
      <c r="L4199">
        <v>395.97047676042291</v>
      </c>
      <c r="R4199">
        <v>395.97047676042291</v>
      </c>
      <c r="S4199" t="s">
        <v>201</v>
      </c>
      <c r="T4199" s="221">
        <v>45323.313888888886</v>
      </c>
    </row>
    <row r="4200" spans="1:20" x14ac:dyDescent="0.35">
      <c r="A4200" t="s">
        <v>104</v>
      </c>
      <c r="B4200" t="s">
        <v>105</v>
      </c>
      <c r="C4200" t="s">
        <v>92</v>
      </c>
      <c r="D4200" s="29">
        <v>45836</v>
      </c>
      <c r="E4200" s="184">
        <f t="shared" si="260"/>
        <v>0.36863979848866502</v>
      </c>
      <c r="F4200" s="184">
        <f t="shared" si="261"/>
        <v>0.36863979848866502</v>
      </c>
      <c r="G4200" s="184">
        <f t="shared" si="262"/>
        <v>0.36863979848866502</v>
      </c>
      <c r="H4200" s="184">
        <f t="shared" si="263"/>
        <v>0.36863979848866502</v>
      </c>
      <c r="J4200">
        <v>250</v>
      </c>
      <c r="K4200">
        <v>250</v>
      </c>
      <c r="L4200">
        <v>395.97047676042291</v>
      </c>
      <c r="R4200">
        <v>395.97047676042291</v>
      </c>
      <c r="S4200" t="s">
        <v>201</v>
      </c>
      <c r="T4200" s="221">
        <v>45323.313888888886</v>
      </c>
    </row>
    <row r="4201" spans="1:20" x14ac:dyDescent="0.35">
      <c r="A4201" t="s">
        <v>104</v>
      </c>
      <c r="B4201" t="s">
        <v>105</v>
      </c>
      <c r="C4201" t="s">
        <v>92</v>
      </c>
      <c r="D4201" s="29">
        <v>45837</v>
      </c>
      <c r="E4201" s="184">
        <f t="shared" si="260"/>
        <v>0.36863979848866502</v>
      </c>
      <c r="F4201" s="184">
        <f t="shared" si="261"/>
        <v>0.36863979848866502</v>
      </c>
      <c r="G4201" s="184">
        <f t="shared" si="262"/>
        <v>0.36863979848866502</v>
      </c>
      <c r="H4201" s="184">
        <f t="shared" si="263"/>
        <v>0.36863979848866502</v>
      </c>
      <c r="J4201">
        <v>250</v>
      </c>
      <c r="K4201">
        <v>250</v>
      </c>
      <c r="L4201">
        <v>395.97047676042291</v>
      </c>
      <c r="R4201">
        <v>395.97047676042291</v>
      </c>
      <c r="S4201" t="s">
        <v>201</v>
      </c>
      <c r="T4201" s="221">
        <v>45323.313888888886</v>
      </c>
    </row>
    <row r="4202" spans="1:20" x14ac:dyDescent="0.35">
      <c r="A4202" t="s">
        <v>104</v>
      </c>
      <c r="B4202" t="s">
        <v>105</v>
      </c>
      <c r="C4202" t="s">
        <v>92</v>
      </c>
      <c r="D4202" s="29">
        <v>45838</v>
      </c>
      <c r="E4202" s="184">
        <f t="shared" si="260"/>
        <v>0.36863979848866502</v>
      </c>
      <c r="F4202" s="184">
        <f t="shared" si="261"/>
        <v>0.36863979848866502</v>
      </c>
      <c r="G4202" s="184">
        <f t="shared" si="262"/>
        <v>0.36863979848866502</v>
      </c>
      <c r="H4202" s="184">
        <f t="shared" si="263"/>
        <v>0.36863979848866502</v>
      </c>
      <c r="J4202">
        <v>250</v>
      </c>
      <c r="K4202">
        <v>250</v>
      </c>
      <c r="L4202">
        <v>395.97047676042291</v>
      </c>
      <c r="R4202">
        <v>395.97047676042291</v>
      </c>
      <c r="S4202" t="s">
        <v>201</v>
      </c>
      <c r="T4202" s="221">
        <v>45323.313888888886</v>
      </c>
    </row>
    <row r="4203" spans="1:20" x14ac:dyDescent="0.35">
      <c r="A4203" t="s">
        <v>104</v>
      </c>
      <c r="B4203" t="s">
        <v>105</v>
      </c>
      <c r="C4203" t="s">
        <v>92</v>
      </c>
      <c r="D4203" s="29">
        <v>45839</v>
      </c>
      <c r="E4203" s="184">
        <f t="shared" si="260"/>
        <v>0.36863979848866502</v>
      </c>
      <c r="F4203" s="184">
        <f t="shared" si="261"/>
        <v>0.36863979848866502</v>
      </c>
      <c r="G4203" s="184">
        <f t="shared" si="262"/>
        <v>0.36863979848866502</v>
      </c>
      <c r="H4203" s="184">
        <f t="shared" si="263"/>
        <v>0.36863979848866502</v>
      </c>
      <c r="J4203">
        <v>250</v>
      </c>
      <c r="K4203">
        <v>250</v>
      </c>
      <c r="L4203">
        <v>395.97047676042291</v>
      </c>
      <c r="R4203">
        <v>395.97047676042291</v>
      </c>
      <c r="S4203" t="s">
        <v>201</v>
      </c>
      <c r="T4203" s="221">
        <v>45323.313888888886</v>
      </c>
    </row>
    <row r="4204" spans="1:20" x14ac:dyDescent="0.35">
      <c r="A4204" t="s">
        <v>104</v>
      </c>
      <c r="B4204" t="s">
        <v>105</v>
      </c>
      <c r="C4204" t="s">
        <v>92</v>
      </c>
      <c r="D4204" s="29">
        <v>45840</v>
      </c>
      <c r="E4204" s="184">
        <f t="shared" si="260"/>
        <v>0.36863979848866502</v>
      </c>
      <c r="F4204" s="184">
        <f t="shared" si="261"/>
        <v>0.36863979848866502</v>
      </c>
      <c r="G4204" s="184">
        <f t="shared" si="262"/>
        <v>0.36863979848866502</v>
      </c>
      <c r="H4204" s="184">
        <f t="shared" si="263"/>
        <v>0.36863979848866502</v>
      </c>
      <c r="J4204">
        <v>250</v>
      </c>
      <c r="K4204">
        <v>250</v>
      </c>
      <c r="L4204">
        <v>395.97047676042291</v>
      </c>
      <c r="R4204">
        <v>395.97047676042291</v>
      </c>
      <c r="S4204" t="s">
        <v>201</v>
      </c>
      <c r="T4204" s="221">
        <v>45323.313888888886</v>
      </c>
    </row>
    <row r="4205" spans="1:20" x14ac:dyDescent="0.35">
      <c r="A4205" t="s">
        <v>104</v>
      </c>
      <c r="B4205" t="s">
        <v>105</v>
      </c>
      <c r="C4205" t="s">
        <v>92</v>
      </c>
      <c r="D4205" s="29">
        <v>45841</v>
      </c>
      <c r="E4205" s="184">
        <f t="shared" si="260"/>
        <v>0.36863979848866502</v>
      </c>
      <c r="F4205" s="184">
        <f t="shared" si="261"/>
        <v>0.36863979848866502</v>
      </c>
      <c r="G4205" s="184">
        <f t="shared" si="262"/>
        <v>0.36863979848866502</v>
      </c>
      <c r="H4205" s="184">
        <f t="shared" si="263"/>
        <v>0.36863979848866502</v>
      </c>
      <c r="J4205">
        <v>250</v>
      </c>
      <c r="K4205">
        <v>250</v>
      </c>
      <c r="L4205">
        <v>395.97047676042291</v>
      </c>
      <c r="R4205">
        <v>395.97047676042291</v>
      </c>
      <c r="S4205" t="s">
        <v>201</v>
      </c>
      <c r="T4205" s="221">
        <v>45323.313888888886</v>
      </c>
    </row>
    <row r="4206" spans="1:20" x14ac:dyDescent="0.35">
      <c r="A4206" t="s">
        <v>104</v>
      </c>
      <c r="B4206" t="s">
        <v>105</v>
      </c>
      <c r="C4206" t="s">
        <v>92</v>
      </c>
      <c r="D4206" s="29">
        <v>45842</v>
      </c>
      <c r="E4206" s="184">
        <f t="shared" si="260"/>
        <v>0.36863979848866502</v>
      </c>
      <c r="F4206" s="184">
        <f t="shared" si="261"/>
        <v>0.36863979848866502</v>
      </c>
      <c r="G4206" s="184">
        <f t="shared" si="262"/>
        <v>0.36863979848866502</v>
      </c>
      <c r="H4206" s="184">
        <f t="shared" si="263"/>
        <v>0.36863979848866502</v>
      </c>
      <c r="J4206">
        <v>250</v>
      </c>
      <c r="K4206">
        <v>250</v>
      </c>
      <c r="L4206">
        <v>395.97047676042291</v>
      </c>
      <c r="R4206">
        <v>395.97047676042291</v>
      </c>
      <c r="S4206" t="s">
        <v>201</v>
      </c>
      <c r="T4206" s="221">
        <v>45323.313888888886</v>
      </c>
    </row>
    <row r="4207" spans="1:20" x14ac:dyDescent="0.35">
      <c r="A4207" t="s">
        <v>104</v>
      </c>
      <c r="B4207" t="s">
        <v>105</v>
      </c>
      <c r="C4207" t="s">
        <v>92</v>
      </c>
      <c r="D4207" s="29">
        <v>45843</v>
      </c>
      <c r="E4207" s="184">
        <f t="shared" si="260"/>
        <v>0.20448614609571791</v>
      </c>
      <c r="F4207" s="184">
        <f t="shared" si="261"/>
        <v>0.20448614609571791</v>
      </c>
      <c r="G4207" s="184">
        <f t="shared" si="262"/>
        <v>0.20448614609571791</v>
      </c>
      <c r="H4207" s="184">
        <f t="shared" si="263"/>
        <v>0.20448614609571791</v>
      </c>
      <c r="J4207">
        <v>315</v>
      </c>
      <c r="K4207">
        <v>315</v>
      </c>
      <c r="L4207">
        <v>395.97047676042291</v>
      </c>
      <c r="R4207">
        <v>395.97047676042291</v>
      </c>
      <c r="S4207" t="s">
        <v>201</v>
      </c>
      <c r="T4207" s="221">
        <v>45323.313888888886</v>
      </c>
    </row>
    <row r="4208" spans="1:20" x14ac:dyDescent="0.35">
      <c r="A4208" t="s">
        <v>104</v>
      </c>
      <c r="B4208" t="s">
        <v>105</v>
      </c>
      <c r="C4208" t="s">
        <v>92</v>
      </c>
      <c r="D4208" s="29">
        <v>45844</v>
      </c>
      <c r="E4208" s="184">
        <f t="shared" si="260"/>
        <v>0.20448614609571791</v>
      </c>
      <c r="F4208" s="184">
        <f t="shared" si="261"/>
        <v>0.20448614609571791</v>
      </c>
      <c r="G4208" s="184">
        <f t="shared" si="262"/>
        <v>0.20448614609571791</v>
      </c>
      <c r="H4208" s="184">
        <f t="shared" si="263"/>
        <v>0.20448614609571791</v>
      </c>
      <c r="J4208">
        <v>315</v>
      </c>
      <c r="K4208">
        <v>315</v>
      </c>
      <c r="L4208">
        <v>395.97047676042291</v>
      </c>
      <c r="R4208">
        <v>395.97047676042291</v>
      </c>
      <c r="S4208" t="s">
        <v>201</v>
      </c>
      <c r="T4208" s="221">
        <v>45323.313888888886</v>
      </c>
    </row>
    <row r="4209" spans="1:20" x14ac:dyDescent="0.35">
      <c r="A4209" t="s">
        <v>104</v>
      </c>
      <c r="B4209" t="s">
        <v>105</v>
      </c>
      <c r="C4209" t="s">
        <v>92</v>
      </c>
      <c r="D4209" s="29">
        <v>45845</v>
      </c>
      <c r="E4209" s="184">
        <f t="shared" si="260"/>
        <v>0.34338539042821159</v>
      </c>
      <c r="F4209" s="184">
        <f t="shared" si="261"/>
        <v>0.34338539042821159</v>
      </c>
      <c r="G4209" s="184">
        <f t="shared" si="262"/>
        <v>0.34338539042821159</v>
      </c>
      <c r="H4209" s="184">
        <f t="shared" si="263"/>
        <v>0.34338539042821159</v>
      </c>
      <c r="J4209">
        <v>260</v>
      </c>
      <c r="K4209">
        <v>260</v>
      </c>
      <c r="L4209">
        <v>395.97047676042291</v>
      </c>
      <c r="R4209">
        <v>395.97047676042291</v>
      </c>
      <c r="S4209" t="s">
        <v>201</v>
      </c>
      <c r="T4209" s="221">
        <v>45323.313888888886</v>
      </c>
    </row>
    <row r="4210" spans="1:20" x14ac:dyDescent="0.35">
      <c r="A4210" t="s">
        <v>104</v>
      </c>
      <c r="B4210" t="s">
        <v>105</v>
      </c>
      <c r="C4210" t="s">
        <v>92</v>
      </c>
      <c r="D4210" s="29">
        <v>45846</v>
      </c>
      <c r="E4210" s="184">
        <f t="shared" si="260"/>
        <v>0.34338539042821159</v>
      </c>
      <c r="F4210" s="184">
        <f t="shared" si="261"/>
        <v>0.34338539042821159</v>
      </c>
      <c r="G4210" s="184">
        <f t="shared" si="262"/>
        <v>0.34338539042821159</v>
      </c>
      <c r="H4210" s="184">
        <f t="shared" si="263"/>
        <v>0.34338539042821159</v>
      </c>
      <c r="J4210">
        <v>260</v>
      </c>
      <c r="K4210">
        <v>260</v>
      </c>
      <c r="L4210">
        <v>395.97047676042291</v>
      </c>
      <c r="R4210">
        <v>395.97047676042291</v>
      </c>
      <c r="S4210" t="s">
        <v>201</v>
      </c>
      <c r="T4210" s="221">
        <v>45323.313888888886</v>
      </c>
    </row>
    <row r="4211" spans="1:20" x14ac:dyDescent="0.35">
      <c r="A4211" t="s">
        <v>104</v>
      </c>
      <c r="B4211" t="s">
        <v>105</v>
      </c>
      <c r="C4211" t="s">
        <v>92</v>
      </c>
      <c r="D4211" s="29">
        <v>45847</v>
      </c>
      <c r="E4211" s="184">
        <f t="shared" si="260"/>
        <v>0.34338539042821159</v>
      </c>
      <c r="F4211" s="184">
        <f t="shared" si="261"/>
        <v>0.34338539042821159</v>
      </c>
      <c r="G4211" s="184">
        <f t="shared" si="262"/>
        <v>0.34338539042821159</v>
      </c>
      <c r="H4211" s="184">
        <f t="shared" si="263"/>
        <v>0.34338539042821159</v>
      </c>
      <c r="J4211">
        <v>260</v>
      </c>
      <c r="K4211">
        <v>260</v>
      </c>
      <c r="L4211">
        <v>395.97047676042291</v>
      </c>
      <c r="R4211">
        <v>395.97047676042291</v>
      </c>
      <c r="S4211" t="s">
        <v>201</v>
      </c>
      <c r="T4211" s="221">
        <v>45323.313888888886</v>
      </c>
    </row>
    <row r="4212" spans="1:20" x14ac:dyDescent="0.35">
      <c r="A4212" t="s">
        <v>104</v>
      </c>
      <c r="B4212" t="s">
        <v>105</v>
      </c>
      <c r="C4212" t="s">
        <v>92</v>
      </c>
      <c r="D4212" s="29">
        <v>45848</v>
      </c>
      <c r="E4212" s="184">
        <f t="shared" si="260"/>
        <v>0.34338539042821159</v>
      </c>
      <c r="F4212" s="184">
        <f t="shared" si="261"/>
        <v>0.34338539042821159</v>
      </c>
      <c r="G4212" s="184">
        <f t="shared" si="262"/>
        <v>0.34338539042821159</v>
      </c>
      <c r="H4212" s="184">
        <f t="shared" si="263"/>
        <v>0.34338539042821159</v>
      </c>
      <c r="J4212">
        <v>260</v>
      </c>
      <c r="K4212">
        <v>260</v>
      </c>
      <c r="L4212">
        <v>395.97047676042291</v>
      </c>
      <c r="R4212">
        <v>395.97047676042291</v>
      </c>
      <c r="S4212" t="s">
        <v>201</v>
      </c>
      <c r="T4212" s="221">
        <v>45323.313888888886</v>
      </c>
    </row>
    <row r="4213" spans="1:20" x14ac:dyDescent="0.35">
      <c r="A4213" t="s">
        <v>104</v>
      </c>
      <c r="B4213" t="s">
        <v>105</v>
      </c>
      <c r="C4213" t="s">
        <v>92</v>
      </c>
      <c r="D4213" s="29">
        <v>45849</v>
      </c>
      <c r="E4213" s="184">
        <f t="shared" si="260"/>
        <v>0.34338539042821159</v>
      </c>
      <c r="F4213" s="184">
        <f t="shared" si="261"/>
        <v>0.34338539042821159</v>
      </c>
      <c r="G4213" s="184">
        <f t="shared" si="262"/>
        <v>0.34338539042821159</v>
      </c>
      <c r="H4213" s="184">
        <f t="shared" si="263"/>
        <v>0.34338539042821159</v>
      </c>
      <c r="J4213">
        <v>260</v>
      </c>
      <c r="K4213">
        <v>260</v>
      </c>
      <c r="L4213">
        <v>395.97047676042291</v>
      </c>
      <c r="R4213">
        <v>395.97047676042291</v>
      </c>
      <c r="S4213" t="s">
        <v>201</v>
      </c>
      <c r="T4213" s="221">
        <v>45323.313888888886</v>
      </c>
    </row>
    <row r="4214" spans="1:20" x14ac:dyDescent="0.35">
      <c r="A4214" t="s">
        <v>104</v>
      </c>
      <c r="B4214" t="s">
        <v>105</v>
      </c>
      <c r="C4214" t="s">
        <v>92</v>
      </c>
      <c r="D4214" s="29">
        <v>45850</v>
      </c>
      <c r="E4214" s="184" t="str">
        <f t="shared" si="260"/>
        <v/>
      </c>
      <c r="F4214" s="184" t="str">
        <f t="shared" si="261"/>
        <v/>
      </c>
      <c r="G4214" s="184" t="str">
        <f t="shared" si="262"/>
        <v/>
      </c>
      <c r="H4214" s="184" t="str">
        <f t="shared" si="263"/>
        <v/>
      </c>
      <c r="J4214" t="s">
        <v>253</v>
      </c>
      <c r="K4214" t="s">
        <v>253</v>
      </c>
      <c r="L4214">
        <v>395.97047676042291</v>
      </c>
      <c r="R4214">
        <v>395.97047676042291</v>
      </c>
      <c r="S4214" t="s">
        <v>201</v>
      </c>
      <c r="T4214" s="221">
        <v>45323.313888888886</v>
      </c>
    </row>
    <row r="4215" spans="1:20" x14ac:dyDescent="0.35">
      <c r="A4215" t="s">
        <v>104</v>
      </c>
      <c r="B4215" t="s">
        <v>105</v>
      </c>
      <c r="C4215" t="s">
        <v>92</v>
      </c>
      <c r="D4215" s="29">
        <v>45851</v>
      </c>
      <c r="E4215" s="184" t="str">
        <f t="shared" si="260"/>
        <v/>
      </c>
      <c r="F4215" s="184" t="str">
        <f t="shared" si="261"/>
        <v/>
      </c>
      <c r="G4215" s="184" t="str">
        <f t="shared" si="262"/>
        <v/>
      </c>
      <c r="H4215" s="184" t="str">
        <f t="shared" si="263"/>
        <v/>
      </c>
      <c r="J4215" t="s">
        <v>253</v>
      </c>
      <c r="K4215" t="s">
        <v>253</v>
      </c>
      <c r="L4215">
        <v>395.97047676042291</v>
      </c>
      <c r="R4215">
        <v>395.97047676042291</v>
      </c>
      <c r="S4215" t="s">
        <v>201</v>
      </c>
      <c r="T4215" s="221">
        <v>45323.313888888886</v>
      </c>
    </row>
    <row r="4216" spans="1:20" x14ac:dyDescent="0.35">
      <c r="A4216" t="s">
        <v>104</v>
      </c>
      <c r="B4216" t="s">
        <v>105</v>
      </c>
      <c r="C4216" t="s">
        <v>92</v>
      </c>
      <c r="D4216" s="29">
        <v>45852</v>
      </c>
      <c r="E4216" s="184" t="str">
        <f t="shared" si="260"/>
        <v/>
      </c>
      <c r="F4216" s="184" t="str">
        <f t="shared" si="261"/>
        <v/>
      </c>
      <c r="G4216" s="184" t="str">
        <f t="shared" si="262"/>
        <v/>
      </c>
      <c r="H4216" s="184" t="str">
        <f t="shared" si="263"/>
        <v/>
      </c>
      <c r="J4216" t="s">
        <v>253</v>
      </c>
      <c r="K4216" t="s">
        <v>253</v>
      </c>
      <c r="L4216">
        <v>395.97047676042291</v>
      </c>
      <c r="R4216">
        <v>395.97047676042291</v>
      </c>
      <c r="S4216" t="s">
        <v>201</v>
      </c>
      <c r="T4216" s="221">
        <v>45323.313888888886</v>
      </c>
    </row>
    <row r="4217" spans="1:20" x14ac:dyDescent="0.35">
      <c r="A4217" t="s">
        <v>104</v>
      </c>
      <c r="B4217" t="s">
        <v>105</v>
      </c>
      <c r="C4217" t="s">
        <v>92</v>
      </c>
      <c r="D4217" s="29">
        <v>45853</v>
      </c>
      <c r="E4217" s="184" t="str">
        <f t="shared" si="260"/>
        <v/>
      </c>
      <c r="F4217" s="184" t="str">
        <f t="shared" si="261"/>
        <v/>
      </c>
      <c r="G4217" s="184" t="str">
        <f t="shared" si="262"/>
        <v/>
      </c>
      <c r="H4217" s="184" t="str">
        <f t="shared" si="263"/>
        <v/>
      </c>
      <c r="J4217" t="s">
        <v>253</v>
      </c>
      <c r="K4217" t="s">
        <v>253</v>
      </c>
      <c r="L4217">
        <v>395.97047676042291</v>
      </c>
      <c r="R4217">
        <v>395.97047676042291</v>
      </c>
      <c r="S4217" t="s">
        <v>201</v>
      </c>
      <c r="T4217" s="221">
        <v>45323.313888888886</v>
      </c>
    </row>
    <row r="4218" spans="1:20" x14ac:dyDescent="0.35">
      <c r="A4218" t="s">
        <v>104</v>
      </c>
      <c r="B4218" t="s">
        <v>105</v>
      </c>
      <c r="C4218" t="s">
        <v>92</v>
      </c>
      <c r="D4218" s="29">
        <v>45854</v>
      </c>
      <c r="E4218" s="184" t="str">
        <f t="shared" si="260"/>
        <v/>
      </c>
      <c r="F4218" s="184" t="str">
        <f t="shared" si="261"/>
        <v/>
      </c>
      <c r="G4218" s="184" t="str">
        <f t="shared" si="262"/>
        <v/>
      </c>
      <c r="H4218" s="184" t="str">
        <f t="shared" si="263"/>
        <v/>
      </c>
      <c r="J4218" t="s">
        <v>253</v>
      </c>
      <c r="K4218" t="s">
        <v>253</v>
      </c>
      <c r="L4218">
        <v>395.97047676042291</v>
      </c>
      <c r="R4218">
        <v>395.97047676042291</v>
      </c>
      <c r="S4218" t="s">
        <v>201</v>
      </c>
      <c r="T4218" s="221">
        <v>45323.313888888886</v>
      </c>
    </row>
    <row r="4219" spans="1:20" x14ac:dyDescent="0.35">
      <c r="A4219" t="s">
        <v>104</v>
      </c>
      <c r="B4219" t="s">
        <v>105</v>
      </c>
      <c r="C4219" t="s">
        <v>92</v>
      </c>
      <c r="D4219" s="29">
        <v>45855</v>
      </c>
      <c r="E4219" s="184" t="str">
        <f t="shared" si="260"/>
        <v/>
      </c>
      <c r="F4219" s="184" t="str">
        <f t="shared" si="261"/>
        <v/>
      </c>
      <c r="G4219" s="184" t="str">
        <f t="shared" si="262"/>
        <v/>
      </c>
      <c r="H4219" s="184" t="str">
        <f t="shared" si="263"/>
        <v/>
      </c>
      <c r="J4219" t="s">
        <v>253</v>
      </c>
      <c r="K4219" t="s">
        <v>253</v>
      </c>
      <c r="L4219">
        <v>395.97047676042291</v>
      </c>
      <c r="R4219">
        <v>395.97047676042291</v>
      </c>
      <c r="S4219" t="s">
        <v>201</v>
      </c>
      <c r="T4219" s="221">
        <v>45323.313888888886</v>
      </c>
    </row>
    <row r="4220" spans="1:20" x14ac:dyDescent="0.35">
      <c r="A4220" t="s">
        <v>104</v>
      </c>
      <c r="B4220" t="s">
        <v>105</v>
      </c>
      <c r="C4220" t="s">
        <v>92</v>
      </c>
      <c r="D4220" s="29">
        <v>45856</v>
      </c>
      <c r="E4220" s="184" t="str">
        <f t="shared" si="260"/>
        <v/>
      </c>
      <c r="F4220" s="184" t="str">
        <f t="shared" si="261"/>
        <v/>
      </c>
      <c r="G4220" s="184" t="str">
        <f t="shared" si="262"/>
        <v/>
      </c>
      <c r="H4220" s="184" t="str">
        <f t="shared" si="263"/>
        <v/>
      </c>
      <c r="J4220" t="s">
        <v>253</v>
      </c>
      <c r="K4220" t="s">
        <v>253</v>
      </c>
      <c r="L4220">
        <v>395.97047676042291</v>
      </c>
      <c r="R4220">
        <v>395.97047676042291</v>
      </c>
      <c r="S4220" t="s">
        <v>201</v>
      </c>
      <c r="T4220" s="221">
        <v>45323.313888888886</v>
      </c>
    </row>
    <row r="4221" spans="1:20" x14ac:dyDescent="0.35">
      <c r="A4221" t="s">
        <v>104</v>
      </c>
      <c r="B4221" t="s">
        <v>105</v>
      </c>
      <c r="C4221" t="s">
        <v>92</v>
      </c>
      <c r="D4221" s="29">
        <v>45857</v>
      </c>
      <c r="E4221" s="184" t="str">
        <f t="shared" si="260"/>
        <v/>
      </c>
      <c r="F4221" s="184" t="str">
        <f t="shared" si="261"/>
        <v/>
      </c>
      <c r="G4221" s="184" t="str">
        <f t="shared" si="262"/>
        <v/>
      </c>
      <c r="H4221" s="184" t="str">
        <f t="shared" si="263"/>
        <v/>
      </c>
      <c r="J4221" t="s">
        <v>253</v>
      </c>
      <c r="K4221" t="s">
        <v>253</v>
      </c>
      <c r="L4221">
        <v>395.97047676042291</v>
      </c>
      <c r="R4221">
        <v>395.97047676042291</v>
      </c>
      <c r="S4221" t="s">
        <v>201</v>
      </c>
      <c r="T4221" s="221">
        <v>45323.313888888886</v>
      </c>
    </row>
    <row r="4222" spans="1:20" x14ac:dyDescent="0.35">
      <c r="A4222" t="s">
        <v>104</v>
      </c>
      <c r="B4222" t="s">
        <v>105</v>
      </c>
      <c r="C4222" t="s">
        <v>92</v>
      </c>
      <c r="D4222" s="29">
        <v>45858</v>
      </c>
      <c r="E4222" s="184" t="str">
        <f t="shared" si="260"/>
        <v/>
      </c>
      <c r="F4222" s="184" t="str">
        <f t="shared" si="261"/>
        <v/>
      </c>
      <c r="G4222" s="184" t="str">
        <f t="shared" si="262"/>
        <v/>
      </c>
      <c r="H4222" s="184" t="str">
        <f t="shared" si="263"/>
        <v/>
      </c>
      <c r="J4222" t="s">
        <v>253</v>
      </c>
      <c r="K4222" t="s">
        <v>253</v>
      </c>
      <c r="L4222">
        <v>395.97047676042291</v>
      </c>
      <c r="R4222">
        <v>395.97047676042291</v>
      </c>
      <c r="S4222" t="s">
        <v>201</v>
      </c>
      <c r="T4222" s="221">
        <v>45323.313888888886</v>
      </c>
    </row>
    <row r="4223" spans="1:20" x14ac:dyDescent="0.35">
      <c r="A4223" t="s">
        <v>104</v>
      </c>
      <c r="B4223" t="s">
        <v>105</v>
      </c>
      <c r="C4223" t="s">
        <v>92</v>
      </c>
      <c r="D4223" s="29">
        <v>45859</v>
      </c>
      <c r="E4223" s="184" t="str">
        <f t="shared" si="260"/>
        <v/>
      </c>
      <c r="F4223" s="184" t="str">
        <f t="shared" si="261"/>
        <v/>
      </c>
      <c r="G4223" s="184" t="str">
        <f t="shared" si="262"/>
        <v/>
      </c>
      <c r="H4223" s="184" t="str">
        <f t="shared" si="263"/>
        <v/>
      </c>
      <c r="J4223" t="s">
        <v>253</v>
      </c>
      <c r="K4223" t="s">
        <v>253</v>
      </c>
      <c r="L4223">
        <v>395.97047676042291</v>
      </c>
      <c r="R4223">
        <v>395.97047676042291</v>
      </c>
      <c r="S4223" t="s">
        <v>201</v>
      </c>
      <c r="T4223" s="221">
        <v>45323.313888888886</v>
      </c>
    </row>
    <row r="4224" spans="1:20" x14ac:dyDescent="0.35">
      <c r="A4224" t="s">
        <v>104</v>
      </c>
      <c r="B4224" t="s">
        <v>105</v>
      </c>
      <c r="C4224" t="s">
        <v>92</v>
      </c>
      <c r="D4224" s="29">
        <v>45860</v>
      </c>
      <c r="E4224" s="184" t="str">
        <f t="shared" si="260"/>
        <v/>
      </c>
      <c r="F4224" s="184" t="str">
        <f t="shared" si="261"/>
        <v/>
      </c>
      <c r="G4224" s="184" t="str">
        <f t="shared" si="262"/>
        <v/>
      </c>
      <c r="H4224" s="184" t="str">
        <f t="shared" si="263"/>
        <v/>
      </c>
      <c r="J4224" t="s">
        <v>253</v>
      </c>
      <c r="K4224" t="s">
        <v>253</v>
      </c>
      <c r="L4224">
        <v>395.97047676042291</v>
      </c>
      <c r="R4224">
        <v>395.97047676042291</v>
      </c>
      <c r="S4224" t="s">
        <v>201</v>
      </c>
      <c r="T4224" s="221">
        <v>45323.313888888886</v>
      </c>
    </row>
    <row r="4225" spans="1:20" x14ac:dyDescent="0.35">
      <c r="A4225" t="s">
        <v>104</v>
      </c>
      <c r="B4225" t="s">
        <v>105</v>
      </c>
      <c r="C4225" t="s">
        <v>92</v>
      </c>
      <c r="D4225" s="29">
        <v>45861</v>
      </c>
      <c r="E4225" s="184" t="str">
        <f t="shared" si="260"/>
        <v/>
      </c>
      <c r="F4225" s="184" t="str">
        <f t="shared" si="261"/>
        <v/>
      </c>
      <c r="G4225" s="184" t="str">
        <f t="shared" si="262"/>
        <v/>
      </c>
      <c r="H4225" s="184" t="str">
        <f t="shared" si="263"/>
        <v/>
      </c>
      <c r="J4225" t="s">
        <v>253</v>
      </c>
      <c r="K4225" t="s">
        <v>253</v>
      </c>
      <c r="L4225">
        <v>395.97047676042291</v>
      </c>
      <c r="R4225">
        <v>395.97047676042291</v>
      </c>
      <c r="S4225" t="s">
        <v>201</v>
      </c>
      <c r="T4225" s="221">
        <v>45323.313888888886</v>
      </c>
    </row>
    <row r="4226" spans="1:20" x14ac:dyDescent="0.35">
      <c r="A4226" t="s">
        <v>104</v>
      </c>
      <c r="B4226" t="s">
        <v>105</v>
      </c>
      <c r="C4226" t="s">
        <v>92</v>
      </c>
      <c r="D4226" s="29">
        <v>45862</v>
      </c>
      <c r="E4226" s="184" t="str">
        <f t="shared" si="260"/>
        <v/>
      </c>
      <c r="F4226" s="184" t="str">
        <f t="shared" si="261"/>
        <v/>
      </c>
      <c r="G4226" s="184" t="str">
        <f t="shared" si="262"/>
        <v/>
      </c>
      <c r="H4226" s="184" t="str">
        <f t="shared" si="263"/>
        <v/>
      </c>
      <c r="J4226" t="s">
        <v>253</v>
      </c>
      <c r="K4226" t="s">
        <v>253</v>
      </c>
      <c r="L4226">
        <v>395.97047676042291</v>
      </c>
      <c r="R4226">
        <v>395.97047676042291</v>
      </c>
      <c r="S4226" t="s">
        <v>201</v>
      </c>
      <c r="T4226" s="221">
        <v>45323.313888888886</v>
      </c>
    </row>
    <row r="4227" spans="1:20" x14ac:dyDescent="0.35">
      <c r="A4227" t="s">
        <v>104</v>
      </c>
      <c r="B4227" t="s">
        <v>105</v>
      </c>
      <c r="C4227" t="s">
        <v>92</v>
      </c>
      <c r="D4227" s="29">
        <v>45863</v>
      </c>
      <c r="E4227" s="184" t="str">
        <f t="shared" si="260"/>
        <v/>
      </c>
      <c r="F4227" s="184" t="str">
        <f t="shared" si="261"/>
        <v/>
      </c>
      <c r="G4227" s="184" t="str">
        <f t="shared" si="262"/>
        <v/>
      </c>
      <c r="H4227" s="184" t="str">
        <f t="shared" si="263"/>
        <v/>
      </c>
      <c r="J4227" t="s">
        <v>253</v>
      </c>
      <c r="K4227" t="s">
        <v>253</v>
      </c>
      <c r="L4227">
        <v>395.97047676042291</v>
      </c>
      <c r="R4227">
        <v>395.97047676042291</v>
      </c>
      <c r="S4227" t="s">
        <v>201</v>
      </c>
      <c r="T4227" s="221">
        <v>45323.313888888886</v>
      </c>
    </row>
    <row r="4228" spans="1:20" x14ac:dyDescent="0.35">
      <c r="A4228" t="s">
        <v>104</v>
      </c>
      <c r="B4228" t="s">
        <v>105</v>
      </c>
      <c r="C4228" t="s">
        <v>92</v>
      </c>
      <c r="D4228" s="29">
        <v>45864</v>
      </c>
      <c r="E4228" s="184" t="str">
        <f t="shared" si="260"/>
        <v/>
      </c>
      <c r="F4228" s="184" t="str">
        <f t="shared" si="261"/>
        <v/>
      </c>
      <c r="G4228" s="184" t="str">
        <f t="shared" si="262"/>
        <v/>
      </c>
      <c r="H4228" s="184" t="str">
        <f t="shared" si="263"/>
        <v/>
      </c>
      <c r="J4228" t="s">
        <v>253</v>
      </c>
      <c r="K4228" t="s">
        <v>253</v>
      </c>
      <c r="L4228">
        <v>395.97047676042291</v>
      </c>
      <c r="R4228">
        <v>395.97047676042291</v>
      </c>
      <c r="S4228" t="s">
        <v>201</v>
      </c>
      <c r="T4228" s="221">
        <v>45323.313888888886</v>
      </c>
    </row>
    <row r="4229" spans="1:20" x14ac:dyDescent="0.35">
      <c r="A4229" t="s">
        <v>104</v>
      </c>
      <c r="B4229" t="s">
        <v>105</v>
      </c>
      <c r="C4229" t="s">
        <v>92</v>
      </c>
      <c r="D4229" s="29">
        <v>45865</v>
      </c>
      <c r="E4229" s="184" t="str">
        <f t="shared" si="260"/>
        <v/>
      </c>
      <c r="F4229" s="184" t="str">
        <f t="shared" si="261"/>
        <v/>
      </c>
      <c r="G4229" s="184" t="str">
        <f t="shared" si="262"/>
        <v/>
      </c>
      <c r="H4229" s="184" t="str">
        <f t="shared" si="263"/>
        <v/>
      </c>
      <c r="J4229" t="s">
        <v>253</v>
      </c>
      <c r="K4229" t="s">
        <v>253</v>
      </c>
      <c r="L4229">
        <v>395.97047676042291</v>
      </c>
      <c r="R4229">
        <v>395.97047676042291</v>
      </c>
      <c r="S4229" t="s">
        <v>201</v>
      </c>
      <c r="T4229" s="221">
        <v>45323.313888888886</v>
      </c>
    </row>
    <row r="4230" spans="1:20" x14ac:dyDescent="0.35">
      <c r="A4230" t="s">
        <v>104</v>
      </c>
      <c r="B4230" t="s">
        <v>105</v>
      </c>
      <c r="C4230" t="s">
        <v>92</v>
      </c>
      <c r="D4230" s="29">
        <v>45866</v>
      </c>
      <c r="E4230" s="184" t="str">
        <f t="shared" si="260"/>
        <v/>
      </c>
      <c r="F4230" s="184" t="str">
        <f t="shared" si="261"/>
        <v/>
      </c>
      <c r="G4230" s="184" t="str">
        <f t="shared" si="262"/>
        <v/>
      </c>
      <c r="H4230" s="184" t="str">
        <f t="shared" si="263"/>
        <v/>
      </c>
      <c r="J4230" t="s">
        <v>253</v>
      </c>
      <c r="K4230" t="s">
        <v>253</v>
      </c>
      <c r="L4230">
        <v>395.97047676042291</v>
      </c>
      <c r="R4230">
        <v>395.97047676042291</v>
      </c>
      <c r="S4230" t="s">
        <v>201</v>
      </c>
      <c r="T4230" s="221">
        <v>45323.313888888886</v>
      </c>
    </row>
    <row r="4231" spans="1:20" x14ac:dyDescent="0.35">
      <c r="A4231" t="s">
        <v>104</v>
      </c>
      <c r="B4231" t="s">
        <v>105</v>
      </c>
      <c r="C4231" t="s">
        <v>92</v>
      </c>
      <c r="D4231" s="29">
        <v>45867</v>
      </c>
      <c r="E4231" s="184" t="str">
        <f t="shared" si="260"/>
        <v/>
      </c>
      <c r="F4231" s="184" t="str">
        <f t="shared" si="261"/>
        <v/>
      </c>
      <c r="G4231" s="184" t="str">
        <f t="shared" si="262"/>
        <v/>
      </c>
      <c r="H4231" s="184" t="str">
        <f t="shared" si="263"/>
        <v/>
      </c>
      <c r="J4231" t="s">
        <v>253</v>
      </c>
      <c r="K4231" t="s">
        <v>253</v>
      </c>
      <c r="L4231">
        <v>395.97047676042291</v>
      </c>
      <c r="R4231">
        <v>395.97047676042291</v>
      </c>
      <c r="S4231" t="s">
        <v>201</v>
      </c>
      <c r="T4231" s="221">
        <v>45323.313888888886</v>
      </c>
    </row>
    <row r="4232" spans="1:20" x14ac:dyDescent="0.35">
      <c r="A4232" t="s">
        <v>104</v>
      </c>
      <c r="B4232" t="s">
        <v>105</v>
      </c>
      <c r="C4232" t="s">
        <v>92</v>
      </c>
      <c r="D4232" s="29">
        <v>45868</v>
      </c>
      <c r="E4232" s="184" t="str">
        <f t="shared" ref="E4232:E4295" si="264">IF(J4232="","",IF(L4232=0,0,IF(1-(J4232/L4232)&lt;0,"",1-(J4232/L4232))))</f>
        <v/>
      </c>
      <c r="F4232" s="184" t="str">
        <f t="shared" ref="F4232:F4295" si="265">IF(K4232="","",IF(L4232=0,0,IF(1-(K4232/L4232)&lt;0,"",1-(K4232/L4232))))</f>
        <v/>
      </c>
      <c r="G4232" s="184" t="str">
        <f t="shared" ref="G4232:G4295" si="266">IF(J4232="","",IF(1-(J4232/R4232)&lt;0,"",1-(J4232/R4232)))</f>
        <v/>
      </c>
      <c r="H4232" s="184" t="str">
        <f t="shared" ref="H4232:H4295" si="267">IF(K4232="","",IF(1-(K4232/R4232)&lt;0,"",1-(K4232/R4232)))</f>
        <v/>
      </c>
      <c r="J4232" t="s">
        <v>253</v>
      </c>
      <c r="K4232" t="s">
        <v>253</v>
      </c>
      <c r="L4232">
        <v>395.97047676042291</v>
      </c>
      <c r="R4232">
        <v>395.97047676042291</v>
      </c>
      <c r="S4232" t="s">
        <v>201</v>
      </c>
      <c r="T4232" s="221">
        <v>45323.313888888886</v>
      </c>
    </row>
    <row r="4233" spans="1:20" x14ac:dyDescent="0.35">
      <c r="A4233" t="s">
        <v>104</v>
      </c>
      <c r="B4233" t="s">
        <v>105</v>
      </c>
      <c r="C4233" t="s">
        <v>92</v>
      </c>
      <c r="D4233" s="29">
        <v>45869</v>
      </c>
      <c r="E4233" s="184" t="str">
        <f t="shared" si="264"/>
        <v/>
      </c>
      <c r="F4233" s="184" t="str">
        <f t="shared" si="265"/>
        <v/>
      </c>
      <c r="G4233" s="184" t="str">
        <f t="shared" si="266"/>
        <v/>
      </c>
      <c r="H4233" s="184" t="str">
        <f t="shared" si="267"/>
        <v/>
      </c>
      <c r="J4233" t="s">
        <v>253</v>
      </c>
      <c r="K4233" t="s">
        <v>253</v>
      </c>
      <c r="L4233">
        <v>395.97047676042291</v>
      </c>
      <c r="R4233">
        <v>395.97047676042291</v>
      </c>
      <c r="S4233" t="s">
        <v>201</v>
      </c>
      <c r="T4233" s="221">
        <v>45323.313888888886</v>
      </c>
    </row>
    <row r="4234" spans="1:20" x14ac:dyDescent="0.35">
      <c r="A4234" t="s">
        <v>104</v>
      </c>
      <c r="B4234" t="s">
        <v>105</v>
      </c>
      <c r="C4234" t="s">
        <v>92</v>
      </c>
      <c r="D4234" s="29">
        <v>45870</v>
      </c>
      <c r="E4234" s="184" t="str">
        <f t="shared" si="264"/>
        <v/>
      </c>
      <c r="F4234" s="184" t="str">
        <f t="shared" si="265"/>
        <v/>
      </c>
      <c r="G4234" s="184" t="str">
        <f t="shared" si="266"/>
        <v/>
      </c>
      <c r="H4234" s="184" t="str">
        <f t="shared" si="267"/>
        <v/>
      </c>
      <c r="J4234" t="s">
        <v>253</v>
      </c>
      <c r="K4234" t="s">
        <v>253</v>
      </c>
      <c r="L4234">
        <v>395.97047676042291</v>
      </c>
      <c r="R4234">
        <v>395.97047676042291</v>
      </c>
      <c r="S4234" t="s">
        <v>201</v>
      </c>
      <c r="T4234" s="221">
        <v>45323.313888888886</v>
      </c>
    </row>
    <row r="4235" spans="1:20" x14ac:dyDescent="0.35">
      <c r="A4235" t="s">
        <v>104</v>
      </c>
      <c r="B4235" t="s">
        <v>105</v>
      </c>
      <c r="C4235" t="s">
        <v>92</v>
      </c>
      <c r="D4235" s="29">
        <v>45871</v>
      </c>
      <c r="E4235" s="184" t="str">
        <f t="shared" si="264"/>
        <v/>
      </c>
      <c r="F4235" s="184" t="str">
        <f t="shared" si="265"/>
        <v/>
      </c>
      <c r="G4235" s="184" t="str">
        <f t="shared" si="266"/>
        <v/>
      </c>
      <c r="H4235" s="184" t="str">
        <f t="shared" si="267"/>
        <v/>
      </c>
      <c r="J4235" t="s">
        <v>253</v>
      </c>
      <c r="K4235" t="s">
        <v>253</v>
      </c>
      <c r="L4235">
        <v>395.97047676042291</v>
      </c>
      <c r="R4235">
        <v>395.97047676042291</v>
      </c>
      <c r="S4235" t="s">
        <v>201</v>
      </c>
      <c r="T4235" s="221">
        <v>45323.313888888886</v>
      </c>
    </row>
    <row r="4236" spans="1:20" x14ac:dyDescent="0.35">
      <c r="A4236" t="s">
        <v>104</v>
      </c>
      <c r="B4236" t="s">
        <v>105</v>
      </c>
      <c r="C4236" t="s">
        <v>92</v>
      </c>
      <c r="D4236" s="29">
        <v>45872</v>
      </c>
      <c r="E4236" s="184" t="str">
        <f t="shared" si="264"/>
        <v/>
      </c>
      <c r="F4236" s="184" t="str">
        <f t="shared" si="265"/>
        <v/>
      </c>
      <c r="G4236" s="184" t="str">
        <f t="shared" si="266"/>
        <v/>
      </c>
      <c r="H4236" s="184" t="str">
        <f t="shared" si="267"/>
        <v/>
      </c>
      <c r="J4236" t="s">
        <v>253</v>
      </c>
      <c r="K4236" t="s">
        <v>253</v>
      </c>
      <c r="L4236">
        <v>395.97047676042291</v>
      </c>
      <c r="R4236">
        <v>395.97047676042291</v>
      </c>
      <c r="S4236" t="s">
        <v>201</v>
      </c>
      <c r="T4236" s="221">
        <v>45323.313888888886</v>
      </c>
    </row>
    <row r="4237" spans="1:20" x14ac:dyDescent="0.35">
      <c r="A4237" t="s">
        <v>104</v>
      </c>
      <c r="B4237" t="s">
        <v>105</v>
      </c>
      <c r="C4237" t="s">
        <v>92</v>
      </c>
      <c r="D4237" s="29">
        <v>45873</v>
      </c>
      <c r="E4237" s="184" t="str">
        <f t="shared" si="264"/>
        <v/>
      </c>
      <c r="F4237" s="184" t="str">
        <f t="shared" si="265"/>
        <v/>
      </c>
      <c r="G4237" s="184" t="str">
        <f t="shared" si="266"/>
        <v/>
      </c>
      <c r="H4237" s="184" t="str">
        <f t="shared" si="267"/>
        <v/>
      </c>
      <c r="J4237" t="s">
        <v>253</v>
      </c>
      <c r="K4237" t="s">
        <v>253</v>
      </c>
      <c r="L4237">
        <v>395.97047676042291</v>
      </c>
      <c r="R4237">
        <v>395.97047676042291</v>
      </c>
      <c r="S4237" t="s">
        <v>201</v>
      </c>
      <c r="T4237" s="221">
        <v>45323.313888888886</v>
      </c>
    </row>
    <row r="4238" spans="1:20" x14ac:dyDescent="0.35">
      <c r="A4238" t="s">
        <v>104</v>
      </c>
      <c r="B4238" t="s">
        <v>105</v>
      </c>
      <c r="C4238" t="s">
        <v>92</v>
      </c>
      <c r="D4238" s="29">
        <v>45874</v>
      </c>
      <c r="E4238" s="184" t="str">
        <f t="shared" si="264"/>
        <v/>
      </c>
      <c r="F4238" s="184" t="str">
        <f t="shared" si="265"/>
        <v/>
      </c>
      <c r="G4238" s="184" t="str">
        <f t="shared" si="266"/>
        <v/>
      </c>
      <c r="H4238" s="184" t="str">
        <f t="shared" si="267"/>
        <v/>
      </c>
      <c r="J4238" t="s">
        <v>253</v>
      </c>
      <c r="K4238" t="s">
        <v>253</v>
      </c>
      <c r="L4238">
        <v>395.97047676042291</v>
      </c>
      <c r="R4238">
        <v>395.97047676042291</v>
      </c>
      <c r="S4238" t="s">
        <v>201</v>
      </c>
      <c r="T4238" s="221">
        <v>45323.313888888886</v>
      </c>
    </row>
    <row r="4239" spans="1:20" x14ac:dyDescent="0.35">
      <c r="A4239" t="s">
        <v>104</v>
      </c>
      <c r="B4239" t="s">
        <v>105</v>
      </c>
      <c r="C4239" t="s">
        <v>92</v>
      </c>
      <c r="D4239" s="29">
        <v>45875</v>
      </c>
      <c r="E4239" s="184" t="str">
        <f t="shared" si="264"/>
        <v/>
      </c>
      <c r="F4239" s="184" t="str">
        <f t="shared" si="265"/>
        <v/>
      </c>
      <c r="G4239" s="184" t="str">
        <f t="shared" si="266"/>
        <v/>
      </c>
      <c r="H4239" s="184" t="str">
        <f t="shared" si="267"/>
        <v/>
      </c>
      <c r="J4239" t="s">
        <v>253</v>
      </c>
      <c r="K4239" t="s">
        <v>253</v>
      </c>
      <c r="L4239">
        <v>395.97047676042291</v>
      </c>
      <c r="R4239">
        <v>395.97047676042291</v>
      </c>
      <c r="S4239" t="s">
        <v>201</v>
      </c>
      <c r="T4239" s="221">
        <v>45323.313888888886</v>
      </c>
    </row>
    <row r="4240" spans="1:20" x14ac:dyDescent="0.35">
      <c r="A4240" t="s">
        <v>104</v>
      </c>
      <c r="B4240" t="s">
        <v>105</v>
      </c>
      <c r="C4240" t="s">
        <v>92</v>
      </c>
      <c r="D4240" s="29">
        <v>45876</v>
      </c>
      <c r="E4240" s="184" t="str">
        <f t="shared" si="264"/>
        <v/>
      </c>
      <c r="F4240" s="184" t="str">
        <f t="shared" si="265"/>
        <v/>
      </c>
      <c r="G4240" s="184" t="str">
        <f t="shared" si="266"/>
        <v/>
      </c>
      <c r="H4240" s="184" t="str">
        <f t="shared" si="267"/>
        <v/>
      </c>
      <c r="J4240" t="s">
        <v>253</v>
      </c>
      <c r="K4240" t="s">
        <v>253</v>
      </c>
      <c r="L4240">
        <v>395.97047676042291</v>
      </c>
      <c r="R4240">
        <v>395.97047676042291</v>
      </c>
      <c r="S4240" t="s">
        <v>201</v>
      </c>
      <c r="T4240" s="221">
        <v>45323.313888888886</v>
      </c>
    </row>
    <row r="4241" spans="1:20" x14ac:dyDescent="0.35">
      <c r="A4241" t="s">
        <v>104</v>
      </c>
      <c r="B4241" t="s">
        <v>105</v>
      </c>
      <c r="C4241" t="s">
        <v>92</v>
      </c>
      <c r="D4241" s="29">
        <v>45877</v>
      </c>
      <c r="E4241" s="184" t="str">
        <f t="shared" si="264"/>
        <v/>
      </c>
      <c r="F4241" s="184" t="str">
        <f t="shared" si="265"/>
        <v/>
      </c>
      <c r="G4241" s="184" t="str">
        <f t="shared" si="266"/>
        <v/>
      </c>
      <c r="H4241" s="184" t="str">
        <f t="shared" si="267"/>
        <v/>
      </c>
      <c r="J4241" t="s">
        <v>253</v>
      </c>
      <c r="K4241" t="s">
        <v>253</v>
      </c>
      <c r="L4241">
        <v>395.97047676042291</v>
      </c>
      <c r="R4241">
        <v>395.97047676042291</v>
      </c>
      <c r="S4241" t="s">
        <v>201</v>
      </c>
      <c r="T4241" s="221">
        <v>45323.313888888886</v>
      </c>
    </row>
    <row r="4242" spans="1:20" x14ac:dyDescent="0.35">
      <c r="A4242" t="s">
        <v>104</v>
      </c>
      <c r="B4242" t="s">
        <v>105</v>
      </c>
      <c r="C4242" t="s">
        <v>92</v>
      </c>
      <c r="D4242" s="29">
        <v>45878</v>
      </c>
      <c r="E4242" s="184" t="str">
        <f t="shared" si="264"/>
        <v/>
      </c>
      <c r="F4242" s="184" t="str">
        <f t="shared" si="265"/>
        <v/>
      </c>
      <c r="G4242" s="184" t="str">
        <f t="shared" si="266"/>
        <v/>
      </c>
      <c r="H4242" s="184" t="str">
        <f t="shared" si="267"/>
        <v/>
      </c>
      <c r="J4242" t="s">
        <v>253</v>
      </c>
      <c r="K4242" t="s">
        <v>253</v>
      </c>
      <c r="L4242">
        <v>395.97047676042291</v>
      </c>
      <c r="R4242">
        <v>395.97047676042291</v>
      </c>
      <c r="S4242" t="s">
        <v>201</v>
      </c>
      <c r="T4242" s="221">
        <v>45323.313888888886</v>
      </c>
    </row>
    <row r="4243" spans="1:20" x14ac:dyDescent="0.35">
      <c r="A4243" t="s">
        <v>104</v>
      </c>
      <c r="B4243" t="s">
        <v>105</v>
      </c>
      <c r="C4243" t="s">
        <v>92</v>
      </c>
      <c r="D4243" s="29">
        <v>45879</v>
      </c>
      <c r="E4243" s="184" t="str">
        <f t="shared" si="264"/>
        <v/>
      </c>
      <c r="F4243" s="184" t="str">
        <f t="shared" si="265"/>
        <v/>
      </c>
      <c r="G4243" s="184" t="str">
        <f t="shared" si="266"/>
        <v/>
      </c>
      <c r="H4243" s="184" t="str">
        <f t="shared" si="267"/>
        <v/>
      </c>
      <c r="J4243" t="s">
        <v>253</v>
      </c>
      <c r="K4243" t="s">
        <v>253</v>
      </c>
      <c r="L4243">
        <v>395.97047676042291</v>
      </c>
      <c r="R4243">
        <v>395.97047676042291</v>
      </c>
      <c r="S4243" t="s">
        <v>201</v>
      </c>
      <c r="T4243" s="221">
        <v>45323.313888888886</v>
      </c>
    </row>
    <row r="4244" spans="1:20" x14ac:dyDescent="0.35">
      <c r="A4244" t="s">
        <v>104</v>
      </c>
      <c r="B4244" t="s">
        <v>105</v>
      </c>
      <c r="C4244" t="s">
        <v>92</v>
      </c>
      <c r="D4244" s="29">
        <v>45880</v>
      </c>
      <c r="E4244" s="184" t="str">
        <f t="shared" si="264"/>
        <v/>
      </c>
      <c r="F4244" s="184" t="str">
        <f t="shared" si="265"/>
        <v/>
      </c>
      <c r="G4244" s="184" t="str">
        <f t="shared" si="266"/>
        <v/>
      </c>
      <c r="H4244" s="184" t="str">
        <f t="shared" si="267"/>
        <v/>
      </c>
      <c r="J4244" t="s">
        <v>253</v>
      </c>
      <c r="K4244" t="s">
        <v>253</v>
      </c>
      <c r="L4244">
        <v>395.97047676042291</v>
      </c>
      <c r="R4244">
        <v>395.97047676042291</v>
      </c>
      <c r="S4244" t="s">
        <v>201</v>
      </c>
      <c r="T4244" s="221">
        <v>45323.313888888886</v>
      </c>
    </row>
    <row r="4245" spans="1:20" x14ac:dyDescent="0.35">
      <c r="A4245" t="s">
        <v>104</v>
      </c>
      <c r="B4245" t="s">
        <v>105</v>
      </c>
      <c r="C4245" t="s">
        <v>92</v>
      </c>
      <c r="D4245" s="29">
        <v>45881</v>
      </c>
      <c r="E4245" s="184" t="str">
        <f t="shared" si="264"/>
        <v/>
      </c>
      <c r="F4245" s="184" t="str">
        <f t="shared" si="265"/>
        <v/>
      </c>
      <c r="G4245" s="184" t="str">
        <f t="shared" si="266"/>
        <v/>
      </c>
      <c r="H4245" s="184" t="str">
        <f t="shared" si="267"/>
        <v/>
      </c>
      <c r="J4245" t="s">
        <v>253</v>
      </c>
      <c r="K4245" t="s">
        <v>253</v>
      </c>
      <c r="L4245">
        <v>395.97047676042291</v>
      </c>
      <c r="R4245">
        <v>395.97047676042291</v>
      </c>
      <c r="S4245" t="s">
        <v>201</v>
      </c>
      <c r="T4245" s="221">
        <v>45323.313888888886</v>
      </c>
    </row>
    <row r="4246" spans="1:20" x14ac:dyDescent="0.35">
      <c r="A4246" t="s">
        <v>104</v>
      </c>
      <c r="B4246" t="s">
        <v>105</v>
      </c>
      <c r="C4246" t="s">
        <v>92</v>
      </c>
      <c r="D4246" s="29">
        <v>45882</v>
      </c>
      <c r="E4246" s="184" t="str">
        <f t="shared" si="264"/>
        <v/>
      </c>
      <c r="F4246" s="184" t="str">
        <f t="shared" si="265"/>
        <v/>
      </c>
      <c r="G4246" s="184" t="str">
        <f t="shared" si="266"/>
        <v/>
      </c>
      <c r="H4246" s="184" t="str">
        <f t="shared" si="267"/>
        <v/>
      </c>
      <c r="J4246" t="s">
        <v>253</v>
      </c>
      <c r="K4246" t="s">
        <v>253</v>
      </c>
      <c r="L4246">
        <v>395.97047676042291</v>
      </c>
      <c r="R4246">
        <v>395.97047676042291</v>
      </c>
      <c r="S4246" t="s">
        <v>201</v>
      </c>
      <c r="T4246" s="221">
        <v>45323.313888888886</v>
      </c>
    </row>
    <row r="4247" spans="1:20" x14ac:dyDescent="0.35">
      <c r="A4247" t="s">
        <v>104</v>
      </c>
      <c r="B4247" t="s">
        <v>105</v>
      </c>
      <c r="C4247" t="s">
        <v>92</v>
      </c>
      <c r="D4247" s="29">
        <v>45883</v>
      </c>
      <c r="E4247" s="184" t="str">
        <f t="shared" si="264"/>
        <v/>
      </c>
      <c r="F4247" s="184" t="str">
        <f t="shared" si="265"/>
        <v/>
      </c>
      <c r="G4247" s="184" t="str">
        <f t="shared" si="266"/>
        <v/>
      </c>
      <c r="H4247" s="184" t="str">
        <f t="shared" si="267"/>
        <v/>
      </c>
      <c r="J4247" t="s">
        <v>253</v>
      </c>
      <c r="K4247" t="s">
        <v>253</v>
      </c>
      <c r="L4247">
        <v>395.97047676042291</v>
      </c>
      <c r="R4247">
        <v>395.97047676042291</v>
      </c>
      <c r="S4247" t="s">
        <v>201</v>
      </c>
      <c r="T4247" s="221">
        <v>45323.313888888886</v>
      </c>
    </row>
    <row r="4248" spans="1:20" x14ac:dyDescent="0.35">
      <c r="A4248" t="s">
        <v>104</v>
      </c>
      <c r="B4248" t="s">
        <v>105</v>
      </c>
      <c r="C4248" t="s">
        <v>92</v>
      </c>
      <c r="D4248" s="29">
        <v>45884</v>
      </c>
      <c r="E4248" s="184" t="str">
        <f t="shared" si="264"/>
        <v/>
      </c>
      <c r="F4248" s="184" t="str">
        <f t="shared" si="265"/>
        <v/>
      </c>
      <c r="G4248" s="184" t="str">
        <f t="shared" si="266"/>
        <v/>
      </c>
      <c r="H4248" s="184" t="str">
        <f t="shared" si="267"/>
        <v/>
      </c>
      <c r="J4248" t="s">
        <v>253</v>
      </c>
      <c r="K4248" t="s">
        <v>253</v>
      </c>
      <c r="L4248">
        <v>395.97047676042291</v>
      </c>
      <c r="R4248">
        <v>395.97047676042291</v>
      </c>
      <c r="S4248" t="s">
        <v>201</v>
      </c>
      <c r="T4248" s="221">
        <v>45323.313888888886</v>
      </c>
    </row>
    <row r="4249" spans="1:20" x14ac:dyDescent="0.35">
      <c r="A4249" t="s">
        <v>104</v>
      </c>
      <c r="B4249" t="s">
        <v>105</v>
      </c>
      <c r="C4249" t="s">
        <v>92</v>
      </c>
      <c r="D4249" s="29">
        <v>45885</v>
      </c>
      <c r="E4249" s="184" t="str">
        <f t="shared" si="264"/>
        <v/>
      </c>
      <c r="F4249" s="184" t="str">
        <f t="shared" si="265"/>
        <v/>
      </c>
      <c r="G4249" s="184" t="str">
        <f t="shared" si="266"/>
        <v/>
      </c>
      <c r="H4249" s="184" t="str">
        <f t="shared" si="267"/>
        <v/>
      </c>
      <c r="J4249" t="s">
        <v>253</v>
      </c>
      <c r="K4249" t="s">
        <v>253</v>
      </c>
      <c r="L4249">
        <v>395.97047676042291</v>
      </c>
      <c r="R4249">
        <v>395.97047676042291</v>
      </c>
      <c r="S4249" t="s">
        <v>201</v>
      </c>
      <c r="T4249" s="221">
        <v>45323.313888888886</v>
      </c>
    </row>
    <row r="4250" spans="1:20" x14ac:dyDescent="0.35">
      <c r="A4250" t="s">
        <v>104</v>
      </c>
      <c r="B4250" t="s">
        <v>105</v>
      </c>
      <c r="C4250" t="s">
        <v>92</v>
      </c>
      <c r="D4250" s="29">
        <v>45886</v>
      </c>
      <c r="E4250" s="184" t="str">
        <f t="shared" si="264"/>
        <v/>
      </c>
      <c r="F4250" s="184" t="str">
        <f t="shared" si="265"/>
        <v/>
      </c>
      <c r="G4250" s="184" t="str">
        <f t="shared" si="266"/>
        <v/>
      </c>
      <c r="H4250" s="184" t="str">
        <f t="shared" si="267"/>
        <v/>
      </c>
      <c r="J4250" t="s">
        <v>253</v>
      </c>
      <c r="K4250" t="s">
        <v>253</v>
      </c>
      <c r="L4250">
        <v>395.97047676042291</v>
      </c>
      <c r="R4250">
        <v>395.97047676042291</v>
      </c>
      <c r="S4250" t="s">
        <v>201</v>
      </c>
      <c r="T4250" s="221">
        <v>45323.313888888886</v>
      </c>
    </row>
    <row r="4251" spans="1:20" x14ac:dyDescent="0.35">
      <c r="A4251" t="s">
        <v>104</v>
      </c>
      <c r="B4251" t="s">
        <v>105</v>
      </c>
      <c r="C4251" t="s">
        <v>92</v>
      </c>
      <c r="D4251" s="29">
        <v>45887</v>
      </c>
      <c r="E4251" s="184" t="str">
        <f t="shared" si="264"/>
        <v/>
      </c>
      <c r="F4251" s="184" t="str">
        <f t="shared" si="265"/>
        <v/>
      </c>
      <c r="G4251" s="184" t="str">
        <f t="shared" si="266"/>
        <v/>
      </c>
      <c r="H4251" s="184" t="str">
        <f t="shared" si="267"/>
        <v/>
      </c>
      <c r="J4251" t="s">
        <v>253</v>
      </c>
      <c r="K4251" t="s">
        <v>253</v>
      </c>
      <c r="L4251">
        <v>395.97047676042291</v>
      </c>
      <c r="R4251">
        <v>395.97047676042291</v>
      </c>
      <c r="S4251" t="s">
        <v>201</v>
      </c>
      <c r="T4251" s="221">
        <v>45323.313888888886</v>
      </c>
    </row>
    <row r="4252" spans="1:20" x14ac:dyDescent="0.35">
      <c r="A4252" t="s">
        <v>104</v>
      </c>
      <c r="B4252" t="s">
        <v>105</v>
      </c>
      <c r="C4252" t="s">
        <v>92</v>
      </c>
      <c r="D4252" s="29">
        <v>45888</v>
      </c>
      <c r="E4252" s="184" t="str">
        <f t="shared" si="264"/>
        <v/>
      </c>
      <c r="F4252" s="184" t="str">
        <f t="shared" si="265"/>
        <v/>
      </c>
      <c r="G4252" s="184" t="str">
        <f t="shared" si="266"/>
        <v/>
      </c>
      <c r="H4252" s="184" t="str">
        <f t="shared" si="267"/>
        <v/>
      </c>
      <c r="J4252" t="s">
        <v>253</v>
      </c>
      <c r="K4252" t="s">
        <v>253</v>
      </c>
      <c r="L4252">
        <v>395.97047676042291</v>
      </c>
      <c r="R4252">
        <v>395.97047676042291</v>
      </c>
      <c r="S4252" t="s">
        <v>201</v>
      </c>
      <c r="T4252" s="221">
        <v>45323.313888888886</v>
      </c>
    </row>
    <row r="4253" spans="1:20" x14ac:dyDescent="0.35">
      <c r="A4253" t="s">
        <v>104</v>
      </c>
      <c r="B4253" t="s">
        <v>105</v>
      </c>
      <c r="C4253" t="s">
        <v>92</v>
      </c>
      <c r="D4253" s="29">
        <v>45889</v>
      </c>
      <c r="E4253" s="184" t="str">
        <f t="shared" si="264"/>
        <v/>
      </c>
      <c r="F4253" s="184" t="str">
        <f t="shared" si="265"/>
        <v/>
      </c>
      <c r="G4253" s="184" t="str">
        <f t="shared" si="266"/>
        <v/>
      </c>
      <c r="H4253" s="184" t="str">
        <f t="shared" si="267"/>
        <v/>
      </c>
      <c r="J4253" t="s">
        <v>253</v>
      </c>
      <c r="K4253" t="s">
        <v>253</v>
      </c>
      <c r="L4253">
        <v>395.97047676042291</v>
      </c>
      <c r="R4253">
        <v>395.97047676042291</v>
      </c>
      <c r="S4253" t="s">
        <v>201</v>
      </c>
      <c r="T4253" s="221">
        <v>45323.313888888886</v>
      </c>
    </row>
    <row r="4254" spans="1:20" x14ac:dyDescent="0.35">
      <c r="A4254" t="s">
        <v>104</v>
      </c>
      <c r="B4254" t="s">
        <v>105</v>
      </c>
      <c r="C4254" t="s">
        <v>92</v>
      </c>
      <c r="D4254" s="29">
        <v>45890</v>
      </c>
      <c r="E4254" s="184" t="str">
        <f t="shared" si="264"/>
        <v/>
      </c>
      <c r="F4254" s="184" t="str">
        <f t="shared" si="265"/>
        <v/>
      </c>
      <c r="G4254" s="184" t="str">
        <f t="shared" si="266"/>
        <v/>
      </c>
      <c r="H4254" s="184" t="str">
        <f t="shared" si="267"/>
        <v/>
      </c>
      <c r="J4254" t="s">
        <v>253</v>
      </c>
      <c r="K4254" t="s">
        <v>253</v>
      </c>
      <c r="L4254">
        <v>395.97047676042291</v>
      </c>
      <c r="R4254">
        <v>395.97047676042291</v>
      </c>
      <c r="S4254" t="s">
        <v>201</v>
      </c>
      <c r="T4254" s="221">
        <v>45323.313888888886</v>
      </c>
    </row>
    <row r="4255" spans="1:20" x14ac:dyDescent="0.35">
      <c r="A4255" t="s">
        <v>104</v>
      </c>
      <c r="B4255" t="s">
        <v>105</v>
      </c>
      <c r="C4255" t="s">
        <v>92</v>
      </c>
      <c r="D4255" s="29">
        <v>45891</v>
      </c>
      <c r="E4255" s="184" t="str">
        <f t="shared" si="264"/>
        <v/>
      </c>
      <c r="F4255" s="184" t="str">
        <f t="shared" si="265"/>
        <v/>
      </c>
      <c r="G4255" s="184" t="str">
        <f t="shared" si="266"/>
        <v/>
      </c>
      <c r="H4255" s="184" t="str">
        <f t="shared" si="267"/>
        <v/>
      </c>
      <c r="J4255" t="s">
        <v>253</v>
      </c>
      <c r="K4255" t="s">
        <v>253</v>
      </c>
      <c r="L4255">
        <v>395.97047676042291</v>
      </c>
      <c r="R4255">
        <v>395.97047676042291</v>
      </c>
      <c r="S4255" t="s">
        <v>201</v>
      </c>
      <c r="T4255" s="221">
        <v>45323.313888888886</v>
      </c>
    </row>
    <row r="4256" spans="1:20" x14ac:dyDescent="0.35">
      <c r="A4256" t="s">
        <v>104</v>
      </c>
      <c r="B4256" t="s">
        <v>105</v>
      </c>
      <c r="C4256" t="s">
        <v>92</v>
      </c>
      <c r="D4256" s="29">
        <v>45892</v>
      </c>
      <c r="E4256" s="184" t="str">
        <f t="shared" si="264"/>
        <v/>
      </c>
      <c r="F4256" s="184" t="str">
        <f t="shared" si="265"/>
        <v/>
      </c>
      <c r="G4256" s="184" t="str">
        <f t="shared" si="266"/>
        <v/>
      </c>
      <c r="H4256" s="184" t="str">
        <f t="shared" si="267"/>
        <v/>
      </c>
      <c r="J4256" t="s">
        <v>253</v>
      </c>
      <c r="K4256" t="s">
        <v>253</v>
      </c>
      <c r="L4256">
        <v>395.97047676042291</v>
      </c>
      <c r="R4256">
        <v>395.97047676042291</v>
      </c>
      <c r="S4256" t="s">
        <v>201</v>
      </c>
      <c r="T4256" s="221">
        <v>45323.313888888886</v>
      </c>
    </row>
    <row r="4257" spans="1:20" x14ac:dyDescent="0.35">
      <c r="A4257" t="s">
        <v>104</v>
      </c>
      <c r="B4257" t="s">
        <v>105</v>
      </c>
      <c r="C4257" t="s">
        <v>92</v>
      </c>
      <c r="D4257" s="29">
        <v>45893</v>
      </c>
      <c r="E4257" s="184" t="str">
        <f t="shared" si="264"/>
        <v/>
      </c>
      <c r="F4257" s="184" t="str">
        <f t="shared" si="265"/>
        <v/>
      </c>
      <c r="G4257" s="184" t="str">
        <f t="shared" si="266"/>
        <v/>
      </c>
      <c r="H4257" s="184" t="str">
        <f t="shared" si="267"/>
        <v/>
      </c>
      <c r="J4257" t="s">
        <v>253</v>
      </c>
      <c r="K4257" t="s">
        <v>253</v>
      </c>
      <c r="L4257">
        <v>395.97047676042291</v>
      </c>
      <c r="R4257">
        <v>395.97047676042291</v>
      </c>
      <c r="S4257" t="s">
        <v>201</v>
      </c>
      <c r="T4257" s="221">
        <v>45323.313888888886</v>
      </c>
    </row>
    <row r="4258" spans="1:20" x14ac:dyDescent="0.35">
      <c r="A4258" t="s">
        <v>104</v>
      </c>
      <c r="B4258" t="s">
        <v>105</v>
      </c>
      <c r="C4258" t="s">
        <v>92</v>
      </c>
      <c r="D4258" s="29">
        <v>45894</v>
      </c>
      <c r="E4258" s="184" t="str">
        <f t="shared" si="264"/>
        <v/>
      </c>
      <c r="F4258" s="184" t="str">
        <f t="shared" si="265"/>
        <v/>
      </c>
      <c r="G4258" s="184" t="str">
        <f t="shared" si="266"/>
        <v/>
      </c>
      <c r="H4258" s="184" t="str">
        <f t="shared" si="267"/>
        <v/>
      </c>
      <c r="J4258" t="s">
        <v>253</v>
      </c>
      <c r="K4258" t="s">
        <v>253</v>
      </c>
      <c r="L4258">
        <v>395.97047676042291</v>
      </c>
      <c r="R4258">
        <v>395.97047676042291</v>
      </c>
      <c r="S4258" t="s">
        <v>201</v>
      </c>
      <c r="T4258" s="221">
        <v>45323.313888888886</v>
      </c>
    </row>
    <row r="4259" spans="1:20" x14ac:dyDescent="0.35">
      <c r="A4259" t="s">
        <v>104</v>
      </c>
      <c r="B4259" t="s">
        <v>105</v>
      </c>
      <c r="C4259" t="s">
        <v>92</v>
      </c>
      <c r="D4259" s="29">
        <v>45895</v>
      </c>
      <c r="E4259" s="184" t="str">
        <f t="shared" si="264"/>
        <v/>
      </c>
      <c r="F4259" s="184" t="str">
        <f t="shared" si="265"/>
        <v/>
      </c>
      <c r="G4259" s="184" t="str">
        <f t="shared" si="266"/>
        <v/>
      </c>
      <c r="H4259" s="184" t="str">
        <f t="shared" si="267"/>
        <v/>
      </c>
      <c r="J4259" t="s">
        <v>253</v>
      </c>
      <c r="K4259" t="s">
        <v>253</v>
      </c>
      <c r="L4259">
        <v>395.97047676042291</v>
      </c>
      <c r="R4259">
        <v>395.97047676042291</v>
      </c>
      <c r="S4259" t="s">
        <v>201</v>
      </c>
      <c r="T4259" s="221">
        <v>45323.313888888886</v>
      </c>
    </row>
    <row r="4260" spans="1:20" x14ac:dyDescent="0.35">
      <c r="A4260" t="s">
        <v>104</v>
      </c>
      <c r="B4260" t="s">
        <v>105</v>
      </c>
      <c r="C4260" t="s">
        <v>92</v>
      </c>
      <c r="D4260" s="29">
        <v>45896</v>
      </c>
      <c r="E4260" s="184" t="str">
        <f t="shared" si="264"/>
        <v/>
      </c>
      <c r="F4260" s="184" t="str">
        <f t="shared" si="265"/>
        <v/>
      </c>
      <c r="G4260" s="184" t="str">
        <f t="shared" si="266"/>
        <v/>
      </c>
      <c r="H4260" s="184" t="str">
        <f t="shared" si="267"/>
        <v/>
      </c>
      <c r="J4260" t="s">
        <v>253</v>
      </c>
      <c r="K4260" t="s">
        <v>253</v>
      </c>
      <c r="L4260">
        <v>395.97047676042291</v>
      </c>
      <c r="R4260">
        <v>395.97047676042291</v>
      </c>
      <c r="S4260" t="s">
        <v>201</v>
      </c>
      <c r="T4260" s="221">
        <v>45323.313888888886</v>
      </c>
    </row>
    <row r="4261" spans="1:20" x14ac:dyDescent="0.35">
      <c r="A4261" t="s">
        <v>104</v>
      </c>
      <c r="B4261" t="s">
        <v>105</v>
      </c>
      <c r="C4261" t="s">
        <v>92</v>
      </c>
      <c r="D4261" s="29">
        <v>45897</v>
      </c>
      <c r="E4261" s="184" t="str">
        <f t="shared" si="264"/>
        <v/>
      </c>
      <c r="F4261" s="184" t="str">
        <f t="shared" si="265"/>
        <v/>
      </c>
      <c r="G4261" s="184" t="str">
        <f t="shared" si="266"/>
        <v/>
      </c>
      <c r="H4261" s="184" t="str">
        <f t="shared" si="267"/>
        <v/>
      </c>
      <c r="J4261" t="s">
        <v>253</v>
      </c>
      <c r="K4261" t="s">
        <v>253</v>
      </c>
      <c r="L4261">
        <v>395.97047676042291</v>
      </c>
      <c r="R4261">
        <v>395.97047676042291</v>
      </c>
      <c r="S4261" t="s">
        <v>201</v>
      </c>
      <c r="T4261" s="221">
        <v>45323.313888888886</v>
      </c>
    </row>
    <row r="4262" spans="1:20" x14ac:dyDescent="0.35">
      <c r="A4262" t="s">
        <v>104</v>
      </c>
      <c r="B4262" t="s">
        <v>105</v>
      </c>
      <c r="C4262" t="s">
        <v>92</v>
      </c>
      <c r="D4262" s="29">
        <v>45898</v>
      </c>
      <c r="E4262" s="184" t="str">
        <f t="shared" si="264"/>
        <v/>
      </c>
      <c r="F4262" s="184" t="str">
        <f t="shared" si="265"/>
        <v/>
      </c>
      <c r="G4262" s="184" t="str">
        <f t="shared" si="266"/>
        <v/>
      </c>
      <c r="H4262" s="184" t="str">
        <f t="shared" si="267"/>
        <v/>
      </c>
      <c r="J4262" t="s">
        <v>253</v>
      </c>
      <c r="K4262" t="s">
        <v>253</v>
      </c>
      <c r="L4262">
        <v>395.97047676042291</v>
      </c>
      <c r="R4262">
        <v>395.97047676042291</v>
      </c>
      <c r="S4262" t="s">
        <v>201</v>
      </c>
      <c r="T4262" s="221">
        <v>45323.313888888886</v>
      </c>
    </row>
    <row r="4263" spans="1:20" x14ac:dyDescent="0.35">
      <c r="A4263" t="s">
        <v>104</v>
      </c>
      <c r="B4263" t="s">
        <v>105</v>
      </c>
      <c r="C4263" t="s">
        <v>92</v>
      </c>
      <c r="D4263" s="29">
        <v>45899</v>
      </c>
      <c r="E4263" s="184" t="str">
        <f t="shared" si="264"/>
        <v/>
      </c>
      <c r="F4263" s="184" t="str">
        <f t="shared" si="265"/>
        <v/>
      </c>
      <c r="G4263" s="184" t="str">
        <f t="shared" si="266"/>
        <v/>
      </c>
      <c r="H4263" s="184" t="str">
        <f t="shared" si="267"/>
        <v/>
      </c>
      <c r="J4263" t="s">
        <v>253</v>
      </c>
      <c r="K4263" t="s">
        <v>253</v>
      </c>
      <c r="L4263">
        <v>395.97047676042291</v>
      </c>
      <c r="R4263">
        <v>395.97047676042291</v>
      </c>
      <c r="S4263" t="s">
        <v>201</v>
      </c>
      <c r="T4263" s="221">
        <v>45323.313888888886</v>
      </c>
    </row>
    <row r="4264" spans="1:20" x14ac:dyDescent="0.35">
      <c r="A4264" t="s">
        <v>104</v>
      </c>
      <c r="B4264" t="s">
        <v>105</v>
      </c>
      <c r="C4264" t="s">
        <v>92</v>
      </c>
      <c r="D4264" s="29">
        <v>45900</v>
      </c>
      <c r="E4264" s="184" t="str">
        <f t="shared" si="264"/>
        <v/>
      </c>
      <c r="F4264" s="184" t="str">
        <f t="shared" si="265"/>
        <v/>
      </c>
      <c r="G4264" s="184" t="str">
        <f t="shared" si="266"/>
        <v/>
      </c>
      <c r="H4264" s="184" t="str">
        <f t="shared" si="267"/>
        <v/>
      </c>
      <c r="J4264" t="s">
        <v>253</v>
      </c>
      <c r="K4264" t="s">
        <v>253</v>
      </c>
      <c r="L4264">
        <v>395.97047676042291</v>
      </c>
      <c r="R4264">
        <v>395.97047676042291</v>
      </c>
      <c r="S4264" t="s">
        <v>201</v>
      </c>
      <c r="T4264" s="221">
        <v>45323.313888888886</v>
      </c>
    </row>
    <row r="4265" spans="1:20" x14ac:dyDescent="0.35">
      <c r="A4265" t="s">
        <v>104</v>
      </c>
      <c r="B4265" t="s">
        <v>105</v>
      </c>
      <c r="C4265" t="s">
        <v>92</v>
      </c>
      <c r="D4265" s="29">
        <v>45901</v>
      </c>
      <c r="E4265" s="184" t="str">
        <f t="shared" si="264"/>
        <v/>
      </c>
      <c r="F4265" s="184" t="str">
        <f t="shared" si="265"/>
        <v/>
      </c>
      <c r="G4265" s="184" t="str">
        <f t="shared" si="266"/>
        <v/>
      </c>
      <c r="H4265" s="184" t="str">
        <f t="shared" si="267"/>
        <v/>
      </c>
      <c r="J4265" t="s">
        <v>253</v>
      </c>
      <c r="K4265" t="s">
        <v>253</v>
      </c>
      <c r="L4265">
        <v>395.97047676042291</v>
      </c>
      <c r="R4265">
        <v>395.97047676042291</v>
      </c>
      <c r="S4265" t="s">
        <v>201</v>
      </c>
      <c r="T4265" s="221">
        <v>45323.313888888886</v>
      </c>
    </row>
    <row r="4266" spans="1:20" x14ac:dyDescent="0.35">
      <c r="A4266" t="s">
        <v>104</v>
      </c>
      <c r="B4266" t="s">
        <v>105</v>
      </c>
      <c r="C4266" t="s">
        <v>92</v>
      </c>
      <c r="D4266" s="29">
        <v>45902</v>
      </c>
      <c r="E4266" s="184" t="str">
        <f t="shared" si="264"/>
        <v/>
      </c>
      <c r="F4266" s="184" t="str">
        <f t="shared" si="265"/>
        <v/>
      </c>
      <c r="G4266" s="184" t="str">
        <f t="shared" si="266"/>
        <v/>
      </c>
      <c r="H4266" s="184" t="str">
        <f t="shared" si="267"/>
        <v/>
      </c>
      <c r="J4266" t="s">
        <v>253</v>
      </c>
      <c r="K4266" t="s">
        <v>253</v>
      </c>
      <c r="L4266">
        <v>395.97047676042291</v>
      </c>
      <c r="R4266">
        <v>395.97047676042291</v>
      </c>
      <c r="S4266" t="s">
        <v>201</v>
      </c>
      <c r="T4266" s="221">
        <v>45323.313888888886</v>
      </c>
    </row>
    <row r="4267" spans="1:20" x14ac:dyDescent="0.35">
      <c r="A4267" t="s">
        <v>104</v>
      </c>
      <c r="B4267" t="s">
        <v>105</v>
      </c>
      <c r="C4267" t="s">
        <v>92</v>
      </c>
      <c r="D4267" s="29">
        <v>45903</v>
      </c>
      <c r="E4267" s="184" t="str">
        <f t="shared" si="264"/>
        <v/>
      </c>
      <c r="F4267" s="184" t="str">
        <f t="shared" si="265"/>
        <v/>
      </c>
      <c r="G4267" s="184" t="str">
        <f t="shared" si="266"/>
        <v/>
      </c>
      <c r="H4267" s="184" t="str">
        <f t="shared" si="267"/>
        <v/>
      </c>
      <c r="J4267" t="s">
        <v>253</v>
      </c>
      <c r="K4267" t="s">
        <v>253</v>
      </c>
      <c r="L4267">
        <v>395.97047676042291</v>
      </c>
      <c r="R4267">
        <v>395.97047676042291</v>
      </c>
      <c r="S4267" t="s">
        <v>201</v>
      </c>
      <c r="T4267" s="221">
        <v>45323.313888888886</v>
      </c>
    </row>
    <row r="4268" spans="1:20" x14ac:dyDescent="0.35">
      <c r="A4268" t="s">
        <v>104</v>
      </c>
      <c r="B4268" t="s">
        <v>105</v>
      </c>
      <c r="C4268" t="s">
        <v>92</v>
      </c>
      <c r="D4268" s="29">
        <v>45904</v>
      </c>
      <c r="E4268" s="184" t="str">
        <f t="shared" si="264"/>
        <v/>
      </c>
      <c r="F4268" s="184" t="str">
        <f t="shared" si="265"/>
        <v/>
      </c>
      <c r="G4268" s="184" t="str">
        <f t="shared" si="266"/>
        <v/>
      </c>
      <c r="H4268" s="184" t="str">
        <f t="shared" si="267"/>
        <v/>
      </c>
      <c r="J4268" t="s">
        <v>253</v>
      </c>
      <c r="K4268" t="s">
        <v>253</v>
      </c>
      <c r="L4268">
        <v>395.97047676042291</v>
      </c>
      <c r="R4268">
        <v>395.97047676042291</v>
      </c>
      <c r="S4268" t="s">
        <v>201</v>
      </c>
      <c r="T4268" s="221">
        <v>45323.313888888886</v>
      </c>
    </row>
    <row r="4269" spans="1:20" x14ac:dyDescent="0.35">
      <c r="A4269" t="s">
        <v>104</v>
      </c>
      <c r="B4269" t="s">
        <v>105</v>
      </c>
      <c r="C4269" t="s">
        <v>92</v>
      </c>
      <c r="D4269" s="29">
        <v>45905</v>
      </c>
      <c r="E4269" s="184" t="str">
        <f t="shared" si="264"/>
        <v/>
      </c>
      <c r="F4269" s="184" t="str">
        <f t="shared" si="265"/>
        <v/>
      </c>
      <c r="G4269" s="184" t="str">
        <f t="shared" si="266"/>
        <v/>
      </c>
      <c r="H4269" s="184" t="str">
        <f t="shared" si="267"/>
        <v/>
      </c>
      <c r="J4269" t="s">
        <v>253</v>
      </c>
      <c r="K4269" t="s">
        <v>253</v>
      </c>
      <c r="L4269">
        <v>395.97047676042291</v>
      </c>
      <c r="R4269">
        <v>395.97047676042291</v>
      </c>
      <c r="S4269" t="s">
        <v>201</v>
      </c>
      <c r="T4269" s="221">
        <v>45323.313888888886</v>
      </c>
    </row>
    <row r="4270" spans="1:20" x14ac:dyDescent="0.35">
      <c r="A4270" t="s">
        <v>104</v>
      </c>
      <c r="B4270" t="s">
        <v>105</v>
      </c>
      <c r="C4270" t="s">
        <v>92</v>
      </c>
      <c r="D4270" s="29">
        <v>45906</v>
      </c>
      <c r="E4270" s="184" t="str">
        <f t="shared" si="264"/>
        <v/>
      </c>
      <c r="F4270" s="184" t="str">
        <f t="shared" si="265"/>
        <v/>
      </c>
      <c r="G4270" s="184" t="str">
        <f t="shared" si="266"/>
        <v/>
      </c>
      <c r="H4270" s="184" t="str">
        <f t="shared" si="267"/>
        <v/>
      </c>
      <c r="J4270" t="s">
        <v>253</v>
      </c>
      <c r="K4270" t="s">
        <v>253</v>
      </c>
      <c r="L4270">
        <v>395.97047676042291</v>
      </c>
      <c r="R4270">
        <v>395.97047676042291</v>
      </c>
      <c r="S4270" t="s">
        <v>201</v>
      </c>
      <c r="T4270" s="221">
        <v>45323.313888888886</v>
      </c>
    </row>
    <row r="4271" spans="1:20" x14ac:dyDescent="0.35">
      <c r="A4271" t="s">
        <v>104</v>
      </c>
      <c r="B4271" t="s">
        <v>105</v>
      </c>
      <c r="C4271" t="s">
        <v>92</v>
      </c>
      <c r="D4271" s="29">
        <v>45907</v>
      </c>
      <c r="E4271" s="184" t="str">
        <f t="shared" si="264"/>
        <v/>
      </c>
      <c r="F4271" s="184" t="str">
        <f t="shared" si="265"/>
        <v/>
      </c>
      <c r="G4271" s="184" t="str">
        <f t="shared" si="266"/>
        <v/>
      </c>
      <c r="H4271" s="184" t="str">
        <f t="shared" si="267"/>
        <v/>
      </c>
      <c r="J4271" t="s">
        <v>253</v>
      </c>
      <c r="K4271" t="s">
        <v>253</v>
      </c>
      <c r="L4271">
        <v>395.97047676042291</v>
      </c>
      <c r="R4271">
        <v>395.97047676042291</v>
      </c>
      <c r="S4271" t="s">
        <v>201</v>
      </c>
      <c r="T4271" s="221">
        <v>45323.313888888886</v>
      </c>
    </row>
    <row r="4272" spans="1:20" x14ac:dyDescent="0.35">
      <c r="A4272" t="s">
        <v>104</v>
      </c>
      <c r="B4272" t="s">
        <v>105</v>
      </c>
      <c r="C4272" t="s">
        <v>92</v>
      </c>
      <c r="D4272" s="29">
        <v>45908</v>
      </c>
      <c r="E4272" s="184" t="str">
        <f t="shared" si="264"/>
        <v/>
      </c>
      <c r="F4272" s="184" t="str">
        <f t="shared" si="265"/>
        <v/>
      </c>
      <c r="G4272" s="184" t="str">
        <f t="shared" si="266"/>
        <v/>
      </c>
      <c r="H4272" s="184" t="str">
        <f t="shared" si="267"/>
        <v/>
      </c>
      <c r="J4272" t="s">
        <v>253</v>
      </c>
      <c r="K4272" t="s">
        <v>253</v>
      </c>
      <c r="L4272">
        <v>395.97047676042291</v>
      </c>
      <c r="R4272">
        <v>395.97047676042291</v>
      </c>
      <c r="S4272" t="s">
        <v>201</v>
      </c>
      <c r="T4272" s="221">
        <v>45323.313888888886</v>
      </c>
    </row>
    <row r="4273" spans="1:20" x14ac:dyDescent="0.35">
      <c r="A4273" t="s">
        <v>104</v>
      </c>
      <c r="B4273" t="s">
        <v>105</v>
      </c>
      <c r="C4273" t="s">
        <v>92</v>
      </c>
      <c r="D4273" s="29">
        <v>45909</v>
      </c>
      <c r="E4273" s="184" t="str">
        <f t="shared" si="264"/>
        <v/>
      </c>
      <c r="F4273" s="184" t="str">
        <f t="shared" si="265"/>
        <v/>
      </c>
      <c r="G4273" s="184" t="str">
        <f t="shared" si="266"/>
        <v/>
      </c>
      <c r="H4273" s="184" t="str">
        <f t="shared" si="267"/>
        <v/>
      </c>
      <c r="J4273" t="s">
        <v>253</v>
      </c>
      <c r="K4273" t="s">
        <v>253</v>
      </c>
      <c r="L4273">
        <v>395.97047676042291</v>
      </c>
      <c r="R4273">
        <v>395.97047676042291</v>
      </c>
      <c r="S4273" t="s">
        <v>201</v>
      </c>
      <c r="T4273" s="221">
        <v>45323.313888888886</v>
      </c>
    </row>
    <row r="4274" spans="1:20" x14ac:dyDescent="0.35">
      <c r="A4274" t="s">
        <v>104</v>
      </c>
      <c r="B4274" t="s">
        <v>105</v>
      </c>
      <c r="C4274" t="s">
        <v>92</v>
      </c>
      <c r="D4274" s="29">
        <v>45910</v>
      </c>
      <c r="E4274" s="184" t="str">
        <f t="shared" si="264"/>
        <v/>
      </c>
      <c r="F4274" s="184" t="str">
        <f t="shared" si="265"/>
        <v/>
      </c>
      <c r="G4274" s="184" t="str">
        <f t="shared" si="266"/>
        <v/>
      </c>
      <c r="H4274" s="184" t="str">
        <f t="shared" si="267"/>
        <v/>
      </c>
      <c r="J4274" t="s">
        <v>253</v>
      </c>
      <c r="K4274" t="s">
        <v>253</v>
      </c>
      <c r="L4274">
        <v>395.97047676042291</v>
      </c>
      <c r="R4274">
        <v>395.97047676042291</v>
      </c>
      <c r="S4274" t="s">
        <v>201</v>
      </c>
      <c r="T4274" s="221">
        <v>45323.313888888886</v>
      </c>
    </row>
    <row r="4275" spans="1:20" x14ac:dyDescent="0.35">
      <c r="A4275" t="s">
        <v>104</v>
      </c>
      <c r="B4275" t="s">
        <v>105</v>
      </c>
      <c r="C4275" t="s">
        <v>92</v>
      </c>
      <c r="D4275" s="29">
        <v>45911</v>
      </c>
      <c r="E4275" s="184" t="str">
        <f t="shared" si="264"/>
        <v/>
      </c>
      <c r="F4275" s="184" t="str">
        <f t="shared" si="265"/>
        <v/>
      </c>
      <c r="G4275" s="184" t="str">
        <f t="shared" si="266"/>
        <v/>
      </c>
      <c r="H4275" s="184" t="str">
        <f t="shared" si="267"/>
        <v/>
      </c>
      <c r="J4275" t="s">
        <v>253</v>
      </c>
      <c r="K4275" t="s">
        <v>253</v>
      </c>
      <c r="L4275">
        <v>395.97047676042291</v>
      </c>
      <c r="R4275">
        <v>395.97047676042291</v>
      </c>
      <c r="S4275" t="s">
        <v>201</v>
      </c>
      <c r="T4275" s="221">
        <v>45323.313888888886</v>
      </c>
    </row>
    <row r="4276" spans="1:20" x14ac:dyDescent="0.35">
      <c r="A4276" t="s">
        <v>104</v>
      </c>
      <c r="B4276" t="s">
        <v>105</v>
      </c>
      <c r="C4276" t="s">
        <v>92</v>
      </c>
      <c r="D4276" s="29">
        <v>45912</v>
      </c>
      <c r="E4276" s="184" t="str">
        <f t="shared" si="264"/>
        <v/>
      </c>
      <c r="F4276" s="184" t="str">
        <f t="shared" si="265"/>
        <v/>
      </c>
      <c r="G4276" s="184" t="str">
        <f t="shared" si="266"/>
        <v/>
      </c>
      <c r="H4276" s="184" t="str">
        <f t="shared" si="267"/>
        <v/>
      </c>
      <c r="J4276" t="s">
        <v>253</v>
      </c>
      <c r="K4276" t="s">
        <v>253</v>
      </c>
      <c r="L4276">
        <v>395.97047676042291</v>
      </c>
      <c r="R4276">
        <v>395.97047676042291</v>
      </c>
      <c r="S4276" t="s">
        <v>201</v>
      </c>
      <c r="T4276" s="221">
        <v>45323.313888888886</v>
      </c>
    </row>
    <row r="4277" spans="1:20" x14ac:dyDescent="0.35">
      <c r="A4277" t="s">
        <v>104</v>
      </c>
      <c r="B4277" t="s">
        <v>105</v>
      </c>
      <c r="C4277" t="s">
        <v>92</v>
      </c>
      <c r="D4277" s="29">
        <v>45913</v>
      </c>
      <c r="E4277" s="184" t="str">
        <f t="shared" si="264"/>
        <v/>
      </c>
      <c r="F4277" s="184" t="str">
        <f t="shared" si="265"/>
        <v/>
      </c>
      <c r="G4277" s="184" t="str">
        <f t="shared" si="266"/>
        <v/>
      </c>
      <c r="H4277" s="184" t="str">
        <f t="shared" si="267"/>
        <v/>
      </c>
      <c r="J4277" t="s">
        <v>253</v>
      </c>
      <c r="K4277" t="s">
        <v>253</v>
      </c>
      <c r="L4277">
        <v>395.97047676042291</v>
      </c>
      <c r="R4277">
        <v>395.97047676042291</v>
      </c>
      <c r="S4277" t="s">
        <v>201</v>
      </c>
      <c r="T4277" s="221">
        <v>45323.313888888886</v>
      </c>
    </row>
    <row r="4278" spans="1:20" x14ac:dyDescent="0.35">
      <c r="A4278" t="s">
        <v>104</v>
      </c>
      <c r="B4278" t="s">
        <v>105</v>
      </c>
      <c r="C4278" t="s">
        <v>92</v>
      </c>
      <c r="D4278" s="29">
        <v>45914</v>
      </c>
      <c r="E4278" s="184" t="str">
        <f t="shared" si="264"/>
        <v/>
      </c>
      <c r="F4278" s="184" t="str">
        <f t="shared" si="265"/>
        <v/>
      </c>
      <c r="G4278" s="184" t="str">
        <f t="shared" si="266"/>
        <v/>
      </c>
      <c r="H4278" s="184" t="str">
        <f t="shared" si="267"/>
        <v/>
      </c>
      <c r="J4278" t="s">
        <v>253</v>
      </c>
      <c r="K4278" t="s">
        <v>253</v>
      </c>
      <c r="L4278">
        <v>395.97047676042291</v>
      </c>
      <c r="R4278">
        <v>395.97047676042291</v>
      </c>
      <c r="S4278" t="s">
        <v>201</v>
      </c>
      <c r="T4278" s="221">
        <v>45323.313888888886</v>
      </c>
    </row>
    <row r="4279" spans="1:20" x14ac:dyDescent="0.35">
      <c r="A4279" t="s">
        <v>104</v>
      </c>
      <c r="B4279" t="s">
        <v>105</v>
      </c>
      <c r="C4279" t="s">
        <v>92</v>
      </c>
      <c r="D4279" s="29">
        <v>45915</v>
      </c>
      <c r="E4279" s="184" t="str">
        <f t="shared" si="264"/>
        <v/>
      </c>
      <c r="F4279" s="184" t="str">
        <f t="shared" si="265"/>
        <v/>
      </c>
      <c r="G4279" s="184" t="str">
        <f t="shared" si="266"/>
        <v/>
      </c>
      <c r="H4279" s="184" t="str">
        <f t="shared" si="267"/>
        <v/>
      </c>
      <c r="J4279" t="s">
        <v>253</v>
      </c>
      <c r="K4279" t="s">
        <v>253</v>
      </c>
      <c r="L4279">
        <v>395.97047676042291</v>
      </c>
      <c r="R4279">
        <v>395.97047676042291</v>
      </c>
      <c r="S4279" t="s">
        <v>201</v>
      </c>
      <c r="T4279" s="221">
        <v>45323.313888888886</v>
      </c>
    </row>
    <row r="4280" spans="1:20" x14ac:dyDescent="0.35">
      <c r="A4280" t="s">
        <v>104</v>
      </c>
      <c r="B4280" t="s">
        <v>105</v>
      </c>
      <c r="C4280" t="s">
        <v>92</v>
      </c>
      <c r="D4280" s="29">
        <v>45916</v>
      </c>
      <c r="E4280" s="184" t="str">
        <f t="shared" si="264"/>
        <v/>
      </c>
      <c r="F4280" s="184" t="str">
        <f t="shared" si="265"/>
        <v/>
      </c>
      <c r="G4280" s="184" t="str">
        <f t="shared" si="266"/>
        <v/>
      </c>
      <c r="H4280" s="184" t="str">
        <f t="shared" si="267"/>
        <v/>
      </c>
      <c r="J4280" t="s">
        <v>253</v>
      </c>
      <c r="K4280" t="s">
        <v>253</v>
      </c>
      <c r="L4280">
        <v>395.97047676042291</v>
      </c>
      <c r="R4280">
        <v>395.97047676042291</v>
      </c>
      <c r="S4280" t="s">
        <v>201</v>
      </c>
      <c r="T4280" s="221">
        <v>45323.313888888886</v>
      </c>
    </row>
    <row r="4281" spans="1:20" x14ac:dyDescent="0.35">
      <c r="A4281" t="s">
        <v>104</v>
      </c>
      <c r="B4281" t="s">
        <v>105</v>
      </c>
      <c r="C4281" t="s">
        <v>92</v>
      </c>
      <c r="D4281" s="29">
        <v>45917</v>
      </c>
      <c r="E4281" s="184" t="str">
        <f t="shared" si="264"/>
        <v/>
      </c>
      <c r="F4281" s="184" t="str">
        <f t="shared" si="265"/>
        <v/>
      </c>
      <c r="G4281" s="184" t="str">
        <f t="shared" si="266"/>
        <v/>
      </c>
      <c r="H4281" s="184" t="str">
        <f t="shared" si="267"/>
        <v/>
      </c>
      <c r="J4281" t="s">
        <v>253</v>
      </c>
      <c r="K4281" t="s">
        <v>253</v>
      </c>
      <c r="L4281">
        <v>395.97047676042291</v>
      </c>
      <c r="R4281">
        <v>395.97047676042291</v>
      </c>
      <c r="S4281" t="s">
        <v>201</v>
      </c>
      <c r="T4281" s="221">
        <v>45323.313888888886</v>
      </c>
    </row>
    <row r="4282" spans="1:20" x14ac:dyDescent="0.35">
      <c r="A4282" t="s">
        <v>104</v>
      </c>
      <c r="B4282" t="s">
        <v>105</v>
      </c>
      <c r="C4282" t="s">
        <v>92</v>
      </c>
      <c r="D4282" s="29">
        <v>45918</v>
      </c>
      <c r="E4282" s="184" t="str">
        <f t="shared" si="264"/>
        <v/>
      </c>
      <c r="F4282" s="184" t="str">
        <f t="shared" si="265"/>
        <v/>
      </c>
      <c r="G4282" s="184" t="str">
        <f t="shared" si="266"/>
        <v/>
      </c>
      <c r="H4282" s="184" t="str">
        <f t="shared" si="267"/>
        <v/>
      </c>
      <c r="J4282" t="s">
        <v>253</v>
      </c>
      <c r="K4282" t="s">
        <v>253</v>
      </c>
      <c r="L4282">
        <v>395.97047676042291</v>
      </c>
      <c r="R4282">
        <v>395.97047676042291</v>
      </c>
      <c r="S4282" t="s">
        <v>201</v>
      </c>
      <c r="T4282" s="221">
        <v>45323.313888888886</v>
      </c>
    </row>
    <row r="4283" spans="1:20" x14ac:dyDescent="0.35">
      <c r="A4283" t="s">
        <v>104</v>
      </c>
      <c r="B4283" t="s">
        <v>105</v>
      </c>
      <c r="C4283" t="s">
        <v>92</v>
      </c>
      <c r="D4283" s="29">
        <v>45919</v>
      </c>
      <c r="E4283" s="184" t="str">
        <f t="shared" si="264"/>
        <v/>
      </c>
      <c r="F4283" s="184" t="str">
        <f t="shared" si="265"/>
        <v/>
      </c>
      <c r="G4283" s="184" t="str">
        <f t="shared" si="266"/>
        <v/>
      </c>
      <c r="H4283" s="184" t="str">
        <f t="shared" si="267"/>
        <v/>
      </c>
      <c r="J4283" t="s">
        <v>253</v>
      </c>
      <c r="K4283" t="s">
        <v>253</v>
      </c>
      <c r="L4283">
        <v>395.97047676042291</v>
      </c>
      <c r="R4283">
        <v>395.97047676042291</v>
      </c>
      <c r="S4283" t="s">
        <v>201</v>
      </c>
      <c r="T4283" s="221">
        <v>45323.313888888886</v>
      </c>
    </row>
    <row r="4284" spans="1:20" x14ac:dyDescent="0.35">
      <c r="A4284" t="s">
        <v>104</v>
      </c>
      <c r="B4284" t="s">
        <v>105</v>
      </c>
      <c r="C4284" t="s">
        <v>92</v>
      </c>
      <c r="D4284" s="29">
        <v>45920</v>
      </c>
      <c r="E4284" s="184" t="str">
        <f t="shared" si="264"/>
        <v/>
      </c>
      <c r="F4284" s="184" t="str">
        <f t="shared" si="265"/>
        <v/>
      </c>
      <c r="G4284" s="184" t="str">
        <f t="shared" si="266"/>
        <v/>
      </c>
      <c r="H4284" s="184" t="str">
        <f t="shared" si="267"/>
        <v/>
      </c>
      <c r="J4284" t="s">
        <v>253</v>
      </c>
      <c r="K4284" t="s">
        <v>253</v>
      </c>
      <c r="L4284">
        <v>395.97047676042291</v>
      </c>
      <c r="R4284">
        <v>395.97047676042291</v>
      </c>
      <c r="S4284" t="s">
        <v>201</v>
      </c>
      <c r="T4284" s="221">
        <v>45323.313888888886</v>
      </c>
    </row>
    <row r="4285" spans="1:20" x14ac:dyDescent="0.35">
      <c r="A4285" t="s">
        <v>104</v>
      </c>
      <c r="B4285" t="s">
        <v>105</v>
      </c>
      <c r="C4285" t="s">
        <v>92</v>
      </c>
      <c r="D4285" s="29">
        <v>45921</v>
      </c>
      <c r="E4285" s="184" t="str">
        <f t="shared" si="264"/>
        <v/>
      </c>
      <c r="F4285" s="184" t="str">
        <f t="shared" si="265"/>
        <v/>
      </c>
      <c r="G4285" s="184" t="str">
        <f t="shared" si="266"/>
        <v/>
      </c>
      <c r="H4285" s="184" t="str">
        <f t="shared" si="267"/>
        <v/>
      </c>
      <c r="J4285" t="s">
        <v>253</v>
      </c>
      <c r="K4285" t="s">
        <v>253</v>
      </c>
      <c r="L4285">
        <v>395.97047676042291</v>
      </c>
      <c r="R4285">
        <v>395.97047676042291</v>
      </c>
      <c r="S4285" t="s">
        <v>201</v>
      </c>
      <c r="T4285" s="221">
        <v>45323.313888888886</v>
      </c>
    </row>
    <row r="4286" spans="1:20" x14ac:dyDescent="0.35">
      <c r="A4286" t="s">
        <v>104</v>
      </c>
      <c r="B4286" t="s">
        <v>105</v>
      </c>
      <c r="C4286" t="s">
        <v>92</v>
      </c>
      <c r="D4286" s="29">
        <v>45922</v>
      </c>
      <c r="E4286" s="184">
        <f t="shared" si="264"/>
        <v>0.33075818639798493</v>
      </c>
      <c r="F4286" s="184">
        <f t="shared" si="265"/>
        <v>0.33075818639798493</v>
      </c>
      <c r="G4286" s="184">
        <f t="shared" si="266"/>
        <v>0.33075818639798493</v>
      </c>
      <c r="H4286" s="184">
        <f t="shared" si="267"/>
        <v>0.33075818639798493</v>
      </c>
      <c r="J4286">
        <v>265</v>
      </c>
      <c r="K4286">
        <v>265</v>
      </c>
      <c r="L4286">
        <v>395.97047676042291</v>
      </c>
      <c r="R4286">
        <v>395.97047676042291</v>
      </c>
      <c r="S4286" t="s">
        <v>201</v>
      </c>
      <c r="T4286" s="221">
        <v>45323.313888888886</v>
      </c>
    </row>
    <row r="4287" spans="1:20" x14ac:dyDescent="0.35">
      <c r="A4287" t="s">
        <v>104</v>
      </c>
      <c r="B4287" t="s">
        <v>105</v>
      </c>
      <c r="C4287" t="s">
        <v>92</v>
      </c>
      <c r="D4287" s="29">
        <v>45923</v>
      </c>
      <c r="E4287" s="184">
        <f t="shared" si="264"/>
        <v>0.33075818639798493</v>
      </c>
      <c r="F4287" s="184">
        <f t="shared" si="265"/>
        <v>0.33075818639798493</v>
      </c>
      <c r="G4287" s="184">
        <f t="shared" si="266"/>
        <v>0.33075818639798493</v>
      </c>
      <c r="H4287" s="184">
        <f t="shared" si="267"/>
        <v>0.33075818639798493</v>
      </c>
      <c r="J4287">
        <v>265</v>
      </c>
      <c r="K4287">
        <v>265</v>
      </c>
      <c r="L4287">
        <v>395.97047676042291</v>
      </c>
      <c r="R4287">
        <v>395.97047676042291</v>
      </c>
      <c r="S4287" t="s">
        <v>201</v>
      </c>
      <c r="T4287" s="221">
        <v>45323.313888888886</v>
      </c>
    </row>
    <row r="4288" spans="1:20" x14ac:dyDescent="0.35">
      <c r="A4288" t="s">
        <v>104</v>
      </c>
      <c r="B4288" t="s">
        <v>105</v>
      </c>
      <c r="C4288" t="s">
        <v>92</v>
      </c>
      <c r="D4288" s="29">
        <v>45924</v>
      </c>
      <c r="E4288" s="184">
        <f t="shared" si="264"/>
        <v>0.33075818639798493</v>
      </c>
      <c r="F4288" s="184">
        <f t="shared" si="265"/>
        <v>0.33075818639798493</v>
      </c>
      <c r="G4288" s="184">
        <f t="shared" si="266"/>
        <v>0.33075818639798493</v>
      </c>
      <c r="H4288" s="184">
        <f t="shared" si="267"/>
        <v>0.33075818639798493</v>
      </c>
      <c r="J4288">
        <v>265</v>
      </c>
      <c r="K4288">
        <v>265</v>
      </c>
      <c r="L4288">
        <v>395.97047676042291</v>
      </c>
      <c r="R4288">
        <v>395.97047676042291</v>
      </c>
      <c r="S4288" t="s">
        <v>201</v>
      </c>
      <c r="T4288" s="221">
        <v>45323.313888888886</v>
      </c>
    </row>
    <row r="4289" spans="1:20" x14ac:dyDescent="0.35">
      <c r="A4289" t="s">
        <v>104</v>
      </c>
      <c r="B4289" t="s">
        <v>105</v>
      </c>
      <c r="C4289" t="s">
        <v>92</v>
      </c>
      <c r="D4289" s="29">
        <v>45925</v>
      </c>
      <c r="E4289" s="184">
        <f t="shared" si="264"/>
        <v>0.33075818639798493</v>
      </c>
      <c r="F4289" s="184">
        <f t="shared" si="265"/>
        <v>0.33075818639798493</v>
      </c>
      <c r="G4289" s="184">
        <f t="shared" si="266"/>
        <v>0.33075818639798493</v>
      </c>
      <c r="H4289" s="184">
        <f t="shared" si="267"/>
        <v>0.33075818639798493</v>
      </c>
      <c r="J4289">
        <v>265</v>
      </c>
      <c r="K4289">
        <v>265</v>
      </c>
      <c r="L4289">
        <v>395.97047676042291</v>
      </c>
      <c r="R4289">
        <v>395.97047676042291</v>
      </c>
      <c r="S4289" t="s">
        <v>201</v>
      </c>
      <c r="T4289" s="221">
        <v>45323.313888888886</v>
      </c>
    </row>
    <row r="4290" spans="1:20" x14ac:dyDescent="0.35">
      <c r="A4290" t="s">
        <v>104</v>
      </c>
      <c r="B4290" t="s">
        <v>105</v>
      </c>
      <c r="C4290" t="s">
        <v>92</v>
      </c>
      <c r="D4290" s="29">
        <v>45926</v>
      </c>
      <c r="E4290" s="184">
        <f t="shared" si="264"/>
        <v>0.33075818639798493</v>
      </c>
      <c r="F4290" s="184">
        <f t="shared" si="265"/>
        <v>0.33075818639798493</v>
      </c>
      <c r="G4290" s="184">
        <f t="shared" si="266"/>
        <v>0.33075818639798493</v>
      </c>
      <c r="H4290" s="184">
        <f t="shared" si="267"/>
        <v>0.33075818639798493</v>
      </c>
      <c r="J4290">
        <v>265</v>
      </c>
      <c r="K4290">
        <v>265</v>
      </c>
      <c r="L4290">
        <v>395.97047676042291</v>
      </c>
      <c r="R4290">
        <v>395.97047676042291</v>
      </c>
      <c r="S4290" t="s">
        <v>201</v>
      </c>
      <c r="T4290" s="221">
        <v>45323.313888888886</v>
      </c>
    </row>
    <row r="4291" spans="1:20" x14ac:dyDescent="0.35">
      <c r="A4291" t="s">
        <v>104</v>
      </c>
      <c r="B4291" t="s">
        <v>105</v>
      </c>
      <c r="C4291" t="s">
        <v>92</v>
      </c>
      <c r="D4291" s="29">
        <v>45927</v>
      </c>
      <c r="E4291" s="184" t="str">
        <f t="shared" si="264"/>
        <v/>
      </c>
      <c r="F4291" s="184" t="str">
        <f t="shared" si="265"/>
        <v/>
      </c>
      <c r="G4291" s="184" t="str">
        <f t="shared" si="266"/>
        <v/>
      </c>
      <c r="H4291" s="184" t="str">
        <f t="shared" si="267"/>
        <v/>
      </c>
      <c r="J4291" t="s">
        <v>253</v>
      </c>
      <c r="K4291" t="s">
        <v>253</v>
      </c>
      <c r="L4291">
        <v>395.97047676042291</v>
      </c>
      <c r="R4291">
        <v>395.97047676042291</v>
      </c>
      <c r="S4291" t="s">
        <v>201</v>
      </c>
      <c r="T4291" s="221">
        <v>45323.313888888886</v>
      </c>
    </row>
    <row r="4292" spans="1:20" x14ac:dyDescent="0.35">
      <c r="A4292" t="s">
        <v>104</v>
      </c>
      <c r="B4292" t="s">
        <v>105</v>
      </c>
      <c r="C4292" t="s">
        <v>92</v>
      </c>
      <c r="D4292" s="29">
        <v>45928</v>
      </c>
      <c r="E4292" s="184" t="str">
        <f t="shared" si="264"/>
        <v/>
      </c>
      <c r="F4292" s="184" t="str">
        <f t="shared" si="265"/>
        <v/>
      </c>
      <c r="G4292" s="184" t="str">
        <f t="shared" si="266"/>
        <v/>
      </c>
      <c r="H4292" s="184" t="str">
        <f t="shared" si="267"/>
        <v/>
      </c>
      <c r="J4292" t="s">
        <v>253</v>
      </c>
      <c r="K4292" t="s">
        <v>253</v>
      </c>
      <c r="L4292">
        <v>395.97047676042291</v>
      </c>
      <c r="R4292">
        <v>395.97047676042291</v>
      </c>
      <c r="S4292" t="s">
        <v>201</v>
      </c>
      <c r="T4292" s="221">
        <v>45323.313888888886</v>
      </c>
    </row>
    <row r="4293" spans="1:20" x14ac:dyDescent="0.35">
      <c r="A4293" t="s">
        <v>104</v>
      </c>
      <c r="B4293" t="s">
        <v>105</v>
      </c>
      <c r="C4293" t="s">
        <v>92</v>
      </c>
      <c r="D4293" s="29">
        <v>45929</v>
      </c>
      <c r="E4293" s="184">
        <f t="shared" si="264"/>
        <v>0.33075818639798493</v>
      </c>
      <c r="F4293" s="184">
        <f t="shared" si="265"/>
        <v>0.33075818639798493</v>
      </c>
      <c r="G4293" s="184">
        <f t="shared" si="266"/>
        <v>0.33075818639798493</v>
      </c>
      <c r="H4293" s="184">
        <f t="shared" si="267"/>
        <v>0.33075818639798493</v>
      </c>
      <c r="J4293">
        <v>265</v>
      </c>
      <c r="K4293">
        <v>265</v>
      </c>
      <c r="L4293">
        <v>395.97047676042291</v>
      </c>
      <c r="R4293">
        <v>395.97047676042291</v>
      </c>
      <c r="S4293" t="s">
        <v>201</v>
      </c>
      <c r="T4293" s="221">
        <v>45323.313888888886</v>
      </c>
    </row>
    <row r="4294" spans="1:20" x14ac:dyDescent="0.35">
      <c r="A4294" t="s">
        <v>104</v>
      </c>
      <c r="B4294" t="s">
        <v>105</v>
      </c>
      <c r="C4294" t="s">
        <v>92</v>
      </c>
      <c r="D4294" s="29">
        <v>45930</v>
      </c>
      <c r="E4294" s="184">
        <f t="shared" si="264"/>
        <v>0.33075818639798493</v>
      </c>
      <c r="F4294" s="184">
        <f t="shared" si="265"/>
        <v>0.33075818639798493</v>
      </c>
      <c r="G4294" s="184">
        <f t="shared" si="266"/>
        <v>0.33075818639798493</v>
      </c>
      <c r="H4294" s="184">
        <f t="shared" si="267"/>
        <v>0.33075818639798493</v>
      </c>
      <c r="J4294">
        <v>265</v>
      </c>
      <c r="K4294">
        <v>265</v>
      </c>
      <c r="L4294">
        <v>395.97047676042291</v>
      </c>
      <c r="R4294">
        <v>395.97047676042291</v>
      </c>
      <c r="S4294" t="s">
        <v>201</v>
      </c>
      <c r="T4294" s="221">
        <v>45323.313888888886</v>
      </c>
    </row>
    <row r="4295" spans="1:20" x14ac:dyDescent="0.35">
      <c r="A4295" t="s">
        <v>104</v>
      </c>
      <c r="B4295" t="s">
        <v>105</v>
      </c>
      <c r="C4295" t="s">
        <v>92</v>
      </c>
      <c r="D4295" s="29">
        <v>45931</v>
      </c>
      <c r="E4295" s="184">
        <f t="shared" si="264"/>
        <v>0.30550377833753151</v>
      </c>
      <c r="F4295" s="184">
        <f t="shared" si="265"/>
        <v>0.30550377833753151</v>
      </c>
      <c r="G4295" s="184">
        <f t="shared" si="266"/>
        <v>0.30550377833753151</v>
      </c>
      <c r="H4295" s="184">
        <f t="shared" si="267"/>
        <v>0.30550377833753151</v>
      </c>
      <c r="J4295">
        <v>275</v>
      </c>
      <c r="K4295">
        <v>275</v>
      </c>
      <c r="L4295">
        <v>395.97047676042291</v>
      </c>
      <c r="R4295">
        <v>395.97047676042291</v>
      </c>
      <c r="S4295" t="s">
        <v>201</v>
      </c>
      <c r="T4295" s="221">
        <v>45323.313888888886</v>
      </c>
    </row>
    <row r="4296" spans="1:20" x14ac:dyDescent="0.35">
      <c r="A4296" t="s">
        <v>104</v>
      </c>
      <c r="B4296" t="s">
        <v>105</v>
      </c>
      <c r="C4296" t="s">
        <v>92</v>
      </c>
      <c r="D4296" s="29">
        <v>45932</v>
      </c>
      <c r="E4296" s="184">
        <f t="shared" ref="E4296:E4359" si="268">IF(J4296="","",IF(L4296=0,0,IF(1-(J4296/L4296)&lt;0,"",1-(J4296/L4296))))</f>
        <v>0.30550377833753151</v>
      </c>
      <c r="F4296" s="184">
        <f t="shared" ref="F4296:F4359" si="269">IF(K4296="","",IF(L4296=0,0,IF(1-(K4296/L4296)&lt;0,"",1-(K4296/L4296))))</f>
        <v>0.30550377833753151</v>
      </c>
      <c r="G4296" s="184">
        <f t="shared" ref="G4296:G4359" si="270">IF(J4296="","",IF(1-(J4296/R4296)&lt;0,"",1-(J4296/R4296)))</f>
        <v>0.30550377833753151</v>
      </c>
      <c r="H4296" s="184">
        <f t="shared" ref="H4296:H4359" si="271">IF(K4296="","",IF(1-(K4296/R4296)&lt;0,"",1-(K4296/R4296)))</f>
        <v>0.30550377833753151</v>
      </c>
      <c r="J4296">
        <v>275</v>
      </c>
      <c r="K4296">
        <v>275</v>
      </c>
      <c r="L4296">
        <v>395.97047676042291</v>
      </c>
      <c r="R4296">
        <v>395.97047676042291</v>
      </c>
      <c r="S4296" t="s">
        <v>201</v>
      </c>
      <c r="T4296" s="221">
        <v>45323.313888888886</v>
      </c>
    </row>
    <row r="4297" spans="1:20" x14ac:dyDescent="0.35">
      <c r="A4297" t="s">
        <v>104</v>
      </c>
      <c r="B4297" t="s">
        <v>105</v>
      </c>
      <c r="C4297" t="s">
        <v>92</v>
      </c>
      <c r="D4297" s="29">
        <v>45933</v>
      </c>
      <c r="E4297" s="184">
        <f t="shared" si="268"/>
        <v>0.30550377833753151</v>
      </c>
      <c r="F4297" s="184">
        <f t="shared" si="269"/>
        <v>0.30550377833753151</v>
      </c>
      <c r="G4297" s="184">
        <f t="shared" si="270"/>
        <v>0.30550377833753151</v>
      </c>
      <c r="H4297" s="184">
        <f t="shared" si="271"/>
        <v>0.30550377833753151</v>
      </c>
      <c r="J4297">
        <v>275</v>
      </c>
      <c r="K4297">
        <v>275</v>
      </c>
      <c r="L4297">
        <v>395.97047676042291</v>
      </c>
      <c r="R4297">
        <v>395.97047676042291</v>
      </c>
      <c r="S4297" t="s">
        <v>201</v>
      </c>
      <c r="T4297" s="221">
        <v>45323.313888888886</v>
      </c>
    </row>
    <row r="4298" spans="1:20" x14ac:dyDescent="0.35">
      <c r="A4298" t="s">
        <v>104</v>
      </c>
      <c r="B4298" t="s">
        <v>105</v>
      </c>
      <c r="C4298" t="s">
        <v>92</v>
      </c>
      <c r="D4298" s="29">
        <v>45934</v>
      </c>
      <c r="E4298" s="184" t="str">
        <f t="shared" si="268"/>
        <v/>
      </c>
      <c r="F4298" s="184" t="str">
        <f t="shared" si="269"/>
        <v/>
      </c>
      <c r="G4298" s="184" t="str">
        <f t="shared" si="270"/>
        <v/>
      </c>
      <c r="H4298" s="184" t="str">
        <f t="shared" si="271"/>
        <v/>
      </c>
      <c r="J4298" t="s">
        <v>253</v>
      </c>
      <c r="K4298" t="s">
        <v>253</v>
      </c>
      <c r="L4298">
        <v>395.97047676042291</v>
      </c>
      <c r="R4298">
        <v>395.97047676042291</v>
      </c>
      <c r="S4298" t="s">
        <v>201</v>
      </c>
      <c r="T4298" s="221">
        <v>45323.313888888886</v>
      </c>
    </row>
    <row r="4299" spans="1:20" x14ac:dyDescent="0.35">
      <c r="A4299" t="s">
        <v>104</v>
      </c>
      <c r="B4299" t="s">
        <v>105</v>
      </c>
      <c r="C4299" t="s">
        <v>92</v>
      </c>
      <c r="D4299" s="29">
        <v>45935</v>
      </c>
      <c r="E4299" s="184" t="str">
        <f t="shared" si="268"/>
        <v/>
      </c>
      <c r="F4299" s="184" t="str">
        <f t="shared" si="269"/>
        <v/>
      </c>
      <c r="G4299" s="184" t="str">
        <f t="shared" si="270"/>
        <v/>
      </c>
      <c r="H4299" s="184" t="str">
        <f t="shared" si="271"/>
        <v/>
      </c>
      <c r="J4299" t="s">
        <v>253</v>
      </c>
      <c r="K4299" t="s">
        <v>253</v>
      </c>
      <c r="L4299">
        <v>395.97047676042291</v>
      </c>
      <c r="R4299">
        <v>395.97047676042291</v>
      </c>
      <c r="S4299" t="s">
        <v>201</v>
      </c>
      <c r="T4299" s="221">
        <v>45323.313888888886</v>
      </c>
    </row>
    <row r="4300" spans="1:20" x14ac:dyDescent="0.35">
      <c r="A4300" t="s">
        <v>104</v>
      </c>
      <c r="B4300" t="s">
        <v>105</v>
      </c>
      <c r="C4300" t="s">
        <v>92</v>
      </c>
      <c r="D4300" s="29">
        <v>45936</v>
      </c>
      <c r="E4300" s="184">
        <f t="shared" si="268"/>
        <v>0.30550377833753151</v>
      </c>
      <c r="F4300" s="184">
        <f t="shared" si="269"/>
        <v>0.30550377833753151</v>
      </c>
      <c r="G4300" s="184">
        <f t="shared" si="270"/>
        <v>0.30550377833753151</v>
      </c>
      <c r="H4300" s="184">
        <f t="shared" si="271"/>
        <v>0.30550377833753151</v>
      </c>
      <c r="J4300">
        <v>275</v>
      </c>
      <c r="K4300">
        <v>275</v>
      </c>
      <c r="L4300">
        <v>395.97047676042291</v>
      </c>
      <c r="R4300">
        <v>395.97047676042291</v>
      </c>
      <c r="S4300" t="s">
        <v>201</v>
      </c>
      <c r="T4300" s="221">
        <v>45323.313888888886</v>
      </c>
    </row>
    <row r="4301" spans="1:20" x14ac:dyDescent="0.35">
      <c r="A4301" t="s">
        <v>104</v>
      </c>
      <c r="B4301" t="s">
        <v>105</v>
      </c>
      <c r="C4301" t="s">
        <v>92</v>
      </c>
      <c r="D4301" s="29">
        <v>45937</v>
      </c>
      <c r="E4301" s="184">
        <f t="shared" si="268"/>
        <v>0.30550377833753151</v>
      </c>
      <c r="F4301" s="184">
        <f t="shared" si="269"/>
        <v>0.30550377833753151</v>
      </c>
      <c r="G4301" s="184">
        <f t="shared" si="270"/>
        <v>0.30550377833753151</v>
      </c>
      <c r="H4301" s="184">
        <f t="shared" si="271"/>
        <v>0.30550377833753151</v>
      </c>
      <c r="J4301">
        <v>275</v>
      </c>
      <c r="K4301">
        <v>275</v>
      </c>
      <c r="L4301">
        <v>395.97047676042291</v>
      </c>
      <c r="R4301">
        <v>395.97047676042291</v>
      </c>
      <c r="S4301" t="s">
        <v>201</v>
      </c>
      <c r="T4301" s="221">
        <v>45323.313888888886</v>
      </c>
    </row>
    <row r="4302" spans="1:20" x14ac:dyDescent="0.35">
      <c r="A4302" t="s">
        <v>104</v>
      </c>
      <c r="B4302" t="s">
        <v>105</v>
      </c>
      <c r="C4302" t="s">
        <v>92</v>
      </c>
      <c r="D4302" s="29">
        <v>45938</v>
      </c>
      <c r="E4302" s="184">
        <f t="shared" si="268"/>
        <v>0.30550377833753151</v>
      </c>
      <c r="F4302" s="184">
        <f t="shared" si="269"/>
        <v>0.30550377833753151</v>
      </c>
      <c r="G4302" s="184">
        <f t="shared" si="270"/>
        <v>0.30550377833753151</v>
      </c>
      <c r="H4302" s="184">
        <f t="shared" si="271"/>
        <v>0.30550377833753151</v>
      </c>
      <c r="J4302">
        <v>275</v>
      </c>
      <c r="K4302">
        <v>275</v>
      </c>
      <c r="L4302">
        <v>395.97047676042291</v>
      </c>
      <c r="R4302">
        <v>395.97047676042291</v>
      </c>
      <c r="S4302" t="s">
        <v>201</v>
      </c>
      <c r="T4302" s="221">
        <v>45323.313888888886</v>
      </c>
    </row>
    <row r="4303" spans="1:20" x14ac:dyDescent="0.35">
      <c r="A4303" t="s">
        <v>104</v>
      </c>
      <c r="B4303" t="s">
        <v>105</v>
      </c>
      <c r="C4303" t="s">
        <v>92</v>
      </c>
      <c r="D4303" s="29">
        <v>45939</v>
      </c>
      <c r="E4303" s="184">
        <f t="shared" si="268"/>
        <v>0.30550377833753151</v>
      </c>
      <c r="F4303" s="184">
        <f t="shared" si="269"/>
        <v>0.30550377833753151</v>
      </c>
      <c r="G4303" s="184">
        <f t="shared" si="270"/>
        <v>0.30550377833753151</v>
      </c>
      <c r="H4303" s="184">
        <f t="shared" si="271"/>
        <v>0.30550377833753151</v>
      </c>
      <c r="J4303">
        <v>275</v>
      </c>
      <c r="K4303">
        <v>275</v>
      </c>
      <c r="L4303">
        <v>395.97047676042291</v>
      </c>
      <c r="R4303">
        <v>395.97047676042291</v>
      </c>
      <c r="S4303" t="s">
        <v>201</v>
      </c>
      <c r="T4303" s="221">
        <v>45323.313888888886</v>
      </c>
    </row>
    <row r="4304" spans="1:20" x14ac:dyDescent="0.35">
      <c r="A4304" t="s">
        <v>104</v>
      </c>
      <c r="B4304" t="s">
        <v>105</v>
      </c>
      <c r="C4304" t="s">
        <v>92</v>
      </c>
      <c r="D4304" s="29">
        <v>45940</v>
      </c>
      <c r="E4304" s="184">
        <f t="shared" si="268"/>
        <v>0.30550377833753151</v>
      </c>
      <c r="F4304" s="184">
        <f t="shared" si="269"/>
        <v>0.30550377833753151</v>
      </c>
      <c r="G4304" s="184">
        <f t="shared" si="270"/>
        <v>0.30550377833753151</v>
      </c>
      <c r="H4304" s="184">
        <f t="shared" si="271"/>
        <v>0.30550377833753151</v>
      </c>
      <c r="J4304">
        <v>275</v>
      </c>
      <c r="K4304">
        <v>275</v>
      </c>
      <c r="L4304">
        <v>395.97047676042291</v>
      </c>
      <c r="R4304">
        <v>395.97047676042291</v>
      </c>
      <c r="S4304" t="s">
        <v>201</v>
      </c>
      <c r="T4304" s="221">
        <v>45323.313888888886</v>
      </c>
    </row>
    <row r="4305" spans="1:20" x14ac:dyDescent="0.35">
      <c r="A4305" t="s">
        <v>104</v>
      </c>
      <c r="B4305" t="s">
        <v>105</v>
      </c>
      <c r="C4305" t="s">
        <v>92</v>
      </c>
      <c r="D4305" s="29">
        <v>45941</v>
      </c>
      <c r="E4305" s="184" t="str">
        <f t="shared" si="268"/>
        <v/>
      </c>
      <c r="F4305" s="184" t="str">
        <f t="shared" si="269"/>
        <v/>
      </c>
      <c r="G4305" s="184" t="str">
        <f t="shared" si="270"/>
        <v/>
      </c>
      <c r="H4305" s="184" t="str">
        <f t="shared" si="271"/>
        <v/>
      </c>
      <c r="J4305" t="s">
        <v>253</v>
      </c>
      <c r="K4305" t="s">
        <v>253</v>
      </c>
      <c r="L4305">
        <v>395.97047676042291</v>
      </c>
      <c r="R4305">
        <v>395.97047676042291</v>
      </c>
      <c r="S4305" t="s">
        <v>201</v>
      </c>
      <c r="T4305" s="221">
        <v>45323.313888888886</v>
      </c>
    </row>
    <row r="4306" spans="1:20" x14ac:dyDescent="0.35">
      <c r="A4306" t="s">
        <v>104</v>
      </c>
      <c r="B4306" t="s">
        <v>105</v>
      </c>
      <c r="C4306" t="s">
        <v>92</v>
      </c>
      <c r="D4306" s="29">
        <v>45942</v>
      </c>
      <c r="E4306" s="184" t="str">
        <f t="shared" si="268"/>
        <v/>
      </c>
      <c r="F4306" s="184" t="str">
        <f t="shared" si="269"/>
        <v/>
      </c>
      <c r="G4306" s="184" t="str">
        <f t="shared" si="270"/>
        <v/>
      </c>
      <c r="H4306" s="184" t="str">
        <f t="shared" si="271"/>
        <v/>
      </c>
      <c r="J4306" t="s">
        <v>253</v>
      </c>
      <c r="K4306" t="s">
        <v>253</v>
      </c>
      <c r="L4306">
        <v>395.97047676042291</v>
      </c>
      <c r="R4306">
        <v>395.97047676042291</v>
      </c>
      <c r="S4306" t="s">
        <v>201</v>
      </c>
      <c r="T4306" s="221">
        <v>45323.313888888886</v>
      </c>
    </row>
    <row r="4307" spans="1:20" x14ac:dyDescent="0.35">
      <c r="A4307" t="s">
        <v>104</v>
      </c>
      <c r="B4307" t="s">
        <v>105</v>
      </c>
      <c r="C4307" t="s">
        <v>92</v>
      </c>
      <c r="D4307" s="29">
        <v>45943</v>
      </c>
      <c r="E4307" s="184">
        <f t="shared" si="268"/>
        <v>0.22974055415617134</v>
      </c>
      <c r="F4307" s="184">
        <f t="shared" si="269"/>
        <v>0.22974055415617134</v>
      </c>
      <c r="G4307" s="184">
        <f t="shared" si="270"/>
        <v>0.22974055415617134</v>
      </c>
      <c r="H4307" s="184">
        <f t="shared" si="271"/>
        <v>0.22974055415617134</v>
      </c>
      <c r="J4307">
        <v>305</v>
      </c>
      <c r="K4307">
        <v>305</v>
      </c>
      <c r="L4307">
        <v>395.97047676042291</v>
      </c>
      <c r="R4307">
        <v>395.97047676042291</v>
      </c>
      <c r="S4307" t="s">
        <v>201</v>
      </c>
      <c r="T4307" s="221">
        <v>45323.313888888886</v>
      </c>
    </row>
    <row r="4308" spans="1:20" x14ac:dyDescent="0.35">
      <c r="A4308" t="s">
        <v>104</v>
      </c>
      <c r="B4308" t="s">
        <v>105</v>
      </c>
      <c r="C4308" t="s">
        <v>92</v>
      </c>
      <c r="D4308" s="29">
        <v>45944</v>
      </c>
      <c r="E4308" s="184">
        <f t="shared" si="268"/>
        <v>0.22974055415617134</v>
      </c>
      <c r="F4308" s="184">
        <f t="shared" si="269"/>
        <v>0.22974055415617134</v>
      </c>
      <c r="G4308" s="184">
        <f t="shared" si="270"/>
        <v>0.22974055415617134</v>
      </c>
      <c r="H4308" s="184">
        <f t="shared" si="271"/>
        <v>0.22974055415617134</v>
      </c>
      <c r="J4308">
        <v>305</v>
      </c>
      <c r="K4308">
        <v>305</v>
      </c>
      <c r="L4308">
        <v>395.97047676042291</v>
      </c>
      <c r="R4308">
        <v>395.97047676042291</v>
      </c>
      <c r="S4308" t="s">
        <v>201</v>
      </c>
      <c r="T4308" s="221">
        <v>45323.313888888886</v>
      </c>
    </row>
    <row r="4309" spans="1:20" x14ac:dyDescent="0.35">
      <c r="A4309" t="s">
        <v>104</v>
      </c>
      <c r="B4309" t="s">
        <v>105</v>
      </c>
      <c r="C4309" t="s">
        <v>92</v>
      </c>
      <c r="D4309" s="29">
        <v>45945</v>
      </c>
      <c r="E4309" s="184">
        <f t="shared" si="268"/>
        <v>0.22974055415617134</v>
      </c>
      <c r="F4309" s="184">
        <f t="shared" si="269"/>
        <v>0.22974055415617134</v>
      </c>
      <c r="G4309" s="184">
        <f t="shared" si="270"/>
        <v>0.22974055415617134</v>
      </c>
      <c r="H4309" s="184">
        <f t="shared" si="271"/>
        <v>0.22974055415617134</v>
      </c>
      <c r="J4309">
        <v>305</v>
      </c>
      <c r="K4309">
        <v>305</v>
      </c>
      <c r="L4309">
        <v>395.97047676042291</v>
      </c>
      <c r="R4309">
        <v>395.97047676042291</v>
      </c>
      <c r="S4309" t="s">
        <v>201</v>
      </c>
      <c r="T4309" s="221">
        <v>45323.313888888886</v>
      </c>
    </row>
    <row r="4310" spans="1:20" x14ac:dyDescent="0.35">
      <c r="A4310" t="s">
        <v>104</v>
      </c>
      <c r="B4310" t="s">
        <v>105</v>
      </c>
      <c r="C4310" t="s">
        <v>92</v>
      </c>
      <c r="D4310" s="29">
        <v>45946</v>
      </c>
      <c r="E4310" s="184">
        <f t="shared" si="268"/>
        <v>0.22974055415617134</v>
      </c>
      <c r="F4310" s="184">
        <f t="shared" si="269"/>
        <v>0.22974055415617134</v>
      </c>
      <c r="G4310" s="184">
        <f t="shared" si="270"/>
        <v>0.22974055415617134</v>
      </c>
      <c r="H4310" s="184">
        <f t="shared" si="271"/>
        <v>0.22974055415617134</v>
      </c>
      <c r="J4310">
        <v>305</v>
      </c>
      <c r="K4310">
        <v>305</v>
      </c>
      <c r="L4310">
        <v>395.97047676042291</v>
      </c>
      <c r="R4310">
        <v>395.97047676042291</v>
      </c>
      <c r="S4310" t="s">
        <v>201</v>
      </c>
      <c r="T4310" s="221">
        <v>45323.313888888886</v>
      </c>
    </row>
    <row r="4311" spans="1:20" x14ac:dyDescent="0.35">
      <c r="A4311" t="s">
        <v>104</v>
      </c>
      <c r="B4311" t="s">
        <v>105</v>
      </c>
      <c r="C4311" t="s">
        <v>92</v>
      </c>
      <c r="D4311" s="29">
        <v>45947</v>
      </c>
      <c r="E4311" s="184">
        <f t="shared" si="268"/>
        <v>0.22974055415617134</v>
      </c>
      <c r="F4311" s="184">
        <f t="shared" si="269"/>
        <v>0.22974055415617134</v>
      </c>
      <c r="G4311" s="184">
        <f t="shared" si="270"/>
        <v>0.22974055415617134</v>
      </c>
      <c r="H4311" s="184">
        <f t="shared" si="271"/>
        <v>0.22974055415617134</v>
      </c>
      <c r="J4311">
        <v>305</v>
      </c>
      <c r="K4311">
        <v>305</v>
      </c>
      <c r="L4311">
        <v>395.97047676042291</v>
      </c>
      <c r="R4311">
        <v>395.97047676042291</v>
      </c>
      <c r="S4311" t="s">
        <v>201</v>
      </c>
      <c r="T4311" s="221">
        <v>45323.313888888886</v>
      </c>
    </row>
    <row r="4312" spans="1:20" x14ac:dyDescent="0.35">
      <c r="A4312" t="s">
        <v>104</v>
      </c>
      <c r="B4312" t="s">
        <v>105</v>
      </c>
      <c r="C4312" t="s">
        <v>92</v>
      </c>
      <c r="D4312" s="29">
        <v>45948</v>
      </c>
      <c r="E4312" s="184" t="str">
        <f t="shared" si="268"/>
        <v/>
      </c>
      <c r="F4312" s="184" t="str">
        <f t="shared" si="269"/>
        <v/>
      </c>
      <c r="G4312" s="184" t="str">
        <f t="shared" si="270"/>
        <v/>
      </c>
      <c r="H4312" s="184" t="str">
        <f t="shared" si="271"/>
        <v/>
      </c>
      <c r="J4312" t="s">
        <v>253</v>
      </c>
      <c r="K4312" t="s">
        <v>253</v>
      </c>
      <c r="L4312">
        <v>395.97047676042291</v>
      </c>
      <c r="R4312">
        <v>395.97047676042291</v>
      </c>
      <c r="S4312" t="s">
        <v>201</v>
      </c>
      <c r="T4312" s="221">
        <v>45323.313888888886</v>
      </c>
    </row>
    <row r="4313" spans="1:20" x14ac:dyDescent="0.35">
      <c r="A4313" t="s">
        <v>104</v>
      </c>
      <c r="B4313" t="s">
        <v>105</v>
      </c>
      <c r="C4313" t="s">
        <v>92</v>
      </c>
      <c r="D4313" s="29">
        <v>45949</v>
      </c>
      <c r="E4313" s="184" t="str">
        <f t="shared" si="268"/>
        <v/>
      </c>
      <c r="F4313" s="184" t="str">
        <f t="shared" si="269"/>
        <v/>
      </c>
      <c r="G4313" s="184" t="str">
        <f t="shared" si="270"/>
        <v/>
      </c>
      <c r="H4313" s="184" t="str">
        <f t="shared" si="271"/>
        <v/>
      </c>
      <c r="J4313" t="s">
        <v>253</v>
      </c>
      <c r="K4313" t="s">
        <v>253</v>
      </c>
      <c r="L4313">
        <v>395.97047676042291</v>
      </c>
      <c r="R4313">
        <v>395.97047676042291</v>
      </c>
      <c r="S4313" t="s">
        <v>201</v>
      </c>
      <c r="T4313" s="221">
        <v>45323.313888888886</v>
      </c>
    </row>
    <row r="4314" spans="1:20" x14ac:dyDescent="0.35">
      <c r="A4314" t="s">
        <v>104</v>
      </c>
      <c r="B4314" t="s">
        <v>105</v>
      </c>
      <c r="C4314" t="s">
        <v>92</v>
      </c>
      <c r="D4314" s="29">
        <v>45950</v>
      </c>
      <c r="E4314" s="184">
        <f t="shared" si="268"/>
        <v>0.22974055415617134</v>
      </c>
      <c r="F4314" s="184">
        <f t="shared" si="269"/>
        <v>0.22974055415617134</v>
      </c>
      <c r="G4314" s="184">
        <f t="shared" si="270"/>
        <v>0.22974055415617134</v>
      </c>
      <c r="H4314" s="184">
        <f t="shared" si="271"/>
        <v>0.22974055415617134</v>
      </c>
      <c r="J4314">
        <v>305</v>
      </c>
      <c r="K4314">
        <v>305</v>
      </c>
      <c r="L4314">
        <v>395.97047676042291</v>
      </c>
      <c r="R4314">
        <v>395.97047676042291</v>
      </c>
      <c r="S4314" t="s">
        <v>201</v>
      </c>
      <c r="T4314" s="221">
        <v>45323.313888888886</v>
      </c>
    </row>
    <row r="4315" spans="1:20" x14ac:dyDescent="0.35">
      <c r="A4315" t="s">
        <v>104</v>
      </c>
      <c r="B4315" t="s">
        <v>105</v>
      </c>
      <c r="C4315" t="s">
        <v>92</v>
      </c>
      <c r="D4315" s="29">
        <v>45951</v>
      </c>
      <c r="E4315" s="184">
        <f t="shared" si="268"/>
        <v>0.22974055415617134</v>
      </c>
      <c r="F4315" s="184">
        <f t="shared" si="269"/>
        <v>0.22974055415617134</v>
      </c>
      <c r="G4315" s="184">
        <f t="shared" si="270"/>
        <v>0.22974055415617134</v>
      </c>
      <c r="H4315" s="184">
        <f t="shared" si="271"/>
        <v>0.22974055415617134</v>
      </c>
      <c r="J4315">
        <v>305</v>
      </c>
      <c r="K4315">
        <v>305</v>
      </c>
      <c r="L4315">
        <v>395.97047676042291</v>
      </c>
      <c r="R4315">
        <v>395.97047676042291</v>
      </c>
      <c r="S4315" t="s">
        <v>201</v>
      </c>
      <c r="T4315" s="221">
        <v>45323.313888888886</v>
      </c>
    </row>
    <row r="4316" spans="1:20" x14ac:dyDescent="0.35">
      <c r="A4316" t="s">
        <v>104</v>
      </c>
      <c r="B4316" t="s">
        <v>105</v>
      </c>
      <c r="C4316" t="s">
        <v>92</v>
      </c>
      <c r="D4316" s="29">
        <v>45952</v>
      </c>
      <c r="E4316" s="184">
        <f t="shared" si="268"/>
        <v>0.22974055415617134</v>
      </c>
      <c r="F4316" s="184">
        <f t="shared" si="269"/>
        <v>0.22974055415617134</v>
      </c>
      <c r="G4316" s="184">
        <f t="shared" si="270"/>
        <v>0.22974055415617134</v>
      </c>
      <c r="H4316" s="184">
        <f t="shared" si="271"/>
        <v>0.22974055415617134</v>
      </c>
      <c r="J4316">
        <v>305</v>
      </c>
      <c r="K4316">
        <v>305</v>
      </c>
      <c r="L4316">
        <v>395.97047676042291</v>
      </c>
      <c r="R4316">
        <v>395.97047676042291</v>
      </c>
      <c r="S4316" t="s">
        <v>201</v>
      </c>
      <c r="T4316" s="221">
        <v>45323.313888888886</v>
      </c>
    </row>
    <row r="4317" spans="1:20" x14ac:dyDescent="0.35">
      <c r="A4317" t="s">
        <v>104</v>
      </c>
      <c r="B4317" t="s">
        <v>105</v>
      </c>
      <c r="C4317" t="s">
        <v>92</v>
      </c>
      <c r="D4317" s="29">
        <v>45953</v>
      </c>
      <c r="E4317" s="184">
        <f t="shared" si="268"/>
        <v>0.22974055415617134</v>
      </c>
      <c r="F4317" s="184">
        <f t="shared" si="269"/>
        <v>0.22974055415617134</v>
      </c>
      <c r="G4317" s="184">
        <f t="shared" si="270"/>
        <v>0.22974055415617134</v>
      </c>
      <c r="H4317" s="184">
        <f t="shared" si="271"/>
        <v>0.22974055415617134</v>
      </c>
      <c r="J4317">
        <v>305</v>
      </c>
      <c r="K4317">
        <v>305</v>
      </c>
      <c r="L4317">
        <v>395.97047676042291</v>
      </c>
      <c r="R4317">
        <v>395.97047676042291</v>
      </c>
      <c r="S4317" t="s">
        <v>201</v>
      </c>
      <c r="T4317" s="221">
        <v>45323.313888888886</v>
      </c>
    </row>
    <row r="4318" spans="1:20" x14ac:dyDescent="0.35">
      <c r="A4318" t="s">
        <v>104</v>
      </c>
      <c r="B4318" t="s">
        <v>105</v>
      </c>
      <c r="C4318" t="s">
        <v>92</v>
      </c>
      <c r="D4318" s="29">
        <v>45954</v>
      </c>
      <c r="E4318" s="184">
        <f t="shared" si="268"/>
        <v>0.22974055415617134</v>
      </c>
      <c r="F4318" s="184">
        <f t="shared" si="269"/>
        <v>0.22974055415617134</v>
      </c>
      <c r="G4318" s="184">
        <f t="shared" si="270"/>
        <v>0.22974055415617134</v>
      </c>
      <c r="H4318" s="184">
        <f t="shared" si="271"/>
        <v>0.22974055415617134</v>
      </c>
      <c r="J4318">
        <v>305</v>
      </c>
      <c r="K4318">
        <v>305</v>
      </c>
      <c r="L4318">
        <v>395.97047676042291</v>
      </c>
      <c r="R4318">
        <v>395.97047676042291</v>
      </c>
      <c r="S4318" t="s">
        <v>201</v>
      </c>
      <c r="T4318" s="221">
        <v>45323.313888888886</v>
      </c>
    </row>
    <row r="4319" spans="1:20" x14ac:dyDescent="0.35">
      <c r="A4319" t="s">
        <v>104</v>
      </c>
      <c r="B4319" t="s">
        <v>105</v>
      </c>
      <c r="C4319" t="s">
        <v>92</v>
      </c>
      <c r="D4319" s="29">
        <v>45955</v>
      </c>
      <c r="E4319" s="184" t="str">
        <f t="shared" si="268"/>
        <v/>
      </c>
      <c r="F4319" s="184" t="str">
        <f t="shared" si="269"/>
        <v/>
      </c>
      <c r="G4319" s="184" t="str">
        <f t="shared" si="270"/>
        <v/>
      </c>
      <c r="H4319" s="184" t="str">
        <f t="shared" si="271"/>
        <v/>
      </c>
      <c r="J4319" t="s">
        <v>253</v>
      </c>
      <c r="K4319" t="s">
        <v>253</v>
      </c>
      <c r="L4319">
        <v>395.97047676042291</v>
      </c>
      <c r="R4319">
        <v>395.97047676042291</v>
      </c>
      <c r="S4319" t="s">
        <v>201</v>
      </c>
      <c r="T4319" s="221">
        <v>45323.313888888886</v>
      </c>
    </row>
    <row r="4320" spans="1:20" x14ac:dyDescent="0.35">
      <c r="A4320" t="s">
        <v>104</v>
      </c>
      <c r="B4320" t="s">
        <v>105</v>
      </c>
      <c r="C4320" t="s">
        <v>92</v>
      </c>
      <c r="D4320" s="29">
        <v>45956</v>
      </c>
      <c r="E4320" s="184" t="str">
        <f t="shared" si="268"/>
        <v/>
      </c>
      <c r="F4320" s="184" t="str">
        <f t="shared" si="269"/>
        <v/>
      </c>
      <c r="G4320" s="184" t="str">
        <f t="shared" si="270"/>
        <v/>
      </c>
      <c r="H4320" s="184" t="str">
        <f t="shared" si="271"/>
        <v/>
      </c>
      <c r="J4320" t="s">
        <v>253</v>
      </c>
      <c r="K4320" t="s">
        <v>253</v>
      </c>
      <c r="L4320">
        <v>395.97047676042291</v>
      </c>
      <c r="R4320">
        <v>395.97047676042291</v>
      </c>
      <c r="S4320" t="s">
        <v>201</v>
      </c>
      <c r="T4320" s="221">
        <v>45323.313888888886</v>
      </c>
    </row>
    <row r="4321" spans="1:20" x14ac:dyDescent="0.35">
      <c r="A4321" t="s">
        <v>104</v>
      </c>
      <c r="B4321" t="s">
        <v>105</v>
      </c>
      <c r="C4321" t="s">
        <v>92</v>
      </c>
      <c r="D4321" s="29">
        <v>45957</v>
      </c>
      <c r="E4321" s="184" t="str">
        <f t="shared" si="268"/>
        <v/>
      </c>
      <c r="F4321" s="184" t="str">
        <f t="shared" si="269"/>
        <v/>
      </c>
      <c r="G4321" s="184" t="str">
        <f t="shared" si="270"/>
        <v/>
      </c>
      <c r="H4321" s="184" t="str">
        <f t="shared" si="271"/>
        <v/>
      </c>
      <c r="J4321" t="s">
        <v>253</v>
      </c>
      <c r="K4321" t="s">
        <v>253</v>
      </c>
      <c r="L4321">
        <v>395.97047676042291</v>
      </c>
      <c r="R4321">
        <v>395.97047676042291</v>
      </c>
      <c r="S4321" t="s">
        <v>201</v>
      </c>
      <c r="T4321" s="221">
        <v>45323.313888888886</v>
      </c>
    </row>
    <row r="4322" spans="1:20" x14ac:dyDescent="0.35">
      <c r="A4322" t="s">
        <v>104</v>
      </c>
      <c r="B4322" t="s">
        <v>105</v>
      </c>
      <c r="C4322" t="s">
        <v>92</v>
      </c>
      <c r="D4322" s="29">
        <v>45958</v>
      </c>
      <c r="E4322" s="184" t="str">
        <f t="shared" si="268"/>
        <v/>
      </c>
      <c r="F4322" s="184" t="str">
        <f t="shared" si="269"/>
        <v/>
      </c>
      <c r="G4322" s="184" t="str">
        <f t="shared" si="270"/>
        <v/>
      </c>
      <c r="H4322" s="184" t="str">
        <f t="shared" si="271"/>
        <v/>
      </c>
      <c r="J4322" t="s">
        <v>253</v>
      </c>
      <c r="K4322" t="s">
        <v>253</v>
      </c>
      <c r="L4322">
        <v>395.97047676042291</v>
      </c>
      <c r="R4322">
        <v>395.97047676042291</v>
      </c>
      <c r="S4322" t="s">
        <v>201</v>
      </c>
      <c r="T4322" s="221">
        <v>45323.313888888886</v>
      </c>
    </row>
    <row r="4323" spans="1:20" x14ac:dyDescent="0.35">
      <c r="A4323" t="s">
        <v>104</v>
      </c>
      <c r="B4323" t="s">
        <v>105</v>
      </c>
      <c r="C4323" t="s">
        <v>92</v>
      </c>
      <c r="D4323" s="29">
        <v>45959</v>
      </c>
      <c r="E4323" s="184" t="str">
        <f t="shared" si="268"/>
        <v/>
      </c>
      <c r="F4323" s="184" t="str">
        <f t="shared" si="269"/>
        <v/>
      </c>
      <c r="G4323" s="184" t="str">
        <f t="shared" si="270"/>
        <v/>
      </c>
      <c r="H4323" s="184" t="str">
        <f t="shared" si="271"/>
        <v/>
      </c>
      <c r="J4323" t="s">
        <v>253</v>
      </c>
      <c r="K4323" t="s">
        <v>253</v>
      </c>
      <c r="L4323">
        <v>395.97047676042291</v>
      </c>
      <c r="R4323">
        <v>395.97047676042291</v>
      </c>
      <c r="S4323" t="s">
        <v>201</v>
      </c>
      <c r="T4323" s="221">
        <v>45323.313888888886</v>
      </c>
    </row>
    <row r="4324" spans="1:20" x14ac:dyDescent="0.35">
      <c r="A4324" t="s">
        <v>104</v>
      </c>
      <c r="B4324" t="s">
        <v>105</v>
      </c>
      <c r="C4324" t="s">
        <v>92</v>
      </c>
      <c r="D4324" s="29">
        <v>45960</v>
      </c>
      <c r="E4324" s="184" t="str">
        <f t="shared" si="268"/>
        <v/>
      </c>
      <c r="F4324" s="184" t="str">
        <f t="shared" si="269"/>
        <v/>
      </c>
      <c r="G4324" s="184" t="str">
        <f t="shared" si="270"/>
        <v/>
      </c>
      <c r="H4324" s="184" t="str">
        <f t="shared" si="271"/>
        <v/>
      </c>
      <c r="J4324" t="s">
        <v>253</v>
      </c>
      <c r="K4324" t="s">
        <v>253</v>
      </c>
      <c r="L4324">
        <v>395.97047676042291</v>
      </c>
      <c r="R4324">
        <v>395.97047676042291</v>
      </c>
      <c r="S4324" t="s">
        <v>201</v>
      </c>
      <c r="T4324" s="221">
        <v>45323.313888888886</v>
      </c>
    </row>
    <row r="4325" spans="1:20" x14ac:dyDescent="0.35">
      <c r="A4325" t="s">
        <v>104</v>
      </c>
      <c r="B4325" t="s">
        <v>105</v>
      </c>
      <c r="C4325" t="s">
        <v>92</v>
      </c>
      <c r="D4325" s="29">
        <v>45961</v>
      </c>
      <c r="E4325" s="184" t="str">
        <f t="shared" si="268"/>
        <v/>
      </c>
      <c r="F4325" s="184" t="str">
        <f t="shared" si="269"/>
        <v/>
      </c>
      <c r="G4325" s="184" t="str">
        <f t="shared" si="270"/>
        <v/>
      </c>
      <c r="H4325" s="184" t="str">
        <f t="shared" si="271"/>
        <v/>
      </c>
      <c r="J4325" t="s">
        <v>253</v>
      </c>
      <c r="K4325" t="s">
        <v>253</v>
      </c>
      <c r="L4325">
        <v>395.97047676042291</v>
      </c>
      <c r="R4325">
        <v>395.97047676042291</v>
      </c>
      <c r="S4325" t="s">
        <v>201</v>
      </c>
      <c r="T4325" s="221">
        <v>45323.313888888886</v>
      </c>
    </row>
    <row r="4326" spans="1:20" x14ac:dyDescent="0.35">
      <c r="A4326" t="s">
        <v>104</v>
      </c>
      <c r="B4326" t="s">
        <v>105</v>
      </c>
      <c r="C4326" t="s">
        <v>92</v>
      </c>
      <c r="D4326" s="29">
        <v>45962</v>
      </c>
      <c r="E4326" s="184" t="str">
        <f t="shared" si="268"/>
        <v/>
      </c>
      <c r="F4326" s="184" t="str">
        <f t="shared" si="269"/>
        <v/>
      </c>
      <c r="G4326" s="184" t="str">
        <f t="shared" si="270"/>
        <v/>
      </c>
      <c r="H4326" s="184" t="str">
        <f t="shared" si="271"/>
        <v/>
      </c>
      <c r="J4326" t="s">
        <v>253</v>
      </c>
      <c r="K4326" t="s">
        <v>253</v>
      </c>
      <c r="L4326">
        <v>416.91601835228408</v>
      </c>
      <c r="R4326">
        <v>416.91601835228408</v>
      </c>
      <c r="S4326" t="s">
        <v>201</v>
      </c>
      <c r="T4326" s="221">
        <v>45323.313888888886</v>
      </c>
    </row>
    <row r="4327" spans="1:20" x14ac:dyDescent="0.35">
      <c r="A4327" t="s">
        <v>104</v>
      </c>
      <c r="B4327" t="s">
        <v>105</v>
      </c>
      <c r="C4327" t="s">
        <v>92</v>
      </c>
      <c r="D4327" s="29">
        <v>45963</v>
      </c>
      <c r="E4327" s="184" t="str">
        <f t="shared" si="268"/>
        <v/>
      </c>
      <c r="F4327" s="184" t="str">
        <f t="shared" si="269"/>
        <v/>
      </c>
      <c r="G4327" s="184" t="str">
        <f t="shared" si="270"/>
        <v/>
      </c>
      <c r="H4327" s="184" t="str">
        <f t="shared" si="271"/>
        <v/>
      </c>
      <c r="J4327" t="s">
        <v>253</v>
      </c>
      <c r="K4327" t="s">
        <v>253</v>
      </c>
      <c r="L4327">
        <v>416.91601835228408</v>
      </c>
      <c r="R4327">
        <v>416.91601835228408</v>
      </c>
      <c r="S4327" t="s">
        <v>201</v>
      </c>
      <c r="T4327" s="221">
        <v>45323.313888888886</v>
      </c>
    </row>
    <row r="4328" spans="1:20" x14ac:dyDescent="0.35">
      <c r="A4328" t="s">
        <v>104</v>
      </c>
      <c r="B4328" t="s">
        <v>105</v>
      </c>
      <c r="C4328" t="s">
        <v>92</v>
      </c>
      <c r="D4328" s="29">
        <v>45964</v>
      </c>
      <c r="E4328" s="184" t="str">
        <f t="shared" si="268"/>
        <v/>
      </c>
      <c r="F4328" s="184" t="str">
        <f t="shared" si="269"/>
        <v/>
      </c>
      <c r="G4328" s="184" t="str">
        <f t="shared" si="270"/>
        <v/>
      </c>
      <c r="H4328" s="184" t="str">
        <f t="shared" si="271"/>
        <v/>
      </c>
      <c r="J4328" t="s">
        <v>253</v>
      </c>
      <c r="K4328" t="s">
        <v>253</v>
      </c>
      <c r="L4328">
        <v>416.91601835228408</v>
      </c>
      <c r="R4328">
        <v>416.91601835228408</v>
      </c>
      <c r="S4328" t="s">
        <v>201</v>
      </c>
      <c r="T4328" s="221">
        <v>45323.313888888886</v>
      </c>
    </row>
    <row r="4329" spans="1:20" x14ac:dyDescent="0.35">
      <c r="A4329" t="s">
        <v>104</v>
      </c>
      <c r="B4329" t="s">
        <v>105</v>
      </c>
      <c r="C4329" t="s">
        <v>92</v>
      </c>
      <c r="D4329" s="29">
        <v>45965</v>
      </c>
      <c r="E4329" s="184" t="str">
        <f t="shared" si="268"/>
        <v/>
      </c>
      <c r="F4329" s="184" t="str">
        <f t="shared" si="269"/>
        <v/>
      </c>
      <c r="G4329" s="184" t="str">
        <f t="shared" si="270"/>
        <v/>
      </c>
      <c r="H4329" s="184" t="str">
        <f t="shared" si="271"/>
        <v/>
      </c>
      <c r="J4329" t="s">
        <v>253</v>
      </c>
      <c r="K4329" t="s">
        <v>253</v>
      </c>
      <c r="L4329">
        <v>416.91601835228408</v>
      </c>
      <c r="R4329">
        <v>416.91601835228408</v>
      </c>
      <c r="S4329" t="s">
        <v>201</v>
      </c>
      <c r="T4329" s="221">
        <v>45323.313888888886</v>
      </c>
    </row>
    <row r="4330" spans="1:20" x14ac:dyDescent="0.35">
      <c r="A4330" t="s">
        <v>104</v>
      </c>
      <c r="B4330" t="s">
        <v>105</v>
      </c>
      <c r="C4330" t="s">
        <v>92</v>
      </c>
      <c r="D4330" s="29">
        <v>45966</v>
      </c>
      <c r="E4330" s="184" t="str">
        <f t="shared" si="268"/>
        <v/>
      </c>
      <c r="F4330" s="184" t="str">
        <f t="shared" si="269"/>
        <v/>
      </c>
      <c r="G4330" s="184" t="str">
        <f t="shared" si="270"/>
        <v/>
      </c>
      <c r="H4330" s="184" t="str">
        <f t="shared" si="271"/>
        <v/>
      </c>
      <c r="J4330" t="s">
        <v>253</v>
      </c>
      <c r="K4330" t="s">
        <v>253</v>
      </c>
      <c r="L4330">
        <v>416.91601835228408</v>
      </c>
      <c r="R4330">
        <v>416.91601835228408</v>
      </c>
      <c r="S4330" t="s">
        <v>201</v>
      </c>
      <c r="T4330" s="221">
        <v>45323.313888888886</v>
      </c>
    </row>
    <row r="4331" spans="1:20" x14ac:dyDescent="0.35">
      <c r="A4331" t="s">
        <v>104</v>
      </c>
      <c r="B4331" t="s">
        <v>105</v>
      </c>
      <c r="C4331" t="s">
        <v>92</v>
      </c>
      <c r="D4331" s="29">
        <v>45967</v>
      </c>
      <c r="E4331" s="184" t="str">
        <f t="shared" si="268"/>
        <v/>
      </c>
      <c r="F4331" s="184" t="str">
        <f t="shared" si="269"/>
        <v/>
      </c>
      <c r="G4331" s="184" t="str">
        <f t="shared" si="270"/>
        <v/>
      </c>
      <c r="H4331" s="184" t="str">
        <f t="shared" si="271"/>
        <v/>
      </c>
      <c r="J4331" t="s">
        <v>253</v>
      </c>
      <c r="K4331" t="s">
        <v>253</v>
      </c>
      <c r="L4331">
        <v>416.91601835228408</v>
      </c>
      <c r="R4331">
        <v>416.91601835228408</v>
      </c>
      <c r="S4331" t="s">
        <v>201</v>
      </c>
      <c r="T4331" s="221">
        <v>45323.313888888886</v>
      </c>
    </row>
    <row r="4332" spans="1:20" x14ac:dyDescent="0.35">
      <c r="A4332" t="s">
        <v>104</v>
      </c>
      <c r="B4332" t="s">
        <v>105</v>
      </c>
      <c r="C4332" t="s">
        <v>92</v>
      </c>
      <c r="D4332" s="29">
        <v>45968</v>
      </c>
      <c r="E4332" s="184" t="str">
        <f t="shared" si="268"/>
        <v/>
      </c>
      <c r="F4332" s="184" t="str">
        <f t="shared" si="269"/>
        <v/>
      </c>
      <c r="G4332" s="184" t="str">
        <f t="shared" si="270"/>
        <v/>
      </c>
      <c r="H4332" s="184" t="str">
        <f t="shared" si="271"/>
        <v/>
      </c>
      <c r="J4332" t="s">
        <v>253</v>
      </c>
      <c r="K4332" t="s">
        <v>253</v>
      </c>
      <c r="L4332">
        <v>416.91601835228408</v>
      </c>
      <c r="R4332">
        <v>416.91601835228408</v>
      </c>
      <c r="S4332" t="s">
        <v>201</v>
      </c>
      <c r="T4332" s="221">
        <v>45323.313888888886</v>
      </c>
    </row>
    <row r="4333" spans="1:20" x14ac:dyDescent="0.35">
      <c r="A4333" t="s">
        <v>104</v>
      </c>
      <c r="B4333" t="s">
        <v>105</v>
      </c>
      <c r="C4333" t="s">
        <v>92</v>
      </c>
      <c r="D4333" s="29">
        <v>45969</v>
      </c>
      <c r="E4333" s="184" t="str">
        <f t="shared" si="268"/>
        <v/>
      </c>
      <c r="F4333" s="184" t="str">
        <f t="shared" si="269"/>
        <v/>
      </c>
      <c r="G4333" s="184" t="str">
        <f t="shared" si="270"/>
        <v/>
      </c>
      <c r="H4333" s="184" t="str">
        <f t="shared" si="271"/>
        <v/>
      </c>
      <c r="J4333" t="s">
        <v>253</v>
      </c>
      <c r="K4333" t="s">
        <v>253</v>
      </c>
      <c r="L4333">
        <v>416.91601835228408</v>
      </c>
      <c r="R4333">
        <v>416.91601835228408</v>
      </c>
      <c r="S4333" t="s">
        <v>201</v>
      </c>
      <c r="T4333" s="221">
        <v>45323.313888888886</v>
      </c>
    </row>
    <row r="4334" spans="1:20" x14ac:dyDescent="0.35">
      <c r="A4334" t="s">
        <v>104</v>
      </c>
      <c r="B4334" t="s">
        <v>105</v>
      </c>
      <c r="C4334" t="s">
        <v>92</v>
      </c>
      <c r="D4334" s="29">
        <v>45970</v>
      </c>
      <c r="E4334" s="184" t="str">
        <f t="shared" si="268"/>
        <v/>
      </c>
      <c r="F4334" s="184" t="str">
        <f t="shared" si="269"/>
        <v/>
      </c>
      <c r="G4334" s="184" t="str">
        <f t="shared" si="270"/>
        <v/>
      </c>
      <c r="H4334" s="184" t="str">
        <f t="shared" si="271"/>
        <v/>
      </c>
      <c r="J4334" t="s">
        <v>253</v>
      </c>
      <c r="K4334" t="s">
        <v>253</v>
      </c>
      <c r="L4334">
        <v>416.91601835228408</v>
      </c>
      <c r="R4334">
        <v>416.91601835228408</v>
      </c>
      <c r="S4334" t="s">
        <v>201</v>
      </c>
      <c r="T4334" s="221">
        <v>45323.313888888886</v>
      </c>
    </row>
    <row r="4335" spans="1:20" x14ac:dyDescent="0.35">
      <c r="A4335" t="s">
        <v>104</v>
      </c>
      <c r="B4335" t="s">
        <v>105</v>
      </c>
      <c r="C4335" t="s">
        <v>92</v>
      </c>
      <c r="D4335" s="29">
        <v>45971</v>
      </c>
      <c r="E4335" s="184" t="str">
        <f t="shared" si="268"/>
        <v/>
      </c>
      <c r="F4335" s="184" t="str">
        <f t="shared" si="269"/>
        <v/>
      </c>
      <c r="G4335" s="184" t="str">
        <f t="shared" si="270"/>
        <v/>
      </c>
      <c r="H4335" s="184" t="str">
        <f t="shared" si="271"/>
        <v/>
      </c>
      <c r="J4335" t="s">
        <v>253</v>
      </c>
      <c r="K4335" t="s">
        <v>253</v>
      </c>
      <c r="L4335">
        <v>416.91601835228408</v>
      </c>
      <c r="R4335">
        <v>416.91601835228408</v>
      </c>
      <c r="S4335" t="s">
        <v>201</v>
      </c>
      <c r="T4335" s="221">
        <v>45323.313888888886</v>
      </c>
    </row>
    <row r="4336" spans="1:20" x14ac:dyDescent="0.35">
      <c r="A4336" t="s">
        <v>104</v>
      </c>
      <c r="B4336" t="s">
        <v>105</v>
      </c>
      <c r="C4336" t="s">
        <v>92</v>
      </c>
      <c r="D4336" s="29">
        <v>45972</v>
      </c>
      <c r="E4336" s="184" t="str">
        <f t="shared" si="268"/>
        <v/>
      </c>
      <c r="F4336" s="184" t="str">
        <f t="shared" si="269"/>
        <v/>
      </c>
      <c r="G4336" s="184" t="str">
        <f t="shared" si="270"/>
        <v/>
      </c>
      <c r="H4336" s="184" t="str">
        <f t="shared" si="271"/>
        <v/>
      </c>
      <c r="J4336" t="s">
        <v>253</v>
      </c>
      <c r="K4336" t="s">
        <v>253</v>
      </c>
      <c r="L4336">
        <v>416.91601835228408</v>
      </c>
      <c r="R4336">
        <v>416.91601835228408</v>
      </c>
      <c r="S4336" t="s">
        <v>201</v>
      </c>
      <c r="T4336" s="221">
        <v>45323.313888888886</v>
      </c>
    </row>
    <row r="4337" spans="1:20" x14ac:dyDescent="0.35">
      <c r="A4337" t="s">
        <v>104</v>
      </c>
      <c r="B4337" t="s">
        <v>105</v>
      </c>
      <c r="C4337" t="s">
        <v>92</v>
      </c>
      <c r="D4337" s="29">
        <v>45973</v>
      </c>
      <c r="E4337" s="184" t="str">
        <f t="shared" si="268"/>
        <v/>
      </c>
      <c r="F4337" s="184" t="str">
        <f t="shared" si="269"/>
        <v/>
      </c>
      <c r="G4337" s="184" t="str">
        <f t="shared" si="270"/>
        <v/>
      </c>
      <c r="H4337" s="184" t="str">
        <f t="shared" si="271"/>
        <v/>
      </c>
      <c r="J4337" t="s">
        <v>253</v>
      </c>
      <c r="K4337" t="s">
        <v>253</v>
      </c>
      <c r="L4337">
        <v>416.91601835228408</v>
      </c>
      <c r="R4337">
        <v>416.91601835228408</v>
      </c>
      <c r="S4337" t="s">
        <v>201</v>
      </c>
      <c r="T4337" s="221">
        <v>45323.313888888886</v>
      </c>
    </row>
    <row r="4338" spans="1:20" x14ac:dyDescent="0.35">
      <c r="A4338" t="s">
        <v>104</v>
      </c>
      <c r="B4338" t="s">
        <v>105</v>
      </c>
      <c r="C4338" t="s">
        <v>92</v>
      </c>
      <c r="D4338" s="29">
        <v>45974</v>
      </c>
      <c r="E4338" s="184" t="str">
        <f t="shared" si="268"/>
        <v/>
      </c>
      <c r="F4338" s="184" t="str">
        <f t="shared" si="269"/>
        <v/>
      </c>
      <c r="G4338" s="184" t="str">
        <f t="shared" si="270"/>
        <v/>
      </c>
      <c r="H4338" s="184" t="str">
        <f t="shared" si="271"/>
        <v/>
      </c>
      <c r="J4338" t="s">
        <v>253</v>
      </c>
      <c r="K4338" t="s">
        <v>253</v>
      </c>
      <c r="L4338">
        <v>416.91601835228408</v>
      </c>
      <c r="R4338">
        <v>416.91601835228408</v>
      </c>
      <c r="S4338" t="s">
        <v>201</v>
      </c>
      <c r="T4338" s="221">
        <v>45323.313888888886</v>
      </c>
    </row>
    <row r="4339" spans="1:20" x14ac:dyDescent="0.35">
      <c r="A4339" t="s">
        <v>104</v>
      </c>
      <c r="B4339" t="s">
        <v>105</v>
      </c>
      <c r="C4339" t="s">
        <v>92</v>
      </c>
      <c r="D4339" s="29">
        <v>45975</v>
      </c>
      <c r="E4339" s="184" t="str">
        <f t="shared" si="268"/>
        <v/>
      </c>
      <c r="F4339" s="184" t="str">
        <f t="shared" si="269"/>
        <v/>
      </c>
      <c r="G4339" s="184" t="str">
        <f t="shared" si="270"/>
        <v/>
      </c>
      <c r="H4339" s="184" t="str">
        <f t="shared" si="271"/>
        <v/>
      </c>
      <c r="J4339" t="s">
        <v>253</v>
      </c>
      <c r="K4339" t="s">
        <v>253</v>
      </c>
      <c r="L4339">
        <v>416.91601835228408</v>
      </c>
      <c r="R4339">
        <v>416.91601835228408</v>
      </c>
      <c r="S4339" t="s">
        <v>201</v>
      </c>
      <c r="T4339" s="221">
        <v>45323.313888888886</v>
      </c>
    </row>
    <row r="4340" spans="1:20" x14ac:dyDescent="0.35">
      <c r="A4340" t="s">
        <v>104</v>
      </c>
      <c r="B4340" t="s">
        <v>105</v>
      </c>
      <c r="C4340" t="s">
        <v>92</v>
      </c>
      <c r="D4340" s="29">
        <v>45976</v>
      </c>
      <c r="E4340" s="184" t="str">
        <f t="shared" si="268"/>
        <v/>
      </c>
      <c r="F4340" s="184" t="str">
        <f t="shared" si="269"/>
        <v/>
      </c>
      <c r="G4340" s="184" t="str">
        <f t="shared" si="270"/>
        <v/>
      </c>
      <c r="H4340" s="184" t="str">
        <f t="shared" si="271"/>
        <v/>
      </c>
      <c r="J4340" t="s">
        <v>253</v>
      </c>
      <c r="K4340" t="s">
        <v>253</v>
      </c>
      <c r="L4340">
        <v>416.91601835228408</v>
      </c>
      <c r="R4340">
        <v>416.91601835228408</v>
      </c>
      <c r="S4340" t="s">
        <v>201</v>
      </c>
      <c r="T4340" s="221">
        <v>45323.313888888886</v>
      </c>
    </row>
    <row r="4341" spans="1:20" x14ac:dyDescent="0.35">
      <c r="A4341" t="s">
        <v>104</v>
      </c>
      <c r="B4341" t="s">
        <v>105</v>
      </c>
      <c r="C4341" t="s">
        <v>92</v>
      </c>
      <c r="D4341" s="29">
        <v>45977</v>
      </c>
      <c r="E4341" s="184" t="str">
        <f t="shared" si="268"/>
        <v/>
      </c>
      <c r="F4341" s="184" t="str">
        <f t="shared" si="269"/>
        <v/>
      </c>
      <c r="G4341" s="184" t="str">
        <f t="shared" si="270"/>
        <v/>
      </c>
      <c r="H4341" s="184" t="str">
        <f t="shared" si="271"/>
        <v/>
      </c>
      <c r="J4341" t="s">
        <v>253</v>
      </c>
      <c r="K4341" t="s">
        <v>253</v>
      </c>
      <c r="L4341">
        <v>416.91601835228408</v>
      </c>
      <c r="R4341">
        <v>416.91601835228408</v>
      </c>
      <c r="S4341" t="s">
        <v>201</v>
      </c>
      <c r="T4341" s="221">
        <v>45323.313888888886</v>
      </c>
    </row>
    <row r="4342" spans="1:20" x14ac:dyDescent="0.35">
      <c r="A4342" t="s">
        <v>104</v>
      </c>
      <c r="B4342" t="s">
        <v>105</v>
      </c>
      <c r="C4342" t="s">
        <v>92</v>
      </c>
      <c r="D4342" s="29">
        <v>45978</v>
      </c>
      <c r="E4342" s="184" t="str">
        <f t="shared" si="268"/>
        <v/>
      </c>
      <c r="F4342" s="184" t="str">
        <f t="shared" si="269"/>
        <v/>
      </c>
      <c r="G4342" s="184" t="str">
        <f t="shared" si="270"/>
        <v/>
      </c>
      <c r="H4342" s="184" t="str">
        <f t="shared" si="271"/>
        <v/>
      </c>
      <c r="J4342" t="s">
        <v>253</v>
      </c>
      <c r="K4342" t="s">
        <v>253</v>
      </c>
      <c r="L4342">
        <v>416.91601835228408</v>
      </c>
      <c r="R4342">
        <v>416.91601835228408</v>
      </c>
      <c r="S4342" t="s">
        <v>201</v>
      </c>
      <c r="T4342" s="221">
        <v>45323.313888888886</v>
      </c>
    </row>
    <row r="4343" spans="1:20" x14ac:dyDescent="0.35">
      <c r="A4343" t="s">
        <v>104</v>
      </c>
      <c r="B4343" t="s">
        <v>105</v>
      </c>
      <c r="C4343" t="s">
        <v>92</v>
      </c>
      <c r="D4343" s="29">
        <v>45979</v>
      </c>
      <c r="E4343" s="184" t="str">
        <f t="shared" si="268"/>
        <v/>
      </c>
      <c r="F4343" s="184" t="str">
        <f t="shared" si="269"/>
        <v/>
      </c>
      <c r="G4343" s="184" t="str">
        <f t="shared" si="270"/>
        <v/>
      </c>
      <c r="H4343" s="184" t="str">
        <f t="shared" si="271"/>
        <v/>
      </c>
      <c r="J4343" t="s">
        <v>253</v>
      </c>
      <c r="K4343" t="s">
        <v>253</v>
      </c>
      <c r="L4343">
        <v>416.91601835228408</v>
      </c>
      <c r="R4343">
        <v>416.91601835228408</v>
      </c>
      <c r="S4343" t="s">
        <v>201</v>
      </c>
      <c r="T4343" s="221">
        <v>45323.313888888886</v>
      </c>
    </row>
    <row r="4344" spans="1:20" x14ac:dyDescent="0.35">
      <c r="A4344" t="s">
        <v>104</v>
      </c>
      <c r="B4344" t="s">
        <v>105</v>
      </c>
      <c r="C4344" t="s">
        <v>92</v>
      </c>
      <c r="D4344" s="29">
        <v>45980</v>
      </c>
      <c r="E4344" s="184" t="str">
        <f t="shared" si="268"/>
        <v/>
      </c>
      <c r="F4344" s="184" t="str">
        <f t="shared" si="269"/>
        <v/>
      </c>
      <c r="G4344" s="184" t="str">
        <f t="shared" si="270"/>
        <v/>
      </c>
      <c r="H4344" s="184" t="str">
        <f t="shared" si="271"/>
        <v/>
      </c>
      <c r="J4344" t="s">
        <v>253</v>
      </c>
      <c r="K4344" t="s">
        <v>253</v>
      </c>
      <c r="L4344">
        <v>416.91601835228408</v>
      </c>
      <c r="R4344">
        <v>416.91601835228408</v>
      </c>
      <c r="S4344" t="s">
        <v>201</v>
      </c>
      <c r="T4344" s="221">
        <v>45323.313888888886</v>
      </c>
    </row>
    <row r="4345" spans="1:20" x14ac:dyDescent="0.35">
      <c r="A4345" t="s">
        <v>104</v>
      </c>
      <c r="B4345" t="s">
        <v>105</v>
      </c>
      <c r="C4345" t="s">
        <v>92</v>
      </c>
      <c r="D4345" s="29">
        <v>45981</v>
      </c>
      <c r="E4345" s="184" t="str">
        <f t="shared" si="268"/>
        <v/>
      </c>
      <c r="F4345" s="184" t="str">
        <f t="shared" si="269"/>
        <v/>
      </c>
      <c r="G4345" s="184" t="str">
        <f t="shared" si="270"/>
        <v/>
      </c>
      <c r="H4345" s="184" t="str">
        <f t="shared" si="271"/>
        <v/>
      </c>
      <c r="J4345" t="s">
        <v>253</v>
      </c>
      <c r="K4345" t="s">
        <v>253</v>
      </c>
      <c r="L4345">
        <v>416.91601835228408</v>
      </c>
      <c r="R4345">
        <v>416.91601835228408</v>
      </c>
      <c r="S4345" t="s">
        <v>201</v>
      </c>
      <c r="T4345" s="221">
        <v>45323.313888888886</v>
      </c>
    </row>
    <row r="4346" spans="1:20" x14ac:dyDescent="0.35">
      <c r="A4346" t="s">
        <v>104</v>
      </c>
      <c r="B4346" t="s">
        <v>105</v>
      </c>
      <c r="C4346" t="s">
        <v>92</v>
      </c>
      <c r="D4346" s="29">
        <v>45982</v>
      </c>
      <c r="E4346" s="184" t="str">
        <f t="shared" si="268"/>
        <v/>
      </c>
      <c r="F4346" s="184" t="str">
        <f t="shared" si="269"/>
        <v/>
      </c>
      <c r="G4346" s="184" t="str">
        <f t="shared" si="270"/>
        <v/>
      </c>
      <c r="H4346" s="184" t="str">
        <f t="shared" si="271"/>
        <v/>
      </c>
      <c r="J4346" t="s">
        <v>253</v>
      </c>
      <c r="K4346" t="s">
        <v>253</v>
      </c>
      <c r="L4346">
        <v>416.91601835228408</v>
      </c>
      <c r="R4346">
        <v>416.91601835228408</v>
      </c>
      <c r="S4346" t="s">
        <v>201</v>
      </c>
      <c r="T4346" s="221">
        <v>45323.313888888886</v>
      </c>
    </row>
    <row r="4347" spans="1:20" x14ac:dyDescent="0.35">
      <c r="A4347" t="s">
        <v>104</v>
      </c>
      <c r="B4347" t="s">
        <v>105</v>
      </c>
      <c r="C4347" t="s">
        <v>92</v>
      </c>
      <c r="D4347" s="29">
        <v>45983</v>
      </c>
      <c r="E4347" s="184" t="str">
        <f t="shared" si="268"/>
        <v/>
      </c>
      <c r="F4347" s="184" t="str">
        <f t="shared" si="269"/>
        <v/>
      </c>
      <c r="G4347" s="184" t="str">
        <f t="shared" si="270"/>
        <v/>
      </c>
      <c r="H4347" s="184" t="str">
        <f t="shared" si="271"/>
        <v/>
      </c>
      <c r="J4347" t="s">
        <v>253</v>
      </c>
      <c r="K4347" t="s">
        <v>253</v>
      </c>
      <c r="L4347">
        <v>416.91601835228408</v>
      </c>
      <c r="R4347">
        <v>416.91601835228408</v>
      </c>
      <c r="S4347" t="s">
        <v>201</v>
      </c>
      <c r="T4347" s="221">
        <v>45323.313888888886</v>
      </c>
    </row>
    <row r="4348" spans="1:20" x14ac:dyDescent="0.35">
      <c r="A4348" t="s">
        <v>104</v>
      </c>
      <c r="B4348" t="s">
        <v>105</v>
      </c>
      <c r="C4348" t="s">
        <v>92</v>
      </c>
      <c r="D4348" s="29">
        <v>45984</v>
      </c>
      <c r="E4348" s="184" t="str">
        <f t="shared" si="268"/>
        <v/>
      </c>
      <c r="F4348" s="184" t="str">
        <f t="shared" si="269"/>
        <v/>
      </c>
      <c r="G4348" s="184" t="str">
        <f t="shared" si="270"/>
        <v/>
      </c>
      <c r="H4348" s="184" t="str">
        <f t="shared" si="271"/>
        <v/>
      </c>
      <c r="J4348" t="s">
        <v>253</v>
      </c>
      <c r="K4348" t="s">
        <v>253</v>
      </c>
      <c r="L4348">
        <v>416.91601835228408</v>
      </c>
      <c r="R4348">
        <v>416.91601835228408</v>
      </c>
      <c r="S4348" t="s">
        <v>201</v>
      </c>
      <c r="T4348" s="221">
        <v>45323.313888888886</v>
      </c>
    </row>
    <row r="4349" spans="1:20" x14ac:dyDescent="0.35">
      <c r="A4349" t="s">
        <v>104</v>
      </c>
      <c r="B4349" t="s">
        <v>105</v>
      </c>
      <c r="C4349" t="s">
        <v>92</v>
      </c>
      <c r="D4349" s="29">
        <v>45985</v>
      </c>
      <c r="E4349" s="184" t="str">
        <f t="shared" si="268"/>
        <v/>
      </c>
      <c r="F4349" s="184" t="str">
        <f t="shared" si="269"/>
        <v/>
      </c>
      <c r="G4349" s="184" t="str">
        <f t="shared" si="270"/>
        <v/>
      </c>
      <c r="H4349" s="184" t="str">
        <f t="shared" si="271"/>
        <v/>
      </c>
      <c r="J4349" t="s">
        <v>253</v>
      </c>
      <c r="K4349" t="s">
        <v>253</v>
      </c>
      <c r="L4349">
        <v>416.91601835228408</v>
      </c>
      <c r="R4349">
        <v>416.91601835228408</v>
      </c>
      <c r="S4349" t="s">
        <v>201</v>
      </c>
      <c r="T4349" s="221">
        <v>45323.313888888886</v>
      </c>
    </row>
    <row r="4350" spans="1:20" x14ac:dyDescent="0.35">
      <c r="A4350" t="s">
        <v>104</v>
      </c>
      <c r="B4350" t="s">
        <v>105</v>
      </c>
      <c r="C4350" t="s">
        <v>92</v>
      </c>
      <c r="D4350" s="29">
        <v>45986</v>
      </c>
      <c r="E4350" s="184" t="str">
        <f t="shared" si="268"/>
        <v/>
      </c>
      <c r="F4350" s="184" t="str">
        <f t="shared" si="269"/>
        <v/>
      </c>
      <c r="G4350" s="184" t="str">
        <f t="shared" si="270"/>
        <v/>
      </c>
      <c r="H4350" s="184" t="str">
        <f t="shared" si="271"/>
        <v/>
      </c>
      <c r="J4350" t="s">
        <v>253</v>
      </c>
      <c r="K4350" t="s">
        <v>253</v>
      </c>
      <c r="L4350">
        <v>416.91601835228408</v>
      </c>
      <c r="R4350">
        <v>416.91601835228408</v>
      </c>
      <c r="S4350" t="s">
        <v>201</v>
      </c>
      <c r="T4350" s="221">
        <v>45323.313888888886</v>
      </c>
    </row>
    <row r="4351" spans="1:20" x14ac:dyDescent="0.35">
      <c r="A4351" t="s">
        <v>104</v>
      </c>
      <c r="B4351" t="s">
        <v>105</v>
      </c>
      <c r="C4351" t="s">
        <v>92</v>
      </c>
      <c r="D4351" s="29">
        <v>45987</v>
      </c>
      <c r="E4351" s="184" t="str">
        <f t="shared" si="268"/>
        <v/>
      </c>
      <c r="F4351" s="184" t="str">
        <f t="shared" si="269"/>
        <v/>
      </c>
      <c r="G4351" s="184" t="str">
        <f t="shared" si="270"/>
        <v/>
      </c>
      <c r="H4351" s="184" t="str">
        <f t="shared" si="271"/>
        <v/>
      </c>
      <c r="J4351" t="s">
        <v>253</v>
      </c>
      <c r="K4351" t="s">
        <v>253</v>
      </c>
      <c r="L4351">
        <v>416.91601835228408</v>
      </c>
      <c r="R4351">
        <v>416.91601835228408</v>
      </c>
      <c r="S4351" t="s">
        <v>201</v>
      </c>
      <c r="T4351" s="221">
        <v>45323.313888888886</v>
      </c>
    </row>
    <row r="4352" spans="1:20" x14ac:dyDescent="0.35">
      <c r="A4352" t="s">
        <v>104</v>
      </c>
      <c r="B4352" t="s">
        <v>105</v>
      </c>
      <c r="C4352" t="s">
        <v>92</v>
      </c>
      <c r="D4352" s="29">
        <v>45988</v>
      </c>
      <c r="E4352" s="184" t="str">
        <f t="shared" si="268"/>
        <v/>
      </c>
      <c r="F4352" s="184" t="str">
        <f t="shared" si="269"/>
        <v/>
      </c>
      <c r="G4352" s="184" t="str">
        <f t="shared" si="270"/>
        <v/>
      </c>
      <c r="H4352" s="184" t="str">
        <f t="shared" si="271"/>
        <v/>
      </c>
      <c r="J4352" t="s">
        <v>253</v>
      </c>
      <c r="K4352" t="s">
        <v>253</v>
      </c>
      <c r="L4352">
        <v>416.91601835228408</v>
      </c>
      <c r="R4352">
        <v>416.91601835228408</v>
      </c>
      <c r="S4352" t="s">
        <v>201</v>
      </c>
      <c r="T4352" s="221">
        <v>45323.313888888886</v>
      </c>
    </row>
    <row r="4353" spans="1:20" x14ac:dyDescent="0.35">
      <c r="A4353" t="s">
        <v>104</v>
      </c>
      <c r="B4353" t="s">
        <v>105</v>
      </c>
      <c r="C4353" t="s">
        <v>92</v>
      </c>
      <c r="D4353" s="29">
        <v>45989</v>
      </c>
      <c r="E4353" s="184" t="str">
        <f t="shared" si="268"/>
        <v/>
      </c>
      <c r="F4353" s="184" t="str">
        <f t="shared" si="269"/>
        <v/>
      </c>
      <c r="G4353" s="184" t="str">
        <f t="shared" si="270"/>
        <v/>
      </c>
      <c r="H4353" s="184" t="str">
        <f t="shared" si="271"/>
        <v/>
      </c>
      <c r="J4353" t="s">
        <v>253</v>
      </c>
      <c r="K4353" t="s">
        <v>253</v>
      </c>
      <c r="L4353">
        <v>416.91601835228408</v>
      </c>
      <c r="R4353">
        <v>416.91601835228408</v>
      </c>
      <c r="S4353" t="s">
        <v>201</v>
      </c>
      <c r="T4353" s="221">
        <v>45323.313888888886</v>
      </c>
    </row>
    <row r="4354" spans="1:20" x14ac:dyDescent="0.35">
      <c r="A4354" t="s">
        <v>104</v>
      </c>
      <c r="B4354" t="s">
        <v>105</v>
      </c>
      <c r="C4354" t="s">
        <v>92</v>
      </c>
      <c r="D4354" s="29">
        <v>45990</v>
      </c>
      <c r="E4354" s="184" t="str">
        <f t="shared" si="268"/>
        <v/>
      </c>
      <c r="F4354" s="184" t="str">
        <f t="shared" si="269"/>
        <v/>
      </c>
      <c r="G4354" s="184" t="str">
        <f t="shared" si="270"/>
        <v/>
      </c>
      <c r="H4354" s="184" t="str">
        <f t="shared" si="271"/>
        <v/>
      </c>
      <c r="J4354" t="s">
        <v>253</v>
      </c>
      <c r="K4354" t="s">
        <v>253</v>
      </c>
      <c r="L4354">
        <v>416.91601835228408</v>
      </c>
      <c r="R4354">
        <v>416.91601835228408</v>
      </c>
      <c r="S4354" t="s">
        <v>201</v>
      </c>
      <c r="T4354" s="221">
        <v>45323.313888888886</v>
      </c>
    </row>
    <row r="4355" spans="1:20" x14ac:dyDescent="0.35">
      <c r="A4355" t="s">
        <v>104</v>
      </c>
      <c r="B4355" t="s">
        <v>105</v>
      </c>
      <c r="C4355" t="s">
        <v>92</v>
      </c>
      <c r="D4355" s="29">
        <v>45991</v>
      </c>
      <c r="E4355" s="184" t="str">
        <f t="shared" si="268"/>
        <v/>
      </c>
      <c r="F4355" s="184" t="str">
        <f t="shared" si="269"/>
        <v/>
      </c>
      <c r="G4355" s="184" t="str">
        <f t="shared" si="270"/>
        <v/>
      </c>
      <c r="H4355" s="184" t="str">
        <f t="shared" si="271"/>
        <v/>
      </c>
      <c r="J4355" t="s">
        <v>253</v>
      </c>
      <c r="K4355" t="s">
        <v>253</v>
      </c>
      <c r="L4355">
        <v>416.91601835228408</v>
      </c>
      <c r="R4355">
        <v>416.91601835228408</v>
      </c>
      <c r="S4355" t="s">
        <v>201</v>
      </c>
      <c r="T4355" s="221">
        <v>45323.313888888886</v>
      </c>
    </row>
    <row r="4356" spans="1:20" x14ac:dyDescent="0.35">
      <c r="A4356" t="s">
        <v>104</v>
      </c>
      <c r="B4356" t="s">
        <v>105</v>
      </c>
      <c r="C4356" t="s">
        <v>92</v>
      </c>
      <c r="D4356" s="29">
        <v>45992</v>
      </c>
      <c r="E4356" s="184" t="str">
        <f t="shared" si="268"/>
        <v/>
      </c>
      <c r="F4356" s="184" t="str">
        <f t="shared" si="269"/>
        <v/>
      </c>
      <c r="G4356" s="184" t="str">
        <f t="shared" si="270"/>
        <v/>
      </c>
      <c r="H4356" s="184" t="str">
        <f t="shared" si="271"/>
        <v/>
      </c>
      <c r="J4356" t="s">
        <v>253</v>
      </c>
      <c r="K4356" t="s">
        <v>253</v>
      </c>
      <c r="L4356">
        <v>416.91601835228408</v>
      </c>
      <c r="R4356">
        <v>416.91601835228408</v>
      </c>
      <c r="S4356" t="s">
        <v>201</v>
      </c>
      <c r="T4356" s="221">
        <v>45323.313888888886</v>
      </c>
    </row>
    <row r="4357" spans="1:20" x14ac:dyDescent="0.35">
      <c r="A4357" t="s">
        <v>104</v>
      </c>
      <c r="B4357" t="s">
        <v>105</v>
      </c>
      <c r="C4357" t="s">
        <v>92</v>
      </c>
      <c r="D4357" s="29">
        <v>45993</v>
      </c>
      <c r="E4357" s="184" t="str">
        <f t="shared" si="268"/>
        <v/>
      </c>
      <c r="F4357" s="184" t="str">
        <f t="shared" si="269"/>
        <v/>
      </c>
      <c r="G4357" s="184" t="str">
        <f t="shared" si="270"/>
        <v/>
      </c>
      <c r="H4357" s="184" t="str">
        <f t="shared" si="271"/>
        <v/>
      </c>
      <c r="J4357" t="s">
        <v>253</v>
      </c>
      <c r="K4357" t="s">
        <v>253</v>
      </c>
      <c r="L4357">
        <v>416.91601835228408</v>
      </c>
      <c r="R4357">
        <v>416.91601835228408</v>
      </c>
      <c r="S4357" t="s">
        <v>201</v>
      </c>
      <c r="T4357" s="221">
        <v>45323.313888888886</v>
      </c>
    </row>
    <row r="4358" spans="1:20" x14ac:dyDescent="0.35">
      <c r="A4358" t="s">
        <v>104</v>
      </c>
      <c r="B4358" t="s">
        <v>105</v>
      </c>
      <c r="C4358" t="s">
        <v>92</v>
      </c>
      <c r="D4358" s="29">
        <v>45994</v>
      </c>
      <c r="E4358" s="184" t="str">
        <f t="shared" si="268"/>
        <v/>
      </c>
      <c r="F4358" s="184" t="str">
        <f t="shared" si="269"/>
        <v/>
      </c>
      <c r="G4358" s="184" t="str">
        <f t="shared" si="270"/>
        <v/>
      </c>
      <c r="H4358" s="184" t="str">
        <f t="shared" si="271"/>
        <v/>
      </c>
      <c r="J4358" t="s">
        <v>253</v>
      </c>
      <c r="K4358" t="s">
        <v>253</v>
      </c>
      <c r="L4358">
        <v>416.91601835228408</v>
      </c>
      <c r="R4358">
        <v>416.91601835228408</v>
      </c>
      <c r="S4358" t="s">
        <v>201</v>
      </c>
      <c r="T4358" s="221">
        <v>45323.313888888886</v>
      </c>
    </row>
    <row r="4359" spans="1:20" x14ac:dyDescent="0.35">
      <c r="A4359" t="s">
        <v>104</v>
      </c>
      <c r="B4359" t="s">
        <v>105</v>
      </c>
      <c r="C4359" t="s">
        <v>92</v>
      </c>
      <c r="D4359" s="29">
        <v>45995</v>
      </c>
      <c r="E4359" s="184" t="str">
        <f t="shared" si="268"/>
        <v/>
      </c>
      <c r="F4359" s="184" t="str">
        <f t="shared" si="269"/>
        <v/>
      </c>
      <c r="G4359" s="184" t="str">
        <f t="shared" si="270"/>
        <v/>
      </c>
      <c r="H4359" s="184" t="str">
        <f t="shared" si="271"/>
        <v/>
      </c>
      <c r="J4359" t="s">
        <v>253</v>
      </c>
      <c r="K4359" t="s">
        <v>253</v>
      </c>
      <c r="L4359">
        <v>416.91601835228408</v>
      </c>
      <c r="R4359">
        <v>416.91601835228408</v>
      </c>
      <c r="S4359" t="s">
        <v>201</v>
      </c>
      <c r="T4359" s="221">
        <v>45323.313888888886</v>
      </c>
    </row>
    <row r="4360" spans="1:20" x14ac:dyDescent="0.35">
      <c r="A4360" t="s">
        <v>104</v>
      </c>
      <c r="B4360" t="s">
        <v>105</v>
      </c>
      <c r="C4360" t="s">
        <v>92</v>
      </c>
      <c r="D4360" s="29">
        <v>45996</v>
      </c>
      <c r="E4360" s="184" t="str">
        <f t="shared" ref="E4360:E4423" si="272">IF(J4360="","",IF(L4360=0,0,IF(1-(J4360/L4360)&lt;0,"",1-(J4360/L4360))))</f>
        <v/>
      </c>
      <c r="F4360" s="184" t="str">
        <f t="shared" ref="F4360:F4423" si="273">IF(K4360="","",IF(L4360=0,0,IF(1-(K4360/L4360)&lt;0,"",1-(K4360/L4360))))</f>
        <v/>
      </c>
      <c r="G4360" s="184" t="str">
        <f t="shared" ref="G4360:G4423" si="274">IF(J4360="","",IF(1-(J4360/R4360)&lt;0,"",1-(J4360/R4360)))</f>
        <v/>
      </c>
      <c r="H4360" s="184" t="str">
        <f t="shared" ref="H4360:H4423" si="275">IF(K4360="","",IF(1-(K4360/R4360)&lt;0,"",1-(K4360/R4360)))</f>
        <v/>
      </c>
      <c r="J4360" t="s">
        <v>253</v>
      </c>
      <c r="K4360" t="s">
        <v>253</v>
      </c>
      <c r="L4360">
        <v>416.91601835228408</v>
      </c>
      <c r="R4360">
        <v>416.91601835228408</v>
      </c>
      <c r="S4360" t="s">
        <v>201</v>
      </c>
      <c r="T4360" s="221">
        <v>45323.313888888886</v>
      </c>
    </row>
    <row r="4361" spans="1:20" x14ac:dyDescent="0.35">
      <c r="A4361" t="s">
        <v>104</v>
      </c>
      <c r="B4361" t="s">
        <v>105</v>
      </c>
      <c r="C4361" t="s">
        <v>92</v>
      </c>
      <c r="D4361" s="29">
        <v>45997</v>
      </c>
      <c r="E4361" s="184" t="str">
        <f t="shared" si="272"/>
        <v/>
      </c>
      <c r="F4361" s="184" t="str">
        <f t="shared" si="273"/>
        <v/>
      </c>
      <c r="G4361" s="184" t="str">
        <f t="shared" si="274"/>
        <v/>
      </c>
      <c r="H4361" s="184" t="str">
        <f t="shared" si="275"/>
        <v/>
      </c>
      <c r="J4361" t="s">
        <v>253</v>
      </c>
      <c r="K4361" t="s">
        <v>253</v>
      </c>
      <c r="L4361">
        <v>416.91601835228408</v>
      </c>
      <c r="R4361">
        <v>416.91601835228408</v>
      </c>
      <c r="S4361" t="s">
        <v>201</v>
      </c>
      <c r="T4361" s="221">
        <v>45323.313888888886</v>
      </c>
    </row>
    <row r="4362" spans="1:20" x14ac:dyDescent="0.35">
      <c r="A4362" t="s">
        <v>104</v>
      </c>
      <c r="B4362" t="s">
        <v>105</v>
      </c>
      <c r="C4362" t="s">
        <v>92</v>
      </c>
      <c r="D4362" s="29">
        <v>45998</v>
      </c>
      <c r="E4362" s="184" t="str">
        <f t="shared" si="272"/>
        <v/>
      </c>
      <c r="F4362" s="184" t="str">
        <f t="shared" si="273"/>
        <v/>
      </c>
      <c r="G4362" s="184" t="str">
        <f t="shared" si="274"/>
        <v/>
      </c>
      <c r="H4362" s="184" t="str">
        <f t="shared" si="275"/>
        <v/>
      </c>
      <c r="J4362" t="s">
        <v>253</v>
      </c>
      <c r="K4362" t="s">
        <v>253</v>
      </c>
      <c r="L4362">
        <v>416.91601835228408</v>
      </c>
      <c r="R4362">
        <v>416.91601835228408</v>
      </c>
      <c r="S4362" t="s">
        <v>201</v>
      </c>
      <c r="T4362" s="221">
        <v>45323.313888888886</v>
      </c>
    </row>
    <row r="4363" spans="1:20" x14ac:dyDescent="0.35">
      <c r="A4363" t="s">
        <v>104</v>
      </c>
      <c r="B4363" t="s">
        <v>105</v>
      </c>
      <c r="C4363" t="s">
        <v>92</v>
      </c>
      <c r="D4363" s="29">
        <v>45999</v>
      </c>
      <c r="E4363" s="184" t="str">
        <f t="shared" si="272"/>
        <v/>
      </c>
      <c r="F4363" s="184" t="str">
        <f t="shared" si="273"/>
        <v/>
      </c>
      <c r="G4363" s="184" t="str">
        <f t="shared" si="274"/>
        <v/>
      </c>
      <c r="H4363" s="184" t="str">
        <f t="shared" si="275"/>
        <v/>
      </c>
      <c r="J4363" t="s">
        <v>253</v>
      </c>
      <c r="K4363" t="s">
        <v>253</v>
      </c>
      <c r="L4363">
        <v>416.91601835228408</v>
      </c>
      <c r="R4363">
        <v>416.91601835228408</v>
      </c>
      <c r="S4363" t="s">
        <v>201</v>
      </c>
      <c r="T4363" s="221">
        <v>45323.313888888886</v>
      </c>
    </row>
    <row r="4364" spans="1:20" x14ac:dyDescent="0.35">
      <c r="A4364" t="s">
        <v>104</v>
      </c>
      <c r="B4364" t="s">
        <v>105</v>
      </c>
      <c r="C4364" t="s">
        <v>92</v>
      </c>
      <c r="D4364" s="29">
        <v>46000</v>
      </c>
      <c r="E4364" s="184" t="str">
        <f t="shared" si="272"/>
        <v/>
      </c>
      <c r="F4364" s="184" t="str">
        <f t="shared" si="273"/>
        <v/>
      </c>
      <c r="G4364" s="184" t="str">
        <f t="shared" si="274"/>
        <v/>
      </c>
      <c r="H4364" s="184" t="str">
        <f t="shared" si="275"/>
        <v/>
      </c>
      <c r="J4364" t="s">
        <v>253</v>
      </c>
      <c r="K4364" t="s">
        <v>253</v>
      </c>
      <c r="L4364">
        <v>416.91601835228408</v>
      </c>
      <c r="R4364">
        <v>416.91601835228408</v>
      </c>
      <c r="S4364" t="s">
        <v>201</v>
      </c>
      <c r="T4364" s="221">
        <v>45323.313888888886</v>
      </c>
    </row>
    <row r="4365" spans="1:20" x14ac:dyDescent="0.35">
      <c r="A4365" t="s">
        <v>104</v>
      </c>
      <c r="B4365" t="s">
        <v>105</v>
      </c>
      <c r="C4365" t="s">
        <v>92</v>
      </c>
      <c r="D4365" s="29">
        <v>46001</v>
      </c>
      <c r="E4365" s="184" t="str">
        <f t="shared" si="272"/>
        <v/>
      </c>
      <c r="F4365" s="184" t="str">
        <f t="shared" si="273"/>
        <v/>
      </c>
      <c r="G4365" s="184" t="str">
        <f t="shared" si="274"/>
        <v/>
      </c>
      <c r="H4365" s="184" t="str">
        <f t="shared" si="275"/>
        <v/>
      </c>
      <c r="J4365" t="s">
        <v>253</v>
      </c>
      <c r="K4365" t="s">
        <v>253</v>
      </c>
      <c r="L4365">
        <v>416.91601835228408</v>
      </c>
      <c r="R4365">
        <v>416.91601835228408</v>
      </c>
      <c r="S4365" t="s">
        <v>201</v>
      </c>
      <c r="T4365" s="221">
        <v>45323.313888888886</v>
      </c>
    </row>
    <row r="4366" spans="1:20" x14ac:dyDescent="0.35">
      <c r="A4366" t="s">
        <v>104</v>
      </c>
      <c r="B4366" t="s">
        <v>105</v>
      </c>
      <c r="C4366" t="s">
        <v>92</v>
      </c>
      <c r="D4366" s="29">
        <v>46002</v>
      </c>
      <c r="E4366" s="184" t="str">
        <f t="shared" si="272"/>
        <v/>
      </c>
      <c r="F4366" s="184" t="str">
        <f t="shared" si="273"/>
        <v/>
      </c>
      <c r="G4366" s="184" t="str">
        <f t="shared" si="274"/>
        <v/>
      </c>
      <c r="H4366" s="184" t="str">
        <f t="shared" si="275"/>
        <v/>
      </c>
      <c r="J4366" t="s">
        <v>253</v>
      </c>
      <c r="K4366" t="s">
        <v>253</v>
      </c>
      <c r="L4366">
        <v>416.91601835228408</v>
      </c>
      <c r="R4366">
        <v>416.91601835228408</v>
      </c>
      <c r="S4366" t="s">
        <v>201</v>
      </c>
      <c r="T4366" s="221">
        <v>45323.313888888886</v>
      </c>
    </row>
    <row r="4367" spans="1:20" x14ac:dyDescent="0.35">
      <c r="A4367" t="s">
        <v>104</v>
      </c>
      <c r="B4367" t="s">
        <v>105</v>
      </c>
      <c r="C4367" t="s">
        <v>92</v>
      </c>
      <c r="D4367" s="29">
        <v>46003</v>
      </c>
      <c r="E4367" s="184" t="str">
        <f t="shared" si="272"/>
        <v/>
      </c>
      <c r="F4367" s="184" t="str">
        <f t="shared" si="273"/>
        <v/>
      </c>
      <c r="G4367" s="184" t="str">
        <f t="shared" si="274"/>
        <v/>
      </c>
      <c r="H4367" s="184" t="str">
        <f t="shared" si="275"/>
        <v/>
      </c>
      <c r="J4367" t="s">
        <v>253</v>
      </c>
      <c r="K4367" t="s">
        <v>253</v>
      </c>
      <c r="L4367">
        <v>416.91601835228408</v>
      </c>
      <c r="R4367">
        <v>416.91601835228408</v>
      </c>
      <c r="S4367" t="s">
        <v>201</v>
      </c>
      <c r="T4367" s="221">
        <v>45323.313888888886</v>
      </c>
    </row>
    <row r="4368" spans="1:20" x14ac:dyDescent="0.35">
      <c r="A4368" t="s">
        <v>104</v>
      </c>
      <c r="B4368" t="s">
        <v>105</v>
      </c>
      <c r="C4368" t="s">
        <v>92</v>
      </c>
      <c r="D4368" s="29">
        <v>46004</v>
      </c>
      <c r="E4368" s="184" t="str">
        <f t="shared" si="272"/>
        <v/>
      </c>
      <c r="F4368" s="184" t="str">
        <f t="shared" si="273"/>
        <v/>
      </c>
      <c r="G4368" s="184" t="str">
        <f t="shared" si="274"/>
        <v/>
      </c>
      <c r="H4368" s="184" t="str">
        <f t="shared" si="275"/>
        <v/>
      </c>
      <c r="J4368" t="s">
        <v>253</v>
      </c>
      <c r="K4368" t="s">
        <v>253</v>
      </c>
      <c r="L4368">
        <v>416.91601835228408</v>
      </c>
      <c r="R4368">
        <v>416.91601835228408</v>
      </c>
      <c r="S4368" t="s">
        <v>201</v>
      </c>
      <c r="T4368" s="221">
        <v>45323.313888888886</v>
      </c>
    </row>
    <row r="4369" spans="1:20" x14ac:dyDescent="0.35">
      <c r="A4369" t="s">
        <v>104</v>
      </c>
      <c r="B4369" t="s">
        <v>105</v>
      </c>
      <c r="C4369" t="s">
        <v>92</v>
      </c>
      <c r="D4369" s="29">
        <v>46005</v>
      </c>
      <c r="E4369" s="184" t="str">
        <f t="shared" si="272"/>
        <v/>
      </c>
      <c r="F4369" s="184" t="str">
        <f t="shared" si="273"/>
        <v/>
      </c>
      <c r="G4369" s="184" t="str">
        <f t="shared" si="274"/>
        <v/>
      </c>
      <c r="H4369" s="184" t="str">
        <f t="shared" si="275"/>
        <v/>
      </c>
      <c r="J4369" t="s">
        <v>253</v>
      </c>
      <c r="K4369" t="s">
        <v>253</v>
      </c>
      <c r="L4369">
        <v>416.91601835228408</v>
      </c>
      <c r="R4369">
        <v>416.91601835228408</v>
      </c>
      <c r="S4369" t="s">
        <v>201</v>
      </c>
      <c r="T4369" s="221">
        <v>45323.313888888886</v>
      </c>
    </row>
    <row r="4370" spans="1:20" x14ac:dyDescent="0.35">
      <c r="A4370" t="s">
        <v>104</v>
      </c>
      <c r="B4370" t="s">
        <v>105</v>
      </c>
      <c r="C4370" t="s">
        <v>92</v>
      </c>
      <c r="D4370" s="29">
        <v>46006</v>
      </c>
      <c r="E4370" s="184" t="str">
        <f t="shared" si="272"/>
        <v/>
      </c>
      <c r="F4370" s="184" t="str">
        <f t="shared" si="273"/>
        <v/>
      </c>
      <c r="G4370" s="184" t="str">
        <f t="shared" si="274"/>
        <v/>
      </c>
      <c r="H4370" s="184" t="str">
        <f t="shared" si="275"/>
        <v/>
      </c>
      <c r="J4370" t="s">
        <v>253</v>
      </c>
      <c r="K4370" t="s">
        <v>253</v>
      </c>
      <c r="L4370">
        <v>416.91601835228408</v>
      </c>
      <c r="R4370">
        <v>416.91601835228408</v>
      </c>
      <c r="S4370" t="s">
        <v>201</v>
      </c>
      <c r="T4370" s="221">
        <v>45323.313888888886</v>
      </c>
    </row>
    <row r="4371" spans="1:20" x14ac:dyDescent="0.35">
      <c r="A4371" t="s">
        <v>104</v>
      </c>
      <c r="B4371" t="s">
        <v>105</v>
      </c>
      <c r="C4371" t="s">
        <v>92</v>
      </c>
      <c r="D4371" s="29">
        <v>46007</v>
      </c>
      <c r="E4371" s="184" t="str">
        <f t="shared" si="272"/>
        <v/>
      </c>
      <c r="F4371" s="184" t="str">
        <f t="shared" si="273"/>
        <v/>
      </c>
      <c r="G4371" s="184" t="str">
        <f t="shared" si="274"/>
        <v/>
      </c>
      <c r="H4371" s="184" t="str">
        <f t="shared" si="275"/>
        <v/>
      </c>
      <c r="J4371" t="s">
        <v>253</v>
      </c>
      <c r="K4371" t="s">
        <v>253</v>
      </c>
      <c r="L4371">
        <v>416.91601835228408</v>
      </c>
      <c r="R4371">
        <v>416.91601835228408</v>
      </c>
      <c r="S4371" t="s">
        <v>201</v>
      </c>
      <c r="T4371" s="221">
        <v>45323.313888888886</v>
      </c>
    </row>
    <row r="4372" spans="1:20" x14ac:dyDescent="0.35">
      <c r="A4372" t="s">
        <v>104</v>
      </c>
      <c r="B4372" t="s">
        <v>105</v>
      </c>
      <c r="C4372" t="s">
        <v>92</v>
      </c>
      <c r="D4372" s="29">
        <v>46008</v>
      </c>
      <c r="E4372" s="184" t="str">
        <f t="shared" si="272"/>
        <v/>
      </c>
      <c r="F4372" s="184" t="str">
        <f t="shared" si="273"/>
        <v/>
      </c>
      <c r="G4372" s="184" t="str">
        <f t="shared" si="274"/>
        <v/>
      </c>
      <c r="H4372" s="184" t="str">
        <f t="shared" si="275"/>
        <v/>
      </c>
      <c r="J4372" t="s">
        <v>253</v>
      </c>
      <c r="K4372" t="s">
        <v>253</v>
      </c>
      <c r="L4372">
        <v>416.91601835228408</v>
      </c>
      <c r="R4372">
        <v>416.91601835228408</v>
      </c>
      <c r="S4372" t="s">
        <v>201</v>
      </c>
      <c r="T4372" s="221">
        <v>45323.313888888886</v>
      </c>
    </row>
    <row r="4373" spans="1:20" x14ac:dyDescent="0.35">
      <c r="A4373" t="s">
        <v>104</v>
      </c>
      <c r="B4373" t="s">
        <v>105</v>
      </c>
      <c r="C4373" t="s">
        <v>92</v>
      </c>
      <c r="D4373" s="29">
        <v>46009</v>
      </c>
      <c r="E4373" s="184" t="str">
        <f t="shared" si="272"/>
        <v/>
      </c>
      <c r="F4373" s="184" t="str">
        <f t="shared" si="273"/>
        <v/>
      </c>
      <c r="G4373" s="184" t="str">
        <f t="shared" si="274"/>
        <v/>
      </c>
      <c r="H4373" s="184" t="str">
        <f t="shared" si="275"/>
        <v/>
      </c>
      <c r="J4373" t="s">
        <v>253</v>
      </c>
      <c r="K4373" t="s">
        <v>253</v>
      </c>
      <c r="L4373">
        <v>416.91601835228408</v>
      </c>
      <c r="R4373">
        <v>416.91601835228408</v>
      </c>
      <c r="S4373" t="s">
        <v>201</v>
      </c>
      <c r="T4373" s="221">
        <v>45323.313888888886</v>
      </c>
    </row>
    <row r="4374" spans="1:20" x14ac:dyDescent="0.35">
      <c r="A4374" t="s">
        <v>104</v>
      </c>
      <c r="B4374" t="s">
        <v>105</v>
      </c>
      <c r="C4374" t="s">
        <v>92</v>
      </c>
      <c r="D4374" s="29">
        <v>46010</v>
      </c>
      <c r="E4374" s="184" t="str">
        <f t="shared" si="272"/>
        <v/>
      </c>
      <c r="F4374" s="184" t="str">
        <f t="shared" si="273"/>
        <v/>
      </c>
      <c r="G4374" s="184" t="str">
        <f t="shared" si="274"/>
        <v/>
      </c>
      <c r="H4374" s="184" t="str">
        <f t="shared" si="275"/>
        <v/>
      </c>
      <c r="J4374" t="s">
        <v>253</v>
      </c>
      <c r="K4374" t="s">
        <v>253</v>
      </c>
      <c r="L4374">
        <v>416.91601835228408</v>
      </c>
      <c r="R4374">
        <v>416.91601835228408</v>
      </c>
      <c r="S4374" t="s">
        <v>201</v>
      </c>
      <c r="T4374" s="221">
        <v>45323.313888888886</v>
      </c>
    </row>
    <row r="4375" spans="1:20" x14ac:dyDescent="0.35">
      <c r="A4375" t="s">
        <v>104</v>
      </c>
      <c r="B4375" t="s">
        <v>105</v>
      </c>
      <c r="C4375" t="s">
        <v>92</v>
      </c>
      <c r="D4375" s="29">
        <v>46011</v>
      </c>
      <c r="E4375" s="184" t="str">
        <f t="shared" si="272"/>
        <v/>
      </c>
      <c r="F4375" s="184" t="str">
        <f t="shared" si="273"/>
        <v/>
      </c>
      <c r="G4375" s="184" t="str">
        <f t="shared" si="274"/>
        <v/>
      </c>
      <c r="H4375" s="184" t="str">
        <f t="shared" si="275"/>
        <v/>
      </c>
      <c r="J4375" t="s">
        <v>253</v>
      </c>
      <c r="K4375" t="s">
        <v>253</v>
      </c>
      <c r="L4375">
        <v>416.91601835228408</v>
      </c>
      <c r="R4375">
        <v>416.91601835228408</v>
      </c>
      <c r="S4375" t="s">
        <v>201</v>
      </c>
      <c r="T4375" s="221">
        <v>45323.313888888886</v>
      </c>
    </row>
    <row r="4376" spans="1:20" x14ac:dyDescent="0.35">
      <c r="A4376" t="s">
        <v>104</v>
      </c>
      <c r="B4376" t="s">
        <v>105</v>
      </c>
      <c r="C4376" t="s">
        <v>92</v>
      </c>
      <c r="D4376" s="29">
        <v>46012</v>
      </c>
      <c r="E4376" s="184" t="str">
        <f t="shared" si="272"/>
        <v/>
      </c>
      <c r="F4376" s="184" t="str">
        <f t="shared" si="273"/>
        <v/>
      </c>
      <c r="G4376" s="184" t="str">
        <f t="shared" si="274"/>
        <v/>
      </c>
      <c r="H4376" s="184" t="str">
        <f t="shared" si="275"/>
        <v/>
      </c>
      <c r="J4376" t="s">
        <v>253</v>
      </c>
      <c r="K4376" t="s">
        <v>253</v>
      </c>
      <c r="L4376">
        <v>416.91601835228408</v>
      </c>
      <c r="R4376">
        <v>416.91601835228408</v>
      </c>
      <c r="S4376" t="s">
        <v>201</v>
      </c>
      <c r="T4376" s="221">
        <v>45323.313888888886</v>
      </c>
    </row>
    <row r="4377" spans="1:20" x14ac:dyDescent="0.35">
      <c r="A4377" t="s">
        <v>104</v>
      </c>
      <c r="B4377" t="s">
        <v>105</v>
      </c>
      <c r="C4377" t="s">
        <v>92</v>
      </c>
      <c r="D4377" s="29">
        <v>46013</v>
      </c>
      <c r="E4377" s="184" t="str">
        <f t="shared" si="272"/>
        <v/>
      </c>
      <c r="F4377" s="184" t="str">
        <f t="shared" si="273"/>
        <v/>
      </c>
      <c r="G4377" s="184" t="str">
        <f t="shared" si="274"/>
        <v/>
      </c>
      <c r="H4377" s="184" t="str">
        <f t="shared" si="275"/>
        <v/>
      </c>
      <c r="J4377" t="s">
        <v>253</v>
      </c>
      <c r="K4377" t="s">
        <v>253</v>
      </c>
      <c r="L4377">
        <v>416.91601835228408</v>
      </c>
      <c r="R4377">
        <v>416.91601835228408</v>
      </c>
      <c r="S4377" t="s">
        <v>201</v>
      </c>
      <c r="T4377" s="221">
        <v>45323.313888888886</v>
      </c>
    </row>
    <row r="4378" spans="1:20" x14ac:dyDescent="0.35">
      <c r="A4378" t="s">
        <v>104</v>
      </c>
      <c r="B4378" t="s">
        <v>105</v>
      </c>
      <c r="C4378" t="s">
        <v>92</v>
      </c>
      <c r="D4378" s="29">
        <v>46014</v>
      </c>
      <c r="E4378" s="184" t="str">
        <f t="shared" si="272"/>
        <v/>
      </c>
      <c r="F4378" s="184" t="str">
        <f t="shared" si="273"/>
        <v/>
      </c>
      <c r="G4378" s="184" t="str">
        <f t="shared" si="274"/>
        <v/>
      </c>
      <c r="H4378" s="184" t="str">
        <f t="shared" si="275"/>
        <v/>
      </c>
      <c r="J4378" t="s">
        <v>253</v>
      </c>
      <c r="K4378" t="s">
        <v>253</v>
      </c>
      <c r="L4378">
        <v>416.91601835228408</v>
      </c>
      <c r="R4378">
        <v>416.91601835228408</v>
      </c>
      <c r="S4378" t="s">
        <v>201</v>
      </c>
      <c r="T4378" s="221">
        <v>45323.313888888886</v>
      </c>
    </row>
    <row r="4379" spans="1:20" x14ac:dyDescent="0.35">
      <c r="A4379" t="s">
        <v>104</v>
      </c>
      <c r="B4379" t="s">
        <v>105</v>
      </c>
      <c r="C4379" t="s">
        <v>92</v>
      </c>
      <c r="D4379" s="29">
        <v>46015</v>
      </c>
      <c r="E4379" s="184" t="str">
        <f t="shared" si="272"/>
        <v/>
      </c>
      <c r="F4379" s="184" t="str">
        <f t="shared" si="273"/>
        <v/>
      </c>
      <c r="G4379" s="184" t="str">
        <f t="shared" si="274"/>
        <v/>
      </c>
      <c r="H4379" s="184" t="str">
        <f t="shared" si="275"/>
        <v/>
      </c>
      <c r="J4379" t="s">
        <v>253</v>
      </c>
      <c r="K4379" t="s">
        <v>253</v>
      </c>
      <c r="L4379">
        <v>416.91601835228408</v>
      </c>
      <c r="R4379">
        <v>416.91601835228408</v>
      </c>
      <c r="S4379" t="s">
        <v>201</v>
      </c>
      <c r="T4379" s="221">
        <v>45323.313888888886</v>
      </c>
    </row>
    <row r="4380" spans="1:20" x14ac:dyDescent="0.35">
      <c r="A4380" t="s">
        <v>104</v>
      </c>
      <c r="B4380" t="s">
        <v>105</v>
      </c>
      <c r="C4380" t="s">
        <v>92</v>
      </c>
      <c r="D4380" s="29">
        <v>46016</v>
      </c>
      <c r="E4380" s="184" t="str">
        <f t="shared" si="272"/>
        <v/>
      </c>
      <c r="F4380" s="184" t="str">
        <f t="shared" si="273"/>
        <v/>
      </c>
      <c r="G4380" s="184" t="str">
        <f t="shared" si="274"/>
        <v/>
      </c>
      <c r="H4380" s="184" t="str">
        <f t="shared" si="275"/>
        <v/>
      </c>
      <c r="J4380" t="s">
        <v>253</v>
      </c>
      <c r="K4380" t="s">
        <v>253</v>
      </c>
      <c r="L4380">
        <v>416.91601835228408</v>
      </c>
      <c r="R4380">
        <v>416.91601835228408</v>
      </c>
      <c r="S4380" t="s">
        <v>201</v>
      </c>
      <c r="T4380" s="221">
        <v>45323.313888888886</v>
      </c>
    </row>
    <row r="4381" spans="1:20" x14ac:dyDescent="0.35">
      <c r="A4381" t="s">
        <v>104</v>
      </c>
      <c r="B4381" t="s">
        <v>105</v>
      </c>
      <c r="C4381" t="s">
        <v>92</v>
      </c>
      <c r="D4381" s="29">
        <v>46017</v>
      </c>
      <c r="E4381" s="184" t="str">
        <f t="shared" si="272"/>
        <v/>
      </c>
      <c r="F4381" s="184" t="str">
        <f t="shared" si="273"/>
        <v/>
      </c>
      <c r="G4381" s="184" t="str">
        <f t="shared" si="274"/>
        <v/>
      </c>
      <c r="H4381" s="184" t="str">
        <f t="shared" si="275"/>
        <v/>
      </c>
      <c r="J4381" t="s">
        <v>253</v>
      </c>
      <c r="K4381" t="s">
        <v>253</v>
      </c>
      <c r="L4381">
        <v>416.91601835228408</v>
      </c>
      <c r="R4381">
        <v>416.91601835228408</v>
      </c>
      <c r="S4381" t="s">
        <v>201</v>
      </c>
      <c r="T4381" s="221">
        <v>45323.313888888886</v>
      </c>
    </row>
    <row r="4382" spans="1:20" x14ac:dyDescent="0.35">
      <c r="A4382" t="s">
        <v>104</v>
      </c>
      <c r="B4382" t="s">
        <v>105</v>
      </c>
      <c r="C4382" t="s">
        <v>92</v>
      </c>
      <c r="D4382" s="29">
        <v>46018</v>
      </c>
      <c r="E4382" s="184" t="str">
        <f t="shared" si="272"/>
        <v/>
      </c>
      <c r="F4382" s="184" t="str">
        <f t="shared" si="273"/>
        <v/>
      </c>
      <c r="G4382" s="184" t="str">
        <f t="shared" si="274"/>
        <v/>
      </c>
      <c r="H4382" s="184" t="str">
        <f t="shared" si="275"/>
        <v/>
      </c>
      <c r="J4382" t="s">
        <v>253</v>
      </c>
      <c r="K4382" t="s">
        <v>253</v>
      </c>
      <c r="L4382">
        <v>416.91601835228408</v>
      </c>
      <c r="R4382">
        <v>416.91601835228408</v>
      </c>
      <c r="S4382" t="s">
        <v>201</v>
      </c>
      <c r="T4382" s="221">
        <v>45323.313888888886</v>
      </c>
    </row>
    <row r="4383" spans="1:20" x14ac:dyDescent="0.35">
      <c r="A4383" t="s">
        <v>104</v>
      </c>
      <c r="B4383" t="s">
        <v>105</v>
      </c>
      <c r="C4383" t="s">
        <v>92</v>
      </c>
      <c r="D4383" s="29">
        <v>46019</v>
      </c>
      <c r="E4383" s="184" t="str">
        <f t="shared" si="272"/>
        <v/>
      </c>
      <c r="F4383" s="184" t="str">
        <f t="shared" si="273"/>
        <v/>
      </c>
      <c r="G4383" s="184" t="str">
        <f t="shared" si="274"/>
        <v/>
      </c>
      <c r="H4383" s="184" t="str">
        <f t="shared" si="275"/>
        <v/>
      </c>
      <c r="J4383" t="s">
        <v>253</v>
      </c>
      <c r="K4383" t="s">
        <v>253</v>
      </c>
      <c r="L4383">
        <v>416.91601835228408</v>
      </c>
      <c r="R4383">
        <v>416.91601835228408</v>
      </c>
      <c r="S4383" t="s">
        <v>201</v>
      </c>
      <c r="T4383" s="221">
        <v>45323.313888888886</v>
      </c>
    </row>
    <row r="4384" spans="1:20" x14ac:dyDescent="0.35">
      <c r="A4384" t="s">
        <v>104</v>
      </c>
      <c r="B4384" t="s">
        <v>105</v>
      </c>
      <c r="C4384" t="s">
        <v>92</v>
      </c>
      <c r="D4384" s="29">
        <v>46020</v>
      </c>
      <c r="E4384" s="184" t="str">
        <f t="shared" si="272"/>
        <v/>
      </c>
      <c r="F4384" s="184" t="str">
        <f t="shared" si="273"/>
        <v/>
      </c>
      <c r="G4384" s="184" t="str">
        <f t="shared" si="274"/>
        <v/>
      </c>
      <c r="H4384" s="184" t="str">
        <f t="shared" si="275"/>
        <v/>
      </c>
      <c r="J4384" t="s">
        <v>253</v>
      </c>
      <c r="K4384" t="s">
        <v>253</v>
      </c>
      <c r="L4384">
        <v>416.91601835228408</v>
      </c>
      <c r="R4384">
        <v>416.91601835228408</v>
      </c>
      <c r="S4384" t="s">
        <v>201</v>
      </c>
      <c r="T4384" s="221">
        <v>45323.313888888886</v>
      </c>
    </row>
    <row r="4385" spans="1:20" x14ac:dyDescent="0.35">
      <c r="A4385" t="s">
        <v>104</v>
      </c>
      <c r="B4385" t="s">
        <v>105</v>
      </c>
      <c r="C4385" t="s">
        <v>92</v>
      </c>
      <c r="D4385" s="29">
        <v>46021</v>
      </c>
      <c r="E4385" s="184" t="str">
        <f t="shared" si="272"/>
        <v/>
      </c>
      <c r="F4385" s="184" t="str">
        <f t="shared" si="273"/>
        <v/>
      </c>
      <c r="G4385" s="184" t="str">
        <f t="shared" si="274"/>
        <v/>
      </c>
      <c r="H4385" s="184" t="str">
        <f t="shared" si="275"/>
        <v/>
      </c>
      <c r="J4385" t="s">
        <v>253</v>
      </c>
      <c r="K4385" t="s">
        <v>253</v>
      </c>
      <c r="L4385">
        <v>416.91601835228408</v>
      </c>
      <c r="R4385">
        <v>416.91601835228408</v>
      </c>
      <c r="S4385" t="s">
        <v>201</v>
      </c>
      <c r="T4385" s="221">
        <v>45323.313888888886</v>
      </c>
    </row>
    <row r="4386" spans="1:20" x14ac:dyDescent="0.35">
      <c r="A4386" t="s">
        <v>104</v>
      </c>
      <c r="B4386" t="s">
        <v>105</v>
      </c>
      <c r="C4386" t="s">
        <v>92</v>
      </c>
      <c r="D4386" s="29">
        <v>46022</v>
      </c>
      <c r="E4386" s="184" t="str">
        <f t="shared" si="272"/>
        <v/>
      </c>
      <c r="F4386" s="184" t="str">
        <f t="shared" si="273"/>
        <v/>
      </c>
      <c r="G4386" s="184" t="str">
        <f t="shared" si="274"/>
        <v/>
      </c>
      <c r="H4386" s="184" t="str">
        <f t="shared" si="275"/>
        <v/>
      </c>
      <c r="J4386" t="s">
        <v>253</v>
      </c>
      <c r="K4386" t="s">
        <v>253</v>
      </c>
      <c r="L4386">
        <v>416.91601835228408</v>
      </c>
      <c r="R4386">
        <v>416.91601835228408</v>
      </c>
      <c r="S4386" t="s">
        <v>201</v>
      </c>
      <c r="T4386" s="221">
        <v>45323.313888888886</v>
      </c>
    </row>
    <row r="4387" spans="1:20" x14ac:dyDescent="0.35">
      <c r="A4387" t="s">
        <v>106</v>
      </c>
      <c r="B4387" t="s">
        <v>107</v>
      </c>
      <c r="C4387" t="s">
        <v>92</v>
      </c>
      <c r="D4387" s="29">
        <v>45658</v>
      </c>
      <c r="E4387" s="184" t="str">
        <f t="shared" si="272"/>
        <v/>
      </c>
      <c r="F4387" s="184" t="str">
        <f t="shared" si="273"/>
        <v/>
      </c>
      <c r="G4387" s="184" t="str">
        <f t="shared" si="274"/>
        <v/>
      </c>
      <c r="H4387" s="184" t="str">
        <f t="shared" si="275"/>
        <v/>
      </c>
      <c r="J4387" t="s">
        <v>253</v>
      </c>
      <c r="K4387" t="s">
        <v>253</v>
      </c>
      <c r="L4387">
        <v>377.01974865350093</v>
      </c>
      <c r="R4387">
        <v>377.01974865350093</v>
      </c>
      <c r="S4387" t="s">
        <v>201</v>
      </c>
      <c r="T4387" s="221">
        <v>45323.313888888886</v>
      </c>
    </row>
    <row r="4388" spans="1:20" x14ac:dyDescent="0.35">
      <c r="A4388" t="s">
        <v>106</v>
      </c>
      <c r="B4388" t="s">
        <v>107</v>
      </c>
      <c r="C4388" t="s">
        <v>92</v>
      </c>
      <c r="D4388" s="29">
        <v>45659</v>
      </c>
      <c r="E4388" s="184" t="str">
        <f t="shared" si="272"/>
        <v/>
      </c>
      <c r="F4388" s="184" t="str">
        <f t="shared" si="273"/>
        <v/>
      </c>
      <c r="G4388" s="184" t="str">
        <f t="shared" si="274"/>
        <v/>
      </c>
      <c r="H4388" s="184" t="str">
        <f t="shared" si="275"/>
        <v/>
      </c>
      <c r="J4388" t="s">
        <v>253</v>
      </c>
      <c r="K4388" t="s">
        <v>253</v>
      </c>
      <c r="L4388">
        <v>377.01974865350093</v>
      </c>
      <c r="R4388">
        <v>377.01974865350093</v>
      </c>
      <c r="S4388" t="s">
        <v>201</v>
      </c>
      <c r="T4388" s="221">
        <v>45323.313888888886</v>
      </c>
    </row>
    <row r="4389" spans="1:20" x14ac:dyDescent="0.35">
      <c r="A4389" t="s">
        <v>106</v>
      </c>
      <c r="B4389" t="s">
        <v>107</v>
      </c>
      <c r="C4389" t="s">
        <v>92</v>
      </c>
      <c r="D4389" s="29">
        <v>45660</v>
      </c>
      <c r="E4389" s="184" t="str">
        <f t="shared" si="272"/>
        <v/>
      </c>
      <c r="F4389" s="184" t="str">
        <f t="shared" si="273"/>
        <v/>
      </c>
      <c r="G4389" s="184" t="str">
        <f t="shared" si="274"/>
        <v/>
      </c>
      <c r="H4389" s="184" t="str">
        <f t="shared" si="275"/>
        <v/>
      </c>
      <c r="J4389" t="s">
        <v>253</v>
      </c>
      <c r="K4389" t="s">
        <v>253</v>
      </c>
      <c r="L4389">
        <v>377.01974865350093</v>
      </c>
      <c r="R4389">
        <v>377.01974865350093</v>
      </c>
      <c r="S4389" t="s">
        <v>201</v>
      </c>
      <c r="T4389" s="221">
        <v>45323.313888888886</v>
      </c>
    </row>
    <row r="4390" spans="1:20" x14ac:dyDescent="0.35">
      <c r="A4390" t="s">
        <v>106</v>
      </c>
      <c r="B4390" t="s">
        <v>107</v>
      </c>
      <c r="C4390" t="s">
        <v>92</v>
      </c>
      <c r="D4390" s="29">
        <v>45661</v>
      </c>
      <c r="E4390" s="184" t="str">
        <f t="shared" si="272"/>
        <v/>
      </c>
      <c r="F4390" s="184" t="str">
        <f t="shared" si="273"/>
        <v/>
      </c>
      <c r="G4390" s="184" t="str">
        <f t="shared" si="274"/>
        <v/>
      </c>
      <c r="H4390" s="184" t="str">
        <f t="shared" si="275"/>
        <v/>
      </c>
      <c r="J4390" t="s">
        <v>253</v>
      </c>
      <c r="K4390" t="s">
        <v>253</v>
      </c>
      <c r="L4390">
        <v>377.01974865350093</v>
      </c>
      <c r="R4390">
        <v>377.01974865350093</v>
      </c>
      <c r="S4390" t="s">
        <v>201</v>
      </c>
      <c r="T4390" s="221">
        <v>45323.313888888886</v>
      </c>
    </row>
    <row r="4391" spans="1:20" x14ac:dyDescent="0.35">
      <c r="A4391" t="s">
        <v>106</v>
      </c>
      <c r="B4391" t="s">
        <v>107</v>
      </c>
      <c r="C4391" t="s">
        <v>92</v>
      </c>
      <c r="D4391" s="29">
        <v>45662</v>
      </c>
      <c r="E4391" s="184" t="str">
        <f t="shared" si="272"/>
        <v/>
      </c>
      <c r="F4391" s="184" t="str">
        <f t="shared" si="273"/>
        <v/>
      </c>
      <c r="G4391" s="184" t="str">
        <f t="shared" si="274"/>
        <v/>
      </c>
      <c r="H4391" s="184" t="str">
        <f t="shared" si="275"/>
        <v/>
      </c>
      <c r="J4391" t="s">
        <v>253</v>
      </c>
      <c r="K4391" t="s">
        <v>253</v>
      </c>
      <c r="L4391">
        <v>377.01974865350093</v>
      </c>
      <c r="R4391">
        <v>377.01974865350093</v>
      </c>
      <c r="S4391" t="s">
        <v>201</v>
      </c>
      <c r="T4391" s="221">
        <v>45323.313888888886</v>
      </c>
    </row>
    <row r="4392" spans="1:20" x14ac:dyDescent="0.35">
      <c r="A4392" t="s">
        <v>106</v>
      </c>
      <c r="B4392" t="s">
        <v>107</v>
      </c>
      <c r="C4392" t="s">
        <v>92</v>
      </c>
      <c r="D4392" s="29">
        <v>45663</v>
      </c>
      <c r="E4392" s="184" t="str">
        <f t="shared" si="272"/>
        <v/>
      </c>
      <c r="F4392" s="184" t="str">
        <f t="shared" si="273"/>
        <v/>
      </c>
      <c r="G4392" s="184" t="str">
        <f t="shared" si="274"/>
        <v/>
      </c>
      <c r="H4392" s="184" t="str">
        <f t="shared" si="275"/>
        <v/>
      </c>
      <c r="J4392" t="s">
        <v>253</v>
      </c>
      <c r="K4392" t="s">
        <v>253</v>
      </c>
      <c r="L4392">
        <v>377.01974865350093</v>
      </c>
      <c r="R4392">
        <v>377.01974865350093</v>
      </c>
      <c r="S4392" t="s">
        <v>201</v>
      </c>
      <c r="T4392" s="221">
        <v>45323.313888888886</v>
      </c>
    </row>
    <row r="4393" spans="1:20" x14ac:dyDescent="0.35">
      <c r="A4393" t="s">
        <v>106</v>
      </c>
      <c r="B4393" t="s">
        <v>107</v>
      </c>
      <c r="C4393" t="s">
        <v>92</v>
      </c>
      <c r="D4393" s="29">
        <v>45664</v>
      </c>
      <c r="E4393" s="184" t="str">
        <f t="shared" si="272"/>
        <v/>
      </c>
      <c r="F4393" s="184" t="str">
        <f t="shared" si="273"/>
        <v/>
      </c>
      <c r="G4393" s="184" t="str">
        <f t="shared" si="274"/>
        <v/>
      </c>
      <c r="H4393" s="184" t="str">
        <f t="shared" si="275"/>
        <v/>
      </c>
      <c r="J4393" t="s">
        <v>253</v>
      </c>
      <c r="K4393" t="s">
        <v>253</v>
      </c>
      <c r="L4393">
        <v>377.01974865350093</v>
      </c>
      <c r="R4393">
        <v>377.01974865350093</v>
      </c>
      <c r="S4393" t="s">
        <v>201</v>
      </c>
      <c r="T4393" s="221">
        <v>45323.313888888886</v>
      </c>
    </row>
    <row r="4394" spans="1:20" x14ac:dyDescent="0.35">
      <c r="A4394" t="s">
        <v>106</v>
      </c>
      <c r="B4394" t="s">
        <v>107</v>
      </c>
      <c r="C4394" t="s">
        <v>92</v>
      </c>
      <c r="D4394" s="29">
        <v>45665</v>
      </c>
      <c r="E4394" s="184" t="str">
        <f t="shared" si="272"/>
        <v/>
      </c>
      <c r="F4394" s="184" t="str">
        <f t="shared" si="273"/>
        <v/>
      </c>
      <c r="G4394" s="184" t="str">
        <f t="shared" si="274"/>
        <v/>
      </c>
      <c r="H4394" s="184" t="str">
        <f t="shared" si="275"/>
        <v/>
      </c>
      <c r="J4394" t="s">
        <v>253</v>
      </c>
      <c r="K4394" t="s">
        <v>253</v>
      </c>
      <c r="L4394">
        <v>377.01974865350093</v>
      </c>
      <c r="R4394">
        <v>377.01974865350093</v>
      </c>
      <c r="S4394" t="s">
        <v>201</v>
      </c>
      <c r="T4394" s="221">
        <v>45323.313888888886</v>
      </c>
    </row>
    <row r="4395" spans="1:20" x14ac:dyDescent="0.35">
      <c r="A4395" t="s">
        <v>106</v>
      </c>
      <c r="B4395" t="s">
        <v>107</v>
      </c>
      <c r="C4395" t="s">
        <v>92</v>
      </c>
      <c r="D4395" s="29">
        <v>45666</v>
      </c>
      <c r="E4395" s="184" t="str">
        <f t="shared" si="272"/>
        <v/>
      </c>
      <c r="F4395" s="184" t="str">
        <f t="shared" si="273"/>
        <v/>
      </c>
      <c r="G4395" s="184" t="str">
        <f t="shared" si="274"/>
        <v/>
      </c>
      <c r="H4395" s="184" t="str">
        <f t="shared" si="275"/>
        <v/>
      </c>
      <c r="J4395" t="s">
        <v>253</v>
      </c>
      <c r="K4395" t="s">
        <v>253</v>
      </c>
      <c r="L4395">
        <v>377.01974865350093</v>
      </c>
      <c r="R4395">
        <v>377.01974865350093</v>
      </c>
      <c r="S4395" t="s">
        <v>201</v>
      </c>
      <c r="T4395" s="221">
        <v>45323.313888888886</v>
      </c>
    </row>
    <row r="4396" spans="1:20" x14ac:dyDescent="0.35">
      <c r="A4396" t="s">
        <v>106</v>
      </c>
      <c r="B4396" t="s">
        <v>107</v>
      </c>
      <c r="C4396" t="s">
        <v>92</v>
      </c>
      <c r="D4396" s="29">
        <v>45667</v>
      </c>
      <c r="E4396" s="184" t="str">
        <f t="shared" si="272"/>
        <v/>
      </c>
      <c r="F4396" s="184" t="str">
        <f t="shared" si="273"/>
        <v/>
      </c>
      <c r="G4396" s="184" t="str">
        <f t="shared" si="274"/>
        <v/>
      </c>
      <c r="H4396" s="184" t="str">
        <f t="shared" si="275"/>
        <v/>
      </c>
      <c r="J4396" t="s">
        <v>253</v>
      </c>
      <c r="K4396" t="s">
        <v>253</v>
      </c>
      <c r="L4396">
        <v>377.01974865350093</v>
      </c>
      <c r="R4396">
        <v>377.01974865350093</v>
      </c>
      <c r="S4396" t="s">
        <v>201</v>
      </c>
      <c r="T4396" s="221">
        <v>45323.313888888886</v>
      </c>
    </row>
    <row r="4397" spans="1:20" x14ac:dyDescent="0.35">
      <c r="A4397" t="s">
        <v>106</v>
      </c>
      <c r="B4397" t="s">
        <v>107</v>
      </c>
      <c r="C4397" t="s">
        <v>92</v>
      </c>
      <c r="D4397" s="29">
        <v>45668</v>
      </c>
      <c r="E4397" s="184" t="str">
        <f t="shared" si="272"/>
        <v/>
      </c>
      <c r="F4397" s="184" t="str">
        <f t="shared" si="273"/>
        <v/>
      </c>
      <c r="G4397" s="184" t="str">
        <f t="shared" si="274"/>
        <v/>
      </c>
      <c r="H4397" s="184" t="str">
        <f t="shared" si="275"/>
        <v/>
      </c>
      <c r="J4397" t="s">
        <v>253</v>
      </c>
      <c r="K4397" t="s">
        <v>253</v>
      </c>
      <c r="L4397">
        <v>377.01974865350093</v>
      </c>
      <c r="R4397">
        <v>377.01974865350093</v>
      </c>
      <c r="S4397" t="s">
        <v>201</v>
      </c>
      <c r="T4397" s="221">
        <v>45323.313888888886</v>
      </c>
    </row>
    <row r="4398" spans="1:20" x14ac:dyDescent="0.35">
      <c r="A4398" t="s">
        <v>106</v>
      </c>
      <c r="B4398" t="s">
        <v>107</v>
      </c>
      <c r="C4398" t="s">
        <v>92</v>
      </c>
      <c r="D4398" s="29">
        <v>45669</v>
      </c>
      <c r="E4398" s="184" t="str">
        <f t="shared" si="272"/>
        <v/>
      </c>
      <c r="F4398" s="184" t="str">
        <f t="shared" si="273"/>
        <v/>
      </c>
      <c r="G4398" s="184" t="str">
        <f t="shared" si="274"/>
        <v/>
      </c>
      <c r="H4398" s="184" t="str">
        <f t="shared" si="275"/>
        <v/>
      </c>
      <c r="J4398" t="s">
        <v>253</v>
      </c>
      <c r="K4398" t="s">
        <v>253</v>
      </c>
      <c r="L4398">
        <v>377.01974865350093</v>
      </c>
      <c r="R4398">
        <v>377.01974865350093</v>
      </c>
      <c r="S4398" t="s">
        <v>201</v>
      </c>
      <c r="T4398" s="221">
        <v>45323.313888888886</v>
      </c>
    </row>
    <row r="4399" spans="1:20" x14ac:dyDescent="0.35">
      <c r="A4399" t="s">
        <v>106</v>
      </c>
      <c r="B4399" t="s">
        <v>107</v>
      </c>
      <c r="C4399" t="s">
        <v>92</v>
      </c>
      <c r="D4399" s="29">
        <v>45670</v>
      </c>
      <c r="E4399" s="184" t="str">
        <f t="shared" si="272"/>
        <v/>
      </c>
      <c r="F4399" s="184" t="str">
        <f t="shared" si="273"/>
        <v/>
      </c>
      <c r="G4399" s="184" t="str">
        <f t="shared" si="274"/>
        <v/>
      </c>
      <c r="H4399" s="184" t="str">
        <f t="shared" si="275"/>
        <v/>
      </c>
      <c r="J4399" t="s">
        <v>253</v>
      </c>
      <c r="K4399" t="s">
        <v>253</v>
      </c>
      <c r="L4399">
        <v>377.01974865350093</v>
      </c>
      <c r="R4399">
        <v>377.01974865350093</v>
      </c>
      <c r="S4399" t="s">
        <v>201</v>
      </c>
      <c r="T4399" s="221">
        <v>45323.313888888886</v>
      </c>
    </row>
    <row r="4400" spans="1:20" x14ac:dyDescent="0.35">
      <c r="A4400" t="s">
        <v>106</v>
      </c>
      <c r="B4400" t="s">
        <v>107</v>
      </c>
      <c r="C4400" t="s">
        <v>92</v>
      </c>
      <c r="D4400" s="29">
        <v>45671</v>
      </c>
      <c r="E4400" s="184" t="str">
        <f t="shared" si="272"/>
        <v/>
      </c>
      <c r="F4400" s="184" t="str">
        <f t="shared" si="273"/>
        <v/>
      </c>
      <c r="G4400" s="184" t="str">
        <f t="shared" si="274"/>
        <v/>
      </c>
      <c r="H4400" s="184" t="str">
        <f t="shared" si="275"/>
        <v/>
      </c>
      <c r="J4400" t="s">
        <v>253</v>
      </c>
      <c r="K4400" t="s">
        <v>253</v>
      </c>
      <c r="L4400">
        <v>377.01974865350093</v>
      </c>
      <c r="R4400">
        <v>377.01974865350093</v>
      </c>
      <c r="S4400" t="s">
        <v>201</v>
      </c>
      <c r="T4400" s="221">
        <v>45323.313888888886</v>
      </c>
    </row>
    <row r="4401" spans="1:20" x14ac:dyDescent="0.35">
      <c r="A4401" t="s">
        <v>106</v>
      </c>
      <c r="B4401" t="s">
        <v>107</v>
      </c>
      <c r="C4401" t="s">
        <v>92</v>
      </c>
      <c r="D4401" s="29">
        <v>45672</v>
      </c>
      <c r="E4401" s="184" t="str">
        <f t="shared" si="272"/>
        <v/>
      </c>
      <c r="F4401" s="184" t="str">
        <f t="shared" si="273"/>
        <v/>
      </c>
      <c r="G4401" s="184" t="str">
        <f t="shared" si="274"/>
        <v/>
      </c>
      <c r="H4401" s="184" t="str">
        <f t="shared" si="275"/>
        <v/>
      </c>
      <c r="J4401" t="s">
        <v>253</v>
      </c>
      <c r="K4401" t="s">
        <v>253</v>
      </c>
      <c r="L4401">
        <v>377.01974865350093</v>
      </c>
      <c r="R4401">
        <v>377.01974865350093</v>
      </c>
      <c r="S4401" t="s">
        <v>201</v>
      </c>
      <c r="T4401" s="221">
        <v>45323.313888888886</v>
      </c>
    </row>
    <row r="4402" spans="1:20" x14ac:dyDescent="0.35">
      <c r="A4402" t="s">
        <v>106</v>
      </c>
      <c r="B4402" t="s">
        <v>107</v>
      </c>
      <c r="C4402" t="s">
        <v>92</v>
      </c>
      <c r="D4402" s="29">
        <v>45673</v>
      </c>
      <c r="E4402" s="184" t="str">
        <f t="shared" si="272"/>
        <v/>
      </c>
      <c r="F4402" s="184" t="str">
        <f t="shared" si="273"/>
        <v/>
      </c>
      <c r="G4402" s="184" t="str">
        <f t="shared" si="274"/>
        <v/>
      </c>
      <c r="H4402" s="184" t="str">
        <f t="shared" si="275"/>
        <v/>
      </c>
      <c r="J4402" t="s">
        <v>253</v>
      </c>
      <c r="K4402" t="s">
        <v>253</v>
      </c>
      <c r="L4402">
        <v>377.01974865350093</v>
      </c>
      <c r="R4402">
        <v>377.01974865350093</v>
      </c>
      <c r="S4402" t="s">
        <v>201</v>
      </c>
      <c r="T4402" s="221">
        <v>45323.313888888886</v>
      </c>
    </row>
    <row r="4403" spans="1:20" x14ac:dyDescent="0.35">
      <c r="A4403" t="s">
        <v>106</v>
      </c>
      <c r="B4403" t="s">
        <v>107</v>
      </c>
      <c r="C4403" t="s">
        <v>92</v>
      </c>
      <c r="D4403" s="29">
        <v>45674</v>
      </c>
      <c r="E4403" s="184" t="str">
        <f t="shared" si="272"/>
        <v/>
      </c>
      <c r="F4403" s="184" t="str">
        <f t="shared" si="273"/>
        <v/>
      </c>
      <c r="G4403" s="184" t="str">
        <f t="shared" si="274"/>
        <v/>
      </c>
      <c r="H4403" s="184" t="str">
        <f t="shared" si="275"/>
        <v/>
      </c>
      <c r="J4403" t="s">
        <v>253</v>
      </c>
      <c r="K4403" t="s">
        <v>253</v>
      </c>
      <c r="L4403">
        <v>377.01974865350093</v>
      </c>
      <c r="R4403">
        <v>377.01974865350093</v>
      </c>
      <c r="S4403" t="s">
        <v>201</v>
      </c>
      <c r="T4403" s="221">
        <v>45323.313888888886</v>
      </c>
    </row>
    <row r="4404" spans="1:20" x14ac:dyDescent="0.35">
      <c r="A4404" t="s">
        <v>106</v>
      </c>
      <c r="B4404" t="s">
        <v>107</v>
      </c>
      <c r="C4404" t="s">
        <v>92</v>
      </c>
      <c r="D4404" s="29">
        <v>45675</v>
      </c>
      <c r="E4404" s="184" t="str">
        <f t="shared" si="272"/>
        <v/>
      </c>
      <c r="F4404" s="184" t="str">
        <f t="shared" si="273"/>
        <v/>
      </c>
      <c r="G4404" s="184" t="str">
        <f t="shared" si="274"/>
        <v/>
      </c>
      <c r="H4404" s="184" t="str">
        <f t="shared" si="275"/>
        <v/>
      </c>
      <c r="J4404" t="s">
        <v>253</v>
      </c>
      <c r="K4404" t="s">
        <v>253</v>
      </c>
      <c r="L4404">
        <v>377.01974865350093</v>
      </c>
      <c r="R4404">
        <v>377.01974865350093</v>
      </c>
      <c r="S4404" t="s">
        <v>201</v>
      </c>
      <c r="T4404" s="221">
        <v>45323.313888888886</v>
      </c>
    </row>
    <row r="4405" spans="1:20" x14ac:dyDescent="0.35">
      <c r="A4405" t="s">
        <v>106</v>
      </c>
      <c r="B4405" t="s">
        <v>107</v>
      </c>
      <c r="C4405" t="s">
        <v>92</v>
      </c>
      <c r="D4405" s="29">
        <v>45676</v>
      </c>
      <c r="E4405" s="184" t="str">
        <f t="shared" si="272"/>
        <v/>
      </c>
      <c r="F4405" s="184" t="str">
        <f t="shared" si="273"/>
        <v/>
      </c>
      <c r="G4405" s="184" t="str">
        <f t="shared" si="274"/>
        <v/>
      </c>
      <c r="H4405" s="184" t="str">
        <f t="shared" si="275"/>
        <v/>
      </c>
      <c r="J4405" t="s">
        <v>253</v>
      </c>
      <c r="K4405" t="s">
        <v>253</v>
      </c>
      <c r="L4405">
        <v>377.01974865350093</v>
      </c>
      <c r="R4405">
        <v>377.01974865350093</v>
      </c>
      <c r="S4405" t="s">
        <v>201</v>
      </c>
      <c r="T4405" s="221">
        <v>45323.313888888886</v>
      </c>
    </row>
    <row r="4406" spans="1:20" x14ac:dyDescent="0.35">
      <c r="A4406" t="s">
        <v>106</v>
      </c>
      <c r="B4406" t="s">
        <v>107</v>
      </c>
      <c r="C4406" t="s">
        <v>92</v>
      </c>
      <c r="D4406" s="29">
        <v>45677</v>
      </c>
      <c r="E4406" s="184" t="str">
        <f t="shared" si="272"/>
        <v/>
      </c>
      <c r="F4406" s="184" t="str">
        <f t="shared" si="273"/>
        <v/>
      </c>
      <c r="G4406" s="184" t="str">
        <f t="shared" si="274"/>
        <v/>
      </c>
      <c r="H4406" s="184" t="str">
        <f t="shared" si="275"/>
        <v/>
      </c>
      <c r="J4406" t="s">
        <v>253</v>
      </c>
      <c r="K4406" t="s">
        <v>253</v>
      </c>
      <c r="L4406">
        <v>377.01974865350093</v>
      </c>
      <c r="R4406">
        <v>377.01974865350093</v>
      </c>
      <c r="S4406" t="s">
        <v>201</v>
      </c>
      <c r="T4406" s="221">
        <v>45323.313888888886</v>
      </c>
    </row>
    <row r="4407" spans="1:20" x14ac:dyDescent="0.35">
      <c r="A4407" t="s">
        <v>106</v>
      </c>
      <c r="B4407" t="s">
        <v>107</v>
      </c>
      <c r="C4407" t="s">
        <v>92</v>
      </c>
      <c r="D4407" s="29">
        <v>45678</v>
      </c>
      <c r="E4407" s="184" t="str">
        <f t="shared" si="272"/>
        <v/>
      </c>
      <c r="F4407" s="184" t="str">
        <f t="shared" si="273"/>
        <v/>
      </c>
      <c r="G4407" s="184" t="str">
        <f t="shared" si="274"/>
        <v/>
      </c>
      <c r="H4407" s="184" t="str">
        <f t="shared" si="275"/>
        <v/>
      </c>
      <c r="J4407" t="s">
        <v>253</v>
      </c>
      <c r="K4407" t="s">
        <v>253</v>
      </c>
      <c r="L4407">
        <v>377.01974865350093</v>
      </c>
      <c r="R4407">
        <v>377.01974865350093</v>
      </c>
      <c r="S4407" t="s">
        <v>201</v>
      </c>
      <c r="T4407" s="221">
        <v>45323.313888888886</v>
      </c>
    </row>
    <row r="4408" spans="1:20" x14ac:dyDescent="0.35">
      <c r="A4408" t="s">
        <v>106</v>
      </c>
      <c r="B4408" t="s">
        <v>107</v>
      </c>
      <c r="C4408" t="s">
        <v>92</v>
      </c>
      <c r="D4408" s="29">
        <v>45679</v>
      </c>
      <c r="E4408" s="184" t="str">
        <f t="shared" si="272"/>
        <v/>
      </c>
      <c r="F4408" s="184" t="str">
        <f t="shared" si="273"/>
        <v/>
      </c>
      <c r="G4408" s="184" t="str">
        <f t="shared" si="274"/>
        <v/>
      </c>
      <c r="H4408" s="184" t="str">
        <f t="shared" si="275"/>
        <v/>
      </c>
      <c r="J4408" t="s">
        <v>253</v>
      </c>
      <c r="K4408" t="s">
        <v>253</v>
      </c>
      <c r="L4408">
        <v>377.01974865350093</v>
      </c>
      <c r="R4408">
        <v>377.01974865350093</v>
      </c>
      <c r="S4408" t="s">
        <v>201</v>
      </c>
      <c r="T4408" s="221">
        <v>45323.313888888886</v>
      </c>
    </row>
    <row r="4409" spans="1:20" x14ac:dyDescent="0.35">
      <c r="A4409" t="s">
        <v>106</v>
      </c>
      <c r="B4409" t="s">
        <v>107</v>
      </c>
      <c r="C4409" t="s">
        <v>92</v>
      </c>
      <c r="D4409" s="29">
        <v>45680</v>
      </c>
      <c r="E4409" s="184" t="str">
        <f t="shared" si="272"/>
        <v/>
      </c>
      <c r="F4409" s="184" t="str">
        <f t="shared" si="273"/>
        <v/>
      </c>
      <c r="G4409" s="184" t="str">
        <f t="shared" si="274"/>
        <v/>
      </c>
      <c r="H4409" s="184" t="str">
        <f t="shared" si="275"/>
        <v/>
      </c>
      <c r="J4409" t="s">
        <v>253</v>
      </c>
      <c r="K4409" t="s">
        <v>253</v>
      </c>
      <c r="L4409">
        <v>377.01974865350093</v>
      </c>
      <c r="R4409">
        <v>377.01974865350093</v>
      </c>
      <c r="S4409" t="s">
        <v>201</v>
      </c>
      <c r="T4409" s="221">
        <v>45323.313888888886</v>
      </c>
    </row>
    <row r="4410" spans="1:20" x14ac:dyDescent="0.35">
      <c r="A4410" t="s">
        <v>106</v>
      </c>
      <c r="B4410" t="s">
        <v>107</v>
      </c>
      <c r="C4410" t="s">
        <v>92</v>
      </c>
      <c r="D4410" s="29">
        <v>45681</v>
      </c>
      <c r="E4410" s="184" t="str">
        <f t="shared" si="272"/>
        <v/>
      </c>
      <c r="F4410" s="184" t="str">
        <f t="shared" si="273"/>
        <v/>
      </c>
      <c r="G4410" s="184" t="str">
        <f t="shared" si="274"/>
        <v/>
      </c>
      <c r="H4410" s="184" t="str">
        <f t="shared" si="275"/>
        <v/>
      </c>
      <c r="J4410" t="s">
        <v>253</v>
      </c>
      <c r="K4410" t="s">
        <v>253</v>
      </c>
      <c r="L4410">
        <v>377.01974865350093</v>
      </c>
      <c r="R4410">
        <v>377.01974865350093</v>
      </c>
      <c r="S4410" t="s">
        <v>201</v>
      </c>
      <c r="T4410" s="221">
        <v>45323.313888888886</v>
      </c>
    </row>
    <row r="4411" spans="1:20" x14ac:dyDescent="0.35">
      <c r="A4411" t="s">
        <v>106</v>
      </c>
      <c r="B4411" t="s">
        <v>107</v>
      </c>
      <c r="C4411" t="s">
        <v>92</v>
      </c>
      <c r="D4411" s="29">
        <v>45682</v>
      </c>
      <c r="E4411" s="184" t="str">
        <f t="shared" si="272"/>
        <v/>
      </c>
      <c r="F4411" s="184" t="str">
        <f t="shared" si="273"/>
        <v/>
      </c>
      <c r="G4411" s="184" t="str">
        <f t="shared" si="274"/>
        <v/>
      </c>
      <c r="H4411" s="184" t="str">
        <f t="shared" si="275"/>
        <v/>
      </c>
      <c r="J4411" t="s">
        <v>253</v>
      </c>
      <c r="K4411" t="s">
        <v>253</v>
      </c>
      <c r="L4411">
        <v>377.01974865350093</v>
      </c>
      <c r="R4411">
        <v>377.01974865350093</v>
      </c>
      <c r="S4411" t="s">
        <v>201</v>
      </c>
      <c r="T4411" s="221">
        <v>45323.313888888886</v>
      </c>
    </row>
    <row r="4412" spans="1:20" x14ac:dyDescent="0.35">
      <c r="A4412" t="s">
        <v>106</v>
      </c>
      <c r="B4412" t="s">
        <v>107</v>
      </c>
      <c r="C4412" t="s">
        <v>92</v>
      </c>
      <c r="D4412" s="29">
        <v>45683</v>
      </c>
      <c r="E4412" s="184" t="str">
        <f t="shared" si="272"/>
        <v/>
      </c>
      <c r="F4412" s="184" t="str">
        <f t="shared" si="273"/>
        <v/>
      </c>
      <c r="G4412" s="184" t="str">
        <f t="shared" si="274"/>
        <v/>
      </c>
      <c r="H4412" s="184" t="str">
        <f t="shared" si="275"/>
        <v/>
      </c>
      <c r="J4412" t="s">
        <v>253</v>
      </c>
      <c r="K4412" t="s">
        <v>253</v>
      </c>
      <c r="L4412">
        <v>377.01974865350093</v>
      </c>
      <c r="R4412">
        <v>377.01974865350093</v>
      </c>
      <c r="S4412" t="s">
        <v>201</v>
      </c>
      <c r="T4412" s="221">
        <v>45323.313888888886</v>
      </c>
    </row>
    <row r="4413" spans="1:20" x14ac:dyDescent="0.35">
      <c r="A4413" t="s">
        <v>106</v>
      </c>
      <c r="B4413" t="s">
        <v>107</v>
      </c>
      <c r="C4413" t="s">
        <v>92</v>
      </c>
      <c r="D4413" s="29">
        <v>45684</v>
      </c>
      <c r="E4413" s="184" t="str">
        <f t="shared" si="272"/>
        <v/>
      </c>
      <c r="F4413" s="184" t="str">
        <f t="shared" si="273"/>
        <v/>
      </c>
      <c r="G4413" s="184" t="str">
        <f t="shared" si="274"/>
        <v/>
      </c>
      <c r="H4413" s="184" t="str">
        <f t="shared" si="275"/>
        <v/>
      </c>
      <c r="J4413" t="s">
        <v>253</v>
      </c>
      <c r="K4413" t="s">
        <v>253</v>
      </c>
      <c r="L4413">
        <v>377.01974865350093</v>
      </c>
      <c r="R4413">
        <v>377.01974865350093</v>
      </c>
      <c r="S4413" t="s">
        <v>201</v>
      </c>
      <c r="T4413" s="221">
        <v>45323.313888888886</v>
      </c>
    </row>
    <row r="4414" spans="1:20" x14ac:dyDescent="0.35">
      <c r="A4414" t="s">
        <v>106</v>
      </c>
      <c r="B4414" t="s">
        <v>107</v>
      </c>
      <c r="C4414" t="s">
        <v>92</v>
      </c>
      <c r="D4414" s="29">
        <v>45685</v>
      </c>
      <c r="E4414" s="184" t="str">
        <f t="shared" si="272"/>
        <v/>
      </c>
      <c r="F4414" s="184" t="str">
        <f t="shared" si="273"/>
        <v/>
      </c>
      <c r="G4414" s="184" t="str">
        <f t="shared" si="274"/>
        <v/>
      </c>
      <c r="H4414" s="184" t="str">
        <f t="shared" si="275"/>
        <v/>
      </c>
      <c r="J4414" t="s">
        <v>253</v>
      </c>
      <c r="K4414" t="s">
        <v>253</v>
      </c>
      <c r="L4414">
        <v>377.01974865350093</v>
      </c>
      <c r="R4414">
        <v>377.01974865350093</v>
      </c>
      <c r="S4414" t="s">
        <v>201</v>
      </c>
      <c r="T4414" s="221">
        <v>45323.313888888886</v>
      </c>
    </row>
    <row r="4415" spans="1:20" x14ac:dyDescent="0.35">
      <c r="A4415" t="s">
        <v>106</v>
      </c>
      <c r="B4415" t="s">
        <v>107</v>
      </c>
      <c r="C4415" t="s">
        <v>92</v>
      </c>
      <c r="D4415" s="29">
        <v>45686</v>
      </c>
      <c r="E4415" s="184" t="str">
        <f t="shared" si="272"/>
        <v/>
      </c>
      <c r="F4415" s="184" t="str">
        <f t="shared" si="273"/>
        <v/>
      </c>
      <c r="G4415" s="184" t="str">
        <f t="shared" si="274"/>
        <v/>
      </c>
      <c r="H4415" s="184" t="str">
        <f t="shared" si="275"/>
        <v/>
      </c>
      <c r="J4415" t="s">
        <v>253</v>
      </c>
      <c r="K4415" t="s">
        <v>253</v>
      </c>
      <c r="L4415">
        <v>377.01974865350093</v>
      </c>
      <c r="R4415">
        <v>377.01974865350093</v>
      </c>
      <c r="S4415" t="s">
        <v>201</v>
      </c>
      <c r="T4415" s="221">
        <v>45323.313888888886</v>
      </c>
    </row>
    <row r="4416" spans="1:20" x14ac:dyDescent="0.35">
      <c r="A4416" t="s">
        <v>106</v>
      </c>
      <c r="B4416" t="s">
        <v>107</v>
      </c>
      <c r="C4416" t="s">
        <v>92</v>
      </c>
      <c r="D4416" s="29">
        <v>45687</v>
      </c>
      <c r="E4416" s="184" t="str">
        <f t="shared" si="272"/>
        <v/>
      </c>
      <c r="F4416" s="184" t="str">
        <f t="shared" si="273"/>
        <v/>
      </c>
      <c r="G4416" s="184" t="str">
        <f t="shared" si="274"/>
        <v/>
      </c>
      <c r="H4416" s="184" t="str">
        <f t="shared" si="275"/>
        <v/>
      </c>
      <c r="J4416" t="s">
        <v>253</v>
      </c>
      <c r="K4416" t="s">
        <v>253</v>
      </c>
      <c r="L4416">
        <v>377.01974865350093</v>
      </c>
      <c r="R4416">
        <v>377.01974865350093</v>
      </c>
      <c r="S4416" t="s">
        <v>201</v>
      </c>
      <c r="T4416" s="221">
        <v>45323.313888888886</v>
      </c>
    </row>
    <row r="4417" spans="1:20" x14ac:dyDescent="0.35">
      <c r="A4417" t="s">
        <v>106</v>
      </c>
      <c r="B4417" t="s">
        <v>107</v>
      </c>
      <c r="C4417" t="s">
        <v>92</v>
      </c>
      <c r="D4417" s="29">
        <v>45688</v>
      </c>
      <c r="E4417" s="184" t="str">
        <f t="shared" si="272"/>
        <v/>
      </c>
      <c r="F4417" s="184" t="str">
        <f t="shared" si="273"/>
        <v/>
      </c>
      <c r="G4417" s="184" t="str">
        <f t="shared" si="274"/>
        <v/>
      </c>
      <c r="H4417" s="184" t="str">
        <f t="shared" si="275"/>
        <v/>
      </c>
      <c r="J4417" t="s">
        <v>253</v>
      </c>
      <c r="K4417" t="s">
        <v>253</v>
      </c>
      <c r="L4417">
        <v>377.01974865350093</v>
      </c>
      <c r="R4417">
        <v>377.01974865350093</v>
      </c>
      <c r="S4417" t="s">
        <v>201</v>
      </c>
      <c r="T4417" s="221">
        <v>45323.313888888886</v>
      </c>
    </row>
    <row r="4418" spans="1:20" x14ac:dyDescent="0.35">
      <c r="A4418" t="s">
        <v>106</v>
      </c>
      <c r="B4418" t="s">
        <v>107</v>
      </c>
      <c r="C4418" t="s">
        <v>92</v>
      </c>
      <c r="D4418" s="29">
        <v>45689</v>
      </c>
      <c r="E4418" s="184" t="str">
        <f t="shared" si="272"/>
        <v/>
      </c>
      <c r="F4418" s="184" t="str">
        <f t="shared" si="273"/>
        <v/>
      </c>
      <c r="G4418" s="184" t="str">
        <f t="shared" si="274"/>
        <v/>
      </c>
      <c r="H4418" s="184" t="str">
        <f t="shared" si="275"/>
        <v/>
      </c>
      <c r="J4418" t="s">
        <v>253</v>
      </c>
      <c r="K4418" t="s">
        <v>253</v>
      </c>
      <c r="L4418">
        <v>377.01974865350093</v>
      </c>
      <c r="R4418">
        <v>377.01974865350093</v>
      </c>
      <c r="S4418" t="s">
        <v>201</v>
      </c>
      <c r="T4418" s="221">
        <v>45323.313888888886</v>
      </c>
    </row>
    <row r="4419" spans="1:20" x14ac:dyDescent="0.35">
      <c r="A4419" t="s">
        <v>106</v>
      </c>
      <c r="B4419" t="s">
        <v>107</v>
      </c>
      <c r="C4419" t="s">
        <v>92</v>
      </c>
      <c r="D4419" s="29">
        <v>45690</v>
      </c>
      <c r="E4419" s="184" t="str">
        <f t="shared" si="272"/>
        <v/>
      </c>
      <c r="F4419" s="184" t="str">
        <f t="shared" si="273"/>
        <v/>
      </c>
      <c r="G4419" s="184" t="str">
        <f t="shared" si="274"/>
        <v/>
      </c>
      <c r="H4419" s="184" t="str">
        <f t="shared" si="275"/>
        <v/>
      </c>
      <c r="J4419" t="s">
        <v>253</v>
      </c>
      <c r="K4419" t="s">
        <v>253</v>
      </c>
      <c r="L4419">
        <v>377.01974865350093</v>
      </c>
      <c r="R4419">
        <v>377.01974865350093</v>
      </c>
      <c r="S4419" t="s">
        <v>201</v>
      </c>
      <c r="T4419" s="221">
        <v>45323.313888888886</v>
      </c>
    </row>
    <row r="4420" spans="1:20" x14ac:dyDescent="0.35">
      <c r="A4420" t="s">
        <v>106</v>
      </c>
      <c r="B4420" t="s">
        <v>107</v>
      </c>
      <c r="C4420" t="s">
        <v>92</v>
      </c>
      <c r="D4420" s="29">
        <v>45691</v>
      </c>
      <c r="E4420" s="184" t="str">
        <f t="shared" si="272"/>
        <v/>
      </c>
      <c r="F4420" s="184" t="str">
        <f t="shared" si="273"/>
        <v/>
      </c>
      <c r="G4420" s="184" t="str">
        <f t="shared" si="274"/>
        <v/>
      </c>
      <c r="H4420" s="184" t="str">
        <f t="shared" si="275"/>
        <v/>
      </c>
      <c r="J4420" t="s">
        <v>253</v>
      </c>
      <c r="K4420" t="s">
        <v>253</v>
      </c>
      <c r="L4420">
        <v>377.01974865350093</v>
      </c>
      <c r="R4420">
        <v>377.01974865350093</v>
      </c>
      <c r="S4420" t="s">
        <v>201</v>
      </c>
      <c r="T4420" s="221">
        <v>45323.313888888886</v>
      </c>
    </row>
    <row r="4421" spans="1:20" x14ac:dyDescent="0.35">
      <c r="A4421" t="s">
        <v>106</v>
      </c>
      <c r="B4421" t="s">
        <v>107</v>
      </c>
      <c r="C4421" t="s">
        <v>92</v>
      </c>
      <c r="D4421" s="29">
        <v>45692</v>
      </c>
      <c r="E4421" s="184" t="str">
        <f t="shared" si="272"/>
        <v/>
      </c>
      <c r="F4421" s="184" t="str">
        <f t="shared" si="273"/>
        <v/>
      </c>
      <c r="G4421" s="184" t="str">
        <f t="shared" si="274"/>
        <v/>
      </c>
      <c r="H4421" s="184" t="str">
        <f t="shared" si="275"/>
        <v/>
      </c>
      <c r="J4421" t="s">
        <v>253</v>
      </c>
      <c r="K4421" t="s">
        <v>253</v>
      </c>
      <c r="L4421">
        <v>377.01974865350093</v>
      </c>
      <c r="R4421">
        <v>377.01974865350093</v>
      </c>
      <c r="S4421" t="s">
        <v>201</v>
      </c>
      <c r="T4421" s="221">
        <v>45323.313888888886</v>
      </c>
    </row>
    <row r="4422" spans="1:20" x14ac:dyDescent="0.35">
      <c r="A4422" t="s">
        <v>106</v>
      </c>
      <c r="B4422" t="s">
        <v>107</v>
      </c>
      <c r="C4422" t="s">
        <v>92</v>
      </c>
      <c r="D4422" s="29">
        <v>45693</v>
      </c>
      <c r="E4422" s="184" t="str">
        <f t="shared" si="272"/>
        <v/>
      </c>
      <c r="F4422" s="184" t="str">
        <f t="shared" si="273"/>
        <v/>
      </c>
      <c r="G4422" s="184" t="str">
        <f t="shared" si="274"/>
        <v/>
      </c>
      <c r="H4422" s="184" t="str">
        <f t="shared" si="275"/>
        <v/>
      </c>
      <c r="J4422" t="s">
        <v>253</v>
      </c>
      <c r="K4422" t="s">
        <v>253</v>
      </c>
      <c r="L4422">
        <v>377.01974865350093</v>
      </c>
      <c r="R4422">
        <v>377.01974865350093</v>
      </c>
      <c r="S4422" t="s">
        <v>201</v>
      </c>
      <c r="T4422" s="221">
        <v>45323.313888888886</v>
      </c>
    </row>
    <row r="4423" spans="1:20" x14ac:dyDescent="0.35">
      <c r="A4423" t="s">
        <v>106</v>
      </c>
      <c r="B4423" t="s">
        <v>107</v>
      </c>
      <c r="C4423" t="s">
        <v>92</v>
      </c>
      <c r="D4423" s="29">
        <v>45694</v>
      </c>
      <c r="E4423" s="184" t="str">
        <f t="shared" si="272"/>
        <v/>
      </c>
      <c r="F4423" s="184" t="str">
        <f t="shared" si="273"/>
        <v/>
      </c>
      <c r="G4423" s="184" t="str">
        <f t="shared" si="274"/>
        <v/>
      </c>
      <c r="H4423" s="184" t="str">
        <f t="shared" si="275"/>
        <v/>
      </c>
      <c r="J4423" t="s">
        <v>253</v>
      </c>
      <c r="K4423" t="s">
        <v>253</v>
      </c>
      <c r="L4423">
        <v>377.01974865350093</v>
      </c>
      <c r="R4423">
        <v>377.01974865350093</v>
      </c>
      <c r="S4423" t="s">
        <v>201</v>
      </c>
      <c r="T4423" s="221">
        <v>45323.313888888886</v>
      </c>
    </row>
    <row r="4424" spans="1:20" x14ac:dyDescent="0.35">
      <c r="A4424" t="s">
        <v>106</v>
      </c>
      <c r="B4424" t="s">
        <v>107</v>
      </c>
      <c r="C4424" t="s">
        <v>92</v>
      </c>
      <c r="D4424" s="29">
        <v>45695</v>
      </c>
      <c r="E4424" s="184" t="str">
        <f t="shared" ref="E4424:E4487" si="276">IF(J4424="","",IF(L4424=0,0,IF(1-(J4424/L4424)&lt;0,"",1-(J4424/L4424))))</f>
        <v/>
      </c>
      <c r="F4424" s="184" t="str">
        <f t="shared" ref="F4424:F4487" si="277">IF(K4424="","",IF(L4424=0,0,IF(1-(K4424/L4424)&lt;0,"",1-(K4424/L4424))))</f>
        <v/>
      </c>
      <c r="G4424" s="184" t="str">
        <f t="shared" ref="G4424:G4487" si="278">IF(J4424="","",IF(1-(J4424/R4424)&lt;0,"",1-(J4424/R4424)))</f>
        <v/>
      </c>
      <c r="H4424" s="184" t="str">
        <f t="shared" ref="H4424:H4487" si="279">IF(K4424="","",IF(1-(K4424/R4424)&lt;0,"",1-(K4424/R4424)))</f>
        <v/>
      </c>
      <c r="J4424" t="s">
        <v>253</v>
      </c>
      <c r="K4424" t="s">
        <v>253</v>
      </c>
      <c r="L4424">
        <v>377.01974865350093</v>
      </c>
      <c r="R4424">
        <v>377.01974865350093</v>
      </c>
      <c r="S4424" t="s">
        <v>201</v>
      </c>
      <c r="T4424" s="221">
        <v>45323.313888888886</v>
      </c>
    </row>
    <row r="4425" spans="1:20" x14ac:dyDescent="0.35">
      <c r="A4425" t="s">
        <v>106</v>
      </c>
      <c r="B4425" t="s">
        <v>107</v>
      </c>
      <c r="C4425" t="s">
        <v>92</v>
      </c>
      <c r="D4425" s="29">
        <v>45696</v>
      </c>
      <c r="E4425" s="184" t="str">
        <f t="shared" si="276"/>
        <v/>
      </c>
      <c r="F4425" s="184" t="str">
        <f t="shared" si="277"/>
        <v/>
      </c>
      <c r="G4425" s="184" t="str">
        <f t="shared" si="278"/>
        <v/>
      </c>
      <c r="H4425" s="184" t="str">
        <f t="shared" si="279"/>
        <v/>
      </c>
      <c r="J4425" t="s">
        <v>253</v>
      </c>
      <c r="K4425" t="s">
        <v>253</v>
      </c>
      <c r="L4425">
        <v>377.01974865350093</v>
      </c>
      <c r="R4425">
        <v>377.01974865350093</v>
      </c>
      <c r="S4425" t="s">
        <v>201</v>
      </c>
      <c r="T4425" s="221">
        <v>45323.313888888886</v>
      </c>
    </row>
    <row r="4426" spans="1:20" x14ac:dyDescent="0.35">
      <c r="A4426" t="s">
        <v>106</v>
      </c>
      <c r="B4426" t="s">
        <v>107</v>
      </c>
      <c r="C4426" t="s">
        <v>92</v>
      </c>
      <c r="D4426" s="29">
        <v>45697</v>
      </c>
      <c r="E4426" s="184" t="str">
        <f t="shared" si="276"/>
        <v/>
      </c>
      <c r="F4426" s="184" t="str">
        <f t="shared" si="277"/>
        <v/>
      </c>
      <c r="G4426" s="184" t="str">
        <f t="shared" si="278"/>
        <v/>
      </c>
      <c r="H4426" s="184" t="str">
        <f t="shared" si="279"/>
        <v/>
      </c>
      <c r="J4426" t="s">
        <v>253</v>
      </c>
      <c r="K4426" t="s">
        <v>253</v>
      </c>
      <c r="L4426">
        <v>377.01974865350093</v>
      </c>
      <c r="R4426">
        <v>377.01974865350093</v>
      </c>
      <c r="S4426" t="s">
        <v>201</v>
      </c>
      <c r="T4426" s="221">
        <v>45323.313888888886</v>
      </c>
    </row>
    <row r="4427" spans="1:20" x14ac:dyDescent="0.35">
      <c r="A4427" t="s">
        <v>106</v>
      </c>
      <c r="B4427" t="s">
        <v>107</v>
      </c>
      <c r="C4427" t="s">
        <v>92</v>
      </c>
      <c r="D4427" s="29">
        <v>45698</v>
      </c>
      <c r="E4427" s="184" t="str">
        <f t="shared" si="276"/>
        <v/>
      </c>
      <c r="F4427" s="184" t="str">
        <f t="shared" si="277"/>
        <v/>
      </c>
      <c r="G4427" s="184" t="str">
        <f t="shared" si="278"/>
        <v/>
      </c>
      <c r="H4427" s="184" t="str">
        <f t="shared" si="279"/>
        <v/>
      </c>
      <c r="J4427" t="s">
        <v>253</v>
      </c>
      <c r="K4427" t="s">
        <v>253</v>
      </c>
      <c r="L4427">
        <v>377.01974865350093</v>
      </c>
      <c r="R4427">
        <v>377.01974865350093</v>
      </c>
      <c r="S4427" t="s">
        <v>201</v>
      </c>
      <c r="T4427" s="221">
        <v>45323.313888888886</v>
      </c>
    </row>
    <row r="4428" spans="1:20" x14ac:dyDescent="0.35">
      <c r="A4428" t="s">
        <v>106</v>
      </c>
      <c r="B4428" t="s">
        <v>107</v>
      </c>
      <c r="C4428" t="s">
        <v>92</v>
      </c>
      <c r="D4428" s="29">
        <v>45699</v>
      </c>
      <c r="E4428" s="184" t="str">
        <f t="shared" si="276"/>
        <v/>
      </c>
      <c r="F4428" s="184" t="str">
        <f t="shared" si="277"/>
        <v/>
      </c>
      <c r="G4428" s="184" t="str">
        <f t="shared" si="278"/>
        <v/>
      </c>
      <c r="H4428" s="184" t="str">
        <f t="shared" si="279"/>
        <v/>
      </c>
      <c r="J4428" t="s">
        <v>253</v>
      </c>
      <c r="K4428" t="s">
        <v>253</v>
      </c>
      <c r="L4428">
        <v>377.01974865350093</v>
      </c>
      <c r="R4428">
        <v>377.01974865350093</v>
      </c>
      <c r="S4428" t="s">
        <v>201</v>
      </c>
      <c r="T4428" s="221">
        <v>45323.313888888886</v>
      </c>
    </row>
    <row r="4429" spans="1:20" x14ac:dyDescent="0.35">
      <c r="A4429" t="s">
        <v>106</v>
      </c>
      <c r="B4429" t="s">
        <v>107</v>
      </c>
      <c r="C4429" t="s">
        <v>92</v>
      </c>
      <c r="D4429" s="29">
        <v>45700</v>
      </c>
      <c r="E4429" s="184" t="str">
        <f t="shared" si="276"/>
        <v/>
      </c>
      <c r="F4429" s="184" t="str">
        <f t="shared" si="277"/>
        <v/>
      </c>
      <c r="G4429" s="184" t="str">
        <f t="shared" si="278"/>
        <v/>
      </c>
      <c r="H4429" s="184" t="str">
        <f t="shared" si="279"/>
        <v/>
      </c>
      <c r="J4429" t="s">
        <v>253</v>
      </c>
      <c r="K4429" t="s">
        <v>253</v>
      </c>
      <c r="L4429">
        <v>377.01974865350093</v>
      </c>
      <c r="R4429">
        <v>377.01974865350093</v>
      </c>
      <c r="S4429" t="s">
        <v>201</v>
      </c>
      <c r="T4429" s="221">
        <v>45323.313888888886</v>
      </c>
    </row>
    <row r="4430" spans="1:20" x14ac:dyDescent="0.35">
      <c r="A4430" t="s">
        <v>106</v>
      </c>
      <c r="B4430" t="s">
        <v>107</v>
      </c>
      <c r="C4430" t="s">
        <v>92</v>
      </c>
      <c r="D4430" s="29">
        <v>45701</v>
      </c>
      <c r="E4430" s="184" t="str">
        <f t="shared" si="276"/>
        <v/>
      </c>
      <c r="F4430" s="184" t="str">
        <f t="shared" si="277"/>
        <v/>
      </c>
      <c r="G4430" s="184" t="str">
        <f t="shared" si="278"/>
        <v/>
      </c>
      <c r="H4430" s="184" t="str">
        <f t="shared" si="279"/>
        <v/>
      </c>
      <c r="J4430" t="s">
        <v>253</v>
      </c>
      <c r="K4430" t="s">
        <v>253</v>
      </c>
      <c r="L4430">
        <v>377.01974865350093</v>
      </c>
      <c r="R4430">
        <v>377.01974865350093</v>
      </c>
      <c r="S4430" t="s">
        <v>201</v>
      </c>
      <c r="T4430" s="221">
        <v>45323.313888888886</v>
      </c>
    </row>
    <row r="4431" spans="1:20" x14ac:dyDescent="0.35">
      <c r="A4431" t="s">
        <v>106</v>
      </c>
      <c r="B4431" t="s">
        <v>107</v>
      </c>
      <c r="C4431" t="s">
        <v>92</v>
      </c>
      <c r="D4431" s="29">
        <v>45702</v>
      </c>
      <c r="E4431" s="184" t="str">
        <f t="shared" si="276"/>
        <v/>
      </c>
      <c r="F4431" s="184" t="str">
        <f t="shared" si="277"/>
        <v/>
      </c>
      <c r="G4431" s="184" t="str">
        <f t="shared" si="278"/>
        <v/>
      </c>
      <c r="H4431" s="184" t="str">
        <f t="shared" si="279"/>
        <v/>
      </c>
      <c r="J4431" t="s">
        <v>253</v>
      </c>
      <c r="K4431" t="s">
        <v>253</v>
      </c>
      <c r="L4431">
        <v>377.01974865350093</v>
      </c>
      <c r="R4431">
        <v>377.01974865350093</v>
      </c>
      <c r="S4431" t="s">
        <v>201</v>
      </c>
      <c r="T4431" s="221">
        <v>45323.313888888886</v>
      </c>
    </row>
    <row r="4432" spans="1:20" x14ac:dyDescent="0.35">
      <c r="A4432" t="s">
        <v>106</v>
      </c>
      <c r="B4432" t="s">
        <v>107</v>
      </c>
      <c r="C4432" t="s">
        <v>92</v>
      </c>
      <c r="D4432" s="29">
        <v>45703</v>
      </c>
      <c r="E4432" s="184" t="str">
        <f t="shared" si="276"/>
        <v/>
      </c>
      <c r="F4432" s="184" t="str">
        <f t="shared" si="277"/>
        <v/>
      </c>
      <c r="G4432" s="184" t="str">
        <f t="shared" si="278"/>
        <v/>
      </c>
      <c r="H4432" s="184" t="str">
        <f t="shared" si="279"/>
        <v/>
      </c>
      <c r="J4432" t="s">
        <v>253</v>
      </c>
      <c r="K4432" t="s">
        <v>253</v>
      </c>
      <c r="L4432">
        <v>377.01974865350093</v>
      </c>
      <c r="R4432">
        <v>377.01974865350093</v>
      </c>
      <c r="S4432" t="s">
        <v>201</v>
      </c>
      <c r="T4432" s="221">
        <v>45323.313888888886</v>
      </c>
    </row>
    <row r="4433" spans="1:20" x14ac:dyDescent="0.35">
      <c r="A4433" t="s">
        <v>106</v>
      </c>
      <c r="B4433" t="s">
        <v>107</v>
      </c>
      <c r="C4433" t="s">
        <v>92</v>
      </c>
      <c r="D4433" s="29">
        <v>45704</v>
      </c>
      <c r="E4433" s="184" t="str">
        <f t="shared" si="276"/>
        <v/>
      </c>
      <c r="F4433" s="184" t="str">
        <f t="shared" si="277"/>
        <v/>
      </c>
      <c r="G4433" s="184" t="str">
        <f t="shared" si="278"/>
        <v/>
      </c>
      <c r="H4433" s="184" t="str">
        <f t="shared" si="279"/>
        <v/>
      </c>
      <c r="J4433" t="s">
        <v>253</v>
      </c>
      <c r="K4433" t="s">
        <v>253</v>
      </c>
      <c r="L4433">
        <v>377.01974865350093</v>
      </c>
      <c r="R4433">
        <v>377.01974865350093</v>
      </c>
      <c r="S4433" t="s">
        <v>201</v>
      </c>
      <c r="T4433" s="221">
        <v>45323.313888888886</v>
      </c>
    </row>
    <row r="4434" spans="1:20" x14ac:dyDescent="0.35">
      <c r="A4434" t="s">
        <v>106</v>
      </c>
      <c r="B4434" t="s">
        <v>107</v>
      </c>
      <c r="C4434" t="s">
        <v>92</v>
      </c>
      <c r="D4434" s="29">
        <v>45705</v>
      </c>
      <c r="E4434" s="184" t="str">
        <f t="shared" si="276"/>
        <v/>
      </c>
      <c r="F4434" s="184" t="str">
        <f t="shared" si="277"/>
        <v/>
      </c>
      <c r="G4434" s="184" t="str">
        <f t="shared" si="278"/>
        <v/>
      </c>
      <c r="H4434" s="184" t="str">
        <f t="shared" si="279"/>
        <v/>
      </c>
      <c r="J4434" t="s">
        <v>253</v>
      </c>
      <c r="K4434" t="s">
        <v>253</v>
      </c>
      <c r="L4434">
        <v>377.01974865350093</v>
      </c>
      <c r="R4434">
        <v>377.01974865350093</v>
      </c>
      <c r="S4434" t="s">
        <v>201</v>
      </c>
      <c r="T4434" s="221">
        <v>45323.313888888886</v>
      </c>
    </row>
    <row r="4435" spans="1:20" x14ac:dyDescent="0.35">
      <c r="A4435" t="s">
        <v>106</v>
      </c>
      <c r="B4435" t="s">
        <v>107</v>
      </c>
      <c r="C4435" t="s">
        <v>92</v>
      </c>
      <c r="D4435" s="29">
        <v>45706</v>
      </c>
      <c r="E4435" s="184" t="str">
        <f t="shared" si="276"/>
        <v/>
      </c>
      <c r="F4435" s="184" t="str">
        <f t="shared" si="277"/>
        <v/>
      </c>
      <c r="G4435" s="184" t="str">
        <f t="shared" si="278"/>
        <v/>
      </c>
      <c r="H4435" s="184" t="str">
        <f t="shared" si="279"/>
        <v/>
      </c>
      <c r="J4435" t="s">
        <v>253</v>
      </c>
      <c r="K4435" t="s">
        <v>253</v>
      </c>
      <c r="L4435">
        <v>377.01974865350093</v>
      </c>
      <c r="R4435">
        <v>377.01974865350093</v>
      </c>
      <c r="S4435" t="s">
        <v>201</v>
      </c>
      <c r="T4435" s="221">
        <v>45323.313888888886</v>
      </c>
    </row>
    <row r="4436" spans="1:20" x14ac:dyDescent="0.35">
      <c r="A4436" t="s">
        <v>106</v>
      </c>
      <c r="B4436" t="s">
        <v>107</v>
      </c>
      <c r="C4436" t="s">
        <v>92</v>
      </c>
      <c r="D4436" s="29">
        <v>45707</v>
      </c>
      <c r="E4436" s="184" t="str">
        <f t="shared" si="276"/>
        <v/>
      </c>
      <c r="F4436" s="184" t="str">
        <f t="shared" si="277"/>
        <v/>
      </c>
      <c r="G4436" s="184" t="str">
        <f t="shared" si="278"/>
        <v/>
      </c>
      <c r="H4436" s="184" t="str">
        <f t="shared" si="279"/>
        <v/>
      </c>
      <c r="J4436" t="s">
        <v>253</v>
      </c>
      <c r="K4436" t="s">
        <v>253</v>
      </c>
      <c r="L4436">
        <v>377.01974865350093</v>
      </c>
      <c r="R4436">
        <v>377.01974865350093</v>
      </c>
      <c r="S4436" t="s">
        <v>201</v>
      </c>
      <c r="T4436" s="221">
        <v>45323.313888888886</v>
      </c>
    </row>
    <row r="4437" spans="1:20" x14ac:dyDescent="0.35">
      <c r="A4437" t="s">
        <v>106</v>
      </c>
      <c r="B4437" t="s">
        <v>107</v>
      </c>
      <c r="C4437" t="s">
        <v>92</v>
      </c>
      <c r="D4437" s="29">
        <v>45708</v>
      </c>
      <c r="E4437" s="184" t="str">
        <f t="shared" si="276"/>
        <v/>
      </c>
      <c r="F4437" s="184" t="str">
        <f t="shared" si="277"/>
        <v/>
      </c>
      <c r="G4437" s="184" t="str">
        <f t="shared" si="278"/>
        <v/>
      </c>
      <c r="H4437" s="184" t="str">
        <f t="shared" si="279"/>
        <v/>
      </c>
      <c r="J4437" t="s">
        <v>253</v>
      </c>
      <c r="K4437" t="s">
        <v>253</v>
      </c>
      <c r="L4437">
        <v>377.01974865350093</v>
      </c>
      <c r="R4437">
        <v>377.01974865350093</v>
      </c>
      <c r="S4437" t="s">
        <v>201</v>
      </c>
      <c r="T4437" s="221">
        <v>45323.313888888886</v>
      </c>
    </row>
    <row r="4438" spans="1:20" x14ac:dyDescent="0.35">
      <c r="A4438" t="s">
        <v>106</v>
      </c>
      <c r="B4438" t="s">
        <v>107</v>
      </c>
      <c r="C4438" t="s">
        <v>92</v>
      </c>
      <c r="D4438" s="29">
        <v>45709</v>
      </c>
      <c r="E4438" s="184" t="str">
        <f t="shared" si="276"/>
        <v/>
      </c>
      <c r="F4438" s="184" t="str">
        <f t="shared" si="277"/>
        <v/>
      </c>
      <c r="G4438" s="184" t="str">
        <f t="shared" si="278"/>
        <v/>
      </c>
      <c r="H4438" s="184" t="str">
        <f t="shared" si="279"/>
        <v/>
      </c>
      <c r="J4438" t="s">
        <v>253</v>
      </c>
      <c r="K4438" t="s">
        <v>253</v>
      </c>
      <c r="L4438">
        <v>377.01974865350093</v>
      </c>
      <c r="R4438">
        <v>377.01974865350093</v>
      </c>
      <c r="S4438" t="s">
        <v>201</v>
      </c>
      <c r="T4438" s="221">
        <v>45323.313888888886</v>
      </c>
    </row>
    <row r="4439" spans="1:20" x14ac:dyDescent="0.35">
      <c r="A4439" t="s">
        <v>106</v>
      </c>
      <c r="B4439" t="s">
        <v>107</v>
      </c>
      <c r="C4439" t="s">
        <v>92</v>
      </c>
      <c r="D4439" s="29">
        <v>45710</v>
      </c>
      <c r="E4439" s="184" t="str">
        <f t="shared" si="276"/>
        <v/>
      </c>
      <c r="F4439" s="184" t="str">
        <f t="shared" si="277"/>
        <v/>
      </c>
      <c r="G4439" s="184" t="str">
        <f t="shared" si="278"/>
        <v/>
      </c>
      <c r="H4439" s="184" t="str">
        <f t="shared" si="279"/>
        <v/>
      </c>
      <c r="J4439" t="s">
        <v>253</v>
      </c>
      <c r="K4439" t="s">
        <v>253</v>
      </c>
      <c r="L4439">
        <v>377.01974865350093</v>
      </c>
      <c r="R4439">
        <v>377.01974865350093</v>
      </c>
      <c r="S4439" t="s">
        <v>201</v>
      </c>
      <c r="T4439" s="221">
        <v>45323.313888888886</v>
      </c>
    </row>
    <row r="4440" spans="1:20" x14ac:dyDescent="0.35">
      <c r="A4440" t="s">
        <v>106</v>
      </c>
      <c r="B4440" t="s">
        <v>107</v>
      </c>
      <c r="C4440" t="s">
        <v>92</v>
      </c>
      <c r="D4440" s="29">
        <v>45711</v>
      </c>
      <c r="E4440" s="184" t="str">
        <f t="shared" si="276"/>
        <v/>
      </c>
      <c r="F4440" s="184" t="str">
        <f t="shared" si="277"/>
        <v/>
      </c>
      <c r="G4440" s="184" t="str">
        <f t="shared" si="278"/>
        <v/>
      </c>
      <c r="H4440" s="184" t="str">
        <f t="shared" si="279"/>
        <v/>
      </c>
      <c r="J4440" t="s">
        <v>253</v>
      </c>
      <c r="K4440" t="s">
        <v>253</v>
      </c>
      <c r="L4440">
        <v>377.01974865350093</v>
      </c>
      <c r="R4440">
        <v>377.01974865350093</v>
      </c>
      <c r="S4440" t="s">
        <v>201</v>
      </c>
      <c r="T4440" s="221">
        <v>45323.313888888886</v>
      </c>
    </row>
    <row r="4441" spans="1:20" x14ac:dyDescent="0.35">
      <c r="A4441" t="s">
        <v>106</v>
      </c>
      <c r="B4441" t="s">
        <v>107</v>
      </c>
      <c r="C4441" t="s">
        <v>92</v>
      </c>
      <c r="D4441" s="29">
        <v>45712</v>
      </c>
      <c r="E4441" s="184" t="str">
        <f t="shared" si="276"/>
        <v/>
      </c>
      <c r="F4441" s="184" t="str">
        <f t="shared" si="277"/>
        <v/>
      </c>
      <c r="G4441" s="184" t="str">
        <f t="shared" si="278"/>
        <v/>
      </c>
      <c r="H4441" s="184" t="str">
        <f t="shared" si="279"/>
        <v/>
      </c>
      <c r="J4441" t="s">
        <v>253</v>
      </c>
      <c r="K4441" t="s">
        <v>253</v>
      </c>
      <c r="L4441">
        <v>377.01974865350093</v>
      </c>
      <c r="R4441">
        <v>377.01974865350093</v>
      </c>
      <c r="S4441" t="s">
        <v>201</v>
      </c>
      <c r="T4441" s="221">
        <v>45323.313888888886</v>
      </c>
    </row>
    <row r="4442" spans="1:20" x14ac:dyDescent="0.35">
      <c r="A4442" t="s">
        <v>106</v>
      </c>
      <c r="B4442" t="s">
        <v>107</v>
      </c>
      <c r="C4442" t="s">
        <v>92</v>
      </c>
      <c r="D4442" s="29">
        <v>45713</v>
      </c>
      <c r="E4442" s="184" t="str">
        <f t="shared" si="276"/>
        <v/>
      </c>
      <c r="F4442" s="184" t="str">
        <f t="shared" si="277"/>
        <v/>
      </c>
      <c r="G4442" s="184" t="str">
        <f t="shared" si="278"/>
        <v/>
      </c>
      <c r="H4442" s="184" t="str">
        <f t="shared" si="279"/>
        <v/>
      </c>
      <c r="J4442" t="s">
        <v>253</v>
      </c>
      <c r="K4442" t="s">
        <v>253</v>
      </c>
      <c r="L4442">
        <v>377.01974865350093</v>
      </c>
      <c r="R4442">
        <v>377.01974865350093</v>
      </c>
      <c r="S4442" t="s">
        <v>201</v>
      </c>
      <c r="T4442" s="221">
        <v>45323.313888888886</v>
      </c>
    </row>
    <row r="4443" spans="1:20" x14ac:dyDescent="0.35">
      <c r="A4443" t="s">
        <v>106</v>
      </c>
      <c r="B4443" t="s">
        <v>107</v>
      </c>
      <c r="C4443" t="s">
        <v>92</v>
      </c>
      <c r="D4443" s="29">
        <v>45714</v>
      </c>
      <c r="E4443" s="184" t="str">
        <f t="shared" si="276"/>
        <v/>
      </c>
      <c r="F4443" s="184" t="str">
        <f t="shared" si="277"/>
        <v/>
      </c>
      <c r="G4443" s="184" t="str">
        <f t="shared" si="278"/>
        <v/>
      </c>
      <c r="H4443" s="184" t="str">
        <f t="shared" si="279"/>
        <v/>
      </c>
      <c r="J4443" t="s">
        <v>253</v>
      </c>
      <c r="K4443" t="s">
        <v>253</v>
      </c>
      <c r="L4443">
        <v>377.01974865350093</v>
      </c>
      <c r="R4443">
        <v>377.01974865350093</v>
      </c>
      <c r="S4443" t="s">
        <v>201</v>
      </c>
      <c r="T4443" s="221">
        <v>45323.313888888886</v>
      </c>
    </row>
    <row r="4444" spans="1:20" x14ac:dyDescent="0.35">
      <c r="A4444" t="s">
        <v>106</v>
      </c>
      <c r="B4444" t="s">
        <v>107</v>
      </c>
      <c r="C4444" t="s">
        <v>92</v>
      </c>
      <c r="D4444" s="29">
        <v>45715</v>
      </c>
      <c r="E4444" s="184" t="str">
        <f t="shared" si="276"/>
        <v/>
      </c>
      <c r="F4444" s="184" t="str">
        <f t="shared" si="277"/>
        <v/>
      </c>
      <c r="G4444" s="184" t="str">
        <f t="shared" si="278"/>
        <v/>
      </c>
      <c r="H4444" s="184" t="str">
        <f t="shared" si="279"/>
        <v/>
      </c>
      <c r="J4444" t="s">
        <v>253</v>
      </c>
      <c r="K4444" t="s">
        <v>253</v>
      </c>
      <c r="L4444">
        <v>377.01974865350093</v>
      </c>
      <c r="R4444">
        <v>377.01974865350093</v>
      </c>
      <c r="S4444" t="s">
        <v>201</v>
      </c>
      <c r="T4444" s="221">
        <v>45323.313888888886</v>
      </c>
    </row>
    <row r="4445" spans="1:20" x14ac:dyDescent="0.35">
      <c r="A4445" t="s">
        <v>106</v>
      </c>
      <c r="B4445" t="s">
        <v>107</v>
      </c>
      <c r="C4445" t="s">
        <v>92</v>
      </c>
      <c r="D4445" s="29">
        <v>45716</v>
      </c>
      <c r="E4445" s="184" t="str">
        <f t="shared" si="276"/>
        <v/>
      </c>
      <c r="F4445" s="184" t="str">
        <f t="shared" si="277"/>
        <v/>
      </c>
      <c r="G4445" s="184" t="str">
        <f t="shared" si="278"/>
        <v/>
      </c>
      <c r="H4445" s="184" t="str">
        <f t="shared" si="279"/>
        <v/>
      </c>
      <c r="J4445" t="s">
        <v>253</v>
      </c>
      <c r="K4445" t="s">
        <v>253</v>
      </c>
      <c r="L4445">
        <v>377.01974865350093</v>
      </c>
      <c r="R4445">
        <v>377.01974865350093</v>
      </c>
      <c r="S4445" t="s">
        <v>201</v>
      </c>
      <c r="T4445" s="221">
        <v>45323.313888888886</v>
      </c>
    </row>
    <row r="4446" spans="1:20" x14ac:dyDescent="0.35">
      <c r="A4446" t="s">
        <v>106</v>
      </c>
      <c r="B4446" t="s">
        <v>107</v>
      </c>
      <c r="C4446" t="s">
        <v>92</v>
      </c>
      <c r="D4446" s="29">
        <v>45717</v>
      </c>
      <c r="E4446" s="184" t="str">
        <f t="shared" si="276"/>
        <v/>
      </c>
      <c r="F4446" s="184" t="str">
        <f t="shared" si="277"/>
        <v/>
      </c>
      <c r="G4446" s="184" t="str">
        <f t="shared" si="278"/>
        <v/>
      </c>
      <c r="H4446" s="184" t="str">
        <f t="shared" si="279"/>
        <v/>
      </c>
      <c r="J4446" t="s">
        <v>253</v>
      </c>
      <c r="K4446" t="s">
        <v>253</v>
      </c>
      <c r="L4446">
        <v>377.01974865350093</v>
      </c>
      <c r="R4446">
        <v>377.01974865350093</v>
      </c>
      <c r="S4446" t="s">
        <v>201</v>
      </c>
      <c r="T4446" s="221">
        <v>45323.313888888886</v>
      </c>
    </row>
    <row r="4447" spans="1:20" x14ac:dyDescent="0.35">
      <c r="A4447" t="s">
        <v>106</v>
      </c>
      <c r="B4447" t="s">
        <v>107</v>
      </c>
      <c r="C4447" t="s">
        <v>92</v>
      </c>
      <c r="D4447" s="29">
        <v>45718</v>
      </c>
      <c r="E4447" s="184" t="str">
        <f t="shared" si="276"/>
        <v/>
      </c>
      <c r="F4447" s="184" t="str">
        <f t="shared" si="277"/>
        <v/>
      </c>
      <c r="G4447" s="184" t="str">
        <f t="shared" si="278"/>
        <v/>
      </c>
      <c r="H4447" s="184" t="str">
        <f t="shared" si="279"/>
        <v/>
      </c>
      <c r="J4447" t="s">
        <v>253</v>
      </c>
      <c r="K4447" t="s">
        <v>253</v>
      </c>
      <c r="L4447">
        <v>377.01974865350093</v>
      </c>
      <c r="R4447">
        <v>377.01974865350093</v>
      </c>
      <c r="S4447" t="s">
        <v>201</v>
      </c>
      <c r="T4447" s="221">
        <v>45323.313888888886</v>
      </c>
    </row>
    <row r="4448" spans="1:20" x14ac:dyDescent="0.35">
      <c r="A4448" t="s">
        <v>106</v>
      </c>
      <c r="B4448" t="s">
        <v>107</v>
      </c>
      <c r="C4448" t="s">
        <v>92</v>
      </c>
      <c r="D4448" s="29">
        <v>45719</v>
      </c>
      <c r="E4448" s="184" t="str">
        <f t="shared" si="276"/>
        <v/>
      </c>
      <c r="F4448" s="184" t="str">
        <f t="shared" si="277"/>
        <v/>
      </c>
      <c r="G4448" s="184" t="str">
        <f t="shared" si="278"/>
        <v/>
      </c>
      <c r="H4448" s="184" t="str">
        <f t="shared" si="279"/>
        <v/>
      </c>
      <c r="J4448" t="s">
        <v>253</v>
      </c>
      <c r="K4448" t="s">
        <v>253</v>
      </c>
      <c r="L4448">
        <v>377.01974865350093</v>
      </c>
      <c r="R4448">
        <v>377.01974865350093</v>
      </c>
      <c r="S4448" t="s">
        <v>201</v>
      </c>
      <c r="T4448" s="221">
        <v>45323.313888888886</v>
      </c>
    </row>
    <row r="4449" spans="1:20" x14ac:dyDescent="0.35">
      <c r="A4449" t="s">
        <v>106</v>
      </c>
      <c r="B4449" t="s">
        <v>107</v>
      </c>
      <c r="C4449" t="s">
        <v>92</v>
      </c>
      <c r="D4449" s="29">
        <v>45720</v>
      </c>
      <c r="E4449" s="184" t="str">
        <f t="shared" si="276"/>
        <v/>
      </c>
      <c r="F4449" s="184" t="str">
        <f t="shared" si="277"/>
        <v/>
      </c>
      <c r="G4449" s="184" t="str">
        <f t="shared" si="278"/>
        <v/>
      </c>
      <c r="H4449" s="184" t="str">
        <f t="shared" si="279"/>
        <v/>
      </c>
      <c r="J4449" t="s">
        <v>253</v>
      </c>
      <c r="K4449" t="s">
        <v>253</v>
      </c>
      <c r="L4449">
        <v>377.01974865350093</v>
      </c>
      <c r="R4449">
        <v>377.01974865350093</v>
      </c>
      <c r="S4449" t="s">
        <v>201</v>
      </c>
      <c r="T4449" s="221">
        <v>45323.313888888886</v>
      </c>
    </row>
    <row r="4450" spans="1:20" x14ac:dyDescent="0.35">
      <c r="A4450" t="s">
        <v>106</v>
      </c>
      <c r="B4450" t="s">
        <v>107</v>
      </c>
      <c r="C4450" t="s">
        <v>92</v>
      </c>
      <c r="D4450" s="29">
        <v>45721</v>
      </c>
      <c r="E4450" s="184" t="str">
        <f t="shared" si="276"/>
        <v/>
      </c>
      <c r="F4450" s="184" t="str">
        <f t="shared" si="277"/>
        <v/>
      </c>
      <c r="G4450" s="184" t="str">
        <f t="shared" si="278"/>
        <v/>
      </c>
      <c r="H4450" s="184" t="str">
        <f t="shared" si="279"/>
        <v/>
      </c>
      <c r="J4450" t="s">
        <v>253</v>
      </c>
      <c r="K4450" t="s">
        <v>253</v>
      </c>
      <c r="L4450">
        <v>377.01974865350093</v>
      </c>
      <c r="R4450">
        <v>377.01974865350093</v>
      </c>
      <c r="S4450" t="s">
        <v>201</v>
      </c>
      <c r="T4450" s="221">
        <v>45323.313888888886</v>
      </c>
    </row>
    <row r="4451" spans="1:20" x14ac:dyDescent="0.35">
      <c r="A4451" t="s">
        <v>106</v>
      </c>
      <c r="B4451" t="s">
        <v>107</v>
      </c>
      <c r="C4451" t="s">
        <v>92</v>
      </c>
      <c r="D4451" s="29">
        <v>45722</v>
      </c>
      <c r="E4451" s="184" t="str">
        <f t="shared" si="276"/>
        <v/>
      </c>
      <c r="F4451" s="184" t="str">
        <f t="shared" si="277"/>
        <v/>
      </c>
      <c r="G4451" s="184" t="str">
        <f t="shared" si="278"/>
        <v/>
      </c>
      <c r="H4451" s="184" t="str">
        <f t="shared" si="279"/>
        <v/>
      </c>
      <c r="J4451" t="s">
        <v>253</v>
      </c>
      <c r="K4451" t="s">
        <v>253</v>
      </c>
      <c r="L4451">
        <v>377.01974865350093</v>
      </c>
      <c r="R4451">
        <v>377.01974865350093</v>
      </c>
      <c r="S4451" t="s">
        <v>201</v>
      </c>
      <c r="T4451" s="221">
        <v>45323.313888888886</v>
      </c>
    </row>
    <row r="4452" spans="1:20" x14ac:dyDescent="0.35">
      <c r="A4452" t="s">
        <v>106</v>
      </c>
      <c r="B4452" t="s">
        <v>107</v>
      </c>
      <c r="C4452" t="s">
        <v>92</v>
      </c>
      <c r="D4452" s="29">
        <v>45723</v>
      </c>
      <c r="E4452" s="184" t="str">
        <f t="shared" si="276"/>
        <v/>
      </c>
      <c r="F4452" s="184" t="str">
        <f t="shared" si="277"/>
        <v/>
      </c>
      <c r="G4452" s="184" t="str">
        <f t="shared" si="278"/>
        <v/>
      </c>
      <c r="H4452" s="184" t="str">
        <f t="shared" si="279"/>
        <v/>
      </c>
      <c r="J4452" t="s">
        <v>253</v>
      </c>
      <c r="K4452" t="s">
        <v>253</v>
      </c>
      <c r="L4452">
        <v>377.01974865350093</v>
      </c>
      <c r="R4452">
        <v>377.01974865350093</v>
      </c>
      <c r="S4452" t="s">
        <v>201</v>
      </c>
      <c r="T4452" s="221">
        <v>45323.313888888886</v>
      </c>
    </row>
    <row r="4453" spans="1:20" x14ac:dyDescent="0.35">
      <c r="A4453" t="s">
        <v>106</v>
      </c>
      <c r="B4453" t="s">
        <v>107</v>
      </c>
      <c r="C4453" t="s">
        <v>92</v>
      </c>
      <c r="D4453" s="29">
        <v>45724</v>
      </c>
      <c r="E4453" s="184" t="str">
        <f t="shared" si="276"/>
        <v/>
      </c>
      <c r="F4453" s="184" t="str">
        <f t="shared" si="277"/>
        <v/>
      </c>
      <c r="G4453" s="184" t="str">
        <f t="shared" si="278"/>
        <v/>
      </c>
      <c r="H4453" s="184" t="str">
        <f t="shared" si="279"/>
        <v/>
      </c>
      <c r="J4453" t="s">
        <v>253</v>
      </c>
      <c r="K4453" t="s">
        <v>253</v>
      </c>
      <c r="L4453">
        <v>377.01974865350093</v>
      </c>
      <c r="R4453">
        <v>377.01974865350093</v>
      </c>
      <c r="S4453" t="s">
        <v>201</v>
      </c>
      <c r="T4453" s="221">
        <v>45323.313888888886</v>
      </c>
    </row>
    <row r="4454" spans="1:20" x14ac:dyDescent="0.35">
      <c r="A4454" t="s">
        <v>106</v>
      </c>
      <c r="B4454" t="s">
        <v>107</v>
      </c>
      <c r="C4454" t="s">
        <v>92</v>
      </c>
      <c r="D4454" s="29">
        <v>45725</v>
      </c>
      <c r="E4454" s="184" t="str">
        <f t="shared" si="276"/>
        <v/>
      </c>
      <c r="F4454" s="184" t="str">
        <f t="shared" si="277"/>
        <v/>
      </c>
      <c r="G4454" s="184" t="str">
        <f t="shared" si="278"/>
        <v/>
      </c>
      <c r="H4454" s="184" t="str">
        <f t="shared" si="279"/>
        <v/>
      </c>
      <c r="J4454" t="s">
        <v>253</v>
      </c>
      <c r="K4454" t="s">
        <v>253</v>
      </c>
      <c r="L4454">
        <v>377.01974865350093</v>
      </c>
      <c r="R4454">
        <v>377.01974865350093</v>
      </c>
      <c r="S4454" t="s">
        <v>201</v>
      </c>
      <c r="T4454" s="221">
        <v>45323.313888888886</v>
      </c>
    </row>
    <row r="4455" spans="1:20" x14ac:dyDescent="0.35">
      <c r="A4455" t="s">
        <v>106</v>
      </c>
      <c r="B4455" t="s">
        <v>107</v>
      </c>
      <c r="C4455" t="s">
        <v>92</v>
      </c>
      <c r="D4455" s="29">
        <v>45726</v>
      </c>
      <c r="E4455" s="184" t="str">
        <f t="shared" si="276"/>
        <v/>
      </c>
      <c r="F4455" s="184" t="str">
        <f t="shared" si="277"/>
        <v/>
      </c>
      <c r="G4455" s="184" t="str">
        <f t="shared" si="278"/>
        <v/>
      </c>
      <c r="H4455" s="184" t="str">
        <f t="shared" si="279"/>
        <v/>
      </c>
      <c r="J4455" t="s">
        <v>253</v>
      </c>
      <c r="K4455" t="s">
        <v>253</v>
      </c>
      <c r="L4455">
        <v>377.01974865350093</v>
      </c>
      <c r="R4455">
        <v>377.01974865350093</v>
      </c>
      <c r="S4455" t="s">
        <v>201</v>
      </c>
      <c r="T4455" s="221">
        <v>45323.313888888886</v>
      </c>
    </row>
    <row r="4456" spans="1:20" x14ac:dyDescent="0.35">
      <c r="A4456" t="s">
        <v>106</v>
      </c>
      <c r="B4456" t="s">
        <v>107</v>
      </c>
      <c r="C4456" t="s">
        <v>92</v>
      </c>
      <c r="D4456" s="29">
        <v>45727</v>
      </c>
      <c r="E4456" s="184" t="str">
        <f t="shared" si="276"/>
        <v/>
      </c>
      <c r="F4456" s="184" t="str">
        <f t="shared" si="277"/>
        <v/>
      </c>
      <c r="G4456" s="184" t="str">
        <f t="shared" si="278"/>
        <v/>
      </c>
      <c r="H4456" s="184" t="str">
        <f t="shared" si="279"/>
        <v/>
      </c>
      <c r="J4456" t="s">
        <v>253</v>
      </c>
      <c r="K4456" t="s">
        <v>253</v>
      </c>
      <c r="L4456">
        <v>377.01974865350093</v>
      </c>
      <c r="R4456">
        <v>377.01974865350093</v>
      </c>
      <c r="S4456" t="s">
        <v>201</v>
      </c>
      <c r="T4456" s="221">
        <v>45323.313888888886</v>
      </c>
    </row>
    <row r="4457" spans="1:20" x14ac:dyDescent="0.35">
      <c r="A4457" t="s">
        <v>106</v>
      </c>
      <c r="B4457" t="s">
        <v>107</v>
      </c>
      <c r="C4457" t="s">
        <v>92</v>
      </c>
      <c r="D4457" s="29">
        <v>45728</v>
      </c>
      <c r="E4457" s="184" t="str">
        <f t="shared" si="276"/>
        <v/>
      </c>
      <c r="F4457" s="184" t="str">
        <f t="shared" si="277"/>
        <v/>
      </c>
      <c r="G4457" s="184" t="str">
        <f t="shared" si="278"/>
        <v/>
      </c>
      <c r="H4457" s="184" t="str">
        <f t="shared" si="279"/>
        <v/>
      </c>
      <c r="J4457" t="s">
        <v>253</v>
      </c>
      <c r="K4457" t="s">
        <v>253</v>
      </c>
      <c r="L4457">
        <v>377.01974865350093</v>
      </c>
      <c r="R4457">
        <v>377.01974865350093</v>
      </c>
      <c r="S4457" t="s">
        <v>201</v>
      </c>
      <c r="T4457" s="221">
        <v>45323.313888888886</v>
      </c>
    </row>
    <row r="4458" spans="1:20" x14ac:dyDescent="0.35">
      <c r="A4458" t="s">
        <v>106</v>
      </c>
      <c r="B4458" t="s">
        <v>107</v>
      </c>
      <c r="C4458" t="s">
        <v>92</v>
      </c>
      <c r="D4458" s="29">
        <v>45729</v>
      </c>
      <c r="E4458" s="184" t="str">
        <f t="shared" si="276"/>
        <v/>
      </c>
      <c r="F4458" s="184" t="str">
        <f t="shared" si="277"/>
        <v/>
      </c>
      <c r="G4458" s="184" t="str">
        <f t="shared" si="278"/>
        <v/>
      </c>
      <c r="H4458" s="184" t="str">
        <f t="shared" si="279"/>
        <v/>
      </c>
      <c r="J4458" t="s">
        <v>253</v>
      </c>
      <c r="K4458" t="s">
        <v>253</v>
      </c>
      <c r="L4458">
        <v>377.01974865350093</v>
      </c>
      <c r="R4458">
        <v>377.01974865350093</v>
      </c>
      <c r="S4458" t="s">
        <v>201</v>
      </c>
      <c r="T4458" s="221">
        <v>45323.313888888886</v>
      </c>
    </row>
    <row r="4459" spans="1:20" x14ac:dyDescent="0.35">
      <c r="A4459" t="s">
        <v>106</v>
      </c>
      <c r="B4459" t="s">
        <v>107</v>
      </c>
      <c r="C4459" t="s">
        <v>92</v>
      </c>
      <c r="D4459" s="29">
        <v>45730</v>
      </c>
      <c r="E4459" s="184" t="str">
        <f t="shared" si="276"/>
        <v/>
      </c>
      <c r="F4459" s="184" t="str">
        <f t="shared" si="277"/>
        <v/>
      </c>
      <c r="G4459" s="184" t="str">
        <f t="shared" si="278"/>
        <v/>
      </c>
      <c r="H4459" s="184" t="str">
        <f t="shared" si="279"/>
        <v/>
      </c>
      <c r="J4459" t="s">
        <v>253</v>
      </c>
      <c r="K4459" t="s">
        <v>253</v>
      </c>
      <c r="L4459">
        <v>377.01974865350093</v>
      </c>
      <c r="R4459">
        <v>377.01974865350093</v>
      </c>
      <c r="S4459" t="s">
        <v>201</v>
      </c>
      <c r="T4459" s="221">
        <v>45323.313888888886</v>
      </c>
    </row>
    <row r="4460" spans="1:20" x14ac:dyDescent="0.35">
      <c r="A4460" t="s">
        <v>106</v>
      </c>
      <c r="B4460" t="s">
        <v>107</v>
      </c>
      <c r="C4460" t="s">
        <v>92</v>
      </c>
      <c r="D4460" s="29">
        <v>45731</v>
      </c>
      <c r="E4460" s="184" t="str">
        <f t="shared" si="276"/>
        <v/>
      </c>
      <c r="F4460" s="184" t="str">
        <f t="shared" si="277"/>
        <v/>
      </c>
      <c r="G4460" s="184" t="str">
        <f t="shared" si="278"/>
        <v/>
      </c>
      <c r="H4460" s="184" t="str">
        <f t="shared" si="279"/>
        <v/>
      </c>
      <c r="J4460" t="s">
        <v>253</v>
      </c>
      <c r="K4460" t="s">
        <v>253</v>
      </c>
      <c r="L4460">
        <v>377.01974865350093</v>
      </c>
      <c r="R4460">
        <v>377.01974865350093</v>
      </c>
      <c r="S4460" t="s">
        <v>201</v>
      </c>
      <c r="T4460" s="221">
        <v>45323.313888888886</v>
      </c>
    </row>
    <row r="4461" spans="1:20" x14ac:dyDescent="0.35">
      <c r="A4461" t="s">
        <v>106</v>
      </c>
      <c r="B4461" t="s">
        <v>107</v>
      </c>
      <c r="C4461" t="s">
        <v>92</v>
      </c>
      <c r="D4461" s="29">
        <v>45732</v>
      </c>
      <c r="E4461" s="184" t="str">
        <f t="shared" si="276"/>
        <v/>
      </c>
      <c r="F4461" s="184" t="str">
        <f t="shared" si="277"/>
        <v/>
      </c>
      <c r="G4461" s="184" t="str">
        <f t="shared" si="278"/>
        <v/>
      </c>
      <c r="H4461" s="184" t="str">
        <f t="shared" si="279"/>
        <v/>
      </c>
      <c r="J4461" t="s">
        <v>253</v>
      </c>
      <c r="K4461" t="s">
        <v>253</v>
      </c>
      <c r="L4461">
        <v>377.01974865350093</v>
      </c>
      <c r="R4461">
        <v>377.01974865350093</v>
      </c>
      <c r="S4461" t="s">
        <v>201</v>
      </c>
      <c r="T4461" s="221">
        <v>45323.313888888886</v>
      </c>
    </row>
    <row r="4462" spans="1:20" x14ac:dyDescent="0.35">
      <c r="A4462" t="s">
        <v>106</v>
      </c>
      <c r="B4462" t="s">
        <v>107</v>
      </c>
      <c r="C4462" t="s">
        <v>92</v>
      </c>
      <c r="D4462" s="29">
        <v>45733</v>
      </c>
      <c r="E4462" s="184" t="str">
        <f t="shared" si="276"/>
        <v/>
      </c>
      <c r="F4462" s="184" t="str">
        <f t="shared" si="277"/>
        <v/>
      </c>
      <c r="G4462" s="184" t="str">
        <f t="shared" si="278"/>
        <v/>
      </c>
      <c r="H4462" s="184" t="str">
        <f t="shared" si="279"/>
        <v/>
      </c>
      <c r="J4462" t="s">
        <v>253</v>
      </c>
      <c r="K4462" t="s">
        <v>253</v>
      </c>
      <c r="L4462">
        <v>377.01974865350093</v>
      </c>
      <c r="R4462">
        <v>377.01974865350093</v>
      </c>
      <c r="S4462" t="s">
        <v>201</v>
      </c>
      <c r="T4462" s="221">
        <v>45323.313888888886</v>
      </c>
    </row>
    <row r="4463" spans="1:20" x14ac:dyDescent="0.35">
      <c r="A4463" t="s">
        <v>106</v>
      </c>
      <c r="B4463" t="s">
        <v>107</v>
      </c>
      <c r="C4463" t="s">
        <v>92</v>
      </c>
      <c r="D4463" s="29">
        <v>45734</v>
      </c>
      <c r="E4463" s="184" t="str">
        <f t="shared" si="276"/>
        <v/>
      </c>
      <c r="F4463" s="184" t="str">
        <f t="shared" si="277"/>
        <v/>
      </c>
      <c r="G4463" s="184" t="str">
        <f t="shared" si="278"/>
        <v/>
      </c>
      <c r="H4463" s="184" t="str">
        <f t="shared" si="279"/>
        <v/>
      </c>
      <c r="J4463" t="s">
        <v>253</v>
      </c>
      <c r="K4463" t="s">
        <v>253</v>
      </c>
      <c r="L4463">
        <v>377.01974865350093</v>
      </c>
      <c r="R4463">
        <v>377.01974865350093</v>
      </c>
      <c r="S4463" t="s">
        <v>201</v>
      </c>
      <c r="T4463" s="221">
        <v>45323.313888888886</v>
      </c>
    </row>
    <row r="4464" spans="1:20" x14ac:dyDescent="0.35">
      <c r="A4464" t="s">
        <v>106</v>
      </c>
      <c r="B4464" t="s">
        <v>107</v>
      </c>
      <c r="C4464" t="s">
        <v>92</v>
      </c>
      <c r="D4464" s="29">
        <v>45735</v>
      </c>
      <c r="E4464" s="184" t="str">
        <f t="shared" si="276"/>
        <v/>
      </c>
      <c r="F4464" s="184" t="str">
        <f t="shared" si="277"/>
        <v/>
      </c>
      <c r="G4464" s="184" t="str">
        <f t="shared" si="278"/>
        <v/>
      </c>
      <c r="H4464" s="184" t="str">
        <f t="shared" si="279"/>
        <v/>
      </c>
      <c r="J4464" t="s">
        <v>253</v>
      </c>
      <c r="K4464" t="s">
        <v>253</v>
      </c>
      <c r="L4464">
        <v>377.01974865350093</v>
      </c>
      <c r="R4464">
        <v>377.01974865350093</v>
      </c>
      <c r="S4464" t="s">
        <v>201</v>
      </c>
      <c r="T4464" s="221">
        <v>45323.313888888886</v>
      </c>
    </row>
    <row r="4465" spans="1:20" x14ac:dyDescent="0.35">
      <c r="A4465" t="s">
        <v>106</v>
      </c>
      <c r="B4465" t="s">
        <v>107</v>
      </c>
      <c r="C4465" t="s">
        <v>92</v>
      </c>
      <c r="D4465" s="29">
        <v>45736</v>
      </c>
      <c r="E4465" s="184" t="str">
        <f t="shared" si="276"/>
        <v/>
      </c>
      <c r="F4465" s="184" t="str">
        <f t="shared" si="277"/>
        <v/>
      </c>
      <c r="G4465" s="184" t="str">
        <f t="shared" si="278"/>
        <v/>
      </c>
      <c r="H4465" s="184" t="str">
        <f t="shared" si="279"/>
        <v/>
      </c>
      <c r="J4465" t="s">
        <v>253</v>
      </c>
      <c r="K4465" t="s">
        <v>253</v>
      </c>
      <c r="L4465">
        <v>377.01974865350093</v>
      </c>
      <c r="R4465">
        <v>377.01974865350093</v>
      </c>
      <c r="S4465" t="s">
        <v>201</v>
      </c>
      <c r="T4465" s="221">
        <v>45323.313888888886</v>
      </c>
    </row>
    <row r="4466" spans="1:20" x14ac:dyDescent="0.35">
      <c r="A4466" t="s">
        <v>106</v>
      </c>
      <c r="B4466" t="s">
        <v>107</v>
      </c>
      <c r="C4466" t="s">
        <v>92</v>
      </c>
      <c r="D4466" s="29">
        <v>45737</v>
      </c>
      <c r="E4466" s="184" t="str">
        <f t="shared" si="276"/>
        <v/>
      </c>
      <c r="F4466" s="184" t="str">
        <f t="shared" si="277"/>
        <v/>
      </c>
      <c r="G4466" s="184" t="str">
        <f t="shared" si="278"/>
        <v/>
      </c>
      <c r="H4466" s="184" t="str">
        <f t="shared" si="279"/>
        <v/>
      </c>
      <c r="J4466" t="s">
        <v>253</v>
      </c>
      <c r="K4466" t="s">
        <v>253</v>
      </c>
      <c r="L4466">
        <v>377.01974865350093</v>
      </c>
      <c r="R4466">
        <v>377.01974865350093</v>
      </c>
      <c r="S4466" t="s">
        <v>201</v>
      </c>
      <c r="T4466" s="221">
        <v>45323.313888888886</v>
      </c>
    </row>
    <row r="4467" spans="1:20" x14ac:dyDescent="0.35">
      <c r="A4467" t="s">
        <v>106</v>
      </c>
      <c r="B4467" t="s">
        <v>107</v>
      </c>
      <c r="C4467" t="s">
        <v>92</v>
      </c>
      <c r="D4467" s="29">
        <v>45738</v>
      </c>
      <c r="E4467" s="184" t="str">
        <f t="shared" si="276"/>
        <v/>
      </c>
      <c r="F4467" s="184" t="str">
        <f t="shared" si="277"/>
        <v/>
      </c>
      <c r="G4467" s="184" t="str">
        <f t="shared" si="278"/>
        <v/>
      </c>
      <c r="H4467" s="184" t="str">
        <f t="shared" si="279"/>
        <v/>
      </c>
      <c r="J4467" t="s">
        <v>253</v>
      </c>
      <c r="K4467" t="s">
        <v>253</v>
      </c>
      <c r="L4467">
        <v>377.01974865350093</v>
      </c>
      <c r="R4467">
        <v>377.01974865350093</v>
      </c>
      <c r="S4467" t="s">
        <v>201</v>
      </c>
      <c r="T4467" s="221">
        <v>45323.313888888886</v>
      </c>
    </row>
    <row r="4468" spans="1:20" x14ac:dyDescent="0.35">
      <c r="A4468" t="s">
        <v>106</v>
      </c>
      <c r="B4468" t="s">
        <v>107</v>
      </c>
      <c r="C4468" t="s">
        <v>92</v>
      </c>
      <c r="D4468" s="29">
        <v>45739</v>
      </c>
      <c r="E4468" s="184" t="str">
        <f t="shared" si="276"/>
        <v/>
      </c>
      <c r="F4468" s="184" t="str">
        <f t="shared" si="277"/>
        <v/>
      </c>
      <c r="G4468" s="184" t="str">
        <f t="shared" si="278"/>
        <v/>
      </c>
      <c r="H4468" s="184" t="str">
        <f t="shared" si="279"/>
        <v/>
      </c>
      <c r="J4468" t="s">
        <v>253</v>
      </c>
      <c r="K4468" t="s">
        <v>253</v>
      </c>
      <c r="L4468">
        <v>377.01974865350093</v>
      </c>
      <c r="R4468">
        <v>377.01974865350093</v>
      </c>
      <c r="S4468" t="s">
        <v>201</v>
      </c>
      <c r="T4468" s="221">
        <v>45323.313888888886</v>
      </c>
    </row>
    <row r="4469" spans="1:20" x14ac:dyDescent="0.35">
      <c r="A4469" t="s">
        <v>106</v>
      </c>
      <c r="B4469" t="s">
        <v>107</v>
      </c>
      <c r="C4469" t="s">
        <v>92</v>
      </c>
      <c r="D4469" s="29">
        <v>45740</v>
      </c>
      <c r="E4469" s="184" t="str">
        <f t="shared" si="276"/>
        <v/>
      </c>
      <c r="F4469" s="184" t="str">
        <f t="shared" si="277"/>
        <v/>
      </c>
      <c r="G4469" s="184" t="str">
        <f t="shared" si="278"/>
        <v/>
      </c>
      <c r="H4469" s="184" t="str">
        <f t="shared" si="279"/>
        <v/>
      </c>
      <c r="J4469" t="s">
        <v>253</v>
      </c>
      <c r="K4469" t="s">
        <v>253</v>
      </c>
      <c r="L4469">
        <v>377.01974865350093</v>
      </c>
      <c r="R4469">
        <v>377.01974865350093</v>
      </c>
      <c r="S4469" t="s">
        <v>201</v>
      </c>
      <c r="T4469" s="221">
        <v>45323.313888888886</v>
      </c>
    </row>
    <row r="4470" spans="1:20" x14ac:dyDescent="0.35">
      <c r="A4470" t="s">
        <v>106</v>
      </c>
      <c r="B4470" t="s">
        <v>107</v>
      </c>
      <c r="C4470" t="s">
        <v>92</v>
      </c>
      <c r="D4470" s="29">
        <v>45741</v>
      </c>
      <c r="E4470" s="184" t="str">
        <f t="shared" si="276"/>
        <v/>
      </c>
      <c r="F4470" s="184" t="str">
        <f t="shared" si="277"/>
        <v/>
      </c>
      <c r="G4470" s="184" t="str">
        <f t="shared" si="278"/>
        <v/>
      </c>
      <c r="H4470" s="184" t="str">
        <f t="shared" si="279"/>
        <v/>
      </c>
      <c r="J4470" t="s">
        <v>253</v>
      </c>
      <c r="K4470" t="s">
        <v>253</v>
      </c>
      <c r="L4470">
        <v>377.01974865350093</v>
      </c>
      <c r="R4470">
        <v>377.01974865350093</v>
      </c>
      <c r="S4470" t="s">
        <v>201</v>
      </c>
      <c r="T4470" s="221">
        <v>45323.313888888886</v>
      </c>
    </row>
    <row r="4471" spans="1:20" x14ac:dyDescent="0.35">
      <c r="A4471" t="s">
        <v>106</v>
      </c>
      <c r="B4471" t="s">
        <v>107</v>
      </c>
      <c r="C4471" t="s">
        <v>92</v>
      </c>
      <c r="D4471" s="29">
        <v>45742</v>
      </c>
      <c r="E4471" s="184" t="str">
        <f t="shared" si="276"/>
        <v/>
      </c>
      <c r="F4471" s="184" t="str">
        <f t="shared" si="277"/>
        <v/>
      </c>
      <c r="G4471" s="184" t="str">
        <f t="shared" si="278"/>
        <v/>
      </c>
      <c r="H4471" s="184" t="str">
        <f t="shared" si="279"/>
        <v/>
      </c>
      <c r="J4471" t="s">
        <v>253</v>
      </c>
      <c r="K4471" t="s">
        <v>253</v>
      </c>
      <c r="L4471">
        <v>377.01974865350093</v>
      </c>
      <c r="R4471">
        <v>377.01974865350093</v>
      </c>
      <c r="S4471" t="s">
        <v>201</v>
      </c>
      <c r="T4471" s="221">
        <v>45323.313888888886</v>
      </c>
    </row>
    <row r="4472" spans="1:20" x14ac:dyDescent="0.35">
      <c r="A4472" t="s">
        <v>106</v>
      </c>
      <c r="B4472" t="s">
        <v>107</v>
      </c>
      <c r="C4472" t="s">
        <v>92</v>
      </c>
      <c r="D4472" s="29">
        <v>45743</v>
      </c>
      <c r="E4472" s="184" t="str">
        <f t="shared" si="276"/>
        <v/>
      </c>
      <c r="F4472" s="184" t="str">
        <f t="shared" si="277"/>
        <v/>
      </c>
      <c r="G4472" s="184" t="str">
        <f t="shared" si="278"/>
        <v/>
      </c>
      <c r="H4472" s="184" t="str">
        <f t="shared" si="279"/>
        <v/>
      </c>
      <c r="J4472" t="s">
        <v>253</v>
      </c>
      <c r="K4472" t="s">
        <v>253</v>
      </c>
      <c r="L4472">
        <v>377.01974865350093</v>
      </c>
      <c r="R4472">
        <v>377.01974865350093</v>
      </c>
      <c r="S4472" t="s">
        <v>201</v>
      </c>
      <c r="T4472" s="221">
        <v>45323.313888888886</v>
      </c>
    </row>
    <row r="4473" spans="1:20" x14ac:dyDescent="0.35">
      <c r="A4473" t="s">
        <v>106</v>
      </c>
      <c r="B4473" t="s">
        <v>107</v>
      </c>
      <c r="C4473" t="s">
        <v>92</v>
      </c>
      <c r="D4473" s="29">
        <v>45744</v>
      </c>
      <c r="E4473" s="184" t="str">
        <f t="shared" si="276"/>
        <v/>
      </c>
      <c r="F4473" s="184" t="str">
        <f t="shared" si="277"/>
        <v/>
      </c>
      <c r="G4473" s="184" t="str">
        <f t="shared" si="278"/>
        <v/>
      </c>
      <c r="H4473" s="184" t="str">
        <f t="shared" si="279"/>
        <v/>
      </c>
      <c r="J4473" t="s">
        <v>253</v>
      </c>
      <c r="K4473" t="s">
        <v>253</v>
      </c>
      <c r="L4473">
        <v>377.01974865350093</v>
      </c>
      <c r="R4473">
        <v>377.01974865350093</v>
      </c>
      <c r="S4473" t="s">
        <v>201</v>
      </c>
      <c r="T4473" s="221">
        <v>45323.313888888886</v>
      </c>
    </row>
    <row r="4474" spans="1:20" x14ac:dyDescent="0.35">
      <c r="A4474" t="s">
        <v>106</v>
      </c>
      <c r="B4474" t="s">
        <v>107</v>
      </c>
      <c r="C4474" t="s">
        <v>92</v>
      </c>
      <c r="D4474" s="29">
        <v>45745</v>
      </c>
      <c r="E4474" s="184" t="str">
        <f t="shared" si="276"/>
        <v/>
      </c>
      <c r="F4474" s="184" t="str">
        <f t="shared" si="277"/>
        <v/>
      </c>
      <c r="G4474" s="184" t="str">
        <f t="shared" si="278"/>
        <v/>
      </c>
      <c r="H4474" s="184" t="str">
        <f t="shared" si="279"/>
        <v/>
      </c>
      <c r="J4474" t="s">
        <v>253</v>
      </c>
      <c r="K4474" t="s">
        <v>253</v>
      </c>
      <c r="L4474">
        <v>377.01974865350093</v>
      </c>
      <c r="R4474">
        <v>377.01974865350093</v>
      </c>
      <c r="S4474" t="s">
        <v>201</v>
      </c>
      <c r="T4474" s="221">
        <v>45323.313888888886</v>
      </c>
    </row>
    <row r="4475" spans="1:20" x14ac:dyDescent="0.35">
      <c r="A4475" t="s">
        <v>106</v>
      </c>
      <c r="B4475" t="s">
        <v>107</v>
      </c>
      <c r="C4475" t="s">
        <v>92</v>
      </c>
      <c r="D4475" s="29">
        <v>45746</v>
      </c>
      <c r="E4475" s="184" t="str">
        <f t="shared" si="276"/>
        <v/>
      </c>
      <c r="F4475" s="184" t="str">
        <f t="shared" si="277"/>
        <v/>
      </c>
      <c r="G4475" s="184" t="str">
        <f t="shared" si="278"/>
        <v/>
      </c>
      <c r="H4475" s="184" t="str">
        <f t="shared" si="279"/>
        <v/>
      </c>
      <c r="J4475" t="s">
        <v>253</v>
      </c>
      <c r="K4475" t="s">
        <v>253</v>
      </c>
      <c r="L4475">
        <v>377.01974865350093</v>
      </c>
      <c r="R4475">
        <v>377.01974865350093</v>
      </c>
      <c r="S4475" t="s">
        <v>201</v>
      </c>
      <c r="T4475" s="221">
        <v>45323.313888888886</v>
      </c>
    </row>
    <row r="4476" spans="1:20" x14ac:dyDescent="0.35">
      <c r="A4476" t="s">
        <v>106</v>
      </c>
      <c r="B4476" t="s">
        <v>107</v>
      </c>
      <c r="C4476" t="s">
        <v>92</v>
      </c>
      <c r="D4476" s="29">
        <v>45747</v>
      </c>
      <c r="E4476" s="184" t="str">
        <f t="shared" si="276"/>
        <v/>
      </c>
      <c r="F4476" s="184" t="str">
        <f t="shared" si="277"/>
        <v/>
      </c>
      <c r="G4476" s="184" t="str">
        <f t="shared" si="278"/>
        <v/>
      </c>
      <c r="H4476" s="184" t="str">
        <f t="shared" si="279"/>
        <v/>
      </c>
      <c r="J4476" t="s">
        <v>253</v>
      </c>
      <c r="K4476" t="s">
        <v>253</v>
      </c>
      <c r="L4476">
        <v>377.01974865350093</v>
      </c>
      <c r="R4476">
        <v>377.01974865350093</v>
      </c>
      <c r="S4476" t="s">
        <v>201</v>
      </c>
      <c r="T4476" s="221">
        <v>45323.313888888886</v>
      </c>
    </row>
    <row r="4477" spans="1:20" x14ac:dyDescent="0.35">
      <c r="A4477" t="s">
        <v>106</v>
      </c>
      <c r="B4477" t="s">
        <v>107</v>
      </c>
      <c r="C4477" t="s">
        <v>92</v>
      </c>
      <c r="D4477" s="29">
        <v>45748</v>
      </c>
      <c r="E4477" s="184" t="str">
        <f t="shared" si="276"/>
        <v/>
      </c>
      <c r="F4477" s="184" t="str">
        <f t="shared" si="277"/>
        <v/>
      </c>
      <c r="G4477" s="184" t="str">
        <f t="shared" si="278"/>
        <v/>
      </c>
      <c r="H4477" s="184" t="str">
        <f t="shared" si="279"/>
        <v/>
      </c>
      <c r="J4477" t="s">
        <v>253</v>
      </c>
      <c r="K4477" t="s">
        <v>253</v>
      </c>
      <c r="L4477">
        <v>360.06383403151807</v>
      </c>
      <c r="R4477">
        <v>360.06383403151807</v>
      </c>
      <c r="S4477" t="s">
        <v>201</v>
      </c>
      <c r="T4477" s="221">
        <v>45323.313888888886</v>
      </c>
    </row>
    <row r="4478" spans="1:20" x14ac:dyDescent="0.35">
      <c r="A4478" t="s">
        <v>106</v>
      </c>
      <c r="B4478" t="s">
        <v>107</v>
      </c>
      <c r="C4478" t="s">
        <v>92</v>
      </c>
      <c r="D4478" s="29">
        <v>45749</v>
      </c>
      <c r="E4478" s="184" t="str">
        <f t="shared" si="276"/>
        <v/>
      </c>
      <c r="F4478" s="184" t="str">
        <f t="shared" si="277"/>
        <v/>
      </c>
      <c r="G4478" s="184" t="str">
        <f t="shared" si="278"/>
        <v/>
      </c>
      <c r="H4478" s="184" t="str">
        <f t="shared" si="279"/>
        <v/>
      </c>
      <c r="J4478" t="s">
        <v>253</v>
      </c>
      <c r="K4478" t="s">
        <v>253</v>
      </c>
      <c r="L4478">
        <v>360.06383403151807</v>
      </c>
      <c r="R4478">
        <v>360.06383403151807</v>
      </c>
      <c r="S4478" t="s">
        <v>201</v>
      </c>
      <c r="T4478" s="221">
        <v>45323.313888888886</v>
      </c>
    </row>
    <row r="4479" spans="1:20" x14ac:dyDescent="0.35">
      <c r="A4479" t="s">
        <v>106</v>
      </c>
      <c r="B4479" t="s">
        <v>107</v>
      </c>
      <c r="C4479" t="s">
        <v>92</v>
      </c>
      <c r="D4479" s="29">
        <v>45750</v>
      </c>
      <c r="E4479" s="184" t="str">
        <f t="shared" si="276"/>
        <v/>
      </c>
      <c r="F4479" s="184" t="str">
        <f t="shared" si="277"/>
        <v/>
      </c>
      <c r="G4479" s="184" t="str">
        <f t="shared" si="278"/>
        <v/>
      </c>
      <c r="H4479" s="184" t="str">
        <f t="shared" si="279"/>
        <v/>
      </c>
      <c r="J4479" t="s">
        <v>253</v>
      </c>
      <c r="K4479" t="s">
        <v>253</v>
      </c>
      <c r="L4479">
        <v>360.06383403151807</v>
      </c>
      <c r="R4479">
        <v>360.06383403151807</v>
      </c>
      <c r="S4479" t="s">
        <v>201</v>
      </c>
      <c r="T4479" s="221">
        <v>45323.313888888886</v>
      </c>
    </row>
    <row r="4480" spans="1:20" x14ac:dyDescent="0.35">
      <c r="A4480" t="s">
        <v>106</v>
      </c>
      <c r="B4480" t="s">
        <v>107</v>
      </c>
      <c r="C4480" t="s">
        <v>92</v>
      </c>
      <c r="D4480" s="29">
        <v>45751</v>
      </c>
      <c r="E4480" s="184" t="str">
        <f t="shared" si="276"/>
        <v/>
      </c>
      <c r="F4480" s="184" t="str">
        <f t="shared" si="277"/>
        <v/>
      </c>
      <c r="G4480" s="184" t="str">
        <f t="shared" si="278"/>
        <v/>
      </c>
      <c r="H4480" s="184" t="str">
        <f t="shared" si="279"/>
        <v/>
      </c>
      <c r="J4480" t="s">
        <v>253</v>
      </c>
      <c r="K4480" t="s">
        <v>253</v>
      </c>
      <c r="L4480">
        <v>360.06383403151807</v>
      </c>
      <c r="R4480">
        <v>360.06383403151807</v>
      </c>
      <c r="S4480" t="s">
        <v>201</v>
      </c>
      <c r="T4480" s="221">
        <v>45323.313888888886</v>
      </c>
    </row>
    <row r="4481" spans="1:20" x14ac:dyDescent="0.35">
      <c r="A4481" t="s">
        <v>106</v>
      </c>
      <c r="B4481" t="s">
        <v>107</v>
      </c>
      <c r="C4481" t="s">
        <v>92</v>
      </c>
      <c r="D4481" s="29">
        <v>45752</v>
      </c>
      <c r="E4481" s="184" t="str">
        <f t="shared" si="276"/>
        <v/>
      </c>
      <c r="F4481" s="184" t="str">
        <f t="shared" si="277"/>
        <v/>
      </c>
      <c r="G4481" s="184" t="str">
        <f t="shared" si="278"/>
        <v/>
      </c>
      <c r="H4481" s="184" t="str">
        <f t="shared" si="279"/>
        <v/>
      </c>
      <c r="J4481" t="s">
        <v>253</v>
      </c>
      <c r="K4481" t="s">
        <v>253</v>
      </c>
      <c r="L4481">
        <v>360.06383403151807</v>
      </c>
      <c r="R4481">
        <v>360.06383403151807</v>
      </c>
      <c r="S4481" t="s">
        <v>201</v>
      </c>
      <c r="T4481" s="221">
        <v>45323.313888888886</v>
      </c>
    </row>
    <row r="4482" spans="1:20" x14ac:dyDescent="0.35">
      <c r="A4482" t="s">
        <v>106</v>
      </c>
      <c r="B4482" t="s">
        <v>107</v>
      </c>
      <c r="C4482" t="s">
        <v>92</v>
      </c>
      <c r="D4482" s="29">
        <v>45753</v>
      </c>
      <c r="E4482" s="184" t="str">
        <f t="shared" si="276"/>
        <v/>
      </c>
      <c r="F4482" s="184" t="str">
        <f t="shared" si="277"/>
        <v/>
      </c>
      <c r="G4482" s="184" t="str">
        <f t="shared" si="278"/>
        <v/>
      </c>
      <c r="H4482" s="184" t="str">
        <f t="shared" si="279"/>
        <v/>
      </c>
      <c r="J4482" t="s">
        <v>253</v>
      </c>
      <c r="K4482" t="s">
        <v>253</v>
      </c>
      <c r="L4482">
        <v>360.06383403151807</v>
      </c>
      <c r="R4482">
        <v>360.06383403151807</v>
      </c>
      <c r="S4482" t="s">
        <v>201</v>
      </c>
      <c r="T4482" s="221">
        <v>45323.313888888886</v>
      </c>
    </row>
    <row r="4483" spans="1:20" x14ac:dyDescent="0.35">
      <c r="A4483" t="s">
        <v>106</v>
      </c>
      <c r="B4483" t="s">
        <v>107</v>
      </c>
      <c r="C4483" t="s">
        <v>92</v>
      </c>
      <c r="D4483" s="29">
        <v>45754</v>
      </c>
      <c r="E4483" s="184" t="str">
        <f t="shared" si="276"/>
        <v/>
      </c>
      <c r="F4483" s="184" t="str">
        <f t="shared" si="277"/>
        <v/>
      </c>
      <c r="G4483" s="184" t="str">
        <f t="shared" si="278"/>
        <v/>
      </c>
      <c r="H4483" s="184" t="str">
        <f t="shared" si="279"/>
        <v/>
      </c>
      <c r="J4483" t="s">
        <v>253</v>
      </c>
      <c r="K4483" t="s">
        <v>253</v>
      </c>
      <c r="L4483">
        <v>360.06383403151807</v>
      </c>
      <c r="R4483">
        <v>360.06383403151807</v>
      </c>
      <c r="S4483" t="s">
        <v>201</v>
      </c>
      <c r="T4483" s="221">
        <v>45323.313888888886</v>
      </c>
    </row>
    <row r="4484" spans="1:20" x14ac:dyDescent="0.35">
      <c r="A4484" t="s">
        <v>106</v>
      </c>
      <c r="B4484" t="s">
        <v>107</v>
      </c>
      <c r="C4484" t="s">
        <v>92</v>
      </c>
      <c r="D4484" s="29">
        <v>45755</v>
      </c>
      <c r="E4484" s="184" t="str">
        <f t="shared" si="276"/>
        <v/>
      </c>
      <c r="F4484" s="184" t="str">
        <f t="shared" si="277"/>
        <v/>
      </c>
      <c r="G4484" s="184" t="str">
        <f t="shared" si="278"/>
        <v/>
      </c>
      <c r="H4484" s="184" t="str">
        <f t="shared" si="279"/>
        <v/>
      </c>
      <c r="J4484" t="s">
        <v>253</v>
      </c>
      <c r="K4484" t="s">
        <v>253</v>
      </c>
      <c r="L4484">
        <v>360.06383403151807</v>
      </c>
      <c r="R4484">
        <v>360.06383403151807</v>
      </c>
      <c r="S4484" t="s">
        <v>201</v>
      </c>
      <c r="T4484" s="221">
        <v>45323.313888888886</v>
      </c>
    </row>
    <row r="4485" spans="1:20" x14ac:dyDescent="0.35">
      <c r="A4485" t="s">
        <v>106</v>
      </c>
      <c r="B4485" t="s">
        <v>107</v>
      </c>
      <c r="C4485" t="s">
        <v>92</v>
      </c>
      <c r="D4485" s="29">
        <v>45756</v>
      </c>
      <c r="E4485" s="184" t="str">
        <f t="shared" si="276"/>
        <v/>
      </c>
      <c r="F4485" s="184" t="str">
        <f t="shared" si="277"/>
        <v/>
      </c>
      <c r="G4485" s="184" t="str">
        <f t="shared" si="278"/>
        <v/>
      </c>
      <c r="H4485" s="184" t="str">
        <f t="shared" si="279"/>
        <v/>
      </c>
      <c r="J4485" t="s">
        <v>253</v>
      </c>
      <c r="K4485" t="s">
        <v>253</v>
      </c>
      <c r="L4485">
        <v>360.06383403151807</v>
      </c>
      <c r="R4485">
        <v>360.06383403151807</v>
      </c>
      <c r="S4485" t="s">
        <v>201</v>
      </c>
      <c r="T4485" s="221">
        <v>45323.313888888886</v>
      </c>
    </row>
    <row r="4486" spans="1:20" x14ac:dyDescent="0.35">
      <c r="A4486" t="s">
        <v>106</v>
      </c>
      <c r="B4486" t="s">
        <v>107</v>
      </c>
      <c r="C4486" t="s">
        <v>92</v>
      </c>
      <c r="D4486" s="29">
        <v>45757</v>
      </c>
      <c r="E4486" s="184" t="str">
        <f t="shared" si="276"/>
        <v/>
      </c>
      <c r="F4486" s="184" t="str">
        <f t="shared" si="277"/>
        <v/>
      </c>
      <c r="G4486" s="184" t="str">
        <f t="shared" si="278"/>
        <v/>
      </c>
      <c r="H4486" s="184" t="str">
        <f t="shared" si="279"/>
        <v/>
      </c>
      <c r="J4486" t="s">
        <v>253</v>
      </c>
      <c r="K4486" t="s">
        <v>253</v>
      </c>
      <c r="L4486">
        <v>360.06383403151807</v>
      </c>
      <c r="R4486">
        <v>360.06383403151807</v>
      </c>
      <c r="S4486" t="s">
        <v>201</v>
      </c>
      <c r="T4486" s="221">
        <v>45323.313888888886</v>
      </c>
    </row>
    <row r="4487" spans="1:20" x14ac:dyDescent="0.35">
      <c r="A4487" t="s">
        <v>106</v>
      </c>
      <c r="B4487" t="s">
        <v>107</v>
      </c>
      <c r="C4487" t="s">
        <v>92</v>
      </c>
      <c r="D4487" s="29">
        <v>45758</v>
      </c>
      <c r="E4487" s="184" t="str">
        <f t="shared" si="276"/>
        <v/>
      </c>
      <c r="F4487" s="184" t="str">
        <f t="shared" si="277"/>
        <v/>
      </c>
      <c r="G4487" s="184" t="str">
        <f t="shared" si="278"/>
        <v/>
      </c>
      <c r="H4487" s="184" t="str">
        <f t="shared" si="279"/>
        <v/>
      </c>
      <c r="J4487" t="s">
        <v>253</v>
      </c>
      <c r="K4487" t="s">
        <v>253</v>
      </c>
      <c r="L4487">
        <v>360.06383403151807</v>
      </c>
      <c r="R4487">
        <v>360.06383403151807</v>
      </c>
      <c r="S4487" t="s">
        <v>201</v>
      </c>
      <c r="T4487" s="221">
        <v>45323.313888888886</v>
      </c>
    </row>
    <row r="4488" spans="1:20" x14ac:dyDescent="0.35">
      <c r="A4488" t="s">
        <v>106</v>
      </c>
      <c r="B4488" t="s">
        <v>107</v>
      </c>
      <c r="C4488" t="s">
        <v>92</v>
      </c>
      <c r="D4488" s="29">
        <v>45759</v>
      </c>
      <c r="E4488" s="184" t="str">
        <f t="shared" ref="E4488:E4551" si="280">IF(J4488="","",IF(L4488=0,0,IF(1-(J4488/L4488)&lt;0,"",1-(J4488/L4488))))</f>
        <v/>
      </c>
      <c r="F4488" s="184" t="str">
        <f t="shared" ref="F4488:F4551" si="281">IF(K4488="","",IF(L4488=0,0,IF(1-(K4488/L4488)&lt;0,"",1-(K4488/L4488))))</f>
        <v/>
      </c>
      <c r="G4488" s="184" t="str">
        <f t="shared" ref="G4488:G4551" si="282">IF(J4488="","",IF(1-(J4488/R4488)&lt;0,"",1-(J4488/R4488)))</f>
        <v/>
      </c>
      <c r="H4488" s="184" t="str">
        <f t="shared" ref="H4488:H4551" si="283">IF(K4488="","",IF(1-(K4488/R4488)&lt;0,"",1-(K4488/R4488)))</f>
        <v/>
      </c>
      <c r="J4488" t="s">
        <v>253</v>
      </c>
      <c r="K4488" t="s">
        <v>253</v>
      </c>
      <c r="L4488">
        <v>360.06383403151807</v>
      </c>
      <c r="R4488">
        <v>360.06383403151807</v>
      </c>
      <c r="S4488" t="s">
        <v>201</v>
      </c>
      <c r="T4488" s="221">
        <v>45323.313888888886</v>
      </c>
    </row>
    <row r="4489" spans="1:20" x14ac:dyDescent="0.35">
      <c r="A4489" t="s">
        <v>106</v>
      </c>
      <c r="B4489" t="s">
        <v>107</v>
      </c>
      <c r="C4489" t="s">
        <v>92</v>
      </c>
      <c r="D4489" s="29">
        <v>45760</v>
      </c>
      <c r="E4489" s="184" t="str">
        <f t="shared" si="280"/>
        <v/>
      </c>
      <c r="F4489" s="184" t="str">
        <f t="shared" si="281"/>
        <v/>
      </c>
      <c r="G4489" s="184" t="str">
        <f t="shared" si="282"/>
        <v/>
      </c>
      <c r="H4489" s="184" t="str">
        <f t="shared" si="283"/>
        <v/>
      </c>
      <c r="J4489" t="s">
        <v>253</v>
      </c>
      <c r="K4489" t="s">
        <v>253</v>
      </c>
      <c r="L4489">
        <v>360.06383403151807</v>
      </c>
      <c r="R4489">
        <v>360.06383403151807</v>
      </c>
      <c r="S4489" t="s">
        <v>201</v>
      </c>
      <c r="T4489" s="221">
        <v>45323.313888888886</v>
      </c>
    </row>
    <row r="4490" spans="1:20" x14ac:dyDescent="0.35">
      <c r="A4490" t="s">
        <v>106</v>
      </c>
      <c r="B4490" t="s">
        <v>107</v>
      </c>
      <c r="C4490" t="s">
        <v>92</v>
      </c>
      <c r="D4490" s="29">
        <v>45761</v>
      </c>
      <c r="E4490" s="184" t="str">
        <f t="shared" si="280"/>
        <v/>
      </c>
      <c r="F4490" s="184" t="str">
        <f t="shared" si="281"/>
        <v/>
      </c>
      <c r="G4490" s="184" t="str">
        <f t="shared" si="282"/>
        <v/>
      </c>
      <c r="H4490" s="184" t="str">
        <f t="shared" si="283"/>
        <v/>
      </c>
      <c r="J4490">
        <v>380</v>
      </c>
      <c r="K4490">
        <v>380</v>
      </c>
      <c r="L4490">
        <v>360.06383403151807</v>
      </c>
      <c r="R4490">
        <v>360.06383403151807</v>
      </c>
      <c r="S4490" t="s">
        <v>201</v>
      </c>
      <c r="T4490" s="221">
        <v>45323.313888888886</v>
      </c>
    </row>
    <row r="4491" spans="1:20" x14ac:dyDescent="0.35">
      <c r="A4491" t="s">
        <v>106</v>
      </c>
      <c r="B4491" t="s">
        <v>107</v>
      </c>
      <c r="C4491" t="s">
        <v>92</v>
      </c>
      <c r="D4491" s="29">
        <v>45762</v>
      </c>
      <c r="E4491" s="184" t="str">
        <f t="shared" si="280"/>
        <v/>
      </c>
      <c r="F4491" s="184" t="str">
        <f t="shared" si="281"/>
        <v/>
      </c>
      <c r="G4491" s="184" t="str">
        <f t="shared" si="282"/>
        <v/>
      </c>
      <c r="H4491" s="184" t="str">
        <f t="shared" si="283"/>
        <v/>
      </c>
      <c r="J4491">
        <v>380</v>
      </c>
      <c r="K4491">
        <v>380</v>
      </c>
      <c r="L4491">
        <v>360.06383403151807</v>
      </c>
      <c r="R4491">
        <v>360.06383403151807</v>
      </c>
      <c r="S4491" t="s">
        <v>201</v>
      </c>
      <c r="T4491" s="221">
        <v>45323.313888888886</v>
      </c>
    </row>
    <row r="4492" spans="1:20" x14ac:dyDescent="0.35">
      <c r="A4492" t="s">
        <v>106</v>
      </c>
      <c r="B4492" t="s">
        <v>107</v>
      </c>
      <c r="C4492" t="s">
        <v>92</v>
      </c>
      <c r="D4492" s="29">
        <v>45763</v>
      </c>
      <c r="E4492" s="184" t="str">
        <f t="shared" si="280"/>
        <v/>
      </c>
      <c r="F4492" s="184" t="str">
        <f t="shared" si="281"/>
        <v/>
      </c>
      <c r="G4492" s="184" t="str">
        <f t="shared" si="282"/>
        <v/>
      </c>
      <c r="H4492" s="184" t="str">
        <f t="shared" si="283"/>
        <v/>
      </c>
      <c r="J4492">
        <v>380</v>
      </c>
      <c r="K4492">
        <v>380</v>
      </c>
      <c r="L4492">
        <v>360.06383403151807</v>
      </c>
      <c r="R4492">
        <v>360.06383403151807</v>
      </c>
      <c r="S4492" t="s">
        <v>201</v>
      </c>
      <c r="T4492" s="221">
        <v>45323.313888888886</v>
      </c>
    </row>
    <row r="4493" spans="1:20" x14ac:dyDescent="0.35">
      <c r="A4493" t="s">
        <v>106</v>
      </c>
      <c r="B4493" t="s">
        <v>107</v>
      </c>
      <c r="C4493" t="s">
        <v>92</v>
      </c>
      <c r="D4493" s="29">
        <v>45764</v>
      </c>
      <c r="E4493" s="184" t="str">
        <f t="shared" si="280"/>
        <v/>
      </c>
      <c r="F4493" s="184" t="str">
        <f t="shared" si="281"/>
        <v/>
      </c>
      <c r="G4493" s="184" t="str">
        <f t="shared" si="282"/>
        <v/>
      </c>
      <c r="H4493" s="184" t="str">
        <f t="shared" si="283"/>
        <v/>
      </c>
      <c r="J4493">
        <v>380</v>
      </c>
      <c r="K4493">
        <v>380</v>
      </c>
      <c r="L4493">
        <v>360.06383403151807</v>
      </c>
      <c r="R4493">
        <v>360.06383403151807</v>
      </c>
      <c r="S4493" t="s">
        <v>201</v>
      </c>
      <c r="T4493" s="221">
        <v>45323.313888888886</v>
      </c>
    </row>
    <row r="4494" spans="1:20" x14ac:dyDescent="0.35">
      <c r="A4494" t="s">
        <v>106</v>
      </c>
      <c r="B4494" t="s">
        <v>107</v>
      </c>
      <c r="C4494" t="s">
        <v>92</v>
      </c>
      <c r="D4494" s="29">
        <v>45765</v>
      </c>
      <c r="E4494" s="184" t="str">
        <f t="shared" si="280"/>
        <v/>
      </c>
      <c r="F4494" s="184" t="str">
        <f t="shared" si="281"/>
        <v/>
      </c>
      <c r="G4494" s="184" t="str">
        <f t="shared" si="282"/>
        <v/>
      </c>
      <c r="H4494" s="184" t="str">
        <f t="shared" si="283"/>
        <v/>
      </c>
      <c r="J4494">
        <v>380</v>
      </c>
      <c r="K4494">
        <v>380</v>
      </c>
      <c r="L4494">
        <v>360.06383403151807</v>
      </c>
      <c r="R4494">
        <v>360.06383403151807</v>
      </c>
      <c r="S4494" t="s">
        <v>201</v>
      </c>
      <c r="T4494" s="221">
        <v>45323.313888888886</v>
      </c>
    </row>
    <row r="4495" spans="1:20" x14ac:dyDescent="0.35">
      <c r="A4495" t="s">
        <v>106</v>
      </c>
      <c r="B4495" t="s">
        <v>107</v>
      </c>
      <c r="C4495" t="s">
        <v>92</v>
      </c>
      <c r="D4495" s="29">
        <v>45766</v>
      </c>
      <c r="E4495" s="184" t="str">
        <f t="shared" si="280"/>
        <v/>
      </c>
      <c r="F4495" s="184" t="str">
        <f t="shared" si="281"/>
        <v/>
      </c>
      <c r="G4495" s="184" t="str">
        <f t="shared" si="282"/>
        <v/>
      </c>
      <c r="H4495" s="184" t="str">
        <f t="shared" si="283"/>
        <v/>
      </c>
      <c r="J4495">
        <v>365</v>
      </c>
      <c r="K4495">
        <v>365</v>
      </c>
      <c r="L4495">
        <v>360.06383403151807</v>
      </c>
      <c r="R4495">
        <v>360.06383403151807</v>
      </c>
      <c r="S4495" t="s">
        <v>201</v>
      </c>
      <c r="T4495" s="221">
        <v>45323.313888888886</v>
      </c>
    </row>
    <row r="4496" spans="1:20" x14ac:dyDescent="0.35">
      <c r="A4496" t="s">
        <v>106</v>
      </c>
      <c r="B4496" t="s">
        <v>107</v>
      </c>
      <c r="C4496" t="s">
        <v>92</v>
      </c>
      <c r="D4496" s="29">
        <v>45767</v>
      </c>
      <c r="E4496" s="184" t="str">
        <f t="shared" si="280"/>
        <v/>
      </c>
      <c r="F4496" s="184" t="str">
        <f t="shared" si="281"/>
        <v/>
      </c>
      <c r="G4496" s="184" t="str">
        <f t="shared" si="282"/>
        <v/>
      </c>
      <c r="H4496" s="184" t="str">
        <f t="shared" si="283"/>
        <v/>
      </c>
      <c r="J4496">
        <v>365</v>
      </c>
      <c r="K4496">
        <v>365</v>
      </c>
      <c r="L4496">
        <v>360.06383403151807</v>
      </c>
      <c r="R4496">
        <v>360.06383403151807</v>
      </c>
      <c r="S4496" t="s">
        <v>201</v>
      </c>
      <c r="T4496" s="221">
        <v>45323.313888888886</v>
      </c>
    </row>
    <row r="4497" spans="1:20" x14ac:dyDescent="0.35">
      <c r="A4497" t="s">
        <v>106</v>
      </c>
      <c r="B4497" t="s">
        <v>107</v>
      </c>
      <c r="C4497" t="s">
        <v>92</v>
      </c>
      <c r="D4497" s="29">
        <v>45768</v>
      </c>
      <c r="E4497" s="184" t="str">
        <f t="shared" si="280"/>
        <v/>
      </c>
      <c r="F4497" s="184" t="str">
        <f t="shared" si="281"/>
        <v/>
      </c>
      <c r="G4497" s="184" t="str">
        <f t="shared" si="282"/>
        <v/>
      </c>
      <c r="H4497" s="184" t="str">
        <f t="shared" si="283"/>
        <v/>
      </c>
      <c r="J4497">
        <v>365</v>
      </c>
      <c r="K4497">
        <v>365</v>
      </c>
      <c r="L4497">
        <v>360.06383403151807</v>
      </c>
      <c r="R4497">
        <v>360.06383403151807</v>
      </c>
      <c r="S4497" t="s">
        <v>201</v>
      </c>
      <c r="T4497" s="221">
        <v>45323.313888888886</v>
      </c>
    </row>
    <row r="4498" spans="1:20" x14ac:dyDescent="0.35">
      <c r="A4498" t="s">
        <v>106</v>
      </c>
      <c r="B4498" t="s">
        <v>107</v>
      </c>
      <c r="C4498" t="s">
        <v>92</v>
      </c>
      <c r="D4498" s="29">
        <v>45769</v>
      </c>
      <c r="E4498" s="184" t="str">
        <f t="shared" si="280"/>
        <v/>
      </c>
      <c r="F4498" s="184" t="str">
        <f t="shared" si="281"/>
        <v/>
      </c>
      <c r="G4498" s="184" t="str">
        <f t="shared" si="282"/>
        <v/>
      </c>
      <c r="H4498" s="184" t="str">
        <f t="shared" si="283"/>
        <v/>
      </c>
      <c r="J4498">
        <v>365</v>
      </c>
      <c r="K4498">
        <v>365</v>
      </c>
      <c r="L4498">
        <v>360.06383403151807</v>
      </c>
      <c r="R4498">
        <v>360.06383403151807</v>
      </c>
      <c r="S4498" t="s">
        <v>201</v>
      </c>
      <c r="T4498" s="221">
        <v>45323.313888888886</v>
      </c>
    </row>
    <row r="4499" spans="1:20" x14ac:dyDescent="0.35">
      <c r="A4499" t="s">
        <v>106</v>
      </c>
      <c r="B4499" t="s">
        <v>107</v>
      </c>
      <c r="C4499" t="s">
        <v>92</v>
      </c>
      <c r="D4499" s="29">
        <v>45770</v>
      </c>
      <c r="E4499" s="184" t="str">
        <f t="shared" si="280"/>
        <v/>
      </c>
      <c r="F4499" s="184" t="str">
        <f t="shared" si="281"/>
        <v/>
      </c>
      <c r="G4499" s="184" t="str">
        <f t="shared" si="282"/>
        <v/>
      </c>
      <c r="H4499" s="184" t="str">
        <f t="shared" si="283"/>
        <v/>
      </c>
      <c r="J4499">
        <v>365</v>
      </c>
      <c r="K4499">
        <v>365</v>
      </c>
      <c r="L4499">
        <v>360.06383403151807</v>
      </c>
      <c r="R4499">
        <v>360.06383403151807</v>
      </c>
      <c r="S4499" t="s">
        <v>201</v>
      </c>
      <c r="T4499" s="221">
        <v>45323.313888888886</v>
      </c>
    </row>
    <row r="4500" spans="1:20" x14ac:dyDescent="0.35">
      <c r="A4500" t="s">
        <v>106</v>
      </c>
      <c r="B4500" t="s">
        <v>107</v>
      </c>
      <c r="C4500" t="s">
        <v>92</v>
      </c>
      <c r="D4500" s="29">
        <v>45771</v>
      </c>
      <c r="E4500" s="184" t="str">
        <f t="shared" si="280"/>
        <v/>
      </c>
      <c r="F4500" s="184" t="str">
        <f t="shared" si="281"/>
        <v/>
      </c>
      <c r="G4500" s="184" t="str">
        <f t="shared" si="282"/>
        <v/>
      </c>
      <c r="H4500" s="184" t="str">
        <f t="shared" si="283"/>
        <v/>
      </c>
      <c r="J4500">
        <v>365</v>
      </c>
      <c r="K4500">
        <v>365</v>
      </c>
      <c r="L4500">
        <v>360.06383403151807</v>
      </c>
      <c r="R4500">
        <v>360.06383403151807</v>
      </c>
      <c r="S4500" t="s">
        <v>201</v>
      </c>
      <c r="T4500" s="221">
        <v>45323.313888888886</v>
      </c>
    </row>
    <row r="4501" spans="1:20" x14ac:dyDescent="0.35">
      <c r="A4501" t="s">
        <v>106</v>
      </c>
      <c r="B4501" t="s">
        <v>107</v>
      </c>
      <c r="C4501" t="s">
        <v>92</v>
      </c>
      <c r="D4501" s="29">
        <v>45772</v>
      </c>
      <c r="E4501" s="184" t="str">
        <f t="shared" si="280"/>
        <v/>
      </c>
      <c r="F4501" s="184" t="str">
        <f t="shared" si="281"/>
        <v/>
      </c>
      <c r="G4501" s="184" t="str">
        <f t="shared" si="282"/>
        <v/>
      </c>
      <c r="H4501" s="184" t="str">
        <f t="shared" si="283"/>
        <v/>
      </c>
      <c r="J4501">
        <v>365</v>
      </c>
      <c r="K4501">
        <v>365</v>
      </c>
      <c r="L4501">
        <v>360.06383403151807</v>
      </c>
      <c r="R4501">
        <v>360.06383403151807</v>
      </c>
      <c r="S4501" t="s">
        <v>201</v>
      </c>
      <c r="T4501" s="221">
        <v>45323.313888888886</v>
      </c>
    </row>
    <row r="4502" spans="1:20" x14ac:dyDescent="0.35">
      <c r="A4502" t="s">
        <v>106</v>
      </c>
      <c r="B4502" t="s">
        <v>107</v>
      </c>
      <c r="C4502" t="s">
        <v>92</v>
      </c>
      <c r="D4502" s="29">
        <v>45773</v>
      </c>
      <c r="E4502" s="184" t="str">
        <f t="shared" si="280"/>
        <v/>
      </c>
      <c r="F4502" s="184" t="str">
        <f t="shared" si="281"/>
        <v/>
      </c>
      <c r="G4502" s="184" t="str">
        <f t="shared" si="282"/>
        <v/>
      </c>
      <c r="H4502" s="184" t="str">
        <f t="shared" si="283"/>
        <v/>
      </c>
      <c r="J4502">
        <v>365</v>
      </c>
      <c r="K4502">
        <v>365</v>
      </c>
      <c r="L4502">
        <v>360.06383403151807</v>
      </c>
      <c r="R4502">
        <v>360.06383403151807</v>
      </c>
      <c r="S4502" t="s">
        <v>201</v>
      </c>
      <c r="T4502" s="221">
        <v>45323.313888888886</v>
      </c>
    </row>
    <row r="4503" spans="1:20" x14ac:dyDescent="0.35">
      <c r="A4503" t="s">
        <v>106</v>
      </c>
      <c r="B4503" t="s">
        <v>107</v>
      </c>
      <c r="C4503" t="s">
        <v>92</v>
      </c>
      <c r="D4503" s="29">
        <v>45774</v>
      </c>
      <c r="E4503" s="184" t="str">
        <f t="shared" si="280"/>
        <v/>
      </c>
      <c r="F4503" s="184" t="str">
        <f t="shared" si="281"/>
        <v/>
      </c>
      <c r="G4503" s="184" t="str">
        <f t="shared" si="282"/>
        <v/>
      </c>
      <c r="H4503" s="184" t="str">
        <f t="shared" si="283"/>
        <v/>
      </c>
      <c r="J4503">
        <v>365</v>
      </c>
      <c r="K4503">
        <v>365</v>
      </c>
      <c r="L4503">
        <v>360.06383403151807</v>
      </c>
      <c r="R4503">
        <v>360.06383403151807</v>
      </c>
      <c r="S4503" t="s">
        <v>201</v>
      </c>
      <c r="T4503" s="221">
        <v>45323.313888888886</v>
      </c>
    </row>
    <row r="4504" spans="1:20" x14ac:dyDescent="0.35">
      <c r="A4504" t="s">
        <v>106</v>
      </c>
      <c r="B4504" t="s">
        <v>107</v>
      </c>
      <c r="C4504" t="s">
        <v>92</v>
      </c>
      <c r="D4504" s="29">
        <v>45775</v>
      </c>
      <c r="E4504" s="184" t="str">
        <f t="shared" si="280"/>
        <v/>
      </c>
      <c r="F4504" s="184" t="str">
        <f t="shared" si="281"/>
        <v/>
      </c>
      <c r="G4504" s="184" t="str">
        <f t="shared" si="282"/>
        <v/>
      </c>
      <c r="H4504" s="184" t="str">
        <f t="shared" si="283"/>
        <v/>
      </c>
      <c r="J4504">
        <v>365</v>
      </c>
      <c r="K4504">
        <v>365</v>
      </c>
      <c r="L4504">
        <v>360.06383403151807</v>
      </c>
      <c r="R4504">
        <v>360.06383403151807</v>
      </c>
      <c r="S4504" t="s">
        <v>201</v>
      </c>
      <c r="T4504" s="221">
        <v>45323.313888888886</v>
      </c>
    </row>
    <row r="4505" spans="1:20" x14ac:dyDescent="0.35">
      <c r="A4505" t="s">
        <v>106</v>
      </c>
      <c r="B4505" t="s">
        <v>107</v>
      </c>
      <c r="C4505" t="s">
        <v>92</v>
      </c>
      <c r="D4505" s="29">
        <v>45776</v>
      </c>
      <c r="E4505" s="184" t="str">
        <f t="shared" si="280"/>
        <v/>
      </c>
      <c r="F4505" s="184" t="str">
        <f t="shared" si="281"/>
        <v/>
      </c>
      <c r="G4505" s="184" t="str">
        <f t="shared" si="282"/>
        <v/>
      </c>
      <c r="H4505" s="184" t="str">
        <f t="shared" si="283"/>
        <v/>
      </c>
      <c r="J4505">
        <v>365</v>
      </c>
      <c r="K4505">
        <v>365</v>
      </c>
      <c r="L4505">
        <v>360.06383403151807</v>
      </c>
      <c r="R4505">
        <v>360.06383403151807</v>
      </c>
      <c r="S4505" t="s">
        <v>201</v>
      </c>
      <c r="T4505" s="221">
        <v>45323.313888888886</v>
      </c>
    </row>
    <row r="4506" spans="1:20" x14ac:dyDescent="0.35">
      <c r="A4506" t="s">
        <v>106</v>
      </c>
      <c r="B4506" t="s">
        <v>107</v>
      </c>
      <c r="C4506" t="s">
        <v>92</v>
      </c>
      <c r="D4506" s="29">
        <v>45777</v>
      </c>
      <c r="E4506" s="184" t="str">
        <f t="shared" si="280"/>
        <v/>
      </c>
      <c r="F4506" s="184" t="str">
        <f t="shared" si="281"/>
        <v/>
      </c>
      <c r="G4506" s="184" t="str">
        <f t="shared" si="282"/>
        <v/>
      </c>
      <c r="H4506" s="184" t="str">
        <f t="shared" si="283"/>
        <v/>
      </c>
      <c r="J4506">
        <v>365</v>
      </c>
      <c r="K4506">
        <v>365</v>
      </c>
      <c r="L4506">
        <v>360.06383403151807</v>
      </c>
      <c r="R4506">
        <v>360.06383403151807</v>
      </c>
      <c r="S4506" t="s">
        <v>201</v>
      </c>
      <c r="T4506" s="221">
        <v>45323.313888888886</v>
      </c>
    </row>
    <row r="4507" spans="1:20" x14ac:dyDescent="0.35">
      <c r="A4507" t="s">
        <v>106</v>
      </c>
      <c r="B4507" t="s">
        <v>107</v>
      </c>
      <c r="C4507" t="s">
        <v>92</v>
      </c>
      <c r="D4507" s="29">
        <v>45778</v>
      </c>
      <c r="E4507" s="184" t="str">
        <f t="shared" si="280"/>
        <v/>
      </c>
      <c r="F4507" s="184" t="str">
        <f t="shared" si="281"/>
        <v/>
      </c>
      <c r="G4507" s="184" t="str">
        <f t="shared" si="282"/>
        <v/>
      </c>
      <c r="H4507" s="184" t="str">
        <f t="shared" si="283"/>
        <v/>
      </c>
      <c r="J4507">
        <v>365</v>
      </c>
      <c r="K4507">
        <v>365</v>
      </c>
      <c r="L4507">
        <v>360.06383403151807</v>
      </c>
      <c r="R4507">
        <v>360.06383403151807</v>
      </c>
      <c r="S4507" t="s">
        <v>201</v>
      </c>
      <c r="T4507" s="221">
        <v>45323.313888888886</v>
      </c>
    </row>
    <row r="4508" spans="1:20" x14ac:dyDescent="0.35">
      <c r="A4508" t="s">
        <v>106</v>
      </c>
      <c r="B4508" t="s">
        <v>107</v>
      </c>
      <c r="C4508" t="s">
        <v>92</v>
      </c>
      <c r="D4508" s="29">
        <v>45779</v>
      </c>
      <c r="E4508" s="184" t="str">
        <f t="shared" si="280"/>
        <v/>
      </c>
      <c r="F4508" s="184" t="str">
        <f t="shared" si="281"/>
        <v/>
      </c>
      <c r="G4508" s="184" t="str">
        <f t="shared" si="282"/>
        <v/>
      </c>
      <c r="H4508" s="184" t="str">
        <f t="shared" si="283"/>
        <v/>
      </c>
      <c r="J4508">
        <v>365</v>
      </c>
      <c r="K4508">
        <v>365</v>
      </c>
      <c r="L4508">
        <v>360.06383403151807</v>
      </c>
      <c r="R4508">
        <v>360.06383403151807</v>
      </c>
      <c r="S4508" t="s">
        <v>201</v>
      </c>
      <c r="T4508" s="221">
        <v>45323.313888888886</v>
      </c>
    </row>
    <row r="4509" spans="1:20" x14ac:dyDescent="0.35">
      <c r="A4509" t="s">
        <v>106</v>
      </c>
      <c r="B4509" t="s">
        <v>107</v>
      </c>
      <c r="C4509" t="s">
        <v>92</v>
      </c>
      <c r="D4509" s="29">
        <v>45780</v>
      </c>
      <c r="E4509" s="184" t="str">
        <f t="shared" si="280"/>
        <v/>
      </c>
      <c r="F4509" s="184" t="str">
        <f t="shared" si="281"/>
        <v/>
      </c>
      <c r="G4509" s="184" t="str">
        <f t="shared" si="282"/>
        <v/>
      </c>
      <c r="H4509" s="184" t="str">
        <f t="shared" si="283"/>
        <v/>
      </c>
      <c r="J4509">
        <v>365</v>
      </c>
      <c r="K4509">
        <v>365</v>
      </c>
      <c r="L4509">
        <v>360.06383403151807</v>
      </c>
      <c r="R4509">
        <v>360.06383403151807</v>
      </c>
      <c r="S4509" t="s">
        <v>201</v>
      </c>
      <c r="T4509" s="221">
        <v>45323.313888888886</v>
      </c>
    </row>
    <row r="4510" spans="1:20" x14ac:dyDescent="0.35">
      <c r="A4510" t="s">
        <v>106</v>
      </c>
      <c r="B4510" t="s">
        <v>107</v>
      </c>
      <c r="C4510" t="s">
        <v>92</v>
      </c>
      <c r="D4510" s="29">
        <v>45781</v>
      </c>
      <c r="E4510" s="184" t="str">
        <f t="shared" si="280"/>
        <v/>
      </c>
      <c r="F4510" s="184" t="str">
        <f t="shared" si="281"/>
        <v/>
      </c>
      <c r="G4510" s="184" t="str">
        <f t="shared" si="282"/>
        <v/>
      </c>
      <c r="H4510" s="184" t="str">
        <f t="shared" si="283"/>
        <v/>
      </c>
      <c r="J4510">
        <v>365</v>
      </c>
      <c r="K4510">
        <v>365</v>
      </c>
      <c r="L4510">
        <v>360.06383403151807</v>
      </c>
      <c r="R4510">
        <v>360.06383403151807</v>
      </c>
      <c r="S4510" t="s">
        <v>201</v>
      </c>
      <c r="T4510" s="221">
        <v>45323.313888888886</v>
      </c>
    </row>
    <row r="4511" spans="1:20" x14ac:dyDescent="0.35">
      <c r="A4511" t="s">
        <v>106</v>
      </c>
      <c r="B4511" t="s">
        <v>107</v>
      </c>
      <c r="C4511" t="s">
        <v>92</v>
      </c>
      <c r="D4511" s="29">
        <v>45782</v>
      </c>
      <c r="E4511" s="184">
        <f t="shared" si="280"/>
        <v>1.7728531855965013E-4</v>
      </c>
      <c r="F4511" s="184">
        <f t="shared" si="281"/>
        <v>1.7728531855965013E-4</v>
      </c>
      <c r="G4511" s="184">
        <f t="shared" si="282"/>
        <v>1.7728531855965013E-4</v>
      </c>
      <c r="H4511" s="184">
        <f t="shared" si="283"/>
        <v>1.7728531855965013E-4</v>
      </c>
      <c r="J4511">
        <v>360</v>
      </c>
      <c r="K4511">
        <v>360</v>
      </c>
      <c r="L4511">
        <v>360.06383403151807</v>
      </c>
      <c r="R4511">
        <v>360.06383403151807</v>
      </c>
      <c r="S4511" t="s">
        <v>201</v>
      </c>
      <c r="T4511" s="221">
        <v>45323.313888888886</v>
      </c>
    </row>
    <row r="4512" spans="1:20" x14ac:dyDescent="0.35">
      <c r="A4512" t="s">
        <v>106</v>
      </c>
      <c r="B4512" t="s">
        <v>107</v>
      </c>
      <c r="C4512" t="s">
        <v>92</v>
      </c>
      <c r="D4512" s="29">
        <v>45783</v>
      </c>
      <c r="E4512" s="184">
        <f t="shared" si="280"/>
        <v>1.7728531855965013E-4</v>
      </c>
      <c r="F4512" s="184">
        <f t="shared" si="281"/>
        <v>1.7728531855965013E-4</v>
      </c>
      <c r="G4512" s="184">
        <f t="shared" si="282"/>
        <v>1.7728531855965013E-4</v>
      </c>
      <c r="H4512" s="184">
        <f t="shared" si="283"/>
        <v>1.7728531855965013E-4</v>
      </c>
      <c r="J4512">
        <v>360</v>
      </c>
      <c r="K4512">
        <v>360</v>
      </c>
      <c r="L4512">
        <v>360.06383403151807</v>
      </c>
      <c r="R4512">
        <v>360.06383403151807</v>
      </c>
      <c r="S4512" t="s">
        <v>201</v>
      </c>
      <c r="T4512" s="221">
        <v>45323.313888888886</v>
      </c>
    </row>
    <row r="4513" spans="1:20" x14ac:dyDescent="0.35">
      <c r="A4513" t="s">
        <v>106</v>
      </c>
      <c r="B4513" t="s">
        <v>107</v>
      </c>
      <c r="C4513" t="s">
        <v>92</v>
      </c>
      <c r="D4513" s="29">
        <v>45784</v>
      </c>
      <c r="E4513" s="184">
        <f t="shared" si="280"/>
        <v>1.7728531855965013E-4</v>
      </c>
      <c r="F4513" s="184">
        <f t="shared" si="281"/>
        <v>1.7728531855965013E-4</v>
      </c>
      <c r="G4513" s="184">
        <f t="shared" si="282"/>
        <v>1.7728531855965013E-4</v>
      </c>
      <c r="H4513" s="184">
        <f t="shared" si="283"/>
        <v>1.7728531855965013E-4</v>
      </c>
      <c r="J4513">
        <v>360</v>
      </c>
      <c r="K4513">
        <v>360</v>
      </c>
      <c r="L4513">
        <v>360.06383403151807</v>
      </c>
      <c r="R4513">
        <v>360.06383403151807</v>
      </c>
      <c r="S4513" t="s">
        <v>201</v>
      </c>
      <c r="T4513" s="221">
        <v>45323.313888888886</v>
      </c>
    </row>
    <row r="4514" spans="1:20" x14ac:dyDescent="0.35">
      <c r="A4514" t="s">
        <v>106</v>
      </c>
      <c r="B4514" t="s">
        <v>107</v>
      </c>
      <c r="C4514" t="s">
        <v>92</v>
      </c>
      <c r="D4514" s="29">
        <v>45785</v>
      </c>
      <c r="E4514" s="184">
        <f t="shared" si="280"/>
        <v>1.7728531855965013E-4</v>
      </c>
      <c r="F4514" s="184">
        <f t="shared" si="281"/>
        <v>1.7728531855965013E-4</v>
      </c>
      <c r="G4514" s="184">
        <f t="shared" si="282"/>
        <v>1.7728531855965013E-4</v>
      </c>
      <c r="H4514" s="184">
        <f t="shared" si="283"/>
        <v>1.7728531855965013E-4</v>
      </c>
      <c r="J4514">
        <v>360</v>
      </c>
      <c r="K4514">
        <v>360</v>
      </c>
      <c r="L4514">
        <v>360.06383403151807</v>
      </c>
      <c r="R4514">
        <v>360.06383403151807</v>
      </c>
      <c r="S4514" t="s">
        <v>201</v>
      </c>
      <c r="T4514" s="221">
        <v>45323.313888888886</v>
      </c>
    </row>
    <row r="4515" spans="1:20" x14ac:dyDescent="0.35">
      <c r="A4515" t="s">
        <v>106</v>
      </c>
      <c r="B4515" t="s">
        <v>107</v>
      </c>
      <c r="C4515" t="s">
        <v>92</v>
      </c>
      <c r="D4515" s="29">
        <v>45786</v>
      </c>
      <c r="E4515" s="184">
        <f t="shared" si="280"/>
        <v>1.7728531855965013E-4</v>
      </c>
      <c r="F4515" s="184">
        <f t="shared" si="281"/>
        <v>1.7728531855965013E-4</v>
      </c>
      <c r="G4515" s="184">
        <f t="shared" si="282"/>
        <v>1.7728531855965013E-4</v>
      </c>
      <c r="H4515" s="184">
        <f t="shared" si="283"/>
        <v>1.7728531855965013E-4</v>
      </c>
      <c r="J4515">
        <v>360</v>
      </c>
      <c r="K4515">
        <v>360</v>
      </c>
      <c r="L4515">
        <v>360.06383403151807</v>
      </c>
      <c r="R4515">
        <v>360.06383403151807</v>
      </c>
      <c r="S4515" t="s">
        <v>201</v>
      </c>
      <c r="T4515" s="221">
        <v>45323.313888888886</v>
      </c>
    </row>
    <row r="4516" spans="1:20" x14ac:dyDescent="0.35">
      <c r="A4516" t="s">
        <v>106</v>
      </c>
      <c r="B4516" t="s">
        <v>107</v>
      </c>
      <c r="C4516" t="s">
        <v>92</v>
      </c>
      <c r="D4516" s="29">
        <v>45787</v>
      </c>
      <c r="E4516" s="184">
        <f t="shared" si="280"/>
        <v>1.7728531855965013E-4</v>
      </c>
      <c r="F4516" s="184">
        <f t="shared" si="281"/>
        <v>1.7728531855965013E-4</v>
      </c>
      <c r="G4516" s="184">
        <f t="shared" si="282"/>
        <v>1.7728531855965013E-4</v>
      </c>
      <c r="H4516" s="184">
        <f t="shared" si="283"/>
        <v>1.7728531855965013E-4</v>
      </c>
      <c r="J4516">
        <v>360</v>
      </c>
      <c r="K4516">
        <v>360</v>
      </c>
      <c r="L4516">
        <v>360.06383403151807</v>
      </c>
      <c r="R4516">
        <v>360.06383403151807</v>
      </c>
      <c r="S4516" t="s">
        <v>201</v>
      </c>
      <c r="T4516" s="221">
        <v>45323.313888888886</v>
      </c>
    </row>
    <row r="4517" spans="1:20" x14ac:dyDescent="0.35">
      <c r="A4517" t="s">
        <v>106</v>
      </c>
      <c r="B4517" t="s">
        <v>107</v>
      </c>
      <c r="C4517" t="s">
        <v>92</v>
      </c>
      <c r="D4517" s="29">
        <v>45788</v>
      </c>
      <c r="E4517" s="184">
        <f t="shared" si="280"/>
        <v>1.7728531855965013E-4</v>
      </c>
      <c r="F4517" s="184">
        <f t="shared" si="281"/>
        <v>1.7728531855965013E-4</v>
      </c>
      <c r="G4517" s="184">
        <f t="shared" si="282"/>
        <v>1.7728531855965013E-4</v>
      </c>
      <c r="H4517" s="184">
        <f t="shared" si="283"/>
        <v>1.7728531855965013E-4</v>
      </c>
      <c r="J4517">
        <v>360</v>
      </c>
      <c r="K4517">
        <v>360</v>
      </c>
      <c r="L4517">
        <v>360.06383403151807</v>
      </c>
      <c r="R4517">
        <v>360.06383403151807</v>
      </c>
      <c r="S4517" t="s">
        <v>201</v>
      </c>
      <c r="T4517" s="221">
        <v>45323.313888888886</v>
      </c>
    </row>
    <row r="4518" spans="1:20" x14ac:dyDescent="0.35">
      <c r="A4518" t="s">
        <v>106</v>
      </c>
      <c r="B4518" t="s">
        <v>107</v>
      </c>
      <c r="C4518" t="s">
        <v>92</v>
      </c>
      <c r="D4518" s="29">
        <v>45789</v>
      </c>
      <c r="E4518" s="184">
        <f t="shared" si="280"/>
        <v>0.54174792243767311</v>
      </c>
      <c r="F4518" s="184">
        <f t="shared" si="281"/>
        <v>0.54174792243767311</v>
      </c>
      <c r="G4518" s="184">
        <f t="shared" si="282"/>
        <v>0.54174792243767311</v>
      </c>
      <c r="H4518" s="184">
        <f t="shared" si="283"/>
        <v>0.54174792243767311</v>
      </c>
      <c r="J4518">
        <v>165</v>
      </c>
      <c r="K4518">
        <v>165</v>
      </c>
      <c r="L4518">
        <v>360.06383403151807</v>
      </c>
      <c r="R4518">
        <v>360.06383403151807</v>
      </c>
      <c r="S4518" t="s">
        <v>201</v>
      </c>
      <c r="T4518" s="221">
        <v>45323.313888888886</v>
      </c>
    </row>
    <row r="4519" spans="1:20" x14ac:dyDescent="0.35">
      <c r="A4519" t="s">
        <v>106</v>
      </c>
      <c r="B4519" t="s">
        <v>107</v>
      </c>
      <c r="C4519" t="s">
        <v>92</v>
      </c>
      <c r="D4519" s="29">
        <v>45790</v>
      </c>
      <c r="E4519" s="184">
        <f t="shared" si="280"/>
        <v>0.54174792243767311</v>
      </c>
      <c r="F4519" s="184">
        <f t="shared" si="281"/>
        <v>0.54174792243767311</v>
      </c>
      <c r="G4519" s="184">
        <f t="shared" si="282"/>
        <v>0.54174792243767311</v>
      </c>
      <c r="H4519" s="184">
        <f t="shared" si="283"/>
        <v>0.54174792243767311</v>
      </c>
      <c r="J4519">
        <v>165</v>
      </c>
      <c r="K4519">
        <v>165</v>
      </c>
      <c r="L4519">
        <v>360.06383403151807</v>
      </c>
      <c r="R4519">
        <v>360.06383403151807</v>
      </c>
      <c r="S4519" t="s">
        <v>201</v>
      </c>
      <c r="T4519" s="221">
        <v>45323.313888888886</v>
      </c>
    </row>
    <row r="4520" spans="1:20" x14ac:dyDescent="0.35">
      <c r="A4520" t="s">
        <v>106</v>
      </c>
      <c r="B4520" t="s">
        <v>107</v>
      </c>
      <c r="C4520" t="s">
        <v>92</v>
      </c>
      <c r="D4520" s="29">
        <v>45791</v>
      </c>
      <c r="E4520" s="184">
        <f t="shared" si="280"/>
        <v>0.54174792243767311</v>
      </c>
      <c r="F4520" s="184">
        <f t="shared" si="281"/>
        <v>0.54174792243767311</v>
      </c>
      <c r="G4520" s="184">
        <f t="shared" si="282"/>
        <v>0.54174792243767311</v>
      </c>
      <c r="H4520" s="184">
        <f t="shared" si="283"/>
        <v>0.54174792243767311</v>
      </c>
      <c r="J4520">
        <v>165</v>
      </c>
      <c r="K4520">
        <v>165</v>
      </c>
      <c r="L4520">
        <v>360.06383403151807</v>
      </c>
      <c r="R4520">
        <v>360.06383403151807</v>
      </c>
      <c r="S4520" t="s">
        <v>201</v>
      </c>
      <c r="T4520" s="221">
        <v>45323.313888888886</v>
      </c>
    </row>
    <row r="4521" spans="1:20" x14ac:dyDescent="0.35">
      <c r="A4521" t="s">
        <v>106</v>
      </c>
      <c r="B4521" t="s">
        <v>107</v>
      </c>
      <c r="C4521" t="s">
        <v>92</v>
      </c>
      <c r="D4521" s="29">
        <v>45792</v>
      </c>
      <c r="E4521" s="184">
        <f t="shared" si="280"/>
        <v>0.54174792243767311</v>
      </c>
      <c r="F4521" s="184">
        <f t="shared" si="281"/>
        <v>0.54174792243767311</v>
      </c>
      <c r="G4521" s="184">
        <f t="shared" si="282"/>
        <v>0.54174792243767311</v>
      </c>
      <c r="H4521" s="184">
        <f t="shared" si="283"/>
        <v>0.54174792243767311</v>
      </c>
      <c r="J4521">
        <v>165</v>
      </c>
      <c r="K4521">
        <v>165</v>
      </c>
      <c r="L4521">
        <v>360.06383403151807</v>
      </c>
      <c r="R4521">
        <v>360.06383403151807</v>
      </c>
      <c r="S4521" t="s">
        <v>201</v>
      </c>
      <c r="T4521" s="221">
        <v>45323.313888888886</v>
      </c>
    </row>
    <row r="4522" spans="1:20" x14ac:dyDescent="0.35">
      <c r="A4522" t="s">
        <v>106</v>
      </c>
      <c r="B4522" t="s">
        <v>107</v>
      </c>
      <c r="C4522" t="s">
        <v>92</v>
      </c>
      <c r="D4522" s="29">
        <v>45793</v>
      </c>
      <c r="E4522" s="184">
        <f t="shared" si="280"/>
        <v>0.54174792243767311</v>
      </c>
      <c r="F4522" s="184">
        <f t="shared" si="281"/>
        <v>0.54174792243767311</v>
      </c>
      <c r="G4522" s="184">
        <f t="shared" si="282"/>
        <v>0.54174792243767311</v>
      </c>
      <c r="H4522" s="184">
        <f t="shared" si="283"/>
        <v>0.54174792243767311</v>
      </c>
      <c r="J4522">
        <v>165</v>
      </c>
      <c r="K4522">
        <v>165</v>
      </c>
      <c r="L4522">
        <v>360.06383403151807</v>
      </c>
      <c r="R4522">
        <v>360.06383403151807</v>
      </c>
      <c r="S4522" t="s">
        <v>201</v>
      </c>
      <c r="T4522" s="221">
        <v>45323.313888888886</v>
      </c>
    </row>
    <row r="4523" spans="1:20" x14ac:dyDescent="0.35">
      <c r="A4523" t="s">
        <v>106</v>
      </c>
      <c r="B4523" t="s">
        <v>107</v>
      </c>
      <c r="C4523" t="s">
        <v>92</v>
      </c>
      <c r="D4523" s="29">
        <v>45794</v>
      </c>
      <c r="E4523" s="184">
        <f t="shared" si="280"/>
        <v>0.54174792243767311</v>
      </c>
      <c r="F4523" s="184">
        <f t="shared" si="281"/>
        <v>0.54174792243767311</v>
      </c>
      <c r="G4523" s="184">
        <f t="shared" si="282"/>
        <v>0.54174792243767311</v>
      </c>
      <c r="H4523" s="184">
        <f t="shared" si="283"/>
        <v>0.54174792243767311</v>
      </c>
      <c r="J4523">
        <v>165</v>
      </c>
      <c r="K4523">
        <v>165</v>
      </c>
      <c r="L4523">
        <v>360.06383403151807</v>
      </c>
      <c r="R4523">
        <v>360.06383403151807</v>
      </c>
      <c r="S4523" t="s">
        <v>201</v>
      </c>
      <c r="T4523" s="221">
        <v>45323.313888888886</v>
      </c>
    </row>
    <row r="4524" spans="1:20" x14ac:dyDescent="0.35">
      <c r="A4524" t="s">
        <v>106</v>
      </c>
      <c r="B4524" t="s">
        <v>107</v>
      </c>
      <c r="C4524" t="s">
        <v>92</v>
      </c>
      <c r="D4524" s="29">
        <v>45795</v>
      </c>
      <c r="E4524" s="184">
        <f t="shared" si="280"/>
        <v>0.54174792243767311</v>
      </c>
      <c r="F4524" s="184">
        <f t="shared" si="281"/>
        <v>0.54174792243767311</v>
      </c>
      <c r="G4524" s="184">
        <f t="shared" si="282"/>
        <v>0.54174792243767311</v>
      </c>
      <c r="H4524" s="184">
        <f t="shared" si="283"/>
        <v>0.54174792243767311</v>
      </c>
      <c r="J4524">
        <v>165</v>
      </c>
      <c r="K4524">
        <v>165</v>
      </c>
      <c r="L4524">
        <v>360.06383403151807</v>
      </c>
      <c r="R4524">
        <v>360.06383403151807</v>
      </c>
      <c r="S4524" t="s">
        <v>201</v>
      </c>
      <c r="T4524" s="221">
        <v>45323.313888888886</v>
      </c>
    </row>
    <row r="4525" spans="1:20" x14ac:dyDescent="0.35">
      <c r="A4525" t="s">
        <v>106</v>
      </c>
      <c r="B4525" t="s">
        <v>107</v>
      </c>
      <c r="C4525" t="s">
        <v>92</v>
      </c>
      <c r="D4525" s="29">
        <v>45796</v>
      </c>
      <c r="E4525" s="184">
        <f t="shared" si="280"/>
        <v>0.54174792243767311</v>
      </c>
      <c r="F4525" s="184">
        <f t="shared" si="281"/>
        <v>0.54174792243767311</v>
      </c>
      <c r="G4525" s="184">
        <f t="shared" si="282"/>
        <v>0.54174792243767311</v>
      </c>
      <c r="H4525" s="184">
        <f t="shared" si="283"/>
        <v>0.54174792243767311</v>
      </c>
      <c r="J4525">
        <v>165</v>
      </c>
      <c r="K4525">
        <v>165</v>
      </c>
      <c r="L4525">
        <v>360.06383403151807</v>
      </c>
      <c r="R4525">
        <v>360.06383403151807</v>
      </c>
      <c r="S4525" t="s">
        <v>201</v>
      </c>
      <c r="T4525" s="221">
        <v>45323.313888888886</v>
      </c>
    </row>
    <row r="4526" spans="1:20" x14ac:dyDescent="0.35">
      <c r="A4526" t="s">
        <v>106</v>
      </c>
      <c r="B4526" t="s">
        <v>107</v>
      </c>
      <c r="C4526" t="s">
        <v>92</v>
      </c>
      <c r="D4526" s="29">
        <v>45797</v>
      </c>
      <c r="E4526" s="184">
        <f t="shared" si="280"/>
        <v>0.54174792243767311</v>
      </c>
      <c r="F4526" s="184">
        <f t="shared" si="281"/>
        <v>0.54174792243767311</v>
      </c>
      <c r="G4526" s="184">
        <f t="shared" si="282"/>
        <v>0.54174792243767311</v>
      </c>
      <c r="H4526" s="184">
        <f t="shared" si="283"/>
        <v>0.54174792243767311</v>
      </c>
      <c r="J4526">
        <v>165</v>
      </c>
      <c r="K4526">
        <v>165</v>
      </c>
      <c r="L4526">
        <v>360.06383403151807</v>
      </c>
      <c r="R4526">
        <v>360.06383403151807</v>
      </c>
      <c r="S4526" t="s">
        <v>201</v>
      </c>
      <c r="T4526" s="221">
        <v>45323.313888888886</v>
      </c>
    </row>
    <row r="4527" spans="1:20" x14ac:dyDescent="0.35">
      <c r="A4527" t="s">
        <v>106</v>
      </c>
      <c r="B4527" t="s">
        <v>107</v>
      </c>
      <c r="C4527" t="s">
        <v>92</v>
      </c>
      <c r="D4527" s="29">
        <v>45798</v>
      </c>
      <c r="E4527" s="184">
        <f t="shared" si="280"/>
        <v>0.54174792243767311</v>
      </c>
      <c r="F4527" s="184">
        <f t="shared" si="281"/>
        <v>0.54174792243767311</v>
      </c>
      <c r="G4527" s="184">
        <f t="shared" si="282"/>
        <v>0.54174792243767311</v>
      </c>
      <c r="H4527" s="184">
        <f t="shared" si="283"/>
        <v>0.54174792243767311</v>
      </c>
      <c r="J4527">
        <v>165</v>
      </c>
      <c r="K4527">
        <v>165</v>
      </c>
      <c r="L4527">
        <v>360.06383403151807</v>
      </c>
      <c r="R4527">
        <v>360.06383403151807</v>
      </c>
      <c r="S4527" t="s">
        <v>201</v>
      </c>
      <c r="T4527" s="221">
        <v>45323.313888888886</v>
      </c>
    </row>
    <row r="4528" spans="1:20" x14ac:dyDescent="0.35">
      <c r="A4528" t="s">
        <v>106</v>
      </c>
      <c r="B4528" t="s">
        <v>107</v>
      </c>
      <c r="C4528" t="s">
        <v>92</v>
      </c>
      <c r="D4528" s="29">
        <v>45799</v>
      </c>
      <c r="E4528" s="184">
        <f t="shared" si="280"/>
        <v>0.54174792243767311</v>
      </c>
      <c r="F4528" s="184">
        <f t="shared" si="281"/>
        <v>0.54174792243767311</v>
      </c>
      <c r="G4528" s="184">
        <f t="shared" si="282"/>
        <v>0.54174792243767311</v>
      </c>
      <c r="H4528" s="184">
        <f t="shared" si="283"/>
        <v>0.54174792243767311</v>
      </c>
      <c r="J4528">
        <v>165</v>
      </c>
      <c r="K4528">
        <v>165</v>
      </c>
      <c r="L4528">
        <v>360.06383403151807</v>
      </c>
      <c r="R4528">
        <v>360.06383403151807</v>
      </c>
      <c r="S4528" t="s">
        <v>201</v>
      </c>
      <c r="T4528" s="221">
        <v>45323.313888888886</v>
      </c>
    </row>
    <row r="4529" spans="1:20" x14ac:dyDescent="0.35">
      <c r="A4529" t="s">
        <v>106</v>
      </c>
      <c r="B4529" t="s">
        <v>107</v>
      </c>
      <c r="C4529" t="s">
        <v>92</v>
      </c>
      <c r="D4529" s="29">
        <v>45800</v>
      </c>
      <c r="E4529" s="184">
        <f t="shared" si="280"/>
        <v>0.54174792243767311</v>
      </c>
      <c r="F4529" s="184">
        <f t="shared" si="281"/>
        <v>0.54174792243767311</v>
      </c>
      <c r="G4529" s="184">
        <f t="shared" si="282"/>
        <v>0.54174792243767311</v>
      </c>
      <c r="H4529" s="184">
        <f t="shared" si="283"/>
        <v>0.54174792243767311</v>
      </c>
      <c r="J4529">
        <v>165</v>
      </c>
      <c r="K4529">
        <v>165</v>
      </c>
      <c r="L4529">
        <v>360.06383403151807</v>
      </c>
      <c r="R4529">
        <v>360.06383403151807</v>
      </c>
      <c r="S4529" t="s">
        <v>201</v>
      </c>
      <c r="T4529" s="221">
        <v>45323.313888888886</v>
      </c>
    </row>
    <row r="4530" spans="1:20" x14ac:dyDescent="0.35">
      <c r="A4530" t="s">
        <v>106</v>
      </c>
      <c r="B4530" t="s">
        <v>107</v>
      </c>
      <c r="C4530" t="s">
        <v>92</v>
      </c>
      <c r="D4530" s="29">
        <v>45801</v>
      </c>
      <c r="E4530" s="184" t="str">
        <f t="shared" si="280"/>
        <v/>
      </c>
      <c r="F4530" s="184" t="str">
        <f t="shared" si="281"/>
        <v/>
      </c>
      <c r="G4530" s="184" t="str">
        <f t="shared" si="282"/>
        <v/>
      </c>
      <c r="H4530" s="184" t="str">
        <f t="shared" si="283"/>
        <v/>
      </c>
      <c r="J4530" t="s">
        <v>253</v>
      </c>
      <c r="K4530" t="s">
        <v>253</v>
      </c>
      <c r="L4530">
        <v>360.06383403151807</v>
      </c>
      <c r="R4530">
        <v>360.06383403151807</v>
      </c>
      <c r="S4530" t="s">
        <v>201</v>
      </c>
      <c r="T4530" s="221">
        <v>45323.313888888886</v>
      </c>
    </row>
    <row r="4531" spans="1:20" x14ac:dyDescent="0.35">
      <c r="A4531" t="s">
        <v>106</v>
      </c>
      <c r="B4531" t="s">
        <v>107</v>
      </c>
      <c r="C4531" t="s">
        <v>92</v>
      </c>
      <c r="D4531" s="29">
        <v>45802</v>
      </c>
      <c r="E4531" s="184" t="str">
        <f t="shared" si="280"/>
        <v/>
      </c>
      <c r="F4531" s="184" t="str">
        <f t="shared" si="281"/>
        <v/>
      </c>
      <c r="G4531" s="184" t="str">
        <f t="shared" si="282"/>
        <v/>
      </c>
      <c r="H4531" s="184" t="str">
        <f t="shared" si="283"/>
        <v/>
      </c>
      <c r="J4531" t="s">
        <v>253</v>
      </c>
      <c r="K4531" t="s">
        <v>253</v>
      </c>
      <c r="L4531">
        <v>360.06383403151807</v>
      </c>
      <c r="R4531">
        <v>360.06383403151807</v>
      </c>
      <c r="S4531" t="s">
        <v>201</v>
      </c>
      <c r="T4531" s="221">
        <v>45323.313888888886</v>
      </c>
    </row>
    <row r="4532" spans="1:20" x14ac:dyDescent="0.35">
      <c r="A4532" t="s">
        <v>106</v>
      </c>
      <c r="B4532" t="s">
        <v>107</v>
      </c>
      <c r="C4532" t="s">
        <v>92</v>
      </c>
      <c r="D4532" s="29">
        <v>45803</v>
      </c>
      <c r="E4532" s="184" t="str">
        <f t="shared" si="280"/>
        <v/>
      </c>
      <c r="F4532" s="184" t="str">
        <f t="shared" si="281"/>
        <v/>
      </c>
      <c r="G4532" s="184" t="str">
        <f t="shared" si="282"/>
        <v/>
      </c>
      <c r="H4532" s="184" t="str">
        <f t="shared" si="283"/>
        <v/>
      </c>
      <c r="J4532" t="s">
        <v>253</v>
      </c>
      <c r="K4532" t="s">
        <v>253</v>
      </c>
      <c r="L4532">
        <v>360.06383403151807</v>
      </c>
      <c r="R4532">
        <v>360.06383403151807</v>
      </c>
      <c r="S4532" t="s">
        <v>201</v>
      </c>
      <c r="T4532" s="221">
        <v>45323.313888888886</v>
      </c>
    </row>
    <row r="4533" spans="1:20" x14ac:dyDescent="0.35">
      <c r="A4533" t="s">
        <v>106</v>
      </c>
      <c r="B4533" t="s">
        <v>107</v>
      </c>
      <c r="C4533" t="s">
        <v>92</v>
      </c>
      <c r="D4533" s="29">
        <v>45804</v>
      </c>
      <c r="E4533" s="184" t="str">
        <f t="shared" si="280"/>
        <v/>
      </c>
      <c r="F4533" s="184" t="str">
        <f t="shared" si="281"/>
        <v/>
      </c>
      <c r="G4533" s="184" t="str">
        <f t="shared" si="282"/>
        <v/>
      </c>
      <c r="H4533" s="184" t="str">
        <f t="shared" si="283"/>
        <v/>
      </c>
      <c r="J4533" t="s">
        <v>253</v>
      </c>
      <c r="K4533" t="s">
        <v>253</v>
      </c>
      <c r="L4533">
        <v>360.06383403151807</v>
      </c>
      <c r="R4533">
        <v>360.06383403151807</v>
      </c>
      <c r="S4533" t="s">
        <v>201</v>
      </c>
      <c r="T4533" s="221">
        <v>45323.313888888886</v>
      </c>
    </row>
    <row r="4534" spans="1:20" x14ac:dyDescent="0.35">
      <c r="A4534" t="s">
        <v>106</v>
      </c>
      <c r="B4534" t="s">
        <v>107</v>
      </c>
      <c r="C4534" t="s">
        <v>92</v>
      </c>
      <c r="D4534" s="29">
        <v>45805</v>
      </c>
      <c r="E4534" s="184" t="str">
        <f t="shared" si="280"/>
        <v/>
      </c>
      <c r="F4534" s="184" t="str">
        <f t="shared" si="281"/>
        <v/>
      </c>
      <c r="G4534" s="184" t="str">
        <f t="shared" si="282"/>
        <v/>
      </c>
      <c r="H4534" s="184" t="str">
        <f t="shared" si="283"/>
        <v/>
      </c>
      <c r="J4534" t="s">
        <v>253</v>
      </c>
      <c r="K4534" t="s">
        <v>253</v>
      </c>
      <c r="L4534">
        <v>360.06383403151807</v>
      </c>
      <c r="R4534">
        <v>360.06383403151807</v>
      </c>
      <c r="S4534" t="s">
        <v>201</v>
      </c>
      <c r="T4534" s="221">
        <v>45323.313888888886</v>
      </c>
    </row>
    <row r="4535" spans="1:20" x14ac:dyDescent="0.35">
      <c r="A4535" t="s">
        <v>106</v>
      </c>
      <c r="B4535" t="s">
        <v>107</v>
      </c>
      <c r="C4535" t="s">
        <v>92</v>
      </c>
      <c r="D4535" s="29">
        <v>45806</v>
      </c>
      <c r="E4535" s="184" t="str">
        <f t="shared" si="280"/>
        <v/>
      </c>
      <c r="F4535" s="184" t="str">
        <f t="shared" si="281"/>
        <v/>
      </c>
      <c r="G4535" s="184" t="str">
        <f t="shared" si="282"/>
        <v/>
      </c>
      <c r="H4535" s="184" t="str">
        <f t="shared" si="283"/>
        <v/>
      </c>
      <c r="J4535" t="s">
        <v>253</v>
      </c>
      <c r="K4535" t="s">
        <v>253</v>
      </c>
      <c r="L4535">
        <v>360.06383403151807</v>
      </c>
      <c r="R4535">
        <v>360.06383403151807</v>
      </c>
      <c r="S4535" t="s">
        <v>201</v>
      </c>
      <c r="T4535" s="221">
        <v>45323.313888888886</v>
      </c>
    </row>
    <row r="4536" spans="1:20" x14ac:dyDescent="0.35">
      <c r="A4536" t="s">
        <v>106</v>
      </c>
      <c r="B4536" t="s">
        <v>107</v>
      </c>
      <c r="C4536" t="s">
        <v>92</v>
      </c>
      <c r="D4536" s="29">
        <v>45807</v>
      </c>
      <c r="E4536" s="184" t="str">
        <f t="shared" si="280"/>
        <v/>
      </c>
      <c r="F4536" s="184" t="str">
        <f t="shared" si="281"/>
        <v/>
      </c>
      <c r="G4536" s="184" t="str">
        <f t="shared" si="282"/>
        <v/>
      </c>
      <c r="H4536" s="184" t="str">
        <f t="shared" si="283"/>
        <v/>
      </c>
      <c r="J4536" t="s">
        <v>253</v>
      </c>
      <c r="K4536" t="s">
        <v>253</v>
      </c>
      <c r="L4536">
        <v>360.06383403151807</v>
      </c>
      <c r="R4536">
        <v>360.06383403151807</v>
      </c>
      <c r="S4536" t="s">
        <v>201</v>
      </c>
      <c r="T4536" s="221">
        <v>45323.313888888886</v>
      </c>
    </row>
    <row r="4537" spans="1:20" x14ac:dyDescent="0.35">
      <c r="A4537" t="s">
        <v>106</v>
      </c>
      <c r="B4537" t="s">
        <v>107</v>
      </c>
      <c r="C4537" t="s">
        <v>92</v>
      </c>
      <c r="D4537" s="29">
        <v>45808</v>
      </c>
      <c r="E4537" s="184" t="str">
        <f t="shared" si="280"/>
        <v/>
      </c>
      <c r="F4537" s="184" t="str">
        <f t="shared" si="281"/>
        <v/>
      </c>
      <c r="G4537" s="184" t="str">
        <f t="shared" si="282"/>
        <v/>
      </c>
      <c r="H4537" s="184" t="str">
        <f t="shared" si="283"/>
        <v/>
      </c>
      <c r="J4537" t="s">
        <v>253</v>
      </c>
      <c r="K4537" t="s">
        <v>253</v>
      </c>
      <c r="L4537">
        <v>360.06383403151807</v>
      </c>
      <c r="R4537">
        <v>360.06383403151807</v>
      </c>
      <c r="S4537" t="s">
        <v>201</v>
      </c>
      <c r="T4537" s="221">
        <v>45323.313888888886</v>
      </c>
    </row>
    <row r="4538" spans="1:20" x14ac:dyDescent="0.35">
      <c r="A4538" t="s">
        <v>106</v>
      </c>
      <c r="B4538" t="s">
        <v>107</v>
      </c>
      <c r="C4538" t="s">
        <v>92</v>
      </c>
      <c r="D4538" s="29">
        <v>45809</v>
      </c>
      <c r="E4538" s="184" t="str">
        <f t="shared" si="280"/>
        <v/>
      </c>
      <c r="F4538" s="184" t="str">
        <f t="shared" si="281"/>
        <v/>
      </c>
      <c r="G4538" s="184" t="str">
        <f t="shared" si="282"/>
        <v/>
      </c>
      <c r="H4538" s="184" t="str">
        <f t="shared" si="283"/>
        <v/>
      </c>
      <c r="J4538" t="s">
        <v>253</v>
      </c>
      <c r="K4538" t="s">
        <v>253</v>
      </c>
      <c r="L4538">
        <v>360.06383403151807</v>
      </c>
      <c r="R4538">
        <v>360.06383403151807</v>
      </c>
      <c r="S4538" t="s">
        <v>201</v>
      </c>
      <c r="T4538" s="221">
        <v>45323.313888888886</v>
      </c>
    </row>
    <row r="4539" spans="1:20" x14ac:dyDescent="0.35">
      <c r="A4539" t="s">
        <v>106</v>
      </c>
      <c r="B4539" t="s">
        <v>107</v>
      </c>
      <c r="C4539" t="s">
        <v>92</v>
      </c>
      <c r="D4539" s="29">
        <v>45810</v>
      </c>
      <c r="E4539" s="184" t="str">
        <f t="shared" si="280"/>
        <v/>
      </c>
      <c r="F4539" s="184" t="str">
        <f t="shared" si="281"/>
        <v/>
      </c>
      <c r="G4539" s="184" t="str">
        <f t="shared" si="282"/>
        <v/>
      </c>
      <c r="H4539" s="184" t="str">
        <f t="shared" si="283"/>
        <v/>
      </c>
      <c r="J4539" t="s">
        <v>253</v>
      </c>
      <c r="K4539" t="s">
        <v>253</v>
      </c>
      <c r="L4539">
        <v>360.06383403151807</v>
      </c>
      <c r="R4539">
        <v>360.06383403151807</v>
      </c>
      <c r="S4539" t="s">
        <v>201</v>
      </c>
      <c r="T4539" s="221">
        <v>45323.313888888886</v>
      </c>
    </row>
    <row r="4540" spans="1:20" x14ac:dyDescent="0.35">
      <c r="A4540" t="s">
        <v>106</v>
      </c>
      <c r="B4540" t="s">
        <v>107</v>
      </c>
      <c r="C4540" t="s">
        <v>92</v>
      </c>
      <c r="D4540" s="29">
        <v>45811</v>
      </c>
      <c r="E4540" s="184" t="str">
        <f t="shared" si="280"/>
        <v/>
      </c>
      <c r="F4540" s="184" t="str">
        <f t="shared" si="281"/>
        <v/>
      </c>
      <c r="G4540" s="184" t="str">
        <f t="shared" si="282"/>
        <v/>
      </c>
      <c r="H4540" s="184" t="str">
        <f t="shared" si="283"/>
        <v/>
      </c>
      <c r="J4540" t="s">
        <v>253</v>
      </c>
      <c r="K4540" t="s">
        <v>253</v>
      </c>
      <c r="L4540">
        <v>360.06383403151807</v>
      </c>
      <c r="R4540">
        <v>360.06383403151807</v>
      </c>
      <c r="S4540" t="s">
        <v>201</v>
      </c>
      <c r="T4540" s="221">
        <v>45323.313888888886</v>
      </c>
    </row>
    <row r="4541" spans="1:20" x14ac:dyDescent="0.35">
      <c r="A4541" t="s">
        <v>106</v>
      </c>
      <c r="B4541" t="s">
        <v>107</v>
      </c>
      <c r="C4541" t="s">
        <v>92</v>
      </c>
      <c r="D4541" s="29">
        <v>45812</v>
      </c>
      <c r="E4541" s="184" t="str">
        <f t="shared" si="280"/>
        <v/>
      </c>
      <c r="F4541" s="184" t="str">
        <f t="shared" si="281"/>
        <v/>
      </c>
      <c r="G4541" s="184" t="str">
        <f t="shared" si="282"/>
        <v/>
      </c>
      <c r="H4541" s="184" t="str">
        <f t="shared" si="283"/>
        <v/>
      </c>
      <c r="J4541" t="s">
        <v>253</v>
      </c>
      <c r="K4541" t="s">
        <v>253</v>
      </c>
      <c r="L4541">
        <v>360.06383403151807</v>
      </c>
      <c r="R4541">
        <v>360.06383403151807</v>
      </c>
      <c r="S4541" t="s">
        <v>201</v>
      </c>
      <c r="T4541" s="221">
        <v>45323.313888888886</v>
      </c>
    </row>
    <row r="4542" spans="1:20" x14ac:dyDescent="0.35">
      <c r="A4542" t="s">
        <v>106</v>
      </c>
      <c r="B4542" t="s">
        <v>107</v>
      </c>
      <c r="C4542" t="s">
        <v>92</v>
      </c>
      <c r="D4542" s="29">
        <v>45813</v>
      </c>
      <c r="E4542" s="184" t="str">
        <f t="shared" si="280"/>
        <v/>
      </c>
      <c r="F4542" s="184" t="str">
        <f t="shared" si="281"/>
        <v/>
      </c>
      <c r="G4542" s="184" t="str">
        <f t="shared" si="282"/>
        <v/>
      </c>
      <c r="H4542" s="184" t="str">
        <f t="shared" si="283"/>
        <v/>
      </c>
      <c r="J4542" t="s">
        <v>253</v>
      </c>
      <c r="K4542" t="s">
        <v>253</v>
      </c>
      <c r="L4542">
        <v>360.06383403151807</v>
      </c>
      <c r="R4542">
        <v>360.06383403151807</v>
      </c>
      <c r="S4542" t="s">
        <v>201</v>
      </c>
      <c r="T4542" s="221">
        <v>45323.313888888886</v>
      </c>
    </row>
    <row r="4543" spans="1:20" x14ac:dyDescent="0.35">
      <c r="A4543" t="s">
        <v>106</v>
      </c>
      <c r="B4543" t="s">
        <v>107</v>
      </c>
      <c r="C4543" t="s">
        <v>92</v>
      </c>
      <c r="D4543" s="29">
        <v>45814</v>
      </c>
      <c r="E4543" s="184" t="str">
        <f t="shared" si="280"/>
        <v/>
      </c>
      <c r="F4543" s="184" t="str">
        <f t="shared" si="281"/>
        <v/>
      </c>
      <c r="G4543" s="184" t="str">
        <f t="shared" si="282"/>
        <v/>
      </c>
      <c r="H4543" s="184" t="str">
        <f t="shared" si="283"/>
        <v/>
      </c>
      <c r="J4543" t="s">
        <v>253</v>
      </c>
      <c r="K4543" t="s">
        <v>253</v>
      </c>
      <c r="L4543">
        <v>360.06383403151807</v>
      </c>
      <c r="R4543">
        <v>360.06383403151807</v>
      </c>
      <c r="S4543" t="s">
        <v>201</v>
      </c>
      <c r="T4543" s="221">
        <v>45323.313888888886</v>
      </c>
    </row>
    <row r="4544" spans="1:20" x14ac:dyDescent="0.35">
      <c r="A4544" t="s">
        <v>106</v>
      </c>
      <c r="B4544" t="s">
        <v>107</v>
      </c>
      <c r="C4544" t="s">
        <v>92</v>
      </c>
      <c r="D4544" s="29">
        <v>45815</v>
      </c>
      <c r="E4544" s="184" t="str">
        <f t="shared" si="280"/>
        <v/>
      </c>
      <c r="F4544" s="184" t="str">
        <f t="shared" si="281"/>
        <v/>
      </c>
      <c r="G4544" s="184" t="str">
        <f t="shared" si="282"/>
        <v/>
      </c>
      <c r="H4544" s="184" t="str">
        <f t="shared" si="283"/>
        <v/>
      </c>
      <c r="J4544" t="s">
        <v>253</v>
      </c>
      <c r="K4544" t="s">
        <v>253</v>
      </c>
      <c r="L4544">
        <v>360.06383403151807</v>
      </c>
      <c r="R4544">
        <v>360.06383403151807</v>
      </c>
      <c r="S4544" t="s">
        <v>201</v>
      </c>
      <c r="T4544" s="221">
        <v>45323.313888888886</v>
      </c>
    </row>
    <row r="4545" spans="1:20" x14ac:dyDescent="0.35">
      <c r="A4545" t="s">
        <v>106</v>
      </c>
      <c r="B4545" t="s">
        <v>107</v>
      </c>
      <c r="C4545" t="s">
        <v>92</v>
      </c>
      <c r="D4545" s="29">
        <v>45816</v>
      </c>
      <c r="E4545" s="184" t="str">
        <f t="shared" si="280"/>
        <v/>
      </c>
      <c r="F4545" s="184" t="str">
        <f t="shared" si="281"/>
        <v/>
      </c>
      <c r="G4545" s="184" t="str">
        <f t="shared" si="282"/>
        <v/>
      </c>
      <c r="H4545" s="184" t="str">
        <f t="shared" si="283"/>
        <v/>
      </c>
      <c r="J4545" t="s">
        <v>253</v>
      </c>
      <c r="K4545" t="s">
        <v>253</v>
      </c>
      <c r="L4545">
        <v>360.06383403151807</v>
      </c>
      <c r="R4545">
        <v>360.06383403151807</v>
      </c>
      <c r="S4545" t="s">
        <v>201</v>
      </c>
      <c r="T4545" s="221">
        <v>45323.313888888886</v>
      </c>
    </row>
    <row r="4546" spans="1:20" x14ac:dyDescent="0.35">
      <c r="A4546" t="s">
        <v>106</v>
      </c>
      <c r="B4546" t="s">
        <v>107</v>
      </c>
      <c r="C4546" t="s">
        <v>92</v>
      </c>
      <c r="D4546" s="29">
        <v>45817</v>
      </c>
      <c r="E4546" s="184" t="str">
        <f t="shared" si="280"/>
        <v/>
      </c>
      <c r="F4546" s="184" t="str">
        <f t="shared" si="281"/>
        <v/>
      </c>
      <c r="G4546" s="184" t="str">
        <f t="shared" si="282"/>
        <v/>
      </c>
      <c r="H4546" s="184" t="str">
        <f t="shared" si="283"/>
        <v/>
      </c>
      <c r="J4546" t="s">
        <v>253</v>
      </c>
      <c r="K4546" t="s">
        <v>253</v>
      </c>
      <c r="L4546">
        <v>360.06383403151807</v>
      </c>
      <c r="R4546">
        <v>360.06383403151807</v>
      </c>
      <c r="S4546" t="s">
        <v>201</v>
      </c>
      <c r="T4546" s="221">
        <v>45323.313888888886</v>
      </c>
    </row>
    <row r="4547" spans="1:20" x14ac:dyDescent="0.35">
      <c r="A4547" t="s">
        <v>106</v>
      </c>
      <c r="B4547" t="s">
        <v>107</v>
      </c>
      <c r="C4547" t="s">
        <v>92</v>
      </c>
      <c r="D4547" s="29">
        <v>45818</v>
      </c>
      <c r="E4547" s="184" t="str">
        <f t="shared" si="280"/>
        <v/>
      </c>
      <c r="F4547" s="184" t="str">
        <f t="shared" si="281"/>
        <v/>
      </c>
      <c r="G4547" s="184" t="str">
        <f t="shared" si="282"/>
        <v/>
      </c>
      <c r="H4547" s="184" t="str">
        <f t="shared" si="283"/>
        <v/>
      </c>
      <c r="J4547" t="s">
        <v>253</v>
      </c>
      <c r="K4547" t="s">
        <v>253</v>
      </c>
      <c r="L4547">
        <v>360.06383403151807</v>
      </c>
      <c r="R4547">
        <v>360.06383403151807</v>
      </c>
      <c r="S4547" t="s">
        <v>201</v>
      </c>
      <c r="T4547" s="221">
        <v>45323.313888888886</v>
      </c>
    </row>
    <row r="4548" spans="1:20" x14ac:dyDescent="0.35">
      <c r="A4548" t="s">
        <v>106</v>
      </c>
      <c r="B4548" t="s">
        <v>107</v>
      </c>
      <c r="C4548" t="s">
        <v>92</v>
      </c>
      <c r="D4548" s="29">
        <v>45819</v>
      </c>
      <c r="E4548" s="184" t="str">
        <f t="shared" si="280"/>
        <v/>
      </c>
      <c r="F4548" s="184" t="str">
        <f t="shared" si="281"/>
        <v/>
      </c>
      <c r="G4548" s="184" t="str">
        <f t="shared" si="282"/>
        <v/>
      </c>
      <c r="H4548" s="184" t="str">
        <f t="shared" si="283"/>
        <v/>
      </c>
      <c r="J4548" t="s">
        <v>253</v>
      </c>
      <c r="K4548" t="s">
        <v>253</v>
      </c>
      <c r="L4548">
        <v>360.06383403151807</v>
      </c>
      <c r="R4548">
        <v>360.06383403151807</v>
      </c>
      <c r="S4548" t="s">
        <v>201</v>
      </c>
      <c r="T4548" s="221">
        <v>45323.313888888886</v>
      </c>
    </row>
    <row r="4549" spans="1:20" x14ac:dyDescent="0.35">
      <c r="A4549" t="s">
        <v>106</v>
      </c>
      <c r="B4549" t="s">
        <v>107</v>
      </c>
      <c r="C4549" t="s">
        <v>92</v>
      </c>
      <c r="D4549" s="29">
        <v>45820</v>
      </c>
      <c r="E4549" s="184" t="str">
        <f t="shared" si="280"/>
        <v/>
      </c>
      <c r="F4549" s="184" t="str">
        <f t="shared" si="281"/>
        <v/>
      </c>
      <c r="G4549" s="184" t="str">
        <f t="shared" si="282"/>
        <v/>
      </c>
      <c r="H4549" s="184" t="str">
        <f t="shared" si="283"/>
        <v/>
      </c>
      <c r="J4549" t="s">
        <v>253</v>
      </c>
      <c r="K4549" t="s">
        <v>253</v>
      </c>
      <c r="L4549">
        <v>360.06383403151807</v>
      </c>
      <c r="R4549">
        <v>360.06383403151807</v>
      </c>
      <c r="S4549" t="s">
        <v>201</v>
      </c>
      <c r="T4549" s="221">
        <v>45323.313888888886</v>
      </c>
    </row>
    <row r="4550" spans="1:20" x14ac:dyDescent="0.35">
      <c r="A4550" t="s">
        <v>106</v>
      </c>
      <c r="B4550" t="s">
        <v>107</v>
      </c>
      <c r="C4550" t="s">
        <v>92</v>
      </c>
      <c r="D4550" s="29">
        <v>45821</v>
      </c>
      <c r="E4550" s="184" t="str">
        <f t="shared" si="280"/>
        <v/>
      </c>
      <c r="F4550" s="184" t="str">
        <f t="shared" si="281"/>
        <v/>
      </c>
      <c r="G4550" s="184" t="str">
        <f t="shared" si="282"/>
        <v/>
      </c>
      <c r="H4550" s="184" t="str">
        <f t="shared" si="283"/>
        <v/>
      </c>
      <c r="J4550" t="s">
        <v>253</v>
      </c>
      <c r="K4550" t="s">
        <v>253</v>
      </c>
      <c r="L4550">
        <v>360.06383403151807</v>
      </c>
      <c r="R4550">
        <v>360.06383403151807</v>
      </c>
      <c r="S4550" t="s">
        <v>201</v>
      </c>
      <c r="T4550" s="221">
        <v>45323.313888888886</v>
      </c>
    </row>
    <row r="4551" spans="1:20" x14ac:dyDescent="0.35">
      <c r="A4551" t="s">
        <v>106</v>
      </c>
      <c r="B4551" t="s">
        <v>107</v>
      </c>
      <c r="C4551" t="s">
        <v>92</v>
      </c>
      <c r="D4551" s="29">
        <v>45822</v>
      </c>
      <c r="E4551" s="184" t="str">
        <f t="shared" si="280"/>
        <v/>
      </c>
      <c r="F4551" s="184" t="str">
        <f t="shared" si="281"/>
        <v/>
      </c>
      <c r="G4551" s="184" t="str">
        <f t="shared" si="282"/>
        <v/>
      </c>
      <c r="H4551" s="184" t="str">
        <f t="shared" si="283"/>
        <v/>
      </c>
      <c r="J4551" t="s">
        <v>253</v>
      </c>
      <c r="K4551" t="s">
        <v>253</v>
      </c>
      <c r="L4551">
        <v>360.06383403151807</v>
      </c>
      <c r="R4551">
        <v>360.06383403151807</v>
      </c>
      <c r="S4551" t="s">
        <v>201</v>
      </c>
      <c r="T4551" s="221">
        <v>45323.313888888886</v>
      </c>
    </row>
    <row r="4552" spans="1:20" x14ac:dyDescent="0.35">
      <c r="A4552" t="s">
        <v>106</v>
      </c>
      <c r="B4552" t="s">
        <v>107</v>
      </c>
      <c r="C4552" t="s">
        <v>92</v>
      </c>
      <c r="D4552" s="29">
        <v>45823</v>
      </c>
      <c r="E4552" s="184" t="str">
        <f t="shared" ref="E4552:E4615" si="284">IF(J4552="","",IF(L4552=0,0,IF(1-(J4552/L4552)&lt;0,"",1-(J4552/L4552))))</f>
        <v/>
      </c>
      <c r="F4552" s="184" t="str">
        <f t="shared" ref="F4552:F4615" si="285">IF(K4552="","",IF(L4552=0,0,IF(1-(K4552/L4552)&lt;0,"",1-(K4552/L4552))))</f>
        <v/>
      </c>
      <c r="G4552" s="184" t="str">
        <f t="shared" ref="G4552:G4615" si="286">IF(J4552="","",IF(1-(J4552/R4552)&lt;0,"",1-(J4552/R4552)))</f>
        <v/>
      </c>
      <c r="H4552" s="184" t="str">
        <f t="shared" ref="H4552:H4615" si="287">IF(K4552="","",IF(1-(K4552/R4552)&lt;0,"",1-(K4552/R4552)))</f>
        <v/>
      </c>
      <c r="J4552" t="s">
        <v>253</v>
      </c>
      <c r="K4552" t="s">
        <v>253</v>
      </c>
      <c r="L4552">
        <v>360.06383403151807</v>
      </c>
      <c r="R4552">
        <v>360.06383403151807</v>
      </c>
      <c r="S4552" t="s">
        <v>201</v>
      </c>
      <c r="T4552" s="221">
        <v>45323.313888888886</v>
      </c>
    </row>
    <row r="4553" spans="1:20" x14ac:dyDescent="0.35">
      <c r="A4553" t="s">
        <v>106</v>
      </c>
      <c r="B4553" t="s">
        <v>107</v>
      </c>
      <c r="C4553" t="s">
        <v>92</v>
      </c>
      <c r="D4553" s="29">
        <v>45824</v>
      </c>
      <c r="E4553" s="184" t="str">
        <f t="shared" si="284"/>
        <v/>
      </c>
      <c r="F4553" s="184" t="str">
        <f t="shared" si="285"/>
        <v/>
      </c>
      <c r="G4553" s="184" t="str">
        <f t="shared" si="286"/>
        <v/>
      </c>
      <c r="H4553" s="184" t="str">
        <f t="shared" si="287"/>
        <v/>
      </c>
      <c r="J4553" t="s">
        <v>253</v>
      </c>
      <c r="K4553" t="s">
        <v>253</v>
      </c>
      <c r="L4553">
        <v>360.06383403151807</v>
      </c>
      <c r="R4553">
        <v>360.06383403151807</v>
      </c>
      <c r="S4553" t="s">
        <v>201</v>
      </c>
      <c r="T4553" s="221">
        <v>45323.313888888886</v>
      </c>
    </row>
    <row r="4554" spans="1:20" x14ac:dyDescent="0.35">
      <c r="A4554" t="s">
        <v>106</v>
      </c>
      <c r="B4554" t="s">
        <v>107</v>
      </c>
      <c r="C4554" t="s">
        <v>92</v>
      </c>
      <c r="D4554" s="29">
        <v>45825</v>
      </c>
      <c r="E4554" s="184" t="str">
        <f t="shared" si="284"/>
        <v/>
      </c>
      <c r="F4554" s="184" t="str">
        <f t="shared" si="285"/>
        <v/>
      </c>
      <c r="G4554" s="184" t="str">
        <f t="shared" si="286"/>
        <v/>
      </c>
      <c r="H4554" s="184" t="str">
        <f t="shared" si="287"/>
        <v/>
      </c>
      <c r="J4554" t="s">
        <v>253</v>
      </c>
      <c r="K4554" t="s">
        <v>253</v>
      </c>
      <c r="L4554">
        <v>360.06383403151807</v>
      </c>
      <c r="R4554">
        <v>360.06383403151807</v>
      </c>
      <c r="S4554" t="s">
        <v>201</v>
      </c>
      <c r="T4554" s="221">
        <v>45323.313888888886</v>
      </c>
    </row>
    <row r="4555" spans="1:20" x14ac:dyDescent="0.35">
      <c r="A4555" t="s">
        <v>106</v>
      </c>
      <c r="B4555" t="s">
        <v>107</v>
      </c>
      <c r="C4555" t="s">
        <v>92</v>
      </c>
      <c r="D4555" s="29">
        <v>45826</v>
      </c>
      <c r="E4555" s="184" t="str">
        <f t="shared" si="284"/>
        <v/>
      </c>
      <c r="F4555" s="184" t="str">
        <f t="shared" si="285"/>
        <v/>
      </c>
      <c r="G4555" s="184" t="str">
        <f t="shared" si="286"/>
        <v/>
      </c>
      <c r="H4555" s="184" t="str">
        <f t="shared" si="287"/>
        <v/>
      </c>
      <c r="J4555" t="s">
        <v>253</v>
      </c>
      <c r="K4555" t="s">
        <v>253</v>
      </c>
      <c r="L4555">
        <v>360.06383403151807</v>
      </c>
      <c r="R4555">
        <v>360.06383403151807</v>
      </c>
      <c r="S4555" t="s">
        <v>201</v>
      </c>
      <c r="T4555" s="221">
        <v>45323.313888888886</v>
      </c>
    </row>
    <row r="4556" spans="1:20" x14ac:dyDescent="0.35">
      <c r="A4556" t="s">
        <v>106</v>
      </c>
      <c r="B4556" t="s">
        <v>107</v>
      </c>
      <c r="C4556" t="s">
        <v>92</v>
      </c>
      <c r="D4556" s="29">
        <v>45827</v>
      </c>
      <c r="E4556" s="184" t="str">
        <f t="shared" si="284"/>
        <v/>
      </c>
      <c r="F4556" s="184" t="str">
        <f t="shared" si="285"/>
        <v/>
      </c>
      <c r="G4556" s="184" t="str">
        <f t="shared" si="286"/>
        <v/>
      </c>
      <c r="H4556" s="184" t="str">
        <f t="shared" si="287"/>
        <v/>
      </c>
      <c r="J4556" t="s">
        <v>253</v>
      </c>
      <c r="K4556" t="s">
        <v>253</v>
      </c>
      <c r="L4556">
        <v>360.06383403151807</v>
      </c>
      <c r="R4556">
        <v>360.06383403151807</v>
      </c>
      <c r="S4556" t="s">
        <v>201</v>
      </c>
      <c r="T4556" s="221">
        <v>45323.313888888886</v>
      </c>
    </row>
    <row r="4557" spans="1:20" x14ac:dyDescent="0.35">
      <c r="A4557" t="s">
        <v>106</v>
      </c>
      <c r="B4557" t="s">
        <v>107</v>
      </c>
      <c r="C4557" t="s">
        <v>92</v>
      </c>
      <c r="D4557" s="29">
        <v>45828</v>
      </c>
      <c r="E4557" s="184" t="str">
        <f t="shared" si="284"/>
        <v/>
      </c>
      <c r="F4557" s="184" t="str">
        <f t="shared" si="285"/>
        <v/>
      </c>
      <c r="G4557" s="184" t="str">
        <f t="shared" si="286"/>
        <v/>
      </c>
      <c r="H4557" s="184" t="str">
        <f t="shared" si="287"/>
        <v/>
      </c>
      <c r="J4557" t="s">
        <v>253</v>
      </c>
      <c r="K4557" t="s">
        <v>253</v>
      </c>
      <c r="L4557">
        <v>360.06383403151807</v>
      </c>
      <c r="R4557">
        <v>360.06383403151807</v>
      </c>
      <c r="S4557" t="s">
        <v>201</v>
      </c>
      <c r="T4557" s="221">
        <v>45323.313888888886</v>
      </c>
    </row>
    <row r="4558" spans="1:20" x14ac:dyDescent="0.35">
      <c r="A4558" t="s">
        <v>106</v>
      </c>
      <c r="B4558" t="s">
        <v>107</v>
      </c>
      <c r="C4558" t="s">
        <v>92</v>
      </c>
      <c r="D4558" s="29">
        <v>45829</v>
      </c>
      <c r="E4558" s="184" t="str">
        <f t="shared" si="284"/>
        <v/>
      </c>
      <c r="F4558" s="184" t="str">
        <f t="shared" si="285"/>
        <v/>
      </c>
      <c r="G4558" s="184" t="str">
        <f t="shared" si="286"/>
        <v/>
      </c>
      <c r="H4558" s="184" t="str">
        <f t="shared" si="287"/>
        <v/>
      </c>
      <c r="J4558" t="s">
        <v>253</v>
      </c>
      <c r="K4558" t="s">
        <v>253</v>
      </c>
      <c r="L4558">
        <v>360.06383403151807</v>
      </c>
      <c r="R4558">
        <v>360.06383403151807</v>
      </c>
      <c r="S4558" t="s">
        <v>201</v>
      </c>
      <c r="T4558" s="221">
        <v>45323.313888888886</v>
      </c>
    </row>
    <row r="4559" spans="1:20" x14ac:dyDescent="0.35">
      <c r="A4559" t="s">
        <v>106</v>
      </c>
      <c r="B4559" t="s">
        <v>107</v>
      </c>
      <c r="C4559" t="s">
        <v>92</v>
      </c>
      <c r="D4559" s="29">
        <v>45830</v>
      </c>
      <c r="E4559" s="184" t="str">
        <f t="shared" si="284"/>
        <v/>
      </c>
      <c r="F4559" s="184" t="str">
        <f t="shared" si="285"/>
        <v/>
      </c>
      <c r="G4559" s="184" t="str">
        <f t="shared" si="286"/>
        <v/>
      </c>
      <c r="H4559" s="184" t="str">
        <f t="shared" si="287"/>
        <v/>
      </c>
      <c r="J4559" t="s">
        <v>253</v>
      </c>
      <c r="K4559" t="s">
        <v>253</v>
      </c>
      <c r="L4559">
        <v>360.06383403151807</v>
      </c>
      <c r="R4559">
        <v>360.06383403151807</v>
      </c>
      <c r="S4559" t="s">
        <v>201</v>
      </c>
      <c r="T4559" s="221">
        <v>45323.313888888886</v>
      </c>
    </row>
    <row r="4560" spans="1:20" x14ac:dyDescent="0.35">
      <c r="A4560" t="s">
        <v>106</v>
      </c>
      <c r="B4560" t="s">
        <v>107</v>
      </c>
      <c r="C4560" t="s">
        <v>92</v>
      </c>
      <c r="D4560" s="29">
        <v>45831</v>
      </c>
      <c r="E4560" s="184" t="str">
        <f t="shared" si="284"/>
        <v/>
      </c>
      <c r="F4560" s="184" t="str">
        <f t="shared" si="285"/>
        <v/>
      </c>
      <c r="G4560" s="184" t="str">
        <f t="shared" si="286"/>
        <v/>
      </c>
      <c r="H4560" s="184" t="str">
        <f t="shared" si="287"/>
        <v/>
      </c>
      <c r="J4560" t="s">
        <v>253</v>
      </c>
      <c r="K4560" t="s">
        <v>253</v>
      </c>
      <c r="L4560">
        <v>360.06383403151807</v>
      </c>
      <c r="R4560">
        <v>360.06383403151807</v>
      </c>
      <c r="S4560" t="s">
        <v>201</v>
      </c>
      <c r="T4560" s="221">
        <v>45323.313888888886</v>
      </c>
    </row>
    <row r="4561" spans="1:20" x14ac:dyDescent="0.35">
      <c r="A4561" t="s">
        <v>106</v>
      </c>
      <c r="B4561" t="s">
        <v>107</v>
      </c>
      <c r="C4561" t="s">
        <v>92</v>
      </c>
      <c r="D4561" s="29">
        <v>45832</v>
      </c>
      <c r="E4561" s="184" t="str">
        <f t="shared" si="284"/>
        <v/>
      </c>
      <c r="F4561" s="184" t="str">
        <f t="shared" si="285"/>
        <v/>
      </c>
      <c r="G4561" s="184" t="str">
        <f t="shared" si="286"/>
        <v/>
      </c>
      <c r="H4561" s="184" t="str">
        <f t="shared" si="287"/>
        <v/>
      </c>
      <c r="J4561" t="s">
        <v>253</v>
      </c>
      <c r="K4561" t="s">
        <v>253</v>
      </c>
      <c r="L4561">
        <v>360.06383403151807</v>
      </c>
      <c r="R4561">
        <v>360.06383403151807</v>
      </c>
      <c r="S4561" t="s">
        <v>201</v>
      </c>
      <c r="T4561" s="221">
        <v>45323.313888888886</v>
      </c>
    </row>
    <row r="4562" spans="1:20" x14ac:dyDescent="0.35">
      <c r="A4562" t="s">
        <v>106</v>
      </c>
      <c r="B4562" t="s">
        <v>107</v>
      </c>
      <c r="C4562" t="s">
        <v>92</v>
      </c>
      <c r="D4562" s="29">
        <v>45833</v>
      </c>
      <c r="E4562" s="184" t="str">
        <f t="shared" si="284"/>
        <v/>
      </c>
      <c r="F4562" s="184" t="str">
        <f t="shared" si="285"/>
        <v/>
      </c>
      <c r="G4562" s="184" t="str">
        <f t="shared" si="286"/>
        <v/>
      </c>
      <c r="H4562" s="184" t="str">
        <f t="shared" si="287"/>
        <v/>
      </c>
      <c r="J4562" t="s">
        <v>253</v>
      </c>
      <c r="K4562" t="s">
        <v>253</v>
      </c>
      <c r="L4562">
        <v>360.06383403151807</v>
      </c>
      <c r="R4562">
        <v>360.06383403151807</v>
      </c>
      <c r="S4562" t="s">
        <v>201</v>
      </c>
      <c r="T4562" s="221">
        <v>45323.313888888886</v>
      </c>
    </row>
    <row r="4563" spans="1:20" x14ac:dyDescent="0.35">
      <c r="A4563" t="s">
        <v>106</v>
      </c>
      <c r="B4563" t="s">
        <v>107</v>
      </c>
      <c r="C4563" t="s">
        <v>92</v>
      </c>
      <c r="D4563" s="29">
        <v>45834</v>
      </c>
      <c r="E4563" s="184" t="str">
        <f t="shared" si="284"/>
        <v/>
      </c>
      <c r="F4563" s="184" t="str">
        <f t="shared" si="285"/>
        <v/>
      </c>
      <c r="G4563" s="184" t="str">
        <f t="shared" si="286"/>
        <v/>
      </c>
      <c r="H4563" s="184" t="str">
        <f t="shared" si="287"/>
        <v/>
      </c>
      <c r="J4563" t="s">
        <v>253</v>
      </c>
      <c r="K4563" t="s">
        <v>253</v>
      </c>
      <c r="L4563">
        <v>360.06383403151807</v>
      </c>
      <c r="R4563">
        <v>360.06383403151807</v>
      </c>
      <c r="S4563" t="s">
        <v>201</v>
      </c>
      <c r="T4563" s="221">
        <v>45323.313888888886</v>
      </c>
    </row>
    <row r="4564" spans="1:20" x14ac:dyDescent="0.35">
      <c r="A4564" t="s">
        <v>106</v>
      </c>
      <c r="B4564" t="s">
        <v>107</v>
      </c>
      <c r="C4564" t="s">
        <v>92</v>
      </c>
      <c r="D4564" s="29">
        <v>45835</v>
      </c>
      <c r="E4564" s="184" t="str">
        <f t="shared" si="284"/>
        <v/>
      </c>
      <c r="F4564" s="184" t="str">
        <f t="shared" si="285"/>
        <v/>
      </c>
      <c r="G4564" s="184" t="str">
        <f t="shared" si="286"/>
        <v/>
      </c>
      <c r="H4564" s="184" t="str">
        <f t="shared" si="287"/>
        <v/>
      </c>
      <c r="J4564" t="s">
        <v>253</v>
      </c>
      <c r="K4564" t="s">
        <v>253</v>
      </c>
      <c r="L4564">
        <v>360.06383403151807</v>
      </c>
      <c r="R4564">
        <v>360.06383403151807</v>
      </c>
      <c r="S4564" t="s">
        <v>201</v>
      </c>
      <c r="T4564" s="221">
        <v>45323.313888888886</v>
      </c>
    </row>
    <row r="4565" spans="1:20" x14ac:dyDescent="0.35">
      <c r="A4565" t="s">
        <v>106</v>
      </c>
      <c r="B4565" t="s">
        <v>107</v>
      </c>
      <c r="C4565" t="s">
        <v>92</v>
      </c>
      <c r="D4565" s="29">
        <v>45836</v>
      </c>
      <c r="E4565" s="184" t="str">
        <f t="shared" si="284"/>
        <v/>
      </c>
      <c r="F4565" s="184" t="str">
        <f t="shared" si="285"/>
        <v/>
      </c>
      <c r="G4565" s="184" t="str">
        <f t="shared" si="286"/>
        <v/>
      </c>
      <c r="H4565" s="184" t="str">
        <f t="shared" si="287"/>
        <v/>
      </c>
      <c r="J4565" t="s">
        <v>253</v>
      </c>
      <c r="K4565" t="s">
        <v>253</v>
      </c>
      <c r="L4565">
        <v>360.06383403151807</v>
      </c>
      <c r="R4565">
        <v>360.06383403151807</v>
      </c>
      <c r="S4565" t="s">
        <v>201</v>
      </c>
      <c r="T4565" s="221">
        <v>45323.313888888886</v>
      </c>
    </row>
    <row r="4566" spans="1:20" x14ac:dyDescent="0.35">
      <c r="A4566" t="s">
        <v>106</v>
      </c>
      <c r="B4566" t="s">
        <v>107</v>
      </c>
      <c r="C4566" t="s">
        <v>92</v>
      </c>
      <c r="D4566" s="29">
        <v>45837</v>
      </c>
      <c r="E4566" s="184" t="str">
        <f t="shared" si="284"/>
        <v/>
      </c>
      <c r="F4566" s="184" t="str">
        <f t="shared" si="285"/>
        <v/>
      </c>
      <c r="G4566" s="184" t="str">
        <f t="shared" si="286"/>
        <v/>
      </c>
      <c r="H4566" s="184" t="str">
        <f t="shared" si="287"/>
        <v/>
      </c>
      <c r="J4566" t="s">
        <v>253</v>
      </c>
      <c r="K4566" t="s">
        <v>253</v>
      </c>
      <c r="L4566">
        <v>360.06383403151807</v>
      </c>
      <c r="R4566">
        <v>360.06383403151807</v>
      </c>
      <c r="S4566" t="s">
        <v>201</v>
      </c>
      <c r="T4566" s="221">
        <v>45323.313888888886</v>
      </c>
    </row>
    <row r="4567" spans="1:20" x14ac:dyDescent="0.35">
      <c r="A4567" t="s">
        <v>106</v>
      </c>
      <c r="B4567" t="s">
        <v>107</v>
      </c>
      <c r="C4567" t="s">
        <v>92</v>
      </c>
      <c r="D4567" s="29">
        <v>45838</v>
      </c>
      <c r="E4567" s="184" t="str">
        <f t="shared" si="284"/>
        <v/>
      </c>
      <c r="F4567" s="184" t="str">
        <f t="shared" si="285"/>
        <v/>
      </c>
      <c r="G4567" s="184" t="str">
        <f t="shared" si="286"/>
        <v/>
      </c>
      <c r="H4567" s="184" t="str">
        <f t="shared" si="287"/>
        <v/>
      </c>
      <c r="J4567" t="s">
        <v>253</v>
      </c>
      <c r="K4567" t="s">
        <v>253</v>
      </c>
      <c r="L4567">
        <v>360.06383403151807</v>
      </c>
      <c r="R4567">
        <v>360.06383403151807</v>
      </c>
      <c r="S4567" t="s">
        <v>201</v>
      </c>
      <c r="T4567" s="221">
        <v>45323.313888888886</v>
      </c>
    </row>
    <row r="4568" spans="1:20" x14ac:dyDescent="0.35">
      <c r="A4568" t="s">
        <v>106</v>
      </c>
      <c r="B4568" t="s">
        <v>107</v>
      </c>
      <c r="C4568" t="s">
        <v>92</v>
      </c>
      <c r="D4568" s="29">
        <v>45839</v>
      </c>
      <c r="E4568" s="184" t="str">
        <f t="shared" si="284"/>
        <v/>
      </c>
      <c r="F4568" s="184" t="str">
        <f t="shared" si="285"/>
        <v/>
      </c>
      <c r="G4568" s="184" t="str">
        <f t="shared" si="286"/>
        <v/>
      </c>
      <c r="H4568" s="184" t="str">
        <f t="shared" si="287"/>
        <v/>
      </c>
      <c r="J4568" t="s">
        <v>253</v>
      </c>
      <c r="K4568" t="s">
        <v>253</v>
      </c>
      <c r="L4568">
        <v>360.06383403151807</v>
      </c>
      <c r="R4568">
        <v>360.06383403151807</v>
      </c>
      <c r="S4568" t="s">
        <v>201</v>
      </c>
      <c r="T4568" s="221">
        <v>45323.313888888886</v>
      </c>
    </row>
    <row r="4569" spans="1:20" x14ac:dyDescent="0.35">
      <c r="A4569" t="s">
        <v>106</v>
      </c>
      <c r="B4569" t="s">
        <v>107</v>
      </c>
      <c r="C4569" t="s">
        <v>92</v>
      </c>
      <c r="D4569" s="29">
        <v>45840</v>
      </c>
      <c r="E4569" s="184" t="str">
        <f t="shared" si="284"/>
        <v/>
      </c>
      <c r="F4569" s="184" t="str">
        <f t="shared" si="285"/>
        <v/>
      </c>
      <c r="G4569" s="184" t="str">
        <f t="shared" si="286"/>
        <v/>
      </c>
      <c r="H4569" s="184" t="str">
        <f t="shared" si="287"/>
        <v/>
      </c>
      <c r="J4569" t="s">
        <v>253</v>
      </c>
      <c r="K4569" t="s">
        <v>253</v>
      </c>
      <c r="L4569">
        <v>360.06383403151807</v>
      </c>
      <c r="R4569">
        <v>360.06383403151807</v>
      </c>
      <c r="S4569" t="s">
        <v>201</v>
      </c>
      <c r="T4569" s="221">
        <v>45323.313888888886</v>
      </c>
    </row>
    <row r="4570" spans="1:20" x14ac:dyDescent="0.35">
      <c r="A4570" t="s">
        <v>106</v>
      </c>
      <c r="B4570" t="s">
        <v>107</v>
      </c>
      <c r="C4570" t="s">
        <v>92</v>
      </c>
      <c r="D4570" s="29">
        <v>45841</v>
      </c>
      <c r="E4570" s="184" t="str">
        <f t="shared" si="284"/>
        <v/>
      </c>
      <c r="F4570" s="184" t="str">
        <f t="shared" si="285"/>
        <v/>
      </c>
      <c r="G4570" s="184" t="str">
        <f t="shared" si="286"/>
        <v/>
      </c>
      <c r="H4570" s="184" t="str">
        <f t="shared" si="287"/>
        <v/>
      </c>
      <c r="J4570" t="s">
        <v>253</v>
      </c>
      <c r="K4570" t="s">
        <v>253</v>
      </c>
      <c r="L4570">
        <v>360.06383403151807</v>
      </c>
      <c r="R4570">
        <v>360.06383403151807</v>
      </c>
      <c r="S4570" t="s">
        <v>201</v>
      </c>
      <c r="T4570" s="221">
        <v>45323.313888888886</v>
      </c>
    </row>
    <row r="4571" spans="1:20" x14ac:dyDescent="0.35">
      <c r="A4571" t="s">
        <v>106</v>
      </c>
      <c r="B4571" t="s">
        <v>107</v>
      </c>
      <c r="C4571" t="s">
        <v>92</v>
      </c>
      <c r="D4571" s="29">
        <v>45842</v>
      </c>
      <c r="E4571" s="184" t="str">
        <f t="shared" si="284"/>
        <v/>
      </c>
      <c r="F4571" s="184" t="str">
        <f t="shared" si="285"/>
        <v/>
      </c>
      <c r="G4571" s="184" t="str">
        <f t="shared" si="286"/>
        <v/>
      </c>
      <c r="H4571" s="184" t="str">
        <f t="shared" si="287"/>
        <v/>
      </c>
      <c r="J4571" t="s">
        <v>253</v>
      </c>
      <c r="K4571" t="s">
        <v>253</v>
      </c>
      <c r="L4571">
        <v>360.06383403151807</v>
      </c>
      <c r="R4571">
        <v>360.06383403151807</v>
      </c>
      <c r="S4571" t="s">
        <v>201</v>
      </c>
      <c r="T4571" s="221">
        <v>45323.313888888886</v>
      </c>
    </row>
    <row r="4572" spans="1:20" x14ac:dyDescent="0.35">
      <c r="A4572" t="s">
        <v>106</v>
      </c>
      <c r="B4572" t="s">
        <v>107</v>
      </c>
      <c r="C4572" t="s">
        <v>92</v>
      </c>
      <c r="D4572" s="29">
        <v>45843</v>
      </c>
      <c r="E4572" s="184" t="str">
        <f t="shared" si="284"/>
        <v/>
      </c>
      <c r="F4572" s="184" t="str">
        <f t="shared" si="285"/>
        <v/>
      </c>
      <c r="G4572" s="184" t="str">
        <f t="shared" si="286"/>
        <v/>
      </c>
      <c r="H4572" s="184" t="str">
        <f t="shared" si="287"/>
        <v/>
      </c>
      <c r="J4572" t="s">
        <v>253</v>
      </c>
      <c r="K4572" t="s">
        <v>253</v>
      </c>
      <c r="L4572">
        <v>360.06383403151807</v>
      </c>
      <c r="R4572">
        <v>360.06383403151807</v>
      </c>
      <c r="S4572" t="s">
        <v>201</v>
      </c>
      <c r="T4572" s="221">
        <v>45323.313888888886</v>
      </c>
    </row>
    <row r="4573" spans="1:20" x14ac:dyDescent="0.35">
      <c r="A4573" t="s">
        <v>106</v>
      </c>
      <c r="B4573" t="s">
        <v>107</v>
      </c>
      <c r="C4573" t="s">
        <v>92</v>
      </c>
      <c r="D4573" s="29">
        <v>45844</v>
      </c>
      <c r="E4573" s="184" t="str">
        <f t="shared" si="284"/>
        <v/>
      </c>
      <c r="F4573" s="184" t="str">
        <f t="shared" si="285"/>
        <v/>
      </c>
      <c r="G4573" s="184" t="str">
        <f t="shared" si="286"/>
        <v/>
      </c>
      <c r="H4573" s="184" t="str">
        <f t="shared" si="287"/>
        <v/>
      </c>
      <c r="J4573" t="s">
        <v>253</v>
      </c>
      <c r="K4573" t="s">
        <v>253</v>
      </c>
      <c r="L4573">
        <v>360.06383403151807</v>
      </c>
      <c r="R4573">
        <v>360.06383403151807</v>
      </c>
      <c r="S4573" t="s">
        <v>201</v>
      </c>
      <c r="T4573" s="221">
        <v>45323.313888888886</v>
      </c>
    </row>
    <row r="4574" spans="1:20" x14ac:dyDescent="0.35">
      <c r="A4574" t="s">
        <v>106</v>
      </c>
      <c r="B4574" t="s">
        <v>107</v>
      </c>
      <c r="C4574" t="s">
        <v>92</v>
      </c>
      <c r="D4574" s="29">
        <v>45845</v>
      </c>
      <c r="E4574" s="184" t="str">
        <f t="shared" si="284"/>
        <v/>
      </c>
      <c r="F4574" s="184" t="str">
        <f t="shared" si="285"/>
        <v/>
      </c>
      <c r="G4574" s="184" t="str">
        <f t="shared" si="286"/>
        <v/>
      </c>
      <c r="H4574" s="184" t="str">
        <f t="shared" si="287"/>
        <v/>
      </c>
      <c r="J4574" t="s">
        <v>253</v>
      </c>
      <c r="K4574" t="s">
        <v>253</v>
      </c>
      <c r="L4574">
        <v>360.06383403151807</v>
      </c>
      <c r="R4574">
        <v>360.06383403151807</v>
      </c>
      <c r="S4574" t="s">
        <v>201</v>
      </c>
      <c r="T4574" s="221">
        <v>45323.313888888886</v>
      </c>
    </row>
    <row r="4575" spans="1:20" x14ac:dyDescent="0.35">
      <c r="A4575" t="s">
        <v>106</v>
      </c>
      <c r="B4575" t="s">
        <v>107</v>
      </c>
      <c r="C4575" t="s">
        <v>92</v>
      </c>
      <c r="D4575" s="29">
        <v>45846</v>
      </c>
      <c r="E4575" s="184" t="str">
        <f t="shared" si="284"/>
        <v/>
      </c>
      <c r="F4575" s="184" t="str">
        <f t="shared" si="285"/>
        <v/>
      </c>
      <c r="G4575" s="184" t="str">
        <f t="shared" si="286"/>
        <v/>
      </c>
      <c r="H4575" s="184" t="str">
        <f t="shared" si="287"/>
        <v/>
      </c>
      <c r="J4575" t="s">
        <v>253</v>
      </c>
      <c r="K4575" t="s">
        <v>253</v>
      </c>
      <c r="L4575">
        <v>360.06383403151807</v>
      </c>
      <c r="R4575">
        <v>360.06383403151807</v>
      </c>
      <c r="S4575" t="s">
        <v>201</v>
      </c>
      <c r="T4575" s="221">
        <v>45323.313888888886</v>
      </c>
    </row>
    <row r="4576" spans="1:20" x14ac:dyDescent="0.35">
      <c r="A4576" t="s">
        <v>106</v>
      </c>
      <c r="B4576" t="s">
        <v>107</v>
      </c>
      <c r="C4576" t="s">
        <v>92</v>
      </c>
      <c r="D4576" s="29">
        <v>45847</v>
      </c>
      <c r="E4576" s="184" t="str">
        <f t="shared" si="284"/>
        <v/>
      </c>
      <c r="F4576" s="184" t="str">
        <f t="shared" si="285"/>
        <v/>
      </c>
      <c r="G4576" s="184" t="str">
        <f t="shared" si="286"/>
        <v/>
      </c>
      <c r="H4576" s="184" t="str">
        <f t="shared" si="287"/>
        <v/>
      </c>
      <c r="J4576" t="s">
        <v>253</v>
      </c>
      <c r="K4576" t="s">
        <v>253</v>
      </c>
      <c r="L4576">
        <v>360.06383403151807</v>
      </c>
      <c r="R4576">
        <v>360.06383403151807</v>
      </c>
      <c r="S4576" t="s">
        <v>201</v>
      </c>
      <c r="T4576" s="221">
        <v>45323.313888888886</v>
      </c>
    </row>
    <row r="4577" spans="1:20" x14ac:dyDescent="0.35">
      <c r="A4577" t="s">
        <v>106</v>
      </c>
      <c r="B4577" t="s">
        <v>107</v>
      </c>
      <c r="C4577" t="s">
        <v>92</v>
      </c>
      <c r="D4577" s="29">
        <v>45848</v>
      </c>
      <c r="E4577" s="184" t="str">
        <f t="shared" si="284"/>
        <v/>
      </c>
      <c r="F4577" s="184" t="str">
        <f t="shared" si="285"/>
        <v/>
      </c>
      <c r="G4577" s="184" t="str">
        <f t="shared" si="286"/>
        <v/>
      </c>
      <c r="H4577" s="184" t="str">
        <f t="shared" si="287"/>
        <v/>
      </c>
      <c r="J4577" t="s">
        <v>253</v>
      </c>
      <c r="K4577" t="s">
        <v>253</v>
      </c>
      <c r="L4577">
        <v>360.06383403151807</v>
      </c>
      <c r="R4577">
        <v>360.06383403151807</v>
      </c>
      <c r="S4577" t="s">
        <v>201</v>
      </c>
      <c r="T4577" s="221">
        <v>45323.313888888886</v>
      </c>
    </row>
    <row r="4578" spans="1:20" x14ac:dyDescent="0.35">
      <c r="A4578" t="s">
        <v>106</v>
      </c>
      <c r="B4578" t="s">
        <v>107</v>
      </c>
      <c r="C4578" t="s">
        <v>92</v>
      </c>
      <c r="D4578" s="29">
        <v>45849</v>
      </c>
      <c r="E4578" s="184" t="str">
        <f t="shared" si="284"/>
        <v/>
      </c>
      <c r="F4578" s="184" t="str">
        <f t="shared" si="285"/>
        <v/>
      </c>
      <c r="G4578" s="184" t="str">
        <f t="shared" si="286"/>
        <v/>
      </c>
      <c r="H4578" s="184" t="str">
        <f t="shared" si="287"/>
        <v/>
      </c>
      <c r="J4578" t="s">
        <v>253</v>
      </c>
      <c r="K4578" t="s">
        <v>253</v>
      </c>
      <c r="L4578">
        <v>360.06383403151807</v>
      </c>
      <c r="R4578">
        <v>360.06383403151807</v>
      </c>
      <c r="S4578" t="s">
        <v>201</v>
      </c>
      <c r="T4578" s="221">
        <v>45323.313888888886</v>
      </c>
    </row>
    <row r="4579" spans="1:20" x14ac:dyDescent="0.35">
      <c r="A4579" t="s">
        <v>106</v>
      </c>
      <c r="B4579" t="s">
        <v>107</v>
      </c>
      <c r="C4579" t="s">
        <v>92</v>
      </c>
      <c r="D4579" s="29">
        <v>45850</v>
      </c>
      <c r="E4579" s="184" t="str">
        <f t="shared" si="284"/>
        <v/>
      </c>
      <c r="F4579" s="184" t="str">
        <f t="shared" si="285"/>
        <v/>
      </c>
      <c r="G4579" s="184" t="str">
        <f t="shared" si="286"/>
        <v/>
      </c>
      <c r="H4579" s="184" t="str">
        <f t="shared" si="287"/>
        <v/>
      </c>
      <c r="J4579" t="s">
        <v>253</v>
      </c>
      <c r="K4579" t="s">
        <v>253</v>
      </c>
      <c r="L4579">
        <v>360.06383403151807</v>
      </c>
      <c r="R4579">
        <v>360.06383403151807</v>
      </c>
      <c r="S4579" t="s">
        <v>201</v>
      </c>
      <c r="T4579" s="221">
        <v>45323.313888888886</v>
      </c>
    </row>
    <row r="4580" spans="1:20" x14ac:dyDescent="0.35">
      <c r="A4580" t="s">
        <v>106</v>
      </c>
      <c r="B4580" t="s">
        <v>107</v>
      </c>
      <c r="C4580" t="s">
        <v>92</v>
      </c>
      <c r="D4580" s="29">
        <v>45851</v>
      </c>
      <c r="E4580" s="184" t="str">
        <f t="shared" si="284"/>
        <v/>
      </c>
      <c r="F4580" s="184" t="str">
        <f t="shared" si="285"/>
        <v/>
      </c>
      <c r="G4580" s="184" t="str">
        <f t="shared" si="286"/>
        <v/>
      </c>
      <c r="H4580" s="184" t="str">
        <f t="shared" si="287"/>
        <v/>
      </c>
      <c r="J4580" t="s">
        <v>253</v>
      </c>
      <c r="K4580" t="s">
        <v>253</v>
      </c>
      <c r="L4580">
        <v>360.06383403151807</v>
      </c>
      <c r="R4580">
        <v>360.06383403151807</v>
      </c>
      <c r="S4580" t="s">
        <v>201</v>
      </c>
      <c r="T4580" s="221">
        <v>45323.313888888886</v>
      </c>
    </row>
    <row r="4581" spans="1:20" x14ac:dyDescent="0.35">
      <c r="A4581" t="s">
        <v>106</v>
      </c>
      <c r="B4581" t="s">
        <v>107</v>
      </c>
      <c r="C4581" t="s">
        <v>92</v>
      </c>
      <c r="D4581" s="29">
        <v>45852</v>
      </c>
      <c r="E4581" s="184" t="str">
        <f t="shared" si="284"/>
        <v/>
      </c>
      <c r="F4581" s="184" t="str">
        <f t="shared" si="285"/>
        <v/>
      </c>
      <c r="G4581" s="184" t="str">
        <f t="shared" si="286"/>
        <v/>
      </c>
      <c r="H4581" s="184" t="str">
        <f t="shared" si="287"/>
        <v/>
      </c>
      <c r="J4581" t="s">
        <v>253</v>
      </c>
      <c r="K4581" t="s">
        <v>253</v>
      </c>
      <c r="L4581">
        <v>360.06383403151807</v>
      </c>
      <c r="R4581">
        <v>360.06383403151807</v>
      </c>
      <c r="S4581" t="s">
        <v>201</v>
      </c>
      <c r="T4581" s="221">
        <v>45323.313888888886</v>
      </c>
    </row>
    <row r="4582" spans="1:20" x14ac:dyDescent="0.35">
      <c r="A4582" t="s">
        <v>106</v>
      </c>
      <c r="B4582" t="s">
        <v>107</v>
      </c>
      <c r="C4582" t="s">
        <v>92</v>
      </c>
      <c r="D4582" s="29">
        <v>45853</v>
      </c>
      <c r="E4582" s="184" t="str">
        <f t="shared" si="284"/>
        <v/>
      </c>
      <c r="F4582" s="184" t="str">
        <f t="shared" si="285"/>
        <v/>
      </c>
      <c r="G4582" s="184" t="str">
        <f t="shared" si="286"/>
        <v/>
      </c>
      <c r="H4582" s="184" t="str">
        <f t="shared" si="287"/>
        <v/>
      </c>
      <c r="J4582" t="s">
        <v>253</v>
      </c>
      <c r="K4582" t="s">
        <v>253</v>
      </c>
      <c r="L4582">
        <v>360.06383403151807</v>
      </c>
      <c r="R4582">
        <v>360.06383403151807</v>
      </c>
      <c r="S4582" t="s">
        <v>201</v>
      </c>
      <c r="T4582" s="221">
        <v>45323.313888888886</v>
      </c>
    </row>
    <row r="4583" spans="1:20" x14ac:dyDescent="0.35">
      <c r="A4583" t="s">
        <v>106</v>
      </c>
      <c r="B4583" t="s">
        <v>107</v>
      </c>
      <c r="C4583" t="s">
        <v>92</v>
      </c>
      <c r="D4583" s="29">
        <v>45854</v>
      </c>
      <c r="E4583" s="184" t="str">
        <f t="shared" si="284"/>
        <v/>
      </c>
      <c r="F4583" s="184" t="str">
        <f t="shared" si="285"/>
        <v/>
      </c>
      <c r="G4583" s="184" t="str">
        <f t="shared" si="286"/>
        <v/>
      </c>
      <c r="H4583" s="184" t="str">
        <f t="shared" si="287"/>
        <v/>
      </c>
      <c r="J4583" t="s">
        <v>253</v>
      </c>
      <c r="K4583" t="s">
        <v>253</v>
      </c>
      <c r="L4583">
        <v>360.06383403151807</v>
      </c>
      <c r="R4583">
        <v>360.06383403151807</v>
      </c>
      <c r="S4583" t="s">
        <v>201</v>
      </c>
      <c r="T4583" s="221">
        <v>45323.313888888886</v>
      </c>
    </row>
    <row r="4584" spans="1:20" x14ac:dyDescent="0.35">
      <c r="A4584" t="s">
        <v>106</v>
      </c>
      <c r="B4584" t="s">
        <v>107</v>
      </c>
      <c r="C4584" t="s">
        <v>92</v>
      </c>
      <c r="D4584" s="29">
        <v>45855</v>
      </c>
      <c r="E4584" s="184" t="str">
        <f t="shared" si="284"/>
        <v/>
      </c>
      <c r="F4584" s="184" t="str">
        <f t="shared" si="285"/>
        <v/>
      </c>
      <c r="G4584" s="184" t="str">
        <f t="shared" si="286"/>
        <v/>
      </c>
      <c r="H4584" s="184" t="str">
        <f t="shared" si="287"/>
        <v/>
      </c>
      <c r="J4584" t="s">
        <v>253</v>
      </c>
      <c r="K4584" t="s">
        <v>253</v>
      </c>
      <c r="L4584">
        <v>360.06383403151807</v>
      </c>
      <c r="R4584">
        <v>360.06383403151807</v>
      </c>
      <c r="S4584" t="s">
        <v>201</v>
      </c>
      <c r="T4584" s="221">
        <v>45323.313888888886</v>
      </c>
    </row>
    <row r="4585" spans="1:20" x14ac:dyDescent="0.35">
      <c r="A4585" t="s">
        <v>106</v>
      </c>
      <c r="B4585" t="s">
        <v>107</v>
      </c>
      <c r="C4585" t="s">
        <v>92</v>
      </c>
      <c r="D4585" s="29">
        <v>45856</v>
      </c>
      <c r="E4585" s="184" t="str">
        <f t="shared" si="284"/>
        <v/>
      </c>
      <c r="F4585" s="184" t="str">
        <f t="shared" si="285"/>
        <v/>
      </c>
      <c r="G4585" s="184" t="str">
        <f t="shared" si="286"/>
        <v/>
      </c>
      <c r="H4585" s="184" t="str">
        <f t="shared" si="287"/>
        <v/>
      </c>
      <c r="J4585" t="s">
        <v>253</v>
      </c>
      <c r="K4585" t="s">
        <v>253</v>
      </c>
      <c r="L4585">
        <v>360.06383403151807</v>
      </c>
      <c r="R4585">
        <v>360.06383403151807</v>
      </c>
      <c r="S4585" t="s">
        <v>201</v>
      </c>
      <c r="T4585" s="221">
        <v>45323.313888888886</v>
      </c>
    </row>
    <row r="4586" spans="1:20" x14ac:dyDescent="0.35">
      <c r="A4586" t="s">
        <v>106</v>
      </c>
      <c r="B4586" t="s">
        <v>107</v>
      </c>
      <c r="C4586" t="s">
        <v>92</v>
      </c>
      <c r="D4586" s="29">
        <v>45857</v>
      </c>
      <c r="E4586" s="184" t="str">
        <f t="shared" si="284"/>
        <v/>
      </c>
      <c r="F4586" s="184" t="str">
        <f t="shared" si="285"/>
        <v/>
      </c>
      <c r="G4586" s="184" t="str">
        <f t="shared" si="286"/>
        <v/>
      </c>
      <c r="H4586" s="184" t="str">
        <f t="shared" si="287"/>
        <v/>
      </c>
      <c r="J4586" t="s">
        <v>253</v>
      </c>
      <c r="K4586" t="s">
        <v>253</v>
      </c>
      <c r="L4586">
        <v>360.06383403151807</v>
      </c>
      <c r="R4586">
        <v>360.06383403151807</v>
      </c>
      <c r="S4586" t="s">
        <v>201</v>
      </c>
      <c r="T4586" s="221">
        <v>45323.313888888886</v>
      </c>
    </row>
    <row r="4587" spans="1:20" x14ac:dyDescent="0.35">
      <c r="A4587" t="s">
        <v>106</v>
      </c>
      <c r="B4587" t="s">
        <v>107</v>
      </c>
      <c r="C4587" t="s">
        <v>92</v>
      </c>
      <c r="D4587" s="29">
        <v>45858</v>
      </c>
      <c r="E4587" s="184" t="str">
        <f t="shared" si="284"/>
        <v/>
      </c>
      <c r="F4587" s="184" t="str">
        <f t="shared" si="285"/>
        <v/>
      </c>
      <c r="G4587" s="184" t="str">
        <f t="shared" si="286"/>
        <v/>
      </c>
      <c r="H4587" s="184" t="str">
        <f t="shared" si="287"/>
        <v/>
      </c>
      <c r="J4587" t="s">
        <v>253</v>
      </c>
      <c r="K4587" t="s">
        <v>253</v>
      </c>
      <c r="L4587">
        <v>360.06383403151807</v>
      </c>
      <c r="R4587">
        <v>360.06383403151807</v>
      </c>
      <c r="S4587" t="s">
        <v>201</v>
      </c>
      <c r="T4587" s="221">
        <v>45323.313888888886</v>
      </c>
    </row>
    <row r="4588" spans="1:20" x14ac:dyDescent="0.35">
      <c r="A4588" t="s">
        <v>106</v>
      </c>
      <c r="B4588" t="s">
        <v>107</v>
      </c>
      <c r="C4588" t="s">
        <v>92</v>
      </c>
      <c r="D4588" s="29">
        <v>45859</v>
      </c>
      <c r="E4588" s="184" t="str">
        <f t="shared" si="284"/>
        <v/>
      </c>
      <c r="F4588" s="184" t="str">
        <f t="shared" si="285"/>
        <v/>
      </c>
      <c r="G4588" s="184" t="str">
        <f t="shared" si="286"/>
        <v/>
      </c>
      <c r="H4588" s="184" t="str">
        <f t="shared" si="287"/>
        <v/>
      </c>
      <c r="J4588" t="s">
        <v>253</v>
      </c>
      <c r="K4588" t="s">
        <v>253</v>
      </c>
      <c r="L4588">
        <v>360.06383403151807</v>
      </c>
      <c r="R4588">
        <v>360.06383403151807</v>
      </c>
      <c r="S4588" t="s">
        <v>201</v>
      </c>
      <c r="T4588" s="221">
        <v>45323.313888888886</v>
      </c>
    </row>
    <row r="4589" spans="1:20" x14ac:dyDescent="0.35">
      <c r="A4589" t="s">
        <v>106</v>
      </c>
      <c r="B4589" t="s">
        <v>107</v>
      </c>
      <c r="C4589" t="s">
        <v>92</v>
      </c>
      <c r="D4589" s="29">
        <v>45860</v>
      </c>
      <c r="E4589" s="184" t="str">
        <f t="shared" si="284"/>
        <v/>
      </c>
      <c r="F4589" s="184" t="str">
        <f t="shared" si="285"/>
        <v/>
      </c>
      <c r="G4589" s="184" t="str">
        <f t="shared" si="286"/>
        <v/>
      </c>
      <c r="H4589" s="184" t="str">
        <f t="shared" si="287"/>
        <v/>
      </c>
      <c r="J4589" t="s">
        <v>253</v>
      </c>
      <c r="K4589" t="s">
        <v>253</v>
      </c>
      <c r="L4589">
        <v>360.06383403151807</v>
      </c>
      <c r="R4589">
        <v>360.06383403151807</v>
      </c>
      <c r="S4589" t="s">
        <v>201</v>
      </c>
      <c r="T4589" s="221">
        <v>45323.313888888886</v>
      </c>
    </row>
    <row r="4590" spans="1:20" x14ac:dyDescent="0.35">
      <c r="A4590" t="s">
        <v>106</v>
      </c>
      <c r="B4590" t="s">
        <v>107</v>
      </c>
      <c r="C4590" t="s">
        <v>92</v>
      </c>
      <c r="D4590" s="29">
        <v>45861</v>
      </c>
      <c r="E4590" s="184" t="str">
        <f t="shared" si="284"/>
        <v/>
      </c>
      <c r="F4590" s="184" t="str">
        <f t="shared" si="285"/>
        <v/>
      </c>
      <c r="G4590" s="184" t="str">
        <f t="shared" si="286"/>
        <v/>
      </c>
      <c r="H4590" s="184" t="str">
        <f t="shared" si="287"/>
        <v/>
      </c>
      <c r="J4590" t="s">
        <v>253</v>
      </c>
      <c r="K4590" t="s">
        <v>253</v>
      </c>
      <c r="L4590">
        <v>360.06383403151807</v>
      </c>
      <c r="R4590">
        <v>360.06383403151807</v>
      </c>
      <c r="S4590" t="s">
        <v>201</v>
      </c>
      <c r="T4590" s="221">
        <v>45323.313888888886</v>
      </c>
    </row>
    <row r="4591" spans="1:20" x14ac:dyDescent="0.35">
      <c r="A4591" t="s">
        <v>106</v>
      </c>
      <c r="B4591" t="s">
        <v>107</v>
      </c>
      <c r="C4591" t="s">
        <v>92</v>
      </c>
      <c r="D4591" s="29">
        <v>45862</v>
      </c>
      <c r="E4591" s="184" t="str">
        <f t="shared" si="284"/>
        <v/>
      </c>
      <c r="F4591" s="184" t="str">
        <f t="shared" si="285"/>
        <v/>
      </c>
      <c r="G4591" s="184" t="str">
        <f t="shared" si="286"/>
        <v/>
      </c>
      <c r="H4591" s="184" t="str">
        <f t="shared" si="287"/>
        <v/>
      </c>
      <c r="J4591" t="s">
        <v>253</v>
      </c>
      <c r="K4591" t="s">
        <v>253</v>
      </c>
      <c r="L4591">
        <v>360.06383403151807</v>
      </c>
      <c r="R4591">
        <v>360.06383403151807</v>
      </c>
      <c r="S4591" t="s">
        <v>201</v>
      </c>
      <c r="T4591" s="221">
        <v>45323.313888888886</v>
      </c>
    </row>
    <row r="4592" spans="1:20" x14ac:dyDescent="0.35">
      <c r="A4592" t="s">
        <v>106</v>
      </c>
      <c r="B4592" t="s">
        <v>107</v>
      </c>
      <c r="C4592" t="s">
        <v>92</v>
      </c>
      <c r="D4592" s="29">
        <v>45863</v>
      </c>
      <c r="E4592" s="184" t="str">
        <f t="shared" si="284"/>
        <v/>
      </c>
      <c r="F4592" s="184" t="str">
        <f t="shared" si="285"/>
        <v/>
      </c>
      <c r="G4592" s="184" t="str">
        <f t="shared" si="286"/>
        <v/>
      </c>
      <c r="H4592" s="184" t="str">
        <f t="shared" si="287"/>
        <v/>
      </c>
      <c r="J4592" t="s">
        <v>253</v>
      </c>
      <c r="K4592" t="s">
        <v>253</v>
      </c>
      <c r="L4592">
        <v>360.06383403151807</v>
      </c>
      <c r="R4592">
        <v>360.06383403151807</v>
      </c>
      <c r="S4592" t="s">
        <v>201</v>
      </c>
      <c r="T4592" s="221">
        <v>45323.313888888886</v>
      </c>
    </row>
    <row r="4593" spans="1:20" x14ac:dyDescent="0.35">
      <c r="A4593" t="s">
        <v>106</v>
      </c>
      <c r="B4593" t="s">
        <v>107</v>
      </c>
      <c r="C4593" t="s">
        <v>92</v>
      </c>
      <c r="D4593" s="29">
        <v>45864</v>
      </c>
      <c r="E4593" s="184" t="str">
        <f t="shared" si="284"/>
        <v/>
      </c>
      <c r="F4593" s="184" t="str">
        <f t="shared" si="285"/>
        <v/>
      </c>
      <c r="G4593" s="184" t="str">
        <f t="shared" si="286"/>
        <v/>
      </c>
      <c r="H4593" s="184" t="str">
        <f t="shared" si="287"/>
        <v/>
      </c>
      <c r="J4593" t="s">
        <v>253</v>
      </c>
      <c r="K4593" t="s">
        <v>253</v>
      </c>
      <c r="L4593">
        <v>360.06383403151807</v>
      </c>
      <c r="R4593">
        <v>360.06383403151807</v>
      </c>
      <c r="S4593" t="s">
        <v>201</v>
      </c>
      <c r="T4593" s="221">
        <v>45323.313888888886</v>
      </c>
    </row>
    <row r="4594" spans="1:20" x14ac:dyDescent="0.35">
      <c r="A4594" t="s">
        <v>106</v>
      </c>
      <c r="B4594" t="s">
        <v>107</v>
      </c>
      <c r="C4594" t="s">
        <v>92</v>
      </c>
      <c r="D4594" s="29">
        <v>45865</v>
      </c>
      <c r="E4594" s="184" t="str">
        <f t="shared" si="284"/>
        <v/>
      </c>
      <c r="F4594" s="184" t="str">
        <f t="shared" si="285"/>
        <v/>
      </c>
      <c r="G4594" s="184" t="str">
        <f t="shared" si="286"/>
        <v/>
      </c>
      <c r="H4594" s="184" t="str">
        <f t="shared" si="287"/>
        <v/>
      </c>
      <c r="J4594" t="s">
        <v>253</v>
      </c>
      <c r="K4594" t="s">
        <v>253</v>
      </c>
      <c r="L4594">
        <v>360.06383403151807</v>
      </c>
      <c r="R4594">
        <v>360.06383403151807</v>
      </c>
      <c r="S4594" t="s">
        <v>201</v>
      </c>
      <c r="T4594" s="221">
        <v>45323.313888888886</v>
      </c>
    </row>
    <row r="4595" spans="1:20" x14ac:dyDescent="0.35">
      <c r="A4595" t="s">
        <v>106</v>
      </c>
      <c r="B4595" t="s">
        <v>107</v>
      </c>
      <c r="C4595" t="s">
        <v>92</v>
      </c>
      <c r="D4595" s="29">
        <v>45866</v>
      </c>
      <c r="E4595" s="184" t="str">
        <f t="shared" si="284"/>
        <v/>
      </c>
      <c r="F4595" s="184" t="str">
        <f t="shared" si="285"/>
        <v/>
      </c>
      <c r="G4595" s="184" t="str">
        <f t="shared" si="286"/>
        <v/>
      </c>
      <c r="H4595" s="184" t="str">
        <f t="shared" si="287"/>
        <v/>
      </c>
      <c r="J4595" t="s">
        <v>253</v>
      </c>
      <c r="K4595" t="s">
        <v>253</v>
      </c>
      <c r="L4595">
        <v>360.06383403151807</v>
      </c>
      <c r="R4595">
        <v>360.06383403151807</v>
      </c>
      <c r="S4595" t="s">
        <v>201</v>
      </c>
      <c r="T4595" s="221">
        <v>45323.313888888886</v>
      </c>
    </row>
    <row r="4596" spans="1:20" x14ac:dyDescent="0.35">
      <c r="A4596" t="s">
        <v>106</v>
      </c>
      <c r="B4596" t="s">
        <v>107</v>
      </c>
      <c r="C4596" t="s">
        <v>92</v>
      </c>
      <c r="D4596" s="29">
        <v>45867</v>
      </c>
      <c r="E4596" s="184" t="str">
        <f t="shared" si="284"/>
        <v/>
      </c>
      <c r="F4596" s="184" t="str">
        <f t="shared" si="285"/>
        <v/>
      </c>
      <c r="G4596" s="184" t="str">
        <f t="shared" si="286"/>
        <v/>
      </c>
      <c r="H4596" s="184" t="str">
        <f t="shared" si="287"/>
        <v/>
      </c>
      <c r="J4596" t="s">
        <v>253</v>
      </c>
      <c r="K4596" t="s">
        <v>253</v>
      </c>
      <c r="L4596">
        <v>360.06383403151807</v>
      </c>
      <c r="R4596">
        <v>360.06383403151807</v>
      </c>
      <c r="S4596" t="s">
        <v>201</v>
      </c>
      <c r="T4596" s="221">
        <v>45323.313888888886</v>
      </c>
    </row>
    <row r="4597" spans="1:20" x14ac:dyDescent="0.35">
      <c r="A4597" t="s">
        <v>106</v>
      </c>
      <c r="B4597" t="s">
        <v>107</v>
      </c>
      <c r="C4597" t="s">
        <v>92</v>
      </c>
      <c r="D4597" s="29">
        <v>45868</v>
      </c>
      <c r="E4597" s="184" t="str">
        <f t="shared" si="284"/>
        <v/>
      </c>
      <c r="F4597" s="184" t="str">
        <f t="shared" si="285"/>
        <v/>
      </c>
      <c r="G4597" s="184" t="str">
        <f t="shared" si="286"/>
        <v/>
      </c>
      <c r="H4597" s="184" t="str">
        <f t="shared" si="287"/>
        <v/>
      </c>
      <c r="J4597" t="s">
        <v>253</v>
      </c>
      <c r="K4597" t="s">
        <v>253</v>
      </c>
      <c r="L4597">
        <v>360.06383403151807</v>
      </c>
      <c r="R4597">
        <v>360.06383403151807</v>
      </c>
      <c r="S4597" t="s">
        <v>201</v>
      </c>
      <c r="T4597" s="221">
        <v>45323.313888888886</v>
      </c>
    </row>
    <row r="4598" spans="1:20" x14ac:dyDescent="0.35">
      <c r="A4598" t="s">
        <v>106</v>
      </c>
      <c r="B4598" t="s">
        <v>107</v>
      </c>
      <c r="C4598" t="s">
        <v>92</v>
      </c>
      <c r="D4598" s="29">
        <v>45869</v>
      </c>
      <c r="E4598" s="184" t="str">
        <f t="shared" si="284"/>
        <v/>
      </c>
      <c r="F4598" s="184" t="str">
        <f t="shared" si="285"/>
        <v/>
      </c>
      <c r="G4598" s="184" t="str">
        <f t="shared" si="286"/>
        <v/>
      </c>
      <c r="H4598" s="184" t="str">
        <f t="shared" si="287"/>
        <v/>
      </c>
      <c r="J4598" t="s">
        <v>253</v>
      </c>
      <c r="K4598" t="s">
        <v>253</v>
      </c>
      <c r="L4598">
        <v>360.06383403151807</v>
      </c>
      <c r="R4598">
        <v>360.06383403151807</v>
      </c>
      <c r="S4598" t="s">
        <v>201</v>
      </c>
      <c r="T4598" s="221">
        <v>45323.313888888886</v>
      </c>
    </row>
    <row r="4599" spans="1:20" x14ac:dyDescent="0.35">
      <c r="A4599" t="s">
        <v>106</v>
      </c>
      <c r="B4599" t="s">
        <v>107</v>
      </c>
      <c r="C4599" t="s">
        <v>92</v>
      </c>
      <c r="D4599" s="29">
        <v>45870</v>
      </c>
      <c r="E4599" s="184" t="str">
        <f t="shared" si="284"/>
        <v/>
      </c>
      <c r="F4599" s="184" t="str">
        <f t="shared" si="285"/>
        <v/>
      </c>
      <c r="G4599" s="184" t="str">
        <f t="shared" si="286"/>
        <v/>
      </c>
      <c r="H4599" s="184" t="str">
        <f t="shared" si="287"/>
        <v/>
      </c>
      <c r="J4599" t="s">
        <v>253</v>
      </c>
      <c r="K4599" t="s">
        <v>253</v>
      </c>
      <c r="L4599">
        <v>360.06383403151807</v>
      </c>
      <c r="R4599">
        <v>360.06383403151807</v>
      </c>
      <c r="S4599" t="s">
        <v>201</v>
      </c>
      <c r="T4599" s="221">
        <v>45323.313888888886</v>
      </c>
    </row>
    <row r="4600" spans="1:20" x14ac:dyDescent="0.35">
      <c r="A4600" t="s">
        <v>106</v>
      </c>
      <c r="B4600" t="s">
        <v>107</v>
      </c>
      <c r="C4600" t="s">
        <v>92</v>
      </c>
      <c r="D4600" s="29">
        <v>45871</v>
      </c>
      <c r="E4600" s="184">
        <f t="shared" si="284"/>
        <v>2.7950138504155175E-2</v>
      </c>
      <c r="F4600" s="184">
        <f t="shared" si="285"/>
        <v>2.7950138504155175E-2</v>
      </c>
      <c r="G4600" s="184">
        <f t="shared" si="286"/>
        <v>2.7950138504155175E-2</v>
      </c>
      <c r="H4600" s="184">
        <f t="shared" si="287"/>
        <v>2.7950138504155175E-2</v>
      </c>
      <c r="J4600">
        <v>350</v>
      </c>
      <c r="K4600">
        <v>350</v>
      </c>
      <c r="L4600">
        <v>360.06383403151807</v>
      </c>
      <c r="R4600">
        <v>360.06383403151807</v>
      </c>
      <c r="S4600" t="s">
        <v>201</v>
      </c>
      <c r="T4600" s="221">
        <v>45323.313888888886</v>
      </c>
    </row>
    <row r="4601" spans="1:20" x14ac:dyDescent="0.35">
      <c r="A4601" t="s">
        <v>106</v>
      </c>
      <c r="B4601" t="s">
        <v>107</v>
      </c>
      <c r="C4601" t="s">
        <v>92</v>
      </c>
      <c r="D4601" s="29">
        <v>45872</v>
      </c>
      <c r="E4601" s="184">
        <f t="shared" si="284"/>
        <v>2.7950138504155175E-2</v>
      </c>
      <c r="F4601" s="184">
        <f t="shared" si="285"/>
        <v>2.7950138504155175E-2</v>
      </c>
      <c r="G4601" s="184">
        <f t="shared" si="286"/>
        <v>2.7950138504155175E-2</v>
      </c>
      <c r="H4601" s="184">
        <f t="shared" si="287"/>
        <v>2.7950138504155175E-2</v>
      </c>
      <c r="J4601">
        <v>350</v>
      </c>
      <c r="K4601">
        <v>350</v>
      </c>
      <c r="L4601">
        <v>360.06383403151807</v>
      </c>
      <c r="R4601">
        <v>360.06383403151807</v>
      </c>
      <c r="S4601" t="s">
        <v>201</v>
      </c>
      <c r="T4601" s="221">
        <v>45323.313888888886</v>
      </c>
    </row>
    <row r="4602" spans="1:20" x14ac:dyDescent="0.35">
      <c r="A4602" t="s">
        <v>106</v>
      </c>
      <c r="B4602" t="s">
        <v>107</v>
      </c>
      <c r="C4602" t="s">
        <v>92</v>
      </c>
      <c r="D4602" s="29">
        <v>45873</v>
      </c>
      <c r="E4602" s="184">
        <f t="shared" si="284"/>
        <v>2.7950138504155175E-2</v>
      </c>
      <c r="F4602" s="184">
        <f t="shared" si="285"/>
        <v>2.7950138504155175E-2</v>
      </c>
      <c r="G4602" s="184">
        <f t="shared" si="286"/>
        <v>2.7950138504155175E-2</v>
      </c>
      <c r="H4602" s="184">
        <f t="shared" si="287"/>
        <v>2.7950138504155175E-2</v>
      </c>
      <c r="J4602">
        <v>350</v>
      </c>
      <c r="K4602">
        <v>350</v>
      </c>
      <c r="L4602">
        <v>360.06383403151807</v>
      </c>
      <c r="R4602">
        <v>360.06383403151807</v>
      </c>
      <c r="S4602" t="s">
        <v>201</v>
      </c>
      <c r="T4602" s="221">
        <v>45323.313888888886</v>
      </c>
    </row>
    <row r="4603" spans="1:20" x14ac:dyDescent="0.35">
      <c r="A4603" t="s">
        <v>106</v>
      </c>
      <c r="B4603" t="s">
        <v>107</v>
      </c>
      <c r="C4603" t="s">
        <v>92</v>
      </c>
      <c r="D4603" s="29">
        <v>45874</v>
      </c>
      <c r="E4603" s="184">
        <f t="shared" si="284"/>
        <v>2.7950138504155175E-2</v>
      </c>
      <c r="F4603" s="184">
        <f t="shared" si="285"/>
        <v>2.7950138504155175E-2</v>
      </c>
      <c r="G4603" s="184">
        <f t="shared" si="286"/>
        <v>2.7950138504155175E-2</v>
      </c>
      <c r="H4603" s="184">
        <f t="shared" si="287"/>
        <v>2.7950138504155175E-2</v>
      </c>
      <c r="J4603">
        <v>350</v>
      </c>
      <c r="K4603">
        <v>350</v>
      </c>
      <c r="L4603">
        <v>360.06383403151807</v>
      </c>
      <c r="R4603">
        <v>360.06383403151807</v>
      </c>
      <c r="S4603" t="s">
        <v>201</v>
      </c>
      <c r="T4603" s="221">
        <v>45323.313888888886</v>
      </c>
    </row>
    <row r="4604" spans="1:20" x14ac:dyDescent="0.35">
      <c r="A4604" t="s">
        <v>106</v>
      </c>
      <c r="B4604" t="s">
        <v>107</v>
      </c>
      <c r="C4604" t="s">
        <v>92</v>
      </c>
      <c r="D4604" s="29">
        <v>45875</v>
      </c>
      <c r="E4604" s="184" t="str">
        <f t="shared" si="284"/>
        <v/>
      </c>
      <c r="F4604" s="184" t="str">
        <f t="shared" si="285"/>
        <v/>
      </c>
      <c r="G4604" s="184" t="str">
        <f t="shared" si="286"/>
        <v/>
      </c>
      <c r="H4604" s="184" t="str">
        <f t="shared" si="287"/>
        <v/>
      </c>
      <c r="J4604" t="s">
        <v>253</v>
      </c>
      <c r="K4604" t="s">
        <v>253</v>
      </c>
      <c r="L4604">
        <v>360.06383403151807</v>
      </c>
      <c r="R4604">
        <v>360.06383403151807</v>
      </c>
      <c r="S4604" t="s">
        <v>201</v>
      </c>
      <c r="T4604" s="221">
        <v>45323.313888888886</v>
      </c>
    </row>
    <row r="4605" spans="1:20" x14ac:dyDescent="0.35">
      <c r="A4605" t="s">
        <v>106</v>
      </c>
      <c r="B4605" t="s">
        <v>107</v>
      </c>
      <c r="C4605" t="s">
        <v>92</v>
      </c>
      <c r="D4605" s="29">
        <v>45876</v>
      </c>
      <c r="E4605" s="184" t="str">
        <f t="shared" si="284"/>
        <v/>
      </c>
      <c r="F4605" s="184" t="str">
        <f t="shared" si="285"/>
        <v/>
      </c>
      <c r="G4605" s="184" t="str">
        <f t="shared" si="286"/>
        <v/>
      </c>
      <c r="H4605" s="184" t="str">
        <f t="shared" si="287"/>
        <v/>
      </c>
      <c r="J4605" t="s">
        <v>253</v>
      </c>
      <c r="K4605" t="s">
        <v>253</v>
      </c>
      <c r="L4605">
        <v>360.06383403151807</v>
      </c>
      <c r="R4605">
        <v>360.06383403151807</v>
      </c>
      <c r="S4605" t="s">
        <v>201</v>
      </c>
      <c r="T4605" s="221">
        <v>45323.313888888886</v>
      </c>
    </row>
    <row r="4606" spans="1:20" x14ac:dyDescent="0.35">
      <c r="A4606" t="s">
        <v>106</v>
      </c>
      <c r="B4606" t="s">
        <v>107</v>
      </c>
      <c r="C4606" t="s">
        <v>92</v>
      </c>
      <c r="D4606" s="29">
        <v>45877</v>
      </c>
      <c r="E4606" s="184" t="str">
        <f t="shared" si="284"/>
        <v/>
      </c>
      <c r="F4606" s="184" t="str">
        <f t="shared" si="285"/>
        <v/>
      </c>
      <c r="G4606" s="184" t="str">
        <f t="shared" si="286"/>
        <v/>
      </c>
      <c r="H4606" s="184" t="str">
        <f t="shared" si="287"/>
        <v/>
      </c>
      <c r="J4606" t="s">
        <v>253</v>
      </c>
      <c r="K4606" t="s">
        <v>253</v>
      </c>
      <c r="L4606">
        <v>360.06383403151807</v>
      </c>
      <c r="R4606">
        <v>360.06383403151807</v>
      </c>
      <c r="S4606" t="s">
        <v>201</v>
      </c>
      <c r="T4606" s="221">
        <v>45323.313888888886</v>
      </c>
    </row>
    <row r="4607" spans="1:20" x14ac:dyDescent="0.35">
      <c r="A4607" t="s">
        <v>106</v>
      </c>
      <c r="B4607" t="s">
        <v>107</v>
      </c>
      <c r="C4607" t="s">
        <v>92</v>
      </c>
      <c r="D4607" s="29">
        <v>45878</v>
      </c>
      <c r="E4607" s="184" t="str">
        <f t="shared" si="284"/>
        <v/>
      </c>
      <c r="F4607" s="184" t="str">
        <f t="shared" si="285"/>
        <v/>
      </c>
      <c r="G4607" s="184" t="str">
        <f t="shared" si="286"/>
        <v/>
      </c>
      <c r="H4607" s="184" t="str">
        <f t="shared" si="287"/>
        <v/>
      </c>
      <c r="J4607" t="s">
        <v>253</v>
      </c>
      <c r="K4607" t="s">
        <v>253</v>
      </c>
      <c r="L4607">
        <v>360.06383403151807</v>
      </c>
      <c r="R4607">
        <v>360.06383403151807</v>
      </c>
      <c r="S4607" t="s">
        <v>201</v>
      </c>
      <c r="T4607" s="221">
        <v>45323.313888888886</v>
      </c>
    </row>
    <row r="4608" spans="1:20" x14ac:dyDescent="0.35">
      <c r="A4608" t="s">
        <v>106</v>
      </c>
      <c r="B4608" t="s">
        <v>107</v>
      </c>
      <c r="C4608" t="s">
        <v>92</v>
      </c>
      <c r="D4608" s="29">
        <v>45879</v>
      </c>
      <c r="E4608" s="184" t="str">
        <f t="shared" si="284"/>
        <v/>
      </c>
      <c r="F4608" s="184" t="str">
        <f t="shared" si="285"/>
        <v/>
      </c>
      <c r="G4608" s="184" t="str">
        <f t="shared" si="286"/>
        <v/>
      </c>
      <c r="H4608" s="184" t="str">
        <f t="shared" si="287"/>
        <v/>
      </c>
      <c r="J4608" t="s">
        <v>253</v>
      </c>
      <c r="K4608" t="s">
        <v>253</v>
      </c>
      <c r="L4608">
        <v>360.06383403151807</v>
      </c>
      <c r="R4608">
        <v>360.06383403151807</v>
      </c>
      <c r="S4608" t="s">
        <v>201</v>
      </c>
      <c r="T4608" s="221">
        <v>45323.313888888886</v>
      </c>
    </row>
    <row r="4609" spans="1:20" x14ac:dyDescent="0.35">
      <c r="A4609" t="s">
        <v>106</v>
      </c>
      <c r="B4609" t="s">
        <v>107</v>
      </c>
      <c r="C4609" t="s">
        <v>92</v>
      </c>
      <c r="D4609" s="29">
        <v>45880</v>
      </c>
      <c r="E4609" s="184" t="str">
        <f t="shared" si="284"/>
        <v/>
      </c>
      <c r="F4609" s="184" t="str">
        <f t="shared" si="285"/>
        <v/>
      </c>
      <c r="G4609" s="184" t="str">
        <f t="shared" si="286"/>
        <v/>
      </c>
      <c r="H4609" s="184" t="str">
        <f t="shared" si="287"/>
        <v/>
      </c>
      <c r="J4609" t="s">
        <v>253</v>
      </c>
      <c r="K4609" t="s">
        <v>253</v>
      </c>
      <c r="L4609">
        <v>360.06383403151807</v>
      </c>
      <c r="R4609">
        <v>360.06383403151807</v>
      </c>
      <c r="S4609" t="s">
        <v>201</v>
      </c>
      <c r="T4609" s="221">
        <v>45323.313888888886</v>
      </c>
    </row>
    <row r="4610" spans="1:20" x14ac:dyDescent="0.35">
      <c r="A4610" t="s">
        <v>106</v>
      </c>
      <c r="B4610" t="s">
        <v>107</v>
      </c>
      <c r="C4610" t="s">
        <v>92</v>
      </c>
      <c r="D4610" s="29">
        <v>45881</v>
      </c>
      <c r="E4610" s="184" t="str">
        <f t="shared" si="284"/>
        <v/>
      </c>
      <c r="F4610" s="184" t="str">
        <f t="shared" si="285"/>
        <v/>
      </c>
      <c r="G4610" s="184" t="str">
        <f t="shared" si="286"/>
        <v/>
      </c>
      <c r="H4610" s="184" t="str">
        <f t="shared" si="287"/>
        <v/>
      </c>
      <c r="J4610" t="s">
        <v>253</v>
      </c>
      <c r="K4610" t="s">
        <v>253</v>
      </c>
      <c r="L4610">
        <v>360.06383403151807</v>
      </c>
      <c r="R4610">
        <v>360.06383403151807</v>
      </c>
      <c r="S4610" t="s">
        <v>201</v>
      </c>
      <c r="T4610" s="221">
        <v>45323.313888888886</v>
      </c>
    </row>
    <row r="4611" spans="1:20" x14ac:dyDescent="0.35">
      <c r="A4611" t="s">
        <v>106</v>
      </c>
      <c r="B4611" t="s">
        <v>107</v>
      </c>
      <c r="C4611" t="s">
        <v>92</v>
      </c>
      <c r="D4611" s="29">
        <v>45882</v>
      </c>
      <c r="E4611" s="184" t="str">
        <f t="shared" si="284"/>
        <v/>
      </c>
      <c r="F4611" s="184" t="str">
        <f t="shared" si="285"/>
        <v/>
      </c>
      <c r="G4611" s="184" t="str">
        <f t="shared" si="286"/>
        <v/>
      </c>
      <c r="H4611" s="184" t="str">
        <f t="shared" si="287"/>
        <v/>
      </c>
      <c r="J4611" t="s">
        <v>253</v>
      </c>
      <c r="K4611" t="s">
        <v>253</v>
      </c>
      <c r="L4611">
        <v>360.06383403151807</v>
      </c>
      <c r="R4611">
        <v>360.06383403151807</v>
      </c>
      <c r="S4611" t="s">
        <v>201</v>
      </c>
      <c r="T4611" s="221">
        <v>45323.313888888886</v>
      </c>
    </row>
    <row r="4612" spans="1:20" x14ac:dyDescent="0.35">
      <c r="A4612" t="s">
        <v>106</v>
      </c>
      <c r="B4612" t="s">
        <v>107</v>
      </c>
      <c r="C4612" t="s">
        <v>92</v>
      </c>
      <c r="D4612" s="29">
        <v>45883</v>
      </c>
      <c r="E4612" s="184" t="str">
        <f t="shared" si="284"/>
        <v/>
      </c>
      <c r="F4612" s="184" t="str">
        <f t="shared" si="285"/>
        <v/>
      </c>
      <c r="G4612" s="184" t="str">
        <f t="shared" si="286"/>
        <v/>
      </c>
      <c r="H4612" s="184" t="str">
        <f t="shared" si="287"/>
        <v/>
      </c>
      <c r="J4612" t="s">
        <v>253</v>
      </c>
      <c r="K4612" t="s">
        <v>253</v>
      </c>
      <c r="L4612">
        <v>360.06383403151807</v>
      </c>
      <c r="R4612">
        <v>360.06383403151807</v>
      </c>
      <c r="S4612" t="s">
        <v>201</v>
      </c>
      <c r="T4612" s="221">
        <v>45323.313888888886</v>
      </c>
    </row>
    <row r="4613" spans="1:20" x14ac:dyDescent="0.35">
      <c r="A4613" t="s">
        <v>106</v>
      </c>
      <c r="B4613" t="s">
        <v>107</v>
      </c>
      <c r="C4613" t="s">
        <v>92</v>
      </c>
      <c r="D4613" s="29">
        <v>45884</v>
      </c>
      <c r="E4613" s="184" t="str">
        <f t="shared" si="284"/>
        <v/>
      </c>
      <c r="F4613" s="184" t="str">
        <f t="shared" si="285"/>
        <v/>
      </c>
      <c r="G4613" s="184" t="str">
        <f t="shared" si="286"/>
        <v/>
      </c>
      <c r="H4613" s="184" t="str">
        <f t="shared" si="287"/>
        <v/>
      </c>
      <c r="J4613" t="s">
        <v>253</v>
      </c>
      <c r="K4613" t="s">
        <v>253</v>
      </c>
      <c r="L4613">
        <v>360.06383403151807</v>
      </c>
      <c r="R4613">
        <v>360.06383403151807</v>
      </c>
      <c r="S4613" t="s">
        <v>201</v>
      </c>
      <c r="T4613" s="221">
        <v>45323.313888888886</v>
      </c>
    </row>
    <row r="4614" spans="1:20" x14ac:dyDescent="0.35">
      <c r="A4614" t="s">
        <v>106</v>
      </c>
      <c r="B4614" t="s">
        <v>107</v>
      </c>
      <c r="C4614" t="s">
        <v>92</v>
      </c>
      <c r="D4614" s="29">
        <v>45885</v>
      </c>
      <c r="E4614" s="184" t="str">
        <f t="shared" si="284"/>
        <v/>
      </c>
      <c r="F4614" s="184" t="str">
        <f t="shared" si="285"/>
        <v/>
      </c>
      <c r="G4614" s="184" t="str">
        <f t="shared" si="286"/>
        <v/>
      </c>
      <c r="H4614" s="184" t="str">
        <f t="shared" si="287"/>
        <v/>
      </c>
      <c r="J4614" t="s">
        <v>253</v>
      </c>
      <c r="K4614" t="s">
        <v>253</v>
      </c>
      <c r="L4614">
        <v>360.06383403151807</v>
      </c>
      <c r="R4614">
        <v>360.06383403151807</v>
      </c>
      <c r="S4614" t="s">
        <v>201</v>
      </c>
      <c r="T4614" s="221">
        <v>45323.313888888886</v>
      </c>
    </row>
    <row r="4615" spans="1:20" x14ac:dyDescent="0.35">
      <c r="A4615" t="s">
        <v>106</v>
      </c>
      <c r="B4615" t="s">
        <v>107</v>
      </c>
      <c r="C4615" t="s">
        <v>92</v>
      </c>
      <c r="D4615" s="29">
        <v>45886</v>
      </c>
      <c r="E4615" s="184" t="str">
        <f t="shared" si="284"/>
        <v/>
      </c>
      <c r="F4615" s="184" t="str">
        <f t="shared" si="285"/>
        <v/>
      </c>
      <c r="G4615" s="184" t="str">
        <f t="shared" si="286"/>
        <v/>
      </c>
      <c r="H4615" s="184" t="str">
        <f t="shared" si="287"/>
        <v/>
      </c>
      <c r="J4615" t="s">
        <v>253</v>
      </c>
      <c r="K4615" t="s">
        <v>253</v>
      </c>
      <c r="L4615">
        <v>360.06383403151807</v>
      </c>
      <c r="R4615">
        <v>360.06383403151807</v>
      </c>
      <c r="S4615" t="s">
        <v>201</v>
      </c>
      <c r="T4615" s="221">
        <v>45323.313888888886</v>
      </c>
    </row>
    <row r="4616" spans="1:20" x14ac:dyDescent="0.35">
      <c r="A4616" t="s">
        <v>106</v>
      </c>
      <c r="B4616" t="s">
        <v>107</v>
      </c>
      <c r="C4616" t="s">
        <v>92</v>
      </c>
      <c r="D4616" s="29">
        <v>45887</v>
      </c>
      <c r="E4616" s="184" t="str">
        <f t="shared" ref="E4616:E4679" si="288">IF(J4616="","",IF(L4616=0,0,IF(1-(J4616/L4616)&lt;0,"",1-(J4616/L4616))))</f>
        <v/>
      </c>
      <c r="F4616" s="184" t="str">
        <f t="shared" ref="F4616:F4679" si="289">IF(K4616="","",IF(L4616=0,0,IF(1-(K4616/L4616)&lt;0,"",1-(K4616/L4616))))</f>
        <v/>
      </c>
      <c r="G4616" s="184" t="str">
        <f t="shared" ref="G4616:G4679" si="290">IF(J4616="","",IF(1-(J4616/R4616)&lt;0,"",1-(J4616/R4616)))</f>
        <v/>
      </c>
      <c r="H4616" s="184" t="str">
        <f t="shared" ref="H4616:H4679" si="291">IF(K4616="","",IF(1-(K4616/R4616)&lt;0,"",1-(K4616/R4616)))</f>
        <v/>
      </c>
      <c r="J4616" t="s">
        <v>253</v>
      </c>
      <c r="K4616" t="s">
        <v>253</v>
      </c>
      <c r="L4616">
        <v>360.06383403151807</v>
      </c>
      <c r="R4616">
        <v>360.06383403151807</v>
      </c>
      <c r="S4616" t="s">
        <v>201</v>
      </c>
      <c r="T4616" s="221">
        <v>45323.313888888886</v>
      </c>
    </row>
    <row r="4617" spans="1:20" x14ac:dyDescent="0.35">
      <c r="A4617" t="s">
        <v>106</v>
      </c>
      <c r="B4617" t="s">
        <v>107</v>
      </c>
      <c r="C4617" t="s">
        <v>92</v>
      </c>
      <c r="D4617" s="29">
        <v>45888</v>
      </c>
      <c r="E4617" s="184" t="str">
        <f t="shared" si="288"/>
        <v/>
      </c>
      <c r="F4617" s="184" t="str">
        <f t="shared" si="289"/>
        <v/>
      </c>
      <c r="G4617" s="184" t="str">
        <f t="shared" si="290"/>
        <v/>
      </c>
      <c r="H4617" s="184" t="str">
        <f t="shared" si="291"/>
        <v/>
      </c>
      <c r="J4617" t="s">
        <v>253</v>
      </c>
      <c r="K4617" t="s">
        <v>253</v>
      </c>
      <c r="L4617">
        <v>360.06383403151807</v>
      </c>
      <c r="R4617">
        <v>360.06383403151807</v>
      </c>
      <c r="S4617" t="s">
        <v>201</v>
      </c>
      <c r="T4617" s="221">
        <v>45323.313888888886</v>
      </c>
    </row>
    <row r="4618" spans="1:20" x14ac:dyDescent="0.35">
      <c r="A4618" t="s">
        <v>106</v>
      </c>
      <c r="B4618" t="s">
        <v>107</v>
      </c>
      <c r="C4618" t="s">
        <v>92</v>
      </c>
      <c r="D4618" s="29">
        <v>45889</v>
      </c>
      <c r="E4618" s="184" t="str">
        <f t="shared" si="288"/>
        <v/>
      </c>
      <c r="F4618" s="184" t="str">
        <f t="shared" si="289"/>
        <v/>
      </c>
      <c r="G4618" s="184" t="str">
        <f t="shared" si="290"/>
        <v/>
      </c>
      <c r="H4618" s="184" t="str">
        <f t="shared" si="291"/>
        <v/>
      </c>
      <c r="J4618" t="s">
        <v>253</v>
      </c>
      <c r="K4618" t="s">
        <v>253</v>
      </c>
      <c r="L4618">
        <v>360.06383403151807</v>
      </c>
      <c r="R4618">
        <v>360.06383403151807</v>
      </c>
      <c r="S4618" t="s">
        <v>201</v>
      </c>
      <c r="T4618" s="221">
        <v>45323.313888888886</v>
      </c>
    </row>
    <row r="4619" spans="1:20" x14ac:dyDescent="0.35">
      <c r="A4619" t="s">
        <v>106</v>
      </c>
      <c r="B4619" t="s">
        <v>107</v>
      </c>
      <c r="C4619" t="s">
        <v>92</v>
      </c>
      <c r="D4619" s="29">
        <v>45890</v>
      </c>
      <c r="E4619" s="184" t="str">
        <f t="shared" si="288"/>
        <v/>
      </c>
      <c r="F4619" s="184" t="str">
        <f t="shared" si="289"/>
        <v/>
      </c>
      <c r="G4619" s="184" t="str">
        <f t="shared" si="290"/>
        <v/>
      </c>
      <c r="H4619" s="184" t="str">
        <f t="shared" si="291"/>
        <v/>
      </c>
      <c r="J4619" t="s">
        <v>253</v>
      </c>
      <c r="K4619" t="s">
        <v>253</v>
      </c>
      <c r="L4619">
        <v>360.06383403151807</v>
      </c>
      <c r="R4619">
        <v>360.06383403151807</v>
      </c>
      <c r="S4619" t="s">
        <v>201</v>
      </c>
      <c r="T4619" s="221">
        <v>45323.313888888886</v>
      </c>
    </row>
    <row r="4620" spans="1:20" x14ac:dyDescent="0.35">
      <c r="A4620" t="s">
        <v>106</v>
      </c>
      <c r="B4620" t="s">
        <v>107</v>
      </c>
      <c r="C4620" t="s">
        <v>92</v>
      </c>
      <c r="D4620" s="29">
        <v>45891</v>
      </c>
      <c r="E4620" s="184" t="str">
        <f t="shared" si="288"/>
        <v/>
      </c>
      <c r="F4620" s="184" t="str">
        <f t="shared" si="289"/>
        <v/>
      </c>
      <c r="G4620" s="184" t="str">
        <f t="shared" si="290"/>
        <v/>
      </c>
      <c r="H4620" s="184" t="str">
        <f t="shared" si="291"/>
        <v/>
      </c>
      <c r="J4620" t="s">
        <v>253</v>
      </c>
      <c r="K4620" t="s">
        <v>253</v>
      </c>
      <c r="L4620">
        <v>360.06383403151807</v>
      </c>
      <c r="R4620">
        <v>360.06383403151807</v>
      </c>
      <c r="S4620" t="s">
        <v>201</v>
      </c>
      <c r="T4620" s="221">
        <v>45323.313888888886</v>
      </c>
    </row>
    <row r="4621" spans="1:20" x14ac:dyDescent="0.35">
      <c r="A4621" t="s">
        <v>106</v>
      </c>
      <c r="B4621" t="s">
        <v>107</v>
      </c>
      <c r="C4621" t="s">
        <v>92</v>
      </c>
      <c r="D4621" s="29">
        <v>45892</v>
      </c>
      <c r="E4621" s="184" t="str">
        <f t="shared" si="288"/>
        <v/>
      </c>
      <c r="F4621" s="184" t="str">
        <f t="shared" si="289"/>
        <v/>
      </c>
      <c r="G4621" s="184" t="str">
        <f t="shared" si="290"/>
        <v/>
      </c>
      <c r="H4621" s="184" t="str">
        <f t="shared" si="291"/>
        <v/>
      </c>
      <c r="J4621" t="s">
        <v>253</v>
      </c>
      <c r="K4621" t="s">
        <v>253</v>
      </c>
      <c r="L4621">
        <v>360.06383403151807</v>
      </c>
      <c r="R4621">
        <v>360.06383403151807</v>
      </c>
      <c r="S4621" t="s">
        <v>201</v>
      </c>
      <c r="T4621" s="221">
        <v>45323.313888888886</v>
      </c>
    </row>
    <row r="4622" spans="1:20" x14ac:dyDescent="0.35">
      <c r="A4622" t="s">
        <v>106</v>
      </c>
      <c r="B4622" t="s">
        <v>107</v>
      </c>
      <c r="C4622" t="s">
        <v>92</v>
      </c>
      <c r="D4622" s="29">
        <v>45893</v>
      </c>
      <c r="E4622" s="184" t="str">
        <f t="shared" si="288"/>
        <v/>
      </c>
      <c r="F4622" s="184" t="str">
        <f t="shared" si="289"/>
        <v/>
      </c>
      <c r="G4622" s="184" t="str">
        <f t="shared" si="290"/>
        <v/>
      </c>
      <c r="H4622" s="184" t="str">
        <f t="shared" si="291"/>
        <v/>
      </c>
      <c r="J4622" t="s">
        <v>253</v>
      </c>
      <c r="K4622" t="s">
        <v>253</v>
      </c>
      <c r="L4622">
        <v>360.06383403151807</v>
      </c>
      <c r="R4622">
        <v>360.06383403151807</v>
      </c>
      <c r="S4622" t="s">
        <v>201</v>
      </c>
      <c r="T4622" s="221">
        <v>45323.313888888886</v>
      </c>
    </row>
    <row r="4623" spans="1:20" x14ac:dyDescent="0.35">
      <c r="A4623" t="s">
        <v>106</v>
      </c>
      <c r="B4623" t="s">
        <v>107</v>
      </c>
      <c r="C4623" t="s">
        <v>92</v>
      </c>
      <c r="D4623" s="29">
        <v>45894</v>
      </c>
      <c r="E4623" s="184" t="str">
        <f t="shared" si="288"/>
        <v/>
      </c>
      <c r="F4623" s="184" t="str">
        <f t="shared" si="289"/>
        <v/>
      </c>
      <c r="G4623" s="184" t="str">
        <f t="shared" si="290"/>
        <v/>
      </c>
      <c r="H4623" s="184" t="str">
        <f t="shared" si="291"/>
        <v/>
      </c>
      <c r="J4623" t="s">
        <v>253</v>
      </c>
      <c r="K4623" t="s">
        <v>253</v>
      </c>
      <c r="L4623">
        <v>360.06383403151807</v>
      </c>
      <c r="R4623">
        <v>360.06383403151807</v>
      </c>
      <c r="S4623" t="s">
        <v>201</v>
      </c>
      <c r="T4623" s="221">
        <v>45323.313888888886</v>
      </c>
    </row>
    <row r="4624" spans="1:20" x14ac:dyDescent="0.35">
      <c r="A4624" t="s">
        <v>106</v>
      </c>
      <c r="B4624" t="s">
        <v>107</v>
      </c>
      <c r="C4624" t="s">
        <v>92</v>
      </c>
      <c r="D4624" s="29">
        <v>45895</v>
      </c>
      <c r="E4624" s="184" t="str">
        <f t="shared" si="288"/>
        <v/>
      </c>
      <c r="F4624" s="184" t="str">
        <f t="shared" si="289"/>
        <v/>
      </c>
      <c r="G4624" s="184" t="str">
        <f t="shared" si="290"/>
        <v/>
      </c>
      <c r="H4624" s="184" t="str">
        <f t="shared" si="291"/>
        <v/>
      </c>
      <c r="J4624" t="s">
        <v>253</v>
      </c>
      <c r="K4624" t="s">
        <v>253</v>
      </c>
      <c r="L4624">
        <v>360.06383403151807</v>
      </c>
      <c r="R4624">
        <v>360.06383403151807</v>
      </c>
      <c r="S4624" t="s">
        <v>201</v>
      </c>
      <c r="T4624" s="221">
        <v>45323.313888888886</v>
      </c>
    </row>
    <row r="4625" spans="1:20" x14ac:dyDescent="0.35">
      <c r="A4625" t="s">
        <v>106</v>
      </c>
      <c r="B4625" t="s">
        <v>107</v>
      </c>
      <c r="C4625" t="s">
        <v>92</v>
      </c>
      <c r="D4625" s="29">
        <v>45896</v>
      </c>
      <c r="E4625" s="184" t="str">
        <f t="shared" si="288"/>
        <v/>
      </c>
      <c r="F4625" s="184" t="str">
        <f t="shared" si="289"/>
        <v/>
      </c>
      <c r="G4625" s="184" t="str">
        <f t="shared" si="290"/>
        <v/>
      </c>
      <c r="H4625" s="184" t="str">
        <f t="shared" si="291"/>
        <v/>
      </c>
      <c r="J4625" t="s">
        <v>253</v>
      </c>
      <c r="K4625" t="s">
        <v>253</v>
      </c>
      <c r="L4625">
        <v>360.06383403151807</v>
      </c>
      <c r="R4625">
        <v>360.06383403151807</v>
      </c>
      <c r="S4625" t="s">
        <v>201</v>
      </c>
      <c r="T4625" s="221">
        <v>45323.313888888886</v>
      </c>
    </row>
    <row r="4626" spans="1:20" x14ac:dyDescent="0.35">
      <c r="A4626" t="s">
        <v>106</v>
      </c>
      <c r="B4626" t="s">
        <v>107</v>
      </c>
      <c r="C4626" t="s">
        <v>92</v>
      </c>
      <c r="D4626" s="29">
        <v>45897</v>
      </c>
      <c r="E4626" s="184" t="str">
        <f t="shared" si="288"/>
        <v/>
      </c>
      <c r="F4626" s="184" t="str">
        <f t="shared" si="289"/>
        <v/>
      </c>
      <c r="G4626" s="184" t="str">
        <f t="shared" si="290"/>
        <v/>
      </c>
      <c r="H4626" s="184" t="str">
        <f t="shared" si="291"/>
        <v/>
      </c>
      <c r="J4626" t="s">
        <v>253</v>
      </c>
      <c r="K4626" t="s">
        <v>253</v>
      </c>
      <c r="L4626">
        <v>360.06383403151807</v>
      </c>
      <c r="R4626">
        <v>360.06383403151807</v>
      </c>
      <c r="S4626" t="s">
        <v>201</v>
      </c>
      <c r="T4626" s="221">
        <v>45323.313888888886</v>
      </c>
    </row>
    <row r="4627" spans="1:20" x14ac:dyDescent="0.35">
      <c r="A4627" t="s">
        <v>106</v>
      </c>
      <c r="B4627" t="s">
        <v>107</v>
      </c>
      <c r="C4627" t="s">
        <v>92</v>
      </c>
      <c r="D4627" s="29">
        <v>45898</v>
      </c>
      <c r="E4627" s="184" t="str">
        <f t="shared" si="288"/>
        <v/>
      </c>
      <c r="F4627" s="184" t="str">
        <f t="shared" si="289"/>
        <v/>
      </c>
      <c r="G4627" s="184" t="str">
        <f t="shared" si="290"/>
        <v/>
      </c>
      <c r="H4627" s="184" t="str">
        <f t="shared" si="291"/>
        <v/>
      </c>
      <c r="J4627" t="s">
        <v>253</v>
      </c>
      <c r="K4627" t="s">
        <v>253</v>
      </c>
      <c r="L4627">
        <v>360.06383403151807</v>
      </c>
      <c r="R4627">
        <v>360.06383403151807</v>
      </c>
      <c r="S4627" t="s">
        <v>201</v>
      </c>
      <c r="T4627" s="221">
        <v>45323.313888888886</v>
      </c>
    </row>
    <row r="4628" spans="1:20" x14ac:dyDescent="0.35">
      <c r="A4628" t="s">
        <v>106</v>
      </c>
      <c r="B4628" t="s">
        <v>107</v>
      </c>
      <c r="C4628" t="s">
        <v>92</v>
      </c>
      <c r="D4628" s="29">
        <v>45899</v>
      </c>
      <c r="E4628" s="184" t="str">
        <f t="shared" si="288"/>
        <v/>
      </c>
      <c r="F4628" s="184" t="str">
        <f t="shared" si="289"/>
        <v/>
      </c>
      <c r="G4628" s="184" t="str">
        <f t="shared" si="290"/>
        <v/>
      </c>
      <c r="H4628" s="184" t="str">
        <f t="shared" si="291"/>
        <v/>
      </c>
      <c r="J4628" t="s">
        <v>253</v>
      </c>
      <c r="K4628" t="s">
        <v>253</v>
      </c>
      <c r="L4628">
        <v>360.06383403151807</v>
      </c>
      <c r="R4628">
        <v>360.06383403151807</v>
      </c>
      <c r="S4628" t="s">
        <v>201</v>
      </c>
      <c r="T4628" s="221">
        <v>45323.313888888886</v>
      </c>
    </row>
    <row r="4629" spans="1:20" x14ac:dyDescent="0.35">
      <c r="A4629" t="s">
        <v>106</v>
      </c>
      <c r="B4629" t="s">
        <v>107</v>
      </c>
      <c r="C4629" t="s">
        <v>92</v>
      </c>
      <c r="D4629" s="29">
        <v>45900</v>
      </c>
      <c r="E4629" s="184" t="str">
        <f t="shared" si="288"/>
        <v/>
      </c>
      <c r="F4629" s="184" t="str">
        <f t="shared" si="289"/>
        <v/>
      </c>
      <c r="G4629" s="184" t="str">
        <f t="shared" si="290"/>
        <v/>
      </c>
      <c r="H4629" s="184" t="str">
        <f t="shared" si="291"/>
        <v/>
      </c>
      <c r="J4629" t="s">
        <v>253</v>
      </c>
      <c r="K4629" t="s">
        <v>253</v>
      </c>
      <c r="L4629">
        <v>360.06383403151807</v>
      </c>
      <c r="R4629">
        <v>360.06383403151807</v>
      </c>
      <c r="S4629" t="s">
        <v>201</v>
      </c>
      <c r="T4629" s="221">
        <v>45323.313888888886</v>
      </c>
    </row>
    <row r="4630" spans="1:20" x14ac:dyDescent="0.35">
      <c r="A4630" t="s">
        <v>106</v>
      </c>
      <c r="B4630" t="s">
        <v>107</v>
      </c>
      <c r="C4630" t="s">
        <v>92</v>
      </c>
      <c r="D4630" s="29">
        <v>45901</v>
      </c>
      <c r="E4630" s="184" t="str">
        <f t="shared" si="288"/>
        <v/>
      </c>
      <c r="F4630" s="184" t="str">
        <f t="shared" si="289"/>
        <v/>
      </c>
      <c r="G4630" s="184" t="str">
        <f t="shared" si="290"/>
        <v/>
      </c>
      <c r="H4630" s="184" t="str">
        <f t="shared" si="291"/>
        <v/>
      </c>
      <c r="J4630" t="s">
        <v>253</v>
      </c>
      <c r="K4630" t="s">
        <v>253</v>
      </c>
      <c r="L4630">
        <v>360.06383403151807</v>
      </c>
      <c r="R4630">
        <v>360.06383403151807</v>
      </c>
      <c r="S4630" t="s">
        <v>201</v>
      </c>
      <c r="T4630" s="221">
        <v>45323.313888888886</v>
      </c>
    </row>
    <row r="4631" spans="1:20" x14ac:dyDescent="0.35">
      <c r="A4631" t="s">
        <v>106</v>
      </c>
      <c r="B4631" t="s">
        <v>107</v>
      </c>
      <c r="C4631" t="s">
        <v>92</v>
      </c>
      <c r="D4631" s="29">
        <v>45902</v>
      </c>
      <c r="E4631" s="184" t="str">
        <f t="shared" si="288"/>
        <v/>
      </c>
      <c r="F4631" s="184" t="str">
        <f t="shared" si="289"/>
        <v/>
      </c>
      <c r="G4631" s="184" t="str">
        <f t="shared" si="290"/>
        <v/>
      </c>
      <c r="H4631" s="184" t="str">
        <f t="shared" si="291"/>
        <v/>
      </c>
      <c r="J4631" t="s">
        <v>253</v>
      </c>
      <c r="K4631" t="s">
        <v>253</v>
      </c>
      <c r="L4631">
        <v>360.06383403151807</v>
      </c>
      <c r="R4631">
        <v>360.06383403151807</v>
      </c>
      <c r="S4631" t="s">
        <v>201</v>
      </c>
      <c r="T4631" s="221">
        <v>45323.313888888886</v>
      </c>
    </row>
    <row r="4632" spans="1:20" x14ac:dyDescent="0.35">
      <c r="A4632" t="s">
        <v>106</v>
      </c>
      <c r="B4632" t="s">
        <v>107</v>
      </c>
      <c r="C4632" t="s">
        <v>92</v>
      </c>
      <c r="D4632" s="29">
        <v>45903</v>
      </c>
      <c r="E4632" s="184" t="str">
        <f t="shared" si="288"/>
        <v/>
      </c>
      <c r="F4632" s="184" t="str">
        <f t="shared" si="289"/>
        <v/>
      </c>
      <c r="G4632" s="184" t="str">
        <f t="shared" si="290"/>
        <v/>
      </c>
      <c r="H4632" s="184" t="str">
        <f t="shared" si="291"/>
        <v/>
      </c>
      <c r="J4632" t="s">
        <v>253</v>
      </c>
      <c r="K4632" t="s">
        <v>253</v>
      </c>
      <c r="L4632">
        <v>360.06383403151807</v>
      </c>
      <c r="R4632">
        <v>360.06383403151807</v>
      </c>
      <c r="S4632" t="s">
        <v>201</v>
      </c>
      <c r="T4632" s="221">
        <v>45323.313888888886</v>
      </c>
    </row>
    <row r="4633" spans="1:20" x14ac:dyDescent="0.35">
      <c r="A4633" t="s">
        <v>106</v>
      </c>
      <c r="B4633" t="s">
        <v>107</v>
      </c>
      <c r="C4633" t="s">
        <v>92</v>
      </c>
      <c r="D4633" s="29">
        <v>45904</v>
      </c>
      <c r="E4633" s="184" t="str">
        <f t="shared" si="288"/>
        <v/>
      </c>
      <c r="F4633" s="184" t="str">
        <f t="shared" si="289"/>
        <v/>
      </c>
      <c r="G4633" s="184" t="str">
        <f t="shared" si="290"/>
        <v/>
      </c>
      <c r="H4633" s="184" t="str">
        <f t="shared" si="291"/>
        <v/>
      </c>
      <c r="J4633" t="s">
        <v>253</v>
      </c>
      <c r="K4633" t="s">
        <v>253</v>
      </c>
      <c r="L4633">
        <v>360.06383403151807</v>
      </c>
      <c r="R4633">
        <v>360.06383403151807</v>
      </c>
      <c r="S4633" t="s">
        <v>201</v>
      </c>
      <c r="T4633" s="221">
        <v>45323.313888888886</v>
      </c>
    </row>
    <row r="4634" spans="1:20" x14ac:dyDescent="0.35">
      <c r="A4634" t="s">
        <v>106</v>
      </c>
      <c r="B4634" t="s">
        <v>107</v>
      </c>
      <c r="C4634" t="s">
        <v>92</v>
      </c>
      <c r="D4634" s="29">
        <v>45905</v>
      </c>
      <c r="E4634" s="184" t="str">
        <f t="shared" si="288"/>
        <v/>
      </c>
      <c r="F4634" s="184" t="str">
        <f t="shared" si="289"/>
        <v/>
      </c>
      <c r="G4634" s="184" t="str">
        <f t="shared" si="290"/>
        <v/>
      </c>
      <c r="H4634" s="184" t="str">
        <f t="shared" si="291"/>
        <v/>
      </c>
      <c r="J4634" t="s">
        <v>253</v>
      </c>
      <c r="K4634" t="s">
        <v>253</v>
      </c>
      <c r="L4634">
        <v>360.06383403151807</v>
      </c>
      <c r="R4634">
        <v>360.06383403151807</v>
      </c>
      <c r="S4634" t="s">
        <v>201</v>
      </c>
      <c r="T4634" s="221">
        <v>45323.313888888886</v>
      </c>
    </row>
    <row r="4635" spans="1:20" x14ac:dyDescent="0.35">
      <c r="A4635" t="s">
        <v>106</v>
      </c>
      <c r="B4635" t="s">
        <v>107</v>
      </c>
      <c r="C4635" t="s">
        <v>92</v>
      </c>
      <c r="D4635" s="29">
        <v>45906</v>
      </c>
      <c r="E4635" s="184" t="str">
        <f t="shared" si="288"/>
        <v/>
      </c>
      <c r="F4635" s="184" t="str">
        <f t="shared" si="289"/>
        <v/>
      </c>
      <c r="G4635" s="184" t="str">
        <f t="shared" si="290"/>
        <v/>
      </c>
      <c r="H4635" s="184" t="str">
        <f t="shared" si="291"/>
        <v/>
      </c>
      <c r="J4635" t="s">
        <v>253</v>
      </c>
      <c r="K4635" t="s">
        <v>253</v>
      </c>
      <c r="L4635">
        <v>360.06383403151807</v>
      </c>
      <c r="R4635">
        <v>360.06383403151807</v>
      </c>
      <c r="S4635" t="s">
        <v>201</v>
      </c>
      <c r="T4635" s="221">
        <v>45323.313888888886</v>
      </c>
    </row>
    <row r="4636" spans="1:20" x14ac:dyDescent="0.35">
      <c r="A4636" t="s">
        <v>106</v>
      </c>
      <c r="B4636" t="s">
        <v>107</v>
      </c>
      <c r="C4636" t="s">
        <v>92</v>
      </c>
      <c r="D4636" s="29">
        <v>45907</v>
      </c>
      <c r="E4636" s="184" t="str">
        <f t="shared" si="288"/>
        <v/>
      </c>
      <c r="F4636" s="184" t="str">
        <f t="shared" si="289"/>
        <v/>
      </c>
      <c r="G4636" s="184" t="str">
        <f t="shared" si="290"/>
        <v/>
      </c>
      <c r="H4636" s="184" t="str">
        <f t="shared" si="291"/>
        <v/>
      </c>
      <c r="J4636" t="s">
        <v>253</v>
      </c>
      <c r="K4636" t="s">
        <v>253</v>
      </c>
      <c r="L4636">
        <v>360.06383403151807</v>
      </c>
      <c r="R4636">
        <v>360.06383403151807</v>
      </c>
      <c r="S4636" t="s">
        <v>201</v>
      </c>
      <c r="T4636" s="221">
        <v>45323.313888888886</v>
      </c>
    </row>
    <row r="4637" spans="1:20" x14ac:dyDescent="0.35">
      <c r="A4637" t="s">
        <v>106</v>
      </c>
      <c r="B4637" t="s">
        <v>107</v>
      </c>
      <c r="C4637" t="s">
        <v>92</v>
      </c>
      <c r="D4637" s="29">
        <v>45908</v>
      </c>
      <c r="E4637" s="184" t="str">
        <f t="shared" si="288"/>
        <v/>
      </c>
      <c r="F4637" s="184" t="str">
        <f t="shared" si="289"/>
        <v/>
      </c>
      <c r="G4637" s="184" t="str">
        <f t="shared" si="290"/>
        <v/>
      </c>
      <c r="H4637" s="184" t="str">
        <f t="shared" si="291"/>
        <v/>
      </c>
      <c r="J4637" t="s">
        <v>253</v>
      </c>
      <c r="K4637" t="s">
        <v>253</v>
      </c>
      <c r="L4637">
        <v>360.06383403151807</v>
      </c>
      <c r="R4637">
        <v>360.06383403151807</v>
      </c>
      <c r="S4637" t="s">
        <v>201</v>
      </c>
      <c r="T4637" s="221">
        <v>45323.313888888886</v>
      </c>
    </row>
    <row r="4638" spans="1:20" x14ac:dyDescent="0.35">
      <c r="A4638" t="s">
        <v>106</v>
      </c>
      <c r="B4638" t="s">
        <v>107</v>
      </c>
      <c r="C4638" t="s">
        <v>92</v>
      </c>
      <c r="D4638" s="29">
        <v>45909</v>
      </c>
      <c r="E4638" s="184" t="str">
        <f t="shared" si="288"/>
        <v/>
      </c>
      <c r="F4638" s="184" t="str">
        <f t="shared" si="289"/>
        <v/>
      </c>
      <c r="G4638" s="184" t="str">
        <f t="shared" si="290"/>
        <v/>
      </c>
      <c r="H4638" s="184" t="str">
        <f t="shared" si="291"/>
        <v/>
      </c>
      <c r="J4638" t="s">
        <v>253</v>
      </c>
      <c r="K4638" t="s">
        <v>253</v>
      </c>
      <c r="L4638">
        <v>360.06383403151807</v>
      </c>
      <c r="R4638">
        <v>360.06383403151807</v>
      </c>
      <c r="S4638" t="s">
        <v>201</v>
      </c>
      <c r="T4638" s="221">
        <v>45323.313888888886</v>
      </c>
    </row>
    <row r="4639" spans="1:20" x14ac:dyDescent="0.35">
      <c r="A4639" t="s">
        <v>106</v>
      </c>
      <c r="B4639" t="s">
        <v>107</v>
      </c>
      <c r="C4639" t="s">
        <v>92</v>
      </c>
      <c r="D4639" s="29">
        <v>45910</v>
      </c>
      <c r="E4639" s="184" t="str">
        <f t="shared" si="288"/>
        <v/>
      </c>
      <c r="F4639" s="184" t="str">
        <f t="shared" si="289"/>
        <v/>
      </c>
      <c r="G4639" s="184" t="str">
        <f t="shared" si="290"/>
        <v/>
      </c>
      <c r="H4639" s="184" t="str">
        <f t="shared" si="291"/>
        <v/>
      </c>
      <c r="J4639" t="s">
        <v>253</v>
      </c>
      <c r="K4639" t="s">
        <v>253</v>
      </c>
      <c r="L4639">
        <v>360.06383403151807</v>
      </c>
      <c r="R4639">
        <v>360.06383403151807</v>
      </c>
      <c r="S4639" t="s">
        <v>201</v>
      </c>
      <c r="T4639" s="221">
        <v>45323.313888888886</v>
      </c>
    </row>
    <row r="4640" spans="1:20" x14ac:dyDescent="0.35">
      <c r="A4640" t="s">
        <v>106</v>
      </c>
      <c r="B4640" t="s">
        <v>107</v>
      </c>
      <c r="C4640" t="s">
        <v>92</v>
      </c>
      <c r="D4640" s="29">
        <v>45911</v>
      </c>
      <c r="E4640" s="184" t="str">
        <f t="shared" si="288"/>
        <v/>
      </c>
      <c r="F4640" s="184" t="str">
        <f t="shared" si="289"/>
        <v/>
      </c>
      <c r="G4640" s="184" t="str">
        <f t="shared" si="290"/>
        <v/>
      </c>
      <c r="H4640" s="184" t="str">
        <f t="shared" si="291"/>
        <v/>
      </c>
      <c r="J4640" t="s">
        <v>253</v>
      </c>
      <c r="K4640" t="s">
        <v>253</v>
      </c>
      <c r="L4640">
        <v>360.06383403151807</v>
      </c>
      <c r="R4640">
        <v>360.06383403151807</v>
      </c>
      <c r="S4640" t="s">
        <v>201</v>
      </c>
      <c r="T4640" s="221">
        <v>45323.313888888886</v>
      </c>
    </row>
    <row r="4641" spans="1:20" x14ac:dyDescent="0.35">
      <c r="A4641" t="s">
        <v>106</v>
      </c>
      <c r="B4641" t="s">
        <v>107</v>
      </c>
      <c r="C4641" t="s">
        <v>92</v>
      </c>
      <c r="D4641" s="29">
        <v>45912</v>
      </c>
      <c r="E4641" s="184" t="str">
        <f t="shared" si="288"/>
        <v/>
      </c>
      <c r="F4641" s="184" t="str">
        <f t="shared" si="289"/>
        <v/>
      </c>
      <c r="G4641" s="184" t="str">
        <f t="shared" si="290"/>
        <v/>
      </c>
      <c r="H4641" s="184" t="str">
        <f t="shared" si="291"/>
        <v/>
      </c>
      <c r="J4641" t="s">
        <v>253</v>
      </c>
      <c r="K4641" t="s">
        <v>253</v>
      </c>
      <c r="L4641">
        <v>360.06383403151807</v>
      </c>
      <c r="R4641">
        <v>360.06383403151807</v>
      </c>
      <c r="S4641" t="s">
        <v>201</v>
      </c>
      <c r="T4641" s="221">
        <v>45323.313888888886</v>
      </c>
    </row>
    <row r="4642" spans="1:20" x14ac:dyDescent="0.35">
      <c r="A4642" t="s">
        <v>106</v>
      </c>
      <c r="B4642" t="s">
        <v>107</v>
      </c>
      <c r="C4642" t="s">
        <v>92</v>
      </c>
      <c r="D4642" s="29">
        <v>45913</v>
      </c>
      <c r="E4642" s="184" t="str">
        <f t="shared" si="288"/>
        <v/>
      </c>
      <c r="F4642" s="184" t="str">
        <f t="shared" si="289"/>
        <v/>
      </c>
      <c r="G4642" s="184" t="str">
        <f t="shared" si="290"/>
        <v/>
      </c>
      <c r="H4642" s="184" t="str">
        <f t="shared" si="291"/>
        <v/>
      </c>
      <c r="J4642" t="s">
        <v>253</v>
      </c>
      <c r="K4642" t="s">
        <v>253</v>
      </c>
      <c r="L4642">
        <v>360.06383403151807</v>
      </c>
      <c r="R4642">
        <v>360.06383403151807</v>
      </c>
      <c r="S4642" t="s">
        <v>201</v>
      </c>
      <c r="T4642" s="221">
        <v>45323.313888888886</v>
      </c>
    </row>
    <row r="4643" spans="1:20" x14ac:dyDescent="0.35">
      <c r="A4643" t="s">
        <v>106</v>
      </c>
      <c r="B4643" t="s">
        <v>107</v>
      </c>
      <c r="C4643" t="s">
        <v>92</v>
      </c>
      <c r="D4643" s="29">
        <v>45914</v>
      </c>
      <c r="E4643" s="184" t="str">
        <f t="shared" si="288"/>
        <v/>
      </c>
      <c r="F4643" s="184" t="str">
        <f t="shared" si="289"/>
        <v/>
      </c>
      <c r="G4643" s="184" t="str">
        <f t="shared" si="290"/>
        <v/>
      </c>
      <c r="H4643" s="184" t="str">
        <f t="shared" si="291"/>
        <v/>
      </c>
      <c r="J4643" t="s">
        <v>253</v>
      </c>
      <c r="K4643" t="s">
        <v>253</v>
      </c>
      <c r="L4643">
        <v>360.06383403151807</v>
      </c>
      <c r="R4643">
        <v>360.06383403151807</v>
      </c>
      <c r="S4643" t="s">
        <v>201</v>
      </c>
      <c r="T4643" s="221">
        <v>45323.313888888886</v>
      </c>
    </row>
    <row r="4644" spans="1:20" x14ac:dyDescent="0.35">
      <c r="A4644" t="s">
        <v>106</v>
      </c>
      <c r="B4644" t="s">
        <v>107</v>
      </c>
      <c r="C4644" t="s">
        <v>92</v>
      </c>
      <c r="D4644" s="29">
        <v>45915</v>
      </c>
      <c r="E4644" s="184" t="str">
        <f t="shared" si="288"/>
        <v/>
      </c>
      <c r="F4644" s="184" t="str">
        <f t="shared" si="289"/>
        <v/>
      </c>
      <c r="G4644" s="184" t="str">
        <f t="shared" si="290"/>
        <v/>
      </c>
      <c r="H4644" s="184" t="str">
        <f t="shared" si="291"/>
        <v/>
      </c>
      <c r="J4644" t="s">
        <v>253</v>
      </c>
      <c r="K4644" t="s">
        <v>253</v>
      </c>
      <c r="L4644">
        <v>360.06383403151807</v>
      </c>
      <c r="R4644">
        <v>360.06383403151807</v>
      </c>
      <c r="S4644" t="s">
        <v>201</v>
      </c>
      <c r="T4644" s="221">
        <v>45323.313888888886</v>
      </c>
    </row>
    <row r="4645" spans="1:20" x14ac:dyDescent="0.35">
      <c r="A4645" t="s">
        <v>106</v>
      </c>
      <c r="B4645" t="s">
        <v>107</v>
      </c>
      <c r="C4645" t="s">
        <v>92</v>
      </c>
      <c r="D4645" s="29">
        <v>45916</v>
      </c>
      <c r="E4645" s="184" t="str">
        <f t="shared" si="288"/>
        <v/>
      </c>
      <c r="F4645" s="184" t="str">
        <f t="shared" si="289"/>
        <v/>
      </c>
      <c r="G4645" s="184" t="str">
        <f t="shared" si="290"/>
        <v/>
      </c>
      <c r="H4645" s="184" t="str">
        <f t="shared" si="291"/>
        <v/>
      </c>
      <c r="J4645" t="s">
        <v>253</v>
      </c>
      <c r="K4645" t="s">
        <v>253</v>
      </c>
      <c r="L4645">
        <v>360.06383403151807</v>
      </c>
      <c r="R4645">
        <v>360.06383403151807</v>
      </c>
      <c r="S4645" t="s">
        <v>201</v>
      </c>
      <c r="T4645" s="221">
        <v>45323.313888888886</v>
      </c>
    </row>
    <row r="4646" spans="1:20" x14ac:dyDescent="0.35">
      <c r="A4646" t="s">
        <v>106</v>
      </c>
      <c r="B4646" t="s">
        <v>107</v>
      </c>
      <c r="C4646" t="s">
        <v>92</v>
      </c>
      <c r="D4646" s="29">
        <v>45917</v>
      </c>
      <c r="E4646" s="184" t="str">
        <f t="shared" si="288"/>
        <v/>
      </c>
      <c r="F4646" s="184" t="str">
        <f t="shared" si="289"/>
        <v/>
      </c>
      <c r="G4646" s="184" t="str">
        <f t="shared" si="290"/>
        <v/>
      </c>
      <c r="H4646" s="184" t="str">
        <f t="shared" si="291"/>
        <v/>
      </c>
      <c r="J4646" t="s">
        <v>253</v>
      </c>
      <c r="K4646" t="s">
        <v>253</v>
      </c>
      <c r="L4646">
        <v>360.06383403151807</v>
      </c>
      <c r="R4646">
        <v>360.06383403151807</v>
      </c>
      <c r="S4646" t="s">
        <v>201</v>
      </c>
      <c r="T4646" s="221">
        <v>45323.313888888886</v>
      </c>
    </row>
    <row r="4647" spans="1:20" x14ac:dyDescent="0.35">
      <c r="A4647" t="s">
        <v>106</v>
      </c>
      <c r="B4647" t="s">
        <v>107</v>
      </c>
      <c r="C4647" t="s">
        <v>92</v>
      </c>
      <c r="D4647" s="29">
        <v>45918</v>
      </c>
      <c r="E4647" s="184" t="str">
        <f t="shared" si="288"/>
        <v/>
      </c>
      <c r="F4647" s="184" t="str">
        <f t="shared" si="289"/>
        <v/>
      </c>
      <c r="G4647" s="184" t="str">
        <f t="shared" si="290"/>
        <v/>
      </c>
      <c r="H4647" s="184" t="str">
        <f t="shared" si="291"/>
        <v/>
      </c>
      <c r="J4647" t="s">
        <v>253</v>
      </c>
      <c r="K4647" t="s">
        <v>253</v>
      </c>
      <c r="L4647">
        <v>360.06383403151807</v>
      </c>
      <c r="R4647">
        <v>360.06383403151807</v>
      </c>
      <c r="S4647" t="s">
        <v>201</v>
      </c>
      <c r="T4647" s="221">
        <v>45323.313888888886</v>
      </c>
    </row>
    <row r="4648" spans="1:20" x14ac:dyDescent="0.35">
      <c r="A4648" t="s">
        <v>106</v>
      </c>
      <c r="B4648" t="s">
        <v>107</v>
      </c>
      <c r="C4648" t="s">
        <v>92</v>
      </c>
      <c r="D4648" s="29">
        <v>45919</v>
      </c>
      <c r="E4648" s="184" t="str">
        <f t="shared" si="288"/>
        <v/>
      </c>
      <c r="F4648" s="184" t="str">
        <f t="shared" si="289"/>
        <v/>
      </c>
      <c r="G4648" s="184" t="str">
        <f t="shared" si="290"/>
        <v/>
      </c>
      <c r="H4648" s="184" t="str">
        <f t="shared" si="291"/>
        <v/>
      </c>
      <c r="J4648" t="s">
        <v>253</v>
      </c>
      <c r="K4648" t="s">
        <v>253</v>
      </c>
      <c r="L4648">
        <v>360.06383403151807</v>
      </c>
      <c r="R4648">
        <v>360.06383403151807</v>
      </c>
      <c r="S4648" t="s">
        <v>201</v>
      </c>
      <c r="T4648" s="221">
        <v>45323.313888888886</v>
      </c>
    </row>
    <row r="4649" spans="1:20" x14ac:dyDescent="0.35">
      <c r="A4649" t="s">
        <v>106</v>
      </c>
      <c r="B4649" t="s">
        <v>107</v>
      </c>
      <c r="C4649" t="s">
        <v>92</v>
      </c>
      <c r="D4649" s="29">
        <v>45920</v>
      </c>
      <c r="E4649" s="184" t="str">
        <f t="shared" si="288"/>
        <v/>
      </c>
      <c r="F4649" s="184" t="str">
        <f t="shared" si="289"/>
        <v/>
      </c>
      <c r="G4649" s="184" t="str">
        <f t="shared" si="290"/>
        <v/>
      </c>
      <c r="H4649" s="184" t="str">
        <f t="shared" si="291"/>
        <v/>
      </c>
      <c r="J4649" t="s">
        <v>253</v>
      </c>
      <c r="K4649" t="s">
        <v>253</v>
      </c>
      <c r="L4649">
        <v>360.06383403151807</v>
      </c>
      <c r="R4649">
        <v>360.06383403151807</v>
      </c>
      <c r="S4649" t="s">
        <v>201</v>
      </c>
      <c r="T4649" s="221">
        <v>45323.313888888886</v>
      </c>
    </row>
    <row r="4650" spans="1:20" x14ac:dyDescent="0.35">
      <c r="A4650" t="s">
        <v>106</v>
      </c>
      <c r="B4650" t="s">
        <v>107</v>
      </c>
      <c r="C4650" t="s">
        <v>92</v>
      </c>
      <c r="D4650" s="29">
        <v>45921</v>
      </c>
      <c r="E4650" s="184" t="str">
        <f t="shared" si="288"/>
        <v/>
      </c>
      <c r="F4650" s="184" t="str">
        <f t="shared" si="289"/>
        <v/>
      </c>
      <c r="G4650" s="184" t="str">
        <f t="shared" si="290"/>
        <v/>
      </c>
      <c r="H4650" s="184" t="str">
        <f t="shared" si="291"/>
        <v/>
      </c>
      <c r="J4650" t="s">
        <v>253</v>
      </c>
      <c r="K4650" t="s">
        <v>253</v>
      </c>
      <c r="L4650">
        <v>360.06383403151807</v>
      </c>
      <c r="R4650">
        <v>360.06383403151807</v>
      </c>
      <c r="S4650" t="s">
        <v>201</v>
      </c>
      <c r="T4650" s="221">
        <v>45323.313888888886</v>
      </c>
    </row>
    <row r="4651" spans="1:20" x14ac:dyDescent="0.35">
      <c r="A4651" t="s">
        <v>106</v>
      </c>
      <c r="B4651" t="s">
        <v>107</v>
      </c>
      <c r="C4651" t="s">
        <v>92</v>
      </c>
      <c r="D4651" s="29">
        <v>45922</v>
      </c>
      <c r="E4651" s="184">
        <f t="shared" si="288"/>
        <v>0.66672576177285325</v>
      </c>
      <c r="F4651" s="184">
        <f t="shared" si="289"/>
        <v>0.66672576177285325</v>
      </c>
      <c r="G4651" s="184">
        <f t="shared" si="290"/>
        <v>0.66672576177285325</v>
      </c>
      <c r="H4651" s="184">
        <f t="shared" si="291"/>
        <v>0.66672576177285325</v>
      </c>
      <c r="J4651">
        <v>120</v>
      </c>
      <c r="K4651">
        <v>120</v>
      </c>
      <c r="L4651">
        <v>360.06383403151807</v>
      </c>
      <c r="R4651">
        <v>360.06383403151807</v>
      </c>
      <c r="S4651" t="s">
        <v>201</v>
      </c>
      <c r="T4651" s="221">
        <v>45323.313888888886</v>
      </c>
    </row>
    <row r="4652" spans="1:20" x14ac:dyDescent="0.35">
      <c r="A4652" t="s">
        <v>106</v>
      </c>
      <c r="B4652" t="s">
        <v>107</v>
      </c>
      <c r="C4652" t="s">
        <v>92</v>
      </c>
      <c r="D4652" s="29">
        <v>45923</v>
      </c>
      <c r="E4652" s="184">
        <f t="shared" si="288"/>
        <v>0.66672576177285325</v>
      </c>
      <c r="F4652" s="184">
        <f t="shared" si="289"/>
        <v>0.66672576177285325</v>
      </c>
      <c r="G4652" s="184">
        <f t="shared" si="290"/>
        <v>0.66672576177285325</v>
      </c>
      <c r="H4652" s="184">
        <f t="shared" si="291"/>
        <v>0.66672576177285325</v>
      </c>
      <c r="J4652">
        <v>120</v>
      </c>
      <c r="K4652">
        <v>120</v>
      </c>
      <c r="L4652">
        <v>360.06383403151807</v>
      </c>
      <c r="R4652">
        <v>360.06383403151807</v>
      </c>
      <c r="S4652" t="s">
        <v>201</v>
      </c>
      <c r="T4652" s="221">
        <v>45323.313888888886</v>
      </c>
    </row>
    <row r="4653" spans="1:20" x14ac:dyDescent="0.35">
      <c r="A4653" t="s">
        <v>106</v>
      </c>
      <c r="B4653" t="s">
        <v>107</v>
      </c>
      <c r="C4653" t="s">
        <v>92</v>
      </c>
      <c r="D4653" s="29">
        <v>45924</v>
      </c>
      <c r="E4653" s="184">
        <f t="shared" si="288"/>
        <v>0.66672576177285325</v>
      </c>
      <c r="F4653" s="184">
        <f t="shared" si="289"/>
        <v>0.66672576177285325</v>
      </c>
      <c r="G4653" s="184">
        <f t="shared" si="290"/>
        <v>0.66672576177285325</v>
      </c>
      <c r="H4653" s="184">
        <f t="shared" si="291"/>
        <v>0.66672576177285325</v>
      </c>
      <c r="J4653">
        <v>120</v>
      </c>
      <c r="K4653">
        <v>120</v>
      </c>
      <c r="L4653">
        <v>360.06383403151807</v>
      </c>
      <c r="R4653">
        <v>360.06383403151807</v>
      </c>
      <c r="S4653" t="s">
        <v>201</v>
      </c>
      <c r="T4653" s="221">
        <v>45323.313888888886</v>
      </c>
    </row>
    <row r="4654" spans="1:20" x14ac:dyDescent="0.35">
      <c r="A4654" t="s">
        <v>106</v>
      </c>
      <c r="B4654" t="s">
        <v>107</v>
      </c>
      <c r="C4654" t="s">
        <v>92</v>
      </c>
      <c r="D4654" s="29">
        <v>45925</v>
      </c>
      <c r="E4654" s="184">
        <f t="shared" si="288"/>
        <v>0.66672576177285325</v>
      </c>
      <c r="F4654" s="184">
        <f t="shared" si="289"/>
        <v>0.66672576177285325</v>
      </c>
      <c r="G4654" s="184">
        <f t="shared" si="290"/>
        <v>0.66672576177285325</v>
      </c>
      <c r="H4654" s="184">
        <f t="shared" si="291"/>
        <v>0.66672576177285325</v>
      </c>
      <c r="J4654">
        <v>120</v>
      </c>
      <c r="K4654">
        <v>120</v>
      </c>
      <c r="L4654">
        <v>360.06383403151807</v>
      </c>
      <c r="R4654">
        <v>360.06383403151807</v>
      </c>
      <c r="S4654" t="s">
        <v>201</v>
      </c>
      <c r="T4654" s="221">
        <v>45323.313888888886</v>
      </c>
    </row>
    <row r="4655" spans="1:20" x14ac:dyDescent="0.35">
      <c r="A4655" t="s">
        <v>106</v>
      </c>
      <c r="B4655" t="s">
        <v>107</v>
      </c>
      <c r="C4655" t="s">
        <v>92</v>
      </c>
      <c r="D4655" s="29">
        <v>45926</v>
      </c>
      <c r="E4655" s="184">
        <f t="shared" si="288"/>
        <v>0.66672576177285325</v>
      </c>
      <c r="F4655" s="184">
        <f t="shared" si="289"/>
        <v>0.66672576177285325</v>
      </c>
      <c r="G4655" s="184">
        <f t="shared" si="290"/>
        <v>0.66672576177285325</v>
      </c>
      <c r="H4655" s="184">
        <f t="shared" si="291"/>
        <v>0.66672576177285325</v>
      </c>
      <c r="J4655">
        <v>120</v>
      </c>
      <c r="K4655">
        <v>120</v>
      </c>
      <c r="L4655">
        <v>360.06383403151807</v>
      </c>
      <c r="R4655">
        <v>360.06383403151807</v>
      </c>
      <c r="S4655" t="s">
        <v>201</v>
      </c>
      <c r="T4655" s="221">
        <v>45323.313888888886</v>
      </c>
    </row>
    <row r="4656" spans="1:20" x14ac:dyDescent="0.35">
      <c r="A4656" t="s">
        <v>106</v>
      </c>
      <c r="B4656" t="s">
        <v>107</v>
      </c>
      <c r="C4656" t="s">
        <v>92</v>
      </c>
      <c r="D4656" s="29">
        <v>45927</v>
      </c>
      <c r="E4656" s="184">
        <f t="shared" si="288"/>
        <v>0.66672576177285325</v>
      </c>
      <c r="F4656" s="184">
        <f t="shared" si="289"/>
        <v>0.66672576177285325</v>
      </c>
      <c r="G4656" s="184">
        <f t="shared" si="290"/>
        <v>0.66672576177285325</v>
      </c>
      <c r="H4656" s="184">
        <f t="shared" si="291"/>
        <v>0.66672576177285325</v>
      </c>
      <c r="J4656">
        <v>120</v>
      </c>
      <c r="K4656">
        <v>120</v>
      </c>
      <c r="L4656">
        <v>360.06383403151807</v>
      </c>
      <c r="R4656">
        <v>360.06383403151807</v>
      </c>
      <c r="S4656" t="s">
        <v>201</v>
      </c>
      <c r="T4656" s="221">
        <v>45323.313888888886</v>
      </c>
    </row>
    <row r="4657" spans="1:20" x14ac:dyDescent="0.35">
      <c r="A4657" t="s">
        <v>106</v>
      </c>
      <c r="B4657" t="s">
        <v>107</v>
      </c>
      <c r="C4657" t="s">
        <v>92</v>
      </c>
      <c r="D4657" s="29">
        <v>45928</v>
      </c>
      <c r="E4657" s="184">
        <f t="shared" si="288"/>
        <v>0.66672576177285325</v>
      </c>
      <c r="F4657" s="184">
        <f t="shared" si="289"/>
        <v>0.66672576177285325</v>
      </c>
      <c r="G4657" s="184">
        <f t="shared" si="290"/>
        <v>0.66672576177285325</v>
      </c>
      <c r="H4657" s="184">
        <f t="shared" si="291"/>
        <v>0.66672576177285325</v>
      </c>
      <c r="J4657">
        <v>120</v>
      </c>
      <c r="K4657">
        <v>120</v>
      </c>
      <c r="L4657">
        <v>360.06383403151807</v>
      </c>
      <c r="R4657">
        <v>360.06383403151807</v>
      </c>
      <c r="S4657" t="s">
        <v>201</v>
      </c>
      <c r="T4657" s="221">
        <v>45323.313888888886</v>
      </c>
    </row>
    <row r="4658" spans="1:20" x14ac:dyDescent="0.35">
      <c r="A4658" t="s">
        <v>106</v>
      </c>
      <c r="B4658" t="s">
        <v>107</v>
      </c>
      <c r="C4658" t="s">
        <v>92</v>
      </c>
      <c r="D4658" s="29">
        <v>45929</v>
      </c>
      <c r="E4658" s="184">
        <f t="shared" si="288"/>
        <v>0.66672576177285325</v>
      </c>
      <c r="F4658" s="184">
        <f t="shared" si="289"/>
        <v>0.66672576177285325</v>
      </c>
      <c r="G4658" s="184">
        <f t="shared" si="290"/>
        <v>0.66672576177285325</v>
      </c>
      <c r="H4658" s="184">
        <f t="shared" si="291"/>
        <v>0.66672576177285325</v>
      </c>
      <c r="J4658">
        <v>120</v>
      </c>
      <c r="K4658">
        <v>120</v>
      </c>
      <c r="L4658">
        <v>360.06383403151807</v>
      </c>
      <c r="R4658">
        <v>360.06383403151807</v>
      </c>
      <c r="S4658" t="s">
        <v>201</v>
      </c>
      <c r="T4658" s="221">
        <v>45323.313888888886</v>
      </c>
    </row>
    <row r="4659" spans="1:20" x14ac:dyDescent="0.35">
      <c r="A4659" t="s">
        <v>106</v>
      </c>
      <c r="B4659" t="s">
        <v>107</v>
      </c>
      <c r="C4659" t="s">
        <v>92</v>
      </c>
      <c r="D4659" s="29">
        <v>45930</v>
      </c>
      <c r="E4659" s="184">
        <f t="shared" si="288"/>
        <v>0.66672576177285325</v>
      </c>
      <c r="F4659" s="184">
        <f t="shared" si="289"/>
        <v>0.66672576177285325</v>
      </c>
      <c r="G4659" s="184">
        <f t="shared" si="290"/>
        <v>0.66672576177285325</v>
      </c>
      <c r="H4659" s="184">
        <f t="shared" si="291"/>
        <v>0.66672576177285325</v>
      </c>
      <c r="J4659">
        <v>120</v>
      </c>
      <c r="K4659">
        <v>120</v>
      </c>
      <c r="L4659">
        <v>360.06383403151807</v>
      </c>
      <c r="R4659">
        <v>360.06383403151807</v>
      </c>
      <c r="S4659" t="s">
        <v>201</v>
      </c>
      <c r="T4659" s="221">
        <v>45323.313888888886</v>
      </c>
    </row>
    <row r="4660" spans="1:20" x14ac:dyDescent="0.35">
      <c r="A4660" t="s">
        <v>106</v>
      </c>
      <c r="B4660" t="s">
        <v>107</v>
      </c>
      <c r="C4660" t="s">
        <v>92</v>
      </c>
      <c r="D4660" s="29">
        <v>45931</v>
      </c>
      <c r="E4660" s="184">
        <f t="shared" si="288"/>
        <v>0.61118005540166209</v>
      </c>
      <c r="F4660" s="184">
        <f t="shared" si="289"/>
        <v>0.61118005540166209</v>
      </c>
      <c r="G4660" s="184">
        <f t="shared" si="290"/>
        <v>0.61118005540166209</v>
      </c>
      <c r="H4660" s="184">
        <f t="shared" si="291"/>
        <v>0.61118005540166209</v>
      </c>
      <c r="J4660">
        <v>140</v>
      </c>
      <c r="K4660">
        <v>140</v>
      </c>
      <c r="L4660">
        <v>360.06383403151807</v>
      </c>
      <c r="R4660">
        <v>360.06383403151807</v>
      </c>
      <c r="S4660" t="s">
        <v>201</v>
      </c>
      <c r="T4660" s="221">
        <v>45323.313888888886</v>
      </c>
    </row>
    <row r="4661" spans="1:20" x14ac:dyDescent="0.35">
      <c r="A4661" t="s">
        <v>106</v>
      </c>
      <c r="B4661" t="s">
        <v>107</v>
      </c>
      <c r="C4661" t="s">
        <v>92</v>
      </c>
      <c r="D4661" s="29">
        <v>45932</v>
      </c>
      <c r="E4661" s="184">
        <f t="shared" si="288"/>
        <v>0.61118005540166209</v>
      </c>
      <c r="F4661" s="184">
        <f t="shared" si="289"/>
        <v>0.61118005540166209</v>
      </c>
      <c r="G4661" s="184">
        <f t="shared" si="290"/>
        <v>0.61118005540166209</v>
      </c>
      <c r="H4661" s="184">
        <f t="shared" si="291"/>
        <v>0.61118005540166209</v>
      </c>
      <c r="J4661">
        <v>140</v>
      </c>
      <c r="K4661">
        <v>140</v>
      </c>
      <c r="L4661">
        <v>360.06383403151807</v>
      </c>
      <c r="R4661">
        <v>360.06383403151807</v>
      </c>
      <c r="S4661" t="s">
        <v>201</v>
      </c>
      <c r="T4661" s="221">
        <v>45323.313888888886</v>
      </c>
    </row>
    <row r="4662" spans="1:20" x14ac:dyDescent="0.35">
      <c r="A4662" t="s">
        <v>106</v>
      </c>
      <c r="B4662" t="s">
        <v>107</v>
      </c>
      <c r="C4662" t="s">
        <v>92</v>
      </c>
      <c r="D4662" s="29">
        <v>45933</v>
      </c>
      <c r="E4662" s="184">
        <f t="shared" si="288"/>
        <v>0.61118005540166209</v>
      </c>
      <c r="F4662" s="184">
        <f t="shared" si="289"/>
        <v>0.61118005540166209</v>
      </c>
      <c r="G4662" s="184">
        <f t="shared" si="290"/>
        <v>0.61118005540166209</v>
      </c>
      <c r="H4662" s="184">
        <f t="shared" si="291"/>
        <v>0.61118005540166209</v>
      </c>
      <c r="J4662">
        <v>140</v>
      </c>
      <c r="K4662">
        <v>140</v>
      </c>
      <c r="L4662">
        <v>360.06383403151807</v>
      </c>
      <c r="R4662">
        <v>360.06383403151807</v>
      </c>
      <c r="S4662" t="s">
        <v>201</v>
      </c>
      <c r="T4662" s="221">
        <v>45323.313888888886</v>
      </c>
    </row>
    <row r="4663" spans="1:20" x14ac:dyDescent="0.35">
      <c r="A4663" t="s">
        <v>106</v>
      </c>
      <c r="B4663" t="s">
        <v>107</v>
      </c>
      <c r="C4663" t="s">
        <v>92</v>
      </c>
      <c r="D4663" s="29">
        <v>45934</v>
      </c>
      <c r="E4663" s="184">
        <f t="shared" si="288"/>
        <v>0.61118005540166209</v>
      </c>
      <c r="F4663" s="184">
        <f t="shared" si="289"/>
        <v>0.61118005540166209</v>
      </c>
      <c r="G4663" s="184">
        <f t="shared" si="290"/>
        <v>0.61118005540166209</v>
      </c>
      <c r="H4663" s="184">
        <f t="shared" si="291"/>
        <v>0.61118005540166209</v>
      </c>
      <c r="J4663">
        <v>140</v>
      </c>
      <c r="K4663">
        <v>140</v>
      </c>
      <c r="L4663">
        <v>360.06383403151807</v>
      </c>
      <c r="R4663">
        <v>360.06383403151807</v>
      </c>
      <c r="S4663" t="s">
        <v>201</v>
      </c>
      <c r="T4663" s="221">
        <v>45323.313888888886</v>
      </c>
    </row>
    <row r="4664" spans="1:20" x14ac:dyDescent="0.35">
      <c r="A4664" t="s">
        <v>106</v>
      </c>
      <c r="B4664" t="s">
        <v>107</v>
      </c>
      <c r="C4664" t="s">
        <v>92</v>
      </c>
      <c r="D4664" s="29">
        <v>45935</v>
      </c>
      <c r="E4664" s="184">
        <f t="shared" si="288"/>
        <v>0.61118005540166209</v>
      </c>
      <c r="F4664" s="184">
        <f t="shared" si="289"/>
        <v>0.61118005540166209</v>
      </c>
      <c r="G4664" s="184">
        <f t="shared" si="290"/>
        <v>0.61118005540166209</v>
      </c>
      <c r="H4664" s="184">
        <f t="shared" si="291"/>
        <v>0.61118005540166209</v>
      </c>
      <c r="J4664">
        <v>140</v>
      </c>
      <c r="K4664">
        <v>140</v>
      </c>
      <c r="L4664">
        <v>360.06383403151807</v>
      </c>
      <c r="R4664">
        <v>360.06383403151807</v>
      </c>
      <c r="S4664" t="s">
        <v>201</v>
      </c>
      <c r="T4664" s="221">
        <v>45323.313888888886</v>
      </c>
    </row>
    <row r="4665" spans="1:20" x14ac:dyDescent="0.35">
      <c r="A4665" t="s">
        <v>106</v>
      </c>
      <c r="B4665" t="s">
        <v>107</v>
      </c>
      <c r="C4665" t="s">
        <v>92</v>
      </c>
      <c r="D4665" s="29">
        <v>45936</v>
      </c>
      <c r="E4665" s="184">
        <f t="shared" si="288"/>
        <v>0.61118005540166209</v>
      </c>
      <c r="F4665" s="184">
        <f t="shared" si="289"/>
        <v>0.61118005540166209</v>
      </c>
      <c r="G4665" s="184">
        <f t="shared" si="290"/>
        <v>0.61118005540166209</v>
      </c>
      <c r="H4665" s="184">
        <f t="shared" si="291"/>
        <v>0.61118005540166209</v>
      </c>
      <c r="J4665">
        <v>140</v>
      </c>
      <c r="K4665">
        <v>140</v>
      </c>
      <c r="L4665">
        <v>360.06383403151807</v>
      </c>
      <c r="R4665">
        <v>360.06383403151807</v>
      </c>
      <c r="S4665" t="s">
        <v>201</v>
      </c>
      <c r="T4665" s="221">
        <v>45323.313888888886</v>
      </c>
    </row>
    <row r="4666" spans="1:20" x14ac:dyDescent="0.35">
      <c r="A4666" t="s">
        <v>106</v>
      </c>
      <c r="B4666" t="s">
        <v>107</v>
      </c>
      <c r="C4666" t="s">
        <v>92</v>
      </c>
      <c r="D4666" s="29">
        <v>45937</v>
      </c>
      <c r="E4666" s="184">
        <f t="shared" si="288"/>
        <v>0.61118005540166209</v>
      </c>
      <c r="F4666" s="184">
        <f t="shared" si="289"/>
        <v>0.61118005540166209</v>
      </c>
      <c r="G4666" s="184">
        <f t="shared" si="290"/>
        <v>0.61118005540166209</v>
      </c>
      <c r="H4666" s="184">
        <f t="shared" si="291"/>
        <v>0.61118005540166209</v>
      </c>
      <c r="J4666">
        <v>140</v>
      </c>
      <c r="K4666">
        <v>140</v>
      </c>
      <c r="L4666">
        <v>360.06383403151807</v>
      </c>
      <c r="R4666">
        <v>360.06383403151807</v>
      </c>
      <c r="S4666" t="s">
        <v>201</v>
      </c>
      <c r="T4666" s="221">
        <v>45323.313888888886</v>
      </c>
    </row>
    <row r="4667" spans="1:20" x14ac:dyDescent="0.35">
      <c r="A4667" t="s">
        <v>106</v>
      </c>
      <c r="B4667" t="s">
        <v>107</v>
      </c>
      <c r="C4667" t="s">
        <v>92</v>
      </c>
      <c r="D4667" s="29">
        <v>45938</v>
      </c>
      <c r="E4667" s="184">
        <f t="shared" si="288"/>
        <v>0.61118005540166209</v>
      </c>
      <c r="F4667" s="184">
        <f t="shared" si="289"/>
        <v>0.61118005540166209</v>
      </c>
      <c r="G4667" s="184">
        <f t="shared" si="290"/>
        <v>0.61118005540166209</v>
      </c>
      <c r="H4667" s="184">
        <f t="shared" si="291"/>
        <v>0.61118005540166209</v>
      </c>
      <c r="J4667">
        <v>140</v>
      </c>
      <c r="K4667">
        <v>140</v>
      </c>
      <c r="L4667">
        <v>360.06383403151807</v>
      </c>
      <c r="R4667">
        <v>360.06383403151807</v>
      </c>
      <c r="S4667" t="s">
        <v>201</v>
      </c>
      <c r="T4667" s="221">
        <v>45323.313888888886</v>
      </c>
    </row>
    <row r="4668" spans="1:20" x14ac:dyDescent="0.35">
      <c r="A4668" t="s">
        <v>106</v>
      </c>
      <c r="B4668" t="s">
        <v>107</v>
      </c>
      <c r="C4668" t="s">
        <v>92</v>
      </c>
      <c r="D4668" s="29">
        <v>45939</v>
      </c>
      <c r="E4668" s="184">
        <f t="shared" si="288"/>
        <v>0.61118005540166209</v>
      </c>
      <c r="F4668" s="184">
        <f t="shared" si="289"/>
        <v>0.61118005540166209</v>
      </c>
      <c r="G4668" s="184">
        <f t="shared" si="290"/>
        <v>0.61118005540166209</v>
      </c>
      <c r="H4668" s="184">
        <f t="shared" si="291"/>
        <v>0.61118005540166209</v>
      </c>
      <c r="J4668">
        <v>140</v>
      </c>
      <c r="K4668">
        <v>140</v>
      </c>
      <c r="L4668">
        <v>360.06383403151807</v>
      </c>
      <c r="R4668">
        <v>360.06383403151807</v>
      </c>
      <c r="S4668" t="s">
        <v>201</v>
      </c>
      <c r="T4668" s="221">
        <v>45323.313888888886</v>
      </c>
    </row>
    <row r="4669" spans="1:20" x14ac:dyDescent="0.35">
      <c r="A4669" t="s">
        <v>106</v>
      </c>
      <c r="B4669" t="s">
        <v>107</v>
      </c>
      <c r="C4669" t="s">
        <v>92</v>
      </c>
      <c r="D4669" s="29">
        <v>45940</v>
      </c>
      <c r="E4669" s="184">
        <f t="shared" si="288"/>
        <v>0.61118005540166209</v>
      </c>
      <c r="F4669" s="184">
        <f t="shared" si="289"/>
        <v>0.61118005540166209</v>
      </c>
      <c r="G4669" s="184">
        <f t="shared" si="290"/>
        <v>0.61118005540166209</v>
      </c>
      <c r="H4669" s="184">
        <f t="shared" si="291"/>
        <v>0.61118005540166209</v>
      </c>
      <c r="J4669">
        <v>140</v>
      </c>
      <c r="K4669">
        <v>140</v>
      </c>
      <c r="L4669">
        <v>360.06383403151807</v>
      </c>
      <c r="R4669">
        <v>360.06383403151807</v>
      </c>
      <c r="S4669" t="s">
        <v>201</v>
      </c>
      <c r="T4669" s="221">
        <v>45323.313888888886</v>
      </c>
    </row>
    <row r="4670" spans="1:20" x14ac:dyDescent="0.35">
      <c r="A4670" t="s">
        <v>106</v>
      </c>
      <c r="B4670" t="s">
        <v>107</v>
      </c>
      <c r="C4670" t="s">
        <v>92</v>
      </c>
      <c r="D4670" s="29">
        <v>45941</v>
      </c>
      <c r="E4670" s="184">
        <f t="shared" si="288"/>
        <v>0.61118005540166209</v>
      </c>
      <c r="F4670" s="184">
        <f t="shared" si="289"/>
        <v>0.61118005540166209</v>
      </c>
      <c r="G4670" s="184">
        <f t="shared" si="290"/>
        <v>0.61118005540166209</v>
      </c>
      <c r="H4670" s="184">
        <f t="shared" si="291"/>
        <v>0.61118005540166209</v>
      </c>
      <c r="J4670">
        <v>140</v>
      </c>
      <c r="K4670">
        <v>140</v>
      </c>
      <c r="L4670">
        <v>360.06383403151807</v>
      </c>
      <c r="R4670">
        <v>360.06383403151807</v>
      </c>
      <c r="S4670" t="s">
        <v>201</v>
      </c>
      <c r="T4670" s="221">
        <v>45323.313888888886</v>
      </c>
    </row>
    <row r="4671" spans="1:20" x14ac:dyDescent="0.35">
      <c r="A4671" t="s">
        <v>106</v>
      </c>
      <c r="B4671" t="s">
        <v>107</v>
      </c>
      <c r="C4671" t="s">
        <v>92</v>
      </c>
      <c r="D4671" s="29">
        <v>45942</v>
      </c>
      <c r="E4671" s="184">
        <f t="shared" si="288"/>
        <v>0.61118005540166209</v>
      </c>
      <c r="F4671" s="184">
        <f t="shared" si="289"/>
        <v>0.61118005540166209</v>
      </c>
      <c r="G4671" s="184">
        <f t="shared" si="290"/>
        <v>0.61118005540166209</v>
      </c>
      <c r="H4671" s="184">
        <f t="shared" si="291"/>
        <v>0.61118005540166209</v>
      </c>
      <c r="J4671">
        <v>140</v>
      </c>
      <c r="K4671">
        <v>140</v>
      </c>
      <c r="L4671">
        <v>360.06383403151807</v>
      </c>
      <c r="R4671">
        <v>360.06383403151807</v>
      </c>
      <c r="S4671" t="s">
        <v>201</v>
      </c>
      <c r="T4671" s="221">
        <v>45323.313888888886</v>
      </c>
    </row>
    <row r="4672" spans="1:20" x14ac:dyDescent="0.35">
      <c r="A4672" t="s">
        <v>106</v>
      </c>
      <c r="B4672" t="s">
        <v>107</v>
      </c>
      <c r="C4672" t="s">
        <v>92</v>
      </c>
      <c r="D4672" s="29">
        <v>45943</v>
      </c>
      <c r="E4672" s="184">
        <f t="shared" si="288"/>
        <v>0.61118005540166209</v>
      </c>
      <c r="F4672" s="184">
        <f t="shared" si="289"/>
        <v>0.61118005540166209</v>
      </c>
      <c r="G4672" s="184">
        <f t="shared" si="290"/>
        <v>0.61118005540166209</v>
      </c>
      <c r="H4672" s="184">
        <f t="shared" si="291"/>
        <v>0.61118005540166209</v>
      </c>
      <c r="J4672">
        <v>140</v>
      </c>
      <c r="K4672">
        <v>140</v>
      </c>
      <c r="L4672">
        <v>360.06383403151807</v>
      </c>
      <c r="R4672">
        <v>360.06383403151807</v>
      </c>
      <c r="S4672" t="s">
        <v>201</v>
      </c>
      <c r="T4672" s="221">
        <v>45323.313888888886</v>
      </c>
    </row>
    <row r="4673" spans="1:20" x14ac:dyDescent="0.35">
      <c r="A4673" t="s">
        <v>106</v>
      </c>
      <c r="B4673" t="s">
        <v>107</v>
      </c>
      <c r="C4673" t="s">
        <v>92</v>
      </c>
      <c r="D4673" s="29">
        <v>45944</v>
      </c>
      <c r="E4673" s="184">
        <f t="shared" si="288"/>
        <v>0.61118005540166209</v>
      </c>
      <c r="F4673" s="184">
        <f t="shared" si="289"/>
        <v>0.61118005540166209</v>
      </c>
      <c r="G4673" s="184">
        <f t="shared" si="290"/>
        <v>0.61118005540166209</v>
      </c>
      <c r="H4673" s="184">
        <f t="shared" si="291"/>
        <v>0.61118005540166209</v>
      </c>
      <c r="J4673">
        <v>140</v>
      </c>
      <c r="K4673">
        <v>140</v>
      </c>
      <c r="L4673">
        <v>360.06383403151807</v>
      </c>
      <c r="R4673">
        <v>360.06383403151807</v>
      </c>
      <c r="S4673" t="s">
        <v>201</v>
      </c>
      <c r="T4673" s="221">
        <v>45323.313888888886</v>
      </c>
    </row>
    <row r="4674" spans="1:20" x14ac:dyDescent="0.35">
      <c r="A4674" t="s">
        <v>106</v>
      </c>
      <c r="B4674" t="s">
        <v>107</v>
      </c>
      <c r="C4674" t="s">
        <v>92</v>
      </c>
      <c r="D4674" s="29">
        <v>45945</v>
      </c>
      <c r="E4674" s="184">
        <f t="shared" si="288"/>
        <v>0.61118005540166209</v>
      </c>
      <c r="F4674" s="184">
        <f t="shared" si="289"/>
        <v>0.61118005540166209</v>
      </c>
      <c r="G4674" s="184">
        <f t="shared" si="290"/>
        <v>0.61118005540166209</v>
      </c>
      <c r="H4674" s="184">
        <f t="shared" si="291"/>
        <v>0.61118005540166209</v>
      </c>
      <c r="J4674">
        <v>140</v>
      </c>
      <c r="K4674">
        <v>140</v>
      </c>
      <c r="L4674">
        <v>360.06383403151807</v>
      </c>
      <c r="R4674">
        <v>360.06383403151807</v>
      </c>
      <c r="S4674" t="s">
        <v>201</v>
      </c>
      <c r="T4674" s="221">
        <v>45323.313888888886</v>
      </c>
    </row>
    <row r="4675" spans="1:20" x14ac:dyDescent="0.35">
      <c r="A4675" t="s">
        <v>106</v>
      </c>
      <c r="B4675" t="s">
        <v>107</v>
      </c>
      <c r="C4675" t="s">
        <v>92</v>
      </c>
      <c r="D4675" s="29">
        <v>45946</v>
      </c>
      <c r="E4675" s="184">
        <f t="shared" si="288"/>
        <v>0.61118005540166209</v>
      </c>
      <c r="F4675" s="184">
        <f t="shared" si="289"/>
        <v>0.61118005540166209</v>
      </c>
      <c r="G4675" s="184">
        <f t="shared" si="290"/>
        <v>0.61118005540166209</v>
      </c>
      <c r="H4675" s="184">
        <f t="shared" si="291"/>
        <v>0.61118005540166209</v>
      </c>
      <c r="J4675">
        <v>140</v>
      </c>
      <c r="K4675">
        <v>140</v>
      </c>
      <c r="L4675">
        <v>360.06383403151807</v>
      </c>
      <c r="R4675">
        <v>360.06383403151807</v>
      </c>
      <c r="S4675" t="s">
        <v>201</v>
      </c>
      <c r="T4675" s="221">
        <v>45323.313888888886</v>
      </c>
    </row>
    <row r="4676" spans="1:20" x14ac:dyDescent="0.35">
      <c r="A4676" t="s">
        <v>106</v>
      </c>
      <c r="B4676" t="s">
        <v>107</v>
      </c>
      <c r="C4676" t="s">
        <v>92</v>
      </c>
      <c r="D4676" s="29">
        <v>45947</v>
      </c>
      <c r="E4676" s="184">
        <f t="shared" si="288"/>
        <v>0.61118005540166209</v>
      </c>
      <c r="F4676" s="184">
        <f t="shared" si="289"/>
        <v>0.61118005540166209</v>
      </c>
      <c r="G4676" s="184">
        <f t="shared" si="290"/>
        <v>0.61118005540166209</v>
      </c>
      <c r="H4676" s="184">
        <f t="shared" si="291"/>
        <v>0.61118005540166209</v>
      </c>
      <c r="J4676">
        <v>140</v>
      </c>
      <c r="K4676">
        <v>140</v>
      </c>
      <c r="L4676">
        <v>360.06383403151807</v>
      </c>
      <c r="R4676">
        <v>360.06383403151807</v>
      </c>
      <c r="S4676" t="s">
        <v>201</v>
      </c>
      <c r="T4676" s="221">
        <v>45323.313888888886</v>
      </c>
    </row>
    <row r="4677" spans="1:20" x14ac:dyDescent="0.35">
      <c r="A4677" t="s">
        <v>106</v>
      </c>
      <c r="B4677" t="s">
        <v>107</v>
      </c>
      <c r="C4677" t="s">
        <v>92</v>
      </c>
      <c r="D4677" s="29">
        <v>45948</v>
      </c>
      <c r="E4677" s="184">
        <f t="shared" si="288"/>
        <v>0.61118005540166209</v>
      </c>
      <c r="F4677" s="184">
        <f t="shared" si="289"/>
        <v>0.61118005540166209</v>
      </c>
      <c r="G4677" s="184">
        <f t="shared" si="290"/>
        <v>0.61118005540166209</v>
      </c>
      <c r="H4677" s="184">
        <f t="shared" si="291"/>
        <v>0.61118005540166209</v>
      </c>
      <c r="J4677">
        <v>140</v>
      </c>
      <c r="K4677">
        <v>140</v>
      </c>
      <c r="L4677">
        <v>360.06383403151807</v>
      </c>
      <c r="R4677">
        <v>360.06383403151807</v>
      </c>
      <c r="S4677" t="s">
        <v>201</v>
      </c>
      <c r="T4677" s="221">
        <v>45323.313888888886</v>
      </c>
    </row>
    <row r="4678" spans="1:20" x14ac:dyDescent="0.35">
      <c r="A4678" t="s">
        <v>106</v>
      </c>
      <c r="B4678" t="s">
        <v>107</v>
      </c>
      <c r="C4678" t="s">
        <v>92</v>
      </c>
      <c r="D4678" s="29">
        <v>45949</v>
      </c>
      <c r="E4678" s="184">
        <f t="shared" si="288"/>
        <v>0.61118005540166209</v>
      </c>
      <c r="F4678" s="184">
        <f t="shared" si="289"/>
        <v>0.61118005540166209</v>
      </c>
      <c r="G4678" s="184">
        <f t="shared" si="290"/>
        <v>0.61118005540166209</v>
      </c>
      <c r="H4678" s="184">
        <f t="shared" si="291"/>
        <v>0.61118005540166209</v>
      </c>
      <c r="J4678">
        <v>140</v>
      </c>
      <c r="K4678">
        <v>140</v>
      </c>
      <c r="L4678">
        <v>360.06383403151807</v>
      </c>
      <c r="R4678">
        <v>360.06383403151807</v>
      </c>
      <c r="S4678" t="s">
        <v>201</v>
      </c>
      <c r="T4678" s="221">
        <v>45323.313888888886</v>
      </c>
    </row>
    <row r="4679" spans="1:20" x14ac:dyDescent="0.35">
      <c r="A4679" t="s">
        <v>106</v>
      </c>
      <c r="B4679" t="s">
        <v>107</v>
      </c>
      <c r="C4679" t="s">
        <v>92</v>
      </c>
      <c r="D4679" s="29">
        <v>45950</v>
      </c>
      <c r="E4679" s="184">
        <f t="shared" si="288"/>
        <v>0.61118005540166209</v>
      </c>
      <c r="F4679" s="184">
        <f t="shared" si="289"/>
        <v>0.61118005540166209</v>
      </c>
      <c r="G4679" s="184">
        <f t="shared" si="290"/>
        <v>0.61118005540166209</v>
      </c>
      <c r="H4679" s="184">
        <f t="shared" si="291"/>
        <v>0.61118005540166209</v>
      </c>
      <c r="J4679">
        <v>140</v>
      </c>
      <c r="K4679">
        <v>140</v>
      </c>
      <c r="L4679">
        <v>360.06383403151807</v>
      </c>
      <c r="R4679">
        <v>360.06383403151807</v>
      </c>
      <c r="S4679" t="s">
        <v>201</v>
      </c>
      <c r="T4679" s="221">
        <v>45323.313888888886</v>
      </c>
    </row>
    <row r="4680" spans="1:20" x14ac:dyDescent="0.35">
      <c r="A4680" t="s">
        <v>106</v>
      </c>
      <c r="B4680" t="s">
        <v>107</v>
      </c>
      <c r="C4680" t="s">
        <v>92</v>
      </c>
      <c r="D4680" s="29">
        <v>45951</v>
      </c>
      <c r="E4680" s="184">
        <f t="shared" ref="E4680:E4743" si="292">IF(J4680="","",IF(L4680=0,0,IF(1-(J4680/L4680)&lt;0,"",1-(J4680/L4680))))</f>
        <v>0.61118005540166209</v>
      </c>
      <c r="F4680" s="184">
        <f t="shared" ref="F4680:F4743" si="293">IF(K4680="","",IF(L4680=0,0,IF(1-(K4680/L4680)&lt;0,"",1-(K4680/L4680))))</f>
        <v>0.61118005540166209</v>
      </c>
      <c r="G4680" s="184">
        <f t="shared" ref="G4680:G4743" si="294">IF(J4680="","",IF(1-(J4680/R4680)&lt;0,"",1-(J4680/R4680)))</f>
        <v>0.61118005540166209</v>
      </c>
      <c r="H4680" s="184">
        <f t="shared" ref="H4680:H4743" si="295">IF(K4680="","",IF(1-(K4680/R4680)&lt;0,"",1-(K4680/R4680)))</f>
        <v>0.61118005540166209</v>
      </c>
      <c r="J4680">
        <v>140</v>
      </c>
      <c r="K4680">
        <v>140</v>
      </c>
      <c r="L4680">
        <v>360.06383403151807</v>
      </c>
      <c r="R4680">
        <v>360.06383403151807</v>
      </c>
      <c r="S4680" t="s">
        <v>201</v>
      </c>
      <c r="T4680" s="221">
        <v>45323.313888888886</v>
      </c>
    </row>
    <row r="4681" spans="1:20" x14ac:dyDescent="0.35">
      <c r="A4681" t="s">
        <v>106</v>
      </c>
      <c r="B4681" t="s">
        <v>107</v>
      </c>
      <c r="C4681" t="s">
        <v>92</v>
      </c>
      <c r="D4681" s="29">
        <v>45952</v>
      </c>
      <c r="E4681" s="184">
        <f t="shared" si="292"/>
        <v>0.61118005540166209</v>
      </c>
      <c r="F4681" s="184">
        <f t="shared" si="293"/>
        <v>0.61118005540166209</v>
      </c>
      <c r="G4681" s="184">
        <f t="shared" si="294"/>
        <v>0.61118005540166209</v>
      </c>
      <c r="H4681" s="184">
        <f t="shared" si="295"/>
        <v>0.61118005540166209</v>
      </c>
      <c r="J4681">
        <v>140</v>
      </c>
      <c r="K4681">
        <v>140</v>
      </c>
      <c r="L4681">
        <v>360.06383403151807</v>
      </c>
      <c r="R4681">
        <v>360.06383403151807</v>
      </c>
      <c r="S4681" t="s">
        <v>201</v>
      </c>
      <c r="T4681" s="221">
        <v>45323.313888888886</v>
      </c>
    </row>
    <row r="4682" spans="1:20" x14ac:dyDescent="0.35">
      <c r="A4682" t="s">
        <v>106</v>
      </c>
      <c r="B4682" t="s">
        <v>107</v>
      </c>
      <c r="C4682" t="s">
        <v>92</v>
      </c>
      <c r="D4682" s="29">
        <v>45953</v>
      </c>
      <c r="E4682" s="184">
        <f t="shared" si="292"/>
        <v>0.61118005540166209</v>
      </c>
      <c r="F4682" s="184">
        <f t="shared" si="293"/>
        <v>0.61118005540166209</v>
      </c>
      <c r="G4682" s="184">
        <f t="shared" si="294"/>
        <v>0.61118005540166209</v>
      </c>
      <c r="H4682" s="184">
        <f t="shared" si="295"/>
        <v>0.61118005540166209</v>
      </c>
      <c r="J4682">
        <v>140</v>
      </c>
      <c r="K4682">
        <v>140</v>
      </c>
      <c r="L4682">
        <v>360.06383403151807</v>
      </c>
      <c r="R4682">
        <v>360.06383403151807</v>
      </c>
      <c r="S4682" t="s">
        <v>201</v>
      </c>
      <c r="T4682" s="221">
        <v>45323.313888888886</v>
      </c>
    </row>
    <row r="4683" spans="1:20" x14ac:dyDescent="0.35">
      <c r="A4683" t="s">
        <v>106</v>
      </c>
      <c r="B4683" t="s">
        <v>107</v>
      </c>
      <c r="C4683" t="s">
        <v>92</v>
      </c>
      <c r="D4683" s="29">
        <v>45954</v>
      </c>
      <c r="E4683" s="184">
        <f t="shared" si="292"/>
        <v>0.61118005540166209</v>
      </c>
      <c r="F4683" s="184">
        <f t="shared" si="293"/>
        <v>0.61118005540166209</v>
      </c>
      <c r="G4683" s="184">
        <f t="shared" si="294"/>
        <v>0.61118005540166209</v>
      </c>
      <c r="H4683" s="184">
        <f t="shared" si="295"/>
        <v>0.61118005540166209</v>
      </c>
      <c r="J4683">
        <v>140</v>
      </c>
      <c r="K4683">
        <v>140</v>
      </c>
      <c r="L4683">
        <v>360.06383403151807</v>
      </c>
      <c r="R4683">
        <v>360.06383403151807</v>
      </c>
      <c r="S4683" t="s">
        <v>201</v>
      </c>
      <c r="T4683" s="221">
        <v>45323.313888888886</v>
      </c>
    </row>
    <row r="4684" spans="1:20" x14ac:dyDescent="0.35">
      <c r="A4684" t="s">
        <v>106</v>
      </c>
      <c r="B4684" t="s">
        <v>107</v>
      </c>
      <c r="C4684" t="s">
        <v>92</v>
      </c>
      <c r="D4684" s="29">
        <v>45955</v>
      </c>
      <c r="E4684" s="184" t="str">
        <f t="shared" si="292"/>
        <v/>
      </c>
      <c r="F4684" s="184" t="str">
        <f t="shared" si="293"/>
        <v/>
      </c>
      <c r="G4684" s="184" t="str">
        <f t="shared" si="294"/>
        <v/>
      </c>
      <c r="H4684" s="184" t="str">
        <f t="shared" si="295"/>
        <v/>
      </c>
      <c r="J4684" t="s">
        <v>253</v>
      </c>
      <c r="K4684" t="s">
        <v>253</v>
      </c>
      <c r="L4684">
        <v>360.06383403151807</v>
      </c>
      <c r="R4684">
        <v>360.06383403151807</v>
      </c>
      <c r="S4684" t="s">
        <v>201</v>
      </c>
      <c r="T4684" s="221">
        <v>45323.313888888886</v>
      </c>
    </row>
    <row r="4685" spans="1:20" x14ac:dyDescent="0.35">
      <c r="A4685" t="s">
        <v>106</v>
      </c>
      <c r="B4685" t="s">
        <v>107</v>
      </c>
      <c r="C4685" t="s">
        <v>92</v>
      </c>
      <c r="D4685" s="29">
        <v>45956</v>
      </c>
      <c r="E4685" s="184" t="str">
        <f t="shared" si="292"/>
        <v/>
      </c>
      <c r="F4685" s="184" t="str">
        <f t="shared" si="293"/>
        <v/>
      </c>
      <c r="G4685" s="184" t="str">
        <f t="shared" si="294"/>
        <v/>
      </c>
      <c r="H4685" s="184" t="str">
        <f t="shared" si="295"/>
        <v/>
      </c>
      <c r="J4685" t="s">
        <v>253</v>
      </c>
      <c r="K4685" t="s">
        <v>253</v>
      </c>
      <c r="L4685">
        <v>360.06383403151807</v>
      </c>
      <c r="R4685">
        <v>360.06383403151807</v>
      </c>
      <c r="S4685" t="s">
        <v>201</v>
      </c>
      <c r="T4685" s="221">
        <v>45323.313888888886</v>
      </c>
    </row>
    <row r="4686" spans="1:20" x14ac:dyDescent="0.35">
      <c r="A4686" t="s">
        <v>106</v>
      </c>
      <c r="B4686" t="s">
        <v>107</v>
      </c>
      <c r="C4686" t="s">
        <v>92</v>
      </c>
      <c r="D4686" s="29">
        <v>45957</v>
      </c>
      <c r="E4686" s="184" t="str">
        <f t="shared" si="292"/>
        <v/>
      </c>
      <c r="F4686" s="184" t="str">
        <f t="shared" si="293"/>
        <v/>
      </c>
      <c r="G4686" s="184" t="str">
        <f t="shared" si="294"/>
        <v/>
      </c>
      <c r="H4686" s="184" t="str">
        <f t="shared" si="295"/>
        <v/>
      </c>
      <c r="J4686" t="s">
        <v>253</v>
      </c>
      <c r="K4686" t="s">
        <v>253</v>
      </c>
      <c r="L4686">
        <v>360.06383403151807</v>
      </c>
      <c r="R4686">
        <v>360.06383403151807</v>
      </c>
      <c r="S4686" t="s">
        <v>201</v>
      </c>
      <c r="T4686" s="221">
        <v>45323.313888888886</v>
      </c>
    </row>
    <row r="4687" spans="1:20" x14ac:dyDescent="0.35">
      <c r="A4687" t="s">
        <v>106</v>
      </c>
      <c r="B4687" t="s">
        <v>107</v>
      </c>
      <c r="C4687" t="s">
        <v>92</v>
      </c>
      <c r="D4687" s="29">
        <v>45958</v>
      </c>
      <c r="E4687" s="184" t="str">
        <f t="shared" si="292"/>
        <v/>
      </c>
      <c r="F4687" s="184" t="str">
        <f t="shared" si="293"/>
        <v/>
      </c>
      <c r="G4687" s="184" t="str">
        <f t="shared" si="294"/>
        <v/>
      </c>
      <c r="H4687" s="184" t="str">
        <f t="shared" si="295"/>
        <v/>
      </c>
      <c r="J4687" t="s">
        <v>253</v>
      </c>
      <c r="K4687" t="s">
        <v>253</v>
      </c>
      <c r="L4687">
        <v>360.06383403151807</v>
      </c>
      <c r="R4687">
        <v>360.06383403151807</v>
      </c>
      <c r="S4687" t="s">
        <v>201</v>
      </c>
      <c r="T4687" s="221">
        <v>45323.313888888886</v>
      </c>
    </row>
    <row r="4688" spans="1:20" x14ac:dyDescent="0.35">
      <c r="A4688" t="s">
        <v>106</v>
      </c>
      <c r="B4688" t="s">
        <v>107</v>
      </c>
      <c r="C4688" t="s">
        <v>92</v>
      </c>
      <c r="D4688" s="29">
        <v>45959</v>
      </c>
      <c r="E4688" s="184" t="str">
        <f t="shared" si="292"/>
        <v/>
      </c>
      <c r="F4688" s="184" t="str">
        <f t="shared" si="293"/>
        <v/>
      </c>
      <c r="G4688" s="184" t="str">
        <f t="shared" si="294"/>
        <v/>
      </c>
      <c r="H4688" s="184" t="str">
        <f t="shared" si="295"/>
        <v/>
      </c>
      <c r="J4688" t="s">
        <v>253</v>
      </c>
      <c r="K4688" t="s">
        <v>253</v>
      </c>
      <c r="L4688">
        <v>360.06383403151807</v>
      </c>
      <c r="R4688">
        <v>360.06383403151807</v>
      </c>
      <c r="S4688" t="s">
        <v>201</v>
      </c>
      <c r="T4688" s="221">
        <v>45323.313888888886</v>
      </c>
    </row>
    <row r="4689" spans="1:20" x14ac:dyDescent="0.35">
      <c r="A4689" t="s">
        <v>106</v>
      </c>
      <c r="B4689" t="s">
        <v>107</v>
      </c>
      <c r="C4689" t="s">
        <v>92</v>
      </c>
      <c r="D4689" s="29">
        <v>45960</v>
      </c>
      <c r="E4689" s="184" t="str">
        <f t="shared" si="292"/>
        <v/>
      </c>
      <c r="F4689" s="184" t="str">
        <f t="shared" si="293"/>
        <v/>
      </c>
      <c r="G4689" s="184" t="str">
        <f t="shared" si="294"/>
        <v/>
      </c>
      <c r="H4689" s="184" t="str">
        <f t="shared" si="295"/>
        <v/>
      </c>
      <c r="J4689" t="s">
        <v>253</v>
      </c>
      <c r="K4689" t="s">
        <v>253</v>
      </c>
      <c r="L4689">
        <v>360.06383403151807</v>
      </c>
      <c r="R4689">
        <v>360.06383403151807</v>
      </c>
      <c r="S4689" t="s">
        <v>201</v>
      </c>
      <c r="T4689" s="221">
        <v>45323.313888888886</v>
      </c>
    </row>
    <row r="4690" spans="1:20" x14ac:dyDescent="0.35">
      <c r="A4690" t="s">
        <v>106</v>
      </c>
      <c r="B4690" t="s">
        <v>107</v>
      </c>
      <c r="C4690" t="s">
        <v>92</v>
      </c>
      <c r="D4690" s="29">
        <v>45961</v>
      </c>
      <c r="E4690" s="184" t="str">
        <f t="shared" si="292"/>
        <v/>
      </c>
      <c r="F4690" s="184" t="str">
        <f t="shared" si="293"/>
        <v/>
      </c>
      <c r="G4690" s="184" t="str">
        <f t="shared" si="294"/>
        <v/>
      </c>
      <c r="H4690" s="184" t="str">
        <f t="shared" si="295"/>
        <v/>
      </c>
      <c r="J4690" t="s">
        <v>253</v>
      </c>
      <c r="K4690" t="s">
        <v>253</v>
      </c>
      <c r="L4690">
        <v>360.06383403151807</v>
      </c>
      <c r="R4690">
        <v>360.06383403151807</v>
      </c>
      <c r="S4690" t="s">
        <v>201</v>
      </c>
      <c r="T4690" s="221">
        <v>45323.313888888886</v>
      </c>
    </row>
    <row r="4691" spans="1:20" x14ac:dyDescent="0.35">
      <c r="A4691" t="s">
        <v>106</v>
      </c>
      <c r="B4691" t="s">
        <v>107</v>
      </c>
      <c r="C4691" t="s">
        <v>92</v>
      </c>
      <c r="D4691" s="29">
        <v>45962</v>
      </c>
      <c r="E4691" s="184" t="str">
        <f t="shared" si="292"/>
        <v/>
      </c>
      <c r="F4691" s="184" t="str">
        <f t="shared" si="293"/>
        <v/>
      </c>
      <c r="G4691" s="184" t="str">
        <f t="shared" si="294"/>
        <v/>
      </c>
      <c r="H4691" s="184" t="str">
        <f t="shared" si="295"/>
        <v/>
      </c>
      <c r="J4691" t="s">
        <v>253</v>
      </c>
      <c r="K4691" t="s">
        <v>253</v>
      </c>
      <c r="L4691">
        <v>377.01974865350093</v>
      </c>
      <c r="R4691">
        <v>377.01974865350093</v>
      </c>
      <c r="S4691" t="s">
        <v>201</v>
      </c>
      <c r="T4691" s="221">
        <v>45323.313888888886</v>
      </c>
    </row>
    <row r="4692" spans="1:20" x14ac:dyDescent="0.35">
      <c r="A4692" t="s">
        <v>106</v>
      </c>
      <c r="B4692" t="s">
        <v>107</v>
      </c>
      <c r="C4692" t="s">
        <v>92</v>
      </c>
      <c r="D4692" s="29">
        <v>45963</v>
      </c>
      <c r="E4692" s="184" t="str">
        <f t="shared" si="292"/>
        <v/>
      </c>
      <c r="F4692" s="184" t="str">
        <f t="shared" si="293"/>
        <v/>
      </c>
      <c r="G4692" s="184" t="str">
        <f t="shared" si="294"/>
        <v/>
      </c>
      <c r="H4692" s="184" t="str">
        <f t="shared" si="295"/>
        <v/>
      </c>
      <c r="J4692" t="s">
        <v>253</v>
      </c>
      <c r="K4692" t="s">
        <v>253</v>
      </c>
      <c r="L4692">
        <v>377.01974865350093</v>
      </c>
      <c r="R4692">
        <v>377.01974865350093</v>
      </c>
      <c r="S4692" t="s">
        <v>201</v>
      </c>
      <c r="T4692" s="221">
        <v>45323.313888888886</v>
      </c>
    </row>
    <row r="4693" spans="1:20" x14ac:dyDescent="0.35">
      <c r="A4693" t="s">
        <v>106</v>
      </c>
      <c r="B4693" t="s">
        <v>107</v>
      </c>
      <c r="C4693" t="s">
        <v>92</v>
      </c>
      <c r="D4693" s="29">
        <v>45964</v>
      </c>
      <c r="E4693" s="184" t="str">
        <f t="shared" si="292"/>
        <v/>
      </c>
      <c r="F4693" s="184" t="str">
        <f t="shared" si="293"/>
        <v/>
      </c>
      <c r="G4693" s="184" t="str">
        <f t="shared" si="294"/>
        <v/>
      </c>
      <c r="H4693" s="184" t="str">
        <f t="shared" si="295"/>
        <v/>
      </c>
      <c r="J4693" t="s">
        <v>253</v>
      </c>
      <c r="K4693" t="s">
        <v>253</v>
      </c>
      <c r="L4693">
        <v>377.01974865350093</v>
      </c>
      <c r="R4693">
        <v>377.01974865350093</v>
      </c>
      <c r="S4693" t="s">
        <v>201</v>
      </c>
      <c r="T4693" s="221">
        <v>45323.313888888886</v>
      </c>
    </row>
    <row r="4694" spans="1:20" x14ac:dyDescent="0.35">
      <c r="A4694" t="s">
        <v>106</v>
      </c>
      <c r="B4694" t="s">
        <v>107</v>
      </c>
      <c r="C4694" t="s">
        <v>92</v>
      </c>
      <c r="D4694" s="29">
        <v>45965</v>
      </c>
      <c r="E4694" s="184" t="str">
        <f t="shared" si="292"/>
        <v/>
      </c>
      <c r="F4694" s="184" t="str">
        <f t="shared" si="293"/>
        <v/>
      </c>
      <c r="G4694" s="184" t="str">
        <f t="shared" si="294"/>
        <v/>
      </c>
      <c r="H4694" s="184" t="str">
        <f t="shared" si="295"/>
        <v/>
      </c>
      <c r="J4694" t="s">
        <v>253</v>
      </c>
      <c r="K4694" t="s">
        <v>253</v>
      </c>
      <c r="L4694">
        <v>377.01974865350093</v>
      </c>
      <c r="R4694">
        <v>377.01974865350093</v>
      </c>
      <c r="S4694" t="s">
        <v>201</v>
      </c>
      <c r="T4694" s="221">
        <v>45323.313888888886</v>
      </c>
    </row>
    <row r="4695" spans="1:20" x14ac:dyDescent="0.35">
      <c r="A4695" t="s">
        <v>106</v>
      </c>
      <c r="B4695" t="s">
        <v>107</v>
      </c>
      <c r="C4695" t="s">
        <v>92</v>
      </c>
      <c r="D4695" s="29">
        <v>45966</v>
      </c>
      <c r="E4695" s="184" t="str">
        <f t="shared" si="292"/>
        <v/>
      </c>
      <c r="F4695" s="184" t="str">
        <f t="shared" si="293"/>
        <v/>
      </c>
      <c r="G4695" s="184" t="str">
        <f t="shared" si="294"/>
        <v/>
      </c>
      <c r="H4695" s="184" t="str">
        <f t="shared" si="295"/>
        <v/>
      </c>
      <c r="J4695" t="s">
        <v>253</v>
      </c>
      <c r="K4695" t="s">
        <v>253</v>
      </c>
      <c r="L4695">
        <v>377.01974865350093</v>
      </c>
      <c r="R4695">
        <v>377.01974865350093</v>
      </c>
      <c r="S4695" t="s">
        <v>201</v>
      </c>
      <c r="T4695" s="221">
        <v>45323.313888888886</v>
      </c>
    </row>
    <row r="4696" spans="1:20" x14ac:dyDescent="0.35">
      <c r="A4696" t="s">
        <v>106</v>
      </c>
      <c r="B4696" t="s">
        <v>107</v>
      </c>
      <c r="C4696" t="s">
        <v>92</v>
      </c>
      <c r="D4696" s="29">
        <v>45967</v>
      </c>
      <c r="E4696" s="184" t="str">
        <f t="shared" si="292"/>
        <v/>
      </c>
      <c r="F4696" s="184" t="str">
        <f t="shared" si="293"/>
        <v/>
      </c>
      <c r="G4696" s="184" t="str">
        <f t="shared" si="294"/>
        <v/>
      </c>
      <c r="H4696" s="184" t="str">
        <f t="shared" si="295"/>
        <v/>
      </c>
      <c r="J4696" t="s">
        <v>253</v>
      </c>
      <c r="K4696" t="s">
        <v>253</v>
      </c>
      <c r="L4696">
        <v>377.01974865350093</v>
      </c>
      <c r="R4696">
        <v>377.01974865350093</v>
      </c>
      <c r="S4696" t="s">
        <v>201</v>
      </c>
      <c r="T4696" s="221">
        <v>45323.313888888886</v>
      </c>
    </row>
    <row r="4697" spans="1:20" x14ac:dyDescent="0.35">
      <c r="A4697" t="s">
        <v>106</v>
      </c>
      <c r="B4697" t="s">
        <v>107</v>
      </c>
      <c r="C4697" t="s">
        <v>92</v>
      </c>
      <c r="D4697" s="29">
        <v>45968</v>
      </c>
      <c r="E4697" s="184" t="str">
        <f t="shared" si="292"/>
        <v/>
      </c>
      <c r="F4697" s="184" t="str">
        <f t="shared" si="293"/>
        <v/>
      </c>
      <c r="G4697" s="184" t="str">
        <f t="shared" si="294"/>
        <v/>
      </c>
      <c r="H4697" s="184" t="str">
        <f t="shared" si="295"/>
        <v/>
      </c>
      <c r="J4697" t="s">
        <v>253</v>
      </c>
      <c r="K4697" t="s">
        <v>253</v>
      </c>
      <c r="L4697">
        <v>377.01974865350093</v>
      </c>
      <c r="R4697">
        <v>377.01974865350093</v>
      </c>
      <c r="S4697" t="s">
        <v>201</v>
      </c>
      <c r="T4697" s="221">
        <v>45323.313888888886</v>
      </c>
    </row>
    <row r="4698" spans="1:20" x14ac:dyDescent="0.35">
      <c r="A4698" t="s">
        <v>106</v>
      </c>
      <c r="B4698" t="s">
        <v>107</v>
      </c>
      <c r="C4698" t="s">
        <v>92</v>
      </c>
      <c r="D4698" s="29">
        <v>45969</v>
      </c>
      <c r="E4698" s="184" t="str">
        <f t="shared" si="292"/>
        <v/>
      </c>
      <c r="F4698" s="184" t="str">
        <f t="shared" si="293"/>
        <v/>
      </c>
      <c r="G4698" s="184" t="str">
        <f t="shared" si="294"/>
        <v/>
      </c>
      <c r="H4698" s="184" t="str">
        <f t="shared" si="295"/>
        <v/>
      </c>
      <c r="J4698" t="s">
        <v>253</v>
      </c>
      <c r="K4698" t="s">
        <v>253</v>
      </c>
      <c r="L4698">
        <v>377.01974865350093</v>
      </c>
      <c r="R4698">
        <v>377.01974865350093</v>
      </c>
      <c r="S4698" t="s">
        <v>201</v>
      </c>
      <c r="T4698" s="221">
        <v>45323.313888888886</v>
      </c>
    </row>
    <row r="4699" spans="1:20" x14ac:dyDescent="0.35">
      <c r="A4699" t="s">
        <v>106</v>
      </c>
      <c r="B4699" t="s">
        <v>107</v>
      </c>
      <c r="C4699" t="s">
        <v>92</v>
      </c>
      <c r="D4699" s="29">
        <v>45970</v>
      </c>
      <c r="E4699" s="184" t="str">
        <f t="shared" si="292"/>
        <v/>
      </c>
      <c r="F4699" s="184" t="str">
        <f t="shared" si="293"/>
        <v/>
      </c>
      <c r="G4699" s="184" t="str">
        <f t="shared" si="294"/>
        <v/>
      </c>
      <c r="H4699" s="184" t="str">
        <f t="shared" si="295"/>
        <v/>
      </c>
      <c r="J4699" t="s">
        <v>253</v>
      </c>
      <c r="K4699" t="s">
        <v>253</v>
      </c>
      <c r="L4699">
        <v>377.01974865350093</v>
      </c>
      <c r="R4699">
        <v>377.01974865350093</v>
      </c>
      <c r="S4699" t="s">
        <v>201</v>
      </c>
      <c r="T4699" s="221">
        <v>45323.313888888886</v>
      </c>
    </row>
    <row r="4700" spans="1:20" x14ac:dyDescent="0.35">
      <c r="A4700" t="s">
        <v>106</v>
      </c>
      <c r="B4700" t="s">
        <v>107</v>
      </c>
      <c r="C4700" t="s">
        <v>92</v>
      </c>
      <c r="D4700" s="29">
        <v>45971</v>
      </c>
      <c r="E4700" s="184" t="str">
        <f t="shared" si="292"/>
        <v/>
      </c>
      <c r="F4700" s="184" t="str">
        <f t="shared" si="293"/>
        <v/>
      </c>
      <c r="G4700" s="184" t="str">
        <f t="shared" si="294"/>
        <v/>
      </c>
      <c r="H4700" s="184" t="str">
        <f t="shared" si="295"/>
        <v/>
      </c>
      <c r="J4700" t="s">
        <v>253</v>
      </c>
      <c r="K4700" t="s">
        <v>253</v>
      </c>
      <c r="L4700">
        <v>377.01974865350093</v>
      </c>
      <c r="R4700">
        <v>377.01974865350093</v>
      </c>
      <c r="S4700" t="s">
        <v>201</v>
      </c>
      <c r="T4700" s="221">
        <v>45323.313888888886</v>
      </c>
    </row>
    <row r="4701" spans="1:20" x14ac:dyDescent="0.35">
      <c r="A4701" t="s">
        <v>106</v>
      </c>
      <c r="B4701" t="s">
        <v>107</v>
      </c>
      <c r="C4701" t="s">
        <v>92</v>
      </c>
      <c r="D4701" s="29">
        <v>45972</v>
      </c>
      <c r="E4701" s="184" t="str">
        <f t="shared" si="292"/>
        <v/>
      </c>
      <c r="F4701" s="184" t="str">
        <f t="shared" si="293"/>
        <v/>
      </c>
      <c r="G4701" s="184" t="str">
        <f t="shared" si="294"/>
        <v/>
      </c>
      <c r="H4701" s="184" t="str">
        <f t="shared" si="295"/>
        <v/>
      </c>
      <c r="J4701" t="s">
        <v>253</v>
      </c>
      <c r="K4701" t="s">
        <v>253</v>
      </c>
      <c r="L4701">
        <v>377.01974865350093</v>
      </c>
      <c r="R4701">
        <v>377.01974865350093</v>
      </c>
      <c r="S4701" t="s">
        <v>201</v>
      </c>
      <c r="T4701" s="221">
        <v>45323.313888888886</v>
      </c>
    </row>
    <row r="4702" spans="1:20" x14ac:dyDescent="0.35">
      <c r="A4702" t="s">
        <v>106</v>
      </c>
      <c r="B4702" t="s">
        <v>107</v>
      </c>
      <c r="C4702" t="s">
        <v>92</v>
      </c>
      <c r="D4702" s="29">
        <v>45973</v>
      </c>
      <c r="E4702" s="184" t="str">
        <f t="shared" si="292"/>
        <v/>
      </c>
      <c r="F4702" s="184" t="str">
        <f t="shared" si="293"/>
        <v/>
      </c>
      <c r="G4702" s="184" t="str">
        <f t="shared" si="294"/>
        <v/>
      </c>
      <c r="H4702" s="184" t="str">
        <f t="shared" si="295"/>
        <v/>
      </c>
      <c r="J4702" t="s">
        <v>253</v>
      </c>
      <c r="K4702" t="s">
        <v>253</v>
      </c>
      <c r="L4702">
        <v>377.01974865350093</v>
      </c>
      <c r="R4702">
        <v>377.01974865350093</v>
      </c>
      <c r="S4702" t="s">
        <v>201</v>
      </c>
      <c r="T4702" s="221">
        <v>45323.313888888886</v>
      </c>
    </row>
    <row r="4703" spans="1:20" x14ac:dyDescent="0.35">
      <c r="A4703" t="s">
        <v>106</v>
      </c>
      <c r="B4703" t="s">
        <v>107</v>
      </c>
      <c r="C4703" t="s">
        <v>92</v>
      </c>
      <c r="D4703" s="29">
        <v>45974</v>
      </c>
      <c r="E4703" s="184" t="str">
        <f t="shared" si="292"/>
        <v/>
      </c>
      <c r="F4703" s="184" t="str">
        <f t="shared" si="293"/>
        <v/>
      </c>
      <c r="G4703" s="184" t="str">
        <f t="shared" si="294"/>
        <v/>
      </c>
      <c r="H4703" s="184" t="str">
        <f t="shared" si="295"/>
        <v/>
      </c>
      <c r="J4703" t="s">
        <v>253</v>
      </c>
      <c r="K4703" t="s">
        <v>253</v>
      </c>
      <c r="L4703">
        <v>377.01974865350093</v>
      </c>
      <c r="R4703">
        <v>377.01974865350093</v>
      </c>
      <c r="S4703" t="s">
        <v>201</v>
      </c>
      <c r="T4703" s="221">
        <v>45323.313888888886</v>
      </c>
    </row>
    <row r="4704" spans="1:20" x14ac:dyDescent="0.35">
      <c r="A4704" t="s">
        <v>106</v>
      </c>
      <c r="B4704" t="s">
        <v>107</v>
      </c>
      <c r="C4704" t="s">
        <v>92</v>
      </c>
      <c r="D4704" s="29">
        <v>45975</v>
      </c>
      <c r="E4704" s="184" t="str">
        <f t="shared" si="292"/>
        <v/>
      </c>
      <c r="F4704" s="184" t="str">
        <f t="shared" si="293"/>
        <v/>
      </c>
      <c r="G4704" s="184" t="str">
        <f t="shared" si="294"/>
        <v/>
      </c>
      <c r="H4704" s="184" t="str">
        <f t="shared" si="295"/>
        <v/>
      </c>
      <c r="J4704" t="s">
        <v>253</v>
      </c>
      <c r="K4704" t="s">
        <v>253</v>
      </c>
      <c r="L4704">
        <v>377.01974865350093</v>
      </c>
      <c r="R4704">
        <v>377.01974865350093</v>
      </c>
      <c r="S4704" t="s">
        <v>201</v>
      </c>
      <c r="T4704" s="221">
        <v>45323.313888888886</v>
      </c>
    </row>
    <row r="4705" spans="1:20" x14ac:dyDescent="0.35">
      <c r="A4705" t="s">
        <v>106</v>
      </c>
      <c r="B4705" t="s">
        <v>107</v>
      </c>
      <c r="C4705" t="s">
        <v>92</v>
      </c>
      <c r="D4705" s="29">
        <v>45976</v>
      </c>
      <c r="E4705" s="184" t="str">
        <f t="shared" si="292"/>
        <v/>
      </c>
      <c r="F4705" s="184" t="str">
        <f t="shared" si="293"/>
        <v/>
      </c>
      <c r="G4705" s="184" t="str">
        <f t="shared" si="294"/>
        <v/>
      </c>
      <c r="H4705" s="184" t="str">
        <f t="shared" si="295"/>
        <v/>
      </c>
      <c r="J4705" t="s">
        <v>253</v>
      </c>
      <c r="K4705" t="s">
        <v>253</v>
      </c>
      <c r="L4705">
        <v>377.01974865350093</v>
      </c>
      <c r="R4705">
        <v>377.01974865350093</v>
      </c>
      <c r="S4705" t="s">
        <v>201</v>
      </c>
      <c r="T4705" s="221">
        <v>45323.313888888886</v>
      </c>
    </row>
    <row r="4706" spans="1:20" x14ac:dyDescent="0.35">
      <c r="A4706" t="s">
        <v>106</v>
      </c>
      <c r="B4706" t="s">
        <v>107</v>
      </c>
      <c r="C4706" t="s">
        <v>92</v>
      </c>
      <c r="D4706" s="29">
        <v>45977</v>
      </c>
      <c r="E4706" s="184" t="str">
        <f t="shared" si="292"/>
        <v/>
      </c>
      <c r="F4706" s="184" t="str">
        <f t="shared" si="293"/>
        <v/>
      </c>
      <c r="G4706" s="184" t="str">
        <f t="shared" si="294"/>
        <v/>
      </c>
      <c r="H4706" s="184" t="str">
        <f t="shared" si="295"/>
        <v/>
      </c>
      <c r="J4706" t="s">
        <v>253</v>
      </c>
      <c r="K4706" t="s">
        <v>253</v>
      </c>
      <c r="L4706">
        <v>377.01974865350093</v>
      </c>
      <c r="R4706">
        <v>377.01974865350093</v>
      </c>
      <c r="S4706" t="s">
        <v>201</v>
      </c>
      <c r="T4706" s="221">
        <v>45323.313888888886</v>
      </c>
    </row>
    <row r="4707" spans="1:20" x14ac:dyDescent="0.35">
      <c r="A4707" t="s">
        <v>106</v>
      </c>
      <c r="B4707" t="s">
        <v>107</v>
      </c>
      <c r="C4707" t="s">
        <v>92</v>
      </c>
      <c r="D4707" s="29">
        <v>45978</v>
      </c>
      <c r="E4707" s="184" t="str">
        <f t="shared" si="292"/>
        <v/>
      </c>
      <c r="F4707" s="184" t="str">
        <f t="shared" si="293"/>
        <v/>
      </c>
      <c r="G4707" s="184" t="str">
        <f t="shared" si="294"/>
        <v/>
      </c>
      <c r="H4707" s="184" t="str">
        <f t="shared" si="295"/>
        <v/>
      </c>
      <c r="J4707" t="s">
        <v>253</v>
      </c>
      <c r="K4707" t="s">
        <v>253</v>
      </c>
      <c r="L4707">
        <v>377.01974865350093</v>
      </c>
      <c r="R4707">
        <v>377.01974865350093</v>
      </c>
      <c r="S4707" t="s">
        <v>201</v>
      </c>
      <c r="T4707" s="221">
        <v>45323.313888888886</v>
      </c>
    </row>
    <row r="4708" spans="1:20" x14ac:dyDescent="0.35">
      <c r="A4708" t="s">
        <v>106</v>
      </c>
      <c r="B4708" t="s">
        <v>107</v>
      </c>
      <c r="C4708" t="s">
        <v>92</v>
      </c>
      <c r="D4708" s="29">
        <v>45979</v>
      </c>
      <c r="E4708" s="184" t="str">
        <f t="shared" si="292"/>
        <v/>
      </c>
      <c r="F4708" s="184" t="str">
        <f t="shared" si="293"/>
        <v/>
      </c>
      <c r="G4708" s="184" t="str">
        <f t="shared" si="294"/>
        <v/>
      </c>
      <c r="H4708" s="184" t="str">
        <f t="shared" si="295"/>
        <v/>
      </c>
      <c r="J4708" t="s">
        <v>253</v>
      </c>
      <c r="K4708" t="s">
        <v>253</v>
      </c>
      <c r="L4708">
        <v>377.01974865350093</v>
      </c>
      <c r="R4708">
        <v>377.01974865350093</v>
      </c>
      <c r="S4708" t="s">
        <v>201</v>
      </c>
      <c r="T4708" s="221">
        <v>45323.313888888886</v>
      </c>
    </row>
    <row r="4709" spans="1:20" x14ac:dyDescent="0.35">
      <c r="A4709" t="s">
        <v>106</v>
      </c>
      <c r="B4709" t="s">
        <v>107</v>
      </c>
      <c r="C4709" t="s">
        <v>92</v>
      </c>
      <c r="D4709" s="29">
        <v>45980</v>
      </c>
      <c r="E4709" s="184" t="str">
        <f t="shared" si="292"/>
        <v/>
      </c>
      <c r="F4709" s="184" t="str">
        <f t="shared" si="293"/>
        <v/>
      </c>
      <c r="G4709" s="184" t="str">
        <f t="shared" si="294"/>
        <v/>
      </c>
      <c r="H4709" s="184" t="str">
        <f t="shared" si="295"/>
        <v/>
      </c>
      <c r="J4709" t="s">
        <v>253</v>
      </c>
      <c r="K4709" t="s">
        <v>253</v>
      </c>
      <c r="L4709">
        <v>377.01974865350093</v>
      </c>
      <c r="R4709">
        <v>377.01974865350093</v>
      </c>
      <c r="S4709" t="s">
        <v>201</v>
      </c>
      <c r="T4709" s="221">
        <v>45323.313888888886</v>
      </c>
    </row>
    <row r="4710" spans="1:20" x14ac:dyDescent="0.35">
      <c r="A4710" t="s">
        <v>106</v>
      </c>
      <c r="B4710" t="s">
        <v>107</v>
      </c>
      <c r="C4710" t="s">
        <v>92</v>
      </c>
      <c r="D4710" s="29">
        <v>45981</v>
      </c>
      <c r="E4710" s="184" t="str">
        <f t="shared" si="292"/>
        <v/>
      </c>
      <c r="F4710" s="184" t="str">
        <f t="shared" si="293"/>
        <v/>
      </c>
      <c r="G4710" s="184" t="str">
        <f t="shared" si="294"/>
        <v/>
      </c>
      <c r="H4710" s="184" t="str">
        <f t="shared" si="295"/>
        <v/>
      </c>
      <c r="J4710" t="s">
        <v>253</v>
      </c>
      <c r="K4710" t="s">
        <v>253</v>
      </c>
      <c r="L4710">
        <v>377.01974865350093</v>
      </c>
      <c r="R4710">
        <v>377.01974865350093</v>
      </c>
      <c r="S4710" t="s">
        <v>201</v>
      </c>
      <c r="T4710" s="221">
        <v>45323.313888888886</v>
      </c>
    </row>
    <row r="4711" spans="1:20" x14ac:dyDescent="0.35">
      <c r="A4711" t="s">
        <v>106</v>
      </c>
      <c r="B4711" t="s">
        <v>107</v>
      </c>
      <c r="C4711" t="s">
        <v>92</v>
      </c>
      <c r="D4711" s="29">
        <v>45982</v>
      </c>
      <c r="E4711" s="184" t="str">
        <f t="shared" si="292"/>
        <v/>
      </c>
      <c r="F4711" s="184" t="str">
        <f t="shared" si="293"/>
        <v/>
      </c>
      <c r="G4711" s="184" t="str">
        <f t="shared" si="294"/>
        <v/>
      </c>
      <c r="H4711" s="184" t="str">
        <f t="shared" si="295"/>
        <v/>
      </c>
      <c r="J4711" t="s">
        <v>253</v>
      </c>
      <c r="K4711" t="s">
        <v>253</v>
      </c>
      <c r="L4711">
        <v>377.01974865350093</v>
      </c>
      <c r="R4711">
        <v>377.01974865350093</v>
      </c>
      <c r="S4711" t="s">
        <v>201</v>
      </c>
      <c r="T4711" s="221">
        <v>45323.313888888886</v>
      </c>
    </row>
    <row r="4712" spans="1:20" x14ac:dyDescent="0.35">
      <c r="A4712" t="s">
        <v>106</v>
      </c>
      <c r="B4712" t="s">
        <v>107</v>
      </c>
      <c r="C4712" t="s">
        <v>92</v>
      </c>
      <c r="D4712" s="29">
        <v>45983</v>
      </c>
      <c r="E4712" s="184" t="str">
        <f t="shared" si="292"/>
        <v/>
      </c>
      <c r="F4712" s="184" t="str">
        <f t="shared" si="293"/>
        <v/>
      </c>
      <c r="G4712" s="184" t="str">
        <f t="shared" si="294"/>
        <v/>
      </c>
      <c r="H4712" s="184" t="str">
        <f t="shared" si="295"/>
        <v/>
      </c>
      <c r="J4712" t="s">
        <v>253</v>
      </c>
      <c r="K4712" t="s">
        <v>253</v>
      </c>
      <c r="L4712">
        <v>377.01974865350093</v>
      </c>
      <c r="R4712">
        <v>377.01974865350093</v>
      </c>
      <c r="S4712" t="s">
        <v>201</v>
      </c>
      <c r="T4712" s="221">
        <v>45323.313888888886</v>
      </c>
    </row>
    <row r="4713" spans="1:20" x14ac:dyDescent="0.35">
      <c r="A4713" t="s">
        <v>106</v>
      </c>
      <c r="B4713" t="s">
        <v>107</v>
      </c>
      <c r="C4713" t="s">
        <v>92</v>
      </c>
      <c r="D4713" s="29">
        <v>45984</v>
      </c>
      <c r="E4713" s="184" t="str">
        <f t="shared" si="292"/>
        <v/>
      </c>
      <c r="F4713" s="184" t="str">
        <f t="shared" si="293"/>
        <v/>
      </c>
      <c r="G4713" s="184" t="str">
        <f t="shared" si="294"/>
        <v/>
      </c>
      <c r="H4713" s="184" t="str">
        <f t="shared" si="295"/>
        <v/>
      </c>
      <c r="J4713" t="s">
        <v>253</v>
      </c>
      <c r="K4713" t="s">
        <v>253</v>
      </c>
      <c r="L4713">
        <v>377.01974865350093</v>
      </c>
      <c r="R4713">
        <v>377.01974865350093</v>
      </c>
      <c r="S4713" t="s">
        <v>201</v>
      </c>
      <c r="T4713" s="221">
        <v>45323.313888888886</v>
      </c>
    </row>
    <row r="4714" spans="1:20" x14ac:dyDescent="0.35">
      <c r="A4714" t="s">
        <v>106</v>
      </c>
      <c r="B4714" t="s">
        <v>107</v>
      </c>
      <c r="C4714" t="s">
        <v>92</v>
      </c>
      <c r="D4714" s="29">
        <v>45985</v>
      </c>
      <c r="E4714" s="184" t="str">
        <f t="shared" si="292"/>
        <v/>
      </c>
      <c r="F4714" s="184" t="str">
        <f t="shared" si="293"/>
        <v/>
      </c>
      <c r="G4714" s="184" t="str">
        <f t="shared" si="294"/>
        <v/>
      </c>
      <c r="H4714" s="184" t="str">
        <f t="shared" si="295"/>
        <v/>
      </c>
      <c r="J4714" t="s">
        <v>253</v>
      </c>
      <c r="K4714" t="s">
        <v>253</v>
      </c>
      <c r="L4714">
        <v>377.01974865350093</v>
      </c>
      <c r="R4714">
        <v>377.01974865350093</v>
      </c>
      <c r="S4714" t="s">
        <v>201</v>
      </c>
      <c r="T4714" s="221">
        <v>45323.313888888886</v>
      </c>
    </row>
    <row r="4715" spans="1:20" x14ac:dyDescent="0.35">
      <c r="A4715" t="s">
        <v>106</v>
      </c>
      <c r="B4715" t="s">
        <v>107</v>
      </c>
      <c r="C4715" t="s">
        <v>92</v>
      </c>
      <c r="D4715" s="29">
        <v>45986</v>
      </c>
      <c r="E4715" s="184" t="str">
        <f t="shared" si="292"/>
        <v/>
      </c>
      <c r="F4715" s="184" t="str">
        <f t="shared" si="293"/>
        <v/>
      </c>
      <c r="G4715" s="184" t="str">
        <f t="shared" si="294"/>
        <v/>
      </c>
      <c r="H4715" s="184" t="str">
        <f t="shared" si="295"/>
        <v/>
      </c>
      <c r="J4715" t="s">
        <v>253</v>
      </c>
      <c r="K4715" t="s">
        <v>253</v>
      </c>
      <c r="L4715">
        <v>377.01974865350093</v>
      </c>
      <c r="R4715">
        <v>377.01974865350093</v>
      </c>
      <c r="S4715" t="s">
        <v>201</v>
      </c>
      <c r="T4715" s="221">
        <v>45323.313888888886</v>
      </c>
    </row>
    <row r="4716" spans="1:20" x14ac:dyDescent="0.35">
      <c r="A4716" t="s">
        <v>106</v>
      </c>
      <c r="B4716" t="s">
        <v>107</v>
      </c>
      <c r="C4716" t="s">
        <v>92</v>
      </c>
      <c r="D4716" s="29">
        <v>45987</v>
      </c>
      <c r="E4716" s="184" t="str">
        <f t="shared" si="292"/>
        <v/>
      </c>
      <c r="F4716" s="184" t="str">
        <f t="shared" si="293"/>
        <v/>
      </c>
      <c r="G4716" s="184" t="str">
        <f t="shared" si="294"/>
        <v/>
      </c>
      <c r="H4716" s="184" t="str">
        <f t="shared" si="295"/>
        <v/>
      </c>
      <c r="J4716" t="s">
        <v>253</v>
      </c>
      <c r="K4716" t="s">
        <v>253</v>
      </c>
      <c r="L4716">
        <v>377.01974865350093</v>
      </c>
      <c r="R4716">
        <v>377.01974865350093</v>
      </c>
      <c r="S4716" t="s">
        <v>201</v>
      </c>
      <c r="T4716" s="221">
        <v>45323.313888888886</v>
      </c>
    </row>
    <row r="4717" spans="1:20" x14ac:dyDescent="0.35">
      <c r="A4717" t="s">
        <v>106</v>
      </c>
      <c r="B4717" t="s">
        <v>107</v>
      </c>
      <c r="C4717" t="s">
        <v>92</v>
      </c>
      <c r="D4717" s="29">
        <v>45988</v>
      </c>
      <c r="E4717" s="184" t="str">
        <f t="shared" si="292"/>
        <v/>
      </c>
      <c r="F4717" s="184" t="str">
        <f t="shared" si="293"/>
        <v/>
      </c>
      <c r="G4717" s="184" t="str">
        <f t="shared" si="294"/>
        <v/>
      </c>
      <c r="H4717" s="184" t="str">
        <f t="shared" si="295"/>
        <v/>
      </c>
      <c r="J4717" t="s">
        <v>253</v>
      </c>
      <c r="K4717" t="s">
        <v>253</v>
      </c>
      <c r="L4717">
        <v>377.01974865350093</v>
      </c>
      <c r="R4717">
        <v>377.01974865350093</v>
      </c>
      <c r="S4717" t="s">
        <v>201</v>
      </c>
      <c r="T4717" s="221">
        <v>45323.313888888886</v>
      </c>
    </row>
    <row r="4718" spans="1:20" x14ac:dyDescent="0.35">
      <c r="A4718" t="s">
        <v>106</v>
      </c>
      <c r="B4718" t="s">
        <v>107</v>
      </c>
      <c r="C4718" t="s">
        <v>92</v>
      </c>
      <c r="D4718" s="29">
        <v>45989</v>
      </c>
      <c r="E4718" s="184" t="str">
        <f t="shared" si="292"/>
        <v/>
      </c>
      <c r="F4718" s="184" t="str">
        <f t="shared" si="293"/>
        <v/>
      </c>
      <c r="G4718" s="184" t="str">
        <f t="shared" si="294"/>
        <v/>
      </c>
      <c r="H4718" s="184" t="str">
        <f t="shared" si="295"/>
        <v/>
      </c>
      <c r="J4718" t="s">
        <v>253</v>
      </c>
      <c r="K4718" t="s">
        <v>253</v>
      </c>
      <c r="L4718">
        <v>377.01974865350093</v>
      </c>
      <c r="R4718">
        <v>377.01974865350093</v>
      </c>
      <c r="S4718" t="s">
        <v>201</v>
      </c>
      <c r="T4718" s="221">
        <v>45323.313888888886</v>
      </c>
    </row>
    <row r="4719" spans="1:20" x14ac:dyDescent="0.35">
      <c r="A4719" t="s">
        <v>106</v>
      </c>
      <c r="B4719" t="s">
        <v>107</v>
      </c>
      <c r="C4719" t="s">
        <v>92</v>
      </c>
      <c r="D4719" s="29">
        <v>45990</v>
      </c>
      <c r="E4719" s="184" t="str">
        <f t="shared" si="292"/>
        <v/>
      </c>
      <c r="F4719" s="184" t="str">
        <f t="shared" si="293"/>
        <v/>
      </c>
      <c r="G4719" s="184" t="str">
        <f t="shared" si="294"/>
        <v/>
      </c>
      <c r="H4719" s="184" t="str">
        <f t="shared" si="295"/>
        <v/>
      </c>
      <c r="J4719" t="s">
        <v>253</v>
      </c>
      <c r="K4719" t="s">
        <v>253</v>
      </c>
      <c r="L4719">
        <v>377.01974865350093</v>
      </c>
      <c r="R4719">
        <v>377.01974865350093</v>
      </c>
      <c r="S4719" t="s">
        <v>201</v>
      </c>
      <c r="T4719" s="221">
        <v>45323.313888888886</v>
      </c>
    </row>
    <row r="4720" spans="1:20" x14ac:dyDescent="0.35">
      <c r="A4720" t="s">
        <v>106</v>
      </c>
      <c r="B4720" t="s">
        <v>107</v>
      </c>
      <c r="C4720" t="s">
        <v>92</v>
      </c>
      <c r="D4720" s="29">
        <v>45991</v>
      </c>
      <c r="E4720" s="184" t="str">
        <f t="shared" si="292"/>
        <v/>
      </c>
      <c r="F4720" s="184" t="str">
        <f t="shared" si="293"/>
        <v/>
      </c>
      <c r="G4720" s="184" t="str">
        <f t="shared" si="294"/>
        <v/>
      </c>
      <c r="H4720" s="184" t="str">
        <f t="shared" si="295"/>
        <v/>
      </c>
      <c r="J4720" t="s">
        <v>253</v>
      </c>
      <c r="K4720" t="s">
        <v>253</v>
      </c>
      <c r="L4720">
        <v>377.01974865350093</v>
      </c>
      <c r="R4720">
        <v>377.01974865350093</v>
      </c>
      <c r="S4720" t="s">
        <v>201</v>
      </c>
      <c r="T4720" s="221">
        <v>45323.313888888886</v>
      </c>
    </row>
    <row r="4721" spans="1:20" x14ac:dyDescent="0.35">
      <c r="A4721" t="s">
        <v>106</v>
      </c>
      <c r="B4721" t="s">
        <v>107</v>
      </c>
      <c r="C4721" t="s">
        <v>92</v>
      </c>
      <c r="D4721" s="29">
        <v>45992</v>
      </c>
      <c r="E4721" s="184" t="str">
        <f t="shared" si="292"/>
        <v/>
      </c>
      <c r="F4721" s="184" t="str">
        <f t="shared" si="293"/>
        <v/>
      </c>
      <c r="G4721" s="184" t="str">
        <f t="shared" si="294"/>
        <v/>
      </c>
      <c r="H4721" s="184" t="str">
        <f t="shared" si="295"/>
        <v/>
      </c>
      <c r="J4721" t="s">
        <v>253</v>
      </c>
      <c r="K4721" t="s">
        <v>253</v>
      </c>
      <c r="L4721">
        <v>377.01974865350093</v>
      </c>
      <c r="R4721">
        <v>377.01974865350093</v>
      </c>
      <c r="S4721" t="s">
        <v>201</v>
      </c>
      <c r="T4721" s="221">
        <v>45323.313888888886</v>
      </c>
    </row>
    <row r="4722" spans="1:20" x14ac:dyDescent="0.35">
      <c r="A4722" t="s">
        <v>106</v>
      </c>
      <c r="B4722" t="s">
        <v>107</v>
      </c>
      <c r="C4722" t="s">
        <v>92</v>
      </c>
      <c r="D4722" s="29">
        <v>45993</v>
      </c>
      <c r="E4722" s="184" t="str">
        <f t="shared" si="292"/>
        <v/>
      </c>
      <c r="F4722" s="184" t="str">
        <f t="shared" si="293"/>
        <v/>
      </c>
      <c r="G4722" s="184" t="str">
        <f t="shared" si="294"/>
        <v/>
      </c>
      <c r="H4722" s="184" t="str">
        <f t="shared" si="295"/>
        <v/>
      </c>
      <c r="J4722" t="s">
        <v>253</v>
      </c>
      <c r="K4722" t="s">
        <v>253</v>
      </c>
      <c r="L4722">
        <v>377.01974865350093</v>
      </c>
      <c r="R4722">
        <v>377.01974865350093</v>
      </c>
      <c r="S4722" t="s">
        <v>201</v>
      </c>
      <c r="T4722" s="221">
        <v>45323.313888888886</v>
      </c>
    </row>
    <row r="4723" spans="1:20" x14ac:dyDescent="0.35">
      <c r="A4723" t="s">
        <v>106</v>
      </c>
      <c r="B4723" t="s">
        <v>107</v>
      </c>
      <c r="C4723" t="s">
        <v>92</v>
      </c>
      <c r="D4723" s="29">
        <v>45994</v>
      </c>
      <c r="E4723" s="184" t="str">
        <f t="shared" si="292"/>
        <v/>
      </c>
      <c r="F4723" s="184" t="str">
        <f t="shared" si="293"/>
        <v/>
      </c>
      <c r="G4723" s="184" t="str">
        <f t="shared" si="294"/>
        <v/>
      </c>
      <c r="H4723" s="184" t="str">
        <f t="shared" si="295"/>
        <v/>
      </c>
      <c r="J4723" t="s">
        <v>253</v>
      </c>
      <c r="K4723" t="s">
        <v>253</v>
      </c>
      <c r="L4723">
        <v>377.01974865350093</v>
      </c>
      <c r="R4723">
        <v>377.01974865350093</v>
      </c>
      <c r="S4723" t="s">
        <v>201</v>
      </c>
      <c r="T4723" s="221">
        <v>45323.313888888886</v>
      </c>
    </row>
    <row r="4724" spans="1:20" x14ac:dyDescent="0.35">
      <c r="A4724" t="s">
        <v>106</v>
      </c>
      <c r="B4724" t="s">
        <v>107</v>
      </c>
      <c r="C4724" t="s">
        <v>92</v>
      </c>
      <c r="D4724" s="29">
        <v>45995</v>
      </c>
      <c r="E4724" s="184" t="str">
        <f t="shared" si="292"/>
        <v/>
      </c>
      <c r="F4724" s="184" t="str">
        <f t="shared" si="293"/>
        <v/>
      </c>
      <c r="G4724" s="184" t="str">
        <f t="shared" si="294"/>
        <v/>
      </c>
      <c r="H4724" s="184" t="str">
        <f t="shared" si="295"/>
        <v/>
      </c>
      <c r="J4724" t="s">
        <v>253</v>
      </c>
      <c r="K4724" t="s">
        <v>253</v>
      </c>
      <c r="L4724">
        <v>377.01974865350093</v>
      </c>
      <c r="R4724">
        <v>377.01974865350093</v>
      </c>
      <c r="S4724" t="s">
        <v>201</v>
      </c>
      <c r="T4724" s="221">
        <v>45323.313888888886</v>
      </c>
    </row>
    <row r="4725" spans="1:20" x14ac:dyDescent="0.35">
      <c r="A4725" t="s">
        <v>106</v>
      </c>
      <c r="B4725" t="s">
        <v>107</v>
      </c>
      <c r="C4725" t="s">
        <v>92</v>
      </c>
      <c r="D4725" s="29">
        <v>45996</v>
      </c>
      <c r="E4725" s="184" t="str">
        <f t="shared" si="292"/>
        <v/>
      </c>
      <c r="F4725" s="184" t="str">
        <f t="shared" si="293"/>
        <v/>
      </c>
      <c r="G4725" s="184" t="str">
        <f t="shared" si="294"/>
        <v/>
      </c>
      <c r="H4725" s="184" t="str">
        <f t="shared" si="295"/>
        <v/>
      </c>
      <c r="J4725" t="s">
        <v>253</v>
      </c>
      <c r="K4725" t="s">
        <v>253</v>
      </c>
      <c r="L4725">
        <v>377.01974865350093</v>
      </c>
      <c r="R4725">
        <v>377.01974865350093</v>
      </c>
      <c r="S4725" t="s">
        <v>201</v>
      </c>
      <c r="T4725" s="221">
        <v>45323.313888888886</v>
      </c>
    </row>
    <row r="4726" spans="1:20" x14ac:dyDescent="0.35">
      <c r="A4726" t="s">
        <v>106</v>
      </c>
      <c r="B4726" t="s">
        <v>107</v>
      </c>
      <c r="C4726" t="s">
        <v>92</v>
      </c>
      <c r="D4726" s="29">
        <v>45997</v>
      </c>
      <c r="E4726" s="184" t="str">
        <f t="shared" si="292"/>
        <v/>
      </c>
      <c r="F4726" s="184" t="str">
        <f t="shared" si="293"/>
        <v/>
      </c>
      <c r="G4726" s="184" t="str">
        <f t="shared" si="294"/>
        <v/>
      </c>
      <c r="H4726" s="184" t="str">
        <f t="shared" si="295"/>
        <v/>
      </c>
      <c r="J4726" t="s">
        <v>253</v>
      </c>
      <c r="K4726" t="s">
        <v>253</v>
      </c>
      <c r="L4726">
        <v>377.01974865350093</v>
      </c>
      <c r="R4726">
        <v>377.01974865350093</v>
      </c>
      <c r="S4726" t="s">
        <v>201</v>
      </c>
      <c r="T4726" s="221">
        <v>45323.313888888886</v>
      </c>
    </row>
    <row r="4727" spans="1:20" x14ac:dyDescent="0.35">
      <c r="A4727" t="s">
        <v>106</v>
      </c>
      <c r="B4727" t="s">
        <v>107</v>
      </c>
      <c r="C4727" t="s">
        <v>92</v>
      </c>
      <c r="D4727" s="29">
        <v>45998</v>
      </c>
      <c r="E4727" s="184" t="str">
        <f t="shared" si="292"/>
        <v/>
      </c>
      <c r="F4727" s="184" t="str">
        <f t="shared" si="293"/>
        <v/>
      </c>
      <c r="G4727" s="184" t="str">
        <f t="shared" si="294"/>
        <v/>
      </c>
      <c r="H4727" s="184" t="str">
        <f t="shared" si="295"/>
        <v/>
      </c>
      <c r="J4727" t="s">
        <v>253</v>
      </c>
      <c r="K4727" t="s">
        <v>253</v>
      </c>
      <c r="L4727">
        <v>377.01974865350093</v>
      </c>
      <c r="R4727">
        <v>377.01974865350093</v>
      </c>
      <c r="S4727" t="s">
        <v>201</v>
      </c>
      <c r="T4727" s="221">
        <v>45323.313888888886</v>
      </c>
    </row>
    <row r="4728" spans="1:20" x14ac:dyDescent="0.35">
      <c r="A4728" t="s">
        <v>106</v>
      </c>
      <c r="B4728" t="s">
        <v>107</v>
      </c>
      <c r="C4728" t="s">
        <v>92</v>
      </c>
      <c r="D4728" s="29">
        <v>45999</v>
      </c>
      <c r="E4728" s="184" t="str">
        <f t="shared" si="292"/>
        <v/>
      </c>
      <c r="F4728" s="184" t="str">
        <f t="shared" si="293"/>
        <v/>
      </c>
      <c r="G4728" s="184" t="str">
        <f t="shared" si="294"/>
        <v/>
      </c>
      <c r="H4728" s="184" t="str">
        <f t="shared" si="295"/>
        <v/>
      </c>
      <c r="J4728" t="s">
        <v>253</v>
      </c>
      <c r="K4728" t="s">
        <v>253</v>
      </c>
      <c r="L4728">
        <v>377.01974865350093</v>
      </c>
      <c r="R4728">
        <v>377.01974865350093</v>
      </c>
      <c r="S4728" t="s">
        <v>201</v>
      </c>
      <c r="T4728" s="221">
        <v>45323.313888888886</v>
      </c>
    </row>
    <row r="4729" spans="1:20" x14ac:dyDescent="0.35">
      <c r="A4729" t="s">
        <v>106</v>
      </c>
      <c r="B4729" t="s">
        <v>107</v>
      </c>
      <c r="C4729" t="s">
        <v>92</v>
      </c>
      <c r="D4729" s="29">
        <v>46000</v>
      </c>
      <c r="E4729" s="184" t="str">
        <f t="shared" si="292"/>
        <v/>
      </c>
      <c r="F4729" s="184" t="str">
        <f t="shared" si="293"/>
        <v/>
      </c>
      <c r="G4729" s="184" t="str">
        <f t="shared" si="294"/>
        <v/>
      </c>
      <c r="H4729" s="184" t="str">
        <f t="shared" si="295"/>
        <v/>
      </c>
      <c r="J4729" t="s">
        <v>253</v>
      </c>
      <c r="K4729" t="s">
        <v>253</v>
      </c>
      <c r="L4729">
        <v>377.01974865350093</v>
      </c>
      <c r="R4729">
        <v>377.01974865350093</v>
      </c>
      <c r="S4729" t="s">
        <v>201</v>
      </c>
      <c r="T4729" s="221">
        <v>45323.313888888886</v>
      </c>
    </row>
    <row r="4730" spans="1:20" x14ac:dyDescent="0.35">
      <c r="A4730" t="s">
        <v>106</v>
      </c>
      <c r="B4730" t="s">
        <v>107</v>
      </c>
      <c r="C4730" t="s">
        <v>92</v>
      </c>
      <c r="D4730" s="29">
        <v>46001</v>
      </c>
      <c r="E4730" s="184" t="str">
        <f t="shared" si="292"/>
        <v/>
      </c>
      <c r="F4730" s="184" t="str">
        <f t="shared" si="293"/>
        <v/>
      </c>
      <c r="G4730" s="184" t="str">
        <f t="shared" si="294"/>
        <v/>
      </c>
      <c r="H4730" s="184" t="str">
        <f t="shared" si="295"/>
        <v/>
      </c>
      <c r="J4730" t="s">
        <v>253</v>
      </c>
      <c r="K4730" t="s">
        <v>253</v>
      </c>
      <c r="L4730">
        <v>377.01974865350093</v>
      </c>
      <c r="R4730">
        <v>377.01974865350093</v>
      </c>
      <c r="S4730" t="s">
        <v>201</v>
      </c>
      <c r="T4730" s="221">
        <v>45323.313888888886</v>
      </c>
    </row>
    <row r="4731" spans="1:20" x14ac:dyDescent="0.35">
      <c r="A4731" t="s">
        <v>106</v>
      </c>
      <c r="B4731" t="s">
        <v>107</v>
      </c>
      <c r="C4731" t="s">
        <v>92</v>
      </c>
      <c r="D4731" s="29">
        <v>46002</v>
      </c>
      <c r="E4731" s="184" t="str">
        <f t="shared" si="292"/>
        <v/>
      </c>
      <c r="F4731" s="184" t="str">
        <f t="shared" si="293"/>
        <v/>
      </c>
      <c r="G4731" s="184" t="str">
        <f t="shared" si="294"/>
        <v/>
      </c>
      <c r="H4731" s="184" t="str">
        <f t="shared" si="295"/>
        <v/>
      </c>
      <c r="J4731" t="s">
        <v>253</v>
      </c>
      <c r="K4731" t="s">
        <v>253</v>
      </c>
      <c r="L4731">
        <v>377.01974865350093</v>
      </c>
      <c r="R4731">
        <v>377.01974865350093</v>
      </c>
      <c r="S4731" t="s">
        <v>201</v>
      </c>
      <c r="T4731" s="221">
        <v>45323.313888888886</v>
      </c>
    </row>
    <row r="4732" spans="1:20" x14ac:dyDescent="0.35">
      <c r="A4732" t="s">
        <v>106</v>
      </c>
      <c r="B4732" t="s">
        <v>107</v>
      </c>
      <c r="C4732" t="s">
        <v>92</v>
      </c>
      <c r="D4732" s="29">
        <v>46003</v>
      </c>
      <c r="E4732" s="184" t="str">
        <f t="shared" si="292"/>
        <v/>
      </c>
      <c r="F4732" s="184" t="str">
        <f t="shared" si="293"/>
        <v/>
      </c>
      <c r="G4732" s="184" t="str">
        <f t="shared" si="294"/>
        <v/>
      </c>
      <c r="H4732" s="184" t="str">
        <f t="shared" si="295"/>
        <v/>
      </c>
      <c r="J4732" t="s">
        <v>253</v>
      </c>
      <c r="K4732" t="s">
        <v>253</v>
      </c>
      <c r="L4732">
        <v>377.01974865350093</v>
      </c>
      <c r="R4732">
        <v>377.01974865350093</v>
      </c>
      <c r="S4732" t="s">
        <v>201</v>
      </c>
      <c r="T4732" s="221">
        <v>45323.313888888886</v>
      </c>
    </row>
    <row r="4733" spans="1:20" x14ac:dyDescent="0.35">
      <c r="A4733" t="s">
        <v>106</v>
      </c>
      <c r="B4733" t="s">
        <v>107</v>
      </c>
      <c r="C4733" t="s">
        <v>92</v>
      </c>
      <c r="D4733" s="29">
        <v>46004</v>
      </c>
      <c r="E4733" s="184" t="str">
        <f t="shared" si="292"/>
        <v/>
      </c>
      <c r="F4733" s="184" t="str">
        <f t="shared" si="293"/>
        <v/>
      </c>
      <c r="G4733" s="184" t="str">
        <f t="shared" si="294"/>
        <v/>
      </c>
      <c r="H4733" s="184" t="str">
        <f t="shared" si="295"/>
        <v/>
      </c>
      <c r="J4733" t="s">
        <v>253</v>
      </c>
      <c r="K4733" t="s">
        <v>253</v>
      </c>
      <c r="L4733">
        <v>377.01974865350093</v>
      </c>
      <c r="R4733">
        <v>377.01974865350093</v>
      </c>
      <c r="S4733" t="s">
        <v>201</v>
      </c>
      <c r="T4733" s="221">
        <v>45323.313888888886</v>
      </c>
    </row>
    <row r="4734" spans="1:20" x14ac:dyDescent="0.35">
      <c r="A4734" t="s">
        <v>106</v>
      </c>
      <c r="B4734" t="s">
        <v>107</v>
      </c>
      <c r="C4734" t="s">
        <v>92</v>
      </c>
      <c r="D4734" s="29">
        <v>46005</v>
      </c>
      <c r="E4734" s="184" t="str">
        <f t="shared" si="292"/>
        <v/>
      </c>
      <c r="F4734" s="184" t="str">
        <f t="shared" si="293"/>
        <v/>
      </c>
      <c r="G4734" s="184" t="str">
        <f t="shared" si="294"/>
        <v/>
      </c>
      <c r="H4734" s="184" t="str">
        <f t="shared" si="295"/>
        <v/>
      </c>
      <c r="J4734" t="s">
        <v>253</v>
      </c>
      <c r="K4734" t="s">
        <v>253</v>
      </c>
      <c r="L4734">
        <v>377.01974865350093</v>
      </c>
      <c r="R4734">
        <v>377.01974865350093</v>
      </c>
      <c r="S4734" t="s">
        <v>201</v>
      </c>
      <c r="T4734" s="221">
        <v>45323.313888888886</v>
      </c>
    </row>
    <row r="4735" spans="1:20" x14ac:dyDescent="0.35">
      <c r="A4735" t="s">
        <v>106</v>
      </c>
      <c r="B4735" t="s">
        <v>107</v>
      </c>
      <c r="C4735" t="s">
        <v>92</v>
      </c>
      <c r="D4735" s="29">
        <v>46006</v>
      </c>
      <c r="E4735" s="184" t="str">
        <f t="shared" si="292"/>
        <v/>
      </c>
      <c r="F4735" s="184" t="str">
        <f t="shared" si="293"/>
        <v/>
      </c>
      <c r="G4735" s="184" t="str">
        <f t="shared" si="294"/>
        <v/>
      </c>
      <c r="H4735" s="184" t="str">
        <f t="shared" si="295"/>
        <v/>
      </c>
      <c r="J4735" t="s">
        <v>253</v>
      </c>
      <c r="K4735" t="s">
        <v>253</v>
      </c>
      <c r="L4735">
        <v>377.01974865350093</v>
      </c>
      <c r="R4735">
        <v>377.01974865350093</v>
      </c>
      <c r="S4735" t="s">
        <v>201</v>
      </c>
      <c r="T4735" s="221">
        <v>45323.313888888886</v>
      </c>
    </row>
    <row r="4736" spans="1:20" x14ac:dyDescent="0.35">
      <c r="A4736" t="s">
        <v>106</v>
      </c>
      <c r="B4736" t="s">
        <v>107</v>
      </c>
      <c r="C4736" t="s">
        <v>92</v>
      </c>
      <c r="D4736" s="29">
        <v>46007</v>
      </c>
      <c r="E4736" s="184" t="str">
        <f t="shared" si="292"/>
        <v/>
      </c>
      <c r="F4736" s="184" t="str">
        <f t="shared" si="293"/>
        <v/>
      </c>
      <c r="G4736" s="184" t="str">
        <f t="shared" si="294"/>
        <v/>
      </c>
      <c r="H4736" s="184" t="str">
        <f t="shared" si="295"/>
        <v/>
      </c>
      <c r="J4736" t="s">
        <v>253</v>
      </c>
      <c r="K4736" t="s">
        <v>253</v>
      </c>
      <c r="L4736">
        <v>377.01974865350093</v>
      </c>
      <c r="R4736">
        <v>377.01974865350093</v>
      </c>
      <c r="S4736" t="s">
        <v>201</v>
      </c>
      <c r="T4736" s="221">
        <v>45323.313888888886</v>
      </c>
    </row>
    <row r="4737" spans="1:20" x14ac:dyDescent="0.35">
      <c r="A4737" t="s">
        <v>106</v>
      </c>
      <c r="B4737" t="s">
        <v>107</v>
      </c>
      <c r="C4737" t="s">
        <v>92</v>
      </c>
      <c r="D4737" s="29">
        <v>46008</v>
      </c>
      <c r="E4737" s="184" t="str">
        <f t="shared" si="292"/>
        <v/>
      </c>
      <c r="F4737" s="184" t="str">
        <f t="shared" si="293"/>
        <v/>
      </c>
      <c r="G4737" s="184" t="str">
        <f t="shared" si="294"/>
        <v/>
      </c>
      <c r="H4737" s="184" t="str">
        <f t="shared" si="295"/>
        <v/>
      </c>
      <c r="J4737" t="s">
        <v>253</v>
      </c>
      <c r="K4737" t="s">
        <v>253</v>
      </c>
      <c r="L4737">
        <v>377.01974865350093</v>
      </c>
      <c r="R4737">
        <v>377.01974865350093</v>
      </c>
      <c r="S4737" t="s">
        <v>201</v>
      </c>
      <c r="T4737" s="221">
        <v>45323.313888888886</v>
      </c>
    </row>
    <row r="4738" spans="1:20" x14ac:dyDescent="0.35">
      <c r="A4738" t="s">
        <v>106</v>
      </c>
      <c r="B4738" t="s">
        <v>107</v>
      </c>
      <c r="C4738" t="s">
        <v>92</v>
      </c>
      <c r="D4738" s="29">
        <v>46009</v>
      </c>
      <c r="E4738" s="184" t="str">
        <f t="shared" si="292"/>
        <v/>
      </c>
      <c r="F4738" s="184" t="str">
        <f t="shared" si="293"/>
        <v/>
      </c>
      <c r="G4738" s="184" t="str">
        <f t="shared" si="294"/>
        <v/>
      </c>
      <c r="H4738" s="184" t="str">
        <f t="shared" si="295"/>
        <v/>
      </c>
      <c r="J4738" t="s">
        <v>253</v>
      </c>
      <c r="K4738" t="s">
        <v>253</v>
      </c>
      <c r="L4738">
        <v>377.01974865350093</v>
      </c>
      <c r="R4738">
        <v>377.01974865350093</v>
      </c>
      <c r="S4738" t="s">
        <v>201</v>
      </c>
      <c r="T4738" s="221">
        <v>45323.313888888886</v>
      </c>
    </row>
    <row r="4739" spans="1:20" x14ac:dyDescent="0.35">
      <c r="A4739" t="s">
        <v>106</v>
      </c>
      <c r="B4739" t="s">
        <v>107</v>
      </c>
      <c r="C4739" t="s">
        <v>92</v>
      </c>
      <c r="D4739" s="29">
        <v>46010</v>
      </c>
      <c r="E4739" s="184" t="str">
        <f t="shared" si="292"/>
        <v/>
      </c>
      <c r="F4739" s="184" t="str">
        <f t="shared" si="293"/>
        <v/>
      </c>
      <c r="G4739" s="184" t="str">
        <f t="shared" si="294"/>
        <v/>
      </c>
      <c r="H4739" s="184" t="str">
        <f t="shared" si="295"/>
        <v/>
      </c>
      <c r="J4739" t="s">
        <v>253</v>
      </c>
      <c r="K4739" t="s">
        <v>253</v>
      </c>
      <c r="L4739">
        <v>377.01974865350093</v>
      </c>
      <c r="R4739">
        <v>377.01974865350093</v>
      </c>
      <c r="S4739" t="s">
        <v>201</v>
      </c>
      <c r="T4739" s="221">
        <v>45323.313888888886</v>
      </c>
    </row>
    <row r="4740" spans="1:20" x14ac:dyDescent="0.35">
      <c r="A4740" t="s">
        <v>106</v>
      </c>
      <c r="B4740" t="s">
        <v>107</v>
      </c>
      <c r="C4740" t="s">
        <v>92</v>
      </c>
      <c r="D4740" s="29">
        <v>46011</v>
      </c>
      <c r="E4740" s="184" t="str">
        <f t="shared" si="292"/>
        <v/>
      </c>
      <c r="F4740" s="184" t="str">
        <f t="shared" si="293"/>
        <v/>
      </c>
      <c r="G4740" s="184" t="str">
        <f t="shared" si="294"/>
        <v/>
      </c>
      <c r="H4740" s="184" t="str">
        <f t="shared" si="295"/>
        <v/>
      </c>
      <c r="J4740" t="s">
        <v>253</v>
      </c>
      <c r="K4740" t="s">
        <v>253</v>
      </c>
      <c r="L4740">
        <v>377.01974865350093</v>
      </c>
      <c r="R4740">
        <v>377.01974865350093</v>
      </c>
      <c r="S4740" t="s">
        <v>201</v>
      </c>
      <c r="T4740" s="221">
        <v>45323.313888888886</v>
      </c>
    </row>
    <row r="4741" spans="1:20" x14ac:dyDescent="0.35">
      <c r="A4741" t="s">
        <v>106</v>
      </c>
      <c r="B4741" t="s">
        <v>107</v>
      </c>
      <c r="C4741" t="s">
        <v>92</v>
      </c>
      <c r="D4741" s="29">
        <v>46012</v>
      </c>
      <c r="E4741" s="184" t="str">
        <f t="shared" si="292"/>
        <v/>
      </c>
      <c r="F4741" s="184" t="str">
        <f t="shared" si="293"/>
        <v/>
      </c>
      <c r="G4741" s="184" t="str">
        <f t="shared" si="294"/>
        <v/>
      </c>
      <c r="H4741" s="184" t="str">
        <f t="shared" si="295"/>
        <v/>
      </c>
      <c r="J4741" t="s">
        <v>253</v>
      </c>
      <c r="K4741" t="s">
        <v>253</v>
      </c>
      <c r="L4741">
        <v>377.01974865350093</v>
      </c>
      <c r="R4741">
        <v>377.01974865350093</v>
      </c>
      <c r="S4741" t="s">
        <v>201</v>
      </c>
      <c r="T4741" s="221">
        <v>45323.313888888886</v>
      </c>
    </row>
    <row r="4742" spans="1:20" x14ac:dyDescent="0.35">
      <c r="A4742" t="s">
        <v>106</v>
      </c>
      <c r="B4742" t="s">
        <v>107</v>
      </c>
      <c r="C4742" t="s">
        <v>92</v>
      </c>
      <c r="D4742" s="29">
        <v>46013</v>
      </c>
      <c r="E4742" s="184" t="str">
        <f t="shared" si="292"/>
        <v/>
      </c>
      <c r="F4742" s="184" t="str">
        <f t="shared" si="293"/>
        <v/>
      </c>
      <c r="G4742" s="184" t="str">
        <f t="shared" si="294"/>
        <v/>
      </c>
      <c r="H4742" s="184" t="str">
        <f t="shared" si="295"/>
        <v/>
      </c>
      <c r="J4742" t="s">
        <v>253</v>
      </c>
      <c r="K4742" t="s">
        <v>253</v>
      </c>
      <c r="L4742">
        <v>377.01974865350093</v>
      </c>
      <c r="R4742">
        <v>377.01974865350093</v>
      </c>
      <c r="S4742" t="s">
        <v>201</v>
      </c>
      <c r="T4742" s="221">
        <v>45323.313888888886</v>
      </c>
    </row>
    <row r="4743" spans="1:20" x14ac:dyDescent="0.35">
      <c r="A4743" t="s">
        <v>106</v>
      </c>
      <c r="B4743" t="s">
        <v>107</v>
      </c>
      <c r="C4743" t="s">
        <v>92</v>
      </c>
      <c r="D4743" s="29">
        <v>46014</v>
      </c>
      <c r="E4743" s="184" t="str">
        <f t="shared" si="292"/>
        <v/>
      </c>
      <c r="F4743" s="184" t="str">
        <f t="shared" si="293"/>
        <v/>
      </c>
      <c r="G4743" s="184" t="str">
        <f t="shared" si="294"/>
        <v/>
      </c>
      <c r="H4743" s="184" t="str">
        <f t="shared" si="295"/>
        <v/>
      </c>
      <c r="J4743" t="s">
        <v>253</v>
      </c>
      <c r="K4743" t="s">
        <v>253</v>
      </c>
      <c r="L4743">
        <v>377.01974865350093</v>
      </c>
      <c r="R4743">
        <v>377.01974865350093</v>
      </c>
      <c r="S4743" t="s">
        <v>201</v>
      </c>
      <c r="T4743" s="221">
        <v>45323.313888888886</v>
      </c>
    </row>
    <row r="4744" spans="1:20" x14ac:dyDescent="0.35">
      <c r="A4744" t="s">
        <v>106</v>
      </c>
      <c r="B4744" t="s">
        <v>107</v>
      </c>
      <c r="C4744" t="s">
        <v>92</v>
      </c>
      <c r="D4744" s="29">
        <v>46015</v>
      </c>
      <c r="E4744" s="184" t="str">
        <f t="shared" ref="E4744:E4807" si="296">IF(J4744="","",IF(L4744=0,0,IF(1-(J4744/L4744)&lt;0,"",1-(J4744/L4744))))</f>
        <v/>
      </c>
      <c r="F4744" s="184" t="str">
        <f t="shared" ref="F4744:F4807" si="297">IF(K4744="","",IF(L4744=0,0,IF(1-(K4744/L4744)&lt;0,"",1-(K4744/L4744))))</f>
        <v/>
      </c>
      <c r="G4744" s="184" t="str">
        <f t="shared" ref="G4744:G4807" si="298">IF(J4744="","",IF(1-(J4744/R4744)&lt;0,"",1-(J4744/R4744)))</f>
        <v/>
      </c>
      <c r="H4744" s="184" t="str">
        <f t="shared" ref="H4744:H4807" si="299">IF(K4744="","",IF(1-(K4744/R4744)&lt;0,"",1-(K4744/R4744)))</f>
        <v/>
      </c>
      <c r="J4744" t="s">
        <v>253</v>
      </c>
      <c r="K4744" t="s">
        <v>253</v>
      </c>
      <c r="L4744">
        <v>377.01974865350093</v>
      </c>
      <c r="R4744">
        <v>377.01974865350093</v>
      </c>
      <c r="S4744" t="s">
        <v>201</v>
      </c>
      <c r="T4744" s="221">
        <v>45323.313888888886</v>
      </c>
    </row>
    <row r="4745" spans="1:20" x14ac:dyDescent="0.35">
      <c r="A4745" t="s">
        <v>106</v>
      </c>
      <c r="B4745" t="s">
        <v>107</v>
      </c>
      <c r="C4745" t="s">
        <v>92</v>
      </c>
      <c r="D4745" s="29">
        <v>46016</v>
      </c>
      <c r="E4745" s="184" t="str">
        <f t="shared" si="296"/>
        <v/>
      </c>
      <c r="F4745" s="184" t="str">
        <f t="shared" si="297"/>
        <v/>
      </c>
      <c r="G4745" s="184" t="str">
        <f t="shared" si="298"/>
        <v/>
      </c>
      <c r="H4745" s="184" t="str">
        <f t="shared" si="299"/>
        <v/>
      </c>
      <c r="J4745" t="s">
        <v>253</v>
      </c>
      <c r="K4745" t="s">
        <v>253</v>
      </c>
      <c r="L4745">
        <v>377.01974865350093</v>
      </c>
      <c r="R4745">
        <v>377.01974865350093</v>
      </c>
      <c r="S4745" t="s">
        <v>201</v>
      </c>
      <c r="T4745" s="221">
        <v>45323.313888888886</v>
      </c>
    </row>
    <row r="4746" spans="1:20" x14ac:dyDescent="0.35">
      <c r="A4746" t="s">
        <v>106</v>
      </c>
      <c r="B4746" t="s">
        <v>107</v>
      </c>
      <c r="C4746" t="s">
        <v>92</v>
      </c>
      <c r="D4746" s="29">
        <v>46017</v>
      </c>
      <c r="E4746" s="184" t="str">
        <f t="shared" si="296"/>
        <v/>
      </c>
      <c r="F4746" s="184" t="str">
        <f t="shared" si="297"/>
        <v/>
      </c>
      <c r="G4746" s="184" t="str">
        <f t="shared" si="298"/>
        <v/>
      </c>
      <c r="H4746" s="184" t="str">
        <f t="shared" si="299"/>
        <v/>
      </c>
      <c r="J4746" t="s">
        <v>253</v>
      </c>
      <c r="K4746" t="s">
        <v>253</v>
      </c>
      <c r="L4746">
        <v>377.01974865350093</v>
      </c>
      <c r="R4746">
        <v>377.01974865350093</v>
      </c>
      <c r="S4746" t="s">
        <v>201</v>
      </c>
      <c r="T4746" s="221">
        <v>45323.313888888886</v>
      </c>
    </row>
    <row r="4747" spans="1:20" x14ac:dyDescent="0.35">
      <c r="A4747" t="s">
        <v>106</v>
      </c>
      <c r="B4747" t="s">
        <v>107</v>
      </c>
      <c r="C4747" t="s">
        <v>92</v>
      </c>
      <c r="D4747" s="29">
        <v>46018</v>
      </c>
      <c r="E4747" s="184" t="str">
        <f t="shared" si="296"/>
        <v/>
      </c>
      <c r="F4747" s="184" t="str">
        <f t="shared" si="297"/>
        <v/>
      </c>
      <c r="G4747" s="184" t="str">
        <f t="shared" si="298"/>
        <v/>
      </c>
      <c r="H4747" s="184" t="str">
        <f t="shared" si="299"/>
        <v/>
      </c>
      <c r="J4747" t="s">
        <v>253</v>
      </c>
      <c r="K4747" t="s">
        <v>253</v>
      </c>
      <c r="L4747">
        <v>377.01974865350093</v>
      </c>
      <c r="R4747">
        <v>377.01974865350093</v>
      </c>
      <c r="S4747" t="s">
        <v>201</v>
      </c>
      <c r="T4747" s="221">
        <v>45323.313888888886</v>
      </c>
    </row>
    <row r="4748" spans="1:20" x14ac:dyDescent="0.35">
      <c r="A4748" t="s">
        <v>106</v>
      </c>
      <c r="B4748" t="s">
        <v>107</v>
      </c>
      <c r="C4748" t="s">
        <v>92</v>
      </c>
      <c r="D4748" s="29">
        <v>46019</v>
      </c>
      <c r="E4748" s="184" t="str">
        <f t="shared" si="296"/>
        <v/>
      </c>
      <c r="F4748" s="184" t="str">
        <f t="shared" si="297"/>
        <v/>
      </c>
      <c r="G4748" s="184" t="str">
        <f t="shared" si="298"/>
        <v/>
      </c>
      <c r="H4748" s="184" t="str">
        <f t="shared" si="299"/>
        <v/>
      </c>
      <c r="J4748" t="s">
        <v>253</v>
      </c>
      <c r="K4748" t="s">
        <v>253</v>
      </c>
      <c r="L4748">
        <v>377.01974865350093</v>
      </c>
      <c r="R4748">
        <v>377.01974865350093</v>
      </c>
      <c r="S4748" t="s">
        <v>201</v>
      </c>
      <c r="T4748" s="221">
        <v>45323.313888888886</v>
      </c>
    </row>
    <row r="4749" spans="1:20" x14ac:dyDescent="0.35">
      <c r="A4749" t="s">
        <v>106</v>
      </c>
      <c r="B4749" t="s">
        <v>107</v>
      </c>
      <c r="C4749" t="s">
        <v>92</v>
      </c>
      <c r="D4749" s="29">
        <v>46020</v>
      </c>
      <c r="E4749" s="184" t="str">
        <f t="shared" si="296"/>
        <v/>
      </c>
      <c r="F4749" s="184" t="str">
        <f t="shared" si="297"/>
        <v/>
      </c>
      <c r="G4749" s="184" t="str">
        <f t="shared" si="298"/>
        <v/>
      </c>
      <c r="H4749" s="184" t="str">
        <f t="shared" si="299"/>
        <v/>
      </c>
      <c r="J4749" t="s">
        <v>253</v>
      </c>
      <c r="K4749" t="s">
        <v>253</v>
      </c>
      <c r="L4749">
        <v>377.01974865350093</v>
      </c>
      <c r="R4749">
        <v>377.01974865350093</v>
      </c>
      <c r="S4749" t="s">
        <v>201</v>
      </c>
      <c r="T4749" s="221">
        <v>45323.313888888886</v>
      </c>
    </row>
    <row r="4750" spans="1:20" x14ac:dyDescent="0.35">
      <c r="A4750" t="s">
        <v>106</v>
      </c>
      <c r="B4750" t="s">
        <v>107</v>
      </c>
      <c r="C4750" t="s">
        <v>92</v>
      </c>
      <c r="D4750" s="29">
        <v>46021</v>
      </c>
      <c r="E4750" s="184" t="str">
        <f t="shared" si="296"/>
        <v/>
      </c>
      <c r="F4750" s="184" t="str">
        <f t="shared" si="297"/>
        <v/>
      </c>
      <c r="G4750" s="184" t="str">
        <f t="shared" si="298"/>
        <v/>
      </c>
      <c r="H4750" s="184" t="str">
        <f t="shared" si="299"/>
        <v/>
      </c>
      <c r="J4750" t="s">
        <v>253</v>
      </c>
      <c r="K4750" t="s">
        <v>253</v>
      </c>
      <c r="L4750">
        <v>377.01974865350093</v>
      </c>
      <c r="R4750">
        <v>377.01974865350093</v>
      </c>
      <c r="S4750" t="s">
        <v>201</v>
      </c>
      <c r="T4750" s="221">
        <v>45323.313888888886</v>
      </c>
    </row>
    <row r="4751" spans="1:20" x14ac:dyDescent="0.35">
      <c r="A4751" t="s">
        <v>106</v>
      </c>
      <c r="B4751" t="s">
        <v>107</v>
      </c>
      <c r="C4751" t="s">
        <v>92</v>
      </c>
      <c r="D4751" s="29">
        <v>46022</v>
      </c>
      <c r="E4751" s="184" t="str">
        <f t="shared" si="296"/>
        <v/>
      </c>
      <c r="F4751" s="184" t="str">
        <f t="shared" si="297"/>
        <v/>
      </c>
      <c r="G4751" s="184" t="str">
        <f t="shared" si="298"/>
        <v/>
      </c>
      <c r="H4751" s="184" t="str">
        <f t="shared" si="299"/>
        <v/>
      </c>
      <c r="J4751" t="s">
        <v>253</v>
      </c>
      <c r="K4751" t="s">
        <v>253</v>
      </c>
      <c r="L4751">
        <v>377.01974865350093</v>
      </c>
      <c r="R4751">
        <v>377.01974865350093</v>
      </c>
      <c r="S4751" t="s">
        <v>201</v>
      </c>
      <c r="T4751" s="221">
        <v>45323.313888888886</v>
      </c>
    </row>
    <row r="4752" spans="1:20" x14ac:dyDescent="0.35">
      <c r="A4752" t="s">
        <v>108</v>
      </c>
      <c r="B4752" t="s">
        <v>109</v>
      </c>
      <c r="C4752" t="s">
        <v>92</v>
      </c>
      <c r="D4752" s="29">
        <v>45658</v>
      </c>
      <c r="E4752" s="184" t="str">
        <f t="shared" si="296"/>
        <v/>
      </c>
      <c r="F4752" s="184" t="str">
        <f t="shared" si="297"/>
        <v/>
      </c>
      <c r="G4752" s="184" t="str">
        <f t="shared" si="298"/>
        <v/>
      </c>
      <c r="H4752" s="184" t="str">
        <f t="shared" si="299"/>
        <v/>
      </c>
      <c r="J4752" t="s">
        <v>253</v>
      </c>
      <c r="K4752" t="s">
        <v>253</v>
      </c>
      <c r="L4752">
        <v>359.309619</v>
      </c>
      <c r="R4752">
        <v>517.65409899999997</v>
      </c>
      <c r="S4752" t="s">
        <v>201</v>
      </c>
      <c r="T4752" s="221">
        <v>45367.333333333336</v>
      </c>
    </row>
    <row r="4753" spans="1:20" x14ac:dyDescent="0.35">
      <c r="A4753" t="s">
        <v>108</v>
      </c>
      <c r="B4753" t="s">
        <v>109</v>
      </c>
      <c r="C4753" t="s">
        <v>92</v>
      </c>
      <c r="D4753" s="29">
        <v>45659</v>
      </c>
      <c r="E4753" s="184" t="str">
        <f t="shared" si="296"/>
        <v/>
      </c>
      <c r="F4753" s="184" t="str">
        <f t="shared" si="297"/>
        <v/>
      </c>
      <c r="G4753" s="184" t="str">
        <f t="shared" si="298"/>
        <v/>
      </c>
      <c r="H4753" s="184" t="str">
        <f t="shared" si="299"/>
        <v/>
      </c>
      <c r="J4753" t="s">
        <v>253</v>
      </c>
      <c r="K4753" t="s">
        <v>253</v>
      </c>
      <c r="L4753">
        <v>359.309619</v>
      </c>
      <c r="R4753">
        <v>517.65409899999997</v>
      </c>
      <c r="S4753" t="s">
        <v>201</v>
      </c>
      <c r="T4753" s="221">
        <v>45367.333333333336</v>
      </c>
    </row>
    <row r="4754" spans="1:20" x14ac:dyDescent="0.35">
      <c r="A4754" t="s">
        <v>108</v>
      </c>
      <c r="B4754" t="s">
        <v>109</v>
      </c>
      <c r="C4754" t="s">
        <v>92</v>
      </c>
      <c r="D4754" s="29">
        <v>45660</v>
      </c>
      <c r="E4754" s="184" t="str">
        <f t="shared" si="296"/>
        <v/>
      </c>
      <c r="F4754" s="184" t="str">
        <f t="shared" si="297"/>
        <v/>
      </c>
      <c r="G4754" s="184" t="str">
        <f t="shared" si="298"/>
        <v/>
      </c>
      <c r="H4754" s="184" t="str">
        <f t="shared" si="299"/>
        <v/>
      </c>
      <c r="J4754" t="s">
        <v>253</v>
      </c>
      <c r="K4754" t="s">
        <v>253</v>
      </c>
      <c r="L4754">
        <v>359.309619</v>
      </c>
      <c r="R4754">
        <v>517.65409899999997</v>
      </c>
      <c r="S4754" t="s">
        <v>201</v>
      </c>
      <c r="T4754" s="221">
        <v>45367.333333333336</v>
      </c>
    </row>
    <row r="4755" spans="1:20" x14ac:dyDescent="0.35">
      <c r="A4755" t="s">
        <v>108</v>
      </c>
      <c r="B4755" t="s">
        <v>109</v>
      </c>
      <c r="C4755" t="s">
        <v>92</v>
      </c>
      <c r="D4755" s="29">
        <v>45661</v>
      </c>
      <c r="E4755" s="184" t="str">
        <f t="shared" si="296"/>
        <v/>
      </c>
      <c r="F4755" s="184" t="str">
        <f t="shared" si="297"/>
        <v/>
      </c>
      <c r="G4755" s="184" t="str">
        <f t="shared" si="298"/>
        <v/>
      </c>
      <c r="H4755" s="184" t="str">
        <f t="shared" si="299"/>
        <v/>
      </c>
      <c r="J4755" t="s">
        <v>253</v>
      </c>
      <c r="K4755" t="s">
        <v>253</v>
      </c>
      <c r="L4755">
        <v>359.309619</v>
      </c>
      <c r="R4755">
        <v>517.65409899999997</v>
      </c>
      <c r="S4755" t="s">
        <v>201</v>
      </c>
      <c r="T4755" s="221">
        <v>45367.333333333336</v>
      </c>
    </row>
    <row r="4756" spans="1:20" x14ac:dyDescent="0.35">
      <c r="A4756" t="s">
        <v>108</v>
      </c>
      <c r="B4756" t="s">
        <v>109</v>
      </c>
      <c r="C4756" t="s">
        <v>92</v>
      </c>
      <c r="D4756" s="29">
        <v>45662</v>
      </c>
      <c r="E4756" s="184" t="str">
        <f t="shared" si="296"/>
        <v/>
      </c>
      <c r="F4756" s="184" t="str">
        <f t="shared" si="297"/>
        <v/>
      </c>
      <c r="G4756" s="184" t="str">
        <f t="shared" si="298"/>
        <v/>
      </c>
      <c r="H4756" s="184" t="str">
        <f t="shared" si="299"/>
        <v/>
      </c>
      <c r="J4756" t="s">
        <v>253</v>
      </c>
      <c r="K4756" t="s">
        <v>253</v>
      </c>
      <c r="L4756">
        <v>359.309619</v>
      </c>
      <c r="R4756">
        <v>517.65409899999997</v>
      </c>
      <c r="S4756" t="s">
        <v>201</v>
      </c>
      <c r="T4756" s="221">
        <v>45367.333333333336</v>
      </c>
    </row>
    <row r="4757" spans="1:20" x14ac:dyDescent="0.35">
      <c r="A4757" t="s">
        <v>108</v>
      </c>
      <c r="B4757" t="s">
        <v>109</v>
      </c>
      <c r="C4757" t="s">
        <v>92</v>
      </c>
      <c r="D4757" s="29">
        <v>45663</v>
      </c>
      <c r="E4757" s="184" t="str">
        <f t="shared" si="296"/>
        <v/>
      </c>
      <c r="F4757" s="184" t="str">
        <f t="shared" si="297"/>
        <v/>
      </c>
      <c r="G4757" s="184" t="str">
        <f t="shared" si="298"/>
        <v/>
      </c>
      <c r="H4757" s="184" t="str">
        <f t="shared" si="299"/>
        <v/>
      </c>
      <c r="J4757" t="s">
        <v>253</v>
      </c>
      <c r="K4757" t="s">
        <v>253</v>
      </c>
      <c r="L4757">
        <v>359.309619</v>
      </c>
      <c r="R4757">
        <v>517.65409899999997</v>
      </c>
      <c r="S4757" t="s">
        <v>201</v>
      </c>
      <c r="T4757" s="221">
        <v>45367.333333333336</v>
      </c>
    </row>
    <row r="4758" spans="1:20" x14ac:dyDescent="0.35">
      <c r="A4758" t="s">
        <v>108</v>
      </c>
      <c r="B4758" t="s">
        <v>109</v>
      </c>
      <c r="C4758" t="s">
        <v>92</v>
      </c>
      <c r="D4758" s="29">
        <v>45664</v>
      </c>
      <c r="E4758" s="184" t="str">
        <f t="shared" si="296"/>
        <v/>
      </c>
      <c r="F4758" s="184" t="str">
        <f t="shared" si="297"/>
        <v/>
      </c>
      <c r="G4758" s="184" t="str">
        <f t="shared" si="298"/>
        <v/>
      </c>
      <c r="H4758" s="184" t="str">
        <f t="shared" si="299"/>
        <v/>
      </c>
      <c r="J4758" t="s">
        <v>253</v>
      </c>
      <c r="K4758" t="s">
        <v>253</v>
      </c>
      <c r="L4758">
        <v>359.309619</v>
      </c>
      <c r="R4758">
        <v>517.65409899999997</v>
      </c>
      <c r="S4758" t="s">
        <v>201</v>
      </c>
      <c r="T4758" s="221">
        <v>45367.333333333336</v>
      </c>
    </row>
    <row r="4759" spans="1:20" x14ac:dyDescent="0.35">
      <c r="A4759" t="s">
        <v>108</v>
      </c>
      <c r="B4759" t="s">
        <v>109</v>
      </c>
      <c r="C4759" t="s">
        <v>92</v>
      </c>
      <c r="D4759" s="29">
        <v>45665</v>
      </c>
      <c r="E4759" s="184" t="str">
        <f t="shared" si="296"/>
        <v/>
      </c>
      <c r="F4759" s="184" t="str">
        <f t="shared" si="297"/>
        <v/>
      </c>
      <c r="G4759" s="184" t="str">
        <f t="shared" si="298"/>
        <v/>
      </c>
      <c r="H4759" s="184" t="str">
        <f t="shared" si="299"/>
        <v/>
      </c>
      <c r="J4759" t="s">
        <v>253</v>
      </c>
      <c r="K4759" t="s">
        <v>253</v>
      </c>
      <c r="L4759">
        <v>359.309619</v>
      </c>
      <c r="R4759">
        <v>517.65409899999997</v>
      </c>
      <c r="S4759" t="s">
        <v>201</v>
      </c>
      <c r="T4759" s="221">
        <v>45367.333333333336</v>
      </c>
    </row>
    <row r="4760" spans="1:20" x14ac:dyDescent="0.35">
      <c r="A4760" t="s">
        <v>108</v>
      </c>
      <c r="B4760" t="s">
        <v>109</v>
      </c>
      <c r="C4760" t="s">
        <v>92</v>
      </c>
      <c r="D4760" s="29">
        <v>45666</v>
      </c>
      <c r="E4760" s="184" t="str">
        <f t="shared" si="296"/>
        <v/>
      </c>
      <c r="F4760" s="184" t="str">
        <f t="shared" si="297"/>
        <v/>
      </c>
      <c r="G4760" s="184" t="str">
        <f t="shared" si="298"/>
        <v/>
      </c>
      <c r="H4760" s="184" t="str">
        <f t="shared" si="299"/>
        <v/>
      </c>
      <c r="J4760" t="s">
        <v>253</v>
      </c>
      <c r="K4760" t="s">
        <v>253</v>
      </c>
      <c r="L4760">
        <v>359.309619</v>
      </c>
      <c r="R4760">
        <v>517.65409899999997</v>
      </c>
      <c r="S4760" t="s">
        <v>201</v>
      </c>
      <c r="T4760" s="221">
        <v>45367.333333333336</v>
      </c>
    </row>
    <row r="4761" spans="1:20" x14ac:dyDescent="0.35">
      <c r="A4761" t="s">
        <v>108</v>
      </c>
      <c r="B4761" t="s">
        <v>109</v>
      </c>
      <c r="C4761" t="s">
        <v>92</v>
      </c>
      <c r="D4761" s="29">
        <v>45667</v>
      </c>
      <c r="E4761" s="184" t="str">
        <f t="shared" si="296"/>
        <v/>
      </c>
      <c r="F4761" s="184" t="str">
        <f t="shared" si="297"/>
        <v/>
      </c>
      <c r="G4761" s="184" t="str">
        <f t="shared" si="298"/>
        <v/>
      </c>
      <c r="H4761" s="184" t="str">
        <f t="shared" si="299"/>
        <v/>
      </c>
      <c r="J4761" t="s">
        <v>253</v>
      </c>
      <c r="K4761" t="s">
        <v>253</v>
      </c>
      <c r="L4761">
        <v>359.309619</v>
      </c>
      <c r="R4761">
        <v>517.65409899999997</v>
      </c>
      <c r="S4761" t="s">
        <v>201</v>
      </c>
      <c r="T4761" s="221">
        <v>45367.333333333336</v>
      </c>
    </row>
    <row r="4762" spans="1:20" x14ac:dyDescent="0.35">
      <c r="A4762" t="s">
        <v>108</v>
      </c>
      <c r="B4762" t="s">
        <v>109</v>
      </c>
      <c r="C4762" t="s">
        <v>92</v>
      </c>
      <c r="D4762" s="29">
        <v>45668</v>
      </c>
      <c r="E4762" s="184" t="str">
        <f t="shared" si="296"/>
        <v/>
      </c>
      <c r="F4762" s="184" t="str">
        <f t="shared" si="297"/>
        <v/>
      </c>
      <c r="G4762" s="184" t="str">
        <f t="shared" si="298"/>
        <v/>
      </c>
      <c r="H4762" s="184" t="str">
        <f t="shared" si="299"/>
        <v/>
      </c>
      <c r="J4762" t="s">
        <v>253</v>
      </c>
      <c r="K4762" t="s">
        <v>253</v>
      </c>
      <c r="L4762">
        <v>359.309619</v>
      </c>
      <c r="R4762">
        <v>517.65409899999997</v>
      </c>
      <c r="S4762" t="s">
        <v>201</v>
      </c>
      <c r="T4762" s="221">
        <v>45367.333333333336</v>
      </c>
    </row>
    <row r="4763" spans="1:20" x14ac:dyDescent="0.35">
      <c r="A4763" t="s">
        <v>108</v>
      </c>
      <c r="B4763" t="s">
        <v>109</v>
      </c>
      <c r="C4763" t="s">
        <v>92</v>
      </c>
      <c r="D4763" s="29">
        <v>45669</v>
      </c>
      <c r="E4763" s="184" t="str">
        <f t="shared" si="296"/>
        <v/>
      </c>
      <c r="F4763" s="184" t="str">
        <f t="shared" si="297"/>
        <v/>
      </c>
      <c r="G4763" s="184" t="str">
        <f t="shared" si="298"/>
        <v/>
      </c>
      <c r="H4763" s="184" t="str">
        <f t="shared" si="299"/>
        <v/>
      </c>
      <c r="J4763" t="s">
        <v>253</v>
      </c>
      <c r="K4763" t="s">
        <v>253</v>
      </c>
      <c r="L4763">
        <v>359.309619</v>
      </c>
      <c r="R4763">
        <v>517.65409899999997</v>
      </c>
      <c r="S4763" t="s">
        <v>201</v>
      </c>
      <c r="T4763" s="221">
        <v>45367.333333333336</v>
      </c>
    </row>
    <row r="4764" spans="1:20" x14ac:dyDescent="0.35">
      <c r="A4764" t="s">
        <v>108</v>
      </c>
      <c r="B4764" t="s">
        <v>109</v>
      </c>
      <c r="C4764" t="s">
        <v>92</v>
      </c>
      <c r="D4764" s="29">
        <v>45670</v>
      </c>
      <c r="E4764" s="184" t="str">
        <f t="shared" si="296"/>
        <v/>
      </c>
      <c r="F4764" s="184" t="str">
        <f t="shared" si="297"/>
        <v/>
      </c>
      <c r="G4764" s="184" t="str">
        <f t="shared" si="298"/>
        <v/>
      </c>
      <c r="H4764" s="184" t="str">
        <f t="shared" si="299"/>
        <v/>
      </c>
      <c r="J4764" t="s">
        <v>253</v>
      </c>
      <c r="K4764" t="s">
        <v>253</v>
      </c>
      <c r="L4764">
        <v>359.309619</v>
      </c>
      <c r="R4764">
        <v>517.65409899999997</v>
      </c>
      <c r="S4764" t="s">
        <v>201</v>
      </c>
      <c r="T4764" s="221">
        <v>45367.333333333336</v>
      </c>
    </row>
    <row r="4765" spans="1:20" x14ac:dyDescent="0.35">
      <c r="A4765" t="s">
        <v>108</v>
      </c>
      <c r="B4765" t="s">
        <v>109</v>
      </c>
      <c r="C4765" t="s">
        <v>92</v>
      </c>
      <c r="D4765" s="29">
        <v>45671</v>
      </c>
      <c r="E4765" s="184" t="str">
        <f t="shared" si="296"/>
        <v/>
      </c>
      <c r="F4765" s="184" t="str">
        <f t="shared" si="297"/>
        <v/>
      </c>
      <c r="G4765" s="184" t="str">
        <f t="shared" si="298"/>
        <v/>
      </c>
      <c r="H4765" s="184" t="str">
        <f t="shared" si="299"/>
        <v/>
      </c>
      <c r="J4765" t="s">
        <v>253</v>
      </c>
      <c r="K4765" t="s">
        <v>253</v>
      </c>
      <c r="L4765">
        <v>359.309619</v>
      </c>
      <c r="R4765">
        <v>517.65409899999997</v>
      </c>
      <c r="S4765" t="s">
        <v>201</v>
      </c>
      <c r="T4765" s="221">
        <v>45367.333333333336</v>
      </c>
    </row>
    <row r="4766" spans="1:20" x14ac:dyDescent="0.35">
      <c r="A4766" t="s">
        <v>108</v>
      </c>
      <c r="B4766" t="s">
        <v>109</v>
      </c>
      <c r="C4766" t="s">
        <v>92</v>
      </c>
      <c r="D4766" s="29">
        <v>45672</v>
      </c>
      <c r="E4766" s="184" t="str">
        <f t="shared" si="296"/>
        <v/>
      </c>
      <c r="F4766" s="184" t="str">
        <f t="shared" si="297"/>
        <v/>
      </c>
      <c r="G4766" s="184" t="str">
        <f t="shared" si="298"/>
        <v/>
      </c>
      <c r="H4766" s="184" t="str">
        <f t="shared" si="299"/>
        <v/>
      </c>
      <c r="J4766" t="s">
        <v>253</v>
      </c>
      <c r="K4766" t="s">
        <v>253</v>
      </c>
      <c r="L4766">
        <v>359.309619</v>
      </c>
      <c r="R4766">
        <v>517.65409899999997</v>
      </c>
      <c r="S4766" t="s">
        <v>201</v>
      </c>
      <c r="T4766" s="221">
        <v>45367.333333333336</v>
      </c>
    </row>
    <row r="4767" spans="1:20" x14ac:dyDescent="0.35">
      <c r="A4767" t="s">
        <v>108</v>
      </c>
      <c r="B4767" t="s">
        <v>109</v>
      </c>
      <c r="C4767" t="s">
        <v>92</v>
      </c>
      <c r="D4767" s="29">
        <v>45673</v>
      </c>
      <c r="E4767" s="184" t="str">
        <f t="shared" si="296"/>
        <v/>
      </c>
      <c r="F4767" s="184" t="str">
        <f t="shared" si="297"/>
        <v/>
      </c>
      <c r="G4767" s="184" t="str">
        <f t="shared" si="298"/>
        <v/>
      </c>
      <c r="H4767" s="184" t="str">
        <f t="shared" si="299"/>
        <v/>
      </c>
      <c r="J4767" t="s">
        <v>253</v>
      </c>
      <c r="K4767" t="s">
        <v>253</v>
      </c>
      <c r="L4767">
        <v>359.309619</v>
      </c>
      <c r="R4767">
        <v>517.65409899999997</v>
      </c>
      <c r="S4767" t="s">
        <v>201</v>
      </c>
      <c r="T4767" s="221">
        <v>45367.333333333336</v>
      </c>
    </row>
    <row r="4768" spans="1:20" x14ac:dyDescent="0.35">
      <c r="A4768" t="s">
        <v>108</v>
      </c>
      <c r="B4768" t="s">
        <v>109</v>
      </c>
      <c r="C4768" t="s">
        <v>92</v>
      </c>
      <c r="D4768" s="29">
        <v>45674</v>
      </c>
      <c r="E4768" s="184" t="str">
        <f t="shared" si="296"/>
        <v/>
      </c>
      <c r="F4768" s="184" t="str">
        <f t="shared" si="297"/>
        <v/>
      </c>
      <c r="G4768" s="184" t="str">
        <f t="shared" si="298"/>
        <v/>
      </c>
      <c r="H4768" s="184" t="str">
        <f t="shared" si="299"/>
        <v/>
      </c>
      <c r="J4768" t="s">
        <v>253</v>
      </c>
      <c r="K4768" t="s">
        <v>253</v>
      </c>
      <c r="L4768">
        <v>359.309619</v>
      </c>
      <c r="R4768">
        <v>517.65409899999997</v>
      </c>
      <c r="S4768" t="s">
        <v>201</v>
      </c>
      <c r="T4768" s="221">
        <v>45367.333333333336</v>
      </c>
    </row>
    <row r="4769" spans="1:20" x14ac:dyDescent="0.35">
      <c r="A4769" t="s">
        <v>108</v>
      </c>
      <c r="B4769" t="s">
        <v>109</v>
      </c>
      <c r="C4769" t="s">
        <v>92</v>
      </c>
      <c r="D4769" s="29">
        <v>45675</v>
      </c>
      <c r="E4769" s="184" t="str">
        <f t="shared" si="296"/>
        <v/>
      </c>
      <c r="F4769" s="184" t="str">
        <f t="shared" si="297"/>
        <v/>
      </c>
      <c r="G4769" s="184" t="str">
        <f t="shared" si="298"/>
        <v/>
      </c>
      <c r="H4769" s="184" t="str">
        <f t="shared" si="299"/>
        <v/>
      </c>
      <c r="J4769" t="s">
        <v>253</v>
      </c>
      <c r="K4769" t="s">
        <v>253</v>
      </c>
      <c r="L4769">
        <v>359.309619</v>
      </c>
      <c r="R4769">
        <v>517.65409899999997</v>
      </c>
      <c r="S4769" t="s">
        <v>201</v>
      </c>
      <c r="T4769" s="221">
        <v>45367.333333333336</v>
      </c>
    </row>
    <row r="4770" spans="1:20" x14ac:dyDescent="0.35">
      <c r="A4770" t="s">
        <v>108</v>
      </c>
      <c r="B4770" t="s">
        <v>109</v>
      </c>
      <c r="C4770" t="s">
        <v>92</v>
      </c>
      <c r="D4770" s="29">
        <v>45676</v>
      </c>
      <c r="E4770" s="184" t="str">
        <f t="shared" si="296"/>
        <v/>
      </c>
      <c r="F4770" s="184" t="str">
        <f t="shared" si="297"/>
        <v/>
      </c>
      <c r="G4770" s="184" t="str">
        <f t="shared" si="298"/>
        <v/>
      </c>
      <c r="H4770" s="184" t="str">
        <f t="shared" si="299"/>
        <v/>
      </c>
      <c r="J4770" t="s">
        <v>253</v>
      </c>
      <c r="K4770" t="s">
        <v>253</v>
      </c>
      <c r="L4770">
        <v>359.309619</v>
      </c>
      <c r="R4770">
        <v>517.65409899999997</v>
      </c>
      <c r="S4770" t="s">
        <v>201</v>
      </c>
      <c r="T4770" s="221">
        <v>45367.333333333336</v>
      </c>
    </row>
    <row r="4771" spans="1:20" x14ac:dyDescent="0.35">
      <c r="A4771" t="s">
        <v>108</v>
      </c>
      <c r="B4771" t="s">
        <v>109</v>
      </c>
      <c r="C4771" t="s">
        <v>92</v>
      </c>
      <c r="D4771" s="29">
        <v>45677</v>
      </c>
      <c r="E4771" s="184" t="str">
        <f t="shared" si="296"/>
        <v/>
      </c>
      <c r="F4771" s="184" t="str">
        <f t="shared" si="297"/>
        <v/>
      </c>
      <c r="G4771" s="184" t="str">
        <f t="shared" si="298"/>
        <v/>
      </c>
      <c r="H4771" s="184" t="str">
        <f t="shared" si="299"/>
        <v/>
      </c>
      <c r="J4771" t="s">
        <v>253</v>
      </c>
      <c r="K4771" t="s">
        <v>253</v>
      </c>
      <c r="L4771">
        <v>359.309619</v>
      </c>
      <c r="R4771">
        <v>517.65409899999997</v>
      </c>
      <c r="S4771" t="s">
        <v>201</v>
      </c>
      <c r="T4771" s="221">
        <v>45367.333333333336</v>
      </c>
    </row>
    <row r="4772" spans="1:20" x14ac:dyDescent="0.35">
      <c r="A4772" t="s">
        <v>108</v>
      </c>
      <c r="B4772" t="s">
        <v>109</v>
      </c>
      <c r="C4772" t="s">
        <v>92</v>
      </c>
      <c r="D4772" s="29">
        <v>45678</v>
      </c>
      <c r="E4772" s="184" t="str">
        <f t="shared" si="296"/>
        <v/>
      </c>
      <c r="F4772" s="184" t="str">
        <f t="shared" si="297"/>
        <v/>
      </c>
      <c r="G4772" s="184" t="str">
        <f t="shared" si="298"/>
        <v/>
      </c>
      <c r="H4772" s="184" t="str">
        <f t="shared" si="299"/>
        <v/>
      </c>
      <c r="J4772" t="s">
        <v>253</v>
      </c>
      <c r="K4772" t="s">
        <v>253</v>
      </c>
      <c r="L4772">
        <v>359.309619</v>
      </c>
      <c r="R4772">
        <v>517.65409899999997</v>
      </c>
      <c r="S4772" t="s">
        <v>201</v>
      </c>
      <c r="T4772" s="221">
        <v>45367.333333333336</v>
      </c>
    </row>
    <row r="4773" spans="1:20" x14ac:dyDescent="0.35">
      <c r="A4773" t="s">
        <v>108</v>
      </c>
      <c r="B4773" t="s">
        <v>109</v>
      </c>
      <c r="C4773" t="s">
        <v>92</v>
      </c>
      <c r="D4773" s="29">
        <v>45679</v>
      </c>
      <c r="E4773" s="184" t="str">
        <f t="shared" si="296"/>
        <v/>
      </c>
      <c r="F4773" s="184" t="str">
        <f t="shared" si="297"/>
        <v/>
      </c>
      <c r="G4773" s="184" t="str">
        <f t="shared" si="298"/>
        <v/>
      </c>
      <c r="H4773" s="184" t="str">
        <f t="shared" si="299"/>
        <v/>
      </c>
      <c r="J4773" t="s">
        <v>253</v>
      </c>
      <c r="K4773" t="s">
        <v>253</v>
      </c>
      <c r="L4773">
        <v>359.309619</v>
      </c>
      <c r="R4773">
        <v>517.65409899999997</v>
      </c>
      <c r="S4773" t="s">
        <v>201</v>
      </c>
      <c r="T4773" s="221">
        <v>45367.333333333336</v>
      </c>
    </row>
    <row r="4774" spans="1:20" x14ac:dyDescent="0.35">
      <c r="A4774" t="s">
        <v>108</v>
      </c>
      <c r="B4774" t="s">
        <v>109</v>
      </c>
      <c r="C4774" t="s">
        <v>92</v>
      </c>
      <c r="D4774" s="29">
        <v>45680</v>
      </c>
      <c r="E4774" s="184" t="str">
        <f t="shared" si="296"/>
        <v/>
      </c>
      <c r="F4774" s="184" t="str">
        <f t="shared" si="297"/>
        <v/>
      </c>
      <c r="G4774" s="184" t="str">
        <f t="shared" si="298"/>
        <v/>
      </c>
      <c r="H4774" s="184" t="str">
        <f t="shared" si="299"/>
        <v/>
      </c>
      <c r="J4774" t="s">
        <v>253</v>
      </c>
      <c r="K4774" t="s">
        <v>253</v>
      </c>
      <c r="L4774">
        <v>359.309619</v>
      </c>
      <c r="R4774">
        <v>517.65409899999997</v>
      </c>
      <c r="S4774" t="s">
        <v>201</v>
      </c>
      <c r="T4774" s="221">
        <v>45367.333333333336</v>
      </c>
    </row>
    <row r="4775" spans="1:20" x14ac:dyDescent="0.35">
      <c r="A4775" t="s">
        <v>108</v>
      </c>
      <c r="B4775" t="s">
        <v>109</v>
      </c>
      <c r="C4775" t="s">
        <v>92</v>
      </c>
      <c r="D4775" s="29">
        <v>45681</v>
      </c>
      <c r="E4775" s="184" t="str">
        <f t="shared" si="296"/>
        <v/>
      </c>
      <c r="F4775" s="184" t="str">
        <f t="shared" si="297"/>
        <v/>
      </c>
      <c r="G4775" s="184" t="str">
        <f t="shared" si="298"/>
        <v/>
      </c>
      <c r="H4775" s="184" t="str">
        <f t="shared" si="299"/>
        <v/>
      </c>
      <c r="J4775" t="s">
        <v>253</v>
      </c>
      <c r="K4775" t="s">
        <v>253</v>
      </c>
      <c r="L4775">
        <v>359.309619</v>
      </c>
      <c r="R4775">
        <v>517.65409899999997</v>
      </c>
      <c r="S4775" t="s">
        <v>201</v>
      </c>
      <c r="T4775" s="221">
        <v>45367.333333333336</v>
      </c>
    </row>
    <row r="4776" spans="1:20" x14ac:dyDescent="0.35">
      <c r="A4776" t="s">
        <v>108</v>
      </c>
      <c r="B4776" t="s">
        <v>109</v>
      </c>
      <c r="C4776" t="s">
        <v>92</v>
      </c>
      <c r="D4776" s="29">
        <v>45682</v>
      </c>
      <c r="E4776" s="184" t="str">
        <f t="shared" si="296"/>
        <v/>
      </c>
      <c r="F4776" s="184" t="str">
        <f t="shared" si="297"/>
        <v/>
      </c>
      <c r="G4776" s="184" t="str">
        <f t="shared" si="298"/>
        <v/>
      </c>
      <c r="H4776" s="184" t="str">
        <f t="shared" si="299"/>
        <v/>
      </c>
      <c r="J4776" t="s">
        <v>253</v>
      </c>
      <c r="K4776" t="s">
        <v>253</v>
      </c>
      <c r="L4776">
        <v>359.309619</v>
      </c>
      <c r="R4776">
        <v>517.65409899999997</v>
      </c>
      <c r="S4776" t="s">
        <v>201</v>
      </c>
      <c r="T4776" s="221">
        <v>45367.333333333336</v>
      </c>
    </row>
    <row r="4777" spans="1:20" x14ac:dyDescent="0.35">
      <c r="A4777" t="s">
        <v>108</v>
      </c>
      <c r="B4777" t="s">
        <v>109</v>
      </c>
      <c r="C4777" t="s">
        <v>92</v>
      </c>
      <c r="D4777" s="29">
        <v>45683</v>
      </c>
      <c r="E4777" s="184" t="str">
        <f t="shared" si="296"/>
        <v/>
      </c>
      <c r="F4777" s="184" t="str">
        <f t="shared" si="297"/>
        <v/>
      </c>
      <c r="G4777" s="184" t="str">
        <f t="shared" si="298"/>
        <v/>
      </c>
      <c r="H4777" s="184" t="str">
        <f t="shared" si="299"/>
        <v/>
      </c>
      <c r="J4777" t="s">
        <v>253</v>
      </c>
      <c r="K4777" t="s">
        <v>253</v>
      </c>
      <c r="L4777">
        <v>359.309619</v>
      </c>
      <c r="R4777">
        <v>517.65409899999997</v>
      </c>
      <c r="S4777" t="s">
        <v>201</v>
      </c>
      <c r="T4777" s="221">
        <v>45367.333333333336</v>
      </c>
    </row>
    <row r="4778" spans="1:20" x14ac:dyDescent="0.35">
      <c r="A4778" t="s">
        <v>108</v>
      </c>
      <c r="B4778" t="s">
        <v>109</v>
      </c>
      <c r="C4778" t="s">
        <v>92</v>
      </c>
      <c r="D4778" s="29">
        <v>45684</v>
      </c>
      <c r="E4778" s="184" t="str">
        <f t="shared" si="296"/>
        <v/>
      </c>
      <c r="F4778" s="184" t="str">
        <f t="shared" si="297"/>
        <v/>
      </c>
      <c r="G4778" s="184" t="str">
        <f t="shared" si="298"/>
        <v/>
      </c>
      <c r="H4778" s="184" t="str">
        <f t="shared" si="299"/>
        <v/>
      </c>
      <c r="J4778" t="s">
        <v>253</v>
      </c>
      <c r="K4778" t="s">
        <v>253</v>
      </c>
      <c r="L4778">
        <v>359.309619</v>
      </c>
      <c r="R4778">
        <v>517.65409899999997</v>
      </c>
      <c r="S4778" t="s">
        <v>201</v>
      </c>
      <c r="T4778" s="221">
        <v>45367.333333333336</v>
      </c>
    </row>
    <row r="4779" spans="1:20" x14ac:dyDescent="0.35">
      <c r="A4779" t="s">
        <v>108</v>
      </c>
      <c r="B4779" t="s">
        <v>109</v>
      </c>
      <c r="C4779" t="s">
        <v>92</v>
      </c>
      <c r="D4779" s="29">
        <v>45685</v>
      </c>
      <c r="E4779" s="184" t="str">
        <f t="shared" si="296"/>
        <v/>
      </c>
      <c r="F4779" s="184" t="str">
        <f t="shared" si="297"/>
        <v/>
      </c>
      <c r="G4779" s="184" t="str">
        <f t="shared" si="298"/>
        <v/>
      </c>
      <c r="H4779" s="184" t="str">
        <f t="shared" si="299"/>
        <v/>
      </c>
      <c r="J4779" t="s">
        <v>253</v>
      </c>
      <c r="K4779" t="s">
        <v>253</v>
      </c>
      <c r="L4779">
        <v>359.309619</v>
      </c>
      <c r="R4779">
        <v>517.65409899999997</v>
      </c>
      <c r="S4779" t="s">
        <v>201</v>
      </c>
      <c r="T4779" s="221">
        <v>45367.333333333336</v>
      </c>
    </row>
    <row r="4780" spans="1:20" x14ac:dyDescent="0.35">
      <c r="A4780" t="s">
        <v>108</v>
      </c>
      <c r="B4780" t="s">
        <v>109</v>
      </c>
      <c r="C4780" t="s">
        <v>92</v>
      </c>
      <c r="D4780" s="29">
        <v>45686</v>
      </c>
      <c r="E4780" s="184" t="str">
        <f t="shared" si="296"/>
        <v/>
      </c>
      <c r="F4780" s="184" t="str">
        <f t="shared" si="297"/>
        <v/>
      </c>
      <c r="G4780" s="184" t="str">
        <f t="shared" si="298"/>
        <v/>
      </c>
      <c r="H4780" s="184" t="str">
        <f t="shared" si="299"/>
        <v/>
      </c>
      <c r="J4780" t="s">
        <v>253</v>
      </c>
      <c r="K4780" t="s">
        <v>253</v>
      </c>
      <c r="L4780">
        <v>359.309619</v>
      </c>
      <c r="R4780">
        <v>517.65409899999997</v>
      </c>
      <c r="S4780" t="s">
        <v>201</v>
      </c>
      <c r="T4780" s="221">
        <v>45367.333333333336</v>
      </c>
    </row>
    <row r="4781" spans="1:20" x14ac:dyDescent="0.35">
      <c r="A4781" t="s">
        <v>108</v>
      </c>
      <c r="B4781" t="s">
        <v>109</v>
      </c>
      <c r="C4781" t="s">
        <v>92</v>
      </c>
      <c r="D4781" s="29">
        <v>45687</v>
      </c>
      <c r="E4781" s="184" t="str">
        <f t="shared" si="296"/>
        <v/>
      </c>
      <c r="F4781" s="184" t="str">
        <f t="shared" si="297"/>
        <v/>
      </c>
      <c r="G4781" s="184" t="str">
        <f t="shared" si="298"/>
        <v/>
      </c>
      <c r="H4781" s="184" t="str">
        <f t="shared" si="299"/>
        <v/>
      </c>
      <c r="J4781" t="s">
        <v>253</v>
      </c>
      <c r="K4781" t="s">
        <v>253</v>
      </c>
      <c r="L4781">
        <v>359.309619</v>
      </c>
      <c r="R4781">
        <v>517.65409899999997</v>
      </c>
      <c r="S4781" t="s">
        <v>201</v>
      </c>
      <c r="T4781" s="221">
        <v>45367.334027777775</v>
      </c>
    </row>
    <row r="4782" spans="1:20" x14ac:dyDescent="0.35">
      <c r="A4782" t="s">
        <v>108</v>
      </c>
      <c r="B4782" t="s">
        <v>109</v>
      </c>
      <c r="C4782" t="s">
        <v>92</v>
      </c>
      <c r="D4782" s="29">
        <v>45688</v>
      </c>
      <c r="E4782" s="184" t="str">
        <f t="shared" si="296"/>
        <v/>
      </c>
      <c r="F4782" s="184" t="str">
        <f t="shared" si="297"/>
        <v/>
      </c>
      <c r="G4782" s="184" t="str">
        <f t="shared" si="298"/>
        <v/>
      </c>
      <c r="H4782" s="184" t="str">
        <f t="shared" si="299"/>
        <v/>
      </c>
      <c r="J4782" t="s">
        <v>253</v>
      </c>
      <c r="K4782" t="s">
        <v>253</v>
      </c>
      <c r="L4782">
        <v>359.309619</v>
      </c>
      <c r="R4782">
        <v>517.65409899999997</v>
      </c>
      <c r="S4782" t="s">
        <v>201</v>
      </c>
      <c r="T4782" s="221">
        <v>45367.333333333336</v>
      </c>
    </row>
    <row r="4783" spans="1:20" x14ac:dyDescent="0.35">
      <c r="A4783" t="s">
        <v>108</v>
      </c>
      <c r="B4783" t="s">
        <v>109</v>
      </c>
      <c r="C4783" t="s">
        <v>92</v>
      </c>
      <c r="D4783" s="29">
        <v>45689</v>
      </c>
      <c r="E4783" s="184" t="str">
        <f t="shared" si="296"/>
        <v/>
      </c>
      <c r="F4783" s="184" t="str">
        <f t="shared" si="297"/>
        <v/>
      </c>
      <c r="G4783" s="184" t="str">
        <f t="shared" si="298"/>
        <v/>
      </c>
      <c r="H4783" s="184" t="str">
        <f t="shared" si="299"/>
        <v/>
      </c>
      <c r="J4783" t="s">
        <v>253</v>
      </c>
      <c r="K4783" t="s">
        <v>253</v>
      </c>
      <c r="L4783">
        <v>359.309619</v>
      </c>
      <c r="R4783">
        <v>517.65409899999997</v>
      </c>
      <c r="S4783" t="s">
        <v>201</v>
      </c>
      <c r="T4783" s="221">
        <v>45367.333333333336</v>
      </c>
    </row>
    <row r="4784" spans="1:20" x14ac:dyDescent="0.35">
      <c r="A4784" t="s">
        <v>108</v>
      </c>
      <c r="B4784" t="s">
        <v>109</v>
      </c>
      <c r="C4784" t="s">
        <v>92</v>
      </c>
      <c r="D4784" s="29">
        <v>45690</v>
      </c>
      <c r="E4784" s="184" t="str">
        <f t="shared" si="296"/>
        <v/>
      </c>
      <c r="F4784" s="184" t="str">
        <f t="shared" si="297"/>
        <v/>
      </c>
      <c r="G4784" s="184" t="str">
        <f t="shared" si="298"/>
        <v/>
      </c>
      <c r="H4784" s="184" t="str">
        <f t="shared" si="299"/>
        <v/>
      </c>
      <c r="J4784" t="s">
        <v>253</v>
      </c>
      <c r="K4784" t="s">
        <v>253</v>
      </c>
      <c r="L4784">
        <v>359.309619</v>
      </c>
      <c r="R4784">
        <v>517.65409899999997</v>
      </c>
      <c r="S4784" t="s">
        <v>201</v>
      </c>
      <c r="T4784" s="221">
        <v>45367.333333333336</v>
      </c>
    </row>
    <row r="4785" spans="1:20" x14ac:dyDescent="0.35">
      <c r="A4785" t="s">
        <v>108</v>
      </c>
      <c r="B4785" t="s">
        <v>109</v>
      </c>
      <c r="C4785" t="s">
        <v>92</v>
      </c>
      <c r="D4785" s="29">
        <v>45691</v>
      </c>
      <c r="E4785" s="184" t="str">
        <f t="shared" si="296"/>
        <v/>
      </c>
      <c r="F4785" s="184" t="str">
        <f t="shared" si="297"/>
        <v/>
      </c>
      <c r="G4785" s="184" t="str">
        <f t="shared" si="298"/>
        <v/>
      </c>
      <c r="H4785" s="184" t="str">
        <f t="shared" si="299"/>
        <v/>
      </c>
      <c r="J4785" t="s">
        <v>253</v>
      </c>
      <c r="K4785" t="s">
        <v>253</v>
      </c>
      <c r="L4785">
        <v>359.309619</v>
      </c>
      <c r="R4785">
        <v>517.65409899999997</v>
      </c>
      <c r="S4785" t="s">
        <v>201</v>
      </c>
      <c r="T4785" s="221">
        <v>45367.333333333336</v>
      </c>
    </row>
    <row r="4786" spans="1:20" x14ac:dyDescent="0.35">
      <c r="A4786" t="s">
        <v>108</v>
      </c>
      <c r="B4786" t="s">
        <v>109</v>
      </c>
      <c r="C4786" t="s">
        <v>92</v>
      </c>
      <c r="D4786" s="29">
        <v>45692</v>
      </c>
      <c r="E4786" s="184" t="str">
        <f t="shared" si="296"/>
        <v/>
      </c>
      <c r="F4786" s="184" t="str">
        <f t="shared" si="297"/>
        <v/>
      </c>
      <c r="G4786" s="184" t="str">
        <f t="shared" si="298"/>
        <v/>
      </c>
      <c r="H4786" s="184" t="str">
        <f t="shared" si="299"/>
        <v/>
      </c>
      <c r="J4786" t="s">
        <v>253</v>
      </c>
      <c r="K4786" t="s">
        <v>253</v>
      </c>
      <c r="L4786">
        <v>359.309619</v>
      </c>
      <c r="R4786">
        <v>517.65409899999997</v>
      </c>
      <c r="S4786" t="s">
        <v>201</v>
      </c>
      <c r="T4786" s="221">
        <v>45367.333333333336</v>
      </c>
    </row>
    <row r="4787" spans="1:20" x14ac:dyDescent="0.35">
      <c r="A4787" t="s">
        <v>108</v>
      </c>
      <c r="B4787" t="s">
        <v>109</v>
      </c>
      <c r="C4787" t="s">
        <v>92</v>
      </c>
      <c r="D4787" s="29">
        <v>45693</v>
      </c>
      <c r="E4787" s="184" t="str">
        <f t="shared" si="296"/>
        <v/>
      </c>
      <c r="F4787" s="184" t="str">
        <f t="shared" si="297"/>
        <v/>
      </c>
      <c r="G4787" s="184" t="str">
        <f t="shared" si="298"/>
        <v/>
      </c>
      <c r="H4787" s="184" t="str">
        <f t="shared" si="299"/>
        <v/>
      </c>
      <c r="J4787" t="s">
        <v>253</v>
      </c>
      <c r="K4787" t="s">
        <v>253</v>
      </c>
      <c r="L4787">
        <v>359.309619</v>
      </c>
      <c r="R4787">
        <v>517.65409899999997</v>
      </c>
      <c r="S4787" t="s">
        <v>201</v>
      </c>
      <c r="T4787" s="221">
        <v>45367.333333333336</v>
      </c>
    </row>
    <row r="4788" spans="1:20" x14ac:dyDescent="0.35">
      <c r="A4788" t="s">
        <v>108</v>
      </c>
      <c r="B4788" t="s">
        <v>109</v>
      </c>
      <c r="C4788" t="s">
        <v>92</v>
      </c>
      <c r="D4788" s="29">
        <v>45694</v>
      </c>
      <c r="E4788" s="184" t="str">
        <f t="shared" si="296"/>
        <v/>
      </c>
      <c r="F4788" s="184" t="str">
        <f t="shared" si="297"/>
        <v/>
      </c>
      <c r="G4788" s="184" t="str">
        <f t="shared" si="298"/>
        <v/>
      </c>
      <c r="H4788" s="184" t="str">
        <f t="shared" si="299"/>
        <v/>
      </c>
      <c r="J4788" t="s">
        <v>253</v>
      </c>
      <c r="K4788" t="s">
        <v>253</v>
      </c>
      <c r="L4788">
        <v>359.309619</v>
      </c>
      <c r="R4788">
        <v>517.65409899999997</v>
      </c>
      <c r="S4788" t="s">
        <v>201</v>
      </c>
      <c r="T4788" s="221">
        <v>45367.334027777775</v>
      </c>
    </row>
    <row r="4789" spans="1:20" x14ac:dyDescent="0.35">
      <c r="A4789" t="s">
        <v>108</v>
      </c>
      <c r="B4789" t="s">
        <v>109</v>
      </c>
      <c r="C4789" t="s">
        <v>92</v>
      </c>
      <c r="D4789" s="29">
        <v>45695</v>
      </c>
      <c r="E4789" s="184" t="str">
        <f t="shared" si="296"/>
        <v/>
      </c>
      <c r="F4789" s="184" t="str">
        <f t="shared" si="297"/>
        <v/>
      </c>
      <c r="G4789" s="184" t="str">
        <f t="shared" si="298"/>
        <v/>
      </c>
      <c r="H4789" s="184" t="str">
        <f t="shared" si="299"/>
        <v/>
      </c>
      <c r="J4789" t="s">
        <v>253</v>
      </c>
      <c r="K4789" t="s">
        <v>253</v>
      </c>
      <c r="L4789">
        <v>359.309619</v>
      </c>
      <c r="R4789">
        <v>517.65409899999997</v>
      </c>
      <c r="S4789" t="s">
        <v>201</v>
      </c>
      <c r="T4789" s="221">
        <v>45367.333333333336</v>
      </c>
    </row>
    <row r="4790" spans="1:20" x14ac:dyDescent="0.35">
      <c r="A4790" t="s">
        <v>108</v>
      </c>
      <c r="B4790" t="s">
        <v>109</v>
      </c>
      <c r="C4790" t="s">
        <v>92</v>
      </c>
      <c r="D4790" s="29">
        <v>45696</v>
      </c>
      <c r="E4790" s="184" t="str">
        <f t="shared" si="296"/>
        <v/>
      </c>
      <c r="F4790" s="184" t="str">
        <f t="shared" si="297"/>
        <v/>
      </c>
      <c r="G4790" s="184" t="str">
        <f t="shared" si="298"/>
        <v/>
      </c>
      <c r="H4790" s="184" t="str">
        <f t="shared" si="299"/>
        <v/>
      </c>
      <c r="J4790" t="s">
        <v>253</v>
      </c>
      <c r="K4790" t="s">
        <v>253</v>
      </c>
      <c r="L4790">
        <v>359.309619</v>
      </c>
      <c r="R4790">
        <v>517.65409899999997</v>
      </c>
      <c r="S4790" t="s">
        <v>201</v>
      </c>
      <c r="T4790" s="221">
        <v>45367.333333333336</v>
      </c>
    </row>
    <row r="4791" spans="1:20" x14ac:dyDescent="0.35">
      <c r="A4791" t="s">
        <v>108</v>
      </c>
      <c r="B4791" t="s">
        <v>109</v>
      </c>
      <c r="C4791" t="s">
        <v>92</v>
      </c>
      <c r="D4791" s="29">
        <v>45697</v>
      </c>
      <c r="E4791" s="184" t="str">
        <f t="shared" si="296"/>
        <v/>
      </c>
      <c r="F4791" s="184" t="str">
        <f t="shared" si="297"/>
        <v/>
      </c>
      <c r="G4791" s="184" t="str">
        <f t="shared" si="298"/>
        <v/>
      </c>
      <c r="H4791" s="184" t="str">
        <f t="shared" si="299"/>
        <v/>
      </c>
      <c r="J4791" t="s">
        <v>253</v>
      </c>
      <c r="K4791" t="s">
        <v>253</v>
      </c>
      <c r="L4791">
        <v>359.309619</v>
      </c>
      <c r="R4791">
        <v>517.65409899999997</v>
      </c>
      <c r="S4791" t="s">
        <v>201</v>
      </c>
      <c r="T4791" s="221">
        <v>45367.333333333336</v>
      </c>
    </row>
    <row r="4792" spans="1:20" x14ac:dyDescent="0.35">
      <c r="A4792" t="s">
        <v>108</v>
      </c>
      <c r="B4792" t="s">
        <v>109</v>
      </c>
      <c r="C4792" t="s">
        <v>92</v>
      </c>
      <c r="D4792" s="29">
        <v>45698</v>
      </c>
      <c r="E4792" s="184" t="str">
        <f t="shared" si="296"/>
        <v/>
      </c>
      <c r="F4792" s="184" t="str">
        <f t="shared" si="297"/>
        <v/>
      </c>
      <c r="G4792" s="184" t="str">
        <f t="shared" si="298"/>
        <v/>
      </c>
      <c r="H4792" s="184" t="str">
        <f t="shared" si="299"/>
        <v/>
      </c>
      <c r="J4792" t="s">
        <v>253</v>
      </c>
      <c r="K4792" t="s">
        <v>253</v>
      </c>
      <c r="L4792">
        <v>359.309619</v>
      </c>
      <c r="R4792">
        <v>517.65409899999997</v>
      </c>
      <c r="S4792" t="s">
        <v>201</v>
      </c>
      <c r="T4792" s="221">
        <v>45367.334027777775</v>
      </c>
    </row>
    <row r="4793" spans="1:20" x14ac:dyDescent="0.35">
      <c r="A4793" t="s">
        <v>108</v>
      </c>
      <c r="B4793" t="s">
        <v>109</v>
      </c>
      <c r="C4793" t="s">
        <v>92</v>
      </c>
      <c r="D4793" s="29">
        <v>45699</v>
      </c>
      <c r="E4793" s="184" t="str">
        <f t="shared" si="296"/>
        <v/>
      </c>
      <c r="F4793" s="184" t="str">
        <f t="shared" si="297"/>
        <v/>
      </c>
      <c r="G4793" s="184" t="str">
        <f t="shared" si="298"/>
        <v/>
      </c>
      <c r="H4793" s="184" t="str">
        <f t="shared" si="299"/>
        <v/>
      </c>
      <c r="J4793" t="s">
        <v>253</v>
      </c>
      <c r="K4793" t="s">
        <v>253</v>
      </c>
      <c r="L4793">
        <v>359.309619</v>
      </c>
      <c r="R4793">
        <v>517.65409899999997</v>
      </c>
      <c r="S4793" t="s">
        <v>201</v>
      </c>
      <c r="T4793" s="221">
        <v>45367.333333333336</v>
      </c>
    </row>
    <row r="4794" spans="1:20" x14ac:dyDescent="0.35">
      <c r="A4794" t="s">
        <v>108</v>
      </c>
      <c r="B4794" t="s">
        <v>109</v>
      </c>
      <c r="C4794" t="s">
        <v>92</v>
      </c>
      <c r="D4794" s="29">
        <v>45700</v>
      </c>
      <c r="E4794" s="184" t="str">
        <f t="shared" si="296"/>
        <v/>
      </c>
      <c r="F4794" s="184" t="str">
        <f t="shared" si="297"/>
        <v/>
      </c>
      <c r="G4794" s="184" t="str">
        <f t="shared" si="298"/>
        <v/>
      </c>
      <c r="H4794" s="184" t="str">
        <f t="shared" si="299"/>
        <v/>
      </c>
      <c r="J4794" t="s">
        <v>253</v>
      </c>
      <c r="K4794" t="s">
        <v>253</v>
      </c>
      <c r="L4794">
        <v>359.309619</v>
      </c>
      <c r="R4794">
        <v>517.65409899999997</v>
      </c>
      <c r="S4794" t="s">
        <v>201</v>
      </c>
      <c r="T4794" s="221">
        <v>45367.333333333336</v>
      </c>
    </row>
    <row r="4795" spans="1:20" x14ac:dyDescent="0.35">
      <c r="A4795" t="s">
        <v>108</v>
      </c>
      <c r="B4795" t="s">
        <v>109</v>
      </c>
      <c r="C4795" t="s">
        <v>92</v>
      </c>
      <c r="D4795" s="29">
        <v>45701</v>
      </c>
      <c r="E4795" s="184" t="str">
        <f t="shared" si="296"/>
        <v/>
      </c>
      <c r="F4795" s="184" t="str">
        <f t="shared" si="297"/>
        <v/>
      </c>
      <c r="G4795" s="184" t="str">
        <f t="shared" si="298"/>
        <v/>
      </c>
      <c r="H4795" s="184" t="str">
        <f t="shared" si="299"/>
        <v/>
      </c>
      <c r="J4795" t="s">
        <v>253</v>
      </c>
      <c r="K4795" t="s">
        <v>253</v>
      </c>
      <c r="L4795">
        <v>359.309619</v>
      </c>
      <c r="R4795">
        <v>517.65409899999997</v>
      </c>
      <c r="S4795" t="s">
        <v>201</v>
      </c>
      <c r="T4795" s="221">
        <v>45367.333333333336</v>
      </c>
    </row>
    <row r="4796" spans="1:20" x14ac:dyDescent="0.35">
      <c r="A4796" t="s">
        <v>108</v>
      </c>
      <c r="B4796" t="s">
        <v>109</v>
      </c>
      <c r="C4796" t="s">
        <v>92</v>
      </c>
      <c r="D4796" s="29">
        <v>45702</v>
      </c>
      <c r="E4796" s="184" t="str">
        <f t="shared" si="296"/>
        <v/>
      </c>
      <c r="F4796" s="184" t="str">
        <f t="shared" si="297"/>
        <v/>
      </c>
      <c r="G4796" s="184" t="str">
        <f t="shared" si="298"/>
        <v/>
      </c>
      <c r="H4796" s="184" t="str">
        <f t="shared" si="299"/>
        <v/>
      </c>
      <c r="J4796" t="s">
        <v>253</v>
      </c>
      <c r="K4796" t="s">
        <v>253</v>
      </c>
      <c r="L4796">
        <v>359.309619</v>
      </c>
      <c r="R4796">
        <v>517.65409899999997</v>
      </c>
      <c r="S4796" t="s">
        <v>201</v>
      </c>
      <c r="T4796" s="221">
        <v>45367.333333333336</v>
      </c>
    </row>
    <row r="4797" spans="1:20" x14ac:dyDescent="0.35">
      <c r="A4797" t="s">
        <v>108</v>
      </c>
      <c r="B4797" t="s">
        <v>109</v>
      </c>
      <c r="C4797" t="s">
        <v>92</v>
      </c>
      <c r="D4797" s="29">
        <v>45703</v>
      </c>
      <c r="E4797" s="184" t="str">
        <f t="shared" si="296"/>
        <v/>
      </c>
      <c r="F4797" s="184" t="str">
        <f t="shared" si="297"/>
        <v/>
      </c>
      <c r="G4797" s="184" t="str">
        <f t="shared" si="298"/>
        <v/>
      </c>
      <c r="H4797" s="184" t="str">
        <f t="shared" si="299"/>
        <v/>
      </c>
      <c r="J4797" t="s">
        <v>253</v>
      </c>
      <c r="K4797" t="s">
        <v>253</v>
      </c>
      <c r="L4797">
        <v>359.309619</v>
      </c>
      <c r="R4797">
        <v>517.65409899999997</v>
      </c>
      <c r="S4797" t="s">
        <v>201</v>
      </c>
      <c r="T4797" s="221">
        <v>45367.333333333336</v>
      </c>
    </row>
    <row r="4798" spans="1:20" x14ac:dyDescent="0.35">
      <c r="A4798" t="s">
        <v>108</v>
      </c>
      <c r="B4798" t="s">
        <v>109</v>
      </c>
      <c r="C4798" t="s">
        <v>92</v>
      </c>
      <c r="D4798" s="29">
        <v>45704</v>
      </c>
      <c r="E4798" s="184" t="str">
        <f t="shared" si="296"/>
        <v/>
      </c>
      <c r="F4798" s="184" t="str">
        <f t="shared" si="297"/>
        <v/>
      </c>
      <c r="G4798" s="184" t="str">
        <f t="shared" si="298"/>
        <v/>
      </c>
      <c r="H4798" s="184" t="str">
        <f t="shared" si="299"/>
        <v/>
      </c>
      <c r="J4798" t="s">
        <v>253</v>
      </c>
      <c r="K4798" t="s">
        <v>253</v>
      </c>
      <c r="L4798">
        <v>359.309619</v>
      </c>
      <c r="R4798">
        <v>517.65409899999997</v>
      </c>
      <c r="S4798" t="s">
        <v>201</v>
      </c>
      <c r="T4798" s="221">
        <v>45367.333333333336</v>
      </c>
    </row>
    <row r="4799" spans="1:20" x14ac:dyDescent="0.35">
      <c r="A4799" t="s">
        <v>108</v>
      </c>
      <c r="B4799" t="s">
        <v>109</v>
      </c>
      <c r="C4799" t="s">
        <v>92</v>
      </c>
      <c r="D4799" s="29">
        <v>45705</v>
      </c>
      <c r="E4799" s="184" t="str">
        <f t="shared" si="296"/>
        <v/>
      </c>
      <c r="F4799" s="184" t="str">
        <f t="shared" si="297"/>
        <v/>
      </c>
      <c r="G4799" s="184" t="str">
        <f t="shared" si="298"/>
        <v/>
      </c>
      <c r="H4799" s="184" t="str">
        <f t="shared" si="299"/>
        <v/>
      </c>
      <c r="J4799" t="s">
        <v>253</v>
      </c>
      <c r="K4799" t="s">
        <v>253</v>
      </c>
      <c r="L4799">
        <v>359.309619</v>
      </c>
      <c r="R4799">
        <v>517.65409899999997</v>
      </c>
      <c r="S4799" t="s">
        <v>201</v>
      </c>
      <c r="T4799" s="221">
        <v>45367.334027777775</v>
      </c>
    </row>
    <row r="4800" spans="1:20" x14ac:dyDescent="0.35">
      <c r="A4800" t="s">
        <v>108</v>
      </c>
      <c r="B4800" t="s">
        <v>109</v>
      </c>
      <c r="C4800" t="s">
        <v>92</v>
      </c>
      <c r="D4800" s="29">
        <v>45706</v>
      </c>
      <c r="E4800" s="184" t="str">
        <f t="shared" si="296"/>
        <v/>
      </c>
      <c r="F4800" s="184" t="str">
        <f t="shared" si="297"/>
        <v/>
      </c>
      <c r="G4800" s="184" t="str">
        <f t="shared" si="298"/>
        <v/>
      </c>
      <c r="H4800" s="184" t="str">
        <f t="shared" si="299"/>
        <v/>
      </c>
      <c r="J4800" t="s">
        <v>253</v>
      </c>
      <c r="K4800" t="s">
        <v>253</v>
      </c>
      <c r="L4800">
        <v>359.309619</v>
      </c>
      <c r="R4800">
        <v>517.65409899999997</v>
      </c>
      <c r="S4800" t="s">
        <v>201</v>
      </c>
      <c r="T4800" s="221">
        <v>45367.333333333336</v>
      </c>
    </row>
    <row r="4801" spans="1:20" x14ac:dyDescent="0.35">
      <c r="A4801" t="s">
        <v>108</v>
      </c>
      <c r="B4801" t="s">
        <v>109</v>
      </c>
      <c r="C4801" t="s">
        <v>92</v>
      </c>
      <c r="D4801" s="29">
        <v>45707</v>
      </c>
      <c r="E4801" s="184" t="str">
        <f t="shared" si="296"/>
        <v/>
      </c>
      <c r="F4801" s="184" t="str">
        <f t="shared" si="297"/>
        <v/>
      </c>
      <c r="G4801" s="184" t="str">
        <f t="shared" si="298"/>
        <v/>
      </c>
      <c r="H4801" s="184" t="str">
        <f t="shared" si="299"/>
        <v/>
      </c>
      <c r="J4801" t="s">
        <v>253</v>
      </c>
      <c r="K4801" t="s">
        <v>253</v>
      </c>
      <c r="L4801">
        <v>359.309619</v>
      </c>
      <c r="R4801">
        <v>517.65409899999997</v>
      </c>
      <c r="S4801" t="s">
        <v>201</v>
      </c>
      <c r="T4801" s="221">
        <v>45367.334027777775</v>
      </c>
    </row>
    <row r="4802" spans="1:20" x14ac:dyDescent="0.35">
      <c r="A4802" t="s">
        <v>108</v>
      </c>
      <c r="B4802" t="s">
        <v>109</v>
      </c>
      <c r="C4802" t="s">
        <v>92</v>
      </c>
      <c r="D4802" s="29">
        <v>45708</v>
      </c>
      <c r="E4802" s="184" t="str">
        <f t="shared" si="296"/>
        <v/>
      </c>
      <c r="F4802" s="184" t="str">
        <f t="shared" si="297"/>
        <v/>
      </c>
      <c r="G4802" s="184" t="str">
        <f t="shared" si="298"/>
        <v/>
      </c>
      <c r="H4802" s="184" t="str">
        <f t="shared" si="299"/>
        <v/>
      </c>
      <c r="J4802" t="s">
        <v>253</v>
      </c>
      <c r="K4802" t="s">
        <v>253</v>
      </c>
      <c r="L4802">
        <v>359.309619</v>
      </c>
      <c r="R4802">
        <v>517.65409899999997</v>
      </c>
      <c r="S4802" t="s">
        <v>201</v>
      </c>
      <c r="T4802" s="221">
        <v>45367.334027777775</v>
      </c>
    </row>
    <row r="4803" spans="1:20" x14ac:dyDescent="0.35">
      <c r="A4803" t="s">
        <v>108</v>
      </c>
      <c r="B4803" t="s">
        <v>109</v>
      </c>
      <c r="C4803" t="s">
        <v>92</v>
      </c>
      <c r="D4803" s="29">
        <v>45709</v>
      </c>
      <c r="E4803" s="184" t="str">
        <f t="shared" si="296"/>
        <v/>
      </c>
      <c r="F4803" s="184" t="str">
        <f t="shared" si="297"/>
        <v/>
      </c>
      <c r="G4803" s="184" t="str">
        <f t="shared" si="298"/>
        <v/>
      </c>
      <c r="H4803" s="184" t="str">
        <f t="shared" si="299"/>
        <v/>
      </c>
      <c r="J4803" t="s">
        <v>253</v>
      </c>
      <c r="K4803" t="s">
        <v>253</v>
      </c>
      <c r="L4803">
        <v>359.309619</v>
      </c>
      <c r="R4803">
        <v>517.65409899999997</v>
      </c>
      <c r="S4803" t="s">
        <v>201</v>
      </c>
      <c r="T4803" s="221">
        <v>45367.334027777775</v>
      </c>
    </row>
    <row r="4804" spans="1:20" x14ac:dyDescent="0.35">
      <c r="A4804" t="s">
        <v>108</v>
      </c>
      <c r="B4804" t="s">
        <v>109</v>
      </c>
      <c r="C4804" t="s">
        <v>92</v>
      </c>
      <c r="D4804" s="29">
        <v>45710</v>
      </c>
      <c r="E4804" s="184" t="str">
        <f t="shared" si="296"/>
        <v/>
      </c>
      <c r="F4804" s="184" t="str">
        <f t="shared" si="297"/>
        <v/>
      </c>
      <c r="G4804" s="184" t="str">
        <f t="shared" si="298"/>
        <v/>
      </c>
      <c r="H4804" s="184" t="str">
        <f t="shared" si="299"/>
        <v/>
      </c>
      <c r="J4804" t="s">
        <v>253</v>
      </c>
      <c r="K4804" t="s">
        <v>253</v>
      </c>
      <c r="L4804">
        <v>359.309619</v>
      </c>
      <c r="R4804">
        <v>517.65409899999997</v>
      </c>
      <c r="S4804" t="s">
        <v>201</v>
      </c>
      <c r="T4804" s="221">
        <v>45367.334027777775</v>
      </c>
    </row>
    <row r="4805" spans="1:20" x14ac:dyDescent="0.35">
      <c r="A4805" t="s">
        <v>108</v>
      </c>
      <c r="B4805" t="s">
        <v>109</v>
      </c>
      <c r="C4805" t="s">
        <v>92</v>
      </c>
      <c r="D4805" s="29">
        <v>45711</v>
      </c>
      <c r="E4805" s="184" t="str">
        <f t="shared" si="296"/>
        <v/>
      </c>
      <c r="F4805" s="184" t="str">
        <f t="shared" si="297"/>
        <v/>
      </c>
      <c r="G4805" s="184" t="str">
        <f t="shared" si="298"/>
        <v/>
      </c>
      <c r="H4805" s="184" t="str">
        <f t="shared" si="299"/>
        <v/>
      </c>
      <c r="J4805" t="s">
        <v>253</v>
      </c>
      <c r="K4805" t="s">
        <v>253</v>
      </c>
      <c r="L4805">
        <v>359.309619</v>
      </c>
      <c r="R4805">
        <v>517.65409899999997</v>
      </c>
      <c r="S4805" t="s">
        <v>201</v>
      </c>
      <c r="T4805" s="221">
        <v>45367.334027777775</v>
      </c>
    </row>
    <row r="4806" spans="1:20" x14ac:dyDescent="0.35">
      <c r="A4806" t="s">
        <v>108</v>
      </c>
      <c r="B4806" t="s">
        <v>109</v>
      </c>
      <c r="C4806" t="s">
        <v>92</v>
      </c>
      <c r="D4806" s="29">
        <v>45712</v>
      </c>
      <c r="E4806" s="184" t="str">
        <f t="shared" si="296"/>
        <v/>
      </c>
      <c r="F4806" s="184" t="str">
        <f t="shared" si="297"/>
        <v/>
      </c>
      <c r="G4806" s="184" t="str">
        <f t="shared" si="298"/>
        <v/>
      </c>
      <c r="H4806" s="184" t="str">
        <f t="shared" si="299"/>
        <v/>
      </c>
      <c r="J4806" t="s">
        <v>253</v>
      </c>
      <c r="K4806" t="s">
        <v>253</v>
      </c>
      <c r="L4806">
        <v>359.309619</v>
      </c>
      <c r="R4806">
        <v>517.65409899999997</v>
      </c>
      <c r="S4806" t="s">
        <v>201</v>
      </c>
      <c r="T4806" s="221">
        <v>45367.334027777775</v>
      </c>
    </row>
    <row r="4807" spans="1:20" x14ac:dyDescent="0.35">
      <c r="A4807" t="s">
        <v>108</v>
      </c>
      <c r="B4807" t="s">
        <v>109</v>
      </c>
      <c r="C4807" t="s">
        <v>92</v>
      </c>
      <c r="D4807" s="29">
        <v>45713</v>
      </c>
      <c r="E4807" s="184" t="str">
        <f t="shared" si="296"/>
        <v/>
      </c>
      <c r="F4807" s="184" t="str">
        <f t="shared" si="297"/>
        <v/>
      </c>
      <c r="G4807" s="184" t="str">
        <f t="shared" si="298"/>
        <v/>
      </c>
      <c r="H4807" s="184" t="str">
        <f t="shared" si="299"/>
        <v/>
      </c>
      <c r="J4807" t="s">
        <v>253</v>
      </c>
      <c r="K4807" t="s">
        <v>253</v>
      </c>
      <c r="L4807">
        <v>359.309619</v>
      </c>
      <c r="R4807">
        <v>517.65409899999997</v>
      </c>
      <c r="S4807" t="s">
        <v>201</v>
      </c>
      <c r="T4807" s="221">
        <v>45367.334027777775</v>
      </c>
    </row>
    <row r="4808" spans="1:20" x14ac:dyDescent="0.35">
      <c r="A4808" t="s">
        <v>108</v>
      </c>
      <c r="B4808" t="s">
        <v>109</v>
      </c>
      <c r="C4808" t="s">
        <v>92</v>
      </c>
      <c r="D4808" s="29">
        <v>45714</v>
      </c>
      <c r="E4808" s="184" t="str">
        <f t="shared" ref="E4808:E4871" si="300">IF(J4808="","",IF(L4808=0,0,IF(1-(J4808/L4808)&lt;0,"",1-(J4808/L4808))))</f>
        <v/>
      </c>
      <c r="F4808" s="184" t="str">
        <f t="shared" ref="F4808:F4871" si="301">IF(K4808="","",IF(L4808=0,0,IF(1-(K4808/L4808)&lt;0,"",1-(K4808/L4808))))</f>
        <v/>
      </c>
      <c r="G4808" s="184" t="str">
        <f t="shared" ref="G4808:G4871" si="302">IF(J4808="","",IF(1-(J4808/R4808)&lt;0,"",1-(J4808/R4808)))</f>
        <v/>
      </c>
      <c r="H4808" s="184" t="str">
        <f t="shared" ref="H4808:H4871" si="303">IF(K4808="","",IF(1-(K4808/R4808)&lt;0,"",1-(K4808/R4808)))</f>
        <v/>
      </c>
      <c r="J4808" t="s">
        <v>253</v>
      </c>
      <c r="K4808" t="s">
        <v>253</v>
      </c>
      <c r="L4808">
        <v>359.309619</v>
      </c>
      <c r="R4808">
        <v>517.65409899999997</v>
      </c>
      <c r="S4808" t="s">
        <v>201</v>
      </c>
      <c r="T4808" s="221">
        <v>45367.334027777775</v>
      </c>
    </row>
    <row r="4809" spans="1:20" x14ac:dyDescent="0.35">
      <c r="A4809" t="s">
        <v>108</v>
      </c>
      <c r="B4809" t="s">
        <v>109</v>
      </c>
      <c r="C4809" t="s">
        <v>92</v>
      </c>
      <c r="D4809" s="29">
        <v>45715</v>
      </c>
      <c r="E4809" s="184" t="str">
        <f t="shared" si="300"/>
        <v/>
      </c>
      <c r="F4809" s="184" t="str">
        <f t="shared" si="301"/>
        <v/>
      </c>
      <c r="G4809" s="184" t="str">
        <f t="shared" si="302"/>
        <v/>
      </c>
      <c r="H4809" s="184" t="str">
        <f t="shared" si="303"/>
        <v/>
      </c>
      <c r="J4809" t="s">
        <v>253</v>
      </c>
      <c r="K4809" t="s">
        <v>253</v>
      </c>
      <c r="L4809">
        <v>359.309619</v>
      </c>
      <c r="R4809">
        <v>517.65409899999997</v>
      </c>
      <c r="S4809" t="s">
        <v>201</v>
      </c>
      <c r="T4809" s="221">
        <v>45367.333333333336</v>
      </c>
    </row>
    <row r="4810" spans="1:20" x14ac:dyDescent="0.35">
      <c r="A4810" t="s">
        <v>108</v>
      </c>
      <c r="B4810" t="s">
        <v>109</v>
      </c>
      <c r="C4810" t="s">
        <v>92</v>
      </c>
      <c r="D4810" s="29">
        <v>45716</v>
      </c>
      <c r="E4810" s="184" t="str">
        <f t="shared" si="300"/>
        <v/>
      </c>
      <c r="F4810" s="184" t="str">
        <f t="shared" si="301"/>
        <v/>
      </c>
      <c r="G4810" s="184" t="str">
        <f t="shared" si="302"/>
        <v/>
      </c>
      <c r="H4810" s="184" t="str">
        <f t="shared" si="303"/>
        <v/>
      </c>
      <c r="J4810" t="s">
        <v>253</v>
      </c>
      <c r="K4810" t="s">
        <v>253</v>
      </c>
      <c r="L4810">
        <v>359.309619</v>
      </c>
      <c r="R4810">
        <v>517.65409899999997</v>
      </c>
      <c r="S4810" t="s">
        <v>201</v>
      </c>
      <c r="T4810" s="221">
        <v>45367.334027777775</v>
      </c>
    </row>
    <row r="4811" spans="1:20" x14ac:dyDescent="0.35">
      <c r="A4811" t="s">
        <v>108</v>
      </c>
      <c r="B4811" t="s">
        <v>109</v>
      </c>
      <c r="C4811" t="s">
        <v>92</v>
      </c>
      <c r="D4811" s="29">
        <v>45717</v>
      </c>
      <c r="E4811" s="184" t="str">
        <f t="shared" si="300"/>
        <v/>
      </c>
      <c r="F4811" s="184" t="str">
        <f t="shared" si="301"/>
        <v/>
      </c>
      <c r="G4811" s="184" t="str">
        <f t="shared" si="302"/>
        <v/>
      </c>
      <c r="H4811" s="184" t="str">
        <f t="shared" si="303"/>
        <v/>
      </c>
      <c r="J4811" t="s">
        <v>253</v>
      </c>
      <c r="K4811" t="s">
        <v>253</v>
      </c>
      <c r="L4811">
        <v>359.309619</v>
      </c>
      <c r="R4811">
        <v>517.65409899999997</v>
      </c>
      <c r="S4811" t="s">
        <v>201</v>
      </c>
      <c r="T4811" s="221">
        <v>45383.313888888886</v>
      </c>
    </row>
    <row r="4812" spans="1:20" x14ac:dyDescent="0.35">
      <c r="A4812" t="s">
        <v>108</v>
      </c>
      <c r="B4812" t="s">
        <v>109</v>
      </c>
      <c r="C4812" t="s">
        <v>92</v>
      </c>
      <c r="D4812" s="29">
        <v>45718</v>
      </c>
      <c r="E4812" s="184" t="str">
        <f t="shared" si="300"/>
        <v/>
      </c>
      <c r="F4812" s="184" t="str">
        <f t="shared" si="301"/>
        <v/>
      </c>
      <c r="G4812" s="184" t="str">
        <f t="shared" si="302"/>
        <v/>
      </c>
      <c r="H4812" s="184" t="str">
        <f t="shared" si="303"/>
        <v/>
      </c>
      <c r="J4812" t="s">
        <v>253</v>
      </c>
      <c r="K4812" t="s">
        <v>253</v>
      </c>
      <c r="L4812">
        <v>359.309619</v>
      </c>
      <c r="R4812">
        <v>517.65409899999997</v>
      </c>
      <c r="S4812" t="s">
        <v>201</v>
      </c>
      <c r="T4812" s="221">
        <v>45383.314583333333</v>
      </c>
    </row>
    <row r="4813" spans="1:20" x14ac:dyDescent="0.35">
      <c r="A4813" t="s">
        <v>108</v>
      </c>
      <c r="B4813" t="s">
        <v>109</v>
      </c>
      <c r="C4813" t="s">
        <v>92</v>
      </c>
      <c r="D4813" s="29">
        <v>45719</v>
      </c>
      <c r="E4813" s="184" t="str">
        <f t="shared" si="300"/>
        <v/>
      </c>
      <c r="F4813" s="184" t="str">
        <f t="shared" si="301"/>
        <v/>
      </c>
      <c r="G4813" s="184" t="str">
        <f t="shared" si="302"/>
        <v/>
      </c>
      <c r="H4813" s="184" t="str">
        <f t="shared" si="303"/>
        <v/>
      </c>
      <c r="J4813" t="s">
        <v>253</v>
      </c>
      <c r="K4813" t="s">
        <v>253</v>
      </c>
      <c r="L4813">
        <v>359.309619</v>
      </c>
      <c r="R4813">
        <v>517.65409899999997</v>
      </c>
      <c r="S4813" t="s">
        <v>201</v>
      </c>
      <c r="T4813" s="221">
        <v>45383.314583333333</v>
      </c>
    </row>
    <row r="4814" spans="1:20" x14ac:dyDescent="0.35">
      <c r="A4814" t="s">
        <v>108</v>
      </c>
      <c r="B4814" t="s">
        <v>109</v>
      </c>
      <c r="C4814" t="s">
        <v>92</v>
      </c>
      <c r="D4814" s="29">
        <v>45720</v>
      </c>
      <c r="E4814" s="184" t="str">
        <f t="shared" si="300"/>
        <v/>
      </c>
      <c r="F4814" s="184" t="str">
        <f t="shared" si="301"/>
        <v/>
      </c>
      <c r="G4814" s="184" t="str">
        <f t="shared" si="302"/>
        <v/>
      </c>
      <c r="H4814" s="184" t="str">
        <f t="shared" si="303"/>
        <v/>
      </c>
      <c r="J4814" t="s">
        <v>253</v>
      </c>
      <c r="K4814" t="s">
        <v>253</v>
      </c>
      <c r="L4814">
        <v>359.309619</v>
      </c>
      <c r="R4814">
        <v>517.65409899999997</v>
      </c>
      <c r="S4814" t="s">
        <v>201</v>
      </c>
      <c r="T4814" s="221">
        <v>45383.314583333333</v>
      </c>
    </row>
    <row r="4815" spans="1:20" x14ac:dyDescent="0.35">
      <c r="A4815" t="s">
        <v>108</v>
      </c>
      <c r="B4815" t="s">
        <v>109</v>
      </c>
      <c r="C4815" t="s">
        <v>92</v>
      </c>
      <c r="D4815" s="29">
        <v>45721</v>
      </c>
      <c r="E4815" s="184" t="str">
        <f t="shared" si="300"/>
        <v/>
      </c>
      <c r="F4815" s="184" t="str">
        <f t="shared" si="301"/>
        <v/>
      </c>
      <c r="G4815" s="184" t="str">
        <f t="shared" si="302"/>
        <v/>
      </c>
      <c r="H4815" s="184" t="str">
        <f t="shared" si="303"/>
        <v/>
      </c>
      <c r="J4815" t="s">
        <v>253</v>
      </c>
      <c r="K4815" t="s">
        <v>253</v>
      </c>
      <c r="L4815">
        <v>359.309619</v>
      </c>
      <c r="R4815">
        <v>517.65409899999997</v>
      </c>
      <c r="S4815" t="s">
        <v>201</v>
      </c>
      <c r="T4815" s="221">
        <v>45383.314583333333</v>
      </c>
    </row>
    <row r="4816" spans="1:20" x14ac:dyDescent="0.35">
      <c r="A4816" t="s">
        <v>108</v>
      </c>
      <c r="B4816" t="s">
        <v>109</v>
      </c>
      <c r="C4816" t="s">
        <v>92</v>
      </c>
      <c r="D4816" s="29">
        <v>45722</v>
      </c>
      <c r="E4816" s="184" t="str">
        <f t="shared" si="300"/>
        <v/>
      </c>
      <c r="F4816" s="184" t="str">
        <f t="shared" si="301"/>
        <v/>
      </c>
      <c r="G4816" s="184" t="str">
        <f t="shared" si="302"/>
        <v/>
      </c>
      <c r="H4816" s="184" t="str">
        <f t="shared" si="303"/>
        <v/>
      </c>
      <c r="J4816" t="s">
        <v>253</v>
      </c>
      <c r="K4816" t="s">
        <v>253</v>
      </c>
      <c r="L4816">
        <v>359.309619</v>
      </c>
      <c r="R4816">
        <v>517.65409899999997</v>
      </c>
      <c r="S4816" t="s">
        <v>201</v>
      </c>
      <c r="T4816" s="221">
        <v>45383.314583333333</v>
      </c>
    </row>
    <row r="4817" spans="1:20" x14ac:dyDescent="0.35">
      <c r="A4817" t="s">
        <v>108</v>
      </c>
      <c r="B4817" t="s">
        <v>109</v>
      </c>
      <c r="C4817" t="s">
        <v>92</v>
      </c>
      <c r="D4817" s="29">
        <v>45723</v>
      </c>
      <c r="E4817" s="184" t="str">
        <f t="shared" si="300"/>
        <v/>
      </c>
      <c r="F4817" s="184" t="str">
        <f t="shared" si="301"/>
        <v/>
      </c>
      <c r="G4817" s="184" t="str">
        <f t="shared" si="302"/>
        <v/>
      </c>
      <c r="H4817" s="184" t="str">
        <f t="shared" si="303"/>
        <v/>
      </c>
      <c r="J4817" t="s">
        <v>253</v>
      </c>
      <c r="K4817" t="s">
        <v>253</v>
      </c>
      <c r="L4817">
        <v>359.309619</v>
      </c>
      <c r="R4817">
        <v>517.65409899999997</v>
      </c>
      <c r="S4817" t="s">
        <v>201</v>
      </c>
      <c r="T4817" s="221">
        <v>45383.314583333333</v>
      </c>
    </row>
    <row r="4818" spans="1:20" x14ac:dyDescent="0.35">
      <c r="A4818" t="s">
        <v>108</v>
      </c>
      <c r="B4818" t="s">
        <v>109</v>
      </c>
      <c r="C4818" t="s">
        <v>92</v>
      </c>
      <c r="D4818" s="29">
        <v>45724</v>
      </c>
      <c r="E4818" s="184" t="str">
        <f t="shared" si="300"/>
        <v/>
      </c>
      <c r="F4818" s="184" t="str">
        <f t="shared" si="301"/>
        <v/>
      </c>
      <c r="G4818" s="184" t="str">
        <f t="shared" si="302"/>
        <v/>
      </c>
      <c r="H4818" s="184" t="str">
        <f t="shared" si="303"/>
        <v/>
      </c>
      <c r="J4818" t="s">
        <v>253</v>
      </c>
      <c r="K4818" t="s">
        <v>253</v>
      </c>
      <c r="L4818">
        <v>359.309619</v>
      </c>
      <c r="R4818">
        <v>517.65409899999997</v>
      </c>
      <c r="S4818" t="s">
        <v>201</v>
      </c>
      <c r="T4818" s="221">
        <v>45383.314583333333</v>
      </c>
    </row>
    <row r="4819" spans="1:20" x14ac:dyDescent="0.35">
      <c r="A4819" t="s">
        <v>108</v>
      </c>
      <c r="B4819" t="s">
        <v>109</v>
      </c>
      <c r="C4819" t="s">
        <v>92</v>
      </c>
      <c r="D4819" s="29">
        <v>45725</v>
      </c>
      <c r="E4819" s="184" t="str">
        <f t="shared" si="300"/>
        <v/>
      </c>
      <c r="F4819" s="184" t="str">
        <f t="shared" si="301"/>
        <v/>
      </c>
      <c r="G4819" s="184" t="str">
        <f t="shared" si="302"/>
        <v/>
      </c>
      <c r="H4819" s="184" t="str">
        <f t="shared" si="303"/>
        <v/>
      </c>
      <c r="J4819" t="s">
        <v>253</v>
      </c>
      <c r="K4819" t="s">
        <v>253</v>
      </c>
      <c r="L4819">
        <v>359.309619</v>
      </c>
      <c r="R4819">
        <v>517.65409899999997</v>
      </c>
      <c r="S4819" t="s">
        <v>201</v>
      </c>
      <c r="T4819" s="221">
        <v>45383.314583333333</v>
      </c>
    </row>
    <row r="4820" spans="1:20" x14ac:dyDescent="0.35">
      <c r="A4820" t="s">
        <v>108</v>
      </c>
      <c r="B4820" t="s">
        <v>109</v>
      </c>
      <c r="C4820" t="s">
        <v>92</v>
      </c>
      <c r="D4820" s="29">
        <v>45726</v>
      </c>
      <c r="E4820" s="184" t="str">
        <f t="shared" si="300"/>
        <v/>
      </c>
      <c r="F4820" s="184" t="str">
        <f t="shared" si="301"/>
        <v/>
      </c>
      <c r="G4820" s="184" t="str">
        <f t="shared" si="302"/>
        <v/>
      </c>
      <c r="H4820" s="184" t="str">
        <f t="shared" si="303"/>
        <v/>
      </c>
      <c r="J4820" t="s">
        <v>253</v>
      </c>
      <c r="K4820" t="s">
        <v>253</v>
      </c>
      <c r="L4820">
        <v>359.309619</v>
      </c>
      <c r="R4820">
        <v>517.65409899999997</v>
      </c>
      <c r="S4820" t="s">
        <v>201</v>
      </c>
      <c r="T4820" s="221">
        <v>45383.314583333333</v>
      </c>
    </row>
    <row r="4821" spans="1:20" x14ac:dyDescent="0.35">
      <c r="A4821" t="s">
        <v>108</v>
      </c>
      <c r="B4821" t="s">
        <v>109</v>
      </c>
      <c r="C4821" t="s">
        <v>92</v>
      </c>
      <c r="D4821" s="29">
        <v>45727</v>
      </c>
      <c r="E4821" s="184" t="str">
        <f t="shared" si="300"/>
        <v/>
      </c>
      <c r="F4821" s="184" t="str">
        <f t="shared" si="301"/>
        <v/>
      </c>
      <c r="G4821" s="184" t="str">
        <f t="shared" si="302"/>
        <v/>
      </c>
      <c r="H4821" s="184" t="str">
        <f t="shared" si="303"/>
        <v/>
      </c>
      <c r="J4821" t="s">
        <v>253</v>
      </c>
      <c r="K4821" t="s">
        <v>253</v>
      </c>
      <c r="L4821">
        <v>359.309619</v>
      </c>
      <c r="R4821">
        <v>517.65409899999997</v>
      </c>
      <c r="S4821" t="s">
        <v>201</v>
      </c>
      <c r="T4821" s="221">
        <v>45383.314583333333</v>
      </c>
    </row>
    <row r="4822" spans="1:20" x14ac:dyDescent="0.35">
      <c r="A4822" t="s">
        <v>108</v>
      </c>
      <c r="B4822" t="s">
        <v>109</v>
      </c>
      <c r="C4822" t="s">
        <v>92</v>
      </c>
      <c r="D4822" s="29">
        <v>45728</v>
      </c>
      <c r="E4822" s="184" t="str">
        <f t="shared" si="300"/>
        <v/>
      </c>
      <c r="F4822" s="184" t="str">
        <f t="shared" si="301"/>
        <v/>
      </c>
      <c r="G4822" s="184" t="str">
        <f t="shared" si="302"/>
        <v/>
      </c>
      <c r="H4822" s="184" t="str">
        <f t="shared" si="303"/>
        <v/>
      </c>
      <c r="J4822" t="s">
        <v>253</v>
      </c>
      <c r="K4822" t="s">
        <v>253</v>
      </c>
      <c r="L4822">
        <v>359.309619</v>
      </c>
      <c r="R4822">
        <v>517.65409899999997</v>
      </c>
      <c r="S4822" t="s">
        <v>201</v>
      </c>
      <c r="T4822" s="221">
        <v>45383.314583333333</v>
      </c>
    </row>
    <row r="4823" spans="1:20" x14ac:dyDescent="0.35">
      <c r="A4823" t="s">
        <v>108</v>
      </c>
      <c r="B4823" t="s">
        <v>109</v>
      </c>
      <c r="C4823" t="s">
        <v>92</v>
      </c>
      <c r="D4823" s="29">
        <v>45729</v>
      </c>
      <c r="E4823" s="184" t="str">
        <f t="shared" si="300"/>
        <v/>
      </c>
      <c r="F4823" s="184" t="str">
        <f t="shared" si="301"/>
        <v/>
      </c>
      <c r="G4823" s="184" t="str">
        <f t="shared" si="302"/>
        <v/>
      </c>
      <c r="H4823" s="184" t="str">
        <f t="shared" si="303"/>
        <v/>
      </c>
      <c r="J4823" t="s">
        <v>253</v>
      </c>
      <c r="K4823" t="s">
        <v>253</v>
      </c>
      <c r="L4823">
        <v>359.309619</v>
      </c>
      <c r="R4823">
        <v>517.65409899999997</v>
      </c>
      <c r="S4823" t="s">
        <v>201</v>
      </c>
      <c r="T4823" s="221">
        <v>45383.314583333333</v>
      </c>
    </row>
    <row r="4824" spans="1:20" x14ac:dyDescent="0.35">
      <c r="A4824" t="s">
        <v>108</v>
      </c>
      <c r="B4824" t="s">
        <v>109</v>
      </c>
      <c r="C4824" t="s">
        <v>92</v>
      </c>
      <c r="D4824" s="29">
        <v>45730</v>
      </c>
      <c r="E4824" s="184" t="str">
        <f t="shared" si="300"/>
        <v/>
      </c>
      <c r="F4824" s="184" t="str">
        <f t="shared" si="301"/>
        <v/>
      </c>
      <c r="G4824" s="184" t="str">
        <f t="shared" si="302"/>
        <v/>
      </c>
      <c r="H4824" s="184" t="str">
        <f t="shared" si="303"/>
        <v/>
      </c>
      <c r="J4824" t="s">
        <v>253</v>
      </c>
      <c r="K4824" t="s">
        <v>253</v>
      </c>
      <c r="L4824">
        <v>359.309619</v>
      </c>
      <c r="R4824">
        <v>517.65409899999997</v>
      </c>
      <c r="S4824" t="s">
        <v>201</v>
      </c>
      <c r="T4824" s="221">
        <v>45383.314583333333</v>
      </c>
    </row>
    <row r="4825" spans="1:20" x14ac:dyDescent="0.35">
      <c r="A4825" t="s">
        <v>108</v>
      </c>
      <c r="B4825" t="s">
        <v>109</v>
      </c>
      <c r="C4825" t="s">
        <v>92</v>
      </c>
      <c r="D4825" s="29">
        <v>45731</v>
      </c>
      <c r="E4825" s="184" t="str">
        <f t="shared" si="300"/>
        <v/>
      </c>
      <c r="F4825" s="184" t="str">
        <f t="shared" si="301"/>
        <v/>
      </c>
      <c r="G4825" s="184" t="str">
        <f t="shared" si="302"/>
        <v/>
      </c>
      <c r="H4825" s="184" t="str">
        <f t="shared" si="303"/>
        <v/>
      </c>
      <c r="J4825" t="s">
        <v>253</v>
      </c>
      <c r="K4825" t="s">
        <v>253</v>
      </c>
      <c r="L4825">
        <v>359.309619</v>
      </c>
      <c r="R4825">
        <v>517.65409899999997</v>
      </c>
      <c r="S4825" t="s">
        <v>201</v>
      </c>
      <c r="T4825" s="221">
        <v>45383.314583333333</v>
      </c>
    </row>
    <row r="4826" spans="1:20" x14ac:dyDescent="0.35">
      <c r="A4826" t="s">
        <v>108</v>
      </c>
      <c r="B4826" t="s">
        <v>109</v>
      </c>
      <c r="C4826" t="s">
        <v>92</v>
      </c>
      <c r="D4826" s="29">
        <v>45732</v>
      </c>
      <c r="E4826" s="184" t="str">
        <f t="shared" si="300"/>
        <v/>
      </c>
      <c r="F4826" s="184" t="str">
        <f t="shared" si="301"/>
        <v/>
      </c>
      <c r="G4826" s="184" t="str">
        <f t="shared" si="302"/>
        <v/>
      </c>
      <c r="H4826" s="184" t="str">
        <f t="shared" si="303"/>
        <v/>
      </c>
      <c r="J4826" t="s">
        <v>253</v>
      </c>
      <c r="K4826" t="s">
        <v>253</v>
      </c>
      <c r="L4826">
        <v>359.309619</v>
      </c>
      <c r="R4826">
        <v>517.65409899999997</v>
      </c>
      <c r="S4826" t="s">
        <v>201</v>
      </c>
      <c r="T4826" s="221">
        <v>45383.314583333333</v>
      </c>
    </row>
    <row r="4827" spans="1:20" x14ac:dyDescent="0.35">
      <c r="A4827" t="s">
        <v>108</v>
      </c>
      <c r="B4827" t="s">
        <v>109</v>
      </c>
      <c r="C4827" t="s">
        <v>92</v>
      </c>
      <c r="D4827" s="29">
        <v>45733</v>
      </c>
      <c r="E4827" s="184" t="str">
        <f t="shared" si="300"/>
        <v/>
      </c>
      <c r="F4827" s="184" t="str">
        <f t="shared" si="301"/>
        <v/>
      </c>
      <c r="G4827" s="184" t="str">
        <f t="shared" si="302"/>
        <v/>
      </c>
      <c r="H4827" s="184" t="str">
        <f t="shared" si="303"/>
        <v/>
      </c>
      <c r="J4827" t="s">
        <v>253</v>
      </c>
      <c r="K4827" t="s">
        <v>253</v>
      </c>
      <c r="L4827">
        <v>359.309619</v>
      </c>
      <c r="R4827">
        <v>517.65409899999997</v>
      </c>
      <c r="S4827" t="s">
        <v>201</v>
      </c>
      <c r="T4827" s="221">
        <v>45383.314583333333</v>
      </c>
    </row>
    <row r="4828" spans="1:20" x14ac:dyDescent="0.35">
      <c r="A4828" t="s">
        <v>108</v>
      </c>
      <c r="B4828" t="s">
        <v>109</v>
      </c>
      <c r="C4828" t="s">
        <v>92</v>
      </c>
      <c r="D4828" s="29">
        <v>45734</v>
      </c>
      <c r="E4828" s="184" t="str">
        <f t="shared" si="300"/>
        <v/>
      </c>
      <c r="F4828" s="184" t="str">
        <f t="shared" si="301"/>
        <v/>
      </c>
      <c r="G4828" s="184" t="str">
        <f t="shared" si="302"/>
        <v/>
      </c>
      <c r="H4828" s="184" t="str">
        <f t="shared" si="303"/>
        <v/>
      </c>
      <c r="J4828" t="s">
        <v>253</v>
      </c>
      <c r="K4828" t="s">
        <v>253</v>
      </c>
      <c r="L4828">
        <v>359.309619</v>
      </c>
      <c r="R4828">
        <v>517.65409899999997</v>
      </c>
      <c r="S4828" t="s">
        <v>201</v>
      </c>
      <c r="T4828" s="221">
        <v>45383.314583333333</v>
      </c>
    </row>
    <row r="4829" spans="1:20" x14ac:dyDescent="0.35">
      <c r="A4829" t="s">
        <v>108</v>
      </c>
      <c r="B4829" t="s">
        <v>109</v>
      </c>
      <c r="C4829" t="s">
        <v>92</v>
      </c>
      <c r="D4829" s="29">
        <v>45735</v>
      </c>
      <c r="E4829" s="184" t="str">
        <f t="shared" si="300"/>
        <v/>
      </c>
      <c r="F4829" s="184" t="str">
        <f t="shared" si="301"/>
        <v/>
      </c>
      <c r="G4829" s="184" t="str">
        <f t="shared" si="302"/>
        <v/>
      </c>
      <c r="H4829" s="184" t="str">
        <f t="shared" si="303"/>
        <v/>
      </c>
      <c r="J4829" t="s">
        <v>253</v>
      </c>
      <c r="K4829" t="s">
        <v>253</v>
      </c>
      <c r="L4829">
        <v>359.309619</v>
      </c>
      <c r="R4829">
        <v>517.65409899999997</v>
      </c>
      <c r="S4829" t="s">
        <v>201</v>
      </c>
      <c r="T4829" s="221">
        <v>45383.314583333333</v>
      </c>
    </row>
    <row r="4830" spans="1:20" x14ac:dyDescent="0.35">
      <c r="A4830" t="s">
        <v>108</v>
      </c>
      <c r="B4830" t="s">
        <v>109</v>
      </c>
      <c r="C4830" t="s">
        <v>92</v>
      </c>
      <c r="D4830" s="29">
        <v>45736</v>
      </c>
      <c r="E4830" s="184" t="str">
        <f t="shared" si="300"/>
        <v/>
      </c>
      <c r="F4830" s="184" t="str">
        <f t="shared" si="301"/>
        <v/>
      </c>
      <c r="G4830" s="184" t="str">
        <f t="shared" si="302"/>
        <v/>
      </c>
      <c r="H4830" s="184" t="str">
        <f t="shared" si="303"/>
        <v/>
      </c>
      <c r="J4830" t="s">
        <v>253</v>
      </c>
      <c r="K4830" t="s">
        <v>253</v>
      </c>
      <c r="L4830">
        <v>359.309619</v>
      </c>
      <c r="R4830">
        <v>517.65409899999997</v>
      </c>
      <c r="S4830" t="s">
        <v>201</v>
      </c>
      <c r="T4830" s="221">
        <v>45383.31527777778</v>
      </c>
    </row>
    <row r="4831" spans="1:20" x14ac:dyDescent="0.35">
      <c r="A4831" t="s">
        <v>108</v>
      </c>
      <c r="B4831" t="s">
        <v>109</v>
      </c>
      <c r="C4831" t="s">
        <v>92</v>
      </c>
      <c r="D4831" s="29">
        <v>45737</v>
      </c>
      <c r="E4831" s="184" t="str">
        <f t="shared" si="300"/>
        <v/>
      </c>
      <c r="F4831" s="184" t="str">
        <f t="shared" si="301"/>
        <v/>
      </c>
      <c r="G4831" s="184" t="str">
        <f t="shared" si="302"/>
        <v/>
      </c>
      <c r="H4831" s="184" t="str">
        <f t="shared" si="303"/>
        <v/>
      </c>
      <c r="J4831" t="s">
        <v>253</v>
      </c>
      <c r="K4831" t="s">
        <v>253</v>
      </c>
      <c r="L4831">
        <v>359.309619</v>
      </c>
      <c r="R4831">
        <v>517.65409899999997</v>
      </c>
      <c r="S4831" t="s">
        <v>201</v>
      </c>
      <c r="T4831" s="221">
        <v>45383.31527777778</v>
      </c>
    </row>
    <row r="4832" spans="1:20" x14ac:dyDescent="0.35">
      <c r="A4832" t="s">
        <v>108</v>
      </c>
      <c r="B4832" t="s">
        <v>109</v>
      </c>
      <c r="C4832" t="s">
        <v>92</v>
      </c>
      <c r="D4832" s="29">
        <v>45738</v>
      </c>
      <c r="E4832" s="184" t="str">
        <f t="shared" si="300"/>
        <v/>
      </c>
      <c r="F4832" s="184" t="str">
        <f t="shared" si="301"/>
        <v/>
      </c>
      <c r="G4832" s="184" t="str">
        <f t="shared" si="302"/>
        <v/>
      </c>
      <c r="H4832" s="184" t="str">
        <f t="shared" si="303"/>
        <v/>
      </c>
      <c r="J4832" t="s">
        <v>253</v>
      </c>
      <c r="K4832" t="s">
        <v>253</v>
      </c>
      <c r="L4832">
        <v>359.309619</v>
      </c>
      <c r="R4832">
        <v>517.65409899999997</v>
      </c>
      <c r="S4832" t="s">
        <v>201</v>
      </c>
      <c r="T4832" s="221">
        <v>45383.31527777778</v>
      </c>
    </row>
    <row r="4833" spans="1:20" x14ac:dyDescent="0.35">
      <c r="A4833" t="s">
        <v>108</v>
      </c>
      <c r="B4833" t="s">
        <v>109</v>
      </c>
      <c r="C4833" t="s">
        <v>92</v>
      </c>
      <c r="D4833" s="29">
        <v>45739</v>
      </c>
      <c r="E4833" s="184" t="str">
        <f t="shared" si="300"/>
        <v/>
      </c>
      <c r="F4833" s="184" t="str">
        <f t="shared" si="301"/>
        <v/>
      </c>
      <c r="G4833" s="184" t="str">
        <f t="shared" si="302"/>
        <v/>
      </c>
      <c r="H4833" s="184" t="str">
        <f t="shared" si="303"/>
        <v/>
      </c>
      <c r="J4833" t="s">
        <v>253</v>
      </c>
      <c r="K4833" t="s">
        <v>253</v>
      </c>
      <c r="L4833">
        <v>359.309619</v>
      </c>
      <c r="R4833">
        <v>517.65409899999997</v>
      </c>
      <c r="S4833" t="s">
        <v>201</v>
      </c>
      <c r="T4833" s="221">
        <v>45383.31527777778</v>
      </c>
    </row>
    <row r="4834" spans="1:20" x14ac:dyDescent="0.35">
      <c r="A4834" t="s">
        <v>108</v>
      </c>
      <c r="B4834" t="s">
        <v>109</v>
      </c>
      <c r="C4834" t="s">
        <v>92</v>
      </c>
      <c r="D4834" s="29">
        <v>45740</v>
      </c>
      <c r="E4834" s="184" t="str">
        <f t="shared" si="300"/>
        <v/>
      </c>
      <c r="F4834" s="184" t="str">
        <f t="shared" si="301"/>
        <v/>
      </c>
      <c r="G4834" s="184" t="str">
        <f t="shared" si="302"/>
        <v/>
      </c>
      <c r="H4834" s="184" t="str">
        <f t="shared" si="303"/>
        <v/>
      </c>
      <c r="J4834" t="s">
        <v>253</v>
      </c>
      <c r="K4834" t="s">
        <v>253</v>
      </c>
      <c r="L4834">
        <v>359.309619</v>
      </c>
      <c r="R4834">
        <v>517.65409899999997</v>
      </c>
      <c r="S4834" t="s">
        <v>201</v>
      </c>
      <c r="T4834" s="221">
        <v>45383.31527777778</v>
      </c>
    </row>
    <row r="4835" spans="1:20" x14ac:dyDescent="0.35">
      <c r="A4835" t="s">
        <v>108</v>
      </c>
      <c r="B4835" t="s">
        <v>109</v>
      </c>
      <c r="C4835" t="s">
        <v>92</v>
      </c>
      <c r="D4835" s="29">
        <v>45741</v>
      </c>
      <c r="E4835" s="184" t="str">
        <f t="shared" si="300"/>
        <v/>
      </c>
      <c r="F4835" s="184" t="str">
        <f t="shared" si="301"/>
        <v/>
      </c>
      <c r="G4835" s="184" t="str">
        <f t="shared" si="302"/>
        <v/>
      </c>
      <c r="H4835" s="184" t="str">
        <f t="shared" si="303"/>
        <v/>
      </c>
      <c r="J4835" t="s">
        <v>253</v>
      </c>
      <c r="K4835" t="s">
        <v>253</v>
      </c>
      <c r="L4835">
        <v>359.309619</v>
      </c>
      <c r="R4835">
        <v>517.65409899999997</v>
      </c>
      <c r="S4835" t="s">
        <v>201</v>
      </c>
      <c r="T4835" s="221">
        <v>45383.31527777778</v>
      </c>
    </row>
    <row r="4836" spans="1:20" x14ac:dyDescent="0.35">
      <c r="A4836" t="s">
        <v>108</v>
      </c>
      <c r="B4836" t="s">
        <v>109</v>
      </c>
      <c r="C4836" t="s">
        <v>92</v>
      </c>
      <c r="D4836" s="29">
        <v>45742</v>
      </c>
      <c r="E4836" s="184" t="str">
        <f t="shared" si="300"/>
        <v/>
      </c>
      <c r="F4836" s="184" t="str">
        <f t="shared" si="301"/>
        <v/>
      </c>
      <c r="G4836" s="184" t="str">
        <f t="shared" si="302"/>
        <v/>
      </c>
      <c r="H4836" s="184" t="str">
        <f t="shared" si="303"/>
        <v/>
      </c>
      <c r="J4836" t="s">
        <v>253</v>
      </c>
      <c r="K4836" t="s">
        <v>253</v>
      </c>
      <c r="L4836">
        <v>359.309619</v>
      </c>
      <c r="R4836">
        <v>517.65409899999997</v>
      </c>
      <c r="S4836" t="s">
        <v>201</v>
      </c>
      <c r="T4836" s="221">
        <v>45383.31527777778</v>
      </c>
    </row>
    <row r="4837" spans="1:20" x14ac:dyDescent="0.35">
      <c r="A4837" t="s">
        <v>108</v>
      </c>
      <c r="B4837" t="s">
        <v>109</v>
      </c>
      <c r="C4837" t="s">
        <v>92</v>
      </c>
      <c r="D4837" s="29">
        <v>45743</v>
      </c>
      <c r="E4837" s="184" t="str">
        <f t="shared" si="300"/>
        <v/>
      </c>
      <c r="F4837" s="184" t="str">
        <f t="shared" si="301"/>
        <v/>
      </c>
      <c r="G4837" s="184" t="str">
        <f t="shared" si="302"/>
        <v/>
      </c>
      <c r="H4837" s="184" t="str">
        <f t="shared" si="303"/>
        <v/>
      </c>
      <c r="J4837" t="s">
        <v>253</v>
      </c>
      <c r="K4837" t="s">
        <v>253</v>
      </c>
      <c r="L4837">
        <v>359.309619</v>
      </c>
      <c r="R4837">
        <v>517.65409899999997</v>
      </c>
      <c r="S4837" t="s">
        <v>201</v>
      </c>
      <c r="T4837" s="221">
        <v>45383.31527777778</v>
      </c>
    </row>
    <row r="4838" spans="1:20" x14ac:dyDescent="0.35">
      <c r="A4838" t="s">
        <v>108</v>
      </c>
      <c r="B4838" t="s">
        <v>109</v>
      </c>
      <c r="C4838" t="s">
        <v>92</v>
      </c>
      <c r="D4838" s="29">
        <v>45744</v>
      </c>
      <c r="E4838" s="184" t="str">
        <f t="shared" si="300"/>
        <v/>
      </c>
      <c r="F4838" s="184" t="str">
        <f t="shared" si="301"/>
        <v/>
      </c>
      <c r="G4838" s="184" t="str">
        <f t="shared" si="302"/>
        <v/>
      </c>
      <c r="H4838" s="184" t="str">
        <f t="shared" si="303"/>
        <v/>
      </c>
      <c r="J4838" t="s">
        <v>253</v>
      </c>
      <c r="K4838" t="s">
        <v>253</v>
      </c>
      <c r="L4838">
        <v>359.309619</v>
      </c>
      <c r="R4838">
        <v>517.65409899999997</v>
      </c>
      <c r="S4838" t="s">
        <v>201</v>
      </c>
      <c r="T4838" s="221">
        <v>45383.31527777778</v>
      </c>
    </row>
    <row r="4839" spans="1:20" x14ac:dyDescent="0.35">
      <c r="A4839" t="s">
        <v>108</v>
      </c>
      <c r="B4839" t="s">
        <v>109</v>
      </c>
      <c r="C4839" t="s">
        <v>92</v>
      </c>
      <c r="D4839" s="29">
        <v>45745</v>
      </c>
      <c r="E4839" s="184" t="str">
        <f t="shared" si="300"/>
        <v/>
      </c>
      <c r="F4839" s="184" t="str">
        <f t="shared" si="301"/>
        <v/>
      </c>
      <c r="G4839" s="184" t="str">
        <f t="shared" si="302"/>
        <v/>
      </c>
      <c r="H4839" s="184" t="str">
        <f t="shared" si="303"/>
        <v/>
      </c>
      <c r="J4839" t="s">
        <v>253</v>
      </c>
      <c r="K4839" t="s">
        <v>253</v>
      </c>
      <c r="L4839">
        <v>359.309619</v>
      </c>
      <c r="R4839">
        <v>497.375</v>
      </c>
      <c r="S4839" t="s">
        <v>201</v>
      </c>
      <c r="T4839" s="221">
        <v>45383.31527777778</v>
      </c>
    </row>
    <row r="4840" spans="1:20" x14ac:dyDescent="0.35">
      <c r="A4840" t="s">
        <v>108</v>
      </c>
      <c r="B4840" t="s">
        <v>109</v>
      </c>
      <c r="C4840" t="s">
        <v>92</v>
      </c>
      <c r="D4840" s="29">
        <v>45746</v>
      </c>
      <c r="E4840" s="184" t="str">
        <f t="shared" si="300"/>
        <v/>
      </c>
      <c r="F4840" s="184" t="str">
        <f t="shared" si="301"/>
        <v/>
      </c>
      <c r="G4840" s="184" t="str">
        <f t="shared" si="302"/>
        <v/>
      </c>
      <c r="H4840" s="184" t="str">
        <f t="shared" si="303"/>
        <v/>
      </c>
      <c r="J4840" t="s">
        <v>253</v>
      </c>
      <c r="K4840" t="s">
        <v>253</v>
      </c>
      <c r="L4840">
        <v>359.309619</v>
      </c>
      <c r="R4840">
        <v>519</v>
      </c>
      <c r="S4840" t="s">
        <v>201</v>
      </c>
      <c r="T4840" s="221">
        <v>45383.31527777778</v>
      </c>
    </row>
    <row r="4841" spans="1:20" x14ac:dyDescent="0.35">
      <c r="A4841" t="s">
        <v>108</v>
      </c>
      <c r="B4841" t="s">
        <v>109</v>
      </c>
      <c r="C4841" t="s">
        <v>92</v>
      </c>
      <c r="D4841" s="29">
        <v>45747</v>
      </c>
      <c r="E4841" s="184" t="str">
        <f t="shared" si="300"/>
        <v/>
      </c>
      <c r="F4841" s="184" t="str">
        <f t="shared" si="301"/>
        <v/>
      </c>
      <c r="G4841" s="184" t="str">
        <f t="shared" si="302"/>
        <v/>
      </c>
      <c r="H4841" s="184" t="str">
        <f t="shared" si="303"/>
        <v/>
      </c>
      <c r="J4841" t="s">
        <v>253</v>
      </c>
      <c r="K4841" t="s">
        <v>253</v>
      </c>
      <c r="L4841">
        <v>359.309619</v>
      </c>
      <c r="R4841">
        <v>517.65409899999997</v>
      </c>
      <c r="S4841" t="s">
        <v>201</v>
      </c>
      <c r="T4841" s="221">
        <v>45383.31527777778</v>
      </c>
    </row>
    <row r="4842" spans="1:20" x14ac:dyDescent="0.35">
      <c r="A4842" t="s">
        <v>108</v>
      </c>
      <c r="B4842" t="s">
        <v>109</v>
      </c>
      <c r="C4842" t="s">
        <v>92</v>
      </c>
      <c r="D4842" s="29">
        <v>45748</v>
      </c>
      <c r="E4842" s="184" t="str">
        <f t="shared" si="300"/>
        <v/>
      </c>
      <c r="F4842" s="184" t="str">
        <f t="shared" si="301"/>
        <v/>
      </c>
      <c r="G4842" s="184" t="str">
        <f t="shared" si="302"/>
        <v/>
      </c>
      <c r="H4842" s="184" t="str">
        <f t="shared" si="303"/>
        <v/>
      </c>
      <c r="J4842" t="s">
        <v>253</v>
      </c>
      <c r="K4842" t="s">
        <v>253</v>
      </c>
      <c r="L4842">
        <v>359.309619</v>
      </c>
      <c r="R4842">
        <v>517.65409899999997</v>
      </c>
      <c r="S4842" t="s">
        <v>201</v>
      </c>
      <c r="T4842" s="221">
        <v>45413.3125</v>
      </c>
    </row>
    <row r="4843" spans="1:20" x14ac:dyDescent="0.35">
      <c r="A4843" t="s">
        <v>108</v>
      </c>
      <c r="B4843" t="s">
        <v>109</v>
      </c>
      <c r="C4843" t="s">
        <v>92</v>
      </c>
      <c r="D4843" s="29">
        <v>45749</v>
      </c>
      <c r="E4843" s="184" t="str">
        <f t="shared" si="300"/>
        <v/>
      </c>
      <c r="F4843" s="184" t="str">
        <f t="shared" si="301"/>
        <v/>
      </c>
      <c r="G4843" s="184" t="str">
        <f t="shared" si="302"/>
        <v/>
      </c>
      <c r="H4843" s="184" t="str">
        <f t="shared" si="303"/>
        <v/>
      </c>
      <c r="J4843" t="s">
        <v>253</v>
      </c>
      <c r="K4843" t="s">
        <v>253</v>
      </c>
      <c r="L4843">
        <v>359.309619</v>
      </c>
      <c r="R4843">
        <v>517.65409899999997</v>
      </c>
      <c r="S4843" t="s">
        <v>201</v>
      </c>
      <c r="T4843" s="221">
        <v>45413.3125</v>
      </c>
    </row>
    <row r="4844" spans="1:20" x14ac:dyDescent="0.35">
      <c r="A4844" t="s">
        <v>108</v>
      </c>
      <c r="B4844" t="s">
        <v>109</v>
      </c>
      <c r="C4844" t="s">
        <v>92</v>
      </c>
      <c r="D4844" s="29">
        <v>45750</v>
      </c>
      <c r="E4844" s="184" t="str">
        <f t="shared" si="300"/>
        <v/>
      </c>
      <c r="F4844" s="184" t="str">
        <f t="shared" si="301"/>
        <v/>
      </c>
      <c r="G4844" s="184" t="str">
        <f t="shared" si="302"/>
        <v/>
      </c>
      <c r="H4844" s="184" t="str">
        <f t="shared" si="303"/>
        <v/>
      </c>
      <c r="J4844" t="s">
        <v>253</v>
      </c>
      <c r="K4844" t="s">
        <v>253</v>
      </c>
      <c r="L4844">
        <v>359.309619</v>
      </c>
      <c r="R4844">
        <v>517.65409899999997</v>
      </c>
      <c r="S4844" t="s">
        <v>201</v>
      </c>
      <c r="T4844" s="221">
        <v>45413.313194444447</v>
      </c>
    </row>
    <row r="4845" spans="1:20" x14ac:dyDescent="0.35">
      <c r="A4845" t="s">
        <v>108</v>
      </c>
      <c r="B4845" t="s">
        <v>109</v>
      </c>
      <c r="C4845" t="s">
        <v>92</v>
      </c>
      <c r="D4845" s="29">
        <v>45751</v>
      </c>
      <c r="E4845" s="184" t="str">
        <f t="shared" si="300"/>
        <v/>
      </c>
      <c r="F4845" s="184" t="str">
        <f t="shared" si="301"/>
        <v/>
      </c>
      <c r="G4845" s="184" t="str">
        <f t="shared" si="302"/>
        <v/>
      </c>
      <c r="H4845" s="184" t="str">
        <f t="shared" si="303"/>
        <v/>
      </c>
      <c r="J4845" t="s">
        <v>253</v>
      </c>
      <c r="K4845" t="s">
        <v>253</v>
      </c>
      <c r="L4845">
        <v>359.309619</v>
      </c>
      <c r="R4845">
        <v>517.65409899999997</v>
      </c>
      <c r="S4845" t="s">
        <v>201</v>
      </c>
      <c r="T4845" s="221">
        <v>45413.313194444447</v>
      </c>
    </row>
    <row r="4846" spans="1:20" x14ac:dyDescent="0.35">
      <c r="A4846" t="s">
        <v>108</v>
      </c>
      <c r="B4846" t="s">
        <v>109</v>
      </c>
      <c r="C4846" t="s">
        <v>92</v>
      </c>
      <c r="D4846" s="29">
        <v>45752</v>
      </c>
      <c r="E4846" s="184" t="str">
        <f t="shared" si="300"/>
        <v/>
      </c>
      <c r="F4846" s="184" t="str">
        <f t="shared" si="301"/>
        <v/>
      </c>
      <c r="G4846" s="184" t="str">
        <f t="shared" si="302"/>
        <v/>
      </c>
      <c r="H4846" s="184" t="str">
        <f t="shared" si="303"/>
        <v/>
      </c>
      <c r="J4846" t="s">
        <v>253</v>
      </c>
      <c r="K4846" t="s">
        <v>253</v>
      </c>
      <c r="L4846">
        <v>359.309619</v>
      </c>
      <c r="R4846">
        <v>517.65409899999997</v>
      </c>
      <c r="S4846" t="s">
        <v>201</v>
      </c>
      <c r="T4846" s="221">
        <v>45413.313194444447</v>
      </c>
    </row>
    <row r="4847" spans="1:20" x14ac:dyDescent="0.35">
      <c r="A4847" t="s">
        <v>108</v>
      </c>
      <c r="B4847" t="s">
        <v>109</v>
      </c>
      <c r="C4847" t="s">
        <v>92</v>
      </c>
      <c r="D4847" s="29">
        <v>45753</v>
      </c>
      <c r="E4847" s="184" t="str">
        <f t="shared" si="300"/>
        <v/>
      </c>
      <c r="F4847" s="184" t="str">
        <f t="shared" si="301"/>
        <v/>
      </c>
      <c r="G4847" s="184" t="str">
        <f t="shared" si="302"/>
        <v/>
      </c>
      <c r="H4847" s="184" t="str">
        <f t="shared" si="303"/>
        <v/>
      </c>
      <c r="J4847" t="s">
        <v>253</v>
      </c>
      <c r="K4847" t="s">
        <v>253</v>
      </c>
      <c r="L4847">
        <v>359.309619</v>
      </c>
      <c r="R4847">
        <v>517.65409899999997</v>
      </c>
      <c r="S4847" t="s">
        <v>201</v>
      </c>
      <c r="T4847" s="221">
        <v>45413.313194444447</v>
      </c>
    </row>
    <row r="4848" spans="1:20" x14ac:dyDescent="0.35">
      <c r="A4848" t="s">
        <v>108</v>
      </c>
      <c r="B4848" t="s">
        <v>109</v>
      </c>
      <c r="C4848" t="s">
        <v>92</v>
      </c>
      <c r="D4848" s="29">
        <v>45754</v>
      </c>
      <c r="E4848" s="184" t="str">
        <f t="shared" si="300"/>
        <v/>
      </c>
      <c r="F4848" s="184" t="str">
        <f t="shared" si="301"/>
        <v/>
      </c>
      <c r="G4848" s="184" t="str">
        <f t="shared" si="302"/>
        <v/>
      </c>
      <c r="H4848" s="184" t="str">
        <f t="shared" si="303"/>
        <v/>
      </c>
      <c r="J4848" t="s">
        <v>253</v>
      </c>
      <c r="K4848" t="s">
        <v>253</v>
      </c>
      <c r="L4848">
        <v>359.309619</v>
      </c>
      <c r="R4848">
        <v>517.65409899999997</v>
      </c>
      <c r="S4848" t="s">
        <v>201</v>
      </c>
      <c r="T4848" s="221">
        <v>45413.313194444447</v>
      </c>
    </row>
    <row r="4849" spans="1:20" x14ac:dyDescent="0.35">
      <c r="A4849" t="s">
        <v>108</v>
      </c>
      <c r="B4849" t="s">
        <v>109</v>
      </c>
      <c r="C4849" t="s">
        <v>92</v>
      </c>
      <c r="D4849" s="29">
        <v>45755</v>
      </c>
      <c r="E4849" s="184" t="str">
        <f t="shared" si="300"/>
        <v/>
      </c>
      <c r="F4849" s="184" t="str">
        <f t="shared" si="301"/>
        <v/>
      </c>
      <c r="G4849" s="184" t="str">
        <f t="shared" si="302"/>
        <v/>
      </c>
      <c r="H4849" s="184" t="str">
        <f t="shared" si="303"/>
        <v/>
      </c>
      <c r="J4849" t="s">
        <v>253</v>
      </c>
      <c r="K4849" t="s">
        <v>253</v>
      </c>
      <c r="L4849">
        <v>359.309619</v>
      </c>
      <c r="R4849">
        <v>517.65409899999997</v>
      </c>
      <c r="S4849" t="s">
        <v>201</v>
      </c>
      <c r="T4849" s="221">
        <v>45413.313194444447</v>
      </c>
    </row>
    <row r="4850" spans="1:20" x14ac:dyDescent="0.35">
      <c r="A4850" t="s">
        <v>108</v>
      </c>
      <c r="B4850" t="s">
        <v>109</v>
      </c>
      <c r="C4850" t="s">
        <v>92</v>
      </c>
      <c r="D4850" s="29">
        <v>45756</v>
      </c>
      <c r="E4850" s="184" t="str">
        <f t="shared" si="300"/>
        <v/>
      </c>
      <c r="F4850" s="184" t="str">
        <f t="shared" si="301"/>
        <v/>
      </c>
      <c r="G4850" s="184" t="str">
        <f t="shared" si="302"/>
        <v/>
      </c>
      <c r="H4850" s="184" t="str">
        <f t="shared" si="303"/>
        <v/>
      </c>
      <c r="J4850" t="s">
        <v>253</v>
      </c>
      <c r="K4850" t="s">
        <v>253</v>
      </c>
      <c r="L4850">
        <v>359.309619</v>
      </c>
      <c r="R4850">
        <v>517.65409899999997</v>
      </c>
      <c r="S4850" t="s">
        <v>201</v>
      </c>
      <c r="T4850" s="221">
        <v>45413.313194444447</v>
      </c>
    </row>
    <row r="4851" spans="1:20" x14ac:dyDescent="0.35">
      <c r="A4851" t="s">
        <v>108</v>
      </c>
      <c r="B4851" t="s">
        <v>109</v>
      </c>
      <c r="C4851" t="s">
        <v>92</v>
      </c>
      <c r="D4851" s="29">
        <v>45757</v>
      </c>
      <c r="E4851" s="184" t="str">
        <f t="shared" si="300"/>
        <v/>
      </c>
      <c r="F4851" s="184" t="str">
        <f t="shared" si="301"/>
        <v/>
      </c>
      <c r="G4851" s="184" t="str">
        <f t="shared" si="302"/>
        <v/>
      </c>
      <c r="H4851" s="184" t="str">
        <f t="shared" si="303"/>
        <v/>
      </c>
      <c r="J4851" t="s">
        <v>253</v>
      </c>
      <c r="K4851" t="s">
        <v>253</v>
      </c>
      <c r="L4851">
        <v>359.309619</v>
      </c>
      <c r="R4851">
        <v>517.65409899999997</v>
      </c>
      <c r="S4851" t="s">
        <v>201</v>
      </c>
      <c r="T4851" s="221">
        <v>45413.313194444447</v>
      </c>
    </row>
    <row r="4852" spans="1:20" x14ac:dyDescent="0.35">
      <c r="A4852" t="s">
        <v>108</v>
      </c>
      <c r="B4852" t="s">
        <v>109</v>
      </c>
      <c r="C4852" t="s">
        <v>92</v>
      </c>
      <c r="D4852" s="29">
        <v>45758</v>
      </c>
      <c r="E4852" s="184" t="str">
        <f t="shared" si="300"/>
        <v/>
      </c>
      <c r="F4852" s="184" t="str">
        <f t="shared" si="301"/>
        <v/>
      </c>
      <c r="G4852" s="184" t="str">
        <f t="shared" si="302"/>
        <v/>
      </c>
      <c r="H4852" s="184" t="str">
        <f t="shared" si="303"/>
        <v/>
      </c>
      <c r="J4852" t="s">
        <v>253</v>
      </c>
      <c r="K4852" t="s">
        <v>253</v>
      </c>
      <c r="L4852">
        <v>359.309619</v>
      </c>
      <c r="R4852">
        <v>517.65409899999997</v>
      </c>
      <c r="S4852" t="s">
        <v>201</v>
      </c>
      <c r="T4852" s="221">
        <v>45413.313194444447</v>
      </c>
    </row>
    <row r="4853" spans="1:20" x14ac:dyDescent="0.35">
      <c r="A4853" t="s">
        <v>108</v>
      </c>
      <c r="B4853" t="s">
        <v>109</v>
      </c>
      <c r="C4853" t="s">
        <v>92</v>
      </c>
      <c r="D4853" s="29">
        <v>45759</v>
      </c>
      <c r="E4853" s="184" t="str">
        <f t="shared" si="300"/>
        <v/>
      </c>
      <c r="F4853" s="184" t="str">
        <f t="shared" si="301"/>
        <v/>
      </c>
      <c r="G4853" s="184" t="str">
        <f t="shared" si="302"/>
        <v/>
      </c>
      <c r="H4853" s="184" t="str">
        <f t="shared" si="303"/>
        <v/>
      </c>
      <c r="J4853" t="s">
        <v>253</v>
      </c>
      <c r="K4853" t="s">
        <v>253</v>
      </c>
      <c r="L4853">
        <v>359.309619</v>
      </c>
      <c r="R4853">
        <v>517.65409899999997</v>
      </c>
      <c r="S4853" t="s">
        <v>201</v>
      </c>
      <c r="T4853" s="221">
        <v>45413.313194444447</v>
      </c>
    </row>
    <row r="4854" spans="1:20" x14ac:dyDescent="0.35">
      <c r="A4854" t="s">
        <v>108</v>
      </c>
      <c r="B4854" t="s">
        <v>109</v>
      </c>
      <c r="C4854" t="s">
        <v>92</v>
      </c>
      <c r="D4854" s="29">
        <v>45760</v>
      </c>
      <c r="E4854" s="184" t="str">
        <f t="shared" si="300"/>
        <v/>
      </c>
      <c r="F4854" s="184" t="str">
        <f t="shared" si="301"/>
        <v/>
      </c>
      <c r="G4854" s="184" t="str">
        <f t="shared" si="302"/>
        <v/>
      </c>
      <c r="H4854" s="184" t="str">
        <f t="shared" si="303"/>
        <v/>
      </c>
      <c r="J4854" t="s">
        <v>253</v>
      </c>
      <c r="K4854" t="s">
        <v>253</v>
      </c>
      <c r="L4854">
        <v>359.309619</v>
      </c>
      <c r="R4854">
        <v>517.65409899999997</v>
      </c>
      <c r="S4854" t="s">
        <v>201</v>
      </c>
      <c r="T4854" s="221">
        <v>45413.313194444447</v>
      </c>
    </row>
    <row r="4855" spans="1:20" x14ac:dyDescent="0.35">
      <c r="A4855" t="s">
        <v>108</v>
      </c>
      <c r="B4855" t="s">
        <v>109</v>
      </c>
      <c r="C4855" t="s">
        <v>92</v>
      </c>
      <c r="D4855" s="29">
        <v>45761</v>
      </c>
      <c r="E4855" s="184" t="str">
        <f t="shared" si="300"/>
        <v/>
      </c>
      <c r="F4855" s="184" t="str">
        <f t="shared" si="301"/>
        <v/>
      </c>
      <c r="G4855" s="184" t="str">
        <f t="shared" si="302"/>
        <v/>
      </c>
      <c r="H4855" s="184" t="str">
        <f t="shared" si="303"/>
        <v/>
      </c>
      <c r="J4855" t="s">
        <v>253</v>
      </c>
      <c r="K4855" t="s">
        <v>253</v>
      </c>
      <c r="L4855">
        <v>359.309619</v>
      </c>
      <c r="R4855">
        <v>517.65409899999997</v>
      </c>
      <c r="S4855" t="s">
        <v>201</v>
      </c>
      <c r="T4855" s="221">
        <v>45413.313194444447</v>
      </c>
    </row>
    <row r="4856" spans="1:20" x14ac:dyDescent="0.35">
      <c r="A4856" t="s">
        <v>108</v>
      </c>
      <c r="B4856" t="s">
        <v>109</v>
      </c>
      <c r="C4856" t="s">
        <v>92</v>
      </c>
      <c r="D4856" s="29">
        <v>45762</v>
      </c>
      <c r="E4856" s="184" t="str">
        <f t="shared" si="300"/>
        <v/>
      </c>
      <c r="F4856" s="184" t="str">
        <f t="shared" si="301"/>
        <v/>
      </c>
      <c r="G4856" s="184" t="str">
        <f t="shared" si="302"/>
        <v/>
      </c>
      <c r="H4856" s="184" t="str">
        <f t="shared" si="303"/>
        <v/>
      </c>
      <c r="J4856" t="s">
        <v>253</v>
      </c>
      <c r="K4856" t="s">
        <v>253</v>
      </c>
      <c r="L4856">
        <v>359.309619</v>
      </c>
      <c r="R4856">
        <v>517.65409899999997</v>
      </c>
      <c r="S4856" t="s">
        <v>201</v>
      </c>
      <c r="T4856" s="221">
        <v>45413.313194444447</v>
      </c>
    </row>
    <row r="4857" spans="1:20" x14ac:dyDescent="0.35">
      <c r="A4857" t="s">
        <v>108</v>
      </c>
      <c r="B4857" t="s">
        <v>109</v>
      </c>
      <c r="C4857" t="s">
        <v>92</v>
      </c>
      <c r="D4857" s="29">
        <v>45763</v>
      </c>
      <c r="E4857" s="184" t="str">
        <f t="shared" si="300"/>
        <v/>
      </c>
      <c r="F4857" s="184" t="str">
        <f t="shared" si="301"/>
        <v/>
      </c>
      <c r="G4857" s="184" t="str">
        <f t="shared" si="302"/>
        <v/>
      </c>
      <c r="H4857" s="184" t="str">
        <f t="shared" si="303"/>
        <v/>
      </c>
      <c r="J4857" t="s">
        <v>253</v>
      </c>
      <c r="K4857" t="s">
        <v>253</v>
      </c>
      <c r="L4857">
        <v>359.309619</v>
      </c>
      <c r="R4857">
        <v>517.65409899999997</v>
      </c>
      <c r="S4857" t="s">
        <v>201</v>
      </c>
      <c r="T4857" s="221">
        <v>45413.313194444447</v>
      </c>
    </row>
    <row r="4858" spans="1:20" x14ac:dyDescent="0.35">
      <c r="A4858" t="s">
        <v>108</v>
      </c>
      <c r="B4858" t="s">
        <v>109</v>
      </c>
      <c r="C4858" t="s">
        <v>92</v>
      </c>
      <c r="D4858" s="29">
        <v>45764</v>
      </c>
      <c r="E4858" s="184" t="str">
        <f t="shared" si="300"/>
        <v/>
      </c>
      <c r="F4858" s="184" t="str">
        <f t="shared" si="301"/>
        <v/>
      </c>
      <c r="G4858" s="184" t="str">
        <f t="shared" si="302"/>
        <v/>
      </c>
      <c r="H4858" s="184" t="str">
        <f t="shared" si="303"/>
        <v/>
      </c>
      <c r="J4858" t="s">
        <v>253</v>
      </c>
      <c r="K4858" t="s">
        <v>253</v>
      </c>
      <c r="L4858">
        <v>359.309619</v>
      </c>
      <c r="R4858">
        <v>517.65409899999997</v>
      </c>
      <c r="S4858" t="s">
        <v>201</v>
      </c>
      <c r="T4858" s="221">
        <v>45413.313194444447</v>
      </c>
    </row>
    <row r="4859" spans="1:20" x14ac:dyDescent="0.35">
      <c r="A4859" t="s">
        <v>108</v>
      </c>
      <c r="B4859" t="s">
        <v>109</v>
      </c>
      <c r="C4859" t="s">
        <v>92</v>
      </c>
      <c r="D4859" s="29">
        <v>45765</v>
      </c>
      <c r="E4859" s="184" t="str">
        <f t="shared" si="300"/>
        <v/>
      </c>
      <c r="F4859" s="184" t="str">
        <f t="shared" si="301"/>
        <v/>
      </c>
      <c r="G4859" s="184" t="str">
        <f t="shared" si="302"/>
        <v/>
      </c>
      <c r="H4859" s="184" t="str">
        <f t="shared" si="303"/>
        <v/>
      </c>
      <c r="J4859" t="s">
        <v>253</v>
      </c>
      <c r="K4859" t="s">
        <v>253</v>
      </c>
      <c r="L4859">
        <v>359.309619</v>
      </c>
      <c r="R4859">
        <v>517.65409899999997</v>
      </c>
      <c r="S4859" t="s">
        <v>201</v>
      </c>
      <c r="T4859" s="221">
        <v>45413.313194444447</v>
      </c>
    </row>
    <row r="4860" spans="1:20" x14ac:dyDescent="0.35">
      <c r="A4860" t="s">
        <v>108</v>
      </c>
      <c r="B4860" t="s">
        <v>109</v>
      </c>
      <c r="C4860" t="s">
        <v>92</v>
      </c>
      <c r="D4860" s="29">
        <v>45766</v>
      </c>
      <c r="E4860" s="184" t="str">
        <f t="shared" si="300"/>
        <v/>
      </c>
      <c r="F4860" s="184" t="str">
        <f t="shared" si="301"/>
        <v/>
      </c>
      <c r="G4860" s="184" t="str">
        <f t="shared" si="302"/>
        <v/>
      </c>
      <c r="H4860" s="184" t="str">
        <f t="shared" si="303"/>
        <v/>
      </c>
      <c r="J4860" t="s">
        <v>253</v>
      </c>
      <c r="K4860" t="s">
        <v>253</v>
      </c>
      <c r="L4860">
        <v>359.309619</v>
      </c>
      <c r="R4860">
        <v>517.65409899999997</v>
      </c>
      <c r="S4860" t="s">
        <v>201</v>
      </c>
      <c r="T4860" s="221">
        <v>45413.313194444447</v>
      </c>
    </row>
    <row r="4861" spans="1:20" x14ac:dyDescent="0.35">
      <c r="A4861" t="s">
        <v>108</v>
      </c>
      <c r="B4861" t="s">
        <v>109</v>
      </c>
      <c r="C4861" t="s">
        <v>92</v>
      </c>
      <c r="D4861" s="29">
        <v>45767</v>
      </c>
      <c r="E4861" s="184" t="str">
        <f t="shared" si="300"/>
        <v/>
      </c>
      <c r="F4861" s="184" t="str">
        <f t="shared" si="301"/>
        <v/>
      </c>
      <c r="G4861" s="184" t="str">
        <f t="shared" si="302"/>
        <v/>
      </c>
      <c r="H4861" s="184" t="str">
        <f t="shared" si="303"/>
        <v/>
      </c>
      <c r="J4861" t="s">
        <v>253</v>
      </c>
      <c r="K4861" t="s">
        <v>253</v>
      </c>
      <c r="L4861">
        <v>359.309619</v>
      </c>
      <c r="R4861">
        <v>517.65409899999997</v>
      </c>
      <c r="S4861" t="s">
        <v>201</v>
      </c>
      <c r="T4861" s="221">
        <v>45413.313194444447</v>
      </c>
    </row>
    <row r="4862" spans="1:20" x14ac:dyDescent="0.35">
      <c r="A4862" t="s">
        <v>108</v>
      </c>
      <c r="B4862" t="s">
        <v>109</v>
      </c>
      <c r="C4862" t="s">
        <v>92</v>
      </c>
      <c r="D4862" s="29">
        <v>45768</v>
      </c>
      <c r="E4862" s="184" t="str">
        <f t="shared" si="300"/>
        <v/>
      </c>
      <c r="F4862" s="184" t="str">
        <f t="shared" si="301"/>
        <v/>
      </c>
      <c r="G4862" s="184" t="str">
        <f t="shared" si="302"/>
        <v/>
      </c>
      <c r="H4862" s="184" t="str">
        <f t="shared" si="303"/>
        <v/>
      </c>
      <c r="J4862" t="s">
        <v>253</v>
      </c>
      <c r="K4862" t="s">
        <v>253</v>
      </c>
      <c r="L4862">
        <v>359.309619</v>
      </c>
      <c r="R4862">
        <v>517.65409899999997</v>
      </c>
      <c r="S4862" t="s">
        <v>201</v>
      </c>
      <c r="T4862" s="221">
        <v>45413.313194444447</v>
      </c>
    </row>
    <row r="4863" spans="1:20" x14ac:dyDescent="0.35">
      <c r="A4863" t="s">
        <v>108</v>
      </c>
      <c r="B4863" t="s">
        <v>109</v>
      </c>
      <c r="C4863" t="s">
        <v>92</v>
      </c>
      <c r="D4863" s="29">
        <v>45769</v>
      </c>
      <c r="E4863" s="184" t="str">
        <f t="shared" si="300"/>
        <v/>
      </c>
      <c r="F4863" s="184" t="str">
        <f t="shared" si="301"/>
        <v/>
      </c>
      <c r="G4863" s="184" t="str">
        <f t="shared" si="302"/>
        <v/>
      </c>
      <c r="H4863" s="184" t="str">
        <f t="shared" si="303"/>
        <v/>
      </c>
      <c r="J4863" t="s">
        <v>253</v>
      </c>
      <c r="K4863" t="s">
        <v>253</v>
      </c>
      <c r="L4863">
        <v>359.309619</v>
      </c>
      <c r="R4863">
        <v>517.65409899999997</v>
      </c>
      <c r="S4863" t="s">
        <v>201</v>
      </c>
      <c r="T4863" s="221">
        <v>45413.313194444447</v>
      </c>
    </row>
    <row r="4864" spans="1:20" x14ac:dyDescent="0.35">
      <c r="A4864" t="s">
        <v>108</v>
      </c>
      <c r="B4864" t="s">
        <v>109</v>
      </c>
      <c r="C4864" t="s">
        <v>92</v>
      </c>
      <c r="D4864" s="29">
        <v>45770</v>
      </c>
      <c r="E4864" s="184" t="str">
        <f t="shared" si="300"/>
        <v/>
      </c>
      <c r="F4864" s="184" t="str">
        <f t="shared" si="301"/>
        <v/>
      </c>
      <c r="G4864" s="184" t="str">
        <f t="shared" si="302"/>
        <v/>
      </c>
      <c r="H4864" s="184" t="str">
        <f t="shared" si="303"/>
        <v/>
      </c>
      <c r="J4864" t="s">
        <v>253</v>
      </c>
      <c r="K4864" t="s">
        <v>253</v>
      </c>
      <c r="L4864">
        <v>359.309619</v>
      </c>
      <c r="R4864">
        <v>517.65409899999997</v>
      </c>
      <c r="S4864" t="s">
        <v>201</v>
      </c>
      <c r="T4864" s="221">
        <v>45413.313194444447</v>
      </c>
    </row>
    <row r="4865" spans="1:20" x14ac:dyDescent="0.35">
      <c r="A4865" t="s">
        <v>108</v>
      </c>
      <c r="B4865" t="s">
        <v>109</v>
      </c>
      <c r="C4865" t="s">
        <v>92</v>
      </c>
      <c r="D4865" s="29">
        <v>45771</v>
      </c>
      <c r="E4865" s="184" t="str">
        <f t="shared" si="300"/>
        <v/>
      </c>
      <c r="F4865" s="184" t="str">
        <f t="shared" si="301"/>
        <v/>
      </c>
      <c r="G4865" s="184" t="str">
        <f t="shared" si="302"/>
        <v/>
      </c>
      <c r="H4865" s="184" t="str">
        <f t="shared" si="303"/>
        <v/>
      </c>
      <c r="J4865" t="s">
        <v>253</v>
      </c>
      <c r="K4865" t="s">
        <v>253</v>
      </c>
      <c r="L4865">
        <v>359.309619</v>
      </c>
      <c r="R4865">
        <v>517.65409899999997</v>
      </c>
      <c r="S4865" t="s">
        <v>201</v>
      </c>
      <c r="T4865" s="221">
        <v>45413.313194444447</v>
      </c>
    </row>
    <row r="4866" spans="1:20" x14ac:dyDescent="0.35">
      <c r="A4866" t="s">
        <v>108</v>
      </c>
      <c r="B4866" t="s">
        <v>109</v>
      </c>
      <c r="C4866" t="s">
        <v>92</v>
      </c>
      <c r="D4866" s="29">
        <v>45772</v>
      </c>
      <c r="E4866" s="184" t="str">
        <f t="shared" si="300"/>
        <v/>
      </c>
      <c r="F4866" s="184" t="str">
        <f t="shared" si="301"/>
        <v/>
      </c>
      <c r="G4866" s="184" t="str">
        <f t="shared" si="302"/>
        <v/>
      </c>
      <c r="H4866" s="184" t="str">
        <f t="shared" si="303"/>
        <v/>
      </c>
      <c r="J4866" t="s">
        <v>253</v>
      </c>
      <c r="K4866" t="s">
        <v>253</v>
      </c>
      <c r="L4866">
        <v>359.309619</v>
      </c>
      <c r="R4866">
        <v>517.65409899999997</v>
      </c>
      <c r="S4866" t="s">
        <v>201</v>
      </c>
      <c r="T4866" s="221">
        <v>45413.313194444447</v>
      </c>
    </row>
    <row r="4867" spans="1:20" x14ac:dyDescent="0.35">
      <c r="A4867" t="s">
        <v>108</v>
      </c>
      <c r="B4867" t="s">
        <v>109</v>
      </c>
      <c r="C4867" t="s">
        <v>92</v>
      </c>
      <c r="D4867" s="29">
        <v>45773</v>
      </c>
      <c r="E4867" s="184" t="str">
        <f t="shared" si="300"/>
        <v/>
      </c>
      <c r="F4867" s="184" t="str">
        <f t="shared" si="301"/>
        <v/>
      </c>
      <c r="G4867" s="184" t="str">
        <f t="shared" si="302"/>
        <v/>
      </c>
      <c r="H4867" s="184" t="str">
        <f t="shared" si="303"/>
        <v/>
      </c>
      <c r="J4867" t="s">
        <v>253</v>
      </c>
      <c r="K4867" t="s">
        <v>253</v>
      </c>
      <c r="L4867">
        <v>359.309619</v>
      </c>
      <c r="R4867">
        <v>517.65409899999997</v>
      </c>
      <c r="S4867" t="s">
        <v>201</v>
      </c>
      <c r="T4867" s="221">
        <v>45413.313194444447</v>
      </c>
    </row>
    <row r="4868" spans="1:20" x14ac:dyDescent="0.35">
      <c r="A4868" t="s">
        <v>108</v>
      </c>
      <c r="B4868" t="s">
        <v>109</v>
      </c>
      <c r="C4868" t="s">
        <v>92</v>
      </c>
      <c r="D4868" s="29">
        <v>45774</v>
      </c>
      <c r="E4868" s="184" t="str">
        <f t="shared" si="300"/>
        <v/>
      </c>
      <c r="F4868" s="184" t="str">
        <f t="shared" si="301"/>
        <v/>
      </c>
      <c r="G4868" s="184" t="str">
        <f t="shared" si="302"/>
        <v/>
      </c>
      <c r="H4868" s="184" t="str">
        <f t="shared" si="303"/>
        <v/>
      </c>
      <c r="J4868" t="s">
        <v>253</v>
      </c>
      <c r="K4868" t="s">
        <v>253</v>
      </c>
      <c r="L4868">
        <v>359.309619</v>
      </c>
      <c r="R4868">
        <v>517.65409899999997</v>
      </c>
      <c r="S4868" t="s">
        <v>201</v>
      </c>
      <c r="T4868" s="221">
        <v>45413.313194444447</v>
      </c>
    </row>
    <row r="4869" spans="1:20" x14ac:dyDescent="0.35">
      <c r="A4869" t="s">
        <v>108</v>
      </c>
      <c r="B4869" t="s">
        <v>109</v>
      </c>
      <c r="C4869" t="s">
        <v>92</v>
      </c>
      <c r="D4869" s="29">
        <v>45775</v>
      </c>
      <c r="E4869" s="184" t="str">
        <f t="shared" si="300"/>
        <v/>
      </c>
      <c r="F4869" s="184" t="str">
        <f t="shared" si="301"/>
        <v/>
      </c>
      <c r="G4869" s="184" t="str">
        <f t="shared" si="302"/>
        <v/>
      </c>
      <c r="H4869" s="184" t="str">
        <f t="shared" si="303"/>
        <v/>
      </c>
      <c r="J4869" t="s">
        <v>253</v>
      </c>
      <c r="K4869" t="s">
        <v>253</v>
      </c>
      <c r="L4869">
        <v>359.309619</v>
      </c>
      <c r="R4869">
        <v>517.65409899999997</v>
      </c>
      <c r="S4869" t="s">
        <v>201</v>
      </c>
      <c r="T4869" s="221">
        <v>45413.313194444447</v>
      </c>
    </row>
    <row r="4870" spans="1:20" x14ac:dyDescent="0.35">
      <c r="A4870" t="s">
        <v>108</v>
      </c>
      <c r="B4870" t="s">
        <v>109</v>
      </c>
      <c r="C4870" t="s">
        <v>92</v>
      </c>
      <c r="D4870" s="29">
        <v>45776</v>
      </c>
      <c r="E4870" s="184" t="str">
        <f t="shared" si="300"/>
        <v/>
      </c>
      <c r="F4870" s="184" t="str">
        <f t="shared" si="301"/>
        <v/>
      </c>
      <c r="G4870" s="184" t="str">
        <f t="shared" si="302"/>
        <v/>
      </c>
      <c r="H4870" s="184" t="str">
        <f t="shared" si="303"/>
        <v/>
      </c>
      <c r="J4870" t="s">
        <v>253</v>
      </c>
      <c r="K4870" t="s">
        <v>253</v>
      </c>
      <c r="L4870">
        <v>359.309619</v>
      </c>
      <c r="R4870">
        <v>517.65409899999997</v>
      </c>
      <c r="S4870" t="s">
        <v>201</v>
      </c>
      <c r="T4870" s="221">
        <v>45413.313194444447</v>
      </c>
    </row>
    <row r="4871" spans="1:20" x14ac:dyDescent="0.35">
      <c r="A4871" t="s">
        <v>108</v>
      </c>
      <c r="B4871" t="s">
        <v>109</v>
      </c>
      <c r="C4871" t="s">
        <v>92</v>
      </c>
      <c r="D4871" s="29">
        <v>45777</v>
      </c>
      <c r="E4871" s="184" t="str">
        <f t="shared" si="300"/>
        <v/>
      </c>
      <c r="F4871" s="184" t="str">
        <f t="shared" si="301"/>
        <v/>
      </c>
      <c r="G4871" s="184" t="str">
        <f t="shared" si="302"/>
        <v/>
      </c>
      <c r="H4871" s="184" t="str">
        <f t="shared" si="303"/>
        <v/>
      </c>
      <c r="J4871" t="s">
        <v>253</v>
      </c>
      <c r="K4871" t="s">
        <v>253</v>
      </c>
      <c r="L4871">
        <v>359.309619</v>
      </c>
      <c r="R4871">
        <v>517.65409899999997</v>
      </c>
      <c r="S4871" t="s">
        <v>201</v>
      </c>
      <c r="T4871" s="221">
        <v>45413.313194444447</v>
      </c>
    </row>
    <row r="4872" spans="1:20" x14ac:dyDescent="0.35">
      <c r="A4872" t="s">
        <v>108</v>
      </c>
      <c r="B4872" t="s">
        <v>109</v>
      </c>
      <c r="C4872" t="s">
        <v>92</v>
      </c>
      <c r="D4872" s="29">
        <v>45778</v>
      </c>
      <c r="E4872" s="184" t="str">
        <f t="shared" ref="E4872:E4935" si="304">IF(J4872="","",IF(L4872=0,0,IF(1-(J4872/L4872)&lt;0,"",1-(J4872/L4872))))</f>
        <v/>
      </c>
      <c r="F4872" s="184" t="str">
        <f t="shared" ref="F4872:F4935" si="305">IF(K4872="","",IF(L4872=0,0,IF(1-(K4872/L4872)&lt;0,"",1-(K4872/L4872))))</f>
        <v/>
      </c>
      <c r="G4872" s="184" t="str">
        <f t="shared" ref="G4872:G4935" si="306">IF(J4872="","",IF(1-(J4872/R4872)&lt;0,"",1-(J4872/R4872)))</f>
        <v/>
      </c>
      <c r="H4872" s="184" t="str">
        <f t="shared" ref="H4872:H4935" si="307">IF(K4872="","",IF(1-(K4872/R4872)&lt;0,"",1-(K4872/R4872)))</f>
        <v/>
      </c>
      <c r="J4872" t="s">
        <v>253</v>
      </c>
      <c r="K4872" t="s">
        <v>253</v>
      </c>
      <c r="L4872">
        <v>359.309619</v>
      </c>
      <c r="R4872">
        <v>517.65409899999997</v>
      </c>
      <c r="S4872" t="s">
        <v>201</v>
      </c>
      <c r="T4872" s="221">
        <v>45444.313194444447</v>
      </c>
    </row>
    <row r="4873" spans="1:20" x14ac:dyDescent="0.35">
      <c r="A4873" t="s">
        <v>108</v>
      </c>
      <c r="B4873" t="s">
        <v>109</v>
      </c>
      <c r="C4873" t="s">
        <v>92</v>
      </c>
      <c r="D4873" s="29">
        <v>45779</v>
      </c>
      <c r="E4873" s="184" t="str">
        <f t="shared" si="304"/>
        <v/>
      </c>
      <c r="F4873" s="184" t="str">
        <f t="shared" si="305"/>
        <v/>
      </c>
      <c r="G4873" s="184" t="str">
        <f t="shared" si="306"/>
        <v/>
      </c>
      <c r="H4873" s="184" t="str">
        <f t="shared" si="307"/>
        <v/>
      </c>
      <c r="J4873" t="s">
        <v>253</v>
      </c>
      <c r="K4873" t="s">
        <v>253</v>
      </c>
      <c r="L4873">
        <v>359.309619</v>
      </c>
      <c r="R4873">
        <v>517.65409899999997</v>
      </c>
      <c r="S4873" t="s">
        <v>201</v>
      </c>
      <c r="T4873" s="221">
        <v>45444.313194444447</v>
      </c>
    </row>
    <row r="4874" spans="1:20" x14ac:dyDescent="0.35">
      <c r="A4874" t="s">
        <v>108</v>
      </c>
      <c r="B4874" t="s">
        <v>109</v>
      </c>
      <c r="C4874" t="s">
        <v>92</v>
      </c>
      <c r="D4874" s="29">
        <v>45780</v>
      </c>
      <c r="E4874" s="184" t="str">
        <f t="shared" si="304"/>
        <v/>
      </c>
      <c r="F4874" s="184" t="str">
        <f t="shared" si="305"/>
        <v/>
      </c>
      <c r="G4874" s="184" t="str">
        <f t="shared" si="306"/>
        <v/>
      </c>
      <c r="H4874" s="184" t="str">
        <f t="shared" si="307"/>
        <v/>
      </c>
      <c r="J4874" t="s">
        <v>253</v>
      </c>
      <c r="K4874" t="s">
        <v>253</v>
      </c>
      <c r="L4874">
        <v>359.309619</v>
      </c>
      <c r="R4874">
        <v>517.65409899999997</v>
      </c>
      <c r="S4874" t="s">
        <v>201</v>
      </c>
      <c r="T4874" s="221">
        <v>45444.313194444447</v>
      </c>
    </row>
    <row r="4875" spans="1:20" x14ac:dyDescent="0.35">
      <c r="A4875" t="s">
        <v>108</v>
      </c>
      <c r="B4875" t="s">
        <v>109</v>
      </c>
      <c r="C4875" t="s">
        <v>92</v>
      </c>
      <c r="D4875" s="29">
        <v>45781</v>
      </c>
      <c r="E4875" s="184" t="str">
        <f t="shared" si="304"/>
        <v/>
      </c>
      <c r="F4875" s="184" t="str">
        <f t="shared" si="305"/>
        <v/>
      </c>
      <c r="G4875" s="184" t="str">
        <f t="shared" si="306"/>
        <v/>
      </c>
      <c r="H4875" s="184" t="str">
        <f t="shared" si="307"/>
        <v/>
      </c>
      <c r="J4875" t="s">
        <v>253</v>
      </c>
      <c r="K4875" t="s">
        <v>253</v>
      </c>
      <c r="L4875">
        <v>359.309619</v>
      </c>
      <c r="R4875">
        <v>517.65409899999997</v>
      </c>
      <c r="S4875" t="s">
        <v>201</v>
      </c>
      <c r="T4875" s="221">
        <v>45444.313194444447</v>
      </c>
    </row>
    <row r="4876" spans="1:20" x14ac:dyDescent="0.35">
      <c r="A4876" t="s">
        <v>108</v>
      </c>
      <c r="B4876" t="s">
        <v>109</v>
      </c>
      <c r="C4876" t="s">
        <v>92</v>
      </c>
      <c r="D4876" s="29">
        <v>45782</v>
      </c>
      <c r="E4876" s="184" t="str">
        <f t="shared" si="304"/>
        <v/>
      </c>
      <c r="F4876" s="184" t="str">
        <f t="shared" si="305"/>
        <v/>
      </c>
      <c r="G4876" s="184" t="str">
        <f t="shared" si="306"/>
        <v/>
      </c>
      <c r="H4876" s="184" t="str">
        <f t="shared" si="307"/>
        <v/>
      </c>
      <c r="J4876" t="s">
        <v>253</v>
      </c>
      <c r="K4876" t="s">
        <v>253</v>
      </c>
      <c r="L4876">
        <v>359.309619</v>
      </c>
      <c r="R4876">
        <v>517.65409899999997</v>
      </c>
      <c r="S4876" t="s">
        <v>201</v>
      </c>
      <c r="T4876" s="221">
        <v>45444.313194444447</v>
      </c>
    </row>
    <row r="4877" spans="1:20" x14ac:dyDescent="0.35">
      <c r="A4877" t="s">
        <v>108</v>
      </c>
      <c r="B4877" t="s">
        <v>109</v>
      </c>
      <c r="C4877" t="s">
        <v>92</v>
      </c>
      <c r="D4877" s="29">
        <v>45783</v>
      </c>
      <c r="E4877" s="184" t="str">
        <f t="shared" si="304"/>
        <v/>
      </c>
      <c r="F4877" s="184" t="str">
        <f t="shared" si="305"/>
        <v/>
      </c>
      <c r="G4877" s="184" t="str">
        <f t="shared" si="306"/>
        <v/>
      </c>
      <c r="H4877" s="184" t="str">
        <f t="shared" si="307"/>
        <v/>
      </c>
      <c r="J4877" t="s">
        <v>253</v>
      </c>
      <c r="K4877" t="s">
        <v>253</v>
      </c>
      <c r="L4877">
        <v>359.309619</v>
      </c>
      <c r="R4877">
        <v>517.65409899999997</v>
      </c>
      <c r="S4877" t="s">
        <v>201</v>
      </c>
      <c r="T4877" s="221">
        <v>45444.313194444447</v>
      </c>
    </row>
    <row r="4878" spans="1:20" x14ac:dyDescent="0.35">
      <c r="A4878" t="s">
        <v>108</v>
      </c>
      <c r="B4878" t="s">
        <v>109</v>
      </c>
      <c r="C4878" t="s">
        <v>92</v>
      </c>
      <c r="D4878" s="29">
        <v>45784</v>
      </c>
      <c r="E4878" s="184" t="str">
        <f t="shared" si="304"/>
        <v/>
      </c>
      <c r="F4878" s="184" t="str">
        <f t="shared" si="305"/>
        <v/>
      </c>
      <c r="G4878" s="184" t="str">
        <f t="shared" si="306"/>
        <v/>
      </c>
      <c r="H4878" s="184" t="str">
        <f t="shared" si="307"/>
        <v/>
      </c>
      <c r="J4878" t="s">
        <v>253</v>
      </c>
      <c r="K4878" t="s">
        <v>253</v>
      </c>
      <c r="L4878">
        <v>359.309619</v>
      </c>
      <c r="R4878">
        <v>517.65409899999997</v>
      </c>
      <c r="S4878" t="s">
        <v>201</v>
      </c>
      <c r="T4878" s="221">
        <v>45444.313194444447</v>
      </c>
    </row>
    <row r="4879" spans="1:20" x14ac:dyDescent="0.35">
      <c r="A4879" t="s">
        <v>108</v>
      </c>
      <c r="B4879" t="s">
        <v>109</v>
      </c>
      <c r="C4879" t="s">
        <v>92</v>
      </c>
      <c r="D4879" s="29">
        <v>45785</v>
      </c>
      <c r="E4879" s="184" t="str">
        <f t="shared" si="304"/>
        <v/>
      </c>
      <c r="F4879" s="184" t="str">
        <f t="shared" si="305"/>
        <v/>
      </c>
      <c r="G4879" s="184" t="str">
        <f t="shared" si="306"/>
        <v/>
      </c>
      <c r="H4879" s="184" t="str">
        <f t="shared" si="307"/>
        <v/>
      </c>
      <c r="J4879" t="s">
        <v>253</v>
      </c>
      <c r="K4879" t="s">
        <v>253</v>
      </c>
      <c r="L4879">
        <v>359.309619</v>
      </c>
      <c r="R4879">
        <v>517.65409899999997</v>
      </c>
      <c r="S4879" t="s">
        <v>201</v>
      </c>
      <c r="T4879" s="221">
        <v>45444.313194444447</v>
      </c>
    </row>
    <row r="4880" spans="1:20" x14ac:dyDescent="0.35">
      <c r="A4880" t="s">
        <v>108</v>
      </c>
      <c r="B4880" t="s">
        <v>109</v>
      </c>
      <c r="C4880" t="s">
        <v>92</v>
      </c>
      <c r="D4880" s="29">
        <v>45786</v>
      </c>
      <c r="E4880" s="184" t="str">
        <f t="shared" si="304"/>
        <v/>
      </c>
      <c r="F4880" s="184" t="str">
        <f t="shared" si="305"/>
        <v/>
      </c>
      <c r="G4880" s="184" t="str">
        <f t="shared" si="306"/>
        <v/>
      </c>
      <c r="H4880" s="184" t="str">
        <f t="shared" si="307"/>
        <v/>
      </c>
      <c r="J4880" t="s">
        <v>253</v>
      </c>
      <c r="K4880" t="s">
        <v>253</v>
      </c>
      <c r="L4880">
        <v>359.309619</v>
      </c>
      <c r="R4880">
        <v>517.65409899999997</v>
      </c>
      <c r="S4880" t="s">
        <v>201</v>
      </c>
      <c r="T4880" s="221">
        <v>45444.313194444447</v>
      </c>
    </row>
    <row r="4881" spans="1:20" x14ac:dyDescent="0.35">
      <c r="A4881" t="s">
        <v>108</v>
      </c>
      <c r="B4881" t="s">
        <v>109</v>
      </c>
      <c r="C4881" t="s">
        <v>92</v>
      </c>
      <c r="D4881" s="29">
        <v>45787</v>
      </c>
      <c r="E4881" s="184" t="str">
        <f t="shared" si="304"/>
        <v/>
      </c>
      <c r="F4881" s="184" t="str">
        <f t="shared" si="305"/>
        <v/>
      </c>
      <c r="G4881" s="184" t="str">
        <f t="shared" si="306"/>
        <v/>
      </c>
      <c r="H4881" s="184" t="str">
        <f t="shared" si="307"/>
        <v/>
      </c>
      <c r="J4881" t="s">
        <v>253</v>
      </c>
      <c r="K4881" t="s">
        <v>253</v>
      </c>
      <c r="L4881">
        <v>359.309619</v>
      </c>
      <c r="R4881">
        <v>517.65409899999997</v>
      </c>
      <c r="S4881" t="s">
        <v>201</v>
      </c>
      <c r="T4881" s="221">
        <v>45444.313194444447</v>
      </c>
    </row>
    <row r="4882" spans="1:20" x14ac:dyDescent="0.35">
      <c r="A4882" t="s">
        <v>108</v>
      </c>
      <c r="B4882" t="s">
        <v>109</v>
      </c>
      <c r="C4882" t="s">
        <v>92</v>
      </c>
      <c r="D4882" s="29">
        <v>45788</v>
      </c>
      <c r="E4882" s="184" t="str">
        <f t="shared" si="304"/>
        <v/>
      </c>
      <c r="F4882" s="184" t="str">
        <f t="shared" si="305"/>
        <v/>
      </c>
      <c r="G4882" s="184" t="str">
        <f t="shared" si="306"/>
        <v/>
      </c>
      <c r="H4882" s="184" t="str">
        <f t="shared" si="307"/>
        <v/>
      </c>
      <c r="J4882" t="s">
        <v>253</v>
      </c>
      <c r="K4882" t="s">
        <v>253</v>
      </c>
      <c r="L4882">
        <v>359.309619</v>
      </c>
      <c r="R4882">
        <v>517.65409899999997</v>
      </c>
      <c r="S4882" t="s">
        <v>201</v>
      </c>
      <c r="T4882" s="221">
        <v>45444.313194444447</v>
      </c>
    </row>
    <row r="4883" spans="1:20" x14ac:dyDescent="0.35">
      <c r="A4883" t="s">
        <v>108</v>
      </c>
      <c r="B4883" t="s">
        <v>109</v>
      </c>
      <c r="C4883" t="s">
        <v>92</v>
      </c>
      <c r="D4883" s="29">
        <v>45789</v>
      </c>
      <c r="E4883" s="184" t="str">
        <f t="shared" si="304"/>
        <v/>
      </c>
      <c r="F4883" s="184" t="str">
        <f t="shared" si="305"/>
        <v/>
      </c>
      <c r="G4883" s="184" t="str">
        <f t="shared" si="306"/>
        <v/>
      </c>
      <c r="H4883" s="184" t="str">
        <f t="shared" si="307"/>
        <v/>
      </c>
      <c r="J4883" t="s">
        <v>253</v>
      </c>
      <c r="K4883" t="s">
        <v>253</v>
      </c>
      <c r="L4883">
        <v>359.309619</v>
      </c>
      <c r="R4883">
        <v>517.65409899999997</v>
      </c>
      <c r="S4883" t="s">
        <v>201</v>
      </c>
      <c r="T4883" s="221">
        <v>45444.313194444447</v>
      </c>
    </row>
    <row r="4884" spans="1:20" x14ac:dyDescent="0.35">
      <c r="A4884" t="s">
        <v>108</v>
      </c>
      <c r="B4884" t="s">
        <v>109</v>
      </c>
      <c r="C4884" t="s">
        <v>92</v>
      </c>
      <c r="D4884" s="29">
        <v>45790</v>
      </c>
      <c r="E4884" s="184" t="str">
        <f t="shared" si="304"/>
        <v/>
      </c>
      <c r="F4884" s="184" t="str">
        <f t="shared" si="305"/>
        <v/>
      </c>
      <c r="G4884" s="184" t="str">
        <f t="shared" si="306"/>
        <v/>
      </c>
      <c r="H4884" s="184" t="str">
        <f t="shared" si="307"/>
        <v/>
      </c>
      <c r="J4884" t="s">
        <v>253</v>
      </c>
      <c r="K4884" t="s">
        <v>253</v>
      </c>
      <c r="L4884">
        <v>359.309619</v>
      </c>
      <c r="R4884">
        <v>517.65409899999997</v>
      </c>
      <c r="S4884" t="s">
        <v>201</v>
      </c>
      <c r="T4884" s="221">
        <v>45444.313194444447</v>
      </c>
    </row>
    <row r="4885" spans="1:20" x14ac:dyDescent="0.35">
      <c r="A4885" t="s">
        <v>108</v>
      </c>
      <c r="B4885" t="s">
        <v>109</v>
      </c>
      <c r="C4885" t="s">
        <v>92</v>
      </c>
      <c r="D4885" s="29">
        <v>45791</v>
      </c>
      <c r="E4885" s="184" t="str">
        <f t="shared" si="304"/>
        <v/>
      </c>
      <c r="F4885" s="184" t="str">
        <f t="shared" si="305"/>
        <v/>
      </c>
      <c r="G4885" s="184" t="str">
        <f t="shared" si="306"/>
        <v/>
      </c>
      <c r="H4885" s="184" t="str">
        <f t="shared" si="307"/>
        <v/>
      </c>
      <c r="J4885" t="s">
        <v>253</v>
      </c>
      <c r="K4885" t="s">
        <v>253</v>
      </c>
      <c r="L4885">
        <v>359.309619</v>
      </c>
      <c r="R4885">
        <v>517.65409899999997</v>
      </c>
      <c r="S4885" t="s">
        <v>201</v>
      </c>
      <c r="T4885" s="221">
        <v>45444.313194444447</v>
      </c>
    </row>
    <row r="4886" spans="1:20" x14ac:dyDescent="0.35">
      <c r="A4886" t="s">
        <v>108</v>
      </c>
      <c r="B4886" t="s">
        <v>109</v>
      </c>
      <c r="C4886" t="s">
        <v>92</v>
      </c>
      <c r="D4886" s="29">
        <v>45792</v>
      </c>
      <c r="E4886" s="184">
        <f t="shared" si="304"/>
        <v>0.49903929513225753</v>
      </c>
      <c r="F4886" s="184">
        <f t="shared" si="305"/>
        <v>0.49903929513225753</v>
      </c>
      <c r="G4886" s="184">
        <f t="shared" si="306"/>
        <v>0.65227745641786172</v>
      </c>
      <c r="H4886" s="184">
        <f t="shared" si="307"/>
        <v>0.65227745641786172</v>
      </c>
      <c r="J4886">
        <v>180</v>
      </c>
      <c r="K4886">
        <v>180</v>
      </c>
      <c r="L4886">
        <v>359.309619</v>
      </c>
      <c r="R4886">
        <v>517.65409899999997</v>
      </c>
      <c r="S4886" t="s">
        <v>201</v>
      </c>
      <c r="T4886" s="221">
        <v>45444.313194444447</v>
      </c>
    </row>
    <row r="4887" spans="1:20" x14ac:dyDescent="0.35">
      <c r="A4887" t="s">
        <v>108</v>
      </c>
      <c r="B4887" t="s">
        <v>109</v>
      </c>
      <c r="C4887" t="s">
        <v>92</v>
      </c>
      <c r="D4887" s="29">
        <v>45793</v>
      </c>
      <c r="E4887" s="184" t="str">
        <f t="shared" si="304"/>
        <v/>
      </c>
      <c r="F4887" s="184" t="str">
        <f t="shared" si="305"/>
        <v/>
      </c>
      <c r="G4887" s="184" t="str">
        <f t="shared" si="306"/>
        <v/>
      </c>
      <c r="H4887" s="184" t="str">
        <f t="shared" si="307"/>
        <v/>
      </c>
      <c r="J4887" t="s">
        <v>253</v>
      </c>
      <c r="K4887" t="s">
        <v>253</v>
      </c>
      <c r="L4887">
        <v>359.309619</v>
      </c>
      <c r="R4887">
        <v>517.65409899999997</v>
      </c>
      <c r="S4887" t="s">
        <v>201</v>
      </c>
      <c r="T4887" s="221">
        <v>45444.313194444447</v>
      </c>
    </row>
    <row r="4888" spans="1:20" x14ac:dyDescent="0.35">
      <c r="A4888" t="s">
        <v>108</v>
      </c>
      <c r="B4888" t="s">
        <v>109</v>
      </c>
      <c r="C4888" t="s">
        <v>92</v>
      </c>
      <c r="D4888" s="29">
        <v>45794</v>
      </c>
      <c r="E4888" s="184" t="str">
        <f t="shared" si="304"/>
        <v/>
      </c>
      <c r="F4888" s="184" t="str">
        <f t="shared" si="305"/>
        <v/>
      </c>
      <c r="G4888" s="184" t="str">
        <f t="shared" si="306"/>
        <v/>
      </c>
      <c r="H4888" s="184" t="str">
        <f t="shared" si="307"/>
        <v/>
      </c>
      <c r="J4888" t="s">
        <v>253</v>
      </c>
      <c r="K4888" t="s">
        <v>253</v>
      </c>
      <c r="L4888">
        <v>359.309619</v>
      </c>
      <c r="R4888">
        <v>517.65409899999997</v>
      </c>
      <c r="S4888" t="s">
        <v>201</v>
      </c>
      <c r="T4888" s="221">
        <v>45444.313194444447</v>
      </c>
    </row>
    <row r="4889" spans="1:20" x14ac:dyDescent="0.35">
      <c r="A4889" t="s">
        <v>108</v>
      </c>
      <c r="B4889" t="s">
        <v>109</v>
      </c>
      <c r="C4889" t="s">
        <v>92</v>
      </c>
      <c r="D4889" s="29">
        <v>45795</v>
      </c>
      <c r="E4889" s="184" t="str">
        <f t="shared" si="304"/>
        <v/>
      </c>
      <c r="F4889" s="184" t="str">
        <f t="shared" si="305"/>
        <v/>
      </c>
      <c r="G4889" s="184" t="str">
        <f t="shared" si="306"/>
        <v/>
      </c>
      <c r="H4889" s="184" t="str">
        <f t="shared" si="307"/>
        <v/>
      </c>
      <c r="J4889" t="s">
        <v>253</v>
      </c>
      <c r="K4889" t="s">
        <v>253</v>
      </c>
      <c r="L4889">
        <v>359.309619</v>
      </c>
      <c r="R4889">
        <v>517.65409899999997</v>
      </c>
      <c r="S4889" t="s">
        <v>201</v>
      </c>
      <c r="T4889" s="221">
        <v>45444.313194444447</v>
      </c>
    </row>
    <row r="4890" spans="1:20" x14ac:dyDescent="0.35">
      <c r="A4890" t="s">
        <v>108</v>
      </c>
      <c r="B4890" t="s">
        <v>109</v>
      </c>
      <c r="C4890" t="s">
        <v>92</v>
      </c>
      <c r="D4890" s="29">
        <v>45796</v>
      </c>
      <c r="E4890" s="184" t="str">
        <f t="shared" si="304"/>
        <v/>
      </c>
      <c r="F4890" s="184" t="str">
        <f t="shared" si="305"/>
        <v/>
      </c>
      <c r="G4890" s="184" t="str">
        <f t="shared" si="306"/>
        <v/>
      </c>
      <c r="H4890" s="184" t="str">
        <f t="shared" si="307"/>
        <v/>
      </c>
      <c r="J4890" t="s">
        <v>253</v>
      </c>
      <c r="K4890" t="s">
        <v>253</v>
      </c>
      <c r="L4890">
        <v>359.309619</v>
      </c>
      <c r="R4890">
        <v>517.65409899999997</v>
      </c>
      <c r="S4890" t="s">
        <v>201</v>
      </c>
      <c r="T4890" s="221">
        <v>45444.313194444447</v>
      </c>
    </row>
    <row r="4891" spans="1:20" x14ac:dyDescent="0.35">
      <c r="A4891" t="s">
        <v>108</v>
      </c>
      <c r="B4891" t="s">
        <v>109</v>
      </c>
      <c r="C4891" t="s">
        <v>92</v>
      </c>
      <c r="D4891" s="29">
        <v>45797</v>
      </c>
      <c r="E4891" s="184" t="str">
        <f t="shared" si="304"/>
        <v/>
      </c>
      <c r="F4891" s="184" t="str">
        <f t="shared" si="305"/>
        <v/>
      </c>
      <c r="G4891" s="184" t="str">
        <f t="shared" si="306"/>
        <v/>
      </c>
      <c r="H4891" s="184" t="str">
        <f t="shared" si="307"/>
        <v/>
      </c>
      <c r="J4891" t="s">
        <v>253</v>
      </c>
      <c r="K4891" t="s">
        <v>253</v>
      </c>
      <c r="L4891">
        <v>359.309619</v>
      </c>
      <c r="R4891">
        <v>517.65409899999997</v>
      </c>
      <c r="S4891" t="s">
        <v>201</v>
      </c>
      <c r="T4891" s="221">
        <v>45444.313194444447</v>
      </c>
    </row>
    <row r="4892" spans="1:20" x14ac:dyDescent="0.35">
      <c r="A4892" t="s">
        <v>108</v>
      </c>
      <c r="B4892" t="s">
        <v>109</v>
      </c>
      <c r="C4892" t="s">
        <v>92</v>
      </c>
      <c r="D4892" s="29">
        <v>45798</v>
      </c>
      <c r="E4892" s="184" t="str">
        <f t="shared" si="304"/>
        <v/>
      </c>
      <c r="F4892" s="184" t="str">
        <f t="shared" si="305"/>
        <v/>
      </c>
      <c r="G4892" s="184" t="str">
        <f t="shared" si="306"/>
        <v/>
      </c>
      <c r="H4892" s="184" t="str">
        <f t="shared" si="307"/>
        <v/>
      </c>
      <c r="J4892" t="s">
        <v>253</v>
      </c>
      <c r="K4892" t="s">
        <v>253</v>
      </c>
      <c r="L4892">
        <v>359.309619</v>
      </c>
      <c r="R4892">
        <v>517.65409899999997</v>
      </c>
      <c r="S4892" t="s">
        <v>201</v>
      </c>
      <c r="T4892" s="221">
        <v>45444.313194444447</v>
      </c>
    </row>
    <row r="4893" spans="1:20" x14ac:dyDescent="0.35">
      <c r="A4893" t="s">
        <v>108</v>
      </c>
      <c r="B4893" t="s">
        <v>109</v>
      </c>
      <c r="C4893" t="s">
        <v>92</v>
      </c>
      <c r="D4893" s="29">
        <v>45799</v>
      </c>
      <c r="E4893" s="184" t="str">
        <f t="shared" si="304"/>
        <v/>
      </c>
      <c r="F4893" s="184" t="str">
        <f t="shared" si="305"/>
        <v/>
      </c>
      <c r="G4893" s="184" t="str">
        <f t="shared" si="306"/>
        <v/>
      </c>
      <c r="H4893" s="184" t="str">
        <f t="shared" si="307"/>
        <v/>
      </c>
      <c r="J4893" t="s">
        <v>253</v>
      </c>
      <c r="K4893" t="s">
        <v>253</v>
      </c>
      <c r="L4893">
        <v>359.309619</v>
      </c>
      <c r="R4893">
        <v>517.65409899999997</v>
      </c>
      <c r="S4893" t="s">
        <v>201</v>
      </c>
      <c r="T4893" s="221">
        <v>45444.313194444447</v>
      </c>
    </row>
    <row r="4894" spans="1:20" x14ac:dyDescent="0.35">
      <c r="A4894" t="s">
        <v>108</v>
      </c>
      <c r="B4894" t="s">
        <v>109</v>
      </c>
      <c r="C4894" t="s">
        <v>92</v>
      </c>
      <c r="D4894" s="29">
        <v>45800</v>
      </c>
      <c r="E4894" s="184" t="str">
        <f t="shared" si="304"/>
        <v/>
      </c>
      <c r="F4894" s="184" t="str">
        <f t="shared" si="305"/>
        <v/>
      </c>
      <c r="G4894" s="184" t="str">
        <f t="shared" si="306"/>
        <v/>
      </c>
      <c r="H4894" s="184" t="str">
        <f t="shared" si="307"/>
        <v/>
      </c>
      <c r="J4894" t="s">
        <v>253</v>
      </c>
      <c r="K4894" t="s">
        <v>253</v>
      </c>
      <c r="L4894">
        <v>359.309619</v>
      </c>
      <c r="R4894">
        <v>517.65409899999997</v>
      </c>
      <c r="S4894" t="s">
        <v>201</v>
      </c>
      <c r="T4894" s="221">
        <v>45444.313194444447</v>
      </c>
    </row>
    <row r="4895" spans="1:20" x14ac:dyDescent="0.35">
      <c r="A4895" t="s">
        <v>108</v>
      </c>
      <c r="B4895" t="s">
        <v>109</v>
      </c>
      <c r="C4895" t="s">
        <v>92</v>
      </c>
      <c r="D4895" s="29">
        <v>45801</v>
      </c>
      <c r="E4895" s="184" t="str">
        <f t="shared" si="304"/>
        <v/>
      </c>
      <c r="F4895" s="184" t="str">
        <f t="shared" si="305"/>
        <v/>
      </c>
      <c r="G4895" s="184" t="str">
        <f t="shared" si="306"/>
        <v/>
      </c>
      <c r="H4895" s="184" t="str">
        <f t="shared" si="307"/>
        <v/>
      </c>
      <c r="J4895" t="s">
        <v>253</v>
      </c>
      <c r="K4895" t="s">
        <v>253</v>
      </c>
      <c r="L4895">
        <v>359.309619</v>
      </c>
      <c r="R4895">
        <v>517.65409899999997</v>
      </c>
      <c r="S4895" t="s">
        <v>201</v>
      </c>
      <c r="T4895" s="221">
        <v>45444.313194444447</v>
      </c>
    </row>
    <row r="4896" spans="1:20" x14ac:dyDescent="0.35">
      <c r="A4896" t="s">
        <v>108</v>
      </c>
      <c r="B4896" t="s">
        <v>109</v>
      </c>
      <c r="C4896" t="s">
        <v>92</v>
      </c>
      <c r="D4896" s="29">
        <v>45802</v>
      </c>
      <c r="E4896" s="184" t="str">
        <f t="shared" si="304"/>
        <v/>
      </c>
      <c r="F4896" s="184" t="str">
        <f t="shared" si="305"/>
        <v/>
      </c>
      <c r="G4896" s="184" t="str">
        <f t="shared" si="306"/>
        <v/>
      </c>
      <c r="H4896" s="184" t="str">
        <f t="shared" si="307"/>
        <v/>
      </c>
      <c r="J4896" t="s">
        <v>253</v>
      </c>
      <c r="K4896" t="s">
        <v>253</v>
      </c>
      <c r="L4896">
        <v>359.309619</v>
      </c>
      <c r="R4896">
        <v>517.65409899999997</v>
      </c>
      <c r="S4896" t="s">
        <v>201</v>
      </c>
      <c r="T4896" s="221">
        <v>45444.313194444447</v>
      </c>
    </row>
    <row r="4897" spans="1:20" x14ac:dyDescent="0.35">
      <c r="A4897" t="s">
        <v>108</v>
      </c>
      <c r="B4897" t="s">
        <v>109</v>
      </c>
      <c r="C4897" t="s">
        <v>92</v>
      </c>
      <c r="D4897" s="29">
        <v>45803</v>
      </c>
      <c r="E4897" s="184" t="str">
        <f t="shared" si="304"/>
        <v/>
      </c>
      <c r="F4897" s="184" t="str">
        <f t="shared" si="305"/>
        <v/>
      </c>
      <c r="G4897" s="184" t="str">
        <f t="shared" si="306"/>
        <v/>
      </c>
      <c r="H4897" s="184" t="str">
        <f t="shared" si="307"/>
        <v/>
      </c>
      <c r="J4897" t="s">
        <v>253</v>
      </c>
      <c r="K4897" t="s">
        <v>253</v>
      </c>
      <c r="L4897">
        <v>359.309619</v>
      </c>
      <c r="R4897">
        <v>517.65409899999997</v>
      </c>
      <c r="S4897" t="s">
        <v>201</v>
      </c>
      <c r="T4897" s="221">
        <v>45444.313194444447</v>
      </c>
    </row>
    <row r="4898" spans="1:20" x14ac:dyDescent="0.35">
      <c r="A4898" t="s">
        <v>108</v>
      </c>
      <c r="B4898" t="s">
        <v>109</v>
      </c>
      <c r="C4898" t="s">
        <v>92</v>
      </c>
      <c r="D4898" s="29">
        <v>45804</v>
      </c>
      <c r="E4898" s="184" t="str">
        <f t="shared" si="304"/>
        <v/>
      </c>
      <c r="F4898" s="184" t="str">
        <f t="shared" si="305"/>
        <v/>
      </c>
      <c r="G4898" s="184" t="str">
        <f t="shared" si="306"/>
        <v/>
      </c>
      <c r="H4898" s="184" t="str">
        <f t="shared" si="307"/>
        <v/>
      </c>
      <c r="J4898" t="s">
        <v>253</v>
      </c>
      <c r="K4898" t="s">
        <v>253</v>
      </c>
      <c r="L4898">
        <v>359.309619</v>
      </c>
      <c r="R4898">
        <v>517.65409899999997</v>
      </c>
      <c r="S4898" t="s">
        <v>201</v>
      </c>
      <c r="T4898" s="221">
        <v>45444.313194444447</v>
      </c>
    </row>
    <row r="4899" spans="1:20" x14ac:dyDescent="0.35">
      <c r="A4899" t="s">
        <v>108</v>
      </c>
      <c r="B4899" t="s">
        <v>109</v>
      </c>
      <c r="C4899" t="s">
        <v>92</v>
      </c>
      <c r="D4899" s="29">
        <v>45805</v>
      </c>
      <c r="E4899" s="184" t="str">
        <f t="shared" si="304"/>
        <v/>
      </c>
      <c r="F4899" s="184" t="str">
        <f t="shared" si="305"/>
        <v/>
      </c>
      <c r="G4899" s="184" t="str">
        <f t="shared" si="306"/>
        <v/>
      </c>
      <c r="H4899" s="184" t="str">
        <f t="shared" si="307"/>
        <v/>
      </c>
      <c r="J4899" t="s">
        <v>253</v>
      </c>
      <c r="K4899" t="s">
        <v>253</v>
      </c>
      <c r="L4899">
        <v>359.309619</v>
      </c>
      <c r="R4899">
        <v>517.65409899999997</v>
      </c>
      <c r="S4899" t="s">
        <v>201</v>
      </c>
      <c r="T4899" s="221">
        <v>45444.313194444447</v>
      </c>
    </row>
    <row r="4900" spans="1:20" x14ac:dyDescent="0.35">
      <c r="A4900" t="s">
        <v>108</v>
      </c>
      <c r="B4900" t="s">
        <v>109</v>
      </c>
      <c r="C4900" t="s">
        <v>92</v>
      </c>
      <c r="D4900" s="29">
        <v>45806</v>
      </c>
      <c r="E4900" s="184" t="str">
        <f t="shared" si="304"/>
        <v/>
      </c>
      <c r="F4900" s="184" t="str">
        <f t="shared" si="305"/>
        <v/>
      </c>
      <c r="G4900" s="184" t="str">
        <f t="shared" si="306"/>
        <v/>
      </c>
      <c r="H4900" s="184" t="str">
        <f t="shared" si="307"/>
        <v/>
      </c>
      <c r="J4900" t="s">
        <v>253</v>
      </c>
      <c r="K4900" t="s">
        <v>253</v>
      </c>
      <c r="L4900">
        <v>359.309619</v>
      </c>
      <c r="R4900">
        <v>517.65409899999997</v>
      </c>
      <c r="S4900" t="s">
        <v>201</v>
      </c>
      <c r="T4900" s="221">
        <v>45444.313194444447</v>
      </c>
    </row>
    <row r="4901" spans="1:20" x14ac:dyDescent="0.35">
      <c r="A4901" t="s">
        <v>108</v>
      </c>
      <c r="B4901" t="s">
        <v>109</v>
      </c>
      <c r="C4901" t="s">
        <v>92</v>
      </c>
      <c r="D4901" s="29">
        <v>45807</v>
      </c>
      <c r="E4901" s="184" t="str">
        <f t="shared" si="304"/>
        <v/>
      </c>
      <c r="F4901" s="184" t="str">
        <f t="shared" si="305"/>
        <v/>
      </c>
      <c r="G4901" s="184" t="str">
        <f t="shared" si="306"/>
        <v/>
      </c>
      <c r="H4901" s="184" t="str">
        <f t="shared" si="307"/>
        <v/>
      </c>
      <c r="J4901" t="s">
        <v>253</v>
      </c>
      <c r="K4901" t="s">
        <v>253</v>
      </c>
      <c r="L4901">
        <v>359.309619</v>
      </c>
      <c r="R4901">
        <v>517.65409899999997</v>
      </c>
      <c r="S4901" t="s">
        <v>201</v>
      </c>
      <c r="T4901" s="221">
        <v>45444.313194444447</v>
      </c>
    </row>
    <row r="4902" spans="1:20" x14ac:dyDescent="0.35">
      <c r="A4902" t="s">
        <v>108</v>
      </c>
      <c r="B4902" t="s">
        <v>109</v>
      </c>
      <c r="C4902" t="s">
        <v>92</v>
      </c>
      <c r="D4902" s="29">
        <v>45808</v>
      </c>
      <c r="E4902" s="184" t="str">
        <f t="shared" si="304"/>
        <v/>
      </c>
      <c r="F4902" s="184" t="str">
        <f t="shared" si="305"/>
        <v/>
      </c>
      <c r="G4902" s="184" t="str">
        <f t="shared" si="306"/>
        <v/>
      </c>
      <c r="H4902" s="184" t="str">
        <f t="shared" si="307"/>
        <v/>
      </c>
      <c r="J4902" t="s">
        <v>253</v>
      </c>
      <c r="K4902" t="s">
        <v>253</v>
      </c>
      <c r="L4902">
        <v>359.309619</v>
      </c>
      <c r="R4902">
        <v>517.65409899999997</v>
      </c>
      <c r="S4902" t="s">
        <v>201</v>
      </c>
      <c r="T4902" s="221">
        <v>45444.313194444447</v>
      </c>
    </row>
    <row r="4903" spans="1:20" x14ac:dyDescent="0.35">
      <c r="A4903" t="s">
        <v>108</v>
      </c>
      <c r="B4903" t="s">
        <v>109</v>
      </c>
      <c r="C4903" t="s">
        <v>92</v>
      </c>
      <c r="D4903" s="29">
        <v>45809</v>
      </c>
      <c r="E4903" s="184" t="str">
        <f t="shared" si="304"/>
        <v/>
      </c>
      <c r="F4903" s="184" t="str">
        <f t="shared" si="305"/>
        <v/>
      </c>
      <c r="G4903" s="184" t="str">
        <f t="shared" si="306"/>
        <v/>
      </c>
      <c r="H4903" s="184" t="str">
        <f t="shared" si="307"/>
        <v/>
      </c>
      <c r="J4903" t="s">
        <v>253</v>
      </c>
      <c r="K4903" t="s">
        <v>253</v>
      </c>
      <c r="L4903">
        <v>359.309619</v>
      </c>
      <c r="R4903">
        <v>517.65409899999997</v>
      </c>
      <c r="S4903" t="s">
        <v>201</v>
      </c>
      <c r="T4903" s="221">
        <v>45474.3125</v>
      </c>
    </row>
    <row r="4904" spans="1:20" x14ac:dyDescent="0.35">
      <c r="A4904" t="s">
        <v>108</v>
      </c>
      <c r="B4904" t="s">
        <v>109</v>
      </c>
      <c r="C4904" t="s">
        <v>92</v>
      </c>
      <c r="D4904" s="29">
        <v>45810</v>
      </c>
      <c r="E4904" s="184">
        <f t="shared" si="304"/>
        <v>0.45729256972661225</v>
      </c>
      <c r="F4904" s="184">
        <f t="shared" si="305"/>
        <v>0.45729256972661225</v>
      </c>
      <c r="G4904" s="184">
        <f t="shared" si="306"/>
        <v>0.62330057778601689</v>
      </c>
      <c r="H4904" s="184">
        <f t="shared" si="307"/>
        <v>0.62330057778601689</v>
      </c>
      <c r="J4904">
        <v>195</v>
      </c>
      <c r="K4904">
        <v>195</v>
      </c>
      <c r="L4904">
        <v>359.309619</v>
      </c>
      <c r="R4904">
        <v>517.65409899999997</v>
      </c>
      <c r="S4904" t="s">
        <v>201</v>
      </c>
      <c r="T4904" s="221">
        <v>45474.3125</v>
      </c>
    </row>
    <row r="4905" spans="1:20" x14ac:dyDescent="0.35">
      <c r="A4905" t="s">
        <v>108</v>
      </c>
      <c r="B4905" t="s">
        <v>109</v>
      </c>
      <c r="C4905" t="s">
        <v>92</v>
      </c>
      <c r="D4905" s="29">
        <v>45811</v>
      </c>
      <c r="E4905" s="184">
        <f t="shared" si="304"/>
        <v>0.45729256972661225</v>
      </c>
      <c r="F4905" s="184">
        <f t="shared" si="305"/>
        <v>0.45729256972661225</v>
      </c>
      <c r="G4905" s="184">
        <f t="shared" si="306"/>
        <v>0.62330057778601689</v>
      </c>
      <c r="H4905" s="184">
        <f t="shared" si="307"/>
        <v>0.62330057778601689</v>
      </c>
      <c r="J4905">
        <v>195</v>
      </c>
      <c r="K4905">
        <v>195</v>
      </c>
      <c r="L4905">
        <v>359.309619</v>
      </c>
      <c r="R4905">
        <v>517.65409899999997</v>
      </c>
      <c r="S4905" t="s">
        <v>201</v>
      </c>
      <c r="T4905" s="221">
        <v>45474.313194444447</v>
      </c>
    </row>
    <row r="4906" spans="1:20" x14ac:dyDescent="0.35">
      <c r="A4906" t="s">
        <v>108</v>
      </c>
      <c r="B4906" t="s">
        <v>109</v>
      </c>
      <c r="C4906" t="s">
        <v>92</v>
      </c>
      <c r="D4906" s="29">
        <v>45812</v>
      </c>
      <c r="E4906" s="184">
        <f t="shared" si="304"/>
        <v>0.45729256972661225</v>
      </c>
      <c r="F4906" s="184">
        <f t="shared" si="305"/>
        <v>0.45729256972661225</v>
      </c>
      <c r="G4906" s="184">
        <f t="shared" si="306"/>
        <v>0.62330057778601689</v>
      </c>
      <c r="H4906" s="184">
        <f t="shared" si="307"/>
        <v>0.62330057778601689</v>
      </c>
      <c r="J4906">
        <v>195</v>
      </c>
      <c r="K4906">
        <v>195</v>
      </c>
      <c r="L4906">
        <v>359.309619</v>
      </c>
      <c r="R4906">
        <v>517.65409899999997</v>
      </c>
      <c r="S4906" t="s">
        <v>201</v>
      </c>
      <c r="T4906" s="221">
        <v>45474.313194444447</v>
      </c>
    </row>
    <row r="4907" spans="1:20" x14ac:dyDescent="0.35">
      <c r="A4907" t="s">
        <v>108</v>
      </c>
      <c r="B4907" t="s">
        <v>109</v>
      </c>
      <c r="C4907" t="s">
        <v>92</v>
      </c>
      <c r="D4907" s="29">
        <v>45813</v>
      </c>
      <c r="E4907" s="184">
        <f t="shared" si="304"/>
        <v>0.45729256972661225</v>
      </c>
      <c r="F4907" s="184">
        <f t="shared" si="305"/>
        <v>0.45729256972661225</v>
      </c>
      <c r="G4907" s="184">
        <f t="shared" si="306"/>
        <v>0.62330057778601689</v>
      </c>
      <c r="H4907" s="184">
        <f t="shared" si="307"/>
        <v>0.62330057778601689</v>
      </c>
      <c r="J4907">
        <v>195</v>
      </c>
      <c r="K4907">
        <v>195</v>
      </c>
      <c r="L4907">
        <v>359.309619</v>
      </c>
      <c r="R4907">
        <v>517.65409899999997</v>
      </c>
      <c r="S4907" t="s">
        <v>201</v>
      </c>
      <c r="T4907" s="221">
        <v>45474.313194444447</v>
      </c>
    </row>
    <row r="4908" spans="1:20" x14ac:dyDescent="0.35">
      <c r="A4908" t="s">
        <v>108</v>
      </c>
      <c r="B4908" t="s">
        <v>109</v>
      </c>
      <c r="C4908" t="s">
        <v>92</v>
      </c>
      <c r="D4908" s="29">
        <v>45814</v>
      </c>
      <c r="E4908" s="184">
        <f t="shared" si="304"/>
        <v>0.61036389621397813</v>
      </c>
      <c r="F4908" s="184">
        <f t="shared" si="305"/>
        <v>0.61036389621397813</v>
      </c>
      <c r="G4908" s="184">
        <f t="shared" si="306"/>
        <v>0.72954913276944811</v>
      </c>
      <c r="H4908" s="184">
        <f t="shared" si="307"/>
        <v>0.72954913276944811</v>
      </c>
      <c r="J4908">
        <v>140</v>
      </c>
      <c r="K4908">
        <v>140</v>
      </c>
      <c r="L4908">
        <v>359.309619</v>
      </c>
      <c r="R4908">
        <v>517.65409899999997</v>
      </c>
      <c r="S4908" t="s">
        <v>201</v>
      </c>
      <c r="T4908" s="221">
        <v>45474.313194444447</v>
      </c>
    </row>
    <row r="4909" spans="1:20" x14ac:dyDescent="0.35">
      <c r="A4909" t="s">
        <v>108</v>
      </c>
      <c r="B4909" t="s">
        <v>109</v>
      </c>
      <c r="C4909" t="s">
        <v>92</v>
      </c>
      <c r="D4909" s="29">
        <v>45815</v>
      </c>
      <c r="E4909" s="184">
        <f t="shared" si="304"/>
        <v>0.45729256972661225</v>
      </c>
      <c r="F4909" s="184">
        <f t="shared" si="305"/>
        <v>0.45729256972661225</v>
      </c>
      <c r="G4909" s="184">
        <f t="shared" si="306"/>
        <v>0.62330057778601689</v>
      </c>
      <c r="H4909" s="184">
        <f t="shared" si="307"/>
        <v>0.62330057778601689</v>
      </c>
      <c r="J4909">
        <v>195</v>
      </c>
      <c r="K4909">
        <v>195</v>
      </c>
      <c r="L4909">
        <v>359.309619</v>
      </c>
      <c r="R4909">
        <v>517.65409899999997</v>
      </c>
      <c r="S4909" t="s">
        <v>201</v>
      </c>
      <c r="T4909" s="221">
        <v>45474.313194444447</v>
      </c>
    </row>
    <row r="4910" spans="1:20" x14ac:dyDescent="0.35">
      <c r="A4910" t="s">
        <v>108</v>
      </c>
      <c r="B4910" t="s">
        <v>109</v>
      </c>
      <c r="C4910" t="s">
        <v>92</v>
      </c>
      <c r="D4910" s="29">
        <v>45816</v>
      </c>
      <c r="E4910" s="184">
        <f t="shared" si="304"/>
        <v>0.45729256972661225</v>
      </c>
      <c r="F4910" s="184">
        <f t="shared" si="305"/>
        <v>0.45729256972661225</v>
      </c>
      <c r="G4910" s="184">
        <f t="shared" si="306"/>
        <v>0.62330057778601689</v>
      </c>
      <c r="H4910" s="184">
        <f t="shared" si="307"/>
        <v>0.62330057778601689</v>
      </c>
      <c r="J4910">
        <v>195</v>
      </c>
      <c r="K4910">
        <v>195</v>
      </c>
      <c r="L4910">
        <v>359.309619</v>
      </c>
      <c r="R4910">
        <v>517.65409899999997</v>
      </c>
      <c r="S4910" t="s">
        <v>201</v>
      </c>
      <c r="T4910" s="221">
        <v>45474.313194444447</v>
      </c>
    </row>
    <row r="4911" spans="1:20" x14ac:dyDescent="0.35">
      <c r="A4911" t="s">
        <v>108</v>
      </c>
      <c r="B4911" t="s">
        <v>109</v>
      </c>
      <c r="C4911" t="s">
        <v>92</v>
      </c>
      <c r="D4911" s="29">
        <v>45817</v>
      </c>
      <c r="E4911" s="184">
        <f t="shared" si="304"/>
        <v>0.45729256972661225</v>
      </c>
      <c r="F4911" s="184">
        <f t="shared" si="305"/>
        <v>0.45729256972661225</v>
      </c>
      <c r="G4911" s="184">
        <f t="shared" si="306"/>
        <v>0.62330057778601689</v>
      </c>
      <c r="H4911" s="184">
        <f t="shared" si="307"/>
        <v>0.62330057778601689</v>
      </c>
      <c r="J4911">
        <v>195</v>
      </c>
      <c r="K4911">
        <v>195</v>
      </c>
      <c r="L4911">
        <v>359.309619</v>
      </c>
      <c r="R4911">
        <v>517.65409899999997</v>
      </c>
      <c r="S4911" t="s">
        <v>201</v>
      </c>
      <c r="T4911" s="221">
        <v>45474.313194444447</v>
      </c>
    </row>
    <row r="4912" spans="1:20" x14ac:dyDescent="0.35">
      <c r="A4912" t="s">
        <v>108</v>
      </c>
      <c r="B4912" t="s">
        <v>109</v>
      </c>
      <c r="C4912" t="s">
        <v>92</v>
      </c>
      <c r="D4912" s="29">
        <v>45818</v>
      </c>
      <c r="E4912" s="184">
        <f t="shared" si="304"/>
        <v>0.45729256972661225</v>
      </c>
      <c r="F4912" s="184">
        <f t="shared" si="305"/>
        <v>0.45729256972661225</v>
      </c>
      <c r="G4912" s="184">
        <f t="shared" si="306"/>
        <v>0.62330057778601689</v>
      </c>
      <c r="H4912" s="184">
        <f t="shared" si="307"/>
        <v>0.62330057778601689</v>
      </c>
      <c r="J4912">
        <v>195</v>
      </c>
      <c r="K4912">
        <v>195</v>
      </c>
      <c r="L4912">
        <v>359.309619</v>
      </c>
      <c r="R4912">
        <v>517.65409899999997</v>
      </c>
      <c r="S4912" t="s">
        <v>201</v>
      </c>
      <c r="T4912" s="221">
        <v>45474.313194444447</v>
      </c>
    </row>
    <row r="4913" spans="1:20" x14ac:dyDescent="0.35">
      <c r="A4913" t="s">
        <v>108</v>
      </c>
      <c r="B4913" t="s">
        <v>109</v>
      </c>
      <c r="C4913" t="s">
        <v>92</v>
      </c>
      <c r="D4913" s="29">
        <v>45819</v>
      </c>
      <c r="E4913" s="184">
        <f t="shared" si="304"/>
        <v>0.45729256972661225</v>
      </c>
      <c r="F4913" s="184">
        <f t="shared" si="305"/>
        <v>0.45729256972661225</v>
      </c>
      <c r="G4913" s="184">
        <f t="shared" si="306"/>
        <v>0.62330057778601689</v>
      </c>
      <c r="H4913" s="184">
        <f t="shared" si="307"/>
        <v>0.62330057778601689</v>
      </c>
      <c r="J4913">
        <v>195</v>
      </c>
      <c r="K4913">
        <v>195</v>
      </c>
      <c r="L4913">
        <v>359.309619</v>
      </c>
      <c r="R4913">
        <v>517.65409899999997</v>
      </c>
      <c r="S4913" t="s">
        <v>201</v>
      </c>
      <c r="T4913" s="221">
        <v>45474.313194444447</v>
      </c>
    </row>
    <row r="4914" spans="1:20" x14ac:dyDescent="0.35">
      <c r="A4914" t="s">
        <v>108</v>
      </c>
      <c r="B4914" t="s">
        <v>109</v>
      </c>
      <c r="C4914" t="s">
        <v>92</v>
      </c>
      <c r="D4914" s="29">
        <v>45820</v>
      </c>
      <c r="E4914" s="184">
        <f t="shared" si="304"/>
        <v>0.45729256972661225</v>
      </c>
      <c r="F4914" s="184">
        <f t="shared" si="305"/>
        <v>0.45729256972661225</v>
      </c>
      <c r="G4914" s="184">
        <f t="shared" si="306"/>
        <v>0.62330057778601689</v>
      </c>
      <c r="H4914" s="184">
        <f t="shared" si="307"/>
        <v>0.62330057778601689</v>
      </c>
      <c r="J4914">
        <v>195</v>
      </c>
      <c r="K4914">
        <v>195</v>
      </c>
      <c r="L4914">
        <v>359.309619</v>
      </c>
      <c r="R4914">
        <v>517.65409899999997</v>
      </c>
      <c r="S4914" t="s">
        <v>201</v>
      </c>
      <c r="T4914" s="221">
        <v>45474.313194444447</v>
      </c>
    </row>
    <row r="4915" spans="1:20" x14ac:dyDescent="0.35">
      <c r="A4915" t="s">
        <v>108</v>
      </c>
      <c r="B4915" t="s">
        <v>109</v>
      </c>
      <c r="C4915" t="s">
        <v>92</v>
      </c>
      <c r="D4915" s="29">
        <v>45821</v>
      </c>
      <c r="E4915" s="184">
        <f t="shared" si="304"/>
        <v>0.45729256972661225</v>
      </c>
      <c r="F4915" s="184">
        <f t="shared" si="305"/>
        <v>0.45729256972661225</v>
      </c>
      <c r="G4915" s="184">
        <f t="shared" si="306"/>
        <v>0.62330057778601689</v>
      </c>
      <c r="H4915" s="184">
        <f t="shared" si="307"/>
        <v>0.62330057778601689</v>
      </c>
      <c r="J4915">
        <v>195</v>
      </c>
      <c r="K4915">
        <v>195</v>
      </c>
      <c r="L4915">
        <v>359.309619</v>
      </c>
      <c r="R4915">
        <v>517.65409899999997</v>
      </c>
      <c r="S4915" t="s">
        <v>201</v>
      </c>
      <c r="T4915" s="221">
        <v>45474.313194444447</v>
      </c>
    </row>
    <row r="4916" spans="1:20" x14ac:dyDescent="0.35">
      <c r="A4916" t="s">
        <v>108</v>
      </c>
      <c r="B4916" t="s">
        <v>109</v>
      </c>
      <c r="C4916" t="s">
        <v>92</v>
      </c>
      <c r="D4916" s="29">
        <v>45822</v>
      </c>
      <c r="E4916" s="184">
        <f t="shared" si="304"/>
        <v>0.45729256972661225</v>
      </c>
      <c r="F4916" s="184">
        <f t="shared" si="305"/>
        <v>0.45729256972661225</v>
      </c>
      <c r="G4916" s="184">
        <f t="shared" si="306"/>
        <v>0.62330057778601689</v>
      </c>
      <c r="H4916" s="184">
        <f t="shared" si="307"/>
        <v>0.62330057778601689</v>
      </c>
      <c r="J4916">
        <v>195</v>
      </c>
      <c r="K4916">
        <v>195</v>
      </c>
      <c r="L4916">
        <v>359.309619</v>
      </c>
      <c r="R4916">
        <v>517.65409899999997</v>
      </c>
      <c r="S4916" t="s">
        <v>201</v>
      </c>
      <c r="T4916" s="221">
        <v>45474.313194444447</v>
      </c>
    </row>
    <row r="4917" spans="1:20" x14ac:dyDescent="0.35">
      <c r="A4917" t="s">
        <v>108</v>
      </c>
      <c r="B4917" t="s">
        <v>109</v>
      </c>
      <c r="C4917" t="s">
        <v>92</v>
      </c>
      <c r="D4917" s="29">
        <v>45823</v>
      </c>
      <c r="E4917" s="184">
        <f t="shared" si="304"/>
        <v>0.45729256972661225</v>
      </c>
      <c r="F4917" s="184">
        <f t="shared" si="305"/>
        <v>0.45729256972661225</v>
      </c>
      <c r="G4917" s="184">
        <f t="shared" si="306"/>
        <v>0.62330057778601689</v>
      </c>
      <c r="H4917" s="184">
        <f t="shared" si="307"/>
        <v>0.62330057778601689</v>
      </c>
      <c r="J4917">
        <v>195</v>
      </c>
      <c r="K4917">
        <v>195</v>
      </c>
      <c r="L4917">
        <v>359.309619</v>
      </c>
      <c r="R4917">
        <v>517.65409899999997</v>
      </c>
      <c r="S4917" t="s">
        <v>201</v>
      </c>
      <c r="T4917" s="221">
        <v>45474.313194444447</v>
      </c>
    </row>
    <row r="4918" spans="1:20" x14ac:dyDescent="0.35">
      <c r="A4918" t="s">
        <v>108</v>
      </c>
      <c r="B4918" t="s">
        <v>109</v>
      </c>
      <c r="C4918" t="s">
        <v>92</v>
      </c>
      <c r="D4918" s="29">
        <v>45824</v>
      </c>
      <c r="E4918" s="184">
        <f t="shared" si="304"/>
        <v>0.45729256972661225</v>
      </c>
      <c r="F4918" s="184">
        <f t="shared" si="305"/>
        <v>0.45729256972661225</v>
      </c>
      <c r="G4918" s="184">
        <f t="shared" si="306"/>
        <v>0.62330057778601689</v>
      </c>
      <c r="H4918" s="184">
        <f t="shared" si="307"/>
        <v>0.62330057778601689</v>
      </c>
      <c r="J4918">
        <v>195</v>
      </c>
      <c r="K4918">
        <v>195</v>
      </c>
      <c r="L4918">
        <v>359.309619</v>
      </c>
      <c r="R4918">
        <v>517.65409899999997</v>
      </c>
      <c r="S4918" t="s">
        <v>201</v>
      </c>
      <c r="T4918" s="221">
        <v>45474.313194444447</v>
      </c>
    </row>
    <row r="4919" spans="1:20" x14ac:dyDescent="0.35">
      <c r="A4919" t="s">
        <v>108</v>
      </c>
      <c r="B4919" t="s">
        <v>109</v>
      </c>
      <c r="C4919" t="s">
        <v>92</v>
      </c>
      <c r="D4919" s="29">
        <v>45825</v>
      </c>
      <c r="E4919" s="184">
        <f t="shared" si="304"/>
        <v>0.47120814486182738</v>
      </c>
      <c r="F4919" s="184">
        <f t="shared" si="305"/>
        <v>0.47120814486182738</v>
      </c>
      <c r="G4919" s="184">
        <f t="shared" si="306"/>
        <v>0.63295953732996524</v>
      </c>
      <c r="H4919" s="184">
        <f t="shared" si="307"/>
        <v>0.63295953732996524</v>
      </c>
      <c r="J4919">
        <v>190</v>
      </c>
      <c r="K4919">
        <v>190</v>
      </c>
      <c r="L4919">
        <v>359.309619</v>
      </c>
      <c r="R4919">
        <v>517.65409899999997</v>
      </c>
      <c r="S4919" t="s">
        <v>201</v>
      </c>
      <c r="T4919" s="221">
        <v>45474.313194444447</v>
      </c>
    </row>
    <row r="4920" spans="1:20" x14ac:dyDescent="0.35">
      <c r="A4920" t="s">
        <v>108</v>
      </c>
      <c r="B4920" t="s">
        <v>109</v>
      </c>
      <c r="C4920" t="s">
        <v>92</v>
      </c>
      <c r="D4920" s="29">
        <v>45826</v>
      </c>
      <c r="E4920" s="184">
        <f t="shared" si="304"/>
        <v>0.45729256972661225</v>
      </c>
      <c r="F4920" s="184">
        <f t="shared" si="305"/>
        <v>0.45729256972661225</v>
      </c>
      <c r="G4920" s="184">
        <f t="shared" si="306"/>
        <v>0.62330057778601689</v>
      </c>
      <c r="H4920" s="184">
        <f t="shared" si="307"/>
        <v>0.62330057778601689</v>
      </c>
      <c r="J4920">
        <v>195</v>
      </c>
      <c r="K4920">
        <v>195</v>
      </c>
      <c r="L4920">
        <v>359.309619</v>
      </c>
      <c r="R4920">
        <v>517.65409899999997</v>
      </c>
      <c r="S4920" t="s">
        <v>201</v>
      </c>
      <c r="T4920" s="221">
        <v>45474.313194444447</v>
      </c>
    </row>
    <row r="4921" spans="1:20" x14ac:dyDescent="0.35">
      <c r="A4921" t="s">
        <v>108</v>
      </c>
      <c r="B4921" t="s">
        <v>109</v>
      </c>
      <c r="C4921" t="s">
        <v>92</v>
      </c>
      <c r="D4921" s="29">
        <v>45827</v>
      </c>
      <c r="E4921" s="184">
        <f t="shared" si="304"/>
        <v>0.45729256972661225</v>
      </c>
      <c r="F4921" s="184">
        <f t="shared" si="305"/>
        <v>0.45729256972661225</v>
      </c>
      <c r="G4921" s="184">
        <f t="shared" si="306"/>
        <v>0.62330057778601689</v>
      </c>
      <c r="H4921" s="184">
        <f t="shared" si="307"/>
        <v>0.62330057778601689</v>
      </c>
      <c r="J4921">
        <v>195</v>
      </c>
      <c r="K4921">
        <v>195</v>
      </c>
      <c r="L4921">
        <v>359.309619</v>
      </c>
      <c r="R4921">
        <v>517.65409899999997</v>
      </c>
      <c r="S4921" t="s">
        <v>201</v>
      </c>
      <c r="T4921" s="221">
        <v>45474.313194444447</v>
      </c>
    </row>
    <row r="4922" spans="1:20" x14ac:dyDescent="0.35">
      <c r="A4922" t="s">
        <v>108</v>
      </c>
      <c r="B4922" t="s">
        <v>109</v>
      </c>
      <c r="C4922" t="s">
        <v>92</v>
      </c>
      <c r="D4922" s="29">
        <v>45828</v>
      </c>
      <c r="E4922" s="184">
        <f t="shared" si="304"/>
        <v>0.45729256972661225</v>
      </c>
      <c r="F4922" s="184">
        <f t="shared" si="305"/>
        <v>0.45729256972661225</v>
      </c>
      <c r="G4922" s="184">
        <f t="shared" si="306"/>
        <v>0.62330057778601689</v>
      </c>
      <c r="H4922" s="184">
        <f t="shared" si="307"/>
        <v>0.62330057778601689</v>
      </c>
      <c r="J4922">
        <v>195</v>
      </c>
      <c r="K4922">
        <v>195</v>
      </c>
      <c r="L4922">
        <v>359.309619</v>
      </c>
      <c r="R4922">
        <v>517.65409899999997</v>
      </c>
      <c r="S4922" t="s">
        <v>201</v>
      </c>
      <c r="T4922" s="221">
        <v>45474.313194444447</v>
      </c>
    </row>
    <row r="4923" spans="1:20" x14ac:dyDescent="0.35">
      <c r="A4923" t="s">
        <v>108</v>
      </c>
      <c r="B4923" t="s">
        <v>109</v>
      </c>
      <c r="C4923" t="s">
        <v>92</v>
      </c>
      <c r="D4923" s="29">
        <v>45829</v>
      </c>
      <c r="E4923" s="184">
        <f t="shared" si="304"/>
        <v>0.45729256972661225</v>
      </c>
      <c r="F4923" s="184">
        <f t="shared" si="305"/>
        <v>0.45729256972661225</v>
      </c>
      <c r="G4923" s="184">
        <f t="shared" si="306"/>
        <v>0.62330057778601689</v>
      </c>
      <c r="H4923" s="184">
        <f t="shared" si="307"/>
        <v>0.62330057778601689</v>
      </c>
      <c r="J4923">
        <v>195</v>
      </c>
      <c r="K4923">
        <v>195</v>
      </c>
      <c r="L4923">
        <v>359.309619</v>
      </c>
      <c r="R4923">
        <v>517.65409899999997</v>
      </c>
      <c r="S4923" t="s">
        <v>201</v>
      </c>
      <c r="T4923" s="221">
        <v>45474.313194444447</v>
      </c>
    </row>
    <row r="4924" spans="1:20" x14ac:dyDescent="0.35">
      <c r="A4924" t="s">
        <v>108</v>
      </c>
      <c r="B4924" t="s">
        <v>109</v>
      </c>
      <c r="C4924" t="s">
        <v>92</v>
      </c>
      <c r="D4924" s="29">
        <v>45830</v>
      </c>
      <c r="E4924" s="184">
        <f t="shared" si="304"/>
        <v>0.45729256972661225</v>
      </c>
      <c r="F4924" s="184">
        <f t="shared" si="305"/>
        <v>0.45729256972661225</v>
      </c>
      <c r="G4924" s="184">
        <f t="shared" si="306"/>
        <v>0.62330057778601689</v>
      </c>
      <c r="H4924" s="184">
        <f t="shared" si="307"/>
        <v>0.62330057778601689</v>
      </c>
      <c r="J4924">
        <v>195</v>
      </c>
      <c r="K4924">
        <v>195</v>
      </c>
      <c r="L4924">
        <v>359.309619</v>
      </c>
      <c r="R4924">
        <v>517.65409899999997</v>
      </c>
      <c r="S4924" t="s">
        <v>201</v>
      </c>
      <c r="T4924" s="221">
        <v>45474.313194444447</v>
      </c>
    </row>
    <row r="4925" spans="1:20" x14ac:dyDescent="0.35">
      <c r="A4925" t="s">
        <v>108</v>
      </c>
      <c r="B4925" t="s">
        <v>109</v>
      </c>
      <c r="C4925" t="s">
        <v>92</v>
      </c>
      <c r="D4925" s="29">
        <v>45831</v>
      </c>
      <c r="E4925" s="184">
        <f t="shared" si="304"/>
        <v>0.45729256972661225</v>
      </c>
      <c r="F4925" s="184">
        <f t="shared" si="305"/>
        <v>0.45729256972661225</v>
      </c>
      <c r="G4925" s="184">
        <f t="shared" si="306"/>
        <v>0.62330057778601689</v>
      </c>
      <c r="H4925" s="184">
        <f t="shared" si="307"/>
        <v>0.62330057778601689</v>
      </c>
      <c r="J4925">
        <v>195</v>
      </c>
      <c r="K4925">
        <v>195</v>
      </c>
      <c r="L4925">
        <v>359.309619</v>
      </c>
      <c r="R4925">
        <v>517.65409899999997</v>
      </c>
      <c r="S4925" t="s">
        <v>201</v>
      </c>
      <c r="T4925" s="221">
        <v>45474.313194444447</v>
      </c>
    </row>
    <row r="4926" spans="1:20" x14ac:dyDescent="0.35">
      <c r="A4926" t="s">
        <v>108</v>
      </c>
      <c r="B4926" t="s">
        <v>109</v>
      </c>
      <c r="C4926" t="s">
        <v>92</v>
      </c>
      <c r="D4926" s="29">
        <v>45832</v>
      </c>
      <c r="E4926" s="184">
        <f t="shared" si="304"/>
        <v>0.45729256972661225</v>
      </c>
      <c r="F4926" s="184">
        <f t="shared" si="305"/>
        <v>0.45729256972661225</v>
      </c>
      <c r="G4926" s="184">
        <f t="shared" si="306"/>
        <v>0.62330057778601689</v>
      </c>
      <c r="H4926" s="184">
        <f t="shared" si="307"/>
        <v>0.62330057778601689</v>
      </c>
      <c r="J4926">
        <v>195</v>
      </c>
      <c r="K4926">
        <v>195</v>
      </c>
      <c r="L4926">
        <v>359.309619</v>
      </c>
      <c r="R4926">
        <v>517.65409899999997</v>
      </c>
      <c r="S4926" t="s">
        <v>201</v>
      </c>
      <c r="T4926" s="221">
        <v>45474.313194444447</v>
      </c>
    </row>
    <row r="4927" spans="1:20" x14ac:dyDescent="0.35">
      <c r="A4927" t="s">
        <v>108</v>
      </c>
      <c r="B4927" t="s">
        <v>109</v>
      </c>
      <c r="C4927" t="s">
        <v>92</v>
      </c>
      <c r="D4927" s="29">
        <v>45833</v>
      </c>
      <c r="E4927" s="184">
        <f t="shared" si="304"/>
        <v>0.45729256972661225</v>
      </c>
      <c r="F4927" s="184">
        <f t="shared" si="305"/>
        <v>0.45729256972661225</v>
      </c>
      <c r="G4927" s="184">
        <f t="shared" si="306"/>
        <v>0.62330057778601689</v>
      </c>
      <c r="H4927" s="184">
        <f t="shared" si="307"/>
        <v>0.62330057778601689</v>
      </c>
      <c r="J4927">
        <v>195</v>
      </c>
      <c r="K4927">
        <v>195</v>
      </c>
      <c r="L4927">
        <v>359.309619</v>
      </c>
      <c r="R4927">
        <v>517.65409899999997</v>
      </c>
      <c r="S4927" t="s">
        <v>201</v>
      </c>
      <c r="T4927" s="221">
        <v>45474.313194444447</v>
      </c>
    </row>
    <row r="4928" spans="1:20" x14ac:dyDescent="0.35">
      <c r="A4928" t="s">
        <v>108</v>
      </c>
      <c r="B4928" t="s">
        <v>109</v>
      </c>
      <c r="C4928" t="s">
        <v>92</v>
      </c>
      <c r="D4928" s="29">
        <v>45834</v>
      </c>
      <c r="E4928" s="184">
        <f t="shared" si="304"/>
        <v>0.49903929513225753</v>
      </c>
      <c r="F4928" s="184">
        <f t="shared" si="305"/>
        <v>0.49903929513225753</v>
      </c>
      <c r="G4928" s="184">
        <f t="shared" si="306"/>
        <v>0.65227745641786172</v>
      </c>
      <c r="H4928" s="184">
        <f t="shared" si="307"/>
        <v>0.65227745641786172</v>
      </c>
      <c r="J4928">
        <v>180</v>
      </c>
      <c r="K4928">
        <v>180</v>
      </c>
      <c r="L4928">
        <v>359.309619</v>
      </c>
      <c r="R4928">
        <v>517.65409899999997</v>
      </c>
      <c r="S4928" t="s">
        <v>201</v>
      </c>
      <c r="T4928" s="221">
        <v>45474.313194444447</v>
      </c>
    </row>
    <row r="4929" spans="1:20" x14ac:dyDescent="0.35">
      <c r="A4929" t="s">
        <v>108</v>
      </c>
      <c r="B4929" t="s">
        <v>109</v>
      </c>
      <c r="C4929" t="s">
        <v>92</v>
      </c>
      <c r="D4929" s="29">
        <v>45835</v>
      </c>
      <c r="E4929" s="184">
        <f t="shared" si="304"/>
        <v>0.45729256972661225</v>
      </c>
      <c r="F4929" s="184">
        <f t="shared" si="305"/>
        <v>0.45729256972661225</v>
      </c>
      <c r="G4929" s="184">
        <f t="shared" si="306"/>
        <v>0.62330057778601689</v>
      </c>
      <c r="H4929" s="184">
        <f t="shared" si="307"/>
        <v>0.62330057778601689</v>
      </c>
      <c r="J4929">
        <v>195</v>
      </c>
      <c r="K4929">
        <v>195</v>
      </c>
      <c r="L4929">
        <v>359.309619</v>
      </c>
      <c r="R4929">
        <v>517.65409899999997</v>
      </c>
      <c r="S4929" t="s">
        <v>201</v>
      </c>
      <c r="T4929" s="221">
        <v>45474.313194444447</v>
      </c>
    </row>
    <row r="4930" spans="1:20" x14ac:dyDescent="0.35">
      <c r="A4930" t="s">
        <v>108</v>
      </c>
      <c r="B4930" t="s">
        <v>109</v>
      </c>
      <c r="C4930" t="s">
        <v>92</v>
      </c>
      <c r="D4930" s="29">
        <v>45836</v>
      </c>
      <c r="E4930" s="184" t="str">
        <f t="shared" si="304"/>
        <v/>
      </c>
      <c r="F4930" s="184" t="str">
        <f t="shared" si="305"/>
        <v/>
      </c>
      <c r="G4930" s="184" t="str">
        <f t="shared" si="306"/>
        <v/>
      </c>
      <c r="H4930" s="184" t="str">
        <f t="shared" si="307"/>
        <v/>
      </c>
      <c r="J4930" t="s">
        <v>253</v>
      </c>
      <c r="K4930" t="s">
        <v>253</v>
      </c>
      <c r="L4930">
        <v>359.309619</v>
      </c>
      <c r="R4930">
        <v>517.65409899999997</v>
      </c>
      <c r="S4930" t="s">
        <v>201</v>
      </c>
      <c r="T4930" s="221">
        <v>45474.313194444447</v>
      </c>
    </row>
    <row r="4931" spans="1:20" x14ac:dyDescent="0.35">
      <c r="A4931" t="s">
        <v>108</v>
      </c>
      <c r="B4931" t="s">
        <v>109</v>
      </c>
      <c r="C4931" t="s">
        <v>92</v>
      </c>
      <c r="D4931" s="29">
        <v>45837</v>
      </c>
      <c r="E4931" s="184" t="str">
        <f t="shared" si="304"/>
        <v/>
      </c>
      <c r="F4931" s="184" t="str">
        <f t="shared" si="305"/>
        <v/>
      </c>
      <c r="G4931" s="184" t="str">
        <f t="shared" si="306"/>
        <v/>
      </c>
      <c r="H4931" s="184" t="str">
        <f t="shared" si="307"/>
        <v/>
      </c>
      <c r="J4931" t="s">
        <v>253</v>
      </c>
      <c r="K4931" t="s">
        <v>253</v>
      </c>
      <c r="L4931">
        <v>359.309619</v>
      </c>
      <c r="R4931">
        <v>517.65409899999997</v>
      </c>
      <c r="S4931" t="s">
        <v>201</v>
      </c>
      <c r="T4931" s="221">
        <v>45474.313194444447</v>
      </c>
    </row>
    <row r="4932" spans="1:20" x14ac:dyDescent="0.35">
      <c r="A4932" t="s">
        <v>108</v>
      </c>
      <c r="B4932" t="s">
        <v>109</v>
      </c>
      <c r="C4932" t="s">
        <v>92</v>
      </c>
      <c r="D4932" s="29">
        <v>45838</v>
      </c>
      <c r="E4932" s="184" t="str">
        <f t="shared" si="304"/>
        <v/>
      </c>
      <c r="F4932" s="184" t="str">
        <f t="shared" si="305"/>
        <v/>
      </c>
      <c r="G4932" s="184" t="str">
        <f t="shared" si="306"/>
        <v/>
      </c>
      <c r="H4932" s="184" t="str">
        <f t="shared" si="307"/>
        <v/>
      </c>
      <c r="J4932" t="s">
        <v>253</v>
      </c>
      <c r="K4932" t="s">
        <v>253</v>
      </c>
      <c r="L4932">
        <v>359.309619</v>
      </c>
      <c r="R4932">
        <v>517.65409899999997</v>
      </c>
      <c r="S4932" t="s">
        <v>201</v>
      </c>
      <c r="T4932" s="221">
        <v>45474.313194444447</v>
      </c>
    </row>
    <row r="4933" spans="1:20" x14ac:dyDescent="0.35">
      <c r="A4933" t="s">
        <v>108</v>
      </c>
      <c r="B4933" t="s">
        <v>109</v>
      </c>
      <c r="C4933" t="s">
        <v>92</v>
      </c>
      <c r="D4933" s="29">
        <v>45839</v>
      </c>
      <c r="E4933" s="184" t="str">
        <f t="shared" si="304"/>
        <v/>
      </c>
      <c r="F4933" s="184" t="str">
        <f t="shared" si="305"/>
        <v/>
      </c>
      <c r="G4933" s="184" t="str">
        <f t="shared" si="306"/>
        <v/>
      </c>
      <c r="H4933" s="184" t="str">
        <f t="shared" si="307"/>
        <v/>
      </c>
      <c r="J4933" t="s">
        <v>253</v>
      </c>
      <c r="K4933" t="s">
        <v>253</v>
      </c>
      <c r="L4933">
        <v>359.309619</v>
      </c>
      <c r="R4933">
        <v>517.65409899999997</v>
      </c>
      <c r="S4933" t="s">
        <v>201</v>
      </c>
      <c r="T4933" s="221">
        <v>45505.313194444447</v>
      </c>
    </row>
    <row r="4934" spans="1:20" x14ac:dyDescent="0.35">
      <c r="A4934" t="s">
        <v>108</v>
      </c>
      <c r="B4934" t="s">
        <v>109</v>
      </c>
      <c r="C4934" t="s">
        <v>92</v>
      </c>
      <c r="D4934" s="29">
        <v>45840</v>
      </c>
      <c r="E4934" s="184" t="str">
        <f t="shared" si="304"/>
        <v/>
      </c>
      <c r="F4934" s="184" t="str">
        <f t="shared" si="305"/>
        <v/>
      </c>
      <c r="G4934" s="184" t="str">
        <f t="shared" si="306"/>
        <v/>
      </c>
      <c r="H4934" s="184" t="str">
        <f t="shared" si="307"/>
        <v/>
      </c>
      <c r="J4934" t="s">
        <v>253</v>
      </c>
      <c r="K4934" t="s">
        <v>253</v>
      </c>
      <c r="L4934">
        <v>359.309619</v>
      </c>
      <c r="R4934">
        <v>517.65409899999997</v>
      </c>
      <c r="S4934" t="s">
        <v>201</v>
      </c>
      <c r="T4934" s="221">
        <v>45505.3125</v>
      </c>
    </row>
    <row r="4935" spans="1:20" x14ac:dyDescent="0.35">
      <c r="A4935" t="s">
        <v>108</v>
      </c>
      <c r="B4935" t="s">
        <v>109</v>
      </c>
      <c r="C4935" t="s">
        <v>92</v>
      </c>
      <c r="D4935" s="29">
        <v>45841</v>
      </c>
      <c r="E4935" s="184" t="str">
        <f t="shared" si="304"/>
        <v/>
      </c>
      <c r="F4935" s="184" t="str">
        <f t="shared" si="305"/>
        <v/>
      </c>
      <c r="G4935" s="184" t="str">
        <f t="shared" si="306"/>
        <v/>
      </c>
      <c r="H4935" s="184" t="str">
        <f t="shared" si="307"/>
        <v/>
      </c>
      <c r="J4935" t="s">
        <v>253</v>
      </c>
      <c r="K4935" t="s">
        <v>253</v>
      </c>
      <c r="L4935">
        <v>359.309619</v>
      </c>
      <c r="R4935">
        <v>517.65409899999997</v>
      </c>
      <c r="S4935" t="s">
        <v>201</v>
      </c>
      <c r="T4935" s="221">
        <v>45505.313194444447</v>
      </c>
    </row>
    <row r="4936" spans="1:20" x14ac:dyDescent="0.35">
      <c r="A4936" t="s">
        <v>108</v>
      </c>
      <c r="B4936" t="s">
        <v>109</v>
      </c>
      <c r="C4936" t="s">
        <v>92</v>
      </c>
      <c r="D4936" s="29">
        <v>45842</v>
      </c>
      <c r="E4936" s="184" t="str">
        <f t="shared" ref="E4936:E4999" si="308">IF(J4936="","",IF(L4936=0,0,IF(1-(J4936/L4936)&lt;0,"",1-(J4936/L4936))))</f>
        <v/>
      </c>
      <c r="F4936" s="184" t="str">
        <f t="shared" ref="F4936:F4999" si="309">IF(K4936="","",IF(L4936=0,0,IF(1-(K4936/L4936)&lt;0,"",1-(K4936/L4936))))</f>
        <v/>
      </c>
      <c r="G4936" s="184" t="str">
        <f t="shared" ref="G4936:G4999" si="310">IF(J4936="","",IF(1-(J4936/R4936)&lt;0,"",1-(J4936/R4936)))</f>
        <v/>
      </c>
      <c r="H4936" s="184" t="str">
        <f t="shared" ref="H4936:H4999" si="311">IF(K4936="","",IF(1-(K4936/R4936)&lt;0,"",1-(K4936/R4936)))</f>
        <v/>
      </c>
      <c r="J4936" t="s">
        <v>253</v>
      </c>
      <c r="K4936" t="s">
        <v>253</v>
      </c>
      <c r="L4936">
        <v>359.309619</v>
      </c>
      <c r="R4936">
        <v>517.65409899999997</v>
      </c>
      <c r="S4936" t="s">
        <v>201</v>
      </c>
      <c r="T4936" s="221">
        <v>45505.313194444447</v>
      </c>
    </row>
    <row r="4937" spans="1:20" x14ac:dyDescent="0.35">
      <c r="A4937" t="s">
        <v>108</v>
      </c>
      <c r="B4937" t="s">
        <v>109</v>
      </c>
      <c r="C4937" t="s">
        <v>92</v>
      </c>
      <c r="D4937" s="29">
        <v>45843</v>
      </c>
      <c r="E4937" s="184" t="str">
        <f t="shared" si="308"/>
        <v/>
      </c>
      <c r="F4937" s="184" t="str">
        <f t="shared" si="309"/>
        <v/>
      </c>
      <c r="G4937" s="184" t="str">
        <f t="shared" si="310"/>
        <v/>
      </c>
      <c r="H4937" s="184" t="str">
        <f t="shared" si="311"/>
        <v/>
      </c>
      <c r="J4937" t="s">
        <v>253</v>
      </c>
      <c r="K4937" t="s">
        <v>253</v>
      </c>
      <c r="L4937">
        <v>359.309619</v>
      </c>
      <c r="R4937">
        <v>517.65409899999997</v>
      </c>
      <c r="S4937" t="s">
        <v>201</v>
      </c>
      <c r="T4937" s="221">
        <v>45505.313194444447</v>
      </c>
    </row>
    <row r="4938" spans="1:20" x14ac:dyDescent="0.35">
      <c r="A4938" t="s">
        <v>108</v>
      </c>
      <c r="B4938" t="s">
        <v>109</v>
      </c>
      <c r="C4938" t="s">
        <v>92</v>
      </c>
      <c r="D4938" s="29">
        <v>45844</v>
      </c>
      <c r="E4938" s="184" t="str">
        <f t="shared" si="308"/>
        <v/>
      </c>
      <c r="F4938" s="184" t="str">
        <f t="shared" si="309"/>
        <v/>
      </c>
      <c r="G4938" s="184" t="str">
        <f t="shared" si="310"/>
        <v/>
      </c>
      <c r="H4938" s="184" t="str">
        <f t="shared" si="311"/>
        <v/>
      </c>
      <c r="J4938" t="s">
        <v>253</v>
      </c>
      <c r="K4938" t="s">
        <v>253</v>
      </c>
      <c r="L4938">
        <v>359.309619</v>
      </c>
      <c r="R4938">
        <v>517.65409899999997</v>
      </c>
      <c r="S4938" t="s">
        <v>201</v>
      </c>
      <c r="T4938" s="221">
        <v>45505.313194444447</v>
      </c>
    </row>
    <row r="4939" spans="1:20" x14ac:dyDescent="0.35">
      <c r="A4939" t="s">
        <v>108</v>
      </c>
      <c r="B4939" t="s">
        <v>109</v>
      </c>
      <c r="C4939" t="s">
        <v>92</v>
      </c>
      <c r="D4939" s="29">
        <v>45845</v>
      </c>
      <c r="E4939" s="184" t="str">
        <f t="shared" si="308"/>
        <v/>
      </c>
      <c r="F4939" s="184" t="str">
        <f t="shared" si="309"/>
        <v/>
      </c>
      <c r="G4939" s="184" t="str">
        <f t="shared" si="310"/>
        <v/>
      </c>
      <c r="H4939" s="184" t="str">
        <f t="shared" si="311"/>
        <v/>
      </c>
      <c r="J4939" t="s">
        <v>253</v>
      </c>
      <c r="K4939" t="s">
        <v>253</v>
      </c>
      <c r="L4939">
        <v>359.309619</v>
      </c>
      <c r="R4939">
        <v>517.65409899999997</v>
      </c>
      <c r="S4939" t="s">
        <v>201</v>
      </c>
      <c r="T4939" s="221">
        <v>45505.313194444447</v>
      </c>
    </row>
    <row r="4940" spans="1:20" x14ac:dyDescent="0.35">
      <c r="A4940" t="s">
        <v>108</v>
      </c>
      <c r="B4940" t="s">
        <v>109</v>
      </c>
      <c r="C4940" t="s">
        <v>92</v>
      </c>
      <c r="D4940" s="29">
        <v>45846</v>
      </c>
      <c r="E4940" s="184" t="str">
        <f t="shared" si="308"/>
        <v/>
      </c>
      <c r="F4940" s="184" t="str">
        <f t="shared" si="309"/>
        <v/>
      </c>
      <c r="G4940" s="184" t="str">
        <f t="shared" si="310"/>
        <v/>
      </c>
      <c r="H4940" s="184" t="str">
        <f t="shared" si="311"/>
        <v/>
      </c>
      <c r="J4940" t="s">
        <v>253</v>
      </c>
      <c r="K4940" t="s">
        <v>253</v>
      </c>
      <c r="L4940">
        <v>359.309619</v>
      </c>
      <c r="R4940">
        <v>517.65409899999997</v>
      </c>
      <c r="S4940" t="s">
        <v>201</v>
      </c>
      <c r="T4940" s="221">
        <v>45505.313194444447</v>
      </c>
    </row>
    <row r="4941" spans="1:20" x14ac:dyDescent="0.35">
      <c r="A4941" t="s">
        <v>108</v>
      </c>
      <c r="B4941" t="s">
        <v>109</v>
      </c>
      <c r="C4941" t="s">
        <v>92</v>
      </c>
      <c r="D4941" s="29">
        <v>45847</v>
      </c>
      <c r="E4941" s="184" t="str">
        <f t="shared" si="308"/>
        <v/>
      </c>
      <c r="F4941" s="184" t="str">
        <f t="shared" si="309"/>
        <v/>
      </c>
      <c r="G4941" s="184" t="str">
        <f t="shared" si="310"/>
        <v/>
      </c>
      <c r="H4941" s="184" t="str">
        <f t="shared" si="311"/>
        <v/>
      </c>
      <c r="J4941" t="s">
        <v>253</v>
      </c>
      <c r="K4941" t="s">
        <v>253</v>
      </c>
      <c r="L4941">
        <v>359.309619</v>
      </c>
      <c r="R4941">
        <v>517.65409899999997</v>
      </c>
      <c r="S4941" t="s">
        <v>201</v>
      </c>
      <c r="T4941" s="221">
        <v>45505.313194444447</v>
      </c>
    </row>
    <row r="4942" spans="1:20" x14ac:dyDescent="0.35">
      <c r="A4942" t="s">
        <v>108</v>
      </c>
      <c r="B4942" t="s">
        <v>109</v>
      </c>
      <c r="C4942" t="s">
        <v>92</v>
      </c>
      <c r="D4942" s="29">
        <v>45848</v>
      </c>
      <c r="E4942" s="184" t="str">
        <f t="shared" si="308"/>
        <v/>
      </c>
      <c r="F4942" s="184" t="str">
        <f t="shared" si="309"/>
        <v/>
      </c>
      <c r="G4942" s="184" t="str">
        <f t="shared" si="310"/>
        <v/>
      </c>
      <c r="H4942" s="184" t="str">
        <f t="shared" si="311"/>
        <v/>
      </c>
      <c r="J4942" t="s">
        <v>253</v>
      </c>
      <c r="K4942" t="s">
        <v>253</v>
      </c>
      <c r="L4942">
        <v>359.309619</v>
      </c>
      <c r="R4942">
        <v>517.65409899999997</v>
      </c>
      <c r="S4942" t="s">
        <v>201</v>
      </c>
      <c r="T4942" s="221">
        <v>45505.313194444447</v>
      </c>
    </row>
    <row r="4943" spans="1:20" x14ac:dyDescent="0.35">
      <c r="A4943" t="s">
        <v>108</v>
      </c>
      <c r="B4943" t="s">
        <v>109</v>
      </c>
      <c r="C4943" t="s">
        <v>92</v>
      </c>
      <c r="D4943" s="29">
        <v>45849</v>
      </c>
      <c r="E4943" s="184" t="str">
        <f t="shared" si="308"/>
        <v/>
      </c>
      <c r="F4943" s="184" t="str">
        <f t="shared" si="309"/>
        <v/>
      </c>
      <c r="G4943" s="184" t="str">
        <f t="shared" si="310"/>
        <v/>
      </c>
      <c r="H4943" s="184" t="str">
        <f t="shared" si="311"/>
        <v/>
      </c>
      <c r="J4943" t="s">
        <v>253</v>
      </c>
      <c r="K4943" t="s">
        <v>253</v>
      </c>
      <c r="L4943">
        <v>359.309619</v>
      </c>
      <c r="R4943">
        <v>517.65409899999997</v>
      </c>
      <c r="S4943" t="s">
        <v>201</v>
      </c>
      <c r="T4943" s="221">
        <v>45505.313194444447</v>
      </c>
    </row>
    <row r="4944" spans="1:20" x14ac:dyDescent="0.35">
      <c r="A4944" t="s">
        <v>108</v>
      </c>
      <c r="B4944" t="s">
        <v>109</v>
      </c>
      <c r="C4944" t="s">
        <v>92</v>
      </c>
      <c r="D4944" s="29">
        <v>45850</v>
      </c>
      <c r="E4944" s="184" t="str">
        <f t="shared" si="308"/>
        <v/>
      </c>
      <c r="F4944" s="184" t="str">
        <f t="shared" si="309"/>
        <v/>
      </c>
      <c r="G4944" s="184" t="str">
        <f t="shared" si="310"/>
        <v/>
      </c>
      <c r="H4944" s="184" t="str">
        <f t="shared" si="311"/>
        <v/>
      </c>
      <c r="J4944" t="s">
        <v>253</v>
      </c>
      <c r="K4944" t="s">
        <v>253</v>
      </c>
      <c r="L4944">
        <v>359.309619</v>
      </c>
      <c r="R4944">
        <v>517.65409899999997</v>
      </c>
      <c r="S4944" t="s">
        <v>201</v>
      </c>
      <c r="T4944" s="221">
        <v>45505.313194444447</v>
      </c>
    </row>
    <row r="4945" spans="1:20" x14ac:dyDescent="0.35">
      <c r="A4945" t="s">
        <v>108</v>
      </c>
      <c r="B4945" t="s">
        <v>109</v>
      </c>
      <c r="C4945" t="s">
        <v>92</v>
      </c>
      <c r="D4945" s="29">
        <v>45851</v>
      </c>
      <c r="E4945" s="184" t="str">
        <f t="shared" si="308"/>
        <v/>
      </c>
      <c r="F4945" s="184" t="str">
        <f t="shared" si="309"/>
        <v/>
      </c>
      <c r="G4945" s="184" t="str">
        <f t="shared" si="310"/>
        <v/>
      </c>
      <c r="H4945" s="184" t="str">
        <f t="shared" si="311"/>
        <v/>
      </c>
      <c r="J4945" t="s">
        <v>253</v>
      </c>
      <c r="K4945" t="s">
        <v>253</v>
      </c>
      <c r="L4945">
        <v>359.309619</v>
      </c>
      <c r="R4945">
        <v>517.65409899999997</v>
      </c>
      <c r="S4945" t="s">
        <v>201</v>
      </c>
      <c r="T4945" s="221">
        <v>45505.313194444447</v>
      </c>
    </row>
    <row r="4946" spans="1:20" x14ac:dyDescent="0.35">
      <c r="A4946" t="s">
        <v>108</v>
      </c>
      <c r="B4946" t="s">
        <v>109</v>
      </c>
      <c r="C4946" t="s">
        <v>92</v>
      </c>
      <c r="D4946" s="29">
        <v>45852</v>
      </c>
      <c r="E4946" s="184" t="str">
        <f t="shared" si="308"/>
        <v/>
      </c>
      <c r="F4946" s="184" t="str">
        <f t="shared" si="309"/>
        <v/>
      </c>
      <c r="G4946" s="184" t="str">
        <f t="shared" si="310"/>
        <v/>
      </c>
      <c r="H4946" s="184" t="str">
        <f t="shared" si="311"/>
        <v/>
      </c>
      <c r="J4946" t="s">
        <v>253</v>
      </c>
      <c r="K4946" t="s">
        <v>253</v>
      </c>
      <c r="L4946">
        <v>359.309619</v>
      </c>
      <c r="R4946">
        <v>517.65409899999997</v>
      </c>
      <c r="S4946" t="s">
        <v>201</v>
      </c>
      <c r="T4946" s="221">
        <v>45505.313194444447</v>
      </c>
    </row>
    <row r="4947" spans="1:20" x14ac:dyDescent="0.35">
      <c r="A4947" t="s">
        <v>108</v>
      </c>
      <c r="B4947" t="s">
        <v>109</v>
      </c>
      <c r="C4947" t="s">
        <v>92</v>
      </c>
      <c r="D4947" s="29">
        <v>45853</v>
      </c>
      <c r="E4947" s="184" t="str">
        <f t="shared" si="308"/>
        <v/>
      </c>
      <c r="F4947" s="184" t="str">
        <f t="shared" si="309"/>
        <v/>
      </c>
      <c r="G4947" s="184" t="str">
        <f t="shared" si="310"/>
        <v/>
      </c>
      <c r="H4947" s="184" t="str">
        <f t="shared" si="311"/>
        <v/>
      </c>
      <c r="J4947" t="s">
        <v>253</v>
      </c>
      <c r="K4947" t="s">
        <v>253</v>
      </c>
      <c r="L4947">
        <v>359.309619</v>
      </c>
      <c r="R4947">
        <v>517.65409899999997</v>
      </c>
      <c r="S4947" t="s">
        <v>201</v>
      </c>
      <c r="T4947" s="221">
        <v>45505.313194444447</v>
      </c>
    </row>
    <row r="4948" spans="1:20" x14ac:dyDescent="0.35">
      <c r="A4948" t="s">
        <v>108</v>
      </c>
      <c r="B4948" t="s">
        <v>109</v>
      </c>
      <c r="C4948" t="s">
        <v>92</v>
      </c>
      <c r="D4948" s="29">
        <v>45854</v>
      </c>
      <c r="E4948" s="184" t="str">
        <f t="shared" si="308"/>
        <v/>
      </c>
      <c r="F4948" s="184" t="str">
        <f t="shared" si="309"/>
        <v/>
      </c>
      <c r="G4948" s="184" t="str">
        <f t="shared" si="310"/>
        <v/>
      </c>
      <c r="H4948" s="184" t="str">
        <f t="shared" si="311"/>
        <v/>
      </c>
      <c r="J4948" t="s">
        <v>253</v>
      </c>
      <c r="K4948" t="s">
        <v>253</v>
      </c>
      <c r="L4948">
        <v>359.309619</v>
      </c>
      <c r="R4948">
        <v>517.65409899999997</v>
      </c>
      <c r="S4948" t="s">
        <v>201</v>
      </c>
      <c r="T4948" s="221">
        <v>45505.313194444447</v>
      </c>
    </row>
    <row r="4949" spans="1:20" x14ac:dyDescent="0.35">
      <c r="A4949" t="s">
        <v>108</v>
      </c>
      <c r="B4949" t="s">
        <v>109</v>
      </c>
      <c r="C4949" t="s">
        <v>92</v>
      </c>
      <c r="D4949" s="29">
        <v>45855</v>
      </c>
      <c r="E4949" s="184">
        <f t="shared" si="308"/>
        <v>0.49903929513225753</v>
      </c>
      <c r="F4949" s="184">
        <f t="shared" si="309"/>
        <v>0.49903929513225753</v>
      </c>
      <c r="G4949" s="184">
        <f t="shared" si="310"/>
        <v>0.65227745641786172</v>
      </c>
      <c r="H4949" s="184">
        <f t="shared" si="311"/>
        <v>0.65227745641786172</v>
      </c>
      <c r="J4949">
        <v>180</v>
      </c>
      <c r="K4949">
        <v>180</v>
      </c>
      <c r="L4949">
        <v>359.309619</v>
      </c>
      <c r="R4949">
        <v>517.65409899999997</v>
      </c>
      <c r="S4949" t="s">
        <v>201</v>
      </c>
      <c r="T4949" s="221">
        <v>45505.313194444447</v>
      </c>
    </row>
    <row r="4950" spans="1:20" x14ac:dyDescent="0.35">
      <c r="A4950" t="s">
        <v>108</v>
      </c>
      <c r="B4950" t="s">
        <v>109</v>
      </c>
      <c r="C4950" t="s">
        <v>92</v>
      </c>
      <c r="D4950" s="29">
        <v>45856</v>
      </c>
      <c r="E4950" s="184" t="str">
        <f t="shared" si="308"/>
        <v/>
      </c>
      <c r="F4950" s="184" t="str">
        <f t="shared" si="309"/>
        <v/>
      </c>
      <c r="G4950" s="184" t="str">
        <f t="shared" si="310"/>
        <v/>
      </c>
      <c r="H4950" s="184" t="str">
        <f t="shared" si="311"/>
        <v/>
      </c>
      <c r="J4950" t="s">
        <v>253</v>
      </c>
      <c r="K4950" t="s">
        <v>253</v>
      </c>
      <c r="L4950">
        <v>359.309619</v>
      </c>
      <c r="R4950">
        <v>517.65409899999997</v>
      </c>
      <c r="S4950" t="s">
        <v>201</v>
      </c>
      <c r="T4950" s="221">
        <v>45505.313194444447</v>
      </c>
    </row>
    <row r="4951" spans="1:20" x14ac:dyDescent="0.35">
      <c r="A4951" t="s">
        <v>108</v>
      </c>
      <c r="B4951" t="s">
        <v>109</v>
      </c>
      <c r="C4951" t="s">
        <v>92</v>
      </c>
      <c r="D4951" s="29">
        <v>45857</v>
      </c>
      <c r="E4951" s="184" t="str">
        <f t="shared" si="308"/>
        <v/>
      </c>
      <c r="F4951" s="184" t="str">
        <f t="shared" si="309"/>
        <v/>
      </c>
      <c r="G4951" s="184" t="str">
        <f t="shared" si="310"/>
        <v/>
      </c>
      <c r="H4951" s="184" t="str">
        <f t="shared" si="311"/>
        <v/>
      </c>
      <c r="J4951" t="s">
        <v>253</v>
      </c>
      <c r="K4951" t="s">
        <v>253</v>
      </c>
      <c r="L4951">
        <v>359.309619</v>
      </c>
      <c r="R4951">
        <v>517.65409899999997</v>
      </c>
      <c r="S4951" t="s">
        <v>201</v>
      </c>
      <c r="T4951" s="221">
        <v>45505.313194444447</v>
      </c>
    </row>
    <row r="4952" spans="1:20" x14ac:dyDescent="0.35">
      <c r="A4952" t="s">
        <v>108</v>
      </c>
      <c r="B4952" t="s">
        <v>109</v>
      </c>
      <c r="C4952" t="s">
        <v>92</v>
      </c>
      <c r="D4952" s="29">
        <v>45858</v>
      </c>
      <c r="E4952" s="184" t="str">
        <f t="shared" si="308"/>
        <v/>
      </c>
      <c r="F4952" s="184" t="str">
        <f t="shared" si="309"/>
        <v/>
      </c>
      <c r="G4952" s="184" t="str">
        <f t="shared" si="310"/>
        <v/>
      </c>
      <c r="H4952" s="184" t="str">
        <f t="shared" si="311"/>
        <v/>
      </c>
      <c r="J4952" t="s">
        <v>253</v>
      </c>
      <c r="K4952" t="s">
        <v>253</v>
      </c>
      <c r="L4952">
        <v>359.309619</v>
      </c>
      <c r="R4952">
        <v>517.65409899999997</v>
      </c>
      <c r="S4952" t="s">
        <v>201</v>
      </c>
      <c r="T4952" s="221">
        <v>45505.313194444447</v>
      </c>
    </row>
    <row r="4953" spans="1:20" x14ac:dyDescent="0.35">
      <c r="A4953" t="s">
        <v>108</v>
      </c>
      <c r="B4953" t="s">
        <v>109</v>
      </c>
      <c r="C4953" t="s">
        <v>92</v>
      </c>
      <c r="D4953" s="29">
        <v>45859</v>
      </c>
      <c r="E4953" s="184" t="str">
        <f t="shared" si="308"/>
        <v/>
      </c>
      <c r="F4953" s="184" t="str">
        <f t="shared" si="309"/>
        <v/>
      </c>
      <c r="G4953" s="184" t="str">
        <f t="shared" si="310"/>
        <v/>
      </c>
      <c r="H4953" s="184" t="str">
        <f t="shared" si="311"/>
        <v/>
      </c>
      <c r="J4953" t="s">
        <v>253</v>
      </c>
      <c r="K4953" t="s">
        <v>253</v>
      </c>
      <c r="L4953">
        <v>359.309619</v>
      </c>
      <c r="R4953">
        <v>517.65409899999997</v>
      </c>
      <c r="S4953" t="s">
        <v>201</v>
      </c>
      <c r="T4953" s="221">
        <v>45505.313194444447</v>
      </c>
    </row>
    <row r="4954" spans="1:20" x14ac:dyDescent="0.35">
      <c r="A4954" t="s">
        <v>108</v>
      </c>
      <c r="B4954" t="s">
        <v>109</v>
      </c>
      <c r="C4954" t="s">
        <v>92</v>
      </c>
      <c r="D4954" s="29">
        <v>45860</v>
      </c>
      <c r="E4954" s="184" t="str">
        <f t="shared" si="308"/>
        <v/>
      </c>
      <c r="F4954" s="184" t="str">
        <f t="shared" si="309"/>
        <v/>
      </c>
      <c r="G4954" s="184" t="str">
        <f t="shared" si="310"/>
        <v/>
      </c>
      <c r="H4954" s="184" t="str">
        <f t="shared" si="311"/>
        <v/>
      </c>
      <c r="J4954" t="s">
        <v>253</v>
      </c>
      <c r="K4954" t="s">
        <v>253</v>
      </c>
      <c r="L4954">
        <v>359.309619</v>
      </c>
      <c r="R4954">
        <v>517.65409899999997</v>
      </c>
      <c r="S4954" t="s">
        <v>201</v>
      </c>
      <c r="T4954" s="221">
        <v>45505.313194444447</v>
      </c>
    </row>
    <row r="4955" spans="1:20" x14ac:dyDescent="0.35">
      <c r="A4955" t="s">
        <v>108</v>
      </c>
      <c r="B4955" t="s">
        <v>109</v>
      </c>
      <c r="C4955" t="s">
        <v>92</v>
      </c>
      <c r="D4955" s="29">
        <v>45861</v>
      </c>
      <c r="E4955" s="184" t="str">
        <f t="shared" si="308"/>
        <v/>
      </c>
      <c r="F4955" s="184" t="str">
        <f t="shared" si="309"/>
        <v/>
      </c>
      <c r="G4955" s="184" t="str">
        <f t="shared" si="310"/>
        <v/>
      </c>
      <c r="H4955" s="184" t="str">
        <f t="shared" si="311"/>
        <v/>
      </c>
      <c r="J4955" t="s">
        <v>253</v>
      </c>
      <c r="K4955" t="s">
        <v>253</v>
      </c>
      <c r="L4955">
        <v>359.309619</v>
      </c>
      <c r="R4955">
        <v>517.65409899999997</v>
      </c>
      <c r="S4955" t="s">
        <v>201</v>
      </c>
      <c r="T4955" s="221">
        <v>45505.313194444447</v>
      </c>
    </row>
    <row r="4956" spans="1:20" x14ac:dyDescent="0.35">
      <c r="A4956" t="s">
        <v>108</v>
      </c>
      <c r="B4956" t="s">
        <v>109</v>
      </c>
      <c r="C4956" t="s">
        <v>92</v>
      </c>
      <c r="D4956" s="29">
        <v>45862</v>
      </c>
      <c r="E4956" s="184" t="str">
        <f t="shared" si="308"/>
        <v/>
      </c>
      <c r="F4956" s="184" t="str">
        <f t="shared" si="309"/>
        <v/>
      </c>
      <c r="G4956" s="184" t="str">
        <f t="shared" si="310"/>
        <v/>
      </c>
      <c r="H4956" s="184" t="str">
        <f t="shared" si="311"/>
        <v/>
      </c>
      <c r="J4956" t="s">
        <v>253</v>
      </c>
      <c r="K4956" t="s">
        <v>253</v>
      </c>
      <c r="L4956">
        <v>359.309619</v>
      </c>
      <c r="R4956">
        <v>517.65409899999997</v>
      </c>
      <c r="S4956" t="s">
        <v>201</v>
      </c>
      <c r="T4956" s="221">
        <v>45505.313194444447</v>
      </c>
    </row>
    <row r="4957" spans="1:20" x14ac:dyDescent="0.35">
      <c r="A4957" t="s">
        <v>108</v>
      </c>
      <c r="B4957" t="s">
        <v>109</v>
      </c>
      <c r="C4957" t="s">
        <v>92</v>
      </c>
      <c r="D4957" s="29">
        <v>45863</v>
      </c>
      <c r="E4957" s="184" t="str">
        <f t="shared" si="308"/>
        <v/>
      </c>
      <c r="F4957" s="184" t="str">
        <f t="shared" si="309"/>
        <v/>
      </c>
      <c r="G4957" s="184" t="str">
        <f t="shared" si="310"/>
        <v/>
      </c>
      <c r="H4957" s="184" t="str">
        <f t="shared" si="311"/>
        <v/>
      </c>
      <c r="J4957" t="s">
        <v>253</v>
      </c>
      <c r="K4957" t="s">
        <v>253</v>
      </c>
      <c r="L4957">
        <v>359.309619</v>
      </c>
      <c r="R4957">
        <v>517.65409899999997</v>
      </c>
      <c r="S4957" t="s">
        <v>201</v>
      </c>
      <c r="T4957" s="221">
        <v>45505.313194444447</v>
      </c>
    </row>
    <row r="4958" spans="1:20" x14ac:dyDescent="0.35">
      <c r="A4958" t="s">
        <v>108</v>
      </c>
      <c r="B4958" t="s">
        <v>109</v>
      </c>
      <c r="C4958" t="s">
        <v>92</v>
      </c>
      <c r="D4958" s="29">
        <v>45864</v>
      </c>
      <c r="E4958" s="184" t="str">
        <f t="shared" si="308"/>
        <v/>
      </c>
      <c r="F4958" s="184" t="str">
        <f t="shared" si="309"/>
        <v/>
      </c>
      <c r="G4958" s="184" t="str">
        <f t="shared" si="310"/>
        <v/>
      </c>
      <c r="H4958" s="184" t="str">
        <f t="shared" si="311"/>
        <v/>
      </c>
      <c r="J4958" t="s">
        <v>253</v>
      </c>
      <c r="K4958" t="s">
        <v>253</v>
      </c>
      <c r="L4958">
        <v>359.309619</v>
      </c>
      <c r="R4958">
        <v>517.65409899999997</v>
      </c>
      <c r="S4958" t="s">
        <v>201</v>
      </c>
      <c r="T4958" s="221">
        <v>45505.313194444447</v>
      </c>
    </row>
    <row r="4959" spans="1:20" x14ac:dyDescent="0.35">
      <c r="A4959" t="s">
        <v>108</v>
      </c>
      <c r="B4959" t="s">
        <v>109</v>
      </c>
      <c r="C4959" t="s">
        <v>92</v>
      </c>
      <c r="D4959" s="29">
        <v>45865</v>
      </c>
      <c r="E4959" s="184" t="str">
        <f t="shared" si="308"/>
        <v/>
      </c>
      <c r="F4959" s="184" t="str">
        <f t="shared" si="309"/>
        <v/>
      </c>
      <c r="G4959" s="184" t="str">
        <f t="shared" si="310"/>
        <v/>
      </c>
      <c r="H4959" s="184" t="str">
        <f t="shared" si="311"/>
        <v/>
      </c>
      <c r="J4959" t="s">
        <v>253</v>
      </c>
      <c r="K4959" t="s">
        <v>253</v>
      </c>
      <c r="L4959">
        <v>359.309619</v>
      </c>
      <c r="R4959">
        <v>517.65409899999997</v>
      </c>
      <c r="S4959" t="s">
        <v>201</v>
      </c>
      <c r="T4959" s="221">
        <v>45505.313194444447</v>
      </c>
    </row>
    <row r="4960" spans="1:20" x14ac:dyDescent="0.35">
      <c r="A4960" t="s">
        <v>108</v>
      </c>
      <c r="B4960" t="s">
        <v>109</v>
      </c>
      <c r="C4960" t="s">
        <v>92</v>
      </c>
      <c r="D4960" s="29">
        <v>45866</v>
      </c>
      <c r="E4960" s="184" t="str">
        <f t="shared" si="308"/>
        <v/>
      </c>
      <c r="F4960" s="184" t="str">
        <f t="shared" si="309"/>
        <v/>
      </c>
      <c r="G4960" s="184" t="str">
        <f t="shared" si="310"/>
        <v/>
      </c>
      <c r="H4960" s="184" t="str">
        <f t="shared" si="311"/>
        <v/>
      </c>
      <c r="J4960" t="s">
        <v>253</v>
      </c>
      <c r="K4960" t="s">
        <v>253</v>
      </c>
      <c r="L4960">
        <v>359.309619</v>
      </c>
      <c r="R4960">
        <v>517.65409899999997</v>
      </c>
      <c r="S4960" t="s">
        <v>201</v>
      </c>
      <c r="T4960" s="221">
        <v>45505.313194444447</v>
      </c>
    </row>
    <row r="4961" spans="1:20" x14ac:dyDescent="0.35">
      <c r="A4961" t="s">
        <v>108</v>
      </c>
      <c r="B4961" t="s">
        <v>109</v>
      </c>
      <c r="C4961" t="s">
        <v>92</v>
      </c>
      <c r="D4961" s="29">
        <v>45867</v>
      </c>
      <c r="E4961" s="184" t="str">
        <f t="shared" si="308"/>
        <v/>
      </c>
      <c r="F4961" s="184" t="str">
        <f t="shared" si="309"/>
        <v/>
      </c>
      <c r="G4961" s="184" t="str">
        <f t="shared" si="310"/>
        <v/>
      </c>
      <c r="H4961" s="184" t="str">
        <f t="shared" si="311"/>
        <v/>
      </c>
      <c r="J4961" t="s">
        <v>253</v>
      </c>
      <c r="K4961" t="s">
        <v>253</v>
      </c>
      <c r="L4961">
        <v>359.309619</v>
      </c>
      <c r="R4961">
        <v>517.65409899999997</v>
      </c>
      <c r="S4961" t="s">
        <v>201</v>
      </c>
      <c r="T4961" s="221">
        <v>45505.313194444447</v>
      </c>
    </row>
    <row r="4962" spans="1:20" x14ac:dyDescent="0.35">
      <c r="A4962" t="s">
        <v>108</v>
      </c>
      <c r="B4962" t="s">
        <v>109</v>
      </c>
      <c r="C4962" t="s">
        <v>92</v>
      </c>
      <c r="D4962" s="29">
        <v>45868</v>
      </c>
      <c r="E4962" s="184">
        <f t="shared" si="308"/>
        <v>0.47120814486182738</v>
      </c>
      <c r="F4962" s="184">
        <f t="shared" si="309"/>
        <v>0.47120814486182738</v>
      </c>
      <c r="G4962" s="184">
        <f t="shared" si="310"/>
        <v>0.63295953732996524</v>
      </c>
      <c r="H4962" s="184">
        <f t="shared" si="311"/>
        <v>0.63295953732996524</v>
      </c>
      <c r="J4962">
        <v>190</v>
      </c>
      <c r="K4962">
        <v>190</v>
      </c>
      <c r="L4962">
        <v>359.309619</v>
      </c>
      <c r="R4962">
        <v>517.65409899999997</v>
      </c>
      <c r="S4962" t="s">
        <v>201</v>
      </c>
      <c r="T4962" s="221">
        <v>45505.313194444447</v>
      </c>
    </row>
    <row r="4963" spans="1:20" x14ac:dyDescent="0.35">
      <c r="A4963" t="s">
        <v>108</v>
      </c>
      <c r="B4963" t="s">
        <v>109</v>
      </c>
      <c r="C4963" t="s">
        <v>92</v>
      </c>
      <c r="D4963" s="29">
        <v>45869</v>
      </c>
      <c r="E4963" s="184" t="str">
        <f t="shared" si="308"/>
        <v/>
      </c>
      <c r="F4963" s="184" t="str">
        <f t="shared" si="309"/>
        <v/>
      </c>
      <c r="G4963" s="184" t="str">
        <f t="shared" si="310"/>
        <v/>
      </c>
      <c r="H4963" s="184" t="str">
        <f t="shared" si="311"/>
        <v/>
      </c>
      <c r="J4963" t="s">
        <v>253</v>
      </c>
      <c r="K4963" t="s">
        <v>253</v>
      </c>
      <c r="L4963">
        <v>359.309619</v>
      </c>
      <c r="R4963">
        <v>517.65409899999997</v>
      </c>
      <c r="S4963" t="s">
        <v>201</v>
      </c>
      <c r="T4963" s="221">
        <v>45505.313194444447</v>
      </c>
    </row>
    <row r="4964" spans="1:20" x14ac:dyDescent="0.35">
      <c r="A4964" t="s">
        <v>108</v>
      </c>
      <c r="B4964" t="s">
        <v>109</v>
      </c>
      <c r="C4964" t="s">
        <v>92</v>
      </c>
      <c r="D4964" s="29">
        <v>45870</v>
      </c>
      <c r="E4964" s="184" t="str">
        <f t="shared" si="308"/>
        <v/>
      </c>
      <c r="F4964" s="184" t="str">
        <f t="shared" si="309"/>
        <v/>
      </c>
      <c r="G4964" s="184" t="str">
        <f t="shared" si="310"/>
        <v/>
      </c>
      <c r="H4964" s="184" t="str">
        <f t="shared" si="311"/>
        <v/>
      </c>
      <c r="J4964" t="s">
        <v>253</v>
      </c>
      <c r="K4964" t="s">
        <v>253</v>
      </c>
      <c r="L4964">
        <v>359.309619</v>
      </c>
      <c r="R4964">
        <v>517.65409899999997</v>
      </c>
      <c r="S4964" t="s">
        <v>201</v>
      </c>
      <c r="T4964" s="221">
        <v>45536.3125</v>
      </c>
    </row>
    <row r="4965" spans="1:20" x14ac:dyDescent="0.35">
      <c r="A4965" t="s">
        <v>108</v>
      </c>
      <c r="B4965" t="s">
        <v>109</v>
      </c>
      <c r="C4965" t="s">
        <v>92</v>
      </c>
      <c r="D4965" s="29">
        <v>45871</v>
      </c>
      <c r="E4965" s="184" t="str">
        <f t="shared" si="308"/>
        <v/>
      </c>
      <c r="F4965" s="184" t="str">
        <f t="shared" si="309"/>
        <v/>
      </c>
      <c r="G4965" s="184" t="str">
        <f t="shared" si="310"/>
        <v/>
      </c>
      <c r="H4965" s="184" t="str">
        <f t="shared" si="311"/>
        <v/>
      </c>
      <c r="J4965" t="s">
        <v>253</v>
      </c>
      <c r="K4965" t="s">
        <v>253</v>
      </c>
      <c r="L4965">
        <v>359.309619</v>
      </c>
      <c r="R4965">
        <v>517.65409899999997</v>
      </c>
      <c r="S4965" t="s">
        <v>201</v>
      </c>
      <c r="T4965" s="221">
        <v>45536.313194444447</v>
      </c>
    </row>
    <row r="4966" spans="1:20" x14ac:dyDescent="0.35">
      <c r="A4966" t="s">
        <v>108</v>
      </c>
      <c r="B4966" t="s">
        <v>109</v>
      </c>
      <c r="C4966" t="s">
        <v>92</v>
      </c>
      <c r="D4966" s="29">
        <v>45872</v>
      </c>
      <c r="E4966" s="184" t="str">
        <f t="shared" si="308"/>
        <v/>
      </c>
      <c r="F4966" s="184" t="str">
        <f t="shared" si="309"/>
        <v/>
      </c>
      <c r="G4966" s="184" t="str">
        <f t="shared" si="310"/>
        <v/>
      </c>
      <c r="H4966" s="184" t="str">
        <f t="shared" si="311"/>
        <v/>
      </c>
      <c r="J4966" t="s">
        <v>253</v>
      </c>
      <c r="K4966" t="s">
        <v>253</v>
      </c>
      <c r="L4966">
        <v>359.309619</v>
      </c>
      <c r="R4966">
        <v>517.65409899999997</v>
      </c>
      <c r="S4966" t="s">
        <v>201</v>
      </c>
      <c r="T4966" s="221">
        <v>45536.313194444447</v>
      </c>
    </row>
    <row r="4967" spans="1:20" x14ac:dyDescent="0.35">
      <c r="A4967" t="s">
        <v>108</v>
      </c>
      <c r="B4967" t="s">
        <v>109</v>
      </c>
      <c r="C4967" t="s">
        <v>92</v>
      </c>
      <c r="D4967" s="29">
        <v>45873</v>
      </c>
      <c r="E4967" s="184" t="str">
        <f t="shared" si="308"/>
        <v/>
      </c>
      <c r="F4967" s="184" t="str">
        <f t="shared" si="309"/>
        <v/>
      </c>
      <c r="G4967" s="184" t="str">
        <f t="shared" si="310"/>
        <v/>
      </c>
      <c r="H4967" s="184" t="str">
        <f t="shared" si="311"/>
        <v/>
      </c>
      <c r="J4967" t="s">
        <v>253</v>
      </c>
      <c r="K4967" t="s">
        <v>253</v>
      </c>
      <c r="L4967">
        <v>359.309619</v>
      </c>
      <c r="R4967">
        <v>517.65409899999997</v>
      </c>
      <c r="S4967" t="s">
        <v>201</v>
      </c>
      <c r="T4967" s="221">
        <v>45536.313194444447</v>
      </c>
    </row>
    <row r="4968" spans="1:20" x14ac:dyDescent="0.35">
      <c r="A4968" t="s">
        <v>108</v>
      </c>
      <c r="B4968" t="s">
        <v>109</v>
      </c>
      <c r="C4968" t="s">
        <v>92</v>
      </c>
      <c r="D4968" s="29">
        <v>45874</v>
      </c>
      <c r="E4968" s="184" t="str">
        <f t="shared" si="308"/>
        <v/>
      </c>
      <c r="F4968" s="184" t="str">
        <f t="shared" si="309"/>
        <v/>
      </c>
      <c r="G4968" s="184" t="str">
        <f t="shared" si="310"/>
        <v/>
      </c>
      <c r="H4968" s="184" t="str">
        <f t="shared" si="311"/>
        <v/>
      </c>
      <c r="J4968" t="s">
        <v>253</v>
      </c>
      <c r="K4968" t="s">
        <v>253</v>
      </c>
      <c r="L4968">
        <v>359.309619</v>
      </c>
      <c r="R4968">
        <v>517.65409899999997</v>
      </c>
      <c r="S4968" t="s">
        <v>201</v>
      </c>
      <c r="T4968" s="221">
        <v>45536.313194444447</v>
      </c>
    </row>
    <row r="4969" spans="1:20" x14ac:dyDescent="0.35">
      <c r="A4969" t="s">
        <v>108</v>
      </c>
      <c r="B4969" t="s">
        <v>109</v>
      </c>
      <c r="C4969" t="s">
        <v>92</v>
      </c>
      <c r="D4969" s="29">
        <v>45875</v>
      </c>
      <c r="E4969" s="184" t="str">
        <f t="shared" si="308"/>
        <v/>
      </c>
      <c r="F4969" s="184" t="str">
        <f t="shared" si="309"/>
        <v/>
      </c>
      <c r="G4969" s="184" t="str">
        <f t="shared" si="310"/>
        <v/>
      </c>
      <c r="H4969" s="184" t="str">
        <f t="shared" si="311"/>
        <v/>
      </c>
      <c r="J4969" t="s">
        <v>253</v>
      </c>
      <c r="K4969" t="s">
        <v>253</v>
      </c>
      <c r="L4969">
        <v>359.309619</v>
      </c>
      <c r="R4969">
        <v>517.65409899999997</v>
      </c>
      <c r="S4969" t="s">
        <v>201</v>
      </c>
      <c r="T4969" s="221">
        <v>45536.313194444447</v>
      </c>
    </row>
    <row r="4970" spans="1:20" x14ac:dyDescent="0.35">
      <c r="A4970" t="s">
        <v>108</v>
      </c>
      <c r="B4970" t="s">
        <v>109</v>
      </c>
      <c r="C4970" t="s">
        <v>92</v>
      </c>
      <c r="D4970" s="29">
        <v>45876</v>
      </c>
      <c r="E4970" s="184" t="str">
        <f t="shared" si="308"/>
        <v/>
      </c>
      <c r="F4970" s="184" t="str">
        <f t="shared" si="309"/>
        <v/>
      </c>
      <c r="G4970" s="184" t="str">
        <f t="shared" si="310"/>
        <v/>
      </c>
      <c r="H4970" s="184" t="str">
        <f t="shared" si="311"/>
        <v/>
      </c>
      <c r="J4970" t="s">
        <v>253</v>
      </c>
      <c r="K4970" t="s">
        <v>253</v>
      </c>
      <c r="L4970">
        <v>359.309619</v>
      </c>
      <c r="R4970">
        <v>517.65409899999997</v>
      </c>
      <c r="S4970" t="s">
        <v>201</v>
      </c>
      <c r="T4970" s="221">
        <v>45536.313194444447</v>
      </c>
    </row>
    <row r="4971" spans="1:20" x14ac:dyDescent="0.35">
      <c r="A4971" t="s">
        <v>108</v>
      </c>
      <c r="B4971" t="s">
        <v>109</v>
      </c>
      <c r="C4971" t="s">
        <v>92</v>
      </c>
      <c r="D4971" s="29">
        <v>45877</v>
      </c>
      <c r="E4971" s="184" t="str">
        <f t="shared" si="308"/>
        <v/>
      </c>
      <c r="F4971" s="184" t="str">
        <f t="shared" si="309"/>
        <v/>
      </c>
      <c r="G4971" s="184" t="str">
        <f t="shared" si="310"/>
        <v/>
      </c>
      <c r="H4971" s="184" t="str">
        <f t="shared" si="311"/>
        <v/>
      </c>
      <c r="J4971" t="s">
        <v>253</v>
      </c>
      <c r="K4971" t="s">
        <v>253</v>
      </c>
      <c r="L4971">
        <v>359.309619</v>
      </c>
      <c r="R4971">
        <v>517.65409899999997</v>
      </c>
      <c r="S4971" t="s">
        <v>201</v>
      </c>
      <c r="T4971" s="221">
        <v>45536.313194444447</v>
      </c>
    </row>
    <row r="4972" spans="1:20" x14ac:dyDescent="0.35">
      <c r="A4972" t="s">
        <v>108</v>
      </c>
      <c r="B4972" t="s">
        <v>109</v>
      </c>
      <c r="C4972" t="s">
        <v>92</v>
      </c>
      <c r="D4972" s="29">
        <v>45878</v>
      </c>
      <c r="E4972" s="184" t="str">
        <f t="shared" si="308"/>
        <v/>
      </c>
      <c r="F4972" s="184" t="str">
        <f t="shared" si="309"/>
        <v/>
      </c>
      <c r="G4972" s="184" t="str">
        <f t="shared" si="310"/>
        <v/>
      </c>
      <c r="H4972" s="184" t="str">
        <f t="shared" si="311"/>
        <v/>
      </c>
      <c r="J4972" t="s">
        <v>253</v>
      </c>
      <c r="K4972" t="s">
        <v>253</v>
      </c>
      <c r="L4972">
        <v>359.309619</v>
      </c>
      <c r="R4972">
        <v>517.65409899999997</v>
      </c>
      <c r="S4972" t="s">
        <v>201</v>
      </c>
      <c r="T4972" s="221">
        <v>45536.313194444447</v>
      </c>
    </row>
    <row r="4973" spans="1:20" x14ac:dyDescent="0.35">
      <c r="A4973" t="s">
        <v>108</v>
      </c>
      <c r="B4973" t="s">
        <v>109</v>
      </c>
      <c r="C4973" t="s">
        <v>92</v>
      </c>
      <c r="D4973" s="29">
        <v>45879</v>
      </c>
      <c r="E4973" s="184" t="str">
        <f t="shared" si="308"/>
        <v/>
      </c>
      <c r="F4973" s="184" t="str">
        <f t="shared" si="309"/>
        <v/>
      </c>
      <c r="G4973" s="184" t="str">
        <f t="shared" si="310"/>
        <v/>
      </c>
      <c r="H4973" s="184" t="str">
        <f t="shared" si="311"/>
        <v/>
      </c>
      <c r="J4973" t="s">
        <v>253</v>
      </c>
      <c r="K4973" t="s">
        <v>253</v>
      </c>
      <c r="L4973">
        <v>359.309619</v>
      </c>
      <c r="R4973">
        <v>517.65409899999997</v>
      </c>
      <c r="S4973" t="s">
        <v>201</v>
      </c>
      <c r="T4973" s="221">
        <v>45536.313194444447</v>
      </c>
    </row>
    <row r="4974" spans="1:20" x14ac:dyDescent="0.35">
      <c r="A4974" t="s">
        <v>108</v>
      </c>
      <c r="B4974" t="s">
        <v>109</v>
      </c>
      <c r="C4974" t="s">
        <v>92</v>
      </c>
      <c r="D4974" s="29">
        <v>45880</v>
      </c>
      <c r="E4974" s="184" t="str">
        <f t="shared" si="308"/>
        <v/>
      </c>
      <c r="F4974" s="184" t="str">
        <f t="shared" si="309"/>
        <v/>
      </c>
      <c r="G4974" s="184" t="str">
        <f t="shared" si="310"/>
        <v/>
      </c>
      <c r="H4974" s="184" t="str">
        <f t="shared" si="311"/>
        <v/>
      </c>
      <c r="J4974" t="s">
        <v>253</v>
      </c>
      <c r="K4974" t="s">
        <v>253</v>
      </c>
      <c r="L4974">
        <v>359.309619</v>
      </c>
      <c r="R4974">
        <v>517.65409899999997</v>
      </c>
      <c r="S4974" t="s">
        <v>201</v>
      </c>
      <c r="T4974" s="221">
        <v>45536.313194444447</v>
      </c>
    </row>
    <row r="4975" spans="1:20" x14ac:dyDescent="0.35">
      <c r="A4975" t="s">
        <v>108</v>
      </c>
      <c r="B4975" t="s">
        <v>109</v>
      </c>
      <c r="C4975" t="s">
        <v>92</v>
      </c>
      <c r="D4975" s="29">
        <v>45881</v>
      </c>
      <c r="E4975" s="184" t="str">
        <f t="shared" si="308"/>
        <v/>
      </c>
      <c r="F4975" s="184" t="str">
        <f t="shared" si="309"/>
        <v/>
      </c>
      <c r="G4975" s="184" t="str">
        <f t="shared" si="310"/>
        <v/>
      </c>
      <c r="H4975" s="184" t="str">
        <f t="shared" si="311"/>
        <v/>
      </c>
      <c r="J4975" t="s">
        <v>253</v>
      </c>
      <c r="K4975" t="s">
        <v>253</v>
      </c>
      <c r="L4975">
        <v>359.309619</v>
      </c>
      <c r="R4975">
        <v>517.65409899999997</v>
      </c>
      <c r="S4975" t="s">
        <v>201</v>
      </c>
      <c r="T4975" s="221">
        <v>45536.313194444447</v>
      </c>
    </row>
    <row r="4976" spans="1:20" x14ac:dyDescent="0.35">
      <c r="A4976" t="s">
        <v>108</v>
      </c>
      <c r="B4976" t="s">
        <v>109</v>
      </c>
      <c r="C4976" t="s">
        <v>92</v>
      </c>
      <c r="D4976" s="29">
        <v>45882</v>
      </c>
      <c r="E4976" s="184" t="str">
        <f t="shared" si="308"/>
        <v/>
      </c>
      <c r="F4976" s="184" t="str">
        <f t="shared" si="309"/>
        <v/>
      </c>
      <c r="G4976" s="184" t="str">
        <f t="shared" si="310"/>
        <v/>
      </c>
      <c r="H4976" s="184" t="str">
        <f t="shared" si="311"/>
        <v/>
      </c>
      <c r="J4976" t="s">
        <v>253</v>
      </c>
      <c r="K4976" t="s">
        <v>253</v>
      </c>
      <c r="L4976">
        <v>359.309619</v>
      </c>
      <c r="R4976">
        <v>517.65409899999997</v>
      </c>
      <c r="S4976" t="s">
        <v>201</v>
      </c>
      <c r="T4976" s="221">
        <v>45536.313194444447</v>
      </c>
    </row>
    <row r="4977" spans="1:20" x14ac:dyDescent="0.35">
      <c r="A4977" t="s">
        <v>108</v>
      </c>
      <c r="B4977" t="s">
        <v>109</v>
      </c>
      <c r="C4977" t="s">
        <v>92</v>
      </c>
      <c r="D4977" s="29">
        <v>45883</v>
      </c>
      <c r="E4977" s="184">
        <f t="shared" si="308"/>
        <v>0.47120814486182738</v>
      </c>
      <c r="F4977" s="184">
        <f t="shared" si="309"/>
        <v>0.47120814486182738</v>
      </c>
      <c r="G4977" s="184">
        <f t="shared" si="310"/>
        <v>0.63295953732996524</v>
      </c>
      <c r="H4977" s="184">
        <f t="shared" si="311"/>
        <v>0.63295953732996524</v>
      </c>
      <c r="J4977">
        <v>190</v>
      </c>
      <c r="K4977">
        <v>190</v>
      </c>
      <c r="L4977">
        <v>359.309619</v>
      </c>
      <c r="R4977">
        <v>517.65409899999997</v>
      </c>
      <c r="S4977" t="s">
        <v>201</v>
      </c>
      <c r="T4977" s="221">
        <v>45536.313194444447</v>
      </c>
    </row>
    <row r="4978" spans="1:20" x14ac:dyDescent="0.35">
      <c r="A4978" t="s">
        <v>108</v>
      </c>
      <c r="B4978" t="s">
        <v>109</v>
      </c>
      <c r="C4978" t="s">
        <v>92</v>
      </c>
      <c r="D4978" s="29">
        <v>45884</v>
      </c>
      <c r="E4978" s="184" t="str">
        <f t="shared" si="308"/>
        <v/>
      </c>
      <c r="F4978" s="184" t="str">
        <f t="shared" si="309"/>
        <v/>
      </c>
      <c r="G4978" s="184" t="str">
        <f t="shared" si="310"/>
        <v/>
      </c>
      <c r="H4978" s="184" t="str">
        <f t="shared" si="311"/>
        <v/>
      </c>
      <c r="J4978" t="s">
        <v>253</v>
      </c>
      <c r="K4978" t="s">
        <v>253</v>
      </c>
      <c r="L4978">
        <v>359.309619</v>
      </c>
      <c r="R4978">
        <v>517.65409899999997</v>
      </c>
      <c r="S4978" t="s">
        <v>201</v>
      </c>
      <c r="T4978" s="221">
        <v>45536.313194444447</v>
      </c>
    </row>
    <row r="4979" spans="1:20" x14ac:dyDescent="0.35">
      <c r="A4979" t="s">
        <v>108</v>
      </c>
      <c r="B4979" t="s">
        <v>109</v>
      </c>
      <c r="C4979" t="s">
        <v>92</v>
      </c>
      <c r="D4979" s="29">
        <v>45885</v>
      </c>
      <c r="E4979" s="184" t="str">
        <f t="shared" si="308"/>
        <v/>
      </c>
      <c r="F4979" s="184" t="str">
        <f t="shared" si="309"/>
        <v/>
      </c>
      <c r="G4979" s="184" t="str">
        <f t="shared" si="310"/>
        <v/>
      </c>
      <c r="H4979" s="184" t="str">
        <f t="shared" si="311"/>
        <v/>
      </c>
      <c r="J4979" t="s">
        <v>253</v>
      </c>
      <c r="K4979" t="s">
        <v>253</v>
      </c>
      <c r="L4979">
        <v>359.309619</v>
      </c>
      <c r="R4979">
        <v>517.65409899999997</v>
      </c>
      <c r="S4979" t="s">
        <v>201</v>
      </c>
      <c r="T4979" s="221">
        <v>45536.313194444447</v>
      </c>
    </row>
    <row r="4980" spans="1:20" x14ac:dyDescent="0.35">
      <c r="A4980" t="s">
        <v>108</v>
      </c>
      <c r="B4980" t="s">
        <v>109</v>
      </c>
      <c r="C4980" t="s">
        <v>92</v>
      </c>
      <c r="D4980" s="29">
        <v>45886</v>
      </c>
      <c r="E4980" s="184" t="str">
        <f t="shared" si="308"/>
        <v/>
      </c>
      <c r="F4980" s="184" t="str">
        <f t="shared" si="309"/>
        <v/>
      </c>
      <c r="G4980" s="184" t="str">
        <f t="shared" si="310"/>
        <v/>
      </c>
      <c r="H4980" s="184" t="str">
        <f t="shared" si="311"/>
        <v/>
      </c>
      <c r="J4980" t="s">
        <v>253</v>
      </c>
      <c r="K4980" t="s">
        <v>253</v>
      </c>
      <c r="L4980">
        <v>359.309619</v>
      </c>
      <c r="R4980">
        <v>517.65409899999997</v>
      </c>
      <c r="S4980" t="s">
        <v>201</v>
      </c>
      <c r="T4980" s="221">
        <v>45536.313194444447</v>
      </c>
    </row>
    <row r="4981" spans="1:20" x14ac:dyDescent="0.35">
      <c r="A4981" t="s">
        <v>108</v>
      </c>
      <c r="B4981" t="s">
        <v>109</v>
      </c>
      <c r="C4981" t="s">
        <v>92</v>
      </c>
      <c r="D4981" s="29">
        <v>45887</v>
      </c>
      <c r="E4981" s="184" t="str">
        <f t="shared" si="308"/>
        <v/>
      </c>
      <c r="F4981" s="184" t="str">
        <f t="shared" si="309"/>
        <v/>
      </c>
      <c r="G4981" s="184" t="str">
        <f t="shared" si="310"/>
        <v/>
      </c>
      <c r="H4981" s="184" t="str">
        <f t="shared" si="311"/>
        <v/>
      </c>
      <c r="J4981" t="s">
        <v>253</v>
      </c>
      <c r="K4981" t="s">
        <v>253</v>
      </c>
      <c r="L4981">
        <v>359.309619</v>
      </c>
      <c r="R4981">
        <v>517.65409899999997</v>
      </c>
      <c r="S4981" t="s">
        <v>201</v>
      </c>
      <c r="T4981" s="221">
        <v>45536.313194444447</v>
      </c>
    </row>
    <row r="4982" spans="1:20" x14ac:dyDescent="0.35">
      <c r="A4982" t="s">
        <v>108</v>
      </c>
      <c r="B4982" t="s">
        <v>109</v>
      </c>
      <c r="C4982" t="s">
        <v>92</v>
      </c>
      <c r="D4982" s="29">
        <v>45888</v>
      </c>
      <c r="E4982" s="184" t="str">
        <f t="shared" si="308"/>
        <v/>
      </c>
      <c r="F4982" s="184" t="str">
        <f t="shared" si="309"/>
        <v/>
      </c>
      <c r="G4982" s="184" t="str">
        <f t="shared" si="310"/>
        <v/>
      </c>
      <c r="H4982" s="184" t="str">
        <f t="shared" si="311"/>
        <v/>
      </c>
      <c r="J4982" t="s">
        <v>253</v>
      </c>
      <c r="K4982" t="s">
        <v>253</v>
      </c>
      <c r="L4982">
        <v>359.309619</v>
      </c>
      <c r="R4982">
        <v>517.65409899999997</v>
      </c>
      <c r="S4982" t="s">
        <v>201</v>
      </c>
      <c r="T4982" s="221">
        <v>45536.313194444447</v>
      </c>
    </row>
    <row r="4983" spans="1:20" x14ac:dyDescent="0.35">
      <c r="A4983" t="s">
        <v>108</v>
      </c>
      <c r="B4983" t="s">
        <v>109</v>
      </c>
      <c r="C4983" t="s">
        <v>92</v>
      </c>
      <c r="D4983" s="29">
        <v>45889</v>
      </c>
      <c r="E4983" s="184" t="str">
        <f t="shared" si="308"/>
        <v/>
      </c>
      <c r="F4983" s="184" t="str">
        <f t="shared" si="309"/>
        <v/>
      </c>
      <c r="G4983" s="184" t="str">
        <f t="shared" si="310"/>
        <v/>
      </c>
      <c r="H4983" s="184" t="str">
        <f t="shared" si="311"/>
        <v/>
      </c>
      <c r="J4983" t="s">
        <v>253</v>
      </c>
      <c r="K4983" t="s">
        <v>253</v>
      </c>
      <c r="L4983">
        <v>359.309619</v>
      </c>
      <c r="R4983">
        <v>517.65409899999997</v>
      </c>
      <c r="S4983" t="s">
        <v>201</v>
      </c>
      <c r="T4983" s="221">
        <v>45536.313194444447</v>
      </c>
    </row>
    <row r="4984" spans="1:20" x14ac:dyDescent="0.35">
      <c r="A4984" t="s">
        <v>108</v>
      </c>
      <c r="B4984" t="s">
        <v>109</v>
      </c>
      <c r="C4984" t="s">
        <v>92</v>
      </c>
      <c r="D4984" s="29">
        <v>45890</v>
      </c>
      <c r="E4984" s="184" t="str">
        <f t="shared" si="308"/>
        <v/>
      </c>
      <c r="F4984" s="184" t="str">
        <f t="shared" si="309"/>
        <v/>
      </c>
      <c r="G4984" s="184" t="str">
        <f t="shared" si="310"/>
        <v/>
      </c>
      <c r="H4984" s="184" t="str">
        <f t="shared" si="311"/>
        <v/>
      </c>
      <c r="J4984" t="s">
        <v>253</v>
      </c>
      <c r="K4984" t="s">
        <v>253</v>
      </c>
      <c r="L4984">
        <v>359.309619</v>
      </c>
      <c r="R4984">
        <v>517.65409899999997</v>
      </c>
      <c r="S4984" t="s">
        <v>201</v>
      </c>
      <c r="T4984" s="221">
        <v>45536.313194444447</v>
      </c>
    </row>
    <row r="4985" spans="1:20" x14ac:dyDescent="0.35">
      <c r="A4985" t="s">
        <v>108</v>
      </c>
      <c r="B4985" t="s">
        <v>109</v>
      </c>
      <c r="C4985" t="s">
        <v>92</v>
      </c>
      <c r="D4985" s="29">
        <v>45891</v>
      </c>
      <c r="E4985" s="184" t="str">
        <f t="shared" si="308"/>
        <v/>
      </c>
      <c r="F4985" s="184" t="str">
        <f t="shared" si="309"/>
        <v/>
      </c>
      <c r="G4985" s="184" t="str">
        <f t="shared" si="310"/>
        <v/>
      </c>
      <c r="H4985" s="184" t="str">
        <f t="shared" si="311"/>
        <v/>
      </c>
      <c r="J4985" t="s">
        <v>253</v>
      </c>
      <c r="K4985" t="s">
        <v>253</v>
      </c>
      <c r="L4985">
        <v>359.309619</v>
      </c>
      <c r="R4985">
        <v>517.65409899999997</v>
      </c>
      <c r="S4985" t="s">
        <v>201</v>
      </c>
      <c r="T4985" s="221">
        <v>45536.313194444447</v>
      </c>
    </row>
    <row r="4986" spans="1:20" x14ac:dyDescent="0.35">
      <c r="A4986" t="s">
        <v>108</v>
      </c>
      <c r="B4986" t="s">
        <v>109</v>
      </c>
      <c r="C4986" t="s">
        <v>92</v>
      </c>
      <c r="D4986" s="29">
        <v>45892</v>
      </c>
      <c r="E4986" s="184" t="str">
        <f t="shared" si="308"/>
        <v/>
      </c>
      <c r="F4986" s="184" t="str">
        <f t="shared" si="309"/>
        <v/>
      </c>
      <c r="G4986" s="184" t="str">
        <f t="shared" si="310"/>
        <v/>
      </c>
      <c r="H4986" s="184" t="str">
        <f t="shared" si="311"/>
        <v/>
      </c>
      <c r="J4986" t="s">
        <v>253</v>
      </c>
      <c r="K4986" t="s">
        <v>253</v>
      </c>
      <c r="L4986">
        <v>359.309619</v>
      </c>
      <c r="R4986">
        <v>517.65409899999997</v>
      </c>
      <c r="S4986" t="s">
        <v>201</v>
      </c>
      <c r="T4986" s="221">
        <v>45536.313194444447</v>
      </c>
    </row>
    <row r="4987" spans="1:20" x14ac:dyDescent="0.35">
      <c r="A4987" t="s">
        <v>108</v>
      </c>
      <c r="B4987" t="s">
        <v>109</v>
      </c>
      <c r="C4987" t="s">
        <v>92</v>
      </c>
      <c r="D4987" s="29">
        <v>45893</v>
      </c>
      <c r="E4987" s="184" t="str">
        <f t="shared" si="308"/>
        <v/>
      </c>
      <c r="F4987" s="184" t="str">
        <f t="shared" si="309"/>
        <v/>
      </c>
      <c r="G4987" s="184" t="str">
        <f t="shared" si="310"/>
        <v/>
      </c>
      <c r="H4987" s="184" t="str">
        <f t="shared" si="311"/>
        <v/>
      </c>
      <c r="J4987" t="s">
        <v>253</v>
      </c>
      <c r="K4987" t="s">
        <v>253</v>
      </c>
      <c r="L4987">
        <v>359.309619</v>
      </c>
      <c r="R4987">
        <v>517.65409899999997</v>
      </c>
      <c r="S4987" t="s">
        <v>201</v>
      </c>
      <c r="T4987" s="221">
        <v>45536.313194444447</v>
      </c>
    </row>
    <row r="4988" spans="1:20" x14ac:dyDescent="0.35">
      <c r="A4988" t="s">
        <v>108</v>
      </c>
      <c r="B4988" t="s">
        <v>109</v>
      </c>
      <c r="C4988" t="s">
        <v>92</v>
      </c>
      <c r="D4988" s="29">
        <v>45894</v>
      </c>
      <c r="E4988" s="184" t="str">
        <f t="shared" si="308"/>
        <v/>
      </c>
      <c r="F4988" s="184" t="str">
        <f t="shared" si="309"/>
        <v/>
      </c>
      <c r="G4988" s="184" t="str">
        <f t="shared" si="310"/>
        <v/>
      </c>
      <c r="H4988" s="184" t="str">
        <f t="shared" si="311"/>
        <v/>
      </c>
      <c r="J4988" t="s">
        <v>253</v>
      </c>
      <c r="K4988" t="s">
        <v>253</v>
      </c>
      <c r="L4988">
        <v>359.309619</v>
      </c>
      <c r="R4988">
        <v>517.65409899999997</v>
      </c>
      <c r="S4988" t="s">
        <v>201</v>
      </c>
      <c r="T4988" s="221">
        <v>45536.313194444447</v>
      </c>
    </row>
    <row r="4989" spans="1:20" x14ac:dyDescent="0.35">
      <c r="A4989" t="s">
        <v>108</v>
      </c>
      <c r="B4989" t="s">
        <v>109</v>
      </c>
      <c r="C4989" t="s">
        <v>92</v>
      </c>
      <c r="D4989" s="29">
        <v>45895</v>
      </c>
      <c r="E4989" s="184" t="str">
        <f t="shared" si="308"/>
        <v/>
      </c>
      <c r="F4989" s="184" t="str">
        <f t="shared" si="309"/>
        <v/>
      </c>
      <c r="G4989" s="184" t="str">
        <f t="shared" si="310"/>
        <v/>
      </c>
      <c r="H4989" s="184" t="str">
        <f t="shared" si="311"/>
        <v/>
      </c>
      <c r="J4989" t="s">
        <v>253</v>
      </c>
      <c r="K4989" t="s">
        <v>253</v>
      </c>
      <c r="L4989">
        <v>359.309619</v>
      </c>
      <c r="R4989">
        <v>517.65409899999997</v>
      </c>
      <c r="S4989" t="s">
        <v>201</v>
      </c>
      <c r="T4989" s="221">
        <v>45536.313194444447</v>
      </c>
    </row>
    <row r="4990" spans="1:20" x14ac:dyDescent="0.35">
      <c r="A4990" t="s">
        <v>108</v>
      </c>
      <c r="B4990" t="s">
        <v>109</v>
      </c>
      <c r="C4990" t="s">
        <v>92</v>
      </c>
      <c r="D4990" s="29">
        <v>45896</v>
      </c>
      <c r="E4990" s="184" t="str">
        <f t="shared" si="308"/>
        <v/>
      </c>
      <c r="F4990" s="184" t="str">
        <f t="shared" si="309"/>
        <v/>
      </c>
      <c r="G4990" s="184" t="str">
        <f t="shared" si="310"/>
        <v/>
      </c>
      <c r="H4990" s="184" t="str">
        <f t="shared" si="311"/>
        <v/>
      </c>
      <c r="J4990" t="s">
        <v>253</v>
      </c>
      <c r="K4990" t="s">
        <v>253</v>
      </c>
      <c r="L4990">
        <v>359.309619</v>
      </c>
      <c r="R4990">
        <v>517.65409899999997</v>
      </c>
      <c r="S4990" t="s">
        <v>201</v>
      </c>
      <c r="T4990" s="221">
        <v>45536.313194444447</v>
      </c>
    </row>
    <row r="4991" spans="1:20" x14ac:dyDescent="0.35">
      <c r="A4991" t="s">
        <v>108</v>
      </c>
      <c r="B4991" t="s">
        <v>109</v>
      </c>
      <c r="C4991" t="s">
        <v>92</v>
      </c>
      <c r="D4991" s="29">
        <v>45897</v>
      </c>
      <c r="E4991" s="184" t="str">
        <f t="shared" si="308"/>
        <v/>
      </c>
      <c r="F4991" s="184" t="str">
        <f t="shared" si="309"/>
        <v/>
      </c>
      <c r="G4991" s="184" t="str">
        <f t="shared" si="310"/>
        <v/>
      </c>
      <c r="H4991" s="184" t="str">
        <f t="shared" si="311"/>
        <v/>
      </c>
      <c r="J4991" t="s">
        <v>253</v>
      </c>
      <c r="K4991" t="s">
        <v>253</v>
      </c>
      <c r="L4991">
        <v>359.309619</v>
      </c>
      <c r="R4991">
        <v>517.65409899999997</v>
      </c>
      <c r="S4991" t="s">
        <v>201</v>
      </c>
      <c r="T4991" s="221">
        <v>45536.313194444447</v>
      </c>
    </row>
    <row r="4992" spans="1:20" x14ac:dyDescent="0.35">
      <c r="A4992" t="s">
        <v>108</v>
      </c>
      <c r="B4992" t="s">
        <v>109</v>
      </c>
      <c r="C4992" t="s">
        <v>92</v>
      </c>
      <c r="D4992" s="29">
        <v>45898</v>
      </c>
      <c r="E4992" s="184" t="str">
        <f t="shared" si="308"/>
        <v/>
      </c>
      <c r="F4992" s="184" t="str">
        <f t="shared" si="309"/>
        <v/>
      </c>
      <c r="G4992" s="184" t="str">
        <f t="shared" si="310"/>
        <v/>
      </c>
      <c r="H4992" s="184" t="str">
        <f t="shared" si="311"/>
        <v/>
      </c>
      <c r="J4992" t="s">
        <v>253</v>
      </c>
      <c r="K4992" t="s">
        <v>253</v>
      </c>
      <c r="L4992">
        <v>359.309619</v>
      </c>
      <c r="R4992">
        <v>517.65409899999997</v>
      </c>
      <c r="S4992" t="s">
        <v>201</v>
      </c>
      <c r="T4992" s="221">
        <v>45536.313194444447</v>
      </c>
    </row>
    <row r="4993" spans="1:20" x14ac:dyDescent="0.35">
      <c r="A4993" t="s">
        <v>108</v>
      </c>
      <c r="B4993" t="s">
        <v>109</v>
      </c>
      <c r="C4993" t="s">
        <v>92</v>
      </c>
      <c r="D4993" s="29">
        <v>45899</v>
      </c>
      <c r="E4993" s="184" t="str">
        <f t="shared" si="308"/>
        <v/>
      </c>
      <c r="F4993" s="184" t="str">
        <f t="shared" si="309"/>
        <v/>
      </c>
      <c r="G4993" s="184" t="str">
        <f t="shared" si="310"/>
        <v/>
      </c>
      <c r="H4993" s="184" t="str">
        <f t="shared" si="311"/>
        <v/>
      </c>
      <c r="J4993" t="s">
        <v>253</v>
      </c>
      <c r="K4993" t="s">
        <v>253</v>
      </c>
      <c r="L4993">
        <v>359.309619</v>
      </c>
      <c r="R4993">
        <v>517.65409899999997</v>
      </c>
      <c r="S4993" t="s">
        <v>201</v>
      </c>
      <c r="T4993" s="221">
        <v>45536.313194444447</v>
      </c>
    </row>
    <row r="4994" spans="1:20" x14ac:dyDescent="0.35">
      <c r="A4994" t="s">
        <v>108</v>
      </c>
      <c r="B4994" t="s">
        <v>109</v>
      </c>
      <c r="C4994" t="s">
        <v>92</v>
      </c>
      <c r="D4994" s="29">
        <v>45900</v>
      </c>
      <c r="E4994" s="184" t="str">
        <f t="shared" si="308"/>
        <v/>
      </c>
      <c r="F4994" s="184" t="str">
        <f t="shared" si="309"/>
        <v/>
      </c>
      <c r="G4994" s="184" t="str">
        <f t="shared" si="310"/>
        <v/>
      </c>
      <c r="H4994" s="184" t="str">
        <f t="shared" si="311"/>
        <v/>
      </c>
      <c r="J4994" t="s">
        <v>253</v>
      </c>
      <c r="K4994" t="s">
        <v>253</v>
      </c>
      <c r="L4994">
        <v>359.309619</v>
      </c>
      <c r="R4994">
        <v>517.65409899999997</v>
      </c>
      <c r="S4994" t="s">
        <v>201</v>
      </c>
      <c r="T4994" s="221">
        <v>45536.313194444447</v>
      </c>
    </row>
    <row r="4995" spans="1:20" x14ac:dyDescent="0.35">
      <c r="A4995" t="s">
        <v>108</v>
      </c>
      <c r="B4995" t="s">
        <v>109</v>
      </c>
      <c r="C4995" t="s">
        <v>92</v>
      </c>
      <c r="D4995" s="29">
        <v>45901</v>
      </c>
      <c r="E4995" s="184" t="str">
        <f t="shared" si="308"/>
        <v/>
      </c>
      <c r="F4995" s="184" t="str">
        <f t="shared" si="309"/>
        <v/>
      </c>
      <c r="G4995" s="184" t="str">
        <f t="shared" si="310"/>
        <v/>
      </c>
      <c r="H4995" s="184" t="str">
        <f t="shared" si="311"/>
        <v/>
      </c>
      <c r="J4995" t="s">
        <v>253</v>
      </c>
      <c r="K4995" t="s">
        <v>253</v>
      </c>
      <c r="L4995">
        <v>359.309619</v>
      </c>
      <c r="R4995">
        <v>517.65409899999997</v>
      </c>
      <c r="S4995" t="s">
        <v>201</v>
      </c>
      <c r="T4995" s="221">
        <v>45566.3125</v>
      </c>
    </row>
    <row r="4996" spans="1:20" x14ac:dyDescent="0.35">
      <c r="A4996" t="s">
        <v>108</v>
      </c>
      <c r="B4996" t="s">
        <v>109</v>
      </c>
      <c r="C4996" t="s">
        <v>92</v>
      </c>
      <c r="D4996" s="29">
        <v>45902</v>
      </c>
      <c r="E4996" s="184" t="str">
        <f t="shared" si="308"/>
        <v/>
      </c>
      <c r="F4996" s="184" t="str">
        <f t="shared" si="309"/>
        <v/>
      </c>
      <c r="G4996" s="184" t="str">
        <f t="shared" si="310"/>
        <v/>
      </c>
      <c r="H4996" s="184" t="str">
        <f t="shared" si="311"/>
        <v/>
      </c>
      <c r="J4996" t="s">
        <v>253</v>
      </c>
      <c r="K4996" t="s">
        <v>253</v>
      </c>
      <c r="L4996">
        <v>359.309619</v>
      </c>
      <c r="R4996">
        <v>517.65409899999997</v>
      </c>
      <c r="S4996" t="s">
        <v>201</v>
      </c>
      <c r="T4996" s="221">
        <v>45566.3125</v>
      </c>
    </row>
    <row r="4997" spans="1:20" x14ac:dyDescent="0.35">
      <c r="A4997" t="s">
        <v>108</v>
      </c>
      <c r="B4997" t="s">
        <v>109</v>
      </c>
      <c r="C4997" t="s">
        <v>92</v>
      </c>
      <c r="D4997" s="29">
        <v>45903</v>
      </c>
      <c r="E4997" s="184" t="str">
        <f t="shared" si="308"/>
        <v/>
      </c>
      <c r="F4997" s="184" t="str">
        <f t="shared" si="309"/>
        <v/>
      </c>
      <c r="G4997" s="184" t="str">
        <f t="shared" si="310"/>
        <v/>
      </c>
      <c r="H4997" s="184" t="str">
        <f t="shared" si="311"/>
        <v/>
      </c>
      <c r="J4997" t="s">
        <v>253</v>
      </c>
      <c r="K4997" t="s">
        <v>253</v>
      </c>
      <c r="L4997">
        <v>359.309619</v>
      </c>
      <c r="R4997">
        <v>517.65409899999997</v>
      </c>
      <c r="S4997" t="s">
        <v>201</v>
      </c>
      <c r="T4997" s="221">
        <v>45566.313194444447</v>
      </c>
    </row>
    <row r="4998" spans="1:20" x14ac:dyDescent="0.35">
      <c r="A4998" t="s">
        <v>108</v>
      </c>
      <c r="B4998" t="s">
        <v>109</v>
      </c>
      <c r="C4998" t="s">
        <v>92</v>
      </c>
      <c r="D4998" s="29">
        <v>45904</v>
      </c>
      <c r="E4998" s="184" t="str">
        <f t="shared" si="308"/>
        <v/>
      </c>
      <c r="F4998" s="184" t="str">
        <f t="shared" si="309"/>
        <v/>
      </c>
      <c r="G4998" s="184" t="str">
        <f t="shared" si="310"/>
        <v/>
      </c>
      <c r="H4998" s="184" t="str">
        <f t="shared" si="311"/>
        <v/>
      </c>
      <c r="J4998" t="s">
        <v>253</v>
      </c>
      <c r="K4998" t="s">
        <v>253</v>
      </c>
      <c r="L4998">
        <v>359.309619</v>
      </c>
      <c r="R4998">
        <v>517.65409899999997</v>
      </c>
      <c r="S4998" t="s">
        <v>201</v>
      </c>
      <c r="T4998" s="221">
        <v>45566.313194444447</v>
      </c>
    </row>
    <row r="4999" spans="1:20" x14ac:dyDescent="0.35">
      <c r="A4999" t="s">
        <v>108</v>
      </c>
      <c r="B4999" t="s">
        <v>109</v>
      </c>
      <c r="C4999" t="s">
        <v>92</v>
      </c>
      <c r="D4999" s="29">
        <v>45905</v>
      </c>
      <c r="E4999" s="184" t="str">
        <f t="shared" si="308"/>
        <v/>
      </c>
      <c r="F4999" s="184" t="str">
        <f t="shared" si="309"/>
        <v/>
      </c>
      <c r="G4999" s="184" t="str">
        <f t="shared" si="310"/>
        <v/>
      </c>
      <c r="H4999" s="184" t="str">
        <f t="shared" si="311"/>
        <v/>
      </c>
      <c r="J4999" t="s">
        <v>253</v>
      </c>
      <c r="K4999" t="s">
        <v>253</v>
      </c>
      <c r="L4999">
        <v>359.309619</v>
      </c>
      <c r="R4999">
        <v>517.65409899999997</v>
      </c>
      <c r="S4999" t="s">
        <v>201</v>
      </c>
      <c r="T4999" s="221">
        <v>45566.313194444447</v>
      </c>
    </row>
    <row r="5000" spans="1:20" x14ac:dyDescent="0.35">
      <c r="A5000" t="s">
        <v>108</v>
      </c>
      <c r="B5000" t="s">
        <v>109</v>
      </c>
      <c r="C5000" t="s">
        <v>92</v>
      </c>
      <c r="D5000" s="29">
        <v>45906</v>
      </c>
      <c r="E5000" s="184" t="str">
        <f t="shared" ref="E5000:E5063" si="312">IF(J5000="","",IF(L5000=0,0,IF(1-(J5000/L5000)&lt;0,"",1-(J5000/L5000))))</f>
        <v/>
      </c>
      <c r="F5000" s="184" t="str">
        <f t="shared" ref="F5000:F5063" si="313">IF(K5000="","",IF(L5000=0,0,IF(1-(K5000/L5000)&lt;0,"",1-(K5000/L5000))))</f>
        <v/>
      </c>
      <c r="G5000" s="184" t="str">
        <f t="shared" ref="G5000:G5063" si="314">IF(J5000="","",IF(1-(J5000/R5000)&lt;0,"",1-(J5000/R5000)))</f>
        <v/>
      </c>
      <c r="H5000" s="184" t="str">
        <f t="shared" ref="H5000:H5063" si="315">IF(K5000="","",IF(1-(K5000/R5000)&lt;0,"",1-(K5000/R5000)))</f>
        <v/>
      </c>
      <c r="J5000" t="s">
        <v>253</v>
      </c>
      <c r="K5000" t="s">
        <v>253</v>
      </c>
      <c r="L5000">
        <v>359.309619</v>
      </c>
      <c r="R5000">
        <v>517.65409899999997</v>
      </c>
      <c r="S5000" t="s">
        <v>201</v>
      </c>
      <c r="T5000" s="221">
        <v>45566.313194444447</v>
      </c>
    </row>
    <row r="5001" spans="1:20" x14ac:dyDescent="0.35">
      <c r="A5001" t="s">
        <v>108</v>
      </c>
      <c r="B5001" t="s">
        <v>109</v>
      </c>
      <c r="C5001" t="s">
        <v>92</v>
      </c>
      <c r="D5001" s="29">
        <v>45907</v>
      </c>
      <c r="E5001" s="184" t="str">
        <f t="shared" si="312"/>
        <v/>
      </c>
      <c r="F5001" s="184" t="str">
        <f t="shared" si="313"/>
        <v/>
      </c>
      <c r="G5001" s="184" t="str">
        <f t="shared" si="314"/>
        <v/>
      </c>
      <c r="H5001" s="184" t="str">
        <f t="shared" si="315"/>
        <v/>
      </c>
      <c r="J5001" t="s">
        <v>253</v>
      </c>
      <c r="K5001" t="s">
        <v>253</v>
      </c>
      <c r="L5001">
        <v>359.309619</v>
      </c>
      <c r="R5001">
        <v>517.65409899999997</v>
      </c>
      <c r="S5001" t="s">
        <v>201</v>
      </c>
      <c r="T5001" s="221">
        <v>45566.313194444447</v>
      </c>
    </row>
    <row r="5002" spans="1:20" x14ac:dyDescent="0.35">
      <c r="A5002" t="s">
        <v>108</v>
      </c>
      <c r="B5002" t="s">
        <v>109</v>
      </c>
      <c r="C5002" t="s">
        <v>92</v>
      </c>
      <c r="D5002" s="29">
        <v>45908</v>
      </c>
      <c r="E5002" s="184" t="str">
        <f t="shared" si="312"/>
        <v/>
      </c>
      <c r="F5002" s="184" t="str">
        <f t="shared" si="313"/>
        <v/>
      </c>
      <c r="G5002" s="184" t="str">
        <f t="shared" si="314"/>
        <v/>
      </c>
      <c r="H5002" s="184" t="str">
        <f t="shared" si="315"/>
        <v/>
      </c>
      <c r="J5002" t="s">
        <v>253</v>
      </c>
      <c r="K5002" t="s">
        <v>253</v>
      </c>
      <c r="L5002">
        <v>359.309619</v>
      </c>
      <c r="R5002">
        <v>517.65409899999997</v>
      </c>
      <c r="S5002" t="s">
        <v>201</v>
      </c>
      <c r="T5002" s="221">
        <v>45566.313194444447</v>
      </c>
    </row>
    <row r="5003" spans="1:20" x14ac:dyDescent="0.35">
      <c r="A5003" t="s">
        <v>108</v>
      </c>
      <c r="B5003" t="s">
        <v>109</v>
      </c>
      <c r="C5003" t="s">
        <v>92</v>
      </c>
      <c r="D5003" s="29">
        <v>45909</v>
      </c>
      <c r="E5003" s="184" t="str">
        <f t="shared" si="312"/>
        <v/>
      </c>
      <c r="F5003" s="184" t="str">
        <f t="shared" si="313"/>
        <v/>
      </c>
      <c r="G5003" s="184" t="str">
        <f t="shared" si="314"/>
        <v/>
      </c>
      <c r="H5003" s="184" t="str">
        <f t="shared" si="315"/>
        <v/>
      </c>
      <c r="J5003" t="s">
        <v>253</v>
      </c>
      <c r="K5003" t="s">
        <v>253</v>
      </c>
      <c r="L5003">
        <v>359.309619</v>
      </c>
      <c r="R5003">
        <v>517.65409899999997</v>
      </c>
      <c r="S5003" t="s">
        <v>201</v>
      </c>
      <c r="T5003" s="221">
        <v>45566.313194444447</v>
      </c>
    </row>
    <row r="5004" spans="1:20" x14ac:dyDescent="0.35">
      <c r="A5004" t="s">
        <v>108</v>
      </c>
      <c r="B5004" t="s">
        <v>109</v>
      </c>
      <c r="C5004" t="s">
        <v>92</v>
      </c>
      <c r="D5004" s="29">
        <v>45910</v>
      </c>
      <c r="E5004" s="184" t="str">
        <f t="shared" si="312"/>
        <v/>
      </c>
      <c r="F5004" s="184" t="str">
        <f t="shared" si="313"/>
        <v/>
      </c>
      <c r="G5004" s="184" t="str">
        <f t="shared" si="314"/>
        <v/>
      </c>
      <c r="H5004" s="184" t="str">
        <f t="shared" si="315"/>
        <v/>
      </c>
      <c r="J5004" t="s">
        <v>253</v>
      </c>
      <c r="K5004" t="s">
        <v>253</v>
      </c>
      <c r="L5004">
        <v>359.309619</v>
      </c>
      <c r="R5004">
        <v>517.65409899999997</v>
      </c>
      <c r="S5004" t="s">
        <v>201</v>
      </c>
      <c r="T5004" s="221">
        <v>45566.313194444447</v>
      </c>
    </row>
    <row r="5005" spans="1:20" x14ac:dyDescent="0.35">
      <c r="A5005" t="s">
        <v>108</v>
      </c>
      <c r="B5005" t="s">
        <v>109</v>
      </c>
      <c r="C5005" t="s">
        <v>92</v>
      </c>
      <c r="D5005" s="29">
        <v>45911</v>
      </c>
      <c r="E5005" s="184" t="str">
        <f t="shared" si="312"/>
        <v/>
      </c>
      <c r="F5005" s="184" t="str">
        <f t="shared" si="313"/>
        <v/>
      </c>
      <c r="G5005" s="184" t="str">
        <f t="shared" si="314"/>
        <v/>
      </c>
      <c r="H5005" s="184" t="str">
        <f t="shared" si="315"/>
        <v/>
      </c>
      <c r="J5005" t="s">
        <v>253</v>
      </c>
      <c r="K5005" t="s">
        <v>253</v>
      </c>
      <c r="L5005">
        <v>359.309619</v>
      </c>
      <c r="R5005">
        <v>517.65409899999997</v>
      </c>
      <c r="S5005" t="s">
        <v>201</v>
      </c>
      <c r="T5005" s="221">
        <v>45566.313194444447</v>
      </c>
    </row>
    <row r="5006" spans="1:20" x14ac:dyDescent="0.35">
      <c r="A5006" t="s">
        <v>108</v>
      </c>
      <c r="B5006" t="s">
        <v>109</v>
      </c>
      <c r="C5006" t="s">
        <v>92</v>
      </c>
      <c r="D5006" s="29">
        <v>45912</v>
      </c>
      <c r="E5006" s="184" t="str">
        <f t="shared" si="312"/>
        <v/>
      </c>
      <c r="F5006" s="184" t="str">
        <f t="shared" si="313"/>
        <v/>
      </c>
      <c r="G5006" s="184" t="str">
        <f t="shared" si="314"/>
        <v/>
      </c>
      <c r="H5006" s="184" t="str">
        <f t="shared" si="315"/>
        <v/>
      </c>
      <c r="J5006" t="s">
        <v>253</v>
      </c>
      <c r="K5006" t="s">
        <v>253</v>
      </c>
      <c r="L5006">
        <v>359.309619</v>
      </c>
      <c r="R5006">
        <v>517.65409899999997</v>
      </c>
      <c r="S5006" t="s">
        <v>201</v>
      </c>
      <c r="T5006" s="221">
        <v>45566.313194444447</v>
      </c>
    </row>
    <row r="5007" spans="1:20" x14ac:dyDescent="0.35">
      <c r="A5007" t="s">
        <v>108</v>
      </c>
      <c r="B5007" t="s">
        <v>109</v>
      </c>
      <c r="C5007" t="s">
        <v>92</v>
      </c>
      <c r="D5007" s="29">
        <v>45913</v>
      </c>
      <c r="E5007" s="184" t="str">
        <f t="shared" si="312"/>
        <v/>
      </c>
      <c r="F5007" s="184" t="str">
        <f t="shared" si="313"/>
        <v/>
      </c>
      <c r="G5007" s="184" t="str">
        <f t="shared" si="314"/>
        <v/>
      </c>
      <c r="H5007" s="184" t="str">
        <f t="shared" si="315"/>
        <v/>
      </c>
      <c r="J5007" t="s">
        <v>253</v>
      </c>
      <c r="K5007" t="s">
        <v>253</v>
      </c>
      <c r="L5007">
        <v>359.309619</v>
      </c>
      <c r="R5007">
        <v>517.65409899999997</v>
      </c>
      <c r="S5007" t="s">
        <v>201</v>
      </c>
      <c r="T5007" s="221">
        <v>45566.313194444447</v>
      </c>
    </row>
    <row r="5008" spans="1:20" x14ac:dyDescent="0.35">
      <c r="A5008" t="s">
        <v>108</v>
      </c>
      <c r="B5008" t="s">
        <v>109</v>
      </c>
      <c r="C5008" t="s">
        <v>92</v>
      </c>
      <c r="D5008" s="29">
        <v>45914</v>
      </c>
      <c r="E5008" s="184" t="str">
        <f t="shared" si="312"/>
        <v/>
      </c>
      <c r="F5008" s="184" t="str">
        <f t="shared" si="313"/>
        <v/>
      </c>
      <c r="G5008" s="184" t="str">
        <f t="shared" si="314"/>
        <v/>
      </c>
      <c r="H5008" s="184" t="str">
        <f t="shared" si="315"/>
        <v/>
      </c>
      <c r="J5008" t="s">
        <v>253</v>
      </c>
      <c r="K5008" t="s">
        <v>253</v>
      </c>
      <c r="L5008">
        <v>359.309619</v>
      </c>
      <c r="R5008">
        <v>517.65409899999997</v>
      </c>
      <c r="S5008" t="s">
        <v>201</v>
      </c>
      <c r="T5008" s="221">
        <v>45566.313194444447</v>
      </c>
    </row>
    <row r="5009" spans="1:20" x14ac:dyDescent="0.35">
      <c r="A5009" t="s">
        <v>108</v>
      </c>
      <c r="B5009" t="s">
        <v>109</v>
      </c>
      <c r="C5009" t="s">
        <v>92</v>
      </c>
      <c r="D5009" s="29">
        <v>45915</v>
      </c>
      <c r="E5009" s="184" t="str">
        <f t="shared" si="312"/>
        <v/>
      </c>
      <c r="F5009" s="184" t="str">
        <f t="shared" si="313"/>
        <v/>
      </c>
      <c r="G5009" s="184" t="str">
        <f t="shared" si="314"/>
        <v/>
      </c>
      <c r="H5009" s="184" t="str">
        <f t="shared" si="315"/>
        <v/>
      </c>
      <c r="J5009" t="s">
        <v>253</v>
      </c>
      <c r="K5009" t="s">
        <v>253</v>
      </c>
      <c r="L5009">
        <v>359.309619</v>
      </c>
      <c r="R5009">
        <v>517.65409899999997</v>
      </c>
      <c r="S5009" t="s">
        <v>201</v>
      </c>
      <c r="T5009" s="221">
        <v>45566.313194444447</v>
      </c>
    </row>
    <row r="5010" spans="1:20" x14ac:dyDescent="0.35">
      <c r="A5010" t="s">
        <v>108</v>
      </c>
      <c r="B5010" t="s">
        <v>109</v>
      </c>
      <c r="C5010" t="s">
        <v>92</v>
      </c>
      <c r="D5010" s="29">
        <v>45916</v>
      </c>
      <c r="E5010" s="184" t="str">
        <f t="shared" si="312"/>
        <v/>
      </c>
      <c r="F5010" s="184" t="str">
        <f t="shared" si="313"/>
        <v/>
      </c>
      <c r="G5010" s="184" t="str">
        <f t="shared" si="314"/>
        <v/>
      </c>
      <c r="H5010" s="184" t="str">
        <f t="shared" si="315"/>
        <v/>
      </c>
      <c r="J5010" t="s">
        <v>253</v>
      </c>
      <c r="K5010" t="s">
        <v>253</v>
      </c>
      <c r="L5010">
        <v>359.309619</v>
      </c>
      <c r="R5010">
        <v>517.65409899999997</v>
      </c>
      <c r="S5010" t="s">
        <v>201</v>
      </c>
      <c r="T5010" s="221">
        <v>45566.313194444447</v>
      </c>
    </row>
    <row r="5011" spans="1:20" x14ac:dyDescent="0.35">
      <c r="A5011" t="s">
        <v>108</v>
      </c>
      <c r="B5011" t="s">
        <v>109</v>
      </c>
      <c r="C5011" t="s">
        <v>92</v>
      </c>
      <c r="D5011" s="29">
        <v>45917</v>
      </c>
      <c r="E5011" s="184" t="str">
        <f t="shared" si="312"/>
        <v/>
      </c>
      <c r="F5011" s="184" t="str">
        <f t="shared" si="313"/>
        <v/>
      </c>
      <c r="G5011" s="184" t="str">
        <f t="shared" si="314"/>
        <v/>
      </c>
      <c r="H5011" s="184" t="str">
        <f t="shared" si="315"/>
        <v/>
      </c>
      <c r="J5011" t="s">
        <v>253</v>
      </c>
      <c r="K5011" t="s">
        <v>253</v>
      </c>
      <c r="L5011">
        <v>359.309619</v>
      </c>
      <c r="R5011">
        <v>517.65409899999997</v>
      </c>
      <c r="S5011" t="s">
        <v>201</v>
      </c>
      <c r="T5011" s="221">
        <v>45566.313194444447</v>
      </c>
    </row>
    <row r="5012" spans="1:20" x14ac:dyDescent="0.35">
      <c r="A5012" t="s">
        <v>108</v>
      </c>
      <c r="B5012" t="s">
        <v>109</v>
      </c>
      <c r="C5012" t="s">
        <v>92</v>
      </c>
      <c r="D5012" s="29">
        <v>45918</v>
      </c>
      <c r="E5012" s="184" t="str">
        <f t="shared" si="312"/>
        <v/>
      </c>
      <c r="F5012" s="184" t="str">
        <f t="shared" si="313"/>
        <v/>
      </c>
      <c r="G5012" s="184" t="str">
        <f t="shared" si="314"/>
        <v/>
      </c>
      <c r="H5012" s="184" t="str">
        <f t="shared" si="315"/>
        <v/>
      </c>
      <c r="J5012" t="s">
        <v>253</v>
      </c>
      <c r="K5012" t="s">
        <v>253</v>
      </c>
      <c r="L5012">
        <v>359.309619</v>
      </c>
      <c r="R5012">
        <v>517.65409899999997</v>
      </c>
      <c r="S5012" t="s">
        <v>201</v>
      </c>
      <c r="T5012" s="221">
        <v>45566.313194444447</v>
      </c>
    </row>
    <row r="5013" spans="1:20" x14ac:dyDescent="0.35">
      <c r="A5013" t="s">
        <v>108</v>
      </c>
      <c r="B5013" t="s">
        <v>109</v>
      </c>
      <c r="C5013" t="s">
        <v>92</v>
      </c>
      <c r="D5013" s="29">
        <v>45919</v>
      </c>
      <c r="E5013" s="184" t="str">
        <f t="shared" si="312"/>
        <v/>
      </c>
      <c r="F5013" s="184" t="str">
        <f t="shared" si="313"/>
        <v/>
      </c>
      <c r="G5013" s="184" t="str">
        <f t="shared" si="314"/>
        <v/>
      </c>
      <c r="H5013" s="184" t="str">
        <f t="shared" si="315"/>
        <v/>
      </c>
      <c r="J5013" t="s">
        <v>253</v>
      </c>
      <c r="K5013" t="s">
        <v>253</v>
      </c>
      <c r="L5013">
        <v>359.309619</v>
      </c>
      <c r="R5013">
        <v>517.65409899999997</v>
      </c>
      <c r="S5013" t="s">
        <v>201</v>
      </c>
      <c r="T5013" s="221">
        <v>45566.313194444447</v>
      </c>
    </row>
    <row r="5014" spans="1:20" x14ac:dyDescent="0.35">
      <c r="A5014" t="s">
        <v>108</v>
      </c>
      <c r="B5014" t="s">
        <v>109</v>
      </c>
      <c r="C5014" t="s">
        <v>92</v>
      </c>
      <c r="D5014" s="29">
        <v>45920</v>
      </c>
      <c r="E5014" s="184" t="str">
        <f t="shared" si="312"/>
        <v/>
      </c>
      <c r="F5014" s="184" t="str">
        <f t="shared" si="313"/>
        <v/>
      </c>
      <c r="G5014" s="184" t="str">
        <f t="shared" si="314"/>
        <v/>
      </c>
      <c r="H5014" s="184" t="str">
        <f t="shared" si="315"/>
        <v/>
      </c>
      <c r="J5014" t="s">
        <v>253</v>
      </c>
      <c r="K5014" t="s">
        <v>253</v>
      </c>
      <c r="L5014">
        <v>359.309619</v>
      </c>
      <c r="R5014">
        <v>517.65409899999997</v>
      </c>
      <c r="S5014" t="s">
        <v>201</v>
      </c>
      <c r="T5014" s="221">
        <v>45566.313194444447</v>
      </c>
    </row>
    <row r="5015" spans="1:20" x14ac:dyDescent="0.35">
      <c r="A5015" t="s">
        <v>108</v>
      </c>
      <c r="B5015" t="s">
        <v>109</v>
      </c>
      <c r="C5015" t="s">
        <v>92</v>
      </c>
      <c r="D5015" s="29">
        <v>45921</v>
      </c>
      <c r="E5015" s="184" t="str">
        <f t="shared" si="312"/>
        <v/>
      </c>
      <c r="F5015" s="184" t="str">
        <f t="shared" si="313"/>
        <v/>
      </c>
      <c r="G5015" s="184" t="str">
        <f t="shared" si="314"/>
        <v/>
      </c>
      <c r="H5015" s="184" t="str">
        <f t="shared" si="315"/>
        <v/>
      </c>
      <c r="J5015" t="s">
        <v>253</v>
      </c>
      <c r="K5015" t="s">
        <v>253</v>
      </c>
      <c r="L5015">
        <v>359.309619</v>
      </c>
      <c r="R5015">
        <v>517.65409899999997</v>
      </c>
      <c r="S5015" t="s">
        <v>201</v>
      </c>
      <c r="T5015" s="221">
        <v>45566.313194444447</v>
      </c>
    </row>
    <row r="5016" spans="1:20" x14ac:dyDescent="0.35">
      <c r="A5016" t="s">
        <v>108</v>
      </c>
      <c r="B5016" t="s">
        <v>109</v>
      </c>
      <c r="C5016" t="s">
        <v>92</v>
      </c>
      <c r="D5016" s="29">
        <v>45922</v>
      </c>
      <c r="E5016" s="184" t="str">
        <f t="shared" si="312"/>
        <v/>
      </c>
      <c r="F5016" s="184" t="str">
        <f t="shared" si="313"/>
        <v/>
      </c>
      <c r="G5016" s="184" t="str">
        <f t="shared" si="314"/>
        <v/>
      </c>
      <c r="H5016" s="184" t="str">
        <f t="shared" si="315"/>
        <v/>
      </c>
      <c r="J5016" t="s">
        <v>253</v>
      </c>
      <c r="K5016" t="s">
        <v>253</v>
      </c>
      <c r="L5016">
        <v>359.309619</v>
      </c>
      <c r="R5016">
        <v>517.65409899999997</v>
      </c>
      <c r="S5016" t="s">
        <v>201</v>
      </c>
      <c r="T5016" s="221">
        <v>45566.313194444447</v>
      </c>
    </row>
    <row r="5017" spans="1:20" x14ac:dyDescent="0.35">
      <c r="A5017" t="s">
        <v>108</v>
      </c>
      <c r="B5017" t="s">
        <v>109</v>
      </c>
      <c r="C5017" t="s">
        <v>92</v>
      </c>
      <c r="D5017" s="29">
        <v>45923</v>
      </c>
      <c r="E5017" s="184" t="str">
        <f t="shared" si="312"/>
        <v/>
      </c>
      <c r="F5017" s="184" t="str">
        <f t="shared" si="313"/>
        <v/>
      </c>
      <c r="G5017" s="184" t="str">
        <f t="shared" si="314"/>
        <v/>
      </c>
      <c r="H5017" s="184" t="str">
        <f t="shared" si="315"/>
        <v/>
      </c>
      <c r="J5017" t="s">
        <v>253</v>
      </c>
      <c r="K5017" t="s">
        <v>253</v>
      </c>
      <c r="L5017">
        <v>359.309619</v>
      </c>
      <c r="R5017">
        <v>517.65409899999997</v>
      </c>
      <c r="S5017" t="s">
        <v>201</v>
      </c>
      <c r="T5017" s="221">
        <v>45566.313194444447</v>
      </c>
    </row>
    <row r="5018" spans="1:20" x14ac:dyDescent="0.35">
      <c r="A5018" t="s">
        <v>108</v>
      </c>
      <c r="B5018" t="s">
        <v>109</v>
      </c>
      <c r="C5018" t="s">
        <v>92</v>
      </c>
      <c r="D5018" s="29">
        <v>45924</v>
      </c>
      <c r="E5018" s="184" t="str">
        <f t="shared" si="312"/>
        <v/>
      </c>
      <c r="F5018" s="184" t="str">
        <f t="shared" si="313"/>
        <v/>
      </c>
      <c r="G5018" s="184" t="str">
        <f t="shared" si="314"/>
        <v/>
      </c>
      <c r="H5018" s="184" t="str">
        <f t="shared" si="315"/>
        <v/>
      </c>
      <c r="J5018" t="s">
        <v>253</v>
      </c>
      <c r="K5018" t="s">
        <v>253</v>
      </c>
      <c r="L5018">
        <v>359.309619</v>
      </c>
      <c r="R5018">
        <v>517.65409899999997</v>
      </c>
      <c r="S5018" t="s">
        <v>201</v>
      </c>
      <c r="T5018" s="221">
        <v>45566.313194444447</v>
      </c>
    </row>
    <row r="5019" spans="1:20" x14ac:dyDescent="0.35">
      <c r="A5019" t="s">
        <v>108</v>
      </c>
      <c r="B5019" t="s">
        <v>109</v>
      </c>
      <c r="C5019" t="s">
        <v>92</v>
      </c>
      <c r="D5019" s="29">
        <v>45925</v>
      </c>
      <c r="E5019" s="184" t="str">
        <f t="shared" si="312"/>
        <v/>
      </c>
      <c r="F5019" s="184" t="str">
        <f t="shared" si="313"/>
        <v/>
      </c>
      <c r="G5019" s="184" t="str">
        <f t="shared" si="314"/>
        <v/>
      </c>
      <c r="H5019" s="184" t="str">
        <f t="shared" si="315"/>
        <v/>
      </c>
      <c r="J5019" t="s">
        <v>253</v>
      </c>
      <c r="K5019" t="s">
        <v>253</v>
      </c>
      <c r="L5019">
        <v>359.309619</v>
      </c>
      <c r="R5019">
        <v>517.65409899999997</v>
      </c>
      <c r="S5019" t="s">
        <v>201</v>
      </c>
      <c r="T5019" s="221">
        <v>45566.313194444447</v>
      </c>
    </row>
    <row r="5020" spans="1:20" x14ac:dyDescent="0.35">
      <c r="A5020" t="s">
        <v>108</v>
      </c>
      <c r="B5020" t="s">
        <v>109</v>
      </c>
      <c r="C5020" t="s">
        <v>92</v>
      </c>
      <c r="D5020" s="29">
        <v>45926</v>
      </c>
      <c r="E5020" s="184" t="str">
        <f t="shared" si="312"/>
        <v/>
      </c>
      <c r="F5020" s="184" t="str">
        <f t="shared" si="313"/>
        <v/>
      </c>
      <c r="G5020" s="184" t="str">
        <f t="shared" si="314"/>
        <v/>
      </c>
      <c r="H5020" s="184" t="str">
        <f t="shared" si="315"/>
        <v/>
      </c>
      <c r="J5020" t="s">
        <v>253</v>
      </c>
      <c r="K5020" t="s">
        <v>253</v>
      </c>
      <c r="L5020">
        <v>359.309619</v>
      </c>
      <c r="R5020">
        <v>517.65409899999997</v>
      </c>
      <c r="S5020" t="s">
        <v>201</v>
      </c>
      <c r="T5020" s="221">
        <v>45566.313194444447</v>
      </c>
    </row>
    <row r="5021" spans="1:20" x14ac:dyDescent="0.35">
      <c r="A5021" t="s">
        <v>108</v>
      </c>
      <c r="B5021" t="s">
        <v>109</v>
      </c>
      <c r="C5021" t="s">
        <v>92</v>
      </c>
      <c r="D5021" s="29">
        <v>45927</v>
      </c>
      <c r="E5021" s="184" t="str">
        <f t="shared" si="312"/>
        <v/>
      </c>
      <c r="F5021" s="184" t="str">
        <f t="shared" si="313"/>
        <v/>
      </c>
      <c r="G5021" s="184" t="str">
        <f t="shared" si="314"/>
        <v/>
      </c>
      <c r="H5021" s="184" t="str">
        <f t="shared" si="315"/>
        <v/>
      </c>
      <c r="J5021" t="s">
        <v>253</v>
      </c>
      <c r="K5021" t="s">
        <v>253</v>
      </c>
      <c r="L5021">
        <v>359.309619</v>
      </c>
      <c r="R5021">
        <v>517.65409899999997</v>
      </c>
      <c r="S5021" t="s">
        <v>201</v>
      </c>
      <c r="T5021" s="221">
        <v>45566.313194444447</v>
      </c>
    </row>
    <row r="5022" spans="1:20" x14ac:dyDescent="0.35">
      <c r="A5022" t="s">
        <v>108</v>
      </c>
      <c r="B5022" t="s">
        <v>109</v>
      </c>
      <c r="C5022" t="s">
        <v>92</v>
      </c>
      <c r="D5022" s="29">
        <v>45928</v>
      </c>
      <c r="E5022" s="184" t="str">
        <f t="shared" si="312"/>
        <v/>
      </c>
      <c r="F5022" s="184" t="str">
        <f t="shared" si="313"/>
        <v/>
      </c>
      <c r="G5022" s="184" t="str">
        <f t="shared" si="314"/>
        <v/>
      </c>
      <c r="H5022" s="184" t="str">
        <f t="shared" si="315"/>
        <v/>
      </c>
      <c r="J5022" t="s">
        <v>253</v>
      </c>
      <c r="K5022" t="s">
        <v>253</v>
      </c>
      <c r="L5022">
        <v>359.309619</v>
      </c>
      <c r="R5022">
        <v>517.65409899999997</v>
      </c>
      <c r="S5022" t="s">
        <v>201</v>
      </c>
      <c r="T5022" s="221">
        <v>45566.313194444447</v>
      </c>
    </row>
    <row r="5023" spans="1:20" x14ac:dyDescent="0.35">
      <c r="A5023" t="s">
        <v>108</v>
      </c>
      <c r="B5023" t="s">
        <v>109</v>
      </c>
      <c r="C5023" t="s">
        <v>92</v>
      </c>
      <c r="D5023" s="29">
        <v>45929</v>
      </c>
      <c r="E5023" s="184" t="str">
        <f t="shared" si="312"/>
        <v/>
      </c>
      <c r="F5023" s="184" t="str">
        <f t="shared" si="313"/>
        <v/>
      </c>
      <c r="G5023" s="184" t="str">
        <f t="shared" si="314"/>
        <v/>
      </c>
      <c r="H5023" s="184" t="str">
        <f t="shared" si="315"/>
        <v/>
      </c>
      <c r="J5023" t="s">
        <v>253</v>
      </c>
      <c r="K5023" t="s">
        <v>253</v>
      </c>
      <c r="L5023">
        <v>359.309619</v>
      </c>
      <c r="R5023">
        <v>517.65409899999997</v>
      </c>
      <c r="S5023" t="s">
        <v>201</v>
      </c>
      <c r="T5023" s="221">
        <v>45566.313194444447</v>
      </c>
    </row>
    <row r="5024" spans="1:20" x14ac:dyDescent="0.35">
      <c r="A5024" t="s">
        <v>108</v>
      </c>
      <c r="B5024" t="s">
        <v>109</v>
      </c>
      <c r="C5024" t="s">
        <v>92</v>
      </c>
      <c r="D5024" s="29">
        <v>45930</v>
      </c>
      <c r="E5024" s="184" t="str">
        <f t="shared" si="312"/>
        <v/>
      </c>
      <c r="F5024" s="184" t="str">
        <f t="shared" si="313"/>
        <v/>
      </c>
      <c r="G5024" s="184" t="str">
        <f t="shared" si="314"/>
        <v/>
      </c>
      <c r="H5024" s="184" t="str">
        <f t="shared" si="315"/>
        <v/>
      </c>
      <c r="J5024" t="s">
        <v>253</v>
      </c>
      <c r="K5024" t="s">
        <v>253</v>
      </c>
      <c r="L5024">
        <v>359.309619</v>
      </c>
      <c r="R5024">
        <v>517.65409899999997</v>
      </c>
      <c r="S5024" t="s">
        <v>201</v>
      </c>
      <c r="T5024" s="221">
        <v>45566.313194444447</v>
      </c>
    </row>
    <row r="5025" spans="1:20" x14ac:dyDescent="0.35">
      <c r="A5025" t="s">
        <v>108</v>
      </c>
      <c r="B5025" t="s">
        <v>109</v>
      </c>
      <c r="C5025" t="s">
        <v>92</v>
      </c>
      <c r="D5025" s="29">
        <v>45931</v>
      </c>
      <c r="E5025" s="184" t="str">
        <f t="shared" si="312"/>
        <v/>
      </c>
      <c r="F5025" s="184" t="str">
        <f t="shared" si="313"/>
        <v/>
      </c>
      <c r="G5025" s="184" t="str">
        <f t="shared" si="314"/>
        <v/>
      </c>
      <c r="H5025" s="184" t="str">
        <f t="shared" si="315"/>
        <v/>
      </c>
      <c r="J5025" t="s">
        <v>253</v>
      </c>
      <c r="K5025" t="s">
        <v>253</v>
      </c>
      <c r="L5025">
        <v>359.309619</v>
      </c>
      <c r="R5025">
        <v>517.65409899999997</v>
      </c>
      <c r="S5025" t="s">
        <v>201</v>
      </c>
      <c r="T5025" s="221">
        <v>45566.313194444447</v>
      </c>
    </row>
    <row r="5026" spans="1:20" x14ac:dyDescent="0.35">
      <c r="A5026" t="s">
        <v>108</v>
      </c>
      <c r="B5026" t="s">
        <v>109</v>
      </c>
      <c r="C5026" t="s">
        <v>92</v>
      </c>
      <c r="D5026" s="29">
        <v>45932</v>
      </c>
      <c r="E5026" s="184" t="str">
        <f t="shared" si="312"/>
        <v/>
      </c>
      <c r="F5026" s="184" t="str">
        <f t="shared" si="313"/>
        <v/>
      </c>
      <c r="G5026" s="184" t="str">
        <f t="shared" si="314"/>
        <v/>
      </c>
      <c r="H5026" s="184" t="str">
        <f t="shared" si="315"/>
        <v/>
      </c>
      <c r="J5026" t="s">
        <v>253</v>
      </c>
      <c r="K5026" t="s">
        <v>253</v>
      </c>
      <c r="L5026">
        <v>359.309619</v>
      </c>
      <c r="R5026">
        <v>517.65409899999997</v>
      </c>
      <c r="S5026" t="s">
        <v>201</v>
      </c>
      <c r="T5026" s="221">
        <v>45566.313194444447</v>
      </c>
    </row>
    <row r="5027" spans="1:20" x14ac:dyDescent="0.35">
      <c r="A5027" t="s">
        <v>108</v>
      </c>
      <c r="B5027" t="s">
        <v>109</v>
      </c>
      <c r="C5027" t="s">
        <v>92</v>
      </c>
      <c r="D5027" s="29">
        <v>45933</v>
      </c>
      <c r="E5027" s="184" t="str">
        <f t="shared" si="312"/>
        <v/>
      </c>
      <c r="F5027" s="184" t="str">
        <f t="shared" si="313"/>
        <v/>
      </c>
      <c r="G5027" s="184" t="str">
        <f t="shared" si="314"/>
        <v/>
      </c>
      <c r="H5027" s="184" t="str">
        <f t="shared" si="315"/>
        <v/>
      </c>
      <c r="J5027" t="s">
        <v>253</v>
      </c>
      <c r="K5027" t="s">
        <v>253</v>
      </c>
      <c r="L5027">
        <v>359.309619</v>
      </c>
      <c r="R5027">
        <v>517.65409899999997</v>
      </c>
      <c r="S5027" t="s">
        <v>201</v>
      </c>
      <c r="T5027" s="221">
        <v>45566.313194444447</v>
      </c>
    </row>
    <row r="5028" spans="1:20" x14ac:dyDescent="0.35">
      <c r="A5028" t="s">
        <v>108</v>
      </c>
      <c r="B5028" t="s">
        <v>109</v>
      </c>
      <c r="C5028" t="s">
        <v>92</v>
      </c>
      <c r="D5028" s="29">
        <v>45934</v>
      </c>
      <c r="E5028" s="184" t="str">
        <f t="shared" si="312"/>
        <v/>
      </c>
      <c r="F5028" s="184" t="str">
        <f t="shared" si="313"/>
        <v/>
      </c>
      <c r="G5028" s="184" t="str">
        <f t="shared" si="314"/>
        <v/>
      </c>
      <c r="H5028" s="184" t="str">
        <f t="shared" si="315"/>
        <v/>
      </c>
      <c r="J5028" t="s">
        <v>253</v>
      </c>
      <c r="K5028" t="s">
        <v>253</v>
      </c>
      <c r="L5028">
        <v>359.309619</v>
      </c>
      <c r="R5028">
        <v>517.65409899999997</v>
      </c>
      <c r="S5028" t="s">
        <v>201</v>
      </c>
      <c r="T5028" s="221">
        <v>45566.313194444447</v>
      </c>
    </row>
    <row r="5029" spans="1:20" x14ac:dyDescent="0.35">
      <c r="A5029" t="s">
        <v>108</v>
      </c>
      <c r="B5029" t="s">
        <v>109</v>
      </c>
      <c r="C5029" t="s">
        <v>92</v>
      </c>
      <c r="D5029" s="29">
        <v>45935</v>
      </c>
      <c r="E5029" s="184" t="str">
        <f t="shared" si="312"/>
        <v/>
      </c>
      <c r="F5029" s="184" t="str">
        <f t="shared" si="313"/>
        <v/>
      </c>
      <c r="G5029" s="184" t="str">
        <f t="shared" si="314"/>
        <v/>
      </c>
      <c r="H5029" s="184" t="str">
        <f t="shared" si="315"/>
        <v/>
      </c>
      <c r="J5029" t="s">
        <v>253</v>
      </c>
      <c r="K5029" t="s">
        <v>253</v>
      </c>
      <c r="L5029">
        <v>359.309619</v>
      </c>
      <c r="R5029">
        <v>517.65409899999997</v>
      </c>
      <c r="S5029" t="s">
        <v>201</v>
      </c>
      <c r="T5029" s="221">
        <v>45566.313194444447</v>
      </c>
    </row>
    <row r="5030" spans="1:20" x14ac:dyDescent="0.35">
      <c r="A5030" t="s">
        <v>108</v>
      </c>
      <c r="B5030" t="s">
        <v>109</v>
      </c>
      <c r="C5030" t="s">
        <v>92</v>
      </c>
      <c r="D5030" s="29">
        <v>45936</v>
      </c>
      <c r="E5030" s="184" t="str">
        <f t="shared" si="312"/>
        <v/>
      </c>
      <c r="F5030" s="184" t="str">
        <f t="shared" si="313"/>
        <v/>
      </c>
      <c r="G5030" s="184" t="str">
        <f t="shared" si="314"/>
        <v/>
      </c>
      <c r="H5030" s="184" t="str">
        <f t="shared" si="315"/>
        <v/>
      </c>
      <c r="J5030" t="s">
        <v>253</v>
      </c>
      <c r="K5030" t="s">
        <v>253</v>
      </c>
      <c r="L5030">
        <v>359.309619</v>
      </c>
      <c r="R5030">
        <v>517.65409899999997</v>
      </c>
      <c r="S5030" t="s">
        <v>201</v>
      </c>
      <c r="T5030" s="221">
        <v>45566.313194444447</v>
      </c>
    </row>
    <row r="5031" spans="1:20" x14ac:dyDescent="0.35">
      <c r="A5031" t="s">
        <v>108</v>
      </c>
      <c r="B5031" t="s">
        <v>109</v>
      </c>
      <c r="C5031" t="s">
        <v>92</v>
      </c>
      <c r="D5031" s="29">
        <v>45937</v>
      </c>
      <c r="E5031" s="184" t="str">
        <f t="shared" si="312"/>
        <v/>
      </c>
      <c r="F5031" s="184" t="str">
        <f t="shared" si="313"/>
        <v/>
      </c>
      <c r="G5031" s="184" t="str">
        <f t="shared" si="314"/>
        <v/>
      </c>
      <c r="H5031" s="184" t="str">
        <f t="shared" si="315"/>
        <v/>
      </c>
      <c r="J5031" t="s">
        <v>253</v>
      </c>
      <c r="K5031" t="s">
        <v>253</v>
      </c>
      <c r="L5031">
        <v>359.309619</v>
      </c>
      <c r="R5031">
        <v>517.65409899999997</v>
      </c>
      <c r="S5031" t="s">
        <v>201</v>
      </c>
      <c r="T5031" s="221">
        <v>45566.313194444447</v>
      </c>
    </row>
    <row r="5032" spans="1:20" x14ac:dyDescent="0.35">
      <c r="A5032" t="s">
        <v>108</v>
      </c>
      <c r="B5032" t="s">
        <v>109</v>
      </c>
      <c r="C5032" t="s">
        <v>92</v>
      </c>
      <c r="D5032" s="29">
        <v>45938</v>
      </c>
      <c r="E5032" s="184" t="str">
        <f t="shared" si="312"/>
        <v/>
      </c>
      <c r="F5032" s="184" t="str">
        <f t="shared" si="313"/>
        <v/>
      </c>
      <c r="G5032" s="184" t="str">
        <f t="shared" si="314"/>
        <v/>
      </c>
      <c r="H5032" s="184" t="str">
        <f t="shared" si="315"/>
        <v/>
      </c>
      <c r="J5032" t="s">
        <v>253</v>
      </c>
      <c r="K5032" t="s">
        <v>253</v>
      </c>
      <c r="L5032">
        <v>359.309619</v>
      </c>
      <c r="R5032">
        <v>517.65409899999997</v>
      </c>
      <c r="S5032" t="s">
        <v>201</v>
      </c>
      <c r="T5032" s="221">
        <v>45566.313194444447</v>
      </c>
    </row>
    <row r="5033" spans="1:20" x14ac:dyDescent="0.35">
      <c r="A5033" t="s">
        <v>108</v>
      </c>
      <c r="B5033" t="s">
        <v>109</v>
      </c>
      <c r="C5033" t="s">
        <v>92</v>
      </c>
      <c r="D5033" s="29">
        <v>45939</v>
      </c>
      <c r="E5033" s="184" t="str">
        <f t="shared" si="312"/>
        <v/>
      </c>
      <c r="F5033" s="184" t="str">
        <f t="shared" si="313"/>
        <v/>
      </c>
      <c r="G5033" s="184" t="str">
        <f t="shared" si="314"/>
        <v/>
      </c>
      <c r="H5033" s="184" t="str">
        <f t="shared" si="315"/>
        <v/>
      </c>
      <c r="J5033" t="s">
        <v>253</v>
      </c>
      <c r="K5033" t="s">
        <v>253</v>
      </c>
      <c r="L5033">
        <v>359.309619</v>
      </c>
      <c r="R5033">
        <v>517.65409899999997</v>
      </c>
      <c r="S5033" t="s">
        <v>201</v>
      </c>
      <c r="T5033" s="221">
        <v>45566.313194444447</v>
      </c>
    </row>
    <row r="5034" spans="1:20" x14ac:dyDescent="0.35">
      <c r="A5034" t="s">
        <v>108</v>
      </c>
      <c r="B5034" t="s">
        <v>109</v>
      </c>
      <c r="C5034" t="s">
        <v>92</v>
      </c>
      <c r="D5034" s="29">
        <v>45940</v>
      </c>
      <c r="E5034" s="184" t="str">
        <f t="shared" si="312"/>
        <v/>
      </c>
      <c r="F5034" s="184" t="str">
        <f t="shared" si="313"/>
        <v/>
      </c>
      <c r="G5034" s="184" t="str">
        <f t="shared" si="314"/>
        <v/>
      </c>
      <c r="H5034" s="184" t="str">
        <f t="shared" si="315"/>
        <v/>
      </c>
      <c r="J5034" t="s">
        <v>253</v>
      </c>
      <c r="K5034" t="s">
        <v>253</v>
      </c>
      <c r="L5034">
        <v>359.309619</v>
      </c>
      <c r="R5034">
        <v>517.65409899999997</v>
      </c>
      <c r="S5034" t="s">
        <v>201</v>
      </c>
      <c r="T5034" s="221">
        <v>45566.313194444447</v>
      </c>
    </row>
    <row r="5035" spans="1:20" x14ac:dyDescent="0.35">
      <c r="A5035" t="s">
        <v>108</v>
      </c>
      <c r="B5035" t="s">
        <v>109</v>
      </c>
      <c r="C5035" t="s">
        <v>92</v>
      </c>
      <c r="D5035" s="29">
        <v>45941</v>
      </c>
      <c r="E5035" s="184" t="str">
        <f t="shared" si="312"/>
        <v/>
      </c>
      <c r="F5035" s="184" t="str">
        <f t="shared" si="313"/>
        <v/>
      </c>
      <c r="G5035" s="184" t="str">
        <f t="shared" si="314"/>
        <v/>
      </c>
      <c r="H5035" s="184" t="str">
        <f t="shared" si="315"/>
        <v/>
      </c>
      <c r="J5035" t="s">
        <v>253</v>
      </c>
      <c r="K5035" t="s">
        <v>253</v>
      </c>
      <c r="L5035">
        <v>359.309619</v>
      </c>
      <c r="R5035">
        <v>517.65409899999997</v>
      </c>
      <c r="S5035" t="s">
        <v>201</v>
      </c>
      <c r="T5035" s="221">
        <v>45566.313194444447</v>
      </c>
    </row>
    <row r="5036" spans="1:20" x14ac:dyDescent="0.35">
      <c r="A5036" t="s">
        <v>108</v>
      </c>
      <c r="B5036" t="s">
        <v>109</v>
      </c>
      <c r="C5036" t="s">
        <v>92</v>
      </c>
      <c r="D5036" s="29">
        <v>45942</v>
      </c>
      <c r="E5036" s="184" t="str">
        <f t="shared" si="312"/>
        <v/>
      </c>
      <c r="F5036" s="184" t="str">
        <f t="shared" si="313"/>
        <v/>
      </c>
      <c r="G5036" s="184" t="str">
        <f t="shared" si="314"/>
        <v/>
      </c>
      <c r="H5036" s="184" t="str">
        <f t="shared" si="315"/>
        <v/>
      </c>
      <c r="J5036" t="s">
        <v>253</v>
      </c>
      <c r="K5036" t="s">
        <v>253</v>
      </c>
      <c r="L5036">
        <v>359.309619</v>
      </c>
      <c r="R5036">
        <v>517.65409899999997</v>
      </c>
      <c r="S5036" t="s">
        <v>201</v>
      </c>
      <c r="T5036" s="221">
        <v>45566.313194444447</v>
      </c>
    </row>
    <row r="5037" spans="1:20" x14ac:dyDescent="0.35">
      <c r="A5037" t="s">
        <v>108</v>
      </c>
      <c r="B5037" t="s">
        <v>109</v>
      </c>
      <c r="C5037" t="s">
        <v>92</v>
      </c>
      <c r="D5037" s="29">
        <v>45943</v>
      </c>
      <c r="E5037" s="184" t="str">
        <f t="shared" si="312"/>
        <v/>
      </c>
      <c r="F5037" s="184" t="str">
        <f t="shared" si="313"/>
        <v/>
      </c>
      <c r="G5037" s="184" t="str">
        <f t="shared" si="314"/>
        <v/>
      </c>
      <c r="H5037" s="184" t="str">
        <f t="shared" si="315"/>
        <v/>
      </c>
      <c r="J5037" t="s">
        <v>253</v>
      </c>
      <c r="K5037" t="s">
        <v>253</v>
      </c>
      <c r="L5037">
        <v>359.309619</v>
      </c>
      <c r="R5037">
        <v>517.65409899999997</v>
      </c>
      <c r="S5037" t="s">
        <v>201</v>
      </c>
      <c r="T5037" s="221">
        <v>45566.313194444447</v>
      </c>
    </row>
    <row r="5038" spans="1:20" x14ac:dyDescent="0.35">
      <c r="A5038" t="s">
        <v>108</v>
      </c>
      <c r="B5038" t="s">
        <v>109</v>
      </c>
      <c r="C5038" t="s">
        <v>92</v>
      </c>
      <c r="D5038" s="29">
        <v>45944</v>
      </c>
      <c r="E5038" s="184" t="str">
        <f t="shared" si="312"/>
        <v/>
      </c>
      <c r="F5038" s="184" t="str">
        <f t="shared" si="313"/>
        <v/>
      </c>
      <c r="G5038" s="184" t="str">
        <f t="shared" si="314"/>
        <v/>
      </c>
      <c r="H5038" s="184" t="str">
        <f t="shared" si="315"/>
        <v/>
      </c>
      <c r="J5038" t="s">
        <v>253</v>
      </c>
      <c r="K5038" t="s">
        <v>253</v>
      </c>
      <c r="L5038">
        <v>359.309619</v>
      </c>
      <c r="R5038">
        <v>517.65409899999997</v>
      </c>
      <c r="S5038" t="s">
        <v>201</v>
      </c>
      <c r="T5038" s="221">
        <v>45566.313194444447</v>
      </c>
    </row>
    <row r="5039" spans="1:20" x14ac:dyDescent="0.35">
      <c r="A5039" t="s">
        <v>108</v>
      </c>
      <c r="B5039" t="s">
        <v>109</v>
      </c>
      <c r="C5039" t="s">
        <v>92</v>
      </c>
      <c r="D5039" s="29">
        <v>45945</v>
      </c>
      <c r="E5039" s="184" t="str">
        <f t="shared" si="312"/>
        <v/>
      </c>
      <c r="F5039" s="184" t="str">
        <f t="shared" si="313"/>
        <v/>
      </c>
      <c r="G5039" s="184" t="str">
        <f t="shared" si="314"/>
        <v/>
      </c>
      <c r="H5039" s="184" t="str">
        <f t="shared" si="315"/>
        <v/>
      </c>
      <c r="J5039" t="s">
        <v>253</v>
      </c>
      <c r="K5039" t="s">
        <v>253</v>
      </c>
      <c r="L5039">
        <v>359.309619</v>
      </c>
      <c r="R5039">
        <v>517.65409899999997</v>
      </c>
      <c r="S5039" t="s">
        <v>201</v>
      </c>
      <c r="T5039" s="221">
        <v>45566.313194444447</v>
      </c>
    </row>
    <row r="5040" spans="1:20" x14ac:dyDescent="0.35">
      <c r="A5040" t="s">
        <v>108</v>
      </c>
      <c r="B5040" t="s">
        <v>109</v>
      </c>
      <c r="C5040" t="s">
        <v>92</v>
      </c>
      <c r="D5040" s="29">
        <v>45946</v>
      </c>
      <c r="E5040" s="184" t="str">
        <f t="shared" si="312"/>
        <v/>
      </c>
      <c r="F5040" s="184" t="str">
        <f t="shared" si="313"/>
        <v/>
      </c>
      <c r="G5040" s="184" t="str">
        <f t="shared" si="314"/>
        <v/>
      </c>
      <c r="H5040" s="184" t="str">
        <f t="shared" si="315"/>
        <v/>
      </c>
      <c r="J5040" t="s">
        <v>253</v>
      </c>
      <c r="K5040" t="s">
        <v>253</v>
      </c>
      <c r="L5040">
        <v>359.309619</v>
      </c>
      <c r="R5040">
        <v>517.65409899999997</v>
      </c>
      <c r="S5040" t="s">
        <v>201</v>
      </c>
      <c r="T5040" s="221">
        <v>45566.313194444447</v>
      </c>
    </row>
    <row r="5041" spans="1:20" x14ac:dyDescent="0.35">
      <c r="A5041" t="s">
        <v>108</v>
      </c>
      <c r="B5041" t="s">
        <v>109</v>
      </c>
      <c r="C5041" t="s">
        <v>92</v>
      </c>
      <c r="D5041" s="29">
        <v>45947</v>
      </c>
      <c r="E5041" s="184" t="str">
        <f t="shared" si="312"/>
        <v/>
      </c>
      <c r="F5041" s="184" t="str">
        <f t="shared" si="313"/>
        <v/>
      </c>
      <c r="G5041" s="184" t="str">
        <f t="shared" si="314"/>
        <v/>
      </c>
      <c r="H5041" s="184" t="str">
        <f t="shared" si="315"/>
        <v/>
      </c>
      <c r="J5041" t="s">
        <v>253</v>
      </c>
      <c r="K5041" t="s">
        <v>253</v>
      </c>
      <c r="L5041">
        <v>359.309619</v>
      </c>
      <c r="R5041">
        <v>517.65409899999997</v>
      </c>
      <c r="S5041" t="s">
        <v>201</v>
      </c>
      <c r="T5041" s="221">
        <v>45566.313194444447</v>
      </c>
    </row>
    <row r="5042" spans="1:20" x14ac:dyDescent="0.35">
      <c r="A5042" t="s">
        <v>108</v>
      </c>
      <c r="B5042" t="s">
        <v>109</v>
      </c>
      <c r="C5042" t="s">
        <v>92</v>
      </c>
      <c r="D5042" s="29">
        <v>45948</v>
      </c>
      <c r="E5042" s="184" t="str">
        <f t="shared" si="312"/>
        <v/>
      </c>
      <c r="F5042" s="184" t="str">
        <f t="shared" si="313"/>
        <v/>
      </c>
      <c r="G5042" s="184" t="str">
        <f t="shared" si="314"/>
        <v/>
      </c>
      <c r="H5042" s="184" t="str">
        <f t="shared" si="315"/>
        <v/>
      </c>
      <c r="J5042" t="s">
        <v>253</v>
      </c>
      <c r="K5042" t="s">
        <v>253</v>
      </c>
      <c r="L5042">
        <v>359.309619</v>
      </c>
      <c r="R5042">
        <v>517.65409899999997</v>
      </c>
      <c r="S5042" t="s">
        <v>201</v>
      </c>
      <c r="T5042" s="221">
        <v>45566.313194444447</v>
      </c>
    </row>
    <row r="5043" spans="1:20" x14ac:dyDescent="0.35">
      <c r="A5043" t="s">
        <v>108</v>
      </c>
      <c r="B5043" t="s">
        <v>109</v>
      </c>
      <c r="C5043" t="s">
        <v>92</v>
      </c>
      <c r="D5043" s="29">
        <v>45949</v>
      </c>
      <c r="E5043" s="184" t="str">
        <f t="shared" si="312"/>
        <v/>
      </c>
      <c r="F5043" s="184" t="str">
        <f t="shared" si="313"/>
        <v/>
      </c>
      <c r="G5043" s="184" t="str">
        <f t="shared" si="314"/>
        <v/>
      </c>
      <c r="H5043" s="184" t="str">
        <f t="shared" si="315"/>
        <v/>
      </c>
      <c r="J5043" t="s">
        <v>253</v>
      </c>
      <c r="K5043" t="s">
        <v>253</v>
      </c>
      <c r="L5043">
        <v>359.309619</v>
      </c>
      <c r="R5043">
        <v>517.65409899999997</v>
      </c>
      <c r="S5043" t="s">
        <v>201</v>
      </c>
      <c r="T5043" s="221">
        <v>45566.313194444447</v>
      </c>
    </row>
    <row r="5044" spans="1:20" x14ac:dyDescent="0.35">
      <c r="A5044" t="s">
        <v>108</v>
      </c>
      <c r="B5044" t="s">
        <v>109</v>
      </c>
      <c r="C5044" t="s">
        <v>92</v>
      </c>
      <c r="D5044" s="29">
        <v>45950</v>
      </c>
      <c r="E5044" s="184" t="str">
        <f t="shared" si="312"/>
        <v/>
      </c>
      <c r="F5044" s="184" t="str">
        <f t="shared" si="313"/>
        <v/>
      </c>
      <c r="G5044" s="184" t="str">
        <f t="shared" si="314"/>
        <v/>
      </c>
      <c r="H5044" s="184" t="str">
        <f t="shared" si="315"/>
        <v/>
      </c>
      <c r="J5044" t="s">
        <v>253</v>
      </c>
      <c r="K5044" t="s">
        <v>253</v>
      </c>
      <c r="L5044">
        <v>359.309619</v>
      </c>
      <c r="R5044">
        <v>517.65409899999997</v>
      </c>
      <c r="S5044" t="s">
        <v>201</v>
      </c>
      <c r="T5044" s="221">
        <v>45566.313194444447</v>
      </c>
    </row>
    <row r="5045" spans="1:20" x14ac:dyDescent="0.35">
      <c r="A5045" t="s">
        <v>108</v>
      </c>
      <c r="B5045" t="s">
        <v>109</v>
      </c>
      <c r="C5045" t="s">
        <v>92</v>
      </c>
      <c r="D5045" s="29">
        <v>45951</v>
      </c>
      <c r="E5045" s="184" t="str">
        <f t="shared" si="312"/>
        <v/>
      </c>
      <c r="F5045" s="184" t="str">
        <f t="shared" si="313"/>
        <v/>
      </c>
      <c r="G5045" s="184" t="str">
        <f t="shared" si="314"/>
        <v/>
      </c>
      <c r="H5045" s="184" t="str">
        <f t="shared" si="315"/>
        <v/>
      </c>
      <c r="J5045" t="s">
        <v>253</v>
      </c>
      <c r="K5045" t="s">
        <v>253</v>
      </c>
      <c r="L5045">
        <v>359.309619</v>
      </c>
      <c r="R5045">
        <v>517.65409899999997</v>
      </c>
      <c r="S5045" t="s">
        <v>201</v>
      </c>
      <c r="T5045" s="221">
        <v>45566.313194444447</v>
      </c>
    </row>
    <row r="5046" spans="1:20" x14ac:dyDescent="0.35">
      <c r="A5046" t="s">
        <v>108</v>
      </c>
      <c r="B5046" t="s">
        <v>109</v>
      </c>
      <c r="C5046" t="s">
        <v>92</v>
      </c>
      <c r="D5046" s="29">
        <v>45952</v>
      </c>
      <c r="E5046" s="184" t="str">
        <f t="shared" si="312"/>
        <v/>
      </c>
      <c r="F5046" s="184" t="str">
        <f t="shared" si="313"/>
        <v/>
      </c>
      <c r="G5046" s="184" t="str">
        <f t="shared" si="314"/>
        <v/>
      </c>
      <c r="H5046" s="184" t="str">
        <f t="shared" si="315"/>
        <v/>
      </c>
      <c r="J5046" t="s">
        <v>253</v>
      </c>
      <c r="K5046" t="s">
        <v>253</v>
      </c>
      <c r="L5046">
        <v>359.309619</v>
      </c>
      <c r="R5046">
        <v>517.65409899999997</v>
      </c>
      <c r="S5046" t="s">
        <v>201</v>
      </c>
      <c r="T5046" s="221">
        <v>45566.313194444447</v>
      </c>
    </row>
    <row r="5047" spans="1:20" x14ac:dyDescent="0.35">
      <c r="A5047" t="s">
        <v>108</v>
      </c>
      <c r="B5047" t="s">
        <v>109</v>
      </c>
      <c r="C5047" t="s">
        <v>92</v>
      </c>
      <c r="D5047" s="29">
        <v>45953</v>
      </c>
      <c r="E5047" s="184" t="str">
        <f t="shared" si="312"/>
        <v/>
      </c>
      <c r="F5047" s="184" t="str">
        <f t="shared" si="313"/>
        <v/>
      </c>
      <c r="G5047" s="184" t="str">
        <f t="shared" si="314"/>
        <v/>
      </c>
      <c r="H5047" s="184" t="str">
        <f t="shared" si="315"/>
        <v/>
      </c>
      <c r="J5047" t="s">
        <v>253</v>
      </c>
      <c r="K5047" t="s">
        <v>253</v>
      </c>
      <c r="L5047">
        <v>359.309619</v>
      </c>
      <c r="R5047">
        <v>517.65409899999997</v>
      </c>
      <c r="S5047" t="s">
        <v>201</v>
      </c>
      <c r="T5047" s="221">
        <v>45566.313194444447</v>
      </c>
    </row>
    <row r="5048" spans="1:20" x14ac:dyDescent="0.35">
      <c r="A5048" t="s">
        <v>108</v>
      </c>
      <c r="B5048" t="s">
        <v>109</v>
      </c>
      <c r="C5048" t="s">
        <v>92</v>
      </c>
      <c r="D5048" s="29">
        <v>45954</v>
      </c>
      <c r="E5048" s="184" t="str">
        <f t="shared" si="312"/>
        <v/>
      </c>
      <c r="F5048" s="184" t="str">
        <f t="shared" si="313"/>
        <v/>
      </c>
      <c r="G5048" s="184" t="str">
        <f t="shared" si="314"/>
        <v/>
      </c>
      <c r="H5048" s="184" t="str">
        <f t="shared" si="315"/>
        <v/>
      </c>
      <c r="J5048" t="s">
        <v>253</v>
      </c>
      <c r="K5048" t="s">
        <v>253</v>
      </c>
      <c r="L5048">
        <v>359.309619</v>
      </c>
      <c r="R5048">
        <v>517.65409899999997</v>
      </c>
      <c r="S5048" t="s">
        <v>201</v>
      </c>
      <c r="T5048" s="221">
        <v>45566.313194444447</v>
      </c>
    </row>
    <row r="5049" spans="1:20" x14ac:dyDescent="0.35">
      <c r="A5049" t="s">
        <v>108</v>
      </c>
      <c r="B5049" t="s">
        <v>109</v>
      </c>
      <c r="C5049" t="s">
        <v>92</v>
      </c>
      <c r="D5049" s="29">
        <v>45955</v>
      </c>
      <c r="E5049" s="184" t="str">
        <f t="shared" si="312"/>
        <v/>
      </c>
      <c r="F5049" s="184" t="str">
        <f t="shared" si="313"/>
        <v/>
      </c>
      <c r="G5049" s="184" t="str">
        <f t="shared" si="314"/>
        <v/>
      </c>
      <c r="H5049" s="184" t="str">
        <f t="shared" si="315"/>
        <v/>
      </c>
      <c r="J5049" t="s">
        <v>253</v>
      </c>
      <c r="K5049" t="s">
        <v>253</v>
      </c>
      <c r="L5049">
        <v>359.309619</v>
      </c>
      <c r="R5049">
        <v>540.625</v>
      </c>
      <c r="S5049" t="s">
        <v>201</v>
      </c>
      <c r="T5049" s="221">
        <v>45566.313194444447</v>
      </c>
    </row>
    <row r="5050" spans="1:20" x14ac:dyDescent="0.35">
      <c r="A5050" t="s">
        <v>108</v>
      </c>
      <c r="B5050" t="s">
        <v>109</v>
      </c>
      <c r="C5050" t="s">
        <v>92</v>
      </c>
      <c r="D5050" s="29">
        <v>45956</v>
      </c>
      <c r="E5050" s="184" t="str">
        <f t="shared" si="312"/>
        <v/>
      </c>
      <c r="F5050" s="184" t="str">
        <f t="shared" si="313"/>
        <v/>
      </c>
      <c r="G5050" s="184" t="str">
        <f t="shared" si="314"/>
        <v/>
      </c>
      <c r="H5050" s="184" t="str">
        <f t="shared" si="315"/>
        <v/>
      </c>
      <c r="J5050" t="s">
        <v>253</v>
      </c>
      <c r="K5050" t="s">
        <v>253</v>
      </c>
      <c r="L5050">
        <v>359.309619</v>
      </c>
      <c r="R5050">
        <v>519</v>
      </c>
      <c r="S5050" t="s">
        <v>201</v>
      </c>
      <c r="T5050" s="221">
        <v>45566.313194444447</v>
      </c>
    </row>
    <row r="5051" spans="1:20" x14ac:dyDescent="0.35">
      <c r="A5051" t="s">
        <v>108</v>
      </c>
      <c r="B5051" t="s">
        <v>109</v>
      </c>
      <c r="C5051" t="s">
        <v>92</v>
      </c>
      <c r="D5051" s="29">
        <v>45957</v>
      </c>
      <c r="E5051" s="184" t="str">
        <f t="shared" si="312"/>
        <v/>
      </c>
      <c r="F5051" s="184" t="str">
        <f t="shared" si="313"/>
        <v/>
      </c>
      <c r="G5051" s="184" t="str">
        <f t="shared" si="314"/>
        <v/>
      </c>
      <c r="H5051" s="184" t="str">
        <f t="shared" si="315"/>
        <v/>
      </c>
      <c r="J5051" t="s">
        <v>253</v>
      </c>
      <c r="K5051" t="s">
        <v>253</v>
      </c>
      <c r="L5051">
        <v>359.309619</v>
      </c>
      <c r="R5051">
        <v>517.65409899999997</v>
      </c>
      <c r="S5051" t="s">
        <v>201</v>
      </c>
      <c r="T5051" s="221">
        <v>45566.313194444447</v>
      </c>
    </row>
    <row r="5052" spans="1:20" x14ac:dyDescent="0.35">
      <c r="A5052" t="s">
        <v>108</v>
      </c>
      <c r="B5052" t="s">
        <v>109</v>
      </c>
      <c r="C5052" t="s">
        <v>92</v>
      </c>
      <c r="D5052" s="29">
        <v>45958</v>
      </c>
      <c r="E5052" s="184" t="str">
        <f t="shared" si="312"/>
        <v/>
      </c>
      <c r="F5052" s="184" t="str">
        <f t="shared" si="313"/>
        <v/>
      </c>
      <c r="G5052" s="184" t="str">
        <f t="shared" si="314"/>
        <v/>
      </c>
      <c r="H5052" s="184" t="str">
        <f t="shared" si="315"/>
        <v/>
      </c>
      <c r="J5052" t="s">
        <v>253</v>
      </c>
      <c r="K5052" t="s">
        <v>253</v>
      </c>
      <c r="L5052">
        <v>359.309619</v>
      </c>
      <c r="R5052">
        <v>517.65409899999997</v>
      </c>
      <c r="S5052" t="s">
        <v>201</v>
      </c>
      <c r="T5052" s="221">
        <v>45566.313194444447</v>
      </c>
    </row>
    <row r="5053" spans="1:20" x14ac:dyDescent="0.35">
      <c r="A5053" t="s">
        <v>108</v>
      </c>
      <c r="B5053" t="s">
        <v>109</v>
      </c>
      <c r="C5053" t="s">
        <v>92</v>
      </c>
      <c r="D5053" s="29">
        <v>45959</v>
      </c>
      <c r="E5053" s="184" t="str">
        <f t="shared" si="312"/>
        <v/>
      </c>
      <c r="F5053" s="184" t="str">
        <f t="shared" si="313"/>
        <v/>
      </c>
      <c r="G5053" s="184" t="str">
        <f t="shared" si="314"/>
        <v/>
      </c>
      <c r="H5053" s="184" t="str">
        <f t="shared" si="315"/>
        <v/>
      </c>
      <c r="J5053" t="s">
        <v>253</v>
      </c>
      <c r="K5053" t="s">
        <v>253</v>
      </c>
      <c r="L5053">
        <v>359.309619</v>
      </c>
      <c r="R5053">
        <v>517.65409899999997</v>
      </c>
      <c r="S5053" t="s">
        <v>201</v>
      </c>
      <c r="T5053" s="221">
        <v>45566.313194444447</v>
      </c>
    </row>
    <row r="5054" spans="1:20" x14ac:dyDescent="0.35">
      <c r="A5054" t="s">
        <v>108</v>
      </c>
      <c r="B5054" t="s">
        <v>109</v>
      </c>
      <c r="C5054" t="s">
        <v>92</v>
      </c>
      <c r="D5054" s="29">
        <v>45960</v>
      </c>
      <c r="E5054" s="184" t="str">
        <f t="shared" si="312"/>
        <v/>
      </c>
      <c r="F5054" s="184" t="str">
        <f t="shared" si="313"/>
        <v/>
      </c>
      <c r="G5054" s="184" t="str">
        <f t="shared" si="314"/>
        <v/>
      </c>
      <c r="H5054" s="184" t="str">
        <f t="shared" si="315"/>
        <v/>
      </c>
      <c r="J5054" t="s">
        <v>253</v>
      </c>
      <c r="K5054" t="s">
        <v>253</v>
      </c>
      <c r="L5054">
        <v>359.309619</v>
      </c>
      <c r="R5054">
        <v>517.65409899999997</v>
      </c>
      <c r="S5054" t="s">
        <v>201</v>
      </c>
      <c r="T5054" s="221">
        <v>45566.313194444447</v>
      </c>
    </row>
    <row r="5055" spans="1:20" x14ac:dyDescent="0.35">
      <c r="A5055" t="s">
        <v>108</v>
      </c>
      <c r="B5055" t="s">
        <v>109</v>
      </c>
      <c r="C5055" t="s">
        <v>92</v>
      </c>
      <c r="D5055" s="29">
        <v>45961</v>
      </c>
      <c r="E5055" s="184" t="str">
        <f t="shared" si="312"/>
        <v/>
      </c>
      <c r="F5055" s="184" t="str">
        <f t="shared" si="313"/>
        <v/>
      </c>
      <c r="G5055" s="184" t="str">
        <f t="shared" si="314"/>
        <v/>
      </c>
      <c r="H5055" s="184" t="str">
        <f t="shared" si="315"/>
        <v/>
      </c>
      <c r="J5055" t="s">
        <v>253</v>
      </c>
      <c r="K5055" t="s">
        <v>253</v>
      </c>
      <c r="L5055">
        <v>359.309619</v>
      </c>
      <c r="R5055">
        <v>517.65409899999997</v>
      </c>
      <c r="S5055" t="s">
        <v>201</v>
      </c>
      <c r="T5055" s="221">
        <v>45566.313194444447</v>
      </c>
    </row>
    <row r="5056" spans="1:20" x14ac:dyDescent="0.35">
      <c r="A5056" t="s">
        <v>108</v>
      </c>
      <c r="B5056" t="s">
        <v>109</v>
      </c>
      <c r="C5056" t="s">
        <v>92</v>
      </c>
      <c r="D5056" s="29">
        <v>45962</v>
      </c>
      <c r="E5056" s="184" t="str">
        <f t="shared" si="312"/>
        <v/>
      </c>
      <c r="F5056" s="184" t="str">
        <f t="shared" si="313"/>
        <v/>
      </c>
      <c r="G5056" s="184" t="str">
        <f t="shared" si="314"/>
        <v/>
      </c>
      <c r="H5056" s="184" t="str">
        <f t="shared" si="315"/>
        <v/>
      </c>
      <c r="J5056" t="s">
        <v>253</v>
      </c>
      <c r="K5056" t="s">
        <v>253</v>
      </c>
      <c r="L5056">
        <v>359.309619</v>
      </c>
      <c r="R5056">
        <v>517.65409899999997</v>
      </c>
      <c r="S5056" t="s">
        <v>201</v>
      </c>
      <c r="T5056" s="221">
        <v>45566.313194444447</v>
      </c>
    </row>
    <row r="5057" spans="1:20" x14ac:dyDescent="0.35">
      <c r="A5057" t="s">
        <v>108</v>
      </c>
      <c r="B5057" t="s">
        <v>109</v>
      </c>
      <c r="C5057" t="s">
        <v>92</v>
      </c>
      <c r="D5057" s="29">
        <v>45963</v>
      </c>
      <c r="E5057" s="184" t="str">
        <f t="shared" si="312"/>
        <v/>
      </c>
      <c r="F5057" s="184" t="str">
        <f t="shared" si="313"/>
        <v/>
      </c>
      <c r="G5057" s="184" t="str">
        <f t="shared" si="314"/>
        <v/>
      </c>
      <c r="H5057" s="184" t="str">
        <f t="shared" si="315"/>
        <v/>
      </c>
      <c r="J5057" t="s">
        <v>253</v>
      </c>
      <c r="K5057" t="s">
        <v>253</v>
      </c>
      <c r="L5057">
        <v>359.309619</v>
      </c>
      <c r="R5057">
        <v>517.65409899999997</v>
      </c>
      <c r="S5057" t="s">
        <v>201</v>
      </c>
      <c r="T5057" s="221">
        <v>45566.313194444447</v>
      </c>
    </row>
    <row r="5058" spans="1:20" x14ac:dyDescent="0.35">
      <c r="A5058" t="s">
        <v>108</v>
      </c>
      <c r="B5058" t="s">
        <v>109</v>
      </c>
      <c r="C5058" t="s">
        <v>92</v>
      </c>
      <c r="D5058" s="29">
        <v>45964</v>
      </c>
      <c r="E5058" s="184" t="str">
        <f t="shared" si="312"/>
        <v/>
      </c>
      <c r="F5058" s="184" t="str">
        <f t="shared" si="313"/>
        <v/>
      </c>
      <c r="G5058" s="184" t="str">
        <f t="shared" si="314"/>
        <v/>
      </c>
      <c r="H5058" s="184" t="str">
        <f t="shared" si="315"/>
        <v/>
      </c>
      <c r="J5058" t="s">
        <v>253</v>
      </c>
      <c r="K5058" t="s">
        <v>253</v>
      </c>
      <c r="L5058">
        <v>359.309619</v>
      </c>
      <c r="R5058">
        <v>517.65409899999997</v>
      </c>
      <c r="S5058" t="s">
        <v>201</v>
      </c>
      <c r="T5058" s="221">
        <v>45566.313194444447</v>
      </c>
    </row>
    <row r="5059" spans="1:20" x14ac:dyDescent="0.35">
      <c r="A5059" t="s">
        <v>108</v>
      </c>
      <c r="B5059" t="s">
        <v>109</v>
      </c>
      <c r="C5059" t="s">
        <v>92</v>
      </c>
      <c r="D5059" s="29">
        <v>45965</v>
      </c>
      <c r="E5059" s="184" t="str">
        <f t="shared" si="312"/>
        <v/>
      </c>
      <c r="F5059" s="184" t="str">
        <f t="shared" si="313"/>
        <v/>
      </c>
      <c r="G5059" s="184" t="str">
        <f t="shared" si="314"/>
        <v/>
      </c>
      <c r="H5059" s="184" t="str">
        <f t="shared" si="315"/>
        <v/>
      </c>
      <c r="J5059" t="s">
        <v>253</v>
      </c>
      <c r="K5059" t="s">
        <v>253</v>
      </c>
      <c r="L5059">
        <v>359.309619</v>
      </c>
      <c r="R5059">
        <v>517.65409899999997</v>
      </c>
      <c r="S5059" t="s">
        <v>201</v>
      </c>
      <c r="T5059" s="221">
        <v>45566.313194444447</v>
      </c>
    </row>
    <row r="5060" spans="1:20" x14ac:dyDescent="0.35">
      <c r="A5060" t="s">
        <v>108</v>
      </c>
      <c r="B5060" t="s">
        <v>109</v>
      </c>
      <c r="C5060" t="s">
        <v>92</v>
      </c>
      <c r="D5060" s="29">
        <v>45966</v>
      </c>
      <c r="E5060" s="184" t="str">
        <f t="shared" si="312"/>
        <v/>
      </c>
      <c r="F5060" s="184" t="str">
        <f t="shared" si="313"/>
        <v/>
      </c>
      <c r="G5060" s="184" t="str">
        <f t="shared" si="314"/>
        <v/>
      </c>
      <c r="H5060" s="184" t="str">
        <f t="shared" si="315"/>
        <v/>
      </c>
      <c r="J5060" t="s">
        <v>253</v>
      </c>
      <c r="K5060" t="s">
        <v>253</v>
      </c>
      <c r="L5060">
        <v>359.309619</v>
      </c>
      <c r="R5060">
        <v>517.65409899999997</v>
      </c>
      <c r="S5060" t="s">
        <v>201</v>
      </c>
      <c r="T5060" s="221">
        <v>45566.313194444447</v>
      </c>
    </row>
    <row r="5061" spans="1:20" x14ac:dyDescent="0.35">
      <c r="A5061" t="s">
        <v>108</v>
      </c>
      <c r="B5061" t="s">
        <v>109</v>
      </c>
      <c r="C5061" t="s">
        <v>92</v>
      </c>
      <c r="D5061" s="29">
        <v>45967</v>
      </c>
      <c r="E5061" s="184" t="str">
        <f t="shared" si="312"/>
        <v/>
      </c>
      <c r="F5061" s="184" t="str">
        <f t="shared" si="313"/>
        <v/>
      </c>
      <c r="G5061" s="184" t="str">
        <f t="shared" si="314"/>
        <v/>
      </c>
      <c r="H5061" s="184" t="str">
        <f t="shared" si="315"/>
        <v/>
      </c>
      <c r="J5061" t="s">
        <v>253</v>
      </c>
      <c r="K5061" t="s">
        <v>253</v>
      </c>
      <c r="L5061">
        <v>359.309619</v>
      </c>
      <c r="R5061">
        <v>517.65409899999997</v>
      </c>
      <c r="S5061" t="s">
        <v>201</v>
      </c>
      <c r="T5061" s="221">
        <v>45566.313194444447</v>
      </c>
    </row>
    <row r="5062" spans="1:20" x14ac:dyDescent="0.35">
      <c r="A5062" t="s">
        <v>108</v>
      </c>
      <c r="B5062" t="s">
        <v>109</v>
      </c>
      <c r="C5062" t="s">
        <v>92</v>
      </c>
      <c r="D5062" s="29">
        <v>45968</v>
      </c>
      <c r="E5062" s="184" t="str">
        <f t="shared" si="312"/>
        <v/>
      </c>
      <c r="F5062" s="184" t="str">
        <f t="shared" si="313"/>
        <v/>
      </c>
      <c r="G5062" s="184" t="str">
        <f t="shared" si="314"/>
        <v/>
      </c>
      <c r="H5062" s="184" t="str">
        <f t="shared" si="315"/>
        <v/>
      </c>
      <c r="J5062" t="s">
        <v>253</v>
      </c>
      <c r="K5062" t="s">
        <v>253</v>
      </c>
      <c r="L5062">
        <v>359.309619</v>
      </c>
      <c r="R5062">
        <v>517.65409899999997</v>
      </c>
      <c r="S5062" t="s">
        <v>201</v>
      </c>
      <c r="T5062" s="221">
        <v>45566.313194444447</v>
      </c>
    </row>
    <row r="5063" spans="1:20" x14ac:dyDescent="0.35">
      <c r="A5063" t="s">
        <v>108</v>
      </c>
      <c r="B5063" t="s">
        <v>109</v>
      </c>
      <c r="C5063" t="s">
        <v>92</v>
      </c>
      <c r="D5063" s="29">
        <v>45969</v>
      </c>
      <c r="E5063" s="184" t="str">
        <f t="shared" si="312"/>
        <v/>
      </c>
      <c r="F5063" s="184" t="str">
        <f t="shared" si="313"/>
        <v/>
      </c>
      <c r="G5063" s="184" t="str">
        <f t="shared" si="314"/>
        <v/>
      </c>
      <c r="H5063" s="184" t="str">
        <f t="shared" si="315"/>
        <v/>
      </c>
      <c r="J5063" t="s">
        <v>253</v>
      </c>
      <c r="K5063" t="s">
        <v>253</v>
      </c>
      <c r="L5063">
        <v>359.309619</v>
      </c>
      <c r="R5063">
        <v>517.65409899999997</v>
      </c>
      <c r="S5063" t="s">
        <v>201</v>
      </c>
      <c r="T5063" s="221">
        <v>45566.313194444447</v>
      </c>
    </row>
    <row r="5064" spans="1:20" x14ac:dyDescent="0.35">
      <c r="A5064" t="s">
        <v>108</v>
      </c>
      <c r="B5064" t="s">
        <v>109</v>
      </c>
      <c r="C5064" t="s">
        <v>92</v>
      </c>
      <c r="D5064" s="29">
        <v>45970</v>
      </c>
      <c r="E5064" s="184" t="str">
        <f t="shared" ref="E5064:E5127" si="316">IF(J5064="","",IF(L5064=0,0,IF(1-(J5064/L5064)&lt;0,"",1-(J5064/L5064))))</f>
        <v/>
      </c>
      <c r="F5064" s="184" t="str">
        <f t="shared" ref="F5064:F5127" si="317">IF(K5064="","",IF(L5064=0,0,IF(1-(K5064/L5064)&lt;0,"",1-(K5064/L5064))))</f>
        <v/>
      </c>
      <c r="G5064" s="184" t="str">
        <f t="shared" ref="G5064:G5127" si="318">IF(J5064="","",IF(1-(J5064/R5064)&lt;0,"",1-(J5064/R5064)))</f>
        <v/>
      </c>
      <c r="H5064" s="184" t="str">
        <f t="shared" ref="H5064:H5127" si="319">IF(K5064="","",IF(1-(K5064/R5064)&lt;0,"",1-(K5064/R5064)))</f>
        <v/>
      </c>
      <c r="J5064" t="s">
        <v>253</v>
      </c>
      <c r="K5064" t="s">
        <v>253</v>
      </c>
      <c r="L5064">
        <v>359.309619</v>
      </c>
      <c r="R5064">
        <v>517.65409899999997</v>
      </c>
      <c r="S5064" t="s">
        <v>201</v>
      </c>
      <c r="T5064" s="221">
        <v>45566.313194444447</v>
      </c>
    </row>
    <row r="5065" spans="1:20" x14ac:dyDescent="0.35">
      <c r="A5065" t="s">
        <v>108</v>
      </c>
      <c r="B5065" t="s">
        <v>109</v>
      </c>
      <c r="C5065" t="s">
        <v>92</v>
      </c>
      <c r="D5065" s="29">
        <v>45971</v>
      </c>
      <c r="E5065" s="184" t="str">
        <f t="shared" si="316"/>
        <v/>
      </c>
      <c r="F5065" s="184" t="str">
        <f t="shared" si="317"/>
        <v/>
      </c>
      <c r="G5065" s="184" t="str">
        <f t="shared" si="318"/>
        <v/>
      </c>
      <c r="H5065" s="184" t="str">
        <f t="shared" si="319"/>
        <v/>
      </c>
      <c r="J5065" t="s">
        <v>253</v>
      </c>
      <c r="K5065" t="s">
        <v>253</v>
      </c>
      <c r="L5065">
        <v>359.309619</v>
      </c>
      <c r="R5065">
        <v>517.65409899999997</v>
      </c>
      <c r="S5065" t="s">
        <v>201</v>
      </c>
      <c r="T5065" s="221">
        <v>45566.313194444447</v>
      </c>
    </row>
    <row r="5066" spans="1:20" x14ac:dyDescent="0.35">
      <c r="A5066" t="s">
        <v>108</v>
      </c>
      <c r="B5066" t="s">
        <v>109</v>
      </c>
      <c r="C5066" t="s">
        <v>92</v>
      </c>
      <c r="D5066" s="29">
        <v>45972</v>
      </c>
      <c r="E5066" s="184" t="str">
        <f t="shared" si="316"/>
        <v/>
      </c>
      <c r="F5066" s="184" t="str">
        <f t="shared" si="317"/>
        <v/>
      </c>
      <c r="G5066" s="184" t="str">
        <f t="shared" si="318"/>
        <v/>
      </c>
      <c r="H5066" s="184" t="str">
        <f t="shared" si="319"/>
        <v/>
      </c>
      <c r="J5066" t="s">
        <v>253</v>
      </c>
      <c r="K5066" t="s">
        <v>253</v>
      </c>
      <c r="L5066">
        <v>359.309619</v>
      </c>
      <c r="R5066">
        <v>517.65409899999997</v>
      </c>
      <c r="S5066" t="s">
        <v>201</v>
      </c>
      <c r="T5066" s="221">
        <v>45566.313194444447</v>
      </c>
    </row>
    <row r="5067" spans="1:20" x14ac:dyDescent="0.35">
      <c r="A5067" t="s">
        <v>108</v>
      </c>
      <c r="B5067" t="s">
        <v>109</v>
      </c>
      <c r="C5067" t="s">
        <v>92</v>
      </c>
      <c r="D5067" s="29">
        <v>45973</v>
      </c>
      <c r="E5067" s="184" t="str">
        <f t="shared" si="316"/>
        <v/>
      </c>
      <c r="F5067" s="184" t="str">
        <f t="shared" si="317"/>
        <v/>
      </c>
      <c r="G5067" s="184" t="str">
        <f t="shared" si="318"/>
        <v/>
      </c>
      <c r="H5067" s="184" t="str">
        <f t="shared" si="319"/>
        <v/>
      </c>
      <c r="J5067" t="s">
        <v>253</v>
      </c>
      <c r="K5067" t="s">
        <v>253</v>
      </c>
      <c r="L5067">
        <v>359.309619</v>
      </c>
      <c r="R5067">
        <v>517.65409899999997</v>
      </c>
      <c r="S5067" t="s">
        <v>201</v>
      </c>
      <c r="T5067" s="221">
        <v>45566.313194444447</v>
      </c>
    </row>
    <row r="5068" spans="1:20" x14ac:dyDescent="0.35">
      <c r="A5068" t="s">
        <v>108</v>
      </c>
      <c r="B5068" t="s">
        <v>109</v>
      </c>
      <c r="C5068" t="s">
        <v>92</v>
      </c>
      <c r="D5068" s="29">
        <v>45974</v>
      </c>
      <c r="E5068" s="184" t="str">
        <f t="shared" si="316"/>
        <v/>
      </c>
      <c r="F5068" s="184" t="str">
        <f t="shared" si="317"/>
        <v/>
      </c>
      <c r="G5068" s="184" t="str">
        <f t="shared" si="318"/>
        <v/>
      </c>
      <c r="H5068" s="184" t="str">
        <f t="shared" si="319"/>
        <v/>
      </c>
      <c r="J5068" t="s">
        <v>253</v>
      </c>
      <c r="K5068" t="s">
        <v>253</v>
      </c>
      <c r="L5068">
        <v>359.309619</v>
      </c>
      <c r="R5068">
        <v>517.65409899999997</v>
      </c>
      <c r="S5068" t="s">
        <v>201</v>
      </c>
      <c r="T5068" s="221">
        <v>45566.313194444447</v>
      </c>
    </row>
    <row r="5069" spans="1:20" x14ac:dyDescent="0.35">
      <c r="A5069" t="s">
        <v>108</v>
      </c>
      <c r="B5069" t="s">
        <v>109</v>
      </c>
      <c r="C5069" t="s">
        <v>92</v>
      </c>
      <c r="D5069" s="29">
        <v>45975</v>
      </c>
      <c r="E5069" s="184" t="str">
        <f t="shared" si="316"/>
        <v/>
      </c>
      <c r="F5069" s="184" t="str">
        <f t="shared" si="317"/>
        <v/>
      </c>
      <c r="G5069" s="184" t="str">
        <f t="shared" si="318"/>
        <v/>
      </c>
      <c r="H5069" s="184" t="str">
        <f t="shared" si="319"/>
        <v/>
      </c>
      <c r="J5069" t="s">
        <v>253</v>
      </c>
      <c r="K5069" t="s">
        <v>253</v>
      </c>
      <c r="L5069">
        <v>359.309619</v>
      </c>
      <c r="R5069">
        <v>517.65409899999997</v>
      </c>
      <c r="S5069" t="s">
        <v>201</v>
      </c>
      <c r="T5069" s="221">
        <v>45566.313194444447</v>
      </c>
    </row>
    <row r="5070" spans="1:20" x14ac:dyDescent="0.35">
      <c r="A5070" t="s">
        <v>108</v>
      </c>
      <c r="B5070" t="s">
        <v>109</v>
      </c>
      <c r="C5070" t="s">
        <v>92</v>
      </c>
      <c r="D5070" s="29">
        <v>45976</v>
      </c>
      <c r="E5070" s="184" t="str">
        <f t="shared" si="316"/>
        <v/>
      </c>
      <c r="F5070" s="184" t="str">
        <f t="shared" si="317"/>
        <v/>
      </c>
      <c r="G5070" s="184" t="str">
        <f t="shared" si="318"/>
        <v/>
      </c>
      <c r="H5070" s="184" t="str">
        <f t="shared" si="319"/>
        <v/>
      </c>
      <c r="J5070" t="s">
        <v>253</v>
      </c>
      <c r="K5070" t="s">
        <v>253</v>
      </c>
      <c r="L5070">
        <v>359.309619</v>
      </c>
      <c r="R5070">
        <v>517.65409899999997</v>
      </c>
      <c r="S5070" t="s">
        <v>201</v>
      </c>
      <c r="T5070" s="221">
        <v>45566.313194444447</v>
      </c>
    </row>
    <row r="5071" spans="1:20" x14ac:dyDescent="0.35">
      <c r="A5071" t="s">
        <v>108</v>
      </c>
      <c r="B5071" t="s">
        <v>109</v>
      </c>
      <c r="C5071" t="s">
        <v>92</v>
      </c>
      <c r="D5071" s="29">
        <v>45977</v>
      </c>
      <c r="E5071" s="184" t="str">
        <f t="shared" si="316"/>
        <v/>
      </c>
      <c r="F5071" s="184" t="str">
        <f t="shared" si="317"/>
        <v/>
      </c>
      <c r="G5071" s="184" t="str">
        <f t="shared" si="318"/>
        <v/>
      </c>
      <c r="H5071" s="184" t="str">
        <f t="shared" si="319"/>
        <v/>
      </c>
      <c r="J5071" t="s">
        <v>253</v>
      </c>
      <c r="K5071" t="s">
        <v>253</v>
      </c>
      <c r="L5071">
        <v>359.309619</v>
      </c>
      <c r="R5071">
        <v>517.65409899999997</v>
      </c>
      <c r="S5071" t="s">
        <v>201</v>
      </c>
      <c r="T5071" s="221">
        <v>45566.313194444447</v>
      </c>
    </row>
    <row r="5072" spans="1:20" x14ac:dyDescent="0.35">
      <c r="A5072" t="s">
        <v>108</v>
      </c>
      <c r="B5072" t="s">
        <v>109</v>
      </c>
      <c r="C5072" t="s">
        <v>92</v>
      </c>
      <c r="D5072" s="29">
        <v>45978</v>
      </c>
      <c r="E5072" s="184" t="str">
        <f t="shared" si="316"/>
        <v/>
      </c>
      <c r="F5072" s="184" t="str">
        <f t="shared" si="317"/>
        <v/>
      </c>
      <c r="G5072" s="184" t="str">
        <f t="shared" si="318"/>
        <v/>
      </c>
      <c r="H5072" s="184" t="str">
        <f t="shared" si="319"/>
        <v/>
      </c>
      <c r="J5072" t="s">
        <v>253</v>
      </c>
      <c r="K5072" t="s">
        <v>253</v>
      </c>
      <c r="L5072">
        <v>359.309619</v>
      </c>
      <c r="R5072">
        <v>517.65409899999997</v>
      </c>
      <c r="S5072" t="s">
        <v>201</v>
      </c>
      <c r="T5072" s="221">
        <v>45566.313194444447</v>
      </c>
    </row>
    <row r="5073" spans="1:20" x14ac:dyDescent="0.35">
      <c r="A5073" t="s">
        <v>108</v>
      </c>
      <c r="B5073" t="s">
        <v>109</v>
      </c>
      <c r="C5073" t="s">
        <v>92</v>
      </c>
      <c r="D5073" s="29">
        <v>45979</v>
      </c>
      <c r="E5073" s="184" t="str">
        <f t="shared" si="316"/>
        <v/>
      </c>
      <c r="F5073" s="184" t="str">
        <f t="shared" si="317"/>
        <v/>
      </c>
      <c r="G5073" s="184" t="str">
        <f t="shared" si="318"/>
        <v/>
      </c>
      <c r="H5073" s="184" t="str">
        <f t="shared" si="319"/>
        <v/>
      </c>
      <c r="J5073" t="s">
        <v>253</v>
      </c>
      <c r="K5073" t="s">
        <v>253</v>
      </c>
      <c r="L5073">
        <v>359.309619</v>
      </c>
      <c r="R5073">
        <v>517.65409899999997</v>
      </c>
      <c r="S5073" t="s">
        <v>201</v>
      </c>
      <c r="T5073" s="221">
        <v>45566.313194444447</v>
      </c>
    </row>
    <row r="5074" spans="1:20" x14ac:dyDescent="0.35">
      <c r="A5074" t="s">
        <v>108</v>
      </c>
      <c r="B5074" t="s">
        <v>109</v>
      </c>
      <c r="C5074" t="s">
        <v>92</v>
      </c>
      <c r="D5074" s="29">
        <v>45980</v>
      </c>
      <c r="E5074" s="184" t="str">
        <f t="shared" si="316"/>
        <v/>
      </c>
      <c r="F5074" s="184" t="str">
        <f t="shared" si="317"/>
        <v/>
      </c>
      <c r="G5074" s="184" t="str">
        <f t="shared" si="318"/>
        <v/>
      </c>
      <c r="H5074" s="184" t="str">
        <f t="shared" si="319"/>
        <v/>
      </c>
      <c r="J5074" t="s">
        <v>253</v>
      </c>
      <c r="K5074" t="s">
        <v>253</v>
      </c>
      <c r="L5074">
        <v>359.309619</v>
      </c>
      <c r="R5074">
        <v>517.65409899999997</v>
      </c>
      <c r="S5074" t="s">
        <v>201</v>
      </c>
      <c r="T5074" s="221">
        <v>45566.313194444447</v>
      </c>
    </row>
    <row r="5075" spans="1:20" x14ac:dyDescent="0.35">
      <c r="A5075" t="s">
        <v>108</v>
      </c>
      <c r="B5075" t="s">
        <v>109</v>
      </c>
      <c r="C5075" t="s">
        <v>92</v>
      </c>
      <c r="D5075" s="29">
        <v>45981</v>
      </c>
      <c r="E5075" s="184" t="str">
        <f t="shared" si="316"/>
        <v/>
      </c>
      <c r="F5075" s="184" t="str">
        <f t="shared" si="317"/>
        <v/>
      </c>
      <c r="G5075" s="184" t="str">
        <f t="shared" si="318"/>
        <v/>
      </c>
      <c r="H5075" s="184" t="str">
        <f t="shared" si="319"/>
        <v/>
      </c>
      <c r="J5075" t="s">
        <v>253</v>
      </c>
      <c r="K5075" t="s">
        <v>253</v>
      </c>
      <c r="L5075">
        <v>359.309619</v>
      </c>
      <c r="R5075">
        <v>517.65409899999997</v>
      </c>
      <c r="S5075" t="s">
        <v>201</v>
      </c>
      <c r="T5075" s="221">
        <v>45566.313194444447</v>
      </c>
    </row>
    <row r="5076" spans="1:20" x14ac:dyDescent="0.35">
      <c r="A5076" t="s">
        <v>108</v>
      </c>
      <c r="B5076" t="s">
        <v>109</v>
      </c>
      <c r="C5076" t="s">
        <v>92</v>
      </c>
      <c r="D5076" s="29">
        <v>45982</v>
      </c>
      <c r="E5076" s="184" t="str">
        <f t="shared" si="316"/>
        <v/>
      </c>
      <c r="F5076" s="184" t="str">
        <f t="shared" si="317"/>
        <v/>
      </c>
      <c r="G5076" s="184" t="str">
        <f t="shared" si="318"/>
        <v/>
      </c>
      <c r="H5076" s="184" t="str">
        <f t="shared" si="319"/>
        <v/>
      </c>
      <c r="J5076" t="s">
        <v>253</v>
      </c>
      <c r="K5076" t="s">
        <v>253</v>
      </c>
      <c r="L5076">
        <v>359.309619</v>
      </c>
      <c r="R5076">
        <v>517.65409899999997</v>
      </c>
      <c r="S5076" t="s">
        <v>201</v>
      </c>
      <c r="T5076" s="221">
        <v>45566.313194444447</v>
      </c>
    </row>
    <row r="5077" spans="1:20" x14ac:dyDescent="0.35">
      <c r="A5077" t="s">
        <v>108</v>
      </c>
      <c r="B5077" t="s">
        <v>109</v>
      </c>
      <c r="C5077" t="s">
        <v>92</v>
      </c>
      <c r="D5077" s="29">
        <v>45983</v>
      </c>
      <c r="E5077" s="184" t="str">
        <f t="shared" si="316"/>
        <v/>
      </c>
      <c r="F5077" s="184" t="str">
        <f t="shared" si="317"/>
        <v/>
      </c>
      <c r="G5077" s="184" t="str">
        <f t="shared" si="318"/>
        <v/>
      </c>
      <c r="H5077" s="184" t="str">
        <f t="shared" si="319"/>
        <v/>
      </c>
      <c r="J5077" t="s">
        <v>253</v>
      </c>
      <c r="K5077" t="s">
        <v>253</v>
      </c>
      <c r="L5077">
        <v>359.309619</v>
      </c>
      <c r="R5077">
        <v>517.65409899999997</v>
      </c>
      <c r="S5077" t="s">
        <v>201</v>
      </c>
      <c r="T5077" s="221">
        <v>45566.313194444447</v>
      </c>
    </row>
    <row r="5078" spans="1:20" x14ac:dyDescent="0.35">
      <c r="A5078" t="s">
        <v>108</v>
      </c>
      <c r="B5078" t="s">
        <v>109</v>
      </c>
      <c r="C5078" t="s">
        <v>92</v>
      </c>
      <c r="D5078" s="29">
        <v>45984</v>
      </c>
      <c r="E5078" s="184" t="str">
        <f t="shared" si="316"/>
        <v/>
      </c>
      <c r="F5078" s="184" t="str">
        <f t="shared" si="317"/>
        <v/>
      </c>
      <c r="G5078" s="184" t="str">
        <f t="shared" si="318"/>
        <v/>
      </c>
      <c r="H5078" s="184" t="str">
        <f t="shared" si="319"/>
        <v/>
      </c>
      <c r="J5078" t="s">
        <v>253</v>
      </c>
      <c r="K5078" t="s">
        <v>253</v>
      </c>
      <c r="L5078">
        <v>359.309619</v>
      </c>
      <c r="R5078">
        <v>517.65409899999997</v>
      </c>
      <c r="S5078" t="s">
        <v>201</v>
      </c>
      <c r="T5078" s="221">
        <v>45566.313194444447</v>
      </c>
    </row>
    <row r="5079" spans="1:20" x14ac:dyDescent="0.35">
      <c r="A5079" t="s">
        <v>108</v>
      </c>
      <c r="B5079" t="s">
        <v>109</v>
      </c>
      <c r="C5079" t="s">
        <v>92</v>
      </c>
      <c r="D5079" s="29">
        <v>45985</v>
      </c>
      <c r="E5079" s="184" t="str">
        <f t="shared" si="316"/>
        <v/>
      </c>
      <c r="F5079" s="184" t="str">
        <f t="shared" si="317"/>
        <v/>
      </c>
      <c r="G5079" s="184" t="str">
        <f t="shared" si="318"/>
        <v/>
      </c>
      <c r="H5079" s="184" t="str">
        <f t="shared" si="319"/>
        <v/>
      </c>
      <c r="J5079" t="s">
        <v>253</v>
      </c>
      <c r="K5079" t="s">
        <v>253</v>
      </c>
      <c r="L5079">
        <v>359.309619</v>
      </c>
      <c r="R5079">
        <v>517.65409899999997</v>
      </c>
      <c r="S5079" t="s">
        <v>201</v>
      </c>
      <c r="T5079" s="221">
        <v>45566.313194444447</v>
      </c>
    </row>
    <row r="5080" spans="1:20" x14ac:dyDescent="0.35">
      <c r="A5080" t="s">
        <v>108</v>
      </c>
      <c r="B5080" t="s">
        <v>109</v>
      </c>
      <c r="C5080" t="s">
        <v>92</v>
      </c>
      <c r="D5080" s="29">
        <v>45986</v>
      </c>
      <c r="E5080" s="184" t="str">
        <f t="shared" si="316"/>
        <v/>
      </c>
      <c r="F5080" s="184" t="str">
        <f t="shared" si="317"/>
        <v/>
      </c>
      <c r="G5080" s="184" t="str">
        <f t="shared" si="318"/>
        <v/>
      </c>
      <c r="H5080" s="184" t="str">
        <f t="shared" si="319"/>
        <v/>
      </c>
      <c r="J5080" t="s">
        <v>253</v>
      </c>
      <c r="K5080" t="s">
        <v>253</v>
      </c>
      <c r="L5080">
        <v>359.309619</v>
      </c>
      <c r="R5080">
        <v>517.65409899999997</v>
      </c>
      <c r="S5080" t="s">
        <v>201</v>
      </c>
      <c r="T5080" s="221">
        <v>45566.313194444447</v>
      </c>
    </row>
    <row r="5081" spans="1:20" x14ac:dyDescent="0.35">
      <c r="A5081" t="s">
        <v>108</v>
      </c>
      <c r="B5081" t="s">
        <v>109</v>
      </c>
      <c r="C5081" t="s">
        <v>92</v>
      </c>
      <c r="D5081" s="29">
        <v>45987</v>
      </c>
      <c r="E5081" s="184" t="str">
        <f t="shared" si="316"/>
        <v/>
      </c>
      <c r="F5081" s="184" t="str">
        <f t="shared" si="317"/>
        <v/>
      </c>
      <c r="G5081" s="184" t="str">
        <f t="shared" si="318"/>
        <v/>
      </c>
      <c r="H5081" s="184" t="str">
        <f t="shared" si="319"/>
        <v/>
      </c>
      <c r="J5081" t="s">
        <v>253</v>
      </c>
      <c r="K5081" t="s">
        <v>253</v>
      </c>
      <c r="L5081">
        <v>359.309619</v>
      </c>
      <c r="R5081">
        <v>517.65409899999997</v>
      </c>
      <c r="S5081" t="s">
        <v>201</v>
      </c>
      <c r="T5081" s="221">
        <v>45566.313194444447</v>
      </c>
    </row>
    <row r="5082" spans="1:20" x14ac:dyDescent="0.35">
      <c r="A5082" t="s">
        <v>108</v>
      </c>
      <c r="B5082" t="s">
        <v>109</v>
      </c>
      <c r="C5082" t="s">
        <v>92</v>
      </c>
      <c r="D5082" s="29">
        <v>45988</v>
      </c>
      <c r="E5082" s="184" t="str">
        <f t="shared" si="316"/>
        <v/>
      </c>
      <c r="F5082" s="184" t="str">
        <f t="shared" si="317"/>
        <v/>
      </c>
      <c r="G5082" s="184" t="str">
        <f t="shared" si="318"/>
        <v/>
      </c>
      <c r="H5082" s="184" t="str">
        <f t="shared" si="319"/>
        <v/>
      </c>
      <c r="J5082" t="s">
        <v>253</v>
      </c>
      <c r="K5082" t="s">
        <v>253</v>
      </c>
      <c r="L5082">
        <v>359.309619</v>
      </c>
      <c r="R5082">
        <v>517.65409899999997</v>
      </c>
      <c r="S5082" t="s">
        <v>201</v>
      </c>
      <c r="T5082" s="221">
        <v>45566.313194444447</v>
      </c>
    </row>
    <row r="5083" spans="1:20" x14ac:dyDescent="0.35">
      <c r="A5083" t="s">
        <v>108</v>
      </c>
      <c r="B5083" t="s">
        <v>109</v>
      </c>
      <c r="C5083" t="s">
        <v>92</v>
      </c>
      <c r="D5083" s="29">
        <v>45989</v>
      </c>
      <c r="E5083" s="184" t="str">
        <f t="shared" si="316"/>
        <v/>
      </c>
      <c r="F5083" s="184" t="str">
        <f t="shared" si="317"/>
        <v/>
      </c>
      <c r="G5083" s="184" t="str">
        <f t="shared" si="318"/>
        <v/>
      </c>
      <c r="H5083" s="184" t="str">
        <f t="shared" si="319"/>
        <v/>
      </c>
      <c r="J5083" t="s">
        <v>253</v>
      </c>
      <c r="K5083" t="s">
        <v>253</v>
      </c>
      <c r="L5083">
        <v>359.309619</v>
      </c>
      <c r="R5083">
        <v>517.65409899999997</v>
      </c>
      <c r="S5083" t="s">
        <v>201</v>
      </c>
      <c r="T5083" s="221">
        <v>45566.313194444447</v>
      </c>
    </row>
    <row r="5084" spans="1:20" x14ac:dyDescent="0.35">
      <c r="A5084" t="s">
        <v>108</v>
      </c>
      <c r="B5084" t="s">
        <v>109</v>
      </c>
      <c r="C5084" t="s">
        <v>92</v>
      </c>
      <c r="D5084" s="29">
        <v>45990</v>
      </c>
      <c r="E5084" s="184" t="str">
        <f t="shared" si="316"/>
        <v/>
      </c>
      <c r="F5084" s="184" t="str">
        <f t="shared" si="317"/>
        <v/>
      </c>
      <c r="G5084" s="184" t="str">
        <f t="shared" si="318"/>
        <v/>
      </c>
      <c r="H5084" s="184" t="str">
        <f t="shared" si="319"/>
        <v/>
      </c>
      <c r="J5084" t="s">
        <v>253</v>
      </c>
      <c r="K5084" t="s">
        <v>253</v>
      </c>
      <c r="L5084">
        <v>359.309619</v>
      </c>
      <c r="R5084">
        <v>517.65409899999997</v>
      </c>
      <c r="S5084" t="s">
        <v>201</v>
      </c>
      <c r="T5084" s="221">
        <v>45566.313194444447</v>
      </c>
    </row>
    <row r="5085" spans="1:20" x14ac:dyDescent="0.35">
      <c r="A5085" t="s">
        <v>108</v>
      </c>
      <c r="B5085" t="s">
        <v>109</v>
      </c>
      <c r="C5085" t="s">
        <v>92</v>
      </c>
      <c r="D5085" s="29">
        <v>45991</v>
      </c>
      <c r="E5085" s="184" t="str">
        <f t="shared" si="316"/>
        <v/>
      </c>
      <c r="F5085" s="184" t="str">
        <f t="shared" si="317"/>
        <v/>
      </c>
      <c r="G5085" s="184" t="str">
        <f t="shared" si="318"/>
        <v/>
      </c>
      <c r="H5085" s="184" t="str">
        <f t="shared" si="319"/>
        <v/>
      </c>
      <c r="J5085" t="s">
        <v>253</v>
      </c>
      <c r="K5085" t="s">
        <v>253</v>
      </c>
      <c r="L5085">
        <v>359.309619</v>
      </c>
      <c r="R5085">
        <v>517.65409899999997</v>
      </c>
      <c r="S5085" t="s">
        <v>201</v>
      </c>
      <c r="T5085" s="221">
        <v>45566.313194444447</v>
      </c>
    </row>
    <row r="5086" spans="1:20" x14ac:dyDescent="0.35">
      <c r="A5086" t="s">
        <v>108</v>
      </c>
      <c r="B5086" t="s">
        <v>109</v>
      </c>
      <c r="C5086" t="s">
        <v>92</v>
      </c>
      <c r="D5086" s="29">
        <v>45992</v>
      </c>
      <c r="E5086" s="184" t="str">
        <f t="shared" si="316"/>
        <v/>
      </c>
      <c r="F5086" s="184" t="str">
        <f t="shared" si="317"/>
        <v/>
      </c>
      <c r="G5086" s="184" t="str">
        <f t="shared" si="318"/>
        <v/>
      </c>
      <c r="H5086" s="184" t="str">
        <f t="shared" si="319"/>
        <v/>
      </c>
      <c r="J5086" t="s">
        <v>253</v>
      </c>
      <c r="K5086" t="s">
        <v>253</v>
      </c>
      <c r="L5086">
        <v>359.309619</v>
      </c>
      <c r="R5086">
        <v>517.65409899999997</v>
      </c>
      <c r="S5086" t="s">
        <v>201</v>
      </c>
      <c r="T5086" s="221">
        <v>45566.313194444447</v>
      </c>
    </row>
    <row r="5087" spans="1:20" x14ac:dyDescent="0.35">
      <c r="A5087" t="s">
        <v>108</v>
      </c>
      <c r="B5087" t="s">
        <v>109</v>
      </c>
      <c r="C5087" t="s">
        <v>92</v>
      </c>
      <c r="D5087" s="29">
        <v>45993</v>
      </c>
      <c r="E5087" s="184" t="str">
        <f t="shared" si="316"/>
        <v/>
      </c>
      <c r="F5087" s="184" t="str">
        <f t="shared" si="317"/>
        <v/>
      </c>
      <c r="G5087" s="184" t="str">
        <f t="shared" si="318"/>
        <v/>
      </c>
      <c r="H5087" s="184" t="str">
        <f t="shared" si="319"/>
        <v/>
      </c>
      <c r="J5087" t="s">
        <v>253</v>
      </c>
      <c r="K5087" t="s">
        <v>253</v>
      </c>
      <c r="L5087">
        <v>359.309619</v>
      </c>
      <c r="R5087">
        <v>517.65409899999997</v>
      </c>
      <c r="S5087" t="s">
        <v>201</v>
      </c>
      <c r="T5087" s="221">
        <v>45566.313194444447</v>
      </c>
    </row>
    <row r="5088" spans="1:20" x14ac:dyDescent="0.35">
      <c r="A5088" t="s">
        <v>108</v>
      </c>
      <c r="B5088" t="s">
        <v>109</v>
      </c>
      <c r="C5088" t="s">
        <v>92</v>
      </c>
      <c r="D5088" s="29">
        <v>45994</v>
      </c>
      <c r="E5088" s="184" t="str">
        <f t="shared" si="316"/>
        <v/>
      </c>
      <c r="F5088" s="184" t="str">
        <f t="shared" si="317"/>
        <v/>
      </c>
      <c r="G5088" s="184" t="str">
        <f t="shared" si="318"/>
        <v/>
      </c>
      <c r="H5088" s="184" t="str">
        <f t="shared" si="319"/>
        <v/>
      </c>
      <c r="J5088" t="s">
        <v>253</v>
      </c>
      <c r="K5088" t="s">
        <v>253</v>
      </c>
      <c r="L5088">
        <v>359.309619</v>
      </c>
      <c r="R5088">
        <v>517.65409899999997</v>
      </c>
      <c r="S5088" t="s">
        <v>201</v>
      </c>
      <c r="T5088" s="221">
        <v>45566.313194444447</v>
      </c>
    </row>
    <row r="5089" spans="1:20" x14ac:dyDescent="0.35">
      <c r="A5089" t="s">
        <v>108</v>
      </c>
      <c r="B5089" t="s">
        <v>109</v>
      </c>
      <c r="C5089" t="s">
        <v>92</v>
      </c>
      <c r="D5089" s="29">
        <v>45995</v>
      </c>
      <c r="E5089" s="184" t="str">
        <f t="shared" si="316"/>
        <v/>
      </c>
      <c r="F5089" s="184" t="str">
        <f t="shared" si="317"/>
        <v/>
      </c>
      <c r="G5089" s="184" t="str">
        <f t="shared" si="318"/>
        <v/>
      </c>
      <c r="H5089" s="184" t="str">
        <f t="shared" si="319"/>
        <v/>
      </c>
      <c r="J5089" t="s">
        <v>253</v>
      </c>
      <c r="K5089" t="s">
        <v>253</v>
      </c>
      <c r="L5089">
        <v>359.309619</v>
      </c>
      <c r="R5089">
        <v>517.65409899999997</v>
      </c>
      <c r="S5089" t="s">
        <v>201</v>
      </c>
      <c r="T5089" s="221">
        <v>45566.313194444447</v>
      </c>
    </row>
    <row r="5090" spans="1:20" x14ac:dyDescent="0.35">
      <c r="A5090" t="s">
        <v>108</v>
      </c>
      <c r="B5090" t="s">
        <v>109</v>
      </c>
      <c r="C5090" t="s">
        <v>92</v>
      </c>
      <c r="D5090" s="29">
        <v>45996</v>
      </c>
      <c r="E5090" s="184" t="str">
        <f t="shared" si="316"/>
        <v/>
      </c>
      <c r="F5090" s="184" t="str">
        <f t="shared" si="317"/>
        <v/>
      </c>
      <c r="G5090" s="184" t="str">
        <f t="shared" si="318"/>
        <v/>
      </c>
      <c r="H5090" s="184" t="str">
        <f t="shared" si="319"/>
        <v/>
      </c>
      <c r="J5090" t="s">
        <v>253</v>
      </c>
      <c r="K5090" t="s">
        <v>253</v>
      </c>
      <c r="L5090">
        <v>359.309619</v>
      </c>
      <c r="R5090">
        <v>517.65409899999997</v>
      </c>
      <c r="S5090" t="s">
        <v>201</v>
      </c>
      <c r="T5090" s="221">
        <v>45566.313194444447</v>
      </c>
    </row>
    <row r="5091" spans="1:20" x14ac:dyDescent="0.35">
      <c r="A5091" t="s">
        <v>108</v>
      </c>
      <c r="B5091" t="s">
        <v>109</v>
      </c>
      <c r="C5091" t="s">
        <v>92</v>
      </c>
      <c r="D5091" s="29">
        <v>45997</v>
      </c>
      <c r="E5091" s="184" t="str">
        <f t="shared" si="316"/>
        <v/>
      </c>
      <c r="F5091" s="184" t="str">
        <f t="shared" si="317"/>
        <v/>
      </c>
      <c r="G5091" s="184" t="str">
        <f t="shared" si="318"/>
        <v/>
      </c>
      <c r="H5091" s="184" t="str">
        <f t="shared" si="319"/>
        <v/>
      </c>
      <c r="J5091" t="s">
        <v>253</v>
      </c>
      <c r="K5091" t="s">
        <v>253</v>
      </c>
      <c r="L5091">
        <v>359.309619</v>
      </c>
      <c r="R5091">
        <v>517.65409899999997</v>
      </c>
      <c r="S5091" t="s">
        <v>201</v>
      </c>
      <c r="T5091" s="221">
        <v>45566.313194444447</v>
      </c>
    </row>
    <row r="5092" spans="1:20" x14ac:dyDescent="0.35">
      <c r="A5092" t="s">
        <v>108</v>
      </c>
      <c r="B5092" t="s">
        <v>109</v>
      </c>
      <c r="C5092" t="s">
        <v>92</v>
      </c>
      <c r="D5092" s="29">
        <v>45998</v>
      </c>
      <c r="E5092" s="184" t="str">
        <f t="shared" si="316"/>
        <v/>
      </c>
      <c r="F5092" s="184" t="str">
        <f t="shared" si="317"/>
        <v/>
      </c>
      <c r="G5092" s="184" t="str">
        <f t="shared" si="318"/>
        <v/>
      </c>
      <c r="H5092" s="184" t="str">
        <f t="shared" si="319"/>
        <v/>
      </c>
      <c r="J5092" t="s">
        <v>253</v>
      </c>
      <c r="K5092" t="s">
        <v>253</v>
      </c>
      <c r="L5092">
        <v>359.309619</v>
      </c>
      <c r="R5092">
        <v>517.65409899999997</v>
      </c>
      <c r="S5092" t="s">
        <v>201</v>
      </c>
      <c r="T5092" s="221">
        <v>45566.313194444447</v>
      </c>
    </row>
    <row r="5093" spans="1:20" x14ac:dyDescent="0.35">
      <c r="A5093" t="s">
        <v>108</v>
      </c>
      <c r="B5093" t="s">
        <v>109</v>
      </c>
      <c r="C5093" t="s">
        <v>92</v>
      </c>
      <c r="D5093" s="29">
        <v>45999</v>
      </c>
      <c r="E5093" s="184" t="str">
        <f t="shared" si="316"/>
        <v/>
      </c>
      <c r="F5093" s="184" t="str">
        <f t="shared" si="317"/>
        <v/>
      </c>
      <c r="G5093" s="184" t="str">
        <f t="shared" si="318"/>
        <v/>
      </c>
      <c r="H5093" s="184" t="str">
        <f t="shared" si="319"/>
        <v/>
      </c>
      <c r="J5093" t="s">
        <v>253</v>
      </c>
      <c r="K5093" t="s">
        <v>253</v>
      </c>
      <c r="L5093">
        <v>359.309619</v>
      </c>
      <c r="R5093">
        <v>517.65409899999997</v>
      </c>
      <c r="S5093" t="s">
        <v>201</v>
      </c>
      <c r="T5093" s="221">
        <v>45566.313194444447</v>
      </c>
    </row>
    <row r="5094" spans="1:20" x14ac:dyDescent="0.35">
      <c r="A5094" t="s">
        <v>108</v>
      </c>
      <c r="B5094" t="s">
        <v>109</v>
      </c>
      <c r="C5094" t="s">
        <v>92</v>
      </c>
      <c r="D5094" s="29">
        <v>46000</v>
      </c>
      <c r="E5094" s="184" t="str">
        <f t="shared" si="316"/>
        <v/>
      </c>
      <c r="F5094" s="184" t="str">
        <f t="shared" si="317"/>
        <v/>
      </c>
      <c r="G5094" s="184" t="str">
        <f t="shared" si="318"/>
        <v/>
      </c>
      <c r="H5094" s="184" t="str">
        <f t="shared" si="319"/>
        <v/>
      </c>
      <c r="J5094" t="s">
        <v>253</v>
      </c>
      <c r="K5094" t="s">
        <v>253</v>
      </c>
      <c r="L5094">
        <v>359.309619</v>
      </c>
      <c r="R5094">
        <v>517.65409899999997</v>
      </c>
      <c r="S5094" t="s">
        <v>201</v>
      </c>
      <c r="T5094" s="221">
        <v>45566.313194444447</v>
      </c>
    </row>
    <row r="5095" spans="1:20" x14ac:dyDescent="0.35">
      <c r="A5095" t="s">
        <v>108</v>
      </c>
      <c r="B5095" t="s">
        <v>109</v>
      </c>
      <c r="C5095" t="s">
        <v>92</v>
      </c>
      <c r="D5095" s="29">
        <v>46001</v>
      </c>
      <c r="E5095" s="184" t="str">
        <f t="shared" si="316"/>
        <v/>
      </c>
      <c r="F5095" s="184" t="str">
        <f t="shared" si="317"/>
        <v/>
      </c>
      <c r="G5095" s="184" t="str">
        <f t="shared" si="318"/>
        <v/>
      </c>
      <c r="H5095" s="184" t="str">
        <f t="shared" si="319"/>
        <v/>
      </c>
      <c r="J5095" t="s">
        <v>253</v>
      </c>
      <c r="K5095" t="s">
        <v>253</v>
      </c>
      <c r="L5095">
        <v>359.309619</v>
      </c>
      <c r="R5095">
        <v>517.65409899999997</v>
      </c>
      <c r="S5095" t="s">
        <v>201</v>
      </c>
      <c r="T5095" s="221">
        <v>45566.313194444447</v>
      </c>
    </row>
    <row r="5096" spans="1:20" x14ac:dyDescent="0.35">
      <c r="A5096" t="s">
        <v>108</v>
      </c>
      <c r="B5096" t="s">
        <v>109</v>
      </c>
      <c r="C5096" t="s">
        <v>92</v>
      </c>
      <c r="D5096" s="29">
        <v>46002</v>
      </c>
      <c r="E5096" s="184" t="str">
        <f t="shared" si="316"/>
        <v/>
      </c>
      <c r="F5096" s="184" t="str">
        <f t="shared" si="317"/>
        <v/>
      </c>
      <c r="G5096" s="184" t="str">
        <f t="shared" si="318"/>
        <v/>
      </c>
      <c r="H5096" s="184" t="str">
        <f t="shared" si="319"/>
        <v/>
      </c>
      <c r="J5096" t="s">
        <v>253</v>
      </c>
      <c r="K5096" t="s">
        <v>253</v>
      </c>
      <c r="L5096">
        <v>359.309619</v>
      </c>
      <c r="R5096">
        <v>517.65409899999997</v>
      </c>
      <c r="S5096" t="s">
        <v>201</v>
      </c>
      <c r="T5096" s="221">
        <v>45566.313194444447</v>
      </c>
    </row>
    <row r="5097" spans="1:20" x14ac:dyDescent="0.35">
      <c r="A5097" t="s">
        <v>108</v>
      </c>
      <c r="B5097" t="s">
        <v>109</v>
      </c>
      <c r="C5097" t="s">
        <v>92</v>
      </c>
      <c r="D5097" s="29">
        <v>46003</v>
      </c>
      <c r="E5097" s="184" t="str">
        <f t="shared" si="316"/>
        <v/>
      </c>
      <c r="F5097" s="184" t="str">
        <f t="shared" si="317"/>
        <v/>
      </c>
      <c r="G5097" s="184" t="str">
        <f t="shared" si="318"/>
        <v/>
      </c>
      <c r="H5097" s="184" t="str">
        <f t="shared" si="319"/>
        <v/>
      </c>
      <c r="J5097" t="s">
        <v>253</v>
      </c>
      <c r="K5097" t="s">
        <v>253</v>
      </c>
      <c r="L5097">
        <v>359.309619</v>
      </c>
      <c r="R5097">
        <v>517.65409899999997</v>
      </c>
      <c r="S5097" t="s">
        <v>201</v>
      </c>
      <c r="T5097" s="221">
        <v>45566.313194444447</v>
      </c>
    </row>
    <row r="5098" spans="1:20" x14ac:dyDescent="0.35">
      <c r="A5098" t="s">
        <v>108</v>
      </c>
      <c r="B5098" t="s">
        <v>109</v>
      </c>
      <c r="C5098" t="s">
        <v>92</v>
      </c>
      <c r="D5098" s="29">
        <v>46004</v>
      </c>
      <c r="E5098" s="184" t="str">
        <f t="shared" si="316"/>
        <v/>
      </c>
      <c r="F5098" s="184" t="str">
        <f t="shared" si="317"/>
        <v/>
      </c>
      <c r="G5098" s="184" t="str">
        <f t="shared" si="318"/>
        <v/>
      </c>
      <c r="H5098" s="184" t="str">
        <f t="shared" si="319"/>
        <v/>
      </c>
      <c r="J5098" t="s">
        <v>253</v>
      </c>
      <c r="K5098" t="s">
        <v>253</v>
      </c>
      <c r="L5098">
        <v>359.309619</v>
      </c>
      <c r="R5098">
        <v>517.65409899999997</v>
      </c>
      <c r="S5098" t="s">
        <v>201</v>
      </c>
      <c r="T5098" s="221">
        <v>45566.313194444447</v>
      </c>
    </row>
    <row r="5099" spans="1:20" x14ac:dyDescent="0.35">
      <c r="A5099" t="s">
        <v>108</v>
      </c>
      <c r="B5099" t="s">
        <v>109</v>
      </c>
      <c r="C5099" t="s">
        <v>92</v>
      </c>
      <c r="D5099" s="29">
        <v>46005</v>
      </c>
      <c r="E5099" s="184" t="str">
        <f t="shared" si="316"/>
        <v/>
      </c>
      <c r="F5099" s="184" t="str">
        <f t="shared" si="317"/>
        <v/>
      </c>
      <c r="G5099" s="184" t="str">
        <f t="shared" si="318"/>
        <v/>
      </c>
      <c r="H5099" s="184" t="str">
        <f t="shared" si="319"/>
        <v/>
      </c>
      <c r="J5099" t="s">
        <v>253</v>
      </c>
      <c r="K5099" t="s">
        <v>253</v>
      </c>
      <c r="L5099">
        <v>359.309619</v>
      </c>
      <c r="R5099">
        <v>517.65409899999997</v>
      </c>
      <c r="S5099" t="s">
        <v>201</v>
      </c>
      <c r="T5099" s="221">
        <v>45566.313194444447</v>
      </c>
    </row>
    <row r="5100" spans="1:20" x14ac:dyDescent="0.35">
      <c r="A5100" t="s">
        <v>108</v>
      </c>
      <c r="B5100" t="s">
        <v>109</v>
      </c>
      <c r="C5100" t="s">
        <v>92</v>
      </c>
      <c r="D5100" s="29">
        <v>46006</v>
      </c>
      <c r="E5100" s="184" t="str">
        <f t="shared" si="316"/>
        <v/>
      </c>
      <c r="F5100" s="184" t="str">
        <f t="shared" si="317"/>
        <v/>
      </c>
      <c r="G5100" s="184" t="str">
        <f t="shared" si="318"/>
        <v/>
      </c>
      <c r="H5100" s="184" t="str">
        <f t="shared" si="319"/>
        <v/>
      </c>
      <c r="J5100" t="s">
        <v>253</v>
      </c>
      <c r="K5100" t="s">
        <v>253</v>
      </c>
      <c r="L5100">
        <v>359.309619</v>
      </c>
      <c r="R5100">
        <v>517.65409899999997</v>
      </c>
      <c r="S5100" t="s">
        <v>201</v>
      </c>
      <c r="T5100" s="221">
        <v>45566.313194444447</v>
      </c>
    </row>
    <row r="5101" spans="1:20" x14ac:dyDescent="0.35">
      <c r="A5101" t="s">
        <v>108</v>
      </c>
      <c r="B5101" t="s">
        <v>109</v>
      </c>
      <c r="C5101" t="s">
        <v>92</v>
      </c>
      <c r="D5101" s="29">
        <v>46007</v>
      </c>
      <c r="E5101" s="184" t="str">
        <f t="shared" si="316"/>
        <v/>
      </c>
      <c r="F5101" s="184" t="str">
        <f t="shared" si="317"/>
        <v/>
      </c>
      <c r="G5101" s="184" t="str">
        <f t="shared" si="318"/>
        <v/>
      </c>
      <c r="H5101" s="184" t="str">
        <f t="shared" si="319"/>
        <v/>
      </c>
      <c r="J5101" t="s">
        <v>253</v>
      </c>
      <c r="K5101" t="s">
        <v>253</v>
      </c>
      <c r="L5101">
        <v>359.309619</v>
      </c>
      <c r="R5101">
        <v>517.65409899999997</v>
      </c>
      <c r="S5101" t="s">
        <v>201</v>
      </c>
      <c r="T5101" s="221">
        <v>45566.313194444447</v>
      </c>
    </row>
    <row r="5102" spans="1:20" x14ac:dyDescent="0.35">
      <c r="A5102" t="s">
        <v>108</v>
      </c>
      <c r="B5102" t="s">
        <v>109</v>
      </c>
      <c r="C5102" t="s">
        <v>92</v>
      </c>
      <c r="D5102" s="29">
        <v>46008</v>
      </c>
      <c r="E5102" s="184" t="str">
        <f t="shared" si="316"/>
        <v/>
      </c>
      <c r="F5102" s="184" t="str">
        <f t="shared" si="317"/>
        <v/>
      </c>
      <c r="G5102" s="184" t="str">
        <f t="shared" si="318"/>
        <v/>
      </c>
      <c r="H5102" s="184" t="str">
        <f t="shared" si="319"/>
        <v/>
      </c>
      <c r="J5102" t="s">
        <v>253</v>
      </c>
      <c r="K5102" t="s">
        <v>253</v>
      </c>
      <c r="L5102">
        <v>359.309619</v>
      </c>
      <c r="R5102">
        <v>517.65409899999997</v>
      </c>
      <c r="S5102" t="s">
        <v>201</v>
      </c>
      <c r="T5102" s="221">
        <v>45566.313194444447</v>
      </c>
    </row>
    <row r="5103" spans="1:20" x14ac:dyDescent="0.35">
      <c r="A5103" t="s">
        <v>108</v>
      </c>
      <c r="B5103" t="s">
        <v>109</v>
      </c>
      <c r="C5103" t="s">
        <v>92</v>
      </c>
      <c r="D5103" s="29">
        <v>46009</v>
      </c>
      <c r="E5103" s="184" t="str">
        <f t="shared" si="316"/>
        <v/>
      </c>
      <c r="F5103" s="184" t="str">
        <f t="shared" si="317"/>
        <v/>
      </c>
      <c r="G5103" s="184" t="str">
        <f t="shared" si="318"/>
        <v/>
      </c>
      <c r="H5103" s="184" t="str">
        <f t="shared" si="319"/>
        <v/>
      </c>
      <c r="J5103" t="s">
        <v>253</v>
      </c>
      <c r="K5103" t="s">
        <v>253</v>
      </c>
      <c r="L5103">
        <v>359.309619</v>
      </c>
      <c r="R5103">
        <v>517.65409899999997</v>
      </c>
      <c r="S5103" t="s">
        <v>201</v>
      </c>
      <c r="T5103" s="221">
        <v>45566.313194444447</v>
      </c>
    </row>
    <row r="5104" spans="1:20" x14ac:dyDescent="0.35">
      <c r="A5104" t="s">
        <v>108</v>
      </c>
      <c r="B5104" t="s">
        <v>109</v>
      </c>
      <c r="C5104" t="s">
        <v>92</v>
      </c>
      <c r="D5104" s="29">
        <v>46010</v>
      </c>
      <c r="E5104" s="184" t="str">
        <f t="shared" si="316"/>
        <v/>
      </c>
      <c r="F5104" s="184" t="str">
        <f t="shared" si="317"/>
        <v/>
      </c>
      <c r="G5104" s="184" t="str">
        <f t="shared" si="318"/>
        <v/>
      </c>
      <c r="H5104" s="184" t="str">
        <f t="shared" si="319"/>
        <v/>
      </c>
      <c r="J5104" t="s">
        <v>253</v>
      </c>
      <c r="K5104" t="s">
        <v>253</v>
      </c>
      <c r="L5104">
        <v>359.309619</v>
      </c>
      <c r="R5104">
        <v>517.65409899999997</v>
      </c>
      <c r="S5104" t="s">
        <v>201</v>
      </c>
      <c r="T5104" s="221">
        <v>45566.313194444447</v>
      </c>
    </row>
    <row r="5105" spans="1:20" x14ac:dyDescent="0.35">
      <c r="A5105" t="s">
        <v>108</v>
      </c>
      <c r="B5105" t="s">
        <v>109</v>
      </c>
      <c r="C5105" t="s">
        <v>92</v>
      </c>
      <c r="D5105" s="29">
        <v>46011</v>
      </c>
      <c r="E5105" s="184" t="str">
        <f t="shared" si="316"/>
        <v/>
      </c>
      <c r="F5105" s="184" t="str">
        <f t="shared" si="317"/>
        <v/>
      </c>
      <c r="G5105" s="184" t="str">
        <f t="shared" si="318"/>
        <v/>
      </c>
      <c r="H5105" s="184" t="str">
        <f t="shared" si="319"/>
        <v/>
      </c>
      <c r="J5105" t="s">
        <v>253</v>
      </c>
      <c r="K5105" t="s">
        <v>253</v>
      </c>
      <c r="L5105">
        <v>359.309619</v>
      </c>
      <c r="R5105">
        <v>517.65409899999997</v>
      </c>
      <c r="S5105" t="s">
        <v>201</v>
      </c>
      <c r="T5105" s="221">
        <v>45566.313194444447</v>
      </c>
    </row>
    <row r="5106" spans="1:20" x14ac:dyDescent="0.35">
      <c r="A5106" t="s">
        <v>108</v>
      </c>
      <c r="B5106" t="s">
        <v>109</v>
      </c>
      <c r="C5106" t="s">
        <v>92</v>
      </c>
      <c r="D5106" s="29">
        <v>46012</v>
      </c>
      <c r="E5106" s="184" t="str">
        <f t="shared" si="316"/>
        <v/>
      </c>
      <c r="F5106" s="184" t="str">
        <f t="shared" si="317"/>
        <v/>
      </c>
      <c r="G5106" s="184" t="str">
        <f t="shared" si="318"/>
        <v/>
      </c>
      <c r="H5106" s="184" t="str">
        <f t="shared" si="319"/>
        <v/>
      </c>
      <c r="J5106" t="s">
        <v>253</v>
      </c>
      <c r="K5106" t="s">
        <v>253</v>
      </c>
      <c r="L5106">
        <v>359.309619</v>
      </c>
      <c r="R5106">
        <v>517.65409899999997</v>
      </c>
      <c r="S5106" t="s">
        <v>201</v>
      </c>
      <c r="T5106" s="221">
        <v>45566.313194444447</v>
      </c>
    </row>
    <row r="5107" spans="1:20" x14ac:dyDescent="0.35">
      <c r="A5107" t="s">
        <v>108</v>
      </c>
      <c r="B5107" t="s">
        <v>109</v>
      </c>
      <c r="C5107" t="s">
        <v>92</v>
      </c>
      <c r="D5107" s="29">
        <v>46013</v>
      </c>
      <c r="E5107" s="184" t="str">
        <f t="shared" si="316"/>
        <v/>
      </c>
      <c r="F5107" s="184" t="str">
        <f t="shared" si="317"/>
        <v/>
      </c>
      <c r="G5107" s="184" t="str">
        <f t="shared" si="318"/>
        <v/>
      </c>
      <c r="H5107" s="184" t="str">
        <f t="shared" si="319"/>
        <v/>
      </c>
      <c r="J5107" t="s">
        <v>253</v>
      </c>
      <c r="K5107" t="s">
        <v>253</v>
      </c>
      <c r="L5107">
        <v>359.309619</v>
      </c>
      <c r="R5107">
        <v>517.65409899999997</v>
      </c>
      <c r="S5107" t="s">
        <v>201</v>
      </c>
      <c r="T5107" s="221">
        <v>45566.313194444447</v>
      </c>
    </row>
    <row r="5108" spans="1:20" x14ac:dyDescent="0.35">
      <c r="A5108" t="s">
        <v>108</v>
      </c>
      <c r="B5108" t="s">
        <v>109</v>
      </c>
      <c r="C5108" t="s">
        <v>92</v>
      </c>
      <c r="D5108" s="29">
        <v>46014</v>
      </c>
      <c r="E5108" s="184" t="str">
        <f t="shared" si="316"/>
        <v/>
      </c>
      <c r="F5108" s="184" t="str">
        <f t="shared" si="317"/>
        <v/>
      </c>
      <c r="G5108" s="184" t="str">
        <f t="shared" si="318"/>
        <v/>
      </c>
      <c r="H5108" s="184" t="str">
        <f t="shared" si="319"/>
        <v/>
      </c>
      <c r="J5108" t="s">
        <v>253</v>
      </c>
      <c r="K5108" t="s">
        <v>253</v>
      </c>
      <c r="L5108">
        <v>359.309619</v>
      </c>
      <c r="R5108">
        <v>517.65409899999997</v>
      </c>
      <c r="S5108" t="s">
        <v>201</v>
      </c>
      <c r="T5108" s="221">
        <v>45566.313194444447</v>
      </c>
    </row>
    <row r="5109" spans="1:20" x14ac:dyDescent="0.35">
      <c r="A5109" t="s">
        <v>108</v>
      </c>
      <c r="B5109" t="s">
        <v>109</v>
      </c>
      <c r="C5109" t="s">
        <v>92</v>
      </c>
      <c r="D5109" s="29">
        <v>46015</v>
      </c>
      <c r="E5109" s="184" t="str">
        <f t="shared" si="316"/>
        <v/>
      </c>
      <c r="F5109" s="184" t="str">
        <f t="shared" si="317"/>
        <v/>
      </c>
      <c r="G5109" s="184" t="str">
        <f t="shared" si="318"/>
        <v/>
      </c>
      <c r="H5109" s="184" t="str">
        <f t="shared" si="319"/>
        <v/>
      </c>
      <c r="J5109" t="s">
        <v>253</v>
      </c>
      <c r="K5109" t="s">
        <v>253</v>
      </c>
      <c r="L5109">
        <v>359.309619</v>
      </c>
      <c r="R5109">
        <v>517.65409899999997</v>
      </c>
      <c r="S5109" t="s">
        <v>201</v>
      </c>
      <c r="T5109" s="221">
        <v>45566.313194444447</v>
      </c>
    </row>
    <row r="5110" spans="1:20" x14ac:dyDescent="0.35">
      <c r="A5110" t="s">
        <v>108</v>
      </c>
      <c r="B5110" t="s">
        <v>109</v>
      </c>
      <c r="C5110" t="s">
        <v>92</v>
      </c>
      <c r="D5110" s="29">
        <v>46016</v>
      </c>
      <c r="E5110" s="184" t="str">
        <f t="shared" si="316"/>
        <v/>
      </c>
      <c r="F5110" s="184" t="str">
        <f t="shared" si="317"/>
        <v/>
      </c>
      <c r="G5110" s="184" t="str">
        <f t="shared" si="318"/>
        <v/>
      </c>
      <c r="H5110" s="184" t="str">
        <f t="shared" si="319"/>
        <v/>
      </c>
      <c r="J5110" t="s">
        <v>253</v>
      </c>
      <c r="K5110" t="s">
        <v>253</v>
      </c>
      <c r="L5110">
        <v>359.309619</v>
      </c>
      <c r="R5110">
        <v>517.65409899999997</v>
      </c>
      <c r="S5110" t="s">
        <v>201</v>
      </c>
      <c r="T5110" s="221">
        <v>45566.313194444447</v>
      </c>
    </row>
    <row r="5111" spans="1:20" x14ac:dyDescent="0.35">
      <c r="A5111" t="s">
        <v>108</v>
      </c>
      <c r="B5111" t="s">
        <v>109</v>
      </c>
      <c r="C5111" t="s">
        <v>92</v>
      </c>
      <c r="D5111" s="29">
        <v>46017</v>
      </c>
      <c r="E5111" s="184" t="str">
        <f t="shared" si="316"/>
        <v/>
      </c>
      <c r="F5111" s="184" t="str">
        <f t="shared" si="317"/>
        <v/>
      </c>
      <c r="G5111" s="184" t="str">
        <f t="shared" si="318"/>
        <v/>
      </c>
      <c r="H5111" s="184" t="str">
        <f t="shared" si="319"/>
        <v/>
      </c>
      <c r="J5111" t="s">
        <v>253</v>
      </c>
      <c r="K5111" t="s">
        <v>253</v>
      </c>
      <c r="L5111">
        <v>359.309619</v>
      </c>
      <c r="R5111">
        <v>517.65409899999997</v>
      </c>
      <c r="S5111" t="s">
        <v>201</v>
      </c>
      <c r="T5111" s="221">
        <v>45566.313194444447</v>
      </c>
    </row>
    <row r="5112" spans="1:20" x14ac:dyDescent="0.35">
      <c r="A5112" t="s">
        <v>108</v>
      </c>
      <c r="B5112" t="s">
        <v>109</v>
      </c>
      <c r="C5112" t="s">
        <v>92</v>
      </c>
      <c r="D5112" s="29">
        <v>46018</v>
      </c>
      <c r="E5112" s="184" t="str">
        <f t="shared" si="316"/>
        <v/>
      </c>
      <c r="F5112" s="184" t="str">
        <f t="shared" si="317"/>
        <v/>
      </c>
      <c r="G5112" s="184" t="str">
        <f t="shared" si="318"/>
        <v/>
      </c>
      <c r="H5112" s="184" t="str">
        <f t="shared" si="319"/>
        <v/>
      </c>
      <c r="J5112" t="s">
        <v>253</v>
      </c>
      <c r="K5112" t="s">
        <v>253</v>
      </c>
      <c r="L5112">
        <v>359.309619</v>
      </c>
      <c r="R5112">
        <v>517.65409899999997</v>
      </c>
      <c r="S5112" t="s">
        <v>201</v>
      </c>
      <c r="T5112" s="221">
        <v>45566.313194444447</v>
      </c>
    </row>
    <row r="5113" spans="1:20" x14ac:dyDescent="0.35">
      <c r="A5113" t="s">
        <v>108</v>
      </c>
      <c r="B5113" t="s">
        <v>109</v>
      </c>
      <c r="C5113" t="s">
        <v>92</v>
      </c>
      <c r="D5113" s="29">
        <v>46019</v>
      </c>
      <c r="E5113" s="184" t="str">
        <f t="shared" si="316"/>
        <v/>
      </c>
      <c r="F5113" s="184" t="str">
        <f t="shared" si="317"/>
        <v/>
      </c>
      <c r="G5113" s="184" t="str">
        <f t="shared" si="318"/>
        <v/>
      </c>
      <c r="H5113" s="184" t="str">
        <f t="shared" si="319"/>
        <v/>
      </c>
      <c r="J5113" t="s">
        <v>253</v>
      </c>
      <c r="K5113" t="s">
        <v>253</v>
      </c>
      <c r="L5113">
        <v>359.309619</v>
      </c>
      <c r="R5113">
        <v>517.65409899999997</v>
      </c>
      <c r="S5113" t="s">
        <v>201</v>
      </c>
      <c r="T5113" s="221">
        <v>45566.313194444447</v>
      </c>
    </row>
    <row r="5114" spans="1:20" x14ac:dyDescent="0.35">
      <c r="A5114" t="s">
        <v>108</v>
      </c>
      <c r="B5114" t="s">
        <v>109</v>
      </c>
      <c r="C5114" t="s">
        <v>92</v>
      </c>
      <c r="D5114" s="29">
        <v>46020</v>
      </c>
      <c r="E5114" s="184" t="str">
        <f t="shared" si="316"/>
        <v/>
      </c>
      <c r="F5114" s="184" t="str">
        <f t="shared" si="317"/>
        <v/>
      </c>
      <c r="G5114" s="184" t="str">
        <f t="shared" si="318"/>
        <v/>
      </c>
      <c r="H5114" s="184" t="str">
        <f t="shared" si="319"/>
        <v/>
      </c>
      <c r="J5114" t="s">
        <v>253</v>
      </c>
      <c r="K5114" t="s">
        <v>253</v>
      </c>
      <c r="L5114">
        <v>359.309619</v>
      </c>
      <c r="R5114">
        <v>517.65409899999997</v>
      </c>
      <c r="S5114" t="s">
        <v>201</v>
      </c>
      <c r="T5114" s="221">
        <v>45566.313194444447</v>
      </c>
    </row>
    <row r="5115" spans="1:20" x14ac:dyDescent="0.35">
      <c r="A5115" t="s">
        <v>108</v>
      </c>
      <c r="B5115" t="s">
        <v>109</v>
      </c>
      <c r="C5115" t="s">
        <v>92</v>
      </c>
      <c r="D5115" s="29">
        <v>46021</v>
      </c>
      <c r="E5115" s="184" t="str">
        <f t="shared" si="316"/>
        <v/>
      </c>
      <c r="F5115" s="184" t="str">
        <f t="shared" si="317"/>
        <v/>
      </c>
      <c r="G5115" s="184" t="str">
        <f t="shared" si="318"/>
        <v/>
      </c>
      <c r="H5115" s="184" t="str">
        <f t="shared" si="319"/>
        <v/>
      </c>
      <c r="J5115" t="s">
        <v>253</v>
      </c>
      <c r="K5115" t="s">
        <v>253</v>
      </c>
      <c r="L5115">
        <v>359.309619</v>
      </c>
      <c r="R5115">
        <v>517.65409899999997</v>
      </c>
      <c r="S5115" t="s">
        <v>201</v>
      </c>
      <c r="T5115" s="221">
        <v>45566.313194444447</v>
      </c>
    </row>
    <row r="5116" spans="1:20" x14ac:dyDescent="0.35">
      <c r="A5116" t="s">
        <v>108</v>
      </c>
      <c r="B5116" t="s">
        <v>109</v>
      </c>
      <c r="C5116" t="s">
        <v>92</v>
      </c>
      <c r="D5116" s="29">
        <v>46022</v>
      </c>
      <c r="E5116" s="184" t="str">
        <f t="shared" si="316"/>
        <v/>
      </c>
      <c r="F5116" s="184" t="str">
        <f t="shared" si="317"/>
        <v/>
      </c>
      <c r="G5116" s="184" t="str">
        <f t="shared" si="318"/>
        <v/>
      </c>
      <c r="H5116" s="184" t="str">
        <f t="shared" si="319"/>
        <v/>
      </c>
      <c r="J5116" t="s">
        <v>253</v>
      </c>
      <c r="K5116" t="s">
        <v>253</v>
      </c>
      <c r="L5116">
        <v>359.309619</v>
      </c>
      <c r="R5116">
        <v>517.65409899999997</v>
      </c>
      <c r="S5116" t="s">
        <v>201</v>
      </c>
      <c r="T5116" s="221">
        <v>45566.313194444447</v>
      </c>
    </row>
    <row r="5117" spans="1:20" x14ac:dyDescent="0.35">
      <c r="A5117" t="s">
        <v>226</v>
      </c>
      <c r="B5117" t="s">
        <v>254</v>
      </c>
      <c r="C5117" t="s">
        <v>92</v>
      </c>
      <c r="D5117" s="29">
        <v>45658</v>
      </c>
      <c r="E5117" s="184" t="str">
        <f t="shared" si="316"/>
        <v/>
      </c>
      <c r="F5117" s="184" t="str">
        <f t="shared" si="317"/>
        <v/>
      </c>
      <c r="G5117" s="184" t="str">
        <f t="shared" si="318"/>
        <v/>
      </c>
      <c r="H5117" s="184" t="str">
        <f t="shared" si="319"/>
        <v/>
      </c>
      <c r="J5117" t="s">
        <v>253</v>
      </c>
      <c r="K5117" t="s">
        <v>253</v>
      </c>
      <c r="L5117">
        <v>72.810692000000003</v>
      </c>
      <c r="R5117">
        <v>145.62138400000001</v>
      </c>
      <c r="S5117" t="s">
        <v>201</v>
      </c>
      <c r="T5117" s="221">
        <v>45566.313194444447</v>
      </c>
    </row>
    <row r="5118" spans="1:20" x14ac:dyDescent="0.35">
      <c r="A5118" t="s">
        <v>226</v>
      </c>
      <c r="B5118" t="s">
        <v>254</v>
      </c>
      <c r="C5118" t="s">
        <v>92</v>
      </c>
      <c r="D5118" s="29">
        <v>45659</v>
      </c>
      <c r="E5118" s="184" t="str">
        <f t="shared" si="316"/>
        <v/>
      </c>
      <c r="F5118" s="184" t="str">
        <f t="shared" si="317"/>
        <v/>
      </c>
      <c r="G5118" s="184" t="str">
        <f t="shared" si="318"/>
        <v/>
      </c>
      <c r="H5118" s="184" t="str">
        <f t="shared" si="319"/>
        <v/>
      </c>
      <c r="J5118" t="s">
        <v>253</v>
      </c>
      <c r="K5118" t="s">
        <v>253</v>
      </c>
      <c r="L5118">
        <v>72.810692000000003</v>
      </c>
      <c r="R5118">
        <v>145.62138400000001</v>
      </c>
      <c r="S5118" t="s">
        <v>201</v>
      </c>
      <c r="T5118" s="221">
        <v>45566.313194444447</v>
      </c>
    </row>
    <row r="5119" spans="1:20" x14ac:dyDescent="0.35">
      <c r="A5119" t="s">
        <v>226</v>
      </c>
      <c r="B5119" t="s">
        <v>254</v>
      </c>
      <c r="C5119" t="s">
        <v>92</v>
      </c>
      <c r="D5119" s="29">
        <v>45660</v>
      </c>
      <c r="E5119" s="184" t="str">
        <f t="shared" si="316"/>
        <v/>
      </c>
      <c r="F5119" s="184" t="str">
        <f t="shared" si="317"/>
        <v/>
      </c>
      <c r="G5119" s="184" t="str">
        <f t="shared" si="318"/>
        <v/>
      </c>
      <c r="H5119" s="184" t="str">
        <f t="shared" si="319"/>
        <v/>
      </c>
      <c r="J5119" t="s">
        <v>253</v>
      </c>
      <c r="K5119" t="s">
        <v>253</v>
      </c>
      <c r="L5119">
        <v>72.810692000000003</v>
      </c>
      <c r="R5119">
        <v>145.62138400000001</v>
      </c>
      <c r="S5119" t="s">
        <v>201</v>
      </c>
      <c r="T5119" s="221">
        <v>45566.313194444447</v>
      </c>
    </row>
    <row r="5120" spans="1:20" x14ac:dyDescent="0.35">
      <c r="A5120" t="s">
        <v>226</v>
      </c>
      <c r="B5120" t="s">
        <v>254</v>
      </c>
      <c r="C5120" t="s">
        <v>92</v>
      </c>
      <c r="D5120" s="29">
        <v>45661</v>
      </c>
      <c r="E5120" s="184" t="str">
        <f t="shared" si="316"/>
        <v/>
      </c>
      <c r="F5120" s="184" t="str">
        <f t="shared" si="317"/>
        <v/>
      </c>
      <c r="G5120" s="184" t="str">
        <f t="shared" si="318"/>
        <v/>
      </c>
      <c r="H5120" s="184" t="str">
        <f t="shared" si="319"/>
        <v/>
      </c>
      <c r="J5120" t="s">
        <v>253</v>
      </c>
      <c r="K5120" t="s">
        <v>253</v>
      </c>
      <c r="L5120">
        <v>72.810692000000003</v>
      </c>
      <c r="R5120">
        <v>145.62138400000001</v>
      </c>
      <c r="S5120" t="s">
        <v>201</v>
      </c>
      <c r="T5120" s="221">
        <v>45566.313194444447</v>
      </c>
    </row>
    <row r="5121" spans="1:20" x14ac:dyDescent="0.35">
      <c r="A5121" t="s">
        <v>226</v>
      </c>
      <c r="B5121" t="s">
        <v>254</v>
      </c>
      <c r="C5121" t="s">
        <v>92</v>
      </c>
      <c r="D5121" s="29">
        <v>45662</v>
      </c>
      <c r="E5121" s="184" t="str">
        <f t="shared" si="316"/>
        <v/>
      </c>
      <c r="F5121" s="184" t="str">
        <f t="shared" si="317"/>
        <v/>
      </c>
      <c r="G5121" s="184" t="str">
        <f t="shared" si="318"/>
        <v/>
      </c>
      <c r="H5121" s="184" t="str">
        <f t="shared" si="319"/>
        <v/>
      </c>
      <c r="J5121" t="s">
        <v>253</v>
      </c>
      <c r="K5121" t="s">
        <v>253</v>
      </c>
      <c r="L5121">
        <v>72.810692000000003</v>
      </c>
      <c r="R5121">
        <v>145.62138400000001</v>
      </c>
      <c r="S5121" t="s">
        <v>201</v>
      </c>
      <c r="T5121" s="221">
        <v>45566.313194444447</v>
      </c>
    </row>
    <row r="5122" spans="1:20" x14ac:dyDescent="0.35">
      <c r="A5122" t="s">
        <v>226</v>
      </c>
      <c r="B5122" t="s">
        <v>254</v>
      </c>
      <c r="C5122" t="s">
        <v>92</v>
      </c>
      <c r="D5122" s="29">
        <v>45663</v>
      </c>
      <c r="E5122" s="184" t="str">
        <f t="shared" si="316"/>
        <v/>
      </c>
      <c r="F5122" s="184" t="str">
        <f t="shared" si="317"/>
        <v/>
      </c>
      <c r="G5122" s="184" t="str">
        <f t="shared" si="318"/>
        <v/>
      </c>
      <c r="H5122" s="184" t="str">
        <f t="shared" si="319"/>
        <v/>
      </c>
      <c r="J5122" t="s">
        <v>253</v>
      </c>
      <c r="K5122" t="s">
        <v>253</v>
      </c>
      <c r="L5122">
        <v>72.810692000000003</v>
      </c>
      <c r="R5122">
        <v>145.62138400000001</v>
      </c>
      <c r="S5122" t="s">
        <v>201</v>
      </c>
      <c r="T5122" s="221">
        <v>45566.313194444447</v>
      </c>
    </row>
    <row r="5123" spans="1:20" x14ac:dyDescent="0.35">
      <c r="A5123" t="s">
        <v>226</v>
      </c>
      <c r="B5123" t="s">
        <v>254</v>
      </c>
      <c r="C5123" t="s">
        <v>92</v>
      </c>
      <c r="D5123" s="29">
        <v>45664</v>
      </c>
      <c r="E5123" s="184" t="str">
        <f t="shared" si="316"/>
        <v/>
      </c>
      <c r="F5123" s="184" t="str">
        <f t="shared" si="317"/>
        <v/>
      </c>
      <c r="G5123" s="184" t="str">
        <f t="shared" si="318"/>
        <v/>
      </c>
      <c r="H5123" s="184" t="str">
        <f t="shared" si="319"/>
        <v/>
      </c>
      <c r="J5123" t="s">
        <v>253</v>
      </c>
      <c r="K5123" t="s">
        <v>253</v>
      </c>
      <c r="L5123">
        <v>72.810692000000003</v>
      </c>
      <c r="R5123">
        <v>145.62138400000001</v>
      </c>
      <c r="S5123" t="s">
        <v>201</v>
      </c>
      <c r="T5123" s="221">
        <v>45566.313194444447</v>
      </c>
    </row>
    <row r="5124" spans="1:20" x14ac:dyDescent="0.35">
      <c r="A5124" t="s">
        <v>226</v>
      </c>
      <c r="B5124" t="s">
        <v>254</v>
      </c>
      <c r="C5124" t="s">
        <v>92</v>
      </c>
      <c r="D5124" s="29">
        <v>45665</v>
      </c>
      <c r="E5124" s="184" t="str">
        <f t="shared" si="316"/>
        <v/>
      </c>
      <c r="F5124" s="184" t="str">
        <f t="shared" si="317"/>
        <v/>
      </c>
      <c r="G5124" s="184" t="str">
        <f t="shared" si="318"/>
        <v/>
      </c>
      <c r="H5124" s="184" t="str">
        <f t="shared" si="319"/>
        <v/>
      </c>
      <c r="J5124" t="s">
        <v>253</v>
      </c>
      <c r="K5124" t="s">
        <v>253</v>
      </c>
      <c r="L5124">
        <v>72.810692000000003</v>
      </c>
      <c r="R5124">
        <v>145.62138400000001</v>
      </c>
      <c r="S5124" t="s">
        <v>201</v>
      </c>
      <c r="T5124" s="221">
        <v>45566.313194444447</v>
      </c>
    </row>
    <row r="5125" spans="1:20" x14ac:dyDescent="0.35">
      <c r="A5125" t="s">
        <v>226</v>
      </c>
      <c r="B5125" t="s">
        <v>254</v>
      </c>
      <c r="C5125" t="s">
        <v>92</v>
      </c>
      <c r="D5125" s="29">
        <v>45666</v>
      </c>
      <c r="E5125" s="184" t="str">
        <f t="shared" si="316"/>
        <v/>
      </c>
      <c r="F5125" s="184" t="str">
        <f t="shared" si="317"/>
        <v/>
      </c>
      <c r="G5125" s="184" t="str">
        <f t="shared" si="318"/>
        <v/>
      </c>
      <c r="H5125" s="184" t="str">
        <f t="shared" si="319"/>
        <v/>
      </c>
      <c r="J5125" t="s">
        <v>253</v>
      </c>
      <c r="K5125" t="s">
        <v>253</v>
      </c>
      <c r="L5125">
        <v>72.810692000000003</v>
      </c>
      <c r="R5125">
        <v>145.62138400000001</v>
      </c>
      <c r="S5125" t="s">
        <v>201</v>
      </c>
      <c r="T5125" s="221">
        <v>45566.313194444447</v>
      </c>
    </row>
    <row r="5126" spans="1:20" x14ac:dyDescent="0.35">
      <c r="A5126" t="s">
        <v>226</v>
      </c>
      <c r="B5126" t="s">
        <v>254</v>
      </c>
      <c r="C5126" t="s">
        <v>92</v>
      </c>
      <c r="D5126" s="29">
        <v>45667</v>
      </c>
      <c r="E5126" s="184" t="str">
        <f t="shared" si="316"/>
        <v/>
      </c>
      <c r="F5126" s="184" t="str">
        <f t="shared" si="317"/>
        <v/>
      </c>
      <c r="G5126" s="184" t="str">
        <f t="shared" si="318"/>
        <v/>
      </c>
      <c r="H5126" s="184" t="str">
        <f t="shared" si="319"/>
        <v/>
      </c>
      <c r="J5126" t="s">
        <v>253</v>
      </c>
      <c r="K5126" t="s">
        <v>253</v>
      </c>
      <c r="L5126">
        <v>72.810692000000003</v>
      </c>
      <c r="R5126">
        <v>145.62138400000001</v>
      </c>
      <c r="S5126" t="s">
        <v>201</v>
      </c>
      <c r="T5126" s="221">
        <v>45566.313194444447</v>
      </c>
    </row>
    <row r="5127" spans="1:20" x14ac:dyDescent="0.35">
      <c r="A5127" t="s">
        <v>226</v>
      </c>
      <c r="B5127" t="s">
        <v>254</v>
      </c>
      <c r="C5127" t="s">
        <v>92</v>
      </c>
      <c r="D5127" s="29">
        <v>45668</v>
      </c>
      <c r="E5127" s="184" t="str">
        <f t="shared" si="316"/>
        <v/>
      </c>
      <c r="F5127" s="184" t="str">
        <f t="shared" si="317"/>
        <v/>
      </c>
      <c r="G5127" s="184" t="str">
        <f t="shared" si="318"/>
        <v/>
      </c>
      <c r="H5127" s="184" t="str">
        <f t="shared" si="319"/>
        <v/>
      </c>
      <c r="J5127" t="s">
        <v>253</v>
      </c>
      <c r="K5127" t="s">
        <v>253</v>
      </c>
      <c r="L5127">
        <v>72.810692000000003</v>
      </c>
      <c r="R5127">
        <v>145.62138400000001</v>
      </c>
      <c r="S5127" t="s">
        <v>201</v>
      </c>
      <c r="T5127" s="221">
        <v>45566.313194444447</v>
      </c>
    </row>
    <row r="5128" spans="1:20" x14ac:dyDescent="0.35">
      <c r="A5128" t="s">
        <v>226</v>
      </c>
      <c r="B5128" t="s">
        <v>254</v>
      </c>
      <c r="C5128" t="s">
        <v>92</v>
      </c>
      <c r="D5128" s="29">
        <v>45669</v>
      </c>
      <c r="E5128" s="184" t="str">
        <f t="shared" ref="E5128:E5191" si="320">IF(J5128="","",IF(L5128=0,0,IF(1-(J5128/L5128)&lt;0,"",1-(J5128/L5128))))</f>
        <v/>
      </c>
      <c r="F5128" s="184" t="str">
        <f t="shared" ref="F5128:F5191" si="321">IF(K5128="","",IF(L5128=0,0,IF(1-(K5128/L5128)&lt;0,"",1-(K5128/L5128))))</f>
        <v/>
      </c>
      <c r="G5128" s="184" t="str">
        <f t="shared" ref="G5128:G5191" si="322">IF(J5128="","",IF(1-(J5128/R5128)&lt;0,"",1-(J5128/R5128)))</f>
        <v/>
      </c>
      <c r="H5128" s="184" t="str">
        <f t="shared" ref="H5128:H5191" si="323">IF(K5128="","",IF(1-(K5128/R5128)&lt;0,"",1-(K5128/R5128)))</f>
        <v/>
      </c>
      <c r="J5128" t="s">
        <v>253</v>
      </c>
      <c r="K5128" t="s">
        <v>253</v>
      </c>
      <c r="L5128">
        <v>72.810692000000003</v>
      </c>
      <c r="R5128">
        <v>145.62138400000001</v>
      </c>
      <c r="S5128" t="s">
        <v>201</v>
      </c>
      <c r="T5128" s="221">
        <v>45566.313194444447</v>
      </c>
    </row>
    <row r="5129" spans="1:20" x14ac:dyDescent="0.35">
      <c r="A5129" t="s">
        <v>226</v>
      </c>
      <c r="B5129" t="s">
        <v>254</v>
      </c>
      <c r="C5129" t="s">
        <v>92</v>
      </c>
      <c r="D5129" s="29">
        <v>45670</v>
      </c>
      <c r="E5129" s="184" t="str">
        <f t="shared" si="320"/>
        <v/>
      </c>
      <c r="F5129" s="184" t="str">
        <f t="shared" si="321"/>
        <v/>
      </c>
      <c r="G5129" s="184" t="str">
        <f t="shared" si="322"/>
        <v/>
      </c>
      <c r="H5129" s="184" t="str">
        <f t="shared" si="323"/>
        <v/>
      </c>
      <c r="J5129" t="s">
        <v>253</v>
      </c>
      <c r="K5129" t="s">
        <v>253</v>
      </c>
      <c r="L5129">
        <v>72.810692000000003</v>
      </c>
      <c r="R5129">
        <v>145.62138400000001</v>
      </c>
      <c r="S5129" t="s">
        <v>201</v>
      </c>
      <c r="T5129" s="221">
        <v>45566.313194444447</v>
      </c>
    </row>
    <row r="5130" spans="1:20" x14ac:dyDescent="0.35">
      <c r="A5130" t="s">
        <v>226</v>
      </c>
      <c r="B5130" t="s">
        <v>254</v>
      </c>
      <c r="C5130" t="s">
        <v>92</v>
      </c>
      <c r="D5130" s="29">
        <v>45671</v>
      </c>
      <c r="E5130" s="184" t="str">
        <f t="shared" si="320"/>
        <v/>
      </c>
      <c r="F5130" s="184" t="str">
        <f t="shared" si="321"/>
        <v/>
      </c>
      <c r="G5130" s="184" t="str">
        <f t="shared" si="322"/>
        <v/>
      </c>
      <c r="H5130" s="184" t="str">
        <f t="shared" si="323"/>
        <v/>
      </c>
      <c r="J5130" t="s">
        <v>253</v>
      </c>
      <c r="K5130" t="s">
        <v>253</v>
      </c>
      <c r="L5130">
        <v>72.810692000000003</v>
      </c>
      <c r="R5130">
        <v>145.62138400000001</v>
      </c>
      <c r="S5130" t="s">
        <v>201</v>
      </c>
      <c r="T5130" s="221">
        <v>45566.313194444447</v>
      </c>
    </row>
    <row r="5131" spans="1:20" x14ac:dyDescent="0.35">
      <c r="A5131" t="s">
        <v>226</v>
      </c>
      <c r="B5131" t="s">
        <v>254</v>
      </c>
      <c r="C5131" t="s">
        <v>92</v>
      </c>
      <c r="D5131" s="29">
        <v>45672</v>
      </c>
      <c r="E5131" s="184" t="str">
        <f t="shared" si="320"/>
        <v/>
      </c>
      <c r="F5131" s="184" t="str">
        <f t="shared" si="321"/>
        <v/>
      </c>
      <c r="G5131" s="184" t="str">
        <f t="shared" si="322"/>
        <v/>
      </c>
      <c r="H5131" s="184" t="str">
        <f t="shared" si="323"/>
        <v/>
      </c>
      <c r="J5131" t="s">
        <v>253</v>
      </c>
      <c r="K5131" t="s">
        <v>253</v>
      </c>
      <c r="L5131">
        <v>72.810692000000003</v>
      </c>
      <c r="R5131">
        <v>145.62138400000001</v>
      </c>
      <c r="S5131" t="s">
        <v>201</v>
      </c>
      <c r="T5131" s="221">
        <v>45566.313194444447</v>
      </c>
    </row>
    <row r="5132" spans="1:20" x14ac:dyDescent="0.35">
      <c r="A5132" t="s">
        <v>226</v>
      </c>
      <c r="B5132" t="s">
        <v>254</v>
      </c>
      <c r="C5132" t="s">
        <v>92</v>
      </c>
      <c r="D5132" s="29">
        <v>45673</v>
      </c>
      <c r="E5132" s="184" t="str">
        <f t="shared" si="320"/>
        <v/>
      </c>
      <c r="F5132" s="184" t="str">
        <f t="shared" si="321"/>
        <v/>
      </c>
      <c r="G5132" s="184" t="str">
        <f t="shared" si="322"/>
        <v/>
      </c>
      <c r="H5132" s="184" t="str">
        <f t="shared" si="323"/>
        <v/>
      </c>
      <c r="J5132" t="s">
        <v>253</v>
      </c>
      <c r="K5132" t="s">
        <v>253</v>
      </c>
      <c r="L5132">
        <v>72.810692000000003</v>
      </c>
      <c r="R5132">
        <v>145.62138400000001</v>
      </c>
      <c r="S5132" t="s">
        <v>201</v>
      </c>
      <c r="T5132" s="221">
        <v>45566.313194444447</v>
      </c>
    </row>
    <row r="5133" spans="1:20" x14ac:dyDescent="0.35">
      <c r="A5133" t="s">
        <v>226</v>
      </c>
      <c r="B5133" t="s">
        <v>254</v>
      </c>
      <c r="C5133" t="s">
        <v>92</v>
      </c>
      <c r="D5133" s="29">
        <v>45674</v>
      </c>
      <c r="E5133" s="184" t="str">
        <f t="shared" si="320"/>
        <v/>
      </c>
      <c r="F5133" s="184" t="str">
        <f t="shared" si="321"/>
        <v/>
      </c>
      <c r="G5133" s="184" t="str">
        <f t="shared" si="322"/>
        <v/>
      </c>
      <c r="H5133" s="184" t="str">
        <f t="shared" si="323"/>
        <v/>
      </c>
      <c r="J5133" t="s">
        <v>253</v>
      </c>
      <c r="K5133" t="s">
        <v>253</v>
      </c>
      <c r="L5133">
        <v>72.810692000000003</v>
      </c>
      <c r="R5133">
        <v>145.62138400000001</v>
      </c>
      <c r="S5133" t="s">
        <v>201</v>
      </c>
      <c r="T5133" s="221">
        <v>45566.313194444447</v>
      </c>
    </row>
    <row r="5134" spans="1:20" x14ac:dyDescent="0.35">
      <c r="A5134" t="s">
        <v>226</v>
      </c>
      <c r="B5134" t="s">
        <v>254</v>
      </c>
      <c r="C5134" t="s">
        <v>92</v>
      </c>
      <c r="D5134" s="29">
        <v>45675</v>
      </c>
      <c r="E5134" s="184" t="str">
        <f t="shared" si="320"/>
        <v/>
      </c>
      <c r="F5134" s="184" t="str">
        <f t="shared" si="321"/>
        <v/>
      </c>
      <c r="G5134" s="184" t="str">
        <f t="shared" si="322"/>
        <v/>
      </c>
      <c r="H5134" s="184" t="str">
        <f t="shared" si="323"/>
        <v/>
      </c>
      <c r="J5134" t="s">
        <v>253</v>
      </c>
      <c r="K5134" t="s">
        <v>253</v>
      </c>
      <c r="L5134">
        <v>72.810692000000003</v>
      </c>
      <c r="R5134">
        <v>145.62138400000001</v>
      </c>
      <c r="S5134" t="s">
        <v>201</v>
      </c>
      <c r="T5134" s="221">
        <v>45566.313194444447</v>
      </c>
    </row>
    <row r="5135" spans="1:20" x14ac:dyDescent="0.35">
      <c r="A5135" t="s">
        <v>226</v>
      </c>
      <c r="B5135" t="s">
        <v>254</v>
      </c>
      <c r="C5135" t="s">
        <v>92</v>
      </c>
      <c r="D5135" s="29">
        <v>45676</v>
      </c>
      <c r="E5135" s="184" t="str">
        <f t="shared" si="320"/>
        <v/>
      </c>
      <c r="F5135" s="184" t="str">
        <f t="shared" si="321"/>
        <v/>
      </c>
      <c r="G5135" s="184" t="str">
        <f t="shared" si="322"/>
        <v/>
      </c>
      <c r="H5135" s="184" t="str">
        <f t="shared" si="323"/>
        <v/>
      </c>
      <c r="J5135" t="s">
        <v>253</v>
      </c>
      <c r="K5135" t="s">
        <v>253</v>
      </c>
      <c r="L5135">
        <v>72.810692000000003</v>
      </c>
      <c r="R5135">
        <v>145.62138400000001</v>
      </c>
      <c r="S5135" t="s">
        <v>201</v>
      </c>
      <c r="T5135" s="221">
        <v>45566.313194444447</v>
      </c>
    </row>
    <row r="5136" spans="1:20" x14ac:dyDescent="0.35">
      <c r="A5136" t="s">
        <v>226</v>
      </c>
      <c r="B5136" t="s">
        <v>254</v>
      </c>
      <c r="C5136" t="s">
        <v>92</v>
      </c>
      <c r="D5136" s="29">
        <v>45677</v>
      </c>
      <c r="E5136" s="184" t="str">
        <f t="shared" si="320"/>
        <v/>
      </c>
      <c r="F5136" s="184" t="str">
        <f t="shared" si="321"/>
        <v/>
      </c>
      <c r="G5136" s="184" t="str">
        <f t="shared" si="322"/>
        <v/>
      </c>
      <c r="H5136" s="184" t="str">
        <f t="shared" si="323"/>
        <v/>
      </c>
      <c r="J5136" t="s">
        <v>253</v>
      </c>
      <c r="K5136" t="s">
        <v>253</v>
      </c>
      <c r="L5136">
        <v>72.810692000000003</v>
      </c>
      <c r="R5136">
        <v>145.62138400000001</v>
      </c>
      <c r="S5136" t="s">
        <v>201</v>
      </c>
      <c r="T5136" s="221">
        <v>45566.313194444447</v>
      </c>
    </row>
    <row r="5137" spans="1:20" x14ac:dyDescent="0.35">
      <c r="A5137" t="s">
        <v>226</v>
      </c>
      <c r="B5137" t="s">
        <v>254</v>
      </c>
      <c r="C5137" t="s">
        <v>92</v>
      </c>
      <c r="D5137" s="29">
        <v>45678</v>
      </c>
      <c r="E5137" s="184" t="str">
        <f t="shared" si="320"/>
        <v/>
      </c>
      <c r="F5137" s="184" t="str">
        <f t="shared" si="321"/>
        <v/>
      </c>
      <c r="G5137" s="184" t="str">
        <f t="shared" si="322"/>
        <v/>
      </c>
      <c r="H5137" s="184" t="str">
        <f t="shared" si="323"/>
        <v/>
      </c>
      <c r="J5137" t="s">
        <v>253</v>
      </c>
      <c r="K5137" t="s">
        <v>253</v>
      </c>
      <c r="L5137">
        <v>72.810692000000003</v>
      </c>
      <c r="R5137">
        <v>145.62138400000001</v>
      </c>
      <c r="S5137" t="s">
        <v>201</v>
      </c>
      <c r="T5137" s="221">
        <v>45566.313194444447</v>
      </c>
    </row>
    <row r="5138" spans="1:20" x14ac:dyDescent="0.35">
      <c r="A5138" t="s">
        <v>226</v>
      </c>
      <c r="B5138" t="s">
        <v>254</v>
      </c>
      <c r="C5138" t="s">
        <v>92</v>
      </c>
      <c r="D5138" s="29">
        <v>45679</v>
      </c>
      <c r="E5138" s="184" t="str">
        <f t="shared" si="320"/>
        <v/>
      </c>
      <c r="F5138" s="184" t="str">
        <f t="shared" si="321"/>
        <v/>
      </c>
      <c r="G5138" s="184" t="str">
        <f t="shared" si="322"/>
        <v/>
      </c>
      <c r="H5138" s="184" t="str">
        <f t="shared" si="323"/>
        <v/>
      </c>
      <c r="J5138" t="s">
        <v>253</v>
      </c>
      <c r="K5138" t="s">
        <v>253</v>
      </c>
      <c r="L5138">
        <v>72.810692000000003</v>
      </c>
      <c r="R5138">
        <v>145.62138400000001</v>
      </c>
      <c r="S5138" t="s">
        <v>201</v>
      </c>
      <c r="T5138" s="221">
        <v>45566.313194444447</v>
      </c>
    </row>
    <row r="5139" spans="1:20" x14ac:dyDescent="0.35">
      <c r="A5139" t="s">
        <v>226</v>
      </c>
      <c r="B5139" t="s">
        <v>254</v>
      </c>
      <c r="C5139" t="s">
        <v>92</v>
      </c>
      <c r="D5139" s="29">
        <v>45680</v>
      </c>
      <c r="E5139" s="184" t="str">
        <f t="shared" si="320"/>
        <v/>
      </c>
      <c r="F5139" s="184" t="str">
        <f t="shared" si="321"/>
        <v/>
      </c>
      <c r="G5139" s="184" t="str">
        <f t="shared" si="322"/>
        <v/>
      </c>
      <c r="H5139" s="184" t="str">
        <f t="shared" si="323"/>
        <v/>
      </c>
      <c r="J5139" t="s">
        <v>253</v>
      </c>
      <c r="K5139" t="s">
        <v>253</v>
      </c>
      <c r="L5139">
        <v>72.810692000000003</v>
      </c>
      <c r="R5139">
        <v>145.62138400000001</v>
      </c>
      <c r="S5139" t="s">
        <v>201</v>
      </c>
      <c r="T5139" s="221">
        <v>45566.313194444447</v>
      </c>
    </row>
    <row r="5140" spans="1:20" x14ac:dyDescent="0.35">
      <c r="A5140" t="s">
        <v>226</v>
      </c>
      <c r="B5140" t="s">
        <v>254</v>
      </c>
      <c r="C5140" t="s">
        <v>92</v>
      </c>
      <c r="D5140" s="29">
        <v>45681</v>
      </c>
      <c r="E5140" s="184" t="str">
        <f t="shared" si="320"/>
        <v/>
      </c>
      <c r="F5140" s="184" t="str">
        <f t="shared" si="321"/>
        <v/>
      </c>
      <c r="G5140" s="184" t="str">
        <f t="shared" si="322"/>
        <v/>
      </c>
      <c r="H5140" s="184" t="str">
        <f t="shared" si="323"/>
        <v/>
      </c>
      <c r="J5140" t="s">
        <v>253</v>
      </c>
      <c r="K5140" t="s">
        <v>253</v>
      </c>
      <c r="L5140">
        <v>72.810692000000003</v>
      </c>
      <c r="R5140">
        <v>145.62138400000001</v>
      </c>
      <c r="S5140" t="s">
        <v>201</v>
      </c>
      <c r="T5140" s="221">
        <v>45566.313194444447</v>
      </c>
    </row>
    <row r="5141" spans="1:20" x14ac:dyDescent="0.35">
      <c r="A5141" t="s">
        <v>226</v>
      </c>
      <c r="B5141" t="s">
        <v>254</v>
      </c>
      <c r="C5141" t="s">
        <v>92</v>
      </c>
      <c r="D5141" s="29">
        <v>45682</v>
      </c>
      <c r="E5141" s="184" t="str">
        <f t="shared" si="320"/>
        <v/>
      </c>
      <c r="F5141" s="184" t="str">
        <f t="shared" si="321"/>
        <v/>
      </c>
      <c r="G5141" s="184" t="str">
        <f t="shared" si="322"/>
        <v/>
      </c>
      <c r="H5141" s="184" t="str">
        <f t="shared" si="323"/>
        <v/>
      </c>
      <c r="J5141" t="s">
        <v>253</v>
      </c>
      <c r="K5141" t="s">
        <v>253</v>
      </c>
      <c r="L5141">
        <v>72.810692000000003</v>
      </c>
      <c r="R5141">
        <v>145.62138400000001</v>
      </c>
      <c r="S5141" t="s">
        <v>201</v>
      </c>
      <c r="T5141" s="221">
        <v>45566.313194444447</v>
      </c>
    </row>
    <row r="5142" spans="1:20" x14ac:dyDescent="0.35">
      <c r="A5142" t="s">
        <v>226</v>
      </c>
      <c r="B5142" t="s">
        <v>254</v>
      </c>
      <c r="C5142" t="s">
        <v>92</v>
      </c>
      <c r="D5142" s="29">
        <v>45683</v>
      </c>
      <c r="E5142" s="184" t="str">
        <f t="shared" si="320"/>
        <v/>
      </c>
      <c r="F5142" s="184" t="str">
        <f t="shared" si="321"/>
        <v/>
      </c>
      <c r="G5142" s="184" t="str">
        <f t="shared" si="322"/>
        <v/>
      </c>
      <c r="H5142" s="184" t="str">
        <f t="shared" si="323"/>
        <v/>
      </c>
      <c r="J5142" t="s">
        <v>253</v>
      </c>
      <c r="K5142" t="s">
        <v>253</v>
      </c>
      <c r="L5142">
        <v>72.810692000000003</v>
      </c>
      <c r="R5142">
        <v>145.62138400000001</v>
      </c>
      <c r="S5142" t="s">
        <v>201</v>
      </c>
      <c r="T5142" s="221">
        <v>45566.313194444447</v>
      </c>
    </row>
    <row r="5143" spans="1:20" x14ac:dyDescent="0.35">
      <c r="A5143" t="s">
        <v>226</v>
      </c>
      <c r="B5143" t="s">
        <v>254</v>
      </c>
      <c r="C5143" t="s">
        <v>92</v>
      </c>
      <c r="D5143" s="29">
        <v>45684</v>
      </c>
      <c r="E5143" s="184" t="str">
        <f t="shared" si="320"/>
        <v/>
      </c>
      <c r="F5143" s="184" t="str">
        <f t="shared" si="321"/>
        <v/>
      </c>
      <c r="G5143" s="184" t="str">
        <f t="shared" si="322"/>
        <v/>
      </c>
      <c r="H5143" s="184" t="str">
        <f t="shared" si="323"/>
        <v/>
      </c>
      <c r="J5143" t="s">
        <v>253</v>
      </c>
      <c r="K5143" t="s">
        <v>253</v>
      </c>
      <c r="L5143">
        <v>72.810692000000003</v>
      </c>
      <c r="R5143">
        <v>145.62138400000001</v>
      </c>
      <c r="S5143" t="s">
        <v>201</v>
      </c>
      <c r="T5143" s="221">
        <v>45566.313194444447</v>
      </c>
    </row>
    <row r="5144" spans="1:20" x14ac:dyDescent="0.35">
      <c r="A5144" t="s">
        <v>226</v>
      </c>
      <c r="B5144" t="s">
        <v>254</v>
      </c>
      <c r="C5144" t="s">
        <v>92</v>
      </c>
      <c r="D5144" s="29">
        <v>45685</v>
      </c>
      <c r="E5144" s="184" t="str">
        <f t="shared" si="320"/>
        <v/>
      </c>
      <c r="F5144" s="184" t="str">
        <f t="shared" si="321"/>
        <v/>
      </c>
      <c r="G5144" s="184" t="str">
        <f t="shared" si="322"/>
        <v/>
      </c>
      <c r="H5144" s="184" t="str">
        <f t="shared" si="323"/>
        <v/>
      </c>
      <c r="J5144" t="s">
        <v>253</v>
      </c>
      <c r="K5144" t="s">
        <v>253</v>
      </c>
      <c r="L5144">
        <v>72.810692000000003</v>
      </c>
      <c r="R5144">
        <v>145.62138400000001</v>
      </c>
      <c r="S5144" t="s">
        <v>201</v>
      </c>
      <c r="T5144" s="221">
        <v>45566.313194444447</v>
      </c>
    </row>
    <row r="5145" spans="1:20" x14ac:dyDescent="0.35">
      <c r="A5145" t="s">
        <v>226</v>
      </c>
      <c r="B5145" t="s">
        <v>254</v>
      </c>
      <c r="C5145" t="s">
        <v>92</v>
      </c>
      <c r="D5145" s="29">
        <v>45686</v>
      </c>
      <c r="E5145" s="184" t="str">
        <f t="shared" si="320"/>
        <v/>
      </c>
      <c r="F5145" s="184" t="str">
        <f t="shared" si="321"/>
        <v/>
      </c>
      <c r="G5145" s="184" t="str">
        <f t="shared" si="322"/>
        <v/>
      </c>
      <c r="H5145" s="184" t="str">
        <f t="shared" si="323"/>
        <v/>
      </c>
      <c r="J5145" t="s">
        <v>253</v>
      </c>
      <c r="K5145" t="s">
        <v>253</v>
      </c>
      <c r="L5145">
        <v>72.810692000000003</v>
      </c>
      <c r="R5145">
        <v>145.62138400000001</v>
      </c>
      <c r="S5145" t="s">
        <v>201</v>
      </c>
      <c r="T5145" s="221">
        <v>45566.313194444447</v>
      </c>
    </row>
    <row r="5146" spans="1:20" x14ac:dyDescent="0.35">
      <c r="A5146" t="s">
        <v>226</v>
      </c>
      <c r="B5146" t="s">
        <v>254</v>
      </c>
      <c r="C5146" t="s">
        <v>92</v>
      </c>
      <c r="D5146" s="29">
        <v>45687</v>
      </c>
      <c r="E5146" s="184" t="str">
        <f t="shared" si="320"/>
        <v/>
      </c>
      <c r="F5146" s="184" t="str">
        <f t="shared" si="321"/>
        <v/>
      </c>
      <c r="G5146" s="184" t="str">
        <f t="shared" si="322"/>
        <v/>
      </c>
      <c r="H5146" s="184" t="str">
        <f t="shared" si="323"/>
        <v/>
      </c>
      <c r="J5146" t="s">
        <v>253</v>
      </c>
      <c r="K5146" t="s">
        <v>253</v>
      </c>
      <c r="L5146">
        <v>72.810692000000003</v>
      </c>
      <c r="R5146">
        <v>145.62138400000001</v>
      </c>
      <c r="S5146" t="s">
        <v>201</v>
      </c>
      <c r="T5146" s="221">
        <v>45566.313194444447</v>
      </c>
    </row>
    <row r="5147" spans="1:20" x14ac:dyDescent="0.35">
      <c r="A5147" t="s">
        <v>226</v>
      </c>
      <c r="B5147" t="s">
        <v>254</v>
      </c>
      <c r="C5147" t="s">
        <v>92</v>
      </c>
      <c r="D5147" s="29">
        <v>45688</v>
      </c>
      <c r="E5147" s="184" t="str">
        <f t="shared" si="320"/>
        <v/>
      </c>
      <c r="F5147" s="184" t="str">
        <f t="shared" si="321"/>
        <v/>
      </c>
      <c r="G5147" s="184" t="str">
        <f t="shared" si="322"/>
        <v/>
      </c>
      <c r="H5147" s="184" t="str">
        <f t="shared" si="323"/>
        <v/>
      </c>
      <c r="J5147" t="s">
        <v>253</v>
      </c>
      <c r="K5147" t="s">
        <v>253</v>
      </c>
      <c r="L5147">
        <v>72.810692000000003</v>
      </c>
      <c r="R5147">
        <v>145.62138400000001</v>
      </c>
      <c r="S5147" t="s">
        <v>201</v>
      </c>
      <c r="T5147" s="221">
        <v>45566.313194444447</v>
      </c>
    </row>
    <row r="5148" spans="1:20" x14ac:dyDescent="0.35">
      <c r="A5148" t="s">
        <v>226</v>
      </c>
      <c r="B5148" t="s">
        <v>254</v>
      </c>
      <c r="C5148" t="s">
        <v>92</v>
      </c>
      <c r="D5148" s="29">
        <v>45689</v>
      </c>
      <c r="E5148" s="184" t="str">
        <f t="shared" si="320"/>
        <v/>
      </c>
      <c r="F5148" s="184" t="str">
        <f t="shared" si="321"/>
        <v/>
      </c>
      <c r="G5148" s="184" t="str">
        <f t="shared" si="322"/>
        <v/>
      </c>
      <c r="H5148" s="184" t="str">
        <f t="shared" si="323"/>
        <v/>
      </c>
      <c r="J5148" t="s">
        <v>253</v>
      </c>
      <c r="K5148" t="s">
        <v>253</v>
      </c>
      <c r="L5148">
        <v>72.810692000000003</v>
      </c>
      <c r="R5148">
        <v>145.62138400000001</v>
      </c>
      <c r="S5148" t="s">
        <v>201</v>
      </c>
      <c r="T5148" s="221">
        <v>45566.313194444447</v>
      </c>
    </row>
    <row r="5149" spans="1:20" x14ac:dyDescent="0.35">
      <c r="A5149" t="s">
        <v>226</v>
      </c>
      <c r="B5149" t="s">
        <v>254</v>
      </c>
      <c r="C5149" t="s">
        <v>92</v>
      </c>
      <c r="D5149" s="29">
        <v>45690</v>
      </c>
      <c r="E5149" s="184" t="str">
        <f t="shared" si="320"/>
        <v/>
      </c>
      <c r="F5149" s="184" t="str">
        <f t="shared" si="321"/>
        <v/>
      </c>
      <c r="G5149" s="184" t="str">
        <f t="shared" si="322"/>
        <v/>
      </c>
      <c r="H5149" s="184" t="str">
        <f t="shared" si="323"/>
        <v/>
      </c>
      <c r="J5149" t="s">
        <v>253</v>
      </c>
      <c r="K5149" t="s">
        <v>253</v>
      </c>
      <c r="L5149">
        <v>72.810692000000003</v>
      </c>
      <c r="R5149">
        <v>145.62138400000001</v>
      </c>
      <c r="S5149" t="s">
        <v>201</v>
      </c>
      <c r="T5149" s="221">
        <v>45566.313194444447</v>
      </c>
    </row>
    <row r="5150" spans="1:20" x14ac:dyDescent="0.35">
      <c r="A5150" t="s">
        <v>226</v>
      </c>
      <c r="B5150" t="s">
        <v>254</v>
      </c>
      <c r="C5150" t="s">
        <v>92</v>
      </c>
      <c r="D5150" s="29">
        <v>45691</v>
      </c>
      <c r="E5150" s="184" t="str">
        <f t="shared" si="320"/>
        <v/>
      </c>
      <c r="F5150" s="184" t="str">
        <f t="shared" si="321"/>
        <v/>
      </c>
      <c r="G5150" s="184" t="str">
        <f t="shared" si="322"/>
        <v/>
      </c>
      <c r="H5150" s="184" t="str">
        <f t="shared" si="323"/>
        <v/>
      </c>
      <c r="J5150" t="s">
        <v>253</v>
      </c>
      <c r="K5150" t="s">
        <v>253</v>
      </c>
      <c r="L5150">
        <v>72.810692000000003</v>
      </c>
      <c r="R5150">
        <v>145.62138400000001</v>
      </c>
      <c r="S5150" t="s">
        <v>201</v>
      </c>
      <c r="T5150" s="221">
        <v>45566.313194444447</v>
      </c>
    </row>
    <row r="5151" spans="1:20" x14ac:dyDescent="0.35">
      <c r="A5151" t="s">
        <v>226</v>
      </c>
      <c r="B5151" t="s">
        <v>254</v>
      </c>
      <c r="C5151" t="s">
        <v>92</v>
      </c>
      <c r="D5151" s="29">
        <v>45692</v>
      </c>
      <c r="E5151" s="184" t="str">
        <f t="shared" si="320"/>
        <v/>
      </c>
      <c r="F5151" s="184" t="str">
        <f t="shared" si="321"/>
        <v/>
      </c>
      <c r="G5151" s="184" t="str">
        <f t="shared" si="322"/>
        <v/>
      </c>
      <c r="H5151" s="184" t="str">
        <f t="shared" si="323"/>
        <v/>
      </c>
      <c r="J5151" t="s">
        <v>253</v>
      </c>
      <c r="K5151" t="s">
        <v>253</v>
      </c>
      <c r="L5151">
        <v>72.810692000000003</v>
      </c>
      <c r="R5151">
        <v>145.62138400000001</v>
      </c>
      <c r="S5151" t="s">
        <v>201</v>
      </c>
      <c r="T5151" s="221">
        <v>45566.313194444447</v>
      </c>
    </row>
    <row r="5152" spans="1:20" x14ac:dyDescent="0.35">
      <c r="A5152" t="s">
        <v>226</v>
      </c>
      <c r="B5152" t="s">
        <v>254</v>
      </c>
      <c r="C5152" t="s">
        <v>92</v>
      </c>
      <c r="D5152" s="29">
        <v>45693</v>
      </c>
      <c r="E5152" s="184" t="str">
        <f t="shared" si="320"/>
        <v/>
      </c>
      <c r="F5152" s="184" t="str">
        <f t="shared" si="321"/>
        <v/>
      </c>
      <c r="G5152" s="184" t="str">
        <f t="shared" si="322"/>
        <v/>
      </c>
      <c r="H5152" s="184" t="str">
        <f t="shared" si="323"/>
        <v/>
      </c>
      <c r="J5152" t="s">
        <v>253</v>
      </c>
      <c r="K5152" t="s">
        <v>253</v>
      </c>
      <c r="L5152">
        <v>72.810692000000003</v>
      </c>
      <c r="R5152">
        <v>145.62138400000001</v>
      </c>
      <c r="S5152" t="s">
        <v>201</v>
      </c>
      <c r="T5152" s="221">
        <v>45566.313194444447</v>
      </c>
    </row>
    <row r="5153" spans="1:20" x14ac:dyDescent="0.35">
      <c r="A5153" t="s">
        <v>226</v>
      </c>
      <c r="B5153" t="s">
        <v>254</v>
      </c>
      <c r="C5153" t="s">
        <v>92</v>
      </c>
      <c r="D5153" s="29">
        <v>45694</v>
      </c>
      <c r="E5153" s="184" t="str">
        <f t="shared" si="320"/>
        <v/>
      </c>
      <c r="F5153" s="184" t="str">
        <f t="shared" si="321"/>
        <v/>
      </c>
      <c r="G5153" s="184" t="str">
        <f t="shared" si="322"/>
        <v/>
      </c>
      <c r="H5153" s="184" t="str">
        <f t="shared" si="323"/>
        <v/>
      </c>
      <c r="J5153" t="s">
        <v>253</v>
      </c>
      <c r="K5153" t="s">
        <v>253</v>
      </c>
      <c r="L5153">
        <v>72.810692000000003</v>
      </c>
      <c r="R5153">
        <v>145.62138400000001</v>
      </c>
      <c r="S5153" t="s">
        <v>201</v>
      </c>
      <c r="T5153" s="221">
        <v>45566.313194444447</v>
      </c>
    </row>
    <row r="5154" spans="1:20" x14ac:dyDescent="0.35">
      <c r="A5154" t="s">
        <v>226</v>
      </c>
      <c r="B5154" t="s">
        <v>254</v>
      </c>
      <c r="C5154" t="s">
        <v>92</v>
      </c>
      <c r="D5154" s="29">
        <v>45695</v>
      </c>
      <c r="E5154" s="184" t="str">
        <f t="shared" si="320"/>
        <v/>
      </c>
      <c r="F5154" s="184" t="str">
        <f t="shared" si="321"/>
        <v/>
      </c>
      <c r="G5154" s="184" t="str">
        <f t="shared" si="322"/>
        <v/>
      </c>
      <c r="H5154" s="184" t="str">
        <f t="shared" si="323"/>
        <v/>
      </c>
      <c r="J5154" t="s">
        <v>253</v>
      </c>
      <c r="K5154" t="s">
        <v>253</v>
      </c>
      <c r="L5154">
        <v>72.810692000000003</v>
      </c>
      <c r="R5154">
        <v>145.62138400000001</v>
      </c>
      <c r="S5154" t="s">
        <v>201</v>
      </c>
      <c r="T5154" s="221">
        <v>45566.313194444447</v>
      </c>
    </row>
    <row r="5155" spans="1:20" x14ac:dyDescent="0.35">
      <c r="A5155" t="s">
        <v>226</v>
      </c>
      <c r="B5155" t="s">
        <v>254</v>
      </c>
      <c r="C5155" t="s">
        <v>92</v>
      </c>
      <c r="D5155" s="29">
        <v>45696</v>
      </c>
      <c r="E5155" s="184" t="str">
        <f t="shared" si="320"/>
        <v/>
      </c>
      <c r="F5155" s="184" t="str">
        <f t="shared" si="321"/>
        <v/>
      </c>
      <c r="G5155" s="184" t="str">
        <f t="shared" si="322"/>
        <v/>
      </c>
      <c r="H5155" s="184" t="str">
        <f t="shared" si="323"/>
        <v/>
      </c>
      <c r="J5155" t="s">
        <v>253</v>
      </c>
      <c r="K5155" t="s">
        <v>253</v>
      </c>
      <c r="L5155">
        <v>72.810692000000003</v>
      </c>
      <c r="R5155">
        <v>145.62138400000001</v>
      </c>
      <c r="S5155" t="s">
        <v>201</v>
      </c>
      <c r="T5155" s="221">
        <v>45566.313194444447</v>
      </c>
    </row>
    <row r="5156" spans="1:20" x14ac:dyDescent="0.35">
      <c r="A5156" t="s">
        <v>226</v>
      </c>
      <c r="B5156" t="s">
        <v>254</v>
      </c>
      <c r="C5156" t="s">
        <v>92</v>
      </c>
      <c r="D5156" s="29">
        <v>45697</v>
      </c>
      <c r="E5156" s="184" t="str">
        <f t="shared" si="320"/>
        <v/>
      </c>
      <c r="F5156" s="184" t="str">
        <f t="shared" si="321"/>
        <v/>
      </c>
      <c r="G5156" s="184" t="str">
        <f t="shared" si="322"/>
        <v/>
      </c>
      <c r="H5156" s="184" t="str">
        <f t="shared" si="323"/>
        <v/>
      </c>
      <c r="J5156" t="s">
        <v>253</v>
      </c>
      <c r="K5156" t="s">
        <v>253</v>
      </c>
      <c r="L5156">
        <v>72.810692000000003</v>
      </c>
      <c r="R5156">
        <v>145.62138400000001</v>
      </c>
      <c r="S5156" t="s">
        <v>201</v>
      </c>
      <c r="T5156" s="221">
        <v>45566.313194444447</v>
      </c>
    </row>
    <row r="5157" spans="1:20" x14ac:dyDescent="0.35">
      <c r="A5157" t="s">
        <v>226</v>
      </c>
      <c r="B5157" t="s">
        <v>254</v>
      </c>
      <c r="C5157" t="s">
        <v>92</v>
      </c>
      <c r="D5157" s="29">
        <v>45698</v>
      </c>
      <c r="E5157" s="184" t="str">
        <f t="shared" si="320"/>
        <v/>
      </c>
      <c r="F5157" s="184" t="str">
        <f t="shared" si="321"/>
        <v/>
      </c>
      <c r="G5157" s="184" t="str">
        <f t="shared" si="322"/>
        <v/>
      </c>
      <c r="H5157" s="184" t="str">
        <f t="shared" si="323"/>
        <v/>
      </c>
      <c r="J5157" t="s">
        <v>253</v>
      </c>
      <c r="K5157" t="s">
        <v>253</v>
      </c>
      <c r="L5157">
        <v>72.810692000000003</v>
      </c>
      <c r="R5157">
        <v>145.62138400000001</v>
      </c>
      <c r="S5157" t="s">
        <v>201</v>
      </c>
      <c r="T5157" s="221">
        <v>45566.313194444447</v>
      </c>
    </row>
    <row r="5158" spans="1:20" x14ac:dyDescent="0.35">
      <c r="A5158" t="s">
        <v>226</v>
      </c>
      <c r="B5158" t="s">
        <v>254</v>
      </c>
      <c r="C5158" t="s">
        <v>92</v>
      </c>
      <c r="D5158" s="29">
        <v>45699</v>
      </c>
      <c r="E5158" s="184" t="str">
        <f t="shared" si="320"/>
        <v/>
      </c>
      <c r="F5158" s="184" t="str">
        <f t="shared" si="321"/>
        <v/>
      </c>
      <c r="G5158" s="184" t="str">
        <f t="shared" si="322"/>
        <v/>
      </c>
      <c r="H5158" s="184" t="str">
        <f t="shared" si="323"/>
        <v/>
      </c>
      <c r="J5158" t="s">
        <v>253</v>
      </c>
      <c r="K5158" t="s">
        <v>253</v>
      </c>
      <c r="L5158">
        <v>72.810692000000003</v>
      </c>
      <c r="R5158">
        <v>145.62138400000001</v>
      </c>
      <c r="S5158" t="s">
        <v>201</v>
      </c>
      <c r="T5158" s="221">
        <v>45566.313194444447</v>
      </c>
    </row>
    <row r="5159" spans="1:20" x14ac:dyDescent="0.35">
      <c r="A5159" t="s">
        <v>226</v>
      </c>
      <c r="B5159" t="s">
        <v>254</v>
      </c>
      <c r="C5159" t="s">
        <v>92</v>
      </c>
      <c r="D5159" s="29">
        <v>45700</v>
      </c>
      <c r="E5159" s="184" t="str">
        <f t="shared" si="320"/>
        <v/>
      </c>
      <c r="F5159" s="184" t="str">
        <f t="shared" si="321"/>
        <v/>
      </c>
      <c r="G5159" s="184" t="str">
        <f t="shared" si="322"/>
        <v/>
      </c>
      <c r="H5159" s="184" t="str">
        <f t="shared" si="323"/>
        <v/>
      </c>
      <c r="J5159" t="s">
        <v>253</v>
      </c>
      <c r="K5159" t="s">
        <v>253</v>
      </c>
      <c r="L5159">
        <v>72.810692000000003</v>
      </c>
      <c r="R5159">
        <v>145.62138400000001</v>
      </c>
      <c r="S5159" t="s">
        <v>201</v>
      </c>
      <c r="T5159" s="221">
        <v>45566.313194444447</v>
      </c>
    </row>
    <row r="5160" spans="1:20" x14ac:dyDescent="0.35">
      <c r="A5160" t="s">
        <v>226</v>
      </c>
      <c r="B5160" t="s">
        <v>254</v>
      </c>
      <c r="C5160" t="s">
        <v>92</v>
      </c>
      <c r="D5160" s="29">
        <v>45701</v>
      </c>
      <c r="E5160" s="184" t="str">
        <f t="shared" si="320"/>
        <v/>
      </c>
      <c r="F5160" s="184" t="str">
        <f t="shared" si="321"/>
        <v/>
      </c>
      <c r="G5160" s="184" t="str">
        <f t="shared" si="322"/>
        <v/>
      </c>
      <c r="H5160" s="184" t="str">
        <f t="shared" si="323"/>
        <v/>
      </c>
      <c r="J5160" t="s">
        <v>253</v>
      </c>
      <c r="K5160" t="s">
        <v>253</v>
      </c>
      <c r="L5160">
        <v>72.810692000000003</v>
      </c>
      <c r="R5160">
        <v>145.62138400000001</v>
      </c>
      <c r="S5160" t="s">
        <v>201</v>
      </c>
      <c r="T5160" s="221">
        <v>45566.313194444447</v>
      </c>
    </row>
    <row r="5161" spans="1:20" x14ac:dyDescent="0.35">
      <c r="A5161" t="s">
        <v>226</v>
      </c>
      <c r="B5161" t="s">
        <v>254</v>
      </c>
      <c r="C5161" t="s">
        <v>92</v>
      </c>
      <c r="D5161" s="29">
        <v>45702</v>
      </c>
      <c r="E5161" s="184" t="str">
        <f t="shared" si="320"/>
        <v/>
      </c>
      <c r="F5161" s="184" t="str">
        <f t="shared" si="321"/>
        <v/>
      </c>
      <c r="G5161" s="184" t="str">
        <f t="shared" si="322"/>
        <v/>
      </c>
      <c r="H5161" s="184" t="str">
        <f t="shared" si="323"/>
        <v/>
      </c>
      <c r="J5161" t="s">
        <v>253</v>
      </c>
      <c r="K5161" t="s">
        <v>253</v>
      </c>
      <c r="L5161">
        <v>72.810692000000003</v>
      </c>
      <c r="R5161">
        <v>145.62138400000001</v>
      </c>
      <c r="S5161" t="s">
        <v>201</v>
      </c>
      <c r="T5161" s="221">
        <v>45566.313194444447</v>
      </c>
    </row>
    <row r="5162" spans="1:20" x14ac:dyDescent="0.35">
      <c r="A5162" t="s">
        <v>226</v>
      </c>
      <c r="B5162" t="s">
        <v>254</v>
      </c>
      <c r="C5162" t="s">
        <v>92</v>
      </c>
      <c r="D5162" s="29">
        <v>45703</v>
      </c>
      <c r="E5162" s="184" t="str">
        <f t="shared" si="320"/>
        <v/>
      </c>
      <c r="F5162" s="184" t="str">
        <f t="shared" si="321"/>
        <v/>
      </c>
      <c r="G5162" s="184" t="str">
        <f t="shared" si="322"/>
        <v/>
      </c>
      <c r="H5162" s="184" t="str">
        <f t="shared" si="323"/>
        <v/>
      </c>
      <c r="J5162" t="s">
        <v>253</v>
      </c>
      <c r="K5162" t="s">
        <v>253</v>
      </c>
      <c r="L5162">
        <v>72.810692000000003</v>
      </c>
      <c r="R5162">
        <v>145.62138400000001</v>
      </c>
      <c r="S5162" t="s">
        <v>201</v>
      </c>
      <c r="T5162" s="221">
        <v>45566.313194444447</v>
      </c>
    </row>
    <row r="5163" spans="1:20" x14ac:dyDescent="0.35">
      <c r="A5163" t="s">
        <v>226</v>
      </c>
      <c r="B5163" t="s">
        <v>254</v>
      </c>
      <c r="C5163" t="s">
        <v>92</v>
      </c>
      <c r="D5163" s="29">
        <v>45704</v>
      </c>
      <c r="E5163" s="184" t="str">
        <f t="shared" si="320"/>
        <v/>
      </c>
      <c r="F5163" s="184" t="str">
        <f t="shared" si="321"/>
        <v/>
      </c>
      <c r="G5163" s="184" t="str">
        <f t="shared" si="322"/>
        <v/>
      </c>
      <c r="H5163" s="184" t="str">
        <f t="shared" si="323"/>
        <v/>
      </c>
      <c r="J5163" t="s">
        <v>253</v>
      </c>
      <c r="K5163" t="s">
        <v>253</v>
      </c>
      <c r="L5163">
        <v>72.810692000000003</v>
      </c>
      <c r="R5163">
        <v>145.62138400000001</v>
      </c>
      <c r="S5163" t="s">
        <v>201</v>
      </c>
      <c r="T5163" s="221">
        <v>45566.313194444447</v>
      </c>
    </row>
    <row r="5164" spans="1:20" x14ac:dyDescent="0.35">
      <c r="A5164" t="s">
        <v>226</v>
      </c>
      <c r="B5164" t="s">
        <v>254</v>
      </c>
      <c r="C5164" t="s">
        <v>92</v>
      </c>
      <c r="D5164" s="29">
        <v>45705</v>
      </c>
      <c r="E5164" s="184" t="str">
        <f t="shared" si="320"/>
        <v/>
      </c>
      <c r="F5164" s="184" t="str">
        <f t="shared" si="321"/>
        <v/>
      </c>
      <c r="G5164" s="184" t="str">
        <f t="shared" si="322"/>
        <v/>
      </c>
      <c r="H5164" s="184" t="str">
        <f t="shared" si="323"/>
        <v/>
      </c>
      <c r="J5164" t="s">
        <v>253</v>
      </c>
      <c r="K5164" t="s">
        <v>253</v>
      </c>
      <c r="L5164">
        <v>72.810692000000003</v>
      </c>
      <c r="R5164">
        <v>145.62138400000001</v>
      </c>
      <c r="S5164" t="s">
        <v>201</v>
      </c>
      <c r="T5164" s="221">
        <v>45566.313194444447</v>
      </c>
    </row>
    <row r="5165" spans="1:20" x14ac:dyDescent="0.35">
      <c r="A5165" t="s">
        <v>226</v>
      </c>
      <c r="B5165" t="s">
        <v>254</v>
      </c>
      <c r="C5165" t="s">
        <v>92</v>
      </c>
      <c r="D5165" s="29">
        <v>45706</v>
      </c>
      <c r="E5165" s="184" t="str">
        <f t="shared" si="320"/>
        <v/>
      </c>
      <c r="F5165" s="184" t="str">
        <f t="shared" si="321"/>
        <v/>
      </c>
      <c r="G5165" s="184" t="str">
        <f t="shared" si="322"/>
        <v/>
      </c>
      <c r="H5165" s="184" t="str">
        <f t="shared" si="323"/>
        <v/>
      </c>
      <c r="J5165" t="s">
        <v>253</v>
      </c>
      <c r="K5165" t="s">
        <v>253</v>
      </c>
      <c r="L5165">
        <v>72.810692000000003</v>
      </c>
      <c r="R5165">
        <v>145.62138400000001</v>
      </c>
      <c r="S5165" t="s">
        <v>201</v>
      </c>
      <c r="T5165" s="221">
        <v>45566.313194444447</v>
      </c>
    </row>
    <row r="5166" spans="1:20" x14ac:dyDescent="0.35">
      <c r="A5166" t="s">
        <v>226</v>
      </c>
      <c r="B5166" t="s">
        <v>254</v>
      </c>
      <c r="C5166" t="s">
        <v>92</v>
      </c>
      <c r="D5166" s="29">
        <v>45707</v>
      </c>
      <c r="E5166" s="184" t="str">
        <f t="shared" si="320"/>
        <v/>
      </c>
      <c r="F5166" s="184" t="str">
        <f t="shared" si="321"/>
        <v/>
      </c>
      <c r="G5166" s="184" t="str">
        <f t="shared" si="322"/>
        <v/>
      </c>
      <c r="H5166" s="184" t="str">
        <f t="shared" si="323"/>
        <v/>
      </c>
      <c r="J5166" t="s">
        <v>253</v>
      </c>
      <c r="K5166" t="s">
        <v>253</v>
      </c>
      <c r="L5166">
        <v>72.810692000000003</v>
      </c>
      <c r="R5166">
        <v>145.62138400000001</v>
      </c>
      <c r="S5166" t="s">
        <v>201</v>
      </c>
      <c r="T5166" s="221">
        <v>45566.313194444447</v>
      </c>
    </row>
    <row r="5167" spans="1:20" x14ac:dyDescent="0.35">
      <c r="A5167" t="s">
        <v>226</v>
      </c>
      <c r="B5167" t="s">
        <v>254</v>
      </c>
      <c r="C5167" t="s">
        <v>92</v>
      </c>
      <c r="D5167" s="29">
        <v>45708</v>
      </c>
      <c r="E5167" s="184" t="str">
        <f t="shared" si="320"/>
        <v/>
      </c>
      <c r="F5167" s="184" t="str">
        <f t="shared" si="321"/>
        <v/>
      </c>
      <c r="G5167" s="184" t="str">
        <f t="shared" si="322"/>
        <v/>
      </c>
      <c r="H5167" s="184" t="str">
        <f t="shared" si="323"/>
        <v/>
      </c>
      <c r="J5167" t="s">
        <v>253</v>
      </c>
      <c r="K5167" t="s">
        <v>253</v>
      </c>
      <c r="L5167">
        <v>72.810692000000003</v>
      </c>
      <c r="R5167">
        <v>145.62138400000001</v>
      </c>
      <c r="S5167" t="s">
        <v>201</v>
      </c>
      <c r="T5167" s="221">
        <v>45566.313194444447</v>
      </c>
    </row>
    <row r="5168" spans="1:20" x14ac:dyDescent="0.35">
      <c r="A5168" t="s">
        <v>226</v>
      </c>
      <c r="B5168" t="s">
        <v>254</v>
      </c>
      <c r="C5168" t="s">
        <v>92</v>
      </c>
      <c r="D5168" s="29">
        <v>45709</v>
      </c>
      <c r="E5168" s="184" t="str">
        <f t="shared" si="320"/>
        <v/>
      </c>
      <c r="F5168" s="184" t="str">
        <f t="shared" si="321"/>
        <v/>
      </c>
      <c r="G5168" s="184" t="str">
        <f t="shared" si="322"/>
        <v/>
      </c>
      <c r="H5168" s="184" t="str">
        <f t="shared" si="323"/>
        <v/>
      </c>
      <c r="J5168" t="s">
        <v>253</v>
      </c>
      <c r="K5168" t="s">
        <v>253</v>
      </c>
      <c r="L5168">
        <v>72.810692000000003</v>
      </c>
      <c r="R5168">
        <v>145.62138400000001</v>
      </c>
      <c r="S5168" t="s">
        <v>201</v>
      </c>
      <c r="T5168" s="221">
        <v>45566.313194444447</v>
      </c>
    </row>
    <row r="5169" spans="1:20" x14ac:dyDescent="0.35">
      <c r="A5169" t="s">
        <v>226</v>
      </c>
      <c r="B5169" t="s">
        <v>254</v>
      </c>
      <c r="C5169" t="s">
        <v>92</v>
      </c>
      <c r="D5169" s="29">
        <v>45710</v>
      </c>
      <c r="E5169" s="184" t="str">
        <f t="shared" si="320"/>
        <v/>
      </c>
      <c r="F5169" s="184" t="str">
        <f t="shared" si="321"/>
        <v/>
      </c>
      <c r="G5169" s="184" t="str">
        <f t="shared" si="322"/>
        <v/>
      </c>
      <c r="H5169" s="184" t="str">
        <f t="shared" si="323"/>
        <v/>
      </c>
      <c r="J5169" t="s">
        <v>253</v>
      </c>
      <c r="K5169" t="s">
        <v>253</v>
      </c>
      <c r="L5169">
        <v>72.810692000000003</v>
      </c>
      <c r="R5169">
        <v>145.62138400000001</v>
      </c>
      <c r="S5169" t="s">
        <v>201</v>
      </c>
      <c r="T5169" s="221">
        <v>45566.313194444447</v>
      </c>
    </row>
    <row r="5170" spans="1:20" x14ac:dyDescent="0.35">
      <c r="A5170" t="s">
        <v>226</v>
      </c>
      <c r="B5170" t="s">
        <v>254</v>
      </c>
      <c r="C5170" t="s">
        <v>92</v>
      </c>
      <c r="D5170" s="29">
        <v>45711</v>
      </c>
      <c r="E5170" s="184" t="str">
        <f t="shared" si="320"/>
        <v/>
      </c>
      <c r="F5170" s="184" t="str">
        <f t="shared" si="321"/>
        <v/>
      </c>
      <c r="G5170" s="184" t="str">
        <f t="shared" si="322"/>
        <v/>
      </c>
      <c r="H5170" s="184" t="str">
        <f t="shared" si="323"/>
        <v/>
      </c>
      <c r="J5170" t="s">
        <v>253</v>
      </c>
      <c r="K5170" t="s">
        <v>253</v>
      </c>
      <c r="L5170">
        <v>72.810692000000003</v>
      </c>
      <c r="R5170">
        <v>145.62138400000001</v>
      </c>
      <c r="S5170" t="s">
        <v>201</v>
      </c>
      <c r="T5170" s="221">
        <v>45566.313194444447</v>
      </c>
    </row>
    <row r="5171" spans="1:20" x14ac:dyDescent="0.35">
      <c r="A5171" t="s">
        <v>226</v>
      </c>
      <c r="B5171" t="s">
        <v>254</v>
      </c>
      <c r="C5171" t="s">
        <v>92</v>
      </c>
      <c r="D5171" s="29">
        <v>45712</v>
      </c>
      <c r="E5171" s="184" t="str">
        <f t="shared" si="320"/>
        <v/>
      </c>
      <c r="F5171" s="184" t="str">
        <f t="shared" si="321"/>
        <v/>
      </c>
      <c r="G5171" s="184" t="str">
        <f t="shared" si="322"/>
        <v/>
      </c>
      <c r="H5171" s="184" t="str">
        <f t="shared" si="323"/>
        <v/>
      </c>
      <c r="J5171" t="s">
        <v>253</v>
      </c>
      <c r="K5171" t="s">
        <v>253</v>
      </c>
      <c r="L5171">
        <v>72.810692000000003</v>
      </c>
      <c r="R5171">
        <v>145.62138400000001</v>
      </c>
      <c r="S5171" t="s">
        <v>201</v>
      </c>
      <c r="T5171" s="221">
        <v>45566.313194444447</v>
      </c>
    </row>
    <row r="5172" spans="1:20" x14ac:dyDescent="0.35">
      <c r="A5172" t="s">
        <v>226</v>
      </c>
      <c r="B5172" t="s">
        <v>254</v>
      </c>
      <c r="C5172" t="s">
        <v>92</v>
      </c>
      <c r="D5172" s="29">
        <v>45713</v>
      </c>
      <c r="E5172" s="184" t="str">
        <f t="shared" si="320"/>
        <v/>
      </c>
      <c r="F5172" s="184" t="str">
        <f t="shared" si="321"/>
        <v/>
      </c>
      <c r="G5172" s="184" t="str">
        <f t="shared" si="322"/>
        <v/>
      </c>
      <c r="H5172" s="184" t="str">
        <f t="shared" si="323"/>
        <v/>
      </c>
      <c r="J5172" t="s">
        <v>253</v>
      </c>
      <c r="K5172" t="s">
        <v>253</v>
      </c>
      <c r="L5172">
        <v>72.810692000000003</v>
      </c>
      <c r="R5172">
        <v>145.62138400000001</v>
      </c>
      <c r="S5172" t="s">
        <v>201</v>
      </c>
      <c r="T5172" s="221">
        <v>45566.313194444447</v>
      </c>
    </row>
    <row r="5173" spans="1:20" x14ac:dyDescent="0.35">
      <c r="A5173" t="s">
        <v>226</v>
      </c>
      <c r="B5173" t="s">
        <v>254</v>
      </c>
      <c r="C5173" t="s">
        <v>92</v>
      </c>
      <c r="D5173" s="29">
        <v>45714</v>
      </c>
      <c r="E5173" s="184" t="str">
        <f t="shared" si="320"/>
        <v/>
      </c>
      <c r="F5173" s="184" t="str">
        <f t="shared" si="321"/>
        <v/>
      </c>
      <c r="G5173" s="184" t="str">
        <f t="shared" si="322"/>
        <v/>
      </c>
      <c r="H5173" s="184" t="str">
        <f t="shared" si="323"/>
        <v/>
      </c>
      <c r="J5173" t="s">
        <v>253</v>
      </c>
      <c r="K5173" t="s">
        <v>253</v>
      </c>
      <c r="L5173">
        <v>72.810692000000003</v>
      </c>
      <c r="R5173">
        <v>145.62138400000001</v>
      </c>
      <c r="S5173" t="s">
        <v>201</v>
      </c>
      <c r="T5173" s="221">
        <v>45566.313194444447</v>
      </c>
    </row>
    <row r="5174" spans="1:20" x14ac:dyDescent="0.35">
      <c r="A5174" t="s">
        <v>226</v>
      </c>
      <c r="B5174" t="s">
        <v>254</v>
      </c>
      <c r="C5174" t="s">
        <v>92</v>
      </c>
      <c r="D5174" s="29">
        <v>45715</v>
      </c>
      <c r="E5174" s="184" t="str">
        <f t="shared" si="320"/>
        <v/>
      </c>
      <c r="F5174" s="184" t="str">
        <f t="shared" si="321"/>
        <v/>
      </c>
      <c r="G5174" s="184" t="str">
        <f t="shared" si="322"/>
        <v/>
      </c>
      <c r="H5174" s="184" t="str">
        <f t="shared" si="323"/>
        <v/>
      </c>
      <c r="J5174" t="s">
        <v>253</v>
      </c>
      <c r="K5174" t="s">
        <v>253</v>
      </c>
      <c r="L5174">
        <v>72.810692000000003</v>
      </c>
      <c r="R5174">
        <v>145.62138400000001</v>
      </c>
      <c r="S5174" t="s">
        <v>201</v>
      </c>
      <c r="T5174" s="221">
        <v>45566.313194444447</v>
      </c>
    </row>
    <row r="5175" spans="1:20" x14ac:dyDescent="0.35">
      <c r="A5175" t="s">
        <v>226</v>
      </c>
      <c r="B5175" t="s">
        <v>254</v>
      </c>
      <c r="C5175" t="s">
        <v>92</v>
      </c>
      <c r="D5175" s="29">
        <v>45716</v>
      </c>
      <c r="E5175" s="184" t="str">
        <f t="shared" si="320"/>
        <v/>
      </c>
      <c r="F5175" s="184" t="str">
        <f t="shared" si="321"/>
        <v/>
      </c>
      <c r="G5175" s="184" t="str">
        <f t="shared" si="322"/>
        <v/>
      </c>
      <c r="H5175" s="184" t="str">
        <f t="shared" si="323"/>
        <v/>
      </c>
      <c r="J5175" t="s">
        <v>253</v>
      </c>
      <c r="K5175" t="s">
        <v>253</v>
      </c>
      <c r="L5175">
        <v>72.810692000000003</v>
      </c>
      <c r="R5175">
        <v>145.62138400000001</v>
      </c>
      <c r="S5175" t="s">
        <v>201</v>
      </c>
      <c r="T5175" s="221">
        <v>45566.313194444447</v>
      </c>
    </row>
    <row r="5176" spans="1:20" x14ac:dyDescent="0.35">
      <c r="A5176" t="s">
        <v>226</v>
      </c>
      <c r="B5176" t="s">
        <v>254</v>
      </c>
      <c r="C5176" t="s">
        <v>92</v>
      </c>
      <c r="D5176" s="29">
        <v>45717</v>
      </c>
      <c r="E5176" s="184" t="str">
        <f t="shared" si="320"/>
        <v/>
      </c>
      <c r="F5176" s="184" t="str">
        <f t="shared" si="321"/>
        <v/>
      </c>
      <c r="G5176" s="184" t="str">
        <f t="shared" si="322"/>
        <v/>
      </c>
      <c r="H5176" s="184" t="str">
        <f t="shared" si="323"/>
        <v/>
      </c>
      <c r="J5176" t="s">
        <v>253</v>
      </c>
      <c r="K5176" t="s">
        <v>253</v>
      </c>
      <c r="L5176">
        <v>69.818472</v>
      </c>
      <c r="R5176">
        <v>139.636943</v>
      </c>
      <c r="S5176" t="s">
        <v>201</v>
      </c>
      <c r="T5176" s="221">
        <v>45566.313194444447</v>
      </c>
    </row>
    <row r="5177" spans="1:20" x14ac:dyDescent="0.35">
      <c r="A5177" t="s">
        <v>226</v>
      </c>
      <c r="B5177" t="s">
        <v>254</v>
      </c>
      <c r="C5177" t="s">
        <v>92</v>
      </c>
      <c r="D5177" s="29">
        <v>45718</v>
      </c>
      <c r="E5177" s="184" t="str">
        <f t="shared" si="320"/>
        <v/>
      </c>
      <c r="F5177" s="184" t="str">
        <f t="shared" si="321"/>
        <v/>
      </c>
      <c r="G5177" s="184" t="str">
        <f t="shared" si="322"/>
        <v/>
      </c>
      <c r="H5177" s="184" t="str">
        <f t="shared" si="323"/>
        <v/>
      </c>
      <c r="J5177" t="s">
        <v>253</v>
      </c>
      <c r="K5177" t="s">
        <v>253</v>
      </c>
      <c r="L5177">
        <v>69.818472</v>
      </c>
      <c r="R5177">
        <v>139.636943</v>
      </c>
      <c r="S5177" t="s">
        <v>201</v>
      </c>
      <c r="T5177" s="221">
        <v>45566.313194444447</v>
      </c>
    </row>
    <row r="5178" spans="1:20" x14ac:dyDescent="0.35">
      <c r="A5178" t="s">
        <v>226</v>
      </c>
      <c r="B5178" t="s">
        <v>254</v>
      </c>
      <c r="C5178" t="s">
        <v>92</v>
      </c>
      <c r="D5178" s="29">
        <v>45719</v>
      </c>
      <c r="E5178" s="184" t="str">
        <f t="shared" si="320"/>
        <v/>
      </c>
      <c r="F5178" s="184" t="str">
        <f t="shared" si="321"/>
        <v/>
      </c>
      <c r="G5178" s="184" t="str">
        <f t="shared" si="322"/>
        <v/>
      </c>
      <c r="H5178" s="184" t="str">
        <f t="shared" si="323"/>
        <v/>
      </c>
      <c r="J5178" t="s">
        <v>253</v>
      </c>
      <c r="K5178" t="s">
        <v>253</v>
      </c>
      <c r="L5178">
        <v>69.818472</v>
      </c>
      <c r="R5178">
        <v>139.636943</v>
      </c>
      <c r="S5178" t="s">
        <v>201</v>
      </c>
      <c r="T5178" s="221">
        <v>45566.313194444447</v>
      </c>
    </row>
    <row r="5179" spans="1:20" x14ac:dyDescent="0.35">
      <c r="A5179" t="s">
        <v>226</v>
      </c>
      <c r="B5179" t="s">
        <v>254</v>
      </c>
      <c r="C5179" t="s">
        <v>92</v>
      </c>
      <c r="D5179" s="29">
        <v>45720</v>
      </c>
      <c r="E5179" s="184" t="str">
        <f t="shared" si="320"/>
        <v/>
      </c>
      <c r="F5179" s="184" t="str">
        <f t="shared" si="321"/>
        <v/>
      </c>
      <c r="G5179" s="184" t="str">
        <f t="shared" si="322"/>
        <v/>
      </c>
      <c r="H5179" s="184" t="str">
        <f t="shared" si="323"/>
        <v/>
      </c>
      <c r="J5179" t="s">
        <v>253</v>
      </c>
      <c r="K5179" t="s">
        <v>253</v>
      </c>
      <c r="L5179">
        <v>69.818472</v>
      </c>
      <c r="R5179">
        <v>139.636943</v>
      </c>
      <c r="S5179" t="s">
        <v>201</v>
      </c>
      <c r="T5179" s="221">
        <v>45566.313194444447</v>
      </c>
    </row>
    <row r="5180" spans="1:20" x14ac:dyDescent="0.35">
      <c r="A5180" t="s">
        <v>226</v>
      </c>
      <c r="B5180" t="s">
        <v>254</v>
      </c>
      <c r="C5180" t="s">
        <v>92</v>
      </c>
      <c r="D5180" s="29">
        <v>45721</v>
      </c>
      <c r="E5180" s="184" t="str">
        <f t="shared" si="320"/>
        <v/>
      </c>
      <c r="F5180" s="184" t="str">
        <f t="shared" si="321"/>
        <v/>
      </c>
      <c r="G5180" s="184" t="str">
        <f t="shared" si="322"/>
        <v/>
      </c>
      <c r="H5180" s="184" t="str">
        <f t="shared" si="323"/>
        <v/>
      </c>
      <c r="J5180" t="s">
        <v>253</v>
      </c>
      <c r="K5180" t="s">
        <v>253</v>
      </c>
      <c r="L5180">
        <v>69.818472</v>
      </c>
      <c r="R5180">
        <v>139.636943</v>
      </c>
      <c r="S5180" t="s">
        <v>201</v>
      </c>
      <c r="T5180" s="221">
        <v>45566.313194444447</v>
      </c>
    </row>
    <row r="5181" spans="1:20" x14ac:dyDescent="0.35">
      <c r="A5181" t="s">
        <v>226</v>
      </c>
      <c r="B5181" t="s">
        <v>254</v>
      </c>
      <c r="C5181" t="s">
        <v>92</v>
      </c>
      <c r="D5181" s="29">
        <v>45722</v>
      </c>
      <c r="E5181" s="184" t="str">
        <f t="shared" si="320"/>
        <v/>
      </c>
      <c r="F5181" s="184" t="str">
        <f t="shared" si="321"/>
        <v/>
      </c>
      <c r="G5181" s="184" t="str">
        <f t="shared" si="322"/>
        <v/>
      </c>
      <c r="H5181" s="184" t="str">
        <f t="shared" si="323"/>
        <v/>
      </c>
      <c r="J5181" t="s">
        <v>253</v>
      </c>
      <c r="K5181" t="s">
        <v>253</v>
      </c>
      <c r="L5181">
        <v>69.818472</v>
      </c>
      <c r="R5181">
        <v>139.636943</v>
      </c>
      <c r="S5181" t="s">
        <v>201</v>
      </c>
      <c r="T5181" s="221">
        <v>45566.313194444447</v>
      </c>
    </row>
    <row r="5182" spans="1:20" x14ac:dyDescent="0.35">
      <c r="A5182" t="s">
        <v>226</v>
      </c>
      <c r="B5182" t="s">
        <v>254</v>
      </c>
      <c r="C5182" t="s">
        <v>92</v>
      </c>
      <c r="D5182" s="29">
        <v>45723</v>
      </c>
      <c r="E5182" s="184" t="str">
        <f t="shared" si="320"/>
        <v/>
      </c>
      <c r="F5182" s="184" t="str">
        <f t="shared" si="321"/>
        <v/>
      </c>
      <c r="G5182" s="184" t="str">
        <f t="shared" si="322"/>
        <v/>
      </c>
      <c r="H5182" s="184" t="str">
        <f t="shared" si="323"/>
        <v/>
      </c>
      <c r="J5182" t="s">
        <v>253</v>
      </c>
      <c r="K5182" t="s">
        <v>253</v>
      </c>
      <c r="L5182">
        <v>69.818472</v>
      </c>
      <c r="R5182">
        <v>139.636943</v>
      </c>
      <c r="S5182" t="s">
        <v>201</v>
      </c>
      <c r="T5182" s="221">
        <v>45566.313194444447</v>
      </c>
    </row>
    <row r="5183" spans="1:20" x14ac:dyDescent="0.35">
      <c r="A5183" t="s">
        <v>226</v>
      </c>
      <c r="B5183" t="s">
        <v>254</v>
      </c>
      <c r="C5183" t="s">
        <v>92</v>
      </c>
      <c r="D5183" s="29">
        <v>45724</v>
      </c>
      <c r="E5183" s="184" t="str">
        <f t="shared" si="320"/>
        <v/>
      </c>
      <c r="F5183" s="184" t="str">
        <f t="shared" si="321"/>
        <v/>
      </c>
      <c r="G5183" s="184" t="str">
        <f t="shared" si="322"/>
        <v/>
      </c>
      <c r="H5183" s="184" t="str">
        <f t="shared" si="323"/>
        <v/>
      </c>
      <c r="J5183" t="s">
        <v>253</v>
      </c>
      <c r="K5183" t="s">
        <v>253</v>
      </c>
      <c r="L5183">
        <v>69.818472</v>
      </c>
      <c r="R5183">
        <v>139.636943</v>
      </c>
      <c r="S5183" t="s">
        <v>201</v>
      </c>
      <c r="T5183" s="221">
        <v>45566.313194444447</v>
      </c>
    </row>
    <row r="5184" spans="1:20" x14ac:dyDescent="0.35">
      <c r="A5184" t="s">
        <v>226</v>
      </c>
      <c r="B5184" t="s">
        <v>254</v>
      </c>
      <c r="C5184" t="s">
        <v>92</v>
      </c>
      <c r="D5184" s="29">
        <v>45725</v>
      </c>
      <c r="E5184" s="184" t="str">
        <f t="shared" si="320"/>
        <v/>
      </c>
      <c r="F5184" s="184" t="str">
        <f t="shared" si="321"/>
        <v/>
      </c>
      <c r="G5184" s="184" t="str">
        <f t="shared" si="322"/>
        <v/>
      </c>
      <c r="H5184" s="184" t="str">
        <f t="shared" si="323"/>
        <v/>
      </c>
      <c r="J5184" t="s">
        <v>253</v>
      </c>
      <c r="K5184" t="s">
        <v>253</v>
      </c>
      <c r="L5184">
        <v>69.818472</v>
      </c>
      <c r="R5184">
        <v>139.636943</v>
      </c>
      <c r="S5184" t="s">
        <v>201</v>
      </c>
      <c r="T5184" s="221">
        <v>45566.313194444447</v>
      </c>
    </row>
    <row r="5185" spans="1:20" x14ac:dyDescent="0.35">
      <c r="A5185" t="s">
        <v>226</v>
      </c>
      <c r="B5185" t="s">
        <v>254</v>
      </c>
      <c r="C5185" t="s">
        <v>92</v>
      </c>
      <c r="D5185" s="29">
        <v>45726</v>
      </c>
      <c r="E5185" s="184" t="str">
        <f t="shared" si="320"/>
        <v/>
      </c>
      <c r="F5185" s="184" t="str">
        <f t="shared" si="321"/>
        <v/>
      </c>
      <c r="G5185" s="184" t="str">
        <f t="shared" si="322"/>
        <v/>
      </c>
      <c r="H5185" s="184" t="str">
        <f t="shared" si="323"/>
        <v/>
      </c>
      <c r="J5185" t="s">
        <v>253</v>
      </c>
      <c r="K5185" t="s">
        <v>253</v>
      </c>
      <c r="L5185">
        <v>69.818472</v>
      </c>
      <c r="R5185">
        <v>139.636943</v>
      </c>
      <c r="S5185" t="s">
        <v>201</v>
      </c>
      <c r="T5185" s="221">
        <v>45566.313194444447</v>
      </c>
    </row>
    <row r="5186" spans="1:20" x14ac:dyDescent="0.35">
      <c r="A5186" t="s">
        <v>226</v>
      </c>
      <c r="B5186" t="s">
        <v>254</v>
      </c>
      <c r="C5186" t="s">
        <v>92</v>
      </c>
      <c r="D5186" s="29">
        <v>45727</v>
      </c>
      <c r="E5186" s="184" t="str">
        <f t="shared" si="320"/>
        <v/>
      </c>
      <c r="F5186" s="184" t="str">
        <f t="shared" si="321"/>
        <v/>
      </c>
      <c r="G5186" s="184" t="str">
        <f t="shared" si="322"/>
        <v/>
      </c>
      <c r="H5186" s="184" t="str">
        <f t="shared" si="323"/>
        <v/>
      </c>
      <c r="J5186" t="s">
        <v>253</v>
      </c>
      <c r="K5186" t="s">
        <v>253</v>
      </c>
      <c r="L5186">
        <v>69.818472</v>
      </c>
      <c r="R5186">
        <v>139.636943</v>
      </c>
      <c r="S5186" t="s">
        <v>201</v>
      </c>
      <c r="T5186" s="221">
        <v>45566.313194444447</v>
      </c>
    </row>
    <row r="5187" spans="1:20" x14ac:dyDescent="0.35">
      <c r="A5187" t="s">
        <v>226</v>
      </c>
      <c r="B5187" t="s">
        <v>254</v>
      </c>
      <c r="C5187" t="s">
        <v>92</v>
      </c>
      <c r="D5187" s="29">
        <v>45728</v>
      </c>
      <c r="E5187" s="184" t="str">
        <f t="shared" si="320"/>
        <v/>
      </c>
      <c r="F5187" s="184" t="str">
        <f t="shared" si="321"/>
        <v/>
      </c>
      <c r="G5187" s="184" t="str">
        <f t="shared" si="322"/>
        <v/>
      </c>
      <c r="H5187" s="184" t="str">
        <f t="shared" si="323"/>
        <v/>
      </c>
      <c r="J5187" t="s">
        <v>253</v>
      </c>
      <c r="K5187" t="s">
        <v>253</v>
      </c>
      <c r="L5187">
        <v>69.818472</v>
      </c>
      <c r="R5187">
        <v>139.636943</v>
      </c>
      <c r="S5187" t="s">
        <v>201</v>
      </c>
      <c r="T5187" s="221">
        <v>45566.313194444447</v>
      </c>
    </row>
    <row r="5188" spans="1:20" x14ac:dyDescent="0.35">
      <c r="A5188" t="s">
        <v>226</v>
      </c>
      <c r="B5188" t="s">
        <v>254</v>
      </c>
      <c r="C5188" t="s">
        <v>92</v>
      </c>
      <c r="D5188" s="29">
        <v>45729</v>
      </c>
      <c r="E5188" s="184" t="str">
        <f t="shared" si="320"/>
        <v/>
      </c>
      <c r="F5188" s="184" t="str">
        <f t="shared" si="321"/>
        <v/>
      </c>
      <c r="G5188" s="184" t="str">
        <f t="shared" si="322"/>
        <v/>
      </c>
      <c r="H5188" s="184" t="str">
        <f t="shared" si="323"/>
        <v/>
      </c>
      <c r="J5188" t="s">
        <v>253</v>
      </c>
      <c r="K5188" t="s">
        <v>253</v>
      </c>
      <c r="L5188">
        <v>69.818472</v>
      </c>
      <c r="R5188">
        <v>139.636943</v>
      </c>
      <c r="S5188" t="s">
        <v>201</v>
      </c>
      <c r="T5188" s="221">
        <v>45566.313194444447</v>
      </c>
    </row>
    <row r="5189" spans="1:20" x14ac:dyDescent="0.35">
      <c r="A5189" t="s">
        <v>226</v>
      </c>
      <c r="B5189" t="s">
        <v>254</v>
      </c>
      <c r="C5189" t="s">
        <v>92</v>
      </c>
      <c r="D5189" s="29">
        <v>45730</v>
      </c>
      <c r="E5189" s="184" t="str">
        <f t="shared" si="320"/>
        <v/>
      </c>
      <c r="F5189" s="184" t="str">
        <f t="shared" si="321"/>
        <v/>
      </c>
      <c r="G5189" s="184" t="str">
        <f t="shared" si="322"/>
        <v/>
      </c>
      <c r="H5189" s="184" t="str">
        <f t="shared" si="323"/>
        <v/>
      </c>
      <c r="J5189" t="s">
        <v>253</v>
      </c>
      <c r="K5189" t="s">
        <v>253</v>
      </c>
      <c r="L5189">
        <v>69.818472</v>
      </c>
      <c r="R5189">
        <v>139.636943</v>
      </c>
      <c r="S5189" t="s">
        <v>201</v>
      </c>
      <c r="T5189" s="221">
        <v>45566.313194444447</v>
      </c>
    </row>
    <row r="5190" spans="1:20" x14ac:dyDescent="0.35">
      <c r="A5190" t="s">
        <v>226</v>
      </c>
      <c r="B5190" t="s">
        <v>254</v>
      </c>
      <c r="C5190" t="s">
        <v>92</v>
      </c>
      <c r="D5190" s="29">
        <v>45731</v>
      </c>
      <c r="E5190" s="184" t="str">
        <f t="shared" si="320"/>
        <v/>
      </c>
      <c r="F5190" s="184" t="str">
        <f t="shared" si="321"/>
        <v/>
      </c>
      <c r="G5190" s="184" t="str">
        <f t="shared" si="322"/>
        <v/>
      </c>
      <c r="H5190" s="184" t="str">
        <f t="shared" si="323"/>
        <v/>
      </c>
      <c r="J5190" t="s">
        <v>253</v>
      </c>
      <c r="K5190" t="s">
        <v>253</v>
      </c>
      <c r="L5190">
        <v>69.818472</v>
      </c>
      <c r="R5190">
        <v>139.636943</v>
      </c>
      <c r="S5190" t="s">
        <v>201</v>
      </c>
      <c r="T5190" s="221">
        <v>45566.313194444447</v>
      </c>
    </row>
    <row r="5191" spans="1:20" x14ac:dyDescent="0.35">
      <c r="A5191" t="s">
        <v>226</v>
      </c>
      <c r="B5191" t="s">
        <v>254</v>
      </c>
      <c r="C5191" t="s">
        <v>92</v>
      </c>
      <c r="D5191" s="29">
        <v>45732</v>
      </c>
      <c r="E5191" s="184" t="str">
        <f t="shared" si="320"/>
        <v/>
      </c>
      <c r="F5191" s="184" t="str">
        <f t="shared" si="321"/>
        <v/>
      </c>
      <c r="G5191" s="184" t="str">
        <f t="shared" si="322"/>
        <v/>
      </c>
      <c r="H5191" s="184" t="str">
        <f t="shared" si="323"/>
        <v/>
      </c>
      <c r="J5191" t="s">
        <v>253</v>
      </c>
      <c r="K5191" t="s">
        <v>253</v>
      </c>
      <c r="L5191">
        <v>69.818472</v>
      </c>
      <c r="R5191">
        <v>139.636943</v>
      </c>
      <c r="S5191" t="s">
        <v>201</v>
      </c>
      <c r="T5191" s="221">
        <v>45566.313194444447</v>
      </c>
    </row>
    <row r="5192" spans="1:20" x14ac:dyDescent="0.35">
      <c r="A5192" t="s">
        <v>226</v>
      </c>
      <c r="B5192" t="s">
        <v>254</v>
      </c>
      <c r="C5192" t="s">
        <v>92</v>
      </c>
      <c r="D5192" s="29">
        <v>45733</v>
      </c>
      <c r="E5192" s="184" t="str">
        <f t="shared" ref="E5192:E5255" si="324">IF(J5192="","",IF(L5192=0,0,IF(1-(J5192/L5192)&lt;0,"",1-(J5192/L5192))))</f>
        <v/>
      </c>
      <c r="F5192" s="184" t="str">
        <f t="shared" ref="F5192:F5255" si="325">IF(K5192="","",IF(L5192=0,0,IF(1-(K5192/L5192)&lt;0,"",1-(K5192/L5192))))</f>
        <v/>
      </c>
      <c r="G5192" s="184" t="str">
        <f t="shared" ref="G5192:G5255" si="326">IF(J5192="","",IF(1-(J5192/R5192)&lt;0,"",1-(J5192/R5192)))</f>
        <v/>
      </c>
      <c r="H5192" s="184" t="str">
        <f t="shared" ref="H5192:H5255" si="327">IF(K5192="","",IF(1-(K5192/R5192)&lt;0,"",1-(K5192/R5192)))</f>
        <v/>
      </c>
      <c r="J5192" t="s">
        <v>253</v>
      </c>
      <c r="K5192" t="s">
        <v>253</v>
      </c>
      <c r="L5192">
        <v>69.818472</v>
      </c>
      <c r="R5192">
        <v>139.636943</v>
      </c>
      <c r="S5192" t="s">
        <v>201</v>
      </c>
      <c r="T5192" s="221">
        <v>45566.313194444447</v>
      </c>
    </row>
    <row r="5193" spans="1:20" x14ac:dyDescent="0.35">
      <c r="A5193" t="s">
        <v>226</v>
      </c>
      <c r="B5193" t="s">
        <v>254</v>
      </c>
      <c r="C5193" t="s">
        <v>92</v>
      </c>
      <c r="D5193" s="29">
        <v>45734</v>
      </c>
      <c r="E5193" s="184" t="str">
        <f t="shared" si="324"/>
        <v/>
      </c>
      <c r="F5193" s="184" t="str">
        <f t="shared" si="325"/>
        <v/>
      </c>
      <c r="G5193" s="184" t="str">
        <f t="shared" si="326"/>
        <v/>
      </c>
      <c r="H5193" s="184" t="str">
        <f t="shared" si="327"/>
        <v/>
      </c>
      <c r="J5193" t="s">
        <v>253</v>
      </c>
      <c r="K5193" t="s">
        <v>253</v>
      </c>
      <c r="L5193">
        <v>69.818472</v>
      </c>
      <c r="R5193">
        <v>139.636943</v>
      </c>
      <c r="S5193" t="s">
        <v>201</v>
      </c>
      <c r="T5193" s="221">
        <v>45566.313194444447</v>
      </c>
    </row>
    <row r="5194" spans="1:20" x14ac:dyDescent="0.35">
      <c r="A5194" t="s">
        <v>226</v>
      </c>
      <c r="B5194" t="s">
        <v>254</v>
      </c>
      <c r="C5194" t="s">
        <v>92</v>
      </c>
      <c r="D5194" s="29">
        <v>45735</v>
      </c>
      <c r="E5194" s="184" t="str">
        <f t="shared" si="324"/>
        <v/>
      </c>
      <c r="F5194" s="184" t="str">
        <f t="shared" si="325"/>
        <v/>
      </c>
      <c r="G5194" s="184" t="str">
        <f t="shared" si="326"/>
        <v/>
      </c>
      <c r="H5194" s="184" t="str">
        <f t="shared" si="327"/>
        <v/>
      </c>
      <c r="J5194" t="s">
        <v>253</v>
      </c>
      <c r="K5194" t="s">
        <v>253</v>
      </c>
      <c r="L5194">
        <v>69.818472</v>
      </c>
      <c r="R5194">
        <v>139.636943</v>
      </c>
      <c r="S5194" t="s">
        <v>201</v>
      </c>
      <c r="T5194" s="221">
        <v>45566.313194444447</v>
      </c>
    </row>
    <row r="5195" spans="1:20" x14ac:dyDescent="0.35">
      <c r="A5195" t="s">
        <v>226</v>
      </c>
      <c r="B5195" t="s">
        <v>254</v>
      </c>
      <c r="C5195" t="s">
        <v>92</v>
      </c>
      <c r="D5195" s="29">
        <v>45736</v>
      </c>
      <c r="E5195" s="184" t="str">
        <f t="shared" si="324"/>
        <v/>
      </c>
      <c r="F5195" s="184" t="str">
        <f t="shared" si="325"/>
        <v/>
      </c>
      <c r="G5195" s="184" t="str">
        <f t="shared" si="326"/>
        <v/>
      </c>
      <c r="H5195" s="184" t="str">
        <f t="shared" si="327"/>
        <v/>
      </c>
      <c r="J5195" t="s">
        <v>253</v>
      </c>
      <c r="K5195" t="s">
        <v>253</v>
      </c>
      <c r="L5195">
        <v>69.818472</v>
      </c>
      <c r="R5195">
        <v>139.636943</v>
      </c>
      <c r="S5195" t="s">
        <v>201</v>
      </c>
      <c r="T5195" s="221">
        <v>45566.313194444447</v>
      </c>
    </row>
    <row r="5196" spans="1:20" x14ac:dyDescent="0.35">
      <c r="A5196" t="s">
        <v>226</v>
      </c>
      <c r="B5196" t="s">
        <v>254</v>
      </c>
      <c r="C5196" t="s">
        <v>92</v>
      </c>
      <c r="D5196" s="29">
        <v>45737</v>
      </c>
      <c r="E5196" s="184" t="str">
        <f t="shared" si="324"/>
        <v/>
      </c>
      <c r="F5196" s="184" t="str">
        <f t="shared" si="325"/>
        <v/>
      </c>
      <c r="G5196" s="184" t="str">
        <f t="shared" si="326"/>
        <v/>
      </c>
      <c r="H5196" s="184" t="str">
        <f t="shared" si="327"/>
        <v/>
      </c>
      <c r="J5196" t="s">
        <v>253</v>
      </c>
      <c r="K5196" t="s">
        <v>253</v>
      </c>
      <c r="L5196">
        <v>69.818472</v>
      </c>
      <c r="R5196">
        <v>139.636943</v>
      </c>
      <c r="S5196" t="s">
        <v>201</v>
      </c>
      <c r="T5196" s="221">
        <v>45566.313194444447</v>
      </c>
    </row>
    <row r="5197" spans="1:20" x14ac:dyDescent="0.35">
      <c r="A5197" t="s">
        <v>226</v>
      </c>
      <c r="B5197" t="s">
        <v>254</v>
      </c>
      <c r="C5197" t="s">
        <v>92</v>
      </c>
      <c r="D5197" s="29">
        <v>45738</v>
      </c>
      <c r="E5197" s="184" t="str">
        <f t="shared" si="324"/>
        <v/>
      </c>
      <c r="F5197" s="184" t="str">
        <f t="shared" si="325"/>
        <v/>
      </c>
      <c r="G5197" s="184" t="str">
        <f t="shared" si="326"/>
        <v/>
      </c>
      <c r="H5197" s="184" t="str">
        <f t="shared" si="327"/>
        <v/>
      </c>
      <c r="J5197" t="s">
        <v>253</v>
      </c>
      <c r="K5197" t="s">
        <v>253</v>
      </c>
      <c r="L5197">
        <v>69.818472</v>
      </c>
      <c r="R5197">
        <v>139.636943</v>
      </c>
      <c r="S5197" t="s">
        <v>201</v>
      </c>
      <c r="T5197" s="221">
        <v>45566.313194444447</v>
      </c>
    </row>
    <row r="5198" spans="1:20" x14ac:dyDescent="0.35">
      <c r="A5198" t="s">
        <v>226</v>
      </c>
      <c r="B5198" t="s">
        <v>254</v>
      </c>
      <c r="C5198" t="s">
        <v>92</v>
      </c>
      <c r="D5198" s="29">
        <v>45739</v>
      </c>
      <c r="E5198" s="184" t="str">
        <f t="shared" si="324"/>
        <v/>
      </c>
      <c r="F5198" s="184" t="str">
        <f t="shared" si="325"/>
        <v/>
      </c>
      <c r="G5198" s="184" t="str">
        <f t="shared" si="326"/>
        <v/>
      </c>
      <c r="H5198" s="184" t="str">
        <f t="shared" si="327"/>
        <v/>
      </c>
      <c r="J5198" t="s">
        <v>253</v>
      </c>
      <c r="K5198" t="s">
        <v>253</v>
      </c>
      <c r="L5198">
        <v>69.818472</v>
      </c>
      <c r="R5198">
        <v>139.636943</v>
      </c>
      <c r="S5198" t="s">
        <v>201</v>
      </c>
      <c r="T5198" s="221">
        <v>45566.313194444447</v>
      </c>
    </row>
    <row r="5199" spans="1:20" x14ac:dyDescent="0.35">
      <c r="A5199" t="s">
        <v>226</v>
      </c>
      <c r="B5199" t="s">
        <v>254</v>
      </c>
      <c r="C5199" t="s">
        <v>92</v>
      </c>
      <c r="D5199" s="29">
        <v>45740</v>
      </c>
      <c r="E5199" s="184" t="str">
        <f t="shared" si="324"/>
        <v/>
      </c>
      <c r="F5199" s="184" t="str">
        <f t="shared" si="325"/>
        <v/>
      </c>
      <c r="G5199" s="184" t="str">
        <f t="shared" si="326"/>
        <v/>
      </c>
      <c r="H5199" s="184" t="str">
        <f t="shared" si="327"/>
        <v/>
      </c>
      <c r="J5199" t="s">
        <v>253</v>
      </c>
      <c r="K5199" t="s">
        <v>253</v>
      </c>
      <c r="L5199">
        <v>69.818472</v>
      </c>
      <c r="R5199">
        <v>139.636943</v>
      </c>
      <c r="S5199" t="s">
        <v>201</v>
      </c>
      <c r="T5199" s="221">
        <v>45566.313194444447</v>
      </c>
    </row>
    <row r="5200" spans="1:20" x14ac:dyDescent="0.35">
      <c r="A5200" t="s">
        <v>226</v>
      </c>
      <c r="B5200" t="s">
        <v>254</v>
      </c>
      <c r="C5200" t="s">
        <v>92</v>
      </c>
      <c r="D5200" s="29">
        <v>45741</v>
      </c>
      <c r="E5200" s="184" t="str">
        <f t="shared" si="324"/>
        <v/>
      </c>
      <c r="F5200" s="184" t="str">
        <f t="shared" si="325"/>
        <v/>
      </c>
      <c r="G5200" s="184" t="str">
        <f t="shared" si="326"/>
        <v/>
      </c>
      <c r="H5200" s="184" t="str">
        <f t="shared" si="327"/>
        <v/>
      </c>
      <c r="J5200" t="s">
        <v>253</v>
      </c>
      <c r="K5200" t="s">
        <v>253</v>
      </c>
      <c r="L5200">
        <v>69.818472</v>
      </c>
      <c r="R5200">
        <v>139.636943</v>
      </c>
      <c r="S5200" t="s">
        <v>201</v>
      </c>
      <c r="T5200" s="221">
        <v>45566.313194444447</v>
      </c>
    </row>
    <row r="5201" spans="1:20" x14ac:dyDescent="0.35">
      <c r="A5201" t="s">
        <v>226</v>
      </c>
      <c r="B5201" t="s">
        <v>254</v>
      </c>
      <c r="C5201" t="s">
        <v>92</v>
      </c>
      <c r="D5201" s="29">
        <v>45742</v>
      </c>
      <c r="E5201" s="184" t="str">
        <f t="shared" si="324"/>
        <v/>
      </c>
      <c r="F5201" s="184" t="str">
        <f t="shared" si="325"/>
        <v/>
      </c>
      <c r="G5201" s="184" t="str">
        <f t="shared" si="326"/>
        <v/>
      </c>
      <c r="H5201" s="184" t="str">
        <f t="shared" si="327"/>
        <v/>
      </c>
      <c r="J5201" t="s">
        <v>253</v>
      </c>
      <c r="K5201" t="s">
        <v>253</v>
      </c>
      <c r="L5201">
        <v>69.818472</v>
      </c>
      <c r="R5201">
        <v>139.636943</v>
      </c>
      <c r="S5201" t="s">
        <v>201</v>
      </c>
      <c r="T5201" s="221">
        <v>45566.313194444447</v>
      </c>
    </row>
    <row r="5202" spans="1:20" x14ac:dyDescent="0.35">
      <c r="A5202" t="s">
        <v>226</v>
      </c>
      <c r="B5202" t="s">
        <v>254</v>
      </c>
      <c r="C5202" t="s">
        <v>92</v>
      </c>
      <c r="D5202" s="29">
        <v>45743</v>
      </c>
      <c r="E5202" s="184" t="str">
        <f t="shared" si="324"/>
        <v/>
      </c>
      <c r="F5202" s="184" t="str">
        <f t="shared" si="325"/>
        <v/>
      </c>
      <c r="G5202" s="184" t="str">
        <f t="shared" si="326"/>
        <v/>
      </c>
      <c r="H5202" s="184" t="str">
        <f t="shared" si="327"/>
        <v/>
      </c>
      <c r="J5202" t="s">
        <v>253</v>
      </c>
      <c r="K5202" t="s">
        <v>253</v>
      </c>
      <c r="L5202">
        <v>69.818472</v>
      </c>
      <c r="R5202">
        <v>139.636943</v>
      </c>
      <c r="S5202" t="s">
        <v>201</v>
      </c>
      <c r="T5202" s="221">
        <v>45566.313194444447</v>
      </c>
    </row>
    <row r="5203" spans="1:20" x14ac:dyDescent="0.35">
      <c r="A5203" t="s">
        <v>226</v>
      </c>
      <c r="B5203" t="s">
        <v>254</v>
      </c>
      <c r="C5203" t="s">
        <v>92</v>
      </c>
      <c r="D5203" s="29">
        <v>45744</v>
      </c>
      <c r="E5203" s="184" t="str">
        <f t="shared" si="324"/>
        <v/>
      </c>
      <c r="F5203" s="184" t="str">
        <f t="shared" si="325"/>
        <v/>
      </c>
      <c r="G5203" s="184" t="str">
        <f t="shared" si="326"/>
        <v/>
      </c>
      <c r="H5203" s="184" t="str">
        <f t="shared" si="327"/>
        <v/>
      </c>
      <c r="J5203" t="s">
        <v>253</v>
      </c>
      <c r="K5203" t="s">
        <v>253</v>
      </c>
      <c r="L5203">
        <v>69.818472</v>
      </c>
      <c r="R5203">
        <v>139.636943</v>
      </c>
      <c r="S5203" t="s">
        <v>201</v>
      </c>
      <c r="T5203" s="221">
        <v>45566.313194444447</v>
      </c>
    </row>
    <row r="5204" spans="1:20" x14ac:dyDescent="0.35">
      <c r="A5204" t="s">
        <v>226</v>
      </c>
      <c r="B5204" t="s">
        <v>254</v>
      </c>
      <c r="C5204" t="s">
        <v>92</v>
      </c>
      <c r="D5204" s="29">
        <v>45745</v>
      </c>
      <c r="E5204" s="184" t="str">
        <f t="shared" si="324"/>
        <v/>
      </c>
      <c r="F5204" s="184" t="str">
        <f t="shared" si="325"/>
        <v/>
      </c>
      <c r="G5204" s="184" t="str">
        <f t="shared" si="326"/>
        <v/>
      </c>
      <c r="H5204" s="184" t="str">
        <f t="shared" si="327"/>
        <v/>
      </c>
      <c r="J5204" t="s">
        <v>253</v>
      </c>
      <c r="K5204" t="s">
        <v>253</v>
      </c>
      <c r="L5204">
        <v>69.818472</v>
      </c>
      <c r="R5204">
        <v>139.636943</v>
      </c>
      <c r="S5204" t="s">
        <v>201</v>
      </c>
      <c r="T5204" s="221">
        <v>45566.313194444447</v>
      </c>
    </row>
    <row r="5205" spans="1:20" x14ac:dyDescent="0.35">
      <c r="A5205" t="s">
        <v>226</v>
      </c>
      <c r="B5205" t="s">
        <v>254</v>
      </c>
      <c r="C5205" t="s">
        <v>92</v>
      </c>
      <c r="D5205" s="29">
        <v>45746</v>
      </c>
      <c r="E5205" s="184" t="str">
        <f t="shared" si="324"/>
        <v/>
      </c>
      <c r="F5205" s="184" t="str">
        <f t="shared" si="325"/>
        <v/>
      </c>
      <c r="G5205" s="184" t="str">
        <f t="shared" si="326"/>
        <v/>
      </c>
      <c r="H5205" s="184" t="str">
        <f t="shared" si="327"/>
        <v/>
      </c>
      <c r="J5205" t="s">
        <v>253</v>
      </c>
      <c r="K5205" t="s">
        <v>253</v>
      </c>
      <c r="L5205">
        <v>69.818472</v>
      </c>
      <c r="R5205">
        <v>139.636943</v>
      </c>
      <c r="S5205" t="s">
        <v>201</v>
      </c>
      <c r="T5205" s="221">
        <v>45566.313194444447</v>
      </c>
    </row>
    <row r="5206" spans="1:20" x14ac:dyDescent="0.35">
      <c r="A5206" t="s">
        <v>226</v>
      </c>
      <c r="B5206" t="s">
        <v>254</v>
      </c>
      <c r="C5206" t="s">
        <v>92</v>
      </c>
      <c r="D5206" s="29">
        <v>45747</v>
      </c>
      <c r="E5206" s="184" t="str">
        <f t="shared" si="324"/>
        <v/>
      </c>
      <c r="F5206" s="184" t="str">
        <f t="shared" si="325"/>
        <v/>
      </c>
      <c r="G5206" s="184" t="str">
        <f t="shared" si="326"/>
        <v/>
      </c>
      <c r="H5206" s="184" t="str">
        <f t="shared" si="327"/>
        <v/>
      </c>
      <c r="J5206" t="s">
        <v>253</v>
      </c>
      <c r="K5206" t="s">
        <v>253</v>
      </c>
      <c r="L5206">
        <v>69.818472</v>
      </c>
      <c r="R5206">
        <v>139.636943</v>
      </c>
      <c r="S5206" t="s">
        <v>201</v>
      </c>
      <c r="T5206" s="221">
        <v>45566.313194444447</v>
      </c>
    </row>
    <row r="5207" spans="1:20" x14ac:dyDescent="0.35">
      <c r="A5207" t="s">
        <v>226</v>
      </c>
      <c r="B5207" t="s">
        <v>254</v>
      </c>
      <c r="C5207" t="s">
        <v>92</v>
      </c>
      <c r="D5207" s="29">
        <v>45748</v>
      </c>
      <c r="E5207" s="184" t="str">
        <f t="shared" si="324"/>
        <v/>
      </c>
      <c r="F5207" s="184" t="str">
        <f t="shared" si="325"/>
        <v/>
      </c>
      <c r="G5207" s="184" t="str">
        <f t="shared" si="326"/>
        <v/>
      </c>
      <c r="H5207" s="184" t="str">
        <f t="shared" si="327"/>
        <v/>
      </c>
      <c r="J5207" t="s">
        <v>253</v>
      </c>
      <c r="K5207" t="s">
        <v>253</v>
      </c>
      <c r="L5207">
        <v>69.818472</v>
      </c>
      <c r="R5207">
        <v>139.636943</v>
      </c>
      <c r="S5207" t="s">
        <v>201</v>
      </c>
      <c r="T5207" s="221">
        <v>45566.313194444447</v>
      </c>
    </row>
    <row r="5208" spans="1:20" x14ac:dyDescent="0.35">
      <c r="A5208" t="s">
        <v>226</v>
      </c>
      <c r="B5208" t="s">
        <v>254</v>
      </c>
      <c r="C5208" t="s">
        <v>92</v>
      </c>
      <c r="D5208" s="29">
        <v>45749</v>
      </c>
      <c r="E5208" s="184" t="str">
        <f t="shared" si="324"/>
        <v/>
      </c>
      <c r="F5208" s="184" t="str">
        <f t="shared" si="325"/>
        <v/>
      </c>
      <c r="G5208" s="184" t="str">
        <f t="shared" si="326"/>
        <v/>
      </c>
      <c r="H5208" s="184" t="str">
        <f t="shared" si="327"/>
        <v/>
      </c>
      <c r="J5208" t="s">
        <v>253</v>
      </c>
      <c r="K5208" t="s">
        <v>253</v>
      </c>
      <c r="L5208">
        <v>69.818472</v>
      </c>
      <c r="R5208">
        <v>139.636943</v>
      </c>
      <c r="S5208" t="s">
        <v>201</v>
      </c>
      <c r="T5208" s="221">
        <v>45566.313194444447</v>
      </c>
    </row>
    <row r="5209" spans="1:20" x14ac:dyDescent="0.35">
      <c r="A5209" t="s">
        <v>226</v>
      </c>
      <c r="B5209" t="s">
        <v>254</v>
      </c>
      <c r="C5209" t="s">
        <v>92</v>
      </c>
      <c r="D5209" s="29">
        <v>45750</v>
      </c>
      <c r="E5209" s="184" t="str">
        <f t="shared" si="324"/>
        <v/>
      </c>
      <c r="F5209" s="184" t="str">
        <f t="shared" si="325"/>
        <v/>
      </c>
      <c r="G5209" s="184" t="str">
        <f t="shared" si="326"/>
        <v/>
      </c>
      <c r="H5209" s="184" t="str">
        <f t="shared" si="327"/>
        <v/>
      </c>
      <c r="J5209" t="s">
        <v>253</v>
      </c>
      <c r="K5209" t="s">
        <v>253</v>
      </c>
      <c r="L5209">
        <v>69.818472</v>
      </c>
      <c r="R5209">
        <v>139.636943</v>
      </c>
      <c r="S5209" t="s">
        <v>201</v>
      </c>
      <c r="T5209" s="221">
        <v>45566.313194444447</v>
      </c>
    </row>
    <row r="5210" spans="1:20" x14ac:dyDescent="0.35">
      <c r="A5210" t="s">
        <v>226</v>
      </c>
      <c r="B5210" t="s">
        <v>254</v>
      </c>
      <c r="C5210" t="s">
        <v>92</v>
      </c>
      <c r="D5210" s="29">
        <v>45751</v>
      </c>
      <c r="E5210" s="184" t="str">
        <f t="shared" si="324"/>
        <v/>
      </c>
      <c r="F5210" s="184" t="str">
        <f t="shared" si="325"/>
        <v/>
      </c>
      <c r="G5210" s="184" t="str">
        <f t="shared" si="326"/>
        <v/>
      </c>
      <c r="H5210" s="184" t="str">
        <f t="shared" si="327"/>
        <v/>
      </c>
      <c r="J5210" t="s">
        <v>253</v>
      </c>
      <c r="K5210" t="s">
        <v>253</v>
      </c>
      <c r="L5210">
        <v>69.818472</v>
      </c>
      <c r="R5210">
        <v>139.636943</v>
      </c>
      <c r="S5210" t="s">
        <v>201</v>
      </c>
      <c r="T5210" s="221">
        <v>45566.313194444447</v>
      </c>
    </row>
    <row r="5211" spans="1:20" x14ac:dyDescent="0.35">
      <c r="A5211" t="s">
        <v>226</v>
      </c>
      <c r="B5211" t="s">
        <v>254</v>
      </c>
      <c r="C5211" t="s">
        <v>92</v>
      </c>
      <c r="D5211" s="29">
        <v>45752</v>
      </c>
      <c r="E5211" s="184" t="str">
        <f t="shared" si="324"/>
        <v/>
      </c>
      <c r="F5211" s="184" t="str">
        <f t="shared" si="325"/>
        <v/>
      </c>
      <c r="G5211" s="184" t="str">
        <f t="shared" si="326"/>
        <v/>
      </c>
      <c r="H5211" s="184" t="str">
        <f t="shared" si="327"/>
        <v/>
      </c>
      <c r="J5211" t="s">
        <v>253</v>
      </c>
      <c r="K5211" t="s">
        <v>253</v>
      </c>
      <c r="L5211">
        <v>69.818472</v>
      </c>
      <c r="R5211">
        <v>139.636943</v>
      </c>
      <c r="S5211" t="s">
        <v>201</v>
      </c>
      <c r="T5211" s="221">
        <v>45566.313194444447</v>
      </c>
    </row>
    <row r="5212" spans="1:20" x14ac:dyDescent="0.35">
      <c r="A5212" t="s">
        <v>226</v>
      </c>
      <c r="B5212" t="s">
        <v>254</v>
      </c>
      <c r="C5212" t="s">
        <v>92</v>
      </c>
      <c r="D5212" s="29">
        <v>45753</v>
      </c>
      <c r="E5212" s="184" t="str">
        <f t="shared" si="324"/>
        <v/>
      </c>
      <c r="F5212" s="184" t="str">
        <f t="shared" si="325"/>
        <v/>
      </c>
      <c r="G5212" s="184" t="str">
        <f t="shared" si="326"/>
        <v/>
      </c>
      <c r="H5212" s="184" t="str">
        <f t="shared" si="327"/>
        <v/>
      </c>
      <c r="J5212" t="s">
        <v>253</v>
      </c>
      <c r="K5212" t="s">
        <v>253</v>
      </c>
      <c r="L5212">
        <v>69.818472</v>
      </c>
      <c r="R5212">
        <v>139.636943</v>
      </c>
      <c r="S5212" t="s">
        <v>201</v>
      </c>
      <c r="T5212" s="221">
        <v>45566.313194444447</v>
      </c>
    </row>
    <row r="5213" spans="1:20" x14ac:dyDescent="0.35">
      <c r="A5213" t="s">
        <v>226</v>
      </c>
      <c r="B5213" t="s">
        <v>254</v>
      </c>
      <c r="C5213" t="s">
        <v>92</v>
      </c>
      <c r="D5213" s="29">
        <v>45754</v>
      </c>
      <c r="E5213" s="184" t="str">
        <f t="shared" si="324"/>
        <v/>
      </c>
      <c r="F5213" s="184" t="str">
        <f t="shared" si="325"/>
        <v/>
      </c>
      <c r="G5213" s="184" t="str">
        <f t="shared" si="326"/>
        <v/>
      </c>
      <c r="H5213" s="184" t="str">
        <f t="shared" si="327"/>
        <v/>
      </c>
      <c r="J5213" t="s">
        <v>253</v>
      </c>
      <c r="K5213" t="s">
        <v>253</v>
      </c>
      <c r="L5213">
        <v>69.818472</v>
      </c>
      <c r="R5213">
        <v>139.636943</v>
      </c>
      <c r="S5213" t="s">
        <v>201</v>
      </c>
      <c r="T5213" s="221">
        <v>45566.313194444447</v>
      </c>
    </row>
    <row r="5214" spans="1:20" x14ac:dyDescent="0.35">
      <c r="A5214" t="s">
        <v>226</v>
      </c>
      <c r="B5214" t="s">
        <v>254</v>
      </c>
      <c r="C5214" t="s">
        <v>92</v>
      </c>
      <c r="D5214" s="29">
        <v>45755</v>
      </c>
      <c r="E5214" s="184" t="str">
        <f t="shared" si="324"/>
        <v/>
      </c>
      <c r="F5214" s="184" t="str">
        <f t="shared" si="325"/>
        <v/>
      </c>
      <c r="G5214" s="184" t="str">
        <f t="shared" si="326"/>
        <v/>
      </c>
      <c r="H5214" s="184" t="str">
        <f t="shared" si="327"/>
        <v/>
      </c>
      <c r="J5214" t="s">
        <v>253</v>
      </c>
      <c r="K5214" t="s">
        <v>253</v>
      </c>
      <c r="L5214">
        <v>69.818472</v>
      </c>
      <c r="R5214">
        <v>139.636943</v>
      </c>
      <c r="S5214" t="s">
        <v>201</v>
      </c>
      <c r="T5214" s="221">
        <v>45566.313194444447</v>
      </c>
    </row>
    <row r="5215" spans="1:20" x14ac:dyDescent="0.35">
      <c r="A5215" t="s">
        <v>226</v>
      </c>
      <c r="B5215" t="s">
        <v>254</v>
      </c>
      <c r="C5215" t="s">
        <v>92</v>
      </c>
      <c r="D5215" s="29">
        <v>45756</v>
      </c>
      <c r="E5215" s="184" t="str">
        <f t="shared" si="324"/>
        <v/>
      </c>
      <c r="F5215" s="184" t="str">
        <f t="shared" si="325"/>
        <v/>
      </c>
      <c r="G5215" s="184" t="str">
        <f t="shared" si="326"/>
        <v/>
      </c>
      <c r="H5215" s="184" t="str">
        <f t="shared" si="327"/>
        <v/>
      </c>
      <c r="J5215" t="s">
        <v>253</v>
      </c>
      <c r="K5215" t="s">
        <v>253</v>
      </c>
      <c r="L5215">
        <v>69.818472</v>
      </c>
      <c r="R5215">
        <v>139.636943</v>
      </c>
      <c r="S5215" t="s">
        <v>201</v>
      </c>
      <c r="T5215" s="221">
        <v>45566.313194444447</v>
      </c>
    </row>
    <row r="5216" spans="1:20" x14ac:dyDescent="0.35">
      <c r="A5216" t="s">
        <v>226</v>
      </c>
      <c r="B5216" t="s">
        <v>254</v>
      </c>
      <c r="C5216" t="s">
        <v>92</v>
      </c>
      <c r="D5216" s="29">
        <v>45757</v>
      </c>
      <c r="E5216" s="184" t="str">
        <f t="shared" si="324"/>
        <v/>
      </c>
      <c r="F5216" s="184" t="str">
        <f t="shared" si="325"/>
        <v/>
      </c>
      <c r="G5216" s="184" t="str">
        <f t="shared" si="326"/>
        <v/>
      </c>
      <c r="H5216" s="184" t="str">
        <f t="shared" si="327"/>
        <v/>
      </c>
      <c r="J5216" t="s">
        <v>253</v>
      </c>
      <c r="K5216" t="s">
        <v>253</v>
      </c>
      <c r="L5216">
        <v>69.818472</v>
      </c>
      <c r="R5216">
        <v>139.636943</v>
      </c>
      <c r="S5216" t="s">
        <v>201</v>
      </c>
      <c r="T5216" s="221">
        <v>45566.313194444447</v>
      </c>
    </row>
    <row r="5217" spans="1:20" x14ac:dyDescent="0.35">
      <c r="A5217" t="s">
        <v>226</v>
      </c>
      <c r="B5217" t="s">
        <v>254</v>
      </c>
      <c r="C5217" t="s">
        <v>92</v>
      </c>
      <c r="D5217" s="29">
        <v>45758</v>
      </c>
      <c r="E5217" s="184" t="str">
        <f t="shared" si="324"/>
        <v/>
      </c>
      <c r="F5217" s="184" t="str">
        <f t="shared" si="325"/>
        <v/>
      </c>
      <c r="G5217" s="184" t="str">
        <f t="shared" si="326"/>
        <v/>
      </c>
      <c r="H5217" s="184" t="str">
        <f t="shared" si="327"/>
        <v/>
      </c>
      <c r="J5217" t="s">
        <v>253</v>
      </c>
      <c r="K5217" t="s">
        <v>253</v>
      </c>
      <c r="L5217">
        <v>69.818472</v>
      </c>
      <c r="R5217">
        <v>139.636943</v>
      </c>
      <c r="S5217" t="s">
        <v>201</v>
      </c>
      <c r="T5217" s="221">
        <v>45566.313194444447</v>
      </c>
    </row>
    <row r="5218" spans="1:20" x14ac:dyDescent="0.35">
      <c r="A5218" t="s">
        <v>226</v>
      </c>
      <c r="B5218" t="s">
        <v>254</v>
      </c>
      <c r="C5218" t="s">
        <v>92</v>
      </c>
      <c r="D5218" s="29">
        <v>45759</v>
      </c>
      <c r="E5218" s="184" t="str">
        <f t="shared" si="324"/>
        <v/>
      </c>
      <c r="F5218" s="184" t="str">
        <f t="shared" si="325"/>
        <v/>
      </c>
      <c r="G5218" s="184" t="str">
        <f t="shared" si="326"/>
        <v/>
      </c>
      <c r="H5218" s="184" t="str">
        <f t="shared" si="327"/>
        <v/>
      </c>
      <c r="J5218" t="s">
        <v>253</v>
      </c>
      <c r="K5218" t="s">
        <v>253</v>
      </c>
      <c r="L5218">
        <v>69.818472</v>
      </c>
      <c r="R5218">
        <v>139.636943</v>
      </c>
      <c r="S5218" t="s">
        <v>201</v>
      </c>
      <c r="T5218" s="221">
        <v>45566.313194444447</v>
      </c>
    </row>
    <row r="5219" spans="1:20" x14ac:dyDescent="0.35">
      <c r="A5219" t="s">
        <v>226</v>
      </c>
      <c r="B5219" t="s">
        <v>254</v>
      </c>
      <c r="C5219" t="s">
        <v>92</v>
      </c>
      <c r="D5219" s="29">
        <v>45760</v>
      </c>
      <c r="E5219" s="184" t="str">
        <f t="shared" si="324"/>
        <v/>
      </c>
      <c r="F5219" s="184" t="str">
        <f t="shared" si="325"/>
        <v/>
      </c>
      <c r="G5219" s="184" t="str">
        <f t="shared" si="326"/>
        <v/>
      </c>
      <c r="H5219" s="184" t="str">
        <f t="shared" si="327"/>
        <v/>
      </c>
      <c r="J5219" t="s">
        <v>253</v>
      </c>
      <c r="K5219" t="s">
        <v>253</v>
      </c>
      <c r="L5219">
        <v>69.818472</v>
      </c>
      <c r="R5219">
        <v>139.636943</v>
      </c>
      <c r="S5219" t="s">
        <v>201</v>
      </c>
      <c r="T5219" s="221">
        <v>45566.313194444447</v>
      </c>
    </row>
    <row r="5220" spans="1:20" x14ac:dyDescent="0.35">
      <c r="A5220" t="s">
        <v>226</v>
      </c>
      <c r="B5220" t="s">
        <v>254</v>
      </c>
      <c r="C5220" t="s">
        <v>92</v>
      </c>
      <c r="D5220" s="29">
        <v>45761</v>
      </c>
      <c r="E5220" s="184" t="str">
        <f t="shared" si="324"/>
        <v/>
      </c>
      <c r="F5220" s="184" t="str">
        <f t="shared" si="325"/>
        <v/>
      </c>
      <c r="G5220" s="184" t="str">
        <f t="shared" si="326"/>
        <v/>
      </c>
      <c r="H5220" s="184" t="str">
        <f t="shared" si="327"/>
        <v/>
      </c>
      <c r="J5220" t="s">
        <v>253</v>
      </c>
      <c r="K5220" t="s">
        <v>253</v>
      </c>
      <c r="L5220">
        <v>69.818472</v>
      </c>
      <c r="R5220">
        <v>139.636943</v>
      </c>
      <c r="S5220" t="s">
        <v>201</v>
      </c>
      <c r="T5220" s="221">
        <v>45566.313194444447</v>
      </c>
    </row>
    <row r="5221" spans="1:20" x14ac:dyDescent="0.35">
      <c r="A5221" t="s">
        <v>226</v>
      </c>
      <c r="B5221" t="s">
        <v>254</v>
      </c>
      <c r="C5221" t="s">
        <v>92</v>
      </c>
      <c r="D5221" s="29">
        <v>45762</v>
      </c>
      <c r="E5221" s="184" t="str">
        <f t="shared" si="324"/>
        <v/>
      </c>
      <c r="F5221" s="184" t="str">
        <f t="shared" si="325"/>
        <v/>
      </c>
      <c r="G5221" s="184" t="str">
        <f t="shared" si="326"/>
        <v/>
      </c>
      <c r="H5221" s="184" t="str">
        <f t="shared" si="327"/>
        <v/>
      </c>
      <c r="J5221" t="s">
        <v>253</v>
      </c>
      <c r="K5221" t="s">
        <v>253</v>
      </c>
      <c r="L5221">
        <v>69.818472</v>
      </c>
      <c r="R5221">
        <v>139.636943</v>
      </c>
      <c r="S5221" t="s">
        <v>201</v>
      </c>
      <c r="T5221" s="221">
        <v>45566.313194444447</v>
      </c>
    </row>
    <row r="5222" spans="1:20" x14ac:dyDescent="0.35">
      <c r="A5222" t="s">
        <v>226</v>
      </c>
      <c r="B5222" t="s">
        <v>254</v>
      </c>
      <c r="C5222" t="s">
        <v>92</v>
      </c>
      <c r="D5222" s="29">
        <v>45763</v>
      </c>
      <c r="E5222" s="184" t="str">
        <f t="shared" si="324"/>
        <v/>
      </c>
      <c r="F5222" s="184" t="str">
        <f t="shared" si="325"/>
        <v/>
      </c>
      <c r="G5222" s="184" t="str">
        <f t="shared" si="326"/>
        <v/>
      </c>
      <c r="H5222" s="184" t="str">
        <f t="shared" si="327"/>
        <v/>
      </c>
      <c r="J5222" t="s">
        <v>253</v>
      </c>
      <c r="K5222" t="s">
        <v>253</v>
      </c>
      <c r="L5222">
        <v>69.818472</v>
      </c>
      <c r="R5222">
        <v>139.636943</v>
      </c>
      <c r="S5222" t="s">
        <v>201</v>
      </c>
      <c r="T5222" s="221">
        <v>45566.313194444447</v>
      </c>
    </row>
    <row r="5223" spans="1:20" x14ac:dyDescent="0.35">
      <c r="A5223" t="s">
        <v>226</v>
      </c>
      <c r="B5223" t="s">
        <v>254</v>
      </c>
      <c r="C5223" t="s">
        <v>92</v>
      </c>
      <c r="D5223" s="29">
        <v>45764</v>
      </c>
      <c r="E5223" s="184" t="str">
        <f t="shared" si="324"/>
        <v/>
      </c>
      <c r="F5223" s="184" t="str">
        <f t="shared" si="325"/>
        <v/>
      </c>
      <c r="G5223" s="184" t="str">
        <f t="shared" si="326"/>
        <v/>
      </c>
      <c r="H5223" s="184" t="str">
        <f t="shared" si="327"/>
        <v/>
      </c>
      <c r="J5223" t="s">
        <v>253</v>
      </c>
      <c r="K5223" t="s">
        <v>253</v>
      </c>
      <c r="L5223">
        <v>69.818472</v>
      </c>
      <c r="R5223">
        <v>139.636943</v>
      </c>
      <c r="S5223" t="s">
        <v>201</v>
      </c>
      <c r="T5223" s="221">
        <v>45566.313194444447</v>
      </c>
    </row>
    <row r="5224" spans="1:20" x14ac:dyDescent="0.35">
      <c r="A5224" t="s">
        <v>226</v>
      </c>
      <c r="B5224" t="s">
        <v>254</v>
      </c>
      <c r="C5224" t="s">
        <v>92</v>
      </c>
      <c r="D5224" s="29">
        <v>45765</v>
      </c>
      <c r="E5224" s="184" t="str">
        <f t="shared" si="324"/>
        <v/>
      </c>
      <c r="F5224" s="184" t="str">
        <f t="shared" si="325"/>
        <v/>
      </c>
      <c r="G5224" s="184" t="str">
        <f t="shared" si="326"/>
        <v/>
      </c>
      <c r="H5224" s="184" t="str">
        <f t="shared" si="327"/>
        <v/>
      </c>
      <c r="J5224" t="s">
        <v>253</v>
      </c>
      <c r="K5224" t="s">
        <v>253</v>
      </c>
      <c r="L5224">
        <v>69.818472</v>
      </c>
      <c r="R5224">
        <v>139.636943</v>
      </c>
      <c r="S5224" t="s">
        <v>201</v>
      </c>
      <c r="T5224" s="221">
        <v>45566.313194444447</v>
      </c>
    </row>
    <row r="5225" spans="1:20" x14ac:dyDescent="0.35">
      <c r="A5225" t="s">
        <v>226</v>
      </c>
      <c r="B5225" t="s">
        <v>254</v>
      </c>
      <c r="C5225" t="s">
        <v>92</v>
      </c>
      <c r="D5225" s="29">
        <v>45766</v>
      </c>
      <c r="E5225" s="184" t="str">
        <f t="shared" si="324"/>
        <v/>
      </c>
      <c r="F5225" s="184" t="str">
        <f t="shared" si="325"/>
        <v/>
      </c>
      <c r="G5225" s="184" t="str">
        <f t="shared" si="326"/>
        <v/>
      </c>
      <c r="H5225" s="184" t="str">
        <f t="shared" si="327"/>
        <v/>
      </c>
      <c r="J5225" t="s">
        <v>253</v>
      </c>
      <c r="K5225" t="s">
        <v>253</v>
      </c>
      <c r="L5225">
        <v>69.818472</v>
      </c>
      <c r="R5225">
        <v>139.636943</v>
      </c>
      <c r="S5225" t="s">
        <v>201</v>
      </c>
      <c r="T5225" s="221">
        <v>45566.313194444447</v>
      </c>
    </row>
    <row r="5226" spans="1:20" x14ac:dyDescent="0.35">
      <c r="A5226" t="s">
        <v>226</v>
      </c>
      <c r="B5226" t="s">
        <v>254</v>
      </c>
      <c r="C5226" t="s">
        <v>92</v>
      </c>
      <c r="D5226" s="29">
        <v>45767</v>
      </c>
      <c r="E5226" s="184" t="str">
        <f t="shared" si="324"/>
        <v/>
      </c>
      <c r="F5226" s="184" t="str">
        <f t="shared" si="325"/>
        <v/>
      </c>
      <c r="G5226" s="184" t="str">
        <f t="shared" si="326"/>
        <v/>
      </c>
      <c r="H5226" s="184" t="str">
        <f t="shared" si="327"/>
        <v/>
      </c>
      <c r="J5226" t="s">
        <v>253</v>
      </c>
      <c r="K5226" t="s">
        <v>253</v>
      </c>
      <c r="L5226">
        <v>69.818472</v>
      </c>
      <c r="R5226">
        <v>139.636943</v>
      </c>
      <c r="S5226" t="s">
        <v>201</v>
      </c>
      <c r="T5226" s="221">
        <v>45566.313194444447</v>
      </c>
    </row>
    <row r="5227" spans="1:20" x14ac:dyDescent="0.35">
      <c r="A5227" t="s">
        <v>226</v>
      </c>
      <c r="B5227" t="s">
        <v>254</v>
      </c>
      <c r="C5227" t="s">
        <v>92</v>
      </c>
      <c r="D5227" s="29">
        <v>45768</v>
      </c>
      <c r="E5227" s="184" t="str">
        <f t="shared" si="324"/>
        <v/>
      </c>
      <c r="F5227" s="184" t="str">
        <f t="shared" si="325"/>
        <v/>
      </c>
      <c r="G5227" s="184" t="str">
        <f t="shared" si="326"/>
        <v/>
      </c>
      <c r="H5227" s="184" t="str">
        <f t="shared" si="327"/>
        <v/>
      </c>
      <c r="J5227" t="s">
        <v>253</v>
      </c>
      <c r="K5227" t="s">
        <v>253</v>
      </c>
      <c r="L5227">
        <v>69.818472</v>
      </c>
      <c r="R5227">
        <v>139.636943</v>
      </c>
      <c r="S5227" t="s">
        <v>201</v>
      </c>
      <c r="T5227" s="221">
        <v>45566.313194444447</v>
      </c>
    </row>
    <row r="5228" spans="1:20" x14ac:dyDescent="0.35">
      <c r="A5228" t="s">
        <v>226</v>
      </c>
      <c r="B5228" t="s">
        <v>254</v>
      </c>
      <c r="C5228" t="s">
        <v>92</v>
      </c>
      <c r="D5228" s="29">
        <v>45769</v>
      </c>
      <c r="E5228" s="184" t="str">
        <f t="shared" si="324"/>
        <v/>
      </c>
      <c r="F5228" s="184" t="str">
        <f t="shared" si="325"/>
        <v/>
      </c>
      <c r="G5228" s="184" t="str">
        <f t="shared" si="326"/>
        <v/>
      </c>
      <c r="H5228" s="184" t="str">
        <f t="shared" si="327"/>
        <v/>
      </c>
      <c r="J5228" t="s">
        <v>253</v>
      </c>
      <c r="K5228" t="s">
        <v>253</v>
      </c>
      <c r="L5228">
        <v>69.818472</v>
      </c>
      <c r="R5228">
        <v>139.636943</v>
      </c>
      <c r="S5228" t="s">
        <v>201</v>
      </c>
      <c r="T5228" s="221">
        <v>45566.313194444447</v>
      </c>
    </row>
    <row r="5229" spans="1:20" x14ac:dyDescent="0.35">
      <c r="A5229" t="s">
        <v>226</v>
      </c>
      <c r="B5229" t="s">
        <v>254</v>
      </c>
      <c r="C5229" t="s">
        <v>92</v>
      </c>
      <c r="D5229" s="29">
        <v>45770</v>
      </c>
      <c r="E5229" s="184" t="str">
        <f t="shared" si="324"/>
        <v/>
      </c>
      <c r="F5229" s="184" t="str">
        <f t="shared" si="325"/>
        <v/>
      </c>
      <c r="G5229" s="184" t="str">
        <f t="shared" si="326"/>
        <v/>
      </c>
      <c r="H5229" s="184" t="str">
        <f t="shared" si="327"/>
        <v/>
      </c>
      <c r="J5229" t="s">
        <v>253</v>
      </c>
      <c r="K5229" t="s">
        <v>253</v>
      </c>
      <c r="L5229">
        <v>69.818472</v>
      </c>
      <c r="R5229">
        <v>139.636943</v>
      </c>
      <c r="S5229" t="s">
        <v>201</v>
      </c>
      <c r="T5229" s="221">
        <v>45566.313194444447</v>
      </c>
    </row>
    <row r="5230" spans="1:20" x14ac:dyDescent="0.35">
      <c r="A5230" t="s">
        <v>226</v>
      </c>
      <c r="B5230" t="s">
        <v>254</v>
      </c>
      <c r="C5230" t="s">
        <v>92</v>
      </c>
      <c r="D5230" s="29">
        <v>45771</v>
      </c>
      <c r="E5230" s="184" t="str">
        <f t="shared" si="324"/>
        <v/>
      </c>
      <c r="F5230" s="184" t="str">
        <f t="shared" si="325"/>
        <v/>
      </c>
      <c r="G5230" s="184" t="str">
        <f t="shared" si="326"/>
        <v/>
      </c>
      <c r="H5230" s="184" t="str">
        <f t="shared" si="327"/>
        <v/>
      </c>
      <c r="J5230" t="s">
        <v>253</v>
      </c>
      <c r="K5230" t="s">
        <v>253</v>
      </c>
      <c r="L5230">
        <v>69.818472</v>
      </c>
      <c r="R5230">
        <v>139.636943</v>
      </c>
      <c r="S5230" t="s">
        <v>201</v>
      </c>
      <c r="T5230" s="221">
        <v>45566.313194444447</v>
      </c>
    </row>
    <row r="5231" spans="1:20" x14ac:dyDescent="0.35">
      <c r="A5231" t="s">
        <v>226</v>
      </c>
      <c r="B5231" t="s">
        <v>254</v>
      </c>
      <c r="C5231" t="s">
        <v>92</v>
      </c>
      <c r="D5231" s="29">
        <v>45772</v>
      </c>
      <c r="E5231" s="184" t="str">
        <f t="shared" si="324"/>
        <v/>
      </c>
      <c r="F5231" s="184" t="str">
        <f t="shared" si="325"/>
        <v/>
      </c>
      <c r="G5231" s="184" t="str">
        <f t="shared" si="326"/>
        <v/>
      </c>
      <c r="H5231" s="184" t="str">
        <f t="shared" si="327"/>
        <v/>
      </c>
      <c r="J5231" t="s">
        <v>253</v>
      </c>
      <c r="K5231" t="s">
        <v>253</v>
      </c>
      <c r="L5231">
        <v>69.818472</v>
      </c>
      <c r="R5231">
        <v>139.636943</v>
      </c>
      <c r="S5231" t="s">
        <v>201</v>
      </c>
      <c r="T5231" s="221">
        <v>45566.313194444447</v>
      </c>
    </row>
    <row r="5232" spans="1:20" x14ac:dyDescent="0.35">
      <c r="A5232" t="s">
        <v>226</v>
      </c>
      <c r="B5232" t="s">
        <v>254</v>
      </c>
      <c r="C5232" t="s">
        <v>92</v>
      </c>
      <c r="D5232" s="29">
        <v>45773</v>
      </c>
      <c r="E5232" s="184" t="str">
        <f t="shared" si="324"/>
        <v/>
      </c>
      <c r="F5232" s="184" t="str">
        <f t="shared" si="325"/>
        <v/>
      </c>
      <c r="G5232" s="184" t="str">
        <f t="shared" si="326"/>
        <v/>
      </c>
      <c r="H5232" s="184" t="str">
        <f t="shared" si="327"/>
        <v/>
      </c>
      <c r="J5232" t="s">
        <v>253</v>
      </c>
      <c r="K5232" t="s">
        <v>253</v>
      </c>
      <c r="L5232">
        <v>69.818472</v>
      </c>
      <c r="R5232">
        <v>139.636943</v>
      </c>
      <c r="S5232" t="s">
        <v>201</v>
      </c>
      <c r="T5232" s="221">
        <v>45566.313194444447</v>
      </c>
    </row>
    <row r="5233" spans="1:20" x14ac:dyDescent="0.35">
      <c r="A5233" t="s">
        <v>226</v>
      </c>
      <c r="B5233" t="s">
        <v>254</v>
      </c>
      <c r="C5233" t="s">
        <v>92</v>
      </c>
      <c r="D5233" s="29">
        <v>45774</v>
      </c>
      <c r="E5233" s="184" t="str">
        <f t="shared" si="324"/>
        <v/>
      </c>
      <c r="F5233" s="184" t="str">
        <f t="shared" si="325"/>
        <v/>
      </c>
      <c r="G5233" s="184" t="str">
        <f t="shared" si="326"/>
        <v/>
      </c>
      <c r="H5233" s="184" t="str">
        <f t="shared" si="327"/>
        <v/>
      </c>
      <c r="J5233" t="s">
        <v>253</v>
      </c>
      <c r="K5233" t="s">
        <v>253</v>
      </c>
      <c r="L5233">
        <v>69.818472</v>
      </c>
      <c r="R5233">
        <v>139.636943</v>
      </c>
      <c r="S5233" t="s">
        <v>201</v>
      </c>
      <c r="T5233" s="221">
        <v>45566.313194444447</v>
      </c>
    </row>
    <row r="5234" spans="1:20" x14ac:dyDescent="0.35">
      <c r="A5234" t="s">
        <v>226</v>
      </c>
      <c r="B5234" t="s">
        <v>254</v>
      </c>
      <c r="C5234" t="s">
        <v>92</v>
      </c>
      <c r="D5234" s="29">
        <v>45775</v>
      </c>
      <c r="E5234" s="184" t="str">
        <f t="shared" si="324"/>
        <v/>
      </c>
      <c r="F5234" s="184" t="str">
        <f t="shared" si="325"/>
        <v/>
      </c>
      <c r="G5234" s="184" t="str">
        <f t="shared" si="326"/>
        <v/>
      </c>
      <c r="H5234" s="184" t="str">
        <f t="shared" si="327"/>
        <v/>
      </c>
      <c r="J5234" t="s">
        <v>253</v>
      </c>
      <c r="K5234" t="s">
        <v>253</v>
      </c>
      <c r="L5234">
        <v>69.818472</v>
      </c>
      <c r="R5234">
        <v>139.636943</v>
      </c>
      <c r="S5234" t="s">
        <v>201</v>
      </c>
      <c r="T5234" s="221">
        <v>45566.313194444447</v>
      </c>
    </row>
    <row r="5235" spans="1:20" x14ac:dyDescent="0.35">
      <c r="A5235" t="s">
        <v>226</v>
      </c>
      <c r="B5235" t="s">
        <v>254</v>
      </c>
      <c r="C5235" t="s">
        <v>92</v>
      </c>
      <c r="D5235" s="29">
        <v>45776</v>
      </c>
      <c r="E5235" s="184" t="str">
        <f t="shared" si="324"/>
        <v/>
      </c>
      <c r="F5235" s="184" t="str">
        <f t="shared" si="325"/>
        <v/>
      </c>
      <c r="G5235" s="184" t="str">
        <f t="shared" si="326"/>
        <v/>
      </c>
      <c r="H5235" s="184" t="str">
        <f t="shared" si="327"/>
        <v/>
      </c>
      <c r="J5235" t="s">
        <v>253</v>
      </c>
      <c r="K5235" t="s">
        <v>253</v>
      </c>
      <c r="L5235">
        <v>69.818472</v>
      </c>
      <c r="R5235">
        <v>139.636943</v>
      </c>
      <c r="S5235" t="s">
        <v>201</v>
      </c>
      <c r="T5235" s="221">
        <v>45566.313194444447</v>
      </c>
    </row>
    <row r="5236" spans="1:20" x14ac:dyDescent="0.35">
      <c r="A5236" t="s">
        <v>226</v>
      </c>
      <c r="B5236" t="s">
        <v>254</v>
      </c>
      <c r="C5236" t="s">
        <v>92</v>
      </c>
      <c r="D5236" s="29">
        <v>45777</v>
      </c>
      <c r="E5236" s="184" t="str">
        <f t="shared" si="324"/>
        <v/>
      </c>
      <c r="F5236" s="184" t="str">
        <f t="shared" si="325"/>
        <v/>
      </c>
      <c r="G5236" s="184" t="str">
        <f t="shared" si="326"/>
        <v/>
      </c>
      <c r="H5236" s="184" t="str">
        <f t="shared" si="327"/>
        <v/>
      </c>
      <c r="J5236" t="s">
        <v>253</v>
      </c>
      <c r="K5236" t="s">
        <v>253</v>
      </c>
      <c r="L5236">
        <v>69.818472</v>
      </c>
      <c r="R5236">
        <v>139.636943</v>
      </c>
      <c r="S5236" t="s">
        <v>201</v>
      </c>
      <c r="T5236" s="221">
        <v>45566.313194444447</v>
      </c>
    </row>
    <row r="5237" spans="1:20" x14ac:dyDescent="0.35">
      <c r="A5237" t="s">
        <v>226</v>
      </c>
      <c r="B5237" t="s">
        <v>254</v>
      </c>
      <c r="C5237" t="s">
        <v>92</v>
      </c>
      <c r="D5237" s="29">
        <v>45778</v>
      </c>
      <c r="E5237" s="184" t="str">
        <f t="shared" si="324"/>
        <v/>
      </c>
      <c r="F5237" s="184" t="str">
        <f t="shared" si="325"/>
        <v/>
      </c>
      <c r="G5237" s="184" t="str">
        <f t="shared" si="326"/>
        <v/>
      </c>
      <c r="H5237" s="184" t="str">
        <f t="shared" si="327"/>
        <v/>
      </c>
      <c r="J5237" t="s">
        <v>253</v>
      </c>
      <c r="K5237" t="s">
        <v>253</v>
      </c>
      <c r="L5237">
        <v>69.818472</v>
      </c>
      <c r="R5237">
        <v>139.636943</v>
      </c>
      <c r="S5237" t="s">
        <v>201</v>
      </c>
      <c r="T5237" s="221">
        <v>45566.313194444447</v>
      </c>
    </row>
    <row r="5238" spans="1:20" x14ac:dyDescent="0.35">
      <c r="A5238" t="s">
        <v>226</v>
      </c>
      <c r="B5238" t="s">
        <v>254</v>
      </c>
      <c r="C5238" t="s">
        <v>92</v>
      </c>
      <c r="D5238" s="29">
        <v>45779</v>
      </c>
      <c r="E5238" s="184" t="str">
        <f t="shared" si="324"/>
        <v/>
      </c>
      <c r="F5238" s="184" t="str">
        <f t="shared" si="325"/>
        <v/>
      </c>
      <c r="G5238" s="184" t="str">
        <f t="shared" si="326"/>
        <v/>
      </c>
      <c r="H5238" s="184" t="str">
        <f t="shared" si="327"/>
        <v/>
      </c>
      <c r="J5238" t="s">
        <v>253</v>
      </c>
      <c r="K5238" t="s">
        <v>253</v>
      </c>
      <c r="L5238">
        <v>69.818472</v>
      </c>
      <c r="R5238">
        <v>139.636943</v>
      </c>
      <c r="S5238" t="s">
        <v>201</v>
      </c>
      <c r="T5238" s="221">
        <v>45566.313194444447</v>
      </c>
    </row>
    <row r="5239" spans="1:20" x14ac:dyDescent="0.35">
      <c r="A5239" t="s">
        <v>226</v>
      </c>
      <c r="B5239" t="s">
        <v>254</v>
      </c>
      <c r="C5239" t="s">
        <v>92</v>
      </c>
      <c r="D5239" s="29">
        <v>45780</v>
      </c>
      <c r="E5239" s="184" t="str">
        <f t="shared" si="324"/>
        <v/>
      </c>
      <c r="F5239" s="184" t="str">
        <f t="shared" si="325"/>
        <v/>
      </c>
      <c r="G5239" s="184" t="str">
        <f t="shared" si="326"/>
        <v/>
      </c>
      <c r="H5239" s="184" t="str">
        <f t="shared" si="327"/>
        <v/>
      </c>
      <c r="J5239" t="s">
        <v>253</v>
      </c>
      <c r="K5239" t="s">
        <v>253</v>
      </c>
      <c r="L5239">
        <v>69.818472</v>
      </c>
      <c r="R5239">
        <v>139.636943</v>
      </c>
      <c r="S5239" t="s">
        <v>201</v>
      </c>
      <c r="T5239" s="221">
        <v>45566.313194444447</v>
      </c>
    </row>
    <row r="5240" spans="1:20" x14ac:dyDescent="0.35">
      <c r="A5240" t="s">
        <v>226</v>
      </c>
      <c r="B5240" t="s">
        <v>254</v>
      </c>
      <c r="C5240" t="s">
        <v>92</v>
      </c>
      <c r="D5240" s="29">
        <v>45781</v>
      </c>
      <c r="E5240" s="184" t="str">
        <f t="shared" si="324"/>
        <v/>
      </c>
      <c r="F5240" s="184" t="str">
        <f t="shared" si="325"/>
        <v/>
      </c>
      <c r="G5240" s="184" t="str">
        <f t="shared" si="326"/>
        <v/>
      </c>
      <c r="H5240" s="184" t="str">
        <f t="shared" si="327"/>
        <v/>
      </c>
      <c r="J5240" t="s">
        <v>253</v>
      </c>
      <c r="K5240" t="s">
        <v>253</v>
      </c>
      <c r="L5240">
        <v>69.818472</v>
      </c>
      <c r="R5240">
        <v>139.636943</v>
      </c>
      <c r="S5240" t="s">
        <v>201</v>
      </c>
      <c r="T5240" s="221">
        <v>45566.313194444447</v>
      </c>
    </row>
    <row r="5241" spans="1:20" x14ac:dyDescent="0.35">
      <c r="A5241" t="s">
        <v>226</v>
      </c>
      <c r="B5241" t="s">
        <v>254</v>
      </c>
      <c r="C5241" t="s">
        <v>92</v>
      </c>
      <c r="D5241" s="29">
        <v>45782</v>
      </c>
      <c r="E5241" s="184" t="str">
        <f t="shared" si="324"/>
        <v/>
      </c>
      <c r="F5241" s="184" t="str">
        <f t="shared" si="325"/>
        <v/>
      </c>
      <c r="G5241" s="184" t="str">
        <f t="shared" si="326"/>
        <v/>
      </c>
      <c r="H5241" s="184" t="str">
        <f t="shared" si="327"/>
        <v/>
      </c>
      <c r="J5241" t="s">
        <v>253</v>
      </c>
      <c r="K5241" t="s">
        <v>253</v>
      </c>
      <c r="L5241">
        <v>69.818472</v>
      </c>
      <c r="R5241">
        <v>139.636943</v>
      </c>
      <c r="S5241" t="s">
        <v>201</v>
      </c>
      <c r="T5241" s="221">
        <v>45566.313194444447</v>
      </c>
    </row>
    <row r="5242" spans="1:20" x14ac:dyDescent="0.35">
      <c r="A5242" t="s">
        <v>226</v>
      </c>
      <c r="B5242" t="s">
        <v>254</v>
      </c>
      <c r="C5242" t="s">
        <v>92</v>
      </c>
      <c r="D5242" s="29">
        <v>45783</v>
      </c>
      <c r="E5242" s="184" t="str">
        <f t="shared" si="324"/>
        <v/>
      </c>
      <c r="F5242" s="184" t="str">
        <f t="shared" si="325"/>
        <v/>
      </c>
      <c r="G5242" s="184" t="str">
        <f t="shared" si="326"/>
        <v/>
      </c>
      <c r="H5242" s="184" t="str">
        <f t="shared" si="327"/>
        <v/>
      </c>
      <c r="J5242" t="s">
        <v>253</v>
      </c>
      <c r="K5242" t="s">
        <v>253</v>
      </c>
      <c r="L5242">
        <v>69.818472</v>
      </c>
      <c r="R5242">
        <v>139.636943</v>
      </c>
      <c r="S5242" t="s">
        <v>201</v>
      </c>
      <c r="T5242" s="221">
        <v>45566.313194444447</v>
      </c>
    </row>
    <row r="5243" spans="1:20" x14ac:dyDescent="0.35">
      <c r="A5243" t="s">
        <v>226</v>
      </c>
      <c r="B5243" t="s">
        <v>254</v>
      </c>
      <c r="C5243" t="s">
        <v>92</v>
      </c>
      <c r="D5243" s="29">
        <v>45784</v>
      </c>
      <c r="E5243" s="184" t="str">
        <f t="shared" si="324"/>
        <v/>
      </c>
      <c r="F5243" s="184" t="str">
        <f t="shared" si="325"/>
        <v/>
      </c>
      <c r="G5243" s="184" t="str">
        <f t="shared" si="326"/>
        <v/>
      </c>
      <c r="H5243" s="184" t="str">
        <f t="shared" si="327"/>
        <v/>
      </c>
      <c r="J5243" t="s">
        <v>253</v>
      </c>
      <c r="K5243" t="s">
        <v>253</v>
      </c>
      <c r="L5243">
        <v>69.818472</v>
      </c>
      <c r="R5243">
        <v>139.636943</v>
      </c>
      <c r="S5243" t="s">
        <v>201</v>
      </c>
      <c r="T5243" s="221">
        <v>45566.313194444447</v>
      </c>
    </row>
    <row r="5244" spans="1:20" x14ac:dyDescent="0.35">
      <c r="A5244" t="s">
        <v>226</v>
      </c>
      <c r="B5244" t="s">
        <v>254</v>
      </c>
      <c r="C5244" t="s">
        <v>92</v>
      </c>
      <c r="D5244" s="29">
        <v>45785</v>
      </c>
      <c r="E5244" s="184" t="str">
        <f t="shared" si="324"/>
        <v/>
      </c>
      <c r="F5244" s="184" t="str">
        <f t="shared" si="325"/>
        <v/>
      </c>
      <c r="G5244" s="184" t="str">
        <f t="shared" si="326"/>
        <v/>
      </c>
      <c r="H5244" s="184" t="str">
        <f t="shared" si="327"/>
        <v/>
      </c>
      <c r="J5244" t="s">
        <v>253</v>
      </c>
      <c r="K5244" t="s">
        <v>253</v>
      </c>
      <c r="L5244">
        <v>69.818472</v>
      </c>
      <c r="R5244">
        <v>139.636943</v>
      </c>
      <c r="S5244" t="s">
        <v>201</v>
      </c>
      <c r="T5244" s="221">
        <v>45566.313194444447</v>
      </c>
    </row>
    <row r="5245" spans="1:20" x14ac:dyDescent="0.35">
      <c r="A5245" t="s">
        <v>226</v>
      </c>
      <c r="B5245" t="s">
        <v>254</v>
      </c>
      <c r="C5245" t="s">
        <v>92</v>
      </c>
      <c r="D5245" s="29">
        <v>45786</v>
      </c>
      <c r="E5245" s="184" t="str">
        <f t="shared" si="324"/>
        <v/>
      </c>
      <c r="F5245" s="184" t="str">
        <f t="shared" si="325"/>
        <v/>
      </c>
      <c r="G5245" s="184" t="str">
        <f t="shared" si="326"/>
        <v/>
      </c>
      <c r="H5245" s="184" t="str">
        <f t="shared" si="327"/>
        <v/>
      </c>
      <c r="J5245" t="s">
        <v>253</v>
      </c>
      <c r="K5245" t="s">
        <v>253</v>
      </c>
      <c r="L5245">
        <v>69.818472</v>
      </c>
      <c r="R5245">
        <v>139.636943</v>
      </c>
      <c r="S5245" t="s">
        <v>201</v>
      </c>
      <c r="T5245" s="221">
        <v>45566.313194444447</v>
      </c>
    </row>
    <row r="5246" spans="1:20" x14ac:dyDescent="0.35">
      <c r="A5246" t="s">
        <v>226</v>
      </c>
      <c r="B5246" t="s">
        <v>254</v>
      </c>
      <c r="C5246" t="s">
        <v>92</v>
      </c>
      <c r="D5246" s="29">
        <v>45787</v>
      </c>
      <c r="E5246" s="184" t="str">
        <f t="shared" si="324"/>
        <v/>
      </c>
      <c r="F5246" s="184" t="str">
        <f t="shared" si="325"/>
        <v/>
      </c>
      <c r="G5246" s="184" t="str">
        <f t="shared" si="326"/>
        <v/>
      </c>
      <c r="H5246" s="184" t="str">
        <f t="shared" si="327"/>
        <v/>
      </c>
      <c r="J5246" t="s">
        <v>253</v>
      </c>
      <c r="K5246" t="s">
        <v>253</v>
      </c>
      <c r="L5246">
        <v>69.818472</v>
      </c>
      <c r="R5246">
        <v>139.636943</v>
      </c>
      <c r="S5246" t="s">
        <v>201</v>
      </c>
      <c r="T5246" s="221">
        <v>45566.313194444447</v>
      </c>
    </row>
    <row r="5247" spans="1:20" x14ac:dyDescent="0.35">
      <c r="A5247" t="s">
        <v>226</v>
      </c>
      <c r="B5247" t="s">
        <v>254</v>
      </c>
      <c r="C5247" t="s">
        <v>92</v>
      </c>
      <c r="D5247" s="29">
        <v>45788</v>
      </c>
      <c r="E5247" s="184" t="str">
        <f t="shared" si="324"/>
        <v/>
      </c>
      <c r="F5247" s="184" t="str">
        <f t="shared" si="325"/>
        <v/>
      </c>
      <c r="G5247" s="184" t="str">
        <f t="shared" si="326"/>
        <v/>
      </c>
      <c r="H5247" s="184" t="str">
        <f t="shared" si="327"/>
        <v/>
      </c>
      <c r="J5247" t="s">
        <v>253</v>
      </c>
      <c r="K5247" t="s">
        <v>253</v>
      </c>
      <c r="L5247">
        <v>69.818472</v>
      </c>
      <c r="R5247">
        <v>139.636943</v>
      </c>
      <c r="S5247" t="s">
        <v>201</v>
      </c>
      <c r="T5247" s="221">
        <v>45566.313194444447</v>
      </c>
    </row>
    <row r="5248" spans="1:20" x14ac:dyDescent="0.35">
      <c r="A5248" t="s">
        <v>226</v>
      </c>
      <c r="B5248" t="s">
        <v>254</v>
      </c>
      <c r="C5248" t="s">
        <v>92</v>
      </c>
      <c r="D5248" s="29">
        <v>45789</v>
      </c>
      <c r="E5248" s="184">
        <f t="shared" si="324"/>
        <v>1</v>
      </c>
      <c r="F5248" s="184">
        <f t="shared" si="325"/>
        <v>1</v>
      </c>
      <c r="G5248" s="184">
        <f t="shared" si="326"/>
        <v>1</v>
      </c>
      <c r="H5248" s="184">
        <f t="shared" si="327"/>
        <v>1</v>
      </c>
      <c r="J5248">
        <v>0</v>
      </c>
      <c r="K5248">
        <v>0</v>
      </c>
      <c r="L5248">
        <v>69.818472</v>
      </c>
      <c r="R5248">
        <v>139.636943</v>
      </c>
      <c r="S5248" t="s">
        <v>201</v>
      </c>
      <c r="T5248" s="221">
        <v>45566.313194444447</v>
      </c>
    </row>
    <row r="5249" spans="1:20" x14ac:dyDescent="0.35">
      <c r="A5249" t="s">
        <v>226</v>
      </c>
      <c r="B5249" t="s">
        <v>254</v>
      </c>
      <c r="C5249" t="s">
        <v>92</v>
      </c>
      <c r="D5249" s="29">
        <v>45790</v>
      </c>
      <c r="E5249" s="184">
        <f t="shared" si="324"/>
        <v>1</v>
      </c>
      <c r="F5249" s="184">
        <f t="shared" si="325"/>
        <v>1</v>
      </c>
      <c r="G5249" s="184">
        <f t="shared" si="326"/>
        <v>1</v>
      </c>
      <c r="H5249" s="184">
        <f t="shared" si="327"/>
        <v>1</v>
      </c>
      <c r="J5249">
        <v>0</v>
      </c>
      <c r="K5249">
        <v>0</v>
      </c>
      <c r="L5249">
        <v>69.818472</v>
      </c>
      <c r="R5249">
        <v>139.636943</v>
      </c>
      <c r="S5249" t="s">
        <v>201</v>
      </c>
      <c r="T5249" s="221">
        <v>45566.313194444447</v>
      </c>
    </row>
    <row r="5250" spans="1:20" x14ac:dyDescent="0.35">
      <c r="A5250" t="s">
        <v>226</v>
      </c>
      <c r="B5250" t="s">
        <v>254</v>
      </c>
      <c r="C5250" t="s">
        <v>92</v>
      </c>
      <c r="D5250" s="29">
        <v>45791</v>
      </c>
      <c r="E5250" s="184">
        <f t="shared" si="324"/>
        <v>1</v>
      </c>
      <c r="F5250" s="184">
        <f t="shared" si="325"/>
        <v>1</v>
      </c>
      <c r="G5250" s="184">
        <f t="shared" si="326"/>
        <v>1</v>
      </c>
      <c r="H5250" s="184">
        <f t="shared" si="327"/>
        <v>1</v>
      </c>
      <c r="J5250">
        <v>0</v>
      </c>
      <c r="K5250">
        <v>0</v>
      </c>
      <c r="L5250">
        <v>69.818472</v>
      </c>
      <c r="R5250">
        <v>139.636943</v>
      </c>
      <c r="S5250" t="s">
        <v>201</v>
      </c>
      <c r="T5250" s="221">
        <v>45566.313194444447</v>
      </c>
    </row>
    <row r="5251" spans="1:20" x14ac:dyDescent="0.35">
      <c r="A5251" t="s">
        <v>226</v>
      </c>
      <c r="B5251" t="s">
        <v>254</v>
      </c>
      <c r="C5251" t="s">
        <v>92</v>
      </c>
      <c r="D5251" s="29">
        <v>45792</v>
      </c>
      <c r="E5251" s="184">
        <f t="shared" si="324"/>
        <v>1</v>
      </c>
      <c r="F5251" s="184">
        <f t="shared" si="325"/>
        <v>1</v>
      </c>
      <c r="G5251" s="184">
        <f t="shared" si="326"/>
        <v>1</v>
      </c>
      <c r="H5251" s="184">
        <f t="shared" si="327"/>
        <v>1</v>
      </c>
      <c r="J5251">
        <v>0</v>
      </c>
      <c r="K5251">
        <v>0</v>
      </c>
      <c r="L5251">
        <v>69.818472</v>
      </c>
      <c r="R5251">
        <v>139.636943</v>
      </c>
      <c r="S5251" t="s">
        <v>201</v>
      </c>
      <c r="T5251" s="221">
        <v>45566.313194444447</v>
      </c>
    </row>
    <row r="5252" spans="1:20" x14ac:dyDescent="0.35">
      <c r="A5252" t="s">
        <v>226</v>
      </c>
      <c r="B5252" t="s">
        <v>254</v>
      </c>
      <c r="C5252" t="s">
        <v>92</v>
      </c>
      <c r="D5252" s="29">
        <v>45793</v>
      </c>
      <c r="E5252" s="184">
        <f t="shared" si="324"/>
        <v>1</v>
      </c>
      <c r="F5252" s="184">
        <f t="shared" si="325"/>
        <v>1</v>
      </c>
      <c r="G5252" s="184">
        <f t="shared" si="326"/>
        <v>1</v>
      </c>
      <c r="H5252" s="184">
        <f t="shared" si="327"/>
        <v>1</v>
      </c>
      <c r="J5252">
        <v>0</v>
      </c>
      <c r="K5252">
        <v>0</v>
      </c>
      <c r="L5252">
        <v>69.818472</v>
      </c>
      <c r="R5252">
        <v>139.636943</v>
      </c>
      <c r="S5252" t="s">
        <v>201</v>
      </c>
      <c r="T5252" s="221">
        <v>45566.313194444447</v>
      </c>
    </row>
    <row r="5253" spans="1:20" x14ac:dyDescent="0.35">
      <c r="A5253" t="s">
        <v>226</v>
      </c>
      <c r="B5253" t="s">
        <v>254</v>
      </c>
      <c r="C5253" t="s">
        <v>92</v>
      </c>
      <c r="D5253" s="29">
        <v>45794</v>
      </c>
      <c r="E5253" s="184" t="str">
        <f t="shared" si="324"/>
        <v/>
      </c>
      <c r="F5253" s="184" t="str">
        <f t="shared" si="325"/>
        <v/>
      </c>
      <c r="G5253" s="184">
        <f t="shared" si="326"/>
        <v>0.24804999490715007</v>
      </c>
      <c r="H5253" s="184">
        <f t="shared" si="327"/>
        <v>0.24804999490715007</v>
      </c>
      <c r="J5253">
        <v>105</v>
      </c>
      <c r="K5253">
        <v>105</v>
      </c>
      <c r="L5253">
        <v>69.818472</v>
      </c>
      <c r="R5253">
        <v>139.636943</v>
      </c>
      <c r="S5253" t="s">
        <v>201</v>
      </c>
      <c r="T5253" s="221">
        <v>45566.313194444447</v>
      </c>
    </row>
    <row r="5254" spans="1:20" x14ac:dyDescent="0.35">
      <c r="A5254" t="s">
        <v>226</v>
      </c>
      <c r="B5254" t="s">
        <v>254</v>
      </c>
      <c r="C5254" t="s">
        <v>92</v>
      </c>
      <c r="D5254" s="29">
        <v>45795</v>
      </c>
      <c r="E5254" s="184" t="str">
        <f t="shared" si="324"/>
        <v/>
      </c>
      <c r="F5254" s="184" t="str">
        <f t="shared" si="325"/>
        <v/>
      </c>
      <c r="G5254" s="184">
        <f t="shared" si="326"/>
        <v>0.24804999490715007</v>
      </c>
      <c r="H5254" s="184">
        <f t="shared" si="327"/>
        <v>0.24804999490715007</v>
      </c>
      <c r="J5254">
        <v>105</v>
      </c>
      <c r="K5254">
        <v>105</v>
      </c>
      <c r="L5254">
        <v>69.818472</v>
      </c>
      <c r="R5254">
        <v>139.636943</v>
      </c>
      <c r="S5254" t="s">
        <v>201</v>
      </c>
      <c r="T5254" s="221">
        <v>45566.313194444447</v>
      </c>
    </row>
    <row r="5255" spans="1:20" x14ac:dyDescent="0.35">
      <c r="A5255" t="s">
        <v>226</v>
      </c>
      <c r="B5255" t="s">
        <v>254</v>
      </c>
      <c r="C5255" t="s">
        <v>92</v>
      </c>
      <c r="D5255" s="29">
        <v>45796</v>
      </c>
      <c r="E5255" s="184" t="str">
        <f t="shared" si="324"/>
        <v/>
      </c>
      <c r="F5255" s="184" t="str">
        <f t="shared" si="325"/>
        <v/>
      </c>
      <c r="G5255" s="184">
        <f t="shared" si="326"/>
        <v>0.24804999490715007</v>
      </c>
      <c r="H5255" s="184">
        <f t="shared" si="327"/>
        <v>0.24804999490715007</v>
      </c>
      <c r="J5255">
        <v>105</v>
      </c>
      <c r="K5255">
        <v>105</v>
      </c>
      <c r="L5255">
        <v>69.818472</v>
      </c>
      <c r="R5255">
        <v>139.636943</v>
      </c>
      <c r="S5255" t="s">
        <v>201</v>
      </c>
      <c r="T5255" s="221">
        <v>45566.313194444447</v>
      </c>
    </row>
    <row r="5256" spans="1:20" x14ac:dyDescent="0.35">
      <c r="A5256" t="s">
        <v>226</v>
      </c>
      <c r="B5256" t="s">
        <v>254</v>
      </c>
      <c r="C5256" t="s">
        <v>92</v>
      </c>
      <c r="D5256" s="29">
        <v>45797</v>
      </c>
      <c r="E5256" s="184" t="str">
        <f t="shared" ref="E5256:E5319" si="328">IF(J5256="","",IF(L5256=0,0,IF(1-(J5256/L5256)&lt;0,"",1-(J5256/L5256))))</f>
        <v/>
      </c>
      <c r="F5256" s="184" t="str">
        <f t="shared" ref="F5256:F5319" si="329">IF(K5256="","",IF(L5256=0,0,IF(1-(K5256/L5256)&lt;0,"",1-(K5256/L5256))))</f>
        <v/>
      </c>
      <c r="G5256" s="184">
        <f t="shared" ref="G5256:G5319" si="330">IF(J5256="","",IF(1-(J5256/R5256)&lt;0,"",1-(J5256/R5256)))</f>
        <v>0.24804999490715007</v>
      </c>
      <c r="H5256" s="184">
        <f t="shared" ref="H5256:H5319" si="331">IF(K5256="","",IF(1-(K5256/R5256)&lt;0,"",1-(K5256/R5256)))</f>
        <v>0.24804999490715007</v>
      </c>
      <c r="J5256">
        <v>105</v>
      </c>
      <c r="K5256">
        <v>105</v>
      </c>
      <c r="L5256">
        <v>69.818472</v>
      </c>
      <c r="R5256">
        <v>139.636943</v>
      </c>
      <c r="S5256" t="s">
        <v>201</v>
      </c>
      <c r="T5256" s="221">
        <v>45566.313194444447</v>
      </c>
    </row>
    <row r="5257" spans="1:20" x14ac:dyDescent="0.35">
      <c r="A5257" t="s">
        <v>226</v>
      </c>
      <c r="B5257" t="s">
        <v>254</v>
      </c>
      <c r="C5257" t="s">
        <v>92</v>
      </c>
      <c r="D5257" s="29">
        <v>45798</v>
      </c>
      <c r="E5257" s="184" t="str">
        <f t="shared" si="328"/>
        <v/>
      </c>
      <c r="F5257" s="184" t="str">
        <f t="shared" si="329"/>
        <v/>
      </c>
      <c r="G5257" s="184">
        <f t="shared" si="330"/>
        <v>0.24804999490715007</v>
      </c>
      <c r="H5257" s="184">
        <f t="shared" si="331"/>
        <v>0.24804999490715007</v>
      </c>
      <c r="J5257">
        <v>105</v>
      </c>
      <c r="K5257">
        <v>105</v>
      </c>
      <c r="L5257">
        <v>69.818472</v>
      </c>
      <c r="R5257">
        <v>139.636943</v>
      </c>
      <c r="S5257" t="s">
        <v>201</v>
      </c>
      <c r="T5257" s="221">
        <v>45566.313194444447</v>
      </c>
    </row>
    <row r="5258" spans="1:20" x14ac:dyDescent="0.35">
      <c r="A5258" t="s">
        <v>226</v>
      </c>
      <c r="B5258" t="s">
        <v>254</v>
      </c>
      <c r="C5258" t="s">
        <v>92</v>
      </c>
      <c r="D5258" s="29">
        <v>45799</v>
      </c>
      <c r="E5258" s="184" t="str">
        <f t="shared" si="328"/>
        <v/>
      </c>
      <c r="F5258" s="184" t="str">
        <f t="shared" si="329"/>
        <v/>
      </c>
      <c r="G5258" s="184">
        <f t="shared" si="330"/>
        <v>0.24804999490715007</v>
      </c>
      <c r="H5258" s="184">
        <f t="shared" si="331"/>
        <v>0.24804999490715007</v>
      </c>
      <c r="J5258">
        <v>105</v>
      </c>
      <c r="K5258">
        <v>105</v>
      </c>
      <c r="L5258">
        <v>69.818472</v>
      </c>
      <c r="R5258">
        <v>139.636943</v>
      </c>
      <c r="S5258" t="s">
        <v>201</v>
      </c>
      <c r="T5258" s="221">
        <v>45566.313194444447</v>
      </c>
    </row>
    <row r="5259" spans="1:20" x14ac:dyDescent="0.35">
      <c r="A5259" t="s">
        <v>226</v>
      </c>
      <c r="B5259" t="s">
        <v>254</v>
      </c>
      <c r="C5259" t="s">
        <v>92</v>
      </c>
      <c r="D5259" s="29">
        <v>45800</v>
      </c>
      <c r="E5259" s="184" t="str">
        <f t="shared" si="328"/>
        <v/>
      </c>
      <c r="F5259" s="184" t="str">
        <f t="shared" si="329"/>
        <v/>
      </c>
      <c r="G5259" s="184">
        <f t="shared" si="330"/>
        <v>0.24804999490715007</v>
      </c>
      <c r="H5259" s="184">
        <f t="shared" si="331"/>
        <v>0.24804999490715007</v>
      </c>
      <c r="J5259">
        <v>105</v>
      </c>
      <c r="K5259">
        <v>105</v>
      </c>
      <c r="L5259">
        <v>69.818472</v>
      </c>
      <c r="R5259">
        <v>139.636943</v>
      </c>
      <c r="S5259" t="s">
        <v>201</v>
      </c>
      <c r="T5259" s="221">
        <v>45566.313194444447</v>
      </c>
    </row>
    <row r="5260" spans="1:20" x14ac:dyDescent="0.35">
      <c r="A5260" t="s">
        <v>226</v>
      </c>
      <c r="B5260" t="s">
        <v>254</v>
      </c>
      <c r="C5260" t="s">
        <v>92</v>
      </c>
      <c r="D5260" s="29">
        <v>45801</v>
      </c>
      <c r="E5260" s="184" t="str">
        <f t="shared" si="328"/>
        <v/>
      </c>
      <c r="F5260" s="184" t="str">
        <f t="shared" si="329"/>
        <v/>
      </c>
      <c r="G5260" s="184" t="str">
        <f t="shared" si="330"/>
        <v/>
      </c>
      <c r="H5260" s="184" t="str">
        <f t="shared" si="331"/>
        <v/>
      </c>
      <c r="J5260" t="s">
        <v>253</v>
      </c>
      <c r="K5260" t="s">
        <v>253</v>
      </c>
      <c r="L5260">
        <v>69.818472</v>
      </c>
      <c r="R5260">
        <v>139.636943</v>
      </c>
      <c r="S5260" t="s">
        <v>201</v>
      </c>
      <c r="T5260" s="221">
        <v>45566.313194444447</v>
      </c>
    </row>
    <row r="5261" spans="1:20" x14ac:dyDescent="0.35">
      <c r="A5261" t="s">
        <v>226</v>
      </c>
      <c r="B5261" t="s">
        <v>254</v>
      </c>
      <c r="C5261" t="s">
        <v>92</v>
      </c>
      <c r="D5261" s="29">
        <v>45802</v>
      </c>
      <c r="E5261" s="184" t="str">
        <f t="shared" si="328"/>
        <v/>
      </c>
      <c r="F5261" s="184" t="str">
        <f t="shared" si="329"/>
        <v/>
      </c>
      <c r="G5261" s="184" t="str">
        <f t="shared" si="330"/>
        <v/>
      </c>
      <c r="H5261" s="184" t="str">
        <f t="shared" si="331"/>
        <v/>
      </c>
      <c r="J5261" t="s">
        <v>253</v>
      </c>
      <c r="K5261" t="s">
        <v>253</v>
      </c>
      <c r="L5261">
        <v>69.818472</v>
      </c>
      <c r="R5261">
        <v>139.636943</v>
      </c>
      <c r="S5261" t="s">
        <v>201</v>
      </c>
      <c r="T5261" s="221">
        <v>45566.313194444447</v>
      </c>
    </row>
    <row r="5262" spans="1:20" x14ac:dyDescent="0.35">
      <c r="A5262" t="s">
        <v>226</v>
      </c>
      <c r="B5262" t="s">
        <v>254</v>
      </c>
      <c r="C5262" t="s">
        <v>92</v>
      </c>
      <c r="D5262" s="29">
        <v>45803</v>
      </c>
      <c r="E5262" s="184" t="str">
        <f t="shared" si="328"/>
        <v/>
      </c>
      <c r="F5262" s="184" t="str">
        <f t="shared" si="329"/>
        <v/>
      </c>
      <c r="G5262" s="184">
        <f t="shared" si="330"/>
        <v>0.21224285180749047</v>
      </c>
      <c r="H5262" s="184">
        <f t="shared" si="331"/>
        <v>0.21224285180749047</v>
      </c>
      <c r="J5262">
        <v>110</v>
      </c>
      <c r="K5262">
        <v>110</v>
      </c>
      <c r="L5262">
        <v>69.818472</v>
      </c>
      <c r="R5262">
        <v>139.636943</v>
      </c>
      <c r="S5262" t="s">
        <v>201</v>
      </c>
      <c r="T5262" s="221">
        <v>45566.313194444447</v>
      </c>
    </row>
    <row r="5263" spans="1:20" x14ac:dyDescent="0.35">
      <c r="A5263" t="s">
        <v>226</v>
      </c>
      <c r="B5263" t="s">
        <v>254</v>
      </c>
      <c r="C5263" t="s">
        <v>92</v>
      </c>
      <c r="D5263" s="29">
        <v>45804</v>
      </c>
      <c r="E5263" s="184" t="str">
        <f t="shared" si="328"/>
        <v/>
      </c>
      <c r="F5263" s="184" t="str">
        <f t="shared" si="329"/>
        <v/>
      </c>
      <c r="G5263" s="184">
        <f t="shared" si="330"/>
        <v>0.21224285180749047</v>
      </c>
      <c r="H5263" s="184">
        <f t="shared" si="331"/>
        <v>0.21224285180749047</v>
      </c>
      <c r="J5263">
        <v>110</v>
      </c>
      <c r="K5263">
        <v>110</v>
      </c>
      <c r="L5263">
        <v>69.818472</v>
      </c>
      <c r="R5263">
        <v>139.636943</v>
      </c>
      <c r="S5263" t="s">
        <v>201</v>
      </c>
      <c r="T5263" s="221">
        <v>45566.313194444447</v>
      </c>
    </row>
    <row r="5264" spans="1:20" x14ac:dyDescent="0.35">
      <c r="A5264" t="s">
        <v>226</v>
      </c>
      <c r="B5264" t="s">
        <v>254</v>
      </c>
      <c r="C5264" t="s">
        <v>92</v>
      </c>
      <c r="D5264" s="29">
        <v>45805</v>
      </c>
      <c r="E5264" s="184" t="str">
        <f t="shared" si="328"/>
        <v/>
      </c>
      <c r="F5264" s="184" t="str">
        <f t="shared" si="329"/>
        <v/>
      </c>
      <c r="G5264" s="184">
        <f t="shared" si="330"/>
        <v>0.21224285180749047</v>
      </c>
      <c r="H5264" s="184">
        <f t="shared" si="331"/>
        <v>0.21224285180749047</v>
      </c>
      <c r="J5264">
        <v>110</v>
      </c>
      <c r="K5264">
        <v>110</v>
      </c>
      <c r="L5264">
        <v>69.818472</v>
      </c>
      <c r="R5264">
        <v>139.636943</v>
      </c>
      <c r="S5264" t="s">
        <v>201</v>
      </c>
      <c r="T5264" s="221">
        <v>45566.313194444447</v>
      </c>
    </row>
    <row r="5265" spans="1:20" x14ac:dyDescent="0.35">
      <c r="A5265" t="s">
        <v>226</v>
      </c>
      <c r="B5265" t="s">
        <v>254</v>
      </c>
      <c r="C5265" t="s">
        <v>92</v>
      </c>
      <c r="D5265" s="29">
        <v>45806</v>
      </c>
      <c r="E5265" s="184" t="str">
        <f t="shared" si="328"/>
        <v/>
      </c>
      <c r="F5265" s="184" t="str">
        <f t="shared" si="329"/>
        <v/>
      </c>
      <c r="G5265" s="184">
        <f t="shared" si="330"/>
        <v>0.21224285180749047</v>
      </c>
      <c r="H5265" s="184">
        <f t="shared" si="331"/>
        <v>0.21224285180749047</v>
      </c>
      <c r="J5265">
        <v>110</v>
      </c>
      <c r="K5265">
        <v>110</v>
      </c>
      <c r="L5265">
        <v>69.818472</v>
      </c>
      <c r="R5265">
        <v>139.636943</v>
      </c>
      <c r="S5265" t="s">
        <v>201</v>
      </c>
      <c r="T5265" s="221">
        <v>45566.313194444447</v>
      </c>
    </row>
    <row r="5266" spans="1:20" x14ac:dyDescent="0.35">
      <c r="A5266" t="s">
        <v>226</v>
      </c>
      <c r="B5266" t="s">
        <v>254</v>
      </c>
      <c r="C5266" t="s">
        <v>92</v>
      </c>
      <c r="D5266" s="29">
        <v>45807</v>
      </c>
      <c r="E5266" s="184" t="str">
        <f t="shared" si="328"/>
        <v/>
      </c>
      <c r="F5266" s="184" t="str">
        <f t="shared" si="329"/>
        <v/>
      </c>
      <c r="G5266" s="184">
        <f t="shared" si="330"/>
        <v>0.21224285180749047</v>
      </c>
      <c r="H5266" s="184">
        <f t="shared" si="331"/>
        <v>0.21224285180749047</v>
      </c>
      <c r="J5266">
        <v>110</v>
      </c>
      <c r="K5266">
        <v>110</v>
      </c>
      <c r="L5266">
        <v>69.818472</v>
      </c>
      <c r="R5266">
        <v>139.636943</v>
      </c>
      <c r="S5266" t="s">
        <v>201</v>
      </c>
      <c r="T5266" s="221">
        <v>45566.313194444447</v>
      </c>
    </row>
    <row r="5267" spans="1:20" x14ac:dyDescent="0.35">
      <c r="A5267" t="s">
        <v>226</v>
      </c>
      <c r="B5267" t="s">
        <v>254</v>
      </c>
      <c r="C5267" t="s">
        <v>92</v>
      </c>
      <c r="D5267" s="29">
        <v>45808</v>
      </c>
      <c r="E5267" s="184" t="str">
        <f t="shared" si="328"/>
        <v/>
      </c>
      <c r="F5267" s="184" t="str">
        <f t="shared" si="329"/>
        <v/>
      </c>
      <c r="G5267" s="184">
        <f t="shared" si="330"/>
        <v>0.21224285180749047</v>
      </c>
      <c r="H5267" s="184">
        <f t="shared" si="331"/>
        <v>0.21224285180749047</v>
      </c>
      <c r="J5267">
        <v>110</v>
      </c>
      <c r="K5267">
        <v>110</v>
      </c>
      <c r="L5267">
        <v>69.818472</v>
      </c>
      <c r="R5267">
        <v>139.636943</v>
      </c>
      <c r="S5267" t="s">
        <v>201</v>
      </c>
      <c r="T5267" s="221">
        <v>45566.313194444447</v>
      </c>
    </row>
    <row r="5268" spans="1:20" x14ac:dyDescent="0.35">
      <c r="A5268" t="s">
        <v>226</v>
      </c>
      <c r="B5268" t="s">
        <v>254</v>
      </c>
      <c r="C5268" t="s">
        <v>92</v>
      </c>
      <c r="D5268" s="29">
        <v>45809</v>
      </c>
      <c r="E5268" s="184" t="str">
        <f t="shared" si="328"/>
        <v/>
      </c>
      <c r="F5268" s="184" t="str">
        <f t="shared" si="329"/>
        <v/>
      </c>
      <c r="G5268" s="184">
        <f t="shared" si="330"/>
        <v>0.21224285180749047</v>
      </c>
      <c r="H5268" s="184">
        <f t="shared" si="331"/>
        <v>0.21224285180749047</v>
      </c>
      <c r="J5268">
        <v>110</v>
      </c>
      <c r="K5268">
        <v>110</v>
      </c>
      <c r="L5268">
        <v>69.818472</v>
      </c>
      <c r="R5268">
        <v>139.636943</v>
      </c>
      <c r="S5268" t="s">
        <v>201</v>
      </c>
      <c r="T5268" s="221">
        <v>45566.313194444447</v>
      </c>
    </row>
    <row r="5269" spans="1:20" x14ac:dyDescent="0.35">
      <c r="A5269" t="s">
        <v>226</v>
      </c>
      <c r="B5269" t="s">
        <v>254</v>
      </c>
      <c r="C5269" t="s">
        <v>92</v>
      </c>
      <c r="D5269" s="29">
        <v>45810</v>
      </c>
      <c r="E5269" s="184" t="str">
        <f t="shared" si="328"/>
        <v/>
      </c>
      <c r="F5269" s="184" t="str">
        <f t="shared" si="329"/>
        <v/>
      </c>
      <c r="G5269" s="184">
        <f t="shared" si="330"/>
        <v>0.21224285180749047</v>
      </c>
      <c r="H5269" s="184">
        <f t="shared" si="331"/>
        <v>0.21224285180749047</v>
      </c>
      <c r="J5269">
        <v>110</v>
      </c>
      <c r="K5269">
        <v>110</v>
      </c>
      <c r="L5269">
        <v>69.818472</v>
      </c>
      <c r="R5269">
        <v>139.636943</v>
      </c>
      <c r="S5269" t="s">
        <v>201</v>
      </c>
      <c r="T5269" s="221">
        <v>45566.313194444447</v>
      </c>
    </row>
    <row r="5270" spans="1:20" x14ac:dyDescent="0.35">
      <c r="A5270" t="s">
        <v>226</v>
      </c>
      <c r="B5270" t="s">
        <v>254</v>
      </c>
      <c r="C5270" t="s">
        <v>92</v>
      </c>
      <c r="D5270" s="29">
        <v>45811</v>
      </c>
      <c r="E5270" s="184" t="str">
        <f t="shared" si="328"/>
        <v/>
      </c>
      <c r="F5270" s="184" t="str">
        <f t="shared" si="329"/>
        <v/>
      </c>
      <c r="G5270" s="184">
        <f t="shared" si="330"/>
        <v>0.21224285180749047</v>
      </c>
      <c r="H5270" s="184">
        <f t="shared" si="331"/>
        <v>0.21224285180749047</v>
      </c>
      <c r="J5270">
        <v>110</v>
      </c>
      <c r="K5270">
        <v>110</v>
      </c>
      <c r="L5270">
        <v>69.818472</v>
      </c>
      <c r="R5270">
        <v>139.636943</v>
      </c>
      <c r="S5270" t="s">
        <v>201</v>
      </c>
      <c r="T5270" s="221">
        <v>45566.313194444447</v>
      </c>
    </row>
    <row r="5271" spans="1:20" x14ac:dyDescent="0.35">
      <c r="A5271" t="s">
        <v>226</v>
      </c>
      <c r="B5271" t="s">
        <v>254</v>
      </c>
      <c r="C5271" t="s">
        <v>92</v>
      </c>
      <c r="D5271" s="29">
        <v>45812</v>
      </c>
      <c r="E5271" s="184" t="str">
        <f t="shared" si="328"/>
        <v/>
      </c>
      <c r="F5271" s="184" t="str">
        <f t="shared" si="329"/>
        <v/>
      </c>
      <c r="G5271" s="184">
        <f t="shared" si="330"/>
        <v>0.21224285180749047</v>
      </c>
      <c r="H5271" s="184">
        <f t="shared" si="331"/>
        <v>0.21224285180749047</v>
      </c>
      <c r="J5271">
        <v>110</v>
      </c>
      <c r="K5271">
        <v>110</v>
      </c>
      <c r="L5271">
        <v>69.818472</v>
      </c>
      <c r="R5271">
        <v>139.636943</v>
      </c>
      <c r="S5271" t="s">
        <v>201</v>
      </c>
      <c r="T5271" s="221">
        <v>45566.313194444447</v>
      </c>
    </row>
    <row r="5272" spans="1:20" x14ac:dyDescent="0.35">
      <c r="A5272" t="s">
        <v>226</v>
      </c>
      <c r="B5272" t="s">
        <v>254</v>
      </c>
      <c r="C5272" t="s">
        <v>92</v>
      </c>
      <c r="D5272" s="29">
        <v>45813</v>
      </c>
      <c r="E5272" s="184" t="str">
        <f t="shared" si="328"/>
        <v/>
      </c>
      <c r="F5272" s="184" t="str">
        <f t="shared" si="329"/>
        <v/>
      </c>
      <c r="G5272" s="184">
        <f t="shared" si="330"/>
        <v>0.21224285180749047</v>
      </c>
      <c r="H5272" s="184">
        <f t="shared" si="331"/>
        <v>0.21224285180749047</v>
      </c>
      <c r="J5272">
        <v>110</v>
      </c>
      <c r="K5272">
        <v>110</v>
      </c>
      <c r="L5272">
        <v>69.818472</v>
      </c>
      <c r="R5272">
        <v>139.636943</v>
      </c>
      <c r="S5272" t="s">
        <v>201</v>
      </c>
      <c r="T5272" s="221">
        <v>45566.313194444447</v>
      </c>
    </row>
    <row r="5273" spans="1:20" x14ac:dyDescent="0.35">
      <c r="A5273" t="s">
        <v>226</v>
      </c>
      <c r="B5273" t="s">
        <v>254</v>
      </c>
      <c r="C5273" t="s">
        <v>92</v>
      </c>
      <c r="D5273" s="29">
        <v>45814</v>
      </c>
      <c r="E5273" s="184" t="str">
        <f t="shared" si="328"/>
        <v/>
      </c>
      <c r="F5273" s="184" t="str">
        <f t="shared" si="329"/>
        <v/>
      </c>
      <c r="G5273" s="184">
        <f t="shared" si="330"/>
        <v>0.21224285180749047</v>
      </c>
      <c r="H5273" s="184">
        <f t="shared" si="331"/>
        <v>0.21224285180749047</v>
      </c>
      <c r="J5273">
        <v>110</v>
      </c>
      <c r="K5273">
        <v>110</v>
      </c>
      <c r="L5273">
        <v>69.818472</v>
      </c>
      <c r="R5273">
        <v>139.636943</v>
      </c>
      <c r="S5273" t="s">
        <v>201</v>
      </c>
      <c r="T5273" s="221">
        <v>45566.313194444447</v>
      </c>
    </row>
    <row r="5274" spans="1:20" x14ac:dyDescent="0.35">
      <c r="A5274" t="s">
        <v>226</v>
      </c>
      <c r="B5274" t="s">
        <v>254</v>
      </c>
      <c r="C5274" t="s">
        <v>92</v>
      </c>
      <c r="D5274" s="29">
        <v>45815</v>
      </c>
      <c r="E5274" s="184" t="str">
        <f t="shared" si="328"/>
        <v/>
      </c>
      <c r="F5274" s="184" t="str">
        <f t="shared" si="329"/>
        <v/>
      </c>
      <c r="G5274" s="184" t="str">
        <f t="shared" si="330"/>
        <v/>
      </c>
      <c r="H5274" s="184" t="str">
        <f t="shared" si="331"/>
        <v/>
      </c>
      <c r="J5274" t="s">
        <v>253</v>
      </c>
      <c r="K5274" t="s">
        <v>253</v>
      </c>
      <c r="L5274">
        <v>69.818472</v>
      </c>
      <c r="R5274">
        <v>139.636943</v>
      </c>
      <c r="S5274" t="s">
        <v>201</v>
      </c>
      <c r="T5274" s="221">
        <v>45566.313194444447</v>
      </c>
    </row>
    <row r="5275" spans="1:20" x14ac:dyDescent="0.35">
      <c r="A5275" t="s">
        <v>226</v>
      </c>
      <c r="B5275" t="s">
        <v>254</v>
      </c>
      <c r="C5275" t="s">
        <v>92</v>
      </c>
      <c r="D5275" s="29">
        <v>45816</v>
      </c>
      <c r="E5275" s="184" t="str">
        <f t="shared" si="328"/>
        <v/>
      </c>
      <c r="F5275" s="184" t="str">
        <f t="shared" si="329"/>
        <v/>
      </c>
      <c r="G5275" s="184" t="str">
        <f t="shared" si="330"/>
        <v/>
      </c>
      <c r="H5275" s="184" t="str">
        <f t="shared" si="331"/>
        <v/>
      </c>
      <c r="J5275" t="s">
        <v>253</v>
      </c>
      <c r="K5275" t="s">
        <v>253</v>
      </c>
      <c r="L5275">
        <v>69.818472</v>
      </c>
      <c r="R5275">
        <v>139.636943</v>
      </c>
      <c r="S5275" t="s">
        <v>201</v>
      </c>
      <c r="T5275" s="221">
        <v>45566.313194444447</v>
      </c>
    </row>
    <row r="5276" spans="1:20" x14ac:dyDescent="0.35">
      <c r="A5276" t="s">
        <v>226</v>
      </c>
      <c r="B5276" t="s">
        <v>254</v>
      </c>
      <c r="C5276" t="s">
        <v>92</v>
      </c>
      <c r="D5276" s="29">
        <v>45817</v>
      </c>
      <c r="E5276" s="184" t="str">
        <f t="shared" si="328"/>
        <v/>
      </c>
      <c r="F5276" s="184" t="str">
        <f t="shared" si="329"/>
        <v/>
      </c>
      <c r="G5276" s="184" t="str">
        <f t="shared" si="330"/>
        <v/>
      </c>
      <c r="H5276" s="184" t="str">
        <f t="shared" si="331"/>
        <v/>
      </c>
      <c r="J5276" t="s">
        <v>253</v>
      </c>
      <c r="K5276" t="s">
        <v>253</v>
      </c>
      <c r="L5276">
        <v>69.818472</v>
      </c>
      <c r="R5276">
        <v>139.636943</v>
      </c>
      <c r="S5276" t="s">
        <v>201</v>
      </c>
      <c r="T5276" s="221">
        <v>45566.313194444447</v>
      </c>
    </row>
    <row r="5277" spans="1:20" x14ac:dyDescent="0.35">
      <c r="A5277" t="s">
        <v>226</v>
      </c>
      <c r="B5277" t="s">
        <v>254</v>
      </c>
      <c r="C5277" t="s">
        <v>92</v>
      </c>
      <c r="D5277" s="29">
        <v>45818</v>
      </c>
      <c r="E5277" s="184" t="str">
        <f t="shared" si="328"/>
        <v/>
      </c>
      <c r="F5277" s="184" t="str">
        <f t="shared" si="329"/>
        <v/>
      </c>
      <c r="G5277" s="184" t="str">
        <f t="shared" si="330"/>
        <v/>
      </c>
      <c r="H5277" s="184" t="str">
        <f t="shared" si="331"/>
        <v/>
      </c>
      <c r="J5277" t="s">
        <v>253</v>
      </c>
      <c r="K5277" t="s">
        <v>253</v>
      </c>
      <c r="L5277">
        <v>69.818472</v>
      </c>
      <c r="R5277">
        <v>139.636943</v>
      </c>
      <c r="S5277" t="s">
        <v>201</v>
      </c>
      <c r="T5277" s="221">
        <v>45566.313194444447</v>
      </c>
    </row>
    <row r="5278" spans="1:20" x14ac:dyDescent="0.35">
      <c r="A5278" t="s">
        <v>226</v>
      </c>
      <c r="B5278" t="s">
        <v>254</v>
      </c>
      <c r="C5278" t="s">
        <v>92</v>
      </c>
      <c r="D5278" s="29">
        <v>45819</v>
      </c>
      <c r="E5278" s="184" t="str">
        <f t="shared" si="328"/>
        <v/>
      </c>
      <c r="F5278" s="184" t="str">
        <f t="shared" si="329"/>
        <v/>
      </c>
      <c r="G5278" s="184" t="str">
        <f t="shared" si="330"/>
        <v/>
      </c>
      <c r="H5278" s="184" t="str">
        <f t="shared" si="331"/>
        <v/>
      </c>
      <c r="J5278" t="s">
        <v>253</v>
      </c>
      <c r="K5278" t="s">
        <v>253</v>
      </c>
      <c r="L5278">
        <v>69.818472</v>
      </c>
      <c r="R5278">
        <v>139.636943</v>
      </c>
      <c r="S5278" t="s">
        <v>201</v>
      </c>
      <c r="T5278" s="221">
        <v>45566.313194444447</v>
      </c>
    </row>
    <row r="5279" spans="1:20" x14ac:dyDescent="0.35">
      <c r="A5279" t="s">
        <v>226</v>
      </c>
      <c r="B5279" t="s">
        <v>254</v>
      </c>
      <c r="C5279" t="s">
        <v>92</v>
      </c>
      <c r="D5279" s="29">
        <v>45820</v>
      </c>
      <c r="E5279" s="184" t="str">
        <f t="shared" si="328"/>
        <v/>
      </c>
      <c r="F5279" s="184" t="str">
        <f t="shared" si="329"/>
        <v/>
      </c>
      <c r="G5279" s="184" t="str">
        <f t="shared" si="330"/>
        <v/>
      </c>
      <c r="H5279" s="184" t="str">
        <f t="shared" si="331"/>
        <v/>
      </c>
      <c r="J5279" t="s">
        <v>253</v>
      </c>
      <c r="K5279" t="s">
        <v>253</v>
      </c>
      <c r="L5279">
        <v>69.818472</v>
      </c>
      <c r="R5279">
        <v>139.636943</v>
      </c>
      <c r="S5279" t="s">
        <v>201</v>
      </c>
      <c r="T5279" s="221">
        <v>45566.313194444447</v>
      </c>
    </row>
    <row r="5280" spans="1:20" x14ac:dyDescent="0.35">
      <c r="A5280" t="s">
        <v>226</v>
      </c>
      <c r="B5280" t="s">
        <v>254</v>
      </c>
      <c r="C5280" t="s">
        <v>92</v>
      </c>
      <c r="D5280" s="29">
        <v>45821</v>
      </c>
      <c r="E5280" s="184" t="str">
        <f t="shared" si="328"/>
        <v/>
      </c>
      <c r="F5280" s="184" t="str">
        <f t="shared" si="329"/>
        <v/>
      </c>
      <c r="G5280" s="184" t="str">
        <f t="shared" si="330"/>
        <v/>
      </c>
      <c r="H5280" s="184" t="str">
        <f t="shared" si="331"/>
        <v/>
      </c>
      <c r="J5280" t="s">
        <v>253</v>
      </c>
      <c r="K5280" t="s">
        <v>253</v>
      </c>
      <c r="L5280">
        <v>69.818472</v>
      </c>
      <c r="R5280">
        <v>139.636943</v>
      </c>
      <c r="S5280" t="s">
        <v>201</v>
      </c>
      <c r="T5280" s="221">
        <v>45566.313194444447</v>
      </c>
    </row>
    <row r="5281" spans="1:20" x14ac:dyDescent="0.35">
      <c r="A5281" t="s">
        <v>226</v>
      </c>
      <c r="B5281" t="s">
        <v>254</v>
      </c>
      <c r="C5281" t="s">
        <v>92</v>
      </c>
      <c r="D5281" s="29">
        <v>45822</v>
      </c>
      <c r="E5281" s="184" t="str">
        <f t="shared" si="328"/>
        <v/>
      </c>
      <c r="F5281" s="184" t="str">
        <f t="shared" si="329"/>
        <v/>
      </c>
      <c r="G5281" s="184" t="str">
        <f t="shared" si="330"/>
        <v/>
      </c>
      <c r="H5281" s="184" t="str">
        <f t="shared" si="331"/>
        <v/>
      </c>
      <c r="J5281" t="s">
        <v>253</v>
      </c>
      <c r="K5281" t="s">
        <v>253</v>
      </c>
      <c r="L5281">
        <v>69.818472</v>
      </c>
      <c r="R5281">
        <v>139.636943</v>
      </c>
      <c r="S5281" t="s">
        <v>201</v>
      </c>
      <c r="T5281" s="221">
        <v>45566.313194444447</v>
      </c>
    </row>
    <row r="5282" spans="1:20" x14ac:dyDescent="0.35">
      <c r="A5282" t="s">
        <v>226</v>
      </c>
      <c r="B5282" t="s">
        <v>254</v>
      </c>
      <c r="C5282" t="s">
        <v>92</v>
      </c>
      <c r="D5282" s="29">
        <v>45823</v>
      </c>
      <c r="E5282" s="184" t="str">
        <f t="shared" si="328"/>
        <v/>
      </c>
      <c r="F5282" s="184" t="str">
        <f t="shared" si="329"/>
        <v/>
      </c>
      <c r="G5282" s="184" t="str">
        <f t="shared" si="330"/>
        <v/>
      </c>
      <c r="H5282" s="184" t="str">
        <f t="shared" si="331"/>
        <v/>
      </c>
      <c r="J5282" t="s">
        <v>253</v>
      </c>
      <c r="K5282" t="s">
        <v>253</v>
      </c>
      <c r="L5282">
        <v>69.818472</v>
      </c>
      <c r="R5282">
        <v>139.636943</v>
      </c>
      <c r="S5282" t="s">
        <v>201</v>
      </c>
      <c r="T5282" s="221">
        <v>45566.313194444447</v>
      </c>
    </row>
    <row r="5283" spans="1:20" x14ac:dyDescent="0.35">
      <c r="A5283" t="s">
        <v>226</v>
      </c>
      <c r="B5283" t="s">
        <v>254</v>
      </c>
      <c r="C5283" t="s">
        <v>92</v>
      </c>
      <c r="D5283" s="29">
        <v>45824</v>
      </c>
      <c r="E5283" s="184" t="str">
        <f t="shared" si="328"/>
        <v/>
      </c>
      <c r="F5283" s="184" t="str">
        <f t="shared" si="329"/>
        <v/>
      </c>
      <c r="G5283" s="184" t="str">
        <f t="shared" si="330"/>
        <v/>
      </c>
      <c r="H5283" s="184" t="str">
        <f t="shared" si="331"/>
        <v/>
      </c>
      <c r="J5283" t="s">
        <v>253</v>
      </c>
      <c r="K5283" t="s">
        <v>253</v>
      </c>
      <c r="L5283">
        <v>69.818472</v>
      </c>
      <c r="R5283">
        <v>139.636943</v>
      </c>
      <c r="S5283" t="s">
        <v>201</v>
      </c>
      <c r="T5283" s="221">
        <v>45566.313194444447</v>
      </c>
    </row>
    <row r="5284" spans="1:20" x14ac:dyDescent="0.35">
      <c r="A5284" t="s">
        <v>226</v>
      </c>
      <c r="B5284" t="s">
        <v>254</v>
      </c>
      <c r="C5284" t="s">
        <v>92</v>
      </c>
      <c r="D5284" s="29">
        <v>45825</v>
      </c>
      <c r="E5284" s="184" t="str">
        <f t="shared" si="328"/>
        <v/>
      </c>
      <c r="F5284" s="184" t="str">
        <f t="shared" si="329"/>
        <v/>
      </c>
      <c r="G5284" s="184" t="str">
        <f t="shared" si="330"/>
        <v/>
      </c>
      <c r="H5284" s="184" t="str">
        <f t="shared" si="331"/>
        <v/>
      </c>
      <c r="J5284" t="s">
        <v>253</v>
      </c>
      <c r="K5284" t="s">
        <v>253</v>
      </c>
      <c r="L5284">
        <v>69.818472</v>
      </c>
      <c r="R5284">
        <v>139.636943</v>
      </c>
      <c r="S5284" t="s">
        <v>201</v>
      </c>
      <c r="T5284" s="221">
        <v>45566.313194444447</v>
      </c>
    </row>
    <row r="5285" spans="1:20" x14ac:dyDescent="0.35">
      <c r="A5285" t="s">
        <v>226</v>
      </c>
      <c r="B5285" t="s">
        <v>254</v>
      </c>
      <c r="C5285" t="s">
        <v>92</v>
      </c>
      <c r="D5285" s="29">
        <v>45826</v>
      </c>
      <c r="E5285" s="184" t="str">
        <f t="shared" si="328"/>
        <v/>
      </c>
      <c r="F5285" s="184" t="str">
        <f t="shared" si="329"/>
        <v/>
      </c>
      <c r="G5285" s="184" t="str">
        <f t="shared" si="330"/>
        <v/>
      </c>
      <c r="H5285" s="184" t="str">
        <f t="shared" si="331"/>
        <v/>
      </c>
      <c r="J5285" t="s">
        <v>253</v>
      </c>
      <c r="K5285" t="s">
        <v>253</v>
      </c>
      <c r="L5285">
        <v>69.818472</v>
      </c>
      <c r="R5285">
        <v>139.636943</v>
      </c>
      <c r="S5285" t="s">
        <v>201</v>
      </c>
      <c r="T5285" s="221">
        <v>45566.313194444447</v>
      </c>
    </row>
    <row r="5286" spans="1:20" x14ac:dyDescent="0.35">
      <c r="A5286" t="s">
        <v>226</v>
      </c>
      <c r="B5286" t="s">
        <v>254</v>
      </c>
      <c r="C5286" t="s">
        <v>92</v>
      </c>
      <c r="D5286" s="29">
        <v>45827</v>
      </c>
      <c r="E5286" s="184" t="str">
        <f t="shared" si="328"/>
        <v/>
      </c>
      <c r="F5286" s="184" t="str">
        <f t="shared" si="329"/>
        <v/>
      </c>
      <c r="G5286" s="184" t="str">
        <f t="shared" si="330"/>
        <v/>
      </c>
      <c r="H5286" s="184" t="str">
        <f t="shared" si="331"/>
        <v/>
      </c>
      <c r="J5286" t="s">
        <v>253</v>
      </c>
      <c r="K5286" t="s">
        <v>253</v>
      </c>
      <c r="L5286">
        <v>69.818472</v>
      </c>
      <c r="R5286">
        <v>139.636943</v>
      </c>
      <c r="S5286" t="s">
        <v>201</v>
      </c>
      <c r="T5286" s="221">
        <v>45566.313194444447</v>
      </c>
    </row>
    <row r="5287" spans="1:20" x14ac:dyDescent="0.35">
      <c r="A5287" t="s">
        <v>226</v>
      </c>
      <c r="B5287" t="s">
        <v>254</v>
      </c>
      <c r="C5287" t="s">
        <v>92</v>
      </c>
      <c r="D5287" s="29">
        <v>45828</v>
      </c>
      <c r="E5287" s="184" t="str">
        <f t="shared" si="328"/>
        <v/>
      </c>
      <c r="F5287" s="184" t="str">
        <f t="shared" si="329"/>
        <v/>
      </c>
      <c r="G5287" s="184" t="str">
        <f t="shared" si="330"/>
        <v/>
      </c>
      <c r="H5287" s="184" t="str">
        <f t="shared" si="331"/>
        <v/>
      </c>
      <c r="J5287" t="s">
        <v>253</v>
      </c>
      <c r="K5287" t="s">
        <v>253</v>
      </c>
      <c r="L5287">
        <v>69.818472</v>
      </c>
      <c r="R5287">
        <v>139.636943</v>
      </c>
      <c r="S5287" t="s">
        <v>201</v>
      </c>
      <c r="T5287" s="221">
        <v>45566.313194444447</v>
      </c>
    </row>
    <row r="5288" spans="1:20" x14ac:dyDescent="0.35">
      <c r="A5288" t="s">
        <v>226</v>
      </c>
      <c r="B5288" t="s">
        <v>254</v>
      </c>
      <c r="C5288" t="s">
        <v>92</v>
      </c>
      <c r="D5288" s="29">
        <v>45829</v>
      </c>
      <c r="E5288" s="184" t="str">
        <f t="shared" si="328"/>
        <v/>
      </c>
      <c r="F5288" s="184" t="str">
        <f t="shared" si="329"/>
        <v/>
      </c>
      <c r="G5288" s="184" t="str">
        <f t="shared" si="330"/>
        <v/>
      </c>
      <c r="H5288" s="184" t="str">
        <f t="shared" si="331"/>
        <v/>
      </c>
      <c r="J5288" t="s">
        <v>253</v>
      </c>
      <c r="K5288" t="s">
        <v>253</v>
      </c>
      <c r="L5288">
        <v>69.818472</v>
      </c>
      <c r="R5288">
        <v>139.636943</v>
      </c>
      <c r="S5288" t="s">
        <v>201</v>
      </c>
      <c r="T5288" s="221">
        <v>45566.313194444447</v>
      </c>
    </row>
    <row r="5289" spans="1:20" x14ac:dyDescent="0.35">
      <c r="A5289" t="s">
        <v>226</v>
      </c>
      <c r="B5289" t="s">
        <v>254</v>
      </c>
      <c r="C5289" t="s">
        <v>92</v>
      </c>
      <c r="D5289" s="29">
        <v>45830</v>
      </c>
      <c r="E5289" s="184" t="str">
        <f t="shared" si="328"/>
        <v/>
      </c>
      <c r="F5289" s="184" t="str">
        <f t="shared" si="329"/>
        <v/>
      </c>
      <c r="G5289" s="184" t="str">
        <f t="shared" si="330"/>
        <v/>
      </c>
      <c r="H5289" s="184" t="str">
        <f t="shared" si="331"/>
        <v/>
      </c>
      <c r="J5289" t="s">
        <v>253</v>
      </c>
      <c r="K5289" t="s">
        <v>253</v>
      </c>
      <c r="L5289">
        <v>69.818472</v>
      </c>
      <c r="R5289">
        <v>139.636943</v>
      </c>
      <c r="S5289" t="s">
        <v>201</v>
      </c>
      <c r="T5289" s="221">
        <v>45566.313194444447</v>
      </c>
    </row>
    <row r="5290" spans="1:20" x14ac:dyDescent="0.35">
      <c r="A5290" t="s">
        <v>226</v>
      </c>
      <c r="B5290" t="s">
        <v>254</v>
      </c>
      <c r="C5290" t="s">
        <v>92</v>
      </c>
      <c r="D5290" s="29">
        <v>45831</v>
      </c>
      <c r="E5290" s="184" t="str">
        <f t="shared" si="328"/>
        <v/>
      </c>
      <c r="F5290" s="184" t="str">
        <f t="shared" si="329"/>
        <v/>
      </c>
      <c r="G5290" s="184" t="str">
        <f t="shared" si="330"/>
        <v/>
      </c>
      <c r="H5290" s="184" t="str">
        <f t="shared" si="331"/>
        <v/>
      </c>
      <c r="J5290" t="s">
        <v>253</v>
      </c>
      <c r="K5290" t="s">
        <v>253</v>
      </c>
      <c r="L5290">
        <v>69.818472</v>
      </c>
      <c r="R5290">
        <v>139.636943</v>
      </c>
      <c r="S5290" t="s">
        <v>201</v>
      </c>
      <c r="T5290" s="221">
        <v>45566.313194444447</v>
      </c>
    </row>
    <row r="5291" spans="1:20" x14ac:dyDescent="0.35">
      <c r="A5291" t="s">
        <v>226</v>
      </c>
      <c r="B5291" t="s">
        <v>254</v>
      </c>
      <c r="C5291" t="s">
        <v>92</v>
      </c>
      <c r="D5291" s="29">
        <v>45832</v>
      </c>
      <c r="E5291" s="184" t="str">
        <f t="shared" si="328"/>
        <v/>
      </c>
      <c r="F5291" s="184" t="str">
        <f t="shared" si="329"/>
        <v/>
      </c>
      <c r="G5291" s="184" t="str">
        <f t="shared" si="330"/>
        <v/>
      </c>
      <c r="H5291" s="184" t="str">
        <f t="shared" si="331"/>
        <v/>
      </c>
      <c r="J5291" t="s">
        <v>253</v>
      </c>
      <c r="K5291" t="s">
        <v>253</v>
      </c>
      <c r="L5291">
        <v>69.818472</v>
      </c>
      <c r="R5291">
        <v>139.636943</v>
      </c>
      <c r="S5291" t="s">
        <v>201</v>
      </c>
      <c r="T5291" s="221">
        <v>45566.313194444447</v>
      </c>
    </row>
    <row r="5292" spans="1:20" x14ac:dyDescent="0.35">
      <c r="A5292" t="s">
        <v>226</v>
      </c>
      <c r="B5292" t="s">
        <v>254</v>
      </c>
      <c r="C5292" t="s">
        <v>92</v>
      </c>
      <c r="D5292" s="29">
        <v>45833</v>
      </c>
      <c r="E5292" s="184" t="str">
        <f t="shared" si="328"/>
        <v/>
      </c>
      <c r="F5292" s="184" t="str">
        <f t="shared" si="329"/>
        <v/>
      </c>
      <c r="G5292" s="184" t="str">
        <f t="shared" si="330"/>
        <v/>
      </c>
      <c r="H5292" s="184" t="str">
        <f t="shared" si="331"/>
        <v/>
      </c>
      <c r="J5292" t="s">
        <v>253</v>
      </c>
      <c r="K5292" t="s">
        <v>253</v>
      </c>
      <c r="L5292">
        <v>69.818472</v>
      </c>
      <c r="R5292">
        <v>139.636943</v>
      </c>
      <c r="S5292" t="s">
        <v>201</v>
      </c>
      <c r="T5292" s="221">
        <v>45566.313194444447</v>
      </c>
    </row>
    <row r="5293" spans="1:20" x14ac:dyDescent="0.35">
      <c r="A5293" t="s">
        <v>226</v>
      </c>
      <c r="B5293" t="s">
        <v>254</v>
      </c>
      <c r="C5293" t="s">
        <v>92</v>
      </c>
      <c r="D5293" s="29">
        <v>45834</v>
      </c>
      <c r="E5293" s="184" t="str">
        <f t="shared" si="328"/>
        <v/>
      </c>
      <c r="F5293" s="184" t="str">
        <f t="shared" si="329"/>
        <v/>
      </c>
      <c r="G5293" s="184" t="str">
        <f t="shared" si="330"/>
        <v/>
      </c>
      <c r="H5293" s="184" t="str">
        <f t="shared" si="331"/>
        <v/>
      </c>
      <c r="J5293" t="s">
        <v>253</v>
      </c>
      <c r="K5293" t="s">
        <v>253</v>
      </c>
      <c r="L5293">
        <v>69.818472</v>
      </c>
      <c r="R5293">
        <v>139.636943</v>
      </c>
      <c r="S5293" t="s">
        <v>201</v>
      </c>
      <c r="T5293" s="221">
        <v>45566.313194444447</v>
      </c>
    </row>
    <row r="5294" spans="1:20" x14ac:dyDescent="0.35">
      <c r="A5294" t="s">
        <v>226</v>
      </c>
      <c r="B5294" t="s">
        <v>254</v>
      </c>
      <c r="C5294" t="s">
        <v>92</v>
      </c>
      <c r="D5294" s="29">
        <v>45835</v>
      </c>
      <c r="E5294" s="184" t="str">
        <f t="shared" si="328"/>
        <v/>
      </c>
      <c r="F5294" s="184" t="str">
        <f t="shared" si="329"/>
        <v/>
      </c>
      <c r="G5294" s="184" t="str">
        <f t="shared" si="330"/>
        <v/>
      </c>
      <c r="H5294" s="184" t="str">
        <f t="shared" si="331"/>
        <v/>
      </c>
      <c r="J5294" t="s">
        <v>253</v>
      </c>
      <c r="K5294" t="s">
        <v>253</v>
      </c>
      <c r="L5294">
        <v>69.818472</v>
      </c>
      <c r="R5294">
        <v>139.636943</v>
      </c>
      <c r="S5294" t="s">
        <v>201</v>
      </c>
      <c r="T5294" s="221">
        <v>45566.313194444447</v>
      </c>
    </row>
    <row r="5295" spans="1:20" x14ac:dyDescent="0.35">
      <c r="A5295" t="s">
        <v>226</v>
      </c>
      <c r="B5295" t="s">
        <v>254</v>
      </c>
      <c r="C5295" t="s">
        <v>92</v>
      </c>
      <c r="D5295" s="29">
        <v>45836</v>
      </c>
      <c r="E5295" s="184" t="str">
        <f t="shared" si="328"/>
        <v/>
      </c>
      <c r="F5295" s="184" t="str">
        <f t="shared" si="329"/>
        <v/>
      </c>
      <c r="G5295" s="184" t="str">
        <f t="shared" si="330"/>
        <v/>
      </c>
      <c r="H5295" s="184" t="str">
        <f t="shared" si="331"/>
        <v/>
      </c>
      <c r="J5295" t="s">
        <v>253</v>
      </c>
      <c r="K5295" t="s">
        <v>253</v>
      </c>
      <c r="L5295">
        <v>69.818472</v>
      </c>
      <c r="R5295">
        <v>139.636943</v>
      </c>
      <c r="S5295" t="s">
        <v>201</v>
      </c>
      <c r="T5295" s="221">
        <v>45566.313194444447</v>
      </c>
    </row>
    <row r="5296" spans="1:20" x14ac:dyDescent="0.35">
      <c r="A5296" t="s">
        <v>226</v>
      </c>
      <c r="B5296" t="s">
        <v>254</v>
      </c>
      <c r="C5296" t="s">
        <v>92</v>
      </c>
      <c r="D5296" s="29">
        <v>45837</v>
      </c>
      <c r="E5296" s="184" t="str">
        <f t="shared" si="328"/>
        <v/>
      </c>
      <c r="F5296" s="184" t="str">
        <f t="shared" si="329"/>
        <v/>
      </c>
      <c r="G5296" s="184" t="str">
        <f t="shared" si="330"/>
        <v/>
      </c>
      <c r="H5296" s="184" t="str">
        <f t="shared" si="331"/>
        <v/>
      </c>
      <c r="J5296" t="s">
        <v>253</v>
      </c>
      <c r="K5296" t="s">
        <v>253</v>
      </c>
      <c r="L5296">
        <v>69.818472</v>
      </c>
      <c r="R5296">
        <v>139.636943</v>
      </c>
      <c r="S5296" t="s">
        <v>201</v>
      </c>
      <c r="T5296" s="221">
        <v>45566.313194444447</v>
      </c>
    </row>
    <row r="5297" spans="1:20" x14ac:dyDescent="0.35">
      <c r="A5297" t="s">
        <v>226</v>
      </c>
      <c r="B5297" t="s">
        <v>254</v>
      </c>
      <c r="C5297" t="s">
        <v>92</v>
      </c>
      <c r="D5297" s="29">
        <v>45838</v>
      </c>
      <c r="E5297" s="184" t="str">
        <f t="shared" si="328"/>
        <v/>
      </c>
      <c r="F5297" s="184" t="str">
        <f t="shared" si="329"/>
        <v/>
      </c>
      <c r="G5297" s="184" t="str">
        <f t="shared" si="330"/>
        <v/>
      </c>
      <c r="H5297" s="184" t="str">
        <f t="shared" si="331"/>
        <v/>
      </c>
      <c r="J5297" t="s">
        <v>253</v>
      </c>
      <c r="K5297" t="s">
        <v>253</v>
      </c>
      <c r="L5297">
        <v>69.818472</v>
      </c>
      <c r="R5297">
        <v>139.636943</v>
      </c>
      <c r="S5297" t="s">
        <v>201</v>
      </c>
      <c r="T5297" s="221">
        <v>45566.313194444447</v>
      </c>
    </row>
    <row r="5298" spans="1:20" x14ac:dyDescent="0.35">
      <c r="A5298" t="s">
        <v>226</v>
      </c>
      <c r="B5298" t="s">
        <v>254</v>
      </c>
      <c r="C5298" t="s">
        <v>92</v>
      </c>
      <c r="D5298" s="29">
        <v>45839</v>
      </c>
      <c r="E5298" s="184" t="str">
        <f t="shared" si="328"/>
        <v/>
      </c>
      <c r="F5298" s="184" t="str">
        <f t="shared" si="329"/>
        <v/>
      </c>
      <c r="G5298" s="184" t="str">
        <f t="shared" si="330"/>
        <v/>
      </c>
      <c r="H5298" s="184" t="str">
        <f t="shared" si="331"/>
        <v/>
      </c>
      <c r="J5298" t="s">
        <v>253</v>
      </c>
      <c r="K5298" t="s">
        <v>253</v>
      </c>
      <c r="L5298">
        <v>69.818472</v>
      </c>
      <c r="R5298">
        <v>139.636943</v>
      </c>
      <c r="S5298" t="s">
        <v>201</v>
      </c>
      <c r="T5298" s="221">
        <v>45566.313194444447</v>
      </c>
    </row>
    <row r="5299" spans="1:20" x14ac:dyDescent="0.35">
      <c r="A5299" t="s">
        <v>226</v>
      </c>
      <c r="B5299" t="s">
        <v>254</v>
      </c>
      <c r="C5299" t="s">
        <v>92</v>
      </c>
      <c r="D5299" s="29">
        <v>45840</v>
      </c>
      <c r="E5299" s="184" t="str">
        <f t="shared" si="328"/>
        <v/>
      </c>
      <c r="F5299" s="184" t="str">
        <f t="shared" si="329"/>
        <v/>
      </c>
      <c r="G5299" s="184" t="str">
        <f t="shared" si="330"/>
        <v/>
      </c>
      <c r="H5299" s="184" t="str">
        <f t="shared" si="331"/>
        <v/>
      </c>
      <c r="J5299" t="s">
        <v>253</v>
      </c>
      <c r="K5299" t="s">
        <v>253</v>
      </c>
      <c r="L5299">
        <v>69.818472</v>
      </c>
      <c r="R5299">
        <v>139.636943</v>
      </c>
      <c r="S5299" t="s">
        <v>201</v>
      </c>
      <c r="T5299" s="221">
        <v>45566.313194444447</v>
      </c>
    </row>
    <row r="5300" spans="1:20" x14ac:dyDescent="0.35">
      <c r="A5300" t="s">
        <v>226</v>
      </c>
      <c r="B5300" t="s">
        <v>254</v>
      </c>
      <c r="C5300" t="s">
        <v>92</v>
      </c>
      <c r="D5300" s="29">
        <v>45841</v>
      </c>
      <c r="E5300" s="184" t="str">
        <f t="shared" si="328"/>
        <v/>
      </c>
      <c r="F5300" s="184" t="str">
        <f t="shared" si="329"/>
        <v/>
      </c>
      <c r="G5300" s="184" t="str">
        <f t="shared" si="330"/>
        <v/>
      </c>
      <c r="H5300" s="184" t="str">
        <f t="shared" si="331"/>
        <v/>
      </c>
      <c r="J5300" t="s">
        <v>253</v>
      </c>
      <c r="K5300" t="s">
        <v>253</v>
      </c>
      <c r="L5300">
        <v>69.818472</v>
      </c>
      <c r="R5300">
        <v>139.636943</v>
      </c>
      <c r="S5300" t="s">
        <v>201</v>
      </c>
      <c r="T5300" s="221">
        <v>45566.313194444447</v>
      </c>
    </row>
    <row r="5301" spans="1:20" x14ac:dyDescent="0.35">
      <c r="A5301" t="s">
        <v>226</v>
      </c>
      <c r="B5301" t="s">
        <v>254</v>
      </c>
      <c r="C5301" t="s">
        <v>92</v>
      </c>
      <c r="D5301" s="29">
        <v>45842</v>
      </c>
      <c r="E5301" s="184" t="str">
        <f t="shared" si="328"/>
        <v/>
      </c>
      <c r="F5301" s="184" t="str">
        <f t="shared" si="329"/>
        <v/>
      </c>
      <c r="G5301" s="184" t="str">
        <f t="shared" si="330"/>
        <v/>
      </c>
      <c r="H5301" s="184" t="str">
        <f t="shared" si="331"/>
        <v/>
      </c>
      <c r="J5301" t="s">
        <v>253</v>
      </c>
      <c r="K5301" t="s">
        <v>253</v>
      </c>
      <c r="L5301">
        <v>69.818472</v>
      </c>
      <c r="R5301">
        <v>139.636943</v>
      </c>
      <c r="S5301" t="s">
        <v>201</v>
      </c>
      <c r="T5301" s="221">
        <v>45566.313194444447</v>
      </c>
    </row>
    <row r="5302" spans="1:20" x14ac:dyDescent="0.35">
      <c r="A5302" t="s">
        <v>226</v>
      </c>
      <c r="B5302" t="s">
        <v>254</v>
      </c>
      <c r="C5302" t="s">
        <v>92</v>
      </c>
      <c r="D5302" s="29">
        <v>45843</v>
      </c>
      <c r="E5302" s="184" t="str">
        <f t="shared" si="328"/>
        <v/>
      </c>
      <c r="F5302" s="184" t="str">
        <f t="shared" si="329"/>
        <v/>
      </c>
      <c r="G5302" s="184" t="str">
        <f t="shared" si="330"/>
        <v/>
      </c>
      <c r="H5302" s="184" t="str">
        <f t="shared" si="331"/>
        <v/>
      </c>
      <c r="J5302" t="s">
        <v>253</v>
      </c>
      <c r="K5302" t="s">
        <v>253</v>
      </c>
      <c r="L5302">
        <v>69.818472</v>
      </c>
      <c r="R5302">
        <v>139.636943</v>
      </c>
      <c r="S5302" t="s">
        <v>201</v>
      </c>
      <c r="T5302" s="221">
        <v>45566.313194444447</v>
      </c>
    </row>
    <row r="5303" spans="1:20" x14ac:dyDescent="0.35">
      <c r="A5303" t="s">
        <v>226</v>
      </c>
      <c r="B5303" t="s">
        <v>254</v>
      </c>
      <c r="C5303" t="s">
        <v>92</v>
      </c>
      <c r="D5303" s="29">
        <v>45844</v>
      </c>
      <c r="E5303" s="184" t="str">
        <f t="shared" si="328"/>
        <v/>
      </c>
      <c r="F5303" s="184" t="str">
        <f t="shared" si="329"/>
        <v/>
      </c>
      <c r="G5303" s="184" t="str">
        <f t="shared" si="330"/>
        <v/>
      </c>
      <c r="H5303" s="184" t="str">
        <f t="shared" si="331"/>
        <v/>
      </c>
      <c r="J5303" t="s">
        <v>253</v>
      </c>
      <c r="K5303" t="s">
        <v>253</v>
      </c>
      <c r="L5303">
        <v>69.818472</v>
      </c>
      <c r="R5303">
        <v>139.636943</v>
      </c>
      <c r="S5303" t="s">
        <v>201</v>
      </c>
      <c r="T5303" s="221">
        <v>45566.313194444447</v>
      </c>
    </row>
    <row r="5304" spans="1:20" x14ac:dyDescent="0.35">
      <c r="A5304" t="s">
        <v>226</v>
      </c>
      <c r="B5304" t="s">
        <v>254</v>
      </c>
      <c r="C5304" t="s">
        <v>92</v>
      </c>
      <c r="D5304" s="29">
        <v>45845</v>
      </c>
      <c r="E5304" s="184" t="str">
        <f t="shared" si="328"/>
        <v/>
      </c>
      <c r="F5304" s="184" t="str">
        <f t="shared" si="329"/>
        <v/>
      </c>
      <c r="G5304" s="184" t="str">
        <f t="shared" si="330"/>
        <v/>
      </c>
      <c r="H5304" s="184" t="str">
        <f t="shared" si="331"/>
        <v/>
      </c>
      <c r="J5304" t="s">
        <v>253</v>
      </c>
      <c r="K5304" t="s">
        <v>253</v>
      </c>
      <c r="L5304">
        <v>69.818472</v>
      </c>
      <c r="R5304">
        <v>139.636943</v>
      </c>
      <c r="S5304" t="s">
        <v>201</v>
      </c>
      <c r="T5304" s="221">
        <v>45566.313194444447</v>
      </c>
    </row>
    <row r="5305" spans="1:20" x14ac:dyDescent="0.35">
      <c r="A5305" t="s">
        <v>226</v>
      </c>
      <c r="B5305" t="s">
        <v>254</v>
      </c>
      <c r="C5305" t="s">
        <v>92</v>
      </c>
      <c r="D5305" s="29">
        <v>45846</v>
      </c>
      <c r="E5305" s="184" t="str">
        <f t="shared" si="328"/>
        <v/>
      </c>
      <c r="F5305" s="184" t="str">
        <f t="shared" si="329"/>
        <v/>
      </c>
      <c r="G5305" s="184" t="str">
        <f t="shared" si="330"/>
        <v/>
      </c>
      <c r="H5305" s="184" t="str">
        <f t="shared" si="331"/>
        <v/>
      </c>
      <c r="J5305" t="s">
        <v>253</v>
      </c>
      <c r="K5305" t="s">
        <v>253</v>
      </c>
      <c r="L5305">
        <v>69.818472</v>
      </c>
      <c r="R5305">
        <v>139.636943</v>
      </c>
      <c r="S5305" t="s">
        <v>201</v>
      </c>
      <c r="T5305" s="221">
        <v>45566.313194444447</v>
      </c>
    </row>
    <row r="5306" spans="1:20" x14ac:dyDescent="0.35">
      <c r="A5306" t="s">
        <v>226</v>
      </c>
      <c r="B5306" t="s">
        <v>254</v>
      </c>
      <c r="C5306" t="s">
        <v>92</v>
      </c>
      <c r="D5306" s="29">
        <v>45847</v>
      </c>
      <c r="E5306" s="184" t="str">
        <f t="shared" si="328"/>
        <v/>
      </c>
      <c r="F5306" s="184" t="str">
        <f t="shared" si="329"/>
        <v/>
      </c>
      <c r="G5306" s="184" t="str">
        <f t="shared" si="330"/>
        <v/>
      </c>
      <c r="H5306" s="184" t="str">
        <f t="shared" si="331"/>
        <v/>
      </c>
      <c r="J5306" t="s">
        <v>253</v>
      </c>
      <c r="K5306" t="s">
        <v>253</v>
      </c>
      <c r="L5306">
        <v>69.818472</v>
      </c>
      <c r="R5306">
        <v>139.636943</v>
      </c>
      <c r="S5306" t="s">
        <v>201</v>
      </c>
      <c r="T5306" s="221">
        <v>45566.313194444447</v>
      </c>
    </row>
    <row r="5307" spans="1:20" x14ac:dyDescent="0.35">
      <c r="A5307" t="s">
        <v>226</v>
      </c>
      <c r="B5307" t="s">
        <v>254</v>
      </c>
      <c r="C5307" t="s">
        <v>92</v>
      </c>
      <c r="D5307" s="29">
        <v>45848</v>
      </c>
      <c r="E5307" s="184" t="str">
        <f t="shared" si="328"/>
        <v/>
      </c>
      <c r="F5307" s="184" t="str">
        <f t="shared" si="329"/>
        <v/>
      </c>
      <c r="G5307" s="184" t="str">
        <f t="shared" si="330"/>
        <v/>
      </c>
      <c r="H5307" s="184" t="str">
        <f t="shared" si="331"/>
        <v/>
      </c>
      <c r="J5307" t="s">
        <v>253</v>
      </c>
      <c r="K5307" t="s">
        <v>253</v>
      </c>
      <c r="L5307">
        <v>69.818472</v>
      </c>
      <c r="R5307">
        <v>139.636943</v>
      </c>
      <c r="S5307" t="s">
        <v>201</v>
      </c>
      <c r="T5307" s="221">
        <v>45566.313194444447</v>
      </c>
    </row>
    <row r="5308" spans="1:20" x14ac:dyDescent="0.35">
      <c r="A5308" t="s">
        <v>226</v>
      </c>
      <c r="B5308" t="s">
        <v>254</v>
      </c>
      <c r="C5308" t="s">
        <v>92</v>
      </c>
      <c r="D5308" s="29">
        <v>45849</v>
      </c>
      <c r="E5308" s="184" t="str">
        <f t="shared" si="328"/>
        <v/>
      </c>
      <c r="F5308" s="184" t="str">
        <f t="shared" si="329"/>
        <v/>
      </c>
      <c r="G5308" s="184" t="str">
        <f t="shared" si="330"/>
        <v/>
      </c>
      <c r="H5308" s="184" t="str">
        <f t="shared" si="331"/>
        <v/>
      </c>
      <c r="J5308" t="s">
        <v>253</v>
      </c>
      <c r="K5308" t="s">
        <v>253</v>
      </c>
      <c r="L5308">
        <v>69.818472</v>
      </c>
      <c r="R5308">
        <v>139.636943</v>
      </c>
      <c r="S5308" t="s">
        <v>201</v>
      </c>
      <c r="T5308" s="221">
        <v>45566.313194444447</v>
      </c>
    </row>
    <row r="5309" spans="1:20" x14ac:dyDescent="0.35">
      <c r="A5309" t="s">
        <v>226</v>
      </c>
      <c r="B5309" t="s">
        <v>254</v>
      </c>
      <c r="C5309" t="s">
        <v>92</v>
      </c>
      <c r="D5309" s="29">
        <v>45850</v>
      </c>
      <c r="E5309" s="184" t="str">
        <f t="shared" si="328"/>
        <v/>
      </c>
      <c r="F5309" s="184" t="str">
        <f t="shared" si="329"/>
        <v/>
      </c>
      <c r="G5309" s="184" t="str">
        <f t="shared" si="330"/>
        <v/>
      </c>
      <c r="H5309" s="184" t="str">
        <f t="shared" si="331"/>
        <v/>
      </c>
      <c r="J5309" t="s">
        <v>253</v>
      </c>
      <c r="K5309" t="s">
        <v>253</v>
      </c>
      <c r="L5309">
        <v>69.818472</v>
      </c>
      <c r="R5309">
        <v>139.636943</v>
      </c>
      <c r="S5309" t="s">
        <v>201</v>
      </c>
      <c r="T5309" s="221">
        <v>45566.313194444447</v>
      </c>
    </row>
    <row r="5310" spans="1:20" x14ac:dyDescent="0.35">
      <c r="A5310" t="s">
        <v>226</v>
      </c>
      <c r="B5310" t="s">
        <v>254</v>
      </c>
      <c r="C5310" t="s">
        <v>92</v>
      </c>
      <c r="D5310" s="29">
        <v>45851</v>
      </c>
      <c r="E5310" s="184" t="str">
        <f t="shared" si="328"/>
        <v/>
      </c>
      <c r="F5310" s="184" t="str">
        <f t="shared" si="329"/>
        <v/>
      </c>
      <c r="G5310" s="184" t="str">
        <f t="shared" si="330"/>
        <v/>
      </c>
      <c r="H5310" s="184" t="str">
        <f t="shared" si="331"/>
        <v/>
      </c>
      <c r="J5310" t="s">
        <v>253</v>
      </c>
      <c r="K5310" t="s">
        <v>253</v>
      </c>
      <c r="L5310">
        <v>69.818472</v>
      </c>
      <c r="R5310">
        <v>139.636943</v>
      </c>
      <c r="S5310" t="s">
        <v>201</v>
      </c>
      <c r="T5310" s="221">
        <v>45566.313194444447</v>
      </c>
    </row>
    <row r="5311" spans="1:20" x14ac:dyDescent="0.35">
      <c r="A5311" t="s">
        <v>226</v>
      </c>
      <c r="B5311" t="s">
        <v>254</v>
      </c>
      <c r="C5311" t="s">
        <v>92</v>
      </c>
      <c r="D5311" s="29">
        <v>45852</v>
      </c>
      <c r="E5311" s="184" t="str">
        <f t="shared" si="328"/>
        <v/>
      </c>
      <c r="F5311" s="184" t="str">
        <f t="shared" si="329"/>
        <v/>
      </c>
      <c r="G5311" s="184" t="str">
        <f t="shared" si="330"/>
        <v/>
      </c>
      <c r="H5311" s="184" t="str">
        <f t="shared" si="331"/>
        <v/>
      </c>
      <c r="J5311" t="s">
        <v>253</v>
      </c>
      <c r="K5311" t="s">
        <v>253</v>
      </c>
      <c r="L5311">
        <v>69.818472</v>
      </c>
      <c r="R5311">
        <v>139.636943</v>
      </c>
      <c r="S5311" t="s">
        <v>201</v>
      </c>
      <c r="T5311" s="221">
        <v>45566.313194444447</v>
      </c>
    </row>
    <row r="5312" spans="1:20" x14ac:dyDescent="0.35">
      <c r="A5312" t="s">
        <v>226</v>
      </c>
      <c r="B5312" t="s">
        <v>254</v>
      </c>
      <c r="C5312" t="s">
        <v>92</v>
      </c>
      <c r="D5312" s="29">
        <v>45853</v>
      </c>
      <c r="E5312" s="184" t="str">
        <f t="shared" si="328"/>
        <v/>
      </c>
      <c r="F5312" s="184" t="str">
        <f t="shared" si="329"/>
        <v/>
      </c>
      <c r="G5312" s="184">
        <f t="shared" si="330"/>
        <v>0.10482142250851201</v>
      </c>
      <c r="H5312" s="184">
        <f t="shared" si="331"/>
        <v>0.10482142250851201</v>
      </c>
      <c r="J5312">
        <v>125</v>
      </c>
      <c r="K5312">
        <v>125</v>
      </c>
      <c r="L5312">
        <v>69.818472</v>
      </c>
      <c r="R5312">
        <v>139.636943</v>
      </c>
      <c r="S5312" t="s">
        <v>201</v>
      </c>
      <c r="T5312" s="221">
        <v>45566.313194444447</v>
      </c>
    </row>
    <row r="5313" spans="1:20" x14ac:dyDescent="0.35">
      <c r="A5313" t="s">
        <v>226</v>
      </c>
      <c r="B5313" t="s">
        <v>254</v>
      </c>
      <c r="C5313" t="s">
        <v>92</v>
      </c>
      <c r="D5313" s="29">
        <v>45854</v>
      </c>
      <c r="E5313" s="184" t="str">
        <f t="shared" si="328"/>
        <v/>
      </c>
      <c r="F5313" s="184" t="str">
        <f t="shared" si="329"/>
        <v/>
      </c>
      <c r="G5313" s="184">
        <f t="shared" si="330"/>
        <v>0.10482142250851201</v>
      </c>
      <c r="H5313" s="184">
        <f t="shared" si="331"/>
        <v>0.10482142250851201</v>
      </c>
      <c r="J5313">
        <v>125</v>
      </c>
      <c r="K5313">
        <v>125</v>
      </c>
      <c r="L5313">
        <v>69.818472</v>
      </c>
      <c r="R5313">
        <v>139.636943</v>
      </c>
      <c r="S5313" t="s">
        <v>201</v>
      </c>
      <c r="T5313" s="221">
        <v>45566.313194444447</v>
      </c>
    </row>
    <row r="5314" spans="1:20" x14ac:dyDescent="0.35">
      <c r="A5314" t="s">
        <v>226</v>
      </c>
      <c r="B5314" t="s">
        <v>254</v>
      </c>
      <c r="C5314" t="s">
        <v>92</v>
      </c>
      <c r="D5314" s="29">
        <v>45855</v>
      </c>
      <c r="E5314" s="184" t="str">
        <f t="shared" si="328"/>
        <v/>
      </c>
      <c r="F5314" s="184" t="str">
        <f t="shared" si="329"/>
        <v/>
      </c>
      <c r="G5314" s="184">
        <f t="shared" si="330"/>
        <v>0.10482142250851201</v>
      </c>
      <c r="H5314" s="184">
        <f t="shared" si="331"/>
        <v>0.10482142250851201</v>
      </c>
      <c r="J5314">
        <v>125</v>
      </c>
      <c r="K5314">
        <v>125</v>
      </c>
      <c r="L5314">
        <v>69.818472</v>
      </c>
      <c r="R5314">
        <v>139.636943</v>
      </c>
      <c r="S5314" t="s">
        <v>201</v>
      </c>
      <c r="T5314" s="221">
        <v>45566.313194444447</v>
      </c>
    </row>
    <row r="5315" spans="1:20" x14ac:dyDescent="0.35">
      <c r="A5315" t="s">
        <v>226</v>
      </c>
      <c r="B5315" t="s">
        <v>254</v>
      </c>
      <c r="C5315" t="s">
        <v>92</v>
      </c>
      <c r="D5315" s="29">
        <v>45856</v>
      </c>
      <c r="E5315" s="184" t="str">
        <f t="shared" si="328"/>
        <v/>
      </c>
      <c r="F5315" s="184" t="str">
        <f t="shared" si="329"/>
        <v/>
      </c>
      <c r="G5315" s="184">
        <f t="shared" si="330"/>
        <v>0.10482142250851201</v>
      </c>
      <c r="H5315" s="184">
        <f t="shared" si="331"/>
        <v>0.10482142250851201</v>
      </c>
      <c r="J5315">
        <v>125</v>
      </c>
      <c r="K5315">
        <v>125</v>
      </c>
      <c r="L5315">
        <v>69.818472</v>
      </c>
      <c r="R5315">
        <v>139.636943</v>
      </c>
      <c r="S5315" t="s">
        <v>201</v>
      </c>
      <c r="T5315" s="221">
        <v>45566.313194444447</v>
      </c>
    </row>
    <row r="5316" spans="1:20" x14ac:dyDescent="0.35">
      <c r="A5316" t="s">
        <v>226</v>
      </c>
      <c r="B5316" t="s">
        <v>254</v>
      </c>
      <c r="C5316" t="s">
        <v>92</v>
      </c>
      <c r="D5316" s="29">
        <v>45857</v>
      </c>
      <c r="E5316" s="184" t="str">
        <f t="shared" si="328"/>
        <v/>
      </c>
      <c r="F5316" s="184" t="str">
        <f t="shared" si="329"/>
        <v/>
      </c>
      <c r="G5316" s="184">
        <f t="shared" si="330"/>
        <v>0.10482142250851201</v>
      </c>
      <c r="H5316" s="184">
        <f t="shared" si="331"/>
        <v>0.10482142250851201</v>
      </c>
      <c r="J5316">
        <v>125</v>
      </c>
      <c r="K5316">
        <v>125</v>
      </c>
      <c r="L5316">
        <v>69.818472</v>
      </c>
      <c r="R5316">
        <v>139.636943</v>
      </c>
      <c r="S5316" t="s">
        <v>201</v>
      </c>
      <c r="T5316" s="221">
        <v>45566.313194444447</v>
      </c>
    </row>
    <row r="5317" spans="1:20" x14ac:dyDescent="0.35">
      <c r="A5317" t="s">
        <v>226</v>
      </c>
      <c r="B5317" t="s">
        <v>254</v>
      </c>
      <c r="C5317" t="s">
        <v>92</v>
      </c>
      <c r="D5317" s="29">
        <v>45858</v>
      </c>
      <c r="E5317" s="184" t="str">
        <f t="shared" si="328"/>
        <v/>
      </c>
      <c r="F5317" s="184" t="str">
        <f t="shared" si="329"/>
        <v/>
      </c>
      <c r="G5317" s="184">
        <f t="shared" si="330"/>
        <v>0.10482142250851201</v>
      </c>
      <c r="H5317" s="184">
        <f t="shared" si="331"/>
        <v>0.10482142250851201</v>
      </c>
      <c r="J5317">
        <v>125</v>
      </c>
      <c r="K5317">
        <v>125</v>
      </c>
      <c r="L5317">
        <v>69.818472</v>
      </c>
      <c r="R5317">
        <v>139.636943</v>
      </c>
      <c r="S5317" t="s">
        <v>201</v>
      </c>
      <c r="T5317" s="221">
        <v>45566.313194444447</v>
      </c>
    </row>
    <row r="5318" spans="1:20" x14ac:dyDescent="0.35">
      <c r="A5318" t="s">
        <v>226</v>
      </c>
      <c r="B5318" t="s">
        <v>254</v>
      </c>
      <c r="C5318" t="s">
        <v>92</v>
      </c>
      <c r="D5318" s="29">
        <v>45859</v>
      </c>
      <c r="E5318" s="184" t="str">
        <f t="shared" si="328"/>
        <v/>
      </c>
      <c r="F5318" s="184" t="str">
        <f t="shared" si="329"/>
        <v/>
      </c>
      <c r="G5318" s="184">
        <f t="shared" si="330"/>
        <v>0.10482142250851201</v>
      </c>
      <c r="H5318" s="184">
        <f t="shared" si="331"/>
        <v>0.10482142250851201</v>
      </c>
      <c r="J5318">
        <v>125</v>
      </c>
      <c r="K5318">
        <v>125</v>
      </c>
      <c r="L5318">
        <v>69.818472</v>
      </c>
      <c r="R5318">
        <v>139.636943</v>
      </c>
      <c r="S5318" t="s">
        <v>201</v>
      </c>
      <c r="T5318" s="221">
        <v>45566.313194444447</v>
      </c>
    </row>
    <row r="5319" spans="1:20" x14ac:dyDescent="0.35">
      <c r="A5319" t="s">
        <v>226</v>
      </c>
      <c r="B5319" t="s">
        <v>254</v>
      </c>
      <c r="C5319" t="s">
        <v>92</v>
      </c>
      <c r="D5319" s="29">
        <v>45860</v>
      </c>
      <c r="E5319" s="184" t="str">
        <f t="shared" si="328"/>
        <v/>
      </c>
      <c r="F5319" s="184" t="str">
        <f t="shared" si="329"/>
        <v/>
      </c>
      <c r="G5319" s="184">
        <f t="shared" si="330"/>
        <v>0.10482142250851201</v>
      </c>
      <c r="H5319" s="184">
        <f t="shared" si="331"/>
        <v>0.10482142250851201</v>
      </c>
      <c r="J5319">
        <v>125</v>
      </c>
      <c r="K5319">
        <v>125</v>
      </c>
      <c r="L5319">
        <v>69.818472</v>
      </c>
      <c r="R5319">
        <v>139.636943</v>
      </c>
      <c r="S5319" t="s">
        <v>201</v>
      </c>
      <c r="T5319" s="221">
        <v>45566.313194444447</v>
      </c>
    </row>
    <row r="5320" spans="1:20" x14ac:dyDescent="0.35">
      <c r="A5320" t="s">
        <v>226</v>
      </c>
      <c r="B5320" t="s">
        <v>254</v>
      </c>
      <c r="C5320" t="s">
        <v>92</v>
      </c>
      <c r="D5320" s="29">
        <v>45861</v>
      </c>
      <c r="E5320" s="184" t="str">
        <f t="shared" ref="E5320:E5383" si="332">IF(J5320="","",IF(L5320=0,0,IF(1-(J5320/L5320)&lt;0,"",1-(J5320/L5320))))</f>
        <v/>
      </c>
      <c r="F5320" s="184" t="str">
        <f t="shared" ref="F5320:F5383" si="333">IF(K5320="","",IF(L5320=0,0,IF(1-(K5320/L5320)&lt;0,"",1-(K5320/L5320))))</f>
        <v/>
      </c>
      <c r="G5320" s="184">
        <f t="shared" ref="G5320:G5383" si="334">IF(J5320="","",IF(1-(J5320/R5320)&lt;0,"",1-(J5320/R5320)))</f>
        <v>0.10482142250851201</v>
      </c>
      <c r="H5320" s="184">
        <f t="shared" ref="H5320:H5383" si="335">IF(K5320="","",IF(1-(K5320/R5320)&lt;0,"",1-(K5320/R5320)))</f>
        <v>0.10482142250851201</v>
      </c>
      <c r="J5320">
        <v>125</v>
      </c>
      <c r="K5320">
        <v>125</v>
      </c>
      <c r="L5320">
        <v>69.818472</v>
      </c>
      <c r="R5320">
        <v>139.636943</v>
      </c>
      <c r="S5320" t="s">
        <v>201</v>
      </c>
      <c r="T5320" s="221">
        <v>45566.313194444447</v>
      </c>
    </row>
    <row r="5321" spans="1:20" x14ac:dyDescent="0.35">
      <c r="A5321" t="s">
        <v>226</v>
      </c>
      <c r="B5321" t="s">
        <v>254</v>
      </c>
      <c r="C5321" t="s">
        <v>92</v>
      </c>
      <c r="D5321" s="29">
        <v>45862</v>
      </c>
      <c r="E5321" s="184" t="str">
        <f t="shared" si="332"/>
        <v/>
      </c>
      <c r="F5321" s="184" t="str">
        <f t="shared" si="333"/>
        <v/>
      </c>
      <c r="G5321" s="184">
        <f t="shared" si="334"/>
        <v>0.10482142250851201</v>
      </c>
      <c r="H5321" s="184">
        <f t="shared" si="335"/>
        <v>0.10482142250851201</v>
      </c>
      <c r="J5321">
        <v>125</v>
      </c>
      <c r="K5321">
        <v>125</v>
      </c>
      <c r="L5321">
        <v>69.818472</v>
      </c>
      <c r="R5321">
        <v>139.636943</v>
      </c>
      <c r="S5321" t="s">
        <v>201</v>
      </c>
      <c r="T5321" s="221">
        <v>45566.313194444447</v>
      </c>
    </row>
    <row r="5322" spans="1:20" x14ac:dyDescent="0.35">
      <c r="A5322" t="s">
        <v>226</v>
      </c>
      <c r="B5322" t="s">
        <v>254</v>
      </c>
      <c r="C5322" t="s">
        <v>92</v>
      </c>
      <c r="D5322" s="29">
        <v>45863</v>
      </c>
      <c r="E5322" s="184" t="str">
        <f t="shared" si="332"/>
        <v/>
      </c>
      <c r="F5322" s="184" t="str">
        <f t="shared" si="333"/>
        <v/>
      </c>
      <c r="G5322" s="184">
        <f t="shared" si="334"/>
        <v>0.10482142250851201</v>
      </c>
      <c r="H5322" s="184">
        <f t="shared" si="335"/>
        <v>0.10482142250851201</v>
      </c>
      <c r="J5322">
        <v>125</v>
      </c>
      <c r="K5322">
        <v>125</v>
      </c>
      <c r="L5322">
        <v>69.818472</v>
      </c>
      <c r="R5322">
        <v>139.636943</v>
      </c>
      <c r="S5322" t="s">
        <v>201</v>
      </c>
      <c r="T5322" s="221">
        <v>45566.313194444447</v>
      </c>
    </row>
    <row r="5323" spans="1:20" x14ac:dyDescent="0.35">
      <c r="A5323" t="s">
        <v>226</v>
      </c>
      <c r="B5323" t="s">
        <v>254</v>
      </c>
      <c r="C5323" t="s">
        <v>92</v>
      </c>
      <c r="D5323" s="29">
        <v>45864</v>
      </c>
      <c r="E5323" s="184" t="str">
        <f t="shared" si="332"/>
        <v/>
      </c>
      <c r="F5323" s="184" t="str">
        <f t="shared" si="333"/>
        <v/>
      </c>
      <c r="G5323" s="184">
        <f t="shared" si="334"/>
        <v>0.10482142250851201</v>
      </c>
      <c r="H5323" s="184">
        <f t="shared" si="335"/>
        <v>0.10482142250851201</v>
      </c>
      <c r="J5323">
        <v>125</v>
      </c>
      <c r="K5323">
        <v>125</v>
      </c>
      <c r="L5323">
        <v>69.818472</v>
      </c>
      <c r="R5323">
        <v>139.636943</v>
      </c>
      <c r="S5323" t="s">
        <v>201</v>
      </c>
      <c r="T5323" s="221">
        <v>45566.313194444447</v>
      </c>
    </row>
    <row r="5324" spans="1:20" x14ac:dyDescent="0.35">
      <c r="A5324" t="s">
        <v>226</v>
      </c>
      <c r="B5324" t="s">
        <v>254</v>
      </c>
      <c r="C5324" t="s">
        <v>92</v>
      </c>
      <c r="D5324" s="29">
        <v>45865</v>
      </c>
      <c r="E5324" s="184" t="str">
        <f t="shared" si="332"/>
        <v/>
      </c>
      <c r="F5324" s="184" t="str">
        <f t="shared" si="333"/>
        <v/>
      </c>
      <c r="G5324" s="184">
        <f t="shared" si="334"/>
        <v>0.10482142250851201</v>
      </c>
      <c r="H5324" s="184">
        <f t="shared" si="335"/>
        <v>0.10482142250851201</v>
      </c>
      <c r="J5324">
        <v>125</v>
      </c>
      <c r="K5324">
        <v>125</v>
      </c>
      <c r="L5324">
        <v>69.818472</v>
      </c>
      <c r="R5324">
        <v>139.636943</v>
      </c>
      <c r="S5324" t="s">
        <v>201</v>
      </c>
      <c r="T5324" s="221">
        <v>45566.313194444447</v>
      </c>
    </row>
    <row r="5325" spans="1:20" x14ac:dyDescent="0.35">
      <c r="A5325" t="s">
        <v>226</v>
      </c>
      <c r="B5325" t="s">
        <v>254</v>
      </c>
      <c r="C5325" t="s">
        <v>92</v>
      </c>
      <c r="D5325" s="29">
        <v>45866</v>
      </c>
      <c r="E5325" s="184" t="str">
        <f t="shared" si="332"/>
        <v/>
      </c>
      <c r="F5325" s="184" t="str">
        <f t="shared" si="333"/>
        <v/>
      </c>
      <c r="G5325" s="184">
        <f t="shared" si="334"/>
        <v>0.10482142250851201</v>
      </c>
      <c r="H5325" s="184">
        <f t="shared" si="335"/>
        <v>0.10482142250851201</v>
      </c>
      <c r="J5325">
        <v>125</v>
      </c>
      <c r="K5325">
        <v>125</v>
      </c>
      <c r="L5325">
        <v>69.818472</v>
      </c>
      <c r="R5325">
        <v>139.636943</v>
      </c>
      <c r="S5325" t="s">
        <v>201</v>
      </c>
      <c r="T5325" s="221">
        <v>45566.313194444447</v>
      </c>
    </row>
    <row r="5326" spans="1:20" x14ac:dyDescent="0.35">
      <c r="A5326" t="s">
        <v>226</v>
      </c>
      <c r="B5326" t="s">
        <v>254</v>
      </c>
      <c r="C5326" t="s">
        <v>92</v>
      </c>
      <c r="D5326" s="29">
        <v>45867</v>
      </c>
      <c r="E5326" s="184" t="str">
        <f t="shared" si="332"/>
        <v/>
      </c>
      <c r="F5326" s="184" t="str">
        <f t="shared" si="333"/>
        <v/>
      </c>
      <c r="G5326" s="184">
        <f t="shared" si="334"/>
        <v>0.10482142250851201</v>
      </c>
      <c r="H5326" s="184">
        <f t="shared" si="335"/>
        <v>0.10482142250851201</v>
      </c>
      <c r="J5326">
        <v>125</v>
      </c>
      <c r="K5326">
        <v>125</v>
      </c>
      <c r="L5326">
        <v>69.818472</v>
      </c>
      <c r="R5326">
        <v>139.636943</v>
      </c>
      <c r="S5326" t="s">
        <v>201</v>
      </c>
      <c r="T5326" s="221">
        <v>45566.313194444447</v>
      </c>
    </row>
    <row r="5327" spans="1:20" x14ac:dyDescent="0.35">
      <c r="A5327" t="s">
        <v>226</v>
      </c>
      <c r="B5327" t="s">
        <v>254</v>
      </c>
      <c r="C5327" t="s">
        <v>92</v>
      </c>
      <c r="D5327" s="29">
        <v>45868</v>
      </c>
      <c r="E5327" s="184" t="str">
        <f t="shared" si="332"/>
        <v/>
      </c>
      <c r="F5327" s="184" t="str">
        <f t="shared" si="333"/>
        <v/>
      </c>
      <c r="G5327" s="184">
        <f t="shared" si="334"/>
        <v>0.10482142250851201</v>
      </c>
      <c r="H5327" s="184">
        <f t="shared" si="335"/>
        <v>0.10482142250851201</v>
      </c>
      <c r="J5327">
        <v>125</v>
      </c>
      <c r="K5327">
        <v>125</v>
      </c>
      <c r="L5327">
        <v>69.818472</v>
      </c>
      <c r="R5327">
        <v>139.636943</v>
      </c>
      <c r="S5327" t="s">
        <v>201</v>
      </c>
      <c r="T5327" s="221">
        <v>45566.313194444447</v>
      </c>
    </row>
    <row r="5328" spans="1:20" x14ac:dyDescent="0.35">
      <c r="A5328" t="s">
        <v>226</v>
      </c>
      <c r="B5328" t="s">
        <v>254</v>
      </c>
      <c r="C5328" t="s">
        <v>92</v>
      </c>
      <c r="D5328" s="29">
        <v>45869</v>
      </c>
      <c r="E5328" s="184" t="str">
        <f t="shared" si="332"/>
        <v/>
      </c>
      <c r="F5328" s="184" t="str">
        <f t="shared" si="333"/>
        <v/>
      </c>
      <c r="G5328" s="184">
        <f t="shared" si="334"/>
        <v>0.10482142250851201</v>
      </c>
      <c r="H5328" s="184">
        <f t="shared" si="335"/>
        <v>0.10482142250851201</v>
      </c>
      <c r="J5328">
        <v>125</v>
      </c>
      <c r="K5328">
        <v>125</v>
      </c>
      <c r="L5328">
        <v>69.818472</v>
      </c>
      <c r="R5328">
        <v>139.636943</v>
      </c>
      <c r="S5328" t="s">
        <v>201</v>
      </c>
      <c r="T5328" s="221">
        <v>45566.313194444447</v>
      </c>
    </row>
    <row r="5329" spans="1:20" x14ac:dyDescent="0.35">
      <c r="A5329" t="s">
        <v>226</v>
      </c>
      <c r="B5329" t="s">
        <v>254</v>
      </c>
      <c r="C5329" t="s">
        <v>92</v>
      </c>
      <c r="D5329" s="29">
        <v>45870</v>
      </c>
      <c r="E5329" s="184" t="str">
        <f t="shared" si="332"/>
        <v/>
      </c>
      <c r="F5329" s="184" t="str">
        <f t="shared" si="333"/>
        <v/>
      </c>
      <c r="G5329" s="184">
        <f t="shared" si="334"/>
        <v>0.10482142250851201</v>
      </c>
      <c r="H5329" s="184">
        <f t="shared" si="335"/>
        <v>0.10482142250851201</v>
      </c>
      <c r="J5329">
        <v>125</v>
      </c>
      <c r="K5329">
        <v>125</v>
      </c>
      <c r="L5329">
        <v>69.818472</v>
      </c>
      <c r="R5329">
        <v>139.636943</v>
      </c>
      <c r="S5329" t="s">
        <v>201</v>
      </c>
      <c r="T5329" s="221">
        <v>45566.313194444447</v>
      </c>
    </row>
    <row r="5330" spans="1:20" x14ac:dyDescent="0.35">
      <c r="A5330" t="s">
        <v>226</v>
      </c>
      <c r="B5330" t="s">
        <v>254</v>
      </c>
      <c r="C5330" t="s">
        <v>92</v>
      </c>
      <c r="D5330" s="29">
        <v>45871</v>
      </c>
      <c r="E5330" s="184" t="str">
        <f t="shared" si="332"/>
        <v/>
      </c>
      <c r="F5330" s="184" t="str">
        <f t="shared" si="333"/>
        <v/>
      </c>
      <c r="G5330" s="184">
        <f t="shared" si="334"/>
        <v>0.10482142250851201</v>
      </c>
      <c r="H5330" s="184">
        <f t="shared" si="335"/>
        <v>0.10482142250851201</v>
      </c>
      <c r="J5330">
        <v>125</v>
      </c>
      <c r="K5330">
        <v>125</v>
      </c>
      <c r="L5330">
        <v>69.818472</v>
      </c>
      <c r="R5330">
        <v>139.636943</v>
      </c>
      <c r="S5330" t="s">
        <v>201</v>
      </c>
      <c r="T5330" s="221">
        <v>45566.313194444447</v>
      </c>
    </row>
    <row r="5331" spans="1:20" x14ac:dyDescent="0.35">
      <c r="A5331" t="s">
        <v>226</v>
      </c>
      <c r="B5331" t="s">
        <v>254</v>
      </c>
      <c r="C5331" t="s">
        <v>92</v>
      </c>
      <c r="D5331" s="29">
        <v>45872</v>
      </c>
      <c r="E5331" s="184" t="str">
        <f t="shared" si="332"/>
        <v/>
      </c>
      <c r="F5331" s="184" t="str">
        <f t="shared" si="333"/>
        <v/>
      </c>
      <c r="G5331" s="184">
        <f t="shared" si="334"/>
        <v>0.10482142250851201</v>
      </c>
      <c r="H5331" s="184">
        <f t="shared" si="335"/>
        <v>0.10482142250851201</v>
      </c>
      <c r="J5331">
        <v>125</v>
      </c>
      <c r="K5331">
        <v>125</v>
      </c>
      <c r="L5331">
        <v>69.818472</v>
      </c>
      <c r="R5331">
        <v>139.636943</v>
      </c>
      <c r="S5331" t="s">
        <v>201</v>
      </c>
      <c r="T5331" s="221">
        <v>45566.313194444447</v>
      </c>
    </row>
    <row r="5332" spans="1:20" x14ac:dyDescent="0.35">
      <c r="A5332" t="s">
        <v>226</v>
      </c>
      <c r="B5332" t="s">
        <v>254</v>
      </c>
      <c r="C5332" t="s">
        <v>92</v>
      </c>
      <c r="D5332" s="29">
        <v>45873</v>
      </c>
      <c r="E5332" s="184" t="str">
        <f t="shared" si="332"/>
        <v/>
      </c>
      <c r="F5332" s="184" t="str">
        <f t="shared" si="333"/>
        <v/>
      </c>
      <c r="G5332" s="184">
        <f t="shared" si="334"/>
        <v>0.10482142250851201</v>
      </c>
      <c r="H5332" s="184">
        <f t="shared" si="335"/>
        <v>0.10482142250851201</v>
      </c>
      <c r="J5332">
        <v>125</v>
      </c>
      <c r="K5332">
        <v>125</v>
      </c>
      <c r="L5332">
        <v>69.818472</v>
      </c>
      <c r="R5332">
        <v>139.636943</v>
      </c>
      <c r="S5332" t="s">
        <v>201</v>
      </c>
      <c r="T5332" s="221">
        <v>45566.313194444447</v>
      </c>
    </row>
    <row r="5333" spans="1:20" x14ac:dyDescent="0.35">
      <c r="A5333" t="s">
        <v>226</v>
      </c>
      <c r="B5333" t="s">
        <v>254</v>
      </c>
      <c r="C5333" t="s">
        <v>92</v>
      </c>
      <c r="D5333" s="29">
        <v>45874</v>
      </c>
      <c r="E5333" s="184" t="str">
        <f t="shared" si="332"/>
        <v/>
      </c>
      <c r="F5333" s="184" t="str">
        <f t="shared" si="333"/>
        <v/>
      </c>
      <c r="G5333" s="184">
        <f t="shared" si="334"/>
        <v>0.10482142250851201</v>
      </c>
      <c r="H5333" s="184">
        <f t="shared" si="335"/>
        <v>0.10482142250851201</v>
      </c>
      <c r="J5333">
        <v>125</v>
      </c>
      <c r="K5333">
        <v>125</v>
      </c>
      <c r="L5333">
        <v>69.818472</v>
      </c>
      <c r="R5333">
        <v>139.636943</v>
      </c>
      <c r="S5333" t="s">
        <v>201</v>
      </c>
      <c r="T5333" s="221">
        <v>45566.313194444447</v>
      </c>
    </row>
    <row r="5334" spans="1:20" x14ac:dyDescent="0.35">
      <c r="A5334" t="s">
        <v>226</v>
      </c>
      <c r="B5334" t="s">
        <v>254</v>
      </c>
      <c r="C5334" t="s">
        <v>92</v>
      </c>
      <c r="D5334" s="29">
        <v>45875</v>
      </c>
      <c r="E5334" s="184" t="str">
        <f t="shared" si="332"/>
        <v/>
      </c>
      <c r="F5334" s="184" t="str">
        <f t="shared" si="333"/>
        <v/>
      </c>
      <c r="G5334" s="184">
        <f t="shared" si="334"/>
        <v>0.10482142250851201</v>
      </c>
      <c r="H5334" s="184">
        <f t="shared" si="335"/>
        <v>0.10482142250851201</v>
      </c>
      <c r="J5334">
        <v>125</v>
      </c>
      <c r="K5334">
        <v>125</v>
      </c>
      <c r="L5334">
        <v>69.818472</v>
      </c>
      <c r="R5334">
        <v>139.636943</v>
      </c>
      <c r="S5334" t="s">
        <v>201</v>
      </c>
      <c r="T5334" s="221">
        <v>45566.313194444447</v>
      </c>
    </row>
    <row r="5335" spans="1:20" x14ac:dyDescent="0.35">
      <c r="A5335" t="s">
        <v>226</v>
      </c>
      <c r="B5335" t="s">
        <v>254</v>
      </c>
      <c r="C5335" t="s">
        <v>92</v>
      </c>
      <c r="D5335" s="29">
        <v>45876</v>
      </c>
      <c r="E5335" s="184" t="str">
        <f t="shared" si="332"/>
        <v/>
      </c>
      <c r="F5335" s="184" t="str">
        <f t="shared" si="333"/>
        <v/>
      </c>
      <c r="G5335" s="184">
        <f t="shared" si="334"/>
        <v>0.10482142250851201</v>
      </c>
      <c r="H5335" s="184">
        <f t="shared" si="335"/>
        <v>0.10482142250851201</v>
      </c>
      <c r="J5335">
        <v>125</v>
      </c>
      <c r="K5335">
        <v>125</v>
      </c>
      <c r="L5335">
        <v>69.818472</v>
      </c>
      <c r="R5335">
        <v>139.636943</v>
      </c>
      <c r="S5335" t="s">
        <v>201</v>
      </c>
      <c r="T5335" s="221">
        <v>45566.313194444447</v>
      </c>
    </row>
    <row r="5336" spans="1:20" x14ac:dyDescent="0.35">
      <c r="A5336" t="s">
        <v>226</v>
      </c>
      <c r="B5336" t="s">
        <v>254</v>
      </c>
      <c r="C5336" t="s">
        <v>92</v>
      </c>
      <c r="D5336" s="29">
        <v>45877</v>
      </c>
      <c r="E5336" s="184" t="str">
        <f t="shared" si="332"/>
        <v/>
      </c>
      <c r="F5336" s="184" t="str">
        <f t="shared" si="333"/>
        <v/>
      </c>
      <c r="G5336" s="184">
        <f t="shared" si="334"/>
        <v>0.10482142250851201</v>
      </c>
      <c r="H5336" s="184">
        <f t="shared" si="335"/>
        <v>0.10482142250851201</v>
      </c>
      <c r="J5336">
        <v>125</v>
      </c>
      <c r="K5336">
        <v>125</v>
      </c>
      <c r="L5336">
        <v>69.818472</v>
      </c>
      <c r="R5336">
        <v>139.636943</v>
      </c>
      <c r="S5336" t="s">
        <v>201</v>
      </c>
      <c r="T5336" s="221">
        <v>45566.313194444447</v>
      </c>
    </row>
    <row r="5337" spans="1:20" x14ac:dyDescent="0.35">
      <c r="A5337" t="s">
        <v>226</v>
      </c>
      <c r="B5337" t="s">
        <v>254</v>
      </c>
      <c r="C5337" t="s">
        <v>92</v>
      </c>
      <c r="D5337" s="29">
        <v>45878</v>
      </c>
      <c r="E5337" s="184" t="str">
        <f t="shared" si="332"/>
        <v/>
      </c>
      <c r="F5337" s="184" t="str">
        <f t="shared" si="333"/>
        <v/>
      </c>
      <c r="G5337" s="184" t="str">
        <f t="shared" si="334"/>
        <v/>
      </c>
      <c r="H5337" s="184" t="str">
        <f t="shared" si="335"/>
        <v/>
      </c>
      <c r="J5337" t="s">
        <v>253</v>
      </c>
      <c r="K5337" t="s">
        <v>253</v>
      </c>
      <c r="L5337">
        <v>69.818472</v>
      </c>
      <c r="R5337">
        <v>139.636943</v>
      </c>
      <c r="S5337" t="s">
        <v>201</v>
      </c>
      <c r="T5337" s="221">
        <v>45566.313194444447</v>
      </c>
    </row>
    <row r="5338" spans="1:20" x14ac:dyDescent="0.35">
      <c r="A5338" t="s">
        <v>226</v>
      </c>
      <c r="B5338" t="s">
        <v>254</v>
      </c>
      <c r="C5338" t="s">
        <v>92</v>
      </c>
      <c r="D5338" s="29">
        <v>45879</v>
      </c>
      <c r="E5338" s="184" t="str">
        <f t="shared" si="332"/>
        <v/>
      </c>
      <c r="F5338" s="184" t="str">
        <f t="shared" si="333"/>
        <v/>
      </c>
      <c r="G5338" s="184" t="str">
        <f t="shared" si="334"/>
        <v/>
      </c>
      <c r="H5338" s="184" t="str">
        <f t="shared" si="335"/>
        <v/>
      </c>
      <c r="J5338" t="s">
        <v>253</v>
      </c>
      <c r="K5338" t="s">
        <v>253</v>
      </c>
      <c r="L5338">
        <v>69.818472</v>
      </c>
      <c r="R5338">
        <v>139.636943</v>
      </c>
      <c r="S5338" t="s">
        <v>201</v>
      </c>
      <c r="T5338" s="221">
        <v>45566.313194444447</v>
      </c>
    </row>
    <row r="5339" spans="1:20" x14ac:dyDescent="0.35">
      <c r="A5339" t="s">
        <v>226</v>
      </c>
      <c r="B5339" t="s">
        <v>254</v>
      </c>
      <c r="C5339" t="s">
        <v>92</v>
      </c>
      <c r="D5339" s="29">
        <v>45880</v>
      </c>
      <c r="E5339" s="184" t="str">
        <f t="shared" si="332"/>
        <v/>
      </c>
      <c r="F5339" s="184" t="str">
        <f t="shared" si="333"/>
        <v/>
      </c>
      <c r="G5339" s="184" t="str">
        <f t="shared" si="334"/>
        <v/>
      </c>
      <c r="H5339" s="184" t="str">
        <f t="shared" si="335"/>
        <v/>
      </c>
      <c r="J5339" t="s">
        <v>253</v>
      </c>
      <c r="K5339" t="s">
        <v>253</v>
      </c>
      <c r="L5339">
        <v>69.818472</v>
      </c>
      <c r="R5339">
        <v>139.636943</v>
      </c>
      <c r="S5339" t="s">
        <v>201</v>
      </c>
      <c r="T5339" s="221">
        <v>45566.313194444447</v>
      </c>
    </row>
    <row r="5340" spans="1:20" x14ac:dyDescent="0.35">
      <c r="A5340" t="s">
        <v>226</v>
      </c>
      <c r="B5340" t="s">
        <v>254</v>
      </c>
      <c r="C5340" t="s">
        <v>92</v>
      </c>
      <c r="D5340" s="29">
        <v>45881</v>
      </c>
      <c r="E5340" s="184" t="str">
        <f t="shared" si="332"/>
        <v/>
      </c>
      <c r="F5340" s="184" t="str">
        <f t="shared" si="333"/>
        <v/>
      </c>
      <c r="G5340" s="184" t="str">
        <f t="shared" si="334"/>
        <v/>
      </c>
      <c r="H5340" s="184" t="str">
        <f t="shared" si="335"/>
        <v/>
      </c>
      <c r="J5340" t="s">
        <v>253</v>
      </c>
      <c r="K5340" t="s">
        <v>253</v>
      </c>
      <c r="L5340">
        <v>69.818472</v>
      </c>
      <c r="R5340">
        <v>139.636943</v>
      </c>
      <c r="S5340" t="s">
        <v>201</v>
      </c>
      <c r="T5340" s="221">
        <v>45566.313194444447</v>
      </c>
    </row>
    <row r="5341" spans="1:20" x14ac:dyDescent="0.35">
      <c r="A5341" t="s">
        <v>226</v>
      </c>
      <c r="B5341" t="s">
        <v>254</v>
      </c>
      <c r="C5341" t="s">
        <v>92</v>
      </c>
      <c r="D5341" s="29">
        <v>45882</v>
      </c>
      <c r="E5341" s="184" t="str">
        <f t="shared" si="332"/>
        <v/>
      </c>
      <c r="F5341" s="184" t="str">
        <f t="shared" si="333"/>
        <v/>
      </c>
      <c r="G5341" s="184" t="str">
        <f t="shared" si="334"/>
        <v/>
      </c>
      <c r="H5341" s="184" t="str">
        <f t="shared" si="335"/>
        <v/>
      </c>
      <c r="J5341" t="s">
        <v>253</v>
      </c>
      <c r="K5341" t="s">
        <v>253</v>
      </c>
      <c r="L5341">
        <v>69.818472</v>
      </c>
      <c r="R5341">
        <v>139.636943</v>
      </c>
      <c r="S5341" t="s">
        <v>201</v>
      </c>
      <c r="T5341" s="221">
        <v>45566.313194444447</v>
      </c>
    </row>
    <row r="5342" spans="1:20" x14ac:dyDescent="0.35">
      <c r="A5342" t="s">
        <v>226</v>
      </c>
      <c r="B5342" t="s">
        <v>254</v>
      </c>
      <c r="C5342" t="s">
        <v>92</v>
      </c>
      <c r="D5342" s="29">
        <v>45883</v>
      </c>
      <c r="E5342" s="184" t="str">
        <f t="shared" si="332"/>
        <v/>
      </c>
      <c r="F5342" s="184" t="str">
        <f t="shared" si="333"/>
        <v/>
      </c>
      <c r="G5342" s="184" t="str">
        <f t="shared" si="334"/>
        <v/>
      </c>
      <c r="H5342" s="184" t="str">
        <f t="shared" si="335"/>
        <v/>
      </c>
      <c r="J5342" t="s">
        <v>253</v>
      </c>
      <c r="K5342" t="s">
        <v>253</v>
      </c>
      <c r="L5342">
        <v>69.818472</v>
      </c>
      <c r="R5342">
        <v>139.636943</v>
      </c>
      <c r="S5342" t="s">
        <v>201</v>
      </c>
      <c r="T5342" s="221">
        <v>45566.313194444447</v>
      </c>
    </row>
    <row r="5343" spans="1:20" x14ac:dyDescent="0.35">
      <c r="A5343" t="s">
        <v>226</v>
      </c>
      <c r="B5343" t="s">
        <v>254</v>
      </c>
      <c r="C5343" t="s">
        <v>92</v>
      </c>
      <c r="D5343" s="29">
        <v>45884</v>
      </c>
      <c r="E5343" s="184" t="str">
        <f t="shared" si="332"/>
        <v/>
      </c>
      <c r="F5343" s="184" t="str">
        <f t="shared" si="333"/>
        <v/>
      </c>
      <c r="G5343" s="184" t="str">
        <f t="shared" si="334"/>
        <v/>
      </c>
      <c r="H5343" s="184" t="str">
        <f t="shared" si="335"/>
        <v/>
      </c>
      <c r="J5343" t="s">
        <v>253</v>
      </c>
      <c r="K5343" t="s">
        <v>253</v>
      </c>
      <c r="L5343">
        <v>69.818472</v>
      </c>
      <c r="R5343">
        <v>139.636943</v>
      </c>
      <c r="S5343" t="s">
        <v>201</v>
      </c>
      <c r="T5343" s="221">
        <v>45566.313194444447</v>
      </c>
    </row>
    <row r="5344" spans="1:20" x14ac:dyDescent="0.35">
      <c r="A5344" t="s">
        <v>226</v>
      </c>
      <c r="B5344" t="s">
        <v>254</v>
      </c>
      <c r="C5344" t="s">
        <v>92</v>
      </c>
      <c r="D5344" s="29">
        <v>45885</v>
      </c>
      <c r="E5344" s="184" t="str">
        <f t="shared" si="332"/>
        <v/>
      </c>
      <c r="F5344" s="184" t="str">
        <f t="shared" si="333"/>
        <v/>
      </c>
      <c r="G5344" s="184" t="str">
        <f t="shared" si="334"/>
        <v/>
      </c>
      <c r="H5344" s="184" t="str">
        <f t="shared" si="335"/>
        <v/>
      </c>
      <c r="J5344" t="s">
        <v>253</v>
      </c>
      <c r="K5344" t="s">
        <v>253</v>
      </c>
      <c r="L5344">
        <v>69.818472</v>
      </c>
      <c r="R5344">
        <v>139.636943</v>
      </c>
      <c r="S5344" t="s">
        <v>201</v>
      </c>
      <c r="T5344" s="221">
        <v>45566.313194444447</v>
      </c>
    </row>
    <row r="5345" spans="1:20" x14ac:dyDescent="0.35">
      <c r="A5345" t="s">
        <v>226</v>
      </c>
      <c r="B5345" t="s">
        <v>254</v>
      </c>
      <c r="C5345" t="s">
        <v>92</v>
      </c>
      <c r="D5345" s="29">
        <v>45886</v>
      </c>
      <c r="E5345" s="184" t="str">
        <f t="shared" si="332"/>
        <v/>
      </c>
      <c r="F5345" s="184" t="str">
        <f t="shared" si="333"/>
        <v/>
      </c>
      <c r="G5345" s="184" t="str">
        <f t="shared" si="334"/>
        <v/>
      </c>
      <c r="H5345" s="184" t="str">
        <f t="shared" si="335"/>
        <v/>
      </c>
      <c r="J5345" t="s">
        <v>253</v>
      </c>
      <c r="K5345" t="s">
        <v>253</v>
      </c>
      <c r="L5345">
        <v>69.818472</v>
      </c>
      <c r="R5345">
        <v>139.636943</v>
      </c>
      <c r="S5345" t="s">
        <v>201</v>
      </c>
      <c r="T5345" s="221">
        <v>45566.313194444447</v>
      </c>
    </row>
    <row r="5346" spans="1:20" x14ac:dyDescent="0.35">
      <c r="A5346" t="s">
        <v>226</v>
      </c>
      <c r="B5346" t="s">
        <v>254</v>
      </c>
      <c r="C5346" t="s">
        <v>92</v>
      </c>
      <c r="D5346" s="29">
        <v>45887</v>
      </c>
      <c r="E5346" s="184" t="str">
        <f t="shared" si="332"/>
        <v/>
      </c>
      <c r="F5346" s="184" t="str">
        <f t="shared" si="333"/>
        <v/>
      </c>
      <c r="G5346" s="184" t="str">
        <f t="shared" si="334"/>
        <v/>
      </c>
      <c r="H5346" s="184" t="str">
        <f t="shared" si="335"/>
        <v/>
      </c>
      <c r="J5346" t="s">
        <v>253</v>
      </c>
      <c r="K5346" t="s">
        <v>253</v>
      </c>
      <c r="L5346">
        <v>69.818472</v>
      </c>
      <c r="R5346">
        <v>139.636943</v>
      </c>
      <c r="S5346" t="s">
        <v>201</v>
      </c>
      <c r="T5346" s="221">
        <v>45566.313194444447</v>
      </c>
    </row>
    <row r="5347" spans="1:20" x14ac:dyDescent="0.35">
      <c r="A5347" t="s">
        <v>226</v>
      </c>
      <c r="B5347" t="s">
        <v>254</v>
      </c>
      <c r="C5347" t="s">
        <v>92</v>
      </c>
      <c r="D5347" s="29">
        <v>45888</v>
      </c>
      <c r="E5347" s="184" t="str">
        <f t="shared" si="332"/>
        <v/>
      </c>
      <c r="F5347" s="184" t="str">
        <f t="shared" si="333"/>
        <v/>
      </c>
      <c r="G5347" s="184" t="str">
        <f t="shared" si="334"/>
        <v/>
      </c>
      <c r="H5347" s="184" t="str">
        <f t="shared" si="335"/>
        <v/>
      </c>
      <c r="J5347" t="s">
        <v>253</v>
      </c>
      <c r="K5347" t="s">
        <v>253</v>
      </c>
      <c r="L5347">
        <v>69.818472</v>
      </c>
      <c r="R5347">
        <v>139.636943</v>
      </c>
      <c r="S5347" t="s">
        <v>201</v>
      </c>
      <c r="T5347" s="221">
        <v>45566.313194444447</v>
      </c>
    </row>
    <row r="5348" spans="1:20" x14ac:dyDescent="0.35">
      <c r="A5348" t="s">
        <v>226</v>
      </c>
      <c r="B5348" t="s">
        <v>254</v>
      </c>
      <c r="C5348" t="s">
        <v>92</v>
      </c>
      <c r="D5348" s="29">
        <v>45889</v>
      </c>
      <c r="E5348" s="184" t="str">
        <f t="shared" si="332"/>
        <v/>
      </c>
      <c r="F5348" s="184" t="str">
        <f t="shared" si="333"/>
        <v/>
      </c>
      <c r="G5348" s="184" t="str">
        <f t="shared" si="334"/>
        <v/>
      </c>
      <c r="H5348" s="184" t="str">
        <f t="shared" si="335"/>
        <v/>
      </c>
      <c r="J5348" t="s">
        <v>253</v>
      </c>
      <c r="K5348" t="s">
        <v>253</v>
      </c>
      <c r="L5348">
        <v>69.818472</v>
      </c>
      <c r="R5348">
        <v>139.636943</v>
      </c>
      <c r="S5348" t="s">
        <v>201</v>
      </c>
      <c r="T5348" s="221">
        <v>45566.313194444447</v>
      </c>
    </row>
    <row r="5349" spans="1:20" x14ac:dyDescent="0.35">
      <c r="A5349" t="s">
        <v>226</v>
      </c>
      <c r="B5349" t="s">
        <v>254</v>
      </c>
      <c r="C5349" t="s">
        <v>92</v>
      </c>
      <c r="D5349" s="29">
        <v>45890</v>
      </c>
      <c r="E5349" s="184" t="str">
        <f t="shared" si="332"/>
        <v/>
      </c>
      <c r="F5349" s="184" t="str">
        <f t="shared" si="333"/>
        <v/>
      </c>
      <c r="G5349" s="184" t="str">
        <f t="shared" si="334"/>
        <v/>
      </c>
      <c r="H5349" s="184" t="str">
        <f t="shared" si="335"/>
        <v/>
      </c>
      <c r="J5349" t="s">
        <v>253</v>
      </c>
      <c r="K5349" t="s">
        <v>253</v>
      </c>
      <c r="L5349">
        <v>69.818472</v>
      </c>
      <c r="R5349">
        <v>139.636943</v>
      </c>
      <c r="S5349" t="s">
        <v>201</v>
      </c>
      <c r="T5349" s="221">
        <v>45566.313194444447</v>
      </c>
    </row>
    <row r="5350" spans="1:20" x14ac:dyDescent="0.35">
      <c r="A5350" t="s">
        <v>226</v>
      </c>
      <c r="B5350" t="s">
        <v>254</v>
      </c>
      <c r="C5350" t="s">
        <v>92</v>
      </c>
      <c r="D5350" s="29">
        <v>45891</v>
      </c>
      <c r="E5350" s="184" t="str">
        <f t="shared" si="332"/>
        <v/>
      </c>
      <c r="F5350" s="184" t="str">
        <f t="shared" si="333"/>
        <v/>
      </c>
      <c r="G5350" s="184" t="str">
        <f t="shared" si="334"/>
        <v/>
      </c>
      <c r="H5350" s="184" t="str">
        <f t="shared" si="335"/>
        <v/>
      </c>
      <c r="J5350" t="s">
        <v>253</v>
      </c>
      <c r="K5350" t="s">
        <v>253</v>
      </c>
      <c r="L5350">
        <v>69.818472</v>
      </c>
      <c r="R5350">
        <v>139.636943</v>
      </c>
      <c r="S5350" t="s">
        <v>201</v>
      </c>
      <c r="T5350" s="221">
        <v>45566.313194444447</v>
      </c>
    </row>
    <row r="5351" spans="1:20" x14ac:dyDescent="0.35">
      <c r="A5351" t="s">
        <v>226</v>
      </c>
      <c r="B5351" t="s">
        <v>254</v>
      </c>
      <c r="C5351" t="s">
        <v>92</v>
      </c>
      <c r="D5351" s="29">
        <v>45892</v>
      </c>
      <c r="E5351" s="184" t="str">
        <f t="shared" si="332"/>
        <v/>
      </c>
      <c r="F5351" s="184" t="str">
        <f t="shared" si="333"/>
        <v/>
      </c>
      <c r="G5351" s="184" t="str">
        <f t="shared" si="334"/>
        <v/>
      </c>
      <c r="H5351" s="184" t="str">
        <f t="shared" si="335"/>
        <v/>
      </c>
      <c r="J5351" t="s">
        <v>253</v>
      </c>
      <c r="K5351" t="s">
        <v>253</v>
      </c>
      <c r="L5351">
        <v>69.818472</v>
      </c>
      <c r="R5351">
        <v>139.636943</v>
      </c>
      <c r="S5351" t="s">
        <v>201</v>
      </c>
      <c r="T5351" s="221">
        <v>45566.313194444447</v>
      </c>
    </row>
    <row r="5352" spans="1:20" x14ac:dyDescent="0.35">
      <c r="A5352" t="s">
        <v>226</v>
      </c>
      <c r="B5352" t="s">
        <v>254</v>
      </c>
      <c r="C5352" t="s">
        <v>92</v>
      </c>
      <c r="D5352" s="29">
        <v>45893</v>
      </c>
      <c r="E5352" s="184" t="str">
        <f t="shared" si="332"/>
        <v/>
      </c>
      <c r="F5352" s="184" t="str">
        <f t="shared" si="333"/>
        <v/>
      </c>
      <c r="G5352" s="184" t="str">
        <f t="shared" si="334"/>
        <v/>
      </c>
      <c r="H5352" s="184" t="str">
        <f t="shared" si="335"/>
        <v/>
      </c>
      <c r="J5352" t="s">
        <v>253</v>
      </c>
      <c r="K5352" t="s">
        <v>253</v>
      </c>
      <c r="L5352">
        <v>69.818472</v>
      </c>
      <c r="R5352">
        <v>139.636943</v>
      </c>
      <c r="S5352" t="s">
        <v>201</v>
      </c>
      <c r="T5352" s="221">
        <v>45566.313194444447</v>
      </c>
    </row>
    <row r="5353" spans="1:20" x14ac:dyDescent="0.35">
      <c r="A5353" t="s">
        <v>226</v>
      </c>
      <c r="B5353" t="s">
        <v>254</v>
      </c>
      <c r="C5353" t="s">
        <v>92</v>
      </c>
      <c r="D5353" s="29">
        <v>45894</v>
      </c>
      <c r="E5353" s="184" t="str">
        <f t="shared" si="332"/>
        <v/>
      </c>
      <c r="F5353" s="184" t="str">
        <f t="shared" si="333"/>
        <v/>
      </c>
      <c r="G5353" s="184">
        <f t="shared" si="334"/>
        <v>0.35547142420612865</v>
      </c>
      <c r="H5353" s="184">
        <f t="shared" si="335"/>
        <v>0.35547142420612865</v>
      </c>
      <c r="J5353">
        <v>90</v>
      </c>
      <c r="K5353">
        <v>90</v>
      </c>
      <c r="L5353">
        <v>69.818472</v>
      </c>
      <c r="R5353">
        <v>139.636943</v>
      </c>
      <c r="S5353" t="s">
        <v>201</v>
      </c>
      <c r="T5353" s="221">
        <v>45566.313194444447</v>
      </c>
    </row>
    <row r="5354" spans="1:20" x14ac:dyDescent="0.35">
      <c r="A5354" t="s">
        <v>226</v>
      </c>
      <c r="B5354" t="s">
        <v>254</v>
      </c>
      <c r="C5354" t="s">
        <v>92</v>
      </c>
      <c r="D5354" s="29">
        <v>45895</v>
      </c>
      <c r="E5354" s="184" t="str">
        <f t="shared" si="332"/>
        <v/>
      </c>
      <c r="F5354" s="184" t="str">
        <f t="shared" si="333"/>
        <v/>
      </c>
      <c r="G5354" s="184">
        <f t="shared" si="334"/>
        <v>0.35547142420612865</v>
      </c>
      <c r="H5354" s="184">
        <f t="shared" si="335"/>
        <v>0.35547142420612865</v>
      </c>
      <c r="J5354">
        <v>90</v>
      </c>
      <c r="K5354">
        <v>90</v>
      </c>
      <c r="L5354">
        <v>69.818472</v>
      </c>
      <c r="R5354">
        <v>139.636943</v>
      </c>
      <c r="S5354" t="s">
        <v>201</v>
      </c>
      <c r="T5354" s="221">
        <v>45566.313194444447</v>
      </c>
    </row>
    <row r="5355" spans="1:20" x14ac:dyDescent="0.35">
      <c r="A5355" t="s">
        <v>226</v>
      </c>
      <c r="B5355" t="s">
        <v>254</v>
      </c>
      <c r="C5355" t="s">
        <v>92</v>
      </c>
      <c r="D5355" s="29">
        <v>45896</v>
      </c>
      <c r="E5355" s="184" t="str">
        <f t="shared" si="332"/>
        <v/>
      </c>
      <c r="F5355" s="184" t="str">
        <f t="shared" si="333"/>
        <v/>
      </c>
      <c r="G5355" s="184">
        <f t="shared" si="334"/>
        <v>0.35547142420612865</v>
      </c>
      <c r="H5355" s="184">
        <f t="shared" si="335"/>
        <v>0.35547142420612865</v>
      </c>
      <c r="J5355">
        <v>90</v>
      </c>
      <c r="K5355">
        <v>90</v>
      </c>
      <c r="L5355">
        <v>69.818472</v>
      </c>
      <c r="R5355">
        <v>139.636943</v>
      </c>
      <c r="S5355" t="s">
        <v>201</v>
      </c>
      <c r="T5355" s="221">
        <v>45566.313194444447</v>
      </c>
    </row>
    <row r="5356" spans="1:20" x14ac:dyDescent="0.35">
      <c r="A5356" t="s">
        <v>226</v>
      </c>
      <c r="B5356" t="s">
        <v>254</v>
      </c>
      <c r="C5356" t="s">
        <v>92</v>
      </c>
      <c r="D5356" s="29">
        <v>45897</v>
      </c>
      <c r="E5356" s="184" t="str">
        <f t="shared" si="332"/>
        <v/>
      </c>
      <c r="F5356" s="184" t="str">
        <f t="shared" si="333"/>
        <v/>
      </c>
      <c r="G5356" s="184">
        <f t="shared" si="334"/>
        <v>0.35547142420612865</v>
      </c>
      <c r="H5356" s="184">
        <f t="shared" si="335"/>
        <v>0.35547142420612865</v>
      </c>
      <c r="J5356">
        <v>90</v>
      </c>
      <c r="K5356">
        <v>90</v>
      </c>
      <c r="L5356">
        <v>69.818472</v>
      </c>
      <c r="R5356">
        <v>139.636943</v>
      </c>
      <c r="S5356" t="s">
        <v>201</v>
      </c>
      <c r="T5356" s="221">
        <v>45566.313194444447</v>
      </c>
    </row>
    <row r="5357" spans="1:20" x14ac:dyDescent="0.35">
      <c r="A5357" t="s">
        <v>226</v>
      </c>
      <c r="B5357" t="s">
        <v>254</v>
      </c>
      <c r="C5357" t="s">
        <v>92</v>
      </c>
      <c r="D5357" s="29">
        <v>45898</v>
      </c>
      <c r="E5357" s="184" t="str">
        <f t="shared" si="332"/>
        <v/>
      </c>
      <c r="F5357" s="184" t="str">
        <f t="shared" si="333"/>
        <v/>
      </c>
      <c r="G5357" s="184">
        <f t="shared" si="334"/>
        <v>0.35547142420612865</v>
      </c>
      <c r="H5357" s="184">
        <f t="shared" si="335"/>
        <v>0.35547142420612865</v>
      </c>
      <c r="J5357">
        <v>90</v>
      </c>
      <c r="K5357">
        <v>90</v>
      </c>
      <c r="L5357">
        <v>69.818472</v>
      </c>
      <c r="R5357">
        <v>139.636943</v>
      </c>
      <c r="S5357" t="s">
        <v>201</v>
      </c>
      <c r="T5357" s="221">
        <v>45566.313194444447</v>
      </c>
    </row>
    <row r="5358" spans="1:20" x14ac:dyDescent="0.35">
      <c r="A5358" t="s">
        <v>226</v>
      </c>
      <c r="B5358" t="s">
        <v>254</v>
      </c>
      <c r="C5358" t="s">
        <v>92</v>
      </c>
      <c r="D5358" s="29">
        <v>45899</v>
      </c>
      <c r="E5358" s="184" t="str">
        <f t="shared" si="332"/>
        <v/>
      </c>
      <c r="F5358" s="184" t="str">
        <f t="shared" si="333"/>
        <v/>
      </c>
      <c r="G5358" s="184">
        <f t="shared" si="334"/>
        <v>0.35547142420612865</v>
      </c>
      <c r="H5358" s="184">
        <f t="shared" si="335"/>
        <v>0.35547142420612865</v>
      </c>
      <c r="J5358">
        <v>90</v>
      </c>
      <c r="K5358">
        <v>90</v>
      </c>
      <c r="L5358">
        <v>69.818472</v>
      </c>
      <c r="R5358">
        <v>139.636943</v>
      </c>
      <c r="S5358" t="s">
        <v>201</v>
      </c>
      <c r="T5358" s="221">
        <v>45566.313194444447</v>
      </c>
    </row>
    <row r="5359" spans="1:20" x14ac:dyDescent="0.35">
      <c r="A5359" t="s">
        <v>226</v>
      </c>
      <c r="B5359" t="s">
        <v>254</v>
      </c>
      <c r="C5359" t="s">
        <v>92</v>
      </c>
      <c r="D5359" s="29">
        <v>45900</v>
      </c>
      <c r="E5359" s="184" t="str">
        <f t="shared" si="332"/>
        <v/>
      </c>
      <c r="F5359" s="184" t="str">
        <f t="shared" si="333"/>
        <v/>
      </c>
      <c r="G5359" s="184">
        <f t="shared" si="334"/>
        <v>0.35547142420612865</v>
      </c>
      <c r="H5359" s="184">
        <f t="shared" si="335"/>
        <v>0.35547142420612865</v>
      </c>
      <c r="J5359">
        <v>90</v>
      </c>
      <c r="K5359">
        <v>90</v>
      </c>
      <c r="L5359">
        <v>69.818472</v>
      </c>
      <c r="R5359">
        <v>139.636943</v>
      </c>
      <c r="S5359" t="s">
        <v>201</v>
      </c>
      <c r="T5359" s="221">
        <v>45566.313194444447</v>
      </c>
    </row>
    <row r="5360" spans="1:20" x14ac:dyDescent="0.35">
      <c r="A5360" t="s">
        <v>226</v>
      </c>
      <c r="B5360" t="s">
        <v>254</v>
      </c>
      <c r="C5360" t="s">
        <v>92</v>
      </c>
      <c r="D5360" s="29">
        <v>45901</v>
      </c>
      <c r="E5360" s="184" t="str">
        <f t="shared" si="332"/>
        <v/>
      </c>
      <c r="F5360" s="184" t="str">
        <f t="shared" si="333"/>
        <v/>
      </c>
      <c r="G5360" s="184" t="str">
        <f t="shared" si="334"/>
        <v/>
      </c>
      <c r="H5360" s="184" t="str">
        <f t="shared" si="335"/>
        <v/>
      </c>
      <c r="J5360" t="s">
        <v>253</v>
      </c>
      <c r="K5360" t="s">
        <v>253</v>
      </c>
      <c r="L5360">
        <v>69.818472</v>
      </c>
      <c r="R5360">
        <v>139.636943</v>
      </c>
      <c r="S5360" t="s">
        <v>201</v>
      </c>
      <c r="T5360" s="221">
        <v>45566.313194444447</v>
      </c>
    </row>
    <row r="5361" spans="1:20" x14ac:dyDescent="0.35">
      <c r="A5361" t="s">
        <v>226</v>
      </c>
      <c r="B5361" t="s">
        <v>254</v>
      </c>
      <c r="C5361" t="s">
        <v>92</v>
      </c>
      <c r="D5361" s="29">
        <v>45902</v>
      </c>
      <c r="E5361" s="184" t="str">
        <f t="shared" si="332"/>
        <v/>
      </c>
      <c r="F5361" s="184" t="str">
        <f t="shared" si="333"/>
        <v/>
      </c>
      <c r="G5361" s="184" t="str">
        <f t="shared" si="334"/>
        <v/>
      </c>
      <c r="H5361" s="184" t="str">
        <f t="shared" si="335"/>
        <v/>
      </c>
      <c r="J5361" t="s">
        <v>253</v>
      </c>
      <c r="K5361" t="s">
        <v>253</v>
      </c>
      <c r="L5361">
        <v>69.818472</v>
      </c>
      <c r="R5361">
        <v>139.636943</v>
      </c>
      <c r="S5361" t="s">
        <v>201</v>
      </c>
      <c r="T5361" s="221">
        <v>45566.313194444447</v>
      </c>
    </row>
    <row r="5362" spans="1:20" x14ac:dyDescent="0.35">
      <c r="A5362" t="s">
        <v>226</v>
      </c>
      <c r="B5362" t="s">
        <v>254</v>
      </c>
      <c r="C5362" t="s">
        <v>92</v>
      </c>
      <c r="D5362" s="29">
        <v>45903</v>
      </c>
      <c r="E5362" s="184" t="str">
        <f t="shared" si="332"/>
        <v/>
      </c>
      <c r="F5362" s="184" t="str">
        <f t="shared" si="333"/>
        <v/>
      </c>
      <c r="G5362" s="184" t="str">
        <f t="shared" si="334"/>
        <v/>
      </c>
      <c r="H5362" s="184" t="str">
        <f t="shared" si="335"/>
        <v/>
      </c>
      <c r="J5362" t="s">
        <v>253</v>
      </c>
      <c r="K5362" t="s">
        <v>253</v>
      </c>
      <c r="L5362">
        <v>69.818472</v>
      </c>
      <c r="R5362">
        <v>139.636943</v>
      </c>
      <c r="S5362" t="s">
        <v>201</v>
      </c>
      <c r="T5362" s="221">
        <v>45566.313194444447</v>
      </c>
    </row>
    <row r="5363" spans="1:20" x14ac:dyDescent="0.35">
      <c r="A5363" t="s">
        <v>226</v>
      </c>
      <c r="B5363" t="s">
        <v>254</v>
      </c>
      <c r="C5363" t="s">
        <v>92</v>
      </c>
      <c r="D5363" s="29">
        <v>45904</v>
      </c>
      <c r="E5363" s="184" t="str">
        <f t="shared" si="332"/>
        <v/>
      </c>
      <c r="F5363" s="184" t="str">
        <f t="shared" si="333"/>
        <v/>
      </c>
      <c r="G5363" s="184" t="str">
        <f t="shared" si="334"/>
        <v/>
      </c>
      <c r="H5363" s="184" t="str">
        <f t="shared" si="335"/>
        <v/>
      </c>
      <c r="J5363" t="s">
        <v>253</v>
      </c>
      <c r="K5363" t="s">
        <v>253</v>
      </c>
      <c r="L5363">
        <v>69.818472</v>
      </c>
      <c r="R5363">
        <v>139.636943</v>
      </c>
      <c r="S5363" t="s">
        <v>201</v>
      </c>
      <c r="T5363" s="221">
        <v>45566.313194444447</v>
      </c>
    </row>
    <row r="5364" spans="1:20" x14ac:dyDescent="0.35">
      <c r="A5364" t="s">
        <v>226</v>
      </c>
      <c r="B5364" t="s">
        <v>254</v>
      </c>
      <c r="C5364" t="s">
        <v>92</v>
      </c>
      <c r="D5364" s="29">
        <v>45905</v>
      </c>
      <c r="E5364" s="184" t="str">
        <f t="shared" si="332"/>
        <v/>
      </c>
      <c r="F5364" s="184" t="str">
        <f t="shared" si="333"/>
        <v/>
      </c>
      <c r="G5364" s="184" t="str">
        <f t="shared" si="334"/>
        <v/>
      </c>
      <c r="H5364" s="184" t="str">
        <f t="shared" si="335"/>
        <v/>
      </c>
      <c r="J5364" t="s">
        <v>253</v>
      </c>
      <c r="K5364" t="s">
        <v>253</v>
      </c>
      <c r="L5364">
        <v>69.818472</v>
      </c>
      <c r="R5364">
        <v>139.636943</v>
      </c>
      <c r="S5364" t="s">
        <v>201</v>
      </c>
      <c r="T5364" s="221">
        <v>45566.313194444447</v>
      </c>
    </row>
    <row r="5365" spans="1:20" x14ac:dyDescent="0.35">
      <c r="A5365" t="s">
        <v>226</v>
      </c>
      <c r="B5365" t="s">
        <v>254</v>
      </c>
      <c r="C5365" t="s">
        <v>92</v>
      </c>
      <c r="D5365" s="29">
        <v>45906</v>
      </c>
      <c r="E5365" s="184" t="str">
        <f t="shared" si="332"/>
        <v/>
      </c>
      <c r="F5365" s="184" t="str">
        <f t="shared" si="333"/>
        <v/>
      </c>
      <c r="G5365" s="184" t="str">
        <f t="shared" si="334"/>
        <v/>
      </c>
      <c r="H5365" s="184" t="str">
        <f t="shared" si="335"/>
        <v/>
      </c>
      <c r="J5365" t="s">
        <v>253</v>
      </c>
      <c r="K5365" t="s">
        <v>253</v>
      </c>
      <c r="L5365">
        <v>69.818472</v>
      </c>
      <c r="R5365">
        <v>139.636943</v>
      </c>
      <c r="S5365" t="s">
        <v>201</v>
      </c>
      <c r="T5365" s="221">
        <v>45566.313194444447</v>
      </c>
    </row>
    <row r="5366" spans="1:20" x14ac:dyDescent="0.35">
      <c r="A5366" t="s">
        <v>226</v>
      </c>
      <c r="B5366" t="s">
        <v>254</v>
      </c>
      <c r="C5366" t="s">
        <v>92</v>
      </c>
      <c r="D5366" s="29">
        <v>45907</v>
      </c>
      <c r="E5366" s="184" t="str">
        <f t="shared" si="332"/>
        <v/>
      </c>
      <c r="F5366" s="184" t="str">
        <f t="shared" si="333"/>
        <v/>
      </c>
      <c r="G5366" s="184" t="str">
        <f t="shared" si="334"/>
        <v/>
      </c>
      <c r="H5366" s="184" t="str">
        <f t="shared" si="335"/>
        <v/>
      </c>
      <c r="J5366" t="s">
        <v>253</v>
      </c>
      <c r="K5366" t="s">
        <v>253</v>
      </c>
      <c r="L5366">
        <v>69.818472</v>
      </c>
      <c r="R5366">
        <v>139.636943</v>
      </c>
      <c r="S5366" t="s">
        <v>201</v>
      </c>
      <c r="T5366" s="221">
        <v>45566.313194444447</v>
      </c>
    </row>
    <row r="5367" spans="1:20" x14ac:dyDescent="0.35">
      <c r="A5367" t="s">
        <v>226</v>
      </c>
      <c r="B5367" t="s">
        <v>254</v>
      </c>
      <c r="C5367" t="s">
        <v>92</v>
      </c>
      <c r="D5367" s="29">
        <v>45908</v>
      </c>
      <c r="E5367" s="184" t="str">
        <f t="shared" si="332"/>
        <v/>
      </c>
      <c r="F5367" s="184" t="str">
        <f t="shared" si="333"/>
        <v/>
      </c>
      <c r="G5367" s="184" t="str">
        <f t="shared" si="334"/>
        <v/>
      </c>
      <c r="H5367" s="184" t="str">
        <f t="shared" si="335"/>
        <v/>
      </c>
      <c r="J5367" t="s">
        <v>253</v>
      </c>
      <c r="K5367" t="s">
        <v>253</v>
      </c>
      <c r="L5367">
        <v>69.818472</v>
      </c>
      <c r="R5367">
        <v>139.636943</v>
      </c>
      <c r="S5367" t="s">
        <v>201</v>
      </c>
      <c r="T5367" s="221">
        <v>45566.313194444447</v>
      </c>
    </row>
    <row r="5368" spans="1:20" x14ac:dyDescent="0.35">
      <c r="A5368" t="s">
        <v>226</v>
      </c>
      <c r="B5368" t="s">
        <v>254</v>
      </c>
      <c r="C5368" t="s">
        <v>92</v>
      </c>
      <c r="D5368" s="29">
        <v>45909</v>
      </c>
      <c r="E5368" s="184" t="str">
        <f t="shared" si="332"/>
        <v/>
      </c>
      <c r="F5368" s="184" t="str">
        <f t="shared" si="333"/>
        <v/>
      </c>
      <c r="G5368" s="184" t="str">
        <f t="shared" si="334"/>
        <v/>
      </c>
      <c r="H5368" s="184" t="str">
        <f t="shared" si="335"/>
        <v/>
      </c>
      <c r="J5368" t="s">
        <v>253</v>
      </c>
      <c r="K5368" t="s">
        <v>253</v>
      </c>
      <c r="L5368">
        <v>69.818472</v>
      </c>
      <c r="R5368">
        <v>139.636943</v>
      </c>
      <c r="S5368" t="s">
        <v>201</v>
      </c>
      <c r="T5368" s="221">
        <v>45566.313194444447</v>
      </c>
    </row>
    <row r="5369" spans="1:20" x14ac:dyDescent="0.35">
      <c r="A5369" t="s">
        <v>226</v>
      </c>
      <c r="B5369" t="s">
        <v>254</v>
      </c>
      <c r="C5369" t="s">
        <v>92</v>
      </c>
      <c r="D5369" s="29">
        <v>45910</v>
      </c>
      <c r="E5369" s="184" t="str">
        <f t="shared" si="332"/>
        <v/>
      </c>
      <c r="F5369" s="184" t="str">
        <f t="shared" si="333"/>
        <v/>
      </c>
      <c r="G5369" s="184" t="str">
        <f t="shared" si="334"/>
        <v/>
      </c>
      <c r="H5369" s="184" t="str">
        <f t="shared" si="335"/>
        <v/>
      </c>
      <c r="J5369" t="s">
        <v>253</v>
      </c>
      <c r="K5369" t="s">
        <v>253</v>
      </c>
      <c r="L5369">
        <v>69.818472</v>
      </c>
      <c r="R5369">
        <v>139.636943</v>
      </c>
      <c r="S5369" t="s">
        <v>201</v>
      </c>
      <c r="T5369" s="221">
        <v>45566.313194444447</v>
      </c>
    </row>
    <row r="5370" spans="1:20" x14ac:dyDescent="0.35">
      <c r="A5370" t="s">
        <v>226</v>
      </c>
      <c r="B5370" t="s">
        <v>254</v>
      </c>
      <c r="C5370" t="s">
        <v>92</v>
      </c>
      <c r="D5370" s="29">
        <v>45911</v>
      </c>
      <c r="E5370" s="184" t="str">
        <f t="shared" si="332"/>
        <v/>
      </c>
      <c r="F5370" s="184" t="str">
        <f t="shared" si="333"/>
        <v/>
      </c>
      <c r="G5370" s="184" t="str">
        <f t="shared" si="334"/>
        <v/>
      </c>
      <c r="H5370" s="184" t="str">
        <f t="shared" si="335"/>
        <v/>
      </c>
      <c r="J5370" t="s">
        <v>253</v>
      </c>
      <c r="K5370" t="s">
        <v>253</v>
      </c>
      <c r="L5370">
        <v>69.818472</v>
      </c>
      <c r="R5370">
        <v>139.636943</v>
      </c>
      <c r="S5370" t="s">
        <v>201</v>
      </c>
      <c r="T5370" s="221">
        <v>45566.313194444447</v>
      </c>
    </row>
    <row r="5371" spans="1:20" x14ac:dyDescent="0.35">
      <c r="A5371" t="s">
        <v>226</v>
      </c>
      <c r="B5371" t="s">
        <v>254</v>
      </c>
      <c r="C5371" t="s">
        <v>92</v>
      </c>
      <c r="D5371" s="29">
        <v>45912</v>
      </c>
      <c r="E5371" s="184" t="str">
        <f t="shared" si="332"/>
        <v/>
      </c>
      <c r="F5371" s="184" t="str">
        <f t="shared" si="333"/>
        <v/>
      </c>
      <c r="G5371" s="184" t="str">
        <f t="shared" si="334"/>
        <v/>
      </c>
      <c r="H5371" s="184" t="str">
        <f t="shared" si="335"/>
        <v/>
      </c>
      <c r="J5371" t="s">
        <v>253</v>
      </c>
      <c r="K5371" t="s">
        <v>253</v>
      </c>
      <c r="L5371">
        <v>69.818472</v>
      </c>
      <c r="R5371">
        <v>139.636943</v>
      </c>
      <c r="S5371" t="s">
        <v>201</v>
      </c>
      <c r="T5371" s="221">
        <v>45566.313194444447</v>
      </c>
    </row>
    <row r="5372" spans="1:20" x14ac:dyDescent="0.35">
      <c r="A5372" t="s">
        <v>226</v>
      </c>
      <c r="B5372" t="s">
        <v>254</v>
      </c>
      <c r="C5372" t="s">
        <v>92</v>
      </c>
      <c r="D5372" s="29">
        <v>45913</v>
      </c>
      <c r="E5372" s="184" t="str">
        <f t="shared" si="332"/>
        <v/>
      </c>
      <c r="F5372" s="184" t="str">
        <f t="shared" si="333"/>
        <v/>
      </c>
      <c r="G5372" s="184" t="str">
        <f t="shared" si="334"/>
        <v/>
      </c>
      <c r="H5372" s="184" t="str">
        <f t="shared" si="335"/>
        <v/>
      </c>
      <c r="J5372" t="s">
        <v>253</v>
      </c>
      <c r="K5372" t="s">
        <v>253</v>
      </c>
      <c r="L5372">
        <v>69.818472</v>
      </c>
      <c r="R5372">
        <v>139.636943</v>
      </c>
      <c r="S5372" t="s">
        <v>201</v>
      </c>
      <c r="T5372" s="221">
        <v>45566.313194444447</v>
      </c>
    </row>
    <row r="5373" spans="1:20" x14ac:dyDescent="0.35">
      <c r="A5373" t="s">
        <v>226</v>
      </c>
      <c r="B5373" t="s">
        <v>254</v>
      </c>
      <c r="C5373" t="s">
        <v>92</v>
      </c>
      <c r="D5373" s="29">
        <v>45914</v>
      </c>
      <c r="E5373" s="184" t="str">
        <f t="shared" si="332"/>
        <v/>
      </c>
      <c r="F5373" s="184" t="str">
        <f t="shared" si="333"/>
        <v/>
      </c>
      <c r="G5373" s="184" t="str">
        <f t="shared" si="334"/>
        <v/>
      </c>
      <c r="H5373" s="184" t="str">
        <f t="shared" si="335"/>
        <v/>
      </c>
      <c r="J5373" t="s">
        <v>253</v>
      </c>
      <c r="K5373" t="s">
        <v>253</v>
      </c>
      <c r="L5373">
        <v>69.818472</v>
      </c>
      <c r="R5373">
        <v>139.636943</v>
      </c>
      <c r="S5373" t="s">
        <v>201</v>
      </c>
      <c r="T5373" s="221">
        <v>45566.313194444447</v>
      </c>
    </row>
    <row r="5374" spans="1:20" x14ac:dyDescent="0.35">
      <c r="A5374" t="s">
        <v>226</v>
      </c>
      <c r="B5374" t="s">
        <v>254</v>
      </c>
      <c r="C5374" t="s">
        <v>92</v>
      </c>
      <c r="D5374" s="29">
        <v>45915</v>
      </c>
      <c r="E5374" s="184" t="str">
        <f t="shared" si="332"/>
        <v/>
      </c>
      <c r="F5374" s="184" t="str">
        <f t="shared" si="333"/>
        <v/>
      </c>
      <c r="G5374" s="184" t="str">
        <f t="shared" si="334"/>
        <v/>
      </c>
      <c r="H5374" s="184" t="str">
        <f t="shared" si="335"/>
        <v/>
      </c>
      <c r="J5374" t="s">
        <v>253</v>
      </c>
      <c r="K5374" t="s">
        <v>253</v>
      </c>
      <c r="L5374">
        <v>69.818472</v>
      </c>
      <c r="R5374">
        <v>139.636943</v>
      </c>
      <c r="S5374" t="s">
        <v>201</v>
      </c>
      <c r="T5374" s="221">
        <v>45566.313194444447</v>
      </c>
    </row>
    <row r="5375" spans="1:20" x14ac:dyDescent="0.35">
      <c r="A5375" t="s">
        <v>226</v>
      </c>
      <c r="B5375" t="s">
        <v>254</v>
      </c>
      <c r="C5375" t="s">
        <v>92</v>
      </c>
      <c r="D5375" s="29">
        <v>45916</v>
      </c>
      <c r="E5375" s="184" t="str">
        <f t="shared" si="332"/>
        <v/>
      </c>
      <c r="F5375" s="184" t="str">
        <f t="shared" si="333"/>
        <v/>
      </c>
      <c r="G5375" s="184" t="str">
        <f t="shared" si="334"/>
        <v/>
      </c>
      <c r="H5375" s="184" t="str">
        <f t="shared" si="335"/>
        <v/>
      </c>
      <c r="J5375" t="s">
        <v>253</v>
      </c>
      <c r="K5375" t="s">
        <v>253</v>
      </c>
      <c r="L5375">
        <v>69.818472</v>
      </c>
      <c r="R5375">
        <v>139.636943</v>
      </c>
      <c r="S5375" t="s">
        <v>201</v>
      </c>
      <c r="T5375" s="221">
        <v>45566.313194444447</v>
      </c>
    </row>
    <row r="5376" spans="1:20" x14ac:dyDescent="0.35">
      <c r="A5376" t="s">
        <v>226</v>
      </c>
      <c r="B5376" t="s">
        <v>254</v>
      </c>
      <c r="C5376" t="s">
        <v>92</v>
      </c>
      <c r="D5376" s="29">
        <v>45917</v>
      </c>
      <c r="E5376" s="184" t="str">
        <f t="shared" si="332"/>
        <v/>
      </c>
      <c r="F5376" s="184" t="str">
        <f t="shared" si="333"/>
        <v/>
      </c>
      <c r="G5376" s="184" t="str">
        <f t="shared" si="334"/>
        <v/>
      </c>
      <c r="H5376" s="184" t="str">
        <f t="shared" si="335"/>
        <v/>
      </c>
      <c r="J5376" t="s">
        <v>253</v>
      </c>
      <c r="K5376" t="s">
        <v>253</v>
      </c>
      <c r="L5376">
        <v>69.818472</v>
      </c>
      <c r="R5376">
        <v>139.636943</v>
      </c>
      <c r="S5376" t="s">
        <v>201</v>
      </c>
      <c r="T5376" s="221">
        <v>45566.313194444447</v>
      </c>
    </row>
    <row r="5377" spans="1:20" x14ac:dyDescent="0.35">
      <c r="A5377" t="s">
        <v>226</v>
      </c>
      <c r="B5377" t="s">
        <v>254</v>
      </c>
      <c r="C5377" t="s">
        <v>92</v>
      </c>
      <c r="D5377" s="29">
        <v>45918</v>
      </c>
      <c r="E5377" s="184" t="str">
        <f t="shared" si="332"/>
        <v/>
      </c>
      <c r="F5377" s="184" t="str">
        <f t="shared" si="333"/>
        <v/>
      </c>
      <c r="G5377" s="184" t="str">
        <f t="shared" si="334"/>
        <v/>
      </c>
      <c r="H5377" s="184" t="str">
        <f t="shared" si="335"/>
        <v/>
      </c>
      <c r="J5377" t="s">
        <v>253</v>
      </c>
      <c r="K5377" t="s">
        <v>253</v>
      </c>
      <c r="L5377">
        <v>69.818472</v>
      </c>
      <c r="R5377">
        <v>139.636943</v>
      </c>
      <c r="S5377" t="s">
        <v>201</v>
      </c>
      <c r="T5377" s="221">
        <v>45566.313194444447</v>
      </c>
    </row>
    <row r="5378" spans="1:20" x14ac:dyDescent="0.35">
      <c r="A5378" t="s">
        <v>226</v>
      </c>
      <c r="B5378" t="s">
        <v>254</v>
      </c>
      <c r="C5378" t="s">
        <v>92</v>
      </c>
      <c r="D5378" s="29">
        <v>45919</v>
      </c>
      <c r="E5378" s="184" t="str">
        <f t="shared" si="332"/>
        <v/>
      </c>
      <c r="F5378" s="184" t="str">
        <f t="shared" si="333"/>
        <v/>
      </c>
      <c r="G5378" s="184" t="str">
        <f t="shared" si="334"/>
        <v/>
      </c>
      <c r="H5378" s="184" t="str">
        <f t="shared" si="335"/>
        <v/>
      </c>
      <c r="J5378" t="s">
        <v>253</v>
      </c>
      <c r="K5378" t="s">
        <v>253</v>
      </c>
      <c r="L5378">
        <v>69.818472</v>
      </c>
      <c r="R5378">
        <v>139.636943</v>
      </c>
      <c r="S5378" t="s">
        <v>201</v>
      </c>
      <c r="T5378" s="221">
        <v>45566.313194444447</v>
      </c>
    </row>
    <row r="5379" spans="1:20" x14ac:dyDescent="0.35">
      <c r="A5379" t="s">
        <v>226</v>
      </c>
      <c r="B5379" t="s">
        <v>254</v>
      </c>
      <c r="C5379" t="s">
        <v>92</v>
      </c>
      <c r="D5379" s="29">
        <v>45920</v>
      </c>
      <c r="E5379" s="184" t="str">
        <f t="shared" si="332"/>
        <v/>
      </c>
      <c r="F5379" s="184" t="str">
        <f t="shared" si="333"/>
        <v/>
      </c>
      <c r="G5379" s="184" t="str">
        <f t="shared" si="334"/>
        <v/>
      </c>
      <c r="H5379" s="184" t="str">
        <f t="shared" si="335"/>
        <v/>
      </c>
      <c r="J5379" t="s">
        <v>253</v>
      </c>
      <c r="K5379" t="s">
        <v>253</v>
      </c>
      <c r="L5379">
        <v>69.818472</v>
      </c>
      <c r="R5379">
        <v>139.636943</v>
      </c>
      <c r="S5379" t="s">
        <v>201</v>
      </c>
      <c r="T5379" s="221">
        <v>45566.313194444447</v>
      </c>
    </row>
    <row r="5380" spans="1:20" x14ac:dyDescent="0.35">
      <c r="A5380" t="s">
        <v>226</v>
      </c>
      <c r="B5380" t="s">
        <v>254</v>
      </c>
      <c r="C5380" t="s">
        <v>92</v>
      </c>
      <c r="D5380" s="29">
        <v>45921</v>
      </c>
      <c r="E5380" s="184" t="str">
        <f t="shared" si="332"/>
        <v/>
      </c>
      <c r="F5380" s="184" t="str">
        <f t="shared" si="333"/>
        <v/>
      </c>
      <c r="G5380" s="184" t="str">
        <f t="shared" si="334"/>
        <v/>
      </c>
      <c r="H5380" s="184" t="str">
        <f t="shared" si="335"/>
        <v/>
      </c>
      <c r="J5380" t="s">
        <v>253</v>
      </c>
      <c r="K5380" t="s">
        <v>253</v>
      </c>
      <c r="L5380">
        <v>69.818472</v>
      </c>
      <c r="R5380">
        <v>139.636943</v>
      </c>
      <c r="S5380" t="s">
        <v>201</v>
      </c>
      <c r="T5380" s="221">
        <v>45566.313194444447</v>
      </c>
    </row>
    <row r="5381" spans="1:20" x14ac:dyDescent="0.35">
      <c r="A5381" t="s">
        <v>226</v>
      </c>
      <c r="B5381" t="s">
        <v>254</v>
      </c>
      <c r="C5381" t="s">
        <v>92</v>
      </c>
      <c r="D5381" s="29">
        <v>45922</v>
      </c>
      <c r="E5381" s="184" t="str">
        <f t="shared" si="332"/>
        <v/>
      </c>
      <c r="F5381" s="184" t="str">
        <f t="shared" si="333"/>
        <v/>
      </c>
      <c r="G5381" s="184" t="str">
        <f t="shared" si="334"/>
        <v/>
      </c>
      <c r="H5381" s="184" t="str">
        <f t="shared" si="335"/>
        <v/>
      </c>
      <c r="J5381" t="s">
        <v>253</v>
      </c>
      <c r="K5381" t="s">
        <v>253</v>
      </c>
      <c r="L5381">
        <v>69.818472</v>
      </c>
      <c r="R5381">
        <v>139.636943</v>
      </c>
      <c r="S5381" t="s">
        <v>201</v>
      </c>
      <c r="T5381" s="221">
        <v>45566.313194444447</v>
      </c>
    </row>
    <row r="5382" spans="1:20" x14ac:dyDescent="0.35">
      <c r="A5382" t="s">
        <v>226</v>
      </c>
      <c r="B5382" t="s">
        <v>254</v>
      </c>
      <c r="C5382" t="s">
        <v>92</v>
      </c>
      <c r="D5382" s="29">
        <v>45923</v>
      </c>
      <c r="E5382" s="184" t="str">
        <f t="shared" si="332"/>
        <v/>
      </c>
      <c r="F5382" s="184" t="str">
        <f t="shared" si="333"/>
        <v/>
      </c>
      <c r="G5382" s="184" t="str">
        <f t="shared" si="334"/>
        <v/>
      </c>
      <c r="H5382" s="184" t="str">
        <f t="shared" si="335"/>
        <v/>
      </c>
      <c r="J5382" t="s">
        <v>253</v>
      </c>
      <c r="K5382" t="s">
        <v>253</v>
      </c>
      <c r="L5382">
        <v>69.818472</v>
      </c>
      <c r="R5382">
        <v>139.636943</v>
      </c>
      <c r="S5382" t="s">
        <v>201</v>
      </c>
      <c r="T5382" s="221">
        <v>45566.313194444447</v>
      </c>
    </row>
    <row r="5383" spans="1:20" x14ac:dyDescent="0.35">
      <c r="A5383" t="s">
        <v>226</v>
      </c>
      <c r="B5383" t="s">
        <v>254</v>
      </c>
      <c r="C5383" t="s">
        <v>92</v>
      </c>
      <c r="D5383" s="29">
        <v>45924</v>
      </c>
      <c r="E5383" s="184" t="str">
        <f t="shared" si="332"/>
        <v/>
      </c>
      <c r="F5383" s="184" t="str">
        <f t="shared" si="333"/>
        <v/>
      </c>
      <c r="G5383" s="184" t="str">
        <f t="shared" si="334"/>
        <v/>
      </c>
      <c r="H5383" s="184" t="str">
        <f t="shared" si="335"/>
        <v/>
      </c>
      <c r="J5383" t="s">
        <v>253</v>
      </c>
      <c r="K5383" t="s">
        <v>253</v>
      </c>
      <c r="L5383">
        <v>69.818472</v>
      </c>
      <c r="R5383">
        <v>139.636943</v>
      </c>
      <c r="S5383" t="s">
        <v>201</v>
      </c>
      <c r="T5383" s="221">
        <v>45566.313194444447</v>
      </c>
    </row>
    <row r="5384" spans="1:20" x14ac:dyDescent="0.35">
      <c r="A5384" t="s">
        <v>226</v>
      </c>
      <c r="B5384" t="s">
        <v>254</v>
      </c>
      <c r="C5384" t="s">
        <v>92</v>
      </c>
      <c r="D5384" s="29">
        <v>45925</v>
      </c>
      <c r="E5384" s="184" t="str">
        <f t="shared" ref="E5384:E5447" si="336">IF(J5384="","",IF(L5384=0,0,IF(1-(J5384/L5384)&lt;0,"",1-(J5384/L5384))))</f>
        <v/>
      </c>
      <c r="F5384" s="184" t="str">
        <f t="shared" ref="F5384:F5447" si="337">IF(K5384="","",IF(L5384=0,0,IF(1-(K5384/L5384)&lt;0,"",1-(K5384/L5384))))</f>
        <v/>
      </c>
      <c r="G5384" s="184" t="str">
        <f t="shared" ref="G5384:G5447" si="338">IF(J5384="","",IF(1-(J5384/R5384)&lt;0,"",1-(J5384/R5384)))</f>
        <v/>
      </c>
      <c r="H5384" s="184" t="str">
        <f t="shared" ref="H5384:H5447" si="339">IF(K5384="","",IF(1-(K5384/R5384)&lt;0,"",1-(K5384/R5384)))</f>
        <v/>
      </c>
      <c r="J5384" t="s">
        <v>253</v>
      </c>
      <c r="K5384" t="s">
        <v>253</v>
      </c>
      <c r="L5384">
        <v>69.818472</v>
      </c>
      <c r="R5384">
        <v>139.636943</v>
      </c>
      <c r="S5384" t="s">
        <v>201</v>
      </c>
      <c r="T5384" s="221">
        <v>45566.313194444447</v>
      </c>
    </row>
    <row r="5385" spans="1:20" x14ac:dyDescent="0.35">
      <c r="A5385" t="s">
        <v>226</v>
      </c>
      <c r="B5385" t="s">
        <v>254</v>
      </c>
      <c r="C5385" t="s">
        <v>92</v>
      </c>
      <c r="D5385" s="29">
        <v>45926</v>
      </c>
      <c r="E5385" s="184" t="str">
        <f t="shared" si="336"/>
        <v/>
      </c>
      <c r="F5385" s="184" t="str">
        <f t="shared" si="337"/>
        <v/>
      </c>
      <c r="G5385" s="184" t="str">
        <f t="shared" si="338"/>
        <v/>
      </c>
      <c r="H5385" s="184" t="str">
        <f t="shared" si="339"/>
        <v/>
      </c>
      <c r="J5385" t="s">
        <v>253</v>
      </c>
      <c r="K5385" t="s">
        <v>253</v>
      </c>
      <c r="L5385">
        <v>69.818472</v>
      </c>
      <c r="R5385">
        <v>139.636943</v>
      </c>
      <c r="S5385" t="s">
        <v>201</v>
      </c>
      <c r="T5385" s="221">
        <v>45566.313194444447</v>
      </c>
    </row>
    <row r="5386" spans="1:20" x14ac:dyDescent="0.35">
      <c r="A5386" t="s">
        <v>226</v>
      </c>
      <c r="B5386" t="s">
        <v>254</v>
      </c>
      <c r="C5386" t="s">
        <v>92</v>
      </c>
      <c r="D5386" s="29">
        <v>45927</v>
      </c>
      <c r="E5386" s="184" t="str">
        <f t="shared" si="336"/>
        <v/>
      </c>
      <c r="F5386" s="184" t="str">
        <f t="shared" si="337"/>
        <v/>
      </c>
      <c r="G5386" s="184" t="str">
        <f t="shared" si="338"/>
        <v/>
      </c>
      <c r="H5386" s="184" t="str">
        <f t="shared" si="339"/>
        <v/>
      </c>
      <c r="J5386" t="s">
        <v>253</v>
      </c>
      <c r="K5386" t="s">
        <v>253</v>
      </c>
      <c r="L5386">
        <v>69.818472</v>
      </c>
      <c r="R5386">
        <v>139.636943</v>
      </c>
      <c r="S5386" t="s">
        <v>201</v>
      </c>
      <c r="T5386" s="221">
        <v>45566.313194444447</v>
      </c>
    </row>
    <row r="5387" spans="1:20" x14ac:dyDescent="0.35">
      <c r="A5387" t="s">
        <v>226</v>
      </c>
      <c r="B5387" t="s">
        <v>254</v>
      </c>
      <c r="C5387" t="s">
        <v>92</v>
      </c>
      <c r="D5387" s="29">
        <v>45928</v>
      </c>
      <c r="E5387" s="184" t="str">
        <f t="shared" si="336"/>
        <v/>
      </c>
      <c r="F5387" s="184" t="str">
        <f t="shared" si="337"/>
        <v/>
      </c>
      <c r="G5387" s="184" t="str">
        <f t="shared" si="338"/>
        <v/>
      </c>
      <c r="H5387" s="184" t="str">
        <f t="shared" si="339"/>
        <v/>
      </c>
      <c r="J5387" t="s">
        <v>253</v>
      </c>
      <c r="K5387" t="s">
        <v>253</v>
      </c>
      <c r="L5387">
        <v>69.818472</v>
      </c>
      <c r="R5387">
        <v>139.636943</v>
      </c>
      <c r="S5387" t="s">
        <v>201</v>
      </c>
      <c r="T5387" s="221">
        <v>45566.313194444447</v>
      </c>
    </row>
    <row r="5388" spans="1:20" x14ac:dyDescent="0.35">
      <c r="A5388" t="s">
        <v>226</v>
      </c>
      <c r="B5388" t="s">
        <v>254</v>
      </c>
      <c r="C5388" t="s">
        <v>92</v>
      </c>
      <c r="D5388" s="29">
        <v>45929</v>
      </c>
      <c r="E5388" s="184" t="str">
        <f t="shared" si="336"/>
        <v/>
      </c>
      <c r="F5388" s="184" t="str">
        <f t="shared" si="337"/>
        <v/>
      </c>
      <c r="G5388" s="184" t="str">
        <f t="shared" si="338"/>
        <v/>
      </c>
      <c r="H5388" s="184" t="str">
        <f t="shared" si="339"/>
        <v/>
      </c>
      <c r="J5388" t="s">
        <v>253</v>
      </c>
      <c r="K5388" t="s">
        <v>253</v>
      </c>
      <c r="L5388">
        <v>69.818472</v>
      </c>
      <c r="R5388">
        <v>139.636943</v>
      </c>
      <c r="S5388" t="s">
        <v>201</v>
      </c>
      <c r="T5388" s="221">
        <v>45566.313194444447</v>
      </c>
    </row>
    <row r="5389" spans="1:20" x14ac:dyDescent="0.35">
      <c r="A5389" t="s">
        <v>226</v>
      </c>
      <c r="B5389" t="s">
        <v>254</v>
      </c>
      <c r="C5389" t="s">
        <v>92</v>
      </c>
      <c r="D5389" s="29">
        <v>45930</v>
      </c>
      <c r="E5389" s="184" t="str">
        <f t="shared" si="336"/>
        <v/>
      </c>
      <c r="F5389" s="184" t="str">
        <f t="shared" si="337"/>
        <v/>
      </c>
      <c r="G5389" s="184" t="str">
        <f t="shared" si="338"/>
        <v/>
      </c>
      <c r="H5389" s="184" t="str">
        <f t="shared" si="339"/>
        <v/>
      </c>
      <c r="J5389" t="s">
        <v>253</v>
      </c>
      <c r="K5389" t="s">
        <v>253</v>
      </c>
      <c r="L5389">
        <v>69.818472</v>
      </c>
      <c r="R5389">
        <v>139.636943</v>
      </c>
      <c r="S5389" t="s">
        <v>201</v>
      </c>
      <c r="T5389" s="221">
        <v>45566.313194444447</v>
      </c>
    </row>
    <row r="5390" spans="1:20" x14ac:dyDescent="0.35">
      <c r="A5390" t="s">
        <v>226</v>
      </c>
      <c r="B5390" t="s">
        <v>254</v>
      </c>
      <c r="C5390" t="s">
        <v>92</v>
      </c>
      <c r="D5390" s="29">
        <v>45931</v>
      </c>
      <c r="E5390" s="184" t="str">
        <f t="shared" si="336"/>
        <v/>
      </c>
      <c r="F5390" s="184" t="str">
        <f t="shared" si="337"/>
        <v/>
      </c>
      <c r="G5390" s="184" t="str">
        <f t="shared" si="338"/>
        <v/>
      </c>
      <c r="H5390" s="184" t="str">
        <f t="shared" si="339"/>
        <v/>
      </c>
      <c r="J5390" t="s">
        <v>253</v>
      </c>
      <c r="K5390" t="s">
        <v>253</v>
      </c>
      <c r="L5390">
        <v>69.818472</v>
      </c>
      <c r="R5390">
        <v>139.636943</v>
      </c>
      <c r="S5390" t="s">
        <v>201</v>
      </c>
      <c r="T5390" s="221">
        <v>45566.313194444447</v>
      </c>
    </row>
    <row r="5391" spans="1:20" x14ac:dyDescent="0.35">
      <c r="A5391" t="s">
        <v>226</v>
      </c>
      <c r="B5391" t="s">
        <v>254</v>
      </c>
      <c r="C5391" t="s">
        <v>92</v>
      </c>
      <c r="D5391" s="29">
        <v>45932</v>
      </c>
      <c r="E5391" s="184" t="str">
        <f t="shared" si="336"/>
        <v/>
      </c>
      <c r="F5391" s="184" t="str">
        <f t="shared" si="337"/>
        <v/>
      </c>
      <c r="G5391" s="184" t="str">
        <f t="shared" si="338"/>
        <v/>
      </c>
      <c r="H5391" s="184" t="str">
        <f t="shared" si="339"/>
        <v/>
      </c>
      <c r="J5391" t="s">
        <v>253</v>
      </c>
      <c r="K5391" t="s">
        <v>253</v>
      </c>
      <c r="L5391">
        <v>69.818472</v>
      </c>
      <c r="R5391">
        <v>139.636943</v>
      </c>
      <c r="S5391" t="s">
        <v>201</v>
      </c>
      <c r="T5391" s="221">
        <v>45566.313194444447</v>
      </c>
    </row>
    <row r="5392" spans="1:20" x14ac:dyDescent="0.35">
      <c r="A5392" t="s">
        <v>226</v>
      </c>
      <c r="B5392" t="s">
        <v>254</v>
      </c>
      <c r="C5392" t="s">
        <v>92</v>
      </c>
      <c r="D5392" s="29">
        <v>45933</v>
      </c>
      <c r="E5392" s="184" t="str">
        <f t="shared" si="336"/>
        <v/>
      </c>
      <c r="F5392" s="184" t="str">
        <f t="shared" si="337"/>
        <v/>
      </c>
      <c r="G5392" s="184" t="str">
        <f t="shared" si="338"/>
        <v/>
      </c>
      <c r="H5392" s="184" t="str">
        <f t="shared" si="339"/>
        <v/>
      </c>
      <c r="J5392" t="s">
        <v>253</v>
      </c>
      <c r="K5392" t="s">
        <v>253</v>
      </c>
      <c r="L5392">
        <v>69.818472</v>
      </c>
      <c r="R5392">
        <v>139.636943</v>
      </c>
      <c r="S5392" t="s">
        <v>201</v>
      </c>
      <c r="T5392" s="221">
        <v>45566.313194444447</v>
      </c>
    </row>
    <row r="5393" spans="1:20" x14ac:dyDescent="0.35">
      <c r="A5393" t="s">
        <v>226</v>
      </c>
      <c r="B5393" t="s">
        <v>254</v>
      </c>
      <c r="C5393" t="s">
        <v>92</v>
      </c>
      <c r="D5393" s="29">
        <v>45934</v>
      </c>
      <c r="E5393" s="184" t="str">
        <f t="shared" si="336"/>
        <v/>
      </c>
      <c r="F5393" s="184" t="str">
        <f t="shared" si="337"/>
        <v/>
      </c>
      <c r="G5393" s="184" t="str">
        <f t="shared" si="338"/>
        <v/>
      </c>
      <c r="H5393" s="184" t="str">
        <f t="shared" si="339"/>
        <v/>
      </c>
      <c r="J5393" t="s">
        <v>253</v>
      </c>
      <c r="K5393" t="s">
        <v>253</v>
      </c>
      <c r="L5393">
        <v>69.818472</v>
      </c>
      <c r="R5393">
        <v>139.636943</v>
      </c>
      <c r="S5393" t="s">
        <v>201</v>
      </c>
      <c r="T5393" s="221">
        <v>45566.313194444447</v>
      </c>
    </row>
    <row r="5394" spans="1:20" x14ac:dyDescent="0.35">
      <c r="A5394" t="s">
        <v>226</v>
      </c>
      <c r="B5394" t="s">
        <v>254</v>
      </c>
      <c r="C5394" t="s">
        <v>92</v>
      </c>
      <c r="D5394" s="29">
        <v>45935</v>
      </c>
      <c r="E5394" s="184" t="str">
        <f t="shared" si="336"/>
        <v/>
      </c>
      <c r="F5394" s="184" t="str">
        <f t="shared" si="337"/>
        <v/>
      </c>
      <c r="G5394" s="184" t="str">
        <f t="shared" si="338"/>
        <v/>
      </c>
      <c r="H5394" s="184" t="str">
        <f t="shared" si="339"/>
        <v/>
      </c>
      <c r="J5394" t="s">
        <v>253</v>
      </c>
      <c r="K5394" t="s">
        <v>253</v>
      </c>
      <c r="L5394">
        <v>69.818472</v>
      </c>
      <c r="R5394">
        <v>139.636943</v>
      </c>
      <c r="S5394" t="s">
        <v>201</v>
      </c>
      <c r="T5394" s="221">
        <v>45566.313194444447</v>
      </c>
    </row>
    <row r="5395" spans="1:20" x14ac:dyDescent="0.35">
      <c r="A5395" t="s">
        <v>226</v>
      </c>
      <c r="B5395" t="s">
        <v>254</v>
      </c>
      <c r="C5395" t="s">
        <v>92</v>
      </c>
      <c r="D5395" s="29">
        <v>45936</v>
      </c>
      <c r="E5395" s="184" t="str">
        <f t="shared" si="336"/>
        <v/>
      </c>
      <c r="F5395" s="184" t="str">
        <f t="shared" si="337"/>
        <v/>
      </c>
      <c r="G5395" s="184" t="str">
        <f t="shared" si="338"/>
        <v/>
      </c>
      <c r="H5395" s="184" t="str">
        <f t="shared" si="339"/>
        <v/>
      </c>
      <c r="J5395" t="s">
        <v>253</v>
      </c>
      <c r="K5395" t="s">
        <v>253</v>
      </c>
      <c r="L5395">
        <v>69.818472</v>
      </c>
      <c r="R5395">
        <v>139.636943</v>
      </c>
      <c r="S5395" t="s">
        <v>201</v>
      </c>
      <c r="T5395" s="221">
        <v>45566.313194444447</v>
      </c>
    </row>
    <row r="5396" spans="1:20" x14ac:dyDescent="0.35">
      <c r="A5396" t="s">
        <v>226</v>
      </c>
      <c r="B5396" t="s">
        <v>254</v>
      </c>
      <c r="C5396" t="s">
        <v>92</v>
      </c>
      <c r="D5396" s="29">
        <v>45937</v>
      </c>
      <c r="E5396" s="184" t="str">
        <f t="shared" si="336"/>
        <v/>
      </c>
      <c r="F5396" s="184" t="str">
        <f t="shared" si="337"/>
        <v/>
      </c>
      <c r="G5396" s="184" t="str">
        <f t="shared" si="338"/>
        <v/>
      </c>
      <c r="H5396" s="184" t="str">
        <f t="shared" si="339"/>
        <v/>
      </c>
      <c r="J5396" t="s">
        <v>253</v>
      </c>
      <c r="K5396" t="s">
        <v>253</v>
      </c>
      <c r="L5396">
        <v>69.818472</v>
      </c>
      <c r="R5396">
        <v>139.636943</v>
      </c>
      <c r="S5396" t="s">
        <v>201</v>
      </c>
      <c r="T5396" s="221">
        <v>45566.313194444447</v>
      </c>
    </row>
    <row r="5397" spans="1:20" x14ac:dyDescent="0.35">
      <c r="A5397" t="s">
        <v>226</v>
      </c>
      <c r="B5397" t="s">
        <v>254</v>
      </c>
      <c r="C5397" t="s">
        <v>92</v>
      </c>
      <c r="D5397" s="29">
        <v>45938</v>
      </c>
      <c r="E5397" s="184" t="str">
        <f t="shared" si="336"/>
        <v/>
      </c>
      <c r="F5397" s="184" t="str">
        <f t="shared" si="337"/>
        <v/>
      </c>
      <c r="G5397" s="184" t="str">
        <f t="shared" si="338"/>
        <v/>
      </c>
      <c r="H5397" s="184" t="str">
        <f t="shared" si="339"/>
        <v/>
      </c>
      <c r="J5397" t="s">
        <v>253</v>
      </c>
      <c r="K5397" t="s">
        <v>253</v>
      </c>
      <c r="L5397">
        <v>69.818472</v>
      </c>
      <c r="R5397">
        <v>139.636943</v>
      </c>
      <c r="S5397" t="s">
        <v>201</v>
      </c>
      <c r="T5397" s="221">
        <v>45566.313194444447</v>
      </c>
    </row>
    <row r="5398" spans="1:20" x14ac:dyDescent="0.35">
      <c r="A5398" t="s">
        <v>226</v>
      </c>
      <c r="B5398" t="s">
        <v>254</v>
      </c>
      <c r="C5398" t="s">
        <v>92</v>
      </c>
      <c r="D5398" s="29">
        <v>45939</v>
      </c>
      <c r="E5398" s="184" t="str">
        <f t="shared" si="336"/>
        <v/>
      </c>
      <c r="F5398" s="184" t="str">
        <f t="shared" si="337"/>
        <v/>
      </c>
      <c r="G5398" s="184" t="str">
        <f t="shared" si="338"/>
        <v/>
      </c>
      <c r="H5398" s="184" t="str">
        <f t="shared" si="339"/>
        <v/>
      </c>
      <c r="J5398" t="s">
        <v>253</v>
      </c>
      <c r="K5398" t="s">
        <v>253</v>
      </c>
      <c r="L5398">
        <v>69.818472</v>
      </c>
      <c r="R5398">
        <v>139.636943</v>
      </c>
      <c r="S5398" t="s">
        <v>201</v>
      </c>
      <c r="T5398" s="221">
        <v>45566.313194444447</v>
      </c>
    </row>
    <row r="5399" spans="1:20" x14ac:dyDescent="0.35">
      <c r="A5399" t="s">
        <v>226</v>
      </c>
      <c r="B5399" t="s">
        <v>254</v>
      </c>
      <c r="C5399" t="s">
        <v>92</v>
      </c>
      <c r="D5399" s="29">
        <v>45940</v>
      </c>
      <c r="E5399" s="184" t="str">
        <f t="shared" si="336"/>
        <v/>
      </c>
      <c r="F5399" s="184" t="str">
        <f t="shared" si="337"/>
        <v/>
      </c>
      <c r="G5399" s="184" t="str">
        <f t="shared" si="338"/>
        <v/>
      </c>
      <c r="H5399" s="184" t="str">
        <f t="shared" si="339"/>
        <v/>
      </c>
      <c r="J5399" t="s">
        <v>253</v>
      </c>
      <c r="K5399" t="s">
        <v>253</v>
      </c>
      <c r="L5399">
        <v>69.818472</v>
      </c>
      <c r="R5399">
        <v>139.636943</v>
      </c>
      <c r="S5399" t="s">
        <v>201</v>
      </c>
      <c r="T5399" s="221">
        <v>45566.313194444447</v>
      </c>
    </row>
    <row r="5400" spans="1:20" x14ac:dyDescent="0.35">
      <c r="A5400" t="s">
        <v>226</v>
      </c>
      <c r="B5400" t="s">
        <v>254</v>
      </c>
      <c r="C5400" t="s">
        <v>92</v>
      </c>
      <c r="D5400" s="29">
        <v>45941</v>
      </c>
      <c r="E5400" s="184" t="str">
        <f t="shared" si="336"/>
        <v/>
      </c>
      <c r="F5400" s="184" t="str">
        <f t="shared" si="337"/>
        <v/>
      </c>
      <c r="G5400" s="184" t="str">
        <f t="shared" si="338"/>
        <v/>
      </c>
      <c r="H5400" s="184" t="str">
        <f t="shared" si="339"/>
        <v/>
      </c>
      <c r="J5400" t="s">
        <v>253</v>
      </c>
      <c r="K5400" t="s">
        <v>253</v>
      </c>
      <c r="L5400">
        <v>69.818472</v>
      </c>
      <c r="R5400">
        <v>139.636943</v>
      </c>
      <c r="S5400" t="s">
        <v>201</v>
      </c>
      <c r="T5400" s="221">
        <v>45566.313194444447</v>
      </c>
    </row>
    <row r="5401" spans="1:20" x14ac:dyDescent="0.35">
      <c r="A5401" t="s">
        <v>226</v>
      </c>
      <c r="B5401" t="s">
        <v>254</v>
      </c>
      <c r="C5401" t="s">
        <v>92</v>
      </c>
      <c r="D5401" s="29">
        <v>45942</v>
      </c>
      <c r="E5401" s="184" t="str">
        <f t="shared" si="336"/>
        <v/>
      </c>
      <c r="F5401" s="184" t="str">
        <f t="shared" si="337"/>
        <v/>
      </c>
      <c r="G5401" s="184" t="str">
        <f t="shared" si="338"/>
        <v/>
      </c>
      <c r="H5401" s="184" t="str">
        <f t="shared" si="339"/>
        <v/>
      </c>
      <c r="J5401" t="s">
        <v>253</v>
      </c>
      <c r="K5401" t="s">
        <v>253</v>
      </c>
      <c r="L5401">
        <v>69.818472</v>
      </c>
      <c r="R5401">
        <v>139.636943</v>
      </c>
      <c r="S5401" t="s">
        <v>201</v>
      </c>
      <c r="T5401" s="221">
        <v>45566.313194444447</v>
      </c>
    </row>
    <row r="5402" spans="1:20" x14ac:dyDescent="0.35">
      <c r="A5402" t="s">
        <v>226</v>
      </c>
      <c r="B5402" t="s">
        <v>254</v>
      </c>
      <c r="C5402" t="s">
        <v>92</v>
      </c>
      <c r="D5402" s="29">
        <v>45943</v>
      </c>
      <c r="E5402" s="184" t="str">
        <f t="shared" si="336"/>
        <v/>
      </c>
      <c r="F5402" s="184" t="str">
        <f t="shared" si="337"/>
        <v/>
      </c>
      <c r="G5402" s="184" t="str">
        <f t="shared" si="338"/>
        <v/>
      </c>
      <c r="H5402" s="184" t="str">
        <f t="shared" si="339"/>
        <v/>
      </c>
      <c r="J5402" t="s">
        <v>253</v>
      </c>
      <c r="K5402" t="s">
        <v>253</v>
      </c>
      <c r="L5402">
        <v>69.818472</v>
      </c>
      <c r="R5402">
        <v>139.636943</v>
      </c>
      <c r="S5402" t="s">
        <v>201</v>
      </c>
      <c r="T5402" s="221">
        <v>45566.313194444447</v>
      </c>
    </row>
    <row r="5403" spans="1:20" x14ac:dyDescent="0.35">
      <c r="A5403" t="s">
        <v>226</v>
      </c>
      <c r="B5403" t="s">
        <v>254</v>
      </c>
      <c r="C5403" t="s">
        <v>92</v>
      </c>
      <c r="D5403" s="29">
        <v>45944</v>
      </c>
      <c r="E5403" s="184" t="str">
        <f t="shared" si="336"/>
        <v/>
      </c>
      <c r="F5403" s="184" t="str">
        <f t="shared" si="337"/>
        <v/>
      </c>
      <c r="G5403" s="184" t="str">
        <f t="shared" si="338"/>
        <v/>
      </c>
      <c r="H5403" s="184" t="str">
        <f t="shared" si="339"/>
        <v/>
      </c>
      <c r="J5403" t="s">
        <v>253</v>
      </c>
      <c r="K5403" t="s">
        <v>253</v>
      </c>
      <c r="L5403">
        <v>69.818472</v>
      </c>
      <c r="R5403">
        <v>139.636943</v>
      </c>
      <c r="S5403" t="s">
        <v>201</v>
      </c>
      <c r="T5403" s="221">
        <v>45566.313194444447</v>
      </c>
    </row>
    <row r="5404" spans="1:20" x14ac:dyDescent="0.35">
      <c r="A5404" t="s">
        <v>226</v>
      </c>
      <c r="B5404" t="s">
        <v>254</v>
      </c>
      <c r="C5404" t="s">
        <v>92</v>
      </c>
      <c r="D5404" s="29">
        <v>45945</v>
      </c>
      <c r="E5404" s="184" t="str">
        <f t="shared" si="336"/>
        <v/>
      </c>
      <c r="F5404" s="184" t="str">
        <f t="shared" si="337"/>
        <v/>
      </c>
      <c r="G5404" s="184" t="str">
        <f t="shared" si="338"/>
        <v/>
      </c>
      <c r="H5404" s="184" t="str">
        <f t="shared" si="339"/>
        <v/>
      </c>
      <c r="J5404" t="s">
        <v>253</v>
      </c>
      <c r="K5404" t="s">
        <v>253</v>
      </c>
      <c r="L5404">
        <v>69.818472</v>
      </c>
      <c r="R5404">
        <v>139.636943</v>
      </c>
      <c r="S5404" t="s">
        <v>201</v>
      </c>
      <c r="T5404" s="221">
        <v>45566.313194444447</v>
      </c>
    </row>
    <row r="5405" spans="1:20" x14ac:dyDescent="0.35">
      <c r="A5405" t="s">
        <v>226</v>
      </c>
      <c r="B5405" t="s">
        <v>254</v>
      </c>
      <c r="C5405" t="s">
        <v>92</v>
      </c>
      <c r="D5405" s="29">
        <v>45946</v>
      </c>
      <c r="E5405" s="184" t="str">
        <f t="shared" si="336"/>
        <v/>
      </c>
      <c r="F5405" s="184" t="str">
        <f t="shared" si="337"/>
        <v/>
      </c>
      <c r="G5405" s="184" t="str">
        <f t="shared" si="338"/>
        <v/>
      </c>
      <c r="H5405" s="184" t="str">
        <f t="shared" si="339"/>
        <v/>
      </c>
      <c r="J5405" t="s">
        <v>253</v>
      </c>
      <c r="K5405" t="s">
        <v>253</v>
      </c>
      <c r="L5405">
        <v>69.818472</v>
      </c>
      <c r="R5405">
        <v>139.636943</v>
      </c>
      <c r="S5405" t="s">
        <v>201</v>
      </c>
      <c r="T5405" s="221">
        <v>45566.313194444447</v>
      </c>
    </row>
    <row r="5406" spans="1:20" x14ac:dyDescent="0.35">
      <c r="A5406" t="s">
        <v>226</v>
      </c>
      <c r="B5406" t="s">
        <v>254</v>
      </c>
      <c r="C5406" t="s">
        <v>92</v>
      </c>
      <c r="D5406" s="29">
        <v>45947</v>
      </c>
      <c r="E5406" s="184" t="str">
        <f t="shared" si="336"/>
        <v/>
      </c>
      <c r="F5406" s="184" t="str">
        <f t="shared" si="337"/>
        <v/>
      </c>
      <c r="G5406" s="184" t="str">
        <f t="shared" si="338"/>
        <v/>
      </c>
      <c r="H5406" s="184" t="str">
        <f t="shared" si="339"/>
        <v/>
      </c>
      <c r="J5406" t="s">
        <v>253</v>
      </c>
      <c r="K5406" t="s">
        <v>253</v>
      </c>
      <c r="L5406">
        <v>69.818472</v>
      </c>
      <c r="R5406">
        <v>139.636943</v>
      </c>
      <c r="S5406" t="s">
        <v>201</v>
      </c>
      <c r="T5406" s="221">
        <v>45566.313194444447</v>
      </c>
    </row>
    <row r="5407" spans="1:20" x14ac:dyDescent="0.35">
      <c r="A5407" t="s">
        <v>226</v>
      </c>
      <c r="B5407" t="s">
        <v>254</v>
      </c>
      <c r="C5407" t="s">
        <v>92</v>
      </c>
      <c r="D5407" s="29">
        <v>45948</v>
      </c>
      <c r="E5407" s="184" t="str">
        <f t="shared" si="336"/>
        <v/>
      </c>
      <c r="F5407" s="184" t="str">
        <f t="shared" si="337"/>
        <v/>
      </c>
      <c r="G5407" s="184" t="str">
        <f t="shared" si="338"/>
        <v/>
      </c>
      <c r="H5407" s="184" t="str">
        <f t="shared" si="339"/>
        <v/>
      </c>
      <c r="J5407" t="s">
        <v>253</v>
      </c>
      <c r="K5407" t="s">
        <v>253</v>
      </c>
      <c r="L5407">
        <v>69.818472</v>
      </c>
      <c r="R5407">
        <v>139.636943</v>
      </c>
      <c r="S5407" t="s">
        <v>201</v>
      </c>
      <c r="T5407" s="221">
        <v>45566.313194444447</v>
      </c>
    </row>
    <row r="5408" spans="1:20" x14ac:dyDescent="0.35">
      <c r="A5408" t="s">
        <v>226</v>
      </c>
      <c r="B5408" t="s">
        <v>254</v>
      </c>
      <c r="C5408" t="s">
        <v>92</v>
      </c>
      <c r="D5408" s="29">
        <v>45949</v>
      </c>
      <c r="E5408" s="184" t="str">
        <f t="shared" si="336"/>
        <v/>
      </c>
      <c r="F5408" s="184" t="str">
        <f t="shared" si="337"/>
        <v/>
      </c>
      <c r="G5408" s="184" t="str">
        <f t="shared" si="338"/>
        <v/>
      </c>
      <c r="H5408" s="184" t="str">
        <f t="shared" si="339"/>
        <v/>
      </c>
      <c r="J5408" t="s">
        <v>253</v>
      </c>
      <c r="K5408" t="s">
        <v>253</v>
      </c>
      <c r="L5408">
        <v>69.818472</v>
      </c>
      <c r="R5408">
        <v>139.636943</v>
      </c>
      <c r="S5408" t="s">
        <v>201</v>
      </c>
      <c r="T5408" s="221">
        <v>45566.313194444447</v>
      </c>
    </row>
    <row r="5409" spans="1:20" x14ac:dyDescent="0.35">
      <c r="A5409" t="s">
        <v>226</v>
      </c>
      <c r="B5409" t="s">
        <v>254</v>
      </c>
      <c r="C5409" t="s">
        <v>92</v>
      </c>
      <c r="D5409" s="29">
        <v>45950</v>
      </c>
      <c r="E5409" s="184" t="str">
        <f t="shared" si="336"/>
        <v/>
      </c>
      <c r="F5409" s="184" t="str">
        <f t="shared" si="337"/>
        <v/>
      </c>
      <c r="G5409" s="184" t="str">
        <f t="shared" si="338"/>
        <v/>
      </c>
      <c r="H5409" s="184" t="str">
        <f t="shared" si="339"/>
        <v/>
      </c>
      <c r="J5409" t="s">
        <v>253</v>
      </c>
      <c r="K5409" t="s">
        <v>253</v>
      </c>
      <c r="L5409">
        <v>69.818472</v>
      </c>
      <c r="R5409">
        <v>139.636943</v>
      </c>
      <c r="S5409" t="s">
        <v>201</v>
      </c>
      <c r="T5409" s="221">
        <v>45566.313194444447</v>
      </c>
    </row>
    <row r="5410" spans="1:20" x14ac:dyDescent="0.35">
      <c r="A5410" t="s">
        <v>226</v>
      </c>
      <c r="B5410" t="s">
        <v>254</v>
      </c>
      <c r="C5410" t="s">
        <v>92</v>
      </c>
      <c r="D5410" s="29">
        <v>45951</v>
      </c>
      <c r="E5410" s="184" t="str">
        <f t="shared" si="336"/>
        <v/>
      </c>
      <c r="F5410" s="184" t="str">
        <f t="shared" si="337"/>
        <v/>
      </c>
      <c r="G5410" s="184" t="str">
        <f t="shared" si="338"/>
        <v/>
      </c>
      <c r="H5410" s="184" t="str">
        <f t="shared" si="339"/>
        <v/>
      </c>
      <c r="J5410" t="s">
        <v>253</v>
      </c>
      <c r="K5410" t="s">
        <v>253</v>
      </c>
      <c r="L5410">
        <v>69.818472</v>
      </c>
      <c r="R5410">
        <v>139.636943</v>
      </c>
      <c r="S5410" t="s">
        <v>201</v>
      </c>
      <c r="T5410" s="221">
        <v>45566.313194444447</v>
      </c>
    </row>
    <row r="5411" spans="1:20" x14ac:dyDescent="0.35">
      <c r="A5411" t="s">
        <v>226</v>
      </c>
      <c r="B5411" t="s">
        <v>254</v>
      </c>
      <c r="C5411" t="s">
        <v>92</v>
      </c>
      <c r="D5411" s="29">
        <v>45952</v>
      </c>
      <c r="E5411" s="184" t="str">
        <f t="shared" si="336"/>
        <v/>
      </c>
      <c r="F5411" s="184" t="str">
        <f t="shared" si="337"/>
        <v/>
      </c>
      <c r="G5411" s="184" t="str">
        <f t="shared" si="338"/>
        <v/>
      </c>
      <c r="H5411" s="184" t="str">
        <f t="shared" si="339"/>
        <v/>
      </c>
      <c r="J5411" t="s">
        <v>253</v>
      </c>
      <c r="K5411" t="s">
        <v>253</v>
      </c>
      <c r="L5411">
        <v>69.818472</v>
      </c>
      <c r="R5411">
        <v>139.636943</v>
      </c>
      <c r="S5411" t="s">
        <v>201</v>
      </c>
      <c r="T5411" s="221">
        <v>45566.313194444447</v>
      </c>
    </row>
    <row r="5412" spans="1:20" x14ac:dyDescent="0.35">
      <c r="A5412" t="s">
        <v>226</v>
      </c>
      <c r="B5412" t="s">
        <v>254</v>
      </c>
      <c r="C5412" t="s">
        <v>92</v>
      </c>
      <c r="D5412" s="29">
        <v>45953</v>
      </c>
      <c r="E5412" s="184" t="str">
        <f t="shared" si="336"/>
        <v/>
      </c>
      <c r="F5412" s="184" t="str">
        <f t="shared" si="337"/>
        <v/>
      </c>
      <c r="G5412" s="184" t="str">
        <f t="shared" si="338"/>
        <v/>
      </c>
      <c r="H5412" s="184" t="str">
        <f t="shared" si="339"/>
        <v/>
      </c>
      <c r="J5412" t="s">
        <v>253</v>
      </c>
      <c r="K5412" t="s">
        <v>253</v>
      </c>
      <c r="L5412">
        <v>69.818472</v>
      </c>
      <c r="R5412">
        <v>139.636943</v>
      </c>
      <c r="S5412" t="s">
        <v>201</v>
      </c>
      <c r="T5412" s="221">
        <v>45566.313194444447</v>
      </c>
    </row>
    <row r="5413" spans="1:20" x14ac:dyDescent="0.35">
      <c r="A5413" t="s">
        <v>226</v>
      </c>
      <c r="B5413" t="s">
        <v>254</v>
      </c>
      <c r="C5413" t="s">
        <v>92</v>
      </c>
      <c r="D5413" s="29">
        <v>45954</v>
      </c>
      <c r="E5413" s="184" t="str">
        <f t="shared" si="336"/>
        <v/>
      </c>
      <c r="F5413" s="184" t="str">
        <f t="shared" si="337"/>
        <v/>
      </c>
      <c r="G5413" s="184" t="str">
        <f t="shared" si="338"/>
        <v/>
      </c>
      <c r="H5413" s="184" t="str">
        <f t="shared" si="339"/>
        <v/>
      </c>
      <c r="J5413" t="s">
        <v>253</v>
      </c>
      <c r="K5413" t="s">
        <v>253</v>
      </c>
      <c r="L5413">
        <v>69.818472</v>
      </c>
      <c r="R5413">
        <v>139.636943</v>
      </c>
      <c r="S5413" t="s">
        <v>201</v>
      </c>
      <c r="T5413" s="221">
        <v>45566.313194444447</v>
      </c>
    </row>
    <row r="5414" spans="1:20" x14ac:dyDescent="0.35">
      <c r="A5414" t="s">
        <v>226</v>
      </c>
      <c r="B5414" t="s">
        <v>254</v>
      </c>
      <c r="C5414" t="s">
        <v>92</v>
      </c>
      <c r="D5414" s="29">
        <v>45955</v>
      </c>
      <c r="E5414" s="184" t="str">
        <f t="shared" si="336"/>
        <v/>
      </c>
      <c r="F5414" s="184" t="str">
        <f t="shared" si="337"/>
        <v/>
      </c>
      <c r="G5414" s="184" t="str">
        <f t="shared" si="338"/>
        <v/>
      </c>
      <c r="H5414" s="184" t="str">
        <f t="shared" si="339"/>
        <v/>
      </c>
      <c r="J5414" t="s">
        <v>253</v>
      </c>
      <c r="K5414" t="s">
        <v>253</v>
      </c>
      <c r="L5414">
        <v>69.818472</v>
      </c>
      <c r="R5414">
        <v>139.636943</v>
      </c>
      <c r="S5414" t="s">
        <v>201</v>
      </c>
      <c r="T5414" s="221">
        <v>45566.313194444447</v>
      </c>
    </row>
    <row r="5415" spans="1:20" x14ac:dyDescent="0.35">
      <c r="A5415" t="s">
        <v>226</v>
      </c>
      <c r="B5415" t="s">
        <v>254</v>
      </c>
      <c r="C5415" t="s">
        <v>92</v>
      </c>
      <c r="D5415" s="29">
        <v>45956</v>
      </c>
      <c r="E5415" s="184" t="str">
        <f t="shared" si="336"/>
        <v/>
      </c>
      <c r="F5415" s="184" t="str">
        <f t="shared" si="337"/>
        <v/>
      </c>
      <c r="G5415" s="184" t="str">
        <f t="shared" si="338"/>
        <v/>
      </c>
      <c r="H5415" s="184" t="str">
        <f t="shared" si="339"/>
        <v/>
      </c>
      <c r="J5415" t="s">
        <v>253</v>
      </c>
      <c r="K5415" t="s">
        <v>253</v>
      </c>
      <c r="L5415">
        <v>69.818472</v>
      </c>
      <c r="R5415">
        <v>139.636943</v>
      </c>
      <c r="S5415" t="s">
        <v>201</v>
      </c>
      <c r="T5415" s="221">
        <v>45566.313194444447</v>
      </c>
    </row>
    <row r="5416" spans="1:20" x14ac:dyDescent="0.35">
      <c r="A5416" t="s">
        <v>226</v>
      </c>
      <c r="B5416" t="s">
        <v>254</v>
      </c>
      <c r="C5416" t="s">
        <v>92</v>
      </c>
      <c r="D5416" s="29">
        <v>45957</v>
      </c>
      <c r="E5416" s="184" t="str">
        <f t="shared" si="336"/>
        <v/>
      </c>
      <c r="F5416" s="184" t="str">
        <f t="shared" si="337"/>
        <v/>
      </c>
      <c r="G5416" s="184" t="str">
        <f t="shared" si="338"/>
        <v/>
      </c>
      <c r="H5416" s="184" t="str">
        <f t="shared" si="339"/>
        <v/>
      </c>
      <c r="J5416" t="s">
        <v>253</v>
      </c>
      <c r="K5416" t="s">
        <v>253</v>
      </c>
      <c r="L5416">
        <v>69.818472</v>
      </c>
      <c r="R5416">
        <v>139.636943</v>
      </c>
      <c r="S5416" t="s">
        <v>201</v>
      </c>
      <c r="T5416" s="221">
        <v>45566.313194444447</v>
      </c>
    </row>
    <row r="5417" spans="1:20" x14ac:dyDescent="0.35">
      <c r="A5417" t="s">
        <v>226</v>
      </c>
      <c r="B5417" t="s">
        <v>254</v>
      </c>
      <c r="C5417" t="s">
        <v>92</v>
      </c>
      <c r="D5417" s="29">
        <v>45958</v>
      </c>
      <c r="E5417" s="184" t="str">
        <f t="shared" si="336"/>
        <v/>
      </c>
      <c r="F5417" s="184" t="str">
        <f t="shared" si="337"/>
        <v/>
      </c>
      <c r="G5417" s="184" t="str">
        <f t="shared" si="338"/>
        <v/>
      </c>
      <c r="H5417" s="184" t="str">
        <f t="shared" si="339"/>
        <v/>
      </c>
      <c r="J5417" t="s">
        <v>253</v>
      </c>
      <c r="K5417" t="s">
        <v>253</v>
      </c>
      <c r="L5417">
        <v>69.818472</v>
      </c>
      <c r="R5417">
        <v>139.636943</v>
      </c>
      <c r="S5417" t="s">
        <v>201</v>
      </c>
      <c r="T5417" s="221">
        <v>45566.313194444447</v>
      </c>
    </row>
    <row r="5418" spans="1:20" x14ac:dyDescent="0.35">
      <c r="A5418" t="s">
        <v>226</v>
      </c>
      <c r="B5418" t="s">
        <v>254</v>
      </c>
      <c r="C5418" t="s">
        <v>92</v>
      </c>
      <c r="D5418" s="29">
        <v>45959</v>
      </c>
      <c r="E5418" s="184" t="str">
        <f t="shared" si="336"/>
        <v/>
      </c>
      <c r="F5418" s="184" t="str">
        <f t="shared" si="337"/>
        <v/>
      </c>
      <c r="G5418" s="184" t="str">
        <f t="shared" si="338"/>
        <v/>
      </c>
      <c r="H5418" s="184" t="str">
        <f t="shared" si="339"/>
        <v/>
      </c>
      <c r="J5418" t="s">
        <v>253</v>
      </c>
      <c r="K5418" t="s">
        <v>253</v>
      </c>
      <c r="L5418">
        <v>69.818472</v>
      </c>
      <c r="R5418">
        <v>139.636943</v>
      </c>
      <c r="S5418" t="s">
        <v>201</v>
      </c>
      <c r="T5418" s="221">
        <v>45566.313194444447</v>
      </c>
    </row>
    <row r="5419" spans="1:20" x14ac:dyDescent="0.35">
      <c r="A5419" t="s">
        <v>226</v>
      </c>
      <c r="B5419" t="s">
        <v>254</v>
      </c>
      <c r="C5419" t="s">
        <v>92</v>
      </c>
      <c r="D5419" s="29">
        <v>45960</v>
      </c>
      <c r="E5419" s="184" t="str">
        <f t="shared" si="336"/>
        <v/>
      </c>
      <c r="F5419" s="184" t="str">
        <f t="shared" si="337"/>
        <v/>
      </c>
      <c r="G5419" s="184" t="str">
        <f t="shared" si="338"/>
        <v/>
      </c>
      <c r="H5419" s="184" t="str">
        <f t="shared" si="339"/>
        <v/>
      </c>
      <c r="J5419" t="s">
        <v>253</v>
      </c>
      <c r="K5419" t="s">
        <v>253</v>
      </c>
      <c r="L5419">
        <v>69.818472</v>
      </c>
      <c r="R5419">
        <v>139.636943</v>
      </c>
      <c r="S5419" t="s">
        <v>201</v>
      </c>
      <c r="T5419" s="221">
        <v>45566.313194444447</v>
      </c>
    </row>
    <row r="5420" spans="1:20" x14ac:dyDescent="0.35">
      <c r="A5420" t="s">
        <v>226</v>
      </c>
      <c r="B5420" t="s">
        <v>254</v>
      </c>
      <c r="C5420" t="s">
        <v>92</v>
      </c>
      <c r="D5420" s="29">
        <v>45961</v>
      </c>
      <c r="E5420" s="184" t="str">
        <f t="shared" si="336"/>
        <v/>
      </c>
      <c r="F5420" s="184" t="str">
        <f t="shared" si="337"/>
        <v/>
      </c>
      <c r="G5420" s="184" t="str">
        <f t="shared" si="338"/>
        <v/>
      </c>
      <c r="H5420" s="184" t="str">
        <f t="shared" si="339"/>
        <v/>
      </c>
      <c r="J5420" t="s">
        <v>253</v>
      </c>
      <c r="K5420" t="s">
        <v>253</v>
      </c>
      <c r="L5420">
        <v>69.818472</v>
      </c>
      <c r="R5420">
        <v>139.636943</v>
      </c>
      <c r="S5420" t="s">
        <v>201</v>
      </c>
      <c r="T5420" s="221">
        <v>45566.313194444447</v>
      </c>
    </row>
    <row r="5421" spans="1:20" x14ac:dyDescent="0.35">
      <c r="A5421" t="s">
        <v>226</v>
      </c>
      <c r="B5421" t="s">
        <v>254</v>
      </c>
      <c r="C5421" t="s">
        <v>92</v>
      </c>
      <c r="D5421" s="29">
        <v>45962</v>
      </c>
      <c r="E5421" s="184" t="str">
        <f t="shared" si="336"/>
        <v/>
      </c>
      <c r="F5421" s="184" t="str">
        <f t="shared" si="337"/>
        <v/>
      </c>
      <c r="G5421" s="184" t="str">
        <f t="shared" si="338"/>
        <v/>
      </c>
      <c r="H5421" s="184" t="str">
        <f t="shared" si="339"/>
        <v/>
      </c>
      <c r="J5421" t="s">
        <v>253</v>
      </c>
      <c r="K5421" t="s">
        <v>253</v>
      </c>
      <c r="L5421">
        <v>69.818472</v>
      </c>
      <c r="R5421">
        <v>139.636943</v>
      </c>
      <c r="S5421" t="s">
        <v>201</v>
      </c>
      <c r="T5421" s="221">
        <v>45566.313194444447</v>
      </c>
    </row>
    <row r="5422" spans="1:20" x14ac:dyDescent="0.35">
      <c r="A5422" t="s">
        <v>226</v>
      </c>
      <c r="B5422" t="s">
        <v>254</v>
      </c>
      <c r="C5422" t="s">
        <v>92</v>
      </c>
      <c r="D5422" s="29">
        <v>45963</v>
      </c>
      <c r="E5422" s="184" t="str">
        <f t="shared" si="336"/>
        <v/>
      </c>
      <c r="F5422" s="184" t="str">
        <f t="shared" si="337"/>
        <v/>
      </c>
      <c r="G5422" s="184" t="str">
        <f t="shared" si="338"/>
        <v/>
      </c>
      <c r="H5422" s="184" t="str">
        <f t="shared" si="339"/>
        <v/>
      </c>
      <c r="J5422" t="s">
        <v>253</v>
      </c>
      <c r="K5422" t="s">
        <v>253</v>
      </c>
      <c r="L5422">
        <v>69.818472</v>
      </c>
      <c r="R5422">
        <v>139.636943</v>
      </c>
      <c r="S5422" t="s">
        <v>201</v>
      </c>
      <c r="T5422" s="221">
        <v>45566.313194444447</v>
      </c>
    </row>
    <row r="5423" spans="1:20" x14ac:dyDescent="0.35">
      <c r="A5423" t="s">
        <v>226</v>
      </c>
      <c r="B5423" t="s">
        <v>254</v>
      </c>
      <c r="C5423" t="s">
        <v>92</v>
      </c>
      <c r="D5423" s="29">
        <v>45964</v>
      </c>
      <c r="E5423" s="184" t="str">
        <f t="shared" si="336"/>
        <v/>
      </c>
      <c r="F5423" s="184" t="str">
        <f t="shared" si="337"/>
        <v/>
      </c>
      <c r="G5423" s="184" t="str">
        <f t="shared" si="338"/>
        <v/>
      </c>
      <c r="H5423" s="184" t="str">
        <f t="shared" si="339"/>
        <v/>
      </c>
      <c r="J5423" t="s">
        <v>253</v>
      </c>
      <c r="K5423" t="s">
        <v>253</v>
      </c>
      <c r="L5423">
        <v>69.818472</v>
      </c>
      <c r="R5423">
        <v>139.636943</v>
      </c>
      <c r="S5423" t="s">
        <v>201</v>
      </c>
      <c r="T5423" s="221">
        <v>45566.313194444447</v>
      </c>
    </row>
    <row r="5424" spans="1:20" x14ac:dyDescent="0.35">
      <c r="A5424" t="s">
        <v>226</v>
      </c>
      <c r="B5424" t="s">
        <v>254</v>
      </c>
      <c r="C5424" t="s">
        <v>92</v>
      </c>
      <c r="D5424" s="29">
        <v>45965</v>
      </c>
      <c r="E5424" s="184" t="str">
        <f t="shared" si="336"/>
        <v/>
      </c>
      <c r="F5424" s="184" t="str">
        <f t="shared" si="337"/>
        <v/>
      </c>
      <c r="G5424" s="184" t="str">
        <f t="shared" si="338"/>
        <v/>
      </c>
      <c r="H5424" s="184" t="str">
        <f t="shared" si="339"/>
        <v/>
      </c>
      <c r="J5424" t="s">
        <v>253</v>
      </c>
      <c r="K5424" t="s">
        <v>253</v>
      </c>
      <c r="L5424">
        <v>69.818472</v>
      </c>
      <c r="R5424">
        <v>139.636943</v>
      </c>
      <c r="S5424" t="s">
        <v>201</v>
      </c>
      <c r="T5424" s="221">
        <v>45566.313194444447</v>
      </c>
    </row>
    <row r="5425" spans="1:20" x14ac:dyDescent="0.35">
      <c r="A5425" t="s">
        <v>226</v>
      </c>
      <c r="B5425" t="s">
        <v>254</v>
      </c>
      <c r="C5425" t="s">
        <v>92</v>
      </c>
      <c r="D5425" s="29">
        <v>45966</v>
      </c>
      <c r="E5425" s="184" t="str">
        <f t="shared" si="336"/>
        <v/>
      </c>
      <c r="F5425" s="184" t="str">
        <f t="shared" si="337"/>
        <v/>
      </c>
      <c r="G5425" s="184" t="str">
        <f t="shared" si="338"/>
        <v/>
      </c>
      <c r="H5425" s="184" t="str">
        <f t="shared" si="339"/>
        <v/>
      </c>
      <c r="J5425" t="s">
        <v>253</v>
      </c>
      <c r="K5425" t="s">
        <v>253</v>
      </c>
      <c r="L5425">
        <v>69.818472</v>
      </c>
      <c r="R5425">
        <v>139.636943</v>
      </c>
      <c r="S5425" t="s">
        <v>201</v>
      </c>
      <c r="T5425" s="221">
        <v>45566.313194444447</v>
      </c>
    </row>
    <row r="5426" spans="1:20" x14ac:dyDescent="0.35">
      <c r="A5426" t="s">
        <v>226</v>
      </c>
      <c r="B5426" t="s">
        <v>254</v>
      </c>
      <c r="C5426" t="s">
        <v>92</v>
      </c>
      <c r="D5426" s="29">
        <v>45967</v>
      </c>
      <c r="E5426" s="184" t="str">
        <f t="shared" si="336"/>
        <v/>
      </c>
      <c r="F5426" s="184" t="str">
        <f t="shared" si="337"/>
        <v/>
      </c>
      <c r="G5426" s="184" t="str">
        <f t="shared" si="338"/>
        <v/>
      </c>
      <c r="H5426" s="184" t="str">
        <f t="shared" si="339"/>
        <v/>
      </c>
      <c r="J5426" t="s">
        <v>253</v>
      </c>
      <c r="K5426" t="s">
        <v>253</v>
      </c>
      <c r="L5426">
        <v>69.818472</v>
      </c>
      <c r="R5426">
        <v>139.636943</v>
      </c>
      <c r="S5426" t="s">
        <v>201</v>
      </c>
      <c r="T5426" s="221">
        <v>45566.313194444447</v>
      </c>
    </row>
    <row r="5427" spans="1:20" x14ac:dyDescent="0.35">
      <c r="A5427" t="s">
        <v>226</v>
      </c>
      <c r="B5427" t="s">
        <v>254</v>
      </c>
      <c r="C5427" t="s">
        <v>92</v>
      </c>
      <c r="D5427" s="29">
        <v>45968</v>
      </c>
      <c r="E5427" s="184" t="str">
        <f t="shared" si="336"/>
        <v/>
      </c>
      <c r="F5427" s="184" t="str">
        <f t="shared" si="337"/>
        <v/>
      </c>
      <c r="G5427" s="184" t="str">
        <f t="shared" si="338"/>
        <v/>
      </c>
      <c r="H5427" s="184" t="str">
        <f t="shared" si="339"/>
        <v/>
      </c>
      <c r="J5427" t="s">
        <v>253</v>
      </c>
      <c r="K5427" t="s">
        <v>253</v>
      </c>
      <c r="L5427">
        <v>69.818472</v>
      </c>
      <c r="R5427">
        <v>139.636943</v>
      </c>
      <c r="S5427" t="s">
        <v>201</v>
      </c>
      <c r="T5427" s="221">
        <v>45566.313194444447</v>
      </c>
    </row>
    <row r="5428" spans="1:20" x14ac:dyDescent="0.35">
      <c r="A5428" t="s">
        <v>226</v>
      </c>
      <c r="B5428" t="s">
        <v>254</v>
      </c>
      <c r="C5428" t="s">
        <v>92</v>
      </c>
      <c r="D5428" s="29">
        <v>45969</v>
      </c>
      <c r="E5428" s="184" t="str">
        <f t="shared" si="336"/>
        <v/>
      </c>
      <c r="F5428" s="184" t="str">
        <f t="shared" si="337"/>
        <v/>
      </c>
      <c r="G5428" s="184" t="str">
        <f t="shared" si="338"/>
        <v/>
      </c>
      <c r="H5428" s="184" t="str">
        <f t="shared" si="339"/>
        <v/>
      </c>
      <c r="J5428" t="s">
        <v>253</v>
      </c>
      <c r="K5428" t="s">
        <v>253</v>
      </c>
      <c r="L5428">
        <v>69.818472</v>
      </c>
      <c r="R5428">
        <v>139.636943</v>
      </c>
      <c r="S5428" t="s">
        <v>201</v>
      </c>
      <c r="T5428" s="221">
        <v>45566.313194444447</v>
      </c>
    </row>
    <row r="5429" spans="1:20" x14ac:dyDescent="0.35">
      <c r="A5429" t="s">
        <v>226</v>
      </c>
      <c r="B5429" t="s">
        <v>254</v>
      </c>
      <c r="C5429" t="s">
        <v>92</v>
      </c>
      <c r="D5429" s="29">
        <v>45970</v>
      </c>
      <c r="E5429" s="184" t="str">
        <f t="shared" si="336"/>
        <v/>
      </c>
      <c r="F5429" s="184" t="str">
        <f t="shared" si="337"/>
        <v/>
      </c>
      <c r="G5429" s="184" t="str">
        <f t="shared" si="338"/>
        <v/>
      </c>
      <c r="H5429" s="184" t="str">
        <f t="shared" si="339"/>
        <v/>
      </c>
      <c r="J5429" t="s">
        <v>253</v>
      </c>
      <c r="K5429" t="s">
        <v>253</v>
      </c>
      <c r="L5429">
        <v>69.818472</v>
      </c>
      <c r="R5429">
        <v>139.636943</v>
      </c>
      <c r="S5429" t="s">
        <v>201</v>
      </c>
      <c r="T5429" s="221">
        <v>45566.313194444447</v>
      </c>
    </row>
    <row r="5430" spans="1:20" x14ac:dyDescent="0.35">
      <c r="A5430" t="s">
        <v>226</v>
      </c>
      <c r="B5430" t="s">
        <v>254</v>
      </c>
      <c r="C5430" t="s">
        <v>92</v>
      </c>
      <c r="D5430" s="29">
        <v>45971</v>
      </c>
      <c r="E5430" s="184" t="str">
        <f t="shared" si="336"/>
        <v/>
      </c>
      <c r="F5430" s="184" t="str">
        <f t="shared" si="337"/>
        <v/>
      </c>
      <c r="G5430" s="184" t="str">
        <f t="shared" si="338"/>
        <v/>
      </c>
      <c r="H5430" s="184" t="str">
        <f t="shared" si="339"/>
        <v/>
      </c>
      <c r="J5430" t="s">
        <v>253</v>
      </c>
      <c r="K5430" t="s">
        <v>253</v>
      </c>
      <c r="L5430">
        <v>69.818472</v>
      </c>
      <c r="R5430">
        <v>139.636943</v>
      </c>
      <c r="S5430" t="s">
        <v>201</v>
      </c>
      <c r="T5430" s="221">
        <v>45566.313194444447</v>
      </c>
    </row>
    <row r="5431" spans="1:20" x14ac:dyDescent="0.35">
      <c r="A5431" t="s">
        <v>226</v>
      </c>
      <c r="B5431" t="s">
        <v>254</v>
      </c>
      <c r="C5431" t="s">
        <v>92</v>
      </c>
      <c r="D5431" s="29">
        <v>45972</v>
      </c>
      <c r="E5431" s="184" t="str">
        <f t="shared" si="336"/>
        <v/>
      </c>
      <c r="F5431" s="184" t="str">
        <f t="shared" si="337"/>
        <v/>
      </c>
      <c r="G5431" s="184" t="str">
        <f t="shared" si="338"/>
        <v/>
      </c>
      <c r="H5431" s="184" t="str">
        <f t="shared" si="339"/>
        <v/>
      </c>
      <c r="J5431" t="s">
        <v>253</v>
      </c>
      <c r="K5431" t="s">
        <v>253</v>
      </c>
      <c r="L5431">
        <v>69.818472</v>
      </c>
      <c r="R5431">
        <v>139.636943</v>
      </c>
      <c r="S5431" t="s">
        <v>201</v>
      </c>
      <c r="T5431" s="221">
        <v>45566.313194444447</v>
      </c>
    </row>
    <row r="5432" spans="1:20" x14ac:dyDescent="0.35">
      <c r="A5432" t="s">
        <v>226</v>
      </c>
      <c r="B5432" t="s">
        <v>254</v>
      </c>
      <c r="C5432" t="s">
        <v>92</v>
      </c>
      <c r="D5432" s="29">
        <v>45973</v>
      </c>
      <c r="E5432" s="184" t="str">
        <f t="shared" si="336"/>
        <v/>
      </c>
      <c r="F5432" s="184" t="str">
        <f t="shared" si="337"/>
        <v/>
      </c>
      <c r="G5432" s="184" t="str">
        <f t="shared" si="338"/>
        <v/>
      </c>
      <c r="H5432" s="184" t="str">
        <f t="shared" si="339"/>
        <v/>
      </c>
      <c r="J5432" t="s">
        <v>253</v>
      </c>
      <c r="K5432" t="s">
        <v>253</v>
      </c>
      <c r="L5432">
        <v>69.818472</v>
      </c>
      <c r="R5432">
        <v>139.636943</v>
      </c>
      <c r="S5432" t="s">
        <v>201</v>
      </c>
      <c r="T5432" s="221">
        <v>45566.313194444447</v>
      </c>
    </row>
    <row r="5433" spans="1:20" x14ac:dyDescent="0.35">
      <c r="A5433" t="s">
        <v>226</v>
      </c>
      <c r="B5433" t="s">
        <v>254</v>
      </c>
      <c r="C5433" t="s">
        <v>92</v>
      </c>
      <c r="D5433" s="29">
        <v>45974</v>
      </c>
      <c r="E5433" s="184" t="str">
        <f t="shared" si="336"/>
        <v/>
      </c>
      <c r="F5433" s="184" t="str">
        <f t="shared" si="337"/>
        <v/>
      </c>
      <c r="G5433" s="184" t="str">
        <f t="shared" si="338"/>
        <v/>
      </c>
      <c r="H5433" s="184" t="str">
        <f t="shared" si="339"/>
        <v/>
      </c>
      <c r="J5433" t="s">
        <v>253</v>
      </c>
      <c r="K5433" t="s">
        <v>253</v>
      </c>
      <c r="L5433">
        <v>69.818472</v>
      </c>
      <c r="R5433">
        <v>139.636943</v>
      </c>
      <c r="S5433" t="s">
        <v>201</v>
      </c>
      <c r="T5433" s="221">
        <v>45566.313194444447</v>
      </c>
    </row>
    <row r="5434" spans="1:20" x14ac:dyDescent="0.35">
      <c r="A5434" t="s">
        <v>226</v>
      </c>
      <c r="B5434" t="s">
        <v>254</v>
      </c>
      <c r="C5434" t="s">
        <v>92</v>
      </c>
      <c r="D5434" s="29">
        <v>45975</v>
      </c>
      <c r="E5434" s="184" t="str">
        <f t="shared" si="336"/>
        <v/>
      </c>
      <c r="F5434" s="184" t="str">
        <f t="shared" si="337"/>
        <v/>
      </c>
      <c r="G5434" s="184" t="str">
        <f t="shared" si="338"/>
        <v/>
      </c>
      <c r="H5434" s="184" t="str">
        <f t="shared" si="339"/>
        <v/>
      </c>
      <c r="J5434" t="s">
        <v>253</v>
      </c>
      <c r="K5434" t="s">
        <v>253</v>
      </c>
      <c r="L5434">
        <v>69.818472</v>
      </c>
      <c r="R5434">
        <v>139.636943</v>
      </c>
      <c r="S5434" t="s">
        <v>201</v>
      </c>
      <c r="T5434" s="221">
        <v>45566.313194444447</v>
      </c>
    </row>
    <row r="5435" spans="1:20" x14ac:dyDescent="0.35">
      <c r="A5435" t="s">
        <v>226</v>
      </c>
      <c r="B5435" t="s">
        <v>254</v>
      </c>
      <c r="C5435" t="s">
        <v>92</v>
      </c>
      <c r="D5435" s="29">
        <v>45976</v>
      </c>
      <c r="E5435" s="184" t="str">
        <f t="shared" si="336"/>
        <v/>
      </c>
      <c r="F5435" s="184" t="str">
        <f t="shared" si="337"/>
        <v/>
      </c>
      <c r="G5435" s="184" t="str">
        <f t="shared" si="338"/>
        <v/>
      </c>
      <c r="H5435" s="184" t="str">
        <f t="shared" si="339"/>
        <v/>
      </c>
      <c r="J5435" t="s">
        <v>253</v>
      </c>
      <c r="K5435" t="s">
        <v>253</v>
      </c>
      <c r="L5435">
        <v>69.818472</v>
      </c>
      <c r="R5435">
        <v>139.636943</v>
      </c>
      <c r="S5435" t="s">
        <v>201</v>
      </c>
      <c r="T5435" s="221">
        <v>45566.313194444447</v>
      </c>
    </row>
    <row r="5436" spans="1:20" x14ac:dyDescent="0.35">
      <c r="A5436" t="s">
        <v>226</v>
      </c>
      <c r="B5436" t="s">
        <v>254</v>
      </c>
      <c r="C5436" t="s">
        <v>92</v>
      </c>
      <c r="D5436" s="29">
        <v>45977</v>
      </c>
      <c r="E5436" s="184" t="str">
        <f t="shared" si="336"/>
        <v/>
      </c>
      <c r="F5436" s="184" t="str">
        <f t="shared" si="337"/>
        <v/>
      </c>
      <c r="G5436" s="184" t="str">
        <f t="shared" si="338"/>
        <v/>
      </c>
      <c r="H5436" s="184" t="str">
        <f t="shared" si="339"/>
        <v/>
      </c>
      <c r="J5436" t="s">
        <v>253</v>
      </c>
      <c r="K5436" t="s">
        <v>253</v>
      </c>
      <c r="L5436">
        <v>69.818472</v>
      </c>
      <c r="R5436">
        <v>139.636943</v>
      </c>
      <c r="S5436" t="s">
        <v>201</v>
      </c>
      <c r="T5436" s="221">
        <v>45566.313194444447</v>
      </c>
    </row>
    <row r="5437" spans="1:20" x14ac:dyDescent="0.35">
      <c r="A5437" t="s">
        <v>226</v>
      </c>
      <c r="B5437" t="s">
        <v>254</v>
      </c>
      <c r="C5437" t="s">
        <v>92</v>
      </c>
      <c r="D5437" s="29">
        <v>45978</v>
      </c>
      <c r="E5437" s="184" t="str">
        <f t="shared" si="336"/>
        <v/>
      </c>
      <c r="F5437" s="184" t="str">
        <f t="shared" si="337"/>
        <v/>
      </c>
      <c r="G5437" s="184" t="str">
        <f t="shared" si="338"/>
        <v/>
      </c>
      <c r="H5437" s="184" t="str">
        <f t="shared" si="339"/>
        <v/>
      </c>
      <c r="J5437" t="s">
        <v>253</v>
      </c>
      <c r="K5437" t="s">
        <v>253</v>
      </c>
      <c r="L5437">
        <v>69.818472</v>
      </c>
      <c r="R5437">
        <v>139.636943</v>
      </c>
      <c r="S5437" t="s">
        <v>201</v>
      </c>
      <c r="T5437" s="221">
        <v>45566.313194444447</v>
      </c>
    </row>
    <row r="5438" spans="1:20" x14ac:dyDescent="0.35">
      <c r="A5438" t="s">
        <v>226</v>
      </c>
      <c r="B5438" t="s">
        <v>254</v>
      </c>
      <c r="C5438" t="s">
        <v>92</v>
      </c>
      <c r="D5438" s="29">
        <v>45979</v>
      </c>
      <c r="E5438" s="184" t="str">
        <f t="shared" si="336"/>
        <v/>
      </c>
      <c r="F5438" s="184" t="str">
        <f t="shared" si="337"/>
        <v/>
      </c>
      <c r="G5438" s="184" t="str">
        <f t="shared" si="338"/>
        <v/>
      </c>
      <c r="H5438" s="184" t="str">
        <f t="shared" si="339"/>
        <v/>
      </c>
      <c r="J5438" t="s">
        <v>253</v>
      </c>
      <c r="K5438" t="s">
        <v>253</v>
      </c>
      <c r="L5438">
        <v>69.818472</v>
      </c>
      <c r="R5438">
        <v>139.636943</v>
      </c>
      <c r="S5438" t="s">
        <v>201</v>
      </c>
      <c r="T5438" s="221">
        <v>45566.313194444447</v>
      </c>
    </row>
    <row r="5439" spans="1:20" x14ac:dyDescent="0.35">
      <c r="A5439" t="s">
        <v>226</v>
      </c>
      <c r="B5439" t="s">
        <v>254</v>
      </c>
      <c r="C5439" t="s">
        <v>92</v>
      </c>
      <c r="D5439" s="29">
        <v>45980</v>
      </c>
      <c r="E5439" s="184" t="str">
        <f t="shared" si="336"/>
        <v/>
      </c>
      <c r="F5439" s="184" t="str">
        <f t="shared" si="337"/>
        <v/>
      </c>
      <c r="G5439" s="184" t="str">
        <f t="shared" si="338"/>
        <v/>
      </c>
      <c r="H5439" s="184" t="str">
        <f t="shared" si="339"/>
        <v/>
      </c>
      <c r="J5439" t="s">
        <v>253</v>
      </c>
      <c r="K5439" t="s">
        <v>253</v>
      </c>
      <c r="L5439">
        <v>69.818472</v>
      </c>
      <c r="R5439">
        <v>139.636943</v>
      </c>
      <c r="S5439" t="s">
        <v>201</v>
      </c>
      <c r="T5439" s="221">
        <v>45566.313194444447</v>
      </c>
    </row>
    <row r="5440" spans="1:20" x14ac:dyDescent="0.35">
      <c r="A5440" t="s">
        <v>226</v>
      </c>
      <c r="B5440" t="s">
        <v>254</v>
      </c>
      <c r="C5440" t="s">
        <v>92</v>
      </c>
      <c r="D5440" s="29">
        <v>45981</v>
      </c>
      <c r="E5440" s="184" t="str">
        <f t="shared" si="336"/>
        <v/>
      </c>
      <c r="F5440" s="184" t="str">
        <f t="shared" si="337"/>
        <v/>
      </c>
      <c r="G5440" s="184" t="str">
        <f t="shared" si="338"/>
        <v/>
      </c>
      <c r="H5440" s="184" t="str">
        <f t="shared" si="339"/>
        <v/>
      </c>
      <c r="J5440" t="s">
        <v>253</v>
      </c>
      <c r="K5440" t="s">
        <v>253</v>
      </c>
      <c r="L5440">
        <v>69.818472</v>
      </c>
      <c r="R5440">
        <v>139.636943</v>
      </c>
      <c r="S5440" t="s">
        <v>201</v>
      </c>
      <c r="T5440" s="221">
        <v>45566.313194444447</v>
      </c>
    </row>
    <row r="5441" spans="1:20" x14ac:dyDescent="0.35">
      <c r="A5441" t="s">
        <v>226</v>
      </c>
      <c r="B5441" t="s">
        <v>254</v>
      </c>
      <c r="C5441" t="s">
        <v>92</v>
      </c>
      <c r="D5441" s="29">
        <v>45982</v>
      </c>
      <c r="E5441" s="184" t="str">
        <f t="shared" si="336"/>
        <v/>
      </c>
      <c r="F5441" s="184" t="str">
        <f t="shared" si="337"/>
        <v/>
      </c>
      <c r="G5441" s="184" t="str">
        <f t="shared" si="338"/>
        <v/>
      </c>
      <c r="H5441" s="184" t="str">
        <f t="shared" si="339"/>
        <v/>
      </c>
      <c r="J5441" t="s">
        <v>253</v>
      </c>
      <c r="K5441" t="s">
        <v>253</v>
      </c>
      <c r="L5441">
        <v>69.818472</v>
      </c>
      <c r="R5441">
        <v>139.636943</v>
      </c>
      <c r="S5441" t="s">
        <v>201</v>
      </c>
      <c r="T5441" s="221">
        <v>45566.313194444447</v>
      </c>
    </row>
    <row r="5442" spans="1:20" x14ac:dyDescent="0.35">
      <c r="A5442" t="s">
        <v>226</v>
      </c>
      <c r="B5442" t="s">
        <v>254</v>
      </c>
      <c r="C5442" t="s">
        <v>92</v>
      </c>
      <c r="D5442" s="29">
        <v>45983</v>
      </c>
      <c r="E5442" s="184" t="str">
        <f t="shared" si="336"/>
        <v/>
      </c>
      <c r="F5442" s="184" t="str">
        <f t="shared" si="337"/>
        <v/>
      </c>
      <c r="G5442" s="184" t="str">
        <f t="shared" si="338"/>
        <v/>
      </c>
      <c r="H5442" s="184" t="str">
        <f t="shared" si="339"/>
        <v/>
      </c>
      <c r="J5442" t="s">
        <v>253</v>
      </c>
      <c r="K5442" t="s">
        <v>253</v>
      </c>
      <c r="L5442">
        <v>69.818472</v>
      </c>
      <c r="R5442">
        <v>139.636943</v>
      </c>
      <c r="S5442" t="s">
        <v>201</v>
      </c>
      <c r="T5442" s="221">
        <v>45566.313194444447</v>
      </c>
    </row>
    <row r="5443" spans="1:20" x14ac:dyDescent="0.35">
      <c r="A5443" t="s">
        <v>226</v>
      </c>
      <c r="B5443" t="s">
        <v>254</v>
      </c>
      <c r="C5443" t="s">
        <v>92</v>
      </c>
      <c r="D5443" s="29">
        <v>45984</v>
      </c>
      <c r="E5443" s="184" t="str">
        <f t="shared" si="336"/>
        <v/>
      </c>
      <c r="F5443" s="184" t="str">
        <f t="shared" si="337"/>
        <v/>
      </c>
      <c r="G5443" s="184" t="str">
        <f t="shared" si="338"/>
        <v/>
      </c>
      <c r="H5443" s="184" t="str">
        <f t="shared" si="339"/>
        <v/>
      </c>
      <c r="J5443" t="s">
        <v>253</v>
      </c>
      <c r="K5443" t="s">
        <v>253</v>
      </c>
      <c r="L5443">
        <v>69.818472</v>
      </c>
      <c r="R5443">
        <v>139.636943</v>
      </c>
      <c r="S5443" t="s">
        <v>201</v>
      </c>
      <c r="T5443" s="221">
        <v>45566.313194444447</v>
      </c>
    </row>
    <row r="5444" spans="1:20" x14ac:dyDescent="0.35">
      <c r="A5444" t="s">
        <v>226</v>
      </c>
      <c r="B5444" t="s">
        <v>254</v>
      </c>
      <c r="C5444" t="s">
        <v>92</v>
      </c>
      <c r="D5444" s="29">
        <v>45985</v>
      </c>
      <c r="E5444" s="184" t="str">
        <f t="shared" si="336"/>
        <v/>
      </c>
      <c r="F5444" s="184" t="str">
        <f t="shared" si="337"/>
        <v/>
      </c>
      <c r="G5444" s="184" t="str">
        <f t="shared" si="338"/>
        <v/>
      </c>
      <c r="H5444" s="184" t="str">
        <f t="shared" si="339"/>
        <v/>
      </c>
      <c r="J5444" t="s">
        <v>253</v>
      </c>
      <c r="K5444" t="s">
        <v>253</v>
      </c>
      <c r="L5444">
        <v>69.818472</v>
      </c>
      <c r="R5444">
        <v>139.636943</v>
      </c>
      <c r="S5444" t="s">
        <v>201</v>
      </c>
      <c r="T5444" s="221">
        <v>45566.313194444447</v>
      </c>
    </row>
    <row r="5445" spans="1:20" x14ac:dyDescent="0.35">
      <c r="A5445" t="s">
        <v>226</v>
      </c>
      <c r="B5445" t="s">
        <v>254</v>
      </c>
      <c r="C5445" t="s">
        <v>92</v>
      </c>
      <c r="D5445" s="29">
        <v>45986</v>
      </c>
      <c r="E5445" s="184" t="str">
        <f t="shared" si="336"/>
        <v/>
      </c>
      <c r="F5445" s="184" t="str">
        <f t="shared" si="337"/>
        <v/>
      </c>
      <c r="G5445" s="184" t="str">
        <f t="shared" si="338"/>
        <v/>
      </c>
      <c r="H5445" s="184" t="str">
        <f t="shared" si="339"/>
        <v/>
      </c>
      <c r="J5445" t="s">
        <v>253</v>
      </c>
      <c r="K5445" t="s">
        <v>253</v>
      </c>
      <c r="L5445">
        <v>69.818472</v>
      </c>
      <c r="R5445">
        <v>139.636943</v>
      </c>
      <c r="S5445" t="s">
        <v>201</v>
      </c>
      <c r="T5445" s="221">
        <v>45566.313194444447</v>
      </c>
    </row>
    <row r="5446" spans="1:20" x14ac:dyDescent="0.35">
      <c r="A5446" t="s">
        <v>226</v>
      </c>
      <c r="B5446" t="s">
        <v>254</v>
      </c>
      <c r="C5446" t="s">
        <v>92</v>
      </c>
      <c r="D5446" s="29">
        <v>45987</v>
      </c>
      <c r="E5446" s="184" t="str">
        <f t="shared" si="336"/>
        <v/>
      </c>
      <c r="F5446" s="184" t="str">
        <f t="shared" si="337"/>
        <v/>
      </c>
      <c r="G5446" s="184" t="str">
        <f t="shared" si="338"/>
        <v/>
      </c>
      <c r="H5446" s="184" t="str">
        <f t="shared" si="339"/>
        <v/>
      </c>
      <c r="J5446" t="s">
        <v>253</v>
      </c>
      <c r="K5446" t="s">
        <v>253</v>
      </c>
      <c r="L5446">
        <v>69.818472</v>
      </c>
      <c r="R5446">
        <v>139.636943</v>
      </c>
      <c r="S5446" t="s">
        <v>201</v>
      </c>
      <c r="T5446" s="221">
        <v>45566.313194444447</v>
      </c>
    </row>
    <row r="5447" spans="1:20" x14ac:dyDescent="0.35">
      <c r="A5447" t="s">
        <v>226</v>
      </c>
      <c r="B5447" t="s">
        <v>254</v>
      </c>
      <c r="C5447" t="s">
        <v>92</v>
      </c>
      <c r="D5447" s="29">
        <v>45988</v>
      </c>
      <c r="E5447" s="184" t="str">
        <f t="shared" si="336"/>
        <v/>
      </c>
      <c r="F5447" s="184" t="str">
        <f t="shared" si="337"/>
        <v/>
      </c>
      <c r="G5447" s="184" t="str">
        <f t="shared" si="338"/>
        <v/>
      </c>
      <c r="H5447" s="184" t="str">
        <f t="shared" si="339"/>
        <v/>
      </c>
      <c r="J5447" t="s">
        <v>253</v>
      </c>
      <c r="K5447" t="s">
        <v>253</v>
      </c>
      <c r="L5447">
        <v>69.818472</v>
      </c>
      <c r="R5447">
        <v>139.636943</v>
      </c>
      <c r="S5447" t="s">
        <v>201</v>
      </c>
      <c r="T5447" s="221">
        <v>45566.313194444447</v>
      </c>
    </row>
    <row r="5448" spans="1:20" x14ac:dyDescent="0.35">
      <c r="A5448" t="s">
        <v>226</v>
      </c>
      <c r="B5448" t="s">
        <v>254</v>
      </c>
      <c r="C5448" t="s">
        <v>92</v>
      </c>
      <c r="D5448" s="29">
        <v>45989</v>
      </c>
      <c r="E5448" s="184" t="str">
        <f t="shared" ref="E5448:E5511" si="340">IF(J5448="","",IF(L5448=0,0,IF(1-(J5448/L5448)&lt;0,"",1-(J5448/L5448))))</f>
        <v/>
      </c>
      <c r="F5448" s="184" t="str">
        <f t="shared" ref="F5448:F5511" si="341">IF(K5448="","",IF(L5448=0,0,IF(1-(K5448/L5448)&lt;0,"",1-(K5448/L5448))))</f>
        <v/>
      </c>
      <c r="G5448" s="184" t="str">
        <f t="shared" ref="G5448:G5511" si="342">IF(J5448="","",IF(1-(J5448/R5448)&lt;0,"",1-(J5448/R5448)))</f>
        <v/>
      </c>
      <c r="H5448" s="184" t="str">
        <f t="shared" ref="H5448:H5511" si="343">IF(K5448="","",IF(1-(K5448/R5448)&lt;0,"",1-(K5448/R5448)))</f>
        <v/>
      </c>
      <c r="J5448" t="s">
        <v>253</v>
      </c>
      <c r="K5448" t="s">
        <v>253</v>
      </c>
      <c r="L5448">
        <v>69.818472</v>
      </c>
      <c r="R5448">
        <v>139.636943</v>
      </c>
      <c r="S5448" t="s">
        <v>201</v>
      </c>
      <c r="T5448" s="221">
        <v>45566.313194444447</v>
      </c>
    </row>
    <row r="5449" spans="1:20" x14ac:dyDescent="0.35">
      <c r="A5449" t="s">
        <v>226</v>
      </c>
      <c r="B5449" t="s">
        <v>254</v>
      </c>
      <c r="C5449" t="s">
        <v>92</v>
      </c>
      <c r="D5449" s="29">
        <v>45990</v>
      </c>
      <c r="E5449" s="184" t="str">
        <f t="shared" si="340"/>
        <v/>
      </c>
      <c r="F5449" s="184" t="str">
        <f t="shared" si="341"/>
        <v/>
      </c>
      <c r="G5449" s="184" t="str">
        <f t="shared" si="342"/>
        <v/>
      </c>
      <c r="H5449" s="184" t="str">
        <f t="shared" si="343"/>
        <v/>
      </c>
      <c r="J5449" t="s">
        <v>253</v>
      </c>
      <c r="K5449" t="s">
        <v>253</v>
      </c>
      <c r="L5449">
        <v>69.818472</v>
      </c>
      <c r="R5449">
        <v>139.636943</v>
      </c>
      <c r="S5449" t="s">
        <v>201</v>
      </c>
      <c r="T5449" s="221">
        <v>45566.313194444447</v>
      </c>
    </row>
    <row r="5450" spans="1:20" x14ac:dyDescent="0.35">
      <c r="A5450" t="s">
        <v>226</v>
      </c>
      <c r="B5450" t="s">
        <v>254</v>
      </c>
      <c r="C5450" t="s">
        <v>92</v>
      </c>
      <c r="D5450" s="29">
        <v>45991</v>
      </c>
      <c r="E5450" s="184" t="str">
        <f t="shared" si="340"/>
        <v/>
      </c>
      <c r="F5450" s="184" t="str">
        <f t="shared" si="341"/>
        <v/>
      </c>
      <c r="G5450" s="184" t="str">
        <f t="shared" si="342"/>
        <v/>
      </c>
      <c r="H5450" s="184" t="str">
        <f t="shared" si="343"/>
        <v/>
      </c>
      <c r="J5450" t="s">
        <v>253</v>
      </c>
      <c r="K5450" t="s">
        <v>253</v>
      </c>
      <c r="L5450">
        <v>69.818472</v>
      </c>
      <c r="R5450">
        <v>139.636943</v>
      </c>
      <c r="S5450" t="s">
        <v>201</v>
      </c>
      <c r="T5450" s="221">
        <v>45566.313194444447</v>
      </c>
    </row>
    <row r="5451" spans="1:20" x14ac:dyDescent="0.35">
      <c r="A5451" t="s">
        <v>226</v>
      </c>
      <c r="B5451" t="s">
        <v>254</v>
      </c>
      <c r="C5451" t="s">
        <v>92</v>
      </c>
      <c r="D5451" s="29">
        <v>45992</v>
      </c>
      <c r="E5451" s="184" t="str">
        <f t="shared" si="340"/>
        <v/>
      </c>
      <c r="F5451" s="184" t="str">
        <f t="shared" si="341"/>
        <v/>
      </c>
      <c r="G5451" s="184" t="str">
        <f t="shared" si="342"/>
        <v/>
      </c>
      <c r="H5451" s="184" t="str">
        <f t="shared" si="343"/>
        <v/>
      </c>
      <c r="J5451" t="s">
        <v>253</v>
      </c>
      <c r="K5451" t="s">
        <v>253</v>
      </c>
      <c r="L5451">
        <v>72.810692000000003</v>
      </c>
      <c r="R5451">
        <v>145.62138400000001</v>
      </c>
      <c r="S5451" t="s">
        <v>201</v>
      </c>
      <c r="T5451" s="221">
        <v>45566.313194444447</v>
      </c>
    </row>
    <row r="5452" spans="1:20" x14ac:dyDescent="0.35">
      <c r="A5452" t="s">
        <v>226</v>
      </c>
      <c r="B5452" t="s">
        <v>254</v>
      </c>
      <c r="C5452" t="s">
        <v>92</v>
      </c>
      <c r="D5452" s="29">
        <v>45993</v>
      </c>
      <c r="E5452" s="184" t="str">
        <f t="shared" si="340"/>
        <v/>
      </c>
      <c r="F5452" s="184" t="str">
        <f t="shared" si="341"/>
        <v/>
      </c>
      <c r="G5452" s="184" t="str">
        <f t="shared" si="342"/>
        <v/>
      </c>
      <c r="H5452" s="184" t="str">
        <f t="shared" si="343"/>
        <v/>
      </c>
      <c r="J5452" t="s">
        <v>253</v>
      </c>
      <c r="K5452" t="s">
        <v>253</v>
      </c>
      <c r="L5452">
        <v>72.810692000000003</v>
      </c>
      <c r="R5452">
        <v>145.62138400000001</v>
      </c>
      <c r="S5452" t="s">
        <v>201</v>
      </c>
      <c r="T5452" s="221">
        <v>45566.313194444447</v>
      </c>
    </row>
    <row r="5453" spans="1:20" x14ac:dyDescent="0.35">
      <c r="A5453" t="s">
        <v>226</v>
      </c>
      <c r="B5453" t="s">
        <v>254</v>
      </c>
      <c r="C5453" t="s">
        <v>92</v>
      </c>
      <c r="D5453" s="29">
        <v>45994</v>
      </c>
      <c r="E5453" s="184" t="str">
        <f t="shared" si="340"/>
        <v/>
      </c>
      <c r="F5453" s="184" t="str">
        <f t="shared" si="341"/>
        <v/>
      </c>
      <c r="G5453" s="184" t="str">
        <f t="shared" si="342"/>
        <v/>
      </c>
      <c r="H5453" s="184" t="str">
        <f t="shared" si="343"/>
        <v/>
      </c>
      <c r="J5453" t="s">
        <v>253</v>
      </c>
      <c r="K5453" t="s">
        <v>253</v>
      </c>
      <c r="L5453">
        <v>72.810692000000003</v>
      </c>
      <c r="R5453">
        <v>145.62138400000001</v>
      </c>
      <c r="S5453" t="s">
        <v>201</v>
      </c>
      <c r="T5453" s="221">
        <v>45566.313194444447</v>
      </c>
    </row>
    <row r="5454" spans="1:20" x14ac:dyDescent="0.35">
      <c r="A5454" t="s">
        <v>226</v>
      </c>
      <c r="B5454" t="s">
        <v>254</v>
      </c>
      <c r="C5454" t="s">
        <v>92</v>
      </c>
      <c r="D5454" s="29">
        <v>45995</v>
      </c>
      <c r="E5454" s="184" t="str">
        <f t="shared" si="340"/>
        <v/>
      </c>
      <c r="F5454" s="184" t="str">
        <f t="shared" si="341"/>
        <v/>
      </c>
      <c r="G5454" s="184" t="str">
        <f t="shared" si="342"/>
        <v/>
      </c>
      <c r="H5454" s="184" t="str">
        <f t="shared" si="343"/>
        <v/>
      </c>
      <c r="J5454" t="s">
        <v>253</v>
      </c>
      <c r="K5454" t="s">
        <v>253</v>
      </c>
      <c r="L5454">
        <v>72.810692000000003</v>
      </c>
      <c r="R5454">
        <v>145.62138400000001</v>
      </c>
      <c r="S5454" t="s">
        <v>201</v>
      </c>
      <c r="T5454" s="221">
        <v>45566.313194444447</v>
      </c>
    </row>
    <row r="5455" spans="1:20" x14ac:dyDescent="0.35">
      <c r="A5455" t="s">
        <v>226</v>
      </c>
      <c r="B5455" t="s">
        <v>254</v>
      </c>
      <c r="C5455" t="s">
        <v>92</v>
      </c>
      <c r="D5455" s="29">
        <v>45996</v>
      </c>
      <c r="E5455" s="184" t="str">
        <f t="shared" si="340"/>
        <v/>
      </c>
      <c r="F5455" s="184" t="str">
        <f t="shared" si="341"/>
        <v/>
      </c>
      <c r="G5455" s="184" t="str">
        <f t="shared" si="342"/>
        <v/>
      </c>
      <c r="H5455" s="184" t="str">
        <f t="shared" si="343"/>
        <v/>
      </c>
      <c r="J5455" t="s">
        <v>253</v>
      </c>
      <c r="K5455" t="s">
        <v>253</v>
      </c>
      <c r="L5455">
        <v>72.810692000000003</v>
      </c>
      <c r="R5455">
        <v>145.62138400000001</v>
      </c>
      <c r="S5455" t="s">
        <v>201</v>
      </c>
      <c r="T5455" s="221">
        <v>45566.313194444447</v>
      </c>
    </row>
    <row r="5456" spans="1:20" x14ac:dyDescent="0.35">
      <c r="A5456" t="s">
        <v>226</v>
      </c>
      <c r="B5456" t="s">
        <v>254</v>
      </c>
      <c r="C5456" t="s">
        <v>92</v>
      </c>
      <c r="D5456" s="29">
        <v>45997</v>
      </c>
      <c r="E5456" s="184" t="str">
        <f t="shared" si="340"/>
        <v/>
      </c>
      <c r="F5456" s="184" t="str">
        <f t="shared" si="341"/>
        <v/>
      </c>
      <c r="G5456" s="184" t="str">
        <f t="shared" si="342"/>
        <v/>
      </c>
      <c r="H5456" s="184" t="str">
        <f t="shared" si="343"/>
        <v/>
      </c>
      <c r="J5456" t="s">
        <v>253</v>
      </c>
      <c r="K5456" t="s">
        <v>253</v>
      </c>
      <c r="L5456">
        <v>72.810692000000003</v>
      </c>
      <c r="R5456">
        <v>145.62138400000001</v>
      </c>
      <c r="S5456" t="s">
        <v>201</v>
      </c>
      <c r="T5456" s="221">
        <v>45566.313194444447</v>
      </c>
    </row>
    <row r="5457" spans="1:20" x14ac:dyDescent="0.35">
      <c r="A5457" t="s">
        <v>226</v>
      </c>
      <c r="B5457" t="s">
        <v>254</v>
      </c>
      <c r="C5457" t="s">
        <v>92</v>
      </c>
      <c r="D5457" s="29">
        <v>45998</v>
      </c>
      <c r="E5457" s="184" t="str">
        <f t="shared" si="340"/>
        <v/>
      </c>
      <c r="F5457" s="184" t="str">
        <f t="shared" si="341"/>
        <v/>
      </c>
      <c r="G5457" s="184" t="str">
        <f t="shared" si="342"/>
        <v/>
      </c>
      <c r="H5457" s="184" t="str">
        <f t="shared" si="343"/>
        <v/>
      </c>
      <c r="J5457" t="s">
        <v>253</v>
      </c>
      <c r="K5457" t="s">
        <v>253</v>
      </c>
      <c r="L5457">
        <v>72.810692000000003</v>
      </c>
      <c r="R5457">
        <v>145.62138400000001</v>
      </c>
      <c r="S5457" t="s">
        <v>201</v>
      </c>
      <c r="T5457" s="221">
        <v>45566.313194444447</v>
      </c>
    </row>
    <row r="5458" spans="1:20" x14ac:dyDescent="0.35">
      <c r="A5458" t="s">
        <v>226</v>
      </c>
      <c r="B5458" t="s">
        <v>254</v>
      </c>
      <c r="C5458" t="s">
        <v>92</v>
      </c>
      <c r="D5458" s="29">
        <v>45999</v>
      </c>
      <c r="E5458" s="184" t="str">
        <f t="shared" si="340"/>
        <v/>
      </c>
      <c r="F5458" s="184" t="str">
        <f t="shared" si="341"/>
        <v/>
      </c>
      <c r="G5458" s="184" t="str">
        <f t="shared" si="342"/>
        <v/>
      </c>
      <c r="H5458" s="184" t="str">
        <f t="shared" si="343"/>
        <v/>
      </c>
      <c r="J5458" t="s">
        <v>253</v>
      </c>
      <c r="K5458" t="s">
        <v>253</v>
      </c>
      <c r="L5458">
        <v>72.810692000000003</v>
      </c>
      <c r="R5458">
        <v>145.62138400000001</v>
      </c>
      <c r="S5458" t="s">
        <v>201</v>
      </c>
      <c r="T5458" s="221">
        <v>45566.313194444447</v>
      </c>
    </row>
    <row r="5459" spans="1:20" x14ac:dyDescent="0.35">
      <c r="A5459" t="s">
        <v>226</v>
      </c>
      <c r="B5459" t="s">
        <v>254</v>
      </c>
      <c r="C5459" t="s">
        <v>92</v>
      </c>
      <c r="D5459" s="29">
        <v>46000</v>
      </c>
      <c r="E5459" s="184" t="str">
        <f t="shared" si="340"/>
        <v/>
      </c>
      <c r="F5459" s="184" t="str">
        <f t="shared" si="341"/>
        <v/>
      </c>
      <c r="G5459" s="184" t="str">
        <f t="shared" si="342"/>
        <v/>
      </c>
      <c r="H5459" s="184" t="str">
        <f t="shared" si="343"/>
        <v/>
      </c>
      <c r="J5459" t="s">
        <v>253</v>
      </c>
      <c r="K5459" t="s">
        <v>253</v>
      </c>
      <c r="L5459">
        <v>72.810692000000003</v>
      </c>
      <c r="R5459">
        <v>145.62138400000001</v>
      </c>
      <c r="S5459" t="s">
        <v>201</v>
      </c>
      <c r="T5459" s="221">
        <v>45566.313194444447</v>
      </c>
    </row>
    <row r="5460" spans="1:20" x14ac:dyDescent="0.35">
      <c r="A5460" t="s">
        <v>226</v>
      </c>
      <c r="B5460" t="s">
        <v>254</v>
      </c>
      <c r="C5460" t="s">
        <v>92</v>
      </c>
      <c r="D5460" s="29">
        <v>46001</v>
      </c>
      <c r="E5460" s="184" t="str">
        <f t="shared" si="340"/>
        <v/>
      </c>
      <c r="F5460" s="184" t="str">
        <f t="shared" si="341"/>
        <v/>
      </c>
      <c r="G5460" s="184" t="str">
        <f t="shared" si="342"/>
        <v/>
      </c>
      <c r="H5460" s="184" t="str">
        <f t="shared" si="343"/>
        <v/>
      </c>
      <c r="J5460" t="s">
        <v>253</v>
      </c>
      <c r="K5460" t="s">
        <v>253</v>
      </c>
      <c r="L5460">
        <v>72.810692000000003</v>
      </c>
      <c r="R5460">
        <v>145.62138400000001</v>
      </c>
      <c r="S5460" t="s">
        <v>201</v>
      </c>
      <c r="T5460" s="221">
        <v>45566.313194444447</v>
      </c>
    </row>
    <row r="5461" spans="1:20" x14ac:dyDescent="0.35">
      <c r="A5461" t="s">
        <v>226</v>
      </c>
      <c r="B5461" t="s">
        <v>254</v>
      </c>
      <c r="C5461" t="s">
        <v>92</v>
      </c>
      <c r="D5461" s="29">
        <v>46002</v>
      </c>
      <c r="E5461" s="184" t="str">
        <f t="shared" si="340"/>
        <v/>
      </c>
      <c r="F5461" s="184" t="str">
        <f t="shared" si="341"/>
        <v/>
      </c>
      <c r="G5461" s="184" t="str">
        <f t="shared" si="342"/>
        <v/>
      </c>
      <c r="H5461" s="184" t="str">
        <f t="shared" si="343"/>
        <v/>
      </c>
      <c r="J5461" t="s">
        <v>253</v>
      </c>
      <c r="K5461" t="s">
        <v>253</v>
      </c>
      <c r="L5461">
        <v>72.810692000000003</v>
      </c>
      <c r="R5461">
        <v>145.62138400000001</v>
      </c>
      <c r="S5461" t="s">
        <v>201</v>
      </c>
      <c r="T5461" s="221">
        <v>45566.313194444447</v>
      </c>
    </row>
    <row r="5462" spans="1:20" x14ac:dyDescent="0.35">
      <c r="A5462" t="s">
        <v>226</v>
      </c>
      <c r="B5462" t="s">
        <v>254</v>
      </c>
      <c r="C5462" t="s">
        <v>92</v>
      </c>
      <c r="D5462" s="29">
        <v>46003</v>
      </c>
      <c r="E5462" s="184" t="str">
        <f t="shared" si="340"/>
        <v/>
      </c>
      <c r="F5462" s="184" t="str">
        <f t="shared" si="341"/>
        <v/>
      </c>
      <c r="G5462" s="184" t="str">
        <f t="shared" si="342"/>
        <v/>
      </c>
      <c r="H5462" s="184" t="str">
        <f t="shared" si="343"/>
        <v/>
      </c>
      <c r="J5462" t="s">
        <v>253</v>
      </c>
      <c r="K5462" t="s">
        <v>253</v>
      </c>
      <c r="L5462">
        <v>72.810692000000003</v>
      </c>
      <c r="R5462">
        <v>145.62138400000001</v>
      </c>
      <c r="S5462" t="s">
        <v>201</v>
      </c>
      <c r="T5462" s="221">
        <v>45566.313194444447</v>
      </c>
    </row>
    <row r="5463" spans="1:20" x14ac:dyDescent="0.35">
      <c r="A5463" t="s">
        <v>226</v>
      </c>
      <c r="B5463" t="s">
        <v>254</v>
      </c>
      <c r="C5463" t="s">
        <v>92</v>
      </c>
      <c r="D5463" s="29">
        <v>46004</v>
      </c>
      <c r="E5463" s="184" t="str">
        <f t="shared" si="340"/>
        <v/>
      </c>
      <c r="F5463" s="184" t="str">
        <f t="shared" si="341"/>
        <v/>
      </c>
      <c r="G5463" s="184" t="str">
        <f t="shared" si="342"/>
        <v/>
      </c>
      <c r="H5463" s="184" t="str">
        <f t="shared" si="343"/>
        <v/>
      </c>
      <c r="J5463" t="s">
        <v>253</v>
      </c>
      <c r="K5463" t="s">
        <v>253</v>
      </c>
      <c r="L5463">
        <v>72.810692000000003</v>
      </c>
      <c r="R5463">
        <v>145.62138400000001</v>
      </c>
      <c r="S5463" t="s">
        <v>201</v>
      </c>
      <c r="T5463" s="221">
        <v>45566.313194444447</v>
      </c>
    </row>
    <row r="5464" spans="1:20" x14ac:dyDescent="0.35">
      <c r="A5464" t="s">
        <v>226</v>
      </c>
      <c r="B5464" t="s">
        <v>254</v>
      </c>
      <c r="C5464" t="s">
        <v>92</v>
      </c>
      <c r="D5464" s="29">
        <v>46005</v>
      </c>
      <c r="E5464" s="184" t="str">
        <f t="shared" si="340"/>
        <v/>
      </c>
      <c r="F5464" s="184" t="str">
        <f t="shared" si="341"/>
        <v/>
      </c>
      <c r="G5464" s="184" t="str">
        <f t="shared" si="342"/>
        <v/>
      </c>
      <c r="H5464" s="184" t="str">
        <f t="shared" si="343"/>
        <v/>
      </c>
      <c r="J5464" t="s">
        <v>253</v>
      </c>
      <c r="K5464" t="s">
        <v>253</v>
      </c>
      <c r="L5464">
        <v>72.810692000000003</v>
      </c>
      <c r="R5464">
        <v>145.62138400000001</v>
      </c>
      <c r="S5464" t="s">
        <v>201</v>
      </c>
      <c r="T5464" s="221">
        <v>45566.313194444447</v>
      </c>
    </row>
    <row r="5465" spans="1:20" x14ac:dyDescent="0.35">
      <c r="A5465" t="s">
        <v>226</v>
      </c>
      <c r="B5465" t="s">
        <v>254</v>
      </c>
      <c r="C5465" t="s">
        <v>92</v>
      </c>
      <c r="D5465" s="29">
        <v>46006</v>
      </c>
      <c r="E5465" s="184" t="str">
        <f t="shared" si="340"/>
        <v/>
      </c>
      <c r="F5465" s="184" t="str">
        <f t="shared" si="341"/>
        <v/>
      </c>
      <c r="G5465" s="184" t="str">
        <f t="shared" si="342"/>
        <v/>
      </c>
      <c r="H5465" s="184" t="str">
        <f t="shared" si="343"/>
        <v/>
      </c>
      <c r="J5465" t="s">
        <v>253</v>
      </c>
      <c r="K5465" t="s">
        <v>253</v>
      </c>
      <c r="L5465">
        <v>72.810692000000003</v>
      </c>
      <c r="R5465">
        <v>145.62138400000001</v>
      </c>
      <c r="S5465" t="s">
        <v>201</v>
      </c>
      <c r="T5465" s="221">
        <v>45566.313194444447</v>
      </c>
    </row>
    <row r="5466" spans="1:20" x14ac:dyDescent="0.35">
      <c r="A5466" t="s">
        <v>226</v>
      </c>
      <c r="B5466" t="s">
        <v>254</v>
      </c>
      <c r="C5466" t="s">
        <v>92</v>
      </c>
      <c r="D5466" s="29">
        <v>46007</v>
      </c>
      <c r="E5466" s="184" t="str">
        <f t="shared" si="340"/>
        <v/>
      </c>
      <c r="F5466" s="184" t="str">
        <f t="shared" si="341"/>
        <v/>
      </c>
      <c r="G5466" s="184" t="str">
        <f t="shared" si="342"/>
        <v/>
      </c>
      <c r="H5466" s="184" t="str">
        <f t="shared" si="343"/>
        <v/>
      </c>
      <c r="J5466" t="s">
        <v>253</v>
      </c>
      <c r="K5466" t="s">
        <v>253</v>
      </c>
      <c r="L5466">
        <v>72.810692000000003</v>
      </c>
      <c r="R5466">
        <v>145.62138400000001</v>
      </c>
      <c r="S5466" t="s">
        <v>201</v>
      </c>
      <c r="T5466" s="221">
        <v>45566.313194444447</v>
      </c>
    </row>
    <row r="5467" spans="1:20" x14ac:dyDescent="0.35">
      <c r="A5467" t="s">
        <v>226</v>
      </c>
      <c r="B5467" t="s">
        <v>254</v>
      </c>
      <c r="C5467" t="s">
        <v>92</v>
      </c>
      <c r="D5467" s="29">
        <v>46008</v>
      </c>
      <c r="E5467" s="184" t="str">
        <f t="shared" si="340"/>
        <v/>
      </c>
      <c r="F5467" s="184" t="str">
        <f t="shared" si="341"/>
        <v/>
      </c>
      <c r="G5467" s="184" t="str">
        <f t="shared" si="342"/>
        <v/>
      </c>
      <c r="H5467" s="184" t="str">
        <f t="shared" si="343"/>
        <v/>
      </c>
      <c r="J5467" t="s">
        <v>253</v>
      </c>
      <c r="K5467" t="s">
        <v>253</v>
      </c>
      <c r="L5467">
        <v>72.810692000000003</v>
      </c>
      <c r="R5467">
        <v>145.62138400000001</v>
      </c>
      <c r="S5467" t="s">
        <v>201</v>
      </c>
      <c r="T5467" s="221">
        <v>45566.313194444447</v>
      </c>
    </row>
    <row r="5468" spans="1:20" x14ac:dyDescent="0.35">
      <c r="A5468" t="s">
        <v>226</v>
      </c>
      <c r="B5468" t="s">
        <v>254</v>
      </c>
      <c r="C5468" t="s">
        <v>92</v>
      </c>
      <c r="D5468" s="29">
        <v>46009</v>
      </c>
      <c r="E5468" s="184" t="str">
        <f t="shared" si="340"/>
        <v/>
      </c>
      <c r="F5468" s="184" t="str">
        <f t="shared" si="341"/>
        <v/>
      </c>
      <c r="G5468" s="184" t="str">
        <f t="shared" si="342"/>
        <v/>
      </c>
      <c r="H5468" s="184" t="str">
        <f t="shared" si="343"/>
        <v/>
      </c>
      <c r="J5468" t="s">
        <v>253</v>
      </c>
      <c r="K5468" t="s">
        <v>253</v>
      </c>
      <c r="L5468">
        <v>72.810692000000003</v>
      </c>
      <c r="R5468">
        <v>145.62138400000001</v>
      </c>
      <c r="S5468" t="s">
        <v>201</v>
      </c>
      <c r="T5468" s="221">
        <v>45566.313194444447</v>
      </c>
    </row>
    <row r="5469" spans="1:20" x14ac:dyDescent="0.35">
      <c r="A5469" t="s">
        <v>226</v>
      </c>
      <c r="B5469" t="s">
        <v>254</v>
      </c>
      <c r="C5469" t="s">
        <v>92</v>
      </c>
      <c r="D5469" s="29">
        <v>46010</v>
      </c>
      <c r="E5469" s="184" t="str">
        <f t="shared" si="340"/>
        <v/>
      </c>
      <c r="F5469" s="184" t="str">
        <f t="shared" si="341"/>
        <v/>
      </c>
      <c r="G5469" s="184" t="str">
        <f t="shared" si="342"/>
        <v/>
      </c>
      <c r="H5469" s="184" t="str">
        <f t="shared" si="343"/>
        <v/>
      </c>
      <c r="J5469" t="s">
        <v>253</v>
      </c>
      <c r="K5469" t="s">
        <v>253</v>
      </c>
      <c r="L5469">
        <v>72.810692000000003</v>
      </c>
      <c r="R5469">
        <v>145.62138400000001</v>
      </c>
      <c r="S5469" t="s">
        <v>201</v>
      </c>
      <c r="T5469" s="221">
        <v>45566.313194444447</v>
      </c>
    </row>
    <row r="5470" spans="1:20" x14ac:dyDescent="0.35">
      <c r="A5470" t="s">
        <v>226</v>
      </c>
      <c r="B5470" t="s">
        <v>254</v>
      </c>
      <c r="C5470" t="s">
        <v>92</v>
      </c>
      <c r="D5470" s="29">
        <v>46011</v>
      </c>
      <c r="E5470" s="184" t="str">
        <f t="shared" si="340"/>
        <v/>
      </c>
      <c r="F5470" s="184" t="str">
        <f t="shared" si="341"/>
        <v/>
      </c>
      <c r="G5470" s="184" t="str">
        <f t="shared" si="342"/>
        <v/>
      </c>
      <c r="H5470" s="184" t="str">
        <f t="shared" si="343"/>
        <v/>
      </c>
      <c r="J5470" t="s">
        <v>253</v>
      </c>
      <c r="K5470" t="s">
        <v>253</v>
      </c>
      <c r="L5470">
        <v>72.810692000000003</v>
      </c>
      <c r="R5470">
        <v>145.62138400000001</v>
      </c>
      <c r="S5470" t="s">
        <v>201</v>
      </c>
      <c r="T5470" s="221">
        <v>45566.313194444447</v>
      </c>
    </row>
    <row r="5471" spans="1:20" x14ac:dyDescent="0.35">
      <c r="A5471" t="s">
        <v>226</v>
      </c>
      <c r="B5471" t="s">
        <v>254</v>
      </c>
      <c r="C5471" t="s">
        <v>92</v>
      </c>
      <c r="D5471" s="29">
        <v>46012</v>
      </c>
      <c r="E5471" s="184" t="str">
        <f t="shared" si="340"/>
        <v/>
      </c>
      <c r="F5471" s="184" t="str">
        <f t="shared" si="341"/>
        <v/>
      </c>
      <c r="G5471" s="184" t="str">
        <f t="shared" si="342"/>
        <v/>
      </c>
      <c r="H5471" s="184" t="str">
        <f t="shared" si="343"/>
        <v/>
      </c>
      <c r="J5471" t="s">
        <v>253</v>
      </c>
      <c r="K5471" t="s">
        <v>253</v>
      </c>
      <c r="L5471">
        <v>72.810692000000003</v>
      </c>
      <c r="R5471">
        <v>145.62138400000001</v>
      </c>
      <c r="S5471" t="s">
        <v>201</v>
      </c>
      <c r="T5471" s="221">
        <v>45566.313194444447</v>
      </c>
    </row>
    <row r="5472" spans="1:20" x14ac:dyDescent="0.35">
      <c r="A5472" t="s">
        <v>226</v>
      </c>
      <c r="B5472" t="s">
        <v>254</v>
      </c>
      <c r="C5472" t="s">
        <v>92</v>
      </c>
      <c r="D5472" s="29">
        <v>46013</v>
      </c>
      <c r="E5472" s="184" t="str">
        <f t="shared" si="340"/>
        <v/>
      </c>
      <c r="F5472" s="184" t="str">
        <f t="shared" si="341"/>
        <v/>
      </c>
      <c r="G5472" s="184" t="str">
        <f t="shared" si="342"/>
        <v/>
      </c>
      <c r="H5472" s="184" t="str">
        <f t="shared" si="343"/>
        <v/>
      </c>
      <c r="J5472" t="s">
        <v>253</v>
      </c>
      <c r="K5472" t="s">
        <v>253</v>
      </c>
      <c r="L5472">
        <v>72.810692000000003</v>
      </c>
      <c r="R5472">
        <v>145.62138400000001</v>
      </c>
      <c r="S5472" t="s">
        <v>201</v>
      </c>
      <c r="T5472" s="221">
        <v>45566.313194444447</v>
      </c>
    </row>
    <row r="5473" spans="1:20" x14ac:dyDescent="0.35">
      <c r="A5473" t="s">
        <v>226</v>
      </c>
      <c r="B5473" t="s">
        <v>254</v>
      </c>
      <c r="C5473" t="s">
        <v>92</v>
      </c>
      <c r="D5473" s="29">
        <v>46014</v>
      </c>
      <c r="E5473" s="184" t="str">
        <f t="shared" si="340"/>
        <v/>
      </c>
      <c r="F5473" s="184" t="str">
        <f t="shared" si="341"/>
        <v/>
      </c>
      <c r="G5473" s="184" t="str">
        <f t="shared" si="342"/>
        <v/>
      </c>
      <c r="H5473" s="184" t="str">
        <f t="shared" si="343"/>
        <v/>
      </c>
      <c r="J5473" t="s">
        <v>253</v>
      </c>
      <c r="K5473" t="s">
        <v>253</v>
      </c>
      <c r="L5473">
        <v>72.810692000000003</v>
      </c>
      <c r="R5473">
        <v>145.62138400000001</v>
      </c>
      <c r="S5473" t="s">
        <v>201</v>
      </c>
      <c r="T5473" s="221">
        <v>45566.313194444447</v>
      </c>
    </row>
    <row r="5474" spans="1:20" x14ac:dyDescent="0.35">
      <c r="A5474" t="s">
        <v>226</v>
      </c>
      <c r="B5474" t="s">
        <v>254</v>
      </c>
      <c r="C5474" t="s">
        <v>92</v>
      </c>
      <c r="D5474" s="29">
        <v>46015</v>
      </c>
      <c r="E5474" s="184" t="str">
        <f t="shared" si="340"/>
        <v/>
      </c>
      <c r="F5474" s="184" t="str">
        <f t="shared" si="341"/>
        <v/>
      </c>
      <c r="G5474" s="184" t="str">
        <f t="shared" si="342"/>
        <v/>
      </c>
      <c r="H5474" s="184" t="str">
        <f t="shared" si="343"/>
        <v/>
      </c>
      <c r="J5474" t="s">
        <v>253</v>
      </c>
      <c r="K5474" t="s">
        <v>253</v>
      </c>
      <c r="L5474">
        <v>72.810692000000003</v>
      </c>
      <c r="R5474">
        <v>145.62138400000001</v>
      </c>
      <c r="S5474" t="s">
        <v>201</v>
      </c>
      <c r="T5474" s="221">
        <v>45566.313194444447</v>
      </c>
    </row>
    <row r="5475" spans="1:20" x14ac:dyDescent="0.35">
      <c r="A5475" t="s">
        <v>226</v>
      </c>
      <c r="B5475" t="s">
        <v>254</v>
      </c>
      <c r="C5475" t="s">
        <v>92</v>
      </c>
      <c r="D5475" s="29">
        <v>46016</v>
      </c>
      <c r="E5475" s="184" t="str">
        <f t="shared" si="340"/>
        <v/>
      </c>
      <c r="F5475" s="184" t="str">
        <f t="shared" si="341"/>
        <v/>
      </c>
      <c r="G5475" s="184" t="str">
        <f t="shared" si="342"/>
        <v/>
      </c>
      <c r="H5475" s="184" t="str">
        <f t="shared" si="343"/>
        <v/>
      </c>
      <c r="J5475" t="s">
        <v>253</v>
      </c>
      <c r="K5475" t="s">
        <v>253</v>
      </c>
      <c r="L5475">
        <v>72.810692000000003</v>
      </c>
      <c r="R5475">
        <v>145.62138400000001</v>
      </c>
      <c r="S5475" t="s">
        <v>201</v>
      </c>
      <c r="T5475" s="221">
        <v>45566.313194444447</v>
      </c>
    </row>
    <row r="5476" spans="1:20" x14ac:dyDescent="0.35">
      <c r="A5476" t="s">
        <v>226</v>
      </c>
      <c r="B5476" t="s">
        <v>254</v>
      </c>
      <c r="C5476" t="s">
        <v>92</v>
      </c>
      <c r="D5476" s="29">
        <v>46017</v>
      </c>
      <c r="E5476" s="184" t="str">
        <f t="shared" si="340"/>
        <v/>
      </c>
      <c r="F5476" s="184" t="str">
        <f t="shared" si="341"/>
        <v/>
      </c>
      <c r="G5476" s="184" t="str">
        <f t="shared" si="342"/>
        <v/>
      </c>
      <c r="H5476" s="184" t="str">
        <f t="shared" si="343"/>
        <v/>
      </c>
      <c r="J5476" t="s">
        <v>253</v>
      </c>
      <c r="K5476" t="s">
        <v>253</v>
      </c>
      <c r="L5476">
        <v>72.810692000000003</v>
      </c>
      <c r="R5476">
        <v>145.62138400000001</v>
      </c>
      <c r="S5476" t="s">
        <v>201</v>
      </c>
      <c r="T5476" s="221">
        <v>45566.313194444447</v>
      </c>
    </row>
    <row r="5477" spans="1:20" x14ac:dyDescent="0.35">
      <c r="A5477" t="s">
        <v>226</v>
      </c>
      <c r="B5477" t="s">
        <v>254</v>
      </c>
      <c r="C5477" t="s">
        <v>92</v>
      </c>
      <c r="D5477" s="29">
        <v>46018</v>
      </c>
      <c r="E5477" s="184" t="str">
        <f t="shared" si="340"/>
        <v/>
      </c>
      <c r="F5477" s="184" t="str">
        <f t="shared" si="341"/>
        <v/>
      </c>
      <c r="G5477" s="184" t="str">
        <f t="shared" si="342"/>
        <v/>
      </c>
      <c r="H5477" s="184" t="str">
        <f t="shared" si="343"/>
        <v/>
      </c>
      <c r="J5477" t="s">
        <v>253</v>
      </c>
      <c r="K5477" t="s">
        <v>253</v>
      </c>
      <c r="L5477">
        <v>72.810692000000003</v>
      </c>
      <c r="R5477">
        <v>145.62138400000001</v>
      </c>
      <c r="S5477" t="s">
        <v>201</v>
      </c>
      <c r="T5477" s="221">
        <v>45566.313194444447</v>
      </c>
    </row>
    <row r="5478" spans="1:20" x14ac:dyDescent="0.35">
      <c r="A5478" t="s">
        <v>226</v>
      </c>
      <c r="B5478" t="s">
        <v>254</v>
      </c>
      <c r="C5478" t="s">
        <v>92</v>
      </c>
      <c r="D5478" s="29">
        <v>46019</v>
      </c>
      <c r="E5478" s="184" t="str">
        <f t="shared" si="340"/>
        <v/>
      </c>
      <c r="F5478" s="184" t="str">
        <f t="shared" si="341"/>
        <v/>
      </c>
      <c r="G5478" s="184" t="str">
        <f t="shared" si="342"/>
        <v/>
      </c>
      <c r="H5478" s="184" t="str">
        <f t="shared" si="343"/>
        <v/>
      </c>
      <c r="J5478" t="s">
        <v>253</v>
      </c>
      <c r="K5478" t="s">
        <v>253</v>
      </c>
      <c r="L5478">
        <v>72.810692000000003</v>
      </c>
      <c r="R5478">
        <v>145.62138400000001</v>
      </c>
      <c r="S5478" t="s">
        <v>201</v>
      </c>
      <c r="T5478" s="221">
        <v>45566.313194444447</v>
      </c>
    </row>
    <row r="5479" spans="1:20" x14ac:dyDescent="0.35">
      <c r="A5479" t="s">
        <v>226</v>
      </c>
      <c r="B5479" t="s">
        <v>254</v>
      </c>
      <c r="C5479" t="s">
        <v>92</v>
      </c>
      <c r="D5479" s="29">
        <v>46020</v>
      </c>
      <c r="E5479" s="184" t="str">
        <f t="shared" si="340"/>
        <v/>
      </c>
      <c r="F5479" s="184" t="str">
        <f t="shared" si="341"/>
        <v/>
      </c>
      <c r="G5479" s="184" t="str">
        <f t="shared" si="342"/>
        <v/>
      </c>
      <c r="H5479" s="184" t="str">
        <f t="shared" si="343"/>
        <v/>
      </c>
      <c r="J5479" t="s">
        <v>253</v>
      </c>
      <c r="K5479" t="s">
        <v>253</v>
      </c>
      <c r="L5479">
        <v>72.810692000000003</v>
      </c>
      <c r="R5479">
        <v>145.62138400000001</v>
      </c>
      <c r="S5479" t="s">
        <v>201</v>
      </c>
      <c r="T5479" s="221">
        <v>45566.313194444447</v>
      </c>
    </row>
    <row r="5480" spans="1:20" x14ac:dyDescent="0.35">
      <c r="A5480" t="s">
        <v>226</v>
      </c>
      <c r="B5480" t="s">
        <v>254</v>
      </c>
      <c r="C5480" t="s">
        <v>92</v>
      </c>
      <c r="D5480" s="29">
        <v>46021</v>
      </c>
      <c r="E5480" s="184" t="str">
        <f t="shared" si="340"/>
        <v/>
      </c>
      <c r="F5480" s="184" t="str">
        <f t="shared" si="341"/>
        <v/>
      </c>
      <c r="G5480" s="184" t="str">
        <f t="shared" si="342"/>
        <v/>
      </c>
      <c r="H5480" s="184" t="str">
        <f t="shared" si="343"/>
        <v/>
      </c>
      <c r="J5480" t="s">
        <v>253</v>
      </c>
      <c r="K5480" t="s">
        <v>253</v>
      </c>
      <c r="L5480">
        <v>72.810692000000003</v>
      </c>
      <c r="R5480">
        <v>145.62138400000001</v>
      </c>
      <c r="S5480" t="s">
        <v>201</v>
      </c>
      <c r="T5480" s="221">
        <v>45566.313194444447</v>
      </c>
    </row>
    <row r="5481" spans="1:20" x14ac:dyDescent="0.35">
      <c r="A5481" t="s">
        <v>226</v>
      </c>
      <c r="B5481" t="s">
        <v>254</v>
      </c>
      <c r="C5481" t="s">
        <v>92</v>
      </c>
      <c r="D5481" s="29">
        <v>46022</v>
      </c>
      <c r="E5481" s="184" t="str">
        <f t="shared" si="340"/>
        <v/>
      </c>
      <c r="F5481" s="184" t="str">
        <f t="shared" si="341"/>
        <v/>
      </c>
      <c r="G5481" s="184" t="str">
        <f t="shared" si="342"/>
        <v/>
      </c>
      <c r="H5481" s="184" t="str">
        <f t="shared" si="343"/>
        <v/>
      </c>
      <c r="J5481" t="s">
        <v>253</v>
      </c>
      <c r="K5481" t="s">
        <v>253</v>
      </c>
      <c r="L5481">
        <v>72.810692000000003</v>
      </c>
      <c r="R5481">
        <v>145.62138400000001</v>
      </c>
      <c r="S5481" t="s">
        <v>201</v>
      </c>
      <c r="T5481" s="221">
        <v>45566.313194444447</v>
      </c>
    </row>
    <row r="5482" spans="1:20" x14ac:dyDescent="0.35">
      <c r="A5482" t="s">
        <v>110</v>
      </c>
      <c r="B5482" t="s">
        <v>111</v>
      </c>
      <c r="C5482" t="s">
        <v>97</v>
      </c>
      <c r="D5482" s="29">
        <v>45658</v>
      </c>
      <c r="E5482" s="184" t="str">
        <f t="shared" si="340"/>
        <v/>
      </c>
      <c r="F5482" s="184" t="str">
        <f t="shared" si="341"/>
        <v/>
      </c>
      <c r="G5482" s="184" t="str">
        <f t="shared" si="342"/>
        <v/>
      </c>
      <c r="H5482" s="184" t="str">
        <f t="shared" si="343"/>
        <v/>
      </c>
      <c r="J5482" t="s">
        <v>253</v>
      </c>
      <c r="K5482" t="s">
        <v>253</v>
      </c>
      <c r="L5482">
        <f>51/1.0026</f>
        <v>50.86774386594854</v>
      </c>
      <c r="R5482">
        <v>114.701775</v>
      </c>
      <c r="S5482" t="s">
        <v>201</v>
      </c>
      <c r="T5482" s="221">
        <v>45342.35833333333</v>
      </c>
    </row>
    <row r="5483" spans="1:20" x14ac:dyDescent="0.35">
      <c r="A5483" t="s">
        <v>110</v>
      </c>
      <c r="B5483" t="s">
        <v>111</v>
      </c>
      <c r="C5483" t="s">
        <v>97</v>
      </c>
      <c r="D5483" s="29">
        <v>45659</v>
      </c>
      <c r="E5483" s="184" t="str">
        <f t="shared" si="340"/>
        <v/>
      </c>
      <c r="F5483" s="184" t="str">
        <f t="shared" si="341"/>
        <v/>
      </c>
      <c r="G5483" s="184" t="str">
        <f t="shared" si="342"/>
        <v/>
      </c>
      <c r="H5483" s="184" t="str">
        <f t="shared" si="343"/>
        <v/>
      </c>
      <c r="J5483" t="s">
        <v>253</v>
      </c>
      <c r="K5483" t="s">
        <v>253</v>
      </c>
      <c r="L5483">
        <f t="shared" ref="L5483:L5546" si="344">51/1.0026</f>
        <v>50.86774386594854</v>
      </c>
      <c r="R5483">
        <v>114.701775</v>
      </c>
      <c r="S5483" t="s">
        <v>201</v>
      </c>
      <c r="T5483" s="221">
        <v>45342.35833333333</v>
      </c>
    </row>
    <row r="5484" spans="1:20" x14ac:dyDescent="0.35">
      <c r="A5484" t="s">
        <v>110</v>
      </c>
      <c r="B5484" t="s">
        <v>111</v>
      </c>
      <c r="C5484" t="s">
        <v>97</v>
      </c>
      <c r="D5484" s="29">
        <v>45660</v>
      </c>
      <c r="E5484" s="184" t="str">
        <f t="shared" si="340"/>
        <v/>
      </c>
      <c r="F5484" s="184" t="str">
        <f t="shared" si="341"/>
        <v/>
      </c>
      <c r="G5484" s="184" t="str">
        <f t="shared" si="342"/>
        <v/>
      </c>
      <c r="H5484" s="184" t="str">
        <f t="shared" si="343"/>
        <v/>
      </c>
      <c r="J5484" t="s">
        <v>253</v>
      </c>
      <c r="K5484" t="s">
        <v>253</v>
      </c>
      <c r="L5484">
        <f t="shared" si="344"/>
        <v>50.86774386594854</v>
      </c>
      <c r="R5484">
        <v>114.701775</v>
      </c>
      <c r="S5484" t="s">
        <v>201</v>
      </c>
      <c r="T5484" s="221">
        <v>45342.35833333333</v>
      </c>
    </row>
    <row r="5485" spans="1:20" x14ac:dyDescent="0.35">
      <c r="A5485" t="s">
        <v>110</v>
      </c>
      <c r="B5485" t="s">
        <v>111</v>
      </c>
      <c r="C5485" t="s">
        <v>97</v>
      </c>
      <c r="D5485" s="29">
        <v>45661</v>
      </c>
      <c r="E5485" s="184" t="str">
        <f t="shared" si="340"/>
        <v/>
      </c>
      <c r="F5485" s="184" t="str">
        <f t="shared" si="341"/>
        <v/>
      </c>
      <c r="G5485" s="184" t="str">
        <f t="shared" si="342"/>
        <v/>
      </c>
      <c r="H5485" s="184" t="str">
        <f t="shared" si="343"/>
        <v/>
      </c>
      <c r="J5485" t="s">
        <v>253</v>
      </c>
      <c r="K5485" t="s">
        <v>253</v>
      </c>
      <c r="L5485">
        <f t="shared" si="344"/>
        <v>50.86774386594854</v>
      </c>
      <c r="R5485">
        <v>114.701775</v>
      </c>
      <c r="S5485" t="s">
        <v>201</v>
      </c>
      <c r="T5485" s="221">
        <v>45342.35833333333</v>
      </c>
    </row>
    <row r="5486" spans="1:20" x14ac:dyDescent="0.35">
      <c r="A5486" t="s">
        <v>110</v>
      </c>
      <c r="B5486" t="s">
        <v>111</v>
      </c>
      <c r="C5486" t="s">
        <v>97</v>
      </c>
      <c r="D5486" s="29">
        <v>45662</v>
      </c>
      <c r="E5486" s="184" t="str">
        <f t="shared" si="340"/>
        <v/>
      </c>
      <c r="F5486" s="184" t="str">
        <f t="shared" si="341"/>
        <v/>
      </c>
      <c r="G5486" s="184" t="str">
        <f t="shared" si="342"/>
        <v/>
      </c>
      <c r="H5486" s="184" t="str">
        <f t="shared" si="343"/>
        <v/>
      </c>
      <c r="J5486" t="s">
        <v>253</v>
      </c>
      <c r="K5486" t="s">
        <v>253</v>
      </c>
      <c r="L5486">
        <f t="shared" si="344"/>
        <v>50.86774386594854</v>
      </c>
      <c r="R5486">
        <v>114.701775</v>
      </c>
      <c r="S5486" t="s">
        <v>201</v>
      </c>
      <c r="T5486" s="221">
        <v>45342.35833333333</v>
      </c>
    </row>
    <row r="5487" spans="1:20" x14ac:dyDescent="0.35">
      <c r="A5487" t="s">
        <v>110</v>
      </c>
      <c r="B5487" t="s">
        <v>111</v>
      </c>
      <c r="C5487" t="s">
        <v>97</v>
      </c>
      <c r="D5487" s="29">
        <v>45663</v>
      </c>
      <c r="E5487" s="184" t="str">
        <f t="shared" si="340"/>
        <v/>
      </c>
      <c r="F5487" s="184" t="str">
        <f t="shared" si="341"/>
        <v/>
      </c>
      <c r="G5487" s="184" t="str">
        <f t="shared" si="342"/>
        <v/>
      </c>
      <c r="H5487" s="184" t="str">
        <f t="shared" si="343"/>
        <v/>
      </c>
      <c r="J5487" t="s">
        <v>253</v>
      </c>
      <c r="K5487" t="s">
        <v>253</v>
      </c>
      <c r="L5487">
        <f t="shared" si="344"/>
        <v>50.86774386594854</v>
      </c>
      <c r="R5487">
        <v>114.701775</v>
      </c>
      <c r="S5487" t="s">
        <v>201</v>
      </c>
      <c r="T5487" s="221">
        <v>45342.35833333333</v>
      </c>
    </row>
    <row r="5488" spans="1:20" x14ac:dyDescent="0.35">
      <c r="A5488" t="s">
        <v>110</v>
      </c>
      <c r="B5488" t="s">
        <v>111</v>
      </c>
      <c r="C5488" t="s">
        <v>97</v>
      </c>
      <c r="D5488" s="29">
        <v>45664</v>
      </c>
      <c r="E5488" s="184" t="str">
        <f t="shared" si="340"/>
        <v/>
      </c>
      <c r="F5488" s="184" t="str">
        <f t="shared" si="341"/>
        <v/>
      </c>
      <c r="G5488" s="184" t="str">
        <f t="shared" si="342"/>
        <v/>
      </c>
      <c r="H5488" s="184" t="str">
        <f t="shared" si="343"/>
        <v/>
      </c>
      <c r="J5488" t="s">
        <v>253</v>
      </c>
      <c r="K5488" t="s">
        <v>253</v>
      </c>
      <c r="L5488">
        <f t="shared" si="344"/>
        <v>50.86774386594854</v>
      </c>
      <c r="R5488">
        <v>114.701775</v>
      </c>
      <c r="S5488" t="s">
        <v>201</v>
      </c>
      <c r="T5488" s="221">
        <v>45342.35833333333</v>
      </c>
    </row>
    <row r="5489" spans="1:20" x14ac:dyDescent="0.35">
      <c r="A5489" t="s">
        <v>110</v>
      </c>
      <c r="B5489" t="s">
        <v>111</v>
      </c>
      <c r="C5489" t="s">
        <v>97</v>
      </c>
      <c r="D5489" s="29">
        <v>45665</v>
      </c>
      <c r="E5489" s="184" t="str">
        <f t="shared" si="340"/>
        <v/>
      </c>
      <c r="F5489" s="184" t="str">
        <f t="shared" si="341"/>
        <v/>
      </c>
      <c r="G5489" s="184" t="str">
        <f t="shared" si="342"/>
        <v/>
      </c>
      <c r="H5489" s="184" t="str">
        <f t="shared" si="343"/>
        <v/>
      </c>
      <c r="J5489" t="s">
        <v>253</v>
      </c>
      <c r="K5489" t="s">
        <v>253</v>
      </c>
      <c r="L5489">
        <f t="shared" si="344"/>
        <v>50.86774386594854</v>
      </c>
      <c r="R5489">
        <v>114.701775</v>
      </c>
      <c r="S5489" t="s">
        <v>201</v>
      </c>
      <c r="T5489" s="221">
        <v>45342.35833333333</v>
      </c>
    </row>
    <row r="5490" spans="1:20" x14ac:dyDescent="0.35">
      <c r="A5490" t="s">
        <v>110</v>
      </c>
      <c r="B5490" t="s">
        <v>111</v>
      </c>
      <c r="C5490" t="s">
        <v>97</v>
      </c>
      <c r="D5490" s="29">
        <v>45666</v>
      </c>
      <c r="E5490" s="184" t="str">
        <f t="shared" si="340"/>
        <v/>
      </c>
      <c r="F5490" s="184" t="str">
        <f t="shared" si="341"/>
        <v/>
      </c>
      <c r="G5490" s="184" t="str">
        <f t="shared" si="342"/>
        <v/>
      </c>
      <c r="H5490" s="184" t="str">
        <f t="shared" si="343"/>
        <v/>
      </c>
      <c r="J5490" t="s">
        <v>253</v>
      </c>
      <c r="K5490" t="s">
        <v>253</v>
      </c>
      <c r="L5490">
        <f t="shared" si="344"/>
        <v>50.86774386594854</v>
      </c>
      <c r="R5490">
        <v>114.701775</v>
      </c>
      <c r="S5490" t="s">
        <v>201</v>
      </c>
      <c r="T5490" s="221">
        <v>45342.35833333333</v>
      </c>
    </row>
    <row r="5491" spans="1:20" x14ac:dyDescent="0.35">
      <c r="A5491" t="s">
        <v>110</v>
      </c>
      <c r="B5491" t="s">
        <v>111</v>
      </c>
      <c r="C5491" t="s">
        <v>97</v>
      </c>
      <c r="D5491" s="29">
        <v>45667</v>
      </c>
      <c r="E5491" s="184" t="str">
        <f t="shared" si="340"/>
        <v/>
      </c>
      <c r="F5491" s="184" t="str">
        <f t="shared" si="341"/>
        <v/>
      </c>
      <c r="G5491" s="184" t="str">
        <f t="shared" si="342"/>
        <v/>
      </c>
      <c r="H5491" s="184" t="str">
        <f t="shared" si="343"/>
        <v/>
      </c>
      <c r="J5491" t="s">
        <v>253</v>
      </c>
      <c r="K5491" t="s">
        <v>253</v>
      </c>
      <c r="L5491">
        <f t="shared" si="344"/>
        <v>50.86774386594854</v>
      </c>
      <c r="R5491">
        <v>114.701775</v>
      </c>
      <c r="S5491" t="s">
        <v>201</v>
      </c>
      <c r="T5491" s="221">
        <v>45342.35833333333</v>
      </c>
    </row>
    <row r="5492" spans="1:20" x14ac:dyDescent="0.35">
      <c r="A5492" t="s">
        <v>110</v>
      </c>
      <c r="B5492" t="s">
        <v>111</v>
      </c>
      <c r="C5492" t="s">
        <v>97</v>
      </c>
      <c r="D5492" s="29">
        <v>45668</v>
      </c>
      <c r="E5492" s="184" t="str">
        <f t="shared" si="340"/>
        <v/>
      </c>
      <c r="F5492" s="184" t="str">
        <f t="shared" si="341"/>
        <v/>
      </c>
      <c r="G5492" s="184" t="str">
        <f t="shared" si="342"/>
        <v/>
      </c>
      <c r="H5492" s="184" t="str">
        <f t="shared" si="343"/>
        <v/>
      </c>
      <c r="J5492" t="s">
        <v>253</v>
      </c>
      <c r="K5492" t="s">
        <v>253</v>
      </c>
      <c r="L5492">
        <f t="shared" si="344"/>
        <v>50.86774386594854</v>
      </c>
      <c r="R5492">
        <v>114.701775</v>
      </c>
      <c r="S5492" t="s">
        <v>201</v>
      </c>
      <c r="T5492" s="221">
        <v>45342.35833333333</v>
      </c>
    </row>
    <row r="5493" spans="1:20" x14ac:dyDescent="0.35">
      <c r="A5493" t="s">
        <v>110</v>
      </c>
      <c r="B5493" t="s">
        <v>111</v>
      </c>
      <c r="C5493" t="s">
        <v>97</v>
      </c>
      <c r="D5493" s="29">
        <v>45669</v>
      </c>
      <c r="E5493" s="184" t="str">
        <f t="shared" si="340"/>
        <v/>
      </c>
      <c r="F5493" s="184" t="str">
        <f t="shared" si="341"/>
        <v/>
      </c>
      <c r="G5493" s="184" t="str">
        <f t="shared" si="342"/>
        <v/>
      </c>
      <c r="H5493" s="184" t="str">
        <f t="shared" si="343"/>
        <v/>
      </c>
      <c r="J5493" t="s">
        <v>253</v>
      </c>
      <c r="K5493" t="s">
        <v>253</v>
      </c>
      <c r="L5493">
        <f t="shared" si="344"/>
        <v>50.86774386594854</v>
      </c>
      <c r="R5493">
        <v>114.701775</v>
      </c>
      <c r="S5493" t="s">
        <v>201</v>
      </c>
      <c r="T5493" s="221">
        <v>45342.35833333333</v>
      </c>
    </row>
    <row r="5494" spans="1:20" x14ac:dyDescent="0.35">
      <c r="A5494" t="s">
        <v>110</v>
      </c>
      <c r="B5494" t="s">
        <v>111</v>
      </c>
      <c r="C5494" t="s">
        <v>97</v>
      </c>
      <c r="D5494" s="29">
        <v>45670</v>
      </c>
      <c r="E5494" s="184" t="str">
        <f t="shared" si="340"/>
        <v/>
      </c>
      <c r="F5494" s="184" t="str">
        <f t="shared" si="341"/>
        <v/>
      </c>
      <c r="G5494" s="184" t="str">
        <f t="shared" si="342"/>
        <v/>
      </c>
      <c r="H5494" s="184" t="str">
        <f t="shared" si="343"/>
        <v/>
      </c>
      <c r="J5494" t="s">
        <v>253</v>
      </c>
      <c r="K5494" t="s">
        <v>253</v>
      </c>
      <c r="L5494">
        <f t="shared" si="344"/>
        <v>50.86774386594854</v>
      </c>
      <c r="R5494">
        <v>114.701775</v>
      </c>
      <c r="S5494" t="s">
        <v>201</v>
      </c>
      <c r="T5494" s="221">
        <v>45342.35833333333</v>
      </c>
    </row>
    <row r="5495" spans="1:20" x14ac:dyDescent="0.35">
      <c r="A5495" t="s">
        <v>110</v>
      </c>
      <c r="B5495" t="s">
        <v>111</v>
      </c>
      <c r="C5495" t="s">
        <v>97</v>
      </c>
      <c r="D5495" s="29">
        <v>45671</v>
      </c>
      <c r="E5495" s="184" t="str">
        <f t="shared" si="340"/>
        <v/>
      </c>
      <c r="F5495" s="184" t="str">
        <f t="shared" si="341"/>
        <v/>
      </c>
      <c r="G5495" s="184" t="str">
        <f t="shared" si="342"/>
        <v/>
      </c>
      <c r="H5495" s="184" t="str">
        <f t="shared" si="343"/>
        <v/>
      </c>
      <c r="J5495" t="s">
        <v>253</v>
      </c>
      <c r="K5495" t="s">
        <v>253</v>
      </c>
      <c r="L5495">
        <f t="shared" si="344"/>
        <v>50.86774386594854</v>
      </c>
      <c r="R5495">
        <v>114.701775</v>
      </c>
      <c r="S5495" t="s">
        <v>201</v>
      </c>
      <c r="T5495" s="221">
        <v>45342.35833333333</v>
      </c>
    </row>
    <row r="5496" spans="1:20" x14ac:dyDescent="0.35">
      <c r="A5496" t="s">
        <v>110</v>
      </c>
      <c r="B5496" t="s">
        <v>111</v>
      </c>
      <c r="C5496" t="s">
        <v>97</v>
      </c>
      <c r="D5496" s="29">
        <v>45672</v>
      </c>
      <c r="E5496" s="184" t="str">
        <f t="shared" si="340"/>
        <v/>
      </c>
      <c r="F5496" s="184" t="str">
        <f t="shared" si="341"/>
        <v/>
      </c>
      <c r="G5496" s="184" t="str">
        <f t="shared" si="342"/>
        <v/>
      </c>
      <c r="H5496" s="184" t="str">
        <f t="shared" si="343"/>
        <v/>
      </c>
      <c r="J5496" t="s">
        <v>253</v>
      </c>
      <c r="K5496" t="s">
        <v>253</v>
      </c>
      <c r="L5496">
        <f t="shared" si="344"/>
        <v>50.86774386594854</v>
      </c>
      <c r="R5496">
        <v>114.701775</v>
      </c>
      <c r="S5496" t="s">
        <v>201</v>
      </c>
      <c r="T5496" s="221">
        <v>45342.35833333333</v>
      </c>
    </row>
    <row r="5497" spans="1:20" x14ac:dyDescent="0.35">
      <c r="A5497" t="s">
        <v>110</v>
      </c>
      <c r="B5497" t="s">
        <v>111</v>
      </c>
      <c r="C5497" t="s">
        <v>97</v>
      </c>
      <c r="D5497" s="29">
        <v>45673</v>
      </c>
      <c r="E5497" s="184" t="str">
        <f t="shared" si="340"/>
        <v/>
      </c>
      <c r="F5497" s="184" t="str">
        <f t="shared" si="341"/>
        <v/>
      </c>
      <c r="G5497" s="184" t="str">
        <f t="shared" si="342"/>
        <v/>
      </c>
      <c r="H5497" s="184" t="str">
        <f t="shared" si="343"/>
        <v/>
      </c>
      <c r="J5497" t="s">
        <v>253</v>
      </c>
      <c r="K5497" t="s">
        <v>253</v>
      </c>
      <c r="L5497">
        <f t="shared" si="344"/>
        <v>50.86774386594854</v>
      </c>
      <c r="R5497">
        <v>114.701775</v>
      </c>
      <c r="S5497" t="s">
        <v>201</v>
      </c>
      <c r="T5497" s="221">
        <v>45342.35833333333</v>
      </c>
    </row>
    <row r="5498" spans="1:20" x14ac:dyDescent="0.35">
      <c r="A5498" t="s">
        <v>110</v>
      </c>
      <c r="B5498" t="s">
        <v>111</v>
      </c>
      <c r="C5498" t="s">
        <v>97</v>
      </c>
      <c r="D5498" s="29">
        <v>45674</v>
      </c>
      <c r="E5498" s="184" t="str">
        <f t="shared" si="340"/>
        <v/>
      </c>
      <c r="F5498" s="184" t="str">
        <f t="shared" si="341"/>
        <v/>
      </c>
      <c r="G5498" s="184" t="str">
        <f t="shared" si="342"/>
        <v/>
      </c>
      <c r="H5498" s="184" t="str">
        <f t="shared" si="343"/>
        <v/>
      </c>
      <c r="J5498" t="s">
        <v>253</v>
      </c>
      <c r="K5498" t="s">
        <v>253</v>
      </c>
      <c r="L5498">
        <f t="shared" si="344"/>
        <v>50.86774386594854</v>
      </c>
      <c r="R5498">
        <v>114.701775</v>
      </c>
      <c r="S5498" t="s">
        <v>201</v>
      </c>
      <c r="T5498" s="221">
        <v>45342.35833333333</v>
      </c>
    </row>
    <row r="5499" spans="1:20" x14ac:dyDescent="0.35">
      <c r="A5499" t="s">
        <v>110</v>
      </c>
      <c r="B5499" t="s">
        <v>111</v>
      </c>
      <c r="C5499" t="s">
        <v>97</v>
      </c>
      <c r="D5499" s="29">
        <v>45675</v>
      </c>
      <c r="E5499" s="184" t="str">
        <f t="shared" si="340"/>
        <v/>
      </c>
      <c r="F5499" s="184" t="str">
        <f t="shared" si="341"/>
        <v/>
      </c>
      <c r="G5499" s="184" t="str">
        <f t="shared" si="342"/>
        <v/>
      </c>
      <c r="H5499" s="184" t="str">
        <f t="shared" si="343"/>
        <v/>
      </c>
      <c r="J5499" t="s">
        <v>253</v>
      </c>
      <c r="K5499" t="s">
        <v>253</v>
      </c>
      <c r="L5499">
        <f t="shared" si="344"/>
        <v>50.86774386594854</v>
      </c>
      <c r="R5499">
        <v>114.701775</v>
      </c>
      <c r="S5499" t="s">
        <v>201</v>
      </c>
      <c r="T5499" s="221">
        <v>45342.35833333333</v>
      </c>
    </row>
    <row r="5500" spans="1:20" x14ac:dyDescent="0.35">
      <c r="A5500" t="s">
        <v>110</v>
      </c>
      <c r="B5500" t="s">
        <v>111</v>
      </c>
      <c r="C5500" t="s">
        <v>97</v>
      </c>
      <c r="D5500" s="29">
        <v>45676</v>
      </c>
      <c r="E5500" s="184" t="str">
        <f t="shared" si="340"/>
        <v/>
      </c>
      <c r="F5500" s="184" t="str">
        <f t="shared" si="341"/>
        <v/>
      </c>
      <c r="G5500" s="184" t="str">
        <f t="shared" si="342"/>
        <v/>
      </c>
      <c r="H5500" s="184" t="str">
        <f t="shared" si="343"/>
        <v/>
      </c>
      <c r="J5500" t="s">
        <v>253</v>
      </c>
      <c r="K5500" t="s">
        <v>253</v>
      </c>
      <c r="L5500">
        <f t="shared" si="344"/>
        <v>50.86774386594854</v>
      </c>
      <c r="R5500">
        <v>114.701775</v>
      </c>
      <c r="S5500" t="s">
        <v>201</v>
      </c>
      <c r="T5500" s="221">
        <v>45342.35833333333</v>
      </c>
    </row>
    <row r="5501" spans="1:20" x14ac:dyDescent="0.35">
      <c r="A5501" t="s">
        <v>110</v>
      </c>
      <c r="B5501" t="s">
        <v>111</v>
      </c>
      <c r="C5501" t="s">
        <v>97</v>
      </c>
      <c r="D5501" s="29">
        <v>45677</v>
      </c>
      <c r="E5501" s="184" t="str">
        <f t="shared" si="340"/>
        <v/>
      </c>
      <c r="F5501" s="184" t="str">
        <f t="shared" si="341"/>
        <v/>
      </c>
      <c r="G5501" s="184" t="str">
        <f t="shared" si="342"/>
        <v/>
      </c>
      <c r="H5501" s="184" t="str">
        <f t="shared" si="343"/>
        <v/>
      </c>
      <c r="J5501" t="s">
        <v>253</v>
      </c>
      <c r="K5501" t="s">
        <v>253</v>
      </c>
      <c r="L5501">
        <f t="shared" si="344"/>
        <v>50.86774386594854</v>
      </c>
      <c r="R5501">
        <v>114.701775</v>
      </c>
      <c r="S5501" t="s">
        <v>201</v>
      </c>
      <c r="T5501" s="221">
        <v>45342.35833333333</v>
      </c>
    </row>
    <row r="5502" spans="1:20" x14ac:dyDescent="0.35">
      <c r="A5502" t="s">
        <v>110</v>
      </c>
      <c r="B5502" t="s">
        <v>111</v>
      </c>
      <c r="C5502" t="s">
        <v>97</v>
      </c>
      <c r="D5502" s="29">
        <v>45678</v>
      </c>
      <c r="E5502" s="184" t="str">
        <f t="shared" si="340"/>
        <v/>
      </c>
      <c r="F5502" s="184" t="str">
        <f t="shared" si="341"/>
        <v/>
      </c>
      <c r="G5502" s="184" t="str">
        <f t="shared" si="342"/>
        <v/>
      </c>
      <c r="H5502" s="184" t="str">
        <f t="shared" si="343"/>
        <v/>
      </c>
      <c r="J5502" t="s">
        <v>253</v>
      </c>
      <c r="K5502" t="s">
        <v>253</v>
      </c>
      <c r="L5502">
        <f t="shared" si="344"/>
        <v>50.86774386594854</v>
      </c>
      <c r="R5502">
        <v>114.701775</v>
      </c>
      <c r="S5502" t="s">
        <v>201</v>
      </c>
      <c r="T5502" s="221">
        <v>45342.35833333333</v>
      </c>
    </row>
    <row r="5503" spans="1:20" x14ac:dyDescent="0.35">
      <c r="A5503" t="s">
        <v>110</v>
      </c>
      <c r="B5503" t="s">
        <v>111</v>
      </c>
      <c r="C5503" t="s">
        <v>97</v>
      </c>
      <c r="D5503" s="29">
        <v>45679</v>
      </c>
      <c r="E5503" s="184" t="str">
        <f t="shared" si="340"/>
        <v/>
      </c>
      <c r="F5503" s="184" t="str">
        <f t="shared" si="341"/>
        <v/>
      </c>
      <c r="G5503" s="184" t="str">
        <f t="shared" si="342"/>
        <v/>
      </c>
      <c r="H5503" s="184" t="str">
        <f t="shared" si="343"/>
        <v/>
      </c>
      <c r="J5503" t="s">
        <v>253</v>
      </c>
      <c r="K5503" t="s">
        <v>253</v>
      </c>
      <c r="L5503">
        <f t="shared" si="344"/>
        <v>50.86774386594854</v>
      </c>
      <c r="R5503">
        <v>114.701775</v>
      </c>
      <c r="S5503" t="s">
        <v>201</v>
      </c>
      <c r="T5503" s="221">
        <v>45342.35833333333</v>
      </c>
    </row>
    <row r="5504" spans="1:20" x14ac:dyDescent="0.35">
      <c r="A5504" t="s">
        <v>110</v>
      </c>
      <c r="B5504" t="s">
        <v>111</v>
      </c>
      <c r="C5504" t="s">
        <v>97</v>
      </c>
      <c r="D5504" s="29">
        <v>45680</v>
      </c>
      <c r="E5504" s="184" t="str">
        <f t="shared" si="340"/>
        <v/>
      </c>
      <c r="F5504" s="184" t="str">
        <f t="shared" si="341"/>
        <v/>
      </c>
      <c r="G5504" s="184" t="str">
        <f t="shared" si="342"/>
        <v/>
      </c>
      <c r="H5504" s="184" t="str">
        <f t="shared" si="343"/>
        <v/>
      </c>
      <c r="J5504" t="s">
        <v>253</v>
      </c>
      <c r="K5504" t="s">
        <v>253</v>
      </c>
      <c r="L5504">
        <f t="shared" si="344"/>
        <v>50.86774386594854</v>
      </c>
      <c r="R5504">
        <v>114.701775</v>
      </c>
      <c r="S5504" t="s">
        <v>201</v>
      </c>
      <c r="T5504" s="221">
        <v>45342.35833333333</v>
      </c>
    </row>
    <row r="5505" spans="1:20" x14ac:dyDescent="0.35">
      <c r="A5505" t="s">
        <v>110</v>
      </c>
      <c r="B5505" t="s">
        <v>111</v>
      </c>
      <c r="C5505" t="s">
        <v>97</v>
      </c>
      <c r="D5505" s="29">
        <v>45681</v>
      </c>
      <c r="E5505" s="184" t="str">
        <f t="shared" si="340"/>
        <v/>
      </c>
      <c r="F5505" s="184" t="str">
        <f t="shared" si="341"/>
        <v/>
      </c>
      <c r="G5505" s="184" t="str">
        <f t="shared" si="342"/>
        <v/>
      </c>
      <c r="H5505" s="184" t="str">
        <f t="shared" si="343"/>
        <v/>
      </c>
      <c r="J5505" t="s">
        <v>253</v>
      </c>
      <c r="K5505" t="s">
        <v>253</v>
      </c>
      <c r="L5505">
        <f t="shared" si="344"/>
        <v>50.86774386594854</v>
      </c>
      <c r="R5505">
        <v>114.701775</v>
      </c>
      <c r="S5505" t="s">
        <v>201</v>
      </c>
      <c r="T5505" s="221">
        <v>45342.35833333333</v>
      </c>
    </row>
    <row r="5506" spans="1:20" x14ac:dyDescent="0.35">
      <c r="A5506" t="s">
        <v>110</v>
      </c>
      <c r="B5506" t="s">
        <v>111</v>
      </c>
      <c r="C5506" t="s">
        <v>97</v>
      </c>
      <c r="D5506" s="29">
        <v>45682</v>
      </c>
      <c r="E5506" s="184" t="str">
        <f t="shared" si="340"/>
        <v/>
      </c>
      <c r="F5506" s="184" t="str">
        <f t="shared" si="341"/>
        <v/>
      </c>
      <c r="G5506" s="184" t="str">
        <f t="shared" si="342"/>
        <v/>
      </c>
      <c r="H5506" s="184" t="str">
        <f t="shared" si="343"/>
        <v/>
      </c>
      <c r="J5506" t="s">
        <v>253</v>
      </c>
      <c r="K5506" t="s">
        <v>253</v>
      </c>
      <c r="L5506">
        <f t="shared" si="344"/>
        <v>50.86774386594854</v>
      </c>
      <c r="R5506">
        <v>114.701775</v>
      </c>
      <c r="S5506" t="s">
        <v>201</v>
      </c>
      <c r="T5506" s="221">
        <v>45342.35833333333</v>
      </c>
    </row>
    <row r="5507" spans="1:20" x14ac:dyDescent="0.35">
      <c r="A5507" t="s">
        <v>110</v>
      </c>
      <c r="B5507" t="s">
        <v>111</v>
      </c>
      <c r="C5507" t="s">
        <v>97</v>
      </c>
      <c r="D5507" s="29">
        <v>45683</v>
      </c>
      <c r="E5507" s="184" t="str">
        <f t="shared" si="340"/>
        <v/>
      </c>
      <c r="F5507" s="184" t="str">
        <f t="shared" si="341"/>
        <v/>
      </c>
      <c r="G5507" s="184" t="str">
        <f t="shared" si="342"/>
        <v/>
      </c>
      <c r="H5507" s="184" t="str">
        <f t="shared" si="343"/>
        <v/>
      </c>
      <c r="J5507" t="s">
        <v>253</v>
      </c>
      <c r="K5507" t="s">
        <v>253</v>
      </c>
      <c r="L5507">
        <f t="shared" si="344"/>
        <v>50.86774386594854</v>
      </c>
      <c r="R5507">
        <v>114.701775</v>
      </c>
      <c r="S5507" t="s">
        <v>201</v>
      </c>
      <c r="T5507" s="221">
        <v>45342.35833333333</v>
      </c>
    </row>
    <row r="5508" spans="1:20" x14ac:dyDescent="0.35">
      <c r="A5508" t="s">
        <v>110</v>
      </c>
      <c r="B5508" t="s">
        <v>111</v>
      </c>
      <c r="C5508" t="s">
        <v>97</v>
      </c>
      <c r="D5508" s="29">
        <v>45684</v>
      </c>
      <c r="E5508" s="184" t="str">
        <f t="shared" si="340"/>
        <v/>
      </c>
      <c r="F5508" s="184" t="str">
        <f t="shared" si="341"/>
        <v/>
      </c>
      <c r="G5508" s="184" t="str">
        <f t="shared" si="342"/>
        <v/>
      </c>
      <c r="H5508" s="184" t="str">
        <f t="shared" si="343"/>
        <v/>
      </c>
      <c r="J5508" t="s">
        <v>253</v>
      </c>
      <c r="K5508" t="s">
        <v>253</v>
      </c>
      <c r="L5508">
        <f t="shared" si="344"/>
        <v>50.86774386594854</v>
      </c>
      <c r="R5508">
        <v>114.701775</v>
      </c>
      <c r="S5508" t="s">
        <v>201</v>
      </c>
      <c r="T5508" s="221">
        <v>45342.35833333333</v>
      </c>
    </row>
    <row r="5509" spans="1:20" x14ac:dyDescent="0.35">
      <c r="A5509" t="s">
        <v>110</v>
      </c>
      <c r="B5509" t="s">
        <v>111</v>
      </c>
      <c r="C5509" t="s">
        <v>97</v>
      </c>
      <c r="D5509" s="29">
        <v>45685</v>
      </c>
      <c r="E5509" s="184" t="str">
        <f t="shared" si="340"/>
        <v/>
      </c>
      <c r="F5509" s="184" t="str">
        <f t="shared" si="341"/>
        <v/>
      </c>
      <c r="G5509" s="184" t="str">
        <f t="shared" si="342"/>
        <v/>
      </c>
      <c r="H5509" s="184" t="str">
        <f t="shared" si="343"/>
        <v/>
      </c>
      <c r="J5509" t="s">
        <v>253</v>
      </c>
      <c r="K5509" t="s">
        <v>253</v>
      </c>
      <c r="L5509">
        <f t="shared" si="344"/>
        <v>50.86774386594854</v>
      </c>
      <c r="R5509">
        <v>114.701775</v>
      </c>
      <c r="S5509" t="s">
        <v>201</v>
      </c>
      <c r="T5509" s="221">
        <v>45342.35833333333</v>
      </c>
    </row>
    <row r="5510" spans="1:20" x14ac:dyDescent="0.35">
      <c r="A5510" t="s">
        <v>110</v>
      </c>
      <c r="B5510" t="s">
        <v>111</v>
      </c>
      <c r="C5510" t="s">
        <v>97</v>
      </c>
      <c r="D5510" s="29">
        <v>45686</v>
      </c>
      <c r="E5510" s="184" t="str">
        <f t="shared" si="340"/>
        <v/>
      </c>
      <c r="F5510" s="184" t="str">
        <f t="shared" si="341"/>
        <v/>
      </c>
      <c r="G5510" s="184" t="str">
        <f t="shared" si="342"/>
        <v/>
      </c>
      <c r="H5510" s="184" t="str">
        <f t="shared" si="343"/>
        <v/>
      </c>
      <c r="J5510" t="s">
        <v>253</v>
      </c>
      <c r="K5510" t="s">
        <v>253</v>
      </c>
      <c r="L5510">
        <f t="shared" si="344"/>
        <v>50.86774386594854</v>
      </c>
      <c r="R5510">
        <v>114.701775</v>
      </c>
      <c r="S5510" t="s">
        <v>201</v>
      </c>
      <c r="T5510" s="221">
        <v>45342.35833333333</v>
      </c>
    </row>
    <row r="5511" spans="1:20" x14ac:dyDescent="0.35">
      <c r="A5511" t="s">
        <v>110</v>
      </c>
      <c r="B5511" t="s">
        <v>111</v>
      </c>
      <c r="C5511" t="s">
        <v>97</v>
      </c>
      <c r="D5511" s="29">
        <v>45687</v>
      </c>
      <c r="E5511" s="184" t="str">
        <f t="shared" si="340"/>
        <v/>
      </c>
      <c r="F5511" s="184" t="str">
        <f t="shared" si="341"/>
        <v/>
      </c>
      <c r="G5511" s="184" t="str">
        <f t="shared" si="342"/>
        <v/>
      </c>
      <c r="H5511" s="184" t="str">
        <f t="shared" si="343"/>
        <v/>
      </c>
      <c r="J5511" t="s">
        <v>253</v>
      </c>
      <c r="K5511" t="s">
        <v>253</v>
      </c>
      <c r="L5511">
        <f t="shared" si="344"/>
        <v>50.86774386594854</v>
      </c>
      <c r="R5511">
        <v>114.701775</v>
      </c>
      <c r="S5511" t="s">
        <v>201</v>
      </c>
      <c r="T5511" s="221">
        <v>45342.35833333333</v>
      </c>
    </row>
    <row r="5512" spans="1:20" x14ac:dyDescent="0.35">
      <c r="A5512" t="s">
        <v>110</v>
      </c>
      <c r="B5512" t="s">
        <v>111</v>
      </c>
      <c r="C5512" t="s">
        <v>97</v>
      </c>
      <c r="D5512" s="29">
        <v>45688</v>
      </c>
      <c r="E5512" s="184" t="str">
        <f t="shared" ref="E5512:E5575" si="345">IF(J5512="","",IF(L5512=0,0,IF(1-(J5512/L5512)&lt;0,"",1-(J5512/L5512))))</f>
        <v/>
      </c>
      <c r="F5512" s="184" t="str">
        <f t="shared" ref="F5512:F5575" si="346">IF(K5512="","",IF(L5512=0,0,IF(1-(K5512/L5512)&lt;0,"",1-(K5512/L5512))))</f>
        <v/>
      </c>
      <c r="G5512" s="184" t="str">
        <f t="shared" ref="G5512:G5575" si="347">IF(J5512="","",IF(1-(J5512/R5512)&lt;0,"",1-(J5512/R5512)))</f>
        <v/>
      </c>
      <c r="H5512" s="184" t="str">
        <f t="shared" ref="H5512:H5575" si="348">IF(K5512="","",IF(1-(K5512/R5512)&lt;0,"",1-(K5512/R5512)))</f>
        <v/>
      </c>
      <c r="J5512" t="s">
        <v>253</v>
      </c>
      <c r="K5512" t="s">
        <v>253</v>
      </c>
      <c r="L5512">
        <f t="shared" si="344"/>
        <v>50.86774386594854</v>
      </c>
      <c r="R5512">
        <v>114.701775</v>
      </c>
      <c r="S5512" t="s">
        <v>201</v>
      </c>
      <c r="T5512" s="221">
        <v>45342.35833333333</v>
      </c>
    </row>
    <row r="5513" spans="1:20" x14ac:dyDescent="0.35">
      <c r="A5513" t="s">
        <v>110</v>
      </c>
      <c r="B5513" t="s">
        <v>111</v>
      </c>
      <c r="C5513" t="s">
        <v>97</v>
      </c>
      <c r="D5513" s="29">
        <v>45689</v>
      </c>
      <c r="E5513" s="184" t="str">
        <f t="shared" si="345"/>
        <v/>
      </c>
      <c r="F5513" s="184" t="str">
        <f t="shared" si="346"/>
        <v/>
      </c>
      <c r="G5513" s="184" t="str">
        <f t="shared" si="347"/>
        <v/>
      </c>
      <c r="H5513" s="184" t="str">
        <f t="shared" si="348"/>
        <v/>
      </c>
      <c r="J5513" t="s">
        <v>253</v>
      </c>
      <c r="K5513" t="s">
        <v>253</v>
      </c>
      <c r="L5513">
        <f t="shared" si="344"/>
        <v>50.86774386594854</v>
      </c>
      <c r="R5513">
        <v>114.701775</v>
      </c>
      <c r="S5513" t="s">
        <v>201</v>
      </c>
      <c r="T5513" s="221">
        <v>45352.314583333333</v>
      </c>
    </row>
    <row r="5514" spans="1:20" x14ac:dyDescent="0.35">
      <c r="A5514" t="s">
        <v>110</v>
      </c>
      <c r="B5514" t="s">
        <v>111</v>
      </c>
      <c r="C5514" t="s">
        <v>97</v>
      </c>
      <c r="D5514" s="29">
        <v>45690</v>
      </c>
      <c r="E5514" s="184" t="str">
        <f t="shared" si="345"/>
        <v/>
      </c>
      <c r="F5514" s="184" t="str">
        <f t="shared" si="346"/>
        <v/>
      </c>
      <c r="G5514" s="184" t="str">
        <f t="shared" si="347"/>
        <v/>
      </c>
      <c r="H5514" s="184" t="str">
        <f t="shared" si="348"/>
        <v/>
      </c>
      <c r="J5514" t="s">
        <v>253</v>
      </c>
      <c r="K5514" t="s">
        <v>253</v>
      </c>
      <c r="L5514">
        <f t="shared" si="344"/>
        <v>50.86774386594854</v>
      </c>
      <c r="R5514">
        <v>114.701775</v>
      </c>
      <c r="S5514" t="s">
        <v>201</v>
      </c>
      <c r="T5514" s="221">
        <v>45352.315972222219</v>
      </c>
    </row>
    <row r="5515" spans="1:20" x14ac:dyDescent="0.35">
      <c r="A5515" t="s">
        <v>110</v>
      </c>
      <c r="B5515" t="s">
        <v>111</v>
      </c>
      <c r="C5515" t="s">
        <v>97</v>
      </c>
      <c r="D5515" s="29">
        <v>45691</v>
      </c>
      <c r="E5515" s="184" t="str">
        <f t="shared" si="345"/>
        <v/>
      </c>
      <c r="F5515" s="184" t="str">
        <f t="shared" si="346"/>
        <v/>
      </c>
      <c r="G5515" s="184" t="str">
        <f t="shared" si="347"/>
        <v/>
      </c>
      <c r="H5515" s="184" t="str">
        <f t="shared" si="348"/>
        <v/>
      </c>
      <c r="J5515" t="s">
        <v>253</v>
      </c>
      <c r="K5515" t="s">
        <v>253</v>
      </c>
      <c r="L5515">
        <f t="shared" si="344"/>
        <v>50.86774386594854</v>
      </c>
      <c r="R5515">
        <v>114.701775</v>
      </c>
      <c r="S5515" t="s">
        <v>201</v>
      </c>
      <c r="T5515" s="221">
        <v>45352.316666666666</v>
      </c>
    </row>
    <row r="5516" spans="1:20" x14ac:dyDescent="0.35">
      <c r="A5516" t="s">
        <v>110</v>
      </c>
      <c r="B5516" t="s">
        <v>111</v>
      </c>
      <c r="C5516" t="s">
        <v>97</v>
      </c>
      <c r="D5516" s="29">
        <v>45692</v>
      </c>
      <c r="E5516" s="184" t="str">
        <f t="shared" si="345"/>
        <v/>
      </c>
      <c r="F5516" s="184" t="str">
        <f t="shared" si="346"/>
        <v/>
      </c>
      <c r="G5516" s="184" t="str">
        <f t="shared" si="347"/>
        <v/>
      </c>
      <c r="H5516" s="184" t="str">
        <f t="shared" si="348"/>
        <v/>
      </c>
      <c r="J5516" t="s">
        <v>253</v>
      </c>
      <c r="K5516" t="s">
        <v>253</v>
      </c>
      <c r="L5516">
        <f t="shared" si="344"/>
        <v>50.86774386594854</v>
      </c>
      <c r="R5516">
        <v>114.701775</v>
      </c>
      <c r="S5516" t="s">
        <v>201</v>
      </c>
      <c r="T5516" s="221">
        <v>45352.316666666666</v>
      </c>
    </row>
    <row r="5517" spans="1:20" x14ac:dyDescent="0.35">
      <c r="A5517" t="s">
        <v>110</v>
      </c>
      <c r="B5517" t="s">
        <v>111</v>
      </c>
      <c r="C5517" t="s">
        <v>97</v>
      </c>
      <c r="D5517" s="29">
        <v>45693</v>
      </c>
      <c r="E5517" s="184" t="str">
        <f t="shared" si="345"/>
        <v/>
      </c>
      <c r="F5517" s="184" t="str">
        <f t="shared" si="346"/>
        <v/>
      </c>
      <c r="G5517" s="184" t="str">
        <f t="shared" si="347"/>
        <v/>
      </c>
      <c r="H5517" s="184" t="str">
        <f t="shared" si="348"/>
        <v/>
      </c>
      <c r="J5517" t="s">
        <v>253</v>
      </c>
      <c r="K5517" t="s">
        <v>253</v>
      </c>
      <c r="L5517">
        <f t="shared" si="344"/>
        <v>50.86774386594854</v>
      </c>
      <c r="R5517">
        <v>114.701775</v>
      </c>
      <c r="S5517" t="s">
        <v>201</v>
      </c>
      <c r="T5517" s="221">
        <v>45352.316666666666</v>
      </c>
    </row>
    <row r="5518" spans="1:20" x14ac:dyDescent="0.35">
      <c r="A5518" t="s">
        <v>110</v>
      </c>
      <c r="B5518" t="s">
        <v>111</v>
      </c>
      <c r="C5518" t="s">
        <v>97</v>
      </c>
      <c r="D5518" s="29">
        <v>45694</v>
      </c>
      <c r="E5518" s="184" t="str">
        <f t="shared" si="345"/>
        <v/>
      </c>
      <c r="F5518" s="184" t="str">
        <f t="shared" si="346"/>
        <v/>
      </c>
      <c r="G5518" s="184" t="str">
        <f t="shared" si="347"/>
        <v/>
      </c>
      <c r="H5518" s="184" t="str">
        <f t="shared" si="348"/>
        <v/>
      </c>
      <c r="J5518" t="s">
        <v>253</v>
      </c>
      <c r="K5518" t="s">
        <v>253</v>
      </c>
      <c r="L5518">
        <f t="shared" si="344"/>
        <v>50.86774386594854</v>
      </c>
      <c r="R5518">
        <v>114.701775</v>
      </c>
      <c r="S5518" t="s">
        <v>201</v>
      </c>
      <c r="T5518" s="221">
        <v>45352.316666666666</v>
      </c>
    </row>
    <row r="5519" spans="1:20" x14ac:dyDescent="0.35">
      <c r="A5519" t="s">
        <v>110</v>
      </c>
      <c r="B5519" t="s">
        <v>111</v>
      </c>
      <c r="C5519" t="s">
        <v>97</v>
      </c>
      <c r="D5519" s="29">
        <v>45695</v>
      </c>
      <c r="E5519" s="184" t="str">
        <f t="shared" si="345"/>
        <v/>
      </c>
      <c r="F5519" s="184" t="str">
        <f t="shared" si="346"/>
        <v/>
      </c>
      <c r="G5519" s="184" t="str">
        <f t="shared" si="347"/>
        <v/>
      </c>
      <c r="H5519" s="184" t="str">
        <f t="shared" si="348"/>
        <v/>
      </c>
      <c r="J5519" t="s">
        <v>253</v>
      </c>
      <c r="K5519" t="s">
        <v>253</v>
      </c>
      <c r="L5519">
        <f t="shared" si="344"/>
        <v>50.86774386594854</v>
      </c>
      <c r="R5519">
        <v>114.701775</v>
      </c>
      <c r="S5519" t="s">
        <v>201</v>
      </c>
      <c r="T5519" s="221">
        <v>45352.316666666666</v>
      </c>
    </row>
    <row r="5520" spans="1:20" x14ac:dyDescent="0.35">
      <c r="A5520" t="s">
        <v>110</v>
      </c>
      <c r="B5520" t="s">
        <v>111</v>
      </c>
      <c r="C5520" t="s">
        <v>97</v>
      </c>
      <c r="D5520" s="29">
        <v>45696</v>
      </c>
      <c r="E5520" s="184" t="str">
        <f t="shared" si="345"/>
        <v/>
      </c>
      <c r="F5520" s="184" t="str">
        <f t="shared" si="346"/>
        <v/>
      </c>
      <c r="G5520" s="184" t="str">
        <f t="shared" si="347"/>
        <v/>
      </c>
      <c r="H5520" s="184" t="str">
        <f t="shared" si="348"/>
        <v/>
      </c>
      <c r="J5520" t="s">
        <v>253</v>
      </c>
      <c r="K5520" t="s">
        <v>253</v>
      </c>
      <c r="L5520">
        <f t="shared" si="344"/>
        <v>50.86774386594854</v>
      </c>
      <c r="R5520">
        <v>114.701775</v>
      </c>
      <c r="S5520" t="s">
        <v>201</v>
      </c>
      <c r="T5520" s="221">
        <v>45352.316666666666</v>
      </c>
    </row>
    <row r="5521" spans="1:20" x14ac:dyDescent="0.35">
      <c r="A5521" t="s">
        <v>110</v>
      </c>
      <c r="B5521" t="s">
        <v>111</v>
      </c>
      <c r="C5521" t="s">
        <v>97</v>
      </c>
      <c r="D5521" s="29">
        <v>45697</v>
      </c>
      <c r="E5521" s="184" t="str">
        <f t="shared" si="345"/>
        <v/>
      </c>
      <c r="F5521" s="184" t="str">
        <f t="shared" si="346"/>
        <v/>
      </c>
      <c r="G5521" s="184" t="str">
        <f t="shared" si="347"/>
        <v/>
      </c>
      <c r="H5521" s="184" t="str">
        <f t="shared" si="348"/>
        <v/>
      </c>
      <c r="J5521" t="s">
        <v>253</v>
      </c>
      <c r="K5521" t="s">
        <v>253</v>
      </c>
      <c r="L5521">
        <f t="shared" si="344"/>
        <v>50.86774386594854</v>
      </c>
      <c r="R5521">
        <v>114.701775</v>
      </c>
      <c r="S5521" t="s">
        <v>201</v>
      </c>
      <c r="T5521" s="221">
        <v>45352.316666666666</v>
      </c>
    </row>
    <row r="5522" spans="1:20" x14ac:dyDescent="0.35">
      <c r="A5522" t="s">
        <v>110</v>
      </c>
      <c r="B5522" t="s">
        <v>111</v>
      </c>
      <c r="C5522" t="s">
        <v>97</v>
      </c>
      <c r="D5522" s="29">
        <v>45698</v>
      </c>
      <c r="E5522" s="184" t="str">
        <f t="shared" si="345"/>
        <v/>
      </c>
      <c r="F5522" s="184" t="str">
        <f t="shared" si="346"/>
        <v/>
      </c>
      <c r="G5522" s="184" t="str">
        <f t="shared" si="347"/>
        <v/>
      </c>
      <c r="H5522" s="184" t="str">
        <f t="shared" si="348"/>
        <v/>
      </c>
      <c r="J5522" t="s">
        <v>253</v>
      </c>
      <c r="K5522" t="s">
        <v>253</v>
      </c>
      <c r="L5522">
        <f t="shared" si="344"/>
        <v>50.86774386594854</v>
      </c>
      <c r="R5522">
        <v>114.701775</v>
      </c>
      <c r="S5522" t="s">
        <v>201</v>
      </c>
      <c r="T5522" s="221">
        <v>45352.316666666666</v>
      </c>
    </row>
    <row r="5523" spans="1:20" x14ac:dyDescent="0.35">
      <c r="A5523" t="s">
        <v>110</v>
      </c>
      <c r="B5523" t="s">
        <v>111</v>
      </c>
      <c r="C5523" t="s">
        <v>97</v>
      </c>
      <c r="D5523" s="29">
        <v>45699</v>
      </c>
      <c r="E5523" s="184" t="str">
        <f t="shared" si="345"/>
        <v/>
      </c>
      <c r="F5523" s="184" t="str">
        <f t="shared" si="346"/>
        <v/>
      </c>
      <c r="G5523" s="184" t="str">
        <f t="shared" si="347"/>
        <v/>
      </c>
      <c r="H5523" s="184" t="str">
        <f t="shared" si="348"/>
        <v/>
      </c>
      <c r="J5523" t="s">
        <v>253</v>
      </c>
      <c r="K5523" t="s">
        <v>253</v>
      </c>
      <c r="L5523">
        <f t="shared" si="344"/>
        <v>50.86774386594854</v>
      </c>
      <c r="R5523">
        <v>114.701775</v>
      </c>
      <c r="S5523" t="s">
        <v>201</v>
      </c>
      <c r="T5523" s="221">
        <v>45352.316666666666</v>
      </c>
    </row>
    <row r="5524" spans="1:20" x14ac:dyDescent="0.35">
      <c r="A5524" t="s">
        <v>110</v>
      </c>
      <c r="B5524" t="s">
        <v>111</v>
      </c>
      <c r="C5524" t="s">
        <v>97</v>
      </c>
      <c r="D5524" s="29">
        <v>45700</v>
      </c>
      <c r="E5524" s="184" t="str">
        <f t="shared" si="345"/>
        <v/>
      </c>
      <c r="F5524" s="184" t="str">
        <f t="shared" si="346"/>
        <v/>
      </c>
      <c r="G5524" s="184" t="str">
        <f t="shared" si="347"/>
        <v/>
      </c>
      <c r="H5524" s="184" t="str">
        <f t="shared" si="348"/>
        <v/>
      </c>
      <c r="J5524" t="s">
        <v>253</v>
      </c>
      <c r="K5524" t="s">
        <v>253</v>
      </c>
      <c r="L5524">
        <f t="shared" si="344"/>
        <v>50.86774386594854</v>
      </c>
      <c r="R5524">
        <v>114.701775</v>
      </c>
      <c r="S5524" t="s">
        <v>201</v>
      </c>
      <c r="T5524" s="221">
        <v>45352.316666666666</v>
      </c>
    </row>
    <row r="5525" spans="1:20" x14ac:dyDescent="0.35">
      <c r="A5525" t="s">
        <v>110</v>
      </c>
      <c r="B5525" t="s">
        <v>111</v>
      </c>
      <c r="C5525" t="s">
        <v>97</v>
      </c>
      <c r="D5525" s="29">
        <v>45701</v>
      </c>
      <c r="E5525" s="184" t="str">
        <f t="shared" si="345"/>
        <v/>
      </c>
      <c r="F5525" s="184" t="str">
        <f t="shared" si="346"/>
        <v/>
      </c>
      <c r="G5525" s="184" t="str">
        <f t="shared" si="347"/>
        <v/>
      </c>
      <c r="H5525" s="184" t="str">
        <f t="shared" si="348"/>
        <v/>
      </c>
      <c r="J5525" t="s">
        <v>253</v>
      </c>
      <c r="K5525" t="s">
        <v>253</v>
      </c>
      <c r="L5525">
        <f t="shared" si="344"/>
        <v>50.86774386594854</v>
      </c>
      <c r="R5525">
        <v>114.701775</v>
      </c>
      <c r="S5525" t="s">
        <v>201</v>
      </c>
      <c r="T5525" s="221">
        <v>45352.316666666666</v>
      </c>
    </row>
    <row r="5526" spans="1:20" x14ac:dyDescent="0.35">
      <c r="A5526" t="s">
        <v>110</v>
      </c>
      <c r="B5526" t="s">
        <v>111</v>
      </c>
      <c r="C5526" t="s">
        <v>97</v>
      </c>
      <c r="D5526" s="29">
        <v>45702</v>
      </c>
      <c r="E5526" s="184" t="str">
        <f t="shared" si="345"/>
        <v/>
      </c>
      <c r="F5526" s="184" t="str">
        <f t="shared" si="346"/>
        <v/>
      </c>
      <c r="G5526" s="184" t="str">
        <f t="shared" si="347"/>
        <v/>
      </c>
      <c r="H5526" s="184" t="str">
        <f t="shared" si="348"/>
        <v/>
      </c>
      <c r="J5526" t="s">
        <v>253</v>
      </c>
      <c r="K5526" t="s">
        <v>253</v>
      </c>
      <c r="L5526">
        <f t="shared" si="344"/>
        <v>50.86774386594854</v>
      </c>
      <c r="R5526">
        <v>114.701775</v>
      </c>
      <c r="S5526" t="s">
        <v>201</v>
      </c>
      <c r="T5526" s="221">
        <v>45352.316666666666</v>
      </c>
    </row>
    <row r="5527" spans="1:20" x14ac:dyDescent="0.35">
      <c r="A5527" t="s">
        <v>110</v>
      </c>
      <c r="B5527" t="s">
        <v>111</v>
      </c>
      <c r="C5527" t="s">
        <v>97</v>
      </c>
      <c r="D5527" s="29">
        <v>45703</v>
      </c>
      <c r="E5527" s="184" t="str">
        <f t="shared" si="345"/>
        <v/>
      </c>
      <c r="F5527" s="184" t="str">
        <f t="shared" si="346"/>
        <v/>
      </c>
      <c r="G5527" s="184" t="str">
        <f t="shared" si="347"/>
        <v/>
      </c>
      <c r="H5527" s="184" t="str">
        <f t="shared" si="348"/>
        <v/>
      </c>
      <c r="J5527" t="s">
        <v>253</v>
      </c>
      <c r="K5527" t="s">
        <v>253</v>
      </c>
      <c r="L5527">
        <f t="shared" si="344"/>
        <v>50.86774386594854</v>
      </c>
      <c r="R5527">
        <v>114.701775</v>
      </c>
      <c r="S5527" t="s">
        <v>201</v>
      </c>
      <c r="T5527" s="221">
        <v>45352.316666666666</v>
      </c>
    </row>
    <row r="5528" spans="1:20" x14ac:dyDescent="0.35">
      <c r="A5528" t="s">
        <v>110</v>
      </c>
      <c r="B5528" t="s">
        <v>111</v>
      </c>
      <c r="C5528" t="s">
        <v>97</v>
      </c>
      <c r="D5528" s="29">
        <v>45704</v>
      </c>
      <c r="E5528" s="184" t="str">
        <f t="shared" si="345"/>
        <v/>
      </c>
      <c r="F5528" s="184" t="str">
        <f t="shared" si="346"/>
        <v/>
      </c>
      <c r="G5528" s="184" t="str">
        <f t="shared" si="347"/>
        <v/>
      </c>
      <c r="H5528" s="184" t="str">
        <f t="shared" si="348"/>
        <v/>
      </c>
      <c r="J5528" t="s">
        <v>253</v>
      </c>
      <c r="K5528" t="s">
        <v>253</v>
      </c>
      <c r="L5528">
        <f t="shared" si="344"/>
        <v>50.86774386594854</v>
      </c>
      <c r="R5528">
        <v>114.701775</v>
      </c>
      <c r="S5528" t="s">
        <v>201</v>
      </c>
      <c r="T5528" s="221">
        <v>45352.316666666666</v>
      </c>
    </row>
    <row r="5529" spans="1:20" x14ac:dyDescent="0.35">
      <c r="A5529" t="s">
        <v>110</v>
      </c>
      <c r="B5529" t="s">
        <v>111</v>
      </c>
      <c r="C5529" t="s">
        <v>97</v>
      </c>
      <c r="D5529" s="29">
        <v>45705</v>
      </c>
      <c r="E5529" s="184" t="str">
        <f t="shared" si="345"/>
        <v/>
      </c>
      <c r="F5529" s="184" t="str">
        <f t="shared" si="346"/>
        <v/>
      </c>
      <c r="G5529" s="184" t="str">
        <f t="shared" si="347"/>
        <v/>
      </c>
      <c r="H5529" s="184" t="str">
        <f t="shared" si="348"/>
        <v/>
      </c>
      <c r="J5529" t="s">
        <v>253</v>
      </c>
      <c r="K5529" t="s">
        <v>253</v>
      </c>
      <c r="L5529">
        <f t="shared" si="344"/>
        <v>50.86774386594854</v>
      </c>
      <c r="R5529">
        <v>114.701775</v>
      </c>
      <c r="S5529" t="s">
        <v>201</v>
      </c>
      <c r="T5529" s="221">
        <v>45352.316666666666</v>
      </c>
    </row>
    <row r="5530" spans="1:20" x14ac:dyDescent="0.35">
      <c r="A5530" t="s">
        <v>110</v>
      </c>
      <c r="B5530" t="s">
        <v>111</v>
      </c>
      <c r="C5530" t="s">
        <v>97</v>
      </c>
      <c r="D5530" s="29">
        <v>45706</v>
      </c>
      <c r="E5530" s="184" t="str">
        <f t="shared" si="345"/>
        <v/>
      </c>
      <c r="F5530" s="184" t="str">
        <f t="shared" si="346"/>
        <v/>
      </c>
      <c r="G5530" s="184" t="str">
        <f t="shared" si="347"/>
        <v/>
      </c>
      <c r="H5530" s="184" t="str">
        <f t="shared" si="348"/>
        <v/>
      </c>
      <c r="J5530" t="s">
        <v>253</v>
      </c>
      <c r="K5530" t="s">
        <v>253</v>
      </c>
      <c r="L5530">
        <f t="shared" si="344"/>
        <v>50.86774386594854</v>
      </c>
      <c r="R5530">
        <v>114.701775</v>
      </c>
      <c r="S5530" t="s">
        <v>201</v>
      </c>
      <c r="T5530" s="221">
        <v>45352.316666666666</v>
      </c>
    </row>
    <row r="5531" spans="1:20" x14ac:dyDescent="0.35">
      <c r="A5531" t="s">
        <v>110</v>
      </c>
      <c r="B5531" t="s">
        <v>111</v>
      </c>
      <c r="C5531" t="s">
        <v>97</v>
      </c>
      <c r="D5531" s="29">
        <v>45707</v>
      </c>
      <c r="E5531" s="184" t="str">
        <f t="shared" si="345"/>
        <v/>
      </c>
      <c r="F5531" s="184" t="str">
        <f t="shared" si="346"/>
        <v/>
      </c>
      <c r="G5531" s="184" t="str">
        <f t="shared" si="347"/>
        <v/>
      </c>
      <c r="H5531" s="184" t="str">
        <f t="shared" si="348"/>
        <v/>
      </c>
      <c r="J5531" t="s">
        <v>253</v>
      </c>
      <c r="K5531" t="s">
        <v>253</v>
      </c>
      <c r="L5531">
        <f t="shared" si="344"/>
        <v>50.86774386594854</v>
      </c>
      <c r="R5531">
        <v>114.701775</v>
      </c>
      <c r="S5531" t="s">
        <v>201</v>
      </c>
      <c r="T5531" s="221">
        <v>45352.316666666666</v>
      </c>
    </row>
    <row r="5532" spans="1:20" x14ac:dyDescent="0.35">
      <c r="A5532" t="s">
        <v>110</v>
      </c>
      <c r="B5532" t="s">
        <v>111</v>
      </c>
      <c r="C5532" t="s">
        <v>97</v>
      </c>
      <c r="D5532" s="29">
        <v>45708</v>
      </c>
      <c r="E5532" s="184" t="str">
        <f t="shared" si="345"/>
        <v/>
      </c>
      <c r="F5532" s="184" t="str">
        <f t="shared" si="346"/>
        <v/>
      </c>
      <c r="G5532" s="184" t="str">
        <f t="shared" si="347"/>
        <v/>
      </c>
      <c r="H5532" s="184" t="str">
        <f t="shared" si="348"/>
        <v/>
      </c>
      <c r="J5532" t="s">
        <v>253</v>
      </c>
      <c r="K5532" t="s">
        <v>253</v>
      </c>
      <c r="L5532">
        <f t="shared" si="344"/>
        <v>50.86774386594854</v>
      </c>
      <c r="R5532">
        <v>114.701775</v>
      </c>
      <c r="S5532" t="s">
        <v>201</v>
      </c>
      <c r="T5532" s="221">
        <v>45352.316666666666</v>
      </c>
    </row>
    <row r="5533" spans="1:20" x14ac:dyDescent="0.35">
      <c r="A5533" t="s">
        <v>110</v>
      </c>
      <c r="B5533" t="s">
        <v>111</v>
      </c>
      <c r="C5533" t="s">
        <v>97</v>
      </c>
      <c r="D5533" s="29">
        <v>45709</v>
      </c>
      <c r="E5533" s="184" t="str">
        <f t="shared" si="345"/>
        <v/>
      </c>
      <c r="F5533" s="184" t="str">
        <f t="shared" si="346"/>
        <v/>
      </c>
      <c r="G5533" s="184" t="str">
        <f t="shared" si="347"/>
        <v/>
      </c>
      <c r="H5533" s="184" t="str">
        <f t="shared" si="348"/>
        <v/>
      </c>
      <c r="J5533" t="s">
        <v>253</v>
      </c>
      <c r="K5533" t="s">
        <v>253</v>
      </c>
      <c r="L5533">
        <f t="shared" si="344"/>
        <v>50.86774386594854</v>
      </c>
      <c r="R5533">
        <v>114.701775</v>
      </c>
      <c r="S5533" t="s">
        <v>201</v>
      </c>
      <c r="T5533" s="221">
        <v>45352.316666666666</v>
      </c>
    </row>
    <row r="5534" spans="1:20" x14ac:dyDescent="0.35">
      <c r="A5534" t="s">
        <v>110</v>
      </c>
      <c r="B5534" t="s">
        <v>111</v>
      </c>
      <c r="C5534" t="s">
        <v>97</v>
      </c>
      <c r="D5534" s="29">
        <v>45710</v>
      </c>
      <c r="E5534" s="184" t="str">
        <f t="shared" si="345"/>
        <v/>
      </c>
      <c r="F5534" s="184" t="str">
        <f t="shared" si="346"/>
        <v/>
      </c>
      <c r="G5534" s="184" t="str">
        <f t="shared" si="347"/>
        <v/>
      </c>
      <c r="H5534" s="184" t="str">
        <f t="shared" si="348"/>
        <v/>
      </c>
      <c r="J5534" t="s">
        <v>253</v>
      </c>
      <c r="K5534" t="s">
        <v>253</v>
      </c>
      <c r="L5534">
        <f t="shared" si="344"/>
        <v>50.86774386594854</v>
      </c>
      <c r="R5534">
        <v>114.701775</v>
      </c>
      <c r="S5534" t="s">
        <v>201</v>
      </c>
      <c r="T5534" s="221">
        <v>45352.316666666666</v>
      </c>
    </row>
    <row r="5535" spans="1:20" x14ac:dyDescent="0.35">
      <c r="A5535" t="s">
        <v>110</v>
      </c>
      <c r="B5535" t="s">
        <v>111</v>
      </c>
      <c r="C5535" t="s">
        <v>97</v>
      </c>
      <c r="D5535" s="29">
        <v>45711</v>
      </c>
      <c r="E5535" s="184" t="str">
        <f t="shared" si="345"/>
        <v/>
      </c>
      <c r="F5535" s="184" t="str">
        <f t="shared" si="346"/>
        <v/>
      </c>
      <c r="G5535" s="184" t="str">
        <f t="shared" si="347"/>
        <v/>
      </c>
      <c r="H5535" s="184" t="str">
        <f t="shared" si="348"/>
        <v/>
      </c>
      <c r="J5535" t="s">
        <v>253</v>
      </c>
      <c r="K5535" t="s">
        <v>253</v>
      </c>
      <c r="L5535">
        <f t="shared" si="344"/>
        <v>50.86774386594854</v>
      </c>
      <c r="R5535">
        <v>114.701775</v>
      </c>
      <c r="S5535" t="s">
        <v>201</v>
      </c>
      <c r="T5535" s="221">
        <v>45352.316666666666</v>
      </c>
    </row>
    <row r="5536" spans="1:20" x14ac:dyDescent="0.35">
      <c r="A5536" t="s">
        <v>110</v>
      </c>
      <c r="B5536" t="s">
        <v>111</v>
      </c>
      <c r="C5536" t="s">
        <v>97</v>
      </c>
      <c r="D5536" s="29">
        <v>45712</v>
      </c>
      <c r="E5536" s="184" t="str">
        <f t="shared" si="345"/>
        <v/>
      </c>
      <c r="F5536" s="184" t="str">
        <f t="shared" si="346"/>
        <v/>
      </c>
      <c r="G5536" s="184" t="str">
        <f t="shared" si="347"/>
        <v/>
      </c>
      <c r="H5536" s="184" t="str">
        <f t="shared" si="348"/>
        <v/>
      </c>
      <c r="J5536" t="s">
        <v>253</v>
      </c>
      <c r="K5536" t="s">
        <v>253</v>
      </c>
      <c r="L5536">
        <f t="shared" si="344"/>
        <v>50.86774386594854</v>
      </c>
      <c r="R5536">
        <v>114.701775</v>
      </c>
      <c r="S5536" t="s">
        <v>201</v>
      </c>
      <c r="T5536" s="221">
        <v>45352.316666666666</v>
      </c>
    </row>
    <row r="5537" spans="1:20" x14ac:dyDescent="0.35">
      <c r="A5537" t="s">
        <v>110</v>
      </c>
      <c r="B5537" t="s">
        <v>111</v>
      </c>
      <c r="C5537" t="s">
        <v>97</v>
      </c>
      <c r="D5537" s="29">
        <v>45713</v>
      </c>
      <c r="E5537" s="184" t="str">
        <f t="shared" si="345"/>
        <v/>
      </c>
      <c r="F5537" s="184" t="str">
        <f t="shared" si="346"/>
        <v/>
      </c>
      <c r="G5537" s="184" t="str">
        <f t="shared" si="347"/>
        <v/>
      </c>
      <c r="H5537" s="184" t="str">
        <f t="shared" si="348"/>
        <v/>
      </c>
      <c r="J5537" t="s">
        <v>253</v>
      </c>
      <c r="K5537" t="s">
        <v>253</v>
      </c>
      <c r="L5537">
        <f t="shared" si="344"/>
        <v>50.86774386594854</v>
      </c>
      <c r="R5537">
        <v>114.701775</v>
      </c>
      <c r="S5537" t="s">
        <v>201</v>
      </c>
      <c r="T5537" s="221">
        <v>45352.316666666666</v>
      </c>
    </row>
    <row r="5538" spans="1:20" x14ac:dyDescent="0.35">
      <c r="A5538" t="s">
        <v>110</v>
      </c>
      <c r="B5538" t="s">
        <v>111</v>
      </c>
      <c r="C5538" t="s">
        <v>97</v>
      </c>
      <c r="D5538" s="29">
        <v>45714</v>
      </c>
      <c r="E5538" s="184" t="str">
        <f t="shared" si="345"/>
        <v/>
      </c>
      <c r="F5538" s="184" t="str">
        <f t="shared" si="346"/>
        <v/>
      </c>
      <c r="G5538" s="184" t="str">
        <f t="shared" si="347"/>
        <v/>
      </c>
      <c r="H5538" s="184" t="str">
        <f t="shared" si="348"/>
        <v/>
      </c>
      <c r="J5538" t="s">
        <v>253</v>
      </c>
      <c r="K5538" t="s">
        <v>253</v>
      </c>
      <c r="L5538">
        <f t="shared" si="344"/>
        <v>50.86774386594854</v>
      </c>
      <c r="R5538">
        <v>114.701775</v>
      </c>
      <c r="S5538" t="s">
        <v>201</v>
      </c>
      <c r="T5538" s="221">
        <v>45352.317361111112</v>
      </c>
    </row>
    <row r="5539" spans="1:20" x14ac:dyDescent="0.35">
      <c r="A5539" t="s">
        <v>110</v>
      </c>
      <c r="B5539" t="s">
        <v>111</v>
      </c>
      <c r="C5539" t="s">
        <v>97</v>
      </c>
      <c r="D5539" s="29">
        <v>45715</v>
      </c>
      <c r="E5539" s="184" t="str">
        <f t="shared" si="345"/>
        <v/>
      </c>
      <c r="F5539" s="184" t="str">
        <f t="shared" si="346"/>
        <v/>
      </c>
      <c r="G5539" s="184" t="str">
        <f t="shared" si="347"/>
        <v/>
      </c>
      <c r="H5539" s="184" t="str">
        <f t="shared" si="348"/>
        <v/>
      </c>
      <c r="J5539" t="s">
        <v>253</v>
      </c>
      <c r="K5539" t="s">
        <v>253</v>
      </c>
      <c r="L5539">
        <f t="shared" si="344"/>
        <v>50.86774386594854</v>
      </c>
      <c r="R5539">
        <v>114.701775</v>
      </c>
      <c r="S5539" t="s">
        <v>201</v>
      </c>
      <c r="T5539" s="221">
        <v>45352.317361111112</v>
      </c>
    </row>
    <row r="5540" spans="1:20" x14ac:dyDescent="0.35">
      <c r="A5540" t="s">
        <v>110</v>
      </c>
      <c r="B5540" t="s">
        <v>111</v>
      </c>
      <c r="C5540" t="s">
        <v>97</v>
      </c>
      <c r="D5540" s="29">
        <v>45716</v>
      </c>
      <c r="E5540" s="184" t="str">
        <f t="shared" si="345"/>
        <v/>
      </c>
      <c r="F5540" s="184" t="str">
        <f t="shared" si="346"/>
        <v/>
      </c>
      <c r="G5540" s="184" t="str">
        <f t="shared" si="347"/>
        <v/>
      </c>
      <c r="H5540" s="184" t="str">
        <f t="shared" si="348"/>
        <v/>
      </c>
      <c r="J5540" t="s">
        <v>253</v>
      </c>
      <c r="K5540" t="s">
        <v>253</v>
      </c>
      <c r="L5540">
        <f t="shared" si="344"/>
        <v>50.86774386594854</v>
      </c>
      <c r="R5540">
        <v>114.701775</v>
      </c>
      <c r="S5540" t="s">
        <v>201</v>
      </c>
      <c r="T5540" s="221">
        <v>45352.317361111112</v>
      </c>
    </row>
    <row r="5541" spans="1:20" x14ac:dyDescent="0.35">
      <c r="A5541" t="s">
        <v>110</v>
      </c>
      <c r="B5541" t="s">
        <v>111</v>
      </c>
      <c r="C5541" t="s">
        <v>97</v>
      </c>
      <c r="D5541" s="29">
        <v>45717</v>
      </c>
      <c r="E5541" s="184" t="str">
        <f t="shared" si="345"/>
        <v/>
      </c>
      <c r="F5541" s="184" t="str">
        <f t="shared" si="346"/>
        <v/>
      </c>
      <c r="G5541" s="184" t="str">
        <f t="shared" si="347"/>
        <v/>
      </c>
      <c r="H5541" s="184" t="str">
        <f t="shared" si="348"/>
        <v/>
      </c>
      <c r="J5541" t="s">
        <v>253</v>
      </c>
      <c r="K5541" t="s">
        <v>253</v>
      </c>
      <c r="L5541">
        <f t="shared" si="344"/>
        <v>50.86774386594854</v>
      </c>
      <c r="R5541">
        <v>114.701775</v>
      </c>
      <c r="S5541" t="s">
        <v>201</v>
      </c>
      <c r="T5541" s="221">
        <v>45383.313888888886</v>
      </c>
    </row>
    <row r="5542" spans="1:20" x14ac:dyDescent="0.35">
      <c r="A5542" t="s">
        <v>110</v>
      </c>
      <c r="B5542" t="s">
        <v>111</v>
      </c>
      <c r="C5542" t="s">
        <v>97</v>
      </c>
      <c r="D5542" s="29">
        <v>45718</v>
      </c>
      <c r="E5542" s="184" t="str">
        <f t="shared" si="345"/>
        <v/>
      </c>
      <c r="F5542" s="184" t="str">
        <f t="shared" si="346"/>
        <v/>
      </c>
      <c r="G5542" s="184" t="str">
        <f t="shared" si="347"/>
        <v/>
      </c>
      <c r="H5542" s="184" t="str">
        <f t="shared" si="348"/>
        <v/>
      </c>
      <c r="J5542" t="s">
        <v>253</v>
      </c>
      <c r="K5542" t="s">
        <v>253</v>
      </c>
      <c r="L5542">
        <f t="shared" si="344"/>
        <v>50.86774386594854</v>
      </c>
      <c r="R5542">
        <v>114.701775</v>
      </c>
      <c r="S5542" t="s">
        <v>201</v>
      </c>
      <c r="T5542" s="221">
        <v>45383.314583333333</v>
      </c>
    </row>
    <row r="5543" spans="1:20" x14ac:dyDescent="0.35">
      <c r="A5543" t="s">
        <v>110</v>
      </c>
      <c r="B5543" t="s">
        <v>111</v>
      </c>
      <c r="C5543" t="s">
        <v>97</v>
      </c>
      <c r="D5543" s="29">
        <v>45719</v>
      </c>
      <c r="E5543" s="184" t="str">
        <f t="shared" si="345"/>
        <v/>
      </c>
      <c r="F5543" s="184" t="str">
        <f t="shared" si="346"/>
        <v/>
      </c>
      <c r="G5543" s="184" t="str">
        <f t="shared" si="347"/>
        <v/>
      </c>
      <c r="H5543" s="184" t="str">
        <f t="shared" si="348"/>
        <v/>
      </c>
      <c r="J5543" t="s">
        <v>253</v>
      </c>
      <c r="K5543" t="s">
        <v>253</v>
      </c>
      <c r="L5543">
        <f t="shared" si="344"/>
        <v>50.86774386594854</v>
      </c>
      <c r="R5543">
        <v>114.701775</v>
      </c>
      <c r="S5543" t="s">
        <v>201</v>
      </c>
      <c r="T5543" s="221">
        <v>45383.314583333333</v>
      </c>
    </row>
    <row r="5544" spans="1:20" x14ac:dyDescent="0.35">
      <c r="A5544" t="s">
        <v>110</v>
      </c>
      <c r="B5544" t="s">
        <v>111</v>
      </c>
      <c r="C5544" t="s">
        <v>97</v>
      </c>
      <c r="D5544" s="29">
        <v>45720</v>
      </c>
      <c r="E5544" s="184" t="str">
        <f t="shared" si="345"/>
        <v/>
      </c>
      <c r="F5544" s="184" t="str">
        <f t="shared" si="346"/>
        <v/>
      </c>
      <c r="G5544" s="184" t="str">
        <f t="shared" si="347"/>
        <v/>
      </c>
      <c r="H5544" s="184" t="str">
        <f t="shared" si="348"/>
        <v/>
      </c>
      <c r="J5544" t="s">
        <v>253</v>
      </c>
      <c r="K5544" t="s">
        <v>253</v>
      </c>
      <c r="L5544">
        <f t="shared" si="344"/>
        <v>50.86774386594854</v>
      </c>
      <c r="R5544">
        <v>114.701775</v>
      </c>
      <c r="S5544" t="s">
        <v>201</v>
      </c>
      <c r="T5544" s="221">
        <v>45383.314583333333</v>
      </c>
    </row>
    <row r="5545" spans="1:20" x14ac:dyDescent="0.35">
      <c r="A5545" t="s">
        <v>110</v>
      </c>
      <c r="B5545" t="s">
        <v>111</v>
      </c>
      <c r="C5545" t="s">
        <v>97</v>
      </c>
      <c r="D5545" s="29">
        <v>45721</v>
      </c>
      <c r="E5545" s="184" t="str">
        <f t="shared" si="345"/>
        <v/>
      </c>
      <c r="F5545" s="184" t="str">
        <f t="shared" si="346"/>
        <v/>
      </c>
      <c r="G5545" s="184" t="str">
        <f t="shared" si="347"/>
        <v/>
      </c>
      <c r="H5545" s="184" t="str">
        <f t="shared" si="348"/>
        <v/>
      </c>
      <c r="J5545" t="s">
        <v>253</v>
      </c>
      <c r="K5545" t="s">
        <v>253</v>
      </c>
      <c r="L5545">
        <f t="shared" si="344"/>
        <v>50.86774386594854</v>
      </c>
      <c r="R5545">
        <v>114.701775</v>
      </c>
      <c r="S5545" t="s">
        <v>201</v>
      </c>
      <c r="T5545" s="221">
        <v>45383.314583333333</v>
      </c>
    </row>
    <row r="5546" spans="1:20" x14ac:dyDescent="0.35">
      <c r="A5546" t="s">
        <v>110</v>
      </c>
      <c r="B5546" t="s">
        <v>111</v>
      </c>
      <c r="C5546" t="s">
        <v>97</v>
      </c>
      <c r="D5546" s="29">
        <v>45722</v>
      </c>
      <c r="E5546" s="184" t="str">
        <f t="shared" si="345"/>
        <v/>
      </c>
      <c r="F5546" s="184" t="str">
        <f t="shared" si="346"/>
        <v/>
      </c>
      <c r="G5546" s="184" t="str">
        <f t="shared" si="347"/>
        <v/>
      </c>
      <c r="H5546" s="184" t="str">
        <f t="shared" si="348"/>
        <v/>
      </c>
      <c r="J5546" t="s">
        <v>253</v>
      </c>
      <c r="K5546" t="s">
        <v>253</v>
      </c>
      <c r="L5546">
        <f t="shared" si="344"/>
        <v>50.86774386594854</v>
      </c>
      <c r="R5546">
        <v>114.701775</v>
      </c>
      <c r="S5546" t="s">
        <v>201</v>
      </c>
      <c r="T5546" s="221">
        <v>45383.314583333333</v>
      </c>
    </row>
    <row r="5547" spans="1:20" x14ac:dyDescent="0.35">
      <c r="A5547" t="s">
        <v>110</v>
      </c>
      <c r="B5547" t="s">
        <v>111</v>
      </c>
      <c r="C5547" t="s">
        <v>97</v>
      </c>
      <c r="D5547" s="29">
        <v>45723</v>
      </c>
      <c r="E5547" s="184" t="str">
        <f t="shared" si="345"/>
        <v/>
      </c>
      <c r="F5547" s="184" t="str">
        <f t="shared" si="346"/>
        <v/>
      </c>
      <c r="G5547" s="184" t="str">
        <f t="shared" si="347"/>
        <v/>
      </c>
      <c r="H5547" s="184" t="str">
        <f t="shared" si="348"/>
        <v/>
      </c>
      <c r="J5547" t="s">
        <v>253</v>
      </c>
      <c r="K5547" t="s">
        <v>253</v>
      </c>
      <c r="L5547">
        <f t="shared" ref="L5547:L5610" si="349">51/1.0026</f>
        <v>50.86774386594854</v>
      </c>
      <c r="R5547">
        <v>114.701775</v>
      </c>
      <c r="S5547" t="s">
        <v>201</v>
      </c>
      <c r="T5547" s="221">
        <v>45383.314583333333</v>
      </c>
    </row>
    <row r="5548" spans="1:20" x14ac:dyDescent="0.35">
      <c r="A5548" t="s">
        <v>110</v>
      </c>
      <c r="B5548" t="s">
        <v>111</v>
      </c>
      <c r="C5548" t="s">
        <v>97</v>
      </c>
      <c r="D5548" s="29">
        <v>45724</v>
      </c>
      <c r="E5548" s="184" t="str">
        <f t="shared" si="345"/>
        <v/>
      </c>
      <c r="F5548" s="184" t="str">
        <f t="shared" si="346"/>
        <v/>
      </c>
      <c r="G5548" s="184" t="str">
        <f t="shared" si="347"/>
        <v/>
      </c>
      <c r="H5548" s="184" t="str">
        <f t="shared" si="348"/>
        <v/>
      </c>
      <c r="J5548" t="s">
        <v>253</v>
      </c>
      <c r="K5548" t="s">
        <v>253</v>
      </c>
      <c r="L5548">
        <f t="shared" si="349"/>
        <v>50.86774386594854</v>
      </c>
      <c r="R5548">
        <v>114.701775</v>
      </c>
      <c r="S5548" t="s">
        <v>201</v>
      </c>
      <c r="T5548" s="221">
        <v>45383.314583333333</v>
      </c>
    </row>
    <row r="5549" spans="1:20" x14ac:dyDescent="0.35">
      <c r="A5549" t="s">
        <v>110</v>
      </c>
      <c r="B5549" t="s">
        <v>111</v>
      </c>
      <c r="C5549" t="s">
        <v>97</v>
      </c>
      <c r="D5549" s="29">
        <v>45725</v>
      </c>
      <c r="E5549" s="184" t="str">
        <f t="shared" si="345"/>
        <v/>
      </c>
      <c r="F5549" s="184" t="str">
        <f t="shared" si="346"/>
        <v/>
      </c>
      <c r="G5549" s="184" t="str">
        <f t="shared" si="347"/>
        <v/>
      </c>
      <c r="H5549" s="184" t="str">
        <f t="shared" si="348"/>
        <v/>
      </c>
      <c r="J5549" t="s">
        <v>253</v>
      </c>
      <c r="K5549" t="s">
        <v>253</v>
      </c>
      <c r="L5549">
        <f t="shared" si="349"/>
        <v>50.86774386594854</v>
      </c>
      <c r="R5549">
        <v>114.701775</v>
      </c>
      <c r="S5549" t="s">
        <v>201</v>
      </c>
      <c r="T5549" s="221">
        <v>45383.314583333333</v>
      </c>
    </row>
    <row r="5550" spans="1:20" x14ac:dyDescent="0.35">
      <c r="A5550" t="s">
        <v>110</v>
      </c>
      <c r="B5550" t="s">
        <v>111</v>
      </c>
      <c r="C5550" t="s">
        <v>97</v>
      </c>
      <c r="D5550" s="29">
        <v>45726</v>
      </c>
      <c r="E5550" s="184" t="str">
        <f t="shared" si="345"/>
        <v/>
      </c>
      <c r="F5550" s="184" t="str">
        <f t="shared" si="346"/>
        <v/>
      </c>
      <c r="G5550" s="184" t="str">
        <f t="shared" si="347"/>
        <v/>
      </c>
      <c r="H5550" s="184" t="str">
        <f t="shared" si="348"/>
        <v/>
      </c>
      <c r="J5550" t="s">
        <v>253</v>
      </c>
      <c r="K5550" t="s">
        <v>253</v>
      </c>
      <c r="L5550">
        <f t="shared" si="349"/>
        <v>50.86774386594854</v>
      </c>
      <c r="R5550">
        <v>114.701775</v>
      </c>
      <c r="S5550" t="s">
        <v>201</v>
      </c>
      <c r="T5550" s="221">
        <v>45383.314583333333</v>
      </c>
    </row>
    <row r="5551" spans="1:20" x14ac:dyDescent="0.35">
      <c r="A5551" t="s">
        <v>110</v>
      </c>
      <c r="B5551" t="s">
        <v>111</v>
      </c>
      <c r="C5551" t="s">
        <v>97</v>
      </c>
      <c r="D5551" s="29">
        <v>45727</v>
      </c>
      <c r="E5551" s="184" t="str">
        <f t="shared" si="345"/>
        <v/>
      </c>
      <c r="F5551" s="184" t="str">
        <f t="shared" si="346"/>
        <v/>
      </c>
      <c r="G5551" s="184" t="str">
        <f t="shared" si="347"/>
        <v/>
      </c>
      <c r="H5551" s="184" t="str">
        <f t="shared" si="348"/>
        <v/>
      </c>
      <c r="J5551" t="s">
        <v>253</v>
      </c>
      <c r="K5551" t="s">
        <v>253</v>
      </c>
      <c r="L5551">
        <f t="shared" si="349"/>
        <v>50.86774386594854</v>
      </c>
      <c r="R5551">
        <v>114.701775</v>
      </c>
      <c r="S5551" t="s">
        <v>201</v>
      </c>
      <c r="T5551" s="221">
        <v>45383.314583333333</v>
      </c>
    </row>
    <row r="5552" spans="1:20" x14ac:dyDescent="0.35">
      <c r="A5552" t="s">
        <v>110</v>
      </c>
      <c r="B5552" t="s">
        <v>111</v>
      </c>
      <c r="C5552" t="s">
        <v>97</v>
      </c>
      <c r="D5552" s="29">
        <v>45728</v>
      </c>
      <c r="E5552" s="184" t="str">
        <f t="shared" si="345"/>
        <v/>
      </c>
      <c r="F5552" s="184" t="str">
        <f t="shared" si="346"/>
        <v/>
      </c>
      <c r="G5552" s="184" t="str">
        <f t="shared" si="347"/>
        <v/>
      </c>
      <c r="H5552" s="184" t="str">
        <f t="shared" si="348"/>
        <v/>
      </c>
      <c r="J5552" t="s">
        <v>253</v>
      </c>
      <c r="K5552" t="s">
        <v>253</v>
      </c>
      <c r="L5552">
        <f t="shared" si="349"/>
        <v>50.86774386594854</v>
      </c>
      <c r="R5552">
        <v>114.701775</v>
      </c>
      <c r="S5552" t="s">
        <v>201</v>
      </c>
      <c r="T5552" s="221">
        <v>45383.314583333333</v>
      </c>
    </row>
    <row r="5553" spans="1:20" x14ac:dyDescent="0.35">
      <c r="A5553" t="s">
        <v>110</v>
      </c>
      <c r="B5553" t="s">
        <v>111</v>
      </c>
      <c r="C5553" t="s">
        <v>97</v>
      </c>
      <c r="D5553" s="29">
        <v>45729</v>
      </c>
      <c r="E5553" s="184" t="str">
        <f t="shared" si="345"/>
        <v/>
      </c>
      <c r="F5553" s="184" t="str">
        <f t="shared" si="346"/>
        <v/>
      </c>
      <c r="G5553" s="184" t="str">
        <f t="shared" si="347"/>
        <v/>
      </c>
      <c r="H5553" s="184" t="str">
        <f t="shared" si="348"/>
        <v/>
      </c>
      <c r="J5553" t="s">
        <v>253</v>
      </c>
      <c r="K5553" t="s">
        <v>253</v>
      </c>
      <c r="L5553">
        <f t="shared" si="349"/>
        <v>50.86774386594854</v>
      </c>
      <c r="R5553">
        <v>114.701775</v>
      </c>
      <c r="S5553" t="s">
        <v>201</v>
      </c>
      <c r="T5553" s="221">
        <v>45383.314583333333</v>
      </c>
    </row>
    <row r="5554" spans="1:20" x14ac:dyDescent="0.35">
      <c r="A5554" t="s">
        <v>110</v>
      </c>
      <c r="B5554" t="s">
        <v>111</v>
      </c>
      <c r="C5554" t="s">
        <v>97</v>
      </c>
      <c r="D5554" s="29">
        <v>45730</v>
      </c>
      <c r="E5554" s="184" t="str">
        <f t="shared" si="345"/>
        <v/>
      </c>
      <c r="F5554" s="184" t="str">
        <f t="shared" si="346"/>
        <v/>
      </c>
      <c r="G5554" s="184" t="str">
        <f t="shared" si="347"/>
        <v/>
      </c>
      <c r="H5554" s="184" t="str">
        <f t="shared" si="348"/>
        <v/>
      </c>
      <c r="J5554" t="s">
        <v>253</v>
      </c>
      <c r="K5554" t="s">
        <v>253</v>
      </c>
      <c r="L5554">
        <f t="shared" si="349"/>
        <v>50.86774386594854</v>
      </c>
      <c r="R5554">
        <v>114.701775</v>
      </c>
      <c r="S5554" t="s">
        <v>201</v>
      </c>
      <c r="T5554" s="221">
        <v>45383.314583333333</v>
      </c>
    </row>
    <row r="5555" spans="1:20" x14ac:dyDescent="0.35">
      <c r="A5555" t="s">
        <v>110</v>
      </c>
      <c r="B5555" t="s">
        <v>111</v>
      </c>
      <c r="C5555" t="s">
        <v>97</v>
      </c>
      <c r="D5555" s="29">
        <v>45731</v>
      </c>
      <c r="E5555" s="184" t="str">
        <f t="shared" si="345"/>
        <v/>
      </c>
      <c r="F5555" s="184" t="str">
        <f t="shared" si="346"/>
        <v/>
      </c>
      <c r="G5555" s="184" t="str">
        <f t="shared" si="347"/>
        <v/>
      </c>
      <c r="H5555" s="184" t="str">
        <f t="shared" si="348"/>
        <v/>
      </c>
      <c r="J5555" t="s">
        <v>253</v>
      </c>
      <c r="K5555" t="s">
        <v>253</v>
      </c>
      <c r="L5555">
        <f t="shared" si="349"/>
        <v>50.86774386594854</v>
      </c>
      <c r="R5555">
        <v>114.701775</v>
      </c>
      <c r="S5555" t="s">
        <v>201</v>
      </c>
      <c r="T5555" s="221">
        <v>45383.314583333333</v>
      </c>
    </row>
    <row r="5556" spans="1:20" x14ac:dyDescent="0.35">
      <c r="A5556" t="s">
        <v>110</v>
      </c>
      <c r="B5556" t="s">
        <v>111</v>
      </c>
      <c r="C5556" t="s">
        <v>97</v>
      </c>
      <c r="D5556" s="29">
        <v>45732</v>
      </c>
      <c r="E5556" s="184" t="str">
        <f t="shared" si="345"/>
        <v/>
      </c>
      <c r="F5556" s="184" t="str">
        <f t="shared" si="346"/>
        <v/>
      </c>
      <c r="G5556" s="184" t="str">
        <f t="shared" si="347"/>
        <v/>
      </c>
      <c r="H5556" s="184" t="str">
        <f t="shared" si="348"/>
        <v/>
      </c>
      <c r="J5556" t="s">
        <v>253</v>
      </c>
      <c r="K5556" t="s">
        <v>253</v>
      </c>
      <c r="L5556">
        <f t="shared" si="349"/>
        <v>50.86774386594854</v>
      </c>
      <c r="R5556">
        <v>114.701775</v>
      </c>
      <c r="S5556" t="s">
        <v>201</v>
      </c>
      <c r="T5556" s="221">
        <v>45383.314583333333</v>
      </c>
    </row>
    <row r="5557" spans="1:20" x14ac:dyDescent="0.35">
      <c r="A5557" t="s">
        <v>110</v>
      </c>
      <c r="B5557" t="s">
        <v>111</v>
      </c>
      <c r="C5557" t="s">
        <v>97</v>
      </c>
      <c r="D5557" s="29">
        <v>45733</v>
      </c>
      <c r="E5557" s="184" t="str">
        <f t="shared" si="345"/>
        <v/>
      </c>
      <c r="F5557" s="184" t="str">
        <f t="shared" si="346"/>
        <v/>
      </c>
      <c r="G5557" s="184" t="str">
        <f t="shared" si="347"/>
        <v/>
      </c>
      <c r="H5557" s="184" t="str">
        <f t="shared" si="348"/>
        <v/>
      </c>
      <c r="J5557" t="s">
        <v>253</v>
      </c>
      <c r="K5557" t="s">
        <v>253</v>
      </c>
      <c r="L5557">
        <f t="shared" si="349"/>
        <v>50.86774386594854</v>
      </c>
      <c r="R5557">
        <v>114.701775</v>
      </c>
      <c r="S5557" t="s">
        <v>201</v>
      </c>
      <c r="T5557" s="221">
        <v>45383.314583333333</v>
      </c>
    </row>
    <row r="5558" spans="1:20" x14ac:dyDescent="0.35">
      <c r="A5558" t="s">
        <v>110</v>
      </c>
      <c r="B5558" t="s">
        <v>111</v>
      </c>
      <c r="C5558" t="s">
        <v>97</v>
      </c>
      <c r="D5558" s="29">
        <v>45734</v>
      </c>
      <c r="E5558" s="184" t="str">
        <f t="shared" si="345"/>
        <v/>
      </c>
      <c r="F5558" s="184" t="str">
        <f t="shared" si="346"/>
        <v/>
      </c>
      <c r="G5558" s="184" t="str">
        <f t="shared" si="347"/>
        <v/>
      </c>
      <c r="H5558" s="184" t="str">
        <f t="shared" si="348"/>
        <v/>
      </c>
      <c r="J5558" t="s">
        <v>253</v>
      </c>
      <c r="K5558" t="s">
        <v>253</v>
      </c>
      <c r="L5558">
        <f t="shared" si="349"/>
        <v>50.86774386594854</v>
      </c>
      <c r="R5558">
        <v>114.701775</v>
      </c>
      <c r="S5558" t="s">
        <v>201</v>
      </c>
      <c r="T5558" s="221">
        <v>45383.314583333333</v>
      </c>
    </row>
    <row r="5559" spans="1:20" x14ac:dyDescent="0.35">
      <c r="A5559" t="s">
        <v>110</v>
      </c>
      <c r="B5559" t="s">
        <v>111</v>
      </c>
      <c r="C5559" t="s">
        <v>97</v>
      </c>
      <c r="D5559" s="29">
        <v>45735</v>
      </c>
      <c r="E5559" s="184" t="str">
        <f t="shared" si="345"/>
        <v/>
      </c>
      <c r="F5559" s="184" t="str">
        <f t="shared" si="346"/>
        <v/>
      </c>
      <c r="G5559" s="184" t="str">
        <f t="shared" si="347"/>
        <v/>
      </c>
      <c r="H5559" s="184" t="str">
        <f t="shared" si="348"/>
        <v/>
      </c>
      <c r="J5559" t="s">
        <v>253</v>
      </c>
      <c r="K5559" t="s">
        <v>253</v>
      </c>
      <c r="L5559">
        <f t="shared" si="349"/>
        <v>50.86774386594854</v>
      </c>
      <c r="R5559">
        <v>114.701775</v>
      </c>
      <c r="S5559" t="s">
        <v>201</v>
      </c>
      <c r="T5559" s="221">
        <v>45383.314583333333</v>
      </c>
    </row>
    <row r="5560" spans="1:20" x14ac:dyDescent="0.35">
      <c r="A5560" t="s">
        <v>110</v>
      </c>
      <c r="B5560" t="s">
        <v>111</v>
      </c>
      <c r="C5560" t="s">
        <v>97</v>
      </c>
      <c r="D5560" s="29">
        <v>45736</v>
      </c>
      <c r="E5560" s="184" t="str">
        <f t="shared" si="345"/>
        <v/>
      </c>
      <c r="F5560" s="184" t="str">
        <f t="shared" si="346"/>
        <v/>
      </c>
      <c r="G5560" s="184" t="str">
        <f t="shared" si="347"/>
        <v/>
      </c>
      <c r="H5560" s="184" t="str">
        <f t="shared" si="348"/>
        <v/>
      </c>
      <c r="J5560" t="s">
        <v>253</v>
      </c>
      <c r="K5560" t="s">
        <v>253</v>
      </c>
      <c r="L5560">
        <f t="shared" si="349"/>
        <v>50.86774386594854</v>
      </c>
      <c r="R5560">
        <v>114.701775</v>
      </c>
      <c r="S5560" t="s">
        <v>201</v>
      </c>
      <c r="T5560" s="221">
        <v>45383.31527777778</v>
      </c>
    </row>
    <row r="5561" spans="1:20" x14ac:dyDescent="0.35">
      <c r="A5561" t="s">
        <v>110</v>
      </c>
      <c r="B5561" t="s">
        <v>111</v>
      </c>
      <c r="C5561" t="s">
        <v>97</v>
      </c>
      <c r="D5561" s="29">
        <v>45737</v>
      </c>
      <c r="E5561" s="184" t="str">
        <f t="shared" si="345"/>
        <v/>
      </c>
      <c r="F5561" s="184" t="str">
        <f t="shared" si="346"/>
        <v/>
      </c>
      <c r="G5561" s="184" t="str">
        <f t="shared" si="347"/>
        <v/>
      </c>
      <c r="H5561" s="184" t="str">
        <f t="shared" si="348"/>
        <v/>
      </c>
      <c r="J5561" t="s">
        <v>253</v>
      </c>
      <c r="K5561" t="s">
        <v>253</v>
      </c>
      <c r="L5561">
        <f t="shared" si="349"/>
        <v>50.86774386594854</v>
      </c>
      <c r="R5561">
        <v>114.701775</v>
      </c>
      <c r="S5561" t="s">
        <v>201</v>
      </c>
      <c r="T5561" s="221">
        <v>45383.31527777778</v>
      </c>
    </row>
    <row r="5562" spans="1:20" x14ac:dyDescent="0.35">
      <c r="A5562" t="s">
        <v>110</v>
      </c>
      <c r="B5562" t="s">
        <v>111</v>
      </c>
      <c r="C5562" t="s">
        <v>97</v>
      </c>
      <c r="D5562" s="29">
        <v>45738</v>
      </c>
      <c r="E5562" s="184" t="str">
        <f t="shared" si="345"/>
        <v/>
      </c>
      <c r="F5562" s="184" t="str">
        <f t="shared" si="346"/>
        <v/>
      </c>
      <c r="G5562" s="184" t="str">
        <f t="shared" si="347"/>
        <v/>
      </c>
      <c r="H5562" s="184" t="str">
        <f t="shared" si="348"/>
        <v/>
      </c>
      <c r="J5562" t="s">
        <v>253</v>
      </c>
      <c r="K5562" t="s">
        <v>253</v>
      </c>
      <c r="L5562">
        <f t="shared" si="349"/>
        <v>50.86774386594854</v>
      </c>
      <c r="R5562">
        <v>114.701775</v>
      </c>
      <c r="S5562" t="s">
        <v>201</v>
      </c>
      <c r="T5562" s="221">
        <v>45383.31527777778</v>
      </c>
    </row>
    <row r="5563" spans="1:20" x14ac:dyDescent="0.35">
      <c r="A5563" t="s">
        <v>110</v>
      </c>
      <c r="B5563" t="s">
        <v>111</v>
      </c>
      <c r="C5563" t="s">
        <v>97</v>
      </c>
      <c r="D5563" s="29">
        <v>45739</v>
      </c>
      <c r="E5563" s="184" t="str">
        <f t="shared" si="345"/>
        <v/>
      </c>
      <c r="F5563" s="184" t="str">
        <f t="shared" si="346"/>
        <v/>
      </c>
      <c r="G5563" s="184" t="str">
        <f t="shared" si="347"/>
        <v/>
      </c>
      <c r="H5563" s="184" t="str">
        <f t="shared" si="348"/>
        <v/>
      </c>
      <c r="J5563" t="s">
        <v>253</v>
      </c>
      <c r="K5563" t="s">
        <v>253</v>
      </c>
      <c r="L5563">
        <f t="shared" si="349"/>
        <v>50.86774386594854</v>
      </c>
      <c r="R5563">
        <v>114.701775</v>
      </c>
      <c r="S5563" t="s">
        <v>201</v>
      </c>
      <c r="T5563" s="221">
        <v>45383.31527777778</v>
      </c>
    </row>
    <row r="5564" spans="1:20" x14ac:dyDescent="0.35">
      <c r="A5564" t="s">
        <v>110</v>
      </c>
      <c r="B5564" t="s">
        <v>111</v>
      </c>
      <c r="C5564" t="s">
        <v>97</v>
      </c>
      <c r="D5564" s="29">
        <v>45740</v>
      </c>
      <c r="E5564" s="184" t="str">
        <f t="shared" si="345"/>
        <v/>
      </c>
      <c r="F5564" s="184" t="str">
        <f t="shared" si="346"/>
        <v/>
      </c>
      <c r="G5564" s="184" t="str">
        <f t="shared" si="347"/>
        <v/>
      </c>
      <c r="H5564" s="184" t="str">
        <f t="shared" si="348"/>
        <v/>
      </c>
      <c r="J5564" t="s">
        <v>253</v>
      </c>
      <c r="K5564" t="s">
        <v>253</v>
      </c>
      <c r="L5564">
        <f t="shared" si="349"/>
        <v>50.86774386594854</v>
      </c>
      <c r="R5564">
        <v>114.701775</v>
      </c>
      <c r="S5564" t="s">
        <v>201</v>
      </c>
      <c r="T5564" s="221">
        <v>45383.31527777778</v>
      </c>
    </row>
    <row r="5565" spans="1:20" x14ac:dyDescent="0.35">
      <c r="A5565" t="s">
        <v>110</v>
      </c>
      <c r="B5565" t="s">
        <v>111</v>
      </c>
      <c r="C5565" t="s">
        <v>97</v>
      </c>
      <c r="D5565" s="29">
        <v>45741</v>
      </c>
      <c r="E5565" s="184" t="str">
        <f t="shared" si="345"/>
        <v/>
      </c>
      <c r="F5565" s="184" t="str">
        <f t="shared" si="346"/>
        <v/>
      </c>
      <c r="G5565" s="184" t="str">
        <f t="shared" si="347"/>
        <v/>
      </c>
      <c r="H5565" s="184" t="str">
        <f t="shared" si="348"/>
        <v/>
      </c>
      <c r="J5565" t="s">
        <v>253</v>
      </c>
      <c r="K5565" t="s">
        <v>253</v>
      </c>
      <c r="L5565">
        <f t="shared" si="349"/>
        <v>50.86774386594854</v>
      </c>
      <c r="R5565">
        <v>114.701775</v>
      </c>
      <c r="S5565" t="s">
        <v>201</v>
      </c>
      <c r="T5565" s="221">
        <v>45383.31527777778</v>
      </c>
    </row>
    <row r="5566" spans="1:20" x14ac:dyDescent="0.35">
      <c r="A5566" t="s">
        <v>110</v>
      </c>
      <c r="B5566" t="s">
        <v>111</v>
      </c>
      <c r="C5566" t="s">
        <v>97</v>
      </c>
      <c r="D5566" s="29">
        <v>45742</v>
      </c>
      <c r="E5566" s="184" t="str">
        <f t="shared" si="345"/>
        <v/>
      </c>
      <c r="F5566" s="184" t="str">
        <f t="shared" si="346"/>
        <v/>
      </c>
      <c r="G5566" s="184" t="str">
        <f t="shared" si="347"/>
        <v/>
      </c>
      <c r="H5566" s="184" t="str">
        <f t="shared" si="348"/>
        <v/>
      </c>
      <c r="J5566" t="s">
        <v>253</v>
      </c>
      <c r="K5566" t="s">
        <v>253</v>
      </c>
      <c r="L5566">
        <f t="shared" si="349"/>
        <v>50.86774386594854</v>
      </c>
      <c r="R5566">
        <v>114.701775</v>
      </c>
      <c r="S5566" t="s">
        <v>201</v>
      </c>
      <c r="T5566" s="221">
        <v>45383.31527777778</v>
      </c>
    </row>
    <row r="5567" spans="1:20" x14ac:dyDescent="0.35">
      <c r="A5567" t="s">
        <v>110</v>
      </c>
      <c r="B5567" t="s">
        <v>111</v>
      </c>
      <c r="C5567" t="s">
        <v>97</v>
      </c>
      <c r="D5567" s="29">
        <v>45743</v>
      </c>
      <c r="E5567" s="184" t="str">
        <f t="shared" si="345"/>
        <v/>
      </c>
      <c r="F5567" s="184" t="str">
        <f t="shared" si="346"/>
        <v/>
      </c>
      <c r="G5567" s="184" t="str">
        <f t="shared" si="347"/>
        <v/>
      </c>
      <c r="H5567" s="184" t="str">
        <f t="shared" si="348"/>
        <v/>
      </c>
      <c r="J5567" t="s">
        <v>253</v>
      </c>
      <c r="K5567" t="s">
        <v>253</v>
      </c>
      <c r="L5567">
        <f t="shared" si="349"/>
        <v>50.86774386594854</v>
      </c>
      <c r="R5567">
        <v>114.701775</v>
      </c>
      <c r="S5567" t="s">
        <v>201</v>
      </c>
      <c r="T5567" s="221">
        <v>45383.31527777778</v>
      </c>
    </row>
    <row r="5568" spans="1:20" x14ac:dyDescent="0.35">
      <c r="A5568" t="s">
        <v>110</v>
      </c>
      <c r="B5568" t="s">
        <v>111</v>
      </c>
      <c r="C5568" t="s">
        <v>97</v>
      </c>
      <c r="D5568" s="29">
        <v>45744</v>
      </c>
      <c r="E5568" s="184" t="str">
        <f t="shared" si="345"/>
        <v/>
      </c>
      <c r="F5568" s="184" t="str">
        <f t="shared" si="346"/>
        <v/>
      </c>
      <c r="G5568" s="184" t="str">
        <f t="shared" si="347"/>
        <v/>
      </c>
      <c r="H5568" s="184" t="str">
        <f t="shared" si="348"/>
        <v/>
      </c>
      <c r="J5568" t="s">
        <v>253</v>
      </c>
      <c r="K5568" t="s">
        <v>253</v>
      </c>
      <c r="L5568">
        <f t="shared" si="349"/>
        <v>50.86774386594854</v>
      </c>
      <c r="R5568">
        <v>114.701775</v>
      </c>
      <c r="S5568" t="s">
        <v>201</v>
      </c>
      <c r="T5568" s="221">
        <v>45383.31527777778</v>
      </c>
    </row>
    <row r="5569" spans="1:20" x14ac:dyDescent="0.35">
      <c r="A5569" t="s">
        <v>110</v>
      </c>
      <c r="B5569" t="s">
        <v>111</v>
      </c>
      <c r="C5569" t="s">
        <v>97</v>
      </c>
      <c r="D5569" s="29">
        <v>45745</v>
      </c>
      <c r="E5569" s="184" t="str">
        <f t="shared" si="345"/>
        <v/>
      </c>
      <c r="F5569" s="184" t="str">
        <f t="shared" si="346"/>
        <v/>
      </c>
      <c r="G5569" s="184" t="str">
        <f t="shared" si="347"/>
        <v/>
      </c>
      <c r="H5569" s="184" t="str">
        <f t="shared" si="348"/>
        <v/>
      </c>
      <c r="J5569" t="s">
        <v>253</v>
      </c>
      <c r="K5569" t="s">
        <v>253</v>
      </c>
      <c r="L5569">
        <f t="shared" si="349"/>
        <v>50.86774386594854</v>
      </c>
      <c r="R5569">
        <v>114.701775</v>
      </c>
      <c r="S5569" t="s">
        <v>201</v>
      </c>
      <c r="T5569" s="221">
        <v>45383.31527777778</v>
      </c>
    </row>
    <row r="5570" spans="1:20" x14ac:dyDescent="0.35">
      <c r="A5570" t="s">
        <v>110</v>
      </c>
      <c r="B5570" t="s">
        <v>111</v>
      </c>
      <c r="C5570" t="s">
        <v>97</v>
      </c>
      <c r="D5570" s="29">
        <v>45746</v>
      </c>
      <c r="E5570" s="184" t="str">
        <f t="shared" si="345"/>
        <v/>
      </c>
      <c r="F5570" s="184" t="str">
        <f t="shared" si="346"/>
        <v/>
      </c>
      <c r="G5570" s="184" t="str">
        <f t="shared" si="347"/>
        <v/>
      </c>
      <c r="H5570" s="184" t="str">
        <f t="shared" si="348"/>
        <v/>
      </c>
      <c r="J5570" t="s">
        <v>253</v>
      </c>
      <c r="K5570" t="s">
        <v>253</v>
      </c>
      <c r="L5570">
        <f t="shared" si="349"/>
        <v>50.86774386594854</v>
      </c>
      <c r="R5570">
        <v>114.701775</v>
      </c>
      <c r="S5570" t="s">
        <v>201</v>
      </c>
      <c r="T5570" s="221">
        <v>45383.31527777778</v>
      </c>
    </row>
    <row r="5571" spans="1:20" x14ac:dyDescent="0.35">
      <c r="A5571" t="s">
        <v>110</v>
      </c>
      <c r="B5571" t="s">
        <v>111</v>
      </c>
      <c r="C5571" t="s">
        <v>97</v>
      </c>
      <c r="D5571" s="29">
        <v>45747</v>
      </c>
      <c r="E5571" s="184" t="str">
        <f t="shared" si="345"/>
        <v/>
      </c>
      <c r="F5571" s="184" t="str">
        <f t="shared" si="346"/>
        <v/>
      </c>
      <c r="G5571" s="184" t="str">
        <f t="shared" si="347"/>
        <v/>
      </c>
      <c r="H5571" s="184" t="str">
        <f t="shared" si="348"/>
        <v/>
      </c>
      <c r="J5571" t="s">
        <v>253</v>
      </c>
      <c r="K5571" t="s">
        <v>253</v>
      </c>
      <c r="L5571">
        <f t="shared" si="349"/>
        <v>50.86774386594854</v>
      </c>
      <c r="R5571">
        <v>114.701775</v>
      </c>
      <c r="S5571" t="s">
        <v>201</v>
      </c>
      <c r="T5571" s="221">
        <v>45383.31527777778</v>
      </c>
    </row>
    <row r="5572" spans="1:20" x14ac:dyDescent="0.35">
      <c r="A5572" t="s">
        <v>110</v>
      </c>
      <c r="B5572" t="s">
        <v>111</v>
      </c>
      <c r="C5572" t="s">
        <v>97</v>
      </c>
      <c r="D5572" s="29">
        <v>45748</v>
      </c>
      <c r="E5572" s="184" t="str">
        <f t="shared" si="345"/>
        <v/>
      </c>
      <c r="F5572" s="184" t="str">
        <f t="shared" si="346"/>
        <v/>
      </c>
      <c r="G5572" s="184" t="str">
        <f t="shared" si="347"/>
        <v/>
      </c>
      <c r="H5572" s="184" t="str">
        <f t="shared" si="348"/>
        <v/>
      </c>
      <c r="J5572" t="s">
        <v>253</v>
      </c>
      <c r="K5572" t="s">
        <v>253</v>
      </c>
      <c r="L5572">
        <f t="shared" si="349"/>
        <v>50.86774386594854</v>
      </c>
      <c r="R5572">
        <v>114.701775</v>
      </c>
      <c r="S5572" t="s">
        <v>201</v>
      </c>
      <c r="T5572" s="221">
        <v>45413.3125</v>
      </c>
    </row>
    <row r="5573" spans="1:20" x14ac:dyDescent="0.35">
      <c r="A5573" t="s">
        <v>110</v>
      </c>
      <c r="B5573" t="s">
        <v>111</v>
      </c>
      <c r="C5573" t="s">
        <v>97</v>
      </c>
      <c r="D5573" s="29">
        <v>45749</v>
      </c>
      <c r="E5573" s="184" t="str">
        <f t="shared" si="345"/>
        <v/>
      </c>
      <c r="F5573" s="184" t="str">
        <f t="shared" si="346"/>
        <v/>
      </c>
      <c r="G5573" s="184" t="str">
        <f t="shared" si="347"/>
        <v/>
      </c>
      <c r="H5573" s="184" t="str">
        <f t="shared" si="348"/>
        <v/>
      </c>
      <c r="J5573" t="s">
        <v>253</v>
      </c>
      <c r="K5573" t="s">
        <v>253</v>
      </c>
      <c r="L5573">
        <f t="shared" si="349"/>
        <v>50.86774386594854</v>
      </c>
      <c r="R5573">
        <v>114.701775</v>
      </c>
      <c r="S5573" t="s">
        <v>201</v>
      </c>
      <c r="T5573" s="221">
        <v>45413.313194444447</v>
      </c>
    </row>
    <row r="5574" spans="1:20" x14ac:dyDescent="0.35">
      <c r="A5574" t="s">
        <v>110</v>
      </c>
      <c r="B5574" t="s">
        <v>111</v>
      </c>
      <c r="C5574" t="s">
        <v>97</v>
      </c>
      <c r="D5574" s="29">
        <v>45750</v>
      </c>
      <c r="E5574" s="184" t="str">
        <f t="shared" si="345"/>
        <v/>
      </c>
      <c r="F5574" s="184" t="str">
        <f t="shared" si="346"/>
        <v/>
      </c>
      <c r="G5574" s="184" t="str">
        <f t="shared" si="347"/>
        <v/>
      </c>
      <c r="H5574" s="184" t="str">
        <f t="shared" si="348"/>
        <v/>
      </c>
      <c r="J5574" t="s">
        <v>253</v>
      </c>
      <c r="K5574" t="s">
        <v>253</v>
      </c>
      <c r="L5574">
        <f t="shared" si="349"/>
        <v>50.86774386594854</v>
      </c>
      <c r="R5574">
        <v>114.701775</v>
      </c>
      <c r="S5574" t="s">
        <v>201</v>
      </c>
      <c r="T5574" s="221">
        <v>45413.313194444447</v>
      </c>
    </row>
    <row r="5575" spans="1:20" x14ac:dyDescent="0.35">
      <c r="A5575" t="s">
        <v>110</v>
      </c>
      <c r="B5575" t="s">
        <v>111</v>
      </c>
      <c r="C5575" t="s">
        <v>97</v>
      </c>
      <c r="D5575" s="29">
        <v>45751</v>
      </c>
      <c r="E5575" s="184" t="str">
        <f t="shared" si="345"/>
        <v/>
      </c>
      <c r="F5575" s="184" t="str">
        <f t="shared" si="346"/>
        <v/>
      </c>
      <c r="G5575" s="184" t="str">
        <f t="shared" si="347"/>
        <v/>
      </c>
      <c r="H5575" s="184" t="str">
        <f t="shared" si="348"/>
        <v/>
      </c>
      <c r="J5575" t="s">
        <v>253</v>
      </c>
      <c r="K5575" t="s">
        <v>253</v>
      </c>
      <c r="L5575">
        <f t="shared" si="349"/>
        <v>50.86774386594854</v>
      </c>
      <c r="R5575">
        <v>114.701775</v>
      </c>
      <c r="S5575" t="s">
        <v>201</v>
      </c>
      <c r="T5575" s="221">
        <v>45413.313194444447</v>
      </c>
    </row>
    <row r="5576" spans="1:20" x14ac:dyDescent="0.35">
      <c r="A5576" t="s">
        <v>110</v>
      </c>
      <c r="B5576" t="s">
        <v>111</v>
      </c>
      <c r="C5576" t="s">
        <v>97</v>
      </c>
      <c r="D5576" s="29">
        <v>45752</v>
      </c>
      <c r="E5576" s="184" t="str">
        <f t="shared" ref="E5576:E5639" si="350">IF(J5576="","",IF(L5576=0,0,IF(1-(J5576/L5576)&lt;0,"",1-(J5576/L5576))))</f>
        <v/>
      </c>
      <c r="F5576" s="184" t="str">
        <f t="shared" ref="F5576:F5639" si="351">IF(K5576="","",IF(L5576=0,0,IF(1-(K5576/L5576)&lt;0,"",1-(K5576/L5576))))</f>
        <v/>
      </c>
      <c r="G5576" s="184" t="str">
        <f t="shared" ref="G5576:G5639" si="352">IF(J5576="","",IF(1-(J5576/R5576)&lt;0,"",1-(J5576/R5576)))</f>
        <v/>
      </c>
      <c r="H5576" s="184" t="str">
        <f t="shared" ref="H5576:H5639" si="353">IF(K5576="","",IF(1-(K5576/R5576)&lt;0,"",1-(K5576/R5576)))</f>
        <v/>
      </c>
      <c r="J5576" t="s">
        <v>253</v>
      </c>
      <c r="K5576" t="s">
        <v>253</v>
      </c>
      <c r="L5576">
        <f t="shared" si="349"/>
        <v>50.86774386594854</v>
      </c>
      <c r="R5576">
        <v>114.701775</v>
      </c>
      <c r="S5576" t="s">
        <v>201</v>
      </c>
      <c r="T5576" s="221">
        <v>45413.313194444447</v>
      </c>
    </row>
    <row r="5577" spans="1:20" x14ac:dyDescent="0.35">
      <c r="A5577" t="s">
        <v>110</v>
      </c>
      <c r="B5577" t="s">
        <v>111</v>
      </c>
      <c r="C5577" t="s">
        <v>97</v>
      </c>
      <c r="D5577" s="29">
        <v>45753</v>
      </c>
      <c r="E5577" s="184" t="str">
        <f t="shared" si="350"/>
        <v/>
      </c>
      <c r="F5577" s="184" t="str">
        <f t="shared" si="351"/>
        <v/>
      </c>
      <c r="G5577" s="184" t="str">
        <f t="shared" si="352"/>
        <v/>
      </c>
      <c r="H5577" s="184" t="str">
        <f t="shared" si="353"/>
        <v/>
      </c>
      <c r="J5577" t="s">
        <v>253</v>
      </c>
      <c r="K5577" t="s">
        <v>253</v>
      </c>
      <c r="L5577">
        <f t="shared" si="349"/>
        <v>50.86774386594854</v>
      </c>
      <c r="R5577">
        <v>114.701775</v>
      </c>
      <c r="S5577" t="s">
        <v>201</v>
      </c>
      <c r="T5577" s="221">
        <v>45413.313194444447</v>
      </c>
    </row>
    <row r="5578" spans="1:20" x14ac:dyDescent="0.35">
      <c r="A5578" t="s">
        <v>110</v>
      </c>
      <c r="B5578" t="s">
        <v>111</v>
      </c>
      <c r="C5578" t="s">
        <v>97</v>
      </c>
      <c r="D5578" s="29">
        <v>45754</v>
      </c>
      <c r="E5578" s="184" t="str">
        <f t="shared" si="350"/>
        <v/>
      </c>
      <c r="F5578" s="184" t="str">
        <f t="shared" si="351"/>
        <v/>
      </c>
      <c r="G5578" s="184" t="str">
        <f t="shared" si="352"/>
        <v/>
      </c>
      <c r="H5578" s="184" t="str">
        <f t="shared" si="353"/>
        <v/>
      </c>
      <c r="J5578" t="s">
        <v>253</v>
      </c>
      <c r="K5578" t="s">
        <v>253</v>
      </c>
      <c r="L5578">
        <f t="shared" si="349"/>
        <v>50.86774386594854</v>
      </c>
      <c r="R5578">
        <v>114.701775</v>
      </c>
      <c r="S5578" t="s">
        <v>201</v>
      </c>
      <c r="T5578" s="221">
        <v>45413.313194444447</v>
      </c>
    </row>
    <row r="5579" spans="1:20" x14ac:dyDescent="0.35">
      <c r="A5579" t="s">
        <v>110</v>
      </c>
      <c r="B5579" t="s">
        <v>111</v>
      </c>
      <c r="C5579" t="s">
        <v>97</v>
      </c>
      <c r="D5579" s="29">
        <v>45755</v>
      </c>
      <c r="E5579" s="184" t="str">
        <f t="shared" si="350"/>
        <v/>
      </c>
      <c r="F5579" s="184" t="str">
        <f t="shared" si="351"/>
        <v/>
      </c>
      <c r="G5579" s="184" t="str">
        <f t="shared" si="352"/>
        <v/>
      </c>
      <c r="H5579" s="184" t="str">
        <f t="shared" si="353"/>
        <v/>
      </c>
      <c r="J5579" t="s">
        <v>253</v>
      </c>
      <c r="K5579" t="s">
        <v>253</v>
      </c>
      <c r="L5579">
        <f t="shared" si="349"/>
        <v>50.86774386594854</v>
      </c>
      <c r="R5579">
        <v>114.701775</v>
      </c>
      <c r="S5579" t="s">
        <v>201</v>
      </c>
      <c r="T5579" s="221">
        <v>45413.313194444447</v>
      </c>
    </row>
    <row r="5580" spans="1:20" x14ac:dyDescent="0.35">
      <c r="A5580" t="s">
        <v>110</v>
      </c>
      <c r="B5580" t="s">
        <v>111</v>
      </c>
      <c r="C5580" t="s">
        <v>97</v>
      </c>
      <c r="D5580" s="29">
        <v>45756</v>
      </c>
      <c r="E5580" s="184" t="str">
        <f t="shared" si="350"/>
        <v/>
      </c>
      <c r="F5580" s="184" t="str">
        <f t="shared" si="351"/>
        <v/>
      </c>
      <c r="G5580" s="184" t="str">
        <f t="shared" si="352"/>
        <v/>
      </c>
      <c r="H5580" s="184" t="str">
        <f t="shared" si="353"/>
        <v/>
      </c>
      <c r="J5580" t="s">
        <v>253</v>
      </c>
      <c r="K5580" t="s">
        <v>253</v>
      </c>
      <c r="L5580">
        <f t="shared" si="349"/>
        <v>50.86774386594854</v>
      </c>
      <c r="R5580">
        <v>114.701775</v>
      </c>
      <c r="S5580" t="s">
        <v>201</v>
      </c>
      <c r="T5580" s="221">
        <v>45413.313194444447</v>
      </c>
    </row>
    <row r="5581" spans="1:20" x14ac:dyDescent="0.35">
      <c r="A5581" t="s">
        <v>110</v>
      </c>
      <c r="B5581" t="s">
        <v>111</v>
      </c>
      <c r="C5581" t="s">
        <v>97</v>
      </c>
      <c r="D5581" s="29">
        <v>45757</v>
      </c>
      <c r="E5581" s="184" t="str">
        <f t="shared" si="350"/>
        <v/>
      </c>
      <c r="F5581" s="184" t="str">
        <f t="shared" si="351"/>
        <v/>
      </c>
      <c r="G5581" s="184" t="str">
        <f t="shared" si="352"/>
        <v/>
      </c>
      <c r="H5581" s="184" t="str">
        <f t="shared" si="353"/>
        <v/>
      </c>
      <c r="J5581" t="s">
        <v>253</v>
      </c>
      <c r="K5581" t="s">
        <v>253</v>
      </c>
      <c r="L5581">
        <f t="shared" si="349"/>
        <v>50.86774386594854</v>
      </c>
      <c r="R5581">
        <v>114.701775</v>
      </c>
      <c r="S5581" t="s">
        <v>201</v>
      </c>
      <c r="T5581" s="221">
        <v>45413.313194444447</v>
      </c>
    </row>
    <row r="5582" spans="1:20" x14ac:dyDescent="0.35">
      <c r="A5582" t="s">
        <v>110</v>
      </c>
      <c r="B5582" t="s">
        <v>111</v>
      </c>
      <c r="C5582" t="s">
        <v>97</v>
      </c>
      <c r="D5582" s="29">
        <v>45758</v>
      </c>
      <c r="E5582" s="184" t="str">
        <f t="shared" si="350"/>
        <v/>
      </c>
      <c r="F5582" s="184" t="str">
        <f t="shared" si="351"/>
        <v/>
      </c>
      <c r="G5582" s="184" t="str">
        <f t="shared" si="352"/>
        <v/>
      </c>
      <c r="H5582" s="184" t="str">
        <f t="shared" si="353"/>
        <v/>
      </c>
      <c r="J5582" t="s">
        <v>253</v>
      </c>
      <c r="K5582" t="s">
        <v>253</v>
      </c>
      <c r="L5582">
        <f t="shared" si="349"/>
        <v>50.86774386594854</v>
      </c>
      <c r="R5582">
        <v>114.701775</v>
      </c>
      <c r="S5582" t="s">
        <v>201</v>
      </c>
      <c r="T5582" s="221">
        <v>45413.313194444447</v>
      </c>
    </row>
    <row r="5583" spans="1:20" x14ac:dyDescent="0.35">
      <c r="A5583" t="s">
        <v>110</v>
      </c>
      <c r="B5583" t="s">
        <v>111</v>
      </c>
      <c r="C5583" t="s">
        <v>97</v>
      </c>
      <c r="D5583" s="29">
        <v>45759</v>
      </c>
      <c r="E5583" s="184" t="str">
        <f t="shared" si="350"/>
        <v/>
      </c>
      <c r="F5583" s="184" t="str">
        <f t="shared" si="351"/>
        <v/>
      </c>
      <c r="G5583" s="184" t="str">
        <f t="shared" si="352"/>
        <v/>
      </c>
      <c r="H5583" s="184" t="str">
        <f t="shared" si="353"/>
        <v/>
      </c>
      <c r="J5583" t="s">
        <v>253</v>
      </c>
      <c r="K5583" t="s">
        <v>253</v>
      </c>
      <c r="L5583">
        <f t="shared" si="349"/>
        <v>50.86774386594854</v>
      </c>
      <c r="R5583">
        <v>114.701775</v>
      </c>
      <c r="S5583" t="s">
        <v>201</v>
      </c>
      <c r="T5583" s="221">
        <v>45413.313194444447</v>
      </c>
    </row>
    <row r="5584" spans="1:20" x14ac:dyDescent="0.35">
      <c r="A5584" t="s">
        <v>110</v>
      </c>
      <c r="B5584" t="s">
        <v>111</v>
      </c>
      <c r="C5584" t="s">
        <v>97</v>
      </c>
      <c r="D5584" s="29">
        <v>45760</v>
      </c>
      <c r="E5584" s="184" t="str">
        <f t="shared" si="350"/>
        <v/>
      </c>
      <c r="F5584" s="184" t="str">
        <f t="shared" si="351"/>
        <v/>
      </c>
      <c r="G5584" s="184" t="str">
        <f t="shared" si="352"/>
        <v/>
      </c>
      <c r="H5584" s="184" t="str">
        <f t="shared" si="353"/>
        <v/>
      </c>
      <c r="J5584" t="s">
        <v>253</v>
      </c>
      <c r="K5584" t="s">
        <v>253</v>
      </c>
      <c r="L5584">
        <f t="shared" si="349"/>
        <v>50.86774386594854</v>
      </c>
      <c r="R5584">
        <v>114.701775</v>
      </c>
      <c r="S5584" t="s">
        <v>201</v>
      </c>
      <c r="T5584" s="221">
        <v>45413.313194444447</v>
      </c>
    </row>
    <row r="5585" spans="1:20" x14ac:dyDescent="0.35">
      <c r="A5585" t="s">
        <v>110</v>
      </c>
      <c r="B5585" t="s">
        <v>111</v>
      </c>
      <c r="C5585" t="s">
        <v>97</v>
      </c>
      <c r="D5585" s="29">
        <v>45761</v>
      </c>
      <c r="E5585" s="184" t="str">
        <f t="shared" si="350"/>
        <v/>
      </c>
      <c r="F5585" s="184" t="str">
        <f t="shared" si="351"/>
        <v/>
      </c>
      <c r="G5585" s="184" t="str">
        <f t="shared" si="352"/>
        <v/>
      </c>
      <c r="H5585" s="184" t="str">
        <f t="shared" si="353"/>
        <v/>
      </c>
      <c r="J5585" t="s">
        <v>253</v>
      </c>
      <c r="K5585" t="s">
        <v>253</v>
      </c>
      <c r="L5585">
        <f t="shared" si="349"/>
        <v>50.86774386594854</v>
      </c>
      <c r="R5585">
        <v>114.701775</v>
      </c>
      <c r="S5585" t="s">
        <v>201</v>
      </c>
      <c r="T5585" s="221">
        <v>45413.313194444447</v>
      </c>
    </row>
    <row r="5586" spans="1:20" x14ac:dyDescent="0.35">
      <c r="A5586" t="s">
        <v>110</v>
      </c>
      <c r="B5586" t="s">
        <v>111</v>
      </c>
      <c r="C5586" t="s">
        <v>97</v>
      </c>
      <c r="D5586" s="29">
        <v>45762</v>
      </c>
      <c r="E5586" s="184" t="str">
        <f t="shared" si="350"/>
        <v/>
      </c>
      <c r="F5586" s="184" t="str">
        <f t="shared" si="351"/>
        <v/>
      </c>
      <c r="G5586" s="184" t="str">
        <f t="shared" si="352"/>
        <v/>
      </c>
      <c r="H5586" s="184" t="str">
        <f t="shared" si="353"/>
        <v/>
      </c>
      <c r="J5586" t="s">
        <v>253</v>
      </c>
      <c r="K5586" t="s">
        <v>253</v>
      </c>
      <c r="L5586">
        <f t="shared" si="349"/>
        <v>50.86774386594854</v>
      </c>
      <c r="R5586">
        <v>114.701775</v>
      </c>
      <c r="S5586" t="s">
        <v>201</v>
      </c>
      <c r="T5586" s="221">
        <v>45413.313194444447</v>
      </c>
    </row>
    <row r="5587" spans="1:20" x14ac:dyDescent="0.35">
      <c r="A5587" t="s">
        <v>110</v>
      </c>
      <c r="B5587" t="s">
        <v>111</v>
      </c>
      <c r="C5587" t="s">
        <v>97</v>
      </c>
      <c r="D5587" s="29">
        <v>45763</v>
      </c>
      <c r="E5587" s="184" t="str">
        <f t="shared" si="350"/>
        <v/>
      </c>
      <c r="F5587" s="184" t="str">
        <f t="shared" si="351"/>
        <v/>
      </c>
      <c r="G5587" s="184" t="str">
        <f t="shared" si="352"/>
        <v/>
      </c>
      <c r="H5587" s="184" t="str">
        <f t="shared" si="353"/>
        <v/>
      </c>
      <c r="J5587" t="s">
        <v>253</v>
      </c>
      <c r="K5587" t="s">
        <v>253</v>
      </c>
      <c r="L5587">
        <f t="shared" si="349"/>
        <v>50.86774386594854</v>
      </c>
      <c r="R5587">
        <v>114.701775</v>
      </c>
      <c r="S5587" t="s">
        <v>201</v>
      </c>
      <c r="T5587" s="221">
        <v>45413.313194444447</v>
      </c>
    </row>
    <row r="5588" spans="1:20" x14ac:dyDescent="0.35">
      <c r="A5588" t="s">
        <v>110</v>
      </c>
      <c r="B5588" t="s">
        <v>111</v>
      </c>
      <c r="C5588" t="s">
        <v>97</v>
      </c>
      <c r="D5588" s="29">
        <v>45764</v>
      </c>
      <c r="E5588" s="184" t="str">
        <f t="shared" si="350"/>
        <v/>
      </c>
      <c r="F5588" s="184" t="str">
        <f t="shared" si="351"/>
        <v/>
      </c>
      <c r="G5588" s="184" t="str">
        <f t="shared" si="352"/>
        <v/>
      </c>
      <c r="H5588" s="184" t="str">
        <f t="shared" si="353"/>
        <v/>
      </c>
      <c r="J5588" t="s">
        <v>253</v>
      </c>
      <c r="K5588" t="s">
        <v>253</v>
      </c>
      <c r="L5588">
        <f t="shared" si="349"/>
        <v>50.86774386594854</v>
      </c>
      <c r="R5588">
        <v>114.701775</v>
      </c>
      <c r="S5588" t="s">
        <v>201</v>
      </c>
      <c r="T5588" s="221">
        <v>45413.313194444447</v>
      </c>
    </row>
    <row r="5589" spans="1:20" x14ac:dyDescent="0.35">
      <c r="A5589" t="s">
        <v>110</v>
      </c>
      <c r="B5589" t="s">
        <v>111</v>
      </c>
      <c r="C5589" t="s">
        <v>97</v>
      </c>
      <c r="D5589" s="29">
        <v>45765</v>
      </c>
      <c r="E5589" s="184" t="str">
        <f t="shared" si="350"/>
        <v/>
      </c>
      <c r="F5589" s="184" t="str">
        <f t="shared" si="351"/>
        <v/>
      </c>
      <c r="G5589" s="184" t="str">
        <f t="shared" si="352"/>
        <v/>
      </c>
      <c r="H5589" s="184" t="str">
        <f t="shared" si="353"/>
        <v/>
      </c>
      <c r="J5589" t="s">
        <v>253</v>
      </c>
      <c r="K5589" t="s">
        <v>253</v>
      </c>
      <c r="L5589">
        <f t="shared" si="349"/>
        <v>50.86774386594854</v>
      </c>
      <c r="R5589">
        <v>114.701775</v>
      </c>
      <c r="S5589" t="s">
        <v>201</v>
      </c>
      <c r="T5589" s="221">
        <v>45413.313194444447</v>
      </c>
    </row>
    <row r="5590" spans="1:20" x14ac:dyDescent="0.35">
      <c r="A5590" t="s">
        <v>110</v>
      </c>
      <c r="B5590" t="s">
        <v>111</v>
      </c>
      <c r="C5590" t="s">
        <v>97</v>
      </c>
      <c r="D5590" s="29">
        <v>45766</v>
      </c>
      <c r="E5590" s="184" t="str">
        <f t="shared" si="350"/>
        <v/>
      </c>
      <c r="F5590" s="184" t="str">
        <f t="shared" si="351"/>
        <v/>
      </c>
      <c r="G5590" s="184" t="str">
        <f t="shared" si="352"/>
        <v/>
      </c>
      <c r="H5590" s="184" t="str">
        <f t="shared" si="353"/>
        <v/>
      </c>
      <c r="J5590" t="s">
        <v>253</v>
      </c>
      <c r="K5590" t="s">
        <v>253</v>
      </c>
      <c r="L5590">
        <f t="shared" si="349"/>
        <v>50.86774386594854</v>
      </c>
      <c r="R5590">
        <v>114.701775</v>
      </c>
      <c r="S5590" t="s">
        <v>201</v>
      </c>
      <c r="T5590" s="221">
        <v>45413.313194444447</v>
      </c>
    </row>
    <row r="5591" spans="1:20" x14ac:dyDescent="0.35">
      <c r="A5591" t="s">
        <v>110</v>
      </c>
      <c r="B5591" t="s">
        <v>111</v>
      </c>
      <c r="C5591" t="s">
        <v>97</v>
      </c>
      <c r="D5591" s="29">
        <v>45767</v>
      </c>
      <c r="E5591" s="184" t="str">
        <f t="shared" si="350"/>
        <v/>
      </c>
      <c r="F5591" s="184" t="str">
        <f t="shared" si="351"/>
        <v/>
      </c>
      <c r="G5591" s="184" t="str">
        <f t="shared" si="352"/>
        <v/>
      </c>
      <c r="H5591" s="184" t="str">
        <f t="shared" si="353"/>
        <v/>
      </c>
      <c r="J5591" t="s">
        <v>253</v>
      </c>
      <c r="K5591" t="s">
        <v>253</v>
      </c>
      <c r="L5591">
        <f t="shared" si="349"/>
        <v>50.86774386594854</v>
      </c>
      <c r="R5591">
        <v>114.701775</v>
      </c>
      <c r="S5591" t="s">
        <v>201</v>
      </c>
      <c r="T5591" s="221">
        <v>45413.313194444447</v>
      </c>
    </row>
    <row r="5592" spans="1:20" x14ac:dyDescent="0.35">
      <c r="A5592" t="s">
        <v>110</v>
      </c>
      <c r="B5592" t="s">
        <v>111</v>
      </c>
      <c r="C5592" t="s">
        <v>97</v>
      </c>
      <c r="D5592" s="29">
        <v>45768</v>
      </c>
      <c r="E5592" s="184" t="str">
        <f t="shared" si="350"/>
        <v/>
      </c>
      <c r="F5592" s="184" t="str">
        <f t="shared" si="351"/>
        <v/>
      </c>
      <c r="G5592" s="184" t="str">
        <f t="shared" si="352"/>
        <v/>
      </c>
      <c r="H5592" s="184" t="str">
        <f t="shared" si="353"/>
        <v/>
      </c>
      <c r="J5592" t="s">
        <v>253</v>
      </c>
      <c r="K5592" t="s">
        <v>253</v>
      </c>
      <c r="L5592">
        <f t="shared" si="349"/>
        <v>50.86774386594854</v>
      </c>
      <c r="R5592">
        <v>114.701775</v>
      </c>
      <c r="S5592" t="s">
        <v>201</v>
      </c>
      <c r="T5592" s="221">
        <v>45413.313194444447</v>
      </c>
    </row>
    <row r="5593" spans="1:20" x14ac:dyDescent="0.35">
      <c r="A5593" t="s">
        <v>110</v>
      </c>
      <c r="B5593" t="s">
        <v>111</v>
      </c>
      <c r="C5593" t="s">
        <v>97</v>
      </c>
      <c r="D5593" s="29">
        <v>45769</v>
      </c>
      <c r="E5593" s="184" t="str">
        <f t="shared" si="350"/>
        <v/>
      </c>
      <c r="F5593" s="184" t="str">
        <f t="shared" si="351"/>
        <v/>
      </c>
      <c r="G5593" s="184" t="str">
        <f t="shared" si="352"/>
        <v/>
      </c>
      <c r="H5593" s="184" t="str">
        <f t="shared" si="353"/>
        <v/>
      </c>
      <c r="J5593" t="s">
        <v>253</v>
      </c>
      <c r="K5593" t="s">
        <v>253</v>
      </c>
      <c r="L5593">
        <f t="shared" si="349"/>
        <v>50.86774386594854</v>
      </c>
      <c r="R5593">
        <v>114.701775</v>
      </c>
      <c r="S5593" t="s">
        <v>201</v>
      </c>
      <c r="T5593" s="221">
        <v>45413.313194444447</v>
      </c>
    </row>
    <row r="5594" spans="1:20" x14ac:dyDescent="0.35">
      <c r="A5594" t="s">
        <v>110</v>
      </c>
      <c r="B5594" t="s">
        <v>111</v>
      </c>
      <c r="C5594" t="s">
        <v>97</v>
      </c>
      <c r="D5594" s="29">
        <v>45770</v>
      </c>
      <c r="E5594" s="184" t="str">
        <f t="shared" si="350"/>
        <v/>
      </c>
      <c r="F5594" s="184" t="str">
        <f t="shared" si="351"/>
        <v/>
      </c>
      <c r="G5594" s="184" t="str">
        <f t="shared" si="352"/>
        <v/>
      </c>
      <c r="H5594" s="184" t="str">
        <f t="shared" si="353"/>
        <v/>
      </c>
      <c r="J5594" t="s">
        <v>253</v>
      </c>
      <c r="K5594" t="s">
        <v>253</v>
      </c>
      <c r="L5594">
        <f t="shared" si="349"/>
        <v>50.86774386594854</v>
      </c>
      <c r="R5594">
        <v>114.701775</v>
      </c>
      <c r="S5594" t="s">
        <v>201</v>
      </c>
      <c r="T5594" s="221">
        <v>45413.313194444447</v>
      </c>
    </row>
    <row r="5595" spans="1:20" x14ac:dyDescent="0.35">
      <c r="A5595" t="s">
        <v>110</v>
      </c>
      <c r="B5595" t="s">
        <v>111</v>
      </c>
      <c r="C5595" t="s">
        <v>97</v>
      </c>
      <c r="D5595" s="29">
        <v>45771</v>
      </c>
      <c r="E5595" s="184" t="str">
        <f t="shared" si="350"/>
        <v/>
      </c>
      <c r="F5595" s="184" t="str">
        <f t="shared" si="351"/>
        <v/>
      </c>
      <c r="G5595" s="184" t="str">
        <f t="shared" si="352"/>
        <v/>
      </c>
      <c r="H5595" s="184" t="str">
        <f t="shared" si="353"/>
        <v/>
      </c>
      <c r="J5595" t="s">
        <v>253</v>
      </c>
      <c r="K5595" t="s">
        <v>253</v>
      </c>
      <c r="L5595">
        <f t="shared" si="349"/>
        <v>50.86774386594854</v>
      </c>
      <c r="R5595">
        <v>114.701775</v>
      </c>
      <c r="S5595" t="s">
        <v>201</v>
      </c>
      <c r="T5595" s="221">
        <v>45413.313194444447</v>
      </c>
    </row>
    <row r="5596" spans="1:20" x14ac:dyDescent="0.35">
      <c r="A5596" t="s">
        <v>110</v>
      </c>
      <c r="B5596" t="s">
        <v>111</v>
      </c>
      <c r="C5596" t="s">
        <v>97</v>
      </c>
      <c r="D5596" s="29">
        <v>45772</v>
      </c>
      <c r="E5596" s="184" t="str">
        <f t="shared" si="350"/>
        <v/>
      </c>
      <c r="F5596" s="184" t="str">
        <f t="shared" si="351"/>
        <v/>
      </c>
      <c r="G5596" s="184" t="str">
        <f t="shared" si="352"/>
        <v/>
      </c>
      <c r="H5596" s="184" t="str">
        <f t="shared" si="353"/>
        <v/>
      </c>
      <c r="J5596" t="s">
        <v>253</v>
      </c>
      <c r="K5596" t="s">
        <v>253</v>
      </c>
      <c r="L5596">
        <f t="shared" si="349"/>
        <v>50.86774386594854</v>
      </c>
      <c r="R5596">
        <v>114.701775</v>
      </c>
      <c r="S5596" t="s">
        <v>201</v>
      </c>
      <c r="T5596" s="221">
        <v>45413.313194444447</v>
      </c>
    </row>
    <row r="5597" spans="1:20" x14ac:dyDescent="0.35">
      <c r="A5597" t="s">
        <v>110</v>
      </c>
      <c r="B5597" t="s">
        <v>111</v>
      </c>
      <c r="C5597" t="s">
        <v>97</v>
      </c>
      <c r="D5597" s="29">
        <v>45773</v>
      </c>
      <c r="E5597" s="184" t="str">
        <f t="shared" si="350"/>
        <v/>
      </c>
      <c r="F5597" s="184" t="str">
        <f t="shared" si="351"/>
        <v/>
      </c>
      <c r="G5597" s="184" t="str">
        <f t="shared" si="352"/>
        <v/>
      </c>
      <c r="H5597" s="184" t="str">
        <f t="shared" si="353"/>
        <v/>
      </c>
      <c r="J5597" t="s">
        <v>253</v>
      </c>
      <c r="K5597" t="s">
        <v>253</v>
      </c>
      <c r="L5597">
        <f t="shared" si="349"/>
        <v>50.86774386594854</v>
      </c>
      <c r="R5597">
        <v>114.701775</v>
      </c>
      <c r="S5597" t="s">
        <v>201</v>
      </c>
      <c r="T5597" s="221">
        <v>45413.313194444447</v>
      </c>
    </row>
    <row r="5598" spans="1:20" x14ac:dyDescent="0.35">
      <c r="A5598" t="s">
        <v>110</v>
      </c>
      <c r="B5598" t="s">
        <v>111</v>
      </c>
      <c r="C5598" t="s">
        <v>97</v>
      </c>
      <c r="D5598" s="29">
        <v>45774</v>
      </c>
      <c r="E5598" s="184" t="str">
        <f t="shared" si="350"/>
        <v/>
      </c>
      <c r="F5598" s="184" t="str">
        <f t="shared" si="351"/>
        <v/>
      </c>
      <c r="G5598" s="184" t="str">
        <f t="shared" si="352"/>
        <v/>
      </c>
      <c r="H5598" s="184" t="str">
        <f t="shared" si="353"/>
        <v/>
      </c>
      <c r="J5598" t="s">
        <v>253</v>
      </c>
      <c r="K5598" t="s">
        <v>253</v>
      </c>
      <c r="L5598">
        <f t="shared" si="349"/>
        <v>50.86774386594854</v>
      </c>
      <c r="R5598">
        <v>114.701775</v>
      </c>
      <c r="S5598" t="s">
        <v>201</v>
      </c>
      <c r="T5598" s="221">
        <v>45413.313194444447</v>
      </c>
    </row>
    <row r="5599" spans="1:20" x14ac:dyDescent="0.35">
      <c r="A5599" t="s">
        <v>110</v>
      </c>
      <c r="B5599" t="s">
        <v>111</v>
      </c>
      <c r="C5599" t="s">
        <v>97</v>
      </c>
      <c r="D5599" s="29">
        <v>45775</v>
      </c>
      <c r="E5599" s="184" t="str">
        <f t="shared" si="350"/>
        <v/>
      </c>
      <c r="F5599" s="184" t="str">
        <f t="shared" si="351"/>
        <v/>
      </c>
      <c r="G5599" s="184" t="str">
        <f t="shared" si="352"/>
        <v/>
      </c>
      <c r="H5599" s="184" t="str">
        <f t="shared" si="353"/>
        <v/>
      </c>
      <c r="J5599" t="s">
        <v>253</v>
      </c>
      <c r="K5599" t="s">
        <v>253</v>
      </c>
      <c r="L5599">
        <f t="shared" si="349"/>
        <v>50.86774386594854</v>
      </c>
      <c r="R5599">
        <v>114.701775</v>
      </c>
      <c r="S5599" t="s">
        <v>201</v>
      </c>
      <c r="T5599" s="221">
        <v>45413.313194444447</v>
      </c>
    </row>
    <row r="5600" spans="1:20" x14ac:dyDescent="0.35">
      <c r="A5600" t="s">
        <v>110</v>
      </c>
      <c r="B5600" t="s">
        <v>111</v>
      </c>
      <c r="C5600" t="s">
        <v>97</v>
      </c>
      <c r="D5600" s="29">
        <v>45776</v>
      </c>
      <c r="E5600" s="184" t="str">
        <f t="shared" si="350"/>
        <v/>
      </c>
      <c r="F5600" s="184" t="str">
        <f t="shared" si="351"/>
        <v/>
      </c>
      <c r="G5600" s="184" t="str">
        <f t="shared" si="352"/>
        <v/>
      </c>
      <c r="H5600" s="184" t="str">
        <f t="shared" si="353"/>
        <v/>
      </c>
      <c r="J5600" t="s">
        <v>253</v>
      </c>
      <c r="K5600" t="s">
        <v>253</v>
      </c>
      <c r="L5600">
        <f t="shared" si="349"/>
        <v>50.86774386594854</v>
      </c>
      <c r="R5600">
        <v>114.701775</v>
      </c>
      <c r="S5600" t="s">
        <v>201</v>
      </c>
      <c r="T5600" s="221">
        <v>45413.313194444447</v>
      </c>
    </row>
    <row r="5601" spans="1:20" x14ac:dyDescent="0.35">
      <c r="A5601" t="s">
        <v>110</v>
      </c>
      <c r="B5601" t="s">
        <v>111</v>
      </c>
      <c r="C5601" t="s">
        <v>97</v>
      </c>
      <c r="D5601" s="29">
        <v>45777</v>
      </c>
      <c r="E5601" s="184" t="str">
        <f t="shared" si="350"/>
        <v/>
      </c>
      <c r="F5601" s="184" t="str">
        <f t="shared" si="351"/>
        <v/>
      </c>
      <c r="G5601" s="184" t="str">
        <f t="shared" si="352"/>
        <v/>
      </c>
      <c r="H5601" s="184" t="str">
        <f t="shared" si="353"/>
        <v/>
      </c>
      <c r="J5601" t="s">
        <v>253</v>
      </c>
      <c r="K5601" t="s">
        <v>253</v>
      </c>
      <c r="L5601">
        <f t="shared" si="349"/>
        <v>50.86774386594854</v>
      </c>
      <c r="R5601">
        <v>114.701775</v>
      </c>
      <c r="S5601" t="s">
        <v>201</v>
      </c>
      <c r="T5601" s="221">
        <v>45413.313194444447</v>
      </c>
    </row>
    <row r="5602" spans="1:20" x14ac:dyDescent="0.35">
      <c r="A5602" t="s">
        <v>110</v>
      </c>
      <c r="B5602" t="s">
        <v>111</v>
      </c>
      <c r="C5602" t="s">
        <v>97</v>
      </c>
      <c r="D5602" s="29">
        <v>45778</v>
      </c>
      <c r="E5602" s="184" t="str">
        <f t="shared" si="350"/>
        <v/>
      </c>
      <c r="F5602" s="184" t="str">
        <f t="shared" si="351"/>
        <v/>
      </c>
      <c r="G5602" s="184" t="str">
        <f t="shared" si="352"/>
        <v/>
      </c>
      <c r="H5602" s="184" t="str">
        <f t="shared" si="353"/>
        <v/>
      </c>
      <c r="J5602" t="s">
        <v>253</v>
      </c>
      <c r="K5602" t="s">
        <v>253</v>
      </c>
      <c r="L5602">
        <f t="shared" si="349"/>
        <v>50.86774386594854</v>
      </c>
      <c r="R5602">
        <v>114.701775</v>
      </c>
      <c r="S5602" t="s">
        <v>201</v>
      </c>
      <c r="T5602" s="221">
        <v>45444.3125</v>
      </c>
    </row>
    <row r="5603" spans="1:20" x14ac:dyDescent="0.35">
      <c r="A5603" t="s">
        <v>110</v>
      </c>
      <c r="B5603" t="s">
        <v>111</v>
      </c>
      <c r="C5603" t="s">
        <v>97</v>
      </c>
      <c r="D5603" s="29">
        <v>45779</v>
      </c>
      <c r="E5603" s="184" t="str">
        <f t="shared" si="350"/>
        <v/>
      </c>
      <c r="F5603" s="184" t="str">
        <f t="shared" si="351"/>
        <v/>
      </c>
      <c r="G5603" s="184" t="str">
        <f t="shared" si="352"/>
        <v/>
      </c>
      <c r="H5603" s="184" t="str">
        <f t="shared" si="353"/>
        <v/>
      </c>
      <c r="J5603" t="s">
        <v>253</v>
      </c>
      <c r="K5603" t="s">
        <v>253</v>
      </c>
      <c r="L5603">
        <f t="shared" si="349"/>
        <v>50.86774386594854</v>
      </c>
      <c r="R5603">
        <v>114.701775</v>
      </c>
      <c r="S5603" t="s">
        <v>201</v>
      </c>
      <c r="T5603" s="221">
        <v>45444.313194444447</v>
      </c>
    </row>
    <row r="5604" spans="1:20" x14ac:dyDescent="0.35">
      <c r="A5604" t="s">
        <v>110</v>
      </c>
      <c r="B5604" t="s">
        <v>111</v>
      </c>
      <c r="C5604" t="s">
        <v>97</v>
      </c>
      <c r="D5604" s="29">
        <v>45780</v>
      </c>
      <c r="E5604" s="184" t="str">
        <f t="shared" si="350"/>
        <v/>
      </c>
      <c r="F5604" s="184" t="str">
        <f t="shared" si="351"/>
        <v/>
      </c>
      <c r="G5604" s="184" t="str">
        <f t="shared" si="352"/>
        <v/>
      </c>
      <c r="H5604" s="184" t="str">
        <f t="shared" si="353"/>
        <v/>
      </c>
      <c r="J5604" t="s">
        <v>253</v>
      </c>
      <c r="K5604" t="s">
        <v>253</v>
      </c>
      <c r="L5604">
        <f t="shared" si="349"/>
        <v>50.86774386594854</v>
      </c>
      <c r="R5604">
        <v>114.701775</v>
      </c>
      <c r="S5604" t="s">
        <v>201</v>
      </c>
      <c r="T5604" s="221">
        <v>45444.313194444447</v>
      </c>
    </row>
    <row r="5605" spans="1:20" x14ac:dyDescent="0.35">
      <c r="A5605" t="s">
        <v>110</v>
      </c>
      <c r="B5605" t="s">
        <v>111</v>
      </c>
      <c r="C5605" t="s">
        <v>97</v>
      </c>
      <c r="D5605" s="29">
        <v>45781</v>
      </c>
      <c r="E5605" s="184" t="str">
        <f t="shared" si="350"/>
        <v/>
      </c>
      <c r="F5605" s="184" t="str">
        <f t="shared" si="351"/>
        <v/>
      </c>
      <c r="G5605" s="184" t="str">
        <f t="shared" si="352"/>
        <v/>
      </c>
      <c r="H5605" s="184" t="str">
        <f t="shared" si="353"/>
        <v/>
      </c>
      <c r="J5605" t="s">
        <v>253</v>
      </c>
      <c r="K5605" t="s">
        <v>253</v>
      </c>
      <c r="L5605">
        <f t="shared" si="349"/>
        <v>50.86774386594854</v>
      </c>
      <c r="R5605">
        <v>114.701775</v>
      </c>
      <c r="S5605" t="s">
        <v>201</v>
      </c>
      <c r="T5605" s="221">
        <v>45444.313194444447</v>
      </c>
    </row>
    <row r="5606" spans="1:20" x14ac:dyDescent="0.35">
      <c r="A5606" t="s">
        <v>110</v>
      </c>
      <c r="B5606" t="s">
        <v>111</v>
      </c>
      <c r="C5606" t="s">
        <v>97</v>
      </c>
      <c r="D5606" s="29">
        <v>45782</v>
      </c>
      <c r="E5606" s="184" t="str">
        <f t="shared" si="350"/>
        <v/>
      </c>
      <c r="F5606" s="184" t="str">
        <f t="shared" si="351"/>
        <v/>
      </c>
      <c r="G5606" s="184" t="str">
        <f t="shared" si="352"/>
        <v/>
      </c>
      <c r="H5606" s="184" t="str">
        <f t="shared" si="353"/>
        <v/>
      </c>
      <c r="J5606" t="s">
        <v>253</v>
      </c>
      <c r="K5606" t="s">
        <v>253</v>
      </c>
      <c r="L5606">
        <f t="shared" si="349"/>
        <v>50.86774386594854</v>
      </c>
      <c r="R5606">
        <v>114.701775</v>
      </c>
      <c r="S5606" t="s">
        <v>201</v>
      </c>
      <c r="T5606" s="221">
        <v>45444.313194444447</v>
      </c>
    </row>
    <row r="5607" spans="1:20" x14ac:dyDescent="0.35">
      <c r="A5607" t="s">
        <v>110</v>
      </c>
      <c r="B5607" t="s">
        <v>111</v>
      </c>
      <c r="C5607" t="s">
        <v>97</v>
      </c>
      <c r="D5607" s="29">
        <v>45783</v>
      </c>
      <c r="E5607" s="184" t="str">
        <f t="shared" si="350"/>
        <v/>
      </c>
      <c r="F5607" s="184" t="str">
        <f t="shared" si="351"/>
        <v/>
      </c>
      <c r="G5607" s="184" t="str">
        <f t="shared" si="352"/>
        <v/>
      </c>
      <c r="H5607" s="184" t="str">
        <f t="shared" si="353"/>
        <v/>
      </c>
      <c r="J5607" t="s">
        <v>253</v>
      </c>
      <c r="K5607" t="s">
        <v>253</v>
      </c>
      <c r="L5607">
        <f t="shared" si="349"/>
        <v>50.86774386594854</v>
      </c>
      <c r="R5607">
        <v>114.701775</v>
      </c>
      <c r="S5607" t="s">
        <v>201</v>
      </c>
      <c r="T5607" s="221">
        <v>45444.313194444447</v>
      </c>
    </row>
    <row r="5608" spans="1:20" x14ac:dyDescent="0.35">
      <c r="A5608" t="s">
        <v>110</v>
      </c>
      <c r="B5608" t="s">
        <v>111</v>
      </c>
      <c r="C5608" t="s">
        <v>97</v>
      </c>
      <c r="D5608" s="29">
        <v>45784</v>
      </c>
      <c r="E5608" s="184" t="str">
        <f t="shared" si="350"/>
        <v/>
      </c>
      <c r="F5608" s="184" t="str">
        <f t="shared" si="351"/>
        <v/>
      </c>
      <c r="G5608" s="184" t="str">
        <f t="shared" si="352"/>
        <v/>
      </c>
      <c r="H5608" s="184" t="str">
        <f t="shared" si="353"/>
        <v/>
      </c>
      <c r="J5608" t="s">
        <v>253</v>
      </c>
      <c r="K5608" t="s">
        <v>253</v>
      </c>
      <c r="L5608">
        <f t="shared" si="349"/>
        <v>50.86774386594854</v>
      </c>
      <c r="R5608">
        <v>114.701775</v>
      </c>
      <c r="S5608" t="s">
        <v>201</v>
      </c>
      <c r="T5608" s="221">
        <v>45444.313194444447</v>
      </c>
    </row>
    <row r="5609" spans="1:20" x14ac:dyDescent="0.35">
      <c r="A5609" t="s">
        <v>110</v>
      </c>
      <c r="B5609" t="s">
        <v>111</v>
      </c>
      <c r="C5609" t="s">
        <v>97</v>
      </c>
      <c r="D5609" s="29">
        <v>45785</v>
      </c>
      <c r="E5609" s="184" t="str">
        <f t="shared" si="350"/>
        <v/>
      </c>
      <c r="F5609" s="184" t="str">
        <f t="shared" si="351"/>
        <v/>
      </c>
      <c r="G5609" s="184" t="str">
        <f t="shared" si="352"/>
        <v/>
      </c>
      <c r="H5609" s="184" t="str">
        <f t="shared" si="353"/>
        <v/>
      </c>
      <c r="J5609" t="s">
        <v>253</v>
      </c>
      <c r="K5609" t="s">
        <v>253</v>
      </c>
      <c r="L5609">
        <f t="shared" si="349"/>
        <v>50.86774386594854</v>
      </c>
      <c r="R5609">
        <v>114.701775</v>
      </c>
      <c r="S5609" t="s">
        <v>201</v>
      </c>
      <c r="T5609" s="221">
        <v>45444.313194444447</v>
      </c>
    </row>
    <row r="5610" spans="1:20" x14ac:dyDescent="0.35">
      <c r="A5610" t="s">
        <v>110</v>
      </c>
      <c r="B5610" t="s">
        <v>111</v>
      </c>
      <c r="C5610" t="s">
        <v>97</v>
      </c>
      <c r="D5610" s="29">
        <v>45786</v>
      </c>
      <c r="E5610" s="184" t="str">
        <f t="shared" si="350"/>
        <v/>
      </c>
      <c r="F5610" s="184" t="str">
        <f t="shared" si="351"/>
        <v/>
      </c>
      <c r="G5610" s="184" t="str">
        <f t="shared" si="352"/>
        <v/>
      </c>
      <c r="H5610" s="184" t="str">
        <f t="shared" si="353"/>
        <v/>
      </c>
      <c r="J5610" t="s">
        <v>253</v>
      </c>
      <c r="K5610" t="s">
        <v>253</v>
      </c>
      <c r="L5610">
        <f t="shared" si="349"/>
        <v>50.86774386594854</v>
      </c>
      <c r="R5610">
        <v>114.701775</v>
      </c>
      <c r="S5610" t="s">
        <v>201</v>
      </c>
      <c r="T5610" s="221">
        <v>45444.313194444447</v>
      </c>
    </row>
    <row r="5611" spans="1:20" x14ac:dyDescent="0.35">
      <c r="A5611" t="s">
        <v>110</v>
      </c>
      <c r="B5611" t="s">
        <v>111</v>
      </c>
      <c r="C5611" t="s">
        <v>97</v>
      </c>
      <c r="D5611" s="29">
        <v>45787</v>
      </c>
      <c r="E5611" s="184" t="str">
        <f t="shared" si="350"/>
        <v/>
      </c>
      <c r="F5611" s="184" t="str">
        <f t="shared" si="351"/>
        <v/>
      </c>
      <c r="G5611" s="184" t="str">
        <f t="shared" si="352"/>
        <v/>
      </c>
      <c r="H5611" s="184" t="str">
        <f t="shared" si="353"/>
        <v/>
      </c>
      <c r="J5611" t="s">
        <v>253</v>
      </c>
      <c r="K5611" t="s">
        <v>253</v>
      </c>
      <c r="L5611">
        <f t="shared" ref="L5611:L5674" si="354">51/1.0026</f>
        <v>50.86774386594854</v>
      </c>
      <c r="R5611">
        <v>114.701775</v>
      </c>
      <c r="S5611" t="s">
        <v>201</v>
      </c>
      <c r="T5611" s="221">
        <v>45444.313194444447</v>
      </c>
    </row>
    <row r="5612" spans="1:20" x14ac:dyDescent="0.35">
      <c r="A5612" t="s">
        <v>110</v>
      </c>
      <c r="B5612" t="s">
        <v>111</v>
      </c>
      <c r="C5612" t="s">
        <v>97</v>
      </c>
      <c r="D5612" s="29">
        <v>45788</v>
      </c>
      <c r="E5612" s="184" t="str">
        <f t="shared" si="350"/>
        <v/>
      </c>
      <c r="F5612" s="184" t="str">
        <f t="shared" si="351"/>
        <v/>
      </c>
      <c r="G5612" s="184" t="str">
        <f t="shared" si="352"/>
        <v/>
      </c>
      <c r="H5612" s="184" t="str">
        <f t="shared" si="353"/>
        <v/>
      </c>
      <c r="J5612" t="s">
        <v>253</v>
      </c>
      <c r="K5612" t="s">
        <v>253</v>
      </c>
      <c r="L5612">
        <f t="shared" si="354"/>
        <v>50.86774386594854</v>
      </c>
      <c r="R5612">
        <v>114.701775</v>
      </c>
      <c r="S5612" t="s">
        <v>201</v>
      </c>
      <c r="T5612" s="221">
        <v>45444.313194444447</v>
      </c>
    </row>
    <row r="5613" spans="1:20" x14ac:dyDescent="0.35">
      <c r="A5613" t="s">
        <v>110</v>
      </c>
      <c r="B5613" t="s">
        <v>111</v>
      </c>
      <c r="C5613" t="s">
        <v>97</v>
      </c>
      <c r="D5613" s="29">
        <v>45789</v>
      </c>
      <c r="E5613" s="184" t="str">
        <f t="shared" si="350"/>
        <v/>
      </c>
      <c r="F5613" s="184" t="str">
        <f t="shared" si="351"/>
        <v/>
      </c>
      <c r="G5613" s="184" t="str">
        <f t="shared" si="352"/>
        <v/>
      </c>
      <c r="H5613" s="184" t="str">
        <f t="shared" si="353"/>
        <v/>
      </c>
      <c r="J5613" t="s">
        <v>253</v>
      </c>
      <c r="K5613" t="s">
        <v>253</v>
      </c>
      <c r="L5613">
        <f t="shared" si="354"/>
        <v>50.86774386594854</v>
      </c>
      <c r="R5613">
        <v>114.701775</v>
      </c>
      <c r="S5613" t="s">
        <v>201</v>
      </c>
      <c r="T5613" s="221">
        <v>45444.313194444447</v>
      </c>
    </row>
    <row r="5614" spans="1:20" x14ac:dyDescent="0.35">
      <c r="A5614" t="s">
        <v>110</v>
      </c>
      <c r="B5614" t="s">
        <v>111</v>
      </c>
      <c r="C5614" t="s">
        <v>97</v>
      </c>
      <c r="D5614" s="29">
        <v>45790</v>
      </c>
      <c r="E5614" s="184" t="str">
        <f t="shared" si="350"/>
        <v/>
      </c>
      <c r="F5614" s="184" t="str">
        <f t="shared" si="351"/>
        <v/>
      </c>
      <c r="G5614" s="184" t="str">
        <f t="shared" si="352"/>
        <v/>
      </c>
      <c r="H5614" s="184" t="str">
        <f t="shared" si="353"/>
        <v/>
      </c>
      <c r="J5614" t="s">
        <v>253</v>
      </c>
      <c r="K5614" t="s">
        <v>253</v>
      </c>
      <c r="L5614">
        <f t="shared" si="354"/>
        <v>50.86774386594854</v>
      </c>
      <c r="R5614">
        <v>114.701775</v>
      </c>
      <c r="S5614" t="s">
        <v>201</v>
      </c>
      <c r="T5614" s="221">
        <v>45444.313194444447</v>
      </c>
    </row>
    <row r="5615" spans="1:20" x14ac:dyDescent="0.35">
      <c r="A5615" t="s">
        <v>110</v>
      </c>
      <c r="B5615" t="s">
        <v>111</v>
      </c>
      <c r="C5615" t="s">
        <v>97</v>
      </c>
      <c r="D5615" s="29">
        <v>45791</v>
      </c>
      <c r="E5615" s="184" t="str">
        <f t="shared" si="350"/>
        <v/>
      </c>
      <c r="F5615" s="184" t="str">
        <f t="shared" si="351"/>
        <v/>
      </c>
      <c r="G5615" s="184" t="str">
        <f t="shared" si="352"/>
        <v/>
      </c>
      <c r="H5615" s="184" t="str">
        <f t="shared" si="353"/>
        <v/>
      </c>
      <c r="J5615" t="s">
        <v>253</v>
      </c>
      <c r="K5615" t="s">
        <v>253</v>
      </c>
      <c r="L5615">
        <f t="shared" si="354"/>
        <v>50.86774386594854</v>
      </c>
      <c r="R5615">
        <v>114.701775</v>
      </c>
      <c r="S5615" t="s">
        <v>201</v>
      </c>
      <c r="T5615" s="221">
        <v>45444.313194444447</v>
      </c>
    </row>
    <row r="5616" spans="1:20" x14ac:dyDescent="0.35">
      <c r="A5616" t="s">
        <v>110</v>
      </c>
      <c r="B5616" t="s">
        <v>111</v>
      </c>
      <c r="C5616" t="s">
        <v>97</v>
      </c>
      <c r="D5616" s="29">
        <v>45792</v>
      </c>
      <c r="E5616" s="184" t="str">
        <f t="shared" si="350"/>
        <v/>
      </c>
      <c r="F5616" s="184" t="str">
        <f t="shared" si="351"/>
        <v/>
      </c>
      <c r="G5616" s="184" t="str">
        <f t="shared" si="352"/>
        <v/>
      </c>
      <c r="H5616" s="184" t="str">
        <f t="shared" si="353"/>
        <v/>
      </c>
      <c r="J5616" t="s">
        <v>253</v>
      </c>
      <c r="K5616" t="s">
        <v>253</v>
      </c>
      <c r="L5616">
        <f t="shared" si="354"/>
        <v>50.86774386594854</v>
      </c>
      <c r="R5616">
        <v>114.701775</v>
      </c>
      <c r="S5616" t="s">
        <v>201</v>
      </c>
      <c r="T5616" s="221">
        <v>45444.313194444447</v>
      </c>
    </row>
    <row r="5617" spans="1:20" x14ac:dyDescent="0.35">
      <c r="A5617" t="s">
        <v>110</v>
      </c>
      <c r="B5617" t="s">
        <v>111</v>
      </c>
      <c r="C5617" t="s">
        <v>97</v>
      </c>
      <c r="D5617" s="29">
        <v>45793</v>
      </c>
      <c r="E5617" s="184" t="str">
        <f t="shared" si="350"/>
        <v/>
      </c>
      <c r="F5617" s="184" t="str">
        <f t="shared" si="351"/>
        <v/>
      </c>
      <c r="G5617" s="184" t="str">
        <f t="shared" si="352"/>
        <v/>
      </c>
      <c r="H5617" s="184" t="str">
        <f t="shared" si="353"/>
        <v/>
      </c>
      <c r="J5617" t="s">
        <v>253</v>
      </c>
      <c r="K5617" t="s">
        <v>253</v>
      </c>
      <c r="L5617">
        <f t="shared" si="354"/>
        <v>50.86774386594854</v>
      </c>
      <c r="R5617">
        <v>114.701775</v>
      </c>
      <c r="S5617" t="s">
        <v>201</v>
      </c>
      <c r="T5617" s="221">
        <v>45444.313194444447</v>
      </c>
    </row>
    <row r="5618" spans="1:20" x14ac:dyDescent="0.35">
      <c r="A5618" t="s">
        <v>110</v>
      </c>
      <c r="B5618" t="s">
        <v>111</v>
      </c>
      <c r="C5618" t="s">
        <v>97</v>
      </c>
      <c r="D5618" s="29">
        <v>45794</v>
      </c>
      <c r="E5618" s="184" t="str">
        <f t="shared" si="350"/>
        <v/>
      </c>
      <c r="F5618" s="184" t="str">
        <f t="shared" si="351"/>
        <v/>
      </c>
      <c r="G5618" s="184" t="str">
        <f t="shared" si="352"/>
        <v/>
      </c>
      <c r="H5618" s="184" t="str">
        <f t="shared" si="353"/>
        <v/>
      </c>
      <c r="J5618" t="s">
        <v>253</v>
      </c>
      <c r="K5618" t="s">
        <v>253</v>
      </c>
      <c r="L5618">
        <f t="shared" si="354"/>
        <v>50.86774386594854</v>
      </c>
      <c r="R5618">
        <v>114.701775</v>
      </c>
      <c r="S5618" t="s">
        <v>201</v>
      </c>
      <c r="T5618" s="221">
        <v>45444.313194444447</v>
      </c>
    </row>
    <row r="5619" spans="1:20" x14ac:dyDescent="0.35">
      <c r="A5619" t="s">
        <v>110</v>
      </c>
      <c r="B5619" t="s">
        <v>111</v>
      </c>
      <c r="C5619" t="s">
        <v>97</v>
      </c>
      <c r="D5619" s="29">
        <v>45795</v>
      </c>
      <c r="E5619" s="184" t="str">
        <f t="shared" si="350"/>
        <v/>
      </c>
      <c r="F5619" s="184" t="str">
        <f t="shared" si="351"/>
        <v/>
      </c>
      <c r="G5619" s="184" t="str">
        <f t="shared" si="352"/>
        <v/>
      </c>
      <c r="H5619" s="184" t="str">
        <f t="shared" si="353"/>
        <v/>
      </c>
      <c r="J5619" t="s">
        <v>253</v>
      </c>
      <c r="K5619" t="s">
        <v>253</v>
      </c>
      <c r="L5619">
        <f t="shared" si="354"/>
        <v>50.86774386594854</v>
      </c>
      <c r="R5619">
        <v>114.701775</v>
      </c>
      <c r="S5619" t="s">
        <v>201</v>
      </c>
      <c r="T5619" s="221">
        <v>45444.313194444447</v>
      </c>
    </row>
    <row r="5620" spans="1:20" x14ac:dyDescent="0.35">
      <c r="A5620" t="s">
        <v>110</v>
      </c>
      <c r="B5620" t="s">
        <v>111</v>
      </c>
      <c r="C5620" t="s">
        <v>97</v>
      </c>
      <c r="D5620" s="29">
        <v>45796</v>
      </c>
      <c r="E5620" s="184" t="str">
        <f t="shared" si="350"/>
        <v/>
      </c>
      <c r="F5620" s="184" t="str">
        <f t="shared" si="351"/>
        <v/>
      </c>
      <c r="G5620" s="184" t="str">
        <f t="shared" si="352"/>
        <v/>
      </c>
      <c r="H5620" s="184" t="str">
        <f t="shared" si="353"/>
        <v/>
      </c>
      <c r="J5620" t="s">
        <v>253</v>
      </c>
      <c r="K5620" t="s">
        <v>253</v>
      </c>
      <c r="L5620">
        <f t="shared" si="354"/>
        <v>50.86774386594854</v>
      </c>
      <c r="R5620">
        <v>114.701775</v>
      </c>
      <c r="S5620" t="s">
        <v>201</v>
      </c>
      <c r="T5620" s="221">
        <v>45444.313194444447</v>
      </c>
    </row>
    <row r="5621" spans="1:20" x14ac:dyDescent="0.35">
      <c r="A5621" t="s">
        <v>110</v>
      </c>
      <c r="B5621" t="s">
        <v>111</v>
      </c>
      <c r="C5621" t="s">
        <v>97</v>
      </c>
      <c r="D5621" s="29">
        <v>45797</v>
      </c>
      <c r="E5621" s="184" t="str">
        <f t="shared" si="350"/>
        <v/>
      </c>
      <c r="F5621" s="184" t="str">
        <f t="shared" si="351"/>
        <v/>
      </c>
      <c r="G5621" s="184" t="str">
        <f t="shared" si="352"/>
        <v/>
      </c>
      <c r="H5621" s="184" t="str">
        <f t="shared" si="353"/>
        <v/>
      </c>
      <c r="J5621" t="s">
        <v>253</v>
      </c>
      <c r="K5621" t="s">
        <v>253</v>
      </c>
      <c r="L5621">
        <f t="shared" si="354"/>
        <v>50.86774386594854</v>
      </c>
      <c r="R5621">
        <v>114.701775</v>
      </c>
      <c r="S5621" t="s">
        <v>201</v>
      </c>
      <c r="T5621" s="221">
        <v>45444.313194444447</v>
      </c>
    </row>
    <row r="5622" spans="1:20" x14ac:dyDescent="0.35">
      <c r="A5622" t="s">
        <v>110</v>
      </c>
      <c r="B5622" t="s">
        <v>111</v>
      </c>
      <c r="C5622" t="s">
        <v>97</v>
      </c>
      <c r="D5622" s="29">
        <v>45798</v>
      </c>
      <c r="E5622" s="184" t="str">
        <f t="shared" si="350"/>
        <v/>
      </c>
      <c r="F5622" s="184" t="str">
        <f t="shared" si="351"/>
        <v/>
      </c>
      <c r="G5622" s="184" t="str">
        <f t="shared" si="352"/>
        <v/>
      </c>
      <c r="H5622" s="184" t="str">
        <f t="shared" si="353"/>
        <v/>
      </c>
      <c r="J5622" t="s">
        <v>253</v>
      </c>
      <c r="K5622" t="s">
        <v>253</v>
      </c>
      <c r="L5622">
        <f t="shared" si="354"/>
        <v>50.86774386594854</v>
      </c>
      <c r="R5622">
        <v>114.701775</v>
      </c>
      <c r="S5622" t="s">
        <v>201</v>
      </c>
      <c r="T5622" s="221">
        <v>45444.313194444447</v>
      </c>
    </row>
    <row r="5623" spans="1:20" x14ac:dyDescent="0.35">
      <c r="A5623" t="s">
        <v>110</v>
      </c>
      <c r="B5623" t="s">
        <v>111</v>
      </c>
      <c r="C5623" t="s">
        <v>97</v>
      </c>
      <c r="D5623" s="29">
        <v>45799</v>
      </c>
      <c r="E5623" s="184" t="str">
        <f t="shared" si="350"/>
        <v/>
      </c>
      <c r="F5623" s="184" t="str">
        <f t="shared" si="351"/>
        <v/>
      </c>
      <c r="G5623" s="184" t="str">
        <f t="shared" si="352"/>
        <v/>
      </c>
      <c r="H5623" s="184" t="str">
        <f t="shared" si="353"/>
        <v/>
      </c>
      <c r="J5623" t="s">
        <v>253</v>
      </c>
      <c r="K5623" t="s">
        <v>253</v>
      </c>
      <c r="L5623">
        <f t="shared" si="354"/>
        <v>50.86774386594854</v>
      </c>
      <c r="R5623">
        <v>114.701775</v>
      </c>
      <c r="S5623" t="s">
        <v>201</v>
      </c>
      <c r="T5623" s="221">
        <v>45444.313194444447</v>
      </c>
    </row>
    <row r="5624" spans="1:20" x14ac:dyDescent="0.35">
      <c r="A5624" t="s">
        <v>110</v>
      </c>
      <c r="B5624" t="s">
        <v>111</v>
      </c>
      <c r="C5624" t="s">
        <v>97</v>
      </c>
      <c r="D5624" s="29">
        <v>45800</v>
      </c>
      <c r="E5624" s="184" t="str">
        <f t="shared" si="350"/>
        <v/>
      </c>
      <c r="F5624" s="184" t="str">
        <f t="shared" si="351"/>
        <v/>
      </c>
      <c r="G5624" s="184" t="str">
        <f t="shared" si="352"/>
        <v/>
      </c>
      <c r="H5624" s="184" t="str">
        <f t="shared" si="353"/>
        <v/>
      </c>
      <c r="J5624" t="s">
        <v>253</v>
      </c>
      <c r="K5624" t="s">
        <v>253</v>
      </c>
      <c r="L5624">
        <f t="shared" si="354"/>
        <v>50.86774386594854</v>
      </c>
      <c r="R5624">
        <v>114.701775</v>
      </c>
      <c r="S5624" t="s">
        <v>201</v>
      </c>
      <c r="T5624" s="221">
        <v>45444.313194444447</v>
      </c>
    </row>
    <row r="5625" spans="1:20" x14ac:dyDescent="0.35">
      <c r="A5625" t="s">
        <v>110</v>
      </c>
      <c r="B5625" t="s">
        <v>111</v>
      </c>
      <c r="C5625" t="s">
        <v>97</v>
      </c>
      <c r="D5625" s="29">
        <v>45801</v>
      </c>
      <c r="E5625" s="184" t="str">
        <f t="shared" si="350"/>
        <v/>
      </c>
      <c r="F5625" s="184" t="str">
        <f t="shared" si="351"/>
        <v/>
      </c>
      <c r="G5625" s="184" t="str">
        <f t="shared" si="352"/>
        <v/>
      </c>
      <c r="H5625" s="184" t="str">
        <f t="shared" si="353"/>
        <v/>
      </c>
      <c r="J5625" t="s">
        <v>253</v>
      </c>
      <c r="K5625" t="s">
        <v>253</v>
      </c>
      <c r="L5625">
        <f t="shared" si="354"/>
        <v>50.86774386594854</v>
      </c>
      <c r="R5625">
        <v>114.701775</v>
      </c>
      <c r="S5625" t="s">
        <v>201</v>
      </c>
      <c r="T5625" s="221">
        <v>45444.313194444447</v>
      </c>
    </row>
    <row r="5626" spans="1:20" x14ac:dyDescent="0.35">
      <c r="A5626" t="s">
        <v>110</v>
      </c>
      <c r="B5626" t="s">
        <v>111</v>
      </c>
      <c r="C5626" t="s">
        <v>97</v>
      </c>
      <c r="D5626" s="29">
        <v>45802</v>
      </c>
      <c r="E5626" s="184" t="str">
        <f t="shared" si="350"/>
        <v/>
      </c>
      <c r="F5626" s="184" t="str">
        <f t="shared" si="351"/>
        <v/>
      </c>
      <c r="G5626" s="184" t="str">
        <f t="shared" si="352"/>
        <v/>
      </c>
      <c r="H5626" s="184" t="str">
        <f t="shared" si="353"/>
        <v/>
      </c>
      <c r="J5626" t="s">
        <v>253</v>
      </c>
      <c r="K5626" t="s">
        <v>253</v>
      </c>
      <c r="L5626">
        <f t="shared" si="354"/>
        <v>50.86774386594854</v>
      </c>
      <c r="R5626">
        <v>114.701775</v>
      </c>
      <c r="S5626" t="s">
        <v>201</v>
      </c>
      <c r="T5626" s="221">
        <v>45444.313194444447</v>
      </c>
    </row>
    <row r="5627" spans="1:20" x14ac:dyDescent="0.35">
      <c r="A5627" t="s">
        <v>110</v>
      </c>
      <c r="B5627" t="s">
        <v>111</v>
      </c>
      <c r="C5627" t="s">
        <v>97</v>
      </c>
      <c r="D5627" s="29">
        <v>45803</v>
      </c>
      <c r="E5627" s="184" t="str">
        <f t="shared" si="350"/>
        <v/>
      </c>
      <c r="F5627" s="184" t="str">
        <f t="shared" si="351"/>
        <v/>
      </c>
      <c r="G5627" s="184" t="str">
        <f t="shared" si="352"/>
        <v/>
      </c>
      <c r="H5627" s="184" t="str">
        <f t="shared" si="353"/>
        <v/>
      </c>
      <c r="J5627" t="s">
        <v>253</v>
      </c>
      <c r="K5627" t="s">
        <v>253</v>
      </c>
      <c r="L5627">
        <f t="shared" si="354"/>
        <v>50.86774386594854</v>
      </c>
      <c r="R5627">
        <v>114.701775</v>
      </c>
      <c r="S5627" t="s">
        <v>201</v>
      </c>
      <c r="T5627" s="221">
        <v>45444.313194444447</v>
      </c>
    </row>
    <row r="5628" spans="1:20" x14ac:dyDescent="0.35">
      <c r="A5628" t="s">
        <v>110</v>
      </c>
      <c r="B5628" t="s">
        <v>111</v>
      </c>
      <c r="C5628" t="s">
        <v>97</v>
      </c>
      <c r="D5628" s="29">
        <v>45804</v>
      </c>
      <c r="E5628" s="184" t="str">
        <f t="shared" si="350"/>
        <v/>
      </c>
      <c r="F5628" s="184" t="str">
        <f t="shared" si="351"/>
        <v/>
      </c>
      <c r="G5628" s="184" t="str">
        <f t="shared" si="352"/>
        <v/>
      </c>
      <c r="H5628" s="184" t="str">
        <f t="shared" si="353"/>
        <v/>
      </c>
      <c r="J5628" t="s">
        <v>253</v>
      </c>
      <c r="K5628" t="s">
        <v>253</v>
      </c>
      <c r="L5628">
        <f t="shared" si="354"/>
        <v>50.86774386594854</v>
      </c>
      <c r="R5628">
        <v>114.701775</v>
      </c>
      <c r="S5628" t="s">
        <v>201</v>
      </c>
      <c r="T5628" s="221">
        <v>45444.313194444447</v>
      </c>
    </row>
    <row r="5629" spans="1:20" x14ac:dyDescent="0.35">
      <c r="A5629" t="s">
        <v>110</v>
      </c>
      <c r="B5629" t="s">
        <v>111</v>
      </c>
      <c r="C5629" t="s">
        <v>97</v>
      </c>
      <c r="D5629" s="29">
        <v>45805</v>
      </c>
      <c r="E5629" s="184" t="str">
        <f t="shared" si="350"/>
        <v/>
      </c>
      <c r="F5629" s="184" t="str">
        <f t="shared" si="351"/>
        <v/>
      </c>
      <c r="G5629" s="184" t="str">
        <f t="shared" si="352"/>
        <v/>
      </c>
      <c r="H5629" s="184" t="str">
        <f t="shared" si="353"/>
        <v/>
      </c>
      <c r="J5629" t="s">
        <v>253</v>
      </c>
      <c r="K5629" t="s">
        <v>253</v>
      </c>
      <c r="L5629">
        <f t="shared" si="354"/>
        <v>50.86774386594854</v>
      </c>
      <c r="R5629">
        <v>114.701775</v>
      </c>
      <c r="S5629" t="s">
        <v>201</v>
      </c>
      <c r="T5629" s="221">
        <v>45444.313194444447</v>
      </c>
    </row>
    <row r="5630" spans="1:20" x14ac:dyDescent="0.35">
      <c r="A5630" t="s">
        <v>110</v>
      </c>
      <c r="B5630" t="s">
        <v>111</v>
      </c>
      <c r="C5630" t="s">
        <v>97</v>
      </c>
      <c r="D5630" s="29">
        <v>45806</v>
      </c>
      <c r="E5630" s="184" t="str">
        <f t="shared" si="350"/>
        <v/>
      </c>
      <c r="F5630" s="184" t="str">
        <f t="shared" si="351"/>
        <v/>
      </c>
      <c r="G5630" s="184" t="str">
        <f t="shared" si="352"/>
        <v/>
      </c>
      <c r="H5630" s="184" t="str">
        <f t="shared" si="353"/>
        <v/>
      </c>
      <c r="J5630" t="s">
        <v>253</v>
      </c>
      <c r="K5630" t="s">
        <v>253</v>
      </c>
      <c r="L5630">
        <f t="shared" si="354"/>
        <v>50.86774386594854</v>
      </c>
      <c r="R5630">
        <v>114.701775</v>
      </c>
      <c r="S5630" t="s">
        <v>201</v>
      </c>
      <c r="T5630" s="221">
        <v>45444.313194444447</v>
      </c>
    </row>
    <row r="5631" spans="1:20" x14ac:dyDescent="0.35">
      <c r="A5631" t="s">
        <v>110</v>
      </c>
      <c r="B5631" t="s">
        <v>111</v>
      </c>
      <c r="C5631" t="s">
        <v>97</v>
      </c>
      <c r="D5631" s="29">
        <v>45807</v>
      </c>
      <c r="E5631" s="184" t="str">
        <f t="shared" si="350"/>
        <v/>
      </c>
      <c r="F5631" s="184" t="str">
        <f t="shared" si="351"/>
        <v/>
      </c>
      <c r="G5631" s="184" t="str">
        <f t="shared" si="352"/>
        <v/>
      </c>
      <c r="H5631" s="184" t="str">
        <f t="shared" si="353"/>
        <v/>
      </c>
      <c r="J5631" t="s">
        <v>253</v>
      </c>
      <c r="K5631" t="s">
        <v>253</v>
      </c>
      <c r="L5631">
        <f t="shared" si="354"/>
        <v>50.86774386594854</v>
      </c>
      <c r="R5631">
        <v>114.701775</v>
      </c>
      <c r="S5631" t="s">
        <v>201</v>
      </c>
      <c r="T5631" s="221">
        <v>45444.313194444447</v>
      </c>
    </row>
    <row r="5632" spans="1:20" x14ac:dyDescent="0.35">
      <c r="A5632" t="s">
        <v>110</v>
      </c>
      <c r="B5632" t="s">
        <v>111</v>
      </c>
      <c r="C5632" t="s">
        <v>97</v>
      </c>
      <c r="D5632" s="29">
        <v>45808</v>
      </c>
      <c r="E5632" s="184" t="str">
        <f t="shared" si="350"/>
        <v/>
      </c>
      <c r="F5632" s="184" t="str">
        <f t="shared" si="351"/>
        <v/>
      </c>
      <c r="G5632" s="184" t="str">
        <f t="shared" si="352"/>
        <v/>
      </c>
      <c r="H5632" s="184" t="str">
        <f t="shared" si="353"/>
        <v/>
      </c>
      <c r="J5632" t="s">
        <v>253</v>
      </c>
      <c r="K5632" t="s">
        <v>253</v>
      </c>
      <c r="L5632">
        <f t="shared" si="354"/>
        <v>50.86774386594854</v>
      </c>
      <c r="R5632">
        <v>114.701775</v>
      </c>
      <c r="S5632" t="s">
        <v>201</v>
      </c>
      <c r="T5632" s="221">
        <v>45444.313194444447</v>
      </c>
    </row>
    <row r="5633" spans="1:20" x14ac:dyDescent="0.35">
      <c r="A5633" t="s">
        <v>110</v>
      </c>
      <c r="B5633" t="s">
        <v>111</v>
      </c>
      <c r="C5633" t="s">
        <v>97</v>
      </c>
      <c r="D5633" s="29">
        <v>45809</v>
      </c>
      <c r="E5633" s="184" t="str">
        <f t="shared" si="350"/>
        <v/>
      </c>
      <c r="F5633" s="184" t="str">
        <f t="shared" si="351"/>
        <v/>
      </c>
      <c r="G5633" s="184" t="str">
        <f t="shared" si="352"/>
        <v/>
      </c>
      <c r="H5633" s="184" t="str">
        <f t="shared" si="353"/>
        <v/>
      </c>
      <c r="J5633" t="s">
        <v>253</v>
      </c>
      <c r="K5633" t="s">
        <v>253</v>
      </c>
      <c r="L5633">
        <f t="shared" si="354"/>
        <v>50.86774386594854</v>
      </c>
      <c r="R5633">
        <v>114.701775</v>
      </c>
      <c r="S5633" t="s">
        <v>201</v>
      </c>
      <c r="T5633" s="221">
        <v>45474.313194444447</v>
      </c>
    </row>
    <row r="5634" spans="1:20" x14ac:dyDescent="0.35">
      <c r="A5634" t="s">
        <v>110</v>
      </c>
      <c r="B5634" t="s">
        <v>111</v>
      </c>
      <c r="C5634" t="s">
        <v>97</v>
      </c>
      <c r="D5634" s="29">
        <v>45810</v>
      </c>
      <c r="E5634" s="184">
        <f t="shared" si="350"/>
        <v>1</v>
      </c>
      <c r="F5634" s="184">
        <f t="shared" si="351"/>
        <v>1</v>
      </c>
      <c r="G5634" s="184">
        <f t="shared" si="352"/>
        <v>1</v>
      </c>
      <c r="H5634" s="184">
        <f t="shared" si="353"/>
        <v>1</v>
      </c>
      <c r="J5634">
        <v>0</v>
      </c>
      <c r="K5634">
        <v>0</v>
      </c>
      <c r="L5634">
        <f t="shared" si="354"/>
        <v>50.86774386594854</v>
      </c>
      <c r="R5634">
        <v>114.701775</v>
      </c>
      <c r="S5634" t="s">
        <v>201</v>
      </c>
      <c r="T5634" s="221">
        <v>45474.313194444447</v>
      </c>
    </row>
    <row r="5635" spans="1:20" x14ac:dyDescent="0.35">
      <c r="A5635" t="s">
        <v>110</v>
      </c>
      <c r="B5635" t="s">
        <v>111</v>
      </c>
      <c r="C5635" t="s">
        <v>97</v>
      </c>
      <c r="D5635" s="29">
        <v>45811</v>
      </c>
      <c r="E5635" s="184">
        <f t="shared" si="350"/>
        <v>1</v>
      </c>
      <c r="F5635" s="184">
        <f t="shared" si="351"/>
        <v>1</v>
      </c>
      <c r="G5635" s="184">
        <f t="shared" si="352"/>
        <v>1</v>
      </c>
      <c r="H5635" s="184">
        <f t="shared" si="353"/>
        <v>1</v>
      </c>
      <c r="J5635">
        <v>0</v>
      </c>
      <c r="K5635">
        <v>0</v>
      </c>
      <c r="L5635">
        <f t="shared" si="354"/>
        <v>50.86774386594854</v>
      </c>
      <c r="R5635">
        <v>114.701775</v>
      </c>
      <c r="S5635" t="s">
        <v>201</v>
      </c>
      <c r="T5635" s="221">
        <v>45474.313194444447</v>
      </c>
    </row>
    <row r="5636" spans="1:20" x14ac:dyDescent="0.35">
      <c r="A5636" t="s">
        <v>110</v>
      </c>
      <c r="B5636" t="s">
        <v>111</v>
      </c>
      <c r="C5636" t="s">
        <v>97</v>
      </c>
      <c r="D5636" s="29">
        <v>45812</v>
      </c>
      <c r="E5636" s="184">
        <f t="shared" si="350"/>
        <v>1</v>
      </c>
      <c r="F5636" s="184">
        <f t="shared" si="351"/>
        <v>1</v>
      </c>
      <c r="G5636" s="184">
        <f t="shared" si="352"/>
        <v>1</v>
      </c>
      <c r="H5636" s="184">
        <f t="shared" si="353"/>
        <v>1</v>
      </c>
      <c r="J5636">
        <v>0</v>
      </c>
      <c r="K5636">
        <v>0</v>
      </c>
      <c r="L5636">
        <f t="shared" si="354"/>
        <v>50.86774386594854</v>
      </c>
      <c r="R5636">
        <v>114.701775</v>
      </c>
      <c r="S5636" t="s">
        <v>201</v>
      </c>
      <c r="T5636" s="221">
        <v>45474.313194444447</v>
      </c>
    </row>
    <row r="5637" spans="1:20" x14ac:dyDescent="0.35">
      <c r="A5637" t="s">
        <v>110</v>
      </c>
      <c r="B5637" t="s">
        <v>111</v>
      </c>
      <c r="C5637" t="s">
        <v>97</v>
      </c>
      <c r="D5637" s="29">
        <v>45813</v>
      </c>
      <c r="E5637" s="184">
        <f t="shared" si="350"/>
        <v>1</v>
      </c>
      <c r="F5637" s="184">
        <f t="shared" si="351"/>
        <v>1</v>
      </c>
      <c r="G5637" s="184">
        <f t="shared" si="352"/>
        <v>1</v>
      </c>
      <c r="H5637" s="184">
        <f t="shared" si="353"/>
        <v>1</v>
      </c>
      <c r="J5637">
        <v>0</v>
      </c>
      <c r="K5637">
        <v>0</v>
      </c>
      <c r="L5637">
        <f t="shared" si="354"/>
        <v>50.86774386594854</v>
      </c>
      <c r="R5637">
        <v>114.701775</v>
      </c>
      <c r="S5637" t="s">
        <v>201</v>
      </c>
      <c r="T5637" s="221">
        <v>45474.313194444447</v>
      </c>
    </row>
    <row r="5638" spans="1:20" x14ac:dyDescent="0.35">
      <c r="A5638" t="s">
        <v>110</v>
      </c>
      <c r="B5638" t="s">
        <v>111</v>
      </c>
      <c r="C5638" t="s">
        <v>97</v>
      </c>
      <c r="D5638" s="29">
        <v>45814</v>
      </c>
      <c r="E5638" s="184">
        <f t="shared" si="350"/>
        <v>1</v>
      </c>
      <c r="F5638" s="184">
        <f t="shared" si="351"/>
        <v>1</v>
      </c>
      <c r="G5638" s="184">
        <f t="shared" si="352"/>
        <v>1</v>
      </c>
      <c r="H5638" s="184">
        <f t="shared" si="353"/>
        <v>1</v>
      </c>
      <c r="J5638">
        <v>0</v>
      </c>
      <c r="K5638">
        <v>0</v>
      </c>
      <c r="L5638">
        <f t="shared" si="354"/>
        <v>50.86774386594854</v>
      </c>
      <c r="R5638">
        <v>114.701775</v>
      </c>
      <c r="S5638" t="s">
        <v>201</v>
      </c>
      <c r="T5638" s="221">
        <v>45474.313194444447</v>
      </c>
    </row>
    <row r="5639" spans="1:20" x14ac:dyDescent="0.35">
      <c r="A5639" t="s">
        <v>110</v>
      </c>
      <c r="B5639" t="s">
        <v>111</v>
      </c>
      <c r="C5639" t="s">
        <v>97</v>
      </c>
      <c r="D5639" s="29">
        <v>45815</v>
      </c>
      <c r="E5639" s="184" t="str">
        <f t="shared" si="350"/>
        <v/>
      </c>
      <c r="F5639" s="184" t="str">
        <f t="shared" si="351"/>
        <v/>
      </c>
      <c r="G5639" s="184" t="str">
        <f t="shared" si="352"/>
        <v/>
      </c>
      <c r="H5639" s="184" t="str">
        <f t="shared" si="353"/>
        <v/>
      </c>
      <c r="J5639" t="s">
        <v>253</v>
      </c>
      <c r="K5639" t="s">
        <v>253</v>
      </c>
      <c r="L5639">
        <f t="shared" si="354"/>
        <v>50.86774386594854</v>
      </c>
      <c r="R5639">
        <v>114.701775</v>
      </c>
      <c r="S5639" t="s">
        <v>201</v>
      </c>
      <c r="T5639" s="221">
        <v>45474.313194444447</v>
      </c>
    </row>
    <row r="5640" spans="1:20" x14ac:dyDescent="0.35">
      <c r="A5640" t="s">
        <v>110</v>
      </c>
      <c r="B5640" t="s">
        <v>111</v>
      </c>
      <c r="C5640" t="s">
        <v>97</v>
      </c>
      <c r="D5640" s="29">
        <v>45816</v>
      </c>
      <c r="E5640" s="184" t="str">
        <f t="shared" ref="E5640:E5703" si="355">IF(J5640="","",IF(L5640=0,0,IF(1-(J5640/L5640)&lt;0,"",1-(J5640/L5640))))</f>
        <v/>
      </c>
      <c r="F5640" s="184" t="str">
        <f t="shared" ref="F5640:F5703" si="356">IF(K5640="","",IF(L5640=0,0,IF(1-(K5640/L5640)&lt;0,"",1-(K5640/L5640))))</f>
        <v/>
      </c>
      <c r="G5640" s="184" t="str">
        <f t="shared" ref="G5640:G5703" si="357">IF(J5640="","",IF(1-(J5640/R5640)&lt;0,"",1-(J5640/R5640)))</f>
        <v/>
      </c>
      <c r="H5640" s="184" t="str">
        <f t="shared" ref="H5640:H5703" si="358">IF(K5640="","",IF(1-(K5640/R5640)&lt;0,"",1-(K5640/R5640)))</f>
        <v/>
      </c>
      <c r="J5640" t="s">
        <v>253</v>
      </c>
      <c r="K5640" t="s">
        <v>253</v>
      </c>
      <c r="L5640">
        <f t="shared" si="354"/>
        <v>50.86774386594854</v>
      </c>
      <c r="R5640">
        <v>114.701775</v>
      </c>
      <c r="S5640" t="s">
        <v>201</v>
      </c>
      <c r="T5640" s="221">
        <v>45474.313194444447</v>
      </c>
    </row>
    <row r="5641" spans="1:20" x14ac:dyDescent="0.35">
      <c r="A5641" t="s">
        <v>110</v>
      </c>
      <c r="B5641" t="s">
        <v>111</v>
      </c>
      <c r="C5641" t="s">
        <v>97</v>
      </c>
      <c r="D5641" s="29">
        <v>45817</v>
      </c>
      <c r="E5641" s="184" t="str">
        <f t="shared" si="355"/>
        <v/>
      </c>
      <c r="F5641" s="184" t="str">
        <f t="shared" si="356"/>
        <v/>
      </c>
      <c r="G5641" s="184" t="str">
        <f t="shared" si="357"/>
        <v/>
      </c>
      <c r="H5641" s="184" t="str">
        <f t="shared" si="358"/>
        <v/>
      </c>
      <c r="J5641" t="s">
        <v>253</v>
      </c>
      <c r="K5641" t="s">
        <v>253</v>
      </c>
      <c r="L5641">
        <f t="shared" si="354"/>
        <v>50.86774386594854</v>
      </c>
      <c r="R5641">
        <v>114.701775</v>
      </c>
      <c r="S5641" t="s">
        <v>201</v>
      </c>
      <c r="T5641" s="221">
        <v>45474.313194444447</v>
      </c>
    </row>
    <row r="5642" spans="1:20" x14ac:dyDescent="0.35">
      <c r="A5642" t="s">
        <v>110</v>
      </c>
      <c r="B5642" t="s">
        <v>111</v>
      </c>
      <c r="C5642" t="s">
        <v>97</v>
      </c>
      <c r="D5642" s="29">
        <v>45818</v>
      </c>
      <c r="E5642" s="184" t="str">
        <f t="shared" si="355"/>
        <v/>
      </c>
      <c r="F5642" s="184" t="str">
        <f t="shared" si="356"/>
        <v/>
      </c>
      <c r="G5642" s="184" t="str">
        <f t="shared" si="357"/>
        <v/>
      </c>
      <c r="H5642" s="184" t="str">
        <f t="shared" si="358"/>
        <v/>
      </c>
      <c r="J5642" t="s">
        <v>253</v>
      </c>
      <c r="K5642" t="s">
        <v>253</v>
      </c>
      <c r="L5642">
        <f t="shared" si="354"/>
        <v>50.86774386594854</v>
      </c>
      <c r="R5642">
        <v>114.701775</v>
      </c>
      <c r="S5642" t="s">
        <v>201</v>
      </c>
      <c r="T5642" s="221">
        <v>45474.313194444447</v>
      </c>
    </row>
    <row r="5643" spans="1:20" x14ac:dyDescent="0.35">
      <c r="A5643" t="s">
        <v>110</v>
      </c>
      <c r="B5643" t="s">
        <v>111</v>
      </c>
      <c r="C5643" t="s">
        <v>97</v>
      </c>
      <c r="D5643" s="29">
        <v>45819</v>
      </c>
      <c r="E5643" s="184" t="str">
        <f t="shared" si="355"/>
        <v/>
      </c>
      <c r="F5643" s="184" t="str">
        <f t="shared" si="356"/>
        <v/>
      </c>
      <c r="G5643" s="184" t="str">
        <f t="shared" si="357"/>
        <v/>
      </c>
      <c r="H5643" s="184" t="str">
        <f t="shared" si="358"/>
        <v/>
      </c>
      <c r="J5643" t="s">
        <v>253</v>
      </c>
      <c r="K5643" t="s">
        <v>253</v>
      </c>
      <c r="L5643">
        <f t="shared" si="354"/>
        <v>50.86774386594854</v>
      </c>
      <c r="R5643">
        <v>114.701775</v>
      </c>
      <c r="S5643" t="s">
        <v>201</v>
      </c>
      <c r="T5643" s="221">
        <v>45474.313194444447</v>
      </c>
    </row>
    <row r="5644" spans="1:20" x14ac:dyDescent="0.35">
      <c r="A5644" t="s">
        <v>110</v>
      </c>
      <c r="B5644" t="s">
        <v>111</v>
      </c>
      <c r="C5644" t="s">
        <v>97</v>
      </c>
      <c r="D5644" s="29">
        <v>45820</v>
      </c>
      <c r="E5644" s="184" t="str">
        <f t="shared" si="355"/>
        <v/>
      </c>
      <c r="F5644" s="184" t="str">
        <f t="shared" si="356"/>
        <v/>
      </c>
      <c r="G5644" s="184" t="str">
        <f t="shared" si="357"/>
        <v/>
      </c>
      <c r="H5644" s="184" t="str">
        <f t="shared" si="358"/>
        <v/>
      </c>
      <c r="J5644" t="s">
        <v>253</v>
      </c>
      <c r="K5644" t="s">
        <v>253</v>
      </c>
      <c r="L5644">
        <f t="shared" si="354"/>
        <v>50.86774386594854</v>
      </c>
      <c r="R5644">
        <v>114.701775</v>
      </c>
      <c r="S5644" t="s">
        <v>201</v>
      </c>
      <c r="T5644" s="221">
        <v>45474.313194444447</v>
      </c>
    </row>
    <row r="5645" spans="1:20" x14ac:dyDescent="0.35">
      <c r="A5645" t="s">
        <v>110</v>
      </c>
      <c r="B5645" t="s">
        <v>111</v>
      </c>
      <c r="C5645" t="s">
        <v>97</v>
      </c>
      <c r="D5645" s="29">
        <v>45821</v>
      </c>
      <c r="E5645" s="184" t="str">
        <f t="shared" si="355"/>
        <v/>
      </c>
      <c r="F5645" s="184" t="str">
        <f t="shared" si="356"/>
        <v/>
      </c>
      <c r="G5645" s="184" t="str">
        <f t="shared" si="357"/>
        <v/>
      </c>
      <c r="H5645" s="184" t="str">
        <f t="shared" si="358"/>
        <v/>
      </c>
      <c r="J5645" t="s">
        <v>253</v>
      </c>
      <c r="K5645" t="s">
        <v>253</v>
      </c>
      <c r="L5645">
        <f t="shared" si="354"/>
        <v>50.86774386594854</v>
      </c>
      <c r="R5645">
        <v>114.701775</v>
      </c>
      <c r="S5645" t="s">
        <v>201</v>
      </c>
      <c r="T5645" s="221">
        <v>45474.313194444447</v>
      </c>
    </row>
    <row r="5646" spans="1:20" x14ac:dyDescent="0.35">
      <c r="A5646" t="s">
        <v>110</v>
      </c>
      <c r="B5646" t="s">
        <v>111</v>
      </c>
      <c r="C5646" t="s">
        <v>97</v>
      </c>
      <c r="D5646" s="29">
        <v>45822</v>
      </c>
      <c r="E5646" s="184" t="str">
        <f t="shared" si="355"/>
        <v/>
      </c>
      <c r="F5646" s="184" t="str">
        <f t="shared" si="356"/>
        <v/>
      </c>
      <c r="G5646" s="184" t="str">
        <f t="shared" si="357"/>
        <v/>
      </c>
      <c r="H5646" s="184" t="str">
        <f t="shared" si="358"/>
        <v/>
      </c>
      <c r="J5646" t="s">
        <v>253</v>
      </c>
      <c r="K5646" t="s">
        <v>253</v>
      </c>
      <c r="L5646">
        <f t="shared" si="354"/>
        <v>50.86774386594854</v>
      </c>
      <c r="R5646">
        <v>114.701775</v>
      </c>
      <c r="S5646" t="s">
        <v>201</v>
      </c>
      <c r="T5646" s="221">
        <v>45474.313194444447</v>
      </c>
    </row>
    <row r="5647" spans="1:20" x14ac:dyDescent="0.35">
      <c r="A5647" t="s">
        <v>110</v>
      </c>
      <c r="B5647" t="s">
        <v>111</v>
      </c>
      <c r="C5647" t="s">
        <v>97</v>
      </c>
      <c r="D5647" s="29">
        <v>45823</v>
      </c>
      <c r="E5647" s="184" t="str">
        <f t="shared" si="355"/>
        <v/>
      </c>
      <c r="F5647" s="184" t="str">
        <f t="shared" si="356"/>
        <v/>
      </c>
      <c r="G5647" s="184" t="str">
        <f t="shared" si="357"/>
        <v/>
      </c>
      <c r="H5647" s="184" t="str">
        <f t="shared" si="358"/>
        <v/>
      </c>
      <c r="J5647" t="s">
        <v>253</v>
      </c>
      <c r="K5647" t="s">
        <v>253</v>
      </c>
      <c r="L5647">
        <f t="shared" si="354"/>
        <v>50.86774386594854</v>
      </c>
      <c r="R5647">
        <v>114.701775</v>
      </c>
      <c r="S5647" t="s">
        <v>201</v>
      </c>
      <c r="T5647" s="221">
        <v>45474.313194444447</v>
      </c>
    </row>
    <row r="5648" spans="1:20" x14ac:dyDescent="0.35">
      <c r="A5648" t="s">
        <v>110</v>
      </c>
      <c r="B5648" t="s">
        <v>111</v>
      </c>
      <c r="C5648" t="s">
        <v>97</v>
      </c>
      <c r="D5648" s="29">
        <v>45824</v>
      </c>
      <c r="E5648" s="184" t="str">
        <f t="shared" si="355"/>
        <v/>
      </c>
      <c r="F5648" s="184" t="str">
        <f t="shared" si="356"/>
        <v/>
      </c>
      <c r="G5648" s="184" t="str">
        <f t="shared" si="357"/>
        <v/>
      </c>
      <c r="H5648" s="184" t="str">
        <f t="shared" si="358"/>
        <v/>
      </c>
      <c r="J5648" t="s">
        <v>253</v>
      </c>
      <c r="K5648" t="s">
        <v>253</v>
      </c>
      <c r="L5648">
        <f t="shared" si="354"/>
        <v>50.86774386594854</v>
      </c>
      <c r="R5648">
        <v>114.701775</v>
      </c>
      <c r="S5648" t="s">
        <v>201</v>
      </c>
      <c r="T5648" s="221">
        <v>45474.313194444447</v>
      </c>
    </row>
    <row r="5649" spans="1:20" x14ac:dyDescent="0.35">
      <c r="A5649" t="s">
        <v>110</v>
      </c>
      <c r="B5649" t="s">
        <v>111</v>
      </c>
      <c r="C5649" t="s">
        <v>97</v>
      </c>
      <c r="D5649" s="29">
        <v>45825</v>
      </c>
      <c r="E5649" s="184" t="str">
        <f t="shared" si="355"/>
        <v/>
      </c>
      <c r="F5649" s="184" t="str">
        <f t="shared" si="356"/>
        <v/>
      </c>
      <c r="G5649" s="184" t="str">
        <f t="shared" si="357"/>
        <v/>
      </c>
      <c r="H5649" s="184" t="str">
        <f t="shared" si="358"/>
        <v/>
      </c>
      <c r="J5649" t="s">
        <v>253</v>
      </c>
      <c r="K5649" t="s">
        <v>253</v>
      </c>
      <c r="L5649">
        <f t="shared" si="354"/>
        <v>50.86774386594854</v>
      </c>
      <c r="R5649">
        <v>114.701775</v>
      </c>
      <c r="S5649" t="s">
        <v>201</v>
      </c>
      <c r="T5649" s="221">
        <v>45474.313194444447</v>
      </c>
    </row>
    <row r="5650" spans="1:20" x14ac:dyDescent="0.35">
      <c r="A5650" t="s">
        <v>110</v>
      </c>
      <c r="B5650" t="s">
        <v>111</v>
      </c>
      <c r="C5650" t="s">
        <v>97</v>
      </c>
      <c r="D5650" s="29">
        <v>45826</v>
      </c>
      <c r="E5650" s="184" t="str">
        <f t="shared" si="355"/>
        <v/>
      </c>
      <c r="F5650" s="184" t="str">
        <f t="shared" si="356"/>
        <v/>
      </c>
      <c r="G5650" s="184" t="str">
        <f t="shared" si="357"/>
        <v/>
      </c>
      <c r="H5650" s="184" t="str">
        <f t="shared" si="358"/>
        <v/>
      </c>
      <c r="J5650" t="s">
        <v>253</v>
      </c>
      <c r="K5650" t="s">
        <v>253</v>
      </c>
      <c r="L5650">
        <f t="shared" si="354"/>
        <v>50.86774386594854</v>
      </c>
      <c r="R5650">
        <v>114.701775</v>
      </c>
      <c r="S5650" t="s">
        <v>201</v>
      </c>
      <c r="T5650" s="221">
        <v>45474.313194444447</v>
      </c>
    </row>
    <row r="5651" spans="1:20" x14ac:dyDescent="0.35">
      <c r="A5651" t="s">
        <v>110</v>
      </c>
      <c r="B5651" t="s">
        <v>111</v>
      </c>
      <c r="C5651" t="s">
        <v>97</v>
      </c>
      <c r="D5651" s="29">
        <v>45827</v>
      </c>
      <c r="E5651" s="184" t="str">
        <f t="shared" si="355"/>
        <v/>
      </c>
      <c r="F5651" s="184" t="str">
        <f t="shared" si="356"/>
        <v/>
      </c>
      <c r="G5651" s="184" t="str">
        <f t="shared" si="357"/>
        <v/>
      </c>
      <c r="H5651" s="184" t="str">
        <f t="shared" si="358"/>
        <v/>
      </c>
      <c r="J5651" t="s">
        <v>253</v>
      </c>
      <c r="K5651" t="s">
        <v>253</v>
      </c>
      <c r="L5651">
        <f t="shared" si="354"/>
        <v>50.86774386594854</v>
      </c>
      <c r="R5651">
        <v>114.701775</v>
      </c>
      <c r="S5651" t="s">
        <v>201</v>
      </c>
      <c r="T5651" s="221">
        <v>45474.313194444447</v>
      </c>
    </row>
    <row r="5652" spans="1:20" x14ac:dyDescent="0.35">
      <c r="A5652" t="s">
        <v>110</v>
      </c>
      <c r="B5652" t="s">
        <v>111</v>
      </c>
      <c r="C5652" t="s">
        <v>97</v>
      </c>
      <c r="D5652" s="29">
        <v>45828</v>
      </c>
      <c r="E5652" s="184" t="str">
        <f t="shared" si="355"/>
        <v/>
      </c>
      <c r="F5652" s="184" t="str">
        <f t="shared" si="356"/>
        <v/>
      </c>
      <c r="G5652" s="184" t="str">
        <f t="shared" si="357"/>
        <v/>
      </c>
      <c r="H5652" s="184" t="str">
        <f t="shared" si="358"/>
        <v/>
      </c>
      <c r="J5652" t="s">
        <v>253</v>
      </c>
      <c r="K5652" t="s">
        <v>253</v>
      </c>
      <c r="L5652">
        <f t="shared" si="354"/>
        <v>50.86774386594854</v>
      </c>
      <c r="R5652">
        <v>114.701775</v>
      </c>
      <c r="S5652" t="s">
        <v>201</v>
      </c>
      <c r="T5652" s="221">
        <v>45474.313194444447</v>
      </c>
    </row>
    <row r="5653" spans="1:20" x14ac:dyDescent="0.35">
      <c r="A5653" t="s">
        <v>110</v>
      </c>
      <c r="B5653" t="s">
        <v>111</v>
      </c>
      <c r="C5653" t="s">
        <v>97</v>
      </c>
      <c r="D5653" s="29">
        <v>45829</v>
      </c>
      <c r="E5653" s="184" t="str">
        <f t="shared" si="355"/>
        <v/>
      </c>
      <c r="F5653" s="184" t="str">
        <f t="shared" si="356"/>
        <v/>
      </c>
      <c r="G5653" s="184" t="str">
        <f t="shared" si="357"/>
        <v/>
      </c>
      <c r="H5653" s="184" t="str">
        <f t="shared" si="358"/>
        <v/>
      </c>
      <c r="J5653" t="s">
        <v>253</v>
      </c>
      <c r="K5653" t="s">
        <v>253</v>
      </c>
      <c r="L5653">
        <f t="shared" si="354"/>
        <v>50.86774386594854</v>
      </c>
      <c r="R5653">
        <v>114.701775</v>
      </c>
      <c r="S5653" t="s">
        <v>201</v>
      </c>
      <c r="T5653" s="221">
        <v>45474.313194444447</v>
      </c>
    </row>
    <row r="5654" spans="1:20" x14ac:dyDescent="0.35">
      <c r="A5654" t="s">
        <v>110</v>
      </c>
      <c r="B5654" t="s">
        <v>111</v>
      </c>
      <c r="C5654" t="s">
        <v>97</v>
      </c>
      <c r="D5654" s="29">
        <v>45830</v>
      </c>
      <c r="E5654" s="184" t="str">
        <f t="shared" si="355"/>
        <v/>
      </c>
      <c r="F5654" s="184" t="str">
        <f t="shared" si="356"/>
        <v/>
      </c>
      <c r="G5654" s="184" t="str">
        <f t="shared" si="357"/>
        <v/>
      </c>
      <c r="H5654" s="184" t="str">
        <f t="shared" si="358"/>
        <v/>
      </c>
      <c r="J5654" t="s">
        <v>253</v>
      </c>
      <c r="K5654" t="s">
        <v>253</v>
      </c>
      <c r="L5654">
        <f t="shared" si="354"/>
        <v>50.86774386594854</v>
      </c>
      <c r="R5654">
        <v>114.701775</v>
      </c>
      <c r="S5654" t="s">
        <v>201</v>
      </c>
      <c r="T5654" s="221">
        <v>45474.313194444447</v>
      </c>
    </row>
    <row r="5655" spans="1:20" x14ac:dyDescent="0.35">
      <c r="A5655" t="s">
        <v>110</v>
      </c>
      <c r="B5655" t="s">
        <v>111</v>
      </c>
      <c r="C5655" t="s">
        <v>97</v>
      </c>
      <c r="D5655" s="29">
        <v>45831</v>
      </c>
      <c r="E5655" s="184" t="str">
        <f t="shared" si="355"/>
        <v/>
      </c>
      <c r="F5655" s="184" t="str">
        <f t="shared" si="356"/>
        <v/>
      </c>
      <c r="G5655" s="184" t="str">
        <f t="shared" si="357"/>
        <v/>
      </c>
      <c r="H5655" s="184" t="str">
        <f t="shared" si="358"/>
        <v/>
      </c>
      <c r="J5655" t="s">
        <v>253</v>
      </c>
      <c r="K5655" t="s">
        <v>253</v>
      </c>
      <c r="L5655">
        <f t="shared" si="354"/>
        <v>50.86774386594854</v>
      </c>
      <c r="R5655">
        <v>114.701775</v>
      </c>
      <c r="S5655" t="s">
        <v>201</v>
      </c>
      <c r="T5655" s="221">
        <v>45474.313194444447</v>
      </c>
    </row>
    <row r="5656" spans="1:20" x14ac:dyDescent="0.35">
      <c r="A5656" t="s">
        <v>110</v>
      </c>
      <c r="B5656" t="s">
        <v>111</v>
      </c>
      <c r="C5656" t="s">
        <v>97</v>
      </c>
      <c r="D5656" s="29">
        <v>45832</v>
      </c>
      <c r="E5656" s="184" t="str">
        <f t="shared" si="355"/>
        <v/>
      </c>
      <c r="F5656" s="184" t="str">
        <f t="shared" si="356"/>
        <v/>
      </c>
      <c r="G5656" s="184" t="str">
        <f t="shared" si="357"/>
        <v/>
      </c>
      <c r="H5656" s="184" t="str">
        <f t="shared" si="358"/>
        <v/>
      </c>
      <c r="J5656" t="s">
        <v>253</v>
      </c>
      <c r="K5656" t="s">
        <v>253</v>
      </c>
      <c r="L5656">
        <f t="shared" si="354"/>
        <v>50.86774386594854</v>
      </c>
      <c r="R5656">
        <v>114.701775</v>
      </c>
      <c r="S5656" t="s">
        <v>201</v>
      </c>
      <c r="T5656" s="221">
        <v>45474.313194444447</v>
      </c>
    </row>
    <row r="5657" spans="1:20" x14ac:dyDescent="0.35">
      <c r="A5657" t="s">
        <v>110</v>
      </c>
      <c r="B5657" t="s">
        <v>111</v>
      </c>
      <c r="C5657" t="s">
        <v>97</v>
      </c>
      <c r="D5657" s="29">
        <v>45833</v>
      </c>
      <c r="E5657" s="184" t="str">
        <f t="shared" si="355"/>
        <v/>
      </c>
      <c r="F5657" s="184" t="str">
        <f t="shared" si="356"/>
        <v/>
      </c>
      <c r="G5657" s="184" t="str">
        <f t="shared" si="357"/>
        <v/>
      </c>
      <c r="H5657" s="184" t="str">
        <f t="shared" si="358"/>
        <v/>
      </c>
      <c r="J5657" t="s">
        <v>253</v>
      </c>
      <c r="K5657" t="s">
        <v>253</v>
      </c>
      <c r="L5657">
        <f t="shared" si="354"/>
        <v>50.86774386594854</v>
      </c>
      <c r="R5657">
        <v>114.701775</v>
      </c>
      <c r="S5657" t="s">
        <v>201</v>
      </c>
      <c r="T5657" s="221">
        <v>45474.313194444447</v>
      </c>
    </row>
    <row r="5658" spans="1:20" x14ac:dyDescent="0.35">
      <c r="A5658" t="s">
        <v>110</v>
      </c>
      <c r="B5658" t="s">
        <v>111</v>
      </c>
      <c r="C5658" t="s">
        <v>97</v>
      </c>
      <c r="D5658" s="29">
        <v>45834</v>
      </c>
      <c r="E5658" s="184" t="str">
        <f t="shared" si="355"/>
        <v/>
      </c>
      <c r="F5658" s="184" t="str">
        <f t="shared" si="356"/>
        <v/>
      </c>
      <c r="G5658" s="184" t="str">
        <f t="shared" si="357"/>
        <v/>
      </c>
      <c r="H5658" s="184" t="str">
        <f t="shared" si="358"/>
        <v/>
      </c>
      <c r="J5658" t="s">
        <v>253</v>
      </c>
      <c r="K5658" t="s">
        <v>253</v>
      </c>
      <c r="L5658">
        <f t="shared" si="354"/>
        <v>50.86774386594854</v>
      </c>
      <c r="R5658">
        <v>114.701775</v>
      </c>
      <c r="S5658" t="s">
        <v>201</v>
      </c>
      <c r="T5658" s="221">
        <v>45474.313194444447</v>
      </c>
    </row>
    <row r="5659" spans="1:20" x14ac:dyDescent="0.35">
      <c r="A5659" t="s">
        <v>110</v>
      </c>
      <c r="B5659" t="s">
        <v>111</v>
      </c>
      <c r="C5659" t="s">
        <v>97</v>
      </c>
      <c r="D5659" s="29">
        <v>45835</v>
      </c>
      <c r="E5659" s="184" t="str">
        <f t="shared" si="355"/>
        <v/>
      </c>
      <c r="F5659" s="184" t="str">
        <f t="shared" si="356"/>
        <v/>
      </c>
      <c r="G5659" s="184" t="str">
        <f t="shared" si="357"/>
        <v/>
      </c>
      <c r="H5659" s="184" t="str">
        <f t="shared" si="358"/>
        <v/>
      </c>
      <c r="J5659" t="s">
        <v>253</v>
      </c>
      <c r="K5659" t="s">
        <v>253</v>
      </c>
      <c r="L5659">
        <f t="shared" si="354"/>
        <v>50.86774386594854</v>
      </c>
      <c r="R5659">
        <v>114.701775</v>
      </c>
      <c r="S5659" t="s">
        <v>201</v>
      </c>
      <c r="T5659" s="221">
        <v>45474.313194444447</v>
      </c>
    </row>
    <row r="5660" spans="1:20" x14ac:dyDescent="0.35">
      <c r="A5660" t="s">
        <v>110</v>
      </c>
      <c r="B5660" t="s">
        <v>111</v>
      </c>
      <c r="C5660" t="s">
        <v>97</v>
      </c>
      <c r="D5660" s="29">
        <v>45836</v>
      </c>
      <c r="E5660" s="184" t="str">
        <f t="shared" si="355"/>
        <v/>
      </c>
      <c r="F5660" s="184" t="str">
        <f t="shared" si="356"/>
        <v/>
      </c>
      <c r="G5660" s="184" t="str">
        <f t="shared" si="357"/>
        <v/>
      </c>
      <c r="H5660" s="184" t="str">
        <f t="shared" si="358"/>
        <v/>
      </c>
      <c r="J5660" t="s">
        <v>253</v>
      </c>
      <c r="K5660" t="s">
        <v>253</v>
      </c>
      <c r="L5660">
        <f t="shared" si="354"/>
        <v>50.86774386594854</v>
      </c>
      <c r="R5660">
        <v>114.701775</v>
      </c>
      <c r="S5660" t="s">
        <v>201</v>
      </c>
      <c r="T5660" s="221">
        <v>45474.313194444447</v>
      </c>
    </row>
    <row r="5661" spans="1:20" x14ac:dyDescent="0.35">
      <c r="A5661" t="s">
        <v>110</v>
      </c>
      <c r="B5661" t="s">
        <v>111</v>
      </c>
      <c r="C5661" t="s">
        <v>97</v>
      </c>
      <c r="D5661" s="29">
        <v>45837</v>
      </c>
      <c r="E5661" s="184" t="str">
        <f t="shared" si="355"/>
        <v/>
      </c>
      <c r="F5661" s="184" t="str">
        <f t="shared" si="356"/>
        <v/>
      </c>
      <c r="G5661" s="184" t="str">
        <f t="shared" si="357"/>
        <v/>
      </c>
      <c r="H5661" s="184" t="str">
        <f t="shared" si="358"/>
        <v/>
      </c>
      <c r="J5661" t="s">
        <v>253</v>
      </c>
      <c r="K5661" t="s">
        <v>253</v>
      </c>
      <c r="L5661">
        <f t="shared" si="354"/>
        <v>50.86774386594854</v>
      </c>
      <c r="R5661">
        <v>114.701775</v>
      </c>
      <c r="S5661" t="s">
        <v>201</v>
      </c>
      <c r="T5661" s="221">
        <v>45474.313194444447</v>
      </c>
    </row>
    <row r="5662" spans="1:20" x14ac:dyDescent="0.35">
      <c r="A5662" t="s">
        <v>110</v>
      </c>
      <c r="B5662" t="s">
        <v>111</v>
      </c>
      <c r="C5662" t="s">
        <v>97</v>
      </c>
      <c r="D5662" s="29">
        <v>45838</v>
      </c>
      <c r="E5662" s="184" t="str">
        <f t="shared" si="355"/>
        <v/>
      </c>
      <c r="F5662" s="184" t="str">
        <f t="shared" si="356"/>
        <v/>
      </c>
      <c r="G5662" s="184" t="str">
        <f t="shared" si="357"/>
        <v/>
      </c>
      <c r="H5662" s="184" t="str">
        <f t="shared" si="358"/>
        <v/>
      </c>
      <c r="J5662" t="s">
        <v>253</v>
      </c>
      <c r="K5662" t="s">
        <v>253</v>
      </c>
      <c r="L5662">
        <f t="shared" si="354"/>
        <v>50.86774386594854</v>
      </c>
      <c r="R5662">
        <v>114.701775</v>
      </c>
      <c r="S5662" t="s">
        <v>201</v>
      </c>
      <c r="T5662" s="221">
        <v>45474.313194444447</v>
      </c>
    </row>
    <row r="5663" spans="1:20" x14ac:dyDescent="0.35">
      <c r="A5663" t="s">
        <v>110</v>
      </c>
      <c r="B5663" t="s">
        <v>111</v>
      </c>
      <c r="C5663" t="s">
        <v>97</v>
      </c>
      <c r="D5663" s="29">
        <v>45839</v>
      </c>
      <c r="E5663" s="184" t="str">
        <f t="shared" si="355"/>
        <v/>
      </c>
      <c r="F5663" s="184" t="str">
        <f t="shared" si="356"/>
        <v/>
      </c>
      <c r="G5663" s="184" t="str">
        <f t="shared" si="357"/>
        <v/>
      </c>
      <c r="H5663" s="184" t="str">
        <f t="shared" si="358"/>
        <v/>
      </c>
      <c r="J5663" t="s">
        <v>253</v>
      </c>
      <c r="K5663" t="s">
        <v>253</v>
      </c>
      <c r="L5663">
        <f t="shared" si="354"/>
        <v>50.86774386594854</v>
      </c>
      <c r="R5663">
        <v>114.701775</v>
      </c>
      <c r="S5663" t="s">
        <v>201</v>
      </c>
      <c r="T5663" s="221">
        <v>45505.313194444447</v>
      </c>
    </row>
    <row r="5664" spans="1:20" x14ac:dyDescent="0.35">
      <c r="A5664" t="s">
        <v>110</v>
      </c>
      <c r="B5664" t="s">
        <v>111</v>
      </c>
      <c r="C5664" t="s">
        <v>97</v>
      </c>
      <c r="D5664" s="29">
        <v>45840</v>
      </c>
      <c r="E5664" s="184" t="str">
        <f t="shared" si="355"/>
        <v/>
      </c>
      <c r="F5664" s="184" t="str">
        <f t="shared" si="356"/>
        <v/>
      </c>
      <c r="G5664" s="184" t="str">
        <f t="shared" si="357"/>
        <v/>
      </c>
      <c r="H5664" s="184" t="str">
        <f t="shared" si="358"/>
        <v/>
      </c>
      <c r="J5664" t="s">
        <v>253</v>
      </c>
      <c r="K5664" t="s">
        <v>253</v>
      </c>
      <c r="L5664">
        <f t="shared" si="354"/>
        <v>50.86774386594854</v>
      </c>
      <c r="R5664">
        <v>114.701775</v>
      </c>
      <c r="S5664" t="s">
        <v>201</v>
      </c>
      <c r="T5664" s="221">
        <v>45505.3125</v>
      </c>
    </row>
    <row r="5665" spans="1:20" x14ac:dyDescent="0.35">
      <c r="A5665" t="s">
        <v>110</v>
      </c>
      <c r="B5665" t="s">
        <v>111</v>
      </c>
      <c r="C5665" t="s">
        <v>97</v>
      </c>
      <c r="D5665" s="29">
        <v>45841</v>
      </c>
      <c r="E5665" s="184" t="str">
        <f t="shared" si="355"/>
        <v/>
      </c>
      <c r="F5665" s="184" t="str">
        <f t="shared" si="356"/>
        <v/>
      </c>
      <c r="G5665" s="184" t="str">
        <f t="shared" si="357"/>
        <v/>
      </c>
      <c r="H5665" s="184" t="str">
        <f t="shared" si="358"/>
        <v/>
      </c>
      <c r="J5665" t="s">
        <v>253</v>
      </c>
      <c r="K5665" t="s">
        <v>253</v>
      </c>
      <c r="L5665">
        <f t="shared" si="354"/>
        <v>50.86774386594854</v>
      </c>
      <c r="R5665">
        <v>114.701775</v>
      </c>
      <c r="S5665" t="s">
        <v>201</v>
      </c>
      <c r="T5665" s="221">
        <v>45505.313194444447</v>
      </c>
    </row>
    <row r="5666" spans="1:20" x14ac:dyDescent="0.35">
      <c r="A5666" t="s">
        <v>110</v>
      </c>
      <c r="B5666" t="s">
        <v>111</v>
      </c>
      <c r="C5666" t="s">
        <v>97</v>
      </c>
      <c r="D5666" s="29">
        <v>45842</v>
      </c>
      <c r="E5666" s="184" t="str">
        <f t="shared" si="355"/>
        <v/>
      </c>
      <c r="F5666" s="184" t="str">
        <f t="shared" si="356"/>
        <v/>
      </c>
      <c r="G5666" s="184" t="str">
        <f t="shared" si="357"/>
        <v/>
      </c>
      <c r="H5666" s="184" t="str">
        <f t="shared" si="358"/>
        <v/>
      </c>
      <c r="J5666" t="s">
        <v>253</v>
      </c>
      <c r="K5666" t="s">
        <v>253</v>
      </c>
      <c r="L5666">
        <f t="shared" si="354"/>
        <v>50.86774386594854</v>
      </c>
      <c r="R5666">
        <v>114.701775</v>
      </c>
      <c r="S5666" t="s">
        <v>201</v>
      </c>
      <c r="T5666" s="221">
        <v>45505.313194444447</v>
      </c>
    </row>
    <row r="5667" spans="1:20" x14ac:dyDescent="0.35">
      <c r="A5667" t="s">
        <v>110</v>
      </c>
      <c r="B5667" t="s">
        <v>111</v>
      </c>
      <c r="C5667" t="s">
        <v>97</v>
      </c>
      <c r="D5667" s="29">
        <v>45843</v>
      </c>
      <c r="E5667" s="184" t="str">
        <f t="shared" si="355"/>
        <v/>
      </c>
      <c r="F5667" s="184" t="str">
        <f t="shared" si="356"/>
        <v/>
      </c>
      <c r="G5667" s="184" t="str">
        <f t="shared" si="357"/>
        <v/>
      </c>
      <c r="H5667" s="184" t="str">
        <f t="shared" si="358"/>
        <v/>
      </c>
      <c r="J5667" t="s">
        <v>253</v>
      </c>
      <c r="K5667" t="s">
        <v>253</v>
      </c>
      <c r="L5667">
        <f t="shared" si="354"/>
        <v>50.86774386594854</v>
      </c>
      <c r="R5667">
        <v>114.701775</v>
      </c>
      <c r="S5667" t="s">
        <v>201</v>
      </c>
      <c r="T5667" s="221">
        <v>45505.313194444447</v>
      </c>
    </row>
    <row r="5668" spans="1:20" x14ac:dyDescent="0.35">
      <c r="A5668" t="s">
        <v>110</v>
      </c>
      <c r="B5668" t="s">
        <v>111</v>
      </c>
      <c r="C5668" t="s">
        <v>97</v>
      </c>
      <c r="D5668" s="29">
        <v>45844</v>
      </c>
      <c r="E5668" s="184" t="str">
        <f t="shared" si="355"/>
        <v/>
      </c>
      <c r="F5668" s="184" t="str">
        <f t="shared" si="356"/>
        <v/>
      </c>
      <c r="G5668" s="184" t="str">
        <f t="shared" si="357"/>
        <v/>
      </c>
      <c r="H5668" s="184" t="str">
        <f t="shared" si="358"/>
        <v/>
      </c>
      <c r="J5668" t="s">
        <v>253</v>
      </c>
      <c r="K5668" t="s">
        <v>253</v>
      </c>
      <c r="L5668">
        <f t="shared" si="354"/>
        <v>50.86774386594854</v>
      </c>
      <c r="R5668">
        <v>114.701775</v>
      </c>
      <c r="S5668" t="s">
        <v>201</v>
      </c>
      <c r="T5668" s="221">
        <v>45505.313194444447</v>
      </c>
    </row>
    <row r="5669" spans="1:20" x14ac:dyDescent="0.35">
      <c r="A5669" t="s">
        <v>110</v>
      </c>
      <c r="B5669" t="s">
        <v>111</v>
      </c>
      <c r="C5669" t="s">
        <v>97</v>
      </c>
      <c r="D5669" s="29">
        <v>45845</v>
      </c>
      <c r="E5669" s="184" t="str">
        <f t="shared" si="355"/>
        <v/>
      </c>
      <c r="F5669" s="184" t="str">
        <f t="shared" si="356"/>
        <v/>
      </c>
      <c r="G5669" s="184" t="str">
        <f t="shared" si="357"/>
        <v/>
      </c>
      <c r="H5669" s="184" t="str">
        <f t="shared" si="358"/>
        <v/>
      </c>
      <c r="J5669" t="s">
        <v>253</v>
      </c>
      <c r="K5669" t="s">
        <v>253</v>
      </c>
      <c r="L5669">
        <f t="shared" si="354"/>
        <v>50.86774386594854</v>
      </c>
      <c r="R5669">
        <v>114.701775</v>
      </c>
      <c r="S5669" t="s">
        <v>201</v>
      </c>
      <c r="T5669" s="221">
        <v>45505.313194444447</v>
      </c>
    </row>
    <row r="5670" spans="1:20" x14ac:dyDescent="0.35">
      <c r="A5670" t="s">
        <v>110</v>
      </c>
      <c r="B5670" t="s">
        <v>111</v>
      </c>
      <c r="C5670" t="s">
        <v>97</v>
      </c>
      <c r="D5670" s="29">
        <v>45846</v>
      </c>
      <c r="E5670" s="184" t="str">
        <f t="shared" si="355"/>
        <v/>
      </c>
      <c r="F5670" s="184" t="str">
        <f t="shared" si="356"/>
        <v/>
      </c>
      <c r="G5670" s="184" t="str">
        <f t="shared" si="357"/>
        <v/>
      </c>
      <c r="H5670" s="184" t="str">
        <f t="shared" si="358"/>
        <v/>
      </c>
      <c r="J5670" t="s">
        <v>253</v>
      </c>
      <c r="K5670" t="s">
        <v>253</v>
      </c>
      <c r="L5670">
        <f t="shared" si="354"/>
        <v>50.86774386594854</v>
      </c>
      <c r="R5670">
        <v>114.701775</v>
      </c>
      <c r="S5670" t="s">
        <v>201</v>
      </c>
      <c r="T5670" s="221">
        <v>45505.313194444447</v>
      </c>
    </row>
    <row r="5671" spans="1:20" x14ac:dyDescent="0.35">
      <c r="A5671" t="s">
        <v>110</v>
      </c>
      <c r="B5671" t="s">
        <v>111</v>
      </c>
      <c r="C5671" t="s">
        <v>97</v>
      </c>
      <c r="D5671" s="29">
        <v>45847</v>
      </c>
      <c r="E5671" s="184" t="str">
        <f t="shared" si="355"/>
        <v/>
      </c>
      <c r="F5671" s="184" t="str">
        <f t="shared" si="356"/>
        <v/>
      </c>
      <c r="G5671" s="184" t="str">
        <f t="shared" si="357"/>
        <v/>
      </c>
      <c r="H5671" s="184" t="str">
        <f t="shared" si="358"/>
        <v/>
      </c>
      <c r="J5671" t="s">
        <v>253</v>
      </c>
      <c r="K5671" t="s">
        <v>253</v>
      </c>
      <c r="L5671">
        <f t="shared" si="354"/>
        <v>50.86774386594854</v>
      </c>
      <c r="R5671">
        <v>114.701775</v>
      </c>
      <c r="S5671" t="s">
        <v>201</v>
      </c>
      <c r="T5671" s="221">
        <v>45505.313194444447</v>
      </c>
    </row>
    <row r="5672" spans="1:20" x14ac:dyDescent="0.35">
      <c r="A5672" t="s">
        <v>110</v>
      </c>
      <c r="B5672" t="s">
        <v>111</v>
      </c>
      <c r="C5672" t="s">
        <v>97</v>
      </c>
      <c r="D5672" s="29">
        <v>45848</v>
      </c>
      <c r="E5672" s="184">
        <f t="shared" si="355"/>
        <v>1</v>
      </c>
      <c r="F5672" s="184">
        <f t="shared" si="356"/>
        <v>1</v>
      </c>
      <c r="G5672" s="184">
        <f t="shared" si="357"/>
        <v>1</v>
      </c>
      <c r="H5672" s="184">
        <f t="shared" si="358"/>
        <v>1</v>
      </c>
      <c r="J5672">
        <v>0</v>
      </c>
      <c r="K5672">
        <v>0</v>
      </c>
      <c r="L5672">
        <f t="shared" si="354"/>
        <v>50.86774386594854</v>
      </c>
      <c r="R5672">
        <v>114.701775</v>
      </c>
      <c r="S5672" t="s">
        <v>201</v>
      </c>
      <c r="T5672" s="221">
        <v>45505.313194444447</v>
      </c>
    </row>
    <row r="5673" spans="1:20" x14ac:dyDescent="0.35">
      <c r="A5673" t="s">
        <v>110</v>
      </c>
      <c r="B5673" t="s">
        <v>111</v>
      </c>
      <c r="C5673" t="s">
        <v>97</v>
      </c>
      <c r="D5673" s="29">
        <v>45849</v>
      </c>
      <c r="E5673" s="184">
        <f t="shared" si="355"/>
        <v>1</v>
      </c>
      <c r="F5673" s="184">
        <f t="shared" si="356"/>
        <v>1</v>
      </c>
      <c r="G5673" s="184">
        <f t="shared" si="357"/>
        <v>1</v>
      </c>
      <c r="H5673" s="184">
        <f t="shared" si="358"/>
        <v>1</v>
      </c>
      <c r="J5673">
        <v>0</v>
      </c>
      <c r="K5673">
        <v>0</v>
      </c>
      <c r="L5673">
        <f t="shared" si="354"/>
        <v>50.86774386594854</v>
      </c>
      <c r="R5673">
        <v>114.701775</v>
      </c>
      <c r="S5673" t="s">
        <v>201</v>
      </c>
      <c r="T5673" s="221">
        <v>45505.313194444447</v>
      </c>
    </row>
    <row r="5674" spans="1:20" x14ac:dyDescent="0.35">
      <c r="A5674" t="s">
        <v>110</v>
      </c>
      <c r="B5674" t="s">
        <v>111</v>
      </c>
      <c r="C5674" t="s">
        <v>97</v>
      </c>
      <c r="D5674" s="29">
        <v>45850</v>
      </c>
      <c r="E5674" s="184" t="str">
        <f t="shared" si="355"/>
        <v/>
      </c>
      <c r="F5674" s="184" t="str">
        <f t="shared" si="356"/>
        <v/>
      </c>
      <c r="G5674" s="184" t="str">
        <f t="shared" si="357"/>
        <v/>
      </c>
      <c r="H5674" s="184" t="str">
        <f t="shared" si="358"/>
        <v/>
      </c>
      <c r="J5674" t="s">
        <v>253</v>
      </c>
      <c r="K5674" t="s">
        <v>253</v>
      </c>
      <c r="L5674">
        <f t="shared" si="354"/>
        <v>50.86774386594854</v>
      </c>
      <c r="R5674">
        <v>114.701775</v>
      </c>
      <c r="S5674" t="s">
        <v>201</v>
      </c>
      <c r="T5674" s="221">
        <v>45505.313194444447</v>
      </c>
    </row>
    <row r="5675" spans="1:20" x14ac:dyDescent="0.35">
      <c r="A5675" t="s">
        <v>110</v>
      </c>
      <c r="B5675" t="s">
        <v>111</v>
      </c>
      <c r="C5675" t="s">
        <v>97</v>
      </c>
      <c r="D5675" s="29">
        <v>45851</v>
      </c>
      <c r="E5675" s="184" t="str">
        <f t="shared" si="355"/>
        <v/>
      </c>
      <c r="F5675" s="184" t="str">
        <f t="shared" si="356"/>
        <v/>
      </c>
      <c r="G5675" s="184" t="str">
        <f t="shared" si="357"/>
        <v/>
      </c>
      <c r="H5675" s="184" t="str">
        <f t="shared" si="358"/>
        <v/>
      </c>
      <c r="J5675" t="s">
        <v>253</v>
      </c>
      <c r="K5675" t="s">
        <v>253</v>
      </c>
      <c r="L5675">
        <f t="shared" ref="L5675:L5738" si="359">51/1.0026</f>
        <v>50.86774386594854</v>
      </c>
      <c r="R5675">
        <v>114.701775</v>
      </c>
      <c r="S5675" t="s">
        <v>201</v>
      </c>
      <c r="T5675" s="221">
        <v>45505.313194444447</v>
      </c>
    </row>
    <row r="5676" spans="1:20" x14ac:dyDescent="0.35">
      <c r="A5676" t="s">
        <v>110</v>
      </c>
      <c r="B5676" t="s">
        <v>111</v>
      </c>
      <c r="C5676" t="s">
        <v>97</v>
      </c>
      <c r="D5676" s="29">
        <v>45852</v>
      </c>
      <c r="E5676" s="184" t="str">
        <f t="shared" si="355"/>
        <v/>
      </c>
      <c r="F5676" s="184" t="str">
        <f t="shared" si="356"/>
        <v/>
      </c>
      <c r="G5676" s="184" t="str">
        <f t="shared" si="357"/>
        <v/>
      </c>
      <c r="H5676" s="184" t="str">
        <f t="shared" si="358"/>
        <v/>
      </c>
      <c r="J5676" t="s">
        <v>253</v>
      </c>
      <c r="K5676" t="s">
        <v>253</v>
      </c>
      <c r="L5676">
        <f t="shared" si="359"/>
        <v>50.86774386594854</v>
      </c>
      <c r="R5676">
        <v>114.701775</v>
      </c>
      <c r="S5676" t="s">
        <v>201</v>
      </c>
      <c r="T5676" s="221">
        <v>45505.313194444447</v>
      </c>
    </row>
    <row r="5677" spans="1:20" x14ac:dyDescent="0.35">
      <c r="A5677" t="s">
        <v>110</v>
      </c>
      <c r="B5677" t="s">
        <v>111</v>
      </c>
      <c r="C5677" t="s">
        <v>97</v>
      </c>
      <c r="D5677" s="29">
        <v>45853</v>
      </c>
      <c r="E5677" s="184" t="str">
        <f t="shared" si="355"/>
        <v/>
      </c>
      <c r="F5677" s="184" t="str">
        <f t="shared" si="356"/>
        <v/>
      </c>
      <c r="G5677" s="184" t="str">
        <f t="shared" si="357"/>
        <v/>
      </c>
      <c r="H5677" s="184" t="str">
        <f t="shared" si="358"/>
        <v/>
      </c>
      <c r="J5677" t="s">
        <v>253</v>
      </c>
      <c r="K5677" t="s">
        <v>253</v>
      </c>
      <c r="L5677">
        <f t="shared" si="359"/>
        <v>50.86774386594854</v>
      </c>
      <c r="R5677">
        <v>114.701775</v>
      </c>
      <c r="S5677" t="s">
        <v>201</v>
      </c>
      <c r="T5677" s="221">
        <v>45505.313194444447</v>
      </c>
    </row>
    <row r="5678" spans="1:20" x14ac:dyDescent="0.35">
      <c r="A5678" t="s">
        <v>110</v>
      </c>
      <c r="B5678" t="s">
        <v>111</v>
      </c>
      <c r="C5678" t="s">
        <v>97</v>
      </c>
      <c r="D5678" s="29">
        <v>45854</v>
      </c>
      <c r="E5678" s="184" t="str">
        <f t="shared" si="355"/>
        <v/>
      </c>
      <c r="F5678" s="184" t="str">
        <f t="shared" si="356"/>
        <v/>
      </c>
      <c r="G5678" s="184" t="str">
        <f t="shared" si="357"/>
        <v/>
      </c>
      <c r="H5678" s="184" t="str">
        <f t="shared" si="358"/>
        <v/>
      </c>
      <c r="J5678" t="s">
        <v>253</v>
      </c>
      <c r="K5678" t="s">
        <v>253</v>
      </c>
      <c r="L5678">
        <f t="shared" si="359"/>
        <v>50.86774386594854</v>
      </c>
      <c r="R5678">
        <v>114.701775</v>
      </c>
      <c r="S5678" t="s">
        <v>201</v>
      </c>
      <c r="T5678" s="221">
        <v>45505.313194444447</v>
      </c>
    </row>
    <row r="5679" spans="1:20" x14ac:dyDescent="0.35">
      <c r="A5679" t="s">
        <v>110</v>
      </c>
      <c r="B5679" t="s">
        <v>111</v>
      </c>
      <c r="C5679" t="s">
        <v>97</v>
      </c>
      <c r="D5679" s="29">
        <v>45855</v>
      </c>
      <c r="E5679" s="184" t="str">
        <f t="shared" si="355"/>
        <v/>
      </c>
      <c r="F5679" s="184" t="str">
        <f t="shared" si="356"/>
        <v/>
      </c>
      <c r="G5679" s="184" t="str">
        <f t="shared" si="357"/>
        <v/>
      </c>
      <c r="H5679" s="184" t="str">
        <f t="shared" si="358"/>
        <v/>
      </c>
      <c r="J5679" t="s">
        <v>253</v>
      </c>
      <c r="K5679" t="s">
        <v>253</v>
      </c>
      <c r="L5679">
        <f t="shared" si="359"/>
        <v>50.86774386594854</v>
      </c>
      <c r="R5679">
        <v>114.701775</v>
      </c>
      <c r="S5679" t="s">
        <v>201</v>
      </c>
      <c r="T5679" s="221">
        <v>45505.313194444447</v>
      </c>
    </row>
    <row r="5680" spans="1:20" x14ac:dyDescent="0.35">
      <c r="A5680" t="s">
        <v>110</v>
      </c>
      <c r="B5680" t="s">
        <v>111</v>
      </c>
      <c r="C5680" t="s">
        <v>97</v>
      </c>
      <c r="D5680" s="29">
        <v>45856</v>
      </c>
      <c r="E5680" s="184" t="str">
        <f t="shared" si="355"/>
        <v/>
      </c>
      <c r="F5680" s="184" t="str">
        <f t="shared" si="356"/>
        <v/>
      </c>
      <c r="G5680" s="184" t="str">
        <f t="shared" si="357"/>
        <v/>
      </c>
      <c r="H5680" s="184" t="str">
        <f t="shared" si="358"/>
        <v/>
      </c>
      <c r="J5680" t="s">
        <v>253</v>
      </c>
      <c r="K5680" t="s">
        <v>253</v>
      </c>
      <c r="L5680">
        <f t="shared" si="359"/>
        <v>50.86774386594854</v>
      </c>
      <c r="R5680">
        <v>114.701775</v>
      </c>
      <c r="S5680" t="s">
        <v>201</v>
      </c>
      <c r="T5680" s="221">
        <v>45505.313194444447</v>
      </c>
    </row>
    <row r="5681" spans="1:20" x14ac:dyDescent="0.35">
      <c r="A5681" t="s">
        <v>110</v>
      </c>
      <c r="B5681" t="s">
        <v>111</v>
      </c>
      <c r="C5681" t="s">
        <v>97</v>
      </c>
      <c r="D5681" s="29">
        <v>45857</v>
      </c>
      <c r="E5681" s="184" t="str">
        <f t="shared" si="355"/>
        <v/>
      </c>
      <c r="F5681" s="184" t="str">
        <f t="shared" si="356"/>
        <v/>
      </c>
      <c r="G5681" s="184" t="str">
        <f t="shared" si="357"/>
        <v/>
      </c>
      <c r="H5681" s="184" t="str">
        <f t="shared" si="358"/>
        <v/>
      </c>
      <c r="J5681" t="s">
        <v>253</v>
      </c>
      <c r="K5681" t="s">
        <v>253</v>
      </c>
      <c r="L5681">
        <f t="shared" si="359"/>
        <v>50.86774386594854</v>
      </c>
      <c r="R5681">
        <v>114.701775</v>
      </c>
      <c r="S5681" t="s">
        <v>201</v>
      </c>
      <c r="T5681" s="221">
        <v>45505.313194444447</v>
      </c>
    </row>
    <row r="5682" spans="1:20" x14ac:dyDescent="0.35">
      <c r="A5682" t="s">
        <v>110</v>
      </c>
      <c r="B5682" t="s">
        <v>111</v>
      </c>
      <c r="C5682" t="s">
        <v>97</v>
      </c>
      <c r="D5682" s="29">
        <v>45858</v>
      </c>
      <c r="E5682" s="184" t="str">
        <f t="shared" si="355"/>
        <v/>
      </c>
      <c r="F5682" s="184" t="str">
        <f t="shared" si="356"/>
        <v/>
      </c>
      <c r="G5682" s="184" t="str">
        <f t="shared" si="357"/>
        <v/>
      </c>
      <c r="H5682" s="184" t="str">
        <f t="shared" si="358"/>
        <v/>
      </c>
      <c r="J5682" t="s">
        <v>253</v>
      </c>
      <c r="K5682" t="s">
        <v>253</v>
      </c>
      <c r="L5682">
        <f t="shared" si="359"/>
        <v>50.86774386594854</v>
      </c>
      <c r="R5682">
        <v>114.701775</v>
      </c>
      <c r="S5682" t="s">
        <v>201</v>
      </c>
      <c r="T5682" s="221">
        <v>45505.313194444447</v>
      </c>
    </row>
    <row r="5683" spans="1:20" x14ac:dyDescent="0.35">
      <c r="A5683" t="s">
        <v>110</v>
      </c>
      <c r="B5683" t="s">
        <v>111</v>
      </c>
      <c r="C5683" t="s">
        <v>97</v>
      </c>
      <c r="D5683" s="29">
        <v>45859</v>
      </c>
      <c r="E5683" s="184" t="str">
        <f t="shared" si="355"/>
        <v/>
      </c>
      <c r="F5683" s="184" t="str">
        <f t="shared" si="356"/>
        <v/>
      </c>
      <c r="G5683" s="184" t="str">
        <f t="shared" si="357"/>
        <v/>
      </c>
      <c r="H5683" s="184" t="str">
        <f t="shared" si="358"/>
        <v/>
      </c>
      <c r="J5683" t="s">
        <v>253</v>
      </c>
      <c r="K5683" t="s">
        <v>253</v>
      </c>
      <c r="L5683">
        <f t="shared" si="359"/>
        <v>50.86774386594854</v>
      </c>
      <c r="R5683">
        <v>114.701775</v>
      </c>
      <c r="S5683" t="s">
        <v>201</v>
      </c>
      <c r="T5683" s="221">
        <v>45505.313194444447</v>
      </c>
    </row>
    <row r="5684" spans="1:20" x14ac:dyDescent="0.35">
      <c r="A5684" t="s">
        <v>110</v>
      </c>
      <c r="B5684" t="s">
        <v>111</v>
      </c>
      <c r="C5684" t="s">
        <v>97</v>
      </c>
      <c r="D5684" s="29">
        <v>45860</v>
      </c>
      <c r="E5684" s="184" t="str">
        <f t="shared" si="355"/>
        <v/>
      </c>
      <c r="F5684" s="184" t="str">
        <f t="shared" si="356"/>
        <v/>
      </c>
      <c r="G5684" s="184" t="str">
        <f t="shared" si="357"/>
        <v/>
      </c>
      <c r="H5684" s="184" t="str">
        <f t="shared" si="358"/>
        <v/>
      </c>
      <c r="J5684" t="s">
        <v>253</v>
      </c>
      <c r="K5684" t="s">
        <v>253</v>
      </c>
      <c r="L5684">
        <f t="shared" si="359"/>
        <v>50.86774386594854</v>
      </c>
      <c r="R5684">
        <v>114.701775</v>
      </c>
      <c r="S5684" t="s">
        <v>201</v>
      </c>
      <c r="T5684" s="221">
        <v>45505.313194444447</v>
      </c>
    </row>
    <row r="5685" spans="1:20" x14ac:dyDescent="0.35">
      <c r="A5685" t="s">
        <v>110</v>
      </c>
      <c r="B5685" t="s">
        <v>111</v>
      </c>
      <c r="C5685" t="s">
        <v>97</v>
      </c>
      <c r="D5685" s="29">
        <v>45861</v>
      </c>
      <c r="E5685" s="184" t="str">
        <f t="shared" si="355"/>
        <v/>
      </c>
      <c r="F5685" s="184" t="str">
        <f t="shared" si="356"/>
        <v/>
      </c>
      <c r="G5685" s="184" t="str">
        <f t="shared" si="357"/>
        <v/>
      </c>
      <c r="H5685" s="184" t="str">
        <f t="shared" si="358"/>
        <v/>
      </c>
      <c r="J5685" t="s">
        <v>253</v>
      </c>
      <c r="K5685" t="s">
        <v>253</v>
      </c>
      <c r="L5685">
        <f t="shared" si="359"/>
        <v>50.86774386594854</v>
      </c>
      <c r="R5685">
        <v>114.701775</v>
      </c>
      <c r="S5685" t="s">
        <v>201</v>
      </c>
      <c r="T5685" s="221">
        <v>45505.313194444447</v>
      </c>
    </row>
    <row r="5686" spans="1:20" x14ac:dyDescent="0.35">
      <c r="A5686" t="s">
        <v>110</v>
      </c>
      <c r="B5686" t="s">
        <v>111</v>
      </c>
      <c r="C5686" t="s">
        <v>97</v>
      </c>
      <c r="D5686" s="29">
        <v>45862</v>
      </c>
      <c r="E5686" s="184" t="str">
        <f t="shared" si="355"/>
        <v/>
      </c>
      <c r="F5686" s="184" t="str">
        <f t="shared" si="356"/>
        <v/>
      </c>
      <c r="G5686" s="184" t="str">
        <f t="shared" si="357"/>
        <v/>
      </c>
      <c r="H5686" s="184" t="str">
        <f t="shared" si="358"/>
        <v/>
      </c>
      <c r="J5686" t="s">
        <v>253</v>
      </c>
      <c r="K5686" t="s">
        <v>253</v>
      </c>
      <c r="L5686">
        <f t="shared" si="359"/>
        <v>50.86774386594854</v>
      </c>
      <c r="R5686">
        <v>114.701775</v>
      </c>
      <c r="S5686" t="s">
        <v>201</v>
      </c>
      <c r="T5686" s="221">
        <v>45505.313194444447</v>
      </c>
    </row>
    <row r="5687" spans="1:20" x14ac:dyDescent="0.35">
      <c r="A5687" t="s">
        <v>110</v>
      </c>
      <c r="B5687" t="s">
        <v>111</v>
      </c>
      <c r="C5687" t="s">
        <v>97</v>
      </c>
      <c r="D5687" s="29">
        <v>45863</v>
      </c>
      <c r="E5687" s="184" t="str">
        <f t="shared" si="355"/>
        <v/>
      </c>
      <c r="F5687" s="184" t="str">
        <f t="shared" si="356"/>
        <v/>
      </c>
      <c r="G5687" s="184" t="str">
        <f t="shared" si="357"/>
        <v/>
      </c>
      <c r="H5687" s="184" t="str">
        <f t="shared" si="358"/>
        <v/>
      </c>
      <c r="J5687" t="s">
        <v>253</v>
      </c>
      <c r="K5687" t="s">
        <v>253</v>
      </c>
      <c r="L5687">
        <f t="shared" si="359"/>
        <v>50.86774386594854</v>
      </c>
      <c r="R5687">
        <v>114.701775</v>
      </c>
      <c r="S5687" t="s">
        <v>201</v>
      </c>
      <c r="T5687" s="221">
        <v>45505.313194444447</v>
      </c>
    </row>
    <row r="5688" spans="1:20" x14ac:dyDescent="0.35">
      <c r="A5688" t="s">
        <v>110</v>
      </c>
      <c r="B5688" t="s">
        <v>111</v>
      </c>
      <c r="C5688" t="s">
        <v>97</v>
      </c>
      <c r="D5688" s="29">
        <v>45864</v>
      </c>
      <c r="E5688" s="184" t="str">
        <f t="shared" si="355"/>
        <v/>
      </c>
      <c r="F5688" s="184" t="str">
        <f t="shared" si="356"/>
        <v/>
      </c>
      <c r="G5688" s="184" t="str">
        <f t="shared" si="357"/>
        <v/>
      </c>
      <c r="H5688" s="184" t="str">
        <f t="shared" si="358"/>
        <v/>
      </c>
      <c r="J5688" t="s">
        <v>253</v>
      </c>
      <c r="K5688" t="s">
        <v>253</v>
      </c>
      <c r="L5688">
        <f t="shared" si="359"/>
        <v>50.86774386594854</v>
      </c>
      <c r="R5688">
        <v>114.701775</v>
      </c>
      <c r="S5688" t="s">
        <v>201</v>
      </c>
      <c r="T5688" s="221">
        <v>45505.313194444447</v>
      </c>
    </row>
    <row r="5689" spans="1:20" x14ac:dyDescent="0.35">
      <c r="A5689" t="s">
        <v>110</v>
      </c>
      <c r="B5689" t="s">
        <v>111</v>
      </c>
      <c r="C5689" t="s">
        <v>97</v>
      </c>
      <c r="D5689" s="29">
        <v>45865</v>
      </c>
      <c r="E5689" s="184" t="str">
        <f t="shared" si="355"/>
        <v/>
      </c>
      <c r="F5689" s="184" t="str">
        <f t="shared" si="356"/>
        <v/>
      </c>
      <c r="G5689" s="184" t="str">
        <f t="shared" si="357"/>
        <v/>
      </c>
      <c r="H5689" s="184" t="str">
        <f t="shared" si="358"/>
        <v/>
      </c>
      <c r="J5689" t="s">
        <v>253</v>
      </c>
      <c r="K5689" t="s">
        <v>253</v>
      </c>
      <c r="L5689">
        <f t="shared" si="359"/>
        <v>50.86774386594854</v>
      </c>
      <c r="R5689">
        <v>114.701775</v>
      </c>
      <c r="S5689" t="s">
        <v>201</v>
      </c>
      <c r="T5689" s="221">
        <v>45505.313194444447</v>
      </c>
    </row>
    <row r="5690" spans="1:20" x14ac:dyDescent="0.35">
      <c r="A5690" t="s">
        <v>110</v>
      </c>
      <c r="B5690" t="s">
        <v>111</v>
      </c>
      <c r="C5690" t="s">
        <v>97</v>
      </c>
      <c r="D5690" s="29">
        <v>45866</v>
      </c>
      <c r="E5690" s="184" t="str">
        <f t="shared" si="355"/>
        <v/>
      </c>
      <c r="F5690" s="184" t="str">
        <f t="shared" si="356"/>
        <v/>
      </c>
      <c r="G5690" s="184" t="str">
        <f t="shared" si="357"/>
        <v/>
      </c>
      <c r="H5690" s="184" t="str">
        <f t="shared" si="358"/>
        <v/>
      </c>
      <c r="J5690" t="s">
        <v>253</v>
      </c>
      <c r="K5690" t="s">
        <v>253</v>
      </c>
      <c r="L5690">
        <f t="shared" si="359"/>
        <v>50.86774386594854</v>
      </c>
      <c r="R5690">
        <v>114.701775</v>
      </c>
      <c r="S5690" t="s">
        <v>201</v>
      </c>
      <c r="T5690" s="221">
        <v>45505.313194444447</v>
      </c>
    </row>
    <row r="5691" spans="1:20" x14ac:dyDescent="0.35">
      <c r="A5691" t="s">
        <v>110</v>
      </c>
      <c r="B5691" t="s">
        <v>111</v>
      </c>
      <c r="C5691" t="s">
        <v>97</v>
      </c>
      <c r="D5691" s="29">
        <v>45867</v>
      </c>
      <c r="E5691" s="184" t="str">
        <f t="shared" si="355"/>
        <v/>
      </c>
      <c r="F5691" s="184" t="str">
        <f t="shared" si="356"/>
        <v/>
      </c>
      <c r="G5691" s="184" t="str">
        <f t="shared" si="357"/>
        <v/>
      </c>
      <c r="H5691" s="184" t="str">
        <f t="shared" si="358"/>
        <v/>
      </c>
      <c r="J5691" t="s">
        <v>253</v>
      </c>
      <c r="K5691" t="s">
        <v>253</v>
      </c>
      <c r="L5691">
        <f t="shared" si="359"/>
        <v>50.86774386594854</v>
      </c>
      <c r="R5691">
        <v>114.701775</v>
      </c>
      <c r="S5691" t="s">
        <v>201</v>
      </c>
      <c r="T5691" s="221">
        <v>45505.313194444447</v>
      </c>
    </row>
    <row r="5692" spans="1:20" x14ac:dyDescent="0.35">
      <c r="A5692" t="s">
        <v>110</v>
      </c>
      <c r="B5692" t="s">
        <v>111</v>
      </c>
      <c r="C5692" t="s">
        <v>97</v>
      </c>
      <c r="D5692" s="29">
        <v>45868</v>
      </c>
      <c r="E5692" s="184" t="str">
        <f t="shared" si="355"/>
        <v/>
      </c>
      <c r="F5692" s="184" t="str">
        <f t="shared" si="356"/>
        <v/>
      </c>
      <c r="G5692" s="184" t="str">
        <f t="shared" si="357"/>
        <v/>
      </c>
      <c r="H5692" s="184" t="str">
        <f t="shared" si="358"/>
        <v/>
      </c>
      <c r="J5692" t="s">
        <v>253</v>
      </c>
      <c r="K5692" t="s">
        <v>253</v>
      </c>
      <c r="L5692">
        <f t="shared" si="359"/>
        <v>50.86774386594854</v>
      </c>
      <c r="R5692">
        <v>114.701775</v>
      </c>
      <c r="S5692" t="s">
        <v>201</v>
      </c>
      <c r="T5692" s="221">
        <v>45505.313194444447</v>
      </c>
    </row>
    <row r="5693" spans="1:20" x14ac:dyDescent="0.35">
      <c r="A5693" t="s">
        <v>110</v>
      </c>
      <c r="B5693" t="s">
        <v>111</v>
      </c>
      <c r="C5693" t="s">
        <v>97</v>
      </c>
      <c r="D5693" s="29">
        <v>45869</v>
      </c>
      <c r="E5693" s="184" t="str">
        <f t="shared" si="355"/>
        <v/>
      </c>
      <c r="F5693" s="184" t="str">
        <f t="shared" si="356"/>
        <v/>
      </c>
      <c r="G5693" s="184" t="str">
        <f t="shared" si="357"/>
        <v/>
      </c>
      <c r="H5693" s="184" t="str">
        <f t="shared" si="358"/>
        <v/>
      </c>
      <c r="J5693" t="s">
        <v>253</v>
      </c>
      <c r="K5693" t="s">
        <v>253</v>
      </c>
      <c r="L5693">
        <f t="shared" si="359"/>
        <v>50.86774386594854</v>
      </c>
      <c r="R5693">
        <v>114.701775</v>
      </c>
      <c r="S5693" t="s">
        <v>201</v>
      </c>
      <c r="T5693" s="221">
        <v>45505.313194444447</v>
      </c>
    </row>
    <row r="5694" spans="1:20" x14ac:dyDescent="0.35">
      <c r="A5694" t="s">
        <v>110</v>
      </c>
      <c r="B5694" t="s">
        <v>111</v>
      </c>
      <c r="C5694" t="s">
        <v>97</v>
      </c>
      <c r="D5694" s="29">
        <v>45870</v>
      </c>
      <c r="E5694" s="184" t="str">
        <f t="shared" si="355"/>
        <v/>
      </c>
      <c r="F5694" s="184" t="str">
        <f t="shared" si="356"/>
        <v/>
      </c>
      <c r="G5694" s="184" t="str">
        <f t="shared" si="357"/>
        <v/>
      </c>
      <c r="H5694" s="184" t="str">
        <f t="shared" si="358"/>
        <v/>
      </c>
      <c r="J5694" t="s">
        <v>253</v>
      </c>
      <c r="K5694" t="s">
        <v>253</v>
      </c>
      <c r="L5694">
        <f t="shared" si="359"/>
        <v>50.86774386594854</v>
      </c>
      <c r="R5694">
        <v>114.701775</v>
      </c>
      <c r="S5694" t="s">
        <v>201</v>
      </c>
      <c r="T5694" s="221">
        <v>45536.3125</v>
      </c>
    </row>
    <row r="5695" spans="1:20" x14ac:dyDescent="0.35">
      <c r="A5695" t="s">
        <v>110</v>
      </c>
      <c r="B5695" t="s">
        <v>111</v>
      </c>
      <c r="C5695" t="s">
        <v>97</v>
      </c>
      <c r="D5695" s="29">
        <v>45871</v>
      </c>
      <c r="E5695" s="184" t="str">
        <f t="shared" si="355"/>
        <v/>
      </c>
      <c r="F5695" s="184" t="str">
        <f t="shared" si="356"/>
        <v/>
      </c>
      <c r="G5695" s="184" t="str">
        <f t="shared" si="357"/>
        <v/>
      </c>
      <c r="H5695" s="184" t="str">
        <f t="shared" si="358"/>
        <v/>
      </c>
      <c r="J5695" t="s">
        <v>253</v>
      </c>
      <c r="K5695" t="s">
        <v>253</v>
      </c>
      <c r="L5695">
        <f t="shared" si="359"/>
        <v>50.86774386594854</v>
      </c>
      <c r="R5695">
        <v>114.701775</v>
      </c>
      <c r="S5695" t="s">
        <v>201</v>
      </c>
      <c r="T5695" s="221">
        <v>45536.313194444447</v>
      </c>
    </row>
    <row r="5696" spans="1:20" x14ac:dyDescent="0.35">
      <c r="A5696" t="s">
        <v>110</v>
      </c>
      <c r="B5696" t="s">
        <v>111</v>
      </c>
      <c r="C5696" t="s">
        <v>97</v>
      </c>
      <c r="D5696" s="29">
        <v>45872</v>
      </c>
      <c r="E5696" s="184" t="str">
        <f t="shared" si="355"/>
        <v/>
      </c>
      <c r="F5696" s="184" t="str">
        <f t="shared" si="356"/>
        <v/>
      </c>
      <c r="G5696" s="184" t="str">
        <f t="shared" si="357"/>
        <v/>
      </c>
      <c r="H5696" s="184" t="str">
        <f t="shared" si="358"/>
        <v/>
      </c>
      <c r="J5696" t="s">
        <v>253</v>
      </c>
      <c r="K5696" t="s">
        <v>253</v>
      </c>
      <c r="L5696">
        <f t="shared" si="359"/>
        <v>50.86774386594854</v>
      </c>
      <c r="R5696">
        <v>114.701775</v>
      </c>
      <c r="S5696" t="s">
        <v>201</v>
      </c>
      <c r="T5696" s="221">
        <v>45536.3125</v>
      </c>
    </row>
    <row r="5697" spans="1:20" x14ac:dyDescent="0.35">
      <c r="A5697" t="s">
        <v>110</v>
      </c>
      <c r="B5697" t="s">
        <v>111</v>
      </c>
      <c r="C5697" t="s">
        <v>97</v>
      </c>
      <c r="D5697" s="29">
        <v>45873</v>
      </c>
      <c r="E5697" s="184" t="str">
        <f t="shared" si="355"/>
        <v/>
      </c>
      <c r="F5697" s="184" t="str">
        <f t="shared" si="356"/>
        <v/>
      </c>
      <c r="G5697" s="184" t="str">
        <f t="shared" si="357"/>
        <v/>
      </c>
      <c r="H5697" s="184" t="str">
        <f t="shared" si="358"/>
        <v/>
      </c>
      <c r="J5697" t="s">
        <v>253</v>
      </c>
      <c r="K5697" t="s">
        <v>253</v>
      </c>
      <c r="L5697">
        <f t="shared" si="359"/>
        <v>50.86774386594854</v>
      </c>
      <c r="R5697">
        <v>114.701775</v>
      </c>
      <c r="S5697" t="s">
        <v>201</v>
      </c>
      <c r="T5697" s="221">
        <v>45536.313194444447</v>
      </c>
    </row>
    <row r="5698" spans="1:20" x14ac:dyDescent="0.35">
      <c r="A5698" t="s">
        <v>110</v>
      </c>
      <c r="B5698" t="s">
        <v>111</v>
      </c>
      <c r="C5698" t="s">
        <v>97</v>
      </c>
      <c r="D5698" s="29">
        <v>45874</v>
      </c>
      <c r="E5698" s="184" t="str">
        <f t="shared" si="355"/>
        <v/>
      </c>
      <c r="F5698" s="184" t="str">
        <f t="shared" si="356"/>
        <v/>
      </c>
      <c r="G5698" s="184" t="str">
        <f t="shared" si="357"/>
        <v/>
      </c>
      <c r="H5698" s="184" t="str">
        <f t="shared" si="358"/>
        <v/>
      </c>
      <c r="J5698" t="s">
        <v>253</v>
      </c>
      <c r="K5698" t="s">
        <v>253</v>
      </c>
      <c r="L5698">
        <f t="shared" si="359"/>
        <v>50.86774386594854</v>
      </c>
      <c r="R5698">
        <v>114.701775</v>
      </c>
      <c r="S5698" t="s">
        <v>201</v>
      </c>
      <c r="T5698" s="221">
        <v>45536.313194444447</v>
      </c>
    </row>
    <row r="5699" spans="1:20" x14ac:dyDescent="0.35">
      <c r="A5699" t="s">
        <v>110</v>
      </c>
      <c r="B5699" t="s">
        <v>111</v>
      </c>
      <c r="C5699" t="s">
        <v>97</v>
      </c>
      <c r="D5699" s="29">
        <v>45875</v>
      </c>
      <c r="E5699" s="184" t="str">
        <f t="shared" si="355"/>
        <v/>
      </c>
      <c r="F5699" s="184" t="str">
        <f t="shared" si="356"/>
        <v/>
      </c>
      <c r="G5699" s="184" t="str">
        <f t="shared" si="357"/>
        <v/>
      </c>
      <c r="H5699" s="184" t="str">
        <f t="shared" si="358"/>
        <v/>
      </c>
      <c r="J5699" t="s">
        <v>253</v>
      </c>
      <c r="K5699" t="s">
        <v>253</v>
      </c>
      <c r="L5699">
        <f t="shared" si="359"/>
        <v>50.86774386594854</v>
      </c>
      <c r="R5699">
        <v>114.701775</v>
      </c>
      <c r="S5699" t="s">
        <v>201</v>
      </c>
      <c r="T5699" s="221">
        <v>45536.313194444447</v>
      </c>
    </row>
    <row r="5700" spans="1:20" x14ac:dyDescent="0.35">
      <c r="A5700" t="s">
        <v>110</v>
      </c>
      <c r="B5700" t="s">
        <v>111</v>
      </c>
      <c r="C5700" t="s">
        <v>97</v>
      </c>
      <c r="D5700" s="29">
        <v>45876</v>
      </c>
      <c r="E5700" s="184" t="str">
        <f t="shared" si="355"/>
        <v/>
      </c>
      <c r="F5700" s="184" t="str">
        <f t="shared" si="356"/>
        <v/>
      </c>
      <c r="G5700" s="184" t="str">
        <f t="shared" si="357"/>
        <v/>
      </c>
      <c r="H5700" s="184" t="str">
        <f t="shared" si="358"/>
        <v/>
      </c>
      <c r="J5700" t="s">
        <v>253</v>
      </c>
      <c r="K5700" t="s">
        <v>253</v>
      </c>
      <c r="L5700">
        <f t="shared" si="359"/>
        <v>50.86774386594854</v>
      </c>
      <c r="R5700">
        <v>114.701775</v>
      </c>
      <c r="S5700" t="s">
        <v>201</v>
      </c>
      <c r="T5700" s="221">
        <v>45536.313194444447</v>
      </c>
    </row>
    <row r="5701" spans="1:20" x14ac:dyDescent="0.35">
      <c r="A5701" t="s">
        <v>110</v>
      </c>
      <c r="B5701" t="s">
        <v>111</v>
      </c>
      <c r="C5701" t="s">
        <v>97</v>
      </c>
      <c r="D5701" s="29">
        <v>45877</v>
      </c>
      <c r="E5701" s="184" t="str">
        <f t="shared" si="355"/>
        <v/>
      </c>
      <c r="F5701" s="184" t="str">
        <f t="shared" si="356"/>
        <v/>
      </c>
      <c r="G5701" s="184" t="str">
        <f t="shared" si="357"/>
        <v/>
      </c>
      <c r="H5701" s="184" t="str">
        <f t="shared" si="358"/>
        <v/>
      </c>
      <c r="J5701" t="s">
        <v>253</v>
      </c>
      <c r="K5701" t="s">
        <v>253</v>
      </c>
      <c r="L5701">
        <f t="shared" si="359"/>
        <v>50.86774386594854</v>
      </c>
      <c r="R5701">
        <v>114.701775</v>
      </c>
      <c r="S5701" t="s">
        <v>201</v>
      </c>
      <c r="T5701" s="221">
        <v>45536.313194444447</v>
      </c>
    </row>
    <row r="5702" spans="1:20" x14ac:dyDescent="0.35">
      <c r="A5702" t="s">
        <v>110</v>
      </c>
      <c r="B5702" t="s">
        <v>111</v>
      </c>
      <c r="C5702" t="s">
        <v>97</v>
      </c>
      <c r="D5702" s="29">
        <v>45878</v>
      </c>
      <c r="E5702" s="184" t="str">
        <f t="shared" si="355"/>
        <v/>
      </c>
      <c r="F5702" s="184" t="str">
        <f t="shared" si="356"/>
        <v/>
      </c>
      <c r="G5702" s="184" t="str">
        <f t="shared" si="357"/>
        <v/>
      </c>
      <c r="H5702" s="184" t="str">
        <f t="shared" si="358"/>
        <v/>
      </c>
      <c r="J5702" t="s">
        <v>253</v>
      </c>
      <c r="K5702" t="s">
        <v>253</v>
      </c>
      <c r="L5702">
        <f t="shared" si="359"/>
        <v>50.86774386594854</v>
      </c>
      <c r="R5702">
        <v>114.701775</v>
      </c>
      <c r="S5702" t="s">
        <v>201</v>
      </c>
      <c r="T5702" s="221">
        <v>45536.313194444447</v>
      </c>
    </row>
    <row r="5703" spans="1:20" x14ac:dyDescent="0.35">
      <c r="A5703" t="s">
        <v>110</v>
      </c>
      <c r="B5703" t="s">
        <v>111</v>
      </c>
      <c r="C5703" t="s">
        <v>97</v>
      </c>
      <c r="D5703" s="29">
        <v>45879</v>
      </c>
      <c r="E5703" s="184" t="str">
        <f t="shared" si="355"/>
        <v/>
      </c>
      <c r="F5703" s="184" t="str">
        <f t="shared" si="356"/>
        <v/>
      </c>
      <c r="G5703" s="184" t="str">
        <f t="shared" si="357"/>
        <v/>
      </c>
      <c r="H5703" s="184" t="str">
        <f t="shared" si="358"/>
        <v/>
      </c>
      <c r="J5703" t="s">
        <v>253</v>
      </c>
      <c r="K5703" t="s">
        <v>253</v>
      </c>
      <c r="L5703">
        <f t="shared" si="359"/>
        <v>50.86774386594854</v>
      </c>
      <c r="R5703">
        <v>114.701775</v>
      </c>
      <c r="S5703" t="s">
        <v>201</v>
      </c>
      <c r="T5703" s="221">
        <v>45536.313194444447</v>
      </c>
    </row>
    <row r="5704" spans="1:20" x14ac:dyDescent="0.35">
      <c r="A5704" t="s">
        <v>110</v>
      </c>
      <c r="B5704" t="s">
        <v>111</v>
      </c>
      <c r="C5704" t="s">
        <v>97</v>
      </c>
      <c r="D5704" s="29">
        <v>45880</v>
      </c>
      <c r="E5704" s="184" t="str">
        <f t="shared" ref="E5704:E5767" si="360">IF(J5704="","",IF(L5704=0,0,IF(1-(J5704/L5704)&lt;0,"",1-(J5704/L5704))))</f>
        <v/>
      </c>
      <c r="F5704" s="184" t="str">
        <f t="shared" ref="F5704:F5767" si="361">IF(K5704="","",IF(L5704=0,0,IF(1-(K5704/L5704)&lt;0,"",1-(K5704/L5704))))</f>
        <v/>
      </c>
      <c r="G5704" s="184" t="str">
        <f t="shared" ref="G5704:G5767" si="362">IF(J5704="","",IF(1-(J5704/R5704)&lt;0,"",1-(J5704/R5704)))</f>
        <v/>
      </c>
      <c r="H5704" s="184" t="str">
        <f t="shared" ref="H5704:H5767" si="363">IF(K5704="","",IF(1-(K5704/R5704)&lt;0,"",1-(K5704/R5704)))</f>
        <v/>
      </c>
      <c r="J5704" t="s">
        <v>253</v>
      </c>
      <c r="K5704" t="s">
        <v>253</v>
      </c>
      <c r="L5704">
        <f t="shared" si="359"/>
        <v>50.86774386594854</v>
      </c>
      <c r="R5704">
        <v>114.701775</v>
      </c>
      <c r="S5704" t="s">
        <v>201</v>
      </c>
      <c r="T5704" s="221">
        <v>45536.313194444447</v>
      </c>
    </row>
    <row r="5705" spans="1:20" x14ac:dyDescent="0.35">
      <c r="A5705" t="s">
        <v>110</v>
      </c>
      <c r="B5705" t="s">
        <v>111</v>
      </c>
      <c r="C5705" t="s">
        <v>97</v>
      </c>
      <c r="D5705" s="29">
        <v>45881</v>
      </c>
      <c r="E5705" s="184" t="str">
        <f t="shared" si="360"/>
        <v/>
      </c>
      <c r="F5705" s="184" t="str">
        <f t="shared" si="361"/>
        <v/>
      </c>
      <c r="G5705" s="184" t="str">
        <f t="shared" si="362"/>
        <v/>
      </c>
      <c r="H5705" s="184" t="str">
        <f t="shared" si="363"/>
        <v/>
      </c>
      <c r="J5705" t="s">
        <v>253</v>
      </c>
      <c r="K5705" t="s">
        <v>253</v>
      </c>
      <c r="L5705">
        <f t="shared" si="359"/>
        <v>50.86774386594854</v>
      </c>
      <c r="R5705">
        <v>114.701775</v>
      </c>
      <c r="S5705" t="s">
        <v>201</v>
      </c>
      <c r="T5705" s="221">
        <v>45536.313194444447</v>
      </c>
    </row>
    <row r="5706" spans="1:20" x14ac:dyDescent="0.35">
      <c r="A5706" t="s">
        <v>110</v>
      </c>
      <c r="B5706" t="s">
        <v>111</v>
      </c>
      <c r="C5706" t="s">
        <v>97</v>
      </c>
      <c r="D5706" s="29">
        <v>45882</v>
      </c>
      <c r="E5706" s="184" t="str">
        <f t="shared" si="360"/>
        <v/>
      </c>
      <c r="F5706" s="184" t="str">
        <f t="shared" si="361"/>
        <v/>
      </c>
      <c r="G5706" s="184" t="str">
        <f t="shared" si="362"/>
        <v/>
      </c>
      <c r="H5706" s="184" t="str">
        <f t="shared" si="363"/>
        <v/>
      </c>
      <c r="J5706" t="s">
        <v>253</v>
      </c>
      <c r="K5706" t="s">
        <v>253</v>
      </c>
      <c r="L5706">
        <f t="shared" si="359"/>
        <v>50.86774386594854</v>
      </c>
      <c r="R5706">
        <v>114.701775</v>
      </c>
      <c r="S5706" t="s">
        <v>201</v>
      </c>
      <c r="T5706" s="221">
        <v>45536.313194444447</v>
      </c>
    </row>
    <row r="5707" spans="1:20" x14ac:dyDescent="0.35">
      <c r="A5707" t="s">
        <v>110</v>
      </c>
      <c r="B5707" t="s">
        <v>111</v>
      </c>
      <c r="C5707" t="s">
        <v>97</v>
      </c>
      <c r="D5707" s="29">
        <v>45883</v>
      </c>
      <c r="E5707" s="184" t="str">
        <f t="shared" si="360"/>
        <v/>
      </c>
      <c r="F5707" s="184" t="str">
        <f t="shared" si="361"/>
        <v/>
      </c>
      <c r="G5707" s="184" t="str">
        <f t="shared" si="362"/>
        <v/>
      </c>
      <c r="H5707" s="184" t="str">
        <f t="shared" si="363"/>
        <v/>
      </c>
      <c r="J5707" t="s">
        <v>253</v>
      </c>
      <c r="K5707" t="s">
        <v>253</v>
      </c>
      <c r="L5707">
        <f t="shared" si="359"/>
        <v>50.86774386594854</v>
      </c>
      <c r="R5707">
        <v>114.701775</v>
      </c>
      <c r="S5707" t="s">
        <v>201</v>
      </c>
      <c r="T5707" s="221">
        <v>45536.313194444447</v>
      </c>
    </row>
    <row r="5708" spans="1:20" x14ac:dyDescent="0.35">
      <c r="A5708" t="s">
        <v>110</v>
      </c>
      <c r="B5708" t="s">
        <v>111</v>
      </c>
      <c r="C5708" t="s">
        <v>97</v>
      </c>
      <c r="D5708" s="29">
        <v>45884</v>
      </c>
      <c r="E5708" s="184" t="str">
        <f t="shared" si="360"/>
        <v/>
      </c>
      <c r="F5708" s="184" t="str">
        <f t="shared" si="361"/>
        <v/>
      </c>
      <c r="G5708" s="184" t="str">
        <f t="shared" si="362"/>
        <v/>
      </c>
      <c r="H5708" s="184" t="str">
        <f t="shared" si="363"/>
        <v/>
      </c>
      <c r="J5708" t="s">
        <v>253</v>
      </c>
      <c r="K5708" t="s">
        <v>253</v>
      </c>
      <c r="L5708">
        <f t="shared" si="359"/>
        <v>50.86774386594854</v>
      </c>
      <c r="R5708">
        <v>114.701775</v>
      </c>
      <c r="S5708" t="s">
        <v>201</v>
      </c>
      <c r="T5708" s="221">
        <v>45536.313194444447</v>
      </c>
    </row>
    <row r="5709" spans="1:20" x14ac:dyDescent="0.35">
      <c r="A5709" t="s">
        <v>110</v>
      </c>
      <c r="B5709" t="s">
        <v>111</v>
      </c>
      <c r="C5709" t="s">
        <v>97</v>
      </c>
      <c r="D5709" s="29">
        <v>45885</v>
      </c>
      <c r="E5709" s="184" t="str">
        <f t="shared" si="360"/>
        <v/>
      </c>
      <c r="F5709" s="184" t="str">
        <f t="shared" si="361"/>
        <v/>
      </c>
      <c r="G5709" s="184" t="str">
        <f t="shared" si="362"/>
        <v/>
      </c>
      <c r="H5709" s="184" t="str">
        <f t="shared" si="363"/>
        <v/>
      </c>
      <c r="J5709" t="s">
        <v>253</v>
      </c>
      <c r="K5709" t="s">
        <v>253</v>
      </c>
      <c r="L5709">
        <f t="shared" si="359"/>
        <v>50.86774386594854</v>
      </c>
      <c r="R5709">
        <v>114.701775</v>
      </c>
      <c r="S5709" t="s">
        <v>201</v>
      </c>
      <c r="T5709" s="221">
        <v>45536.313194444447</v>
      </c>
    </row>
    <row r="5710" spans="1:20" x14ac:dyDescent="0.35">
      <c r="A5710" t="s">
        <v>110</v>
      </c>
      <c r="B5710" t="s">
        <v>111</v>
      </c>
      <c r="C5710" t="s">
        <v>97</v>
      </c>
      <c r="D5710" s="29">
        <v>45886</v>
      </c>
      <c r="E5710" s="184" t="str">
        <f t="shared" si="360"/>
        <v/>
      </c>
      <c r="F5710" s="184" t="str">
        <f t="shared" si="361"/>
        <v/>
      </c>
      <c r="G5710" s="184" t="str">
        <f t="shared" si="362"/>
        <v/>
      </c>
      <c r="H5710" s="184" t="str">
        <f t="shared" si="363"/>
        <v/>
      </c>
      <c r="J5710" t="s">
        <v>253</v>
      </c>
      <c r="K5710" t="s">
        <v>253</v>
      </c>
      <c r="L5710">
        <f t="shared" si="359"/>
        <v>50.86774386594854</v>
      </c>
      <c r="R5710">
        <v>114.701775</v>
      </c>
      <c r="S5710" t="s">
        <v>201</v>
      </c>
      <c r="T5710" s="221">
        <v>45536.313194444447</v>
      </c>
    </row>
    <row r="5711" spans="1:20" x14ac:dyDescent="0.35">
      <c r="A5711" t="s">
        <v>110</v>
      </c>
      <c r="B5711" t="s">
        <v>111</v>
      </c>
      <c r="C5711" t="s">
        <v>97</v>
      </c>
      <c r="D5711" s="29">
        <v>45887</v>
      </c>
      <c r="E5711" s="184" t="str">
        <f t="shared" si="360"/>
        <v/>
      </c>
      <c r="F5711" s="184" t="str">
        <f t="shared" si="361"/>
        <v/>
      </c>
      <c r="G5711" s="184" t="str">
        <f t="shared" si="362"/>
        <v/>
      </c>
      <c r="H5711" s="184" t="str">
        <f t="shared" si="363"/>
        <v/>
      </c>
      <c r="J5711" t="s">
        <v>253</v>
      </c>
      <c r="K5711" t="s">
        <v>253</v>
      </c>
      <c r="L5711">
        <f t="shared" si="359"/>
        <v>50.86774386594854</v>
      </c>
      <c r="R5711">
        <v>114.701775</v>
      </c>
      <c r="S5711" t="s">
        <v>201</v>
      </c>
      <c r="T5711" s="221">
        <v>45536.313194444447</v>
      </c>
    </row>
    <row r="5712" spans="1:20" x14ac:dyDescent="0.35">
      <c r="A5712" t="s">
        <v>110</v>
      </c>
      <c r="B5712" t="s">
        <v>111</v>
      </c>
      <c r="C5712" t="s">
        <v>97</v>
      </c>
      <c r="D5712" s="29">
        <v>45888</v>
      </c>
      <c r="E5712" s="184" t="str">
        <f t="shared" si="360"/>
        <v/>
      </c>
      <c r="F5712" s="184" t="str">
        <f t="shared" si="361"/>
        <v/>
      </c>
      <c r="G5712" s="184" t="str">
        <f t="shared" si="362"/>
        <v/>
      </c>
      <c r="H5712" s="184" t="str">
        <f t="shared" si="363"/>
        <v/>
      </c>
      <c r="J5712" t="s">
        <v>253</v>
      </c>
      <c r="K5712" t="s">
        <v>253</v>
      </c>
      <c r="L5712">
        <f t="shared" si="359"/>
        <v>50.86774386594854</v>
      </c>
      <c r="R5712">
        <v>114.701775</v>
      </c>
      <c r="S5712" t="s">
        <v>201</v>
      </c>
      <c r="T5712" s="221">
        <v>45536.313194444447</v>
      </c>
    </row>
    <row r="5713" spans="1:20" x14ac:dyDescent="0.35">
      <c r="A5713" t="s">
        <v>110</v>
      </c>
      <c r="B5713" t="s">
        <v>111</v>
      </c>
      <c r="C5713" t="s">
        <v>97</v>
      </c>
      <c r="D5713" s="29">
        <v>45889</v>
      </c>
      <c r="E5713" s="184" t="str">
        <f t="shared" si="360"/>
        <v/>
      </c>
      <c r="F5713" s="184" t="str">
        <f t="shared" si="361"/>
        <v/>
      </c>
      <c r="G5713" s="184" t="str">
        <f t="shared" si="362"/>
        <v/>
      </c>
      <c r="H5713" s="184" t="str">
        <f t="shared" si="363"/>
        <v/>
      </c>
      <c r="J5713" t="s">
        <v>253</v>
      </c>
      <c r="K5713" t="s">
        <v>253</v>
      </c>
      <c r="L5713">
        <f t="shared" si="359"/>
        <v>50.86774386594854</v>
      </c>
      <c r="R5713">
        <v>114.701775</v>
      </c>
      <c r="S5713" t="s">
        <v>201</v>
      </c>
      <c r="T5713" s="221">
        <v>45536.313194444447</v>
      </c>
    </row>
    <row r="5714" spans="1:20" x14ac:dyDescent="0.35">
      <c r="A5714" t="s">
        <v>110</v>
      </c>
      <c r="B5714" t="s">
        <v>111</v>
      </c>
      <c r="C5714" t="s">
        <v>97</v>
      </c>
      <c r="D5714" s="29">
        <v>45890</v>
      </c>
      <c r="E5714" s="184" t="str">
        <f t="shared" si="360"/>
        <v/>
      </c>
      <c r="F5714" s="184" t="str">
        <f t="shared" si="361"/>
        <v/>
      </c>
      <c r="G5714" s="184" t="str">
        <f t="shared" si="362"/>
        <v/>
      </c>
      <c r="H5714" s="184" t="str">
        <f t="shared" si="363"/>
        <v/>
      </c>
      <c r="J5714" t="s">
        <v>253</v>
      </c>
      <c r="K5714" t="s">
        <v>253</v>
      </c>
      <c r="L5714">
        <f t="shared" si="359"/>
        <v>50.86774386594854</v>
      </c>
      <c r="R5714">
        <v>114.701775</v>
      </c>
      <c r="S5714" t="s">
        <v>201</v>
      </c>
      <c r="T5714" s="221">
        <v>45536.313194444447</v>
      </c>
    </row>
    <row r="5715" spans="1:20" x14ac:dyDescent="0.35">
      <c r="A5715" t="s">
        <v>110</v>
      </c>
      <c r="B5715" t="s">
        <v>111</v>
      </c>
      <c r="C5715" t="s">
        <v>97</v>
      </c>
      <c r="D5715" s="29">
        <v>45891</v>
      </c>
      <c r="E5715" s="184" t="str">
        <f t="shared" si="360"/>
        <v/>
      </c>
      <c r="F5715" s="184" t="str">
        <f t="shared" si="361"/>
        <v/>
      </c>
      <c r="G5715" s="184" t="str">
        <f t="shared" si="362"/>
        <v/>
      </c>
      <c r="H5715" s="184" t="str">
        <f t="shared" si="363"/>
        <v/>
      </c>
      <c r="J5715" t="s">
        <v>253</v>
      </c>
      <c r="K5715" t="s">
        <v>253</v>
      </c>
      <c r="L5715">
        <f t="shared" si="359"/>
        <v>50.86774386594854</v>
      </c>
      <c r="R5715">
        <v>114.701775</v>
      </c>
      <c r="S5715" t="s">
        <v>201</v>
      </c>
      <c r="T5715" s="221">
        <v>45536.313194444447</v>
      </c>
    </row>
    <row r="5716" spans="1:20" x14ac:dyDescent="0.35">
      <c r="A5716" t="s">
        <v>110</v>
      </c>
      <c r="B5716" t="s">
        <v>111</v>
      </c>
      <c r="C5716" t="s">
        <v>97</v>
      </c>
      <c r="D5716" s="29">
        <v>45892</v>
      </c>
      <c r="E5716" s="184" t="str">
        <f t="shared" si="360"/>
        <v/>
      </c>
      <c r="F5716" s="184" t="str">
        <f t="shared" si="361"/>
        <v/>
      </c>
      <c r="G5716" s="184" t="str">
        <f t="shared" si="362"/>
        <v/>
      </c>
      <c r="H5716" s="184" t="str">
        <f t="shared" si="363"/>
        <v/>
      </c>
      <c r="J5716" t="s">
        <v>253</v>
      </c>
      <c r="K5716" t="s">
        <v>253</v>
      </c>
      <c r="L5716">
        <f t="shared" si="359"/>
        <v>50.86774386594854</v>
      </c>
      <c r="R5716">
        <v>114.701775</v>
      </c>
      <c r="S5716" t="s">
        <v>201</v>
      </c>
      <c r="T5716" s="221">
        <v>45536.313194444447</v>
      </c>
    </row>
    <row r="5717" spans="1:20" x14ac:dyDescent="0.35">
      <c r="A5717" t="s">
        <v>110</v>
      </c>
      <c r="B5717" t="s">
        <v>111</v>
      </c>
      <c r="C5717" t="s">
        <v>97</v>
      </c>
      <c r="D5717" s="29">
        <v>45893</v>
      </c>
      <c r="E5717" s="184" t="str">
        <f t="shared" si="360"/>
        <v/>
      </c>
      <c r="F5717" s="184" t="str">
        <f t="shared" si="361"/>
        <v/>
      </c>
      <c r="G5717" s="184" t="str">
        <f t="shared" si="362"/>
        <v/>
      </c>
      <c r="H5717" s="184" t="str">
        <f t="shared" si="363"/>
        <v/>
      </c>
      <c r="J5717" t="s">
        <v>253</v>
      </c>
      <c r="K5717" t="s">
        <v>253</v>
      </c>
      <c r="L5717">
        <f t="shared" si="359"/>
        <v>50.86774386594854</v>
      </c>
      <c r="R5717">
        <v>114.701775</v>
      </c>
      <c r="S5717" t="s">
        <v>201</v>
      </c>
      <c r="T5717" s="221">
        <v>45536.313194444447</v>
      </c>
    </row>
    <row r="5718" spans="1:20" x14ac:dyDescent="0.35">
      <c r="A5718" t="s">
        <v>110</v>
      </c>
      <c r="B5718" t="s">
        <v>111</v>
      </c>
      <c r="C5718" t="s">
        <v>97</v>
      </c>
      <c r="D5718" s="29">
        <v>45894</v>
      </c>
      <c r="E5718" s="184" t="str">
        <f t="shared" si="360"/>
        <v/>
      </c>
      <c r="F5718" s="184" t="str">
        <f t="shared" si="361"/>
        <v/>
      </c>
      <c r="G5718" s="184" t="str">
        <f t="shared" si="362"/>
        <v/>
      </c>
      <c r="H5718" s="184" t="str">
        <f t="shared" si="363"/>
        <v/>
      </c>
      <c r="J5718" t="s">
        <v>253</v>
      </c>
      <c r="K5718" t="s">
        <v>253</v>
      </c>
      <c r="L5718">
        <f t="shared" si="359"/>
        <v>50.86774386594854</v>
      </c>
      <c r="R5718">
        <v>114.701775</v>
      </c>
      <c r="S5718" t="s">
        <v>201</v>
      </c>
      <c r="T5718" s="221">
        <v>45536.313194444447</v>
      </c>
    </row>
    <row r="5719" spans="1:20" x14ac:dyDescent="0.35">
      <c r="A5719" t="s">
        <v>110</v>
      </c>
      <c r="B5719" t="s">
        <v>111</v>
      </c>
      <c r="C5719" t="s">
        <v>97</v>
      </c>
      <c r="D5719" s="29">
        <v>45895</v>
      </c>
      <c r="E5719" s="184" t="str">
        <f t="shared" si="360"/>
        <v/>
      </c>
      <c r="F5719" s="184" t="str">
        <f t="shared" si="361"/>
        <v/>
      </c>
      <c r="G5719" s="184" t="str">
        <f t="shared" si="362"/>
        <v/>
      </c>
      <c r="H5719" s="184" t="str">
        <f t="shared" si="363"/>
        <v/>
      </c>
      <c r="J5719" t="s">
        <v>253</v>
      </c>
      <c r="K5719" t="s">
        <v>253</v>
      </c>
      <c r="L5719">
        <f t="shared" si="359"/>
        <v>50.86774386594854</v>
      </c>
      <c r="R5719">
        <v>114.701775</v>
      </c>
      <c r="S5719" t="s">
        <v>201</v>
      </c>
      <c r="T5719" s="221">
        <v>45536.313194444447</v>
      </c>
    </row>
    <row r="5720" spans="1:20" x14ac:dyDescent="0.35">
      <c r="A5720" t="s">
        <v>110</v>
      </c>
      <c r="B5720" t="s">
        <v>111</v>
      </c>
      <c r="C5720" t="s">
        <v>97</v>
      </c>
      <c r="D5720" s="29">
        <v>45896</v>
      </c>
      <c r="E5720" s="184" t="str">
        <f t="shared" si="360"/>
        <v/>
      </c>
      <c r="F5720" s="184" t="str">
        <f t="shared" si="361"/>
        <v/>
      </c>
      <c r="G5720" s="184" t="str">
        <f t="shared" si="362"/>
        <v/>
      </c>
      <c r="H5720" s="184" t="str">
        <f t="shared" si="363"/>
        <v/>
      </c>
      <c r="J5720" t="s">
        <v>253</v>
      </c>
      <c r="K5720" t="s">
        <v>253</v>
      </c>
      <c r="L5720">
        <f t="shared" si="359"/>
        <v>50.86774386594854</v>
      </c>
      <c r="R5720">
        <v>114.701775</v>
      </c>
      <c r="S5720" t="s">
        <v>201</v>
      </c>
      <c r="T5720" s="221">
        <v>45536.313194444447</v>
      </c>
    </row>
    <row r="5721" spans="1:20" x14ac:dyDescent="0.35">
      <c r="A5721" t="s">
        <v>110</v>
      </c>
      <c r="B5721" t="s">
        <v>111</v>
      </c>
      <c r="C5721" t="s">
        <v>97</v>
      </c>
      <c r="D5721" s="29">
        <v>45897</v>
      </c>
      <c r="E5721" s="184" t="str">
        <f t="shared" si="360"/>
        <v/>
      </c>
      <c r="F5721" s="184" t="str">
        <f t="shared" si="361"/>
        <v/>
      </c>
      <c r="G5721" s="184" t="str">
        <f t="shared" si="362"/>
        <v/>
      </c>
      <c r="H5721" s="184" t="str">
        <f t="shared" si="363"/>
        <v/>
      </c>
      <c r="J5721" t="s">
        <v>253</v>
      </c>
      <c r="K5721" t="s">
        <v>253</v>
      </c>
      <c r="L5721">
        <f t="shared" si="359"/>
        <v>50.86774386594854</v>
      </c>
      <c r="R5721">
        <v>114.701775</v>
      </c>
      <c r="S5721" t="s">
        <v>201</v>
      </c>
      <c r="T5721" s="221">
        <v>45536.313194444447</v>
      </c>
    </row>
    <row r="5722" spans="1:20" x14ac:dyDescent="0.35">
      <c r="A5722" t="s">
        <v>110</v>
      </c>
      <c r="B5722" t="s">
        <v>111</v>
      </c>
      <c r="C5722" t="s">
        <v>97</v>
      </c>
      <c r="D5722" s="29">
        <v>45898</v>
      </c>
      <c r="E5722" s="184" t="str">
        <f t="shared" si="360"/>
        <v/>
      </c>
      <c r="F5722" s="184" t="str">
        <f t="shared" si="361"/>
        <v/>
      </c>
      <c r="G5722" s="184" t="str">
        <f t="shared" si="362"/>
        <v/>
      </c>
      <c r="H5722" s="184" t="str">
        <f t="shared" si="363"/>
        <v/>
      </c>
      <c r="J5722" t="s">
        <v>253</v>
      </c>
      <c r="K5722" t="s">
        <v>253</v>
      </c>
      <c r="L5722">
        <f t="shared" si="359"/>
        <v>50.86774386594854</v>
      </c>
      <c r="R5722">
        <v>114.701775</v>
      </c>
      <c r="S5722" t="s">
        <v>201</v>
      </c>
      <c r="T5722" s="221">
        <v>45536.313194444447</v>
      </c>
    </row>
    <row r="5723" spans="1:20" x14ac:dyDescent="0.35">
      <c r="A5723" t="s">
        <v>110</v>
      </c>
      <c r="B5723" t="s">
        <v>111</v>
      </c>
      <c r="C5723" t="s">
        <v>97</v>
      </c>
      <c r="D5723" s="29">
        <v>45899</v>
      </c>
      <c r="E5723" s="184" t="str">
        <f t="shared" si="360"/>
        <v/>
      </c>
      <c r="F5723" s="184" t="str">
        <f t="shared" si="361"/>
        <v/>
      </c>
      <c r="G5723" s="184" t="str">
        <f t="shared" si="362"/>
        <v/>
      </c>
      <c r="H5723" s="184" t="str">
        <f t="shared" si="363"/>
        <v/>
      </c>
      <c r="J5723" t="s">
        <v>253</v>
      </c>
      <c r="K5723" t="s">
        <v>253</v>
      </c>
      <c r="L5723">
        <f t="shared" si="359"/>
        <v>50.86774386594854</v>
      </c>
      <c r="R5723">
        <v>114.701775</v>
      </c>
      <c r="S5723" t="s">
        <v>201</v>
      </c>
      <c r="T5723" s="221">
        <v>45536.313194444447</v>
      </c>
    </row>
    <row r="5724" spans="1:20" x14ac:dyDescent="0.35">
      <c r="A5724" t="s">
        <v>110</v>
      </c>
      <c r="B5724" t="s">
        <v>111</v>
      </c>
      <c r="C5724" t="s">
        <v>97</v>
      </c>
      <c r="D5724" s="29">
        <v>45900</v>
      </c>
      <c r="E5724" s="184" t="str">
        <f t="shared" si="360"/>
        <v/>
      </c>
      <c r="F5724" s="184" t="str">
        <f t="shared" si="361"/>
        <v/>
      </c>
      <c r="G5724" s="184" t="str">
        <f t="shared" si="362"/>
        <v/>
      </c>
      <c r="H5724" s="184" t="str">
        <f t="shared" si="363"/>
        <v/>
      </c>
      <c r="J5724" t="s">
        <v>253</v>
      </c>
      <c r="K5724" t="s">
        <v>253</v>
      </c>
      <c r="L5724">
        <f t="shared" si="359"/>
        <v>50.86774386594854</v>
      </c>
      <c r="R5724">
        <v>114.701775</v>
      </c>
      <c r="S5724" t="s">
        <v>201</v>
      </c>
      <c r="T5724" s="221">
        <v>45536.313194444447</v>
      </c>
    </row>
    <row r="5725" spans="1:20" x14ac:dyDescent="0.35">
      <c r="A5725" t="s">
        <v>110</v>
      </c>
      <c r="B5725" t="s">
        <v>111</v>
      </c>
      <c r="C5725" t="s">
        <v>97</v>
      </c>
      <c r="D5725" s="29">
        <v>45901</v>
      </c>
      <c r="E5725" s="184" t="str">
        <f t="shared" si="360"/>
        <v/>
      </c>
      <c r="F5725" s="184" t="str">
        <f t="shared" si="361"/>
        <v/>
      </c>
      <c r="G5725" s="184" t="str">
        <f t="shared" si="362"/>
        <v/>
      </c>
      <c r="H5725" s="184" t="str">
        <f t="shared" si="363"/>
        <v/>
      </c>
      <c r="J5725" t="s">
        <v>253</v>
      </c>
      <c r="K5725" t="s">
        <v>253</v>
      </c>
      <c r="L5725">
        <f t="shared" si="359"/>
        <v>50.86774386594854</v>
      </c>
      <c r="R5725">
        <v>114.701775</v>
      </c>
      <c r="S5725" t="s">
        <v>201</v>
      </c>
      <c r="T5725" s="221">
        <v>45566.3125</v>
      </c>
    </row>
    <row r="5726" spans="1:20" x14ac:dyDescent="0.35">
      <c r="A5726" t="s">
        <v>110</v>
      </c>
      <c r="B5726" t="s">
        <v>111</v>
      </c>
      <c r="C5726" t="s">
        <v>97</v>
      </c>
      <c r="D5726" s="29">
        <v>45902</v>
      </c>
      <c r="E5726" s="184" t="str">
        <f t="shared" si="360"/>
        <v/>
      </c>
      <c r="F5726" s="184" t="str">
        <f t="shared" si="361"/>
        <v/>
      </c>
      <c r="G5726" s="184" t="str">
        <f t="shared" si="362"/>
        <v/>
      </c>
      <c r="H5726" s="184" t="str">
        <f t="shared" si="363"/>
        <v/>
      </c>
      <c r="J5726" t="s">
        <v>253</v>
      </c>
      <c r="K5726" t="s">
        <v>253</v>
      </c>
      <c r="L5726">
        <f t="shared" si="359"/>
        <v>50.86774386594854</v>
      </c>
      <c r="R5726">
        <v>114.701775</v>
      </c>
      <c r="S5726" t="s">
        <v>201</v>
      </c>
      <c r="T5726" s="221">
        <v>45566.313194444447</v>
      </c>
    </row>
    <row r="5727" spans="1:20" x14ac:dyDescent="0.35">
      <c r="A5727" t="s">
        <v>110</v>
      </c>
      <c r="B5727" t="s">
        <v>111</v>
      </c>
      <c r="C5727" t="s">
        <v>97</v>
      </c>
      <c r="D5727" s="29">
        <v>45903</v>
      </c>
      <c r="E5727" s="184" t="str">
        <f t="shared" si="360"/>
        <v/>
      </c>
      <c r="F5727" s="184" t="str">
        <f t="shared" si="361"/>
        <v/>
      </c>
      <c r="G5727" s="184" t="str">
        <f t="shared" si="362"/>
        <v/>
      </c>
      <c r="H5727" s="184" t="str">
        <f t="shared" si="363"/>
        <v/>
      </c>
      <c r="J5727" t="s">
        <v>253</v>
      </c>
      <c r="K5727" t="s">
        <v>253</v>
      </c>
      <c r="L5727">
        <f t="shared" si="359"/>
        <v>50.86774386594854</v>
      </c>
      <c r="R5727">
        <v>114.701775</v>
      </c>
      <c r="S5727" t="s">
        <v>201</v>
      </c>
      <c r="T5727" s="221">
        <v>45566.313194444447</v>
      </c>
    </row>
    <row r="5728" spans="1:20" x14ac:dyDescent="0.35">
      <c r="A5728" t="s">
        <v>110</v>
      </c>
      <c r="B5728" t="s">
        <v>111</v>
      </c>
      <c r="C5728" t="s">
        <v>97</v>
      </c>
      <c r="D5728" s="29">
        <v>45904</v>
      </c>
      <c r="E5728" s="184" t="str">
        <f t="shared" si="360"/>
        <v/>
      </c>
      <c r="F5728" s="184" t="str">
        <f t="shared" si="361"/>
        <v/>
      </c>
      <c r="G5728" s="184" t="str">
        <f t="shared" si="362"/>
        <v/>
      </c>
      <c r="H5728" s="184" t="str">
        <f t="shared" si="363"/>
        <v/>
      </c>
      <c r="J5728" t="s">
        <v>253</v>
      </c>
      <c r="K5728" t="s">
        <v>253</v>
      </c>
      <c r="L5728">
        <f t="shared" si="359"/>
        <v>50.86774386594854</v>
      </c>
      <c r="R5728">
        <v>114.701775</v>
      </c>
      <c r="S5728" t="s">
        <v>201</v>
      </c>
      <c r="T5728" s="221">
        <v>45566.313194444447</v>
      </c>
    </row>
    <row r="5729" spans="1:20" x14ac:dyDescent="0.35">
      <c r="A5729" t="s">
        <v>110</v>
      </c>
      <c r="B5729" t="s">
        <v>111</v>
      </c>
      <c r="C5729" t="s">
        <v>97</v>
      </c>
      <c r="D5729" s="29">
        <v>45905</v>
      </c>
      <c r="E5729" s="184" t="str">
        <f t="shared" si="360"/>
        <v/>
      </c>
      <c r="F5729" s="184" t="str">
        <f t="shared" si="361"/>
        <v/>
      </c>
      <c r="G5729" s="184" t="str">
        <f t="shared" si="362"/>
        <v/>
      </c>
      <c r="H5729" s="184" t="str">
        <f t="shared" si="363"/>
        <v/>
      </c>
      <c r="J5729" t="s">
        <v>253</v>
      </c>
      <c r="K5729" t="s">
        <v>253</v>
      </c>
      <c r="L5729">
        <f t="shared" si="359"/>
        <v>50.86774386594854</v>
      </c>
      <c r="R5729">
        <v>114.701775</v>
      </c>
      <c r="S5729" t="s">
        <v>201</v>
      </c>
      <c r="T5729" s="221">
        <v>45566.313194444447</v>
      </c>
    </row>
    <row r="5730" spans="1:20" x14ac:dyDescent="0.35">
      <c r="A5730" t="s">
        <v>110</v>
      </c>
      <c r="B5730" t="s">
        <v>111</v>
      </c>
      <c r="C5730" t="s">
        <v>97</v>
      </c>
      <c r="D5730" s="29">
        <v>45906</v>
      </c>
      <c r="E5730" s="184" t="str">
        <f t="shared" si="360"/>
        <v/>
      </c>
      <c r="F5730" s="184" t="str">
        <f t="shared" si="361"/>
        <v/>
      </c>
      <c r="G5730" s="184" t="str">
        <f t="shared" si="362"/>
        <v/>
      </c>
      <c r="H5730" s="184" t="str">
        <f t="shared" si="363"/>
        <v/>
      </c>
      <c r="J5730" t="s">
        <v>253</v>
      </c>
      <c r="K5730" t="s">
        <v>253</v>
      </c>
      <c r="L5730">
        <f t="shared" si="359"/>
        <v>50.86774386594854</v>
      </c>
      <c r="R5730">
        <v>114.701775</v>
      </c>
      <c r="S5730" t="s">
        <v>201</v>
      </c>
      <c r="T5730" s="221">
        <v>45566.313194444447</v>
      </c>
    </row>
    <row r="5731" spans="1:20" x14ac:dyDescent="0.35">
      <c r="A5731" t="s">
        <v>110</v>
      </c>
      <c r="B5731" t="s">
        <v>111</v>
      </c>
      <c r="C5731" t="s">
        <v>97</v>
      </c>
      <c r="D5731" s="29">
        <v>45907</v>
      </c>
      <c r="E5731" s="184" t="str">
        <f t="shared" si="360"/>
        <v/>
      </c>
      <c r="F5731" s="184" t="str">
        <f t="shared" si="361"/>
        <v/>
      </c>
      <c r="G5731" s="184" t="str">
        <f t="shared" si="362"/>
        <v/>
      </c>
      <c r="H5731" s="184" t="str">
        <f t="shared" si="363"/>
        <v/>
      </c>
      <c r="J5731" t="s">
        <v>253</v>
      </c>
      <c r="K5731" t="s">
        <v>253</v>
      </c>
      <c r="L5731">
        <f t="shared" si="359"/>
        <v>50.86774386594854</v>
      </c>
      <c r="R5731">
        <v>114.701775</v>
      </c>
      <c r="S5731" t="s">
        <v>201</v>
      </c>
      <c r="T5731" s="221">
        <v>45566.313194444447</v>
      </c>
    </row>
    <row r="5732" spans="1:20" x14ac:dyDescent="0.35">
      <c r="A5732" t="s">
        <v>110</v>
      </c>
      <c r="B5732" t="s">
        <v>111</v>
      </c>
      <c r="C5732" t="s">
        <v>97</v>
      </c>
      <c r="D5732" s="29">
        <v>45908</v>
      </c>
      <c r="E5732" s="184" t="str">
        <f t="shared" si="360"/>
        <v/>
      </c>
      <c r="F5732" s="184" t="str">
        <f t="shared" si="361"/>
        <v/>
      </c>
      <c r="G5732" s="184" t="str">
        <f t="shared" si="362"/>
        <v/>
      </c>
      <c r="H5732" s="184" t="str">
        <f t="shared" si="363"/>
        <v/>
      </c>
      <c r="J5732" t="s">
        <v>253</v>
      </c>
      <c r="K5732" t="s">
        <v>253</v>
      </c>
      <c r="L5732">
        <f t="shared" si="359"/>
        <v>50.86774386594854</v>
      </c>
      <c r="R5732">
        <v>114.701775</v>
      </c>
      <c r="S5732" t="s">
        <v>201</v>
      </c>
      <c r="T5732" s="221">
        <v>45566.313194444447</v>
      </c>
    </row>
    <row r="5733" spans="1:20" x14ac:dyDescent="0.35">
      <c r="A5733" t="s">
        <v>110</v>
      </c>
      <c r="B5733" t="s">
        <v>111</v>
      </c>
      <c r="C5733" t="s">
        <v>97</v>
      </c>
      <c r="D5733" s="29">
        <v>45909</v>
      </c>
      <c r="E5733" s="184" t="str">
        <f t="shared" si="360"/>
        <v/>
      </c>
      <c r="F5733" s="184" t="str">
        <f t="shared" si="361"/>
        <v/>
      </c>
      <c r="G5733" s="184" t="str">
        <f t="shared" si="362"/>
        <v/>
      </c>
      <c r="H5733" s="184" t="str">
        <f t="shared" si="363"/>
        <v/>
      </c>
      <c r="J5733" t="s">
        <v>253</v>
      </c>
      <c r="K5733" t="s">
        <v>253</v>
      </c>
      <c r="L5733">
        <f t="shared" si="359"/>
        <v>50.86774386594854</v>
      </c>
      <c r="R5733">
        <v>114.701775</v>
      </c>
      <c r="S5733" t="s">
        <v>201</v>
      </c>
      <c r="T5733" s="221">
        <v>45566.313194444447</v>
      </c>
    </row>
    <row r="5734" spans="1:20" x14ac:dyDescent="0.35">
      <c r="A5734" t="s">
        <v>110</v>
      </c>
      <c r="B5734" t="s">
        <v>111</v>
      </c>
      <c r="C5734" t="s">
        <v>97</v>
      </c>
      <c r="D5734" s="29">
        <v>45910</v>
      </c>
      <c r="E5734" s="184" t="str">
        <f t="shared" si="360"/>
        <v/>
      </c>
      <c r="F5734" s="184" t="str">
        <f t="shared" si="361"/>
        <v/>
      </c>
      <c r="G5734" s="184" t="str">
        <f t="shared" si="362"/>
        <v/>
      </c>
      <c r="H5734" s="184" t="str">
        <f t="shared" si="363"/>
        <v/>
      </c>
      <c r="J5734" t="s">
        <v>253</v>
      </c>
      <c r="K5734" t="s">
        <v>253</v>
      </c>
      <c r="L5734">
        <f t="shared" si="359"/>
        <v>50.86774386594854</v>
      </c>
      <c r="R5734">
        <v>114.701775</v>
      </c>
      <c r="S5734" t="s">
        <v>201</v>
      </c>
      <c r="T5734" s="221">
        <v>45566.313194444447</v>
      </c>
    </row>
    <row r="5735" spans="1:20" x14ac:dyDescent="0.35">
      <c r="A5735" t="s">
        <v>110</v>
      </c>
      <c r="B5735" t="s">
        <v>111</v>
      </c>
      <c r="C5735" t="s">
        <v>97</v>
      </c>
      <c r="D5735" s="29">
        <v>45911</v>
      </c>
      <c r="E5735" s="184" t="str">
        <f t="shared" si="360"/>
        <v/>
      </c>
      <c r="F5735" s="184" t="str">
        <f t="shared" si="361"/>
        <v/>
      </c>
      <c r="G5735" s="184" t="str">
        <f t="shared" si="362"/>
        <v/>
      </c>
      <c r="H5735" s="184" t="str">
        <f t="shared" si="363"/>
        <v/>
      </c>
      <c r="J5735" t="s">
        <v>253</v>
      </c>
      <c r="K5735" t="s">
        <v>253</v>
      </c>
      <c r="L5735">
        <f t="shared" si="359"/>
        <v>50.86774386594854</v>
      </c>
      <c r="R5735">
        <v>114.701775</v>
      </c>
      <c r="S5735" t="s">
        <v>201</v>
      </c>
      <c r="T5735" s="221">
        <v>45566.313194444447</v>
      </c>
    </row>
    <row r="5736" spans="1:20" x14ac:dyDescent="0.35">
      <c r="A5736" t="s">
        <v>110</v>
      </c>
      <c r="B5736" t="s">
        <v>111</v>
      </c>
      <c r="C5736" t="s">
        <v>97</v>
      </c>
      <c r="D5736" s="29">
        <v>45912</v>
      </c>
      <c r="E5736" s="184" t="str">
        <f t="shared" si="360"/>
        <v/>
      </c>
      <c r="F5736" s="184" t="str">
        <f t="shared" si="361"/>
        <v/>
      </c>
      <c r="G5736" s="184" t="str">
        <f t="shared" si="362"/>
        <v/>
      </c>
      <c r="H5736" s="184" t="str">
        <f t="shared" si="363"/>
        <v/>
      </c>
      <c r="J5736" t="s">
        <v>253</v>
      </c>
      <c r="K5736" t="s">
        <v>253</v>
      </c>
      <c r="L5736">
        <f t="shared" si="359"/>
        <v>50.86774386594854</v>
      </c>
      <c r="R5736">
        <v>114.701775</v>
      </c>
      <c r="S5736" t="s">
        <v>201</v>
      </c>
      <c r="T5736" s="221">
        <v>45566.313194444447</v>
      </c>
    </row>
    <row r="5737" spans="1:20" x14ac:dyDescent="0.35">
      <c r="A5737" t="s">
        <v>110</v>
      </c>
      <c r="B5737" t="s">
        <v>111</v>
      </c>
      <c r="C5737" t="s">
        <v>97</v>
      </c>
      <c r="D5737" s="29">
        <v>45913</v>
      </c>
      <c r="E5737" s="184" t="str">
        <f t="shared" si="360"/>
        <v/>
      </c>
      <c r="F5737" s="184" t="str">
        <f t="shared" si="361"/>
        <v/>
      </c>
      <c r="G5737" s="184" t="str">
        <f t="shared" si="362"/>
        <v/>
      </c>
      <c r="H5737" s="184" t="str">
        <f t="shared" si="363"/>
        <v/>
      </c>
      <c r="J5737" t="s">
        <v>253</v>
      </c>
      <c r="K5737" t="s">
        <v>253</v>
      </c>
      <c r="L5737">
        <f t="shared" si="359"/>
        <v>50.86774386594854</v>
      </c>
      <c r="R5737">
        <v>114.701775</v>
      </c>
      <c r="S5737" t="s">
        <v>201</v>
      </c>
      <c r="T5737" s="221">
        <v>45566.313194444447</v>
      </c>
    </row>
    <row r="5738" spans="1:20" x14ac:dyDescent="0.35">
      <c r="A5738" t="s">
        <v>110</v>
      </c>
      <c r="B5738" t="s">
        <v>111</v>
      </c>
      <c r="C5738" t="s">
        <v>97</v>
      </c>
      <c r="D5738" s="29">
        <v>45914</v>
      </c>
      <c r="E5738" s="184" t="str">
        <f t="shared" si="360"/>
        <v/>
      </c>
      <c r="F5738" s="184" t="str">
        <f t="shared" si="361"/>
        <v/>
      </c>
      <c r="G5738" s="184" t="str">
        <f t="shared" si="362"/>
        <v/>
      </c>
      <c r="H5738" s="184" t="str">
        <f t="shared" si="363"/>
        <v/>
      </c>
      <c r="J5738" t="s">
        <v>253</v>
      </c>
      <c r="K5738" t="s">
        <v>253</v>
      </c>
      <c r="L5738">
        <f t="shared" si="359"/>
        <v>50.86774386594854</v>
      </c>
      <c r="R5738">
        <v>114.701775</v>
      </c>
      <c r="S5738" t="s">
        <v>201</v>
      </c>
      <c r="T5738" s="221">
        <v>45566.313194444447</v>
      </c>
    </row>
    <row r="5739" spans="1:20" x14ac:dyDescent="0.35">
      <c r="A5739" t="s">
        <v>110</v>
      </c>
      <c r="B5739" t="s">
        <v>111</v>
      </c>
      <c r="C5739" t="s">
        <v>97</v>
      </c>
      <c r="D5739" s="29">
        <v>45915</v>
      </c>
      <c r="E5739" s="184" t="str">
        <f t="shared" si="360"/>
        <v/>
      </c>
      <c r="F5739" s="184" t="str">
        <f t="shared" si="361"/>
        <v/>
      </c>
      <c r="G5739" s="184" t="str">
        <f t="shared" si="362"/>
        <v/>
      </c>
      <c r="H5739" s="184" t="str">
        <f t="shared" si="363"/>
        <v/>
      </c>
      <c r="J5739" t="s">
        <v>253</v>
      </c>
      <c r="K5739" t="s">
        <v>253</v>
      </c>
      <c r="L5739">
        <f t="shared" ref="L5739:L5802" si="364">51/1.0026</f>
        <v>50.86774386594854</v>
      </c>
      <c r="R5739">
        <v>114.701775</v>
      </c>
      <c r="S5739" t="s">
        <v>201</v>
      </c>
      <c r="T5739" s="221">
        <v>45566.313194444447</v>
      </c>
    </row>
    <row r="5740" spans="1:20" x14ac:dyDescent="0.35">
      <c r="A5740" t="s">
        <v>110</v>
      </c>
      <c r="B5740" t="s">
        <v>111</v>
      </c>
      <c r="C5740" t="s">
        <v>97</v>
      </c>
      <c r="D5740" s="29">
        <v>45916</v>
      </c>
      <c r="E5740" s="184" t="str">
        <f t="shared" si="360"/>
        <v/>
      </c>
      <c r="F5740" s="184" t="str">
        <f t="shared" si="361"/>
        <v/>
      </c>
      <c r="G5740" s="184" t="str">
        <f t="shared" si="362"/>
        <v/>
      </c>
      <c r="H5740" s="184" t="str">
        <f t="shared" si="363"/>
        <v/>
      </c>
      <c r="J5740" t="s">
        <v>253</v>
      </c>
      <c r="K5740" t="s">
        <v>253</v>
      </c>
      <c r="L5740">
        <f t="shared" si="364"/>
        <v>50.86774386594854</v>
      </c>
      <c r="R5740">
        <v>114.701775</v>
      </c>
      <c r="S5740" t="s">
        <v>201</v>
      </c>
      <c r="T5740" s="221">
        <v>45566.313194444447</v>
      </c>
    </row>
    <row r="5741" spans="1:20" x14ac:dyDescent="0.35">
      <c r="A5741" t="s">
        <v>110</v>
      </c>
      <c r="B5741" t="s">
        <v>111</v>
      </c>
      <c r="C5741" t="s">
        <v>97</v>
      </c>
      <c r="D5741" s="29">
        <v>45917</v>
      </c>
      <c r="E5741" s="184" t="str">
        <f t="shared" si="360"/>
        <v/>
      </c>
      <c r="F5741" s="184" t="str">
        <f t="shared" si="361"/>
        <v/>
      </c>
      <c r="G5741" s="184" t="str">
        <f t="shared" si="362"/>
        <v/>
      </c>
      <c r="H5741" s="184" t="str">
        <f t="shared" si="363"/>
        <v/>
      </c>
      <c r="J5741" t="s">
        <v>253</v>
      </c>
      <c r="K5741" t="s">
        <v>253</v>
      </c>
      <c r="L5741">
        <f t="shared" si="364"/>
        <v>50.86774386594854</v>
      </c>
      <c r="R5741">
        <v>114.701775</v>
      </c>
      <c r="S5741" t="s">
        <v>201</v>
      </c>
      <c r="T5741" s="221">
        <v>45566.313194444447</v>
      </c>
    </row>
    <row r="5742" spans="1:20" x14ac:dyDescent="0.35">
      <c r="A5742" t="s">
        <v>110</v>
      </c>
      <c r="B5742" t="s">
        <v>111</v>
      </c>
      <c r="C5742" t="s">
        <v>97</v>
      </c>
      <c r="D5742" s="29">
        <v>45918</v>
      </c>
      <c r="E5742" s="184" t="str">
        <f t="shared" si="360"/>
        <v/>
      </c>
      <c r="F5742" s="184" t="str">
        <f t="shared" si="361"/>
        <v/>
      </c>
      <c r="G5742" s="184" t="str">
        <f t="shared" si="362"/>
        <v/>
      </c>
      <c r="H5742" s="184" t="str">
        <f t="shared" si="363"/>
        <v/>
      </c>
      <c r="J5742" t="s">
        <v>253</v>
      </c>
      <c r="K5742" t="s">
        <v>253</v>
      </c>
      <c r="L5742">
        <f t="shared" si="364"/>
        <v>50.86774386594854</v>
      </c>
      <c r="R5742">
        <v>114.701775</v>
      </c>
      <c r="S5742" t="s">
        <v>201</v>
      </c>
      <c r="T5742" s="221">
        <v>45566.313194444447</v>
      </c>
    </row>
    <row r="5743" spans="1:20" x14ac:dyDescent="0.35">
      <c r="A5743" t="s">
        <v>110</v>
      </c>
      <c r="B5743" t="s">
        <v>111</v>
      </c>
      <c r="C5743" t="s">
        <v>97</v>
      </c>
      <c r="D5743" s="29">
        <v>45919</v>
      </c>
      <c r="E5743" s="184" t="str">
        <f t="shared" si="360"/>
        <v/>
      </c>
      <c r="F5743" s="184" t="str">
        <f t="shared" si="361"/>
        <v/>
      </c>
      <c r="G5743" s="184" t="str">
        <f t="shared" si="362"/>
        <v/>
      </c>
      <c r="H5743" s="184" t="str">
        <f t="shared" si="363"/>
        <v/>
      </c>
      <c r="J5743" t="s">
        <v>253</v>
      </c>
      <c r="K5743" t="s">
        <v>253</v>
      </c>
      <c r="L5743">
        <f t="shared" si="364"/>
        <v>50.86774386594854</v>
      </c>
      <c r="R5743">
        <v>114.701775</v>
      </c>
      <c r="S5743" t="s">
        <v>201</v>
      </c>
      <c r="T5743" s="221">
        <v>45566.313194444447</v>
      </c>
    </row>
    <row r="5744" spans="1:20" x14ac:dyDescent="0.35">
      <c r="A5744" t="s">
        <v>110</v>
      </c>
      <c r="B5744" t="s">
        <v>111</v>
      </c>
      <c r="C5744" t="s">
        <v>97</v>
      </c>
      <c r="D5744" s="29">
        <v>45920</v>
      </c>
      <c r="E5744" s="184" t="str">
        <f t="shared" si="360"/>
        <v/>
      </c>
      <c r="F5744" s="184" t="str">
        <f t="shared" si="361"/>
        <v/>
      </c>
      <c r="G5744" s="184" t="str">
        <f t="shared" si="362"/>
        <v/>
      </c>
      <c r="H5744" s="184" t="str">
        <f t="shared" si="363"/>
        <v/>
      </c>
      <c r="J5744" t="s">
        <v>253</v>
      </c>
      <c r="K5744" t="s">
        <v>253</v>
      </c>
      <c r="L5744">
        <f t="shared" si="364"/>
        <v>50.86774386594854</v>
      </c>
      <c r="R5744">
        <v>114.701775</v>
      </c>
      <c r="S5744" t="s">
        <v>201</v>
      </c>
      <c r="T5744" s="221">
        <v>45566.313194444447</v>
      </c>
    </row>
    <row r="5745" spans="1:20" x14ac:dyDescent="0.35">
      <c r="A5745" t="s">
        <v>110</v>
      </c>
      <c r="B5745" t="s">
        <v>111</v>
      </c>
      <c r="C5745" t="s">
        <v>97</v>
      </c>
      <c r="D5745" s="29">
        <v>45921</v>
      </c>
      <c r="E5745" s="184" t="str">
        <f t="shared" si="360"/>
        <v/>
      </c>
      <c r="F5745" s="184" t="str">
        <f t="shared" si="361"/>
        <v/>
      </c>
      <c r="G5745" s="184" t="str">
        <f t="shared" si="362"/>
        <v/>
      </c>
      <c r="H5745" s="184" t="str">
        <f t="shared" si="363"/>
        <v/>
      </c>
      <c r="J5745" t="s">
        <v>253</v>
      </c>
      <c r="K5745" t="s">
        <v>253</v>
      </c>
      <c r="L5745">
        <f t="shared" si="364"/>
        <v>50.86774386594854</v>
      </c>
      <c r="R5745">
        <v>114.701775</v>
      </c>
      <c r="S5745" t="s">
        <v>201</v>
      </c>
      <c r="T5745" s="221">
        <v>45566.313194444447</v>
      </c>
    </row>
    <row r="5746" spans="1:20" x14ac:dyDescent="0.35">
      <c r="A5746" t="s">
        <v>110</v>
      </c>
      <c r="B5746" t="s">
        <v>111</v>
      </c>
      <c r="C5746" t="s">
        <v>97</v>
      </c>
      <c r="D5746" s="29">
        <v>45922</v>
      </c>
      <c r="E5746" s="184" t="str">
        <f t="shared" si="360"/>
        <v/>
      </c>
      <c r="F5746" s="184" t="str">
        <f t="shared" si="361"/>
        <v/>
      </c>
      <c r="G5746" s="184" t="str">
        <f t="shared" si="362"/>
        <v/>
      </c>
      <c r="H5746" s="184" t="str">
        <f t="shared" si="363"/>
        <v/>
      </c>
      <c r="J5746" t="s">
        <v>253</v>
      </c>
      <c r="K5746" t="s">
        <v>253</v>
      </c>
      <c r="L5746">
        <f t="shared" si="364"/>
        <v>50.86774386594854</v>
      </c>
      <c r="R5746">
        <v>114.701775</v>
      </c>
      <c r="S5746" t="s">
        <v>201</v>
      </c>
      <c r="T5746" s="221">
        <v>45566.313194444447</v>
      </c>
    </row>
    <row r="5747" spans="1:20" x14ac:dyDescent="0.35">
      <c r="A5747" t="s">
        <v>110</v>
      </c>
      <c r="B5747" t="s">
        <v>111</v>
      </c>
      <c r="C5747" t="s">
        <v>97</v>
      </c>
      <c r="D5747" s="29">
        <v>45923</v>
      </c>
      <c r="E5747" s="184" t="str">
        <f t="shared" si="360"/>
        <v/>
      </c>
      <c r="F5747" s="184" t="str">
        <f t="shared" si="361"/>
        <v/>
      </c>
      <c r="G5747" s="184" t="str">
        <f t="shared" si="362"/>
        <v/>
      </c>
      <c r="H5747" s="184" t="str">
        <f t="shared" si="363"/>
        <v/>
      </c>
      <c r="J5747" t="s">
        <v>253</v>
      </c>
      <c r="K5747" t="s">
        <v>253</v>
      </c>
      <c r="L5747">
        <f t="shared" si="364"/>
        <v>50.86774386594854</v>
      </c>
      <c r="R5747">
        <v>114.701775</v>
      </c>
      <c r="S5747" t="s">
        <v>201</v>
      </c>
      <c r="T5747" s="221">
        <v>45566.313194444447</v>
      </c>
    </row>
    <row r="5748" spans="1:20" x14ac:dyDescent="0.35">
      <c r="A5748" t="s">
        <v>110</v>
      </c>
      <c r="B5748" t="s">
        <v>111</v>
      </c>
      <c r="C5748" t="s">
        <v>97</v>
      </c>
      <c r="D5748" s="29">
        <v>45924</v>
      </c>
      <c r="E5748" s="184" t="str">
        <f t="shared" si="360"/>
        <v/>
      </c>
      <c r="F5748" s="184" t="str">
        <f t="shared" si="361"/>
        <v/>
      </c>
      <c r="G5748" s="184" t="str">
        <f t="shared" si="362"/>
        <v/>
      </c>
      <c r="H5748" s="184" t="str">
        <f t="shared" si="363"/>
        <v/>
      </c>
      <c r="J5748" t="s">
        <v>253</v>
      </c>
      <c r="K5748" t="s">
        <v>253</v>
      </c>
      <c r="L5748">
        <f t="shared" si="364"/>
        <v>50.86774386594854</v>
      </c>
      <c r="R5748">
        <v>114.701775</v>
      </c>
      <c r="S5748" t="s">
        <v>201</v>
      </c>
      <c r="T5748" s="221">
        <v>45566.313194444447</v>
      </c>
    </row>
    <row r="5749" spans="1:20" x14ac:dyDescent="0.35">
      <c r="A5749" t="s">
        <v>110</v>
      </c>
      <c r="B5749" t="s">
        <v>111</v>
      </c>
      <c r="C5749" t="s">
        <v>97</v>
      </c>
      <c r="D5749" s="29">
        <v>45925</v>
      </c>
      <c r="E5749" s="184" t="str">
        <f t="shared" si="360"/>
        <v/>
      </c>
      <c r="F5749" s="184" t="str">
        <f t="shared" si="361"/>
        <v/>
      </c>
      <c r="G5749" s="184" t="str">
        <f t="shared" si="362"/>
        <v/>
      </c>
      <c r="H5749" s="184" t="str">
        <f t="shared" si="363"/>
        <v/>
      </c>
      <c r="J5749" t="s">
        <v>253</v>
      </c>
      <c r="K5749" t="s">
        <v>253</v>
      </c>
      <c r="L5749">
        <f t="shared" si="364"/>
        <v>50.86774386594854</v>
      </c>
      <c r="R5749">
        <v>114.701775</v>
      </c>
      <c r="S5749" t="s">
        <v>201</v>
      </c>
      <c r="T5749" s="221">
        <v>45566.313194444447</v>
      </c>
    </row>
    <row r="5750" spans="1:20" x14ac:dyDescent="0.35">
      <c r="A5750" t="s">
        <v>110</v>
      </c>
      <c r="B5750" t="s">
        <v>111</v>
      </c>
      <c r="C5750" t="s">
        <v>97</v>
      </c>
      <c r="D5750" s="29">
        <v>45926</v>
      </c>
      <c r="E5750" s="184" t="str">
        <f t="shared" si="360"/>
        <v/>
      </c>
      <c r="F5750" s="184" t="str">
        <f t="shared" si="361"/>
        <v/>
      </c>
      <c r="G5750" s="184" t="str">
        <f t="shared" si="362"/>
        <v/>
      </c>
      <c r="H5750" s="184" t="str">
        <f t="shared" si="363"/>
        <v/>
      </c>
      <c r="J5750" t="s">
        <v>253</v>
      </c>
      <c r="K5750" t="s">
        <v>253</v>
      </c>
      <c r="L5750">
        <f t="shared" si="364"/>
        <v>50.86774386594854</v>
      </c>
      <c r="R5750">
        <v>114.701775</v>
      </c>
      <c r="S5750" t="s">
        <v>201</v>
      </c>
      <c r="T5750" s="221">
        <v>45566.313194444447</v>
      </c>
    </row>
    <row r="5751" spans="1:20" x14ac:dyDescent="0.35">
      <c r="A5751" t="s">
        <v>110</v>
      </c>
      <c r="B5751" t="s">
        <v>111</v>
      </c>
      <c r="C5751" t="s">
        <v>97</v>
      </c>
      <c r="D5751" s="29">
        <v>45927</v>
      </c>
      <c r="E5751" s="184" t="str">
        <f t="shared" si="360"/>
        <v/>
      </c>
      <c r="F5751" s="184" t="str">
        <f t="shared" si="361"/>
        <v/>
      </c>
      <c r="G5751" s="184" t="str">
        <f t="shared" si="362"/>
        <v/>
      </c>
      <c r="H5751" s="184" t="str">
        <f t="shared" si="363"/>
        <v/>
      </c>
      <c r="J5751" t="s">
        <v>253</v>
      </c>
      <c r="K5751" t="s">
        <v>253</v>
      </c>
      <c r="L5751">
        <f t="shared" si="364"/>
        <v>50.86774386594854</v>
      </c>
      <c r="R5751">
        <v>114.701775</v>
      </c>
      <c r="S5751" t="s">
        <v>201</v>
      </c>
      <c r="T5751" s="221">
        <v>45566.313194444447</v>
      </c>
    </row>
    <row r="5752" spans="1:20" x14ac:dyDescent="0.35">
      <c r="A5752" t="s">
        <v>110</v>
      </c>
      <c r="B5752" t="s">
        <v>111</v>
      </c>
      <c r="C5752" t="s">
        <v>97</v>
      </c>
      <c r="D5752" s="29">
        <v>45928</v>
      </c>
      <c r="E5752" s="184" t="str">
        <f t="shared" si="360"/>
        <v/>
      </c>
      <c r="F5752" s="184" t="str">
        <f t="shared" si="361"/>
        <v/>
      </c>
      <c r="G5752" s="184" t="str">
        <f t="shared" si="362"/>
        <v/>
      </c>
      <c r="H5752" s="184" t="str">
        <f t="shared" si="363"/>
        <v/>
      </c>
      <c r="J5752" t="s">
        <v>253</v>
      </c>
      <c r="K5752" t="s">
        <v>253</v>
      </c>
      <c r="L5752">
        <f t="shared" si="364"/>
        <v>50.86774386594854</v>
      </c>
      <c r="R5752">
        <v>114.701775</v>
      </c>
      <c r="S5752" t="s">
        <v>201</v>
      </c>
      <c r="T5752" s="221">
        <v>45566.313194444447</v>
      </c>
    </row>
    <row r="5753" spans="1:20" x14ac:dyDescent="0.35">
      <c r="A5753" t="s">
        <v>110</v>
      </c>
      <c r="B5753" t="s">
        <v>111</v>
      </c>
      <c r="C5753" t="s">
        <v>97</v>
      </c>
      <c r="D5753" s="29">
        <v>45929</v>
      </c>
      <c r="E5753" s="184" t="str">
        <f t="shared" si="360"/>
        <v/>
      </c>
      <c r="F5753" s="184" t="str">
        <f t="shared" si="361"/>
        <v/>
      </c>
      <c r="G5753" s="184" t="str">
        <f t="shared" si="362"/>
        <v/>
      </c>
      <c r="H5753" s="184" t="str">
        <f t="shared" si="363"/>
        <v/>
      </c>
      <c r="J5753" t="s">
        <v>253</v>
      </c>
      <c r="K5753" t="s">
        <v>253</v>
      </c>
      <c r="L5753">
        <f t="shared" si="364"/>
        <v>50.86774386594854</v>
      </c>
      <c r="R5753">
        <v>114.701775</v>
      </c>
      <c r="S5753" t="s">
        <v>201</v>
      </c>
      <c r="T5753" s="221">
        <v>45566.313194444447</v>
      </c>
    </row>
    <row r="5754" spans="1:20" x14ac:dyDescent="0.35">
      <c r="A5754" t="s">
        <v>110</v>
      </c>
      <c r="B5754" t="s">
        <v>111</v>
      </c>
      <c r="C5754" t="s">
        <v>97</v>
      </c>
      <c r="D5754" s="29">
        <v>45930</v>
      </c>
      <c r="E5754" s="184" t="str">
        <f t="shared" si="360"/>
        <v/>
      </c>
      <c r="F5754" s="184" t="str">
        <f t="shared" si="361"/>
        <v/>
      </c>
      <c r="G5754" s="184" t="str">
        <f t="shared" si="362"/>
        <v/>
      </c>
      <c r="H5754" s="184" t="str">
        <f t="shared" si="363"/>
        <v/>
      </c>
      <c r="J5754" t="s">
        <v>253</v>
      </c>
      <c r="K5754" t="s">
        <v>253</v>
      </c>
      <c r="L5754">
        <f t="shared" si="364"/>
        <v>50.86774386594854</v>
      </c>
      <c r="R5754">
        <v>114.701775</v>
      </c>
      <c r="S5754" t="s">
        <v>201</v>
      </c>
      <c r="T5754" s="221">
        <v>45566.313194444447</v>
      </c>
    </row>
    <row r="5755" spans="1:20" x14ac:dyDescent="0.35">
      <c r="A5755" t="s">
        <v>110</v>
      </c>
      <c r="B5755" t="s">
        <v>111</v>
      </c>
      <c r="C5755" t="s">
        <v>97</v>
      </c>
      <c r="D5755" s="29">
        <v>45931</v>
      </c>
      <c r="E5755" s="184" t="str">
        <f t="shared" si="360"/>
        <v/>
      </c>
      <c r="F5755" s="184" t="str">
        <f t="shared" si="361"/>
        <v/>
      </c>
      <c r="G5755" s="184" t="str">
        <f t="shared" si="362"/>
        <v/>
      </c>
      <c r="H5755" s="184" t="str">
        <f t="shared" si="363"/>
        <v/>
      </c>
      <c r="J5755" t="s">
        <v>253</v>
      </c>
      <c r="K5755" t="s">
        <v>253</v>
      </c>
      <c r="L5755">
        <f t="shared" si="364"/>
        <v>50.86774386594854</v>
      </c>
      <c r="R5755">
        <v>114.701775</v>
      </c>
      <c r="S5755" t="s">
        <v>201</v>
      </c>
      <c r="T5755" s="221">
        <v>45566.313194444447</v>
      </c>
    </row>
    <row r="5756" spans="1:20" x14ac:dyDescent="0.35">
      <c r="A5756" t="s">
        <v>110</v>
      </c>
      <c r="B5756" t="s">
        <v>111</v>
      </c>
      <c r="C5756" t="s">
        <v>97</v>
      </c>
      <c r="D5756" s="29">
        <v>45932</v>
      </c>
      <c r="E5756" s="184" t="str">
        <f t="shared" si="360"/>
        <v/>
      </c>
      <c r="F5756" s="184" t="str">
        <f t="shared" si="361"/>
        <v/>
      </c>
      <c r="G5756" s="184" t="str">
        <f t="shared" si="362"/>
        <v/>
      </c>
      <c r="H5756" s="184" t="str">
        <f t="shared" si="363"/>
        <v/>
      </c>
      <c r="J5756" t="s">
        <v>253</v>
      </c>
      <c r="K5756" t="s">
        <v>253</v>
      </c>
      <c r="L5756">
        <f t="shared" si="364"/>
        <v>50.86774386594854</v>
      </c>
      <c r="R5756">
        <v>114.701775</v>
      </c>
      <c r="S5756" t="s">
        <v>201</v>
      </c>
      <c r="T5756" s="221">
        <v>45566.313194444447</v>
      </c>
    </row>
    <row r="5757" spans="1:20" x14ac:dyDescent="0.35">
      <c r="A5757" t="s">
        <v>110</v>
      </c>
      <c r="B5757" t="s">
        <v>111</v>
      </c>
      <c r="C5757" t="s">
        <v>97</v>
      </c>
      <c r="D5757" s="29">
        <v>45933</v>
      </c>
      <c r="E5757" s="184" t="str">
        <f t="shared" si="360"/>
        <v/>
      </c>
      <c r="F5757" s="184" t="str">
        <f t="shared" si="361"/>
        <v/>
      </c>
      <c r="G5757" s="184" t="str">
        <f t="shared" si="362"/>
        <v/>
      </c>
      <c r="H5757" s="184" t="str">
        <f t="shared" si="363"/>
        <v/>
      </c>
      <c r="J5757" t="s">
        <v>253</v>
      </c>
      <c r="K5757" t="s">
        <v>253</v>
      </c>
      <c r="L5757">
        <f t="shared" si="364"/>
        <v>50.86774386594854</v>
      </c>
      <c r="R5757">
        <v>114.701775</v>
      </c>
      <c r="S5757" t="s">
        <v>201</v>
      </c>
      <c r="T5757" s="221">
        <v>45566.313194444447</v>
      </c>
    </row>
    <row r="5758" spans="1:20" x14ac:dyDescent="0.35">
      <c r="A5758" t="s">
        <v>110</v>
      </c>
      <c r="B5758" t="s">
        <v>111</v>
      </c>
      <c r="C5758" t="s">
        <v>97</v>
      </c>
      <c r="D5758" s="29">
        <v>45934</v>
      </c>
      <c r="E5758" s="184" t="str">
        <f t="shared" si="360"/>
        <v/>
      </c>
      <c r="F5758" s="184" t="str">
        <f t="shared" si="361"/>
        <v/>
      </c>
      <c r="G5758" s="184" t="str">
        <f t="shared" si="362"/>
        <v/>
      </c>
      <c r="H5758" s="184" t="str">
        <f t="shared" si="363"/>
        <v/>
      </c>
      <c r="J5758" t="s">
        <v>253</v>
      </c>
      <c r="K5758" t="s">
        <v>253</v>
      </c>
      <c r="L5758">
        <f t="shared" si="364"/>
        <v>50.86774386594854</v>
      </c>
      <c r="R5758">
        <v>114.701775</v>
      </c>
      <c r="S5758" t="s">
        <v>201</v>
      </c>
      <c r="T5758" s="221">
        <v>45566.313194444447</v>
      </c>
    </row>
    <row r="5759" spans="1:20" x14ac:dyDescent="0.35">
      <c r="A5759" t="s">
        <v>110</v>
      </c>
      <c r="B5759" t="s">
        <v>111</v>
      </c>
      <c r="C5759" t="s">
        <v>97</v>
      </c>
      <c r="D5759" s="29">
        <v>45935</v>
      </c>
      <c r="E5759" s="184" t="str">
        <f t="shared" si="360"/>
        <v/>
      </c>
      <c r="F5759" s="184" t="str">
        <f t="shared" si="361"/>
        <v/>
      </c>
      <c r="G5759" s="184" t="str">
        <f t="shared" si="362"/>
        <v/>
      </c>
      <c r="H5759" s="184" t="str">
        <f t="shared" si="363"/>
        <v/>
      </c>
      <c r="J5759" t="s">
        <v>253</v>
      </c>
      <c r="K5759" t="s">
        <v>253</v>
      </c>
      <c r="L5759">
        <f t="shared" si="364"/>
        <v>50.86774386594854</v>
      </c>
      <c r="R5759">
        <v>114.701775</v>
      </c>
      <c r="S5759" t="s">
        <v>201</v>
      </c>
      <c r="T5759" s="221">
        <v>45566.313194444447</v>
      </c>
    </row>
    <row r="5760" spans="1:20" x14ac:dyDescent="0.35">
      <c r="A5760" t="s">
        <v>110</v>
      </c>
      <c r="B5760" t="s">
        <v>111</v>
      </c>
      <c r="C5760" t="s">
        <v>97</v>
      </c>
      <c r="D5760" s="29">
        <v>45936</v>
      </c>
      <c r="E5760" s="184" t="str">
        <f t="shared" si="360"/>
        <v/>
      </c>
      <c r="F5760" s="184" t="str">
        <f t="shared" si="361"/>
        <v/>
      </c>
      <c r="G5760" s="184" t="str">
        <f t="shared" si="362"/>
        <v/>
      </c>
      <c r="H5760" s="184" t="str">
        <f t="shared" si="363"/>
        <v/>
      </c>
      <c r="J5760" t="s">
        <v>253</v>
      </c>
      <c r="K5760" t="s">
        <v>253</v>
      </c>
      <c r="L5760">
        <f t="shared" si="364"/>
        <v>50.86774386594854</v>
      </c>
      <c r="R5760">
        <v>114.701775</v>
      </c>
      <c r="S5760" t="s">
        <v>201</v>
      </c>
      <c r="T5760" s="221">
        <v>45566.313194444447</v>
      </c>
    </row>
    <row r="5761" spans="1:20" x14ac:dyDescent="0.35">
      <c r="A5761" t="s">
        <v>110</v>
      </c>
      <c r="B5761" t="s">
        <v>111</v>
      </c>
      <c r="C5761" t="s">
        <v>97</v>
      </c>
      <c r="D5761" s="29">
        <v>45937</v>
      </c>
      <c r="E5761" s="184" t="str">
        <f t="shared" si="360"/>
        <v/>
      </c>
      <c r="F5761" s="184" t="str">
        <f t="shared" si="361"/>
        <v/>
      </c>
      <c r="G5761" s="184" t="str">
        <f t="shared" si="362"/>
        <v/>
      </c>
      <c r="H5761" s="184" t="str">
        <f t="shared" si="363"/>
        <v/>
      </c>
      <c r="J5761" t="s">
        <v>253</v>
      </c>
      <c r="K5761" t="s">
        <v>253</v>
      </c>
      <c r="L5761">
        <f t="shared" si="364"/>
        <v>50.86774386594854</v>
      </c>
      <c r="R5761">
        <v>114.701775</v>
      </c>
      <c r="S5761" t="s">
        <v>201</v>
      </c>
      <c r="T5761" s="221">
        <v>45566.313194444447</v>
      </c>
    </row>
    <row r="5762" spans="1:20" x14ac:dyDescent="0.35">
      <c r="A5762" t="s">
        <v>110</v>
      </c>
      <c r="B5762" t="s">
        <v>111</v>
      </c>
      <c r="C5762" t="s">
        <v>97</v>
      </c>
      <c r="D5762" s="29">
        <v>45938</v>
      </c>
      <c r="E5762" s="184" t="str">
        <f t="shared" si="360"/>
        <v/>
      </c>
      <c r="F5762" s="184" t="str">
        <f t="shared" si="361"/>
        <v/>
      </c>
      <c r="G5762" s="184" t="str">
        <f t="shared" si="362"/>
        <v/>
      </c>
      <c r="H5762" s="184" t="str">
        <f t="shared" si="363"/>
        <v/>
      </c>
      <c r="J5762" t="s">
        <v>253</v>
      </c>
      <c r="K5762" t="s">
        <v>253</v>
      </c>
      <c r="L5762">
        <f t="shared" si="364"/>
        <v>50.86774386594854</v>
      </c>
      <c r="R5762">
        <v>114.701775</v>
      </c>
      <c r="S5762" t="s">
        <v>201</v>
      </c>
      <c r="T5762" s="221">
        <v>45566.313194444447</v>
      </c>
    </row>
    <row r="5763" spans="1:20" x14ac:dyDescent="0.35">
      <c r="A5763" t="s">
        <v>110</v>
      </c>
      <c r="B5763" t="s">
        <v>111</v>
      </c>
      <c r="C5763" t="s">
        <v>97</v>
      </c>
      <c r="D5763" s="29">
        <v>45939</v>
      </c>
      <c r="E5763" s="184" t="str">
        <f t="shared" si="360"/>
        <v/>
      </c>
      <c r="F5763" s="184" t="str">
        <f t="shared" si="361"/>
        <v/>
      </c>
      <c r="G5763" s="184" t="str">
        <f t="shared" si="362"/>
        <v/>
      </c>
      <c r="H5763" s="184" t="str">
        <f t="shared" si="363"/>
        <v/>
      </c>
      <c r="J5763" t="s">
        <v>253</v>
      </c>
      <c r="K5763" t="s">
        <v>253</v>
      </c>
      <c r="L5763">
        <f t="shared" si="364"/>
        <v>50.86774386594854</v>
      </c>
      <c r="R5763">
        <v>114.701775</v>
      </c>
      <c r="S5763" t="s">
        <v>201</v>
      </c>
      <c r="T5763" s="221">
        <v>45566.313194444447</v>
      </c>
    </row>
    <row r="5764" spans="1:20" x14ac:dyDescent="0.35">
      <c r="A5764" t="s">
        <v>110</v>
      </c>
      <c r="B5764" t="s">
        <v>111</v>
      </c>
      <c r="C5764" t="s">
        <v>97</v>
      </c>
      <c r="D5764" s="29">
        <v>45940</v>
      </c>
      <c r="E5764" s="184" t="str">
        <f t="shared" si="360"/>
        <v/>
      </c>
      <c r="F5764" s="184" t="str">
        <f t="shared" si="361"/>
        <v/>
      </c>
      <c r="G5764" s="184" t="str">
        <f t="shared" si="362"/>
        <v/>
      </c>
      <c r="H5764" s="184" t="str">
        <f t="shared" si="363"/>
        <v/>
      </c>
      <c r="J5764" t="s">
        <v>253</v>
      </c>
      <c r="K5764" t="s">
        <v>253</v>
      </c>
      <c r="L5764">
        <f t="shared" si="364"/>
        <v>50.86774386594854</v>
      </c>
      <c r="R5764">
        <v>114.701775</v>
      </c>
      <c r="S5764" t="s">
        <v>201</v>
      </c>
      <c r="T5764" s="221">
        <v>45566.313194444447</v>
      </c>
    </row>
    <row r="5765" spans="1:20" x14ac:dyDescent="0.35">
      <c r="A5765" t="s">
        <v>110</v>
      </c>
      <c r="B5765" t="s">
        <v>111</v>
      </c>
      <c r="C5765" t="s">
        <v>97</v>
      </c>
      <c r="D5765" s="29">
        <v>45941</v>
      </c>
      <c r="E5765" s="184" t="str">
        <f t="shared" si="360"/>
        <v/>
      </c>
      <c r="F5765" s="184" t="str">
        <f t="shared" si="361"/>
        <v/>
      </c>
      <c r="G5765" s="184" t="str">
        <f t="shared" si="362"/>
        <v/>
      </c>
      <c r="H5765" s="184" t="str">
        <f t="shared" si="363"/>
        <v/>
      </c>
      <c r="J5765" t="s">
        <v>253</v>
      </c>
      <c r="K5765" t="s">
        <v>253</v>
      </c>
      <c r="L5765">
        <f t="shared" si="364"/>
        <v>50.86774386594854</v>
      </c>
      <c r="R5765">
        <v>114.701775</v>
      </c>
      <c r="S5765" t="s">
        <v>201</v>
      </c>
      <c r="T5765" s="221">
        <v>45566.313194444447</v>
      </c>
    </row>
    <row r="5766" spans="1:20" x14ac:dyDescent="0.35">
      <c r="A5766" t="s">
        <v>110</v>
      </c>
      <c r="B5766" t="s">
        <v>111</v>
      </c>
      <c r="C5766" t="s">
        <v>97</v>
      </c>
      <c r="D5766" s="29">
        <v>45942</v>
      </c>
      <c r="E5766" s="184" t="str">
        <f t="shared" si="360"/>
        <v/>
      </c>
      <c r="F5766" s="184" t="str">
        <f t="shared" si="361"/>
        <v/>
      </c>
      <c r="G5766" s="184" t="str">
        <f t="shared" si="362"/>
        <v/>
      </c>
      <c r="H5766" s="184" t="str">
        <f t="shared" si="363"/>
        <v/>
      </c>
      <c r="J5766" t="s">
        <v>253</v>
      </c>
      <c r="K5766" t="s">
        <v>253</v>
      </c>
      <c r="L5766">
        <f t="shared" si="364"/>
        <v>50.86774386594854</v>
      </c>
      <c r="R5766">
        <v>114.701775</v>
      </c>
      <c r="S5766" t="s">
        <v>201</v>
      </c>
      <c r="T5766" s="221">
        <v>45566.313194444447</v>
      </c>
    </row>
    <row r="5767" spans="1:20" x14ac:dyDescent="0.35">
      <c r="A5767" t="s">
        <v>110</v>
      </c>
      <c r="B5767" t="s">
        <v>111</v>
      </c>
      <c r="C5767" t="s">
        <v>97</v>
      </c>
      <c r="D5767" s="29">
        <v>45943</v>
      </c>
      <c r="E5767" s="184" t="str">
        <f t="shared" si="360"/>
        <v/>
      </c>
      <c r="F5767" s="184" t="str">
        <f t="shared" si="361"/>
        <v/>
      </c>
      <c r="G5767" s="184" t="str">
        <f t="shared" si="362"/>
        <v/>
      </c>
      <c r="H5767" s="184" t="str">
        <f t="shared" si="363"/>
        <v/>
      </c>
      <c r="J5767" t="s">
        <v>253</v>
      </c>
      <c r="K5767" t="s">
        <v>253</v>
      </c>
      <c r="L5767">
        <f t="shared" si="364"/>
        <v>50.86774386594854</v>
      </c>
      <c r="R5767">
        <v>114.701775</v>
      </c>
      <c r="S5767" t="s">
        <v>201</v>
      </c>
      <c r="T5767" s="221">
        <v>45566.313194444447</v>
      </c>
    </row>
    <row r="5768" spans="1:20" x14ac:dyDescent="0.35">
      <c r="A5768" t="s">
        <v>110</v>
      </c>
      <c r="B5768" t="s">
        <v>111</v>
      </c>
      <c r="C5768" t="s">
        <v>97</v>
      </c>
      <c r="D5768" s="29">
        <v>45944</v>
      </c>
      <c r="E5768" s="184" t="str">
        <f t="shared" ref="E5768:E5831" si="365">IF(J5768="","",IF(L5768=0,0,IF(1-(J5768/L5768)&lt;0,"",1-(J5768/L5768))))</f>
        <v/>
      </c>
      <c r="F5768" s="184" t="str">
        <f t="shared" ref="F5768:F5831" si="366">IF(K5768="","",IF(L5768=0,0,IF(1-(K5768/L5768)&lt;0,"",1-(K5768/L5768))))</f>
        <v/>
      </c>
      <c r="G5768" s="184" t="str">
        <f t="shared" ref="G5768:G5831" si="367">IF(J5768="","",IF(1-(J5768/R5768)&lt;0,"",1-(J5768/R5768)))</f>
        <v/>
      </c>
      <c r="H5768" s="184" t="str">
        <f t="shared" ref="H5768:H5831" si="368">IF(K5768="","",IF(1-(K5768/R5768)&lt;0,"",1-(K5768/R5768)))</f>
        <v/>
      </c>
      <c r="J5768" t="s">
        <v>253</v>
      </c>
      <c r="K5768" t="s">
        <v>253</v>
      </c>
      <c r="L5768">
        <f t="shared" si="364"/>
        <v>50.86774386594854</v>
      </c>
      <c r="R5768">
        <v>114.701775</v>
      </c>
      <c r="S5768" t="s">
        <v>201</v>
      </c>
      <c r="T5768" s="221">
        <v>45566.313194444447</v>
      </c>
    </row>
    <row r="5769" spans="1:20" x14ac:dyDescent="0.35">
      <c r="A5769" t="s">
        <v>110</v>
      </c>
      <c r="B5769" t="s">
        <v>111</v>
      </c>
      <c r="C5769" t="s">
        <v>97</v>
      </c>
      <c r="D5769" s="29">
        <v>45945</v>
      </c>
      <c r="E5769" s="184" t="str">
        <f t="shared" si="365"/>
        <v/>
      </c>
      <c r="F5769" s="184" t="str">
        <f t="shared" si="366"/>
        <v/>
      </c>
      <c r="G5769" s="184" t="str">
        <f t="shared" si="367"/>
        <v/>
      </c>
      <c r="H5769" s="184" t="str">
        <f t="shared" si="368"/>
        <v/>
      </c>
      <c r="J5769" t="s">
        <v>253</v>
      </c>
      <c r="K5769" t="s">
        <v>253</v>
      </c>
      <c r="L5769">
        <f t="shared" si="364"/>
        <v>50.86774386594854</v>
      </c>
      <c r="R5769">
        <v>114.701775</v>
      </c>
      <c r="S5769" t="s">
        <v>201</v>
      </c>
      <c r="T5769" s="221">
        <v>45566.313194444447</v>
      </c>
    </row>
    <row r="5770" spans="1:20" x14ac:dyDescent="0.35">
      <c r="A5770" t="s">
        <v>110</v>
      </c>
      <c r="B5770" t="s">
        <v>111</v>
      </c>
      <c r="C5770" t="s">
        <v>97</v>
      </c>
      <c r="D5770" s="29">
        <v>45946</v>
      </c>
      <c r="E5770" s="184" t="str">
        <f t="shared" si="365"/>
        <v/>
      </c>
      <c r="F5770" s="184" t="str">
        <f t="shared" si="366"/>
        <v/>
      </c>
      <c r="G5770" s="184" t="str">
        <f t="shared" si="367"/>
        <v/>
      </c>
      <c r="H5770" s="184" t="str">
        <f t="shared" si="368"/>
        <v/>
      </c>
      <c r="J5770" t="s">
        <v>253</v>
      </c>
      <c r="K5770" t="s">
        <v>253</v>
      </c>
      <c r="L5770">
        <f t="shared" si="364"/>
        <v>50.86774386594854</v>
      </c>
      <c r="R5770">
        <v>114.701775</v>
      </c>
      <c r="S5770" t="s">
        <v>201</v>
      </c>
      <c r="T5770" s="221">
        <v>45566.313194444447</v>
      </c>
    </row>
    <row r="5771" spans="1:20" x14ac:dyDescent="0.35">
      <c r="A5771" t="s">
        <v>110</v>
      </c>
      <c r="B5771" t="s">
        <v>111</v>
      </c>
      <c r="C5771" t="s">
        <v>97</v>
      </c>
      <c r="D5771" s="29">
        <v>45947</v>
      </c>
      <c r="E5771" s="184" t="str">
        <f t="shared" si="365"/>
        <v/>
      </c>
      <c r="F5771" s="184" t="str">
        <f t="shared" si="366"/>
        <v/>
      </c>
      <c r="G5771" s="184" t="str">
        <f t="shared" si="367"/>
        <v/>
      </c>
      <c r="H5771" s="184" t="str">
        <f t="shared" si="368"/>
        <v/>
      </c>
      <c r="J5771" t="s">
        <v>253</v>
      </c>
      <c r="K5771" t="s">
        <v>253</v>
      </c>
      <c r="L5771">
        <f t="shared" si="364"/>
        <v>50.86774386594854</v>
      </c>
      <c r="R5771">
        <v>114.701775</v>
      </c>
      <c r="S5771" t="s">
        <v>201</v>
      </c>
      <c r="T5771" s="221">
        <v>45566.313194444447</v>
      </c>
    </row>
    <row r="5772" spans="1:20" x14ac:dyDescent="0.35">
      <c r="A5772" t="s">
        <v>110</v>
      </c>
      <c r="B5772" t="s">
        <v>111</v>
      </c>
      <c r="C5772" t="s">
        <v>97</v>
      </c>
      <c r="D5772" s="29">
        <v>45948</v>
      </c>
      <c r="E5772" s="184" t="str">
        <f t="shared" si="365"/>
        <v/>
      </c>
      <c r="F5772" s="184" t="str">
        <f t="shared" si="366"/>
        <v/>
      </c>
      <c r="G5772" s="184" t="str">
        <f t="shared" si="367"/>
        <v/>
      </c>
      <c r="H5772" s="184" t="str">
        <f t="shared" si="368"/>
        <v/>
      </c>
      <c r="J5772" t="s">
        <v>253</v>
      </c>
      <c r="K5772" t="s">
        <v>253</v>
      </c>
      <c r="L5772">
        <f t="shared" si="364"/>
        <v>50.86774386594854</v>
      </c>
      <c r="R5772">
        <v>114.701775</v>
      </c>
      <c r="S5772" t="s">
        <v>201</v>
      </c>
      <c r="T5772" s="221">
        <v>45566.313194444447</v>
      </c>
    </row>
    <row r="5773" spans="1:20" x14ac:dyDescent="0.35">
      <c r="A5773" t="s">
        <v>110</v>
      </c>
      <c r="B5773" t="s">
        <v>111</v>
      </c>
      <c r="C5773" t="s">
        <v>97</v>
      </c>
      <c r="D5773" s="29">
        <v>45949</v>
      </c>
      <c r="E5773" s="184" t="str">
        <f t="shared" si="365"/>
        <v/>
      </c>
      <c r="F5773" s="184" t="str">
        <f t="shared" si="366"/>
        <v/>
      </c>
      <c r="G5773" s="184" t="str">
        <f t="shared" si="367"/>
        <v/>
      </c>
      <c r="H5773" s="184" t="str">
        <f t="shared" si="368"/>
        <v/>
      </c>
      <c r="J5773" t="s">
        <v>253</v>
      </c>
      <c r="K5773" t="s">
        <v>253</v>
      </c>
      <c r="L5773">
        <f t="shared" si="364"/>
        <v>50.86774386594854</v>
      </c>
      <c r="R5773">
        <v>114.701775</v>
      </c>
      <c r="S5773" t="s">
        <v>201</v>
      </c>
      <c r="T5773" s="221">
        <v>45566.313194444447</v>
      </c>
    </row>
    <row r="5774" spans="1:20" x14ac:dyDescent="0.35">
      <c r="A5774" t="s">
        <v>110</v>
      </c>
      <c r="B5774" t="s">
        <v>111</v>
      </c>
      <c r="C5774" t="s">
        <v>97</v>
      </c>
      <c r="D5774" s="29">
        <v>45950</v>
      </c>
      <c r="E5774" s="184" t="str">
        <f t="shared" si="365"/>
        <v/>
      </c>
      <c r="F5774" s="184" t="str">
        <f t="shared" si="366"/>
        <v/>
      </c>
      <c r="G5774" s="184" t="str">
        <f t="shared" si="367"/>
        <v/>
      </c>
      <c r="H5774" s="184" t="str">
        <f t="shared" si="368"/>
        <v/>
      </c>
      <c r="J5774" t="s">
        <v>253</v>
      </c>
      <c r="K5774" t="s">
        <v>253</v>
      </c>
      <c r="L5774">
        <f t="shared" si="364"/>
        <v>50.86774386594854</v>
      </c>
      <c r="R5774">
        <v>114.701775</v>
      </c>
      <c r="S5774" t="s">
        <v>201</v>
      </c>
      <c r="T5774" s="221">
        <v>45566.313194444447</v>
      </c>
    </row>
    <row r="5775" spans="1:20" x14ac:dyDescent="0.35">
      <c r="A5775" t="s">
        <v>110</v>
      </c>
      <c r="B5775" t="s">
        <v>111</v>
      </c>
      <c r="C5775" t="s">
        <v>97</v>
      </c>
      <c r="D5775" s="29">
        <v>45951</v>
      </c>
      <c r="E5775" s="184" t="str">
        <f t="shared" si="365"/>
        <v/>
      </c>
      <c r="F5775" s="184" t="str">
        <f t="shared" si="366"/>
        <v/>
      </c>
      <c r="G5775" s="184" t="str">
        <f t="shared" si="367"/>
        <v/>
      </c>
      <c r="H5775" s="184" t="str">
        <f t="shared" si="368"/>
        <v/>
      </c>
      <c r="J5775" t="s">
        <v>253</v>
      </c>
      <c r="K5775" t="s">
        <v>253</v>
      </c>
      <c r="L5775">
        <f t="shared" si="364"/>
        <v>50.86774386594854</v>
      </c>
      <c r="R5775">
        <v>114.701775</v>
      </c>
      <c r="S5775" t="s">
        <v>201</v>
      </c>
      <c r="T5775" s="221">
        <v>45566.313194444447</v>
      </c>
    </row>
    <row r="5776" spans="1:20" x14ac:dyDescent="0.35">
      <c r="A5776" t="s">
        <v>110</v>
      </c>
      <c r="B5776" t="s">
        <v>111</v>
      </c>
      <c r="C5776" t="s">
        <v>97</v>
      </c>
      <c r="D5776" s="29">
        <v>45952</v>
      </c>
      <c r="E5776" s="184" t="str">
        <f t="shared" si="365"/>
        <v/>
      </c>
      <c r="F5776" s="184" t="str">
        <f t="shared" si="366"/>
        <v/>
      </c>
      <c r="G5776" s="184" t="str">
        <f t="shared" si="367"/>
        <v/>
      </c>
      <c r="H5776" s="184" t="str">
        <f t="shared" si="368"/>
        <v/>
      </c>
      <c r="J5776" t="s">
        <v>253</v>
      </c>
      <c r="K5776" t="s">
        <v>253</v>
      </c>
      <c r="L5776">
        <f t="shared" si="364"/>
        <v>50.86774386594854</v>
      </c>
      <c r="R5776">
        <v>114.701775</v>
      </c>
      <c r="S5776" t="s">
        <v>201</v>
      </c>
      <c r="T5776" s="221">
        <v>45566.313194444447</v>
      </c>
    </row>
    <row r="5777" spans="1:20" x14ac:dyDescent="0.35">
      <c r="A5777" t="s">
        <v>110</v>
      </c>
      <c r="B5777" t="s">
        <v>111</v>
      </c>
      <c r="C5777" t="s">
        <v>97</v>
      </c>
      <c r="D5777" s="29">
        <v>45953</v>
      </c>
      <c r="E5777" s="184" t="str">
        <f t="shared" si="365"/>
        <v/>
      </c>
      <c r="F5777" s="184" t="str">
        <f t="shared" si="366"/>
        <v/>
      </c>
      <c r="G5777" s="184" t="str">
        <f t="shared" si="367"/>
        <v/>
      </c>
      <c r="H5777" s="184" t="str">
        <f t="shared" si="368"/>
        <v/>
      </c>
      <c r="J5777" t="s">
        <v>253</v>
      </c>
      <c r="K5777" t="s">
        <v>253</v>
      </c>
      <c r="L5777">
        <f t="shared" si="364"/>
        <v>50.86774386594854</v>
      </c>
      <c r="R5777">
        <v>114.701775</v>
      </c>
      <c r="S5777" t="s">
        <v>201</v>
      </c>
      <c r="T5777" s="221">
        <v>45566.313194444447</v>
      </c>
    </row>
    <row r="5778" spans="1:20" x14ac:dyDescent="0.35">
      <c r="A5778" t="s">
        <v>110</v>
      </c>
      <c r="B5778" t="s">
        <v>111</v>
      </c>
      <c r="C5778" t="s">
        <v>97</v>
      </c>
      <c r="D5778" s="29">
        <v>45954</v>
      </c>
      <c r="E5778" s="184" t="str">
        <f t="shared" si="365"/>
        <v/>
      </c>
      <c r="F5778" s="184" t="str">
        <f t="shared" si="366"/>
        <v/>
      </c>
      <c r="G5778" s="184" t="str">
        <f t="shared" si="367"/>
        <v/>
      </c>
      <c r="H5778" s="184" t="str">
        <f t="shared" si="368"/>
        <v/>
      </c>
      <c r="J5778" t="s">
        <v>253</v>
      </c>
      <c r="K5778" t="s">
        <v>253</v>
      </c>
      <c r="L5778">
        <f t="shared" si="364"/>
        <v>50.86774386594854</v>
      </c>
      <c r="R5778">
        <v>114.701775</v>
      </c>
      <c r="S5778" t="s">
        <v>201</v>
      </c>
      <c r="T5778" s="221">
        <v>45566.313194444447</v>
      </c>
    </row>
    <row r="5779" spans="1:20" x14ac:dyDescent="0.35">
      <c r="A5779" t="s">
        <v>110</v>
      </c>
      <c r="B5779" t="s">
        <v>111</v>
      </c>
      <c r="C5779" t="s">
        <v>97</v>
      </c>
      <c r="D5779" s="29">
        <v>45955</v>
      </c>
      <c r="E5779" s="184" t="str">
        <f t="shared" si="365"/>
        <v/>
      </c>
      <c r="F5779" s="184" t="str">
        <f t="shared" si="366"/>
        <v/>
      </c>
      <c r="G5779" s="184" t="str">
        <f t="shared" si="367"/>
        <v/>
      </c>
      <c r="H5779" s="184" t="str">
        <f t="shared" si="368"/>
        <v/>
      </c>
      <c r="J5779" t="s">
        <v>253</v>
      </c>
      <c r="K5779" t="s">
        <v>253</v>
      </c>
      <c r="L5779">
        <f t="shared" si="364"/>
        <v>50.86774386594854</v>
      </c>
      <c r="R5779">
        <v>114.701775</v>
      </c>
      <c r="S5779" t="s">
        <v>201</v>
      </c>
      <c r="T5779" s="221">
        <v>45566.313194444447</v>
      </c>
    </row>
    <row r="5780" spans="1:20" x14ac:dyDescent="0.35">
      <c r="A5780" t="s">
        <v>110</v>
      </c>
      <c r="B5780" t="s">
        <v>111</v>
      </c>
      <c r="C5780" t="s">
        <v>97</v>
      </c>
      <c r="D5780" s="29">
        <v>45956</v>
      </c>
      <c r="E5780" s="184" t="str">
        <f t="shared" si="365"/>
        <v/>
      </c>
      <c r="F5780" s="184" t="str">
        <f t="shared" si="366"/>
        <v/>
      </c>
      <c r="G5780" s="184" t="str">
        <f t="shared" si="367"/>
        <v/>
      </c>
      <c r="H5780" s="184" t="str">
        <f t="shared" si="368"/>
        <v/>
      </c>
      <c r="J5780" t="s">
        <v>253</v>
      </c>
      <c r="K5780" t="s">
        <v>253</v>
      </c>
      <c r="L5780">
        <f t="shared" si="364"/>
        <v>50.86774386594854</v>
      </c>
      <c r="R5780">
        <v>114.701775</v>
      </c>
      <c r="S5780" t="s">
        <v>201</v>
      </c>
      <c r="T5780" s="221">
        <v>45566.313194444447</v>
      </c>
    </row>
    <row r="5781" spans="1:20" x14ac:dyDescent="0.35">
      <c r="A5781" t="s">
        <v>110</v>
      </c>
      <c r="B5781" t="s">
        <v>111</v>
      </c>
      <c r="C5781" t="s">
        <v>97</v>
      </c>
      <c r="D5781" s="29">
        <v>45957</v>
      </c>
      <c r="E5781" s="184" t="str">
        <f t="shared" si="365"/>
        <v/>
      </c>
      <c r="F5781" s="184" t="str">
        <f t="shared" si="366"/>
        <v/>
      </c>
      <c r="G5781" s="184" t="str">
        <f t="shared" si="367"/>
        <v/>
      </c>
      <c r="H5781" s="184" t="str">
        <f t="shared" si="368"/>
        <v/>
      </c>
      <c r="J5781" t="s">
        <v>253</v>
      </c>
      <c r="K5781" t="s">
        <v>253</v>
      </c>
      <c r="L5781">
        <f t="shared" si="364"/>
        <v>50.86774386594854</v>
      </c>
      <c r="R5781">
        <v>114.701775</v>
      </c>
      <c r="S5781" t="s">
        <v>201</v>
      </c>
      <c r="T5781" s="221">
        <v>45566.313194444447</v>
      </c>
    </row>
    <row r="5782" spans="1:20" x14ac:dyDescent="0.35">
      <c r="A5782" t="s">
        <v>110</v>
      </c>
      <c r="B5782" t="s">
        <v>111</v>
      </c>
      <c r="C5782" t="s">
        <v>97</v>
      </c>
      <c r="D5782" s="29">
        <v>45958</v>
      </c>
      <c r="E5782" s="184" t="str">
        <f t="shared" si="365"/>
        <v/>
      </c>
      <c r="F5782" s="184" t="str">
        <f t="shared" si="366"/>
        <v/>
      </c>
      <c r="G5782" s="184" t="str">
        <f t="shared" si="367"/>
        <v/>
      </c>
      <c r="H5782" s="184" t="str">
        <f t="shared" si="368"/>
        <v/>
      </c>
      <c r="J5782" t="s">
        <v>253</v>
      </c>
      <c r="K5782" t="s">
        <v>253</v>
      </c>
      <c r="L5782">
        <f t="shared" si="364"/>
        <v>50.86774386594854</v>
      </c>
      <c r="R5782">
        <v>114.701775</v>
      </c>
      <c r="S5782" t="s">
        <v>201</v>
      </c>
      <c r="T5782" s="221">
        <v>45566.313194444447</v>
      </c>
    </row>
    <row r="5783" spans="1:20" x14ac:dyDescent="0.35">
      <c r="A5783" t="s">
        <v>110</v>
      </c>
      <c r="B5783" t="s">
        <v>111</v>
      </c>
      <c r="C5783" t="s">
        <v>97</v>
      </c>
      <c r="D5783" s="29">
        <v>45959</v>
      </c>
      <c r="E5783" s="184" t="str">
        <f t="shared" si="365"/>
        <v/>
      </c>
      <c r="F5783" s="184" t="str">
        <f t="shared" si="366"/>
        <v/>
      </c>
      <c r="G5783" s="184" t="str">
        <f t="shared" si="367"/>
        <v/>
      </c>
      <c r="H5783" s="184" t="str">
        <f t="shared" si="368"/>
        <v/>
      </c>
      <c r="J5783" t="s">
        <v>253</v>
      </c>
      <c r="K5783" t="s">
        <v>253</v>
      </c>
      <c r="L5783">
        <f t="shared" si="364"/>
        <v>50.86774386594854</v>
      </c>
      <c r="R5783">
        <v>114.701775</v>
      </c>
      <c r="S5783" t="s">
        <v>201</v>
      </c>
      <c r="T5783" s="221">
        <v>45566.313194444447</v>
      </c>
    </row>
    <row r="5784" spans="1:20" x14ac:dyDescent="0.35">
      <c r="A5784" t="s">
        <v>110</v>
      </c>
      <c r="B5784" t="s">
        <v>111</v>
      </c>
      <c r="C5784" t="s">
        <v>97</v>
      </c>
      <c r="D5784" s="29">
        <v>45960</v>
      </c>
      <c r="E5784" s="184" t="str">
        <f t="shared" si="365"/>
        <v/>
      </c>
      <c r="F5784" s="184" t="str">
        <f t="shared" si="366"/>
        <v/>
      </c>
      <c r="G5784" s="184" t="str">
        <f t="shared" si="367"/>
        <v/>
      </c>
      <c r="H5784" s="184" t="str">
        <f t="shared" si="368"/>
        <v/>
      </c>
      <c r="J5784" t="s">
        <v>253</v>
      </c>
      <c r="K5784" t="s">
        <v>253</v>
      </c>
      <c r="L5784">
        <f t="shared" si="364"/>
        <v>50.86774386594854</v>
      </c>
      <c r="R5784">
        <v>114.701775</v>
      </c>
      <c r="S5784" t="s">
        <v>201</v>
      </c>
      <c r="T5784" s="221">
        <v>45566.313194444447</v>
      </c>
    </row>
    <row r="5785" spans="1:20" x14ac:dyDescent="0.35">
      <c r="A5785" t="s">
        <v>110</v>
      </c>
      <c r="B5785" t="s">
        <v>111</v>
      </c>
      <c r="C5785" t="s">
        <v>97</v>
      </c>
      <c r="D5785" s="29">
        <v>45961</v>
      </c>
      <c r="E5785" s="184" t="str">
        <f t="shared" si="365"/>
        <v/>
      </c>
      <c r="F5785" s="184" t="str">
        <f t="shared" si="366"/>
        <v/>
      </c>
      <c r="G5785" s="184" t="str">
        <f t="shared" si="367"/>
        <v/>
      </c>
      <c r="H5785" s="184" t="str">
        <f t="shared" si="368"/>
        <v/>
      </c>
      <c r="J5785" t="s">
        <v>253</v>
      </c>
      <c r="K5785" t="s">
        <v>253</v>
      </c>
      <c r="L5785">
        <f t="shared" si="364"/>
        <v>50.86774386594854</v>
      </c>
      <c r="R5785">
        <v>114.701775</v>
      </c>
      <c r="S5785" t="s">
        <v>201</v>
      </c>
      <c r="T5785" s="221">
        <v>45566.313194444447</v>
      </c>
    </row>
    <row r="5786" spans="1:20" x14ac:dyDescent="0.35">
      <c r="A5786" t="s">
        <v>110</v>
      </c>
      <c r="B5786" t="s">
        <v>111</v>
      </c>
      <c r="C5786" t="s">
        <v>97</v>
      </c>
      <c r="D5786" s="29">
        <v>45962</v>
      </c>
      <c r="E5786" s="184" t="str">
        <f t="shared" si="365"/>
        <v/>
      </c>
      <c r="F5786" s="184" t="str">
        <f t="shared" si="366"/>
        <v/>
      </c>
      <c r="G5786" s="184" t="str">
        <f t="shared" si="367"/>
        <v/>
      </c>
      <c r="H5786" s="184" t="str">
        <f t="shared" si="368"/>
        <v/>
      </c>
      <c r="J5786" t="s">
        <v>253</v>
      </c>
      <c r="K5786" t="s">
        <v>253</v>
      </c>
      <c r="L5786">
        <f t="shared" si="364"/>
        <v>50.86774386594854</v>
      </c>
      <c r="R5786">
        <v>114.701775</v>
      </c>
      <c r="S5786" t="s">
        <v>201</v>
      </c>
      <c r="T5786" s="221">
        <v>45566.313194444447</v>
      </c>
    </row>
    <row r="5787" spans="1:20" x14ac:dyDescent="0.35">
      <c r="A5787" t="s">
        <v>110</v>
      </c>
      <c r="B5787" t="s">
        <v>111</v>
      </c>
      <c r="C5787" t="s">
        <v>97</v>
      </c>
      <c r="D5787" s="29">
        <v>45963</v>
      </c>
      <c r="E5787" s="184" t="str">
        <f t="shared" si="365"/>
        <v/>
      </c>
      <c r="F5787" s="184" t="str">
        <f t="shared" si="366"/>
        <v/>
      </c>
      <c r="G5787" s="184" t="str">
        <f t="shared" si="367"/>
        <v/>
      </c>
      <c r="H5787" s="184" t="str">
        <f t="shared" si="368"/>
        <v/>
      </c>
      <c r="J5787" t="s">
        <v>253</v>
      </c>
      <c r="K5787" t="s">
        <v>253</v>
      </c>
      <c r="L5787">
        <f t="shared" si="364"/>
        <v>50.86774386594854</v>
      </c>
      <c r="R5787">
        <v>114.701775</v>
      </c>
      <c r="S5787" t="s">
        <v>201</v>
      </c>
      <c r="T5787" s="221">
        <v>45566.313194444447</v>
      </c>
    </row>
    <row r="5788" spans="1:20" x14ac:dyDescent="0.35">
      <c r="A5788" t="s">
        <v>110</v>
      </c>
      <c r="B5788" t="s">
        <v>111</v>
      </c>
      <c r="C5788" t="s">
        <v>97</v>
      </c>
      <c r="D5788" s="29">
        <v>45964</v>
      </c>
      <c r="E5788" s="184" t="str">
        <f t="shared" si="365"/>
        <v/>
      </c>
      <c r="F5788" s="184" t="str">
        <f t="shared" si="366"/>
        <v/>
      </c>
      <c r="G5788" s="184" t="str">
        <f t="shared" si="367"/>
        <v/>
      </c>
      <c r="H5788" s="184" t="str">
        <f t="shared" si="368"/>
        <v/>
      </c>
      <c r="J5788" t="s">
        <v>253</v>
      </c>
      <c r="K5788" t="s">
        <v>253</v>
      </c>
      <c r="L5788">
        <f t="shared" si="364"/>
        <v>50.86774386594854</v>
      </c>
      <c r="R5788">
        <v>114.701775</v>
      </c>
      <c r="S5788" t="s">
        <v>201</v>
      </c>
      <c r="T5788" s="221">
        <v>45566.313194444447</v>
      </c>
    </row>
    <row r="5789" spans="1:20" x14ac:dyDescent="0.35">
      <c r="A5789" t="s">
        <v>110</v>
      </c>
      <c r="B5789" t="s">
        <v>111</v>
      </c>
      <c r="C5789" t="s">
        <v>97</v>
      </c>
      <c r="D5789" s="29">
        <v>45965</v>
      </c>
      <c r="E5789" s="184" t="str">
        <f t="shared" si="365"/>
        <v/>
      </c>
      <c r="F5789" s="184" t="str">
        <f t="shared" si="366"/>
        <v/>
      </c>
      <c r="G5789" s="184" t="str">
        <f t="shared" si="367"/>
        <v/>
      </c>
      <c r="H5789" s="184" t="str">
        <f t="shared" si="368"/>
        <v/>
      </c>
      <c r="J5789" t="s">
        <v>253</v>
      </c>
      <c r="K5789" t="s">
        <v>253</v>
      </c>
      <c r="L5789">
        <f t="shared" si="364"/>
        <v>50.86774386594854</v>
      </c>
      <c r="R5789">
        <v>114.701775</v>
      </c>
      <c r="S5789" t="s">
        <v>201</v>
      </c>
      <c r="T5789" s="221">
        <v>45566.313194444447</v>
      </c>
    </row>
    <row r="5790" spans="1:20" x14ac:dyDescent="0.35">
      <c r="A5790" t="s">
        <v>110</v>
      </c>
      <c r="B5790" t="s">
        <v>111</v>
      </c>
      <c r="C5790" t="s">
        <v>97</v>
      </c>
      <c r="D5790" s="29">
        <v>45966</v>
      </c>
      <c r="E5790" s="184" t="str">
        <f t="shared" si="365"/>
        <v/>
      </c>
      <c r="F5790" s="184" t="str">
        <f t="shared" si="366"/>
        <v/>
      </c>
      <c r="G5790" s="184" t="str">
        <f t="shared" si="367"/>
        <v/>
      </c>
      <c r="H5790" s="184" t="str">
        <f t="shared" si="368"/>
        <v/>
      </c>
      <c r="J5790" t="s">
        <v>253</v>
      </c>
      <c r="K5790" t="s">
        <v>253</v>
      </c>
      <c r="L5790">
        <f t="shared" si="364"/>
        <v>50.86774386594854</v>
      </c>
      <c r="R5790">
        <v>114.701775</v>
      </c>
      <c r="S5790" t="s">
        <v>201</v>
      </c>
      <c r="T5790" s="221">
        <v>45566.313194444447</v>
      </c>
    </row>
    <row r="5791" spans="1:20" x14ac:dyDescent="0.35">
      <c r="A5791" t="s">
        <v>110</v>
      </c>
      <c r="B5791" t="s">
        <v>111</v>
      </c>
      <c r="C5791" t="s">
        <v>97</v>
      </c>
      <c r="D5791" s="29">
        <v>45967</v>
      </c>
      <c r="E5791" s="184" t="str">
        <f t="shared" si="365"/>
        <v/>
      </c>
      <c r="F5791" s="184" t="str">
        <f t="shared" si="366"/>
        <v/>
      </c>
      <c r="G5791" s="184" t="str">
        <f t="shared" si="367"/>
        <v/>
      </c>
      <c r="H5791" s="184" t="str">
        <f t="shared" si="368"/>
        <v/>
      </c>
      <c r="J5791" t="s">
        <v>253</v>
      </c>
      <c r="K5791" t="s">
        <v>253</v>
      </c>
      <c r="L5791">
        <f t="shared" si="364"/>
        <v>50.86774386594854</v>
      </c>
      <c r="R5791">
        <v>114.701775</v>
      </c>
      <c r="S5791" t="s">
        <v>201</v>
      </c>
      <c r="T5791" s="221">
        <v>45566.313194444447</v>
      </c>
    </row>
    <row r="5792" spans="1:20" x14ac:dyDescent="0.35">
      <c r="A5792" t="s">
        <v>110</v>
      </c>
      <c r="B5792" t="s">
        <v>111</v>
      </c>
      <c r="C5792" t="s">
        <v>97</v>
      </c>
      <c r="D5792" s="29">
        <v>45968</v>
      </c>
      <c r="E5792" s="184" t="str">
        <f t="shared" si="365"/>
        <v/>
      </c>
      <c r="F5792" s="184" t="str">
        <f t="shared" si="366"/>
        <v/>
      </c>
      <c r="G5792" s="184" t="str">
        <f t="shared" si="367"/>
        <v/>
      </c>
      <c r="H5792" s="184" t="str">
        <f t="shared" si="368"/>
        <v/>
      </c>
      <c r="J5792" t="s">
        <v>253</v>
      </c>
      <c r="K5792" t="s">
        <v>253</v>
      </c>
      <c r="L5792">
        <f t="shared" si="364"/>
        <v>50.86774386594854</v>
      </c>
      <c r="R5792">
        <v>114.701775</v>
      </c>
      <c r="S5792" t="s">
        <v>201</v>
      </c>
      <c r="T5792" s="221">
        <v>45566.313194444447</v>
      </c>
    </row>
    <row r="5793" spans="1:20" x14ac:dyDescent="0.35">
      <c r="A5793" t="s">
        <v>110</v>
      </c>
      <c r="B5793" t="s">
        <v>111</v>
      </c>
      <c r="C5793" t="s">
        <v>97</v>
      </c>
      <c r="D5793" s="29">
        <v>45969</v>
      </c>
      <c r="E5793" s="184" t="str">
        <f t="shared" si="365"/>
        <v/>
      </c>
      <c r="F5793" s="184" t="str">
        <f t="shared" si="366"/>
        <v/>
      </c>
      <c r="G5793" s="184" t="str">
        <f t="shared" si="367"/>
        <v/>
      </c>
      <c r="H5793" s="184" t="str">
        <f t="shared" si="368"/>
        <v/>
      </c>
      <c r="J5793" t="s">
        <v>253</v>
      </c>
      <c r="K5793" t="s">
        <v>253</v>
      </c>
      <c r="L5793">
        <f t="shared" si="364"/>
        <v>50.86774386594854</v>
      </c>
      <c r="R5793">
        <v>114.701775</v>
      </c>
      <c r="S5793" t="s">
        <v>201</v>
      </c>
      <c r="T5793" s="221">
        <v>45566.313194444447</v>
      </c>
    </row>
    <row r="5794" spans="1:20" x14ac:dyDescent="0.35">
      <c r="A5794" t="s">
        <v>110</v>
      </c>
      <c r="B5794" t="s">
        <v>111</v>
      </c>
      <c r="C5794" t="s">
        <v>97</v>
      </c>
      <c r="D5794" s="29">
        <v>45970</v>
      </c>
      <c r="E5794" s="184" t="str">
        <f t="shared" si="365"/>
        <v/>
      </c>
      <c r="F5794" s="184" t="str">
        <f t="shared" si="366"/>
        <v/>
      </c>
      <c r="G5794" s="184" t="str">
        <f t="shared" si="367"/>
        <v/>
      </c>
      <c r="H5794" s="184" t="str">
        <f t="shared" si="368"/>
        <v/>
      </c>
      <c r="J5794" t="s">
        <v>253</v>
      </c>
      <c r="K5794" t="s">
        <v>253</v>
      </c>
      <c r="L5794">
        <f t="shared" si="364"/>
        <v>50.86774386594854</v>
      </c>
      <c r="R5794">
        <v>114.701775</v>
      </c>
      <c r="S5794" t="s">
        <v>201</v>
      </c>
      <c r="T5794" s="221">
        <v>45566.313194444447</v>
      </c>
    </row>
    <row r="5795" spans="1:20" x14ac:dyDescent="0.35">
      <c r="A5795" t="s">
        <v>110</v>
      </c>
      <c r="B5795" t="s">
        <v>111</v>
      </c>
      <c r="C5795" t="s">
        <v>97</v>
      </c>
      <c r="D5795" s="29">
        <v>45971</v>
      </c>
      <c r="E5795" s="184" t="str">
        <f t="shared" si="365"/>
        <v/>
      </c>
      <c r="F5795" s="184" t="str">
        <f t="shared" si="366"/>
        <v/>
      </c>
      <c r="G5795" s="184" t="str">
        <f t="shared" si="367"/>
        <v/>
      </c>
      <c r="H5795" s="184" t="str">
        <f t="shared" si="368"/>
        <v/>
      </c>
      <c r="J5795" t="s">
        <v>253</v>
      </c>
      <c r="K5795" t="s">
        <v>253</v>
      </c>
      <c r="L5795">
        <f t="shared" si="364"/>
        <v>50.86774386594854</v>
      </c>
      <c r="R5795">
        <v>114.701775</v>
      </c>
      <c r="S5795" t="s">
        <v>201</v>
      </c>
      <c r="T5795" s="221">
        <v>45566.313194444447</v>
      </c>
    </row>
    <row r="5796" spans="1:20" x14ac:dyDescent="0.35">
      <c r="A5796" t="s">
        <v>110</v>
      </c>
      <c r="B5796" t="s">
        <v>111</v>
      </c>
      <c r="C5796" t="s">
        <v>97</v>
      </c>
      <c r="D5796" s="29">
        <v>45972</v>
      </c>
      <c r="E5796" s="184" t="str">
        <f t="shared" si="365"/>
        <v/>
      </c>
      <c r="F5796" s="184" t="str">
        <f t="shared" si="366"/>
        <v/>
      </c>
      <c r="G5796" s="184" t="str">
        <f t="shared" si="367"/>
        <v/>
      </c>
      <c r="H5796" s="184" t="str">
        <f t="shared" si="368"/>
        <v/>
      </c>
      <c r="J5796" t="s">
        <v>253</v>
      </c>
      <c r="K5796" t="s">
        <v>253</v>
      </c>
      <c r="L5796">
        <f t="shared" si="364"/>
        <v>50.86774386594854</v>
      </c>
      <c r="R5796">
        <v>114.701775</v>
      </c>
      <c r="S5796" t="s">
        <v>201</v>
      </c>
      <c r="T5796" s="221">
        <v>45566.313194444447</v>
      </c>
    </row>
    <row r="5797" spans="1:20" x14ac:dyDescent="0.35">
      <c r="A5797" t="s">
        <v>110</v>
      </c>
      <c r="B5797" t="s">
        <v>111</v>
      </c>
      <c r="C5797" t="s">
        <v>97</v>
      </c>
      <c r="D5797" s="29">
        <v>45973</v>
      </c>
      <c r="E5797" s="184" t="str">
        <f t="shared" si="365"/>
        <v/>
      </c>
      <c r="F5797" s="184" t="str">
        <f t="shared" si="366"/>
        <v/>
      </c>
      <c r="G5797" s="184" t="str">
        <f t="shared" si="367"/>
        <v/>
      </c>
      <c r="H5797" s="184" t="str">
        <f t="shared" si="368"/>
        <v/>
      </c>
      <c r="J5797" t="s">
        <v>253</v>
      </c>
      <c r="K5797" t="s">
        <v>253</v>
      </c>
      <c r="L5797">
        <f t="shared" si="364"/>
        <v>50.86774386594854</v>
      </c>
      <c r="R5797">
        <v>114.701775</v>
      </c>
      <c r="S5797" t="s">
        <v>201</v>
      </c>
      <c r="T5797" s="221">
        <v>45566.313194444447</v>
      </c>
    </row>
    <row r="5798" spans="1:20" x14ac:dyDescent="0.35">
      <c r="A5798" t="s">
        <v>110</v>
      </c>
      <c r="B5798" t="s">
        <v>111</v>
      </c>
      <c r="C5798" t="s">
        <v>97</v>
      </c>
      <c r="D5798" s="29">
        <v>45974</v>
      </c>
      <c r="E5798" s="184" t="str">
        <f t="shared" si="365"/>
        <v/>
      </c>
      <c r="F5798" s="184" t="str">
        <f t="shared" si="366"/>
        <v/>
      </c>
      <c r="G5798" s="184" t="str">
        <f t="shared" si="367"/>
        <v/>
      </c>
      <c r="H5798" s="184" t="str">
        <f t="shared" si="368"/>
        <v/>
      </c>
      <c r="J5798" t="s">
        <v>253</v>
      </c>
      <c r="K5798" t="s">
        <v>253</v>
      </c>
      <c r="L5798">
        <f t="shared" si="364"/>
        <v>50.86774386594854</v>
      </c>
      <c r="R5798">
        <v>114.701775</v>
      </c>
      <c r="S5798" t="s">
        <v>201</v>
      </c>
      <c r="T5798" s="221">
        <v>45566.313194444447</v>
      </c>
    </row>
    <row r="5799" spans="1:20" x14ac:dyDescent="0.35">
      <c r="A5799" t="s">
        <v>110</v>
      </c>
      <c r="B5799" t="s">
        <v>111</v>
      </c>
      <c r="C5799" t="s">
        <v>97</v>
      </c>
      <c r="D5799" s="29">
        <v>45975</v>
      </c>
      <c r="E5799" s="184" t="str">
        <f t="shared" si="365"/>
        <v/>
      </c>
      <c r="F5799" s="184" t="str">
        <f t="shared" si="366"/>
        <v/>
      </c>
      <c r="G5799" s="184" t="str">
        <f t="shared" si="367"/>
        <v/>
      </c>
      <c r="H5799" s="184" t="str">
        <f t="shared" si="368"/>
        <v/>
      </c>
      <c r="J5799" t="s">
        <v>253</v>
      </c>
      <c r="K5799" t="s">
        <v>253</v>
      </c>
      <c r="L5799">
        <f t="shared" si="364"/>
        <v>50.86774386594854</v>
      </c>
      <c r="R5799">
        <v>114.701775</v>
      </c>
      <c r="S5799" t="s">
        <v>201</v>
      </c>
      <c r="T5799" s="221">
        <v>45566.313194444447</v>
      </c>
    </row>
    <row r="5800" spans="1:20" x14ac:dyDescent="0.35">
      <c r="A5800" t="s">
        <v>110</v>
      </c>
      <c r="B5800" t="s">
        <v>111</v>
      </c>
      <c r="C5800" t="s">
        <v>97</v>
      </c>
      <c r="D5800" s="29">
        <v>45976</v>
      </c>
      <c r="E5800" s="184" t="str">
        <f t="shared" si="365"/>
        <v/>
      </c>
      <c r="F5800" s="184" t="str">
        <f t="shared" si="366"/>
        <v/>
      </c>
      <c r="G5800" s="184" t="str">
        <f t="shared" si="367"/>
        <v/>
      </c>
      <c r="H5800" s="184" t="str">
        <f t="shared" si="368"/>
        <v/>
      </c>
      <c r="J5800" t="s">
        <v>253</v>
      </c>
      <c r="K5800" t="s">
        <v>253</v>
      </c>
      <c r="L5800">
        <f t="shared" si="364"/>
        <v>50.86774386594854</v>
      </c>
      <c r="R5800">
        <v>114.701775</v>
      </c>
      <c r="S5800" t="s">
        <v>201</v>
      </c>
      <c r="T5800" s="221">
        <v>45566.313194444447</v>
      </c>
    </row>
    <row r="5801" spans="1:20" x14ac:dyDescent="0.35">
      <c r="A5801" t="s">
        <v>110</v>
      </c>
      <c r="B5801" t="s">
        <v>111</v>
      </c>
      <c r="C5801" t="s">
        <v>97</v>
      </c>
      <c r="D5801" s="29">
        <v>45977</v>
      </c>
      <c r="E5801" s="184" t="str">
        <f t="shared" si="365"/>
        <v/>
      </c>
      <c r="F5801" s="184" t="str">
        <f t="shared" si="366"/>
        <v/>
      </c>
      <c r="G5801" s="184" t="str">
        <f t="shared" si="367"/>
        <v/>
      </c>
      <c r="H5801" s="184" t="str">
        <f t="shared" si="368"/>
        <v/>
      </c>
      <c r="J5801" t="s">
        <v>253</v>
      </c>
      <c r="K5801" t="s">
        <v>253</v>
      </c>
      <c r="L5801">
        <f t="shared" si="364"/>
        <v>50.86774386594854</v>
      </c>
      <c r="R5801">
        <v>114.701775</v>
      </c>
      <c r="S5801" t="s">
        <v>201</v>
      </c>
      <c r="T5801" s="221">
        <v>45566.313194444447</v>
      </c>
    </row>
    <row r="5802" spans="1:20" x14ac:dyDescent="0.35">
      <c r="A5802" t="s">
        <v>110</v>
      </c>
      <c r="B5802" t="s">
        <v>111</v>
      </c>
      <c r="C5802" t="s">
        <v>97</v>
      </c>
      <c r="D5802" s="29">
        <v>45978</v>
      </c>
      <c r="E5802" s="184" t="str">
        <f t="shared" si="365"/>
        <v/>
      </c>
      <c r="F5802" s="184" t="str">
        <f t="shared" si="366"/>
        <v/>
      </c>
      <c r="G5802" s="184" t="str">
        <f t="shared" si="367"/>
        <v/>
      </c>
      <c r="H5802" s="184" t="str">
        <f t="shared" si="368"/>
        <v/>
      </c>
      <c r="J5802" t="s">
        <v>253</v>
      </c>
      <c r="K5802" t="s">
        <v>253</v>
      </c>
      <c r="L5802">
        <f t="shared" si="364"/>
        <v>50.86774386594854</v>
      </c>
      <c r="R5802">
        <v>114.701775</v>
      </c>
      <c r="S5802" t="s">
        <v>201</v>
      </c>
      <c r="T5802" s="221">
        <v>45566.313194444447</v>
      </c>
    </row>
    <row r="5803" spans="1:20" x14ac:dyDescent="0.35">
      <c r="A5803" t="s">
        <v>110</v>
      </c>
      <c r="B5803" t="s">
        <v>111</v>
      </c>
      <c r="C5803" t="s">
        <v>97</v>
      </c>
      <c r="D5803" s="29">
        <v>45979</v>
      </c>
      <c r="E5803" s="184" t="str">
        <f t="shared" si="365"/>
        <v/>
      </c>
      <c r="F5803" s="184" t="str">
        <f t="shared" si="366"/>
        <v/>
      </c>
      <c r="G5803" s="184" t="str">
        <f t="shared" si="367"/>
        <v/>
      </c>
      <c r="H5803" s="184" t="str">
        <f t="shared" si="368"/>
        <v/>
      </c>
      <c r="J5803" t="s">
        <v>253</v>
      </c>
      <c r="K5803" t="s">
        <v>253</v>
      </c>
      <c r="L5803">
        <f t="shared" ref="L5803:L5846" si="369">51/1.0026</f>
        <v>50.86774386594854</v>
      </c>
      <c r="R5803">
        <v>114.701775</v>
      </c>
      <c r="S5803" t="s">
        <v>201</v>
      </c>
      <c r="T5803" s="221">
        <v>45566.313194444447</v>
      </c>
    </row>
    <row r="5804" spans="1:20" x14ac:dyDescent="0.35">
      <c r="A5804" t="s">
        <v>110</v>
      </c>
      <c r="B5804" t="s">
        <v>111</v>
      </c>
      <c r="C5804" t="s">
        <v>97</v>
      </c>
      <c r="D5804" s="29">
        <v>45980</v>
      </c>
      <c r="E5804" s="184" t="str">
        <f t="shared" si="365"/>
        <v/>
      </c>
      <c r="F5804" s="184" t="str">
        <f t="shared" si="366"/>
        <v/>
      </c>
      <c r="G5804" s="184" t="str">
        <f t="shared" si="367"/>
        <v/>
      </c>
      <c r="H5804" s="184" t="str">
        <f t="shared" si="368"/>
        <v/>
      </c>
      <c r="J5804" t="s">
        <v>253</v>
      </c>
      <c r="K5804" t="s">
        <v>253</v>
      </c>
      <c r="L5804">
        <f t="shared" si="369"/>
        <v>50.86774386594854</v>
      </c>
      <c r="R5804">
        <v>114.701775</v>
      </c>
      <c r="S5804" t="s">
        <v>201</v>
      </c>
      <c r="T5804" s="221">
        <v>45566.313194444447</v>
      </c>
    </row>
    <row r="5805" spans="1:20" x14ac:dyDescent="0.35">
      <c r="A5805" t="s">
        <v>110</v>
      </c>
      <c r="B5805" t="s">
        <v>111</v>
      </c>
      <c r="C5805" t="s">
        <v>97</v>
      </c>
      <c r="D5805" s="29">
        <v>45981</v>
      </c>
      <c r="E5805" s="184" t="str">
        <f t="shared" si="365"/>
        <v/>
      </c>
      <c r="F5805" s="184" t="str">
        <f t="shared" si="366"/>
        <v/>
      </c>
      <c r="G5805" s="184" t="str">
        <f t="shared" si="367"/>
        <v/>
      </c>
      <c r="H5805" s="184" t="str">
        <f t="shared" si="368"/>
        <v/>
      </c>
      <c r="J5805" t="s">
        <v>253</v>
      </c>
      <c r="K5805" t="s">
        <v>253</v>
      </c>
      <c r="L5805">
        <f t="shared" si="369"/>
        <v>50.86774386594854</v>
      </c>
      <c r="R5805">
        <v>114.701775</v>
      </c>
      <c r="S5805" t="s">
        <v>201</v>
      </c>
      <c r="T5805" s="221">
        <v>45566.313194444447</v>
      </c>
    </row>
    <row r="5806" spans="1:20" x14ac:dyDescent="0.35">
      <c r="A5806" t="s">
        <v>110</v>
      </c>
      <c r="B5806" t="s">
        <v>111</v>
      </c>
      <c r="C5806" t="s">
        <v>97</v>
      </c>
      <c r="D5806" s="29">
        <v>45982</v>
      </c>
      <c r="E5806" s="184" t="str">
        <f t="shared" si="365"/>
        <v/>
      </c>
      <c r="F5806" s="184" t="str">
        <f t="shared" si="366"/>
        <v/>
      </c>
      <c r="G5806" s="184" t="str">
        <f t="shared" si="367"/>
        <v/>
      </c>
      <c r="H5806" s="184" t="str">
        <f t="shared" si="368"/>
        <v/>
      </c>
      <c r="J5806" t="s">
        <v>253</v>
      </c>
      <c r="K5806" t="s">
        <v>253</v>
      </c>
      <c r="L5806">
        <f t="shared" si="369"/>
        <v>50.86774386594854</v>
      </c>
      <c r="R5806">
        <v>114.701775</v>
      </c>
      <c r="S5806" t="s">
        <v>201</v>
      </c>
      <c r="T5806" s="221">
        <v>45566.313194444447</v>
      </c>
    </row>
    <row r="5807" spans="1:20" x14ac:dyDescent="0.35">
      <c r="A5807" t="s">
        <v>110</v>
      </c>
      <c r="B5807" t="s">
        <v>111</v>
      </c>
      <c r="C5807" t="s">
        <v>97</v>
      </c>
      <c r="D5807" s="29">
        <v>45983</v>
      </c>
      <c r="E5807" s="184" t="str">
        <f t="shared" si="365"/>
        <v/>
      </c>
      <c r="F5807" s="184" t="str">
        <f t="shared" si="366"/>
        <v/>
      </c>
      <c r="G5807" s="184" t="str">
        <f t="shared" si="367"/>
        <v/>
      </c>
      <c r="H5807" s="184" t="str">
        <f t="shared" si="368"/>
        <v/>
      </c>
      <c r="J5807" t="s">
        <v>253</v>
      </c>
      <c r="K5807" t="s">
        <v>253</v>
      </c>
      <c r="L5807">
        <f t="shared" si="369"/>
        <v>50.86774386594854</v>
      </c>
      <c r="R5807">
        <v>114.701775</v>
      </c>
      <c r="S5807" t="s">
        <v>201</v>
      </c>
      <c r="T5807" s="221">
        <v>45566.313194444447</v>
      </c>
    </row>
    <row r="5808" spans="1:20" x14ac:dyDescent="0.35">
      <c r="A5808" t="s">
        <v>110</v>
      </c>
      <c r="B5808" t="s">
        <v>111</v>
      </c>
      <c r="C5808" t="s">
        <v>97</v>
      </c>
      <c r="D5808" s="29">
        <v>45984</v>
      </c>
      <c r="E5808" s="184" t="str">
        <f t="shared" si="365"/>
        <v/>
      </c>
      <c r="F5808" s="184" t="str">
        <f t="shared" si="366"/>
        <v/>
      </c>
      <c r="G5808" s="184" t="str">
        <f t="shared" si="367"/>
        <v/>
      </c>
      <c r="H5808" s="184" t="str">
        <f t="shared" si="368"/>
        <v/>
      </c>
      <c r="J5808" t="s">
        <v>253</v>
      </c>
      <c r="K5808" t="s">
        <v>253</v>
      </c>
      <c r="L5808">
        <f t="shared" si="369"/>
        <v>50.86774386594854</v>
      </c>
      <c r="R5808">
        <v>114.701775</v>
      </c>
      <c r="S5808" t="s">
        <v>201</v>
      </c>
      <c r="T5808" s="221">
        <v>45566.313194444447</v>
      </c>
    </row>
    <row r="5809" spans="1:20" x14ac:dyDescent="0.35">
      <c r="A5809" t="s">
        <v>110</v>
      </c>
      <c r="B5809" t="s">
        <v>111</v>
      </c>
      <c r="C5809" t="s">
        <v>97</v>
      </c>
      <c r="D5809" s="29">
        <v>45985</v>
      </c>
      <c r="E5809" s="184" t="str">
        <f t="shared" si="365"/>
        <v/>
      </c>
      <c r="F5809" s="184" t="str">
        <f t="shared" si="366"/>
        <v/>
      </c>
      <c r="G5809" s="184" t="str">
        <f t="shared" si="367"/>
        <v/>
      </c>
      <c r="H5809" s="184" t="str">
        <f t="shared" si="368"/>
        <v/>
      </c>
      <c r="J5809" t="s">
        <v>253</v>
      </c>
      <c r="K5809" t="s">
        <v>253</v>
      </c>
      <c r="L5809">
        <f t="shared" si="369"/>
        <v>50.86774386594854</v>
      </c>
      <c r="R5809">
        <v>114.701775</v>
      </c>
      <c r="S5809" t="s">
        <v>201</v>
      </c>
      <c r="T5809" s="221">
        <v>45566.313194444447</v>
      </c>
    </row>
    <row r="5810" spans="1:20" x14ac:dyDescent="0.35">
      <c r="A5810" t="s">
        <v>110</v>
      </c>
      <c r="B5810" t="s">
        <v>111</v>
      </c>
      <c r="C5810" t="s">
        <v>97</v>
      </c>
      <c r="D5810" s="29">
        <v>45986</v>
      </c>
      <c r="E5810" s="184" t="str">
        <f t="shared" si="365"/>
        <v/>
      </c>
      <c r="F5810" s="184" t="str">
        <f t="shared" si="366"/>
        <v/>
      </c>
      <c r="G5810" s="184" t="str">
        <f t="shared" si="367"/>
        <v/>
      </c>
      <c r="H5810" s="184" t="str">
        <f t="shared" si="368"/>
        <v/>
      </c>
      <c r="J5810" t="s">
        <v>253</v>
      </c>
      <c r="K5810" t="s">
        <v>253</v>
      </c>
      <c r="L5810">
        <f t="shared" si="369"/>
        <v>50.86774386594854</v>
      </c>
      <c r="R5810">
        <v>114.701775</v>
      </c>
      <c r="S5810" t="s">
        <v>201</v>
      </c>
      <c r="T5810" s="221">
        <v>45566.313194444447</v>
      </c>
    </row>
    <row r="5811" spans="1:20" x14ac:dyDescent="0.35">
      <c r="A5811" t="s">
        <v>110</v>
      </c>
      <c r="B5811" t="s">
        <v>111</v>
      </c>
      <c r="C5811" t="s">
        <v>97</v>
      </c>
      <c r="D5811" s="29">
        <v>45987</v>
      </c>
      <c r="E5811" s="184" t="str">
        <f t="shared" si="365"/>
        <v/>
      </c>
      <c r="F5811" s="184" t="str">
        <f t="shared" si="366"/>
        <v/>
      </c>
      <c r="G5811" s="184" t="str">
        <f t="shared" si="367"/>
        <v/>
      </c>
      <c r="H5811" s="184" t="str">
        <f t="shared" si="368"/>
        <v/>
      </c>
      <c r="J5811" t="s">
        <v>253</v>
      </c>
      <c r="K5811" t="s">
        <v>253</v>
      </c>
      <c r="L5811">
        <f t="shared" si="369"/>
        <v>50.86774386594854</v>
      </c>
      <c r="R5811">
        <v>114.701775</v>
      </c>
      <c r="S5811" t="s">
        <v>201</v>
      </c>
      <c r="T5811" s="221">
        <v>45566.313194444447</v>
      </c>
    </row>
    <row r="5812" spans="1:20" x14ac:dyDescent="0.35">
      <c r="A5812" t="s">
        <v>110</v>
      </c>
      <c r="B5812" t="s">
        <v>111</v>
      </c>
      <c r="C5812" t="s">
        <v>97</v>
      </c>
      <c r="D5812" s="29">
        <v>45988</v>
      </c>
      <c r="E5812" s="184" t="str">
        <f t="shared" si="365"/>
        <v/>
      </c>
      <c r="F5812" s="184" t="str">
        <f t="shared" si="366"/>
        <v/>
      </c>
      <c r="G5812" s="184" t="str">
        <f t="shared" si="367"/>
        <v/>
      </c>
      <c r="H5812" s="184" t="str">
        <f t="shared" si="368"/>
        <v/>
      </c>
      <c r="J5812" t="s">
        <v>253</v>
      </c>
      <c r="K5812" t="s">
        <v>253</v>
      </c>
      <c r="L5812">
        <f t="shared" si="369"/>
        <v>50.86774386594854</v>
      </c>
      <c r="R5812">
        <v>114.701775</v>
      </c>
      <c r="S5812" t="s">
        <v>201</v>
      </c>
      <c r="T5812" s="221">
        <v>45566.313194444447</v>
      </c>
    </row>
    <row r="5813" spans="1:20" x14ac:dyDescent="0.35">
      <c r="A5813" t="s">
        <v>110</v>
      </c>
      <c r="B5813" t="s">
        <v>111</v>
      </c>
      <c r="C5813" t="s">
        <v>97</v>
      </c>
      <c r="D5813" s="29">
        <v>45989</v>
      </c>
      <c r="E5813" s="184" t="str">
        <f t="shared" si="365"/>
        <v/>
      </c>
      <c r="F5813" s="184" t="str">
        <f t="shared" si="366"/>
        <v/>
      </c>
      <c r="G5813" s="184" t="str">
        <f t="shared" si="367"/>
        <v/>
      </c>
      <c r="H5813" s="184" t="str">
        <f t="shared" si="368"/>
        <v/>
      </c>
      <c r="J5813" t="s">
        <v>253</v>
      </c>
      <c r="K5813" t="s">
        <v>253</v>
      </c>
      <c r="L5813">
        <f t="shared" si="369"/>
        <v>50.86774386594854</v>
      </c>
      <c r="R5813">
        <v>114.701775</v>
      </c>
      <c r="S5813" t="s">
        <v>201</v>
      </c>
      <c r="T5813" s="221">
        <v>45566.313194444447</v>
      </c>
    </row>
    <row r="5814" spans="1:20" x14ac:dyDescent="0.35">
      <c r="A5814" t="s">
        <v>110</v>
      </c>
      <c r="B5814" t="s">
        <v>111</v>
      </c>
      <c r="C5814" t="s">
        <v>97</v>
      </c>
      <c r="D5814" s="29">
        <v>45990</v>
      </c>
      <c r="E5814" s="184" t="str">
        <f t="shared" si="365"/>
        <v/>
      </c>
      <c r="F5814" s="184" t="str">
        <f t="shared" si="366"/>
        <v/>
      </c>
      <c r="G5814" s="184" t="str">
        <f t="shared" si="367"/>
        <v/>
      </c>
      <c r="H5814" s="184" t="str">
        <f t="shared" si="368"/>
        <v/>
      </c>
      <c r="J5814" t="s">
        <v>253</v>
      </c>
      <c r="K5814" t="s">
        <v>253</v>
      </c>
      <c r="L5814">
        <f t="shared" si="369"/>
        <v>50.86774386594854</v>
      </c>
      <c r="R5814">
        <v>114.701775</v>
      </c>
      <c r="S5814" t="s">
        <v>201</v>
      </c>
      <c r="T5814" s="221">
        <v>45566.313194444447</v>
      </c>
    </row>
    <row r="5815" spans="1:20" x14ac:dyDescent="0.35">
      <c r="A5815" t="s">
        <v>110</v>
      </c>
      <c r="B5815" t="s">
        <v>111</v>
      </c>
      <c r="C5815" t="s">
        <v>97</v>
      </c>
      <c r="D5815" s="29">
        <v>45991</v>
      </c>
      <c r="E5815" s="184" t="str">
        <f t="shared" si="365"/>
        <v/>
      </c>
      <c r="F5815" s="184" t="str">
        <f t="shared" si="366"/>
        <v/>
      </c>
      <c r="G5815" s="184" t="str">
        <f t="shared" si="367"/>
        <v/>
      </c>
      <c r="H5815" s="184" t="str">
        <f t="shared" si="368"/>
        <v/>
      </c>
      <c r="J5815" t="s">
        <v>253</v>
      </c>
      <c r="K5815" t="s">
        <v>253</v>
      </c>
      <c r="L5815">
        <f t="shared" si="369"/>
        <v>50.86774386594854</v>
      </c>
      <c r="R5815">
        <v>114.701775</v>
      </c>
      <c r="S5815" t="s">
        <v>201</v>
      </c>
      <c r="T5815" s="221">
        <v>45566.313194444447</v>
      </c>
    </row>
    <row r="5816" spans="1:20" x14ac:dyDescent="0.35">
      <c r="A5816" t="s">
        <v>110</v>
      </c>
      <c r="B5816" t="s">
        <v>111</v>
      </c>
      <c r="C5816" t="s">
        <v>97</v>
      </c>
      <c r="D5816" s="29">
        <v>45992</v>
      </c>
      <c r="E5816" s="184" t="str">
        <f t="shared" si="365"/>
        <v/>
      </c>
      <c r="F5816" s="184" t="str">
        <f t="shared" si="366"/>
        <v/>
      </c>
      <c r="G5816" s="184" t="str">
        <f t="shared" si="367"/>
        <v/>
      </c>
      <c r="H5816" s="184" t="str">
        <f t="shared" si="368"/>
        <v/>
      </c>
      <c r="J5816" t="s">
        <v>253</v>
      </c>
      <c r="K5816" t="s">
        <v>253</v>
      </c>
      <c r="L5816">
        <f t="shared" si="369"/>
        <v>50.86774386594854</v>
      </c>
      <c r="R5816">
        <v>114.701775</v>
      </c>
      <c r="S5816" t="s">
        <v>201</v>
      </c>
      <c r="T5816" s="221">
        <v>45566.313194444447</v>
      </c>
    </row>
    <row r="5817" spans="1:20" x14ac:dyDescent="0.35">
      <c r="A5817" t="s">
        <v>110</v>
      </c>
      <c r="B5817" t="s">
        <v>111</v>
      </c>
      <c r="C5817" t="s">
        <v>97</v>
      </c>
      <c r="D5817" s="29">
        <v>45993</v>
      </c>
      <c r="E5817" s="184" t="str">
        <f t="shared" si="365"/>
        <v/>
      </c>
      <c r="F5817" s="184" t="str">
        <f t="shared" si="366"/>
        <v/>
      </c>
      <c r="G5817" s="184" t="str">
        <f t="shared" si="367"/>
        <v/>
      </c>
      <c r="H5817" s="184" t="str">
        <f t="shared" si="368"/>
        <v/>
      </c>
      <c r="J5817" t="s">
        <v>253</v>
      </c>
      <c r="K5817" t="s">
        <v>253</v>
      </c>
      <c r="L5817">
        <f t="shared" si="369"/>
        <v>50.86774386594854</v>
      </c>
      <c r="R5817">
        <v>114.701775</v>
      </c>
      <c r="S5817" t="s">
        <v>201</v>
      </c>
      <c r="T5817" s="221">
        <v>45566.313194444447</v>
      </c>
    </row>
    <row r="5818" spans="1:20" x14ac:dyDescent="0.35">
      <c r="A5818" t="s">
        <v>110</v>
      </c>
      <c r="B5818" t="s">
        <v>111</v>
      </c>
      <c r="C5818" t="s">
        <v>97</v>
      </c>
      <c r="D5818" s="29">
        <v>45994</v>
      </c>
      <c r="E5818" s="184" t="str">
        <f t="shared" si="365"/>
        <v/>
      </c>
      <c r="F5818" s="184" t="str">
        <f t="shared" si="366"/>
        <v/>
      </c>
      <c r="G5818" s="184" t="str">
        <f t="shared" si="367"/>
        <v/>
      </c>
      <c r="H5818" s="184" t="str">
        <f t="shared" si="368"/>
        <v/>
      </c>
      <c r="J5818" t="s">
        <v>253</v>
      </c>
      <c r="K5818" t="s">
        <v>253</v>
      </c>
      <c r="L5818">
        <f t="shared" si="369"/>
        <v>50.86774386594854</v>
      </c>
      <c r="R5818">
        <v>114.701775</v>
      </c>
      <c r="S5818" t="s">
        <v>201</v>
      </c>
      <c r="T5818" s="221">
        <v>45566.313194444447</v>
      </c>
    </row>
    <row r="5819" spans="1:20" x14ac:dyDescent="0.35">
      <c r="A5819" t="s">
        <v>110</v>
      </c>
      <c r="B5819" t="s">
        <v>111</v>
      </c>
      <c r="C5819" t="s">
        <v>97</v>
      </c>
      <c r="D5819" s="29">
        <v>45995</v>
      </c>
      <c r="E5819" s="184" t="str">
        <f t="shared" si="365"/>
        <v/>
      </c>
      <c r="F5819" s="184" t="str">
        <f t="shared" si="366"/>
        <v/>
      </c>
      <c r="G5819" s="184" t="str">
        <f t="shared" si="367"/>
        <v/>
      </c>
      <c r="H5819" s="184" t="str">
        <f t="shared" si="368"/>
        <v/>
      </c>
      <c r="J5819" t="s">
        <v>253</v>
      </c>
      <c r="K5819" t="s">
        <v>253</v>
      </c>
      <c r="L5819">
        <f t="shared" si="369"/>
        <v>50.86774386594854</v>
      </c>
      <c r="R5819">
        <v>114.701775</v>
      </c>
      <c r="S5819" t="s">
        <v>201</v>
      </c>
      <c r="T5819" s="221">
        <v>45566.313194444447</v>
      </c>
    </row>
    <row r="5820" spans="1:20" x14ac:dyDescent="0.35">
      <c r="A5820" t="s">
        <v>110</v>
      </c>
      <c r="B5820" t="s">
        <v>111</v>
      </c>
      <c r="C5820" t="s">
        <v>97</v>
      </c>
      <c r="D5820" s="29">
        <v>45996</v>
      </c>
      <c r="E5820" s="184" t="str">
        <f t="shared" si="365"/>
        <v/>
      </c>
      <c r="F5820" s="184" t="str">
        <f t="shared" si="366"/>
        <v/>
      </c>
      <c r="G5820" s="184" t="str">
        <f t="shared" si="367"/>
        <v/>
      </c>
      <c r="H5820" s="184" t="str">
        <f t="shared" si="368"/>
        <v/>
      </c>
      <c r="J5820" t="s">
        <v>253</v>
      </c>
      <c r="K5820" t="s">
        <v>253</v>
      </c>
      <c r="L5820">
        <f t="shared" si="369"/>
        <v>50.86774386594854</v>
      </c>
      <c r="R5820">
        <v>114.701775</v>
      </c>
      <c r="S5820" t="s">
        <v>201</v>
      </c>
      <c r="T5820" s="221">
        <v>45566.313194444447</v>
      </c>
    </row>
    <row r="5821" spans="1:20" x14ac:dyDescent="0.35">
      <c r="A5821" t="s">
        <v>110</v>
      </c>
      <c r="B5821" t="s">
        <v>111</v>
      </c>
      <c r="C5821" t="s">
        <v>97</v>
      </c>
      <c r="D5821" s="29">
        <v>45997</v>
      </c>
      <c r="E5821" s="184" t="str">
        <f t="shared" si="365"/>
        <v/>
      </c>
      <c r="F5821" s="184" t="str">
        <f t="shared" si="366"/>
        <v/>
      </c>
      <c r="G5821" s="184" t="str">
        <f t="shared" si="367"/>
        <v/>
      </c>
      <c r="H5821" s="184" t="str">
        <f t="shared" si="368"/>
        <v/>
      </c>
      <c r="J5821" t="s">
        <v>253</v>
      </c>
      <c r="K5821" t="s">
        <v>253</v>
      </c>
      <c r="L5821">
        <f t="shared" si="369"/>
        <v>50.86774386594854</v>
      </c>
      <c r="R5821">
        <v>114.701775</v>
      </c>
      <c r="S5821" t="s">
        <v>201</v>
      </c>
      <c r="T5821" s="221">
        <v>45566.313194444447</v>
      </c>
    </row>
    <row r="5822" spans="1:20" x14ac:dyDescent="0.35">
      <c r="A5822" t="s">
        <v>110</v>
      </c>
      <c r="B5822" t="s">
        <v>111</v>
      </c>
      <c r="C5822" t="s">
        <v>97</v>
      </c>
      <c r="D5822" s="29">
        <v>45998</v>
      </c>
      <c r="E5822" s="184" t="str">
        <f t="shared" si="365"/>
        <v/>
      </c>
      <c r="F5822" s="184" t="str">
        <f t="shared" si="366"/>
        <v/>
      </c>
      <c r="G5822" s="184" t="str">
        <f t="shared" si="367"/>
        <v/>
      </c>
      <c r="H5822" s="184" t="str">
        <f t="shared" si="368"/>
        <v/>
      </c>
      <c r="J5822" t="s">
        <v>253</v>
      </c>
      <c r="K5822" t="s">
        <v>253</v>
      </c>
      <c r="L5822">
        <f t="shared" si="369"/>
        <v>50.86774386594854</v>
      </c>
      <c r="R5822">
        <v>114.701775</v>
      </c>
      <c r="S5822" t="s">
        <v>201</v>
      </c>
      <c r="T5822" s="221">
        <v>45566.313194444447</v>
      </c>
    </row>
    <row r="5823" spans="1:20" x14ac:dyDescent="0.35">
      <c r="A5823" t="s">
        <v>110</v>
      </c>
      <c r="B5823" t="s">
        <v>111</v>
      </c>
      <c r="C5823" t="s">
        <v>97</v>
      </c>
      <c r="D5823" s="29">
        <v>45999</v>
      </c>
      <c r="E5823" s="184" t="str">
        <f t="shared" si="365"/>
        <v/>
      </c>
      <c r="F5823" s="184" t="str">
        <f t="shared" si="366"/>
        <v/>
      </c>
      <c r="G5823" s="184" t="str">
        <f t="shared" si="367"/>
        <v/>
      </c>
      <c r="H5823" s="184" t="str">
        <f t="shared" si="368"/>
        <v/>
      </c>
      <c r="J5823" t="s">
        <v>253</v>
      </c>
      <c r="K5823" t="s">
        <v>253</v>
      </c>
      <c r="L5823">
        <f t="shared" si="369"/>
        <v>50.86774386594854</v>
      </c>
      <c r="R5823">
        <v>114.701775</v>
      </c>
      <c r="S5823" t="s">
        <v>201</v>
      </c>
      <c r="T5823" s="221">
        <v>45566.313194444447</v>
      </c>
    </row>
    <row r="5824" spans="1:20" x14ac:dyDescent="0.35">
      <c r="A5824" t="s">
        <v>110</v>
      </c>
      <c r="B5824" t="s">
        <v>111</v>
      </c>
      <c r="C5824" t="s">
        <v>97</v>
      </c>
      <c r="D5824" s="29">
        <v>46000</v>
      </c>
      <c r="E5824" s="184" t="str">
        <f t="shared" si="365"/>
        <v/>
      </c>
      <c r="F5824" s="184" t="str">
        <f t="shared" si="366"/>
        <v/>
      </c>
      <c r="G5824" s="184" t="str">
        <f t="shared" si="367"/>
        <v/>
      </c>
      <c r="H5824" s="184" t="str">
        <f t="shared" si="368"/>
        <v/>
      </c>
      <c r="J5824" t="s">
        <v>253</v>
      </c>
      <c r="K5824" t="s">
        <v>253</v>
      </c>
      <c r="L5824">
        <f t="shared" si="369"/>
        <v>50.86774386594854</v>
      </c>
      <c r="R5824">
        <v>114.701775</v>
      </c>
      <c r="S5824" t="s">
        <v>201</v>
      </c>
      <c r="T5824" s="221">
        <v>45566.313194444447</v>
      </c>
    </row>
    <row r="5825" spans="1:20" x14ac:dyDescent="0.35">
      <c r="A5825" t="s">
        <v>110</v>
      </c>
      <c r="B5825" t="s">
        <v>111</v>
      </c>
      <c r="C5825" t="s">
        <v>97</v>
      </c>
      <c r="D5825" s="29">
        <v>46001</v>
      </c>
      <c r="E5825" s="184" t="str">
        <f t="shared" si="365"/>
        <v/>
      </c>
      <c r="F5825" s="184" t="str">
        <f t="shared" si="366"/>
        <v/>
      </c>
      <c r="G5825" s="184" t="str">
        <f t="shared" si="367"/>
        <v/>
      </c>
      <c r="H5825" s="184" t="str">
        <f t="shared" si="368"/>
        <v/>
      </c>
      <c r="J5825" t="s">
        <v>253</v>
      </c>
      <c r="K5825" t="s">
        <v>253</v>
      </c>
      <c r="L5825">
        <f t="shared" si="369"/>
        <v>50.86774386594854</v>
      </c>
      <c r="R5825">
        <v>114.701775</v>
      </c>
      <c r="S5825" t="s">
        <v>201</v>
      </c>
      <c r="T5825" s="221">
        <v>45566.313194444447</v>
      </c>
    </row>
    <row r="5826" spans="1:20" x14ac:dyDescent="0.35">
      <c r="A5826" t="s">
        <v>110</v>
      </c>
      <c r="B5826" t="s">
        <v>111</v>
      </c>
      <c r="C5826" t="s">
        <v>97</v>
      </c>
      <c r="D5826" s="29">
        <v>46002</v>
      </c>
      <c r="E5826" s="184" t="str">
        <f t="shared" si="365"/>
        <v/>
      </c>
      <c r="F5826" s="184" t="str">
        <f t="shared" si="366"/>
        <v/>
      </c>
      <c r="G5826" s="184" t="str">
        <f t="shared" si="367"/>
        <v/>
      </c>
      <c r="H5826" s="184" t="str">
        <f t="shared" si="368"/>
        <v/>
      </c>
      <c r="J5826" t="s">
        <v>253</v>
      </c>
      <c r="K5826" t="s">
        <v>253</v>
      </c>
      <c r="L5826">
        <f t="shared" si="369"/>
        <v>50.86774386594854</v>
      </c>
      <c r="R5826">
        <v>114.701775</v>
      </c>
      <c r="S5826" t="s">
        <v>201</v>
      </c>
      <c r="T5826" s="221">
        <v>45566.313194444447</v>
      </c>
    </row>
    <row r="5827" spans="1:20" x14ac:dyDescent="0.35">
      <c r="A5827" t="s">
        <v>110</v>
      </c>
      <c r="B5827" t="s">
        <v>111</v>
      </c>
      <c r="C5827" t="s">
        <v>97</v>
      </c>
      <c r="D5827" s="29">
        <v>46003</v>
      </c>
      <c r="E5827" s="184" t="str">
        <f t="shared" si="365"/>
        <v/>
      </c>
      <c r="F5827" s="184" t="str">
        <f t="shared" si="366"/>
        <v/>
      </c>
      <c r="G5827" s="184" t="str">
        <f t="shared" si="367"/>
        <v/>
      </c>
      <c r="H5827" s="184" t="str">
        <f t="shared" si="368"/>
        <v/>
      </c>
      <c r="J5827" t="s">
        <v>253</v>
      </c>
      <c r="K5827" t="s">
        <v>253</v>
      </c>
      <c r="L5827">
        <f t="shared" si="369"/>
        <v>50.86774386594854</v>
      </c>
      <c r="R5827">
        <v>114.701775</v>
      </c>
      <c r="S5827" t="s">
        <v>201</v>
      </c>
      <c r="T5827" s="221">
        <v>45566.313194444447</v>
      </c>
    </row>
    <row r="5828" spans="1:20" x14ac:dyDescent="0.35">
      <c r="A5828" t="s">
        <v>110</v>
      </c>
      <c r="B5828" t="s">
        <v>111</v>
      </c>
      <c r="C5828" t="s">
        <v>97</v>
      </c>
      <c r="D5828" s="29">
        <v>46004</v>
      </c>
      <c r="E5828" s="184" t="str">
        <f t="shared" si="365"/>
        <v/>
      </c>
      <c r="F5828" s="184" t="str">
        <f t="shared" si="366"/>
        <v/>
      </c>
      <c r="G5828" s="184" t="str">
        <f t="shared" si="367"/>
        <v/>
      </c>
      <c r="H5828" s="184" t="str">
        <f t="shared" si="368"/>
        <v/>
      </c>
      <c r="J5828" t="s">
        <v>253</v>
      </c>
      <c r="K5828" t="s">
        <v>253</v>
      </c>
      <c r="L5828">
        <f t="shared" si="369"/>
        <v>50.86774386594854</v>
      </c>
      <c r="R5828">
        <v>114.701775</v>
      </c>
      <c r="S5828" t="s">
        <v>201</v>
      </c>
      <c r="T5828" s="221">
        <v>45566.313194444447</v>
      </c>
    </row>
    <row r="5829" spans="1:20" x14ac:dyDescent="0.35">
      <c r="A5829" t="s">
        <v>110</v>
      </c>
      <c r="B5829" t="s">
        <v>111</v>
      </c>
      <c r="C5829" t="s">
        <v>97</v>
      </c>
      <c r="D5829" s="29">
        <v>46005</v>
      </c>
      <c r="E5829" s="184" t="str">
        <f t="shared" si="365"/>
        <v/>
      </c>
      <c r="F5829" s="184" t="str">
        <f t="shared" si="366"/>
        <v/>
      </c>
      <c r="G5829" s="184" t="str">
        <f t="shared" si="367"/>
        <v/>
      </c>
      <c r="H5829" s="184" t="str">
        <f t="shared" si="368"/>
        <v/>
      </c>
      <c r="J5829" t="s">
        <v>253</v>
      </c>
      <c r="K5829" t="s">
        <v>253</v>
      </c>
      <c r="L5829">
        <f t="shared" si="369"/>
        <v>50.86774386594854</v>
      </c>
      <c r="R5829">
        <v>114.701775</v>
      </c>
      <c r="S5829" t="s">
        <v>201</v>
      </c>
      <c r="T5829" s="221">
        <v>45566.313194444447</v>
      </c>
    </row>
    <row r="5830" spans="1:20" x14ac:dyDescent="0.35">
      <c r="A5830" t="s">
        <v>110</v>
      </c>
      <c r="B5830" t="s">
        <v>111</v>
      </c>
      <c r="C5830" t="s">
        <v>97</v>
      </c>
      <c r="D5830" s="29">
        <v>46006</v>
      </c>
      <c r="E5830" s="184" t="str">
        <f t="shared" si="365"/>
        <v/>
      </c>
      <c r="F5830" s="184" t="str">
        <f t="shared" si="366"/>
        <v/>
      </c>
      <c r="G5830" s="184" t="str">
        <f t="shared" si="367"/>
        <v/>
      </c>
      <c r="H5830" s="184" t="str">
        <f t="shared" si="368"/>
        <v/>
      </c>
      <c r="J5830" t="s">
        <v>253</v>
      </c>
      <c r="K5830" t="s">
        <v>253</v>
      </c>
      <c r="L5830">
        <f t="shared" si="369"/>
        <v>50.86774386594854</v>
      </c>
      <c r="R5830">
        <v>114.701775</v>
      </c>
      <c r="S5830" t="s">
        <v>201</v>
      </c>
      <c r="T5830" s="221">
        <v>45566.313194444447</v>
      </c>
    </row>
    <row r="5831" spans="1:20" x14ac:dyDescent="0.35">
      <c r="A5831" t="s">
        <v>110</v>
      </c>
      <c r="B5831" t="s">
        <v>111</v>
      </c>
      <c r="C5831" t="s">
        <v>97</v>
      </c>
      <c r="D5831" s="29">
        <v>46007</v>
      </c>
      <c r="E5831" s="184" t="str">
        <f t="shared" si="365"/>
        <v/>
      </c>
      <c r="F5831" s="184" t="str">
        <f t="shared" si="366"/>
        <v/>
      </c>
      <c r="G5831" s="184" t="str">
        <f t="shared" si="367"/>
        <v/>
      </c>
      <c r="H5831" s="184" t="str">
        <f t="shared" si="368"/>
        <v/>
      </c>
      <c r="J5831" t="s">
        <v>253</v>
      </c>
      <c r="K5831" t="s">
        <v>253</v>
      </c>
      <c r="L5831">
        <f t="shared" si="369"/>
        <v>50.86774386594854</v>
      </c>
      <c r="R5831">
        <v>114.701775</v>
      </c>
      <c r="S5831" t="s">
        <v>201</v>
      </c>
      <c r="T5831" s="221">
        <v>45566.313194444447</v>
      </c>
    </row>
    <row r="5832" spans="1:20" x14ac:dyDescent="0.35">
      <c r="A5832" t="s">
        <v>110</v>
      </c>
      <c r="B5832" t="s">
        <v>111</v>
      </c>
      <c r="C5832" t="s">
        <v>97</v>
      </c>
      <c r="D5832" s="29">
        <v>46008</v>
      </c>
      <c r="E5832" s="184" t="str">
        <f t="shared" ref="E5832:E5895" si="370">IF(J5832="","",IF(L5832=0,0,IF(1-(J5832/L5832)&lt;0,"",1-(J5832/L5832))))</f>
        <v/>
      </c>
      <c r="F5832" s="184" t="str">
        <f t="shared" ref="F5832:F5895" si="371">IF(K5832="","",IF(L5832=0,0,IF(1-(K5832/L5832)&lt;0,"",1-(K5832/L5832))))</f>
        <v/>
      </c>
      <c r="G5832" s="184" t="str">
        <f t="shared" ref="G5832:G5895" si="372">IF(J5832="","",IF(1-(J5832/R5832)&lt;0,"",1-(J5832/R5832)))</f>
        <v/>
      </c>
      <c r="H5832" s="184" t="str">
        <f t="shared" ref="H5832:H5895" si="373">IF(K5832="","",IF(1-(K5832/R5832)&lt;0,"",1-(K5832/R5832)))</f>
        <v/>
      </c>
      <c r="J5832" t="s">
        <v>253</v>
      </c>
      <c r="K5832" t="s">
        <v>253</v>
      </c>
      <c r="L5832">
        <f t="shared" si="369"/>
        <v>50.86774386594854</v>
      </c>
      <c r="R5832">
        <v>114.701775</v>
      </c>
      <c r="S5832" t="s">
        <v>201</v>
      </c>
      <c r="T5832" s="221">
        <v>45566.313194444447</v>
      </c>
    </row>
    <row r="5833" spans="1:20" x14ac:dyDescent="0.35">
      <c r="A5833" t="s">
        <v>110</v>
      </c>
      <c r="B5833" t="s">
        <v>111</v>
      </c>
      <c r="C5833" t="s">
        <v>97</v>
      </c>
      <c r="D5833" s="29">
        <v>46009</v>
      </c>
      <c r="E5833" s="184" t="str">
        <f t="shared" si="370"/>
        <v/>
      </c>
      <c r="F5833" s="184" t="str">
        <f t="shared" si="371"/>
        <v/>
      </c>
      <c r="G5833" s="184" t="str">
        <f t="shared" si="372"/>
        <v/>
      </c>
      <c r="H5833" s="184" t="str">
        <f t="shared" si="373"/>
        <v/>
      </c>
      <c r="J5833" t="s">
        <v>253</v>
      </c>
      <c r="K5833" t="s">
        <v>253</v>
      </c>
      <c r="L5833">
        <f t="shared" si="369"/>
        <v>50.86774386594854</v>
      </c>
      <c r="R5833">
        <v>114.701775</v>
      </c>
      <c r="S5833" t="s">
        <v>201</v>
      </c>
      <c r="T5833" s="221">
        <v>45566.313194444447</v>
      </c>
    </row>
    <row r="5834" spans="1:20" x14ac:dyDescent="0.35">
      <c r="A5834" t="s">
        <v>110</v>
      </c>
      <c r="B5834" t="s">
        <v>111</v>
      </c>
      <c r="C5834" t="s">
        <v>97</v>
      </c>
      <c r="D5834" s="29">
        <v>46010</v>
      </c>
      <c r="E5834" s="184" t="str">
        <f t="shared" si="370"/>
        <v/>
      </c>
      <c r="F5834" s="184" t="str">
        <f t="shared" si="371"/>
        <v/>
      </c>
      <c r="G5834" s="184" t="str">
        <f t="shared" si="372"/>
        <v/>
      </c>
      <c r="H5834" s="184" t="str">
        <f t="shared" si="373"/>
        <v/>
      </c>
      <c r="J5834" t="s">
        <v>253</v>
      </c>
      <c r="K5834" t="s">
        <v>253</v>
      </c>
      <c r="L5834">
        <f t="shared" si="369"/>
        <v>50.86774386594854</v>
      </c>
      <c r="R5834">
        <v>114.701775</v>
      </c>
      <c r="S5834" t="s">
        <v>201</v>
      </c>
      <c r="T5834" s="221">
        <v>45566.313194444447</v>
      </c>
    </row>
    <row r="5835" spans="1:20" x14ac:dyDescent="0.35">
      <c r="A5835" t="s">
        <v>110</v>
      </c>
      <c r="B5835" t="s">
        <v>111</v>
      </c>
      <c r="C5835" t="s">
        <v>97</v>
      </c>
      <c r="D5835" s="29">
        <v>46011</v>
      </c>
      <c r="E5835" s="184" t="str">
        <f t="shared" si="370"/>
        <v/>
      </c>
      <c r="F5835" s="184" t="str">
        <f t="shared" si="371"/>
        <v/>
      </c>
      <c r="G5835" s="184" t="str">
        <f t="shared" si="372"/>
        <v/>
      </c>
      <c r="H5835" s="184" t="str">
        <f t="shared" si="373"/>
        <v/>
      </c>
      <c r="J5835" t="s">
        <v>253</v>
      </c>
      <c r="K5835" t="s">
        <v>253</v>
      </c>
      <c r="L5835">
        <f t="shared" si="369"/>
        <v>50.86774386594854</v>
      </c>
      <c r="R5835">
        <v>114.701775</v>
      </c>
      <c r="S5835" t="s">
        <v>201</v>
      </c>
      <c r="T5835" s="221">
        <v>45566.313194444447</v>
      </c>
    </row>
    <row r="5836" spans="1:20" x14ac:dyDescent="0.35">
      <c r="A5836" t="s">
        <v>110</v>
      </c>
      <c r="B5836" t="s">
        <v>111</v>
      </c>
      <c r="C5836" t="s">
        <v>97</v>
      </c>
      <c r="D5836" s="29">
        <v>46012</v>
      </c>
      <c r="E5836" s="184" t="str">
        <f t="shared" si="370"/>
        <v/>
      </c>
      <c r="F5836" s="184" t="str">
        <f t="shared" si="371"/>
        <v/>
      </c>
      <c r="G5836" s="184" t="str">
        <f t="shared" si="372"/>
        <v/>
      </c>
      <c r="H5836" s="184" t="str">
        <f t="shared" si="373"/>
        <v/>
      </c>
      <c r="J5836" t="s">
        <v>253</v>
      </c>
      <c r="K5836" t="s">
        <v>253</v>
      </c>
      <c r="L5836">
        <f t="shared" si="369"/>
        <v>50.86774386594854</v>
      </c>
      <c r="R5836">
        <v>114.701775</v>
      </c>
      <c r="S5836" t="s">
        <v>201</v>
      </c>
      <c r="T5836" s="221">
        <v>45566.313194444447</v>
      </c>
    </row>
    <row r="5837" spans="1:20" x14ac:dyDescent="0.35">
      <c r="A5837" t="s">
        <v>110</v>
      </c>
      <c r="B5837" t="s">
        <v>111</v>
      </c>
      <c r="C5837" t="s">
        <v>97</v>
      </c>
      <c r="D5837" s="29">
        <v>46013</v>
      </c>
      <c r="E5837" s="184" t="str">
        <f t="shared" si="370"/>
        <v/>
      </c>
      <c r="F5837" s="184" t="str">
        <f t="shared" si="371"/>
        <v/>
      </c>
      <c r="G5837" s="184" t="str">
        <f t="shared" si="372"/>
        <v/>
      </c>
      <c r="H5837" s="184" t="str">
        <f t="shared" si="373"/>
        <v/>
      </c>
      <c r="J5837" t="s">
        <v>253</v>
      </c>
      <c r="K5837" t="s">
        <v>253</v>
      </c>
      <c r="L5837">
        <f t="shared" si="369"/>
        <v>50.86774386594854</v>
      </c>
      <c r="R5837">
        <v>114.701775</v>
      </c>
      <c r="S5837" t="s">
        <v>201</v>
      </c>
      <c r="T5837" s="221">
        <v>45566.313194444447</v>
      </c>
    </row>
    <row r="5838" spans="1:20" x14ac:dyDescent="0.35">
      <c r="A5838" t="s">
        <v>110</v>
      </c>
      <c r="B5838" t="s">
        <v>111</v>
      </c>
      <c r="C5838" t="s">
        <v>97</v>
      </c>
      <c r="D5838" s="29">
        <v>46014</v>
      </c>
      <c r="E5838" s="184" t="str">
        <f t="shared" si="370"/>
        <v/>
      </c>
      <c r="F5838" s="184" t="str">
        <f t="shared" si="371"/>
        <v/>
      </c>
      <c r="G5838" s="184" t="str">
        <f t="shared" si="372"/>
        <v/>
      </c>
      <c r="H5838" s="184" t="str">
        <f t="shared" si="373"/>
        <v/>
      </c>
      <c r="J5838" t="s">
        <v>253</v>
      </c>
      <c r="K5838" t="s">
        <v>253</v>
      </c>
      <c r="L5838">
        <f t="shared" si="369"/>
        <v>50.86774386594854</v>
      </c>
      <c r="R5838">
        <v>114.701775</v>
      </c>
      <c r="S5838" t="s">
        <v>201</v>
      </c>
      <c r="T5838" s="221">
        <v>45566.313194444447</v>
      </c>
    </row>
    <row r="5839" spans="1:20" x14ac:dyDescent="0.35">
      <c r="A5839" t="s">
        <v>110</v>
      </c>
      <c r="B5839" t="s">
        <v>111</v>
      </c>
      <c r="C5839" t="s">
        <v>97</v>
      </c>
      <c r="D5839" s="29">
        <v>46015</v>
      </c>
      <c r="E5839" s="184" t="str">
        <f t="shared" si="370"/>
        <v/>
      </c>
      <c r="F5839" s="184" t="str">
        <f t="shared" si="371"/>
        <v/>
      </c>
      <c r="G5839" s="184" t="str">
        <f t="shared" si="372"/>
        <v/>
      </c>
      <c r="H5839" s="184" t="str">
        <f t="shared" si="373"/>
        <v/>
      </c>
      <c r="J5839" t="s">
        <v>253</v>
      </c>
      <c r="K5839" t="s">
        <v>253</v>
      </c>
      <c r="L5839">
        <f t="shared" si="369"/>
        <v>50.86774386594854</v>
      </c>
      <c r="R5839">
        <v>114.701775</v>
      </c>
      <c r="S5839" t="s">
        <v>201</v>
      </c>
      <c r="T5839" s="221">
        <v>45566.313194444447</v>
      </c>
    </row>
    <row r="5840" spans="1:20" x14ac:dyDescent="0.35">
      <c r="A5840" t="s">
        <v>110</v>
      </c>
      <c r="B5840" t="s">
        <v>111</v>
      </c>
      <c r="C5840" t="s">
        <v>97</v>
      </c>
      <c r="D5840" s="29">
        <v>46016</v>
      </c>
      <c r="E5840" s="184" t="str">
        <f t="shared" si="370"/>
        <v/>
      </c>
      <c r="F5840" s="184" t="str">
        <f t="shared" si="371"/>
        <v/>
      </c>
      <c r="G5840" s="184" t="str">
        <f t="shared" si="372"/>
        <v/>
      </c>
      <c r="H5840" s="184" t="str">
        <f t="shared" si="373"/>
        <v/>
      </c>
      <c r="J5840" t="s">
        <v>253</v>
      </c>
      <c r="K5840" t="s">
        <v>253</v>
      </c>
      <c r="L5840">
        <f t="shared" si="369"/>
        <v>50.86774386594854</v>
      </c>
      <c r="R5840">
        <v>114.701775</v>
      </c>
      <c r="S5840" t="s">
        <v>201</v>
      </c>
      <c r="T5840" s="221">
        <v>45566.313194444447</v>
      </c>
    </row>
    <row r="5841" spans="1:20" x14ac:dyDescent="0.35">
      <c r="A5841" t="s">
        <v>110</v>
      </c>
      <c r="B5841" t="s">
        <v>111</v>
      </c>
      <c r="C5841" t="s">
        <v>97</v>
      </c>
      <c r="D5841" s="29">
        <v>46017</v>
      </c>
      <c r="E5841" s="184" t="str">
        <f t="shared" si="370"/>
        <v/>
      </c>
      <c r="F5841" s="184" t="str">
        <f t="shared" si="371"/>
        <v/>
      </c>
      <c r="G5841" s="184" t="str">
        <f t="shared" si="372"/>
        <v/>
      </c>
      <c r="H5841" s="184" t="str">
        <f t="shared" si="373"/>
        <v/>
      </c>
      <c r="J5841" t="s">
        <v>253</v>
      </c>
      <c r="K5841" t="s">
        <v>253</v>
      </c>
      <c r="L5841">
        <f t="shared" si="369"/>
        <v>50.86774386594854</v>
      </c>
      <c r="R5841">
        <v>114.701775</v>
      </c>
      <c r="S5841" t="s">
        <v>201</v>
      </c>
      <c r="T5841" s="221">
        <v>45566.313194444447</v>
      </c>
    </row>
    <row r="5842" spans="1:20" x14ac:dyDescent="0.35">
      <c r="A5842" t="s">
        <v>110</v>
      </c>
      <c r="B5842" t="s">
        <v>111</v>
      </c>
      <c r="C5842" t="s">
        <v>97</v>
      </c>
      <c r="D5842" s="29">
        <v>46018</v>
      </c>
      <c r="E5842" s="184" t="str">
        <f t="shared" si="370"/>
        <v/>
      </c>
      <c r="F5842" s="184" t="str">
        <f t="shared" si="371"/>
        <v/>
      </c>
      <c r="G5842" s="184" t="str">
        <f t="shared" si="372"/>
        <v/>
      </c>
      <c r="H5842" s="184" t="str">
        <f t="shared" si="373"/>
        <v/>
      </c>
      <c r="J5842" t="s">
        <v>253</v>
      </c>
      <c r="K5842" t="s">
        <v>253</v>
      </c>
      <c r="L5842">
        <f t="shared" si="369"/>
        <v>50.86774386594854</v>
      </c>
      <c r="R5842">
        <v>114.701775</v>
      </c>
      <c r="S5842" t="s">
        <v>201</v>
      </c>
      <c r="T5842" s="221">
        <v>45566.313194444447</v>
      </c>
    </row>
    <row r="5843" spans="1:20" x14ac:dyDescent="0.35">
      <c r="A5843" t="s">
        <v>110</v>
      </c>
      <c r="B5843" t="s">
        <v>111</v>
      </c>
      <c r="C5843" t="s">
        <v>97</v>
      </c>
      <c r="D5843" s="29">
        <v>46019</v>
      </c>
      <c r="E5843" s="184" t="str">
        <f t="shared" si="370"/>
        <v/>
      </c>
      <c r="F5843" s="184" t="str">
        <f t="shared" si="371"/>
        <v/>
      </c>
      <c r="G5843" s="184" t="str">
        <f t="shared" si="372"/>
        <v/>
      </c>
      <c r="H5843" s="184" t="str">
        <f t="shared" si="373"/>
        <v/>
      </c>
      <c r="J5843" t="s">
        <v>253</v>
      </c>
      <c r="K5843" t="s">
        <v>253</v>
      </c>
      <c r="L5843">
        <f t="shared" si="369"/>
        <v>50.86774386594854</v>
      </c>
      <c r="R5843">
        <v>114.701775</v>
      </c>
      <c r="S5843" t="s">
        <v>201</v>
      </c>
      <c r="T5843" s="221">
        <v>45566.313194444447</v>
      </c>
    </row>
    <row r="5844" spans="1:20" x14ac:dyDescent="0.35">
      <c r="A5844" t="s">
        <v>110</v>
      </c>
      <c r="B5844" t="s">
        <v>111</v>
      </c>
      <c r="C5844" t="s">
        <v>97</v>
      </c>
      <c r="D5844" s="29">
        <v>46020</v>
      </c>
      <c r="E5844" s="184" t="str">
        <f t="shared" si="370"/>
        <v/>
      </c>
      <c r="F5844" s="184" t="str">
        <f t="shared" si="371"/>
        <v/>
      </c>
      <c r="G5844" s="184" t="str">
        <f t="shared" si="372"/>
        <v/>
      </c>
      <c r="H5844" s="184" t="str">
        <f t="shared" si="373"/>
        <v/>
      </c>
      <c r="J5844" t="s">
        <v>253</v>
      </c>
      <c r="K5844" t="s">
        <v>253</v>
      </c>
      <c r="L5844">
        <f t="shared" si="369"/>
        <v>50.86774386594854</v>
      </c>
      <c r="R5844">
        <v>114.701775</v>
      </c>
      <c r="S5844" t="s">
        <v>201</v>
      </c>
      <c r="T5844" s="221">
        <v>45566.313194444447</v>
      </c>
    </row>
    <row r="5845" spans="1:20" x14ac:dyDescent="0.35">
      <c r="A5845" t="s">
        <v>110</v>
      </c>
      <c r="B5845" t="s">
        <v>111</v>
      </c>
      <c r="C5845" t="s">
        <v>97</v>
      </c>
      <c r="D5845" s="29">
        <v>46021</v>
      </c>
      <c r="E5845" s="184" t="str">
        <f t="shared" si="370"/>
        <v/>
      </c>
      <c r="F5845" s="184" t="str">
        <f t="shared" si="371"/>
        <v/>
      </c>
      <c r="G5845" s="184" t="str">
        <f t="shared" si="372"/>
        <v/>
      </c>
      <c r="H5845" s="184" t="str">
        <f t="shared" si="373"/>
        <v/>
      </c>
      <c r="J5845" t="s">
        <v>253</v>
      </c>
      <c r="K5845" t="s">
        <v>253</v>
      </c>
      <c r="L5845">
        <f t="shared" si="369"/>
        <v>50.86774386594854</v>
      </c>
      <c r="R5845">
        <v>114.701775</v>
      </c>
      <c r="S5845" t="s">
        <v>201</v>
      </c>
      <c r="T5845" s="221">
        <v>45566.313194444447</v>
      </c>
    </row>
    <row r="5846" spans="1:20" x14ac:dyDescent="0.35">
      <c r="A5846" t="s">
        <v>110</v>
      </c>
      <c r="B5846" t="s">
        <v>111</v>
      </c>
      <c r="C5846" t="s">
        <v>97</v>
      </c>
      <c r="D5846" s="29">
        <v>46022</v>
      </c>
      <c r="E5846" s="184" t="str">
        <f t="shared" si="370"/>
        <v/>
      </c>
      <c r="F5846" s="184" t="str">
        <f t="shared" si="371"/>
        <v/>
      </c>
      <c r="G5846" s="184" t="str">
        <f t="shared" si="372"/>
        <v/>
      </c>
      <c r="H5846" s="184" t="str">
        <f t="shared" si="373"/>
        <v/>
      </c>
      <c r="J5846" t="s">
        <v>253</v>
      </c>
      <c r="K5846" t="s">
        <v>253</v>
      </c>
      <c r="L5846">
        <f t="shared" si="369"/>
        <v>50.86774386594854</v>
      </c>
      <c r="R5846">
        <v>114.701775</v>
      </c>
      <c r="S5846" t="s">
        <v>201</v>
      </c>
      <c r="T5846" s="221">
        <v>45566.313194444447</v>
      </c>
    </row>
    <row r="5847" spans="1:20" x14ac:dyDescent="0.35">
      <c r="A5847" t="s">
        <v>110</v>
      </c>
      <c r="B5847" t="s">
        <v>111</v>
      </c>
      <c r="C5847" t="s">
        <v>92</v>
      </c>
      <c r="D5847" s="29">
        <v>45658</v>
      </c>
      <c r="E5847" s="184" t="str">
        <f t="shared" si="370"/>
        <v/>
      </c>
      <c r="F5847" s="184" t="str">
        <f t="shared" si="371"/>
        <v/>
      </c>
      <c r="G5847" s="184" t="str">
        <f t="shared" si="372"/>
        <v/>
      </c>
      <c r="H5847" s="184" t="str">
        <f t="shared" si="373"/>
        <v/>
      </c>
      <c r="L5847">
        <v>134.6499102333932</v>
      </c>
      <c r="R5847">
        <v>134.6499102333932</v>
      </c>
      <c r="S5847" t="s">
        <v>201</v>
      </c>
      <c r="T5847" s="221">
        <v>45356.333333333336</v>
      </c>
    </row>
    <row r="5848" spans="1:20" x14ac:dyDescent="0.35">
      <c r="A5848" t="s">
        <v>110</v>
      </c>
      <c r="B5848" t="s">
        <v>111</v>
      </c>
      <c r="C5848" t="s">
        <v>92</v>
      </c>
      <c r="D5848" s="29">
        <v>45659</v>
      </c>
      <c r="E5848" s="184" t="str">
        <f t="shared" si="370"/>
        <v/>
      </c>
      <c r="F5848" s="184" t="str">
        <f t="shared" si="371"/>
        <v/>
      </c>
      <c r="G5848" s="184" t="str">
        <f t="shared" si="372"/>
        <v/>
      </c>
      <c r="H5848" s="184" t="str">
        <f t="shared" si="373"/>
        <v/>
      </c>
      <c r="L5848">
        <v>134.6499102333932</v>
      </c>
      <c r="R5848">
        <v>134.6499102333932</v>
      </c>
      <c r="S5848" t="s">
        <v>201</v>
      </c>
      <c r="T5848" s="221">
        <v>45356.333333333336</v>
      </c>
    </row>
    <row r="5849" spans="1:20" x14ac:dyDescent="0.35">
      <c r="A5849" t="s">
        <v>110</v>
      </c>
      <c r="B5849" t="s">
        <v>111</v>
      </c>
      <c r="C5849" t="s">
        <v>92</v>
      </c>
      <c r="D5849" s="29">
        <v>45660</v>
      </c>
      <c r="E5849" s="184" t="str">
        <f t="shared" si="370"/>
        <v/>
      </c>
      <c r="F5849" s="184" t="str">
        <f t="shared" si="371"/>
        <v/>
      </c>
      <c r="G5849" s="184" t="str">
        <f t="shared" si="372"/>
        <v/>
      </c>
      <c r="H5849" s="184" t="str">
        <f t="shared" si="373"/>
        <v/>
      </c>
      <c r="L5849">
        <v>134.6499102333932</v>
      </c>
      <c r="R5849">
        <v>134.6499102333932</v>
      </c>
      <c r="S5849" t="s">
        <v>201</v>
      </c>
      <c r="T5849" s="221">
        <v>45356.333333333336</v>
      </c>
    </row>
    <row r="5850" spans="1:20" x14ac:dyDescent="0.35">
      <c r="A5850" t="s">
        <v>110</v>
      </c>
      <c r="B5850" t="s">
        <v>111</v>
      </c>
      <c r="C5850" t="s">
        <v>92</v>
      </c>
      <c r="D5850" s="29">
        <v>45661</v>
      </c>
      <c r="E5850" s="184" t="str">
        <f t="shared" si="370"/>
        <v/>
      </c>
      <c r="F5850" s="184" t="str">
        <f t="shared" si="371"/>
        <v/>
      </c>
      <c r="G5850" s="184" t="str">
        <f t="shared" si="372"/>
        <v/>
      </c>
      <c r="H5850" s="184" t="str">
        <f t="shared" si="373"/>
        <v/>
      </c>
      <c r="L5850">
        <v>134.6499102333932</v>
      </c>
      <c r="R5850">
        <v>134.6499102333932</v>
      </c>
      <c r="S5850" t="s">
        <v>201</v>
      </c>
      <c r="T5850" s="221">
        <v>45356.333333333336</v>
      </c>
    </row>
    <row r="5851" spans="1:20" x14ac:dyDescent="0.35">
      <c r="A5851" t="s">
        <v>110</v>
      </c>
      <c r="B5851" t="s">
        <v>111</v>
      </c>
      <c r="C5851" t="s">
        <v>92</v>
      </c>
      <c r="D5851" s="29">
        <v>45662</v>
      </c>
      <c r="E5851" s="184" t="str">
        <f t="shared" si="370"/>
        <v/>
      </c>
      <c r="F5851" s="184" t="str">
        <f t="shared" si="371"/>
        <v/>
      </c>
      <c r="G5851" s="184" t="str">
        <f t="shared" si="372"/>
        <v/>
      </c>
      <c r="H5851" s="184" t="str">
        <f t="shared" si="373"/>
        <v/>
      </c>
      <c r="L5851">
        <v>134.6499102333932</v>
      </c>
      <c r="R5851">
        <v>134.6499102333932</v>
      </c>
      <c r="S5851" t="s">
        <v>201</v>
      </c>
      <c r="T5851" s="221">
        <v>45356.333333333336</v>
      </c>
    </row>
    <row r="5852" spans="1:20" x14ac:dyDescent="0.35">
      <c r="A5852" t="s">
        <v>110</v>
      </c>
      <c r="B5852" t="s">
        <v>111</v>
      </c>
      <c r="C5852" t="s">
        <v>92</v>
      </c>
      <c r="D5852" s="29">
        <v>45663</v>
      </c>
      <c r="E5852" s="184" t="str">
        <f t="shared" si="370"/>
        <v/>
      </c>
      <c r="F5852" s="184" t="str">
        <f t="shared" si="371"/>
        <v/>
      </c>
      <c r="G5852" s="184" t="str">
        <f t="shared" si="372"/>
        <v/>
      </c>
      <c r="H5852" s="184" t="str">
        <f t="shared" si="373"/>
        <v/>
      </c>
      <c r="L5852">
        <v>134.6499102333932</v>
      </c>
      <c r="R5852">
        <v>134.6499102333932</v>
      </c>
      <c r="S5852" t="s">
        <v>201</v>
      </c>
      <c r="T5852" s="221">
        <v>45356.333333333336</v>
      </c>
    </row>
    <row r="5853" spans="1:20" x14ac:dyDescent="0.35">
      <c r="A5853" t="s">
        <v>110</v>
      </c>
      <c r="B5853" t="s">
        <v>111</v>
      </c>
      <c r="C5853" t="s">
        <v>92</v>
      </c>
      <c r="D5853" s="29">
        <v>45664</v>
      </c>
      <c r="E5853" s="184" t="str">
        <f t="shared" si="370"/>
        <v/>
      </c>
      <c r="F5853" s="184" t="str">
        <f t="shared" si="371"/>
        <v/>
      </c>
      <c r="G5853" s="184" t="str">
        <f t="shared" si="372"/>
        <v/>
      </c>
      <c r="H5853" s="184" t="str">
        <f t="shared" si="373"/>
        <v/>
      </c>
      <c r="L5853">
        <v>134.6499102333932</v>
      </c>
      <c r="R5853">
        <v>134.6499102333932</v>
      </c>
      <c r="S5853" t="s">
        <v>201</v>
      </c>
      <c r="T5853" s="221">
        <v>45356.333333333336</v>
      </c>
    </row>
    <row r="5854" spans="1:20" x14ac:dyDescent="0.35">
      <c r="A5854" t="s">
        <v>110</v>
      </c>
      <c r="B5854" t="s">
        <v>111</v>
      </c>
      <c r="C5854" t="s">
        <v>92</v>
      </c>
      <c r="D5854" s="29">
        <v>45665</v>
      </c>
      <c r="E5854" s="184" t="str">
        <f t="shared" si="370"/>
        <v/>
      </c>
      <c r="F5854" s="184" t="str">
        <f t="shared" si="371"/>
        <v/>
      </c>
      <c r="G5854" s="184" t="str">
        <f t="shared" si="372"/>
        <v/>
      </c>
      <c r="H5854" s="184" t="str">
        <f t="shared" si="373"/>
        <v/>
      </c>
      <c r="L5854">
        <v>134.6499102333932</v>
      </c>
      <c r="R5854">
        <v>134.6499102333932</v>
      </c>
      <c r="S5854" t="s">
        <v>201</v>
      </c>
      <c r="T5854" s="221">
        <v>45356.333333333336</v>
      </c>
    </row>
    <row r="5855" spans="1:20" x14ac:dyDescent="0.35">
      <c r="A5855" t="s">
        <v>110</v>
      </c>
      <c r="B5855" t="s">
        <v>111</v>
      </c>
      <c r="C5855" t="s">
        <v>92</v>
      </c>
      <c r="D5855" s="29">
        <v>45666</v>
      </c>
      <c r="E5855" s="184" t="str">
        <f t="shared" si="370"/>
        <v/>
      </c>
      <c r="F5855" s="184" t="str">
        <f t="shared" si="371"/>
        <v/>
      </c>
      <c r="G5855" s="184" t="str">
        <f t="shared" si="372"/>
        <v/>
      </c>
      <c r="H5855" s="184" t="str">
        <f t="shared" si="373"/>
        <v/>
      </c>
      <c r="L5855">
        <v>134.6499102333932</v>
      </c>
      <c r="R5855">
        <v>134.6499102333932</v>
      </c>
      <c r="S5855" t="s">
        <v>201</v>
      </c>
      <c r="T5855" s="221">
        <v>45356.333333333336</v>
      </c>
    </row>
    <row r="5856" spans="1:20" x14ac:dyDescent="0.35">
      <c r="A5856" t="s">
        <v>110</v>
      </c>
      <c r="B5856" t="s">
        <v>111</v>
      </c>
      <c r="C5856" t="s">
        <v>92</v>
      </c>
      <c r="D5856" s="29">
        <v>45667</v>
      </c>
      <c r="E5856" s="184" t="str">
        <f t="shared" si="370"/>
        <v/>
      </c>
      <c r="F5856" s="184" t="str">
        <f t="shared" si="371"/>
        <v/>
      </c>
      <c r="G5856" s="184" t="str">
        <f t="shared" si="372"/>
        <v/>
      </c>
      <c r="H5856" s="184" t="str">
        <f t="shared" si="373"/>
        <v/>
      </c>
      <c r="L5856">
        <v>134.6499102333932</v>
      </c>
      <c r="R5856">
        <v>134.6499102333932</v>
      </c>
      <c r="S5856" t="s">
        <v>201</v>
      </c>
      <c r="T5856" s="221">
        <v>45356.333333333336</v>
      </c>
    </row>
    <row r="5857" spans="1:20" x14ac:dyDescent="0.35">
      <c r="A5857" t="s">
        <v>110</v>
      </c>
      <c r="B5857" t="s">
        <v>111</v>
      </c>
      <c r="C5857" t="s">
        <v>92</v>
      </c>
      <c r="D5857" s="29">
        <v>45668</v>
      </c>
      <c r="E5857" s="184" t="str">
        <f t="shared" si="370"/>
        <v/>
      </c>
      <c r="F5857" s="184" t="str">
        <f t="shared" si="371"/>
        <v/>
      </c>
      <c r="G5857" s="184" t="str">
        <f t="shared" si="372"/>
        <v/>
      </c>
      <c r="H5857" s="184" t="str">
        <f t="shared" si="373"/>
        <v/>
      </c>
      <c r="L5857">
        <v>134.6499102333932</v>
      </c>
      <c r="R5857">
        <v>134.6499102333932</v>
      </c>
      <c r="S5857" t="s">
        <v>201</v>
      </c>
      <c r="T5857" s="221">
        <v>45356.333333333336</v>
      </c>
    </row>
    <row r="5858" spans="1:20" x14ac:dyDescent="0.35">
      <c r="A5858" t="s">
        <v>110</v>
      </c>
      <c r="B5858" t="s">
        <v>111</v>
      </c>
      <c r="C5858" t="s">
        <v>92</v>
      </c>
      <c r="D5858" s="29">
        <v>45669</v>
      </c>
      <c r="E5858" s="184" t="str">
        <f t="shared" si="370"/>
        <v/>
      </c>
      <c r="F5858" s="184" t="str">
        <f t="shared" si="371"/>
        <v/>
      </c>
      <c r="G5858" s="184" t="str">
        <f t="shared" si="372"/>
        <v/>
      </c>
      <c r="H5858" s="184" t="str">
        <f t="shared" si="373"/>
        <v/>
      </c>
      <c r="L5858">
        <v>134.6499102333932</v>
      </c>
      <c r="R5858">
        <v>134.6499102333932</v>
      </c>
      <c r="S5858" t="s">
        <v>201</v>
      </c>
      <c r="T5858" s="221">
        <v>45356.333333333336</v>
      </c>
    </row>
    <row r="5859" spans="1:20" x14ac:dyDescent="0.35">
      <c r="A5859" t="s">
        <v>110</v>
      </c>
      <c r="B5859" t="s">
        <v>111</v>
      </c>
      <c r="C5859" t="s">
        <v>92</v>
      </c>
      <c r="D5859" s="29">
        <v>45670</v>
      </c>
      <c r="E5859" s="184" t="str">
        <f t="shared" si="370"/>
        <v/>
      </c>
      <c r="F5859" s="184" t="str">
        <f t="shared" si="371"/>
        <v/>
      </c>
      <c r="G5859" s="184" t="str">
        <f t="shared" si="372"/>
        <v/>
      </c>
      <c r="H5859" s="184" t="str">
        <f t="shared" si="373"/>
        <v/>
      </c>
      <c r="L5859">
        <v>134.6499102333932</v>
      </c>
      <c r="R5859">
        <v>134.6499102333932</v>
      </c>
      <c r="S5859" t="s">
        <v>201</v>
      </c>
      <c r="T5859" s="221">
        <v>45356.333333333336</v>
      </c>
    </row>
    <row r="5860" spans="1:20" x14ac:dyDescent="0.35">
      <c r="A5860" t="s">
        <v>110</v>
      </c>
      <c r="B5860" t="s">
        <v>111</v>
      </c>
      <c r="C5860" t="s">
        <v>92</v>
      </c>
      <c r="D5860" s="29">
        <v>45671</v>
      </c>
      <c r="E5860" s="184" t="str">
        <f t="shared" si="370"/>
        <v/>
      </c>
      <c r="F5860" s="184" t="str">
        <f t="shared" si="371"/>
        <v/>
      </c>
      <c r="G5860" s="184" t="str">
        <f t="shared" si="372"/>
        <v/>
      </c>
      <c r="H5860" s="184" t="str">
        <f t="shared" si="373"/>
        <v/>
      </c>
      <c r="L5860">
        <v>134.6499102333932</v>
      </c>
      <c r="R5860">
        <v>134.6499102333932</v>
      </c>
      <c r="S5860" t="s">
        <v>201</v>
      </c>
      <c r="T5860" s="221">
        <v>45356.333333333336</v>
      </c>
    </row>
    <row r="5861" spans="1:20" x14ac:dyDescent="0.35">
      <c r="A5861" t="s">
        <v>110</v>
      </c>
      <c r="B5861" t="s">
        <v>111</v>
      </c>
      <c r="C5861" t="s">
        <v>92</v>
      </c>
      <c r="D5861" s="29">
        <v>45672</v>
      </c>
      <c r="E5861" s="184" t="str">
        <f t="shared" si="370"/>
        <v/>
      </c>
      <c r="F5861" s="184" t="str">
        <f t="shared" si="371"/>
        <v/>
      </c>
      <c r="G5861" s="184" t="str">
        <f t="shared" si="372"/>
        <v/>
      </c>
      <c r="H5861" s="184" t="str">
        <f t="shared" si="373"/>
        <v/>
      </c>
      <c r="L5861">
        <v>134.6499102333932</v>
      </c>
      <c r="R5861">
        <v>134.6499102333932</v>
      </c>
      <c r="S5861" t="s">
        <v>201</v>
      </c>
      <c r="T5861" s="221">
        <v>45356.333333333336</v>
      </c>
    </row>
    <row r="5862" spans="1:20" x14ac:dyDescent="0.35">
      <c r="A5862" t="s">
        <v>110</v>
      </c>
      <c r="B5862" t="s">
        <v>111</v>
      </c>
      <c r="C5862" t="s">
        <v>92</v>
      </c>
      <c r="D5862" s="29">
        <v>45673</v>
      </c>
      <c r="E5862" s="184" t="str">
        <f t="shared" si="370"/>
        <v/>
      </c>
      <c r="F5862" s="184" t="str">
        <f t="shared" si="371"/>
        <v/>
      </c>
      <c r="G5862" s="184" t="str">
        <f t="shared" si="372"/>
        <v/>
      </c>
      <c r="H5862" s="184" t="str">
        <f t="shared" si="373"/>
        <v/>
      </c>
      <c r="L5862">
        <v>134.6499102333932</v>
      </c>
      <c r="R5862">
        <v>134.6499102333932</v>
      </c>
      <c r="S5862" t="s">
        <v>201</v>
      </c>
      <c r="T5862" s="221">
        <v>45356.333333333336</v>
      </c>
    </row>
    <row r="5863" spans="1:20" x14ac:dyDescent="0.35">
      <c r="A5863" t="s">
        <v>110</v>
      </c>
      <c r="B5863" t="s">
        <v>111</v>
      </c>
      <c r="C5863" t="s">
        <v>92</v>
      </c>
      <c r="D5863" s="29">
        <v>45674</v>
      </c>
      <c r="E5863" s="184" t="str">
        <f t="shared" si="370"/>
        <v/>
      </c>
      <c r="F5863" s="184" t="str">
        <f t="shared" si="371"/>
        <v/>
      </c>
      <c r="G5863" s="184" t="str">
        <f t="shared" si="372"/>
        <v/>
      </c>
      <c r="H5863" s="184" t="str">
        <f t="shared" si="373"/>
        <v/>
      </c>
      <c r="L5863">
        <v>134.6499102333932</v>
      </c>
      <c r="R5863">
        <v>134.6499102333932</v>
      </c>
      <c r="S5863" t="s">
        <v>201</v>
      </c>
      <c r="T5863" s="221">
        <v>45356.333333333336</v>
      </c>
    </row>
    <row r="5864" spans="1:20" x14ac:dyDescent="0.35">
      <c r="A5864" t="s">
        <v>110</v>
      </c>
      <c r="B5864" t="s">
        <v>111</v>
      </c>
      <c r="C5864" t="s">
        <v>92</v>
      </c>
      <c r="D5864" s="29">
        <v>45675</v>
      </c>
      <c r="E5864" s="184" t="str">
        <f t="shared" si="370"/>
        <v/>
      </c>
      <c r="F5864" s="184" t="str">
        <f t="shared" si="371"/>
        <v/>
      </c>
      <c r="G5864" s="184" t="str">
        <f t="shared" si="372"/>
        <v/>
      </c>
      <c r="H5864" s="184" t="str">
        <f t="shared" si="373"/>
        <v/>
      </c>
      <c r="L5864">
        <v>134.6499102333932</v>
      </c>
      <c r="R5864">
        <v>134.6499102333932</v>
      </c>
      <c r="S5864" t="s">
        <v>201</v>
      </c>
      <c r="T5864" s="221">
        <v>45356.333333333336</v>
      </c>
    </row>
    <row r="5865" spans="1:20" x14ac:dyDescent="0.35">
      <c r="A5865" t="s">
        <v>110</v>
      </c>
      <c r="B5865" t="s">
        <v>111</v>
      </c>
      <c r="C5865" t="s">
        <v>92</v>
      </c>
      <c r="D5865" s="29">
        <v>45676</v>
      </c>
      <c r="E5865" s="184" t="str">
        <f t="shared" si="370"/>
        <v/>
      </c>
      <c r="F5865" s="184" t="str">
        <f t="shared" si="371"/>
        <v/>
      </c>
      <c r="G5865" s="184" t="str">
        <f t="shared" si="372"/>
        <v/>
      </c>
      <c r="H5865" s="184" t="str">
        <f t="shared" si="373"/>
        <v/>
      </c>
      <c r="L5865">
        <v>134.6499102333932</v>
      </c>
      <c r="R5865">
        <v>134.6499102333932</v>
      </c>
      <c r="S5865" t="s">
        <v>201</v>
      </c>
      <c r="T5865" s="221">
        <v>45356.333333333336</v>
      </c>
    </row>
    <row r="5866" spans="1:20" x14ac:dyDescent="0.35">
      <c r="A5866" t="s">
        <v>110</v>
      </c>
      <c r="B5866" t="s">
        <v>111</v>
      </c>
      <c r="C5866" t="s">
        <v>92</v>
      </c>
      <c r="D5866" s="29">
        <v>45677</v>
      </c>
      <c r="E5866" s="184" t="str">
        <f t="shared" si="370"/>
        <v/>
      </c>
      <c r="F5866" s="184" t="str">
        <f t="shared" si="371"/>
        <v/>
      </c>
      <c r="G5866" s="184" t="str">
        <f t="shared" si="372"/>
        <v/>
      </c>
      <c r="H5866" s="184" t="str">
        <f t="shared" si="373"/>
        <v/>
      </c>
      <c r="L5866">
        <v>134.6499102333932</v>
      </c>
      <c r="R5866">
        <v>134.6499102333932</v>
      </c>
      <c r="S5866" t="s">
        <v>201</v>
      </c>
      <c r="T5866" s="221">
        <v>45356.333333333336</v>
      </c>
    </row>
    <row r="5867" spans="1:20" x14ac:dyDescent="0.35">
      <c r="A5867" t="s">
        <v>110</v>
      </c>
      <c r="B5867" t="s">
        <v>111</v>
      </c>
      <c r="C5867" t="s">
        <v>92</v>
      </c>
      <c r="D5867" s="29">
        <v>45678</v>
      </c>
      <c r="E5867" s="184" t="str">
        <f t="shared" si="370"/>
        <v/>
      </c>
      <c r="F5867" s="184" t="str">
        <f t="shared" si="371"/>
        <v/>
      </c>
      <c r="G5867" s="184" t="str">
        <f t="shared" si="372"/>
        <v/>
      </c>
      <c r="H5867" s="184" t="str">
        <f t="shared" si="373"/>
        <v/>
      </c>
      <c r="L5867">
        <v>134.6499102333932</v>
      </c>
      <c r="R5867">
        <v>134.6499102333932</v>
      </c>
      <c r="S5867" t="s">
        <v>201</v>
      </c>
      <c r="T5867" s="221">
        <v>45356.333333333336</v>
      </c>
    </row>
    <row r="5868" spans="1:20" x14ac:dyDescent="0.35">
      <c r="A5868" t="s">
        <v>110</v>
      </c>
      <c r="B5868" t="s">
        <v>111</v>
      </c>
      <c r="C5868" t="s">
        <v>92</v>
      </c>
      <c r="D5868" s="29">
        <v>45679</v>
      </c>
      <c r="E5868" s="184" t="str">
        <f t="shared" si="370"/>
        <v/>
      </c>
      <c r="F5868" s="184" t="str">
        <f t="shared" si="371"/>
        <v/>
      </c>
      <c r="G5868" s="184" t="str">
        <f t="shared" si="372"/>
        <v/>
      </c>
      <c r="H5868" s="184" t="str">
        <f t="shared" si="373"/>
        <v/>
      </c>
      <c r="L5868">
        <v>134.6499102333932</v>
      </c>
      <c r="R5868">
        <v>134.6499102333932</v>
      </c>
      <c r="S5868" t="s">
        <v>201</v>
      </c>
      <c r="T5868" s="221">
        <v>45356.333333333336</v>
      </c>
    </row>
    <row r="5869" spans="1:20" x14ac:dyDescent="0.35">
      <c r="A5869" t="s">
        <v>110</v>
      </c>
      <c r="B5869" t="s">
        <v>111</v>
      </c>
      <c r="C5869" t="s">
        <v>92</v>
      </c>
      <c r="D5869" s="29">
        <v>45680</v>
      </c>
      <c r="E5869" s="184" t="str">
        <f t="shared" si="370"/>
        <v/>
      </c>
      <c r="F5869" s="184" t="str">
        <f t="shared" si="371"/>
        <v/>
      </c>
      <c r="G5869" s="184" t="str">
        <f t="shared" si="372"/>
        <v/>
      </c>
      <c r="H5869" s="184" t="str">
        <f t="shared" si="373"/>
        <v/>
      </c>
      <c r="L5869">
        <v>134.6499102333932</v>
      </c>
      <c r="R5869">
        <v>134.6499102333932</v>
      </c>
      <c r="S5869" t="s">
        <v>201</v>
      </c>
      <c r="T5869" s="221">
        <v>45356.333333333336</v>
      </c>
    </row>
    <row r="5870" spans="1:20" x14ac:dyDescent="0.35">
      <c r="A5870" t="s">
        <v>110</v>
      </c>
      <c r="B5870" t="s">
        <v>111</v>
      </c>
      <c r="C5870" t="s">
        <v>92</v>
      </c>
      <c r="D5870" s="29">
        <v>45681</v>
      </c>
      <c r="E5870" s="184" t="str">
        <f t="shared" si="370"/>
        <v/>
      </c>
      <c r="F5870" s="184" t="str">
        <f t="shared" si="371"/>
        <v/>
      </c>
      <c r="G5870" s="184" t="str">
        <f t="shared" si="372"/>
        <v/>
      </c>
      <c r="H5870" s="184" t="str">
        <f t="shared" si="373"/>
        <v/>
      </c>
      <c r="L5870">
        <v>134.6499102333932</v>
      </c>
      <c r="R5870">
        <v>134.6499102333932</v>
      </c>
      <c r="S5870" t="s">
        <v>201</v>
      </c>
      <c r="T5870" s="221">
        <v>45356.333333333336</v>
      </c>
    </row>
    <row r="5871" spans="1:20" x14ac:dyDescent="0.35">
      <c r="A5871" t="s">
        <v>110</v>
      </c>
      <c r="B5871" t="s">
        <v>111</v>
      </c>
      <c r="C5871" t="s">
        <v>92</v>
      </c>
      <c r="D5871" s="29">
        <v>45682</v>
      </c>
      <c r="E5871" s="184" t="str">
        <f t="shared" si="370"/>
        <v/>
      </c>
      <c r="F5871" s="184" t="str">
        <f t="shared" si="371"/>
        <v/>
      </c>
      <c r="G5871" s="184" t="str">
        <f t="shared" si="372"/>
        <v/>
      </c>
      <c r="H5871" s="184" t="str">
        <f t="shared" si="373"/>
        <v/>
      </c>
      <c r="L5871">
        <v>134.6499102333932</v>
      </c>
      <c r="R5871">
        <v>134.6499102333932</v>
      </c>
      <c r="S5871" t="s">
        <v>201</v>
      </c>
      <c r="T5871" s="221">
        <v>45356.333333333336</v>
      </c>
    </row>
    <row r="5872" spans="1:20" x14ac:dyDescent="0.35">
      <c r="A5872" t="s">
        <v>110</v>
      </c>
      <c r="B5872" t="s">
        <v>111</v>
      </c>
      <c r="C5872" t="s">
        <v>92</v>
      </c>
      <c r="D5872" s="29">
        <v>45683</v>
      </c>
      <c r="E5872" s="184" t="str">
        <f t="shared" si="370"/>
        <v/>
      </c>
      <c r="F5872" s="184" t="str">
        <f t="shared" si="371"/>
        <v/>
      </c>
      <c r="G5872" s="184" t="str">
        <f t="shared" si="372"/>
        <v/>
      </c>
      <c r="H5872" s="184" t="str">
        <f t="shared" si="373"/>
        <v/>
      </c>
      <c r="L5872">
        <v>134.6499102333932</v>
      </c>
      <c r="R5872">
        <v>134.6499102333932</v>
      </c>
      <c r="S5872" t="s">
        <v>201</v>
      </c>
      <c r="T5872" s="221">
        <v>45356.333333333336</v>
      </c>
    </row>
    <row r="5873" spans="1:20" x14ac:dyDescent="0.35">
      <c r="A5873" t="s">
        <v>110</v>
      </c>
      <c r="B5873" t="s">
        <v>111</v>
      </c>
      <c r="C5873" t="s">
        <v>92</v>
      </c>
      <c r="D5873" s="29">
        <v>45684</v>
      </c>
      <c r="E5873" s="184" t="str">
        <f t="shared" si="370"/>
        <v/>
      </c>
      <c r="F5873" s="184" t="str">
        <f t="shared" si="371"/>
        <v/>
      </c>
      <c r="G5873" s="184" t="str">
        <f t="shared" si="372"/>
        <v/>
      </c>
      <c r="H5873" s="184" t="str">
        <f t="shared" si="373"/>
        <v/>
      </c>
      <c r="L5873">
        <v>134.6499102333932</v>
      </c>
      <c r="R5873">
        <v>134.6499102333932</v>
      </c>
      <c r="S5873" t="s">
        <v>201</v>
      </c>
      <c r="T5873" s="221">
        <v>45356.333333333336</v>
      </c>
    </row>
    <row r="5874" spans="1:20" x14ac:dyDescent="0.35">
      <c r="A5874" t="s">
        <v>110</v>
      </c>
      <c r="B5874" t="s">
        <v>111</v>
      </c>
      <c r="C5874" t="s">
        <v>92</v>
      </c>
      <c r="D5874" s="29">
        <v>45685</v>
      </c>
      <c r="E5874" s="184" t="str">
        <f t="shared" si="370"/>
        <v/>
      </c>
      <c r="F5874" s="184" t="str">
        <f t="shared" si="371"/>
        <v/>
      </c>
      <c r="G5874" s="184" t="str">
        <f t="shared" si="372"/>
        <v/>
      </c>
      <c r="H5874" s="184" t="str">
        <f t="shared" si="373"/>
        <v/>
      </c>
      <c r="L5874">
        <v>134.6499102333932</v>
      </c>
      <c r="R5874">
        <v>134.6499102333932</v>
      </c>
      <c r="S5874" t="s">
        <v>201</v>
      </c>
      <c r="T5874" s="221">
        <v>45356.333333333336</v>
      </c>
    </row>
    <row r="5875" spans="1:20" x14ac:dyDescent="0.35">
      <c r="A5875" t="s">
        <v>110</v>
      </c>
      <c r="B5875" t="s">
        <v>111</v>
      </c>
      <c r="C5875" t="s">
        <v>92</v>
      </c>
      <c r="D5875" s="29">
        <v>45686</v>
      </c>
      <c r="E5875" s="184" t="str">
        <f t="shared" si="370"/>
        <v/>
      </c>
      <c r="F5875" s="184" t="str">
        <f t="shared" si="371"/>
        <v/>
      </c>
      <c r="G5875" s="184" t="str">
        <f t="shared" si="372"/>
        <v/>
      </c>
      <c r="H5875" s="184" t="str">
        <f t="shared" si="373"/>
        <v/>
      </c>
      <c r="L5875">
        <v>134.6499102333932</v>
      </c>
      <c r="R5875">
        <v>134.6499102333932</v>
      </c>
      <c r="S5875" t="s">
        <v>201</v>
      </c>
      <c r="T5875" s="221">
        <v>45356.333333333336</v>
      </c>
    </row>
    <row r="5876" spans="1:20" x14ac:dyDescent="0.35">
      <c r="A5876" t="s">
        <v>110</v>
      </c>
      <c r="B5876" t="s">
        <v>111</v>
      </c>
      <c r="C5876" t="s">
        <v>92</v>
      </c>
      <c r="D5876" s="29">
        <v>45687</v>
      </c>
      <c r="E5876" s="184" t="str">
        <f t="shared" si="370"/>
        <v/>
      </c>
      <c r="F5876" s="184" t="str">
        <f t="shared" si="371"/>
        <v/>
      </c>
      <c r="G5876" s="184" t="str">
        <f t="shared" si="372"/>
        <v/>
      </c>
      <c r="H5876" s="184" t="str">
        <f t="shared" si="373"/>
        <v/>
      </c>
      <c r="L5876">
        <v>134.6499102333932</v>
      </c>
      <c r="R5876">
        <v>134.6499102333932</v>
      </c>
      <c r="S5876" t="s">
        <v>201</v>
      </c>
      <c r="T5876" s="221">
        <v>45356.333333333336</v>
      </c>
    </row>
    <row r="5877" spans="1:20" x14ac:dyDescent="0.35">
      <c r="A5877" t="s">
        <v>110</v>
      </c>
      <c r="B5877" t="s">
        <v>111</v>
      </c>
      <c r="C5877" t="s">
        <v>92</v>
      </c>
      <c r="D5877" s="29">
        <v>45688</v>
      </c>
      <c r="E5877" s="184" t="str">
        <f t="shared" si="370"/>
        <v/>
      </c>
      <c r="F5877" s="184" t="str">
        <f t="shared" si="371"/>
        <v/>
      </c>
      <c r="G5877" s="184" t="str">
        <f t="shared" si="372"/>
        <v/>
      </c>
      <c r="H5877" s="184" t="str">
        <f t="shared" si="373"/>
        <v/>
      </c>
      <c r="L5877">
        <v>134.6499102333932</v>
      </c>
      <c r="R5877">
        <v>134.6499102333932</v>
      </c>
      <c r="S5877" t="s">
        <v>201</v>
      </c>
      <c r="T5877" s="221">
        <v>45356.333333333336</v>
      </c>
    </row>
    <row r="5878" spans="1:20" x14ac:dyDescent="0.35">
      <c r="A5878" t="s">
        <v>110</v>
      </c>
      <c r="B5878" t="s">
        <v>111</v>
      </c>
      <c r="C5878" t="s">
        <v>92</v>
      </c>
      <c r="D5878" s="29">
        <v>45689</v>
      </c>
      <c r="E5878" s="184" t="str">
        <f t="shared" si="370"/>
        <v/>
      </c>
      <c r="F5878" s="184" t="str">
        <f t="shared" si="371"/>
        <v/>
      </c>
      <c r="G5878" s="184" t="str">
        <f t="shared" si="372"/>
        <v/>
      </c>
      <c r="H5878" s="184" t="str">
        <f t="shared" si="373"/>
        <v/>
      </c>
      <c r="L5878">
        <v>134.6499102333932</v>
      </c>
      <c r="R5878">
        <v>134.6499102333932</v>
      </c>
      <c r="S5878" t="s">
        <v>201</v>
      </c>
      <c r="T5878" s="221">
        <v>45356.333333333336</v>
      </c>
    </row>
    <row r="5879" spans="1:20" x14ac:dyDescent="0.35">
      <c r="A5879" t="s">
        <v>110</v>
      </c>
      <c r="B5879" t="s">
        <v>111</v>
      </c>
      <c r="C5879" t="s">
        <v>92</v>
      </c>
      <c r="D5879" s="29">
        <v>45690</v>
      </c>
      <c r="E5879" s="184" t="str">
        <f t="shared" si="370"/>
        <v/>
      </c>
      <c r="F5879" s="184" t="str">
        <f t="shared" si="371"/>
        <v/>
      </c>
      <c r="G5879" s="184" t="str">
        <f t="shared" si="372"/>
        <v/>
      </c>
      <c r="H5879" s="184" t="str">
        <f t="shared" si="373"/>
        <v/>
      </c>
      <c r="L5879">
        <v>134.6499102333932</v>
      </c>
      <c r="R5879">
        <v>134.6499102333932</v>
      </c>
      <c r="S5879" t="s">
        <v>201</v>
      </c>
      <c r="T5879" s="221">
        <v>45356.333333333336</v>
      </c>
    </row>
    <row r="5880" spans="1:20" x14ac:dyDescent="0.35">
      <c r="A5880" t="s">
        <v>110</v>
      </c>
      <c r="B5880" t="s">
        <v>111</v>
      </c>
      <c r="C5880" t="s">
        <v>92</v>
      </c>
      <c r="D5880" s="29">
        <v>45691</v>
      </c>
      <c r="E5880" s="184" t="str">
        <f t="shared" si="370"/>
        <v/>
      </c>
      <c r="F5880" s="184" t="str">
        <f t="shared" si="371"/>
        <v/>
      </c>
      <c r="G5880" s="184" t="str">
        <f t="shared" si="372"/>
        <v/>
      </c>
      <c r="H5880" s="184" t="str">
        <f t="shared" si="373"/>
        <v/>
      </c>
      <c r="L5880">
        <v>134.6499102333932</v>
      </c>
      <c r="R5880">
        <v>134.6499102333932</v>
      </c>
      <c r="S5880" t="s">
        <v>201</v>
      </c>
      <c r="T5880" s="221">
        <v>45356.333333333336</v>
      </c>
    </row>
    <row r="5881" spans="1:20" x14ac:dyDescent="0.35">
      <c r="A5881" t="s">
        <v>110</v>
      </c>
      <c r="B5881" t="s">
        <v>111</v>
      </c>
      <c r="C5881" t="s">
        <v>92</v>
      </c>
      <c r="D5881" s="29">
        <v>45692</v>
      </c>
      <c r="E5881" s="184" t="str">
        <f t="shared" si="370"/>
        <v/>
      </c>
      <c r="F5881" s="184" t="str">
        <f t="shared" si="371"/>
        <v/>
      </c>
      <c r="G5881" s="184" t="str">
        <f t="shared" si="372"/>
        <v/>
      </c>
      <c r="H5881" s="184" t="str">
        <f t="shared" si="373"/>
        <v/>
      </c>
      <c r="L5881">
        <v>134.6499102333932</v>
      </c>
      <c r="R5881">
        <v>134.6499102333932</v>
      </c>
      <c r="S5881" t="s">
        <v>201</v>
      </c>
      <c r="T5881" s="221">
        <v>45356.333333333336</v>
      </c>
    </row>
    <row r="5882" spans="1:20" x14ac:dyDescent="0.35">
      <c r="A5882" t="s">
        <v>110</v>
      </c>
      <c r="B5882" t="s">
        <v>111</v>
      </c>
      <c r="C5882" t="s">
        <v>92</v>
      </c>
      <c r="D5882" s="29">
        <v>45693</v>
      </c>
      <c r="E5882" s="184" t="str">
        <f t="shared" si="370"/>
        <v/>
      </c>
      <c r="F5882" s="184" t="str">
        <f t="shared" si="371"/>
        <v/>
      </c>
      <c r="G5882" s="184" t="str">
        <f t="shared" si="372"/>
        <v/>
      </c>
      <c r="H5882" s="184" t="str">
        <f t="shared" si="373"/>
        <v/>
      </c>
      <c r="L5882">
        <v>134.6499102333932</v>
      </c>
      <c r="R5882">
        <v>134.6499102333932</v>
      </c>
      <c r="S5882" t="s">
        <v>201</v>
      </c>
      <c r="T5882" s="221">
        <v>45356.333333333336</v>
      </c>
    </row>
    <row r="5883" spans="1:20" x14ac:dyDescent="0.35">
      <c r="A5883" t="s">
        <v>110</v>
      </c>
      <c r="B5883" t="s">
        <v>111</v>
      </c>
      <c r="C5883" t="s">
        <v>92</v>
      </c>
      <c r="D5883" s="29">
        <v>45694</v>
      </c>
      <c r="E5883" s="184" t="str">
        <f t="shared" si="370"/>
        <v/>
      </c>
      <c r="F5883" s="184" t="str">
        <f t="shared" si="371"/>
        <v/>
      </c>
      <c r="G5883" s="184" t="str">
        <f t="shared" si="372"/>
        <v/>
      </c>
      <c r="H5883" s="184" t="str">
        <f t="shared" si="373"/>
        <v/>
      </c>
      <c r="L5883">
        <v>134.6499102333932</v>
      </c>
      <c r="R5883">
        <v>134.6499102333932</v>
      </c>
      <c r="S5883" t="s">
        <v>201</v>
      </c>
      <c r="T5883" s="221">
        <v>45356.333333333336</v>
      </c>
    </row>
    <row r="5884" spans="1:20" x14ac:dyDescent="0.35">
      <c r="A5884" t="s">
        <v>110</v>
      </c>
      <c r="B5884" t="s">
        <v>111</v>
      </c>
      <c r="C5884" t="s">
        <v>92</v>
      </c>
      <c r="D5884" s="29">
        <v>45695</v>
      </c>
      <c r="E5884" s="184" t="str">
        <f t="shared" si="370"/>
        <v/>
      </c>
      <c r="F5884" s="184" t="str">
        <f t="shared" si="371"/>
        <v/>
      </c>
      <c r="G5884" s="184" t="str">
        <f t="shared" si="372"/>
        <v/>
      </c>
      <c r="H5884" s="184" t="str">
        <f t="shared" si="373"/>
        <v/>
      </c>
      <c r="L5884">
        <v>134.6499102333932</v>
      </c>
      <c r="R5884">
        <v>134.6499102333932</v>
      </c>
      <c r="S5884" t="s">
        <v>201</v>
      </c>
      <c r="T5884" s="221">
        <v>45356.333333333336</v>
      </c>
    </row>
    <row r="5885" spans="1:20" x14ac:dyDescent="0.35">
      <c r="A5885" t="s">
        <v>110</v>
      </c>
      <c r="B5885" t="s">
        <v>111</v>
      </c>
      <c r="C5885" t="s">
        <v>92</v>
      </c>
      <c r="D5885" s="29">
        <v>45696</v>
      </c>
      <c r="E5885" s="184" t="str">
        <f t="shared" si="370"/>
        <v/>
      </c>
      <c r="F5885" s="184" t="str">
        <f t="shared" si="371"/>
        <v/>
      </c>
      <c r="G5885" s="184" t="str">
        <f t="shared" si="372"/>
        <v/>
      </c>
      <c r="H5885" s="184" t="str">
        <f t="shared" si="373"/>
        <v/>
      </c>
      <c r="L5885">
        <v>134.6499102333932</v>
      </c>
      <c r="R5885">
        <v>134.6499102333932</v>
      </c>
      <c r="S5885" t="s">
        <v>201</v>
      </c>
      <c r="T5885" s="221">
        <v>45356.333333333336</v>
      </c>
    </row>
    <row r="5886" spans="1:20" x14ac:dyDescent="0.35">
      <c r="A5886" t="s">
        <v>110</v>
      </c>
      <c r="B5886" t="s">
        <v>111</v>
      </c>
      <c r="C5886" t="s">
        <v>92</v>
      </c>
      <c r="D5886" s="29">
        <v>45697</v>
      </c>
      <c r="E5886" s="184" t="str">
        <f t="shared" si="370"/>
        <v/>
      </c>
      <c r="F5886" s="184" t="str">
        <f t="shared" si="371"/>
        <v/>
      </c>
      <c r="G5886" s="184" t="str">
        <f t="shared" si="372"/>
        <v/>
      </c>
      <c r="H5886" s="184" t="str">
        <f t="shared" si="373"/>
        <v/>
      </c>
      <c r="L5886">
        <v>134.6499102333932</v>
      </c>
      <c r="R5886">
        <v>134.6499102333932</v>
      </c>
      <c r="S5886" t="s">
        <v>201</v>
      </c>
      <c r="T5886" s="221">
        <v>45356.333333333336</v>
      </c>
    </row>
    <row r="5887" spans="1:20" x14ac:dyDescent="0.35">
      <c r="A5887" t="s">
        <v>110</v>
      </c>
      <c r="B5887" t="s">
        <v>111</v>
      </c>
      <c r="C5887" t="s">
        <v>92</v>
      </c>
      <c r="D5887" s="29">
        <v>45698</v>
      </c>
      <c r="E5887" s="184" t="str">
        <f t="shared" si="370"/>
        <v/>
      </c>
      <c r="F5887" s="184" t="str">
        <f t="shared" si="371"/>
        <v/>
      </c>
      <c r="G5887" s="184" t="str">
        <f t="shared" si="372"/>
        <v/>
      </c>
      <c r="H5887" s="184" t="str">
        <f t="shared" si="373"/>
        <v/>
      </c>
      <c r="L5887">
        <v>134.6499102333932</v>
      </c>
      <c r="R5887">
        <v>134.6499102333932</v>
      </c>
      <c r="S5887" t="s">
        <v>201</v>
      </c>
      <c r="T5887" s="221">
        <v>45356.333333333336</v>
      </c>
    </row>
    <row r="5888" spans="1:20" x14ac:dyDescent="0.35">
      <c r="A5888" t="s">
        <v>110</v>
      </c>
      <c r="B5888" t="s">
        <v>111</v>
      </c>
      <c r="C5888" t="s">
        <v>92</v>
      </c>
      <c r="D5888" s="29">
        <v>45699</v>
      </c>
      <c r="E5888" s="184" t="str">
        <f t="shared" si="370"/>
        <v/>
      </c>
      <c r="F5888" s="184" t="str">
        <f t="shared" si="371"/>
        <v/>
      </c>
      <c r="G5888" s="184" t="str">
        <f t="shared" si="372"/>
        <v/>
      </c>
      <c r="H5888" s="184" t="str">
        <f t="shared" si="373"/>
        <v/>
      </c>
      <c r="L5888">
        <v>134.6499102333932</v>
      </c>
      <c r="R5888">
        <v>134.6499102333932</v>
      </c>
      <c r="S5888" t="s">
        <v>201</v>
      </c>
      <c r="T5888" s="221">
        <v>45356.333333333336</v>
      </c>
    </row>
    <row r="5889" spans="1:20" x14ac:dyDescent="0.35">
      <c r="A5889" t="s">
        <v>110</v>
      </c>
      <c r="B5889" t="s">
        <v>111</v>
      </c>
      <c r="C5889" t="s">
        <v>92</v>
      </c>
      <c r="D5889" s="29">
        <v>45700</v>
      </c>
      <c r="E5889" s="184" t="str">
        <f t="shared" si="370"/>
        <v/>
      </c>
      <c r="F5889" s="184" t="str">
        <f t="shared" si="371"/>
        <v/>
      </c>
      <c r="G5889" s="184" t="str">
        <f t="shared" si="372"/>
        <v/>
      </c>
      <c r="H5889" s="184" t="str">
        <f t="shared" si="373"/>
        <v/>
      </c>
      <c r="L5889">
        <v>134.6499102333932</v>
      </c>
      <c r="R5889">
        <v>134.6499102333932</v>
      </c>
      <c r="S5889" t="s">
        <v>201</v>
      </c>
      <c r="T5889" s="221">
        <v>45356.333333333336</v>
      </c>
    </row>
    <row r="5890" spans="1:20" x14ac:dyDescent="0.35">
      <c r="A5890" t="s">
        <v>110</v>
      </c>
      <c r="B5890" t="s">
        <v>111</v>
      </c>
      <c r="C5890" t="s">
        <v>92</v>
      </c>
      <c r="D5890" s="29">
        <v>45701</v>
      </c>
      <c r="E5890" s="184" t="str">
        <f t="shared" si="370"/>
        <v/>
      </c>
      <c r="F5890" s="184" t="str">
        <f t="shared" si="371"/>
        <v/>
      </c>
      <c r="G5890" s="184" t="str">
        <f t="shared" si="372"/>
        <v/>
      </c>
      <c r="H5890" s="184" t="str">
        <f t="shared" si="373"/>
        <v/>
      </c>
      <c r="L5890">
        <v>134.6499102333932</v>
      </c>
      <c r="R5890">
        <v>134.6499102333932</v>
      </c>
      <c r="S5890" t="s">
        <v>201</v>
      </c>
      <c r="T5890" s="221">
        <v>45356.333333333336</v>
      </c>
    </row>
    <row r="5891" spans="1:20" x14ac:dyDescent="0.35">
      <c r="A5891" t="s">
        <v>110</v>
      </c>
      <c r="B5891" t="s">
        <v>111</v>
      </c>
      <c r="C5891" t="s">
        <v>92</v>
      </c>
      <c r="D5891" s="29">
        <v>45702</v>
      </c>
      <c r="E5891" s="184" t="str">
        <f t="shared" si="370"/>
        <v/>
      </c>
      <c r="F5891" s="184" t="str">
        <f t="shared" si="371"/>
        <v/>
      </c>
      <c r="G5891" s="184" t="str">
        <f t="shared" si="372"/>
        <v/>
      </c>
      <c r="H5891" s="184" t="str">
        <f t="shared" si="373"/>
        <v/>
      </c>
      <c r="L5891">
        <v>134.6499102333932</v>
      </c>
      <c r="R5891">
        <v>134.6499102333932</v>
      </c>
      <c r="S5891" t="s">
        <v>201</v>
      </c>
      <c r="T5891" s="221">
        <v>45356.333333333336</v>
      </c>
    </row>
    <row r="5892" spans="1:20" x14ac:dyDescent="0.35">
      <c r="A5892" t="s">
        <v>110</v>
      </c>
      <c r="B5892" t="s">
        <v>111</v>
      </c>
      <c r="C5892" t="s">
        <v>92</v>
      </c>
      <c r="D5892" s="29">
        <v>45703</v>
      </c>
      <c r="E5892" s="184" t="str">
        <f t="shared" si="370"/>
        <v/>
      </c>
      <c r="F5892" s="184" t="str">
        <f t="shared" si="371"/>
        <v/>
      </c>
      <c r="G5892" s="184" t="str">
        <f t="shared" si="372"/>
        <v/>
      </c>
      <c r="H5892" s="184" t="str">
        <f t="shared" si="373"/>
        <v/>
      </c>
      <c r="L5892">
        <v>134.6499102333932</v>
      </c>
      <c r="R5892">
        <v>134.6499102333932</v>
      </c>
      <c r="S5892" t="s">
        <v>201</v>
      </c>
      <c r="T5892" s="221">
        <v>45356.333333333336</v>
      </c>
    </row>
    <row r="5893" spans="1:20" x14ac:dyDescent="0.35">
      <c r="A5893" t="s">
        <v>110</v>
      </c>
      <c r="B5893" t="s">
        <v>111</v>
      </c>
      <c r="C5893" t="s">
        <v>92</v>
      </c>
      <c r="D5893" s="29">
        <v>45704</v>
      </c>
      <c r="E5893" s="184" t="str">
        <f t="shared" si="370"/>
        <v/>
      </c>
      <c r="F5893" s="184" t="str">
        <f t="shared" si="371"/>
        <v/>
      </c>
      <c r="G5893" s="184" t="str">
        <f t="shared" si="372"/>
        <v/>
      </c>
      <c r="H5893" s="184" t="str">
        <f t="shared" si="373"/>
        <v/>
      </c>
      <c r="L5893">
        <v>134.6499102333932</v>
      </c>
      <c r="R5893">
        <v>134.6499102333932</v>
      </c>
      <c r="S5893" t="s">
        <v>201</v>
      </c>
      <c r="T5893" s="221">
        <v>45356.333333333336</v>
      </c>
    </row>
    <row r="5894" spans="1:20" x14ac:dyDescent="0.35">
      <c r="A5894" t="s">
        <v>110</v>
      </c>
      <c r="B5894" t="s">
        <v>111</v>
      </c>
      <c r="C5894" t="s">
        <v>92</v>
      </c>
      <c r="D5894" s="29">
        <v>45705</v>
      </c>
      <c r="E5894" s="184" t="str">
        <f t="shared" si="370"/>
        <v/>
      </c>
      <c r="F5894" s="184" t="str">
        <f t="shared" si="371"/>
        <v/>
      </c>
      <c r="G5894" s="184" t="str">
        <f t="shared" si="372"/>
        <v/>
      </c>
      <c r="H5894" s="184" t="str">
        <f t="shared" si="373"/>
        <v/>
      </c>
      <c r="L5894">
        <v>134.6499102333932</v>
      </c>
      <c r="R5894">
        <v>134.6499102333932</v>
      </c>
      <c r="S5894" t="s">
        <v>201</v>
      </c>
      <c r="T5894" s="221">
        <v>45356.333333333336</v>
      </c>
    </row>
    <row r="5895" spans="1:20" x14ac:dyDescent="0.35">
      <c r="A5895" t="s">
        <v>110</v>
      </c>
      <c r="B5895" t="s">
        <v>111</v>
      </c>
      <c r="C5895" t="s">
        <v>92</v>
      </c>
      <c r="D5895" s="29">
        <v>45706</v>
      </c>
      <c r="E5895" s="184" t="str">
        <f t="shared" si="370"/>
        <v/>
      </c>
      <c r="F5895" s="184" t="str">
        <f t="shared" si="371"/>
        <v/>
      </c>
      <c r="G5895" s="184" t="str">
        <f t="shared" si="372"/>
        <v/>
      </c>
      <c r="H5895" s="184" t="str">
        <f t="shared" si="373"/>
        <v/>
      </c>
      <c r="L5895">
        <v>134.6499102333932</v>
      </c>
      <c r="R5895">
        <v>134.6499102333932</v>
      </c>
      <c r="S5895" t="s">
        <v>201</v>
      </c>
      <c r="T5895" s="221">
        <v>45356.333333333336</v>
      </c>
    </row>
    <row r="5896" spans="1:20" x14ac:dyDescent="0.35">
      <c r="A5896" t="s">
        <v>110</v>
      </c>
      <c r="B5896" t="s">
        <v>111</v>
      </c>
      <c r="C5896" t="s">
        <v>92</v>
      </c>
      <c r="D5896" s="29">
        <v>45707</v>
      </c>
      <c r="E5896" s="184" t="str">
        <f t="shared" ref="E5896:E5959" si="374">IF(J5896="","",IF(L5896=0,0,IF(1-(J5896/L5896)&lt;0,"",1-(J5896/L5896))))</f>
        <v/>
      </c>
      <c r="F5896" s="184" t="str">
        <f t="shared" ref="F5896:F5959" si="375">IF(K5896="","",IF(L5896=0,0,IF(1-(K5896/L5896)&lt;0,"",1-(K5896/L5896))))</f>
        <v/>
      </c>
      <c r="G5896" s="184" t="str">
        <f t="shared" ref="G5896:G5959" si="376">IF(J5896="","",IF(1-(J5896/R5896)&lt;0,"",1-(J5896/R5896)))</f>
        <v/>
      </c>
      <c r="H5896" s="184" t="str">
        <f t="shared" ref="H5896:H5959" si="377">IF(K5896="","",IF(1-(K5896/R5896)&lt;0,"",1-(K5896/R5896)))</f>
        <v/>
      </c>
      <c r="L5896">
        <v>134.6499102333932</v>
      </c>
      <c r="R5896">
        <v>134.6499102333932</v>
      </c>
      <c r="S5896" t="s">
        <v>201</v>
      </c>
      <c r="T5896" s="221">
        <v>45356.333333333336</v>
      </c>
    </row>
    <row r="5897" spans="1:20" x14ac:dyDescent="0.35">
      <c r="A5897" t="s">
        <v>110</v>
      </c>
      <c r="B5897" t="s">
        <v>111</v>
      </c>
      <c r="C5897" t="s">
        <v>92</v>
      </c>
      <c r="D5897" s="29">
        <v>45708</v>
      </c>
      <c r="E5897" s="184" t="str">
        <f t="shared" si="374"/>
        <v/>
      </c>
      <c r="F5897" s="184" t="str">
        <f t="shared" si="375"/>
        <v/>
      </c>
      <c r="G5897" s="184" t="str">
        <f t="shared" si="376"/>
        <v/>
      </c>
      <c r="H5897" s="184" t="str">
        <f t="shared" si="377"/>
        <v/>
      </c>
      <c r="L5897">
        <v>134.6499102333932</v>
      </c>
      <c r="R5897">
        <v>134.6499102333932</v>
      </c>
      <c r="S5897" t="s">
        <v>201</v>
      </c>
      <c r="T5897" s="221">
        <v>45356.333333333336</v>
      </c>
    </row>
    <row r="5898" spans="1:20" x14ac:dyDescent="0.35">
      <c r="A5898" t="s">
        <v>110</v>
      </c>
      <c r="B5898" t="s">
        <v>111</v>
      </c>
      <c r="C5898" t="s">
        <v>92</v>
      </c>
      <c r="D5898" s="29">
        <v>45709</v>
      </c>
      <c r="E5898" s="184" t="str">
        <f t="shared" si="374"/>
        <v/>
      </c>
      <c r="F5898" s="184" t="str">
        <f t="shared" si="375"/>
        <v/>
      </c>
      <c r="G5898" s="184" t="str">
        <f t="shared" si="376"/>
        <v/>
      </c>
      <c r="H5898" s="184" t="str">
        <f t="shared" si="377"/>
        <v/>
      </c>
      <c r="L5898">
        <v>134.6499102333932</v>
      </c>
      <c r="R5898">
        <v>134.6499102333932</v>
      </c>
      <c r="S5898" t="s">
        <v>201</v>
      </c>
      <c r="T5898" s="221">
        <v>45356.333333333336</v>
      </c>
    </row>
    <row r="5899" spans="1:20" x14ac:dyDescent="0.35">
      <c r="A5899" t="s">
        <v>110</v>
      </c>
      <c r="B5899" t="s">
        <v>111</v>
      </c>
      <c r="C5899" t="s">
        <v>92</v>
      </c>
      <c r="D5899" s="29">
        <v>45710</v>
      </c>
      <c r="E5899" s="184" t="str">
        <f t="shared" si="374"/>
        <v/>
      </c>
      <c r="F5899" s="184" t="str">
        <f t="shared" si="375"/>
        <v/>
      </c>
      <c r="G5899" s="184" t="str">
        <f t="shared" si="376"/>
        <v/>
      </c>
      <c r="H5899" s="184" t="str">
        <f t="shared" si="377"/>
        <v/>
      </c>
      <c r="L5899">
        <v>134.6499102333932</v>
      </c>
      <c r="R5899">
        <v>134.6499102333932</v>
      </c>
      <c r="S5899" t="s">
        <v>201</v>
      </c>
      <c r="T5899" s="221">
        <v>45356.333333333336</v>
      </c>
    </row>
    <row r="5900" spans="1:20" x14ac:dyDescent="0.35">
      <c r="A5900" t="s">
        <v>110</v>
      </c>
      <c r="B5900" t="s">
        <v>111</v>
      </c>
      <c r="C5900" t="s">
        <v>92</v>
      </c>
      <c r="D5900" s="29">
        <v>45711</v>
      </c>
      <c r="E5900" s="184" t="str">
        <f t="shared" si="374"/>
        <v/>
      </c>
      <c r="F5900" s="184" t="str">
        <f t="shared" si="375"/>
        <v/>
      </c>
      <c r="G5900" s="184" t="str">
        <f t="shared" si="376"/>
        <v/>
      </c>
      <c r="H5900" s="184" t="str">
        <f t="shared" si="377"/>
        <v/>
      </c>
      <c r="L5900">
        <v>134.6499102333932</v>
      </c>
      <c r="R5900">
        <v>134.6499102333932</v>
      </c>
      <c r="S5900" t="s">
        <v>201</v>
      </c>
      <c r="T5900" s="221">
        <v>45356.333333333336</v>
      </c>
    </row>
    <row r="5901" spans="1:20" x14ac:dyDescent="0.35">
      <c r="A5901" t="s">
        <v>110</v>
      </c>
      <c r="B5901" t="s">
        <v>111</v>
      </c>
      <c r="C5901" t="s">
        <v>92</v>
      </c>
      <c r="D5901" s="29">
        <v>45712</v>
      </c>
      <c r="E5901" s="184" t="str">
        <f t="shared" si="374"/>
        <v/>
      </c>
      <c r="F5901" s="184" t="str">
        <f t="shared" si="375"/>
        <v/>
      </c>
      <c r="G5901" s="184" t="str">
        <f t="shared" si="376"/>
        <v/>
      </c>
      <c r="H5901" s="184" t="str">
        <f t="shared" si="377"/>
        <v/>
      </c>
      <c r="L5901">
        <v>134.6499102333932</v>
      </c>
      <c r="R5901">
        <v>134.6499102333932</v>
      </c>
      <c r="S5901" t="s">
        <v>201</v>
      </c>
      <c r="T5901" s="221">
        <v>45356.333333333336</v>
      </c>
    </row>
    <row r="5902" spans="1:20" x14ac:dyDescent="0.35">
      <c r="A5902" t="s">
        <v>110</v>
      </c>
      <c r="B5902" t="s">
        <v>111</v>
      </c>
      <c r="C5902" t="s">
        <v>92</v>
      </c>
      <c r="D5902" s="29">
        <v>45713</v>
      </c>
      <c r="E5902" s="184" t="str">
        <f t="shared" si="374"/>
        <v/>
      </c>
      <c r="F5902" s="184" t="str">
        <f t="shared" si="375"/>
        <v/>
      </c>
      <c r="G5902" s="184" t="str">
        <f t="shared" si="376"/>
        <v/>
      </c>
      <c r="H5902" s="184" t="str">
        <f t="shared" si="377"/>
        <v/>
      </c>
      <c r="L5902">
        <v>134.6499102333932</v>
      </c>
      <c r="R5902">
        <v>134.6499102333932</v>
      </c>
      <c r="S5902" t="s">
        <v>201</v>
      </c>
      <c r="T5902" s="221">
        <v>45356.333333333336</v>
      </c>
    </row>
    <row r="5903" spans="1:20" x14ac:dyDescent="0.35">
      <c r="A5903" t="s">
        <v>110</v>
      </c>
      <c r="B5903" t="s">
        <v>111</v>
      </c>
      <c r="C5903" t="s">
        <v>92</v>
      </c>
      <c r="D5903" s="29">
        <v>45714</v>
      </c>
      <c r="E5903" s="184" t="str">
        <f t="shared" si="374"/>
        <v/>
      </c>
      <c r="F5903" s="184" t="str">
        <f t="shared" si="375"/>
        <v/>
      </c>
      <c r="G5903" s="184" t="str">
        <f t="shared" si="376"/>
        <v/>
      </c>
      <c r="H5903" s="184" t="str">
        <f t="shared" si="377"/>
        <v/>
      </c>
      <c r="L5903">
        <v>134.6499102333932</v>
      </c>
      <c r="R5903">
        <v>134.6499102333932</v>
      </c>
      <c r="S5903" t="s">
        <v>201</v>
      </c>
      <c r="T5903" s="221">
        <v>45356.333333333336</v>
      </c>
    </row>
    <row r="5904" spans="1:20" x14ac:dyDescent="0.35">
      <c r="A5904" t="s">
        <v>110</v>
      </c>
      <c r="B5904" t="s">
        <v>111</v>
      </c>
      <c r="C5904" t="s">
        <v>92</v>
      </c>
      <c r="D5904" s="29">
        <v>45715</v>
      </c>
      <c r="E5904" s="184" t="str">
        <f t="shared" si="374"/>
        <v/>
      </c>
      <c r="F5904" s="184" t="str">
        <f t="shared" si="375"/>
        <v/>
      </c>
      <c r="G5904" s="184" t="str">
        <f t="shared" si="376"/>
        <v/>
      </c>
      <c r="H5904" s="184" t="str">
        <f t="shared" si="377"/>
        <v/>
      </c>
      <c r="L5904">
        <v>134.6499102333932</v>
      </c>
      <c r="R5904">
        <v>134.6499102333932</v>
      </c>
      <c r="S5904" t="s">
        <v>201</v>
      </c>
      <c r="T5904" s="221">
        <v>45356.333333333336</v>
      </c>
    </row>
    <row r="5905" spans="1:20" x14ac:dyDescent="0.35">
      <c r="A5905" t="s">
        <v>110</v>
      </c>
      <c r="B5905" t="s">
        <v>111</v>
      </c>
      <c r="C5905" t="s">
        <v>92</v>
      </c>
      <c r="D5905" s="29">
        <v>45716</v>
      </c>
      <c r="E5905" s="184" t="str">
        <f t="shared" si="374"/>
        <v/>
      </c>
      <c r="F5905" s="184" t="str">
        <f t="shared" si="375"/>
        <v/>
      </c>
      <c r="G5905" s="184" t="str">
        <f t="shared" si="376"/>
        <v/>
      </c>
      <c r="H5905" s="184" t="str">
        <f t="shared" si="377"/>
        <v/>
      </c>
      <c r="L5905">
        <v>134.6499102333932</v>
      </c>
      <c r="R5905">
        <v>134.6499102333932</v>
      </c>
      <c r="S5905" t="s">
        <v>201</v>
      </c>
      <c r="T5905" s="221">
        <v>45356.333333333336</v>
      </c>
    </row>
    <row r="5906" spans="1:20" x14ac:dyDescent="0.35">
      <c r="A5906" t="s">
        <v>110</v>
      </c>
      <c r="B5906" t="s">
        <v>111</v>
      </c>
      <c r="C5906" t="s">
        <v>92</v>
      </c>
      <c r="D5906" s="29">
        <v>45717</v>
      </c>
      <c r="E5906" s="184" t="str">
        <f t="shared" si="374"/>
        <v/>
      </c>
      <c r="F5906" s="184" t="str">
        <f t="shared" si="375"/>
        <v/>
      </c>
      <c r="G5906" s="184" t="str">
        <f t="shared" si="376"/>
        <v/>
      </c>
      <c r="H5906" s="184" t="str">
        <f t="shared" si="377"/>
        <v/>
      </c>
      <c r="L5906">
        <v>134.6499102333932</v>
      </c>
      <c r="R5906">
        <v>134.6499102333932</v>
      </c>
      <c r="S5906" t="s">
        <v>201</v>
      </c>
      <c r="T5906" s="221">
        <v>45383.313888888886</v>
      </c>
    </row>
    <row r="5907" spans="1:20" x14ac:dyDescent="0.35">
      <c r="A5907" t="s">
        <v>110</v>
      </c>
      <c r="B5907" t="s">
        <v>111</v>
      </c>
      <c r="C5907" t="s">
        <v>92</v>
      </c>
      <c r="D5907" s="29">
        <v>45718</v>
      </c>
      <c r="E5907" s="184" t="str">
        <f t="shared" si="374"/>
        <v/>
      </c>
      <c r="F5907" s="184" t="str">
        <f t="shared" si="375"/>
        <v/>
      </c>
      <c r="G5907" s="184" t="str">
        <f t="shared" si="376"/>
        <v/>
      </c>
      <c r="H5907" s="184" t="str">
        <f t="shared" si="377"/>
        <v/>
      </c>
      <c r="L5907">
        <v>134.6499102333932</v>
      </c>
      <c r="R5907">
        <v>134.6499102333932</v>
      </c>
      <c r="S5907" t="s">
        <v>201</v>
      </c>
      <c r="T5907" s="221">
        <v>45383.314583333333</v>
      </c>
    </row>
    <row r="5908" spans="1:20" x14ac:dyDescent="0.35">
      <c r="A5908" t="s">
        <v>110</v>
      </c>
      <c r="B5908" t="s">
        <v>111</v>
      </c>
      <c r="C5908" t="s">
        <v>92</v>
      </c>
      <c r="D5908" s="29">
        <v>45719</v>
      </c>
      <c r="E5908" s="184" t="str">
        <f t="shared" si="374"/>
        <v/>
      </c>
      <c r="F5908" s="184" t="str">
        <f t="shared" si="375"/>
        <v/>
      </c>
      <c r="G5908" s="184" t="str">
        <f t="shared" si="376"/>
        <v/>
      </c>
      <c r="H5908" s="184" t="str">
        <f t="shared" si="377"/>
        <v/>
      </c>
      <c r="L5908">
        <v>134.6499102333932</v>
      </c>
      <c r="R5908">
        <v>134.6499102333932</v>
      </c>
      <c r="S5908" t="s">
        <v>201</v>
      </c>
      <c r="T5908" s="221">
        <v>45383.314583333333</v>
      </c>
    </row>
    <row r="5909" spans="1:20" x14ac:dyDescent="0.35">
      <c r="A5909" t="s">
        <v>110</v>
      </c>
      <c r="B5909" t="s">
        <v>111</v>
      </c>
      <c r="C5909" t="s">
        <v>92</v>
      </c>
      <c r="D5909" s="29">
        <v>45720</v>
      </c>
      <c r="E5909" s="184" t="str">
        <f t="shared" si="374"/>
        <v/>
      </c>
      <c r="F5909" s="184" t="str">
        <f t="shared" si="375"/>
        <v/>
      </c>
      <c r="G5909" s="184" t="str">
        <f t="shared" si="376"/>
        <v/>
      </c>
      <c r="H5909" s="184" t="str">
        <f t="shared" si="377"/>
        <v/>
      </c>
      <c r="L5909">
        <v>134.6499102333932</v>
      </c>
      <c r="R5909">
        <v>134.6499102333932</v>
      </c>
      <c r="S5909" t="s">
        <v>201</v>
      </c>
      <c r="T5909" s="221">
        <v>45383.314583333333</v>
      </c>
    </row>
    <row r="5910" spans="1:20" x14ac:dyDescent="0.35">
      <c r="A5910" t="s">
        <v>110</v>
      </c>
      <c r="B5910" t="s">
        <v>111</v>
      </c>
      <c r="C5910" t="s">
        <v>92</v>
      </c>
      <c r="D5910" s="29">
        <v>45721</v>
      </c>
      <c r="E5910" s="184" t="str">
        <f t="shared" si="374"/>
        <v/>
      </c>
      <c r="F5910" s="184" t="str">
        <f t="shared" si="375"/>
        <v/>
      </c>
      <c r="G5910" s="184" t="str">
        <f t="shared" si="376"/>
        <v/>
      </c>
      <c r="H5910" s="184" t="str">
        <f t="shared" si="377"/>
        <v/>
      </c>
      <c r="L5910">
        <v>134.6499102333932</v>
      </c>
      <c r="R5910">
        <v>134.6499102333932</v>
      </c>
      <c r="S5910" t="s">
        <v>201</v>
      </c>
      <c r="T5910" s="221">
        <v>45383.314583333333</v>
      </c>
    </row>
    <row r="5911" spans="1:20" x14ac:dyDescent="0.35">
      <c r="A5911" t="s">
        <v>110</v>
      </c>
      <c r="B5911" t="s">
        <v>111</v>
      </c>
      <c r="C5911" t="s">
        <v>92</v>
      </c>
      <c r="D5911" s="29">
        <v>45722</v>
      </c>
      <c r="E5911" s="184" t="str">
        <f t="shared" si="374"/>
        <v/>
      </c>
      <c r="F5911" s="184" t="str">
        <f t="shared" si="375"/>
        <v/>
      </c>
      <c r="G5911" s="184" t="str">
        <f t="shared" si="376"/>
        <v/>
      </c>
      <c r="H5911" s="184" t="str">
        <f t="shared" si="377"/>
        <v/>
      </c>
      <c r="L5911">
        <v>134.6499102333932</v>
      </c>
      <c r="R5911">
        <v>134.6499102333932</v>
      </c>
      <c r="S5911" t="s">
        <v>201</v>
      </c>
      <c r="T5911" s="221">
        <v>45383.314583333333</v>
      </c>
    </row>
    <row r="5912" spans="1:20" x14ac:dyDescent="0.35">
      <c r="A5912" t="s">
        <v>110</v>
      </c>
      <c r="B5912" t="s">
        <v>111</v>
      </c>
      <c r="C5912" t="s">
        <v>92</v>
      </c>
      <c r="D5912" s="29">
        <v>45723</v>
      </c>
      <c r="E5912" s="184" t="str">
        <f t="shared" si="374"/>
        <v/>
      </c>
      <c r="F5912" s="184" t="str">
        <f t="shared" si="375"/>
        <v/>
      </c>
      <c r="G5912" s="184" t="str">
        <f t="shared" si="376"/>
        <v/>
      </c>
      <c r="H5912" s="184" t="str">
        <f t="shared" si="377"/>
        <v/>
      </c>
      <c r="L5912">
        <v>134.6499102333932</v>
      </c>
      <c r="R5912">
        <v>134.6499102333932</v>
      </c>
      <c r="S5912" t="s">
        <v>201</v>
      </c>
      <c r="T5912" s="221">
        <v>45383.314583333333</v>
      </c>
    </row>
    <row r="5913" spans="1:20" x14ac:dyDescent="0.35">
      <c r="A5913" t="s">
        <v>110</v>
      </c>
      <c r="B5913" t="s">
        <v>111</v>
      </c>
      <c r="C5913" t="s">
        <v>92</v>
      </c>
      <c r="D5913" s="29">
        <v>45724</v>
      </c>
      <c r="E5913" s="184" t="str">
        <f t="shared" si="374"/>
        <v/>
      </c>
      <c r="F5913" s="184" t="str">
        <f t="shared" si="375"/>
        <v/>
      </c>
      <c r="G5913" s="184" t="str">
        <f t="shared" si="376"/>
        <v/>
      </c>
      <c r="H5913" s="184" t="str">
        <f t="shared" si="377"/>
        <v/>
      </c>
      <c r="L5913">
        <v>134.6499102333932</v>
      </c>
      <c r="R5913">
        <v>134.6499102333932</v>
      </c>
      <c r="S5913" t="s">
        <v>201</v>
      </c>
      <c r="T5913" s="221">
        <v>45383.314583333333</v>
      </c>
    </row>
    <row r="5914" spans="1:20" x14ac:dyDescent="0.35">
      <c r="A5914" t="s">
        <v>110</v>
      </c>
      <c r="B5914" t="s">
        <v>111</v>
      </c>
      <c r="C5914" t="s">
        <v>92</v>
      </c>
      <c r="D5914" s="29">
        <v>45725</v>
      </c>
      <c r="E5914" s="184" t="str">
        <f t="shared" si="374"/>
        <v/>
      </c>
      <c r="F5914" s="184" t="str">
        <f t="shared" si="375"/>
        <v/>
      </c>
      <c r="G5914" s="184" t="str">
        <f t="shared" si="376"/>
        <v/>
      </c>
      <c r="H5914" s="184" t="str">
        <f t="shared" si="377"/>
        <v/>
      </c>
      <c r="L5914">
        <v>134.6499102333932</v>
      </c>
      <c r="R5914">
        <v>134.6499102333932</v>
      </c>
      <c r="S5914" t="s">
        <v>201</v>
      </c>
      <c r="T5914" s="221">
        <v>45383.314583333333</v>
      </c>
    </row>
    <row r="5915" spans="1:20" x14ac:dyDescent="0.35">
      <c r="A5915" t="s">
        <v>110</v>
      </c>
      <c r="B5915" t="s">
        <v>111</v>
      </c>
      <c r="C5915" t="s">
        <v>92</v>
      </c>
      <c r="D5915" s="29">
        <v>45726</v>
      </c>
      <c r="E5915" s="184" t="str">
        <f t="shared" si="374"/>
        <v/>
      </c>
      <c r="F5915" s="184" t="str">
        <f t="shared" si="375"/>
        <v/>
      </c>
      <c r="G5915" s="184" t="str">
        <f t="shared" si="376"/>
        <v/>
      </c>
      <c r="H5915" s="184" t="str">
        <f t="shared" si="377"/>
        <v/>
      </c>
      <c r="L5915">
        <v>134.6499102333932</v>
      </c>
      <c r="R5915">
        <v>134.6499102333932</v>
      </c>
      <c r="S5915" t="s">
        <v>201</v>
      </c>
      <c r="T5915" s="221">
        <v>45383.314583333333</v>
      </c>
    </row>
    <row r="5916" spans="1:20" x14ac:dyDescent="0.35">
      <c r="A5916" t="s">
        <v>110</v>
      </c>
      <c r="B5916" t="s">
        <v>111</v>
      </c>
      <c r="C5916" t="s">
        <v>92</v>
      </c>
      <c r="D5916" s="29">
        <v>45727</v>
      </c>
      <c r="E5916" s="184" t="str">
        <f t="shared" si="374"/>
        <v/>
      </c>
      <c r="F5916" s="184" t="str">
        <f t="shared" si="375"/>
        <v/>
      </c>
      <c r="G5916" s="184" t="str">
        <f t="shared" si="376"/>
        <v/>
      </c>
      <c r="H5916" s="184" t="str">
        <f t="shared" si="377"/>
        <v/>
      </c>
      <c r="L5916">
        <v>134.6499102333932</v>
      </c>
      <c r="R5916">
        <v>134.6499102333932</v>
      </c>
      <c r="S5916" t="s">
        <v>201</v>
      </c>
      <c r="T5916" s="221">
        <v>45383.314583333333</v>
      </c>
    </row>
    <row r="5917" spans="1:20" x14ac:dyDescent="0.35">
      <c r="A5917" t="s">
        <v>110</v>
      </c>
      <c r="B5917" t="s">
        <v>111</v>
      </c>
      <c r="C5917" t="s">
        <v>92</v>
      </c>
      <c r="D5917" s="29">
        <v>45728</v>
      </c>
      <c r="E5917" s="184" t="str">
        <f t="shared" si="374"/>
        <v/>
      </c>
      <c r="F5917" s="184" t="str">
        <f t="shared" si="375"/>
        <v/>
      </c>
      <c r="G5917" s="184" t="str">
        <f t="shared" si="376"/>
        <v/>
      </c>
      <c r="H5917" s="184" t="str">
        <f t="shared" si="377"/>
        <v/>
      </c>
      <c r="L5917">
        <v>134.6499102333932</v>
      </c>
      <c r="R5917">
        <v>134.6499102333932</v>
      </c>
      <c r="S5917" t="s">
        <v>201</v>
      </c>
      <c r="T5917" s="221">
        <v>45383.314583333333</v>
      </c>
    </row>
    <row r="5918" spans="1:20" x14ac:dyDescent="0.35">
      <c r="A5918" t="s">
        <v>110</v>
      </c>
      <c r="B5918" t="s">
        <v>111</v>
      </c>
      <c r="C5918" t="s">
        <v>92</v>
      </c>
      <c r="D5918" s="29">
        <v>45729</v>
      </c>
      <c r="E5918" s="184" t="str">
        <f t="shared" si="374"/>
        <v/>
      </c>
      <c r="F5918" s="184" t="str">
        <f t="shared" si="375"/>
        <v/>
      </c>
      <c r="G5918" s="184" t="str">
        <f t="shared" si="376"/>
        <v/>
      </c>
      <c r="H5918" s="184" t="str">
        <f t="shared" si="377"/>
        <v/>
      </c>
      <c r="L5918">
        <v>134.6499102333932</v>
      </c>
      <c r="R5918">
        <v>134.6499102333932</v>
      </c>
      <c r="S5918" t="s">
        <v>201</v>
      </c>
      <c r="T5918" s="221">
        <v>45383.314583333333</v>
      </c>
    </row>
    <row r="5919" spans="1:20" x14ac:dyDescent="0.35">
      <c r="A5919" t="s">
        <v>110</v>
      </c>
      <c r="B5919" t="s">
        <v>111</v>
      </c>
      <c r="C5919" t="s">
        <v>92</v>
      </c>
      <c r="D5919" s="29">
        <v>45730</v>
      </c>
      <c r="E5919" s="184" t="str">
        <f t="shared" si="374"/>
        <v/>
      </c>
      <c r="F5919" s="184" t="str">
        <f t="shared" si="375"/>
        <v/>
      </c>
      <c r="G5919" s="184" t="str">
        <f t="shared" si="376"/>
        <v/>
      </c>
      <c r="H5919" s="184" t="str">
        <f t="shared" si="377"/>
        <v/>
      </c>
      <c r="L5919">
        <v>134.6499102333932</v>
      </c>
      <c r="R5919">
        <v>134.6499102333932</v>
      </c>
      <c r="S5919" t="s">
        <v>201</v>
      </c>
      <c r="T5919" s="221">
        <v>45383.314583333333</v>
      </c>
    </row>
    <row r="5920" spans="1:20" x14ac:dyDescent="0.35">
      <c r="A5920" t="s">
        <v>110</v>
      </c>
      <c r="B5920" t="s">
        <v>111</v>
      </c>
      <c r="C5920" t="s">
        <v>92</v>
      </c>
      <c r="D5920" s="29">
        <v>45731</v>
      </c>
      <c r="E5920" s="184" t="str">
        <f t="shared" si="374"/>
        <v/>
      </c>
      <c r="F5920" s="184" t="str">
        <f t="shared" si="375"/>
        <v/>
      </c>
      <c r="G5920" s="184" t="str">
        <f t="shared" si="376"/>
        <v/>
      </c>
      <c r="H5920" s="184" t="str">
        <f t="shared" si="377"/>
        <v/>
      </c>
      <c r="L5920">
        <v>134.6499102333932</v>
      </c>
      <c r="R5920">
        <v>134.6499102333932</v>
      </c>
      <c r="S5920" t="s">
        <v>201</v>
      </c>
      <c r="T5920" s="221">
        <v>45383.314583333333</v>
      </c>
    </row>
    <row r="5921" spans="1:20" x14ac:dyDescent="0.35">
      <c r="A5921" t="s">
        <v>110</v>
      </c>
      <c r="B5921" t="s">
        <v>111</v>
      </c>
      <c r="C5921" t="s">
        <v>92</v>
      </c>
      <c r="D5921" s="29">
        <v>45732</v>
      </c>
      <c r="E5921" s="184" t="str">
        <f t="shared" si="374"/>
        <v/>
      </c>
      <c r="F5921" s="184" t="str">
        <f t="shared" si="375"/>
        <v/>
      </c>
      <c r="G5921" s="184" t="str">
        <f t="shared" si="376"/>
        <v/>
      </c>
      <c r="H5921" s="184" t="str">
        <f t="shared" si="377"/>
        <v/>
      </c>
      <c r="L5921">
        <v>134.6499102333932</v>
      </c>
      <c r="R5921">
        <v>134.6499102333932</v>
      </c>
      <c r="S5921" t="s">
        <v>201</v>
      </c>
      <c r="T5921" s="221">
        <v>45383.314583333333</v>
      </c>
    </row>
    <row r="5922" spans="1:20" x14ac:dyDescent="0.35">
      <c r="A5922" t="s">
        <v>110</v>
      </c>
      <c r="B5922" t="s">
        <v>111</v>
      </c>
      <c r="C5922" t="s">
        <v>92</v>
      </c>
      <c r="D5922" s="29">
        <v>45733</v>
      </c>
      <c r="E5922" s="184" t="str">
        <f t="shared" si="374"/>
        <v/>
      </c>
      <c r="F5922" s="184" t="str">
        <f t="shared" si="375"/>
        <v/>
      </c>
      <c r="G5922" s="184" t="str">
        <f t="shared" si="376"/>
        <v/>
      </c>
      <c r="H5922" s="184" t="str">
        <f t="shared" si="377"/>
        <v/>
      </c>
      <c r="L5922">
        <v>134.6499102333932</v>
      </c>
      <c r="R5922">
        <v>134.6499102333932</v>
      </c>
      <c r="S5922" t="s">
        <v>201</v>
      </c>
      <c r="T5922" s="221">
        <v>45383.314583333333</v>
      </c>
    </row>
    <row r="5923" spans="1:20" x14ac:dyDescent="0.35">
      <c r="A5923" t="s">
        <v>110</v>
      </c>
      <c r="B5923" t="s">
        <v>111</v>
      </c>
      <c r="C5923" t="s">
        <v>92</v>
      </c>
      <c r="D5923" s="29">
        <v>45734</v>
      </c>
      <c r="E5923" s="184" t="str">
        <f t="shared" si="374"/>
        <v/>
      </c>
      <c r="F5923" s="184" t="str">
        <f t="shared" si="375"/>
        <v/>
      </c>
      <c r="G5923" s="184" t="str">
        <f t="shared" si="376"/>
        <v/>
      </c>
      <c r="H5923" s="184" t="str">
        <f t="shared" si="377"/>
        <v/>
      </c>
      <c r="L5923">
        <v>134.6499102333932</v>
      </c>
      <c r="R5923">
        <v>134.6499102333932</v>
      </c>
      <c r="S5923" t="s">
        <v>201</v>
      </c>
      <c r="T5923" s="221">
        <v>45383.314583333333</v>
      </c>
    </row>
    <row r="5924" spans="1:20" x14ac:dyDescent="0.35">
      <c r="A5924" t="s">
        <v>110</v>
      </c>
      <c r="B5924" t="s">
        <v>111</v>
      </c>
      <c r="C5924" t="s">
        <v>92</v>
      </c>
      <c r="D5924" s="29">
        <v>45735</v>
      </c>
      <c r="E5924" s="184" t="str">
        <f t="shared" si="374"/>
        <v/>
      </c>
      <c r="F5924" s="184" t="str">
        <f t="shared" si="375"/>
        <v/>
      </c>
      <c r="G5924" s="184" t="str">
        <f t="shared" si="376"/>
        <v/>
      </c>
      <c r="H5924" s="184" t="str">
        <f t="shared" si="377"/>
        <v/>
      </c>
      <c r="L5924">
        <v>134.6499102333932</v>
      </c>
      <c r="R5924">
        <v>134.6499102333932</v>
      </c>
      <c r="S5924" t="s">
        <v>201</v>
      </c>
      <c r="T5924" s="221">
        <v>45383.314583333333</v>
      </c>
    </row>
    <row r="5925" spans="1:20" x14ac:dyDescent="0.35">
      <c r="A5925" t="s">
        <v>110</v>
      </c>
      <c r="B5925" t="s">
        <v>111</v>
      </c>
      <c r="C5925" t="s">
        <v>92</v>
      </c>
      <c r="D5925" s="29">
        <v>45736</v>
      </c>
      <c r="E5925" s="184" t="str">
        <f t="shared" si="374"/>
        <v/>
      </c>
      <c r="F5925" s="184" t="str">
        <f t="shared" si="375"/>
        <v/>
      </c>
      <c r="G5925" s="184" t="str">
        <f t="shared" si="376"/>
        <v/>
      </c>
      <c r="H5925" s="184" t="str">
        <f t="shared" si="377"/>
        <v/>
      </c>
      <c r="L5925">
        <v>134.6499102333932</v>
      </c>
      <c r="R5925">
        <v>134.6499102333932</v>
      </c>
      <c r="S5925" t="s">
        <v>201</v>
      </c>
      <c r="T5925" s="221">
        <v>45383.31527777778</v>
      </c>
    </row>
    <row r="5926" spans="1:20" x14ac:dyDescent="0.35">
      <c r="A5926" t="s">
        <v>110</v>
      </c>
      <c r="B5926" t="s">
        <v>111</v>
      </c>
      <c r="C5926" t="s">
        <v>92</v>
      </c>
      <c r="D5926" s="29">
        <v>45737</v>
      </c>
      <c r="E5926" s="184" t="str">
        <f t="shared" si="374"/>
        <v/>
      </c>
      <c r="F5926" s="184" t="str">
        <f t="shared" si="375"/>
        <v/>
      </c>
      <c r="G5926" s="184" t="str">
        <f t="shared" si="376"/>
        <v/>
      </c>
      <c r="H5926" s="184" t="str">
        <f t="shared" si="377"/>
        <v/>
      </c>
      <c r="L5926">
        <v>134.6499102333932</v>
      </c>
      <c r="R5926">
        <v>134.6499102333932</v>
      </c>
      <c r="S5926" t="s">
        <v>201</v>
      </c>
      <c r="T5926" s="221">
        <v>45383.31527777778</v>
      </c>
    </row>
    <row r="5927" spans="1:20" x14ac:dyDescent="0.35">
      <c r="A5927" t="s">
        <v>110</v>
      </c>
      <c r="B5927" t="s">
        <v>111</v>
      </c>
      <c r="C5927" t="s">
        <v>92</v>
      </c>
      <c r="D5927" s="29">
        <v>45738</v>
      </c>
      <c r="E5927" s="184" t="str">
        <f t="shared" si="374"/>
        <v/>
      </c>
      <c r="F5927" s="184" t="str">
        <f t="shared" si="375"/>
        <v/>
      </c>
      <c r="G5927" s="184" t="str">
        <f t="shared" si="376"/>
        <v/>
      </c>
      <c r="H5927" s="184" t="str">
        <f t="shared" si="377"/>
        <v/>
      </c>
      <c r="L5927">
        <v>134.6499102333932</v>
      </c>
      <c r="R5927">
        <v>134.6499102333932</v>
      </c>
      <c r="S5927" t="s">
        <v>201</v>
      </c>
      <c r="T5927" s="221">
        <v>45383.31527777778</v>
      </c>
    </row>
    <row r="5928" spans="1:20" x14ac:dyDescent="0.35">
      <c r="A5928" t="s">
        <v>110</v>
      </c>
      <c r="B5928" t="s">
        <v>111</v>
      </c>
      <c r="C5928" t="s">
        <v>92</v>
      </c>
      <c r="D5928" s="29">
        <v>45739</v>
      </c>
      <c r="E5928" s="184" t="str">
        <f t="shared" si="374"/>
        <v/>
      </c>
      <c r="F5928" s="184" t="str">
        <f t="shared" si="375"/>
        <v/>
      </c>
      <c r="G5928" s="184" t="str">
        <f t="shared" si="376"/>
        <v/>
      </c>
      <c r="H5928" s="184" t="str">
        <f t="shared" si="377"/>
        <v/>
      </c>
      <c r="L5928">
        <v>134.6499102333932</v>
      </c>
      <c r="R5928">
        <v>134.6499102333932</v>
      </c>
      <c r="S5928" t="s">
        <v>201</v>
      </c>
      <c r="T5928" s="221">
        <v>45383.31527777778</v>
      </c>
    </row>
    <row r="5929" spans="1:20" x14ac:dyDescent="0.35">
      <c r="A5929" t="s">
        <v>110</v>
      </c>
      <c r="B5929" t="s">
        <v>111</v>
      </c>
      <c r="C5929" t="s">
        <v>92</v>
      </c>
      <c r="D5929" s="29">
        <v>45740</v>
      </c>
      <c r="E5929" s="184" t="str">
        <f t="shared" si="374"/>
        <v/>
      </c>
      <c r="F5929" s="184" t="str">
        <f t="shared" si="375"/>
        <v/>
      </c>
      <c r="G5929" s="184" t="str">
        <f t="shared" si="376"/>
        <v/>
      </c>
      <c r="H5929" s="184" t="str">
        <f t="shared" si="377"/>
        <v/>
      </c>
      <c r="L5929">
        <v>134.6499102333932</v>
      </c>
      <c r="R5929">
        <v>134.6499102333932</v>
      </c>
      <c r="S5929" t="s">
        <v>201</v>
      </c>
      <c r="T5929" s="221">
        <v>45383.31527777778</v>
      </c>
    </row>
    <row r="5930" spans="1:20" x14ac:dyDescent="0.35">
      <c r="A5930" t="s">
        <v>110</v>
      </c>
      <c r="B5930" t="s">
        <v>111</v>
      </c>
      <c r="C5930" t="s">
        <v>92</v>
      </c>
      <c r="D5930" s="29">
        <v>45741</v>
      </c>
      <c r="E5930" s="184" t="str">
        <f t="shared" si="374"/>
        <v/>
      </c>
      <c r="F5930" s="184" t="str">
        <f t="shared" si="375"/>
        <v/>
      </c>
      <c r="G5930" s="184" t="str">
        <f t="shared" si="376"/>
        <v/>
      </c>
      <c r="H5930" s="184" t="str">
        <f t="shared" si="377"/>
        <v/>
      </c>
      <c r="L5930">
        <v>134.6499102333932</v>
      </c>
      <c r="R5930">
        <v>134.6499102333932</v>
      </c>
      <c r="S5930" t="s">
        <v>201</v>
      </c>
      <c r="T5930" s="221">
        <v>45383.31527777778</v>
      </c>
    </row>
    <row r="5931" spans="1:20" x14ac:dyDescent="0.35">
      <c r="A5931" t="s">
        <v>110</v>
      </c>
      <c r="B5931" t="s">
        <v>111</v>
      </c>
      <c r="C5931" t="s">
        <v>92</v>
      </c>
      <c r="D5931" s="29">
        <v>45742</v>
      </c>
      <c r="E5931" s="184" t="str">
        <f t="shared" si="374"/>
        <v/>
      </c>
      <c r="F5931" s="184" t="str">
        <f t="shared" si="375"/>
        <v/>
      </c>
      <c r="G5931" s="184" t="str">
        <f t="shared" si="376"/>
        <v/>
      </c>
      <c r="H5931" s="184" t="str">
        <f t="shared" si="377"/>
        <v/>
      </c>
      <c r="L5931">
        <v>134.6499102333932</v>
      </c>
      <c r="R5931">
        <v>134.6499102333932</v>
      </c>
      <c r="S5931" t="s">
        <v>201</v>
      </c>
      <c r="T5931" s="221">
        <v>45383.31527777778</v>
      </c>
    </row>
    <row r="5932" spans="1:20" x14ac:dyDescent="0.35">
      <c r="A5932" t="s">
        <v>110</v>
      </c>
      <c r="B5932" t="s">
        <v>111</v>
      </c>
      <c r="C5932" t="s">
        <v>92</v>
      </c>
      <c r="D5932" s="29">
        <v>45743</v>
      </c>
      <c r="E5932" s="184" t="str">
        <f t="shared" si="374"/>
        <v/>
      </c>
      <c r="F5932" s="184" t="str">
        <f t="shared" si="375"/>
        <v/>
      </c>
      <c r="G5932" s="184" t="str">
        <f t="shared" si="376"/>
        <v/>
      </c>
      <c r="H5932" s="184" t="str">
        <f t="shared" si="377"/>
        <v/>
      </c>
      <c r="L5932">
        <v>134.6499102333932</v>
      </c>
      <c r="R5932">
        <v>134.6499102333932</v>
      </c>
      <c r="S5932" t="s">
        <v>201</v>
      </c>
      <c r="T5932" s="221">
        <v>45383.31527777778</v>
      </c>
    </row>
    <row r="5933" spans="1:20" x14ac:dyDescent="0.35">
      <c r="A5933" t="s">
        <v>110</v>
      </c>
      <c r="B5933" t="s">
        <v>111</v>
      </c>
      <c r="C5933" t="s">
        <v>92</v>
      </c>
      <c r="D5933" s="29">
        <v>45744</v>
      </c>
      <c r="E5933" s="184" t="str">
        <f t="shared" si="374"/>
        <v/>
      </c>
      <c r="F5933" s="184" t="str">
        <f t="shared" si="375"/>
        <v/>
      </c>
      <c r="G5933" s="184" t="str">
        <f t="shared" si="376"/>
        <v/>
      </c>
      <c r="H5933" s="184" t="str">
        <f t="shared" si="377"/>
        <v/>
      </c>
      <c r="L5933">
        <v>134.6499102333932</v>
      </c>
      <c r="R5933">
        <v>134.6499102333932</v>
      </c>
      <c r="S5933" t="s">
        <v>201</v>
      </c>
      <c r="T5933" s="221">
        <v>45383.31527777778</v>
      </c>
    </row>
    <row r="5934" spans="1:20" x14ac:dyDescent="0.35">
      <c r="A5934" t="s">
        <v>110</v>
      </c>
      <c r="B5934" t="s">
        <v>111</v>
      </c>
      <c r="C5934" t="s">
        <v>92</v>
      </c>
      <c r="D5934" s="29">
        <v>45745</v>
      </c>
      <c r="E5934" s="184" t="str">
        <f t="shared" si="374"/>
        <v/>
      </c>
      <c r="F5934" s="184" t="str">
        <f t="shared" si="375"/>
        <v/>
      </c>
      <c r="G5934" s="184" t="str">
        <f t="shared" si="376"/>
        <v/>
      </c>
      <c r="H5934" s="184" t="str">
        <f t="shared" si="377"/>
        <v/>
      </c>
      <c r="L5934">
        <v>134.6499102333932</v>
      </c>
      <c r="R5934">
        <v>134.6499102333932</v>
      </c>
      <c r="S5934" t="s">
        <v>201</v>
      </c>
      <c r="T5934" s="221">
        <v>45383.31527777778</v>
      </c>
    </row>
    <row r="5935" spans="1:20" x14ac:dyDescent="0.35">
      <c r="A5935" t="s">
        <v>110</v>
      </c>
      <c r="B5935" t="s">
        <v>111</v>
      </c>
      <c r="C5935" t="s">
        <v>92</v>
      </c>
      <c r="D5935" s="29">
        <v>45746</v>
      </c>
      <c r="E5935" s="184" t="str">
        <f t="shared" si="374"/>
        <v/>
      </c>
      <c r="F5935" s="184" t="str">
        <f t="shared" si="375"/>
        <v/>
      </c>
      <c r="G5935" s="184" t="str">
        <f t="shared" si="376"/>
        <v/>
      </c>
      <c r="H5935" s="184" t="str">
        <f t="shared" si="377"/>
        <v/>
      </c>
      <c r="L5935">
        <v>134.6499102333932</v>
      </c>
      <c r="R5935">
        <v>134.6499102333932</v>
      </c>
      <c r="S5935" t="s">
        <v>201</v>
      </c>
      <c r="T5935" s="221">
        <v>45383.31527777778</v>
      </c>
    </row>
    <row r="5936" spans="1:20" x14ac:dyDescent="0.35">
      <c r="A5936" t="s">
        <v>110</v>
      </c>
      <c r="B5936" t="s">
        <v>111</v>
      </c>
      <c r="C5936" t="s">
        <v>92</v>
      </c>
      <c r="D5936" s="29">
        <v>45747</v>
      </c>
      <c r="E5936" s="184" t="str">
        <f t="shared" si="374"/>
        <v/>
      </c>
      <c r="F5936" s="184" t="str">
        <f t="shared" si="375"/>
        <v/>
      </c>
      <c r="G5936" s="184" t="str">
        <f t="shared" si="376"/>
        <v/>
      </c>
      <c r="H5936" s="184" t="str">
        <f t="shared" si="377"/>
        <v/>
      </c>
      <c r="L5936">
        <v>134.6499102333932</v>
      </c>
      <c r="R5936">
        <v>134.6499102333932</v>
      </c>
      <c r="S5936" t="s">
        <v>201</v>
      </c>
      <c r="T5936" s="221">
        <v>45383.31527777778</v>
      </c>
    </row>
    <row r="5937" spans="1:20" x14ac:dyDescent="0.35">
      <c r="A5937" t="s">
        <v>110</v>
      </c>
      <c r="B5937" t="s">
        <v>111</v>
      </c>
      <c r="C5937" t="s">
        <v>92</v>
      </c>
      <c r="D5937" s="29">
        <v>45748</v>
      </c>
      <c r="E5937" s="184" t="str">
        <f t="shared" si="374"/>
        <v/>
      </c>
      <c r="F5937" s="184" t="str">
        <f t="shared" si="375"/>
        <v/>
      </c>
      <c r="G5937" s="184" t="str">
        <f t="shared" si="376"/>
        <v/>
      </c>
      <c r="H5937" s="184" t="str">
        <f t="shared" si="377"/>
        <v/>
      </c>
      <c r="L5937">
        <v>124.675842</v>
      </c>
      <c r="R5937">
        <v>124.675842</v>
      </c>
      <c r="S5937" t="s">
        <v>201</v>
      </c>
      <c r="T5937" s="221">
        <v>45413.3125</v>
      </c>
    </row>
    <row r="5938" spans="1:20" x14ac:dyDescent="0.35">
      <c r="A5938" t="s">
        <v>110</v>
      </c>
      <c r="B5938" t="s">
        <v>111</v>
      </c>
      <c r="C5938" t="s">
        <v>92</v>
      </c>
      <c r="D5938" s="29">
        <v>45749</v>
      </c>
      <c r="E5938" s="184" t="str">
        <f t="shared" si="374"/>
        <v/>
      </c>
      <c r="F5938" s="184" t="str">
        <f t="shared" si="375"/>
        <v/>
      </c>
      <c r="G5938" s="184" t="str">
        <f t="shared" si="376"/>
        <v/>
      </c>
      <c r="H5938" s="184" t="str">
        <f t="shared" si="377"/>
        <v/>
      </c>
      <c r="L5938">
        <v>124.675842</v>
      </c>
      <c r="R5938">
        <v>124.675842</v>
      </c>
      <c r="S5938" t="s">
        <v>201</v>
      </c>
      <c r="T5938" s="221">
        <v>45413.313194444447</v>
      </c>
    </row>
    <row r="5939" spans="1:20" x14ac:dyDescent="0.35">
      <c r="A5939" t="s">
        <v>110</v>
      </c>
      <c r="B5939" t="s">
        <v>111</v>
      </c>
      <c r="C5939" t="s">
        <v>92</v>
      </c>
      <c r="D5939" s="29">
        <v>45750</v>
      </c>
      <c r="E5939" s="184" t="str">
        <f t="shared" si="374"/>
        <v/>
      </c>
      <c r="F5939" s="184" t="str">
        <f t="shared" si="375"/>
        <v/>
      </c>
      <c r="G5939" s="184" t="str">
        <f t="shared" si="376"/>
        <v/>
      </c>
      <c r="H5939" s="184" t="str">
        <f t="shared" si="377"/>
        <v/>
      </c>
      <c r="L5939">
        <v>124.675842</v>
      </c>
      <c r="R5939">
        <v>124.675842</v>
      </c>
      <c r="S5939" t="s">
        <v>201</v>
      </c>
      <c r="T5939" s="221">
        <v>45413.313194444447</v>
      </c>
    </row>
    <row r="5940" spans="1:20" x14ac:dyDescent="0.35">
      <c r="A5940" t="s">
        <v>110</v>
      </c>
      <c r="B5940" t="s">
        <v>111</v>
      </c>
      <c r="C5940" t="s">
        <v>92</v>
      </c>
      <c r="D5940" s="29">
        <v>45751</v>
      </c>
      <c r="E5940" s="184" t="str">
        <f t="shared" si="374"/>
        <v/>
      </c>
      <c r="F5940" s="184" t="str">
        <f t="shared" si="375"/>
        <v/>
      </c>
      <c r="G5940" s="184" t="str">
        <f t="shared" si="376"/>
        <v/>
      </c>
      <c r="H5940" s="184" t="str">
        <f t="shared" si="377"/>
        <v/>
      </c>
      <c r="L5940">
        <v>124.675842</v>
      </c>
      <c r="R5940">
        <v>124.675842</v>
      </c>
      <c r="S5940" t="s">
        <v>201</v>
      </c>
      <c r="T5940" s="221">
        <v>45413.313194444447</v>
      </c>
    </row>
    <row r="5941" spans="1:20" x14ac:dyDescent="0.35">
      <c r="A5941" t="s">
        <v>110</v>
      </c>
      <c r="B5941" t="s">
        <v>111</v>
      </c>
      <c r="C5941" t="s">
        <v>92</v>
      </c>
      <c r="D5941" s="29">
        <v>45752</v>
      </c>
      <c r="E5941" s="184" t="str">
        <f t="shared" si="374"/>
        <v/>
      </c>
      <c r="F5941" s="184" t="str">
        <f t="shared" si="375"/>
        <v/>
      </c>
      <c r="G5941" s="184" t="str">
        <f t="shared" si="376"/>
        <v/>
      </c>
      <c r="H5941" s="184" t="str">
        <f t="shared" si="377"/>
        <v/>
      </c>
      <c r="L5941">
        <v>124.675842</v>
      </c>
      <c r="R5941">
        <v>124.675842</v>
      </c>
      <c r="S5941" t="s">
        <v>201</v>
      </c>
      <c r="T5941" s="221">
        <v>45413.313194444447</v>
      </c>
    </row>
    <row r="5942" spans="1:20" x14ac:dyDescent="0.35">
      <c r="A5942" t="s">
        <v>110</v>
      </c>
      <c r="B5942" t="s">
        <v>111</v>
      </c>
      <c r="C5942" t="s">
        <v>92</v>
      </c>
      <c r="D5942" s="29">
        <v>45753</v>
      </c>
      <c r="E5942" s="184" t="str">
        <f t="shared" si="374"/>
        <v/>
      </c>
      <c r="F5942" s="184" t="str">
        <f t="shared" si="375"/>
        <v/>
      </c>
      <c r="G5942" s="184" t="str">
        <f t="shared" si="376"/>
        <v/>
      </c>
      <c r="H5942" s="184" t="str">
        <f t="shared" si="377"/>
        <v/>
      </c>
      <c r="L5942">
        <v>124.675842</v>
      </c>
      <c r="R5942">
        <v>124.675842</v>
      </c>
      <c r="S5942" t="s">
        <v>201</v>
      </c>
      <c r="T5942" s="221">
        <v>45413.313194444447</v>
      </c>
    </row>
    <row r="5943" spans="1:20" x14ac:dyDescent="0.35">
      <c r="A5943" t="s">
        <v>110</v>
      </c>
      <c r="B5943" t="s">
        <v>111</v>
      </c>
      <c r="C5943" t="s">
        <v>92</v>
      </c>
      <c r="D5943" s="29">
        <v>45754</v>
      </c>
      <c r="E5943" s="184" t="str">
        <f t="shared" si="374"/>
        <v/>
      </c>
      <c r="F5943" s="184" t="str">
        <f t="shared" si="375"/>
        <v/>
      </c>
      <c r="G5943" s="184" t="str">
        <f t="shared" si="376"/>
        <v/>
      </c>
      <c r="H5943" s="184" t="str">
        <f t="shared" si="377"/>
        <v/>
      </c>
      <c r="L5943">
        <v>124.675842</v>
      </c>
      <c r="R5943">
        <v>124.675842</v>
      </c>
      <c r="S5943" t="s">
        <v>201</v>
      </c>
      <c r="T5943" s="221">
        <v>45413.313194444447</v>
      </c>
    </row>
    <row r="5944" spans="1:20" x14ac:dyDescent="0.35">
      <c r="A5944" t="s">
        <v>110</v>
      </c>
      <c r="B5944" t="s">
        <v>111</v>
      </c>
      <c r="C5944" t="s">
        <v>92</v>
      </c>
      <c r="D5944" s="29">
        <v>45755</v>
      </c>
      <c r="E5944" s="184" t="str">
        <f t="shared" si="374"/>
        <v/>
      </c>
      <c r="F5944" s="184" t="str">
        <f t="shared" si="375"/>
        <v/>
      </c>
      <c r="G5944" s="184" t="str">
        <f t="shared" si="376"/>
        <v/>
      </c>
      <c r="H5944" s="184" t="str">
        <f t="shared" si="377"/>
        <v/>
      </c>
      <c r="L5944">
        <v>124.675842</v>
      </c>
      <c r="R5944">
        <v>124.675842</v>
      </c>
      <c r="S5944" t="s">
        <v>201</v>
      </c>
      <c r="T5944" s="221">
        <v>45413.313194444447</v>
      </c>
    </row>
    <row r="5945" spans="1:20" x14ac:dyDescent="0.35">
      <c r="A5945" t="s">
        <v>110</v>
      </c>
      <c r="B5945" t="s">
        <v>111</v>
      </c>
      <c r="C5945" t="s">
        <v>92</v>
      </c>
      <c r="D5945" s="29">
        <v>45756</v>
      </c>
      <c r="E5945" s="184" t="str">
        <f t="shared" si="374"/>
        <v/>
      </c>
      <c r="F5945" s="184" t="str">
        <f t="shared" si="375"/>
        <v/>
      </c>
      <c r="G5945" s="184" t="str">
        <f t="shared" si="376"/>
        <v/>
      </c>
      <c r="H5945" s="184" t="str">
        <f t="shared" si="377"/>
        <v/>
      </c>
      <c r="L5945">
        <v>124.675842</v>
      </c>
      <c r="R5945">
        <v>124.675842</v>
      </c>
      <c r="S5945" t="s">
        <v>201</v>
      </c>
      <c r="T5945" s="221">
        <v>45413.313194444447</v>
      </c>
    </row>
    <row r="5946" spans="1:20" x14ac:dyDescent="0.35">
      <c r="A5946" t="s">
        <v>110</v>
      </c>
      <c r="B5946" t="s">
        <v>111</v>
      </c>
      <c r="C5946" t="s">
        <v>92</v>
      </c>
      <c r="D5946" s="29">
        <v>45757</v>
      </c>
      <c r="E5946" s="184" t="str">
        <f t="shared" si="374"/>
        <v/>
      </c>
      <c r="F5946" s="184" t="str">
        <f t="shared" si="375"/>
        <v/>
      </c>
      <c r="G5946" s="184" t="str">
        <f t="shared" si="376"/>
        <v/>
      </c>
      <c r="H5946" s="184" t="str">
        <f t="shared" si="377"/>
        <v/>
      </c>
      <c r="L5946">
        <v>124.675842</v>
      </c>
      <c r="R5946">
        <v>124.675842</v>
      </c>
      <c r="S5946" t="s">
        <v>201</v>
      </c>
      <c r="T5946" s="221">
        <v>45413.313194444447</v>
      </c>
    </row>
    <row r="5947" spans="1:20" x14ac:dyDescent="0.35">
      <c r="A5947" t="s">
        <v>110</v>
      </c>
      <c r="B5947" t="s">
        <v>111</v>
      </c>
      <c r="C5947" t="s">
        <v>92</v>
      </c>
      <c r="D5947" s="29">
        <v>45758</v>
      </c>
      <c r="E5947" s="184" t="str">
        <f t="shared" si="374"/>
        <v/>
      </c>
      <c r="F5947" s="184" t="str">
        <f t="shared" si="375"/>
        <v/>
      </c>
      <c r="G5947" s="184" t="str">
        <f t="shared" si="376"/>
        <v/>
      </c>
      <c r="H5947" s="184" t="str">
        <f t="shared" si="377"/>
        <v/>
      </c>
      <c r="L5947">
        <v>124.675842</v>
      </c>
      <c r="R5947">
        <v>124.675842</v>
      </c>
      <c r="S5947" t="s">
        <v>201</v>
      </c>
      <c r="T5947" s="221">
        <v>45413.313194444447</v>
      </c>
    </row>
    <row r="5948" spans="1:20" x14ac:dyDescent="0.35">
      <c r="A5948" t="s">
        <v>110</v>
      </c>
      <c r="B5948" t="s">
        <v>111</v>
      </c>
      <c r="C5948" t="s">
        <v>92</v>
      </c>
      <c r="D5948" s="29">
        <v>45759</v>
      </c>
      <c r="E5948" s="184" t="str">
        <f t="shared" si="374"/>
        <v/>
      </c>
      <c r="F5948" s="184" t="str">
        <f t="shared" si="375"/>
        <v/>
      </c>
      <c r="G5948" s="184" t="str">
        <f t="shared" si="376"/>
        <v/>
      </c>
      <c r="H5948" s="184" t="str">
        <f t="shared" si="377"/>
        <v/>
      </c>
      <c r="L5948">
        <v>124.675842</v>
      </c>
      <c r="R5948">
        <v>124.675842</v>
      </c>
      <c r="S5948" t="s">
        <v>201</v>
      </c>
      <c r="T5948" s="221">
        <v>45413.313194444447</v>
      </c>
    </row>
    <row r="5949" spans="1:20" x14ac:dyDescent="0.35">
      <c r="A5949" t="s">
        <v>110</v>
      </c>
      <c r="B5949" t="s">
        <v>111</v>
      </c>
      <c r="C5949" t="s">
        <v>92</v>
      </c>
      <c r="D5949" s="29">
        <v>45760</v>
      </c>
      <c r="E5949" s="184" t="str">
        <f t="shared" si="374"/>
        <v/>
      </c>
      <c r="F5949" s="184" t="str">
        <f t="shared" si="375"/>
        <v/>
      </c>
      <c r="G5949" s="184" t="str">
        <f t="shared" si="376"/>
        <v/>
      </c>
      <c r="H5949" s="184" t="str">
        <f t="shared" si="377"/>
        <v/>
      </c>
      <c r="L5949">
        <v>124.675842</v>
      </c>
      <c r="R5949">
        <v>124.675842</v>
      </c>
      <c r="S5949" t="s">
        <v>201</v>
      </c>
      <c r="T5949" s="221">
        <v>45413.313194444447</v>
      </c>
    </row>
    <row r="5950" spans="1:20" x14ac:dyDescent="0.35">
      <c r="A5950" t="s">
        <v>110</v>
      </c>
      <c r="B5950" t="s">
        <v>111</v>
      </c>
      <c r="C5950" t="s">
        <v>92</v>
      </c>
      <c r="D5950" s="29">
        <v>45761</v>
      </c>
      <c r="E5950" s="184" t="str">
        <f t="shared" si="374"/>
        <v/>
      </c>
      <c r="F5950" s="184" t="str">
        <f t="shared" si="375"/>
        <v/>
      </c>
      <c r="G5950" s="184" t="str">
        <f t="shared" si="376"/>
        <v/>
      </c>
      <c r="H5950" s="184" t="str">
        <f t="shared" si="377"/>
        <v/>
      </c>
      <c r="L5950">
        <v>124.675842</v>
      </c>
      <c r="R5950">
        <v>124.675842</v>
      </c>
      <c r="S5950" t="s">
        <v>201</v>
      </c>
      <c r="T5950" s="221">
        <v>45413.313194444447</v>
      </c>
    </row>
    <row r="5951" spans="1:20" x14ac:dyDescent="0.35">
      <c r="A5951" t="s">
        <v>110</v>
      </c>
      <c r="B5951" t="s">
        <v>111</v>
      </c>
      <c r="C5951" t="s">
        <v>92</v>
      </c>
      <c r="D5951" s="29">
        <v>45762</v>
      </c>
      <c r="E5951" s="184" t="str">
        <f t="shared" si="374"/>
        <v/>
      </c>
      <c r="F5951" s="184" t="str">
        <f t="shared" si="375"/>
        <v/>
      </c>
      <c r="G5951" s="184" t="str">
        <f t="shared" si="376"/>
        <v/>
      </c>
      <c r="H5951" s="184" t="str">
        <f t="shared" si="377"/>
        <v/>
      </c>
      <c r="L5951">
        <v>124.675842</v>
      </c>
      <c r="R5951">
        <v>124.675842</v>
      </c>
      <c r="S5951" t="s">
        <v>201</v>
      </c>
      <c r="T5951" s="221">
        <v>45413.313194444447</v>
      </c>
    </row>
    <row r="5952" spans="1:20" x14ac:dyDescent="0.35">
      <c r="A5952" t="s">
        <v>110</v>
      </c>
      <c r="B5952" t="s">
        <v>111</v>
      </c>
      <c r="C5952" t="s">
        <v>92</v>
      </c>
      <c r="D5952" s="29">
        <v>45763</v>
      </c>
      <c r="E5952" s="184" t="str">
        <f t="shared" si="374"/>
        <v/>
      </c>
      <c r="F5952" s="184" t="str">
        <f t="shared" si="375"/>
        <v/>
      </c>
      <c r="G5952" s="184" t="str">
        <f t="shared" si="376"/>
        <v/>
      </c>
      <c r="H5952" s="184" t="str">
        <f t="shared" si="377"/>
        <v/>
      </c>
      <c r="L5952">
        <v>124.675842</v>
      </c>
      <c r="R5952">
        <v>124.675842</v>
      </c>
      <c r="S5952" t="s">
        <v>201</v>
      </c>
      <c r="T5952" s="221">
        <v>45413.313194444447</v>
      </c>
    </row>
    <row r="5953" spans="1:20" x14ac:dyDescent="0.35">
      <c r="A5953" t="s">
        <v>110</v>
      </c>
      <c r="B5953" t="s">
        <v>111</v>
      </c>
      <c r="C5953" t="s">
        <v>92</v>
      </c>
      <c r="D5953" s="29">
        <v>45764</v>
      </c>
      <c r="E5953" s="184" t="str">
        <f t="shared" si="374"/>
        <v/>
      </c>
      <c r="F5953" s="184" t="str">
        <f t="shared" si="375"/>
        <v/>
      </c>
      <c r="G5953" s="184" t="str">
        <f t="shared" si="376"/>
        <v/>
      </c>
      <c r="H5953" s="184" t="str">
        <f t="shared" si="377"/>
        <v/>
      </c>
      <c r="L5953">
        <v>124.675842</v>
      </c>
      <c r="R5953">
        <v>124.675842</v>
      </c>
      <c r="S5953" t="s">
        <v>201</v>
      </c>
      <c r="T5953" s="221">
        <v>45413.313194444447</v>
      </c>
    </row>
    <row r="5954" spans="1:20" x14ac:dyDescent="0.35">
      <c r="A5954" t="s">
        <v>110</v>
      </c>
      <c r="B5954" t="s">
        <v>111</v>
      </c>
      <c r="C5954" t="s">
        <v>92</v>
      </c>
      <c r="D5954" s="29">
        <v>45765</v>
      </c>
      <c r="E5954" s="184" t="str">
        <f t="shared" si="374"/>
        <v/>
      </c>
      <c r="F5954" s="184" t="str">
        <f t="shared" si="375"/>
        <v/>
      </c>
      <c r="G5954" s="184" t="str">
        <f t="shared" si="376"/>
        <v/>
      </c>
      <c r="H5954" s="184" t="str">
        <f t="shared" si="377"/>
        <v/>
      </c>
      <c r="L5954">
        <v>124.675842</v>
      </c>
      <c r="R5954">
        <v>124.675842</v>
      </c>
      <c r="S5954" t="s">
        <v>201</v>
      </c>
      <c r="T5954" s="221">
        <v>45413.313194444447</v>
      </c>
    </row>
    <row r="5955" spans="1:20" x14ac:dyDescent="0.35">
      <c r="A5955" t="s">
        <v>110</v>
      </c>
      <c r="B5955" t="s">
        <v>111</v>
      </c>
      <c r="C5955" t="s">
        <v>92</v>
      </c>
      <c r="D5955" s="29">
        <v>45766</v>
      </c>
      <c r="E5955" s="184" t="str">
        <f t="shared" si="374"/>
        <v/>
      </c>
      <c r="F5955" s="184" t="str">
        <f t="shared" si="375"/>
        <v/>
      </c>
      <c r="G5955" s="184" t="str">
        <f t="shared" si="376"/>
        <v/>
      </c>
      <c r="H5955" s="184" t="str">
        <f t="shared" si="377"/>
        <v/>
      </c>
      <c r="L5955">
        <v>124.675842</v>
      </c>
      <c r="R5955">
        <v>124.675842</v>
      </c>
      <c r="S5955" t="s">
        <v>201</v>
      </c>
      <c r="T5955" s="221">
        <v>45413.313194444447</v>
      </c>
    </row>
    <row r="5956" spans="1:20" x14ac:dyDescent="0.35">
      <c r="A5956" t="s">
        <v>110</v>
      </c>
      <c r="B5956" t="s">
        <v>111</v>
      </c>
      <c r="C5956" t="s">
        <v>92</v>
      </c>
      <c r="D5956" s="29">
        <v>45767</v>
      </c>
      <c r="E5956" s="184" t="str">
        <f t="shared" si="374"/>
        <v/>
      </c>
      <c r="F5956" s="184" t="str">
        <f t="shared" si="375"/>
        <v/>
      </c>
      <c r="G5956" s="184" t="str">
        <f t="shared" si="376"/>
        <v/>
      </c>
      <c r="H5956" s="184" t="str">
        <f t="shared" si="377"/>
        <v/>
      </c>
      <c r="L5956">
        <v>124.675842</v>
      </c>
      <c r="R5956">
        <v>124.675842</v>
      </c>
      <c r="S5956" t="s">
        <v>201</v>
      </c>
      <c r="T5956" s="221">
        <v>45413.313194444447</v>
      </c>
    </row>
    <row r="5957" spans="1:20" x14ac:dyDescent="0.35">
      <c r="A5957" t="s">
        <v>110</v>
      </c>
      <c r="B5957" t="s">
        <v>111</v>
      </c>
      <c r="C5957" t="s">
        <v>92</v>
      </c>
      <c r="D5957" s="29">
        <v>45768</v>
      </c>
      <c r="E5957" s="184" t="str">
        <f t="shared" si="374"/>
        <v/>
      </c>
      <c r="F5957" s="184" t="str">
        <f t="shared" si="375"/>
        <v/>
      </c>
      <c r="G5957" s="184" t="str">
        <f t="shared" si="376"/>
        <v/>
      </c>
      <c r="H5957" s="184" t="str">
        <f t="shared" si="377"/>
        <v/>
      </c>
      <c r="L5957">
        <v>124.675842</v>
      </c>
      <c r="R5957">
        <v>124.675842</v>
      </c>
      <c r="S5957" t="s">
        <v>201</v>
      </c>
      <c r="T5957" s="221">
        <v>45413.313194444447</v>
      </c>
    </row>
    <row r="5958" spans="1:20" x14ac:dyDescent="0.35">
      <c r="A5958" t="s">
        <v>110</v>
      </c>
      <c r="B5958" t="s">
        <v>111</v>
      </c>
      <c r="C5958" t="s">
        <v>92</v>
      </c>
      <c r="D5958" s="29">
        <v>45769</v>
      </c>
      <c r="E5958" s="184" t="str">
        <f t="shared" si="374"/>
        <v/>
      </c>
      <c r="F5958" s="184" t="str">
        <f t="shared" si="375"/>
        <v/>
      </c>
      <c r="G5958" s="184" t="str">
        <f t="shared" si="376"/>
        <v/>
      </c>
      <c r="H5958" s="184" t="str">
        <f t="shared" si="377"/>
        <v/>
      </c>
      <c r="L5958">
        <v>124.675842</v>
      </c>
      <c r="R5958">
        <v>124.675842</v>
      </c>
      <c r="S5958" t="s">
        <v>201</v>
      </c>
      <c r="T5958" s="221">
        <v>45413.313194444447</v>
      </c>
    </row>
    <row r="5959" spans="1:20" x14ac:dyDescent="0.35">
      <c r="A5959" t="s">
        <v>110</v>
      </c>
      <c r="B5959" t="s">
        <v>111</v>
      </c>
      <c r="C5959" t="s">
        <v>92</v>
      </c>
      <c r="D5959" s="29">
        <v>45770</v>
      </c>
      <c r="E5959" s="184" t="str">
        <f t="shared" si="374"/>
        <v/>
      </c>
      <c r="F5959" s="184" t="str">
        <f t="shared" si="375"/>
        <v/>
      </c>
      <c r="G5959" s="184" t="str">
        <f t="shared" si="376"/>
        <v/>
      </c>
      <c r="H5959" s="184" t="str">
        <f t="shared" si="377"/>
        <v/>
      </c>
      <c r="L5959">
        <v>124.675842</v>
      </c>
      <c r="R5959">
        <v>124.675842</v>
      </c>
      <c r="S5959" t="s">
        <v>201</v>
      </c>
      <c r="T5959" s="221">
        <v>45413.313194444447</v>
      </c>
    </row>
    <row r="5960" spans="1:20" x14ac:dyDescent="0.35">
      <c r="A5960" t="s">
        <v>110</v>
      </c>
      <c r="B5960" t="s">
        <v>111</v>
      </c>
      <c r="C5960" t="s">
        <v>92</v>
      </c>
      <c r="D5960" s="29">
        <v>45771</v>
      </c>
      <c r="E5960" s="184" t="str">
        <f t="shared" ref="E5960:E6023" si="378">IF(J5960="","",IF(L5960=0,0,IF(1-(J5960/L5960)&lt;0,"",1-(J5960/L5960))))</f>
        <v/>
      </c>
      <c r="F5960" s="184" t="str">
        <f t="shared" ref="F5960:F6023" si="379">IF(K5960="","",IF(L5960=0,0,IF(1-(K5960/L5960)&lt;0,"",1-(K5960/L5960))))</f>
        <v/>
      </c>
      <c r="G5960" s="184" t="str">
        <f t="shared" ref="G5960:G6023" si="380">IF(J5960="","",IF(1-(J5960/R5960)&lt;0,"",1-(J5960/R5960)))</f>
        <v/>
      </c>
      <c r="H5960" s="184" t="str">
        <f t="shared" ref="H5960:H6023" si="381">IF(K5960="","",IF(1-(K5960/R5960)&lt;0,"",1-(K5960/R5960)))</f>
        <v/>
      </c>
      <c r="L5960">
        <v>124.675842</v>
      </c>
      <c r="R5960">
        <v>124.675842</v>
      </c>
      <c r="S5960" t="s">
        <v>201</v>
      </c>
      <c r="T5960" s="221">
        <v>45413.313194444447</v>
      </c>
    </row>
    <row r="5961" spans="1:20" x14ac:dyDescent="0.35">
      <c r="A5961" t="s">
        <v>110</v>
      </c>
      <c r="B5961" t="s">
        <v>111</v>
      </c>
      <c r="C5961" t="s">
        <v>92</v>
      </c>
      <c r="D5961" s="29">
        <v>45772</v>
      </c>
      <c r="E5961" s="184" t="str">
        <f t="shared" si="378"/>
        <v/>
      </c>
      <c r="F5961" s="184" t="str">
        <f t="shared" si="379"/>
        <v/>
      </c>
      <c r="G5961" s="184" t="str">
        <f t="shared" si="380"/>
        <v/>
      </c>
      <c r="H5961" s="184" t="str">
        <f t="shared" si="381"/>
        <v/>
      </c>
      <c r="L5961">
        <v>124.675842</v>
      </c>
      <c r="R5961">
        <v>124.675842</v>
      </c>
      <c r="S5961" t="s">
        <v>201</v>
      </c>
      <c r="T5961" s="221">
        <v>45413.313194444447</v>
      </c>
    </row>
    <row r="5962" spans="1:20" x14ac:dyDescent="0.35">
      <c r="A5962" t="s">
        <v>110</v>
      </c>
      <c r="B5962" t="s">
        <v>111</v>
      </c>
      <c r="C5962" t="s">
        <v>92</v>
      </c>
      <c r="D5962" s="29">
        <v>45773</v>
      </c>
      <c r="E5962" s="184" t="str">
        <f t="shared" si="378"/>
        <v/>
      </c>
      <c r="F5962" s="184" t="str">
        <f t="shared" si="379"/>
        <v/>
      </c>
      <c r="G5962" s="184" t="str">
        <f t="shared" si="380"/>
        <v/>
      </c>
      <c r="H5962" s="184" t="str">
        <f t="shared" si="381"/>
        <v/>
      </c>
      <c r="L5962">
        <v>124.675842</v>
      </c>
      <c r="R5962">
        <v>124.675842</v>
      </c>
      <c r="S5962" t="s">
        <v>201</v>
      </c>
      <c r="T5962" s="221">
        <v>45413.313194444447</v>
      </c>
    </row>
    <row r="5963" spans="1:20" x14ac:dyDescent="0.35">
      <c r="A5963" t="s">
        <v>110</v>
      </c>
      <c r="B5963" t="s">
        <v>111</v>
      </c>
      <c r="C5963" t="s">
        <v>92</v>
      </c>
      <c r="D5963" s="29">
        <v>45774</v>
      </c>
      <c r="E5963" s="184" t="str">
        <f t="shared" si="378"/>
        <v/>
      </c>
      <c r="F5963" s="184" t="str">
        <f t="shared" si="379"/>
        <v/>
      </c>
      <c r="G5963" s="184" t="str">
        <f t="shared" si="380"/>
        <v/>
      </c>
      <c r="H5963" s="184" t="str">
        <f t="shared" si="381"/>
        <v/>
      </c>
      <c r="L5963">
        <v>124.675842</v>
      </c>
      <c r="R5963">
        <v>124.675842</v>
      </c>
      <c r="S5963" t="s">
        <v>201</v>
      </c>
      <c r="T5963" s="221">
        <v>45413.313194444447</v>
      </c>
    </row>
    <row r="5964" spans="1:20" x14ac:dyDescent="0.35">
      <c r="A5964" t="s">
        <v>110</v>
      </c>
      <c r="B5964" t="s">
        <v>111</v>
      </c>
      <c r="C5964" t="s">
        <v>92</v>
      </c>
      <c r="D5964" s="29">
        <v>45775</v>
      </c>
      <c r="E5964" s="184" t="str">
        <f t="shared" si="378"/>
        <v/>
      </c>
      <c r="F5964" s="184" t="str">
        <f t="shared" si="379"/>
        <v/>
      </c>
      <c r="G5964" s="184" t="str">
        <f t="shared" si="380"/>
        <v/>
      </c>
      <c r="H5964" s="184" t="str">
        <f t="shared" si="381"/>
        <v/>
      </c>
      <c r="L5964">
        <v>124.675842</v>
      </c>
      <c r="R5964">
        <v>124.675842</v>
      </c>
      <c r="S5964" t="s">
        <v>201</v>
      </c>
      <c r="T5964" s="221">
        <v>45413.313194444447</v>
      </c>
    </row>
    <row r="5965" spans="1:20" x14ac:dyDescent="0.35">
      <c r="A5965" t="s">
        <v>110</v>
      </c>
      <c r="B5965" t="s">
        <v>111</v>
      </c>
      <c r="C5965" t="s">
        <v>92</v>
      </c>
      <c r="D5965" s="29">
        <v>45776</v>
      </c>
      <c r="E5965" s="184" t="str">
        <f t="shared" si="378"/>
        <v/>
      </c>
      <c r="F5965" s="184" t="str">
        <f t="shared" si="379"/>
        <v/>
      </c>
      <c r="G5965" s="184" t="str">
        <f t="shared" si="380"/>
        <v/>
      </c>
      <c r="H5965" s="184" t="str">
        <f t="shared" si="381"/>
        <v/>
      </c>
      <c r="L5965">
        <v>124.675842</v>
      </c>
      <c r="R5965">
        <v>124.675842</v>
      </c>
      <c r="S5965" t="s">
        <v>201</v>
      </c>
      <c r="T5965" s="221">
        <v>45413.313194444447</v>
      </c>
    </row>
    <row r="5966" spans="1:20" x14ac:dyDescent="0.35">
      <c r="A5966" t="s">
        <v>110</v>
      </c>
      <c r="B5966" t="s">
        <v>111</v>
      </c>
      <c r="C5966" t="s">
        <v>92</v>
      </c>
      <c r="D5966" s="29">
        <v>45777</v>
      </c>
      <c r="E5966" s="184" t="str">
        <f t="shared" si="378"/>
        <v/>
      </c>
      <c r="F5966" s="184" t="str">
        <f t="shared" si="379"/>
        <v/>
      </c>
      <c r="G5966" s="184" t="str">
        <f t="shared" si="380"/>
        <v/>
      </c>
      <c r="H5966" s="184" t="str">
        <f t="shared" si="381"/>
        <v/>
      </c>
      <c r="L5966">
        <v>124.675842</v>
      </c>
      <c r="R5966">
        <v>124.675842</v>
      </c>
      <c r="S5966" t="s">
        <v>201</v>
      </c>
      <c r="T5966" s="221">
        <v>45413.313194444447</v>
      </c>
    </row>
    <row r="5967" spans="1:20" x14ac:dyDescent="0.35">
      <c r="A5967" t="s">
        <v>110</v>
      </c>
      <c r="B5967" t="s">
        <v>111</v>
      </c>
      <c r="C5967" t="s">
        <v>92</v>
      </c>
      <c r="D5967" s="29">
        <v>45778</v>
      </c>
      <c r="E5967" s="184" t="str">
        <f t="shared" si="378"/>
        <v/>
      </c>
      <c r="F5967" s="184" t="str">
        <f t="shared" si="379"/>
        <v/>
      </c>
      <c r="G5967" s="184" t="str">
        <f t="shared" si="380"/>
        <v/>
      </c>
      <c r="H5967" s="184" t="str">
        <f t="shared" si="381"/>
        <v/>
      </c>
      <c r="L5967">
        <v>124.675842</v>
      </c>
      <c r="R5967">
        <v>124.675842</v>
      </c>
      <c r="S5967" t="s">
        <v>201</v>
      </c>
      <c r="T5967" s="221">
        <v>45444.3125</v>
      </c>
    </row>
    <row r="5968" spans="1:20" x14ac:dyDescent="0.35">
      <c r="A5968" t="s">
        <v>110</v>
      </c>
      <c r="B5968" t="s">
        <v>111</v>
      </c>
      <c r="C5968" t="s">
        <v>92</v>
      </c>
      <c r="D5968" s="29">
        <v>45779</v>
      </c>
      <c r="E5968" s="184" t="str">
        <f t="shared" si="378"/>
        <v/>
      </c>
      <c r="F5968" s="184" t="str">
        <f t="shared" si="379"/>
        <v/>
      </c>
      <c r="G5968" s="184" t="str">
        <f t="shared" si="380"/>
        <v/>
      </c>
      <c r="H5968" s="184" t="str">
        <f t="shared" si="381"/>
        <v/>
      </c>
      <c r="L5968">
        <v>124.675842</v>
      </c>
      <c r="R5968">
        <v>124.675842</v>
      </c>
      <c r="S5968" t="s">
        <v>201</v>
      </c>
      <c r="T5968" s="221">
        <v>45444.313194444447</v>
      </c>
    </row>
    <row r="5969" spans="1:20" x14ac:dyDescent="0.35">
      <c r="A5969" t="s">
        <v>110</v>
      </c>
      <c r="B5969" t="s">
        <v>111</v>
      </c>
      <c r="C5969" t="s">
        <v>92</v>
      </c>
      <c r="D5969" s="29">
        <v>45780</v>
      </c>
      <c r="E5969" s="184" t="str">
        <f t="shared" si="378"/>
        <v/>
      </c>
      <c r="F5969" s="184" t="str">
        <f t="shared" si="379"/>
        <v/>
      </c>
      <c r="G5969" s="184" t="str">
        <f t="shared" si="380"/>
        <v/>
      </c>
      <c r="H5969" s="184" t="str">
        <f t="shared" si="381"/>
        <v/>
      </c>
      <c r="L5969">
        <v>124.675842</v>
      </c>
      <c r="R5969">
        <v>124.675842</v>
      </c>
      <c r="S5969" t="s">
        <v>201</v>
      </c>
      <c r="T5969" s="221">
        <v>45444.313194444447</v>
      </c>
    </row>
    <row r="5970" spans="1:20" x14ac:dyDescent="0.35">
      <c r="A5970" t="s">
        <v>110</v>
      </c>
      <c r="B5970" t="s">
        <v>111</v>
      </c>
      <c r="C5970" t="s">
        <v>92</v>
      </c>
      <c r="D5970" s="29">
        <v>45781</v>
      </c>
      <c r="E5970" s="184" t="str">
        <f t="shared" si="378"/>
        <v/>
      </c>
      <c r="F5970" s="184" t="str">
        <f t="shared" si="379"/>
        <v/>
      </c>
      <c r="G5970" s="184" t="str">
        <f t="shared" si="380"/>
        <v/>
      </c>
      <c r="H5970" s="184" t="str">
        <f t="shared" si="381"/>
        <v/>
      </c>
      <c r="L5970">
        <v>124.675842</v>
      </c>
      <c r="R5970">
        <v>124.675842</v>
      </c>
      <c r="S5970" t="s">
        <v>201</v>
      </c>
      <c r="T5970" s="221">
        <v>45444.313194444447</v>
      </c>
    </row>
    <row r="5971" spans="1:20" x14ac:dyDescent="0.35">
      <c r="A5971" t="s">
        <v>110</v>
      </c>
      <c r="B5971" t="s">
        <v>111</v>
      </c>
      <c r="C5971" t="s">
        <v>92</v>
      </c>
      <c r="D5971" s="29">
        <v>45782</v>
      </c>
      <c r="E5971" s="184" t="str">
        <f t="shared" si="378"/>
        <v/>
      </c>
      <c r="F5971" s="184" t="str">
        <f t="shared" si="379"/>
        <v/>
      </c>
      <c r="G5971" s="184" t="str">
        <f t="shared" si="380"/>
        <v/>
      </c>
      <c r="H5971" s="184" t="str">
        <f t="shared" si="381"/>
        <v/>
      </c>
      <c r="L5971">
        <v>124.675842</v>
      </c>
      <c r="R5971">
        <v>124.675842</v>
      </c>
      <c r="S5971" t="s">
        <v>201</v>
      </c>
      <c r="T5971" s="221">
        <v>45444.313194444447</v>
      </c>
    </row>
    <row r="5972" spans="1:20" x14ac:dyDescent="0.35">
      <c r="A5972" t="s">
        <v>110</v>
      </c>
      <c r="B5972" t="s">
        <v>111</v>
      </c>
      <c r="C5972" t="s">
        <v>92</v>
      </c>
      <c r="D5972" s="29">
        <v>45783</v>
      </c>
      <c r="E5972" s="184" t="str">
        <f t="shared" si="378"/>
        <v/>
      </c>
      <c r="F5972" s="184" t="str">
        <f t="shared" si="379"/>
        <v/>
      </c>
      <c r="G5972" s="184" t="str">
        <f t="shared" si="380"/>
        <v/>
      </c>
      <c r="H5972" s="184" t="str">
        <f t="shared" si="381"/>
        <v/>
      </c>
      <c r="L5972">
        <v>124.675842</v>
      </c>
      <c r="R5972">
        <v>124.675842</v>
      </c>
      <c r="S5972" t="s">
        <v>201</v>
      </c>
      <c r="T5972" s="221">
        <v>45444.313194444447</v>
      </c>
    </row>
    <row r="5973" spans="1:20" x14ac:dyDescent="0.35">
      <c r="A5973" t="s">
        <v>110</v>
      </c>
      <c r="B5973" t="s">
        <v>111</v>
      </c>
      <c r="C5973" t="s">
        <v>92</v>
      </c>
      <c r="D5973" s="29">
        <v>45784</v>
      </c>
      <c r="E5973" s="184" t="str">
        <f t="shared" si="378"/>
        <v/>
      </c>
      <c r="F5973" s="184" t="str">
        <f t="shared" si="379"/>
        <v/>
      </c>
      <c r="G5973" s="184" t="str">
        <f t="shared" si="380"/>
        <v/>
      </c>
      <c r="H5973" s="184" t="str">
        <f t="shared" si="381"/>
        <v/>
      </c>
      <c r="L5973">
        <v>124.675842</v>
      </c>
      <c r="R5973">
        <v>124.675842</v>
      </c>
      <c r="S5973" t="s">
        <v>201</v>
      </c>
      <c r="T5973" s="221">
        <v>45444.313194444447</v>
      </c>
    </row>
    <row r="5974" spans="1:20" x14ac:dyDescent="0.35">
      <c r="A5974" t="s">
        <v>110</v>
      </c>
      <c r="B5974" t="s">
        <v>111</v>
      </c>
      <c r="C5974" t="s">
        <v>92</v>
      </c>
      <c r="D5974" s="29">
        <v>45785</v>
      </c>
      <c r="E5974" s="184" t="str">
        <f t="shared" si="378"/>
        <v/>
      </c>
      <c r="F5974" s="184" t="str">
        <f t="shared" si="379"/>
        <v/>
      </c>
      <c r="G5974" s="184" t="str">
        <f t="shared" si="380"/>
        <v/>
      </c>
      <c r="H5974" s="184" t="str">
        <f t="shared" si="381"/>
        <v/>
      </c>
      <c r="L5974">
        <v>124.675842</v>
      </c>
      <c r="R5974">
        <v>124.675842</v>
      </c>
      <c r="S5974" t="s">
        <v>201</v>
      </c>
      <c r="T5974" s="221">
        <v>45444.313194444447</v>
      </c>
    </row>
    <row r="5975" spans="1:20" x14ac:dyDescent="0.35">
      <c r="A5975" t="s">
        <v>110</v>
      </c>
      <c r="B5975" t="s">
        <v>111</v>
      </c>
      <c r="C5975" t="s">
        <v>92</v>
      </c>
      <c r="D5975" s="29">
        <v>45786</v>
      </c>
      <c r="E5975" s="184" t="str">
        <f t="shared" si="378"/>
        <v/>
      </c>
      <c r="F5975" s="184" t="str">
        <f t="shared" si="379"/>
        <v/>
      </c>
      <c r="G5975" s="184" t="str">
        <f t="shared" si="380"/>
        <v/>
      </c>
      <c r="H5975" s="184" t="str">
        <f t="shared" si="381"/>
        <v/>
      </c>
      <c r="L5975">
        <v>124.675842</v>
      </c>
      <c r="R5975">
        <v>124.675842</v>
      </c>
      <c r="S5975" t="s">
        <v>201</v>
      </c>
      <c r="T5975" s="221">
        <v>45444.313194444447</v>
      </c>
    </row>
    <row r="5976" spans="1:20" x14ac:dyDescent="0.35">
      <c r="A5976" t="s">
        <v>110</v>
      </c>
      <c r="B5976" t="s">
        <v>111</v>
      </c>
      <c r="C5976" t="s">
        <v>92</v>
      </c>
      <c r="D5976" s="29">
        <v>45787</v>
      </c>
      <c r="E5976" s="184" t="str">
        <f t="shared" si="378"/>
        <v/>
      </c>
      <c r="F5976" s="184" t="str">
        <f t="shared" si="379"/>
        <v/>
      </c>
      <c r="G5976" s="184" t="str">
        <f t="shared" si="380"/>
        <v/>
      </c>
      <c r="H5976" s="184" t="str">
        <f t="shared" si="381"/>
        <v/>
      </c>
      <c r="L5976">
        <v>124.675842</v>
      </c>
      <c r="R5976">
        <v>124.675842</v>
      </c>
      <c r="S5976" t="s">
        <v>201</v>
      </c>
      <c r="T5976" s="221">
        <v>45444.313194444447</v>
      </c>
    </row>
    <row r="5977" spans="1:20" x14ac:dyDescent="0.35">
      <c r="A5977" t="s">
        <v>110</v>
      </c>
      <c r="B5977" t="s">
        <v>111</v>
      </c>
      <c r="C5977" t="s">
        <v>92</v>
      </c>
      <c r="D5977" s="29">
        <v>45788</v>
      </c>
      <c r="E5977" s="184" t="str">
        <f t="shared" si="378"/>
        <v/>
      </c>
      <c r="F5977" s="184" t="str">
        <f t="shared" si="379"/>
        <v/>
      </c>
      <c r="G5977" s="184" t="str">
        <f t="shared" si="380"/>
        <v/>
      </c>
      <c r="H5977" s="184" t="str">
        <f t="shared" si="381"/>
        <v/>
      </c>
      <c r="L5977">
        <v>124.675842</v>
      </c>
      <c r="R5977">
        <v>124.675842</v>
      </c>
      <c r="S5977" t="s">
        <v>201</v>
      </c>
      <c r="T5977" s="221">
        <v>45444.313194444447</v>
      </c>
    </row>
    <row r="5978" spans="1:20" x14ac:dyDescent="0.35">
      <c r="A5978" t="s">
        <v>110</v>
      </c>
      <c r="B5978" t="s">
        <v>111</v>
      </c>
      <c r="C5978" t="s">
        <v>92</v>
      </c>
      <c r="D5978" s="29">
        <v>45789</v>
      </c>
      <c r="E5978" s="184" t="str">
        <f t="shared" si="378"/>
        <v/>
      </c>
      <c r="F5978" s="184" t="str">
        <f t="shared" si="379"/>
        <v/>
      </c>
      <c r="G5978" s="184" t="str">
        <f t="shared" si="380"/>
        <v/>
      </c>
      <c r="H5978" s="184" t="str">
        <f t="shared" si="381"/>
        <v/>
      </c>
      <c r="L5978">
        <v>124.675842</v>
      </c>
      <c r="R5978">
        <v>124.675842</v>
      </c>
      <c r="S5978" t="s">
        <v>201</v>
      </c>
      <c r="T5978" s="221">
        <v>45444.313194444447</v>
      </c>
    </row>
    <row r="5979" spans="1:20" x14ac:dyDescent="0.35">
      <c r="A5979" t="s">
        <v>110</v>
      </c>
      <c r="B5979" t="s">
        <v>111</v>
      </c>
      <c r="C5979" t="s">
        <v>92</v>
      </c>
      <c r="D5979" s="29">
        <v>45790</v>
      </c>
      <c r="E5979" s="184" t="str">
        <f t="shared" si="378"/>
        <v/>
      </c>
      <c r="F5979" s="184" t="str">
        <f t="shared" si="379"/>
        <v/>
      </c>
      <c r="G5979" s="184" t="str">
        <f t="shared" si="380"/>
        <v/>
      </c>
      <c r="H5979" s="184" t="str">
        <f t="shared" si="381"/>
        <v/>
      </c>
      <c r="L5979">
        <v>124.675842</v>
      </c>
      <c r="R5979">
        <v>124.675842</v>
      </c>
      <c r="S5979" t="s">
        <v>201</v>
      </c>
      <c r="T5979" s="221">
        <v>45444.313194444447</v>
      </c>
    </row>
    <row r="5980" spans="1:20" x14ac:dyDescent="0.35">
      <c r="A5980" t="s">
        <v>110</v>
      </c>
      <c r="B5980" t="s">
        <v>111</v>
      </c>
      <c r="C5980" t="s">
        <v>92</v>
      </c>
      <c r="D5980" s="29">
        <v>45791</v>
      </c>
      <c r="E5980" s="184" t="str">
        <f t="shared" si="378"/>
        <v/>
      </c>
      <c r="F5980" s="184" t="str">
        <f t="shared" si="379"/>
        <v/>
      </c>
      <c r="G5980" s="184" t="str">
        <f t="shared" si="380"/>
        <v/>
      </c>
      <c r="H5980" s="184" t="str">
        <f t="shared" si="381"/>
        <v/>
      </c>
      <c r="L5980">
        <v>124.675842</v>
      </c>
      <c r="R5980">
        <v>124.675842</v>
      </c>
      <c r="S5980" t="s">
        <v>201</v>
      </c>
      <c r="T5980" s="221">
        <v>45444.313194444447</v>
      </c>
    </row>
    <row r="5981" spans="1:20" x14ac:dyDescent="0.35">
      <c r="A5981" t="s">
        <v>110</v>
      </c>
      <c r="B5981" t="s">
        <v>111</v>
      </c>
      <c r="C5981" t="s">
        <v>92</v>
      </c>
      <c r="D5981" s="29">
        <v>45792</v>
      </c>
      <c r="E5981" s="184" t="str">
        <f t="shared" si="378"/>
        <v/>
      </c>
      <c r="F5981" s="184" t="str">
        <f t="shared" si="379"/>
        <v/>
      </c>
      <c r="G5981" s="184" t="str">
        <f t="shared" si="380"/>
        <v/>
      </c>
      <c r="H5981" s="184" t="str">
        <f t="shared" si="381"/>
        <v/>
      </c>
      <c r="L5981">
        <v>124.675842</v>
      </c>
      <c r="R5981">
        <v>124.675842</v>
      </c>
      <c r="S5981" t="s">
        <v>201</v>
      </c>
      <c r="T5981" s="221">
        <v>45444.313194444447</v>
      </c>
    </row>
    <row r="5982" spans="1:20" x14ac:dyDescent="0.35">
      <c r="A5982" t="s">
        <v>110</v>
      </c>
      <c r="B5982" t="s">
        <v>111</v>
      </c>
      <c r="C5982" t="s">
        <v>92</v>
      </c>
      <c r="D5982" s="29">
        <v>45793</v>
      </c>
      <c r="E5982" s="184" t="str">
        <f t="shared" si="378"/>
        <v/>
      </c>
      <c r="F5982" s="184" t="str">
        <f t="shared" si="379"/>
        <v/>
      </c>
      <c r="G5982" s="184" t="str">
        <f t="shared" si="380"/>
        <v/>
      </c>
      <c r="H5982" s="184" t="str">
        <f t="shared" si="381"/>
        <v/>
      </c>
      <c r="L5982">
        <v>124.675842</v>
      </c>
      <c r="R5982">
        <v>124.675842</v>
      </c>
      <c r="S5982" t="s">
        <v>201</v>
      </c>
      <c r="T5982" s="221">
        <v>45444.313194444447</v>
      </c>
    </row>
    <row r="5983" spans="1:20" x14ac:dyDescent="0.35">
      <c r="A5983" t="s">
        <v>110</v>
      </c>
      <c r="B5983" t="s">
        <v>111</v>
      </c>
      <c r="C5983" t="s">
        <v>92</v>
      </c>
      <c r="D5983" s="29">
        <v>45794</v>
      </c>
      <c r="E5983" s="184" t="str">
        <f t="shared" si="378"/>
        <v/>
      </c>
      <c r="F5983" s="184" t="str">
        <f t="shared" si="379"/>
        <v/>
      </c>
      <c r="G5983" s="184" t="str">
        <f t="shared" si="380"/>
        <v/>
      </c>
      <c r="H5983" s="184" t="str">
        <f t="shared" si="381"/>
        <v/>
      </c>
      <c r="L5983">
        <v>124.675842</v>
      </c>
      <c r="R5983">
        <v>124.675842</v>
      </c>
      <c r="S5983" t="s">
        <v>201</v>
      </c>
      <c r="T5983" s="221">
        <v>45444.313194444447</v>
      </c>
    </row>
    <row r="5984" spans="1:20" x14ac:dyDescent="0.35">
      <c r="A5984" t="s">
        <v>110</v>
      </c>
      <c r="B5984" t="s">
        <v>111</v>
      </c>
      <c r="C5984" t="s">
        <v>92</v>
      </c>
      <c r="D5984" s="29">
        <v>45795</v>
      </c>
      <c r="E5984" s="184" t="str">
        <f t="shared" si="378"/>
        <v/>
      </c>
      <c r="F5984" s="184" t="str">
        <f t="shared" si="379"/>
        <v/>
      </c>
      <c r="G5984" s="184" t="str">
        <f t="shared" si="380"/>
        <v/>
      </c>
      <c r="H5984" s="184" t="str">
        <f t="shared" si="381"/>
        <v/>
      </c>
      <c r="L5984">
        <v>124.675842</v>
      </c>
      <c r="R5984">
        <v>124.675842</v>
      </c>
      <c r="S5984" t="s">
        <v>201</v>
      </c>
      <c r="T5984" s="221">
        <v>45444.313194444447</v>
      </c>
    </row>
    <row r="5985" spans="1:20" x14ac:dyDescent="0.35">
      <c r="A5985" t="s">
        <v>110</v>
      </c>
      <c r="B5985" t="s">
        <v>111</v>
      </c>
      <c r="C5985" t="s">
        <v>92</v>
      </c>
      <c r="D5985" s="29">
        <v>45796</v>
      </c>
      <c r="E5985" s="184" t="str">
        <f t="shared" si="378"/>
        <v/>
      </c>
      <c r="F5985" s="184" t="str">
        <f t="shared" si="379"/>
        <v/>
      </c>
      <c r="G5985" s="184" t="str">
        <f t="shared" si="380"/>
        <v/>
      </c>
      <c r="H5985" s="184" t="str">
        <f t="shared" si="381"/>
        <v/>
      </c>
      <c r="L5985">
        <v>124.675842</v>
      </c>
      <c r="R5985">
        <v>124.675842</v>
      </c>
      <c r="S5985" t="s">
        <v>201</v>
      </c>
      <c r="T5985" s="221">
        <v>45444.313194444447</v>
      </c>
    </row>
    <row r="5986" spans="1:20" x14ac:dyDescent="0.35">
      <c r="A5986" t="s">
        <v>110</v>
      </c>
      <c r="B5986" t="s">
        <v>111</v>
      </c>
      <c r="C5986" t="s">
        <v>92</v>
      </c>
      <c r="D5986" s="29">
        <v>45797</v>
      </c>
      <c r="E5986" s="184" t="str">
        <f t="shared" si="378"/>
        <v/>
      </c>
      <c r="F5986" s="184" t="str">
        <f t="shared" si="379"/>
        <v/>
      </c>
      <c r="G5986" s="184" t="str">
        <f t="shared" si="380"/>
        <v/>
      </c>
      <c r="H5986" s="184" t="str">
        <f t="shared" si="381"/>
        <v/>
      </c>
      <c r="L5986">
        <v>124.675842</v>
      </c>
      <c r="R5986">
        <v>124.675842</v>
      </c>
      <c r="S5986" t="s">
        <v>201</v>
      </c>
      <c r="T5986" s="221">
        <v>45444.313194444447</v>
      </c>
    </row>
    <row r="5987" spans="1:20" x14ac:dyDescent="0.35">
      <c r="A5987" t="s">
        <v>110</v>
      </c>
      <c r="B5987" t="s">
        <v>111</v>
      </c>
      <c r="C5987" t="s">
        <v>92</v>
      </c>
      <c r="D5987" s="29">
        <v>45798</v>
      </c>
      <c r="E5987" s="184" t="str">
        <f t="shared" si="378"/>
        <v/>
      </c>
      <c r="F5987" s="184" t="str">
        <f t="shared" si="379"/>
        <v/>
      </c>
      <c r="G5987" s="184" t="str">
        <f t="shared" si="380"/>
        <v/>
      </c>
      <c r="H5987" s="184" t="str">
        <f t="shared" si="381"/>
        <v/>
      </c>
      <c r="L5987">
        <v>124.675842</v>
      </c>
      <c r="R5987">
        <v>124.675842</v>
      </c>
      <c r="S5987" t="s">
        <v>201</v>
      </c>
      <c r="T5987" s="221">
        <v>45444.313194444447</v>
      </c>
    </row>
    <row r="5988" spans="1:20" x14ac:dyDescent="0.35">
      <c r="A5988" t="s">
        <v>110</v>
      </c>
      <c r="B5988" t="s">
        <v>111</v>
      </c>
      <c r="C5988" t="s">
        <v>92</v>
      </c>
      <c r="D5988" s="29">
        <v>45799</v>
      </c>
      <c r="E5988" s="184" t="str">
        <f t="shared" si="378"/>
        <v/>
      </c>
      <c r="F5988" s="184" t="str">
        <f t="shared" si="379"/>
        <v/>
      </c>
      <c r="G5988" s="184" t="str">
        <f t="shared" si="380"/>
        <v/>
      </c>
      <c r="H5988" s="184" t="str">
        <f t="shared" si="381"/>
        <v/>
      </c>
      <c r="L5988">
        <v>124.675842</v>
      </c>
      <c r="R5988">
        <v>124.675842</v>
      </c>
      <c r="S5988" t="s">
        <v>201</v>
      </c>
      <c r="T5988" s="221">
        <v>45444.313194444447</v>
      </c>
    </row>
    <row r="5989" spans="1:20" x14ac:dyDescent="0.35">
      <c r="A5989" t="s">
        <v>110</v>
      </c>
      <c r="B5989" t="s">
        <v>111</v>
      </c>
      <c r="C5989" t="s">
        <v>92</v>
      </c>
      <c r="D5989" s="29">
        <v>45800</v>
      </c>
      <c r="E5989" s="184" t="str">
        <f t="shared" si="378"/>
        <v/>
      </c>
      <c r="F5989" s="184" t="str">
        <f t="shared" si="379"/>
        <v/>
      </c>
      <c r="G5989" s="184" t="str">
        <f t="shared" si="380"/>
        <v/>
      </c>
      <c r="H5989" s="184" t="str">
        <f t="shared" si="381"/>
        <v/>
      </c>
      <c r="L5989">
        <v>124.675842</v>
      </c>
      <c r="R5989">
        <v>124.675842</v>
      </c>
      <c r="S5989" t="s">
        <v>201</v>
      </c>
      <c r="T5989" s="221">
        <v>45444.313194444447</v>
      </c>
    </row>
    <row r="5990" spans="1:20" x14ac:dyDescent="0.35">
      <c r="A5990" t="s">
        <v>110</v>
      </c>
      <c r="B5990" t="s">
        <v>111</v>
      </c>
      <c r="C5990" t="s">
        <v>92</v>
      </c>
      <c r="D5990" s="29">
        <v>45801</v>
      </c>
      <c r="E5990" s="184" t="str">
        <f t="shared" si="378"/>
        <v/>
      </c>
      <c r="F5990" s="184" t="str">
        <f t="shared" si="379"/>
        <v/>
      </c>
      <c r="G5990" s="184" t="str">
        <f t="shared" si="380"/>
        <v/>
      </c>
      <c r="H5990" s="184" t="str">
        <f t="shared" si="381"/>
        <v/>
      </c>
      <c r="L5990">
        <v>124.675842</v>
      </c>
      <c r="R5990">
        <v>124.675842</v>
      </c>
      <c r="S5990" t="s">
        <v>201</v>
      </c>
      <c r="T5990" s="221">
        <v>45444.313194444447</v>
      </c>
    </row>
    <row r="5991" spans="1:20" x14ac:dyDescent="0.35">
      <c r="A5991" t="s">
        <v>110</v>
      </c>
      <c r="B5991" t="s">
        <v>111</v>
      </c>
      <c r="C5991" t="s">
        <v>92</v>
      </c>
      <c r="D5991" s="29">
        <v>45802</v>
      </c>
      <c r="E5991" s="184" t="str">
        <f t="shared" si="378"/>
        <v/>
      </c>
      <c r="F5991" s="184" t="str">
        <f t="shared" si="379"/>
        <v/>
      </c>
      <c r="G5991" s="184" t="str">
        <f t="shared" si="380"/>
        <v/>
      </c>
      <c r="H5991" s="184" t="str">
        <f t="shared" si="381"/>
        <v/>
      </c>
      <c r="L5991">
        <v>124.675842</v>
      </c>
      <c r="R5991">
        <v>124.675842</v>
      </c>
      <c r="S5991" t="s">
        <v>201</v>
      </c>
      <c r="T5991" s="221">
        <v>45444.313194444447</v>
      </c>
    </row>
    <row r="5992" spans="1:20" x14ac:dyDescent="0.35">
      <c r="A5992" t="s">
        <v>110</v>
      </c>
      <c r="B5992" t="s">
        <v>111</v>
      </c>
      <c r="C5992" t="s">
        <v>92</v>
      </c>
      <c r="D5992" s="29">
        <v>45803</v>
      </c>
      <c r="E5992" s="184" t="str">
        <f t="shared" si="378"/>
        <v/>
      </c>
      <c r="F5992" s="184" t="str">
        <f t="shared" si="379"/>
        <v/>
      </c>
      <c r="G5992" s="184" t="str">
        <f t="shared" si="380"/>
        <v/>
      </c>
      <c r="H5992" s="184" t="str">
        <f t="shared" si="381"/>
        <v/>
      </c>
      <c r="L5992">
        <v>124.675842</v>
      </c>
      <c r="R5992">
        <v>124.675842</v>
      </c>
      <c r="S5992" t="s">
        <v>201</v>
      </c>
      <c r="T5992" s="221">
        <v>45444.313194444447</v>
      </c>
    </row>
    <row r="5993" spans="1:20" x14ac:dyDescent="0.35">
      <c r="A5993" t="s">
        <v>110</v>
      </c>
      <c r="B5993" t="s">
        <v>111</v>
      </c>
      <c r="C5993" t="s">
        <v>92</v>
      </c>
      <c r="D5993" s="29">
        <v>45804</v>
      </c>
      <c r="E5993" s="184" t="str">
        <f t="shared" si="378"/>
        <v/>
      </c>
      <c r="F5993" s="184" t="str">
        <f t="shared" si="379"/>
        <v/>
      </c>
      <c r="G5993" s="184" t="str">
        <f t="shared" si="380"/>
        <v/>
      </c>
      <c r="H5993" s="184" t="str">
        <f t="shared" si="381"/>
        <v/>
      </c>
      <c r="L5993">
        <v>124.675842</v>
      </c>
      <c r="R5993">
        <v>124.675842</v>
      </c>
      <c r="S5993" t="s">
        <v>201</v>
      </c>
      <c r="T5993" s="221">
        <v>45444.313194444447</v>
      </c>
    </row>
    <row r="5994" spans="1:20" x14ac:dyDescent="0.35">
      <c r="A5994" t="s">
        <v>110</v>
      </c>
      <c r="B5994" t="s">
        <v>111</v>
      </c>
      <c r="C5994" t="s">
        <v>92</v>
      </c>
      <c r="D5994" s="29">
        <v>45805</v>
      </c>
      <c r="E5994" s="184" t="str">
        <f t="shared" si="378"/>
        <v/>
      </c>
      <c r="F5994" s="184" t="str">
        <f t="shared" si="379"/>
        <v/>
      </c>
      <c r="G5994" s="184" t="str">
        <f t="shared" si="380"/>
        <v/>
      </c>
      <c r="H5994" s="184" t="str">
        <f t="shared" si="381"/>
        <v/>
      </c>
      <c r="L5994">
        <v>124.675842</v>
      </c>
      <c r="R5994">
        <v>124.675842</v>
      </c>
      <c r="S5994" t="s">
        <v>201</v>
      </c>
      <c r="T5994" s="221">
        <v>45444.313194444447</v>
      </c>
    </row>
    <row r="5995" spans="1:20" x14ac:dyDescent="0.35">
      <c r="A5995" t="s">
        <v>110</v>
      </c>
      <c r="B5995" t="s">
        <v>111</v>
      </c>
      <c r="C5995" t="s">
        <v>92</v>
      </c>
      <c r="D5995" s="29">
        <v>45806</v>
      </c>
      <c r="E5995" s="184" t="str">
        <f t="shared" si="378"/>
        <v/>
      </c>
      <c r="F5995" s="184" t="str">
        <f t="shared" si="379"/>
        <v/>
      </c>
      <c r="G5995" s="184" t="str">
        <f t="shared" si="380"/>
        <v/>
      </c>
      <c r="H5995" s="184" t="str">
        <f t="shared" si="381"/>
        <v/>
      </c>
      <c r="L5995">
        <v>124.675842</v>
      </c>
      <c r="R5995">
        <v>124.675842</v>
      </c>
      <c r="S5995" t="s">
        <v>201</v>
      </c>
      <c r="T5995" s="221">
        <v>45444.313194444447</v>
      </c>
    </row>
    <row r="5996" spans="1:20" x14ac:dyDescent="0.35">
      <c r="A5996" t="s">
        <v>110</v>
      </c>
      <c r="B5996" t="s">
        <v>111</v>
      </c>
      <c r="C5996" t="s">
        <v>92</v>
      </c>
      <c r="D5996" s="29">
        <v>45807</v>
      </c>
      <c r="E5996" s="184" t="str">
        <f t="shared" si="378"/>
        <v/>
      </c>
      <c r="F5996" s="184" t="str">
        <f t="shared" si="379"/>
        <v/>
      </c>
      <c r="G5996" s="184" t="str">
        <f t="shared" si="380"/>
        <v/>
      </c>
      <c r="H5996" s="184" t="str">
        <f t="shared" si="381"/>
        <v/>
      </c>
      <c r="L5996">
        <v>124.675842</v>
      </c>
      <c r="R5996">
        <v>124.675842</v>
      </c>
      <c r="S5996" t="s">
        <v>201</v>
      </c>
      <c r="T5996" s="221">
        <v>45444.313194444447</v>
      </c>
    </row>
    <row r="5997" spans="1:20" x14ac:dyDescent="0.35">
      <c r="A5997" t="s">
        <v>110</v>
      </c>
      <c r="B5997" t="s">
        <v>111</v>
      </c>
      <c r="C5997" t="s">
        <v>92</v>
      </c>
      <c r="D5997" s="29">
        <v>45808</v>
      </c>
      <c r="E5997" s="184" t="str">
        <f t="shared" si="378"/>
        <v/>
      </c>
      <c r="F5997" s="184" t="str">
        <f t="shared" si="379"/>
        <v/>
      </c>
      <c r="G5997" s="184" t="str">
        <f t="shared" si="380"/>
        <v/>
      </c>
      <c r="H5997" s="184" t="str">
        <f t="shared" si="381"/>
        <v/>
      </c>
      <c r="L5997">
        <v>124.675842</v>
      </c>
      <c r="R5997">
        <v>124.675842</v>
      </c>
      <c r="S5997" t="s">
        <v>201</v>
      </c>
      <c r="T5997" s="221">
        <v>45444.313194444447</v>
      </c>
    </row>
    <row r="5998" spans="1:20" x14ac:dyDescent="0.35">
      <c r="A5998" t="s">
        <v>110</v>
      </c>
      <c r="B5998" t="s">
        <v>111</v>
      </c>
      <c r="C5998" t="s">
        <v>92</v>
      </c>
      <c r="D5998" s="29">
        <v>45809</v>
      </c>
      <c r="E5998" s="184" t="str">
        <f t="shared" si="378"/>
        <v/>
      </c>
      <c r="F5998" s="184" t="str">
        <f t="shared" si="379"/>
        <v/>
      </c>
      <c r="G5998" s="184" t="str">
        <f t="shared" si="380"/>
        <v/>
      </c>
      <c r="H5998" s="184" t="str">
        <f t="shared" si="381"/>
        <v/>
      </c>
      <c r="L5998">
        <v>124.675842</v>
      </c>
      <c r="R5998">
        <v>124.675842</v>
      </c>
      <c r="S5998" t="s">
        <v>201</v>
      </c>
      <c r="T5998" s="221">
        <v>45474.313194444447</v>
      </c>
    </row>
    <row r="5999" spans="1:20" x14ac:dyDescent="0.35">
      <c r="A5999" t="s">
        <v>110</v>
      </c>
      <c r="B5999" t="s">
        <v>111</v>
      </c>
      <c r="C5999" t="s">
        <v>92</v>
      </c>
      <c r="D5999" s="29">
        <v>45810</v>
      </c>
      <c r="E5999" s="184" t="str">
        <f t="shared" si="378"/>
        <v/>
      </c>
      <c r="F5999" s="184" t="str">
        <f t="shared" si="379"/>
        <v/>
      </c>
      <c r="G5999" s="184" t="str">
        <f t="shared" si="380"/>
        <v/>
      </c>
      <c r="H5999" s="184" t="str">
        <f t="shared" si="381"/>
        <v/>
      </c>
      <c r="L5999">
        <v>124.675842</v>
      </c>
      <c r="R5999">
        <v>124.675842</v>
      </c>
      <c r="S5999" t="s">
        <v>201</v>
      </c>
      <c r="T5999" s="221">
        <v>45474.313194444447</v>
      </c>
    </row>
    <row r="6000" spans="1:20" x14ac:dyDescent="0.35">
      <c r="A6000" t="s">
        <v>110</v>
      </c>
      <c r="B6000" t="s">
        <v>111</v>
      </c>
      <c r="C6000" t="s">
        <v>92</v>
      </c>
      <c r="D6000" s="29">
        <v>45811</v>
      </c>
      <c r="E6000" s="184" t="str">
        <f t="shared" si="378"/>
        <v/>
      </c>
      <c r="F6000" s="184" t="str">
        <f t="shared" si="379"/>
        <v/>
      </c>
      <c r="G6000" s="184" t="str">
        <f t="shared" si="380"/>
        <v/>
      </c>
      <c r="H6000" s="184" t="str">
        <f t="shared" si="381"/>
        <v/>
      </c>
      <c r="L6000">
        <v>124.675842</v>
      </c>
      <c r="R6000">
        <v>124.675842</v>
      </c>
      <c r="S6000" t="s">
        <v>201</v>
      </c>
      <c r="T6000" s="221">
        <v>45474.313194444447</v>
      </c>
    </row>
    <row r="6001" spans="1:20" x14ac:dyDescent="0.35">
      <c r="A6001" t="s">
        <v>110</v>
      </c>
      <c r="B6001" t="s">
        <v>111</v>
      </c>
      <c r="C6001" t="s">
        <v>92</v>
      </c>
      <c r="D6001" s="29">
        <v>45812</v>
      </c>
      <c r="E6001" s="184" t="str">
        <f t="shared" si="378"/>
        <v/>
      </c>
      <c r="F6001" s="184" t="str">
        <f t="shared" si="379"/>
        <v/>
      </c>
      <c r="G6001" s="184" t="str">
        <f t="shared" si="380"/>
        <v/>
      </c>
      <c r="H6001" s="184" t="str">
        <f t="shared" si="381"/>
        <v/>
      </c>
      <c r="L6001">
        <v>124.675842</v>
      </c>
      <c r="R6001">
        <v>124.675842</v>
      </c>
      <c r="S6001" t="s">
        <v>201</v>
      </c>
      <c r="T6001" s="221">
        <v>45474.313194444447</v>
      </c>
    </row>
    <row r="6002" spans="1:20" x14ac:dyDescent="0.35">
      <c r="A6002" t="s">
        <v>110</v>
      </c>
      <c r="B6002" t="s">
        <v>111</v>
      </c>
      <c r="C6002" t="s">
        <v>92</v>
      </c>
      <c r="D6002" s="29">
        <v>45813</v>
      </c>
      <c r="E6002" s="184" t="str">
        <f t="shared" si="378"/>
        <v/>
      </c>
      <c r="F6002" s="184" t="str">
        <f t="shared" si="379"/>
        <v/>
      </c>
      <c r="G6002" s="184" t="str">
        <f t="shared" si="380"/>
        <v/>
      </c>
      <c r="H6002" s="184" t="str">
        <f t="shared" si="381"/>
        <v/>
      </c>
      <c r="L6002">
        <v>124.675842</v>
      </c>
      <c r="R6002">
        <v>124.675842</v>
      </c>
      <c r="S6002" t="s">
        <v>201</v>
      </c>
      <c r="T6002" s="221">
        <v>45474.313194444447</v>
      </c>
    </row>
    <row r="6003" spans="1:20" x14ac:dyDescent="0.35">
      <c r="A6003" t="s">
        <v>110</v>
      </c>
      <c r="B6003" t="s">
        <v>111</v>
      </c>
      <c r="C6003" t="s">
        <v>92</v>
      </c>
      <c r="D6003" s="29">
        <v>45814</v>
      </c>
      <c r="E6003" s="184" t="str">
        <f t="shared" si="378"/>
        <v/>
      </c>
      <c r="F6003" s="184" t="str">
        <f t="shared" si="379"/>
        <v/>
      </c>
      <c r="G6003" s="184" t="str">
        <f t="shared" si="380"/>
        <v/>
      </c>
      <c r="H6003" s="184" t="str">
        <f t="shared" si="381"/>
        <v/>
      </c>
      <c r="L6003">
        <v>124.675842</v>
      </c>
      <c r="R6003">
        <v>124.675842</v>
      </c>
      <c r="S6003" t="s">
        <v>201</v>
      </c>
      <c r="T6003" s="221">
        <v>45474.313194444447</v>
      </c>
    </row>
    <row r="6004" spans="1:20" x14ac:dyDescent="0.35">
      <c r="A6004" t="s">
        <v>110</v>
      </c>
      <c r="B6004" t="s">
        <v>111</v>
      </c>
      <c r="C6004" t="s">
        <v>92</v>
      </c>
      <c r="D6004" s="29">
        <v>45815</v>
      </c>
      <c r="E6004" s="184" t="str">
        <f t="shared" si="378"/>
        <v/>
      </c>
      <c r="F6004" s="184" t="str">
        <f t="shared" si="379"/>
        <v/>
      </c>
      <c r="G6004" s="184" t="str">
        <f t="shared" si="380"/>
        <v/>
      </c>
      <c r="H6004" s="184" t="str">
        <f t="shared" si="381"/>
        <v/>
      </c>
      <c r="L6004">
        <v>124.675842</v>
      </c>
      <c r="R6004">
        <v>124.675842</v>
      </c>
      <c r="S6004" t="s">
        <v>201</v>
      </c>
      <c r="T6004" s="221">
        <v>45474.313194444447</v>
      </c>
    </row>
    <row r="6005" spans="1:20" x14ac:dyDescent="0.35">
      <c r="A6005" t="s">
        <v>110</v>
      </c>
      <c r="B6005" t="s">
        <v>111</v>
      </c>
      <c r="C6005" t="s">
        <v>92</v>
      </c>
      <c r="D6005" s="29">
        <v>45816</v>
      </c>
      <c r="E6005" s="184" t="str">
        <f t="shared" si="378"/>
        <v/>
      </c>
      <c r="F6005" s="184" t="str">
        <f t="shared" si="379"/>
        <v/>
      </c>
      <c r="G6005" s="184" t="str">
        <f t="shared" si="380"/>
        <v/>
      </c>
      <c r="H6005" s="184" t="str">
        <f t="shared" si="381"/>
        <v/>
      </c>
      <c r="L6005">
        <v>124.675842</v>
      </c>
      <c r="R6005">
        <v>124.675842</v>
      </c>
      <c r="S6005" t="s">
        <v>201</v>
      </c>
      <c r="T6005" s="221">
        <v>45474.313194444447</v>
      </c>
    </row>
    <row r="6006" spans="1:20" x14ac:dyDescent="0.35">
      <c r="A6006" t="s">
        <v>110</v>
      </c>
      <c r="B6006" t="s">
        <v>111</v>
      </c>
      <c r="C6006" t="s">
        <v>92</v>
      </c>
      <c r="D6006" s="29">
        <v>45817</v>
      </c>
      <c r="E6006" s="184" t="str">
        <f t="shared" si="378"/>
        <v/>
      </c>
      <c r="F6006" s="184" t="str">
        <f t="shared" si="379"/>
        <v/>
      </c>
      <c r="G6006" s="184" t="str">
        <f t="shared" si="380"/>
        <v/>
      </c>
      <c r="H6006" s="184" t="str">
        <f t="shared" si="381"/>
        <v/>
      </c>
      <c r="L6006">
        <v>124.675842</v>
      </c>
      <c r="R6006">
        <v>124.675842</v>
      </c>
      <c r="S6006" t="s">
        <v>201</v>
      </c>
      <c r="T6006" s="221">
        <v>45474.313194444447</v>
      </c>
    </row>
    <row r="6007" spans="1:20" x14ac:dyDescent="0.35">
      <c r="A6007" t="s">
        <v>110</v>
      </c>
      <c r="B6007" t="s">
        <v>111</v>
      </c>
      <c r="C6007" t="s">
        <v>92</v>
      </c>
      <c r="D6007" s="29">
        <v>45818</v>
      </c>
      <c r="E6007" s="184" t="str">
        <f t="shared" si="378"/>
        <v/>
      </c>
      <c r="F6007" s="184" t="str">
        <f t="shared" si="379"/>
        <v/>
      </c>
      <c r="G6007" s="184" t="str">
        <f t="shared" si="380"/>
        <v/>
      </c>
      <c r="H6007" s="184" t="str">
        <f t="shared" si="381"/>
        <v/>
      </c>
      <c r="L6007">
        <v>124.675842</v>
      </c>
      <c r="R6007">
        <v>124.675842</v>
      </c>
      <c r="S6007" t="s">
        <v>201</v>
      </c>
      <c r="T6007" s="221">
        <v>45474.313194444447</v>
      </c>
    </row>
    <row r="6008" spans="1:20" x14ac:dyDescent="0.35">
      <c r="A6008" t="s">
        <v>110</v>
      </c>
      <c r="B6008" t="s">
        <v>111</v>
      </c>
      <c r="C6008" t="s">
        <v>92</v>
      </c>
      <c r="D6008" s="29">
        <v>45819</v>
      </c>
      <c r="E6008" s="184" t="str">
        <f t="shared" si="378"/>
        <v/>
      </c>
      <c r="F6008" s="184" t="str">
        <f t="shared" si="379"/>
        <v/>
      </c>
      <c r="G6008" s="184" t="str">
        <f t="shared" si="380"/>
        <v/>
      </c>
      <c r="H6008" s="184" t="str">
        <f t="shared" si="381"/>
        <v/>
      </c>
      <c r="L6008">
        <v>124.675842</v>
      </c>
      <c r="R6008">
        <v>124.675842</v>
      </c>
      <c r="S6008" t="s">
        <v>201</v>
      </c>
      <c r="T6008" s="221">
        <v>45474.313194444447</v>
      </c>
    </row>
    <row r="6009" spans="1:20" x14ac:dyDescent="0.35">
      <c r="A6009" t="s">
        <v>110</v>
      </c>
      <c r="B6009" t="s">
        <v>111</v>
      </c>
      <c r="C6009" t="s">
        <v>92</v>
      </c>
      <c r="D6009" s="29">
        <v>45820</v>
      </c>
      <c r="E6009" s="184" t="str">
        <f t="shared" si="378"/>
        <v/>
      </c>
      <c r="F6009" s="184" t="str">
        <f t="shared" si="379"/>
        <v/>
      </c>
      <c r="G6009" s="184" t="str">
        <f t="shared" si="380"/>
        <v/>
      </c>
      <c r="H6009" s="184" t="str">
        <f t="shared" si="381"/>
        <v/>
      </c>
      <c r="L6009">
        <v>124.675842</v>
      </c>
      <c r="R6009">
        <v>124.675842</v>
      </c>
      <c r="S6009" t="s">
        <v>201</v>
      </c>
      <c r="T6009" s="221">
        <v>45474.313194444447</v>
      </c>
    </row>
    <row r="6010" spans="1:20" x14ac:dyDescent="0.35">
      <c r="A6010" t="s">
        <v>110</v>
      </c>
      <c r="B6010" t="s">
        <v>111</v>
      </c>
      <c r="C6010" t="s">
        <v>92</v>
      </c>
      <c r="D6010" s="29">
        <v>45821</v>
      </c>
      <c r="E6010" s="184" t="str">
        <f t="shared" si="378"/>
        <v/>
      </c>
      <c r="F6010" s="184" t="str">
        <f t="shared" si="379"/>
        <v/>
      </c>
      <c r="G6010" s="184" t="str">
        <f t="shared" si="380"/>
        <v/>
      </c>
      <c r="H6010" s="184" t="str">
        <f t="shared" si="381"/>
        <v/>
      </c>
      <c r="L6010">
        <v>124.675842</v>
      </c>
      <c r="R6010">
        <v>124.675842</v>
      </c>
      <c r="S6010" t="s">
        <v>201</v>
      </c>
      <c r="T6010" s="221">
        <v>45474.313194444447</v>
      </c>
    </row>
    <row r="6011" spans="1:20" x14ac:dyDescent="0.35">
      <c r="A6011" t="s">
        <v>110</v>
      </c>
      <c r="B6011" t="s">
        <v>111</v>
      </c>
      <c r="C6011" t="s">
        <v>92</v>
      </c>
      <c r="D6011" s="29">
        <v>45822</v>
      </c>
      <c r="E6011" s="184" t="str">
        <f t="shared" si="378"/>
        <v/>
      </c>
      <c r="F6011" s="184" t="str">
        <f t="shared" si="379"/>
        <v/>
      </c>
      <c r="G6011" s="184" t="str">
        <f t="shared" si="380"/>
        <v/>
      </c>
      <c r="H6011" s="184" t="str">
        <f t="shared" si="381"/>
        <v/>
      </c>
      <c r="L6011">
        <v>124.675842</v>
      </c>
      <c r="R6011">
        <v>124.675842</v>
      </c>
      <c r="S6011" t="s">
        <v>201</v>
      </c>
      <c r="T6011" s="221">
        <v>45474.313194444447</v>
      </c>
    </row>
    <row r="6012" spans="1:20" x14ac:dyDescent="0.35">
      <c r="A6012" t="s">
        <v>110</v>
      </c>
      <c r="B6012" t="s">
        <v>111</v>
      </c>
      <c r="C6012" t="s">
        <v>92</v>
      </c>
      <c r="D6012" s="29">
        <v>45823</v>
      </c>
      <c r="E6012" s="184" t="str">
        <f t="shared" si="378"/>
        <v/>
      </c>
      <c r="F6012" s="184" t="str">
        <f t="shared" si="379"/>
        <v/>
      </c>
      <c r="G6012" s="184" t="str">
        <f t="shared" si="380"/>
        <v/>
      </c>
      <c r="H6012" s="184" t="str">
        <f t="shared" si="381"/>
        <v/>
      </c>
      <c r="L6012">
        <v>124.675842</v>
      </c>
      <c r="R6012">
        <v>124.675842</v>
      </c>
      <c r="S6012" t="s">
        <v>201</v>
      </c>
      <c r="T6012" s="221">
        <v>45474.313194444447</v>
      </c>
    </row>
    <row r="6013" spans="1:20" x14ac:dyDescent="0.35">
      <c r="A6013" t="s">
        <v>110</v>
      </c>
      <c r="B6013" t="s">
        <v>111</v>
      </c>
      <c r="C6013" t="s">
        <v>92</v>
      </c>
      <c r="D6013" s="29">
        <v>45824</v>
      </c>
      <c r="E6013" s="184" t="str">
        <f t="shared" si="378"/>
        <v/>
      </c>
      <c r="F6013" s="184" t="str">
        <f t="shared" si="379"/>
        <v/>
      </c>
      <c r="G6013" s="184" t="str">
        <f t="shared" si="380"/>
        <v/>
      </c>
      <c r="H6013" s="184" t="str">
        <f t="shared" si="381"/>
        <v/>
      </c>
      <c r="L6013">
        <v>124.675842</v>
      </c>
      <c r="R6013">
        <v>124.675842</v>
      </c>
      <c r="S6013" t="s">
        <v>201</v>
      </c>
      <c r="T6013" s="221">
        <v>45474.313194444447</v>
      </c>
    </row>
    <row r="6014" spans="1:20" x14ac:dyDescent="0.35">
      <c r="A6014" t="s">
        <v>110</v>
      </c>
      <c r="B6014" t="s">
        <v>111</v>
      </c>
      <c r="C6014" t="s">
        <v>92</v>
      </c>
      <c r="D6014" s="29">
        <v>45825</v>
      </c>
      <c r="E6014" s="184" t="str">
        <f t="shared" si="378"/>
        <v/>
      </c>
      <c r="F6014" s="184" t="str">
        <f t="shared" si="379"/>
        <v/>
      </c>
      <c r="G6014" s="184" t="str">
        <f t="shared" si="380"/>
        <v/>
      </c>
      <c r="H6014" s="184" t="str">
        <f t="shared" si="381"/>
        <v/>
      </c>
      <c r="L6014">
        <v>124.675842</v>
      </c>
      <c r="R6014">
        <v>124.675842</v>
      </c>
      <c r="S6014" t="s">
        <v>201</v>
      </c>
      <c r="T6014" s="221">
        <v>45474.313194444447</v>
      </c>
    </row>
    <row r="6015" spans="1:20" x14ac:dyDescent="0.35">
      <c r="A6015" t="s">
        <v>110</v>
      </c>
      <c r="B6015" t="s">
        <v>111</v>
      </c>
      <c r="C6015" t="s">
        <v>92</v>
      </c>
      <c r="D6015" s="29">
        <v>45826</v>
      </c>
      <c r="E6015" s="184" t="str">
        <f t="shared" si="378"/>
        <v/>
      </c>
      <c r="F6015" s="184" t="str">
        <f t="shared" si="379"/>
        <v/>
      </c>
      <c r="G6015" s="184" t="str">
        <f t="shared" si="380"/>
        <v/>
      </c>
      <c r="H6015" s="184" t="str">
        <f t="shared" si="381"/>
        <v/>
      </c>
      <c r="L6015">
        <v>124.675842</v>
      </c>
      <c r="R6015">
        <v>124.675842</v>
      </c>
      <c r="S6015" t="s">
        <v>201</v>
      </c>
      <c r="T6015" s="221">
        <v>45474.313194444447</v>
      </c>
    </row>
    <row r="6016" spans="1:20" x14ac:dyDescent="0.35">
      <c r="A6016" t="s">
        <v>110</v>
      </c>
      <c r="B6016" t="s">
        <v>111</v>
      </c>
      <c r="C6016" t="s">
        <v>92</v>
      </c>
      <c r="D6016" s="29">
        <v>45827</v>
      </c>
      <c r="E6016" s="184" t="str">
        <f t="shared" si="378"/>
        <v/>
      </c>
      <c r="F6016" s="184" t="str">
        <f t="shared" si="379"/>
        <v/>
      </c>
      <c r="G6016" s="184" t="str">
        <f t="shared" si="380"/>
        <v/>
      </c>
      <c r="H6016" s="184" t="str">
        <f t="shared" si="381"/>
        <v/>
      </c>
      <c r="L6016">
        <v>124.675842</v>
      </c>
      <c r="R6016">
        <v>124.675842</v>
      </c>
      <c r="S6016" t="s">
        <v>201</v>
      </c>
      <c r="T6016" s="221">
        <v>45474.313194444447</v>
      </c>
    </row>
    <row r="6017" spans="1:20" x14ac:dyDescent="0.35">
      <c r="A6017" t="s">
        <v>110</v>
      </c>
      <c r="B6017" t="s">
        <v>111</v>
      </c>
      <c r="C6017" t="s">
        <v>92</v>
      </c>
      <c r="D6017" s="29">
        <v>45828</v>
      </c>
      <c r="E6017" s="184" t="str">
        <f t="shared" si="378"/>
        <v/>
      </c>
      <c r="F6017" s="184" t="str">
        <f t="shared" si="379"/>
        <v/>
      </c>
      <c r="G6017" s="184" t="str">
        <f t="shared" si="380"/>
        <v/>
      </c>
      <c r="H6017" s="184" t="str">
        <f t="shared" si="381"/>
        <v/>
      </c>
      <c r="L6017">
        <v>124.675842</v>
      </c>
      <c r="R6017">
        <v>124.675842</v>
      </c>
      <c r="S6017" t="s">
        <v>201</v>
      </c>
      <c r="T6017" s="221">
        <v>45474.313194444447</v>
      </c>
    </row>
    <row r="6018" spans="1:20" x14ac:dyDescent="0.35">
      <c r="A6018" t="s">
        <v>110</v>
      </c>
      <c r="B6018" t="s">
        <v>111</v>
      </c>
      <c r="C6018" t="s">
        <v>92</v>
      </c>
      <c r="D6018" s="29">
        <v>45829</v>
      </c>
      <c r="E6018" s="184" t="str">
        <f t="shared" si="378"/>
        <v/>
      </c>
      <c r="F6018" s="184" t="str">
        <f t="shared" si="379"/>
        <v/>
      </c>
      <c r="G6018" s="184" t="str">
        <f t="shared" si="380"/>
        <v/>
      </c>
      <c r="H6018" s="184" t="str">
        <f t="shared" si="381"/>
        <v/>
      </c>
      <c r="L6018">
        <v>124.675842</v>
      </c>
      <c r="R6018">
        <v>124.675842</v>
      </c>
      <c r="S6018" t="s">
        <v>201</v>
      </c>
      <c r="T6018" s="221">
        <v>45474.313194444447</v>
      </c>
    </row>
    <row r="6019" spans="1:20" x14ac:dyDescent="0.35">
      <c r="A6019" t="s">
        <v>110</v>
      </c>
      <c r="B6019" t="s">
        <v>111</v>
      </c>
      <c r="C6019" t="s">
        <v>92</v>
      </c>
      <c r="D6019" s="29">
        <v>45830</v>
      </c>
      <c r="E6019" s="184" t="str">
        <f t="shared" si="378"/>
        <v/>
      </c>
      <c r="F6019" s="184" t="str">
        <f t="shared" si="379"/>
        <v/>
      </c>
      <c r="G6019" s="184" t="str">
        <f t="shared" si="380"/>
        <v/>
      </c>
      <c r="H6019" s="184" t="str">
        <f t="shared" si="381"/>
        <v/>
      </c>
      <c r="L6019">
        <v>124.675842</v>
      </c>
      <c r="R6019">
        <v>124.675842</v>
      </c>
      <c r="S6019" t="s">
        <v>201</v>
      </c>
      <c r="T6019" s="221">
        <v>45474.313194444447</v>
      </c>
    </row>
    <row r="6020" spans="1:20" x14ac:dyDescent="0.35">
      <c r="A6020" t="s">
        <v>110</v>
      </c>
      <c r="B6020" t="s">
        <v>111</v>
      </c>
      <c r="C6020" t="s">
        <v>92</v>
      </c>
      <c r="D6020" s="29">
        <v>45831</v>
      </c>
      <c r="E6020" s="184" t="str">
        <f t="shared" si="378"/>
        <v/>
      </c>
      <c r="F6020" s="184" t="str">
        <f t="shared" si="379"/>
        <v/>
      </c>
      <c r="G6020" s="184" t="str">
        <f t="shared" si="380"/>
        <v/>
      </c>
      <c r="H6020" s="184" t="str">
        <f t="shared" si="381"/>
        <v/>
      </c>
      <c r="L6020">
        <v>124.675842</v>
      </c>
      <c r="R6020">
        <v>124.675842</v>
      </c>
      <c r="S6020" t="s">
        <v>201</v>
      </c>
      <c r="T6020" s="221">
        <v>45474.313194444447</v>
      </c>
    </row>
    <row r="6021" spans="1:20" x14ac:dyDescent="0.35">
      <c r="A6021" t="s">
        <v>110</v>
      </c>
      <c r="B6021" t="s">
        <v>111</v>
      </c>
      <c r="C6021" t="s">
        <v>92</v>
      </c>
      <c r="D6021" s="29">
        <v>45832</v>
      </c>
      <c r="E6021" s="184" t="str">
        <f t="shared" si="378"/>
        <v/>
      </c>
      <c r="F6021" s="184" t="str">
        <f t="shared" si="379"/>
        <v/>
      </c>
      <c r="G6021" s="184" t="str">
        <f t="shared" si="380"/>
        <v/>
      </c>
      <c r="H6021" s="184" t="str">
        <f t="shared" si="381"/>
        <v/>
      </c>
      <c r="L6021">
        <v>124.675842</v>
      </c>
      <c r="R6021">
        <v>124.675842</v>
      </c>
      <c r="S6021" t="s">
        <v>201</v>
      </c>
      <c r="T6021" s="221">
        <v>45474.313194444447</v>
      </c>
    </row>
    <row r="6022" spans="1:20" x14ac:dyDescent="0.35">
      <c r="A6022" t="s">
        <v>110</v>
      </c>
      <c r="B6022" t="s">
        <v>111</v>
      </c>
      <c r="C6022" t="s">
        <v>92</v>
      </c>
      <c r="D6022" s="29">
        <v>45833</v>
      </c>
      <c r="E6022" s="184" t="str">
        <f t="shared" si="378"/>
        <v/>
      </c>
      <c r="F6022" s="184" t="str">
        <f t="shared" si="379"/>
        <v/>
      </c>
      <c r="G6022" s="184" t="str">
        <f t="shared" si="380"/>
        <v/>
      </c>
      <c r="H6022" s="184" t="str">
        <f t="shared" si="381"/>
        <v/>
      </c>
      <c r="L6022">
        <v>124.675842</v>
      </c>
      <c r="R6022">
        <v>124.675842</v>
      </c>
      <c r="S6022" t="s">
        <v>201</v>
      </c>
      <c r="T6022" s="221">
        <v>45474.313194444447</v>
      </c>
    </row>
    <row r="6023" spans="1:20" x14ac:dyDescent="0.35">
      <c r="A6023" t="s">
        <v>110</v>
      </c>
      <c r="B6023" t="s">
        <v>111</v>
      </c>
      <c r="C6023" t="s">
        <v>92</v>
      </c>
      <c r="D6023" s="29">
        <v>45834</v>
      </c>
      <c r="E6023" s="184" t="str">
        <f t="shared" si="378"/>
        <v/>
      </c>
      <c r="F6023" s="184" t="str">
        <f t="shared" si="379"/>
        <v/>
      </c>
      <c r="G6023" s="184" t="str">
        <f t="shared" si="380"/>
        <v/>
      </c>
      <c r="H6023" s="184" t="str">
        <f t="shared" si="381"/>
        <v/>
      </c>
      <c r="L6023">
        <v>124.675842</v>
      </c>
      <c r="R6023">
        <v>124.675842</v>
      </c>
      <c r="S6023" t="s">
        <v>201</v>
      </c>
      <c r="T6023" s="221">
        <v>45474.313194444447</v>
      </c>
    </row>
    <row r="6024" spans="1:20" x14ac:dyDescent="0.35">
      <c r="A6024" t="s">
        <v>110</v>
      </c>
      <c r="B6024" t="s">
        <v>111</v>
      </c>
      <c r="C6024" t="s">
        <v>92</v>
      </c>
      <c r="D6024" s="29">
        <v>45835</v>
      </c>
      <c r="E6024" s="184" t="str">
        <f t="shared" ref="E6024:E6087" si="382">IF(J6024="","",IF(L6024=0,0,IF(1-(J6024/L6024)&lt;0,"",1-(J6024/L6024))))</f>
        <v/>
      </c>
      <c r="F6024" s="184" t="str">
        <f t="shared" ref="F6024:F6087" si="383">IF(K6024="","",IF(L6024=0,0,IF(1-(K6024/L6024)&lt;0,"",1-(K6024/L6024))))</f>
        <v/>
      </c>
      <c r="G6024" s="184" t="str">
        <f t="shared" ref="G6024:G6087" si="384">IF(J6024="","",IF(1-(J6024/R6024)&lt;0,"",1-(J6024/R6024)))</f>
        <v/>
      </c>
      <c r="H6024" s="184" t="str">
        <f t="shared" ref="H6024:H6087" si="385">IF(K6024="","",IF(1-(K6024/R6024)&lt;0,"",1-(K6024/R6024)))</f>
        <v/>
      </c>
      <c r="L6024">
        <v>124.675842</v>
      </c>
      <c r="R6024">
        <v>124.675842</v>
      </c>
      <c r="S6024" t="s">
        <v>201</v>
      </c>
      <c r="T6024" s="221">
        <v>45474.313194444447</v>
      </c>
    </row>
    <row r="6025" spans="1:20" x14ac:dyDescent="0.35">
      <c r="A6025" t="s">
        <v>110</v>
      </c>
      <c r="B6025" t="s">
        <v>111</v>
      </c>
      <c r="C6025" t="s">
        <v>92</v>
      </c>
      <c r="D6025" s="29">
        <v>45836</v>
      </c>
      <c r="E6025" s="184" t="str">
        <f t="shared" si="382"/>
        <v/>
      </c>
      <c r="F6025" s="184" t="str">
        <f t="shared" si="383"/>
        <v/>
      </c>
      <c r="G6025" s="184" t="str">
        <f t="shared" si="384"/>
        <v/>
      </c>
      <c r="H6025" s="184" t="str">
        <f t="shared" si="385"/>
        <v/>
      </c>
      <c r="L6025">
        <v>124.675842</v>
      </c>
      <c r="R6025">
        <v>124.675842</v>
      </c>
      <c r="S6025" t="s">
        <v>201</v>
      </c>
      <c r="T6025" s="221">
        <v>45474.313194444447</v>
      </c>
    </row>
    <row r="6026" spans="1:20" x14ac:dyDescent="0.35">
      <c r="A6026" t="s">
        <v>110</v>
      </c>
      <c r="B6026" t="s">
        <v>111</v>
      </c>
      <c r="C6026" t="s">
        <v>92</v>
      </c>
      <c r="D6026" s="29">
        <v>45837</v>
      </c>
      <c r="E6026" s="184" t="str">
        <f t="shared" si="382"/>
        <v/>
      </c>
      <c r="F6026" s="184" t="str">
        <f t="shared" si="383"/>
        <v/>
      </c>
      <c r="G6026" s="184" t="str">
        <f t="shared" si="384"/>
        <v/>
      </c>
      <c r="H6026" s="184" t="str">
        <f t="shared" si="385"/>
        <v/>
      </c>
      <c r="L6026">
        <v>124.675842</v>
      </c>
      <c r="R6026">
        <v>124.675842</v>
      </c>
      <c r="S6026" t="s">
        <v>201</v>
      </c>
      <c r="T6026" s="221">
        <v>45474.313194444447</v>
      </c>
    </row>
    <row r="6027" spans="1:20" x14ac:dyDescent="0.35">
      <c r="A6027" t="s">
        <v>110</v>
      </c>
      <c r="B6027" t="s">
        <v>111</v>
      </c>
      <c r="C6027" t="s">
        <v>92</v>
      </c>
      <c r="D6027" s="29">
        <v>45838</v>
      </c>
      <c r="E6027" s="184" t="str">
        <f t="shared" si="382"/>
        <v/>
      </c>
      <c r="F6027" s="184" t="str">
        <f t="shared" si="383"/>
        <v/>
      </c>
      <c r="G6027" s="184" t="str">
        <f t="shared" si="384"/>
        <v/>
      </c>
      <c r="H6027" s="184" t="str">
        <f t="shared" si="385"/>
        <v/>
      </c>
      <c r="L6027">
        <v>124.675842</v>
      </c>
      <c r="R6027">
        <v>124.675842</v>
      </c>
      <c r="S6027" t="s">
        <v>201</v>
      </c>
      <c r="T6027" s="221">
        <v>45474.313194444447</v>
      </c>
    </row>
    <row r="6028" spans="1:20" x14ac:dyDescent="0.35">
      <c r="A6028" t="s">
        <v>110</v>
      </c>
      <c r="B6028" t="s">
        <v>111</v>
      </c>
      <c r="C6028" t="s">
        <v>92</v>
      </c>
      <c r="D6028" s="29">
        <v>45839</v>
      </c>
      <c r="E6028" s="184" t="str">
        <f t="shared" si="382"/>
        <v/>
      </c>
      <c r="F6028" s="184" t="str">
        <f t="shared" si="383"/>
        <v/>
      </c>
      <c r="G6028" s="184" t="str">
        <f t="shared" si="384"/>
        <v/>
      </c>
      <c r="H6028" s="184" t="str">
        <f t="shared" si="385"/>
        <v/>
      </c>
      <c r="L6028">
        <v>124.675842</v>
      </c>
      <c r="R6028">
        <v>124.675842</v>
      </c>
      <c r="S6028" t="s">
        <v>201</v>
      </c>
      <c r="T6028" s="221">
        <v>45505.313194444447</v>
      </c>
    </row>
    <row r="6029" spans="1:20" x14ac:dyDescent="0.35">
      <c r="A6029" t="s">
        <v>110</v>
      </c>
      <c r="B6029" t="s">
        <v>111</v>
      </c>
      <c r="C6029" t="s">
        <v>92</v>
      </c>
      <c r="D6029" s="29">
        <v>45840</v>
      </c>
      <c r="E6029" s="184" t="str">
        <f t="shared" si="382"/>
        <v/>
      </c>
      <c r="F6029" s="184" t="str">
        <f t="shared" si="383"/>
        <v/>
      </c>
      <c r="G6029" s="184" t="str">
        <f t="shared" si="384"/>
        <v/>
      </c>
      <c r="H6029" s="184" t="str">
        <f t="shared" si="385"/>
        <v/>
      </c>
      <c r="L6029">
        <v>124.675842</v>
      </c>
      <c r="R6029">
        <v>124.675842</v>
      </c>
      <c r="S6029" t="s">
        <v>201</v>
      </c>
      <c r="T6029" s="221">
        <v>45505.313194444447</v>
      </c>
    </row>
    <row r="6030" spans="1:20" x14ac:dyDescent="0.35">
      <c r="A6030" t="s">
        <v>110</v>
      </c>
      <c r="B6030" t="s">
        <v>111</v>
      </c>
      <c r="C6030" t="s">
        <v>92</v>
      </c>
      <c r="D6030" s="29">
        <v>45841</v>
      </c>
      <c r="E6030" s="184" t="str">
        <f t="shared" si="382"/>
        <v/>
      </c>
      <c r="F6030" s="184" t="str">
        <f t="shared" si="383"/>
        <v/>
      </c>
      <c r="G6030" s="184" t="str">
        <f t="shared" si="384"/>
        <v/>
      </c>
      <c r="H6030" s="184" t="str">
        <f t="shared" si="385"/>
        <v/>
      </c>
      <c r="L6030">
        <v>124.675842</v>
      </c>
      <c r="R6030">
        <v>124.675842</v>
      </c>
      <c r="S6030" t="s">
        <v>201</v>
      </c>
      <c r="T6030" s="221">
        <v>45505.313194444447</v>
      </c>
    </row>
    <row r="6031" spans="1:20" x14ac:dyDescent="0.35">
      <c r="A6031" t="s">
        <v>110</v>
      </c>
      <c r="B6031" t="s">
        <v>111</v>
      </c>
      <c r="C6031" t="s">
        <v>92</v>
      </c>
      <c r="D6031" s="29">
        <v>45842</v>
      </c>
      <c r="E6031" s="184" t="str">
        <f t="shared" si="382"/>
        <v/>
      </c>
      <c r="F6031" s="184" t="str">
        <f t="shared" si="383"/>
        <v/>
      </c>
      <c r="G6031" s="184" t="str">
        <f t="shared" si="384"/>
        <v/>
      </c>
      <c r="H6031" s="184" t="str">
        <f t="shared" si="385"/>
        <v/>
      </c>
      <c r="L6031">
        <v>124.675842</v>
      </c>
      <c r="R6031">
        <v>124.675842</v>
      </c>
      <c r="S6031" t="s">
        <v>201</v>
      </c>
      <c r="T6031" s="221">
        <v>45505.3125</v>
      </c>
    </row>
    <row r="6032" spans="1:20" x14ac:dyDescent="0.35">
      <c r="A6032" t="s">
        <v>110</v>
      </c>
      <c r="B6032" t="s">
        <v>111</v>
      </c>
      <c r="C6032" t="s">
        <v>92</v>
      </c>
      <c r="D6032" s="29">
        <v>45843</v>
      </c>
      <c r="E6032" s="184" t="str">
        <f t="shared" si="382"/>
        <v/>
      </c>
      <c r="F6032" s="184" t="str">
        <f t="shared" si="383"/>
        <v/>
      </c>
      <c r="G6032" s="184" t="str">
        <f t="shared" si="384"/>
        <v/>
      </c>
      <c r="H6032" s="184" t="str">
        <f t="shared" si="385"/>
        <v/>
      </c>
      <c r="L6032">
        <v>124.675842</v>
      </c>
      <c r="R6032">
        <v>124.675842</v>
      </c>
      <c r="S6032" t="s">
        <v>201</v>
      </c>
      <c r="T6032" s="221">
        <v>45505.313194444447</v>
      </c>
    </row>
    <row r="6033" spans="1:20" x14ac:dyDescent="0.35">
      <c r="A6033" t="s">
        <v>110</v>
      </c>
      <c r="B6033" t="s">
        <v>111</v>
      </c>
      <c r="C6033" t="s">
        <v>92</v>
      </c>
      <c r="D6033" s="29">
        <v>45844</v>
      </c>
      <c r="E6033" s="184" t="str">
        <f t="shared" si="382"/>
        <v/>
      </c>
      <c r="F6033" s="184" t="str">
        <f t="shared" si="383"/>
        <v/>
      </c>
      <c r="G6033" s="184" t="str">
        <f t="shared" si="384"/>
        <v/>
      </c>
      <c r="H6033" s="184" t="str">
        <f t="shared" si="385"/>
        <v/>
      </c>
      <c r="L6033">
        <v>124.675842</v>
      </c>
      <c r="R6033">
        <v>124.675842</v>
      </c>
      <c r="S6033" t="s">
        <v>201</v>
      </c>
      <c r="T6033" s="221">
        <v>45505.313194444447</v>
      </c>
    </row>
    <row r="6034" spans="1:20" x14ac:dyDescent="0.35">
      <c r="A6034" t="s">
        <v>110</v>
      </c>
      <c r="B6034" t="s">
        <v>111</v>
      </c>
      <c r="C6034" t="s">
        <v>92</v>
      </c>
      <c r="D6034" s="29">
        <v>45845</v>
      </c>
      <c r="E6034" s="184" t="str">
        <f t="shared" si="382"/>
        <v/>
      </c>
      <c r="F6034" s="184" t="str">
        <f t="shared" si="383"/>
        <v/>
      </c>
      <c r="G6034" s="184" t="str">
        <f t="shared" si="384"/>
        <v/>
      </c>
      <c r="H6034" s="184" t="str">
        <f t="shared" si="385"/>
        <v/>
      </c>
      <c r="L6034">
        <v>124.675842</v>
      </c>
      <c r="R6034">
        <v>124.675842</v>
      </c>
      <c r="S6034" t="s">
        <v>201</v>
      </c>
      <c r="T6034" s="221">
        <v>45505.313194444447</v>
      </c>
    </row>
    <row r="6035" spans="1:20" x14ac:dyDescent="0.35">
      <c r="A6035" t="s">
        <v>110</v>
      </c>
      <c r="B6035" t="s">
        <v>111</v>
      </c>
      <c r="C6035" t="s">
        <v>92</v>
      </c>
      <c r="D6035" s="29">
        <v>45846</v>
      </c>
      <c r="E6035" s="184" t="str">
        <f t="shared" si="382"/>
        <v/>
      </c>
      <c r="F6035" s="184" t="str">
        <f t="shared" si="383"/>
        <v/>
      </c>
      <c r="G6035" s="184" t="str">
        <f t="shared" si="384"/>
        <v/>
      </c>
      <c r="H6035" s="184" t="str">
        <f t="shared" si="385"/>
        <v/>
      </c>
      <c r="L6035">
        <v>124.675842</v>
      </c>
      <c r="R6035">
        <v>124.675842</v>
      </c>
      <c r="S6035" t="s">
        <v>201</v>
      </c>
      <c r="T6035" s="221">
        <v>45505.313194444447</v>
      </c>
    </row>
    <row r="6036" spans="1:20" x14ac:dyDescent="0.35">
      <c r="A6036" t="s">
        <v>110</v>
      </c>
      <c r="B6036" t="s">
        <v>111</v>
      </c>
      <c r="C6036" t="s">
        <v>92</v>
      </c>
      <c r="D6036" s="29">
        <v>45847</v>
      </c>
      <c r="E6036" s="184" t="str">
        <f t="shared" si="382"/>
        <v/>
      </c>
      <c r="F6036" s="184" t="str">
        <f t="shared" si="383"/>
        <v/>
      </c>
      <c r="G6036" s="184" t="str">
        <f t="shared" si="384"/>
        <v/>
      </c>
      <c r="H6036" s="184" t="str">
        <f t="shared" si="385"/>
        <v/>
      </c>
      <c r="L6036">
        <v>124.675842</v>
      </c>
      <c r="R6036">
        <v>124.675842</v>
      </c>
      <c r="S6036" t="s">
        <v>201</v>
      </c>
      <c r="T6036" s="221">
        <v>45505.313194444447</v>
      </c>
    </row>
    <row r="6037" spans="1:20" x14ac:dyDescent="0.35">
      <c r="A6037" t="s">
        <v>110</v>
      </c>
      <c r="B6037" t="s">
        <v>111</v>
      </c>
      <c r="C6037" t="s">
        <v>92</v>
      </c>
      <c r="D6037" s="29">
        <v>45848</v>
      </c>
      <c r="E6037" s="184" t="str">
        <f t="shared" si="382"/>
        <v/>
      </c>
      <c r="F6037" s="184" t="str">
        <f t="shared" si="383"/>
        <v/>
      </c>
      <c r="G6037" s="184" t="str">
        <f t="shared" si="384"/>
        <v/>
      </c>
      <c r="H6037" s="184" t="str">
        <f t="shared" si="385"/>
        <v/>
      </c>
      <c r="L6037">
        <v>124.675842</v>
      </c>
      <c r="R6037">
        <v>124.675842</v>
      </c>
      <c r="S6037" t="s">
        <v>201</v>
      </c>
      <c r="T6037" s="221">
        <v>45505.313194444447</v>
      </c>
    </row>
    <row r="6038" spans="1:20" x14ac:dyDescent="0.35">
      <c r="A6038" t="s">
        <v>110</v>
      </c>
      <c r="B6038" t="s">
        <v>111</v>
      </c>
      <c r="C6038" t="s">
        <v>92</v>
      </c>
      <c r="D6038" s="29">
        <v>45849</v>
      </c>
      <c r="E6038" s="184" t="str">
        <f t="shared" si="382"/>
        <v/>
      </c>
      <c r="F6038" s="184" t="str">
        <f t="shared" si="383"/>
        <v/>
      </c>
      <c r="G6038" s="184" t="str">
        <f t="shared" si="384"/>
        <v/>
      </c>
      <c r="H6038" s="184" t="str">
        <f t="shared" si="385"/>
        <v/>
      </c>
      <c r="L6038">
        <v>124.675842</v>
      </c>
      <c r="R6038">
        <v>124.675842</v>
      </c>
      <c r="S6038" t="s">
        <v>201</v>
      </c>
      <c r="T6038" s="221">
        <v>45505.313194444447</v>
      </c>
    </row>
    <row r="6039" spans="1:20" x14ac:dyDescent="0.35">
      <c r="A6039" t="s">
        <v>110</v>
      </c>
      <c r="B6039" t="s">
        <v>111</v>
      </c>
      <c r="C6039" t="s">
        <v>92</v>
      </c>
      <c r="D6039" s="29">
        <v>45850</v>
      </c>
      <c r="E6039" s="184" t="str">
        <f t="shared" si="382"/>
        <v/>
      </c>
      <c r="F6039" s="184" t="str">
        <f t="shared" si="383"/>
        <v/>
      </c>
      <c r="G6039" s="184" t="str">
        <f t="shared" si="384"/>
        <v/>
      </c>
      <c r="H6039" s="184" t="str">
        <f t="shared" si="385"/>
        <v/>
      </c>
      <c r="L6039">
        <v>124.675842</v>
      </c>
      <c r="R6039">
        <v>124.675842</v>
      </c>
      <c r="S6039" t="s">
        <v>201</v>
      </c>
      <c r="T6039" s="221">
        <v>45505.313194444447</v>
      </c>
    </row>
    <row r="6040" spans="1:20" x14ac:dyDescent="0.35">
      <c r="A6040" t="s">
        <v>110</v>
      </c>
      <c r="B6040" t="s">
        <v>111</v>
      </c>
      <c r="C6040" t="s">
        <v>92</v>
      </c>
      <c r="D6040" s="29">
        <v>45851</v>
      </c>
      <c r="E6040" s="184" t="str">
        <f t="shared" si="382"/>
        <v/>
      </c>
      <c r="F6040" s="184" t="str">
        <f t="shared" si="383"/>
        <v/>
      </c>
      <c r="G6040" s="184" t="str">
        <f t="shared" si="384"/>
        <v/>
      </c>
      <c r="H6040" s="184" t="str">
        <f t="shared" si="385"/>
        <v/>
      </c>
      <c r="L6040">
        <v>124.675842</v>
      </c>
      <c r="R6040">
        <v>124.675842</v>
      </c>
      <c r="S6040" t="s">
        <v>201</v>
      </c>
      <c r="T6040" s="221">
        <v>45505.313194444447</v>
      </c>
    </row>
    <row r="6041" spans="1:20" x14ac:dyDescent="0.35">
      <c r="A6041" t="s">
        <v>110</v>
      </c>
      <c r="B6041" t="s">
        <v>111</v>
      </c>
      <c r="C6041" t="s">
        <v>92</v>
      </c>
      <c r="D6041" s="29">
        <v>45852</v>
      </c>
      <c r="E6041" s="184" t="str">
        <f t="shared" si="382"/>
        <v/>
      </c>
      <c r="F6041" s="184" t="str">
        <f t="shared" si="383"/>
        <v/>
      </c>
      <c r="G6041" s="184" t="str">
        <f t="shared" si="384"/>
        <v/>
      </c>
      <c r="H6041" s="184" t="str">
        <f t="shared" si="385"/>
        <v/>
      </c>
      <c r="L6041">
        <v>124.675842</v>
      </c>
      <c r="R6041">
        <v>124.675842</v>
      </c>
      <c r="S6041" t="s">
        <v>201</v>
      </c>
      <c r="T6041" s="221">
        <v>45505.313194444447</v>
      </c>
    </row>
    <row r="6042" spans="1:20" x14ac:dyDescent="0.35">
      <c r="A6042" t="s">
        <v>110</v>
      </c>
      <c r="B6042" t="s">
        <v>111</v>
      </c>
      <c r="C6042" t="s">
        <v>92</v>
      </c>
      <c r="D6042" s="29">
        <v>45853</v>
      </c>
      <c r="E6042" s="184" t="str">
        <f t="shared" si="382"/>
        <v/>
      </c>
      <c r="F6042" s="184" t="str">
        <f t="shared" si="383"/>
        <v/>
      </c>
      <c r="G6042" s="184" t="str">
        <f t="shared" si="384"/>
        <v/>
      </c>
      <c r="H6042" s="184" t="str">
        <f t="shared" si="385"/>
        <v/>
      </c>
      <c r="L6042">
        <v>124.675842</v>
      </c>
      <c r="R6042">
        <v>124.675842</v>
      </c>
      <c r="S6042" t="s">
        <v>201</v>
      </c>
      <c r="T6042" s="221">
        <v>45505.313194444447</v>
      </c>
    </row>
    <row r="6043" spans="1:20" x14ac:dyDescent="0.35">
      <c r="A6043" t="s">
        <v>110</v>
      </c>
      <c r="B6043" t="s">
        <v>111</v>
      </c>
      <c r="C6043" t="s">
        <v>92</v>
      </c>
      <c r="D6043" s="29">
        <v>45854</v>
      </c>
      <c r="E6043" s="184" t="str">
        <f t="shared" si="382"/>
        <v/>
      </c>
      <c r="F6043" s="184" t="str">
        <f t="shared" si="383"/>
        <v/>
      </c>
      <c r="G6043" s="184" t="str">
        <f t="shared" si="384"/>
        <v/>
      </c>
      <c r="H6043" s="184" t="str">
        <f t="shared" si="385"/>
        <v/>
      </c>
      <c r="L6043">
        <v>124.675842</v>
      </c>
      <c r="R6043">
        <v>124.675842</v>
      </c>
      <c r="S6043" t="s">
        <v>201</v>
      </c>
      <c r="T6043" s="221">
        <v>45505.313194444447</v>
      </c>
    </row>
    <row r="6044" spans="1:20" x14ac:dyDescent="0.35">
      <c r="A6044" t="s">
        <v>110</v>
      </c>
      <c r="B6044" t="s">
        <v>111</v>
      </c>
      <c r="C6044" t="s">
        <v>92</v>
      </c>
      <c r="D6044" s="29">
        <v>45855</v>
      </c>
      <c r="E6044" s="184" t="str">
        <f t="shared" si="382"/>
        <v/>
      </c>
      <c r="F6044" s="184" t="str">
        <f t="shared" si="383"/>
        <v/>
      </c>
      <c r="G6044" s="184" t="str">
        <f t="shared" si="384"/>
        <v/>
      </c>
      <c r="H6044" s="184" t="str">
        <f t="shared" si="385"/>
        <v/>
      </c>
      <c r="L6044">
        <v>124.675842</v>
      </c>
      <c r="R6044">
        <v>124.675842</v>
      </c>
      <c r="S6044" t="s">
        <v>201</v>
      </c>
      <c r="T6044" s="221">
        <v>45505.313194444447</v>
      </c>
    </row>
    <row r="6045" spans="1:20" x14ac:dyDescent="0.35">
      <c r="A6045" t="s">
        <v>110</v>
      </c>
      <c r="B6045" t="s">
        <v>111</v>
      </c>
      <c r="C6045" t="s">
        <v>92</v>
      </c>
      <c r="D6045" s="29">
        <v>45856</v>
      </c>
      <c r="E6045" s="184" t="str">
        <f t="shared" si="382"/>
        <v/>
      </c>
      <c r="F6045" s="184" t="str">
        <f t="shared" si="383"/>
        <v/>
      </c>
      <c r="G6045" s="184" t="str">
        <f t="shared" si="384"/>
        <v/>
      </c>
      <c r="H6045" s="184" t="str">
        <f t="shared" si="385"/>
        <v/>
      </c>
      <c r="L6045">
        <v>124.675842</v>
      </c>
      <c r="R6045">
        <v>124.675842</v>
      </c>
      <c r="S6045" t="s">
        <v>201</v>
      </c>
      <c r="T6045" s="221">
        <v>45505.313194444447</v>
      </c>
    </row>
    <row r="6046" spans="1:20" x14ac:dyDescent="0.35">
      <c r="A6046" t="s">
        <v>110</v>
      </c>
      <c r="B6046" t="s">
        <v>111</v>
      </c>
      <c r="C6046" t="s">
        <v>92</v>
      </c>
      <c r="D6046" s="29">
        <v>45857</v>
      </c>
      <c r="E6046" s="184" t="str">
        <f t="shared" si="382"/>
        <v/>
      </c>
      <c r="F6046" s="184" t="str">
        <f t="shared" si="383"/>
        <v/>
      </c>
      <c r="G6046" s="184" t="str">
        <f t="shared" si="384"/>
        <v/>
      </c>
      <c r="H6046" s="184" t="str">
        <f t="shared" si="385"/>
        <v/>
      </c>
      <c r="L6046">
        <v>124.675842</v>
      </c>
      <c r="R6046">
        <v>124.675842</v>
      </c>
      <c r="S6046" t="s">
        <v>201</v>
      </c>
      <c r="T6046" s="221">
        <v>45505.313194444447</v>
      </c>
    </row>
    <row r="6047" spans="1:20" x14ac:dyDescent="0.35">
      <c r="A6047" t="s">
        <v>110</v>
      </c>
      <c r="B6047" t="s">
        <v>111</v>
      </c>
      <c r="C6047" t="s">
        <v>92</v>
      </c>
      <c r="D6047" s="29">
        <v>45858</v>
      </c>
      <c r="E6047" s="184" t="str">
        <f t="shared" si="382"/>
        <v/>
      </c>
      <c r="F6047" s="184" t="str">
        <f t="shared" si="383"/>
        <v/>
      </c>
      <c r="G6047" s="184" t="str">
        <f t="shared" si="384"/>
        <v/>
      </c>
      <c r="H6047" s="184" t="str">
        <f t="shared" si="385"/>
        <v/>
      </c>
      <c r="L6047">
        <v>124.675842</v>
      </c>
      <c r="R6047">
        <v>124.675842</v>
      </c>
      <c r="S6047" t="s">
        <v>201</v>
      </c>
      <c r="T6047" s="221">
        <v>45505.313194444447</v>
      </c>
    </row>
    <row r="6048" spans="1:20" x14ac:dyDescent="0.35">
      <c r="A6048" t="s">
        <v>110</v>
      </c>
      <c r="B6048" t="s">
        <v>111</v>
      </c>
      <c r="C6048" t="s">
        <v>92</v>
      </c>
      <c r="D6048" s="29">
        <v>45859</v>
      </c>
      <c r="E6048" s="184" t="str">
        <f t="shared" si="382"/>
        <v/>
      </c>
      <c r="F6048" s="184" t="str">
        <f t="shared" si="383"/>
        <v/>
      </c>
      <c r="G6048" s="184" t="str">
        <f t="shared" si="384"/>
        <v/>
      </c>
      <c r="H6048" s="184" t="str">
        <f t="shared" si="385"/>
        <v/>
      </c>
      <c r="L6048">
        <v>124.675842</v>
      </c>
      <c r="R6048">
        <v>124.675842</v>
      </c>
      <c r="S6048" t="s">
        <v>201</v>
      </c>
      <c r="T6048" s="221">
        <v>45505.313194444447</v>
      </c>
    </row>
    <row r="6049" spans="1:20" x14ac:dyDescent="0.35">
      <c r="A6049" t="s">
        <v>110</v>
      </c>
      <c r="B6049" t="s">
        <v>111</v>
      </c>
      <c r="C6049" t="s">
        <v>92</v>
      </c>
      <c r="D6049" s="29">
        <v>45860</v>
      </c>
      <c r="E6049" s="184" t="str">
        <f t="shared" si="382"/>
        <v/>
      </c>
      <c r="F6049" s="184" t="str">
        <f t="shared" si="383"/>
        <v/>
      </c>
      <c r="G6049" s="184" t="str">
        <f t="shared" si="384"/>
        <v/>
      </c>
      <c r="H6049" s="184" t="str">
        <f t="shared" si="385"/>
        <v/>
      </c>
      <c r="L6049">
        <v>124.675842</v>
      </c>
      <c r="R6049">
        <v>124.675842</v>
      </c>
      <c r="S6049" t="s">
        <v>201</v>
      </c>
      <c r="T6049" s="221">
        <v>45505.313194444447</v>
      </c>
    </row>
    <row r="6050" spans="1:20" x14ac:dyDescent="0.35">
      <c r="A6050" t="s">
        <v>110</v>
      </c>
      <c r="B6050" t="s">
        <v>111</v>
      </c>
      <c r="C6050" t="s">
        <v>92</v>
      </c>
      <c r="D6050" s="29">
        <v>45861</v>
      </c>
      <c r="E6050" s="184" t="str">
        <f t="shared" si="382"/>
        <v/>
      </c>
      <c r="F6050" s="184" t="str">
        <f t="shared" si="383"/>
        <v/>
      </c>
      <c r="G6050" s="184" t="str">
        <f t="shared" si="384"/>
        <v/>
      </c>
      <c r="H6050" s="184" t="str">
        <f t="shared" si="385"/>
        <v/>
      </c>
      <c r="L6050">
        <v>124.675842</v>
      </c>
      <c r="R6050">
        <v>124.675842</v>
      </c>
      <c r="S6050" t="s">
        <v>201</v>
      </c>
      <c r="T6050" s="221">
        <v>45505.313194444447</v>
      </c>
    </row>
    <row r="6051" spans="1:20" x14ac:dyDescent="0.35">
      <c r="A6051" t="s">
        <v>110</v>
      </c>
      <c r="B6051" t="s">
        <v>111</v>
      </c>
      <c r="C6051" t="s">
        <v>92</v>
      </c>
      <c r="D6051" s="29">
        <v>45862</v>
      </c>
      <c r="E6051" s="184" t="str">
        <f t="shared" si="382"/>
        <v/>
      </c>
      <c r="F6051" s="184" t="str">
        <f t="shared" si="383"/>
        <v/>
      </c>
      <c r="G6051" s="184" t="str">
        <f t="shared" si="384"/>
        <v/>
      </c>
      <c r="H6051" s="184" t="str">
        <f t="shared" si="385"/>
        <v/>
      </c>
      <c r="L6051">
        <v>124.675842</v>
      </c>
      <c r="R6051">
        <v>124.675842</v>
      </c>
      <c r="S6051" t="s">
        <v>201</v>
      </c>
      <c r="T6051" s="221">
        <v>45505.313194444447</v>
      </c>
    </row>
    <row r="6052" spans="1:20" x14ac:dyDescent="0.35">
      <c r="A6052" t="s">
        <v>110</v>
      </c>
      <c r="B6052" t="s">
        <v>111</v>
      </c>
      <c r="C6052" t="s">
        <v>92</v>
      </c>
      <c r="D6052" s="29">
        <v>45863</v>
      </c>
      <c r="E6052" s="184" t="str">
        <f t="shared" si="382"/>
        <v/>
      </c>
      <c r="F6052" s="184" t="str">
        <f t="shared" si="383"/>
        <v/>
      </c>
      <c r="G6052" s="184" t="str">
        <f t="shared" si="384"/>
        <v/>
      </c>
      <c r="H6052" s="184" t="str">
        <f t="shared" si="385"/>
        <v/>
      </c>
      <c r="L6052">
        <v>124.675842</v>
      </c>
      <c r="R6052">
        <v>124.675842</v>
      </c>
      <c r="S6052" t="s">
        <v>201</v>
      </c>
      <c r="T6052" s="221">
        <v>45505.313194444447</v>
      </c>
    </row>
    <row r="6053" spans="1:20" x14ac:dyDescent="0.35">
      <c r="A6053" t="s">
        <v>110</v>
      </c>
      <c r="B6053" t="s">
        <v>111</v>
      </c>
      <c r="C6053" t="s">
        <v>92</v>
      </c>
      <c r="D6053" s="29">
        <v>45864</v>
      </c>
      <c r="E6053" s="184" t="str">
        <f t="shared" si="382"/>
        <v/>
      </c>
      <c r="F6053" s="184" t="str">
        <f t="shared" si="383"/>
        <v/>
      </c>
      <c r="G6053" s="184" t="str">
        <f t="shared" si="384"/>
        <v/>
      </c>
      <c r="H6053" s="184" t="str">
        <f t="shared" si="385"/>
        <v/>
      </c>
      <c r="L6053">
        <v>124.675842</v>
      </c>
      <c r="R6053">
        <v>124.675842</v>
      </c>
      <c r="S6053" t="s">
        <v>201</v>
      </c>
      <c r="T6053" s="221">
        <v>45505.313194444447</v>
      </c>
    </row>
    <row r="6054" spans="1:20" x14ac:dyDescent="0.35">
      <c r="A6054" t="s">
        <v>110</v>
      </c>
      <c r="B6054" t="s">
        <v>111</v>
      </c>
      <c r="C6054" t="s">
        <v>92</v>
      </c>
      <c r="D6054" s="29">
        <v>45865</v>
      </c>
      <c r="E6054" s="184" t="str">
        <f t="shared" si="382"/>
        <v/>
      </c>
      <c r="F6054" s="184" t="str">
        <f t="shared" si="383"/>
        <v/>
      </c>
      <c r="G6054" s="184" t="str">
        <f t="shared" si="384"/>
        <v/>
      </c>
      <c r="H6054" s="184" t="str">
        <f t="shared" si="385"/>
        <v/>
      </c>
      <c r="L6054">
        <v>124.675842</v>
      </c>
      <c r="R6054">
        <v>124.675842</v>
      </c>
      <c r="S6054" t="s">
        <v>201</v>
      </c>
      <c r="T6054" s="221">
        <v>45505.313194444447</v>
      </c>
    </row>
    <row r="6055" spans="1:20" x14ac:dyDescent="0.35">
      <c r="A6055" t="s">
        <v>110</v>
      </c>
      <c r="B6055" t="s">
        <v>111</v>
      </c>
      <c r="C6055" t="s">
        <v>92</v>
      </c>
      <c r="D6055" s="29">
        <v>45866</v>
      </c>
      <c r="E6055" s="184" t="str">
        <f t="shared" si="382"/>
        <v/>
      </c>
      <c r="F6055" s="184" t="str">
        <f t="shared" si="383"/>
        <v/>
      </c>
      <c r="G6055" s="184" t="str">
        <f t="shared" si="384"/>
        <v/>
      </c>
      <c r="H6055" s="184" t="str">
        <f t="shared" si="385"/>
        <v/>
      </c>
      <c r="L6055">
        <v>124.675842</v>
      </c>
      <c r="R6055">
        <v>124.675842</v>
      </c>
      <c r="S6055" t="s">
        <v>201</v>
      </c>
      <c r="T6055" s="221">
        <v>45505.313194444447</v>
      </c>
    </row>
    <row r="6056" spans="1:20" x14ac:dyDescent="0.35">
      <c r="A6056" t="s">
        <v>110</v>
      </c>
      <c r="B6056" t="s">
        <v>111</v>
      </c>
      <c r="C6056" t="s">
        <v>92</v>
      </c>
      <c r="D6056" s="29">
        <v>45867</v>
      </c>
      <c r="E6056" s="184" t="str">
        <f t="shared" si="382"/>
        <v/>
      </c>
      <c r="F6056" s="184" t="str">
        <f t="shared" si="383"/>
        <v/>
      </c>
      <c r="G6056" s="184" t="str">
        <f t="shared" si="384"/>
        <v/>
      </c>
      <c r="H6056" s="184" t="str">
        <f t="shared" si="385"/>
        <v/>
      </c>
      <c r="L6056">
        <v>124.675842</v>
      </c>
      <c r="R6056">
        <v>124.675842</v>
      </c>
      <c r="S6056" t="s">
        <v>201</v>
      </c>
      <c r="T6056" s="221">
        <v>45505.313194444447</v>
      </c>
    </row>
    <row r="6057" spans="1:20" x14ac:dyDescent="0.35">
      <c r="A6057" t="s">
        <v>110</v>
      </c>
      <c r="B6057" t="s">
        <v>111</v>
      </c>
      <c r="C6057" t="s">
        <v>92</v>
      </c>
      <c r="D6057" s="29">
        <v>45868</v>
      </c>
      <c r="E6057" s="184" t="str">
        <f t="shared" si="382"/>
        <v/>
      </c>
      <c r="F6057" s="184" t="str">
        <f t="shared" si="383"/>
        <v/>
      </c>
      <c r="G6057" s="184" t="str">
        <f t="shared" si="384"/>
        <v/>
      </c>
      <c r="H6057" s="184" t="str">
        <f t="shared" si="385"/>
        <v/>
      </c>
      <c r="L6057">
        <v>124.675842</v>
      </c>
      <c r="R6057">
        <v>124.675842</v>
      </c>
      <c r="S6057" t="s">
        <v>201</v>
      </c>
      <c r="T6057" s="221">
        <v>45505.313194444447</v>
      </c>
    </row>
    <row r="6058" spans="1:20" x14ac:dyDescent="0.35">
      <c r="A6058" t="s">
        <v>110</v>
      </c>
      <c r="B6058" t="s">
        <v>111</v>
      </c>
      <c r="C6058" t="s">
        <v>92</v>
      </c>
      <c r="D6058" s="29">
        <v>45869</v>
      </c>
      <c r="E6058" s="184" t="str">
        <f t="shared" si="382"/>
        <v/>
      </c>
      <c r="F6058" s="184" t="str">
        <f t="shared" si="383"/>
        <v/>
      </c>
      <c r="G6058" s="184" t="str">
        <f t="shared" si="384"/>
        <v/>
      </c>
      <c r="H6058" s="184" t="str">
        <f t="shared" si="385"/>
        <v/>
      </c>
      <c r="L6058">
        <v>124.675842</v>
      </c>
      <c r="R6058">
        <v>124.675842</v>
      </c>
      <c r="S6058" t="s">
        <v>201</v>
      </c>
      <c r="T6058" s="221">
        <v>45505.313194444447</v>
      </c>
    </row>
    <row r="6059" spans="1:20" x14ac:dyDescent="0.35">
      <c r="A6059" t="s">
        <v>110</v>
      </c>
      <c r="B6059" t="s">
        <v>111</v>
      </c>
      <c r="C6059" t="s">
        <v>92</v>
      </c>
      <c r="D6059" s="29">
        <v>45870</v>
      </c>
      <c r="E6059" s="184" t="str">
        <f t="shared" si="382"/>
        <v/>
      </c>
      <c r="F6059" s="184" t="str">
        <f t="shared" si="383"/>
        <v/>
      </c>
      <c r="G6059" s="184" t="str">
        <f t="shared" si="384"/>
        <v/>
      </c>
      <c r="H6059" s="184" t="str">
        <f t="shared" si="385"/>
        <v/>
      </c>
      <c r="L6059">
        <v>124.675842</v>
      </c>
      <c r="R6059">
        <v>124.675842</v>
      </c>
      <c r="S6059" t="s">
        <v>201</v>
      </c>
      <c r="T6059" s="221">
        <v>45536.313194444447</v>
      </c>
    </row>
    <row r="6060" spans="1:20" x14ac:dyDescent="0.35">
      <c r="A6060" t="s">
        <v>110</v>
      </c>
      <c r="B6060" t="s">
        <v>111</v>
      </c>
      <c r="C6060" t="s">
        <v>92</v>
      </c>
      <c r="D6060" s="29">
        <v>45871</v>
      </c>
      <c r="E6060" s="184" t="str">
        <f t="shared" si="382"/>
        <v/>
      </c>
      <c r="F6060" s="184" t="str">
        <f t="shared" si="383"/>
        <v/>
      </c>
      <c r="G6060" s="184" t="str">
        <f t="shared" si="384"/>
        <v/>
      </c>
      <c r="H6060" s="184" t="str">
        <f t="shared" si="385"/>
        <v/>
      </c>
      <c r="L6060">
        <v>124.675842</v>
      </c>
      <c r="R6060">
        <v>124.675842</v>
      </c>
      <c r="S6060" t="s">
        <v>201</v>
      </c>
      <c r="T6060" s="221">
        <v>45536.313194444447</v>
      </c>
    </row>
    <row r="6061" spans="1:20" x14ac:dyDescent="0.35">
      <c r="A6061" t="s">
        <v>110</v>
      </c>
      <c r="B6061" t="s">
        <v>111</v>
      </c>
      <c r="C6061" t="s">
        <v>92</v>
      </c>
      <c r="D6061" s="29">
        <v>45872</v>
      </c>
      <c r="E6061" s="184" t="str">
        <f t="shared" si="382"/>
        <v/>
      </c>
      <c r="F6061" s="184" t="str">
        <f t="shared" si="383"/>
        <v/>
      </c>
      <c r="G6061" s="184" t="str">
        <f t="shared" si="384"/>
        <v/>
      </c>
      <c r="H6061" s="184" t="str">
        <f t="shared" si="385"/>
        <v/>
      </c>
      <c r="L6061">
        <v>124.675842</v>
      </c>
      <c r="R6061">
        <v>124.675842</v>
      </c>
      <c r="S6061" t="s">
        <v>201</v>
      </c>
      <c r="T6061" s="221">
        <v>45536.3125</v>
      </c>
    </row>
    <row r="6062" spans="1:20" x14ac:dyDescent="0.35">
      <c r="A6062" t="s">
        <v>110</v>
      </c>
      <c r="B6062" t="s">
        <v>111</v>
      </c>
      <c r="C6062" t="s">
        <v>92</v>
      </c>
      <c r="D6062" s="29">
        <v>45873</v>
      </c>
      <c r="E6062" s="184" t="str">
        <f t="shared" si="382"/>
        <v/>
      </c>
      <c r="F6062" s="184" t="str">
        <f t="shared" si="383"/>
        <v/>
      </c>
      <c r="G6062" s="184" t="str">
        <f t="shared" si="384"/>
        <v/>
      </c>
      <c r="H6062" s="184" t="str">
        <f t="shared" si="385"/>
        <v/>
      </c>
      <c r="L6062">
        <v>124.675842</v>
      </c>
      <c r="R6062">
        <v>124.675842</v>
      </c>
      <c r="S6062" t="s">
        <v>201</v>
      </c>
      <c r="T6062" s="221">
        <v>45536.3125</v>
      </c>
    </row>
    <row r="6063" spans="1:20" x14ac:dyDescent="0.35">
      <c r="A6063" t="s">
        <v>110</v>
      </c>
      <c r="B6063" t="s">
        <v>111</v>
      </c>
      <c r="C6063" t="s">
        <v>92</v>
      </c>
      <c r="D6063" s="29">
        <v>45874</v>
      </c>
      <c r="E6063" s="184" t="str">
        <f t="shared" si="382"/>
        <v/>
      </c>
      <c r="F6063" s="184" t="str">
        <f t="shared" si="383"/>
        <v/>
      </c>
      <c r="G6063" s="184" t="str">
        <f t="shared" si="384"/>
        <v/>
      </c>
      <c r="H6063" s="184" t="str">
        <f t="shared" si="385"/>
        <v/>
      </c>
      <c r="L6063">
        <v>124.675842</v>
      </c>
      <c r="R6063">
        <v>124.675842</v>
      </c>
      <c r="S6063" t="s">
        <v>201</v>
      </c>
      <c r="T6063" s="221">
        <v>45536.313194444447</v>
      </c>
    </row>
    <row r="6064" spans="1:20" x14ac:dyDescent="0.35">
      <c r="A6064" t="s">
        <v>110</v>
      </c>
      <c r="B6064" t="s">
        <v>111</v>
      </c>
      <c r="C6064" t="s">
        <v>92</v>
      </c>
      <c r="D6064" s="29">
        <v>45875</v>
      </c>
      <c r="E6064" s="184" t="str">
        <f t="shared" si="382"/>
        <v/>
      </c>
      <c r="F6064" s="184" t="str">
        <f t="shared" si="383"/>
        <v/>
      </c>
      <c r="G6064" s="184" t="str">
        <f t="shared" si="384"/>
        <v/>
      </c>
      <c r="H6064" s="184" t="str">
        <f t="shared" si="385"/>
        <v/>
      </c>
      <c r="L6064">
        <v>124.675842</v>
      </c>
      <c r="R6064">
        <v>124.675842</v>
      </c>
      <c r="S6064" t="s">
        <v>201</v>
      </c>
      <c r="T6064" s="221">
        <v>45536.313194444447</v>
      </c>
    </row>
    <row r="6065" spans="1:20" x14ac:dyDescent="0.35">
      <c r="A6065" t="s">
        <v>110</v>
      </c>
      <c r="B6065" t="s">
        <v>111</v>
      </c>
      <c r="C6065" t="s">
        <v>92</v>
      </c>
      <c r="D6065" s="29">
        <v>45876</v>
      </c>
      <c r="E6065" s="184" t="str">
        <f t="shared" si="382"/>
        <v/>
      </c>
      <c r="F6065" s="184" t="str">
        <f t="shared" si="383"/>
        <v/>
      </c>
      <c r="G6065" s="184" t="str">
        <f t="shared" si="384"/>
        <v/>
      </c>
      <c r="H6065" s="184" t="str">
        <f t="shared" si="385"/>
        <v/>
      </c>
      <c r="L6065">
        <v>124.675842</v>
      </c>
      <c r="R6065">
        <v>124.675842</v>
      </c>
      <c r="S6065" t="s">
        <v>201</v>
      </c>
      <c r="T6065" s="221">
        <v>45536.313194444447</v>
      </c>
    </row>
    <row r="6066" spans="1:20" x14ac:dyDescent="0.35">
      <c r="A6066" t="s">
        <v>110</v>
      </c>
      <c r="B6066" t="s">
        <v>111</v>
      </c>
      <c r="C6066" t="s">
        <v>92</v>
      </c>
      <c r="D6066" s="29">
        <v>45877</v>
      </c>
      <c r="E6066" s="184" t="str">
        <f t="shared" si="382"/>
        <v/>
      </c>
      <c r="F6066" s="184" t="str">
        <f t="shared" si="383"/>
        <v/>
      </c>
      <c r="G6066" s="184" t="str">
        <f t="shared" si="384"/>
        <v/>
      </c>
      <c r="H6066" s="184" t="str">
        <f t="shared" si="385"/>
        <v/>
      </c>
      <c r="L6066">
        <v>124.675842</v>
      </c>
      <c r="R6066">
        <v>124.675842</v>
      </c>
      <c r="S6066" t="s">
        <v>201</v>
      </c>
      <c r="T6066" s="221">
        <v>45536.313194444447</v>
      </c>
    </row>
    <row r="6067" spans="1:20" x14ac:dyDescent="0.35">
      <c r="A6067" t="s">
        <v>110</v>
      </c>
      <c r="B6067" t="s">
        <v>111</v>
      </c>
      <c r="C6067" t="s">
        <v>92</v>
      </c>
      <c r="D6067" s="29">
        <v>45878</v>
      </c>
      <c r="E6067" s="184" t="str">
        <f t="shared" si="382"/>
        <v/>
      </c>
      <c r="F6067" s="184" t="str">
        <f t="shared" si="383"/>
        <v/>
      </c>
      <c r="G6067" s="184" t="str">
        <f t="shared" si="384"/>
        <v/>
      </c>
      <c r="H6067" s="184" t="str">
        <f t="shared" si="385"/>
        <v/>
      </c>
      <c r="L6067">
        <v>124.675842</v>
      </c>
      <c r="R6067">
        <v>124.675842</v>
      </c>
      <c r="S6067" t="s">
        <v>201</v>
      </c>
      <c r="T6067" s="221">
        <v>45536.313194444447</v>
      </c>
    </row>
    <row r="6068" spans="1:20" x14ac:dyDescent="0.35">
      <c r="A6068" t="s">
        <v>110</v>
      </c>
      <c r="B6068" t="s">
        <v>111</v>
      </c>
      <c r="C6068" t="s">
        <v>92</v>
      </c>
      <c r="D6068" s="29">
        <v>45879</v>
      </c>
      <c r="E6068" s="184" t="str">
        <f t="shared" si="382"/>
        <v/>
      </c>
      <c r="F6068" s="184" t="str">
        <f t="shared" si="383"/>
        <v/>
      </c>
      <c r="G6068" s="184" t="str">
        <f t="shared" si="384"/>
        <v/>
      </c>
      <c r="H6068" s="184" t="str">
        <f t="shared" si="385"/>
        <v/>
      </c>
      <c r="L6068">
        <v>124.675842</v>
      </c>
      <c r="R6068">
        <v>124.675842</v>
      </c>
      <c r="S6068" t="s">
        <v>201</v>
      </c>
      <c r="T6068" s="221">
        <v>45536.313194444447</v>
      </c>
    </row>
    <row r="6069" spans="1:20" x14ac:dyDescent="0.35">
      <c r="A6069" t="s">
        <v>110</v>
      </c>
      <c r="B6069" t="s">
        <v>111</v>
      </c>
      <c r="C6069" t="s">
        <v>92</v>
      </c>
      <c r="D6069" s="29">
        <v>45880</v>
      </c>
      <c r="E6069" s="184" t="str">
        <f t="shared" si="382"/>
        <v/>
      </c>
      <c r="F6069" s="184" t="str">
        <f t="shared" si="383"/>
        <v/>
      </c>
      <c r="G6069" s="184" t="str">
        <f t="shared" si="384"/>
        <v/>
      </c>
      <c r="H6069" s="184" t="str">
        <f t="shared" si="385"/>
        <v/>
      </c>
      <c r="L6069">
        <v>124.675842</v>
      </c>
      <c r="R6069">
        <v>124.675842</v>
      </c>
      <c r="S6069" t="s">
        <v>201</v>
      </c>
      <c r="T6069" s="221">
        <v>45536.313194444447</v>
      </c>
    </row>
    <row r="6070" spans="1:20" x14ac:dyDescent="0.35">
      <c r="A6070" t="s">
        <v>110</v>
      </c>
      <c r="B6070" t="s">
        <v>111</v>
      </c>
      <c r="C6070" t="s">
        <v>92</v>
      </c>
      <c r="D6070" s="29">
        <v>45881</v>
      </c>
      <c r="E6070" s="184" t="str">
        <f t="shared" si="382"/>
        <v/>
      </c>
      <c r="F6070" s="184" t="str">
        <f t="shared" si="383"/>
        <v/>
      </c>
      <c r="G6070" s="184" t="str">
        <f t="shared" si="384"/>
        <v/>
      </c>
      <c r="H6070" s="184" t="str">
        <f t="shared" si="385"/>
        <v/>
      </c>
      <c r="L6070">
        <v>124.675842</v>
      </c>
      <c r="R6070">
        <v>124.675842</v>
      </c>
      <c r="S6070" t="s">
        <v>201</v>
      </c>
      <c r="T6070" s="221">
        <v>45536.313194444447</v>
      </c>
    </row>
    <row r="6071" spans="1:20" x14ac:dyDescent="0.35">
      <c r="A6071" t="s">
        <v>110</v>
      </c>
      <c r="B6071" t="s">
        <v>111</v>
      </c>
      <c r="C6071" t="s">
        <v>92</v>
      </c>
      <c r="D6071" s="29">
        <v>45882</v>
      </c>
      <c r="E6071" s="184" t="str">
        <f t="shared" si="382"/>
        <v/>
      </c>
      <c r="F6071" s="184" t="str">
        <f t="shared" si="383"/>
        <v/>
      </c>
      <c r="G6071" s="184" t="str">
        <f t="shared" si="384"/>
        <v/>
      </c>
      <c r="H6071" s="184" t="str">
        <f t="shared" si="385"/>
        <v/>
      </c>
      <c r="L6071">
        <v>124.675842</v>
      </c>
      <c r="R6071">
        <v>124.675842</v>
      </c>
      <c r="S6071" t="s">
        <v>201</v>
      </c>
      <c r="T6071" s="221">
        <v>45536.313194444447</v>
      </c>
    </row>
    <row r="6072" spans="1:20" x14ac:dyDescent="0.35">
      <c r="A6072" t="s">
        <v>110</v>
      </c>
      <c r="B6072" t="s">
        <v>111</v>
      </c>
      <c r="C6072" t="s">
        <v>92</v>
      </c>
      <c r="D6072" s="29">
        <v>45883</v>
      </c>
      <c r="E6072" s="184" t="str">
        <f t="shared" si="382"/>
        <v/>
      </c>
      <c r="F6072" s="184" t="str">
        <f t="shared" si="383"/>
        <v/>
      </c>
      <c r="G6072" s="184" t="str">
        <f t="shared" si="384"/>
        <v/>
      </c>
      <c r="H6072" s="184" t="str">
        <f t="shared" si="385"/>
        <v/>
      </c>
      <c r="L6072">
        <v>124.675842</v>
      </c>
      <c r="R6072">
        <v>124.675842</v>
      </c>
      <c r="S6072" t="s">
        <v>201</v>
      </c>
      <c r="T6072" s="221">
        <v>45536.313194444447</v>
      </c>
    </row>
    <row r="6073" spans="1:20" x14ac:dyDescent="0.35">
      <c r="A6073" t="s">
        <v>110</v>
      </c>
      <c r="B6073" t="s">
        <v>111</v>
      </c>
      <c r="C6073" t="s">
        <v>92</v>
      </c>
      <c r="D6073" s="29">
        <v>45884</v>
      </c>
      <c r="E6073" s="184" t="str">
        <f t="shared" si="382"/>
        <v/>
      </c>
      <c r="F6073" s="184" t="str">
        <f t="shared" si="383"/>
        <v/>
      </c>
      <c r="G6073" s="184" t="str">
        <f t="shared" si="384"/>
        <v/>
      </c>
      <c r="H6073" s="184" t="str">
        <f t="shared" si="385"/>
        <v/>
      </c>
      <c r="L6073">
        <v>124.675842</v>
      </c>
      <c r="R6073">
        <v>124.675842</v>
      </c>
      <c r="S6073" t="s">
        <v>201</v>
      </c>
      <c r="T6073" s="221">
        <v>45536.313194444447</v>
      </c>
    </row>
    <row r="6074" spans="1:20" x14ac:dyDescent="0.35">
      <c r="A6074" t="s">
        <v>110</v>
      </c>
      <c r="B6074" t="s">
        <v>111</v>
      </c>
      <c r="C6074" t="s">
        <v>92</v>
      </c>
      <c r="D6074" s="29">
        <v>45885</v>
      </c>
      <c r="E6074" s="184" t="str">
        <f t="shared" si="382"/>
        <v/>
      </c>
      <c r="F6074" s="184" t="str">
        <f t="shared" si="383"/>
        <v/>
      </c>
      <c r="G6074" s="184" t="str">
        <f t="shared" si="384"/>
        <v/>
      </c>
      <c r="H6074" s="184" t="str">
        <f t="shared" si="385"/>
        <v/>
      </c>
      <c r="L6074">
        <v>124.675842</v>
      </c>
      <c r="R6074">
        <v>124.675842</v>
      </c>
      <c r="S6074" t="s">
        <v>201</v>
      </c>
      <c r="T6074" s="221">
        <v>45536.313194444447</v>
      </c>
    </row>
    <row r="6075" spans="1:20" x14ac:dyDescent="0.35">
      <c r="A6075" t="s">
        <v>110</v>
      </c>
      <c r="B6075" t="s">
        <v>111</v>
      </c>
      <c r="C6075" t="s">
        <v>92</v>
      </c>
      <c r="D6075" s="29">
        <v>45886</v>
      </c>
      <c r="E6075" s="184" t="str">
        <f t="shared" si="382"/>
        <v/>
      </c>
      <c r="F6075" s="184" t="str">
        <f t="shared" si="383"/>
        <v/>
      </c>
      <c r="G6075" s="184" t="str">
        <f t="shared" si="384"/>
        <v/>
      </c>
      <c r="H6075" s="184" t="str">
        <f t="shared" si="385"/>
        <v/>
      </c>
      <c r="L6075">
        <v>124.675842</v>
      </c>
      <c r="R6075">
        <v>124.675842</v>
      </c>
      <c r="S6075" t="s">
        <v>201</v>
      </c>
      <c r="T6075" s="221">
        <v>45536.313194444447</v>
      </c>
    </row>
    <row r="6076" spans="1:20" x14ac:dyDescent="0.35">
      <c r="A6076" t="s">
        <v>110</v>
      </c>
      <c r="B6076" t="s">
        <v>111</v>
      </c>
      <c r="C6076" t="s">
        <v>92</v>
      </c>
      <c r="D6076" s="29">
        <v>45887</v>
      </c>
      <c r="E6076" s="184" t="str">
        <f t="shared" si="382"/>
        <v/>
      </c>
      <c r="F6076" s="184" t="str">
        <f t="shared" si="383"/>
        <v/>
      </c>
      <c r="G6076" s="184" t="str">
        <f t="shared" si="384"/>
        <v/>
      </c>
      <c r="H6076" s="184" t="str">
        <f t="shared" si="385"/>
        <v/>
      </c>
      <c r="L6076">
        <v>124.675842</v>
      </c>
      <c r="R6076">
        <v>124.675842</v>
      </c>
      <c r="S6076" t="s">
        <v>201</v>
      </c>
      <c r="T6076" s="221">
        <v>45536.313194444447</v>
      </c>
    </row>
    <row r="6077" spans="1:20" x14ac:dyDescent="0.35">
      <c r="A6077" t="s">
        <v>110</v>
      </c>
      <c r="B6077" t="s">
        <v>111</v>
      </c>
      <c r="C6077" t="s">
        <v>92</v>
      </c>
      <c r="D6077" s="29">
        <v>45888</v>
      </c>
      <c r="E6077" s="184" t="str">
        <f t="shared" si="382"/>
        <v/>
      </c>
      <c r="F6077" s="184" t="str">
        <f t="shared" si="383"/>
        <v/>
      </c>
      <c r="G6077" s="184" t="str">
        <f t="shared" si="384"/>
        <v/>
      </c>
      <c r="H6077" s="184" t="str">
        <f t="shared" si="385"/>
        <v/>
      </c>
      <c r="L6077">
        <v>124.675842</v>
      </c>
      <c r="R6077">
        <v>124.675842</v>
      </c>
      <c r="S6077" t="s">
        <v>201</v>
      </c>
      <c r="T6077" s="221">
        <v>45536.313194444447</v>
      </c>
    </row>
    <row r="6078" spans="1:20" x14ac:dyDescent="0.35">
      <c r="A6078" t="s">
        <v>110</v>
      </c>
      <c r="B6078" t="s">
        <v>111</v>
      </c>
      <c r="C6078" t="s">
        <v>92</v>
      </c>
      <c r="D6078" s="29">
        <v>45889</v>
      </c>
      <c r="E6078" s="184" t="str">
        <f t="shared" si="382"/>
        <v/>
      </c>
      <c r="F6078" s="184" t="str">
        <f t="shared" si="383"/>
        <v/>
      </c>
      <c r="G6078" s="184" t="str">
        <f t="shared" si="384"/>
        <v/>
      </c>
      <c r="H6078" s="184" t="str">
        <f t="shared" si="385"/>
        <v/>
      </c>
      <c r="L6078">
        <v>124.675842</v>
      </c>
      <c r="R6078">
        <v>124.675842</v>
      </c>
      <c r="S6078" t="s">
        <v>201</v>
      </c>
      <c r="T6078" s="221">
        <v>45536.313194444447</v>
      </c>
    </row>
    <row r="6079" spans="1:20" x14ac:dyDescent="0.35">
      <c r="A6079" t="s">
        <v>110</v>
      </c>
      <c r="B6079" t="s">
        <v>111</v>
      </c>
      <c r="C6079" t="s">
        <v>92</v>
      </c>
      <c r="D6079" s="29">
        <v>45890</v>
      </c>
      <c r="E6079" s="184" t="str">
        <f t="shared" si="382"/>
        <v/>
      </c>
      <c r="F6079" s="184" t="str">
        <f t="shared" si="383"/>
        <v/>
      </c>
      <c r="G6079" s="184" t="str">
        <f t="shared" si="384"/>
        <v/>
      </c>
      <c r="H6079" s="184" t="str">
        <f t="shared" si="385"/>
        <v/>
      </c>
      <c r="L6079">
        <v>124.675842</v>
      </c>
      <c r="R6079">
        <v>124.675842</v>
      </c>
      <c r="S6079" t="s">
        <v>201</v>
      </c>
      <c r="T6079" s="221">
        <v>45536.313194444447</v>
      </c>
    </row>
    <row r="6080" spans="1:20" x14ac:dyDescent="0.35">
      <c r="A6080" t="s">
        <v>110</v>
      </c>
      <c r="B6080" t="s">
        <v>111</v>
      </c>
      <c r="C6080" t="s">
        <v>92</v>
      </c>
      <c r="D6080" s="29">
        <v>45891</v>
      </c>
      <c r="E6080" s="184" t="str">
        <f t="shared" si="382"/>
        <v/>
      </c>
      <c r="F6080" s="184" t="str">
        <f t="shared" si="383"/>
        <v/>
      </c>
      <c r="G6080" s="184" t="str">
        <f t="shared" si="384"/>
        <v/>
      </c>
      <c r="H6080" s="184" t="str">
        <f t="shared" si="385"/>
        <v/>
      </c>
      <c r="L6080">
        <v>124.675842</v>
      </c>
      <c r="R6080">
        <v>124.675842</v>
      </c>
      <c r="S6080" t="s">
        <v>201</v>
      </c>
      <c r="T6080" s="221">
        <v>45536.313194444447</v>
      </c>
    </row>
    <row r="6081" spans="1:20" x14ac:dyDescent="0.35">
      <c r="A6081" t="s">
        <v>110</v>
      </c>
      <c r="B6081" t="s">
        <v>111</v>
      </c>
      <c r="C6081" t="s">
        <v>92</v>
      </c>
      <c r="D6081" s="29">
        <v>45892</v>
      </c>
      <c r="E6081" s="184" t="str">
        <f t="shared" si="382"/>
        <v/>
      </c>
      <c r="F6081" s="184" t="str">
        <f t="shared" si="383"/>
        <v/>
      </c>
      <c r="G6081" s="184" t="str">
        <f t="shared" si="384"/>
        <v/>
      </c>
      <c r="H6081" s="184" t="str">
        <f t="shared" si="385"/>
        <v/>
      </c>
      <c r="L6081">
        <v>124.675842</v>
      </c>
      <c r="R6081">
        <v>124.675842</v>
      </c>
      <c r="S6081" t="s">
        <v>201</v>
      </c>
      <c r="T6081" s="221">
        <v>45536.313194444447</v>
      </c>
    </row>
    <row r="6082" spans="1:20" x14ac:dyDescent="0.35">
      <c r="A6082" t="s">
        <v>110</v>
      </c>
      <c r="B6082" t="s">
        <v>111</v>
      </c>
      <c r="C6082" t="s">
        <v>92</v>
      </c>
      <c r="D6082" s="29">
        <v>45893</v>
      </c>
      <c r="E6082" s="184" t="str">
        <f t="shared" si="382"/>
        <v/>
      </c>
      <c r="F6082" s="184" t="str">
        <f t="shared" si="383"/>
        <v/>
      </c>
      <c r="G6082" s="184" t="str">
        <f t="shared" si="384"/>
        <v/>
      </c>
      <c r="H6082" s="184" t="str">
        <f t="shared" si="385"/>
        <v/>
      </c>
      <c r="L6082">
        <v>124.675842</v>
      </c>
      <c r="R6082">
        <v>124.675842</v>
      </c>
      <c r="S6082" t="s">
        <v>201</v>
      </c>
      <c r="T6082" s="221">
        <v>45536.313194444447</v>
      </c>
    </row>
    <row r="6083" spans="1:20" x14ac:dyDescent="0.35">
      <c r="A6083" t="s">
        <v>110</v>
      </c>
      <c r="B6083" t="s">
        <v>111</v>
      </c>
      <c r="C6083" t="s">
        <v>92</v>
      </c>
      <c r="D6083" s="29">
        <v>45894</v>
      </c>
      <c r="E6083" s="184" t="str">
        <f t="shared" si="382"/>
        <v/>
      </c>
      <c r="F6083" s="184" t="str">
        <f t="shared" si="383"/>
        <v/>
      </c>
      <c r="G6083" s="184" t="str">
        <f t="shared" si="384"/>
        <v/>
      </c>
      <c r="H6083" s="184" t="str">
        <f t="shared" si="385"/>
        <v/>
      </c>
      <c r="L6083">
        <v>124.675842</v>
      </c>
      <c r="R6083">
        <v>124.675842</v>
      </c>
      <c r="S6083" t="s">
        <v>201</v>
      </c>
      <c r="T6083" s="221">
        <v>45536.313194444447</v>
      </c>
    </row>
    <row r="6084" spans="1:20" x14ac:dyDescent="0.35">
      <c r="A6084" t="s">
        <v>110</v>
      </c>
      <c r="B6084" t="s">
        <v>111</v>
      </c>
      <c r="C6084" t="s">
        <v>92</v>
      </c>
      <c r="D6084" s="29">
        <v>45895</v>
      </c>
      <c r="E6084" s="184" t="str">
        <f t="shared" si="382"/>
        <v/>
      </c>
      <c r="F6084" s="184" t="str">
        <f t="shared" si="383"/>
        <v/>
      </c>
      <c r="G6084" s="184" t="str">
        <f t="shared" si="384"/>
        <v/>
      </c>
      <c r="H6084" s="184" t="str">
        <f t="shared" si="385"/>
        <v/>
      </c>
      <c r="L6084">
        <v>124.675842</v>
      </c>
      <c r="R6084">
        <v>124.675842</v>
      </c>
      <c r="S6084" t="s">
        <v>201</v>
      </c>
      <c r="T6084" s="221">
        <v>45536.313194444447</v>
      </c>
    </row>
    <row r="6085" spans="1:20" x14ac:dyDescent="0.35">
      <c r="A6085" t="s">
        <v>110</v>
      </c>
      <c r="B6085" t="s">
        <v>111</v>
      </c>
      <c r="C6085" t="s">
        <v>92</v>
      </c>
      <c r="D6085" s="29">
        <v>45896</v>
      </c>
      <c r="E6085" s="184" t="str">
        <f t="shared" si="382"/>
        <v/>
      </c>
      <c r="F6085" s="184" t="str">
        <f t="shared" si="383"/>
        <v/>
      </c>
      <c r="G6085" s="184" t="str">
        <f t="shared" si="384"/>
        <v/>
      </c>
      <c r="H6085" s="184" t="str">
        <f t="shared" si="385"/>
        <v/>
      </c>
      <c r="L6085">
        <v>124.675842</v>
      </c>
      <c r="R6085">
        <v>124.675842</v>
      </c>
      <c r="S6085" t="s">
        <v>201</v>
      </c>
      <c r="T6085" s="221">
        <v>45536.313194444447</v>
      </c>
    </row>
    <row r="6086" spans="1:20" x14ac:dyDescent="0.35">
      <c r="A6086" t="s">
        <v>110</v>
      </c>
      <c r="B6086" t="s">
        <v>111</v>
      </c>
      <c r="C6086" t="s">
        <v>92</v>
      </c>
      <c r="D6086" s="29">
        <v>45897</v>
      </c>
      <c r="E6086" s="184" t="str">
        <f t="shared" si="382"/>
        <v/>
      </c>
      <c r="F6086" s="184" t="str">
        <f t="shared" si="383"/>
        <v/>
      </c>
      <c r="G6086" s="184" t="str">
        <f t="shared" si="384"/>
        <v/>
      </c>
      <c r="H6086" s="184" t="str">
        <f t="shared" si="385"/>
        <v/>
      </c>
      <c r="L6086">
        <v>124.675842</v>
      </c>
      <c r="R6086">
        <v>124.675842</v>
      </c>
      <c r="S6086" t="s">
        <v>201</v>
      </c>
      <c r="T6086" s="221">
        <v>45536.313194444447</v>
      </c>
    </row>
    <row r="6087" spans="1:20" x14ac:dyDescent="0.35">
      <c r="A6087" t="s">
        <v>110</v>
      </c>
      <c r="B6087" t="s">
        <v>111</v>
      </c>
      <c r="C6087" t="s">
        <v>92</v>
      </c>
      <c r="D6087" s="29">
        <v>45898</v>
      </c>
      <c r="E6087" s="184" t="str">
        <f t="shared" si="382"/>
        <v/>
      </c>
      <c r="F6087" s="184" t="str">
        <f t="shared" si="383"/>
        <v/>
      </c>
      <c r="G6087" s="184" t="str">
        <f t="shared" si="384"/>
        <v/>
      </c>
      <c r="H6087" s="184" t="str">
        <f t="shared" si="385"/>
        <v/>
      </c>
      <c r="L6087">
        <v>124.675842</v>
      </c>
      <c r="R6087">
        <v>124.675842</v>
      </c>
      <c r="S6087" t="s">
        <v>201</v>
      </c>
      <c r="T6087" s="221">
        <v>45536.313194444447</v>
      </c>
    </row>
    <row r="6088" spans="1:20" x14ac:dyDescent="0.35">
      <c r="A6088" t="s">
        <v>110</v>
      </c>
      <c r="B6088" t="s">
        <v>111</v>
      </c>
      <c r="C6088" t="s">
        <v>92</v>
      </c>
      <c r="D6088" s="29">
        <v>45899</v>
      </c>
      <c r="E6088" s="184" t="str">
        <f t="shared" ref="E6088:E6151" si="386">IF(J6088="","",IF(L6088=0,0,IF(1-(J6088/L6088)&lt;0,"",1-(J6088/L6088))))</f>
        <v/>
      </c>
      <c r="F6088" s="184" t="str">
        <f t="shared" ref="F6088:F6151" si="387">IF(K6088="","",IF(L6088=0,0,IF(1-(K6088/L6088)&lt;0,"",1-(K6088/L6088))))</f>
        <v/>
      </c>
      <c r="G6088" s="184" t="str">
        <f t="shared" ref="G6088:G6151" si="388">IF(J6088="","",IF(1-(J6088/R6088)&lt;0,"",1-(J6088/R6088)))</f>
        <v/>
      </c>
      <c r="H6088" s="184" t="str">
        <f t="shared" ref="H6088:H6151" si="389">IF(K6088="","",IF(1-(K6088/R6088)&lt;0,"",1-(K6088/R6088)))</f>
        <v/>
      </c>
      <c r="L6088">
        <v>124.675842</v>
      </c>
      <c r="R6088">
        <v>124.675842</v>
      </c>
      <c r="S6088" t="s">
        <v>201</v>
      </c>
      <c r="T6088" s="221">
        <v>45536.313194444447</v>
      </c>
    </row>
    <row r="6089" spans="1:20" x14ac:dyDescent="0.35">
      <c r="A6089" t="s">
        <v>110</v>
      </c>
      <c r="B6089" t="s">
        <v>111</v>
      </c>
      <c r="C6089" t="s">
        <v>92</v>
      </c>
      <c r="D6089" s="29">
        <v>45900</v>
      </c>
      <c r="E6089" s="184" t="str">
        <f t="shared" si="386"/>
        <v/>
      </c>
      <c r="F6089" s="184" t="str">
        <f t="shared" si="387"/>
        <v/>
      </c>
      <c r="G6089" s="184" t="str">
        <f t="shared" si="388"/>
        <v/>
      </c>
      <c r="H6089" s="184" t="str">
        <f t="shared" si="389"/>
        <v/>
      </c>
      <c r="L6089">
        <v>124.675842</v>
      </c>
      <c r="R6089">
        <v>124.675842</v>
      </c>
      <c r="S6089" t="s">
        <v>201</v>
      </c>
      <c r="T6089" s="221">
        <v>45536.313194444447</v>
      </c>
    </row>
    <row r="6090" spans="1:20" x14ac:dyDescent="0.35">
      <c r="A6090" t="s">
        <v>110</v>
      </c>
      <c r="B6090" t="s">
        <v>111</v>
      </c>
      <c r="C6090" t="s">
        <v>92</v>
      </c>
      <c r="D6090" s="29">
        <v>45901</v>
      </c>
      <c r="E6090" s="184" t="str">
        <f t="shared" si="386"/>
        <v/>
      </c>
      <c r="F6090" s="184" t="str">
        <f t="shared" si="387"/>
        <v/>
      </c>
      <c r="G6090" s="184" t="str">
        <f t="shared" si="388"/>
        <v/>
      </c>
      <c r="H6090" s="184" t="str">
        <f t="shared" si="389"/>
        <v/>
      </c>
      <c r="L6090">
        <v>124.675842</v>
      </c>
      <c r="R6090">
        <v>124.675842</v>
      </c>
      <c r="S6090" t="s">
        <v>201</v>
      </c>
      <c r="T6090" s="221">
        <v>45566.3125</v>
      </c>
    </row>
    <row r="6091" spans="1:20" x14ac:dyDescent="0.35">
      <c r="A6091" t="s">
        <v>110</v>
      </c>
      <c r="B6091" t="s">
        <v>111</v>
      </c>
      <c r="C6091" t="s">
        <v>92</v>
      </c>
      <c r="D6091" s="29">
        <v>45902</v>
      </c>
      <c r="E6091" s="184" t="str">
        <f t="shared" si="386"/>
        <v/>
      </c>
      <c r="F6091" s="184" t="str">
        <f t="shared" si="387"/>
        <v/>
      </c>
      <c r="G6091" s="184" t="str">
        <f t="shared" si="388"/>
        <v/>
      </c>
      <c r="H6091" s="184" t="str">
        <f t="shared" si="389"/>
        <v/>
      </c>
      <c r="L6091">
        <v>124.675842</v>
      </c>
      <c r="R6091">
        <v>124.675842</v>
      </c>
      <c r="S6091" t="s">
        <v>201</v>
      </c>
      <c r="T6091" s="221">
        <v>45566.313194444447</v>
      </c>
    </row>
    <row r="6092" spans="1:20" x14ac:dyDescent="0.35">
      <c r="A6092" t="s">
        <v>110</v>
      </c>
      <c r="B6092" t="s">
        <v>111</v>
      </c>
      <c r="C6092" t="s">
        <v>92</v>
      </c>
      <c r="D6092" s="29">
        <v>45903</v>
      </c>
      <c r="E6092" s="184" t="str">
        <f t="shared" si="386"/>
        <v/>
      </c>
      <c r="F6092" s="184" t="str">
        <f t="shared" si="387"/>
        <v/>
      </c>
      <c r="G6092" s="184" t="str">
        <f t="shared" si="388"/>
        <v/>
      </c>
      <c r="H6092" s="184" t="str">
        <f t="shared" si="389"/>
        <v/>
      </c>
      <c r="L6092">
        <v>124.675842</v>
      </c>
      <c r="R6092">
        <v>124.675842</v>
      </c>
      <c r="S6092" t="s">
        <v>201</v>
      </c>
      <c r="T6092" s="221">
        <v>45566.3125</v>
      </c>
    </row>
    <row r="6093" spans="1:20" x14ac:dyDescent="0.35">
      <c r="A6093" t="s">
        <v>110</v>
      </c>
      <c r="B6093" t="s">
        <v>111</v>
      </c>
      <c r="C6093" t="s">
        <v>92</v>
      </c>
      <c r="D6093" s="29">
        <v>45904</v>
      </c>
      <c r="E6093" s="184" t="str">
        <f t="shared" si="386"/>
        <v/>
      </c>
      <c r="F6093" s="184" t="str">
        <f t="shared" si="387"/>
        <v/>
      </c>
      <c r="G6093" s="184" t="str">
        <f t="shared" si="388"/>
        <v/>
      </c>
      <c r="H6093" s="184" t="str">
        <f t="shared" si="389"/>
        <v/>
      </c>
      <c r="L6093">
        <v>124.675842</v>
      </c>
      <c r="R6093">
        <v>124.675842</v>
      </c>
      <c r="S6093" t="s">
        <v>201</v>
      </c>
      <c r="T6093" s="221">
        <v>45566.313194444447</v>
      </c>
    </row>
    <row r="6094" spans="1:20" x14ac:dyDescent="0.35">
      <c r="A6094" t="s">
        <v>110</v>
      </c>
      <c r="B6094" t="s">
        <v>111</v>
      </c>
      <c r="C6094" t="s">
        <v>92</v>
      </c>
      <c r="D6094" s="29">
        <v>45905</v>
      </c>
      <c r="E6094" s="184" t="str">
        <f t="shared" si="386"/>
        <v/>
      </c>
      <c r="F6094" s="184" t="str">
        <f t="shared" si="387"/>
        <v/>
      </c>
      <c r="G6094" s="184" t="str">
        <f t="shared" si="388"/>
        <v/>
      </c>
      <c r="H6094" s="184" t="str">
        <f t="shared" si="389"/>
        <v/>
      </c>
      <c r="L6094">
        <v>124.675842</v>
      </c>
      <c r="R6094">
        <v>124.675842</v>
      </c>
      <c r="S6094" t="s">
        <v>201</v>
      </c>
      <c r="T6094" s="221">
        <v>45566.313194444447</v>
      </c>
    </row>
    <row r="6095" spans="1:20" x14ac:dyDescent="0.35">
      <c r="A6095" t="s">
        <v>110</v>
      </c>
      <c r="B6095" t="s">
        <v>111</v>
      </c>
      <c r="C6095" t="s">
        <v>92</v>
      </c>
      <c r="D6095" s="29">
        <v>45906</v>
      </c>
      <c r="E6095" s="184" t="str">
        <f t="shared" si="386"/>
        <v/>
      </c>
      <c r="F6095" s="184" t="str">
        <f t="shared" si="387"/>
        <v/>
      </c>
      <c r="G6095" s="184" t="str">
        <f t="shared" si="388"/>
        <v/>
      </c>
      <c r="H6095" s="184" t="str">
        <f t="shared" si="389"/>
        <v/>
      </c>
      <c r="L6095">
        <v>124.675842</v>
      </c>
      <c r="R6095">
        <v>124.675842</v>
      </c>
      <c r="S6095" t="s">
        <v>201</v>
      </c>
      <c r="T6095" s="221">
        <v>45566.313194444447</v>
      </c>
    </row>
    <row r="6096" spans="1:20" x14ac:dyDescent="0.35">
      <c r="A6096" t="s">
        <v>110</v>
      </c>
      <c r="B6096" t="s">
        <v>111</v>
      </c>
      <c r="C6096" t="s">
        <v>92</v>
      </c>
      <c r="D6096" s="29">
        <v>45907</v>
      </c>
      <c r="E6096" s="184" t="str">
        <f t="shared" si="386"/>
        <v/>
      </c>
      <c r="F6096" s="184" t="str">
        <f t="shared" si="387"/>
        <v/>
      </c>
      <c r="G6096" s="184" t="str">
        <f t="shared" si="388"/>
        <v/>
      </c>
      <c r="H6096" s="184" t="str">
        <f t="shared" si="389"/>
        <v/>
      </c>
      <c r="L6096">
        <v>124.675842</v>
      </c>
      <c r="R6096">
        <v>124.675842</v>
      </c>
      <c r="S6096" t="s">
        <v>201</v>
      </c>
      <c r="T6096" s="221">
        <v>45566.313194444447</v>
      </c>
    </row>
    <row r="6097" spans="1:20" x14ac:dyDescent="0.35">
      <c r="A6097" t="s">
        <v>110</v>
      </c>
      <c r="B6097" t="s">
        <v>111</v>
      </c>
      <c r="C6097" t="s">
        <v>92</v>
      </c>
      <c r="D6097" s="29">
        <v>45908</v>
      </c>
      <c r="E6097" s="184" t="str">
        <f t="shared" si="386"/>
        <v/>
      </c>
      <c r="F6097" s="184" t="str">
        <f t="shared" si="387"/>
        <v/>
      </c>
      <c r="G6097" s="184" t="str">
        <f t="shared" si="388"/>
        <v/>
      </c>
      <c r="H6097" s="184" t="str">
        <f t="shared" si="389"/>
        <v/>
      </c>
      <c r="L6097">
        <v>124.675842</v>
      </c>
      <c r="R6097">
        <v>124.675842</v>
      </c>
      <c r="S6097" t="s">
        <v>201</v>
      </c>
      <c r="T6097" s="221">
        <v>45566.313194444447</v>
      </c>
    </row>
    <row r="6098" spans="1:20" x14ac:dyDescent="0.35">
      <c r="A6098" t="s">
        <v>110</v>
      </c>
      <c r="B6098" t="s">
        <v>111</v>
      </c>
      <c r="C6098" t="s">
        <v>92</v>
      </c>
      <c r="D6098" s="29">
        <v>45909</v>
      </c>
      <c r="E6098" s="184" t="str">
        <f t="shared" si="386"/>
        <v/>
      </c>
      <c r="F6098" s="184" t="str">
        <f t="shared" si="387"/>
        <v/>
      </c>
      <c r="G6098" s="184" t="str">
        <f t="shared" si="388"/>
        <v/>
      </c>
      <c r="H6098" s="184" t="str">
        <f t="shared" si="389"/>
        <v/>
      </c>
      <c r="L6098">
        <v>124.675842</v>
      </c>
      <c r="R6098">
        <v>124.675842</v>
      </c>
      <c r="S6098" t="s">
        <v>201</v>
      </c>
      <c r="T6098" s="221">
        <v>45566.313194444447</v>
      </c>
    </row>
    <row r="6099" spans="1:20" x14ac:dyDescent="0.35">
      <c r="A6099" t="s">
        <v>110</v>
      </c>
      <c r="B6099" t="s">
        <v>111</v>
      </c>
      <c r="C6099" t="s">
        <v>92</v>
      </c>
      <c r="D6099" s="29">
        <v>45910</v>
      </c>
      <c r="E6099" s="184" t="str">
        <f t="shared" si="386"/>
        <v/>
      </c>
      <c r="F6099" s="184" t="str">
        <f t="shared" si="387"/>
        <v/>
      </c>
      <c r="G6099" s="184" t="str">
        <f t="shared" si="388"/>
        <v/>
      </c>
      <c r="H6099" s="184" t="str">
        <f t="shared" si="389"/>
        <v/>
      </c>
      <c r="L6099">
        <v>124.675842</v>
      </c>
      <c r="R6099">
        <v>124.675842</v>
      </c>
      <c r="S6099" t="s">
        <v>201</v>
      </c>
      <c r="T6099" s="221">
        <v>45566.313194444447</v>
      </c>
    </row>
    <row r="6100" spans="1:20" x14ac:dyDescent="0.35">
      <c r="A6100" t="s">
        <v>110</v>
      </c>
      <c r="B6100" t="s">
        <v>111</v>
      </c>
      <c r="C6100" t="s">
        <v>92</v>
      </c>
      <c r="D6100" s="29">
        <v>45911</v>
      </c>
      <c r="E6100" s="184" t="str">
        <f t="shared" si="386"/>
        <v/>
      </c>
      <c r="F6100" s="184" t="str">
        <f t="shared" si="387"/>
        <v/>
      </c>
      <c r="G6100" s="184" t="str">
        <f t="shared" si="388"/>
        <v/>
      </c>
      <c r="H6100" s="184" t="str">
        <f t="shared" si="389"/>
        <v/>
      </c>
      <c r="L6100">
        <v>124.675842</v>
      </c>
      <c r="R6100">
        <v>124.675842</v>
      </c>
      <c r="S6100" t="s">
        <v>201</v>
      </c>
      <c r="T6100" s="221">
        <v>45566.313194444447</v>
      </c>
    </row>
    <row r="6101" spans="1:20" x14ac:dyDescent="0.35">
      <c r="A6101" t="s">
        <v>110</v>
      </c>
      <c r="B6101" t="s">
        <v>111</v>
      </c>
      <c r="C6101" t="s">
        <v>92</v>
      </c>
      <c r="D6101" s="29">
        <v>45912</v>
      </c>
      <c r="E6101" s="184" t="str">
        <f t="shared" si="386"/>
        <v/>
      </c>
      <c r="F6101" s="184" t="str">
        <f t="shared" si="387"/>
        <v/>
      </c>
      <c r="G6101" s="184" t="str">
        <f t="shared" si="388"/>
        <v/>
      </c>
      <c r="H6101" s="184" t="str">
        <f t="shared" si="389"/>
        <v/>
      </c>
      <c r="L6101">
        <v>124.675842</v>
      </c>
      <c r="R6101">
        <v>124.675842</v>
      </c>
      <c r="S6101" t="s">
        <v>201</v>
      </c>
      <c r="T6101" s="221">
        <v>45566.313194444447</v>
      </c>
    </row>
    <row r="6102" spans="1:20" x14ac:dyDescent="0.35">
      <c r="A6102" t="s">
        <v>110</v>
      </c>
      <c r="B6102" t="s">
        <v>111</v>
      </c>
      <c r="C6102" t="s">
        <v>92</v>
      </c>
      <c r="D6102" s="29">
        <v>45913</v>
      </c>
      <c r="E6102" s="184" t="str">
        <f t="shared" si="386"/>
        <v/>
      </c>
      <c r="F6102" s="184" t="str">
        <f t="shared" si="387"/>
        <v/>
      </c>
      <c r="G6102" s="184" t="str">
        <f t="shared" si="388"/>
        <v/>
      </c>
      <c r="H6102" s="184" t="str">
        <f t="shared" si="389"/>
        <v/>
      </c>
      <c r="L6102">
        <v>124.675842</v>
      </c>
      <c r="R6102">
        <v>124.675842</v>
      </c>
      <c r="S6102" t="s">
        <v>201</v>
      </c>
      <c r="T6102" s="221">
        <v>45566.313194444447</v>
      </c>
    </row>
    <row r="6103" spans="1:20" x14ac:dyDescent="0.35">
      <c r="A6103" t="s">
        <v>110</v>
      </c>
      <c r="B6103" t="s">
        <v>111</v>
      </c>
      <c r="C6103" t="s">
        <v>92</v>
      </c>
      <c r="D6103" s="29">
        <v>45914</v>
      </c>
      <c r="E6103" s="184" t="str">
        <f t="shared" si="386"/>
        <v/>
      </c>
      <c r="F6103" s="184" t="str">
        <f t="shared" si="387"/>
        <v/>
      </c>
      <c r="G6103" s="184" t="str">
        <f t="shared" si="388"/>
        <v/>
      </c>
      <c r="H6103" s="184" t="str">
        <f t="shared" si="389"/>
        <v/>
      </c>
      <c r="L6103">
        <v>124.675842</v>
      </c>
      <c r="R6103">
        <v>124.675842</v>
      </c>
      <c r="S6103" t="s">
        <v>201</v>
      </c>
      <c r="T6103" s="221">
        <v>45566.313194444447</v>
      </c>
    </row>
    <row r="6104" spans="1:20" x14ac:dyDescent="0.35">
      <c r="A6104" t="s">
        <v>110</v>
      </c>
      <c r="B6104" t="s">
        <v>111</v>
      </c>
      <c r="C6104" t="s">
        <v>92</v>
      </c>
      <c r="D6104" s="29">
        <v>45915</v>
      </c>
      <c r="E6104" s="184" t="str">
        <f t="shared" si="386"/>
        <v/>
      </c>
      <c r="F6104" s="184" t="str">
        <f t="shared" si="387"/>
        <v/>
      </c>
      <c r="G6104" s="184" t="str">
        <f t="shared" si="388"/>
        <v/>
      </c>
      <c r="H6104" s="184" t="str">
        <f t="shared" si="389"/>
        <v/>
      </c>
      <c r="L6104">
        <v>124.675842</v>
      </c>
      <c r="R6104">
        <v>124.675842</v>
      </c>
      <c r="S6104" t="s">
        <v>201</v>
      </c>
      <c r="T6104" s="221">
        <v>45566.313194444447</v>
      </c>
    </row>
    <row r="6105" spans="1:20" x14ac:dyDescent="0.35">
      <c r="A6105" t="s">
        <v>110</v>
      </c>
      <c r="B6105" t="s">
        <v>111</v>
      </c>
      <c r="C6105" t="s">
        <v>92</v>
      </c>
      <c r="D6105" s="29">
        <v>45916</v>
      </c>
      <c r="E6105" s="184" t="str">
        <f t="shared" si="386"/>
        <v/>
      </c>
      <c r="F6105" s="184" t="str">
        <f t="shared" si="387"/>
        <v/>
      </c>
      <c r="G6105" s="184" t="str">
        <f t="shared" si="388"/>
        <v/>
      </c>
      <c r="H6105" s="184" t="str">
        <f t="shared" si="389"/>
        <v/>
      </c>
      <c r="L6105">
        <v>124.675842</v>
      </c>
      <c r="R6105">
        <v>124.675842</v>
      </c>
      <c r="S6105" t="s">
        <v>201</v>
      </c>
      <c r="T6105" s="221">
        <v>45566.313194444447</v>
      </c>
    </row>
    <row r="6106" spans="1:20" x14ac:dyDescent="0.35">
      <c r="A6106" t="s">
        <v>110</v>
      </c>
      <c r="B6106" t="s">
        <v>111</v>
      </c>
      <c r="C6106" t="s">
        <v>92</v>
      </c>
      <c r="D6106" s="29">
        <v>45917</v>
      </c>
      <c r="E6106" s="184" t="str">
        <f t="shared" si="386"/>
        <v/>
      </c>
      <c r="F6106" s="184" t="str">
        <f t="shared" si="387"/>
        <v/>
      </c>
      <c r="G6106" s="184" t="str">
        <f t="shared" si="388"/>
        <v/>
      </c>
      <c r="H6106" s="184" t="str">
        <f t="shared" si="389"/>
        <v/>
      </c>
      <c r="L6106">
        <v>124.675842</v>
      </c>
      <c r="R6106">
        <v>124.675842</v>
      </c>
      <c r="S6106" t="s">
        <v>201</v>
      </c>
      <c r="T6106" s="221">
        <v>45566.313194444447</v>
      </c>
    </row>
    <row r="6107" spans="1:20" x14ac:dyDescent="0.35">
      <c r="A6107" t="s">
        <v>110</v>
      </c>
      <c r="B6107" t="s">
        <v>111</v>
      </c>
      <c r="C6107" t="s">
        <v>92</v>
      </c>
      <c r="D6107" s="29">
        <v>45918</v>
      </c>
      <c r="E6107" s="184" t="str">
        <f t="shared" si="386"/>
        <v/>
      </c>
      <c r="F6107" s="184" t="str">
        <f t="shared" si="387"/>
        <v/>
      </c>
      <c r="G6107" s="184" t="str">
        <f t="shared" si="388"/>
        <v/>
      </c>
      <c r="H6107" s="184" t="str">
        <f t="shared" si="389"/>
        <v/>
      </c>
      <c r="L6107">
        <v>124.675842</v>
      </c>
      <c r="R6107">
        <v>124.675842</v>
      </c>
      <c r="S6107" t="s">
        <v>201</v>
      </c>
      <c r="T6107" s="221">
        <v>45566.313194444447</v>
      </c>
    </row>
    <row r="6108" spans="1:20" x14ac:dyDescent="0.35">
      <c r="A6108" t="s">
        <v>110</v>
      </c>
      <c r="B6108" t="s">
        <v>111</v>
      </c>
      <c r="C6108" t="s">
        <v>92</v>
      </c>
      <c r="D6108" s="29">
        <v>45919</v>
      </c>
      <c r="E6108" s="184" t="str">
        <f t="shared" si="386"/>
        <v/>
      </c>
      <c r="F6108" s="184" t="str">
        <f t="shared" si="387"/>
        <v/>
      </c>
      <c r="G6108" s="184" t="str">
        <f t="shared" si="388"/>
        <v/>
      </c>
      <c r="H6108" s="184" t="str">
        <f t="shared" si="389"/>
        <v/>
      </c>
      <c r="L6108">
        <v>124.675842</v>
      </c>
      <c r="R6108">
        <v>124.675842</v>
      </c>
      <c r="S6108" t="s">
        <v>201</v>
      </c>
      <c r="T6108" s="221">
        <v>45566.313194444447</v>
      </c>
    </row>
    <row r="6109" spans="1:20" x14ac:dyDescent="0.35">
      <c r="A6109" t="s">
        <v>110</v>
      </c>
      <c r="B6109" t="s">
        <v>111</v>
      </c>
      <c r="C6109" t="s">
        <v>92</v>
      </c>
      <c r="D6109" s="29">
        <v>45920</v>
      </c>
      <c r="E6109" s="184" t="str">
        <f t="shared" si="386"/>
        <v/>
      </c>
      <c r="F6109" s="184" t="str">
        <f t="shared" si="387"/>
        <v/>
      </c>
      <c r="G6109" s="184" t="str">
        <f t="shared" si="388"/>
        <v/>
      </c>
      <c r="H6109" s="184" t="str">
        <f t="shared" si="389"/>
        <v/>
      </c>
      <c r="L6109">
        <v>124.675842</v>
      </c>
      <c r="R6109">
        <v>124.675842</v>
      </c>
      <c r="S6109" t="s">
        <v>201</v>
      </c>
      <c r="T6109" s="221">
        <v>45566.313194444447</v>
      </c>
    </row>
    <row r="6110" spans="1:20" x14ac:dyDescent="0.35">
      <c r="A6110" t="s">
        <v>110</v>
      </c>
      <c r="B6110" t="s">
        <v>111</v>
      </c>
      <c r="C6110" t="s">
        <v>92</v>
      </c>
      <c r="D6110" s="29">
        <v>45921</v>
      </c>
      <c r="E6110" s="184" t="str">
        <f t="shared" si="386"/>
        <v/>
      </c>
      <c r="F6110" s="184" t="str">
        <f t="shared" si="387"/>
        <v/>
      </c>
      <c r="G6110" s="184" t="str">
        <f t="shared" si="388"/>
        <v/>
      </c>
      <c r="H6110" s="184" t="str">
        <f t="shared" si="389"/>
        <v/>
      </c>
      <c r="L6110">
        <v>124.675842</v>
      </c>
      <c r="R6110">
        <v>124.675842</v>
      </c>
      <c r="S6110" t="s">
        <v>201</v>
      </c>
      <c r="T6110" s="221">
        <v>45566.313194444447</v>
      </c>
    </row>
    <row r="6111" spans="1:20" x14ac:dyDescent="0.35">
      <c r="A6111" t="s">
        <v>110</v>
      </c>
      <c r="B6111" t="s">
        <v>111</v>
      </c>
      <c r="C6111" t="s">
        <v>92</v>
      </c>
      <c r="D6111" s="29">
        <v>45922</v>
      </c>
      <c r="E6111" s="184" t="str">
        <f t="shared" si="386"/>
        <v/>
      </c>
      <c r="F6111" s="184" t="str">
        <f t="shared" si="387"/>
        <v/>
      </c>
      <c r="G6111" s="184" t="str">
        <f t="shared" si="388"/>
        <v/>
      </c>
      <c r="H6111" s="184" t="str">
        <f t="shared" si="389"/>
        <v/>
      </c>
      <c r="L6111">
        <v>124.675842</v>
      </c>
      <c r="R6111">
        <v>124.675842</v>
      </c>
      <c r="S6111" t="s">
        <v>201</v>
      </c>
      <c r="T6111" s="221">
        <v>45566.313194444447</v>
      </c>
    </row>
    <row r="6112" spans="1:20" x14ac:dyDescent="0.35">
      <c r="A6112" t="s">
        <v>110</v>
      </c>
      <c r="B6112" t="s">
        <v>111</v>
      </c>
      <c r="C6112" t="s">
        <v>92</v>
      </c>
      <c r="D6112" s="29">
        <v>45923</v>
      </c>
      <c r="E6112" s="184" t="str">
        <f t="shared" si="386"/>
        <v/>
      </c>
      <c r="F6112" s="184" t="str">
        <f t="shared" si="387"/>
        <v/>
      </c>
      <c r="G6112" s="184" t="str">
        <f t="shared" si="388"/>
        <v/>
      </c>
      <c r="H6112" s="184" t="str">
        <f t="shared" si="389"/>
        <v/>
      </c>
      <c r="L6112">
        <v>124.675842</v>
      </c>
      <c r="R6112">
        <v>124.675842</v>
      </c>
      <c r="S6112" t="s">
        <v>201</v>
      </c>
      <c r="T6112" s="221">
        <v>45566.313194444447</v>
      </c>
    </row>
    <row r="6113" spans="1:20" x14ac:dyDescent="0.35">
      <c r="A6113" t="s">
        <v>110</v>
      </c>
      <c r="B6113" t="s">
        <v>111</v>
      </c>
      <c r="C6113" t="s">
        <v>92</v>
      </c>
      <c r="D6113" s="29">
        <v>45924</v>
      </c>
      <c r="E6113" s="184" t="str">
        <f t="shared" si="386"/>
        <v/>
      </c>
      <c r="F6113" s="184" t="str">
        <f t="shared" si="387"/>
        <v/>
      </c>
      <c r="G6113" s="184" t="str">
        <f t="shared" si="388"/>
        <v/>
      </c>
      <c r="H6113" s="184" t="str">
        <f t="shared" si="389"/>
        <v/>
      </c>
      <c r="L6113">
        <v>124.675842</v>
      </c>
      <c r="R6113">
        <v>124.675842</v>
      </c>
      <c r="S6113" t="s">
        <v>201</v>
      </c>
      <c r="T6113" s="221">
        <v>45566.313194444447</v>
      </c>
    </row>
    <row r="6114" spans="1:20" x14ac:dyDescent="0.35">
      <c r="A6114" t="s">
        <v>110</v>
      </c>
      <c r="B6114" t="s">
        <v>111</v>
      </c>
      <c r="C6114" t="s">
        <v>92</v>
      </c>
      <c r="D6114" s="29">
        <v>45925</v>
      </c>
      <c r="E6114" s="184" t="str">
        <f t="shared" si="386"/>
        <v/>
      </c>
      <c r="F6114" s="184" t="str">
        <f t="shared" si="387"/>
        <v/>
      </c>
      <c r="G6114" s="184" t="str">
        <f t="shared" si="388"/>
        <v/>
      </c>
      <c r="H6114" s="184" t="str">
        <f t="shared" si="389"/>
        <v/>
      </c>
      <c r="L6114">
        <v>124.675842</v>
      </c>
      <c r="R6114">
        <v>124.675842</v>
      </c>
      <c r="S6114" t="s">
        <v>201</v>
      </c>
      <c r="T6114" s="221">
        <v>45566.313194444447</v>
      </c>
    </row>
    <row r="6115" spans="1:20" x14ac:dyDescent="0.35">
      <c r="A6115" t="s">
        <v>110</v>
      </c>
      <c r="B6115" t="s">
        <v>111</v>
      </c>
      <c r="C6115" t="s">
        <v>92</v>
      </c>
      <c r="D6115" s="29">
        <v>45926</v>
      </c>
      <c r="E6115" s="184" t="str">
        <f t="shared" si="386"/>
        <v/>
      </c>
      <c r="F6115" s="184" t="str">
        <f t="shared" si="387"/>
        <v/>
      </c>
      <c r="G6115" s="184" t="str">
        <f t="shared" si="388"/>
        <v/>
      </c>
      <c r="H6115" s="184" t="str">
        <f t="shared" si="389"/>
        <v/>
      </c>
      <c r="L6115">
        <v>124.675842</v>
      </c>
      <c r="R6115">
        <v>124.675842</v>
      </c>
      <c r="S6115" t="s">
        <v>201</v>
      </c>
      <c r="T6115" s="221">
        <v>45566.313194444447</v>
      </c>
    </row>
    <row r="6116" spans="1:20" x14ac:dyDescent="0.35">
      <c r="A6116" t="s">
        <v>110</v>
      </c>
      <c r="B6116" t="s">
        <v>111</v>
      </c>
      <c r="C6116" t="s">
        <v>92</v>
      </c>
      <c r="D6116" s="29">
        <v>45927</v>
      </c>
      <c r="E6116" s="184" t="str">
        <f t="shared" si="386"/>
        <v/>
      </c>
      <c r="F6116" s="184" t="str">
        <f t="shared" si="387"/>
        <v/>
      </c>
      <c r="G6116" s="184" t="str">
        <f t="shared" si="388"/>
        <v/>
      </c>
      <c r="H6116" s="184" t="str">
        <f t="shared" si="389"/>
        <v/>
      </c>
      <c r="L6116">
        <v>124.675842</v>
      </c>
      <c r="R6116">
        <v>124.675842</v>
      </c>
      <c r="S6116" t="s">
        <v>201</v>
      </c>
      <c r="T6116" s="221">
        <v>45566.313194444447</v>
      </c>
    </row>
    <row r="6117" spans="1:20" x14ac:dyDescent="0.35">
      <c r="A6117" t="s">
        <v>110</v>
      </c>
      <c r="B6117" t="s">
        <v>111</v>
      </c>
      <c r="C6117" t="s">
        <v>92</v>
      </c>
      <c r="D6117" s="29">
        <v>45928</v>
      </c>
      <c r="E6117" s="184" t="str">
        <f t="shared" si="386"/>
        <v/>
      </c>
      <c r="F6117" s="184" t="str">
        <f t="shared" si="387"/>
        <v/>
      </c>
      <c r="G6117" s="184" t="str">
        <f t="shared" si="388"/>
        <v/>
      </c>
      <c r="H6117" s="184" t="str">
        <f t="shared" si="389"/>
        <v/>
      </c>
      <c r="L6117">
        <v>124.675842</v>
      </c>
      <c r="R6117">
        <v>124.675842</v>
      </c>
      <c r="S6117" t="s">
        <v>201</v>
      </c>
      <c r="T6117" s="221">
        <v>45566.313194444447</v>
      </c>
    </row>
    <row r="6118" spans="1:20" x14ac:dyDescent="0.35">
      <c r="A6118" t="s">
        <v>110</v>
      </c>
      <c r="B6118" t="s">
        <v>111</v>
      </c>
      <c r="C6118" t="s">
        <v>92</v>
      </c>
      <c r="D6118" s="29">
        <v>45929</v>
      </c>
      <c r="E6118" s="184" t="str">
        <f t="shared" si="386"/>
        <v/>
      </c>
      <c r="F6118" s="184" t="str">
        <f t="shared" si="387"/>
        <v/>
      </c>
      <c r="G6118" s="184" t="str">
        <f t="shared" si="388"/>
        <v/>
      </c>
      <c r="H6118" s="184" t="str">
        <f t="shared" si="389"/>
        <v/>
      </c>
      <c r="L6118">
        <v>124.675842</v>
      </c>
      <c r="R6118">
        <v>124.675842</v>
      </c>
      <c r="S6118" t="s">
        <v>201</v>
      </c>
      <c r="T6118" s="221">
        <v>45566.313194444447</v>
      </c>
    </row>
    <row r="6119" spans="1:20" x14ac:dyDescent="0.35">
      <c r="A6119" t="s">
        <v>110</v>
      </c>
      <c r="B6119" t="s">
        <v>111</v>
      </c>
      <c r="C6119" t="s">
        <v>92</v>
      </c>
      <c r="D6119" s="29">
        <v>45930</v>
      </c>
      <c r="E6119" s="184" t="str">
        <f t="shared" si="386"/>
        <v/>
      </c>
      <c r="F6119" s="184" t="str">
        <f t="shared" si="387"/>
        <v/>
      </c>
      <c r="G6119" s="184" t="str">
        <f t="shared" si="388"/>
        <v/>
      </c>
      <c r="H6119" s="184" t="str">
        <f t="shared" si="389"/>
        <v/>
      </c>
      <c r="L6119">
        <v>124.675842</v>
      </c>
      <c r="R6119">
        <v>124.675842</v>
      </c>
      <c r="S6119" t="s">
        <v>201</v>
      </c>
      <c r="T6119" s="221">
        <v>45566.313194444447</v>
      </c>
    </row>
    <row r="6120" spans="1:20" x14ac:dyDescent="0.35">
      <c r="A6120" t="s">
        <v>110</v>
      </c>
      <c r="B6120" t="s">
        <v>111</v>
      </c>
      <c r="C6120" t="s">
        <v>92</v>
      </c>
      <c r="D6120" s="29">
        <v>45931</v>
      </c>
      <c r="E6120" s="184" t="str">
        <f t="shared" si="386"/>
        <v/>
      </c>
      <c r="F6120" s="184" t="str">
        <f t="shared" si="387"/>
        <v/>
      </c>
      <c r="G6120" s="184" t="str">
        <f t="shared" si="388"/>
        <v/>
      </c>
      <c r="H6120" s="184" t="str">
        <f t="shared" si="389"/>
        <v/>
      </c>
      <c r="L6120">
        <v>89.766605999999996</v>
      </c>
      <c r="R6120">
        <v>89.766605999999996</v>
      </c>
      <c r="S6120" t="s">
        <v>201</v>
      </c>
      <c r="T6120" s="221">
        <v>45566.313194444447</v>
      </c>
    </row>
    <row r="6121" spans="1:20" x14ac:dyDescent="0.35">
      <c r="A6121" t="s">
        <v>110</v>
      </c>
      <c r="B6121" t="s">
        <v>111</v>
      </c>
      <c r="C6121" t="s">
        <v>92</v>
      </c>
      <c r="D6121" s="29">
        <v>45932</v>
      </c>
      <c r="E6121" s="184" t="str">
        <f t="shared" si="386"/>
        <v/>
      </c>
      <c r="F6121" s="184" t="str">
        <f t="shared" si="387"/>
        <v/>
      </c>
      <c r="G6121" s="184" t="str">
        <f t="shared" si="388"/>
        <v/>
      </c>
      <c r="H6121" s="184" t="str">
        <f t="shared" si="389"/>
        <v/>
      </c>
      <c r="L6121">
        <v>89.766605999999996</v>
      </c>
      <c r="R6121">
        <v>89.766605999999996</v>
      </c>
      <c r="S6121" t="s">
        <v>201</v>
      </c>
      <c r="T6121" s="221">
        <v>45566.313194444447</v>
      </c>
    </row>
    <row r="6122" spans="1:20" x14ac:dyDescent="0.35">
      <c r="A6122" t="s">
        <v>110</v>
      </c>
      <c r="B6122" t="s">
        <v>111</v>
      </c>
      <c r="C6122" t="s">
        <v>92</v>
      </c>
      <c r="D6122" s="29">
        <v>45933</v>
      </c>
      <c r="E6122" s="184" t="str">
        <f t="shared" si="386"/>
        <v/>
      </c>
      <c r="F6122" s="184" t="str">
        <f t="shared" si="387"/>
        <v/>
      </c>
      <c r="G6122" s="184" t="str">
        <f t="shared" si="388"/>
        <v/>
      </c>
      <c r="H6122" s="184" t="str">
        <f t="shared" si="389"/>
        <v/>
      </c>
      <c r="L6122">
        <v>89.766605999999996</v>
      </c>
      <c r="R6122">
        <v>89.766605999999996</v>
      </c>
      <c r="S6122" t="s">
        <v>201</v>
      </c>
      <c r="T6122" s="221">
        <v>45566.313194444447</v>
      </c>
    </row>
    <row r="6123" spans="1:20" x14ac:dyDescent="0.35">
      <c r="A6123" t="s">
        <v>110</v>
      </c>
      <c r="B6123" t="s">
        <v>111</v>
      </c>
      <c r="C6123" t="s">
        <v>92</v>
      </c>
      <c r="D6123" s="29">
        <v>45934</v>
      </c>
      <c r="E6123" s="184" t="str">
        <f t="shared" si="386"/>
        <v/>
      </c>
      <c r="F6123" s="184" t="str">
        <f t="shared" si="387"/>
        <v/>
      </c>
      <c r="G6123" s="184" t="str">
        <f t="shared" si="388"/>
        <v/>
      </c>
      <c r="H6123" s="184" t="str">
        <f t="shared" si="389"/>
        <v/>
      </c>
      <c r="L6123">
        <v>89.766605999999996</v>
      </c>
      <c r="R6123">
        <v>89.766605999999996</v>
      </c>
      <c r="S6123" t="s">
        <v>201</v>
      </c>
      <c r="T6123" s="221">
        <v>45566.313194444447</v>
      </c>
    </row>
    <row r="6124" spans="1:20" x14ac:dyDescent="0.35">
      <c r="A6124" t="s">
        <v>110</v>
      </c>
      <c r="B6124" t="s">
        <v>111</v>
      </c>
      <c r="C6124" t="s">
        <v>92</v>
      </c>
      <c r="D6124" s="29">
        <v>45935</v>
      </c>
      <c r="E6124" s="184" t="str">
        <f t="shared" si="386"/>
        <v/>
      </c>
      <c r="F6124" s="184" t="str">
        <f t="shared" si="387"/>
        <v/>
      </c>
      <c r="G6124" s="184" t="str">
        <f t="shared" si="388"/>
        <v/>
      </c>
      <c r="H6124" s="184" t="str">
        <f t="shared" si="389"/>
        <v/>
      </c>
      <c r="L6124">
        <v>89.766605999999996</v>
      </c>
      <c r="R6124">
        <v>89.766605999999996</v>
      </c>
      <c r="S6124" t="s">
        <v>201</v>
      </c>
      <c r="T6124" s="221">
        <v>45566.313194444447</v>
      </c>
    </row>
    <row r="6125" spans="1:20" x14ac:dyDescent="0.35">
      <c r="A6125" t="s">
        <v>110</v>
      </c>
      <c r="B6125" t="s">
        <v>111</v>
      </c>
      <c r="C6125" t="s">
        <v>92</v>
      </c>
      <c r="D6125" s="29">
        <v>45936</v>
      </c>
      <c r="E6125" s="184" t="str">
        <f t="shared" si="386"/>
        <v/>
      </c>
      <c r="F6125" s="184" t="str">
        <f t="shared" si="387"/>
        <v/>
      </c>
      <c r="G6125" s="184" t="str">
        <f t="shared" si="388"/>
        <v/>
      </c>
      <c r="H6125" s="184" t="str">
        <f t="shared" si="389"/>
        <v/>
      </c>
      <c r="L6125">
        <v>89.766605999999996</v>
      </c>
      <c r="R6125">
        <v>89.766605999999996</v>
      </c>
      <c r="S6125" t="s">
        <v>201</v>
      </c>
      <c r="T6125" s="221">
        <v>45566.313194444447</v>
      </c>
    </row>
    <row r="6126" spans="1:20" x14ac:dyDescent="0.35">
      <c r="A6126" t="s">
        <v>110</v>
      </c>
      <c r="B6126" t="s">
        <v>111</v>
      </c>
      <c r="C6126" t="s">
        <v>92</v>
      </c>
      <c r="D6126" s="29">
        <v>45937</v>
      </c>
      <c r="E6126" s="184" t="str">
        <f t="shared" si="386"/>
        <v/>
      </c>
      <c r="F6126" s="184" t="str">
        <f t="shared" si="387"/>
        <v/>
      </c>
      <c r="G6126" s="184" t="str">
        <f t="shared" si="388"/>
        <v/>
      </c>
      <c r="H6126" s="184" t="str">
        <f t="shared" si="389"/>
        <v/>
      </c>
      <c r="L6126">
        <v>89.766605999999996</v>
      </c>
      <c r="R6126">
        <v>89.766605999999996</v>
      </c>
      <c r="S6126" t="s">
        <v>201</v>
      </c>
      <c r="T6126" s="221">
        <v>45566.313194444447</v>
      </c>
    </row>
    <row r="6127" spans="1:20" x14ac:dyDescent="0.35">
      <c r="A6127" t="s">
        <v>110</v>
      </c>
      <c r="B6127" t="s">
        <v>111</v>
      </c>
      <c r="C6127" t="s">
        <v>92</v>
      </c>
      <c r="D6127" s="29">
        <v>45938</v>
      </c>
      <c r="E6127" s="184" t="str">
        <f t="shared" si="386"/>
        <v/>
      </c>
      <c r="F6127" s="184" t="str">
        <f t="shared" si="387"/>
        <v/>
      </c>
      <c r="G6127" s="184" t="str">
        <f t="shared" si="388"/>
        <v/>
      </c>
      <c r="H6127" s="184" t="str">
        <f t="shared" si="389"/>
        <v/>
      </c>
      <c r="L6127">
        <v>89.766605999999996</v>
      </c>
      <c r="R6127">
        <v>89.766605999999996</v>
      </c>
      <c r="S6127" t="s">
        <v>201</v>
      </c>
      <c r="T6127" s="221">
        <v>45566.313194444447</v>
      </c>
    </row>
    <row r="6128" spans="1:20" x14ac:dyDescent="0.35">
      <c r="A6128" t="s">
        <v>110</v>
      </c>
      <c r="B6128" t="s">
        <v>111</v>
      </c>
      <c r="C6128" t="s">
        <v>92</v>
      </c>
      <c r="D6128" s="29">
        <v>45939</v>
      </c>
      <c r="E6128" s="184" t="str">
        <f t="shared" si="386"/>
        <v/>
      </c>
      <c r="F6128" s="184" t="str">
        <f t="shared" si="387"/>
        <v/>
      </c>
      <c r="G6128" s="184" t="str">
        <f t="shared" si="388"/>
        <v/>
      </c>
      <c r="H6128" s="184" t="str">
        <f t="shared" si="389"/>
        <v/>
      </c>
      <c r="L6128">
        <v>89.766605999999996</v>
      </c>
      <c r="R6128">
        <v>89.766605999999996</v>
      </c>
      <c r="S6128" t="s">
        <v>201</v>
      </c>
      <c r="T6128" s="221">
        <v>45566.313194444447</v>
      </c>
    </row>
    <row r="6129" spans="1:20" x14ac:dyDescent="0.35">
      <c r="A6129" t="s">
        <v>110</v>
      </c>
      <c r="B6129" t="s">
        <v>111</v>
      </c>
      <c r="C6129" t="s">
        <v>92</v>
      </c>
      <c r="D6129" s="29">
        <v>45940</v>
      </c>
      <c r="E6129" s="184" t="str">
        <f t="shared" si="386"/>
        <v/>
      </c>
      <c r="F6129" s="184" t="str">
        <f t="shared" si="387"/>
        <v/>
      </c>
      <c r="G6129" s="184" t="str">
        <f t="shared" si="388"/>
        <v/>
      </c>
      <c r="H6129" s="184" t="str">
        <f t="shared" si="389"/>
        <v/>
      </c>
      <c r="L6129">
        <v>89.766605999999996</v>
      </c>
      <c r="R6129">
        <v>89.766605999999996</v>
      </c>
      <c r="S6129" t="s">
        <v>201</v>
      </c>
      <c r="T6129" s="221">
        <v>45566.313194444447</v>
      </c>
    </row>
    <row r="6130" spans="1:20" x14ac:dyDescent="0.35">
      <c r="A6130" t="s">
        <v>110</v>
      </c>
      <c r="B6130" t="s">
        <v>111</v>
      </c>
      <c r="C6130" t="s">
        <v>92</v>
      </c>
      <c r="D6130" s="29">
        <v>45941</v>
      </c>
      <c r="E6130" s="184" t="str">
        <f t="shared" si="386"/>
        <v/>
      </c>
      <c r="F6130" s="184" t="str">
        <f t="shared" si="387"/>
        <v/>
      </c>
      <c r="G6130" s="184" t="str">
        <f t="shared" si="388"/>
        <v/>
      </c>
      <c r="H6130" s="184" t="str">
        <f t="shared" si="389"/>
        <v/>
      </c>
      <c r="L6130">
        <v>89.766605999999996</v>
      </c>
      <c r="R6130">
        <v>89.766605999999996</v>
      </c>
      <c r="S6130" t="s">
        <v>201</v>
      </c>
      <c r="T6130" s="221">
        <v>45566.313194444447</v>
      </c>
    </row>
    <row r="6131" spans="1:20" x14ac:dyDescent="0.35">
      <c r="A6131" t="s">
        <v>110</v>
      </c>
      <c r="B6131" t="s">
        <v>111</v>
      </c>
      <c r="C6131" t="s">
        <v>92</v>
      </c>
      <c r="D6131" s="29">
        <v>45942</v>
      </c>
      <c r="E6131" s="184" t="str">
        <f t="shared" si="386"/>
        <v/>
      </c>
      <c r="F6131" s="184" t="str">
        <f t="shared" si="387"/>
        <v/>
      </c>
      <c r="G6131" s="184" t="str">
        <f t="shared" si="388"/>
        <v/>
      </c>
      <c r="H6131" s="184" t="str">
        <f t="shared" si="389"/>
        <v/>
      </c>
      <c r="L6131">
        <v>89.766605999999996</v>
      </c>
      <c r="R6131">
        <v>89.766605999999996</v>
      </c>
      <c r="S6131" t="s">
        <v>201</v>
      </c>
      <c r="T6131" s="221">
        <v>45566.313194444447</v>
      </c>
    </row>
    <row r="6132" spans="1:20" x14ac:dyDescent="0.35">
      <c r="A6132" t="s">
        <v>110</v>
      </c>
      <c r="B6132" t="s">
        <v>111</v>
      </c>
      <c r="C6132" t="s">
        <v>92</v>
      </c>
      <c r="D6132" s="29">
        <v>45943</v>
      </c>
      <c r="E6132" s="184" t="str">
        <f t="shared" si="386"/>
        <v/>
      </c>
      <c r="F6132" s="184" t="str">
        <f t="shared" si="387"/>
        <v/>
      </c>
      <c r="G6132" s="184" t="str">
        <f t="shared" si="388"/>
        <v/>
      </c>
      <c r="H6132" s="184" t="str">
        <f t="shared" si="389"/>
        <v/>
      </c>
      <c r="L6132">
        <v>89.766605999999996</v>
      </c>
      <c r="R6132">
        <v>89.766605999999996</v>
      </c>
      <c r="S6132" t="s">
        <v>201</v>
      </c>
      <c r="T6132" s="221">
        <v>45566.313194444447</v>
      </c>
    </row>
    <row r="6133" spans="1:20" x14ac:dyDescent="0.35">
      <c r="A6133" t="s">
        <v>110</v>
      </c>
      <c r="B6133" t="s">
        <v>111</v>
      </c>
      <c r="C6133" t="s">
        <v>92</v>
      </c>
      <c r="D6133" s="29">
        <v>45944</v>
      </c>
      <c r="E6133" s="184" t="str">
        <f t="shared" si="386"/>
        <v/>
      </c>
      <c r="F6133" s="184" t="str">
        <f t="shared" si="387"/>
        <v/>
      </c>
      <c r="G6133" s="184" t="str">
        <f t="shared" si="388"/>
        <v/>
      </c>
      <c r="H6133" s="184" t="str">
        <f t="shared" si="389"/>
        <v/>
      </c>
      <c r="L6133">
        <v>89.766605999999996</v>
      </c>
      <c r="R6133">
        <v>89.766605999999996</v>
      </c>
      <c r="S6133" t="s">
        <v>201</v>
      </c>
      <c r="T6133" s="221">
        <v>45566.313194444447</v>
      </c>
    </row>
    <row r="6134" spans="1:20" x14ac:dyDescent="0.35">
      <c r="A6134" t="s">
        <v>110</v>
      </c>
      <c r="B6134" t="s">
        <v>111</v>
      </c>
      <c r="C6134" t="s">
        <v>92</v>
      </c>
      <c r="D6134" s="29">
        <v>45945</v>
      </c>
      <c r="E6134" s="184" t="str">
        <f t="shared" si="386"/>
        <v/>
      </c>
      <c r="F6134" s="184" t="str">
        <f t="shared" si="387"/>
        <v/>
      </c>
      <c r="G6134" s="184" t="str">
        <f t="shared" si="388"/>
        <v/>
      </c>
      <c r="H6134" s="184" t="str">
        <f t="shared" si="389"/>
        <v/>
      </c>
      <c r="L6134">
        <v>89.766605999999996</v>
      </c>
      <c r="R6134">
        <v>89.766605999999996</v>
      </c>
      <c r="S6134" t="s">
        <v>201</v>
      </c>
      <c r="T6134" s="221">
        <v>45566.313194444447</v>
      </c>
    </row>
    <row r="6135" spans="1:20" x14ac:dyDescent="0.35">
      <c r="A6135" t="s">
        <v>110</v>
      </c>
      <c r="B6135" t="s">
        <v>111</v>
      </c>
      <c r="C6135" t="s">
        <v>92</v>
      </c>
      <c r="D6135" s="29">
        <v>45946</v>
      </c>
      <c r="E6135" s="184" t="str">
        <f t="shared" si="386"/>
        <v/>
      </c>
      <c r="F6135" s="184" t="str">
        <f t="shared" si="387"/>
        <v/>
      </c>
      <c r="G6135" s="184" t="str">
        <f t="shared" si="388"/>
        <v/>
      </c>
      <c r="H6135" s="184" t="str">
        <f t="shared" si="389"/>
        <v/>
      </c>
      <c r="L6135">
        <v>89.766605999999996</v>
      </c>
      <c r="R6135">
        <v>89.766605999999996</v>
      </c>
      <c r="S6135" t="s">
        <v>201</v>
      </c>
      <c r="T6135" s="221">
        <v>45566.313194444447</v>
      </c>
    </row>
    <row r="6136" spans="1:20" x14ac:dyDescent="0.35">
      <c r="A6136" t="s">
        <v>110</v>
      </c>
      <c r="B6136" t="s">
        <v>111</v>
      </c>
      <c r="C6136" t="s">
        <v>92</v>
      </c>
      <c r="D6136" s="29">
        <v>45947</v>
      </c>
      <c r="E6136" s="184" t="str">
        <f t="shared" si="386"/>
        <v/>
      </c>
      <c r="F6136" s="184" t="str">
        <f t="shared" si="387"/>
        <v/>
      </c>
      <c r="G6136" s="184" t="str">
        <f t="shared" si="388"/>
        <v/>
      </c>
      <c r="H6136" s="184" t="str">
        <f t="shared" si="389"/>
        <v/>
      </c>
      <c r="L6136">
        <v>89.766605999999996</v>
      </c>
      <c r="R6136">
        <v>89.766605999999996</v>
      </c>
      <c r="S6136" t="s">
        <v>201</v>
      </c>
      <c r="T6136" s="221">
        <v>45566.313194444447</v>
      </c>
    </row>
    <row r="6137" spans="1:20" x14ac:dyDescent="0.35">
      <c r="A6137" t="s">
        <v>110</v>
      </c>
      <c r="B6137" t="s">
        <v>111</v>
      </c>
      <c r="C6137" t="s">
        <v>92</v>
      </c>
      <c r="D6137" s="29">
        <v>45948</v>
      </c>
      <c r="E6137" s="184" t="str">
        <f t="shared" si="386"/>
        <v/>
      </c>
      <c r="F6137" s="184" t="str">
        <f t="shared" si="387"/>
        <v/>
      </c>
      <c r="G6137" s="184" t="str">
        <f t="shared" si="388"/>
        <v/>
      </c>
      <c r="H6137" s="184" t="str">
        <f t="shared" si="389"/>
        <v/>
      </c>
      <c r="L6137">
        <v>89.766605999999996</v>
      </c>
      <c r="R6137">
        <v>89.766605999999996</v>
      </c>
      <c r="S6137" t="s">
        <v>201</v>
      </c>
      <c r="T6137" s="221">
        <v>45566.313194444447</v>
      </c>
    </row>
    <row r="6138" spans="1:20" x14ac:dyDescent="0.35">
      <c r="A6138" t="s">
        <v>110</v>
      </c>
      <c r="B6138" t="s">
        <v>111</v>
      </c>
      <c r="C6138" t="s">
        <v>92</v>
      </c>
      <c r="D6138" s="29">
        <v>45949</v>
      </c>
      <c r="E6138" s="184" t="str">
        <f t="shared" si="386"/>
        <v/>
      </c>
      <c r="F6138" s="184" t="str">
        <f t="shared" si="387"/>
        <v/>
      </c>
      <c r="G6138" s="184" t="str">
        <f t="shared" si="388"/>
        <v/>
      </c>
      <c r="H6138" s="184" t="str">
        <f t="shared" si="389"/>
        <v/>
      </c>
      <c r="L6138">
        <v>89.766605999999996</v>
      </c>
      <c r="R6138">
        <v>89.766605999999996</v>
      </c>
      <c r="S6138" t="s">
        <v>201</v>
      </c>
      <c r="T6138" s="221">
        <v>45566.313194444447</v>
      </c>
    </row>
    <row r="6139" spans="1:20" x14ac:dyDescent="0.35">
      <c r="A6139" t="s">
        <v>110</v>
      </c>
      <c r="B6139" t="s">
        <v>111</v>
      </c>
      <c r="C6139" t="s">
        <v>92</v>
      </c>
      <c r="D6139" s="29">
        <v>45950</v>
      </c>
      <c r="E6139" s="184" t="str">
        <f t="shared" si="386"/>
        <v/>
      </c>
      <c r="F6139" s="184" t="str">
        <f t="shared" si="387"/>
        <v/>
      </c>
      <c r="G6139" s="184" t="str">
        <f t="shared" si="388"/>
        <v/>
      </c>
      <c r="H6139" s="184" t="str">
        <f t="shared" si="389"/>
        <v/>
      </c>
      <c r="L6139">
        <v>89.766605999999996</v>
      </c>
      <c r="R6139">
        <v>89.766605999999996</v>
      </c>
      <c r="S6139" t="s">
        <v>201</v>
      </c>
      <c r="T6139" s="221">
        <v>45566.313194444447</v>
      </c>
    </row>
    <row r="6140" spans="1:20" x14ac:dyDescent="0.35">
      <c r="A6140" t="s">
        <v>110</v>
      </c>
      <c r="B6140" t="s">
        <v>111</v>
      </c>
      <c r="C6140" t="s">
        <v>92</v>
      </c>
      <c r="D6140" s="29">
        <v>45951</v>
      </c>
      <c r="E6140" s="184" t="str">
        <f t="shared" si="386"/>
        <v/>
      </c>
      <c r="F6140" s="184" t="str">
        <f t="shared" si="387"/>
        <v/>
      </c>
      <c r="G6140" s="184" t="str">
        <f t="shared" si="388"/>
        <v/>
      </c>
      <c r="H6140" s="184" t="str">
        <f t="shared" si="389"/>
        <v/>
      </c>
      <c r="L6140">
        <v>89.766605999999996</v>
      </c>
      <c r="R6140">
        <v>89.766605999999996</v>
      </c>
      <c r="S6140" t="s">
        <v>201</v>
      </c>
      <c r="T6140" s="221">
        <v>45566.313194444447</v>
      </c>
    </row>
    <row r="6141" spans="1:20" x14ac:dyDescent="0.35">
      <c r="A6141" t="s">
        <v>110</v>
      </c>
      <c r="B6141" t="s">
        <v>111</v>
      </c>
      <c r="C6141" t="s">
        <v>92</v>
      </c>
      <c r="D6141" s="29">
        <v>45952</v>
      </c>
      <c r="E6141" s="184" t="str">
        <f t="shared" si="386"/>
        <v/>
      </c>
      <c r="F6141" s="184" t="str">
        <f t="shared" si="387"/>
        <v/>
      </c>
      <c r="G6141" s="184" t="str">
        <f t="shared" si="388"/>
        <v/>
      </c>
      <c r="H6141" s="184" t="str">
        <f t="shared" si="389"/>
        <v/>
      </c>
      <c r="L6141">
        <v>89.766605999999996</v>
      </c>
      <c r="R6141">
        <v>89.766605999999996</v>
      </c>
      <c r="S6141" t="s">
        <v>201</v>
      </c>
      <c r="T6141" s="221">
        <v>45566.313194444447</v>
      </c>
    </row>
    <row r="6142" spans="1:20" x14ac:dyDescent="0.35">
      <c r="A6142" t="s">
        <v>110</v>
      </c>
      <c r="B6142" t="s">
        <v>111</v>
      </c>
      <c r="C6142" t="s">
        <v>92</v>
      </c>
      <c r="D6142" s="29">
        <v>45953</v>
      </c>
      <c r="E6142" s="184" t="str">
        <f t="shared" si="386"/>
        <v/>
      </c>
      <c r="F6142" s="184" t="str">
        <f t="shared" si="387"/>
        <v/>
      </c>
      <c r="G6142" s="184" t="str">
        <f t="shared" si="388"/>
        <v/>
      </c>
      <c r="H6142" s="184" t="str">
        <f t="shared" si="389"/>
        <v/>
      </c>
      <c r="L6142">
        <v>89.766605999999996</v>
      </c>
      <c r="R6142">
        <v>89.766605999999996</v>
      </c>
      <c r="S6142" t="s">
        <v>201</v>
      </c>
      <c r="T6142" s="221">
        <v>45566.313194444447</v>
      </c>
    </row>
    <row r="6143" spans="1:20" x14ac:dyDescent="0.35">
      <c r="A6143" t="s">
        <v>110</v>
      </c>
      <c r="B6143" t="s">
        <v>111</v>
      </c>
      <c r="C6143" t="s">
        <v>92</v>
      </c>
      <c r="D6143" s="29">
        <v>45954</v>
      </c>
      <c r="E6143" s="184" t="str">
        <f t="shared" si="386"/>
        <v/>
      </c>
      <c r="F6143" s="184" t="str">
        <f t="shared" si="387"/>
        <v/>
      </c>
      <c r="G6143" s="184" t="str">
        <f t="shared" si="388"/>
        <v/>
      </c>
      <c r="H6143" s="184" t="str">
        <f t="shared" si="389"/>
        <v/>
      </c>
      <c r="L6143">
        <v>89.766605999999996</v>
      </c>
      <c r="R6143">
        <v>89.766605999999996</v>
      </c>
      <c r="S6143" t="s">
        <v>201</v>
      </c>
      <c r="T6143" s="221">
        <v>45566.313194444447</v>
      </c>
    </row>
    <row r="6144" spans="1:20" x14ac:dyDescent="0.35">
      <c r="A6144" t="s">
        <v>110</v>
      </c>
      <c r="B6144" t="s">
        <v>111</v>
      </c>
      <c r="C6144" t="s">
        <v>92</v>
      </c>
      <c r="D6144" s="29">
        <v>45955</v>
      </c>
      <c r="E6144" s="184" t="str">
        <f t="shared" si="386"/>
        <v/>
      </c>
      <c r="F6144" s="184" t="str">
        <f t="shared" si="387"/>
        <v/>
      </c>
      <c r="G6144" s="184" t="str">
        <f t="shared" si="388"/>
        <v/>
      </c>
      <c r="H6144" s="184" t="str">
        <f t="shared" si="389"/>
        <v/>
      </c>
      <c r="L6144">
        <v>89.766605999999996</v>
      </c>
      <c r="R6144">
        <v>89.766605999999996</v>
      </c>
      <c r="S6144" t="s">
        <v>201</v>
      </c>
      <c r="T6144" s="221">
        <v>45566.313194444447</v>
      </c>
    </row>
    <row r="6145" spans="1:20" x14ac:dyDescent="0.35">
      <c r="A6145" t="s">
        <v>110</v>
      </c>
      <c r="B6145" t="s">
        <v>111</v>
      </c>
      <c r="C6145" t="s">
        <v>92</v>
      </c>
      <c r="D6145" s="29">
        <v>45956</v>
      </c>
      <c r="E6145" s="184" t="str">
        <f t="shared" si="386"/>
        <v/>
      </c>
      <c r="F6145" s="184" t="str">
        <f t="shared" si="387"/>
        <v/>
      </c>
      <c r="G6145" s="184" t="str">
        <f t="shared" si="388"/>
        <v/>
      </c>
      <c r="H6145" s="184" t="str">
        <f t="shared" si="389"/>
        <v/>
      </c>
      <c r="L6145">
        <v>89.766605999999996</v>
      </c>
      <c r="R6145">
        <v>89.766605999999996</v>
      </c>
      <c r="S6145" t="s">
        <v>201</v>
      </c>
      <c r="T6145" s="221">
        <v>45566.313194444447</v>
      </c>
    </row>
    <row r="6146" spans="1:20" x14ac:dyDescent="0.35">
      <c r="A6146" t="s">
        <v>110</v>
      </c>
      <c r="B6146" t="s">
        <v>111</v>
      </c>
      <c r="C6146" t="s">
        <v>92</v>
      </c>
      <c r="D6146" s="29">
        <v>45957</v>
      </c>
      <c r="E6146" s="184" t="str">
        <f t="shared" si="386"/>
        <v/>
      </c>
      <c r="F6146" s="184" t="str">
        <f t="shared" si="387"/>
        <v/>
      </c>
      <c r="G6146" s="184" t="str">
        <f t="shared" si="388"/>
        <v/>
      </c>
      <c r="H6146" s="184" t="str">
        <f t="shared" si="389"/>
        <v/>
      </c>
      <c r="L6146">
        <v>89.766605999999996</v>
      </c>
      <c r="R6146">
        <v>89.766605999999996</v>
      </c>
      <c r="S6146" t="s">
        <v>201</v>
      </c>
      <c r="T6146" s="221">
        <v>45566.313194444447</v>
      </c>
    </row>
    <row r="6147" spans="1:20" x14ac:dyDescent="0.35">
      <c r="A6147" t="s">
        <v>110</v>
      </c>
      <c r="B6147" t="s">
        <v>111</v>
      </c>
      <c r="C6147" t="s">
        <v>92</v>
      </c>
      <c r="D6147" s="29">
        <v>45958</v>
      </c>
      <c r="E6147" s="184" t="str">
        <f t="shared" si="386"/>
        <v/>
      </c>
      <c r="F6147" s="184" t="str">
        <f t="shared" si="387"/>
        <v/>
      </c>
      <c r="G6147" s="184" t="str">
        <f t="shared" si="388"/>
        <v/>
      </c>
      <c r="H6147" s="184" t="str">
        <f t="shared" si="389"/>
        <v/>
      </c>
      <c r="L6147">
        <v>89.766605999999996</v>
      </c>
      <c r="R6147">
        <v>89.766605999999996</v>
      </c>
      <c r="S6147" t="s">
        <v>201</v>
      </c>
      <c r="T6147" s="221">
        <v>45566.313194444447</v>
      </c>
    </row>
    <row r="6148" spans="1:20" x14ac:dyDescent="0.35">
      <c r="A6148" t="s">
        <v>110</v>
      </c>
      <c r="B6148" t="s">
        <v>111</v>
      </c>
      <c r="C6148" t="s">
        <v>92</v>
      </c>
      <c r="D6148" s="29">
        <v>45959</v>
      </c>
      <c r="E6148" s="184" t="str">
        <f t="shared" si="386"/>
        <v/>
      </c>
      <c r="F6148" s="184" t="str">
        <f t="shared" si="387"/>
        <v/>
      </c>
      <c r="G6148" s="184" t="str">
        <f t="shared" si="388"/>
        <v/>
      </c>
      <c r="H6148" s="184" t="str">
        <f t="shared" si="389"/>
        <v/>
      </c>
      <c r="L6148">
        <v>89.766605999999996</v>
      </c>
      <c r="R6148">
        <v>89.766605999999996</v>
      </c>
      <c r="S6148" t="s">
        <v>201</v>
      </c>
      <c r="T6148" s="221">
        <v>45566.313194444447</v>
      </c>
    </row>
    <row r="6149" spans="1:20" x14ac:dyDescent="0.35">
      <c r="A6149" t="s">
        <v>110</v>
      </c>
      <c r="B6149" t="s">
        <v>111</v>
      </c>
      <c r="C6149" t="s">
        <v>92</v>
      </c>
      <c r="D6149" s="29">
        <v>45960</v>
      </c>
      <c r="E6149" s="184" t="str">
        <f t="shared" si="386"/>
        <v/>
      </c>
      <c r="F6149" s="184" t="str">
        <f t="shared" si="387"/>
        <v/>
      </c>
      <c r="G6149" s="184" t="str">
        <f t="shared" si="388"/>
        <v/>
      </c>
      <c r="H6149" s="184" t="str">
        <f t="shared" si="389"/>
        <v/>
      </c>
      <c r="L6149">
        <v>89.766605999999996</v>
      </c>
      <c r="R6149">
        <v>89.766605999999996</v>
      </c>
      <c r="S6149" t="s">
        <v>201</v>
      </c>
      <c r="T6149" s="221">
        <v>45566.313194444447</v>
      </c>
    </row>
    <row r="6150" spans="1:20" x14ac:dyDescent="0.35">
      <c r="A6150" t="s">
        <v>110</v>
      </c>
      <c r="B6150" t="s">
        <v>111</v>
      </c>
      <c r="C6150" t="s">
        <v>92</v>
      </c>
      <c r="D6150" s="29">
        <v>45961</v>
      </c>
      <c r="E6150" s="184" t="str">
        <f t="shared" si="386"/>
        <v/>
      </c>
      <c r="F6150" s="184" t="str">
        <f t="shared" si="387"/>
        <v/>
      </c>
      <c r="G6150" s="184" t="str">
        <f t="shared" si="388"/>
        <v/>
      </c>
      <c r="H6150" s="184" t="str">
        <f t="shared" si="389"/>
        <v/>
      </c>
      <c r="L6150">
        <v>89.766605999999996</v>
      </c>
      <c r="R6150">
        <v>89.766605999999996</v>
      </c>
      <c r="S6150" t="s">
        <v>201</v>
      </c>
      <c r="T6150" s="221">
        <v>45566.313194444447</v>
      </c>
    </row>
    <row r="6151" spans="1:20" x14ac:dyDescent="0.35">
      <c r="A6151" t="s">
        <v>110</v>
      </c>
      <c r="B6151" t="s">
        <v>111</v>
      </c>
      <c r="C6151" t="s">
        <v>92</v>
      </c>
      <c r="D6151" s="29">
        <v>45962</v>
      </c>
      <c r="E6151" s="184" t="str">
        <f t="shared" si="386"/>
        <v/>
      </c>
      <c r="F6151" s="184" t="str">
        <f t="shared" si="387"/>
        <v/>
      </c>
      <c r="G6151" s="184" t="str">
        <f t="shared" si="388"/>
        <v/>
      </c>
      <c r="H6151" s="184" t="str">
        <f t="shared" si="389"/>
        <v/>
      </c>
      <c r="L6151">
        <v>89.766605999999996</v>
      </c>
      <c r="R6151">
        <v>89.766605999999996</v>
      </c>
      <c r="S6151" t="s">
        <v>201</v>
      </c>
      <c r="T6151" s="221">
        <v>45566.313194444447</v>
      </c>
    </row>
    <row r="6152" spans="1:20" x14ac:dyDescent="0.35">
      <c r="A6152" t="s">
        <v>110</v>
      </c>
      <c r="B6152" t="s">
        <v>111</v>
      </c>
      <c r="C6152" t="s">
        <v>92</v>
      </c>
      <c r="D6152" s="29">
        <v>45963</v>
      </c>
      <c r="E6152" s="184" t="str">
        <f t="shared" ref="E6152:E6215" si="390">IF(J6152="","",IF(L6152=0,0,IF(1-(J6152/L6152)&lt;0,"",1-(J6152/L6152))))</f>
        <v/>
      </c>
      <c r="F6152" s="184" t="str">
        <f t="shared" ref="F6152:F6215" si="391">IF(K6152="","",IF(L6152=0,0,IF(1-(K6152/L6152)&lt;0,"",1-(K6152/L6152))))</f>
        <v/>
      </c>
      <c r="G6152" s="184" t="str">
        <f t="shared" ref="G6152:G6215" si="392">IF(J6152="","",IF(1-(J6152/R6152)&lt;0,"",1-(J6152/R6152)))</f>
        <v/>
      </c>
      <c r="H6152" s="184" t="str">
        <f t="shared" ref="H6152:H6215" si="393">IF(K6152="","",IF(1-(K6152/R6152)&lt;0,"",1-(K6152/R6152)))</f>
        <v/>
      </c>
      <c r="L6152">
        <v>89.766605999999996</v>
      </c>
      <c r="R6152">
        <v>89.766605999999996</v>
      </c>
      <c r="S6152" t="s">
        <v>201</v>
      </c>
      <c r="T6152" s="221">
        <v>45566.313194444447</v>
      </c>
    </row>
    <row r="6153" spans="1:20" x14ac:dyDescent="0.35">
      <c r="A6153" t="s">
        <v>110</v>
      </c>
      <c r="B6153" t="s">
        <v>111</v>
      </c>
      <c r="C6153" t="s">
        <v>92</v>
      </c>
      <c r="D6153" s="29">
        <v>45964</v>
      </c>
      <c r="E6153" s="184" t="str">
        <f t="shared" si="390"/>
        <v/>
      </c>
      <c r="F6153" s="184" t="str">
        <f t="shared" si="391"/>
        <v/>
      </c>
      <c r="G6153" s="184" t="str">
        <f t="shared" si="392"/>
        <v/>
      </c>
      <c r="H6153" s="184" t="str">
        <f t="shared" si="393"/>
        <v/>
      </c>
      <c r="L6153">
        <v>89.766605999999996</v>
      </c>
      <c r="R6153">
        <v>89.766605999999996</v>
      </c>
      <c r="S6153" t="s">
        <v>201</v>
      </c>
      <c r="T6153" s="221">
        <v>45566.313194444447</v>
      </c>
    </row>
    <row r="6154" spans="1:20" x14ac:dyDescent="0.35">
      <c r="A6154" t="s">
        <v>110</v>
      </c>
      <c r="B6154" t="s">
        <v>111</v>
      </c>
      <c r="C6154" t="s">
        <v>92</v>
      </c>
      <c r="D6154" s="29">
        <v>45965</v>
      </c>
      <c r="E6154" s="184" t="str">
        <f t="shared" si="390"/>
        <v/>
      </c>
      <c r="F6154" s="184" t="str">
        <f t="shared" si="391"/>
        <v/>
      </c>
      <c r="G6154" s="184" t="str">
        <f t="shared" si="392"/>
        <v/>
      </c>
      <c r="H6154" s="184" t="str">
        <f t="shared" si="393"/>
        <v/>
      </c>
      <c r="L6154">
        <v>89.766605999999996</v>
      </c>
      <c r="R6154">
        <v>89.766605999999996</v>
      </c>
      <c r="S6154" t="s">
        <v>201</v>
      </c>
      <c r="T6154" s="221">
        <v>45566.313194444447</v>
      </c>
    </row>
    <row r="6155" spans="1:20" x14ac:dyDescent="0.35">
      <c r="A6155" t="s">
        <v>110</v>
      </c>
      <c r="B6155" t="s">
        <v>111</v>
      </c>
      <c r="C6155" t="s">
        <v>92</v>
      </c>
      <c r="D6155" s="29">
        <v>45966</v>
      </c>
      <c r="E6155" s="184" t="str">
        <f t="shared" si="390"/>
        <v/>
      </c>
      <c r="F6155" s="184" t="str">
        <f t="shared" si="391"/>
        <v/>
      </c>
      <c r="G6155" s="184" t="str">
        <f t="shared" si="392"/>
        <v/>
      </c>
      <c r="H6155" s="184" t="str">
        <f t="shared" si="393"/>
        <v/>
      </c>
      <c r="L6155">
        <v>89.766605999999996</v>
      </c>
      <c r="R6155">
        <v>89.766605999999996</v>
      </c>
      <c r="S6155" t="s">
        <v>201</v>
      </c>
      <c r="T6155" s="221">
        <v>45566.313194444447</v>
      </c>
    </row>
    <row r="6156" spans="1:20" x14ac:dyDescent="0.35">
      <c r="A6156" t="s">
        <v>110</v>
      </c>
      <c r="B6156" t="s">
        <v>111</v>
      </c>
      <c r="C6156" t="s">
        <v>92</v>
      </c>
      <c r="D6156" s="29">
        <v>45967</v>
      </c>
      <c r="E6156" s="184" t="str">
        <f t="shared" si="390"/>
        <v/>
      </c>
      <c r="F6156" s="184" t="str">
        <f t="shared" si="391"/>
        <v/>
      </c>
      <c r="G6156" s="184" t="str">
        <f t="shared" si="392"/>
        <v/>
      </c>
      <c r="H6156" s="184" t="str">
        <f t="shared" si="393"/>
        <v/>
      </c>
      <c r="L6156">
        <v>89.766605999999996</v>
      </c>
      <c r="R6156">
        <v>89.766605999999996</v>
      </c>
      <c r="S6156" t="s">
        <v>201</v>
      </c>
      <c r="T6156" s="221">
        <v>45566.313194444447</v>
      </c>
    </row>
    <row r="6157" spans="1:20" x14ac:dyDescent="0.35">
      <c r="A6157" t="s">
        <v>110</v>
      </c>
      <c r="B6157" t="s">
        <v>111</v>
      </c>
      <c r="C6157" t="s">
        <v>92</v>
      </c>
      <c r="D6157" s="29">
        <v>45968</v>
      </c>
      <c r="E6157" s="184" t="str">
        <f t="shared" si="390"/>
        <v/>
      </c>
      <c r="F6157" s="184" t="str">
        <f t="shared" si="391"/>
        <v/>
      </c>
      <c r="G6157" s="184" t="str">
        <f t="shared" si="392"/>
        <v/>
      </c>
      <c r="H6157" s="184" t="str">
        <f t="shared" si="393"/>
        <v/>
      </c>
      <c r="L6157">
        <v>89.766605999999996</v>
      </c>
      <c r="R6157">
        <v>89.766605999999996</v>
      </c>
      <c r="S6157" t="s">
        <v>201</v>
      </c>
      <c r="T6157" s="221">
        <v>45566.313194444447</v>
      </c>
    </row>
    <row r="6158" spans="1:20" x14ac:dyDescent="0.35">
      <c r="A6158" t="s">
        <v>110</v>
      </c>
      <c r="B6158" t="s">
        <v>111</v>
      </c>
      <c r="C6158" t="s">
        <v>92</v>
      </c>
      <c r="D6158" s="29">
        <v>45969</v>
      </c>
      <c r="E6158" s="184" t="str">
        <f t="shared" si="390"/>
        <v/>
      </c>
      <c r="F6158" s="184" t="str">
        <f t="shared" si="391"/>
        <v/>
      </c>
      <c r="G6158" s="184" t="str">
        <f t="shared" si="392"/>
        <v/>
      </c>
      <c r="H6158" s="184" t="str">
        <f t="shared" si="393"/>
        <v/>
      </c>
      <c r="L6158">
        <v>89.766605999999996</v>
      </c>
      <c r="R6158">
        <v>89.766605999999996</v>
      </c>
      <c r="S6158" t="s">
        <v>201</v>
      </c>
      <c r="T6158" s="221">
        <v>45566.313194444447</v>
      </c>
    </row>
    <row r="6159" spans="1:20" x14ac:dyDescent="0.35">
      <c r="A6159" t="s">
        <v>110</v>
      </c>
      <c r="B6159" t="s">
        <v>111</v>
      </c>
      <c r="C6159" t="s">
        <v>92</v>
      </c>
      <c r="D6159" s="29">
        <v>45970</v>
      </c>
      <c r="E6159" s="184" t="str">
        <f t="shared" si="390"/>
        <v/>
      </c>
      <c r="F6159" s="184" t="str">
        <f t="shared" si="391"/>
        <v/>
      </c>
      <c r="G6159" s="184" t="str">
        <f t="shared" si="392"/>
        <v/>
      </c>
      <c r="H6159" s="184" t="str">
        <f t="shared" si="393"/>
        <v/>
      </c>
      <c r="L6159">
        <v>89.766605999999996</v>
      </c>
      <c r="R6159">
        <v>89.766605999999996</v>
      </c>
      <c r="S6159" t="s">
        <v>201</v>
      </c>
      <c r="T6159" s="221">
        <v>45566.313194444447</v>
      </c>
    </row>
    <row r="6160" spans="1:20" x14ac:dyDescent="0.35">
      <c r="A6160" t="s">
        <v>110</v>
      </c>
      <c r="B6160" t="s">
        <v>111</v>
      </c>
      <c r="C6160" t="s">
        <v>92</v>
      </c>
      <c r="D6160" s="29">
        <v>45971</v>
      </c>
      <c r="E6160" s="184" t="str">
        <f t="shared" si="390"/>
        <v/>
      </c>
      <c r="F6160" s="184" t="str">
        <f t="shared" si="391"/>
        <v/>
      </c>
      <c r="G6160" s="184" t="str">
        <f t="shared" si="392"/>
        <v/>
      </c>
      <c r="H6160" s="184" t="str">
        <f t="shared" si="393"/>
        <v/>
      </c>
      <c r="L6160">
        <v>89.766605999999996</v>
      </c>
      <c r="R6160">
        <v>89.766605999999996</v>
      </c>
      <c r="S6160" t="s">
        <v>201</v>
      </c>
      <c r="T6160" s="221">
        <v>45566.313194444447</v>
      </c>
    </row>
    <row r="6161" spans="1:20" x14ac:dyDescent="0.35">
      <c r="A6161" t="s">
        <v>110</v>
      </c>
      <c r="B6161" t="s">
        <v>111</v>
      </c>
      <c r="C6161" t="s">
        <v>92</v>
      </c>
      <c r="D6161" s="29">
        <v>45972</v>
      </c>
      <c r="E6161" s="184" t="str">
        <f t="shared" si="390"/>
        <v/>
      </c>
      <c r="F6161" s="184" t="str">
        <f t="shared" si="391"/>
        <v/>
      </c>
      <c r="G6161" s="184" t="str">
        <f t="shared" si="392"/>
        <v/>
      </c>
      <c r="H6161" s="184" t="str">
        <f t="shared" si="393"/>
        <v/>
      </c>
      <c r="L6161">
        <v>89.766605999999996</v>
      </c>
      <c r="R6161">
        <v>89.766605999999996</v>
      </c>
      <c r="S6161" t="s">
        <v>201</v>
      </c>
      <c r="T6161" s="221">
        <v>45566.313194444447</v>
      </c>
    </row>
    <row r="6162" spans="1:20" x14ac:dyDescent="0.35">
      <c r="A6162" t="s">
        <v>110</v>
      </c>
      <c r="B6162" t="s">
        <v>111</v>
      </c>
      <c r="C6162" t="s">
        <v>92</v>
      </c>
      <c r="D6162" s="29">
        <v>45973</v>
      </c>
      <c r="E6162" s="184" t="str">
        <f t="shared" si="390"/>
        <v/>
      </c>
      <c r="F6162" s="184" t="str">
        <f t="shared" si="391"/>
        <v/>
      </c>
      <c r="G6162" s="184" t="str">
        <f t="shared" si="392"/>
        <v/>
      </c>
      <c r="H6162" s="184" t="str">
        <f t="shared" si="393"/>
        <v/>
      </c>
      <c r="L6162">
        <v>89.766605999999996</v>
      </c>
      <c r="R6162">
        <v>89.766605999999996</v>
      </c>
      <c r="S6162" t="s">
        <v>201</v>
      </c>
      <c r="T6162" s="221">
        <v>45566.313194444447</v>
      </c>
    </row>
    <row r="6163" spans="1:20" x14ac:dyDescent="0.35">
      <c r="A6163" t="s">
        <v>110</v>
      </c>
      <c r="B6163" t="s">
        <v>111</v>
      </c>
      <c r="C6163" t="s">
        <v>92</v>
      </c>
      <c r="D6163" s="29">
        <v>45974</v>
      </c>
      <c r="E6163" s="184" t="str">
        <f t="shared" si="390"/>
        <v/>
      </c>
      <c r="F6163" s="184" t="str">
        <f t="shared" si="391"/>
        <v/>
      </c>
      <c r="G6163" s="184" t="str">
        <f t="shared" si="392"/>
        <v/>
      </c>
      <c r="H6163" s="184" t="str">
        <f t="shared" si="393"/>
        <v/>
      </c>
      <c r="L6163">
        <v>89.766605999999996</v>
      </c>
      <c r="R6163">
        <v>89.766605999999996</v>
      </c>
      <c r="S6163" t="s">
        <v>201</v>
      </c>
      <c r="T6163" s="221">
        <v>45566.313194444447</v>
      </c>
    </row>
    <row r="6164" spans="1:20" x14ac:dyDescent="0.35">
      <c r="A6164" t="s">
        <v>110</v>
      </c>
      <c r="B6164" t="s">
        <v>111</v>
      </c>
      <c r="C6164" t="s">
        <v>92</v>
      </c>
      <c r="D6164" s="29">
        <v>45975</v>
      </c>
      <c r="E6164" s="184" t="str">
        <f t="shared" si="390"/>
        <v/>
      </c>
      <c r="F6164" s="184" t="str">
        <f t="shared" si="391"/>
        <v/>
      </c>
      <c r="G6164" s="184" t="str">
        <f t="shared" si="392"/>
        <v/>
      </c>
      <c r="H6164" s="184" t="str">
        <f t="shared" si="393"/>
        <v/>
      </c>
      <c r="L6164">
        <v>89.766605999999996</v>
      </c>
      <c r="R6164">
        <v>89.766605999999996</v>
      </c>
      <c r="S6164" t="s">
        <v>201</v>
      </c>
      <c r="T6164" s="221">
        <v>45566.313194444447</v>
      </c>
    </row>
    <row r="6165" spans="1:20" x14ac:dyDescent="0.35">
      <c r="A6165" t="s">
        <v>110</v>
      </c>
      <c r="B6165" t="s">
        <v>111</v>
      </c>
      <c r="C6165" t="s">
        <v>92</v>
      </c>
      <c r="D6165" s="29">
        <v>45976</v>
      </c>
      <c r="E6165" s="184" t="str">
        <f t="shared" si="390"/>
        <v/>
      </c>
      <c r="F6165" s="184" t="str">
        <f t="shared" si="391"/>
        <v/>
      </c>
      <c r="G6165" s="184" t="str">
        <f t="shared" si="392"/>
        <v/>
      </c>
      <c r="H6165" s="184" t="str">
        <f t="shared" si="393"/>
        <v/>
      </c>
      <c r="L6165">
        <v>89.766605999999996</v>
      </c>
      <c r="R6165">
        <v>89.766605999999996</v>
      </c>
      <c r="S6165" t="s">
        <v>201</v>
      </c>
      <c r="T6165" s="221">
        <v>45566.313194444447</v>
      </c>
    </row>
    <row r="6166" spans="1:20" x14ac:dyDescent="0.35">
      <c r="A6166" t="s">
        <v>110</v>
      </c>
      <c r="B6166" t="s">
        <v>111</v>
      </c>
      <c r="C6166" t="s">
        <v>92</v>
      </c>
      <c r="D6166" s="29">
        <v>45977</v>
      </c>
      <c r="E6166" s="184" t="str">
        <f t="shared" si="390"/>
        <v/>
      </c>
      <c r="F6166" s="184" t="str">
        <f t="shared" si="391"/>
        <v/>
      </c>
      <c r="G6166" s="184" t="str">
        <f t="shared" si="392"/>
        <v/>
      </c>
      <c r="H6166" s="184" t="str">
        <f t="shared" si="393"/>
        <v/>
      </c>
      <c r="L6166">
        <v>89.766605999999996</v>
      </c>
      <c r="R6166">
        <v>89.766605999999996</v>
      </c>
      <c r="S6166" t="s">
        <v>201</v>
      </c>
      <c r="T6166" s="221">
        <v>45566.313194444447</v>
      </c>
    </row>
    <row r="6167" spans="1:20" x14ac:dyDescent="0.35">
      <c r="A6167" t="s">
        <v>110</v>
      </c>
      <c r="B6167" t="s">
        <v>111</v>
      </c>
      <c r="C6167" t="s">
        <v>92</v>
      </c>
      <c r="D6167" s="29">
        <v>45978</v>
      </c>
      <c r="E6167" s="184" t="str">
        <f t="shared" si="390"/>
        <v/>
      </c>
      <c r="F6167" s="184" t="str">
        <f t="shared" si="391"/>
        <v/>
      </c>
      <c r="G6167" s="184" t="str">
        <f t="shared" si="392"/>
        <v/>
      </c>
      <c r="H6167" s="184" t="str">
        <f t="shared" si="393"/>
        <v/>
      </c>
      <c r="L6167">
        <v>89.766605999999996</v>
      </c>
      <c r="R6167">
        <v>89.766605999999996</v>
      </c>
      <c r="S6167" t="s">
        <v>201</v>
      </c>
      <c r="T6167" s="221">
        <v>45566.313194444447</v>
      </c>
    </row>
    <row r="6168" spans="1:20" x14ac:dyDescent="0.35">
      <c r="A6168" t="s">
        <v>110</v>
      </c>
      <c r="B6168" t="s">
        <v>111</v>
      </c>
      <c r="C6168" t="s">
        <v>92</v>
      </c>
      <c r="D6168" s="29">
        <v>45979</v>
      </c>
      <c r="E6168" s="184" t="str">
        <f t="shared" si="390"/>
        <v/>
      </c>
      <c r="F6168" s="184" t="str">
        <f t="shared" si="391"/>
        <v/>
      </c>
      <c r="G6168" s="184" t="str">
        <f t="shared" si="392"/>
        <v/>
      </c>
      <c r="H6168" s="184" t="str">
        <f t="shared" si="393"/>
        <v/>
      </c>
      <c r="L6168">
        <v>89.766605999999996</v>
      </c>
      <c r="R6168">
        <v>89.766605999999996</v>
      </c>
      <c r="S6168" t="s">
        <v>201</v>
      </c>
      <c r="T6168" s="221">
        <v>45566.313194444447</v>
      </c>
    </row>
    <row r="6169" spans="1:20" x14ac:dyDescent="0.35">
      <c r="A6169" t="s">
        <v>110</v>
      </c>
      <c r="B6169" t="s">
        <v>111</v>
      </c>
      <c r="C6169" t="s">
        <v>92</v>
      </c>
      <c r="D6169" s="29">
        <v>45980</v>
      </c>
      <c r="E6169" s="184" t="str">
        <f t="shared" si="390"/>
        <v/>
      </c>
      <c r="F6169" s="184" t="str">
        <f t="shared" si="391"/>
        <v/>
      </c>
      <c r="G6169" s="184" t="str">
        <f t="shared" si="392"/>
        <v/>
      </c>
      <c r="H6169" s="184" t="str">
        <f t="shared" si="393"/>
        <v/>
      </c>
      <c r="L6169">
        <v>89.766605999999996</v>
      </c>
      <c r="R6169">
        <v>89.766605999999996</v>
      </c>
      <c r="S6169" t="s">
        <v>201</v>
      </c>
      <c r="T6169" s="221">
        <v>45566.313194444447</v>
      </c>
    </row>
    <row r="6170" spans="1:20" x14ac:dyDescent="0.35">
      <c r="A6170" t="s">
        <v>110</v>
      </c>
      <c r="B6170" t="s">
        <v>111</v>
      </c>
      <c r="C6170" t="s">
        <v>92</v>
      </c>
      <c r="D6170" s="29">
        <v>45981</v>
      </c>
      <c r="E6170" s="184" t="str">
        <f t="shared" si="390"/>
        <v/>
      </c>
      <c r="F6170" s="184" t="str">
        <f t="shared" si="391"/>
        <v/>
      </c>
      <c r="G6170" s="184" t="str">
        <f t="shared" si="392"/>
        <v/>
      </c>
      <c r="H6170" s="184" t="str">
        <f t="shared" si="393"/>
        <v/>
      </c>
      <c r="L6170">
        <v>89.766605999999996</v>
      </c>
      <c r="R6170">
        <v>89.766605999999996</v>
      </c>
      <c r="S6170" t="s">
        <v>201</v>
      </c>
      <c r="T6170" s="221">
        <v>45566.313194444447</v>
      </c>
    </row>
    <row r="6171" spans="1:20" x14ac:dyDescent="0.35">
      <c r="A6171" t="s">
        <v>110</v>
      </c>
      <c r="B6171" t="s">
        <v>111</v>
      </c>
      <c r="C6171" t="s">
        <v>92</v>
      </c>
      <c r="D6171" s="29">
        <v>45982</v>
      </c>
      <c r="E6171" s="184" t="str">
        <f t="shared" si="390"/>
        <v/>
      </c>
      <c r="F6171" s="184" t="str">
        <f t="shared" si="391"/>
        <v/>
      </c>
      <c r="G6171" s="184" t="str">
        <f t="shared" si="392"/>
        <v/>
      </c>
      <c r="H6171" s="184" t="str">
        <f t="shared" si="393"/>
        <v/>
      </c>
      <c r="L6171">
        <v>89.766605999999996</v>
      </c>
      <c r="R6171">
        <v>89.766605999999996</v>
      </c>
      <c r="S6171" t="s">
        <v>201</v>
      </c>
      <c r="T6171" s="221">
        <v>45566.313194444447</v>
      </c>
    </row>
    <row r="6172" spans="1:20" x14ac:dyDescent="0.35">
      <c r="A6172" t="s">
        <v>110</v>
      </c>
      <c r="B6172" t="s">
        <v>111</v>
      </c>
      <c r="C6172" t="s">
        <v>92</v>
      </c>
      <c r="D6172" s="29">
        <v>45983</v>
      </c>
      <c r="E6172" s="184" t="str">
        <f t="shared" si="390"/>
        <v/>
      </c>
      <c r="F6172" s="184" t="str">
        <f t="shared" si="391"/>
        <v/>
      </c>
      <c r="G6172" s="184" t="str">
        <f t="shared" si="392"/>
        <v/>
      </c>
      <c r="H6172" s="184" t="str">
        <f t="shared" si="393"/>
        <v/>
      </c>
      <c r="L6172">
        <v>89.766605999999996</v>
      </c>
      <c r="R6172">
        <v>89.766605999999996</v>
      </c>
      <c r="S6172" t="s">
        <v>201</v>
      </c>
      <c r="T6172" s="221">
        <v>45566.313194444447</v>
      </c>
    </row>
    <row r="6173" spans="1:20" x14ac:dyDescent="0.35">
      <c r="A6173" t="s">
        <v>110</v>
      </c>
      <c r="B6173" t="s">
        <v>111</v>
      </c>
      <c r="C6173" t="s">
        <v>92</v>
      </c>
      <c r="D6173" s="29">
        <v>45984</v>
      </c>
      <c r="E6173" s="184" t="str">
        <f t="shared" si="390"/>
        <v/>
      </c>
      <c r="F6173" s="184" t="str">
        <f t="shared" si="391"/>
        <v/>
      </c>
      <c r="G6173" s="184" t="str">
        <f t="shared" si="392"/>
        <v/>
      </c>
      <c r="H6173" s="184" t="str">
        <f t="shared" si="393"/>
        <v/>
      </c>
      <c r="L6173">
        <v>89.766605999999996</v>
      </c>
      <c r="R6173">
        <v>89.766605999999996</v>
      </c>
      <c r="S6173" t="s">
        <v>201</v>
      </c>
      <c r="T6173" s="221">
        <v>45566.313194444447</v>
      </c>
    </row>
    <row r="6174" spans="1:20" x14ac:dyDescent="0.35">
      <c r="A6174" t="s">
        <v>110</v>
      </c>
      <c r="B6174" t="s">
        <v>111</v>
      </c>
      <c r="C6174" t="s">
        <v>92</v>
      </c>
      <c r="D6174" s="29">
        <v>45985</v>
      </c>
      <c r="E6174" s="184" t="str">
        <f t="shared" si="390"/>
        <v/>
      </c>
      <c r="F6174" s="184" t="str">
        <f t="shared" si="391"/>
        <v/>
      </c>
      <c r="G6174" s="184" t="str">
        <f t="shared" si="392"/>
        <v/>
      </c>
      <c r="H6174" s="184" t="str">
        <f t="shared" si="393"/>
        <v/>
      </c>
      <c r="L6174">
        <v>89.766605999999996</v>
      </c>
      <c r="R6174">
        <v>89.766605999999996</v>
      </c>
      <c r="S6174" t="s">
        <v>201</v>
      </c>
      <c r="T6174" s="221">
        <v>45566.313194444447</v>
      </c>
    </row>
    <row r="6175" spans="1:20" x14ac:dyDescent="0.35">
      <c r="A6175" t="s">
        <v>110</v>
      </c>
      <c r="B6175" t="s">
        <v>111</v>
      </c>
      <c r="C6175" t="s">
        <v>92</v>
      </c>
      <c r="D6175" s="29">
        <v>45986</v>
      </c>
      <c r="E6175" s="184" t="str">
        <f t="shared" si="390"/>
        <v/>
      </c>
      <c r="F6175" s="184" t="str">
        <f t="shared" si="391"/>
        <v/>
      </c>
      <c r="G6175" s="184" t="str">
        <f t="shared" si="392"/>
        <v/>
      </c>
      <c r="H6175" s="184" t="str">
        <f t="shared" si="393"/>
        <v/>
      </c>
      <c r="L6175">
        <v>89.766605999999996</v>
      </c>
      <c r="R6175">
        <v>89.766605999999996</v>
      </c>
      <c r="S6175" t="s">
        <v>201</v>
      </c>
      <c r="T6175" s="221">
        <v>45566.313194444447</v>
      </c>
    </row>
    <row r="6176" spans="1:20" x14ac:dyDescent="0.35">
      <c r="A6176" t="s">
        <v>110</v>
      </c>
      <c r="B6176" t="s">
        <v>111</v>
      </c>
      <c r="C6176" t="s">
        <v>92</v>
      </c>
      <c r="D6176" s="29">
        <v>45987</v>
      </c>
      <c r="E6176" s="184" t="str">
        <f t="shared" si="390"/>
        <v/>
      </c>
      <c r="F6176" s="184" t="str">
        <f t="shared" si="391"/>
        <v/>
      </c>
      <c r="G6176" s="184" t="str">
        <f t="shared" si="392"/>
        <v/>
      </c>
      <c r="H6176" s="184" t="str">
        <f t="shared" si="393"/>
        <v/>
      </c>
      <c r="L6176">
        <v>89.766605999999996</v>
      </c>
      <c r="R6176">
        <v>89.766605999999996</v>
      </c>
      <c r="S6176" t="s">
        <v>201</v>
      </c>
      <c r="T6176" s="221">
        <v>45566.313194444447</v>
      </c>
    </row>
    <row r="6177" spans="1:20" x14ac:dyDescent="0.35">
      <c r="A6177" t="s">
        <v>110</v>
      </c>
      <c r="B6177" t="s">
        <v>111</v>
      </c>
      <c r="C6177" t="s">
        <v>92</v>
      </c>
      <c r="D6177" s="29">
        <v>45988</v>
      </c>
      <c r="E6177" s="184" t="str">
        <f t="shared" si="390"/>
        <v/>
      </c>
      <c r="F6177" s="184" t="str">
        <f t="shared" si="391"/>
        <v/>
      </c>
      <c r="G6177" s="184" t="str">
        <f t="shared" si="392"/>
        <v/>
      </c>
      <c r="H6177" s="184" t="str">
        <f t="shared" si="393"/>
        <v/>
      </c>
      <c r="L6177">
        <v>89.766605999999996</v>
      </c>
      <c r="R6177">
        <v>89.766605999999996</v>
      </c>
      <c r="S6177" t="s">
        <v>201</v>
      </c>
      <c r="T6177" s="221">
        <v>45566.313194444447</v>
      </c>
    </row>
    <row r="6178" spans="1:20" x14ac:dyDescent="0.35">
      <c r="A6178" t="s">
        <v>110</v>
      </c>
      <c r="B6178" t="s">
        <v>111</v>
      </c>
      <c r="C6178" t="s">
        <v>92</v>
      </c>
      <c r="D6178" s="29">
        <v>45989</v>
      </c>
      <c r="E6178" s="184" t="str">
        <f t="shared" si="390"/>
        <v/>
      </c>
      <c r="F6178" s="184" t="str">
        <f t="shared" si="391"/>
        <v/>
      </c>
      <c r="G6178" s="184" t="str">
        <f t="shared" si="392"/>
        <v/>
      </c>
      <c r="H6178" s="184" t="str">
        <f t="shared" si="393"/>
        <v/>
      </c>
      <c r="L6178">
        <v>89.766605999999996</v>
      </c>
      <c r="R6178">
        <v>89.766605999999996</v>
      </c>
      <c r="S6178" t="s">
        <v>201</v>
      </c>
      <c r="T6178" s="221">
        <v>45566.313194444447</v>
      </c>
    </row>
    <row r="6179" spans="1:20" x14ac:dyDescent="0.35">
      <c r="A6179" t="s">
        <v>110</v>
      </c>
      <c r="B6179" t="s">
        <v>111</v>
      </c>
      <c r="C6179" t="s">
        <v>92</v>
      </c>
      <c r="D6179" s="29">
        <v>45990</v>
      </c>
      <c r="E6179" s="184" t="str">
        <f t="shared" si="390"/>
        <v/>
      </c>
      <c r="F6179" s="184" t="str">
        <f t="shared" si="391"/>
        <v/>
      </c>
      <c r="G6179" s="184" t="str">
        <f t="shared" si="392"/>
        <v/>
      </c>
      <c r="H6179" s="184" t="str">
        <f t="shared" si="393"/>
        <v/>
      </c>
      <c r="L6179">
        <v>89.766605999999996</v>
      </c>
      <c r="R6179">
        <v>89.766605999999996</v>
      </c>
      <c r="S6179" t="s">
        <v>201</v>
      </c>
      <c r="T6179" s="221">
        <v>45566.313194444447</v>
      </c>
    </row>
    <row r="6180" spans="1:20" x14ac:dyDescent="0.35">
      <c r="A6180" t="s">
        <v>110</v>
      </c>
      <c r="B6180" t="s">
        <v>111</v>
      </c>
      <c r="C6180" t="s">
        <v>92</v>
      </c>
      <c r="D6180" s="29">
        <v>45991</v>
      </c>
      <c r="E6180" s="184" t="str">
        <f t="shared" si="390"/>
        <v/>
      </c>
      <c r="F6180" s="184" t="str">
        <f t="shared" si="391"/>
        <v/>
      </c>
      <c r="G6180" s="184" t="str">
        <f t="shared" si="392"/>
        <v/>
      </c>
      <c r="H6180" s="184" t="str">
        <f t="shared" si="393"/>
        <v/>
      </c>
      <c r="L6180">
        <v>89.766605999999996</v>
      </c>
      <c r="R6180">
        <v>89.766605999999996</v>
      </c>
      <c r="S6180" t="s">
        <v>201</v>
      </c>
      <c r="T6180" s="221">
        <v>45566.313194444447</v>
      </c>
    </row>
    <row r="6181" spans="1:20" x14ac:dyDescent="0.35">
      <c r="A6181" t="s">
        <v>110</v>
      </c>
      <c r="B6181" t="s">
        <v>111</v>
      </c>
      <c r="C6181" t="s">
        <v>92</v>
      </c>
      <c r="D6181" s="29">
        <v>45992</v>
      </c>
      <c r="E6181" s="184" t="str">
        <f t="shared" si="390"/>
        <v/>
      </c>
      <c r="F6181" s="184" t="str">
        <f t="shared" si="391"/>
        <v/>
      </c>
      <c r="G6181" s="184" t="str">
        <f t="shared" si="392"/>
        <v/>
      </c>
      <c r="H6181" s="184" t="str">
        <f t="shared" si="393"/>
        <v/>
      </c>
      <c r="L6181">
        <v>89.766605999999996</v>
      </c>
      <c r="R6181">
        <v>89.766605999999996</v>
      </c>
      <c r="S6181" t="s">
        <v>201</v>
      </c>
      <c r="T6181" s="221">
        <v>45566.313194444447</v>
      </c>
    </row>
    <row r="6182" spans="1:20" x14ac:dyDescent="0.35">
      <c r="A6182" t="s">
        <v>110</v>
      </c>
      <c r="B6182" t="s">
        <v>111</v>
      </c>
      <c r="C6182" t="s">
        <v>92</v>
      </c>
      <c r="D6182" s="29">
        <v>45993</v>
      </c>
      <c r="E6182" s="184" t="str">
        <f t="shared" si="390"/>
        <v/>
      </c>
      <c r="F6182" s="184" t="str">
        <f t="shared" si="391"/>
        <v/>
      </c>
      <c r="G6182" s="184" t="str">
        <f t="shared" si="392"/>
        <v/>
      </c>
      <c r="H6182" s="184" t="str">
        <f t="shared" si="393"/>
        <v/>
      </c>
      <c r="L6182">
        <v>89.766605999999996</v>
      </c>
      <c r="R6182">
        <v>89.766605999999996</v>
      </c>
      <c r="S6182" t="s">
        <v>201</v>
      </c>
      <c r="T6182" s="221">
        <v>45566.313194444447</v>
      </c>
    </row>
    <row r="6183" spans="1:20" x14ac:dyDescent="0.35">
      <c r="A6183" t="s">
        <v>110</v>
      </c>
      <c r="B6183" t="s">
        <v>111</v>
      </c>
      <c r="C6183" t="s">
        <v>92</v>
      </c>
      <c r="D6183" s="29">
        <v>45994</v>
      </c>
      <c r="E6183" s="184" t="str">
        <f t="shared" si="390"/>
        <v/>
      </c>
      <c r="F6183" s="184" t="str">
        <f t="shared" si="391"/>
        <v/>
      </c>
      <c r="G6183" s="184" t="str">
        <f t="shared" si="392"/>
        <v/>
      </c>
      <c r="H6183" s="184" t="str">
        <f t="shared" si="393"/>
        <v/>
      </c>
      <c r="L6183">
        <v>89.766605999999996</v>
      </c>
      <c r="R6183">
        <v>89.766605999999996</v>
      </c>
      <c r="S6183" t="s">
        <v>201</v>
      </c>
      <c r="T6183" s="221">
        <v>45566.313194444447</v>
      </c>
    </row>
    <row r="6184" spans="1:20" x14ac:dyDescent="0.35">
      <c r="A6184" t="s">
        <v>110</v>
      </c>
      <c r="B6184" t="s">
        <v>111</v>
      </c>
      <c r="C6184" t="s">
        <v>92</v>
      </c>
      <c r="D6184" s="29">
        <v>45995</v>
      </c>
      <c r="E6184" s="184" t="str">
        <f t="shared" si="390"/>
        <v/>
      </c>
      <c r="F6184" s="184" t="str">
        <f t="shared" si="391"/>
        <v/>
      </c>
      <c r="G6184" s="184" t="str">
        <f t="shared" si="392"/>
        <v/>
      </c>
      <c r="H6184" s="184" t="str">
        <f t="shared" si="393"/>
        <v/>
      </c>
      <c r="L6184">
        <v>89.766605999999996</v>
      </c>
      <c r="R6184">
        <v>89.766605999999996</v>
      </c>
      <c r="S6184" t="s">
        <v>201</v>
      </c>
      <c r="T6184" s="221">
        <v>45566.313194444447</v>
      </c>
    </row>
    <row r="6185" spans="1:20" x14ac:dyDescent="0.35">
      <c r="A6185" t="s">
        <v>110</v>
      </c>
      <c r="B6185" t="s">
        <v>111</v>
      </c>
      <c r="C6185" t="s">
        <v>92</v>
      </c>
      <c r="D6185" s="29">
        <v>45996</v>
      </c>
      <c r="E6185" s="184" t="str">
        <f t="shared" si="390"/>
        <v/>
      </c>
      <c r="F6185" s="184" t="str">
        <f t="shared" si="391"/>
        <v/>
      </c>
      <c r="G6185" s="184" t="str">
        <f t="shared" si="392"/>
        <v/>
      </c>
      <c r="H6185" s="184" t="str">
        <f t="shared" si="393"/>
        <v/>
      </c>
      <c r="L6185">
        <v>89.766605999999996</v>
      </c>
      <c r="R6185">
        <v>89.766605999999996</v>
      </c>
      <c r="S6185" t="s">
        <v>201</v>
      </c>
      <c r="T6185" s="221">
        <v>45566.313194444447</v>
      </c>
    </row>
    <row r="6186" spans="1:20" x14ac:dyDescent="0.35">
      <c r="A6186" t="s">
        <v>110</v>
      </c>
      <c r="B6186" t="s">
        <v>111</v>
      </c>
      <c r="C6186" t="s">
        <v>92</v>
      </c>
      <c r="D6186" s="29">
        <v>45997</v>
      </c>
      <c r="E6186" s="184" t="str">
        <f t="shared" si="390"/>
        <v/>
      </c>
      <c r="F6186" s="184" t="str">
        <f t="shared" si="391"/>
        <v/>
      </c>
      <c r="G6186" s="184" t="str">
        <f t="shared" si="392"/>
        <v/>
      </c>
      <c r="H6186" s="184" t="str">
        <f t="shared" si="393"/>
        <v/>
      </c>
      <c r="L6186">
        <v>89.766605999999996</v>
      </c>
      <c r="R6186">
        <v>89.766605999999996</v>
      </c>
      <c r="S6186" t="s">
        <v>201</v>
      </c>
      <c r="T6186" s="221">
        <v>45566.313194444447</v>
      </c>
    </row>
    <row r="6187" spans="1:20" x14ac:dyDescent="0.35">
      <c r="A6187" t="s">
        <v>110</v>
      </c>
      <c r="B6187" t="s">
        <v>111</v>
      </c>
      <c r="C6187" t="s">
        <v>92</v>
      </c>
      <c r="D6187" s="29">
        <v>45998</v>
      </c>
      <c r="E6187" s="184" t="str">
        <f t="shared" si="390"/>
        <v/>
      </c>
      <c r="F6187" s="184" t="str">
        <f t="shared" si="391"/>
        <v/>
      </c>
      <c r="G6187" s="184" t="str">
        <f t="shared" si="392"/>
        <v/>
      </c>
      <c r="H6187" s="184" t="str">
        <f t="shared" si="393"/>
        <v/>
      </c>
      <c r="L6187">
        <v>89.766605999999996</v>
      </c>
      <c r="R6187">
        <v>89.766605999999996</v>
      </c>
      <c r="S6187" t="s">
        <v>201</v>
      </c>
      <c r="T6187" s="221">
        <v>45566.313194444447</v>
      </c>
    </row>
    <row r="6188" spans="1:20" x14ac:dyDescent="0.35">
      <c r="A6188" t="s">
        <v>110</v>
      </c>
      <c r="B6188" t="s">
        <v>111</v>
      </c>
      <c r="C6188" t="s">
        <v>92</v>
      </c>
      <c r="D6188" s="29">
        <v>45999</v>
      </c>
      <c r="E6188" s="184" t="str">
        <f t="shared" si="390"/>
        <v/>
      </c>
      <c r="F6188" s="184" t="str">
        <f t="shared" si="391"/>
        <v/>
      </c>
      <c r="G6188" s="184" t="str">
        <f t="shared" si="392"/>
        <v/>
      </c>
      <c r="H6188" s="184" t="str">
        <f t="shared" si="393"/>
        <v/>
      </c>
      <c r="L6188">
        <v>89.766605999999996</v>
      </c>
      <c r="R6188">
        <v>89.766605999999996</v>
      </c>
      <c r="S6188" t="s">
        <v>201</v>
      </c>
      <c r="T6188" s="221">
        <v>45566.313194444447</v>
      </c>
    </row>
    <row r="6189" spans="1:20" x14ac:dyDescent="0.35">
      <c r="A6189" t="s">
        <v>110</v>
      </c>
      <c r="B6189" t="s">
        <v>111</v>
      </c>
      <c r="C6189" t="s">
        <v>92</v>
      </c>
      <c r="D6189" s="29">
        <v>46000</v>
      </c>
      <c r="E6189" s="184" t="str">
        <f t="shared" si="390"/>
        <v/>
      </c>
      <c r="F6189" s="184" t="str">
        <f t="shared" si="391"/>
        <v/>
      </c>
      <c r="G6189" s="184" t="str">
        <f t="shared" si="392"/>
        <v/>
      </c>
      <c r="H6189" s="184" t="str">
        <f t="shared" si="393"/>
        <v/>
      </c>
      <c r="L6189">
        <v>89.766605999999996</v>
      </c>
      <c r="R6189">
        <v>89.766605999999996</v>
      </c>
      <c r="S6189" t="s">
        <v>201</v>
      </c>
      <c r="T6189" s="221">
        <v>45566.313194444447</v>
      </c>
    </row>
    <row r="6190" spans="1:20" x14ac:dyDescent="0.35">
      <c r="A6190" t="s">
        <v>110</v>
      </c>
      <c r="B6190" t="s">
        <v>111</v>
      </c>
      <c r="C6190" t="s">
        <v>92</v>
      </c>
      <c r="D6190" s="29">
        <v>46001</v>
      </c>
      <c r="E6190" s="184" t="str">
        <f t="shared" si="390"/>
        <v/>
      </c>
      <c r="F6190" s="184" t="str">
        <f t="shared" si="391"/>
        <v/>
      </c>
      <c r="G6190" s="184" t="str">
        <f t="shared" si="392"/>
        <v/>
      </c>
      <c r="H6190" s="184" t="str">
        <f t="shared" si="393"/>
        <v/>
      </c>
      <c r="L6190">
        <v>89.766605999999996</v>
      </c>
      <c r="R6190">
        <v>89.766605999999996</v>
      </c>
      <c r="S6190" t="s">
        <v>201</v>
      </c>
      <c r="T6190" s="221">
        <v>45566.313194444447</v>
      </c>
    </row>
    <row r="6191" spans="1:20" x14ac:dyDescent="0.35">
      <c r="A6191" t="s">
        <v>110</v>
      </c>
      <c r="B6191" t="s">
        <v>111</v>
      </c>
      <c r="C6191" t="s">
        <v>92</v>
      </c>
      <c r="D6191" s="29">
        <v>46002</v>
      </c>
      <c r="E6191" s="184" t="str">
        <f t="shared" si="390"/>
        <v/>
      </c>
      <c r="F6191" s="184" t="str">
        <f t="shared" si="391"/>
        <v/>
      </c>
      <c r="G6191" s="184" t="str">
        <f t="shared" si="392"/>
        <v/>
      </c>
      <c r="H6191" s="184" t="str">
        <f t="shared" si="393"/>
        <v/>
      </c>
      <c r="L6191">
        <v>89.766605999999996</v>
      </c>
      <c r="R6191">
        <v>89.766605999999996</v>
      </c>
      <c r="S6191" t="s">
        <v>201</v>
      </c>
      <c r="T6191" s="221">
        <v>45566.313194444447</v>
      </c>
    </row>
    <row r="6192" spans="1:20" x14ac:dyDescent="0.35">
      <c r="A6192" t="s">
        <v>110</v>
      </c>
      <c r="B6192" t="s">
        <v>111</v>
      </c>
      <c r="C6192" t="s">
        <v>92</v>
      </c>
      <c r="D6192" s="29">
        <v>46003</v>
      </c>
      <c r="E6192" s="184" t="str">
        <f t="shared" si="390"/>
        <v/>
      </c>
      <c r="F6192" s="184" t="str">
        <f t="shared" si="391"/>
        <v/>
      </c>
      <c r="G6192" s="184" t="str">
        <f t="shared" si="392"/>
        <v/>
      </c>
      <c r="H6192" s="184" t="str">
        <f t="shared" si="393"/>
        <v/>
      </c>
      <c r="L6192">
        <v>89.766605999999996</v>
      </c>
      <c r="R6192">
        <v>89.766605999999996</v>
      </c>
      <c r="S6192" t="s">
        <v>201</v>
      </c>
      <c r="T6192" s="221">
        <v>45566.313194444447</v>
      </c>
    </row>
    <row r="6193" spans="1:20" x14ac:dyDescent="0.35">
      <c r="A6193" t="s">
        <v>110</v>
      </c>
      <c r="B6193" t="s">
        <v>111</v>
      </c>
      <c r="C6193" t="s">
        <v>92</v>
      </c>
      <c r="D6193" s="29">
        <v>46004</v>
      </c>
      <c r="E6193" s="184" t="str">
        <f t="shared" si="390"/>
        <v/>
      </c>
      <c r="F6193" s="184" t="str">
        <f t="shared" si="391"/>
        <v/>
      </c>
      <c r="G6193" s="184" t="str">
        <f t="shared" si="392"/>
        <v/>
      </c>
      <c r="H6193" s="184" t="str">
        <f t="shared" si="393"/>
        <v/>
      </c>
      <c r="L6193">
        <v>89.766605999999996</v>
      </c>
      <c r="R6193">
        <v>89.766605999999996</v>
      </c>
      <c r="S6193" t="s">
        <v>201</v>
      </c>
      <c r="T6193" s="221">
        <v>45566.313194444447</v>
      </c>
    </row>
    <row r="6194" spans="1:20" x14ac:dyDescent="0.35">
      <c r="A6194" t="s">
        <v>110</v>
      </c>
      <c r="B6194" t="s">
        <v>111</v>
      </c>
      <c r="C6194" t="s">
        <v>92</v>
      </c>
      <c r="D6194" s="29">
        <v>46005</v>
      </c>
      <c r="E6194" s="184" t="str">
        <f t="shared" si="390"/>
        <v/>
      </c>
      <c r="F6194" s="184" t="str">
        <f t="shared" si="391"/>
        <v/>
      </c>
      <c r="G6194" s="184" t="str">
        <f t="shared" si="392"/>
        <v/>
      </c>
      <c r="H6194" s="184" t="str">
        <f t="shared" si="393"/>
        <v/>
      </c>
      <c r="L6194">
        <v>89.766605999999996</v>
      </c>
      <c r="R6194">
        <v>89.766605999999996</v>
      </c>
      <c r="S6194" t="s">
        <v>201</v>
      </c>
      <c r="T6194" s="221">
        <v>45566.313194444447</v>
      </c>
    </row>
    <row r="6195" spans="1:20" x14ac:dyDescent="0.35">
      <c r="A6195" t="s">
        <v>110</v>
      </c>
      <c r="B6195" t="s">
        <v>111</v>
      </c>
      <c r="C6195" t="s">
        <v>92</v>
      </c>
      <c r="D6195" s="29">
        <v>46006</v>
      </c>
      <c r="E6195" s="184" t="str">
        <f t="shared" si="390"/>
        <v/>
      </c>
      <c r="F6195" s="184" t="str">
        <f t="shared" si="391"/>
        <v/>
      </c>
      <c r="G6195" s="184" t="str">
        <f t="shared" si="392"/>
        <v/>
      </c>
      <c r="H6195" s="184" t="str">
        <f t="shared" si="393"/>
        <v/>
      </c>
      <c r="L6195">
        <v>89.766605999999996</v>
      </c>
      <c r="R6195">
        <v>89.766605999999996</v>
      </c>
      <c r="S6195" t="s">
        <v>201</v>
      </c>
      <c r="T6195" s="221">
        <v>45566.313194444447</v>
      </c>
    </row>
    <row r="6196" spans="1:20" x14ac:dyDescent="0.35">
      <c r="A6196" t="s">
        <v>110</v>
      </c>
      <c r="B6196" t="s">
        <v>111</v>
      </c>
      <c r="C6196" t="s">
        <v>92</v>
      </c>
      <c r="D6196" s="29">
        <v>46007</v>
      </c>
      <c r="E6196" s="184" t="str">
        <f t="shared" si="390"/>
        <v/>
      </c>
      <c r="F6196" s="184" t="str">
        <f t="shared" si="391"/>
        <v/>
      </c>
      <c r="G6196" s="184" t="str">
        <f t="shared" si="392"/>
        <v/>
      </c>
      <c r="H6196" s="184" t="str">
        <f t="shared" si="393"/>
        <v/>
      </c>
      <c r="L6196">
        <v>89.766605999999996</v>
      </c>
      <c r="R6196">
        <v>89.766605999999996</v>
      </c>
      <c r="S6196" t="s">
        <v>201</v>
      </c>
      <c r="T6196" s="221">
        <v>45566.313194444447</v>
      </c>
    </row>
    <row r="6197" spans="1:20" x14ac:dyDescent="0.35">
      <c r="A6197" t="s">
        <v>110</v>
      </c>
      <c r="B6197" t="s">
        <v>111</v>
      </c>
      <c r="C6197" t="s">
        <v>92</v>
      </c>
      <c r="D6197" s="29">
        <v>46008</v>
      </c>
      <c r="E6197" s="184" t="str">
        <f t="shared" si="390"/>
        <v/>
      </c>
      <c r="F6197" s="184" t="str">
        <f t="shared" si="391"/>
        <v/>
      </c>
      <c r="G6197" s="184" t="str">
        <f t="shared" si="392"/>
        <v/>
      </c>
      <c r="H6197" s="184" t="str">
        <f t="shared" si="393"/>
        <v/>
      </c>
      <c r="L6197">
        <v>89.766605999999996</v>
      </c>
      <c r="R6197">
        <v>89.766605999999996</v>
      </c>
      <c r="S6197" t="s">
        <v>201</v>
      </c>
      <c r="T6197" s="221">
        <v>45566.313194444447</v>
      </c>
    </row>
    <row r="6198" spans="1:20" x14ac:dyDescent="0.35">
      <c r="A6198" t="s">
        <v>110</v>
      </c>
      <c r="B6198" t="s">
        <v>111</v>
      </c>
      <c r="C6198" t="s">
        <v>92</v>
      </c>
      <c r="D6198" s="29">
        <v>46009</v>
      </c>
      <c r="E6198" s="184" t="str">
        <f t="shared" si="390"/>
        <v/>
      </c>
      <c r="F6198" s="184" t="str">
        <f t="shared" si="391"/>
        <v/>
      </c>
      <c r="G6198" s="184" t="str">
        <f t="shared" si="392"/>
        <v/>
      </c>
      <c r="H6198" s="184" t="str">
        <f t="shared" si="393"/>
        <v/>
      </c>
      <c r="L6198">
        <v>89.766605999999996</v>
      </c>
      <c r="R6198">
        <v>89.766605999999996</v>
      </c>
      <c r="S6198" t="s">
        <v>201</v>
      </c>
      <c r="T6198" s="221">
        <v>45566.313194444447</v>
      </c>
    </row>
    <row r="6199" spans="1:20" x14ac:dyDescent="0.35">
      <c r="A6199" t="s">
        <v>110</v>
      </c>
      <c r="B6199" t="s">
        <v>111</v>
      </c>
      <c r="C6199" t="s">
        <v>92</v>
      </c>
      <c r="D6199" s="29">
        <v>46010</v>
      </c>
      <c r="E6199" s="184" t="str">
        <f t="shared" si="390"/>
        <v/>
      </c>
      <c r="F6199" s="184" t="str">
        <f t="shared" si="391"/>
        <v/>
      </c>
      <c r="G6199" s="184" t="str">
        <f t="shared" si="392"/>
        <v/>
      </c>
      <c r="H6199" s="184" t="str">
        <f t="shared" si="393"/>
        <v/>
      </c>
      <c r="L6199">
        <v>89.766605999999996</v>
      </c>
      <c r="R6199">
        <v>89.766605999999996</v>
      </c>
      <c r="S6199" t="s">
        <v>201</v>
      </c>
      <c r="T6199" s="221">
        <v>45566.313194444447</v>
      </c>
    </row>
    <row r="6200" spans="1:20" x14ac:dyDescent="0.35">
      <c r="A6200" t="s">
        <v>110</v>
      </c>
      <c r="B6200" t="s">
        <v>111</v>
      </c>
      <c r="C6200" t="s">
        <v>92</v>
      </c>
      <c r="D6200" s="29">
        <v>46011</v>
      </c>
      <c r="E6200" s="184" t="str">
        <f t="shared" si="390"/>
        <v/>
      </c>
      <c r="F6200" s="184" t="str">
        <f t="shared" si="391"/>
        <v/>
      </c>
      <c r="G6200" s="184" t="str">
        <f t="shared" si="392"/>
        <v/>
      </c>
      <c r="H6200" s="184" t="str">
        <f t="shared" si="393"/>
        <v/>
      </c>
      <c r="L6200">
        <v>89.766605999999996</v>
      </c>
      <c r="R6200">
        <v>89.766605999999996</v>
      </c>
      <c r="S6200" t="s">
        <v>201</v>
      </c>
      <c r="T6200" s="221">
        <v>45566.313194444447</v>
      </c>
    </row>
    <row r="6201" spans="1:20" x14ac:dyDescent="0.35">
      <c r="A6201" t="s">
        <v>110</v>
      </c>
      <c r="B6201" t="s">
        <v>111</v>
      </c>
      <c r="C6201" t="s">
        <v>92</v>
      </c>
      <c r="D6201" s="29">
        <v>46012</v>
      </c>
      <c r="E6201" s="184" t="str">
        <f t="shared" si="390"/>
        <v/>
      </c>
      <c r="F6201" s="184" t="str">
        <f t="shared" si="391"/>
        <v/>
      </c>
      <c r="G6201" s="184" t="str">
        <f t="shared" si="392"/>
        <v/>
      </c>
      <c r="H6201" s="184" t="str">
        <f t="shared" si="393"/>
        <v/>
      </c>
      <c r="L6201">
        <v>89.766605999999996</v>
      </c>
      <c r="R6201">
        <v>89.766605999999996</v>
      </c>
      <c r="S6201" t="s">
        <v>201</v>
      </c>
      <c r="T6201" s="221">
        <v>45566.313194444447</v>
      </c>
    </row>
    <row r="6202" spans="1:20" x14ac:dyDescent="0.35">
      <c r="A6202" t="s">
        <v>110</v>
      </c>
      <c r="B6202" t="s">
        <v>111</v>
      </c>
      <c r="C6202" t="s">
        <v>92</v>
      </c>
      <c r="D6202" s="29">
        <v>46013</v>
      </c>
      <c r="E6202" s="184" t="str">
        <f t="shared" si="390"/>
        <v/>
      </c>
      <c r="F6202" s="184" t="str">
        <f t="shared" si="391"/>
        <v/>
      </c>
      <c r="G6202" s="184" t="str">
        <f t="shared" si="392"/>
        <v/>
      </c>
      <c r="H6202" s="184" t="str">
        <f t="shared" si="393"/>
        <v/>
      </c>
      <c r="L6202">
        <v>89.766605999999996</v>
      </c>
      <c r="R6202">
        <v>89.766605999999996</v>
      </c>
      <c r="S6202" t="s">
        <v>201</v>
      </c>
      <c r="T6202" s="221">
        <v>45566.313194444447</v>
      </c>
    </row>
    <row r="6203" spans="1:20" x14ac:dyDescent="0.35">
      <c r="A6203" t="s">
        <v>110</v>
      </c>
      <c r="B6203" t="s">
        <v>111</v>
      </c>
      <c r="C6203" t="s">
        <v>92</v>
      </c>
      <c r="D6203" s="29">
        <v>46014</v>
      </c>
      <c r="E6203" s="184" t="str">
        <f t="shared" si="390"/>
        <v/>
      </c>
      <c r="F6203" s="184" t="str">
        <f t="shared" si="391"/>
        <v/>
      </c>
      <c r="G6203" s="184" t="str">
        <f t="shared" si="392"/>
        <v/>
      </c>
      <c r="H6203" s="184" t="str">
        <f t="shared" si="393"/>
        <v/>
      </c>
      <c r="L6203">
        <v>89.766605999999996</v>
      </c>
      <c r="R6203">
        <v>89.766605999999996</v>
      </c>
      <c r="S6203" t="s">
        <v>201</v>
      </c>
      <c r="T6203" s="221">
        <v>45566.313194444447</v>
      </c>
    </row>
    <row r="6204" spans="1:20" x14ac:dyDescent="0.35">
      <c r="A6204" t="s">
        <v>110</v>
      </c>
      <c r="B6204" t="s">
        <v>111</v>
      </c>
      <c r="C6204" t="s">
        <v>92</v>
      </c>
      <c r="D6204" s="29">
        <v>46015</v>
      </c>
      <c r="E6204" s="184" t="str">
        <f t="shared" si="390"/>
        <v/>
      </c>
      <c r="F6204" s="184" t="str">
        <f t="shared" si="391"/>
        <v/>
      </c>
      <c r="G6204" s="184" t="str">
        <f t="shared" si="392"/>
        <v/>
      </c>
      <c r="H6204" s="184" t="str">
        <f t="shared" si="393"/>
        <v/>
      </c>
      <c r="L6204">
        <v>89.766605999999996</v>
      </c>
      <c r="R6204">
        <v>89.766605999999996</v>
      </c>
      <c r="S6204" t="s">
        <v>201</v>
      </c>
      <c r="T6204" s="221">
        <v>45566.313194444447</v>
      </c>
    </row>
    <row r="6205" spans="1:20" x14ac:dyDescent="0.35">
      <c r="A6205" t="s">
        <v>110</v>
      </c>
      <c r="B6205" t="s">
        <v>111</v>
      </c>
      <c r="C6205" t="s">
        <v>92</v>
      </c>
      <c r="D6205" s="29">
        <v>46016</v>
      </c>
      <c r="E6205" s="184" t="str">
        <f t="shared" si="390"/>
        <v/>
      </c>
      <c r="F6205" s="184" t="str">
        <f t="shared" si="391"/>
        <v/>
      </c>
      <c r="G6205" s="184" t="str">
        <f t="shared" si="392"/>
        <v/>
      </c>
      <c r="H6205" s="184" t="str">
        <f t="shared" si="393"/>
        <v/>
      </c>
      <c r="L6205">
        <v>89.766605999999996</v>
      </c>
      <c r="R6205">
        <v>89.766605999999996</v>
      </c>
      <c r="S6205" t="s">
        <v>201</v>
      </c>
      <c r="T6205" s="221">
        <v>45566.313194444447</v>
      </c>
    </row>
    <row r="6206" spans="1:20" x14ac:dyDescent="0.35">
      <c r="A6206" t="s">
        <v>110</v>
      </c>
      <c r="B6206" t="s">
        <v>111</v>
      </c>
      <c r="C6206" t="s">
        <v>92</v>
      </c>
      <c r="D6206" s="29">
        <v>46017</v>
      </c>
      <c r="E6206" s="184" t="str">
        <f t="shared" si="390"/>
        <v/>
      </c>
      <c r="F6206" s="184" t="str">
        <f t="shared" si="391"/>
        <v/>
      </c>
      <c r="G6206" s="184" t="str">
        <f t="shared" si="392"/>
        <v/>
      </c>
      <c r="H6206" s="184" t="str">
        <f t="shared" si="393"/>
        <v/>
      </c>
      <c r="L6206">
        <v>89.766605999999996</v>
      </c>
      <c r="R6206">
        <v>89.766605999999996</v>
      </c>
      <c r="S6206" t="s">
        <v>201</v>
      </c>
      <c r="T6206" s="221">
        <v>45566.313194444447</v>
      </c>
    </row>
    <row r="6207" spans="1:20" x14ac:dyDescent="0.35">
      <c r="A6207" t="s">
        <v>110</v>
      </c>
      <c r="B6207" t="s">
        <v>111</v>
      </c>
      <c r="C6207" t="s">
        <v>92</v>
      </c>
      <c r="D6207" s="29">
        <v>46018</v>
      </c>
      <c r="E6207" s="184" t="str">
        <f t="shared" si="390"/>
        <v/>
      </c>
      <c r="F6207" s="184" t="str">
        <f t="shared" si="391"/>
        <v/>
      </c>
      <c r="G6207" s="184" t="str">
        <f t="shared" si="392"/>
        <v/>
      </c>
      <c r="H6207" s="184" t="str">
        <f t="shared" si="393"/>
        <v/>
      </c>
      <c r="L6207">
        <v>89.766605999999996</v>
      </c>
      <c r="R6207">
        <v>89.766605999999996</v>
      </c>
      <c r="S6207" t="s">
        <v>201</v>
      </c>
      <c r="T6207" s="221">
        <v>45566.313194444447</v>
      </c>
    </row>
    <row r="6208" spans="1:20" x14ac:dyDescent="0.35">
      <c r="A6208" t="s">
        <v>110</v>
      </c>
      <c r="B6208" t="s">
        <v>111</v>
      </c>
      <c r="C6208" t="s">
        <v>92</v>
      </c>
      <c r="D6208" s="29">
        <v>46019</v>
      </c>
      <c r="E6208" s="184" t="str">
        <f t="shared" si="390"/>
        <v/>
      </c>
      <c r="F6208" s="184" t="str">
        <f t="shared" si="391"/>
        <v/>
      </c>
      <c r="G6208" s="184" t="str">
        <f t="shared" si="392"/>
        <v/>
      </c>
      <c r="H6208" s="184" t="str">
        <f t="shared" si="393"/>
        <v/>
      </c>
      <c r="L6208">
        <v>89.766605999999996</v>
      </c>
      <c r="R6208">
        <v>89.766605999999996</v>
      </c>
      <c r="S6208" t="s">
        <v>201</v>
      </c>
      <c r="T6208" s="221">
        <v>45566.313194444447</v>
      </c>
    </row>
    <row r="6209" spans="1:20" x14ac:dyDescent="0.35">
      <c r="A6209" t="s">
        <v>110</v>
      </c>
      <c r="B6209" t="s">
        <v>111</v>
      </c>
      <c r="C6209" t="s">
        <v>92</v>
      </c>
      <c r="D6209" s="29">
        <v>46020</v>
      </c>
      <c r="E6209" s="184" t="str">
        <f t="shared" si="390"/>
        <v/>
      </c>
      <c r="F6209" s="184" t="str">
        <f t="shared" si="391"/>
        <v/>
      </c>
      <c r="G6209" s="184" t="str">
        <f t="shared" si="392"/>
        <v/>
      </c>
      <c r="H6209" s="184" t="str">
        <f t="shared" si="393"/>
        <v/>
      </c>
      <c r="L6209">
        <v>89.766605999999996</v>
      </c>
      <c r="R6209">
        <v>89.766605999999996</v>
      </c>
      <c r="S6209" t="s">
        <v>201</v>
      </c>
      <c r="T6209" s="221">
        <v>45566.313194444447</v>
      </c>
    </row>
    <row r="6210" spans="1:20" x14ac:dyDescent="0.35">
      <c r="A6210" t="s">
        <v>110</v>
      </c>
      <c r="B6210" t="s">
        <v>111</v>
      </c>
      <c r="C6210" t="s">
        <v>92</v>
      </c>
      <c r="D6210" s="29">
        <v>46021</v>
      </c>
      <c r="E6210" s="184" t="str">
        <f t="shared" si="390"/>
        <v/>
      </c>
      <c r="F6210" s="184" t="str">
        <f t="shared" si="391"/>
        <v/>
      </c>
      <c r="G6210" s="184" t="str">
        <f t="shared" si="392"/>
        <v/>
      </c>
      <c r="H6210" s="184" t="str">
        <f t="shared" si="393"/>
        <v/>
      </c>
      <c r="L6210">
        <v>89.766605999999996</v>
      </c>
      <c r="R6210">
        <v>89.766605999999996</v>
      </c>
      <c r="S6210" t="s">
        <v>201</v>
      </c>
      <c r="T6210" s="221">
        <v>45566.313194444447</v>
      </c>
    </row>
    <row r="6211" spans="1:20" x14ac:dyDescent="0.35">
      <c r="A6211" t="s">
        <v>110</v>
      </c>
      <c r="B6211" t="s">
        <v>111</v>
      </c>
      <c r="C6211" t="s">
        <v>92</v>
      </c>
      <c r="D6211" s="29">
        <v>46022</v>
      </c>
      <c r="E6211" s="184" t="str">
        <f t="shared" si="390"/>
        <v/>
      </c>
      <c r="F6211" s="184" t="str">
        <f t="shared" si="391"/>
        <v/>
      </c>
      <c r="G6211" s="184" t="str">
        <f t="shared" si="392"/>
        <v/>
      </c>
      <c r="H6211" s="184" t="str">
        <f t="shared" si="393"/>
        <v/>
      </c>
      <c r="L6211">
        <v>89.766605999999996</v>
      </c>
      <c r="R6211">
        <v>89.766605999999996</v>
      </c>
      <c r="S6211" t="s">
        <v>201</v>
      </c>
      <c r="T6211" s="221">
        <v>45566.313194444447</v>
      </c>
    </row>
    <row r="6212" spans="1:20" x14ac:dyDescent="0.35">
      <c r="A6212" t="s">
        <v>112</v>
      </c>
      <c r="B6212" t="s">
        <v>70</v>
      </c>
      <c r="C6212" t="s">
        <v>97</v>
      </c>
      <c r="D6212" s="29">
        <v>45658</v>
      </c>
      <c r="E6212" s="184" t="str">
        <f t="shared" si="390"/>
        <v/>
      </c>
      <c r="F6212" s="184" t="str">
        <f t="shared" si="391"/>
        <v/>
      </c>
      <c r="G6212" s="184" t="str">
        <f t="shared" si="392"/>
        <v/>
      </c>
      <c r="H6212" s="184" t="str">
        <f t="shared" si="393"/>
        <v/>
      </c>
      <c r="J6212" t="s">
        <v>253</v>
      </c>
      <c r="K6212" t="s">
        <v>253</v>
      </c>
      <c r="L6212">
        <v>339.11828700000001</v>
      </c>
      <c r="R6212">
        <v>339.118292</v>
      </c>
      <c r="S6212" t="s">
        <v>201</v>
      </c>
      <c r="T6212" s="221">
        <v>45498.336805555555</v>
      </c>
    </row>
    <row r="6213" spans="1:20" x14ac:dyDescent="0.35">
      <c r="A6213" t="s">
        <v>112</v>
      </c>
      <c r="B6213" t="s">
        <v>70</v>
      </c>
      <c r="C6213" t="s">
        <v>97</v>
      </c>
      <c r="D6213" s="29">
        <v>45659</v>
      </c>
      <c r="E6213" s="184" t="str">
        <f t="shared" si="390"/>
        <v/>
      </c>
      <c r="F6213" s="184" t="str">
        <f t="shared" si="391"/>
        <v/>
      </c>
      <c r="G6213" s="184" t="str">
        <f t="shared" si="392"/>
        <v/>
      </c>
      <c r="H6213" s="184" t="str">
        <f t="shared" si="393"/>
        <v/>
      </c>
      <c r="J6213" t="s">
        <v>253</v>
      </c>
      <c r="K6213" t="s">
        <v>253</v>
      </c>
      <c r="L6213">
        <v>339.11828700000001</v>
      </c>
      <c r="R6213">
        <v>339.118292</v>
      </c>
      <c r="S6213" t="s">
        <v>201</v>
      </c>
      <c r="T6213" s="221">
        <v>45498.336805555555</v>
      </c>
    </row>
    <row r="6214" spans="1:20" x14ac:dyDescent="0.35">
      <c r="A6214" t="s">
        <v>112</v>
      </c>
      <c r="B6214" t="s">
        <v>70</v>
      </c>
      <c r="C6214" t="s">
        <v>97</v>
      </c>
      <c r="D6214" s="29">
        <v>45660</v>
      </c>
      <c r="E6214" s="184" t="str">
        <f t="shared" si="390"/>
        <v/>
      </c>
      <c r="F6214" s="184" t="str">
        <f t="shared" si="391"/>
        <v/>
      </c>
      <c r="G6214" s="184" t="str">
        <f t="shared" si="392"/>
        <v/>
      </c>
      <c r="H6214" s="184" t="str">
        <f t="shared" si="393"/>
        <v/>
      </c>
      <c r="J6214" t="s">
        <v>253</v>
      </c>
      <c r="K6214" t="s">
        <v>253</v>
      </c>
      <c r="L6214">
        <v>339.11828700000001</v>
      </c>
      <c r="R6214">
        <v>339.118292</v>
      </c>
      <c r="S6214" t="s">
        <v>201</v>
      </c>
      <c r="T6214" s="221">
        <v>45498.336805555555</v>
      </c>
    </row>
    <row r="6215" spans="1:20" x14ac:dyDescent="0.35">
      <c r="A6215" t="s">
        <v>112</v>
      </c>
      <c r="B6215" t="s">
        <v>70</v>
      </c>
      <c r="C6215" t="s">
        <v>97</v>
      </c>
      <c r="D6215" s="29">
        <v>45661</v>
      </c>
      <c r="E6215" s="184" t="str">
        <f t="shared" si="390"/>
        <v/>
      </c>
      <c r="F6215" s="184" t="str">
        <f t="shared" si="391"/>
        <v/>
      </c>
      <c r="G6215" s="184" t="str">
        <f t="shared" si="392"/>
        <v/>
      </c>
      <c r="H6215" s="184" t="str">
        <f t="shared" si="393"/>
        <v/>
      </c>
      <c r="J6215" t="s">
        <v>253</v>
      </c>
      <c r="K6215" t="s">
        <v>253</v>
      </c>
      <c r="L6215">
        <v>339.11828700000001</v>
      </c>
      <c r="R6215">
        <v>339.118292</v>
      </c>
      <c r="S6215" t="s">
        <v>201</v>
      </c>
      <c r="T6215" s="221">
        <v>45498.336805555555</v>
      </c>
    </row>
    <row r="6216" spans="1:20" x14ac:dyDescent="0.35">
      <c r="A6216" t="s">
        <v>112</v>
      </c>
      <c r="B6216" t="s">
        <v>70</v>
      </c>
      <c r="C6216" t="s">
        <v>97</v>
      </c>
      <c r="D6216" s="29">
        <v>45662</v>
      </c>
      <c r="E6216" s="184" t="str">
        <f t="shared" ref="E6216:E6279" si="394">IF(J6216="","",IF(L6216=0,0,IF(1-(J6216/L6216)&lt;0,"",1-(J6216/L6216))))</f>
        <v/>
      </c>
      <c r="F6216" s="184" t="str">
        <f t="shared" ref="F6216:F6279" si="395">IF(K6216="","",IF(L6216=0,0,IF(1-(K6216/L6216)&lt;0,"",1-(K6216/L6216))))</f>
        <v/>
      </c>
      <c r="G6216" s="184" t="str">
        <f t="shared" ref="G6216:G6279" si="396">IF(J6216="","",IF(1-(J6216/R6216)&lt;0,"",1-(J6216/R6216)))</f>
        <v/>
      </c>
      <c r="H6216" s="184" t="str">
        <f t="shared" ref="H6216:H6279" si="397">IF(K6216="","",IF(1-(K6216/R6216)&lt;0,"",1-(K6216/R6216)))</f>
        <v/>
      </c>
      <c r="J6216" t="s">
        <v>253</v>
      </c>
      <c r="K6216" t="s">
        <v>253</v>
      </c>
      <c r="L6216">
        <v>339.11828700000001</v>
      </c>
      <c r="R6216">
        <v>339.118292</v>
      </c>
      <c r="S6216" t="s">
        <v>201</v>
      </c>
      <c r="T6216" s="221">
        <v>45498.336805555555</v>
      </c>
    </row>
    <row r="6217" spans="1:20" x14ac:dyDescent="0.35">
      <c r="A6217" t="s">
        <v>112</v>
      </c>
      <c r="B6217" t="s">
        <v>70</v>
      </c>
      <c r="C6217" t="s">
        <v>97</v>
      </c>
      <c r="D6217" s="29">
        <v>45663</v>
      </c>
      <c r="E6217" s="184" t="str">
        <f t="shared" si="394"/>
        <v/>
      </c>
      <c r="F6217" s="184" t="str">
        <f t="shared" si="395"/>
        <v/>
      </c>
      <c r="G6217" s="184" t="str">
        <f t="shared" si="396"/>
        <v/>
      </c>
      <c r="H6217" s="184" t="str">
        <f t="shared" si="397"/>
        <v/>
      </c>
      <c r="J6217" t="s">
        <v>253</v>
      </c>
      <c r="K6217" t="s">
        <v>253</v>
      </c>
      <c r="L6217">
        <v>339.11828700000001</v>
      </c>
      <c r="R6217">
        <v>339.118292</v>
      </c>
      <c r="S6217" t="s">
        <v>201</v>
      </c>
      <c r="T6217" s="221">
        <v>45498.336805555555</v>
      </c>
    </row>
    <row r="6218" spans="1:20" x14ac:dyDescent="0.35">
      <c r="A6218" t="s">
        <v>112</v>
      </c>
      <c r="B6218" t="s">
        <v>70</v>
      </c>
      <c r="C6218" t="s">
        <v>97</v>
      </c>
      <c r="D6218" s="29">
        <v>45664</v>
      </c>
      <c r="E6218" s="184" t="str">
        <f t="shared" si="394"/>
        <v/>
      </c>
      <c r="F6218" s="184" t="str">
        <f t="shared" si="395"/>
        <v/>
      </c>
      <c r="G6218" s="184" t="str">
        <f t="shared" si="396"/>
        <v/>
      </c>
      <c r="H6218" s="184" t="str">
        <f t="shared" si="397"/>
        <v/>
      </c>
      <c r="J6218" t="s">
        <v>253</v>
      </c>
      <c r="K6218" t="s">
        <v>253</v>
      </c>
      <c r="L6218">
        <v>339.11828700000001</v>
      </c>
      <c r="R6218">
        <v>339.118292</v>
      </c>
      <c r="S6218" t="s">
        <v>201</v>
      </c>
      <c r="T6218" s="221">
        <v>45498.336805555555</v>
      </c>
    </row>
    <row r="6219" spans="1:20" x14ac:dyDescent="0.35">
      <c r="A6219" t="s">
        <v>112</v>
      </c>
      <c r="B6219" t="s">
        <v>70</v>
      </c>
      <c r="C6219" t="s">
        <v>97</v>
      </c>
      <c r="D6219" s="29">
        <v>45665</v>
      </c>
      <c r="E6219" s="184" t="str">
        <f t="shared" si="394"/>
        <v/>
      </c>
      <c r="F6219" s="184" t="str">
        <f t="shared" si="395"/>
        <v/>
      </c>
      <c r="G6219" s="184" t="str">
        <f t="shared" si="396"/>
        <v/>
      </c>
      <c r="H6219" s="184" t="str">
        <f t="shared" si="397"/>
        <v/>
      </c>
      <c r="J6219" t="s">
        <v>253</v>
      </c>
      <c r="K6219" t="s">
        <v>253</v>
      </c>
      <c r="L6219">
        <v>339.11828700000001</v>
      </c>
      <c r="R6219">
        <v>339.118292</v>
      </c>
      <c r="S6219" t="s">
        <v>201</v>
      </c>
      <c r="T6219" s="221">
        <v>45498.336805555555</v>
      </c>
    </row>
    <row r="6220" spans="1:20" x14ac:dyDescent="0.35">
      <c r="A6220" t="s">
        <v>112</v>
      </c>
      <c r="B6220" t="s">
        <v>70</v>
      </c>
      <c r="C6220" t="s">
        <v>97</v>
      </c>
      <c r="D6220" s="29">
        <v>45666</v>
      </c>
      <c r="E6220" s="184" t="str">
        <f t="shared" si="394"/>
        <v/>
      </c>
      <c r="F6220" s="184" t="str">
        <f t="shared" si="395"/>
        <v/>
      </c>
      <c r="G6220" s="184" t="str">
        <f t="shared" si="396"/>
        <v/>
      </c>
      <c r="H6220" s="184" t="str">
        <f t="shared" si="397"/>
        <v/>
      </c>
      <c r="J6220" t="s">
        <v>253</v>
      </c>
      <c r="K6220" t="s">
        <v>253</v>
      </c>
      <c r="L6220">
        <v>339.11828700000001</v>
      </c>
      <c r="R6220">
        <v>339.118292</v>
      </c>
      <c r="S6220" t="s">
        <v>201</v>
      </c>
      <c r="T6220" s="221">
        <v>45498.336805555555</v>
      </c>
    </row>
    <row r="6221" spans="1:20" x14ac:dyDescent="0.35">
      <c r="A6221" t="s">
        <v>112</v>
      </c>
      <c r="B6221" t="s">
        <v>70</v>
      </c>
      <c r="C6221" t="s">
        <v>97</v>
      </c>
      <c r="D6221" s="29">
        <v>45667</v>
      </c>
      <c r="E6221" s="184" t="str">
        <f t="shared" si="394"/>
        <v/>
      </c>
      <c r="F6221" s="184" t="str">
        <f t="shared" si="395"/>
        <v/>
      </c>
      <c r="G6221" s="184" t="str">
        <f t="shared" si="396"/>
        <v/>
      </c>
      <c r="H6221" s="184" t="str">
        <f t="shared" si="397"/>
        <v/>
      </c>
      <c r="J6221" t="s">
        <v>253</v>
      </c>
      <c r="K6221" t="s">
        <v>253</v>
      </c>
      <c r="L6221">
        <v>339.11828700000001</v>
      </c>
      <c r="R6221">
        <v>339.118292</v>
      </c>
      <c r="S6221" t="s">
        <v>201</v>
      </c>
      <c r="T6221" s="221">
        <v>45498.336805555555</v>
      </c>
    </row>
    <row r="6222" spans="1:20" x14ac:dyDescent="0.35">
      <c r="A6222" t="s">
        <v>112</v>
      </c>
      <c r="B6222" t="s">
        <v>70</v>
      </c>
      <c r="C6222" t="s">
        <v>97</v>
      </c>
      <c r="D6222" s="29">
        <v>45668</v>
      </c>
      <c r="E6222" s="184" t="str">
        <f t="shared" si="394"/>
        <v/>
      </c>
      <c r="F6222" s="184" t="str">
        <f t="shared" si="395"/>
        <v/>
      </c>
      <c r="G6222" s="184" t="str">
        <f t="shared" si="396"/>
        <v/>
      </c>
      <c r="H6222" s="184" t="str">
        <f t="shared" si="397"/>
        <v/>
      </c>
      <c r="J6222" t="s">
        <v>253</v>
      </c>
      <c r="K6222" t="s">
        <v>253</v>
      </c>
      <c r="L6222">
        <v>339.11828700000001</v>
      </c>
      <c r="R6222">
        <v>339.118292</v>
      </c>
      <c r="S6222" t="s">
        <v>201</v>
      </c>
      <c r="T6222" s="221">
        <v>45498.336805555555</v>
      </c>
    </row>
    <row r="6223" spans="1:20" x14ac:dyDescent="0.35">
      <c r="A6223" t="s">
        <v>112</v>
      </c>
      <c r="B6223" t="s">
        <v>70</v>
      </c>
      <c r="C6223" t="s">
        <v>97</v>
      </c>
      <c r="D6223" s="29">
        <v>45669</v>
      </c>
      <c r="E6223" s="184" t="str">
        <f t="shared" si="394"/>
        <v/>
      </c>
      <c r="F6223" s="184" t="str">
        <f t="shared" si="395"/>
        <v/>
      </c>
      <c r="G6223" s="184" t="str">
        <f t="shared" si="396"/>
        <v/>
      </c>
      <c r="H6223" s="184" t="str">
        <f t="shared" si="397"/>
        <v/>
      </c>
      <c r="J6223" t="s">
        <v>253</v>
      </c>
      <c r="K6223" t="s">
        <v>253</v>
      </c>
      <c r="L6223">
        <v>339.11828700000001</v>
      </c>
      <c r="R6223">
        <v>339.118292</v>
      </c>
      <c r="S6223" t="s">
        <v>201</v>
      </c>
      <c r="T6223" s="221">
        <v>45498.336805555555</v>
      </c>
    </row>
    <row r="6224" spans="1:20" x14ac:dyDescent="0.35">
      <c r="A6224" t="s">
        <v>112</v>
      </c>
      <c r="B6224" t="s">
        <v>70</v>
      </c>
      <c r="C6224" t="s">
        <v>97</v>
      </c>
      <c r="D6224" s="29">
        <v>45670</v>
      </c>
      <c r="E6224" s="184" t="str">
        <f t="shared" si="394"/>
        <v/>
      </c>
      <c r="F6224" s="184" t="str">
        <f t="shared" si="395"/>
        <v/>
      </c>
      <c r="G6224" s="184" t="str">
        <f t="shared" si="396"/>
        <v/>
      </c>
      <c r="H6224" s="184" t="str">
        <f t="shared" si="397"/>
        <v/>
      </c>
      <c r="J6224" t="s">
        <v>253</v>
      </c>
      <c r="K6224" t="s">
        <v>253</v>
      </c>
      <c r="L6224">
        <v>339.11828700000001</v>
      </c>
      <c r="R6224">
        <v>339.118292</v>
      </c>
      <c r="S6224" t="s">
        <v>201</v>
      </c>
      <c r="T6224" s="221">
        <v>45498.336805555555</v>
      </c>
    </row>
    <row r="6225" spans="1:20" x14ac:dyDescent="0.35">
      <c r="A6225" t="s">
        <v>112</v>
      </c>
      <c r="B6225" t="s">
        <v>70</v>
      </c>
      <c r="C6225" t="s">
        <v>97</v>
      </c>
      <c r="D6225" s="29">
        <v>45671</v>
      </c>
      <c r="E6225" s="184" t="str">
        <f t="shared" si="394"/>
        <v/>
      </c>
      <c r="F6225" s="184" t="str">
        <f t="shared" si="395"/>
        <v/>
      </c>
      <c r="G6225" s="184" t="str">
        <f t="shared" si="396"/>
        <v/>
      </c>
      <c r="H6225" s="184" t="str">
        <f t="shared" si="397"/>
        <v/>
      </c>
      <c r="J6225" t="s">
        <v>253</v>
      </c>
      <c r="K6225" t="s">
        <v>253</v>
      </c>
      <c r="L6225">
        <v>339.11828700000001</v>
      </c>
      <c r="R6225">
        <v>339.118292</v>
      </c>
      <c r="S6225" t="s">
        <v>201</v>
      </c>
      <c r="T6225" s="221">
        <v>45498.336805555555</v>
      </c>
    </row>
    <row r="6226" spans="1:20" x14ac:dyDescent="0.35">
      <c r="A6226" t="s">
        <v>112</v>
      </c>
      <c r="B6226" t="s">
        <v>70</v>
      </c>
      <c r="C6226" t="s">
        <v>97</v>
      </c>
      <c r="D6226" s="29">
        <v>45672</v>
      </c>
      <c r="E6226" s="184" t="str">
        <f t="shared" si="394"/>
        <v/>
      </c>
      <c r="F6226" s="184" t="str">
        <f t="shared" si="395"/>
        <v/>
      </c>
      <c r="G6226" s="184" t="str">
        <f t="shared" si="396"/>
        <v/>
      </c>
      <c r="H6226" s="184" t="str">
        <f t="shared" si="397"/>
        <v/>
      </c>
      <c r="J6226" t="s">
        <v>253</v>
      </c>
      <c r="K6226" t="s">
        <v>253</v>
      </c>
      <c r="L6226">
        <v>339.11828700000001</v>
      </c>
      <c r="R6226">
        <v>339.118292</v>
      </c>
      <c r="S6226" t="s">
        <v>201</v>
      </c>
      <c r="T6226" s="221">
        <v>45498.336805555555</v>
      </c>
    </row>
    <row r="6227" spans="1:20" x14ac:dyDescent="0.35">
      <c r="A6227" t="s">
        <v>112</v>
      </c>
      <c r="B6227" t="s">
        <v>70</v>
      </c>
      <c r="C6227" t="s">
        <v>97</v>
      </c>
      <c r="D6227" s="29">
        <v>45673</v>
      </c>
      <c r="E6227" s="184" t="str">
        <f t="shared" si="394"/>
        <v/>
      </c>
      <c r="F6227" s="184" t="str">
        <f t="shared" si="395"/>
        <v/>
      </c>
      <c r="G6227" s="184" t="str">
        <f t="shared" si="396"/>
        <v/>
      </c>
      <c r="H6227" s="184" t="str">
        <f t="shared" si="397"/>
        <v/>
      </c>
      <c r="J6227" t="s">
        <v>253</v>
      </c>
      <c r="K6227" t="s">
        <v>253</v>
      </c>
      <c r="L6227">
        <v>339.11828700000001</v>
      </c>
      <c r="R6227">
        <v>339.118292</v>
      </c>
      <c r="S6227" t="s">
        <v>201</v>
      </c>
      <c r="T6227" s="221">
        <v>45498.336805555555</v>
      </c>
    </row>
    <row r="6228" spans="1:20" x14ac:dyDescent="0.35">
      <c r="A6228" t="s">
        <v>112</v>
      </c>
      <c r="B6228" t="s">
        <v>70</v>
      </c>
      <c r="C6228" t="s">
        <v>97</v>
      </c>
      <c r="D6228" s="29">
        <v>45674</v>
      </c>
      <c r="E6228" s="184" t="str">
        <f t="shared" si="394"/>
        <v/>
      </c>
      <c r="F6228" s="184" t="str">
        <f t="shared" si="395"/>
        <v/>
      </c>
      <c r="G6228" s="184" t="str">
        <f t="shared" si="396"/>
        <v/>
      </c>
      <c r="H6228" s="184" t="str">
        <f t="shared" si="397"/>
        <v/>
      </c>
      <c r="J6228" t="s">
        <v>253</v>
      </c>
      <c r="K6228" t="s">
        <v>253</v>
      </c>
      <c r="L6228">
        <v>339.11828700000001</v>
      </c>
      <c r="R6228">
        <v>339.118292</v>
      </c>
      <c r="S6228" t="s">
        <v>201</v>
      </c>
      <c r="T6228" s="221">
        <v>45498.336805555555</v>
      </c>
    </row>
    <row r="6229" spans="1:20" x14ac:dyDescent="0.35">
      <c r="A6229" t="s">
        <v>112</v>
      </c>
      <c r="B6229" t="s">
        <v>70</v>
      </c>
      <c r="C6229" t="s">
        <v>97</v>
      </c>
      <c r="D6229" s="29">
        <v>45675</v>
      </c>
      <c r="E6229" s="184" t="str">
        <f t="shared" si="394"/>
        <v/>
      </c>
      <c r="F6229" s="184" t="str">
        <f t="shared" si="395"/>
        <v/>
      </c>
      <c r="G6229" s="184" t="str">
        <f t="shared" si="396"/>
        <v/>
      </c>
      <c r="H6229" s="184" t="str">
        <f t="shared" si="397"/>
        <v/>
      </c>
      <c r="J6229" t="s">
        <v>253</v>
      </c>
      <c r="K6229" t="s">
        <v>253</v>
      </c>
      <c r="L6229">
        <v>339.11828700000001</v>
      </c>
      <c r="R6229">
        <v>339.118292</v>
      </c>
      <c r="S6229" t="s">
        <v>201</v>
      </c>
      <c r="T6229" s="221">
        <v>45498.336805555555</v>
      </c>
    </row>
    <row r="6230" spans="1:20" x14ac:dyDescent="0.35">
      <c r="A6230" t="s">
        <v>112</v>
      </c>
      <c r="B6230" t="s">
        <v>70</v>
      </c>
      <c r="C6230" t="s">
        <v>97</v>
      </c>
      <c r="D6230" s="29">
        <v>45676</v>
      </c>
      <c r="E6230" s="184" t="str">
        <f t="shared" si="394"/>
        <v/>
      </c>
      <c r="F6230" s="184" t="str">
        <f t="shared" si="395"/>
        <v/>
      </c>
      <c r="G6230" s="184" t="str">
        <f t="shared" si="396"/>
        <v/>
      </c>
      <c r="H6230" s="184" t="str">
        <f t="shared" si="397"/>
        <v/>
      </c>
      <c r="J6230" t="s">
        <v>253</v>
      </c>
      <c r="K6230" t="s">
        <v>253</v>
      </c>
      <c r="L6230">
        <v>339.11828700000001</v>
      </c>
      <c r="R6230">
        <v>339.118292</v>
      </c>
      <c r="S6230" t="s">
        <v>201</v>
      </c>
      <c r="T6230" s="221">
        <v>45498.336805555555</v>
      </c>
    </row>
    <row r="6231" spans="1:20" x14ac:dyDescent="0.35">
      <c r="A6231" t="s">
        <v>112</v>
      </c>
      <c r="B6231" t="s">
        <v>70</v>
      </c>
      <c r="C6231" t="s">
        <v>97</v>
      </c>
      <c r="D6231" s="29">
        <v>45677</v>
      </c>
      <c r="E6231" s="184" t="str">
        <f t="shared" si="394"/>
        <v/>
      </c>
      <c r="F6231" s="184" t="str">
        <f t="shared" si="395"/>
        <v/>
      </c>
      <c r="G6231" s="184" t="str">
        <f t="shared" si="396"/>
        <v/>
      </c>
      <c r="H6231" s="184" t="str">
        <f t="shared" si="397"/>
        <v/>
      </c>
      <c r="J6231" t="s">
        <v>253</v>
      </c>
      <c r="K6231" t="s">
        <v>253</v>
      </c>
      <c r="L6231">
        <v>339.11828700000001</v>
      </c>
      <c r="R6231">
        <v>339.118292</v>
      </c>
      <c r="S6231" t="s">
        <v>201</v>
      </c>
      <c r="T6231" s="221">
        <v>45498.336805555555</v>
      </c>
    </row>
    <row r="6232" spans="1:20" x14ac:dyDescent="0.35">
      <c r="A6232" t="s">
        <v>112</v>
      </c>
      <c r="B6232" t="s">
        <v>70</v>
      </c>
      <c r="C6232" t="s">
        <v>97</v>
      </c>
      <c r="D6232" s="29">
        <v>45678</v>
      </c>
      <c r="E6232" s="184" t="str">
        <f t="shared" si="394"/>
        <v/>
      </c>
      <c r="F6232" s="184" t="str">
        <f t="shared" si="395"/>
        <v/>
      </c>
      <c r="G6232" s="184" t="str">
        <f t="shared" si="396"/>
        <v/>
      </c>
      <c r="H6232" s="184" t="str">
        <f t="shared" si="397"/>
        <v/>
      </c>
      <c r="J6232" t="s">
        <v>253</v>
      </c>
      <c r="K6232" t="s">
        <v>253</v>
      </c>
      <c r="L6232">
        <v>339.11828700000001</v>
      </c>
      <c r="R6232">
        <v>339.118292</v>
      </c>
      <c r="S6232" t="s">
        <v>201</v>
      </c>
      <c r="T6232" s="221">
        <v>45498.336805555555</v>
      </c>
    </row>
    <row r="6233" spans="1:20" x14ac:dyDescent="0.35">
      <c r="A6233" t="s">
        <v>112</v>
      </c>
      <c r="B6233" t="s">
        <v>70</v>
      </c>
      <c r="C6233" t="s">
        <v>97</v>
      </c>
      <c r="D6233" s="29">
        <v>45679</v>
      </c>
      <c r="E6233" s="184" t="str">
        <f t="shared" si="394"/>
        <v/>
      </c>
      <c r="F6233" s="184" t="str">
        <f t="shared" si="395"/>
        <v/>
      </c>
      <c r="G6233" s="184" t="str">
        <f t="shared" si="396"/>
        <v/>
      </c>
      <c r="H6233" s="184" t="str">
        <f t="shared" si="397"/>
        <v/>
      </c>
      <c r="J6233" t="s">
        <v>253</v>
      </c>
      <c r="K6233" t="s">
        <v>253</v>
      </c>
      <c r="L6233">
        <v>339.11828700000001</v>
      </c>
      <c r="R6233">
        <v>339.118292</v>
      </c>
      <c r="S6233" t="s">
        <v>201</v>
      </c>
      <c r="T6233" s="221">
        <v>45498.336805555555</v>
      </c>
    </row>
    <row r="6234" spans="1:20" x14ac:dyDescent="0.35">
      <c r="A6234" t="s">
        <v>112</v>
      </c>
      <c r="B6234" t="s">
        <v>70</v>
      </c>
      <c r="C6234" t="s">
        <v>97</v>
      </c>
      <c r="D6234" s="29">
        <v>45680</v>
      </c>
      <c r="E6234" s="184" t="str">
        <f t="shared" si="394"/>
        <v/>
      </c>
      <c r="F6234" s="184" t="str">
        <f t="shared" si="395"/>
        <v/>
      </c>
      <c r="G6234" s="184" t="str">
        <f t="shared" si="396"/>
        <v/>
      </c>
      <c r="H6234" s="184" t="str">
        <f t="shared" si="397"/>
        <v/>
      </c>
      <c r="J6234" t="s">
        <v>253</v>
      </c>
      <c r="K6234" t="s">
        <v>253</v>
      </c>
      <c r="L6234">
        <v>339.11828700000001</v>
      </c>
      <c r="R6234">
        <v>339.118292</v>
      </c>
      <c r="S6234" t="s">
        <v>201</v>
      </c>
      <c r="T6234" s="221">
        <v>45498.336805555555</v>
      </c>
    </row>
    <row r="6235" spans="1:20" x14ac:dyDescent="0.35">
      <c r="A6235" t="s">
        <v>112</v>
      </c>
      <c r="B6235" t="s">
        <v>70</v>
      </c>
      <c r="C6235" t="s">
        <v>97</v>
      </c>
      <c r="D6235" s="29">
        <v>45681</v>
      </c>
      <c r="E6235" s="184" t="str">
        <f t="shared" si="394"/>
        <v/>
      </c>
      <c r="F6235" s="184" t="str">
        <f t="shared" si="395"/>
        <v/>
      </c>
      <c r="G6235" s="184" t="str">
        <f t="shared" si="396"/>
        <v/>
      </c>
      <c r="H6235" s="184" t="str">
        <f t="shared" si="397"/>
        <v/>
      </c>
      <c r="J6235" t="s">
        <v>253</v>
      </c>
      <c r="K6235" t="s">
        <v>253</v>
      </c>
      <c r="L6235">
        <v>339.11828700000001</v>
      </c>
      <c r="R6235">
        <v>339.118292</v>
      </c>
      <c r="S6235" t="s">
        <v>201</v>
      </c>
      <c r="T6235" s="221">
        <v>45498.336805555555</v>
      </c>
    </row>
    <row r="6236" spans="1:20" x14ac:dyDescent="0.35">
      <c r="A6236" t="s">
        <v>112</v>
      </c>
      <c r="B6236" t="s">
        <v>70</v>
      </c>
      <c r="C6236" t="s">
        <v>97</v>
      </c>
      <c r="D6236" s="29">
        <v>45682</v>
      </c>
      <c r="E6236" s="184" t="str">
        <f t="shared" si="394"/>
        <v/>
      </c>
      <c r="F6236" s="184" t="str">
        <f t="shared" si="395"/>
        <v/>
      </c>
      <c r="G6236" s="184" t="str">
        <f t="shared" si="396"/>
        <v/>
      </c>
      <c r="H6236" s="184" t="str">
        <f t="shared" si="397"/>
        <v/>
      </c>
      <c r="J6236" t="s">
        <v>253</v>
      </c>
      <c r="K6236" t="s">
        <v>253</v>
      </c>
      <c r="L6236">
        <v>339.11828700000001</v>
      </c>
      <c r="R6236">
        <v>339.118292</v>
      </c>
      <c r="S6236" t="s">
        <v>201</v>
      </c>
      <c r="T6236" s="221">
        <v>45498.336805555555</v>
      </c>
    </row>
    <row r="6237" spans="1:20" x14ac:dyDescent="0.35">
      <c r="A6237" t="s">
        <v>112</v>
      </c>
      <c r="B6237" t="s">
        <v>70</v>
      </c>
      <c r="C6237" t="s">
        <v>97</v>
      </c>
      <c r="D6237" s="29">
        <v>45683</v>
      </c>
      <c r="E6237" s="184" t="str">
        <f t="shared" si="394"/>
        <v/>
      </c>
      <c r="F6237" s="184" t="str">
        <f t="shared" si="395"/>
        <v/>
      </c>
      <c r="G6237" s="184" t="str">
        <f t="shared" si="396"/>
        <v/>
      </c>
      <c r="H6237" s="184" t="str">
        <f t="shared" si="397"/>
        <v/>
      </c>
      <c r="J6237" t="s">
        <v>253</v>
      </c>
      <c r="K6237" t="s">
        <v>253</v>
      </c>
      <c r="L6237">
        <v>339.11828700000001</v>
      </c>
      <c r="R6237">
        <v>339.118292</v>
      </c>
      <c r="S6237" t="s">
        <v>201</v>
      </c>
      <c r="T6237" s="221">
        <v>45498.336805555555</v>
      </c>
    </row>
    <row r="6238" spans="1:20" x14ac:dyDescent="0.35">
      <c r="A6238" t="s">
        <v>112</v>
      </c>
      <c r="B6238" t="s">
        <v>70</v>
      </c>
      <c r="C6238" t="s">
        <v>97</v>
      </c>
      <c r="D6238" s="29">
        <v>45684</v>
      </c>
      <c r="E6238" s="184" t="str">
        <f t="shared" si="394"/>
        <v/>
      </c>
      <c r="F6238" s="184" t="str">
        <f t="shared" si="395"/>
        <v/>
      </c>
      <c r="G6238" s="184" t="str">
        <f t="shared" si="396"/>
        <v/>
      </c>
      <c r="H6238" s="184" t="str">
        <f t="shared" si="397"/>
        <v/>
      </c>
      <c r="J6238" t="s">
        <v>253</v>
      </c>
      <c r="K6238" t="s">
        <v>253</v>
      </c>
      <c r="L6238">
        <v>339.11828700000001</v>
      </c>
      <c r="R6238">
        <v>339.118292</v>
      </c>
      <c r="S6238" t="s">
        <v>201</v>
      </c>
      <c r="T6238" s="221">
        <v>45498.336805555555</v>
      </c>
    </row>
    <row r="6239" spans="1:20" x14ac:dyDescent="0.35">
      <c r="A6239" t="s">
        <v>112</v>
      </c>
      <c r="B6239" t="s">
        <v>70</v>
      </c>
      <c r="C6239" t="s">
        <v>97</v>
      </c>
      <c r="D6239" s="29">
        <v>45685</v>
      </c>
      <c r="E6239" s="184" t="str">
        <f t="shared" si="394"/>
        <v/>
      </c>
      <c r="F6239" s="184" t="str">
        <f t="shared" si="395"/>
        <v/>
      </c>
      <c r="G6239" s="184" t="str">
        <f t="shared" si="396"/>
        <v/>
      </c>
      <c r="H6239" s="184" t="str">
        <f t="shared" si="397"/>
        <v/>
      </c>
      <c r="J6239" t="s">
        <v>253</v>
      </c>
      <c r="K6239" t="s">
        <v>253</v>
      </c>
      <c r="L6239">
        <v>339.11828700000001</v>
      </c>
      <c r="R6239">
        <v>339.118292</v>
      </c>
      <c r="S6239" t="s">
        <v>201</v>
      </c>
      <c r="T6239" s="221">
        <v>45498.336805555555</v>
      </c>
    </row>
    <row r="6240" spans="1:20" x14ac:dyDescent="0.35">
      <c r="A6240" t="s">
        <v>112</v>
      </c>
      <c r="B6240" t="s">
        <v>70</v>
      </c>
      <c r="C6240" t="s">
        <v>97</v>
      </c>
      <c r="D6240" s="29">
        <v>45686</v>
      </c>
      <c r="E6240" s="184" t="str">
        <f t="shared" si="394"/>
        <v/>
      </c>
      <c r="F6240" s="184" t="str">
        <f t="shared" si="395"/>
        <v/>
      </c>
      <c r="G6240" s="184" t="str">
        <f t="shared" si="396"/>
        <v/>
      </c>
      <c r="H6240" s="184" t="str">
        <f t="shared" si="397"/>
        <v/>
      </c>
      <c r="J6240" t="s">
        <v>253</v>
      </c>
      <c r="K6240" t="s">
        <v>253</v>
      </c>
      <c r="L6240">
        <v>339.11828700000001</v>
      </c>
      <c r="R6240">
        <v>339.118292</v>
      </c>
      <c r="S6240" t="s">
        <v>201</v>
      </c>
      <c r="T6240" s="221">
        <v>45498.336805555555</v>
      </c>
    </row>
    <row r="6241" spans="1:20" x14ac:dyDescent="0.35">
      <c r="A6241" t="s">
        <v>112</v>
      </c>
      <c r="B6241" t="s">
        <v>70</v>
      </c>
      <c r="C6241" t="s">
        <v>97</v>
      </c>
      <c r="D6241" s="29">
        <v>45687</v>
      </c>
      <c r="E6241" s="184" t="str">
        <f t="shared" si="394"/>
        <v/>
      </c>
      <c r="F6241" s="184" t="str">
        <f t="shared" si="395"/>
        <v/>
      </c>
      <c r="G6241" s="184" t="str">
        <f t="shared" si="396"/>
        <v/>
      </c>
      <c r="H6241" s="184" t="str">
        <f t="shared" si="397"/>
        <v/>
      </c>
      <c r="J6241" t="s">
        <v>253</v>
      </c>
      <c r="K6241" t="s">
        <v>253</v>
      </c>
      <c r="L6241">
        <v>339.11828700000001</v>
      </c>
      <c r="R6241">
        <v>339.118292</v>
      </c>
      <c r="S6241" t="s">
        <v>201</v>
      </c>
      <c r="T6241" s="221">
        <v>45498.336805555555</v>
      </c>
    </row>
    <row r="6242" spans="1:20" x14ac:dyDescent="0.35">
      <c r="A6242" t="s">
        <v>112</v>
      </c>
      <c r="B6242" t="s">
        <v>70</v>
      </c>
      <c r="C6242" t="s">
        <v>97</v>
      </c>
      <c r="D6242" s="29">
        <v>45688</v>
      </c>
      <c r="E6242" s="184" t="str">
        <f t="shared" si="394"/>
        <v/>
      </c>
      <c r="F6242" s="184" t="str">
        <f t="shared" si="395"/>
        <v/>
      </c>
      <c r="G6242" s="184" t="str">
        <f t="shared" si="396"/>
        <v/>
      </c>
      <c r="H6242" s="184" t="str">
        <f t="shared" si="397"/>
        <v/>
      </c>
      <c r="J6242" t="s">
        <v>253</v>
      </c>
      <c r="K6242" t="s">
        <v>253</v>
      </c>
      <c r="L6242">
        <v>339.11828700000001</v>
      </c>
      <c r="R6242">
        <v>339.118292</v>
      </c>
      <c r="S6242" t="s">
        <v>201</v>
      </c>
      <c r="T6242" s="221">
        <v>45498.336805555555</v>
      </c>
    </row>
    <row r="6243" spans="1:20" x14ac:dyDescent="0.35">
      <c r="A6243" t="s">
        <v>112</v>
      </c>
      <c r="B6243" t="s">
        <v>70</v>
      </c>
      <c r="C6243" t="s">
        <v>97</v>
      </c>
      <c r="D6243" s="29">
        <v>45689</v>
      </c>
      <c r="E6243" s="184" t="str">
        <f t="shared" si="394"/>
        <v/>
      </c>
      <c r="F6243" s="184" t="str">
        <f t="shared" si="395"/>
        <v/>
      </c>
      <c r="G6243" s="184" t="str">
        <f t="shared" si="396"/>
        <v/>
      </c>
      <c r="H6243" s="184" t="str">
        <f t="shared" si="397"/>
        <v/>
      </c>
      <c r="J6243" t="s">
        <v>253</v>
      </c>
      <c r="K6243" t="s">
        <v>253</v>
      </c>
      <c r="L6243">
        <v>339.11828700000001</v>
      </c>
      <c r="R6243">
        <v>339.118292</v>
      </c>
      <c r="S6243" t="s">
        <v>201</v>
      </c>
      <c r="T6243" s="221">
        <v>45498.336805555555</v>
      </c>
    </row>
    <row r="6244" spans="1:20" x14ac:dyDescent="0.35">
      <c r="A6244" t="s">
        <v>112</v>
      </c>
      <c r="B6244" t="s">
        <v>70</v>
      </c>
      <c r="C6244" t="s">
        <v>97</v>
      </c>
      <c r="D6244" s="29">
        <v>45690</v>
      </c>
      <c r="E6244" s="184" t="str">
        <f t="shared" si="394"/>
        <v/>
      </c>
      <c r="F6244" s="184" t="str">
        <f t="shared" si="395"/>
        <v/>
      </c>
      <c r="G6244" s="184" t="str">
        <f t="shared" si="396"/>
        <v/>
      </c>
      <c r="H6244" s="184" t="str">
        <f t="shared" si="397"/>
        <v/>
      </c>
      <c r="J6244" t="s">
        <v>253</v>
      </c>
      <c r="K6244" t="s">
        <v>253</v>
      </c>
      <c r="L6244">
        <v>339.11828700000001</v>
      </c>
      <c r="R6244">
        <v>339.118292</v>
      </c>
      <c r="S6244" t="s">
        <v>201</v>
      </c>
      <c r="T6244" s="221">
        <v>45498.336805555555</v>
      </c>
    </row>
    <row r="6245" spans="1:20" x14ac:dyDescent="0.35">
      <c r="A6245" t="s">
        <v>112</v>
      </c>
      <c r="B6245" t="s">
        <v>70</v>
      </c>
      <c r="C6245" t="s">
        <v>97</v>
      </c>
      <c r="D6245" s="29">
        <v>45691</v>
      </c>
      <c r="E6245" s="184" t="str">
        <f t="shared" si="394"/>
        <v/>
      </c>
      <c r="F6245" s="184" t="str">
        <f t="shared" si="395"/>
        <v/>
      </c>
      <c r="G6245" s="184" t="str">
        <f t="shared" si="396"/>
        <v/>
      </c>
      <c r="H6245" s="184" t="str">
        <f t="shared" si="397"/>
        <v/>
      </c>
      <c r="J6245" t="s">
        <v>253</v>
      </c>
      <c r="K6245" t="s">
        <v>253</v>
      </c>
      <c r="L6245">
        <v>339.11828700000001</v>
      </c>
      <c r="R6245">
        <v>339.118292</v>
      </c>
      <c r="S6245" t="s">
        <v>201</v>
      </c>
      <c r="T6245" s="221">
        <v>45498.336805555555</v>
      </c>
    </row>
    <row r="6246" spans="1:20" x14ac:dyDescent="0.35">
      <c r="A6246" t="s">
        <v>112</v>
      </c>
      <c r="B6246" t="s">
        <v>70</v>
      </c>
      <c r="C6246" t="s">
        <v>97</v>
      </c>
      <c r="D6246" s="29">
        <v>45692</v>
      </c>
      <c r="E6246" s="184" t="str">
        <f t="shared" si="394"/>
        <v/>
      </c>
      <c r="F6246" s="184" t="str">
        <f t="shared" si="395"/>
        <v/>
      </c>
      <c r="G6246" s="184" t="str">
        <f t="shared" si="396"/>
        <v/>
      </c>
      <c r="H6246" s="184" t="str">
        <f t="shared" si="397"/>
        <v/>
      </c>
      <c r="J6246" t="s">
        <v>253</v>
      </c>
      <c r="K6246" t="s">
        <v>253</v>
      </c>
      <c r="L6246">
        <v>339.11828700000001</v>
      </c>
      <c r="R6246">
        <v>339.118292</v>
      </c>
      <c r="S6246" t="s">
        <v>201</v>
      </c>
      <c r="T6246" s="221">
        <v>45498.336805555555</v>
      </c>
    </row>
    <row r="6247" spans="1:20" x14ac:dyDescent="0.35">
      <c r="A6247" t="s">
        <v>112</v>
      </c>
      <c r="B6247" t="s">
        <v>70</v>
      </c>
      <c r="C6247" t="s">
        <v>97</v>
      </c>
      <c r="D6247" s="29">
        <v>45693</v>
      </c>
      <c r="E6247" s="184" t="str">
        <f t="shared" si="394"/>
        <v/>
      </c>
      <c r="F6247" s="184" t="str">
        <f t="shared" si="395"/>
        <v/>
      </c>
      <c r="G6247" s="184" t="str">
        <f t="shared" si="396"/>
        <v/>
      </c>
      <c r="H6247" s="184" t="str">
        <f t="shared" si="397"/>
        <v/>
      </c>
      <c r="J6247" t="s">
        <v>253</v>
      </c>
      <c r="K6247" t="s">
        <v>253</v>
      </c>
      <c r="L6247">
        <v>339.11828700000001</v>
      </c>
      <c r="R6247">
        <v>339.118292</v>
      </c>
      <c r="S6247" t="s">
        <v>201</v>
      </c>
      <c r="T6247" s="221">
        <v>45498.336805555555</v>
      </c>
    </row>
    <row r="6248" spans="1:20" x14ac:dyDescent="0.35">
      <c r="A6248" t="s">
        <v>112</v>
      </c>
      <c r="B6248" t="s">
        <v>70</v>
      </c>
      <c r="C6248" t="s">
        <v>97</v>
      </c>
      <c r="D6248" s="29">
        <v>45694</v>
      </c>
      <c r="E6248" s="184" t="str">
        <f t="shared" si="394"/>
        <v/>
      </c>
      <c r="F6248" s="184" t="str">
        <f t="shared" si="395"/>
        <v/>
      </c>
      <c r="G6248" s="184" t="str">
        <f t="shared" si="396"/>
        <v/>
      </c>
      <c r="H6248" s="184" t="str">
        <f t="shared" si="397"/>
        <v/>
      </c>
      <c r="J6248" t="s">
        <v>253</v>
      </c>
      <c r="K6248" t="s">
        <v>253</v>
      </c>
      <c r="L6248">
        <v>339.11828700000001</v>
      </c>
      <c r="R6248">
        <v>339.118292</v>
      </c>
      <c r="S6248" t="s">
        <v>201</v>
      </c>
      <c r="T6248" s="221">
        <v>45498.336805555555</v>
      </c>
    </row>
    <row r="6249" spans="1:20" x14ac:dyDescent="0.35">
      <c r="A6249" t="s">
        <v>112</v>
      </c>
      <c r="B6249" t="s">
        <v>70</v>
      </c>
      <c r="C6249" t="s">
        <v>97</v>
      </c>
      <c r="D6249" s="29">
        <v>45695</v>
      </c>
      <c r="E6249" s="184" t="str">
        <f t="shared" si="394"/>
        <v/>
      </c>
      <c r="F6249" s="184" t="str">
        <f t="shared" si="395"/>
        <v/>
      </c>
      <c r="G6249" s="184" t="str">
        <f t="shared" si="396"/>
        <v/>
      </c>
      <c r="H6249" s="184" t="str">
        <f t="shared" si="397"/>
        <v/>
      </c>
      <c r="J6249" t="s">
        <v>253</v>
      </c>
      <c r="K6249" t="s">
        <v>253</v>
      </c>
      <c r="L6249">
        <v>339.11828700000001</v>
      </c>
      <c r="R6249">
        <v>339.118292</v>
      </c>
      <c r="S6249" t="s">
        <v>201</v>
      </c>
      <c r="T6249" s="221">
        <v>45498.336805555555</v>
      </c>
    </row>
    <row r="6250" spans="1:20" x14ac:dyDescent="0.35">
      <c r="A6250" t="s">
        <v>112</v>
      </c>
      <c r="B6250" t="s">
        <v>70</v>
      </c>
      <c r="C6250" t="s">
        <v>97</v>
      </c>
      <c r="D6250" s="29">
        <v>45696</v>
      </c>
      <c r="E6250" s="184" t="str">
        <f t="shared" si="394"/>
        <v/>
      </c>
      <c r="F6250" s="184" t="str">
        <f t="shared" si="395"/>
        <v/>
      </c>
      <c r="G6250" s="184" t="str">
        <f t="shared" si="396"/>
        <v/>
      </c>
      <c r="H6250" s="184" t="str">
        <f t="shared" si="397"/>
        <v/>
      </c>
      <c r="J6250" t="s">
        <v>253</v>
      </c>
      <c r="K6250" t="s">
        <v>253</v>
      </c>
      <c r="L6250">
        <v>339.11828700000001</v>
      </c>
      <c r="R6250">
        <v>339.118292</v>
      </c>
      <c r="S6250" t="s">
        <v>201</v>
      </c>
      <c r="T6250" s="221">
        <v>45498.336805555555</v>
      </c>
    </row>
    <row r="6251" spans="1:20" x14ac:dyDescent="0.35">
      <c r="A6251" t="s">
        <v>112</v>
      </c>
      <c r="B6251" t="s">
        <v>70</v>
      </c>
      <c r="C6251" t="s">
        <v>97</v>
      </c>
      <c r="D6251" s="29">
        <v>45697</v>
      </c>
      <c r="E6251" s="184" t="str">
        <f t="shared" si="394"/>
        <v/>
      </c>
      <c r="F6251" s="184" t="str">
        <f t="shared" si="395"/>
        <v/>
      </c>
      <c r="G6251" s="184" t="str">
        <f t="shared" si="396"/>
        <v/>
      </c>
      <c r="H6251" s="184" t="str">
        <f t="shared" si="397"/>
        <v/>
      </c>
      <c r="J6251" t="s">
        <v>253</v>
      </c>
      <c r="K6251" t="s">
        <v>253</v>
      </c>
      <c r="L6251">
        <v>339.11828700000001</v>
      </c>
      <c r="R6251">
        <v>339.118292</v>
      </c>
      <c r="S6251" t="s">
        <v>201</v>
      </c>
      <c r="T6251" s="221">
        <v>45498.336805555555</v>
      </c>
    </row>
    <row r="6252" spans="1:20" x14ac:dyDescent="0.35">
      <c r="A6252" t="s">
        <v>112</v>
      </c>
      <c r="B6252" t="s">
        <v>70</v>
      </c>
      <c r="C6252" t="s">
        <v>97</v>
      </c>
      <c r="D6252" s="29">
        <v>45698</v>
      </c>
      <c r="E6252" s="184" t="str">
        <f t="shared" si="394"/>
        <v/>
      </c>
      <c r="F6252" s="184" t="str">
        <f t="shared" si="395"/>
        <v/>
      </c>
      <c r="G6252" s="184" t="str">
        <f t="shared" si="396"/>
        <v/>
      </c>
      <c r="H6252" s="184" t="str">
        <f t="shared" si="397"/>
        <v/>
      </c>
      <c r="J6252" t="s">
        <v>253</v>
      </c>
      <c r="K6252" t="s">
        <v>253</v>
      </c>
      <c r="L6252">
        <v>339.11828700000001</v>
      </c>
      <c r="R6252">
        <v>339.118292</v>
      </c>
      <c r="S6252" t="s">
        <v>201</v>
      </c>
      <c r="T6252" s="221">
        <v>45498.336805555555</v>
      </c>
    </row>
    <row r="6253" spans="1:20" x14ac:dyDescent="0.35">
      <c r="A6253" t="s">
        <v>112</v>
      </c>
      <c r="B6253" t="s">
        <v>70</v>
      </c>
      <c r="C6253" t="s">
        <v>97</v>
      </c>
      <c r="D6253" s="29">
        <v>45699</v>
      </c>
      <c r="E6253" s="184" t="str">
        <f t="shared" si="394"/>
        <v/>
      </c>
      <c r="F6253" s="184" t="str">
        <f t="shared" si="395"/>
        <v/>
      </c>
      <c r="G6253" s="184" t="str">
        <f t="shared" si="396"/>
        <v/>
      </c>
      <c r="H6253" s="184" t="str">
        <f t="shared" si="397"/>
        <v/>
      </c>
      <c r="J6253" t="s">
        <v>253</v>
      </c>
      <c r="K6253" t="s">
        <v>253</v>
      </c>
      <c r="L6253">
        <v>339.11828700000001</v>
      </c>
      <c r="R6253">
        <v>339.118292</v>
      </c>
      <c r="S6253" t="s">
        <v>201</v>
      </c>
      <c r="T6253" s="221">
        <v>45498.336805555555</v>
      </c>
    </row>
    <row r="6254" spans="1:20" x14ac:dyDescent="0.35">
      <c r="A6254" t="s">
        <v>112</v>
      </c>
      <c r="B6254" t="s">
        <v>70</v>
      </c>
      <c r="C6254" t="s">
        <v>97</v>
      </c>
      <c r="D6254" s="29">
        <v>45700</v>
      </c>
      <c r="E6254" s="184" t="str">
        <f t="shared" si="394"/>
        <v/>
      </c>
      <c r="F6254" s="184" t="str">
        <f t="shared" si="395"/>
        <v/>
      </c>
      <c r="G6254" s="184" t="str">
        <f t="shared" si="396"/>
        <v/>
      </c>
      <c r="H6254" s="184" t="str">
        <f t="shared" si="397"/>
        <v/>
      </c>
      <c r="J6254" t="s">
        <v>253</v>
      </c>
      <c r="K6254" t="s">
        <v>253</v>
      </c>
      <c r="L6254">
        <v>339.11828700000001</v>
      </c>
      <c r="R6254">
        <v>339.118292</v>
      </c>
      <c r="S6254" t="s">
        <v>201</v>
      </c>
      <c r="T6254" s="221">
        <v>45498.336805555555</v>
      </c>
    </row>
    <row r="6255" spans="1:20" x14ac:dyDescent="0.35">
      <c r="A6255" t="s">
        <v>112</v>
      </c>
      <c r="B6255" t="s">
        <v>70</v>
      </c>
      <c r="C6255" t="s">
        <v>97</v>
      </c>
      <c r="D6255" s="29">
        <v>45701</v>
      </c>
      <c r="E6255" s="184" t="str">
        <f t="shared" si="394"/>
        <v/>
      </c>
      <c r="F6255" s="184" t="str">
        <f t="shared" si="395"/>
        <v/>
      </c>
      <c r="G6255" s="184" t="str">
        <f t="shared" si="396"/>
        <v/>
      </c>
      <c r="H6255" s="184" t="str">
        <f t="shared" si="397"/>
        <v/>
      </c>
      <c r="J6255" t="s">
        <v>253</v>
      </c>
      <c r="K6255" t="s">
        <v>253</v>
      </c>
      <c r="L6255">
        <v>339.11828700000001</v>
      </c>
      <c r="R6255">
        <v>339.118292</v>
      </c>
      <c r="S6255" t="s">
        <v>201</v>
      </c>
      <c r="T6255" s="221">
        <v>45498.336805555555</v>
      </c>
    </row>
    <row r="6256" spans="1:20" x14ac:dyDescent="0.35">
      <c r="A6256" t="s">
        <v>112</v>
      </c>
      <c r="B6256" t="s">
        <v>70</v>
      </c>
      <c r="C6256" t="s">
        <v>97</v>
      </c>
      <c r="D6256" s="29">
        <v>45702</v>
      </c>
      <c r="E6256" s="184" t="str">
        <f t="shared" si="394"/>
        <v/>
      </c>
      <c r="F6256" s="184" t="str">
        <f t="shared" si="395"/>
        <v/>
      </c>
      <c r="G6256" s="184" t="str">
        <f t="shared" si="396"/>
        <v/>
      </c>
      <c r="H6256" s="184" t="str">
        <f t="shared" si="397"/>
        <v/>
      </c>
      <c r="J6256" t="s">
        <v>253</v>
      </c>
      <c r="K6256" t="s">
        <v>253</v>
      </c>
      <c r="L6256">
        <v>339.11828700000001</v>
      </c>
      <c r="R6256">
        <v>339.118292</v>
      </c>
      <c r="S6256" t="s">
        <v>201</v>
      </c>
      <c r="T6256" s="221">
        <v>45498.336805555555</v>
      </c>
    </row>
    <row r="6257" spans="1:20" x14ac:dyDescent="0.35">
      <c r="A6257" t="s">
        <v>112</v>
      </c>
      <c r="B6257" t="s">
        <v>70</v>
      </c>
      <c r="C6257" t="s">
        <v>97</v>
      </c>
      <c r="D6257" s="29">
        <v>45703</v>
      </c>
      <c r="E6257" s="184" t="str">
        <f t="shared" si="394"/>
        <v/>
      </c>
      <c r="F6257" s="184" t="str">
        <f t="shared" si="395"/>
        <v/>
      </c>
      <c r="G6257" s="184" t="str">
        <f t="shared" si="396"/>
        <v/>
      </c>
      <c r="H6257" s="184" t="str">
        <f t="shared" si="397"/>
        <v/>
      </c>
      <c r="J6257" t="s">
        <v>253</v>
      </c>
      <c r="K6257" t="s">
        <v>253</v>
      </c>
      <c r="L6257">
        <v>339.11828700000001</v>
      </c>
      <c r="R6257">
        <v>339.118292</v>
      </c>
      <c r="S6257" t="s">
        <v>201</v>
      </c>
      <c r="T6257" s="221">
        <v>45498.336805555555</v>
      </c>
    </row>
    <row r="6258" spans="1:20" x14ac:dyDescent="0.35">
      <c r="A6258" t="s">
        <v>112</v>
      </c>
      <c r="B6258" t="s">
        <v>70</v>
      </c>
      <c r="C6258" t="s">
        <v>97</v>
      </c>
      <c r="D6258" s="29">
        <v>45704</v>
      </c>
      <c r="E6258" s="184" t="str">
        <f t="shared" si="394"/>
        <v/>
      </c>
      <c r="F6258" s="184" t="str">
        <f t="shared" si="395"/>
        <v/>
      </c>
      <c r="G6258" s="184" t="str">
        <f t="shared" si="396"/>
        <v/>
      </c>
      <c r="H6258" s="184" t="str">
        <f t="shared" si="397"/>
        <v/>
      </c>
      <c r="J6258" t="s">
        <v>253</v>
      </c>
      <c r="K6258" t="s">
        <v>253</v>
      </c>
      <c r="L6258">
        <v>339.11828700000001</v>
      </c>
      <c r="R6258">
        <v>339.118292</v>
      </c>
      <c r="S6258" t="s">
        <v>201</v>
      </c>
      <c r="T6258" s="221">
        <v>45498.336805555555</v>
      </c>
    </row>
    <row r="6259" spans="1:20" x14ac:dyDescent="0.35">
      <c r="A6259" t="s">
        <v>112</v>
      </c>
      <c r="B6259" t="s">
        <v>70</v>
      </c>
      <c r="C6259" t="s">
        <v>97</v>
      </c>
      <c r="D6259" s="29">
        <v>45705</v>
      </c>
      <c r="E6259" s="184" t="str">
        <f t="shared" si="394"/>
        <v/>
      </c>
      <c r="F6259" s="184" t="str">
        <f t="shared" si="395"/>
        <v/>
      </c>
      <c r="G6259" s="184" t="str">
        <f t="shared" si="396"/>
        <v/>
      </c>
      <c r="H6259" s="184" t="str">
        <f t="shared" si="397"/>
        <v/>
      </c>
      <c r="J6259" t="s">
        <v>253</v>
      </c>
      <c r="K6259" t="s">
        <v>253</v>
      </c>
      <c r="L6259">
        <v>339.11828700000001</v>
      </c>
      <c r="R6259">
        <v>339.118292</v>
      </c>
      <c r="S6259" t="s">
        <v>201</v>
      </c>
      <c r="T6259" s="221">
        <v>45498.336805555555</v>
      </c>
    </row>
    <row r="6260" spans="1:20" x14ac:dyDescent="0.35">
      <c r="A6260" t="s">
        <v>112</v>
      </c>
      <c r="B6260" t="s">
        <v>70</v>
      </c>
      <c r="C6260" t="s">
        <v>97</v>
      </c>
      <c r="D6260" s="29">
        <v>45706</v>
      </c>
      <c r="E6260" s="184" t="str">
        <f t="shared" si="394"/>
        <v/>
      </c>
      <c r="F6260" s="184" t="str">
        <f t="shared" si="395"/>
        <v/>
      </c>
      <c r="G6260" s="184" t="str">
        <f t="shared" si="396"/>
        <v/>
      </c>
      <c r="H6260" s="184" t="str">
        <f t="shared" si="397"/>
        <v/>
      </c>
      <c r="J6260" t="s">
        <v>253</v>
      </c>
      <c r="K6260" t="s">
        <v>253</v>
      </c>
      <c r="L6260">
        <v>339.11828700000001</v>
      </c>
      <c r="R6260">
        <v>339.118292</v>
      </c>
      <c r="S6260" t="s">
        <v>201</v>
      </c>
      <c r="T6260" s="221">
        <v>45498.336805555555</v>
      </c>
    </row>
    <row r="6261" spans="1:20" x14ac:dyDescent="0.35">
      <c r="A6261" t="s">
        <v>112</v>
      </c>
      <c r="B6261" t="s">
        <v>70</v>
      </c>
      <c r="C6261" t="s">
        <v>97</v>
      </c>
      <c r="D6261" s="29">
        <v>45707</v>
      </c>
      <c r="E6261" s="184" t="str">
        <f t="shared" si="394"/>
        <v/>
      </c>
      <c r="F6261" s="184" t="str">
        <f t="shared" si="395"/>
        <v/>
      </c>
      <c r="G6261" s="184" t="str">
        <f t="shared" si="396"/>
        <v/>
      </c>
      <c r="H6261" s="184" t="str">
        <f t="shared" si="397"/>
        <v/>
      </c>
      <c r="J6261" t="s">
        <v>253</v>
      </c>
      <c r="K6261" t="s">
        <v>253</v>
      </c>
      <c r="L6261">
        <v>339.11828700000001</v>
      </c>
      <c r="R6261">
        <v>339.118292</v>
      </c>
      <c r="S6261" t="s">
        <v>201</v>
      </c>
      <c r="T6261" s="221">
        <v>45498.336805555555</v>
      </c>
    </row>
    <row r="6262" spans="1:20" x14ac:dyDescent="0.35">
      <c r="A6262" t="s">
        <v>112</v>
      </c>
      <c r="B6262" t="s">
        <v>70</v>
      </c>
      <c r="C6262" t="s">
        <v>97</v>
      </c>
      <c r="D6262" s="29">
        <v>45708</v>
      </c>
      <c r="E6262" s="184" t="str">
        <f t="shared" si="394"/>
        <v/>
      </c>
      <c r="F6262" s="184" t="str">
        <f t="shared" si="395"/>
        <v/>
      </c>
      <c r="G6262" s="184" t="str">
        <f t="shared" si="396"/>
        <v/>
      </c>
      <c r="H6262" s="184" t="str">
        <f t="shared" si="397"/>
        <v/>
      </c>
      <c r="J6262" t="s">
        <v>253</v>
      </c>
      <c r="K6262" t="s">
        <v>253</v>
      </c>
      <c r="L6262">
        <v>339.11828700000001</v>
      </c>
      <c r="R6262">
        <v>339.118292</v>
      </c>
      <c r="S6262" t="s">
        <v>201</v>
      </c>
      <c r="T6262" s="221">
        <v>45498.336805555555</v>
      </c>
    </row>
    <row r="6263" spans="1:20" x14ac:dyDescent="0.35">
      <c r="A6263" t="s">
        <v>112</v>
      </c>
      <c r="B6263" t="s">
        <v>70</v>
      </c>
      <c r="C6263" t="s">
        <v>97</v>
      </c>
      <c r="D6263" s="29">
        <v>45709</v>
      </c>
      <c r="E6263" s="184" t="str">
        <f t="shared" si="394"/>
        <v/>
      </c>
      <c r="F6263" s="184" t="str">
        <f t="shared" si="395"/>
        <v/>
      </c>
      <c r="G6263" s="184" t="str">
        <f t="shared" si="396"/>
        <v/>
      </c>
      <c r="H6263" s="184" t="str">
        <f t="shared" si="397"/>
        <v/>
      </c>
      <c r="J6263" t="s">
        <v>253</v>
      </c>
      <c r="K6263" t="s">
        <v>253</v>
      </c>
      <c r="L6263">
        <v>339.11828700000001</v>
      </c>
      <c r="R6263">
        <v>339.118292</v>
      </c>
      <c r="S6263" t="s">
        <v>201</v>
      </c>
      <c r="T6263" s="221">
        <v>45498.336805555555</v>
      </c>
    </row>
    <row r="6264" spans="1:20" x14ac:dyDescent="0.35">
      <c r="A6264" t="s">
        <v>112</v>
      </c>
      <c r="B6264" t="s">
        <v>70</v>
      </c>
      <c r="C6264" t="s">
        <v>97</v>
      </c>
      <c r="D6264" s="29">
        <v>45710</v>
      </c>
      <c r="E6264" s="184" t="str">
        <f t="shared" si="394"/>
        <v/>
      </c>
      <c r="F6264" s="184" t="str">
        <f t="shared" si="395"/>
        <v/>
      </c>
      <c r="G6264" s="184" t="str">
        <f t="shared" si="396"/>
        <v/>
      </c>
      <c r="H6264" s="184" t="str">
        <f t="shared" si="397"/>
        <v/>
      </c>
      <c r="J6264" t="s">
        <v>253</v>
      </c>
      <c r="K6264" t="s">
        <v>253</v>
      </c>
      <c r="L6264">
        <v>339.11828700000001</v>
      </c>
      <c r="R6264">
        <v>339.118292</v>
      </c>
      <c r="S6264" t="s">
        <v>201</v>
      </c>
      <c r="T6264" s="221">
        <v>45498.336805555555</v>
      </c>
    </row>
    <row r="6265" spans="1:20" x14ac:dyDescent="0.35">
      <c r="A6265" t="s">
        <v>112</v>
      </c>
      <c r="B6265" t="s">
        <v>70</v>
      </c>
      <c r="C6265" t="s">
        <v>97</v>
      </c>
      <c r="D6265" s="29">
        <v>45711</v>
      </c>
      <c r="E6265" s="184" t="str">
        <f t="shared" si="394"/>
        <v/>
      </c>
      <c r="F6265" s="184" t="str">
        <f t="shared" si="395"/>
        <v/>
      </c>
      <c r="G6265" s="184" t="str">
        <f t="shared" si="396"/>
        <v/>
      </c>
      <c r="H6265" s="184" t="str">
        <f t="shared" si="397"/>
        <v/>
      </c>
      <c r="J6265" t="s">
        <v>253</v>
      </c>
      <c r="K6265" t="s">
        <v>253</v>
      </c>
      <c r="L6265">
        <v>339.11828700000001</v>
      </c>
      <c r="R6265">
        <v>339.118292</v>
      </c>
      <c r="S6265" t="s">
        <v>201</v>
      </c>
      <c r="T6265" s="221">
        <v>45498.336805555555</v>
      </c>
    </row>
    <row r="6266" spans="1:20" x14ac:dyDescent="0.35">
      <c r="A6266" t="s">
        <v>112</v>
      </c>
      <c r="B6266" t="s">
        <v>70</v>
      </c>
      <c r="C6266" t="s">
        <v>97</v>
      </c>
      <c r="D6266" s="29">
        <v>45712</v>
      </c>
      <c r="E6266" s="184" t="str">
        <f t="shared" si="394"/>
        <v/>
      </c>
      <c r="F6266" s="184" t="str">
        <f t="shared" si="395"/>
        <v/>
      </c>
      <c r="G6266" s="184" t="str">
        <f t="shared" si="396"/>
        <v/>
      </c>
      <c r="H6266" s="184" t="str">
        <f t="shared" si="397"/>
        <v/>
      </c>
      <c r="J6266" t="s">
        <v>253</v>
      </c>
      <c r="K6266" t="s">
        <v>253</v>
      </c>
      <c r="L6266">
        <v>339.11828700000001</v>
      </c>
      <c r="R6266">
        <v>339.118292</v>
      </c>
      <c r="S6266" t="s">
        <v>201</v>
      </c>
      <c r="T6266" s="221">
        <v>45498.336805555555</v>
      </c>
    </row>
    <row r="6267" spans="1:20" x14ac:dyDescent="0.35">
      <c r="A6267" t="s">
        <v>112</v>
      </c>
      <c r="B6267" t="s">
        <v>70</v>
      </c>
      <c r="C6267" t="s">
        <v>97</v>
      </c>
      <c r="D6267" s="29">
        <v>45713</v>
      </c>
      <c r="E6267" s="184" t="str">
        <f t="shared" si="394"/>
        <v/>
      </c>
      <c r="F6267" s="184" t="str">
        <f t="shared" si="395"/>
        <v/>
      </c>
      <c r="G6267" s="184" t="str">
        <f t="shared" si="396"/>
        <v/>
      </c>
      <c r="H6267" s="184" t="str">
        <f t="shared" si="397"/>
        <v/>
      </c>
      <c r="J6267" t="s">
        <v>253</v>
      </c>
      <c r="K6267" t="s">
        <v>253</v>
      </c>
      <c r="L6267">
        <v>339.11828700000001</v>
      </c>
      <c r="R6267">
        <v>339.118292</v>
      </c>
      <c r="S6267" t="s">
        <v>201</v>
      </c>
      <c r="T6267" s="221">
        <v>45498.336805555555</v>
      </c>
    </row>
    <row r="6268" spans="1:20" x14ac:dyDescent="0.35">
      <c r="A6268" t="s">
        <v>112</v>
      </c>
      <c r="B6268" t="s">
        <v>70</v>
      </c>
      <c r="C6268" t="s">
        <v>97</v>
      </c>
      <c r="D6268" s="29">
        <v>45714</v>
      </c>
      <c r="E6268" s="184" t="str">
        <f t="shared" si="394"/>
        <v/>
      </c>
      <c r="F6268" s="184" t="str">
        <f t="shared" si="395"/>
        <v/>
      </c>
      <c r="G6268" s="184" t="str">
        <f t="shared" si="396"/>
        <v/>
      </c>
      <c r="H6268" s="184" t="str">
        <f t="shared" si="397"/>
        <v/>
      </c>
      <c r="J6268" t="s">
        <v>253</v>
      </c>
      <c r="K6268" t="s">
        <v>253</v>
      </c>
      <c r="L6268">
        <v>339.11828700000001</v>
      </c>
      <c r="R6268">
        <v>339.118292</v>
      </c>
      <c r="S6268" t="s">
        <v>201</v>
      </c>
      <c r="T6268" s="221">
        <v>45498.336805555555</v>
      </c>
    </row>
    <row r="6269" spans="1:20" x14ac:dyDescent="0.35">
      <c r="A6269" t="s">
        <v>112</v>
      </c>
      <c r="B6269" t="s">
        <v>70</v>
      </c>
      <c r="C6269" t="s">
        <v>97</v>
      </c>
      <c r="D6269" s="29">
        <v>45715</v>
      </c>
      <c r="E6269" s="184" t="str">
        <f t="shared" si="394"/>
        <v/>
      </c>
      <c r="F6269" s="184" t="str">
        <f t="shared" si="395"/>
        <v/>
      </c>
      <c r="G6269" s="184" t="str">
        <f t="shared" si="396"/>
        <v/>
      </c>
      <c r="H6269" s="184" t="str">
        <f t="shared" si="397"/>
        <v/>
      </c>
      <c r="J6269" t="s">
        <v>253</v>
      </c>
      <c r="K6269" t="s">
        <v>253</v>
      </c>
      <c r="L6269">
        <v>339.11828700000001</v>
      </c>
      <c r="R6269">
        <v>339.118292</v>
      </c>
      <c r="S6269" t="s">
        <v>201</v>
      </c>
      <c r="T6269" s="221">
        <v>45498.336805555555</v>
      </c>
    </row>
    <row r="6270" spans="1:20" x14ac:dyDescent="0.35">
      <c r="A6270" t="s">
        <v>112</v>
      </c>
      <c r="B6270" t="s">
        <v>70</v>
      </c>
      <c r="C6270" t="s">
        <v>97</v>
      </c>
      <c r="D6270" s="29">
        <v>45716</v>
      </c>
      <c r="E6270" s="184" t="str">
        <f t="shared" si="394"/>
        <v/>
      </c>
      <c r="F6270" s="184" t="str">
        <f t="shared" si="395"/>
        <v/>
      </c>
      <c r="G6270" s="184" t="str">
        <f t="shared" si="396"/>
        <v/>
      </c>
      <c r="H6270" s="184" t="str">
        <f t="shared" si="397"/>
        <v/>
      </c>
      <c r="J6270" t="s">
        <v>253</v>
      </c>
      <c r="K6270" t="s">
        <v>253</v>
      </c>
      <c r="L6270">
        <v>339.11828700000001</v>
      </c>
      <c r="R6270">
        <v>339.118292</v>
      </c>
      <c r="S6270" t="s">
        <v>201</v>
      </c>
      <c r="T6270" s="221">
        <v>45498.336805555555</v>
      </c>
    </row>
    <row r="6271" spans="1:20" x14ac:dyDescent="0.35">
      <c r="A6271" t="s">
        <v>112</v>
      </c>
      <c r="B6271" t="s">
        <v>70</v>
      </c>
      <c r="C6271" t="s">
        <v>97</v>
      </c>
      <c r="D6271" s="29">
        <v>45717</v>
      </c>
      <c r="E6271" s="184" t="str">
        <f t="shared" si="394"/>
        <v/>
      </c>
      <c r="F6271" s="184" t="str">
        <f t="shared" si="395"/>
        <v/>
      </c>
      <c r="G6271" s="184" t="str">
        <f t="shared" si="396"/>
        <v/>
      </c>
      <c r="H6271" s="184" t="str">
        <f t="shared" si="397"/>
        <v/>
      </c>
      <c r="J6271" t="s">
        <v>253</v>
      </c>
      <c r="K6271" t="s">
        <v>253</v>
      </c>
      <c r="L6271">
        <v>339.11828700000001</v>
      </c>
      <c r="R6271">
        <v>339.118292</v>
      </c>
      <c r="S6271" t="s">
        <v>201</v>
      </c>
      <c r="T6271" s="221">
        <v>45498.336805555555</v>
      </c>
    </row>
    <row r="6272" spans="1:20" x14ac:dyDescent="0.35">
      <c r="A6272" t="s">
        <v>112</v>
      </c>
      <c r="B6272" t="s">
        <v>70</v>
      </c>
      <c r="C6272" t="s">
        <v>97</v>
      </c>
      <c r="D6272" s="29">
        <v>45718</v>
      </c>
      <c r="E6272" s="184" t="str">
        <f t="shared" si="394"/>
        <v/>
      </c>
      <c r="F6272" s="184" t="str">
        <f t="shared" si="395"/>
        <v/>
      </c>
      <c r="G6272" s="184" t="str">
        <f t="shared" si="396"/>
        <v/>
      </c>
      <c r="H6272" s="184" t="str">
        <f t="shared" si="397"/>
        <v/>
      </c>
      <c r="J6272" t="s">
        <v>253</v>
      </c>
      <c r="K6272" t="s">
        <v>253</v>
      </c>
      <c r="L6272">
        <v>339.11828700000001</v>
      </c>
      <c r="R6272">
        <v>339.118292</v>
      </c>
      <c r="S6272" t="s">
        <v>201</v>
      </c>
      <c r="T6272" s="221">
        <v>45498.336805555555</v>
      </c>
    </row>
    <row r="6273" spans="1:20" x14ac:dyDescent="0.35">
      <c r="A6273" t="s">
        <v>112</v>
      </c>
      <c r="B6273" t="s">
        <v>70</v>
      </c>
      <c r="C6273" t="s">
        <v>97</v>
      </c>
      <c r="D6273" s="29">
        <v>45719</v>
      </c>
      <c r="E6273" s="184" t="str">
        <f t="shared" si="394"/>
        <v/>
      </c>
      <c r="F6273" s="184" t="str">
        <f t="shared" si="395"/>
        <v/>
      </c>
      <c r="G6273" s="184" t="str">
        <f t="shared" si="396"/>
        <v/>
      </c>
      <c r="H6273" s="184" t="str">
        <f t="shared" si="397"/>
        <v/>
      </c>
      <c r="J6273" t="s">
        <v>253</v>
      </c>
      <c r="K6273" t="s">
        <v>253</v>
      </c>
      <c r="L6273">
        <v>339.11828700000001</v>
      </c>
      <c r="R6273">
        <v>339.118292</v>
      </c>
      <c r="S6273" t="s">
        <v>201</v>
      </c>
      <c r="T6273" s="221">
        <v>45498.336805555555</v>
      </c>
    </row>
    <row r="6274" spans="1:20" x14ac:dyDescent="0.35">
      <c r="A6274" t="s">
        <v>112</v>
      </c>
      <c r="B6274" t="s">
        <v>70</v>
      </c>
      <c r="C6274" t="s">
        <v>97</v>
      </c>
      <c r="D6274" s="29">
        <v>45720</v>
      </c>
      <c r="E6274" s="184" t="str">
        <f t="shared" si="394"/>
        <v/>
      </c>
      <c r="F6274" s="184" t="str">
        <f t="shared" si="395"/>
        <v/>
      </c>
      <c r="G6274" s="184" t="str">
        <f t="shared" si="396"/>
        <v/>
      </c>
      <c r="H6274" s="184" t="str">
        <f t="shared" si="397"/>
        <v/>
      </c>
      <c r="J6274" t="s">
        <v>253</v>
      </c>
      <c r="K6274" t="s">
        <v>253</v>
      </c>
      <c r="L6274">
        <v>339.11828700000001</v>
      </c>
      <c r="R6274">
        <v>339.118292</v>
      </c>
      <c r="S6274" t="s">
        <v>201</v>
      </c>
      <c r="T6274" s="221">
        <v>45498.336805555555</v>
      </c>
    </row>
    <row r="6275" spans="1:20" x14ac:dyDescent="0.35">
      <c r="A6275" t="s">
        <v>112</v>
      </c>
      <c r="B6275" t="s">
        <v>70</v>
      </c>
      <c r="C6275" t="s">
        <v>97</v>
      </c>
      <c r="D6275" s="29">
        <v>45721</v>
      </c>
      <c r="E6275" s="184" t="str">
        <f t="shared" si="394"/>
        <v/>
      </c>
      <c r="F6275" s="184" t="str">
        <f t="shared" si="395"/>
        <v/>
      </c>
      <c r="G6275" s="184" t="str">
        <f t="shared" si="396"/>
        <v/>
      </c>
      <c r="H6275" s="184" t="str">
        <f t="shared" si="397"/>
        <v/>
      </c>
      <c r="J6275" t="s">
        <v>253</v>
      </c>
      <c r="K6275" t="s">
        <v>253</v>
      </c>
      <c r="L6275">
        <v>339.11828700000001</v>
      </c>
      <c r="R6275">
        <v>339.118292</v>
      </c>
      <c r="S6275" t="s">
        <v>201</v>
      </c>
      <c r="T6275" s="221">
        <v>45498.336805555555</v>
      </c>
    </row>
    <row r="6276" spans="1:20" x14ac:dyDescent="0.35">
      <c r="A6276" t="s">
        <v>112</v>
      </c>
      <c r="B6276" t="s">
        <v>70</v>
      </c>
      <c r="C6276" t="s">
        <v>97</v>
      </c>
      <c r="D6276" s="29">
        <v>45722</v>
      </c>
      <c r="E6276" s="184" t="str">
        <f t="shared" si="394"/>
        <v/>
      </c>
      <c r="F6276" s="184" t="str">
        <f t="shared" si="395"/>
        <v/>
      </c>
      <c r="G6276" s="184" t="str">
        <f t="shared" si="396"/>
        <v/>
      </c>
      <c r="H6276" s="184" t="str">
        <f t="shared" si="397"/>
        <v/>
      </c>
      <c r="J6276" t="s">
        <v>253</v>
      </c>
      <c r="K6276" t="s">
        <v>253</v>
      </c>
      <c r="L6276">
        <v>339.11828700000001</v>
      </c>
      <c r="R6276">
        <v>339.118292</v>
      </c>
      <c r="S6276" t="s">
        <v>201</v>
      </c>
      <c r="T6276" s="221">
        <v>45498.336805555555</v>
      </c>
    </row>
    <row r="6277" spans="1:20" x14ac:dyDescent="0.35">
      <c r="A6277" t="s">
        <v>112</v>
      </c>
      <c r="B6277" t="s">
        <v>70</v>
      </c>
      <c r="C6277" t="s">
        <v>97</v>
      </c>
      <c r="D6277" s="29">
        <v>45723</v>
      </c>
      <c r="E6277" s="184" t="str">
        <f t="shared" si="394"/>
        <v/>
      </c>
      <c r="F6277" s="184" t="str">
        <f t="shared" si="395"/>
        <v/>
      </c>
      <c r="G6277" s="184" t="str">
        <f t="shared" si="396"/>
        <v/>
      </c>
      <c r="H6277" s="184" t="str">
        <f t="shared" si="397"/>
        <v/>
      </c>
      <c r="J6277" t="s">
        <v>253</v>
      </c>
      <c r="K6277" t="s">
        <v>253</v>
      </c>
      <c r="L6277">
        <v>339.11828700000001</v>
      </c>
      <c r="R6277">
        <v>339.118292</v>
      </c>
      <c r="S6277" t="s">
        <v>201</v>
      </c>
      <c r="T6277" s="221">
        <v>45498.336805555555</v>
      </c>
    </row>
    <row r="6278" spans="1:20" x14ac:dyDescent="0.35">
      <c r="A6278" t="s">
        <v>112</v>
      </c>
      <c r="B6278" t="s">
        <v>70</v>
      </c>
      <c r="C6278" t="s">
        <v>97</v>
      </c>
      <c r="D6278" s="29">
        <v>45724</v>
      </c>
      <c r="E6278" s="184" t="str">
        <f t="shared" si="394"/>
        <v/>
      </c>
      <c r="F6278" s="184" t="str">
        <f t="shared" si="395"/>
        <v/>
      </c>
      <c r="G6278" s="184" t="str">
        <f t="shared" si="396"/>
        <v/>
      </c>
      <c r="H6278" s="184" t="str">
        <f t="shared" si="397"/>
        <v/>
      </c>
      <c r="J6278" t="s">
        <v>253</v>
      </c>
      <c r="K6278" t="s">
        <v>253</v>
      </c>
      <c r="L6278">
        <v>339.11828700000001</v>
      </c>
      <c r="R6278">
        <v>339.118292</v>
      </c>
      <c r="S6278" t="s">
        <v>201</v>
      </c>
      <c r="T6278" s="221">
        <v>45498.336805555555</v>
      </c>
    </row>
    <row r="6279" spans="1:20" x14ac:dyDescent="0.35">
      <c r="A6279" t="s">
        <v>112</v>
      </c>
      <c r="B6279" t="s">
        <v>70</v>
      </c>
      <c r="C6279" t="s">
        <v>97</v>
      </c>
      <c r="D6279" s="29">
        <v>45725</v>
      </c>
      <c r="E6279" s="184" t="str">
        <f t="shared" si="394"/>
        <v/>
      </c>
      <c r="F6279" s="184" t="str">
        <f t="shared" si="395"/>
        <v/>
      </c>
      <c r="G6279" s="184" t="str">
        <f t="shared" si="396"/>
        <v/>
      </c>
      <c r="H6279" s="184" t="str">
        <f t="shared" si="397"/>
        <v/>
      </c>
      <c r="J6279" t="s">
        <v>253</v>
      </c>
      <c r="K6279" t="s">
        <v>253</v>
      </c>
      <c r="L6279">
        <v>339.11828700000001</v>
      </c>
      <c r="R6279">
        <v>339.118292</v>
      </c>
      <c r="S6279" t="s">
        <v>201</v>
      </c>
      <c r="T6279" s="221">
        <v>45498.336805555555</v>
      </c>
    </row>
    <row r="6280" spans="1:20" x14ac:dyDescent="0.35">
      <c r="A6280" t="s">
        <v>112</v>
      </c>
      <c r="B6280" t="s">
        <v>70</v>
      </c>
      <c r="C6280" t="s">
        <v>97</v>
      </c>
      <c r="D6280" s="29">
        <v>45726</v>
      </c>
      <c r="E6280" s="184" t="str">
        <f t="shared" ref="E6280:E6343" si="398">IF(J6280="","",IF(L6280=0,0,IF(1-(J6280/L6280)&lt;0,"",1-(J6280/L6280))))</f>
        <v/>
      </c>
      <c r="F6280" s="184" t="str">
        <f t="shared" ref="F6280:F6343" si="399">IF(K6280="","",IF(L6280=0,0,IF(1-(K6280/L6280)&lt;0,"",1-(K6280/L6280))))</f>
        <v/>
      </c>
      <c r="G6280" s="184" t="str">
        <f t="shared" ref="G6280:G6343" si="400">IF(J6280="","",IF(1-(J6280/R6280)&lt;0,"",1-(J6280/R6280)))</f>
        <v/>
      </c>
      <c r="H6280" s="184" t="str">
        <f t="shared" ref="H6280:H6343" si="401">IF(K6280="","",IF(1-(K6280/R6280)&lt;0,"",1-(K6280/R6280)))</f>
        <v/>
      </c>
      <c r="J6280" t="s">
        <v>253</v>
      </c>
      <c r="K6280" t="s">
        <v>253</v>
      </c>
      <c r="L6280">
        <v>339.11828700000001</v>
      </c>
      <c r="R6280">
        <v>339.118292</v>
      </c>
      <c r="S6280" t="s">
        <v>201</v>
      </c>
      <c r="T6280" s="221">
        <v>45498.336805555555</v>
      </c>
    </row>
    <row r="6281" spans="1:20" x14ac:dyDescent="0.35">
      <c r="A6281" t="s">
        <v>112</v>
      </c>
      <c r="B6281" t="s">
        <v>70</v>
      </c>
      <c r="C6281" t="s">
        <v>97</v>
      </c>
      <c r="D6281" s="29">
        <v>45727</v>
      </c>
      <c r="E6281" s="184" t="str">
        <f t="shared" si="398"/>
        <v/>
      </c>
      <c r="F6281" s="184" t="str">
        <f t="shared" si="399"/>
        <v/>
      </c>
      <c r="G6281" s="184" t="str">
        <f t="shared" si="400"/>
        <v/>
      </c>
      <c r="H6281" s="184" t="str">
        <f t="shared" si="401"/>
        <v/>
      </c>
      <c r="J6281" t="s">
        <v>253</v>
      </c>
      <c r="K6281" t="s">
        <v>253</v>
      </c>
      <c r="L6281">
        <v>339.11828700000001</v>
      </c>
      <c r="R6281">
        <v>339.118292</v>
      </c>
      <c r="S6281" t="s">
        <v>201</v>
      </c>
      <c r="T6281" s="221">
        <v>45498.336805555555</v>
      </c>
    </row>
    <row r="6282" spans="1:20" x14ac:dyDescent="0.35">
      <c r="A6282" t="s">
        <v>112</v>
      </c>
      <c r="B6282" t="s">
        <v>70</v>
      </c>
      <c r="C6282" t="s">
        <v>97</v>
      </c>
      <c r="D6282" s="29">
        <v>45728</v>
      </c>
      <c r="E6282" s="184" t="str">
        <f t="shared" si="398"/>
        <v/>
      </c>
      <c r="F6282" s="184" t="str">
        <f t="shared" si="399"/>
        <v/>
      </c>
      <c r="G6282" s="184" t="str">
        <f t="shared" si="400"/>
        <v/>
      </c>
      <c r="H6282" s="184" t="str">
        <f t="shared" si="401"/>
        <v/>
      </c>
      <c r="J6282" t="s">
        <v>253</v>
      </c>
      <c r="K6282" t="s">
        <v>253</v>
      </c>
      <c r="L6282">
        <v>339.11828700000001</v>
      </c>
      <c r="R6282">
        <v>339.118292</v>
      </c>
      <c r="S6282" t="s">
        <v>201</v>
      </c>
      <c r="T6282" s="221">
        <v>45498.336805555555</v>
      </c>
    </row>
    <row r="6283" spans="1:20" x14ac:dyDescent="0.35">
      <c r="A6283" t="s">
        <v>112</v>
      </c>
      <c r="B6283" t="s">
        <v>70</v>
      </c>
      <c r="C6283" t="s">
        <v>97</v>
      </c>
      <c r="D6283" s="29">
        <v>45729</v>
      </c>
      <c r="E6283" s="184" t="str">
        <f t="shared" si="398"/>
        <v/>
      </c>
      <c r="F6283" s="184" t="str">
        <f t="shared" si="399"/>
        <v/>
      </c>
      <c r="G6283" s="184" t="str">
        <f t="shared" si="400"/>
        <v/>
      </c>
      <c r="H6283" s="184" t="str">
        <f t="shared" si="401"/>
        <v/>
      </c>
      <c r="J6283" t="s">
        <v>253</v>
      </c>
      <c r="K6283" t="s">
        <v>253</v>
      </c>
      <c r="L6283">
        <v>339.11828700000001</v>
      </c>
      <c r="R6283">
        <v>339.118292</v>
      </c>
      <c r="S6283" t="s">
        <v>201</v>
      </c>
      <c r="T6283" s="221">
        <v>45498.336805555555</v>
      </c>
    </row>
    <row r="6284" spans="1:20" x14ac:dyDescent="0.35">
      <c r="A6284" t="s">
        <v>112</v>
      </c>
      <c r="B6284" t="s">
        <v>70</v>
      </c>
      <c r="C6284" t="s">
        <v>97</v>
      </c>
      <c r="D6284" s="29">
        <v>45730</v>
      </c>
      <c r="E6284" s="184" t="str">
        <f t="shared" si="398"/>
        <v/>
      </c>
      <c r="F6284" s="184" t="str">
        <f t="shared" si="399"/>
        <v/>
      </c>
      <c r="G6284" s="184" t="str">
        <f t="shared" si="400"/>
        <v/>
      </c>
      <c r="H6284" s="184" t="str">
        <f t="shared" si="401"/>
        <v/>
      </c>
      <c r="J6284" t="s">
        <v>253</v>
      </c>
      <c r="K6284" t="s">
        <v>253</v>
      </c>
      <c r="L6284">
        <v>339.11828700000001</v>
      </c>
      <c r="R6284">
        <v>339.118292</v>
      </c>
      <c r="S6284" t="s">
        <v>201</v>
      </c>
      <c r="T6284" s="221">
        <v>45498.336805555555</v>
      </c>
    </row>
    <row r="6285" spans="1:20" x14ac:dyDescent="0.35">
      <c r="A6285" t="s">
        <v>112</v>
      </c>
      <c r="B6285" t="s">
        <v>70</v>
      </c>
      <c r="C6285" t="s">
        <v>97</v>
      </c>
      <c r="D6285" s="29">
        <v>45731</v>
      </c>
      <c r="E6285" s="184" t="str">
        <f t="shared" si="398"/>
        <v/>
      </c>
      <c r="F6285" s="184" t="str">
        <f t="shared" si="399"/>
        <v/>
      </c>
      <c r="G6285" s="184" t="str">
        <f t="shared" si="400"/>
        <v/>
      </c>
      <c r="H6285" s="184" t="str">
        <f t="shared" si="401"/>
        <v/>
      </c>
      <c r="J6285" t="s">
        <v>253</v>
      </c>
      <c r="K6285" t="s">
        <v>253</v>
      </c>
      <c r="L6285">
        <v>339.11828700000001</v>
      </c>
      <c r="R6285">
        <v>339.118292</v>
      </c>
      <c r="S6285" t="s">
        <v>201</v>
      </c>
      <c r="T6285" s="221">
        <v>45498.336805555555</v>
      </c>
    </row>
    <row r="6286" spans="1:20" x14ac:dyDescent="0.35">
      <c r="A6286" t="s">
        <v>112</v>
      </c>
      <c r="B6286" t="s">
        <v>70</v>
      </c>
      <c r="C6286" t="s">
        <v>97</v>
      </c>
      <c r="D6286" s="29">
        <v>45732</v>
      </c>
      <c r="E6286" s="184" t="str">
        <f t="shared" si="398"/>
        <v/>
      </c>
      <c r="F6286" s="184" t="str">
        <f t="shared" si="399"/>
        <v/>
      </c>
      <c r="G6286" s="184" t="str">
        <f t="shared" si="400"/>
        <v/>
      </c>
      <c r="H6286" s="184" t="str">
        <f t="shared" si="401"/>
        <v/>
      </c>
      <c r="J6286" t="s">
        <v>253</v>
      </c>
      <c r="K6286" t="s">
        <v>253</v>
      </c>
      <c r="L6286">
        <v>339.11828700000001</v>
      </c>
      <c r="R6286">
        <v>339.118292</v>
      </c>
      <c r="S6286" t="s">
        <v>201</v>
      </c>
      <c r="T6286" s="221">
        <v>45498.336805555555</v>
      </c>
    </row>
    <row r="6287" spans="1:20" x14ac:dyDescent="0.35">
      <c r="A6287" t="s">
        <v>112</v>
      </c>
      <c r="B6287" t="s">
        <v>70</v>
      </c>
      <c r="C6287" t="s">
        <v>97</v>
      </c>
      <c r="D6287" s="29">
        <v>45733</v>
      </c>
      <c r="E6287" s="184" t="str">
        <f t="shared" si="398"/>
        <v/>
      </c>
      <c r="F6287" s="184" t="str">
        <f t="shared" si="399"/>
        <v/>
      </c>
      <c r="G6287" s="184" t="str">
        <f t="shared" si="400"/>
        <v/>
      </c>
      <c r="H6287" s="184" t="str">
        <f t="shared" si="401"/>
        <v/>
      </c>
      <c r="J6287" t="s">
        <v>253</v>
      </c>
      <c r="K6287" t="s">
        <v>253</v>
      </c>
      <c r="L6287">
        <v>339.11828700000001</v>
      </c>
      <c r="R6287">
        <v>339.118292</v>
      </c>
      <c r="S6287" t="s">
        <v>201</v>
      </c>
      <c r="T6287" s="221">
        <v>45498.336805555555</v>
      </c>
    </row>
    <row r="6288" spans="1:20" x14ac:dyDescent="0.35">
      <c r="A6288" t="s">
        <v>112</v>
      </c>
      <c r="B6288" t="s">
        <v>70</v>
      </c>
      <c r="C6288" t="s">
        <v>97</v>
      </c>
      <c r="D6288" s="29">
        <v>45734</v>
      </c>
      <c r="E6288" s="184" t="str">
        <f t="shared" si="398"/>
        <v/>
      </c>
      <c r="F6288" s="184" t="str">
        <f t="shared" si="399"/>
        <v/>
      </c>
      <c r="G6288" s="184" t="str">
        <f t="shared" si="400"/>
        <v/>
      </c>
      <c r="H6288" s="184" t="str">
        <f t="shared" si="401"/>
        <v/>
      </c>
      <c r="J6288" t="s">
        <v>253</v>
      </c>
      <c r="K6288" t="s">
        <v>253</v>
      </c>
      <c r="L6288">
        <v>339.11828700000001</v>
      </c>
      <c r="R6288">
        <v>339.118292</v>
      </c>
      <c r="S6288" t="s">
        <v>201</v>
      </c>
      <c r="T6288" s="221">
        <v>45498.336805555555</v>
      </c>
    </row>
    <row r="6289" spans="1:20" x14ac:dyDescent="0.35">
      <c r="A6289" t="s">
        <v>112</v>
      </c>
      <c r="B6289" t="s">
        <v>70</v>
      </c>
      <c r="C6289" t="s">
        <v>97</v>
      </c>
      <c r="D6289" s="29">
        <v>45735</v>
      </c>
      <c r="E6289" s="184" t="str">
        <f t="shared" si="398"/>
        <v/>
      </c>
      <c r="F6289" s="184" t="str">
        <f t="shared" si="399"/>
        <v/>
      </c>
      <c r="G6289" s="184" t="str">
        <f t="shared" si="400"/>
        <v/>
      </c>
      <c r="H6289" s="184" t="str">
        <f t="shared" si="401"/>
        <v/>
      </c>
      <c r="J6289" t="s">
        <v>253</v>
      </c>
      <c r="K6289" t="s">
        <v>253</v>
      </c>
      <c r="L6289">
        <v>339.11828700000001</v>
      </c>
      <c r="R6289">
        <v>339.118292</v>
      </c>
      <c r="S6289" t="s">
        <v>201</v>
      </c>
      <c r="T6289" s="221">
        <v>45498.336805555555</v>
      </c>
    </row>
    <row r="6290" spans="1:20" x14ac:dyDescent="0.35">
      <c r="A6290" t="s">
        <v>112</v>
      </c>
      <c r="B6290" t="s">
        <v>70</v>
      </c>
      <c r="C6290" t="s">
        <v>97</v>
      </c>
      <c r="D6290" s="29">
        <v>45736</v>
      </c>
      <c r="E6290" s="184" t="str">
        <f t="shared" si="398"/>
        <v/>
      </c>
      <c r="F6290" s="184" t="str">
        <f t="shared" si="399"/>
        <v/>
      </c>
      <c r="G6290" s="184" t="str">
        <f t="shared" si="400"/>
        <v/>
      </c>
      <c r="H6290" s="184" t="str">
        <f t="shared" si="401"/>
        <v/>
      </c>
      <c r="J6290" t="s">
        <v>253</v>
      </c>
      <c r="K6290" t="s">
        <v>253</v>
      </c>
      <c r="L6290">
        <v>339.11828700000001</v>
      </c>
      <c r="R6290">
        <v>339.118292</v>
      </c>
      <c r="S6290" t="s">
        <v>201</v>
      </c>
      <c r="T6290" s="221">
        <v>45498.336805555555</v>
      </c>
    </row>
    <row r="6291" spans="1:20" x14ac:dyDescent="0.35">
      <c r="A6291" t="s">
        <v>112</v>
      </c>
      <c r="B6291" t="s">
        <v>70</v>
      </c>
      <c r="C6291" t="s">
        <v>97</v>
      </c>
      <c r="D6291" s="29">
        <v>45737</v>
      </c>
      <c r="E6291" s="184" t="str">
        <f t="shared" si="398"/>
        <v/>
      </c>
      <c r="F6291" s="184" t="str">
        <f t="shared" si="399"/>
        <v/>
      </c>
      <c r="G6291" s="184" t="str">
        <f t="shared" si="400"/>
        <v/>
      </c>
      <c r="H6291" s="184" t="str">
        <f t="shared" si="401"/>
        <v/>
      </c>
      <c r="J6291" t="s">
        <v>253</v>
      </c>
      <c r="K6291" t="s">
        <v>253</v>
      </c>
      <c r="L6291">
        <v>339.11828700000001</v>
      </c>
      <c r="R6291">
        <v>339.118292</v>
      </c>
      <c r="S6291" t="s">
        <v>201</v>
      </c>
      <c r="T6291" s="221">
        <v>45498.336805555555</v>
      </c>
    </row>
    <row r="6292" spans="1:20" x14ac:dyDescent="0.35">
      <c r="A6292" t="s">
        <v>112</v>
      </c>
      <c r="B6292" t="s">
        <v>70</v>
      </c>
      <c r="C6292" t="s">
        <v>97</v>
      </c>
      <c r="D6292" s="29">
        <v>45738</v>
      </c>
      <c r="E6292" s="184" t="str">
        <f t="shared" si="398"/>
        <v/>
      </c>
      <c r="F6292" s="184" t="str">
        <f t="shared" si="399"/>
        <v/>
      </c>
      <c r="G6292" s="184" t="str">
        <f t="shared" si="400"/>
        <v/>
      </c>
      <c r="H6292" s="184" t="str">
        <f t="shared" si="401"/>
        <v/>
      </c>
      <c r="J6292" t="s">
        <v>253</v>
      </c>
      <c r="K6292" t="s">
        <v>253</v>
      </c>
      <c r="L6292">
        <v>339.11828700000001</v>
      </c>
      <c r="R6292">
        <v>339.118292</v>
      </c>
      <c r="S6292" t="s">
        <v>201</v>
      </c>
      <c r="T6292" s="221">
        <v>45498.336805555555</v>
      </c>
    </row>
    <row r="6293" spans="1:20" x14ac:dyDescent="0.35">
      <c r="A6293" t="s">
        <v>112</v>
      </c>
      <c r="B6293" t="s">
        <v>70</v>
      </c>
      <c r="C6293" t="s">
        <v>97</v>
      </c>
      <c r="D6293" s="29">
        <v>45739</v>
      </c>
      <c r="E6293" s="184" t="str">
        <f t="shared" si="398"/>
        <v/>
      </c>
      <c r="F6293" s="184" t="str">
        <f t="shared" si="399"/>
        <v/>
      </c>
      <c r="G6293" s="184" t="str">
        <f t="shared" si="400"/>
        <v/>
      </c>
      <c r="H6293" s="184" t="str">
        <f t="shared" si="401"/>
        <v/>
      </c>
      <c r="J6293" t="s">
        <v>253</v>
      </c>
      <c r="K6293" t="s">
        <v>253</v>
      </c>
      <c r="L6293">
        <v>339.11828700000001</v>
      </c>
      <c r="R6293">
        <v>339.118292</v>
      </c>
      <c r="S6293" t="s">
        <v>201</v>
      </c>
      <c r="T6293" s="221">
        <v>45498.336805555555</v>
      </c>
    </row>
    <row r="6294" spans="1:20" x14ac:dyDescent="0.35">
      <c r="A6294" t="s">
        <v>112</v>
      </c>
      <c r="B6294" t="s">
        <v>70</v>
      </c>
      <c r="C6294" t="s">
        <v>97</v>
      </c>
      <c r="D6294" s="29">
        <v>45740</v>
      </c>
      <c r="E6294" s="184" t="str">
        <f t="shared" si="398"/>
        <v/>
      </c>
      <c r="F6294" s="184" t="str">
        <f t="shared" si="399"/>
        <v/>
      </c>
      <c r="G6294" s="184" t="str">
        <f t="shared" si="400"/>
        <v/>
      </c>
      <c r="H6294" s="184" t="str">
        <f t="shared" si="401"/>
        <v/>
      </c>
      <c r="J6294" t="s">
        <v>253</v>
      </c>
      <c r="K6294" t="s">
        <v>253</v>
      </c>
      <c r="L6294">
        <v>339.11828700000001</v>
      </c>
      <c r="R6294">
        <v>339.118292</v>
      </c>
      <c r="S6294" t="s">
        <v>201</v>
      </c>
      <c r="T6294" s="221">
        <v>45498.336805555555</v>
      </c>
    </row>
    <row r="6295" spans="1:20" x14ac:dyDescent="0.35">
      <c r="A6295" t="s">
        <v>112</v>
      </c>
      <c r="B6295" t="s">
        <v>70</v>
      </c>
      <c r="C6295" t="s">
        <v>97</v>
      </c>
      <c r="D6295" s="29">
        <v>45741</v>
      </c>
      <c r="E6295" s="184" t="str">
        <f t="shared" si="398"/>
        <v/>
      </c>
      <c r="F6295" s="184" t="str">
        <f t="shared" si="399"/>
        <v/>
      </c>
      <c r="G6295" s="184" t="str">
        <f t="shared" si="400"/>
        <v/>
      </c>
      <c r="H6295" s="184" t="str">
        <f t="shared" si="401"/>
        <v/>
      </c>
      <c r="J6295" t="s">
        <v>253</v>
      </c>
      <c r="K6295" t="s">
        <v>253</v>
      </c>
      <c r="L6295">
        <v>339.11828700000001</v>
      </c>
      <c r="R6295">
        <v>339.118292</v>
      </c>
      <c r="S6295" t="s">
        <v>201</v>
      </c>
      <c r="T6295" s="221">
        <v>45498.336805555555</v>
      </c>
    </row>
    <row r="6296" spans="1:20" x14ac:dyDescent="0.35">
      <c r="A6296" t="s">
        <v>112</v>
      </c>
      <c r="B6296" t="s">
        <v>70</v>
      </c>
      <c r="C6296" t="s">
        <v>97</v>
      </c>
      <c r="D6296" s="29">
        <v>45742</v>
      </c>
      <c r="E6296" s="184" t="str">
        <f t="shared" si="398"/>
        <v/>
      </c>
      <c r="F6296" s="184" t="str">
        <f t="shared" si="399"/>
        <v/>
      </c>
      <c r="G6296" s="184" t="str">
        <f t="shared" si="400"/>
        <v/>
      </c>
      <c r="H6296" s="184" t="str">
        <f t="shared" si="401"/>
        <v/>
      </c>
      <c r="J6296" t="s">
        <v>253</v>
      </c>
      <c r="K6296" t="s">
        <v>253</v>
      </c>
      <c r="L6296">
        <v>339.11828700000001</v>
      </c>
      <c r="R6296">
        <v>339.118292</v>
      </c>
      <c r="S6296" t="s">
        <v>201</v>
      </c>
      <c r="T6296" s="221">
        <v>45498.336805555555</v>
      </c>
    </row>
    <row r="6297" spans="1:20" x14ac:dyDescent="0.35">
      <c r="A6297" t="s">
        <v>112</v>
      </c>
      <c r="B6297" t="s">
        <v>70</v>
      </c>
      <c r="C6297" t="s">
        <v>97</v>
      </c>
      <c r="D6297" s="29">
        <v>45743</v>
      </c>
      <c r="E6297" s="184" t="str">
        <f t="shared" si="398"/>
        <v/>
      </c>
      <c r="F6297" s="184" t="str">
        <f t="shared" si="399"/>
        <v/>
      </c>
      <c r="G6297" s="184" t="str">
        <f t="shared" si="400"/>
        <v/>
      </c>
      <c r="H6297" s="184" t="str">
        <f t="shared" si="401"/>
        <v/>
      </c>
      <c r="J6297" t="s">
        <v>253</v>
      </c>
      <c r="K6297" t="s">
        <v>253</v>
      </c>
      <c r="L6297">
        <v>339.11828700000001</v>
      </c>
      <c r="R6297">
        <v>339.118292</v>
      </c>
      <c r="S6297" t="s">
        <v>201</v>
      </c>
      <c r="T6297" s="221">
        <v>45498.336805555555</v>
      </c>
    </row>
    <row r="6298" spans="1:20" x14ac:dyDescent="0.35">
      <c r="A6298" t="s">
        <v>112</v>
      </c>
      <c r="B6298" t="s">
        <v>70</v>
      </c>
      <c r="C6298" t="s">
        <v>97</v>
      </c>
      <c r="D6298" s="29">
        <v>45744</v>
      </c>
      <c r="E6298" s="184" t="str">
        <f t="shared" si="398"/>
        <v/>
      </c>
      <c r="F6298" s="184" t="str">
        <f t="shared" si="399"/>
        <v/>
      </c>
      <c r="G6298" s="184" t="str">
        <f t="shared" si="400"/>
        <v/>
      </c>
      <c r="H6298" s="184" t="str">
        <f t="shared" si="401"/>
        <v/>
      </c>
      <c r="J6298" t="s">
        <v>253</v>
      </c>
      <c r="K6298" t="s">
        <v>253</v>
      </c>
      <c r="L6298">
        <v>339.11828700000001</v>
      </c>
      <c r="R6298">
        <v>339.118292</v>
      </c>
      <c r="S6298" t="s">
        <v>201</v>
      </c>
      <c r="T6298" s="221">
        <v>45498.336805555555</v>
      </c>
    </row>
    <row r="6299" spans="1:20" x14ac:dyDescent="0.35">
      <c r="A6299" t="s">
        <v>112</v>
      </c>
      <c r="B6299" t="s">
        <v>70</v>
      </c>
      <c r="C6299" t="s">
        <v>97</v>
      </c>
      <c r="D6299" s="29">
        <v>45745</v>
      </c>
      <c r="E6299" s="184" t="str">
        <f t="shared" si="398"/>
        <v/>
      </c>
      <c r="F6299" s="184" t="str">
        <f t="shared" si="399"/>
        <v/>
      </c>
      <c r="G6299" s="184" t="str">
        <f t="shared" si="400"/>
        <v/>
      </c>
      <c r="H6299" s="184" t="str">
        <f t="shared" si="401"/>
        <v/>
      </c>
      <c r="J6299" t="s">
        <v>253</v>
      </c>
      <c r="K6299" t="s">
        <v>253</v>
      </c>
      <c r="L6299">
        <v>339.11828700000001</v>
      </c>
      <c r="R6299">
        <v>339.118292</v>
      </c>
      <c r="S6299" t="s">
        <v>201</v>
      </c>
      <c r="T6299" s="221">
        <v>45498.336805555555</v>
      </c>
    </row>
    <row r="6300" spans="1:20" x14ac:dyDescent="0.35">
      <c r="A6300" t="s">
        <v>112</v>
      </c>
      <c r="B6300" t="s">
        <v>70</v>
      </c>
      <c r="C6300" t="s">
        <v>97</v>
      </c>
      <c r="D6300" s="29">
        <v>45746</v>
      </c>
      <c r="E6300" s="184" t="str">
        <f t="shared" si="398"/>
        <v/>
      </c>
      <c r="F6300" s="184" t="str">
        <f t="shared" si="399"/>
        <v/>
      </c>
      <c r="G6300" s="184" t="str">
        <f t="shared" si="400"/>
        <v/>
      </c>
      <c r="H6300" s="184" t="str">
        <f t="shared" si="401"/>
        <v/>
      </c>
      <c r="J6300" t="s">
        <v>253</v>
      </c>
      <c r="K6300" t="s">
        <v>253</v>
      </c>
      <c r="L6300">
        <v>339.11828700000001</v>
      </c>
      <c r="R6300">
        <v>339.118292</v>
      </c>
      <c r="S6300" t="s">
        <v>201</v>
      </c>
      <c r="T6300" s="221">
        <v>45498.336805555555</v>
      </c>
    </row>
    <row r="6301" spans="1:20" x14ac:dyDescent="0.35">
      <c r="A6301" t="s">
        <v>112</v>
      </c>
      <c r="B6301" t="s">
        <v>70</v>
      </c>
      <c r="C6301" t="s">
        <v>97</v>
      </c>
      <c r="D6301" s="29">
        <v>45747</v>
      </c>
      <c r="E6301" s="184" t="str">
        <f t="shared" si="398"/>
        <v/>
      </c>
      <c r="F6301" s="184" t="str">
        <f t="shared" si="399"/>
        <v/>
      </c>
      <c r="G6301" s="184" t="str">
        <f t="shared" si="400"/>
        <v/>
      </c>
      <c r="H6301" s="184" t="str">
        <f t="shared" si="401"/>
        <v/>
      </c>
      <c r="J6301" t="s">
        <v>253</v>
      </c>
      <c r="K6301" t="s">
        <v>253</v>
      </c>
      <c r="L6301">
        <v>339.11828700000001</v>
      </c>
      <c r="R6301">
        <v>339.118292</v>
      </c>
      <c r="S6301" t="s">
        <v>201</v>
      </c>
      <c r="T6301" s="221">
        <v>45498.336805555555</v>
      </c>
    </row>
    <row r="6302" spans="1:20" x14ac:dyDescent="0.35">
      <c r="A6302" t="s">
        <v>112</v>
      </c>
      <c r="B6302" t="s">
        <v>70</v>
      </c>
      <c r="C6302" t="s">
        <v>97</v>
      </c>
      <c r="D6302" s="29">
        <v>45748</v>
      </c>
      <c r="E6302" s="184" t="str">
        <f t="shared" si="398"/>
        <v/>
      </c>
      <c r="F6302" s="184" t="str">
        <f t="shared" si="399"/>
        <v/>
      </c>
      <c r="G6302" s="184" t="str">
        <f t="shared" si="400"/>
        <v/>
      </c>
      <c r="H6302" s="184" t="str">
        <f t="shared" si="401"/>
        <v/>
      </c>
      <c r="J6302" t="s">
        <v>253</v>
      </c>
      <c r="K6302" t="s">
        <v>253</v>
      </c>
      <c r="L6302">
        <v>339.11828700000001</v>
      </c>
      <c r="R6302">
        <v>339.118292</v>
      </c>
      <c r="S6302" t="s">
        <v>201</v>
      </c>
      <c r="T6302" s="221">
        <v>45498.336805555555</v>
      </c>
    </row>
    <row r="6303" spans="1:20" x14ac:dyDescent="0.35">
      <c r="A6303" t="s">
        <v>112</v>
      </c>
      <c r="B6303" t="s">
        <v>70</v>
      </c>
      <c r="C6303" t="s">
        <v>97</v>
      </c>
      <c r="D6303" s="29">
        <v>45749</v>
      </c>
      <c r="E6303" s="184" t="str">
        <f t="shared" si="398"/>
        <v/>
      </c>
      <c r="F6303" s="184" t="str">
        <f t="shared" si="399"/>
        <v/>
      </c>
      <c r="G6303" s="184" t="str">
        <f t="shared" si="400"/>
        <v/>
      </c>
      <c r="H6303" s="184" t="str">
        <f t="shared" si="401"/>
        <v/>
      </c>
      <c r="J6303" t="s">
        <v>253</v>
      </c>
      <c r="K6303" t="s">
        <v>253</v>
      </c>
      <c r="L6303">
        <v>339.11828700000001</v>
      </c>
      <c r="R6303">
        <v>339.118292</v>
      </c>
      <c r="S6303" t="s">
        <v>201</v>
      </c>
      <c r="T6303" s="221">
        <v>45498.336805555555</v>
      </c>
    </row>
    <row r="6304" spans="1:20" x14ac:dyDescent="0.35">
      <c r="A6304" t="s">
        <v>112</v>
      </c>
      <c r="B6304" t="s">
        <v>70</v>
      </c>
      <c r="C6304" t="s">
        <v>97</v>
      </c>
      <c r="D6304" s="29">
        <v>45750</v>
      </c>
      <c r="E6304" s="184" t="str">
        <f t="shared" si="398"/>
        <v/>
      </c>
      <c r="F6304" s="184" t="str">
        <f t="shared" si="399"/>
        <v/>
      </c>
      <c r="G6304" s="184" t="str">
        <f t="shared" si="400"/>
        <v/>
      </c>
      <c r="H6304" s="184" t="str">
        <f t="shared" si="401"/>
        <v/>
      </c>
      <c r="J6304" t="s">
        <v>253</v>
      </c>
      <c r="K6304" t="s">
        <v>253</v>
      </c>
      <c r="L6304">
        <v>339.11828700000001</v>
      </c>
      <c r="R6304">
        <v>339.118292</v>
      </c>
      <c r="S6304" t="s">
        <v>201</v>
      </c>
      <c r="T6304" s="221">
        <v>45498.336805555555</v>
      </c>
    </row>
    <row r="6305" spans="1:20" x14ac:dyDescent="0.35">
      <c r="A6305" t="s">
        <v>112</v>
      </c>
      <c r="B6305" t="s">
        <v>70</v>
      </c>
      <c r="C6305" t="s">
        <v>97</v>
      </c>
      <c r="D6305" s="29">
        <v>45751</v>
      </c>
      <c r="E6305" s="184" t="str">
        <f t="shared" si="398"/>
        <v/>
      </c>
      <c r="F6305" s="184" t="str">
        <f t="shared" si="399"/>
        <v/>
      </c>
      <c r="G6305" s="184" t="str">
        <f t="shared" si="400"/>
        <v/>
      </c>
      <c r="H6305" s="184" t="str">
        <f t="shared" si="401"/>
        <v/>
      </c>
      <c r="J6305" t="s">
        <v>253</v>
      </c>
      <c r="K6305" t="s">
        <v>253</v>
      </c>
      <c r="L6305">
        <v>339.11828700000001</v>
      </c>
      <c r="R6305">
        <v>339.118292</v>
      </c>
      <c r="S6305" t="s">
        <v>201</v>
      </c>
      <c r="T6305" s="221">
        <v>45498.336805555555</v>
      </c>
    </row>
    <row r="6306" spans="1:20" x14ac:dyDescent="0.35">
      <c r="A6306" t="s">
        <v>112</v>
      </c>
      <c r="B6306" t="s">
        <v>70</v>
      </c>
      <c r="C6306" t="s">
        <v>97</v>
      </c>
      <c r="D6306" s="29">
        <v>45752</v>
      </c>
      <c r="E6306" s="184" t="str">
        <f t="shared" si="398"/>
        <v/>
      </c>
      <c r="F6306" s="184" t="str">
        <f t="shared" si="399"/>
        <v/>
      </c>
      <c r="G6306" s="184" t="str">
        <f t="shared" si="400"/>
        <v/>
      </c>
      <c r="H6306" s="184" t="str">
        <f t="shared" si="401"/>
        <v/>
      </c>
      <c r="J6306" t="s">
        <v>253</v>
      </c>
      <c r="K6306" t="s">
        <v>253</v>
      </c>
      <c r="L6306">
        <v>339.11828700000001</v>
      </c>
      <c r="R6306">
        <v>339.118292</v>
      </c>
      <c r="S6306" t="s">
        <v>201</v>
      </c>
      <c r="T6306" s="221">
        <v>45498.336805555555</v>
      </c>
    </row>
    <row r="6307" spans="1:20" x14ac:dyDescent="0.35">
      <c r="A6307" t="s">
        <v>112</v>
      </c>
      <c r="B6307" t="s">
        <v>70</v>
      </c>
      <c r="C6307" t="s">
        <v>97</v>
      </c>
      <c r="D6307" s="29">
        <v>45753</v>
      </c>
      <c r="E6307" s="184" t="str">
        <f t="shared" si="398"/>
        <v/>
      </c>
      <c r="F6307" s="184" t="str">
        <f t="shared" si="399"/>
        <v/>
      </c>
      <c r="G6307" s="184" t="str">
        <f t="shared" si="400"/>
        <v/>
      </c>
      <c r="H6307" s="184" t="str">
        <f t="shared" si="401"/>
        <v/>
      </c>
      <c r="J6307" t="s">
        <v>253</v>
      </c>
      <c r="K6307" t="s">
        <v>253</v>
      </c>
      <c r="L6307">
        <v>339.11828700000001</v>
      </c>
      <c r="R6307">
        <v>339.118292</v>
      </c>
      <c r="S6307" t="s">
        <v>201</v>
      </c>
      <c r="T6307" s="221">
        <v>45498.336805555555</v>
      </c>
    </row>
    <row r="6308" spans="1:20" x14ac:dyDescent="0.35">
      <c r="A6308" t="s">
        <v>112</v>
      </c>
      <c r="B6308" t="s">
        <v>70</v>
      </c>
      <c r="C6308" t="s">
        <v>97</v>
      </c>
      <c r="D6308" s="29">
        <v>45754</v>
      </c>
      <c r="E6308" s="184" t="str">
        <f t="shared" si="398"/>
        <v/>
      </c>
      <c r="F6308" s="184" t="str">
        <f t="shared" si="399"/>
        <v/>
      </c>
      <c r="G6308" s="184" t="str">
        <f t="shared" si="400"/>
        <v/>
      </c>
      <c r="H6308" s="184" t="str">
        <f t="shared" si="401"/>
        <v/>
      </c>
      <c r="J6308" t="s">
        <v>253</v>
      </c>
      <c r="K6308" t="s">
        <v>253</v>
      </c>
      <c r="L6308">
        <v>339.11828700000001</v>
      </c>
      <c r="R6308">
        <v>339.118292</v>
      </c>
      <c r="S6308" t="s">
        <v>201</v>
      </c>
      <c r="T6308" s="221">
        <v>45498.336805555555</v>
      </c>
    </row>
    <row r="6309" spans="1:20" x14ac:dyDescent="0.35">
      <c r="A6309" t="s">
        <v>112</v>
      </c>
      <c r="B6309" t="s">
        <v>70</v>
      </c>
      <c r="C6309" t="s">
        <v>97</v>
      </c>
      <c r="D6309" s="29">
        <v>45755</v>
      </c>
      <c r="E6309" s="184" t="str">
        <f t="shared" si="398"/>
        <v/>
      </c>
      <c r="F6309" s="184" t="str">
        <f t="shared" si="399"/>
        <v/>
      </c>
      <c r="G6309" s="184" t="str">
        <f t="shared" si="400"/>
        <v/>
      </c>
      <c r="H6309" s="184" t="str">
        <f t="shared" si="401"/>
        <v/>
      </c>
      <c r="J6309" t="s">
        <v>253</v>
      </c>
      <c r="K6309" t="s">
        <v>253</v>
      </c>
      <c r="L6309">
        <v>339.11828700000001</v>
      </c>
      <c r="R6309">
        <v>339.118292</v>
      </c>
      <c r="S6309" t="s">
        <v>201</v>
      </c>
      <c r="T6309" s="221">
        <v>45498.336805555555</v>
      </c>
    </row>
    <row r="6310" spans="1:20" x14ac:dyDescent="0.35">
      <c r="A6310" t="s">
        <v>112</v>
      </c>
      <c r="B6310" t="s">
        <v>70</v>
      </c>
      <c r="C6310" t="s">
        <v>97</v>
      </c>
      <c r="D6310" s="29">
        <v>45756</v>
      </c>
      <c r="E6310" s="184" t="str">
        <f t="shared" si="398"/>
        <v/>
      </c>
      <c r="F6310" s="184" t="str">
        <f t="shared" si="399"/>
        <v/>
      </c>
      <c r="G6310" s="184" t="str">
        <f t="shared" si="400"/>
        <v/>
      </c>
      <c r="H6310" s="184" t="str">
        <f t="shared" si="401"/>
        <v/>
      </c>
      <c r="J6310" t="s">
        <v>253</v>
      </c>
      <c r="K6310" t="s">
        <v>253</v>
      </c>
      <c r="L6310">
        <v>339.11828700000001</v>
      </c>
      <c r="R6310">
        <v>339.118292</v>
      </c>
      <c r="S6310" t="s">
        <v>201</v>
      </c>
      <c r="T6310" s="221">
        <v>45498.336805555555</v>
      </c>
    </row>
    <row r="6311" spans="1:20" x14ac:dyDescent="0.35">
      <c r="A6311" t="s">
        <v>112</v>
      </c>
      <c r="B6311" t="s">
        <v>70</v>
      </c>
      <c r="C6311" t="s">
        <v>97</v>
      </c>
      <c r="D6311" s="29">
        <v>45757</v>
      </c>
      <c r="E6311" s="184" t="str">
        <f t="shared" si="398"/>
        <v/>
      </c>
      <c r="F6311" s="184" t="str">
        <f t="shared" si="399"/>
        <v/>
      </c>
      <c r="G6311" s="184" t="str">
        <f t="shared" si="400"/>
        <v/>
      </c>
      <c r="H6311" s="184" t="str">
        <f t="shared" si="401"/>
        <v/>
      </c>
      <c r="J6311" t="s">
        <v>253</v>
      </c>
      <c r="K6311" t="s">
        <v>253</v>
      </c>
      <c r="L6311">
        <v>339.11828700000001</v>
      </c>
      <c r="R6311">
        <v>339.118292</v>
      </c>
      <c r="S6311" t="s">
        <v>201</v>
      </c>
      <c r="T6311" s="221">
        <v>45498.336805555555</v>
      </c>
    </row>
    <row r="6312" spans="1:20" x14ac:dyDescent="0.35">
      <c r="A6312" t="s">
        <v>112</v>
      </c>
      <c r="B6312" t="s">
        <v>70</v>
      </c>
      <c r="C6312" t="s">
        <v>97</v>
      </c>
      <c r="D6312" s="29">
        <v>45758</v>
      </c>
      <c r="E6312" s="184" t="str">
        <f t="shared" si="398"/>
        <v/>
      </c>
      <c r="F6312" s="184" t="str">
        <f t="shared" si="399"/>
        <v/>
      </c>
      <c r="G6312" s="184" t="str">
        <f t="shared" si="400"/>
        <v/>
      </c>
      <c r="H6312" s="184" t="str">
        <f t="shared" si="401"/>
        <v/>
      </c>
      <c r="J6312" t="s">
        <v>253</v>
      </c>
      <c r="K6312" t="s">
        <v>253</v>
      </c>
      <c r="L6312">
        <v>339.11828700000001</v>
      </c>
      <c r="R6312">
        <v>339.118292</v>
      </c>
      <c r="S6312" t="s">
        <v>201</v>
      </c>
      <c r="T6312" s="221">
        <v>45498.336805555555</v>
      </c>
    </row>
    <row r="6313" spans="1:20" x14ac:dyDescent="0.35">
      <c r="A6313" t="s">
        <v>112</v>
      </c>
      <c r="B6313" t="s">
        <v>70</v>
      </c>
      <c r="C6313" t="s">
        <v>97</v>
      </c>
      <c r="D6313" s="29">
        <v>45759</v>
      </c>
      <c r="E6313" s="184" t="str">
        <f t="shared" si="398"/>
        <v/>
      </c>
      <c r="F6313" s="184" t="str">
        <f t="shared" si="399"/>
        <v/>
      </c>
      <c r="G6313" s="184" t="str">
        <f t="shared" si="400"/>
        <v/>
      </c>
      <c r="H6313" s="184" t="str">
        <f t="shared" si="401"/>
        <v/>
      </c>
      <c r="J6313" t="s">
        <v>253</v>
      </c>
      <c r="K6313" t="s">
        <v>253</v>
      </c>
      <c r="L6313">
        <v>339.11828700000001</v>
      </c>
      <c r="R6313">
        <v>339.118292</v>
      </c>
      <c r="S6313" t="s">
        <v>201</v>
      </c>
      <c r="T6313" s="221">
        <v>45498.336805555555</v>
      </c>
    </row>
    <row r="6314" spans="1:20" x14ac:dyDescent="0.35">
      <c r="A6314" t="s">
        <v>112</v>
      </c>
      <c r="B6314" t="s">
        <v>70</v>
      </c>
      <c r="C6314" t="s">
        <v>97</v>
      </c>
      <c r="D6314" s="29">
        <v>45760</v>
      </c>
      <c r="E6314" s="184" t="str">
        <f t="shared" si="398"/>
        <v/>
      </c>
      <c r="F6314" s="184" t="str">
        <f t="shared" si="399"/>
        <v/>
      </c>
      <c r="G6314" s="184" t="str">
        <f t="shared" si="400"/>
        <v/>
      </c>
      <c r="H6314" s="184" t="str">
        <f t="shared" si="401"/>
        <v/>
      </c>
      <c r="J6314" t="s">
        <v>253</v>
      </c>
      <c r="K6314" t="s">
        <v>253</v>
      </c>
      <c r="L6314">
        <v>339.11828700000001</v>
      </c>
      <c r="R6314">
        <v>339.118292</v>
      </c>
      <c r="S6314" t="s">
        <v>201</v>
      </c>
      <c r="T6314" s="221">
        <v>45498.336805555555</v>
      </c>
    </row>
    <row r="6315" spans="1:20" x14ac:dyDescent="0.35">
      <c r="A6315" t="s">
        <v>112</v>
      </c>
      <c r="B6315" t="s">
        <v>70</v>
      </c>
      <c r="C6315" t="s">
        <v>97</v>
      </c>
      <c r="D6315" s="29">
        <v>45761</v>
      </c>
      <c r="E6315" s="184" t="str">
        <f t="shared" si="398"/>
        <v/>
      </c>
      <c r="F6315" s="184" t="str">
        <f t="shared" si="399"/>
        <v/>
      </c>
      <c r="G6315" s="184" t="str">
        <f t="shared" si="400"/>
        <v/>
      </c>
      <c r="H6315" s="184" t="str">
        <f t="shared" si="401"/>
        <v/>
      </c>
      <c r="J6315" t="s">
        <v>253</v>
      </c>
      <c r="K6315" t="s">
        <v>253</v>
      </c>
      <c r="L6315">
        <v>339.11828700000001</v>
      </c>
      <c r="R6315">
        <v>339.118292</v>
      </c>
      <c r="S6315" t="s">
        <v>201</v>
      </c>
      <c r="T6315" s="221">
        <v>45498.336805555555</v>
      </c>
    </row>
    <row r="6316" spans="1:20" x14ac:dyDescent="0.35">
      <c r="A6316" t="s">
        <v>112</v>
      </c>
      <c r="B6316" t="s">
        <v>70</v>
      </c>
      <c r="C6316" t="s">
        <v>97</v>
      </c>
      <c r="D6316" s="29">
        <v>45762</v>
      </c>
      <c r="E6316" s="184" t="str">
        <f t="shared" si="398"/>
        <v/>
      </c>
      <c r="F6316" s="184" t="str">
        <f t="shared" si="399"/>
        <v/>
      </c>
      <c r="G6316" s="184" t="str">
        <f t="shared" si="400"/>
        <v/>
      </c>
      <c r="H6316" s="184" t="str">
        <f t="shared" si="401"/>
        <v/>
      </c>
      <c r="J6316" t="s">
        <v>253</v>
      </c>
      <c r="K6316" t="s">
        <v>253</v>
      </c>
      <c r="L6316">
        <v>339.11828700000001</v>
      </c>
      <c r="R6316">
        <v>339.118292</v>
      </c>
      <c r="S6316" t="s">
        <v>201</v>
      </c>
      <c r="T6316" s="221">
        <v>45498.336805555555</v>
      </c>
    </row>
    <row r="6317" spans="1:20" x14ac:dyDescent="0.35">
      <c r="A6317" t="s">
        <v>112</v>
      </c>
      <c r="B6317" t="s">
        <v>70</v>
      </c>
      <c r="C6317" t="s">
        <v>97</v>
      </c>
      <c r="D6317" s="29">
        <v>45763</v>
      </c>
      <c r="E6317" s="184" t="str">
        <f t="shared" si="398"/>
        <v/>
      </c>
      <c r="F6317" s="184" t="str">
        <f t="shared" si="399"/>
        <v/>
      </c>
      <c r="G6317" s="184" t="str">
        <f t="shared" si="400"/>
        <v/>
      </c>
      <c r="H6317" s="184" t="str">
        <f t="shared" si="401"/>
        <v/>
      </c>
      <c r="J6317" t="s">
        <v>253</v>
      </c>
      <c r="K6317" t="s">
        <v>253</v>
      </c>
      <c r="L6317">
        <v>339.11828700000001</v>
      </c>
      <c r="R6317">
        <v>339.118292</v>
      </c>
      <c r="S6317" t="s">
        <v>201</v>
      </c>
      <c r="T6317" s="221">
        <v>45498.336805555555</v>
      </c>
    </row>
    <row r="6318" spans="1:20" x14ac:dyDescent="0.35">
      <c r="A6318" t="s">
        <v>112</v>
      </c>
      <c r="B6318" t="s">
        <v>70</v>
      </c>
      <c r="C6318" t="s">
        <v>97</v>
      </c>
      <c r="D6318" s="29">
        <v>45764</v>
      </c>
      <c r="E6318" s="184" t="str">
        <f t="shared" si="398"/>
        <v/>
      </c>
      <c r="F6318" s="184" t="str">
        <f t="shared" si="399"/>
        <v/>
      </c>
      <c r="G6318" s="184" t="str">
        <f t="shared" si="400"/>
        <v/>
      </c>
      <c r="H6318" s="184" t="str">
        <f t="shared" si="401"/>
        <v/>
      </c>
      <c r="J6318" t="s">
        <v>253</v>
      </c>
      <c r="K6318" t="s">
        <v>253</v>
      </c>
      <c r="L6318">
        <v>339.11828700000001</v>
      </c>
      <c r="R6318">
        <v>339.118292</v>
      </c>
      <c r="S6318" t="s">
        <v>201</v>
      </c>
      <c r="T6318" s="221">
        <v>45498.336805555555</v>
      </c>
    </row>
    <row r="6319" spans="1:20" x14ac:dyDescent="0.35">
      <c r="A6319" t="s">
        <v>112</v>
      </c>
      <c r="B6319" t="s">
        <v>70</v>
      </c>
      <c r="C6319" t="s">
        <v>97</v>
      </c>
      <c r="D6319" s="29">
        <v>45765</v>
      </c>
      <c r="E6319" s="184" t="str">
        <f t="shared" si="398"/>
        <v/>
      </c>
      <c r="F6319" s="184" t="str">
        <f t="shared" si="399"/>
        <v/>
      </c>
      <c r="G6319" s="184" t="str">
        <f t="shared" si="400"/>
        <v/>
      </c>
      <c r="H6319" s="184" t="str">
        <f t="shared" si="401"/>
        <v/>
      </c>
      <c r="J6319" t="s">
        <v>253</v>
      </c>
      <c r="K6319" t="s">
        <v>253</v>
      </c>
      <c r="L6319">
        <v>339.11828700000001</v>
      </c>
      <c r="R6319">
        <v>339.118292</v>
      </c>
      <c r="S6319" t="s">
        <v>201</v>
      </c>
      <c r="T6319" s="221">
        <v>45498.336805555555</v>
      </c>
    </row>
    <row r="6320" spans="1:20" x14ac:dyDescent="0.35">
      <c r="A6320" t="s">
        <v>112</v>
      </c>
      <c r="B6320" t="s">
        <v>70</v>
      </c>
      <c r="C6320" t="s">
        <v>97</v>
      </c>
      <c r="D6320" s="29">
        <v>45766</v>
      </c>
      <c r="E6320" s="184" t="str">
        <f t="shared" si="398"/>
        <v/>
      </c>
      <c r="F6320" s="184" t="str">
        <f t="shared" si="399"/>
        <v/>
      </c>
      <c r="G6320" s="184" t="str">
        <f t="shared" si="400"/>
        <v/>
      </c>
      <c r="H6320" s="184" t="str">
        <f t="shared" si="401"/>
        <v/>
      </c>
      <c r="J6320" t="s">
        <v>253</v>
      </c>
      <c r="K6320" t="s">
        <v>253</v>
      </c>
      <c r="L6320">
        <v>339.11828700000001</v>
      </c>
      <c r="R6320">
        <v>339.118292</v>
      </c>
      <c r="S6320" t="s">
        <v>201</v>
      </c>
      <c r="T6320" s="221">
        <v>45498.336805555555</v>
      </c>
    </row>
    <row r="6321" spans="1:20" x14ac:dyDescent="0.35">
      <c r="A6321" t="s">
        <v>112</v>
      </c>
      <c r="B6321" t="s">
        <v>70</v>
      </c>
      <c r="C6321" t="s">
        <v>97</v>
      </c>
      <c r="D6321" s="29">
        <v>45767</v>
      </c>
      <c r="E6321" s="184" t="str">
        <f t="shared" si="398"/>
        <v/>
      </c>
      <c r="F6321" s="184" t="str">
        <f t="shared" si="399"/>
        <v/>
      </c>
      <c r="G6321" s="184" t="str">
        <f t="shared" si="400"/>
        <v/>
      </c>
      <c r="H6321" s="184" t="str">
        <f t="shared" si="401"/>
        <v/>
      </c>
      <c r="J6321" t="s">
        <v>253</v>
      </c>
      <c r="K6321" t="s">
        <v>253</v>
      </c>
      <c r="L6321">
        <v>339.11828700000001</v>
      </c>
      <c r="R6321">
        <v>339.118292</v>
      </c>
      <c r="S6321" t="s">
        <v>201</v>
      </c>
      <c r="T6321" s="221">
        <v>45498.336805555555</v>
      </c>
    </row>
    <row r="6322" spans="1:20" x14ac:dyDescent="0.35">
      <c r="A6322" t="s">
        <v>112</v>
      </c>
      <c r="B6322" t="s">
        <v>70</v>
      </c>
      <c r="C6322" t="s">
        <v>97</v>
      </c>
      <c r="D6322" s="29">
        <v>45768</v>
      </c>
      <c r="E6322" s="184" t="str">
        <f t="shared" si="398"/>
        <v/>
      </c>
      <c r="F6322" s="184" t="str">
        <f t="shared" si="399"/>
        <v/>
      </c>
      <c r="G6322" s="184" t="str">
        <f t="shared" si="400"/>
        <v/>
      </c>
      <c r="H6322" s="184" t="str">
        <f t="shared" si="401"/>
        <v/>
      </c>
      <c r="J6322" t="s">
        <v>253</v>
      </c>
      <c r="K6322" t="s">
        <v>253</v>
      </c>
      <c r="L6322">
        <v>339.11828700000001</v>
      </c>
      <c r="R6322">
        <v>339.118292</v>
      </c>
      <c r="S6322" t="s">
        <v>201</v>
      </c>
      <c r="T6322" s="221">
        <v>45498.336805555555</v>
      </c>
    </row>
    <row r="6323" spans="1:20" x14ac:dyDescent="0.35">
      <c r="A6323" t="s">
        <v>112</v>
      </c>
      <c r="B6323" t="s">
        <v>70</v>
      </c>
      <c r="C6323" t="s">
        <v>97</v>
      </c>
      <c r="D6323" s="29">
        <v>45769</v>
      </c>
      <c r="E6323" s="184" t="str">
        <f t="shared" si="398"/>
        <v/>
      </c>
      <c r="F6323" s="184" t="str">
        <f t="shared" si="399"/>
        <v/>
      </c>
      <c r="G6323" s="184" t="str">
        <f t="shared" si="400"/>
        <v/>
      </c>
      <c r="H6323" s="184" t="str">
        <f t="shared" si="401"/>
        <v/>
      </c>
      <c r="J6323" t="s">
        <v>253</v>
      </c>
      <c r="K6323" t="s">
        <v>253</v>
      </c>
      <c r="L6323">
        <v>339.11828700000001</v>
      </c>
      <c r="R6323">
        <v>339.118292</v>
      </c>
      <c r="S6323" t="s">
        <v>201</v>
      </c>
      <c r="T6323" s="221">
        <v>45498.336805555555</v>
      </c>
    </row>
    <row r="6324" spans="1:20" x14ac:dyDescent="0.35">
      <c r="A6324" t="s">
        <v>112</v>
      </c>
      <c r="B6324" t="s">
        <v>70</v>
      </c>
      <c r="C6324" t="s">
        <v>97</v>
      </c>
      <c r="D6324" s="29">
        <v>45770</v>
      </c>
      <c r="E6324" s="184" t="str">
        <f t="shared" si="398"/>
        <v/>
      </c>
      <c r="F6324" s="184" t="str">
        <f t="shared" si="399"/>
        <v/>
      </c>
      <c r="G6324" s="184" t="str">
        <f t="shared" si="400"/>
        <v/>
      </c>
      <c r="H6324" s="184" t="str">
        <f t="shared" si="401"/>
        <v/>
      </c>
      <c r="J6324" t="s">
        <v>253</v>
      </c>
      <c r="K6324" t="s">
        <v>253</v>
      </c>
      <c r="L6324">
        <v>339.11828700000001</v>
      </c>
      <c r="R6324">
        <v>339.118292</v>
      </c>
      <c r="S6324" t="s">
        <v>201</v>
      </c>
      <c r="T6324" s="221">
        <v>45498.336805555555</v>
      </c>
    </row>
    <row r="6325" spans="1:20" x14ac:dyDescent="0.35">
      <c r="A6325" t="s">
        <v>112</v>
      </c>
      <c r="B6325" t="s">
        <v>70</v>
      </c>
      <c r="C6325" t="s">
        <v>97</v>
      </c>
      <c r="D6325" s="29">
        <v>45771</v>
      </c>
      <c r="E6325" s="184" t="str">
        <f t="shared" si="398"/>
        <v/>
      </c>
      <c r="F6325" s="184" t="str">
        <f t="shared" si="399"/>
        <v/>
      </c>
      <c r="G6325" s="184" t="str">
        <f t="shared" si="400"/>
        <v/>
      </c>
      <c r="H6325" s="184" t="str">
        <f t="shared" si="401"/>
        <v/>
      </c>
      <c r="J6325" t="s">
        <v>253</v>
      </c>
      <c r="K6325" t="s">
        <v>253</v>
      </c>
      <c r="L6325">
        <v>339.11828700000001</v>
      </c>
      <c r="R6325">
        <v>339.118292</v>
      </c>
      <c r="S6325" t="s">
        <v>201</v>
      </c>
      <c r="T6325" s="221">
        <v>45498.336805555555</v>
      </c>
    </row>
    <row r="6326" spans="1:20" x14ac:dyDescent="0.35">
      <c r="A6326" t="s">
        <v>112</v>
      </c>
      <c r="B6326" t="s">
        <v>70</v>
      </c>
      <c r="C6326" t="s">
        <v>97</v>
      </c>
      <c r="D6326" s="29">
        <v>45772</v>
      </c>
      <c r="E6326" s="184" t="str">
        <f t="shared" si="398"/>
        <v/>
      </c>
      <c r="F6326" s="184" t="str">
        <f t="shared" si="399"/>
        <v/>
      </c>
      <c r="G6326" s="184" t="str">
        <f t="shared" si="400"/>
        <v/>
      </c>
      <c r="H6326" s="184" t="str">
        <f t="shared" si="401"/>
        <v/>
      </c>
      <c r="J6326" t="s">
        <v>253</v>
      </c>
      <c r="K6326" t="s">
        <v>253</v>
      </c>
      <c r="L6326">
        <v>339.11828700000001</v>
      </c>
      <c r="R6326">
        <v>339.118292</v>
      </c>
      <c r="S6326" t="s">
        <v>201</v>
      </c>
      <c r="T6326" s="221">
        <v>45498.336805555555</v>
      </c>
    </row>
    <row r="6327" spans="1:20" x14ac:dyDescent="0.35">
      <c r="A6327" t="s">
        <v>112</v>
      </c>
      <c r="B6327" t="s">
        <v>70</v>
      </c>
      <c r="C6327" t="s">
        <v>97</v>
      </c>
      <c r="D6327" s="29">
        <v>45773</v>
      </c>
      <c r="E6327" s="184" t="str">
        <f t="shared" si="398"/>
        <v/>
      </c>
      <c r="F6327" s="184" t="str">
        <f t="shared" si="399"/>
        <v/>
      </c>
      <c r="G6327" s="184" t="str">
        <f t="shared" si="400"/>
        <v/>
      </c>
      <c r="H6327" s="184" t="str">
        <f t="shared" si="401"/>
        <v/>
      </c>
      <c r="J6327" t="s">
        <v>253</v>
      </c>
      <c r="K6327" t="s">
        <v>253</v>
      </c>
      <c r="L6327">
        <v>339.11828700000001</v>
      </c>
      <c r="R6327">
        <v>339.118292</v>
      </c>
      <c r="S6327" t="s">
        <v>201</v>
      </c>
      <c r="T6327" s="221">
        <v>45498.336805555555</v>
      </c>
    </row>
    <row r="6328" spans="1:20" x14ac:dyDescent="0.35">
      <c r="A6328" t="s">
        <v>112</v>
      </c>
      <c r="B6328" t="s">
        <v>70</v>
      </c>
      <c r="C6328" t="s">
        <v>97</v>
      </c>
      <c r="D6328" s="29">
        <v>45774</v>
      </c>
      <c r="E6328" s="184" t="str">
        <f t="shared" si="398"/>
        <v/>
      </c>
      <c r="F6328" s="184" t="str">
        <f t="shared" si="399"/>
        <v/>
      </c>
      <c r="G6328" s="184" t="str">
        <f t="shared" si="400"/>
        <v/>
      </c>
      <c r="H6328" s="184" t="str">
        <f t="shared" si="401"/>
        <v/>
      </c>
      <c r="J6328" t="s">
        <v>253</v>
      </c>
      <c r="K6328" t="s">
        <v>253</v>
      </c>
      <c r="L6328">
        <v>339.11828700000001</v>
      </c>
      <c r="R6328">
        <v>339.118292</v>
      </c>
      <c r="S6328" t="s">
        <v>201</v>
      </c>
      <c r="T6328" s="221">
        <v>45498.336805555555</v>
      </c>
    </row>
    <row r="6329" spans="1:20" x14ac:dyDescent="0.35">
      <c r="A6329" t="s">
        <v>112</v>
      </c>
      <c r="B6329" t="s">
        <v>70</v>
      </c>
      <c r="C6329" t="s">
        <v>97</v>
      </c>
      <c r="D6329" s="29">
        <v>45775</v>
      </c>
      <c r="E6329" s="184" t="str">
        <f t="shared" si="398"/>
        <v/>
      </c>
      <c r="F6329" s="184" t="str">
        <f t="shared" si="399"/>
        <v/>
      </c>
      <c r="G6329" s="184" t="str">
        <f t="shared" si="400"/>
        <v/>
      </c>
      <c r="H6329" s="184" t="str">
        <f t="shared" si="401"/>
        <v/>
      </c>
      <c r="J6329" t="s">
        <v>253</v>
      </c>
      <c r="K6329" t="s">
        <v>253</v>
      </c>
      <c r="L6329">
        <v>339.11828700000001</v>
      </c>
      <c r="R6329">
        <v>339.118292</v>
      </c>
      <c r="S6329" t="s">
        <v>201</v>
      </c>
      <c r="T6329" s="221">
        <v>45498.336805555555</v>
      </c>
    </row>
    <row r="6330" spans="1:20" x14ac:dyDescent="0.35">
      <c r="A6330" t="s">
        <v>112</v>
      </c>
      <c r="B6330" t="s">
        <v>70</v>
      </c>
      <c r="C6330" t="s">
        <v>97</v>
      </c>
      <c r="D6330" s="29">
        <v>45776</v>
      </c>
      <c r="E6330" s="184" t="str">
        <f t="shared" si="398"/>
        <v/>
      </c>
      <c r="F6330" s="184" t="str">
        <f t="shared" si="399"/>
        <v/>
      </c>
      <c r="G6330" s="184" t="str">
        <f t="shared" si="400"/>
        <v/>
      </c>
      <c r="H6330" s="184" t="str">
        <f t="shared" si="401"/>
        <v/>
      </c>
      <c r="J6330" t="s">
        <v>253</v>
      </c>
      <c r="K6330" t="s">
        <v>253</v>
      </c>
      <c r="L6330">
        <v>339.11828700000001</v>
      </c>
      <c r="R6330">
        <v>339.118292</v>
      </c>
      <c r="S6330" t="s">
        <v>201</v>
      </c>
      <c r="T6330" s="221">
        <v>45498.336805555555</v>
      </c>
    </row>
    <row r="6331" spans="1:20" x14ac:dyDescent="0.35">
      <c r="A6331" t="s">
        <v>112</v>
      </c>
      <c r="B6331" t="s">
        <v>70</v>
      </c>
      <c r="C6331" t="s">
        <v>97</v>
      </c>
      <c r="D6331" s="29">
        <v>45777</v>
      </c>
      <c r="E6331" s="184" t="str">
        <f t="shared" si="398"/>
        <v/>
      </c>
      <c r="F6331" s="184" t="str">
        <f t="shared" si="399"/>
        <v/>
      </c>
      <c r="G6331" s="184" t="str">
        <f t="shared" si="400"/>
        <v/>
      </c>
      <c r="H6331" s="184" t="str">
        <f t="shared" si="401"/>
        <v/>
      </c>
      <c r="J6331" t="s">
        <v>253</v>
      </c>
      <c r="K6331" t="s">
        <v>253</v>
      </c>
      <c r="L6331">
        <v>339.11828700000001</v>
      </c>
      <c r="R6331">
        <v>339.118292</v>
      </c>
      <c r="S6331" t="s">
        <v>201</v>
      </c>
      <c r="T6331" s="221">
        <v>45498.336805555555</v>
      </c>
    </row>
    <row r="6332" spans="1:20" x14ac:dyDescent="0.35">
      <c r="A6332" t="s">
        <v>112</v>
      </c>
      <c r="B6332" t="s">
        <v>70</v>
      </c>
      <c r="C6332" t="s">
        <v>97</v>
      </c>
      <c r="D6332" s="29">
        <v>45778</v>
      </c>
      <c r="E6332" s="184" t="str">
        <f t="shared" si="398"/>
        <v/>
      </c>
      <c r="F6332" s="184" t="str">
        <f t="shared" si="399"/>
        <v/>
      </c>
      <c r="G6332" s="184" t="str">
        <f t="shared" si="400"/>
        <v/>
      </c>
      <c r="H6332" s="184" t="str">
        <f t="shared" si="401"/>
        <v/>
      </c>
      <c r="J6332" t="s">
        <v>253</v>
      </c>
      <c r="K6332" t="s">
        <v>253</v>
      </c>
      <c r="L6332">
        <v>339.11828700000001</v>
      </c>
      <c r="R6332">
        <v>339.118292</v>
      </c>
      <c r="S6332" t="s">
        <v>201</v>
      </c>
      <c r="T6332" s="221">
        <v>45498.336805555555</v>
      </c>
    </row>
    <row r="6333" spans="1:20" x14ac:dyDescent="0.35">
      <c r="A6333" t="s">
        <v>112</v>
      </c>
      <c r="B6333" t="s">
        <v>70</v>
      </c>
      <c r="C6333" t="s">
        <v>97</v>
      </c>
      <c r="D6333" s="29">
        <v>45779</v>
      </c>
      <c r="E6333" s="184" t="str">
        <f t="shared" si="398"/>
        <v/>
      </c>
      <c r="F6333" s="184" t="str">
        <f t="shared" si="399"/>
        <v/>
      </c>
      <c r="G6333" s="184" t="str">
        <f t="shared" si="400"/>
        <v/>
      </c>
      <c r="H6333" s="184" t="str">
        <f t="shared" si="401"/>
        <v/>
      </c>
      <c r="J6333" t="s">
        <v>253</v>
      </c>
      <c r="K6333" t="s">
        <v>253</v>
      </c>
      <c r="L6333">
        <v>339.11828700000001</v>
      </c>
      <c r="R6333">
        <v>339.118292</v>
      </c>
      <c r="S6333" t="s">
        <v>201</v>
      </c>
      <c r="T6333" s="221">
        <v>45498.336805555555</v>
      </c>
    </row>
    <row r="6334" spans="1:20" x14ac:dyDescent="0.35">
      <c r="A6334" t="s">
        <v>112</v>
      </c>
      <c r="B6334" t="s">
        <v>70</v>
      </c>
      <c r="C6334" t="s">
        <v>97</v>
      </c>
      <c r="D6334" s="29">
        <v>45780</v>
      </c>
      <c r="E6334" s="184" t="str">
        <f t="shared" si="398"/>
        <v/>
      </c>
      <c r="F6334" s="184" t="str">
        <f t="shared" si="399"/>
        <v/>
      </c>
      <c r="G6334" s="184" t="str">
        <f t="shared" si="400"/>
        <v/>
      </c>
      <c r="H6334" s="184" t="str">
        <f t="shared" si="401"/>
        <v/>
      </c>
      <c r="J6334" t="s">
        <v>253</v>
      </c>
      <c r="K6334" t="s">
        <v>253</v>
      </c>
      <c r="L6334">
        <v>339.11828700000001</v>
      </c>
      <c r="R6334">
        <v>339.118292</v>
      </c>
      <c r="S6334" t="s">
        <v>201</v>
      </c>
      <c r="T6334" s="221">
        <v>45498.336805555555</v>
      </c>
    </row>
    <row r="6335" spans="1:20" x14ac:dyDescent="0.35">
      <c r="A6335" t="s">
        <v>112</v>
      </c>
      <c r="B6335" t="s">
        <v>70</v>
      </c>
      <c r="C6335" t="s">
        <v>97</v>
      </c>
      <c r="D6335" s="29">
        <v>45781</v>
      </c>
      <c r="E6335" s="184" t="str">
        <f t="shared" si="398"/>
        <v/>
      </c>
      <c r="F6335" s="184" t="str">
        <f t="shared" si="399"/>
        <v/>
      </c>
      <c r="G6335" s="184" t="str">
        <f t="shared" si="400"/>
        <v/>
      </c>
      <c r="H6335" s="184" t="str">
        <f t="shared" si="401"/>
        <v/>
      </c>
      <c r="J6335" t="s">
        <v>253</v>
      </c>
      <c r="K6335" t="s">
        <v>253</v>
      </c>
      <c r="L6335">
        <v>339.11828700000001</v>
      </c>
      <c r="R6335">
        <v>339.118292</v>
      </c>
      <c r="S6335" t="s">
        <v>201</v>
      </c>
      <c r="T6335" s="221">
        <v>45498.336805555555</v>
      </c>
    </row>
    <row r="6336" spans="1:20" x14ac:dyDescent="0.35">
      <c r="A6336" t="s">
        <v>112</v>
      </c>
      <c r="B6336" t="s">
        <v>70</v>
      </c>
      <c r="C6336" t="s">
        <v>97</v>
      </c>
      <c r="D6336" s="29">
        <v>45782</v>
      </c>
      <c r="E6336" s="184" t="str">
        <f t="shared" si="398"/>
        <v/>
      </c>
      <c r="F6336" s="184" t="str">
        <f t="shared" si="399"/>
        <v/>
      </c>
      <c r="G6336" s="184" t="str">
        <f t="shared" si="400"/>
        <v/>
      </c>
      <c r="H6336" s="184" t="str">
        <f t="shared" si="401"/>
        <v/>
      </c>
      <c r="J6336" t="s">
        <v>253</v>
      </c>
      <c r="K6336" t="s">
        <v>253</v>
      </c>
      <c r="L6336">
        <v>339.11828700000001</v>
      </c>
      <c r="R6336">
        <v>339.118292</v>
      </c>
      <c r="S6336" t="s">
        <v>201</v>
      </c>
      <c r="T6336" s="221">
        <v>45498.336805555555</v>
      </c>
    </row>
    <row r="6337" spans="1:20" x14ac:dyDescent="0.35">
      <c r="A6337" t="s">
        <v>112</v>
      </c>
      <c r="B6337" t="s">
        <v>70</v>
      </c>
      <c r="C6337" t="s">
        <v>97</v>
      </c>
      <c r="D6337" s="29">
        <v>45783</v>
      </c>
      <c r="E6337" s="184" t="str">
        <f t="shared" si="398"/>
        <v/>
      </c>
      <c r="F6337" s="184" t="str">
        <f t="shared" si="399"/>
        <v/>
      </c>
      <c r="G6337" s="184" t="str">
        <f t="shared" si="400"/>
        <v/>
      </c>
      <c r="H6337" s="184" t="str">
        <f t="shared" si="401"/>
        <v/>
      </c>
      <c r="J6337" t="s">
        <v>253</v>
      </c>
      <c r="K6337" t="s">
        <v>253</v>
      </c>
      <c r="L6337">
        <v>339.11828700000001</v>
      </c>
      <c r="R6337">
        <v>339.118292</v>
      </c>
      <c r="S6337" t="s">
        <v>201</v>
      </c>
      <c r="T6337" s="221">
        <v>45498.336805555555</v>
      </c>
    </row>
    <row r="6338" spans="1:20" x14ac:dyDescent="0.35">
      <c r="A6338" t="s">
        <v>112</v>
      </c>
      <c r="B6338" t="s">
        <v>70</v>
      </c>
      <c r="C6338" t="s">
        <v>97</v>
      </c>
      <c r="D6338" s="29">
        <v>45784</v>
      </c>
      <c r="E6338" s="184" t="str">
        <f t="shared" si="398"/>
        <v/>
      </c>
      <c r="F6338" s="184" t="str">
        <f t="shared" si="399"/>
        <v/>
      </c>
      <c r="G6338" s="184" t="str">
        <f t="shared" si="400"/>
        <v/>
      </c>
      <c r="H6338" s="184" t="str">
        <f t="shared" si="401"/>
        <v/>
      </c>
      <c r="J6338" t="s">
        <v>253</v>
      </c>
      <c r="K6338" t="s">
        <v>253</v>
      </c>
      <c r="L6338">
        <v>339.11828700000001</v>
      </c>
      <c r="R6338">
        <v>339.118292</v>
      </c>
      <c r="S6338" t="s">
        <v>201</v>
      </c>
      <c r="T6338" s="221">
        <v>45498.336805555555</v>
      </c>
    </row>
    <row r="6339" spans="1:20" x14ac:dyDescent="0.35">
      <c r="A6339" t="s">
        <v>112</v>
      </c>
      <c r="B6339" t="s">
        <v>70</v>
      </c>
      <c r="C6339" t="s">
        <v>97</v>
      </c>
      <c r="D6339" s="29">
        <v>45785</v>
      </c>
      <c r="E6339" s="184" t="str">
        <f t="shared" si="398"/>
        <v/>
      </c>
      <c r="F6339" s="184" t="str">
        <f t="shared" si="399"/>
        <v/>
      </c>
      <c r="G6339" s="184" t="str">
        <f t="shared" si="400"/>
        <v/>
      </c>
      <c r="H6339" s="184" t="str">
        <f t="shared" si="401"/>
        <v/>
      </c>
      <c r="J6339" t="s">
        <v>253</v>
      </c>
      <c r="K6339" t="s">
        <v>253</v>
      </c>
      <c r="L6339">
        <v>339.11828700000001</v>
      </c>
      <c r="R6339">
        <v>339.118292</v>
      </c>
      <c r="S6339" t="s">
        <v>201</v>
      </c>
      <c r="T6339" s="221">
        <v>45498.336805555555</v>
      </c>
    </row>
    <row r="6340" spans="1:20" x14ac:dyDescent="0.35">
      <c r="A6340" t="s">
        <v>112</v>
      </c>
      <c r="B6340" t="s">
        <v>70</v>
      </c>
      <c r="C6340" t="s">
        <v>97</v>
      </c>
      <c r="D6340" s="29">
        <v>45786</v>
      </c>
      <c r="E6340" s="184" t="str">
        <f t="shared" si="398"/>
        <v/>
      </c>
      <c r="F6340" s="184" t="str">
        <f t="shared" si="399"/>
        <v/>
      </c>
      <c r="G6340" s="184" t="str">
        <f t="shared" si="400"/>
        <v/>
      </c>
      <c r="H6340" s="184" t="str">
        <f t="shared" si="401"/>
        <v/>
      </c>
      <c r="J6340" t="s">
        <v>253</v>
      </c>
      <c r="K6340" t="s">
        <v>253</v>
      </c>
      <c r="L6340">
        <v>339.11828700000001</v>
      </c>
      <c r="R6340">
        <v>339.118292</v>
      </c>
      <c r="S6340" t="s">
        <v>201</v>
      </c>
      <c r="T6340" s="221">
        <v>45498.336805555555</v>
      </c>
    </row>
    <row r="6341" spans="1:20" x14ac:dyDescent="0.35">
      <c r="A6341" t="s">
        <v>112</v>
      </c>
      <c r="B6341" t="s">
        <v>70</v>
      </c>
      <c r="C6341" t="s">
        <v>97</v>
      </c>
      <c r="D6341" s="29">
        <v>45787</v>
      </c>
      <c r="E6341" s="184" t="str">
        <f t="shared" si="398"/>
        <v/>
      </c>
      <c r="F6341" s="184" t="str">
        <f t="shared" si="399"/>
        <v/>
      </c>
      <c r="G6341" s="184" t="str">
        <f t="shared" si="400"/>
        <v/>
      </c>
      <c r="H6341" s="184" t="str">
        <f t="shared" si="401"/>
        <v/>
      </c>
      <c r="J6341" t="s">
        <v>253</v>
      </c>
      <c r="K6341" t="s">
        <v>253</v>
      </c>
      <c r="L6341">
        <v>339.11828700000001</v>
      </c>
      <c r="R6341">
        <v>339.118292</v>
      </c>
      <c r="S6341" t="s">
        <v>201</v>
      </c>
      <c r="T6341" s="221">
        <v>45498.336805555555</v>
      </c>
    </row>
    <row r="6342" spans="1:20" x14ac:dyDescent="0.35">
      <c r="A6342" t="s">
        <v>112</v>
      </c>
      <c r="B6342" t="s">
        <v>70</v>
      </c>
      <c r="C6342" t="s">
        <v>97</v>
      </c>
      <c r="D6342" s="29">
        <v>45788</v>
      </c>
      <c r="E6342" s="184" t="str">
        <f t="shared" si="398"/>
        <v/>
      </c>
      <c r="F6342" s="184" t="str">
        <f t="shared" si="399"/>
        <v/>
      </c>
      <c r="G6342" s="184" t="str">
        <f t="shared" si="400"/>
        <v/>
      </c>
      <c r="H6342" s="184" t="str">
        <f t="shared" si="401"/>
        <v/>
      </c>
      <c r="J6342" t="s">
        <v>253</v>
      </c>
      <c r="K6342" t="s">
        <v>253</v>
      </c>
      <c r="L6342">
        <v>339.11828700000001</v>
      </c>
      <c r="R6342">
        <v>339.118292</v>
      </c>
      <c r="S6342" t="s">
        <v>201</v>
      </c>
      <c r="T6342" s="221">
        <v>45498.336805555555</v>
      </c>
    </row>
    <row r="6343" spans="1:20" x14ac:dyDescent="0.35">
      <c r="A6343" t="s">
        <v>112</v>
      </c>
      <c r="B6343" t="s">
        <v>70</v>
      </c>
      <c r="C6343" t="s">
        <v>97</v>
      </c>
      <c r="D6343" s="29">
        <v>45789</v>
      </c>
      <c r="E6343" s="184" t="str">
        <f t="shared" si="398"/>
        <v/>
      </c>
      <c r="F6343" s="184" t="str">
        <f t="shared" si="399"/>
        <v/>
      </c>
      <c r="G6343" s="184" t="str">
        <f t="shared" si="400"/>
        <v/>
      </c>
      <c r="H6343" s="184" t="str">
        <f t="shared" si="401"/>
        <v/>
      </c>
      <c r="J6343">
        <v>375</v>
      </c>
      <c r="K6343">
        <v>390</v>
      </c>
      <c r="L6343">
        <v>339.11828700000001</v>
      </c>
      <c r="R6343">
        <v>339.118292</v>
      </c>
      <c r="S6343" t="s">
        <v>201</v>
      </c>
      <c r="T6343" s="221">
        <v>45498.336805555555</v>
      </c>
    </row>
    <row r="6344" spans="1:20" x14ac:dyDescent="0.35">
      <c r="A6344" t="s">
        <v>112</v>
      </c>
      <c r="B6344" t="s">
        <v>70</v>
      </c>
      <c r="C6344" t="s">
        <v>97</v>
      </c>
      <c r="D6344" s="29">
        <v>45790</v>
      </c>
      <c r="E6344" s="184" t="str">
        <f t="shared" ref="E6344:E6407" si="402">IF(J6344="","",IF(L6344=0,0,IF(1-(J6344/L6344)&lt;0,"",1-(J6344/L6344))))</f>
        <v/>
      </c>
      <c r="F6344" s="184" t="str">
        <f t="shared" ref="F6344:F6407" si="403">IF(K6344="","",IF(L6344=0,0,IF(1-(K6344/L6344)&lt;0,"",1-(K6344/L6344))))</f>
        <v/>
      </c>
      <c r="G6344" s="184" t="str">
        <f t="shared" ref="G6344:G6407" si="404">IF(J6344="","",IF(1-(J6344/R6344)&lt;0,"",1-(J6344/R6344)))</f>
        <v/>
      </c>
      <c r="H6344" s="184" t="str">
        <f t="shared" ref="H6344:H6407" si="405">IF(K6344="","",IF(1-(K6344/R6344)&lt;0,"",1-(K6344/R6344)))</f>
        <v/>
      </c>
      <c r="J6344">
        <v>375</v>
      </c>
      <c r="K6344">
        <v>390</v>
      </c>
      <c r="L6344">
        <v>339.11828700000001</v>
      </c>
      <c r="R6344">
        <v>339.118292</v>
      </c>
      <c r="S6344" t="s">
        <v>201</v>
      </c>
      <c r="T6344" s="221">
        <v>45498.336805555555</v>
      </c>
    </row>
    <row r="6345" spans="1:20" x14ac:dyDescent="0.35">
      <c r="A6345" t="s">
        <v>112</v>
      </c>
      <c r="B6345" t="s">
        <v>70</v>
      </c>
      <c r="C6345" t="s">
        <v>97</v>
      </c>
      <c r="D6345" s="29">
        <v>45791</v>
      </c>
      <c r="E6345" s="184" t="str">
        <f t="shared" si="402"/>
        <v/>
      </c>
      <c r="F6345" s="184" t="str">
        <f t="shared" si="403"/>
        <v/>
      </c>
      <c r="G6345" s="184" t="str">
        <f t="shared" si="404"/>
        <v/>
      </c>
      <c r="H6345" s="184" t="str">
        <f t="shared" si="405"/>
        <v/>
      </c>
      <c r="J6345">
        <v>375</v>
      </c>
      <c r="K6345">
        <v>390</v>
      </c>
      <c r="L6345">
        <v>339.11828700000001</v>
      </c>
      <c r="R6345">
        <v>339.118292</v>
      </c>
      <c r="S6345" t="s">
        <v>201</v>
      </c>
      <c r="T6345" s="221">
        <v>45498.336805555555</v>
      </c>
    </row>
    <row r="6346" spans="1:20" x14ac:dyDescent="0.35">
      <c r="A6346" t="s">
        <v>112</v>
      </c>
      <c r="B6346" t="s">
        <v>70</v>
      </c>
      <c r="C6346" t="s">
        <v>97</v>
      </c>
      <c r="D6346" s="29">
        <v>45792</v>
      </c>
      <c r="E6346" s="184" t="str">
        <f t="shared" si="402"/>
        <v/>
      </c>
      <c r="F6346" s="184" t="str">
        <f t="shared" si="403"/>
        <v/>
      </c>
      <c r="G6346" s="184" t="str">
        <f t="shared" si="404"/>
        <v/>
      </c>
      <c r="H6346" s="184" t="str">
        <f t="shared" si="405"/>
        <v/>
      </c>
      <c r="J6346">
        <v>375</v>
      </c>
      <c r="K6346">
        <v>390</v>
      </c>
      <c r="L6346">
        <v>339.11828700000001</v>
      </c>
      <c r="R6346">
        <v>339.118292</v>
      </c>
      <c r="S6346" t="s">
        <v>201</v>
      </c>
      <c r="T6346" s="221">
        <v>45498.336805555555</v>
      </c>
    </row>
    <row r="6347" spans="1:20" x14ac:dyDescent="0.35">
      <c r="A6347" t="s">
        <v>112</v>
      </c>
      <c r="B6347" t="s">
        <v>70</v>
      </c>
      <c r="C6347" t="s">
        <v>97</v>
      </c>
      <c r="D6347" s="29">
        <v>45793</v>
      </c>
      <c r="E6347" s="184" t="str">
        <f t="shared" si="402"/>
        <v/>
      </c>
      <c r="F6347" s="184" t="str">
        <f t="shared" si="403"/>
        <v/>
      </c>
      <c r="G6347" s="184" t="str">
        <f t="shared" si="404"/>
        <v/>
      </c>
      <c r="H6347" s="184" t="str">
        <f t="shared" si="405"/>
        <v/>
      </c>
      <c r="J6347">
        <v>375</v>
      </c>
      <c r="K6347">
        <v>390</v>
      </c>
      <c r="L6347">
        <v>339.11828700000001</v>
      </c>
      <c r="R6347">
        <v>339.118292</v>
      </c>
      <c r="S6347" t="s">
        <v>201</v>
      </c>
      <c r="T6347" s="221">
        <v>45498.336805555555</v>
      </c>
    </row>
    <row r="6348" spans="1:20" x14ac:dyDescent="0.35">
      <c r="A6348" t="s">
        <v>112</v>
      </c>
      <c r="B6348" t="s">
        <v>70</v>
      </c>
      <c r="C6348" t="s">
        <v>97</v>
      </c>
      <c r="D6348" s="29">
        <v>45794</v>
      </c>
      <c r="E6348" s="184" t="str">
        <f t="shared" si="402"/>
        <v/>
      </c>
      <c r="F6348" s="184" t="str">
        <f t="shared" si="403"/>
        <v/>
      </c>
      <c r="G6348" s="184" t="str">
        <f t="shared" si="404"/>
        <v/>
      </c>
      <c r="H6348" s="184" t="str">
        <f t="shared" si="405"/>
        <v/>
      </c>
      <c r="J6348">
        <v>375</v>
      </c>
      <c r="K6348">
        <v>390</v>
      </c>
      <c r="L6348">
        <v>339.11828700000001</v>
      </c>
      <c r="R6348">
        <v>339.118292</v>
      </c>
      <c r="S6348" t="s">
        <v>201</v>
      </c>
      <c r="T6348" s="221">
        <v>45498.336805555555</v>
      </c>
    </row>
    <row r="6349" spans="1:20" x14ac:dyDescent="0.35">
      <c r="A6349" t="s">
        <v>112</v>
      </c>
      <c r="B6349" t="s">
        <v>70</v>
      </c>
      <c r="C6349" t="s">
        <v>97</v>
      </c>
      <c r="D6349" s="29">
        <v>45795</v>
      </c>
      <c r="E6349" s="184" t="str">
        <f t="shared" si="402"/>
        <v/>
      </c>
      <c r="F6349" s="184" t="str">
        <f t="shared" si="403"/>
        <v/>
      </c>
      <c r="G6349" s="184" t="str">
        <f t="shared" si="404"/>
        <v/>
      </c>
      <c r="H6349" s="184" t="str">
        <f t="shared" si="405"/>
        <v/>
      </c>
      <c r="J6349">
        <v>375</v>
      </c>
      <c r="K6349">
        <v>390</v>
      </c>
      <c r="L6349">
        <v>339.11828700000001</v>
      </c>
      <c r="R6349">
        <v>339.118292</v>
      </c>
      <c r="S6349" t="s">
        <v>201</v>
      </c>
      <c r="T6349" s="221">
        <v>45498.336805555555</v>
      </c>
    </row>
    <row r="6350" spans="1:20" x14ac:dyDescent="0.35">
      <c r="A6350" t="s">
        <v>112</v>
      </c>
      <c r="B6350" t="s">
        <v>70</v>
      </c>
      <c r="C6350" t="s">
        <v>97</v>
      </c>
      <c r="D6350" s="29">
        <v>45796</v>
      </c>
      <c r="E6350" s="184" t="str">
        <f t="shared" si="402"/>
        <v/>
      </c>
      <c r="F6350" s="184" t="str">
        <f t="shared" si="403"/>
        <v/>
      </c>
      <c r="G6350" s="184" t="str">
        <f t="shared" si="404"/>
        <v/>
      </c>
      <c r="H6350" s="184" t="str">
        <f t="shared" si="405"/>
        <v/>
      </c>
      <c r="J6350">
        <v>375</v>
      </c>
      <c r="K6350">
        <v>390</v>
      </c>
      <c r="L6350">
        <v>339.11828700000001</v>
      </c>
      <c r="R6350">
        <v>339.118292</v>
      </c>
      <c r="S6350" t="s">
        <v>201</v>
      </c>
      <c r="T6350" s="221">
        <v>45498.336805555555</v>
      </c>
    </row>
    <row r="6351" spans="1:20" x14ac:dyDescent="0.35">
      <c r="A6351" t="s">
        <v>112</v>
      </c>
      <c r="B6351" t="s">
        <v>70</v>
      </c>
      <c r="C6351" t="s">
        <v>97</v>
      </c>
      <c r="D6351" s="29">
        <v>45797</v>
      </c>
      <c r="E6351" s="184" t="str">
        <f t="shared" si="402"/>
        <v/>
      </c>
      <c r="F6351" s="184" t="str">
        <f t="shared" si="403"/>
        <v/>
      </c>
      <c r="G6351" s="184" t="str">
        <f t="shared" si="404"/>
        <v/>
      </c>
      <c r="H6351" s="184" t="str">
        <f t="shared" si="405"/>
        <v/>
      </c>
      <c r="J6351">
        <v>375</v>
      </c>
      <c r="K6351">
        <v>390</v>
      </c>
      <c r="L6351">
        <v>339.11828700000001</v>
      </c>
      <c r="R6351">
        <v>339.118292</v>
      </c>
      <c r="S6351" t="s">
        <v>201</v>
      </c>
      <c r="T6351" s="221">
        <v>45498.336805555555</v>
      </c>
    </row>
    <row r="6352" spans="1:20" x14ac:dyDescent="0.35">
      <c r="A6352" t="s">
        <v>112</v>
      </c>
      <c r="B6352" t="s">
        <v>70</v>
      </c>
      <c r="C6352" t="s">
        <v>97</v>
      </c>
      <c r="D6352" s="29">
        <v>45798</v>
      </c>
      <c r="E6352" s="184" t="str">
        <f t="shared" si="402"/>
        <v/>
      </c>
      <c r="F6352" s="184" t="str">
        <f t="shared" si="403"/>
        <v/>
      </c>
      <c r="G6352" s="184" t="str">
        <f t="shared" si="404"/>
        <v/>
      </c>
      <c r="H6352" s="184" t="str">
        <f t="shared" si="405"/>
        <v/>
      </c>
      <c r="J6352">
        <v>375</v>
      </c>
      <c r="K6352">
        <v>390</v>
      </c>
      <c r="L6352">
        <v>339.11828700000001</v>
      </c>
      <c r="R6352">
        <v>339.118292</v>
      </c>
      <c r="S6352" t="s">
        <v>201</v>
      </c>
      <c r="T6352" s="221">
        <v>45498.336805555555</v>
      </c>
    </row>
    <row r="6353" spans="1:20" x14ac:dyDescent="0.35">
      <c r="A6353" t="s">
        <v>112</v>
      </c>
      <c r="B6353" t="s">
        <v>70</v>
      </c>
      <c r="C6353" t="s">
        <v>97</v>
      </c>
      <c r="D6353" s="29">
        <v>45799</v>
      </c>
      <c r="E6353" s="184" t="str">
        <f t="shared" si="402"/>
        <v/>
      </c>
      <c r="F6353" s="184" t="str">
        <f t="shared" si="403"/>
        <v/>
      </c>
      <c r="G6353" s="184" t="str">
        <f t="shared" si="404"/>
        <v/>
      </c>
      <c r="H6353" s="184" t="str">
        <f t="shared" si="405"/>
        <v/>
      </c>
      <c r="J6353">
        <v>375</v>
      </c>
      <c r="K6353">
        <v>390</v>
      </c>
      <c r="L6353">
        <v>339.11828700000001</v>
      </c>
      <c r="R6353">
        <v>339.118292</v>
      </c>
      <c r="S6353" t="s">
        <v>201</v>
      </c>
      <c r="T6353" s="221">
        <v>45498.336805555555</v>
      </c>
    </row>
    <row r="6354" spans="1:20" x14ac:dyDescent="0.35">
      <c r="A6354" t="s">
        <v>112</v>
      </c>
      <c r="B6354" t="s">
        <v>70</v>
      </c>
      <c r="C6354" t="s">
        <v>97</v>
      </c>
      <c r="D6354" s="29">
        <v>45800</v>
      </c>
      <c r="E6354" s="184" t="str">
        <f t="shared" si="402"/>
        <v/>
      </c>
      <c r="F6354" s="184" t="str">
        <f t="shared" si="403"/>
        <v/>
      </c>
      <c r="G6354" s="184" t="str">
        <f t="shared" si="404"/>
        <v/>
      </c>
      <c r="H6354" s="184" t="str">
        <f t="shared" si="405"/>
        <v/>
      </c>
      <c r="J6354">
        <v>375</v>
      </c>
      <c r="K6354">
        <v>390</v>
      </c>
      <c r="L6354">
        <v>339.11828700000001</v>
      </c>
      <c r="R6354">
        <v>339.118292</v>
      </c>
      <c r="S6354" t="s">
        <v>201</v>
      </c>
      <c r="T6354" s="221">
        <v>45498.336805555555</v>
      </c>
    </row>
    <row r="6355" spans="1:20" x14ac:dyDescent="0.35">
      <c r="A6355" t="s">
        <v>112</v>
      </c>
      <c r="B6355" t="s">
        <v>70</v>
      </c>
      <c r="C6355" t="s">
        <v>97</v>
      </c>
      <c r="D6355" s="29">
        <v>45801</v>
      </c>
      <c r="E6355" s="184" t="str">
        <f t="shared" si="402"/>
        <v/>
      </c>
      <c r="F6355" s="184" t="str">
        <f t="shared" si="403"/>
        <v/>
      </c>
      <c r="G6355" s="184" t="str">
        <f t="shared" si="404"/>
        <v/>
      </c>
      <c r="H6355" s="184" t="str">
        <f t="shared" si="405"/>
        <v/>
      </c>
      <c r="J6355" t="s">
        <v>253</v>
      </c>
      <c r="K6355" t="s">
        <v>253</v>
      </c>
      <c r="L6355">
        <v>339.11828700000001</v>
      </c>
      <c r="R6355">
        <v>339.118292</v>
      </c>
      <c r="S6355" t="s">
        <v>201</v>
      </c>
      <c r="T6355" s="221">
        <v>45498.336805555555</v>
      </c>
    </row>
    <row r="6356" spans="1:20" x14ac:dyDescent="0.35">
      <c r="A6356" t="s">
        <v>112</v>
      </c>
      <c r="B6356" t="s">
        <v>70</v>
      </c>
      <c r="C6356" t="s">
        <v>97</v>
      </c>
      <c r="D6356" s="29">
        <v>45802</v>
      </c>
      <c r="E6356" s="184" t="str">
        <f t="shared" si="402"/>
        <v/>
      </c>
      <c r="F6356" s="184" t="str">
        <f t="shared" si="403"/>
        <v/>
      </c>
      <c r="G6356" s="184" t="str">
        <f t="shared" si="404"/>
        <v/>
      </c>
      <c r="H6356" s="184" t="str">
        <f t="shared" si="405"/>
        <v/>
      </c>
      <c r="J6356" t="s">
        <v>253</v>
      </c>
      <c r="K6356" t="s">
        <v>253</v>
      </c>
      <c r="L6356">
        <v>339.11828700000001</v>
      </c>
      <c r="R6356">
        <v>339.118292</v>
      </c>
      <c r="S6356" t="s">
        <v>201</v>
      </c>
      <c r="T6356" s="221">
        <v>45498.336805555555</v>
      </c>
    </row>
    <row r="6357" spans="1:20" x14ac:dyDescent="0.35">
      <c r="A6357" t="s">
        <v>112</v>
      </c>
      <c r="B6357" t="s">
        <v>70</v>
      </c>
      <c r="C6357" t="s">
        <v>97</v>
      </c>
      <c r="D6357" s="29">
        <v>45803</v>
      </c>
      <c r="E6357" s="184" t="str">
        <f t="shared" si="402"/>
        <v/>
      </c>
      <c r="F6357" s="184" t="str">
        <f t="shared" si="403"/>
        <v/>
      </c>
      <c r="G6357" s="184" t="str">
        <f t="shared" si="404"/>
        <v/>
      </c>
      <c r="H6357" s="184" t="str">
        <f t="shared" si="405"/>
        <v/>
      </c>
      <c r="J6357" t="s">
        <v>253</v>
      </c>
      <c r="K6357" t="s">
        <v>253</v>
      </c>
      <c r="L6357">
        <v>339.11828700000001</v>
      </c>
      <c r="R6357">
        <v>339.118292</v>
      </c>
      <c r="S6357" t="s">
        <v>201</v>
      </c>
      <c r="T6357" s="221">
        <v>45498.336805555555</v>
      </c>
    </row>
    <row r="6358" spans="1:20" x14ac:dyDescent="0.35">
      <c r="A6358" t="s">
        <v>112</v>
      </c>
      <c r="B6358" t="s">
        <v>70</v>
      </c>
      <c r="C6358" t="s">
        <v>97</v>
      </c>
      <c r="D6358" s="29">
        <v>45804</v>
      </c>
      <c r="E6358" s="184" t="str">
        <f t="shared" si="402"/>
        <v/>
      </c>
      <c r="F6358" s="184" t="str">
        <f t="shared" si="403"/>
        <v/>
      </c>
      <c r="G6358" s="184" t="str">
        <f t="shared" si="404"/>
        <v/>
      </c>
      <c r="H6358" s="184" t="str">
        <f t="shared" si="405"/>
        <v/>
      </c>
      <c r="J6358" t="s">
        <v>253</v>
      </c>
      <c r="K6358" t="s">
        <v>253</v>
      </c>
      <c r="L6358">
        <v>339.11828700000001</v>
      </c>
      <c r="R6358">
        <v>339.118292</v>
      </c>
      <c r="S6358" t="s">
        <v>201</v>
      </c>
      <c r="T6358" s="221">
        <v>45498.336805555555</v>
      </c>
    </row>
    <row r="6359" spans="1:20" x14ac:dyDescent="0.35">
      <c r="A6359" t="s">
        <v>112</v>
      </c>
      <c r="B6359" t="s">
        <v>70</v>
      </c>
      <c r="C6359" t="s">
        <v>97</v>
      </c>
      <c r="D6359" s="29">
        <v>45805</v>
      </c>
      <c r="E6359" s="184" t="str">
        <f t="shared" si="402"/>
        <v/>
      </c>
      <c r="F6359" s="184" t="str">
        <f t="shared" si="403"/>
        <v/>
      </c>
      <c r="G6359" s="184" t="str">
        <f t="shared" si="404"/>
        <v/>
      </c>
      <c r="H6359" s="184" t="str">
        <f t="shared" si="405"/>
        <v/>
      </c>
      <c r="J6359" t="s">
        <v>253</v>
      </c>
      <c r="K6359" t="s">
        <v>253</v>
      </c>
      <c r="L6359">
        <v>339.11828700000001</v>
      </c>
      <c r="R6359">
        <v>339.118292</v>
      </c>
      <c r="S6359" t="s">
        <v>201</v>
      </c>
      <c r="T6359" s="221">
        <v>45498.336805555555</v>
      </c>
    </row>
    <row r="6360" spans="1:20" x14ac:dyDescent="0.35">
      <c r="A6360" t="s">
        <v>112</v>
      </c>
      <c r="B6360" t="s">
        <v>70</v>
      </c>
      <c r="C6360" t="s">
        <v>97</v>
      </c>
      <c r="D6360" s="29">
        <v>45806</v>
      </c>
      <c r="E6360" s="184" t="str">
        <f t="shared" si="402"/>
        <v/>
      </c>
      <c r="F6360" s="184" t="str">
        <f t="shared" si="403"/>
        <v/>
      </c>
      <c r="G6360" s="184" t="str">
        <f t="shared" si="404"/>
        <v/>
      </c>
      <c r="H6360" s="184" t="str">
        <f t="shared" si="405"/>
        <v/>
      </c>
      <c r="J6360" t="s">
        <v>253</v>
      </c>
      <c r="K6360" t="s">
        <v>253</v>
      </c>
      <c r="L6360">
        <v>339.11828700000001</v>
      </c>
      <c r="R6360">
        <v>339.118292</v>
      </c>
      <c r="S6360" t="s">
        <v>201</v>
      </c>
      <c r="T6360" s="221">
        <v>45498.336805555555</v>
      </c>
    </row>
    <row r="6361" spans="1:20" x14ac:dyDescent="0.35">
      <c r="A6361" t="s">
        <v>112</v>
      </c>
      <c r="B6361" t="s">
        <v>70</v>
      </c>
      <c r="C6361" t="s">
        <v>97</v>
      </c>
      <c r="D6361" s="29">
        <v>45807</v>
      </c>
      <c r="E6361" s="184" t="str">
        <f t="shared" si="402"/>
        <v/>
      </c>
      <c r="F6361" s="184" t="str">
        <f t="shared" si="403"/>
        <v/>
      </c>
      <c r="G6361" s="184" t="str">
        <f t="shared" si="404"/>
        <v/>
      </c>
      <c r="H6361" s="184" t="str">
        <f t="shared" si="405"/>
        <v/>
      </c>
      <c r="J6361" t="s">
        <v>253</v>
      </c>
      <c r="K6361" t="s">
        <v>253</v>
      </c>
      <c r="L6361">
        <v>339.11828700000001</v>
      </c>
      <c r="R6361">
        <v>339.118292</v>
      </c>
      <c r="S6361" t="s">
        <v>201</v>
      </c>
      <c r="T6361" s="221">
        <v>45498.336805555555</v>
      </c>
    </row>
    <row r="6362" spans="1:20" x14ac:dyDescent="0.35">
      <c r="A6362" t="s">
        <v>112</v>
      </c>
      <c r="B6362" t="s">
        <v>70</v>
      </c>
      <c r="C6362" t="s">
        <v>97</v>
      </c>
      <c r="D6362" s="29">
        <v>45808</v>
      </c>
      <c r="E6362" s="184" t="str">
        <f t="shared" si="402"/>
        <v/>
      </c>
      <c r="F6362" s="184" t="str">
        <f t="shared" si="403"/>
        <v/>
      </c>
      <c r="G6362" s="184" t="str">
        <f t="shared" si="404"/>
        <v/>
      </c>
      <c r="H6362" s="184" t="str">
        <f t="shared" si="405"/>
        <v/>
      </c>
      <c r="J6362" t="s">
        <v>253</v>
      </c>
      <c r="K6362" t="s">
        <v>253</v>
      </c>
      <c r="L6362">
        <v>339.11828700000001</v>
      </c>
      <c r="R6362">
        <v>339.118292</v>
      </c>
      <c r="S6362" t="s">
        <v>201</v>
      </c>
      <c r="T6362" s="221">
        <v>45498.336805555555</v>
      </c>
    </row>
    <row r="6363" spans="1:20" x14ac:dyDescent="0.35">
      <c r="A6363" t="s">
        <v>112</v>
      </c>
      <c r="B6363" t="s">
        <v>70</v>
      </c>
      <c r="C6363" t="s">
        <v>97</v>
      </c>
      <c r="D6363" s="29">
        <v>45809</v>
      </c>
      <c r="E6363" s="184" t="str">
        <f t="shared" si="402"/>
        <v/>
      </c>
      <c r="F6363" s="184" t="str">
        <f t="shared" si="403"/>
        <v/>
      </c>
      <c r="G6363" s="184" t="str">
        <f t="shared" si="404"/>
        <v/>
      </c>
      <c r="H6363" s="184" t="str">
        <f t="shared" si="405"/>
        <v/>
      </c>
      <c r="J6363" t="s">
        <v>253</v>
      </c>
      <c r="K6363" t="s">
        <v>253</v>
      </c>
      <c r="L6363">
        <v>339.11828700000001</v>
      </c>
      <c r="R6363">
        <v>339.118292</v>
      </c>
      <c r="S6363" t="s">
        <v>201</v>
      </c>
      <c r="T6363" s="221">
        <v>45498.336805555555</v>
      </c>
    </row>
    <row r="6364" spans="1:20" x14ac:dyDescent="0.35">
      <c r="A6364" t="s">
        <v>112</v>
      </c>
      <c r="B6364" t="s">
        <v>70</v>
      </c>
      <c r="C6364" t="s">
        <v>97</v>
      </c>
      <c r="D6364" s="29">
        <v>45810</v>
      </c>
      <c r="E6364" s="184" t="str">
        <f t="shared" si="402"/>
        <v/>
      </c>
      <c r="F6364" s="184" t="str">
        <f t="shared" si="403"/>
        <v/>
      </c>
      <c r="G6364" s="184" t="str">
        <f t="shared" si="404"/>
        <v/>
      </c>
      <c r="H6364" s="184" t="str">
        <f t="shared" si="405"/>
        <v/>
      </c>
      <c r="J6364" t="s">
        <v>253</v>
      </c>
      <c r="K6364" t="s">
        <v>253</v>
      </c>
      <c r="L6364">
        <v>339.11828700000001</v>
      </c>
      <c r="R6364">
        <v>339.118292</v>
      </c>
      <c r="S6364" t="s">
        <v>201</v>
      </c>
      <c r="T6364" s="221">
        <v>45498.336805555555</v>
      </c>
    </row>
    <row r="6365" spans="1:20" x14ac:dyDescent="0.35">
      <c r="A6365" t="s">
        <v>112</v>
      </c>
      <c r="B6365" t="s">
        <v>70</v>
      </c>
      <c r="C6365" t="s">
        <v>97</v>
      </c>
      <c r="D6365" s="29">
        <v>45811</v>
      </c>
      <c r="E6365" s="184" t="str">
        <f t="shared" si="402"/>
        <v/>
      </c>
      <c r="F6365" s="184" t="str">
        <f t="shared" si="403"/>
        <v/>
      </c>
      <c r="G6365" s="184" t="str">
        <f t="shared" si="404"/>
        <v/>
      </c>
      <c r="H6365" s="184" t="str">
        <f t="shared" si="405"/>
        <v/>
      </c>
      <c r="J6365" t="s">
        <v>253</v>
      </c>
      <c r="K6365" t="s">
        <v>253</v>
      </c>
      <c r="L6365">
        <v>339.11828700000001</v>
      </c>
      <c r="R6365">
        <v>339.118292</v>
      </c>
      <c r="S6365" t="s">
        <v>201</v>
      </c>
      <c r="T6365" s="221">
        <v>45498.336805555555</v>
      </c>
    </row>
    <row r="6366" spans="1:20" x14ac:dyDescent="0.35">
      <c r="A6366" t="s">
        <v>112</v>
      </c>
      <c r="B6366" t="s">
        <v>70</v>
      </c>
      <c r="C6366" t="s">
        <v>97</v>
      </c>
      <c r="D6366" s="29">
        <v>45812</v>
      </c>
      <c r="E6366" s="184" t="str">
        <f t="shared" si="402"/>
        <v/>
      </c>
      <c r="F6366" s="184" t="str">
        <f t="shared" si="403"/>
        <v/>
      </c>
      <c r="G6366" s="184" t="str">
        <f t="shared" si="404"/>
        <v/>
      </c>
      <c r="H6366" s="184" t="str">
        <f t="shared" si="405"/>
        <v/>
      </c>
      <c r="J6366" t="s">
        <v>253</v>
      </c>
      <c r="K6366" t="s">
        <v>253</v>
      </c>
      <c r="L6366">
        <v>339.11828700000001</v>
      </c>
      <c r="R6366">
        <v>339.118292</v>
      </c>
      <c r="S6366" t="s">
        <v>201</v>
      </c>
      <c r="T6366" s="221">
        <v>45498.336805555555</v>
      </c>
    </row>
    <row r="6367" spans="1:20" x14ac:dyDescent="0.35">
      <c r="A6367" t="s">
        <v>112</v>
      </c>
      <c r="B6367" t="s">
        <v>70</v>
      </c>
      <c r="C6367" t="s">
        <v>97</v>
      </c>
      <c r="D6367" s="29">
        <v>45813</v>
      </c>
      <c r="E6367" s="184" t="str">
        <f t="shared" si="402"/>
        <v/>
      </c>
      <c r="F6367" s="184" t="str">
        <f t="shared" si="403"/>
        <v/>
      </c>
      <c r="G6367" s="184" t="str">
        <f t="shared" si="404"/>
        <v/>
      </c>
      <c r="H6367" s="184" t="str">
        <f t="shared" si="405"/>
        <v/>
      </c>
      <c r="J6367" t="s">
        <v>253</v>
      </c>
      <c r="K6367" t="s">
        <v>253</v>
      </c>
      <c r="L6367">
        <v>339.11828700000001</v>
      </c>
      <c r="R6367">
        <v>339.118292</v>
      </c>
      <c r="S6367" t="s">
        <v>201</v>
      </c>
      <c r="T6367" s="221">
        <v>45498.336805555555</v>
      </c>
    </row>
    <row r="6368" spans="1:20" x14ac:dyDescent="0.35">
      <c r="A6368" t="s">
        <v>112</v>
      </c>
      <c r="B6368" t="s">
        <v>70</v>
      </c>
      <c r="C6368" t="s">
        <v>97</v>
      </c>
      <c r="D6368" s="29">
        <v>45814</v>
      </c>
      <c r="E6368" s="184" t="str">
        <f t="shared" si="402"/>
        <v/>
      </c>
      <c r="F6368" s="184" t="str">
        <f t="shared" si="403"/>
        <v/>
      </c>
      <c r="G6368" s="184" t="str">
        <f t="shared" si="404"/>
        <v/>
      </c>
      <c r="H6368" s="184" t="str">
        <f t="shared" si="405"/>
        <v/>
      </c>
      <c r="J6368" t="s">
        <v>253</v>
      </c>
      <c r="K6368" t="s">
        <v>253</v>
      </c>
      <c r="L6368">
        <v>339.11828700000001</v>
      </c>
      <c r="R6368">
        <v>339.118292</v>
      </c>
      <c r="S6368" t="s">
        <v>201</v>
      </c>
      <c r="T6368" s="221">
        <v>45498.336805555555</v>
      </c>
    </row>
    <row r="6369" spans="1:20" x14ac:dyDescent="0.35">
      <c r="A6369" t="s">
        <v>112</v>
      </c>
      <c r="B6369" t="s">
        <v>70</v>
      </c>
      <c r="C6369" t="s">
        <v>97</v>
      </c>
      <c r="D6369" s="29">
        <v>45815</v>
      </c>
      <c r="E6369" s="184" t="str">
        <f t="shared" si="402"/>
        <v/>
      </c>
      <c r="F6369" s="184" t="str">
        <f t="shared" si="403"/>
        <v/>
      </c>
      <c r="G6369" s="184" t="str">
        <f t="shared" si="404"/>
        <v/>
      </c>
      <c r="H6369" s="184" t="str">
        <f t="shared" si="405"/>
        <v/>
      </c>
      <c r="J6369" t="s">
        <v>253</v>
      </c>
      <c r="K6369" t="s">
        <v>253</v>
      </c>
      <c r="L6369">
        <v>339.11828700000001</v>
      </c>
      <c r="R6369">
        <v>339.118292</v>
      </c>
      <c r="S6369" t="s">
        <v>201</v>
      </c>
      <c r="T6369" s="221">
        <v>45498.336805555555</v>
      </c>
    </row>
    <row r="6370" spans="1:20" x14ac:dyDescent="0.35">
      <c r="A6370" t="s">
        <v>112</v>
      </c>
      <c r="B6370" t="s">
        <v>70</v>
      </c>
      <c r="C6370" t="s">
        <v>97</v>
      </c>
      <c r="D6370" s="29">
        <v>45816</v>
      </c>
      <c r="E6370" s="184" t="str">
        <f t="shared" si="402"/>
        <v/>
      </c>
      <c r="F6370" s="184" t="str">
        <f t="shared" si="403"/>
        <v/>
      </c>
      <c r="G6370" s="184" t="str">
        <f t="shared" si="404"/>
        <v/>
      </c>
      <c r="H6370" s="184" t="str">
        <f t="shared" si="405"/>
        <v/>
      </c>
      <c r="J6370" t="s">
        <v>253</v>
      </c>
      <c r="K6370" t="s">
        <v>253</v>
      </c>
      <c r="L6370">
        <v>339.11828700000001</v>
      </c>
      <c r="R6370">
        <v>339.118292</v>
      </c>
      <c r="S6370" t="s">
        <v>201</v>
      </c>
      <c r="T6370" s="221">
        <v>45498.336805555555</v>
      </c>
    </row>
    <row r="6371" spans="1:20" x14ac:dyDescent="0.35">
      <c r="A6371" t="s">
        <v>112</v>
      </c>
      <c r="B6371" t="s">
        <v>70</v>
      </c>
      <c r="C6371" t="s">
        <v>97</v>
      </c>
      <c r="D6371" s="29">
        <v>45817</v>
      </c>
      <c r="E6371" s="184" t="str">
        <f t="shared" si="402"/>
        <v/>
      </c>
      <c r="F6371" s="184" t="str">
        <f t="shared" si="403"/>
        <v/>
      </c>
      <c r="G6371" s="184" t="str">
        <f t="shared" si="404"/>
        <v/>
      </c>
      <c r="H6371" s="184" t="str">
        <f t="shared" si="405"/>
        <v/>
      </c>
      <c r="J6371" t="s">
        <v>253</v>
      </c>
      <c r="K6371" t="s">
        <v>253</v>
      </c>
      <c r="L6371">
        <v>339.11828700000001</v>
      </c>
      <c r="R6371">
        <v>339.118292</v>
      </c>
      <c r="S6371" t="s">
        <v>201</v>
      </c>
      <c r="T6371" s="221">
        <v>45498.336805555555</v>
      </c>
    </row>
    <row r="6372" spans="1:20" x14ac:dyDescent="0.35">
      <c r="A6372" t="s">
        <v>112</v>
      </c>
      <c r="B6372" t="s">
        <v>70</v>
      </c>
      <c r="C6372" t="s">
        <v>97</v>
      </c>
      <c r="D6372" s="29">
        <v>45818</v>
      </c>
      <c r="E6372" s="184" t="str">
        <f t="shared" si="402"/>
        <v/>
      </c>
      <c r="F6372" s="184" t="str">
        <f t="shared" si="403"/>
        <v/>
      </c>
      <c r="G6372" s="184" t="str">
        <f t="shared" si="404"/>
        <v/>
      </c>
      <c r="H6372" s="184" t="str">
        <f t="shared" si="405"/>
        <v/>
      </c>
      <c r="J6372" t="s">
        <v>253</v>
      </c>
      <c r="K6372" t="s">
        <v>253</v>
      </c>
      <c r="L6372">
        <v>339.11828700000001</v>
      </c>
      <c r="R6372">
        <v>339.118292</v>
      </c>
      <c r="S6372" t="s">
        <v>201</v>
      </c>
      <c r="T6372" s="221">
        <v>45498.336805555555</v>
      </c>
    </row>
    <row r="6373" spans="1:20" x14ac:dyDescent="0.35">
      <c r="A6373" t="s">
        <v>112</v>
      </c>
      <c r="B6373" t="s">
        <v>70</v>
      </c>
      <c r="C6373" t="s">
        <v>97</v>
      </c>
      <c r="D6373" s="29">
        <v>45819</v>
      </c>
      <c r="E6373" s="184" t="str">
        <f t="shared" si="402"/>
        <v/>
      </c>
      <c r="F6373" s="184" t="str">
        <f t="shared" si="403"/>
        <v/>
      </c>
      <c r="G6373" s="184" t="str">
        <f t="shared" si="404"/>
        <v/>
      </c>
      <c r="H6373" s="184" t="str">
        <f t="shared" si="405"/>
        <v/>
      </c>
      <c r="J6373" t="s">
        <v>253</v>
      </c>
      <c r="K6373" t="s">
        <v>253</v>
      </c>
      <c r="L6373">
        <v>339.11828700000001</v>
      </c>
      <c r="R6373">
        <v>339.118292</v>
      </c>
      <c r="S6373" t="s">
        <v>201</v>
      </c>
      <c r="T6373" s="221">
        <v>45498.336805555555</v>
      </c>
    </row>
    <row r="6374" spans="1:20" x14ac:dyDescent="0.35">
      <c r="A6374" t="s">
        <v>112</v>
      </c>
      <c r="B6374" t="s">
        <v>70</v>
      </c>
      <c r="C6374" t="s">
        <v>97</v>
      </c>
      <c r="D6374" s="29">
        <v>45820</v>
      </c>
      <c r="E6374" s="184" t="str">
        <f t="shared" si="402"/>
        <v/>
      </c>
      <c r="F6374" s="184" t="str">
        <f t="shared" si="403"/>
        <v/>
      </c>
      <c r="G6374" s="184" t="str">
        <f t="shared" si="404"/>
        <v/>
      </c>
      <c r="H6374" s="184" t="str">
        <f t="shared" si="405"/>
        <v/>
      </c>
      <c r="J6374" t="s">
        <v>253</v>
      </c>
      <c r="K6374" t="s">
        <v>253</v>
      </c>
      <c r="L6374">
        <v>339.11828700000001</v>
      </c>
      <c r="R6374">
        <v>339.118292</v>
      </c>
      <c r="S6374" t="s">
        <v>201</v>
      </c>
      <c r="T6374" s="221">
        <v>45498.336805555555</v>
      </c>
    </row>
    <row r="6375" spans="1:20" x14ac:dyDescent="0.35">
      <c r="A6375" t="s">
        <v>112</v>
      </c>
      <c r="B6375" t="s">
        <v>70</v>
      </c>
      <c r="C6375" t="s">
        <v>97</v>
      </c>
      <c r="D6375" s="29">
        <v>45821</v>
      </c>
      <c r="E6375" s="184" t="str">
        <f t="shared" si="402"/>
        <v/>
      </c>
      <c r="F6375" s="184" t="str">
        <f t="shared" si="403"/>
        <v/>
      </c>
      <c r="G6375" s="184" t="str">
        <f t="shared" si="404"/>
        <v/>
      </c>
      <c r="H6375" s="184" t="str">
        <f t="shared" si="405"/>
        <v/>
      </c>
      <c r="J6375" t="s">
        <v>253</v>
      </c>
      <c r="K6375" t="s">
        <v>253</v>
      </c>
      <c r="L6375">
        <v>339.11828700000001</v>
      </c>
      <c r="R6375">
        <v>339.118292</v>
      </c>
      <c r="S6375" t="s">
        <v>201</v>
      </c>
      <c r="T6375" s="221">
        <v>45498.336805555555</v>
      </c>
    </row>
    <row r="6376" spans="1:20" x14ac:dyDescent="0.35">
      <c r="A6376" t="s">
        <v>112</v>
      </c>
      <c r="B6376" t="s">
        <v>70</v>
      </c>
      <c r="C6376" t="s">
        <v>97</v>
      </c>
      <c r="D6376" s="29">
        <v>45822</v>
      </c>
      <c r="E6376" s="184" t="str">
        <f t="shared" si="402"/>
        <v/>
      </c>
      <c r="F6376" s="184" t="str">
        <f t="shared" si="403"/>
        <v/>
      </c>
      <c r="G6376" s="184" t="str">
        <f t="shared" si="404"/>
        <v/>
      </c>
      <c r="H6376" s="184" t="str">
        <f t="shared" si="405"/>
        <v/>
      </c>
      <c r="J6376" t="s">
        <v>253</v>
      </c>
      <c r="K6376" t="s">
        <v>253</v>
      </c>
      <c r="L6376">
        <v>339.11828700000001</v>
      </c>
      <c r="R6376">
        <v>339.118292</v>
      </c>
      <c r="S6376" t="s">
        <v>201</v>
      </c>
      <c r="T6376" s="221">
        <v>45498.336805555555</v>
      </c>
    </row>
    <row r="6377" spans="1:20" x14ac:dyDescent="0.35">
      <c r="A6377" t="s">
        <v>112</v>
      </c>
      <c r="B6377" t="s">
        <v>70</v>
      </c>
      <c r="C6377" t="s">
        <v>97</v>
      </c>
      <c r="D6377" s="29">
        <v>45823</v>
      </c>
      <c r="E6377" s="184" t="str">
        <f t="shared" si="402"/>
        <v/>
      </c>
      <c r="F6377" s="184" t="str">
        <f t="shared" si="403"/>
        <v/>
      </c>
      <c r="G6377" s="184" t="str">
        <f t="shared" si="404"/>
        <v/>
      </c>
      <c r="H6377" s="184" t="str">
        <f t="shared" si="405"/>
        <v/>
      </c>
      <c r="J6377" t="s">
        <v>253</v>
      </c>
      <c r="K6377" t="s">
        <v>253</v>
      </c>
      <c r="L6377">
        <v>339.11828700000001</v>
      </c>
      <c r="R6377">
        <v>339.118292</v>
      </c>
      <c r="S6377" t="s">
        <v>201</v>
      </c>
      <c r="T6377" s="221">
        <v>45498.336805555555</v>
      </c>
    </row>
    <row r="6378" spans="1:20" x14ac:dyDescent="0.35">
      <c r="A6378" t="s">
        <v>112</v>
      </c>
      <c r="B6378" t="s">
        <v>70</v>
      </c>
      <c r="C6378" t="s">
        <v>97</v>
      </c>
      <c r="D6378" s="29">
        <v>45824</v>
      </c>
      <c r="E6378" s="184" t="str">
        <f t="shared" si="402"/>
        <v/>
      </c>
      <c r="F6378" s="184" t="str">
        <f t="shared" si="403"/>
        <v/>
      </c>
      <c r="G6378" s="184" t="str">
        <f t="shared" si="404"/>
        <v/>
      </c>
      <c r="H6378" s="184" t="str">
        <f t="shared" si="405"/>
        <v/>
      </c>
      <c r="J6378" t="s">
        <v>253</v>
      </c>
      <c r="K6378" t="s">
        <v>253</v>
      </c>
      <c r="L6378">
        <v>339.11828700000001</v>
      </c>
      <c r="R6378">
        <v>339.118292</v>
      </c>
      <c r="S6378" t="s">
        <v>201</v>
      </c>
      <c r="T6378" s="221">
        <v>45498.336805555555</v>
      </c>
    </row>
    <row r="6379" spans="1:20" x14ac:dyDescent="0.35">
      <c r="A6379" t="s">
        <v>112</v>
      </c>
      <c r="B6379" t="s">
        <v>70</v>
      </c>
      <c r="C6379" t="s">
        <v>97</v>
      </c>
      <c r="D6379" s="29">
        <v>45825</v>
      </c>
      <c r="E6379" s="184" t="str">
        <f t="shared" si="402"/>
        <v/>
      </c>
      <c r="F6379" s="184" t="str">
        <f t="shared" si="403"/>
        <v/>
      </c>
      <c r="G6379" s="184" t="str">
        <f t="shared" si="404"/>
        <v/>
      </c>
      <c r="H6379" s="184" t="str">
        <f t="shared" si="405"/>
        <v/>
      </c>
      <c r="J6379" t="s">
        <v>253</v>
      </c>
      <c r="K6379" t="s">
        <v>253</v>
      </c>
      <c r="L6379">
        <v>339.11828700000001</v>
      </c>
      <c r="R6379">
        <v>339.118292</v>
      </c>
      <c r="S6379" t="s">
        <v>201</v>
      </c>
      <c r="T6379" s="221">
        <v>45498.336805555555</v>
      </c>
    </row>
    <row r="6380" spans="1:20" x14ac:dyDescent="0.35">
      <c r="A6380" t="s">
        <v>112</v>
      </c>
      <c r="B6380" t="s">
        <v>70</v>
      </c>
      <c r="C6380" t="s">
        <v>97</v>
      </c>
      <c r="D6380" s="29">
        <v>45826</v>
      </c>
      <c r="E6380" s="184" t="str">
        <f t="shared" si="402"/>
        <v/>
      </c>
      <c r="F6380" s="184" t="str">
        <f t="shared" si="403"/>
        <v/>
      </c>
      <c r="G6380" s="184" t="str">
        <f t="shared" si="404"/>
        <v/>
      </c>
      <c r="H6380" s="184" t="str">
        <f t="shared" si="405"/>
        <v/>
      </c>
      <c r="J6380" t="s">
        <v>253</v>
      </c>
      <c r="K6380" t="s">
        <v>253</v>
      </c>
      <c r="L6380">
        <v>339.11828700000001</v>
      </c>
      <c r="R6380">
        <v>339.118292</v>
      </c>
      <c r="S6380" t="s">
        <v>201</v>
      </c>
      <c r="T6380" s="221">
        <v>45498.336805555555</v>
      </c>
    </row>
    <row r="6381" spans="1:20" x14ac:dyDescent="0.35">
      <c r="A6381" t="s">
        <v>112</v>
      </c>
      <c r="B6381" t="s">
        <v>70</v>
      </c>
      <c r="C6381" t="s">
        <v>97</v>
      </c>
      <c r="D6381" s="29">
        <v>45827</v>
      </c>
      <c r="E6381" s="184" t="str">
        <f t="shared" si="402"/>
        <v/>
      </c>
      <c r="F6381" s="184" t="str">
        <f t="shared" si="403"/>
        <v/>
      </c>
      <c r="G6381" s="184" t="str">
        <f t="shared" si="404"/>
        <v/>
      </c>
      <c r="H6381" s="184" t="str">
        <f t="shared" si="405"/>
        <v/>
      </c>
      <c r="J6381" t="s">
        <v>253</v>
      </c>
      <c r="K6381" t="s">
        <v>253</v>
      </c>
      <c r="L6381">
        <v>339.11828700000001</v>
      </c>
      <c r="R6381">
        <v>339.118292</v>
      </c>
      <c r="S6381" t="s">
        <v>201</v>
      </c>
      <c r="T6381" s="221">
        <v>45498.336805555555</v>
      </c>
    </row>
    <row r="6382" spans="1:20" x14ac:dyDescent="0.35">
      <c r="A6382" t="s">
        <v>112</v>
      </c>
      <c r="B6382" t="s">
        <v>70</v>
      </c>
      <c r="C6382" t="s">
        <v>97</v>
      </c>
      <c r="D6382" s="29">
        <v>45828</v>
      </c>
      <c r="E6382" s="184" t="str">
        <f t="shared" si="402"/>
        <v/>
      </c>
      <c r="F6382" s="184" t="str">
        <f t="shared" si="403"/>
        <v/>
      </c>
      <c r="G6382" s="184" t="str">
        <f t="shared" si="404"/>
        <v/>
      </c>
      <c r="H6382" s="184" t="str">
        <f t="shared" si="405"/>
        <v/>
      </c>
      <c r="J6382" t="s">
        <v>253</v>
      </c>
      <c r="K6382" t="s">
        <v>253</v>
      </c>
      <c r="L6382">
        <v>339.11828700000001</v>
      </c>
      <c r="R6382">
        <v>339.118292</v>
      </c>
      <c r="S6382" t="s">
        <v>201</v>
      </c>
      <c r="T6382" s="221">
        <v>45498.336805555555</v>
      </c>
    </row>
    <row r="6383" spans="1:20" x14ac:dyDescent="0.35">
      <c r="A6383" t="s">
        <v>112</v>
      </c>
      <c r="B6383" t="s">
        <v>70</v>
      </c>
      <c r="C6383" t="s">
        <v>97</v>
      </c>
      <c r="D6383" s="29">
        <v>45829</v>
      </c>
      <c r="E6383" s="184" t="str">
        <f t="shared" si="402"/>
        <v/>
      </c>
      <c r="F6383" s="184" t="str">
        <f t="shared" si="403"/>
        <v/>
      </c>
      <c r="G6383" s="184" t="str">
        <f t="shared" si="404"/>
        <v/>
      </c>
      <c r="H6383" s="184" t="str">
        <f t="shared" si="405"/>
        <v/>
      </c>
      <c r="J6383" t="s">
        <v>253</v>
      </c>
      <c r="K6383" t="s">
        <v>253</v>
      </c>
      <c r="L6383">
        <v>339.11828700000001</v>
      </c>
      <c r="R6383">
        <v>339.118292</v>
      </c>
      <c r="S6383" t="s">
        <v>201</v>
      </c>
      <c r="T6383" s="221">
        <v>45498.336805555555</v>
      </c>
    </row>
    <row r="6384" spans="1:20" x14ac:dyDescent="0.35">
      <c r="A6384" t="s">
        <v>112</v>
      </c>
      <c r="B6384" t="s">
        <v>70</v>
      </c>
      <c r="C6384" t="s">
        <v>97</v>
      </c>
      <c r="D6384" s="29">
        <v>45830</v>
      </c>
      <c r="E6384" s="184" t="str">
        <f t="shared" si="402"/>
        <v/>
      </c>
      <c r="F6384" s="184" t="str">
        <f t="shared" si="403"/>
        <v/>
      </c>
      <c r="G6384" s="184" t="str">
        <f t="shared" si="404"/>
        <v/>
      </c>
      <c r="H6384" s="184" t="str">
        <f t="shared" si="405"/>
        <v/>
      </c>
      <c r="J6384" t="s">
        <v>253</v>
      </c>
      <c r="K6384" t="s">
        <v>253</v>
      </c>
      <c r="L6384">
        <v>339.11828700000001</v>
      </c>
      <c r="R6384">
        <v>339.118292</v>
      </c>
      <c r="S6384" t="s">
        <v>201</v>
      </c>
      <c r="T6384" s="221">
        <v>45498.336805555555</v>
      </c>
    </row>
    <row r="6385" spans="1:20" x14ac:dyDescent="0.35">
      <c r="A6385" t="s">
        <v>112</v>
      </c>
      <c r="B6385" t="s">
        <v>70</v>
      </c>
      <c r="C6385" t="s">
        <v>97</v>
      </c>
      <c r="D6385" s="29">
        <v>45831</v>
      </c>
      <c r="E6385" s="184" t="str">
        <f t="shared" si="402"/>
        <v/>
      </c>
      <c r="F6385" s="184" t="str">
        <f t="shared" si="403"/>
        <v/>
      </c>
      <c r="G6385" s="184" t="str">
        <f t="shared" si="404"/>
        <v/>
      </c>
      <c r="H6385" s="184" t="str">
        <f t="shared" si="405"/>
        <v/>
      </c>
      <c r="J6385" t="s">
        <v>253</v>
      </c>
      <c r="K6385" t="s">
        <v>253</v>
      </c>
      <c r="L6385">
        <v>339.11828700000001</v>
      </c>
      <c r="R6385">
        <v>339.118292</v>
      </c>
      <c r="S6385" t="s">
        <v>201</v>
      </c>
      <c r="T6385" s="221">
        <v>45498.336805555555</v>
      </c>
    </row>
    <row r="6386" spans="1:20" x14ac:dyDescent="0.35">
      <c r="A6386" t="s">
        <v>112</v>
      </c>
      <c r="B6386" t="s">
        <v>70</v>
      </c>
      <c r="C6386" t="s">
        <v>97</v>
      </c>
      <c r="D6386" s="29">
        <v>45832</v>
      </c>
      <c r="E6386" s="184" t="str">
        <f t="shared" si="402"/>
        <v/>
      </c>
      <c r="F6386" s="184" t="str">
        <f t="shared" si="403"/>
        <v/>
      </c>
      <c r="G6386" s="184" t="str">
        <f t="shared" si="404"/>
        <v/>
      </c>
      <c r="H6386" s="184" t="str">
        <f t="shared" si="405"/>
        <v/>
      </c>
      <c r="J6386" t="s">
        <v>253</v>
      </c>
      <c r="K6386" t="s">
        <v>253</v>
      </c>
      <c r="L6386">
        <v>339.11828700000001</v>
      </c>
      <c r="R6386">
        <v>339.118292</v>
      </c>
      <c r="S6386" t="s">
        <v>201</v>
      </c>
      <c r="T6386" s="221">
        <v>45498.336805555555</v>
      </c>
    </row>
    <row r="6387" spans="1:20" x14ac:dyDescent="0.35">
      <c r="A6387" t="s">
        <v>112</v>
      </c>
      <c r="B6387" t="s">
        <v>70</v>
      </c>
      <c r="C6387" t="s">
        <v>97</v>
      </c>
      <c r="D6387" s="29">
        <v>45833</v>
      </c>
      <c r="E6387" s="184" t="str">
        <f t="shared" si="402"/>
        <v/>
      </c>
      <c r="F6387" s="184" t="str">
        <f t="shared" si="403"/>
        <v/>
      </c>
      <c r="G6387" s="184" t="str">
        <f t="shared" si="404"/>
        <v/>
      </c>
      <c r="H6387" s="184" t="str">
        <f t="shared" si="405"/>
        <v/>
      </c>
      <c r="J6387" t="s">
        <v>253</v>
      </c>
      <c r="K6387" t="s">
        <v>253</v>
      </c>
      <c r="L6387">
        <v>339.11828700000001</v>
      </c>
      <c r="R6387">
        <v>339.118292</v>
      </c>
      <c r="S6387" t="s">
        <v>201</v>
      </c>
      <c r="T6387" s="221">
        <v>45498.336805555555</v>
      </c>
    </row>
    <row r="6388" spans="1:20" x14ac:dyDescent="0.35">
      <c r="A6388" t="s">
        <v>112</v>
      </c>
      <c r="B6388" t="s">
        <v>70</v>
      </c>
      <c r="C6388" t="s">
        <v>97</v>
      </c>
      <c r="D6388" s="29">
        <v>45834</v>
      </c>
      <c r="E6388" s="184" t="str">
        <f t="shared" si="402"/>
        <v/>
      </c>
      <c r="F6388" s="184" t="str">
        <f t="shared" si="403"/>
        <v/>
      </c>
      <c r="G6388" s="184" t="str">
        <f t="shared" si="404"/>
        <v/>
      </c>
      <c r="H6388" s="184" t="str">
        <f t="shared" si="405"/>
        <v/>
      </c>
      <c r="J6388" t="s">
        <v>253</v>
      </c>
      <c r="K6388" t="s">
        <v>253</v>
      </c>
      <c r="L6388">
        <v>339.11828700000001</v>
      </c>
      <c r="R6388">
        <v>339.118292</v>
      </c>
      <c r="S6388" t="s">
        <v>201</v>
      </c>
      <c r="T6388" s="221">
        <v>45498.336805555555</v>
      </c>
    </row>
    <row r="6389" spans="1:20" x14ac:dyDescent="0.35">
      <c r="A6389" t="s">
        <v>112</v>
      </c>
      <c r="B6389" t="s">
        <v>70</v>
      </c>
      <c r="C6389" t="s">
        <v>97</v>
      </c>
      <c r="D6389" s="29">
        <v>45835</v>
      </c>
      <c r="E6389" s="184" t="str">
        <f t="shared" si="402"/>
        <v/>
      </c>
      <c r="F6389" s="184" t="str">
        <f t="shared" si="403"/>
        <v/>
      </c>
      <c r="G6389" s="184" t="str">
        <f t="shared" si="404"/>
        <v/>
      </c>
      <c r="H6389" s="184" t="str">
        <f t="shared" si="405"/>
        <v/>
      </c>
      <c r="J6389" t="s">
        <v>253</v>
      </c>
      <c r="K6389" t="s">
        <v>253</v>
      </c>
      <c r="L6389">
        <v>339.11828700000001</v>
      </c>
      <c r="R6389">
        <v>339.118292</v>
      </c>
      <c r="S6389" t="s">
        <v>201</v>
      </c>
      <c r="T6389" s="221">
        <v>45498.336805555555</v>
      </c>
    </row>
    <row r="6390" spans="1:20" x14ac:dyDescent="0.35">
      <c r="A6390" t="s">
        <v>112</v>
      </c>
      <c r="B6390" t="s">
        <v>70</v>
      </c>
      <c r="C6390" t="s">
        <v>97</v>
      </c>
      <c r="D6390" s="29">
        <v>45836</v>
      </c>
      <c r="E6390" s="184" t="str">
        <f t="shared" si="402"/>
        <v/>
      </c>
      <c r="F6390" s="184" t="str">
        <f t="shared" si="403"/>
        <v/>
      </c>
      <c r="G6390" s="184" t="str">
        <f t="shared" si="404"/>
        <v/>
      </c>
      <c r="H6390" s="184" t="str">
        <f t="shared" si="405"/>
        <v/>
      </c>
      <c r="J6390" t="s">
        <v>253</v>
      </c>
      <c r="K6390" t="s">
        <v>253</v>
      </c>
      <c r="L6390">
        <v>339.11828700000001</v>
      </c>
      <c r="R6390">
        <v>339.118292</v>
      </c>
      <c r="S6390" t="s">
        <v>201</v>
      </c>
      <c r="T6390" s="221">
        <v>45498.336805555555</v>
      </c>
    </row>
    <row r="6391" spans="1:20" x14ac:dyDescent="0.35">
      <c r="A6391" t="s">
        <v>112</v>
      </c>
      <c r="B6391" t="s">
        <v>70</v>
      </c>
      <c r="C6391" t="s">
        <v>97</v>
      </c>
      <c r="D6391" s="29">
        <v>45837</v>
      </c>
      <c r="E6391" s="184" t="str">
        <f t="shared" si="402"/>
        <v/>
      </c>
      <c r="F6391" s="184" t="str">
        <f t="shared" si="403"/>
        <v/>
      </c>
      <c r="G6391" s="184" t="str">
        <f t="shared" si="404"/>
        <v/>
      </c>
      <c r="H6391" s="184" t="str">
        <f t="shared" si="405"/>
        <v/>
      </c>
      <c r="J6391" t="s">
        <v>253</v>
      </c>
      <c r="K6391" t="s">
        <v>253</v>
      </c>
      <c r="L6391">
        <v>339.11828700000001</v>
      </c>
      <c r="R6391">
        <v>339.118292</v>
      </c>
      <c r="S6391" t="s">
        <v>201</v>
      </c>
      <c r="T6391" s="221">
        <v>45498.336805555555</v>
      </c>
    </row>
    <row r="6392" spans="1:20" x14ac:dyDescent="0.35">
      <c r="A6392" t="s">
        <v>112</v>
      </c>
      <c r="B6392" t="s">
        <v>70</v>
      </c>
      <c r="C6392" t="s">
        <v>97</v>
      </c>
      <c r="D6392" s="29">
        <v>45838</v>
      </c>
      <c r="E6392" s="184" t="str">
        <f t="shared" si="402"/>
        <v/>
      </c>
      <c r="F6392" s="184" t="str">
        <f t="shared" si="403"/>
        <v/>
      </c>
      <c r="G6392" s="184" t="str">
        <f t="shared" si="404"/>
        <v/>
      </c>
      <c r="H6392" s="184" t="str">
        <f t="shared" si="405"/>
        <v/>
      </c>
      <c r="J6392" t="s">
        <v>253</v>
      </c>
      <c r="K6392" t="s">
        <v>253</v>
      </c>
      <c r="L6392">
        <v>339.11828700000001</v>
      </c>
      <c r="R6392">
        <v>339.118292</v>
      </c>
      <c r="S6392" t="s">
        <v>201</v>
      </c>
      <c r="T6392" s="221">
        <v>45498.336805555555</v>
      </c>
    </row>
    <row r="6393" spans="1:20" x14ac:dyDescent="0.35">
      <c r="A6393" t="s">
        <v>112</v>
      </c>
      <c r="B6393" t="s">
        <v>70</v>
      </c>
      <c r="C6393" t="s">
        <v>97</v>
      </c>
      <c r="D6393" s="29">
        <v>45839</v>
      </c>
      <c r="E6393" s="184" t="str">
        <f t="shared" si="402"/>
        <v/>
      </c>
      <c r="F6393" s="184" t="str">
        <f t="shared" si="403"/>
        <v/>
      </c>
      <c r="G6393" s="184" t="str">
        <f t="shared" si="404"/>
        <v/>
      </c>
      <c r="H6393" s="184" t="str">
        <f t="shared" si="405"/>
        <v/>
      </c>
      <c r="J6393" t="s">
        <v>253</v>
      </c>
      <c r="K6393" t="s">
        <v>253</v>
      </c>
      <c r="L6393">
        <v>339.11828700000001</v>
      </c>
      <c r="R6393">
        <v>339.118292</v>
      </c>
      <c r="S6393" t="s">
        <v>201</v>
      </c>
      <c r="T6393" s="221">
        <v>45505.313194444447</v>
      </c>
    </row>
    <row r="6394" spans="1:20" x14ac:dyDescent="0.35">
      <c r="A6394" t="s">
        <v>112</v>
      </c>
      <c r="B6394" t="s">
        <v>70</v>
      </c>
      <c r="C6394" t="s">
        <v>97</v>
      </c>
      <c r="D6394" s="29">
        <v>45840</v>
      </c>
      <c r="E6394" s="184" t="str">
        <f t="shared" si="402"/>
        <v/>
      </c>
      <c r="F6394" s="184" t="str">
        <f t="shared" si="403"/>
        <v/>
      </c>
      <c r="G6394" s="184" t="str">
        <f t="shared" si="404"/>
        <v/>
      </c>
      <c r="H6394" s="184" t="str">
        <f t="shared" si="405"/>
        <v/>
      </c>
      <c r="J6394" t="s">
        <v>253</v>
      </c>
      <c r="K6394" t="s">
        <v>253</v>
      </c>
      <c r="L6394">
        <v>339.11828700000001</v>
      </c>
      <c r="R6394">
        <v>339.118292</v>
      </c>
      <c r="S6394" t="s">
        <v>201</v>
      </c>
      <c r="T6394" s="221">
        <v>45505.313194444447</v>
      </c>
    </row>
    <row r="6395" spans="1:20" x14ac:dyDescent="0.35">
      <c r="A6395" t="s">
        <v>112</v>
      </c>
      <c r="B6395" t="s">
        <v>70</v>
      </c>
      <c r="C6395" t="s">
        <v>97</v>
      </c>
      <c r="D6395" s="29">
        <v>45841</v>
      </c>
      <c r="E6395" s="184" t="str">
        <f t="shared" si="402"/>
        <v/>
      </c>
      <c r="F6395" s="184" t="str">
        <f t="shared" si="403"/>
        <v/>
      </c>
      <c r="G6395" s="184" t="str">
        <f t="shared" si="404"/>
        <v/>
      </c>
      <c r="H6395" s="184" t="str">
        <f t="shared" si="405"/>
        <v/>
      </c>
      <c r="J6395" t="s">
        <v>253</v>
      </c>
      <c r="K6395" t="s">
        <v>253</v>
      </c>
      <c r="L6395">
        <v>339.11828700000001</v>
      </c>
      <c r="R6395">
        <v>339.118292</v>
      </c>
      <c r="S6395" t="s">
        <v>201</v>
      </c>
      <c r="T6395" s="221">
        <v>45505.313194444447</v>
      </c>
    </row>
    <row r="6396" spans="1:20" x14ac:dyDescent="0.35">
      <c r="A6396" t="s">
        <v>112</v>
      </c>
      <c r="B6396" t="s">
        <v>70</v>
      </c>
      <c r="C6396" t="s">
        <v>97</v>
      </c>
      <c r="D6396" s="29">
        <v>45842</v>
      </c>
      <c r="E6396" s="184" t="str">
        <f t="shared" si="402"/>
        <v/>
      </c>
      <c r="F6396" s="184" t="str">
        <f t="shared" si="403"/>
        <v/>
      </c>
      <c r="G6396" s="184" t="str">
        <f t="shared" si="404"/>
        <v/>
      </c>
      <c r="H6396" s="184" t="str">
        <f t="shared" si="405"/>
        <v/>
      </c>
      <c r="J6396" t="s">
        <v>253</v>
      </c>
      <c r="K6396" t="s">
        <v>253</v>
      </c>
      <c r="L6396">
        <v>339.11828700000001</v>
      </c>
      <c r="R6396">
        <v>339.118292</v>
      </c>
      <c r="S6396" t="s">
        <v>201</v>
      </c>
      <c r="T6396" s="221">
        <v>45505.313194444447</v>
      </c>
    </row>
    <row r="6397" spans="1:20" x14ac:dyDescent="0.35">
      <c r="A6397" t="s">
        <v>112</v>
      </c>
      <c r="B6397" t="s">
        <v>70</v>
      </c>
      <c r="C6397" t="s">
        <v>97</v>
      </c>
      <c r="D6397" s="29">
        <v>45843</v>
      </c>
      <c r="E6397" s="184" t="str">
        <f t="shared" si="402"/>
        <v/>
      </c>
      <c r="F6397" s="184" t="str">
        <f t="shared" si="403"/>
        <v/>
      </c>
      <c r="G6397" s="184" t="str">
        <f t="shared" si="404"/>
        <v/>
      </c>
      <c r="H6397" s="184" t="str">
        <f t="shared" si="405"/>
        <v/>
      </c>
      <c r="J6397" t="s">
        <v>253</v>
      </c>
      <c r="K6397" t="s">
        <v>253</v>
      </c>
      <c r="L6397">
        <v>339.11828700000001</v>
      </c>
      <c r="R6397">
        <v>339.118292</v>
      </c>
      <c r="S6397" t="s">
        <v>201</v>
      </c>
      <c r="T6397" s="221">
        <v>45505.313194444447</v>
      </c>
    </row>
    <row r="6398" spans="1:20" x14ac:dyDescent="0.35">
      <c r="A6398" t="s">
        <v>112</v>
      </c>
      <c r="B6398" t="s">
        <v>70</v>
      </c>
      <c r="C6398" t="s">
        <v>97</v>
      </c>
      <c r="D6398" s="29">
        <v>45844</v>
      </c>
      <c r="E6398" s="184" t="str">
        <f t="shared" si="402"/>
        <v/>
      </c>
      <c r="F6398" s="184" t="str">
        <f t="shared" si="403"/>
        <v/>
      </c>
      <c r="G6398" s="184" t="str">
        <f t="shared" si="404"/>
        <v/>
      </c>
      <c r="H6398" s="184" t="str">
        <f t="shared" si="405"/>
        <v/>
      </c>
      <c r="J6398" t="s">
        <v>253</v>
      </c>
      <c r="K6398" t="s">
        <v>253</v>
      </c>
      <c r="L6398">
        <v>339.11828700000001</v>
      </c>
      <c r="R6398">
        <v>339.118292</v>
      </c>
      <c r="S6398" t="s">
        <v>201</v>
      </c>
      <c r="T6398" s="221">
        <v>45505.313194444447</v>
      </c>
    </row>
    <row r="6399" spans="1:20" x14ac:dyDescent="0.35">
      <c r="A6399" t="s">
        <v>112</v>
      </c>
      <c r="B6399" t="s">
        <v>70</v>
      </c>
      <c r="C6399" t="s">
        <v>97</v>
      </c>
      <c r="D6399" s="29">
        <v>45845</v>
      </c>
      <c r="E6399" s="184" t="str">
        <f t="shared" si="402"/>
        <v/>
      </c>
      <c r="F6399" s="184" t="str">
        <f t="shared" si="403"/>
        <v/>
      </c>
      <c r="G6399" s="184" t="str">
        <f t="shared" si="404"/>
        <v/>
      </c>
      <c r="H6399" s="184" t="str">
        <f t="shared" si="405"/>
        <v/>
      </c>
      <c r="J6399" t="s">
        <v>253</v>
      </c>
      <c r="K6399" t="s">
        <v>253</v>
      </c>
      <c r="L6399">
        <v>339.11828700000001</v>
      </c>
      <c r="R6399">
        <v>339.118292</v>
      </c>
      <c r="S6399" t="s">
        <v>201</v>
      </c>
      <c r="T6399" s="221">
        <v>45505.313194444447</v>
      </c>
    </row>
    <row r="6400" spans="1:20" x14ac:dyDescent="0.35">
      <c r="A6400" t="s">
        <v>112</v>
      </c>
      <c r="B6400" t="s">
        <v>70</v>
      </c>
      <c r="C6400" t="s">
        <v>97</v>
      </c>
      <c r="D6400" s="29">
        <v>45846</v>
      </c>
      <c r="E6400" s="184" t="str">
        <f t="shared" si="402"/>
        <v/>
      </c>
      <c r="F6400" s="184" t="str">
        <f t="shared" si="403"/>
        <v/>
      </c>
      <c r="G6400" s="184" t="str">
        <f t="shared" si="404"/>
        <v/>
      </c>
      <c r="H6400" s="184" t="str">
        <f t="shared" si="405"/>
        <v/>
      </c>
      <c r="J6400" t="s">
        <v>253</v>
      </c>
      <c r="K6400" t="s">
        <v>253</v>
      </c>
      <c r="L6400">
        <v>339.11828700000001</v>
      </c>
      <c r="R6400">
        <v>339.118292</v>
      </c>
      <c r="S6400" t="s">
        <v>201</v>
      </c>
      <c r="T6400" s="221">
        <v>45505.313194444447</v>
      </c>
    </row>
    <row r="6401" spans="1:20" x14ac:dyDescent="0.35">
      <c r="A6401" t="s">
        <v>112</v>
      </c>
      <c r="B6401" t="s">
        <v>70</v>
      </c>
      <c r="C6401" t="s">
        <v>97</v>
      </c>
      <c r="D6401" s="29">
        <v>45847</v>
      </c>
      <c r="E6401" s="184" t="str">
        <f t="shared" si="402"/>
        <v/>
      </c>
      <c r="F6401" s="184" t="str">
        <f t="shared" si="403"/>
        <v/>
      </c>
      <c r="G6401" s="184" t="str">
        <f t="shared" si="404"/>
        <v/>
      </c>
      <c r="H6401" s="184" t="str">
        <f t="shared" si="405"/>
        <v/>
      </c>
      <c r="J6401" t="s">
        <v>253</v>
      </c>
      <c r="K6401" t="s">
        <v>253</v>
      </c>
      <c r="L6401">
        <v>339.11828700000001</v>
      </c>
      <c r="R6401">
        <v>339.118292</v>
      </c>
      <c r="S6401" t="s">
        <v>201</v>
      </c>
      <c r="T6401" s="221">
        <v>45505.313194444447</v>
      </c>
    </row>
    <row r="6402" spans="1:20" x14ac:dyDescent="0.35">
      <c r="A6402" t="s">
        <v>112</v>
      </c>
      <c r="B6402" t="s">
        <v>70</v>
      </c>
      <c r="C6402" t="s">
        <v>97</v>
      </c>
      <c r="D6402" s="29">
        <v>45848</v>
      </c>
      <c r="E6402" s="184" t="str">
        <f t="shared" si="402"/>
        <v/>
      </c>
      <c r="F6402" s="184" t="str">
        <f t="shared" si="403"/>
        <v/>
      </c>
      <c r="G6402" s="184" t="str">
        <f t="shared" si="404"/>
        <v/>
      </c>
      <c r="H6402" s="184" t="str">
        <f t="shared" si="405"/>
        <v/>
      </c>
      <c r="J6402" t="s">
        <v>253</v>
      </c>
      <c r="K6402" t="s">
        <v>253</v>
      </c>
      <c r="L6402">
        <v>339.11828700000001</v>
      </c>
      <c r="R6402">
        <v>339.118292</v>
      </c>
      <c r="S6402" t="s">
        <v>201</v>
      </c>
      <c r="T6402" s="221">
        <v>45505.313194444447</v>
      </c>
    </row>
    <row r="6403" spans="1:20" x14ac:dyDescent="0.35">
      <c r="A6403" t="s">
        <v>112</v>
      </c>
      <c r="B6403" t="s">
        <v>70</v>
      </c>
      <c r="C6403" t="s">
        <v>97</v>
      </c>
      <c r="D6403" s="29">
        <v>45849</v>
      </c>
      <c r="E6403" s="184" t="str">
        <f t="shared" si="402"/>
        <v/>
      </c>
      <c r="F6403" s="184" t="str">
        <f t="shared" si="403"/>
        <v/>
      </c>
      <c r="G6403" s="184" t="str">
        <f t="shared" si="404"/>
        <v/>
      </c>
      <c r="H6403" s="184" t="str">
        <f t="shared" si="405"/>
        <v/>
      </c>
      <c r="J6403" t="s">
        <v>253</v>
      </c>
      <c r="K6403" t="s">
        <v>253</v>
      </c>
      <c r="L6403">
        <v>339.11828700000001</v>
      </c>
      <c r="R6403">
        <v>339.118292</v>
      </c>
      <c r="S6403" t="s">
        <v>201</v>
      </c>
      <c r="T6403" s="221">
        <v>45505.313194444447</v>
      </c>
    </row>
    <row r="6404" spans="1:20" x14ac:dyDescent="0.35">
      <c r="A6404" t="s">
        <v>112</v>
      </c>
      <c r="B6404" t="s">
        <v>70</v>
      </c>
      <c r="C6404" t="s">
        <v>97</v>
      </c>
      <c r="D6404" s="29">
        <v>45850</v>
      </c>
      <c r="E6404" s="184" t="str">
        <f t="shared" si="402"/>
        <v/>
      </c>
      <c r="F6404" s="184" t="str">
        <f t="shared" si="403"/>
        <v/>
      </c>
      <c r="G6404" s="184" t="str">
        <f t="shared" si="404"/>
        <v/>
      </c>
      <c r="H6404" s="184" t="str">
        <f t="shared" si="405"/>
        <v/>
      </c>
      <c r="J6404" t="s">
        <v>253</v>
      </c>
      <c r="K6404" t="s">
        <v>253</v>
      </c>
      <c r="L6404">
        <v>339.11828700000001</v>
      </c>
      <c r="R6404">
        <v>339.118292</v>
      </c>
      <c r="S6404" t="s">
        <v>201</v>
      </c>
      <c r="T6404" s="221">
        <v>45505.313194444447</v>
      </c>
    </row>
    <row r="6405" spans="1:20" x14ac:dyDescent="0.35">
      <c r="A6405" t="s">
        <v>112</v>
      </c>
      <c r="B6405" t="s">
        <v>70</v>
      </c>
      <c r="C6405" t="s">
        <v>97</v>
      </c>
      <c r="D6405" s="29">
        <v>45851</v>
      </c>
      <c r="E6405" s="184" t="str">
        <f t="shared" si="402"/>
        <v/>
      </c>
      <c r="F6405" s="184" t="str">
        <f t="shared" si="403"/>
        <v/>
      </c>
      <c r="G6405" s="184" t="str">
        <f t="shared" si="404"/>
        <v/>
      </c>
      <c r="H6405" s="184" t="str">
        <f t="shared" si="405"/>
        <v/>
      </c>
      <c r="J6405" t="s">
        <v>253</v>
      </c>
      <c r="K6405" t="s">
        <v>253</v>
      </c>
      <c r="L6405">
        <v>339.11828700000001</v>
      </c>
      <c r="R6405">
        <v>339.118292</v>
      </c>
      <c r="S6405" t="s">
        <v>201</v>
      </c>
      <c r="T6405" s="221">
        <v>45505.313194444447</v>
      </c>
    </row>
    <row r="6406" spans="1:20" x14ac:dyDescent="0.35">
      <c r="A6406" t="s">
        <v>112</v>
      </c>
      <c r="B6406" t="s">
        <v>70</v>
      </c>
      <c r="C6406" t="s">
        <v>97</v>
      </c>
      <c r="D6406" s="29">
        <v>45852</v>
      </c>
      <c r="E6406" s="184" t="str">
        <f t="shared" si="402"/>
        <v/>
      </c>
      <c r="F6406" s="184" t="str">
        <f t="shared" si="403"/>
        <v/>
      </c>
      <c r="G6406" s="184" t="str">
        <f t="shared" si="404"/>
        <v/>
      </c>
      <c r="H6406" s="184" t="str">
        <f t="shared" si="405"/>
        <v/>
      </c>
      <c r="J6406" t="s">
        <v>253</v>
      </c>
      <c r="K6406" t="s">
        <v>253</v>
      </c>
      <c r="L6406">
        <v>339.11828700000001</v>
      </c>
      <c r="R6406">
        <v>339.118292</v>
      </c>
      <c r="S6406" t="s">
        <v>201</v>
      </c>
      <c r="T6406" s="221">
        <v>45505.313194444447</v>
      </c>
    </row>
    <row r="6407" spans="1:20" x14ac:dyDescent="0.35">
      <c r="A6407" t="s">
        <v>112</v>
      </c>
      <c r="B6407" t="s">
        <v>70</v>
      </c>
      <c r="C6407" t="s">
        <v>97</v>
      </c>
      <c r="D6407" s="29">
        <v>45853</v>
      </c>
      <c r="E6407" s="184" t="str">
        <f t="shared" si="402"/>
        <v/>
      </c>
      <c r="F6407" s="184" t="str">
        <f t="shared" si="403"/>
        <v/>
      </c>
      <c r="G6407" s="184" t="str">
        <f t="shared" si="404"/>
        <v/>
      </c>
      <c r="H6407" s="184" t="str">
        <f t="shared" si="405"/>
        <v/>
      </c>
      <c r="J6407" t="s">
        <v>253</v>
      </c>
      <c r="K6407" t="s">
        <v>253</v>
      </c>
      <c r="L6407">
        <v>339.11828700000001</v>
      </c>
      <c r="R6407">
        <v>339.118292</v>
      </c>
      <c r="S6407" t="s">
        <v>201</v>
      </c>
      <c r="T6407" s="221">
        <v>45505.313194444447</v>
      </c>
    </row>
    <row r="6408" spans="1:20" x14ac:dyDescent="0.35">
      <c r="A6408" t="s">
        <v>112</v>
      </c>
      <c r="B6408" t="s">
        <v>70</v>
      </c>
      <c r="C6408" t="s">
        <v>97</v>
      </c>
      <c r="D6408" s="29">
        <v>45854</v>
      </c>
      <c r="E6408" s="184" t="str">
        <f t="shared" ref="E6408:E6471" si="406">IF(J6408="","",IF(L6408=0,0,IF(1-(J6408/L6408)&lt;0,"",1-(J6408/L6408))))</f>
        <v/>
      </c>
      <c r="F6408" s="184" t="str">
        <f t="shared" ref="F6408:F6471" si="407">IF(K6408="","",IF(L6408=0,0,IF(1-(K6408/L6408)&lt;0,"",1-(K6408/L6408))))</f>
        <v/>
      </c>
      <c r="G6408" s="184" t="str">
        <f t="shared" ref="G6408:G6471" si="408">IF(J6408="","",IF(1-(J6408/R6408)&lt;0,"",1-(J6408/R6408)))</f>
        <v/>
      </c>
      <c r="H6408" s="184" t="str">
        <f t="shared" ref="H6408:H6471" si="409">IF(K6408="","",IF(1-(K6408/R6408)&lt;0,"",1-(K6408/R6408)))</f>
        <v/>
      </c>
      <c r="J6408" t="s">
        <v>253</v>
      </c>
      <c r="K6408" t="s">
        <v>253</v>
      </c>
      <c r="L6408">
        <v>339.11828700000001</v>
      </c>
      <c r="R6408">
        <v>339.118292</v>
      </c>
      <c r="S6408" t="s">
        <v>201</v>
      </c>
      <c r="T6408" s="221">
        <v>45505.313194444447</v>
      </c>
    </row>
    <row r="6409" spans="1:20" x14ac:dyDescent="0.35">
      <c r="A6409" t="s">
        <v>112</v>
      </c>
      <c r="B6409" t="s">
        <v>70</v>
      </c>
      <c r="C6409" t="s">
        <v>97</v>
      </c>
      <c r="D6409" s="29">
        <v>45855</v>
      </c>
      <c r="E6409" s="184" t="str">
        <f t="shared" si="406"/>
        <v/>
      </c>
      <c r="F6409" s="184" t="str">
        <f t="shared" si="407"/>
        <v/>
      </c>
      <c r="G6409" s="184" t="str">
        <f t="shared" si="408"/>
        <v/>
      </c>
      <c r="H6409" s="184" t="str">
        <f t="shared" si="409"/>
        <v/>
      </c>
      <c r="J6409" t="s">
        <v>253</v>
      </c>
      <c r="K6409" t="s">
        <v>253</v>
      </c>
      <c r="L6409">
        <v>339.11828700000001</v>
      </c>
      <c r="R6409">
        <v>339.118292</v>
      </c>
      <c r="S6409" t="s">
        <v>201</v>
      </c>
      <c r="T6409" s="221">
        <v>45505.313194444447</v>
      </c>
    </row>
    <row r="6410" spans="1:20" x14ac:dyDescent="0.35">
      <c r="A6410" t="s">
        <v>112</v>
      </c>
      <c r="B6410" t="s">
        <v>70</v>
      </c>
      <c r="C6410" t="s">
        <v>97</v>
      </c>
      <c r="D6410" s="29">
        <v>45856</v>
      </c>
      <c r="E6410" s="184" t="str">
        <f t="shared" si="406"/>
        <v/>
      </c>
      <c r="F6410" s="184" t="str">
        <f t="shared" si="407"/>
        <v/>
      </c>
      <c r="G6410" s="184" t="str">
        <f t="shared" si="408"/>
        <v/>
      </c>
      <c r="H6410" s="184" t="str">
        <f t="shared" si="409"/>
        <v/>
      </c>
      <c r="J6410" t="s">
        <v>253</v>
      </c>
      <c r="K6410" t="s">
        <v>253</v>
      </c>
      <c r="L6410">
        <v>339.11828700000001</v>
      </c>
      <c r="R6410">
        <v>339.118292</v>
      </c>
      <c r="S6410" t="s">
        <v>201</v>
      </c>
      <c r="T6410" s="221">
        <v>45505.313194444447</v>
      </c>
    </row>
    <row r="6411" spans="1:20" x14ac:dyDescent="0.35">
      <c r="A6411" t="s">
        <v>112</v>
      </c>
      <c r="B6411" t="s">
        <v>70</v>
      </c>
      <c r="C6411" t="s">
        <v>97</v>
      </c>
      <c r="D6411" s="29">
        <v>45857</v>
      </c>
      <c r="E6411" s="184" t="str">
        <f t="shared" si="406"/>
        <v/>
      </c>
      <c r="F6411" s="184" t="str">
        <f t="shared" si="407"/>
        <v/>
      </c>
      <c r="G6411" s="184" t="str">
        <f t="shared" si="408"/>
        <v/>
      </c>
      <c r="H6411" s="184" t="str">
        <f t="shared" si="409"/>
        <v/>
      </c>
      <c r="J6411" t="s">
        <v>253</v>
      </c>
      <c r="K6411" t="s">
        <v>253</v>
      </c>
      <c r="L6411">
        <v>339.11828700000001</v>
      </c>
      <c r="R6411">
        <v>339.118292</v>
      </c>
      <c r="S6411" t="s">
        <v>201</v>
      </c>
      <c r="T6411" s="221">
        <v>45505.313194444447</v>
      </c>
    </row>
    <row r="6412" spans="1:20" x14ac:dyDescent="0.35">
      <c r="A6412" t="s">
        <v>112</v>
      </c>
      <c r="B6412" t="s">
        <v>70</v>
      </c>
      <c r="C6412" t="s">
        <v>97</v>
      </c>
      <c r="D6412" s="29">
        <v>45858</v>
      </c>
      <c r="E6412" s="184" t="str">
        <f t="shared" si="406"/>
        <v/>
      </c>
      <c r="F6412" s="184" t="str">
        <f t="shared" si="407"/>
        <v/>
      </c>
      <c r="G6412" s="184" t="str">
        <f t="shared" si="408"/>
        <v/>
      </c>
      <c r="H6412" s="184" t="str">
        <f t="shared" si="409"/>
        <v/>
      </c>
      <c r="J6412" t="s">
        <v>253</v>
      </c>
      <c r="K6412" t="s">
        <v>253</v>
      </c>
      <c r="L6412">
        <v>339.11828700000001</v>
      </c>
      <c r="R6412">
        <v>339.118292</v>
      </c>
      <c r="S6412" t="s">
        <v>201</v>
      </c>
      <c r="T6412" s="221">
        <v>45505.313194444447</v>
      </c>
    </row>
    <row r="6413" spans="1:20" x14ac:dyDescent="0.35">
      <c r="A6413" t="s">
        <v>112</v>
      </c>
      <c r="B6413" t="s">
        <v>70</v>
      </c>
      <c r="C6413" t="s">
        <v>97</v>
      </c>
      <c r="D6413" s="29">
        <v>45859</v>
      </c>
      <c r="E6413" s="184" t="str">
        <f t="shared" si="406"/>
        <v/>
      </c>
      <c r="F6413" s="184" t="str">
        <f t="shared" si="407"/>
        <v/>
      </c>
      <c r="G6413" s="184" t="str">
        <f t="shared" si="408"/>
        <v/>
      </c>
      <c r="H6413" s="184" t="str">
        <f t="shared" si="409"/>
        <v/>
      </c>
      <c r="J6413" t="s">
        <v>253</v>
      </c>
      <c r="K6413" t="s">
        <v>253</v>
      </c>
      <c r="L6413">
        <v>339.11828700000001</v>
      </c>
      <c r="R6413">
        <v>339.118292</v>
      </c>
      <c r="S6413" t="s">
        <v>201</v>
      </c>
      <c r="T6413" s="221">
        <v>45505.313194444447</v>
      </c>
    </row>
    <row r="6414" spans="1:20" x14ac:dyDescent="0.35">
      <c r="A6414" t="s">
        <v>112</v>
      </c>
      <c r="B6414" t="s">
        <v>70</v>
      </c>
      <c r="C6414" t="s">
        <v>97</v>
      </c>
      <c r="D6414" s="29">
        <v>45860</v>
      </c>
      <c r="E6414" s="184" t="str">
        <f t="shared" si="406"/>
        <v/>
      </c>
      <c r="F6414" s="184" t="str">
        <f t="shared" si="407"/>
        <v/>
      </c>
      <c r="G6414" s="184" t="str">
        <f t="shared" si="408"/>
        <v/>
      </c>
      <c r="H6414" s="184" t="str">
        <f t="shared" si="409"/>
        <v/>
      </c>
      <c r="J6414" t="s">
        <v>253</v>
      </c>
      <c r="K6414" t="s">
        <v>253</v>
      </c>
      <c r="L6414">
        <v>339.11828700000001</v>
      </c>
      <c r="R6414">
        <v>339.118292</v>
      </c>
      <c r="S6414" t="s">
        <v>201</v>
      </c>
      <c r="T6414" s="221">
        <v>45505.313194444447</v>
      </c>
    </row>
    <row r="6415" spans="1:20" x14ac:dyDescent="0.35">
      <c r="A6415" t="s">
        <v>112</v>
      </c>
      <c r="B6415" t="s">
        <v>70</v>
      </c>
      <c r="C6415" t="s">
        <v>97</v>
      </c>
      <c r="D6415" s="29">
        <v>45861</v>
      </c>
      <c r="E6415" s="184" t="str">
        <f t="shared" si="406"/>
        <v/>
      </c>
      <c r="F6415" s="184" t="str">
        <f t="shared" si="407"/>
        <v/>
      </c>
      <c r="G6415" s="184" t="str">
        <f t="shared" si="408"/>
        <v/>
      </c>
      <c r="H6415" s="184" t="str">
        <f t="shared" si="409"/>
        <v/>
      </c>
      <c r="J6415" t="s">
        <v>253</v>
      </c>
      <c r="K6415" t="s">
        <v>253</v>
      </c>
      <c r="L6415">
        <v>339.11828700000001</v>
      </c>
      <c r="R6415">
        <v>339.118292</v>
      </c>
      <c r="S6415" t="s">
        <v>201</v>
      </c>
      <c r="T6415" s="221">
        <v>45505.313194444447</v>
      </c>
    </row>
    <row r="6416" spans="1:20" x14ac:dyDescent="0.35">
      <c r="A6416" t="s">
        <v>112</v>
      </c>
      <c r="B6416" t="s">
        <v>70</v>
      </c>
      <c r="C6416" t="s">
        <v>97</v>
      </c>
      <c r="D6416" s="29">
        <v>45862</v>
      </c>
      <c r="E6416" s="184" t="str">
        <f t="shared" si="406"/>
        <v/>
      </c>
      <c r="F6416" s="184" t="str">
        <f t="shared" si="407"/>
        <v/>
      </c>
      <c r="G6416" s="184" t="str">
        <f t="shared" si="408"/>
        <v/>
      </c>
      <c r="H6416" s="184" t="str">
        <f t="shared" si="409"/>
        <v/>
      </c>
      <c r="J6416" t="s">
        <v>253</v>
      </c>
      <c r="K6416" t="s">
        <v>253</v>
      </c>
      <c r="L6416">
        <v>339.11828700000001</v>
      </c>
      <c r="R6416">
        <v>339.118292</v>
      </c>
      <c r="S6416" t="s">
        <v>201</v>
      </c>
      <c r="T6416" s="221">
        <v>45505.313194444447</v>
      </c>
    </row>
    <row r="6417" spans="1:20" x14ac:dyDescent="0.35">
      <c r="A6417" t="s">
        <v>112</v>
      </c>
      <c r="B6417" t="s">
        <v>70</v>
      </c>
      <c r="C6417" t="s">
        <v>97</v>
      </c>
      <c r="D6417" s="29">
        <v>45863</v>
      </c>
      <c r="E6417" s="184" t="str">
        <f t="shared" si="406"/>
        <v/>
      </c>
      <c r="F6417" s="184" t="str">
        <f t="shared" si="407"/>
        <v/>
      </c>
      <c r="G6417" s="184" t="str">
        <f t="shared" si="408"/>
        <v/>
      </c>
      <c r="H6417" s="184" t="str">
        <f t="shared" si="409"/>
        <v/>
      </c>
      <c r="J6417" t="s">
        <v>253</v>
      </c>
      <c r="K6417" t="s">
        <v>253</v>
      </c>
      <c r="L6417">
        <v>339.11828700000001</v>
      </c>
      <c r="R6417">
        <v>339.118292</v>
      </c>
      <c r="S6417" t="s">
        <v>201</v>
      </c>
      <c r="T6417" s="221">
        <v>45505.313194444447</v>
      </c>
    </row>
    <row r="6418" spans="1:20" x14ac:dyDescent="0.35">
      <c r="A6418" t="s">
        <v>112</v>
      </c>
      <c r="B6418" t="s">
        <v>70</v>
      </c>
      <c r="C6418" t="s">
        <v>97</v>
      </c>
      <c r="D6418" s="29">
        <v>45864</v>
      </c>
      <c r="E6418" s="184" t="str">
        <f t="shared" si="406"/>
        <v/>
      </c>
      <c r="F6418" s="184" t="str">
        <f t="shared" si="407"/>
        <v/>
      </c>
      <c r="G6418" s="184" t="str">
        <f t="shared" si="408"/>
        <v/>
      </c>
      <c r="H6418" s="184" t="str">
        <f t="shared" si="409"/>
        <v/>
      </c>
      <c r="J6418" t="s">
        <v>253</v>
      </c>
      <c r="K6418" t="s">
        <v>253</v>
      </c>
      <c r="L6418">
        <v>339.11828700000001</v>
      </c>
      <c r="R6418">
        <v>339.118292</v>
      </c>
      <c r="S6418" t="s">
        <v>201</v>
      </c>
      <c r="T6418" s="221">
        <v>45505.313194444447</v>
      </c>
    </row>
    <row r="6419" spans="1:20" x14ac:dyDescent="0.35">
      <c r="A6419" t="s">
        <v>112</v>
      </c>
      <c r="B6419" t="s">
        <v>70</v>
      </c>
      <c r="C6419" t="s">
        <v>97</v>
      </c>
      <c r="D6419" s="29">
        <v>45865</v>
      </c>
      <c r="E6419" s="184" t="str">
        <f t="shared" si="406"/>
        <v/>
      </c>
      <c r="F6419" s="184" t="str">
        <f t="shared" si="407"/>
        <v/>
      </c>
      <c r="G6419" s="184" t="str">
        <f t="shared" si="408"/>
        <v/>
      </c>
      <c r="H6419" s="184" t="str">
        <f t="shared" si="409"/>
        <v/>
      </c>
      <c r="J6419" t="s">
        <v>253</v>
      </c>
      <c r="K6419" t="s">
        <v>253</v>
      </c>
      <c r="L6419">
        <v>339.11828700000001</v>
      </c>
      <c r="R6419">
        <v>339.118292</v>
      </c>
      <c r="S6419" t="s">
        <v>201</v>
      </c>
      <c r="T6419" s="221">
        <v>45505.313194444447</v>
      </c>
    </row>
    <row r="6420" spans="1:20" x14ac:dyDescent="0.35">
      <c r="A6420" t="s">
        <v>112</v>
      </c>
      <c r="B6420" t="s">
        <v>70</v>
      </c>
      <c r="C6420" t="s">
        <v>97</v>
      </c>
      <c r="D6420" s="29">
        <v>45866</v>
      </c>
      <c r="E6420" s="184" t="str">
        <f t="shared" si="406"/>
        <v/>
      </c>
      <c r="F6420" s="184" t="str">
        <f t="shared" si="407"/>
        <v/>
      </c>
      <c r="G6420" s="184" t="str">
        <f t="shared" si="408"/>
        <v/>
      </c>
      <c r="H6420" s="184" t="str">
        <f t="shared" si="409"/>
        <v/>
      </c>
      <c r="J6420" t="s">
        <v>253</v>
      </c>
      <c r="K6420" t="s">
        <v>253</v>
      </c>
      <c r="L6420">
        <v>339.11828700000001</v>
      </c>
      <c r="R6420">
        <v>339.118292</v>
      </c>
      <c r="S6420" t="s">
        <v>201</v>
      </c>
      <c r="T6420" s="221">
        <v>45505.313194444447</v>
      </c>
    </row>
    <row r="6421" spans="1:20" x14ac:dyDescent="0.35">
      <c r="A6421" t="s">
        <v>112</v>
      </c>
      <c r="B6421" t="s">
        <v>70</v>
      </c>
      <c r="C6421" t="s">
        <v>97</v>
      </c>
      <c r="D6421" s="29">
        <v>45867</v>
      </c>
      <c r="E6421" s="184" t="str">
        <f t="shared" si="406"/>
        <v/>
      </c>
      <c r="F6421" s="184" t="str">
        <f t="shared" si="407"/>
        <v/>
      </c>
      <c r="G6421" s="184" t="str">
        <f t="shared" si="408"/>
        <v/>
      </c>
      <c r="H6421" s="184" t="str">
        <f t="shared" si="409"/>
        <v/>
      </c>
      <c r="J6421" t="s">
        <v>253</v>
      </c>
      <c r="K6421" t="s">
        <v>253</v>
      </c>
      <c r="L6421">
        <v>339.11828700000001</v>
      </c>
      <c r="R6421">
        <v>339.118292</v>
      </c>
      <c r="S6421" t="s">
        <v>201</v>
      </c>
      <c r="T6421" s="221">
        <v>45505.313194444447</v>
      </c>
    </row>
    <row r="6422" spans="1:20" x14ac:dyDescent="0.35">
      <c r="A6422" t="s">
        <v>112</v>
      </c>
      <c r="B6422" t="s">
        <v>70</v>
      </c>
      <c r="C6422" t="s">
        <v>97</v>
      </c>
      <c r="D6422" s="29">
        <v>45868</v>
      </c>
      <c r="E6422" s="184" t="str">
        <f t="shared" si="406"/>
        <v/>
      </c>
      <c r="F6422" s="184" t="str">
        <f t="shared" si="407"/>
        <v/>
      </c>
      <c r="G6422" s="184" t="str">
        <f t="shared" si="408"/>
        <v/>
      </c>
      <c r="H6422" s="184" t="str">
        <f t="shared" si="409"/>
        <v/>
      </c>
      <c r="J6422" t="s">
        <v>253</v>
      </c>
      <c r="K6422" t="s">
        <v>253</v>
      </c>
      <c r="L6422">
        <v>339.11828700000001</v>
      </c>
      <c r="R6422">
        <v>339.118292</v>
      </c>
      <c r="S6422" t="s">
        <v>201</v>
      </c>
      <c r="T6422" s="221">
        <v>45505.313194444447</v>
      </c>
    </row>
    <row r="6423" spans="1:20" x14ac:dyDescent="0.35">
      <c r="A6423" t="s">
        <v>112</v>
      </c>
      <c r="B6423" t="s">
        <v>70</v>
      </c>
      <c r="C6423" t="s">
        <v>97</v>
      </c>
      <c r="D6423" s="29">
        <v>45869</v>
      </c>
      <c r="E6423" s="184" t="str">
        <f t="shared" si="406"/>
        <v/>
      </c>
      <c r="F6423" s="184" t="str">
        <f t="shared" si="407"/>
        <v/>
      </c>
      <c r="G6423" s="184" t="str">
        <f t="shared" si="408"/>
        <v/>
      </c>
      <c r="H6423" s="184" t="str">
        <f t="shared" si="409"/>
        <v/>
      </c>
      <c r="J6423" t="s">
        <v>253</v>
      </c>
      <c r="K6423" t="s">
        <v>253</v>
      </c>
      <c r="L6423">
        <v>339.11828700000001</v>
      </c>
      <c r="R6423">
        <v>339.118292</v>
      </c>
      <c r="S6423" t="s">
        <v>201</v>
      </c>
      <c r="T6423" s="221">
        <v>45505.313194444447</v>
      </c>
    </row>
    <row r="6424" spans="1:20" x14ac:dyDescent="0.35">
      <c r="A6424" t="s">
        <v>112</v>
      </c>
      <c r="B6424" t="s">
        <v>70</v>
      </c>
      <c r="C6424" t="s">
        <v>97</v>
      </c>
      <c r="D6424" s="29">
        <v>45870</v>
      </c>
      <c r="E6424" s="184" t="str">
        <f t="shared" si="406"/>
        <v/>
      </c>
      <c r="F6424" s="184" t="str">
        <f t="shared" si="407"/>
        <v/>
      </c>
      <c r="G6424" s="184" t="str">
        <f t="shared" si="408"/>
        <v/>
      </c>
      <c r="H6424" s="184" t="str">
        <f t="shared" si="409"/>
        <v/>
      </c>
      <c r="J6424" t="s">
        <v>253</v>
      </c>
      <c r="K6424" t="s">
        <v>253</v>
      </c>
      <c r="L6424">
        <v>339.11828700000001</v>
      </c>
      <c r="R6424">
        <v>339.118292</v>
      </c>
      <c r="S6424" t="s">
        <v>201</v>
      </c>
      <c r="T6424" s="221">
        <v>45536.3125</v>
      </c>
    </row>
    <row r="6425" spans="1:20" x14ac:dyDescent="0.35">
      <c r="A6425" t="s">
        <v>112</v>
      </c>
      <c r="B6425" t="s">
        <v>70</v>
      </c>
      <c r="C6425" t="s">
        <v>97</v>
      </c>
      <c r="D6425" s="29">
        <v>45871</v>
      </c>
      <c r="E6425" s="184" t="str">
        <f t="shared" si="406"/>
        <v/>
      </c>
      <c r="F6425" s="184" t="str">
        <f t="shared" si="407"/>
        <v/>
      </c>
      <c r="G6425" s="184" t="str">
        <f t="shared" si="408"/>
        <v/>
      </c>
      <c r="H6425" s="184" t="str">
        <f t="shared" si="409"/>
        <v/>
      </c>
      <c r="J6425" t="s">
        <v>253</v>
      </c>
      <c r="K6425" t="s">
        <v>253</v>
      </c>
      <c r="L6425">
        <v>339.11828700000001</v>
      </c>
      <c r="R6425">
        <v>339.118292</v>
      </c>
      <c r="S6425" t="s">
        <v>201</v>
      </c>
      <c r="T6425" s="221">
        <v>45536.313194444447</v>
      </c>
    </row>
    <row r="6426" spans="1:20" x14ac:dyDescent="0.35">
      <c r="A6426" t="s">
        <v>112</v>
      </c>
      <c r="B6426" t="s">
        <v>70</v>
      </c>
      <c r="C6426" t="s">
        <v>97</v>
      </c>
      <c r="D6426" s="29">
        <v>45872</v>
      </c>
      <c r="E6426" s="184" t="str">
        <f t="shared" si="406"/>
        <v/>
      </c>
      <c r="F6426" s="184" t="str">
        <f t="shared" si="407"/>
        <v/>
      </c>
      <c r="G6426" s="184" t="str">
        <f t="shared" si="408"/>
        <v/>
      </c>
      <c r="H6426" s="184" t="str">
        <f t="shared" si="409"/>
        <v/>
      </c>
      <c r="J6426" t="s">
        <v>253</v>
      </c>
      <c r="K6426" t="s">
        <v>253</v>
      </c>
      <c r="L6426">
        <v>339.11828700000001</v>
      </c>
      <c r="R6426">
        <v>339.118292</v>
      </c>
      <c r="S6426" t="s">
        <v>201</v>
      </c>
      <c r="T6426" s="221">
        <v>45536.313194444447</v>
      </c>
    </row>
    <row r="6427" spans="1:20" x14ac:dyDescent="0.35">
      <c r="A6427" t="s">
        <v>112</v>
      </c>
      <c r="B6427" t="s">
        <v>70</v>
      </c>
      <c r="C6427" t="s">
        <v>97</v>
      </c>
      <c r="D6427" s="29">
        <v>45873</v>
      </c>
      <c r="E6427" s="184" t="str">
        <f t="shared" si="406"/>
        <v/>
      </c>
      <c r="F6427" s="184" t="str">
        <f t="shared" si="407"/>
        <v/>
      </c>
      <c r="G6427" s="184" t="str">
        <f t="shared" si="408"/>
        <v/>
      </c>
      <c r="H6427" s="184" t="str">
        <f t="shared" si="409"/>
        <v/>
      </c>
      <c r="J6427" t="s">
        <v>253</v>
      </c>
      <c r="K6427" t="s">
        <v>253</v>
      </c>
      <c r="L6427">
        <v>339.11828700000001</v>
      </c>
      <c r="R6427">
        <v>339.118292</v>
      </c>
      <c r="S6427" t="s">
        <v>201</v>
      </c>
      <c r="T6427" s="221">
        <v>45536.313194444447</v>
      </c>
    </row>
    <row r="6428" spans="1:20" x14ac:dyDescent="0.35">
      <c r="A6428" t="s">
        <v>112</v>
      </c>
      <c r="B6428" t="s">
        <v>70</v>
      </c>
      <c r="C6428" t="s">
        <v>97</v>
      </c>
      <c r="D6428" s="29">
        <v>45874</v>
      </c>
      <c r="E6428" s="184" t="str">
        <f t="shared" si="406"/>
        <v/>
      </c>
      <c r="F6428" s="184" t="str">
        <f t="shared" si="407"/>
        <v/>
      </c>
      <c r="G6428" s="184" t="str">
        <f t="shared" si="408"/>
        <v/>
      </c>
      <c r="H6428" s="184" t="str">
        <f t="shared" si="409"/>
        <v/>
      </c>
      <c r="J6428" t="s">
        <v>253</v>
      </c>
      <c r="K6428" t="s">
        <v>253</v>
      </c>
      <c r="L6428">
        <v>339.11828700000001</v>
      </c>
      <c r="R6428">
        <v>339.118292</v>
      </c>
      <c r="S6428" t="s">
        <v>201</v>
      </c>
      <c r="T6428" s="221">
        <v>45536.313194444447</v>
      </c>
    </row>
    <row r="6429" spans="1:20" x14ac:dyDescent="0.35">
      <c r="A6429" t="s">
        <v>112</v>
      </c>
      <c r="B6429" t="s">
        <v>70</v>
      </c>
      <c r="C6429" t="s">
        <v>97</v>
      </c>
      <c r="D6429" s="29">
        <v>45875</v>
      </c>
      <c r="E6429" s="184" t="str">
        <f t="shared" si="406"/>
        <v/>
      </c>
      <c r="F6429" s="184" t="str">
        <f t="shared" si="407"/>
        <v/>
      </c>
      <c r="G6429" s="184" t="str">
        <f t="shared" si="408"/>
        <v/>
      </c>
      <c r="H6429" s="184" t="str">
        <f t="shared" si="409"/>
        <v/>
      </c>
      <c r="J6429" t="s">
        <v>253</v>
      </c>
      <c r="K6429" t="s">
        <v>253</v>
      </c>
      <c r="L6429">
        <v>339.11828700000001</v>
      </c>
      <c r="R6429">
        <v>339.118292</v>
      </c>
      <c r="S6429" t="s">
        <v>201</v>
      </c>
      <c r="T6429" s="221">
        <v>45536.313194444447</v>
      </c>
    </row>
    <row r="6430" spans="1:20" x14ac:dyDescent="0.35">
      <c r="A6430" t="s">
        <v>112</v>
      </c>
      <c r="B6430" t="s">
        <v>70</v>
      </c>
      <c r="C6430" t="s">
        <v>97</v>
      </c>
      <c r="D6430" s="29">
        <v>45876</v>
      </c>
      <c r="E6430" s="184" t="str">
        <f t="shared" si="406"/>
        <v/>
      </c>
      <c r="F6430" s="184" t="str">
        <f t="shared" si="407"/>
        <v/>
      </c>
      <c r="G6430" s="184" t="str">
        <f t="shared" si="408"/>
        <v/>
      </c>
      <c r="H6430" s="184" t="str">
        <f t="shared" si="409"/>
        <v/>
      </c>
      <c r="J6430" t="s">
        <v>253</v>
      </c>
      <c r="K6430" t="s">
        <v>253</v>
      </c>
      <c r="L6430">
        <v>339.11828700000001</v>
      </c>
      <c r="R6430">
        <v>339.118292</v>
      </c>
      <c r="S6430" t="s">
        <v>201</v>
      </c>
      <c r="T6430" s="221">
        <v>45536.313194444447</v>
      </c>
    </row>
    <row r="6431" spans="1:20" x14ac:dyDescent="0.35">
      <c r="A6431" t="s">
        <v>112</v>
      </c>
      <c r="B6431" t="s">
        <v>70</v>
      </c>
      <c r="C6431" t="s">
        <v>97</v>
      </c>
      <c r="D6431" s="29">
        <v>45877</v>
      </c>
      <c r="E6431" s="184" t="str">
        <f t="shared" si="406"/>
        <v/>
      </c>
      <c r="F6431" s="184" t="str">
        <f t="shared" si="407"/>
        <v/>
      </c>
      <c r="G6431" s="184" t="str">
        <f t="shared" si="408"/>
        <v/>
      </c>
      <c r="H6431" s="184" t="str">
        <f t="shared" si="409"/>
        <v/>
      </c>
      <c r="J6431" t="s">
        <v>253</v>
      </c>
      <c r="K6431" t="s">
        <v>253</v>
      </c>
      <c r="L6431">
        <v>339.11828700000001</v>
      </c>
      <c r="R6431">
        <v>339.118292</v>
      </c>
      <c r="S6431" t="s">
        <v>201</v>
      </c>
      <c r="T6431" s="221">
        <v>45536.313194444447</v>
      </c>
    </row>
    <row r="6432" spans="1:20" x14ac:dyDescent="0.35">
      <c r="A6432" t="s">
        <v>112</v>
      </c>
      <c r="B6432" t="s">
        <v>70</v>
      </c>
      <c r="C6432" t="s">
        <v>97</v>
      </c>
      <c r="D6432" s="29">
        <v>45878</v>
      </c>
      <c r="E6432" s="184" t="str">
        <f t="shared" si="406"/>
        <v/>
      </c>
      <c r="F6432" s="184" t="str">
        <f t="shared" si="407"/>
        <v/>
      </c>
      <c r="G6432" s="184" t="str">
        <f t="shared" si="408"/>
        <v/>
      </c>
      <c r="H6432" s="184" t="str">
        <f t="shared" si="409"/>
        <v/>
      </c>
      <c r="J6432" t="s">
        <v>253</v>
      </c>
      <c r="K6432" t="s">
        <v>253</v>
      </c>
      <c r="L6432">
        <v>339.11828700000001</v>
      </c>
      <c r="R6432">
        <v>339.118292</v>
      </c>
      <c r="S6432" t="s">
        <v>201</v>
      </c>
      <c r="T6432" s="221">
        <v>45536.313194444447</v>
      </c>
    </row>
    <row r="6433" spans="1:20" x14ac:dyDescent="0.35">
      <c r="A6433" t="s">
        <v>112</v>
      </c>
      <c r="B6433" t="s">
        <v>70</v>
      </c>
      <c r="C6433" t="s">
        <v>97</v>
      </c>
      <c r="D6433" s="29">
        <v>45879</v>
      </c>
      <c r="E6433" s="184" t="str">
        <f t="shared" si="406"/>
        <v/>
      </c>
      <c r="F6433" s="184" t="str">
        <f t="shared" si="407"/>
        <v/>
      </c>
      <c r="G6433" s="184" t="str">
        <f t="shared" si="408"/>
        <v/>
      </c>
      <c r="H6433" s="184" t="str">
        <f t="shared" si="409"/>
        <v/>
      </c>
      <c r="J6433" t="s">
        <v>253</v>
      </c>
      <c r="K6433" t="s">
        <v>253</v>
      </c>
      <c r="L6433">
        <v>339.11828700000001</v>
      </c>
      <c r="R6433">
        <v>339.118292</v>
      </c>
      <c r="S6433" t="s">
        <v>201</v>
      </c>
      <c r="T6433" s="221">
        <v>45536.313194444447</v>
      </c>
    </row>
    <row r="6434" spans="1:20" x14ac:dyDescent="0.35">
      <c r="A6434" t="s">
        <v>112</v>
      </c>
      <c r="B6434" t="s">
        <v>70</v>
      </c>
      <c r="C6434" t="s">
        <v>97</v>
      </c>
      <c r="D6434" s="29">
        <v>45880</v>
      </c>
      <c r="E6434" s="184" t="str">
        <f t="shared" si="406"/>
        <v/>
      </c>
      <c r="F6434" s="184" t="str">
        <f t="shared" si="407"/>
        <v/>
      </c>
      <c r="G6434" s="184" t="str">
        <f t="shared" si="408"/>
        <v/>
      </c>
      <c r="H6434" s="184" t="str">
        <f t="shared" si="409"/>
        <v/>
      </c>
      <c r="J6434" t="s">
        <v>253</v>
      </c>
      <c r="K6434" t="s">
        <v>253</v>
      </c>
      <c r="L6434">
        <v>339.11828700000001</v>
      </c>
      <c r="R6434">
        <v>339.118292</v>
      </c>
      <c r="S6434" t="s">
        <v>201</v>
      </c>
      <c r="T6434" s="221">
        <v>45536.313194444447</v>
      </c>
    </row>
    <row r="6435" spans="1:20" x14ac:dyDescent="0.35">
      <c r="A6435" t="s">
        <v>112</v>
      </c>
      <c r="B6435" t="s">
        <v>70</v>
      </c>
      <c r="C6435" t="s">
        <v>97</v>
      </c>
      <c r="D6435" s="29">
        <v>45881</v>
      </c>
      <c r="E6435" s="184" t="str">
        <f t="shared" si="406"/>
        <v/>
      </c>
      <c r="F6435" s="184" t="str">
        <f t="shared" si="407"/>
        <v/>
      </c>
      <c r="G6435" s="184" t="str">
        <f t="shared" si="408"/>
        <v/>
      </c>
      <c r="H6435" s="184" t="str">
        <f t="shared" si="409"/>
        <v/>
      </c>
      <c r="J6435" t="s">
        <v>253</v>
      </c>
      <c r="K6435" t="s">
        <v>253</v>
      </c>
      <c r="L6435">
        <v>339.11828700000001</v>
      </c>
      <c r="R6435">
        <v>339.118292</v>
      </c>
      <c r="S6435" t="s">
        <v>201</v>
      </c>
      <c r="T6435" s="221">
        <v>45536.313194444447</v>
      </c>
    </row>
    <row r="6436" spans="1:20" x14ac:dyDescent="0.35">
      <c r="A6436" t="s">
        <v>112</v>
      </c>
      <c r="B6436" t="s">
        <v>70</v>
      </c>
      <c r="C6436" t="s">
        <v>97</v>
      </c>
      <c r="D6436" s="29">
        <v>45882</v>
      </c>
      <c r="E6436" s="184" t="str">
        <f t="shared" si="406"/>
        <v/>
      </c>
      <c r="F6436" s="184" t="str">
        <f t="shared" si="407"/>
        <v/>
      </c>
      <c r="G6436" s="184" t="str">
        <f t="shared" si="408"/>
        <v/>
      </c>
      <c r="H6436" s="184" t="str">
        <f t="shared" si="409"/>
        <v/>
      </c>
      <c r="J6436" t="s">
        <v>253</v>
      </c>
      <c r="K6436" t="s">
        <v>253</v>
      </c>
      <c r="L6436">
        <v>339.11828700000001</v>
      </c>
      <c r="R6436">
        <v>339.118292</v>
      </c>
      <c r="S6436" t="s">
        <v>201</v>
      </c>
      <c r="T6436" s="221">
        <v>45536.313194444447</v>
      </c>
    </row>
    <row r="6437" spans="1:20" x14ac:dyDescent="0.35">
      <c r="A6437" t="s">
        <v>112</v>
      </c>
      <c r="B6437" t="s">
        <v>70</v>
      </c>
      <c r="C6437" t="s">
        <v>97</v>
      </c>
      <c r="D6437" s="29">
        <v>45883</v>
      </c>
      <c r="E6437" s="184" t="str">
        <f t="shared" si="406"/>
        <v/>
      </c>
      <c r="F6437" s="184" t="str">
        <f t="shared" si="407"/>
        <v/>
      </c>
      <c r="G6437" s="184" t="str">
        <f t="shared" si="408"/>
        <v/>
      </c>
      <c r="H6437" s="184" t="str">
        <f t="shared" si="409"/>
        <v/>
      </c>
      <c r="J6437" t="s">
        <v>253</v>
      </c>
      <c r="K6437" t="s">
        <v>253</v>
      </c>
      <c r="L6437">
        <v>339.11828700000001</v>
      </c>
      <c r="R6437">
        <v>339.118292</v>
      </c>
      <c r="S6437" t="s">
        <v>201</v>
      </c>
      <c r="T6437" s="221">
        <v>45536.313194444447</v>
      </c>
    </row>
    <row r="6438" spans="1:20" x14ac:dyDescent="0.35">
      <c r="A6438" t="s">
        <v>112</v>
      </c>
      <c r="B6438" t="s">
        <v>70</v>
      </c>
      <c r="C6438" t="s">
        <v>97</v>
      </c>
      <c r="D6438" s="29">
        <v>45884</v>
      </c>
      <c r="E6438" s="184" t="str">
        <f t="shared" si="406"/>
        <v/>
      </c>
      <c r="F6438" s="184" t="str">
        <f t="shared" si="407"/>
        <v/>
      </c>
      <c r="G6438" s="184" t="str">
        <f t="shared" si="408"/>
        <v/>
      </c>
      <c r="H6438" s="184" t="str">
        <f t="shared" si="409"/>
        <v/>
      </c>
      <c r="J6438" t="s">
        <v>253</v>
      </c>
      <c r="K6438" t="s">
        <v>253</v>
      </c>
      <c r="L6438">
        <v>339.11828700000001</v>
      </c>
      <c r="R6438">
        <v>339.118292</v>
      </c>
      <c r="S6438" t="s">
        <v>201</v>
      </c>
      <c r="T6438" s="221">
        <v>45536.313194444447</v>
      </c>
    </row>
    <row r="6439" spans="1:20" x14ac:dyDescent="0.35">
      <c r="A6439" t="s">
        <v>112</v>
      </c>
      <c r="B6439" t="s">
        <v>70</v>
      </c>
      <c r="C6439" t="s">
        <v>97</v>
      </c>
      <c r="D6439" s="29">
        <v>45885</v>
      </c>
      <c r="E6439" s="184" t="str">
        <f t="shared" si="406"/>
        <v/>
      </c>
      <c r="F6439" s="184" t="str">
        <f t="shared" si="407"/>
        <v/>
      </c>
      <c r="G6439" s="184" t="str">
        <f t="shared" si="408"/>
        <v/>
      </c>
      <c r="H6439" s="184" t="str">
        <f t="shared" si="409"/>
        <v/>
      </c>
      <c r="J6439" t="s">
        <v>253</v>
      </c>
      <c r="K6439" t="s">
        <v>253</v>
      </c>
      <c r="L6439">
        <v>339.11828700000001</v>
      </c>
      <c r="R6439">
        <v>339.118292</v>
      </c>
      <c r="S6439" t="s">
        <v>201</v>
      </c>
      <c r="T6439" s="221">
        <v>45536.313194444447</v>
      </c>
    </row>
    <row r="6440" spans="1:20" x14ac:dyDescent="0.35">
      <c r="A6440" t="s">
        <v>112</v>
      </c>
      <c r="B6440" t="s">
        <v>70</v>
      </c>
      <c r="C6440" t="s">
        <v>97</v>
      </c>
      <c r="D6440" s="29">
        <v>45886</v>
      </c>
      <c r="E6440" s="184" t="str">
        <f t="shared" si="406"/>
        <v/>
      </c>
      <c r="F6440" s="184" t="str">
        <f t="shared" si="407"/>
        <v/>
      </c>
      <c r="G6440" s="184" t="str">
        <f t="shared" si="408"/>
        <v/>
      </c>
      <c r="H6440" s="184" t="str">
        <f t="shared" si="409"/>
        <v/>
      </c>
      <c r="J6440" t="s">
        <v>253</v>
      </c>
      <c r="K6440" t="s">
        <v>253</v>
      </c>
      <c r="L6440">
        <v>339.11828700000001</v>
      </c>
      <c r="R6440">
        <v>339.118292</v>
      </c>
      <c r="S6440" t="s">
        <v>201</v>
      </c>
      <c r="T6440" s="221">
        <v>45536.313194444447</v>
      </c>
    </row>
    <row r="6441" spans="1:20" x14ac:dyDescent="0.35">
      <c r="A6441" t="s">
        <v>112</v>
      </c>
      <c r="B6441" t="s">
        <v>70</v>
      </c>
      <c r="C6441" t="s">
        <v>97</v>
      </c>
      <c r="D6441" s="29">
        <v>45887</v>
      </c>
      <c r="E6441" s="184" t="str">
        <f t="shared" si="406"/>
        <v/>
      </c>
      <c r="F6441" s="184" t="str">
        <f t="shared" si="407"/>
        <v/>
      </c>
      <c r="G6441" s="184" t="str">
        <f t="shared" si="408"/>
        <v/>
      </c>
      <c r="H6441" s="184" t="str">
        <f t="shared" si="409"/>
        <v/>
      </c>
      <c r="J6441" t="s">
        <v>253</v>
      </c>
      <c r="K6441" t="s">
        <v>253</v>
      </c>
      <c r="L6441">
        <v>339.11828700000001</v>
      </c>
      <c r="R6441">
        <v>339.118292</v>
      </c>
      <c r="S6441" t="s">
        <v>201</v>
      </c>
      <c r="T6441" s="221">
        <v>45536.313194444447</v>
      </c>
    </row>
    <row r="6442" spans="1:20" x14ac:dyDescent="0.35">
      <c r="A6442" t="s">
        <v>112</v>
      </c>
      <c r="B6442" t="s">
        <v>70</v>
      </c>
      <c r="C6442" t="s">
        <v>97</v>
      </c>
      <c r="D6442" s="29">
        <v>45888</v>
      </c>
      <c r="E6442" s="184" t="str">
        <f t="shared" si="406"/>
        <v/>
      </c>
      <c r="F6442" s="184" t="str">
        <f t="shared" si="407"/>
        <v/>
      </c>
      <c r="G6442" s="184" t="str">
        <f t="shared" si="408"/>
        <v/>
      </c>
      <c r="H6442" s="184" t="str">
        <f t="shared" si="409"/>
        <v/>
      </c>
      <c r="J6442" t="s">
        <v>253</v>
      </c>
      <c r="K6442" t="s">
        <v>253</v>
      </c>
      <c r="L6442">
        <v>339.11828700000001</v>
      </c>
      <c r="R6442">
        <v>339.118292</v>
      </c>
      <c r="S6442" t="s">
        <v>201</v>
      </c>
      <c r="T6442" s="221">
        <v>45536.313194444447</v>
      </c>
    </row>
    <row r="6443" spans="1:20" x14ac:dyDescent="0.35">
      <c r="A6443" t="s">
        <v>112</v>
      </c>
      <c r="B6443" t="s">
        <v>70</v>
      </c>
      <c r="C6443" t="s">
        <v>97</v>
      </c>
      <c r="D6443" s="29">
        <v>45889</v>
      </c>
      <c r="E6443" s="184" t="str">
        <f t="shared" si="406"/>
        <v/>
      </c>
      <c r="F6443" s="184" t="str">
        <f t="shared" si="407"/>
        <v/>
      </c>
      <c r="G6443" s="184" t="str">
        <f t="shared" si="408"/>
        <v/>
      </c>
      <c r="H6443" s="184" t="str">
        <f t="shared" si="409"/>
        <v/>
      </c>
      <c r="J6443" t="s">
        <v>253</v>
      </c>
      <c r="K6443" t="s">
        <v>253</v>
      </c>
      <c r="L6443">
        <v>339.11828700000001</v>
      </c>
      <c r="R6443">
        <v>339.118292</v>
      </c>
      <c r="S6443" t="s">
        <v>201</v>
      </c>
      <c r="T6443" s="221">
        <v>45536.313194444447</v>
      </c>
    </row>
    <row r="6444" spans="1:20" x14ac:dyDescent="0.35">
      <c r="A6444" t="s">
        <v>112</v>
      </c>
      <c r="B6444" t="s">
        <v>70</v>
      </c>
      <c r="C6444" t="s">
        <v>97</v>
      </c>
      <c r="D6444" s="29">
        <v>45890</v>
      </c>
      <c r="E6444" s="184" t="str">
        <f t="shared" si="406"/>
        <v/>
      </c>
      <c r="F6444" s="184" t="str">
        <f t="shared" si="407"/>
        <v/>
      </c>
      <c r="G6444" s="184" t="str">
        <f t="shared" si="408"/>
        <v/>
      </c>
      <c r="H6444" s="184" t="str">
        <f t="shared" si="409"/>
        <v/>
      </c>
      <c r="J6444" t="s">
        <v>253</v>
      </c>
      <c r="K6444" t="s">
        <v>253</v>
      </c>
      <c r="L6444">
        <v>339.11828700000001</v>
      </c>
      <c r="R6444">
        <v>339.118292</v>
      </c>
      <c r="S6444" t="s">
        <v>201</v>
      </c>
      <c r="T6444" s="221">
        <v>45536.313194444447</v>
      </c>
    </row>
    <row r="6445" spans="1:20" x14ac:dyDescent="0.35">
      <c r="A6445" t="s">
        <v>112</v>
      </c>
      <c r="B6445" t="s">
        <v>70</v>
      </c>
      <c r="C6445" t="s">
        <v>97</v>
      </c>
      <c r="D6445" s="29">
        <v>45891</v>
      </c>
      <c r="E6445" s="184" t="str">
        <f t="shared" si="406"/>
        <v/>
      </c>
      <c r="F6445" s="184" t="str">
        <f t="shared" si="407"/>
        <v/>
      </c>
      <c r="G6445" s="184" t="str">
        <f t="shared" si="408"/>
        <v/>
      </c>
      <c r="H6445" s="184" t="str">
        <f t="shared" si="409"/>
        <v/>
      </c>
      <c r="J6445" t="s">
        <v>253</v>
      </c>
      <c r="K6445" t="s">
        <v>253</v>
      </c>
      <c r="L6445">
        <v>339.11828700000001</v>
      </c>
      <c r="R6445">
        <v>339.118292</v>
      </c>
      <c r="S6445" t="s">
        <v>201</v>
      </c>
      <c r="T6445" s="221">
        <v>45536.313194444447</v>
      </c>
    </row>
    <row r="6446" spans="1:20" x14ac:dyDescent="0.35">
      <c r="A6446" t="s">
        <v>112</v>
      </c>
      <c r="B6446" t="s">
        <v>70</v>
      </c>
      <c r="C6446" t="s">
        <v>97</v>
      </c>
      <c r="D6446" s="29">
        <v>45892</v>
      </c>
      <c r="E6446" s="184" t="str">
        <f t="shared" si="406"/>
        <v/>
      </c>
      <c r="F6446" s="184" t="str">
        <f t="shared" si="407"/>
        <v/>
      </c>
      <c r="G6446" s="184" t="str">
        <f t="shared" si="408"/>
        <v/>
      </c>
      <c r="H6446" s="184" t="str">
        <f t="shared" si="409"/>
        <v/>
      </c>
      <c r="J6446" t="s">
        <v>253</v>
      </c>
      <c r="K6446" t="s">
        <v>253</v>
      </c>
      <c r="L6446">
        <v>339.11828700000001</v>
      </c>
      <c r="R6446">
        <v>339.118292</v>
      </c>
      <c r="S6446" t="s">
        <v>201</v>
      </c>
      <c r="T6446" s="221">
        <v>45536.313194444447</v>
      </c>
    </row>
    <row r="6447" spans="1:20" x14ac:dyDescent="0.35">
      <c r="A6447" t="s">
        <v>112</v>
      </c>
      <c r="B6447" t="s">
        <v>70</v>
      </c>
      <c r="C6447" t="s">
        <v>97</v>
      </c>
      <c r="D6447" s="29">
        <v>45893</v>
      </c>
      <c r="E6447" s="184" t="str">
        <f t="shared" si="406"/>
        <v/>
      </c>
      <c r="F6447" s="184" t="str">
        <f t="shared" si="407"/>
        <v/>
      </c>
      <c r="G6447" s="184" t="str">
        <f t="shared" si="408"/>
        <v/>
      </c>
      <c r="H6447" s="184" t="str">
        <f t="shared" si="409"/>
        <v/>
      </c>
      <c r="J6447" t="s">
        <v>253</v>
      </c>
      <c r="K6447" t="s">
        <v>253</v>
      </c>
      <c r="L6447">
        <v>339.11828700000001</v>
      </c>
      <c r="R6447">
        <v>339.118292</v>
      </c>
      <c r="S6447" t="s">
        <v>201</v>
      </c>
      <c r="T6447" s="221">
        <v>45536.313194444447</v>
      </c>
    </row>
    <row r="6448" spans="1:20" x14ac:dyDescent="0.35">
      <c r="A6448" t="s">
        <v>112</v>
      </c>
      <c r="B6448" t="s">
        <v>70</v>
      </c>
      <c r="C6448" t="s">
        <v>97</v>
      </c>
      <c r="D6448" s="29">
        <v>45894</v>
      </c>
      <c r="E6448" s="184" t="str">
        <f t="shared" si="406"/>
        <v/>
      </c>
      <c r="F6448" s="184" t="str">
        <f t="shared" si="407"/>
        <v/>
      </c>
      <c r="G6448" s="184" t="str">
        <f t="shared" si="408"/>
        <v/>
      </c>
      <c r="H6448" s="184" t="str">
        <f t="shared" si="409"/>
        <v/>
      </c>
      <c r="J6448" t="s">
        <v>253</v>
      </c>
      <c r="K6448" t="s">
        <v>253</v>
      </c>
      <c r="L6448">
        <v>339.11828700000001</v>
      </c>
      <c r="R6448">
        <v>339.118292</v>
      </c>
      <c r="S6448" t="s">
        <v>201</v>
      </c>
      <c r="T6448" s="221">
        <v>45536.313194444447</v>
      </c>
    </row>
    <row r="6449" spans="1:20" x14ac:dyDescent="0.35">
      <c r="A6449" t="s">
        <v>112</v>
      </c>
      <c r="B6449" t="s">
        <v>70</v>
      </c>
      <c r="C6449" t="s">
        <v>97</v>
      </c>
      <c r="D6449" s="29">
        <v>45895</v>
      </c>
      <c r="E6449" s="184" t="str">
        <f t="shared" si="406"/>
        <v/>
      </c>
      <c r="F6449" s="184" t="str">
        <f t="shared" si="407"/>
        <v/>
      </c>
      <c r="G6449" s="184" t="str">
        <f t="shared" si="408"/>
        <v/>
      </c>
      <c r="H6449" s="184" t="str">
        <f t="shared" si="409"/>
        <v/>
      </c>
      <c r="J6449" t="s">
        <v>253</v>
      </c>
      <c r="K6449" t="s">
        <v>253</v>
      </c>
      <c r="L6449">
        <v>339.11828700000001</v>
      </c>
      <c r="R6449">
        <v>339.118292</v>
      </c>
      <c r="S6449" t="s">
        <v>201</v>
      </c>
      <c r="T6449" s="221">
        <v>45536.313194444447</v>
      </c>
    </row>
    <row r="6450" spans="1:20" x14ac:dyDescent="0.35">
      <c r="A6450" t="s">
        <v>112</v>
      </c>
      <c r="B6450" t="s">
        <v>70</v>
      </c>
      <c r="C6450" t="s">
        <v>97</v>
      </c>
      <c r="D6450" s="29">
        <v>45896</v>
      </c>
      <c r="E6450" s="184" t="str">
        <f t="shared" si="406"/>
        <v/>
      </c>
      <c r="F6450" s="184" t="str">
        <f t="shared" si="407"/>
        <v/>
      </c>
      <c r="G6450" s="184" t="str">
        <f t="shared" si="408"/>
        <v/>
      </c>
      <c r="H6450" s="184" t="str">
        <f t="shared" si="409"/>
        <v/>
      </c>
      <c r="J6450" t="s">
        <v>253</v>
      </c>
      <c r="K6450" t="s">
        <v>253</v>
      </c>
      <c r="L6450">
        <v>339.11828700000001</v>
      </c>
      <c r="R6450">
        <v>339.118292</v>
      </c>
      <c r="S6450" t="s">
        <v>201</v>
      </c>
      <c r="T6450" s="221">
        <v>45536.313194444447</v>
      </c>
    </row>
    <row r="6451" spans="1:20" x14ac:dyDescent="0.35">
      <c r="A6451" t="s">
        <v>112</v>
      </c>
      <c r="B6451" t="s">
        <v>70</v>
      </c>
      <c r="C6451" t="s">
        <v>97</v>
      </c>
      <c r="D6451" s="29">
        <v>45897</v>
      </c>
      <c r="E6451" s="184" t="str">
        <f t="shared" si="406"/>
        <v/>
      </c>
      <c r="F6451" s="184" t="str">
        <f t="shared" si="407"/>
        <v/>
      </c>
      <c r="G6451" s="184" t="str">
        <f t="shared" si="408"/>
        <v/>
      </c>
      <c r="H6451" s="184" t="str">
        <f t="shared" si="409"/>
        <v/>
      </c>
      <c r="J6451" t="s">
        <v>253</v>
      </c>
      <c r="K6451" t="s">
        <v>253</v>
      </c>
      <c r="L6451">
        <v>339.11828700000001</v>
      </c>
      <c r="R6451">
        <v>339.118292</v>
      </c>
      <c r="S6451" t="s">
        <v>201</v>
      </c>
      <c r="T6451" s="221">
        <v>45536.313194444447</v>
      </c>
    </row>
    <row r="6452" spans="1:20" x14ac:dyDescent="0.35">
      <c r="A6452" t="s">
        <v>112</v>
      </c>
      <c r="B6452" t="s">
        <v>70</v>
      </c>
      <c r="C6452" t="s">
        <v>97</v>
      </c>
      <c r="D6452" s="29">
        <v>45898</v>
      </c>
      <c r="E6452" s="184" t="str">
        <f t="shared" si="406"/>
        <v/>
      </c>
      <c r="F6452" s="184" t="str">
        <f t="shared" si="407"/>
        <v/>
      </c>
      <c r="G6452" s="184" t="str">
        <f t="shared" si="408"/>
        <v/>
      </c>
      <c r="H6452" s="184" t="str">
        <f t="shared" si="409"/>
        <v/>
      </c>
      <c r="J6452" t="s">
        <v>253</v>
      </c>
      <c r="K6452" t="s">
        <v>253</v>
      </c>
      <c r="L6452">
        <v>339.11828700000001</v>
      </c>
      <c r="R6452">
        <v>339.118292</v>
      </c>
      <c r="S6452" t="s">
        <v>201</v>
      </c>
      <c r="T6452" s="221">
        <v>45536.313194444447</v>
      </c>
    </row>
    <row r="6453" spans="1:20" x14ac:dyDescent="0.35">
      <c r="A6453" t="s">
        <v>112</v>
      </c>
      <c r="B6453" t="s">
        <v>70</v>
      </c>
      <c r="C6453" t="s">
        <v>97</v>
      </c>
      <c r="D6453" s="29">
        <v>45899</v>
      </c>
      <c r="E6453" s="184" t="str">
        <f t="shared" si="406"/>
        <v/>
      </c>
      <c r="F6453" s="184" t="str">
        <f t="shared" si="407"/>
        <v/>
      </c>
      <c r="G6453" s="184" t="str">
        <f t="shared" si="408"/>
        <v/>
      </c>
      <c r="H6453" s="184" t="str">
        <f t="shared" si="409"/>
        <v/>
      </c>
      <c r="J6453" t="s">
        <v>253</v>
      </c>
      <c r="K6453" t="s">
        <v>253</v>
      </c>
      <c r="L6453">
        <v>339.11828700000001</v>
      </c>
      <c r="R6453">
        <v>339.118292</v>
      </c>
      <c r="S6453" t="s">
        <v>201</v>
      </c>
      <c r="T6453" s="221">
        <v>45536.313194444447</v>
      </c>
    </row>
    <row r="6454" spans="1:20" x14ac:dyDescent="0.35">
      <c r="A6454" t="s">
        <v>112</v>
      </c>
      <c r="B6454" t="s">
        <v>70</v>
      </c>
      <c r="C6454" t="s">
        <v>97</v>
      </c>
      <c r="D6454" s="29">
        <v>45900</v>
      </c>
      <c r="E6454" s="184" t="str">
        <f t="shared" si="406"/>
        <v/>
      </c>
      <c r="F6454" s="184" t="str">
        <f t="shared" si="407"/>
        <v/>
      </c>
      <c r="G6454" s="184" t="str">
        <f t="shared" si="408"/>
        <v/>
      </c>
      <c r="H6454" s="184" t="str">
        <f t="shared" si="409"/>
        <v/>
      </c>
      <c r="J6454" t="s">
        <v>253</v>
      </c>
      <c r="K6454" t="s">
        <v>253</v>
      </c>
      <c r="L6454">
        <v>339.11828700000001</v>
      </c>
      <c r="R6454">
        <v>339.118292</v>
      </c>
      <c r="S6454" t="s">
        <v>201</v>
      </c>
      <c r="T6454" s="221">
        <v>45536.313194444447</v>
      </c>
    </row>
    <row r="6455" spans="1:20" x14ac:dyDescent="0.35">
      <c r="A6455" t="s">
        <v>112</v>
      </c>
      <c r="B6455" t="s">
        <v>70</v>
      </c>
      <c r="C6455" t="s">
        <v>97</v>
      </c>
      <c r="D6455" s="29">
        <v>45901</v>
      </c>
      <c r="E6455" s="184" t="str">
        <f t="shared" si="406"/>
        <v/>
      </c>
      <c r="F6455" s="184" t="str">
        <f t="shared" si="407"/>
        <v/>
      </c>
      <c r="G6455" s="184" t="str">
        <f t="shared" si="408"/>
        <v/>
      </c>
      <c r="H6455" s="184" t="str">
        <f t="shared" si="409"/>
        <v/>
      </c>
      <c r="J6455" t="s">
        <v>253</v>
      </c>
      <c r="K6455" t="s">
        <v>253</v>
      </c>
      <c r="L6455">
        <v>339.11828700000001</v>
      </c>
      <c r="R6455">
        <v>339.118292</v>
      </c>
      <c r="S6455" t="s">
        <v>201</v>
      </c>
      <c r="T6455" s="221">
        <v>45566.3125</v>
      </c>
    </row>
    <row r="6456" spans="1:20" x14ac:dyDescent="0.35">
      <c r="A6456" t="s">
        <v>112</v>
      </c>
      <c r="B6456" t="s">
        <v>70</v>
      </c>
      <c r="C6456" t="s">
        <v>97</v>
      </c>
      <c r="D6456" s="29">
        <v>45902</v>
      </c>
      <c r="E6456" s="184" t="str">
        <f t="shared" si="406"/>
        <v/>
      </c>
      <c r="F6456" s="184" t="str">
        <f t="shared" si="407"/>
        <v/>
      </c>
      <c r="G6456" s="184" t="str">
        <f t="shared" si="408"/>
        <v/>
      </c>
      <c r="H6456" s="184" t="str">
        <f t="shared" si="409"/>
        <v/>
      </c>
      <c r="J6456" t="s">
        <v>253</v>
      </c>
      <c r="K6456" t="s">
        <v>253</v>
      </c>
      <c r="L6456">
        <v>339.11828700000001</v>
      </c>
      <c r="R6456">
        <v>339.118292</v>
      </c>
      <c r="S6456" t="s">
        <v>201</v>
      </c>
      <c r="T6456" s="221">
        <v>45566.313194444447</v>
      </c>
    </row>
    <row r="6457" spans="1:20" x14ac:dyDescent="0.35">
      <c r="A6457" t="s">
        <v>112</v>
      </c>
      <c r="B6457" t="s">
        <v>70</v>
      </c>
      <c r="C6457" t="s">
        <v>97</v>
      </c>
      <c r="D6457" s="29">
        <v>45903</v>
      </c>
      <c r="E6457" s="184" t="str">
        <f t="shared" si="406"/>
        <v/>
      </c>
      <c r="F6457" s="184" t="str">
        <f t="shared" si="407"/>
        <v/>
      </c>
      <c r="G6457" s="184" t="str">
        <f t="shared" si="408"/>
        <v/>
      </c>
      <c r="H6457" s="184" t="str">
        <f t="shared" si="409"/>
        <v/>
      </c>
      <c r="J6457" t="s">
        <v>253</v>
      </c>
      <c r="K6457" t="s">
        <v>253</v>
      </c>
      <c r="L6457">
        <v>339.11828700000001</v>
      </c>
      <c r="R6457">
        <v>339.118292</v>
      </c>
      <c r="S6457" t="s">
        <v>201</v>
      </c>
      <c r="T6457" s="221">
        <v>45566.313194444447</v>
      </c>
    </row>
    <row r="6458" spans="1:20" x14ac:dyDescent="0.35">
      <c r="A6458" t="s">
        <v>112</v>
      </c>
      <c r="B6458" t="s">
        <v>70</v>
      </c>
      <c r="C6458" t="s">
        <v>97</v>
      </c>
      <c r="D6458" s="29">
        <v>45904</v>
      </c>
      <c r="E6458" s="184" t="str">
        <f t="shared" si="406"/>
        <v/>
      </c>
      <c r="F6458" s="184" t="str">
        <f t="shared" si="407"/>
        <v/>
      </c>
      <c r="G6458" s="184" t="str">
        <f t="shared" si="408"/>
        <v/>
      </c>
      <c r="H6458" s="184" t="str">
        <f t="shared" si="409"/>
        <v/>
      </c>
      <c r="J6458" t="s">
        <v>253</v>
      </c>
      <c r="K6458" t="s">
        <v>253</v>
      </c>
      <c r="L6458">
        <v>339.11828700000001</v>
      </c>
      <c r="R6458">
        <v>339.118292</v>
      </c>
      <c r="S6458" t="s">
        <v>201</v>
      </c>
      <c r="T6458" s="221">
        <v>45566.313194444447</v>
      </c>
    </row>
    <row r="6459" spans="1:20" x14ac:dyDescent="0.35">
      <c r="A6459" t="s">
        <v>112</v>
      </c>
      <c r="B6459" t="s">
        <v>70</v>
      </c>
      <c r="C6459" t="s">
        <v>97</v>
      </c>
      <c r="D6459" s="29">
        <v>45905</v>
      </c>
      <c r="E6459" s="184" t="str">
        <f t="shared" si="406"/>
        <v/>
      </c>
      <c r="F6459" s="184" t="str">
        <f t="shared" si="407"/>
        <v/>
      </c>
      <c r="G6459" s="184" t="str">
        <f t="shared" si="408"/>
        <v/>
      </c>
      <c r="H6459" s="184" t="str">
        <f t="shared" si="409"/>
        <v/>
      </c>
      <c r="J6459" t="s">
        <v>253</v>
      </c>
      <c r="K6459" t="s">
        <v>253</v>
      </c>
      <c r="L6459">
        <v>339.11828700000001</v>
      </c>
      <c r="R6459">
        <v>339.118292</v>
      </c>
      <c r="S6459" t="s">
        <v>201</v>
      </c>
      <c r="T6459" s="221">
        <v>45566.313194444447</v>
      </c>
    </row>
    <row r="6460" spans="1:20" x14ac:dyDescent="0.35">
      <c r="A6460" t="s">
        <v>112</v>
      </c>
      <c r="B6460" t="s">
        <v>70</v>
      </c>
      <c r="C6460" t="s">
        <v>97</v>
      </c>
      <c r="D6460" s="29">
        <v>45906</v>
      </c>
      <c r="E6460" s="184" t="str">
        <f t="shared" si="406"/>
        <v/>
      </c>
      <c r="F6460" s="184" t="str">
        <f t="shared" si="407"/>
        <v/>
      </c>
      <c r="G6460" s="184" t="str">
        <f t="shared" si="408"/>
        <v/>
      </c>
      <c r="H6460" s="184" t="str">
        <f t="shared" si="409"/>
        <v/>
      </c>
      <c r="J6460" t="s">
        <v>253</v>
      </c>
      <c r="K6460" t="s">
        <v>253</v>
      </c>
      <c r="L6460">
        <v>339.11828700000001</v>
      </c>
      <c r="R6460">
        <v>339.118292</v>
      </c>
      <c r="S6460" t="s">
        <v>201</v>
      </c>
      <c r="T6460" s="221">
        <v>45566.313194444447</v>
      </c>
    </row>
    <row r="6461" spans="1:20" x14ac:dyDescent="0.35">
      <c r="A6461" t="s">
        <v>112</v>
      </c>
      <c r="B6461" t="s">
        <v>70</v>
      </c>
      <c r="C6461" t="s">
        <v>97</v>
      </c>
      <c r="D6461" s="29">
        <v>45907</v>
      </c>
      <c r="E6461" s="184" t="str">
        <f t="shared" si="406"/>
        <v/>
      </c>
      <c r="F6461" s="184" t="str">
        <f t="shared" si="407"/>
        <v/>
      </c>
      <c r="G6461" s="184" t="str">
        <f t="shared" si="408"/>
        <v/>
      </c>
      <c r="H6461" s="184" t="str">
        <f t="shared" si="409"/>
        <v/>
      </c>
      <c r="J6461" t="s">
        <v>253</v>
      </c>
      <c r="K6461" t="s">
        <v>253</v>
      </c>
      <c r="L6461">
        <v>339.11828700000001</v>
      </c>
      <c r="R6461">
        <v>339.118292</v>
      </c>
      <c r="S6461" t="s">
        <v>201</v>
      </c>
      <c r="T6461" s="221">
        <v>45566.313194444447</v>
      </c>
    </row>
    <row r="6462" spans="1:20" x14ac:dyDescent="0.35">
      <c r="A6462" t="s">
        <v>112</v>
      </c>
      <c r="B6462" t="s">
        <v>70</v>
      </c>
      <c r="C6462" t="s">
        <v>97</v>
      </c>
      <c r="D6462" s="29">
        <v>45908</v>
      </c>
      <c r="E6462" s="184" t="str">
        <f t="shared" si="406"/>
        <v/>
      </c>
      <c r="F6462" s="184" t="str">
        <f t="shared" si="407"/>
        <v/>
      </c>
      <c r="G6462" s="184" t="str">
        <f t="shared" si="408"/>
        <v/>
      </c>
      <c r="H6462" s="184" t="str">
        <f t="shared" si="409"/>
        <v/>
      </c>
      <c r="J6462" t="s">
        <v>253</v>
      </c>
      <c r="K6462" t="s">
        <v>253</v>
      </c>
      <c r="L6462">
        <v>339.11828700000001</v>
      </c>
      <c r="R6462">
        <v>339.118292</v>
      </c>
      <c r="S6462" t="s">
        <v>201</v>
      </c>
      <c r="T6462" s="221">
        <v>45566.313194444447</v>
      </c>
    </row>
    <row r="6463" spans="1:20" x14ac:dyDescent="0.35">
      <c r="A6463" t="s">
        <v>112</v>
      </c>
      <c r="B6463" t="s">
        <v>70</v>
      </c>
      <c r="C6463" t="s">
        <v>97</v>
      </c>
      <c r="D6463" s="29">
        <v>45909</v>
      </c>
      <c r="E6463" s="184" t="str">
        <f t="shared" si="406"/>
        <v/>
      </c>
      <c r="F6463" s="184" t="str">
        <f t="shared" si="407"/>
        <v/>
      </c>
      <c r="G6463" s="184" t="str">
        <f t="shared" si="408"/>
        <v/>
      </c>
      <c r="H6463" s="184" t="str">
        <f t="shared" si="409"/>
        <v/>
      </c>
      <c r="J6463" t="s">
        <v>253</v>
      </c>
      <c r="K6463" t="s">
        <v>253</v>
      </c>
      <c r="L6463">
        <v>339.11828700000001</v>
      </c>
      <c r="R6463">
        <v>339.118292</v>
      </c>
      <c r="S6463" t="s">
        <v>201</v>
      </c>
      <c r="T6463" s="221">
        <v>45566.313194444447</v>
      </c>
    </row>
    <row r="6464" spans="1:20" x14ac:dyDescent="0.35">
      <c r="A6464" t="s">
        <v>112</v>
      </c>
      <c r="B6464" t="s">
        <v>70</v>
      </c>
      <c r="C6464" t="s">
        <v>97</v>
      </c>
      <c r="D6464" s="29">
        <v>45910</v>
      </c>
      <c r="E6464" s="184" t="str">
        <f t="shared" si="406"/>
        <v/>
      </c>
      <c r="F6464" s="184" t="str">
        <f t="shared" si="407"/>
        <v/>
      </c>
      <c r="G6464" s="184" t="str">
        <f t="shared" si="408"/>
        <v/>
      </c>
      <c r="H6464" s="184" t="str">
        <f t="shared" si="409"/>
        <v/>
      </c>
      <c r="J6464" t="s">
        <v>253</v>
      </c>
      <c r="K6464" t="s">
        <v>253</v>
      </c>
      <c r="L6464">
        <v>339.11828700000001</v>
      </c>
      <c r="R6464">
        <v>339.118292</v>
      </c>
      <c r="S6464" t="s">
        <v>201</v>
      </c>
      <c r="T6464" s="221">
        <v>45566.313194444447</v>
      </c>
    </row>
    <row r="6465" spans="1:20" x14ac:dyDescent="0.35">
      <c r="A6465" t="s">
        <v>112</v>
      </c>
      <c r="B6465" t="s">
        <v>70</v>
      </c>
      <c r="C6465" t="s">
        <v>97</v>
      </c>
      <c r="D6465" s="29">
        <v>45911</v>
      </c>
      <c r="E6465" s="184" t="str">
        <f t="shared" si="406"/>
        <v/>
      </c>
      <c r="F6465" s="184" t="str">
        <f t="shared" si="407"/>
        <v/>
      </c>
      <c r="G6465" s="184" t="str">
        <f t="shared" si="408"/>
        <v/>
      </c>
      <c r="H6465" s="184" t="str">
        <f t="shared" si="409"/>
        <v/>
      </c>
      <c r="J6465" t="s">
        <v>253</v>
      </c>
      <c r="K6465" t="s">
        <v>253</v>
      </c>
      <c r="L6465">
        <v>339.11828700000001</v>
      </c>
      <c r="R6465">
        <v>339.118292</v>
      </c>
      <c r="S6465" t="s">
        <v>201</v>
      </c>
      <c r="T6465" s="221">
        <v>45566.313194444447</v>
      </c>
    </row>
    <row r="6466" spans="1:20" x14ac:dyDescent="0.35">
      <c r="A6466" t="s">
        <v>112</v>
      </c>
      <c r="B6466" t="s">
        <v>70</v>
      </c>
      <c r="C6466" t="s">
        <v>97</v>
      </c>
      <c r="D6466" s="29">
        <v>45912</v>
      </c>
      <c r="E6466" s="184" t="str">
        <f t="shared" si="406"/>
        <v/>
      </c>
      <c r="F6466" s="184" t="str">
        <f t="shared" si="407"/>
        <v/>
      </c>
      <c r="G6466" s="184" t="str">
        <f t="shared" si="408"/>
        <v/>
      </c>
      <c r="H6466" s="184" t="str">
        <f t="shared" si="409"/>
        <v/>
      </c>
      <c r="J6466" t="s">
        <v>253</v>
      </c>
      <c r="K6466" t="s">
        <v>253</v>
      </c>
      <c r="L6466">
        <v>339.11828700000001</v>
      </c>
      <c r="R6466">
        <v>339.118292</v>
      </c>
      <c r="S6466" t="s">
        <v>201</v>
      </c>
      <c r="T6466" s="221">
        <v>45566.313194444447</v>
      </c>
    </row>
    <row r="6467" spans="1:20" x14ac:dyDescent="0.35">
      <c r="A6467" t="s">
        <v>112</v>
      </c>
      <c r="B6467" t="s">
        <v>70</v>
      </c>
      <c r="C6467" t="s">
        <v>97</v>
      </c>
      <c r="D6467" s="29">
        <v>45913</v>
      </c>
      <c r="E6467" s="184" t="str">
        <f t="shared" si="406"/>
        <v/>
      </c>
      <c r="F6467" s="184" t="str">
        <f t="shared" si="407"/>
        <v/>
      </c>
      <c r="G6467" s="184" t="str">
        <f t="shared" si="408"/>
        <v/>
      </c>
      <c r="H6467" s="184" t="str">
        <f t="shared" si="409"/>
        <v/>
      </c>
      <c r="J6467" t="s">
        <v>253</v>
      </c>
      <c r="K6467" t="s">
        <v>253</v>
      </c>
      <c r="L6467">
        <v>339.11828700000001</v>
      </c>
      <c r="R6467">
        <v>339.118292</v>
      </c>
      <c r="S6467" t="s">
        <v>201</v>
      </c>
      <c r="T6467" s="221">
        <v>45566.313194444447</v>
      </c>
    </row>
    <row r="6468" spans="1:20" x14ac:dyDescent="0.35">
      <c r="A6468" t="s">
        <v>112</v>
      </c>
      <c r="B6468" t="s">
        <v>70</v>
      </c>
      <c r="C6468" t="s">
        <v>97</v>
      </c>
      <c r="D6468" s="29">
        <v>45914</v>
      </c>
      <c r="E6468" s="184" t="str">
        <f t="shared" si="406"/>
        <v/>
      </c>
      <c r="F6468" s="184" t="str">
        <f t="shared" si="407"/>
        <v/>
      </c>
      <c r="G6468" s="184" t="str">
        <f t="shared" si="408"/>
        <v/>
      </c>
      <c r="H6468" s="184" t="str">
        <f t="shared" si="409"/>
        <v/>
      </c>
      <c r="J6468" t="s">
        <v>253</v>
      </c>
      <c r="K6468" t="s">
        <v>253</v>
      </c>
      <c r="L6468">
        <v>339.11828700000001</v>
      </c>
      <c r="R6468">
        <v>339.118292</v>
      </c>
      <c r="S6468" t="s">
        <v>201</v>
      </c>
      <c r="T6468" s="221">
        <v>45566.313194444447</v>
      </c>
    </row>
    <row r="6469" spans="1:20" x14ac:dyDescent="0.35">
      <c r="A6469" t="s">
        <v>112</v>
      </c>
      <c r="B6469" t="s">
        <v>70</v>
      </c>
      <c r="C6469" t="s">
        <v>97</v>
      </c>
      <c r="D6469" s="29">
        <v>45915</v>
      </c>
      <c r="E6469" s="184" t="str">
        <f t="shared" si="406"/>
        <v/>
      </c>
      <c r="F6469" s="184" t="str">
        <f t="shared" si="407"/>
        <v/>
      </c>
      <c r="G6469" s="184" t="str">
        <f t="shared" si="408"/>
        <v/>
      </c>
      <c r="H6469" s="184" t="str">
        <f t="shared" si="409"/>
        <v/>
      </c>
      <c r="J6469" t="s">
        <v>253</v>
      </c>
      <c r="K6469" t="s">
        <v>253</v>
      </c>
      <c r="L6469">
        <v>339.11828700000001</v>
      </c>
      <c r="R6469">
        <v>339.118292</v>
      </c>
      <c r="S6469" t="s">
        <v>201</v>
      </c>
      <c r="T6469" s="221">
        <v>45566.313194444447</v>
      </c>
    </row>
    <row r="6470" spans="1:20" x14ac:dyDescent="0.35">
      <c r="A6470" t="s">
        <v>112</v>
      </c>
      <c r="B6470" t="s">
        <v>70</v>
      </c>
      <c r="C6470" t="s">
        <v>97</v>
      </c>
      <c r="D6470" s="29">
        <v>45916</v>
      </c>
      <c r="E6470" s="184" t="str">
        <f t="shared" si="406"/>
        <v/>
      </c>
      <c r="F6470" s="184" t="str">
        <f t="shared" si="407"/>
        <v/>
      </c>
      <c r="G6470" s="184" t="str">
        <f t="shared" si="408"/>
        <v/>
      </c>
      <c r="H6470" s="184" t="str">
        <f t="shared" si="409"/>
        <v/>
      </c>
      <c r="J6470" t="s">
        <v>253</v>
      </c>
      <c r="K6470" t="s">
        <v>253</v>
      </c>
      <c r="L6470">
        <v>339.11828700000001</v>
      </c>
      <c r="R6470">
        <v>339.118292</v>
      </c>
      <c r="S6470" t="s">
        <v>201</v>
      </c>
      <c r="T6470" s="221">
        <v>45566.313194444447</v>
      </c>
    </row>
    <row r="6471" spans="1:20" x14ac:dyDescent="0.35">
      <c r="A6471" t="s">
        <v>112</v>
      </c>
      <c r="B6471" t="s">
        <v>70</v>
      </c>
      <c r="C6471" t="s">
        <v>97</v>
      </c>
      <c r="D6471" s="29">
        <v>45917</v>
      </c>
      <c r="E6471" s="184" t="str">
        <f t="shared" si="406"/>
        <v/>
      </c>
      <c r="F6471" s="184" t="str">
        <f t="shared" si="407"/>
        <v/>
      </c>
      <c r="G6471" s="184" t="str">
        <f t="shared" si="408"/>
        <v/>
      </c>
      <c r="H6471" s="184" t="str">
        <f t="shared" si="409"/>
        <v/>
      </c>
      <c r="J6471" t="s">
        <v>253</v>
      </c>
      <c r="K6471" t="s">
        <v>253</v>
      </c>
      <c r="L6471">
        <v>339.11828700000001</v>
      </c>
      <c r="R6471">
        <v>339.118292</v>
      </c>
      <c r="S6471" t="s">
        <v>201</v>
      </c>
      <c r="T6471" s="221">
        <v>45566.313194444447</v>
      </c>
    </row>
    <row r="6472" spans="1:20" x14ac:dyDescent="0.35">
      <c r="A6472" t="s">
        <v>112</v>
      </c>
      <c r="B6472" t="s">
        <v>70</v>
      </c>
      <c r="C6472" t="s">
        <v>97</v>
      </c>
      <c r="D6472" s="29">
        <v>45918</v>
      </c>
      <c r="E6472" s="184" t="str">
        <f t="shared" ref="E6472:E6535" si="410">IF(J6472="","",IF(L6472=0,0,IF(1-(J6472/L6472)&lt;0,"",1-(J6472/L6472))))</f>
        <v/>
      </c>
      <c r="F6472" s="184" t="str">
        <f t="shared" ref="F6472:F6535" si="411">IF(K6472="","",IF(L6472=0,0,IF(1-(K6472/L6472)&lt;0,"",1-(K6472/L6472))))</f>
        <v/>
      </c>
      <c r="G6472" s="184" t="str">
        <f t="shared" ref="G6472:G6535" si="412">IF(J6472="","",IF(1-(J6472/R6472)&lt;0,"",1-(J6472/R6472)))</f>
        <v/>
      </c>
      <c r="H6472" s="184" t="str">
        <f t="shared" ref="H6472:H6535" si="413">IF(K6472="","",IF(1-(K6472/R6472)&lt;0,"",1-(K6472/R6472)))</f>
        <v/>
      </c>
      <c r="J6472" t="s">
        <v>253</v>
      </c>
      <c r="K6472" t="s">
        <v>253</v>
      </c>
      <c r="L6472">
        <v>339.11828700000001</v>
      </c>
      <c r="R6472">
        <v>339.118292</v>
      </c>
      <c r="S6472" t="s">
        <v>201</v>
      </c>
      <c r="T6472" s="221">
        <v>45566.313194444447</v>
      </c>
    </row>
    <row r="6473" spans="1:20" x14ac:dyDescent="0.35">
      <c r="A6473" t="s">
        <v>112</v>
      </c>
      <c r="B6473" t="s">
        <v>70</v>
      </c>
      <c r="C6473" t="s">
        <v>97</v>
      </c>
      <c r="D6473" s="29">
        <v>45919</v>
      </c>
      <c r="E6473" s="184" t="str">
        <f t="shared" si="410"/>
        <v/>
      </c>
      <c r="F6473" s="184" t="str">
        <f t="shared" si="411"/>
        <v/>
      </c>
      <c r="G6473" s="184" t="str">
        <f t="shared" si="412"/>
        <v/>
      </c>
      <c r="H6473" s="184" t="str">
        <f t="shared" si="413"/>
        <v/>
      </c>
      <c r="J6473" t="s">
        <v>253</v>
      </c>
      <c r="K6473" t="s">
        <v>253</v>
      </c>
      <c r="L6473">
        <v>339.11828700000001</v>
      </c>
      <c r="R6473">
        <v>339.118292</v>
      </c>
      <c r="S6473" t="s">
        <v>201</v>
      </c>
      <c r="T6473" s="221">
        <v>45566.313194444447</v>
      </c>
    </row>
    <row r="6474" spans="1:20" x14ac:dyDescent="0.35">
      <c r="A6474" t="s">
        <v>112</v>
      </c>
      <c r="B6474" t="s">
        <v>70</v>
      </c>
      <c r="C6474" t="s">
        <v>97</v>
      </c>
      <c r="D6474" s="29">
        <v>45920</v>
      </c>
      <c r="E6474" s="184" t="str">
        <f t="shared" si="410"/>
        <v/>
      </c>
      <c r="F6474" s="184" t="str">
        <f t="shared" si="411"/>
        <v/>
      </c>
      <c r="G6474" s="184" t="str">
        <f t="shared" si="412"/>
        <v/>
      </c>
      <c r="H6474" s="184" t="str">
        <f t="shared" si="413"/>
        <v/>
      </c>
      <c r="J6474" t="s">
        <v>253</v>
      </c>
      <c r="K6474" t="s">
        <v>253</v>
      </c>
      <c r="L6474">
        <v>339.11828700000001</v>
      </c>
      <c r="R6474">
        <v>339.118292</v>
      </c>
      <c r="S6474" t="s">
        <v>201</v>
      </c>
      <c r="T6474" s="221">
        <v>45566.313194444447</v>
      </c>
    </row>
    <row r="6475" spans="1:20" x14ac:dyDescent="0.35">
      <c r="A6475" t="s">
        <v>112</v>
      </c>
      <c r="B6475" t="s">
        <v>70</v>
      </c>
      <c r="C6475" t="s">
        <v>97</v>
      </c>
      <c r="D6475" s="29">
        <v>45921</v>
      </c>
      <c r="E6475" s="184" t="str">
        <f t="shared" si="410"/>
        <v/>
      </c>
      <c r="F6475" s="184" t="str">
        <f t="shared" si="411"/>
        <v/>
      </c>
      <c r="G6475" s="184" t="str">
        <f t="shared" si="412"/>
        <v/>
      </c>
      <c r="H6475" s="184" t="str">
        <f t="shared" si="413"/>
        <v/>
      </c>
      <c r="J6475" t="s">
        <v>253</v>
      </c>
      <c r="K6475" t="s">
        <v>253</v>
      </c>
      <c r="L6475">
        <v>339.11828700000001</v>
      </c>
      <c r="R6475">
        <v>339.118292</v>
      </c>
      <c r="S6475" t="s">
        <v>201</v>
      </c>
      <c r="T6475" s="221">
        <v>45566.313194444447</v>
      </c>
    </row>
    <row r="6476" spans="1:20" x14ac:dyDescent="0.35">
      <c r="A6476" t="s">
        <v>112</v>
      </c>
      <c r="B6476" t="s">
        <v>70</v>
      </c>
      <c r="C6476" t="s">
        <v>97</v>
      </c>
      <c r="D6476" s="29">
        <v>45922</v>
      </c>
      <c r="E6476" s="184" t="str">
        <f t="shared" si="410"/>
        <v/>
      </c>
      <c r="F6476" s="184" t="str">
        <f t="shared" si="411"/>
        <v/>
      </c>
      <c r="G6476" s="184" t="str">
        <f t="shared" si="412"/>
        <v/>
      </c>
      <c r="H6476" s="184" t="str">
        <f t="shared" si="413"/>
        <v/>
      </c>
      <c r="J6476" t="s">
        <v>253</v>
      </c>
      <c r="K6476" t="s">
        <v>253</v>
      </c>
      <c r="L6476">
        <v>339.11828700000001</v>
      </c>
      <c r="R6476">
        <v>339.118292</v>
      </c>
      <c r="S6476" t="s">
        <v>201</v>
      </c>
      <c r="T6476" s="221">
        <v>45566.313194444447</v>
      </c>
    </row>
    <row r="6477" spans="1:20" x14ac:dyDescent="0.35">
      <c r="A6477" t="s">
        <v>112</v>
      </c>
      <c r="B6477" t="s">
        <v>70</v>
      </c>
      <c r="C6477" t="s">
        <v>97</v>
      </c>
      <c r="D6477" s="29">
        <v>45923</v>
      </c>
      <c r="E6477" s="184" t="str">
        <f t="shared" si="410"/>
        <v/>
      </c>
      <c r="F6477" s="184" t="str">
        <f t="shared" si="411"/>
        <v/>
      </c>
      <c r="G6477" s="184" t="str">
        <f t="shared" si="412"/>
        <v/>
      </c>
      <c r="H6477" s="184" t="str">
        <f t="shared" si="413"/>
        <v/>
      </c>
      <c r="J6477" t="s">
        <v>253</v>
      </c>
      <c r="K6477" t="s">
        <v>253</v>
      </c>
      <c r="L6477">
        <v>339.11828700000001</v>
      </c>
      <c r="R6477">
        <v>339.118292</v>
      </c>
      <c r="S6477" t="s">
        <v>201</v>
      </c>
      <c r="T6477" s="221">
        <v>45566.313194444447</v>
      </c>
    </row>
    <row r="6478" spans="1:20" x14ac:dyDescent="0.35">
      <c r="A6478" t="s">
        <v>112</v>
      </c>
      <c r="B6478" t="s">
        <v>70</v>
      </c>
      <c r="C6478" t="s">
        <v>97</v>
      </c>
      <c r="D6478" s="29">
        <v>45924</v>
      </c>
      <c r="E6478" s="184" t="str">
        <f t="shared" si="410"/>
        <v/>
      </c>
      <c r="F6478" s="184" t="str">
        <f t="shared" si="411"/>
        <v/>
      </c>
      <c r="G6478" s="184" t="str">
        <f t="shared" si="412"/>
        <v/>
      </c>
      <c r="H6478" s="184" t="str">
        <f t="shared" si="413"/>
        <v/>
      </c>
      <c r="J6478" t="s">
        <v>253</v>
      </c>
      <c r="K6478" t="s">
        <v>253</v>
      </c>
      <c r="L6478">
        <v>339.11828700000001</v>
      </c>
      <c r="R6478">
        <v>339.118292</v>
      </c>
      <c r="S6478" t="s">
        <v>201</v>
      </c>
      <c r="T6478" s="221">
        <v>45566.313194444447</v>
      </c>
    </row>
    <row r="6479" spans="1:20" x14ac:dyDescent="0.35">
      <c r="A6479" t="s">
        <v>112</v>
      </c>
      <c r="B6479" t="s">
        <v>70</v>
      </c>
      <c r="C6479" t="s">
        <v>97</v>
      </c>
      <c r="D6479" s="29">
        <v>45925</v>
      </c>
      <c r="E6479" s="184" t="str">
        <f t="shared" si="410"/>
        <v/>
      </c>
      <c r="F6479" s="184" t="str">
        <f t="shared" si="411"/>
        <v/>
      </c>
      <c r="G6479" s="184" t="str">
        <f t="shared" si="412"/>
        <v/>
      </c>
      <c r="H6479" s="184" t="str">
        <f t="shared" si="413"/>
        <v/>
      </c>
      <c r="J6479" t="s">
        <v>253</v>
      </c>
      <c r="K6479" t="s">
        <v>253</v>
      </c>
      <c r="L6479">
        <v>339.11828700000001</v>
      </c>
      <c r="R6479">
        <v>339.118292</v>
      </c>
      <c r="S6479" t="s">
        <v>201</v>
      </c>
      <c r="T6479" s="221">
        <v>45566.313194444447</v>
      </c>
    </row>
    <row r="6480" spans="1:20" x14ac:dyDescent="0.35">
      <c r="A6480" t="s">
        <v>112</v>
      </c>
      <c r="B6480" t="s">
        <v>70</v>
      </c>
      <c r="C6480" t="s">
        <v>97</v>
      </c>
      <c r="D6480" s="29">
        <v>45926</v>
      </c>
      <c r="E6480" s="184" t="str">
        <f t="shared" si="410"/>
        <v/>
      </c>
      <c r="F6480" s="184" t="str">
        <f t="shared" si="411"/>
        <v/>
      </c>
      <c r="G6480" s="184" t="str">
        <f t="shared" si="412"/>
        <v/>
      </c>
      <c r="H6480" s="184" t="str">
        <f t="shared" si="413"/>
        <v/>
      </c>
      <c r="J6480" t="s">
        <v>253</v>
      </c>
      <c r="K6480" t="s">
        <v>253</v>
      </c>
      <c r="L6480">
        <v>339.11828700000001</v>
      </c>
      <c r="R6480">
        <v>339.118292</v>
      </c>
      <c r="S6480" t="s">
        <v>201</v>
      </c>
      <c r="T6480" s="221">
        <v>45566.313194444447</v>
      </c>
    </row>
    <row r="6481" spans="1:20" x14ac:dyDescent="0.35">
      <c r="A6481" t="s">
        <v>112</v>
      </c>
      <c r="B6481" t="s">
        <v>70</v>
      </c>
      <c r="C6481" t="s">
        <v>97</v>
      </c>
      <c r="D6481" s="29">
        <v>45927</v>
      </c>
      <c r="E6481" s="184" t="str">
        <f t="shared" si="410"/>
        <v/>
      </c>
      <c r="F6481" s="184" t="str">
        <f t="shared" si="411"/>
        <v/>
      </c>
      <c r="G6481" s="184" t="str">
        <f t="shared" si="412"/>
        <v/>
      </c>
      <c r="H6481" s="184" t="str">
        <f t="shared" si="413"/>
        <v/>
      </c>
      <c r="J6481" t="s">
        <v>253</v>
      </c>
      <c r="K6481" t="s">
        <v>253</v>
      </c>
      <c r="L6481">
        <v>339.11828700000001</v>
      </c>
      <c r="R6481">
        <v>339.118292</v>
      </c>
      <c r="S6481" t="s">
        <v>201</v>
      </c>
      <c r="T6481" s="221">
        <v>45566.313194444447</v>
      </c>
    </row>
    <row r="6482" spans="1:20" x14ac:dyDescent="0.35">
      <c r="A6482" t="s">
        <v>112</v>
      </c>
      <c r="B6482" t="s">
        <v>70</v>
      </c>
      <c r="C6482" t="s">
        <v>97</v>
      </c>
      <c r="D6482" s="29">
        <v>45928</v>
      </c>
      <c r="E6482" s="184" t="str">
        <f t="shared" si="410"/>
        <v/>
      </c>
      <c r="F6482" s="184" t="str">
        <f t="shared" si="411"/>
        <v/>
      </c>
      <c r="G6482" s="184" t="str">
        <f t="shared" si="412"/>
        <v/>
      </c>
      <c r="H6482" s="184" t="str">
        <f t="shared" si="413"/>
        <v/>
      </c>
      <c r="J6482" t="s">
        <v>253</v>
      </c>
      <c r="K6482" t="s">
        <v>253</v>
      </c>
      <c r="L6482">
        <v>339.11828700000001</v>
      </c>
      <c r="R6482">
        <v>339.118292</v>
      </c>
      <c r="S6482" t="s">
        <v>201</v>
      </c>
      <c r="T6482" s="221">
        <v>45566.313194444447</v>
      </c>
    </row>
    <row r="6483" spans="1:20" x14ac:dyDescent="0.35">
      <c r="A6483" t="s">
        <v>112</v>
      </c>
      <c r="B6483" t="s">
        <v>70</v>
      </c>
      <c r="C6483" t="s">
        <v>97</v>
      </c>
      <c r="D6483" s="29">
        <v>45929</v>
      </c>
      <c r="E6483" s="184" t="str">
        <f t="shared" si="410"/>
        <v/>
      </c>
      <c r="F6483" s="184" t="str">
        <f t="shared" si="411"/>
        <v/>
      </c>
      <c r="G6483" s="184" t="str">
        <f t="shared" si="412"/>
        <v/>
      </c>
      <c r="H6483" s="184" t="str">
        <f t="shared" si="413"/>
        <v/>
      </c>
      <c r="J6483" t="s">
        <v>253</v>
      </c>
      <c r="K6483" t="s">
        <v>253</v>
      </c>
      <c r="L6483">
        <v>339.11828700000001</v>
      </c>
      <c r="R6483">
        <v>339.118292</v>
      </c>
      <c r="S6483" t="s">
        <v>201</v>
      </c>
      <c r="T6483" s="221">
        <v>45566.313194444447</v>
      </c>
    </row>
    <row r="6484" spans="1:20" x14ac:dyDescent="0.35">
      <c r="A6484" t="s">
        <v>112</v>
      </c>
      <c r="B6484" t="s">
        <v>70</v>
      </c>
      <c r="C6484" t="s">
        <v>97</v>
      </c>
      <c r="D6484" s="29">
        <v>45930</v>
      </c>
      <c r="E6484" s="184" t="str">
        <f t="shared" si="410"/>
        <v/>
      </c>
      <c r="F6484" s="184" t="str">
        <f t="shared" si="411"/>
        <v/>
      </c>
      <c r="G6484" s="184" t="str">
        <f t="shared" si="412"/>
        <v/>
      </c>
      <c r="H6484" s="184" t="str">
        <f t="shared" si="413"/>
        <v/>
      </c>
      <c r="J6484" t="s">
        <v>253</v>
      </c>
      <c r="K6484" t="s">
        <v>253</v>
      </c>
      <c r="L6484">
        <v>339.11828700000001</v>
      </c>
      <c r="R6484">
        <v>339.118292</v>
      </c>
      <c r="S6484" t="s">
        <v>201</v>
      </c>
      <c r="T6484" s="221">
        <v>45566.313194444447</v>
      </c>
    </row>
    <row r="6485" spans="1:20" x14ac:dyDescent="0.35">
      <c r="A6485" t="s">
        <v>112</v>
      </c>
      <c r="B6485" t="s">
        <v>70</v>
      </c>
      <c r="C6485" t="s">
        <v>97</v>
      </c>
      <c r="D6485" s="29">
        <v>45931</v>
      </c>
      <c r="E6485" s="184" t="str">
        <f t="shared" si="410"/>
        <v/>
      </c>
      <c r="F6485" s="184" t="str">
        <f t="shared" si="411"/>
        <v/>
      </c>
      <c r="G6485" s="184" t="str">
        <f t="shared" si="412"/>
        <v/>
      </c>
      <c r="H6485" s="184" t="str">
        <f t="shared" si="413"/>
        <v/>
      </c>
      <c r="J6485" t="s">
        <v>253</v>
      </c>
      <c r="K6485" t="s">
        <v>253</v>
      </c>
      <c r="L6485">
        <v>339.11828700000001</v>
      </c>
      <c r="R6485">
        <v>339.118292</v>
      </c>
      <c r="S6485" t="s">
        <v>201</v>
      </c>
      <c r="T6485" s="221">
        <v>45566.313194444447</v>
      </c>
    </row>
    <row r="6486" spans="1:20" x14ac:dyDescent="0.35">
      <c r="A6486" t="s">
        <v>112</v>
      </c>
      <c r="B6486" t="s">
        <v>70</v>
      </c>
      <c r="C6486" t="s">
        <v>97</v>
      </c>
      <c r="D6486" s="29">
        <v>45932</v>
      </c>
      <c r="E6486" s="184" t="str">
        <f t="shared" si="410"/>
        <v/>
      </c>
      <c r="F6486" s="184" t="str">
        <f t="shared" si="411"/>
        <v/>
      </c>
      <c r="G6486" s="184" t="str">
        <f t="shared" si="412"/>
        <v/>
      </c>
      <c r="H6486" s="184" t="str">
        <f t="shared" si="413"/>
        <v/>
      </c>
      <c r="J6486" t="s">
        <v>253</v>
      </c>
      <c r="K6486" t="s">
        <v>253</v>
      </c>
      <c r="L6486">
        <v>339.11828700000001</v>
      </c>
      <c r="R6486">
        <v>339.118292</v>
      </c>
      <c r="S6486" t="s">
        <v>201</v>
      </c>
      <c r="T6486" s="221">
        <v>45566.313194444447</v>
      </c>
    </row>
    <row r="6487" spans="1:20" x14ac:dyDescent="0.35">
      <c r="A6487" t="s">
        <v>112</v>
      </c>
      <c r="B6487" t="s">
        <v>70</v>
      </c>
      <c r="C6487" t="s">
        <v>97</v>
      </c>
      <c r="D6487" s="29">
        <v>45933</v>
      </c>
      <c r="E6487" s="184" t="str">
        <f t="shared" si="410"/>
        <v/>
      </c>
      <c r="F6487" s="184" t="str">
        <f t="shared" si="411"/>
        <v/>
      </c>
      <c r="G6487" s="184" t="str">
        <f t="shared" si="412"/>
        <v/>
      </c>
      <c r="H6487" s="184" t="str">
        <f t="shared" si="413"/>
        <v/>
      </c>
      <c r="J6487" t="s">
        <v>253</v>
      </c>
      <c r="K6487" t="s">
        <v>253</v>
      </c>
      <c r="L6487">
        <v>339.11828700000001</v>
      </c>
      <c r="R6487">
        <v>339.118292</v>
      </c>
      <c r="S6487" t="s">
        <v>201</v>
      </c>
      <c r="T6487" s="221">
        <v>45566.313194444447</v>
      </c>
    </row>
    <row r="6488" spans="1:20" x14ac:dyDescent="0.35">
      <c r="A6488" t="s">
        <v>112</v>
      </c>
      <c r="B6488" t="s">
        <v>70</v>
      </c>
      <c r="C6488" t="s">
        <v>97</v>
      </c>
      <c r="D6488" s="29">
        <v>45934</v>
      </c>
      <c r="E6488" s="184" t="str">
        <f t="shared" si="410"/>
        <v/>
      </c>
      <c r="F6488" s="184" t="str">
        <f t="shared" si="411"/>
        <v/>
      </c>
      <c r="G6488" s="184" t="str">
        <f t="shared" si="412"/>
        <v/>
      </c>
      <c r="H6488" s="184" t="str">
        <f t="shared" si="413"/>
        <v/>
      </c>
      <c r="J6488" t="s">
        <v>253</v>
      </c>
      <c r="K6488" t="s">
        <v>253</v>
      </c>
      <c r="L6488">
        <v>339.11828700000001</v>
      </c>
      <c r="R6488">
        <v>339.118292</v>
      </c>
      <c r="S6488" t="s">
        <v>201</v>
      </c>
      <c r="T6488" s="221">
        <v>45566.313194444447</v>
      </c>
    </row>
    <row r="6489" spans="1:20" x14ac:dyDescent="0.35">
      <c r="A6489" t="s">
        <v>112</v>
      </c>
      <c r="B6489" t="s">
        <v>70</v>
      </c>
      <c r="C6489" t="s">
        <v>97</v>
      </c>
      <c r="D6489" s="29">
        <v>45935</v>
      </c>
      <c r="E6489" s="184" t="str">
        <f t="shared" si="410"/>
        <v/>
      </c>
      <c r="F6489" s="184" t="str">
        <f t="shared" si="411"/>
        <v/>
      </c>
      <c r="G6489" s="184" t="str">
        <f t="shared" si="412"/>
        <v/>
      </c>
      <c r="H6489" s="184" t="str">
        <f t="shared" si="413"/>
        <v/>
      </c>
      <c r="J6489" t="s">
        <v>253</v>
      </c>
      <c r="K6489" t="s">
        <v>253</v>
      </c>
      <c r="L6489">
        <v>339.11828700000001</v>
      </c>
      <c r="R6489">
        <v>339.118292</v>
      </c>
      <c r="S6489" t="s">
        <v>201</v>
      </c>
      <c r="T6489" s="221">
        <v>45566.313194444447</v>
      </c>
    </row>
    <row r="6490" spans="1:20" x14ac:dyDescent="0.35">
      <c r="A6490" t="s">
        <v>112</v>
      </c>
      <c r="B6490" t="s">
        <v>70</v>
      </c>
      <c r="C6490" t="s">
        <v>97</v>
      </c>
      <c r="D6490" s="29">
        <v>45936</v>
      </c>
      <c r="E6490" s="184" t="str">
        <f t="shared" si="410"/>
        <v/>
      </c>
      <c r="F6490" s="184" t="str">
        <f t="shared" si="411"/>
        <v/>
      </c>
      <c r="G6490" s="184" t="str">
        <f t="shared" si="412"/>
        <v/>
      </c>
      <c r="H6490" s="184" t="str">
        <f t="shared" si="413"/>
        <v/>
      </c>
      <c r="J6490" t="s">
        <v>253</v>
      </c>
      <c r="K6490" t="s">
        <v>253</v>
      </c>
      <c r="L6490">
        <v>339.11828700000001</v>
      </c>
      <c r="R6490">
        <v>339.118292</v>
      </c>
      <c r="S6490" t="s">
        <v>201</v>
      </c>
      <c r="T6490" s="221">
        <v>45566.313194444447</v>
      </c>
    </row>
    <row r="6491" spans="1:20" x14ac:dyDescent="0.35">
      <c r="A6491" t="s">
        <v>112</v>
      </c>
      <c r="B6491" t="s">
        <v>70</v>
      </c>
      <c r="C6491" t="s">
        <v>97</v>
      </c>
      <c r="D6491" s="29">
        <v>45937</v>
      </c>
      <c r="E6491" s="184" t="str">
        <f t="shared" si="410"/>
        <v/>
      </c>
      <c r="F6491" s="184" t="str">
        <f t="shared" si="411"/>
        <v/>
      </c>
      <c r="G6491" s="184" t="str">
        <f t="shared" si="412"/>
        <v/>
      </c>
      <c r="H6491" s="184" t="str">
        <f t="shared" si="413"/>
        <v/>
      </c>
      <c r="J6491" t="s">
        <v>253</v>
      </c>
      <c r="K6491" t="s">
        <v>253</v>
      </c>
      <c r="L6491">
        <v>339.11828700000001</v>
      </c>
      <c r="R6491">
        <v>339.118292</v>
      </c>
      <c r="S6491" t="s">
        <v>201</v>
      </c>
      <c r="T6491" s="221">
        <v>45566.313194444447</v>
      </c>
    </row>
    <row r="6492" spans="1:20" x14ac:dyDescent="0.35">
      <c r="A6492" t="s">
        <v>112</v>
      </c>
      <c r="B6492" t="s">
        <v>70</v>
      </c>
      <c r="C6492" t="s">
        <v>97</v>
      </c>
      <c r="D6492" s="29">
        <v>45938</v>
      </c>
      <c r="E6492" s="184" t="str">
        <f t="shared" si="410"/>
        <v/>
      </c>
      <c r="F6492" s="184" t="str">
        <f t="shared" si="411"/>
        <v/>
      </c>
      <c r="G6492" s="184" t="str">
        <f t="shared" si="412"/>
        <v/>
      </c>
      <c r="H6492" s="184" t="str">
        <f t="shared" si="413"/>
        <v/>
      </c>
      <c r="J6492" t="s">
        <v>253</v>
      </c>
      <c r="K6492" t="s">
        <v>253</v>
      </c>
      <c r="L6492">
        <v>339.11828700000001</v>
      </c>
      <c r="R6492">
        <v>339.118292</v>
      </c>
      <c r="S6492" t="s">
        <v>201</v>
      </c>
      <c r="T6492" s="221">
        <v>45566.313194444447</v>
      </c>
    </row>
    <row r="6493" spans="1:20" x14ac:dyDescent="0.35">
      <c r="A6493" t="s">
        <v>112</v>
      </c>
      <c r="B6493" t="s">
        <v>70</v>
      </c>
      <c r="C6493" t="s">
        <v>97</v>
      </c>
      <c r="D6493" s="29">
        <v>45939</v>
      </c>
      <c r="E6493" s="184" t="str">
        <f t="shared" si="410"/>
        <v/>
      </c>
      <c r="F6493" s="184" t="str">
        <f t="shared" si="411"/>
        <v/>
      </c>
      <c r="G6493" s="184" t="str">
        <f t="shared" si="412"/>
        <v/>
      </c>
      <c r="H6493" s="184" t="str">
        <f t="shared" si="413"/>
        <v/>
      </c>
      <c r="J6493" t="s">
        <v>253</v>
      </c>
      <c r="K6493" t="s">
        <v>253</v>
      </c>
      <c r="L6493">
        <v>339.11828700000001</v>
      </c>
      <c r="R6493">
        <v>339.118292</v>
      </c>
      <c r="S6493" t="s">
        <v>201</v>
      </c>
      <c r="T6493" s="221">
        <v>45566.313194444447</v>
      </c>
    </row>
    <row r="6494" spans="1:20" x14ac:dyDescent="0.35">
      <c r="A6494" t="s">
        <v>112</v>
      </c>
      <c r="B6494" t="s">
        <v>70</v>
      </c>
      <c r="C6494" t="s">
        <v>97</v>
      </c>
      <c r="D6494" s="29">
        <v>45940</v>
      </c>
      <c r="E6494" s="184" t="str">
        <f t="shared" si="410"/>
        <v/>
      </c>
      <c r="F6494" s="184" t="str">
        <f t="shared" si="411"/>
        <v/>
      </c>
      <c r="G6494" s="184" t="str">
        <f t="shared" si="412"/>
        <v/>
      </c>
      <c r="H6494" s="184" t="str">
        <f t="shared" si="413"/>
        <v/>
      </c>
      <c r="J6494" t="s">
        <v>253</v>
      </c>
      <c r="K6494" t="s">
        <v>253</v>
      </c>
      <c r="L6494">
        <v>339.11828700000001</v>
      </c>
      <c r="R6494">
        <v>339.118292</v>
      </c>
      <c r="S6494" t="s">
        <v>201</v>
      </c>
      <c r="T6494" s="221">
        <v>45566.313194444447</v>
      </c>
    </row>
    <row r="6495" spans="1:20" x14ac:dyDescent="0.35">
      <c r="A6495" t="s">
        <v>112</v>
      </c>
      <c r="B6495" t="s">
        <v>70</v>
      </c>
      <c r="C6495" t="s">
        <v>97</v>
      </c>
      <c r="D6495" s="29">
        <v>45941</v>
      </c>
      <c r="E6495" s="184" t="str">
        <f t="shared" si="410"/>
        <v/>
      </c>
      <c r="F6495" s="184" t="str">
        <f t="shared" si="411"/>
        <v/>
      </c>
      <c r="G6495" s="184" t="str">
        <f t="shared" si="412"/>
        <v/>
      </c>
      <c r="H6495" s="184" t="str">
        <f t="shared" si="413"/>
        <v/>
      </c>
      <c r="J6495" t="s">
        <v>253</v>
      </c>
      <c r="K6495" t="s">
        <v>253</v>
      </c>
      <c r="L6495">
        <v>339.11828700000001</v>
      </c>
      <c r="R6495">
        <v>339.118292</v>
      </c>
      <c r="S6495" t="s">
        <v>201</v>
      </c>
      <c r="T6495" s="221">
        <v>45566.313194444447</v>
      </c>
    </row>
    <row r="6496" spans="1:20" x14ac:dyDescent="0.35">
      <c r="A6496" t="s">
        <v>112</v>
      </c>
      <c r="B6496" t="s">
        <v>70</v>
      </c>
      <c r="C6496" t="s">
        <v>97</v>
      </c>
      <c r="D6496" s="29">
        <v>45942</v>
      </c>
      <c r="E6496" s="184" t="str">
        <f t="shared" si="410"/>
        <v/>
      </c>
      <c r="F6496" s="184" t="str">
        <f t="shared" si="411"/>
        <v/>
      </c>
      <c r="G6496" s="184" t="str">
        <f t="shared" si="412"/>
        <v/>
      </c>
      <c r="H6496" s="184" t="str">
        <f t="shared" si="413"/>
        <v/>
      </c>
      <c r="J6496" t="s">
        <v>253</v>
      </c>
      <c r="K6496" t="s">
        <v>253</v>
      </c>
      <c r="L6496">
        <v>339.11828700000001</v>
      </c>
      <c r="R6496">
        <v>339.118292</v>
      </c>
      <c r="S6496" t="s">
        <v>201</v>
      </c>
      <c r="T6496" s="221">
        <v>45566.313194444447</v>
      </c>
    </row>
    <row r="6497" spans="1:20" x14ac:dyDescent="0.35">
      <c r="A6497" t="s">
        <v>112</v>
      </c>
      <c r="B6497" t="s">
        <v>70</v>
      </c>
      <c r="C6497" t="s">
        <v>97</v>
      </c>
      <c r="D6497" s="29">
        <v>45943</v>
      </c>
      <c r="E6497" s="184" t="str">
        <f t="shared" si="410"/>
        <v/>
      </c>
      <c r="F6497" s="184" t="str">
        <f t="shared" si="411"/>
        <v/>
      </c>
      <c r="G6497" s="184" t="str">
        <f t="shared" si="412"/>
        <v/>
      </c>
      <c r="H6497" s="184" t="str">
        <f t="shared" si="413"/>
        <v/>
      </c>
      <c r="J6497" t="s">
        <v>253</v>
      </c>
      <c r="K6497" t="s">
        <v>253</v>
      </c>
      <c r="L6497">
        <v>339.11828700000001</v>
      </c>
      <c r="R6497">
        <v>339.118292</v>
      </c>
      <c r="S6497" t="s">
        <v>201</v>
      </c>
      <c r="T6497" s="221">
        <v>45566.313194444447</v>
      </c>
    </row>
    <row r="6498" spans="1:20" x14ac:dyDescent="0.35">
      <c r="A6498" t="s">
        <v>112</v>
      </c>
      <c r="B6498" t="s">
        <v>70</v>
      </c>
      <c r="C6498" t="s">
        <v>97</v>
      </c>
      <c r="D6498" s="29">
        <v>45944</v>
      </c>
      <c r="E6498" s="184" t="str">
        <f t="shared" si="410"/>
        <v/>
      </c>
      <c r="F6498" s="184" t="str">
        <f t="shared" si="411"/>
        <v/>
      </c>
      <c r="G6498" s="184" t="str">
        <f t="shared" si="412"/>
        <v/>
      </c>
      <c r="H6498" s="184" t="str">
        <f t="shared" si="413"/>
        <v/>
      </c>
      <c r="J6498" t="s">
        <v>253</v>
      </c>
      <c r="K6498" t="s">
        <v>253</v>
      </c>
      <c r="L6498">
        <v>339.11828700000001</v>
      </c>
      <c r="R6498">
        <v>339.118292</v>
      </c>
      <c r="S6498" t="s">
        <v>201</v>
      </c>
      <c r="T6498" s="221">
        <v>45566.313194444447</v>
      </c>
    </row>
    <row r="6499" spans="1:20" x14ac:dyDescent="0.35">
      <c r="A6499" t="s">
        <v>112</v>
      </c>
      <c r="B6499" t="s">
        <v>70</v>
      </c>
      <c r="C6499" t="s">
        <v>97</v>
      </c>
      <c r="D6499" s="29">
        <v>45945</v>
      </c>
      <c r="E6499" s="184" t="str">
        <f t="shared" si="410"/>
        <v/>
      </c>
      <c r="F6499" s="184" t="str">
        <f t="shared" si="411"/>
        <v/>
      </c>
      <c r="G6499" s="184" t="str">
        <f t="shared" si="412"/>
        <v/>
      </c>
      <c r="H6499" s="184" t="str">
        <f t="shared" si="413"/>
        <v/>
      </c>
      <c r="J6499" t="s">
        <v>253</v>
      </c>
      <c r="K6499" t="s">
        <v>253</v>
      </c>
      <c r="L6499">
        <v>339.11828700000001</v>
      </c>
      <c r="R6499">
        <v>339.118292</v>
      </c>
      <c r="S6499" t="s">
        <v>201</v>
      </c>
      <c r="T6499" s="221">
        <v>45566.313194444447</v>
      </c>
    </row>
    <row r="6500" spans="1:20" x14ac:dyDescent="0.35">
      <c r="A6500" t="s">
        <v>112</v>
      </c>
      <c r="B6500" t="s">
        <v>70</v>
      </c>
      <c r="C6500" t="s">
        <v>97</v>
      </c>
      <c r="D6500" s="29">
        <v>45946</v>
      </c>
      <c r="E6500" s="184" t="str">
        <f t="shared" si="410"/>
        <v/>
      </c>
      <c r="F6500" s="184" t="str">
        <f t="shared" si="411"/>
        <v/>
      </c>
      <c r="G6500" s="184" t="str">
        <f t="shared" si="412"/>
        <v/>
      </c>
      <c r="H6500" s="184" t="str">
        <f t="shared" si="413"/>
        <v/>
      </c>
      <c r="J6500" t="s">
        <v>253</v>
      </c>
      <c r="K6500" t="s">
        <v>253</v>
      </c>
      <c r="L6500">
        <v>339.11828700000001</v>
      </c>
      <c r="R6500">
        <v>339.118292</v>
      </c>
      <c r="S6500" t="s">
        <v>201</v>
      </c>
      <c r="T6500" s="221">
        <v>45566.313194444447</v>
      </c>
    </row>
    <row r="6501" spans="1:20" x14ac:dyDescent="0.35">
      <c r="A6501" t="s">
        <v>112</v>
      </c>
      <c r="B6501" t="s">
        <v>70</v>
      </c>
      <c r="C6501" t="s">
        <v>97</v>
      </c>
      <c r="D6501" s="29">
        <v>45947</v>
      </c>
      <c r="E6501" s="184" t="str">
        <f t="shared" si="410"/>
        <v/>
      </c>
      <c r="F6501" s="184" t="str">
        <f t="shared" si="411"/>
        <v/>
      </c>
      <c r="G6501" s="184" t="str">
        <f t="shared" si="412"/>
        <v/>
      </c>
      <c r="H6501" s="184" t="str">
        <f t="shared" si="413"/>
        <v/>
      </c>
      <c r="J6501" t="s">
        <v>253</v>
      </c>
      <c r="K6501" t="s">
        <v>253</v>
      </c>
      <c r="L6501">
        <v>339.11828700000001</v>
      </c>
      <c r="R6501">
        <v>339.118292</v>
      </c>
      <c r="S6501" t="s">
        <v>201</v>
      </c>
      <c r="T6501" s="221">
        <v>45566.313194444447</v>
      </c>
    </row>
    <row r="6502" spans="1:20" x14ac:dyDescent="0.35">
      <c r="A6502" t="s">
        <v>112</v>
      </c>
      <c r="B6502" t="s">
        <v>70</v>
      </c>
      <c r="C6502" t="s">
        <v>97</v>
      </c>
      <c r="D6502" s="29">
        <v>45948</v>
      </c>
      <c r="E6502" s="184" t="str">
        <f t="shared" si="410"/>
        <v/>
      </c>
      <c r="F6502" s="184" t="str">
        <f t="shared" si="411"/>
        <v/>
      </c>
      <c r="G6502" s="184" t="str">
        <f t="shared" si="412"/>
        <v/>
      </c>
      <c r="H6502" s="184" t="str">
        <f t="shared" si="413"/>
        <v/>
      </c>
      <c r="J6502" t="s">
        <v>253</v>
      </c>
      <c r="K6502" t="s">
        <v>253</v>
      </c>
      <c r="L6502">
        <v>339.11828700000001</v>
      </c>
      <c r="R6502">
        <v>339.118292</v>
      </c>
      <c r="S6502" t="s">
        <v>201</v>
      </c>
      <c r="T6502" s="221">
        <v>45566.313194444447</v>
      </c>
    </row>
    <row r="6503" spans="1:20" x14ac:dyDescent="0.35">
      <c r="A6503" t="s">
        <v>112</v>
      </c>
      <c r="B6503" t="s">
        <v>70</v>
      </c>
      <c r="C6503" t="s">
        <v>97</v>
      </c>
      <c r="D6503" s="29">
        <v>45949</v>
      </c>
      <c r="E6503" s="184" t="str">
        <f t="shared" si="410"/>
        <v/>
      </c>
      <c r="F6503" s="184" t="str">
        <f t="shared" si="411"/>
        <v/>
      </c>
      <c r="G6503" s="184" t="str">
        <f t="shared" si="412"/>
        <v/>
      </c>
      <c r="H6503" s="184" t="str">
        <f t="shared" si="413"/>
        <v/>
      </c>
      <c r="J6503" t="s">
        <v>253</v>
      </c>
      <c r="K6503" t="s">
        <v>253</v>
      </c>
      <c r="L6503">
        <v>339.11828700000001</v>
      </c>
      <c r="R6503">
        <v>339.118292</v>
      </c>
      <c r="S6503" t="s">
        <v>201</v>
      </c>
      <c r="T6503" s="221">
        <v>45566.313194444447</v>
      </c>
    </row>
    <row r="6504" spans="1:20" x14ac:dyDescent="0.35">
      <c r="A6504" t="s">
        <v>112</v>
      </c>
      <c r="B6504" t="s">
        <v>70</v>
      </c>
      <c r="C6504" t="s">
        <v>97</v>
      </c>
      <c r="D6504" s="29">
        <v>45950</v>
      </c>
      <c r="E6504" s="184" t="str">
        <f t="shared" si="410"/>
        <v/>
      </c>
      <c r="F6504" s="184" t="str">
        <f t="shared" si="411"/>
        <v/>
      </c>
      <c r="G6504" s="184" t="str">
        <f t="shared" si="412"/>
        <v/>
      </c>
      <c r="H6504" s="184" t="str">
        <f t="shared" si="413"/>
        <v/>
      </c>
      <c r="J6504" t="s">
        <v>253</v>
      </c>
      <c r="K6504" t="s">
        <v>253</v>
      </c>
      <c r="L6504">
        <v>339.11828700000001</v>
      </c>
      <c r="R6504">
        <v>339.118292</v>
      </c>
      <c r="S6504" t="s">
        <v>201</v>
      </c>
      <c r="T6504" s="221">
        <v>45566.313194444447</v>
      </c>
    </row>
    <row r="6505" spans="1:20" x14ac:dyDescent="0.35">
      <c r="A6505" t="s">
        <v>112</v>
      </c>
      <c r="B6505" t="s">
        <v>70</v>
      </c>
      <c r="C6505" t="s">
        <v>97</v>
      </c>
      <c r="D6505" s="29">
        <v>45951</v>
      </c>
      <c r="E6505" s="184" t="str">
        <f t="shared" si="410"/>
        <v/>
      </c>
      <c r="F6505" s="184" t="str">
        <f t="shared" si="411"/>
        <v/>
      </c>
      <c r="G6505" s="184" t="str">
        <f t="shared" si="412"/>
        <v/>
      </c>
      <c r="H6505" s="184" t="str">
        <f t="shared" si="413"/>
        <v/>
      </c>
      <c r="J6505" t="s">
        <v>253</v>
      </c>
      <c r="K6505" t="s">
        <v>253</v>
      </c>
      <c r="L6505">
        <v>339.11828700000001</v>
      </c>
      <c r="R6505">
        <v>339.118292</v>
      </c>
      <c r="S6505" t="s">
        <v>201</v>
      </c>
      <c r="T6505" s="221">
        <v>45566.313194444447</v>
      </c>
    </row>
    <row r="6506" spans="1:20" x14ac:dyDescent="0.35">
      <c r="A6506" t="s">
        <v>112</v>
      </c>
      <c r="B6506" t="s">
        <v>70</v>
      </c>
      <c r="C6506" t="s">
        <v>97</v>
      </c>
      <c r="D6506" s="29">
        <v>45952</v>
      </c>
      <c r="E6506" s="184" t="str">
        <f t="shared" si="410"/>
        <v/>
      </c>
      <c r="F6506" s="184" t="str">
        <f t="shared" si="411"/>
        <v/>
      </c>
      <c r="G6506" s="184" t="str">
        <f t="shared" si="412"/>
        <v/>
      </c>
      <c r="H6506" s="184" t="str">
        <f t="shared" si="413"/>
        <v/>
      </c>
      <c r="J6506" t="s">
        <v>253</v>
      </c>
      <c r="K6506" t="s">
        <v>253</v>
      </c>
      <c r="L6506">
        <v>339.11828700000001</v>
      </c>
      <c r="R6506">
        <v>339.118292</v>
      </c>
      <c r="S6506" t="s">
        <v>201</v>
      </c>
      <c r="T6506" s="221">
        <v>45566.313194444447</v>
      </c>
    </row>
    <row r="6507" spans="1:20" x14ac:dyDescent="0.35">
      <c r="A6507" t="s">
        <v>112</v>
      </c>
      <c r="B6507" t="s">
        <v>70</v>
      </c>
      <c r="C6507" t="s">
        <v>97</v>
      </c>
      <c r="D6507" s="29">
        <v>45953</v>
      </c>
      <c r="E6507" s="184" t="str">
        <f t="shared" si="410"/>
        <v/>
      </c>
      <c r="F6507" s="184" t="str">
        <f t="shared" si="411"/>
        <v/>
      </c>
      <c r="G6507" s="184" t="str">
        <f t="shared" si="412"/>
        <v/>
      </c>
      <c r="H6507" s="184" t="str">
        <f t="shared" si="413"/>
        <v/>
      </c>
      <c r="J6507" t="s">
        <v>253</v>
      </c>
      <c r="K6507" t="s">
        <v>253</v>
      </c>
      <c r="L6507">
        <v>339.11828700000001</v>
      </c>
      <c r="R6507">
        <v>339.118292</v>
      </c>
      <c r="S6507" t="s">
        <v>201</v>
      </c>
      <c r="T6507" s="221">
        <v>45566.313194444447</v>
      </c>
    </row>
    <row r="6508" spans="1:20" x14ac:dyDescent="0.35">
      <c r="A6508" t="s">
        <v>112</v>
      </c>
      <c r="B6508" t="s">
        <v>70</v>
      </c>
      <c r="C6508" t="s">
        <v>97</v>
      </c>
      <c r="D6508" s="29">
        <v>45954</v>
      </c>
      <c r="E6508" s="184" t="str">
        <f t="shared" si="410"/>
        <v/>
      </c>
      <c r="F6508" s="184" t="str">
        <f t="shared" si="411"/>
        <v/>
      </c>
      <c r="G6508" s="184" t="str">
        <f t="shared" si="412"/>
        <v/>
      </c>
      <c r="H6508" s="184" t="str">
        <f t="shared" si="413"/>
        <v/>
      </c>
      <c r="J6508" t="s">
        <v>253</v>
      </c>
      <c r="K6508" t="s">
        <v>253</v>
      </c>
      <c r="L6508">
        <v>339.11828700000001</v>
      </c>
      <c r="R6508">
        <v>339.118292</v>
      </c>
      <c r="S6508" t="s">
        <v>201</v>
      </c>
      <c r="T6508" s="221">
        <v>45566.313194444447</v>
      </c>
    </row>
    <row r="6509" spans="1:20" x14ac:dyDescent="0.35">
      <c r="A6509" t="s">
        <v>112</v>
      </c>
      <c r="B6509" t="s">
        <v>70</v>
      </c>
      <c r="C6509" t="s">
        <v>97</v>
      </c>
      <c r="D6509" s="29">
        <v>45955</v>
      </c>
      <c r="E6509" s="184" t="str">
        <f t="shared" si="410"/>
        <v/>
      </c>
      <c r="F6509" s="184" t="str">
        <f t="shared" si="411"/>
        <v/>
      </c>
      <c r="G6509" s="184" t="str">
        <f t="shared" si="412"/>
        <v/>
      </c>
      <c r="H6509" s="184" t="str">
        <f t="shared" si="413"/>
        <v/>
      </c>
      <c r="J6509" t="s">
        <v>253</v>
      </c>
      <c r="K6509" t="s">
        <v>253</v>
      </c>
      <c r="L6509">
        <v>339.11828700000001</v>
      </c>
      <c r="R6509">
        <v>339.118292</v>
      </c>
      <c r="S6509" t="s">
        <v>201</v>
      </c>
      <c r="T6509" s="221">
        <v>45566.313194444447</v>
      </c>
    </row>
    <row r="6510" spans="1:20" x14ac:dyDescent="0.35">
      <c r="A6510" t="s">
        <v>112</v>
      </c>
      <c r="B6510" t="s">
        <v>70</v>
      </c>
      <c r="C6510" t="s">
        <v>97</v>
      </c>
      <c r="D6510" s="29">
        <v>45956</v>
      </c>
      <c r="E6510" s="184" t="str">
        <f t="shared" si="410"/>
        <v/>
      </c>
      <c r="F6510" s="184" t="str">
        <f t="shared" si="411"/>
        <v/>
      </c>
      <c r="G6510" s="184" t="str">
        <f t="shared" si="412"/>
        <v/>
      </c>
      <c r="H6510" s="184" t="str">
        <f t="shared" si="413"/>
        <v/>
      </c>
      <c r="J6510" t="s">
        <v>253</v>
      </c>
      <c r="K6510" t="s">
        <v>253</v>
      </c>
      <c r="L6510">
        <v>339.11828700000001</v>
      </c>
      <c r="R6510">
        <v>339.118292</v>
      </c>
      <c r="S6510" t="s">
        <v>201</v>
      </c>
      <c r="T6510" s="221">
        <v>45566.313194444447</v>
      </c>
    </row>
    <row r="6511" spans="1:20" x14ac:dyDescent="0.35">
      <c r="A6511" t="s">
        <v>112</v>
      </c>
      <c r="B6511" t="s">
        <v>70</v>
      </c>
      <c r="C6511" t="s">
        <v>97</v>
      </c>
      <c r="D6511" s="29">
        <v>45957</v>
      </c>
      <c r="E6511" s="184" t="str">
        <f t="shared" si="410"/>
        <v/>
      </c>
      <c r="F6511" s="184" t="str">
        <f t="shared" si="411"/>
        <v/>
      </c>
      <c r="G6511" s="184" t="str">
        <f t="shared" si="412"/>
        <v/>
      </c>
      <c r="H6511" s="184" t="str">
        <f t="shared" si="413"/>
        <v/>
      </c>
      <c r="J6511" t="s">
        <v>253</v>
      </c>
      <c r="K6511" t="s">
        <v>253</v>
      </c>
      <c r="L6511">
        <v>339.11828700000001</v>
      </c>
      <c r="R6511">
        <v>339.118292</v>
      </c>
      <c r="S6511" t="s">
        <v>201</v>
      </c>
      <c r="T6511" s="221">
        <v>45566.313194444447</v>
      </c>
    </row>
    <row r="6512" spans="1:20" x14ac:dyDescent="0.35">
      <c r="A6512" t="s">
        <v>112</v>
      </c>
      <c r="B6512" t="s">
        <v>70</v>
      </c>
      <c r="C6512" t="s">
        <v>97</v>
      </c>
      <c r="D6512" s="29">
        <v>45958</v>
      </c>
      <c r="E6512" s="184" t="str">
        <f t="shared" si="410"/>
        <v/>
      </c>
      <c r="F6512" s="184" t="str">
        <f t="shared" si="411"/>
        <v/>
      </c>
      <c r="G6512" s="184" t="str">
        <f t="shared" si="412"/>
        <v/>
      </c>
      <c r="H6512" s="184" t="str">
        <f t="shared" si="413"/>
        <v/>
      </c>
      <c r="J6512" t="s">
        <v>253</v>
      </c>
      <c r="K6512" t="s">
        <v>253</v>
      </c>
      <c r="L6512">
        <v>339.11828700000001</v>
      </c>
      <c r="R6512">
        <v>339.118292</v>
      </c>
      <c r="S6512" t="s">
        <v>201</v>
      </c>
      <c r="T6512" s="221">
        <v>45566.313194444447</v>
      </c>
    </row>
    <row r="6513" spans="1:20" x14ac:dyDescent="0.35">
      <c r="A6513" t="s">
        <v>112</v>
      </c>
      <c r="B6513" t="s">
        <v>70</v>
      </c>
      <c r="C6513" t="s">
        <v>97</v>
      </c>
      <c r="D6513" s="29">
        <v>45959</v>
      </c>
      <c r="E6513" s="184" t="str">
        <f t="shared" si="410"/>
        <v/>
      </c>
      <c r="F6513" s="184" t="str">
        <f t="shared" si="411"/>
        <v/>
      </c>
      <c r="G6513" s="184" t="str">
        <f t="shared" si="412"/>
        <v/>
      </c>
      <c r="H6513" s="184" t="str">
        <f t="shared" si="413"/>
        <v/>
      </c>
      <c r="J6513" t="s">
        <v>253</v>
      </c>
      <c r="K6513" t="s">
        <v>253</v>
      </c>
      <c r="L6513">
        <v>339.11828700000001</v>
      </c>
      <c r="R6513">
        <v>339.118292</v>
      </c>
      <c r="S6513" t="s">
        <v>201</v>
      </c>
      <c r="T6513" s="221">
        <v>45566.313194444447</v>
      </c>
    </row>
    <row r="6514" spans="1:20" x14ac:dyDescent="0.35">
      <c r="A6514" t="s">
        <v>112</v>
      </c>
      <c r="B6514" t="s">
        <v>70</v>
      </c>
      <c r="C6514" t="s">
        <v>97</v>
      </c>
      <c r="D6514" s="29">
        <v>45960</v>
      </c>
      <c r="E6514" s="184" t="str">
        <f t="shared" si="410"/>
        <v/>
      </c>
      <c r="F6514" s="184" t="str">
        <f t="shared" si="411"/>
        <v/>
      </c>
      <c r="G6514" s="184" t="str">
        <f t="shared" si="412"/>
        <v/>
      </c>
      <c r="H6514" s="184" t="str">
        <f t="shared" si="413"/>
        <v/>
      </c>
      <c r="J6514" t="s">
        <v>253</v>
      </c>
      <c r="K6514" t="s">
        <v>253</v>
      </c>
      <c r="L6514">
        <v>339.11828700000001</v>
      </c>
      <c r="R6514">
        <v>339.118292</v>
      </c>
      <c r="S6514" t="s">
        <v>201</v>
      </c>
      <c r="T6514" s="221">
        <v>45566.313194444447</v>
      </c>
    </row>
    <row r="6515" spans="1:20" x14ac:dyDescent="0.35">
      <c r="A6515" t="s">
        <v>112</v>
      </c>
      <c r="B6515" t="s">
        <v>70</v>
      </c>
      <c r="C6515" t="s">
        <v>97</v>
      </c>
      <c r="D6515" s="29">
        <v>45961</v>
      </c>
      <c r="E6515" s="184" t="str">
        <f t="shared" si="410"/>
        <v/>
      </c>
      <c r="F6515" s="184" t="str">
        <f t="shared" si="411"/>
        <v/>
      </c>
      <c r="G6515" s="184" t="str">
        <f t="shared" si="412"/>
        <v/>
      </c>
      <c r="H6515" s="184" t="str">
        <f t="shared" si="413"/>
        <v/>
      </c>
      <c r="J6515" t="s">
        <v>253</v>
      </c>
      <c r="K6515" t="s">
        <v>253</v>
      </c>
      <c r="L6515">
        <v>339.11828700000001</v>
      </c>
      <c r="R6515">
        <v>339.118292</v>
      </c>
      <c r="S6515" t="s">
        <v>201</v>
      </c>
      <c r="T6515" s="221">
        <v>45566.313194444447</v>
      </c>
    </row>
    <row r="6516" spans="1:20" x14ac:dyDescent="0.35">
      <c r="A6516" t="s">
        <v>112</v>
      </c>
      <c r="B6516" t="s">
        <v>70</v>
      </c>
      <c r="C6516" t="s">
        <v>97</v>
      </c>
      <c r="D6516" s="29">
        <v>45962</v>
      </c>
      <c r="E6516" s="184" t="str">
        <f t="shared" si="410"/>
        <v/>
      </c>
      <c r="F6516" s="184" t="str">
        <f t="shared" si="411"/>
        <v/>
      </c>
      <c r="G6516" s="184" t="str">
        <f t="shared" si="412"/>
        <v/>
      </c>
      <c r="H6516" s="184" t="str">
        <f t="shared" si="413"/>
        <v/>
      </c>
      <c r="J6516" t="s">
        <v>253</v>
      </c>
      <c r="K6516" t="s">
        <v>253</v>
      </c>
      <c r="L6516">
        <v>339.11828700000001</v>
      </c>
      <c r="R6516">
        <v>339.118292</v>
      </c>
      <c r="S6516" t="s">
        <v>201</v>
      </c>
      <c r="T6516" s="221">
        <v>45566.313194444447</v>
      </c>
    </row>
    <row r="6517" spans="1:20" x14ac:dyDescent="0.35">
      <c r="A6517" t="s">
        <v>112</v>
      </c>
      <c r="B6517" t="s">
        <v>70</v>
      </c>
      <c r="C6517" t="s">
        <v>97</v>
      </c>
      <c r="D6517" s="29">
        <v>45963</v>
      </c>
      <c r="E6517" s="184" t="str">
        <f t="shared" si="410"/>
        <v/>
      </c>
      <c r="F6517" s="184" t="str">
        <f t="shared" si="411"/>
        <v/>
      </c>
      <c r="G6517" s="184" t="str">
        <f t="shared" si="412"/>
        <v/>
      </c>
      <c r="H6517" s="184" t="str">
        <f t="shared" si="413"/>
        <v/>
      </c>
      <c r="J6517" t="s">
        <v>253</v>
      </c>
      <c r="K6517" t="s">
        <v>253</v>
      </c>
      <c r="L6517">
        <v>339.11828700000001</v>
      </c>
      <c r="R6517">
        <v>339.118292</v>
      </c>
      <c r="S6517" t="s">
        <v>201</v>
      </c>
      <c r="T6517" s="221">
        <v>45566.313194444447</v>
      </c>
    </row>
    <row r="6518" spans="1:20" x14ac:dyDescent="0.35">
      <c r="A6518" t="s">
        <v>112</v>
      </c>
      <c r="B6518" t="s">
        <v>70</v>
      </c>
      <c r="C6518" t="s">
        <v>97</v>
      </c>
      <c r="D6518" s="29">
        <v>45964</v>
      </c>
      <c r="E6518" s="184" t="str">
        <f t="shared" si="410"/>
        <v/>
      </c>
      <c r="F6518" s="184" t="str">
        <f t="shared" si="411"/>
        <v/>
      </c>
      <c r="G6518" s="184" t="str">
        <f t="shared" si="412"/>
        <v/>
      </c>
      <c r="H6518" s="184" t="str">
        <f t="shared" si="413"/>
        <v/>
      </c>
      <c r="J6518" t="s">
        <v>253</v>
      </c>
      <c r="K6518" t="s">
        <v>253</v>
      </c>
      <c r="L6518">
        <v>339.11828700000001</v>
      </c>
      <c r="R6518">
        <v>339.118292</v>
      </c>
      <c r="S6518" t="s">
        <v>201</v>
      </c>
      <c r="T6518" s="221">
        <v>45566.313194444447</v>
      </c>
    </row>
    <row r="6519" spans="1:20" x14ac:dyDescent="0.35">
      <c r="A6519" t="s">
        <v>112</v>
      </c>
      <c r="B6519" t="s">
        <v>70</v>
      </c>
      <c r="C6519" t="s">
        <v>97</v>
      </c>
      <c r="D6519" s="29">
        <v>45965</v>
      </c>
      <c r="E6519" s="184" t="str">
        <f t="shared" si="410"/>
        <v/>
      </c>
      <c r="F6519" s="184" t="str">
        <f t="shared" si="411"/>
        <v/>
      </c>
      <c r="G6519" s="184" t="str">
        <f t="shared" si="412"/>
        <v/>
      </c>
      <c r="H6519" s="184" t="str">
        <f t="shared" si="413"/>
        <v/>
      </c>
      <c r="J6519" t="s">
        <v>253</v>
      </c>
      <c r="K6519" t="s">
        <v>253</v>
      </c>
      <c r="L6519">
        <v>339.11828700000001</v>
      </c>
      <c r="R6519">
        <v>339.118292</v>
      </c>
      <c r="S6519" t="s">
        <v>201</v>
      </c>
      <c r="T6519" s="221">
        <v>45566.313194444447</v>
      </c>
    </row>
    <row r="6520" spans="1:20" x14ac:dyDescent="0.35">
      <c r="A6520" t="s">
        <v>112</v>
      </c>
      <c r="B6520" t="s">
        <v>70</v>
      </c>
      <c r="C6520" t="s">
        <v>97</v>
      </c>
      <c r="D6520" s="29">
        <v>45966</v>
      </c>
      <c r="E6520" s="184" t="str">
        <f t="shared" si="410"/>
        <v/>
      </c>
      <c r="F6520" s="184" t="str">
        <f t="shared" si="411"/>
        <v/>
      </c>
      <c r="G6520" s="184" t="str">
        <f t="shared" si="412"/>
        <v/>
      </c>
      <c r="H6520" s="184" t="str">
        <f t="shared" si="413"/>
        <v/>
      </c>
      <c r="J6520" t="s">
        <v>253</v>
      </c>
      <c r="K6520" t="s">
        <v>253</v>
      </c>
      <c r="L6520">
        <v>339.11828700000001</v>
      </c>
      <c r="R6520">
        <v>339.118292</v>
      </c>
      <c r="S6520" t="s">
        <v>201</v>
      </c>
      <c r="T6520" s="221">
        <v>45566.313194444447</v>
      </c>
    </row>
    <row r="6521" spans="1:20" x14ac:dyDescent="0.35">
      <c r="A6521" t="s">
        <v>112</v>
      </c>
      <c r="B6521" t="s">
        <v>70</v>
      </c>
      <c r="C6521" t="s">
        <v>97</v>
      </c>
      <c r="D6521" s="29">
        <v>45967</v>
      </c>
      <c r="E6521" s="184" t="str">
        <f t="shared" si="410"/>
        <v/>
      </c>
      <c r="F6521" s="184" t="str">
        <f t="shared" si="411"/>
        <v/>
      </c>
      <c r="G6521" s="184" t="str">
        <f t="shared" si="412"/>
        <v/>
      </c>
      <c r="H6521" s="184" t="str">
        <f t="shared" si="413"/>
        <v/>
      </c>
      <c r="J6521" t="s">
        <v>253</v>
      </c>
      <c r="K6521" t="s">
        <v>253</v>
      </c>
      <c r="L6521">
        <v>339.11828700000001</v>
      </c>
      <c r="R6521">
        <v>339.118292</v>
      </c>
      <c r="S6521" t="s">
        <v>201</v>
      </c>
      <c r="T6521" s="221">
        <v>45566.313194444447</v>
      </c>
    </row>
    <row r="6522" spans="1:20" x14ac:dyDescent="0.35">
      <c r="A6522" t="s">
        <v>112</v>
      </c>
      <c r="B6522" t="s">
        <v>70</v>
      </c>
      <c r="C6522" t="s">
        <v>97</v>
      </c>
      <c r="D6522" s="29">
        <v>45968</v>
      </c>
      <c r="E6522" s="184" t="str">
        <f t="shared" si="410"/>
        <v/>
      </c>
      <c r="F6522" s="184" t="str">
        <f t="shared" si="411"/>
        <v/>
      </c>
      <c r="G6522" s="184" t="str">
        <f t="shared" si="412"/>
        <v/>
      </c>
      <c r="H6522" s="184" t="str">
        <f t="shared" si="413"/>
        <v/>
      </c>
      <c r="J6522" t="s">
        <v>253</v>
      </c>
      <c r="K6522" t="s">
        <v>253</v>
      </c>
      <c r="L6522">
        <v>339.11828700000001</v>
      </c>
      <c r="R6522">
        <v>339.118292</v>
      </c>
      <c r="S6522" t="s">
        <v>201</v>
      </c>
      <c r="T6522" s="221">
        <v>45566.313194444447</v>
      </c>
    </row>
    <row r="6523" spans="1:20" x14ac:dyDescent="0.35">
      <c r="A6523" t="s">
        <v>112</v>
      </c>
      <c r="B6523" t="s">
        <v>70</v>
      </c>
      <c r="C6523" t="s">
        <v>97</v>
      </c>
      <c r="D6523" s="29">
        <v>45969</v>
      </c>
      <c r="E6523" s="184" t="str">
        <f t="shared" si="410"/>
        <v/>
      </c>
      <c r="F6523" s="184" t="str">
        <f t="shared" si="411"/>
        <v/>
      </c>
      <c r="G6523" s="184" t="str">
        <f t="shared" si="412"/>
        <v/>
      </c>
      <c r="H6523" s="184" t="str">
        <f t="shared" si="413"/>
        <v/>
      </c>
      <c r="J6523" t="s">
        <v>253</v>
      </c>
      <c r="K6523" t="s">
        <v>253</v>
      </c>
      <c r="L6523">
        <v>339.11828700000001</v>
      </c>
      <c r="R6523">
        <v>339.118292</v>
      </c>
      <c r="S6523" t="s">
        <v>201</v>
      </c>
      <c r="T6523" s="221">
        <v>45566.313194444447</v>
      </c>
    </row>
    <row r="6524" spans="1:20" x14ac:dyDescent="0.35">
      <c r="A6524" t="s">
        <v>112</v>
      </c>
      <c r="B6524" t="s">
        <v>70</v>
      </c>
      <c r="C6524" t="s">
        <v>97</v>
      </c>
      <c r="D6524" s="29">
        <v>45970</v>
      </c>
      <c r="E6524" s="184" t="str">
        <f t="shared" si="410"/>
        <v/>
      </c>
      <c r="F6524" s="184" t="str">
        <f t="shared" si="411"/>
        <v/>
      </c>
      <c r="G6524" s="184" t="str">
        <f t="shared" si="412"/>
        <v/>
      </c>
      <c r="H6524" s="184" t="str">
        <f t="shared" si="413"/>
        <v/>
      </c>
      <c r="J6524" t="s">
        <v>253</v>
      </c>
      <c r="K6524" t="s">
        <v>253</v>
      </c>
      <c r="L6524">
        <v>339.11828700000001</v>
      </c>
      <c r="R6524">
        <v>339.118292</v>
      </c>
      <c r="S6524" t="s">
        <v>201</v>
      </c>
      <c r="T6524" s="221">
        <v>45566.313194444447</v>
      </c>
    </row>
    <row r="6525" spans="1:20" x14ac:dyDescent="0.35">
      <c r="A6525" t="s">
        <v>112</v>
      </c>
      <c r="B6525" t="s">
        <v>70</v>
      </c>
      <c r="C6525" t="s">
        <v>97</v>
      </c>
      <c r="D6525" s="29">
        <v>45971</v>
      </c>
      <c r="E6525" s="184" t="str">
        <f t="shared" si="410"/>
        <v/>
      </c>
      <c r="F6525" s="184" t="str">
        <f t="shared" si="411"/>
        <v/>
      </c>
      <c r="G6525" s="184" t="str">
        <f t="shared" si="412"/>
        <v/>
      </c>
      <c r="H6525" s="184" t="str">
        <f t="shared" si="413"/>
        <v/>
      </c>
      <c r="J6525" t="s">
        <v>253</v>
      </c>
      <c r="K6525" t="s">
        <v>253</v>
      </c>
      <c r="L6525">
        <v>339.11828700000001</v>
      </c>
      <c r="R6525">
        <v>339.118292</v>
      </c>
      <c r="S6525" t="s">
        <v>201</v>
      </c>
      <c r="T6525" s="221">
        <v>45566.313194444447</v>
      </c>
    </row>
    <row r="6526" spans="1:20" x14ac:dyDescent="0.35">
      <c r="A6526" t="s">
        <v>112</v>
      </c>
      <c r="B6526" t="s">
        <v>70</v>
      </c>
      <c r="C6526" t="s">
        <v>97</v>
      </c>
      <c r="D6526" s="29">
        <v>45972</v>
      </c>
      <c r="E6526" s="184" t="str">
        <f t="shared" si="410"/>
        <v/>
      </c>
      <c r="F6526" s="184" t="str">
        <f t="shared" si="411"/>
        <v/>
      </c>
      <c r="G6526" s="184" t="str">
        <f t="shared" si="412"/>
        <v/>
      </c>
      <c r="H6526" s="184" t="str">
        <f t="shared" si="413"/>
        <v/>
      </c>
      <c r="J6526" t="s">
        <v>253</v>
      </c>
      <c r="K6526" t="s">
        <v>253</v>
      </c>
      <c r="L6526">
        <v>339.11828700000001</v>
      </c>
      <c r="R6526">
        <v>339.118292</v>
      </c>
      <c r="S6526" t="s">
        <v>201</v>
      </c>
      <c r="T6526" s="221">
        <v>45566.313194444447</v>
      </c>
    </row>
    <row r="6527" spans="1:20" x14ac:dyDescent="0.35">
      <c r="A6527" t="s">
        <v>112</v>
      </c>
      <c r="B6527" t="s">
        <v>70</v>
      </c>
      <c r="C6527" t="s">
        <v>97</v>
      </c>
      <c r="D6527" s="29">
        <v>45973</v>
      </c>
      <c r="E6527" s="184" t="str">
        <f t="shared" si="410"/>
        <v/>
      </c>
      <c r="F6527" s="184" t="str">
        <f t="shared" si="411"/>
        <v/>
      </c>
      <c r="G6527" s="184" t="str">
        <f t="shared" si="412"/>
        <v/>
      </c>
      <c r="H6527" s="184" t="str">
        <f t="shared" si="413"/>
        <v/>
      </c>
      <c r="J6527" t="s">
        <v>253</v>
      </c>
      <c r="K6527" t="s">
        <v>253</v>
      </c>
      <c r="L6527">
        <v>339.11828700000001</v>
      </c>
      <c r="R6527">
        <v>339.118292</v>
      </c>
      <c r="S6527" t="s">
        <v>201</v>
      </c>
      <c r="T6527" s="221">
        <v>45566.313194444447</v>
      </c>
    </row>
    <row r="6528" spans="1:20" x14ac:dyDescent="0.35">
      <c r="A6528" t="s">
        <v>112</v>
      </c>
      <c r="B6528" t="s">
        <v>70</v>
      </c>
      <c r="C6528" t="s">
        <v>97</v>
      </c>
      <c r="D6528" s="29">
        <v>45974</v>
      </c>
      <c r="E6528" s="184" t="str">
        <f t="shared" si="410"/>
        <v/>
      </c>
      <c r="F6528" s="184" t="str">
        <f t="shared" si="411"/>
        <v/>
      </c>
      <c r="G6528" s="184" t="str">
        <f t="shared" si="412"/>
        <v/>
      </c>
      <c r="H6528" s="184" t="str">
        <f t="shared" si="413"/>
        <v/>
      </c>
      <c r="J6528" t="s">
        <v>253</v>
      </c>
      <c r="K6528" t="s">
        <v>253</v>
      </c>
      <c r="L6528">
        <v>339.11828700000001</v>
      </c>
      <c r="R6528">
        <v>339.118292</v>
      </c>
      <c r="S6528" t="s">
        <v>201</v>
      </c>
      <c r="T6528" s="221">
        <v>45566.313194444447</v>
      </c>
    </row>
    <row r="6529" spans="1:20" x14ac:dyDescent="0.35">
      <c r="A6529" t="s">
        <v>112</v>
      </c>
      <c r="B6529" t="s">
        <v>70</v>
      </c>
      <c r="C6529" t="s">
        <v>97</v>
      </c>
      <c r="D6529" s="29">
        <v>45975</v>
      </c>
      <c r="E6529" s="184" t="str">
        <f t="shared" si="410"/>
        <v/>
      </c>
      <c r="F6529" s="184" t="str">
        <f t="shared" si="411"/>
        <v/>
      </c>
      <c r="G6529" s="184" t="str">
        <f t="shared" si="412"/>
        <v/>
      </c>
      <c r="H6529" s="184" t="str">
        <f t="shared" si="413"/>
        <v/>
      </c>
      <c r="J6529" t="s">
        <v>253</v>
      </c>
      <c r="K6529" t="s">
        <v>253</v>
      </c>
      <c r="L6529">
        <v>339.11828700000001</v>
      </c>
      <c r="R6529">
        <v>339.118292</v>
      </c>
      <c r="S6529" t="s">
        <v>201</v>
      </c>
      <c r="T6529" s="221">
        <v>45566.313194444447</v>
      </c>
    </row>
    <row r="6530" spans="1:20" x14ac:dyDescent="0.35">
      <c r="A6530" t="s">
        <v>112</v>
      </c>
      <c r="B6530" t="s">
        <v>70</v>
      </c>
      <c r="C6530" t="s">
        <v>97</v>
      </c>
      <c r="D6530" s="29">
        <v>45976</v>
      </c>
      <c r="E6530" s="184" t="str">
        <f t="shared" si="410"/>
        <v/>
      </c>
      <c r="F6530" s="184" t="str">
        <f t="shared" si="411"/>
        <v/>
      </c>
      <c r="G6530" s="184" t="str">
        <f t="shared" si="412"/>
        <v/>
      </c>
      <c r="H6530" s="184" t="str">
        <f t="shared" si="413"/>
        <v/>
      </c>
      <c r="J6530" t="s">
        <v>253</v>
      </c>
      <c r="K6530" t="s">
        <v>253</v>
      </c>
      <c r="L6530">
        <v>339.11828700000001</v>
      </c>
      <c r="R6530">
        <v>339.118292</v>
      </c>
      <c r="S6530" t="s">
        <v>201</v>
      </c>
      <c r="T6530" s="221">
        <v>45566.313194444447</v>
      </c>
    </row>
    <row r="6531" spans="1:20" x14ac:dyDescent="0.35">
      <c r="A6531" t="s">
        <v>112</v>
      </c>
      <c r="B6531" t="s">
        <v>70</v>
      </c>
      <c r="C6531" t="s">
        <v>97</v>
      </c>
      <c r="D6531" s="29">
        <v>45977</v>
      </c>
      <c r="E6531" s="184" t="str">
        <f t="shared" si="410"/>
        <v/>
      </c>
      <c r="F6531" s="184" t="str">
        <f t="shared" si="411"/>
        <v/>
      </c>
      <c r="G6531" s="184" t="str">
        <f t="shared" si="412"/>
        <v/>
      </c>
      <c r="H6531" s="184" t="str">
        <f t="shared" si="413"/>
        <v/>
      </c>
      <c r="J6531" t="s">
        <v>253</v>
      </c>
      <c r="K6531" t="s">
        <v>253</v>
      </c>
      <c r="L6531">
        <v>339.11828700000001</v>
      </c>
      <c r="R6531">
        <v>339.118292</v>
      </c>
      <c r="S6531" t="s">
        <v>201</v>
      </c>
      <c r="T6531" s="221">
        <v>45566.313194444447</v>
      </c>
    </row>
    <row r="6532" spans="1:20" x14ac:dyDescent="0.35">
      <c r="A6532" t="s">
        <v>112</v>
      </c>
      <c r="B6532" t="s">
        <v>70</v>
      </c>
      <c r="C6532" t="s">
        <v>97</v>
      </c>
      <c r="D6532" s="29">
        <v>45978</v>
      </c>
      <c r="E6532" s="184" t="str">
        <f t="shared" si="410"/>
        <v/>
      </c>
      <c r="F6532" s="184" t="str">
        <f t="shared" si="411"/>
        <v/>
      </c>
      <c r="G6532" s="184" t="str">
        <f t="shared" si="412"/>
        <v/>
      </c>
      <c r="H6532" s="184" t="str">
        <f t="shared" si="413"/>
        <v/>
      </c>
      <c r="J6532" t="s">
        <v>253</v>
      </c>
      <c r="K6532" t="s">
        <v>253</v>
      </c>
      <c r="L6532">
        <v>339.11828700000001</v>
      </c>
      <c r="R6532">
        <v>339.118292</v>
      </c>
      <c r="S6532" t="s">
        <v>201</v>
      </c>
      <c r="T6532" s="221">
        <v>45566.313194444447</v>
      </c>
    </row>
    <row r="6533" spans="1:20" x14ac:dyDescent="0.35">
      <c r="A6533" t="s">
        <v>112</v>
      </c>
      <c r="B6533" t="s">
        <v>70</v>
      </c>
      <c r="C6533" t="s">
        <v>97</v>
      </c>
      <c r="D6533" s="29">
        <v>45979</v>
      </c>
      <c r="E6533" s="184" t="str">
        <f t="shared" si="410"/>
        <v/>
      </c>
      <c r="F6533" s="184" t="str">
        <f t="shared" si="411"/>
        <v/>
      </c>
      <c r="G6533" s="184" t="str">
        <f t="shared" si="412"/>
        <v/>
      </c>
      <c r="H6533" s="184" t="str">
        <f t="shared" si="413"/>
        <v/>
      </c>
      <c r="J6533" t="s">
        <v>253</v>
      </c>
      <c r="K6533" t="s">
        <v>253</v>
      </c>
      <c r="L6533">
        <v>339.11828700000001</v>
      </c>
      <c r="R6533">
        <v>339.118292</v>
      </c>
      <c r="S6533" t="s">
        <v>201</v>
      </c>
      <c r="T6533" s="221">
        <v>45566.313194444447</v>
      </c>
    </row>
    <row r="6534" spans="1:20" x14ac:dyDescent="0.35">
      <c r="A6534" t="s">
        <v>112</v>
      </c>
      <c r="B6534" t="s">
        <v>70</v>
      </c>
      <c r="C6534" t="s">
        <v>97</v>
      </c>
      <c r="D6534" s="29">
        <v>45980</v>
      </c>
      <c r="E6534" s="184" t="str">
        <f t="shared" si="410"/>
        <v/>
      </c>
      <c r="F6534" s="184" t="str">
        <f t="shared" si="411"/>
        <v/>
      </c>
      <c r="G6534" s="184" t="str">
        <f t="shared" si="412"/>
        <v/>
      </c>
      <c r="H6534" s="184" t="str">
        <f t="shared" si="413"/>
        <v/>
      </c>
      <c r="J6534" t="s">
        <v>253</v>
      </c>
      <c r="K6534" t="s">
        <v>253</v>
      </c>
      <c r="L6534">
        <v>339.11828700000001</v>
      </c>
      <c r="R6534">
        <v>339.118292</v>
      </c>
      <c r="S6534" t="s">
        <v>201</v>
      </c>
      <c r="T6534" s="221">
        <v>45566.313194444447</v>
      </c>
    </row>
    <row r="6535" spans="1:20" x14ac:dyDescent="0.35">
      <c r="A6535" t="s">
        <v>112</v>
      </c>
      <c r="B6535" t="s">
        <v>70</v>
      </c>
      <c r="C6535" t="s">
        <v>97</v>
      </c>
      <c r="D6535" s="29">
        <v>45981</v>
      </c>
      <c r="E6535" s="184" t="str">
        <f t="shared" si="410"/>
        <v/>
      </c>
      <c r="F6535" s="184" t="str">
        <f t="shared" si="411"/>
        <v/>
      </c>
      <c r="G6535" s="184" t="str">
        <f t="shared" si="412"/>
        <v/>
      </c>
      <c r="H6535" s="184" t="str">
        <f t="shared" si="413"/>
        <v/>
      </c>
      <c r="J6535" t="s">
        <v>253</v>
      </c>
      <c r="K6535" t="s">
        <v>253</v>
      </c>
      <c r="L6535">
        <v>339.11828700000001</v>
      </c>
      <c r="R6535">
        <v>339.118292</v>
      </c>
      <c r="S6535" t="s">
        <v>201</v>
      </c>
      <c r="T6535" s="221">
        <v>45566.313194444447</v>
      </c>
    </row>
    <row r="6536" spans="1:20" x14ac:dyDescent="0.35">
      <c r="A6536" t="s">
        <v>112</v>
      </c>
      <c r="B6536" t="s">
        <v>70</v>
      </c>
      <c r="C6536" t="s">
        <v>97</v>
      </c>
      <c r="D6536" s="29">
        <v>45982</v>
      </c>
      <c r="E6536" s="184" t="str">
        <f t="shared" ref="E6536:E6599" si="414">IF(J6536="","",IF(L6536=0,0,IF(1-(J6536/L6536)&lt;0,"",1-(J6536/L6536))))</f>
        <v/>
      </c>
      <c r="F6536" s="184" t="str">
        <f t="shared" ref="F6536:F6599" si="415">IF(K6536="","",IF(L6536=0,0,IF(1-(K6536/L6536)&lt;0,"",1-(K6536/L6536))))</f>
        <v/>
      </c>
      <c r="G6536" s="184" t="str">
        <f t="shared" ref="G6536:G6599" si="416">IF(J6536="","",IF(1-(J6536/R6536)&lt;0,"",1-(J6536/R6536)))</f>
        <v/>
      </c>
      <c r="H6536" s="184" t="str">
        <f t="shared" ref="H6536:H6599" si="417">IF(K6536="","",IF(1-(K6536/R6536)&lt;0,"",1-(K6536/R6536)))</f>
        <v/>
      </c>
      <c r="J6536" t="s">
        <v>253</v>
      </c>
      <c r="K6536" t="s">
        <v>253</v>
      </c>
      <c r="L6536">
        <v>339.11828700000001</v>
      </c>
      <c r="R6536">
        <v>339.118292</v>
      </c>
      <c r="S6536" t="s">
        <v>201</v>
      </c>
      <c r="T6536" s="221">
        <v>45566.313194444447</v>
      </c>
    </row>
    <row r="6537" spans="1:20" x14ac:dyDescent="0.35">
      <c r="A6537" t="s">
        <v>112</v>
      </c>
      <c r="B6537" t="s">
        <v>70</v>
      </c>
      <c r="C6537" t="s">
        <v>97</v>
      </c>
      <c r="D6537" s="29">
        <v>45983</v>
      </c>
      <c r="E6537" s="184" t="str">
        <f t="shared" si="414"/>
        <v/>
      </c>
      <c r="F6537" s="184" t="str">
        <f t="shared" si="415"/>
        <v/>
      </c>
      <c r="G6537" s="184" t="str">
        <f t="shared" si="416"/>
        <v/>
      </c>
      <c r="H6537" s="184" t="str">
        <f t="shared" si="417"/>
        <v/>
      </c>
      <c r="J6537" t="s">
        <v>253</v>
      </c>
      <c r="K6537" t="s">
        <v>253</v>
      </c>
      <c r="L6537">
        <v>339.11828700000001</v>
      </c>
      <c r="R6537">
        <v>339.118292</v>
      </c>
      <c r="S6537" t="s">
        <v>201</v>
      </c>
      <c r="T6537" s="221">
        <v>45566.313194444447</v>
      </c>
    </row>
    <row r="6538" spans="1:20" x14ac:dyDescent="0.35">
      <c r="A6538" t="s">
        <v>112</v>
      </c>
      <c r="B6538" t="s">
        <v>70</v>
      </c>
      <c r="C6538" t="s">
        <v>97</v>
      </c>
      <c r="D6538" s="29">
        <v>45984</v>
      </c>
      <c r="E6538" s="184" t="str">
        <f t="shared" si="414"/>
        <v/>
      </c>
      <c r="F6538" s="184" t="str">
        <f t="shared" si="415"/>
        <v/>
      </c>
      <c r="G6538" s="184" t="str">
        <f t="shared" si="416"/>
        <v/>
      </c>
      <c r="H6538" s="184" t="str">
        <f t="shared" si="417"/>
        <v/>
      </c>
      <c r="J6538" t="s">
        <v>253</v>
      </c>
      <c r="K6538" t="s">
        <v>253</v>
      </c>
      <c r="L6538">
        <v>339.11828700000001</v>
      </c>
      <c r="R6538">
        <v>339.118292</v>
      </c>
      <c r="S6538" t="s">
        <v>201</v>
      </c>
      <c r="T6538" s="221">
        <v>45566.313194444447</v>
      </c>
    </row>
    <row r="6539" spans="1:20" x14ac:dyDescent="0.35">
      <c r="A6539" t="s">
        <v>112</v>
      </c>
      <c r="B6539" t="s">
        <v>70</v>
      </c>
      <c r="C6539" t="s">
        <v>97</v>
      </c>
      <c r="D6539" s="29">
        <v>45985</v>
      </c>
      <c r="E6539" s="184" t="str">
        <f t="shared" si="414"/>
        <v/>
      </c>
      <c r="F6539" s="184" t="str">
        <f t="shared" si="415"/>
        <v/>
      </c>
      <c r="G6539" s="184" t="str">
        <f t="shared" si="416"/>
        <v/>
      </c>
      <c r="H6539" s="184" t="str">
        <f t="shared" si="417"/>
        <v/>
      </c>
      <c r="J6539" t="s">
        <v>253</v>
      </c>
      <c r="K6539" t="s">
        <v>253</v>
      </c>
      <c r="L6539">
        <v>339.11828700000001</v>
      </c>
      <c r="R6539">
        <v>339.118292</v>
      </c>
      <c r="S6539" t="s">
        <v>201</v>
      </c>
      <c r="T6539" s="221">
        <v>45566.313194444447</v>
      </c>
    </row>
    <row r="6540" spans="1:20" x14ac:dyDescent="0.35">
      <c r="A6540" t="s">
        <v>112</v>
      </c>
      <c r="B6540" t="s">
        <v>70</v>
      </c>
      <c r="C6540" t="s">
        <v>97</v>
      </c>
      <c r="D6540" s="29">
        <v>45986</v>
      </c>
      <c r="E6540" s="184" t="str">
        <f t="shared" si="414"/>
        <v/>
      </c>
      <c r="F6540" s="184" t="str">
        <f t="shared" si="415"/>
        <v/>
      </c>
      <c r="G6540" s="184" t="str">
        <f t="shared" si="416"/>
        <v/>
      </c>
      <c r="H6540" s="184" t="str">
        <f t="shared" si="417"/>
        <v/>
      </c>
      <c r="J6540" t="s">
        <v>253</v>
      </c>
      <c r="K6540" t="s">
        <v>253</v>
      </c>
      <c r="L6540">
        <v>339.11828700000001</v>
      </c>
      <c r="R6540">
        <v>339.118292</v>
      </c>
      <c r="S6540" t="s">
        <v>201</v>
      </c>
      <c r="T6540" s="221">
        <v>45566.313194444447</v>
      </c>
    </row>
    <row r="6541" spans="1:20" x14ac:dyDescent="0.35">
      <c r="A6541" t="s">
        <v>112</v>
      </c>
      <c r="B6541" t="s">
        <v>70</v>
      </c>
      <c r="C6541" t="s">
        <v>97</v>
      </c>
      <c r="D6541" s="29">
        <v>45987</v>
      </c>
      <c r="E6541" s="184" t="str">
        <f t="shared" si="414"/>
        <v/>
      </c>
      <c r="F6541" s="184" t="str">
        <f t="shared" si="415"/>
        <v/>
      </c>
      <c r="G6541" s="184" t="str">
        <f t="shared" si="416"/>
        <v/>
      </c>
      <c r="H6541" s="184" t="str">
        <f t="shared" si="417"/>
        <v/>
      </c>
      <c r="J6541" t="s">
        <v>253</v>
      </c>
      <c r="K6541" t="s">
        <v>253</v>
      </c>
      <c r="L6541">
        <v>339.11828700000001</v>
      </c>
      <c r="R6541">
        <v>339.118292</v>
      </c>
      <c r="S6541" t="s">
        <v>201</v>
      </c>
      <c r="T6541" s="221">
        <v>45566.313194444447</v>
      </c>
    </row>
    <row r="6542" spans="1:20" x14ac:dyDescent="0.35">
      <c r="A6542" t="s">
        <v>112</v>
      </c>
      <c r="B6542" t="s">
        <v>70</v>
      </c>
      <c r="C6542" t="s">
        <v>97</v>
      </c>
      <c r="D6542" s="29">
        <v>45988</v>
      </c>
      <c r="E6542" s="184" t="str">
        <f t="shared" si="414"/>
        <v/>
      </c>
      <c r="F6542" s="184" t="str">
        <f t="shared" si="415"/>
        <v/>
      </c>
      <c r="G6542" s="184" t="str">
        <f t="shared" si="416"/>
        <v/>
      </c>
      <c r="H6542" s="184" t="str">
        <f t="shared" si="417"/>
        <v/>
      </c>
      <c r="J6542" t="s">
        <v>253</v>
      </c>
      <c r="K6542" t="s">
        <v>253</v>
      </c>
      <c r="L6542">
        <v>339.11828700000001</v>
      </c>
      <c r="R6542">
        <v>339.118292</v>
      </c>
      <c r="S6542" t="s">
        <v>201</v>
      </c>
      <c r="T6542" s="221">
        <v>45566.313194444447</v>
      </c>
    </row>
    <row r="6543" spans="1:20" x14ac:dyDescent="0.35">
      <c r="A6543" t="s">
        <v>112</v>
      </c>
      <c r="B6543" t="s">
        <v>70</v>
      </c>
      <c r="C6543" t="s">
        <v>97</v>
      </c>
      <c r="D6543" s="29">
        <v>45989</v>
      </c>
      <c r="E6543" s="184" t="str">
        <f t="shared" si="414"/>
        <v/>
      </c>
      <c r="F6543" s="184" t="str">
        <f t="shared" si="415"/>
        <v/>
      </c>
      <c r="G6543" s="184" t="str">
        <f t="shared" si="416"/>
        <v/>
      </c>
      <c r="H6543" s="184" t="str">
        <f t="shared" si="417"/>
        <v/>
      </c>
      <c r="J6543" t="s">
        <v>253</v>
      </c>
      <c r="K6543" t="s">
        <v>253</v>
      </c>
      <c r="L6543">
        <v>339.11828700000001</v>
      </c>
      <c r="R6543">
        <v>339.118292</v>
      </c>
      <c r="S6543" t="s">
        <v>201</v>
      </c>
      <c r="T6543" s="221">
        <v>45566.313194444447</v>
      </c>
    </row>
    <row r="6544" spans="1:20" x14ac:dyDescent="0.35">
      <c r="A6544" t="s">
        <v>112</v>
      </c>
      <c r="B6544" t="s">
        <v>70</v>
      </c>
      <c r="C6544" t="s">
        <v>97</v>
      </c>
      <c r="D6544" s="29">
        <v>45990</v>
      </c>
      <c r="E6544" s="184" t="str">
        <f t="shared" si="414"/>
        <v/>
      </c>
      <c r="F6544" s="184" t="str">
        <f t="shared" si="415"/>
        <v/>
      </c>
      <c r="G6544" s="184" t="str">
        <f t="shared" si="416"/>
        <v/>
      </c>
      <c r="H6544" s="184" t="str">
        <f t="shared" si="417"/>
        <v/>
      </c>
      <c r="J6544" t="s">
        <v>253</v>
      </c>
      <c r="K6544" t="s">
        <v>253</v>
      </c>
      <c r="L6544">
        <v>339.11828700000001</v>
      </c>
      <c r="R6544">
        <v>339.118292</v>
      </c>
      <c r="S6544" t="s">
        <v>201</v>
      </c>
      <c r="T6544" s="221">
        <v>45566.313194444447</v>
      </c>
    </row>
    <row r="6545" spans="1:20" x14ac:dyDescent="0.35">
      <c r="A6545" t="s">
        <v>112</v>
      </c>
      <c r="B6545" t="s">
        <v>70</v>
      </c>
      <c r="C6545" t="s">
        <v>97</v>
      </c>
      <c r="D6545" s="29">
        <v>45991</v>
      </c>
      <c r="E6545" s="184" t="str">
        <f t="shared" si="414"/>
        <v/>
      </c>
      <c r="F6545" s="184" t="str">
        <f t="shared" si="415"/>
        <v/>
      </c>
      <c r="G6545" s="184" t="str">
        <f t="shared" si="416"/>
        <v/>
      </c>
      <c r="H6545" s="184" t="str">
        <f t="shared" si="417"/>
        <v/>
      </c>
      <c r="J6545" t="s">
        <v>253</v>
      </c>
      <c r="K6545" t="s">
        <v>253</v>
      </c>
      <c r="L6545">
        <v>339.11828700000001</v>
      </c>
      <c r="R6545">
        <v>339.118292</v>
      </c>
      <c r="S6545" t="s">
        <v>201</v>
      </c>
      <c r="T6545" s="221">
        <v>45566.313194444447</v>
      </c>
    </row>
    <row r="6546" spans="1:20" x14ac:dyDescent="0.35">
      <c r="A6546" t="s">
        <v>112</v>
      </c>
      <c r="B6546" t="s">
        <v>70</v>
      </c>
      <c r="C6546" t="s">
        <v>97</v>
      </c>
      <c r="D6546" s="29">
        <v>45992</v>
      </c>
      <c r="E6546" s="184" t="str">
        <f t="shared" si="414"/>
        <v/>
      </c>
      <c r="F6546" s="184" t="str">
        <f t="shared" si="415"/>
        <v/>
      </c>
      <c r="G6546" s="184" t="str">
        <f t="shared" si="416"/>
        <v/>
      </c>
      <c r="H6546" s="184" t="str">
        <f t="shared" si="417"/>
        <v/>
      </c>
      <c r="J6546" t="s">
        <v>253</v>
      </c>
      <c r="K6546" t="s">
        <v>253</v>
      </c>
      <c r="L6546">
        <v>339.11828700000001</v>
      </c>
      <c r="R6546">
        <v>339.118292</v>
      </c>
      <c r="S6546" t="s">
        <v>201</v>
      </c>
      <c r="T6546" s="221">
        <v>45566.313194444447</v>
      </c>
    </row>
    <row r="6547" spans="1:20" x14ac:dyDescent="0.35">
      <c r="A6547" t="s">
        <v>112</v>
      </c>
      <c r="B6547" t="s">
        <v>70</v>
      </c>
      <c r="C6547" t="s">
        <v>97</v>
      </c>
      <c r="D6547" s="29">
        <v>45993</v>
      </c>
      <c r="E6547" s="184" t="str">
        <f t="shared" si="414"/>
        <v/>
      </c>
      <c r="F6547" s="184" t="str">
        <f t="shared" si="415"/>
        <v/>
      </c>
      <c r="G6547" s="184" t="str">
        <f t="shared" si="416"/>
        <v/>
      </c>
      <c r="H6547" s="184" t="str">
        <f t="shared" si="417"/>
        <v/>
      </c>
      <c r="J6547" t="s">
        <v>253</v>
      </c>
      <c r="K6547" t="s">
        <v>253</v>
      </c>
      <c r="L6547">
        <v>339.11828700000001</v>
      </c>
      <c r="R6547">
        <v>339.118292</v>
      </c>
      <c r="S6547" t="s">
        <v>201</v>
      </c>
      <c r="T6547" s="221">
        <v>45566.313194444447</v>
      </c>
    </row>
    <row r="6548" spans="1:20" x14ac:dyDescent="0.35">
      <c r="A6548" t="s">
        <v>112</v>
      </c>
      <c r="B6548" t="s">
        <v>70</v>
      </c>
      <c r="C6548" t="s">
        <v>97</v>
      </c>
      <c r="D6548" s="29">
        <v>45994</v>
      </c>
      <c r="E6548" s="184" t="str">
        <f t="shared" si="414"/>
        <v/>
      </c>
      <c r="F6548" s="184" t="str">
        <f t="shared" si="415"/>
        <v/>
      </c>
      <c r="G6548" s="184" t="str">
        <f t="shared" si="416"/>
        <v/>
      </c>
      <c r="H6548" s="184" t="str">
        <f t="shared" si="417"/>
        <v/>
      </c>
      <c r="J6548" t="s">
        <v>253</v>
      </c>
      <c r="K6548" t="s">
        <v>253</v>
      </c>
      <c r="L6548">
        <v>339.11828700000001</v>
      </c>
      <c r="R6548">
        <v>339.118292</v>
      </c>
      <c r="S6548" t="s">
        <v>201</v>
      </c>
      <c r="T6548" s="221">
        <v>45566.313194444447</v>
      </c>
    </row>
    <row r="6549" spans="1:20" x14ac:dyDescent="0.35">
      <c r="A6549" t="s">
        <v>112</v>
      </c>
      <c r="B6549" t="s">
        <v>70</v>
      </c>
      <c r="C6549" t="s">
        <v>97</v>
      </c>
      <c r="D6549" s="29">
        <v>45995</v>
      </c>
      <c r="E6549" s="184" t="str">
        <f t="shared" si="414"/>
        <v/>
      </c>
      <c r="F6549" s="184" t="str">
        <f t="shared" si="415"/>
        <v/>
      </c>
      <c r="G6549" s="184" t="str">
        <f t="shared" si="416"/>
        <v/>
      </c>
      <c r="H6549" s="184" t="str">
        <f t="shared" si="417"/>
        <v/>
      </c>
      <c r="J6549" t="s">
        <v>253</v>
      </c>
      <c r="K6549" t="s">
        <v>253</v>
      </c>
      <c r="L6549">
        <v>339.11828700000001</v>
      </c>
      <c r="R6549">
        <v>339.118292</v>
      </c>
      <c r="S6549" t="s">
        <v>201</v>
      </c>
      <c r="T6549" s="221">
        <v>45566.313194444447</v>
      </c>
    </row>
    <row r="6550" spans="1:20" x14ac:dyDescent="0.35">
      <c r="A6550" t="s">
        <v>112</v>
      </c>
      <c r="B6550" t="s">
        <v>70</v>
      </c>
      <c r="C6550" t="s">
        <v>97</v>
      </c>
      <c r="D6550" s="29">
        <v>45996</v>
      </c>
      <c r="E6550" s="184" t="str">
        <f t="shared" si="414"/>
        <v/>
      </c>
      <c r="F6550" s="184" t="str">
        <f t="shared" si="415"/>
        <v/>
      </c>
      <c r="G6550" s="184" t="str">
        <f t="shared" si="416"/>
        <v/>
      </c>
      <c r="H6550" s="184" t="str">
        <f t="shared" si="417"/>
        <v/>
      </c>
      <c r="J6550" t="s">
        <v>253</v>
      </c>
      <c r="K6550" t="s">
        <v>253</v>
      </c>
      <c r="L6550">
        <v>339.11828700000001</v>
      </c>
      <c r="R6550">
        <v>339.118292</v>
      </c>
      <c r="S6550" t="s">
        <v>201</v>
      </c>
      <c r="T6550" s="221">
        <v>45566.313194444447</v>
      </c>
    </row>
    <row r="6551" spans="1:20" x14ac:dyDescent="0.35">
      <c r="A6551" t="s">
        <v>112</v>
      </c>
      <c r="B6551" t="s">
        <v>70</v>
      </c>
      <c r="C6551" t="s">
        <v>97</v>
      </c>
      <c r="D6551" s="29">
        <v>45997</v>
      </c>
      <c r="E6551" s="184" t="str">
        <f t="shared" si="414"/>
        <v/>
      </c>
      <c r="F6551" s="184" t="str">
        <f t="shared" si="415"/>
        <v/>
      </c>
      <c r="G6551" s="184" t="str">
        <f t="shared" si="416"/>
        <v/>
      </c>
      <c r="H6551" s="184" t="str">
        <f t="shared" si="417"/>
        <v/>
      </c>
      <c r="J6551" t="s">
        <v>253</v>
      </c>
      <c r="K6551" t="s">
        <v>253</v>
      </c>
      <c r="L6551">
        <v>339.11828700000001</v>
      </c>
      <c r="R6551">
        <v>339.118292</v>
      </c>
      <c r="S6551" t="s">
        <v>201</v>
      </c>
      <c r="T6551" s="221">
        <v>45566.313194444447</v>
      </c>
    </row>
    <row r="6552" spans="1:20" x14ac:dyDescent="0.35">
      <c r="A6552" t="s">
        <v>112</v>
      </c>
      <c r="B6552" t="s">
        <v>70</v>
      </c>
      <c r="C6552" t="s">
        <v>97</v>
      </c>
      <c r="D6552" s="29">
        <v>45998</v>
      </c>
      <c r="E6552" s="184" t="str">
        <f t="shared" si="414"/>
        <v/>
      </c>
      <c r="F6552" s="184" t="str">
        <f t="shared" si="415"/>
        <v/>
      </c>
      <c r="G6552" s="184" t="str">
        <f t="shared" si="416"/>
        <v/>
      </c>
      <c r="H6552" s="184" t="str">
        <f t="shared" si="417"/>
        <v/>
      </c>
      <c r="J6552" t="s">
        <v>253</v>
      </c>
      <c r="K6552" t="s">
        <v>253</v>
      </c>
      <c r="L6552">
        <v>339.11828700000001</v>
      </c>
      <c r="R6552">
        <v>339.118292</v>
      </c>
      <c r="S6552" t="s">
        <v>201</v>
      </c>
      <c r="T6552" s="221">
        <v>45566.313194444447</v>
      </c>
    </row>
    <row r="6553" spans="1:20" x14ac:dyDescent="0.35">
      <c r="A6553" t="s">
        <v>112</v>
      </c>
      <c r="B6553" t="s">
        <v>70</v>
      </c>
      <c r="C6553" t="s">
        <v>97</v>
      </c>
      <c r="D6553" s="29">
        <v>45999</v>
      </c>
      <c r="E6553" s="184" t="str">
        <f t="shared" si="414"/>
        <v/>
      </c>
      <c r="F6553" s="184" t="str">
        <f t="shared" si="415"/>
        <v/>
      </c>
      <c r="G6553" s="184" t="str">
        <f t="shared" si="416"/>
        <v/>
      </c>
      <c r="H6553" s="184" t="str">
        <f t="shared" si="417"/>
        <v/>
      </c>
      <c r="J6553" t="s">
        <v>253</v>
      </c>
      <c r="K6553" t="s">
        <v>253</v>
      </c>
      <c r="L6553">
        <v>339.11828700000001</v>
      </c>
      <c r="R6553">
        <v>339.118292</v>
      </c>
      <c r="S6553" t="s">
        <v>201</v>
      </c>
      <c r="T6553" s="221">
        <v>45566.313194444447</v>
      </c>
    </row>
    <row r="6554" spans="1:20" x14ac:dyDescent="0.35">
      <c r="A6554" t="s">
        <v>112</v>
      </c>
      <c r="B6554" t="s">
        <v>70</v>
      </c>
      <c r="C6554" t="s">
        <v>97</v>
      </c>
      <c r="D6554" s="29">
        <v>46000</v>
      </c>
      <c r="E6554" s="184" t="str">
        <f t="shared" si="414"/>
        <v/>
      </c>
      <c r="F6554" s="184" t="str">
        <f t="shared" si="415"/>
        <v/>
      </c>
      <c r="G6554" s="184" t="str">
        <f t="shared" si="416"/>
        <v/>
      </c>
      <c r="H6554" s="184" t="str">
        <f t="shared" si="417"/>
        <v/>
      </c>
      <c r="J6554" t="s">
        <v>253</v>
      </c>
      <c r="K6554" t="s">
        <v>253</v>
      </c>
      <c r="L6554">
        <v>339.11828700000001</v>
      </c>
      <c r="R6554">
        <v>339.118292</v>
      </c>
      <c r="S6554" t="s">
        <v>201</v>
      </c>
      <c r="T6554" s="221">
        <v>45566.313194444447</v>
      </c>
    </row>
    <row r="6555" spans="1:20" x14ac:dyDescent="0.35">
      <c r="A6555" t="s">
        <v>112</v>
      </c>
      <c r="B6555" t="s">
        <v>70</v>
      </c>
      <c r="C6555" t="s">
        <v>97</v>
      </c>
      <c r="D6555" s="29">
        <v>46001</v>
      </c>
      <c r="E6555" s="184" t="str">
        <f t="shared" si="414"/>
        <v/>
      </c>
      <c r="F6555" s="184" t="str">
        <f t="shared" si="415"/>
        <v/>
      </c>
      <c r="G6555" s="184" t="str">
        <f t="shared" si="416"/>
        <v/>
      </c>
      <c r="H6555" s="184" t="str">
        <f t="shared" si="417"/>
        <v/>
      </c>
      <c r="J6555" t="s">
        <v>253</v>
      </c>
      <c r="K6555" t="s">
        <v>253</v>
      </c>
      <c r="L6555">
        <v>339.11828700000001</v>
      </c>
      <c r="R6555">
        <v>339.118292</v>
      </c>
      <c r="S6555" t="s">
        <v>201</v>
      </c>
      <c r="T6555" s="221">
        <v>45566.313194444447</v>
      </c>
    </row>
    <row r="6556" spans="1:20" x14ac:dyDescent="0.35">
      <c r="A6556" t="s">
        <v>112</v>
      </c>
      <c r="B6556" t="s">
        <v>70</v>
      </c>
      <c r="C6556" t="s">
        <v>97</v>
      </c>
      <c r="D6556" s="29">
        <v>46002</v>
      </c>
      <c r="E6556" s="184" t="str">
        <f t="shared" si="414"/>
        <v/>
      </c>
      <c r="F6556" s="184" t="str">
        <f t="shared" si="415"/>
        <v/>
      </c>
      <c r="G6556" s="184" t="str">
        <f t="shared" si="416"/>
        <v/>
      </c>
      <c r="H6556" s="184" t="str">
        <f t="shared" si="417"/>
        <v/>
      </c>
      <c r="J6556" t="s">
        <v>253</v>
      </c>
      <c r="K6556" t="s">
        <v>253</v>
      </c>
      <c r="L6556">
        <v>339.11828700000001</v>
      </c>
      <c r="R6556">
        <v>339.118292</v>
      </c>
      <c r="S6556" t="s">
        <v>201</v>
      </c>
      <c r="T6556" s="221">
        <v>45566.313194444447</v>
      </c>
    </row>
    <row r="6557" spans="1:20" x14ac:dyDescent="0.35">
      <c r="A6557" t="s">
        <v>112</v>
      </c>
      <c r="B6557" t="s">
        <v>70</v>
      </c>
      <c r="C6557" t="s">
        <v>97</v>
      </c>
      <c r="D6557" s="29">
        <v>46003</v>
      </c>
      <c r="E6557" s="184" t="str">
        <f t="shared" si="414"/>
        <v/>
      </c>
      <c r="F6557" s="184" t="str">
        <f t="shared" si="415"/>
        <v/>
      </c>
      <c r="G6557" s="184" t="str">
        <f t="shared" si="416"/>
        <v/>
      </c>
      <c r="H6557" s="184" t="str">
        <f t="shared" si="417"/>
        <v/>
      </c>
      <c r="J6557" t="s">
        <v>253</v>
      </c>
      <c r="K6557" t="s">
        <v>253</v>
      </c>
      <c r="L6557">
        <v>339.11828700000001</v>
      </c>
      <c r="R6557">
        <v>339.118292</v>
      </c>
      <c r="S6557" t="s">
        <v>201</v>
      </c>
      <c r="T6557" s="221">
        <v>45566.313194444447</v>
      </c>
    </row>
    <row r="6558" spans="1:20" x14ac:dyDescent="0.35">
      <c r="A6558" t="s">
        <v>112</v>
      </c>
      <c r="B6558" t="s">
        <v>70</v>
      </c>
      <c r="C6558" t="s">
        <v>97</v>
      </c>
      <c r="D6558" s="29">
        <v>46004</v>
      </c>
      <c r="E6558" s="184" t="str">
        <f t="shared" si="414"/>
        <v/>
      </c>
      <c r="F6558" s="184" t="str">
        <f t="shared" si="415"/>
        <v/>
      </c>
      <c r="G6558" s="184" t="str">
        <f t="shared" si="416"/>
        <v/>
      </c>
      <c r="H6558" s="184" t="str">
        <f t="shared" si="417"/>
        <v/>
      </c>
      <c r="J6558" t="s">
        <v>253</v>
      </c>
      <c r="K6558" t="s">
        <v>253</v>
      </c>
      <c r="L6558">
        <v>339.11828700000001</v>
      </c>
      <c r="R6558">
        <v>339.118292</v>
      </c>
      <c r="S6558" t="s">
        <v>201</v>
      </c>
      <c r="T6558" s="221">
        <v>45566.313194444447</v>
      </c>
    </row>
    <row r="6559" spans="1:20" x14ac:dyDescent="0.35">
      <c r="A6559" t="s">
        <v>112</v>
      </c>
      <c r="B6559" t="s">
        <v>70</v>
      </c>
      <c r="C6559" t="s">
        <v>97</v>
      </c>
      <c r="D6559" s="29">
        <v>46005</v>
      </c>
      <c r="E6559" s="184" t="str">
        <f t="shared" si="414"/>
        <v/>
      </c>
      <c r="F6559" s="184" t="str">
        <f t="shared" si="415"/>
        <v/>
      </c>
      <c r="G6559" s="184" t="str">
        <f t="shared" si="416"/>
        <v/>
      </c>
      <c r="H6559" s="184" t="str">
        <f t="shared" si="417"/>
        <v/>
      </c>
      <c r="J6559" t="s">
        <v>253</v>
      </c>
      <c r="K6559" t="s">
        <v>253</v>
      </c>
      <c r="L6559">
        <v>339.11828700000001</v>
      </c>
      <c r="R6559">
        <v>339.118292</v>
      </c>
      <c r="S6559" t="s">
        <v>201</v>
      </c>
      <c r="T6559" s="221">
        <v>45566.313194444447</v>
      </c>
    </row>
    <row r="6560" spans="1:20" x14ac:dyDescent="0.35">
      <c r="A6560" t="s">
        <v>112</v>
      </c>
      <c r="B6560" t="s">
        <v>70</v>
      </c>
      <c r="C6560" t="s">
        <v>97</v>
      </c>
      <c r="D6560" s="29">
        <v>46006</v>
      </c>
      <c r="E6560" s="184" t="str">
        <f t="shared" si="414"/>
        <v/>
      </c>
      <c r="F6560" s="184" t="str">
        <f t="shared" si="415"/>
        <v/>
      </c>
      <c r="G6560" s="184" t="str">
        <f t="shared" si="416"/>
        <v/>
      </c>
      <c r="H6560" s="184" t="str">
        <f t="shared" si="417"/>
        <v/>
      </c>
      <c r="J6560" t="s">
        <v>253</v>
      </c>
      <c r="K6560" t="s">
        <v>253</v>
      </c>
      <c r="L6560">
        <v>339.11828700000001</v>
      </c>
      <c r="R6560">
        <v>339.118292</v>
      </c>
      <c r="S6560" t="s">
        <v>201</v>
      </c>
      <c r="T6560" s="221">
        <v>45566.313194444447</v>
      </c>
    </row>
    <row r="6561" spans="1:20" x14ac:dyDescent="0.35">
      <c r="A6561" t="s">
        <v>112</v>
      </c>
      <c r="B6561" t="s">
        <v>70</v>
      </c>
      <c r="C6561" t="s">
        <v>97</v>
      </c>
      <c r="D6561" s="29">
        <v>46007</v>
      </c>
      <c r="E6561" s="184" t="str">
        <f t="shared" si="414"/>
        <v/>
      </c>
      <c r="F6561" s="184" t="str">
        <f t="shared" si="415"/>
        <v/>
      </c>
      <c r="G6561" s="184" t="str">
        <f t="shared" si="416"/>
        <v/>
      </c>
      <c r="H6561" s="184" t="str">
        <f t="shared" si="417"/>
        <v/>
      </c>
      <c r="J6561" t="s">
        <v>253</v>
      </c>
      <c r="K6561" t="s">
        <v>253</v>
      </c>
      <c r="L6561">
        <v>339.11828700000001</v>
      </c>
      <c r="R6561">
        <v>339.118292</v>
      </c>
      <c r="S6561" t="s">
        <v>201</v>
      </c>
      <c r="T6561" s="221">
        <v>45566.313194444447</v>
      </c>
    </row>
    <row r="6562" spans="1:20" x14ac:dyDescent="0.35">
      <c r="A6562" t="s">
        <v>112</v>
      </c>
      <c r="B6562" t="s">
        <v>70</v>
      </c>
      <c r="C6562" t="s">
        <v>97</v>
      </c>
      <c r="D6562" s="29">
        <v>46008</v>
      </c>
      <c r="E6562" s="184" t="str">
        <f t="shared" si="414"/>
        <v/>
      </c>
      <c r="F6562" s="184" t="str">
        <f t="shared" si="415"/>
        <v/>
      </c>
      <c r="G6562" s="184" t="str">
        <f t="shared" si="416"/>
        <v/>
      </c>
      <c r="H6562" s="184" t="str">
        <f t="shared" si="417"/>
        <v/>
      </c>
      <c r="J6562" t="s">
        <v>253</v>
      </c>
      <c r="K6562" t="s">
        <v>253</v>
      </c>
      <c r="L6562">
        <v>339.11828700000001</v>
      </c>
      <c r="R6562">
        <v>339.118292</v>
      </c>
      <c r="S6562" t="s">
        <v>201</v>
      </c>
      <c r="T6562" s="221">
        <v>45566.313194444447</v>
      </c>
    </row>
    <row r="6563" spans="1:20" x14ac:dyDescent="0.35">
      <c r="A6563" t="s">
        <v>112</v>
      </c>
      <c r="B6563" t="s">
        <v>70</v>
      </c>
      <c r="C6563" t="s">
        <v>97</v>
      </c>
      <c r="D6563" s="29">
        <v>46009</v>
      </c>
      <c r="E6563" s="184" t="str">
        <f t="shared" si="414"/>
        <v/>
      </c>
      <c r="F6563" s="184" t="str">
        <f t="shared" si="415"/>
        <v/>
      </c>
      <c r="G6563" s="184" t="str">
        <f t="shared" si="416"/>
        <v/>
      </c>
      <c r="H6563" s="184" t="str">
        <f t="shared" si="417"/>
        <v/>
      </c>
      <c r="J6563" t="s">
        <v>253</v>
      </c>
      <c r="K6563" t="s">
        <v>253</v>
      </c>
      <c r="L6563">
        <v>339.11828700000001</v>
      </c>
      <c r="R6563">
        <v>339.118292</v>
      </c>
      <c r="S6563" t="s">
        <v>201</v>
      </c>
      <c r="T6563" s="221">
        <v>45566.313194444447</v>
      </c>
    </row>
    <row r="6564" spans="1:20" x14ac:dyDescent="0.35">
      <c r="A6564" t="s">
        <v>112</v>
      </c>
      <c r="B6564" t="s">
        <v>70</v>
      </c>
      <c r="C6564" t="s">
        <v>97</v>
      </c>
      <c r="D6564" s="29">
        <v>46010</v>
      </c>
      <c r="E6564" s="184" t="str">
        <f t="shared" si="414"/>
        <v/>
      </c>
      <c r="F6564" s="184" t="str">
        <f t="shared" si="415"/>
        <v/>
      </c>
      <c r="G6564" s="184" t="str">
        <f t="shared" si="416"/>
        <v/>
      </c>
      <c r="H6564" s="184" t="str">
        <f t="shared" si="417"/>
        <v/>
      </c>
      <c r="J6564" t="s">
        <v>253</v>
      </c>
      <c r="K6564" t="s">
        <v>253</v>
      </c>
      <c r="L6564">
        <v>339.11828700000001</v>
      </c>
      <c r="R6564">
        <v>339.118292</v>
      </c>
      <c r="S6564" t="s">
        <v>201</v>
      </c>
      <c r="T6564" s="221">
        <v>45566.313194444447</v>
      </c>
    </row>
    <row r="6565" spans="1:20" x14ac:dyDescent="0.35">
      <c r="A6565" t="s">
        <v>112</v>
      </c>
      <c r="B6565" t="s">
        <v>70</v>
      </c>
      <c r="C6565" t="s">
        <v>97</v>
      </c>
      <c r="D6565" s="29">
        <v>46011</v>
      </c>
      <c r="E6565" s="184" t="str">
        <f t="shared" si="414"/>
        <v/>
      </c>
      <c r="F6565" s="184" t="str">
        <f t="shared" si="415"/>
        <v/>
      </c>
      <c r="G6565" s="184" t="str">
        <f t="shared" si="416"/>
        <v/>
      </c>
      <c r="H6565" s="184" t="str">
        <f t="shared" si="417"/>
        <v/>
      </c>
      <c r="J6565" t="s">
        <v>253</v>
      </c>
      <c r="K6565" t="s">
        <v>253</v>
      </c>
      <c r="L6565">
        <v>339.11828700000001</v>
      </c>
      <c r="R6565">
        <v>339.118292</v>
      </c>
      <c r="S6565" t="s">
        <v>201</v>
      </c>
      <c r="T6565" s="221">
        <v>45566.313194444447</v>
      </c>
    </row>
    <row r="6566" spans="1:20" x14ac:dyDescent="0.35">
      <c r="A6566" t="s">
        <v>112</v>
      </c>
      <c r="B6566" t="s">
        <v>70</v>
      </c>
      <c r="C6566" t="s">
        <v>97</v>
      </c>
      <c r="D6566" s="29">
        <v>46012</v>
      </c>
      <c r="E6566" s="184" t="str">
        <f t="shared" si="414"/>
        <v/>
      </c>
      <c r="F6566" s="184" t="str">
        <f t="shared" si="415"/>
        <v/>
      </c>
      <c r="G6566" s="184" t="str">
        <f t="shared" si="416"/>
        <v/>
      </c>
      <c r="H6566" s="184" t="str">
        <f t="shared" si="417"/>
        <v/>
      </c>
      <c r="J6566" t="s">
        <v>253</v>
      </c>
      <c r="K6566" t="s">
        <v>253</v>
      </c>
      <c r="L6566">
        <v>339.11828700000001</v>
      </c>
      <c r="R6566">
        <v>339.118292</v>
      </c>
      <c r="S6566" t="s">
        <v>201</v>
      </c>
      <c r="T6566" s="221">
        <v>45566.313194444447</v>
      </c>
    </row>
    <row r="6567" spans="1:20" x14ac:dyDescent="0.35">
      <c r="A6567" t="s">
        <v>112</v>
      </c>
      <c r="B6567" t="s">
        <v>70</v>
      </c>
      <c r="C6567" t="s">
        <v>97</v>
      </c>
      <c r="D6567" s="29">
        <v>46013</v>
      </c>
      <c r="E6567" s="184" t="str">
        <f t="shared" si="414"/>
        <v/>
      </c>
      <c r="F6567" s="184" t="str">
        <f t="shared" si="415"/>
        <v/>
      </c>
      <c r="G6567" s="184" t="str">
        <f t="shared" si="416"/>
        <v/>
      </c>
      <c r="H6567" s="184" t="str">
        <f t="shared" si="417"/>
        <v/>
      </c>
      <c r="J6567" t="s">
        <v>253</v>
      </c>
      <c r="K6567" t="s">
        <v>253</v>
      </c>
      <c r="L6567">
        <v>339.11828700000001</v>
      </c>
      <c r="R6567">
        <v>339.118292</v>
      </c>
      <c r="S6567" t="s">
        <v>201</v>
      </c>
      <c r="T6567" s="221">
        <v>45566.313194444447</v>
      </c>
    </row>
    <row r="6568" spans="1:20" x14ac:dyDescent="0.35">
      <c r="A6568" t="s">
        <v>112</v>
      </c>
      <c r="B6568" t="s">
        <v>70</v>
      </c>
      <c r="C6568" t="s">
        <v>97</v>
      </c>
      <c r="D6568" s="29">
        <v>46014</v>
      </c>
      <c r="E6568" s="184" t="str">
        <f t="shared" si="414"/>
        <v/>
      </c>
      <c r="F6568" s="184" t="str">
        <f t="shared" si="415"/>
        <v/>
      </c>
      <c r="G6568" s="184" t="str">
        <f t="shared" si="416"/>
        <v/>
      </c>
      <c r="H6568" s="184" t="str">
        <f t="shared" si="417"/>
        <v/>
      </c>
      <c r="J6568" t="s">
        <v>253</v>
      </c>
      <c r="K6568" t="s">
        <v>253</v>
      </c>
      <c r="L6568">
        <v>339.11828700000001</v>
      </c>
      <c r="R6568">
        <v>339.118292</v>
      </c>
      <c r="S6568" t="s">
        <v>201</v>
      </c>
      <c r="T6568" s="221">
        <v>45566.313194444447</v>
      </c>
    </row>
    <row r="6569" spans="1:20" x14ac:dyDescent="0.35">
      <c r="A6569" t="s">
        <v>112</v>
      </c>
      <c r="B6569" t="s">
        <v>70</v>
      </c>
      <c r="C6569" t="s">
        <v>97</v>
      </c>
      <c r="D6569" s="29">
        <v>46015</v>
      </c>
      <c r="E6569" s="184" t="str">
        <f t="shared" si="414"/>
        <v/>
      </c>
      <c r="F6569" s="184" t="str">
        <f t="shared" si="415"/>
        <v/>
      </c>
      <c r="G6569" s="184" t="str">
        <f t="shared" si="416"/>
        <v/>
      </c>
      <c r="H6569" s="184" t="str">
        <f t="shared" si="417"/>
        <v/>
      </c>
      <c r="J6569" t="s">
        <v>253</v>
      </c>
      <c r="K6569" t="s">
        <v>253</v>
      </c>
      <c r="L6569">
        <v>339.11828700000001</v>
      </c>
      <c r="R6569">
        <v>339.118292</v>
      </c>
      <c r="S6569" t="s">
        <v>201</v>
      </c>
      <c r="T6569" s="221">
        <v>45566.313194444447</v>
      </c>
    </row>
    <row r="6570" spans="1:20" x14ac:dyDescent="0.35">
      <c r="A6570" t="s">
        <v>112</v>
      </c>
      <c r="B6570" t="s">
        <v>70</v>
      </c>
      <c r="C6570" t="s">
        <v>97</v>
      </c>
      <c r="D6570" s="29">
        <v>46016</v>
      </c>
      <c r="E6570" s="184" t="str">
        <f t="shared" si="414"/>
        <v/>
      </c>
      <c r="F6570" s="184" t="str">
        <f t="shared" si="415"/>
        <v/>
      </c>
      <c r="G6570" s="184" t="str">
        <f t="shared" si="416"/>
        <v/>
      </c>
      <c r="H6570" s="184" t="str">
        <f t="shared" si="417"/>
        <v/>
      </c>
      <c r="J6570" t="s">
        <v>253</v>
      </c>
      <c r="K6570" t="s">
        <v>253</v>
      </c>
      <c r="L6570">
        <v>339.11828700000001</v>
      </c>
      <c r="R6570">
        <v>339.118292</v>
      </c>
      <c r="S6570" t="s">
        <v>201</v>
      </c>
      <c r="T6570" s="221">
        <v>45566.313194444447</v>
      </c>
    </row>
    <row r="6571" spans="1:20" x14ac:dyDescent="0.35">
      <c r="A6571" t="s">
        <v>112</v>
      </c>
      <c r="B6571" t="s">
        <v>70</v>
      </c>
      <c r="C6571" t="s">
        <v>97</v>
      </c>
      <c r="D6571" s="29">
        <v>46017</v>
      </c>
      <c r="E6571" s="184" t="str">
        <f t="shared" si="414"/>
        <v/>
      </c>
      <c r="F6571" s="184" t="str">
        <f t="shared" si="415"/>
        <v/>
      </c>
      <c r="G6571" s="184" t="str">
        <f t="shared" si="416"/>
        <v/>
      </c>
      <c r="H6571" s="184" t="str">
        <f t="shared" si="417"/>
        <v/>
      </c>
      <c r="J6571" t="s">
        <v>253</v>
      </c>
      <c r="K6571" t="s">
        <v>253</v>
      </c>
      <c r="L6571">
        <v>339.11828700000001</v>
      </c>
      <c r="R6571">
        <v>339.118292</v>
      </c>
      <c r="S6571" t="s">
        <v>201</v>
      </c>
      <c r="T6571" s="221">
        <v>45566.313194444447</v>
      </c>
    </row>
    <row r="6572" spans="1:20" x14ac:dyDescent="0.35">
      <c r="A6572" t="s">
        <v>112</v>
      </c>
      <c r="B6572" t="s">
        <v>70</v>
      </c>
      <c r="C6572" t="s">
        <v>97</v>
      </c>
      <c r="D6572" s="29">
        <v>46018</v>
      </c>
      <c r="E6572" s="184" t="str">
        <f t="shared" si="414"/>
        <v/>
      </c>
      <c r="F6572" s="184" t="str">
        <f t="shared" si="415"/>
        <v/>
      </c>
      <c r="G6572" s="184" t="str">
        <f t="shared" si="416"/>
        <v/>
      </c>
      <c r="H6572" s="184" t="str">
        <f t="shared" si="417"/>
        <v/>
      </c>
      <c r="J6572" t="s">
        <v>253</v>
      </c>
      <c r="K6572" t="s">
        <v>253</v>
      </c>
      <c r="L6572">
        <v>339.11828700000001</v>
      </c>
      <c r="R6572">
        <v>339.118292</v>
      </c>
      <c r="S6572" t="s">
        <v>201</v>
      </c>
      <c r="T6572" s="221">
        <v>45566.313194444447</v>
      </c>
    </row>
    <row r="6573" spans="1:20" x14ac:dyDescent="0.35">
      <c r="A6573" t="s">
        <v>112</v>
      </c>
      <c r="B6573" t="s">
        <v>70</v>
      </c>
      <c r="C6573" t="s">
        <v>97</v>
      </c>
      <c r="D6573" s="29">
        <v>46019</v>
      </c>
      <c r="E6573" s="184" t="str">
        <f t="shared" si="414"/>
        <v/>
      </c>
      <c r="F6573" s="184" t="str">
        <f t="shared" si="415"/>
        <v/>
      </c>
      <c r="G6573" s="184" t="str">
        <f t="shared" si="416"/>
        <v/>
      </c>
      <c r="H6573" s="184" t="str">
        <f t="shared" si="417"/>
        <v/>
      </c>
      <c r="J6573" t="s">
        <v>253</v>
      </c>
      <c r="K6573" t="s">
        <v>253</v>
      </c>
      <c r="L6573">
        <v>339.11828700000001</v>
      </c>
      <c r="R6573">
        <v>339.118292</v>
      </c>
      <c r="S6573" t="s">
        <v>201</v>
      </c>
      <c r="T6573" s="221">
        <v>45566.313194444447</v>
      </c>
    </row>
    <row r="6574" spans="1:20" x14ac:dyDescent="0.35">
      <c r="A6574" t="s">
        <v>112</v>
      </c>
      <c r="B6574" t="s">
        <v>70</v>
      </c>
      <c r="C6574" t="s">
        <v>97</v>
      </c>
      <c r="D6574" s="29">
        <v>46020</v>
      </c>
      <c r="E6574" s="184" t="str">
        <f t="shared" si="414"/>
        <v/>
      </c>
      <c r="F6574" s="184" t="str">
        <f t="shared" si="415"/>
        <v/>
      </c>
      <c r="G6574" s="184" t="str">
        <f t="shared" si="416"/>
        <v/>
      </c>
      <c r="H6574" s="184" t="str">
        <f t="shared" si="417"/>
        <v/>
      </c>
      <c r="J6574" t="s">
        <v>253</v>
      </c>
      <c r="K6574" t="s">
        <v>253</v>
      </c>
      <c r="L6574">
        <v>339.11828700000001</v>
      </c>
      <c r="R6574">
        <v>339.118292</v>
      </c>
      <c r="S6574" t="s">
        <v>201</v>
      </c>
      <c r="T6574" s="221">
        <v>45566.313194444447</v>
      </c>
    </row>
    <row r="6575" spans="1:20" x14ac:dyDescent="0.35">
      <c r="A6575" t="s">
        <v>112</v>
      </c>
      <c r="B6575" t="s">
        <v>70</v>
      </c>
      <c r="C6575" t="s">
        <v>97</v>
      </c>
      <c r="D6575" s="29">
        <v>46021</v>
      </c>
      <c r="E6575" s="184" t="str">
        <f t="shared" si="414"/>
        <v/>
      </c>
      <c r="F6575" s="184" t="str">
        <f t="shared" si="415"/>
        <v/>
      </c>
      <c r="G6575" s="184" t="str">
        <f t="shared" si="416"/>
        <v/>
      </c>
      <c r="H6575" s="184" t="str">
        <f t="shared" si="417"/>
        <v/>
      </c>
      <c r="J6575" t="s">
        <v>253</v>
      </c>
      <c r="K6575" t="s">
        <v>253</v>
      </c>
      <c r="L6575">
        <v>339.11828700000001</v>
      </c>
      <c r="R6575">
        <v>339.118292</v>
      </c>
      <c r="S6575" t="s">
        <v>201</v>
      </c>
      <c r="T6575" s="221">
        <v>45566.313194444447</v>
      </c>
    </row>
    <row r="6576" spans="1:20" x14ac:dyDescent="0.35">
      <c r="A6576" t="s">
        <v>112</v>
      </c>
      <c r="B6576" t="s">
        <v>70</v>
      </c>
      <c r="C6576" t="s">
        <v>97</v>
      </c>
      <c r="D6576" s="29">
        <v>46022</v>
      </c>
      <c r="E6576" s="184" t="str">
        <f t="shared" si="414"/>
        <v/>
      </c>
      <c r="F6576" s="184" t="str">
        <f t="shared" si="415"/>
        <v/>
      </c>
      <c r="G6576" s="184" t="str">
        <f t="shared" si="416"/>
        <v/>
      </c>
      <c r="H6576" s="184" t="str">
        <f t="shared" si="417"/>
        <v/>
      </c>
      <c r="J6576" t="s">
        <v>253</v>
      </c>
      <c r="K6576" t="s">
        <v>253</v>
      </c>
      <c r="L6576">
        <v>339.11828700000001</v>
      </c>
      <c r="R6576">
        <v>339.118292</v>
      </c>
      <c r="S6576" t="s">
        <v>201</v>
      </c>
      <c r="T6576" s="221">
        <v>45566.313194444447</v>
      </c>
    </row>
    <row r="6577" spans="1:20" x14ac:dyDescent="0.35">
      <c r="A6577" t="s">
        <v>112</v>
      </c>
      <c r="B6577" t="s">
        <v>70</v>
      </c>
      <c r="C6577" t="s">
        <v>92</v>
      </c>
      <c r="D6577" s="29">
        <v>45658</v>
      </c>
      <c r="E6577" s="184" t="str">
        <f t="shared" si="414"/>
        <v/>
      </c>
      <c r="F6577" s="184" t="str">
        <f t="shared" si="415"/>
        <v/>
      </c>
      <c r="G6577" s="184" t="str">
        <f t="shared" si="416"/>
        <v/>
      </c>
      <c r="H6577" s="184" t="str">
        <f t="shared" si="417"/>
        <v/>
      </c>
      <c r="L6577">
        <v>643.3273488928786</v>
      </c>
      <c r="R6577">
        <v>997.40674200000001</v>
      </c>
      <c r="S6577" t="s">
        <v>201</v>
      </c>
      <c r="T6577" s="221">
        <v>45342.344444444447</v>
      </c>
    </row>
    <row r="6578" spans="1:20" x14ac:dyDescent="0.35">
      <c r="A6578" t="s">
        <v>112</v>
      </c>
      <c r="B6578" t="s">
        <v>70</v>
      </c>
      <c r="C6578" t="s">
        <v>92</v>
      </c>
      <c r="D6578" s="29">
        <v>45659</v>
      </c>
      <c r="E6578" s="184" t="str">
        <f t="shared" si="414"/>
        <v/>
      </c>
      <c r="F6578" s="184" t="str">
        <f t="shared" si="415"/>
        <v/>
      </c>
      <c r="G6578" s="184" t="str">
        <f t="shared" si="416"/>
        <v/>
      </c>
      <c r="H6578" s="184" t="str">
        <f t="shared" si="417"/>
        <v/>
      </c>
      <c r="L6578">
        <v>643.3273488928786</v>
      </c>
      <c r="R6578">
        <v>997.40674200000001</v>
      </c>
      <c r="S6578" t="s">
        <v>201</v>
      </c>
      <c r="T6578" s="221">
        <v>45342.344444444447</v>
      </c>
    </row>
    <row r="6579" spans="1:20" x14ac:dyDescent="0.35">
      <c r="A6579" t="s">
        <v>112</v>
      </c>
      <c r="B6579" t="s">
        <v>70</v>
      </c>
      <c r="C6579" t="s">
        <v>92</v>
      </c>
      <c r="D6579" s="29">
        <v>45660</v>
      </c>
      <c r="E6579" s="184" t="str">
        <f t="shared" si="414"/>
        <v/>
      </c>
      <c r="F6579" s="184" t="str">
        <f t="shared" si="415"/>
        <v/>
      </c>
      <c r="G6579" s="184" t="str">
        <f t="shared" si="416"/>
        <v/>
      </c>
      <c r="H6579" s="184" t="str">
        <f t="shared" si="417"/>
        <v/>
      </c>
      <c r="L6579">
        <v>643.3273488928786</v>
      </c>
      <c r="R6579">
        <v>997.40674200000001</v>
      </c>
      <c r="S6579" t="s">
        <v>201</v>
      </c>
      <c r="T6579" s="221">
        <v>45342.345833333333</v>
      </c>
    </row>
    <row r="6580" spans="1:20" x14ac:dyDescent="0.35">
      <c r="A6580" t="s">
        <v>112</v>
      </c>
      <c r="B6580" t="s">
        <v>70</v>
      </c>
      <c r="C6580" t="s">
        <v>92</v>
      </c>
      <c r="D6580" s="29">
        <v>45661</v>
      </c>
      <c r="E6580" s="184" t="str">
        <f t="shared" si="414"/>
        <v/>
      </c>
      <c r="F6580" s="184" t="str">
        <f t="shared" si="415"/>
        <v/>
      </c>
      <c r="G6580" s="184" t="str">
        <f t="shared" si="416"/>
        <v/>
      </c>
      <c r="H6580" s="184" t="str">
        <f t="shared" si="417"/>
        <v/>
      </c>
      <c r="L6580">
        <v>643.3273488928786</v>
      </c>
      <c r="R6580">
        <v>997.40674200000001</v>
      </c>
      <c r="S6580" t="s">
        <v>201</v>
      </c>
      <c r="T6580" s="221">
        <v>45342.345138888886</v>
      </c>
    </row>
    <row r="6581" spans="1:20" x14ac:dyDescent="0.35">
      <c r="A6581" t="s">
        <v>112</v>
      </c>
      <c r="B6581" t="s">
        <v>70</v>
      </c>
      <c r="C6581" t="s">
        <v>92</v>
      </c>
      <c r="D6581" s="29">
        <v>45662</v>
      </c>
      <c r="E6581" s="184" t="str">
        <f t="shared" si="414"/>
        <v/>
      </c>
      <c r="F6581" s="184" t="str">
        <f t="shared" si="415"/>
        <v/>
      </c>
      <c r="G6581" s="184" t="str">
        <f t="shared" si="416"/>
        <v/>
      </c>
      <c r="H6581" s="184" t="str">
        <f t="shared" si="417"/>
        <v/>
      </c>
      <c r="L6581">
        <v>643.3273488928786</v>
      </c>
      <c r="R6581">
        <v>997.40674200000001</v>
      </c>
      <c r="S6581" t="s">
        <v>201</v>
      </c>
      <c r="T6581" s="221">
        <v>45342.345138888886</v>
      </c>
    </row>
    <row r="6582" spans="1:20" x14ac:dyDescent="0.35">
      <c r="A6582" t="s">
        <v>112</v>
      </c>
      <c r="B6582" t="s">
        <v>70</v>
      </c>
      <c r="C6582" t="s">
        <v>92</v>
      </c>
      <c r="D6582" s="29">
        <v>45663</v>
      </c>
      <c r="E6582" s="184" t="str">
        <f t="shared" si="414"/>
        <v/>
      </c>
      <c r="F6582" s="184" t="str">
        <f t="shared" si="415"/>
        <v/>
      </c>
      <c r="G6582" s="184" t="str">
        <f t="shared" si="416"/>
        <v/>
      </c>
      <c r="H6582" s="184" t="str">
        <f t="shared" si="417"/>
        <v/>
      </c>
      <c r="L6582">
        <v>643.3273488928786</v>
      </c>
      <c r="R6582">
        <v>997.40674200000001</v>
      </c>
      <c r="S6582" t="s">
        <v>201</v>
      </c>
      <c r="T6582" s="221">
        <v>45342.344444444447</v>
      </c>
    </row>
    <row r="6583" spans="1:20" x14ac:dyDescent="0.35">
      <c r="A6583" t="s">
        <v>112</v>
      </c>
      <c r="B6583" t="s">
        <v>70</v>
      </c>
      <c r="C6583" t="s">
        <v>92</v>
      </c>
      <c r="D6583" s="29">
        <v>45664</v>
      </c>
      <c r="E6583" s="184" t="str">
        <f t="shared" si="414"/>
        <v/>
      </c>
      <c r="F6583" s="184" t="str">
        <f t="shared" si="415"/>
        <v/>
      </c>
      <c r="G6583" s="184" t="str">
        <f t="shared" si="416"/>
        <v/>
      </c>
      <c r="H6583" s="184" t="str">
        <f t="shared" si="417"/>
        <v/>
      </c>
      <c r="L6583">
        <v>643.3273488928786</v>
      </c>
      <c r="R6583">
        <v>997.40674200000001</v>
      </c>
      <c r="S6583" t="s">
        <v>201</v>
      </c>
      <c r="T6583" s="221">
        <v>45342.345138888886</v>
      </c>
    </row>
    <row r="6584" spans="1:20" x14ac:dyDescent="0.35">
      <c r="A6584" t="s">
        <v>112</v>
      </c>
      <c r="B6584" t="s">
        <v>70</v>
      </c>
      <c r="C6584" t="s">
        <v>92</v>
      </c>
      <c r="D6584" s="29">
        <v>45665</v>
      </c>
      <c r="E6584" s="184" t="str">
        <f t="shared" si="414"/>
        <v/>
      </c>
      <c r="F6584" s="184" t="str">
        <f t="shared" si="415"/>
        <v/>
      </c>
      <c r="G6584" s="184" t="str">
        <f t="shared" si="416"/>
        <v/>
      </c>
      <c r="H6584" s="184" t="str">
        <f t="shared" si="417"/>
        <v/>
      </c>
      <c r="L6584">
        <v>643.3273488928786</v>
      </c>
      <c r="R6584">
        <v>997.40674200000001</v>
      </c>
      <c r="S6584" t="s">
        <v>201</v>
      </c>
      <c r="T6584" s="221">
        <v>45342.345138888886</v>
      </c>
    </row>
    <row r="6585" spans="1:20" x14ac:dyDescent="0.35">
      <c r="A6585" t="s">
        <v>112</v>
      </c>
      <c r="B6585" t="s">
        <v>70</v>
      </c>
      <c r="C6585" t="s">
        <v>92</v>
      </c>
      <c r="D6585" s="29">
        <v>45666</v>
      </c>
      <c r="E6585" s="184" t="str">
        <f t="shared" si="414"/>
        <v/>
      </c>
      <c r="F6585" s="184" t="str">
        <f t="shared" si="415"/>
        <v/>
      </c>
      <c r="G6585" s="184" t="str">
        <f t="shared" si="416"/>
        <v/>
      </c>
      <c r="H6585" s="184" t="str">
        <f t="shared" si="417"/>
        <v/>
      </c>
      <c r="L6585">
        <v>643.3273488928786</v>
      </c>
      <c r="R6585">
        <v>997.40674200000001</v>
      </c>
      <c r="S6585" t="s">
        <v>201</v>
      </c>
      <c r="T6585" s="221">
        <v>45342.345138888886</v>
      </c>
    </row>
    <row r="6586" spans="1:20" x14ac:dyDescent="0.35">
      <c r="A6586" t="s">
        <v>112</v>
      </c>
      <c r="B6586" t="s">
        <v>70</v>
      </c>
      <c r="C6586" t="s">
        <v>92</v>
      </c>
      <c r="D6586" s="29">
        <v>45667</v>
      </c>
      <c r="E6586" s="184" t="str">
        <f t="shared" si="414"/>
        <v/>
      </c>
      <c r="F6586" s="184" t="str">
        <f t="shared" si="415"/>
        <v/>
      </c>
      <c r="G6586" s="184" t="str">
        <f t="shared" si="416"/>
        <v/>
      </c>
      <c r="H6586" s="184" t="str">
        <f t="shared" si="417"/>
        <v/>
      </c>
      <c r="L6586">
        <v>643.3273488928786</v>
      </c>
      <c r="R6586">
        <v>997.40674200000001</v>
      </c>
      <c r="S6586" t="s">
        <v>201</v>
      </c>
      <c r="T6586" s="221">
        <v>45342.345138888886</v>
      </c>
    </row>
    <row r="6587" spans="1:20" x14ac:dyDescent="0.35">
      <c r="A6587" t="s">
        <v>112</v>
      </c>
      <c r="B6587" t="s">
        <v>70</v>
      </c>
      <c r="C6587" t="s">
        <v>92</v>
      </c>
      <c r="D6587" s="29">
        <v>45668</v>
      </c>
      <c r="E6587" s="184" t="str">
        <f t="shared" si="414"/>
        <v/>
      </c>
      <c r="F6587" s="184" t="str">
        <f t="shared" si="415"/>
        <v/>
      </c>
      <c r="G6587" s="184" t="str">
        <f t="shared" si="416"/>
        <v/>
      </c>
      <c r="H6587" s="184" t="str">
        <f t="shared" si="417"/>
        <v/>
      </c>
      <c r="L6587">
        <v>643.3273488928786</v>
      </c>
      <c r="R6587">
        <v>997.40674200000001</v>
      </c>
      <c r="S6587" t="s">
        <v>201</v>
      </c>
      <c r="T6587" s="221">
        <v>45342.345138888886</v>
      </c>
    </row>
    <row r="6588" spans="1:20" x14ac:dyDescent="0.35">
      <c r="A6588" t="s">
        <v>112</v>
      </c>
      <c r="B6588" t="s">
        <v>70</v>
      </c>
      <c r="C6588" t="s">
        <v>92</v>
      </c>
      <c r="D6588" s="29">
        <v>45669</v>
      </c>
      <c r="E6588" s="184" t="str">
        <f t="shared" si="414"/>
        <v/>
      </c>
      <c r="F6588" s="184" t="str">
        <f t="shared" si="415"/>
        <v/>
      </c>
      <c r="G6588" s="184" t="str">
        <f t="shared" si="416"/>
        <v/>
      </c>
      <c r="H6588" s="184" t="str">
        <f t="shared" si="417"/>
        <v/>
      </c>
      <c r="L6588">
        <v>643.3273488928786</v>
      </c>
      <c r="R6588">
        <v>997.40674200000001</v>
      </c>
      <c r="S6588" t="s">
        <v>201</v>
      </c>
      <c r="T6588" s="221">
        <v>45342.345138888886</v>
      </c>
    </row>
    <row r="6589" spans="1:20" x14ac:dyDescent="0.35">
      <c r="A6589" t="s">
        <v>112</v>
      </c>
      <c r="B6589" t="s">
        <v>70</v>
      </c>
      <c r="C6589" t="s">
        <v>92</v>
      </c>
      <c r="D6589" s="29">
        <v>45670</v>
      </c>
      <c r="E6589" s="184" t="str">
        <f t="shared" si="414"/>
        <v/>
      </c>
      <c r="F6589" s="184" t="str">
        <f t="shared" si="415"/>
        <v/>
      </c>
      <c r="G6589" s="184" t="str">
        <f t="shared" si="416"/>
        <v/>
      </c>
      <c r="H6589" s="184" t="str">
        <f t="shared" si="417"/>
        <v/>
      </c>
      <c r="L6589">
        <v>643.3273488928786</v>
      </c>
      <c r="R6589">
        <v>997.40674200000001</v>
      </c>
      <c r="S6589" t="s">
        <v>201</v>
      </c>
      <c r="T6589" s="221">
        <v>45342.345833333333</v>
      </c>
    </row>
    <row r="6590" spans="1:20" x14ac:dyDescent="0.35">
      <c r="A6590" t="s">
        <v>112</v>
      </c>
      <c r="B6590" t="s">
        <v>70</v>
      </c>
      <c r="C6590" t="s">
        <v>92</v>
      </c>
      <c r="D6590" s="29">
        <v>45671</v>
      </c>
      <c r="E6590" s="184" t="str">
        <f t="shared" si="414"/>
        <v/>
      </c>
      <c r="F6590" s="184" t="str">
        <f t="shared" si="415"/>
        <v/>
      </c>
      <c r="G6590" s="184" t="str">
        <f t="shared" si="416"/>
        <v/>
      </c>
      <c r="H6590" s="184" t="str">
        <f t="shared" si="417"/>
        <v/>
      </c>
      <c r="L6590">
        <v>643.3273488928786</v>
      </c>
      <c r="R6590">
        <v>997.40674200000001</v>
      </c>
      <c r="S6590" t="s">
        <v>201</v>
      </c>
      <c r="T6590" s="221">
        <v>45342.345138888886</v>
      </c>
    </row>
    <row r="6591" spans="1:20" x14ac:dyDescent="0.35">
      <c r="A6591" t="s">
        <v>112</v>
      </c>
      <c r="B6591" t="s">
        <v>70</v>
      </c>
      <c r="C6591" t="s">
        <v>92</v>
      </c>
      <c r="D6591" s="29">
        <v>45672</v>
      </c>
      <c r="E6591" s="184" t="str">
        <f t="shared" si="414"/>
        <v/>
      </c>
      <c r="F6591" s="184" t="str">
        <f t="shared" si="415"/>
        <v/>
      </c>
      <c r="G6591" s="184" t="str">
        <f t="shared" si="416"/>
        <v/>
      </c>
      <c r="H6591" s="184" t="str">
        <f t="shared" si="417"/>
        <v/>
      </c>
      <c r="L6591">
        <v>643.3273488928786</v>
      </c>
      <c r="R6591">
        <v>997.40674200000001</v>
      </c>
      <c r="S6591" t="s">
        <v>201</v>
      </c>
      <c r="T6591" s="221">
        <v>45342.345138888886</v>
      </c>
    </row>
    <row r="6592" spans="1:20" x14ac:dyDescent="0.35">
      <c r="A6592" t="s">
        <v>112</v>
      </c>
      <c r="B6592" t="s">
        <v>70</v>
      </c>
      <c r="C6592" t="s">
        <v>92</v>
      </c>
      <c r="D6592" s="29">
        <v>45673</v>
      </c>
      <c r="E6592" s="184" t="str">
        <f t="shared" si="414"/>
        <v/>
      </c>
      <c r="F6592" s="184" t="str">
        <f t="shared" si="415"/>
        <v/>
      </c>
      <c r="G6592" s="184" t="str">
        <f t="shared" si="416"/>
        <v/>
      </c>
      <c r="H6592" s="184" t="str">
        <f t="shared" si="417"/>
        <v/>
      </c>
      <c r="L6592">
        <v>643.3273488928786</v>
      </c>
      <c r="R6592">
        <v>997.40674200000001</v>
      </c>
      <c r="S6592" t="s">
        <v>201</v>
      </c>
      <c r="T6592" s="221">
        <v>45342.345833333333</v>
      </c>
    </row>
    <row r="6593" spans="1:20" x14ac:dyDescent="0.35">
      <c r="A6593" t="s">
        <v>112</v>
      </c>
      <c r="B6593" t="s">
        <v>70</v>
      </c>
      <c r="C6593" t="s">
        <v>92</v>
      </c>
      <c r="D6593" s="29">
        <v>45674</v>
      </c>
      <c r="E6593" s="184" t="str">
        <f t="shared" si="414"/>
        <v/>
      </c>
      <c r="F6593" s="184" t="str">
        <f t="shared" si="415"/>
        <v/>
      </c>
      <c r="G6593" s="184" t="str">
        <f t="shared" si="416"/>
        <v/>
      </c>
      <c r="H6593" s="184" t="str">
        <f t="shared" si="417"/>
        <v/>
      </c>
      <c r="L6593">
        <v>643.3273488928786</v>
      </c>
      <c r="R6593">
        <v>997.40674200000001</v>
      </c>
      <c r="S6593" t="s">
        <v>201</v>
      </c>
      <c r="T6593" s="221">
        <v>45342.345138888886</v>
      </c>
    </row>
    <row r="6594" spans="1:20" x14ac:dyDescent="0.35">
      <c r="A6594" t="s">
        <v>112</v>
      </c>
      <c r="B6594" t="s">
        <v>70</v>
      </c>
      <c r="C6594" t="s">
        <v>92</v>
      </c>
      <c r="D6594" s="29">
        <v>45675</v>
      </c>
      <c r="E6594" s="184" t="str">
        <f t="shared" si="414"/>
        <v/>
      </c>
      <c r="F6594" s="184" t="str">
        <f t="shared" si="415"/>
        <v/>
      </c>
      <c r="G6594" s="184" t="str">
        <f t="shared" si="416"/>
        <v/>
      </c>
      <c r="H6594" s="184" t="str">
        <f t="shared" si="417"/>
        <v/>
      </c>
      <c r="L6594">
        <v>643.3273488928786</v>
      </c>
      <c r="R6594">
        <v>997.40674200000001</v>
      </c>
      <c r="S6594" t="s">
        <v>201</v>
      </c>
      <c r="T6594" s="221">
        <v>45342.345138888886</v>
      </c>
    </row>
    <row r="6595" spans="1:20" x14ac:dyDescent="0.35">
      <c r="A6595" t="s">
        <v>112</v>
      </c>
      <c r="B6595" t="s">
        <v>70</v>
      </c>
      <c r="C6595" t="s">
        <v>92</v>
      </c>
      <c r="D6595" s="29">
        <v>45676</v>
      </c>
      <c r="E6595" s="184" t="str">
        <f t="shared" si="414"/>
        <v/>
      </c>
      <c r="F6595" s="184" t="str">
        <f t="shared" si="415"/>
        <v/>
      </c>
      <c r="G6595" s="184" t="str">
        <f t="shared" si="416"/>
        <v/>
      </c>
      <c r="H6595" s="184" t="str">
        <f t="shared" si="417"/>
        <v/>
      </c>
      <c r="L6595">
        <v>643.3273488928786</v>
      </c>
      <c r="R6595">
        <v>997.40674200000001</v>
      </c>
      <c r="S6595" t="s">
        <v>201</v>
      </c>
      <c r="T6595" s="221">
        <v>45342.34652777778</v>
      </c>
    </row>
    <row r="6596" spans="1:20" x14ac:dyDescent="0.35">
      <c r="A6596" t="s">
        <v>112</v>
      </c>
      <c r="B6596" t="s">
        <v>70</v>
      </c>
      <c r="C6596" t="s">
        <v>92</v>
      </c>
      <c r="D6596" s="29">
        <v>45677</v>
      </c>
      <c r="E6596" s="184" t="str">
        <f t="shared" si="414"/>
        <v/>
      </c>
      <c r="F6596" s="184" t="str">
        <f t="shared" si="415"/>
        <v/>
      </c>
      <c r="G6596" s="184" t="str">
        <f t="shared" si="416"/>
        <v/>
      </c>
      <c r="H6596" s="184" t="str">
        <f t="shared" si="417"/>
        <v/>
      </c>
      <c r="L6596">
        <v>643.3273488928786</v>
      </c>
      <c r="R6596">
        <v>997.40674200000001</v>
      </c>
      <c r="S6596" t="s">
        <v>201</v>
      </c>
      <c r="T6596" s="221">
        <v>45342.345138888886</v>
      </c>
    </row>
    <row r="6597" spans="1:20" x14ac:dyDescent="0.35">
      <c r="A6597" t="s">
        <v>112</v>
      </c>
      <c r="B6597" t="s">
        <v>70</v>
      </c>
      <c r="C6597" t="s">
        <v>92</v>
      </c>
      <c r="D6597" s="29">
        <v>45678</v>
      </c>
      <c r="E6597" s="184" t="str">
        <f t="shared" si="414"/>
        <v/>
      </c>
      <c r="F6597" s="184" t="str">
        <f t="shared" si="415"/>
        <v/>
      </c>
      <c r="G6597" s="184" t="str">
        <f t="shared" si="416"/>
        <v/>
      </c>
      <c r="H6597" s="184" t="str">
        <f t="shared" si="417"/>
        <v/>
      </c>
      <c r="L6597">
        <v>643.3273488928786</v>
      </c>
      <c r="R6597">
        <v>997.40674200000001</v>
      </c>
      <c r="S6597" t="s">
        <v>201</v>
      </c>
      <c r="T6597" s="221">
        <v>45342.345833333333</v>
      </c>
    </row>
    <row r="6598" spans="1:20" x14ac:dyDescent="0.35">
      <c r="A6598" t="s">
        <v>112</v>
      </c>
      <c r="B6598" t="s">
        <v>70</v>
      </c>
      <c r="C6598" t="s">
        <v>92</v>
      </c>
      <c r="D6598" s="29">
        <v>45679</v>
      </c>
      <c r="E6598" s="184" t="str">
        <f t="shared" si="414"/>
        <v/>
      </c>
      <c r="F6598" s="184" t="str">
        <f t="shared" si="415"/>
        <v/>
      </c>
      <c r="G6598" s="184" t="str">
        <f t="shared" si="416"/>
        <v/>
      </c>
      <c r="H6598" s="184" t="str">
        <f t="shared" si="417"/>
        <v/>
      </c>
      <c r="L6598">
        <v>643.3273488928786</v>
      </c>
      <c r="R6598">
        <v>997.40674200000001</v>
      </c>
      <c r="S6598" t="s">
        <v>201</v>
      </c>
      <c r="T6598" s="221">
        <v>45342.345833333333</v>
      </c>
    </row>
    <row r="6599" spans="1:20" x14ac:dyDescent="0.35">
      <c r="A6599" t="s">
        <v>112</v>
      </c>
      <c r="B6599" t="s">
        <v>70</v>
      </c>
      <c r="C6599" t="s">
        <v>92</v>
      </c>
      <c r="D6599" s="29">
        <v>45680</v>
      </c>
      <c r="E6599" s="184" t="str">
        <f t="shared" si="414"/>
        <v/>
      </c>
      <c r="F6599" s="184" t="str">
        <f t="shared" si="415"/>
        <v/>
      </c>
      <c r="G6599" s="184" t="str">
        <f t="shared" si="416"/>
        <v/>
      </c>
      <c r="H6599" s="184" t="str">
        <f t="shared" si="417"/>
        <v/>
      </c>
      <c r="L6599">
        <v>643.3273488928786</v>
      </c>
      <c r="R6599">
        <v>997.40674200000001</v>
      </c>
      <c r="S6599" t="s">
        <v>201</v>
      </c>
      <c r="T6599" s="221">
        <v>45342.345833333333</v>
      </c>
    </row>
    <row r="6600" spans="1:20" x14ac:dyDescent="0.35">
      <c r="A6600" t="s">
        <v>112</v>
      </c>
      <c r="B6600" t="s">
        <v>70</v>
      </c>
      <c r="C6600" t="s">
        <v>92</v>
      </c>
      <c r="D6600" s="29">
        <v>45681</v>
      </c>
      <c r="E6600" s="184" t="str">
        <f t="shared" ref="E6600:E6663" si="418">IF(J6600="","",IF(L6600=0,0,IF(1-(J6600/L6600)&lt;0,"",1-(J6600/L6600))))</f>
        <v/>
      </c>
      <c r="F6600" s="184" t="str">
        <f t="shared" ref="F6600:F6663" si="419">IF(K6600="","",IF(L6600=0,0,IF(1-(K6600/L6600)&lt;0,"",1-(K6600/L6600))))</f>
        <v/>
      </c>
      <c r="G6600" s="184" t="str">
        <f t="shared" ref="G6600:G6663" si="420">IF(J6600="","",IF(1-(J6600/R6600)&lt;0,"",1-(J6600/R6600)))</f>
        <v/>
      </c>
      <c r="H6600" s="184" t="str">
        <f t="shared" ref="H6600:H6663" si="421">IF(K6600="","",IF(1-(K6600/R6600)&lt;0,"",1-(K6600/R6600)))</f>
        <v/>
      </c>
      <c r="L6600">
        <v>643.3273488928786</v>
      </c>
      <c r="R6600">
        <v>997.40674200000001</v>
      </c>
      <c r="S6600" t="s">
        <v>201</v>
      </c>
      <c r="T6600" s="221">
        <v>45342.345138888886</v>
      </c>
    </row>
    <row r="6601" spans="1:20" x14ac:dyDescent="0.35">
      <c r="A6601" t="s">
        <v>112</v>
      </c>
      <c r="B6601" t="s">
        <v>70</v>
      </c>
      <c r="C6601" t="s">
        <v>92</v>
      </c>
      <c r="D6601" s="29">
        <v>45682</v>
      </c>
      <c r="E6601" s="184" t="str">
        <f t="shared" si="418"/>
        <v/>
      </c>
      <c r="F6601" s="184" t="str">
        <f t="shared" si="419"/>
        <v/>
      </c>
      <c r="G6601" s="184" t="str">
        <f t="shared" si="420"/>
        <v/>
      </c>
      <c r="H6601" s="184" t="str">
        <f t="shared" si="421"/>
        <v/>
      </c>
      <c r="L6601">
        <v>643.3273488928786</v>
      </c>
      <c r="R6601">
        <v>997.40674200000001</v>
      </c>
      <c r="S6601" t="s">
        <v>201</v>
      </c>
      <c r="T6601" s="221">
        <v>45342.345833333333</v>
      </c>
    </row>
    <row r="6602" spans="1:20" x14ac:dyDescent="0.35">
      <c r="A6602" t="s">
        <v>112</v>
      </c>
      <c r="B6602" t="s">
        <v>70</v>
      </c>
      <c r="C6602" t="s">
        <v>92</v>
      </c>
      <c r="D6602" s="29">
        <v>45683</v>
      </c>
      <c r="E6602" s="184" t="str">
        <f t="shared" si="418"/>
        <v/>
      </c>
      <c r="F6602" s="184" t="str">
        <f t="shared" si="419"/>
        <v/>
      </c>
      <c r="G6602" s="184" t="str">
        <f t="shared" si="420"/>
        <v/>
      </c>
      <c r="H6602" s="184" t="str">
        <f t="shared" si="421"/>
        <v/>
      </c>
      <c r="L6602">
        <v>643.3273488928786</v>
      </c>
      <c r="R6602">
        <v>997.40674200000001</v>
      </c>
      <c r="S6602" t="s">
        <v>201</v>
      </c>
      <c r="T6602" s="221">
        <v>45342.345833333333</v>
      </c>
    </row>
    <row r="6603" spans="1:20" x14ac:dyDescent="0.35">
      <c r="A6603" t="s">
        <v>112</v>
      </c>
      <c r="B6603" t="s">
        <v>70</v>
      </c>
      <c r="C6603" t="s">
        <v>92</v>
      </c>
      <c r="D6603" s="29">
        <v>45684</v>
      </c>
      <c r="E6603" s="184" t="str">
        <f t="shared" si="418"/>
        <v/>
      </c>
      <c r="F6603" s="184" t="str">
        <f t="shared" si="419"/>
        <v/>
      </c>
      <c r="G6603" s="184" t="str">
        <f t="shared" si="420"/>
        <v/>
      </c>
      <c r="H6603" s="184" t="str">
        <f t="shared" si="421"/>
        <v/>
      </c>
      <c r="L6603">
        <v>643.3273488928786</v>
      </c>
      <c r="R6603">
        <v>997.40674200000001</v>
      </c>
      <c r="S6603" t="s">
        <v>201</v>
      </c>
      <c r="T6603" s="221">
        <v>45342.34652777778</v>
      </c>
    </row>
    <row r="6604" spans="1:20" x14ac:dyDescent="0.35">
      <c r="A6604" t="s">
        <v>112</v>
      </c>
      <c r="B6604" t="s">
        <v>70</v>
      </c>
      <c r="C6604" t="s">
        <v>92</v>
      </c>
      <c r="D6604" s="29">
        <v>45685</v>
      </c>
      <c r="E6604" s="184" t="str">
        <f t="shared" si="418"/>
        <v/>
      </c>
      <c r="F6604" s="184" t="str">
        <f t="shared" si="419"/>
        <v/>
      </c>
      <c r="G6604" s="184" t="str">
        <f t="shared" si="420"/>
        <v/>
      </c>
      <c r="H6604" s="184" t="str">
        <f t="shared" si="421"/>
        <v/>
      </c>
      <c r="L6604">
        <v>643.3273488928786</v>
      </c>
      <c r="R6604">
        <v>997.40674200000001</v>
      </c>
      <c r="S6604" t="s">
        <v>201</v>
      </c>
      <c r="T6604" s="221">
        <v>45342.345833333333</v>
      </c>
    </row>
    <row r="6605" spans="1:20" x14ac:dyDescent="0.35">
      <c r="A6605" t="s">
        <v>112</v>
      </c>
      <c r="B6605" t="s">
        <v>70</v>
      </c>
      <c r="C6605" t="s">
        <v>92</v>
      </c>
      <c r="D6605" s="29">
        <v>45686</v>
      </c>
      <c r="E6605" s="184" t="str">
        <f t="shared" si="418"/>
        <v/>
      </c>
      <c r="F6605" s="184" t="str">
        <f t="shared" si="419"/>
        <v/>
      </c>
      <c r="G6605" s="184" t="str">
        <f t="shared" si="420"/>
        <v/>
      </c>
      <c r="H6605" s="184" t="str">
        <f t="shared" si="421"/>
        <v/>
      </c>
      <c r="L6605">
        <v>643.3273488928786</v>
      </c>
      <c r="R6605">
        <v>997.40674200000001</v>
      </c>
      <c r="S6605" t="s">
        <v>201</v>
      </c>
      <c r="T6605" s="221">
        <v>45342.345833333333</v>
      </c>
    </row>
    <row r="6606" spans="1:20" x14ac:dyDescent="0.35">
      <c r="A6606" t="s">
        <v>112</v>
      </c>
      <c r="B6606" t="s">
        <v>70</v>
      </c>
      <c r="C6606" t="s">
        <v>92</v>
      </c>
      <c r="D6606" s="29">
        <v>45687</v>
      </c>
      <c r="E6606" s="184" t="str">
        <f t="shared" si="418"/>
        <v/>
      </c>
      <c r="F6606" s="184" t="str">
        <f t="shared" si="419"/>
        <v/>
      </c>
      <c r="G6606" s="184" t="str">
        <f t="shared" si="420"/>
        <v/>
      </c>
      <c r="H6606" s="184" t="str">
        <f t="shared" si="421"/>
        <v/>
      </c>
      <c r="L6606">
        <v>643.3273488928786</v>
      </c>
      <c r="R6606">
        <v>997.40674200000001</v>
      </c>
      <c r="S6606" t="s">
        <v>201</v>
      </c>
      <c r="T6606" s="221">
        <v>45342.345833333333</v>
      </c>
    </row>
    <row r="6607" spans="1:20" x14ac:dyDescent="0.35">
      <c r="A6607" t="s">
        <v>112</v>
      </c>
      <c r="B6607" t="s">
        <v>70</v>
      </c>
      <c r="C6607" t="s">
        <v>92</v>
      </c>
      <c r="D6607" s="29">
        <v>45688</v>
      </c>
      <c r="E6607" s="184" t="str">
        <f t="shared" si="418"/>
        <v/>
      </c>
      <c r="F6607" s="184" t="str">
        <f t="shared" si="419"/>
        <v/>
      </c>
      <c r="G6607" s="184" t="str">
        <f t="shared" si="420"/>
        <v/>
      </c>
      <c r="H6607" s="184" t="str">
        <f t="shared" si="421"/>
        <v/>
      </c>
      <c r="L6607">
        <v>643.3273488928786</v>
      </c>
      <c r="R6607">
        <v>997.40674200000001</v>
      </c>
      <c r="S6607" t="s">
        <v>201</v>
      </c>
      <c r="T6607" s="221">
        <v>45342.345833333333</v>
      </c>
    </row>
    <row r="6608" spans="1:20" x14ac:dyDescent="0.35">
      <c r="A6608" t="s">
        <v>112</v>
      </c>
      <c r="B6608" t="s">
        <v>70</v>
      </c>
      <c r="C6608" t="s">
        <v>92</v>
      </c>
      <c r="D6608" s="29">
        <v>45689</v>
      </c>
      <c r="E6608" s="184" t="str">
        <f t="shared" si="418"/>
        <v/>
      </c>
      <c r="F6608" s="184" t="str">
        <f t="shared" si="419"/>
        <v/>
      </c>
      <c r="G6608" s="184" t="str">
        <f t="shared" si="420"/>
        <v/>
      </c>
      <c r="H6608" s="184" t="str">
        <f t="shared" si="421"/>
        <v/>
      </c>
      <c r="L6608">
        <v>643.3273488928786</v>
      </c>
      <c r="R6608">
        <v>997.40674200000001</v>
      </c>
      <c r="S6608" t="s">
        <v>201</v>
      </c>
      <c r="T6608" s="221">
        <v>45352.31527777778</v>
      </c>
    </row>
    <row r="6609" spans="1:20" x14ac:dyDescent="0.35">
      <c r="A6609" t="s">
        <v>112</v>
      </c>
      <c r="B6609" t="s">
        <v>70</v>
      </c>
      <c r="C6609" t="s">
        <v>92</v>
      </c>
      <c r="D6609" s="29">
        <v>45690</v>
      </c>
      <c r="E6609" s="184" t="str">
        <f t="shared" si="418"/>
        <v/>
      </c>
      <c r="F6609" s="184" t="str">
        <f t="shared" si="419"/>
        <v/>
      </c>
      <c r="G6609" s="184" t="str">
        <f t="shared" si="420"/>
        <v/>
      </c>
      <c r="H6609" s="184" t="str">
        <f t="shared" si="421"/>
        <v/>
      </c>
      <c r="L6609">
        <v>643.3273488928786</v>
      </c>
      <c r="R6609">
        <v>997.40674200000001</v>
      </c>
      <c r="S6609" t="s">
        <v>201</v>
      </c>
      <c r="T6609" s="221">
        <v>45352.315972222219</v>
      </c>
    </row>
    <row r="6610" spans="1:20" x14ac:dyDescent="0.35">
      <c r="A6610" t="s">
        <v>112</v>
      </c>
      <c r="B6610" t="s">
        <v>70</v>
      </c>
      <c r="C6610" t="s">
        <v>92</v>
      </c>
      <c r="D6610" s="29">
        <v>45691</v>
      </c>
      <c r="E6610" s="184" t="str">
        <f t="shared" si="418"/>
        <v/>
      </c>
      <c r="F6610" s="184" t="str">
        <f t="shared" si="419"/>
        <v/>
      </c>
      <c r="G6610" s="184" t="str">
        <f t="shared" si="420"/>
        <v/>
      </c>
      <c r="H6610" s="184" t="str">
        <f t="shared" si="421"/>
        <v/>
      </c>
      <c r="L6610">
        <v>643.3273488928786</v>
      </c>
      <c r="R6610">
        <v>997.40674200000001</v>
      </c>
      <c r="S6610" t="s">
        <v>201</v>
      </c>
      <c r="T6610" s="221">
        <v>45352.316666666666</v>
      </c>
    </row>
    <row r="6611" spans="1:20" x14ac:dyDescent="0.35">
      <c r="A6611" t="s">
        <v>112</v>
      </c>
      <c r="B6611" t="s">
        <v>70</v>
      </c>
      <c r="C6611" t="s">
        <v>92</v>
      </c>
      <c r="D6611" s="29">
        <v>45692</v>
      </c>
      <c r="E6611" s="184" t="str">
        <f t="shared" si="418"/>
        <v/>
      </c>
      <c r="F6611" s="184" t="str">
        <f t="shared" si="419"/>
        <v/>
      </c>
      <c r="G6611" s="184" t="str">
        <f t="shared" si="420"/>
        <v/>
      </c>
      <c r="H6611" s="184" t="str">
        <f t="shared" si="421"/>
        <v/>
      </c>
      <c r="L6611">
        <v>643.3273488928786</v>
      </c>
      <c r="R6611">
        <v>997.40674200000001</v>
      </c>
      <c r="S6611" t="s">
        <v>201</v>
      </c>
      <c r="T6611" s="221">
        <v>45352.316666666666</v>
      </c>
    </row>
    <row r="6612" spans="1:20" x14ac:dyDescent="0.35">
      <c r="A6612" t="s">
        <v>112</v>
      </c>
      <c r="B6612" t="s">
        <v>70</v>
      </c>
      <c r="C6612" t="s">
        <v>92</v>
      </c>
      <c r="D6612" s="29">
        <v>45693</v>
      </c>
      <c r="E6612" s="184" t="str">
        <f t="shared" si="418"/>
        <v/>
      </c>
      <c r="F6612" s="184" t="str">
        <f t="shared" si="419"/>
        <v/>
      </c>
      <c r="G6612" s="184" t="str">
        <f t="shared" si="420"/>
        <v/>
      </c>
      <c r="H6612" s="184" t="str">
        <f t="shared" si="421"/>
        <v/>
      </c>
      <c r="L6612">
        <v>643.3273488928786</v>
      </c>
      <c r="R6612">
        <v>997.40674200000001</v>
      </c>
      <c r="S6612" t="s">
        <v>201</v>
      </c>
      <c r="T6612" s="221">
        <v>45352.316666666666</v>
      </c>
    </row>
    <row r="6613" spans="1:20" x14ac:dyDescent="0.35">
      <c r="A6613" t="s">
        <v>112</v>
      </c>
      <c r="B6613" t="s">
        <v>70</v>
      </c>
      <c r="C6613" t="s">
        <v>92</v>
      </c>
      <c r="D6613" s="29">
        <v>45694</v>
      </c>
      <c r="E6613" s="184" t="str">
        <f t="shared" si="418"/>
        <v/>
      </c>
      <c r="F6613" s="184" t="str">
        <f t="shared" si="419"/>
        <v/>
      </c>
      <c r="G6613" s="184" t="str">
        <f t="shared" si="420"/>
        <v/>
      </c>
      <c r="H6613" s="184" t="str">
        <f t="shared" si="421"/>
        <v/>
      </c>
      <c r="L6613">
        <v>643.3273488928786</v>
      </c>
      <c r="R6613">
        <v>997.40674200000001</v>
      </c>
      <c r="S6613" t="s">
        <v>201</v>
      </c>
      <c r="T6613" s="221">
        <v>45352.316666666666</v>
      </c>
    </row>
    <row r="6614" spans="1:20" x14ac:dyDescent="0.35">
      <c r="A6614" t="s">
        <v>112</v>
      </c>
      <c r="B6614" t="s">
        <v>70</v>
      </c>
      <c r="C6614" t="s">
        <v>92</v>
      </c>
      <c r="D6614" s="29">
        <v>45695</v>
      </c>
      <c r="E6614" s="184" t="str">
        <f t="shared" si="418"/>
        <v/>
      </c>
      <c r="F6614" s="184" t="str">
        <f t="shared" si="419"/>
        <v/>
      </c>
      <c r="G6614" s="184" t="str">
        <f t="shared" si="420"/>
        <v/>
      </c>
      <c r="H6614" s="184" t="str">
        <f t="shared" si="421"/>
        <v/>
      </c>
      <c r="L6614">
        <v>643.3273488928786</v>
      </c>
      <c r="R6614">
        <v>997.40674200000001</v>
      </c>
      <c r="S6614" t="s">
        <v>201</v>
      </c>
      <c r="T6614" s="221">
        <v>45352.316666666666</v>
      </c>
    </row>
    <row r="6615" spans="1:20" x14ac:dyDescent="0.35">
      <c r="A6615" t="s">
        <v>112</v>
      </c>
      <c r="B6615" t="s">
        <v>70</v>
      </c>
      <c r="C6615" t="s">
        <v>92</v>
      </c>
      <c r="D6615" s="29">
        <v>45696</v>
      </c>
      <c r="E6615" s="184" t="str">
        <f t="shared" si="418"/>
        <v/>
      </c>
      <c r="F6615" s="184" t="str">
        <f t="shared" si="419"/>
        <v/>
      </c>
      <c r="G6615" s="184" t="str">
        <f t="shared" si="420"/>
        <v/>
      </c>
      <c r="H6615" s="184" t="str">
        <f t="shared" si="421"/>
        <v/>
      </c>
      <c r="L6615">
        <v>643.3273488928786</v>
      </c>
      <c r="R6615">
        <v>997.40674200000001</v>
      </c>
      <c r="S6615" t="s">
        <v>201</v>
      </c>
      <c r="T6615" s="221">
        <v>45352.316666666666</v>
      </c>
    </row>
    <row r="6616" spans="1:20" x14ac:dyDescent="0.35">
      <c r="A6616" t="s">
        <v>112</v>
      </c>
      <c r="B6616" t="s">
        <v>70</v>
      </c>
      <c r="C6616" t="s">
        <v>92</v>
      </c>
      <c r="D6616" s="29">
        <v>45697</v>
      </c>
      <c r="E6616" s="184" t="str">
        <f t="shared" si="418"/>
        <v/>
      </c>
      <c r="F6616" s="184" t="str">
        <f t="shared" si="419"/>
        <v/>
      </c>
      <c r="G6616" s="184" t="str">
        <f t="shared" si="420"/>
        <v/>
      </c>
      <c r="H6616" s="184" t="str">
        <f t="shared" si="421"/>
        <v/>
      </c>
      <c r="L6616">
        <v>643.3273488928786</v>
      </c>
      <c r="R6616">
        <v>997.40674200000001</v>
      </c>
      <c r="S6616" t="s">
        <v>201</v>
      </c>
      <c r="T6616" s="221">
        <v>45352.316666666666</v>
      </c>
    </row>
    <row r="6617" spans="1:20" x14ac:dyDescent="0.35">
      <c r="A6617" t="s">
        <v>112</v>
      </c>
      <c r="B6617" t="s">
        <v>70</v>
      </c>
      <c r="C6617" t="s">
        <v>92</v>
      </c>
      <c r="D6617" s="29">
        <v>45698</v>
      </c>
      <c r="E6617" s="184" t="str">
        <f t="shared" si="418"/>
        <v/>
      </c>
      <c r="F6617" s="184" t="str">
        <f t="shared" si="419"/>
        <v/>
      </c>
      <c r="G6617" s="184" t="str">
        <f t="shared" si="420"/>
        <v/>
      </c>
      <c r="H6617" s="184" t="str">
        <f t="shared" si="421"/>
        <v/>
      </c>
      <c r="L6617">
        <v>643.3273488928786</v>
      </c>
      <c r="R6617">
        <v>997.40674200000001</v>
      </c>
      <c r="S6617" t="s">
        <v>201</v>
      </c>
      <c r="T6617" s="221">
        <v>45352.316666666666</v>
      </c>
    </row>
    <row r="6618" spans="1:20" x14ac:dyDescent="0.35">
      <c r="A6618" t="s">
        <v>112</v>
      </c>
      <c r="B6618" t="s">
        <v>70</v>
      </c>
      <c r="C6618" t="s">
        <v>92</v>
      </c>
      <c r="D6618" s="29">
        <v>45699</v>
      </c>
      <c r="E6618" s="184" t="str">
        <f t="shared" si="418"/>
        <v/>
      </c>
      <c r="F6618" s="184" t="str">
        <f t="shared" si="419"/>
        <v/>
      </c>
      <c r="G6618" s="184" t="str">
        <f t="shared" si="420"/>
        <v/>
      </c>
      <c r="H6618" s="184" t="str">
        <f t="shared" si="421"/>
        <v/>
      </c>
      <c r="L6618">
        <v>643.3273488928786</v>
      </c>
      <c r="R6618">
        <v>997.40674200000001</v>
      </c>
      <c r="S6618" t="s">
        <v>201</v>
      </c>
      <c r="T6618" s="221">
        <v>45352.316666666666</v>
      </c>
    </row>
    <row r="6619" spans="1:20" x14ac:dyDescent="0.35">
      <c r="A6619" t="s">
        <v>112</v>
      </c>
      <c r="B6619" t="s">
        <v>70</v>
      </c>
      <c r="C6619" t="s">
        <v>92</v>
      </c>
      <c r="D6619" s="29">
        <v>45700</v>
      </c>
      <c r="E6619" s="184" t="str">
        <f t="shared" si="418"/>
        <v/>
      </c>
      <c r="F6619" s="184" t="str">
        <f t="shared" si="419"/>
        <v/>
      </c>
      <c r="G6619" s="184" t="str">
        <f t="shared" si="420"/>
        <v/>
      </c>
      <c r="H6619" s="184" t="str">
        <f t="shared" si="421"/>
        <v/>
      </c>
      <c r="L6619">
        <v>643.3273488928786</v>
      </c>
      <c r="R6619">
        <v>997.40674200000001</v>
      </c>
      <c r="S6619" t="s">
        <v>201</v>
      </c>
      <c r="T6619" s="221">
        <v>45352.316666666666</v>
      </c>
    </row>
    <row r="6620" spans="1:20" x14ac:dyDescent="0.35">
      <c r="A6620" t="s">
        <v>112</v>
      </c>
      <c r="B6620" t="s">
        <v>70</v>
      </c>
      <c r="C6620" t="s">
        <v>92</v>
      </c>
      <c r="D6620" s="29">
        <v>45701</v>
      </c>
      <c r="E6620" s="184" t="str">
        <f t="shared" si="418"/>
        <v/>
      </c>
      <c r="F6620" s="184" t="str">
        <f t="shared" si="419"/>
        <v/>
      </c>
      <c r="G6620" s="184" t="str">
        <f t="shared" si="420"/>
        <v/>
      </c>
      <c r="H6620" s="184" t="str">
        <f t="shared" si="421"/>
        <v/>
      </c>
      <c r="L6620">
        <v>643.3273488928786</v>
      </c>
      <c r="R6620">
        <v>997.40674200000001</v>
      </c>
      <c r="S6620" t="s">
        <v>201</v>
      </c>
      <c r="T6620" s="221">
        <v>45352.316666666666</v>
      </c>
    </row>
    <row r="6621" spans="1:20" x14ac:dyDescent="0.35">
      <c r="A6621" t="s">
        <v>112</v>
      </c>
      <c r="B6621" t="s">
        <v>70</v>
      </c>
      <c r="C6621" t="s">
        <v>92</v>
      </c>
      <c r="D6621" s="29">
        <v>45702</v>
      </c>
      <c r="E6621" s="184" t="str">
        <f t="shared" si="418"/>
        <v/>
      </c>
      <c r="F6621" s="184" t="str">
        <f t="shared" si="419"/>
        <v/>
      </c>
      <c r="G6621" s="184" t="str">
        <f t="shared" si="420"/>
        <v/>
      </c>
      <c r="H6621" s="184" t="str">
        <f t="shared" si="421"/>
        <v/>
      </c>
      <c r="L6621">
        <v>643.3273488928786</v>
      </c>
      <c r="R6621">
        <v>997.40674200000001</v>
      </c>
      <c r="S6621" t="s">
        <v>201</v>
      </c>
      <c r="T6621" s="221">
        <v>45352.316666666666</v>
      </c>
    </row>
    <row r="6622" spans="1:20" x14ac:dyDescent="0.35">
      <c r="A6622" t="s">
        <v>112</v>
      </c>
      <c r="B6622" t="s">
        <v>70</v>
      </c>
      <c r="C6622" t="s">
        <v>92</v>
      </c>
      <c r="D6622" s="29">
        <v>45703</v>
      </c>
      <c r="E6622" s="184" t="str">
        <f t="shared" si="418"/>
        <v/>
      </c>
      <c r="F6622" s="184" t="str">
        <f t="shared" si="419"/>
        <v/>
      </c>
      <c r="G6622" s="184" t="str">
        <f t="shared" si="420"/>
        <v/>
      </c>
      <c r="H6622" s="184" t="str">
        <f t="shared" si="421"/>
        <v/>
      </c>
      <c r="L6622">
        <v>643.3273488928786</v>
      </c>
      <c r="R6622">
        <v>997.40674200000001</v>
      </c>
      <c r="S6622" t="s">
        <v>201</v>
      </c>
      <c r="T6622" s="221">
        <v>45352.316666666666</v>
      </c>
    </row>
    <row r="6623" spans="1:20" x14ac:dyDescent="0.35">
      <c r="A6623" t="s">
        <v>112</v>
      </c>
      <c r="B6623" t="s">
        <v>70</v>
      </c>
      <c r="C6623" t="s">
        <v>92</v>
      </c>
      <c r="D6623" s="29">
        <v>45704</v>
      </c>
      <c r="E6623" s="184" t="str">
        <f t="shared" si="418"/>
        <v/>
      </c>
      <c r="F6623" s="184" t="str">
        <f t="shared" si="419"/>
        <v/>
      </c>
      <c r="G6623" s="184" t="str">
        <f t="shared" si="420"/>
        <v/>
      </c>
      <c r="H6623" s="184" t="str">
        <f t="shared" si="421"/>
        <v/>
      </c>
      <c r="L6623">
        <v>643.3273488928786</v>
      </c>
      <c r="R6623">
        <v>997.40674200000001</v>
      </c>
      <c r="S6623" t="s">
        <v>201</v>
      </c>
      <c r="T6623" s="221">
        <v>45352.316666666666</v>
      </c>
    </row>
    <row r="6624" spans="1:20" x14ac:dyDescent="0.35">
      <c r="A6624" t="s">
        <v>112</v>
      </c>
      <c r="B6624" t="s">
        <v>70</v>
      </c>
      <c r="C6624" t="s">
        <v>92</v>
      </c>
      <c r="D6624" s="29">
        <v>45705</v>
      </c>
      <c r="E6624" s="184" t="str">
        <f t="shared" si="418"/>
        <v/>
      </c>
      <c r="F6624" s="184" t="str">
        <f t="shared" si="419"/>
        <v/>
      </c>
      <c r="G6624" s="184" t="str">
        <f t="shared" si="420"/>
        <v/>
      </c>
      <c r="H6624" s="184" t="str">
        <f t="shared" si="421"/>
        <v/>
      </c>
      <c r="L6624">
        <v>643.3273488928786</v>
      </c>
      <c r="R6624">
        <v>997.40674200000001</v>
      </c>
      <c r="S6624" t="s">
        <v>201</v>
      </c>
      <c r="T6624" s="221">
        <v>45352.316666666666</v>
      </c>
    </row>
    <row r="6625" spans="1:20" x14ac:dyDescent="0.35">
      <c r="A6625" t="s">
        <v>112</v>
      </c>
      <c r="B6625" t="s">
        <v>70</v>
      </c>
      <c r="C6625" t="s">
        <v>92</v>
      </c>
      <c r="D6625" s="29">
        <v>45706</v>
      </c>
      <c r="E6625" s="184" t="str">
        <f t="shared" si="418"/>
        <v/>
      </c>
      <c r="F6625" s="184" t="str">
        <f t="shared" si="419"/>
        <v/>
      </c>
      <c r="G6625" s="184" t="str">
        <f t="shared" si="420"/>
        <v/>
      </c>
      <c r="H6625" s="184" t="str">
        <f t="shared" si="421"/>
        <v/>
      </c>
      <c r="L6625">
        <v>643.3273488928786</v>
      </c>
      <c r="R6625">
        <v>997.40674200000001</v>
      </c>
      <c r="S6625" t="s">
        <v>201</v>
      </c>
      <c r="T6625" s="221">
        <v>45352.316666666666</v>
      </c>
    </row>
    <row r="6626" spans="1:20" x14ac:dyDescent="0.35">
      <c r="A6626" t="s">
        <v>112</v>
      </c>
      <c r="B6626" t="s">
        <v>70</v>
      </c>
      <c r="C6626" t="s">
        <v>92</v>
      </c>
      <c r="D6626" s="29">
        <v>45707</v>
      </c>
      <c r="E6626" s="184" t="str">
        <f t="shared" si="418"/>
        <v/>
      </c>
      <c r="F6626" s="184" t="str">
        <f t="shared" si="419"/>
        <v/>
      </c>
      <c r="G6626" s="184" t="str">
        <f t="shared" si="420"/>
        <v/>
      </c>
      <c r="H6626" s="184" t="str">
        <f t="shared" si="421"/>
        <v/>
      </c>
      <c r="L6626">
        <v>643.3273488928786</v>
      </c>
      <c r="R6626">
        <v>997.40674200000001</v>
      </c>
      <c r="S6626" t="s">
        <v>201</v>
      </c>
      <c r="T6626" s="221">
        <v>45352.316666666666</v>
      </c>
    </row>
    <row r="6627" spans="1:20" x14ac:dyDescent="0.35">
      <c r="A6627" t="s">
        <v>112</v>
      </c>
      <c r="B6627" t="s">
        <v>70</v>
      </c>
      <c r="C6627" t="s">
        <v>92</v>
      </c>
      <c r="D6627" s="29">
        <v>45708</v>
      </c>
      <c r="E6627" s="184" t="str">
        <f t="shared" si="418"/>
        <v/>
      </c>
      <c r="F6627" s="184" t="str">
        <f t="shared" si="419"/>
        <v/>
      </c>
      <c r="G6627" s="184" t="str">
        <f t="shared" si="420"/>
        <v/>
      </c>
      <c r="H6627" s="184" t="str">
        <f t="shared" si="421"/>
        <v/>
      </c>
      <c r="L6627">
        <v>643.3273488928786</v>
      </c>
      <c r="R6627">
        <v>997.40674200000001</v>
      </c>
      <c r="S6627" t="s">
        <v>201</v>
      </c>
      <c r="T6627" s="221">
        <v>45352.316666666666</v>
      </c>
    </row>
    <row r="6628" spans="1:20" x14ac:dyDescent="0.35">
      <c r="A6628" t="s">
        <v>112</v>
      </c>
      <c r="B6628" t="s">
        <v>70</v>
      </c>
      <c r="C6628" t="s">
        <v>92</v>
      </c>
      <c r="D6628" s="29">
        <v>45709</v>
      </c>
      <c r="E6628" s="184" t="str">
        <f t="shared" si="418"/>
        <v/>
      </c>
      <c r="F6628" s="184" t="str">
        <f t="shared" si="419"/>
        <v/>
      </c>
      <c r="G6628" s="184" t="str">
        <f t="shared" si="420"/>
        <v/>
      </c>
      <c r="H6628" s="184" t="str">
        <f t="shared" si="421"/>
        <v/>
      </c>
      <c r="L6628">
        <v>643.3273488928786</v>
      </c>
      <c r="R6628">
        <v>997.40674200000001</v>
      </c>
      <c r="S6628" t="s">
        <v>201</v>
      </c>
      <c r="T6628" s="221">
        <v>45352.316666666666</v>
      </c>
    </row>
    <row r="6629" spans="1:20" x14ac:dyDescent="0.35">
      <c r="A6629" t="s">
        <v>112</v>
      </c>
      <c r="B6629" t="s">
        <v>70</v>
      </c>
      <c r="C6629" t="s">
        <v>92</v>
      </c>
      <c r="D6629" s="29">
        <v>45710</v>
      </c>
      <c r="E6629" s="184" t="str">
        <f t="shared" si="418"/>
        <v/>
      </c>
      <c r="F6629" s="184" t="str">
        <f t="shared" si="419"/>
        <v/>
      </c>
      <c r="G6629" s="184" t="str">
        <f t="shared" si="420"/>
        <v/>
      </c>
      <c r="H6629" s="184" t="str">
        <f t="shared" si="421"/>
        <v/>
      </c>
      <c r="L6629">
        <v>643.3273488928786</v>
      </c>
      <c r="R6629">
        <v>997.40674200000001</v>
      </c>
      <c r="S6629" t="s">
        <v>201</v>
      </c>
      <c r="T6629" s="221">
        <v>45352.316666666666</v>
      </c>
    </row>
    <row r="6630" spans="1:20" x14ac:dyDescent="0.35">
      <c r="A6630" t="s">
        <v>112</v>
      </c>
      <c r="B6630" t="s">
        <v>70</v>
      </c>
      <c r="C6630" t="s">
        <v>92</v>
      </c>
      <c r="D6630" s="29">
        <v>45711</v>
      </c>
      <c r="E6630" s="184" t="str">
        <f t="shared" si="418"/>
        <v/>
      </c>
      <c r="F6630" s="184" t="str">
        <f t="shared" si="419"/>
        <v/>
      </c>
      <c r="G6630" s="184" t="str">
        <f t="shared" si="420"/>
        <v/>
      </c>
      <c r="H6630" s="184" t="str">
        <f t="shared" si="421"/>
        <v/>
      </c>
      <c r="L6630">
        <v>643.3273488928786</v>
      </c>
      <c r="R6630">
        <v>997.40674200000001</v>
      </c>
      <c r="S6630" t="s">
        <v>201</v>
      </c>
      <c r="T6630" s="221">
        <v>45352.316666666666</v>
      </c>
    </row>
    <row r="6631" spans="1:20" x14ac:dyDescent="0.35">
      <c r="A6631" t="s">
        <v>112</v>
      </c>
      <c r="B6631" t="s">
        <v>70</v>
      </c>
      <c r="C6631" t="s">
        <v>92</v>
      </c>
      <c r="D6631" s="29">
        <v>45712</v>
      </c>
      <c r="E6631" s="184" t="str">
        <f t="shared" si="418"/>
        <v/>
      </c>
      <c r="F6631" s="184" t="str">
        <f t="shared" si="419"/>
        <v/>
      </c>
      <c r="G6631" s="184" t="str">
        <f t="shared" si="420"/>
        <v/>
      </c>
      <c r="H6631" s="184" t="str">
        <f t="shared" si="421"/>
        <v/>
      </c>
      <c r="L6631">
        <v>643.3273488928786</v>
      </c>
      <c r="R6631">
        <v>997.40674200000001</v>
      </c>
      <c r="S6631" t="s">
        <v>201</v>
      </c>
      <c r="T6631" s="221">
        <v>45352.316666666666</v>
      </c>
    </row>
    <row r="6632" spans="1:20" x14ac:dyDescent="0.35">
      <c r="A6632" t="s">
        <v>112</v>
      </c>
      <c r="B6632" t="s">
        <v>70</v>
      </c>
      <c r="C6632" t="s">
        <v>92</v>
      </c>
      <c r="D6632" s="29">
        <v>45713</v>
      </c>
      <c r="E6632" s="184" t="str">
        <f t="shared" si="418"/>
        <v/>
      </c>
      <c r="F6632" s="184" t="str">
        <f t="shared" si="419"/>
        <v/>
      </c>
      <c r="G6632" s="184" t="str">
        <f t="shared" si="420"/>
        <v/>
      </c>
      <c r="H6632" s="184" t="str">
        <f t="shared" si="421"/>
        <v/>
      </c>
      <c r="L6632">
        <v>643.3273488928786</v>
      </c>
      <c r="R6632">
        <v>997.40674200000001</v>
      </c>
      <c r="S6632" t="s">
        <v>201</v>
      </c>
      <c r="T6632" s="221">
        <v>45352.317361111112</v>
      </c>
    </row>
    <row r="6633" spans="1:20" x14ac:dyDescent="0.35">
      <c r="A6633" t="s">
        <v>112</v>
      </c>
      <c r="B6633" t="s">
        <v>70</v>
      </c>
      <c r="C6633" t="s">
        <v>92</v>
      </c>
      <c r="D6633" s="29">
        <v>45714</v>
      </c>
      <c r="E6633" s="184" t="str">
        <f t="shared" si="418"/>
        <v/>
      </c>
      <c r="F6633" s="184" t="str">
        <f t="shared" si="419"/>
        <v/>
      </c>
      <c r="G6633" s="184" t="str">
        <f t="shared" si="420"/>
        <v/>
      </c>
      <c r="H6633" s="184" t="str">
        <f t="shared" si="421"/>
        <v/>
      </c>
      <c r="L6633">
        <v>643.3273488928786</v>
      </c>
      <c r="R6633">
        <v>997.40674200000001</v>
      </c>
      <c r="S6633" t="s">
        <v>201</v>
      </c>
      <c r="T6633" s="221">
        <v>45352.317361111112</v>
      </c>
    </row>
    <row r="6634" spans="1:20" x14ac:dyDescent="0.35">
      <c r="A6634" t="s">
        <v>112</v>
      </c>
      <c r="B6634" t="s">
        <v>70</v>
      </c>
      <c r="C6634" t="s">
        <v>92</v>
      </c>
      <c r="D6634" s="29">
        <v>45715</v>
      </c>
      <c r="E6634" s="184" t="str">
        <f t="shared" si="418"/>
        <v/>
      </c>
      <c r="F6634" s="184" t="str">
        <f t="shared" si="419"/>
        <v/>
      </c>
      <c r="G6634" s="184" t="str">
        <f t="shared" si="420"/>
        <v/>
      </c>
      <c r="H6634" s="184" t="str">
        <f t="shared" si="421"/>
        <v/>
      </c>
      <c r="L6634">
        <v>643.3273488928786</v>
      </c>
      <c r="R6634">
        <v>997.40674200000001</v>
      </c>
      <c r="S6634" t="s">
        <v>201</v>
      </c>
      <c r="T6634" s="221">
        <v>45352.317361111112</v>
      </c>
    </row>
    <row r="6635" spans="1:20" x14ac:dyDescent="0.35">
      <c r="A6635" t="s">
        <v>112</v>
      </c>
      <c r="B6635" t="s">
        <v>70</v>
      </c>
      <c r="C6635" t="s">
        <v>92</v>
      </c>
      <c r="D6635" s="29">
        <v>45716</v>
      </c>
      <c r="E6635" s="184" t="str">
        <f t="shared" si="418"/>
        <v/>
      </c>
      <c r="F6635" s="184" t="str">
        <f t="shared" si="419"/>
        <v/>
      </c>
      <c r="G6635" s="184" t="str">
        <f t="shared" si="420"/>
        <v/>
      </c>
      <c r="H6635" s="184" t="str">
        <f t="shared" si="421"/>
        <v/>
      </c>
      <c r="L6635">
        <v>643.3273488928786</v>
      </c>
      <c r="R6635">
        <v>997.40674200000001</v>
      </c>
      <c r="S6635" t="s">
        <v>201</v>
      </c>
      <c r="T6635" s="221">
        <v>45352.317361111112</v>
      </c>
    </row>
    <row r="6636" spans="1:20" x14ac:dyDescent="0.35">
      <c r="A6636" t="s">
        <v>112</v>
      </c>
      <c r="B6636" t="s">
        <v>70</v>
      </c>
      <c r="C6636" t="s">
        <v>92</v>
      </c>
      <c r="D6636" s="29">
        <v>45717</v>
      </c>
      <c r="E6636" s="184" t="str">
        <f t="shared" si="418"/>
        <v/>
      </c>
      <c r="F6636" s="184" t="str">
        <f t="shared" si="419"/>
        <v/>
      </c>
      <c r="G6636" s="184" t="str">
        <f t="shared" si="420"/>
        <v/>
      </c>
      <c r="H6636" s="184" t="str">
        <f t="shared" si="421"/>
        <v/>
      </c>
      <c r="L6636">
        <v>643.3273488928786</v>
      </c>
      <c r="R6636">
        <v>997.40674200000001</v>
      </c>
      <c r="S6636" t="s">
        <v>201</v>
      </c>
      <c r="T6636" s="221">
        <v>45383.314583333333</v>
      </c>
    </row>
    <row r="6637" spans="1:20" x14ac:dyDescent="0.35">
      <c r="A6637" t="s">
        <v>112</v>
      </c>
      <c r="B6637" t="s">
        <v>70</v>
      </c>
      <c r="C6637" t="s">
        <v>92</v>
      </c>
      <c r="D6637" s="29">
        <v>45718</v>
      </c>
      <c r="E6637" s="184" t="str">
        <f t="shared" si="418"/>
        <v/>
      </c>
      <c r="F6637" s="184" t="str">
        <f t="shared" si="419"/>
        <v/>
      </c>
      <c r="G6637" s="184" t="str">
        <f t="shared" si="420"/>
        <v/>
      </c>
      <c r="H6637" s="184" t="str">
        <f t="shared" si="421"/>
        <v/>
      </c>
      <c r="L6637">
        <v>643.3273488928786</v>
      </c>
      <c r="R6637">
        <v>997.40674200000001</v>
      </c>
      <c r="S6637" t="s">
        <v>201</v>
      </c>
      <c r="T6637" s="221">
        <v>45383.314583333333</v>
      </c>
    </row>
    <row r="6638" spans="1:20" x14ac:dyDescent="0.35">
      <c r="A6638" t="s">
        <v>112</v>
      </c>
      <c r="B6638" t="s">
        <v>70</v>
      </c>
      <c r="C6638" t="s">
        <v>92</v>
      </c>
      <c r="D6638" s="29">
        <v>45719</v>
      </c>
      <c r="E6638" s="184" t="str">
        <f t="shared" si="418"/>
        <v/>
      </c>
      <c r="F6638" s="184" t="str">
        <f t="shared" si="419"/>
        <v/>
      </c>
      <c r="G6638" s="184" t="str">
        <f t="shared" si="420"/>
        <v/>
      </c>
      <c r="H6638" s="184" t="str">
        <f t="shared" si="421"/>
        <v/>
      </c>
      <c r="L6638">
        <v>643.3273488928786</v>
      </c>
      <c r="R6638">
        <v>997.40674200000001</v>
      </c>
      <c r="S6638" t="s">
        <v>201</v>
      </c>
      <c r="T6638" s="221">
        <v>45383.314583333333</v>
      </c>
    </row>
    <row r="6639" spans="1:20" x14ac:dyDescent="0.35">
      <c r="A6639" t="s">
        <v>112</v>
      </c>
      <c r="B6639" t="s">
        <v>70</v>
      </c>
      <c r="C6639" t="s">
        <v>92</v>
      </c>
      <c r="D6639" s="29">
        <v>45720</v>
      </c>
      <c r="E6639" s="184" t="str">
        <f t="shared" si="418"/>
        <v/>
      </c>
      <c r="F6639" s="184" t="str">
        <f t="shared" si="419"/>
        <v/>
      </c>
      <c r="G6639" s="184" t="str">
        <f t="shared" si="420"/>
        <v/>
      </c>
      <c r="H6639" s="184" t="str">
        <f t="shared" si="421"/>
        <v/>
      </c>
      <c r="L6639">
        <v>643.3273488928786</v>
      </c>
      <c r="R6639">
        <v>997.40674200000001</v>
      </c>
      <c r="S6639" t="s">
        <v>201</v>
      </c>
      <c r="T6639" s="221">
        <v>45383.314583333333</v>
      </c>
    </row>
    <row r="6640" spans="1:20" x14ac:dyDescent="0.35">
      <c r="A6640" t="s">
        <v>112</v>
      </c>
      <c r="B6640" t="s">
        <v>70</v>
      </c>
      <c r="C6640" t="s">
        <v>92</v>
      </c>
      <c r="D6640" s="29">
        <v>45721</v>
      </c>
      <c r="E6640" s="184" t="str">
        <f t="shared" si="418"/>
        <v/>
      </c>
      <c r="F6640" s="184" t="str">
        <f t="shared" si="419"/>
        <v/>
      </c>
      <c r="G6640" s="184" t="str">
        <f t="shared" si="420"/>
        <v/>
      </c>
      <c r="H6640" s="184" t="str">
        <f t="shared" si="421"/>
        <v/>
      </c>
      <c r="L6640">
        <v>643.3273488928786</v>
      </c>
      <c r="R6640">
        <v>997.40674200000001</v>
      </c>
      <c r="S6640" t="s">
        <v>201</v>
      </c>
      <c r="T6640" s="221">
        <v>45383.314583333333</v>
      </c>
    </row>
    <row r="6641" spans="1:20" x14ac:dyDescent="0.35">
      <c r="A6641" t="s">
        <v>112</v>
      </c>
      <c r="B6641" t="s">
        <v>70</v>
      </c>
      <c r="C6641" t="s">
        <v>92</v>
      </c>
      <c r="D6641" s="29">
        <v>45722</v>
      </c>
      <c r="E6641" s="184" t="str">
        <f t="shared" si="418"/>
        <v/>
      </c>
      <c r="F6641" s="184" t="str">
        <f t="shared" si="419"/>
        <v/>
      </c>
      <c r="G6641" s="184" t="str">
        <f t="shared" si="420"/>
        <v/>
      </c>
      <c r="H6641" s="184" t="str">
        <f t="shared" si="421"/>
        <v/>
      </c>
      <c r="L6641">
        <v>643.3273488928786</v>
      </c>
      <c r="R6641">
        <v>997.40674200000001</v>
      </c>
      <c r="S6641" t="s">
        <v>201</v>
      </c>
      <c r="T6641" s="221">
        <v>45383.314583333333</v>
      </c>
    </row>
    <row r="6642" spans="1:20" x14ac:dyDescent="0.35">
      <c r="A6642" t="s">
        <v>112</v>
      </c>
      <c r="B6642" t="s">
        <v>70</v>
      </c>
      <c r="C6642" t="s">
        <v>92</v>
      </c>
      <c r="D6642" s="29">
        <v>45723</v>
      </c>
      <c r="E6642" s="184" t="str">
        <f t="shared" si="418"/>
        <v/>
      </c>
      <c r="F6642" s="184" t="str">
        <f t="shared" si="419"/>
        <v/>
      </c>
      <c r="G6642" s="184" t="str">
        <f t="shared" si="420"/>
        <v/>
      </c>
      <c r="H6642" s="184" t="str">
        <f t="shared" si="421"/>
        <v/>
      </c>
      <c r="L6642">
        <v>643.3273488928786</v>
      </c>
      <c r="R6642">
        <v>997.40674200000001</v>
      </c>
      <c r="S6642" t="s">
        <v>201</v>
      </c>
      <c r="T6642" s="221">
        <v>45383.314583333333</v>
      </c>
    </row>
    <row r="6643" spans="1:20" x14ac:dyDescent="0.35">
      <c r="A6643" t="s">
        <v>112</v>
      </c>
      <c r="B6643" t="s">
        <v>70</v>
      </c>
      <c r="C6643" t="s">
        <v>92</v>
      </c>
      <c r="D6643" s="29">
        <v>45724</v>
      </c>
      <c r="E6643" s="184" t="str">
        <f t="shared" si="418"/>
        <v/>
      </c>
      <c r="F6643" s="184" t="str">
        <f t="shared" si="419"/>
        <v/>
      </c>
      <c r="G6643" s="184" t="str">
        <f t="shared" si="420"/>
        <v/>
      </c>
      <c r="H6643" s="184" t="str">
        <f t="shared" si="421"/>
        <v/>
      </c>
      <c r="L6643">
        <v>643.3273488928786</v>
      </c>
      <c r="R6643">
        <v>997.40674200000001</v>
      </c>
      <c r="S6643" t="s">
        <v>201</v>
      </c>
      <c r="T6643" s="221">
        <v>45383.314583333333</v>
      </c>
    </row>
    <row r="6644" spans="1:20" x14ac:dyDescent="0.35">
      <c r="A6644" t="s">
        <v>112</v>
      </c>
      <c r="B6644" t="s">
        <v>70</v>
      </c>
      <c r="C6644" t="s">
        <v>92</v>
      </c>
      <c r="D6644" s="29">
        <v>45725</v>
      </c>
      <c r="E6644" s="184" t="str">
        <f t="shared" si="418"/>
        <v/>
      </c>
      <c r="F6644" s="184" t="str">
        <f t="shared" si="419"/>
        <v/>
      </c>
      <c r="G6644" s="184" t="str">
        <f t="shared" si="420"/>
        <v/>
      </c>
      <c r="H6644" s="184" t="str">
        <f t="shared" si="421"/>
        <v/>
      </c>
      <c r="L6644">
        <v>643.3273488928786</v>
      </c>
      <c r="R6644">
        <v>997.40674200000001</v>
      </c>
      <c r="S6644" t="s">
        <v>201</v>
      </c>
      <c r="T6644" s="221">
        <v>45383.314583333333</v>
      </c>
    </row>
    <row r="6645" spans="1:20" x14ac:dyDescent="0.35">
      <c r="A6645" t="s">
        <v>112</v>
      </c>
      <c r="B6645" t="s">
        <v>70</v>
      </c>
      <c r="C6645" t="s">
        <v>92</v>
      </c>
      <c r="D6645" s="29">
        <v>45726</v>
      </c>
      <c r="E6645" s="184" t="str">
        <f t="shared" si="418"/>
        <v/>
      </c>
      <c r="F6645" s="184" t="str">
        <f t="shared" si="419"/>
        <v/>
      </c>
      <c r="G6645" s="184" t="str">
        <f t="shared" si="420"/>
        <v/>
      </c>
      <c r="H6645" s="184" t="str">
        <f t="shared" si="421"/>
        <v/>
      </c>
      <c r="L6645">
        <v>643.3273488928786</v>
      </c>
      <c r="R6645">
        <v>997.40674200000001</v>
      </c>
      <c r="S6645" t="s">
        <v>201</v>
      </c>
      <c r="T6645" s="221">
        <v>45383.314583333333</v>
      </c>
    </row>
    <row r="6646" spans="1:20" x14ac:dyDescent="0.35">
      <c r="A6646" t="s">
        <v>112</v>
      </c>
      <c r="B6646" t="s">
        <v>70</v>
      </c>
      <c r="C6646" t="s">
        <v>92</v>
      </c>
      <c r="D6646" s="29">
        <v>45727</v>
      </c>
      <c r="E6646" s="184" t="str">
        <f t="shared" si="418"/>
        <v/>
      </c>
      <c r="F6646" s="184" t="str">
        <f t="shared" si="419"/>
        <v/>
      </c>
      <c r="G6646" s="184" t="str">
        <f t="shared" si="420"/>
        <v/>
      </c>
      <c r="H6646" s="184" t="str">
        <f t="shared" si="421"/>
        <v/>
      </c>
      <c r="L6646">
        <v>643.3273488928786</v>
      </c>
      <c r="R6646">
        <v>997.40674200000001</v>
      </c>
      <c r="S6646" t="s">
        <v>201</v>
      </c>
      <c r="T6646" s="221">
        <v>45383.314583333333</v>
      </c>
    </row>
    <row r="6647" spans="1:20" x14ac:dyDescent="0.35">
      <c r="A6647" t="s">
        <v>112</v>
      </c>
      <c r="B6647" t="s">
        <v>70</v>
      </c>
      <c r="C6647" t="s">
        <v>92</v>
      </c>
      <c r="D6647" s="29">
        <v>45728</v>
      </c>
      <c r="E6647" s="184" t="str">
        <f t="shared" si="418"/>
        <v/>
      </c>
      <c r="F6647" s="184" t="str">
        <f t="shared" si="419"/>
        <v/>
      </c>
      <c r="G6647" s="184" t="str">
        <f t="shared" si="420"/>
        <v/>
      </c>
      <c r="H6647" s="184" t="str">
        <f t="shared" si="421"/>
        <v/>
      </c>
      <c r="L6647">
        <v>643.3273488928786</v>
      </c>
      <c r="R6647">
        <v>997.40674200000001</v>
      </c>
      <c r="S6647" t="s">
        <v>201</v>
      </c>
      <c r="T6647" s="221">
        <v>45383.314583333333</v>
      </c>
    </row>
    <row r="6648" spans="1:20" x14ac:dyDescent="0.35">
      <c r="A6648" t="s">
        <v>112</v>
      </c>
      <c r="B6648" t="s">
        <v>70</v>
      </c>
      <c r="C6648" t="s">
        <v>92</v>
      </c>
      <c r="D6648" s="29">
        <v>45729</v>
      </c>
      <c r="E6648" s="184" t="str">
        <f t="shared" si="418"/>
        <v/>
      </c>
      <c r="F6648" s="184" t="str">
        <f t="shared" si="419"/>
        <v/>
      </c>
      <c r="G6648" s="184" t="str">
        <f t="shared" si="420"/>
        <v/>
      </c>
      <c r="H6648" s="184" t="str">
        <f t="shared" si="421"/>
        <v/>
      </c>
      <c r="L6648">
        <v>643.3273488928786</v>
      </c>
      <c r="R6648">
        <v>997.40674200000001</v>
      </c>
      <c r="S6648" t="s">
        <v>201</v>
      </c>
      <c r="T6648" s="221">
        <v>45383.314583333333</v>
      </c>
    </row>
    <row r="6649" spans="1:20" x14ac:dyDescent="0.35">
      <c r="A6649" t="s">
        <v>112</v>
      </c>
      <c r="B6649" t="s">
        <v>70</v>
      </c>
      <c r="C6649" t="s">
        <v>92</v>
      </c>
      <c r="D6649" s="29">
        <v>45730</v>
      </c>
      <c r="E6649" s="184" t="str">
        <f t="shared" si="418"/>
        <v/>
      </c>
      <c r="F6649" s="184" t="str">
        <f t="shared" si="419"/>
        <v/>
      </c>
      <c r="G6649" s="184" t="str">
        <f t="shared" si="420"/>
        <v/>
      </c>
      <c r="H6649" s="184" t="str">
        <f t="shared" si="421"/>
        <v/>
      </c>
      <c r="L6649">
        <v>643.3273488928786</v>
      </c>
      <c r="R6649">
        <v>997.40674200000001</v>
      </c>
      <c r="S6649" t="s">
        <v>201</v>
      </c>
      <c r="T6649" s="221">
        <v>45383.314583333333</v>
      </c>
    </row>
    <row r="6650" spans="1:20" x14ac:dyDescent="0.35">
      <c r="A6650" t="s">
        <v>112</v>
      </c>
      <c r="B6650" t="s">
        <v>70</v>
      </c>
      <c r="C6650" t="s">
        <v>92</v>
      </c>
      <c r="D6650" s="29">
        <v>45731</v>
      </c>
      <c r="E6650" s="184" t="str">
        <f t="shared" si="418"/>
        <v/>
      </c>
      <c r="F6650" s="184" t="str">
        <f t="shared" si="419"/>
        <v/>
      </c>
      <c r="G6650" s="184" t="str">
        <f t="shared" si="420"/>
        <v/>
      </c>
      <c r="H6650" s="184" t="str">
        <f t="shared" si="421"/>
        <v/>
      </c>
      <c r="L6650">
        <v>643.3273488928786</v>
      </c>
      <c r="R6650">
        <v>997.40674200000001</v>
      </c>
      <c r="S6650" t="s">
        <v>201</v>
      </c>
      <c r="T6650" s="221">
        <v>45383.314583333333</v>
      </c>
    </row>
    <row r="6651" spans="1:20" x14ac:dyDescent="0.35">
      <c r="A6651" t="s">
        <v>112</v>
      </c>
      <c r="B6651" t="s">
        <v>70</v>
      </c>
      <c r="C6651" t="s">
        <v>92</v>
      </c>
      <c r="D6651" s="29">
        <v>45732</v>
      </c>
      <c r="E6651" s="184" t="str">
        <f t="shared" si="418"/>
        <v/>
      </c>
      <c r="F6651" s="184" t="str">
        <f t="shared" si="419"/>
        <v/>
      </c>
      <c r="G6651" s="184" t="str">
        <f t="shared" si="420"/>
        <v/>
      </c>
      <c r="H6651" s="184" t="str">
        <f t="shared" si="421"/>
        <v/>
      </c>
      <c r="L6651">
        <v>643.3273488928786</v>
      </c>
      <c r="R6651">
        <v>997.40674200000001</v>
      </c>
      <c r="S6651" t="s">
        <v>201</v>
      </c>
      <c r="T6651" s="221">
        <v>45383.314583333333</v>
      </c>
    </row>
    <row r="6652" spans="1:20" x14ac:dyDescent="0.35">
      <c r="A6652" t="s">
        <v>112</v>
      </c>
      <c r="B6652" t="s">
        <v>70</v>
      </c>
      <c r="C6652" t="s">
        <v>92</v>
      </c>
      <c r="D6652" s="29">
        <v>45733</v>
      </c>
      <c r="E6652" s="184" t="str">
        <f t="shared" si="418"/>
        <v/>
      </c>
      <c r="F6652" s="184" t="str">
        <f t="shared" si="419"/>
        <v/>
      </c>
      <c r="G6652" s="184" t="str">
        <f t="shared" si="420"/>
        <v/>
      </c>
      <c r="H6652" s="184" t="str">
        <f t="shared" si="421"/>
        <v/>
      </c>
      <c r="L6652">
        <v>643.3273488928786</v>
      </c>
      <c r="R6652">
        <v>997.40674200000001</v>
      </c>
      <c r="S6652" t="s">
        <v>201</v>
      </c>
      <c r="T6652" s="221">
        <v>45383.314583333333</v>
      </c>
    </row>
    <row r="6653" spans="1:20" x14ac:dyDescent="0.35">
      <c r="A6653" t="s">
        <v>112</v>
      </c>
      <c r="B6653" t="s">
        <v>70</v>
      </c>
      <c r="C6653" t="s">
        <v>92</v>
      </c>
      <c r="D6653" s="29">
        <v>45734</v>
      </c>
      <c r="E6653" s="184" t="str">
        <f t="shared" si="418"/>
        <v/>
      </c>
      <c r="F6653" s="184" t="str">
        <f t="shared" si="419"/>
        <v/>
      </c>
      <c r="G6653" s="184" t="str">
        <f t="shared" si="420"/>
        <v/>
      </c>
      <c r="H6653" s="184" t="str">
        <f t="shared" si="421"/>
        <v/>
      </c>
      <c r="L6653">
        <v>643.3273488928786</v>
      </c>
      <c r="R6653">
        <v>997.40674200000001</v>
      </c>
      <c r="S6653" t="s">
        <v>201</v>
      </c>
      <c r="T6653" s="221">
        <v>45383.314583333333</v>
      </c>
    </row>
    <row r="6654" spans="1:20" x14ac:dyDescent="0.35">
      <c r="A6654" t="s">
        <v>112</v>
      </c>
      <c r="B6654" t="s">
        <v>70</v>
      </c>
      <c r="C6654" t="s">
        <v>92</v>
      </c>
      <c r="D6654" s="29">
        <v>45735</v>
      </c>
      <c r="E6654" s="184" t="str">
        <f t="shared" si="418"/>
        <v/>
      </c>
      <c r="F6654" s="184" t="str">
        <f t="shared" si="419"/>
        <v/>
      </c>
      <c r="G6654" s="184" t="str">
        <f t="shared" si="420"/>
        <v/>
      </c>
      <c r="H6654" s="184" t="str">
        <f t="shared" si="421"/>
        <v/>
      </c>
      <c r="L6654">
        <v>643.3273488928786</v>
      </c>
      <c r="R6654">
        <v>997.40674200000001</v>
      </c>
      <c r="S6654" t="s">
        <v>201</v>
      </c>
      <c r="T6654" s="221">
        <v>45383.31527777778</v>
      </c>
    </row>
    <row r="6655" spans="1:20" x14ac:dyDescent="0.35">
      <c r="A6655" t="s">
        <v>112</v>
      </c>
      <c r="B6655" t="s">
        <v>70</v>
      </c>
      <c r="C6655" t="s">
        <v>92</v>
      </c>
      <c r="D6655" s="29">
        <v>45736</v>
      </c>
      <c r="E6655" s="184" t="str">
        <f t="shared" si="418"/>
        <v/>
      </c>
      <c r="F6655" s="184" t="str">
        <f t="shared" si="419"/>
        <v/>
      </c>
      <c r="G6655" s="184" t="str">
        <f t="shared" si="420"/>
        <v/>
      </c>
      <c r="H6655" s="184" t="str">
        <f t="shared" si="421"/>
        <v/>
      </c>
      <c r="L6655">
        <v>643.3273488928786</v>
      </c>
      <c r="R6655">
        <v>997.40674200000001</v>
      </c>
      <c r="S6655" t="s">
        <v>201</v>
      </c>
      <c r="T6655" s="221">
        <v>45383.31527777778</v>
      </c>
    </row>
    <row r="6656" spans="1:20" x14ac:dyDescent="0.35">
      <c r="A6656" t="s">
        <v>112</v>
      </c>
      <c r="B6656" t="s">
        <v>70</v>
      </c>
      <c r="C6656" t="s">
        <v>92</v>
      </c>
      <c r="D6656" s="29">
        <v>45737</v>
      </c>
      <c r="E6656" s="184" t="str">
        <f t="shared" si="418"/>
        <v/>
      </c>
      <c r="F6656" s="184" t="str">
        <f t="shared" si="419"/>
        <v/>
      </c>
      <c r="G6656" s="184" t="str">
        <f t="shared" si="420"/>
        <v/>
      </c>
      <c r="H6656" s="184" t="str">
        <f t="shared" si="421"/>
        <v/>
      </c>
      <c r="L6656">
        <v>643.3273488928786</v>
      </c>
      <c r="R6656">
        <v>997.40674200000001</v>
      </c>
      <c r="S6656" t="s">
        <v>201</v>
      </c>
      <c r="T6656" s="221">
        <v>45383.31527777778</v>
      </c>
    </row>
    <row r="6657" spans="1:20" x14ac:dyDescent="0.35">
      <c r="A6657" t="s">
        <v>112</v>
      </c>
      <c r="B6657" t="s">
        <v>70</v>
      </c>
      <c r="C6657" t="s">
        <v>92</v>
      </c>
      <c r="D6657" s="29">
        <v>45738</v>
      </c>
      <c r="E6657" s="184" t="str">
        <f t="shared" si="418"/>
        <v/>
      </c>
      <c r="F6657" s="184" t="str">
        <f t="shared" si="419"/>
        <v/>
      </c>
      <c r="G6657" s="184" t="str">
        <f t="shared" si="420"/>
        <v/>
      </c>
      <c r="H6657" s="184" t="str">
        <f t="shared" si="421"/>
        <v/>
      </c>
      <c r="L6657">
        <v>643.3273488928786</v>
      </c>
      <c r="R6657">
        <v>997.40674200000001</v>
      </c>
      <c r="S6657" t="s">
        <v>201</v>
      </c>
      <c r="T6657" s="221">
        <v>45383.31527777778</v>
      </c>
    </row>
    <row r="6658" spans="1:20" x14ac:dyDescent="0.35">
      <c r="A6658" t="s">
        <v>112</v>
      </c>
      <c r="B6658" t="s">
        <v>70</v>
      </c>
      <c r="C6658" t="s">
        <v>92</v>
      </c>
      <c r="D6658" s="29">
        <v>45739</v>
      </c>
      <c r="E6658" s="184" t="str">
        <f t="shared" si="418"/>
        <v/>
      </c>
      <c r="F6658" s="184" t="str">
        <f t="shared" si="419"/>
        <v/>
      </c>
      <c r="G6658" s="184" t="str">
        <f t="shared" si="420"/>
        <v/>
      </c>
      <c r="H6658" s="184" t="str">
        <f t="shared" si="421"/>
        <v/>
      </c>
      <c r="L6658">
        <v>643.3273488928786</v>
      </c>
      <c r="R6658">
        <v>997.40674200000001</v>
      </c>
      <c r="S6658" t="s">
        <v>201</v>
      </c>
      <c r="T6658" s="221">
        <v>45383.31527777778</v>
      </c>
    </row>
    <row r="6659" spans="1:20" x14ac:dyDescent="0.35">
      <c r="A6659" t="s">
        <v>112</v>
      </c>
      <c r="B6659" t="s">
        <v>70</v>
      </c>
      <c r="C6659" t="s">
        <v>92</v>
      </c>
      <c r="D6659" s="29">
        <v>45740</v>
      </c>
      <c r="E6659" s="184" t="str">
        <f t="shared" si="418"/>
        <v/>
      </c>
      <c r="F6659" s="184" t="str">
        <f t="shared" si="419"/>
        <v/>
      </c>
      <c r="G6659" s="184" t="str">
        <f t="shared" si="420"/>
        <v/>
      </c>
      <c r="H6659" s="184" t="str">
        <f t="shared" si="421"/>
        <v/>
      </c>
      <c r="L6659">
        <v>643.3273488928786</v>
      </c>
      <c r="R6659">
        <v>997.40674200000001</v>
      </c>
      <c r="S6659" t="s">
        <v>201</v>
      </c>
      <c r="T6659" s="221">
        <v>45383.31527777778</v>
      </c>
    </row>
    <row r="6660" spans="1:20" x14ac:dyDescent="0.35">
      <c r="A6660" t="s">
        <v>112</v>
      </c>
      <c r="B6660" t="s">
        <v>70</v>
      </c>
      <c r="C6660" t="s">
        <v>92</v>
      </c>
      <c r="D6660" s="29">
        <v>45741</v>
      </c>
      <c r="E6660" s="184" t="str">
        <f t="shared" si="418"/>
        <v/>
      </c>
      <c r="F6660" s="184" t="str">
        <f t="shared" si="419"/>
        <v/>
      </c>
      <c r="G6660" s="184" t="str">
        <f t="shared" si="420"/>
        <v/>
      </c>
      <c r="H6660" s="184" t="str">
        <f t="shared" si="421"/>
        <v/>
      </c>
      <c r="L6660">
        <v>643.3273488928786</v>
      </c>
      <c r="R6660">
        <v>997.40674200000001</v>
      </c>
      <c r="S6660" t="s">
        <v>201</v>
      </c>
      <c r="T6660" s="221">
        <v>45383.31527777778</v>
      </c>
    </row>
    <row r="6661" spans="1:20" x14ac:dyDescent="0.35">
      <c r="A6661" t="s">
        <v>112</v>
      </c>
      <c r="B6661" t="s">
        <v>70</v>
      </c>
      <c r="C6661" t="s">
        <v>92</v>
      </c>
      <c r="D6661" s="29">
        <v>45742</v>
      </c>
      <c r="E6661" s="184" t="str">
        <f t="shared" si="418"/>
        <v/>
      </c>
      <c r="F6661" s="184" t="str">
        <f t="shared" si="419"/>
        <v/>
      </c>
      <c r="G6661" s="184" t="str">
        <f t="shared" si="420"/>
        <v/>
      </c>
      <c r="H6661" s="184" t="str">
        <f t="shared" si="421"/>
        <v/>
      </c>
      <c r="L6661">
        <v>643.3273488928786</v>
      </c>
      <c r="R6661">
        <v>997.40674200000001</v>
      </c>
      <c r="S6661" t="s">
        <v>201</v>
      </c>
      <c r="T6661" s="221">
        <v>45383.31527777778</v>
      </c>
    </row>
    <row r="6662" spans="1:20" x14ac:dyDescent="0.35">
      <c r="A6662" t="s">
        <v>112</v>
      </c>
      <c r="B6662" t="s">
        <v>70</v>
      </c>
      <c r="C6662" t="s">
        <v>92</v>
      </c>
      <c r="D6662" s="29">
        <v>45743</v>
      </c>
      <c r="E6662" s="184" t="str">
        <f t="shared" si="418"/>
        <v/>
      </c>
      <c r="F6662" s="184" t="str">
        <f t="shared" si="419"/>
        <v/>
      </c>
      <c r="G6662" s="184" t="str">
        <f t="shared" si="420"/>
        <v/>
      </c>
      <c r="H6662" s="184" t="str">
        <f t="shared" si="421"/>
        <v/>
      </c>
      <c r="L6662">
        <v>643.3273488928786</v>
      </c>
      <c r="R6662">
        <v>997.40674200000001</v>
      </c>
      <c r="S6662" t="s">
        <v>201</v>
      </c>
      <c r="T6662" s="221">
        <v>45383.31527777778</v>
      </c>
    </row>
    <row r="6663" spans="1:20" x14ac:dyDescent="0.35">
      <c r="A6663" t="s">
        <v>112</v>
      </c>
      <c r="B6663" t="s">
        <v>70</v>
      </c>
      <c r="C6663" t="s">
        <v>92</v>
      </c>
      <c r="D6663" s="29">
        <v>45744</v>
      </c>
      <c r="E6663" s="184" t="str">
        <f t="shared" si="418"/>
        <v/>
      </c>
      <c r="F6663" s="184" t="str">
        <f t="shared" si="419"/>
        <v/>
      </c>
      <c r="G6663" s="184" t="str">
        <f t="shared" si="420"/>
        <v/>
      </c>
      <c r="H6663" s="184" t="str">
        <f t="shared" si="421"/>
        <v/>
      </c>
      <c r="L6663">
        <v>643.3273488928786</v>
      </c>
      <c r="R6663">
        <v>997.40674200000001</v>
      </c>
      <c r="S6663" t="s">
        <v>201</v>
      </c>
      <c r="T6663" s="221">
        <v>45383.31527777778</v>
      </c>
    </row>
    <row r="6664" spans="1:20" x14ac:dyDescent="0.35">
      <c r="A6664" t="s">
        <v>112</v>
      </c>
      <c r="B6664" t="s">
        <v>70</v>
      </c>
      <c r="C6664" t="s">
        <v>92</v>
      </c>
      <c r="D6664" s="29">
        <v>45745</v>
      </c>
      <c r="E6664" s="184" t="str">
        <f t="shared" ref="E6664:E6727" si="422">IF(J6664="","",IF(L6664=0,0,IF(1-(J6664/L6664)&lt;0,"",1-(J6664/L6664))))</f>
        <v/>
      </c>
      <c r="F6664" s="184" t="str">
        <f t="shared" ref="F6664:F6727" si="423">IF(K6664="","",IF(L6664=0,0,IF(1-(K6664/L6664)&lt;0,"",1-(K6664/L6664))))</f>
        <v/>
      </c>
      <c r="G6664" s="184" t="str">
        <f t="shared" ref="G6664:G6727" si="424">IF(J6664="","",IF(1-(J6664/R6664)&lt;0,"",1-(J6664/R6664)))</f>
        <v/>
      </c>
      <c r="H6664" s="184" t="str">
        <f t="shared" ref="H6664:H6727" si="425">IF(K6664="","",IF(1-(K6664/R6664)&lt;0,"",1-(K6664/R6664)))</f>
        <v/>
      </c>
      <c r="L6664">
        <v>643.3273488928786</v>
      </c>
      <c r="R6664">
        <v>997.40674200000001</v>
      </c>
      <c r="S6664" t="s">
        <v>201</v>
      </c>
      <c r="T6664" s="221">
        <v>45383.31527777778</v>
      </c>
    </row>
    <row r="6665" spans="1:20" x14ac:dyDescent="0.35">
      <c r="A6665" t="s">
        <v>112</v>
      </c>
      <c r="B6665" t="s">
        <v>70</v>
      </c>
      <c r="C6665" t="s">
        <v>92</v>
      </c>
      <c r="D6665" s="29">
        <v>45746</v>
      </c>
      <c r="E6665" s="184" t="str">
        <f t="shared" si="422"/>
        <v/>
      </c>
      <c r="F6665" s="184" t="str">
        <f t="shared" si="423"/>
        <v/>
      </c>
      <c r="G6665" s="184" t="str">
        <f t="shared" si="424"/>
        <v/>
      </c>
      <c r="H6665" s="184" t="str">
        <f t="shared" si="425"/>
        <v/>
      </c>
      <c r="L6665">
        <v>643.3273488928786</v>
      </c>
      <c r="R6665">
        <v>997.40674200000001</v>
      </c>
      <c r="S6665" t="s">
        <v>201</v>
      </c>
      <c r="T6665" s="221">
        <v>45383.31527777778</v>
      </c>
    </row>
    <row r="6666" spans="1:20" x14ac:dyDescent="0.35">
      <c r="A6666" t="s">
        <v>112</v>
      </c>
      <c r="B6666" t="s">
        <v>70</v>
      </c>
      <c r="C6666" t="s">
        <v>92</v>
      </c>
      <c r="D6666" s="29">
        <v>45747</v>
      </c>
      <c r="E6666" s="184" t="str">
        <f t="shared" si="422"/>
        <v/>
      </c>
      <c r="F6666" s="184" t="str">
        <f t="shared" si="423"/>
        <v/>
      </c>
      <c r="G6666" s="184" t="str">
        <f t="shared" si="424"/>
        <v/>
      </c>
      <c r="H6666" s="184" t="str">
        <f t="shared" si="425"/>
        <v/>
      </c>
      <c r="L6666">
        <v>643.3273488928786</v>
      </c>
      <c r="R6666">
        <v>997.40674200000001</v>
      </c>
      <c r="S6666" t="s">
        <v>201</v>
      </c>
      <c r="T6666" s="221">
        <v>45383.31527777778</v>
      </c>
    </row>
    <row r="6667" spans="1:20" x14ac:dyDescent="0.35">
      <c r="A6667" t="s">
        <v>112</v>
      </c>
      <c r="B6667" t="s">
        <v>70</v>
      </c>
      <c r="C6667" t="s">
        <v>92</v>
      </c>
      <c r="D6667" s="29">
        <v>45748</v>
      </c>
      <c r="E6667" s="184" t="str">
        <f t="shared" si="422"/>
        <v/>
      </c>
      <c r="F6667" s="184" t="str">
        <f t="shared" si="423"/>
        <v/>
      </c>
      <c r="G6667" s="184" t="str">
        <f t="shared" si="424"/>
        <v/>
      </c>
      <c r="H6667" s="184" t="str">
        <f t="shared" si="425"/>
        <v/>
      </c>
      <c r="L6667">
        <v>643.3273488928786</v>
      </c>
      <c r="R6667">
        <v>997.40674200000001</v>
      </c>
      <c r="S6667" t="s">
        <v>201</v>
      </c>
      <c r="T6667" s="221">
        <v>45413.3125</v>
      </c>
    </row>
    <row r="6668" spans="1:20" x14ac:dyDescent="0.35">
      <c r="A6668" t="s">
        <v>112</v>
      </c>
      <c r="B6668" t="s">
        <v>70</v>
      </c>
      <c r="C6668" t="s">
        <v>92</v>
      </c>
      <c r="D6668" s="29">
        <v>45749</v>
      </c>
      <c r="E6668" s="184" t="str">
        <f t="shared" si="422"/>
        <v/>
      </c>
      <c r="F6668" s="184" t="str">
        <f t="shared" si="423"/>
        <v/>
      </c>
      <c r="G6668" s="184" t="str">
        <f t="shared" si="424"/>
        <v/>
      </c>
      <c r="H6668" s="184" t="str">
        <f t="shared" si="425"/>
        <v/>
      </c>
      <c r="L6668">
        <v>643.3273488928786</v>
      </c>
      <c r="R6668">
        <v>997.40674200000001</v>
      </c>
      <c r="S6668" t="s">
        <v>201</v>
      </c>
      <c r="T6668" s="221">
        <v>45413.313194444447</v>
      </c>
    </row>
    <row r="6669" spans="1:20" x14ac:dyDescent="0.35">
      <c r="A6669" t="s">
        <v>112</v>
      </c>
      <c r="B6669" t="s">
        <v>70</v>
      </c>
      <c r="C6669" t="s">
        <v>92</v>
      </c>
      <c r="D6669" s="29">
        <v>45750</v>
      </c>
      <c r="E6669" s="184" t="str">
        <f t="shared" si="422"/>
        <v/>
      </c>
      <c r="F6669" s="184" t="str">
        <f t="shared" si="423"/>
        <v/>
      </c>
      <c r="G6669" s="184" t="str">
        <f t="shared" si="424"/>
        <v/>
      </c>
      <c r="H6669" s="184" t="str">
        <f t="shared" si="425"/>
        <v/>
      </c>
      <c r="L6669">
        <v>643.3273488928786</v>
      </c>
      <c r="R6669">
        <v>997.40674200000001</v>
      </c>
      <c r="S6669" t="s">
        <v>201</v>
      </c>
      <c r="T6669" s="221">
        <v>45413.313194444447</v>
      </c>
    </row>
    <row r="6670" spans="1:20" x14ac:dyDescent="0.35">
      <c r="A6670" t="s">
        <v>112</v>
      </c>
      <c r="B6670" t="s">
        <v>70</v>
      </c>
      <c r="C6670" t="s">
        <v>92</v>
      </c>
      <c r="D6670" s="29">
        <v>45751</v>
      </c>
      <c r="E6670" s="184" t="str">
        <f t="shared" si="422"/>
        <v/>
      </c>
      <c r="F6670" s="184" t="str">
        <f t="shared" si="423"/>
        <v/>
      </c>
      <c r="G6670" s="184" t="str">
        <f t="shared" si="424"/>
        <v/>
      </c>
      <c r="H6670" s="184" t="str">
        <f t="shared" si="425"/>
        <v/>
      </c>
      <c r="L6670">
        <v>643.3273488928786</v>
      </c>
      <c r="R6670">
        <v>997.40674200000001</v>
      </c>
      <c r="S6670" t="s">
        <v>201</v>
      </c>
      <c r="T6670" s="221">
        <v>45413.313194444447</v>
      </c>
    </row>
    <row r="6671" spans="1:20" x14ac:dyDescent="0.35">
      <c r="A6671" t="s">
        <v>112</v>
      </c>
      <c r="B6671" t="s">
        <v>70</v>
      </c>
      <c r="C6671" t="s">
        <v>92</v>
      </c>
      <c r="D6671" s="29">
        <v>45752</v>
      </c>
      <c r="E6671" s="184" t="str">
        <f t="shared" si="422"/>
        <v/>
      </c>
      <c r="F6671" s="184" t="str">
        <f t="shared" si="423"/>
        <v/>
      </c>
      <c r="G6671" s="184" t="str">
        <f t="shared" si="424"/>
        <v/>
      </c>
      <c r="H6671" s="184" t="str">
        <f t="shared" si="425"/>
        <v/>
      </c>
      <c r="L6671">
        <v>643.3273488928786</v>
      </c>
      <c r="R6671">
        <v>997.40674200000001</v>
      </c>
      <c r="S6671" t="s">
        <v>201</v>
      </c>
      <c r="T6671" s="221">
        <v>45413.313194444447</v>
      </c>
    </row>
    <row r="6672" spans="1:20" x14ac:dyDescent="0.35">
      <c r="A6672" t="s">
        <v>112</v>
      </c>
      <c r="B6672" t="s">
        <v>70</v>
      </c>
      <c r="C6672" t="s">
        <v>92</v>
      </c>
      <c r="D6672" s="29">
        <v>45753</v>
      </c>
      <c r="E6672" s="184" t="str">
        <f t="shared" si="422"/>
        <v/>
      </c>
      <c r="F6672" s="184" t="str">
        <f t="shared" si="423"/>
        <v/>
      </c>
      <c r="G6672" s="184" t="str">
        <f t="shared" si="424"/>
        <v/>
      </c>
      <c r="H6672" s="184" t="str">
        <f t="shared" si="425"/>
        <v/>
      </c>
      <c r="L6672">
        <v>643.3273488928786</v>
      </c>
      <c r="R6672">
        <v>997.40674200000001</v>
      </c>
      <c r="S6672" t="s">
        <v>201</v>
      </c>
      <c r="T6672" s="221">
        <v>45413.313194444447</v>
      </c>
    </row>
    <row r="6673" spans="1:20" x14ac:dyDescent="0.35">
      <c r="A6673" t="s">
        <v>112</v>
      </c>
      <c r="B6673" t="s">
        <v>70</v>
      </c>
      <c r="C6673" t="s">
        <v>92</v>
      </c>
      <c r="D6673" s="29">
        <v>45754</v>
      </c>
      <c r="E6673" s="184" t="str">
        <f t="shared" si="422"/>
        <v/>
      </c>
      <c r="F6673" s="184" t="str">
        <f t="shared" si="423"/>
        <v/>
      </c>
      <c r="G6673" s="184" t="str">
        <f t="shared" si="424"/>
        <v/>
      </c>
      <c r="H6673" s="184" t="str">
        <f t="shared" si="425"/>
        <v/>
      </c>
      <c r="L6673">
        <v>643.3273488928786</v>
      </c>
      <c r="R6673">
        <v>997.40674200000001</v>
      </c>
      <c r="S6673" t="s">
        <v>201</v>
      </c>
      <c r="T6673" s="221">
        <v>45413.313194444447</v>
      </c>
    </row>
    <row r="6674" spans="1:20" x14ac:dyDescent="0.35">
      <c r="A6674" t="s">
        <v>112</v>
      </c>
      <c r="B6674" t="s">
        <v>70</v>
      </c>
      <c r="C6674" t="s">
        <v>92</v>
      </c>
      <c r="D6674" s="29">
        <v>45755</v>
      </c>
      <c r="E6674" s="184" t="str">
        <f t="shared" si="422"/>
        <v/>
      </c>
      <c r="F6674" s="184" t="str">
        <f t="shared" si="423"/>
        <v/>
      </c>
      <c r="G6674" s="184" t="str">
        <f t="shared" si="424"/>
        <v/>
      </c>
      <c r="H6674" s="184" t="str">
        <f t="shared" si="425"/>
        <v/>
      </c>
      <c r="L6674">
        <v>643.3273488928786</v>
      </c>
      <c r="R6674">
        <v>997.40674200000001</v>
      </c>
      <c r="S6674" t="s">
        <v>201</v>
      </c>
      <c r="T6674" s="221">
        <v>45413.313194444447</v>
      </c>
    </row>
    <row r="6675" spans="1:20" x14ac:dyDescent="0.35">
      <c r="A6675" t="s">
        <v>112</v>
      </c>
      <c r="B6675" t="s">
        <v>70</v>
      </c>
      <c r="C6675" t="s">
        <v>92</v>
      </c>
      <c r="D6675" s="29">
        <v>45756</v>
      </c>
      <c r="E6675" s="184" t="str">
        <f t="shared" si="422"/>
        <v/>
      </c>
      <c r="F6675" s="184" t="str">
        <f t="shared" si="423"/>
        <v/>
      </c>
      <c r="G6675" s="184" t="str">
        <f t="shared" si="424"/>
        <v/>
      </c>
      <c r="H6675" s="184" t="str">
        <f t="shared" si="425"/>
        <v/>
      </c>
      <c r="L6675">
        <v>643.3273488928786</v>
      </c>
      <c r="R6675">
        <v>997.40674200000001</v>
      </c>
      <c r="S6675" t="s">
        <v>201</v>
      </c>
      <c r="T6675" s="221">
        <v>45413.313194444447</v>
      </c>
    </row>
    <row r="6676" spans="1:20" x14ac:dyDescent="0.35">
      <c r="A6676" t="s">
        <v>112</v>
      </c>
      <c r="B6676" t="s">
        <v>70</v>
      </c>
      <c r="C6676" t="s">
        <v>92</v>
      </c>
      <c r="D6676" s="29">
        <v>45757</v>
      </c>
      <c r="E6676" s="184" t="str">
        <f t="shared" si="422"/>
        <v/>
      </c>
      <c r="F6676" s="184" t="str">
        <f t="shared" si="423"/>
        <v/>
      </c>
      <c r="G6676" s="184" t="str">
        <f t="shared" si="424"/>
        <v/>
      </c>
      <c r="H6676" s="184" t="str">
        <f t="shared" si="425"/>
        <v/>
      </c>
      <c r="L6676">
        <v>643.3273488928786</v>
      </c>
      <c r="R6676">
        <v>997.40674200000001</v>
      </c>
      <c r="S6676" t="s">
        <v>201</v>
      </c>
      <c r="T6676" s="221">
        <v>45413.313194444447</v>
      </c>
    </row>
    <row r="6677" spans="1:20" x14ac:dyDescent="0.35">
      <c r="A6677" t="s">
        <v>112</v>
      </c>
      <c r="B6677" t="s">
        <v>70</v>
      </c>
      <c r="C6677" t="s">
        <v>92</v>
      </c>
      <c r="D6677" s="29">
        <v>45758</v>
      </c>
      <c r="E6677" s="184" t="str">
        <f t="shared" si="422"/>
        <v/>
      </c>
      <c r="F6677" s="184" t="str">
        <f t="shared" si="423"/>
        <v/>
      </c>
      <c r="G6677" s="184" t="str">
        <f t="shared" si="424"/>
        <v/>
      </c>
      <c r="H6677" s="184" t="str">
        <f t="shared" si="425"/>
        <v/>
      </c>
      <c r="L6677">
        <v>643.3273488928786</v>
      </c>
      <c r="R6677">
        <v>997.40674200000001</v>
      </c>
      <c r="S6677" t="s">
        <v>201</v>
      </c>
      <c r="T6677" s="221">
        <v>45413.313194444447</v>
      </c>
    </row>
    <row r="6678" spans="1:20" x14ac:dyDescent="0.35">
      <c r="A6678" t="s">
        <v>112</v>
      </c>
      <c r="B6678" t="s">
        <v>70</v>
      </c>
      <c r="C6678" t="s">
        <v>92</v>
      </c>
      <c r="D6678" s="29">
        <v>45759</v>
      </c>
      <c r="E6678" s="184" t="str">
        <f t="shared" si="422"/>
        <v/>
      </c>
      <c r="F6678" s="184" t="str">
        <f t="shared" si="423"/>
        <v/>
      </c>
      <c r="G6678" s="184" t="str">
        <f t="shared" si="424"/>
        <v/>
      </c>
      <c r="H6678" s="184" t="str">
        <f t="shared" si="425"/>
        <v/>
      </c>
      <c r="L6678">
        <v>643.3273488928786</v>
      </c>
      <c r="R6678">
        <v>997.40674200000001</v>
      </c>
      <c r="S6678" t="s">
        <v>201</v>
      </c>
      <c r="T6678" s="221">
        <v>45413.313194444447</v>
      </c>
    </row>
    <row r="6679" spans="1:20" x14ac:dyDescent="0.35">
      <c r="A6679" t="s">
        <v>112</v>
      </c>
      <c r="B6679" t="s">
        <v>70</v>
      </c>
      <c r="C6679" t="s">
        <v>92</v>
      </c>
      <c r="D6679" s="29">
        <v>45760</v>
      </c>
      <c r="E6679" s="184" t="str">
        <f t="shared" si="422"/>
        <v/>
      </c>
      <c r="F6679" s="184" t="str">
        <f t="shared" si="423"/>
        <v/>
      </c>
      <c r="G6679" s="184" t="str">
        <f t="shared" si="424"/>
        <v/>
      </c>
      <c r="H6679" s="184" t="str">
        <f t="shared" si="425"/>
        <v/>
      </c>
      <c r="L6679">
        <v>643.3273488928786</v>
      </c>
      <c r="R6679">
        <v>997.40674200000001</v>
      </c>
      <c r="S6679" t="s">
        <v>201</v>
      </c>
      <c r="T6679" s="221">
        <v>45413.313194444447</v>
      </c>
    </row>
    <row r="6680" spans="1:20" x14ac:dyDescent="0.35">
      <c r="A6680" t="s">
        <v>112</v>
      </c>
      <c r="B6680" t="s">
        <v>70</v>
      </c>
      <c r="C6680" t="s">
        <v>92</v>
      </c>
      <c r="D6680" s="29">
        <v>45761</v>
      </c>
      <c r="E6680" s="184" t="str">
        <f t="shared" si="422"/>
        <v/>
      </c>
      <c r="F6680" s="184" t="str">
        <f t="shared" si="423"/>
        <v/>
      </c>
      <c r="G6680" s="184" t="str">
        <f t="shared" si="424"/>
        <v/>
      </c>
      <c r="H6680" s="184" t="str">
        <f t="shared" si="425"/>
        <v/>
      </c>
      <c r="L6680">
        <v>643.3273488928786</v>
      </c>
      <c r="R6680">
        <v>997.40674200000001</v>
      </c>
      <c r="S6680" t="s">
        <v>201</v>
      </c>
      <c r="T6680" s="221">
        <v>45413.313194444447</v>
      </c>
    </row>
    <row r="6681" spans="1:20" x14ac:dyDescent="0.35">
      <c r="A6681" t="s">
        <v>112</v>
      </c>
      <c r="B6681" t="s">
        <v>70</v>
      </c>
      <c r="C6681" t="s">
        <v>92</v>
      </c>
      <c r="D6681" s="29">
        <v>45762</v>
      </c>
      <c r="E6681" s="184" t="str">
        <f t="shared" si="422"/>
        <v/>
      </c>
      <c r="F6681" s="184" t="str">
        <f t="shared" si="423"/>
        <v/>
      </c>
      <c r="G6681" s="184" t="str">
        <f t="shared" si="424"/>
        <v/>
      </c>
      <c r="H6681" s="184" t="str">
        <f t="shared" si="425"/>
        <v/>
      </c>
      <c r="L6681">
        <v>643.3273488928786</v>
      </c>
      <c r="R6681">
        <v>997.40674200000001</v>
      </c>
      <c r="S6681" t="s">
        <v>201</v>
      </c>
      <c r="T6681" s="221">
        <v>45413.313194444447</v>
      </c>
    </row>
    <row r="6682" spans="1:20" x14ac:dyDescent="0.35">
      <c r="A6682" t="s">
        <v>112</v>
      </c>
      <c r="B6682" t="s">
        <v>70</v>
      </c>
      <c r="C6682" t="s">
        <v>92</v>
      </c>
      <c r="D6682" s="29">
        <v>45763</v>
      </c>
      <c r="E6682" s="184" t="str">
        <f t="shared" si="422"/>
        <v/>
      </c>
      <c r="F6682" s="184" t="str">
        <f t="shared" si="423"/>
        <v/>
      </c>
      <c r="G6682" s="184" t="str">
        <f t="shared" si="424"/>
        <v/>
      </c>
      <c r="H6682" s="184" t="str">
        <f t="shared" si="425"/>
        <v/>
      </c>
      <c r="L6682">
        <v>643.3273488928786</v>
      </c>
      <c r="R6682">
        <v>997.40674200000001</v>
      </c>
      <c r="S6682" t="s">
        <v>201</v>
      </c>
      <c r="T6682" s="221">
        <v>45413.313194444447</v>
      </c>
    </row>
    <row r="6683" spans="1:20" x14ac:dyDescent="0.35">
      <c r="A6683" t="s">
        <v>112</v>
      </c>
      <c r="B6683" t="s">
        <v>70</v>
      </c>
      <c r="C6683" t="s">
        <v>92</v>
      </c>
      <c r="D6683" s="29">
        <v>45764</v>
      </c>
      <c r="E6683" s="184" t="str">
        <f t="shared" si="422"/>
        <v/>
      </c>
      <c r="F6683" s="184" t="str">
        <f t="shared" si="423"/>
        <v/>
      </c>
      <c r="G6683" s="184" t="str">
        <f t="shared" si="424"/>
        <v/>
      </c>
      <c r="H6683" s="184" t="str">
        <f t="shared" si="425"/>
        <v/>
      </c>
      <c r="L6683">
        <v>643.3273488928786</v>
      </c>
      <c r="R6683">
        <v>997.40674200000001</v>
      </c>
      <c r="S6683" t="s">
        <v>201</v>
      </c>
      <c r="T6683" s="221">
        <v>45413.313194444447</v>
      </c>
    </row>
    <row r="6684" spans="1:20" x14ac:dyDescent="0.35">
      <c r="A6684" t="s">
        <v>112</v>
      </c>
      <c r="B6684" t="s">
        <v>70</v>
      </c>
      <c r="C6684" t="s">
        <v>92</v>
      </c>
      <c r="D6684" s="29">
        <v>45765</v>
      </c>
      <c r="E6684" s="184" t="str">
        <f t="shared" si="422"/>
        <v/>
      </c>
      <c r="F6684" s="184" t="str">
        <f t="shared" si="423"/>
        <v/>
      </c>
      <c r="G6684" s="184" t="str">
        <f t="shared" si="424"/>
        <v/>
      </c>
      <c r="H6684" s="184" t="str">
        <f t="shared" si="425"/>
        <v/>
      </c>
      <c r="L6684">
        <v>643.3273488928786</v>
      </c>
      <c r="R6684">
        <v>997.40674200000001</v>
      </c>
      <c r="S6684" t="s">
        <v>201</v>
      </c>
      <c r="T6684" s="221">
        <v>45413.313194444447</v>
      </c>
    </row>
    <row r="6685" spans="1:20" x14ac:dyDescent="0.35">
      <c r="A6685" t="s">
        <v>112</v>
      </c>
      <c r="B6685" t="s">
        <v>70</v>
      </c>
      <c r="C6685" t="s">
        <v>92</v>
      </c>
      <c r="D6685" s="29">
        <v>45766</v>
      </c>
      <c r="E6685" s="184" t="str">
        <f t="shared" si="422"/>
        <v/>
      </c>
      <c r="F6685" s="184" t="str">
        <f t="shared" si="423"/>
        <v/>
      </c>
      <c r="G6685" s="184" t="str">
        <f t="shared" si="424"/>
        <v/>
      </c>
      <c r="H6685" s="184" t="str">
        <f t="shared" si="425"/>
        <v/>
      </c>
      <c r="L6685">
        <v>643.3273488928786</v>
      </c>
      <c r="R6685">
        <v>997.40674200000001</v>
      </c>
      <c r="S6685" t="s">
        <v>201</v>
      </c>
      <c r="T6685" s="221">
        <v>45413.313194444447</v>
      </c>
    </row>
    <row r="6686" spans="1:20" x14ac:dyDescent="0.35">
      <c r="A6686" t="s">
        <v>112</v>
      </c>
      <c r="B6686" t="s">
        <v>70</v>
      </c>
      <c r="C6686" t="s">
        <v>92</v>
      </c>
      <c r="D6686" s="29">
        <v>45767</v>
      </c>
      <c r="E6686" s="184" t="str">
        <f t="shared" si="422"/>
        <v/>
      </c>
      <c r="F6686" s="184" t="str">
        <f t="shared" si="423"/>
        <v/>
      </c>
      <c r="G6686" s="184" t="str">
        <f t="shared" si="424"/>
        <v/>
      </c>
      <c r="H6686" s="184" t="str">
        <f t="shared" si="425"/>
        <v/>
      </c>
      <c r="L6686">
        <v>643.3273488928786</v>
      </c>
      <c r="R6686">
        <v>997.40674200000001</v>
      </c>
      <c r="S6686" t="s">
        <v>201</v>
      </c>
      <c r="T6686" s="221">
        <v>45413.313194444447</v>
      </c>
    </row>
    <row r="6687" spans="1:20" x14ac:dyDescent="0.35">
      <c r="A6687" t="s">
        <v>112</v>
      </c>
      <c r="B6687" t="s">
        <v>70</v>
      </c>
      <c r="C6687" t="s">
        <v>92</v>
      </c>
      <c r="D6687" s="29">
        <v>45768</v>
      </c>
      <c r="E6687" s="184" t="str">
        <f t="shared" si="422"/>
        <v/>
      </c>
      <c r="F6687" s="184" t="str">
        <f t="shared" si="423"/>
        <v/>
      </c>
      <c r="G6687" s="184" t="str">
        <f t="shared" si="424"/>
        <v/>
      </c>
      <c r="H6687" s="184" t="str">
        <f t="shared" si="425"/>
        <v/>
      </c>
      <c r="L6687">
        <v>643.3273488928786</v>
      </c>
      <c r="R6687">
        <v>997.40674200000001</v>
      </c>
      <c r="S6687" t="s">
        <v>201</v>
      </c>
      <c r="T6687" s="221">
        <v>45413.313194444447</v>
      </c>
    </row>
    <row r="6688" spans="1:20" x14ac:dyDescent="0.35">
      <c r="A6688" t="s">
        <v>112</v>
      </c>
      <c r="B6688" t="s">
        <v>70</v>
      </c>
      <c r="C6688" t="s">
        <v>92</v>
      </c>
      <c r="D6688" s="29">
        <v>45769</v>
      </c>
      <c r="E6688" s="184" t="str">
        <f t="shared" si="422"/>
        <v/>
      </c>
      <c r="F6688" s="184" t="str">
        <f t="shared" si="423"/>
        <v/>
      </c>
      <c r="G6688" s="184" t="str">
        <f t="shared" si="424"/>
        <v/>
      </c>
      <c r="H6688" s="184" t="str">
        <f t="shared" si="425"/>
        <v/>
      </c>
      <c r="L6688">
        <v>643.3273488928786</v>
      </c>
      <c r="R6688">
        <v>997.40674200000001</v>
      </c>
      <c r="S6688" t="s">
        <v>201</v>
      </c>
      <c r="T6688" s="221">
        <v>45413.313194444447</v>
      </c>
    </row>
    <row r="6689" spans="1:20" x14ac:dyDescent="0.35">
      <c r="A6689" t="s">
        <v>112</v>
      </c>
      <c r="B6689" t="s">
        <v>70</v>
      </c>
      <c r="C6689" t="s">
        <v>92</v>
      </c>
      <c r="D6689" s="29">
        <v>45770</v>
      </c>
      <c r="E6689" s="184" t="str">
        <f t="shared" si="422"/>
        <v/>
      </c>
      <c r="F6689" s="184" t="str">
        <f t="shared" si="423"/>
        <v/>
      </c>
      <c r="G6689" s="184" t="str">
        <f t="shared" si="424"/>
        <v/>
      </c>
      <c r="H6689" s="184" t="str">
        <f t="shared" si="425"/>
        <v/>
      </c>
      <c r="L6689">
        <v>643.3273488928786</v>
      </c>
      <c r="R6689">
        <v>997.40674200000001</v>
      </c>
      <c r="S6689" t="s">
        <v>201</v>
      </c>
      <c r="T6689" s="221">
        <v>45413.313194444447</v>
      </c>
    </row>
    <row r="6690" spans="1:20" x14ac:dyDescent="0.35">
      <c r="A6690" t="s">
        <v>112</v>
      </c>
      <c r="B6690" t="s">
        <v>70</v>
      </c>
      <c r="C6690" t="s">
        <v>92</v>
      </c>
      <c r="D6690" s="29">
        <v>45771</v>
      </c>
      <c r="E6690" s="184" t="str">
        <f t="shared" si="422"/>
        <v/>
      </c>
      <c r="F6690" s="184" t="str">
        <f t="shared" si="423"/>
        <v/>
      </c>
      <c r="G6690" s="184" t="str">
        <f t="shared" si="424"/>
        <v/>
      </c>
      <c r="H6690" s="184" t="str">
        <f t="shared" si="425"/>
        <v/>
      </c>
      <c r="L6690">
        <v>643.3273488928786</v>
      </c>
      <c r="R6690">
        <v>997.40674200000001</v>
      </c>
      <c r="S6690" t="s">
        <v>201</v>
      </c>
      <c r="T6690" s="221">
        <v>45413.313194444447</v>
      </c>
    </row>
    <row r="6691" spans="1:20" x14ac:dyDescent="0.35">
      <c r="A6691" t="s">
        <v>112</v>
      </c>
      <c r="B6691" t="s">
        <v>70</v>
      </c>
      <c r="C6691" t="s">
        <v>92</v>
      </c>
      <c r="D6691" s="29">
        <v>45772</v>
      </c>
      <c r="E6691" s="184" t="str">
        <f t="shared" si="422"/>
        <v/>
      </c>
      <c r="F6691" s="184" t="str">
        <f t="shared" si="423"/>
        <v/>
      </c>
      <c r="G6691" s="184" t="str">
        <f t="shared" si="424"/>
        <v/>
      </c>
      <c r="H6691" s="184" t="str">
        <f t="shared" si="425"/>
        <v/>
      </c>
      <c r="L6691">
        <v>643.3273488928786</v>
      </c>
      <c r="R6691">
        <v>997.40674200000001</v>
      </c>
      <c r="S6691" t="s">
        <v>201</v>
      </c>
      <c r="T6691" s="221">
        <v>45413.313194444447</v>
      </c>
    </row>
    <row r="6692" spans="1:20" x14ac:dyDescent="0.35">
      <c r="A6692" t="s">
        <v>112</v>
      </c>
      <c r="B6692" t="s">
        <v>70</v>
      </c>
      <c r="C6692" t="s">
        <v>92</v>
      </c>
      <c r="D6692" s="29">
        <v>45773</v>
      </c>
      <c r="E6692" s="184" t="str">
        <f t="shared" si="422"/>
        <v/>
      </c>
      <c r="F6692" s="184" t="str">
        <f t="shared" si="423"/>
        <v/>
      </c>
      <c r="G6692" s="184" t="str">
        <f t="shared" si="424"/>
        <v/>
      </c>
      <c r="H6692" s="184" t="str">
        <f t="shared" si="425"/>
        <v/>
      </c>
      <c r="L6692">
        <v>643.3273488928786</v>
      </c>
      <c r="R6692">
        <v>997.40674200000001</v>
      </c>
      <c r="S6692" t="s">
        <v>201</v>
      </c>
      <c r="T6692" s="221">
        <v>45413.313194444447</v>
      </c>
    </row>
    <row r="6693" spans="1:20" x14ac:dyDescent="0.35">
      <c r="A6693" t="s">
        <v>112</v>
      </c>
      <c r="B6693" t="s">
        <v>70</v>
      </c>
      <c r="C6693" t="s">
        <v>92</v>
      </c>
      <c r="D6693" s="29">
        <v>45774</v>
      </c>
      <c r="E6693" s="184" t="str">
        <f t="shared" si="422"/>
        <v/>
      </c>
      <c r="F6693" s="184" t="str">
        <f t="shared" si="423"/>
        <v/>
      </c>
      <c r="G6693" s="184" t="str">
        <f t="shared" si="424"/>
        <v/>
      </c>
      <c r="H6693" s="184" t="str">
        <f t="shared" si="425"/>
        <v/>
      </c>
      <c r="L6693">
        <v>643.3273488928786</v>
      </c>
      <c r="R6693">
        <v>997.40674200000001</v>
      </c>
      <c r="S6693" t="s">
        <v>201</v>
      </c>
      <c r="T6693" s="221">
        <v>45413.313194444447</v>
      </c>
    </row>
    <row r="6694" spans="1:20" x14ac:dyDescent="0.35">
      <c r="A6694" t="s">
        <v>112</v>
      </c>
      <c r="B6694" t="s">
        <v>70</v>
      </c>
      <c r="C6694" t="s">
        <v>92</v>
      </c>
      <c r="D6694" s="29">
        <v>45775</v>
      </c>
      <c r="E6694" s="184" t="str">
        <f t="shared" si="422"/>
        <v/>
      </c>
      <c r="F6694" s="184" t="str">
        <f t="shared" si="423"/>
        <v/>
      </c>
      <c r="G6694" s="184" t="str">
        <f t="shared" si="424"/>
        <v/>
      </c>
      <c r="H6694" s="184" t="str">
        <f t="shared" si="425"/>
        <v/>
      </c>
      <c r="L6694">
        <v>643.3273488928786</v>
      </c>
      <c r="R6694">
        <v>997.40674200000001</v>
      </c>
      <c r="S6694" t="s">
        <v>201</v>
      </c>
      <c r="T6694" s="221">
        <v>45413.313194444447</v>
      </c>
    </row>
    <row r="6695" spans="1:20" x14ac:dyDescent="0.35">
      <c r="A6695" t="s">
        <v>112</v>
      </c>
      <c r="B6695" t="s">
        <v>70</v>
      </c>
      <c r="C6695" t="s">
        <v>92</v>
      </c>
      <c r="D6695" s="29">
        <v>45776</v>
      </c>
      <c r="E6695" s="184" t="str">
        <f t="shared" si="422"/>
        <v/>
      </c>
      <c r="F6695" s="184" t="str">
        <f t="shared" si="423"/>
        <v/>
      </c>
      <c r="G6695" s="184" t="str">
        <f t="shared" si="424"/>
        <v/>
      </c>
      <c r="H6695" s="184" t="str">
        <f t="shared" si="425"/>
        <v/>
      </c>
      <c r="L6695">
        <v>643.3273488928786</v>
      </c>
      <c r="R6695">
        <v>997.40674200000001</v>
      </c>
      <c r="S6695" t="s">
        <v>201</v>
      </c>
      <c r="T6695" s="221">
        <v>45413.313194444447</v>
      </c>
    </row>
    <row r="6696" spans="1:20" x14ac:dyDescent="0.35">
      <c r="A6696" t="s">
        <v>112</v>
      </c>
      <c r="B6696" t="s">
        <v>70</v>
      </c>
      <c r="C6696" t="s">
        <v>92</v>
      </c>
      <c r="D6696" s="29">
        <v>45777</v>
      </c>
      <c r="E6696" s="184" t="str">
        <f t="shared" si="422"/>
        <v/>
      </c>
      <c r="F6696" s="184" t="str">
        <f t="shared" si="423"/>
        <v/>
      </c>
      <c r="G6696" s="184" t="str">
        <f t="shared" si="424"/>
        <v/>
      </c>
      <c r="H6696" s="184" t="str">
        <f t="shared" si="425"/>
        <v/>
      </c>
      <c r="L6696">
        <v>643.3273488928786</v>
      </c>
      <c r="R6696">
        <v>997.40674200000001</v>
      </c>
      <c r="S6696" t="s">
        <v>201</v>
      </c>
      <c r="T6696" s="221">
        <v>45413.313194444447</v>
      </c>
    </row>
    <row r="6697" spans="1:20" x14ac:dyDescent="0.35">
      <c r="A6697" t="s">
        <v>112</v>
      </c>
      <c r="B6697" t="s">
        <v>70</v>
      </c>
      <c r="C6697" t="s">
        <v>92</v>
      </c>
      <c r="D6697" s="29">
        <v>45778</v>
      </c>
      <c r="E6697" s="184" t="str">
        <f t="shared" si="422"/>
        <v/>
      </c>
      <c r="F6697" s="184" t="str">
        <f t="shared" si="423"/>
        <v/>
      </c>
      <c r="G6697" s="184" t="str">
        <f t="shared" si="424"/>
        <v/>
      </c>
      <c r="H6697" s="184" t="str">
        <f t="shared" si="425"/>
        <v/>
      </c>
      <c r="L6697">
        <v>643.3273488928786</v>
      </c>
      <c r="R6697">
        <v>997.40674200000001</v>
      </c>
      <c r="S6697" t="s">
        <v>201</v>
      </c>
      <c r="T6697" s="221">
        <v>45444.3125</v>
      </c>
    </row>
    <row r="6698" spans="1:20" x14ac:dyDescent="0.35">
      <c r="A6698" t="s">
        <v>112</v>
      </c>
      <c r="B6698" t="s">
        <v>70</v>
      </c>
      <c r="C6698" t="s">
        <v>92</v>
      </c>
      <c r="D6698" s="29">
        <v>45779</v>
      </c>
      <c r="E6698" s="184" t="str">
        <f t="shared" si="422"/>
        <v/>
      </c>
      <c r="F6698" s="184" t="str">
        <f t="shared" si="423"/>
        <v/>
      </c>
      <c r="G6698" s="184" t="str">
        <f t="shared" si="424"/>
        <v/>
      </c>
      <c r="H6698" s="184" t="str">
        <f t="shared" si="425"/>
        <v/>
      </c>
      <c r="L6698">
        <v>643.3273488928786</v>
      </c>
      <c r="R6698">
        <v>997.40674200000001</v>
      </c>
      <c r="S6698" t="s">
        <v>201</v>
      </c>
      <c r="T6698" s="221">
        <v>45444.313194444447</v>
      </c>
    </row>
    <row r="6699" spans="1:20" x14ac:dyDescent="0.35">
      <c r="A6699" t="s">
        <v>112</v>
      </c>
      <c r="B6699" t="s">
        <v>70</v>
      </c>
      <c r="C6699" t="s">
        <v>92</v>
      </c>
      <c r="D6699" s="29">
        <v>45780</v>
      </c>
      <c r="E6699" s="184" t="str">
        <f t="shared" si="422"/>
        <v/>
      </c>
      <c r="F6699" s="184" t="str">
        <f t="shared" si="423"/>
        <v/>
      </c>
      <c r="G6699" s="184" t="str">
        <f t="shared" si="424"/>
        <v/>
      </c>
      <c r="H6699" s="184" t="str">
        <f t="shared" si="425"/>
        <v/>
      </c>
      <c r="L6699">
        <v>643.3273488928786</v>
      </c>
      <c r="R6699">
        <v>997.40674200000001</v>
      </c>
      <c r="S6699" t="s">
        <v>201</v>
      </c>
      <c r="T6699" s="221">
        <v>45444.313194444447</v>
      </c>
    </row>
    <row r="6700" spans="1:20" x14ac:dyDescent="0.35">
      <c r="A6700" t="s">
        <v>112</v>
      </c>
      <c r="B6700" t="s">
        <v>70</v>
      </c>
      <c r="C6700" t="s">
        <v>92</v>
      </c>
      <c r="D6700" s="29">
        <v>45781</v>
      </c>
      <c r="E6700" s="184" t="str">
        <f t="shared" si="422"/>
        <v/>
      </c>
      <c r="F6700" s="184" t="str">
        <f t="shared" si="423"/>
        <v/>
      </c>
      <c r="G6700" s="184" t="str">
        <f t="shared" si="424"/>
        <v/>
      </c>
      <c r="H6700" s="184" t="str">
        <f t="shared" si="425"/>
        <v/>
      </c>
      <c r="L6700">
        <v>643.3273488928786</v>
      </c>
      <c r="R6700">
        <v>997.40674200000001</v>
      </c>
      <c r="S6700" t="s">
        <v>201</v>
      </c>
      <c r="T6700" s="221">
        <v>45444.313194444447</v>
      </c>
    </row>
    <row r="6701" spans="1:20" x14ac:dyDescent="0.35">
      <c r="A6701" t="s">
        <v>112</v>
      </c>
      <c r="B6701" t="s">
        <v>70</v>
      </c>
      <c r="C6701" t="s">
        <v>92</v>
      </c>
      <c r="D6701" s="29">
        <v>45782</v>
      </c>
      <c r="E6701" s="184" t="str">
        <f t="shared" si="422"/>
        <v/>
      </c>
      <c r="F6701" s="184" t="str">
        <f t="shared" si="423"/>
        <v/>
      </c>
      <c r="G6701" s="184" t="str">
        <f t="shared" si="424"/>
        <v/>
      </c>
      <c r="H6701" s="184" t="str">
        <f t="shared" si="425"/>
        <v/>
      </c>
      <c r="L6701">
        <v>643.3273488928786</v>
      </c>
      <c r="R6701">
        <v>997.40674200000001</v>
      </c>
      <c r="S6701" t="s">
        <v>201</v>
      </c>
      <c r="T6701" s="221">
        <v>45444.313194444447</v>
      </c>
    </row>
    <row r="6702" spans="1:20" x14ac:dyDescent="0.35">
      <c r="A6702" t="s">
        <v>112</v>
      </c>
      <c r="B6702" t="s">
        <v>70</v>
      </c>
      <c r="C6702" t="s">
        <v>92</v>
      </c>
      <c r="D6702" s="29">
        <v>45783</v>
      </c>
      <c r="E6702" s="184" t="str">
        <f t="shared" si="422"/>
        <v/>
      </c>
      <c r="F6702" s="184" t="str">
        <f t="shared" si="423"/>
        <v/>
      </c>
      <c r="G6702" s="184" t="str">
        <f t="shared" si="424"/>
        <v/>
      </c>
      <c r="H6702" s="184" t="str">
        <f t="shared" si="425"/>
        <v/>
      </c>
      <c r="L6702">
        <v>643.3273488928786</v>
      </c>
      <c r="R6702">
        <v>997.40674200000001</v>
      </c>
      <c r="S6702" t="s">
        <v>201</v>
      </c>
      <c r="T6702" s="221">
        <v>45444.313194444447</v>
      </c>
    </row>
    <row r="6703" spans="1:20" x14ac:dyDescent="0.35">
      <c r="A6703" t="s">
        <v>112</v>
      </c>
      <c r="B6703" t="s">
        <v>70</v>
      </c>
      <c r="C6703" t="s">
        <v>92</v>
      </c>
      <c r="D6703" s="29">
        <v>45784</v>
      </c>
      <c r="E6703" s="184" t="str">
        <f t="shared" si="422"/>
        <v/>
      </c>
      <c r="F6703" s="184" t="str">
        <f t="shared" si="423"/>
        <v/>
      </c>
      <c r="G6703" s="184" t="str">
        <f t="shared" si="424"/>
        <v/>
      </c>
      <c r="H6703" s="184" t="str">
        <f t="shared" si="425"/>
        <v/>
      </c>
      <c r="L6703">
        <v>643.3273488928786</v>
      </c>
      <c r="R6703">
        <v>997.40674200000001</v>
      </c>
      <c r="S6703" t="s">
        <v>201</v>
      </c>
      <c r="T6703" s="221">
        <v>45444.313194444447</v>
      </c>
    </row>
    <row r="6704" spans="1:20" x14ac:dyDescent="0.35">
      <c r="A6704" t="s">
        <v>112</v>
      </c>
      <c r="B6704" t="s">
        <v>70</v>
      </c>
      <c r="C6704" t="s">
        <v>92</v>
      </c>
      <c r="D6704" s="29">
        <v>45785</v>
      </c>
      <c r="E6704" s="184" t="str">
        <f t="shared" si="422"/>
        <v/>
      </c>
      <c r="F6704" s="184" t="str">
        <f t="shared" si="423"/>
        <v/>
      </c>
      <c r="G6704" s="184" t="str">
        <f t="shared" si="424"/>
        <v/>
      </c>
      <c r="H6704" s="184" t="str">
        <f t="shared" si="425"/>
        <v/>
      </c>
      <c r="L6704">
        <v>643.3273488928786</v>
      </c>
      <c r="R6704">
        <v>997.40674200000001</v>
      </c>
      <c r="S6704" t="s">
        <v>201</v>
      </c>
      <c r="T6704" s="221">
        <v>45444.313194444447</v>
      </c>
    </row>
    <row r="6705" spans="1:20" x14ac:dyDescent="0.35">
      <c r="A6705" t="s">
        <v>112</v>
      </c>
      <c r="B6705" t="s">
        <v>70</v>
      </c>
      <c r="C6705" t="s">
        <v>92</v>
      </c>
      <c r="D6705" s="29">
        <v>45786</v>
      </c>
      <c r="E6705" s="184" t="str">
        <f t="shared" si="422"/>
        <v/>
      </c>
      <c r="F6705" s="184" t="str">
        <f t="shared" si="423"/>
        <v/>
      </c>
      <c r="G6705" s="184" t="str">
        <f t="shared" si="424"/>
        <v/>
      </c>
      <c r="H6705" s="184" t="str">
        <f t="shared" si="425"/>
        <v/>
      </c>
      <c r="L6705">
        <v>643.3273488928786</v>
      </c>
      <c r="R6705">
        <v>997.40674200000001</v>
      </c>
      <c r="S6705" t="s">
        <v>201</v>
      </c>
      <c r="T6705" s="221">
        <v>45444.313194444447</v>
      </c>
    </row>
    <row r="6706" spans="1:20" x14ac:dyDescent="0.35">
      <c r="A6706" t="s">
        <v>112</v>
      </c>
      <c r="B6706" t="s">
        <v>70</v>
      </c>
      <c r="C6706" t="s">
        <v>92</v>
      </c>
      <c r="D6706" s="29">
        <v>45787</v>
      </c>
      <c r="E6706" s="184" t="str">
        <f t="shared" si="422"/>
        <v/>
      </c>
      <c r="F6706" s="184" t="str">
        <f t="shared" si="423"/>
        <v/>
      </c>
      <c r="G6706" s="184" t="str">
        <f t="shared" si="424"/>
        <v/>
      </c>
      <c r="H6706" s="184" t="str">
        <f t="shared" si="425"/>
        <v/>
      </c>
      <c r="L6706">
        <v>643.3273488928786</v>
      </c>
      <c r="R6706">
        <v>997.40674200000001</v>
      </c>
      <c r="S6706" t="s">
        <v>201</v>
      </c>
      <c r="T6706" s="221">
        <v>45444.313194444447</v>
      </c>
    </row>
    <row r="6707" spans="1:20" x14ac:dyDescent="0.35">
      <c r="A6707" t="s">
        <v>112</v>
      </c>
      <c r="B6707" t="s">
        <v>70</v>
      </c>
      <c r="C6707" t="s">
        <v>92</v>
      </c>
      <c r="D6707" s="29">
        <v>45788</v>
      </c>
      <c r="E6707" s="184" t="str">
        <f t="shared" si="422"/>
        <v/>
      </c>
      <c r="F6707" s="184" t="str">
        <f t="shared" si="423"/>
        <v/>
      </c>
      <c r="G6707" s="184" t="str">
        <f t="shared" si="424"/>
        <v/>
      </c>
      <c r="H6707" s="184" t="str">
        <f t="shared" si="425"/>
        <v/>
      </c>
      <c r="L6707">
        <v>643.3273488928786</v>
      </c>
      <c r="R6707">
        <v>997.40674200000001</v>
      </c>
      <c r="S6707" t="s">
        <v>201</v>
      </c>
      <c r="T6707" s="221">
        <v>45444.313194444447</v>
      </c>
    </row>
    <row r="6708" spans="1:20" x14ac:dyDescent="0.35">
      <c r="A6708" t="s">
        <v>112</v>
      </c>
      <c r="B6708" t="s">
        <v>70</v>
      </c>
      <c r="C6708" t="s">
        <v>92</v>
      </c>
      <c r="D6708" s="29">
        <v>45789</v>
      </c>
      <c r="E6708" s="184" t="str">
        <f t="shared" si="422"/>
        <v/>
      </c>
      <c r="F6708" s="184" t="str">
        <f t="shared" si="423"/>
        <v/>
      </c>
      <c r="G6708" s="184" t="str">
        <f t="shared" si="424"/>
        <v/>
      </c>
      <c r="H6708" s="184" t="str">
        <f t="shared" si="425"/>
        <v/>
      </c>
      <c r="L6708">
        <v>643.3273488928786</v>
      </c>
      <c r="R6708">
        <v>997.40674200000001</v>
      </c>
      <c r="S6708" t="s">
        <v>201</v>
      </c>
      <c r="T6708" s="221">
        <v>45444.313194444447</v>
      </c>
    </row>
    <row r="6709" spans="1:20" x14ac:dyDescent="0.35">
      <c r="A6709" t="s">
        <v>112</v>
      </c>
      <c r="B6709" t="s">
        <v>70</v>
      </c>
      <c r="C6709" t="s">
        <v>92</v>
      </c>
      <c r="D6709" s="29">
        <v>45790</v>
      </c>
      <c r="E6709" s="184" t="str">
        <f t="shared" si="422"/>
        <v/>
      </c>
      <c r="F6709" s="184" t="str">
        <f t="shared" si="423"/>
        <v/>
      </c>
      <c r="G6709" s="184" t="str">
        <f t="shared" si="424"/>
        <v/>
      </c>
      <c r="H6709" s="184" t="str">
        <f t="shared" si="425"/>
        <v/>
      </c>
      <c r="L6709">
        <v>643.3273488928786</v>
      </c>
      <c r="R6709">
        <v>997.40674200000001</v>
      </c>
      <c r="S6709" t="s">
        <v>201</v>
      </c>
      <c r="T6709" s="221">
        <v>45444.313194444447</v>
      </c>
    </row>
    <row r="6710" spans="1:20" x14ac:dyDescent="0.35">
      <c r="A6710" t="s">
        <v>112</v>
      </c>
      <c r="B6710" t="s">
        <v>70</v>
      </c>
      <c r="C6710" t="s">
        <v>92</v>
      </c>
      <c r="D6710" s="29">
        <v>45791</v>
      </c>
      <c r="E6710" s="184" t="str">
        <f t="shared" si="422"/>
        <v/>
      </c>
      <c r="F6710" s="184" t="str">
        <f t="shared" si="423"/>
        <v/>
      </c>
      <c r="G6710" s="184" t="str">
        <f t="shared" si="424"/>
        <v/>
      </c>
      <c r="H6710" s="184" t="str">
        <f t="shared" si="425"/>
        <v/>
      </c>
      <c r="L6710">
        <v>643.3273488928786</v>
      </c>
      <c r="R6710">
        <v>997.40674200000001</v>
      </c>
      <c r="S6710" t="s">
        <v>201</v>
      </c>
      <c r="T6710" s="221">
        <v>45444.313194444447</v>
      </c>
    </row>
    <row r="6711" spans="1:20" x14ac:dyDescent="0.35">
      <c r="A6711" t="s">
        <v>112</v>
      </c>
      <c r="B6711" t="s">
        <v>70</v>
      </c>
      <c r="C6711" t="s">
        <v>92</v>
      </c>
      <c r="D6711" s="29">
        <v>45792</v>
      </c>
      <c r="E6711" s="184" t="str">
        <f t="shared" si="422"/>
        <v/>
      </c>
      <c r="F6711" s="184" t="str">
        <f t="shared" si="423"/>
        <v/>
      </c>
      <c r="G6711" s="184" t="str">
        <f t="shared" si="424"/>
        <v/>
      </c>
      <c r="H6711" s="184" t="str">
        <f t="shared" si="425"/>
        <v/>
      </c>
      <c r="L6711">
        <v>643.3273488928786</v>
      </c>
      <c r="R6711">
        <v>997.40674200000001</v>
      </c>
      <c r="S6711" t="s">
        <v>201</v>
      </c>
      <c r="T6711" s="221">
        <v>45444.313194444447</v>
      </c>
    </row>
    <row r="6712" spans="1:20" x14ac:dyDescent="0.35">
      <c r="A6712" t="s">
        <v>112</v>
      </c>
      <c r="B6712" t="s">
        <v>70</v>
      </c>
      <c r="C6712" t="s">
        <v>92</v>
      </c>
      <c r="D6712" s="29">
        <v>45793</v>
      </c>
      <c r="E6712" s="184" t="str">
        <f t="shared" si="422"/>
        <v/>
      </c>
      <c r="F6712" s="184" t="str">
        <f t="shared" si="423"/>
        <v/>
      </c>
      <c r="G6712" s="184" t="str">
        <f t="shared" si="424"/>
        <v/>
      </c>
      <c r="H6712" s="184" t="str">
        <f t="shared" si="425"/>
        <v/>
      </c>
      <c r="L6712">
        <v>643.3273488928786</v>
      </c>
      <c r="R6712">
        <v>997.40674200000001</v>
      </c>
      <c r="S6712" t="s">
        <v>201</v>
      </c>
      <c r="T6712" s="221">
        <v>45444.313194444447</v>
      </c>
    </row>
    <row r="6713" spans="1:20" x14ac:dyDescent="0.35">
      <c r="A6713" t="s">
        <v>112</v>
      </c>
      <c r="B6713" t="s">
        <v>70</v>
      </c>
      <c r="C6713" t="s">
        <v>92</v>
      </c>
      <c r="D6713" s="29">
        <v>45794</v>
      </c>
      <c r="E6713" s="184" t="str">
        <f t="shared" si="422"/>
        <v/>
      </c>
      <c r="F6713" s="184" t="str">
        <f t="shared" si="423"/>
        <v/>
      </c>
      <c r="G6713" s="184" t="str">
        <f t="shared" si="424"/>
        <v/>
      </c>
      <c r="H6713" s="184" t="str">
        <f t="shared" si="425"/>
        <v/>
      </c>
      <c r="L6713">
        <v>643.3273488928786</v>
      </c>
      <c r="R6713">
        <v>997.40674200000001</v>
      </c>
      <c r="S6713" t="s">
        <v>201</v>
      </c>
      <c r="T6713" s="221">
        <v>45444.313194444447</v>
      </c>
    </row>
    <row r="6714" spans="1:20" x14ac:dyDescent="0.35">
      <c r="A6714" t="s">
        <v>112</v>
      </c>
      <c r="B6714" t="s">
        <v>70</v>
      </c>
      <c r="C6714" t="s">
        <v>92</v>
      </c>
      <c r="D6714" s="29">
        <v>45795</v>
      </c>
      <c r="E6714" s="184" t="str">
        <f t="shared" si="422"/>
        <v/>
      </c>
      <c r="F6714" s="184" t="str">
        <f t="shared" si="423"/>
        <v/>
      </c>
      <c r="G6714" s="184" t="str">
        <f t="shared" si="424"/>
        <v/>
      </c>
      <c r="H6714" s="184" t="str">
        <f t="shared" si="425"/>
        <v/>
      </c>
      <c r="L6714">
        <v>643.3273488928786</v>
      </c>
      <c r="R6714">
        <v>997.40674200000001</v>
      </c>
      <c r="S6714" t="s">
        <v>201</v>
      </c>
      <c r="T6714" s="221">
        <v>45444.313194444447</v>
      </c>
    </row>
    <row r="6715" spans="1:20" x14ac:dyDescent="0.35">
      <c r="A6715" t="s">
        <v>112</v>
      </c>
      <c r="B6715" t="s">
        <v>70</v>
      </c>
      <c r="C6715" t="s">
        <v>92</v>
      </c>
      <c r="D6715" s="29">
        <v>45796</v>
      </c>
      <c r="E6715" s="184" t="str">
        <f t="shared" si="422"/>
        <v/>
      </c>
      <c r="F6715" s="184" t="str">
        <f t="shared" si="423"/>
        <v/>
      </c>
      <c r="G6715" s="184" t="str">
        <f t="shared" si="424"/>
        <v/>
      </c>
      <c r="H6715" s="184" t="str">
        <f t="shared" si="425"/>
        <v/>
      </c>
      <c r="L6715">
        <v>643.3273488928786</v>
      </c>
      <c r="R6715">
        <v>997.40674200000001</v>
      </c>
      <c r="S6715" t="s">
        <v>201</v>
      </c>
      <c r="T6715" s="221">
        <v>45444.313194444447</v>
      </c>
    </row>
    <row r="6716" spans="1:20" x14ac:dyDescent="0.35">
      <c r="A6716" t="s">
        <v>112</v>
      </c>
      <c r="B6716" t="s">
        <v>70</v>
      </c>
      <c r="C6716" t="s">
        <v>92</v>
      </c>
      <c r="D6716" s="29">
        <v>45797</v>
      </c>
      <c r="E6716" s="184" t="str">
        <f t="shared" si="422"/>
        <v/>
      </c>
      <c r="F6716" s="184" t="str">
        <f t="shared" si="423"/>
        <v/>
      </c>
      <c r="G6716" s="184" t="str">
        <f t="shared" si="424"/>
        <v/>
      </c>
      <c r="H6716" s="184" t="str">
        <f t="shared" si="425"/>
        <v/>
      </c>
      <c r="L6716">
        <v>643.3273488928786</v>
      </c>
      <c r="R6716">
        <v>997.40674200000001</v>
      </c>
      <c r="S6716" t="s">
        <v>201</v>
      </c>
      <c r="T6716" s="221">
        <v>45444.313194444447</v>
      </c>
    </row>
    <row r="6717" spans="1:20" x14ac:dyDescent="0.35">
      <c r="A6717" t="s">
        <v>112</v>
      </c>
      <c r="B6717" t="s">
        <v>70</v>
      </c>
      <c r="C6717" t="s">
        <v>92</v>
      </c>
      <c r="D6717" s="29">
        <v>45798</v>
      </c>
      <c r="E6717" s="184" t="str">
        <f t="shared" si="422"/>
        <v/>
      </c>
      <c r="F6717" s="184" t="str">
        <f t="shared" si="423"/>
        <v/>
      </c>
      <c r="G6717" s="184" t="str">
        <f t="shared" si="424"/>
        <v/>
      </c>
      <c r="H6717" s="184" t="str">
        <f t="shared" si="425"/>
        <v/>
      </c>
      <c r="L6717">
        <v>643.3273488928786</v>
      </c>
      <c r="R6717">
        <v>997.40674200000001</v>
      </c>
      <c r="S6717" t="s">
        <v>201</v>
      </c>
      <c r="T6717" s="221">
        <v>45444.313194444447</v>
      </c>
    </row>
    <row r="6718" spans="1:20" x14ac:dyDescent="0.35">
      <c r="A6718" t="s">
        <v>112</v>
      </c>
      <c r="B6718" t="s">
        <v>70</v>
      </c>
      <c r="C6718" t="s">
        <v>92</v>
      </c>
      <c r="D6718" s="29">
        <v>45799</v>
      </c>
      <c r="E6718" s="184" t="str">
        <f t="shared" si="422"/>
        <v/>
      </c>
      <c r="F6718" s="184" t="str">
        <f t="shared" si="423"/>
        <v/>
      </c>
      <c r="G6718" s="184" t="str">
        <f t="shared" si="424"/>
        <v/>
      </c>
      <c r="H6718" s="184" t="str">
        <f t="shared" si="425"/>
        <v/>
      </c>
      <c r="L6718">
        <v>643.3273488928786</v>
      </c>
      <c r="R6718">
        <v>997.40674200000001</v>
      </c>
      <c r="S6718" t="s">
        <v>201</v>
      </c>
      <c r="T6718" s="221">
        <v>45444.313194444447</v>
      </c>
    </row>
    <row r="6719" spans="1:20" x14ac:dyDescent="0.35">
      <c r="A6719" t="s">
        <v>112</v>
      </c>
      <c r="B6719" t="s">
        <v>70</v>
      </c>
      <c r="C6719" t="s">
        <v>92</v>
      </c>
      <c r="D6719" s="29">
        <v>45800</v>
      </c>
      <c r="E6719" s="184" t="str">
        <f t="shared" si="422"/>
        <v/>
      </c>
      <c r="F6719" s="184" t="str">
        <f t="shared" si="423"/>
        <v/>
      </c>
      <c r="G6719" s="184" t="str">
        <f t="shared" si="424"/>
        <v/>
      </c>
      <c r="H6719" s="184" t="str">
        <f t="shared" si="425"/>
        <v/>
      </c>
      <c r="L6719">
        <v>643.3273488928786</v>
      </c>
      <c r="R6719">
        <v>997.40674200000001</v>
      </c>
      <c r="S6719" t="s">
        <v>201</v>
      </c>
      <c r="T6719" s="221">
        <v>45444.313194444447</v>
      </c>
    </row>
    <row r="6720" spans="1:20" x14ac:dyDescent="0.35">
      <c r="A6720" t="s">
        <v>112</v>
      </c>
      <c r="B6720" t="s">
        <v>70</v>
      </c>
      <c r="C6720" t="s">
        <v>92</v>
      </c>
      <c r="D6720" s="29">
        <v>45801</v>
      </c>
      <c r="E6720" s="184" t="str">
        <f t="shared" si="422"/>
        <v/>
      </c>
      <c r="F6720" s="184" t="str">
        <f t="shared" si="423"/>
        <v/>
      </c>
      <c r="G6720" s="184" t="str">
        <f t="shared" si="424"/>
        <v/>
      </c>
      <c r="H6720" s="184" t="str">
        <f t="shared" si="425"/>
        <v/>
      </c>
      <c r="L6720">
        <v>643.3273488928786</v>
      </c>
      <c r="R6720">
        <v>997.40674200000001</v>
      </c>
      <c r="S6720" t="s">
        <v>201</v>
      </c>
      <c r="T6720" s="221">
        <v>45444.313194444447</v>
      </c>
    </row>
    <row r="6721" spans="1:20" x14ac:dyDescent="0.35">
      <c r="A6721" t="s">
        <v>112</v>
      </c>
      <c r="B6721" t="s">
        <v>70</v>
      </c>
      <c r="C6721" t="s">
        <v>92</v>
      </c>
      <c r="D6721" s="29">
        <v>45802</v>
      </c>
      <c r="E6721" s="184" t="str">
        <f t="shared" si="422"/>
        <v/>
      </c>
      <c r="F6721" s="184" t="str">
        <f t="shared" si="423"/>
        <v/>
      </c>
      <c r="G6721" s="184" t="str">
        <f t="shared" si="424"/>
        <v/>
      </c>
      <c r="H6721" s="184" t="str">
        <f t="shared" si="425"/>
        <v/>
      </c>
      <c r="L6721">
        <v>643.3273488928786</v>
      </c>
      <c r="R6721">
        <v>997.40674200000001</v>
      </c>
      <c r="S6721" t="s">
        <v>201</v>
      </c>
      <c r="T6721" s="221">
        <v>45444.313194444447</v>
      </c>
    </row>
    <row r="6722" spans="1:20" x14ac:dyDescent="0.35">
      <c r="A6722" t="s">
        <v>112</v>
      </c>
      <c r="B6722" t="s">
        <v>70</v>
      </c>
      <c r="C6722" t="s">
        <v>92</v>
      </c>
      <c r="D6722" s="29">
        <v>45803</v>
      </c>
      <c r="E6722" s="184" t="str">
        <f t="shared" si="422"/>
        <v/>
      </c>
      <c r="F6722" s="184" t="str">
        <f t="shared" si="423"/>
        <v/>
      </c>
      <c r="G6722" s="184" t="str">
        <f t="shared" si="424"/>
        <v/>
      </c>
      <c r="H6722" s="184" t="str">
        <f t="shared" si="425"/>
        <v/>
      </c>
      <c r="L6722">
        <v>643.3273488928786</v>
      </c>
      <c r="R6722">
        <v>997.40674200000001</v>
      </c>
      <c r="S6722" t="s">
        <v>201</v>
      </c>
      <c r="T6722" s="221">
        <v>45444.313194444447</v>
      </c>
    </row>
    <row r="6723" spans="1:20" x14ac:dyDescent="0.35">
      <c r="A6723" t="s">
        <v>112</v>
      </c>
      <c r="B6723" t="s">
        <v>70</v>
      </c>
      <c r="C6723" t="s">
        <v>92</v>
      </c>
      <c r="D6723" s="29">
        <v>45804</v>
      </c>
      <c r="E6723" s="184" t="str">
        <f t="shared" si="422"/>
        <v/>
      </c>
      <c r="F6723" s="184" t="str">
        <f t="shared" si="423"/>
        <v/>
      </c>
      <c r="G6723" s="184" t="str">
        <f t="shared" si="424"/>
        <v/>
      </c>
      <c r="H6723" s="184" t="str">
        <f t="shared" si="425"/>
        <v/>
      </c>
      <c r="L6723">
        <v>643.3273488928786</v>
      </c>
      <c r="R6723">
        <v>997.40674200000001</v>
      </c>
      <c r="S6723" t="s">
        <v>201</v>
      </c>
      <c r="T6723" s="221">
        <v>45444.313194444447</v>
      </c>
    </row>
    <row r="6724" spans="1:20" x14ac:dyDescent="0.35">
      <c r="A6724" t="s">
        <v>112</v>
      </c>
      <c r="B6724" t="s">
        <v>70</v>
      </c>
      <c r="C6724" t="s">
        <v>92</v>
      </c>
      <c r="D6724" s="29">
        <v>45805</v>
      </c>
      <c r="E6724" s="184" t="str">
        <f t="shared" si="422"/>
        <v/>
      </c>
      <c r="F6724" s="184" t="str">
        <f t="shared" si="423"/>
        <v/>
      </c>
      <c r="G6724" s="184" t="str">
        <f t="shared" si="424"/>
        <v/>
      </c>
      <c r="H6724" s="184" t="str">
        <f t="shared" si="425"/>
        <v/>
      </c>
      <c r="L6724">
        <v>643.3273488928786</v>
      </c>
      <c r="R6724">
        <v>997.40674200000001</v>
      </c>
      <c r="S6724" t="s">
        <v>201</v>
      </c>
      <c r="T6724" s="221">
        <v>45444.313194444447</v>
      </c>
    </row>
    <row r="6725" spans="1:20" x14ac:dyDescent="0.35">
      <c r="A6725" t="s">
        <v>112</v>
      </c>
      <c r="B6725" t="s">
        <v>70</v>
      </c>
      <c r="C6725" t="s">
        <v>92</v>
      </c>
      <c r="D6725" s="29">
        <v>45806</v>
      </c>
      <c r="E6725" s="184" t="str">
        <f t="shared" si="422"/>
        <v/>
      </c>
      <c r="F6725" s="184" t="str">
        <f t="shared" si="423"/>
        <v/>
      </c>
      <c r="G6725" s="184" t="str">
        <f t="shared" si="424"/>
        <v/>
      </c>
      <c r="H6725" s="184" t="str">
        <f t="shared" si="425"/>
        <v/>
      </c>
      <c r="L6725">
        <v>643.3273488928786</v>
      </c>
      <c r="R6725">
        <v>997.40674200000001</v>
      </c>
      <c r="S6725" t="s">
        <v>201</v>
      </c>
      <c r="T6725" s="221">
        <v>45444.313194444447</v>
      </c>
    </row>
    <row r="6726" spans="1:20" x14ac:dyDescent="0.35">
      <c r="A6726" t="s">
        <v>112</v>
      </c>
      <c r="B6726" t="s">
        <v>70</v>
      </c>
      <c r="C6726" t="s">
        <v>92</v>
      </c>
      <c r="D6726" s="29">
        <v>45807</v>
      </c>
      <c r="E6726" s="184" t="str">
        <f t="shared" si="422"/>
        <v/>
      </c>
      <c r="F6726" s="184" t="str">
        <f t="shared" si="423"/>
        <v/>
      </c>
      <c r="G6726" s="184" t="str">
        <f t="shared" si="424"/>
        <v/>
      </c>
      <c r="H6726" s="184" t="str">
        <f t="shared" si="425"/>
        <v/>
      </c>
      <c r="L6726">
        <v>643.3273488928786</v>
      </c>
      <c r="R6726">
        <v>997.40674200000001</v>
      </c>
      <c r="S6726" t="s">
        <v>201</v>
      </c>
      <c r="T6726" s="221">
        <v>45444.313194444447</v>
      </c>
    </row>
    <row r="6727" spans="1:20" x14ac:dyDescent="0.35">
      <c r="A6727" t="s">
        <v>112</v>
      </c>
      <c r="B6727" t="s">
        <v>70</v>
      </c>
      <c r="C6727" t="s">
        <v>92</v>
      </c>
      <c r="D6727" s="29">
        <v>45808</v>
      </c>
      <c r="E6727" s="184" t="str">
        <f t="shared" si="422"/>
        <v/>
      </c>
      <c r="F6727" s="184" t="str">
        <f t="shared" si="423"/>
        <v/>
      </c>
      <c r="G6727" s="184" t="str">
        <f t="shared" si="424"/>
        <v/>
      </c>
      <c r="H6727" s="184" t="str">
        <f t="shared" si="425"/>
        <v/>
      </c>
      <c r="L6727">
        <v>643.3273488928786</v>
      </c>
      <c r="R6727">
        <v>997.40674200000001</v>
      </c>
      <c r="S6727" t="s">
        <v>201</v>
      </c>
      <c r="T6727" s="221">
        <v>45444.313194444447</v>
      </c>
    </row>
    <row r="6728" spans="1:20" x14ac:dyDescent="0.35">
      <c r="A6728" t="s">
        <v>112</v>
      </c>
      <c r="B6728" t="s">
        <v>70</v>
      </c>
      <c r="C6728" t="s">
        <v>92</v>
      </c>
      <c r="D6728" s="29">
        <v>45809</v>
      </c>
      <c r="E6728" s="184" t="str">
        <f t="shared" ref="E6728:E6791" si="426">IF(J6728="","",IF(L6728=0,0,IF(1-(J6728/L6728)&lt;0,"",1-(J6728/L6728))))</f>
        <v/>
      </c>
      <c r="F6728" s="184" t="str">
        <f t="shared" ref="F6728:F6791" si="427">IF(K6728="","",IF(L6728=0,0,IF(1-(K6728/L6728)&lt;0,"",1-(K6728/L6728))))</f>
        <v/>
      </c>
      <c r="G6728" s="184" t="str">
        <f t="shared" ref="G6728:G6791" si="428">IF(J6728="","",IF(1-(J6728/R6728)&lt;0,"",1-(J6728/R6728)))</f>
        <v/>
      </c>
      <c r="H6728" s="184" t="str">
        <f t="shared" ref="H6728:H6791" si="429">IF(K6728="","",IF(1-(K6728/R6728)&lt;0,"",1-(K6728/R6728)))</f>
        <v/>
      </c>
      <c r="L6728">
        <v>643.3273488928786</v>
      </c>
      <c r="R6728">
        <v>997.40674200000001</v>
      </c>
      <c r="S6728" t="s">
        <v>201</v>
      </c>
      <c r="T6728" s="221">
        <v>45474.313194444447</v>
      </c>
    </row>
    <row r="6729" spans="1:20" x14ac:dyDescent="0.35">
      <c r="A6729" t="s">
        <v>112</v>
      </c>
      <c r="B6729" t="s">
        <v>70</v>
      </c>
      <c r="C6729" t="s">
        <v>92</v>
      </c>
      <c r="D6729" s="29">
        <v>45810</v>
      </c>
      <c r="E6729" s="184" t="str">
        <f t="shared" si="426"/>
        <v/>
      </c>
      <c r="F6729" s="184" t="str">
        <f t="shared" si="427"/>
        <v/>
      </c>
      <c r="G6729" s="184" t="str">
        <f t="shared" si="428"/>
        <v/>
      </c>
      <c r="H6729" s="184" t="str">
        <f t="shared" si="429"/>
        <v/>
      </c>
      <c r="L6729">
        <v>643.3273488928786</v>
      </c>
      <c r="R6729">
        <v>997.40674200000001</v>
      </c>
      <c r="S6729" t="s">
        <v>201</v>
      </c>
      <c r="T6729" s="221">
        <v>45474.313194444447</v>
      </c>
    </row>
    <row r="6730" spans="1:20" x14ac:dyDescent="0.35">
      <c r="A6730" t="s">
        <v>112</v>
      </c>
      <c r="B6730" t="s">
        <v>70</v>
      </c>
      <c r="C6730" t="s">
        <v>92</v>
      </c>
      <c r="D6730" s="29">
        <v>45811</v>
      </c>
      <c r="E6730" s="184" t="str">
        <f t="shared" si="426"/>
        <v/>
      </c>
      <c r="F6730" s="184" t="str">
        <f t="shared" si="427"/>
        <v/>
      </c>
      <c r="G6730" s="184" t="str">
        <f t="shared" si="428"/>
        <v/>
      </c>
      <c r="H6730" s="184" t="str">
        <f t="shared" si="429"/>
        <v/>
      </c>
      <c r="L6730">
        <v>643.3273488928786</v>
      </c>
      <c r="R6730">
        <v>997.40674200000001</v>
      </c>
      <c r="S6730" t="s">
        <v>201</v>
      </c>
      <c r="T6730" s="221">
        <v>45474.313194444447</v>
      </c>
    </row>
    <row r="6731" spans="1:20" x14ac:dyDescent="0.35">
      <c r="A6731" t="s">
        <v>112</v>
      </c>
      <c r="B6731" t="s">
        <v>70</v>
      </c>
      <c r="C6731" t="s">
        <v>92</v>
      </c>
      <c r="D6731" s="29">
        <v>45812</v>
      </c>
      <c r="E6731" s="184" t="str">
        <f t="shared" si="426"/>
        <v/>
      </c>
      <c r="F6731" s="184" t="str">
        <f t="shared" si="427"/>
        <v/>
      </c>
      <c r="G6731" s="184" t="str">
        <f t="shared" si="428"/>
        <v/>
      </c>
      <c r="H6731" s="184" t="str">
        <f t="shared" si="429"/>
        <v/>
      </c>
      <c r="L6731">
        <v>643.3273488928786</v>
      </c>
      <c r="R6731">
        <v>997.40674200000001</v>
      </c>
      <c r="S6731" t="s">
        <v>201</v>
      </c>
      <c r="T6731" s="221">
        <v>45474.313194444447</v>
      </c>
    </row>
    <row r="6732" spans="1:20" x14ac:dyDescent="0.35">
      <c r="A6732" t="s">
        <v>112</v>
      </c>
      <c r="B6732" t="s">
        <v>70</v>
      </c>
      <c r="C6732" t="s">
        <v>92</v>
      </c>
      <c r="D6732" s="29">
        <v>45813</v>
      </c>
      <c r="E6732" s="184" t="str">
        <f t="shared" si="426"/>
        <v/>
      </c>
      <c r="F6732" s="184" t="str">
        <f t="shared" si="427"/>
        <v/>
      </c>
      <c r="G6732" s="184" t="str">
        <f t="shared" si="428"/>
        <v/>
      </c>
      <c r="H6732" s="184" t="str">
        <f t="shared" si="429"/>
        <v/>
      </c>
      <c r="L6732">
        <v>643.3273488928786</v>
      </c>
      <c r="R6732">
        <v>997.40674200000001</v>
      </c>
      <c r="S6732" t="s">
        <v>201</v>
      </c>
      <c r="T6732" s="221">
        <v>45474.313194444447</v>
      </c>
    </row>
    <row r="6733" spans="1:20" x14ac:dyDescent="0.35">
      <c r="A6733" t="s">
        <v>112</v>
      </c>
      <c r="B6733" t="s">
        <v>70</v>
      </c>
      <c r="C6733" t="s">
        <v>92</v>
      </c>
      <c r="D6733" s="29">
        <v>45814</v>
      </c>
      <c r="E6733" s="184" t="str">
        <f t="shared" si="426"/>
        <v/>
      </c>
      <c r="F6733" s="184" t="str">
        <f t="shared" si="427"/>
        <v/>
      </c>
      <c r="G6733" s="184" t="str">
        <f t="shared" si="428"/>
        <v/>
      </c>
      <c r="H6733" s="184" t="str">
        <f t="shared" si="429"/>
        <v/>
      </c>
      <c r="L6733">
        <v>643.3273488928786</v>
      </c>
      <c r="R6733">
        <v>997.40674200000001</v>
      </c>
      <c r="S6733" t="s">
        <v>201</v>
      </c>
      <c r="T6733" s="221">
        <v>45474.313194444447</v>
      </c>
    </row>
    <row r="6734" spans="1:20" x14ac:dyDescent="0.35">
      <c r="A6734" t="s">
        <v>112</v>
      </c>
      <c r="B6734" t="s">
        <v>70</v>
      </c>
      <c r="C6734" t="s">
        <v>92</v>
      </c>
      <c r="D6734" s="29">
        <v>45815</v>
      </c>
      <c r="E6734" s="184" t="str">
        <f t="shared" si="426"/>
        <v/>
      </c>
      <c r="F6734" s="184" t="str">
        <f t="shared" si="427"/>
        <v/>
      </c>
      <c r="G6734" s="184" t="str">
        <f t="shared" si="428"/>
        <v/>
      </c>
      <c r="H6734" s="184" t="str">
        <f t="shared" si="429"/>
        <v/>
      </c>
      <c r="L6734">
        <v>643.3273488928786</v>
      </c>
      <c r="R6734">
        <v>997.40674200000001</v>
      </c>
      <c r="S6734" t="s">
        <v>201</v>
      </c>
      <c r="T6734" s="221">
        <v>45474.313194444447</v>
      </c>
    </row>
    <row r="6735" spans="1:20" x14ac:dyDescent="0.35">
      <c r="A6735" t="s">
        <v>112</v>
      </c>
      <c r="B6735" t="s">
        <v>70</v>
      </c>
      <c r="C6735" t="s">
        <v>92</v>
      </c>
      <c r="D6735" s="29">
        <v>45816</v>
      </c>
      <c r="E6735" s="184" t="str">
        <f t="shared" si="426"/>
        <v/>
      </c>
      <c r="F6735" s="184" t="str">
        <f t="shared" si="427"/>
        <v/>
      </c>
      <c r="G6735" s="184" t="str">
        <f t="shared" si="428"/>
        <v/>
      </c>
      <c r="H6735" s="184" t="str">
        <f t="shared" si="429"/>
        <v/>
      </c>
      <c r="L6735">
        <v>643.3273488928786</v>
      </c>
      <c r="R6735">
        <v>997.40674200000001</v>
      </c>
      <c r="S6735" t="s">
        <v>201</v>
      </c>
      <c r="T6735" s="221">
        <v>45474.313194444447</v>
      </c>
    </row>
    <row r="6736" spans="1:20" x14ac:dyDescent="0.35">
      <c r="A6736" t="s">
        <v>112</v>
      </c>
      <c r="B6736" t="s">
        <v>70</v>
      </c>
      <c r="C6736" t="s">
        <v>92</v>
      </c>
      <c r="D6736" s="29">
        <v>45817</v>
      </c>
      <c r="E6736" s="184" t="str">
        <f t="shared" si="426"/>
        <v/>
      </c>
      <c r="F6736" s="184" t="str">
        <f t="shared" si="427"/>
        <v/>
      </c>
      <c r="G6736" s="184" t="str">
        <f t="shared" si="428"/>
        <v/>
      </c>
      <c r="H6736" s="184" t="str">
        <f t="shared" si="429"/>
        <v/>
      </c>
      <c r="L6736">
        <v>643.3273488928786</v>
      </c>
      <c r="R6736">
        <v>997.40674200000001</v>
      </c>
      <c r="S6736" t="s">
        <v>201</v>
      </c>
      <c r="T6736" s="221">
        <v>45474.313194444447</v>
      </c>
    </row>
    <row r="6737" spans="1:20" x14ac:dyDescent="0.35">
      <c r="A6737" t="s">
        <v>112</v>
      </c>
      <c r="B6737" t="s">
        <v>70</v>
      </c>
      <c r="C6737" t="s">
        <v>92</v>
      </c>
      <c r="D6737" s="29">
        <v>45818</v>
      </c>
      <c r="E6737" s="184" t="str">
        <f t="shared" si="426"/>
        <v/>
      </c>
      <c r="F6737" s="184" t="str">
        <f t="shared" si="427"/>
        <v/>
      </c>
      <c r="G6737" s="184" t="str">
        <f t="shared" si="428"/>
        <v/>
      </c>
      <c r="H6737" s="184" t="str">
        <f t="shared" si="429"/>
        <v/>
      </c>
      <c r="L6737">
        <v>643.3273488928786</v>
      </c>
      <c r="R6737">
        <v>997.40674200000001</v>
      </c>
      <c r="S6737" t="s">
        <v>201</v>
      </c>
      <c r="T6737" s="221">
        <v>45474.313194444447</v>
      </c>
    </row>
    <row r="6738" spans="1:20" x14ac:dyDescent="0.35">
      <c r="A6738" t="s">
        <v>112</v>
      </c>
      <c r="B6738" t="s">
        <v>70</v>
      </c>
      <c r="C6738" t="s">
        <v>92</v>
      </c>
      <c r="D6738" s="29">
        <v>45819</v>
      </c>
      <c r="E6738" s="184" t="str">
        <f t="shared" si="426"/>
        <v/>
      </c>
      <c r="F6738" s="184" t="str">
        <f t="shared" si="427"/>
        <v/>
      </c>
      <c r="G6738" s="184" t="str">
        <f t="shared" si="428"/>
        <v/>
      </c>
      <c r="H6738" s="184" t="str">
        <f t="shared" si="429"/>
        <v/>
      </c>
      <c r="L6738">
        <v>643.3273488928786</v>
      </c>
      <c r="R6738">
        <v>997.40674200000001</v>
      </c>
      <c r="S6738" t="s">
        <v>201</v>
      </c>
      <c r="T6738" s="221">
        <v>45474.313194444447</v>
      </c>
    </row>
    <row r="6739" spans="1:20" x14ac:dyDescent="0.35">
      <c r="A6739" t="s">
        <v>112</v>
      </c>
      <c r="B6739" t="s">
        <v>70</v>
      </c>
      <c r="C6739" t="s">
        <v>92</v>
      </c>
      <c r="D6739" s="29">
        <v>45820</v>
      </c>
      <c r="E6739" s="184" t="str">
        <f t="shared" si="426"/>
        <v/>
      </c>
      <c r="F6739" s="184" t="str">
        <f t="shared" si="427"/>
        <v/>
      </c>
      <c r="G6739" s="184" t="str">
        <f t="shared" si="428"/>
        <v/>
      </c>
      <c r="H6739" s="184" t="str">
        <f t="shared" si="429"/>
        <v/>
      </c>
      <c r="L6739">
        <v>643.3273488928786</v>
      </c>
      <c r="R6739">
        <v>997.40674200000001</v>
      </c>
      <c r="S6739" t="s">
        <v>201</v>
      </c>
      <c r="T6739" s="221">
        <v>45474.313194444447</v>
      </c>
    </row>
    <row r="6740" spans="1:20" x14ac:dyDescent="0.35">
      <c r="A6740" t="s">
        <v>112</v>
      </c>
      <c r="B6740" t="s">
        <v>70</v>
      </c>
      <c r="C6740" t="s">
        <v>92</v>
      </c>
      <c r="D6740" s="29">
        <v>45821</v>
      </c>
      <c r="E6740" s="184" t="str">
        <f t="shared" si="426"/>
        <v/>
      </c>
      <c r="F6740" s="184" t="str">
        <f t="shared" si="427"/>
        <v/>
      </c>
      <c r="G6740" s="184" t="str">
        <f t="shared" si="428"/>
        <v/>
      </c>
      <c r="H6740" s="184" t="str">
        <f t="shared" si="429"/>
        <v/>
      </c>
      <c r="L6740">
        <v>643.3273488928786</v>
      </c>
      <c r="R6740">
        <v>997.40674200000001</v>
      </c>
      <c r="S6740" t="s">
        <v>201</v>
      </c>
      <c r="T6740" s="221">
        <v>45474.313194444447</v>
      </c>
    </row>
    <row r="6741" spans="1:20" x14ac:dyDescent="0.35">
      <c r="A6741" t="s">
        <v>112</v>
      </c>
      <c r="B6741" t="s">
        <v>70</v>
      </c>
      <c r="C6741" t="s">
        <v>92</v>
      </c>
      <c r="D6741" s="29">
        <v>45822</v>
      </c>
      <c r="E6741" s="184" t="str">
        <f t="shared" si="426"/>
        <v/>
      </c>
      <c r="F6741" s="184" t="str">
        <f t="shared" si="427"/>
        <v/>
      </c>
      <c r="G6741" s="184" t="str">
        <f t="shared" si="428"/>
        <v/>
      </c>
      <c r="H6741" s="184" t="str">
        <f t="shared" si="429"/>
        <v/>
      </c>
      <c r="L6741">
        <v>643.3273488928786</v>
      </c>
      <c r="R6741">
        <v>997.40674200000001</v>
      </c>
      <c r="S6741" t="s">
        <v>201</v>
      </c>
      <c r="T6741" s="221">
        <v>45474.313194444447</v>
      </c>
    </row>
    <row r="6742" spans="1:20" x14ac:dyDescent="0.35">
      <c r="A6742" t="s">
        <v>112</v>
      </c>
      <c r="B6742" t="s">
        <v>70</v>
      </c>
      <c r="C6742" t="s">
        <v>92</v>
      </c>
      <c r="D6742" s="29">
        <v>45823</v>
      </c>
      <c r="E6742" s="184" t="str">
        <f t="shared" si="426"/>
        <v/>
      </c>
      <c r="F6742" s="184" t="str">
        <f t="shared" si="427"/>
        <v/>
      </c>
      <c r="G6742" s="184" t="str">
        <f t="shared" si="428"/>
        <v/>
      </c>
      <c r="H6742" s="184" t="str">
        <f t="shared" si="429"/>
        <v/>
      </c>
      <c r="L6742">
        <v>643.3273488928786</v>
      </c>
      <c r="R6742">
        <v>997.40674200000001</v>
      </c>
      <c r="S6742" t="s">
        <v>201</v>
      </c>
      <c r="T6742" s="221">
        <v>45474.313194444447</v>
      </c>
    </row>
    <row r="6743" spans="1:20" x14ac:dyDescent="0.35">
      <c r="A6743" t="s">
        <v>112</v>
      </c>
      <c r="B6743" t="s">
        <v>70</v>
      </c>
      <c r="C6743" t="s">
        <v>92</v>
      </c>
      <c r="D6743" s="29">
        <v>45824</v>
      </c>
      <c r="E6743" s="184" t="str">
        <f t="shared" si="426"/>
        <v/>
      </c>
      <c r="F6743" s="184" t="str">
        <f t="shared" si="427"/>
        <v/>
      </c>
      <c r="G6743" s="184" t="str">
        <f t="shared" si="428"/>
        <v/>
      </c>
      <c r="H6743" s="184" t="str">
        <f t="shared" si="429"/>
        <v/>
      </c>
      <c r="L6743">
        <v>643.3273488928786</v>
      </c>
      <c r="R6743">
        <v>997.40674200000001</v>
      </c>
      <c r="S6743" t="s">
        <v>201</v>
      </c>
      <c r="T6743" s="221">
        <v>45474.313194444447</v>
      </c>
    </row>
    <row r="6744" spans="1:20" x14ac:dyDescent="0.35">
      <c r="A6744" t="s">
        <v>112</v>
      </c>
      <c r="B6744" t="s">
        <v>70</v>
      </c>
      <c r="C6744" t="s">
        <v>92</v>
      </c>
      <c r="D6744" s="29">
        <v>45825</v>
      </c>
      <c r="E6744" s="184" t="str">
        <f t="shared" si="426"/>
        <v/>
      </c>
      <c r="F6744" s="184" t="str">
        <f t="shared" si="427"/>
        <v/>
      </c>
      <c r="G6744" s="184" t="str">
        <f t="shared" si="428"/>
        <v/>
      </c>
      <c r="H6744" s="184" t="str">
        <f t="shared" si="429"/>
        <v/>
      </c>
      <c r="L6744">
        <v>643.3273488928786</v>
      </c>
      <c r="R6744">
        <v>997.40674200000001</v>
      </c>
      <c r="S6744" t="s">
        <v>201</v>
      </c>
      <c r="T6744" s="221">
        <v>45474.313194444447</v>
      </c>
    </row>
    <row r="6745" spans="1:20" x14ac:dyDescent="0.35">
      <c r="A6745" t="s">
        <v>112</v>
      </c>
      <c r="B6745" t="s">
        <v>70</v>
      </c>
      <c r="C6745" t="s">
        <v>92</v>
      </c>
      <c r="D6745" s="29">
        <v>45826</v>
      </c>
      <c r="E6745" s="184" t="str">
        <f t="shared" si="426"/>
        <v/>
      </c>
      <c r="F6745" s="184" t="str">
        <f t="shared" si="427"/>
        <v/>
      </c>
      <c r="G6745" s="184" t="str">
        <f t="shared" si="428"/>
        <v/>
      </c>
      <c r="H6745" s="184" t="str">
        <f t="shared" si="429"/>
        <v/>
      </c>
      <c r="L6745">
        <v>643.3273488928786</v>
      </c>
      <c r="R6745">
        <v>997.40674200000001</v>
      </c>
      <c r="S6745" t="s">
        <v>201</v>
      </c>
      <c r="T6745" s="221">
        <v>45474.313194444447</v>
      </c>
    </row>
    <row r="6746" spans="1:20" x14ac:dyDescent="0.35">
      <c r="A6746" t="s">
        <v>112</v>
      </c>
      <c r="B6746" t="s">
        <v>70</v>
      </c>
      <c r="C6746" t="s">
        <v>92</v>
      </c>
      <c r="D6746" s="29">
        <v>45827</v>
      </c>
      <c r="E6746" s="184" t="str">
        <f t="shared" si="426"/>
        <v/>
      </c>
      <c r="F6746" s="184" t="str">
        <f t="shared" si="427"/>
        <v/>
      </c>
      <c r="G6746" s="184" t="str">
        <f t="shared" si="428"/>
        <v/>
      </c>
      <c r="H6746" s="184" t="str">
        <f t="shared" si="429"/>
        <v/>
      </c>
      <c r="L6746">
        <v>643.3273488928786</v>
      </c>
      <c r="R6746">
        <v>997.40674200000001</v>
      </c>
      <c r="S6746" t="s">
        <v>201</v>
      </c>
      <c r="T6746" s="221">
        <v>45474.313194444447</v>
      </c>
    </row>
    <row r="6747" spans="1:20" x14ac:dyDescent="0.35">
      <c r="A6747" t="s">
        <v>112</v>
      </c>
      <c r="B6747" t="s">
        <v>70</v>
      </c>
      <c r="C6747" t="s">
        <v>92</v>
      </c>
      <c r="D6747" s="29">
        <v>45828</v>
      </c>
      <c r="E6747" s="184" t="str">
        <f t="shared" si="426"/>
        <v/>
      </c>
      <c r="F6747" s="184" t="str">
        <f t="shared" si="427"/>
        <v/>
      </c>
      <c r="G6747" s="184" t="str">
        <f t="shared" si="428"/>
        <v/>
      </c>
      <c r="H6747" s="184" t="str">
        <f t="shared" si="429"/>
        <v/>
      </c>
      <c r="L6747">
        <v>643.3273488928786</v>
      </c>
      <c r="R6747">
        <v>997.40674200000001</v>
      </c>
      <c r="S6747" t="s">
        <v>201</v>
      </c>
      <c r="T6747" s="221">
        <v>45474.313194444447</v>
      </c>
    </row>
    <row r="6748" spans="1:20" x14ac:dyDescent="0.35">
      <c r="A6748" t="s">
        <v>112</v>
      </c>
      <c r="B6748" t="s">
        <v>70</v>
      </c>
      <c r="C6748" t="s">
        <v>92</v>
      </c>
      <c r="D6748" s="29">
        <v>45829</v>
      </c>
      <c r="E6748" s="184" t="str">
        <f t="shared" si="426"/>
        <v/>
      </c>
      <c r="F6748" s="184" t="str">
        <f t="shared" si="427"/>
        <v/>
      </c>
      <c r="G6748" s="184" t="str">
        <f t="shared" si="428"/>
        <v/>
      </c>
      <c r="H6748" s="184" t="str">
        <f t="shared" si="429"/>
        <v/>
      </c>
      <c r="L6748">
        <v>643.3273488928786</v>
      </c>
      <c r="R6748">
        <v>997.40674200000001</v>
      </c>
      <c r="S6748" t="s">
        <v>201</v>
      </c>
      <c r="T6748" s="221">
        <v>45474.313194444447</v>
      </c>
    </row>
    <row r="6749" spans="1:20" x14ac:dyDescent="0.35">
      <c r="A6749" t="s">
        <v>112</v>
      </c>
      <c r="B6749" t="s">
        <v>70</v>
      </c>
      <c r="C6749" t="s">
        <v>92</v>
      </c>
      <c r="D6749" s="29">
        <v>45830</v>
      </c>
      <c r="E6749" s="184" t="str">
        <f t="shared" si="426"/>
        <v/>
      </c>
      <c r="F6749" s="184" t="str">
        <f t="shared" si="427"/>
        <v/>
      </c>
      <c r="G6749" s="184" t="str">
        <f t="shared" si="428"/>
        <v/>
      </c>
      <c r="H6749" s="184" t="str">
        <f t="shared" si="429"/>
        <v/>
      </c>
      <c r="L6749">
        <v>643.3273488928786</v>
      </c>
      <c r="R6749">
        <v>997.40674200000001</v>
      </c>
      <c r="S6749" t="s">
        <v>201</v>
      </c>
      <c r="T6749" s="221">
        <v>45474.313194444447</v>
      </c>
    </row>
    <row r="6750" spans="1:20" x14ac:dyDescent="0.35">
      <c r="A6750" t="s">
        <v>112</v>
      </c>
      <c r="B6750" t="s">
        <v>70</v>
      </c>
      <c r="C6750" t="s">
        <v>92</v>
      </c>
      <c r="D6750" s="29">
        <v>45831</v>
      </c>
      <c r="E6750" s="184" t="str">
        <f t="shared" si="426"/>
        <v/>
      </c>
      <c r="F6750" s="184" t="str">
        <f t="shared" si="427"/>
        <v/>
      </c>
      <c r="G6750" s="184" t="str">
        <f t="shared" si="428"/>
        <v/>
      </c>
      <c r="H6750" s="184" t="str">
        <f t="shared" si="429"/>
        <v/>
      </c>
      <c r="L6750">
        <v>643.3273488928786</v>
      </c>
      <c r="R6750">
        <v>997.40674200000001</v>
      </c>
      <c r="S6750" t="s">
        <v>201</v>
      </c>
      <c r="T6750" s="221">
        <v>45474.313194444447</v>
      </c>
    </row>
    <row r="6751" spans="1:20" x14ac:dyDescent="0.35">
      <c r="A6751" t="s">
        <v>112</v>
      </c>
      <c r="B6751" t="s">
        <v>70</v>
      </c>
      <c r="C6751" t="s">
        <v>92</v>
      </c>
      <c r="D6751" s="29">
        <v>45832</v>
      </c>
      <c r="E6751" s="184" t="str">
        <f t="shared" si="426"/>
        <v/>
      </c>
      <c r="F6751" s="184" t="str">
        <f t="shared" si="427"/>
        <v/>
      </c>
      <c r="G6751" s="184" t="str">
        <f t="shared" si="428"/>
        <v/>
      </c>
      <c r="H6751" s="184" t="str">
        <f t="shared" si="429"/>
        <v/>
      </c>
      <c r="L6751">
        <v>643.3273488928786</v>
      </c>
      <c r="R6751">
        <v>997.40674200000001</v>
      </c>
      <c r="S6751" t="s">
        <v>201</v>
      </c>
      <c r="T6751" s="221">
        <v>45474.313194444447</v>
      </c>
    </row>
    <row r="6752" spans="1:20" x14ac:dyDescent="0.35">
      <c r="A6752" t="s">
        <v>112</v>
      </c>
      <c r="B6752" t="s">
        <v>70</v>
      </c>
      <c r="C6752" t="s">
        <v>92</v>
      </c>
      <c r="D6752" s="29">
        <v>45833</v>
      </c>
      <c r="E6752" s="184" t="str">
        <f t="shared" si="426"/>
        <v/>
      </c>
      <c r="F6752" s="184" t="str">
        <f t="shared" si="427"/>
        <v/>
      </c>
      <c r="G6752" s="184" t="str">
        <f t="shared" si="428"/>
        <v/>
      </c>
      <c r="H6752" s="184" t="str">
        <f t="shared" si="429"/>
        <v/>
      </c>
      <c r="L6752">
        <v>643.3273488928786</v>
      </c>
      <c r="R6752">
        <v>997.40674200000001</v>
      </c>
      <c r="S6752" t="s">
        <v>201</v>
      </c>
      <c r="T6752" s="221">
        <v>45474.313194444447</v>
      </c>
    </row>
    <row r="6753" spans="1:20" x14ac:dyDescent="0.35">
      <c r="A6753" t="s">
        <v>112</v>
      </c>
      <c r="B6753" t="s">
        <v>70</v>
      </c>
      <c r="C6753" t="s">
        <v>92</v>
      </c>
      <c r="D6753" s="29">
        <v>45834</v>
      </c>
      <c r="E6753" s="184" t="str">
        <f t="shared" si="426"/>
        <v/>
      </c>
      <c r="F6753" s="184" t="str">
        <f t="shared" si="427"/>
        <v/>
      </c>
      <c r="G6753" s="184" t="str">
        <f t="shared" si="428"/>
        <v/>
      </c>
      <c r="H6753" s="184" t="str">
        <f t="shared" si="429"/>
        <v/>
      </c>
      <c r="L6753">
        <v>643.3273488928786</v>
      </c>
      <c r="R6753">
        <v>997.40674200000001</v>
      </c>
      <c r="S6753" t="s">
        <v>201</v>
      </c>
      <c r="T6753" s="221">
        <v>45474.313194444447</v>
      </c>
    </row>
    <row r="6754" spans="1:20" x14ac:dyDescent="0.35">
      <c r="A6754" t="s">
        <v>112</v>
      </c>
      <c r="B6754" t="s">
        <v>70</v>
      </c>
      <c r="C6754" t="s">
        <v>92</v>
      </c>
      <c r="D6754" s="29">
        <v>45835</v>
      </c>
      <c r="E6754" s="184" t="str">
        <f t="shared" si="426"/>
        <v/>
      </c>
      <c r="F6754" s="184" t="str">
        <f t="shared" si="427"/>
        <v/>
      </c>
      <c r="G6754" s="184" t="str">
        <f t="shared" si="428"/>
        <v/>
      </c>
      <c r="H6754" s="184" t="str">
        <f t="shared" si="429"/>
        <v/>
      </c>
      <c r="L6754">
        <v>643.3273488928786</v>
      </c>
      <c r="R6754">
        <v>997.40674200000001</v>
      </c>
      <c r="S6754" t="s">
        <v>201</v>
      </c>
      <c r="T6754" s="221">
        <v>45474.313194444447</v>
      </c>
    </row>
    <row r="6755" spans="1:20" x14ac:dyDescent="0.35">
      <c r="A6755" t="s">
        <v>112</v>
      </c>
      <c r="B6755" t="s">
        <v>70</v>
      </c>
      <c r="C6755" t="s">
        <v>92</v>
      </c>
      <c r="D6755" s="29">
        <v>45836</v>
      </c>
      <c r="E6755" s="184" t="str">
        <f t="shared" si="426"/>
        <v/>
      </c>
      <c r="F6755" s="184" t="str">
        <f t="shared" si="427"/>
        <v/>
      </c>
      <c r="G6755" s="184" t="str">
        <f t="shared" si="428"/>
        <v/>
      </c>
      <c r="H6755" s="184" t="str">
        <f t="shared" si="429"/>
        <v/>
      </c>
      <c r="L6755">
        <v>643.3273488928786</v>
      </c>
      <c r="R6755">
        <v>997.40674200000001</v>
      </c>
      <c r="S6755" t="s">
        <v>201</v>
      </c>
      <c r="T6755" s="221">
        <v>45474.313194444447</v>
      </c>
    </row>
    <row r="6756" spans="1:20" x14ac:dyDescent="0.35">
      <c r="A6756" t="s">
        <v>112</v>
      </c>
      <c r="B6756" t="s">
        <v>70</v>
      </c>
      <c r="C6756" t="s">
        <v>92</v>
      </c>
      <c r="D6756" s="29">
        <v>45837</v>
      </c>
      <c r="E6756" s="184" t="str">
        <f t="shared" si="426"/>
        <v/>
      </c>
      <c r="F6756" s="184" t="str">
        <f t="shared" si="427"/>
        <v/>
      </c>
      <c r="G6756" s="184" t="str">
        <f t="shared" si="428"/>
        <v/>
      </c>
      <c r="H6756" s="184" t="str">
        <f t="shared" si="429"/>
        <v/>
      </c>
      <c r="L6756">
        <v>643.3273488928786</v>
      </c>
      <c r="R6756">
        <v>997.40674200000001</v>
      </c>
      <c r="S6756" t="s">
        <v>201</v>
      </c>
      <c r="T6756" s="221">
        <v>45474.313194444447</v>
      </c>
    </row>
    <row r="6757" spans="1:20" x14ac:dyDescent="0.35">
      <c r="A6757" t="s">
        <v>112</v>
      </c>
      <c r="B6757" t="s">
        <v>70</v>
      </c>
      <c r="C6757" t="s">
        <v>92</v>
      </c>
      <c r="D6757" s="29">
        <v>45838</v>
      </c>
      <c r="E6757" s="184" t="str">
        <f t="shared" si="426"/>
        <v/>
      </c>
      <c r="F6757" s="184" t="str">
        <f t="shared" si="427"/>
        <v/>
      </c>
      <c r="G6757" s="184" t="str">
        <f t="shared" si="428"/>
        <v/>
      </c>
      <c r="H6757" s="184" t="str">
        <f t="shared" si="429"/>
        <v/>
      </c>
      <c r="L6757">
        <v>643.3273488928786</v>
      </c>
      <c r="R6757">
        <v>997.40674200000001</v>
      </c>
      <c r="S6757" t="s">
        <v>201</v>
      </c>
      <c r="T6757" s="221">
        <v>45474.313194444447</v>
      </c>
    </row>
    <row r="6758" spans="1:20" x14ac:dyDescent="0.35">
      <c r="A6758" t="s">
        <v>112</v>
      </c>
      <c r="B6758" t="s">
        <v>70</v>
      </c>
      <c r="C6758" t="s">
        <v>92</v>
      </c>
      <c r="D6758" s="29">
        <v>45839</v>
      </c>
      <c r="E6758" s="184" t="str">
        <f t="shared" si="426"/>
        <v/>
      </c>
      <c r="F6758" s="184" t="str">
        <f t="shared" si="427"/>
        <v/>
      </c>
      <c r="G6758" s="184" t="str">
        <f t="shared" si="428"/>
        <v/>
      </c>
      <c r="H6758" s="184" t="str">
        <f t="shared" si="429"/>
        <v/>
      </c>
      <c r="L6758">
        <v>643.3273488928786</v>
      </c>
      <c r="R6758">
        <v>997.40674200000001</v>
      </c>
      <c r="S6758" t="s">
        <v>201</v>
      </c>
      <c r="T6758" s="221">
        <v>45505.313194444447</v>
      </c>
    </row>
    <row r="6759" spans="1:20" x14ac:dyDescent="0.35">
      <c r="A6759" t="s">
        <v>112</v>
      </c>
      <c r="B6759" t="s">
        <v>70</v>
      </c>
      <c r="C6759" t="s">
        <v>92</v>
      </c>
      <c r="D6759" s="29">
        <v>45840</v>
      </c>
      <c r="E6759" s="184" t="str">
        <f t="shared" si="426"/>
        <v/>
      </c>
      <c r="F6759" s="184" t="str">
        <f t="shared" si="427"/>
        <v/>
      </c>
      <c r="G6759" s="184" t="str">
        <f t="shared" si="428"/>
        <v/>
      </c>
      <c r="H6759" s="184" t="str">
        <f t="shared" si="429"/>
        <v/>
      </c>
      <c r="L6759">
        <v>643.3273488928786</v>
      </c>
      <c r="R6759">
        <v>997.40674200000001</v>
      </c>
      <c r="S6759" t="s">
        <v>201</v>
      </c>
      <c r="T6759" s="221">
        <v>45505.313194444447</v>
      </c>
    </row>
    <row r="6760" spans="1:20" x14ac:dyDescent="0.35">
      <c r="A6760" t="s">
        <v>112</v>
      </c>
      <c r="B6760" t="s">
        <v>70</v>
      </c>
      <c r="C6760" t="s">
        <v>92</v>
      </c>
      <c r="D6760" s="29">
        <v>45841</v>
      </c>
      <c r="E6760" s="184" t="str">
        <f t="shared" si="426"/>
        <v/>
      </c>
      <c r="F6760" s="184" t="str">
        <f t="shared" si="427"/>
        <v/>
      </c>
      <c r="G6760" s="184" t="str">
        <f t="shared" si="428"/>
        <v/>
      </c>
      <c r="H6760" s="184" t="str">
        <f t="shared" si="429"/>
        <v/>
      </c>
      <c r="L6760">
        <v>643.3273488928786</v>
      </c>
      <c r="R6760">
        <v>997.40674200000001</v>
      </c>
      <c r="S6760" t="s">
        <v>201</v>
      </c>
      <c r="T6760" s="221">
        <v>45505.313194444447</v>
      </c>
    </row>
    <row r="6761" spans="1:20" x14ac:dyDescent="0.35">
      <c r="A6761" t="s">
        <v>112</v>
      </c>
      <c r="B6761" t="s">
        <v>70</v>
      </c>
      <c r="C6761" t="s">
        <v>92</v>
      </c>
      <c r="D6761" s="29">
        <v>45842</v>
      </c>
      <c r="E6761" s="184" t="str">
        <f t="shared" si="426"/>
        <v/>
      </c>
      <c r="F6761" s="184" t="str">
        <f t="shared" si="427"/>
        <v/>
      </c>
      <c r="G6761" s="184" t="str">
        <f t="shared" si="428"/>
        <v/>
      </c>
      <c r="H6761" s="184" t="str">
        <f t="shared" si="429"/>
        <v/>
      </c>
      <c r="L6761">
        <v>643.3273488928786</v>
      </c>
      <c r="R6761">
        <v>997.40674200000001</v>
      </c>
      <c r="S6761" t="s">
        <v>201</v>
      </c>
      <c r="T6761" s="221">
        <v>45505.313194444447</v>
      </c>
    </row>
    <row r="6762" spans="1:20" x14ac:dyDescent="0.35">
      <c r="A6762" t="s">
        <v>112</v>
      </c>
      <c r="B6762" t="s">
        <v>70</v>
      </c>
      <c r="C6762" t="s">
        <v>92</v>
      </c>
      <c r="D6762" s="29">
        <v>45843</v>
      </c>
      <c r="E6762" s="184" t="str">
        <f t="shared" si="426"/>
        <v/>
      </c>
      <c r="F6762" s="184" t="str">
        <f t="shared" si="427"/>
        <v/>
      </c>
      <c r="G6762" s="184" t="str">
        <f t="shared" si="428"/>
        <v/>
      </c>
      <c r="H6762" s="184" t="str">
        <f t="shared" si="429"/>
        <v/>
      </c>
      <c r="L6762">
        <v>643.3273488928786</v>
      </c>
      <c r="R6762">
        <v>997.40674200000001</v>
      </c>
      <c r="S6762" t="s">
        <v>201</v>
      </c>
      <c r="T6762" s="221">
        <v>45505.313194444447</v>
      </c>
    </row>
    <row r="6763" spans="1:20" x14ac:dyDescent="0.35">
      <c r="A6763" t="s">
        <v>112</v>
      </c>
      <c r="B6763" t="s">
        <v>70</v>
      </c>
      <c r="C6763" t="s">
        <v>92</v>
      </c>
      <c r="D6763" s="29">
        <v>45844</v>
      </c>
      <c r="E6763" s="184" t="str">
        <f t="shared" si="426"/>
        <v/>
      </c>
      <c r="F6763" s="184" t="str">
        <f t="shared" si="427"/>
        <v/>
      </c>
      <c r="G6763" s="184" t="str">
        <f t="shared" si="428"/>
        <v/>
      </c>
      <c r="H6763" s="184" t="str">
        <f t="shared" si="429"/>
        <v/>
      </c>
      <c r="L6763">
        <v>643.3273488928786</v>
      </c>
      <c r="R6763">
        <v>997.40674200000001</v>
      </c>
      <c r="S6763" t="s">
        <v>201</v>
      </c>
      <c r="T6763" s="221">
        <v>45505.313194444447</v>
      </c>
    </row>
    <row r="6764" spans="1:20" x14ac:dyDescent="0.35">
      <c r="A6764" t="s">
        <v>112</v>
      </c>
      <c r="B6764" t="s">
        <v>70</v>
      </c>
      <c r="C6764" t="s">
        <v>92</v>
      </c>
      <c r="D6764" s="29">
        <v>45845</v>
      </c>
      <c r="E6764" s="184" t="str">
        <f t="shared" si="426"/>
        <v/>
      </c>
      <c r="F6764" s="184" t="str">
        <f t="shared" si="427"/>
        <v/>
      </c>
      <c r="G6764" s="184" t="str">
        <f t="shared" si="428"/>
        <v/>
      </c>
      <c r="H6764" s="184" t="str">
        <f t="shared" si="429"/>
        <v/>
      </c>
      <c r="L6764">
        <v>643.3273488928786</v>
      </c>
      <c r="R6764">
        <v>997.40674200000001</v>
      </c>
      <c r="S6764" t="s">
        <v>201</v>
      </c>
      <c r="T6764" s="221">
        <v>45505.313194444447</v>
      </c>
    </row>
    <row r="6765" spans="1:20" x14ac:dyDescent="0.35">
      <c r="A6765" t="s">
        <v>112</v>
      </c>
      <c r="B6765" t="s">
        <v>70</v>
      </c>
      <c r="C6765" t="s">
        <v>92</v>
      </c>
      <c r="D6765" s="29">
        <v>45846</v>
      </c>
      <c r="E6765" s="184" t="str">
        <f t="shared" si="426"/>
        <v/>
      </c>
      <c r="F6765" s="184" t="str">
        <f t="shared" si="427"/>
        <v/>
      </c>
      <c r="G6765" s="184" t="str">
        <f t="shared" si="428"/>
        <v/>
      </c>
      <c r="H6765" s="184" t="str">
        <f t="shared" si="429"/>
        <v/>
      </c>
      <c r="L6765">
        <v>643.3273488928786</v>
      </c>
      <c r="R6765">
        <v>997.40674200000001</v>
      </c>
      <c r="S6765" t="s">
        <v>201</v>
      </c>
      <c r="T6765" s="221">
        <v>45505.313194444447</v>
      </c>
    </row>
    <row r="6766" spans="1:20" x14ac:dyDescent="0.35">
      <c r="A6766" t="s">
        <v>112</v>
      </c>
      <c r="B6766" t="s">
        <v>70</v>
      </c>
      <c r="C6766" t="s">
        <v>92</v>
      </c>
      <c r="D6766" s="29">
        <v>45847</v>
      </c>
      <c r="E6766" s="184" t="str">
        <f t="shared" si="426"/>
        <v/>
      </c>
      <c r="F6766" s="184" t="str">
        <f t="shared" si="427"/>
        <v/>
      </c>
      <c r="G6766" s="184" t="str">
        <f t="shared" si="428"/>
        <v/>
      </c>
      <c r="H6766" s="184" t="str">
        <f t="shared" si="429"/>
        <v/>
      </c>
      <c r="L6766">
        <v>643.3273488928786</v>
      </c>
      <c r="R6766">
        <v>997.40674200000001</v>
      </c>
      <c r="S6766" t="s">
        <v>201</v>
      </c>
      <c r="T6766" s="221">
        <v>45505.313194444447</v>
      </c>
    </row>
    <row r="6767" spans="1:20" x14ac:dyDescent="0.35">
      <c r="A6767" t="s">
        <v>112</v>
      </c>
      <c r="B6767" t="s">
        <v>70</v>
      </c>
      <c r="C6767" t="s">
        <v>92</v>
      </c>
      <c r="D6767" s="29">
        <v>45848</v>
      </c>
      <c r="E6767" s="184" t="str">
        <f t="shared" si="426"/>
        <v/>
      </c>
      <c r="F6767" s="184" t="str">
        <f t="shared" si="427"/>
        <v/>
      </c>
      <c r="G6767" s="184" t="str">
        <f t="shared" si="428"/>
        <v/>
      </c>
      <c r="H6767" s="184" t="str">
        <f t="shared" si="429"/>
        <v/>
      </c>
      <c r="L6767">
        <v>643.3273488928786</v>
      </c>
      <c r="R6767">
        <v>997.40674200000001</v>
      </c>
      <c r="S6767" t="s">
        <v>201</v>
      </c>
      <c r="T6767" s="221">
        <v>45505.313194444447</v>
      </c>
    </row>
    <row r="6768" spans="1:20" x14ac:dyDescent="0.35">
      <c r="A6768" t="s">
        <v>112</v>
      </c>
      <c r="B6768" t="s">
        <v>70</v>
      </c>
      <c r="C6768" t="s">
        <v>92</v>
      </c>
      <c r="D6768" s="29">
        <v>45849</v>
      </c>
      <c r="E6768" s="184" t="str">
        <f t="shared" si="426"/>
        <v/>
      </c>
      <c r="F6768" s="184" t="str">
        <f t="shared" si="427"/>
        <v/>
      </c>
      <c r="G6768" s="184" t="str">
        <f t="shared" si="428"/>
        <v/>
      </c>
      <c r="H6768" s="184" t="str">
        <f t="shared" si="429"/>
        <v/>
      </c>
      <c r="L6768">
        <v>643.3273488928786</v>
      </c>
      <c r="R6768">
        <v>997.40674200000001</v>
      </c>
      <c r="S6768" t="s">
        <v>201</v>
      </c>
      <c r="T6768" s="221">
        <v>45505.313194444447</v>
      </c>
    </row>
    <row r="6769" spans="1:20" x14ac:dyDescent="0.35">
      <c r="A6769" t="s">
        <v>112</v>
      </c>
      <c r="B6769" t="s">
        <v>70</v>
      </c>
      <c r="C6769" t="s">
        <v>92</v>
      </c>
      <c r="D6769" s="29">
        <v>45850</v>
      </c>
      <c r="E6769" s="184" t="str">
        <f t="shared" si="426"/>
        <v/>
      </c>
      <c r="F6769" s="184" t="str">
        <f t="shared" si="427"/>
        <v/>
      </c>
      <c r="G6769" s="184" t="str">
        <f t="shared" si="428"/>
        <v/>
      </c>
      <c r="H6769" s="184" t="str">
        <f t="shared" si="429"/>
        <v/>
      </c>
      <c r="L6769">
        <v>643.3273488928786</v>
      </c>
      <c r="R6769">
        <v>997.40674200000001</v>
      </c>
      <c r="S6769" t="s">
        <v>201</v>
      </c>
      <c r="T6769" s="221">
        <v>45505.313194444447</v>
      </c>
    </row>
    <row r="6770" spans="1:20" x14ac:dyDescent="0.35">
      <c r="A6770" t="s">
        <v>112</v>
      </c>
      <c r="B6770" t="s">
        <v>70</v>
      </c>
      <c r="C6770" t="s">
        <v>92</v>
      </c>
      <c r="D6770" s="29">
        <v>45851</v>
      </c>
      <c r="E6770" s="184" t="str">
        <f t="shared" si="426"/>
        <v/>
      </c>
      <c r="F6770" s="184" t="str">
        <f t="shared" si="427"/>
        <v/>
      </c>
      <c r="G6770" s="184" t="str">
        <f t="shared" si="428"/>
        <v/>
      </c>
      <c r="H6770" s="184" t="str">
        <f t="shared" si="429"/>
        <v/>
      </c>
      <c r="L6770">
        <v>643.3273488928786</v>
      </c>
      <c r="R6770">
        <v>997.40674200000001</v>
      </c>
      <c r="S6770" t="s">
        <v>201</v>
      </c>
      <c r="T6770" s="221">
        <v>45505.313194444447</v>
      </c>
    </row>
    <row r="6771" spans="1:20" x14ac:dyDescent="0.35">
      <c r="A6771" t="s">
        <v>112</v>
      </c>
      <c r="B6771" t="s">
        <v>70</v>
      </c>
      <c r="C6771" t="s">
        <v>92</v>
      </c>
      <c r="D6771" s="29">
        <v>45852</v>
      </c>
      <c r="E6771" s="184" t="str">
        <f t="shared" si="426"/>
        <v/>
      </c>
      <c r="F6771" s="184" t="str">
        <f t="shared" si="427"/>
        <v/>
      </c>
      <c r="G6771" s="184" t="str">
        <f t="shared" si="428"/>
        <v/>
      </c>
      <c r="H6771" s="184" t="str">
        <f t="shared" si="429"/>
        <v/>
      </c>
      <c r="L6771">
        <v>643.3273488928786</v>
      </c>
      <c r="R6771">
        <v>997.40674200000001</v>
      </c>
      <c r="S6771" t="s">
        <v>201</v>
      </c>
      <c r="T6771" s="221">
        <v>45505.313194444447</v>
      </c>
    </row>
    <row r="6772" spans="1:20" x14ac:dyDescent="0.35">
      <c r="A6772" t="s">
        <v>112</v>
      </c>
      <c r="B6772" t="s">
        <v>70</v>
      </c>
      <c r="C6772" t="s">
        <v>92</v>
      </c>
      <c r="D6772" s="29">
        <v>45853</v>
      </c>
      <c r="E6772" s="184" t="str">
        <f t="shared" si="426"/>
        <v/>
      </c>
      <c r="F6772" s="184" t="str">
        <f t="shared" si="427"/>
        <v/>
      </c>
      <c r="G6772" s="184" t="str">
        <f t="shared" si="428"/>
        <v/>
      </c>
      <c r="H6772" s="184" t="str">
        <f t="shared" si="429"/>
        <v/>
      </c>
      <c r="L6772">
        <v>643.3273488928786</v>
      </c>
      <c r="R6772">
        <v>997.40674200000001</v>
      </c>
      <c r="S6772" t="s">
        <v>201</v>
      </c>
      <c r="T6772" s="221">
        <v>45505.313194444447</v>
      </c>
    </row>
    <row r="6773" spans="1:20" x14ac:dyDescent="0.35">
      <c r="A6773" t="s">
        <v>112</v>
      </c>
      <c r="B6773" t="s">
        <v>70</v>
      </c>
      <c r="C6773" t="s">
        <v>92</v>
      </c>
      <c r="D6773" s="29">
        <v>45854</v>
      </c>
      <c r="E6773" s="184" t="str">
        <f t="shared" si="426"/>
        <v/>
      </c>
      <c r="F6773" s="184" t="str">
        <f t="shared" si="427"/>
        <v/>
      </c>
      <c r="G6773" s="184" t="str">
        <f t="shared" si="428"/>
        <v/>
      </c>
      <c r="H6773" s="184" t="str">
        <f t="shared" si="429"/>
        <v/>
      </c>
      <c r="L6773">
        <v>643.3273488928786</v>
      </c>
      <c r="R6773">
        <v>997.40674200000001</v>
      </c>
      <c r="S6773" t="s">
        <v>201</v>
      </c>
      <c r="T6773" s="221">
        <v>45505.313194444447</v>
      </c>
    </row>
    <row r="6774" spans="1:20" x14ac:dyDescent="0.35">
      <c r="A6774" t="s">
        <v>112</v>
      </c>
      <c r="B6774" t="s">
        <v>70</v>
      </c>
      <c r="C6774" t="s">
        <v>92</v>
      </c>
      <c r="D6774" s="29">
        <v>45855</v>
      </c>
      <c r="E6774" s="184" t="str">
        <f t="shared" si="426"/>
        <v/>
      </c>
      <c r="F6774" s="184" t="str">
        <f t="shared" si="427"/>
        <v/>
      </c>
      <c r="G6774" s="184" t="str">
        <f t="shared" si="428"/>
        <v/>
      </c>
      <c r="H6774" s="184" t="str">
        <f t="shared" si="429"/>
        <v/>
      </c>
      <c r="L6774">
        <v>643.3273488928786</v>
      </c>
      <c r="R6774">
        <v>997.40674200000001</v>
      </c>
      <c r="S6774" t="s">
        <v>201</v>
      </c>
      <c r="T6774" s="221">
        <v>45505.313194444447</v>
      </c>
    </row>
    <row r="6775" spans="1:20" x14ac:dyDescent="0.35">
      <c r="A6775" t="s">
        <v>112</v>
      </c>
      <c r="B6775" t="s">
        <v>70</v>
      </c>
      <c r="C6775" t="s">
        <v>92</v>
      </c>
      <c r="D6775" s="29">
        <v>45856</v>
      </c>
      <c r="E6775" s="184" t="str">
        <f t="shared" si="426"/>
        <v/>
      </c>
      <c r="F6775" s="184" t="str">
        <f t="shared" si="427"/>
        <v/>
      </c>
      <c r="G6775" s="184" t="str">
        <f t="shared" si="428"/>
        <v/>
      </c>
      <c r="H6775" s="184" t="str">
        <f t="shared" si="429"/>
        <v/>
      </c>
      <c r="L6775">
        <v>643.3273488928786</v>
      </c>
      <c r="R6775">
        <v>997.40674200000001</v>
      </c>
      <c r="S6775" t="s">
        <v>201</v>
      </c>
      <c r="T6775" s="221">
        <v>45505.313194444447</v>
      </c>
    </row>
    <row r="6776" spans="1:20" x14ac:dyDescent="0.35">
      <c r="A6776" t="s">
        <v>112</v>
      </c>
      <c r="B6776" t="s">
        <v>70</v>
      </c>
      <c r="C6776" t="s">
        <v>92</v>
      </c>
      <c r="D6776" s="29">
        <v>45857</v>
      </c>
      <c r="E6776" s="184" t="str">
        <f t="shared" si="426"/>
        <v/>
      </c>
      <c r="F6776" s="184" t="str">
        <f t="shared" si="427"/>
        <v/>
      </c>
      <c r="G6776" s="184" t="str">
        <f t="shared" si="428"/>
        <v/>
      </c>
      <c r="H6776" s="184" t="str">
        <f t="shared" si="429"/>
        <v/>
      </c>
      <c r="L6776">
        <v>643.3273488928786</v>
      </c>
      <c r="R6776">
        <v>997.40674200000001</v>
      </c>
      <c r="S6776" t="s">
        <v>201</v>
      </c>
      <c r="T6776" s="221">
        <v>45505.313194444447</v>
      </c>
    </row>
    <row r="6777" spans="1:20" x14ac:dyDescent="0.35">
      <c r="A6777" t="s">
        <v>112</v>
      </c>
      <c r="B6777" t="s">
        <v>70</v>
      </c>
      <c r="C6777" t="s">
        <v>92</v>
      </c>
      <c r="D6777" s="29">
        <v>45858</v>
      </c>
      <c r="E6777" s="184" t="str">
        <f t="shared" si="426"/>
        <v/>
      </c>
      <c r="F6777" s="184" t="str">
        <f t="shared" si="427"/>
        <v/>
      </c>
      <c r="G6777" s="184" t="str">
        <f t="shared" si="428"/>
        <v/>
      </c>
      <c r="H6777" s="184" t="str">
        <f t="shared" si="429"/>
        <v/>
      </c>
      <c r="L6777">
        <v>643.3273488928786</v>
      </c>
      <c r="R6777">
        <v>997.40674200000001</v>
      </c>
      <c r="S6777" t="s">
        <v>201</v>
      </c>
      <c r="T6777" s="221">
        <v>45505.313194444447</v>
      </c>
    </row>
    <row r="6778" spans="1:20" x14ac:dyDescent="0.35">
      <c r="A6778" t="s">
        <v>112</v>
      </c>
      <c r="B6778" t="s">
        <v>70</v>
      </c>
      <c r="C6778" t="s">
        <v>92</v>
      </c>
      <c r="D6778" s="29">
        <v>45859</v>
      </c>
      <c r="E6778" s="184" t="str">
        <f t="shared" si="426"/>
        <v/>
      </c>
      <c r="F6778" s="184" t="str">
        <f t="shared" si="427"/>
        <v/>
      </c>
      <c r="G6778" s="184" t="str">
        <f t="shared" si="428"/>
        <v/>
      </c>
      <c r="H6778" s="184" t="str">
        <f t="shared" si="429"/>
        <v/>
      </c>
      <c r="L6778">
        <v>643.3273488928786</v>
      </c>
      <c r="R6778">
        <v>997.40674200000001</v>
      </c>
      <c r="S6778" t="s">
        <v>201</v>
      </c>
      <c r="T6778" s="221">
        <v>45505.313194444447</v>
      </c>
    </row>
    <row r="6779" spans="1:20" x14ac:dyDescent="0.35">
      <c r="A6779" t="s">
        <v>112</v>
      </c>
      <c r="B6779" t="s">
        <v>70</v>
      </c>
      <c r="C6779" t="s">
        <v>92</v>
      </c>
      <c r="D6779" s="29">
        <v>45860</v>
      </c>
      <c r="E6779" s="184" t="str">
        <f t="shared" si="426"/>
        <v/>
      </c>
      <c r="F6779" s="184" t="str">
        <f t="shared" si="427"/>
        <v/>
      </c>
      <c r="G6779" s="184" t="str">
        <f t="shared" si="428"/>
        <v/>
      </c>
      <c r="H6779" s="184" t="str">
        <f t="shared" si="429"/>
        <v/>
      </c>
      <c r="L6779">
        <v>643.3273488928786</v>
      </c>
      <c r="R6779">
        <v>997.40674200000001</v>
      </c>
      <c r="S6779" t="s">
        <v>201</v>
      </c>
      <c r="T6779" s="221">
        <v>45505.313194444447</v>
      </c>
    </row>
    <row r="6780" spans="1:20" x14ac:dyDescent="0.35">
      <c r="A6780" t="s">
        <v>112</v>
      </c>
      <c r="B6780" t="s">
        <v>70</v>
      </c>
      <c r="C6780" t="s">
        <v>92</v>
      </c>
      <c r="D6780" s="29">
        <v>45861</v>
      </c>
      <c r="E6780" s="184" t="str">
        <f t="shared" si="426"/>
        <v/>
      </c>
      <c r="F6780" s="184" t="str">
        <f t="shared" si="427"/>
        <v/>
      </c>
      <c r="G6780" s="184" t="str">
        <f t="shared" si="428"/>
        <v/>
      </c>
      <c r="H6780" s="184" t="str">
        <f t="shared" si="429"/>
        <v/>
      </c>
      <c r="L6780">
        <v>643.3273488928786</v>
      </c>
      <c r="R6780">
        <v>997.40674200000001</v>
      </c>
      <c r="S6780" t="s">
        <v>201</v>
      </c>
      <c r="T6780" s="221">
        <v>45505.313194444447</v>
      </c>
    </row>
    <row r="6781" spans="1:20" x14ac:dyDescent="0.35">
      <c r="A6781" t="s">
        <v>112</v>
      </c>
      <c r="B6781" t="s">
        <v>70</v>
      </c>
      <c r="C6781" t="s">
        <v>92</v>
      </c>
      <c r="D6781" s="29">
        <v>45862</v>
      </c>
      <c r="E6781" s="184" t="str">
        <f t="shared" si="426"/>
        <v/>
      </c>
      <c r="F6781" s="184" t="str">
        <f t="shared" si="427"/>
        <v/>
      </c>
      <c r="G6781" s="184" t="str">
        <f t="shared" si="428"/>
        <v/>
      </c>
      <c r="H6781" s="184" t="str">
        <f t="shared" si="429"/>
        <v/>
      </c>
      <c r="L6781">
        <v>643.3273488928786</v>
      </c>
      <c r="R6781">
        <v>997.40674200000001</v>
      </c>
      <c r="S6781" t="s">
        <v>201</v>
      </c>
      <c r="T6781" s="221">
        <v>45505.313194444447</v>
      </c>
    </row>
    <row r="6782" spans="1:20" x14ac:dyDescent="0.35">
      <c r="A6782" t="s">
        <v>112</v>
      </c>
      <c r="B6782" t="s">
        <v>70</v>
      </c>
      <c r="C6782" t="s">
        <v>92</v>
      </c>
      <c r="D6782" s="29">
        <v>45863</v>
      </c>
      <c r="E6782" s="184" t="str">
        <f t="shared" si="426"/>
        <v/>
      </c>
      <c r="F6782" s="184" t="str">
        <f t="shared" si="427"/>
        <v/>
      </c>
      <c r="G6782" s="184" t="str">
        <f t="shared" si="428"/>
        <v/>
      </c>
      <c r="H6782" s="184" t="str">
        <f t="shared" si="429"/>
        <v/>
      </c>
      <c r="L6782">
        <v>643.3273488928786</v>
      </c>
      <c r="R6782">
        <v>997.40674200000001</v>
      </c>
      <c r="S6782" t="s">
        <v>201</v>
      </c>
      <c r="T6782" s="221">
        <v>45505.313194444447</v>
      </c>
    </row>
    <row r="6783" spans="1:20" x14ac:dyDescent="0.35">
      <c r="A6783" t="s">
        <v>112</v>
      </c>
      <c r="B6783" t="s">
        <v>70</v>
      </c>
      <c r="C6783" t="s">
        <v>92</v>
      </c>
      <c r="D6783" s="29">
        <v>45864</v>
      </c>
      <c r="E6783" s="184" t="str">
        <f t="shared" si="426"/>
        <v/>
      </c>
      <c r="F6783" s="184" t="str">
        <f t="shared" si="427"/>
        <v/>
      </c>
      <c r="G6783" s="184" t="str">
        <f t="shared" si="428"/>
        <v/>
      </c>
      <c r="H6783" s="184" t="str">
        <f t="shared" si="429"/>
        <v/>
      </c>
      <c r="L6783">
        <v>643.3273488928786</v>
      </c>
      <c r="R6783">
        <v>997.40674200000001</v>
      </c>
      <c r="S6783" t="s">
        <v>201</v>
      </c>
      <c r="T6783" s="221">
        <v>45505.313194444447</v>
      </c>
    </row>
    <row r="6784" spans="1:20" x14ac:dyDescent="0.35">
      <c r="A6784" t="s">
        <v>112</v>
      </c>
      <c r="B6784" t="s">
        <v>70</v>
      </c>
      <c r="C6784" t="s">
        <v>92</v>
      </c>
      <c r="D6784" s="29">
        <v>45865</v>
      </c>
      <c r="E6784" s="184" t="str">
        <f t="shared" si="426"/>
        <v/>
      </c>
      <c r="F6784" s="184" t="str">
        <f t="shared" si="427"/>
        <v/>
      </c>
      <c r="G6784" s="184" t="str">
        <f t="shared" si="428"/>
        <v/>
      </c>
      <c r="H6784" s="184" t="str">
        <f t="shared" si="429"/>
        <v/>
      </c>
      <c r="L6784">
        <v>643.3273488928786</v>
      </c>
      <c r="R6784">
        <v>997.40674200000001</v>
      </c>
      <c r="S6784" t="s">
        <v>201</v>
      </c>
      <c r="T6784" s="221">
        <v>45505.313194444447</v>
      </c>
    </row>
    <row r="6785" spans="1:20" x14ac:dyDescent="0.35">
      <c r="A6785" t="s">
        <v>112</v>
      </c>
      <c r="B6785" t="s">
        <v>70</v>
      </c>
      <c r="C6785" t="s">
        <v>92</v>
      </c>
      <c r="D6785" s="29">
        <v>45866</v>
      </c>
      <c r="E6785" s="184" t="str">
        <f t="shared" si="426"/>
        <v/>
      </c>
      <c r="F6785" s="184" t="str">
        <f t="shared" si="427"/>
        <v/>
      </c>
      <c r="G6785" s="184" t="str">
        <f t="shared" si="428"/>
        <v/>
      </c>
      <c r="H6785" s="184" t="str">
        <f t="shared" si="429"/>
        <v/>
      </c>
      <c r="L6785">
        <v>643.3273488928786</v>
      </c>
      <c r="R6785">
        <v>997.40674200000001</v>
      </c>
      <c r="S6785" t="s">
        <v>201</v>
      </c>
      <c r="T6785" s="221">
        <v>45505.313194444447</v>
      </c>
    </row>
    <row r="6786" spans="1:20" x14ac:dyDescent="0.35">
      <c r="A6786" t="s">
        <v>112</v>
      </c>
      <c r="B6786" t="s">
        <v>70</v>
      </c>
      <c r="C6786" t="s">
        <v>92</v>
      </c>
      <c r="D6786" s="29">
        <v>45867</v>
      </c>
      <c r="E6786" s="184" t="str">
        <f t="shared" si="426"/>
        <v/>
      </c>
      <c r="F6786" s="184" t="str">
        <f t="shared" si="427"/>
        <v/>
      </c>
      <c r="G6786" s="184" t="str">
        <f t="shared" si="428"/>
        <v/>
      </c>
      <c r="H6786" s="184" t="str">
        <f t="shared" si="429"/>
        <v/>
      </c>
      <c r="L6786">
        <v>643.3273488928786</v>
      </c>
      <c r="R6786">
        <v>997.40674200000001</v>
      </c>
      <c r="S6786" t="s">
        <v>201</v>
      </c>
      <c r="T6786" s="221">
        <v>45505.313194444447</v>
      </c>
    </row>
    <row r="6787" spans="1:20" x14ac:dyDescent="0.35">
      <c r="A6787" t="s">
        <v>112</v>
      </c>
      <c r="B6787" t="s">
        <v>70</v>
      </c>
      <c r="C6787" t="s">
        <v>92</v>
      </c>
      <c r="D6787" s="29">
        <v>45868</v>
      </c>
      <c r="E6787" s="184" t="str">
        <f t="shared" si="426"/>
        <v/>
      </c>
      <c r="F6787" s="184" t="str">
        <f t="shared" si="427"/>
        <v/>
      </c>
      <c r="G6787" s="184" t="str">
        <f t="shared" si="428"/>
        <v/>
      </c>
      <c r="H6787" s="184" t="str">
        <f t="shared" si="429"/>
        <v/>
      </c>
      <c r="L6787">
        <v>643.3273488928786</v>
      </c>
      <c r="R6787">
        <v>997.40674200000001</v>
      </c>
      <c r="S6787" t="s">
        <v>201</v>
      </c>
      <c r="T6787" s="221">
        <v>45505.313194444447</v>
      </c>
    </row>
    <row r="6788" spans="1:20" x14ac:dyDescent="0.35">
      <c r="A6788" t="s">
        <v>112</v>
      </c>
      <c r="B6788" t="s">
        <v>70</v>
      </c>
      <c r="C6788" t="s">
        <v>92</v>
      </c>
      <c r="D6788" s="29">
        <v>45869</v>
      </c>
      <c r="E6788" s="184" t="str">
        <f t="shared" si="426"/>
        <v/>
      </c>
      <c r="F6788" s="184" t="str">
        <f t="shared" si="427"/>
        <v/>
      </c>
      <c r="G6788" s="184" t="str">
        <f t="shared" si="428"/>
        <v/>
      </c>
      <c r="H6788" s="184" t="str">
        <f t="shared" si="429"/>
        <v/>
      </c>
      <c r="L6788">
        <v>643.3273488928786</v>
      </c>
      <c r="R6788">
        <v>997.40674200000001</v>
      </c>
      <c r="S6788" t="s">
        <v>201</v>
      </c>
      <c r="T6788" s="221">
        <v>45505.313194444447</v>
      </c>
    </row>
    <row r="6789" spans="1:20" x14ac:dyDescent="0.35">
      <c r="A6789" t="s">
        <v>112</v>
      </c>
      <c r="B6789" t="s">
        <v>70</v>
      </c>
      <c r="C6789" t="s">
        <v>92</v>
      </c>
      <c r="D6789" s="29">
        <v>45870</v>
      </c>
      <c r="E6789" s="184" t="str">
        <f t="shared" si="426"/>
        <v/>
      </c>
      <c r="F6789" s="184" t="str">
        <f t="shared" si="427"/>
        <v/>
      </c>
      <c r="G6789" s="184" t="str">
        <f t="shared" si="428"/>
        <v/>
      </c>
      <c r="H6789" s="184" t="str">
        <f t="shared" si="429"/>
        <v/>
      </c>
      <c r="L6789">
        <v>643.3273488928786</v>
      </c>
      <c r="R6789">
        <v>997.40674200000001</v>
      </c>
      <c r="S6789" t="s">
        <v>201</v>
      </c>
      <c r="T6789" s="221">
        <v>45536.313194444447</v>
      </c>
    </row>
    <row r="6790" spans="1:20" x14ac:dyDescent="0.35">
      <c r="A6790" t="s">
        <v>112</v>
      </c>
      <c r="B6790" t="s">
        <v>70</v>
      </c>
      <c r="C6790" t="s">
        <v>92</v>
      </c>
      <c r="D6790" s="29">
        <v>45871</v>
      </c>
      <c r="E6790" s="184" t="str">
        <f t="shared" si="426"/>
        <v/>
      </c>
      <c r="F6790" s="184" t="str">
        <f t="shared" si="427"/>
        <v/>
      </c>
      <c r="G6790" s="184" t="str">
        <f t="shared" si="428"/>
        <v/>
      </c>
      <c r="H6790" s="184" t="str">
        <f t="shared" si="429"/>
        <v/>
      </c>
      <c r="L6790">
        <v>643.3273488928786</v>
      </c>
      <c r="R6790">
        <v>997.40674200000001</v>
      </c>
      <c r="S6790" t="s">
        <v>201</v>
      </c>
      <c r="T6790" s="221">
        <v>45536.3125</v>
      </c>
    </row>
    <row r="6791" spans="1:20" x14ac:dyDescent="0.35">
      <c r="A6791" t="s">
        <v>112</v>
      </c>
      <c r="B6791" t="s">
        <v>70</v>
      </c>
      <c r="C6791" t="s">
        <v>92</v>
      </c>
      <c r="D6791" s="29">
        <v>45872</v>
      </c>
      <c r="E6791" s="184" t="str">
        <f t="shared" si="426"/>
        <v/>
      </c>
      <c r="F6791" s="184" t="str">
        <f t="shared" si="427"/>
        <v/>
      </c>
      <c r="G6791" s="184" t="str">
        <f t="shared" si="428"/>
        <v/>
      </c>
      <c r="H6791" s="184" t="str">
        <f t="shared" si="429"/>
        <v/>
      </c>
      <c r="L6791">
        <v>643.3273488928786</v>
      </c>
      <c r="R6791">
        <v>997.40674200000001</v>
      </c>
      <c r="S6791" t="s">
        <v>201</v>
      </c>
      <c r="T6791" s="221">
        <v>45536.313194444447</v>
      </c>
    </row>
    <row r="6792" spans="1:20" x14ac:dyDescent="0.35">
      <c r="A6792" t="s">
        <v>112</v>
      </c>
      <c r="B6792" t="s">
        <v>70</v>
      </c>
      <c r="C6792" t="s">
        <v>92</v>
      </c>
      <c r="D6792" s="29">
        <v>45873</v>
      </c>
      <c r="E6792" s="184" t="str">
        <f t="shared" ref="E6792:E6855" si="430">IF(J6792="","",IF(L6792=0,0,IF(1-(J6792/L6792)&lt;0,"",1-(J6792/L6792))))</f>
        <v/>
      </c>
      <c r="F6792" s="184" t="str">
        <f t="shared" ref="F6792:F6855" si="431">IF(K6792="","",IF(L6792=0,0,IF(1-(K6792/L6792)&lt;0,"",1-(K6792/L6792))))</f>
        <v/>
      </c>
      <c r="G6792" s="184" t="str">
        <f t="shared" ref="G6792:G6855" si="432">IF(J6792="","",IF(1-(J6792/R6792)&lt;0,"",1-(J6792/R6792)))</f>
        <v/>
      </c>
      <c r="H6792" s="184" t="str">
        <f t="shared" ref="H6792:H6855" si="433">IF(K6792="","",IF(1-(K6792/R6792)&lt;0,"",1-(K6792/R6792)))</f>
        <v/>
      </c>
      <c r="L6792">
        <v>643.3273488928786</v>
      </c>
      <c r="R6792">
        <v>997.40674200000001</v>
      </c>
      <c r="S6792" t="s">
        <v>201</v>
      </c>
      <c r="T6792" s="221">
        <v>45536.313194444447</v>
      </c>
    </row>
    <row r="6793" spans="1:20" x14ac:dyDescent="0.35">
      <c r="A6793" t="s">
        <v>112</v>
      </c>
      <c r="B6793" t="s">
        <v>70</v>
      </c>
      <c r="C6793" t="s">
        <v>92</v>
      </c>
      <c r="D6793" s="29">
        <v>45874</v>
      </c>
      <c r="E6793" s="184" t="str">
        <f t="shared" si="430"/>
        <v/>
      </c>
      <c r="F6793" s="184" t="str">
        <f t="shared" si="431"/>
        <v/>
      </c>
      <c r="G6793" s="184" t="str">
        <f t="shared" si="432"/>
        <v/>
      </c>
      <c r="H6793" s="184" t="str">
        <f t="shared" si="433"/>
        <v/>
      </c>
      <c r="L6793">
        <v>643.3273488928786</v>
      </c>
      <c r="R6793">
        <v>997.40674200000001</v>
      </c>
      <c r="S6793" t="s">
        <v>201</v>
      </c>
      <c r="T6793" s="221">
        <v>45536.313194444447</v>
      </c>
    </row>
    <row r="6794" spans="1:20" x14ac:dyDescent="0.35">
      <c r="A6794" t="s">
        <v>112</v>
      </c>
      <c r="B6794" t="s">
        <v>70</v>
      </c>
      <c r="C6794" t="s">
        <v>92</v>
      </c>
      <c r="D6794" s="29">
        <v>45875</v>
      </c>
      <c r="E6794" s="184" t="str">
        <f t="shared" si="430"/>
        <v/>
      </c>
      <c r="F6794" s="184" t="str">
        <f t="shared" si="431"/>
        <v/>
      </c>
      <c r="G6794" s="184" t="str">
        <f t="shared" si="432"/>
        <v/>
      </c>
      <c r="H6794" s="184" t="str">
        <f t="shared" si="433"/>
        <v/>
      </c>
      <c r="L6794">
        <v>643.3273488928786</v>
      </c>
      <c r="R6794">
        <v>997.40674200000001</v>
      </c>
      <c r="S6794" t="s">
        <v>201</v>
      </c>
      <c r="T6794" s="221">
        <v>45536.313194444447</v>
      </c>
    </row>
    <row r="6795" spans="1:20" x14ac:dyDescent="0.35">
      <c r="A6795" t="s">
        <v>112</v>
      </c>
      <c r="B6795" t="s">
        <v>70</v>
      </c>
      <c r="C6795" t="s">
        <v>92</v>
      </c>
      <c r="D6795" s="29">
        <v>45876</v>
      </c>
      <c r="E6795" s="184" t="str">
        <f t="shared" si="430"/>
        <v/>
      </c>
      <c r="F6795" s="184" t="str">
        <f t="shared" si="431"/>
        <v/>
      </c>
      <c r="G6795" s="184" t="str">
        <f t="shared" si="432"/>
        <v/>
      </c>
      <c r="H6795" s="184" t="str">
        <f t="shared" si="433"/>
        <v/>
      </c>
      <c r="L6795">
        <v>643.3273488928786</v>
      </c>
      <c r="R6795">
        <v>997.40674200000001</v>
      </c>
      <c r="S6795" t="s">
        <v>201</v>
      </c>
      <c r="T6795" s="221">
        <v>45536.313194444447</v>
      </c>
    </row>
    <row r="6796" spans="1:20" x14ac:dyDescent="0.35">
      <c r="A6796" t="s">
        <v>112</v>
      </c>
      <c r="B6796" t="s">
        <v>70</v>
      </c>
      <c r="C6796" t="s">
        <v>92</v>
      </c>
      <c r="D6796" s="29">
        <v>45877</v>
      </c>
      <c r="E6796" s="184" t="str">
        <f t="shared" si="430"/>
        <v/>
      </c>
      <c r="F6796" s="184" t="str">
        <f t="shared" si="431"/>
        <v/>
      </c>
      <c r="G6796" s="184" t="str">
        <f t="shared" si="432"/>
        <v/>
      </c>
      <c r="H6796" s="184" t="str">
        <f t="shared" si="433"/>
        <v/>
      </c>
      <c r="L6796">
        <v>643.3273488928786</v>
      </c>
      <c r="R6796">
        <v>997.40674200000001</v>
      </c>
      <c r="S6796" t="s">
        <v>201</v>
      </c>
      <c r="T6796" s="221">
        <v>45536.313194444447</v>
      </c>
    </row>
    <row r="6797" spans="1:20" x14ac:dyDescent="0.35">
      <c r="A6797" t="s">
        <v>112</v>
      </c>
      <c r="B6797" t="s">
        <v>70</v>
      </c>
      <c r="C6797" t="s">
        <v>92</v>
      </c>
      <c r="D6797" s="29">
        <v>45878</v>
      </c>
      <c r="E6797" s="184" t="str">
        <f t="shared" si="430"/>
        <v/>
      </c>
      <c r="F6797" s="184" t="str">
        <f t="shared" si="431"/>
        <v/>
      </c>
      <c r="G6797" s="184" t="str">
        <f t="shared" si="432"/>
        <v/>
      </c>
      <c r="H6797" s="184" t="str">
        <f t="shared" si="433"/>
        <v/>
      </c>
      <c r="L6797">
        <v>643.3273488928786</v>
      </c>
      <c r="R6797">
        <v>997.40674200000001</v>
      </c>
      <c r="S6797" t="s">
        <v>201</v>
      </c>
      <c r="T6797" s="221">
        <v>45536.313194444447</v>
      </c>
    </row>
    <row r="6798" spans="1:20" x14ac:dyDescent="0.35">
      <c r="A6798" t="s">
        <v>112</v>
      </c>
      <c r="B6798" t="s">
        <v>70</v>
      </c>
      <c r="C6798" t="s">
        <v>92</v>
      </c>
      <c r="D6798" s="29">
        <v>45879</v>
      </c>
      <c r="E6798" s="184" t="str">
        <f t="shared" si="430"/>
        <v/>
      </c>
      <c r="F6798" s="184" t="str">
        <f t="shared" si="431"/>
        <v/>
      </c>
      <c r="G6798" s="184" t="str">
        <f t="shared" si="432"/>
        <v/>
      </c>
      <c r="H6798" s="184" t="str">
        <f t="shared" si="433"/>
        <v/>
      </c>
      <c r="L6798">
        <v>643.3273488928786</v>
      </c>
      <c r="R6798">
        <v>997.40674200000001</v>
      </c>
      <c r="S6798" t="s">
        <v>201</v>
      </c>
      <c r="T6798" s="221">
        <v>45536.313194444447</v>
      </c>
    </row>
    <row r="6799" spans="1:20" x14ac:dyDescent="0.35">
      <c r="A6799" t="s">
        <v>112</v>
      </c>
      <c r="B6799" t="s">
        <v>70</v>
      </c>
      <c r="C6799" t="s">
        <v>92</v>
      </c>
      <c r="D6799" s="29">
        <v>45880</v>
      </c>
      <c r="E6799" s="184" t="str">
        <f t="shared" si="430"/>
        <v/>
      </c>
      <c r="F6799" s="184" t="str">
        <f t="shared" si="431"/>
        <v/>
      </c>
      <c r="G6799" s="184" t="str">
        <f t="shared" si="432"/>
        <v/>
      </c>
      <c r="H6799" s="184" t="str">
        <f t="shared" si="433"/>
        <v/>
      </c>
      <c r="L6799">
        <v>643.3273488928786</v>
      </c>
      <c r="R6799">
        <v>997.40674200000001</v>
      </c>
      <c r="S6799" t="s">
        <v>201</v>
      </c>
      <c r="T6799" s="221">
        <v>45536.313194444447</v>
      </c>
    </row>
    <row r="6800" spans="1:20" x14ac:dyDescent="0.35">
      <c r="A6800" t="s">
        <v>112</v>
      </c>
      <c r="B6800" t="s">
        <v>70</v>
      </c>
      <c r="C6800" t="s">
        <v>92</v>
      </c>
      <c r="D6800" s="29">
        <v>45881</v>
      </c>
      <c r="E6800" s="184" t="str">
        <f t="shared" si="430"/>
        <v/>
      </c>
      <c r="F6800" s="184" t="str">
        <f t="shared" si="431"/>
        <v/>
      </c>
      <c r="G6800" s="184" t="str">
        <f t="shared" si="432"/>
        <v/>
      </c>
      <c r="H6800" s="184" t="str">
        <f t="shared" si="433"/>
        <v/>
      </c>
      <c r="L6800">
        <v>643.3273488928786</v>
      </c>
      <c r="R6800">
        <v>997.40674200000001</v>
      </c>
      <c r="S6800" t="s">
        <v>201</v>
      </c>
      <c r="T6800" s="221">
        <v>45536.313194444447</v>
      </c>
    </row>
    <row r="6801" spans="1:20" x14ac:dyDescent="0.35">
      <c r="A6801" t="s">
        <v>112</v>
      </c>
      <c r="B6801" t="s">
        <v>70</v>
      </c>
      <c r="C6801" t="s">
        <v>92</v>
      </c>
      <c r="D6801" s="29">
        <v>45882</v>
      </c>
      <c r="E6801" s="184" t="str">
        <f t="shared" si="430"/>
        <v/>
      </c>
      <c r="F6801" s="184" t="str">
        <f t="shared" si="431"/>
        <v/>
      </c>
      <c r="G6801" s="184" t="str">
        <f t="shared" si="432"/>
        <v/>
      </c>
      <c r="H6801" s="184" t="str">
        <f t="shared" si="433"/>
        <v/>
      </c>
      <c r="L6801">
        <v>643.3273488928786</v>
      </c>
      <c r="R6801">
        <v>997.40674200000001</v>
      </c>
      <c r="S6801" t="s">
        <v>201</v>
      </c>
      <c r="T6801" s="221">
        <v>45536.313194444447</v>
      </c>
    </row>
    <row r="6802" spans="1:20" x14ac:dyDescent="0.35">
      <c r="A6802" t="s">
        <v>112</v>
      </c>
      <c r="B6802" t="s">
        <v>70</v>
      </c>
      <c r="C6802" t="s">
        <v>92</v>
      </c>
      <c r="D6802" s="29">
        <v>45883</v>
      </c>
      <c r="E6802" s="184" t="str">
        <f t="shared" si="430"/>
        <v/>
      </c>
      <c r="F6802" s="184" t="str">
        <f t="shared" si="431"/>
        <v/>
      </c>
      <c r="G6802" s="184" t="str">
        <f t="shared" si="432"/>
        <v/>
      </c>
      <c r="H6802" s="184" t="str">
        <f t="shared" si="433"/>
        <v/>
      </c>
      <c r="L6802">
        <v>643.3273488928786</v>
      </c>
      <c r="R6802">
        <v>997.40674200000001</v>
      </c>
      <c r="S6802" t="s">
        <v>201</v>
      </c>
      <c r="T6802" s="221">
        <v>45536.313194444447</v>
      </c>
    </row>
    <row r="6803" spans="1:20" x14ac:dyDescent="0.35">
      <c r="A6803" t="s">
        <v>112</v>
      </c>
      <c r="B6803" t="s">
        <v>70</v>
      </c>
      <c r="C6803" t="s">
        <v>92</v>
      </c>
      <c r="D6803" s="29">
        <v>45884</v>
      </c>
      <c r="E6803" s="184" t="str">
        <f t="shared" si="430"/>
        <v/>
      </c>
      <c r="F6803" s="184" t="str">
        <f t="shared" si="431"/>
        <v/>
      </c>
      <c r="G6803" s="184" t="str">
        <f t="shared" si="432"/>
        <v/>
      </c>
      <c r="H6803" s="184" t="str">
        <f t="shared" si="433"/>
        <v/>
      </c>
      <c r="L6803">
        <v>643.3273488928786</v>
      </c>
      <c r="R6803">
        <v>997.40674200000001</v>
      </c>
      <c r="S6803" t="s">
        <v>201</v>
      </c>
      <c r="T6803" s="221">
        <v>45536.313194444447</v>
      </c>
    </row>
    <row r="6804" spans="1:20" x14ac:dyDescent="0.35">
      <c r="A6804" t="s">
        <v>112</v>
      </c>
      <c r="B6804" t="s">
        <v>70</v>
      </c>
      <c r="C6804" t="s">
        <v>92</v>
      </c>
      <c r="D6804" s="29">
        <v>45885</v>
      </c>
      <c r="E6804" s="184" t="str">
        <f t="shared" si="430"/>
        <v/>
      </c>
      <c r="F6804" s="184" t="str">
        <f t="shared" si="431"/>
        <v/>
      </c>
      <c r="G6804" s="184" t="str">
        <f t="shared" si="432"/>
        <v/>
      </c>
      <c r="H6804" s="184" t="str">
        <f t="shared" si="433"/>
        <v/>
      </c>
      <c r="L6804">
        <v>643.3273488928786</v>
      </c>
      <c r="R6804">
        <v>997.40674200000001</v>
      </c>
      <c r="S6804" t="s">
        <v>201</v>
      </c>
      <c r="T6804" s="221">
        <v>45536.313194444447</v>
      </c>
    </row>
    <row r="6805" spans="1:20" x14ac:dyDescent="0.35">
      <c r="A6805" t="s">
        <v>112</v>
      </c>
      <c r="B6805" t="s">
        <v>70</v>
      </c>
      <c r="C6805" t="s">
        <v>92</v>
      </c>
      <c r="D6805" s="29">
        <v>45886</v>
      </c>
      <c r="E6805" s="184" t="str">
        <f t="shared" si="430"/>
        <v/>
      </c>
      <c r="F6805" s="184" t="str">
        <f t="shared" si="431"/>
        <v/>
      </c>
      <c r="G6805" s="184" t="str">
        <f t="shared" si="432"/>
        <v/>
      </c>
      <c r="H6805" s="184" t="str">
        <f t="shared" si="433"/>
        <v/>
      </c>
      <c r="L6805">
        <v>643.3273488928786</v>
      </c>
      <c r="R6805">
        <v>997.40674200000001</v>
      </c>
      <c r="S6805" t="s">
        <v>201</v>
      </c>
      <c r="T6805" s="221">
        <v>45536.313194444447</v>
      </c>
    </row>
    <row r="6806" spans="1:20" x14ac:dyDescent="0.35">
      <c r="A6806" t="s">
        <v>112</v>
      </c>
      <c r="B6806" t="s">
        <v>70</v>
      </c>
      <c r="C6806" t="s">
        <v>92</v>
      </c>
      <c r="D6806" s="29">
        <v>45887</v>
      </c>
      <c r="E6806" s="184" t="str">
        <f t="shared" si="430"/>
        <v/>
      </c>
      <c r="F6806" s="184" t="str">
        <f t="shared" si="431"/>
        <v/>
      </c>
      <c r="G6806" s="184" t="str">
        <f t="shared" si="432"/>
        <v/>
      </c>
      <c r="H6806" s="184" t="str">
        <f t="shared" si="433"/>
        <v/>
      </c>
      <c r="L6806">
        <v>643.3273488928786</v>
      </c>
      <c r="R6806">
        <v>997.40674200000001</v>
      </c>
      <c r="S6806" t="s">
        <v>201</v>
      </c>
      <c r="T6806" s="221">
        <v>45536.313194444447</v>
      </c>
    </row>
    <row r="6807" spans="1:20" x14ac:dyDescent="0.35">
      <c r="A6807" t="s">
        <v>112</v>
      </c>
      <c r="B6807" t="s">
        <v>70</v>
      </c>
      <c r="C6807" t="s">
        <v>92</v>
      </c>
      <c r="D6807" s="29">
        <v>45888</v>
      </c>
      <c r="E6807" s="184" t="str">
        <f t="shared" si="430"/>
        <v/>
      </c>
      <c r="F6807" s="184" t="str">
        <f t="shared" si="431"/>
        <v/>
      </c>
      <c r="G6807" s="184" t="str">
        <f t="shared" si="432"/>
        <v/>
      </c>
      <c r="H6807" s="184" t="str">
        <f t="shared" si="433"/>
        <v/>
      </c>
      <c r="L6807">
        <v>643.3273488928786</v>
      </c>
      <c r="R6807">
        <v>997.40674200000001</v>
      </c>
      <c r="S6807" t="s">
        <v>201</v>
      </c>
      <c r="T6807" s="221">
        <v>45536.313194444447</v>
      </c>
    </row>
    <row r="6808" spans="1:20" x14ac:dyDescent="0.35">
      <c r="A6808" t="s">
        <v>112</v>
      </c>
      <c r="B6808" t="s">
        <v>70</v>
      </c>
      <c r="C6808" t="s">
        <v>92</v>
      </c>
      <c r="D6808" s="29">
        <v>45889</v>
      </c>
      <c r="E6808" s="184" t="str">
        <f t="shared" si="430"/>
        <v/>
      </c>
      <c r="F6808" s="184" t="str">
        <f t="shared" si="431"/>
        <v/>
      </c>
      <c r="G6808" s="184" t="str">
        <f t="shared" si="432"/>
        <v/>
      </c>
      <c r="H6808" s="184" t="str">
        <f t="shared" si="433"/>
        <v/>
      </c>
      <c r="L6808">
        <v>643.3273488928786</v>
      </c>
      <c r="R6808">
        <v>997.40674200000001</v>
      </c>
      <c r="S6808" t="s">
        <v>201</v>
      </c>
      <c r="T6808" s="221">
        <v>45536.313194444447</v>
      </c>
    </row>
    <row r="6809" spans="1:20" x14ac:dyDescent="0.35">
      <c r="A6809" t="s">
        <v>112</v>
      </c>
      <c r="B6809" t="s">
        <v>70</v>
      </c>
      <c r="C6809" t="s">
        <v>92</v>
      </c>
      <c r="D6809" s="29">
        <v>45890</v>
      </c>
      <c r="E6809" s="184" t="str">
        <f t="shared" si="430"/>
        <v/>
      </c>
      <c r="F6809" s="184" t="str">
        <f t="shared" si="431"/>
        <v/>
      </c>
      <c r="G6809" s="184" t="str">
        <f t="shared" si="432"/>
        <v/>
      </c>
      <c r="H6809" s="184" t="str">
        <f t="shared" si="433"/>
        <v/>
      </c>
      <c r="L6809">
        <v>643.3273488928786</v>
      </c>
      <c r="R6809">
        <v>997.40674200000001</v>
      </c>
      <c r="S6809" t="s">
        <v>201</v>
      </c>
      <c r="T6809" s="221">
        <v>45536.313194444447</v>
      </c>
    </row>
    <row r="6810" spans="1:20" x14ac:dyDescent="0.35">
      <c r="A6810" t="s">
        <v>112</v>
      </c>
      <c r="B6810" t="s">
        <v>70</v>
      </c>
      <c r="C6810" t="s">
        <v>92</v>
      </c>
      <c r="D6810" s="29">
        <v>45891</v>
      </c>
      <c r="E6810" s="184" t="str">
        <f t="shared" si="430"/>
        <v/>
      </c>
      <c r="F6810" s="184" t="str">
        <f t="shared" si="431"/>
        <v/>
      </c>
      <c r="G6810" s="184" t="str">
        <f t="shared" si="432"/>
        <v/>
      </c>
      <c r="H6810" s="184" t="str">
        <f t="shared" si="433"/>
        <v/>
      </c>
      <c r="L6810">
        <v>643.3273488928786</v>
      </c>
      <c r="R6810">
        <v>997.40674200000001</v>
      </c>
      <c r="S6810" t="s">
        <v>201</v>
      </c>
      <c r="T6810" s="221">
        <v>45536.313194444447</v>
      </c>
    </row>
    <row r="6811" spans="1:20" x14ac:dyDescent="0.35">
      <c r="A6811" t="s">
        <v>112</v>
      </c>
      <c r="B6811" t="s">
        <v>70</v>
      </c>
      <c r="C6811" t="s">
        <v>92</v>
      </c>
      <c r="D6811" s="29">
        <v>45892</v>
      </c>
      <c r="E6811" s="184" t="str">
        <f t="shared" si="430"/>
        <v/>
      </c>
      <c r="F6811" s="184" t="str">
        <f t="shared" si="431"/>
        <v/>
      </c>
      <c r="G6811" s="184" t="str">
        <f t="shared" si="432"/>
        <v/>
      </c>
      <c r="H6811" s="184" t="str">
        <f t="shared" si="433"/>
        <v/>
      </c>
      <c r="L6811">
        <v>643.3273488928786</v>
      </c>
      <c r="R6811">
        <v>997.40674200000001</v>
      </c>
      <c r="S6811" t="s">
        <v>201</v>
      </c>
      <c r="T6811" s="221">
        <v>45536.313194444447</v>
      </c>
    </row>
    <row r="6812" spans="1:20" x14ac:dyDescent="0.35">
      <c r="A6812" t="s">
        <v>112</v>
      </c>
      <c r="B6812" t="s">
        <v>70</v>
      </c>
      <c r="C6812" t="s">
        <v>92</v>
      </c>
      <c r="D6812" s="29">
        <v>45893</v>
      </c>
      <c r="E6812" s="184" t="str">
        <f t="shared" si="430"/>
        <v/>
      </c>
      <c r="F6812" s="184" t="str">
        <f t="shared" si="431"/>
        <v/>
      </c>
      <c r="G6812" s="184" t="str">
        <f t="shared" si="432"/>
        <v/>
      </c>
      <c r="H6812" s="184" t="str">
        <f t="shared" si="433"/>
        <v/>
      </c>
      <c r="L6812">
        <v>643.3273488928786</v>
      </c>
      <c r="R6812">
        <v>997.40674200000001</v>
      </c>
      <c r="S6812" t="s">
        <v>201</v>
      </c>
      <c r="T6812" s="221">
        <v>45536.313194444447</v>
      </c>
    </row>
    <row r="6813" spans="1:20" x14ac:dyDescent="0.35">
      <c r="A6813" t="s">
        <v>112</v>
      </c>
      <c r="B6813" t="s">
        <v>70</v>
      </c>
      <c r="C6813" t="s">
        <v>92</v>
      </c>
      <c r="D6813" s="29">
        <v>45894</v>
      </c>
      <c r="E6813" s="184" t="str">
        <f t="shared" si="430"/>
        <v/>
      </c>
      <c r="F6813" s="184" t="str">
        <f t="shared" si="431"/>
        <v/>
      </c>
      <c r="G6813" s="184" t="str">
        <f t="shared" si="432"/>
        <v/>
      </c>
      <c r="H6813" s="184" t="str">
        <f t="shared" si="433"/>
        <v/>
      </c>
      <c r="L6813">
        <v>643.3273488928786</v>
      </c>
      <c r="R6813">
        <v>997.40674200000001</v>
      </c>
      <c r="S6813" t="s">
        <v>201</v>
      </c>
      <c r="T6813" s="221">
        <v>45536.313194444447</v>
      </c>
    </row>
    <row r="6814" spans="1:20" x14ac:dyDescent="0.35">
      <c r="A6814" t="s">
        <v>112</v>
      </c>
      <c r="B6814" t="s">
        <v>70</v>
      </c>
      <c r="C6814" t="s">
        <v>92</v>
      </c>
      <c r="D6814" s="29">
        <v>45895</v>
      </c>
      <c r="E6814" s="184" t="str">
        <f t="shared" si="430"/>
        <v/>
      </c>
      <c r="F6814" s="184" t="str">
        <f t="shared" si="431"/>
        <v/>
      </c>
      <c r="G6814" s="184" t="str">
        <f t="shared" si="432"/>
        <v/>
      </c>
      <c r="H6814" s="184" t="str">
        <f t="shared" si="433"/>
        <v/>
      </c>
      <c r="L6814">
        <v>643.3273488928786</v>
      </c>
      <c r="R6814">
        <v>997.40674200000001</v>
      </c>
      <c r="S6814" t="s">
        <v>201</v>
      </c>
      <c r="T6814" s="221">
        <v>45536.313194444447</v>
      </c>
    </row>
    <row r="6815" spans="1:20" x14ac:dyDescent="0.35">
      <c r="A6815" t="s">
        <v>112</v>
      </c>
      <c r="B6815" t="s">
        <v>70</v>
      </c>
      <c r="C6815" t="s">
        <v>92</v>
      </c>
      <c r="D6815" s="29">
        <v>45896</v>
      </c>
      <c r="E6815" s="184" t="str">
        <f t="shared" si="430"/>
        <v/>
      </c>
      <c r="F6815" s="184" t="str">
        <f t="shared" si="431"/>
        <v/>
      </c>
      <c r="G6815" s="184" t="str">
        <f t="shared" si="432"/>
        <v/>
      </c>
      <c r="H6815" s="184" t="str">
        <f t="shared" si="433"/>
        <v/>
      </c>
      <c r="L6815">
        <v>643.3273488928786</v>
      </c>
      <c r="R6815">
        <v>997.40674200000001</v>
      </c>
      <c r="S6815" t="s">
        <v>201</v>
      </c>
      <c r="T6815" s="221">
        <v>45536.313194444447</v>
      </c>
    </row>
    <row r="6816" spans="1:20" x14ac:dyDescent="0.35">
      <c r="A6816" t="s">
        <v>112</v>
      </c>
      <c r="B6816" t="s">
        <v>70</v>
      </c>
      <c r="C6816" t="s">
        <v>92</v>
      </c>
      <c r="D6816" s="29">
        <v>45897</v>
      </c>
      <c r="E6816" s="184" t="str">
        <f t="shared" si="430"/>
        <v/>
      </c>
      <c r="F6816" s="184" t="str">
        <f t="shared" si="431"/>
        <v/>
      </c>
      <c r="G6816" s="184" t="str">
        <f t="shared" si="432"/>
        <v/>
      </c>
      <c r="H6816" s="184" t="str">
        <f t="shared" si="433"/>
        <v/>
      </c>
      <c r="L6816">
        <v>643.3273488928786</v>
      </c>
      <c r="R6816">
        <v>997.40674200000001</v>
      </c>
      <c r="S6816" t="s">
        <v>201</v>
      </c>
      <c r="T6816" s="221">
        <v>45536.313194444447</v>
      </c>
    </row>
    <row r="6817" spans="1:20" x14ac:dyDescent="0.35">
      <c r="A6817" t="s">
        <v>112</v>
      </c>
      <c r="B6817" t="s">
        <v>70</v>
      </c>
      <c r="C6817" t="s">
        <v>92</v>
      </c>
      <c r="D6817" s="29">
        <v>45898</v>
      </c>
      <c r="E6817" s="184" t="str">
        <f t="shared" si="430"/>
        <v/>
      </c>
      <c r="F6817" s="184" t="str">
        <f t="shared" si="431"/>
        <v/>
      </c>
      <c r="G6817" s="184" t="str">
        <f t="shared" si="432"/>
        <v/>
      </c>
      <c r="H6817" s="184" t="str">
        <f t="shared" si="433"/>
        <v/>
      </c>
      <c r="L6817">
        <v>643.3273488928786</v>
      </c>
      <c r="R6817">
        <v>997.40674200000001</v>
      </c>
      <c r="S6817" t="s">
        <v>201</v>
      </c>
      <c r="T6817" s="221">
        <v>45536.313194444447</v>
      </c>
    </row>
    <row r="6818" spans="1:20" x14ac:dyDescent="0.35">
      <c r="A6818" t="s">
        <v>112</v>
      </c>
      <c r="B6818" t="s">
        <v>70</v>
      </c>
      <c r="C6818" t="s">
        <v>92</v>
      </c>
      <c r="D6818" s="29">
        <v>45899</v>
      </c>
      <c r="E6818" s="184" t="str">
        <f t="shared" si="430"/>
        <v/>
      </c>
      <c r="F6818" s="184" t="str">
        <f t="shared" si="431"/>
        <v/>
      </c>
      <c r="G6818" s="184" t="str">
        <f t="shared" si="432"/>
        <v/>
      </c>
      <c r="H6818" s="184" t="str">
        <f t="shared" si="433"/>
        <v/>
      </c>
      <c r="L6818">
        <v>643.3273488928786</v>
      </c>
      <c r="R6818">
        <v>997.40674200000001</v>
      </c>
      <c r="S6818" t="s">
        <v>201</v>
      </c>
      <c r="T6818" s="221">
        <v>45536.313194444447</v>
      </c>
    </row>
    <row r="6819" spans="1:20" x14ac:dyDescent="0.35">
      <c r="A6819" t="s">
        <v>112</v>
      </c>
      <c r="B6819" t="s">
        <v>70</v>
      </c>
      <c r="C6819" t="s">
        <v>92</v>
      </c>
      <c r="D6819" s="29">
        <v>45900</v>
      </c>
      <c r="E6819" s="184" t="str">
        <f t="shared" si="430"/>
        <v/>
      </c>
      <c r="F6819" s="184" t="str">
        <f t="shared" si="431"/>
        <v/>
      </c>
      <c r="G6819" s="184" t="str">
        <f t="shared" si="432"/>
        <v/>
      </c>
      <c r="H6819" s="184" t="str">
        <f t="shared" si="433"/>
        <v/>
      </c>
      <c r="L6819">
        <v>643.3273488928786</v>
      </c>
      <c r="R6819">
        <v>997.40674200000001</v>
      </c>
      <c r="S6819" t="s">
        <v>201</v>
      </c>
      <c r="T6819" s="221">
        <v>45536.313194444447</v>
      </c>
    </row>
    <row r="6820" spans="1:20" x14ac:dyDescent="0.35">
      <c r="A6820" t="s">
        <v>112</v>
      </c>
      <c r="B6820" t="s">
        <v>70</v>
      </c>
      <c r="C6820" t="s">
        <v>92</v>
      </c>
      <c r="D6820" s="29">
        <v>45901</v>
      </c>
      <c r="E6820" s="184" t="str">
        <f t="shared" si="430"/>
        <v/>
      </c>
      <c r="F6820" s="184" t="str">
        <f t="shared" si="431"/>
        <v/>
      </c>
      <c r="G6820" s="184" t="str">
        <f t="shared" si="432"/>
        <v/>
      </c>
      <c r="H6820" s="184" t="str">
        <f t="shared" si="433"/>
        <v/>
      </c>
      <c r="L6820">
        <v>643.3273488928786</v>
      </c>
      <c r="R6820">
        <v>997.40674200000001</v>
      </c>
      <c r="S6820" t="s">
        <v>201</v>
      </c>
      <c r="T6820" s="221">
        <v>45566.3125</v>
      </c>
    </row>
    <row r="6821" spans="1:20" x14ac:dyDescent="0.35">
      <c r="A6821" t="s">
        <v>112</v>
      </c>
      <c r="B6821" t="s">
        <v>70</v>
      </c>
      <c r="C6821" t="s">
        <v>92</v>
      </c>
      <c r="D6821" s="29">
        <v>45902</v>
      </c>
      <c r="E6821" s="184" t="str">
        <f t="shared" si="430"/>
        <v/>
      </c>
      <c r="F6821" s="184" t="str">
        <f t="shared" si="431"/>
        <v/>
      </c>
      <c r="G6821" s="184" t="str">
        <f t="shared" si="432"/>
        <v/>
      </c>
      <c r="H6821" s="184" t="str">
        <f t="shared" si="433"/>
        <v/>
      </c>
      <c r="L6821">
        <v>643.3273488928786</v>
      </c>
      <c r="R6821">
        <v>997.40674200000001</v>
      </c>
      <c r="S6821" t="s">
        <v>201</v>
      </c>
      <c r="T6821" s="221">
        <v>45566.313194444447</v>
      </c>
    </row>
    <row r="6822" spans="1:20" x14ac:dyDescent="0.35">
      <c r="A6822" t="s">
        <v>112</v>
      </c>
      <c r="B6822" t="s">
        <v>70</v>
      </c>
      <c r="C6822" t="s">
        <v>92</v>
      </c>
      <c r="D6822" s="29">
        <v>45903</v>
      </c>
      <c r="E6822" s="184" t="str">
        <f t="shared" si="430"/>
        <v/>
      </c>
      <c r="F6822" s="184" t="str">
        <f t="shared" si="431"/>
        <v/>
      </c>
      <c r="G6822" s="184" t="str">
        <f t="shared" si="432"/>
        <v/>
      </c>
      <c r="H6822" s="184" t="str">
        <f t="shared" si="433"/>
        <v/>
      </c>
      <c r="L6822">
        <v>643.3273488928786</v>
      </c>
      <c r="R6822">
        <v>997.40674200000001</v>
      </c>
      <c r="S6822" t="s">
        <v>201</v>
      </c>
      <c r="T6822" s="221">
        <v>45566.313194444447</v>
      </c>
    </row>
    <row r="6823" spans="1:20" x14ac:dyDescent="0.35">
      <c r="A6823" t="s">
        <v>112</v>
      </c>
      <c r="B6823" t="s">
        <v>70</v>
      </c>
      <c r="C6823" t="s">
        <v>92</v>
      </c>
      <c r="D6823" s="29">
        <v>45904</v>
      </c>
      <c r="E6823" s="184" t="str">
        <f t="shared" si="430"/>
        <v/>
      </c>
      <c r="F6823" s="184" t="str">
        <f t="shared" si="431"/>
        <v/>
      </c>
      <c r="G6823" s="184" t="str">
        <f t="shared" si="432"/>
        <v/>
      </c>
      <c r="H6823" s="184" t="str">
        <f t="shared" si="433"/>
        <v/>
      </c>
      <c r="L6823">
        <v>643.3273488928786</v>
      </c>
      <c r="R6823">
        <v>997.40674200000001</v>
      </c>
      <c r="S6823" t="s">
        <v>201</v>
      </c>
      <c r="T6823" s="221">
        <v>45566.313194444447</v>
      </c>
    </row>
    <row r="6824" spans="1:20" x14ac:dyDescent="0.35">
      <c r="A6824" t="s">
        <v>112</v>
      </c>
      <c r="B6824" t="s">
        <v>70</v>
      </c>
      <c r="C6824" t="s">
        <v>92</v>
      </c>
      <c r="D6824" s="29">
        <v>45905</v>
      </c>
      <c r="E6824" s="184" t="str">
        <f t="shared" si="430"/>
        <v/>
      </c>
      <c r="F6824" s="184" t="str">
        <f t="shared" si="431"/>
        <v/>
      </c>
      <c r="G6824" s="184" t="str">
        <f t="shared" si="432"/>
        <v/>
      </c>
      <c r="H6824" s="184" t="str">
        <f t="shared" si="433"/>
        <v/>
      </c>
      <c r="L6824">
        <v>643.3273488928786</v>
      </c>
      <c r="R6824">
        <v>997.40674200000001</v>
      </c>
      <c r="S6824" t="s">
        <v>201</v>
      </c>
      <c r="T6824" s="221">
        <v>45566.313194444447</v>
      </c>
    </row>
    <row r="6825" spans="1:20" x14ac:dyDescent="0.35">
      <c r="A6825" t="s">
        <v>112</v>
      </c>
      <c r="B6825" t="s">
        <v>70</v>
      </c>
      <c r="C6825" t="s">
        <v>92</v>
      </c>
      <c r="D6825" s="29">
        <v>45906</v>
      </c>
      <c r="E6825" s="184" t="str">
        <f t="shared" si="430"/>
        <v/>
      </c>
      <c r="F6825" s="184" t="str">
        <f t="shared" si="431"/>
        <v/>
      </c>
      <c r="G6825" s="184" t="str">
        <f t="shared" si="432"/>
        <v/>
      </c>
      <c r="H6825" s="184" t="str">
        <f t="shared" si="433"/>
        <v/>
      </c>
      <c r="L6825">
        <v>643.3273488928786</v>
      </c>
      <c r="R6825">
        <v>997.40674200000001</v>
      </c>
      <c r="S6825" t="s">
        <v>201</v>
      </c>
      <c r="T6825" s="221">
        <v>45566.313194444447</v>
      </c>
    </row>
    <row r="6826" spans="1:20" x14ac:dyDescent="0.35">
      <c r="A6826" t="s">
        <v>112</v>
      </c>
      <c r="B6826" t="s">
        <v>70</v>
      </c>
      <c r="C6826" t="s">
        <v>92</v>
      </c>
      <c r="D6826" s="29">
        <v>45907</v>
      </c>
      <c r="E6826" s="184" t="str">
        <f t="shared" si="430"/>
        <v/>
      </c>
      <c r="F6826" s="184" t="str">
        <f t="shared" si="431"/>
        <v/>
      </c>
      <c r="G6826" s="184" t="str">
        <f t="shared" si="432"/>
        <v/>
      </c>
      <c r="H6826" s="184" t="str">
        <f t="shared" si="433"/>
        <v/>
      </c>
      <c r="L6826">
        <v>643.3273488928786</v>
      </c>
      <c r="R6826">
        <v>997.40674200000001</v>
      </c>
      <c r="S6826" t="s">
        <v>201</v>
      </c>
      <c r="T6826" s="221">
        <v>45566.313194444447</v>
      </c>
    </row>
    <row r="6827" spans="1:20" x14ac:dyDescent="0.35">
      <c r="A6827" t="s">
        <v>112</v>
      </c>
      <c r="B6827" t="s">
        <v>70</v>
      </c>
      <c r="C6827" t="s">
        <v>92</v>
      </c>
      <c r="D6827" s="29">
        <v>45908</v>
      </c>
      <c r="E6827" s="184" t="str">
        <f t="shared" si="430"/>
        <v/>
      </c>
      <c r="F6827" s="184" t="str">
        <f t="shared" si="431"/>
        <v/>
      </c>
      <c r="G6827" s="184" t="str">
        <f t="shared" si="432"/>
        <v/>
      </c>
      <c r="H6827" s="184" t="str">
        <f t="shared" si="433"/>
        <v/>
      </c>
      <c r="L6827">
        <v>643.3273488928786</v>
      </c>
      <c r="R6827">
        <v>997.40674200000001</v>
      </c>
      <c r="S6827" t="s">
        <v>201</v>
      </c>
      <c r="T6827" s="221">
        <v>45566.313194444447</v>
      </c>
    </row>
    <row r="6828" spans="1:20" x14ac:dyDescent="0.35">
      <c r="A6828" t="s">
        <v>112</v>
      </c>
      <c r="B6828" t="s">
        <v>70</v>
      </c>
      <c r="C6828" t="s">
        <v>92</v>
      </c>
      <c r="D6828" s="29">
        <v>45909</v>
      </c>
      <c r="E6828" s="184" t="str">
        <f t="shared" si="430"/>
        <v/>
      </c>
      <c r="F6828" s="184" t="str">
        <f t="shared" si="431"/>
        <v/>
      </c>
      <c r="G6828" s="184" t="str">
        <f t="shared" si="432"/>
        <v/>
      </c>
      <c r="H6828" s="184" t="str">
        <f t="shared" si="433"/>
        <v/>
      </c>
      <c r="L6828">
        <v>643.3273488928786</v>
      </c>
      <c r="R6828">
        <v>997.40674200000001</v>
      </c>
      <c r="S6828" t="s">
        <v>201</v>
      </c>
      <c r="T6828" s="221">
        <v>45566.313194444447</v>
      </c>
    </row>
    <row r="6829" spans="1:20" x14ac:dyDescent="0.35">
      <c r="A6829" t="s">
        <v>112</v>
      </c>
      <c r="B6829" t="s">
        <v>70</v>
      </c>
      <c r="C6829" t="s">
        <v>92</v>
      </c>
      <c r="D6829" s="29">
        <v>45910</v>
      </c>
      <c r="E6829" s="184" t="str">
        <f t="shared" si="430"/>
        <v/>
      </c>
      <c r="F6829" s="184" t="str">
        <f t="shared" si="431"/>
        <v/>
      </c>
      <c r="G6829" s="184" t="str">
        <f t="shared" si="432"/>
        <v/>
      </c>
      <c r="H6829" s="184" t="str">
        <f t="shared" si="433"/>
        <v/>
      </c>
      <c r="L6829">
        <v>643.3273488928786</v>
      </c>
      <c r="R6829">
        <v>997.40674200000001</v>
      </c>
      <c r="S6829" t="s">
        <v>201</v>
      </c>
      <c r="T6829" s="221">
        <v>45566.313194444447</v>
      </c>
    </row>
    <row r="6830" spans="1:20" x14ac:dyDescent="0.35">
      <c r="A6830" t="s">
        <v>112</v>
      </c>
      <c r="B6830" t="s">
        <v>70</v>
      </c>
      <c r="C6830" t="s">
        <v>92</v>
      </c>
      <c r="D6830" s="29">
        <v>45911</v>
      </c>
      <c r="E6830" s="184" t="str">
        <f t="shared" si="430"/>
        <v/>
      </c>
      <c r="F6830" s="184" t="str">
        <f t="shared" si="431"/>
        <v/>
      </c>
      <c r="G6830" s="184" t="str">
        <f t="shared" si="432"/>
        <v/>
      </c>
      <c r="H6830" s="184" t="str">
        <f t="shared" si="433"/>
        <v/>
      </c>
      <c r="L6830">
        <v>643.3273488928786</v>
      </c>
      <c r="R6830">
        <v>997.40674200000001</v>
      </c>
      <c r="S6830" t="s">
        <v>201</v>
      </c>
      <c r="T6830" s="221">
        <v>45566.313194444447</v>
      </c>
    </row>
    <row r="6831" spans="1:20" x14ac:dyDescent="0.35">
      <c r="A6831" t="s">
        <v>112</v>
      </c>
      <c r="B6831" t="s">
        <v>70</v>
      </c>
      <c r="C6831" t="s">
        <v>92</v>
      </c>
      <c r="D6831" s="29">
        <v>45912</v>
      </c>
      <c r="E6831" s="184" t="str">
        <f t="shared" si="430"/>
        <v/>
      </c>
      <c r="F6831" s="184" t="str">
        <f t="shared" si="431"/>
        <v/>
      </c>
      <c r="G6831" s="184" t="str">
        <f t="shared" si="432"/>
        <v/>
      </c>
      <c r="H6831" s="184" t="str">
        <f t="shared" si="433"/>
        <v/>
      </c>
      <c r="L6831">
        <v>643.3273488928786</v>
      </c>
      <c r="R6831">
        <v>997.40674200000001</v>
      </c>
      <c r="S6831" t="s">
        <v>201</v>
      </c>
      <c r="T6831" s="221">
        <v>45566.313194444447</v>
      </c>
    </row>
    <row r="6832" spans="1:20" x14ac:dyDescent="0.35">
      <c r="A6832" t="s">
        <v>112</v>
      </c>
      <c r="B6832" t="s">
        <v>70</v>
      </c>
      <c r="C6832" t="s">
        <v>92</v>
      </c>
      <c r="D6832" s="29">
        <v>45913</v>
      </c>
      <c r="E6832" s="184" t="str">
        <f t="shared" si="430"/>
        <v/>
      </c>
      <c r="F6832" s="184" t="str">
        <f t="shared" si="431"/>
        <v/>
      </c>
      <c r="G6832" s="184" t="str">
        <f t="shared" si="432"/>
        <v/>
      </c>
      <c r="H6832" s="184" t="str">
        <f t="shared" si="433"/>
        <v/>
      </c>
      <c r="L6832">
        <v>643.3273488928786</v>
      </c>
      <c r="R6832">
        <v>997.40674200000001</v>
      </c>
      <c r="S6832" t="s">
        <v>201</v>
      </c>
      <c r="T6832" s="221">
        <v>45566.313194444447</v>
      </c>
    </row>
    <row r="6833" spans="1:20" x14ac:dyDescent="0.35">
      <c r="A6833" t="s">
        <v>112</v>
      </c>
      <c r="B6833" t="s">
        <v>70</v>
      </c>
      <c r="C6833" t="s">
        <v>92</v>
      </c>
      <c r="D6833" s="29">
        <v>45914</v>
      </c>
      <c r="E6833" s="184" t="str">
        <f t="shared" si="430"/>
        <v/>
      </c>
      <c r="F6833" s="184" t="str">
        <f t="shared" si="431"/>
        <v/>
      </c>
      <c r="G6833" s="184" t="str">
        <f t="shared" si="432"/>
        <v/>
      </c>
      <c r="H6833" s="184" t="str">
        <f t="shared" si="433"/>
        <v/>
      </c>
      <c r="L6833">
        <v>643.3273488928786</v>
      </c>
      <c r="R6833">
        <v>997.40674200000001</v>
      </c>
      <c r="S6833" t="s">
        <v>201</v>
      </c>
      <c r="T6833" s="221">
        <v>45566.313194444447</v>
      </c>
    </row>
    <row r="6834" spans="1:20" x14ac:dyDescent="0.35">
      <c r="A6834" t="s">
        <v>112</v>
      </c>
      <c r="B6834" t="s">
        <v>70</v>
      </c>
      <c r="C6834" t="s">
        <v>92</v>
      </c>
      <c r="D6834" s="29">
        <v>45915</v>
      </c>
      <c r="E6834" s="184" t="str">
        <f t="shared" si="430"/>
        <v/>
      </c>
      <c r="F6834" s="184" t="str">
        <f t="shared" si="431"/>
        <v/>
      </c>
      <c r="G6834" s="184" t="str">
        <f t="shared" si="432"/>
        <v/>
      </c>
      <c r="H6834" s="184" t="str">
        <f t="shared" si="433"/>
        <v/>
      </c>
      <c r="L6834">
        <v>643.3273488928786</v>
      </c>
      <c r="R6834">
        <v>997.40674200000001</v>
      </c>
      <c r="S6834" t="s">
        <v>201</v>
      </c>
      <c r="T6834" s="221">
        <v>45566.313194444447</v>
      </c>
    </row>
    <row r="6835" spans="1:20" x14ac:dyDescent="0.35">
      <c r="A6835" t="s">
        <v>112</v>
      </c>
      <c r="B6835" t="s">
        <v>70</v>
      </c>
      <c r="C6835" t="s">
        <v>92</v>
      </c>
      <c r="D6835" s="29">
        <v>45916</v>
      </c>
      <c r="E6835" s="184" t="str">
        <f t="shared" si="430"/>
        <v/>
      </c>
      <c r="F6835" s="184" t="str">
        <f t="shared" si="431"/>
        <v/>
      </c>
      <c r="G6835" s="184" t="str">
        <f t="shared" si="432"/>
        <v/>
      </c>
      <c r="H6835" s="184" t="str">
        <f t="shared" si="433"/>
        <v/>
      </c>
      <c r="L6835">
        <v>643.3273488928786</v>
      </c>
      <c r="R6835">
        <v>997.40674200000001</v>
      </c>
      <c r="S6835" t="s">
        <v>201</v>
      </c>
      <c r="T6835" s="221">
        <v>45566.313194444447</v>
      </c>
    </row>
    <row r="6836" spans="1:20" x14ac:dyDescent="0.35">
      <c r="A6836" t="s">
        <v>112</v>
      </c>
      <c r="B6836" t="s">
        <v>70</v>
      </c>
      <c r="C6836" t="s">
        <v>92</v>
      </c>
      <c r="D6836" s="29">
        <v>45917</v>
      </c>
      <c r="E6836" s="184" t="str">
        <f t="shared" si="430"/>
        <v/>
      </c>
      <c r="F6836" s="184" t="str">
        <f t="shared" si="431"/>
        <v/>
      </c>
      <c r="G6836" s="184" t="str">
        <f t="shared" si="432"/>
        <v/>
      </c>
      <c r="H6836" s="184" t="str">
        <f t="shared" si="433"/>
        <v/>
      </c>
      <c r="L6836">
        <v>643.3273488928786</v>
      </c>
      <c r="R6836">
        <v>997.40674200000001</v>
      </c>
      <c r="S6836" t="s">
        <v>201</v>
      </c>
      <c r="T6836" s="221">
        <v>45566.313194444447</v>
      </c>
    </row>
    <row r="6837" spans="1:20" x14ac:dyDescent="0.35">
      <c r="A6837" t="s">
        <v>112</v>
      </c>
      <c r="B6837" t="s">
        <v>70</v>
      </c>
      <c r="C6837" t="s">
        <v>92</v>
      </c>
      <c r="D6837" s="29">
        <v>45918</v>
      </c>
      <c r="E6837" s="184" t="str">
        <f t="shared" si="430"/>
        <v/>
      </c>
      <c r="F6837" s="184" t="str">
        <f t="shared" si="431"/>
        <v/>
      </c>
      <c r="G6837" s="184" t="str">
        <f t="shared" si="432"/>
        <v/>
      </c>
      <c r="H6837" s="184" t="str">
        <f t="shared" si="433"/>
        <v/>
      </c>
      <c r="L6837">
        <v>643.3273488928786</v>
      </c>
      <c r="R6837">
        <v>997.40674200000001</v>
      </c>
      <c r="S6837" t="s">
        <v>201</v>
      </c>
      <c r="T6837" s="221">
        <v>45566.313194444447</v>
      </c>
    </row>
    <row r="6838" spans="1:20" x14ac:dyDescent="0.35">
      <c r="A6838" t="s">
        <v>112</v>
      </c>
      <c r="B6838" t="s">
        <v>70</v>
      </c>
      <c r="C6838" t="s">
        <v>92</v>
      </c>
      <c r="D6838" s="29">
        <v>45919</v>
      </c>
      <c r="E6838" s="184" t="str">
        <f t="shared" si="430"/>
        <v/>
      </c>
      <c r="F6838" s="184" t="str">
        <f t="shared" si="431"/>
        <v/>
      </c>
      <c r="G6838" s="184" t="str">
        <f t="shared" si="432"/>
        <v/>
      </c>
      <c r="H6838" s="184" t="str">
        <f t="shared" si="433"/>
        <v/>
      </c>
      <c r="L6838">
        <v>643.3273488928786</v>
      </c>
      <c r="R6838">
        <v>997.40674200000001</v>
      </c>
      <c r="S6838" t="s">
        <v>201</v>
      </c>
      <c r="T6838" s="221">
        <v>45566.313194444447</v>
      </c>
    </row>
    <row r="6839" spans="1:20" x14ac:dyDescent="0.35">
      <c r="A6839" t="s">
        <v>112</v>
      </c>
      <c r="B6839" t="s">
        <v>70</v>
      </c>
      <c r="C6839" t="s">
        <v>92</v>
      </c>
      <c r="D6839" s="29">
        <v>45920</v>
      </c>
      <c r="E6839" s="184" t="str">
        <f t="shared" si="430"/>
        <v/>
      </c>
      <c r="F6839" s="184" t="str">
        <f t="shared" si="431"/>
        <v/>
      </c>
      <c r="G6839" s="184" t="str">
        <f t="shared" si="432"/>
        <v/>
      </c>
      <c r="H6839" s="184" t="str">
        <f t="shared" si="433"/>
        <v/>
      </c>
      <c r="L6839">
        <v>643.3273488928786</v>
      </c>
      <c r="R6839">
        <v>997.40674200000001</v>
      </c>
      <c r="S6839" t="s">
        <v>201</v>
      </c>
      <c r="T6839" s="221">
        <v>45566.313194444447</v>
      </c>
    </row>
    <row r="6840" spans="1:20" x14ac:dyDescent="0.35">
      <c r="A6840" t="s">
        <v>112</v>
      </c>
      <c r="B6840" t="s">
        <v>70</v>
      </c>
      <c r="C6840" t="s">
        <v>92</v>
      </c>
      <c r="D6840" s="29">
        <v>45921</v>
      </c>
      <c r="E6840" s="184" t="str">
        <f t="shared" si="430"/>
        <v/>
      </c>
      <c r="F6840" s="184" t="str">
        <f t="shared" si="431"/>
        <v/>
      </c>
      <c r="G6840" s="184" t="str">
        <f t="shared" si="432"/>
        <v/>
      </c>
      <c r="H6840" s="184" t="str">
        <f t="shared" si="433"/>
        <v/>
      </c>
      <c r="L6840">
        <v>643.3273488928786</v>
      </c>
      <c r="R6840">
        <v>997.40674200000001</v>
      </c>
      <c r="S6840" t="s">
        <v>201</v>
      </c>
      <c r="T6840" s="221">
        <v>45566.313194444447</v>
      </c>
    </row>
    <row r="6841" spans="1:20" x14ac:dyDescent="0.35">
      <c r="A6841" t="s">
        <v>112</v>
      </c>
      <c r="B6841" t="s">
        <v>70</v>
      </c>
      <c r="C6841" t="s">
        <v>92</v>
      </c>
      <c r="D6841" s="29">
        <v>45922</v>
      </c>
      <c r="E6841" s="184" t="str">
        <f t="shared" si="430"/>
        <v/>
      </c>
      <c r="F6841" s="184" t="str">
        <f t="shared" si="431"/>
        <v/>
      </c>
      <c r="G6841" s="184" t="str">
        <f t="shared" si="432"/>
        <v/>
      </c>
      <c r="H6841" s="184" t="str">
        <f t="shared" si="433"/>
        <v/>
      </c>
      <c r="L6841">
        <v>643.3273488928786</v>
      </c>
      <c r="R6841">
        <v>997.40674200000001</v>
      </c>
      <c r="S6841" t="s">
        <v>201</v>
      </c>
      <c r="T6841" s="221">
        <v>45566.313194444447</v>
      </c>
    </row>
    <row r="6842" spans="1:20" x14ac:dyDescent="0.35">
      <c r="A6842" t="s">
        <v>112</v>
      </c>
      <c r="B6842" t="s">
        <v>70</v>
      </c>
      <c r="C6842" t="s">
        <v>92</v>
      </c>
      <c r="D6842" s="29">
        <v>45923</v>
      </c>
      <c r="E6842" s="184" t="str">
        <f t="shared" si="430"/>
        <v/>
      </c>
      <c r="F6842" s="184" t="str">
        <f t="shared" si="431"/>
        <v/>
      </c>
      <c r="G6842" s="184" t="str">
        <f t="shared" si="432"/>
        <v/>
      </c>
      <c r="H6842" s="184" t="str">
        <f t="shared" si="433"/>
        <v/>
      </c>
      <c r="L6842">
        <v>643.3273488928786</v>
      </c>
      <c r="R6842">
        <v>997.40674200000001</v>
      </c>
      <c r="S6842" t="s">
        <v>201</v>
      </c>
      <c r="T6842" s="221">
        <v>45566.313194444447</v>
      </c>
    </row>
    <row r="6843" spans="1:20" x14ac:dyDescent="0.35">
      <c r="A6843" t="s">
        <v>112</v>
      </c>
      <c r="B6843" t="s">
        <v>70</v>
      </c>
      <c r="C6843" t="s">
        <v>92</v>
      </c>
      <c r="D6843" s="29">
        <v>45924</v>
      </c>
      <c r="E6843" s="184" t="str">
        <f t="shared" si="430"/>
        <v/>
      </c>
      <c r="F6843" s="184" t="str">
        <f t="shared" si="431"/>
        <v/>
      </c>
      <c r="G6843" s="184" t="str">
        <f t="shared" si="432"/>
        <v/>
      </c>
      <c r="H6843" s="184" t="str">
        <f t="shared" si="433"/>
        <v/>
      </c>
      <c r="L6843">
        <v>643.3273488928786</v>
      </c>
      <c r="R6843">
        <v>997.40674200000001</v>
      </c>
      <c r="S6843" t="s">
        <v>201</v>
      </c>
      <c r="T6843" s="221">
        <v>45566.313194444447</v>
      </c>
    </row>
    <row r="6844" spans="1:20" x14ac:dyDescent="0.35">
      <c r="A6844" t="s">
        <v>112</v>
      </c>
      <c r="B6844" t="s">
        <v>70</v>
      </c>
      <c r="C6844" t="s">
        <v>92</v>
      </c>
      <c r="D6844" s="29">
        <v>45925</v>
      </c>
      <c r="E6844" s="184" t="str">
        <f t="shared" si="430"/>
        <v/>
      </c>
      <c r="F6844" s="184" t="str">
        <f t="shared" si="431"/>
        <v/>
      </c>
      <c r="G6844" s="184" t="str">
        <f t="shared" si="432"/>
        <v/>
      </c>
      <c r="H6844" s="184" t="str">
        <f t="shared" si="433"/>
        <v/>
      </c>
      <c r="L6844">
        <v>643.3273488928786</v>
      </c>
      <c r="R6844">
        <v>997.40674200000001</v>
      </c>
      <c r="S6844" t="s">
        <v>201</v>
      </c>
      <c r="T6844" s="221">
        <v>45566.313194444447</v>
      </c>
    </row>
    <row r="6845" spans="1:20" x14ac:dyDescent="0.35">
      <c r="A6845" t="s">
        <v>112</v>
      </c>
      <c r="B6845" t="s">
        <v>70</v>
      </c>
      <c r="C6845" t="s">
        <v>92</v>
      </c>
      <c r="D6845" s="29">
        <v>45926</v>
      </c>
      <c r="E6845" s="184" t="str">
        <f t="shared" si="430"/>
        <v/>
      </c>
      <c r="F6845" s="184" t="str">
        <f t="shared" si="431"/>
        <v/>
      </c>
      <c r="G6845" s="184" t="str">
        <f t="shared" si="432"/>
        <v/>
      </c>
      <c r="H6845" s="184" t="str">
        <f t="shared" si="433"/>
        <v/>
      </c>
      <c r="L6845">
        <v>643.3273488928786</v>
      </c>
      <c r="R6845">
        <v>997.40674200000001</v>
      </c>
      <c r="S6845" t="s">
        <v>201</v>
      </c>
      <c r="T6845" s="221">
        <v>45566.313194444447</v>
      </c>
    </row>
    <row r="6846" spans="1:20" x14ac:dyDescent="0.35">
      <c r="A6846" t="s">
        <v>112</v>
      </c>
      <c r="B6846" t="s">
        <v>70</v>
      </c>
      <c r="C6846" t="s">
        <v>92</v>
      </c>
      <c r="D6846" s="29">
        <v>45927</v>
      </c>
      <c r="E6846" s="184" t="str">
        <f t="shared" si="430"/>
        <v/>
      </c>
      <c r="F6846" s="184" t="str">
        <f t="shared" si="431"/>
        <v/>
      </c>
      <c r="G6846" s="184" t="str">
        <f t="shared" si="432"/>
        <v/>
      </c>
      <c r="H6846" s="184" t="str">
        <f t="shared" si="433"/>
        <v/>
      </c>
      <c r="L6846">
        <v>643.3273488928786</v>
      </c>
      <c r="R6846">
        <v>997.40674200000001</v>
      </c>
      <c r="S6846" t="s">
        <v>201</v>
      </c>
      <c r="T6846" s="221">
        <v>45566.313194444447</v>
      </c>
    </row>
    <row r="6847" spans="1:20" x14ac:dyDescent="0.35">
      <c r="A6847" t="s">
        <v>112</v>
      </c>
      <c r="B6847" t="s">
        <v>70</v>
      </c>
      <c r="C6847" t="s">
        <v>92</v>
      </c>
      <c r="D6847" s="29">
        <v>45928</v>
      </c>
      <c r="E6847" s="184" t="str">
        <f t="shared" si="430"/>
        <v/>
      </c>
      <c r="F6847" s="184" t="str">
        <f t="shared" si="431"/>
        <v/>
      </c>
      <c r="G6847" s="184" t="str">
        <f t="shared" si="432"/>
        <v/>
      </c>
      <c r="H6847" s="184" t="str">
        <f t="shared" si="433"/>
        <v/>
      </c>
      <c r="L6847">
        <v>643.3273488928786</v>
      </c>
      <c r="R6847">
        <v>997.40674200000001</v>
      </c>
      <c r="S6847" t="s">
        <v>201</v>
      </c>
      <c r="T6847" s="221">
        <v>45566.313194444447</v>
      </c>
    </row>
    <row r="6848" spans="1:20" x14ac:dyDescent="0.35">
      <c r="A6848" t="s">
        <v>112</v>
      </c>
      <c r="B6848" t="s">
        <v>70</v>
      </c>
      <c r="C6848" t="s">
        <v>92</v>
      </c>
      <c r="D6848" s="29">
        <v>45929</v>
      </c>
      <c r="E6848" s="184" t="str">
        <f t="shared" si="430"/>
        <v/>
      </c>
      <c r="F6848" s="184" t="str">
        <f t="shared" si="431"/>
        <v/>
      </c>
      <c r="G6848" s="184" t="str">
        <f t="shared" si="432"/>
        <v/>
      </c>
      <c r="H6848" s="184" t="str">
        <f t="shared" si="433"/>
        <v/>
      </c>
      <c r="L6848">
        <v>643.3273488928786</v>
      </c>
      <c r="R6848">
        <v>997.40674200000001</v>
      </c>
      <c r="S6848" t="s">
        <v>201</v>
      </c>
      <c r="T6848" s="221">
        <v>45566.313194444447</v>
      </c>
    </row>
    <row r="6849" spans="1:20" x14ac:dyDescent="0.35">
      <c r="A6849" t="s">
        <v>112</v>
      </c>
      <c r="B6849" t="s">
        <v>70</v>
      </c>
      <c r="C6849" t="s">
        <v>92</v>
      </c>
      <c r="D6849" s="29">
        <v>45930</v>
      </c>
      <c r="E6849" s="184" t="str">
        <f t="shared" si="430"/>
        <v/>
      </c>
      <c r="F6849" s="184" t="str">
        <f t="shared" si="431"/>
        <v/>
      </c>
      <c r="G6849" s="184" t="str">
        <f t="shared" si="432"/>
        <v/>
      </c>
      <c r="H6849" s="184" t="str">
        <f t="shared" si="433"/>
        <v/>
      </c>
      <c r="L6849">
        <v>643.3273488928786</v>
      </c>
      <c r="R6849">
        <v>997.40674200000001</v>
      </c>
      <c r="S6849" t="s">
        <v>201</v>
      </c>
      <c r="T6849" s="221">
        <v>45566.313194444447</v>
      </c>
    </row>
    <row r="6850" spans="1:20" x14ac:dyDescent="0.35">
      <c r="A6850" t="s">
        <v>112</v>
      </c>
      <c r="B6850" t="s">
        <v>70</v>
      </c>
      <c r="C6850" t="s">
        <v>92</v>
      </c>
      <c r="D6850" s="29">
        <v>45931</v>
      </c>
      <c r="E6850" s="184" t="str">
        <f t="shared" si="430"/>
        <v/>
      </c>
      <c r="F6850" s="184" t="str">
        <f t="shared" si="431"/>
        <v/>
      </c>
      <c r="G6850" s="184" t="str">
        <f t="shared" si="432"/>
        <v/>
      </c>
      <c r="H6850" s="184" t="str">
        <f t="shared" si="433"/>
        <v/>
      </c>
      <c r="L6850">
        <v>643.3273488928786</v>
      </c>
      <c r="R6850">
        <v>997.40674200000001</v>
      </c>
      <c r="S6850" t="s">
        <v>201</v>
      </c>
      <c r="T6850" s="221">
        <v>45566.313194444447</v>
      </c>
    </row>
    <row r="6851" spans="1:20" x14ac:dyDescent="0.35">
      <c r="A6851" t="s">
        <v>112</v>
      </c>
      <c r="B6851" t="s">
        <v>70</v>
      </c>
      <c r="C6851" t="s">
        <v>92</v>
      </c>
      <c r="D6851" s="29">
        <v>45932</v>
      </c>
      <c r="E6851" s="184" t="str">
        <f t="shared" si="430"/>
        <v/>
      </c>
      <c r="F6851" s="184" t="str">
        <f t="shared" si="431"/>
        <v/>
      </c>
      <c r="G6851" s="184" t="str">
        <f t="shared" si="432"/>
        <v/>
      </c>
      <c r="H6851" s="184" t="str">
        <f t="shared" si="433"/>
        <v/>
      </c>
      <c r="L6851">
        <v>643.3273488928786</v>
      </c>
      <c r="R6851">
        <v>997.40674200000001</v>
      </c>
      <c r="S6851" t="s">
        <v>201</v>
      </c>
      <c r="T6851" s="221">
        <v>45566.313194444447</v>
      </c>
    </row>
    <row r="6852" spans="1:20" x14ac:dyDescent="0.35">
      <c r="A6852" t="s">
        <v>112</v>
      </c>
      <c r="B6852" t="s">
        <v>70</v>
      </c>
      <c r="C6852" t="s">
        <v>92</v>
      </c>
      <c r="D6852" s="29">
        <v>45933</v>
      </c>
      <c r="E6852" s="184" t="str">
        <f t="shared" si="430"/>
        <v/>
      </c>
      <c r="F6852" s="184" t="str">
        <f t="shared" si="431"/>
        <v/>
      </c>
      <c r="G6852" s="184" t="str">
        <f t="shared" si="432"/>
        <v/>
      </c>
      <c r="H6852" s="184" t="str">
        <f t="shared" si="433"/>
        <v/>
      </c>
      <c r="L6852">
        <v>643.3273488928786</v>
      </c>
      <c r="R6852">
        <v>997.40674200000001</v>
      </c>
      <c r="S6852" t="s">
        <v>201</v>
      </c>
      <c r="T6852" s="221">
        <v>45566.313194444447</v>
      </c>
    </row>
    <row r="6853" spans="1:20" x14ac:dyDescent="0.35">
      <c r="A6853" t="s">
        <v>112</v>
      </c>
      <c r="B6853" t="s">
        <v>70</v>
      </c>
      <c r="C6853" t="s">
        <v>92</v>
      </c>
      <c r="D6853" s="29">
        <v>45934</v>
      </c>
      <c r="E6853" s="184" t="str">
        <f t="shared" si="430"/>
        <v/>
      </c>
      <c r="F6853" s="184" t="str">
        <f t="shared" si="431"/>
        <v/>
      </c>
      <c r="G6853" s="184" t="str">
        <f t="shared" si="432"/>
        <v/>
      </c>
      <c r="H6853" s="184" t="str">
        <f t="shared" si="433"/>
        <v/>
      </c>
      <c r="L6853">
        <v>643.3273488928786</v>
      </c>
      <c r="R6853">
        <v>997.40674200000001</v>
      </c>
      <c r="S6853" t="s">
        <v>201</v>
      </c>
      <c r="T6853" s="221">
        <v>45566.313194444447</v>
      </c>
    </row>
    <row r="6854" spans="1:20" x14ac:dyDescent="0.35">
      <c r="A6854" t="s">
        <v>112</v>
      </c>
      <c r="B6854" t="s">
        <v>70</v>
      </c>
      <c r="C6854" t="s">
        <v>92</v>
      </c>
      <c r="D6854" s="29">
        <v>45935</v>
      </c>
      <c r="E6854" s="184" t="str">
        <f t="shared" si="430"/>
        <v/>
      </c>
      <c r="F6854" s="184" t="str">
        <f t="shared" si="431"/>
        <v/>
      </c>
      <c r="G6854" s="184" t="str">
        <f t="shared" si="432"/>
        <v/>
      </c>
      <c r="H6854" s="184" t="str">
        <f t="shared" si="433"/>
        <v/>
      </c>
      <c r="L6854">
        <v>643.3273488928786</v>
      </c>
      <c r="R6854">
        <v>997.40674200000001</v>
      </c>
      <c r="S6854" t="s">
        <v>201</v>
      </c>
      <c r="T6854" s="221">
        <v>45566.313194444447</v>
      </c>
    </row>
    <row r="6855" spans="1:20" x14ac:dyDescent="0.35">
      <c r="A6855" t="s">
        <v>112</v>
      </c>
      <c r="B6855" t="s">
        <v>70</v>
      </c>
      <c r="C6855" t="s">
        <v>92</v>
      </c>
      <c r="D6855" s="29">
        <v>45936</v>
      </c>
      <c r="E6855" s="184" t="str">
        <f t="shared" si="430"/>
        <v/>
      </c>
      <c r="F6855" s="184" t="str">
        <f t="shared" si="431"/>
        <v/>
      </c>
      <c r="G6855" s="184" t="str">
        <f t="shared" si="432"/>
        <v/>
      </c>
      <c r="H6855" s="184" t="str">
        <f t="shared" si="433"/>
        <v/>
      </c>
      <c r="L6855">
        <v>643.3273488928786</v>
      </c>
      <c r="R6855">
        <v>997.40674200000001</v>
      </c>
      <c r="S6855" t="s">
        <v>201</v>
      </c>
      <c r="T6855" s="221">
        <v>45566.313194444447</v>
      </c>
    </row>
    <row r="6856" spans="1:20" x14ac:dyDescent="0.35">
      <c r="A6856" t="s">
        <v>112</v>
      </c>
      <c r="B6856" t="s">
        <v>70</v>
      </c>
      <c r="C6856" t="s">
        <v>92</v>
      </c>
      <c r="D6856" s="29">
        <v>45937</v>
      </c>
      <c r="E6856" s="184" t="str">
        <f t="shared" ref="E6856:E6919" si="434">IF(J6856="","",IF(L6856=0,0,IF(1-(J6856/L6856)&lt;0,"",1-(J6856/L6856))))</f>
        <v/>
      </c>
      <c r="F6856" s="184" t="str">
        <f t="shared" ref="F6856:F6919" si="435">IF(K6856="","",IF(L6856=0,0,IF(1-(K6856/L6856)&lt;0,"",1-(K6856/L6856))))</f>
        <v/>
      </c>
      <c r="G6856" s="184" t="str">
        <f t="shared" ref="G6856:G6919" si="436">IF(J6856="","",IF(1-(J6856/R6856)&lt;0,"",1-(J6856/R6856)))</f>
        <v/>
      </c>
      <c r="H6856" s="184" t="str">
        <f t="shared" ref="H6856:H6919" si="437">IF(K6856="","",IF(1-(K6856/R6856)&lt;0,"",1-(K6856/R6856)))</f>
        <v/>
      </c>
      <c r="L6856">
        <v>643.3273488928786</v>
      </c>
      <c r="R6856">
        <v>997.40674200000001</v>
      </c>
      <c r="S6856" t="s">
        <v>201</v>
      </c>
      <c r="T6856" s="221">
        <v>45566.313194444447</v>
      </c>
    </row>
    <row r="6857" spans="1:20" x14ac:dyDescent="0.35">
      <c r="A6857" t="s">
        <v>112</v>
      </c>
      <c r="B6857" t="s">
        <v>70</v>
      </c>
      <c r="C6857" t="s">
        <v>92</v>
      </c>
      <c r="D6857" s="29">
        <v>45938</v>
      </c>
      <c r="E6857" s="184" t="str">
        <f t="shared" si="434"/>
        <v/>
      </c>
      <c r="F6857" s="184" t="str">
        <f t="shared" si="435"/>
        <v/>
      </c>
      <c r="G6857" s="184" t="str">
        <f t="shared" si="436"/>
        <v/>
      </c>
      <c r="H6857" s="184" t="str">
        <f t="shared" si="437"/>
        <v/>
      </c>
      <c r="L6857">
        <v>643.3273488928786</v>
      </c>
      <c r="R6857">
        <v>997.40674200000001</v>
      </c>
      <c r="S6857" t="s">
        <v>201</v>
      </c>
      <c r="T6857" s="221">
        <v>45566.313194444447</v>
      </c>
    </row>
    <row r="6858" spans="1:20" x14ac:dyDescent="0.35">
      <c r="A6858" t="s">
        <v>112</v>
      </c>
      <c r="B6858" t="s">
        <v>70</v>
      </c>
      <c r="C6858" t="s">
        <v>92</v>
      </c>
      <c r="D6858" s="29">
        <v>45939</v>
      </c>
      <c r="E6858" s="184" t="str">
        <f t="shared" si="434"/>
        <v/>
      </c>
      <c r="F6858" s="184" t="str">
        <f t="shared" si="435"/>
        <v/>
      </c>
      <c r="G6858" s="184" t="str">
        <f t="shared" si="436"/>
        <v/>
      </c>
      <c r="H6858" s="184" t="str">
        <f t="shared" si="437"/>
        <v/>
      </c>
      <c r="L6858">
        <v>643.3273488928786</v>
      </c>
      <c r="R6858">
        <v>997.40674200000001</v>
      </c>
      <c r="S6858" t="s">
        <v>201</v>
      </c>
      <c r="T6858" s="221">
        <v>45566.313194444447</v>
      </c>
    </row>
    <row r="6859" spans="1:20" x14ac:dyDescent="0.35">
      <c r="A6859" t="s">
        <v>112</v>
      </c>
      <c r="B6859" t="s">
        <v>70</v>
      </c>
      <c r="C6859" t="s">
        <v>92</v>
      </c>
      <c r="D6859" s="29">
        <v>45940</v>
      </c>
      <c r="E6859" s="184" t="str">
        <f t="shared" si="434"/>
        <v/>
      </c>
      <c r="F6859" s="184" t="str">
        <f t="shared" si="435"/>
        <v/>
      </c>
      <c r="G6859" s="184" t="str">
        <f t="shared" si="436"/>
        <v/>
      </c>
      <c r="H6859" s="184" t="str">
        <f t="shared" si="437"/>
        <v/>
      </c>
      <c r="L6859">
        <v>643.3273488928786</v>
      </c>
      <c r="R6859">
        <v>997.40674200000001</v>
      </c>
      <c r="S6859" t="s">
        <v>201</v>
      </c>
      <c r="T6859" s="221">
        <v>45566.313194444447</v>
      </c>
    </row>
    <row r="6860" spans="1:20" x14ac:dyDescent="0.35">
      <c r="A6860" t="s">
        <v>112</v>
      </c>
      <c r="B6860" t="s">
        <v>70</v>
      </c>
      <c r="C6860" t="s">
        <v>92</v>
      </c>
      <c r="D6860" s="29">
        <v>45941</v>
      </c>
      <c r="E6860" s="184" t="str">
        <f t="shared" si="434"/>
        <v/>
      </c>
      <c r="F6860" s="184" t="str">
        <f t="shared" si="435"/>
        <v/>
      </c>
      <c r="G6860" s="184" t="str">
        <f t="shared" si="436"/>
        <v/>
      </c>
      <c r="H6860" s="184" t="str">
        <f t="shared" si="437"/>
        <v/>
      </c>
      <c r="L6860">
        <v>643.3273488928786</v>
      </c>
      <c r="R6860">
        <v>997.40674200000001</v>
      </c>
      <c r="S6860" t="s">
        <v>201</v>
      </c>
      <c r="T6860" s="221">
        <v>45566.313194444447</v>
      </c>
    </row>
    <row r="6861" spans="1:20" x14ac:dyDescent="0.35">
      <c r="A6861" t="s">
        <v>112</v>
      </c>
      <c r="B6861" t="s">
        <v>70</v>
      </c>
      <c r="C6861" t="s">
        <v>92</v>
      </c>
      <c r="D6861" s="29">
        <v>45942</v>
      </c>
      <c r="E6861" s="184" t="str">
        <f t="shared" si="434"/>
        <v/>
      </c>
      <c r="F6861" s="184" t="str">
        <f t="shared" si="435"/>
        <v/>
      </c>
      <c r="G6861" s="184" t="str">
        <f t="shared" si="436"/>
        <v/>
      </c>
      <c r="H6861" s="184" t="str">
        <f t="shared" si="437"/>
        <v/>
      </c>
      <c r="L6861">
        <v>643.3273488928786</v>
      </c>
      <c r="R6861">
        <v>997.40674200000001</v>
      </c>
      <c r="S6861" t="s">
        <v>201</v>
      </c>
      <c r="T6861" s="221">
        <v>45566.313194444447</v>
      </c>
    </row>
    <row r="6862" spans="1:20" x14ac:dyDescent="0.35">
      <c r="A6862" t="s">
        <v>112</v>
      </c>
      <c r="B6862" t="s">
        <v>70</v>
      </c>
      <c r="C6862" t="s">
        <v>92</v>
      </c>
      <c r="D6862" s="29">
        <v>45943</v>
      </c>
      <c r="E6862" s="184" t="str">
        <f t="shared" si="434"/>
        <v/>
      </c>
      <c r="F6862" s="184" t="str">
        <f t="shared" si="435"/>
        <v/>
      </c>
      <c r="G6862" s="184" t="str">
        <f t="shared" si="436"/>
        <v/>
      </c>
      <c r="H6862" s="184" t="str">
        <f t="shared" si="437"/>
        <v/>
      </c>
      <c r="L6862">
        <v>643.3273488928786</v>
      </c>
      <c r="R6862">
        <v>997.40674200000001</v>
      </c>
      <c r="S6862" t="s">
        <v>201</v>
      </c>
      <c r="T6862" s="221">
        <v>45566.313194444447</v>
      </c>
    </row>
    <row r="6863" spans="1:20" x14ac:dyDescent="0.35">
      <c r="A6863" t="s">
        <v>112</v>
      </c>
      <c r="B6863" t="s">
        <v>70</v>
      </c>
      <c r="C6863" t="s">
        <v>92</v>
      </c>
      <c r="D6863" s="29">
        <v>45944</v>
      </c>
      <c r="E6863" s="184" t="str">
        <f t="shared" si="434"/>
        <v/>
      </c>
      <c r="F6863" s="184" t="str">
        <f t="shared" si="435"/>
        <v/>
      </c>
      <c r="G6863" s="184" t="str">
        <f t="shared" si="436"/>
        <v/>
      </c>
      <c r="H6863" s="184" t="str">
        <f t="shared" si="437"/>
        <v/>
      </c>
      <c r="L6863">
        <v>643.3273488928786</v>
      </c>
      <c r="R6863">
        <v>997.40674200000001</v>
      </c>
      <c r="S6863" t="s">
        <v>201</v>
      </c>
      <c r="T6863" s="221">
        <v>45566.313194444447</v>
      </c>
    </row>
    <row r="6864" spans="1:20" x14ac:dyDescent="0.35">
      <c r="A6864" t="s">
        <v>112</v>
      </c>
      <c r="B6864" t="s">
        <v>70</v>
      </c>
      <c r="C6864" t="s">
        <v>92</v>
      </c>
      <c r="D6864" s="29">
        <v>45945</v>
      </c>
      <c r="E6864" s="184" t="str">
        <f t="shared" si="434"/>
        <v/>
      </c>
      <c r="F6864" s="184" t="str">
        <f t="shared" si="435"/>
        <v/>
      </c>
      <c r="G6864" s="184" t="str">
        <f t="shared" si="436"/>
        <v/>
      </c>
      <c r="H6864" s="184" t="str">
        <f t="shared" si="437"/>
        <v/>
      </c>
      <c r="L6864">
        <v>643.3273488928786</v>
      </c>
      <c r="R6864">
        <v>997.40674200000001</v>
      </c>
      <c r="S6864" t="s">
        <v>201</v>
      </c>
      <c r="T6864" s="221">
        <v>45566.313194444447</v>
      </c>
    </row>
    <row r="6865" spans="1:20" x14ac:dyDescent="0.35">
      <c r="A6865" t="s">
        <v>112</v>
      </c>
      <c r="B6865" t="s">
        <v>70</v>
      </c>
      <c r="C6865" t="s">
        <v>92</v>
      </c>
      <c r="D6865" s="29">
        <v>45946</v>
      </c>
      <c r="E6865" s="184" t="str">
        <f t="shared" si="434"/>
        <v/>
      </c>
      <c r="F6865" s="184" t="str">
        <f t="shared" si="435"/>
        <v/>
      </c>
      <c r="G6865" s="184" t="str">
        <f t="shared" si="436"/>
        <v/>
      </c>
      <c r="H6865" s="184" t="str">
        <f t="shared" si="437"/>
        <v/>
      </c>
      <c r="L6865">
        <v>643.3273488928786</v>
      </c>
      <c r="R6865">
        <v>997.40674200000001</v>
      </c>
      <c r="S6865" t="s">
        <v>201</v>
      </c>
      <c r="T6865" s="221">
        <v>45566.313194444447</v>
      </c>
    </row>
    <row r="6866" spans="1:20" x14ac:dyDescent="0.35">
      <c r="A6866" t="s">
        <v>112</v>
      </c>
      <c r="B6866" t="s">
        <v>70</v>
      </c>
      <c r="C6866" t="s">
        <v>92</v>
      </c>
      <c r="D6866" s="29">
        <v>45947</v>
      </c>
      <c r="E6866" s="184" t="str">
        <f t="shared" si="434"/>
        <v/>
      </c>
      <c r="F6866" s="184" t="str">
        <f t="shared" si="435"/>
        <v/>
      </c>
      <c r="G6866" s="184" t="str">
        <f t="shared" si="436"/>
        <v/>
      </c>
      <c r="H6866" s="184" t="str">
        <f t="shared" si="437"/>
        <v/>
      </c>
      <c r="L6866">
        <v>643.3273488928786</v>
      </c>
      <c r="R6866">
        <v>997.40674200000001</v>
      </c>
      <c r="S6866" t="s">
        <v>201</v>
      </c>
      <c r="T6866" s="221">
        <v>45566.313194444447</v>
      </c>
    </row>
    <row r="6867" spans="1:20" x14ac:dyDescent="0.35">
      <c r="A6867" t="s">
        <v>112</v>
      </c>
      <c r="B6867" t="s">
        <v>70</v>
      </c>
      <c r="C6867" t="s">
        <v>92</v>
      </c>
      <c r="D6867" s="29">
        <v>45948</v>
      </c>
      <c r="E6867" s="184" t="str">
        <f t="shared" si="434"/>
        <v/>
      </c>
      <c r="F6867" s="184" t="str">
        <f t="shared" si="435"/>
        <v/>
      </c>
      <c r="G6867" s="184" t="str">
        <f t="shared" si="436"/>
        <v/>
      </c>
      <c r="H6867" s="184" t="str">
        <f t="shared" si="437"/>
        <v/>
      </c>
      <c r="L6867">
        <v>643.3273488928786</v>
      </c>
      <c r="R6867">
        <v>997.40674200000001</v>
      </c>
      <c r="S6867" t="s">
        <v>201</v>
      </c>
      <c r="T6867" s="221">
        <v>45566.313194444447</v>
      </c>
    </row>
    <row r="6868" spans="1:20" x14ac:dyDescent="0.35">
      <c r="A6868" t="s">
        <v>112</v>
      </c>
      <c r="B6868" t="s">
        <v>70</v>
      </c>
      <c r="C6868" t="s">
        <v>92</v>
      </c>
      <c r="D6868" s="29">
        <v>45949</v>
      </c>
      <c r="E6868" s="184" t="str">
        <f t="shared" si="434"/>
        <v/>
      </c>
      <c r="F6868" s="184" t="str">
        <f t="shared" si="435"/>
        <v/>
      </c>
      <c r="G6868" s="184" t="str">
        <f t="shared" si="436"/>
        <v/>
      </c>
      <c r="H6868" s="184" t="str">
        <f t="shared" si="437"/>
        <v/>
      </c>
      <c r="L6868">
        <v>643.3273488928786</v>
      </c>
      <c r="R6868">
        <v>997.40674200000001</v>
      </c>
      <c r="S6868" t="s">
        <v>201</v>
      </c>
      <c r="T6868" s="221">
        <v>45566.313194444447</v>
      </c>
    </row>
    <row r="6869" spans="1:20" x14ac:dyDescent="0.35">
      <c r="A6869" t="s">
        <v>112</v>
      </c>
      <c r="B6869" t="s">
        <v>70</v>
      </c>
      <c r="C6869" t="s">
        <v>92</v>
      </c>
      <c r="D6869" s="29">
        <v>45950</v>
      </c>
      <c r="E6869" s="184" t="str">
        <f t="shared" si="434"/>
        <v/>
      </c>
      <c r="F6869" s="184" t="str">
        <f t="shared" si="435"/>
        <v/>
      </c>
      <c r="G6869" s="184" t="str">
        <f t="shared" si="436"/>
        <v/>
      </c>
      <c r="H6869" s="184" t="str">
        <f t="shared" si="437"/>
        <v/>
      </c>
      <c r="L6869">
        <v>643.3273488928786</v>
      </c>
      <c r="R6869">
        <v>997.40674200000001</v>
      </c>
      <c r="S6869" t="s">
        <v>201</v>
      </c>
      <c r="T6869" s="221">
        <v>45566.313194444447</v>
      </c>
    </row>
    <row r="6870" spans="1:20" x14ac:dyDescent="0.35">
      <c r="A6870" t="s">
        <v>112</v>
      </c>
      <c r="B6870" t="s">
        <v>70</v>
      </c>
      <c r="C6870" t="s">
        <v>92</v>
      </c>
      <c r="D6870" s="29">
        <v>45951</v>
      </c>
      <c r="E6870" s="184" t="str">
        <f t="shared" si="434"/>
        <v/>
      </c>
      <c r="F6870" s="184" t="str">
        <f t="shared" si="435"/>
        <v/>
      </c>
      <c r="G6870" s="184" t="str">
        <f t="shared" si="436"/>
        <v/>
      </c>
      <c r="H6870" s="184" t="str">
        <f t="shared" si="437"/>
        <v/>
      </c>
      <c r="L6870">
        <v>643.3273488928786</v>
      </c>
      <c r="R6870">
        <v>997.40674200000001</v>
      </c>
      <c r="S6870" t="s">
        <v>201</v>
      </c>
      <c r="T6870" s="221">
        <v>45566.313194444447</v>
      </c>
    </row>
    <row r="6871" spans="1:20" x14ac:dyDescent="0.35">
      <c r="A6871" t="s">
        <v>112</v>
      </c>
      <c r="B6871" t="s">
        <v>70</v>
      </c>
      <c r="C6871" t="s">
        <v>92</v>
      </c>
      <c r="D6871" s="29">
        <v>45952</v>
      </c>
      <c r="E6871" s="184" t="str">
        <f t="shared" si="434"/>
        <v/>
      </c>
      <c r="F6871" s="184" t="str">
        <f t="shared" si="435"/>
        <v/>
      </c>
      <c r="G6871" s="184" t="str">
        <f t="shared" si="436"/>
        <v/>
      </c>
      <c r="H6871" s="184" t="str">
        <f t="shared" si="437"/>
        <v/>
      </c>
      <c r="L6871">
        <v>643.3273488928786</v>
      </c>
      <c r="R6871">
        <v>997.40674200000001</v>
      </c>
      <c r="S6871" t="s">
        <v>201</v>
      </c>
      <c r="T6871" s="221">
        <v>45566.313194444447</v>
      </c>
    </row>
    <row r="6872" spans="1:20" x14ac:dyDescent="0.35">
      <c r="A6872" t="s">
        <v>112</v>
      </c>
      <c r="B6872" t="s">
        <v>70</v>
      </c>
      <c r="C6872" t="s">
        <v>92</v>
      </c>
      <c r="D6872" s="29">
        <v>45953</v>
      </c>
      <c r="E6872" s="184" t="str">
        <f t="shared" si="434"/>
        <v/>
      </c>
      <c r="F6872" s="184" t="str">
        <f t="shared" si="435"/>
        <v/>
      </c>
      <c r="G6872" s="184" t="str">
        <f t="shared" si="436"/>
        <v/>
      </c>
      <c r="H6872" s="184" t="str">
        <f t="shared" si="437"/>
        <v/>
      </c>
      <c r="L6872">
        <v>643.3273488928786</v>
      </c>
      <c r="R6872">
        <v>997.40674200000001</v>
      </c>
      <c r="S6872" t="s">
        <v>201</v>
      </c>
      <c r="T6872" s="221">
        <v>45566.313194444447</v>
      </c>
    </row>
    <row r="6873" spans="1:20" x14ac:dyDescent="0.35">
      <c r="A6873" t="s">
        <v>112</v>
      </c>
      <c r="B6873" t="s">
        <v>70</v>
      </c>
      <c r="C6873" t="s">
        <v>92</v>
      </c>
      <c r="D6873" s="29">
        <v>45954</v>
      </c>
      <c r="E6873" s="184" t="str">
        <f t="shared" si="434"/>
        <v/>
      </c>
      <c r="F6873" s="184" t="str">
        <f t="shared" si="435"/>
        <v/>
      </c>
      <c r="G6873" s="184" t="str">
        <f t="shared" si="436"/>
        <v/>
      </c>
      <c r="H6873" s="184" t="str">
        <f t="shared" si="437"/>
        <v/>
      </c>
      <c r="L6873">
        <v>643.3273488928786</v>
      </c>
      <c r="R6873">
        <v>997.40674200000001</v>
      </c>
      <c r="S6873" t="s">
        <v>201</v>
      </c>
      <c r="T6873" s="221">
        <v>45566.313194444447</v>
      </c>
    </row>
    <row r="6874" spans="1:20" x14ac:dyDescent="0.35">
      <c r="A6874" t="s">
        <v>112</v>
      </c>
      <c r="B6874" t="s">
        <v>70</v>
      </c>
      <c r="C6874" t="s">
        <v>92</v>
      </c>
      <c r="D6874" s="29">
        <v>45955</v>
      </c>
      <c r="E6874" s="184" t="str">
        <f t="shared" si="434"/>
        <v/>
      </c>
      <c r="F6874" s="184" t="str">
        <f t="shared" si="435"/>
        <v/>
      </c>
      <c r="G6874" s="184" t="str">
        <f t="shared" si="436"/>
        <v/>
      </c>
      <c r="H6874" s="184" t="str">
        <f t="shared" si="437"/>
        <v/>
      </c>
      <c r="L6874">
        <v>643.3273488928786</v>
      </c>
      <c r="R6874">
        <v>997.40674200000001</v>
      </c>
      <c r="S6874" t="s">
        <v>201</v>
      </c>
      <c r="T6874" s="221">
        <v>45566.313194444447</v>
      </c>
    </row>
    <row r="6875" spans="1:20" x14ac:dyDescent="0.35">
      <c r="A6875" t="s">
        <v>112</v>
      </c>
      <c r="B6875" t="s">
        <v>70</v>
      </c>
      <c r="C6875" t="s">
        <v>92</v>
      </c>
      <c r="D6875" s="29">
        <v>45956</v>
      </c>
      <c r="E6875" s="184" t="str">
        <f t="shared" si="434"/>
        <v/>
      </c>
      <c r="F6875" s="184" t="str">
        <f t="shared" si="435"/>
        <v/>
      </c>
      <c r="G6875" s="184" t="str">
        <f t="shared" si="436"/>
        <v/>
      </c>
      <c r="H6875" s="184" t="str">
        <f t="shared" si="437"/>
        <v/>
      </c>
      <c r="L6875">
        <v>643.3273488928786</v>
      </c>
      <c r="R6875">
        <v>997.40674200000001</v>
      </c>
      <c r="S6875" t="s">
        <v>201</v>
      </c>
      <c r="T6875" s="221">
        <v>45566.313194444447</v>
      </c>
    </row>
    <row r="6876" spans="1:20" x14ac:dyDescent="0.35">
      <c r="A6876" t="s">
        <v>112</v>
      </c>
      <c r="B6876" t="s">
        <v>70</v>
      </c>
      <c r="C6876" t="s">
        <v>92</v>
      </c>
      <c r="D6876" s="29">
        <v>45957</v>
      </c>
      <c r="E6876" s="184" t="str">
        <f t="shared" si="434"/>
        <v/>
      </c>
      <c r="F6876" s="184" t="str">
        <f t="shared" si="435"/>
        <v/>
      </c>
      <c r="G6876" s="184" t="str">
        <f t="shared" si="436"/>
        <v/>
      </c>
      <c r="H6876" s="184" t="str">
        <f t="shared" si="437"/>
        <v/>
      </c>
      <c r="L6876">
        <v>643.3273488928786</v>
      </c>
      <c r="R6876">
        <v>997.40674200000001</v>
      </c>
      <c r="S6876" t="s">
        <v>201</v>
      </c>
      <c r="T6876" s="221">
        <v>45566.313194444447</v>
      </c>
    </row>
    <row r="6877" spans="1:20" x14ac:dyDescent="0.35">
      <c r="A6877" t="s">
        <v>112</v>
      </c>
      <c r="B6877" t="s">
        <v>70</v>
      </c>
      <c r="C6877" t="s">
        <v>92</v>
      </c>
      <c r="D6877" s="29">
        <v>45958</v>
      </c>
      <c r="E6877" s="184" t="str">
        <f t="shared" si="434"/>
        <v/>
      </c>
      <c r="F6877" s="184" t="str">
        <f t="shared" si="435"/>
        <v/>
      </c>
      <c r="G6877" s="184" t="str">
        <f t="shared" si="436"/>
        <v/>
      </c>
      <c r="H6877" s="184" t="str">
        <f t="shared" si="437"/>
        <v/>
      </c>
      <c r="L6877">
        <v>643.3273488928786</v>
      </c>
      <c r="R6877">
        <v>997.40674200000001</v>
      </c>
      <c r="S6877" t="s">
        <v>201</v>
      </c>
      <c r="T6877" s="221">
        <v>45566.313194444447</v>
      </c>
    </row>
    <row r="6878" spans="1:20" x14ac:dyDescent="0.35">
      <c r="A6878" t="s">
        <v>112</v>
      </c>
      <c r="B6878" t="s">
        <v>70</v>
      </c>
      <c r="C6878" t="s">
        <v>92</v>
      </c>
      <c r="D6878" s="29">
        <v>45959</v>
      </c>
      <c r="E6878" s="184" t="str">
        <f t="shared" si="434"/>
        <v/>
      </c>
      <c r="F6878" s="184" t="str">
        <f t="shared" si="435"/>
        <v/>
      </c>
      <c r="G6878" s="184" t="str">
        <f t="shared" si="436"/>
        <v/>
      </c>
      <c r="H6878" s="184" t="str">
        <f t="shared" si="437"/>
        <v/>
      </c>
      <c r="L6878">
        <v>643.3273488928786</v>
      </c>
      <c r="R6878">
        <v>997.40674200000001</v>
      </c>
      <c r="S6878" t="s">
        <v>201</v>
      </c>
      <c r="T6878" s="221">
        <v>45566.313194444447</v>
      </c>
    </row>
    <row r="6879" spans="1:20" x14ac:dyDescent="0.35">
      <c r="A6879" t="s">
        <v>112</v>
      </c>
      <c r="B6879" t="s">
        <v>70</v>
      </c>
      <c r="C6879" t="s">
        <v>92</v>
      </c>
      <c r="D6879" s="29">
        <v>45960</v>
      </c>
      <c r="E6879" s="184" t="str">
        <f t="shared" si="434"/>
        <v/>
      </c>
      <c r="F6879" s="184" t="str">
        <f t="shared" si="435"/>
        <v/>
      </c>
      <c r="G6879" s="184" t="str">
        <f t="shared" si="436"/>
        <v/>
      </c>
      <c r="H6879" s="184" t="str">
        <f t="shared" si="437"/>
        <v/>
      </c>
      <c r="L6879">
        <v>643.3273488928786</v>
      </c>
      <c r="R6879">
        <v>997.40674200000001</v>
      </c>
      <c r="S6879" t="s">
        <v>201</v>
      </c>
      <c r="T6879" s="221">
        <v>45566.313194444447</v>
      </c>
    </row>
    <row r="6880" spans="1:20" x14ac:dyDescent="0.35">
      <c r="A6880" t="s">
        <v>112</v>
      </c>
      <c r="B6880" t="s">
        <v>70</v>
      </c>
      <c r="C6880" t="s">
        <v>92</v>
      </c>
      <c r="D6880" s="29">
        <v>45961</v>
      </c>
      <c r="E6880" s="184" t="str">
        <f t="shared" si="434"/>
        <v/>
      </c>
      <c r="F6880" s="184" t="str">
        <f t="shared" si="435"/>
        <v/>
      </c>
      <c r="G6880" s="184" t="str">
        <f t="shared" si="436"/>
        <v/>
      </c>
      <c r="H6880" s="184" t="str">
        <f t="shared" si="437"/>
        <v/>
      </c>
      <c r="L6880">
        <v>643.3273488928786</v>
      </c>
      <c r="R6880">
        <v>997.40674200000001</v>
      </c>
      <c r="S6880" t="s">
        <v>201</v>
      </c>
      <c r="T6880" s="221">
        <v>45566.313194444447</v>
      </c>
    </row>
    <row r="6881" spans="1:20" x14ac:dyDescent="0.35">
      <c r="A6881" t="s">
        <v>112</v>
      </c>
      <c r="B6881" t="s">
        <v>70</v>
      </c>
      <c r="C6881" t="s">
        <v>92</v>
      </c>
      <c r="D6881" s="29">
        <v>45962</v>
      </c>
      <c r="E6881" s="184" t="str">
        <f t="shared" si="434"/>
        <v/>
      </c>
      <c r="F6881" s="184" t="str">
        <f t="shared" si="435"/>
        <v/>
      </c>
      <c r="G6881" s="184" t="str">
        <f t="shared" si="436"/>
        <v/>
      </c>
      <c r="H6881" s="184" t="str">
        <f t="shared" si="437"/>
        <v/>
      </c>
      <c r="L6881">
        <v>643.3273488928786</v>
      </c>
      <c r="R6881">
        <v>997.40674200000001</v>
      </c>
      <c r="S6881" t="s">
        <v>201</v>
      </c>
      <c r="T6881" s="221">
        <v>45566.313194444447</v>
      </c>
    </row>
    <row r="6882" spans="1:20" x14ac:dyDescent="0.35">
      <c r="A6882" t="s">
        <v>112</v>
      </c>
      <c r="B6882" t="s">
        <v>70</v>
      </c>
      <c r="C6882" t="s">
        <v>92</v>
      </c>
      <c r="D6882" s="29">
        <v>45963</v>
      </c>
      <c r="E6882" s="184" t="str">
        <f t="shared" si="434"/>
        <v/>
      </c>
      <c r="F6882" s="184" t="str">
        <f t="shared" si="435"/>
        <v/>
      </c>
      <c r="G6882" s="184" t="str">
        <f t="shared" si="436"/>
        <v/>
      </c>
      <c r="H6882" s="184" t="str">
        <f t="shared" si="437"/>
        <v/>
      </c>
      <c r="L6882">
        <v>643.3273488928786</v>
      </c>
      <c r="R6882">
        <v>997.40674200000001</v>
      </c>
      <c r="S6882" t="s">
        <v>201</v>
      </c>
      <c r="T6882" s="221">
        <v>45566.313194444447</v>
      </c>
    </row>
    <row r="6883" spans="1:20" x14ac:dyDescent="0.35">
      <c r="A6883" t="s">
        <v>112</v>
      </c>
      <c r="B6883" t="s">
        <v>70</v>
      </c>
      <c r="C6883" t="s">
        <v>92</v>
      </c>
      <c r="D6883" s="29">
        <v>45964</v>
      </c>
      <c r="E6883" s="184" t="str">
        <f t="shared" si="434"/>
        <v/>
      </c>
      <c r="F6883" s="184" t="str">
        <f t="shared" si="435"/>
        <v/>
      </c>
      <c r="G6883" s="184" t="str">
        <f t="shared" si="436"/>
        <v/>
      </c>
      <c r="H6883" s="184" t="str">
        <f t="shared" si="437"/>
        <v/>
      </c>
      <c r="L6883">
        <v>643.3273488928786</v>
      </c>
      <c r="R6883">
        <v>997.40674200000001</v>
      </c>
      <c r="S6883" t="s">
        <v>201</v>
      </c>
      <c r="T6883" s="221">
        <v>45566.313194444447</v>
      </c>
    </row>
    <row r="6884" spans="1:20" x14ac:dyDescent="0.35">
      <c r="A6884" t="s">
        <v>112</v>
      </c>
      <c r="B6884" t="s">
        <v>70</v>
      </c>
      <c r="C6884" t="s">
        <v>92</v>
      </c>
      <c r="D6884" s="29">
        <v>45965</v>
      </c>
      <c r="E6884" s="184" t="str">
        <f t="shared" si="434"/>
        <v/>
      </c>
      <c r="F6884" s="184" t="str">
        <f t="shared" si="435"/>
        <v/>
      </c>
      <c r="G6884" s="184" t="str">
        <f t="shared" si="436"/>
        <v/>
      </c>
      <c r="H6884" s="184" t="str">
        <f t="shared" si="437"/>
        <v/>
      </c>
      <c r="L6884">
        <v>643.3273488928786</v>
      </c>
      <c r="R6884">
        <v>997.40674200000001</v>
      </c>
      <c r="S6884" t="s">
        <v>201</v>
      </c>
      <c r="T6884" s="221">
        <v>45566.313194444447</v>
      </c>
    </row>
    <row r="6885" spans="1:20" x14ac:dyDescent="0.35">
      <c r="A6885" t="s">
        <v>112</v>
      </c>
      <c r="B6885" t="s">
        <v>70</v>
      </c>
      <c r="C6885" t="s">
        <v>92</v>
      </c>
      <c r="D6885" s="29">
        <v>45966</v>
      </c>
      <c r="E6885" s="184" t="str">
        <f t="shared" si="434"/>
        <v/>
      </c>
      <c r="F6885" s="184" t="str">
        <f t="shared" si="435"/>
        <v/>
      </c>
      <c r="G6885" s="184" t="str">
        <f t="shared" si="436"/>
        <v/>
      </c>
      <c r="H6885" s="184" t="str">
        <f t="shared" si="437"/>
        <v/>
      </c>
      <c r="L6885">
        <v>643.3273488928786</v>
      </c>
      <c r="R6885">
        <v>997.40674200000001</v>
      </c>
      <c r="S6885" t="s">
        <v>201</v>
      </c>
      <c r="T6885" s="221">
        <v>45566.313194444447</v>
      </c>
    </row>
    <row r="6886" spans="1:20" x14ac:dyDescent="0.35">
      <c r="A6886" t="s">
        <v>112</v>
      </c>
      <c r="B6886" t="s">
        <v>70</v>
      </c>
      <c r="C6886" t="s">
        <v>92</v>
      </c>
      <c r="D6886" s="29">
        <v>45967</v>
      </c>
      <c r="E6886" s="184" t="str">
        <f t="shared" si="434"/>
        <v/>
      </c>
      <c r="F6886" s="184" t="str">
        <f t="shared" si="435"/>
        <v/>
      </c>
      <c r="G6886" s="184" t="str">
        <f t="shared" si="436"/>
        <v/>
      </c>
      <c r="H6886" s="184" t="str">
        <f t="shared" si="437"/>
        <v/>
      </c>
      <c r="L6886">
        <v>643.3273488928786</v>
      </c>
      <c r="R6886">
        <v>997.40674200000001</v>
      </c>
      <c r="S6886" t="s">
        <v>201</v>
      </c>
      <c r="T6886" s="221">
        <v>45566.313194444447</v>
      </c>
    </row>
    <row r="6887" spans="1:20" x14ac:dyDescent="0.35">
      <c r="A6887" t="s">
        <v>112</v>
      </c>
      <c r="B6887" t="s">
        <v>70</v>
      </c>
      <c r="C6887" t="s">
        <v>92</v>
      </c>
      <c r="D6887" s="29">
        <v>45968</v>
      </c>
      <c r="E6887" s="184" t="str">
        <f t="shared" si="434"/>
        <v/>
      </c>
      <c r="F6887" s="184" t="str">
        <f t="shared" si="435"/>
        <v/>
      </c>
      <c r="G6887" s="184" t="str">
        <f t="shared" si="436"/>
        <v/>
      </c>
      <c r="H6887" s="184" t="str">
        <f t="shared" si="437"/>
        <v/>
      </c>
      <c r="L6887">
        <v>643.3273488928786</v>
      </c>
      <c r="R6887">
        <v>997.40674200000001</v>
      </c>
      <c r="S6887" t="s">
        <v>201</v>
      </c>
      <c r="T6887" s="221">
        <v>45566.313194444447</v>
      </c>
    </row>
    <row r="6888" spans="1:20" x14ac:dyDescent="0.35">
      <c r="A6888" t="s">
        <v>112</v>
      </c>
      <c r="B6888" t="s">
        <v>70</v>
      </c>
      <c r="C6888" t="s">
        <v>92</v>
      </c>
      <c r="D6888" s="29">
        <v>45969</v>
      </c>
      <c r="E6888" s="184" t="str">
        <f t="shared" si="434"/>
        <v/>
      </c>
      <c r="F6888" s="184" t="str">
        <f t="shared" si="435"/>
        <v/>
      </c>
      <c r="G6888" s="184" t="str">
        <f t="shared" si="436"/>
        <v/>
      </c>
      <c r="H6888" s="184" t="str">
        <f t="shared" si="437"/>
        <v/>
      </c>
      <c r="L6888">
        <v>643.3273488928786</v>
      </c>
      <c r="R6888">
        <v>997.40674200000001</v>
      </c>
      <c r="S6888" t="s">
        <v>201</v>
      </c>
      <c r="T6888" s="221">
        <v>45566.313194444447</v>
      </c>
    </row>
    <row r="6889" spans="1:20" x14ac:dyDescent="0.35">
      <c r="A6889" t="s">
        <v>112</v>
      </c>
      <c r="B6889" t="s">
        <v>70</v>
      </c>
      <c r="C6889" t="s">
        <v>92</v>
      </c>
      <c r="D6889" s="29">
        <v>45970</v>
      </c>
      <c r="E6889" s="184" t="str">
        <f t="shared" si="434"/>
        <v/>
      </c>
      <c r="F6889" s="184" t="str">
        <f t="shared" si="435"/>
        <v/>
      </c>
      <c r="G6889" s="184" t="str">
        <f t="shared" si="436"/>
        <v/>
      </c>
      <c r="H6889" s="184" t="str">
        <f t="shared" si="437"/>
        <v/>
      </c>
      <c r="L6889">
        <v>643.3273488928786</v>
      </c>
      <c r="R6889">
        <v>997.40674200000001</v>
      </c>
      <c r="S6889" t="s">
        <v>201</v>
      </c>
      <c r="T6889" s="221">
        <v>45566.313194444447</v>
      </c>
    </row>
    <row r="6890" spans="1:20" x14ac:dyDescent="0.35">
      <c r="A6890" t="s">
        <v>112</v>
      </c>
      <c r="B6890" t="s">
        <v>70</v>
      </c>
      <c r="C6890" t="s">
        <v>92</v>
      </c>
      <c r="D6890" s="29">
        <v>45971</v>
      </c>
      <c r="E6890" s="184" t="str">
        <f t="shared" si="434"/>
        <v/>
      </c>
      <c r="F6890" s="184" t="str">
        <f t="shared" si="435"/>
        <v/>
      </c>
      <c r="G6890" s="184" t="str">
        <f t="shared" si="436"/>
        <v/>
      </c>
      <c r="H6890" s="184" t="str">
        <f t="shared" si="437"/>
        <v/>
      </c>
      <c r="L6890">
        <v>643.3273488928786</v>
      </c>
      <c r="R6890">
        <v>997.40674200000001</v>
      </c>
      <c r="S6890" t="s">
        <v>201</v>
      </c>
      <c r="T6890" s="221">
        <v>45566.313194444447</v>
      </c>
    </row>
    <row r="6891" spans="1:20" x14ac:dyDescent="0.35">
      <c r="A6891" t="s">
        <v>112</v>
      </c>
      <c r="B6891" t="s">
        <v>70</v>
      </c>
      <c r="C6891" t="s">
        <v>92</v>
      </c>
      <c r="D6891" s="29">
        <v>45972</v>
      </c>
      <c r="E6891" s="184" t="str">
        <f t="shared" si="434"/>
        <v/>
      </c>
      <c r="F6891" s="184" t="str">
        <f t="shared" si="435"/>
        <v/>
      </c>
      <c r="G6891" s="184" t="str">
        <f t="shared" si="436"/>
        <v/>
      </c>
      <c r="H6891" s="184" t="str">
        <f t="shared" si="437"/>
        <v/>
      </c>
      <c r="L6891">
        <v>643.3273488928786</v>
      </c>
      <c r="R6891">
        <v>997.40674200000001</v>
      </c>
      <c r="S6891" t="s">
        <v>201</v>
      </c>
      <c r="T6891" s="221">
        <v>45566.313194444447</v>
      </c>
    </row>
    <row r="6892" spans="1:20" x14ac:dyDescent="0.35">
      <c r="A6892" t="s">
        <v>112</v>
      </c>
      <c r="B6892" t="s">
        <v>70</v>
      </c>
      <c r="C6892" t="s">
        <v>92</v>
      </c>
      <c r="D6892" s="29">
        <v>45973</v>
      </c>
      <c r="E6892" s="184" t="str">
        <f t="shared" si="434"/>
        <v/>
      </c>
      <c r="F6892" s="184" t="str">
        <f t="shared" si="435"/>
        <v/>
      </c>
      <c r="G6892" s="184" t="str">
        <f t="shared" si="436"/>
        <v/>
      </c>
      <c r="H6892" s="184" t="str">
        <f t="shared" si="437"/>
        <v/>
      </c>
      <c r="L6892">
        <v>643.3273488928786</v>
      </c>
      <c r="R6892">
        <v>997.40674200000001</v>
      </c>
      <c r="S6892" t="s">
        <v>201</v>
      </c>
      <c r="T6892" s="221">
        <v>45566.313194444447</v>
      </c>
    </row>
    <row r="6893" spans="1:20" x14ac:dyDescent="0.35">
      <c r="A6893" t="s">
        <v>112</v>
      </c>
      <c r="B6893" t="s">
        <v>70</v>
      </c>
      <c r="C6893" t="s">
        <v>92</v>
      </c>
      <c r="D6893" s="29">
        <v>45974</v>
      </c>
      <c r="E6893" s="184" t="str">
        <f t="shared" si="434"/>
        <v/>
      </c>
      <c r="F6893" s="184" t="str">
        <f t="shared" si="435"/>
        <v/>
      </c>
      <c r="G6893" s="184" t="str">
        <f t="shared" si="436"/>
        <v/>
      </c>
      <c r="H6893" s="184" t="str">
        <f t="shared" si="437"/>
        <v/>
      </c>
      <c r="L6893">
        <v>643.3273488928786</v>
      </c>
      <c r="R6893">
        <v>997.40674200000001</v>
      </c>
      <c r="S6893" t="s">
        <v>201</v>
      </c>
      <c r="T6893" s="221">
        <v>45566.313194444447</v>
      </c>
    </row>
    <row r="6894" spans="1:20" x14ac:dyDescent="0.35">
      <c r="A6894" t="s">
        <v>112</v>
      </c>
      <c r="B6894" t="s">
        <v>70</v>
      </c>
      <c r="C6894" t="s">
        <v>92</v>
      </c>
      <c r="D6894" s="29">
        <v>45975</v>
      </c>
      <c r="E6894" s="184" t="str">
        <f t="shared" si="434"/>
        <v/>
      </c>
      <c r="F6894" s="184" t="str">
        <f t="shared" si="435"/>
        <v/>
      </c>
      <c r="G6894" s="184" t="str">
        <f t="shared" si="436"/>
        <v/>
      </c>
      <c r="H6894" s="184" t="str">
        <f t="shared" si="437"/>
        <v/>
      </c>
      <c r="L6894">
        <v>643.3273488928786</v>
      </c>
      <c r="R6894">
        <v>997.40674200000001</v>
      </c>
      <c r="S6894" t="s">
        <v>201</v>
      </c>
      <c r="T6894" s="221">
        <v>45566.313194444447</v>
      </c>
    </row>
    <row r="6895" spans="1:20" x14ac:dyDescent="0.35">
      <c r="A6895" t="s">
        <v>112</v>
      </c>
      <c r="B6895" t="s">
        <v>70</v>
      </c>
      <c r="C6895" t="s">
        <v>92</v>
      </c>
      <c r="D6895" s="29">
        <v>45976</v>
      </c>
      <c r="E6895" s="184" t="str">
        <f t="shared" si="434"/>
        <v/>
      </c>
      <c r="F6895" s="184" t="str">
        <f t="shared" si="435"/>
        <v/>
      </c>
      <c r="G6895" s="184" t="str">
        <f t="shared" si="436"/>
        <v/>
      </c>
      <c r="H6895" s="184" t="str">
        <f t="shared" si="437"/>
        <v/>
      </c>
      <c r="L6895">
        <v>643.3273488928786</v>
      </c>
      <c r="R6895">
        <v>997.40674200000001</v>
      </c>
      <c r="S6895" t="s">
        <v>201</v>
      </c>
      <c r="T6895" s="221">
        <v>45566.313194444447</v>
      </c>
    </row>
    <row r="6896" spans="1:20" x14ac:dyDescent="0.35">
      <c r="A6896" t="s">
        <v>112</v>
      </c>
      <c r="B6896" t="s">
        <v>70</v>
      </c>
      <c r="C6896" t="s">
        <v>92</v>
      </c>
      <c r="D6896" s="29">
        <v>45977</v>
      </c>
      <c r="E6896" s="184" t="str">
        <f t="shared" si="434"/>
        <v/>
      </c>
      <c r="F6896" s="184" t="str">
        <f t="shared" si="435"/>
        <v/>
      </c>
      <c r="G6896" s="184" t="str">
        <f t="shared" si="436"/>
        <v/>
      </c>
      <c r="H6896" s="184" t="str">
        <f t="shared" si="437"/>
        <v/>
      </c>
      <c r="L6896">
        <v>643.3273488928786</v>
      </c>
      <c r="R6896">
        <v>997.40674200000001</v>
      </c>
      <c r="S6896" t="s">
        <v>201</v>
      </c>
      <c r="T6896" s="221">
        <v>45566.313194444447</v>
      </c>
    </row>
    <row r="6897" spans="1:20" x14ac:dyDescent="0.35">
      <c r="A6897" t="s">
        <v>112</v>
      </c>
      <c r="B6897" t="s">
        <v>70</v>
      </c>
      <c r="C6897" t="s">
        <v>92</v>
      </c>
      <c r="D6897" s="29">
        <v>45978</v>
      </c>
      <c r="E6897" s="184" t="str">
        <f t="shared" si="434"/>
        <v/>
      </c>
      <c r="F6897" s="184" t="str">
        <f t="shared" si="435"/>
        <v/>
      </c>
      <c r="G6897" s="184" t="str">
        <f t="shared" si="436"/>
        <v/>
      </c>
      <c r="H6897" s="184" t="str">
        <f t="shared" si="437"/>
        <v/>
      </c>
      <c r="L6897">
        <v>643.3273488928786</v>
      </c>
      <c r="R6897">
        <v>997.40674200000001</v>
      </c>
      <c r="S6897" t="s">
        <v>201</v>
      </c>
      <c r="T6897" s="221">
        <v>45566.313194444447</v>
      </c>
    </row>
    <row r="6898" spans="1:20" x14ac:dyDescent="0.35">
      <c r="A6898" t="s">
        <v>112</v>
      </c>
      <c r="B6898" t="s">
        <v>70</v>
      </c>
      <c r="C6898" t="s">
        <v>92</v>
      </c>
      <c r="D6898" s="29">
        <v>45979</v>
      </c>
      <c r="E6898" s="184" t="str">
        <f t="shared" si="434"/>
        <v/>
      </c>
      <c r="F6898" s="184" t="str">
        <f t="shared" si="435"/>
        <v/>
      </c>
      <c r="G6898" s="184" t="str">
        <f t="shared" si="436"/>
        <v/>
      </c>
      <c r="H6898" s="184" t="str">
        <f t="shared" si="437"/>
        <v/>
      </c>
      <c r="L6898">
        <v>643.3273488928786</v>
      </c>
      <c r="R6898">
        <v>997.40674200000001</v>
      </c>
      <c r="S6898" t="s">
        <v>201</v>
      </c>
      <c r="T6898" s="221">
        <v>45566.313194444447</v>
      </c>
    </row>
    <row r="6899" spans="1:20" x14ac:dyDescent="0.35">
      <c r="A6899" t="s">
        <v>112</v>
      </c>
      <c r="B6899" t="s">
        <v>70</v>
      </c>
      <c r="C6899" t="s">
        <v>92</v>
      </c>
      <c r="D6899" s="29">
        <v>45980</v>
      </c>
      <c r="E6899" s="184" t="str">
        <f t="shared" si="434"/>
        <v/>
      </c>
      <c r="F6899" s="184" t="str">
        <f t="shared" si="435"/>
        <v/>
      </c>
      <c r="G6899" s="184" t="str">
        <f t="shared" si="436"/>
        <v/>
      </c>
      <c r="H6899" s="184" t="str">
        <f t="shared" si="437"/>
        <v/>
      </c>
      <c r="L6899">
        <v>643.3273488928786</v>
      </c>
      <c r="R6899">
        <v>997.40674200000001</v>
      </c>
      <c r="S6899" t="s">
        <v>201</v>
      </c>
      <c r="T6899" s="221">
        <v>45566.313194444447</v>
      </c>
    </row>
    <row r="6900" spans="1:20" x14ac:dyDescent="0.35">
      <c r="A6900" t="s">
        <v>112</v>
      </c>
      <c r="B6900" t="s">
        <v>70</v>
      </c>
      <c r="C6900" t="s">
        <v>92</v>
      </c>
      <c r="D6900" s="29">
        <v>45981</v>
      </c>
      <c r="E6900" s="184" t="str">
        <f t="shared" si="434"/>
        <v/>
      </c>
      <c r="F6900" s="184" t="str">
        <f t="shared" si="435"/>
        <v/>
      </c>
      <c r="G6900" s="184" t="str">
        <f t="shared" si="436"/>
        <v/>
      </c>
      <c r="H6900" s="184" t="str">
        <f t="shared" si="437"/>
        <v/>
      </c>
      <c r="L6900">
        <v>643.3273488928786</v>
      </c>
      <c r="R6900">
        <v>997.40674200000001</v>
      </c>
      <c r="S6900" t="s">
        <v>201</v>
      </c>
      <c r="T6900" s="221">
        <v>45566.313194444447</v>
      </c>
    </row>
    <row r="6901" spans="1:20" x14ac:dyDescent="0.35">
      <c r="A6901" t="s">
        <v>112</v>
      </c>
      <c r="B6901" t="s">
        <v>70</v>
      </c>
      <c r="C6901" t="s">
        <v>92</v>
      </c>
      <c r="D6901" s="29">
        <v>45982</v>
      </c>
      <c r="E6901" s="184" t="str">
        <f t="shared" si="434"/>
        <v/>
      </c>
      <c r="F6901" s="184" t="str">
        <f t="shared" si="435"/>
        <v/>
      </c>
      <c r="G6901" s="184" t="str">
        <f t="shared" si="436"/>
        <v/>
      </c>
      <c r="H6901" s="184" t="str">
        <f t="shared" si="437"/>
        <v/>
      </c>
      <c r="L6901">
        <v>643.3273488928786</v>
      </c>
      <c r="R6901">
        <v>997.40674200000001</v>
      </c>
      <c r="S6901" t="s">
        <v>201</v>
      </c>
      <c r="T6901" s="221">
        <v>45566.313194444447</v>
      </c>
    </row>
    <row r="6902" spans="1:20" x14ac:dyDescent="0.35">
      <c r="A6902" t="s">
        <v>112</v>
      </c>
      <c r="B6902" t="s">
        <v>70</v>
      </c>
      <c r="C6902" t="s">
        <v>92</v>
      </c>
      <c r="D6902" s="29">
        <v>45983</v>
      </c>
      <c r="E6902" s="184" t="str">
        <f t="shared" si="434"/>
        <v/>
      </c>
      <c r="F6902" s="184" t="str">
        <f t="shared" si="435"/>
        <v/>
      </c>
      <c r="G6902" s="184" t="str">
        <f t="shared" si="436"/>
        <v/>
      </c>
      <c r="H6902" s="184" t="str">
        <f t="shared" si="437"/>
        <v/>
      </c>
      <c r="L6902">
        <v>643.3273488928786</v>
      </c>
      <c r="R6902">
        <v>997.40674200000001</v>
      </c>
      <c r="S6902" t="s">
        <v>201</v>
      </c>
      <c r="T6902" s="221">
        <v>45566.313194444447</v>
      </c>
    </row>
    <row r="6903" spans="1:20" x14ac:dyDescent="0.35">
      <c r="A6903" t="s">
        <v>112</v>
      </c>
      <c r="B6903" t="s">
        <v>70</v>
      </c>
      <c r="C6903" t="s">
        <v>92</v>
      </c>
      <c r="D6903" s="29">
        <v>45984</v>
      </c>
      <c r="E6903" s="184" t="str">
        <f t="shared" si="434"/>
        <v/>
      </c>
      <c r="F6903" s="184" t="str">
        <f t="shared" si="435"/>
        <v/>
      </c>
      <c r="G6903" s="184" t="str">
        <f t="shared" si="436"/>
        <v/>
      </c>
      <c r="H6903" s="184" t="str">
        <f t="shared" si="437"/>
        <v/>
      </c>
      <c r="L6903">
        <v>643.3273488928786</v>
      </c>
      <c r="R6903">
        <v>997.40674200000001</v>
      </c>
      <c r="S6903" t="s">
        <v>201</v>
      </c>
      <c r="T6903" s="221">
        <v>45566.313194444447</v>
      </c>
    </row>
    <row r="6904" spans="1:20" x14ac:dyDescent="0.35">
      <c r="A6904" t="s">
        <v>112</v>
      </c>
      <c r="B6904" t="s">
        <v>70</v>
      </c>
      <c r="C6904" t="s">
        <v>92</v>
      </c>
      <c r="D6904" s="29">
        <v>45985</v>
      </c>
      <c r="E6904" s="184" t="str">
        <f t="shared" si="434"/>
        <v/>
      </c>
      <c r="F6904" s="184" t="str">
        <f t="shared" si="435"/>
        <v/>
      </c>
      <c r="G6904" s="184" t="str">
        <f t="shared" si="436"/>
        <v/>
      </c>
      <c r="H6904" s="184" t="str">
        <f t="shared" si="437"/>
        <v/>
      </c>
      <c r="L6904">
        <v>643.3273488928786</v>
      </c>
      <c r="R6904">
        <v>997.40674200000001</v>
      </c>
      <c r="S6904" t="s">
        <v>201</v>
      </c>
      <c r="T6904" s="221">
        <v>45566.313194444447</v>
      </c>
    </row>
    <row r="6905" spans="1:20" x14ac:dyDescent="0.35">
      <c r="A6905" t="s">
        <v>112</v>
      </c>
      <c r="B6905" t="s">
        <v>70</v>
      </c>
      <c r="C6905" t="s">
        <v>92</v>
      </c>
      <c r="D6905" s="29">
        <v>45986</v>
      </c>
      <c r="E6905" s="184" t="str">
        <f t="shared" si="434"/>
        <v/>
      </c>
      <c r="F6905" s="184" t="str">
        <f t="shared" si="435"/>
        <v/>
      </c>
      <c r="G6905" s="184" t="str">
        <f t="shared" si="436"/>
        <v/>
      </c>
      <c r="H6905" s="184" t="str">
        <f t="shared" si="437"/>
        <v/>
      </c>
      <c r="L6905">
        <v>643.3273488928786</v>
      </c>
      <c r="R6905">
        <v>997.40674200000001</v>
      </c>
      <c r="S6905" t="s">
        <v>201</v>
      </c>
      <c r="T6905" s="221">
        <v>45566.313194444447</v>
      </c>
    </row>
    <row r="6906" spans="1:20" x14ac:dyDescent="0.35">
      <c r="A6906" t="s">
        <v>112</v>
      </c>
      <c r="B6906" t="s">
        <v>70</v>
      </c>
      <c r="C6906" t="s">
        <v>92</v>
      </c>
      <c r="D6906" s="29">
        <v>45987</v>
      </c>
      <c r="E6906" s="184" t="str">
        <f t="shared" si="434"/>
        <v/>
      </c>
      <c r="F6906" s="184" t="str">
        <f t="shared" si="435"/>
        <v/>
      </c>
      <c r="G6906" s="184" t="str">
        <f t="shared" si="436"/>
        <v/>
      </c>
      <c r="H6906" s="184" t="str">
        <f t="shared" si="437"/>
        <v/>
      </c>
      <c r="L6906">
        <v>643.3273488928786</v>
      </c>
      <c r="R6906">
        <v>997.40674200000001</v>
      </c>
      <c r="S6906" t="s">
        <v>201</v>
      </c>
      <c r="T6906" s="221">
        <v>45566.313194444447</v>
      </c>
    </row>
    <row r="6907" spans="1:20" x14ac:dyDescent="0.35">
      <c r="A6907" t="s">
        <v>112</v>
      </c>
      <c r="B6907" t="s">
        <v>70</v>
      </c>
      <c r="C6907" t="s">
        <v>92</v>
      </c>
      <c r="D6907" s="29">
        <v>45988</v>
      </c>
      <c r="E6907" s="184" t="str">
        <f t="shared" si="434"/>
        <v/>
      </c>
      <c r="F6907" s="184" t="str">
        <f t="shared" si="435"/>
        <v/>
      </c>
      <c r="G6907" s="184" t="str">
        <f t="shared" si="436"/>
        <v/>
      </c>
      <c r="H6907" s="184" t="str">
        <f t="shared" si="437"/>
        <v/>
      </c>
      <c r="L6907">
        <v>643.3273488928786</v>
      </c>
      <c r="R6907">
        <v>997.40674200000001</v>
      </c>
      <c r="S6907" t="s">
        <v>201</v>
      </c>
      <c r="T6907" s="221">
        <v>45566.313194444447</v>
      </c>
    </row>
    <row r="6908" spans="1:20" x14ac:dyDescent="0.35">
      <c r="A6908" t="s">
        <v>112</v>
      </c>
      <c r="B6908" t="s">
        <v>70</v>
      </c>
      <c r="C6908" t="s">
        <v>92</v>
      </c>
      <c r="D6908" s="29">
        <v>45989</v>
      </c>
      <c r="E6908" s="184" t="str">
        <f t="shared" si="434"/>
        <v/>
      </c>
      <c r="F6908" s="184" t="str">
        <f t="shared" si="435"/>
        <v/>
      </c>
      <c r="G6908" s="184" t="str">
        <f t="shared" si="436"/>
        <v/>
      </c>
      <c r="H6908" s="184" t="str">
        <f t="shared" si="437"/>
        <v/>
      </c>
      <c r="L6908">
        <v>643.3273488928786</v>
      </c>
      <c r="R6908">
        <v>997.40674200000001</v>
      </c>
      <c r="S6908" t="s">
        <v>201</v>
      </c>
      <c r="T6908" s="221">
        <v>45566.313194444447</v>
      </c>
    </row>
    <row r="6909" spans="1:20" x14ac:dyDescent="0.35">
      <c r="A6909" t="s">
        <v>112</v>
      </c>
      <c r="B6909" t="s">
        <v>70</v>
      </c>
      <c r="C6909" t="s">
        <v>92</v>
      </c>
      <c r="D6909" s="29">
        <v>45990</v>
      </c>
      <c r="E6909" s="184" t="str">
        <f t="shared" si="434"/>
        <v/>
      </c>
      <c r="F6909" s="184" t="str">
        <f t="shared" si="435"/>
        <v/>
      </c>
      <c r="G6909" s="184" t="str">
        <f t="shared" si="436"/>
        <v/>
      </c>
      <c r="H6909" s="184" t="str">
        <f t="shared" si="437"/>
        <v/>
      </c>
      <c r="L6909">
        <v>643.3273488928786</v>
      </c>
      <c r="R6909">
        <v>997.40674200000001</v>
      </c>
      <c r="S6909" t="s">
        <v>201</v>
      </c>
      <c r="T6909" s="221">
        <v>45566.313194444447</v>
      </c>
    </row>
    <row r="6910" spans="1:20" x14ac:dyDescent="0.35">
      <c r="A6910" t="s">
        <v>112</v>
      </c>
      <c r="B6910" t="s">
        <v>70</v>
      </c>
      <c r="C6910" t="s">
        <v>92</v>
      </c>
      <c r="D6910" s="29">
        <v>45991</v>
      </c>
      <c r="E6910" s="184" t="str">
        <f t="shared" si="434"/>
        <v/>
      </c>
      <c r="F6910" s="184" t="str">
        <f t="shared" si="435"/>
        <v/>
      </c>
      <c r="G6910" s="184" t="str">
        <f t="shared" si="436"/>
        <v/>
      </c>
      <c r="H6910" s="184" t="str">
        <f t="shared" si="437"/>
        <v/>
      </c>
      <c r="L6910">
        <v>643.3273488928786</v>
      </c>
      <c r="R6910">
        <v>997.40674200000001</v>
      </c>
      <c r="S6910" t="s">
        <v>201</v>
      </c>
      <c r="T6910" s="221">
        <v>45566.313194444447</v>
      </c>
    </row>
    <row r="6911" spans="1:20" x14ac:dyDescent="0.35">
      <c r="A6911" t="s">
        <v>112</v>
      </c>
      <c r="B6911" t="s">
        <v>70</v>
      </c>
      <c r="C6911" t="s">
        <v>92</v>
      </c>
      <c r="D6911" s="29">
        <v>45992</v>
      </c>
      <c r="E6911" s="184" t="str">
        <f t="shared" si="434"/>
        <v/>
      </c>
      <c r="F6911" s="184" t="str">
        <f t="shared" si="435"/>
        <v/>
      </c>
      <c r="G6911" s="184" t="str">
        <f t="shared" si="436"/>
        <v/>
      </c>
      <c r="H6911" s="184" t="str">
        <f t="shared" si="437"/>
        <v/>
      </c>
      <c r="L6911">
        <v>643.3273488928786</v>
      </c>
      <c r="R6911">
        <v>997.40674200000001</v>
      </c>
      <c r="S6911" t="s">
        <v>201</v>
      </c>
      <c r="T6911" s="221">
        <v>45566.313194444447</v>
      </c>
    </row>
    <row r="6912" spans="1:20" x14ac:dyDescent="0.35">
      <c r="A6912" t="s">
        <v>112</v>
      </c>
      <c r="B6912" t="s">
        <v>70</v>
      </c>
      <c r="C6912" t="s">
        <v>92</v>
      </c>
      <c r="D6912" s="29">
        <v>45993</v>
      </c>
      <c r="E6912" s="184" t="str">
        <f t="shared" si="434"/>
        <v/>
      </c>
      <c r="F6912" s="184" t="str">
        <f t="shared" si="435"/>
        <v/>
      </c>
      <c r="G6912" s="184" t="str">
        <f t="shared" si="436"/>
        <v/>
      </c>
      <c r="H6912" s="184" t="str">
        <f t="shared" si="437"/>
        <v/>
      </c>
      <c r="L6912">
        <v>643.3273488928786</v>
      </c>
      <c r="R6912">
        <v>997.40674200000001</v>
      </c>
      <c r="S6912" t="s">
        <v>201</v>
      </c>
      <c r="T6912" s="221">
        <v>45566.313194444447</v>
      </c>
    </row>
    <row r="6913" spans="1:20" x14ac:dyDescent="0.35">
      <c r="A6913" t="s">
        <v>112</v>
      </c>
      <c r="B6913" t="s">
        <v>70</v>
      </c>
      <c r="C6913" t="s">
        <v>92</v>
      </c>
      <c r="D6913" s="29">
        <v>45994</v>
      </c>
      <c r="E6913" s="184" t="str">
        <f t="shared" si="434"/>
        <v/>
      </c>
      <c r="F6913" s="184" t="str">
        <f t="shared" si="435"/>
        <v/>
      </c>
      <c r="G6913" s="184" t="str">
        <f t="shared" si="436"/>
        <v/>
      </c>
      <c r="H6913" s="184" t="str">
        <f t="shared" si="437"/>
        <v/>
      </c>
      <c r="L6913">
        <v>643.3273488928786</v>
      </c>
      <c r="R6913">
        <v>997.40674200000001</v>
      </c>
      <c r="S6913" t="s">
        <v>201</v>
      </c>
      <c r="T6913" s="221">
        <v>45566.313194444447</v>
      </c>
    </row>
    <row r="6914" spans="1:20" x14ac:dyDescent="0.35">
      <c r="A6914" t="s">
        <v>112</v>
      </c>
      <c r="B6914" t="s">
        <v>70</v>
      </c>
      <c r="C6914" t="s">
        <v>92</v>
      </c>
      <c r="D6914" s="29">
        <v>45995</v>
      </c>
      <c r="E6914" s="184" t="str">
        <f t="shared" si="434"/>
        <v/>
      </c>
      <c r="F6914" s="184" t="str">
        <f t="shared" si="435"/>
        <v/>
      </c>
      <c r="G6914" s="184" t="str">
        <f t="shared" si="436"/>
        <v/>
      </c>
      <c r="H6914" s="184" t="str">
        <f t="shared" si="437"/>
        <v/>
      </c>
      <c r="L6914">
        <v>643.3273488928786</v>
      </c>
      <c r="R6914">
        <v>997.40674200000001</v>
      </c>
      <c r="S6914" t="s">
        <v>201</v>
      </c>
      <c r="T6914" s="221">
        <v>45566.313194444447</v>
      </c>
    </row>
    <row r="6915" spans="1:20" x14ac:dyDescent="0.35">
      <c r="A6915" t="s">
        <v>112</v>
      </c>
      <c r="B6915" t="s">
        <v>70</v>
      </c>
      <c r="C6915" t="s">
        <v>92</v>
      </c>
      <c r="D6915" s="29">
        <v>45996</v>
      </c>
      <c r="E6915" s="184" t="str">
        <f t="shared" si="434"/>
        <v/>
      </c>
      <c r="F6915" s="184" t="str">
        <f t="shared" si="435"/>
        <v/>
      </c>
      <c r="G6915" s="184" t="str">
        <f t="shared" si="436"/>
        <v/>
      </c>
      <c r="H6915" s="184" t="str">
        <f t="shared" si="437"/>
        <v/>
      </c>
      <c r="L6915">
        <v>643.3273488928786</v>
      </c>
      <c r="R6915">
        <v>997.40674200000001</v>
      </c>
      <c r="S6915" t="s">
        <v>201</v>
      </c>
      <c r="T6915" s="221">
        <v>45566.313194444447</v>
      </c>
    </row>
    <row r="6916" spans="1:20" x14ac:dyDescent="0.35">
      <c r="A6916" t="s">
        <v>112</v>
      </c>
      <c r="B6916" t="s">
        <v>70</v>
      </c>
      <c r="C6916" t="s">
        <v>92</v>
      </c>
      <c r="D6916" s="29">
        <v>45997</v>
      </c>
      <c r="E6916" s="184" t="str">
        <f t="shared" si="434"/>
        <v/>
      </c>
      <c r="F6916" s="184" t="str">
        <f t="shared" si="435"/>
        <v/>
      </c>
      <c r="G6916" s="184" t="str">
        <f t="shared" si="436"/>
        <v/>
      </c>
      <c r="H6916" s="184" t="str">
        <f t="shared" si="437"/>
        <v/>
      </c>
      <c r="L6916">
        <v>643.3273488928786</v>
      </c>
      <c r="R6916">
        <v>997.40674200000001</v>
      </c>
      <c r="S6916" t="s">
        <v>201</v>
      </c>
      <c r="T6916" s="221">
        <v>45566.313194444447</v>
      </c>
    </row>
    <row r="6917" spans="1:20" x14ac:dyDescent="0.35">
      <c r="A6917" t="s">
        <v>112</v>
      </c>
      <c r="B6917" t="s">
        <v>70</v>
      </c>
      <c r="C6917" t="s">
        <v>92</v>
      </c>
      <c r="D6917" s="29">
        <v>45998</v>
      </c>
      <c r="E6917" s="184" t="str">
        <f t="shared" si="434"/>
        <v/>
      </c>
      <c r="F6917" s="184" t="str">
        <f t="shared" si="435"/>
        <v/>
      </c>
      <c r="G6917" s="184" t="str">
        <f t="shared" si="436"/>
        <v/>
      </c>
      <c r="H6917" s="184" t="str">
        <f t="shared" si="437"/>
        <v/>
      </c>
      <c r="L6917">
        <v>643.3273488928786</v>
      </c>
      <c r="R6917">
        <v>997.40674200000001</v>
      </c>
      <c r="S6917" t="s">
        <v>201</v>
      </c>
      <c r="T6917" s="221">
        <v>45566.313194444447</v>
      </c>
    </row>
    <row r="6918" spans="1:20" x14ac:dyDescent="0.35">
      <c r="A6918" t="s">
        <v>112</v>
      </c>
      <c r="B6918" t="s">
        <v>70</v>
      </c>
      <c r="C6918" t="s">
        <v>92</v>
      </c>
      <c r="D6918" s="29">
        <v>45999</v>
      </c>
      <c r="E6918" s="184" t="str">
        <f t="shared" si="434"/>
        <v/>
      </c>
      <c r="F6918" s="184" t="str">
        <f t="shared" si="435"/>
        <v/>
      </c>
      <c r="G6918" s="184" t="str">
        <f t="shared" si="436"/>
        <v/>
      </c>
      <c r="H6918" s="184" t="str">
        <f t="shared" si="437"/>
        <v/>
      </c>
      <c r="L6918">
        <v>643.3273488928786</v>
      </c>
      <c r="R6918">
        <v>997.40674200000001</v>
      </c>
      <c r="S6918" t="s">
        <v>201</v>
      </c>
      <c r="T6918" s="221">
        <v>45566.313194444447</v>
      </c>
    </row>
    <row r="6919" spans="1:20" x14ac:dyDescent="0.35">
      <c r="A6919" t="s">
        <v>112</v>
      </c>
      <c r="B6919" t="s">
        <v>70</v>
      </c>
      <c r="C6919" t="s">
        <v>92</v>
      </c>
      <c r="D6919" s="29">
        <v>46000</v>
      </c>
      <c r="E6919" s="184" t="str">
        <f t="shared" si="434"/>
        <v/>
      </c>
      <c r="F6919" s="184" t="str">
        <f t="shared" si="435"/>
        <v/>
      </c>
      <c r="G6919" s="184" t="str">
        <f t="shared" si="436"/>
        <v/>
      </c>
      <c r="H6919" s="184" t="str">
        <f t="shared" si="437"/>
        <v/>
      </c>
      <c r="L6919">
        <v>643.3273488928786</v>
      </c>
      <c r="R6919">
        <v>997.40674200000001</v>
      </c>
      <c r="S6919" t="s">
        <v>201</v>
      </c>
      <c r="T6919" s="221">
        <v>45566.313194444447</v>
      </c>
    </row>
    <row r="6920" spans="1:20" x14ac:dyDescent="0.35">
      <c r="A6920" t="s">
        <v>112</v>
      </c>
      <c r="B6920" t="s">
        <v>70</v>
      </c>
      <c r="C6920" t="s">
        <v>92</v>
      </c>
      <c r="D6920" s="29">
        <v>46001</v>
      </c>
      <c r="E6920" s="184" t="str">
        <f t="shared" ref="E6920:E6983" si="438">IF(J6920="","",IF(L6920=0,0,IF(1-(J6920/L6920)&lt;0,"",1-(J6920/L6920))))</f>
        <v/>
      </c>
      <c r="F6920" s="184" t="str">
        <f t="shared" ref="F6920:F6983" si="439">IF(K6920="","",IF(L6920=0,0,IF(1-(K6920/L6920)&lt;0,"",1-(K6920/L6920))))</f>
        <v/>
      </c>
      <c r="G6920" s="184" t="str">
        <f t="shared" ref="G6920:G6983" si="440">IF(J6920="","",IF(1-(J6920/R6920)&lt;0,"",1-(J6920/R6920)))</f>
        <v/>
      </c>
      <c r="H6920" s="184" t="str">
        <f t="shared" ref="H6920:H6983" si="441">IF(K6920="","",IF(1-(K6920/R6920)&lt;0,"",1-(K6920/R6920)))</f>
        <v/>
      </c>
      <c r="L6920">
        <v>643.3273488928786</v>
      </c>
      <c r="R6920">
        <v>997.40674200000001</v>
      </c>
      <c r="S6920" t="s">
        <v>201</v>
      </c>
      <c r="T6920" s="221">
        <v>45566.313194444447</v>
      </c>
    </row>
    <row r="6921" spans="1:20" x14ac:dyDescent="0.35">
      <c r="A6921" t="s">
        <v>112</v>
      </c>
      <c r="B6921" t="s">
        <v>70</v>
      </c>
      <c r="C6921" t="s">
        <v>92</v>
      </c>
      <c r="D6921" s="29">
        <v>46002</v>
      </c>
      <c r="E6921" s="184" t="str">
        <f t="shared" si="438"/>
        <v/>
      </c>
      <c r="F6921" s="184" t="str">
        <f t="shared" si="439"/>
        <v/>
      </c>
      <c r="G6921" s="184" t="str">
        <f t="shared" si="440"/>
        <v/>
      </c>
      <c r="H6921" s="184" t="str">
        <f t="shared" si="441"/>
        <v/>
      </c>
      <c r="L6921">
        <v>643.3273488928786</v>
      </c>
      <c r="R6921">
        <v>997.40674200000001</v>
      </c>
      <c r="S6921" t="s">
        <v>201</v>
      </c>
      <c r="T6921" s="221">
        <v>45566.313194444447</v>
      </c>
    </row>
    <row r="6922" spans="1:20" x14ac:dyDescent="0.35">
      <c r="A6922" t="s">
        <v>112</v>
      </c>
      <c r="B6922" t="s">
        <v>70</v>
      </c>
      <c r="C6922" t="s">
        <v>92</v>
      </c>
      <c r="D6922" s="29">
        <v>46003</v>
      </c>
      <c r="E6922" s="184" t="str">
        <f t="shared" si="438"/>
        <v/>
      </c>
      <c r="F6922" s="184" t="str">
        <f t="shared" si="439"/>
        <v/>
      </c>
      <c r="G6922" s="184" t="str">
        <f t="shared" si="440"/>
        <v/>
      </c>
      <c r="H6922" s="184" t="str">
        <f t="shared" si="441"/>
        <v/>
      </c>
      <c r="L6922">
        <v>643.3273488928786</v>
      </c>
      <c r="R6922">
        <v>997.40674200000001</v>
      </c>
      <c r="S6922" t="s">
        <v>201</v>
      </c>
      <c r="T6922" s="221">
        <v>45566.313194444447</v>
      </c>
    </row>
    <row r="6923" spans="1:20" x14ac:dyDescent="0.35">
      <c r="A6923" t="s">
        <v>112</v>
      </c>
      <c r="B6923" t="s">
        <v>70</v>
      </c>
      <c r="C6923" t="s">
        <v>92</v>
      </c>
      <c r="D6923" s="29">
        <v>46004</v>
      </c>
      <c r="E6923" s="184" t="str">
        <f t="shared" si="438"/>
        <v/>
      </c>
      <c r="F6923" s="184" t="str">
        <f t="shared" si="439"/>
        <v/>
      </c>
      <c r="G6923" s="184" t="str">
        <f t="shared" si="440"/>
        <v/>
      </c>
      <c r="H6923" s="184" t="str">
        <f t="shared" si="441"/>
        <v/>
      </c>
      <c r="L6923">
        <v>643.3273488928786</v>
      </c>
      <c r="R6923">
        <v>997.40674200000001</v>
      </c>
      <c r="S6923" t="s">
        <v>201</v>
      </c>
      <c r="T6923" s="221">
        <v>45566.313194444447</v>
      </c>
    </row>
    <row r="6924" spans="1:20" x14ac:dyDescent="0.35">
      <c r="A6924" t="s">
        <v>112</v>
      </c>
      <c r="B6924" t="s">
        <v>70</v>
      </c>
      <c r="C6924" t="s">
        <v>92</v>
      </c>
      <c r="D6924" s="29">
        <v>46005</v>
      </c>
      <c r="E6924" s="184" t="str">
        <f t="shared" si="438"/>
        <v/>
      </c>
      <c r="F6924" s="184" t="str">
        <f t="shared" si="439"/>
        <v/>
      </c>
      <c r="G6924" s="184" t="str">
        <f t="shared" si="440"/>
        <v/>
      </c>
      <c r="H6924" s="184" t="str">
        <f t="shared" si="441"/>
        <v/>
      </c>
      <c r="L6924">
        <v>643.3273488928786</v>
      </c>
      <c r="R6924">
        <v>997.40674200000001</v>
      </c>
      <c r="S6924" t="s">
        <v>201</v>
      </c>
      <c r="T6924" s="221">
        <v>45566.313194444447</v>
      </c>
    </row>
    <row r="6925" spans="1:20" x14ac:dyDescent="0.35">
      <c r="A6925" t="s">
        <v>112</v>
      </c>
      <c r="B6925" t="s">
        <v>70</v>
      </c>
      <c r="C6925" t="s">
        <v>92</v>
      </c>
      <c r="D6925" s="29">
        <v>46006</v>
      </c>
      <c r="E6925" s="184" t="str">
        <f t="shared" si="438"/>
        <v/>
      </c>
      <c r="F6925" s="184" t="str">
        <f t="shared" si="439"/>
        <v/>
      </c>
      <c r="G6925" s="184" t="str">
        <f t="shared" si="440"/>
        <v/>
      </c>
      <c r="H6925" s="184" t="str">
        <f t="shared" si="441"/>
        <v/>
      </c>
      <c r="L6925">
        <v>643.3273488928786</v>
      </c>
      <c r="R6925">
        <v>997.40674200000001</v>
      </c>
      <c r="S6925" t="s">
        <v>201</v>
      </c>
      <c r="T6925" s="221">
        <v>45566.313194444447</v>
      </c>
    </row>
    <row r="6926" spans="1:20" x14ac:dyDescent="0.35">
      <c r="A6926" t="s">
        <v>112</v>
      </c>
      <c r="B6926" t="s">
        <v>70</v>
      </c>
      <c r="C6926" t="s">
        <v>92</v>
      </c>
      <c r="D6926" s="29">
        <v>46007</v>
      </c>
      <c r="E6926" s="184" t="str">
        <f t="shared" si="438"/>
        <v/>
      </c>
      <c r="F6926" s="184" t="str">
        <f t="shared" si="439"/>
        <v/>
      </c>
      <c r="G6926" s="184" t="str">
        <f t="shared" si="440"/>
        <v/>
      </c>
      <c r="H6926" s="184" t="str">
        <f t="shared" si="441"/>
        <v/>
      </c>
      <c r="L6926">
        <v>643.3273488928786</v>
      </c>
      <c r="R6926">
        <v>997.40674200000001</v>
      </c>
      <c r="S6926" t="s">
        <v>201</v>
      </c>
      <c r="T6926" s="221">
        <v>45566.313194444447</v>
      </c>
    </row>
    <row r="6927" spans="1:20" x14ac:dyDescent="0.35">
      <c r="A6927" t="s">
        <v>112</v>
      </c>
      <c r="B6927" t="s">
        <v>70</v>
      </c>
      <c r="C6927" t="s">
        <v>92</v>
      </c>
      <c r="D6927" s="29">
        <v>46008</v>
      </c>
      <c r="E6927" s="184" t="str">
        <f t="shared" si="438"/>
        <v/>
      </c>
      <c r="F6927" s="184" t="str">
        <f t="shared" si="439"/>
        <v/>
      </c>
      <c r="G6927" s="184" t="str">
        <f t="shared" si="440"/>
        <v/>
      </c>
      <c r="H6927" s="184" t="str">
        <f t="shared" si="441"/>
        <v/>
      </c>
      <c r="L6927">
        <v>643.3273488928786</v>
      </c>
      <c r="R6927">
        <v>997.40674200000001</v>
      </c>
      <c r="S6927" t="s">
        <v>201</v>
      </c>
      <c r="T6927" s="221">
        <v>45566.313194444447</v>
      </c>
    </row>
    <row r="6928" spans="1:20" x14ac:dyDescent="0.35">
      <c r="A6928" t="s">
        <v>112</v>
      </c>
      <c r="B6928" t="s">
        <v>70</v>
      </c>
      <c r="C6928" t="s">
        <v>92</v>
      </c>
      <c r="D6928" s="29">
        <v>46009</v>
      </c>
      <c r="E6928" s="184" t="str">
        <f t="shared" si="438"/>
        <v/>
      </c>
      <c r="F6928" s="184" t="str">
        <f t="shared" si="439"/>
        <v/>
      </c>
      <c r="G6928" s="184" t="str">
        <f t="shared" si="440"/>
        <v/>
      </c>
      <c r="H6928" s="184" t="str">
        <f t="shared" si="441"/>
        <v/>
      </c>
      <c r="L6928">
        <v>643.3273488928786</v>
      </c>
      <c r="R6928">
        <v>997.40674200000001</v>
      </c>
      <c r="S6928" t="s">
        <v>201</v>
      </c>
      <c r="T6928" s="221">
        <v>45566.313194444447</v>
      </c>
    </row>
    <row r="6929" spans="1:20" x14ac:dyDescent="0.35">
      <c r="A6929" t="s">
        <v>112</v>
      </c>
      <c r="B6929" t="s">
        <v>70</v>
      </c>
      <c r="C6929" t="s">
        <v>92</v>
      </c>
      <c r="D6929" s="29">
        <v>46010</v>
      </c>
      <c r="E6929" s="184" t="str">
        <f t="shared" si="438"/>
        <v/>
      </c>
      <c r="F6929" s="184" t="str">
        <f t="shared" si="439"/>
        <v/>
      </c>
      <c r="G6929" s="184" t="str">
        <f t="shared" si="440"/>
        <v/>
      </c>
      <c r="H6929" s="184" t="str">
        <f t="shared" si="441"/>
        <v/>
      </c>
      <c r="L6929">
        <v>643.3273488928786</v>
      </c>
      <c r="R6929">
        <v>997.40674200000001</v>
      </c>
      <c r="S6929" t="s">
        <v>201</v>
      </c>
      <c r="T6929" s="221">
        <v>45566.313194444447</v>
      </c>
    </row>
    <row r="6930" spans="1:20" x14ac:dyDescent="0.35">
      <c r="A6930" t="s">
        <v>112</v>
      </c>
      <c r="B6930" t="s">
        <v>70</v>
      </c>
      <c r="C6930" t="s">
        <v>92</v>
      </c>
      <c r="D6930" s="29">
        <v>46011</v>
      </c>
      <c r="E6930" s="184" t="str">
        <f t="shared" si="438"/>
        <v/>
      </c>
      <c r="F6930" s="184" t="str">
        <f t="shared" si="439"/>
        <v/>
      </c>
      <c r="G6930" s="184" t="str">
        <f t="shared" si="440"/>
        <v/>
      </c>
      <c r="H6930" s="184" t="str">
        <f t="shared" si="441"/>
        <v/>
      </c>
      <c r="L6930">
        <v>643.3273488928786</v>
      </c>
      <c r="R6930">
        <v>997.40674200000001</v>
      </c>
      <c r="S6930" t="s">
        <v>201</v>
      </c>
      <c r="T6930" s="221">
        <v>45566.313194444447</v>
      </c>
    </row>
    <row r="6931" spans="1:20" x14ac:dyDescent="0.35">
      <c r="A6931" t="s">
        <v>112</v>
      </c>
      <c r="B6931" t="s">
        <v>70</v>
      </c>
      <c r="C6931" t="s">
        <v>92</v>
      </c>
      <c r="D6931" s="29">
        <v>46012</v>
      </c>
      <c r="E6931" s="184" t="str">
        <f t="shared" si="438"/>
        <v/>
      </c>
      <c r="F6931" s="184" t="str">
        <f t="shared" si="439"/>
        <v/>
      </c>
      <c r="G6931" s="184" t="str">
        <f t="shared" si="440"/>
        <v/>
      </c>
      <c r="H6931" s="184" t="str">
        <f t="shared" si="441"/>
        <v/>
      </c>
      <c r="L6931">
        <v>643.3273488928786</v>
      </c>
      <c r="R6931">
        <v>997.40674200000001</v>
      </c>
      <c r="S6931" t="s">
        <v>201</v>
      </c>
      <c r="T6931" s="221">
        <v>45566.313194444447</v>
      </c>
    </row>
    <row r="6932" spans="1:20" x14ac:dyDescent="0.35">
      <c r="A6932" t="s">
        <v>112</v>
      </c>
      <c r="B6932" t="s">
        <v>70</v>
      </c>
      <c r="C6932" t="s">
        <v>92</v>
      </c>
      <c r="D6932" s="29">
        <v>46013</v>
      </c>
      <c r="E6932" s="184" t="str">
        <f t="shared" si="438"/>
        <v/>
      </c>
      <c r="F6932" s="184" t="str">
        <f t="shared" si="439"/>
        <v/>
      </c>
      <c r="G6932" s="184" t="str">
        <f t="shared" si="440"/>
        <v/>
      </c>
      <c r="H6932" s="184" t="str">
        <f t="shared" si="441"/>
        <v/>
      </c>
      <c r="L6932">
        <v>643.3273488928786</v>
      </c>
      <c r="R6932">
        <v>997.40674200000001</v>
      </c>
      <c r="S6932" t="s">
        <v>201</v>
      </c>
      <c r="T6932" s="221">
        <v>45566.313194444447</v>
      </c>
    </row>
    <row r="6933" spans="1:20" x14ac:dyDescent="0.35">
      <c r="A6933" t="s">
        <v>112</v>
      </c>
      <c r="B6933" t="s">
        <v>70</v>
      </c>
      <c r="C6933" t="s">
        <v>92</v>
      </c>
      <c r="D6933" s="29">
        <v>46014</v>
      </c>
      <c r="E6933" s="184" t="str">
        <f t="shared" si="438"/>
        <v/>
      </c>
      <c r="F6933" s="184" t="str">
        <f t="shared" si="439"/>
        <v/>
      </c>
      <c r="G6933" s="184" t="str">
        <f t="shared" si="440"/>
        <v/>
      </c>
      <c r="H6933" s="184" t="str">
        <f t="shared" si="441"/>
        <v/>
      </c>
      <c r="L6933">
        <v>643.3273488928786</v>
      </c>
      <c r="R6933">
        <v>997.40674200000001</v>
      </c>
      <c r="S6933" t="s">
        <v>201</v>
      </c>
      <c r="T6933" s="221">
        <v>45566.313194444447</v>
      </c>
    </row>
    <row r="6934" spans="1:20" x14ac:dyDescent="0.35">
      <c r="A6934" t="s">
        <v>112</v>
      </c>
      <c r="B6934" t="s">
        <v>70</v>
      </c>
      <c r="C6934" t="s">
        <v>92</v>
      </c>
      <c r="D6934" s="29">
        <v>46015</v>
      </c>
      <c r="E6934" s="184" t="str">
        <f t="shared" si="438"/>
        <v/>
      </c>
      <c r="F6934" s="184" t="str">
        <f t="shared" si="439"/>
        <v/>
      </c>
      <c r="G6934" s="184" t="str">
        <f t="shared" si="440"/>
        <v/>
      </c>
      <c r="H6934" s="184" t="str">
        <f t="shared" si="441"/>
        <v/>
      </c>
      <c r="L6934">
        <v>643.3273488928786</v>
      </c>
      <c r="R6934">
        <v>997.40674200000001</v>
      </c>
      <c r="S6934" t="s">
        <v>201</v>
      </c>
      <c r="T6934" s="221">
        <v>45566.313194444447</v>
      </c>
    </row>
    <row r="6935" spans="1:20" x14ac:dyDescent="0.35">
      <c r="A6935" t="s">
        <v>112</v>
      </c>
      <c r="B6935" t="s">
        <v>70</v>
      </c>
      <c r="C6935" t="s">
        <v>92</v>
      </c>
      <c r="D6935" s="29">
        <v>46016</v>
      </c>
      <c r="E6935" s="184" t="str">
        <f t="shared" si="438"/>
        <v/>
      </c>
      <c r="F6935" s="184" t="str">
        <f t="shared" si="439"/>
        <v/>
      </c>
      <c r="G6935" s="184" t="str">
        <f t="shared" si="440"/>
        <v/>
      </c>
      <c r="H6935" s="184" t="str">
        <f t="shared" si="441"/>
        <v/>
      </c>
      <c r="L6935">
        <v>643.3273488928786</v>
      </c>
      <c r="R6935">
        <v>997.40674200000001</v>
      </c>
      <c r="S6935" t="s">
        <v>201</v>
      </c>
      <c r="T6935" s="221">
        <v>45566.313194444447</v>
      </c>
    </row>
    <row r="6936" spans="1:20" x14ac:dyDescent="0.35">
      <c r="A6936" t="s">
        <v>112</v>
      </c>
      <c r="B6936" t="s">
        <v>70</v>
      </c>
      <c r="C6936" t="s">
        <v>92</v>
      </c>
      <c r="D6936" s="29">
        <v>46017</v>
      </c>
      <c r="E6936" s="184" t="str">
        <f t="shared" si="438"/>
        <v/>
      </c>
      <c r="F6936" s="184" t="str">
        <f t="shared" si="439"/>
        <v/>
      </c>
      <c r="G6936" s="184" t="str">
        <f t="shared" si="440"/>
        <v/>
      </c>
      <c r="H6936" s="184" t="str">
        <f t="shared" si="441"/>
        <v/>
      </c>
      <c r="L6936">
        <v>643.3273488928786</v>
      </c>
      <c r="R6936">
        <v>997.40674200000001</v>
      </c>
      <c r="S6936" t="s">
        <v>201</v>
      </c>
      <c r="T6936" s="221">
        <v>45566.313194444447</v>
      </c>
    </row>
    <row r="6937" spans="1:20" x14ac:dyDescent="0.35">
      <c r="A6937" t="s">
        <v>112</v>
      </c>
      <c r="B6937" t="s">
        <v>70</v>
      </c>
      <c r="C6937" t="s">
        <v>92</v>
      </c>
      <c r="D6937" s="29">
        <v>46018</v>
      </c>
      <c r="E6937" s="184" t="str">
        <f t="shared" si="438"/>
        <v/>
      </c>
      <c r="F6937" s="184" t="str">
        <f t="shared" si="439"/>
        <v/>
      </c>
      <c r="G6937" s="184" t="str">
        <f t="shared" si="440"/>
        <v/>
      </c>
      <c r="H6937" s="184" t="str">
        <f t="shared" si="441"/>
        <v/>
      </c>
      <c r="L6937">
        <v>643.3273488928786</v>
      </c>
      <c r="R6937">
        <v>997.40674200000001</v>
      </c>
      <c r="S6937" t="s">
        <v>201</v>
      </c>
      <c r="T6937" s="221">
        <v>45566.313194444447</v>
      </c>
    </row>
    <row r="6938" spans="1:20" x14ac:dyDescent="0.35">
      <c r="A6938" t="s">
        <v>112</v>
      </c>
      <c r="B6938" t="s">
        <v>70</v>
      </c>
      <c r="C6938" t="s">
        <v>92</v>
      </c>
      <c r="D6938" s="29">
        <v>46019</v>
      </c>
      <c r="E6938" s="184" t="str">
        <f t="shared" si="438"/>
        <v/>
      </c>
      <c r="F6938" s="184" t="str">
        <f t="shared" si="439"/>
        <v/>
      </c>
      <c r="G6938" s="184" t="str">
        <f t="shared" si="440"/>
        <v/>
      </c>
      <c r="H6938" s="184" t="str">
        <f t="shared" si="441"/>
        <v/>
      </c>
      <c r="L6938">
        <v>643.3273488928786</v>
      </c>
      <c r="R6938">
        <v>997.40674200000001</v>
      </c>
      <c r="S6938" t="s">
        <v>201</v>
      </c>
      <c r="T6938" s="221">
        <v>45566.313194444447</v>
      </c>
    </row>
    <row r="6939" spans="1:20" x14ac:dyDescent="0.35">
      <c r="A6939" t="s">
        <v>112</v>
      </c>
      <c r="B6939" t="s">
        <v>70</v>
      </c>
      <c r="C6939" t="s">
        <v>92</v>
      </c>
      <c r="D6939" s="29">
        <v>46020</v>
      </c>
      <c r="E6939" s="184" t="str">
        <f t="shared" si="438"/>
        <v/>
      </c>
      <c r="F6939" s="184" t="str">
        <f t="shared" si="439"/>
        <v/>
      </c>
      <c r="G6939" s="184" t="str">
        <f t="shared" si="440"/>
        <v/>
      </c>
      <c r="H6939" s="184" t="str">
        <f t="shared" si="441"/>
        <v/>
      </c>
      <c r="L6939">
        <v>643.3273488928786</v>
      </c>
      <c r="R6939">
        <v>997.40674200000001</v>
      </c>
      <c r="S6939" t="s">
        <v>201</v>
      </c>
      <c r="T6939" s="221">
        <v>45566.313194444447</v>
      </c>
    </row>
    <row r="6940" spans="1:20" x14ac:dyDescent="0.35">
      <c r="A6940" t="s">
        <v>112</v>
      </c>
      <c r="B6940" t="s">
        <v>70</v>
      </c>
      <c r="C6940" t="s">
        <v>92</v>
      </c>
      <c r="D6940" s="29">
        <v>46021</v>
      </c>
      <c r="E6940" s="184" t="str">
        <f t="shared" si="438"/>
        <v/>
      </c>
      <c r="F6940" s="184" t="str">
        <f t="shared" si="439"/>
        <v/>
      </c>
      <c r="G6940" s="184" t="str">
        <f t="shared" si="440"/>
        <v/>
      </c>
      <c r="H6940" s="184" t="str">
        <f t="shared" si="441"/>
        <v/>
      </c>
      <c r="L6940">
        <v>643.3273488928786</v>
      </c>
      <c r="R6940">
        <v>997.40674200000001</v>
      </c>
      <c r="S6940" t="s">
        <v>201</v>
      </c>
      <c r="T6940" s="221">
        <v>45566.313194444447</v>
      </c>
    </row>
    <row r="6941" spans="1:20" x14ac:dyDescent="0.35">
      <c r="A6941" t="s">
        <v>112</v>
      </c>
      <c r="B6941" t="s">
        <v>70</v>
      </c>
      <c r="C6941" t="s">
        <v>92</v>
      </c>
      <c r="D6941" s="29">
        <v>46022</v>
      </c>
      <c r="E6941" s="184" t="str">
        <f t="shared" si="438"/>
        <v/>
      </c>
      <c r="F6941" s="184" t="str">
        <f t="shared" si="439"/>
        <v/>
      </c>
      <c r="G6941" s="184" t="str">
        <f t="shared" si="440"/>
        <v/>
      </c>
      <c r="H6941" s="184" t="str">
        <f t="shared" si="441"/>
        <v/>
      </c>
      <c r="L6941">
        <v>643.3273488928786</v>
      </c>
      <c r="R6941">
        <v>997.40674200000001</v>
      </c>
      <c r="S6941" t="s">
        <v>201</v>
      </c>
      <c r="T6941" s="221">
        <v>45566.313194444447</v>
      </c>
    </row>
    <row r="6942" spans="1:20" x14ac:dyDescent="0.35">
      <c r="A6942" t="s">
        <v>113</v>
      </c>
      <c r="B6942" t="s">
        <v>3</v>
      </c>
      <c r="C6942" t="s">
        <v>97</v>
      </c>
      <c r="D6942" s="29">
        <v>45658</v>
      </c>
      <c r="E6942" s="184" t="str">
        <f t="shared" si="438"/>
        <v/>
      </c>
      <c r="F6942" s="184" t="str">
        <f t="shared" si="439"/>
        <v/>
      </c>
      <c r="G6942" s="184" t="str">
        <f t="shared" si="440"/>
        <v/>
      </c>
      <c r="H6942" s="184" t="str">
        <f t="shared" si="441"/>
        <v/>
      </c>
      <c r="L6942">
        <v>150.60841811290646</v>
      </c>
      <c r="R6942">
        <v>164.572112</v>
      </c>
      <c r="S6942" t="s">
        <v>201</v>
      </c>
      <c r="T6942" s="221">
        <v>45377.345833333333</v>
      </c>
    </row>
    <row r="6943" spans="1:20" x14ac:dyDescent="0.35">
      <c r="A6943" t="s">
        <v>113</v>
      </c>
      <c r="B6943" t="s">
        <v>3</v>
      </c>
      <c r="C6943" t="s">
        <v>97</v>
      </c>
      <c r="D6943" s="29">
        <v>45659</v>
      </c>
      <c r="E6943" s="184" t="str">
        <f t="shared" si="438"/>
        <v/>
      </c>
      <c r="F6943" s="184" t="str">
        <f t="shared" si="439"/>
        <v/>
      </c>
      <c r="G6943" s="184" t="str">
        <f t="shared" si="440"/>
        <v/>
      </c>
      <c r="H6943" s="184" t="str">
        <f t="shared" si="441"/>
        <v/>
      </c>
      <c r="L6943">
        <v>150.60841811290646</v>
      </c>
      <c r="R6943">
        <v>164.572112</v>
      </c>
      <c r="S6943" t="s">
        <v>201</v>
      </c>
      <c r="T6943" s="221">
        <v>45377.345833333333</v>
      </c>
    </row>
    <row r="6944" spans="1:20" x14ac:dyDescent="0.35">
      <c r="A6944" t="s">
        <v>113</v>
      </c>
      <c r="B6944" t="s">
        <v>3</v>
      </c>
      <c r="C6944" t="s">
        <v>97</v>
      </c>
      <c r="D6944" s="29">
        <v>45660</v>
      </c>
      <c r="E6944" s="184" t="str">
        <f t="shared" si="438"/>
        <v/>
      </c>
      <c r="F6944" s="184" t="str">
        <f t="shared" si="439"/>
        <v/>
      </c>
      <c r="G6944" s="184" t="str">
        <f t="shared" si="440"/>
        <v/>
      </c>
      <c r="H6944" s="184" t="str">
        <f t="shared" si="441"/>
        <v/>
      </c>
      <c r="L6944">
        <v>150.60841811290646</v>
      </c>
      <c r="R6944">
        <v>164.572112</v>
      </c>
      <c r="S6944" t="s">
        <v>201</v>
      </c>
      <c r="T6944" s="221">
        <v>45377.345833333333</v>
      </c>
    </row>
    <row r="6945" spans="1:20" x14ac:dyDescent="0.35">
      <c r="A6945" t="s">
        <v>113</v>
      </c>
      <c r="B6945" t="s">
        <v>3</v>
      </c>
      <c r="C6945" t="s">
        <v>97</v>
      </c>
      <c r="D6945" s="29">
        <v>45661</v>
      </c>
      <c r="E6945" s="184" t="str">
        <f t="shared" si="438"/>
        <v/>
      </c>
      <c r="F6945" s="184" t="str">
        <f t="shared" si="439"/>
        <v/>
      </c>
      <c r="G6945" s="184" t="str">
        <f t="shared" si="440"/>
        <v/>
      </c>
      <c r="H6945" s="184" t="str">
        <f t="shared" si="441"/>
        <v/>
      </c>
      <c r="L6945">
        <v>150.60841811290646</v>
      </c>
      <c r="R6945">
        <v>164.572112</v>
      </c>
      <c r="S6945" t="s">
        <v>201</v>
      </c>
      <c r="T6945" s="221">
        <v>45377.345833333333</v>
      </c>
    </row>
    <row r="6946" spans="1:20" x14ac:dyDescent="0.35">
      <c r="A6946" t="s">
        <v>113</v>
      </c>
      <c r="B6946" t="s">
        <v>3</v>
      </c>
      <c r="C6946" t="s">
        <v>97</v>
      </c>
      <c r="D6946" s="29">
        <v>45662</v>
      </c>
      <c r="E6946" s="184" t="str">
        <f t="shared" si="438"/>
        <v/>
      </c>
      <c r="F6946" s="184" t="str">
        <f t="shared" si="439"/>
        <v/>
      </c>
      <c r="G6946" s="184" t="str">
        <f t="shared" si="440"/>
        <v/>
      </c>
      <c r="H6946" s="184" t="str">
        <f t="shared" si="441"/>
        <v/>
      </c>
      <c r="L6946">
        <v>150.60841811290646</v>
      </c>
      <c r="R6946">
        <v>164.572112</v>
      </c>
      <c r="S6946" t="s">
        <v>201</v>
      </c>
      <c r="T6946" s="221">
        <v>45377.345833333333</v>
      </c>
    </row>
    <row r="6947" spans="1:20" x14ac:dyDescent="0.35">
      <c r="A6947" t="s">
        <v>113</v>
      </c>
      <c r="B6947" t="s">
        <v>3</v>
      </c>
      <c r="C6947" t="s">
        <v>97</v>
      </c>
      <c r="D6947" s="29">
        <v>45663</v>
      </c>
      <c r="E6947" s="184" t="str">
        <f t="shared" si="438"/>
        <v/>
      </c>
      <c r="F6947" s="184" t="str">
        <f t="shared" si="439"/>
        <v/>
      </c>
      <c r="G6947" s="184" t="str">
        <f t="shared" si="440"/>
        <v/>
      </c>
      <c r="H6947" s="184" t="str">
        <f t="shared" si="441"/>
        <v/>
      </c>
      <c r="L6947">
        <v>150.60841811290646</v>
      </c>
      <c r="R6947">
        <v>164.572112</v>
      </c>
      <c r="S6947" t="s">
        <v>201</v>
      </c>
      <c r="T6947" s="221">
        <v>45377.345833333333</v>
      </c>
    </row>
    <row r="6948" spans="1:20" x14ac:dyDescent="0.35">
      <c r="A6948" t="s">
        <v>113</v>
      </c>
      <c r="B6948" t="s">
        <v>3</v>
      </c>
      <c r="C6948" t="s">
        <v>97</v>
      </c>
      <c r="D6948" s="29">
        <v>45664</v>
      </c>
      <c r="E6948" s="184" t="str">
        <f t="shared" si="438"/>
        <v/>
      </c>
      <c r="F6948" s="184" t="str">
        <f t="shared" si="439"/>
        <v/>
      </c>
      <c r="G6948" s="184" t="str">
        <f t="shared" si="440"/>
        <v/>
      </c>
      <c r="H6948" s="184" t="str">
        <f t="shared" si="441"/>
        <v/>
      </c>
      <c r="L6948">
        <v>150.60841811290646</v>
      </c>
      <c r="R6948">
        <v>164.572112</v>
      </c>
      <c r="S6948" t="s">
        <v>201</v>
      </c>
      <c r="T6948" s="221">
        <v>45377.345833333333</v>
      </c>
    </row>
    <row r="6949" spans="1:20" x14ac:dyDescent="0.35">
      <c r="A6949" t="s">
        <v>113</v>
      </c>
      <c r="B6949" t="s">
        <v>3</v>
      </c>
      <c r="C6949" t="s">
        <v>97</v>
      </c>
      <c r="D6949" s="29">
        <v>45665</v>
      </c>
      <c r="E6949" s="184" t="str">
        <f t="shared" si="438"/>
        <v/>
      </c>
      <c r="F6949" s="184" t="str">
        <f t="shared" si="439"/>
        <v/>
      </c>
      <c r="G6949" s="184" t="str">
        <f t="shared" si="440"/>
        <v/>
      </c>
      <c r="H6949" s="184" t="str">
        <f t="shared" si="441"/>
        <v/>
      </c>
      <c r="L6949">
        <v>150.60841811290646</v>
      </c>
      <c r="R6949">
        <v>164.572112</v>
      </c>
      <c r="S6949" t="s">
        <v>201</v>
      </c>
      <c r="T6949" s="221">
        <v>45377.345833333333</v>
      </c>
    </row>
    <row r="6950" spans="1:20" x14ac:dyDescent="0.35">
      <c r="A6950" t="s">
        <v>113</v>
      </c>
      <c r="B6950" t="s">
        <v>3</v>
      </c>
      <c r="C6950" t="s">
        <v>97</v>
      </c>
      <c r="D6950" s="29">
        <v>45666</v>
      </c>
      <c r="E6950" s="184" t="str">
        <f t="shared" si="438"/>
        <v/>
      </c>
      <c r="F6950" s="184" t="str">
        <f t="shared" si="439"/>
        <v/>
      </c>
      <c r="G6950" s="184" t="str">
        <f t="shared" si="440"/>
        <v/>
      </c>
      <c r="H6950" s="184" t="str">
        <f t="shared" si="441"/>
        <v/>
      </c>
      <c r="L6950">
        <v>150.60841811290646</v>
      </c>
      <c r="R6950">
        <v>164.572112</v>
      </c>
      <c r="S6950" t="s">
        <v>201</v>
      </c>
      <c r="T6950" s="221">
        <v>45377.345833333333</v>
      </c>
    </row>
    <row r="6951" spans="1:20" x14ac:dyDescent="0.35">
      <c r="A6951" t="s">
        <v>113</v>
      </c>
      <c r="B6951" t="s">
        <v>3</v>
      </c>
      <c r="C6951" t="s">
        <v>97</v>
      </c>
      <c r="D6951" s="29">
        <v>45667</v>
      </c>
      <c r="E6951" s="184" t="str">
        <f t="shared" si="438"/>
        <v/>
      </c>
      <c r="F6951" s="184" t="str">
        <f t="shared" si="439"/>
        <v/>
      </c>
      <c r="G6951" s="184" t="str">
        <f t="shared" si="440"/>
        <v/>
      </c>
      <c r="H6951" s="184" t="str">
        <f t="shared" si="441"/>
        <v/>
      </c>
      <c r="L6951">
        <v>150.60841811290646</v>
      </c>
      <c r="R6951">
        <v>164.572112</v>
      </c>
      <c r="S6951" t="s">
        <v>201</v>
      </c>
      <c r="T6951" s="221">
        <v>45377.345833333333</v>
      </c>
    </row>
    <row r="6952" spans="1:20" x14ac:dyDescent="0.35">
      <c r="A6952" t="s">
        <v>113</v>
      </c>
      <c r="B6952" t="s">
        <v>3</v>
      </c>
      <c r="C6952" t="s">
        <v>97</v>
      </c>
      <c r="D6952" s="29">
        <v>45668</v>
      </c>
      <c r="E6952" s="184" t="str">
        <f t="shared" si="438"/>
        <v/>
      </c>
      <c r="F6952" s="184" t="str">
        <f t="shared" si="439"/>
        <v/>
      </c>
      <c r="G6952" s="184" t="str">
        <f t="shared" si="440"/>
        <v/>
      </c>
      <c r="H6952" s="184" t="str">
        <f t="shared" si="441"/>
        <v/>
      </c>
      <c r="L6952">
        <v>150.60841811290646</v>
      </c>
      <c r="R6952">
        <v>164.572112</v>
      </c>
      <c r="S6952" t="s">
        <v>201</v>
      </c>
      <c r="T6952" s="221">
        <v>45377.345833333333</v>
      </c>
    </row>
    <row r="6953" spans="1:20" x14ac:dyDescent="0.35">
      <c r="A6953" t="s">
        <v>113</v>
      </c>
      <c r="B6953" t="s">
        <v>3</v>
      </c>
      <c r="C6953" t="s">
        <v>97</v>
      </c>
      <c r="D6953" s="29">
        <v>45669</v>
      </c>
      <c r="E6953" s="184" t="str">
        <f t="shared" si="438"/>
        <v/>
      </c>
      <c r="F6953" s="184" t="str">
        <f t="shared" si="439"/>
        <v/>
      </c>
      <c r="G6953" s="184" t="str">
        <f t="shared" si="440"/>
        <v/>
      </c>
      <c r="H6953" s="184" t="str">
        <f t="shared" si="441"/>
        <v/>
      </c>
      <c r="L6953">
        <v>150.60841811290646</v>
      </c>
      <c r="R6953">
        <v>164.572112</v>
      </c>
      <c r="S6953" t="s">
        <v>201</v>
      </c>
      <c r="T6953" s="221">
        <v>45377.345833333333</v>
      </c>
    </row>
    <row r="6954" spans="1:20" x14ac:dyDescent="0.35">
      <c r="A6954" t="s">
        <v>113</v>
      </c>
      <c r="B6954" t="s">
        <v>3</v>
      </c>
      <c r="C6954" t="s">
        <v>97</v>
      </c>
      <c r="D6954" s="29">
        <v>45670</v>
      </c>
      <c r="E6954" s="184" t="str">
        <f t="shared" si="438"/>
        <v/>
      </c>
      <c r="F6954" s="184" t="str">
        <f t="shared" si="439"/>
        <v/>
      </c>
      <c r="G6954" s="184" t="str">
        <f t="shared" si="440"/>
        <v/>
      </c>
      <c r="H6954" s="184" t="str">
        <f t="shared" si="441"/>
        <v/>
      </c>
      <c r="L6954">
        <v>150.60841811290646</v>
      </c>
      <c r="R6954">
        <v>164.572112</v>
      </c>
      <c r="S6954" t="s">
        <v>201</v>
      </c>
      <c r="T6954" s="221">
        <v>45377.345833333333</v>
      </c>
    </row>
    <row r="6955" spans="1:20" x14ac:dyDescent="0.35">
      <c r="A6955" t="s">
        <v>113</v>
      </c>
      <c r="B6955" t="s">
        <v>3</v>
      </c>
      <c r="C6955" t="s">
        <v>97</v>
      </c>
      <c r="D6955" s="29">
        <v>45671</v>
      </c>
      <c r="E6955" s="184" t="str">
        <f t="shared" si="438"/>
        <v/>
      </c>
      <c r="F6955" s="184" t="str">
        <f t="shared" si="439"/>
        <v/>
      </c>
      <c r="G6955" s="184" t="str">
        <f t="shared" si="440"/>
        <v/>
      </c>
      <c r="H6955" s="184" t="str">
        <f t="shared" si="441"/>
        <v/>
      </c>
      <c r="L6955">
        <v>150.60841811290646</v>
      </c>
      <c r="R6955">
        <v>164.572112</v>
      </c>
      <c r="S6955" t="s">
        <v>201</v>
      </c>
      <c r="T6955" s="221">
        <v>45377.345833333333</v>
      </c>
    </row>
    <row r="6956" spans="1:20" x14ac:dyDescent="0.35">
      <c r="A6956" t="s">
        <v>113</v>
      </c>
      <c r="B6956" t="s">
        <v>3</v>
      </c>
      <c r="C6956" t="s">
        <v>97</v>
      </c>
      <c r="D6956" s="29">
        <v>45672</v>
      </c>
      <c r="E6956" s="184" t="str">
        <f t="shared" si="438"/>
        <v/>
      </c>
      <c r="F6956" s="184" t="str">
        <f t="shared" si="439"/>
        <v/>
      </c>
      <c r="G6956" s="184" t="str">
        <f t="shared" si="440"/>
        <v/>
      </c>
      <c r="H6956" s="184" t="str">
        <f t="shared" si="441"/>
        <v/>
      </c>
      <c r="L6956">
        <v>150.60841811290646</v>
      </c>
      <c r="R6956">
        <v>164.572112</v>
      </c>
      <c r="S6956" t="s">
        <v>201</v>
      </c>
      <c r="T6956" s="221">
        <v>45377.345833333333</v>
      </c>
    </row>
    <row r="6957" spans="1:20" x14ac:dyDescent="0.35">
      <c r="A6957" t="s">
        <v>113</v>
      </c>
      <c r="B6957" t="s">
        <v>3</v>
      </c>
      <c r="C6957" t="s">
        <v>97</v>
      </c>
      <c r="D6957" s="29">
        <v>45673</v>
      </c>
      <c r="E6957" s="184" t="str">
        <f t="shared" si="438"/>
        <v/>
      </c>
      <c r="F6957" s="184" t="str">
        <f t="shared" si="439"/>
        <v/>
      </c>
      <c r="G6957" s="184" t="str">
        <f t="shared" si="440"/>
        <v/>
      </c>
      <c r="H6957" s="184" t="str">
        <f t="shared" si="441"/>
        <v/>
      </c>
      <c r="L6957">
        <v>150.60841811290646</v>
      </c>
      <c r="R6957">
        <v>164.572112</v>
      </c>
      <c r="S6957" t="s">
        <v>201</v>
      </c>
      <c r="T6957" s="221">
        <v>45377.345833333333</v>
      </c>
    </row>
    <row r="6958" spans="1:20" x14ac:dyDescent="0.35">
      <c r="A6958" t="s">
        <v>113</v>
      </c>
      <c r="B6958" t="s">
        <v>3</v>
      </c>
      <c r="C6958" t="s">
        <v>97</v>
      </c>
      <c r="D6958" s="29">
        <v>45674</v>
      </c>
      <c r="E6958" s="184" t="str">
        <f t="shared" si="438"/>
        <v/>
      </c>
      <c r="F6958" s="184" t="str">
        <f t="shared" si="439"/>
        <v/>
      </c>
      <c r="G6958" s="184" t="str">
        <f t="shared" si="440"/>
        <v/>
      </c>
      <c r="H6958" s="184" t="str">
        <f t="shared" si="441"/>
        <v/>
      </c>
      <c r="L6958">
        <v>150.60841811290646</v>
      </c>
      <c r="R6958">
        <v>164.572112</v>
      </c>
      <c r="S6958" t="s">
        <v>201</v>
      </c>
      <c r="T6958" s="221">
        <v>45377.345833333333</v>
      </c>
    </row>
    <row r="6959" spans="1:20" x14ac:dyDescent="0.35">
      <c r="A6959" t="s">
        <v>113</v>
      </c>
      <c r="B6959" t="s">
        <v>3</v>
      </c>
      <c r="C6959" t="s">
        <v>97</v>
      </c>
      <c r="D6959" s="29">
        <v>45675</v>
      </c>
      <c r="E6959" s="184" t="str">
        <f t="shared" si="438"/>
        <v/>
      </c>
      <c r="F6959" s="184" t="str">
        <f t="shared" si="439"/>
        <v/>
      </c>
      <c r="G6959" s="184" t="str">
        <f t="shared" si="440"/>
        <v/>
      </c>
      <c r="H6959" s="184" t="str">
        <f t="shared" si="441"/>
        <v/>
      </c>
      <c r="L6959">
        <v>150.60841811290646</v>
      </c>
      <c r="R6959">
        <v>164.572112</v>
      </c>
      <c r="S6959" t="s">
        <v>201</v>
      </c>
      <c r="T6959" s="221">
        <v>45377.345833333333</v>
      </c>
    </row>
    <row r="6960" spans="1:20" x14ac:dyDescent="0.35">
      <c r="A6960" t="s">
        <v>113</v>
      </c>
      <c r="B6960" t="s">
        <v>3</v>
      </c>
      <c r="C6960" t="s">
        <v>97</v>
      </c>
      <c r="D6960" s="29">
        <v>45676</v>
      </c>
      <c r="E6960" s="184" t="str">
        <f t="shared" si="438"/>
        <v/>
      </c>
      <c r="F6960" s="184" t="str">
        <f t="shared" si="439"/>
        <v/>
      </c>
      <c r="G6960" s="184" t="str">
        <f t="shared" si="440"/>
        <v/>
      </c>
      <c r="H6960" s="184" t="str">
        <f t="shared" si="441"/>
        <v/>
      </c>
      <c r="L6960">
        <v>150.60841811290646</v>
      </c>
      <c r="R6960">
        <v>164.572112</v>
      </c>
      <c r="S6960" t="s">
        <v>201</v>
      </c>
      <c r="T6960" s="221">
        <v>45377.345833333333</v>
      </c>
    </row>
    <row r="6961" spans="1:20" x14ac:dyDescent="0.35">
      <c r="A6961" t="s">
        <v>113</v>
      </c>
      <c r="B6961" t="s">
        <v>3</v>
      </c>
      <c r="C6961" t="s">
        <v>97</v>
      </c>
      <c r="D6961" s="29">
        <v>45677</v>
      </c>
      <c r="E6961" s="184" t="str">
        <f t="shared" si="438"/>
        <v/>
      </c>
      <c r="F6961" s="184" t="str">
        <f t="shared" si="439"/>
        <v/>
      </c>
      <c r="G6961" s="184" t="str">
        <f t="shared" si="440"/>
        <v/>
      </c>
      <c r="H6961" s="184" t="str">
        <f t="shared" si="441"/>
        <v/>
      </c>
      <c r="L6961">
        <v>150.60841811290646</v>
      </c>
      <c r="R6961">
        <v>164.572112</v>
      </c>
      <c r="S6961" t="s">
        <v>201</v>
      </c>
      <c r="T6961" s="221">
        <v>45377.345833333333</v>
      </c>
    </row>
    <row r="6962" spans="1:20" x14ac:dyDescent="0.35">
      <c r="A6962" t="s">
        <v>113</v>
      </c>
      <c r="B6962" t="s">
        <v>3</v>
      </c>
      <c r="C6962" t="s">
        <v>97</v>
      </c>
      <c r="D6962" s="29">
        <v>45678</v>
      </c>
      <c r="E6962" s="184" t="str">
        <f t="shared" si="438"/>
        <v/>
      </c>
      <c r="F6962" s="184" t="str">
        <f t="shared" si="439"/>
        <v/>
      </c>
      <c r="G6962" s="184" t="str">
        <f t="shared" si="440"/>
        <v/>
      </c>
      <c r="H6962" s="184" t="str">
        <f t="shared" si="441"/>
        <v/>
      </c>
      <c r="L6962">
        <v>150.60841811290646</v>
      </c>
      <c r="R6962">
        <v>164.572112</v>
      </c>
      <c r="S6962" t="s">
        <v>201</v>
      </c>
      <c r="T6962" s="221">
        <v>45377.345833333333</v>
      </c>
    </row>
    <row r="6963" spans="1:20" x14ac:dyDescent="0.35">
      <c r="A6963" t="s">
        <v>113</v>
      </c>
      <c r="B6963" t="s">
        <v>3</v>
      </c>
      <c r="C6963" t="s">
        <v>97</v>
      </c>
      <c r="D6963" s="29">
        <v>45679</v>
      </c>
      <c r="E6963" s="184" t="str">
        <f t="shared" si="438"/>
        <v/>
      </c>
      <c r="F6963" s="184" t="str">
        <f t="shared" si="439"/>
        <v/>
      </c>
      <c r="G6963" s="184" t="str">
        <f t="shared" si="440"/>
        <v/>
      </c>
      <c r="H6963" s="184" t="str">
        <f t="shared" si="441"/>
        <v/>
      </c>
      <c r="L6963">
        <v>150.60841811290646</v>
      </c>
      <c r="R6963">
        <v>164.572112</v>
      </c>
      <c r="S6963" t="s">
        <v>201</v>
      </c>
      <c r="T6963" s="221">
        <v>45377.345833333333</v>
      </c>
    </row>
    <row r="6964" spans="1:20" x14ac:dyDescent="0.35">
      <c r="A6964" t="s">
        <v>113</v>
      </c>
      <c r="B6964" t="s">
        <v>3</v>
      </c>
      <c r="C6964" t="s">
        <v>97</v>
      </c>
      <c r="D6964" s="29">
        <v>45680</v>
      </c>
      <c r="E6964" s="184" t="str">
        <f t="shared" si="438"/>
        <v/>
      </c>
      <c r="F6964" s="184" t="str">
        <f t="shared" si="439"/>
        <v/>
      </c>
      <c r="G6964" s="184" t="str">
        <f t="shared" si="440"/>
        <v/>
      </c>
      <c r="H6964" s="184" t="str">
        <f t="shared" si="441"/>
        <v/>
      </c>
      <c r="L6964">
        <v>150.60841811290646</v>
      </c>
      <c r="R6964">
        <v>164.572112</v>
      </c>
      <c r="S6964" t="s">
        <v>201</v>
      </c>
      <c r="T6964" s="221">
        <v>45377.345833333333</v>
      </c>
    </row>
    <row r="6965" spans="1:20" x14ac:dyDescent="0.35">
      <c r="A6965" t="s">
        <v>113</v>
      </c>
      <c r="B6965" t="s">
        <v>3</v>
      </c>
      <c r="C6965" t="s">
        <v>97</v>
      </c>
      <c r="D6965" s="29">
        <v>45681</v>
      </c>
      <c r="E6965" s="184" t="str">
        <f t="shared" si="438"/>
        <v/>
      </c>
      <c r="F6965" s="184" t="str">
        <f t="shared" si="439"/>
        <v/>
      </c>
      <c r="G6965" s="184" t="str">
        <f t="shared" si="440"/>
        <v/>
      </c>
      <c r="H6965" s="184" t="str">
        <f t="shared" si="441"/>
        <v/>
      </c>
      <c r="L6965">
        <v>150.60841811290646</v>
      </c>
      <c r="R6965">
        <v>164.572112</v>
      </c>
      <c r="S6965" t="s">
        <v>201</v>
      </c>
      <c r="T6965" s="221">
        <v>45377.345833333333</v>
      </c>
    </row>
    <row r="6966" spans="1:20" x14ac:dyDescent="0.35">
      <c r="A6966" t="s">
        <v>113</v>
      </c>
      <c r="B6966" t="s">
        <v>3</v>
      </c>
      <c r="C6966" t="s">
        <v>97</v>
      </c>
      <c r="D6966" s="29">
        <v>45682</v>
      </c>
      <c r="E6966" s="184" t="str">
        <f t="shared" si="438"/>
        <v/>
      </c>
      <c r="F6966" s="184" t="str">
        <f t="shared" si="439"/>
        <v/>
      </c>
      <c r="G6966" s="184" t="str">
        <f t="shared" si="440"/>
        <v/>
      </c>
      <c r="H6966" s="184" t="str">
        <f t="shared" si="441"/>
        <v/>
      </c>
      <c r="L6966">
        <v>150.60841811290646</v>
      </c>
      <c r="R6966">
        <v>164.572112</v>
      </c>
      <c r="S6966" t="s">
        <v>201</v>
      </c>
      <c r="T6966" s="221">
        <v>45377.345833333333</v>
      </c>
    </row>
    <row r="6967" spans="1:20" x14ac:dyDescent="0.35">
      <c r="A6967" t="s">
        <v>113</v>
      </c>
      <c r="B6967" t="s">
        <v>3</v>
      </c>
      <c r="C6967" t="s">
        <v>97</v>
      </c>
      <c r="D6967" s="29">
        <v>45683</v>
      </c>
      <c r="E6967" s="184" t="str">
        <f t="shared" si="438"/>
        <v/>
      </c>
      <c r="F6967" s="184" t="str">
        <f t="shared" si="439"/>
        <v/>
      </c>
      <c r="G6967" s="184" t="str">
        <f t="shared" si="440"/>
        <v/>
      </c>
      <c r="H6967" s="184" t="str">
        <f t="shared" si="441"/>
        <v/>
      </c>
      <c r="L6967">
        <v>150.60841811290646</v>
      </c>
      <c r="R6967">
        <v>164.572112</v>
      </c>
      <c r="S6967" t="s">
        <v>201</v>
      </c>
      <c r="T6967" s="221">
        <v>45377.345833333333</v>
      </c>
    </row>
    <row r="6968" spans="1:20" x14ac:dyDescent="0.35">
      <c r="A6968" t="s">
        <v>113</v>
      </c>
      <c r="B6968" t="s">
        <v>3</v>
      </c>
      <c r="C6968" t="s">
        <v>97</v>
      </c>
      <c r="D6968" s="29">
        <v>45684</v>
      </c>
      <c r="E6968" s="184" t="str">
        <f t="shared" si="438"/>
        <v/>
      </c>
      <c r="F6968" s="184" t="str">
        <f t="shared" si="439"/>
        <v/>
      </c>
      <c r="G6968" s="184" t="str">
        <f t="shared" si="440"/>
        <v/>
      </c>
      <c r="H6968" s="184" t="str">
        <f t="shared" si="441"/>
        <v/>
      </c>
      <c r="L6968">
        <v>150.60841811290646</v>
      </c>
      <c r="R6968">
        <v>164.572112</v>
      </c>
      <c r="S6968" t="s">
        <v>201</v>
      </c>
      <c r="T6968" s="221">
        <v>45377.345833333333</v>
      </c>
    </row>
    <row r="6969" spans="1:20" x14ac:dyDescent="0.35">
      <c r="A6969" t="s">
        <v>113</v>
      </c>
      <c r="B6969" t="s">
        <v>3</v>
      </c>
      <c r="C6969" t="s">
        <v>97</v>
      </c>
      <c r="D6969" s="29">
        <v>45685</v>
      </c>
      <c r="E6969" s="184" t="str">
        <f t="shared" si="438"/>
        <v/>
      </c>
      <c r="F6969" s="184" t="str">
        <f t="shared" si="439"/>
        <v/>
      </c>
      <c r="G6969" s="184" t="str">
        <f t="shared" si="440"/>
        <v/>
      </c>
      <c r="H6969" s="184" t="str">
        <f t="shared" si="441"/>
        <v/>
      </c>
      <c r="L6969">
        <v>150.60841811290646</v>
      </c>
      <c r="R6969">
        <v>164.572112</v>
      </c>
      <c r="S6969" t="s">
        <v>201</v>
      </c>
      <c r="T6969" s="221">
        <v>45377.345833333333</v>
      </c>
    </row>
    <row r="6970" spans="1:20" x14ac:dyDescent="0.35">
      <c r="A6970" t="s">
        <v>113</v>
      </c>
      <c r="B6970" t="s">
        <v>3</v>
      </c>
      <c r="C6970" t="s">
        <v>97</v>
      </c>
      <c r="D6970" s="29">
        <v>45686</v>
      </c>
      <c r="E6970" s="184" t="str">
        <f t="shared" si="438"/>
        <v/>
      </c>
      <c r="F6970" s="184" t="str">
        <f t="shared" si="439"/>
        <v/>
      </c>
      <c r="G6970" s="184" t="str">
        <f t="shared" si="440"/>
        <v/>
      </c>
      <c r="H6970" s="184" t="str">
        <f t="shared" si="441"/>
        <v/>
      </c>
      <c r="L6970">
        <v>150.60841811290646</v>
      </c>
      <c r="R6970">
        <v>164.572112</v>
      </c>
      <c r="S6970" t="s">
        <v>201</v>
      </c>
      <c r="T6970" s="221">
        <v>45377.345833333333</v>
      </c>
    </row>
    <row r="6971" spans="1:20" x14ac:dyDescent="0.35">
      <c r="A6971" t="s">
        <v>113</v>
      </c>
      <c r="B6971" t="s">
        <v>3</v>
      </c>
      <c r="C6971" t="s">
        <v>97</v>
      </c>
      <c r="D6971" s="29">
        <v>45687</v>
      </c>
      <c r="E6971" s="184" t="str">
        <f t="shared" si="438"/>
        <v/>
      </c>
      <c r="F6971" s="184" t="str">
        <f t="shared" si="439"/>
        <v/>
      </c>
      <c r="G6971" s="184" t="str">
        <f t="shared" si="440"/>
        <v/>
      </c>
      <c r="H6971" s="184" t="str">
        <f t="shared" si="441"/>
        <v/>
      </c>
      <c r="L6971">
        <v>150.60841811290646</v>
      </c>
      <c r="R6971">
        <v>164.572112</v>
      </c>
      <c r="S6971" t="s">
        <v>201</v>
      </c>
      <c r="T6971" s="221">
        <v>45377.345833333333</v>
      </c>
    </row>
    <row r="6972" spans="1:20" x14ac:dyDescent="0.35">
      <c r="A6972" t="s">
        <v>113</v>
      </c>
      <c r="B6972" t="s">
        <v>3</v>
      </c>
      <c r="C6972" t="s">
        <v>97</v>
      </c>
      <c r="D6972" s="29">
        <v>45688</v>
      </c>
      <c r="E6972" s="184" t="str">
        <f t="shared" si="438"/>
        <v/>
      </c>
      <c r="F6972" s="184" t="str">
        <f t="shared" si="439"/>
        <v/>
      </c>
      <c r="G6972" s="184" t="str">
        <f t="shared" si="440"/>
        <v/>
      </c>
      <c r="H6972" s="184" t="str">
        <f t="shared" si="441"/>
        <v/>
      </c>
      <c r="L6972">
        <v>150.60841811290646</v>
      </c>
      <c r="R6972">
        <v>164.572112</v>
      </c>
      <c r="S6972" t="s">
        <v>201</v>
      </c>
      <c r="T6972" s="221">
        <v>45377.345833333333</v>
      </c>
    </row>
    <row r="6973" spans="1:20" x14ac:dyDescent="0.35">
      <c r="A6973" t="s">
        <v>113</v>
      </c>
      <c r="B6973" t="s">
        <v>3</v>
      </c>
      <c r="C6973" t="s">
        <v>97</v>
      </c>
      <c r="D6973" s="29">
        <v>45689</v>
      </c>
      <c r="E6973" s="184" t="str">
        <f t="shared" si="438"/>
        <v/>
      </c>
      <c r="F6973" s="184" t="str">
        <f t="shared" si="439"/>
        <v/>
      </c>
      <c r="G6973" s="184" t="str">
        <f t="shared" si="440"/>
        <v/>
      </c>
      <c r="H6973" s="184" t="str">
        <f t="shared" si="441"/>
        <v/>
      </c>
      <c r="L6973">
        <v>150.60841811290646</v>
      </c>
      <c r="R6973">
        <v>164.572112</v>
      </c>
      <c r="S6973" t="s">
        <v>201</v>
      </c>
      <c r="T6973" s="221">
        <v>45377.345833333333</v>
      </c>
    </row>
    <row r="6974" spans="1:20" x14ac:dyDescent="0.35">
      <c r="A6974" t="s">
        <v>113</v>
      </c>
      <c r="B6974" t="s">
        <v>3</v>
      </c>
      <c r="C6974" t="s">
        <v>97</v>
      </c>
      <c r="D6974" s="29">
        <v>45690</v>
      </c>
      <c r="E6974" s="184" t="str">
        <f t="shared" si="438"/>
        <v/>
      </c>
      <c r="F6974" s="184" t="str">
        <f t="shared" si="439"/>
        <v/>
      </c>
      <c r="G6974" s="184" t="str">
        <f t="shared" si="440"/>
        <v/>
      </c>
      <c r="H6974" s="184" t="str">
        <f t="shared" si="441"/>
        <v/>
      </c>
      <c r="L6974">
        <v>150.60841811290646</v>
      </c>
      <c r="R6974">
        <v>164.572112</v>
      </c>
      <c r="S6974" t="s">
        <v>201</v>
      </c>
      <c r="T6974" s="221">
        <v>45377.345833333333</v>
      </c>
    </row>
    <row r="6975" spans="1:20" x14ac:dyDescent="0.35">
      <c r="A6975" t="s">
        <v>113</v>
      </c>
      <c r="B6975" t="s">
        <v>3</v>
      </c>
      <c r="C6975" t="s">
        <v>97</v>
      </c>
      <c r="D6975" s="29">
        <v>45691</v>
      </c>
      <c r="E6975" s="184" t="str">
        <f t="shared" si="438"/>
        <v/>
      </c>
      <c r="F6975" s="184" t="str">
        <f t="shared" si="439"/>
        <v/>
      </c>
      <c r="G6975" s="184" t="str">
        <f t="shared" si="440"/>
        <v/>
      </c>
      <c r="H6975" s="184" t="str">
        <f t="shared" si="441"/>
        <v/>
      </c>
      <c r="L6975">
        <v>150.60841811290646</v>
      </c>
      <c r="R6975">
        <v>164.572112</v>
      </c>
      <c r="S6975" t="s">
        <v>201</v>
      </c>
      <c r="T6975" s="221">
        <v>45377.345833333333</v>
      </c>
    </row>
    <row r="6976" spans="1:20" x14ac:dyDescent="0.35">
      <c r="A6976" t="s">
        <v>113</v>
      </c>
      <c r="B6976" t="s">
        <v>3</v>
      </c>
      <c r="C6976" t="s">
        <v>97</v>
      </c>
      <c r="D6976" s="29">
        <v>45692</v>
      </c>
      <c r="E6976" s="184" t="str">
        <f t="shared" si="438"/>
        <v/>
      </c>
      <c r="F6976" s="184" t="str">
        <f t="shared" si="439"/>
        <v/>
      </c>
      <c r="G6976" s="184" t="str">
        <f t="shared" si="440"/>
        <v/>
      </c>
      <c r="H6976" s="184" t="str">
        <f t="shared" si="441"/>
        <v/>
      </c>
      <c r="L6976">
        <v>150.60841811290646</v>
      </c>
      <c r="R6976">
        <v>164.572112</v>
      </c>
      <c r="S6976" t="s">
        <v>201</v>
      </c>
      <c r="T6976" s="221">
        <v>45377.345833333333</v>
      </c>
    </row>
    <row r="6977" spans="1:20" x14ac:dyDescent="0.35">
      <c r="A6977" t="s">
        <v>113</v>
      </c>
      <c r="B6977" t="s">
        <v>3</v>
      </c>
      <c r="C6977" t="s">
        <v>97</v>
      </c>
      <c r="D6977" s="29">
        <v>45693</v>
      </c>
      <c r="E6977" s="184" t="str">
        <f t="shared" si="438"/>
        <v/>
      </c>
      <c r="F6977" s="184" t="str">
        <f t="shared" si="439"/>
        <v/>
      </c>
      <c r="G6977" s="184" t="str">
        <f t="shared" si="440"/>
        <v/>
      </c>
      <c r="H6977" s="184" t="str">
        <f t="shared" si="441"/>
        <v/>
      </c>
      <c r="L6977">
        <v>150.60841811290646</v>
      </c>
      <c r="R6977">
        <v>164.572112</v>
      </c>
      <c r="S6977" t="s">
        <v>201</v>
      </c>
      <c r="T6977" s="221">
        <v>45377.345833333333</v>
      </c>
    </row>
    <row r="6978" spans="1:20" x14ac:dyDescent="0.35">
      <c r="A6978" t="s">
        <v>113</v>
      </c>
      <c r="B6978" t="s">
        <v>3</v>
      </c>
      <c r="C6978" t="s">
        <v>97</v>
      </c>
      <c r="D6978" s="29">
        <v>45694</v>
      </c>
      <c r="E6978" s="184" t="str">
        <f t="shared" si="438"/>
        <v/>
      </c>
      <c r="F6978" s="184" t="str">
        <f t="shared" si="439"/>
        <v/>
      </c>
      <c r="G6978" s="184" t="str">
        <f t="shared" si="440"/>
        <v/>
      </c>
      <c r="H6978" s="184" t="str">
        <f t="shared" si="441"/>
        <v/>
      </c>
      <c r="L6978">
        <v>150.60841811290646</v>
      </c>
      <c r="R6978">
        <v>164.572112</v>
      </c>
      <c r="S6978" t="s">
        <v>201</v>
      </c>
      <c r="T6978" s="221">
        <v>45377.345833333333</v>
      </c>
    </row>
    <row r="6979" spans="1:20" x14ac:dyDescent="0.35">
      <c r="A6979" t="s">
        <v>113</v>
      </c>
      <c r="B6979" t="s">
        <v>3</v>
      </c>
      <c r="C6979" t="s">
        <v>97</v>
      </c>
      <c r="D6979" s="29">
        <v>45695</v>
      </c>
      <c r="E6979" s="184" t="str">
        <f t="shared" si="438"/>
        <v/>
      </c>
      <c r="F6979" s="184" t="str">
        <f t="shared" si="439"/>
        <v/>
      </c>
      <c r="G6979" s="184" t="str">
        <f t="shared" si="440"/>
        <v/>
      </c>
      <c r="H6979" s="184" t="str">
        <f t="shared" si="441"/>
        <v/>
      </c>
      <c r="L6979">
        <v>150.60841811290646</v>
      </c>
      <c r="R6979">
        <v>164.572112</v>
      </c>
      <c r="S6979" t="s">
        <v>201</v>
      </c>
      <c r="T6979" s="221">
        <v>45377.345833333333</v>
      </c>
    </row>
    <row r="6980" spans="1:20" x14ac:dyDescent="0.35">
      <c r="A6980" t="s">
        <v>113</v>
      </c>
      <c r="B6980" t="s">
        <v>3</v>
      </c>
      <c r="C6980" t="s">
        <v>97</v>
      </c>
      <c r="D6980" s="29">
        <v>45696</v>
      </c>
      <c r="E6980" s="184" t="str">
        <f t="shared" si="438"/>
        <v/>
      </c>
      <c r="F6980" s="184" t="str">
        <f t="shared" si="439"/>
        <v/>
      </c>
      <c r="G6980" s="184" t="str">
        <f t="shared" si="440"/>
        <v/>
      </c>
      <c r="H6980" s="184" t="str">
        <f t="shared" si="441"/>
        <v/>
      </c>
      <c r="L6980">
        <v>150.60841811290646</v>
      </c>
      <c r="R6980">
        <v>164.572112</v>
      </c>
      <c r="S6980" t="s">
        <v>201</v>
      </c>
      <c r="T6980" s="221">
        <v>45377.345833333333</v>
      </c>
    </row>
    <row r="6981" spans="1:20" x14ac:dyDescent="0.35">
      <c r="A6981" t="s">
        <v>113</v>
      </c>
      <c r="B6981" t="s">
        <v>3</v>
      </c>
      <c r="C6981" t="s">
        <v>97</v>
      </c>
      <c r="D6981" s="29">
        <v>45697</v>
      </c>
      <c r="E6981" s="184" t="str">
        <f t="shared" si="438"/>
        <v/>
      </c>
      <c r="F6981" s="184" t="str">
        <f t="shared" si="439"/>
        <v/>
      </c>
      <c r="G6981" s="184" t="str">
        <f t="shared" si="440"/>
        <v/>
      </c>
      <c r="H6981" s="184" t="str">
        <f t="shared" si="441"/>
        <v/>
      </c>
      <c r="L6981">
        <v>150.60841811290646</v>
      </c>
      <c r="R6981">
        <v>164.572112</v>
      </c>
      <c r="S6981" t="s">
        <v>201</v>
      </c>
      <c r="T6981" s="221">
        <v>45377.345833333333</v>
      </c>
    </row>
    <row r="6982" spans="1:20" x14ac:dyDescent="0.35">
      <c r="A6982" t="s">
        <v>113</v>
      </c>
      <c r="B6982" t="s">
        <v>3</v>
      </c>
      <c r="C6982" t="s">
        <v>97</v>
      </c>
      <c r="D6982" s="29">
        <v>45698</v>
      </c>
      <c r="E6982" s="184" t="str">
        <f t="shared" si="438"/>
        <v/>
      </c>
      <c r="F6982" s="184" t="str">
        <f t="shared" si="439"/>
        <v/>
      </c>
      <c r="G6982" s="184" t="str">
        <f t="shared" si="440"/>
        <v/>
      </c>
      <c r="H6982" s="184" t="str">
        <f t="shared" si="441"/>
        <v/>
      </c>
      <c r="L6982">
        <v>150.60841811290646</v>
      </c>
      <c r="R6982">
        <v>164.572112</v>
      </c>
      <c r="S6982" t="s">
        <v>201</v>
      </c>
      <c r="T6982" s="221">
        <v>45377.345833333333</v>
      </c>
    </row>
    <row r="6983" spans="1:20" x14ac:dyDescent="0.35">
      <c r="A6983" t="s">
        <v>113</v>
      </c>
      <c r="B6983" t="s">
        <v>3</v>
      </c>
      <c r="C6983" t="s">
        <v>97</v>
      </c>
      <c r="D6983" s="29">
        <v>45699</v>
      </c>
      <c r="E6983" s="184" t="str">
        <f t="shared" si="438"/>
        <v/>
      </c>
      <c r="F6983" s="184" t="str">
        <f t="shared" si="439"/>
        <v/>
      </c>
      <c r="G6983" s="184" t="str">
        <f t="shared" si="440"/>
        <v/>
      </c>
      <c r="H6983" s="184" t="str">
        <f t="shared" si="441"/>
        <v/>
      </c>
      <c r="L6983">
        <v>150.60841811290646</v>
      </c>
      <c r="R6983">
        <v>164.572112</v>
      </c>
      <c r="S6983" t="s">
        <v>201</v>
      </c>
      <c r="T6983" s="221">
        <v>45377.345833333333</v>
      </c>
    </row>
    <row r="6984" spans="1:20" x14ac:dyDescent="0.35">
      <c r="A6984" t="s">
        <v>113</v>
      </c>
      <c r="B6984" t="s">
        <v>3</v>
      </c>
      <c r="C6984" t="s">
        <v>97</v>
      </c>
      <c r="D6984" s="29">
        <v>45700</v>
      </c>
      <c r="E6984" s="184" t="str">
        <f t="shared" ref="E6984:E7047" si="442">IF(J6984="","",IF(L6984=0,0,IF(1-(J6984/L6984)&lt;0,"",1-(J6984/L6984))))</f>
        <v/>
      </c>
      <c r="F6984" s="184" t="str">
        <f t="shared" ref="F6984:F7047" si="443">IF(K6984="","",IF(L6984=0,0,IF(1-(K6984/L6984)&lt;0,"",1-(K6984/L6984))))</f>
        <v/>
      </c>
      <c r="G6984" s="184" t="str">
        <f t="shared" ref="G6984:G7047" si="444">IF(J6984="","",IF(1-(J6984/R6984)&lt;0,"",1-(J6984/R6984)))</f>
        <v/>
      </c>
      <c r="H6984" s="184" t="str">
        <f t="shared" ref="H6984:H7047" si="445">IF(K6984="","",IF(1-(K6984/R6984)&lt;0,"",1-(K6984/R6984)))</f>
        <v/>
      </c>
      <c r="L6984">
        <v>150.60841811290646</v>
      </c>
      <c r="R6984">
        <v>164.572112</v>
      </c>
      <c r="S6984" t="s">
        <v>201</v>
      </c>
      <c r="T6984" s="221">
        <v>45377.345833333333</v>
      </c>
    </row>
    <row r="6985" spans="1:20" x14ac:dyDescent="0.35">
      <c r="A6985" t="s">
        <v>113</v>
      </c>
      <c r="B6985" t="s">
        <v>3</v>
      </c>
      <c r="C6985" t="s">
        <v>97</v>
      </c>
      <c r="D6985" s="29">
        <v>45701</v>
      </c>
      <c r="E6985" s="184" t="str">
        <f t="shared" si="442"/>
        <v/>
      </c>
      <c r="F6985" s="184" t="str">
        <f t="shared" si="443"/>
        <v/>
      </c>
      <c r="G6985" s="184" t="str">
        <f t="shared" si="444"/>
        <v/>
      </c>
      <c r="H6985" s="184" t="str">
        <f t="shared" si="445"/>
        <v/>
      </c>
      <c r="L6985">
        <v>150.60841811290646</v>
      </c>
      <c r="R6985">
        <v>164.572112</v>
      </c>
      <c r="S6985" t="s">
        <v>201</v>
      </c>
      <c r="T6985" s="221">
        <v>45377.345833333333</v>
      </c>
    </row>
    <row r="6986" spans="1:20" x14ac:dyDescent="0.35">
      <c r="A6986" t="s">
        <v>113</v>
      </c>
      <c r="B6986" t="s">
        <v>3</v>
      </c>
      <c r="C6986" t="s">
        <v>97</v>
      </c>
      <c r="D6986" s="29">
        <v>45702</v>
      </c>
      <c r="E6986" s="184" t="str">
        <f t="shared" si="442"/>
        <v/>
      </c>
      <c r="F6986" s="184" t="str">
        <f t="shared" si="443"/>
        <v/>
      </c>
      <c r="G6986" s="184" t="str">
        <f t="shared" si="444"/>
        <v/>
      </c>
      <c r="H6986" s="184" t="str">
        <f t="shared" si="445"/>
        <v/>
      </c>
      <c r="L6986">
        <v>150.60841811290646</v>
      </c>
      <c r="R6986">
        <v>164.572112</v>
      </c>
      <c r="S6986" t="s">
        <v>201</v>
      </c>
      <c r="T6986" s="221">
        <v>45377.345833333333</v>
      </c>
    </row>
    <row r="6987" spans="1:20" x14ac:dyDescent="0.35">
      <c r="A6987" t="s">
        <v>113</v>
      </c>
      <c r="B6987" t="s">
        <v>3</v>
      </c>
      <c r="C6987" t="s">
        <v>97</v>
      </c>
      <c r="D6987" s="29">
        <v>45703</v>
      </c>
      <c r="E6987" s="184" t="str">
        <f t="shared" si="442"/>
        <v/>
      </c>
      <c r="F6987" s="184" t="str">
        <f t="shared" si="443"/>
        <v/>
      </c>
      <c r="G6987" s="184" t="str">
        <f t="shared" si="444"/>
        <v/>
      </c>
      <c r="H6987" s="184" t="str">
        <f t="shared" si="445"/>
        <v/>
      </c>
      <c r="L6987">
        <v>150.60841811290646</v>
      </c>
      <c r="R6987">
        <v>164.572112</v>
      </c>
      <c r="S6987" t="s">
        <v>201</v>
      </c>
      <c r="T6987" s="221">
        <v>45377.345833333333</v>
      </c>
    </row>
    <row r="6988" spans="1:20" x14ac:dyDescent="0.35">
      <c r="A6988" t="s">
        <v>113</v>
      </c>
      <c r="B6988" t="s">
        <v>3</v>
      </c>
      <c r="C6988" t="s">
        <v>97</v>
      </c>
      <c r="D6988" s="29">
        <v>45704</v>
      </c>
      <c r="E6988" s="184" t="str">
        <f t="shared" si="442"/>
        <v/>
      </c>
      <c r="F6988" s="184" t="str">
        <f t="shared" si="443"/>
        <v/>
      </c>
      <c r="G6988" s="184" t="str">
        <f t="shared" si="444"/>
        <v/>
      </c>
      <c r="H6988" s="184" t="str">
        <f t="shared" si="445"/>
        <v/>
      </c>
      <c r="L6988">
        <v>150.60841811290646</v>
      </c>
      <c r="R6988">
        <v>164.572112</v>
      </c>
      <c r="S6988" t="s">
        <v>201</v>
      </c>
      <c r="T6988" s="221">
        <v>45377.345833333333</v>
      </c>
    </row>
    <row r="6989" spans="1:20" x14ac:dyDescent="0.35">
      <c r="A6989" t="s">
        <v>113</v>
      </c>
      <c r="B6989" t="s">
        <v>3</v>
      </c>
      <c r="C6989" t="s">
        <v>97</v>
      </c>
      <c r="D6989" s="29">
        <v>45705</v>
      </c>
      <c r="E6989" s="184" t="str">
        <f t="shared" si="442"/>
        <v/>
      </c>
      <c r="F6989" s="184" t="str">
        <f t="shared" si="443"/>
        <v/>
      </c>
      <c r="G6989" s="184" t="str">
        <f t="shared" si="444"/>
        <v/>
      </c>
      <c r="H6989" s="184" t="str">
        <f t="shared" si="445"/>
        <v/>
      </c>
      <c r="L6989">
        <v>150.60841811290646</v>
      </c>
      <c r="R6989">
        <v>164.572112</v>
      </c>
      <c r="S6989" t="s">
        <v>201</v>
      </c>
      <c r="T6989" s="221">
        <v>45377.345833333333</v>
      </c>
    </row>
    <row r="6990" spans="1:20" x14ac:dyDescent="0.35">
      <c r="A6990" t="s">
        <v>113</v>
      </c>
      <c r="B6990" t="s">
        <v>3</v>
      </c>
      <c r="C6990" t="s">
        <v>97</v>
      </c>
      <c r="D6990" s="29">
        <v>45706</v>
      </c>
      <c r="E6990" s="184" t="str">
        <f t="shared" si="442"/>
        <v/>
      </c>
      <c r="F6990" s="184" t="str">
        <f t="shared" si="443"/>
        <v/>
      </c>
      <c r="G6990" s="184" t="str">
        <f t="shared" si="444"/>
        <v/>
      </c>
      <c r="H6990" s="184" t="str">
        <f t="shared" si="445"/>
        <v/>
      </c>
      <c r="L6990">
        <v>150.60841811290646</v>
      </c>
      <c r="R6990">
        <v>164.572112</v>
      </c>
      <c r="S6990" t="s">
        <v>201</v>
      </c>
      <c r="T6990" s="221">
        <v>45377.345833333333</v>
      </c>
    </row>
    <row r="6991" spans="1:20" x14ac:dyDescent="0.35">
      <c r="A6991" t="s">
        <v>113</v>
      </c>
      <c r="B6991" t="s">
        <v>3</v>
      </c>
      <c r="C6991" t="s">
        <v>97</v>
      </c>
      <c r="D6991" s="29">
        <v>45707</v>
      </c>
      <c r="E6991" s="184" t="str">
        <f t="shared" si="442"/>
        <v/>
      </c>
      <c r="F6991" s="184" t="str">
        <f t="shared" si="443"/>
        <v/>
      </c>
      <c r="G6991" s="184" t="str">
        <f t="shared" si="444"/>
        <v/>
      </c>
      <c r="H6991" s="184" t="str">
        <f t="shared" si="445"/>
        <v/>
      </c>
      <c r="L6991">
        <v>150.60841811290646</v>
      </c>
      <c r="R6991">
        <v>164.572112</v>
      </c>
      <c r="S6991" t="s">
        <v>201</v>
      </c>
      <c r="T6991" s="221">
        <v>45377.345833333333</v>
      </c>
    </row>
    <row r="6992" spans="1:20" x14ac:dyDescent="0.35">
      <c r="A6992" t="s">
        <v>113</v>
      </c>
      <c r="B6992" t="s">
        <v>3</v>
      </c>
      <c r="C6992" t="s">
        <v>97</v>
      </c>
      <c r="D6992" s="29">
        <v>45708</v>
      </c>
      <c r="E6992" s="184" t="str">
        <f t="shared" si="442"/>
        <v/>
      </c>
      <c r="F6992" s="184" t="str">
        <f t="shared" si="443"/>
        <v/>
      </c>
      <c r="G6992" s="184" t="str">
        <f t="shared" si="444"/>
        <v/>
      </c>
      <c r="H6992" s="184" t="str">
        <f t="shared" si="445"/>
        <v/>
      </c>
      <c r="L6992">
        <v>150.60841811290646</v>
      </c>
      <c r="R6992">
        <v>164.572112</v>
      </c>
      <c r="S6992" t="s">
        <v>201</v>
      </c>
      <c r="T6992" s="221">
        <v>45377.345833333333</v>
      </c>
    </row>
    <row r="6993" spans="1:20" x14ac:dyDescent="0.35">
      <c r="A6993" t="s">
        <v>113</v>
      </c>
      <c r="B6993" t="s">
        <v>3</v>
      </c>
      <c r="C6993" t="s">
        <v>97</v>
      </c>
      <c r="D6993" s="29">
        <v>45709</v>
      </c>
      <c r="E6993" s="184" t="str">
        <f t="shared" si="442"/>
        <v/>
      </c>
      <c r="F6993" s="184" t="str">
        <f t="shared" si="443"/>
        <v/>
      </c>
      <c r="G6993" s="184" t="str">
        <f t="shared" si="444"/>
        <v/>
      </c>
      <c r="H6993" s="184" t="str">
        <f t="shared" si="445"/>
        <v/>
      </c>
      <c r="L6993">
        <v>150.60841811290646</v>
      </c>
      <c r="R6993">
        <v>164.572112</v>
      </c>
      <c r="S6993" t="s">
        <v>201</v>
      </c>
      <c r="T6993" s="221">
        <v>45377.345833333333</v>
      </c>
    </row>
    <row r="6994" spans="1:20" x14ac:dyDescent="0.35">
      <c r="A6994" t="s">
        <v>113</v>
      </c>
      <c r="B6994" t="s">
        <v>3</v>
      </c>
      <c r="C6994" t="s">
        <v>97</v>
      </c>
      <c r="D6994" s="29">
        <v>45710</v>
      </c>
      <c r="E6994" s="184" t="str">
        <f t="shared" si="442"/>
        <v/>
      </c>
      <c r="F6994" s="184" t="str">
        <f t="shared" si="443"/>
        <v/>
      </c>
      <c r="G6994" s="184" t="str">
        <f t="shared" si="444"/>
        <v/>
      </c>
      <c r="H6994" s="184" t="str">
        <f t="shared" si="445"/>
        <v/>
      </c>
      <c r="L6994">
        <v>150.60841811290646</v>
      </c>
      <c r="R6994">
        <v>164.572112</v>
      </c>
      <c r="S6994" t="s">
        <v>201</v>
      </c>
      <c r="T6994" s="221">
        <v>45377.345833333333</v>
      </c>
    </row>
    <row r="6995" spans="1:20" x14ac:dyDescent="0.35">
      <c r="A6995" t="s">
        <v>113</v>
      </c>
      <c r="B6995" t="s">
        <v>3</v>
      </c>
      <c r="C6995" t="s">
        <v>97</v>
      </c>
      <c r="D6995" s="29">
        <v>45711</v>
      </c>
      <c r="E6995" s="184" t="str">
        <f t="shared" si="442"/>
        <v/>
      </c>
      <c r="F6995" s="184" t="str">
        <f t="shared" si="443"/>
        <v/>
      </c>
      <c r="G6995" s="184" t="str">
        <f t="shared" si="444"/>
        <v/>
      </c>
      <c r="H6995" s="184" t="str">
        <f t="shared" si="445"/>
        <v/>
      </c>
      <c r="L6995">
        <v>150.60841811290646</v>
      </c>
      <c r="R6995">
        <v>164.572112</v>
      </c>
      <c r="S6995" t="s">
        <v>201</v>
      </c>
      <c r="T6995" s="221">
        <v>45377.345833333333</v>
      </c>
    </row>
    <row r="6996" spans="1:20" x14ac:dyDescent="0.35">
      <c r="A6996" t="s">
        <v>113</v>
      </c>
      <c r="B6996" t="s">
        <v>3</v>
      </c>
      <c r="C6996" t="s">
        <v>97</v>
      </c>
      <c r="D6996" s="29">
        <v>45712</v>
      </c>
      <c r="E6996" s="184" t="str">
        <f t="shared" si="442"/>
        <v/>
      </c>
      <c r="F6996" s="184" t="str">
        <f t="shared" si="443"/>
        <v/>
      </c>
      <c r="G6996" s="184" t="str">
        <f t="shared" si="444"/>
        <v/>
      </c>
      <c r="H6996" s="184" t="str">
        <f t="shared" si="445"/>
        <v/>
      </c>
      <c r="L6996">
        <v>150.60841811290646</v>
      </c>
      <c r="R6996">
        <v>164.572112</v>
      </c>
      <c r="S6996" t="s">
        <v>201</v>
      </c>
      <c r="T6996" s="221">
        <v>45377.345833333333</v>
      </c>
    </row>
    <row r="6997" spans="1:20" x14ac:dyDescent="0.35">
      <c r="A6997" t="s">
        <v>113</v>
      </c>
      <c r="B6997" t="s">
        <v>3</v>
      </c>
      <c r="C6997" t="s">
        <v>97</v>
      </c>
      <c r="D6997" s="29">
        <v>45713</v>
      </c>
      <c r="E6997" s="184" t="str">
        <f t="shared" si="442"/>
        <v/>
      </c>
      <c r="F6997" s="184" t="str">
        <f t="shared" si="443"/>
        <v/>
      </c>
      <c r="G6997" s="184" t="str">
        <f t="shared" si="444"/>
        <v/>
      </c>
      <c r="H6997" s="184" t="str">
        <f t="shared" si="445"/>
        <v/>
      </c>
      <c r="L6997">
        <v>150.60841811290646</v>
      </c>
      <c r="R6997">
        <v>164.572112</v>
      </c>
      <c r="S6997" t="s">
        <v>201</v>
      </c>
      <c r="T6997" s="221">
        <v>45377.345833333333</v>
      </c>
    </row>
    <row r="6998" spans="1:20" x14ac:dyDescent="0.35">
      <c r="A6998" t="s">
        <v>113</v>
      </c>
      <c r="B6998" t="s">
        <v>3</v>
      </c>
      <c r="C6998" t="s">
        <v>97</v>
      </c>
      <c r="D6998" s="29">
        <v>45714</v>
      </c>
      <c r="E6998" s="184" t="str">
        <f t="shared" si="442"/>
        <v/>
      </c>
      <c r="F6998" s="184" t="str">
        <f t="shared" si="443"/>
        <v/>
      </c>
      <c r="G6998" s="184" t="str">
        <f t="shared" si="444"/>
        <v/>
      </c>
      <c r="H6998" s="184" t="str">
        <f t="shared" si="445"/>
        <v/>
      </c>
      <c r="L6998">
        <v>150.60841811290646</v>
      </c>
      <c r="R6998">
        <v>164.572112</v>
      </c>
      <c r="S6998" t="s">
        <v>201</v>
      </c>
      <c r="T6998" s="221">
        <v>45377.345833333333</v>
      </c>
    </row>
    <row r="6999" spans="1:20" x14ac:dyDescent="0.35">
      <c r="A6999" t="s">
        <v>113</v>
      </c>
      <c r="B6999" t="s">
        <v>3</v>
      </c>
      <c r="C6999" t="s">
        <v>97</v>
      </c>
      <c r="D6999" s="29">
        <v>45715</v>
      </c>
      <c r="E6999" s="184" t="str">
        <f t="shared" si="442"/>
        <v/>
      </c>
      <c r="F6999" s="184" t="str">
        <f t="shared" si="443"/>
        <v/>
      </c>
      <c r="G6999" s="184" t="str">
        <f t="shared" si="444"/>
        <v/>
      </c>
      <c r="H6999" s="184" t="str">
        <f t="shared" si="445"/>
        <v/>
      </c>
      <c r="L6999">
        <v>150.60841811290646</v>
      </c>
      <c r="R6999">
        <v>164.572112</v>
      </c>
      <c r="S6999" t="s">
        <v>201</v>
      </c>
      <c r="T6999" s="221">
        <v>45377.345833333333</v>
      </c>
    </row>
    <row r="7000" spans="1:20" x14ac:dyDescent="0.35">
      <c r="A7000" t="s">
        <v>113</v>
      </c>
      <c r="B7000" t="s">
        <v>3</v>
      </c>
      <c r="C7000" t="s">
        <v>97</v>
      </c>
      <c r="D7000" s="29">
        <v>45716</v>
      </c>
      <c r="E7000" s="184" t="str">
        <f t="shared" si="442"/>
        <v/>
      </c>
      <c r="F7000" s="184" t="str">
        <f t="shared" si="443"/>
        <v/>
      </c>
      <c r="G7000" s="184" t="str">
        <f t="shared" si="444"/>
        <v/>
      </c>
      <c r="H7000" s="184" t="str">
        <f t="shared" si="445"/>
        <v/>
      </c>
      <c r="L7000">
        <v>150.60841811290646</v>
      </c>
      <c r="R7000">
        <v>164.572112</v>
      </c>
      <c r="S7000" t="s">
        <v>201</v>
      </c>
      <c r="T7000" s="221">
        <v>45377.345833333333</v>
      </c>
    </row>
    <row r="7001" spans="1:20" x14ac:dyDescent="0.35">
      <c r="A7001" t="s">
        <v>113</v>
      </c>
      <c r="B7001" t="s">
        <v>3</v>
      </c>
      <c r="C7001" t="s">
        <v>97</v>
      </c>
      <c r="D7001" s="29">
        <v>45717</v>
      </c>
      <c r="E7001" s="184" t="str">
        <f t="shared" si="442"/>
        <v/>
      </c>
      <c r="F7001" s="184" t="str">
        <f t="shared" si="443"/>
        <v/>
      </c>
      <c r="G7001" s="184" t="str">
        <f t="shared" si="444"/>
        <v/>
      </c>
      <c r="H7001" s="184" t="str">
        <f t="shared" si="445"/>
        <v/>
      </c>
      <c r="L7001">
        <v>150.60841811290646</v>
      </c>
      <c r="R7001">
        <v>164.572112</v>
      </c>
      <c r="S7001" t="s">
        <v>201</v>
      </c>
      <c r="T7001" s="221">
        <v>45383.313888888886</v>
      </c>
    </row>
    <row r="7002" spans="1:20" x14ac:dyDescent="0.35">
      <c r="A7002" t="s">
        <v>113</v>
      </c>
      <c r="B7002" t="s">
        <v>3</v>
      </c>
      <c r="C7002" t="s">
        <v>97</v>
      </c>
      <c r="D7002" s="29">
        <v>45718</v>
      </c>
      <c r="E7002" s="184" t="str">
        <f t="shared" si="442"/>
        <v/>
      </c>
      <c r="F7002" s="184" t="str">
        <f t="shared" si="443"/>
        <v/>
      </c>
      <c r="G7002" s="184" t="str">
        <f t="shared" si="444"/>
        <v/>
      </c>
      <c r="H7002" s="184" t="str">
        <f t="shared" si="445"/>
        <v/>
      </c>
      <c r="L7002">
        <v>150.60841811290646</v>
      </c>
      <c r="R7002">
        <v>164.572112</v>
      </c>
      <c r="S7002" t="s">
        <v>201</v>
      </c>
      <c r="T7002" s="221">
        <v>45383.314583333333</v>
      </c>
    </row>
    <row r="7003" spans="1:20" x14ac:dyDescent="0.35">
      <c r="A7003" t="s">
        <v>113</v>
      </c>
      <c r="B7003" t="s">
        <v>3</v>
      </c>
      <c r="C7003" t="s">
        <v>97</v>
      </c>
      <c r="D7003" s="29">
        <v>45719</v>
      </c>
      <c r="E7003" s="184" t="str">
        <f t="shared" si="442"/>
        <v/>
      </c>
      <c r="F7003" s="184" t="str">
        <f t="shared" si="443"/>
        <v/>
      </c>
      <c r="G7003" s="184" t="str">
        <f t="shared" si="444"/>
        <v/>
      </c>
      <c r="H7003" s="184" t="str">
        <f t="shared" si="445"/>
        <v/>
      </c>
      <c r="L7003">
        <v>150.60841811290646</v>
      </c>
      <c r="R7003">
        <v>164.572112</v>
      </c>
      <c r="S7003" t="s">
        <v>201</v>
      </c>
      <c r="T7003" s="221">
        <v>45383.314583333333</v>
      </c>
    </row>
    <row r="7004" spans="1:20" x14ac:dyDescent="0.35">
      <c r="A7004" t="s">
        <v>113</v>
      </c>
      <c r="B7004" t="s">
        <v>3</v>
      </c>
      <c r="C7004" t="s">
        <v>97</v>
      </c>
      <c r="D7004" s="29">
        <v>45720</v>
      </c>
      <c r="E7004" s="184" t="str">
        <f t="shared" si="442"/>
        <v/>
      </c>
      <c r="F7004" s="184" t="str">
        <f t="shared" si="443"/>
        <v/>
      </c>
      <c r="G7004" s="184" t="str">
        <f t="shared" si="444"/>
        <v/>
      </c>
      <c r="H7004" s="184" t="str">
        <f t="shared" si="445"/>
        <v/>
      </c>
      <c r="L7004">
        <v>150.60841811290646</v>
      </c>
      <c r="R7004">
        <v>164.572112</v>
      </c>
      <c r="S7004" t="s">
        <v>201</v>
      </c>
      <c r="T7004" s="221">
        <v>45383.314583333333</v>
      </c>
    </row>
    <row r="7005" spans="1:20" x14ac:dyDescent="0.35">
      <c r="A7005" t="s">
        <v>113</v>
      </c>
      <c r="B7005" t="s">
        <v>3</v>
      </c>
      <c r="C7005" t="s">
        <v>97</v>
      </c>
      <c r="D7005" s="29">
        <v>45721</v>
      </c>
      <c r="E7005" s="184" t="str">
        <f t="shared" si="442"/>
        <v/>
      </c>
      <c r="F7005" s="184" t="str">
        <f t="shared" si="443"/>
        <v/>
      </c>
      <c r="G7005" s="184" t="str">
        <f t="shared" si="444"/>
        <v/>
      </c>
      <c r="H7005" s="184" t="str">
        <f t="shared" si="445"/>
        <v/>
      </c>
      <c r="L7005">
        <v>150.60841811290646</v>
      </c>
      <c r="R7005">
        <v>164.572112</v>
      </c>
      <c r="S7005" t="s">
        <v>201</v>
      </c>
      <c r="T7005" s="221">
        <v>45383.314583333333</v>
      </c>
    </row>
    <row r="7006" spans="1:20" x14ac:dyDescent="0.35">
      <c r="A7006" t="s">
        <v>113</v>
      </c>
      <c r="B7006" t="s">
        <v>3</v>
      </c>
      <c r="C7006" t="s">
        <v>97</v>
      </c>
      <c r="D7006" s="29">
        <v>45722</v>
      </c>
      <c r="E7006" s="184" t="str">
        <f t="shared" si="442"/>
        <v/>
      </c>
      <c r="F7006" s="184" t="str">
        <f t="shared" si="443"/>
        <v/>
      </c>
      <c r="G7006" s="184" t="str">
        <f t="shared" si="444"/>
        <v/>
      </c>
      <c r="H7006" s="184" t="str">
        <f t="shared" si="445"/>
        <v/>
      </c>
      <c r="L7006">
        <v>150.60841811290646</v>
      </c>
      <c r="R7006">
        <v>164.572112</v>
      </c>
      <c r="S7006" t="s">
        <v>201</v>
      </c>
      <c r="T7006" s="221">
        <v>45383.314583333333</v>
      </c>
    </row>
    <row r="7007" spans="1:20" x14ac:dyDescent="0.35">
      <c r="A7007" t="s">
        <v>113</v>
      </c>
      <c r="B7007" t="s">
        <v>3</v>
      </c>
      <c r="C7007" t="s">
        <v>97</v>
      </c>
      <c r="D7007" s="29">
        <v>45723</v>
      </c>
      <c r="E7007" s="184" t="str">
        <f t="shared" si="442"/>
        <v/>
      </c>
      <c r="F7007" s="184" t="str">
        <f t="shared" si="443"/>
        <v/>
      </c>
      <c r="G7007" s="184" t="str">
        <f t="shared" si="444"/>
        <v/>
      </c>
      <c r="H7007" s="184" t="str">
        <f t="shared" si="445"/>
        <v/>
      </c>
      <c r="L7007">
        <v>150.60841811290646</v>
      </c>
      <c r="R7007">
        <v>164.572112</v>
      </c>
      <c r="S7007" t="s">
        <v>201</v>
      </c>
      <c r="T7007" s="221">
        <v>45383.314583333333</v>
      </c>
    </row>
    <row r="7008" spans="1:20" x14ac:dyDescent="0.35">
      <c r="A7008" t="s">
        <v>113</v>
      </c>
      <c r="B7008" t="s">
        <v>3</v>
      </c>
      <c r="C7008" t="s">
        <v>97</v>
      </c>
      <c r="D7008" s="29">
        <v>45724</v>
      </c>
      <c r="E7008" s="184" t="str">
        <f t="shared" si="442"/>
        <v/>
      </c>
      <c r="F7008" s="184" t="str">
        <f t="shared" si="443"/>
        <v/>
      </c>
      <c r="G7008" s="184" t="str">
        <f t="shared" si="444"/>
        <v/>
      </c>
      <c r="H7008" s="184" t="str">
        <f t="shared" si="445"/>
        <v/>
      </c>
      <c r="L7008">
        <v>150.60841811290646</v>
      </c>
      <c r="R7008">
        <v>164.572112</v>
      </c>
      <c r="S7008" t="s">
        <v>201</v>
      </c>
      <c r="T7008" s="221">
        <v>45383.314583333333</v>
      </c>
    </row>
    <row r="7009" spans="1:20" x14ac:dyDescent="0.35">
      <c r="A7009" t="s">
        <v>113</v>
      </c>
      <c r="B7009" t="s">
        <v>3</v>
      </c>
      <c r="C7009" t="s">
        <v>97</v>
      </c>
      <c r="D7009" s="29">
        <v>45725</v>
      </c>
      <c r="E7009" s="184" t="str">
        <f t="shared" si="442"/>
        <v/>
      </c>
      <c r="F7009" s="184" t="str">
        <f t="shared" si="443"/>
        <v/>
      </c>
      <c r="G7009" s="184" t="str">
        <f t="shared" si="444"/>
        <v/>
      </c>
      <c r="H7009" s="184" t="str">
        <f t="shared" si="445"/>
        <v/>
      </c>
      <c r="L7009">
        <v>150.60841811290646</v>
      </c>
      <c r="R7009">
        <v>164.572112</v>
      </c>
      <c r="S7009" t="s">
        <v>201</v>
      </c>
      <c r="T7009" s="221">
        <v>45383.314583333333</v>
      </c>
    </row>
    <row r="7010" spans="1:20" x14ac:dyDescent="0.35">
      <c r="A7010" t="s">
        <v>113</v>
      </c>
      <c r="B7010" t="s">
        <v>3</v>
      </c>
      <c r="C7010" t="s">
        <v>97</v>
      </c>
      <c r="D7010" s="29">
        <v>45726</v>
      </c>
      <c r="E7010" s="184" t="str">
        <f t="shared" si="442"/>
        <v/>
      </c>
      <c r="F7010" s="184" t="str">
        <f t="shared" si="443"/>
        <v/>
      </c>
      <c r="G7010" s="184" t="str">
        <f t="shared" si="444"/>
        <v/>
      </c>
      <c r="H7010" s="184" t="str">
        <f t="shared" si="445"/>
        <v/>
      </c>
      <c r="L7010">
        <v>150.60841811290646</v>
      </c>
      <c r="R7010">
        <v>164.572112</v>
      </c>
      <c r="S7010" t="s">
        <v>201</v>
      </c>
      <c r="T7010" s="221">
        <v>45383.314583333333</v>
      </c>
    </row>
    <row r="7011" spans="1:20" x14ac:dyDescent="0.35">
      <c r="A7011" t="s">
        <v>113</v>
      </c>
      <c r="B7011" t="s">
        <v>3</v>
      </c>
      <c r="C7011" t="s">
        <v>97</v>
      </c>
      <c r="D7011" s="29">
        <v>45727</v>
      </c>
      <c r="E7011" s="184" t="str">
        <f t="shared" si="442"/>
        <v/>
      </c>
      <c r="F7011" s="184" t="str">
        <f t="shared" si="443"/>
        <v/>
      </c>
      <c r="G7011" s="184" t="str">
        <f t="shared" si="444"/>
        <v/>
      </c>
      <c r="H7011" s="184" t="str">
        <f t="shared" si="445"/>
        <v/>
      </c>
      <c r="L7011">
        <v>150.60841811290646</v>
      </c>
      <c r="R7011">
        <v>164.572112</v>
      </c>
      <c r="S7011" t="s">
        <v>201</v>
      </c>
      <c r="T7011" s="221">
        <v>45383.314583333333</v>
      </c>
    </row>
    <row r="7012" spans="1:20" x14ac:dyDescent="0.35">
      <c r="A7012" t="s">
        <v>113</v>
      </c>
      <c r="B7012" t="s">
        <v>3</v>
      </c>
      <c r="C7012" t="s">
        <v>97</v>
      </c>
      <c r="D7012" s="29">
        <v>45728</v>
      </c>
      <c r="E7012" s="184" t="str">
        <f t="shared" si="442"/>
        <v/>
      </c>
      <c r="F7012" s="184" t="str">
        <f t="shared" si="443"/>
        <v/>
      </c>
      <c r="G7012" s="184" t="str">
        <f t="shared" si="444"/>
        <v/>
      </c>
      <c r="H7012" s="184" t="str">
        <f t="shared" si="445"/>
        <v/>
      </c>
      <c r="L7012">
        <v>150.60841811290646</v>
      </c>
      <c r="R7012">
        <v>164.572112</v>
      </c>
      <c r="S7012" t="s">
        <v>201</v>
      </c>
      <c r="T7012" s="221">
        <v>45383.314583333333</v>
      </c>
    </row>
    <row r="7013" spans="1:20" x14ac:dyDescent="0.35">
      <c r="A7013" t="s">
        <v>113</v>
      </c>
      <c r="B7013" t="s">
        <v>3</v>
      </c>
      <c r="C7013" t="s">
        <v>97</v>
      </c>
      <c r="D7013" s="29">
        <v>45729</v>
      </c>
      <c r="E7013" s="184" t="str">
        <f t="shared" si="442"/>
        <v/>
      </c>
      <c r="F7013" s="184" t="str">
        <f t="shared" si="443"/>
        <v/>
      </c>
      <c r="G7013" s="184" t="str">
        <f t="shared" si="444"/>
        <v/>
      </c>
      <c r="H7013" s="184" t="str">
        <f t="shared" si="445"/>
        <v/>
      </c>
      <c r="L7013">
        <v>150.60841811290646</v>
      </c>
      <c r="R7013">
        <v>164.572112</v>
      </c>
      <c r="S7013" t="s">
        <v>201</v>
      </c>
      <c r="T7013" s="221">
        <v>45383.314583333333</v>
      </c>
    </row>
    <row r="7014" spans="1:20" x14ac:dyDescent="0.35">
      <c r="A7014" t="s">
        <v>113</v>
      </c>
      <c r="B7014" t="s">
        <v>3</v>
      </c>
      <c r="C7014" t="s">
        <v>97</v>
      </c>
      <c r="D7014" s="29">
        <v>45730</v>
      </c>
      <c r="E7014" s="184" t="str">
        <f t="shared" si="442"/>
        <v/>
      </c>
      <c r="F7014" s="184" t="str">
        <f t="shared" si="443"/>
        <v/>
      </c>
      <c r="G7014" s="184" t="str">
        <f t="shared" si="444"/>
        <v/>
      </c>
      <c r="H7014" s="184" t="str">
        <f t="shared" si="445"/>
        <v/>
      </c>
      <c r="L7014">
        <v>150.60841811290646</v>
      </c>
      <c r="R7014">
        <v>164.572112</v>
      </c>
      <c r="S7014" t="s">
        <v>201</v>
      </c>
      <c r="T7014" s="221">
        <v>45383.314583333333</v>
      </c>
    </row>
    <row r="7015" spans="1:20" x14ac:dyDescent="0.35">
      <c r="A7015" t="s">
        <v>113</v>
      </c>
      <c r="B7015" t="s">
        <v>3</v>
      </c>
      <c r="C7015" t="s">
        <v>97</v>
      </c>
      <c r="D7015" s="29">
        <v>45731</v>
      </c>
      <c r="E7015" s="184" t="str">
        <f t="shared" si="442"/>
        <v/>
      </c>
      <c r="F7015" s="184" t="str">
        <f t="shared" si="443"/>
        <v/>
      </c>
      <c r="G7015" s="184" t="str">
        <f t="shared" si="444"/>
        <v/>
      </c>
      <c r="H7015" s="184" t="str">
        <f t="shared" si="445"/>
        <v/>
      </c>
      <c r="L7015">
        <v>150.60841811290646</v>
      </c>
      <c r="R7015">
        <v>164.572112</v>
      </c>
      <c r="S7015" t="s">
        <v>201</v>
      </c>
      <c r="T7015" s="221">
        <v>45383.314583333333</v>
      </c>
    </row>
    <row r="7016" spans="1:20" x14ac:dyDescent="0.35">
      <c r="A7016" t="s">
        <v>113</v>
      </c>
      <c r="B7016" t="s">
        <v>3</v>
      </c>
      <c r="C7016" t="s">
        <v>97</v>
      </c>
      <c r="D7016" s="29">
        <v>45732</v>
      </c>
      <c r="E7016" s="184" t="str">
        <f t="shared" si="442"/>
        <v/>
      </c>
      <c r="F7016" s="184" t="str">
        <f t="shared" si="443"/>
        <v/>
      </c>
      <c r="G7016" s="184" t="str">
        <f t="shared" si="444"/>
        <v/>
      </c>
      <c r="H7016" s="184" t="str">
        <f t="shared" si="445"/>
        <v/>
      </c>
      <c r="L7016">
        <v>150.60841811290646</v>
      </c>
      <c r="R7016">
        <v>164.572112</v>
      </c>
      <c r="S7016" t="s">
        <v>201</v>
      </c>
      <c r="T7016" s="221">
        <v>45383.314583333333</v>
      </c>
    </row>
    <row r="7017" spans="1:20" x14ac:dyDescent="0.35">
      <c r="A7017" t="s">
        <v>113</v>
      </c>
      <c r="B7017" t="s">
        <v>3</v>
      </c>
      <c r="C7017" t="s">
        <v>97</v>
      </c>
      <c r="D7017" s="29">
        <v>45733</v>
      </c>
      <c r="E7017" s="184" t="str">
        <f t="shared" si="442"/>
        <v/>
      </c>
      <c r="F7017" s="184" t="str">
        <f t="shared" si="443"/>
        <v/>
      </c>
      <c r="G7017" s="184" t="str">
        <f t="shared" si="444"/>
        <v/>
      </c>
      <c r="H7017" s="184" t="str">
        <f t="shared" si="445"/>
        <v/>
      </c>
      <c r="L7017">
        <v>150.60841811290646</v>
      </c>
      <c r="R7017">
        <v>164.572112</v>
      </c>
      <c r="S7017" t="s">
        <v>201</v>
      </c>
      <c r="T7017" s="221">
        <v>45383.314583333333</v>
      </c>
    </row>
    <row r="7018" spans="1:20" x14ac:dyDescent="0.35">
      <c r="A7018" t="s">
        <v>113</v>
      </c>
      <c r="B7018" t="s">
        <v>3</v>
      </c>
      <c r="C7018" t="s">
        <v>97</v>
      </c>
      <c r="D7018" s="29">
        <v>45734</v>
      </c>
      <c r="E7018" s="184" t="str">
        <f t="shared" si="442"/>
        <v/>
      </c>
      <c r="F7018" s="184" t="str">
        <f t="shared" si="443"/>
        <v/>
      </c>
      <c r="G7018" s="184" t="str">
        <f t="shared" si="444"/>
        <v/>
      </c>
      <c r="H7018" s="184" t="str">
        <f t="shared" si="445"/>
        <v/>
      </c>
      <c r="L7018">
        <v>150.60841811290646</v>
      </c>
      <c r="R7018">
        <v>164.572112</v>
      </c>
      <c r="S7018" t="s">
        <v>201</v>
      </c>
      <c r="T7018" s="221">
        <v>45383.314583333333</v>
      </c>
    </row>
    <row r="7019" spans="1:20" x14ac:dyDescent="0.35">
      <c r="A7019" t="s">
        <v>113</v>
      </c>
      <c r="B7019" t="s">
        <v>3</v>
      </c>
      <c r="C7019" t="s">
        <v>97</v>
      </c>
      <c r="D7019" s="29">
        <v>45735</v>
      </c>
      <c r="E7019" s="184" t="str">
        <f t="shared" si="442"/>
        <v/>
      </c>
      <c r="F7019" s="184" t="str">
        <f t="shared" si="443"/>
        <v/>
      </c>
      <c r="G7019" s="184" t="str">
        <f t="shared" si="444"/>
        <v/>
      </c>
      <c r="H7019" s="184" t="str">
        <f t="shared" si="445"/>
        <v/>
      </c>
      <c r="L7019">
        <v>150.60841811290646</v>
      </c>
      <c r="R7019">
        <v>164.572112</v>
      </c>
      <c r="S7019" t="s">
        <v>201</v>
      </c>
      <c r="T7019" s="221">
        <v>45383.314583333333</v>
      </c>
    </row>
    <row r="7020" spans="1:20" x14ac:dyDescent="0.35">
      <c r="A7020" t="s">
        <v>113</v>
      </c>
      <c r="B7020" t="s">
        <v>3</v>
      </c>
      <c r="C7020" t="s">
        <v>97</v>
      </c>
      <c r="D7020" s="29">
        <v>45736</v>
      </c>
      <c r="E7020" s="184" t="str">
        <f t="shared" si="442"/>
        <v/>
      </c>
      <c r="F7020" s="184" t="str">
        <f t="shared" si="443"/>
        <v/>
      </c>
      <c r="G7020" s="184" t="str">
        <f t="shared" si="444"/>
        <v/>
      </c>
      <c r="H7020" s="184" t="str">
        <f t="shared" si="445"/>
        <v/>
      </c>
      <c r="L7020">
        <v>150.60841811290646</v>
      </c>
      <c r="R7020">
        <v>164.572112</v>
      </c>
      <c r="S7020" t="s">
        <v>201</v>
      </c>
      <c r="T7020" s="221">
        <v>45383.31527777778</v>
      </c>
    </row>
    <row r="7021" spans="1:20" x14ac:dyDescent="0.35">
      <c r="A7021" t="s">
        <v>113</v>
      </c>
      <c r="B7021" t="s">
        <v>3</v>
      </c>
      <c r="C7021" t="s">
        <v>97</v>
      </c>
      <c r="D7021" s="29">
        <v>45737</v>
      </c>
      <c r="E7021" s="184" t="str">
        <f t="shared" si="442"/>
        <v/>
      </c>
      <c r="F7021" s="184" t="str">
        <f t="shared" si="443"/>
        <v/>
      </c>
      <c r="G7021" s="184" t="str">
        <f t="shared" si="444"/>
        <v/>
      </c>
      <c r="H7021" s="184" t="str">
        <f t="shared" si="445"/>
        <v/>
      </c>
      <c r="L7021">
        <v>150.60841811290646</v>
      </c>
      <c r="R7021">
        <v>164.572112</v>
      </c>
      <c r="S7021" t="s">
        <v>201</v>
      </c>
      <c r="T7021" s="221">
        <v>45383.31527777778</v>
      </c>
    </row>
    <row r="7022" spans="1:20" x14ac:dyDescent="0.35">
      <c r="A7022" t="s">
        <v>113</v>
      </c>
      <c r="B7022" t="s">
        <v>3</v>
      </c>
      <c r="C7022" t="s">
        <v>97</v>
      </c>
      <c r="D7022" s="29">
        <v>45738</v>
      </c>
      <c r="E7022" s="184" t="str">
        <f t="shared" si="442"/>
        <v/>
      </c>
      <c r="F7022" s="184" t="str">
        <f t="shared" si="443"/>
        <v/>
      </c>
      <c r="G7022" s="184" t="str">
        <f t="shared" si="444"/>
        <v/>
      </c>
      <c r="H7022" s="184" t="str">
        <f t="shared" si="445"/>
        <v/>
      </c>
      <c r="L7022">
        <v>150.60841811290646</v>
      </c>
      <c r="R7022">
        <v>164.572112</v>
      </c>
      <c r="S7022" t="s">
        <v>201</v>
      </c>
      <c r="T7022" s="221">
        <v>45383.31527777778</v>
      </c>
    </row>
    <row r="7023" spans="1:20" x14ac:dyDescent="0.35">
      <c r="A7023" t="s">
        <v>113</v>
      </c>
      <c r="B7023" t="s">
        <v>3</v>
      </c>
      <c r="C7023" t="s">
        <v>97</v>
      </c>
      <c r="D7023" s="29">
        <v>45739</v>
      </c>
      <c r="E7023" s="184" t="str">
        <f t="shared" si="442"/>
        <v/>
      </c>
      <c r="F7023" s="184" t="str">
        <f t="shared" si="443"/>
        <v/>
      </c>
      <c r="G7023" s="184" t="str">
        <f t="shared" si="444"/>
        <v/>
      </c>
      <c r="H7023" s="184" t="str">
        <f t="shared" si="445"/>
        <v/>
      </c>
      <c r="L7023">
        <v>150.60841811290646</v>
      </c>
      <c r="R7023">
        <v>164.572112</v>
      </c>
      <c r="S7023" t="s">
        <v>201</v>
      </c>
      <c r="T7023" s="221">
        <v>45383.31527777778</v>
      </c>
    </row>
    <row r="7024" spans="1:20" x14ac:dyDescent="0.35">
      <c r="A7024" t="s">
        <v>113</v>
      </c>
      <c r="B7024" t="s">
        <v>3</v>
      </c>
      <c r="C7024" t="s">
        <v>97</v>
      </c>
      <c r="D7024" s="29">
        <v>45740</v>
      </c>
      <c r="E7024" s="184" t="str">
        <f t="shared" si="442"/>
        <v/>
      </c>
      <c r="F7024" s="184" t="str">
        <f t="shared" si="443"/>
        <v/>
      </c>
      <c r="G7024" s="184" t="str">
        <f t="shared" si="444"/>
        <v/>
      </c>
      <c r="H7024" s="184" t="str">
        <f t="shared" si="445"/>
        <v/>
      </c>
      <c r="L7024">
        <v>150.60841811290646</v>
      </c>
      <c r="R7024">
        <v>164.572112</v>
      </c>
      <c r="S7024" t="s">
        <v>201</v>
      </c>
      <c r="T7024" s="221">
        <v>45383.31527777778</v>
      </c>
    </row>
    <row r="7025" spans="1:20" x14ac:dyDescent="0.35">
      <c r="A7025" t="s">
        <v>113</v>
      </c>
      <c r="B7025" t="s">
        <v>3</v>
      </c>
      <c r="C7025" t="s">
        <v>97</v>
      </c>
      <c r="D7025" s="29">
        <v>45741</v>
      </c>
      <c r="E7025" s="184" t="str">
        <f t="shared" si="442"/>
        <v/>
      </c>
      <c r="F7025" s="184" t="str">
        <f t="shared" si="443"/>
        <v/>
      </c>
      <c r="G7025" s="184" t="str">
        <f t="shared" si="444"/>
        <v/>
      </c>
      <c r="H7025" s="184" t="str">
        <f t="shared" si="445"/>
        <v/>
      </c>
      <c r="L7025">
        <v>150.60841811290646</v>
      </c>
      <c r="R7025">
        <v>164.572112</v>
      </c>
      <c r="S7025" t="s">
        <v>201</v>
      </c>
      <c r="T7025" s="221">
        <v>45383.31527777778</v>
      </c>
    </row>
    <row r="7026" spans="1:20" x14ac:dyDescent="0.35">
      <c r="A7026" t="s">
        <v>113</v>
      </c>
      <c r="B7026" t="s">
        <v>3</v>
      </c>
      <c r="C7026" t="s">
        <v>97</v>
      </c>
      <c r="D7026" s="29">
        <v>45742</v>
      </c>
      <c r="E7026" s="184" t="str">
        <f t="shared" si="442"/>
        <v/>
      </c>
      <c r="F7026" s="184" t="str">
        <f t="shared" si="443"/>
        <v/>
      </c>
      <c r="G7026" s="184" t="str">
        <f t="shared" si="444"/>
        <v/>
      </c>
      <c r="H7026" s="184" t="str">
        <f t="shared" si="445"/>
        <v/>
      </c>
      <c r="L7026">
        <v>150.60841811290646</v>
      </c>
      <c r="R7026">
        <v>164.572112</v>
      </c>
      <c r="S7026" t="s">
        <v>201</v>
      </c>
      <c r="T7026" s="221">
        <v>45383.31527777778</v>
      </c>
    </row>
    <row r="7027" spans="1:20" x14ac:dyDescent="0.35">
      <c r="A7027" t="s">
        <v>113</v>
      </c>
      <c r="B7027" t="s">
        <v>3</v>
      </c>
      <c r="C7027" t="s">
        <v>97</v>
      </c>
      <c r="D7027" s="29">
        <v>45743</v>
      </c>
      <c r="E7027" s="184" t="str">
        <f t="shared" si="442"/>
        <v/>
      </c>
      <c r="F7027" s="184" t="str">
        <f t="shared" si="443"/>
        <v/>
      </c>
      <c r="G7027" s="184" t="str">
        <f t="shared" si="444"/>
        <v/>
      </c>
      <c r="H7027" s="184" t="str">
        <f t="shared" si="445"/>
        <v/>
      </c>
      <c r="L7027">
        <v>150.60841811290646</v>
      </c>
      <c r="R7027">
        <v>164.572112</v>
      </c>
      <c r="S7027" t="s">
        <v>201</v>
      </c>
      <c r="T7027" s="221">
        <v>45383.31527777778</v>
      </c>
    </row>
    <row r="7028" spans="1:20" x14ac:dyDescent="0.35">
      <c r="A7028" t="s">
        <v>113</v>
      </c>
      <c r="B7028" t="s">
        <v>3</v>
      </c>
      <c r="C7028" t="s">
        <v>97</v>
      </c>
      <c r="D7028" s="29">
        <v>45744</v>
      </c>
      <c r="E7028" s="184" t="str">
        <f t="shared" si="442"/>
        <v/>
      </c>
      <c r="F7028" s="184" t="str">
        <f t="shared" si="443"/>
        <v/>
      </c>
      <c r="G7028" s="184" t="str">
        <f t="shared" si="444"/>
        <v/>
      </c>
      <c r="H7028" s="184" t="str">
        <f t="shared" si="445"/>
        <v/>
      </c>
      <c r="L7028">
        <v>150.60841811290646</v>
      </c>
      <c r="R7028">
        <v>164.572112</v>
      </c>
      <c r="S7028" t="s">
        <v>201</v>
      </c>
      <c r="T7028" s="221">
        <v>45383.31527777778</v>
      </c>
    </row>
    <row r="7029" spans="1:20" x14ac:dyDescent="0.35">
      <c r="A7029" t="s">
        <v>113</v>
      </c>
      <c r="B7029" t="s">
        <v>3</v>
      </c>
      <c r="C7029" t="s">
        <v>97</v>
      </c>
      <c r="D7029" s="29">
        <v>45745</v>
      </c>
      <c r="E7029" s="184" t="str">
        <f t="shared" si="442"/>
        <v/>
      </c>
      <c r="F7029" s="184" t="str">
        <f t="shared" si="443"/>
        <v/>
      </c>
      <c r="G7029" s="184" t="str">
        <f t="shared" si="444"/>
        <v/>
      </c>
      <c r="H7029" s="184" t="str">
        <f t="shared" si="445"/>
        <v/>
      </c>
      <c r="L7029">
        <v>150.60841811290646</v>
      </c>
      <c r="R7029">
        <v>164.572112</v>
      </c>
      <c r="S7029" t="s">
        <v>201</v>
      </c>
      <c r="T7029" s="221">
        <v>45383.31527777778</v>
      </c>
    </row>
    <row r="7030" spans="1:20" x14ac:dyDescent="0.35">
      <c r="A7030" t="s">
        <v>113</v>
      </c>
      <c r="B7030" t="s">
        <v>3</v>
      </c>
      <c r="C7030" t="s">
        <v>97</v>
      </c>
      <c r="D7030" s="29">
        <v>45746</v>
      </c>
      <c r="E7030" s="184" t="str">
        <f t="shared" si="442"/>
        <v/>
      </c>
      <c r="F7030" s="184" t="str">
        <f t="shared" si="443"/>
        <v/>
      </c>
      <c r="G7030" s="184" t="str">
        <f t="shared" si="444"/>
        <v/>
      </c>
      <c r="H7030" s="184" t="str">
        <f t="shared" si="445"/>
        <v/>
      </c>
      <c r="L7030">
        <v>150.60841811290646</v>
      </c>
      <c r="R7030">
        <v>164.572112</v>
      </c>
      <c r="S7030" t="s">
        <v>201</v>
      </c>
      <c r="T7030" s="221">
        <v>45383.31527777778</v>
      </c>
    </row>
    <row r="7031" spans="1:20" x14ac:dyDescent="0.35">
      <c r="A7031" t="s">
        <v>113</v>
      </c>
      <c r="B7031" t="s">
        <v>3</v>
      </c>
      <c r="C7031" t="s">
        <v>97</v>
      </c>
      <c r="D7031" s="29">
        <v>45747</v>
      </c>
      <c r="E7031" s="184" t="str">
        <f t="shared" si="442"/>
        <v/>
      </c>
      <c r="F7031" s="184" t="str">
        <f t="shared" si="443"/>
        <v/>
      </c>
      <c r="G7031" s="184" t="str">
        <f t="shared" si="444"/>
        <v/>
      </c>
      <c r="H7031" s="184" t="str">
        <f t="shared" si="445"/>
        <v/>
      </c>
      <c r="L7031">
        <v>150.60841811290646</v>
      </c>
      <c r="R7031">
        <v>164.572112</v>
      </c>
      <c r="S7031" t="s">
        <v>201</v>
      </c>
      <c r="T7031" s="221">
        <v>45383.31527777778</v>
      </c>
    </row>
    <row r="7032" spans="1:20" x14ac:dyDescent="0.35">
      <c r="A7032" t="s">
        <v>113</v>
      </c>
      <c r="B7032" t="s">
        <v>3</v>
      </c>
      <c r="C7032" t="s">
        <v>97</v>
      </c>
      <c r="D7032" s="29">
        <v>45748</v>
      </c>
      <c r="E7032" s="184" t="str">
        <f t="shared" si="442"/>
        <v/>
      </c>
      <c r="F7032" s="184" t="str">
        <f t="shared" si="443"/>
        <v/>
      </c>
      <c r="G7032" s="184" t="str">
        <f t="shared" si="444"/>
        <v/>
      </c>
      <c r="H7032" s="184" t="str">
        <f t="shared" si="445"/>
        <v/>
      </c>
      <c r="L7032">
        <v>150.60841811290646</v>
      </c>
      <c r="R7032">
        <v>164.572112</v>
      </c>
      <c r="S7032" t="s">
        <v>201</v>
      </c>
      <c r="T7032" s="221">
        <v>45413.3125</v>
      </c>
    </row>
    <row r="7033" spans="1:20" x14ac:dyDescent="0.35">
      <c r="A7033" t="s">
        <v>113</v>
      </c>
      <c r="B7033" t="s">
        <v>3</v>
      </c>
      <c r="C7033" t="s">
        <v>97</v>
      </c>
      <c r="D7033" s="29">
        <v>45749</v>
      </c>
      <c r="E7033" s="184" t="str">
        <f t="shared" si="442"/>
        <v/>
      </c>
      <c r="F7033" s="184" t="str">
        <f t="shared" si="443"/>
        <v/>
      </c>
      <c r="G7033" s="184" t="str">
        <f t="shared" si="444"/>
        <v/>
      </c>
      <c r="H7033" s="184" t="str">
        <f t="shared" si="445"/>
        <v/>
      </c>
      <c r="L7033">
        <v>150.60841811290646</v>
      </c>
      <c r="R7033">
        <v>164.572112</v>
      </c>
      <c r="S7033" t="s">
        <v>201</v>
      </c>
      <c r="T7033" s="221">
        <v>45413.313194444447</v>
      </c>
    </row>
    <row r="7034" spans="1:20" x14ac:dyDescent="0.35">
      <c r="A7034" t="s">
        <v>113</v>
      </c>
      <c r="B7034" t="s">
        <v>3</v>
      </c>
      <c r="C7034" t="s">
        <v>97</v>
      </c>
      <c r="D7034" s="29">
        <v>45750</v>
      </c>
      <c r="E7034" s="184" t="str">
        <f t="shared" si="442"/>
        <v/>
      </c>
      <c r="F7034" s="184" t="str">
        <f t="shared" si="443"/>
        <v/>
      </c>
      <c r="G7034" s="184" t="str">
        <f t="shared" si="444"/>
        <v/>
      </c>
      <c r="H7034" s="184" t="str">
        <f t="shared" si="445"/>
        <v/>
      </c>
      <c r="L7034">
        <v>150.60841811290646</v>
      </c>
      <c r="R7034">
        <v>164.572112</v>
      </c>
      <c r="S7034" t="s">
        <v>201</v>
      </c>
      <c r="T7034" s="221">
        <v>45413.313194444447</v>
      </c>
    </row>
    <row r="7035" spans="1:20" x14ac:dyDescent="0.35">
      <c r="A7035" t="s">
        <v>113</v>
      </c>
      <c r="B7035" t="s">
        <v>3</v>
      </c>
      <c r="C7035" t="s">
        <v>97</v>
      </c>
      <c r="D7035" s="29">
        <v>45751</v>
      </c>
      <c r="E7035" s="184" t="str">
        <f t="shared" si="442"/>
        <v/>
      </c>
      <c r="F7035" s="184" t="str">
        <f t="shared" si="443"/>
        <v/>
      </c>
      <c r="G7035" s="184" t="str">
        <f t="shared" si="444"/>
        <v/>
      </c>
      <c r="H7035" s="184" t="str">
        <f t="shared" si="445"/>
        <v/>
      </c>
      <c r="L7035">
        <v>150.60841811290646</v>
      </c>
      <c r="R7035">
        <v>164.572112</v>
      </c>
      <c r="S7035" t="s">
        <v>201</v>
      </c>
      <c r="T7035" s="221">
        <v>45413.313194444447</v>
      </c>
    </row>
    <row r="7036" spans="1:20" x14ac:dyDescent="0.35">
      <c r="A7036" t="s">
        <v>113</v>
      </c>
      <c r="B7036" t="s">
        <v>3</v>
      </c>
      <c r="C7036" t="s">
        <v>97</v>
      </c>
      <c r="D7036" s="29">
        <v>45752</v>
      </c>
      <c r="E7036" s="184" t="str">
        <f t="shared" si="442"/>
        <v/>
      </c>
      <c r="F7036" s="184" t="str">
        <f t="shared" si="443"/>
        <v/>
      </c>
      <c r="G7036" s="184" t="str">
        <f t="shared" si="444"/>
        <v/>
      </c>
      <c r="H7036" s="184" t="str">
        <f t="shared" si="445"/>
        <v/>
      </c>
      <c r="L7036">
        <v>150.60841811290646</v>
      </c>
      <c r="R7036">
        <v>164.572112</v>
      </c>
      <c r="S7036" t="s">
        <v>201</v>
      </c>
      <c r="T7036" s="221">
        <v>45413.313194444447</v>
      </c>
    </row>
    <row r="7037" spans="1:20" x14ac:dyDescent="0.35">
      <c r="A7037" t="s">
        <v>113</v>
      </c>
      <c r="B7037" t="s">
        <v>3</v>
      </c>
      <c r="C7037" t="s">
        <v>97</v>
      </c>
      <c r="D7037" s="29">
        <v>45753</v>
      </c>
      <c r="E7037" s="184" t="str">
        <f t="shared" si="442"/>
        <v/>
      </c>
      <c r="F7037" s="184" t="str">
        <f t="shared" si="443"/>
        <v/>
      </c>
      <c r="G7037" s="184" t="str">
        <f t="shared" si="444"/>
        <v/>
      </c>
      <c r="H7037" s="184" t="str">
        <f t="shared" si="445"/>
        <v/>
      </c>
      <c r="L7037">
        <v>150.60841811290646</v>
      </c>
      <c r="R7037">
        <v>164.572112</v>
      </c>
      <c r="S7037" t="s">
        <v>201</v>
      </c>
      <c r="T7037" s="221">
        <v>45413.313194444447</v>
      </c>
    </row>
    <row r="7038" spans="1:20" x14ac:dyDescent="0.35">
      <c r="A7038" t="s">
        <v>113</v>
      </c>
      <c r="B7038" t="s">
        <v>3</v>
      </c>
      <c r="C7038" t="s">
        <v>97</v>
      </c>
      <c r="D7038" s="29">
        <v>45754</v>
      </c>
      <c r="E7038" s="184" t="str">
        <f t="shared" si="442"/>
        <v/>
      </c>
      <c r="F7038" s="184" t="str">
        <f t="shared" si="443"/>
        <v/>
      </c>
      <c r="G7038" s="184" t="str">
        <f t="shared" si="444"/>
        <v/>
      </c>
      <c r="H7038" s="184" t="str">
        <f t="shared" si="445"/>
        <v/>
      </c>
      <c r="L7038">
        <v>150.60841811290646</v>
      </c>
      <c r="R7038">
        <v>164.572112</v>
      </c>
      <c r="S7038" t="s">
        <v>201</v>
      </c>
      <c r="T7038" s="221">
        <v>45413.313194444447</v>
      </c>
    </row>
    <row r="7039" spans="1:20" x14ac:dyDescent="0.35">
      <c r="A7039" t="s">
        <v>113</v>
      </c>
      <c r="B7039" t="s">
        <v>3</v>
      </c>
      <c r="C7039" t="s">
        <v>97</v>
      </c>
      <c r="D7039" s="29">
        <v>45755</v>
      </c>
      <c r="E7039" s="184" t="str">
        <f t="shared" si="442"/>
        <v/>
      </c>
      <c r="F7039" s="184" t="str">
        <f t="shared" si="443"/>
        <v/>
      </c>
      <c r="G7039" s="184" t="str">
        <f t="shared" si="444"/>
        <v/>
      </c>
      <c r="H7039" s="184" t="str">
        <f t="shared" si="445"/>
        <v/>
      </c>
      <c r="L7039">
        <v>150.60841811290646</v>
      </c>
      <c r="R7039">
        <v>164.572112</v>
      </c>
      <c r="S7039" t="s">
        <v>201</v>
      </c>
      <c r="T7039" s="221">
        <v>45413.313194444447</v>
      </c>
    </row>
    <row r="7040" spans="1:20" x14ac:dyDescent="0.35">
      <c r="A7040" t="s">
        <v>113</v>
      </c>
      <c r="B7040" t="s">
        <v>3</v>
      </c>
      <c r="C7040" t="s">
        <v>97</v>
      </c>
      <c r="D7040" s="29">
        <v>45756</v>
      </c>
      <c r="E7040" s="184" t="str">
        <f t="shared" si="442"/>
        <v/>
      </c>
      <c r="F7040" s="184" t="str">
        <f t="shared" si="443"/>
        <v/>
      </c>
      <c r="G7040" s="184" t="str">
        <f t="shared" si="444"/>
        <v/>
      </c>
      <c r="H7040" s="184" t="str">
        <f t="shared" si="445"/>
        <v/>
      </c>
      <c r="L7040">
        <v>150.60841811290646</v>
      </c>
      <c r="R7040">
        <v>164.572112</v>
      </c>
      <c r="S7040" t="s">
        <v>201</v>
      </c>
      <c r="T7040" s="221">
        <v>45413.313194444447</v>
      </c>
    </row>
    <row r="7041" spans="1:20" x14ac:dyDescent="0.35">
      <c r="A7041" t="s">
        <v>113</v>
      </c>
      <c r="B7041" t="s">
        <v>3</v>
      </c>
      <c r="C7041" t="s">
        <v>97</v>
      </c>
      <c r="D7041" s="29">
        <v>45757</v>
      </c>
      <c r="E7041" s="184" t="str">
        <f t="shared" si="442"/>
        <v/>
      </c>
      <c r="F7041" s="184" t="str">
        <f t="shared" si="443"/>
        <v/>
      </c>
      <c r="G7041" s="184" t="str">
        <f t="shared" si="444"/>
        <v/>
      </c>
      <c r="H7041" s="184" t="str">
        <f t="shared" si="445"/>
        <v/>
      </c>
      <c r="L7041">
        <v>150.60841811290646</v>
      </c>
      <c r="R7041">
        <v>164.572112</v>
      </c>
      <c r="S7041" t="s">
        <v>201</v>
      </c>
      <c r="T7041" s="221">
        <v>45413.313194444447</v>
      </c>
    </row>
    <row r="7042" spans="1:20" x14ac:dyDescent="0.35">
      <c r="A7042" t="s">
        <v>113</v>
      </c>
      <c r="B7042" t="s">
        <v>3</v>
      </c>
      <c r="C7042" t="s">
        <v>97</v>
      </c>
      <c r="D7042" s="29">
        <v>45758</v>
      </c>
      <c r="E7042" s="184" t="str">
        <f t="shared" si="442"/>
        <v/>
      </c>
      <c r="F7042" s="184" t="str">
        <f t="shared" si="443"/>
        <v/>
      </c>
      <c r="G7042" s="184" t="str">
        <f t="shared" si="444"/>
        <v/>
      </c>
      <c r="H7042" s="184" t="str">
        <f t="shared" si="445"/>
        <v/>
      </c>
      <c r="L7042">
        <v>150.60841811290646</v>
      </c>
      <c r="R7042">
        <v>164.572112</v>
      </c>
      <c r="S7042" t="s">
        <v>201</v>
      </c>
      <c r="T7042" s="221">
        <v>45413.313194444447</v>
      </c>
    </row>
    <row r="7043" spans="1:20" x14ac:dyDescent="0.35">
      <c r="A7043" t="s">
        <v>113</v>
      </c>
      <c r="B7043" t="s">
        <v>3</v>
      </c>
      <c r="C7043" t="s">
        <v>97</v>
      </c>
      <c r="D7043" s="29">
        <v>45759</v>
      </c>
      <c r="E7043" s="184" t="str">
        <f t="shared" si="442"/>
        <v/>
      </c>
      <c r="F7043" s="184" t="str">
        <f t="shared" si="443"/>
        <v/>
      </c>
      <c r="G7043" s="184" t="str">
        <f t="shared" si="444"/>
        <v/>
      </c>
      <c r="H7043" s="184" t="str">
        <f t="shared" si="445"/>
        <v/>
      </c>
      <c r="L7043">
        <v>150.60841811290646</v>
      </c>
      <c r="R7043">
        <v>164.572112</v>
      </c>
      <c r="S7043" t="s">
        <v>201</v>
      </c>
      <c r="T7043" s="221">
        <v>45413.313194444447</v>
      </c>
    </row>
    <row r="7044" spans="1:20" x14ac:dyDescent="0.35">
      <c r="A7044" t="s">
        <v>113</v>
      </c>
      <c r="B7044" t="s">
        <v>3</v>
      </c>
      <c r="C7044" t="s">
        <v>97</v>
      </c>
      <c r="D7044" s="29">
        <v>45760</v>
      </c>
      <c r="E7044" s="184" t="str">
        <f t="shared" si="442"/>
        <v/>
      </c>
      <c r="F7044" s="184" t="str">
        <f t="shared" si="443"/>
        <v/>
      </c>
      <c r="G7044" s="184" t="str">
        <f t="shared" si="444"/>
        <v/>
      </c>
      <c r="H7044" s="184" t="str">
        <f t="shared" si="445"/>
        <v/>
      </c>
      <c r="L7044">
        <v>150.60841811290646</v>
      </c>
      <c r="R7044">
        <v>164.572112</v>
      </c>
      <c r="S7044" t="s">
        <v>201</v>
      </c>
      <c r="T7044" s="221">
        <v>45413.313194444447</v>
      </c>
    </row>
    <row r="7045" spans="1:20" x14ac:dyDescent="0.35">
      <c r="A7045" t="s">
        <v>113</v>
      </c>
      <c r="B7045" t="s">
        <v>3</v>
      </c>
      <c r="C7045" t="s">
        <v>97</v>
      </c>
      <c r="D7045" s="29">
        <v>45761</v>
      </c>
      <c r="E7045" s="184" t="str">
        <f t="shared" si="442"/>
        <v/>
      </c>
      <c r="F7045" s="184" t="str">
        <f t="shared" si="443"/>
        <v/>
      </c>
      <c r="G7045" s="184" t="str">
        <f t="shared" si="444"/>
        <v/>
      </c>
      <c r="H7045" s="184" t="str">
        <f t="shared" si="445"/>
        <v/>
      </c>
      <c r="L7045">
        <v>150.60841811290646</v>
      </c>
      <c r="R7045">
        <v>164.572112</v>
      </c>
      <c r="S7045" t="s">
        <v>201</v>
      </c>
      <c r="T7045" s="221">
        <v>45413.313194444447</v>
      </c>
    </row>
    <row r="7046" spans="1:20" x14ac:dyDescent="0.35">
      <c r="A7046" t="s">
        <v>113</v>
      </c>
      <c r="B7046" t="s">
        <v>3</v>
      </c>
      <c r="C7046" t="s">
        <v>97</v>
      </c>
      <c r="D7046" s="29">
        <v>45762</v>
      </c>
      <c r="E7046" s="184" t="str">
        <f t="shared" si="442"/>
        <v/>
      </c>
      <c r="F7046" s="184" t="str">
        <f t="shared" si="443"/>
        <v/>
      </c>
      <c r="G7046" s="184" t="str">
        <f t="shared" si="444"/>
        <v/>
      </c>
      <c r="H7046" s="184" t="str">
        <f t="shared" si="445"/>
        <v/>
      </c>
      <c r="L7046">
        <v>150.60841811290646</v>
      </c>
      <c r="R7046">
        <v>164.572112</v>
      </c>
      <c r="S7046" t="s">
        <v>201</v>
      </c>
      <c r="T7046" s="221">
        <v>45413.313194444447</v>
      </c>
    </row>
    <row r="7047" spans="1:20" x14ac:dyDescent="0.35">
      <c r="A7047" t="s">
        <v>113</v>
      </c>
      <c r="B7047" t="s">
        <v>3</v>
      </c>
      <c r="C7047" t="s">
        <v>97</v>
      </c>
      <c r="D7047" s="29">
        <v>45763</v>
      </c>
      <c r="E7047" s="184" t="str">
        <f t="shared" si="442"/>
        <v/>
      </c>
      <c r="F7047" s="184" t="str">
        <f t="shared" si="443"/>
        <v/>
      </c>
      <c r="G7047" s="184" t="str">
        <f t="shared" si="444"/>
        <v/>
      </c>
      <c r="H7047" s="184" t="str">
        <f t="shared" si="445"/>
        <v/>
      </c>
      <c r="L7047">
        <v>150.60841811290646</v>
      </c>
      <c r="R7047">
        <v>164.572112</v>
      </c>
      <c r="S7047" t="s">
        <v>201</v>
      </c>
      <c r="T7047" s="221">
        <v>45413.313194444447</v>
      </c>
    </row>
    <row r="7048" spans="1:20" x14ac:dyDescent="0.35">
      <c r="A7048" t="s">
        <v>113</v>
      </c>
      <c r="B7048" t="s">
        <v>3</v>
      </c>
      <c r="C7048" t="s">
        <v>97</v>
      </c>
      <c r="D7048" s="29">
        <v>45764</v>
      </c>
      <c r="E7048" s="184" t="str">
        <f t="shared" ref="E7048:E7111" si="446">IF(J7048="","",IF(L7048=0,0,IF(1-(J7048/L7048)&lt;0,"",1-(J7048/L7048))))</f>
        <v/>
      </c>
      <c r="F7048" s="184" t="str">
        <f t="shared" ref="F7048:F7111" si="447">IF(K7048="","",IF(L7048=0,0,IF(1-(K7048/L7048)&lt;0,"",1-(K7048/L7048))))</f>
        <v/>
      </c>
      <c r="G7048" s="184" t="str">
        <f t="shared" ref="G7048:G7111" si="448">IF(J7048="","",IF(1-(J7048/R7048)&lt;0,"",1-(J7048/R7048)))</f>
        <v/>
      </c>
      <c r="H7048" s="184" t="str">
        <f t="shared" ref="H7048:H7111" si="449">IF(K7048="","",IF(1-(K7048/R7048)&lt;0,"",1-(K7048/R7048)))</f>
        <v/>
      </c>
      <c r="L7048">
        <v>150.60841811290646</v>
      </c>
      <c r="R7048">
        <v>164.572112</v>
      </c>
      <c r="S7048" t="s">
        <v>201</v>
      </c>
      <c r="T7048" s="221">
        <v>45413.313194444447</v>
      </c>
    </row>
    <row r="7049" spans="1:20" x14ac:dyDescent="0.35">
      <c r="A7049" t="s">
        <v>113</v>
      </c>
      <c r="B7049" t="s">
        <v>3</v>
      </c>
      <c r="C7049" t="s">
        <v>97</v>
      </c>
      <c r="D7049" s="29">
        <v>45765</v>
      </c>
      <c r="E7049" s="184" t="str">
        <f t="shared" si="446"/>
        <v/>
      </c>
      <c r="F7049" s="184" t="str">
        <f t="shared" si="447"/>
        <v/>
      </c>
      <c r="G7049" s="184" t="str">
        <f t="shared" si="448"/>
        <v/>
      </c>
      <c r="H7049" s="184" t="str">
        <f t="shared" si="449"/>
        <v/>
      </c>
      <c r="L7049">
        <v>150.60841811290646</v>
      </c>
      <c r="R7049">
        <v>164.572112</v>
      </c>
      <c r="S7049" t="s">
        <v>201</v>
      </c>
      <c r="T7049" s="221">
        <v>45413.313194444447</v>
      </c>
    </row>
    <row r="7050" spans="1:20" x14ac:dyDescent="0.35">
      <c r="A7050" t="s">
        <v>113</v>
      </c>
      <c r="B7050" t="s">
        <v>3</v>
      </c>
      <c r="C7050" t="s">
        <v>97</v>
      </c>
      <c r="D7050" s="29">
        <v>45766</v>
      </c>
      <c r="E7050" s="184" t="str">
        <f t="shared" si="446"/>
        <v/>
      </c>
      <c r="F7050" s="184" t="str">
        <f t="shared" si="447"/>
        <v/>
      </c>
      <c r="G7050" s="184" t="str">
        <f t="shared" si="448"/>
        <v/>
      </c>
      <c r="H7050" s="184" t="str">
        <f t="shared" si="449"/>
        <v/>
      </c>
      <c r="L7050">
        <v>150.60841811290646</v>
      </c>
      <c r="R7050">
        <v>164.572112</v>
      </c>
      <c r="S7050" t="s">
        <v>201</v>
      </c>
      <c r="T7050" s="221">
        <v>45413.313194444447</v>
      </c>
    </row>
    <row r="7051" spans="1:20" x14ac:dyDescent="0.35">
      <c r="A7051" t="s">
        <v>113</v>
      </c>
      <c r="B7051" t="s">
        <v>3</v>
      </c>
      <c r="C7051" t="s">
        <v>97</v>
      </c>
      <c r="D7051" s="29">
        <v>45767</v>
      </c>
      <c r="E7051" s="184" t="str">
        <f t="shared" si="446"/>
        <v/>
      </c>
      <c r="F7051" s="184" t="str">
        <f t="shared" si="447"/>
        <v/>
      </c>
      <c r="G7051" s="184" t="str">
        <f t="shared" si="448"/>
        <v/>
      </c>
      <c r="H7051" s="184" t="str">
        <f t="shared" si="449"/>
        <v/>
      </c>
      <c r="L7051">
        <v>150.60841811290646</v>
      </c>
      <c r="R7051">
        <v>164.572112</v>
      </c>
      <c r="S7051" t="s">
        <v>201</v>
      </c>
      <c r="T7051" s="221">
        <v>45413.313194444447</v>
      </c>
    </row>
    <row r="7052" spans="1:20" x14ac:dyDescent="0.35">
      <c r="A7052" t="s">
        <v>113</v>
      </c>
      <c r="B7052" t="s">
        <v>3</v>
      </c>
      <c r="C7052" t="s">
        <v>97</v>
      </c>
      <c r="D7052" s="29">
        <v>45768</v>
      </c>
      <c r="E7052" s="184" t="str">
        <f t="shared" si="446"/>
        <v/>
      </c>
      <c r="F7052" s="184" t="str">
        <f t="shared" si="447"/>
        <v/>
      </c>
      <c r="G7052" s="184" t="str">
        <f t="shared" si="448"/>
        <v/>
      </c>
      <c r="H7052" s="184" t="str">
        <f t="shared" si="449"/>
        <v/>
      </c>
      <c r="L7052">
        <v>150.60841811290646</v>
      </c>
      <c r="R7052">
        <v>164.572112</v>
      </c>
      <c r="S7052" t="s">
        <v>201</v>
      </c>
      <c r="T7052" s="221">
        <v>45413.313194444447</v>
      </c>
    </row>
    <row r="7053" spans="1:20" x14ac:dyDescent="0.35">
      <c r="A7053" t="s">
        <v>113</v>
      </c>
      <c r="B7053" t="s">
        <v>3</v>
      </c>
      <c r="C7053" t="s">
        <v>97</v>
      </c>
      <c r="D7053" s="29">
        <v>45769</v>
      </c>
      <c r="E7053" s="184" t="str">
        <f t="shared" si="446"/>
        <v/>
      </c>
      <c r="F7053" s="184" t="str">
        <f t="shared" si="447"/>
        <v/>
      </c>
      <c r="G7053" s="184" t="str">
        <f t="shared" si="448"/>
        <v/>
      </c>
      <c r="H7053" s="184" t="str">
        <f t="shared" si="449"/>
        <v/>
      </c>
      <c r="L7053">
        <v>150.60841811290646</v>
      </c>
      <c r="R7053">
        <v>164.572112</v>
      </c>
      <c r="S7053" t="s">
        <v>201</v>
      </c>
      <c r="T7053" s="221">
        <v>45413.313194444447</v>
      </c>
    </row>
    <row r="7054" spans="1:20" x14ac:dyDescent="0.35">
      <c r="A7054" t="s">
        <v>113</v>
      </c>
      <c r="B7054" t="s">
        <v>3</v>
      </c>
      <c r="C7054" t="s">
        <v>97</v>
      </c>
      <c r="D7054" s="29">
        <v>45770</v>
      </c>
      <c r="E7054" s="184" t="str">
        <f t="shared" si="446"/>
        <v/>
      </c>
      <c r="F7054" s="184" t="str">
        <f t="shared" si="447"/>
        <v/>
      </c>
      <c r="G7054" s="184" t="str">
        <f t="shared" si="448"/>
        <v/>
      </c>
      <c r="H7054" s="184" t="str">
        <f t="shared" si="449"/>
        <v/>
      </c>
      <c r="L7054">
        <v>150.60841811290646</v>
      </c>
      <c r="R7054">
        <v>164.572112</v>
      </c>
      <c r="S7054" t="s">
        <v>201</v>
      </c>
      <c r="T7054" s="221">
        <v>45413.313194444447</v>
      </c>
    </row>
    <row r="7055" spans="1:20" x14ac:dyDescent="0.35">
      <c r="A7055" t="s">
        <v>113</v>
      </c>
      <c r="B7055" t="s">
        <v>3</v>
      </c>
      <c r="C7055" t="s">
        <v>97</v>
      </c>
      <c r="D7055" s="29">
        <v>45771</v>
      </c>
      <c r="E7055" s="184" t="str">
        <f t="shared" si="446"/>
        <v/>
      </c>
      <c r="F7055" s="184" t="str">
        <f t="shared" si="447"/>
        <v/>
      </c>
      <c r="G7055" s="184" t="str">
        <f t="shared" si="448"/>
        <v/>
      </c>
      <c r="H7055" s="184" t="str">
        <f t="shared" si="449"/>
        <v/>
      </c>
      <c r="L7055">
        <v>150.60841811290646</v>
      </c>
      <c r="R7055">
        <v>164.572112</v>
      </c>
      <c r="S7055" t="s">
        <v>201</v>
      </c>
      <c r="T7055" s="221">
        <v>45413.313194444447</v>
      </c>
    </row>
    <row r="7056" spans="1:20" x14ac:dyDescent="0.35">
      <c r="A7056" t="s">
        <v>113</v>
      </c>
      <c r="B7056" t="s">
        <v>3</v>
      </c>
      <c r="C7056" t="s">
        <v>97</v>
      </c>
      <c r="D7056" s="29">
        <v>45772</v>
      </c>
      <c r="E7056" s="184" t="str">
        <f t="shared" si="446"/>
        <v/>
      </c>
      <c r="F7056" s="184" t="str">
        <f t="shared" si="447"/>
        <v/>
      </c>
      <c r="G7056" s="184" t="str">
        <f t="shared" si="448"/>
        <v/>
      </c>
      <c r="H7056" s="184" t="str">
        <f t="shared" si="449"/>
        <v/>
      </c>
      <c r="L7056">
        <v>150.60841811290646</v>
      </c>
      <c r="R7056">
        <v>164.572112</v>
      </c>
      <c r="S7056" t="s">
        <v>201</v>
      </c>
      <c r="T7056" s="221">
        <v>45413.313194444447</v>
      </c>
    </row>
    <row r="7057" spans="1:20" x14ac:dyDescent="0.35">
      <c r="A7057" t="s">
        <v>113</v>
      </c>
      <c r="B7057" t="s">
        <v>3</v>
      </c>
      <c r="C7057" t="s">
        <v>97</v>
      </c>
      <c r="D7057" s="29">
        <v>45773</v>
      </c>
      <c r="E7057" s="184" t="str">
        <f t="shared" si="446"/>
        <v/>
      </c>
      <c r="F7057" s="184" t="str">
        <f t="shared" si="447"/>
        <v/>
      </c>
      <c r="G7057" s="184" t="str">
        <f t="shared" si="448"/>
        <v/>
      </c>
      <c r="H7057" s="184" t="str">
        <f t="shared" si="449"/>
        <v/>
      </c>
      <c r="L7057">
        <v>150.60841811290646</v>
      </c>
      <c r="R7057">
        <v>164.572112</v>
      </c>
      <c r="S7057" t="s">
        <v>201</v>
      </c>
      <c r="T7057" s="221">
        <v>45413.313194444447</v>
      </c>
    </row>
    <row r="7058" spans="1:20" x14ac:dyDescent="0.35">
      <c r="A7058" t="s">
        <v>113</v>
      </c>
      <c r="B7058" t="s">
        <v>3</v>
      </c>
      <c r="C7058" t="s">
        <v>97</v>
      </c>
      <c r="D7058" s="29">
        <v>45774</v>
      </c>
      <c r="E7058" s="184" t="str">
        <f t="shared" si="446"/>
        <v/>
      </c>
      <c r="F7058" s="184" t="str">
        <f t="shared" si="447"/>
        <v/>
      </c>
      <c r="G7058" s="184" t="str">
        <f t="shared" si="448"/>
        <v/>
      </c>
      <c r="H7058" s="184" t="str">
        <f t="shared" si="449"/>
        <v/>
      </c>
      <c r="L7058">
        <v>150.60841811290646</v>
      </c>
      <c r="R7058">
        <v>164.572112</v>
      </c>
      <c r="S7058" t="s">
        <v>201</v>
      </c>
      <c r="T7058" s="221">
        <v>45413.313194444447</v>
      </c>
    </row>
    <row r="7059" spans="1:20" x14ac:dyDescent="0.35">
      <c r="A7059" t="s">
        <v>113</v>
      </c>
      <c r="B7059" t="s">
        <v>3</v>
      </c>
      <c r="C7059" t="s">
        <v>97</v>
      </c>
      <c r="D7059" s="29">
        <v>45775</v>
      </c>
      <c r="E7059" s="184" t="str">
        <f t="shared" si="446"/>
        <v/>
      </c>
      <c r="F7059" s="184" t="str">
        <f t="shared" si="447"/>
        <v/>
      </c>
      <c r="G7059" s="184" t="str">
        <f t="shared" si="448"/>
        <v/>
      </c>
      <c r="H7059" s="184" t="str">
        <f t="shared" si="449"/>
        <v/>
      </c>
      <c r="L7059">
        <v>150.60841811290646</v>
      </c>
      <c r="R7059">
        <v>164.572112</v>
      </c>
      <c r="S7059" t="s">
        <v>201</v>
      </c>
      <c r="T7059" s="221">
        <v>45413.313194444447</v>
      </c>
    </row>
    <row r="7060" spans="1:20" x14ac:dyDescent="0.35">
      <c r="A7060" t="s">
        <v>113</v>
      </c>
      <c r="B7060" t="s">
        <v>3</v>
      </c>
      <c r="C7060" t="s">
        <v>97</v>
      </c>
      <c r="D7060" s="29">
        <v>45776</v>
      </c>
      <c r="E7060" s="184" t="str">
        <f t="shared" si="446"/>
        <v/>
      </c>
      <c r="F7060" s="184" t="str">
        <f t="shared" si="447"/>
        <v/>
      </c>
      <c r="G7060" s="184" t="str">
        <f t="shared" si="448"/>
        <v/>
      </c>
      <c r="H7060" s="184" t="str">
        <f t="shared" si="449"/>
        <v/>
      </c>
      <c r="L7060">
        <v>150.60841811290646</v>
      </c>
      <c r="R7060">
        <v>164.572112</v>
      </c>
      <c r="S7060" t="s">
        <v>201</v>
      </c>
      <c r="T7060" s="221">
        <v>45413.313194444447</v>
      </c>
    </row>
    <row r="7061" spans="1:20" x14ac:dyDescent="0.35">
      <c r="A7061" t="s">
        <v>113</v>
      </c>
      <c r="B7061" t="s">
        <v>3</v>
      </c>
      <c r="C7061" t="s">
        <v>97</v>
      </c>
      <c r="D7061" s="29">
        <v>45777</v>
      </c>
      <c r="E7061" s="184" t="str">
        <f t="shared" si="446"/>
        <v/>
      </c>
      <c r="F7061" s="184" t="str">
        <f t="shared" si="447"/>
        <v/>
      </c>
      <c r="G7061" s="184" t="str">
        <f t="shared" si="448"/>
        <v/>
      </c>
      <c r="H7061" s="184" t="str">
        <f t="shared" si="449"/>
        <v/>
      </c>
      <c r="L7061">
        <v>150.60841811290646</v>
      </c>
      <c r="R7061">
        <v>164.572112</v>
      </c>
      <c r="S7061" t="s">
        <v>201</v>
      </c>
      <c r="T7061" s="221">
        <v>45413.313194444447</v>
      </c>
    </row>
    <row r="7062" spans="1:20" x14ac:dyDescent="0.35">
      <c r="A7062" t="s">
        <v>113</v>
      </c>
      <c r="B7062" t="s">
        <v>3</v>
      </c>
      <c r="C7062" t="s">
        <v>97</v>
      </c>
      <c r="D7062" s="29">
        <v>45778</v>
      </c>
      <c r="E7062" s="184" t="str">
        <f t="shared" si="446"/>
        <v/>
      </c>
      <c r="F7062" s="184" t="str">
        <f t="shared" si="447"/>
        <v/>
      </c>
      <c r="G7062" s="184" t="str">
        <f t="shared" si="448"/>
        <v/>
      </c>
      <c r="H7062" s="184" t="str">
        <f t="shared" si="449"/>
        <v/>
      </c>
      <c r="L7062">
        <v>150.60841811290646</v>
      </c>
      <c r="R7062">
        <v>164.572112</v>
      </c>
      <c r="S7062" t="s">
        <v>201</v>
      </c>
      <c r="T7062" s="221">
        <v>45444.313194444447</v>
      </c>
    </row>
    <row r="7063" spans="1:20" x14ac:dyDescent="0.35">
      <c r="A7063" t="s">
        <v>113</v>
      </c>
      <c r="B7063" t="s">
        <v>3</v>
      </c>
      <c r="C7063" t="s">
        <v>97</v>
      </c>
      <c r="D7063" s="29">
        <v>45779</v>
      </c>
      <c r="E7063" s="184" t="str">
        <f t="shared" si="446"/>
        <v/>
      </c>
      <c r="F7063" s="184" t="str">
        <f t="shared" si="447"/>
        <v/>
      </c>
      <c r="G7063" s="184" t="str">
        <f t="shared" si="448"/>
        <v/>
      </c>
      <c r="H7063" s="184" t="str">
        <f t="shared" si="449"/>
        <v/>
      </c>
      <c r="L7063">
        <v>150.60841811290646</v>
      </c>
      <c r="R7063">
        <v>164.572112</v>
      </c>
      <c r="S7063" t="s">
        <v>201</v>
      </c>
      <c r="T7063" s="221">
        <v>45444.313194444447</v>
      </c>
    </row>
    <row r="7064" spans="1:20" x14ac:dyDescent="0.35">
      <c r="A7064" t="s">
        <v>113</v>
      </c>
      <c r="B7064" t="s">
        <v>3</v>
      </c>
      <c r="C7064" t="s">
        <v>97</v>
      </c>
      <c r="D7064" s="29">
        <v>45780</v>
      </c>
      <c r="E7064" s="184" t="str">
        <f t="shared" si="446"/>
        <v/>
      </c>
      <c r="F7064" s="184" t="str">
        <f t="shared" si="447"/>
        <v/>
      </c>
      <c r="G7064" s="184" t="str">
        <f t="shared" si="448"/>
        <v/>
      </c>
      <c r="H7064" s="184" t="str">
        <f t="shared" si="449"/>
        <v/>
      </c>
      <c r="L7064">
        <v>150.60841811290646</v>
      </c>
      <c r="R7064">
        <v>164.572112</v>
      </c>
      <c r="S7064" t="s">
        <v>201</v>
      </c>
      <c r="T7064" s="221">
        <v>45444.313194444447</v>
      </c>
    </row>
    <row r="7065" spans="1:20" x14ac:dyDescent="0.35">
      <c r="A7065" t="s">
        <v>113</v>
      </c>
      <c r="B7065" t="s">
        <v>3</v>
      </c>
      <c r="C7065" t="s">
        <v>97</v>
      </c>
      <c r="D7065" s="29">
        <v>45781</v>
      </c>
      <c r="E7065" s="184" t="str">
        <f t="shared" si="446"/>
        <v/>
      </c>
      <c r="F7065" s="184" t="str">
        <f t="shared" si="447"/>
        <v/>
      </c>
      <c r="G7065" s="184" t="str">
        <f t="shared" si="448"/>
        <v/>
      </c>
      <c r="H7065" s="184" t="str">
        <f t="shared" si="449"/>
        <v/>
      </c>
      <c r="L7065">
        <v>150.60841811290646</v>
      </c>
      <c r="R7065">
        <v>164.572112</v>
      </c>
      <c r="S7065" t="s">
        <v>201</v>
      </c>
      <c r="T7065" s="221">
        <v>45444.313194444447</v>
      </c>
    </row>
    <row r="7066" spans="1:20" x14ac:dyDescent="0.35">
      <c r="A7066" t="s">
        <v>113</v>
      </c>
      <c r="B7066" t="s">
        <v>3</v>
      </c>
      <c r="C7066" t="s">
        <v>97</v>
      </c>
      <c r="D7066" s="29">
        <v>45782</v>
      </c>
      <c r="E7066" s="184" t="str">
        <f t="shared" si="446"/>
        <v/>
      </c>
      <c r="F7066" s="184" t="str">
        <f t="shared" si="447"/>
        <v/>
      </c>
      <c r="G7066" s="184" t="str">
        <f t="shared" si="448"/>
        <v/>
      </c>
      <c r="H7066" s="184" t="str">
        <f t="shared" si="449"/>
        <v/>
      </c>
      <c r="L7066">
        <v>150.60841811290646</v>
      </c>
      <c r="R7066">
        <v>164.572112</v>
      </c>
      <c r="S7066" t="s">
        <v>201</v>
      </c>
      <c r="T7066" s="221">
        <v>45444.313194444447</v>
      </c>
    </row>
    <row r="7067" spans="1:20" x14ac:dyDescent="0.35">
      <c r="A7067" t="s">
        <v>113</v>
      </c>
      <c r="B7067" t="s">
        <v>3</v>
      </c>
      <c r="C7067" t="s">
        <v>97</v>
      </c>
      <c r="D7067" s="29">
        <v>45783</v>
      </c>
      <c r="E7067" s="184" t="str">
        <f t="shared" si="446"/>
        <v/>
      </c>
      <c r="F7067" s="184" t="str">
        <f t="shared" si="447"/>
        <v/>
      </c>
      <c r="G7067" s="184" t="str">
        <f t="shared" si="448"/>
        <v/>
      </c>
      <c r="H7067" s="184" t="str">
        <f t="shared" si="449"/>
        <v/>
      </c>
      <c r="L7067">
        <v>150.60841811290646</v>
      </c>
      <c r="R7067">
        <v>164.572112</v>
      </c>
      <c r="S7067" t="s">
        <v>201</v>
      </c>
      <c r="T7067" s="221">
        <v>45444.313194444447</v>
      </c>
    </row>
    <row r="7068" spans="1:20" x14ac:dyDescent="0.35">
      <c r="A7068" t="s">
        <v>113</v>
      </c>
      <c r="B7068" t="s">
        <v>3</v>
      </c>
      <c r="C7068" t="s">
        <v>97</v>
      </c>
      <c r="D7068" s="29">
        <v>45784</v>
      </c>
      <c r="E7068" s="184" t="str">
        <f t="shared" si="446"/>
        <v/>
      </c>
      <c r="F7068" s="184" t="str">
        <f t="shared" si="447"/>
        <v/>
      </c>
      <c r="G7068" s="184" t="str">
        <f t="shared" si="448"/>
        <v/>
      </c>
      <c r="H7068" s="184" t="str">
        <f t="shared" si="449"/>
        <v/>
      </c>
      <c r="L7068">
        <v>150.60841811290646</v>
      </c>
      <c r="R7068">
        <v>164.572112</v>
      </c>
      <c r="S7068" t="s">
        <v>201</v>
      </c>
      <c r="T7068" s="221">
        <v>45444.313194444447</v>
      </c>
    </row>
    <row r="7069" spans="1:20" x14ac:dyDescent="0.35">
      <c r="A7069" t="s">
        <v>113</v>
      </c>
      <c r="B7069" t="s">
        <v>3</v>
      </c>
      <c r="C7069" t="s">
        <v>97</v>
      </c>
      <c r="D7069" s="29">
        <v>45785</v>
      </c>
      <c r="E7069" s="184" t="str">
        <f t="shared" si="446"/>
        <v/>
      </c>
      <c r="F7069" s="184" t="str">
        <f t="shared" si="447"/>
        <v/>
      </c>
      <c r="G7069" s="184" t="str">
        <f t="shared" si="448"/>
        <v/>
      </c>
      <c r="H7069" s="184" t="str">
        <f t="shared" si="449"/>
        <v/>
      </c>
      <c r="L7069">
        <v>150.60841811290646</v>
      </c>
      <c r="R7069">
        <v>164.572112</v>
      </c>
      <c r="S7069" t="s">
        <v>201</v>
      </c>
      <c r="T7069" s="221">
        <v>45444.313194444447</v>
      </c>
    </row>
    <row r="7070" spans="1:20" x14ac:dyDescent="0.35">
      <c r="A7070" t="s">
        <v>113</v>
      </c>
      <c r="B7070" t="s">
        <v>3</v>
      </c>
      <c r="C7070" t="s">
        <v>97</v>
      </c>
      <c r="D7070" s="29">
        <v>45786</v>
      </c>
      <c r="E7070" s="184" t="str">
        <f t="shared" si="446"/>
        <v/>
      </c>
      <c r="F7070" s="184" t="str">
        <f t="shared" si="447"/>
        <v/>
      </c>
      <c r="G7070" s="184" t="str">
        <f t="shared" si="448"/>
        <v/>
      </c>
      <c r="H7070" s="184" t="str">
        <f t="shared" si="449"/>
        <v/>
      </c>
      <c r="L7070">
        <v>150.60841811290646</v>
      </c>
      <c r="R7070">
        <v>164.572112</v>
      </c>
      <c r="S7070" t="s">
        <v>201</v>
      </c>
      <c r="T7070" s="221">
        <v>45444.313194444447</v>
      </c>
    </row>
    <row r="7071" spans="1:20" x14ac:dyDescent="0.35">
      <c r="A7071" t="s">
        <v>113</v>
      </c>
      <c r="B7071" t="s">
        <v>3</v>
      </c>
      <c r="C7071" t="s">
        <v>97</v>
      </c>
      <c r="D7071" s="29">
        <v>45787</v>
      </c>
      <c r="E7071" s="184" t="str">
        <f t="shared" si="446"/>
        <v/>
      </c>
      <c r="F7071" s="184" t="str">
        <f t="shared" si="447"/>
        <v/>
      </c>
      <c r="G7071" s="184" t="str">
        <f t="shared" si="448"/>
        <v/>
      </c>
      <c r="H7071" s="184" t="str">
        <f t="shared" si="449"/>
        <v/>
      </c>
      <c r="L7071">
        <v>150.60841811290646</v>
      </c>
      <c r="R7071">
        <v>164.572112</v>
      </c>
      <c r="S7071" t="s">
        <v>201</v>
      </c>
      <c r="T7071" s="221">
        <v>45444.313194444447</v>
      </c>
    </row>
    <row r="7072" spans="1:20" x14ac:dyDescent="0.35">
      <c r="A7072" t="s">
        <v>113</v>
      </c>
      <c r="B7072" t="s">
        <v>3</v>
      </c>
      <c r="C7072" t="s">
        <v>97</v>
      </c>
      <c r="D7072" s="29">
        <v>45788</v>
      </c>
      <c r="E7072" s="184" t="str">
        <f t="shared" si="446"/>
        <v/>
      </c>
      <c r="F7072" s="184" t="str">
        <f t="shared" si="447"/>
        <v/>
      </c>
      <c r="G7072" s="184" t="str">
        <f t="shared" si="448"/>
        <v/>
      </c>
      <c r="H7072" s="184" t="str">
        <f t="shared" si="449"/>
        <v/>
      </c>
      <c r="L7072">
        <v>150.60841811290646</v>
      </c>
      <c r="R7072">
        <v>164.572112</v>
      </c>
      <c r="S7072" t="s">
        <v>201</v>
      </c>
      <c r="T7072" s="221">
        <v>45444.313194444447</v>
      </c>
    </row>
    <row r="7073" spans="1:20" x14ac:dyDescent="0.35">
      <c r="A7073" t="s">
        <v>113</v>
      </c>
      <c r="B7073" t="s">
        <v>3</v>
      </c>
      <c r="C7073" t="s">
        <v>97</v>
      </c>
      <c r="D7073" s="29">
        <v>45789</v>
      </c>
      <c r="E7073" s="184" t="str">
        <f t="shared" si="446"/>
        <v/>
      </c>
      <c r="F7073" s="184" t="str">
        <f t="shared" si="447"/>
        <v/>
      </c>
      <c r="G7073" s="184" t="str">
        <f t="shared" si="448"/>
        <v/>
      </c>
      <c r="H7073" s="184" t="str">
        <f t="shared" si="449"/>
        <v/>
      </c>
      <c r="L7073">
        <v>150.60841811290646</v>
      </c>
      <c r="R7073">
        <v>164.572112</v>
      </c>
      <c r="S7073" t="s">
        <v>201</v>
      </c>
      <c r="T7073" s="221">
        <v>45444.313194444447</v>
      </c>
    </row>
    <row r="7074" spans="1:20" x14ac:dyDescent="0.35">
      <c r="A7074" t="s">
        <v>113</v>
      </c>
      <c r="B7074" t="s">
        <v>3</v>
      </c>
      <c r="C7074" t="s">
        <v>97</v>
      </c>
      <c r="D7074" s="29">
        <v>45790</v>
      </c>
      <c r="E7074" s="184" t="str">
        <f t="shared" si="446"/>
        <v/>
      </c>
      <c r="F7074" s="184" t="str">
        <f t="shared" si="447"/>
        <v/>
      </c>
      <c r="G7074" s="184" t="str">
        <f t="shared" si="448"/>
        <v/>
      </c>
      <c r="H7074" s="184" t="str">
        <f t="shared" si="449"/>
        <v/>
      </c>
      <c r="L7074">
        <v>150.60841811290646</v>
      </c>
      <c r="R7074">
        <v>164.572112</v>
      </c>
      <c r="S7074" t="s">
        <v>201</v>
      </c>
      <c r="T7074" s="221">
        <v>45444.313194444447</v>
      </c>
    </row>
    <row r="7075" spans="1:20" x14ac:dyDescent="0.35">
      <c r="A7075" t="s">
        <v>113</v>
      </c>
      <c r="B7075" t="s">
        <v>3</v>
      </c>
      <c r="C7075" t="s">
        <v>97</v>
      </c>
      <c r="D7075" s="29">
        <v>45791</v>
      </c>
      <c r="E7075" s="184" t="str">
        <f t="shared" si="446"/>
        <v/>
      </c>
      <c r="F7075" s="184" t="str">
        <f t="shared" si="447"/>
        <v/>
      </c>
      <c r="G7075" s="184" t="str">
        <f t="shared" si="448"/>
        <v/>
      </c>
      <c r="H7075" s="184" t="str">
        <f t="shared" si="449"/>
        <v/>
      </c>
      <c r="L7075">
        <v>150.60841811290646</v>
      </c>
      <c r="R7075">
        <v>164.572112</v>
      </c>
      <c r="S7075" t="s">
        <v>201</v>
      </c>
      <c r="T7075" s="221">
        <v>45444.313194444447</v>
      </c>
    </row>
    <row r="7076" spans="1:20" x14ac:dyDescent="0.35">
      <c r="A7076" t="s">
        <v>113</v>
      </c>
      <c r="B7076" t="s">
        <v>3</v>
      </c>
      <c r="C7076" t="s">
        <v>97</v>
      </c>
      <c r="D7076" s="29">
        <v>45792</v>
      </c>
      <c r="E7076" s="184" t="str">
        <f t="shared" si="446"/>
        <v/>
      </c>
      <c r="F7076" s="184" t="str">
        <f t="shared" si="447"/>
        <v/>
      </c>
      <c r="G7076" s="184" t="str">
        <f t="shared" si="448"/>
        <v/>
      </c>
      <c r="H7076" s="184" t="str">
        <f t="shared" si="449"/>
        <v/>
      </c>
      <c r="L7076">
        <v>150.60841811290646</v>
      </c>
      <c r="R7076">
        <v>164.572112</v>
      </c>
      <c r="S7076" t="s">
        <v>201</v>
      </c>
      <c r="T7076" s="221">
        <v>45444.313194444447</v>
      </c>
    </row>
    <row r="7077" spans="1:20" x14ac:dyDescent="0.35">
      <c r="A7077" t="s">
        <v>113</v>
      </c>
      <c r="B7077" t="s">
        <v>3</v>
      </c>
      <c r="C7077" t="s">
        <v>97</v>
      </c>
      <c r="D7077" s="29">
        <v>45793</v>
      </c>
      <c r="E7077" s="184" t="str">
        <f t="shared" si="446"/>
        <v/>
      </c>
      <c r="F7077" s="184" t="str">
        <f t="shared" si="447"/>
        <v/>
      </c>
      <c r="G7077" s="184" t="str">
        <f t="shared" si="448"/>
        <v/>
      </c>
      <c r="H7077" s="184" t="str">
        <f t="shared" si="449"/>
        <v/>
      </c>
      <c r="L7077">
        <v>150.60841811290646</v>
      </c>
      <c r="R7077">
        <v>164.572112</v>
      </c>
      <c r="S7077" t="s">
        <v>201</v>
      </c>
      <c r="T7077" s="221">
        <v>45444.313194444447</v>
      </c>
    </row>
    <row r="7078" spans="1:20" x14ac:dyDescent="0.35">
      <c r="A7078" t="s">
        <v>113</v>
      </c>
      <c r="B7078" t="s">
        <v>3</v>
      </c>
      <c r="C7078" t="s">
        <v>97</v>
      </c>
      <c r="D7078" s="29">
        <v>45794</v>
      </c>
      <c r="E7078" s="184" t="str">
        <f t="shared" si="446"/>
        <v/>
      </c>
      <c r="F7078" s="184" t="str">
        <f t="shared" si="447"/>
        <v/>
      </c>
      <c r="G7078" s="184" t="str">
        <f t="shared" si="448"/>
        <v/>
      </c>
      <c r="H7078" s="184" t="str">
        <f t="shared" si="449"/>
        <v/>
      </c>
      <c r="L7078">
        <v>150.60841811290646</v>
      </c>
      <c r="R7078">
        <v>164.572112</v>
      </c>
      <c r="S7078" t="s">
        <v>201</v>
      </c>
      <c r="T7078" s="221">
        <v>45444.313194444447</v>
      </c>
    </row>
    <row r="7079" spans="1:20" x14ac:dyDescent="0.35">
      <c r="A7079" t="s">
        <v>113</v>
      </c>
      <c r="B7079" t="s">
        <v>3</v>
      </c>
      <c r="C7079" t="s">
        <v>97</v>
      </c>
      <c r="D7079" s="29">
        <v>45795</v>
      </c>
      <c r="E7079" s="184" t="str">
        <f t="shared" si="446"/>
        <v/>
      </c>
      <c r="F7079" s="184" t="str">
        <f t="shared" si="447"/>
        <v/>
      </c>
      <c r="G7079" s="184" t="str">
        <f t="shared" si="448"/>
        <v/>
      </c>
      <c r="H7079" s="184" t="str">
        <f t="shared" si="449"/>
        <v/>
      </c>
      <c r="L7079">
        <v>150.60841811290646</v>
      </c>
      <c r="R7079">
        <v>164.572112</v>
      </c>
      <c r="S7079" t="s">
        <v>201</v>
      </c>
      <c r="T7079" s="221">
        <v>45444.313194444447</v>
      </c>
    </row>
    <row r="7080" spans="1:20" x14ac:dyDescent="0.35">
      <c r="A7080" t="s">
        <v>113</v>
      </c>
      <c r="B7080" t="s">
        <v>3</v>
      </c>
      <c r="C7080" t="s">
        <v>97</v>
      </c>
      <c r="D7080" s="29">
        <v>45796</v>
      </c>
      <c r="E7080" s="184" t="str">
        <f t="shared" si="446"/>
        <v/>
      </c>
      <c r="F7080" s="184" t="str">
        <f t="shared" si="447"/>
        <v/>
      </c>
      <c r="G7080" s="184" t="str">
        <f t="shared" si="448"/>
        <v/>
      </c>
      <c r="H7080" s="184" t="str">
        <f t="shared" si="449"/>
        <v/>
      </c>
      <c r="L7080">
        <v>150.60841811290646</v>
      </c>
      <c r="R7080">
        <v>164.572112</v>
      </c>
      <c r="S7080" t="s">
        <v>201</v>
      </c>
      <c r="T7080" s="221">
        <v>45444.313194444447</v>
      </c>
    </row>
    <row r="7081" spans="1:20" x14ac:dyDescent="0.35">
      <c r="A7081" t="s">
        <v>113</v>
      </c>
      <c r="B7081" t="s">
        <v>3</v>
      </c>
      <c r="C7081" t="s">
        <v>97</v>
      </c>
      <c r="D7081" s="29">
        <v>45797</v>
      </c>
      <c r="E7081" s="184" t="str">
        <f t="shared" si="446"/>
        <v/>
      </c>
      <c r="F7081" s="184" t="str">
        <f t="shared" si="447"/>
        <v/>
      </c>
      <c r="G7081" s="184" t="str">
        <f t="shared" si="448"/>
        <v/>
      </c>
      <c r="H7081" s="184" t="str">
        <f t="shared" si="449"/>
        <v/>
      </c>
      <c r="L7081">
        <v>150.60841811290646</v>
      </c>
      <c r="R7081">
        <v>164.572112</v>
      </c>
      <c r="S7081" t="s">
        <v>201</v>
      </c>
      <c r="T7081" s="221">
        <v>45444.313194444447</v>
      </c>
    </row>
    <row r="7082" spans="1:20" x14ac:dyDescent="0.35">
      <c r="A7082" t="s">
        <v>113</v>
      </c>
      <c r="B7082" t="s">
        <v>3</v>
      </c>
      <c r="C7082" t="s">
        <v>97</v>
      </c>
      <c r="D7082" s="29">
        <v>45798</v>
      </c>
      <c r="E7082" s="184" t="str">
        <f t="shared" si="446"/>
        <v/>
      </c>
      <c r="F7082" s="184" t="str">
        <f t="shared" si="447"/>
        <v/>
      </c>
      <c r="G7082" s="184" t="str">
        <f t="shared" si="448"/>
        <v/>
      </c>
      <c r="H7082" s="184" t="str">
        <f t="shared" si="449"/>
        <v/>
      </c>
      <c r="L7082">
        <v>150.60841811290646</v>
      </c>
      <c r="R7082">
        <v>164.572112</v>
      </c>
      <c r="S7082" t="s">
        <v>201</v>
      </c>
      <c r="T7082" s="221">
        <v>45444.313194444447</v>
      </c>
    </row>
    <row r="7083" spans="1:20" x14ac:dyDescent="0.35">
      <c r="A7083" t="s">
        <v>113</v>
      </c>
      <c r="B7083" t="s">
        <v>3</v>
      </c>
      <c r="C7083" t="s">
        <v>97</v>
      </c>
      <c r="D7083" s="29">
        <v>45799</v>
      </c>
      <c r="E7083" s="184" t="str">
        <f t="shared" si="446"/>
        <v/>
      </c>
      <c r="F7083" s="184" t="str">
        <f t="shared" si="447"/>
        <v/>
      </c>
      <c r="G7083" s="184" t="str">
        <f t="shared" si="448"/>
        <v/>
      </c>
      <c r="H7083" s="184" t="str">
        <f t="shared" si="449"/>
        <v/>
      </c>
      <c r="L7083">
        <v>150.60841811290646</v>
      </c>
      <c r="R7083">
        <v>164.572112</v>
      </c>
      <c r="S7083" t="s">
        <v>201</v>
      </c>
      <c r="T7083" s="221">
        <v>45444.313194444447</v>
      </c>
    </row>
    <row r="7084" spans="1:20" x14ac:dyDescent="0.35">
      <c r="A7084" t="s">
        <v>113</v>
      </c>
      <c r="B7084" t="s">
        <v>3</v>
      </c>
      <c r="C7084" t="s">
        <v>97</v>
      </c>
      <c r="D7084" s="29">
        <v>45800</v>
      </c>
      <c r="E7084" s="184" t="str">
        <f t="shared" si="446"/>
        <v/>
      </c>
      <c r="F7084" s="184" t="str">
        <f t="shared" si="447"/>
        <v/>
      </c>
      <c r="G7084" s="184" t="str">
        <f t="shared" si="448"/>
        <v/>
      </c>
      <c r="H7084" s="184" t="str">
        <f t="shared" si="449"/>
        <v/>
      </c>
      <c r="L7084">
        <v>150.60841811290646</v>
      </c>
      <c r="R7084">
        <v>164.572112</v>
      </c>
      <c r="S7084" t="s">
        <v>201</v>
      </c>
      <c r="T7084" s="221">
        <v>45444.313194444447</v>
      </c>
    </row>
    <row r="7085" spans="1:20" x14ac:dyDescent="0.35">
      <c r="A7085" t="s">
        <v>113</v>
      </c>
      <c r="B7085" t="s">
        <v>3</v>
      </c>
      <c r="C7085" t="s">
        <v>97</v>
      </c>
      <c r="D7085" s="29">
        <v>45801</v>
      </c>
      <c r="E7085" s="184" t="str">
        <f t="shared" si="446"/>
        <v/>
      </c>
      <c r="F7085" s="184" t="str">
        <f t="shared" si="447"/>
        <v/>
      </c>
      <c r="G7085" s="184" t="str">
        <f t="shared" si="448"/>
        <v/>
      </c>
      <c r="H7085" s="184" t="str">
        <f t="shared" si="449"/>
        <v/>
      </c>
      <c r="L7085">
        <v>150.60841811290646</v>
      </c>
      <c r="R7085">
        <v>164.572112</v>
      </c>
      <c r="S7085" t="s">
        <v>201</v>
      </c>
      <c r="T7085" s="221">
        <v>45444.313194444447</v>
      </c>
    </row>
    <row r="7086" spans="1:20" x14ac:dyDescent="0.35">
      <c r="A7086" t="s">
        <v>113</v>
      </c>
      <c r="B7086" t="s">
        <v>3</v>
      </c>
      <c r="C7086" t="s">
        <v>97</v>
      </c>
      <c r="D7086" s="29">
        <v>45802</v>
      </c>
      <c r="E7086" s="184" t="str">
        <f t="shared" si="446"/>
        <v/>
      </c>
      <c r="F7086" s="184" t="str">
        <f t="shared" si="447"/>
        <v/>
      </c>
      <c r="G7086" s="184" t="str">
        <f t="shared" si="448"/>
        <v/>
      </c>
      <c r="H7086" s="184" t="str">
        <f t="shared" si="449"/>
        <v/>
      </c>
      <c r="L7086">
        <v>150.60841811290646</v>
      </c>
      <c r="R7086">
        <v>164.572112</v>
      </c>
      <c r="S7086" t="s">
        <v>201</v>
      </c>
      <c r="T7086" s="221">
        <v>45444.313194444447</v>
      </c>
    </row>
    <row r="7087" spans="1:20" x14ac:dyDescent="0.35">
      <c r="A7087" t="s">
        <v>113</v>
      </c>
      <c r="B7087" t="s">
        <v>3</v>
      </c>
      <c r="C7087" t="s">
        <v>97</v>
      </c>
      <c r="D7087" s="29">
        <v>45803</v>
      </c>
      <c r="E7087" s="184" t="str">
        <f t="shared" si="446"/>
        <v/>
      </c>
      <c r="F7087" s="184" t="str">
        <f t="shared" si="447"/>
        <v/>
      </c>
      <c r="G7087" s="184" t="str">
        <f t="shared" si="448"/>
        <v/>
      </c>
      <c r="H7087" s="184" t="str">
        <f t="shared" si="449"/>
        <v/>
      </c>
      <c r="L7087">
        <v>150.60841811290646</v>
      </c>
      <c r="R7087">
        <v>164.572112</v>
      </c>
      <c r="S7087" t="s">
        <v>201</v>
      </c>
      <c r="T7087" s="221">
        <v>45444.313194444447</v>
      </c>
    </row>
    <row r="7088" spans="1:20" x14ac:dyDescent="0.35">
      <c r="A7088" t="s">
        <v>113</v>
      </c>
      <c r="B7088" t="s">
        <v>3</v>
      </c>
      <c r="C7088" t="s">
        <v>97</v>
      </c>
      <c r="D7088" s="29">
        <v>45804</v>
      </c>
      <c r="E7088" s="184" t="str">
        <f t="shared" si="446"/>
        <v/>
      </c>
      <c r="F7088" s="184" t="str">
        <f t="shared" si="447"/>
        <v/>
      </c>
      <c r="G7088" s="184" t="str">
        <f t="shared" si="448"/>
        <v/>
      </c>
      <c r="H7088" s="184" t="str">
        <f t="shared" si="449"/>
        <v/>
      </c>
      <c r="L7088">
        <v>150.60841811290646</v>
      </c>
      <c r="R7088">
        <v>164.572112</v>
      </c>
      <c r="S7088" t="s">
        <v>201</v>
      </c>
      <c r="T7088" s="221">
        <v>45444.313194444447</v>
      </c>
    </row>
    <row r="7089" spans="1:20" x14ac:dyDescent="0.35">
      <c r="A7089" t="s">
        <v>113</v>
      </c>
      <c r="B7089" t="s">
        <v>3</v>
      </c>
      <c r="C7089" t="s">
        <v>97</v>
      </c>
      <c r="D7089" s="29">
        <v>45805</v>
      </c>
      <c r="E7089" s="184" t="str">
        <f t="shared" si="446"/>
        <v/>
      </c>
      <c r="F7089" s="184" t="str">
        <f t="shared" si="447"/>
        <v/>
      </c>
      <c r="G7089" s="184" t="str">
        <f t="shared" si="448"/>
        <v/>
      </c>
      <c r="H7089" s="184" t="str">
        <f t="shared" si="449"/>
        <v/>
      </c>
      <c r="L7089">
        <v>150.60841811290646</v>
      </c>
      <c r="R7089">
        <v>164.572112</v>
      </c>
      <c r="S7089" t="s">
        <v>201</v>
      </c>
      <c r="T7089" s="221">
        <v>45444.313194444447</v>
      </c>
    </row>
    <row r="7090" spans="1:20" x14ac:dyDescent="0.35">
      <c r="A7090" t="s">
        <v>113</v>
      </c>
      <c r="B7090" t="s">
        <v>3</v>
      </c>
      <c r="C7090" t="s">
        <v>97</v>
      </c>
      <c r="D7090" s="29">
        <v>45806</v>
      </c>
      <c r="E7090" s="184" t="str">
        <f t="shared" si="446"/>
        <v/>
      </c>
      <c r="F7090" s="184" t="str">
        <f t="shared" si="447"/>
        <v/>
      </c>
      <c r="G7090" s="184" t="str">
        <f t="shared" si="448"/>
        <v/>
      </c>
      <c r="H7090" s="184" t="str">
        <f t="shared" si="449"/>
        <v/>
      </c>
      <c r="L7090">
        <v>150.60841811290646</v>
      </c>
      <c r="R7090">
        <v>164.572112</v>
      </c>
      <c r="S7090" t="s">
        <v>201</v>
      </c>
      <c r="T7090" s="221">
        <v>45444.313194444447</v>
      </c>
    </row>
    <row r="7091" spans="1:20" x14ac:dyDescent="0.35">
      <c r="A7091" t="s">
        <v>113</v>
      </c>
      <c r="B7091" t="s">
        <v>3</v>
      </c>
      <c r="C7091" t="s">
        <v>97</v>
      </c>
      <c r="D7091" s="29">
        <v>45807</v>
      </c>
      <c r="E7091" s="184" t="str">
        <f t="shared" si="446"/>
        <v/>
      </c>
      <c r="F7091" s="184" t="str">
        <f t="shared" si="447"/>
        <v/>
      </c>
      <c r="G7091" s="184" t="str">
        <f t="shared" si="448"/>
        <v/>
      </c>
      <c r="H7091" s="184" t="str">
        <f t="shared" si="449"/>
        <v/>
      </c>
      <c r="L7091">
        <v>150.60841811290646</v>
      </c>
      <c r="R7091">
        <v>164.572112</v>
      </c>
      <c r="S7091" t="s">
        <v>201</v>
      </c>
      <c r="T7091" s="221">
        <v>45444.313194444447</v>
      </c>
    </row>
    <row r="7092" spans="1:20" x14ac:dyDescent="0.35">
      <c r="A7092" t="s">
        <v>113</v>
      </c>
      <c r="B7092" t="s">
        <v>3</v>
      </c>
      <c r="C7092" t="s">
        <v>97</v>
      </c>
      <c r="D7092" s="29">
        <v>45808</v>
      </c>
      <c r="E7092" s="184" t="str">
        <f t="shared" si="446"/>
        <v/>
      </c>
      <c r="F7092" s="184" t="str">
        <f t="shared" si="447"/>
        <v/>
      </c>
      <c r="G7092" s="184" t="str">
        <f t="shared" si="448"/>
        <v/>
      </c>
      <c r="H7092" s="184" t="str">
        <f t="shared" si="449"/>
        <v/>
      </c>
      <c r="L7092">
        <v>150.60841811290646</v>
      </c>
      <c r="R7092">
        <v>164.572112</v>
      </c>
      <c r="S7092" t="s">
        <v>201</v>
      </c>
      <c r="T7092" s="221">
        <v>45444.313194444447</v>
      </c>
    </row>
    <row r="7093" spans="1:20" x14ac:dyDescent="0.35">
      <c r="A7093" t="s">
        <v>113</v>
      </c>
      <c r="B7093" t="s">
        <v>3</v>
      </c>
      <c r="C7093" t="s">
        <v>97</v>
      </c>
      <c r="D7093" s="29">
        <v>45809</v>
      </c>
      <c r="E7093" s="184" t="str">
        <f t="shared" si="446"/>
        <v/>
      </c>
      <c r="F7093" s="184" t="str">
        <f t="shared" si="447"/>
        <v/>
      </c>
      <c r="G7093" s="184" t="str">
        <f t="shared" si="448"/>
        <v/>
      </c>
      <c r="H7093" s="184" t="str">
        <f t="shared" si="449"/>
        <v/>
      </c>
      <c r="L7093">
        <v>150.60841811290646</v>
      </c>
      <c r="R7093">
        <v>164.572112</v>
      </c>
      <c r="S7093" t="s">
        <v>201</v>
      </c>
      <c r="T7093" s="221">
        <v>45474.313194444447</v>
      </c>
    </row>
    <row r="7094" spans="1:20" x14ac:dyDescent="0.35">
      <c r="A7094" t="s">
        <v>113</v>
      </c>
      <c r="B7094" t="s">
        <v>3</v>
      </c>
      <c r="C7094" t="s">
        <v>97</v>
      </c>
      <c r="D7094" s="29">
        <v>45810</v>
      </c>
      <c r="E7094" s="184" t="str">
        <f t="shared" si="446"/>
        <v/>
      </c>
      <c r="F7094" s="184" t="str">
        <f t="shared" si="447"/>
        <v/>
      </c>
      <c r="G7094" s="184" t="str">
        <f t="shared" si="448"/>
        <v/>
      </c>
      <c r="H7094" s="184" t="str">
        <f t="shared" si="449"/>
        <v/>
      </c>
      <c r="L7094">
        <v>150.60841811290646</v>
      </c>
      <c r="R7094">
        <v>164.572112</v>
      </c>
      <c r="S7094" t="s">
        <v>201</v>
      </c>
      <c r="T7094" s="221">
        <v>45474.313194444447</v>
      </c>
    </row>
    <row r="7095" spans="1:20" x14ac:dyDescent="0.35">
      <c r="A7095" t="s">
        <v>113</v>
      </c>
      <c r="B7095" t="s">
        <v>3</v>
      </c>
      <c r="C7095" t="s">
        <v>97</v>
      </c>
      <c r="D7095" s="29">
        <v>45811</v>
      </c>
      <c r="E7095" s="184" t="str">
        <f t="shared" si="446"/>
        <v/>
      </c>
      <c r="F7095" s="184" t="str">
        <f t="shared" si="447"/>
        <v/>
      </c>
      <c r="G7095" s="184" t="str">
        <f t="shared" si="448"/>
        <v/>
      </c>
      <c r="H7095" s="184" t="str">
        <f t="shared" si="449"/>
        <v/>
      </c>
      <c r="L7095">
        <v>150.60841811290646</v>
      </c>
      <c r="R7095">
        <v>164.572112</v>
      </c>
      <c r="S7095" t="s">
        <v>201</v>
      </c>
      <c r="T7095" s="221">
        <v>45474.313194444447</v>
      </c>
    </row>
    <row r="7096" spans="1:20" x14ac:dyDescent="0.35">
      <c r="A7096" t="s">
        <v>113</v>
      </c>
      <c r="B7096" t="s">
        <v>3</v>
      </c>
      <c r="C7096" t="s">
        <v>97</v>
      </c>
      <c r="D7096" s="29">
        <v>45812</v>
      </c>
      <c r="E7096" s="184" t="str">
        <f t="shared" si="446"/>
        <v/>
      </c>
      <c r="F7096" s="184" t="str">
        <f t="shared" si="447"/>
        <v/>
      </c>
      <c r="G7096" s="184" t="str">
        <f t="shared" si="448"/>
        <v/>
      </c>
      <c r="H7096" s="184" t="str">
        <f t="shared" si="449"/>
        <v/>
      </c>
      <c r="L7096">
        <v>150.60841811290646</v>
      </c>
      <c r="R7096">
        <v>164.572112</v>
      </c>
      <c r="S7096" t="s">
        <v>201</v>
      </c>
      <c r="T7096" s="221">
        <v>45474.313194444447</v>
      </c>
    </row>
    <row r="7097" spans="1:20" x14ac:dyDescent="0.35">
      <c r="A7097" t="s">
        <v>113</v>
      </c>
      <c r="B7097" t="s">
        <v>3</v>
      </c>
      <c r="C7097" t="s">
        <v>97</v>
      </c>
      <c r="D7097" s="29">
        <v>45813</v>
      </c>
      <c r="E7097" s="184" t="str">
        <f t="shared" si="446"/>
        <v/>
      </c>
      <c r="F7097" s="184" t="str">
        <f t="shared" si="447"/>
        <v/>
      </c>
      <c r="G7097" s="184" t="str">
        <f t="shared" si="448"/>
        <v/>
      </c>
      <c r="H7097" s="184" t="str">
        <f t="shared" si="449"/>
        <v/>
      </c>
      <c r="L7097">
        <v>150.60841811290646</v>
      </c>
      <c r="R7097">
        <v>164.572112</v>
      </c>
      <c r="S7097" t="s">
        <v>201</v>
      </c>
      <c r="T7097" s="221">
        <v>45474.313194444447</v>
      </c>
    </row>
    <row r="7098" spans="1:20" x14ac:dyDescent="0.35">
      <c r="A7098" t="s">
        <v>113</v>
      </c>
      <c r="B7098" t="s">
        <v>3</v>
      </c>
      <c r="C7098" t="s">
        <v>97</v>
      </c>
      <c r="D7098" s="29">
        <v>45814</v>
      </c>
      <c r="E7098" s="184" t="str">
        <f t="shared" si="446"/>
        <v/>
      </c>
      <c r="F7098" s="184" t="str">
        <f t="shared" si="447"/>
        <v/>
      </c>
      <c r="G7098" s="184" t="str">
        <f t="shared" si="448"/>
        <v/>
      </c>
      <c r="H7098" s="184" t="str">
        <f t="shared" si="449"/>
        <v/>
      </c>
      <c r="L7098">
        <v>150.60841811290646</v>
      </c>
      <c r="R7098">
        <v>164.572112</v>
      </c>
      <c r="S7098" t="s">
        <v>201</v>
      </c>
      <c r="T7098" s="221">
        <v>45474.313194444447</v>
      </c>
    </row>
    <row r="7099" spans="1:20" x14ac:dyDescent="0.35">
      <c r="A7099" t="s">
        <v>113</v>
      </c>
      <c r="B7099" t="s">
        <v>3</v>
      </c>
      <c r="C7099" t="s">
        <v>97</v>
      </c>
      <c r="D7099" s="29">
        <v>45815</v>
      </c>
      <c r="E7099" s="184" t="str">
        <f t="shared" si="446"/>
        <v/>
      </c>
      <c r="F7099" s="184" t="str">
        <f t="shared" si="447"/>
        <v/>
      </c>
      <c r="G7099" s="184" t="str">
        <f t="shared" si="448"/>
        <v/>
      </c>
      <c r="H7099" s="184" t="str">
        <f t="shared" si="449"/>
        <v/>
      </c>
      <c r="L7099">
        <v>150.60841811290646</v>
      </c>
      <c r="R7099">
        <v>164.572112</v>
      </c>
      <c r="S7099" t="s">
        <v>201</v>
      </c>
      <c r="T7099" s="221">
        <v>45474.313194444447</v>
      </c>
    </row>
    <row r="7100" spans="1:20" x14ac:dyDescent="0.35">
      <c r="A7100" t="s">
        <v>113</v>
      </c>
      <c r="B7100" t="s">
        <v>3</v>
      </c>
      <c r="C7100" t="s">
        <v>97</v>
      </c>
      <c r="D7100" s="29">
        <v>45816</v>
      </c>
      <c r="E7100" s="184" t="str">
        <f t="shared" si="446"/>
        <v/>
      </c>
      <c r="F7100" s="184" t="str">
        <f t="shared" si="447"/>
        <v/>
      </c>
      <c r="G7100" s="184" t="str">
        <f t="shared" si="448"/>
        <v/>
      </c>
      <c r="H7100" s="184" t="str">
        <f t="shared" si="449"/>
        <v/>
      </c>
      <c r="L7100">
        <v>150.60841811290646</v>
      </c>
      <c r="R7100">
        <v>164.572112</v>
      </c>
      <c r="S7100" t="s">
        <v>201</v>
      </c>
      <c r="T7100" s="221">
        <v>45474.313194444447</v>
      </c>
    </row>
    <row r="7101" spans="1:20" x14ac:dyDescent="0.35">
      <c r="A7101" t="s">
        <v>113</v>
      </c>
      <c r="B7101" t="s">
        <v>3</v>
      </c>
      <c r="C7101" t="s">
        <v>97</v>
      </c>
      <c r="D7101" s="29">
        <v>45817</v>
      </c>
      <c r="E7101" s="184" t="str">
        <f t="shared" si="446"/>
        <v/>
      </c>
      <c r="F7101" s="184" t="str">
        <f t="shared" si="447"/>
        <v/>
      </c>
      <c r="G7101" s="184" t="str">
        <f t="shared" si="448"/>
        <v/>
      </c>
      <c r="H7101" s="184" t="str">
        <f t="shared" si="449"/>
        <v/>
      </c>
      <c r="L7101">
        <v>150.60841811290646</v>
      </c>
      <c r="R7101">
        <v>164.572112</v>
      </c>
      <c r="S7101" t="s">
        <v>201</v>
      </c>
      <c r="T7101" s="221">
        <v>45474.313194444447</v>
      </c>
    </row>
    <row r="7102" spans="1:20" x14ac:dyDescent="0.35">
      <c r="A7102" t="s">
        <v>113</v>
      </c>
      <c r="B7102" t="s">
        <v>3</v>
      </c>
      <c r="C7102" t="s">
        <v>97</v>
      </c>
      <c r="D7102" s="29">
        <v>45818</v>
      </c>
      <c r="E7102" s="184" t="str">
        <f t="shared" si="446"/>
        <v/>
      </c>
      <c r="F7102" s="184" t="str">
        <f t="shared" si="447"/>
        <v/>
      </c>
      <c r="G7102" s="184" t="str">
        <f t="shared" si="448"/>
        <v/>
      </c>
      <c r="H7102" s="184" t="str">
        <f t="shared" si="449"/>
        <v/>
      </c>
      <c r="L7102">
        <v>150.60841811290646</v>
      </c>
      <c r="R7102">
        <v>164.572112</v>
      </c>
      <c r="S7102" t="s">
        <v>201</v>
      </c>
      <c r="T7102" s="221">
        <v>45474.313194444447</v>
      </c>
    </row>
    <row r="7103" spans="1:20" x14ac:dyDescent="0.35">
      <c r="A7103" t="s">
        <v>113</v>
      </c>
      <c r="B7103" t="s">
        <v>3</v>
      </c>
      <c r="C7103" t="s">
        <v>97</v>
      </c>
      <c r="D7103" s="29">
        <v>45819</v>
      </c>
      <c r="E7103" s="184" t="str">
        <f t="shared" si="446"/>
        <v/>
      </c>
      <c r="F7103" s="184" t="str">
        <f t="shared" si="447"/>
        <v/>
      </c>
      <c r="G7103" s="184" t="str">
        <f t="shared" si="448"/>
        <v/>
      </c>
      <c r="H7103" s="184" t="str">
        <f t="shared" si="449"/>
        <v/>
      </c>
      <c r="L7103">
        <v>150.60841811290646</v>
      </c>
      <c r="R7103">
        <v>164.572112</v>
      </c>
      <c r="S7103" t="s">
        <v>201</v>
      </c>
      <c r="T7103" s="221">
        <v>45474.313194444447</v>
      </c>
    </row>
    <row r="7104" spans="1:20" x14ac:dyDescent="0.35">
      <c r="A7104" t="s">
        <v>113</v>
      </c>
      <c r="B7104" t="s">
        <v>3</v>
      </c>
      <c r="C7104" t="s">
        <v>97</v>
      </c>
      <c r="D7104" s="29">
        <v>45820</v>
      </c>
      <c r="E7104" s="184" t="str">
        <f t="shared" si="446"/>
        <v/>
      </c>
      <c r="F7104" s="184" t="str">
        <f t="shared" si="447"/>
        <v/>
      </c>
      <c r="G7104" s="184" t="str">
        <f t="shared" si="448"/>
        <v/>
      </c>
      <c r="H7104" s="184" t="str">
        <f t="shared" si="449"/>
        <v/>
      </c>
      <c r="L7104">
        <v>150.60841811290646</v>
      </c>
      <c r="R7104">
        <v>164.572112</v>
      </c>
      <c r="S7104" t="s">
        <v>201</v>
      </c>
      <c r="T7104" s="221">
        <v>45474.313194444447</v>
      </c>
    </row>
    <row r="7105" spans="1:20" x14ac:dyDescent="0.35">
      <c r="A7105" t="s">
        <v>113</v>
      </c>
      <c r="B7105" t="s">
        <v>3</v>
      </c>
      <c r="C7105" t="s">
        <v>97</v>
      </c>
      <c r="D7105" s="29">
        <v>45821</v>
      </c>
      <c r="E7105" s="184" t="str">
        <f t="shared" si="446"/>
        <v/>
      </c>
      <c r="F7105" s="184" t="str">
        <f t="shared" si="447"/>
        <v/>
      </c>
      <c r="G7105" s="184" t="str">
        <f t="shared" si="448"/>
        <v/>
      </c>
      <c r="H7105" s="184" t="str">
        <f t="shared" si="449"/>
        <v/>
      </c>
      <c r="L7105">
        <v>150.60841811290646</v>
      </c>
      <c r="R7105">
        <v>164.572112</v>
      </c>
      <c r="S7105" t="s">
        <v>201</v>
      </c>
      <c r="T7105" s="221">
        <v>45474.313194444447</v>
      </c>
    </row>
    <row r="7106" spans="1:20" x14ac:dyDescent="0.35">
      <c r="A7106" t="s">
        <v>113</v>
      </c>
      <c r="B7106" t="s">
        <v>3</v>
      </c>
      <c r="C7106" t="s">
        <v>97</v>
      </c>
      <c r="D7106" s="29">
        <v>45822</v>
      </c>
      <c r="E7106" s="184" t="str">
        <f t="shared" si="446"/>
        <v/>
      </c>
      <c r="F7106" s="184" t="str">
        <f t="shared" si="447"/>
        <v/>
      </c>
      <c r="G7106" s="184" t="str">
        <f t="shared" si="448"/>
        <v/>
      </c>
      <c r="H7106" s="184" t="str">
        <f t="shared" si="449"/>
        <v/>
      </c>
      <c r="L7106">
        <v>150.60841811290646</v>
      </c>
      <c r="R7106">
        <v>164.572112</v>
      </c>
      <c r="S7106" t="s">
        <v>201</v>
      </c>
      <c r="T7106" s="221">
        <v>45474.313194444447</v>
      </c>
    </row>
    <row r="7107" spans="1:20" x14ac:dyDescent="0.35">
      <c r="A7107" t="s">
        <v>113</v>
      </c>
      <c r="B7107" t="s">
        <v>3</v>
      </c>
      <c r="C7107" t="s">
        <v>97</v>
      </c>
      <c r="D7107" s="29">
        <v>45823</v>
      </c>
      <c r="E7107" s="184" t="str">
        <f t="shared" si="446"/>
        <v/>
      </c>
      <c r="F7107" s="184" t="str">
        <f t="shared" si="447"/>
        <v/>
      </c>
      <c r="G7107" s="184" t="str">
        <f t="shared" si="448"/>
        <v/>
      </c>
      <c r="H7107" s="184" t="str">
        <f t="shared" si="449"/>
        <v/>
      </c>
      <c r="L7107">
        <v>150.60841811290646</v>
      </c>
      <c r="R7107">
        <v>164.572112</v>
      </c>
      <c r="S7107" t="s">
        <v>201</v>
      </c>
      <c r="T7107" s="221">
        <v>45474.313194444447</v>
      </c>
    </row>
    <row r="7108" spans="1:20" x14ac:dyDescent="0.35">
      <c r="A7108" t="s">
        <v>113</v>
      </c>
      <c r="B7108" t="s">
        <v>3</v>
      </c>
      <c r="C7108" t="s">
        <v>97</v>
      </c>
      <c r="D7108" s="29">
        <v>45824</v>
      </c>
      <c r="E7108" s="184" t="str">
        <f t="shared" si="446"/>
        <v/>
      </c>
      <c r="F7108" s="184" t="str">
        <f t="shared" si="447"/>
        <v/>
      </c>
      <c r="G7108" s="184" t="str">
        <f t="shared" si="448"/>
        <v/>
      </c>
      <c r="H7108" s="184" t="str">
        <f t="shared" si="449"/>
        <v/>
      </c>
      <c r="L7108">
        <v>150.60841811290646</v>
      </c>
      <c r="R7108">
        <v>164.572112</v>
      </c>
      <c r="S7108" t="s">
        <v>201</v>
      </c>
      <c r="T7108" s="221">
        <v>45474.313194444447</v>
      </c>
    </row>
    <row r="7109" spans="1:20" x14ac:dyDescent="0.35">
      <c r="A7109" t="s">
        <v>113</v>
      </c>
      <c r="B7109" t="s">
        <v>3</v>
      </c>
      <c r="C7109" t="s">
        <v>97</v>
      </c>
      <c r="D7109" s="29">
        <v>45825</v>
      </c>
      <c r="E7109" s="184" t="str">
        <f t="shared" si="446"/>
        <v/>
      </c>
      <c r="F7109" s="184" t="str">
        <f t="shared" si="447"/>
        <v/>
      </c>
      <c r="G7109" s="184" t="str">
        <f t="shared" si="448"/>
        <v/>
      </c>
      <c r="H7109" s="184" t="str">
        <f t="shared" si="449"/>
        <v/>
      </c>
      <c r="L7109">
        <v>150.60841811290646</v>
      </c>
      <c r="R7109">
        <v>164.572112</v>
      </c>
      <c r="S7109" t="s">
        <v>201</v>
      </c>
      <c r="T7109" s="221">
        <v>45474.313194444447</v>
      </c>
    </row>
    <row r="7110" spans="1:20" x14ac:dyDescent="0.35">
      <c r="A7110" t="s">
        <v>113</v>
      </c>
      <c r="B7110" t="s">
        <v>3</v>
      </c>
      <c r="C7110" t="s">
        <v>97</v>
      </c>
      <c r="D7110" s="29">
        <v>45826</v>
      </c>
      <c r="E7110" s="184" t="str">
        <f t="shared" si="446"/>
        <v/>
      </c>
      <c r="F7110" s="184" t="str">
        <f t="shared" si="447"/>
        <v/>
      </c>
      <c r="G7110" s="184" t="str">
        <f t="shared" si="448"/>
        <v/>
      </c>
      <c r="H7110" s="184" t="str">
        <f t="shared" si="449"/>
        <v/>
      </c>
      <c r="L7110">
        <v>150.60841811290646</v>
      </c>
      <c r="R7110">
        <v>164.572112</v>
      </c>
      <c r="S7110" t="s">
        <v>201</v>
      </c>
      <c r="T7110" s="221">
        <v>45474.313194444447</v>
      </c>
    </row>
    <row r="7111" spans="1:20" x14ac:dyDescent="0.35">
      <c r="A7111" t="s">
        <v>113</v>
      </c>
      <c r="B7111" t="s">
        <v>3</v>
      </c>
      <c r="C7111" t="s">
        <v>97</v>
      </c>
      <c r="D7111" s="29">
        <v>45827</v>
      </c>
      <c r="E7111" s="184" t="str">
        <f t="shared" si="446"/>
        <v/>
      </c>
      <c r="F7111" s="184" t="str">
        <f t="shared" si="447"/>
        <v/>
      </c>
      <c r="G7111" s="184" t="str">
        <f t="shared" si="448"/>
        <v/>
      </c>
      <c r="H7111" s="184" t="str">
        <f t="shared" si="449"/>
        <v/>
      </c>
      <c r="L7111">
        <v>150.60841811290646</v>
      </c>
      <c r="R7111">
        <v>164.572112</v>
      </c>
      <c r="S7111" t="s">
        <v>201</v>
      </c>
      <c r="T7111" s="221">
        <v>45474.313194444447</v>
      </c>
    </row>
    <row r="7112" spans="1:20" x14ac:dyDescent="0.35">
      <c r="A7112" t="s">
        <v>113</v>
      </c>
      <c r="B7112" t="s">
        <v>3</v>
      </c>
      <c r="C7112" t="s">
        <v>97</v>
      </c>
      <c r="D7112" s="29">
        <v>45828</v>
      </c>
      <c r="E7112" s="184" t="str">
        <f t="shared" ref="E7112:E7175" si="450">IF(J7112="","",IF(L7112=0,0,IF(1-(J7112/L7112)&lt;0,"",1-(J7112/L7112))))</f>
        <v/>
      </c>
      <c r="F7112" s="184" t="str">
        <f t="shared" ref="F7112:F7175" si="451">IF(K7112="","",IF(L7112=0,0,IF(1-(K7112/L7112)&lt;0,"",1-(K7112/L7112))))</f>
        <v/>
      </c>
      <c r="G7112" s="184" t="str">
        <f t="shared" ref="G7112:G7175" si="452">IF(J7112="","",IF(1-(J7112/R7112)&lt;0,"",1-(J7112/R7112)))</f>
        <v/>
      </c>
      <c r="H7112" s="184" t="str">
        <f t="shared" ref="H7112:H7175" si="453">IF(K7112="","",IF(1-(K7112/R7112)&lt;0,"",1-(K7112/R7112)))</f>
        <v/>
      </c>
      <c r="L7112">
        <v>150.60841811290646</v>
      </c>
      <c r="R7112">
        <v>164.572112</v>
      </c>
      <c r="S7112" t="s">
        <v>201</v>
      </c>
      <c r="T7112" s="221">
        <v>45474.313194444447</v>
      </c>
    </row>
    <row r="7113" spans="1:20" x14ac:dyDescent="0.35">
      <c r="A7113" t="s">
        <v>113</v>
      </c>
      <c r="B7113" t="s">
        <v>3</v>
      </c>
      <c r="C7113" t="s">
        <v>97</v>
      </c>
      <c r="D7113" s="29">
        <v>45829</v>
      </c>
      <c r="E7113" s="184" t="str">
        <f t="shared" si="450"/>
        <v/>
      </c>
      <c r="F7113" s="184" t="str">
        <f t="shared" si="451"/>
        <v/>
      </c>
      <c r="G7113" s="184" t="str">
        <f t="shared" si="452"/>
        <v/>
      </c>
      <c r="H7113" s="184" t="str">
        <f t="shared" si="453"/>
        <v/>
      </c>
      <c r="L7113">
        <v>150.60841811290646</v>
      </c>
      <c r="R7113">
        <v>164.572112</v>
      </c>
      <c r="S7113" t="s">
        <v>201</v>
      </c>
      <c r="T7113" s="221">
        <v>45474.313194444447</v>
      </c>
    </row>
    <row r="7114" spans="1:20" x14ac:dyDescent="0.35">
      <c r="A7114" t="s">
        <v>113</v>
      </c>
      <c r="B7114" t="s">
        <v>3</v>
      </c>
      <c r="C7114" t="s">
        <v>97</v>
      </c>
      <c r="D7114" s="29">
        <v>45830</v>
      </c>
      <c r="E7114" s="184" t="str">
        <f t="shared" si="450"/>
        <v/>
      </c>
      <c r="F7114" s="184" t="str">
        <f t="shared" si="451"/>
        <v/>
      </c>
      <c r="G7114" s="184" t="str">
        <f t="shared" si="452"/>
        <v/>
      </c>
      <c r="H7114" s="184" t="str">
        <f t="shared" si="453"/>
        <v/>
      </c>
      <c r="L7114">
        <v>150.60841811290646</v>
      </c>
      <c r="R7114">
        <v>164.572112</v>
      </c>
      <c r="S7114" t="s">
        <v>201</v>
      </c>
      <c r="T7114" s="221">
        <v>45474.313194444447</v>
      </c>
    </row>
    <row r="7115" spans="1:20" x14ac:dyDescent="0.35">
      <c r="A7115" t="s">
        <v>113</v>
      </c>
      <c r="B7115" t="s">
        <v>3</v>
      </c>
      <c r="C7115" t="s">
        <v>97</v>
      </c>
      <c r="D7115" s="29">
        <v>45831</v>
      </c>
      <c r="E7115" s="184" t="str">
        <f t="shared" si="450"/>
        <v/>
      </c>
      <c r="F7115" s="184" t="str">
        <f t="shared" si="451"/>
        <v/>
      </c>
      <c r="G7115" s="184" t="str">
        <f t="shared" si="452"/>
        <v/>
      </c>
      <c r="H7115" s="184" t="str">
        <f t="shared" si="453"/>
        <v/>
      </c>
      <c r="L7115">
        <v>150.60841811290646</v>
      </c>
      <c r="R7115">
        <v>164.572112</v>
      </c>
      <c r="S7115" t="s">
        <v>201</v>
      </c>
      <c r="T7115" s="221">
        <v>45474.313194444447</v>
      </c>
    </row>
    <row r="7116" spans="1:20" x14ac:dyDescent="0.35">
      <c r="A7116" t="s">
        <v>113</v>
      </c>
      <c r="B7116" t="s">
        <v>3</v>
      </c>
      <c r="C7116" t="s">
        <v>97</v>
      </c>
      <c r="D7116" s="29">
        <v>45832</v>
      </c>
      <c r="E7116" s="184" t="str">
        <f t="shared" si="450"/>
        <v/>
      </c>
      <c r="F7116" s="184" t="str">
        <f t="shared" si="451"/>
        <v/>
      </c>
      <c r="G7116" s="184" t="str">
        <f t="shared" si="452"/>
        <v/>
      </c>
      <c r="H7116" s="184" t="str">
        <f t="shared" si="453"/>
        <v/>
      </c>
      <c r="L7116">
        <v>150.60841811290646</v>
      </c>
      <c r="R7116">
        <v>164.572112</v>
      </c>
      <c r="S7116" t="s">
        <v>201</v>
      </c>
      <c r="T7116" s="221">
        <v>45474.313194444447</v>
      </c>
    </row>
    <row r="7117" spans="1:20" x14ac:dyDescent="0.35">
      <c r="A7117" t="s">
        <v>113</v>
      </c>
      <c r="B7117" t="s">
        <v>3</v>
      </c>
      <c r="C7117" t="s">
        <v>97</v>
      </c>
      <c r="D7117" s="29">
        <v>45833</v>
      </c>
      <c r="E7117" s="184" t="str">
        <f t="shared" si="450"/>
        <v/>
      </c>
      <c r="F7117" s="184" t="str">
        <f t="shared" si="451"/>
        <v/>
      </c>
      <c r="G7117" s="184" t="str">
        <f t="shared" si="452"/>
        <v/>
      </c>
      <c r="H7117" s="184" t="str">
        <f t="shared" si="453"/>
        <v/>
      </c>
      <c r="L7117">
        <v>150.60841811290646</v>
      </c>
      <c r="R7117">
        <v>164.572112</v>
      </c>
      <c r="S7117" t="s">
        <v>201</v>
      </c>
      <c r="T7117" s="221">
        <v>45474.313194444447</v>
      </c>
    </row>
    <row r="7118" spans="1:20" x14ac:dyDescent="0.35">
      <c r="A7118" t="s">
        <v>113</v>
      </c>
      <c r="B7118" t="s">
        <v>3</v>
      </c>
      <c r="C7118" t="s">
        <v>97</v>
      </c>
      <c r="D7118" s="29">
        <v>45834</v>
      </c>
      <c r="E7118" s="184" t="str">
        <f t="shared" si="450"/>
        <v/>
      </c>
      <c r="F7118" s="184" t="str">
        <f t="shared" si="451"/>
        <v/>
      </c>
      <c r="G7118" s="184" t="str">
        <f t="shared" si="452"/>
        <v/>
      </c>
      <c r="H7118" s="184" t="str">
        <f t="shared" si="453"/>
        <v/>
      </c>
      <c r="L7118">
        <v>150.60841811290646</v>
      </c>
      <c r="R7118">
        <v>164.572112</v>
      </c>
      <c r="S7118" t="s">
        <v>201</v>
      </c>
      <c r="T7118" s="221">
        <v>45474.313194444447</v>
      </c>
    </row>
    <row r="7119" spans="1:20" x14ac:dyDescent="0.35">
      <c r="A7119" t="s">
        <v>113</v>
      </c>
      <c r="B7119" t="s">
        <v>3</v>
      </c>
      <c r="C7119" t="s">
        <v>97</v>
      </c>
      <c r="D7119" s="29">
        <v>45835</v>
      </c>
      <c r="E7119" s="184" t="str">
        <f t="shared" si="450"/>
        <v/>
      </c>
      <c r="F7119" s="184" t="str">
        <f t="shared" si="451"/>
        <v/>
      </c>
      <c r="G7119" s="184" t="str">
        <f t="shared" si="452"/>
        <v/>
      </c>
      <c r="H7119" s="184" t="str">
        <f t="shared" si="453"/>
        <v/>
      </c>
      <c r="L7119">
        <v>150.60841811290646</v>
      </c>
      <c r="R7119">
        <v>164.572112</v>
      </c>
      <c r="S7119" t="s">
        <v>201</v>
      </c>
      <c r="T7119" s="221">
        <v>45474.313194444447</v>
      </c>
    </row>
    <row r="7120" spans="1:20" x14ac:dyDescent="0.35">
      <c r="A7120" t="s">
        <v>113</v>
      </c>
      <c r="B7120" t="s">
        <v>3</v>
      </c>
      <c r="C7120" t="s">
        <v>97</v>
      </c>
      <c r="D7120" s="29">
        <v>45836</v>
      </c>
      <c r="E7120" s="184" t="str">
        <f t="shared" si="450"/>
        <v/>
      </c>
      <c r="F7120" s="184" t="str">
        <f t="shared" si="451"/>
        <v/>
      </c>
      <c r="G7120" s="184" t="str">
        <f t="shared" si="452"/>
        <v/>
      </c>
      <c r="H7120" s="184" t="str">
        <f t="shared" si="453"/>
        <v/>
      </c>
      <c r="L7120">
        <v>150.60841811290646</v>
      </c>
      <c r="R7120">
        <v>164.572112</v>
      </c>
      <c r="S7120" t="s">
        <v>201</v>
      </c>
      <c r="T7120" s="221">
        <v>45474.313194444447</v>
      </c>
    </row>
    <row r="7121" spans="1:20" x14ac:dyDescent="0.35">
      <c r="A7121" t="s">
        <v>113</v>
      </c>
      <c r="B7121" t="s">
        <v>3</v>
      </c>
      <c r="C7121" t="s">
        <v>97</v>
      </c>
      <c r="D7121" s="29">
        <v>45837</v>
      </c>
      <c r="E7121" s="184" t="str">
        <f t="shared" si="450"/>
        <v/>
      </c>
      <c r="F7121" s="184" t="str">
        <f t="shared" si="451"/>
        <v/>
      </c>
      <c r="G7121" s="184" t="str">
        <f t="shared" si="452"/>
        <v/>
      </c>
      <c r="H7121" s="184" t="str">
        <f t="shared" si="453"/>
        <v/>
      </c>
      <c r="L7121">
        <v>150.60841811290646</v>
      </c>
      <c r="R7121">
        <v>164.572112</v>
      </c>
      <c r="S7121" t="s">
        <v>201</v>
      </c>
      <c r="T7121" s="221">
        <v>45474.313194444447</v>
      </c>
    </row>
    <row r="7122" spans="1:20" x14ac:dyDescent="0.35">
      <c r="A7122" t="s">
        <v>113</v>
      </c>
      <c r="B7122" t="s">
        <v>3</v>
      </c>
      <c r="C7122" t="s">
        <v>97</v>
      </c>
      <c r="D7122" s="29">
        <v>45838</v>
      </c>
      <c r="E7122" s="184" t="str">
        <f t="shared" si="450"/>
        <v/>
      </c>
      <c r="F7122" s="184" t="str">
        <f t="shared" si="451"/>
        <v/>
      </c>
      <c r="G7122" s="184" t="str">
        <f t="shared" si="452"/>
        <v/>
      </c>
      <c r="H7122" s="184" t="str">
        <f t="shared" si="453"/>
        <v/>
      </c>
      <c r="L7122">
        <v>150.60841811290646</v>
      </c>
      <c r="R7122">
        <v>164.572112</v>
      </c>
      <c r="S7122" t="s">
        <v>201</v>
      </c>
      <c r="T7122" s="221">
        <v>45474.313194444447</v>
      </c>
    </row>
    <row r="7123" spans="1:20" x14ac:dyDescent="0.35">
      <c r="A7123" t="s">
        <v>113</v>
      </c>
      <c r="B7123" t="s">
        <v>3</v>
      </c>
      <c r="C7123" t="s">
        <v>97</v>
      </c>
      <c r="D7123" s="29">
        <v>45839</v>
      </c>
      <c r="E7123" s="184" t="str">
        <f t="shared" si="450"/>
        <v/>
      </c>
      <c r="F7123" s="184" t="str">
        <f t="shared" si="451"/>
        <v/>
      </c>
      <c r="G7123" s="184" t="str">
        <f t="shared" si="452"/>
        <v/>
      </c>
      <c r="H7123" s="184" t="str">
        <f t="shared" si="453"/>
        <v/>
      </c>
      <c r="L7123">
        <v>150.60841811290646</v>
      </c>
      <c r="R7123">
        <v>164.572112</v>
      </c>
      <c r="S7123" t="s">
        <v>201</v>
      </c>
      <c r="T7123" s="221">
        <v>45505.313194444447</v>
      </c>
    </row>
    <row r="7124" spans="1:20" x14ac:dyDescent="0.35">
      <c r="A7124" t="s">
        <v>113</v>
      </c>
      <c r="B7124" t="s">
        <v>3</v>
      </c>
      <c r="C7124" t="s">
        <v>97</v>
      </c>
      <c r="D7124" s="29">
        <v>45840</v>
      </c>
      <c r="E7124" s="184" t="str">
        <f t="shared" si="450"/>
        <v/>
      </c>
      <c r="F7124" s="184" t="str">
        <f t="shared" si="451"/>
        <v/>
      </c>
      <c r="G7124" s="184" t="str">
        <f t="shared" si="452"/>
        <v/>
      </c>
      <c r="H7124" s="184" t="str">
        <f t="shared" si="453"/>
        <v/>
      </c>
      <c r="L7124">
        <v>150.60841811290646</v>
      </c>
      <c r="R7124">
        <v>164.572112</v>
      </c>
      <c r="S7124" t="s">
        <v>201</v>
      </c>
      <c r="T7124" s="221">
        <v>45505.313194444447</v>
      </c>
    </row>
    <row r="7125" spans="1:20" x14ac:dyDescent="0.35">
      <c r="A7125" t="s">
        <v>113</v>
      </c>
      <c r="B7125" t="s">
        <v>3</v>
      </c>
      <c r="C7125" t="s">
        <v>97</v>
      </c>
      <c r="D7125" s="29">
        <v>45841</v>
      </c>
      <c r="E7125" s="184" t="str">
        <f t="shared" si="450"/>
        <v/>
      </c>
      <c r="F7125" s="184" t="str">
        <f t="shared" si="451"/>
        <v/>
      </c>
      <c r="G7125" s="184" t="str">
        <f t="shared" si="452"/>
        <v/>
      </c>
      <c r="H7125" s="184" t="str">
        <f t="shared" si="453"/>
        <v/>
      </c>
      <c r="L7125">
        <v>150.60841811290646</v>
      </c>
      <c r="R7125">
        <v>164.572112</v>
      </c>
      <c r="S7125" t="s">
        <v>201</v>
      </c>
      <c r="T7125" s="221">
        <v>45505.313194444447</v>
      </c>
    </row>
    <row r="7126" spans="1:20" x14ac:dyDescent="0.35">
      <c r="A7126" t="s">
        <v>113</v>
      </c>
      <c r="B7126" t="s">
        <v>3</v>
      </c>
      <c r="C7126" t="s">
        <v>97</v>
      </c>
      <c r="D7126" s="29">
        <v>45842</v>
      </c>
      <c r="E7126" s="184" t="str">
        <f t="shared" si="450"/>
        <v/>
      </c>
      <c r="F7126" s="184" t="str">
        <f t="shared" si="451"/>
        <v/>
      </c>
      <c r="G7126" s="184" t="str">
        <f t="shared" si="452"/>
        <v/>
      </c>
      <c r="H7126" s="184" t="str">
        <f t="shared" si="453"/>
        <v/>
      </c>
      <c r="L7126">
        <v>150.60841811290646</v>
      </c>
      <c r="R7126">
        <v>164.572112</v>
      </c>
      <c r="S7126" t="s">
        <v>201</v>
      </c>
      <c r="T7126" s="221">
        <v>45505.313194444447</v>
      </c>
    </row>
    <row r="7127" spans="1:20" x14ac:dyDescent="0.35">
      <c r="A7127" t="s">
        <v>113</v>
      </c>
      <c r="B7127" t="s">
        <v>3</v>
      </c>
      <c r="C7127" t="s">
        <v>97</v>
      </c>
      <c r="D7127" s="29">
        <v>45843</v>
      </c>
      <c r="E7127" s="184" t="str">
        <f t="shared" si="450"/>
        <v/>
      </c>
      <c r="F7127" s="184" t="str">
        <f t="shared" si="451"/>
        <v/>
      </c>
      <c r="G7127" s="184" t="str">
        <f t="shared" si="452"/>
        <v/>
      </c>
      <c r="H7127" s="184" t="str">
        <f t="shared" si="453"/>
        <v/>
      </c>
      <c r="L7127">
        <v>150.60841811290646</v>
      </c>
      <c r="R7127">
        <v>164.572112</v>
      </c>
      <c r="S7127" t="s">
        <v>201</v>
      </c>
      <c r="T7127" s="221">
        <v>45505.313194444447</v>
      </c>
    </row>
    <row r="7128" spans="1:20" x14ac:dyDescent="0.35">
      <c r="A7128" t="s">
        <v>113</v>
      </c>
      <c r="B7128" t="s">
        <v>3</v>
      </c>
      <c r="C7128" t="s">
        <v>97</v>
      </c>
      <c r="D7128" s="29">
        <v>45844</v>
      </c>
      <c r="E7128" s="184" t="str">
        <f t="shared" si="450"/>
        <v/>
      </c>
      <c r="F7128" s="184" t="str">
        <f t="shared" si="451"/>
        <v/>
      </c>
      <c r="G7128" s="184" t="str">
        <f t="shared" si="452"/>
        <v/>
      </c>
      <c r="H7128" s="184" t="str">
        <f t="shared" si="453"/>
        <v/>
      </c>
      <c r="L7128">
        <v>150.60841811290646</v>
      </c>
      <c r="R7128">
        <v>164.572112</v>
      </c>
      <c r="S7128" t="s">
        <v>201</v>
      </c>
      <c r="T7128" s="221">
        <v>45505.313194444447</v>
      </c>
    </row>
    <row r="7129" spans="1:20" x14ac:dyDescent="0.35">
      <c r="A7129" t="s">
        <v>113</v>
      </c>
      <c r="B7129" t="s">
        <v>3</v>
      </c>
      <c r="C7129" t="s">
        <v>97</v>
      </c>
      <c r="D7129" s="29">
        <v>45845</v>
      </c>
      <c r="E7129" s="184" t="str">
        <f t="shared" si="450"/>
        <v/>
      </c>
      <c r="F7129" s="184" t="str">
        <f t="shared" si="451"/>
        <v/>
      </c>
      <c r="G7129" s="184" t="str">
        <f t="shared" si="452"/>
        <v/>
      </c>
      <c r="H7129" s="184" t="str">
        <f t="shared" si="453"/>
        <v/>
      </c>
      <c r="L7129">
        <v>150.60841811290646</v>
      </c>
      <c r="R7129">
        <v>164.572112</v>
      </c>
      <c r="S7129" t="s">
        <v>201</v>
      </c>
      <c r="T7129" s="221">
        <v>45505.313194444447</v>
      </c>
    </row>
    <row r="7130" spans="1:20" x14ac:dyDescent="0.35">
      <c r="A7130" t="s">
        <v>113</v>
      </c>
      <c r="B7130" t="s">
        <v>3</v>
      </c>
      <c r="C7130" t="s">
        <v>97</v>
      </c>
      <c r="D7130" s="29">
        <v>45846</v>
      </c>
      <c r="E7130" s="184" t="str">
        <f t="shared" si="450"/>
        <v/>
      </c>
      <c r="F7130" s="184" t="str">
        <f t="shared" si="451"/>
        <v/>
      </c>
      <c r="G7130" s="184" t="str">
        <f t="shared" si="452"/>
        <v/>
      </c>
      <c r="H7130" s="184" t="str">
        <f t="shared" si="453"/>
        <v/>
      </c>
      <c r="L7130">
        <v>150.60841811290646</v>
      </c>
      <c r="R7130">
        <v>164.572112</v>
      </c>
      <c r="S7130" t="s">
        <v>201</v>
      </c>
      <c r="T7130" s="221">
        <v>45505.313194444447</v>
      </c>
    </row>
    <row r="7131" spans="1:20" x14ac:dyDescent="0.35">
      <c r="A7131" t="s">
        <v>113</v>
      </c>
      <c r="B7131" t="s">
        <v>3</v>
      </c>
      <c r="C7131" t="s">
        <v>97</v>
      </c>
      <c r="D7131" s="29">
        <v>45847</v>
      </c>
      <c r="E7131" s="184" t="str">
        <f t="shared" si="450"/>
        <v/>
      </c>
      <c r="F7131" s="184" t="str">
        <f t="shared" si="451"/>
        <v/>
      </c>
      <c r="G7131" s="184" t="str">
        <f t="shared" si="452"/>
        <v/>
      </c>
      <c r="H7131" s="184" t="str">
        <f t="shared" si="453"/>
        <v/>
      </c>
      <c r="L7131">
        <v>150.60841811290646</v>
      </c>
      <c r="R7131">
        <v>164.572112</v>
      </c>
      <c r="S7131" t="s">
        <v>201</v>
      </c>
      <c r="T7131" s="221">
        <v>45505.313194444447</v>
      </c>
    </row>
    <row r="7132" spans="1:20" x14ac:dyDescent="0.35">
      <c r="A7132" t="s">
        <v>113</v>
      </c>
      <c r="B7132" t="s">
        <v>3</v>
      </c>
      <c r="C7132" t="s">
        <v>97</v>
      </c>
      <c r="D7132" s="29">
        <v>45848</v>
      </c>
      <c r="E7132" s="184" t="str">
        <f t="shared" si="450"/>
        <v/>
      </c>
      <c r="F7132" s="184" t="str">
        <f t="shared" si="451"/>
        <v/>
      </c>
      <c r="G7132" s="184" t="str">
        <f t="shared" si="452"/>
        <v/>
      </c>
      <c r="H7132" s="184" t="str">
        <f t="shared" si="453"/>
        <v/>
      </c>
      <c r="L7132">
        <v>150.60841811290646</v>
      </c>
      <c r="R7132">
        <v>164.572112</v>
      </c>
      <c r="S7132" t="s">
        <v>201</v>
      </c>
      <c r="T7132" s="221">
        <v>45505.313194444447</v>
      </c>
    </row>
    <row r="7133" spans="1:20" x14ac:dyDescent="0.35">
      <c r="A7133" t="s">
        <v>113</v>
      </c>
      <c r="B7133" t="s">
        <v>3</v>
      </c>
      <c r="C7133" t="s">
        <v>97</v>
      </c>
      <c r="D7133" s="29">
        <v>45849</v>
      </c>
      <c r="E7133" s="184" t="str">
        <f t="shared" si="450"/>
        <v/>
      </c>
      <c r="F7133" s="184" t="str">
        <f t="shared" si="451"/>
        <v/>
      </c>
      <c r="G7133" s="184" t="str">
        <f t="shared" si="452"/>
        <v/>
      </c>
      <c r="H7133" s="184" t="str">
        <f t="shared" si="453"/>
        <v/>
      </c>
      <c r="L7133">
        <v>150.60841811290646</v>
      </c>
      <c r="R7133">
        <v>164.572112</v>
      </c>
      <c r="S7133" t="s">
        <v>201</v>
      </c>
      <c r="T7133" s="221">
        <v>45505.313194444447</v>
      </c>
    </row>
    <row r="7134" spans="1:20" x14ac:dyDescent="0.35">
      <c r="A7134" t="s">
        <v>113</v>
      </c>
      <c r="B7134" t="s">
        <v>3</v>
      </c>
      <c r="C7134" t="s">
        <v>97</v>
      </c>
      <c r="D7134" s="29">
        <v>45850</v>
      </c>
      <c r="E7134" s="184" t="str">
        <f t="shared" si="450"/>
        <v/>
      </c>
      <c r="F7134" s="184" t="str">
        <f t="shared" si="451"/>
        <v/>
      </c>
      <c r="G7134" s="184" t="str">
        <f t="shared" si="452"/>
        <v/>
      </c>
      <c r="H7134" s="184" t="str">
        <f t="shared" si="453"/>
        <v/>
      </c>
      <c r="L7134">
        <v>150.60841811290646</v>
      </c>
      <c r="R7134">
        <v>164.572112</v>
      </c>
      <c r="S7134" t="s">
        <v>201</v>
      </c>
      <c r="T7134" s="221">
        <v>45505.313194444447</v>
      </c>
    </row>
    <row r="7135" spans="1:20" x14ac:dyDescent="0.35">
      <c r="A7135" t="s">
        <v>113</v>
      </c>
      <c r="B7135" t="s">
        <v>3</v>
      </c>
      <c r="C7135" t="s">
        <v>97</v>
      </c>
      <c r="D7135" s="29">
        <v>45851</v>
      </c>
      <c r="E7135" s="184" t="str">
        <f t="shared" si="450"/>
        <v/>
      </c>
      <c r="F7135" s="184" t="str">
        <f t="shared" si="451"/>
        <v/>
      </c>
      <c r="G7135" s="184" t="str">
        <f t="shared" si="452"/>
        <v/>
      </c>
      <c r="H7135" s="184" t="str">
        <f t="shared" si="453"/>
        <v/>
      </c>
      <c r="L7135">
        <v>150.60841811290646</v>
      </c>
      <c r="R7135">
        <v>164.572112</v>
      </c>
      <c r="S7135" t="s">
        <v>201</v>
      </c>
      <c r="T7135" s="221">
        <v>45505.313194444447</v>
      </c>
    </row>
    <row r="7136" spans="1:20" x14ac:dyDescent="0.35">
      <c r="A7136" t="s">
        <v>113</v>
      </c>
      <c r="B7136" t="s">
        <v>3</v>
      </c>
      <c r="C7136" t="s">
        <v>97</v>
      </c>
      <c r="D7136" s="29">
        <v>45852</v>
      </c>
      <c r="E7136" s="184" t="str">
        <f t="shared" si="450"/>
        <v/>
      </c>
      <c r="F7136" s="184" t="str">
        <f t="shared" si="451"/>
        <v/>
      </c>
      <c r="G7136" s="184" t="str">
        <f t="shared" si="452"/>
        <v/>
      </c>
      <c r="H7136" s="184" t="str">
        <f t="shared" si="453"/>
        <v/>
      </c>
      <c r="L7136">
        <v>150.60841811290646</v>
      </c>
      <c r="R7136">
        <v>164.572112</v>
      </c>
      <c r="S7136" t="s">
        <v>201</v>
      </c>
      <c r="T7136" s="221">
        <v>45505.313194444447</v>
      </c>
    </row>
    <row r="7137" spans="1:20" x14ac:dyDescent="0.35">
      <c r="A7137" t="s">
        <v>113</v>
      </c>
      <c r="B7137" t="s">
        <v>3</v>
      </c>
      <c r="C7137" t="s">
        <v>97</v>
      </c>
      <c r="D7137" s="29">
        <v>45853</v>
      </c>
      <c r="E7137" s="184" t="str">
        <f t="shared" si="450"/>
        <v/>
      </c>
      <c r="F7137" s="184" t="str">
        <f t="shared" si="451"/>
        <v/>
      </c>
      <c r="G7137" s="184" t="str">
        <f t="shared" si="452"/>
        <v/>
      </c>
      <c r="H7137" s="184" t="str">
        <f t="shared" si="453"/>
        <v/>
      </c>
      <c r="L7137">
        <v>150.60841811290646</v>
      </c>
      <c r="R7137">
        <v>164.572112</v>
      </c>
      <c r="S7137" t="s">
        <v>201</v>
      </c>
      <c r="T7137" s="221">
        <v>45505.313194444447</v>
      </c>
    </row>
    <row r="7138" spans="1:20" x14ac:dyDescent="0.35">
      <c r="A7138" t="s">
        <v>113</v>
      </c>
      <c r="B7138" t="s">
        <v>3</v>
      </c>
      <c r="C7138" t="s">
        <v>97</v>
      </c>
      <c r="D7138" s="29">
        <v>45854</v>
      </c>
      <c r="E7138" s="184" t="str">
        <f t="shared" si="450"/>
        <v/>
      </c>
      <c r="F7138" s="184" t="str">
        <f t="shared" si="451"/>
        <v/>
      </c>
      <c r="G7138" s="184" t="str">
        <f t="shared" si="452"/>
        <v/>
      </c>
      <c r="H7138" s="184" t="str">
        <f t="shared" si="453"/>
        <v/>
      </c>
      <c r="L7138">
        <v>150.60841811290646</v>
      </c>
      <c r="R7138">
        <v>164.572112</v>
      </c>
      <c r="S7138" t="s">
        <v>201</v>
      </c>
      <c r="T7138" s="221">
        <v>45505.313194444447</v>
      </c>
    </row>
    <row r="7139" spans="1:20" x14ac:dyDescent="0.35">
      <c r="A7139" t="s">
        <v>113</v>
      </c>
      <c r="B7139" t="s">
        <v>3</v>
      </c>
      <c r="C7139" t="s">
        <v>97</v>
      </c>
      <c r="D7139" s="29">
        <v>45855</v>
      </c>
      <c r="E7139" s="184" t="str">
        <f t="shared" si="450"/>
        <v/>
      </c>
      <c r="F7139" s="184" t="str">
        <f t="shared" si="451"/>
        <v/>
      </c>
      <c r="G7139" s="184" t="str">
        <f t="shared" si="452"/>
        <v/>
      </c>
      <c r="H7139" s="184" t="str">
        <f t="shared" si="453"/>
        <v/>
      </c>
      <c r="L7139">
        <v>150.60841811290646</v>
      </c>
      <c r="R7139">
        <v>164.572112</v>
      </c>
      <c r="S7139" t="s">
        <v>201</v>
      </c>
      <c r="T7139" s="221">
        <v>45505.313194444447</v>
      </c>
    </row>
    <row r="7140" spans="1:20" x14ac:dyDescent="0.35">
      <c r="A7140" t="s">
        <v>113</v>
      </c>
      <c r="B7140" t="s">
        <v>3</v>
      </c>
      <c r="C7140" t="s">
        <v>97</v>
      </c>
      <c r="D7140" s="29">
        <v>45856</v>
      </c>
      <c r="E7140" s="184" t="str">
        <f t="shared" si="450"/>
        <v/>
      </c>
      <c r="F7140" s="184" t="str">
        <f t="shared" si="451"/>
        <v/>
      </c>
      <c r="G7140" s="184" t="str">
        <f t="shared" si="452"/>
        <v/>
      </c>
      <c r="H7140" s="184" t="str">
        <f t="shared" si="453"/>
        <v/>
      </c>
      <c r="L7140">
        <v>150.60841811290646</v>
      </c>
      <c r="R7140">
        <v>164.572112</v>
      </c>
      <c r="S7140" t="s">
        <v>201</v>
      </c>
      <c r="T7140" s="221">
        <v>45505.313194444447</v>
      </c>
    </row>
    <row r="7141" spans="1:20" x14ac:dyDescent="0.35">
      <c r="A7141" t="s">
        <v>113</v>
      </c>
      <c r="B7141" t="s">
        <v>3</v>
      </c>
      <c r="C7141" t="s">
        <v>97</v>
      </c>
      <c r="D7141" s="29">
        <v>45857</v>
      </c>
      <c r="E7141" s="184" t="str">
        <f t="shared" si="450"/>
        <v/>
      </c>
      <c r="F7141" s="184" t="str">
        <f t="shared" si="451"/>
        <v/>
      </c>
      <c r="G7141" s="184" t="str">
        <f t="shared" si="452"/>
        <v/>
      </c>
      <c r="H7141" s="184" t="str">
        <f t="shared" si="453"/>
        <v/>
      </c>
      <c r="L7141">
        <v>150.60841811290646</v>
      </c>
      <c r="R7141">
        <v>164.572112</v>
      </c>
      <c r="S7141" t="s">
        <v>201</v>
      </c>
      <c r="T7141" s="221">
        <v>45505.313194444447</v>
      </c>
    </row>
    <row r="7142" spans="1:20" x14ac:dyDescent="0.35">
      <c r="A7142" t="s">
        <v>113</v>
      </c>
      <c r="B7142" t="s">
        <v>3</v>
      </c>
      <c r="C7142" t="s">
        <v>97</v>
      </c>
      <c r="D7142" s="29">
        <v>45858</v>
      </c>
      <c r="E7142" s="184" t="str">
        <f t="shared" si="450"/>
        <v/>
      </c>
      <c r="F7142" s="184" t="str">
        <f t="shared" si="451"/>
        <v/>
      </c>
      <c r="G7142" s="184" t="str">
        <f t="shared" si="452"/>
        <v/>
      </c>
      <c r="H7142" s="184" t="str">
        <f t="shared" si="453"/>
        <v/>
      </c>
      <c r="L7142">
        <v>150.60841811290646</v>
      </c>
      <c r="R7142">
        <v>164.572112</v>
      </c>
      <c r="S7142" t="s">
        <v>201</v>
      </c>
      <c r="T7142" s="221">
        <v>45505.313194444447</v>
      </c>
    </row>
    <row r="7143" spans="1:20" x14ac:dyDescent="0.35">
      <c r="A7143" t="s">
        <v>113</v>
      </c>
      <c r="B7143" t="s">
        <v>3</v>
      </c>
      <c r="C7143" t="s">
        <v>97</v>
      </c>
      <c r="D7143" s="29">
        <v>45859</v>
      </c>
      <c r="E7143" s="184" t="str">
        <f t="shared" si="450"/>
        <v/>
      </c>
      <c r="F7143" s="184" t="str">
        <f t="shared" si="451"/>
        <v/>
      </c>
      <c r="G7143" s="184" t="str">
        <f t="shared" si="452"/>
        <v/>
      </c>
      <c r="H7143" s="184" t="str">
        <f t="shared" si="453"/>
        <v/>
      </c>
      <c r="L7143">
        <v>150.60841811290646</v>
      </c>
      <c r="R7143">
        <v>164.572112</v>
      </c>
      <c r="S7143" t="s">
        <v>201</v>
      </c>
      <c r="T7143" s="221">
        <v>45505.313194444447</v>
      </c>
    </row>
    <row r="7144" spans="1:20" x14ac:dyDescent="0.35">
      <c r="A7144" t="s">
        <v>113</v>
      </c>
      <c r="B7144" t="s">
        <v>3</v>
      </c>
      <c r="C7144" t="s">
        <v>97</v>
      </c>
      <c r="D7144" s="29">
        <v>45860</v>
      </c>
      <c r="E7144" s="184" t="str">
        <f t="shared" si="450"/>
        <v/>
      </c>
      <c r="F7144" s="184" t="str">
        <f t="shared" si="451"/>
        <v/>
      </c>
      <c r="G7144" s="184" t="str">
        <f t="shared" si="452"/>
        <v/>
      </c>
      <c r="H7144" s="184" t="str">
        <f t="shared" si="453"/>
        <v/>
      </c>
      <c r="L7144">
        <v>150.60841811290646</v>
      </c>
      <c r="R7144">
        <v>164.572112</v>
      </c>
      <c r="S7144" t="s">
        <v>201</v>
      </c>
      <c r="T7144" s="221">
        <v>45505.313194444447</v>
      </c>
    </row>
    <row r="7145" spans="1:20" x14ac:dyDescent="0.35">
      <c r="A7145" t="s">
        <v>113</v>
      </c>
      <c r="B7145" t="s">
        <v>3</v>
      </c>
      <c r="C7145" t="s">
        <v>97</v>
      </c>
      <c r="D7145" s="29">
        <v>45861</v>
      </c>
      <c r="E7145" s="184" t="str">
        <f t="shared" si="450"/>
        <v/>
      </c>
      <c r="F7145" s="184" t="str">
        <f t="shared" si="451"/>
        <v/>
      </c>
      <c r="G7145" s="184" t="str">
        <f t="shared" si="452"/>
        <v/>
      </c>
      <c r="H7145" s="184" t="str">
        <f t="shared" si="453"/>
        <v/>
      </c>
      <c r="L7145">
        <v>150.60841811290646</v>
      </c>
      <c r="R7145">
        <v>164.572112</v>
      </c>
      <c r="S7145" t="s">
        <v>201</v>
      </c>
      <c r="T7145" s="221">
        <v>45505.313194444447</v>
      </c>
    </row>
    <row r="7146" spans="1:20" x14ac:dyDescent="0.35">
      <c r="A7146" t="s">
        <v>113</v>
      </c>
      <c r="B7146" t="s">
        <v>3</v>
      </c>
      <c r="C7146" t="s">
        <v>97</v>
      </c>
      <c r="D7146" s="29">
        <v>45862</v>
      </c>
      <c r="E7146" s="184" t="str">
        <f t="shared" si="450"/>
        <v/>
      </c>
      <c r="F7146" s="184" t="str">
        <f t="shared" si="451"/>
        <v/>
      </c>
      <c r="G7146" s="184" t="str">
        <f t="shared" si="452"/>
        <v/>
      </c>
      <c r="H7146" s="184" t="str">
        <f t="shared" si="453"/>
        <v/>
      </c>
      <c r="L7146">
        <v>150.60841811290646</v>
      </c>
      <c r="R7146">
        <v>164.572112</v>
      </c>
      <c r="S7146" t="s">
        <v>201</v>
      </c>
      <c r="T7146" s="221">
        <v>45505.313194444447</v>
      </c>
    </row>
    <row r="7147" spans="1:20" x14ac:dyDescent="0.35">
      <c r="A7147" t="s">
        <v>113</v>
      </c>
      <c r="B7147" t="s">
        <v>3</v>
      </c>
      <c r="C7147" t="s">
        <v>97</v>
      </c>
      <c r="D7147" s="29">
        <v>45863</v>
      </c>
      <c r="E7147" s="184" t="str">
        <f t="shared" si="450"/>
        <v/>
      </c>
      <c r="F7147" s="184" t="str">
        <f t="shared" si="451"/>
        <v/>
      </c>
      <c r="G7147" s="184" t="str">
        <f t="shared" si="452"/>
        <v/>
      </c>
      <c r="H7147" s="184" t="str">
        <f t="shared" si="453"/>
        <v/>
      </c>
      <c r="L7147">
        <v>150.60841811290646</v>
      </c>
      <c r="R7147">
        <v>164.572112</v>
      </c>
      <c r="S7147" t="s">
        <v>201</v>
      </c>
      <c r="T7147" s="221">
        <v>45505.313194444447</v>
      </c>
    </row>
    <row r="7148" spans="1:20" x14ac:dyDescent="0.35">
      <c r="A7148" t="s">
        <v>113</v>
      </c>
      <c r="B7148" t="s">
        <v>3</v>
      </c>
      <c r="C7148" t="s">
        <v>97</v>
      </c>
      <c r="D7148" s="29">
        <v>45864</v>
      </c>
      <c r="E7148" s="184" t="str">
        <f t="shared" si="450"/>
        <v/>
      </c>
      <c r="F7148" s="184" t="str">
        <f t="shared" si="451"/>
        <v/>
      </c>
      <c r="G7148" s="184" t="str">
        <f t="shared" si="452"/>
        <v/>
      </c>
      <c r="H7148" s="184" t="str">
        <f t="shared" si="453"/>
        <v/>
      </c>
      <c r="L7148">
        <v>150.60841811290646</v>
      </c>
      <c r="R7148">
        <v>164.572112</v>
      </c>
      <c r="S7148" t="s">
        <v>201</v>
      </c>
      <c r="T7148" s="221">
        <v>45505.313194444447</v>
      </c>
    </row>
    <row r="7149" spans="1:20" x14ac:dyDescent="0.35">
      <c r="A7149" t="s">
        <v>113</v>
      </c>
      <c r="B7149" t="s">
        <v>3</v>
      </c>
      <c r="C7149" t="s">
        <v>97</v>
      </c>
      <c r="D7149" s="29">
        <v>45865</v>
      </c>
      <c r="E7149" s="184" t="str">
        <f t="shared" si="450"/>
        <v/>
      </c>
      <c r="F7149" s="184" t="str">
        <f t="shared" si="451"/>
        <v/>
      </c>
      <c r="G7149" s="184" t="str">
        <f t="shared" si="452"/>
        <v/>
      </c>
      <c r="H7149" s="184" t="str">
        <f t="shared" si="453"/>
        <v/>
      </c>
      <c r="L7149">
        <v>150.60841811290646</v>
      </c>
      <c r="R7149">
        <v>164.572112</v>
      </c>
      <c r="S7149" t="s">
        <v>201</v>
      </c>
      <c r="T7149" s="221">
        <v>45505.313194444447</v>
      </c>
    </row>
    <row r="7150" spans="1:20" x14ac:dyDescent="0.35">
      <c r="A7150" t="s">
        <v>113</v>
      </c>
      <c r="B7150" t="s">
        <v>3</v>
      </c>
      <c r="C7150" t="s">
        <v>97</v>
      </c>
      <c r="D7150" s="29">
        <v>45866</v>
      </c>
      <c r="E7150" s="184" t="str">
        <f t="shared" si="450"/>
        <v/>
      </c>
      <c r="F7150" s="184" t="str">
        <f t="shared" si="451"/>
        <v/>
      </c>
      <c r="G7150" s="184" t="str">
        <f t="shared" si="452"/>
        <v/>
      </c>
      <c r="H7150" s="184" t="str">
        <f t="shared" si="453"/>
        <v/>
      </c>
      <c r="L7150">
        <v>150.60841811290646</v>
      </c>
      <c r="R7150">
        <v>164.572112</v>
      </c>
      <c r="S7150" t="s">
        <v>201</v>
      </c>
      <c r="T7150" s="221">
        <v>45505.313194444447</v>
      </c>
    </row>
    <row r="7151" spans="1:20" x14ac:dyDescent="0.35">
      <c r="A7151" t="s">
        <v>113</v>
      </c>
      <c r="B7151" t="s">
        <v>3</v>
      </c>
      <c r="C7151" t="s">
        <v>97</v>
      </c>
      <c r="D7151" s="29">
        <v>45867</v>
      </c>
      <c r="E7151" s="184" t="str">
        <f t="shared" si="450"/>
        <v/>
      </c>
      <c r="F7151" s="184" t="str">
        <f t="shared" si="451"/>
        <v/>
      </c>
      <c r="G7151" s="184" t="str">
        <f t="shared" si="452"/>
        <v/>
      </c>
      <c r="H7151" s="184" t="str">
        <f t="shared" si="453"/>
        <v/>
      </c>
      <c r="L7151">
        <v>150.60841811290646</v>
      </c>
      <c r="R7151">
        <v>164.572112</v>
      </c>
      <c r="S7151" t="s">
        <v>201</v>
      </c>
      <c r="T7151" s="221">
        <v>45505.313194444447</v>
      </c>
    </row>
    <row r="7152" spans="1:20" x14ac:dyDescent="0.35">
      <c r="A7152" t="s">
        <v>113</v>
      </c>
      <c r="B7152" t="s">
        <v>3</v>
      </c>
      <c r="C7152" t="s">
        <v>97</v>
      </c>
      <c r="D7152" s="29">
        <v>45868</v>
      </c>
      <c r="E7152" s="184" t="str">
        <f t="shared" si="450"/>
        <v/>
      </c>
      <c r="F7152" s="184" t="str">
        <f t="shared" si="451"/>
        <v/>
      </c>
      <c r="G7152" s="184" t="str">
        <f t="shared" si="452"/>
        <v/>
      </c>
      <c r="H7152" s="184" t="str">
        <f t="shared" si="453"/>
        <v/>
      </c>
      <c r="L7152">
        <v>150.60841811290646</v>
      </c>
      <c r="R7152">
        <v>164.572112</v>
      </c>
      <c r="S7152" t="s">
        <v>201</v>
      </c>
      <c r="T7152" s="221">
        <v>45505.313194444447</v>
      </c>
    </row>
    <row r="7153" spans="1:20" x14ac:dyDescent="0.35">
      <c r="A7153" t="s">
        <v>113</v>
      </c>
      <c r="B7153" t="s">
        <v>3</v>
      </c>
      <c r="C7153" t="s">
        <v>97</v>
      </c>
      <c r="D7153" s="29">
        <v>45869</v>
      </c>
      <c r="E7153" s="184" t="str">
        <f t="shared" si="450"/>
        <v/>
      </c>
      <c r="F7153" s="184" t="str">
        <f t="shared" si="451"/>
        <v/>
      </c>
      <c r="G7153" s="184" t="str">
        <f t="shared" si="452"/>
        <v/>
      </c>
      <c r="H7153" s="184" t="str">
        <f t="shared" si="453"/>
        <v/>
      </c>
      <c r="L7153">
        <v>150.60841811290646</v>
      </c>
      <c r="R7153">
        <v>164.572112</v>
      </c>
      <c r="S7153" t="s">
        <v>201</v>
      </c>
      <c r="T7153" s="221">
        <v>45505.313194444447</v>
      </c>
    </row>
    <row r="7154" spans="1:20" x14ac:dyDescent="0.35">
      <c r="A7154" t="s">
        <v>113</v>
      </c>
      <c r="B7154" t="s">
        <v>3</v>
      </c>
      <c r="C7154" t="s">
        <v>97</v>
      </c>
      <c r="D7154" s="29">
        <v>45870</v>
      </c>
      <c r="E7154" s="184" t="str">
        <f t="shared" si="450"/>
        <v/>
      </c>
      <c r="F7154" s="184" t="str">
        <f t="shared" si="451"/>
        <v/>
      </c>
      <c r="G7154" s="184" t="str">
        <f t="shared" si="452"/>
        <v/>
      </c>
      <c r="H7154" s="184" t="str">
        <f t="shared" si="453"/>
        <v/>
      </c>
      <c r="L7154">
        <v>150.60841811290646</v>
      </c>
      <c r="R7154">
        <v>164.572112</v>
      </c>
      <c r="S7154" t="s">
        <v>201</v>
      </c>
      <c r="T7154" s="221">
        <v>45536.3125</v>
      </c>
    </row>
    <row r="7155" spans="1:20" x14ac:dyDescent="0.35">
      <c r="A7155" t="s">
        <v>113</v>
      </c>
      <c r="B7155" t="s">
        <v>3</v>
      </c>
      <c r="C7155" t="s">
        <v>97</v>
      </c>
      <c r="D7155" s="29">
        <v>45871</v>
      </c>
      <c r="E7155" s="184" t="str">
        <f t="shared" si="450"/>
        <v/>
      </c>
      <c r="F7155" s="184" t="str">
        <f t="shared" si="451"/>
        <v/>
      </c>
      <c r="G7155" s="184" t="str">
        <f t="shared" si="452"/>
        <v/>
      </c>
      <c r="H7155" s="184" t="str">
        <f t="shared" si="453"/>
        <v/>
      </c>
      <c r="L7155">
        <v>150.60841811290646</v>
      </c>
      <c r="R7155">
        <v>164.572112</v>
      </c>
      <c r="S7155" t="s">
        <v>201</v>
      </c>
      <c r="T7155" s="221">
        <v>45536.313194444447</v>
      </c>
    </row>
    <row r="7156" spans="1:20" x14ac:dyDescent="0.35">
      <c r="A7156" t="s">
        <v>113</v>
      </c>
      <c r="B7156" t="s">
        <v>3</v>
      </c>
      <c r="C7156" t="s">
        <v>97</v>
      </c>
      <c r="D7156" s="29">
        <v>45872</v>
      </c>
      <c r="E7156" s="184" t="str">
        <f t="shared" si="450"/>
        <v/>
      </c>
      <c r="F7156" s="184" t="str">
        <f t="shared" si="451"/>
        <v/>
      </c>
      <c r="G7156" s="184" t="str">
        <f t="shared" si="452"/>
        <v/>
      </c>
      <c r="H7156" s="184" t="str">
        <f t="shared" si="453"/>
        <v/>
      </c>
      <c r="L7156">
        <v>150.60841811290646</v>
      </c>
      <c r="R7156">
        <v>164.572112</v>
      </c>
      <c r="S7156" t="s">
        <v>201</v>
      </c>
      <c r="T7156" s="221">
        <v>45536.313194444447</v>
      </c>
    </row>
    <row r="7157" spans="1:20" x14ac:dyDescent="0.35">
      <c r="A7157" t="s">
        <v>113</v>
      </c>
      <c r="B7157" t="s">
        <v>3</v>
      </c>
      <c r="C7157" t="s">
        <v>97</v>
      </c>
      <c r="D7157" s="29">
        <v>45873</v>
      </c>
      <c r="E7157" s="184" t="str">
        <f t="shared" si="450"/>
        <v/>
      </c>
      <c r="F7157" s="184" t="str">
        <f t="shared" si="451"/>
        <v/>
      </c>
      <c r="G7157" s="184" t="str">
        <f t="shared" si="452"/>
        <v/>
      </c>
      <c r="H7157" s="184" t="str">
        <f t="shared" si="453"/>
        <v/>
      </c>
      <c r="L7157">
        <v>150.60841811290646</v>
      </c>
      <c r="R7157">
        <v>164.572112</v>
      </c>
      <c r="S7157" t="s">
        <v>201</v>
      </c>
      <c r="T7157" s="221">
        <v>45536.313194444447</v>
      </c>
    </row>
    <row r="7158" spans="1:20" x14ac:dyDescent="0.35">
      <c r="A7158" t="s">
        <v>113</v>
      </c>
      <c r="B7158" t="s">
        <v>3</v>
      </c>
      <c r="C7158" t="s">
        <v>97</v>
      </c>
      <c r="D7158" s="29">
        <v>45874</v>
      </c>
      <c r="E7158" s="184" t="str">
        <f t="shared" si="450"/>
        <v/>
      </c>
      <c r="F7158" s="184" t="str">
        <f t="shared" si="451"/>
        <v/>
      </c>
      <c r="G7158" s="184" t="str">
        <f t="shared" si="452"/>
        <v/>
      </c>
      <c r="H7158" s="184" t="str">
        <f t="shared" si="453"/>
        <v/>
      </c>
      <c r="L7158">
        <v>150.60841811290646</v>
      </c>
      <c r="R7158">
        <v>164.572112</v>
      </c>
      <c r="S7158" t="s">
        <v>201</v>
      </c>
      <c r="T7158" s="221">
        <v>45536.313194444447</v>
      </c>
    </row>
    <row r="7159" spans="1:20" x14ac:dyDescent="0.35">
      <c r="A7159" t="s">
        <v>113</v>
      </c>
      <c r="B7159" t="s">
        <v>3</v>
      </c>
      <c r="C7159" t="s">
        <v>97</v>
      </c>
      <c r="D7159" s="29">
        <v>45875</v>
      </c>
      <c r="E7159" s="184" t="str">
        <f t="shared" si="450"/>
        <v/>
      </c>
      <c r="F7159" s="184" t="str">
        <f t="shared" si="451"/>
        <v/>
      </c>
      <c r="G7159" s="184" t="str">
        <f t="shared" si="452"/>
        <v/>
      </c>
      <c r="H7159" s="184" t="str">
        <f t="shared" si="453"/>
        <v/>
      </c>
      <c r="L7159">
        <v>150.60841811290646</v>
      </c>
      <c r="R7159">
        <v>164.572112</v>
      </c>
      <c r="S7159" t="s">
        <v>201</v>
      </c>
      <c r="T7159" s="221">
        <v>45536.313194444447</v>
      </c>
    </row>
    <row r="7160" spans="1:20" x14ac:dyDescent="0.35">
      <c r="A7160" t="s">
        <v>113</v>
      </c>
      <c r="B7160" t="s">
        <v>3</v>
      </c>
      <c r="C7160" t="s">
        <v>97</v>
      </c>
      <c r="D7160" s="29">
        <v>45876</v>
      </c>
      <c r="E7160" s="184" t="str">
        <f t="shared" si="450"/>
        <v/>
      </c>
      <c r="F7160" s="184" t="str">
        <f t="shared" si="451"/>
        <v/>
      </c>
      <c r="G7160" s="184" t="str">
        <f t="shared" si="452"/>
        <v/>
      </c>
      <c r="H7160" s="184" t="str">
        <f t="shared" si="453"/>
        <v/>
      </c>
      <c r="L7160">
        <v>150.60841811290646</v>
      </c>
      <c r="R7160">
        <v>164.572112</v>
      </c>
      <c r="S7160" t="s">
        <v>201</v>
      </c>
      <c r="T7160" s="221">
        <v>45536.313194444447</v>
      </c>
    </row>
    <row r="7161" spans="1:20" x14ac:dyDescent="0.35">
      <c r="A7161" t="s">
        <v>113</v>
      </c>
      <c r="B7161" t="s">
        <v>3</v>
      </c>
      <c r="C7161" t="s">
        <v>97</v>
      </c>
      <c r="D7161" s="29">
        <v>45877</v>
      </c>
      <c r="E7161" s="184" t="str">
        <f t="shared" si="450"/>
        <v/>
      </c>
      <c r="F7161" s="184" t="str">
        <f t="shared" si="451"/>
        <v/>
      </c>
      <c r="G7161" s="184" t="str">
        <f t="shared" si="452"/>
        <v/>
      </c>
      <c r="H7161" s="184" t="str">
        <f t="shared" si="453"/>
        <v/>
      </c>
      <c r="L7161">
        <v>150.60841811290646</v>
      </c>
      <c r="R7161">
        <v>164.572112</v>
      </c>
      <c r="S7161" t="s">
        <v>201</v>
      </c>
      <c r="T7161" s="221">
        <v>45536.313194444447</v>
      </c>
    </row>
    <row r="7162" spans="1:20" x14ac:dyDescent="0.35">
      <c r="A7162" t="s">
        <v>113</v>
      </c>
      <c r="B7162" t="s">
        <v>3</v>
      </c>
      <c r="C7162" t="s">
        <v>97</v>
      </c>
      <c r="D7162" s="29">
        <v>45878</v>
      </c>
      <c r="E7162" s="184" t="str">
        <f t="shared" si="450"/>
        <v/>
      </c>
      <c r="F7162" s="184" t="str">
        <f t="shared" si="451"/>
        <v/>
      </c>
      <c r="G7162" s="184" t="str">
        <f t="shared" si="452"/>
        <v/>
      </c>
      <c r="H7162" s="184" t="str">
        <f t="shared" si="453"/>
        <v/>
      </c>
      <c r="L7162">
        <v>150.60841811290646</v>
      </c>
      <c r="R7162">
        <v>164.572112</v>
      </c>
      <c r="S7162" t="s">
        <v>201</v>
      </c>
      <c r="T7162" s="221">
        <v>45536.313194444447</v>
      </c>
    </row>
    <row r="7163" spans="1:20" x14ac:dyDescent="0.35">
      <c r="A7163" t="s">
        <v>113</v>
      </c>
      <c r="B7163" t="s">
        <v>3</v>
      </c>
      <c r="C7163" t="s">
        <v>97</v>
      </c>
      <c r="D7163" s="29">
        <v>45879</v>
      </c>
      <c r="E7163" s="184" t="str">
        <f t="shared" si="450"/>
        <v/>
      </c>
      <c r="F7163" s="184" t="str">
        <f t="shared" si="451"/>
        <v/>
      </c>
      <c r="G7163" s="184" t="str">
        <f t="shared" si="452"/>
        <v/>
      </c>
      <c r="H7163" s="184" t="str">
        <f t="shared" si="453"/>
        <v/>
      </c>
      <c r="L7163">
        <v>150.60841811290646</v>
      </c>
      <c r="R7163">
        <v>164.572112</v>
      </c>
      <c r="S7163" t="s">
        <v>201</v>
      </c>
      <c r="T7163" s="221">
        <v>45536.313194444447</v>
      </c>
    </row>
    <row r="7164" spans="1:20" x14ac:dyDescent="0.35">
      <c r="A7164" t="s">
        <v>113</v>
      </c>
      <c r="B7164" t="s">
        <v>3</v>
      </c>
      <c r="C7164" t="s">
        <v>97</v>
      </c>
      <c r="D7164" s="29">
        <v>45880</v>
      </c>
      <c r="E7164" s="184" t="str">
        <f t="shared" si="450"/>
        <v/>
      </c>
      <c r="F7164" s="184" t="str">
        <f t="shared" si="451"/>
        <v/>
      </c>
      <c r="G7164" s="184" t="str">
        <f t="shared" si="452"/>
        <v/>
      </c>
      <c r="H7164" s="184" t="str">
        <f t="shared" si="453"/>
        <v/>
      </c>
      <c r="L7164">
        <v>150.60841811290646</v>
      </c>
      <c r="R7164">
        <v>164.572112</v>
      </c>
      <c r="S7164" t="s">
        <v>201</v>
      </c>
      <c r="T7164" s="221">
        <v>45536.313194444447</v>
      </c>
    </row>
    <row r="7165" spans="1:20" x14ac:dyDescent="0.35">
      <c r="A7165" t="s">
        <v>113</v>
      </c>
      <c r="B7165" t="s">
        <v>3</v>
      </c>
      <c r="C7165" t="s">
        <v>97</v>
      </c>
      <c r="D7165" s="29">
        <v>45881</v>
      </c>
      <c r="E7165" s="184" t="str">
        <f t="shared" si="450"/>
        <v/>
      </c>
      <c r="F7165" s="184" t="str">
        <f t="shared" si="451"/>
        <v/>
      </c>
      <c r="G7165" s="184" t="str">
        <f t="shared" si="452"/>
        <v/>
      </c>
      <c r="H7165" s="184" t="str">
        <f t="shared" si="453"/>
        <v/>
      </c>
      <c r="L7165">
        <v>150.60841811290646</v>
      </c>
      <c r="R7165">
        <v>164.572112</v>
      </c>
      <c r="S7165" t="s">
        <v>201</v>
      </c>
      <c r="T7165" s="221">
        <v>45536.313194444447</v>
      </c>
    </row>
    <row r="7166" spans="1:20" x14ac:dyDescent="0.35">
      <c r="A7166" t="s">
        <v>113</v>
      </c>
      <c r="B7166" t="s">
        <v>3</v>
      </c>
      <c r="C7166" t="s">
        <v>97</v>
      </c>
      <c r="D7166" s="29">
        <v>45882</v>
      </c>
      <c r="E7166" s="184" t="str">
        <f t="shared" si="450"/>
        <v/>
      </c>
      <c r="F7166" s="184" t="str">
        <f t="shared" si="451"/>
        <v/>
      </c>
      <c r="G7166" s="184" t="str">
        <f t="shared" si="452"/>
        <v/>
      </c>
      <c r="H7166" s="184" t="str">
        <f t="shared" si="453"/>
        <v/>
      </c>
      <c r="L7166">
        <v>150.60841811290646</v>
      </c>
      <c r="R7166">
        <v>164.572112</v>
      </c>
      <c r="S7166" t="s">
        <v>201</v>
      </c>
      <c r="T7166" s="221">
        <v>45536.313194444447</v>
      </c>
    </row>
    <row r="7167" spans="1:20" x14ac:dyDescent="0.35">
      <c r="A7167" t="s">
        <v>113</v>
      </c>
      <c r="B7167" t="s">
        <v>3</v>
      </c>
      <c r="C7167" t="s">
        <v>97</v>
      </c>
      <c r="D7167" s="29">
        <v>45883</v>
      </c>
      <c r="E7167" s="184" t="str">
        <f t="shared" si="450"/>
        <v/>
      </c>
      <c r="F7167" s="184" t="str">
        <f t="shared" si="451"/>
        <v/>
      </c>
      <c r="G7167" s="184" t="str">
        <f t="shared" si="452"/>
        <v/>
      </c>
      <c r="H7167" s="184" t="str">
        <f t="shared" si="453"/>
        <v/>
      </c>
      <c r="L7167">
        <v>150.60841811290646</v>
      </c>
      <c r="R7167">
        <v>164.572112</v>
      </c>
      <c r="S7167" t="s">
        <v>201</v>
      </c>
      <c r="T7167" s="221">
        <v>45536.313194444447</v>
      </c>
    </row>
    <row r="7168" spans="1:20" x14ac:dyDescent="0.35">
      <c r="A7168" t="s">
        <v>113</v>
      </c>
      <c r="B7168" t="s">
        <v>3</v>
      </c>
      <c r="C7168" t="s">
        <v>97</v>
      </c>
      <c r="D7168" s="29">
        <v>45884</v>
      </c>
      <c r="E7168" s="184" t="str">
        <f t="shared" si="450"/>
        <v/>
      </c>
      <c r="F7168" s="184" t="str">
        <f t="shared" si="451"/>
        <v/>
      </c>
      <c r="G7168" s="184" t="str">
        <f t="shared" si="452"/>
        <v/>
      </c>
      <c r="H7168" s="184" t="str">
        <f t="shared" si="453"/>
        <v/>
      </c>
      <c r="L7168">
        <v>150.60841811290646</v>
      </c>
      <c r="R7168">
        <v>164.572112</v>
      </c>
      <c r="S7168" t="s">
        <v>201</v>
      </c>
      <c r="T7168" s="221">
        <v>45536.313194444447</v>
      </c>
    </row>
    <row r="7169" spans="1:20" x14ac:dyDescent="0.35">
      <c r="A7169" t="s">
        <v>113</v>
      </c>
      <c r="B7169" t="s">
        <v>3</v>
      </c>
      <c r="C7169" t="s">
        <v>97</v>
      </c>
      <c r="D7169" s="29">
        <v>45885</v>
      </c>
      <c r="E7169" s="184" t="str">
        <f t="shared" si="450"/>
        <v/>
      </c>
      <c r="F7169" s="184" t="str">
        <f t="shared" si="451"/>
        <v/>
      </c>
      <c r="G7169" s="184" t="str">
        <f t="shared" si="452"/>
        <v/>
      </c>
      <c r="H7169" s="184" t="str">
        <f t="shared" si="453"/>
        <v/>
      </c>
      <c r="L7169">
        <v>150.60841811290646</v>
      </c>
      <c r="R7169">
        <v>164.572112</v>
      </c>
      <c r="S7169" t="s">
        <v>201</v>
      </c>
      <c r="T7169" s="221">
        <v>45536.313194444447</v>
      </c>
    </row>
    <row r="7170" spans="1:20" x14ac:dyDescent="0.35">
      <c r="A7170" t="s">
        <v>113</v>
      </c>
      <c r="B7170" t="s">
        <v>3</v>
      </c>
      <c r="C7170" t="s">
        <v>97</v>
      </c>
      <c r="D7170" s="29">
        <v>45886</v>
      </c>
      <c r="E7170" s="184" t="str">
        <f t="shared" si="450"/>
        <v/>
      </c>
      <c r="F7170" s="184" t="str">
        <f t="shared" si="451"/>
        <v/>
      </c>
      <c r="G7170" s="184" t="str">
        <f t="shared" si="452"/>
        <v/>
      </c>
      <c r="H7170" s="184" t="str">
        <f t="shared" si="453"/>
        <v/>
      </c>
      <c r="L7170">
        <v>150.60841811290646</v>
      </c>
      <c r="R7170">
        <v>164.572112</v>
      </c>
      <c r="S7170" t="s">
        <v>201</v>
      </c>
      <c r="T7170" s="221">
        <v>45536.313194444447</v>
      </c>
    </row>
    <row r="7171" spans="1:20" x14ac:dyDescent="0.35">
      <c r="A7171" t="s">
        <v>113</v>
      </c>
      <c r="B7171" t="s">
        <v>3</v>
      </c>
      <c r="C7171" t="s">
        <v>97</v>
      </c>
      <c r="D7171" s="29">
        <v>45887</v>
      </c>
      <c r="E7171" s="184" t="str">
        <f t="shared" si="450"/>
        <v/>
      </c>
      <c r="F7171" s="184" t="str">
        <f t="shared" si="451"/>
        <v/>
      </c>
      <c r="G7171" s="184" t="str">
        <f t="shared" si="452"/>
        <v/>
      </c>
      <c r="H7171" s="184" t="str">
        <f t="shared" si="453"/>
        <v/>
      </c>
      <c r="L7171">
        <v>150.60841811290646</v>
      </c>
      <c r="R7171">
        <v>164.572112</v>
      </c>
      <c r="S7171" t="s">
        <v>201</v>
      </c>
      <c r="T7171" s="221">
        <v>45536.313194444447</v>
      </c>
    </row>
    <row r="7172" spans="1:20" x14ac:dyDescent="0.35">
      <c r="A7172" t="s">
        <v>113</v>
      </c>
      <c r="B7172" t="s">
        <v>3</v>
      </c>
      <c r="C7172" t="s">
        <v>97</v>
      </c>
      <c r="D7172" s="29">
        <v>45888</v>
      </c>
      <c r="E7172" s="184" t="str">
        <f t="shared" si="450"/>
        <v/>
      </c>
      <c r="F7172" s="184" t="str">
        <f t="shared" si="451"/>
        <v/>
      </c>
      <c r="G7172" s="184" t="str">
        <f t="shared" si="452"/>
        <v/>
      </c>
      <c r="H7172" s="184" t="str">
        <f t="shared" si="453"/>
        <v/>
      </c>
      <c r="L7172">
        <v>150.60841811290646</v>
      </c>
      <c r="R7172">
        <v>164.572112</v>
      </c>
      <c r="S7172" t="s">
        <v>201</v>
      </c>
      <c r="T7172" s="221">
        <v>45536.313194444447</v>
      </c>
    </row>
    <row r="7173" spans="1:20" x14ac:dyDescent="0.35">
      <c r="A7173" t="s">
        <v>113</v>
      </c>
      <c r="B7173" t="s">
        <v>3</v>
      </c>
      <c r="C7173" t="s">
        <v>97</v>
      </c>
      <c r="D7173" s="29">
        <v>45889</v>
      </c>
      <c r="E7173" s="184" t="str">
        <f t="shared" si="450"/>
        <v/>
      </c>
      <c r="F7173" s="184" t="str">
        <f t="shared" si="451"/>
        <v/>
      </c>
      <c r="G7173" s="184" t="str">
        <f t="shared" si="452"/>
        <v/>
      </c>
      <c r="H7173" s="184" t="str">
        <f t="shared" si="453"/>
        <v/>
      </c>
      <c r="L7173">
        <v>150.60841811290646</v>
      </c>
      <c r="R7173">
        <v>164.572112</v>
      </c>
      <c r="S7173" t="s">
        <v>201</v>
      </c>
      <c r="T7173" s="221">
        <v>45536.313194444447</v>
      </c>
    </row>
    <row r="7174" spans="1:20" x14ac:dyDescent="0.35">
      <c r="A7174" t="s">
        <v>113</v>
      </c>
      <c r="B7174" t="s">
        <v>3</v>
      </c>
      <c r="C7174" t="s">
        <v>97</v>
      </c>
      <c r="D7174" s="29">
        <v>45890</v>
      </c>
      <c r="E7174" s="184" t="str">
        <f t="shared" si="450"/>
        <v/>
      </c>
      <c r="F7174" s="184" t="str">
        <f t="shared" si="451"/>
        <v/>
      </c>
      <c r="G7174" s="184" t="str">
        <f t="shared" si="452"/>
        <v/>
      </c>
      <c r="H7174" s="184" t="str">
        <f t="shared" si="453"/>
        <v/>
      </c>
      <c r="L7174">
        <v>150.60841811290646</v>
      </c>
      <c r="R7174">
        <v>164.572112</v>
      </c>
      <c r="S7174" t="s">
        <v>201</v>
      </c>
      <c r="T7174" s="221">
        <v>45536.313194444447</v>
      </c>
    </row>
    <row r="7175" spans="1:20" x14ac:dyDescent="0.35">
      <c r="A7175" t="s">
        <v>113</v>
      </c>
      <c r="B7175" t="s">
        <v>3</v>
      </c>
      <c r="C7175" t="s">
        <v>97</v>
      </c>
      <c r="D7175" s="29">
        <v>45891</v>
      </c>
      <c r="E7175" s="184" t="str">
        <f t="shared" si="450"/>
        <v/>
      </c>
      <c r="F7175" s="184" t="str">
        <f t="shared" si="451"/>
        <v/>
      </c>
      <c r="G7175" s="184" t="str">
        <f t="shared" si="452"/>
        <v/>
      </c>
      <c r="H7175" s="184" t="str">
        <f t="shared" si="453"/>
        <v/>
      </c>
      <c r="L7175">
        <v>150.60841811290646</v>
      </c>
      <c r="R7175">
        <v>164.572112</v>
      </c>
      <c r="S7175" t="s">
        <v>201</v>
      </c>
      <c r="T7175" s="221">
        <v>45536.313194444447</v>
      </c>
    </row>
    <row r="7176" spans="1:20" x14ac:dyDescent="0.35">
      <c r="A7176" t="s">
        <v>113</v>
      </c>
      <c r="B7176" t="s">
        <v>3</v>
      </c>
      <c r="C7176" t="s">
        <v>97</v>
      </c>
      <c r="D7176" s="29">
        <v>45892</v>
      </c>
      <c r="E7176" s="184" t="str">
        <f t="shared" ref="E7176:E7239" si="454">IF(J7176="","",IF(L7176=0,0,IF(1-(J7176/L7176)&lt;0,"",1-(J7176/L7176))))</f>
        <v/>
      </c>
      <c r="F7176" s="184" t="str">
        <f t="shared" ref="F7176:F7239" si="455">IF(K7176="","",IF(L7176=0,0,IF(1-(K7176/L7176)&lt;0,"",1-(K7176/L7176))))</f>
        <v/>
      </c>
      <c r="G7176" s="184" t="str">
        <f t="shared" ref="G7176:G7239" si="456">IF(J7176="","",IF(1-(J7176/R7176)&lt;0,"",1-(J7176/R7176)))</f>
        <v/>
      </c>
      <c r="H7176" s="184" t="str">
        <f t="shared" ref="H7176:H7239" si="457">IF(K7176="","",IF(1-(K7176/R7176)&lt;0,"",1-(K7176/R7176)))</f>
        <v/>
      </c>
      <c r="L7176">
        <v>150.60841811290646</v>
      </c>
      <c r="R7176">
        <v>164.572112</v>
      </c>
      <c r="S7176" t="s">
        <v>201</v>
      </c>
      <c r="T7176" s="221">
        <v>45536.313194444447</v>
      </c>
    </row>
    <row r="7177" spans="1:20" x14ac:dyDescent="0.35">
      <c r="A7177" t="s">
        <v>113</v>
      </c>
      <c r="B7177" t="s">
        <v>3</v>
      </c>
      <c r="C7177" t="s">
        <v>97</v>
      </c>
      <c r="D7177" s="29">
        <v>45893</v>
      </c>
      <c r="E7177" s="184" t="str">
        <f t="shared" si="454"/>
        <v/>
      </c>
      <c r="F7177" s="184" t="str">
        <f t="shared" si="455"/>
        <v/>
      </c>
      <c r="G7177" s="184" t="str">
        <f t="shared" si="456"/>
        <v/>
      </c>
      <c r="H7177" s="184" t="str">
        <f t="shared" si="457"/>
        <v/>
      </c>
      <c r="L7177">
        <v>150.60841811290646</v>
      </c>
      <c r="R7177">
        <v>164.572112</v>
      </c>
      <c r="S7177" t="s">
        <v>201</v>
      </c>
      <c r="T7177" s="221">
        <v>45536.313194444447</v>
      </c>
    </row>
    <row r="7178" spans="1:20" x14ac:dyDescent="0.35">
      <c r="A7178" t="s">
        <v>113</v>
      </c>
      <c r="B7178" t="s">
        <v>3</v>
      </c>
      <c r="C7178" t="s">
        <v>97</v>
      </c>
      <c r="D7178" s="29">
        <v>45894</v>
      </c>
      <c r="E7178" s="184" t="str">
        <f t="shared" si="454"/>
        <v/>
      </c>
      <c r="F7178" s="184" t="str">
        <f t="shared" si="455"/>
        <v/>
      </c>
      <c r="G7178" s="184" t="str">
        <f t="shared" si="456"/>
        <v/>
      </c>
      <c r="H7178" s="184" t="str">
        <f t="shared" si="457"/>
        <v/>
      </c>
      <c r="L7178">
        <v>150.60841811290646</v>
      </c>
      <c r="R7178">
        <v>164.572112</v>
      </c>
      <c r="S7178" t="s">
        <v>201</v>
      </c>
      <c r="T7178" s="221">
        <v>45536.313194444447</v>
      </c>
    </row>
    <row r="7179" spans="1:20" x14ac:dyDescent="0.35">
      <c r="A7179" t="s">
        <v>113</v>
      </c>
      <c r="B7179" t="s">
        <v>3</v>
      </c>
      <c r="C7179" t="s">
        <v>97</v>
      </c>
      <c r="D7179" s="29">
        <v>45895</v>
      </c>
      <c r="E7179" s="184" t="str">
        <f t="shared" si="454"/>
        <v/>
      </c>
      <c r="F7179" s="184" t="str">
        <f t="shared" si="455"/>
        <v/>
      </c>
      <c r="G7179" s="184" t="str">
        <f t="shared" si="456"/>
        <v/>
      </c>
      <c r="H7179" s="184" t="str">
        <f t="shared" si="457"/>
        <v/>
      </c>
      <c r="L7179">
        <v>150.60841811290646</v>
      </c>
      <c r="R7179">
        <v>164.572112</v>
      </c>
      <c r="S7179" t="s">
        <v>201</v>
      </c>
      <c r="T7179" s="221">
        <v>45536.313194444447</v>
      </c>
    </row>
    <row r="7180" spans="1:20" x14ac:dyDescent="0.35">
      <c r="A7180" t="s">
        <v>113</v>
      </c>
      <c r="B7180" t="s">
        <v>3</v>
      </c>
      <c r="C7180" t="s">
        <v>97</v>
      </c>
      <c r="D7180" s="29">
        <v>45896</v>
      </c>
      <c r="E7180" s="184" t="str">
        <f t="shared" si="454"/>
        <v/>
      </c>
      <c r="F7180" s="184" t="str">
        <f t="shared" si="455"/>
        <v/>
      </c>
      <c r="G7180" s="184" t="str">
        <f t="shared" si="456"/>
        <v/>
      </c>
      <c r="H7180" s="184" t="str">
        <f t="shared" si="457"/>
        <v/>
      </c>
      <c r="L7180">
        <v>150.60841811290646</v>
      </c>
      <c r="R7180">
        <v>164.572112</v>
      </c>
      <c r="S7180" t="s">
        <v>201</v>
      </c>
      <c r="T7180" s="221">
        <v>45536.313194444447</v>
      </c>
    </row>
    <row r="7181" spans="1:20" x14ac:dyDescent="0.35">
      <c r="A7181" t="s">
        <v>113</v>
      </c>
      <c r="B7181" t="s">
        <v>3</v>
      </c>
      <c r="C7181" t="s">
        <v>97</v>
      </c>
      <c r="D7181" s="29">
        <v>45897</v>
      </c>
      <c r="E7181" s="184" t="str">
        <f t="shared" si="454"/>
        <v/>
      </c>
      <c r="F7181" s="184" t="str">
        <f t="shared" si="455"/>
        <v/>
      </c>
      <c r="G7181" s="184" t="str">
        <f t="shared" si="456"/>
        <v/>
      </c>
      <c r="H7181" s="184" t="str">
        <f t="shared" si="457"/>
        <v/>
      </c>
      <c r="L7181">
        <v>150.60841811290646</v>
      </c>
      <c r="R7181">
        <v>164.572112</v>
      </c>
      <c r="S7181" t="s">
        <v>201</v>
      </c>
      <c r="T7181" s="221">
        <v>45536.313194444447</v>
      </c>
    </row>
    <row r="7182" spans="1:20" x14ac:dyDescent="0.35">
      <c r="A7182" t="s">
        <v>113</v>
      </c>
      <c r="B7182" t="s">
        <v>3</v>
      </c>
      <c r="C7182" t="s">
        <v>97</v>
      </c>
      <c r="D7182" s="29">
        <v>45898</v>
      </c>
      <c r="E7182" s="184" t="str">
        <f t="shared" si="454"/>
        <v/>
      </c>
      <c r="F7182" s="184" t="str">
        <f t="shared" si="455"/>
        <v/>
      </c>
      <c r="G7182" s="184" t="str">
        <f t="shared" si="456"/>
        <v/>
      </c>
      <c r="H7182" s="184" t="str">
        <f t="shared" si="457"/>
        <v/>
      </c>
      <c r="L7182">
        <v>150.60841811290646</v>
      </c>
      <c r="R7182">
        <v>164.572112</v>
      </c>
      <c r="S7182" t="s">
        <v>201</v>
      </c>
      <c r="T7182" s="221">
        <v>45536.313194444447</v>
      </c>
    </row>
    <row r="7183" spans="1:20" x14ac:dyDescent="0.35">
      <c r="A7183" t="s">
        <v>113</v>
      </c>
      <c r="B7183" t="s">
        <v>3</v>
      </c>
      <c r="C7183" t="s">
        <v>97</v>
      </c>
      <c r="D7183" s="29">
        <v>45899</v>
      </c>
      <c r="E7183" s="184" t="str">
        <f t="shared" si="454"/>
        <v/>
      </c>
      <c r="F7183" s="184" t="str">
        <f t="shared" si="455"/>
        <v/>
      </c>
      <c r="G7183" s="184" t="str">
        <f t="shared" si="456"/>
        <v/>
      </c>
      <c r="H7183" s="184" t="str">
        <f t="shared" si="457"/>
        <v/>
      </c>
      <c r="L7183">
        <v>150.60841811290646</v>
      </c>
      <c r="R7183">
        <v>164.572112</v>
      </c>
      <c r="S7183" t="s">
        <v>201</v>
      </c>
      <c r="T7183" s="221">
        <v>45536.313194444447</v>
      </c>
    </row>
    <row r="7184" spans="1:20" x14ac:dyDescent="0.35">
      <c r="A7184" t="s">
        <v>113</v>
      </c>
      <c r="B7184" t="s">
        <v>3</v>
      </c>
      <c r="C7184" t="s">
        <v>97</v>
      </c>
      <c r="D7184" s="29">
        <v>45900</v>
      </c>
      <c r="E7184" s="184" t="str">
        <f t="shared" si="454"/>
        <v/>
      </c>
      <c r="F7184" s="184" t="str">
        <f t="shared" si="455"/>
        <v/>
      </c>
      <c r="G7184" s="184" t="str">
        <f t="shared" si="456"/>
        <v/>
      </c>
      <c r="H7184" s="184" t="str">
        <f t="shared" si="457"/>
        <v/>
      </c>
      <c r="L7184">
        <v>150.60841811290646</v>
      </c>
      <c r="R7184">
        <v>164.572112</v>
      </c>
      <c r="S7184" t="s">
        <v>201</v>
      </c>
      <c r="T7184" s="221">
        <v>45536.313194444447</v>
      </c>
    </row>
    <row r="7185" spans="1:20" x14ac:dyDescent="0.35">
      <c r="A7185" t="s">
        <v>113</v>
      </c>
      <c r="B7185" t="s">
        <v>3</v>
      </c>
      <c r="C7185" t="s">
        <v>97</v>
      </c>
      <c r="D7185" s="29">
        <v>45901</v>
      </c>
      <c r="E7185" s="184" t="str">
        <f t="shared" si="454"/>
        <v/>
      </c>
      <c r="F7185" s="184" t="str">
        <f t="shared" si="455"/>
        <v/>
      </c>
      <c r="G7185" s="184" t="str">
        <f t="shared" si="456"/>
        <v/>
      </c>
      <c r="H7185" s="184" t="str">
        <f t="shared" si="457"/>
        <v/>
      </c>
      <c r="L7185">
        <v>150.60841811290646</v>
      </c>
      <c r="R7185">
        <v>164.572112</v>
      </c>
      <c r="S7185" t="s">
        <v>201</v>
      </c>
      <c r="T7185" s="221">
        <v>45566.313194444447</v>
      </c>
    </row>
    <row r="7186" spans="1:20" x14ac:dyDescent="0.35">
      <c r="A7186" t="s">
        <v>113</v>
      </c>
      <c r="B7186" t="s">
        <v>3</v>
      </c>
      <c r="C7186" t="s">
        <v>97</v>
      </c>
      <c r="D7186" s="29">
        <v>45902</v>
      </c>
      <c r="E7186" s="184" t="str">
        <f t="shared" si="454"/>
        <v/>
      </c>
      <c r="F7186" s="184" t="str">
        <f t="shared" si="455"/>
        <v/>
      </c>
      <c r="G7186" s="184" t="str">
        <f t="shared" si="456"/>
        <v/>
      </c>
      <c r="H7186" s="184" t="str">
        <f t="shared" si="457"/>
        <v/>
      </c>
      <c r="L7186">
        <v>150.60841811290646</v>
      </c>
      <c r="R7186">
        <v>164.572112</v>
      </c>
      <c r="S7186" t="s">
        <v>201</v>
      </c>
      <c r="T7186" s="221">
        <v>45566.3125</v>
      </c>
    </row>
    <row r="7187" spans="1:20" x14ac:dyDescent="0.35">
      <c r="A7187" t="s">
        <v>113</v>
      </c>
      <c r="B7187" t="s">
        <v>3</v>
      </c>
      <c r="C7187" t="s">
        <v>97</v>
      </c>
      <c r="D7187" s="29">
        <v>45903</v>
      </c>
      <c r="E7187" s="184" t="str">
        <f t="shared" si="454"/>
        <v/>
      </c>
      <c r="F7187" s="184" t="str">
        <f t="shared" si="455"/>
        <v/>
      </c>
      <c r="G7187" s="184" t="str">
        <f t="shared" si="456"/>
        <v/>
      </c>
      <c r="H7187" s="184" t="str">
        <f t="shared" si="457"/>
        <v/>
      </c>
      <c r="L7187">
        <v>150.60841811290646</v>
      </c>
      <c r="R7187">
        <v>164.572112</v>
      </c>
      <c r="S7187" t="s">
        <v>201</v>
      </c>
      <c r="T7187" s="221">
        <v>45566.313194444447</v>
      </c>
    </row>
    <row r="7188" spans="1:20" x14ac:dyDescent="0.35">
      <c r="A7188" t="s">
        <v>113</v>
      </c>
      <c r="B7188" t="s">
        <v>3</v>
      </c>
      <c r="C7188" t="s">
        <v>97</v>
      </c>
      <c r="D7188" s="29">
        <v>45904</v>
      </c>
      <c r="E7188" s="184" t="str">
        <f t="shared" si="454"/>
        <v/>
      </c>
      <c r="F7188" s="184" t="str">
        <f t="shared" si="455"/>
        <v/>
      </c>
      <c r="G7188" s="184" t="str">
        <f t="shared" si="456"/>
        <v/>
      </c>
      <c r="H7188" s="184" t="str">
        <f t="shared" si="457"/>
        <v/>
      </c>
      <c r="L7188">
        <v>150.60841811290646</v>
      </c>
      <c r="R7188">
        <v>164.572112</v>
      </c>
      <c r="S7188" t="s">
        <v>201</v>
      </c>
      <c r="T7188" s="221">
        <v>45566.313194444447</v>
      </c>
    </row>
    <row r="7189" spans="1:20" x14ac:dyDescent="0.35">
      <c r="A7189" t="s">
        <v>113</v>
      </c>
      <c r="B7189" t="s">
        <v>3</v>
      </c>
      <c r="C7189" t="s">
        <v>97</v>
      </c>
      <c r="D7189" s="29">
        <v>45905</v>
      </c>
      <c r="E7189" s="184" t="str">
        <f t="shared" si="454"/>
        <v/>
      </c>
      <c r="F7189" s="184" t="str">
        <f t="shared" si="455"/>
        <v/>
      </c>
      <c r="G7189" s="184" t="str">
        <f t="shared" si="456"/>
        <v/>
      </c>
      <c r="H7189" s="184" t="str">
        <f t="shared" si="457"/>
        <v/>
      </c>
      <c r="L7189">
        <v>150.60841811290646</v>
      </c>
      <c r="R7189">
        <v>164.572112</v>
      </c>
      <c r="S7189" t="s">
        <v>201</v>
      </c>
      <c r="T7189" s="221">
        <v>45566.313194444447</v>
      </c>
    </row>
    <row r="7190" spans="1:20" x14ac:dyDescent="0.35">
      <c r="A7190" t="s">
        <v>113</v>
      </c>
      <c r="B7190" t="s">
        <v>3</v>
      </c>
      <c r="C7190" t="s">
        <v>97</v>
      </c>
      <c r="D7190" s="29">
        <v>45906</v>
      </c>
      <c r="E7190" s="184" t="str">
        <f t="shared" si="454"/>
        <v/>
      </c>
      <c r="F7190" s="184" t="str">
        <f t="shared" si="455"/>
        <v/>
      </c>
      <c r="G7190" s="184" t="str">
        <f t="shared" si="456"/>
        <v/>
      </c>
      <c r="H7190" s="184" t="str">
        <f t="shared" si="457"/>
        <v/>
      </c>
      <c r="L7190">
        <v>150.60841811290646</v>
      </c>
      <c r="R7190">
        <v>164.572112</v>
      </c>
      <c r="S7190" t="s">
        <v>201</v>
      </c>
      <c r="T7190" s="221">
        <v>45566.313194444447</v>
      </c>
    </row>
    <row r="7191" spans="1:20" x14ac:dyDescent="0.35">
      <c r="A7191" t="s">
        <v>113</v>
      </c>
      <c r="B7191" t="s">
        <v>3</v>
      </c>
      <c r="C7191" t="s">
        <v>97</v>
      </c>
      <c r="D7191" s="29">
        <v>45907</v>
      </c>
      <c r="E7191" s="184" t="str">
        <f t="shared" si="454"/>
        <v/>
      </c>
      <c r="F7191" s="184" t="str">
        <f t="shared" si="455"/>
        <v/>
      </c>
      <c r="G7191" s="184" t="str">
        <f t="shared" si="456"/>
        <v/>
      </c>
      <c r="H7191" s="184" t="str">
        <f t="shared" si="457"/>
        <v/>
      </c>
      <c r="L7191">
        <v>150.60841811290646</v>
      </c>
      <c r="R7191">
        <v>164.572112</v>
      </c>
      <c r="S7191" t="s">
        <v>201</v>
      </c>
      <c r="T7191" s="221">
        <v>45566.313194444447</v>
      </c>
    </row>
    <row r="7192" spans="1:20" x14ac:dyDescent="0.35">
      <c r="A7192" t="s">
        <v>113</v>
      </c>
      <c r="B7192" t="s">
        <v>3</v>
      </c>
      <c r="C7192" t="s">
        <v>97</v>
      </c>
      <c r="D7192" s="29">
        <v>45908</v>
      </c>
      <c r="E7192" s="184" t="str">
        <f t="shared" si="454"/>
        <v/>
      </c>
      <c r="F7192" s="184" t="str">
        <f t="shared" si="455"/>
        <v/>
      </c>
      <c r="G7192" s="184" t="str">
        <f t="shared" si="456"/>
        <v/>
      </c>
      <c r="H7192" s="184" t="str">
        <f t="shared" si="457"/>
        <v/>
      </c>
      <c r="L7192">
        <v>150.60841811290646</v>
      </c>
      <c r="R7192">
        <v>164.572112</v>
      </c>
      <c r="S7192" t="s">
        <v>201</v>
      </c>
      <c r="T7192" s="221">
        <v>45566.313194444447</v>
      </c>
    </row>
    <row r="7193" spans="1:20" x14ac:dyDescent="0.35">
      <c r="A7193" t="s">
        <v>113</v>
      </c>
      <c r="B7193" t="s">
        <v>3</v>
      </c>
      <c r="C7193" t="s">
        <v>97</v>
      </c>
      <c r="D7193" s="29">
        <v>45909</v>
      </c>
      <c r="E7193" s="184" t="str">
        <f t="shared" si="454"/>
        <v/>
      </c>
      <c r="F7193" s="184" t="str">
        <f t="shared" si="455"/>
        <v/>
      </c>
      <c r="G7193" s="184" t="str">
        <f t="shared" si="456"/>
        <v/>
      </c>
      <c r="H7193" s="184" t="str">
        <f t="shared" si="457"/>
        <v/>
      </c>
      <c r="L7193">
        <v>150.60841811290646</v>
      </c>
      <c r="R7193">
        <v>164.572112</v>
      </c>
      <c r="S7193" t="s">
        <v>201</v>
      </c>
      <c r="T7193" s="221">
        <v>45566.313194444447</v>
      </c>
    </row>
    <row r="7194" spans="1:20" x14ac:dyDescent="0.35">
      <c r="A7194" t="s">
        <v>113</v>
      </c>
      <c r="B7194" t="s">
        <v>3</v>
      </c>
      <c r="C7194" t="s">
        <v>97</v>
      </c>
      <c r="D7194" s="29">
        <v>45910</v>
      </c>
      <c r="E7194" s="184" t="str">
        <f t="shared" si="454"/>
        <v/>
      </c>
      <c r="F7194" s="184" t="str">
        <f t="shared" si="455"/>
        <v/>
      </c>
      <c r="G7194" s="184" t="str">
        <f t="shared" si="456"/>
        <v/>
      </c>
      <c r="H7194" s="184" t="str">
        <f t="shared" si="457"/>
        <v/>
      </c>
      <c r="L7194">
        <v>150.60841811290646</v>
      </c>
      <c r="R7194">
        <v>164.572112</v>
      </c>
      <c r="S7194" t="s">
        <v>201</v>
      </c>
      <c r="T7194" s="221">
        <v>45566.313194444447</v>
      </c>
    </row>
    <row r="7195" spans="1:20" x14ac:dyDescent="0.35">
      <c r="A7195" t="s">
        <v>113</v>
      </c>
      <c r="B7195" t="s">
        <v>3</v>
      </c>
      <c r="C7195" t="s">
        <v>97</v>
      </c>
      <c r="D7195" s="29">
        <v>45911</v>
      </c>
      <c r="E7195" s="184" t="str">
        <f t="shared" si="454"/>
        <v/>
      </c>
      <c r="F7195" s="184" t="str">
        <f t="shared" si="455"/>
        <v/>
      </c>
      <c r="G7195" s="184" t="str">
        <f t="shared" si="456"/>
        <v/>
      </c>
      <c r="H7195" s="184" t="str">
        <f t="shared" si="457"/>
        <v/>
      </c>
      <c r="L7195">
        <v>150.60841811290646</v>
      </c>
      <c r="R7195">
        <v>164.572112</v>
      </c>
      <c r="S7195" t="s">
        <v>201</v>
      </c>
      <c r="T7195" s="221">
        <v>45566.313194444447</v>
      </c>
    </row>
    <row r="7196" spans="1:20" x14ac:dyDescent="0.35">
      <c r="A7196" t="s">
        <v>113</v>
      </c>
      <c r="B7196" t="s">
        <v>3</v>
      </c>
      <c r="C7196" t="s">
        <v>97</v>
      </c>
      <c r="D7196" s="29">
        <v>45912</v>
      </c>
      <c r="E7196" s="184" t="str">
        <f t="shared" si="454"/>
        <v/>
      </c>
      <c r="F7196" s="184" t="str">
        <f t="shared" si="455"/>
        <v/>
      </c>
      <c r="G7196" s="184" t="str">
        <f t="shared" si="456"/>
        <v/>
      </c>
      <c r="H7196" s="184" t="str">
        <f t="shared" si="457"/>
        <v/>
      </c>
      <c r="L7196">
        <v>150.60841811290646</v>
      </c>
      <c r="R7196">
        <v>164.572112</v>
      </c>
      <c r="S7196" t="s">
        <v>201</v>
      </c>
      <c r="T7196" s="221">
        <v>45566.313194444447</v>
      </c>
    </row>
    <row r="7197" spans="1:20" x14ac:dyDescent="0.35">
      <c r="A7197" t="s">
        <v>113</v>
      </c>
      <c r="B7197" t="s">
        <v>3</v>
      </c>
      <c r="C7197" t="s">
        <v>97</v>
      </c>
      <c r="D7197" s="29">
        <v>45913</v>
      </c>
      <c r="E7197" s="184" t="str">
        <f t="shared" si="454"/>
        <v/>
      </c>
      <c r="F7197" s="184" t="str">
        <f t="shared" si="455"/>
        <v/>
      </c>
      <c r="G7197" s="184" t="str">
        <f t="shared" si="456"/>
        <v/>
      </c>
      <c r="H7197" s="184" t="str">
        <f t="shared" si="457"/>
        <v/>
      </c>
      <c r="L7197">
        <v>150.60841811290646</v>
      </c>
      <c r="R7197">
        <v>164.572112</v>
      </c>
      <c r="S7197" t="s">
        <v>201</v>
      </c>
      <c r="T7197" s="221">
        <v>45566.313194444447</v>
      </c>
    </row>
    <row r="7198" spans="1:20" x14ac:dyDescent="0.35">
      <c r="A7198" t="s">
        <v>113</v>
      </c>
      <c r="B7198" t="s">
        <v>3</v>
      </c>
      <c r="C7198" t="s">
        <v>97</v>
      </c>
      <c r="D7198" s="29">
        <v>45914</v>
      </c>
      <c r="E7198" s="184" t="str">
        <f t="shared" si="454"/>
        <v/>
      </c>
      <c r="F7198" s="184" t="str">
        <f t="shared" si="455"/>
        <v/>
      </c>
      <c r="G7198" s="184" t="str">
        <f t="shared" si="456"/>
        <v/>
      </c>
      <c r="H7198" s="184" t="str">
        <f t="shared" si="457"/>
        <v/>
      </c>
      <c r="L7198">
        <v>150.60841811290646</v>
      </c>
      <c r="R7198">
        <v>164.572112</v>
      </c>
      <c r="S7198" t="s">
        <v>201</v>
      </c>
      <c r="T7198" s="221">
        <v>45566.313194444447</v>
      </c>
    </row>
    <row r="7199" spans="1:20" x14ac:dyDescent="0.35">
      <c r="A7199" t="s">
        <v>113</v>
      </c>
      <c r="B7199" t="s">
        <v>3</v>
      </c>
      <c r="C7199" t="s">
        <v>97</v>
      </c>
      <c r="D7199" s="29">
        <v>45915</v>
      </c>
      <c r="E7199" s="184" t="str">
        <f t="shared" si="454"/>
        <v/>
      </c>
      <c r="F7199" s="184" t="str">
        <f t="shared" si="455"/>
        <v/>
      </c>
      <c r="G7199" s="184" t="str">
        <f t="shared" si="456"/>
        <v/>
      </c>
      <c r="H7199" s="184" t="str">
        <f t="shared" si="457"/>
        <v/>
      </c>
      <c r="L7199">
        <v>150.60841811290646</v>
      </c>
      <c r="R7199">
        <v>164.572112</v>
      </c>
      <c r="S7199" t="s">
        <v>201</v>
      </c>
      <c r="T7199" s="221">
        <v>45566.313194444447</v>
      </c>
    </row>
    <row r="7200" spans="1:20" x14ac:dyDescent="0.35">
      <c r="A7200" t="s">
        <v>113</v>
      </c>
      <c r="B7200" t="s">
        <v>3</v>
      </c>
      <c r="C7200" t="s">
        <v>97</v>
      </c>
      <c r="D7200" s="29">
        <v>45916</v>
      </c>
      <c r="E7200" s="184" t="str">
        <f t="shared" si="454"/>
        <v/>
      </c>
      <c r="F7200" s="184" t="str">
        <f t="shared" si="455"/>
        <v/>
      </c>
      <c r="G7200" s="184" t="str">
        <f t="shared" si="456"/>
        <v/>
      </c>
      <c r="H7200" s="184" t="str">
        <f t="shared" si="457"/>
        <v/>
      </c>
      <c r="L7200">
        <v>150.60841811290646</v>
      </c>
      <c r="R7200">
        <v>164.572112</v>
      </c>
      <c r="S7200" t="s">
        <v>201</v>
      </c>
      <c r="T7200" s="221">
        <v>45566.313194444447</v>
      </c>
    </row>
    <row r="7201" spans="1:20" x14ac:dyDescent="0.35">
      <c r="A7201" t="s">
        <v>113</v>
      </c>
      <c r="B7201" t="s">
        <v>3</v>
      </c>
      <c r="C7201" t="s">
        <v>97</v>
      </c>
      <c r="D7201" s="29">
        <v>45917</v>
      </c>
      <c r="E7201" s="184" t="str">
        <f t="shared" si="454"/>
        <v/>
      </c>
      <c r="F7201" s="184" t="str">
        <f t="shared" si="455"/>
        <v/>
      </c>
      <c r="G7201" s="184" t="str">
        <f t="shared" si="456"/>
        <v/>
      </c>
      <c r="H7201" s="184" t="str">
        <f t="shared" si="457"/>
        <v/>
      </c>
      <c r="L7201">
        <v>150.60841811290646</v>
      </c>
      <c r="R7201">
        <v>164.572112</v>
      </c>
      <c r="S7201" t="s">
        <v>201</v>
      </c>
      <c r="T7201" s="221">
        <v>45566.313194444447</v>
      </c>
    </row>
    <row r="7202" spans="1:20" x14ac:dyDescent="0.35">
      <c r="A7202" t="s">
        <v>113</v>
      </c>
      <c r="B7202" t="s">
        <v>3</v>
      </c>
      <c r="C7202" t="s">
        <v>97</v>
      </c>
      <c r="D7202" s="29">
        <v>45918</v>
      </c>
      <c r="E7202" s="184" t="str">
        <f t="shared" si="454"/>
        <v/>
      </c>
      <c r="F7202" s="184" t="str">
        <f t="shared" si="455"/>
        <v/>
      </c>
      <c r="G7202" s="184" t="str">
        <f t="shared" si="456"/>
        <v/>
      </c>
      <c r="H7202" s="184" t="str">
        <f t="shared" si="457"/>
        <v/>
      </c>
      <c r="L7202">
        <v>150.60841811290646</v>
      </c>
      <c r="R7202">
        <v>164.572112</v>
      </c>
      <c r="S7202" t="s">
        <v>201</v>
      </c>
      <c r="T7202" s="221">
        <v>45566.313194444447</v>
      </c>
    </row>
    <row r="7203" spans="1:20" x14ac:dyDescent="0.35">
      <c r="A7203" t="s">
        <v>113</v>
      </c>
      <c r="B7203" t="s">
        <v>3</v>
      </c>
      <c r="C7203" t="s">
        <v>97</v>
      </c>
      <c r="D7203" s="29">
        <v>45919</v>
      </c>
      <c r="E7203" s="184" t="str">
        <f t="shared" si="454"/>
        <v/>
      </c>
      <c r="F7203" s="184" t="str">
        <f t="shared" si="455"/>
        <v/>
      </c>
      <c r="G7203" s="184" t="str">
        <f t="shared" si="456"/>
        <v/>
      </c>
      <c r="H7203" s="184" t="str">
        <f t="shared" si="457"/>
        <v/>
      </c>
      <c r="L7203">
        <v>150.60841811290646</v>
      </c>
      <c r="R7203">
        <v>164.572112</v>
      </c>
      <c r="S7203" t="s">
        <v>201</v>
      </c>
      <c r="T7203" s="221">
        <v>45566.313194444447</v>
      </c>
    </row>
    <row r="7204" spans="1:20" x14ac:dyDescent="0.35">
      <c r="A7204" t="s">
        <v>113</v>
      </c>
      <c r="B7204" t="s">
        <v>3</v>
      </c>
      <c r="C7204" t="s">
        <v>97</v>
      </c>
      <c r="D7204" s="29">
        <v>45920</v>
      </c>
      <c r="E7204" s="184" t="str">
        <f t="shared" si="454"/>
        <v/>
      </c>
      <c r="F7204" s="184" t="str">
        <f t="shared" si="455"/>
        <v/>
      </c>
      <c r="G7204" s="184" t="str">
        <f t="shared" si="456"/>
        <v/>
      </c>
      <c r="H7204" s="184" t="str">
        <f t="shared" si="457"/>
        <v/>
      </c>
      <c r="L7204">
        <v>150.60841811290646</v>
      </c>
      <c r="R7204">
        <v>164.572112</v>
      </c>
      <c r="S7204" t="s">
        <v>201</v>
      </c>
      <c r="T7204" s="221">
        <v>45566.313194444447</v>
      </c>
    </row>
    <row r="7205" spans="1:20" x14ac:dyDescent="0.35">
      <c r="A7205" t="s">
        <v>113</v>
      </c>
      <c r="B7205" t="s">
        <v>3</v>
      </c>
      <c r="C7205" t="s">
        <v>97</v>
      </c>
      <c r="D7205" s="29">
        <v>45921</v>
      </c>
      <c r="E7205" s="184" t="str">
        <f t="shared" si="454"/>
        <v/>
      </c>
      <c r="F7205" s="184" t="str">
        <f t="shared" si="455"/>
        <v/>
      </c>
      <c r="G7205" s="184" t="str">
        <f t="shared" si="456"/>
        <v/>
      </c>
      <c r="H7205" s="184" t="str">
        <f t="shared" si="457"/>
        <v/>
      </c>
      <c r="L7205">
        <v>150.60841811290646</v>
      </c>
      <c r="R7205">
        <v>164.572112</v>
      </c>
      <c r="S7205" t="s">
        <v>201</v>
      </c>
      <c r="T7205" s="221">
        <v>45566.313194444447</v>
      </c>
    </row>
    <row r="7206" spans="1:20" x14ac:dyDescent="0.35">
      <c r="A7206" t="s">
        <v>113</v>
      </c>
      <c r="B7206" t="s">
        <v>3</v>
      </c>
      <c r="C7206" t="s">
        <v>97</v>
      </c>
      <c r="D7206" s="29">
        <v>45922</v>
      </c>
      <c r="E7206" s="184" t="str">
        <f t="shared" si="454"/>
        <v/>
      </c>
      <c r="F7206" s="184" t="str">
        <f t="shared" si="455"/>
        <v/>
      </c>
      <c r="G7206" s="184" t="str">
        <f t="shared" si="456"/>
        <v/>
      </c>
      <c r="H7206" s="184" t="str">
        <f t="shared" si="457"/>
        <v/>
      </c>
      <c r="L7206">
        <v>150.60841811290646</v>
      </c>
      <c r="R7206">
        <v>164.572112</v>
      </c>
      <c r="S7206" t="s">
        <v>201</v>
      </c>
      <c r="T7206" s="221">
        <v>45566.313194444447</v>
      </c>
    </row>
    <row r="7207" spans="1:20" x14ac:dyDescent="0.35">
      <c r="A7207" t="s">
        <v>113</v>
      </c>
      <c r="B7207" t="s">
        <v>3</v>
      </c>
      <c r="C7207" t="s">
        <v>97</v>
      </c>
      <c r="D7207" s="29">
        <v>45923</v>
      </c>
      <c r="E7207" s="184" t="str">
        <f t="shared" si="454"/>
        <v/>
      </c>
      <c r="F7207" s="184" t="str">
        <f t="shared" si="455"/>
        <v/>
      </c>
      <c r="G7207" s="184" t="str">
        <f t="shared" si="456"/>
        <v/>
      </c>
      <c r="H7207" s="184" t="str">
        <f t="shared" si="457"/>
        <v/>
      </c>
      <c r="L7207">
        <v>150.60841811290646</v>
      </c>
      <c r="R7207">
        <v>164.572112</v>
      </c>
      <c r="S7207" t="s">
        <v>201</v>
      </c>
      <c r="T7207" s="221">
        <v>45566.313194444447</v>
      </c>
    </row>
    <row r="7208" spans="1:20" x14ac:dyDescent="0.35">
      <c r="A7208" t="s">
        <v>113</v>
      </c>
      <c r="B7208" t="s">
        <v>3</v>
      </c>
      <c r="C7208" t="s">
        <v>97</v>
      </c>
      <c r="D7208" s="29">
        <v>45924</v>
      </c>
      <c r="E7208" s="184" t="str">
        <f t="shared" si="454"/>
        <v/>
      </c>
      <c r="F7208" s="184" t="str">
        <f t="shared" si="455"/>
        <v/>
      </c>
      <c r="G7208" s="184" t="str">
        <f t="shared" si="456"/>
        <v/>
      </c>
      <c r="H7208" s="184" t="str">
        <f t="shared" si="457"/>
        <v/>
      </c>
      <c r="L7208">
        <v>150.60841811290646</v>
      </c>
      <c r="R7208">
        <v>164.572112</v>
      </c>
      <c r="S7208" t="s">
        <v>201</v>
      </c>
      <c r="T7208" s="221">
        <v>45566.313194444447</v>
      </c>
    </row>
    <row r="7209" spans="1:20" x14ac:dyDescent="0.35">
      <c r="A7209" t="s">
        <v>113</v>
      </c>
      <c r="B7209" t="s">
        <v>3</v>
      </c>
      <c r="C7209" t="s">
        <v>97</v>
      </c>
      <c r="D7209" s="29">
        <v>45925</v>
      </c>
      <c r="E7209" s="184" t="str">
        <f t="shared" si="454"/>
        <v/>
      </c>
      <c r="F7209" s="184" t="str">
        <f t="shared" si="455"/>
        <v/>
      </c>
      <c r="G7209" s="184" t="str">
        <f t="shared" si="456"/>
        <v/>
      </c>
      <c r="H7209" s="184" t="str">
        <f t="shared" si="457"/>
        <v/>
      </c>
      <c r="L7209">
        <v>150.60841811290646</v>
      </c>
      <c r="R7209">
        <v>164.572112</v>
      </c>
      <c r="S7209" t="s">
        <v>201</v>
      </c>
      <c r="T7209" s="221">
        <v>45566.313194444447</v>
      </c>
    </row>
    <row r="7210" spans="1:20" x14ac:dyDescent="0.35">
      <c r="A7210" t="s">
        <v>113</v>
      </c>
      <c r="B7210" t="s">
        <v>3</v>
      </c>
      <c r="C7210" t="s">
        <v>97</v>
      </c>
      <c r="D7210" s="29">
        <v>45926</v>
      </c>
      <c r="E7210" s="184" t="str">
        <f t="shared" si="454"/>
        <v/>
      </c>
      <c r="F7210" s="184" t="str">
        <f t="shared" si="455"/>
        <v/>
      </c>
      <c r="G7210" s="184" t="str">
        <f t="shared" si="456"/>
        <v/>
      </c>
      <c r="H7210" s="184" t="str">
        <f t="shared" si="457"/>
        <v/>
      </c>
      <c r="L7210">
        <v>150.60841811290646</v>
      </c>
      <c r="R7210">
        <v>164.572112</v>
      </c>
      <c r="S7210" t="s">
        <v>201</v>
      </c>
      <c r="T7210" s="221">
        <v>45566.313194444447</v>
      </c>
    </row>
    <row r="7211" spans="1:20" x14ac:dyDescent="0.35">
      <c r="A7211" t="s">
        <v>113</v>
      </c>
      <c r="B7211" t="s">
        <v>3</v>
      </c>
      <c r="C7211" t="s">
        <v>97</v>
      </c>
      <c r="D7211" s="29">
        <v>45927</v>
      </c>
      <c r="E7211" s="184" t="str">
        <f t="shared" si="454"/>
        <v/>
      </c>
      <c r="F7211" s="184" t="str">
        <f t="shared" si="455"/>
        <v/>
      </c>
      <c r="G7211" s="184" t="str">
        <f t="shared" si="456"/>
        <v/>
      </c>
      <c r="H7211" s="184" t="str">
        <f t="shared" si="457"/>
        <v/>
      </c>
      <c r="L7211">
        <v>150.60841811290646</v>
      </c>
      <c r="R7211">
        <v>164.572112</v>
      </c>
      <c r="S7211" t="s">
        <v>201</v>
      </c>
      <c r="T7211" s="221">
        <v>45566.313194444447</v>
      </c>
    </row>
    <row r="7212" spans="1:20" x14ac:dyDescent="0.35">
      <c r="A7212" t="s">
        <v>113</v>
      </c>
      <c r="B7212" t="s">
        <v>3</v>
      </c>
      <c r="C7212" t="s">
        <v>97</v>
      </c>
      <c r="D7212" s="29">
        <v>45928</v>
      </c>
      <c r="E7212" s="184" t="str">
        <f t="shared" si="454"/>
        <v/>
      </c>
      <c r="F7212" s="184" t="str">
        <f t="shared" si="455"/>
        <v/>
      </c>
      <c r="G7212" s="184" t="str">
        <f t="shared" si="456"/>
        <v/>
      </c>
      <c r="H7212" s="184" t="str">
        <f t="shared" si="457"/>
        <v/>
      </c>
      <c r="L7212">
        <v>150.60841811290646</v>
      </c>
      <c r="R7212">
        <v>164.572112</v>
      </c>
      <c r="S7212" t="s">
        <v>201</v>
      </c>
      <c r="T7212" s="221">
        <v>45566.313194444447</v>
      </c>
    </row>
    <row r="7213" spans="1:20" x14ac:dyDescent="0.35">
      <c r="A7213" t="s">
        <v>113</v>
      </c>
      <c r="B7213" t="s">
        <v>3</v>
      </c>
      <c r="C7213" t="s">
        <v>97</v>
      </c>
      <c r="D7213" s="29">
        <v>45929</v>
      </c>
      <c r="E7213" s="184" t="str">
        <f t="shared" si="454"/>
        <v/>
      </c>
      <c r="F7213" s="184" t="str">
        <f t="shared" si="455"/>
        <v/>
      </c>
      <c r="G7213" s="184" t="str">
        <f t="shared" si="456"/>
        <v/>
      </c>
      <c r="H7213" s="184" t="str">
        <f t="shared" si="457"/>
        <v/>
      </c>
      <c r="L7213">
        <v>150.60841811290646</v>
      </c>
      <c r="R7213">
        <v>164.572112</v>
      </c>
      <c r="S7213" t="s">
        <v>201</v>
      </c>
      <c r="T7213" s="221">
        <v>45566.313194444447</v>
      </c>
    </row>
    <row r="7214" spans="1:20" x14ac:dyDescent="0.35">
      <c r="A7214" t="s">
        <v>113</v>
      </c>
      <c r="B7214" t="s">
        <v>3</v>
      </c>
      <c r="C7214" t="s">
        <v>97</v>
      </c>
      <c r="D7214" s="29">
        <v>45930</v>
      </c>
      <c r="E7214" s="184" t="str">
        <f t="shared" si="454"/>
        <v/>
      </c>
      <c r="F7214" s="184" t="str">
        <f t="shared" si="455"/>
        <v/>
      </c>
      <c r="G7214" s="184" t="str">
        <f t="shared" si="456"/>
        <v/>
      </c>
      <c r="H7214" s="184" t="str">
        <f t="shared" si="457"/>
        <v/>
      </c>
      <c r="L7214">
        <v>150.60841811290646</v>
      </c>
      <c r="R7214">
        <v>164.572112</v>
      </c>
      <c r="S7214" t="s">
        <v>201</v>
      </c>
      <c r="T7214" s="221">
        <v>45566.313194444447</v>
      </c>
    </row>
    <row r="7215" spans="1:20" x14ac:dyDescent="0.35">
      <c r="A7215" t="s">
        <v>113</v>
      </c>
      <c r="B7215" t="s">
        <v>3</v>
      </c>
      <c r="C7215" t="s">
        <v>97</v>
      </c>
      <c r="D7215" s="29">
        <v>45931</v>
      </c>
      <c r="E7215" s="184" t="str">
        <f t="shared" si="454"/>
        <v/>
      </c>
      <c r="F7215" s="184" t="str">
        <f t="shared" si="455"/>
        <v/>
      </c>
      <c r="G7215" s="184" t="str">
        <f t="shared" si="456"/>
        <v/>
      </c>
      <c r="H7215" s="184" t="str">
        <f t="shared" si="457"/>
        <v/>
      </c>
      <c r="L7215">
        <v>150.60841811290646</v>
      </c>
      <c r="R7215">
        <v>164.572112</v>
      </c>
      <c r="S7215" t="s">
        <v>201</v>
      </c>
      <c r="T7215" s="221">
        <v>45566.313194444447</v>
      </c>
    </row>
    <row r="7216" spans="1:20" x14ac:dyDescent="0.35">
      <c r="A7216" t="s">
        <v>113</v>
      </c>
      <c r="B7216" t="s">
        <v>3</v>
      </c>
      <c r="C7216" t="s">
        <v>97</v>
      </c>
      <c r="D7216" s="29">
        <v>45932</v>
      </c>
      <c r="E7216" s="184" t="str">
        <f t="shared" si="454"/>
        <v/>
      </c>
      <c r="F7216" s="184" t="str">
        <f t="shared" si="455"/>
        <v/>
      </c>
      <c r="G7216" s="184" t="str">
        <f t="shared" si="456"/>
        <v/>
      </c>
      <c r="H7216" s="184" t="str">
        <f t="shared" si="457"/>
        <v/>
      </c>
      <c r="L7216">
        <v>150.60841811290646</v>
      </c>
      <c r="R7216">
        <v>164.572112</v>
      </c>
      <c r="S7216" t="s">
        <v>201</v>
      </c>
      <c r="T7216" s="221">
        <v>45566.313194444447</v>
      </c>
    </row>
    <row r="7217" spans="1:20" x14ac:dyDescent="0.35">
      <c r="A7217" t="s">
        <v>113</v>
      </c>
      <c r="B7217" t="s">
        <v>3</v>
      </c>
      <c r="C7217" t="s">
        <v>97</v>
      </c>
      <c r="D7217" s="29">
        <v>45933</v>
      </c>
      <c r="E7217" s="184" t="str">
        <f t="shared" si="454"/>
        <v/>
      </c>
      <c r="F7217" s="184" t="str">
        <f t="shared" si="455"/>
        <v/>
      </c>
      <c r="G7217" s="184" t="str">
        <f t="shared" si="456"/>
        <v/>
      </c>
      <c r="H7217" s="184" t="str">
        <f t="shared" si="457"/>
        <v/>
      </c>
      <c r="L7217">
        <v>150.60841811290646</v>
      </c>
      <c r="R7217">
        <v>164.572112</v>
      </c>
      <c r="S7217" t="s">
        <v>201</v>
      </c>
      <c r="T7217" s="221">
        <v>45566.313194444447</v>
      </c>
    </row>
    <row r="7218" spans="1:20" x14ac:dyDescent="0.35">
      <c r="A7218" t="s">
        <v>113</v>
      </c>
      <c r="B7218" t="s">
        <v>3</v>
      </c>
      <c r="C7218" t="s">
        <v>97</v>
      </c>
      <c r="D7218" s="29">
        <v>45934</v>
      </c>
      <c r="E7218" s="184" t="str">
        <f t="shared" si="454"/>
        <v/>
      </c>
      <c r="F7218" s="184" t="str">
        <f t="shared" si="455"/>
        <v/>
      </c>
      <c r="G7218" s="184" t="str">
        <f t="shared" si="456"/>
        <v/>
      </c>
      <c r="H7218" s="184" t="str">
        <f t="shared" si="457"/>
        <v/>
      </c>
      <c r="L7218">
        <v>150.60841811290646</v>
      </c>
      <c r="R7218">
        <v>164.572112</v>
      </c>
      <c r="S7218" t="s">
        <v>201</v>
      </c>
      <c r="T7218" s="221">
        <v>45566.313194444447</v>
      </c>
    </row>
    <row r="7219" spans="1:20" x14ac:dyDescent="0.35">
      <c r="A7219" t="s">
        <v>113</v>
      </c>
      <c r="B7219" t="s">
        <v>3</v>
      </c>
      <c r="C7219" t="s">
        <v>97</v>
      </c>
      <c r="D7219" s="29">
        <v>45935</v>
      </c>
      <c r="E7219" s="184" t="str">
        <f t="shared" si="454"/>
        <v/>
      </c>
      <c r="F7219" s="184" t="str">
        <f t="shared" si="455"/>
        <v/>
      </c>
      <c r="G7219" s="184" t="str">
        <f t="shared" si="456"/>
        <v/>
      </c>
      <c r="H7219" s="184" t="str">
        <f t="shared" si="457"/>
        <v/>
      </c>
      <c r="L7219">
        <v>150.60841811290646</v>
      </c>
      <c r="R7219">
        <v>164.572112</v>
      </c>
      <c r="S7219" t="s">
        <v>201</v>
      </c>
      <c r="T7219" s="221">
        <v>45566.313194444447</v>
      </c>
    </row>
    <row r="7220" spans="1:20" x14ac:dyDescent="0.35">
      <c r="A7220" t="s">
        <v>113</v>
      </c>
      <c r="B7220" t="s">
        <v>3</v>
      </c>
      <c r="C7220" t="s">
        <v>97</v>
      </c>
      <c r="D7220" s="29">
        <v>45936</v>
      </c>
      <c r="E7220" s="184" t="str">
        <f t="shared" si="454"/>
        <v/>
      </c>
      <c r="F7220" s="184" t="str">
        <f t="shared" si="455"/>
        <v/>
      </c>
      <c r="G7220" s="184" t="str">
        <f t="shared" si="456"/>
        <v/>
      </c>
      <c r="H7220" s="184" t="str">
        <f t="shared" si="457"/>
        <v/>
      </c>
      <c r="L7220">
        <v>150.60841811290646</v>
      </c>
      <c r="R7220">
        <v>164.572112</v>
      </c>
      <c r="S7220" t="s">
        <v>201</v>
      </c>
      <c r="T7220" s="221">
        <v>45566.313194444447</v>
      </c>
    </row>
    <row r="7221" spans="1:20" x14ac:dyDescent="0.35">
      <c r="A7221" t="s">
        <v>113</v>
      </c>
      <c r="B7221" t="s">
        <v>3</v>
      </c>
      <c r="C7221" t="s">
        <v>97</v>
      </c>
      <c r="D7221" s="29">
        <v>45937</v>
      </c>
      <c r="E7221" s="184" t="str">
        <f t="shared" si="454"/>
        <v/>
      </c>
      <c r="F7221" s="184" t="str">
        <f t="shared" si="455"/>
        <v/>
      </c>
      <c r="G7221" s="184" t="str">
        <f t="shared" si="456"/>
        <v/>
      </c>
      <c r="H7221" s="184" t="str">
        <f t="shared" si="457"/>
        <v/>
      </c>
      <c r="L7221">
        <v>150.60841811290646</v>
      </c>
      <c r="R7221">
        <v>164.572112</v>
      </c>
      <c r="S7221" t="s">
        <v>201</v>
      </c>
      <c r="T7221" s="221">
        <v>45566.313194444447</v>
      </c>
    </row>
    <row r="7222" spans="1:20" x14ac:dyDescent="0.35">
      <c r="A7222" t="s">
        <v>113</v>
      </c>
      <c r="B7222" t="s">
        <v>3</v>
      </c>
      <c r="C7222" t="s">
        <v>97</v>
      </c>
      <c r="D7222" s="29">
        <v>45938</v>
      </c>
      <c r="E7222" s="184" t="str">
        <f t="shared" si="454"/>
        <v/>
      </c>
      <c r="F7222" s="184" t="str">
        <f t="shared" si="455"/>
        <v/>
      </c>
      <c r="G7222" s="184" t="str">
        <f t="shared" si="456"/>
        <v/>
      </c>
      <c r="H7222" s="184" t="str">
        <f t="shared" si="457"/>
        <v/>
      </c>
      <c r="L7222">
        <v>150.60841811290646</v>
      </c>
      <c r="R7222">
        <v>164.572112</v>
      </c>
      <c r="S7222" t="s">
        <v>201</v>
      </c>
      <c r="T7222" s="221">
        <v>45566.313194444447</v>
      </c>
    </row>
    <row r="7223" spans="1:20" x14ac:dyDescent="0.35">
      <c r="A7223" t="s">
        <v>113</v>
      </c>
      <c r="B7223" t="s">
        <v>3</v>
      </c>
      <c r="C7223" t="s">
        <v>97</v>
      </c>
      <c r="D7223" s="29">
        <v>45939</v>
      </c>
      <c r="E7223" s="184" t="str">
        <f t="shared" si="454"/>
        <v/>
      </c>
      <c r="F7223" s="184" t="str">
        <f t="shared" si="455"/>
        <v/>
      </c>
      <c r="G7223" s="184" t="str">
        <f t="shared" si="456"/>
        <v/>
      </c>
      <c r="H7223" s="184" t="str">
        <f t="shared" si="457"/>
        <v/>
      </c>
      <c r="L7223">
        <v>150.60841811290646</v>
      </c>
      <c r="R7223">
        <v>164.572112</v>
      </c>
      <c r="S7223" t="s">
        <v>201</v>
      </c>
      <c r="T7223" s="221">
        <v>45566.313194444447</v>
      </c>
    </row>
    <row r="7224" spans="1:20" x14ac:dyDescent="0.35">
      <c r="A7224" t="s">
        <v>113</v>
      </c>
      <c r="B7224" t="s">
        <v>3</v>
      </c>
      <c r="C7224" t="s">
        <v>97</v>
      </c>
      <c r="D7224" s="29">
        <v>45940</v>
      </c>
      <c r="E7224" s="184" t="str">
        <f t="shared" si="454"/>
        <v/>
      </c>
      <c r="F7224" s="184" t="str">
        <f t="shared" si="455"/>
        <v/>
      </c>
      <c r="G7224" s="184" t="str">
        <f t="shared" si="456"/>
        <v/>
      </c>
      <c r="H7224" s="184" t="str">
        <f t="shared" si="457"/>
        <v/>
      </c>
      <c r="L7224">
        <v>150.60841811290646</v>
      </c>
      <c r="R7224">
        <v>164.572112</v>
      </c>
      <c r="S7224" t="s">
        <v>201</v>
      </c>
      <c r="T7224" s="221">
        <v>45566.313194444447</v>
      </c>
    </row>
    <row r="7225" spans="1:20" x14ac:dyDescent="0.35">
      <c r="A7225" t="s">
        <v>113</v>
      </c>
      <c r="B7225" t="s">
        <v>3</v>
      </c>
      <c r="C7225" t="s">
        <v>97</v>
      </c>
      <c r="D7225" s="29">
        <v>45941</v>
      </c>
      <c r="E7225" s="184" t="str">
        <f t="shared" si="454"/>
        <v/>
      </c>
      <c r="F7225" s="184" t="str">
        <f t="shared" si="455"/>
        <v/>
      </c>
      <c r="G7225" s="184" t="str">
        <f t="shared" si="456"/>
        <v/>
      </c>
      <c r="H7225" s="184" t="str">
        <f t="shared" si="457"/>
        <v/>
      </c>
      <c r="L7225">
        <v>150.60841811290646</v>
      </c>
      <c r="R7225">
        <v>164.572112</v>
      </c>
      <c r="S7225" t="s">
        <v>201</v>
      </c>
      <c r="T7225" s="221">
        <v>45566.313194444447</v>
      </c>
    </row>
    <row r="7226" spans="1:20" x14ac:dyDescent="0.35">
      <c r="A7226" t="s">
        <v>113</v>
      </c>
      <c r="B7226" t="s">
        <v>3</v>
      </c>
      <c r="C7226" t="s">
        <v>97</v>
      </c>
      <c r="D7226" s="29">
        <v>45942</v>
      </c>
      <c r="E7226" s="184" t="str">
        <f t="shared" si="454"/>
        <v/>
      </c>
      <c r="F7226" s="184" t="str">
        <f t="shared" si="455"/>
        <v/>
      </c>
      <c r="G7226" s="184" t="str">
        <f t="shared" si="456"/>
        <v/>
      </c>
      <c r="H7226" s="184" t="str">
        <f t="shared" si="457"/>
        <v/>
      </c>
      <c r="L7226">
        <v>150.60841811290646</v>
      </c>
      <c r="R7226">
        <v>164.572112</v>
      </c>
      <c r="S7226" t="s">
        <v>201</v>
      </c>
      <c r="T7226" s="221">
        <v>45566.313194444447</v>
      </c>
    </row>
    <row r="7227" spans="1:20" x14ac:dyDescent="0.35">
      <c r="A7227" t="s">
        <v>113</v>
      </c>
      <c r="B7227" t="s">
        <v>3</v>
      </c>
      <c r="C7227" t="s">
        <v>97</v>
      </c>
      <c r="D7227" s="29">
        <v>45943</v>
      </c>
      <c r="E7227" s="184" t="str">
        <f t="shared" si="454"/>
        <v/>
      </c>
      <c r="F7227" s="184" t="str">
        <f t="shared" si="455"/>
        <v/>
      </c>
      <c r="G7227" s="184" t="str">
        <f t="shared" si="456"/>
        <v/>
      </c>
      <c r="H7227" s="184" t="str">
        <f t="shared" si="457"/>
        <v/>
      </c>
      <c r="L7227">
        <v>150.60841811290646</v>
      </c>
      <c r="R7227">
        <v>164.572112</v>
      </c>
      <c r="S7227" t="s">
        <v>201</v>
      </c>
      <c r="T7227" s="221">
        <v>45566.313194444447</v>
      </c>
    </row>
    <row r="7228" spans="1:20" x14ac:dyDescent="0.35">
      <c r="A7228" t="s">
        <v>113</v>
      </c>
      <c r="B7228" t="s">
        <v>3</v>
      </c>
      <c r="C7228" t="s">
        <v>97</v>
      </c>
      <c r="D7228" s="29">
        <v>45944</v>
      </c>
      <c r="E7228" s="184" t="str">
        <f t="shared" si="454"/>
        <v/>
      </c>
      <c r="F7228" s="184" t="str">
        <f t="shared" si="455"/>
        <v/>
      </c>
      <c r="G7228" s="184" t="str">
        <f t="shared" si="456"/>
        <v/>
      </c>
      <c r="H7228" s="184" t="str">
        <f t="shared" si="457"/>
        <v/>
      </c>
      <c r="L7228">
        <v>150.60841811290646</v>
      </c>
      <c r="R7228">
        <v>164.572112</v>
      </c>
      <c r="S7228" t="s">
        <v>201</v>
      </c>
      <c r="T7228" s="221">
        <v>45566.313194444447</v>
      </c>
    </row>
    <row r="7229" spans="1:20" x14ac:dyDescent="0.35">
      <c r="A7229" t="s">
        <v>113</v>
      </c>
      <c r="B7229" t="s">
        <v>3</v>
      </c>
      <c r="C7229" t="s">
        <v>97</v>
      </c>
      <c r="D7229" s="29">
        <v>45945</v>
      </c>
      <c r="E7229" s="184" t="str">
        <f t="shared" si="454"/>
        <v/>
      </c>
      <c r="F7229" s="184" t="str">
        <f t="shared" si="455"/>
        <v/>
      </c>
      <c r="G7229" s="184" t="str">
        <f t="shared" si="456"/>
        <v/>
      </c>
      <c r="H7229" s="184" t="str">
        <f t="shared" si="457"/>
        <v/>
      </c>
      <c r="L7229">
        <v>150.60841811290646</v>
      </c>
      <c r="R7229">
        <v>164.572112</v>
      </c>
      <c r="S7229" t="s">
        <v>201</v>
      </c>
      <c r="T7229" s="221">
        <v>45566.313194444447</v>
      </c>
    </row>
    <row r="7230" spans="1:20" x14ac:dyDescent="0.35">
      <c r="A7230" t="s">
        <v>113</v>
      </c>
      <c r="B7230" t="s">
        <v>3</v>
      </c>
      <c r="C7230" t="s">
        <v>97</v>
      </c>
      <c r="D7230" s="29">
        <v>45946</v>
      </c>
      <c r="E7230" s="184" t="str">
        <f t="shared" si="454"/>
        <v/>
      </c>
      <c r="F7230" s="184" t="str">
        <f t="shared" si="455"/>
        <v/>
      </c>
      <c r="G7230" s="184" t="str">
        <f t="shared" si="456"/>
        <v/>
      </c>
      <c r="H7230" s="184" t="str">
        <f t="shared" si="457"/>
        <v/>
      </c>
      <c r="L7230">
        <v>150.60841811290646</v>
      </c>
      <c r="R7230">
        <v>164.572112</v>
      </c>
      <c r="S7230" t="s">
        <v>201</v>
      </c>
      <c r="T7230" s="221">
        <v>45566.313194444447</v>
      </c>
    </row>
    <row r="7231" spans="1:20" x14ac:dyDescent="0.35">
      <c r="A7231" t="s">
        <v>113</v>
      </c>
      <c r="B7231" t="s">
        <v>3</v>
      </c>
      <c r="C7231" t="s">
        <v>97</v>
      </c>
      <c r="D7231" s="29">
        <v>45947</v>
      </c>
      <c r="E7231" s="184" t="str">
        <f t="shared" si="454"/>
        <v/>
      </c>
      <c r="F7231" s="184" t="str">
        <f t="shared" si="455"/>
        <v/>
      </c>
      <c r="G7231" s="184" t="str">
        <f t="shared" si="456"/>
        <v/>
      </c>
      <c r="H7231" s="184" t="str">
        <f t="shared" si="457"/>
        <v/>
      </c>
      <c r="L7231">
        <v>150.60841811290646</v>
      </c>
      <c r="R7231">
        <v>164.572112</v>
      </c>
      <c r="S7231" t="s">
        <v>201</v>
      </c>
      <c r="T7231" s="221">
        <v>45566.313194444447</v>
      </c>
    </row>
    <row r="7232" spans="1:20" x14ac:dyDescent="0.35">
      <c r="A7232" t="s">
        <v>113</v>
      </c>
      <c r="B7232" t="s">
        <v>3</v>
      </c>
      <c r="C7232" t="s">
        <v>97</v>
      </c>
      <c r="D7232" s="29">
        <v>45948</v>
      </c>
      <c r="E7232" s="184" t="str">
        <f t="shared" si="454"/>
        <v/>
      </c>
      <c r="F7232" s="184" t="str">
        <f t="shared" si="455"/>
        <v/>
      </c>
      <c r="G7232" s="184" t="str">
        <f t="shared" si="456"/>
        <v/>
      </c>
      <c r="H7232" s="184" t="str">
        <f t="shared" si="457"/>
        <v/>
      </c>
      <c r="L7232">
        <v>150.60841811290646</v>
      </c>
      <c r="R7232">
        <v>164.572112</v>
      </c>
      <c r="S7232" t="s">
        <v>201</v>
      </c>
      <c r="T7232" s="221">
        <v>45566.313194444447</v>
      </c>
    </row>
    <row r="7233" spans="1:20" x14ac:dyDescent="0.35">
      <c r="A7233" t="s">
        <v>113</v>
      </c>
      <c r="B7233" t="s">
        <v>3</v>
      </c>
      <c r="C7233" t="s">
        <v>97</v>
      </c>
      <c r="D7233" s="29">
        <v>45949</v>
      </c>
      <c r="E7233" s="184" t="str">
        <f t="shared" si="454"/>
        <v/>
      </c>
      <c r="F7233" s="184" t="str">
        <f t="shared" si="455"/>
        <v/>
      </c>
      <c r="G7233" s="184" t="str">
        <f t="shared" si="456"/>
        <v/>
      </c>
      <c r="H7233" s="184" t="str">
        <f t="shared" si="457"/>
        <v/>
      </c>
      <c r="L7233">
        <v>150.60841811290646</v>
      </c>
      <c r="R7233">
        <v>164.572112</v>
      </c>
      <c r="S7233" t="s">
        <v>201</v>
      </c>
      <c r="T7233" s="221">
        <v>45566.313194444447</v>
      </c>
    </row>
    <row r="7234" spans="1:20" x14ac:dyDescent="0.35">
      <c r="A7234" t="s">
        <v>113</v>
      </c>
      <c r="B7234" t="s">
        <v>3</v>
      </c>
      <c r="C7234" t="s">
        <v>97</v>
      </c>
      <c r="D7234" s="29">
        <v>45950</v>
      </c>
      <c r="E7234" s="184" t="str">
        <f t="shared" si="454"/>
        <v/>
      </c>
      <c r="F7234" s="184" t="str">
        <f t="shared" si="455"/>
        <v/>
      </c>
      <c r="G7234" s="184" t="str">
        <f t="shared" si="456"/>
        <v/>
      </c>
      <c r="H7234" s="184" t="str">
        <f t="shared" si="457"/>
        <v/>
      </c>
      <c r="L7234">
        <v>150.60841811290646</v>
      </c>
      <c r="R7234">
        <v>164.572112</v>
      </c>
      <c r="S7234" t="s">
        <v>201</v>
      </c>
      <c r="T7234" s="221">
        <v>45566.313194444447</v>
      </c>
    </row>
    <row r="7235" spans="1:20" x14ac:dyDescent="0.35">
      <c r="A7235" t="s">
        <v>113</v>
      </c>
      <c r="B7235" t="s">
        <v>3</v>
      </c>
      <c r="C7235" t="s">
        <v>97</v>
      </c>
      <c r="D7235" s="29">
        <v>45951</v>
      </c>
      <c r="E7235" s="184" t="str">
        <f t="shared" si="454"/>
        <v/>
      </c>
      <c r="F7235" s="184" t="str">
        <f t="shared" si="455"/>
        <v/>
      </c>
      <c r="G7235" s="184" t="str">
        <f t="shared" si="456"/>
        <v/>
      </c>
      <c r="H7235" s="184" t="str">
        <f t="shared" si="457"/>
        <v/>
      </c>
      <c r="L7235">
        <v>150.60841811290646</v>
      </c>
      <c r="R7235">
        <v>164.572112</v>
      </c>
      <c r="S7235" t="s">
        <v>201</v>
      </c>
      <c r="T7235" s="221">
        <v>45566.313194444447</v>
      </c>
    </row>
    <row r="7236" spans="1:20" x14ac:dyDescent="0.35">
      <c r="A7236" t="s">
        <v>113</v>
      </c>
      <c r="B7236" t="s">
        <v>3</v>
      </c>
      <c r="C7236" t="s">
        <v>97</v>
      </c>
      <c r="D7236" s="29">
        <v>45952</v>
      </c>
      <c r="E7236" s="184" t="str">
        <f t="shared" si="454"/>
        <v/>
      </c>
      <c r="F7236" s="184" t="str">
        <f t="shared" si="455"/>
        <v/>
      </c>
      <c r="G7236" s="184" t="str">
        <f t="shared" si="456"/>
        <v/>
      </c>
      <c r="H7236" s="184" t="str">
        <f t="shared" si="457"/>
        <v/>
      </c>
      <c r="L7236">
        <v>150.60841811290646</v>
      </c>
      <c r="R7236">
        <v>164.572112</v>
      </c>
      <c r="S7236" t="s">
        <v>201</v>
      </c>
      <c r="T7236" s="221">
        <v>45566.313194444447</v>
      </c>
    </row>
    <row r="7237" spans="1:20" x14ac:dyDescent="0.35">
      <c r="A7237" t="s">
        <v>113</v>
      </c>
      <c r="B7237" t="s">
        <v>3</v>
      </c>
      <c r="C7237" t="s">
        <v>97</v>
      </c>
      <c r="D7237" s="29">
        <v>45953</v>
      </c>
      <c r="E7237" s="184" t="str">
        <f t="shared" si="454"/>
        <v/>
      </c>
      <c r="F7237" s="184" t="str">
        <f t="shared" si="455"/>
        <v/>
      </c>
      <c r="G7237" s="184" t="str">
        <f t="shared" si="456"/>
        <v/>
      </c>
      <c r="H7237" s="184" t="str">
        <f t="shared" si="457"/>
        <v/>
      </c>
      <c r="L7237">
        <v>150.60841811290646</v>
      </c>
      <c r="R7237">
        <v>164.572112</v>
      </c>
      <c r="S7237" t="s">
        <v>201</v>
      </c>
      <c r="T7237" s="221">
        <v>45566.313194444447</v>
      </c>
    </row>
    <row r="7238" spans="1:20" x14ac:dyDescent="0.35">
      <c r="A7238" t="s">
        <v>113</v>
      </c>
      <c r="B7238" t="s">
        <v>3</v>
      </c>
      <c r="C7238" t="s">
        <v>97</v>
      </c>
      <c r="D7238" s="29">
        <v>45954</v>
      </c>
      <c r="E7238" s="184" t="str">
        <f t="shared" si="454"/>
        <v/>
      </c>
      <c r="F7238" s="184" t="str">
        <f t="shared" si="455"/>
        <v/>
      </c>
      <c r="G7238" s="184" t="str">
        <f t="shared" si="456"/>
        <v/>
      </c>
      <c r="H7238" s="184" t="str">
        <f t="shared" si="457"/>
        <v/>
      </c>
      <c r="L7238">
        <v>150.60841811290646</v>
      </c>
      <c r="R7238">
        <v>164.572112</v>
      </c>
      <c r="S7238" t="s">
        <v>201</v>
      </c>
      <c r="T7238" s="221">
        <v>45566.313194444447</v>
      </c>
    </row>
    <row r="7239" spans="1:20" x14ac:dyDescent="0.35">
      <c r="A7239" t="s">
        <v>113</v>
      </c>
      <c r="B7239" t="s">
        <v>3</v>
      </c>
      <c r="C7239" t="s">
        <v>97</v>
      </c>
      <c r="D7239" s="29">
        <v>45955</v>
      </c>
      <c r="E7239" s="184" t="str">
        <f t="shared" si="454"/>
        <v/>
      </c>
      <c r="F7239" s="184" t="str">
        <f t="shared" si="455"/>
        <v/>
      </c>
      <c r="G7239" s="184" t="str">
        <f t="shared" si="456"/>
        <v/>
      </c>
      <c r="H7239" s="184" t="str">
        <f t="shared" si="457"/>
        <v/>
      </c>
      <c r="L7239">
        <v>150.60841811290646</v>
      </c>
      <c r="R7239">
        <v>164.572112</v>
      </c>
      <c r="S7239" t="s">
        <v>201</v>
      </c>
      <c r="T7239" s="221">
        <v>45566.313194444447</v>
      </c>
    </row>
    <row r="7240" spans="1:20" x14ac:dyDescent="0.35">
      <c r="A7240" t="s">
        <v>113</v>
      </c>
      <c r="B7240" t="s">
        <v>3</v>
      </c>
      <c r="C7240" t="s">
        <v>97</v>
      </c>
      <c r="D7240" s="29">
        <v>45956</v>
      </c>
      <c r="E7240" s="184" t="str">
        <f t="shared" ref="E7240:E7303" si="458">IF(J7240="","",IF(L7240=0,0,IF(1-(J7240/L7240)&lt;0,"",1-(J7240/L7240))))</f>
        <v/>
      </c>
      <c r="F7240" s="184" t="str">
        <f t="shared" ref="F7240:F7303" si="459">IF(K7240="","",IF(L7240=0,0,IF(1-(K7240/L7240)&lt;0,"",1-(K7240/L7240))))</f>
        <v/>
      </c>
      <c r="G7240" s="184" t="str">
        <f t="shared" ref="G7240:G7303" si="460">IF(J7240="","",IF(1-(J7240/R7240)&lt;0,"",1-(J7240/R7240)))</f>
        <v/>
      </c>
      <c r="H7240" s="184" t="str">
        <f t="shared" ref="H7240:H7303" si="461">IF(K7240="","",IF(1-(K7240/R7240)&lt;0,"",1-(K7240/R7240)))</f>
        <v/>
      </c>
      <c r="L7240">
        <v>150.60841811290646</v>
      </c>
      <c r="R7240">
        <v>164.572112</v>
      </c>
      <c r="S7240" t="s">
        <v>201</v>
      </c>
      <c r="T7240" s="221">
        <v>45566.313194444447</v>
      </c>
    </row>
    <row r="7241" spans="1:20" x14ac:dyDescent="0.35">
      <c r="A7241" t="s">
        <v>113</v>
      </c>
      <c r="B7241" t="s">
        <v>3</v>
      </c>
      <c r="C7241" t="s">
        <v>97</v>
      </c>
      <c r="D7241" s="29">
        <v>45957</v>
      </c>
      <c r="E7241" s="184" t="str">
        <f t="shared" si="458"/>
        <v/>
      </c>
      <c r="F7241" s="184" t="str">
        <f t="shared" si="459"/>
        <v/>
      </c>
      <c r="G7241" s="184" t="str">
        <f t="shared" si="460"/>
        <v/>
      </c>
      <c r="H7241" s="184" t="str">
        <f t="shared" si="461"/>
        <v/>
      </c>
      <c r="L7241">
        <v>150.60841811290646</v>
      </c>
      <c r="R7241">
        <v>164.572112</v>
      </c>
      <c r="S7241" t="s">
        <v>201</v>
      </c>
      <c r="T7241" s="221">
        <v>45566.313194444447</v>
      </c>
    </row>
    <row r="7242" spans="1:20" x14ac:dyDescent="0.35">
      <c r="A7242" t="s">
        <v>113</v>
      </c>
      <c r="B7242" t="s">
        <v>3</v>
      </c>
      <c r="C7242" t="s">
        <v>97</v>
      </c>
      <c r="D7242" s="29">
        <v>45958</v>
      </c>
      <c r="E7242" s="184" t="str">
        <f t="shared" si="458"/>
        <v/>
      </c>
      <c r="F7242" s="184" t="str">
        <f t="shared" si="459"/>
        <v/>
      </c>
      <c r="G7242" s="184" t="str">
        <f t="shared" si="460"/>
        <v/>
      </c>
      <c r="H7242" s="184" t="str">
        <f t="shared" si="461"/>
        <v/>
      </c>
      <c r="L7242">
        <v>150.60841811290646</v>
      </c>
      <c r="R7242">
        <v>164.572112</v>
      </c>
      <c r="S7242" t="s">
        <v>201</v>
      </c>
      <c r="T7242" s="221">
        <v>45566.313194444447</v>
      </c>
    </row>
    <row r="7243" spans="1:20" x14ac:dyDescent="0.35">
      <c r="A7243" t="s">
        <v>113</v>
      </c>
      <c r="B7243" t="s">
        <v>3</v>
      </c>
      <c r="C7243" t="s">
        <v>97</v>
      </c>
      <c r="D7243" s="29">
        <v>45959</v>
      </c>
      <c r="E7243" s="184" t="str">
        <f t="shared" si="458"/>
        <v/>
      </c>
      <c r="F7243" s="184" t="str">
        <f t="shared" si="459"/>
        <v/>
      </c>
      <c r="G7243" s="184" t="str">
        <f t="shared" si="460"/>
        <v/>
      </c>
      <c r="H7243" s="184" t="str">
        <f t="shared" si="461"/>
        <v/>
      </c>
      <c r="L7243">
        <v>150.60841811290646</v>
      </c>
      <c r="R7243">
        <v>164.572112</v>
      </c>
      <c r="S7243" t="s">
        <v>201</v>
      </c>
      <c r="T7243" s="221">
        <v>45566.313194444447</v>
      </c>
    </row>
    <row r="7244" spans="1:20" x14ac:dyDescent="0.35">
      <c r="A7244" t="s">
        <v>113</v>
      </c>
      <c r="B7244" t="s">
        <v>3</v>
      </c>
      <c r="C7244" t="s">
        <v>97</v>
      </c>
      <c r="D7244" s="29">
        <v>45960</v>
      </c>
      <c r="E7244" s="184" t="str">
        <f t="shared" si="458"/>
        <v/>
      </c>
      <c r="F7244" s="184" t="str">
        <f t="shared" si="459"/>
        <v/>
      </c>
      <c r="G7244" s="184" t="str">
        <f t="shared" si="460"/>
        <v/>
      </c>
      <c r="H7244" s="184" t="str">
        <f t="shared" si="461"/>
        <v/>
      </c>
      <c r="L7244">
        <v>150.60841811290646</v>
      </c>
      <c r="R7244">
        <v>164.572112</v>
      </c>
      <c r="S7244" t="s">
        <v>201</v>
      </c>
      <c r="T7244" s="221">
        <v>45566.313194444447</v>
      </c>
    </row>
    <row r="7245" spans="1:20" x14ac:dyDescent="0.35">
      <c r="A7245" t="s">
        <v>113</v>
      </c>
      <c r="B7245" t="s">
        <v>3</v>
      </c>
      <c r="C7245" t="s">
        <v>97</v>
      </c>
      <c r="D7245" s="29">
        <v>45961</v>
      </c>
      <c r="E7245" s="184" t="str">
        <f t="shared" si="458"/>
        <v/>
      </c>
      <c r="F7245" s="184" t="str">
        <f t="shared" si="459"/>
        <v/>
      </c>
      <c r="G7245" s="184" t="str">
        <f t="shared" si="460"/>
        <v/>
      </c>
      <c r="H7245" s="184" t="str">
        <f t="shared" si="461"/>
        <v/>
      </c>
      <c r="L7245">
        <v>150.60841811290646</v>
      </c>
      <c r="R7245">
        <v>164.572112</v>
      </c>
      <c r="S7245" t="s">
        <v>201</v>
      </c>
      <c r="T7245" s="221">
        <v>45566.313194444447</v>
      </c>
    </row>
    <row r="7246" spans="1:20" x14ac:dyDescent="0.35">
      <c r="A7246" t="s">
        <v>113</v>
      </c>
      <c r="B7246" t="s">
        <v>3</v>
      </c>
      <c r="C7246" t="s">
        <v>97</v>
      </c>
      <c r="D7246" s="29">
        <v>45962</v>
      </c>
      <c r="E7246" s="184" t="str">
        <f t="shared" si="458"/>
        <v/>
      </c>
      <c r="F7246" s="184" t="str">
        <f t="shared" si="459"/>
        <v/>
      </c>
      <c r="G7246" s="184" t="str">
        <f t="shared" si="460"/>
        <v/>
      </c>
      <c r="H7246" s="184" t="str">
        <f t="shared" si="461"/>
        <v/>
      </c>
      <c r="L7246">
        <v>150.60841811290646</v>
      </c>
      <c r="R7246">
        <v>164.572112</v>
      </c>
      <c r="S7246" t="s">
        <v>201</v>
      </c>
      <c r="T7246" s="221">
        <v>45566.313194444447</v>
      </c>
    </row>
    <row r="7247" spans="1:20" x14ac:dyDescent="0.35">
      <c r="A7247" t="s">
        <v>113</v>
      </c>
      <c r="B7247" t="s">
        <v>3</v>
      </c>
      <c r="C7247" t="s">
        <v>97</v>
      </c>
      <c r="D7247" s="29">
        <v>45963</v>
      </c>
      <c r="E7247" s="184" t="str">
        <f t="shared" si="458"/>
        <v/>
      </c>
      <c r="F7247" s="184" t="str">
        <f t="shared" si="459"/>
        <v/>
      </c>
      <c r="G7247" s="184" t="str">
        <f t="shared" si="460"/>
        <v/>
      </c>
      <c r="H7247" s="184" t="str">
        <f t="shared" si="461"/>
        <v/>
      </c>
      <c r="L7247">
        <v>150.60841811290646</v>
      </c>
      <c r="R7247">
        <v>164.572112</v>
      </c>
      <c r="S7247" t="s">
        <v>201</v>
      </c>
      <c r="T7247" s="221">
        <v>45566.313194444447</v>
      </c>
    </row>
    <row r="7248" spans="1:20" x14ac:dyDescent="0.35">
      <c r="A7248" t="s">
        <v>113</v>
      </c>
      <c r="B7248" t="s">
        <v>3</v>
      </c>
      <c r="C7248" t="s">
        <v>97</v>
      </c>
      <c r="D7248" s="29">
        <v>45964</v>
      </c>
      <c r="E7248" s="184" t="str">
        <f t="shared" si="458"/>
        <v/>
      </c>
      <c r="F7248" s="184" t="str">
        <f t="shared" si="459"/>
        <v/>
      </c>
      <c r="G7248" s="184" t="str">
        <f t="shared" si="460"/>
        <v/>
      </c>
      <c r="H7248" s="184" t="str">
        <f t="shared" si="461"/>
        <v/>
      </c>
      <c r="L7248">
        <v>150.60841811290646</v>
      </c>
      <c r="R7248">
        <v>164.572112</v>
      </c>
      <c r="S7248" t="s">
        <v>201</v>
      </c>
      <c r="T7248" s="221">
        <v>45566.313194444447</v>
      </c>
    </row>
    <row r="7249" spans="1:20" x14ac:dyDescent="0.35">
      <c r="A7249" t="s">
        <v>113</v>
      </c>
      <c r="B7249" t="s">
        <v>3</v>
      </c>
      <c r="C7249" t="s">
        <v>97</v>
      </c>
      <c r="D7249" s="29">
        <v>45965</v>
      </c>
      <c r="E7249" s="184" t="str">
        <f t="shared" si="458"/>
        <v/>
      </c>
      <c r="F7249" s="184" t="str">
        <f t="shared" si="459"/>
        <v/>
      </c>
      <c r="G7249" s="184" t="str">
        <f t="shared" si="460"/>
        <v/>
      </c>
      <c r="H7249" s="184" t="str">
        <f t="shared" si="461"/>
        <v/>
      </c>
      <c r="L7249">
        <v>150.60841811290646</v>
      </c>
      <c r="R7249">
        <v>164.572112</v>
      </c>
      <c r="S7249" t="s">
        <v>201</v>
      </c>
      <c r="T7249" s="221">
        <v>45566.313194444447</v>
      </c>
    </row>
    <row r="7250" spans="1:20" x14ac:dyDescent="0.35">
      <c r="A7250" t="s">
        <v>113</v>
      </c>
      <c r="B7250" t="s">
        <v>3</v>
      </c>
      <c r="C7250" t="s">
        <v>97</v>
      </c>
      <c r="D7250" s="29">
        <v>45966</v>
      </c>
      <c r="E7250" s="184" t="str">
        <f t="shared" si="458"/>
        <v/>
      </c>
      <c r="F7250" s="184" t="str">
        <f t="shared" si="459"/>
        <v/>
      </c>
      <c r="G7250" s="184" t="str">
        <f t="shared" si="460"/>
        <v/>
      </c>
      <c r="H7250" s="184" t="str">
        <f t="shared" si="461"/>
        <v/>
      </c>
      <c r="L7250">
        <v>150.60841811290646</v>
      </c>
      <c r="R7250">
        <v>164.572112</v>
      </c>
      <c r="S7250" t="s">
        <v>201</v>
      </c>
      <c r="T7250" s="221">
        <v>45566.313194444447</v>
      </c>
    </row>
    <row r="7251" spans="1:20" x14ac:dyDescent="0.35">
      <c r="A7251" t="s">
        <v>113</v>
      </c>
      <c r="B7251" t="s">
        <v>3</v>
      </c>
      <c r="C7251" t="s">
        <v>97</v>
      </c>
      <c r="D7251" s="29">
        <v>45967</v>
      </c>
      <c r="E7251" s="184" t="str">
        <f t="shared" si="458"/>
        <v/>
      </c>
      <c r="F7251" s="184" t="str">
        <f t="shared" si="459"/>
        <v/>
      </c>
      <c r="G7251" s="184" t="str">
        <f t="shared" si="460"/>
        <v/>
      </c>
      <c r="H7251" s="184" t="str">
        <f t="shared" si="461"/>
        <v/>
      </c>
      <c r="L7251">
        <v>150.60841811290646</v>
      </c>
      <c r="R7251">
        <v>164.572112</v>
      </c>
      <c r="S7251" t="s">
        <v>201</v>
      </c>
      <c r="T7251" s="221">
        <v>45566.313194444447</v>
      </c>
    </row>
    <row r="7252" spans="1:20" x14ac:dyDescent="0.35">
      <c r="A7252" t="s">
        <v>113</v>
      </c>
      <c r="B7252" t="s">
        <v>3</v>
      </c>
      <c r="C7252" t="s">
        <v>97</v>
      </c>
      <c r="D7252" s="29">
        <v>45968</v>
      </c>
      <c r="E7252" s="184" t="str">
        <f t="shared" si="458"/>
        <v/>
      </c>
      <c r="F7252" s="184" t="str">
        <f t="shared" si="459"/>
        <v/>
      </c>
      <c r="G7252" s="184" t="str">
        <f t="shared" si="460"/>
        <v/>
      </c>
      <c r="H7252" s="184" t="str">
        <f t="shared" si="461"/>
        <v/>
      </c>
      <c r="L7252">
        <v>150.60841811290646</v>
      </c>
      <c r="R7252">
        <v>164.572112</v>
      </c>
      <c r="S7252" t="s">
        <v>201</v>
      </c>
      <c r="T7252" s="221">
        <v>45566.313194444447</v>
      </c>
    </row>
    <row r="7253" spans="1:20" x14ac:dyDescent="0.35">
      <c r="A7253" t="s">
        <v>113</v>
      </c>
      <c r="B7253" t="s">
        <v>3</v>
      </c>
      <c r="C7253" t="s">
        <v>97</v>
      </c>
      <c r="D7253" s="29">
        <v>45969</v>
      </c>
      <c r="E7253" s="184" t="str">
        <f t="shared" si="458"/>
        <v/>
      </c>
      <c r="F7253" s="184" t="str">
        <f t="shared" si="459"/>
        <v/>
      </c>
      <c r="G7253" s="184" t="str">
        <f t="shared" si="460"/>
        <v/>
      </c>
      <c r="H7253" s="184" t="str">
        <f t="shared" si="461"/>
        <v/>
      </c>
      <c r="L7253">
        <v>150.60841811290646</v>
      </c>
      <c r="R7253">
        <v>164.572112</v>
      </c>
      <c r="S7253" t="s">
        <v>201</v>
      </c>
      <c r="T7253" s="221">
        <v>45566.313194444447</v>
      </c>
    </row>
    <row r="7254" spans="1:20" x14ac:dyDescent="0.35">
      <c r="A7254" t="s">
        <v>113</v>
      </c>
      <c r="B7254" t="s">
        <v>3</v>
      </c>
      <c r="C7254" t="s">
        <v>97</v>
      </c>
      <c r="D7254" s="29">
        <v>45970</v>
      </c>
      <c r="E7254" s="184" t="str">
        <f t="shared" si="458"/>
        <v/>
      </c>
      <c r="F7254" s="184" t="str">
        <f t="shared" si="459"/>
        <v/>
      </c>
      <c r="G7254" s="184" t="str">
        <f t="shared" si="460"/>
        <v/>
      </c>
      <c r="H7254" s="184" t="str">
        <f t="shared" si="461"/>
        <v/>
      </c>
      <c r="L7254">
        <v>150.60841811290646</v>
      </c>
      <c r="R7254">
        <v>164.572112</v>
      </c>
      <c r="S7254" t="s">
        <v>201</v>
      </c>
      <c r="T7254" s="221">
        <v>45566.313194444447</v>
      </c>
    </row>
    <row r="7255" spans="1:20" x14ac:dyDescent="0.35">
      <c r="A7255" t="s">
        <v>113</v>
      </c>
      <c r="B7255" t="s">
        <v>3</v>
      </c>
      <c r="C7255" t="s">
        <v>97</v>
      </c>
      <c r="D7255" s="29">
        <v>45971</v>
      </c>
      <c r="E7255" s="184" t="str">
        <f t="shared" si="458"/>
        <v/>
      </c>
      <c r="F7255" s="184" t="str">
        <f t="shared" si="459"/>
        <v/>
      </c>
      <c r="G7255" s="184" t="str">
        <f t="shared" si="460"/>
        <v/>
      </c>
      <c r="H7255" s="184" t="str">
        <f t="shared" si="461"/>
        <v/>
      </c>
      <c r="L7255">
        <v>150.60841811290646</v>
      </c>
      <c r="R7255">
        <v>164.572112</v>
      </c>
      <c r="S7255" t="s">
        <v>201</v>
      </c>
      <c r="T7255" s="221">
        <v>45566.313194444447</v>
      </c>
    </row>
    <row r="7256" spans="1:20" x14ac:dyDescent="0.35">
      <c r="A7256" t="s">
        <v>113</v>
      </c>
      <c r="B7256" t="s">
        <v>3</v>
      </c>
      <c r="C7256" t="s">
        <v>97</v>
      </c>
      <c r="D7256" s="29">
        <v>45972</v>
      </c>
      <c r="E7256" s="184" t="str">
        <f t="shared" si="458"/>
        <v/>
      </c>
      <c r="F7256" s="184" t="str">
        <f t="shared" si="459"/>
        <v/>
      </c>
      <c r="G7256" s="184" t="str">
        <f t="shared" si="460"/>
        <v/>
      </c>
      <c r="H7256" s="184" t="str">
        <f t="shared" si="461"/>
        <v/>
      </c>
      <c r="L7256">
        <v>150.60841811290646</v>
      </c>
      <c r="R7256">
        <v>164.572112</v>
      </c>
      <c r="S7256" t="s">
        <v>201</v>
      </c>
      <c r="T7256" s="221">
        <v>45566.313194444447</v>
      </c>
    </row>
    <row r="7257" spans="1:20" x14ac:dyDescent="0.35">
      <c r="A7257" t="s">
        <v>113</v>
      </c>
      <c r="B7257" t="s">
        <v>3</v>
      </c>
      <c r="C7257" t="s">
        <v>97</v>
      </c>
      <c r="D7257" s="29">
        <v>45973</v>
      </c>
      <c r="E7257" s="184" t="str">
        <f t="shared" si="458"/>
        <v/>
      </c>
      <c r="F7257" s="184" t="str">
        <f t="shared" si="459"/>
        <v/>
      </c>
      <c r="G7257" s="184" t="str">
        <f t="shared" si="460"/>
        <v/>
      </c>
      <c r="H7257" s="184" t="str">
        <f t="shared" si="461"/>
        <v/>
      </c>
      <c r="L7257">
        <v>150.60841811290646</v>
      </c>
      <c r="R7257">
        <v>164.572112</v>
      </c>
      <c r="S7257" t="s">
        <v>201</v>
      </c>
      <c r="T7257" s="221">
        <v>45566.313194444447</v>
      </c>
    </row>
    <row r="7258" spans="1:20" x14ac:dyDescent="0.35">
      <c r="A7258" t="s">
        <v>113</v>
      </c>
      <c r="B7258" t="s">
        <v>3</v>
      </c>
      <c r="C7258" t="s">
        <v>97</v>
      </c>
      <c r="D7258" s="29">
        <v>45974</v>
      </c>
      <c r="E7258" s="184" t="str">
        <f t="shared" si="458"/>
        <v/>
      </c>
      <c r="F7258" s="184" t="str">
        <f t="shared" si="459"/>
        <v/>
      </c>
      <c r="G7258" s="184" t="str">
        <f t="shared" si="460"/>
        <v/>
      </c>
      <c r="H7258" s="184" t="str">
        <f t="shared" si="461"/>
        <v/>
      </c>
      <c r="L7258">
        <v>150.60841811290646</v>
      </c>
      <c r="R7258">
        <v>164.572112</v>
      </c>
      <c r="S7258" t="s">
        <v>201</v>
      </c>
      <c r="T7258" s="221">
        <v>45566.313194444447</v>
      </c>
    </row>
    <row r="7259" spans="1:20" x14ac:dyDescent="0.35">
      <c r="A7259" t="s">
        <v>113</v>
      </c>
      <c r="B7259" t="s">
        <v>3</v>
      </c>
      <c r="C7259" t="s">
        <v>97</v>
      </c>
      <c r="D7259" s="29">
        <v>45975</v>
      </c>
      <c r="E7259" s="184" t="str">
        <f t="shared" si="458"/>
        <v/>
      </c>
      <c r="F7259" s="184" t="str">
        <f t="shared" si="459"/>
        <v/>
      </c>
      <c r="G7259" s="184" t="str">
        <f t="shared" si="460"/>
        <v/>
      </c>
      <c r="H7259" s="184" t="str">
        <f t="shared" si="461"/>
        <v/>
      </c>
      <c r="L7259">
        <v>150.60841811290646</v>
      </c>
      <c r="R7259">
        <v>164.572112</v>
      </c>
      <c r="S7259" t="s">
        <v>201</v>
      </c>
      <c r="T7259" s="221">
        <v>45566.313194444447</v>
      </c>
    </row>
    <row r="7260" spans="1:20" x14ac:dyDescent="0.35">
      <c r="A7260" t="s">
        <v>113</v>
      </c>
      <c r="B7260" t="s">
        <v>3</v>
      </c>
      <c r="C7260" t="s">
        <v>97</v>
      </c>
      <c r="D7260" s="29">
        <v>45976</v>
      </c>
      <c r="E7260" s="184" t="str">
        <f t="shared" si="458"/>
        <v/>
      </c>
      <c r="F7260" s="184" t="str">
        <f t="shared" si="459"/>
        <v/>
      </c>
      <c r="G7260" s="184" t="str">
        <f t="shared" si="460"/>
        <v/>
      </c>
      <c r="H7260" s="184" t="str">
        <f t="shared" si="461"/>
        <v/>
      </c>
      <c r="L7260">
        <v>150.60841811290646</v>
      </c>
      <c r="R7260">
        <v>164.572112</v>
      </c>
      <c r="S7260" t="s">
        <v>201</v>
      </c>
      <c r="T7260" s="221">
        <v>45566.313194444447</v>
      </c>
    </row>
    <row r="7261" spans="1:20" x14ac:dyDescent="0.35">
      <c r="A7261" t="s">
        <v>113</v>
      </c>
      <c r="B7261" t="s">
        <v>3</v>
      </c>
      <c r="C7261" t="s">
        <v>97</v>
      </c>
      <c r="D7261" s="29">
        <v>45977</v>
      </c>
      <c r="E7261" s="184" t="str">
        <f t="shared" si="458"/>
        <v/>
      </c>
      <c r="F7261" s="184" t="str">
        <f t="shared" si="459"/>
        <v/>
      </c>
      <c r="G7261" s="184" t="str">
        <f t="shared" si="460"/>
        <v/>
      </c>
      <c r="H7261" s="184" t="str">
        <f t="shared" si="461"/>
        <v/>
      </c>
      <c r="L7261">
        <v>150.60841811290646</v>
      </c>
      <c r="R7261">
        <v>164.572112</v>
      </c>
      <c r="S7261" t="s">
        <v>201</v>
      </c>
      <c r="T7261" s="221">
        <v>45566.313194444447</v>
      </c>
    </row>
    <row r="7262" spans="1:20" x14ac:dyDescent="0.35">
      <c r="A7262" t="s">
        <v>113</v>
      </c>
      <c r="B7262" t="s">
        <v>3</v>
      </c>
      <c r="C7262" t="s">
        <v>97</v>
      </c>
      <c r="D7262" s="29">
        <v>45978</v>
      </c>
      <c r="E7262" s="184" t="str">
        <f t="shared" si="458"/>
        <v/>
      </c>
      <c r="F7262" s="184" t="str">
        <f t="shared" si="459"/>
        <v/>
      </c>
      <c r="G7262" s="184" t="str">
        <f t="shared" si="460"/>
        <v/>
      </c>
      <c r="H7262" s="184" t="str">
        <f t="shared" si="461"/>
        <v/>
      </c>
      <c r="L7262">
        <v>150.60841811290646</v>
      </c>
      <c r="R7262">
        <v>164.572112</v>
      </c>
      <c r="S7262" t="s">
        <v>201</v>
      </c>
      <c r="T7262" s="221">
        <v>45566.313194444447</v>
      </c>
    </row>
    <row r="7263" spans="1:20" x14ac:dyDescent="0.35">
      <c r="A7263" t="s">
        <v>113</v>
      </c>
      <c r="B7263" t="s">
        <v>3</v>
      </c>
      <c r="C7263" t="s">
        <v>97</v>
      </c>
      <c r="D7263" s="29">
        <v>45979</v>
      </c>
      <c r="E7263" s="184" t="str">
        <f t="shared" si="458"/>
        <v/>
      </c>
      <c r="F7263" s="184" t="str">
        <f t="shared" si="459"/>
        <v/>
      </c>
      <c r="G7263" s="184" t="str">
        <f t="shared" si="460"/>
        <v/>
      </c>
      <c r="H7263" s="184" t="str">
        <f t="shared" si="461"/>
        <v/>
      </c>
      <c r="L7263">
        <v>150.60841811290646</v>
      </c>
      <c r="R7263">
        <v>164.572112</v>
      </c>
      <c r="S7263" t="s">
        <v>201</v>
      </c>
      <c r="T7263" s="221">
        <v>45566.313194444447</v>
      </c>
    </row>
    <row r="7264" spans="1:20" x14ac:dyDescent="0.35">
      <c r="A7264" t="s">
        <v>113</v>
      </c>
      <c r="B7264" t="s">
        <v>3</v>
      </c>
      <c r="C7264" t="s">
        <v>97</v>
      </c>
      <c r="D7264" s="29">
        <v>45980</v>
      </c>
      <c r="E7264" s="184" t="str">
        <f t="shared" si="458"/>
        <v/>
      </c>
      <c r="F7264" s="184" t="str">
        <f t="shared" si="459"/>
        <v/>
      </c>
      <c r="G7264" s="184" t="str">
        <f t="shared" si="460"/>
        <v/>
      </c>
      <c r="H7264" s="184" t="str">
        <f t="shared" si="461"/>
        <v/>
      </c>
      <c r="L7264">
        <v>150.60841811290646</v>
      </c>
      <c r="R7264">
        <v>164.572112</v>
      </c>
      <c r="S7264" t="s">
        <v>201</v>
      </c>
      <c r="T7264" s="221">
        <v>45566.313194444447</v>
      </c>
    </row>
    <row r="7265" spans="1:20" x14ac:dyDescent="0.35">
      <c r="A7265" t="s">
        <v>113</v>
      </c>
      <c r="B7265" t="s">
        <v>3</v>
      </c>
      <c r="C7265" t="s">
        <v>97</v>
      </c>
      <c r="D7265" s="29">
        <v>45981</v>
      </c>
      <c r="E7265" s="184" t="str">
        <f t="shared" si="458"/>
        <v/>
      </c>
      <c r="F7265" s="184" t="str">
        <f t="shared" si="459"/>
        <v/>
      </c>
      <c r="G7265" s="184" t="str">
        <f t="shared" si="460"/>
        <v/>
      </c>
      <c r="H7265" s="184" t="str">
        <f t="shared" si="461"/>
        <v/>
      </c>
      <c r="L7265">
        <v>150.60841811290646</v>
      </c>
      <c r="R7265">
        <v>164.572112</v>
      </c>
      <c r="S7265" t="s">
        <v>201</v>
      </c>
      <c r="T7265" s="221">
        <v>45566.313194444447</v>
      </c>
    </row>
    <row r="7266" spans="1:20" x14ac:dyDescent="0.35">
      <c r="A7266" t="s">
        <v>113</v>
      </c>
      <c r="B7266" t="s">
        <v>3</v>
      </c>
      <c r="C7266" t="s">
        <v>97</v>
      </c>
      <c r="D7266" s="29">
        <v>45982</v>
      </c>
      <c r="E7266" s="184" t="str">
        <f t="shared" si="458"/>
        <v/>
      </c>
      <c r="F7266" s="184" t="str">
        <f t="shared" si="459"/>
        <v/>
      </c>
      <c r="G7266" s="184" t="str">
        <f t="shared" si="460"/>
        <v/>
      </c>
      <c r="H7266" s="184" t="str">
        <f t="shared" si="461"/>
        <v/>
      </c>
      <c r="L7266">
        <v>150.60841811290646</v>
      </c>
      <c r="R7266">
        <v>164.572112</v>
      </c>
      <c r="S7266" t="s">
        <v>201</v>
      </c>
      <c r="T7266" s="221">
        <v>45566.313194444447</v>
      </c>
    </row>
    <row r="7267" spans="1:20" x14ac:dyDescent="0.35">
      <c r="A7267" t="s">
        <v>113</v>
      </c>
      <c r="B7267" t="s">
        <v>3</v>
      </c>
      <c r="C7267" t="s">
        <v>97</v>
      </c>
      <c r="D7267" s="29">
        <v>45983</v>
      </c>
      <c r="E7267" s="184" t="str">
        <f t="shared" si="458"/>
        <v/>
      </c>
      <c r="F7267" s="184" t="str">
        <f t="shared" si="459"/>
        <v/>
      </c>
      <c r="G7267" s="184" t="str">
        <f t="shared" si="460"/>
        <v/>
      </c>
      <c r="H7267" s="184" t="str">
        <f t="shared" si="461"/>
        <v/>
      </c>
      <c r="L7267">
        <v>150.60841811290646</v>
      </c>
      <c r="R7267">
        <v>164.572112</v>
      </c>
      <c r="S7267" t="s">
        <v>201</v>
      </c>
      <c r="T7267" s="221">
        <v>45566.313194444447</v>
      </c>
    </row>
    <row r="7268" spans="1:20" x14ac:dyDescent="0.35">
      <c r="A7268" t="s">
        <v>113</v>
      </c>
      <c r="B7268" t="s">
        <v>3</v>
      </c>
      <c r="C7268" t="s">
        <v>97</v>
      </c>
      <c r="D7268" s="29">
        <v>45984</v>
      </c>
      <c r="E7268" s="184" t="str">
        <f t="shared" si="458"/>
        <v/>
      </c>
      <c r="F7268" s="184" t="str">
        <f t="shared" si="459"/>
        <v/>
      </c>
      <c r="G7268" s="184" t="str">
        <f t="shared" si="460"/>
        <v/>
      </c>
      <c r="H7268" s="184" t="str">
        <f t="shared" si="461"/>
        <v/>
      </c>
      <c r="L7268">
        <v>150.60841811290646</v>
      </c>
      <c r="R7268">
        <v>164.572112</v>
      </c>
      <c r="S7268" t="s">
        <v>201</v>
      </c>
      <c r="T7268" s="221">
        <v>45566.313194444447</v>
      </c>
    </row>
    <row r="7269" spans="1:20" x14ac:dyDescent="0.35">
      <c r="A7269" t="s">
        <v>113</v>
      </c>
      <c r="B7269" t="s">
        <v>3</v>
      </c>
      <c r="C7269" t="s">
        <v>97</v>
      </c>
      <c r="D7269" s="29">
        <v>45985</v>
      </c>
      <c r="E7269" s="184" t="str">
        <f t="shared" si="458"/>
        <v/>
      </c>
      <c r="F7269" s="184" t="str">
        <f t="shared" si="459"/>
        <v/>
      </c>
      <c r="G7269" s="184" t="str">
        <f t="shared" si="460"/>
        <v/>
      </c>
      <c r="H7269" s="184" t="str">
        <f t="shared" si="461"/>
        <v/>
      </c>
      <c r="L7269">
        <v>150.60841811290646</v>
      </c>
      <c r="R7269">
        <v>164.572112</v>
      </c>
      <c r="S7269" t="s">
        <v>201</v>
      </c>
      <c r="T7269" s="221">
        <v>45566.313194444447</v>
      </c>
    </row>
    <row r="7270" spans="1:20" x14ac:dyDescent="0.35">
      <c r="A7270" t="s">
        <v>113</v>
      </c>
      <c r="B7270" t="s">
        <v>3</v>
      </c>
      <c r="C7270" t="s">
        <v>97</v>
      </c>
      <c r="D7270" s="29">
        <v>45986</v>
      </c>
      <c r="E7270" s="184" t="str">
        <f t="shared" si="458"/>
        <v/>
      </c>
      <c r="F7270" s="184" t="str">
        <f t="shared" si="459"/>
        <v/>
      </c>
      <c r="G7270" s="184" t="str">
        <f t="shared" si="460"/>
        <v/>
      </c>
      <c r="H7270" s="184" t="str">
        <f t="shared" si="461"/>
        <v/>
      </c>
      <c r="L7270">
        <v>150.60841811290646</v>
      </c>
      <c r="R7270">
        <v>164.572112</v>
      </c>
      <c r="S7270" t="s">
        <v>201</v>
      </c>
      <c r="T7270" s="221">
        <v>45566.313194444447</v>
      </c>
    </row>
    <row r="7271" spans="1:20" x14ac:dyDescent="0.35">
      <c r="A7271" t="s">
        <v>113</v>
      </c>
      <c r="B7271" t="s">
        <v>3</v>
      </c>
      <c r="C7271" t="s">
        <v>97</v>
      </c>
      <c r="D7271" s="29">
        <v>45987</v>
      </c>
      <c r="E7271" s="184" t="str">
        <f t="shared" si="458"/>
        <v/>
      </c>
      <c r="F7271" s="184" t="str">
        <f t="shared" si="459"/>
        <v/>
      </c>
      <c r="G7271" s="184" t="str">
        <f t="shared" si="460"/>
        <v/>
      </c>
      <c r="H7271" s="184" t="str">
        <f t="shared" si="461"/>
        <v/>
      </c>
      <c r="L7271">
        <v>150.60841811290646</v>
      </c>
      <c r="R7271">
        <v>164.572112</v>
      </c>
      <c r="S7271" t="s">
        <v>201</v>
      </c>
      <c r="T7271" s="221">
        <v>45566.313194444447</v>
      </c>
    </row>
    <row r="7272" spans="1:20" x14ac:dyDescent="0.35">
      <c r="A7272" t="s">
        <v>113</v>
      </c>
      <c r="B7272" t="s">
        <v>3</v>
      </c>
      <c r="C7272" t="s">
        <v>97</v>
      </c>
      <c r="D7272" s="29">
        <v>45988</v>
      </c>
      <c r="E7272" s="184" t="str">
        <f t="shared" si="458"/>
        <v/>
      </c>
      <c r="F7272" s="184" t="str">
        <f t="shared" si="459"/>
        <v/>
      </c>
      <c r="G7272" s="184" t="str">
        <f t="shared" si="460"/>
        <v/>
      </c>
      <c r="H7272" s="184" t="str">
        <f t="shared" si="461"/>
        <v/>
      </c>
      <c r="L7272">
        <v>150.60841811290646</v>
      </c>
      <c r="R7272">
        <v>164.572112</v>
      </c>
      <c r="S7272" t="s">
        <v>201</v>
      </c>
      <c r="T7272" s="221">
        <v>45566.313194444447</v>
      </c>
    </row>
    <row r="7273" spans="1:20" x14ac:dyDescent="0.35">
      <c r="A7273" t="s">
        <v>113</v>
      </c>
      <c r="B7273" t="s">
        <v>3</v>
      </c>
      <c r="C7273" t="s">
        <v>97</v>
      </c>
      <c r="D7273" s="29">
        <v>45989</v>
      </c>
      <c r="E7273" s="184" t="str">
        <f t="shared" si="458"/>
        <v/>
      </c>
      <c r="F7273" s="184" t="str">
        <f t="shared" si="459"/>
        <v/>
      </c>
      <c r="G7273" s="184" t="str">
        <f t="shared" si="460"/>
        <v/>
      </c>
      <c r="H7273" s="184" t="str">
        <f t="shared" si="461"/>
        <v/>
      </c>
      <c r="L7273">
        <v>150.60841811290646</v>
      </c>
      <c r="R7273">
        <v>164.572112</v>
      </c>
      <c r="S7273" t="s">
        <v>201</v>
      </c>
      <c r="T7273" s="221">
        <v>45566.313194444447</v>
      </c>
    </row>
    <row r="7274" spans="1:20" x14ac:dyDescent="0.35">
      <c r="A7274" t="s">
        <v>113</v>
      </c>
      <c r="B7274" t="s">
        <v>3</v>
      </c>
      <c r="C7274" t="s">
        <v>97</v>
      </c>
      <c r="D7274" s="29">
        <v>45990</v>
      </c>
      <c r="E7274" s="184" t="str">
        <f t="shared" si="458"/>
        <v/>
      </c>
      <c r="F7274" s="184" t="str">
        <f t="shared" si="459"/>
        <v/>
      </c>
      <c r="G7274" s="184" t="str">
        <f t="shared" si="460"/>
        <v/>
      </c>
      <c r="H7274" s="184" t="str">
        <f t="shared" si="461"/>
        <v/>
      </c>
      <c r="L7274">
        <v>150.60841811290646</v>
      </c>
      <c r="R7274">
        <v>164.572112</v>
      </c>
      <c r="S7274" t="s">
        <v>201</v>
      </c>
      <c r="T7274" s="221">
        <v>45566.313194444447</v>
      </c>
    </row>
    <row r="7275" spans="1:20" x14ac:dyDescent="0.35">
      <c r="A7275" t="s">
        <v>113</v>
      </c>
      <c r="B7275" t="s">
        <v>3</v>
      </c>
      <c r="C7275" t="s">
        <v>97</v>
      </c>
      <c r="D7275" s="29">
        <v>45991</v>
      </c>
      <c r="E7275" s="184" t="str">
        <f t="shared" si="458"/>
        <v/>
      </c>
      <c r="F7275" s="184" t="str">
        <f t="shared" si="459"/>
        <v/>
      </c>
      <c r="G7275" s="184" t="str">
        <f t="shared" si="460"/>
        <v/>
      </c>
      <c r="H7275" s="184" t="str">
        <f t="shared" si="461"/>
        <v/>
      </c>
      <c r="L7275">
        <v>150.60841811290646</v>
      </c>
      <c r="R7275">
        <v>164.572112</v>
      </c>
      <c r="S7275" t="s">
        <v>201</v>
      </c>
      <c r="T7275" s="221">
        <v>45566.313194444447</v>
      </c>
    </row>
    <row r="7276" spans="1:20" x14ac:dyDescent="0.35">
      <c r="A7276" t="s">
        <v>113</v>
      </c>
      <c r="B7276" t="s">
        <v>3</v>
      </c>
      <c r="C7276" t="s">
        <v>97</v>
      </c>
      <c r="D7276" s="29">
        <v>45992</v>
      </c>
      <c r="E7276" s="184" t="str">
        <f t="shared" si="458"/>
        <v/>
      </c>
      <c r="F7276" s="184" t="str">
        <f t="shared" si="459"/>
        <v/>
      </c>
      <c r="G7276" s="184" t="str">
        <f t="shared" si="460"/>
        <v/>
      </c>
      <c r="H7276" s="184" t="str">
        <f t="shared" si="461"/>
        <v/>
      </c>
      <c r="L7276">
        <v>150.60841811290646</v>
      </c>
      <c r="R7276">
        <v>164.572112</v>
      </c>
      <c r="S7276" t="s">
        <v>201</v>
      </c>
      <c r="T7276" s="221">
        <v>45566.313194444447</v>
      </c>
    </row>
    <row r="7277" spans="1:20" x14ac:dyDescent="0.35">
      <c r="A7277" t="s">
        <v>113</v>
      </c>
      <c r="B7277" t="s">
        <v>3</v>
      </c>
      <c r="C7277" t="s">
        <v>97</v>
      </c>
      <c r="D7277" s="29">
        <v>45993</v>
      </c>
      <c r="E7277" s="184" t="str">
        <f t="shared" si="458"/>
        <v/>
      </c>
      <c r="F7277" s="184" t="str">
        <f t="shared" si="459"/>
        <v/>
      </c>
      <c r="G7277" s="184" t="str">
        <f t="shared" si="460"/>
        <v/>
      </c>
      <c r="H7277" s="184" t="str">
        <f t="shared" si="461"/>
        <v/>
      </c>
      <c r="L7277">
        <v>150.60841811290646</v>
      </c>
      <c r="R7277">
        <v>164.572112</v>
      </c>
      <c r="S7277" t="s">
        <v>201</v>
      </c>
      <c r="T7277" s="221">
        <v>45566.313194444447</v>
      </c>
    </row>
    <row r="7278" spans="1:20" x14ac:dyDescent="0.35">
      <c r="A7278" t="s">
        <v>113</v>
      </c>
      <c r="B7278" t="s">
        <v>3</v>
      </c>
      <c r="C7278" t="s">
        <v>97</v>
      </c>
      <c r="D7278" s="29">
        <v>45994</v>
      </c>
      <c r="E7278" s="184" t="str">
        <f t="shared" si="458"/>
        <v/>
      </c>
      <c r="F7278" s="184" t="str">
        <f t="shared" si="459"/>
        <v/>
      </c>
      <c r="G7278" s="184" t="str">
        <f t="shared" si="460"/>
        <v/>
      </c>
      <c r="H7278" s="184" t="str">
        <f t="shared" si="461"/>
        <v/>
      </c>
      <c r="L7278">
        <v>150.60841811290646</v>
      </c>
      <c r="R7278">
        <v>164.572112</v>
      </c>
      <c r="S7278" t="s">
        <v>201</v>
      </c>
      <c r="T7278" s="221">
        <v>45566.313194444447</v>
      </c>
    </row>
    <row r="7279" spans="1:20" x14ac:dyDescent="0.35">
      <c r="A7279" t="s">
        <v>113</v>
      </c>
      <c r="B7279" t="s">
        <v>3</v>
      </c>
      <c r="C7279" t="s">
        <v>97</v>
      </c>
      <c r="D7279" s="29">
        <v>45995</v>
      </c>
      <c r="E7279" s="184" t="str">
        <f t="shared" si="458"/>
        <v/>
      </c>
      <c r="F7279" s="184" t="str">
        <f t="shared" si="459"/>
        <v/>
      </c>
      <c r="G7279" s="184" t="str">
        <f t="shared" si="460"/>
        <v/>
      </c>
      <c r="H7279" s="184" t="str">
        <f t="shared" si="461"/>
        <v/>
      </c>
      <c r="L7279">
        <v>150.60841811290646</v>
      </c>
      <c r="R7279">
        <v>164.572112</v>
      </c>
      <c r="S7279" t="s">
        <v>201</v>
      </c>
      <c r="T7279" s="221">
        <v>45566.313194444447</v>
      </c>
    </row>
    <row r="7280" spans="1:20" x14ac:dyDescent="0.35">
      <c r="A7280" t="s">
        <v>113</v>
      </c>
      <c r="B7280" t="s">
        <v>3</v>
      </c>
      <c r="C7280" t="s">
        <v>97</v>
      </c>
      <c r="D7280" s="29">
        <v>45996</v>
      </c>
      <c r="E7280" s="184" t="str">
        <f t="shared" si="458"/>
        <v/>
      </c>
      <c r="F7280" s="184" t="str">
        <f t="shared" si="459"/>
        <v/>
      </c>
      <c r="G7280" s="184" t="str">
        <f t="shared" si="460"/>
        <v/>
      </c>
      <c r="H7280" s="184" t="str">
        <f t="shared" si="461"/>
        <v/>
      </c>
      <c r="L7280">
        <v>150.60841811290646</v>
      </c>
      <c r="R7280">
        <v>164.572112</v>
      </c>
      <c r="S7280" t="s">
        <v>201</v>
      </c>
      <c r="T7280" s="221">
        <v>45566.313194444447</v>
      </c>
    </row>
    <row r="7281" spans="1:20" x14ac:dyDescent="0.35">
      <c r="A7281" t="s">
        <v>113</v>
      </c>
      <c r="B7281" t="s">
        <v>3</v>
      </c>
      <c r="C7281" t="s">
        <v>97</v>
      </c>
      <c r="D7281" s="29">
        <v>45997</v>
      </c>
      <c r="E7281" s="184" t="str">
        <f t="shared" si="458"/>
        <v/>
      </c>
      <c r="F7281" s="184" t="str">
        <f t="shared" si="459"/>
        <v/>
      </c>
      <c r="G7281" s="184" t="str">
        <f t="shared" si="460"/>
        <v/>
      </c>
      <c r="H7281" s="184" t="str">
        <f t="shared" si="461"/>
        <v/>
      </c>
      <c r="L7281">
        <v>150.60841811290646</v>
      </c>
      <c r="R7281">
        <v>164.572112</v>
      </c>
      <c r="S7281" t="s">
        <v>201</v>
      </c>
      <c r="T7281" s="221">
        <v>45566.313194444447</v>
      </c>
    </row>
    <row r="7282" spans="1:20" x14ac:dyDescent="0.35">
      <c r="A7282" t="s">
        <v>113</v>
      </c>
      <c r="B7282" t="s">
        <v>3</v>
      </c>
      <c r="C7282" t="s">
        <v>97</v>
      </c>
      <c r="D7282" s="29">
        <v>45998</v>
      </c>
      <c r="E7282" s="184" t="str">
        <f t="shared" si="458"/>
        <v/>
      </c>
      <c r="F7282" s="184" t="str">
        <f t="shared" si="459"/>
        <v/>
      </c>
      <c r="G7282" s="184" t="str">
        <f t="shared" si="460"/>
        <v/>
      </c>
      <c r="H7282" s="184" t="str">
        <f t="shared" si="461"/>
        <v/>
      </c>
      <c r="L7282">
        <v>150.60841811290646</v>
      </c>
      <c r="R7282">
        <v>164.572112</v>
      </c>
      <c r="S7282" t="s">
        <v>201</v>
      </c>
      <c r="T7282" s="221">
        <v>45566.313194444447</v>
      </c>
    </row>
    <row r="7283" spans="1:20" x14ac:dyDescent="0.35">
      <c r="A7283" t="s">
        <v>113</v>
      </c>
      <c r="B7283" t="s">
        <v>3</v>
      </c>
      <c r="C7283" t="s">
        <v>97</v>
      </c>
      <c r="D7283" s="29">
        <v>45999</v>
      </c>
      <c r="E7283" s="184" t="str">
        <f t="shared" si="458"/>
        <v/>
      </c>
      <c r="F7283" s="184" t="str">
        <f t="shared" si="459"/>
        <v/>
      </c>
      <c r="G7283" s="184" t="str">
        <f t="shared" si="460"/>
        <v/>
      </c>
      <c r="H7283" s="184" t="str">
        <f t="shared" si="461"/>
        <v/>
      </c>
      <c r="L7283">
        <v>150.60841811290646</v>
      </c>
      <c r="R7283">
        <v>164.572112</v>
      </c>
      <c r="S7283" t="s">
        <v>201</v>
      </c>
      <c r="T7283" s="221">
        <v>45566.313194444447</v>
      </c>
    </row>
    <row r="7284" spans="1:20" x14ac:dyDescent="0.35">
      <c r="A7284" t="s">
        <v>113</v>
      </c>
      <c r="B7284" t="s">
        <v>3</v>
      </c>
      <c r="C7284" t="s">
        <v>97</v>
      </c>
      <c r="D7284" s="29">
        <v>46000</v>
      </c>
      <c r="E7284" s="184" t="str">
        <f t="shared" si="458"/>
        <v/>
      </c>
      <c r="F7284" s="184" t="str">
        <f t="shared" si="459"/>
        <v/>
      </c>
      <c r="G7284" s="184" t="str">
        <f t="shared" si="460"/>
        <v/>
      </c>
      <c r="H7284" s="184" t="str">
        <f t="shared" si="461"/>
        <v/>
      </c>
      <c r="L7284">
        <v>150.60841811290646</v>
      </c>
      <c r="R7284">
        <v>164.572112</v>
      </c>
      <c r="S7284" t="s">
        <v>201</v>
      </c>
      <c r="T7284" s="221">
        <v>45566.313194444447</v>
      </c>
    </row>
    <row r="7285" spans="1:20" x14ac:dyDescent="0.35">
      <c r="A7285" t="s">
        <v>113</v>
      </c>
      <c r="B7285" t="s">
        <v>3</v>
      </c>
      <c r="C7285" t="s">
        <v>97</v>
      </c>
      <c r="D7285" s="29">
        <v>46001</v>
      </c>
      <c r="E7285" s="184" t="str">
        <f t="shared" si="458"/>
        <v/>
      </c>
      <c r="F7285" s="184" t="str">
        <f t="shared" si="459"/>
        <v/>
      </c>
      <c r="G7285" s="184" t="str">
        <f t="shared" si="460"/>
        <v/>
      </c>
      <c r="H7285" s="184" t="str">
        <f t="shared" si="461"/>
        <v/>
      </c>
      <c r="L7285">
        <v>150.60841811290646</v>
      </c>
      <c r="R7285">
        <v>164.572112</v>
      </c>
      <c r="S7285" t="s">
        <v>201</v>
      </c>
      <c r="T7285" s="221">
        <v>45566.313194444447</v>
      </c>
    </row>
    <row r="7286" spans="1:20" x14ac:dyDescent="0.35">
      <c r="A7286" t="s">
        <v>113</v>
      </c>
      <c r="B7286" t="s">
        <v>3</v>
      </c>
      <c r="C7286" t="s">
        <v>97</v>
      </c>
      <c r="D7286" s="29">
        <v>46002</v>
      </c>
      <c r="E7286" s="184" t="str">
        <f t="shared" si="458"/>
        <v/>
      </c>
      <c r="F7286" s="184" t="str">
        <f t="shared" si="459"/>
        <v/>
      </c>
      <c r="G7286" s="184" t="str">
        <f t="shared" si="460"/>
        <v/>
      </c>
      <c r="H7286" s="184" t="str">
        <f t="shared" si="461"/>
        <v/>
      </c>
      <c r="L7286">
        <v>150.60841811290646</v>
      </c>
      <c r="R7286">
        <v>164.572112</v>
      </c>
      <c r="S7286" t="s">
        <v>201</v>
      </c>
      <c r="T7286" s="221">
        <v>45566.313194444447</v>
      </c>
    </row>
    <row r="7287" spans="1:20" x14ac:dyDescent="0.35">
      <c r="A7287" t="s">
        <v>113</v>
      </c>
      <c r="B7287" t="s">
        <v>3</v>
      </c>
      <c r="C7287" t="s">
        <v>97</v>
      </c>
      <c r="D7287" s="29">
        <v>46003</v>
      </c>
      <c r="E7287" s="184" t="str">
        <f t="shared" si="458"/>
        <v/>
      </c>
      <c r="F7287" s="184" t="str">
        <f t="shared" si="459"/>
        <v/>
      </c>
      <c r="G7287" s="184" t="str">
        <f t="shared" si="460"/>
        <v/>
      </c>
      <c r="H7287" s="184" t="str">
        <f t="shared" si="461"/>
        <v/>
      </c>
      <c r="L7287">
        <v>150.60841811290646</v>
      </c>
      <c r="R7287">
        <v>164.572112</v>
      </c>
      <c r="S7287" t="s">
        <v>201</v>
      </c>
      <c r="T7287" s="221">
        <v>45566.313194444447</v>
      </c>
    </row>
    <row r="7288" spans="1:20" x14ac:dyDescent="0.35">
      <c r="A7288" t="s">
        <v>113</v>
      </c>
      <c r="B7288" t="s">
        <v>3</v>
      </c>
      <c r="C7288" t="s">
        <v>97</v>
      </c>
      <c r="D7288" s="29">
        <v>46004</v>
      </c>
      <c r="E7288" s="184" t="str">
        <f t="shared" si="458"/>
        <v/>
      </c>
      <c r="F7288" s="184" t="str">
        <f t="shared" si="459"/>
        <v/>
      </c>
      <c r="G7288" s="184" t="str">
        <f t="shared" si="460"/>
        <v/>
      </c>
      <c r="H7288" s="184" t="str">
        <f t="shared" si="461"/>
        <v/>
      </c>
      <c r="L7288">
        <v>150.60841811290646</v>
      </c>
      <c r="R7288">
        <v>164.572112</v>
      </c>
      <c r="S7288" t="s">
        <v>201</v>
      </c>
      <c r="T7288" s="221">
        <v>45566.313194444447</v>
      </c>
    </row>
    <row r="7289" spans="1:20" x14ac:dyDescent="0.35">
      <c r="A7289" t="s">
        <v>113</v>
      </c>
      <c r="B7289" t="s">
        <v>3</v>
      </c>
      <c r="C7289" t="s">
        <v>97</v>
      </c>
      <c r="D7289" s="29">
        <v>46005</v>
      </c>
      <c r="E7289" s="184" t="str">
        <f t="shared" si="458"/>
        <v/>
      </c>
      <c r="F7289" s="184" t="str">
        <f t="shared" si="459"/>
        <v/>
      </c>
      <c r="G7289" s="184" t="str">
        <f t="shared" si="460"/>
        <v/>
      </c>
      <c r="H7289" s="184" t="str">
        <f t="shared" si="461"/>
        <v/>
      </c>
      <c r="L7289">
        <v>150.60841811290646</v>
      </c>
      <c r="R7289">
        <v>164.572112</v>
      </c>
      <c r="S7289" t="s">
        <v>201</v>
      </c>
      <c r="T7289" s="221">
        <v>45566.313194444447</v>
      </c>
    </row>
    <row r="7290" spans="1:20" x14ac:dyDescent="0.35">
      <c r="A7290" t="s">
        <v>113</v>
      </c>
      <c r="B7290" t="s">
        <v>3</v>
      </c>
      <c r="C7290" t="s">
        <v>97</v>
      </c>
      <c r="D7290" s="29">
        <v>46006</v>
      </c>
      <c r="E7290" s="184" t="str">
        <f t="shared" si="458"/>
        <v/>
      </c>
      <c r="F7290" s="184" t="str">
        <f t="shared" si="459"/>
        <v/>
      </c>
      <c r="G7290" s="184" t="str">
        <f t="shared" si="460"/>
        <v/>
      </c>
      <c r="H7290" s="184" t="str">
        <f t="shared" si="461"/>
        <v/>
      </c>
      <c r="L7290">
        <v>150.60841811290646</v>
      </c>
      <c r="R7290">
        <v>164.572112</v>
      </c>
      <c r="S7290" t="s">
        <v>201</v>
      </c>
      <c r="T7290" s="221">
        <v>45566.313194444447</v>
      </c>
    </row>
    <row r="7291" spans="1:20" x14ac:dyDescent="0.35">
      <c r="A7291" t="s">
        <v>113</v>
      </c>
      <c r="B7291" t="s">
        <v>3</v>
      </c>
      <c r="C7291" t="s">
        <v>97</v>
      </c>
      <c r="D7291" s="29">
        <v>46007</v>
      </c>
      <c r="E7291" s="184" t="str">
        <f t="shared" si="458"/>
        <v/>
      </c>
      <c r="F7291" s="184" t="str">
        <f t="shared" si="459"/>
        <v/>
      </c>
      <c r="G7291" s="184" t="str">
        <f t="shared" si="460"/>
        <v/>
      </c>
      <c r="H7291" s="184" t="str">
        <f t="shared" si="461"/>
        <v/>
      </c>
      <c r="L7291">
        <v>150.60841811290646</v>
      </c>
      <c r="R7291">
        <v>164.572112</v>
      </c>
      <c r="S7291" t="s">
        <v>201</v>
      </c>
      <c r="T7291" s="221">
        <v>45566.313194444447</v>
      </c>
    </row>
    <row r="7292" spans="1:20" x14ac:dyDescent="0.35">
      <c r="A7292" t="s">
        <v>113</v>
      </c>
      <c r="B7292" t="s">
        <v>3</v>
      </c>
      <c r="C7292" t="s">
        <v>97</v>
      </c>
      <c r="D7292" s="29">
        <v>46008</v>
      </c>
      <c r="E7292" s="184" t="str">
        <f t="shared" si="458"/>
        <v/>
      </c>
      <c r="F7292" s="184" t="str">
        <f t="shared" si="459"/>
        <v/>
      </c>
      <c r="G7292" s="184" t="str">
        <f t="shared" si="460"/>
        <v/>
      </c>
      <c r="H7292" s="184" t="str">
        <f t="shared" si="461"/>
        <v/>
      </c>
      <c r="L7292">
        <v>150.60841811290646</v>
      </c>
      <c r="R7292">
        <v>164.572112</v>
      </c>
      <c r="S7292" t="s">
        <v>201</v>
      </c>
      <c r="T7292" s="221">
        <v>45566.313194444447</v>
      </c>
    </row>
    <row r="7293" spans="1:20" x14ac:dyDescent="0.35">
      <c r="A7293" t="s">
        <v>113</v>
      </c>
      <c r="B7293" t="s">
        <v>3</v>
      </c>
      <c r="C7293" t="s">
        <v>97</v>
      </c>
      <c r="D7293" s="29">
        <v>46009</v>
      </c>
      <c r="E7293" s="184" t="str">
        <f t="shared" si="458"/>
        <v/>
      </c>
      <c r="F7293" s="184" t="str">
        <f t="shared" si="459"/>
        <v/>
      </c>
      <c r="G7293" s="184" t="str">
        <f t="shared" si="460"/>
        <v/>
      </c>
      <c r="H7293" s="184" t="str">
        <f t="shared" si="461"/>
        <v/>
      </c>
      <c r="L7293">
        <v>150.60841811290646</v>
      </c>
      <c r="R7293">
        <v>164.572112</v>
      </c>
      <c r="S7293" t="s">
        <v>201</v>
      </c>
      <c r="T7293" s="221">
        <v>45566.313194444447</v>
      </c>
    </row>
    <row r="7294" spans="1:20" x14ac:dyDescent="0.35">
      <c r="A7294" t="s">
        <v>113</v>
      </c>
      <c r="B7294" t="s">
        <v>3</v>
      </c>
      <c r="C7294" t="s">
        <v>97</v>
      </c>
      <c r="D7294" s="29">
        <v>46010</v>
      </c>
      <c r="E7294" s="184" t="str">
        <f t="shared" si="458"/>
        <v/>
      </c>
      <c r="F7294" s="184" t="str">
        <f t="shared" si="459"/>
        <v/>
      </c>
      <c r="G7294" s="184" t="str">
        <f t="shared" si="460"/>
        <v/>
      </c>
      <c r="H7294" s="184" t="str">
        <f t="shared" si="461"/>
        <v/>
      </c>
      <c r="L7294">
        <v>150.60841811290646</v>
      </c>
      <c r="R7294">
        <v>164.572112</v>
      </c>
      <c r="S7294" t="s">
        <v>201</v>
      </c>
      <c r="T7294" s="221">
        <v>45566.313194444447</v>
      </c>
    </row>
    <row r="7295" spans="1:20" x14ac:dyDescent="0.35">
      <c r="A7295" t="s">
        <v>113</v>
      </c>
      <c r="B7295" t="s">
        <v>3</v>
      </c>
      <c r="C7295" t="s">
        <v>97</v>
      </c>
      <c r="D7295" s="29">
        <v>46011</v>
      </c>
      <c r="E7295" s="184" t="str">
        <f t="shared" si="458"/>
        <v/>
      </c>
      <c r="F7295" s="184" t="str">
        <f t="shared" si="459"/>
        <v/>
      </c>
      <c r="G7295" s="184" t="str">
        <f t="shared" si="460"/>
        <v/>
      </c>
      <c r="H7295" s="184" t="str">
        <f t="shared" si="461"/>
        <v/>
      </c>
      <c r="L7295">
        <v>150.60841811290646</v>
      </c>
      <c r="R7295">
        <v>164.572112</v>
      </c>
      <c r="S7295" t="s">
        <v>201</v>
      </c>
      <c r="T7295" s="221">
        <v>45566.313194444447</v>
      </c>
    </row>
    <row r="7296" spans="1:20" x14ac:dyDescent="0.35">
      <c r="A7296" t="s">
        <v>113</v>
      </c>
      <c r="B7296" t="s">
        <v>3</v>
      </c>
      <c r="C7296" t="s">
        <v>97</v>
      </c>
      <c r="D7296" s="29">
        <v>46012</v>
      </c>
      <c r="E7296" s="184" t="str">
        <f t="shared" si="458"/>
        <v/>
      </c>
      <c r="F7296" s="184" t="str">
        <f t="shared" si="459"/>
        <v/>
      </c>
      <c r="G7296" s="184" t="str">
        <f t="shared" si="460"/>
        <v/>
      </c>
      <c r="H7296" s="184" t="str">
        <f t="shared" si="461"/>
        <v/>
      </c>
      <c r="L7296">
        <v>150.60841811290646</v>
      </c>
      <c r="R7296">
        <v>164.572112</v>
      </c>
      <c r="S7296" t="s">
        <v>201</v>
      </c>
      <c r="T7296" s="221">
        <v>45566.313194444447</v>
      </c>
    </row>
    <row r="7297" spans="1:20" x14ac:dyDescent="0.35">
      <c r="A7297" t="s">
        <v>113</v>
      </c>
      <c r="B7297" t="s">
        <v>3</v>
      </c>
      <c r="C7297" t="s">
        <v>97</v>
      </c>
      <c r="D7297" s="29">
        <v>46013</v>
      </c>
      <c r="E7297" s="184" t="str">
        <f t="shared" si="458"/>
        <v/>
      </c>
      <c r="F7297" s="184" t="str">
        <f t="shared" si="459"/>
        <v/>
      </c>
      <c r="G7297" s="184" t="str">
        <f t="shared" si="460"/>
        <v/>
      </c>
      <c r="H7297" s="184" t="str">
        <f t="shared" si="461"/>
        <v/>
      </c>
      <c r="L7297">
        <v>150.60841811290646</v>
      </c>
      <c r="R7297">
        <v>164.572112</v>
      </c>
      <c r="S7297" t="s">
        <v>201</v>
      </c>
      <c r="T7297" s="221">
        <v>45566.313194444447</v>
      </c>
    </row>
    <row r="7298" spans="1:20" x14ac:dyDescent="0.35">
      <c r="A7298" t="s">
        <v>113</v>
      </c>
      <c r="B7298" t="s">
        <v>3</v>
      </c>
      <c r="C7298" t="s">
        <v>97</v>
      </c>
      <c r="D7298" s="29">
        <v>46014</v>
      </c>
      <c r="E7298" s="184" t="str">
        <f t="shared" si="458"/>
        <v/>
      </c>
      <c r="F7298" s="184" t="str">
        <f t="shared" si="459"/>
        <v/>
      </c>
      <c r="G7298" s="184" t="str">
        <f t="shared" si="460"/>
        <v/>
      </c>
      <c r="H7298" s="184" t="str">
        <f t="shared" si="461"/>
        <v/>
      </c>
      <c r="L7298">
        <v>150.60841811290646</v>
      </c>
      <c r="R7298">
        <v>164.572112</v>
      </c>
      <c r="S7298" t="s">
        <v>201</v>
      </c>
      <c r="T7298" s="221">
        <v>45566.313194444447</v>
      </c>
    </row>
    <row r="7299" spans="1:20" x14ac:dyDescent="0.35">
      <c r="A7299" t="s">
        <v>113</v>
      </c>
      <c r="B7299" t="s">
        <v>3</v>
      </c>
      <c r="C7299" t="s">
        <v>97</v>
      </c>
      <c r="D7299" s="29">
        <v>46015</v>
      </c>
      <c r="E7299" s="184" t="str">
        <f t="shared" si="458"/>
        <v/>
      </c>
      <c r="F7299" s="184" t="str">
        <f t="shared" si="459"/>
        <v/>
      </c>
      <c r="G7299" s="184" t="str">
        <f t="shared" si="460"/>
        <v/>
      </c>
      <c r="H7299" s="184" t="str">
        <f t="shared" si="461"/>
        <v/>
      </c>
      <c r="L7299">
        <v>150.60841811290646</v>
      </c>
      <c r="R7299">
        <v>164.572112</v>
      </c>
      <c r="S7299" t="s">
        <v>201</v>
      </c>
      <c r="T7299" s="221">
        <v>45566.313194444447</v>
      </c>
    </row>
    <row r="7300" spans="1:20" x14ac:dyDescent="0.35">
      <c r="A7300" t="s">
        <v>113</v>
      </c>
      <c r="B7300" t="s">
        <v>3</v>
      </c>
      <c r="C7300" t="s">
        <v>97</v>
      </c>
      <c r="D7300" s="29">
        <v>46016</v>
      </c>
      <c r="E7300" s="184" t="str">
        <f t="shared" si="458"/>
        <v/>
      </c>
      <c r="F7300" s="184" t="str">
        <f t="shared" si="459"/>
        <v/>
      </c>
      <c r="G7300" s="184" t="str">
        <f t="shared" si="460"/>
        <v/>
      </c>
      <c r="H7300" s="184" t="str">
        <f t="shared" si="461"/>
        <v/>
      </c>
      <c r="L7300">
        <v>150.60841811290646</v>
      </c>
      <c r="R7300">
        <v>164.572112</v>
      </c>
      <c r="S7300" t="s">
        <v>201</v>
      </c>
      <c r="T7300" s="221">
        <v>45566.313194444447</v>
      </c>
    </row>
    <row r="7301" spans="1:20" x14ac:dyDescent="0.35">
      <c r="A7301" t="s">
        <v>113</v>
      </c>
      <c r="B7301" t="s">
        <v>3</v>
      </c>
      <c r="C7301" t="s">
        <v>97</v>
      </c>
      <c r="D7301" s="29">
        <v>46017</v>
      </c>
      <c r="E7301" s="184" t="str">
        <f t="shared" si="458"/>
        <v/>
      </c>
      <c r="F7301" s="184" t="str">
        <f t="shared" si="459"/>
        <v/>
      </c>
      <c r="G7301" s="184" t="str">
        <f t="shared" si="460"/>
        <v/>
      </c>
      <c r="H7301" s="184" t="str">
        <f t="shared" si="461"/>
        <v/>
      </c>
      <c r="L7301">
        <v>150.60841811290646</v>
      </c>
      <c r="R7301">
        <v>164.572112</v>
      </c>
      <c r="S7301" t="s">
        <v>201</v>
      </c>
      <c r="T7301" s="221">
        <v>45566.313194444447</v>
      </c>
    </row>
    <row r="7302" spans="1:20" x14ac:dyDescent="0.35">
      <c r="A7302" t="s">
        <v>113</v>
      </c>
      <c r="B7302" t="s">
        <v>3</v>
      </c>
      <c r="C7302" t="s">
        <v>97</v>
      </c>
      <c r="D7302" s="29">
        <v>46018</v>
      </c>
      <c r="E7302" s="184" t="str">
        <f t="shared" si="458"/>
        <v/>
      </c>
      <c r="F7302" s="184" t="str">
        <f t="shared" si="459"/>
        <v/>
      </c>
      <c r="G7302" s="184" t="str">
        <f t="shared" si="460"/>
        <v/>
      </c>
      <c r="H7302" s="184" t="str">
        <f t="shared" si="461"/>
        <v/>
      </c>
      <c r="L7302">
        <v>150.60841811290646</v>
      </c>
      <c r="R7302">
        <v>164.572112</v>
      </c>
      <c r="S7302" t="s">
        <v>201</v>
      </c>
      <c r="T7302" s="221">
        <v>45566.313194444447</v>
      </c>
    </row>
    <row r="7303" spans="1:20" x14ac:dyDescent="0.35">
      <c r="A7303" t="s">
        <v>113</v>
      </c>
      <c r="B7303" t="s">
        <v>3</v>
      </c>
      <c r="C7303" t="s">
        <v>97</v>
      </c>
      <c r="D7303" s="29">
        <v>46019</v>
      </c>
      <c r="E7303" s="184" t="str">
        <f t="shared" si="458"/>
        <v/>
      </c>
      <c r="F7303" s="184" t="str">
        <f t="shared" si="459"/>
        <v/>
      </c>
      <c r="G7303" s="184" t="str">
        <f t="shared" si="460"/>
        <v/>
      </c>
      <c r="H7303" s="184" t="str">
        <f t="shared" si="461"/>
        <v/>
      </c>
      <c r="L7303">
        <v>150.60841811290646</v>
      </c>
      <c r="R7303">
        <v>164.572112</v>
      </c>
      <c r="S7303" t="s">
        <v>201</v>
      </c>
      <c r="T7303" s="221">
        <v>45566.313194444447</v>
      </c>
    </row>
    <row r="7304" spans="1:20" x14ac:dyDescent="0.35">
      <c r="A7304" t="s">
        <v>113</v>
      </c>
      <c r="B7304" t="s">
        <v>3</v>
      </c>
      <c r="C7304" t="s">
        <v>97</v>
      </c>
      <c r="D7304" s="29">
        <v>46020</v>
      </c>
      <c r="E7304" s="184" t="str">
        <f t="shared" ref="E7304:E7367" si="462">IF(J7304="","",IF(L7304=0,0,IF(1-(J7304/L7304)&lt;0,"",1-(J7304/L7304))))</f>
        <v/>
      </c>
      <c r="F7304" s="184" t="str">
        <f t="shared" ref="F7304:F7367" si="463">IF(K7304="","",IF(L7304=0,0,IF(1-(K7304/L7304)&lt;0,"",1-(K7304/L7304))))</f>
        <v/>
      </c>
      <c r="G7304" s="184" t="str">
        <f t="shared" ref="G7304:G7367" si="464">IF(J7304="","",IF(1-(J7304/R7304)&lt;0,"",1-(J7304/R7304)))</f>
        <v/>
      </c>
      <c r="H7304" s="184" t="str">
        <f t="shared" ref="H7304:H7367" si="465">IF(K7304="","",IF(1-(K7304/R7304)&lt;0,"",1-(K7304/R7304)))</f>
        <v/>
      </c>
      <c r="L7304">
        <v>150.60841811290646</v>
      </c>
      <c r="R7304">
        <v>164.572112</v>
      </c>
      <c r="S7304" t="s">
        <v>201</v>
      </c>
      <c r="T7304" s="221">
        <v>45566.313194444447</v>
      </c>
    </row>
    <row r="7305" spans="1:20" x14ac:dyDescent="0.35">
      <c r="A7305" t="s">
        <v>113</v>
      </c>
      <c r="B7305" t="s">
        <v>3</v>
      </c>
      <c r="C7305" t="s">
        <v>97</v>
      </c>
      <c r="D7305" s="29">
        <v>46021</v>
      </c>
      <c r="E7305" s="184" t="str">
        <f t="shared" si="462"/>
        <v/>
      </c>
      <c r="F7305" s="184" t="str">
        <f t="shared" si="463"/>
        <v/>
      </c>
      <c r="G7305" s="184" t="str">
        <f t="shared" si="464"/>
        <v/>
      </c>
      <c r="H7305" s="184" t="str">
        <f t="shared" si="465"/>
        <v/>
      </c>
      <c r="L7305">
        <v>150.60841811290646</v>
      </c>
      <c r="R7305">
        <v>164.572112</v>
      </c>
      <c r="S7305" t="s">
        <v>201</v>
      </c>
      <c r="T7305" s="221">
        <v>45566.313194444447</v>
      </c>
    </row>
    <row r="7306" spans="1:20" x14ac:dyDescent="0.35">
      <c r="A7306" t="s">
        <v>113</v>
      </c>
      <c r="B7306" t="s">
        <v>3</v>
      </c>
      <c r="C7306" t="s">
        <v>97</v>
      </c>
      <c r="D7306" s="29">
        <v>46022</v>
      </c>
      <c r="E7306" s="184" t="str">
        <f t="shared" si="462"/>
        <v/>
      </c>
      <c r="F7306" s="184" t="str">
        <f t="shared" si="463"/>
        <v/>
      </c>
      <c r="G7306" s="184" t="str">
        <f t="shared" si="464"/>
        <v/>
      </c>
      <c r="H7306" s="184" t="str">
        <f t="shared" si="465"/>
        <v/>
      </c>
      <c r="L7306">
        <v>150.60841811290646</v>
      </c>
      <c r="R7306">
        <v>164.572112</v>
      </c>
      <c r="S7306" t="s">
        <v>201</v>
      </c>
      <c r="T7306" s="221">
        <v>45566.313194444447</v>
      </c>
    </row>
    <row r="7307" spans="1:20" x14ac:dyDescent="0.35">
      <c r="A7307" t="s">
        <v>113</v>
      </c>
      <c r="B7307" t="s">
        <v>3</v>
      </c>
      <c r="C7307" t="s">
        <v>92</v>
      </c>
      <c r="D7307" s="29">
        <v>45658</v>
      </c>
      <c r="E7307" s="184" t="str">
        <f t="shared" si="462"/>
        <v/>
      </c>
      <c r="F7307" s="184" t="str">
        <f t="shared" si="463"/>
        <v/>
      </c>
      <c r="G7307" s="184" t="str">
        <f t="shared" si="464"/>
        <v/>
      </c>
      <c r="H7307" s="184" t="str">
        <f t="shared" si="465"/>
        <v/>
      </c>
      <c r="L7307">
        <v>259.32575304209058</v>
      </c>
      <c r="R7307">
        <v>997.40674200000001</v>
      </c>
      <c r="S7307" t="s">
        <v>201</v>
      </c>
      <c r="T7307" s="221">
        <v>45377.34652777778</v>
      </c>
    </row>
    <row r="7308" spans="1:20" x14ac:dyDescent="0.35">
      <c r="A7308" t="s">
        <v>113</v>
      </c>
      <c r="B7308" t="s">
        <v>3</v>
      </c>
      <c r="C7308" t="s">
        <v>92</v>
      </c>
      <c r="D7308" s="29">
        <v>45659</v>
      </c>
      <c r="E7308" s="184" t="str">
        <f t="shared" si="462"/>
        <v/>
      </c>
      <c r="F7308" s="184" t="str">
        <f t="shared" si="463"/>
        <v/>
      </c>
      <c r="G7308" s="184" t="str">
        <f t="shared" si="464"/>
        <v/>
      </c>
      <c r="H7308" s="184" t="str">
        <f t="shared" si="465"/>
        <v/>
      </c>
      <c r="L7308">
        <v>259.32575304209058</v>
      </c>
      <c r="R7308">
        <v>997.40674200000001</v>
      </c>
      <c r="S7308" t="s">
        <v>201</v>
      </c>
      <c r="T7308" s="221">
        <v>45377.34652777778</v>
      </c>
    </row>
    <row r="7309" spans="1:20" x14ac:dyDescent="0.35">
      <c r="A7309" t="s">
        <v>113</v>
      </c>
      <c r="B7309" t="s">
        <v>3</v>
      </c>
      <c r="C7309" t="s">
        <v>92</v>
      </c>
      <c r="D7309" s="29">
        <v>45660</v>
      </c>
      <c r="E7309" s="184" t="str">
        <f t="shared" si="462"/>
        <v/>
      </c>
      <c r="F7309" s="184" t="str">
        <f t="shared" si="463"/>
        <v/>
      </c>
      <c r="G7309" s="184" t="str">
        <f t="shared" si="464"/>
        <v/>
      </c>
      <c r="H7309" s="184" t="str">
        <f t="shared" si="465"/>
        <v/>
      </c>
      <c r="L7309">
        <v>259.32575304209058</v>
      </c>
      <c r="R7309">
        <v>997.40674200000001</v>
      </c>
      <c r="S7309" t="s">
        <v>201</v>
      </c>
      <c r="T7309" s="221">
        <v>45377.34652777778</v>
      </c>
    </row>
    <row r="7310" spans="1:20" x14ac:dyDescent="0.35">
      <c r="A7310" t="s">
        <v>113</v>
      </c>
      <c r="B7310" t="s">
        <v>3</v>
      </c>
      <c r="C7310" t="s">
        <v>92</v>
      </c>
      <c r="D7310" s="29">
        <v>45661</v>
      </c>
      <c r="E7310" s="184" t="str">
        <f t="shared" si="462"/>
        <v/>
      </c>
      <c r="F7310" s="184" t="str">
        <f t="shared" si="463"/>
        <v/>
      </c>
      <c r="G7310" s="184" t="str">
        <f t="shared" si="464"/>
        <v/>
      </c>
      <c r="H7310" s="184" t="str">
        <f t="shared" si="465"/>
        <v/>
      </c>
      <c r="L7310">
        <v>259.32575304209058</v>
      </c>
      <c r="R7310">
        <v>997.40674200000001</v>
      </c>
      <c r="S7310" t="s">
        <v>201</v>
      </c>
      <c r="T7310" s="221">
        <v>45377.34652777778</v>
      </c>
    </row>
    <row r="7311" spans="1:20" x14ac:dyDescent="0.35">
      <c r="A7311" t="s">
        <v>113</v>
      </c>
      <c r="B7311" t="s">
        <v>3</v>
      </c>
      <c r="C7311" t="s">
        <v>92</v>
      </c>
      <c r="D7311" s="29">
        <v>45662</v>
      </c>
      <c r="E7311" s="184" t="str">
        <f t="shared" si="462"/>
        <v/>
      </c>
      <c r="F7311" s="184" t="str">
        <f t="shared" si="463"/>
        <v/>
      </c>
      <c r="G7311" s="184" t="str">
        <f t="shared" si="464"/>
        <v/>
      </c>
      <c r="H7311" s="184" t="str">
        <f t="shared" si="465"/>
        <v/>
      </c>
      <c r="L7311">
        <v>259.32575304209058</v>
      </c>
      <c r="R7311">
        <v>997.40674200000001</v>
      </c>
      <c r="S7311" t="s">
        <v>201</v>
      </c>
      <c r="T7311" s="221">
        <v>45377.34652777778</v>
      </c>
    </row>
    <row r="7312" spans="1:20" x14ac:dyDescent="0.35">
      <c r="A7312" t="s">
        <v>113</v>
      </c>
      <c r="B7312" t="s">
        <v>3</v>
      </c>
      <c r="C7312" t="s">
        <v>92</v>
      </c>
      <c r="D7312" s="29">
        <v>45663</v>
      </c>
      <c r="E7312" s="184" t="str">
        <f t="shared" si="462"/>
        <v/>
      </c>
      <c r="F7312" s="184" t="str">
        <f t="shared" si="463"/>
        <v/>
      </c>
      <c r="G7312" s="184" t="str">
        <f t="shared" si="464"/>
        <v/>
      </c>
      <c r="H7312" s="184" t="str">
        <f t="shared" si="465"/>
        <v/>
      </c>
      <c r="L7312">
        <v>259.32575304209058</v>
      </c>
      <c r="R7312">
        <v>997.40674200000001</v>
      </c>
      <c r="S7312" t="s">
        <v>201</v>
      </c>
      <c r="T7312" s="221">
        <v>45377.34652777778</v>
      </c>
    </row>
    <row r="7313" spans="1:20" x14ac:dyDescent="0.35">
      <c r="A7313" t="s">
        <v>113</v>
      </c>
      <c r="B7313" t="s">
        <v>3</v>
      </c>
      <c r="C7313" t="s">
        <v>92</v>
      </c>
      <c r="D7313" s="29">
        <v>45664</v>
      </c>
      <c r="E7313" s="184" t="str">
        <f t="shared" si="462"/>
        <v/>
      </c>
      <c r="F7313" s="184" t="str">
        <f t="shared" si="463"/>
        <v/>
      </c>
      <c r="G7313" s="184" t="str">
        <f t="shared" si="464"/>
        <v/>
      </c>
      <c r="H7313" s="184" t="str">
        <f t="shared" si="465"/>
        <v/>
      </c>
      <c r="L7313">
        <v>259.32575304209058</v>
      </c>
      <c r="R7313">
        <v>997.40674200000001</v>
      </c>
      <c r="S7313" t="s">
        <v>201</v>
      </c>
      <c r="T7313" s="221">
        <v>45377.34652777778</v>
      </c>
    </row>
    <row r="7314" spans="1:20" x14ac:dyDescent="0.35">
      <c r="A7314" t="s">
        <v>113</v>
      </c>
      <c r="B7314" t="s">
        <v>3</v>
      </c>
      <c r="C7314" t="s">
        <v>92</v>
      </c>
      <c r="D7314" s="29">
        <v>45665</v>
      </c>
      <c r="E7314" s="184" t="str">
        <f t="shared" si="462"/>
        <v/>
      </c>
      <c r="F7314" s="184" t="str">
        <f t="shared" si="463"/>
        <v/>
      </c>
      <c r="G7314" s="184" t="str">
        <f t="shared" si="464"/>
        <v/>
      </c>
      <c r="H7314" s="184" t="str">
        <f t="shared" si="465"/>
        <v/>
      </c>
      <c r="L7314">
        <v>259.32575304209058</v>
      </c>
      <c r="R7314">
        <v>997.40674200000001</v>
      </c>
      <c r="S7314" t="s">
        <v>201</v>
      </c>
      <c r="T7314" s="221">
        <v>45377.34652777778</v>
      </c>
    </row>
    <row r="7315" spans="1:20" x14ac:dyDescent="0.35">
      <c r="A7315" t="s">
        <v>113</v>
      </c>
      <c r="B7315" t="s">
        <v>3</v>
      </c>
      <c r="C7315" t="s">
        <v>92</v>
      </c>
      <c r="D7315" s="29">
        <v>45666</v>
      </c>
      <c r="E7315" s="184" t="str">
        <f t="shared" si="462"/>
        <v/>
      </c>
      <c r="F7315" s="184" t="str">
        <f t="shared" si="463"/>
        <v/>
      </c>
      <c r="G7315" s="184" t="str">
        <f t="shared" si="464"/>
        <v/>
      </c>
      <c r="H7315" s="184" t="str">
        <f t="shared" si="465"/>
        <v/>
      </c>
      <c r="L7315">
        <v>259.32575304209058</v>
      </c>
      <c r="R7315">
        <v>997.40674200000001</v>
      </c>
      <c r="S7315" t="s">
        <v>201</v>
      </c>
      <c r="T7315" s="221">
        <v>45377.34652777778</v>
      </c>
    </row>
    <row r="7316" spans="1:20" x14ac:dyDescent="0.35">
      <c r="A7316" t="s">
        <v>113</v>
      </c>
      <c r="B7316" t="s">
        <v>3</v>
      </c>
      <c r="C7316" t="s">
        <v>92</v>
      </c>
      <c r="D7316" s="29">
        <v>45667</v>
      </c>
      <c r="E7316" s="184" t="str">
        <f t="shared" si="462"/>
        <v/>
      </c>
      <c r="F7316" s="184" t="str">
        <f t="shared" si="463"/>
        <v/>
      </c>
      <c r="G7316" s="184" t="str">
        <f t="shared" si="464"/>
        <v/>
      </c>
      <c r="H7316" s="184" t="str">
        <f t="shared" si="465"/>
        <v/>
      </c>
      <c r="L7316">
        <v>259.32575304209058</v>
      </c>
      <c r="R7316">
        <v>997.40674200000001</v>
      </c>
      <c r="S7316" t="s">
        <v>201</v>
      </c>
      <c r="T7316" s="221">
        <v>45377.34652777778</v>
      </c>
    </row>
    <row r="7317" spans="1:20" x14ac:dyDescent="0.35">
      <c r="A7317" t="s">
        <v>113</v>
      </c>
      <c r="B7317" t="s">
        <v>3</v>
      </c>
      <c r="C7317" t="s">
        <v>92</v>
      </c>
      <c r="D7317" s="29">
        <v>45668</v>
      </c>
      <c r="E7317" s="184" t="str">
        <f t="shared" si="462"/>
        <v/>
      </c>
      <c r="F7317" s="184" t="str">
        <f t="shared" si="463"/>
        <v/>
      </c>
      <c r="G7317" s="184" t="str">
        <f t="shared" si="464"/>
        <v/>
      </c>
      <c r="H7317" s="184" t="str">
        <f t="shared" si="465"/>
        <v/>
      </c>
      <c r="L7317">
        <v>259.32575304209058</v>
      </c>
      <c r="R7317">
        <v>997.40674200000001</v>
      </c>
      <c r="S7317" t="s">
        <v>201</v>
      </c>
      <c r="T7317" s="221">
        <v>45377.34652777778</v>
      </c>
    </row>
    <row r="7318" spans="1:20" x14ac:dyDescent="0.35">
      <c r="A7318" t="s">
        <v>113</v>
      </c>
      <c r="B7318" t="s">
        <v>3</v>
      </c>
      <c r="C7318" t="s">
        <v>92</v>
      </c>
      <c r="D7318" s="29">
        <v>45669</v>
      </c>
      <c r="E7318" s="184" t="str">
        <f t="shared" si="462"/>
        <v/>
      </c>
      <c r="F7318" s="184" t="str">
        <f t="shared" si="463"/>
        <v/>
      </c>
      <c r="G7318" s="184" t="str">
        <f t="shared" si="464"/>
        <v/>
      </c>
      <c r="H7318" s="184" t="str">
        <f t="shared" si="465"/>
        <v/>
      </c>
      <c r="L7318">
        <v>259.32575304209058</v>
      </c>
      <c r="R7318">
        <v>997.40674200000001</v>
      </c>
      <c r="S7318" t="s">
        <v>201</v>
      </c>
      <c r="T7318" s="221">
        <v>45377.34652777778</v>
      </c>
    </row>
    <row r="7319" spans="1:20" x14ac:dyDescent="0.35">
      <c r="A7319" t="s">
        <v>113</v>
      </c>
      <c r="B7319" t="s">
        <v>3</v>
      </c>
      <c r="C7319" t="s">
        <v>92</v>
      </c>
      <c r="D7319" s="29">
        <v>45670</v>
      </c>
      <c r="E7319" s="184" t="str">
        <f t="shared" si="462"/>
        <v/>
      </c>
      <c r="F7319" s="184" t="str">
        <f t="shared" si="463"/>
        <v/>
      </c>
      <c r="G7319" s="184" t="str">
        <f t="shared" si="464"/>
        <v/>
      </c>
      <c r="H7319" s="184" t="str">
        <f t="shared" si="465"/>
        <v/>
      </c>
      <c r="L7319">
        <v>259.32575304209058</v>
      </c>
      <c r="R7319">
        <v>997.40674200000001</v>
      </c>
      <c r="S7319" t="s">
        <v>201</v>
      </c>
      <c r="T7319" s="221">
        <v>45377.34652777778</v>
      </c>
    </row>
    <row r="7320" spans="1:20" x14ac:dyDescent="0.35">
      <c r="A7320" t="s">
        <v>113</v>
      </c>
      <c r="B7320" t="s">
        <v>3</v>
      </c>
      <c r="C7320" t="s">
        <v>92</v>
      </c>
      <c r="D7320" s="29">
        <v>45671</v>
      </c>
      <c r="E7320" s="184" t="str">
        <f t="shared" si="462"/>
        <v/>
      </c>
      <c r="F7320" s="184" t="str">
        <f t="shared" si="463"/>
        <v/>
      </c>
      <c r="G7320" s="184" t="str">
        <f t="shared" si="464"/>
        <v/>
      </c>
      <c r="H7320" s="184" t="str">
        <f t="shared" si="465"/>
        <v/>
      </c>
      <c r="L7320">
        <v>259.32575304209058</v>
      </c>
      <c r="R7320">
        <v>997.40674200000001</v>
      </c>
      <c r="S7320" t="s">
        <v>201</v>
      </c>
      <c r="T7320" s="221">
        <v>45377.34652777778</v>
      </c>
    </row>
    <row r="7321" spans="1:20" x14ac:dyDescent="0.35">
      <c r="A7321" t="s">
        <v>113</v>
      </c>
      <c r="B7321" t="s">
        <v>3</v>
      </c>
      <c r="C7321" t="s">
        <v>92</v>
      </c>
      <c r="D7321" s="29">
        <v>45672</v>
      </c>
      <c r="E7321" s="184" t="str">
        <f t="shared" si="462"/>
        <v/>
      </c>
      <c r="F7321" s="184" t="str">
        <f t="shared" si="463"/>
        <v/>
      </c>
      <c r="G7321" s="184" t="str">
        <f t="shared" si="464"/>
        <v/>
      </c>
      <c r="H7321" s="184" t="str">
        <f t="shared" si="465"/>
        <v/>
      </c>
      <c r="L7321">
        <v>259.32575304209058</v>
      </c>
      <c r="R7321">
        <v>997.40674200000001</v>
      </c>
      <c r="S7321" t="s">
        <v>201</v>
      </c>
      <c r="T7321" s="221">
        <v>45377.34652777778</v>
      </c>
    </row>
    <row r="7322" spans="1:20" x14ac:dyDescent="0.35">
      <c r="A7322" t="s">
        <v>113</v>
      </c>
      <c r="B7322" t="s">
        <v>3</v>
      </c>
      <c r="C7322" t="s">
        <v>92</v>
      </c>
      <c r="D7322" s="29">
        <v>45673</v>
      </c>
      <c r="E7322" s="184" t="str">
        <f t="shared" si="462"/>
        <v/>
      </c>
      <c r="F7322" s="184" t="str">
        <f t="shared" si="463"/>
        <v/>
      </c>
      <c r="G7322" s="184" t="str">
        <f t="shared" si="464"/>
        <v/>
      </c>
      <c r="H7322" s="184" t="str">
        <f t="shared" si="465"/>
        <v/>
      </c>
      <c r="L7322">
        <v>259.32575304209058</v>
      </c>
      <c r="R7322">
        <v>997.40674200000001</v>
      </c>
      <c r="S7322" t="s">
        <v>201</v>
      </c>
      <c r="T7322" s="221">
        <v>45377.34652777778</v>
      </c>
    </row>
    <row r="7323" spans="1:20" x14ac:dyDescent="0.35">
      <c r="A7323" t="s">
        <v>113</v>
      </c>
      <c r="B7323" t="s">
        <v>3</v>
      </c>
      <c r="C7323" t="s">
        <v>92</v>
      </c>
      <c r="D7323" s="29">
        <v>45674</v>
      </c>
      <c r="E7323" s="184" t="str">
        <f t="shared" si="462"/>
        <v/>
      </c>
      <c r="F7323" s="184" t="str">
        <f t="shared" si="463"/>
        <v/>
      </c>
      <c r="G7323" s="184" t="str">
        <f t="shared" si="464"/>
        <v/>
      </c>
      <c r="H7323" s="184" t="str">
        <f t="shared" si="465"/>
        <v/>
      </c>
      <c r="L7323">
        <v>259.32575304209058</v>
      </c>
      <c r="R7323">
        <v>997.40674200000001</v>
      </c>
      <c r="S7323" t="s">
        <v>201</v>
      </c>
      <c r="T7323" s="221">
        <v>45377.34652777778</v>
      </c>
    </row>
    <row r="7324" spans="1:20" x14ac:dyDescent="0.35">
      <c r="A7324" t="s">
        <v>113</v>
      </c>
      <c r="B7324" t="s">
        <v>3</v>
      </c>
      <c r="C7324" t="s">
        <v>92</v>
      </c>
      <c r="D7324" s="29">
        <v>45675</v>
      </c>
      <c r="E7324" s="184" t="str">
        <f t="shared" si="462"/>
        <v/>
      </c>
      <c r="F7324" s="184" t="str">
        <f t="shared" si="463"/>
        <v/>
      </c>
      <c r="G7324" s="184" t="str">
        <f t="shared" si="464"/>
        <v/>
      </c>
      <c r="H7324" s="184" t="str">
        <f t="shared" si="465"/>
        <v/>
      </c>
      <c r="L7324">
        <v>259.32575304209058</v>
      </c>
      <c r="R7324">
        <v>997.40674200000001</v>
      </c>
      <c r="S7324" t="s">
        <v>201</v>
      </c>
      <c r="T7324" s="221">
        <v>45377.34652777778</v>
      </c>
    </row>
    <row r="7325" spans="1:20" x14ac:dyDescent="0.35">
      <c r="A7325" t="s">
        <v>113</v>
      </c>
      <c r="B7325" t="s">
        <v>3</v>
      </c>
      <c r="C7325" t="s">
        <v>92</v>
      </c>
      <c r="D7325" s="29">
        <v>45676</v>
      </c>
      <c r="E7325" s="184" t="str">
        <f t="shared" si="462"/>
        <v/>
      </c>
      <c r="F7325" s="184" t="str">
        <f t="shared" si="463"/>
        <v/>
      </c>
      <c r="G7325" s="184" t="str">
        <f t="shared" si="464"/>
        <v/>
      </c>
      <c r="H7325" s="184" t="str">
        <f t="shared" si="465"/>
        <v/>
      </c>
      <c r="L7325">
        <v>259.32575304209058</v>
      </c>
      <c r="R7325">
        <v>997.40674200000001</v>
      </c>
      <c r="S7325" t="s">
        <v>201</v>
      </c>
      <c r="T7325" s="221">
        <v>45377.34652777778</v>
      </c>
    </row>
    <row r="7326" spans="1:20" x14ac:dyDescent="0.35">
      <c r="A7326" t="s">
        <v>113</v>
      </c>
      <c r="B7326" t="s">
        <v>3</v>
      </c>
      <c r="C7326" t="s">
        <v>92</v>
      </c>
      <c r="D7326" s="29">
        <v>45677</v>
      </c>
      <c r="E7326" s="184" t="str">
        <f t="shared" si="462"/>
        <v/>
      </c>
      <c r="F7326" s="184" t="str">
        <f t="shared" si="463"/>
        <v/>
      </c>
      <c r="G7326" s="184" t="str">
        <f t="shared" si="464"/>
        <v/>
      </c>
      <c r="H7326" s="184" t="str">
        <f t="shared" si="465"/>
        <v/>
      </c>
      <c r="L7326">
        <v>259.32575304209058</v>
      </c>
      <c r="R7326">
        <v>997.40674200000001</v>
      </c>
      <c r="S7326" t="s">
        <v>201</v>
      </c>
      <c r="T7326" s="221">
        <v>45377.34652777778</v>
      </c>
    </row>
    <row r="7327" spans="1:20" x14ac:dyDescent="0.35">
      <c r="A7327" t="s">
        <v>113</v>
      </c>
      <c r="B7327" t="s">
        <v>3</v>
      </c>
      <c r="C7327" t="s">
        <v>92</v>
      </c>
      <c r="D7327" s="29">
        <v>45678</v>
      </c>
      <c r="E7327" s="184" t="str">
        <f t="shared" si="462"/>
        <v/>
      </c>
      <c r="F7327" s="184" t="str">
        <f t="shared" si="463"/>
        <v/>
      </c>
      <c r="G7327" s="184" t="str">
        <f t="shared" si="464"/>
        <v/>
      </c>
      <c r="H7327" s="184" t="str">
        <f t="shared" si="465"/>
        <v/>
      </c>
      <c r="L7327">
        <v>259.32575304209058</v>
      </c>
      <c r="R7327">
        <v>997.40674200000001</v>
      </c>
      <c r="S7327" t="s">
        <v>201</v>
      </c>
      <c r="T7327" s="221">
        <v>45377.34652777778</v>
      </c>
    </row>
    <row r="7328" spans="1:20" x14ac:dyDescent="0.35">
      <c r="A7328" t="s">
        <v>113</v>
      </c>
      <c r="B7328" t="s">
        <v>3</v>
      </c>
      <c r="C7328" t="s">
        <v>92</v>
      </c>
      <c r="D7328" s="29">
        <v>45679</v>
      </c>
      <c r="E7328" s="184" t="str">
        <f t="shared" si="462"/>
        <v/>
      </c>
      <c r="F7328" s="184" t="str">
        <f t="shared" si="463"/>
        <v/>
      </c>
      <c r="G7328" s="184" t="str">
        <f t="shared" si="464"/>
        <v/>
      </c>
      <c r="H7328" s="184" t="str">
        <f t="shared" si="465"/>
        <v/>
      </c>
      <c r="L7328">
        <v>259.32575304209058</v>
      </c>
      <c r="R7328">
        <v>997.40674200000001</v>
      </c>
      <c r="S7328" t="s">
        <v>201</v>
      </c>
      <c r="T7328" s="221">
        <v>45377.34652777778</v>
      </c>
    </row>
    <row r="7329" spans="1:20" x14ac:dyDescent="0.35">
      <c r="A7329" t="s">
        <v>113</v>
      </c>
      <c r="B7329" t="s">
        <v>3</v>
      </c>
      <c r="C7329" t="s">
        <v>92</v>
      </c>
      <c r="D7329" s="29">
        <v>45680</v>
      </c>
      <c r="E7329" s="184" t="str">
        <f t="shared" si="462"/>
        <v/>
      </c>
      <c r="F7329" s="184" t="str">
        <f t="shared" si="463"/>
        <v/>
      </c>
      <c r="G7329" s="184" t="str">
        <f t="shared" si="464"/>
        <v/>
      </c>
      <c r="H7329" s="184" t="str">
        <f t="shared" si="465"/>
        <v/>
      </c>
      <c r="L7329">
        <v>259.32575304209058</v>
      </c>
      <c r="R7329">
        <v>997.40674200000001</v>
      </c>
      <c r="S7329" t="s">
        <v>201</v>
      </c>
      <c r="T7329" s="221">
        <v>45377.34652777778</v>
      </c>
    </row>
    <row r="7330" spans="1:20" x14ac:dyDescent="0.35">
      <c r="A7330" t="s">
        <v>113</v>
      </c>
      <c r="B7330" t="s">
        <v>3</v>
      </c>
      <c r="C7330" t="s">
        <v>92</v>
      </c>
      <c r="D7330" s="29">
        <v>45681</v>
      </c>
      <c r="E7330" s="184" t="str">
        <f t="shared" si="462"/>
        <v/>
      </c>
      <c r="F7330" s="184" t="str">
        <f t="shared" si="463"/>
        <v/>
      </c>
      <c r="G7330" s="184" t="str">
        <f t="shared" si="464"/>
        <v/>
      </c>
      <c r="H7330" s="184" t="str">
        <f t="shared" si="465"/>
        <v/>
      </c>
      <c r="L7330">
        <v>259.32575304209058</v>
      </c>
      <c r="R7330">
        <v>997.40674200000001</v>
      </c>
      <c r="S7330" t="s">
        <v>201</v>
      </c>
      <c r="T7330" s="221">
        <v>45377.34652777778</v>
      </c>
    </row>
    <row r="7331" spans="1:20" x14ac:dyDescent="0.35">
      <c r="A7331" t="s">
        <v>113</v>
      </c>
      <c r="B7331" t="s">
        <v>3</v>
      </c>
      <c r="C7331" t="s">
        <v>92</v>
      </c>
      <c r="D7331" s="29">
        <v>45682</v>
      </c>
      <c r="E7331" s="184" t="str">
        <f t="shared" si="462"/>
        <v/>
      </c>
      <c r="F7331" s="184" t="str">
        <f t="shared" si="463"/>
        <v/>
      </c>
      <c r="G7331" s="184" t="str">
        <f t="shared" si="464"/>
        <v/>
      </c>
      <c r="H7331" s="184" t="str">
        <f t="shared" si="465"/>
        <v/>
      </c>
      <c r="L7331">
        <v>259.32575304209058</v>
      </c>
      <c r="R7331">
        <v>997.40674200000001</v>
      </c>
      <c r="S7331" t="s">
        <v>201</v>
      </c>
      <c r="T7331" s="221">
        <v>45377.34652777778</v>
      </c>
    </row>
    <row r="7332" spans="1:20" x14ac:dyDescent="0.35">
      <c r="A7332" t="s">
        <v>113</v>
      </c>
      <c r="B7332" t="s">
        <v>3</v>
      </c>
      <c r="C7332" t="s">
        <v>92</v>
      </c>
      <c r="D7332" s="29">
        <v>45683</v>
      </c>
      <c r="E7332" s="184" t="str">
        <f t="shared" si="462"/>
        <v/>
      </c>
      <c r="F7332" s="184" t="str">
        <f t="shared" si="463"/>
        <v/>
      </c>
      <c r="G7332" s="184" t="str">
        <f t="shared" si="464"/>
        <v/>
      </c>
      <c r="H7332" s="184" t="str">
        <f t="shared" si="465"/>
        <v/>
      </c>
      <c r="L7332">
        <v>259.32575304209058</v>
      </c>
      <c r="R7332">
        <v>997.40674200000001</v>
      </c>
      <c r="S7332" t="s">
        <v>201</v>
      </c>
      <c r="T7332" s="221">
        <v>45377.34652777778</v>
      </c>
    </row>
    <row r="7333" spans="1:20" x14ac:dyDescent="0.35">
      <c r="A7333" t="s">
        <v>113</v>
      </c>
      <c r="B7333" t="s">
        <v>3</v>
      </c>
      <c r="C7333" t="s">
        <v>92</v>
      </c>
      <c r="D7333" s="29">
        <v>45684</v>
      </c>
      <c r="E7333" s="184" t="str">
        <f t="shared" si="462"/>
        <v/>
      </c>
      <c r="F7333" s="184" t="str">
        <f t="shared" si="463"/>
        <v/>
      </c>
      <c r="G7333" s="184" t="str">
        <f t="shared" si="464"/>
        <v/>
      </c>
      <c r="H7333" s="184" t="str">
        <f t="shared" si="465"/>
        <v/>
      </c>
      <c r="L7333">
        <v>259.32575304209058</v>
      </c>
      <c r="R7333">
        <v>997.40674200000001</v>
      </c>
      <c r="S7333" t="s">
        <v>201</v>
      </c>
      <c r="T7333" s="221">
        <v>45377.34652777778</v>
      </c>
    </row>
    <row r="7334" spans="1:20" x14ac:dyDescent="0.35">
      <c r="A7334" t="s">
        <v>113</v>
      </c>
      <c r="B7334" t="s">
        <v>3</v>
      </c>
      <c r="C7334" t="s">
        <v>92</v>
      </c>
      <c r="D7334" s="29">
        <v>45685</v>
      </c>
      <c r="E7334" s="184" t="str">
        <f t="shared" si="462"/>
        <v/>
      </c>
      <c r="F7334" s="184" t="str">
        <f t="shared" si="463"/>
        <v/>
      </c>
      <c r="G7334" s="184" t="str">
        <f t="shared" si="464"/>
        <v/>
      </c>
      <c r="H7334" s="184" t="str">
        <f t="shared" si="465"/>
        <v/>
      </c>
      <c r="L7334">
        <v>259.32575304209058</v>
      </c>
      <c r="R7334">
        <v>997.40674200000001</v>
      </c>
      <c r="S7334" t="s">
        <v>201</v>
      </c>
      <c r="T7334" s="221">
        <v>45377.34652777778</v>
      </c>
    </row>
    <row r="7335" spans="1:20" x14ac:dyDescent="0.35">
      <c r="A7335" t="s">
        <v>113</v>
      </c>
      <c r="B7335" t="s">
        <v>3</v>
      </c>
      <c r="C7335" t="s">
        <v>92</v>
      </c>
      <c r="D7335" s="29">
        <v>45686</v>
      </c>
      <c r="E7335" s="184" t="str">
        <f t="shared" si="462"/>
        <v/>
      </c>
      <c r="F7335" s="184" t="str">
        <f t="shared" si="463"/>
        <v/>
      </c>
      <c r="G7335" s="184" t="str">
        <f t="shared" si="464"/>
        <v/>
      </c>
      <c r="H7335" s="184" t="str">
        <f t="shared" si="465"/>
        <v/>
      </c>
      <c r="L7335">
        <v>259.32575304209058</v>
      </c>
      <c r="R7335">
        <v>997.40674200000001</v>
      </c>
      <c r="S7335" t="s">
        <v>201</v>
      </c>
      <c r="T7335" s="221">
        <v>45377.34652777778</v>
      </c>
    </row>
    <row r="7336" spans="1:20" x14ac:dyDescent="0.35">
      <c r="A7336" t="s">
        <v>113</v>
      </c>
      <c r="B7336" t="s">
        <v>3</v>
      </c>
      <c r="C7336" t="s">
        <v>92</v>
      </c>
      <c r="D7336" s="29">
        <v>45687</v>
      </c>
      <c r="E7336" s="184" t="str">
        <f t="shared" si="462"/>
        <v/>
      </c>
      <c r="F7336" s="184" t="str">
        <f t="shared" si="463"/>
        <v/>
      </c>
      <c r="G7336" s="184" t="str">
        <f t="shared" si="464"/>
        <v/>
      </c>
      <c r="H7336" s="184" t="str">
        <f t="shared" si="465"/>
        <v/>
      </c>
      <c r="L7336">
        <v>259.32575304209058</v>
      </c>
      <c r="R7336">
        <v>997.40674200000001</v>
      </c>
      <c r="S7336" t="s">
        <v>201</v>
      </c>
      <c r="T7336" s="221">
        <v>45377.34652777778</v>
      </c>
    </row>
    <row r="7337" spans="1:20" x14ac:dyDescent="0.35">
      <c r="A7337" t="s">
        <v>113</v>
      </c>
      <c r="B7337" t="s">
        <v>3</v>
      </c>
      <c r="C7337" t="s">
        <v>92</v>
      </c>
      <c r="D7337" s="29">
        <v>45688</v>
      </c>
      <c r="E7337" s="184" t="str">
        <f t="shared" si="462"/>
        <v/>
      </c>
      <c r="F7337" s="184" t="str">
        <f t="shared" si="463"/>
        <v/>
      </c>
      <c r="G7337" s="184" t="str">
        <f t="shared" si="464"/>
        <v/>
      </c>
      <c r="H7337" s="184" t="str">
        <f t="shared" si="465"/>
        <v/>
      </c>
      <c r="L7337">
        <v>259.32575304209058</v>
      </c>
      <c r="R7337">
        <v>997.40674200000001</v>
      </c>
      <c r="S7337" t="s">
        <v>201</v>
      </c>
      <c r="T7337" s="221">
        <v>45377.34652777778</v>
      </c>
    </row>
    <row r="7338" spans="1:20" x14ac:dyDescent="0.35">
      <c r="A7338" t="s">
        <v>113</v>
      </c>
      <c r="B7338" t="s">
        <v>3</v>
      </c>
      <c r="C7338" t="s">
        <v>92</v>
      </c>
      <c r="D7338" s="29">
        <v>45689</v>
      </c>
      <c r="E7338" s="184" t="str">
        <f t="shared" si="462"/>
        <v/>
      </c>
      <c r="F7338" s="184" t="str">
        <f t="shared" si="463"/>
        <v/>
      </c>
      <c r="G7338" s="184" t="str">
        <f t="shared" si="464"/>
        <v/>
      </c>
      <c r="H7338" s="184" t="str">
        <f t="shared" si="465"/>
        <v/>
      </c>
      <c r="L7338">
        <v>259.32575304209058</v>
      </c>
      <c r="R7338">
        <v>997.40674200000001</v>
      </c>
      <c r="S7338" t="s">
        <v>201</v>
      </c>
      <c r="T7338" s="221">
        <v>45377.34652777778</v>
      </c>
    </row>
    <row r="7339" spans="1:20" x14ac:dyDescent="0.35">
      <c r="A7339" t="s">
        <v>113</v>
      </c>
      <c r="B7339" t="s">
        <v>3</v>
      </c>
      <c r="C7339" t="s">
        <v>92</v>
      </c>
      <c r="D7339" s="29">
        <v>45690</v>
      </c>
      <c r="E7339" s="184" t="str">
        <f t="shared" si="462"/>
        <v/>
      </c>
      <c r="F7339" s="184" t="str">
        <f t="shared" si="463"/>
        <v/>
      </c>
      <c r="G7339" s="184" t="str">
        <f t="shared" si="464"/>
        <v/>
      </c>
      <c r="H7339" s="184" t="str">
        <f t="shared" si="465"/>
        <v/>
      </c>
      <c r="L7339">
        <v>259.32575304209058</v>
      </c>
      <c r="R7339">
        <v>997.40674200000001</v>
      </c>
      <c r="S7339" t="s">
        <v>201</v>
      </c>
      <c r="T7339" s="221">
        <v>45377.34652777778</v>
      </c>
    </row>
    <row r="7340" spans="1:20" x14ac:dyDescent="0.35">
      <c r="A7340" t="s">
        <v>113</v>
      </c>
      <c r="B7340" t="s">
        <v>3</v>
      </c>
      <c r="C7340" t="s">
        <v>92</v>
      </c>
      <c r="D7340" s="29">
        <v>45691</v>
      </c>
      <c r="E7340" s="184" t="str">
        <f t="shared" si="462"/>
        <v/>
      </c>
      <c r="F7340" s="184" t="str">
        <f t="shared" si="463"/>
        <v/>
      </c>
      <c r="G7340" s="184" t="str">
        <f t="shared" si="464"/>
        <v/>
      </c>
      <c r="H7340" s="184" t="str">
        <f t="shared" si="465"/>
        <v/>
      </c>
      <c r="L7340">
        <v>259.32575304209058</v>
      </c>
      <c r="R7340">
        <v>997.40674200000001</v>
      </c>
      <c r="S7340" t="s">
        <v>201</v>
      </c>
      <c r="T7340" s="221">
        <v>45377.34652777778</v>
      </c>
    </row>
    <row r="7341" spans="1:20" x14ac:dyDescent="0.35">
      <c r="A7341" t="s">
        <v>113</v>
      </c>
      <c r="B7341" t="s">
        <v>3</v>
      </c>
      <c r="C7341" t="s">
        <v>92</v>
      </c>
      <c r="D7341" s="29">
        <v>45692</v>
      </c>
      <c r="E7341" s="184" t="str">
        <f t="shared" si="462"/>
        <v/>
      </c>
      <c r="F7341" s="184" t="str">
        <f t="shared" si="463"/>
        <v/>
      </c>
      <c r="G7341" s="184" t="str">
        <f t="shared" si="464"/>
        <v/>
      </c>
      <c r="H7341" s="184" t="str">
        <f t="shared" si="465"/>
        <v/>
      </c>
      <c r="L7341">
        <v>259.32575304209058</v>
      </c>
      <c r="R7341">
        <v>997.40674200000001</v>
      </c>
      <c r="S7341" t="s">
        <v>201</v>
      </c>
      <c r="T7341" s="221">
        <v>45377.34652777778</v>
      </c>
    </row>
    <row r="7342" spans="1:20" x14ac:dyDescent="0.35">
      <c r="A7342" t="s">
        <v>113</v>
      </c>
      <c r="B7342" t="s">
        <v>3</v>
      </c>
      <c r="C7342" t="s">
        <v>92</v>
      </c>
      <c r="D7342" s="29">
        <v>45693</v>
      </c>
      <c r="E7342" s="184" t="str">
        <f t="shared" si="462"/>
        <v/>
      </c>
      <c r="F7342" s="184" t="str">
        <f t="shared" si="463"/>
        <v/>
      </c>
      <c r="G7342" s="184" t="str">
        <f t="shared" si="464"/>
        <v/>
      </c>
      <c r="H7342" s="184" t="str">
        <f t="shared" si="465"/>
        <v/>
      </c>
      <c r="L7342">
        <v>259.32575304209058</v>
      </c>
      <c r="R7342">
        <v>997.40674200000001</v>
      </c>
      <c r="S7342" t="s">
        <v>201</v>
      </c>
      <c r="T7342" s="221">
        <v>45377.34652777778</v>
      </c>
    </row>
    <row r="7343" spans="1:20" x14ac:dyDescent="0.35">
      <c r="A7343" t="s">
        <v>113</v>
      </c>
      <c r="B7343" t="s">
        <v>3</v>
      </c>
      <c r="C7343" t="s">
        <v>92</v>
      </c>
      <c r="D7343" s="29">
        <v>45694</v>
      </c>
      <c r="E7343" s="184" t="str">
        <f t="shared" si="462"/>
        <v/>
      </c>
      <c r="F7343" s="184" t="str">
        <f t="shared" si="463"/>
        <v/>
      </c>
      <c r="G7343" s="184" t="str">
        <f t="shared" si="464"/>
        <v/>
      </c>
      <c r="H7343" s="184" t="str">
        <f t="shared" si="465"/>
        <v/>
      </c>
      <c r="L7343">
        <v>259.32575304209058</v>
      </c>
      <c r="R7343">
        <v>997.40674200000001</v>
      </c>
      <c r="S7343" t="s">
        <v>201</v>
      </c>
      <c r="T7343" s="221">
        <v>45377.34652777778</v>
      </c>
    </row>
    <row r="7344" spans="1:20" x14ac:dyDescent="0.35">
      <c r="A7344" t="s">
        <v>113</v>
      </c>
      <c r="B7344" t="s">
        <v>3</v>
      </c>
      <c r="C7344" t="s">
        <v>92</v>
      </c>
      <c r="D7344" s="29">
        <v>45695</v>
      </c>
      <c r="E7344" s="184" t="str">
        <f t="shared" si="462"/>
        <v/>
      </c>
      <c r="F7344" s="184" t="str">
        <f t="shared" si="463"/>
        <v/>
      </c>
      <c r="G7344" s="184" t="str">
        <f t="shared" si="464"/>
        <v/>
      </c>
      <c r="H7344" s="184" t="str">
        <f t="shared" si="465"/>
        <v/>
      </c>
      <c r="L7344">
        <v>259.32575304209058</v>
      </c>
      <c r="R7344">
        <v>997.40674200000001</v>
      </c>
      <c r="S7344" t="s">
        <v>201</v>
      </c>
      <c r="T7344" s="221">
        <v>45377.34652777778</v>
      </c>
    </row>
    <row r="7345" spans="1:20" x14ac:dyDescent="0.35">
      <c r="A7345" t="s">
        <v>113</v>
      </c>
      <c r="B7345" t="s">
        <v>3</v>
      </c>
      <c r="C7345" t="s">
        <v>92</v>
      </c>
      <c r="D7345" s="29">
        <v>45696</v>
      </c>
      <c r="E7345" s="184" t="str">
        <f t="shared" si="462"/>
        <v/>
      </c>
      <c r="F7345" s="184" t="str">
        <f t="shared" si="463"/>
        <v/>
      </c>
      <c r="G7345" s="184" t="str">
        <f t="shared" si="464"/>
        <v/>
      </c>
      <c r="H7345" s="184" t="str">
        <f t="shared" si="465"/>
        <v/>
      </c>
      <c r="L7345">
        <v>259.32575304209058</v>
      </c>
      <c r="R7345">
        <v>997.40674200000001</v>
      </c>
      <c r="S7345" t="s">
        <v>201</v>
      </c>
      <c r="T7345" s="221">
        <v>45377.34652777778</v>
      </c>
    </row>
    <row r="7346" spans="1:20" x14ac:dyDescent="0.35">
      <c r="A7346" t="s">
        <v>113</v>
      </c>
      <c r="B7346" t="s">
        <v>3</v>
      </c>
      <c r="C7346" t="s">
        <v>92</v>
      </c>
      <c r="D7346" s="29">
        <v>45697</v>
      </c>
      <c r="E7346" s="184" t="str">
        <f t="shared" si="462"/>
        <v/>
      </c>
      <c r="F7346" s="184" t="str">
        <f t="shared" si="463"/>
        <v/>
      </c>
      <c r="G7346" s="184" t="str">
        <f t="shared" si="464"/>
        <v/>
      </c>
      <c r="H7346" s="184" t="str">
        <f t="shared" si="465"/>
        <v/>
      </c>
      <c r="L7346">
        <v>259.32575304209058</v>
      </c>
      <c r="R7346">
        <v>997.40674200000001</v>
      </c>
      <c r="S7346" t="s">
        <v>201</v>
      </c>
      <c r="T7346" s="221">
        <v>45377.34652777778</v>
      </c>
    </row>
    <row r="7347" spans="1:20" x14ac:dyDescent="0.35">
      <c r="A7347" t="s">
        <v>113</v>
      </c>
      <c r="B7347" t="s">
        <v>3</v>
      </c>
      <c r="C7347" t="s">
        <v>92</v>
      </c>
      <c r="D7347" s="29">
        <v>45698</v>
      </c>
      <c r="E7347" s="184" t="str">
        <f t="shared" si="462"/>
        <v/>
      </c>
      <c r="F7347" s="184" t="str">
        <f t="shared" si="463"/>
        <v/>
      </c>
      <c r="G7347" s="184" t="str">
        <f t="shared" si="464"/>
        <v/>
      </c>
      <c r="H7347" s="184" t="str">
        <f t="shared" si="465"/>
        <v/>
      </c>
      <c r="L7347">
        <v>259.32575304209058</v>
      </c>
      <c r="R7347">
        <v>997.40674200000001</v>
      </c>
      <c r="S7347" t="s">
        <v>201</v>
      </c>
      <c r="T7347" s="221">
        <v>45377.34652777778</v>
      </c>
    </row>
    <row r="7348" spans="1:20" x14ac:dyDescent="0.35">
      <c r="A7348" t="s">
        <v>113</v>
      </c>
      <c r="B7348" t="s">
        <v>3</v>
      </c>
      <c r="C7348" t="s">
        <v>92</v>
      </c>
      <c r="D7348" s="29">
        <v>45699</v>
      </c>
      <c r="E7348" s="184" t="str">
        <f t="shared" si="462"/>
        <v/>
      </c>
      <c r="F7348" s="184" t="str">
        <f t="shared" si="463"/>
        <v/>
      </c>
      <c r="G7348" s="184" t="str">
        <f t="shared" si="464"/>
        <v/>
      </c>
      <c r="H7348" s="184" t="str">
        <f t="shared" si="465"/>
        <v/>
      </c>
      <c r="L7348">
        <v>259.32575304209058</v>
      </c>
      <c r="R7348">
        <v>997.40674200000001</v>
      </c>
      <c r="S7348" t="s">
        <v>201</v>
      </c>
      <c r="T7348" s="221">
        <v>45377.34652777778</v>
      </c>
    </row>
    <row r="7349" spans="1:20" x14ac:dyDescent="0.35">
      <c r="A7349" t="s">
        <v>113</v>
      </c>
      <c r="B7349" t="s">
        <v>3</v>
      </c>
      <c r="C7349" t="s">
        <v>92</v>
      </c>
      <c r="D7349" s="29">
        <v>45700</v>
      </c>
      <c r="E7349" s="184" t="str">
        <f t="shared" si="462"/>
        <v/>
      </c>
      <c r="F7349" s="184" t="str">
        <f t="shared" si="463"/>
        <v/>
      </c>
      <c r="G7349" s="184" t="str">
        <f t="shared" si="464"/>
        <v/>
      </c>
      <c r="H7349" s="184" t="str">
        <f t="shared" si="465"/>
        <v/>
      </c>
      <c r="L7349">
        <v>259.32575304209058</v>
      </c>
      <c r="R7349">
        <v>997.40674200000001</v>
      </c>
      <c r="S7349" t="s">
        <v>201</v>
      </c>
      <c r="T7349" s="221">
        <v>45377.34652777778</v>
      </c>
    </row>
    <row r="7350" spans="1:20" x14ac:dyDescent="0.35">
      <c r="A7350" t="s">
        <v>113</v>
      </c>
      <c r="B7350" t="s">
        <v>3</v>
      </c>
      <c r="C7350" t="s">
        <v>92</v>
      </c>
      <c r="D7350" s="29">
        <v>45701</v>
      </c>
      <c r="E7350" s="184" t="str">
        <f t="shared" si="462"/>
        <v/>
      </c>
      <c r="F7350" s="184" t="str">
        <f t="shared" si="463"/>
        <v/>
      </c>
      <c r="G7350" s="184" t="str">
        <f t="shared" si="464"/>
        <v/>
      </c>
      <c r="H7350" s="184" t="str">
        <f t="shared" si="465"/>
        <v/>
      </c>
      <c r="L7350">
        <v>259.32575304209058</v>
      </c>
      <c r="R7350">
        <v>997.40674200000001</v>
      </c>
      <c r="S7350" t="s">
        <v>201</v>
      </c>
      <c r="T7350" s="221">
        <v>45377.34652777778</v>
      </c>
    </row>
    <row r="7351" spans="1:20" x14ac:dyDescent="0.35">
      <c r="A7351" t="s">
        <v>113</v>
      </c>
      <c r="B7351" t="s">
        <v>3</v>
      </c>
      <c r="C7351" t="s">
        <v>92</v>
      </c>
      <c r="D7351" s="29">
        <v>45702</v>
      </c>
      <c r="E7351" s="184" t="str">
        <f t="shared" si="462"/>
        <v/>
      </c>
      <c r="F7351" s="184" t="str">
        <f t="shared" si="463"/>
        <v/>
      </c>
      <c r="G7351" s="184" t="str">
        <f t="shared" si="464"/>
        <v/>
      </c>
      <c r="H7351" s="184" t="str">
        <f t="shared" si="465"/>
        <v/>
      </c>
      <c r="L7351">
        <v>259.32575304209058</v>
      </c>
      <c r="R7351">
        <v>997.40674200000001</v>
      </c>
      <c r="S7351" t="s">
        <v>201</v>
      </c>
      <c r="T7351" s="221">
        <v>45377.34652777778</v>
      </c>
    </row>
    <row r="7352" spans="1:20" x14ac:dyDescent="0.35">
      <c r="A7352" t="s">
        <v>113</v>
      </c>
      <c r="B7352" t="s">
        <v>3</v>
      </c>
      <c r="C7352" t="s">
        <v>92</v>
      </c>
      <c r="D7352" s="29">
        <v>45703</v>
      </c>
      <c r="E7352" s="184" t="str">
        <f t="shared" si="462"/>
        <v/>
      </c>
      <c r="F7352" s="184" t="str">
        <f t="shared" si="463"/>
        <v/>
      </c>
      <c r="G7352" s="184" t="str">
        <f t="shared" si="464"/>
        <v/>
      </c>
      <c r="H7352" s="184" t="str">
        <f t="shared" si="465"/>
        <v/>
      </c>
      <c r="L7352">
        <v>259.32575304209058</v>
      </c>
      <c r="R7352">
        <v>997.40674200000001</v>
      </c>
      <c r="S7352" t="s">
        <v>201</v>
      </c>
      <c r="T7352" s="221">
        <v>45377.34652777778</v>
      </c>
    </row>
    <row r="7353" spans="1:20" x14ac:dyDescent="0.35">
      <c r="A7353" t="s">
        <v>113</v>
      </c>
      <c r="B7353" t="s">
        <v>3</v>
      </c>
      <c r="C7353" t="s">
        <v>92</v>
      </c>
      <c r="D7353" s="29">
        <v>45704</v>
      </c>
      <c r="E7353" s="184" t="str">
        <f t="shared" si="462"/>
        <v/>
      </c>
      <c r="F7353" s="184" t="str">
        <f t="shared" si="463"/>
        <v/>
      </c>
      <c r="G7353" s="184" t="str">
        <f t="shared" si="464"/>
        <v/>
      </c>
      <c r="H7353" s="184" t="str">
        <f t="shared" si="465"/>
        <v/>
      </c>
      <c r="L7353">
        <v>259.32575304209058</v>
      </c>
      <c r="R7353">
        <v>997.40674200000001</v>
      </c>
      <c r="S7353" t="s">
        <v>201</v>
      </c>
      <c r="T7353" s="221">
        <v>45377.34652777778</v>
      </c>
    </row>
    <row r="7354" spans="1:20" x14ac:dyDescent="0.35">
      <c r="A7354" t="s">
        <v>113</v>
      </c>
      <c r="B7354" t="s">
        <v>3</v>
      </c>
      <c r="C7354" t="s">
        <v>92</v>
      </c>
      <c r="D7354" s="29">
        <v>45705</v>
      </c>
      <c r="E7354" s="184" t="str">
        <f t="shared" si="462"/>
        <v/>
      </c>
      <c r="F7354" s="184" t="str">
        <f t="shared" si="463"/>
        <v/>
      </c>
      <c r="G7354" s="184" t="str">
        <f t="shared" si="464"/>
        <v/>
      </c>
      <c r="H7354" s="184" t="str">
        <f t="shared" si="465"/>
        <v/>
      </c>
      <c r="L7354">
        <v>259.32575304209058</v>
      </c>
      <c r="R7354">
        <v>997.40674200000001</v>
      </c>
      <c r="S7354" t="s">
        <v>201</v>
      </c>
      <c r="T7354" s="221">
        <v>45377.34652777778</v>
      </c>
    </row>
    <row r="7355" spans="1:20" x14ac:dyDescent="0.35">
      <c r="A7355" t="s">
        <v>113</v>
      </c>
      <c r="B7355" t="s">
        <v>3</v>
      </c>
      <c r="C7355" t="s">
        <v>92</v>
      </c>
      <c r="D7355" s="29">
        <v>45706</v>
      </c>
      <c r="E7355" s="184" t="str">
        <f t="shared" si="462"/>
        <v/>
      </c>
      <c r="F7355" s="184" t="str">
        <f t="shared" si="463"/>
        <v/>
      </c>
      <c r="G7355" s="184" t="str">
        <f t="shared" si="464"/>
        <v/>
      </c>
      <c r="H7355" s="184" t="str">
        <f t="shared" si="465"/>
        <v/>
      </c>
      <c r="L7355">
        <v>259.32575304209058</v>
      </c>
      <c r="R7355">
        <v>997.40674200000001</v>
      </c>
      <c r="S7355" t="s">
        <v>201</v>
      </c>
      <c r="T7355" s="221">
        <v>45377.34652777778</v>
      </c>
    </row>
    <row r="7356" spans="1:20" x14ac:dyDescent="0.35">
      <c r="A7356" t="s">
        <v>113</v>
      </c>
      <c r="B7356" t="s">
        <v>3</v>
      </c>
      <c r="C7356" t="s">
        <v>92</v>
      </c>
      <c r="D7356" s="29">
        <v>45707</v>
      </c>
      <c r="E7356" s="184" t="str">
        <f t="shared" si="462"/>
        <v/>
      </c>
      <c r="F7356" s="184" t="str">
        <f t="shared" si="463"/>
        <v/>
      </c>
      <c r="G7356" s="184" t="str">
        <f t="shared" si="464"/>
        <v/>
      </c>
      <c r="H7356" s="184" t="str">
        <f t="shared" si="465"/>
        <v/>
      </c>
      <c r="L7356">
        <v>259.32575304209058</v>
      </c>
      <c r="R7356">
        <v>997.40674200000001</v>
      </c>
      <c r="S7356" t="s">
        <v>201</v>
      </c>
      <c r="T7356" s="221">
        <v>45377.34652777778</v>
      </c>
    </row>
    <row r="7357" spans="1:20" x14ac:dyDescent="0.35">
      <c r="A7357" t="s">
        <v>113</v>
      </c>
      <c r="B7357" t="s">
        <v>3</v>
      </c>
      <c r="C7357" t="s">
        <v>92</v>
      </c>
      <c r="D7357" s="29">
        <v>45708</v>
      </c>
      <c r="E7357" s="184" t="str">
        <f t="shared" si="462"/>
        <v/>
      </c>
      <c r="F7357" s="184" t="str">
        <f t="shared" si="463"/>
        <v/>
      </c>
      <c r="G7357" s="184" t="str">
        <f t="shared" si="464"/>
        <v/>
      </c>
      <c r="H7357" s="184" t="str">
        <f t="shared" si="465"/>
        <v/>
      </c>
      <c r="L7357">
        <v>259.32575304209058</v>
      </c>
      <c r="R7357">
        <v>997.40674200000001</v>
      </c>
      <c r="S7357" t="s">
        <v>201</v>
      </c>
      <c r="T7357" s="221">
        <v>45377.34652777778</v>
      </c>
    </row>
    <row r="7358" spans="1:20" x14ac:dyDescent="0.35">
      <c r="A7358" t="s">
        <v>113</v>
      </c>
      <c r="B7358" t="s">
        <v>3</v>
      </c>
      <c r="C7358" t="s">
        <v>92</v>
      </c>
      <c r="D7358" s="29">
        <v>45709</v>
      </c>
      <c r="E7358" s="184" t="str">
        <f t="shared" si="462"/>
        <v/>
      </c>
      <c r="F7358" s="184" t="str">
        <f t="shared" si="463"/>
        <v/>
      </c>
      <c r="G7358" s="184" t="str">
        <f t="shared" si="464"/>
        <v/>
      </c>
      <c r="H7358" s="184" t="str">
        <f t="shared" si="465"/>
        <v/>
      </c>
      <c r="L7358">
        <v>259.32575304209058</v>
      </c>
      <c r="R7358">
        <v>997.40674200000001</v>
      </c>
      <c r="S7358" t="s">
        <v>201</v>
      </c>
      <c r="T7358" s="221">
        <v>45377.34652777778</v>
      </c>
    </row>
    <row r="7359" spans="1:20" x14ac:dyDescent="0.35">
      <c r="A7359" t="s">
        <v>113</v>
      </c>
      <c r="B7359" t="s">
        <v>3</v>
      </c>
      <c r="C7359" t="s">
        <v>92</v>
      </c>
      <c r="D7359" s="29">
        <v>45710</v>
      </c>
      <c r="E7359" s="184" t="str">
        <f t="shared" si="462"/>
        <v/>
      </c>
      <c r="F7359" s="184" t="str">
        <f t="shared" si="463"/>
        <v/>
      </c>
      <c r="G7359" s="184" t="str">
        <f t="shared" si="464"/>
        <v/>
      </c>
      <c r="H7359" s="184" t="str">
        <f t="shared" si="465"/>
        <v/>
      </c>
      <c r="L7359">
        <v>259.32575304209058</v>
      </c>
      <c r="R7359">
        <v>997.40674200000001</v>
      </c>
      <c r="S7359" t="s">
        <v>201</v>
      </c>
      <c r="T7359" s="221">
        <v>45377.34652777778</v>
      </c>
    </row>
    <row r="7360" spans="1:20" x14ac:dyDescent="0.35">
      <c r="A7360" t="s">
        <v>113</v>
      </c>
      <c r="B7360" t="s">
        <v>3</v>
      </c>
      <c r="C7360" t="s">
        <v>92</v>
      </c>
      <c r="D7360" s="29">
        <v>45711</v>
      </c>
      <c r="E7360" s="184" t="str">
        <f t="shared" si="462"/>
        <v/>
      </c>
      <c r="F7360" s="184" t="str">
        <f t="shared" si="463"/>
        <v/>
      </c>
      <c r="G7360" s="184" t="str">
        <f t="shared" si="464"/>
        <v/>
      </c>
      <c r="H7360" s="184" t="str">
        <f t="shared" si="465"/>
        <v/>
      </c>
      <c r="L7360">
        <v>259.32575304209058</v>
      </c>
      <c r="R7360">
        <v>997.40674200000001</v>
      </c>
      <c r="S7360" t="s">
        <v>201</v>
      </c>
      <c r="T7360" s="221">
        <v>45377.34652777778</v>
      </c>
    </row>
    <row r="7361" spans="1:20" x14ac:dyDescent="0.35">
      <c r="A7361" t="s">
        <v>113</v>
      </c>
      <c r="B7361" t="s">
        <v>3</v>
      </c>
      <c r="C7361" t="s">
        <v>92</v>
      </c>
      <c r="D7361" s="29">
        <v>45712</v>
      </c>
      <c r="E7361" s="184" t="str">
        <f t="shared" si="462"/>
        <v/>
      </c>
      <c r="F7361" s="184" t="str">
        <f t="shared" si="463"/>
        <v/>
      </c>
      <c r="G7361" s="184" t="str">
        <f t="shared" si="464"/>
        <v/>
      </c>
      <c r="H7361" s="184" t="str">
        <f t="shared" si="465"/>
        <v/>
      </c>
      <c r="L7361">
        <v>259.32575304209058</v>
      </c>
      <c r="R7361">
        <v>997.40674200000001</v>
      </c>
      <c r="S7361" t="s">
        <v>201</v>
      </c>
      <c r="T7361" s="221">
        <v>45377.34652777778</v>
      </c>
    </row>
    <row r="7362" spans="1:20" x14ac:dyDescent="0.35">
      <c r="A7362" t="s">
        <v>113</v>
      </c>
      <c r="B7362" t="s">
        <v>3</v>
      </c>
      <c r="C7362" t="s">
        <v>92</v>
      </c>
      <c r="D7362" s="29">
        <v>45713</v>
      </c>
      <c r="E7362" s="184" t="str">
        <f t="shared" si="462"/>
        <v/>
      </c>
      <c r="F7362" s="184" t="str">
        <f t="shared" si="463"/>
        <v/>
      </c>
      <c r="G7362" s="184" t="str">
        <f t="shared" si="464"/>
        <v/>
      </c>
      <c r="H7362" s="184" t="str">
        <f t="shared" si="465"/>
        <v/>
      </c>
      <c r="L7362">
        <v>259.32575304209058</v>
      </c>
      <c r="R7362">
        <v>997.40674200000001</v>
      </c>
      <c r="S7362" t="s">
        <v>201</v>
      </c>
      <c r="T7362" s="221">
        <v>45377.34652777778</v>
      </c>
    </row>
    <row r="7363" spans="1:20" x14ac:dyDescent="0.35">
      <c r="A7363" t="s">
        <v>113</v>
      </c>
      <c r="B7363" t="s">
        <v>3</v>
      </c>
      <c r="C7363" t="s">
        <v>92</v>
      </c>
      <c r="D7363" s="29">
        <v>45714</v>
      </c>
      <c r="E7363" s="184" t="str">
        <f t="shared" si="462"/>
        <v/>
      </c>
      <c r="F7363" s="184" t="str">
        <f t="shared" si="463"/>
        <v/>
      </c>
      <c r="G7363" s="184" t="str">
        <f t="shared" si="464"/>
        <v/>
      </c>
      <c r="H7363" s="184" t="str">
        <f t="shared" si="465"/>
        <v/>
      </c>
      <c r="L7363">
        <v>259.32575304209058</v>
      </c>
      <c r="R7363">
        <v>997.40674200000001</v>
      </c>
      <c r="S7363" t="s">
        <v>201</v>
      </c>
      <c r="T7363" s="221">
        <v>45377.34652777778</v>
      </c>
    </row>
    <row r="7364" spans="1:20" x14ac:dyDescent="0.35">
      <c r="A7364" t="s">
        <v>113</v>
      </c>
      <c r="B7364" t="s">
        <v>3</v>
      </c>
      <c r="C7364" t="s">
        <v>92</v>
      </c>
      <c r="D7364" s="29">
        <v>45715</v>
      </c>
      <c r="E7364" s="184" t="str">
        <f t="shared" si="462"/>
        <v/>
      </c>
      <c r="F7364" s="184" t="str">
        <f t="shared" si="463"/>
        <v/>
      </c>
      <c r="G7364" s="184" t="str">
        <f t="shared" si="464"/>
        <v/>
      </c>
      <c r="H7364" s="184" t="str">
        <f t="shared" si="465"/>
        <v/>
      </c>
      <c r="L7364">
        <v>259.32575304209058</v>
      </c>
      <c r="R7364">
        <v>997.40674200000001</v>
      </c>
      <c r="S7364" t="s">
        <v>201</v>
      </c>
      <c r="T7364" s="221">
        <v>45377.34652777778</v>
      </c>
    </row>
    <row r="7365" spans="1:20" x14ac:dyDescent="0.35">
      <c r="A7365" t="s">
        <v>113</v>
      </c>
      <c r="B7365" t="s">
        <v>3</v>
      </c>
      <c r="C7365" t="s">
        <v>92</v>
      </c>
      <c r="D7365" s="29">
        <v>45716</v>
      </c>
      <c r="E7365" s="184" t="str">
        <f t="shared" si="462"/>
        <v/>
      </c>
      <c r="F7365" s="184" t="str">
        <f t="shared" si="463"/>
        <v/>
      </c>
      <c r="G7365" s="184" t="str">
        <f t="shared" si="464"/>
        <v/>
      </c>
      <c r="H7365" s="184" t="str">
        <f t="shared" si="465"/>
        <v/>
      </c>
      <c r="L7365">
        <v>259.32575304209058</v>
      </c>
      <c r="R7365">
        <v>997.40674200000001</v>
      </c>
      <c r="S7365" t="s">
        <v>201</v>
      </c>
      <c r="T7365" s="221">
        <v>45377.34652777778</v>
      </c>
    </row>
    <row r="7366" spans="1:20" x14ac:dyDescent="0.35">
      <c r="A7366" t="s">
        <v>113</v>
      </c>
      <c r="B7366" t="s">
        <v>3</v>
      </c>
      <c r="C7366" t="s">
        <v>92</v>
      </c>
      <c r="D7366" s="29">
        <v>45717</v>
      </c>
      <c r="E7366" s="184" t="str">
        <f t="shared" si="462"/>
        <v/>
      </c>
      <c r="F7366" s="184" t="str">
        <f t="shared" si="463"/>
        <v/>
      </c>
      <c r="G7366" s="184" t="str">
        <f t="shared" si="464"/>
        <v/>
      </c>
      <c r="H7366" s="184" t="str">
        <f t="shared" si="465"/>
        <v/>
      </c>
      <c r="L7366">
        <v>259.32575304209058</v>
      </c>
      <c r="R7366">
        <v>997.40674200000001</v>
      </c>
      <c r="S7366" t="s">
        <v>201</v>
      </c>
      <c r="T7366" s="221">
        <v>45383.313888888886</v>
      </c>
    </row>
    <row r="7367" spans="1:20" x14ac:dyDescent="0.35">
      <c r="A7367" t="s">
        <v>113</v>
      </c>
      <c r="B7367" t="s">
        <v>3</v>
      </c>
      <c r="C7367" t="s">
        <v>92</v>
      </c>
      <c r="D7367" s="29">
        <v>45718</v>
      </c>
      <c r="E7367" s="184" t="str">
        <f t="shared" si="462"/>
        <v/>
      </c>
      <c r="F7367" s="184" t="str">
        <f t="shared" si="463"/>
        <v/>
      </c>
      <c r="G7367" s="184" t="str">
        <f t="shared" si="464"/>
        <v/>
      </c>
      <c r="H7367" s="184" t="str">
        <f t="shared" si="465"/>
        <v/>
      </c>
      <c r="L7367">
        <v>259.32575304209058</v>
      </c>
      <c r="R7367">
        <v>997.40674200000001</v>
      </c>
      <c r="S7367" t="s">
        <v>201</v>
      </c>
      <c r="T7367" s="221">
        <v>45383.314583333333</v>
      </c>
    </row>
    <row r="7368" spans="1:20" x14ac:dyDescent="0.35">
      <c r="A7368" t="s">
        <v>113</v>
      </c>
      <c r="B7368" t="s">
        <v>3</v>
      </c>
      <c r="C7368" t="s">
        <v>92</v>
      </c>
      <c r="D7368" s="29">
        <v>45719</v>
      </c>
      <c r="E7368" s="184" t="str">
        <f t="shared" ref="E7368:E7431" si="466">IF(J7368="","",IF(L7368=0,0,IF(1-(J7368/L7368)&lt;0,"",1-(J7368/L7368))))</f>
        <v/>
      </c>
      <c r="F7368" s="184" t="str">
        <f t="shared" ref="F7368:F7431" si="467">IF(K7368="","",IF(L7368=0,0,IF(1-(K7368/L7368)&lt;0,"",1-(K7368/L7368))))</f>
        <v/>
      </c>
      <c r="G7368" s="184" t="str">
        <f t="shared" ref="G7368:G7431" si="468">IF(J7368="","",IF(1-(J7368/R7368)&lt;0,"",1-(J7368/R7368)))</f>
        <v/>
      </c>
      <c r="H7368" s="184" t="str">
        <f t="shared" ref="H7368:H7431" si="469">IF(K7368="","",IF(1-(K7368/R7368)&lt;0,"",1-(K7368/R7368)))</f>
        <v/>
      </c>
      <c r="L7368">
        <v>259.32575304209058</v>
      </c>
      <c r="R7368">
        <v>997.40674200000001</v>
      </c>
      <c r="S7368" t="s">
        <v>201</v>
      </c>
      <c r="T7368" s="221">
        <v>45383.314583333333</v>
      </c>
    </row>
    <row r="7369" spans="1:20" x14ac:dyDescent="0.35">
      <c r="A7369" t="s">
        <v>113</v>
      </c>
      <c r="B7369" t="s">
        <v>3</v>
      </c>
      <c r="C7369" t="s">
        <v>92</v>
      </c>
      <c r="D7369" s="29">
        <v>45720</v>
      </c>
      <c r="E7369" s="184" t="str">
        <f t="shared" si="466"/>
        <v/>
      </c>
      <c r="F7369" s="184" t="str">
        <f t="shared" si="467"/>
        <v/>
      </c>
      <c r="G7369" s="184" t="str">
        <f t="shared" si="468"/>
        <v/>
      </c>
      <c r="H7369" s="184" t="str">
        <f t="shared" si="469"/>
        <v/>
      </c>
      <c r="L7369">
        <v>259.32575304209058</v>
      </c>
      <c r="R7369">
        <v>997.40674200000001</v>
      </c>
      <c r="S7369" t="s">
        <v>201</v>
      </c>
      <c r="T7369" s="221">
        <v>45383.314583333333</v>
      </c>
    </row>
    <row r="7370" spans="1:20" x14ac:dyDescent="0.35">
      <c r="A7370" t="s">
        <v>113</v>
      </c>
      <c r="B7370" t="s">
        <v>3</v>
      </c>
      <c r="C7370" t="s">
        <v>92</v>
      </c>
      <c r="D7370" s="29">
        <v>45721</v>
      </c>
      <c r="E7370" s="184" t="str">
        <f t="shared" si="466"/>
        <v/>
      </c>
      <c r="F7370" s="184" t="str">
        <f t="shared" si="467"/>
        <v/>
      </c>
      <c r="G7370" s="184" t="str">
        <f t="shared" si="468"/>
        <v/>
      </c>
      <c r="H7370" s="184" t="str">
        <f t="shared" si="469"/>
        <v/>
      </c>
      <c r="L7370">
        <v>259.32575304209058</v>
      </c>
      <c r="R7370">
        <v>997.40674200000001</v>
      </c>
      <c r="S7370" t="s">
        <v>201</v>
      </c>
      <c r="T7370" s="221">
        <v>45383.314583333333</v>
      </c>
    </row>
    <row r="7371" spans="1:20" x14ac:dyDescent="0.35">
      <c r="A7371" t="s">
        <v>113</v>
      </c>
      <c r="B7371" t="s">
        <v>3</v>
      </c>
      <c r="C7371" t="s">
        <v>92</v>
      </c>
      <c r="D7371" s="29">
        <v>45722</v>
      </c>
      <c r="E7371" s="184" t="str">
        <f t="shared" si="466"/>
        <v/>
      </c>
      <c r="F7371" s="184" t="str">
        <f t="shared" si="467"/>
        <v/>
      </c>
      <c r="G7371" s="184" t="str">
        <f t="shared" si="468"/>
        <v/>
      </c>
      <c r="H7371" s="184" t="str">
        <f t="shared" si="469"/>
        <v/>
      </c>
      <c r="L7371">
        <v>259.32575304209058</v>
      </c>
      <c r="R7371">
        <v>997.40674200000001</v>
      </c>
      <c r="S7371" t="s">
        <v>201</v>
      </c>
      <c r="T7371" s="221">
        <v>45383.314583333333</v>
      </c>
    </row>
    <row r="7372" spans="1:20" x14ac:dyDescent="0.35">
      <c r="A7372" t="s">
        <v>113</v>
      </c>
      <c r="B7372" t="s">
        <v>3</v>
      </c>
      <c r="C7372" t="s">
        <v>92</v>
      </c>
      <c r="D7372" s="29">
        <v>45723</v>
      </c>
      <c r="E7372" s="184" t="str">
        <f t="shared" si="466"/>
        <v/>
      </c>
      <c r="F7372" s="184" t="str">
        <f t="shared" si="467"/>
        <v/>
      </c>
      <c r="G7372" s="184" t="str">
        <f t="shared" si="468"/>
        <v/>
      </c>
      <c r="H7372" s="184" t="str">
        <f t="shared" si="469"/>
        <v/>
      </c>
      <c r="L7372">
        <v>259.32575304209058</v>
      </c>
      <c r="R7372">
        <v>997.40674200000001</v>
      </c>
      <c r="S7372" t="s">
        <v>201</v>
      </c>
      <c r="T7372" s="221">
        <v>45383.314583333333</v>
      </c>
    </row>
    <row r="7373" spans="1:20" x14ac:dyDescent="0.35">
      <c r="A7373" t="s">
        <v>113</v>
      </c>
      <c r="B7373" t="s">
        <v>3</v>
      </c>
      <c r="C7373" t="s">
        <v>92</v>
      </c>
      <c r="D7373" s="29">
        <v>45724</v>
      </c>
      <c r="E7373" s="184" t="str">
        <f t="shared" si="466"/>
        <v/>
      </c>
      <c r="F7373" s="184" t="str">
        <f t="shared" si="467"/>
        <v/>
      </c>
      <c r="G7373" s="184" t="str">
        <f t="shared" si="468"/>
        <v/>
      </c>
      <c r="H7373" s="184" t="str">
        <f t="shared" si="469"/>
        <v/>
      </c>
      <c r="L7373">
        <v>259.32575304209058</v>
      </c>
      <c r="R7373">
        <v>997.40674200000001</v>
      </c>
      <c r="S7373" t="s">
        <v>201</v>
      </c>
      <c r="T7373" s="221">
        <v>45383.314583333333</v>
      </c>
    </row>
    <row r="7374" spans="1:20" x14ac:dyDescent="0.35">
      <c r="A7374" t="s">
        <v>113</v>
      </c>
      <c r="B7374" t="s">
        <v>3</v>
      </c>
      <c r="C7374" t="s">
        <v>92</v>
      </c>
      <c r="D7374" s="29">
        <v>45725</v>
      </c>
      <c r="E7374" s="184" t="str">
        <f t="shared" si="466"/>
        <v/>
      </c>
      <c r="F7374" s="184" t="str">
        <f t="shared" si="467"/>
        <v/>
      </c>
      <c r="G7374" s="184" t="str">
        <f t="shared" si="468"/>
        <v/>
      </c>
      <c r="H7374" s="184" t="str">
        <f t="shared" si="469"/>
        <v/>
      </c>
      <c r="L7374">
        <v>259.32575304209058</v>
      </c>
      <c r="R7374">
        <v>997.40674200000001</v>
      </c>
      <c r="S7374" t="s">
        <v>201</v>
      </c>
      <c r="T7374" s="221">
        <v>45383.314583333333</v>
      </c>
    </row>
    <row r="7375" spans="1:20" x14ac:dyDescent="0.35">
      <c r="A7375" t="s">
        <v>113</v>
      </c>
      <c r="B7375" t="s">
        <v>3</v>
      </c>
      <c r="C7375" t="s">
        <v>92</v>
      </c>
      <c r="D7375" s="29">
        <v>45726</v>
      </c>
      <c r="E7375" s="184" t="str">
        <f t="shared" si="466"/>
        <v/>
      </c>
      <c r="F7375" s="184" t="str">
        <f t="shared" si="467"/>
        <v/>
      </c>
      <c r="G7375" s="184" t="str">
        <f t="shared" si="468"/>
        <v/>
      </c>
      <c r="H7375" s="184" t="str">
        <f t="shared" si="469"/>
        <v/>
      </c>
      <c r="L7375">
        <v>259.32575304209058</v>
      </c>
      <c r="R7375">
        <v>997.40674200000001</v>
      </c>
      <c r="S7375" t="s">
        <v>201</v>
      </c>
      <c r="T7375" s="221">
        <v>45383.314583333333</v>
      </c>
    </row>
    <row r="7376" spans="1:20" x14ac:dyDescent="0.35">
      <c r="A7376" t="s">
        <v>113</v>
      </c>
      <c r="B7376" t="s">
        <v>3</v>
      </c>
      <c r="C7376" t="s">
        <v>92</v>
      </c>
      <c r="D7376" s="29">
        <v>45727</v>
      </c>
      <c r="E7376" s="184" t="str">
        <f t="shared" si="466"/>
        <v/>
      </c>
      <c r="F7376" s="184" t="str">
        <f t="shared" si="467"/>
        <v/>
      </c>
      <c r="G7376" s="184" t="str">
        <f t="shared" si="468"/>
        <v/>
      </c>
      <c r="H7376" s="184" t="str">
        <f t="shared" si="469"/>
        <v/>
      </c>
      <c r="L7376">
        <v>259.32575304209058</v>
      </c>
      <c r="R7376">
        <v>997.40674200000001</v>
      </c>
      <c r="S7376" t="s">
        <v>201</v>
      </c>
      <c r="T7376" s="221">
        <v>45383.314583333333</v>
      </c>
    </row>
    <row r="7377" spans="1:20" x14ac:dyDescent="0.35">
      <c r="A7377" t="s">
        <v>113</v>
      </c>
      <c r="B7377" t="s">
        <v>3</v>
      </c>
      <c r="C7377" t="s">
        <v>92</v>
      </c>
      <c r="D7377" s="29">
        <v>45728</v>
      </c>
      <c r="E7377" s="184" t="str">
        <f t="shared" si="466"/>
        <v/>
      </c>
      <c r="F7377" s="184" t="str">
        <f t="shared" si="467"/>
        <v/>
      </c>
      <c r="G7377" s="184" t="str">
        <f t="shared" si="468"/>
        <v/>
      </c>
      <c r="H7377" s="184" t="str">
        <f t="shared" si="469"/>
        <v/>
      </c>
      <c r="L7377">
        <v>259.32575304209058</v>
      </c>
      <c r="R7377">
        <v>997.40674200000001</v>
      </c>
      <c r="S7377" t="s">
        <v>201</v>
      </c>
      <c r="T7377" s="221">
        <v>45383.314583333333</v>
      </c>
    </row>
    <row r="7378" spans="1:20" x14ac:dyDescent="0.35">
      <c r="A7378" t="s">
        <v>113</v>
      </c>
      <c r="B7378" t="s">
        <v>3</v>
      </c>
      <c r="C7378" t="s">
        <v>92</v>
      </c>
      <c r="D7378" s="29">
        <v>45729</v>
      </c>
      <c r="E7378" s="184" t="str">
        <f t="shared" si="466"/>
        <v/>
      </c>
      <c r="F7378" s="184" t="str">
        <f t="shared" si="467"/>
        <v/>
      </c>
      <c r="G7378" s="184" t="str">
        <f t="shared" si="468"/>
        <v/>
      </c>
      <c r="H7378" s="184" t="str">
        <f t="shared" si="469"/>
        <v/>
      </c>
      <c r="L7378">
        <v>259.32575304209058</v>
      </c>
      <c r="R7378">
        <v>997.40674200000001</v>
      </c>
      <c r="S7378" t="s">
        <v>201</v>
      </c>
      <c r="T7378" s="221">
        <v>45383.314583333333</v>
      </c>
    </row>
    <row r="7379" spans="1:20" x14ac:dyDescent="0.35">
      <c r="A7379" t="s">
        <v>113</v>
      </c>
      <c r="B7379" t="s">
        <v>3</v>
      </c>
      <c r="C7379" t="s">
        <v>92</v>
      </c>
      <c r="D7379" s="29">
        <v>45730</v>
      </c>
      <c r="E7379" s="184" t="str">
        <f t="shared" si="466"/>
        <v/>
      </c>
      <c r="F7379" s="184" t="str">
        <f t="shared" si="467"/>
        <v/>
      </c>
      <c r="G7379" s="184" t="str">
        <f t="shared" si="468"/>
        <v/>
      </c>
      <c r="H7379" s="184" t="str">
        <f t="shared" si="469"/>
        <v/>
      </c>
      <c r="L7379">
        <v>259.32575304209058</v>
      </c>
      <c r="R7379">
        <v>997.40674200000001</v>
      </c>
      <c r="S7379" t="s">
        <v>201</v>
      </c>
      <c r="T7379" s="221">
        <v>45383.314583333333</v>
      </c>
    </row>
    <row r="7380" spans="1:20" x14ac:dyDescent="0.35">
      <c r="A7380" t="s">
        <v>113</v>
      </c>
      <c r="B7380" t="s">
        <v>3</v>
      </c>
      <c r="C7380" t="s">
        <v>92</v>
      </c>
      <c r="D7380" s="29">
        <v>45731</v>
      </c>
      <c r="E7380" s="184" t="str">
        <f t="shared" si="466"/>
        <v/>
      </c>
      <c r="F7380" s="184" t="str">
        <f t="shared" si="467"/>
        <v/>
      </c>
      <c r="G7380" s="184" t="str">
        <f t="shared" si="468"/>
        <v/>
      </c>
      <c r="H7380" s="184" t="str">
        <f t="shared" si="469"/>
        <v/>
      </c>
      <c r="L7380">
        <v>259.32575304209058</v>
      </c>
      <c r="R7380">
        <v>997.40674200000001</v>
      </c>
      <c r="S7380" t="s">
        <v>201</v>
      </c>
      <c r="T7380" s="221">
        <v>45383.314583333333</v>
      </c>
    </row>
    <row r="7381" spans="1:20" x14ac:dyDescent="0.35">
      <c r="A7381" t="s">
        <v>113</v>
      </c>
      <c r="B7381" t="s">
        <v>3</v>
      </c>
      <c r="C7381" t="s">
        <v>92</v>
      </c>
      <c r="D7381" s="29">
        <v>45732</v>
      </c>
      <c r="E7381" s="184" t="str">
        <f t="shared" si="466"/>
        <v/>
      </c>
      <c r="F7381" s="184" t="str">
        <f t="shared" si="467"/>
        <v/>
      </c>
      <c r="G7381" s="184" t="str">
        <f t="shared" si="468"/>
        <v/>
      </c>
      <c r="H7381" s="184" t="str">
        <f t="shared" si="469"/>
        <v/>
      </c>
      <c r="L7381">
        <v>259.32575304209058</v>
      </c>
      <c r="R7381">
        <v>997.40674200000001</v>
      </c>
      <c r="S7381" t="s">
        <v>201</v>
      </c>
      <c r="T7381" s="221">
        <v>45383.314583333333</v>
      </c>
    </row>
    <row r="7382" spans="1:20" x14ac:dyDescent="0.35">
      <c r="A7382" t="s">
        <v>113</v>
      </c>
      <c r="B7382" t="s">
        <v>3</v>
      </c>
      <c r="C7382" t="s">
        <v>92</v>
      </c>
      <c r="D7382" s="29">
        <v>45733</v>
      </c>
      <c r="E7382" s="184" t="str">
        <f t="shared" si="466"/>
        <v/>
      </c>
      <c r="F7382" s="184" t="str">
        <f t="shared" si="467"/>
        <v/>
      </c>
      <c r="G7382" s="184" t="str">
        <f t="shared" si="468"/>
        <v/>
      </c>
      <c r="H7382" s="184" t="str">
        <f t="shared" si="469"/>
        <v/>
      </c>
      <c r="L7382">
        <v>259.32575304209058</v>
      </c>
      <c r="R7382">
        <v>997.40674200000001</v>
      </c>
      <c r="S7382" t="s">
        <v>201</v>
      </c>
      <c r="T7382" s="221">
        <v>45383.314583333333</v>
      </c>
    </row>
    <row r="7383" spans="1:20" x14ac:dyDescent="0.35">
      <c r="A7383" t="s">
        <v>113</v>
      </c>
      <c r="B7383" t="s">
        <v>3</v>
      </c>
      <c r="C7383" t="s">
        <v>92</v>
      </c>
      <c r="D7383" s="29">
        <v>45734</v>
      </c>
      <c r="E7383" s="184" t="str">
        <f t="shared" si="466"/>
        <v/>
      </c>
      <c r="F7383" s="184" t="str">
        <f t="shared" si="467"/>
        <v/>
      </c>
      <c r="G7383" s="184" t="str">
        <f t="shared" si="468"/>
        <v/>
      </c>
      <c r="H7383" s="184" t="str">
        <f t="shared" si="469"/>
        <v/>
      </c>
      <c r="L7383">
        <v>259.32575304209058</v>
      </c>
      <c r="R7383">
        <v>997.40674200000001</v>
      </c>
      <c r="S7383" t="s">
        <v>201</v>
      </c>
      <c r="T7383" s="221">
        <v>45383.314583333333</v>
      </c>
    </row>
    <row r="7384" spans="1:20" x14ac:dyDescent="0.35">
      <c r="A7384" t="s">
        <v>113</v>
      </c>
      <c r="B7384" t="s">
        <v>3</v>
      </c>
      <c r="C7384" t="s">
        <v>92</v>
      </c>
      <c r="D7384" s="29">
        <v>45735</v>
      </c>
      <c r="E7384" s="184" t="str">
        <f t="shared" si="466"/>
        <v/>
      </c>
      <c r="F7384" s="184" t="str">
        <f t="shared" si="467"/>
        <v/>
      </c>
      <c r="G7384" s="184" t="str">
        <f t="shared" si="468"/>
        <v/>
      </c>
      <c r="H7384" s="184" t="str">
        <f t="shared" si="469"/>
        <v/>
      </c>
      <c r="L7384">
        <v>259.32575304209058</v>
      </c>
      <c r="R7384">
        <v>997.40674200000001</v>
      </c>
      <c r="S7384" t="s">
        <v>201</v>
      </c>
      <c r="T7384" s="221">
        <v>45383.314583333333</v>
      </c>
    </row>
    <row r="7385" spans="1:20" x14ac:dyDescent="0.35">
      <c r="A7385" t="s">
        <v>113</v>
      </c>
      <c r="B7385" t="s">
        <v>3</v>
      </c>
      <c r="C7385" t="s">
        <v>92</v>
      </c>
      <c r="D7385" s="29">
        <v>45736</v>
      </c>
      <c r="E7385" s="184" t="str">
        <f t="shared" si="466"/>
        <v/>
      </c>
      <c r="F7385" s="184" t="str">
        <f t="shared" si="467"/>
        <v/>
      </c>
      <c r="G7385" s="184" t="str">
        <f t="shared" si="468"/>
        <v/>
      </c>
      <c r="H7385" s="184" t="str">
        <f t="shared" si="469"/>
        <v/>
      </c>
      <c r="L7385">
        <v>259.32575304209058</v>
      </c>
      <c r="R7385">
        <v>997.40674200000001</v>
      </c>
      <c r="S7385" t="s">
        <v>201</v>
      </c>
      <c r="T7385" s="221">
        <v>45383.31527777778</v>
      </c>
    </row>
    <row r="7386" spans="1:20" x14ac:dyDescent="0.35">
      <c r="A7386" t="s">
        <v>113</v>
      </c>
      <c r="B7386" t="s">
        <v>3</v>
      </c>
      <c r="C7386" t="s">
        <v>92</v>
      </c>
      <c r="D7386" s="29">
        <v>45737</v>
      </c>
      <c r="E7386" s="184" t="str">
        <f t="shared" si="466"/>
        <v/>
      </c>
      <c r="F7386" s="184" t="str">
        <f t="shared" si="467"/>
        <v/>
      </c>
      <c r="G7386" s="184" t="str">
        <f t="shared" si="468"/>
        <v/>
      </c>
      <c r="H7386" s="184" t="str">
        <f t="shared" si="469"/>
        <v/>
      </c>
      <c r="L7386">
        <v>259.32575304209058</v>
      </c>
      <c r="R7386">
        <v>997.40674200000001</v>
      </c>
      <c r="S7386" t="s">
        <v>201</v>
      </c>
      <c r="T7386" s="221">
        <v>45383.31527777778</v>
      </c>
    </row>
    <row r="7387" spans="1:20" x14ac:dyDescent="0.35">
      <c r="A7387" t="s">
        <v>113</v>
      </c>
      <c r="B7387" t="s">
        <v>3</v>
      </c>
      <c r="C7387" t="s">
        <v>92</v>
      </c>
      <c r="D7387" s="29">
        <v>45738</v>
      </c>
      <c r="E7387" s="184" t="str">
        <f t="shared" si="466"/>
        <v/>
      </c>
      <c r="F7387" s="184" t="str">
        <f t="shared" si="467"/>
        <v/>
      </c>
      <c r="G7387" s="184" t="str">
        <f t="shared" si="468"/>
        <v/>
      </c>
      <c r="H7387" s="184" t="str">
        <f t="shared" si="469"/>
        <v/>
      </c>
      <c r="L7387">
        <v>259.32575304209058</v>
      </c>
      <c r="R7387">
        <v>997.40674200000001</v>
      </c>
      <c r="S7387" t="s">
        <v>201</v>
      </c>
      <c r="T7387" s="221">
        <v>45383.31527777778</v>
      </c>
    </row>
    <row r="7388" spans="1:20" x14ac:dyDescent="0.35">
      <c r="A7388" t="s">
        <v>113</v>
      </c>
      <c r="B7388" t="s">
        <v>3</v>
      </c>
      <c r="C7388" t="s">
        <v>92</v>
      </c>
      <c r="D7388" s="29">
        <v>45739</v>
      </c>
      <c r="E7388" s="184" t="str">
        <f t="shared" si="466"/>
        <v/>
      </c>
      <c r="F7388" s="184" t="str">
        <f t="shared" si="467"/>
        <v/>
      </c>
      <c r="G7388" s="184" t="str">
        <f t="shared" si="468"/>
        <v/>
      </c>
      <c r="H7388" s="184" t="str">
        <f t="shared" si="469"/>
        <v/>
      </c>
      <c r="L7388">
        <v>259.32575304209058</v>
      </c>
      <c r="R7388">
        <v>997.40674200000001</v>
      </c>
      <c r="S7388" t="s">
        <v>201</v>
      </c>
      <c r="T7388" s="221">
        <v>45383.31527777778</v>
      </c>
    </row>
    <row r="7389" spans="1:20" x14ac:dyDescent="0.35">
      <c r="A7389" t="s">
        <v>113</v>
      </c>
      <c r="B7389" t="s">
        <v>3</v>
      </c>
      <c r="C7389" t="s">
        <v>92</v>
      </c>
      <c r="D7389" s="29">
        <v>45740</v>
      </c>
      <c r="E7389" s="184" t="str">
        <f t="shared" si="466"/>
        <v/>
      </c>
      <c r="F7389" s="184" t="str">
        <f t="shared" si="467"/>
        <v/>
      </c>
      <c r="G7389" s="184" t="str">
        <f t="shared" si="468"/>
        <v/>
      </c>
      <c r="H7389" s="184" t="str">
        <f t="shared" si="469"/>
        <v/>
      </c>
      <c r="L7389">
        <v>259.32575304209058</v>
      </c>
      <c r="R7389">
        <v>997.40674200000001</v>
      </c>
      <c r="S7389" t="s">
        <v>201</v>
      </c>
      <c r="T7389" s="221">
        <v>45383.31527777778</v>
      </c>
    </row>
    <row r="7390" spans="1:20" x14ac:dyDescent="0.35">
      <c r="A7390" t="s">
        <v>113</v>
      </c>
      <c r="B7390" t="s">
        <v>3</v>
      </c>
      <c r="C7390" t="s">
        <v>92</v>
      </c>
      <c r="D7390" s="29">
        <v>45741</v>
      </c>
      <c r="E7390" s="184" t="str">
        <f t="shared" si="466"/>
        <v/>
      </c>
      <c r="F7390" s="184" t="str">
        <f t="shared" si="467"/>
        <v/>
      </c>
      <c r="G7390" s="184" t="str">
        <f t="shared" si="468"/>
        <v/>
      </c>
      <c r="H7390" s="184" t="str">
        <f t="shared" si="469"/>
        <v/>
      </c>
      <c r="L7390">
        <v>259.32575304209058</v>
      </c>
      <c r="R7390">
        <v>997.40674200000001</v>
      </c>
      <c r="S7390" t="s">
        <v>201</v>
      </c>
      <c r="T7390" s="221">
        <v>45383.31527777778</v>
      </c>
    </row>
    <row r="7391" spans="1:20" x14ac:dyDescent="0.35">
      <c r="A7391" t="s">
        <v>113</v>
      </c>
      <c r="B7391" t="s">
        <v>3</v>
      </c>
      <c r="C7391" t="s">
        <v>92</v>
      </c>
      <c r="D7391" s="29">
        <v>45742</v>
      </c>
      <c r="E7391" s="184" t="str">
        <f t="shared" si="466"/>
        <v/>
      </c>
      <c r="F7391" s="184" t="str">
        <f t="shared" si="467"/>
        <v/>
      </c>
      <c r="G7391" s="184" t="str">
        <f t="shared" si="468"/>
        <v/>
      </c>
      <c r="H7391" s="184" t="str">
        <f t="shared" si="469"/>
        <v/>
      </c>
      <c r="L7391">
        <v>259.32575304209058</v>
      </c>
      <c r="R7391">
        <v>997.40674200000001</v>
      </c>
      <c r="S7391" t="s">
        <v>201</v>
      </c>
      <c r="T7391" s="221">
        <v>45383.31527777778</v>
      </c>
    </row>
    <row r="7392" spans="1:20" x14ac:dyDescent="0.35">
      <c r="A7392" t="s">
        <v>113</v>
      </c>
      <c r="B7392" t="s">
        <v>3</v>
      </c>
      <c r="C7392" t="s">
        <v>92</v>
      </c>
      <c r="D7392" s="29">
        <v>45743</v>
      </c>
      <c r="E7392" s="184" t="str">
        <f t="shared" si="466"/>
        <v/>
      </c>
      <c r="F7392" s="184" t="str">
        <f t="shared" si="467"/>
        <v/>
      </c>
      <c r="G7392" s="184" t="str">
        <f t="shared" si="468"/>
        <v/>
      </c>
      <c r="H7392" s="184" t="str">
        <f t="shared" si="469"/>
        <v/>
      </c>
      <c r="L7392">
        <v>259.32575304209058</v>
      </c>
      <c r="R7392">
        <v>997.40674200000001</v>
      </c>
      <c r="S7392" t="s">
        <v>201</v>
      </c>
      <c r="T7392" s="221">
        <v>45383.31527777778</v>
      </c>
    </row>
    <row r="7393" spans="1:20" x14ac:dyDescent="0.35">
      <c r="A7393" t="s">
        <v>113</v>
      </c>
      <c r="B7393" t="s">
        <v>3</v>
      </c>
      <c r="C7393" t="s">
        <v>92</v>
      </c>
      <c r="D7393" s="29">
        <v>45744</v>
      </c>
      <c r="E7393" s="184" t="str">
        <f t="shared" si="466"/>
        <v/>
      </c>
      <c r="F7393" s="184" t="str">
        <f t="shared" si="467"/>
        <v/>
      </c>
      <c r="G7393" s="184" t="str">
        <f t="shared" si="468"/>
        <v/>
      </c>
      <c r="H7393" s="184" t="str">
        <f t="shared" si="469"/>
        <v/>
      </c>
      <c r="L7393">
        <v>259.32575304209058</v>
      </c>
      <c r="R7393">
        <v>997.40674200000001</v>
      </c>
      <c r="S7393" t="s">
        <v>201</v>
      </c>
      <c r="T7393" s="221">
        <v>45383.31527777778</v>
      </c>
    </row>
    <row r="7394" spans="1:20" x14ac:dyDescent="0.35">
      <c r="A7394" t="s">
        <v>113</v>
      </c>
      <c r="B7394" t="s">
        <v>3</v>
      </c>
      <c r="C7394" t="s">
        <v>92</v>
      </c>
      <c r="D7394" s="29">
        <v>45745</v>
      </c>
      <c r="E7394" s="184" t="str">
        <f t="shared" si="466"/>
        <v/>
      </c>
      <c r="F7394" s="184" t="str">
        <f t="shared" si="467"/>
        <v/>
      </c>
      <c r="G7394" s="184" t="str">
        <f t="shared" si="468"/>
        <v/>
      </c>
      <c r="H7394" s="184" t="str">
        <f t="shared" si="469"/>
        <v/>
      </c>
      <c r="L7394">
        <v>259.32575304209058</v>
      </c>
      <c r="R7394">
        <v>997.40674200000001</v>
      </c>
      <c r="S7394" t="s">
        <v>201</v>
      </c>
      <c r="T7394" s="221">
        <v>45383.31527777778</v>
      </c>
    </row>
    <row r="7395" spans="1:20" x14ac:dyDescent="0.35">
      <c r="A7395" t="s">
        <v>113</v>
      </c>
      <c r="B7395" t="s">
        <v>3</v>
      </c>
      <c r="C7395" t="s">
        <v>92</v>
      </c>
      <c r="D7395" s="29">
        <v>45746</v>
      </c>
      <c r="E7395" s="184" t="str">
        <f t="shared" si="466"/>
        <v/>
      </c>
      <c r="F7395" s="184" t="str">
        <f t="shared" si="467"/>
        <v/>
      </c>
      <c r="G7395" s="184" t="str">
        <f t="shared" si="468"/>
        <v/>
      </c>
      <c r="H7395" s="184" t="str">
        <f t="shared" si="469"/>
        <v/>
      </c>
      <c r="L7395">
        <v>259.32575304209058</v>
      </c>
      <c r="R7395">
        <v>997.40674200000001</v>
      </c>
      <c r="S7395" t="s">
        <v>201</v>
      </c>
      <c r="T7395" s="221">
        <v>45383.31527777778</v>
      </c>
    </row>
    <row r="7396" spans="1:20" x14ac:dyDescent="0.35">
      <c r="A7396" t="s">
        <v>113</v>
      </c>
      <c r="B7396" t="s">
        <v>3</v>
      </c>
      <c r="C7396" t="s">
        <v>92</v>
      </c>
      <c r="D7396" s="29">
        <v>45747</v>
      </c>
      <c r="E7396" s="184" t="str">
        <f t="shared" si="466"/>
        <v/>
      </c>
      <c r="F7396" s="184" t="str">
        <f t="shared" si="467"/>
        <v/>
      </c>
      <c r="G7396" s="184" t="str">
        <f t="shared" si="468"/>
        <v/>
      </c>
      <c r="H7396" s="184" t="str">
        <f t="shared" si="469"/>
        <v/>
      </c>
      <c r="L7396">
        <v>259.32575304209058</v>
      </c>
      <c r="R7396">
        <v>997.40674200000001</v>
      </c>
      <c r="S7396" t="s">
        <v>201</v>
      </c>
      <c r="T7396" s="221">
        <v>45383.31527777778</v>
      </c>
    </row>
    <row r="7397" spans="1:20" x14ac:dyDescent="0.35">
      <c r="A7397" t="s">
        <v>113</v>
      </c>
      <c r="B7397" t="s">
        <v>3</v>
      </c>
      <c r="C7397" t="s">
        <v>92</v>
      </c>
      <c r="D7397" s="29">
        <v>45748</v>
      </c>
      <c r="E7397" s="184" t="str">
        <f t="shared" si="466"/>
        <v/>
      </c>
      <c r="F7397" s="184" t="str">
        <f t="shared" si="467"/>
        <v/>
      </c>
      <c r="G7397" s="184" t="str">
        <f t="shared" si="468"/>
        <v/>
      </c>
      <c r="H7397" s="184" t="str">
        <f t="shared" si="469"/>
        <v/>
      </c>
      <c r="L7397">
        <v>259.32575304209058</v>
      </c>
      <c r="R7397">
        <v>997.40674200000001</v>
      </c>
      <c r="S7397" t="s">
        <v>201</v>
      </c>
      <c r="T7397" s="221">
        <v>45413.3125</v>
      </c>
    </row>
    <row r="7398" spans="1:20" x14ac:dyDescent="0.35">
      <c r="A7398" t="s">
        <v>113</v>
      </c>
      <c r="B7398" t="s">
        <v>3</v>
      </c>
      <c r="C7398" t="s">
        <v>92</v>
      </c>
      <c r="D7398" s="29">
        <v>45749</v>
      </c>
      <c r="E7398" s="184" t="str">
        <f t="shared" si="466"/>
        <v/>
      </c>
      <c r="F7398" s="184" t="str">
        <f t="shared" si="467"/>
        <v/>
      </c>
      <c r="G7398" s="184" t="str">
        <f t="shared" si="468"/>
        <v/>
      </c>
      <c r="H7398" s="184" t="str">
        <f t="shared" si="469"/>
        <v/>
      </c>
      <c r="L7398">
        <v>259.32575304209058</v>
      </c>
      <c r="R7398">
        <v>997.40674200000001</v>
      </c>
      <c r="S7398" t="s">
        <v>201</v>
      </c>
      <c r="T7398" s="221">
        <v>45413.313194444447</v>
      </c>
    </row>
    <row r="7399" spans="1:20" x14ac:dyDescent="0.35">
      <c r="A7399" t="s">
        <v>113</v>
      </c>
      <c r="B7399" t="s">
        <v>3</v>
      </c>
      <c r="C7399" t="s">
        <v>92</v>
      </c>
      <c r="D7399" s="29">
        <v>45750</v>
      </c>
      <c r="E7399" s="184" t="str">
        <f t="shared" si="466"/>
        <v/>
      </c>
      <c r="F7399" s="184" t="str">
        <f t="shared" si="467"/>
        <v/>
      </c>
      <c r="G7399" s="184" t="str">
        <f t="shared" si="468"/>
        <v/>
      </c>
      <c r="H7399" s="184" t="str">
        <f t="shared" si="469"/>
        <v/>
      </c>
      <c r="L7399">
        <v>259.32575304209058</v>
      </c>
      <c r="R7399">
        <v>997.40674200000001</v>
      </c>
      <c r="S7399" t="s">
        <v>201</v>
      </c>
      <c r="T7399" s="221">
        <v>45413.313194444447</v>
      </c>
    </row>
    <row r="7400" spans="1:20" x14ac:dyDescent="0.35">
      <c r="A7400" t="s">
        <v>113</v>
      </c>
      <c r="B7400" t="s">
        <v>3</v>
      </c>
      <c r="C7400" t="s">
        <v>92</v>
      </c>
      <c r="D7400" s="29">
        <v>45751</v>
      </c>
      <c r="E7400" s="184" t="str">
        <f t="shared" si="466"/>
        <v/>
      </c>
      <c r="F7400" s="184" t="str">
        <f t="shared" si="467"/>
        <v/>
      </c>
      <c r="G7400" s="184" t="str">
        <f t="shared" si="468"/>
        <v/>
      </c>
      <c r="H7400" s="184" t="str">
        <f t="shared" si="469"/>
        <v/>
      </c>
      <c r="L7400">
        <v>259.32575304209058</v>
      </c>
      <c r="R7400">
        <v>997.40674200000001</v>
      </c>
      <c r="S7400" t="s">
        <v>201</v>
      </c>
      <c r="T7400" s="221">
        <v>45413.313194444447</v>
      </c>
    </row>
    <row r="7401" spans="1:20" x14ac:dyDescent="0.35">
      <c r="A7401" t="s">
        <v>113</v>
      </c>
      <c r="B7401" t="s">
        <v>3</v>
      </c>
      <c r="C7401" t="s">
        <v>92</v>
      </c>
      <c r="D7401" s="29">
        <v>45752</v>
      </c>
      <c r="E7401" s="184" t="str">
        <f t="shared" si="466"/>
        <v/>
      </c>
      <c r="F7401" s="184" t="str">
        <f t="shared" si="467"/>
        <v/>
      </c>
      <c r="G7401" s="184" t="str">
        <f t="shared" si="468"/>
        <v/>
      </c>
      <c r="H7401" s="184" t="str">
        <f t="shared" si="469"/>
        <v/>
      </c>
      <c r="L7401">
        <v>259.32575304209058</v>
      </c>
      <c r="R7401">
        <v>997.40674200000001</v>
      </c>
      <c r="S7401" t="s">
        <v>201</v>
      </c>
      <c r="T7401" s="221">
        <v>45413.313194444447</v>
      </c>
    </row>
    <row r="7402" spans="1:20" x14ac:dyDescent="0.35">
      <c r="A7402" t="s">
        <v>113</v>
      </c>
      <c r="B7402" t="s">
        <v>3</v>
      </c>
      <c r="C7402" t="s">
        <v>92</v>
      </c>
      <c r="D7402" s="29">
        <v>45753</v>
      </c>
      <c r="E7402" s="184" t="str">
        <f t="shared" si="466"/>
        <v/>
      </c>
      <c r="F7402" s="184" t="str">
        <f t="shared" si="467"/>
        <v/>
      </c>
      <c r="G7402" s="184" t="str">
        <f t="shared" si="468"/>
        <v/>
      </c>
      <c r="H7402" s="184" t="str">
        <f t="shared" si="469"/>
        <v/>
      </c>
      <c r="L7402">
        <v>259.32575304209058</v>
      </c>
      <c r="R7402">
        <v>997.40674200000001</v>
      </c>
      <c r="S7402" t="s">
        <v>201</v>
      </c>
      <c r="T7402" s="221">
        <v>45413.313194444447</v>
      </c>
    </row>
    <row r="7403" spans="1:20" x14ac:dyDescent="0.35">
      <c r="A7403" t="s">
        <v>113</v>
      </c>
      <c r="B7403" t="s">
        <v>3</v>
      </c>
      <c r="C7403" t="s">
        <v>92</v>
      </c>
      <c r="D7403" s="29">
        <v>45754</v>
      </c>
      <c r="E7403" s="184" t="str">
        <f t="shared" si="466"/>
        <v/>
      </c>
      <c r="F7403" s="184" t="str">
        <f t="shared" si="467"/>
        <v/>
      </c>
      <c r="G7403" s="184" t="str">
        <f t="shared" si="468"/>
        <v/>
      </c>
      <c r="H7403" s="184" t="str">
        <f t="shared" si="469"/>
        <v/>
      </c>
      <c r="L7403">
        <v>259.32575304209058</v>
      </c>
      <c r="R7403">
        <v>997.40674200000001</v>
      </c>
      <c r="S7403" t="s">
        <v>201</v>
      </c>
      <c r="T7403" s="221">
        <v>45413.313194444447</v>
      </c>
    </row>
    <row r="7404" spans="1:20" x14ac:dyDescent="0.35">
      <c r="A7404" t="s">
        <v>113</v>
      </c>
      <c r="B7404" t="s">
        <v>3</v>
      </c>
      <c r="C7404" t="s">
        <v>92</v>
      </c>
      <c r="D7404" s="29">
        <v>45755</v>
      </c>
      <c r="E7404" s="184" t="str">
        <f t="shared" si="466"/>
        <v/>
      </c>
      <c r="F7404" s="184" t="str">
        <f t="shared" si="467"/>
        <v/>
      </c>
      <c r="G7404" s="184" t="str">
        <f t="shared" si="468"/>
        <v/>
      </c>
      <c r="H7404" s="184" t="str">
        <f t="shared" si="469"/>
        <v/>
      </c>
      <c r="L7404">
        <v>259.32575304209058</v>
      </c>
      <c r="R7404">
        <v>997.40674200000001</v>
      </c>
      <c r="S7404" t="s">
        <v>201</v>
      </c>
      <c r="T7404" s="221">
        <v>45413.313194444447</v>
      </c>
    </row>
    <row r="7405" spans="1:20" x14ac:dyDescent="0.35">
      <c r="A7405" t="s">
        <v>113</v>
      </c>
      <c r="B7405" t="s">
        <v>3</v>
      </c>
      <c r="C7405" t="s">
        <v>92</v>
      </c>
      <c r="D7405" s="29">
        <v>45756</v>
      </c>
      <c r="E7405" s="184" t="str">
        <f t="shared" si="466"/>
        <v/>
      </c>
      <c r="F7405" s="184" t="str">
        <f t="shared" si="467"/>
        <v/>
      </c>
      <c r="G7405" s="184" t="str">
        <f t="shared" si="468"/>
        <v/>
      </c>
      <c r="H7405" s="184" t="str">
        <f t="shared" si="469"/>
        <v/>
      </c>
      <c r="L7405">
        <v>259.32575304209058</v>
      </c>
      <c r="R7405">
        <v>997.40674200000001</v>
      </c>
      <c r="S7405" t="s">
        <v>201</v>
      </c>
      <c r="T7405" s="221">
        <v>45413.313194444447</v>
      </c>
    </row>
    <row r="7406" spans="1:20" x14ac:dyDescent="0.35">
      <c r="A7406" t="s">
        <v>113</v>
      </c>
      <c r="B7406" t="s">
        <v>3</v>
      </c>
      <c r="C7406" t="s">
        <v>92</v>
      </c>
      <c r="D7406" s="29">
        <v>45757</v>
      </c>
      <c r="E7406" s="184" t="str">
        <f t="shared" si="466"/>
        <v/>
      </c>
      <c r="F7406" s="184" t="str">
        <f t="shared" si="467"/>
        <v/>
      </c>
      <c r="G7406" s="184" t="str">
        <f t="shared" si="468"/>
        <v/>
      </c>
      <c r="H7406" s="184" t="str">
        <f t="shared" si="469"/>
        <v/>
      </c>
      <c r="L7406">
        <v>259.32575304209058</v>
      </c>
      <c r="R7406">
        <v>997.40674200000001</v>
      </c>
      <c r="S7406" t="s">
        <v>201</v>
      </c>
      <c r="T7406" s="221">
        <v>45413.313194444447</v>
      </c>
    </row>
    <row r="7407" spans="1:20" x14ac:dyDescent="0.35">
      <c r="A7407" t="s">
        <v>113</v>
      </c>
      <c r="B7407" t="s">
        <v>3</v>
      </c>
      <c r="C7407" t="s">
        <v>92</v>
      </c>
      <c r="D7407" s="29">
        <v>45758</v>
      </c>
      <c r="E7407" s="184" t="str">
        <f t="shared" si="466"/>
        <v/>
      </c>
      <c r="F7407" s="184" t="str">
        <f t="shared" si="467"/>
        <v/>
      </c>
      <c r="G7407" s="184" t="str">
        <f t="shared" si="468"/>
        <v/>
      </c>
      <c r="H7407" s="184" t="str">
        <f t="shared" si="469"/>
        <v/>
      </c>
      <c r="L7407">
        <v>259.32575304209058</v>
      </c>
      <c r="R7407">
        <v>997.40674200000001</v>
      </c>
      <c r="S7407" t="s">
        <v>201</v>
      </c>
      <c r="T7407" s="221">
        <v>45413.313194444447</v>
      </c>
    </row>
    <row r="7408" spans="1:20" x14ac:dyDescent="0.35">
      <c r="A7408" t="s">
        <v>113</v>
      </c>
      <c r="B7408" t="s">
        <v>3</v>
      </c>
      <c r="C7408" t="s">
        <v>92</v>
      </c>
      <c r="D7408" s="29">
        <v>45759</v>
      </c>
      <c r="E7408" s="184" t="str">
        <f t="shared" si="466"/>
        <v/>
      </c>
      <c r="F7408" s="184" t="str">
        <f t="shared" si="467"/>
        <v/>
      </c>
      <c r="G7408" s="184" t="str">
        <f t="shared" si="468"/>
        <v/>
      </c>
      <c r="H7408" s="184" t="str">
        <f t="shared" si="469"/>
        <v/>
      </c>
      <c r="L7408">
        <v>259.32575304209058</v>
      </c>
      <c r="R7408">
        <v>997.40674200000001</v>
      </c>
      <c r="S7408" t="s">
        <v>201</v>
      </c>
      <c r="T7408" s="221">
        <v>45413.313194444447</v>
      </c>
    </row>
    <row r="7409" spans="1:20" x14ac:dyDescent="0.35">
      <c r="A7409" t="s">
        <v>113</v>
      </c>
      <c r="B7409" t="s">
        <v>3</v>
      </c>
      <c r="C7409" t="s">
        <v>92</v>
      </c>
      <c r="D7409" s="29">
        <v>45760</v>
      </c>
      <c r="E7409" s="184" t="str">
        <f t="shared" si="466"/>
        <v/>
      </c>
      <c r="F7409" s="184" t="str">
        <f t="shared" si="467"/>
        <v/>
      </c>
      <c r="G7409" s="184" t="str">
        <f t="shared" si="468"/>
        <v/>
      </c>
      <c r="H7409" s="184" t="str">
        <f t="shared" si="469"/>
        <v/>
      </c>
      <c r="L7409">
        <v>259.32575304209058</v>
      </c>
      <c r="R7409">
        <v>997.40674200000001</v>
      </c>
      <c r="S7409" t="s">
        <v>201</v>
      </c>
      <c r="T7409" s="221">
        <v>45413.313194444447</v>
      </c>
    </row>
    <row r="7410" spans="1:20" x14ac:dyDescent="0.35">
      <c r="A7410" t="s">
        <v>113</v>
      </c>
      <c r="B7410" t="s">
        <v>3</v>
      </c>
      <c r="C7410" t="s">
        <v>92</v>
      </c>
      <c r="D7410" s="29">
        <v>45761</v>
      </c>
      <c r="E7410" s="184" t="str">
        <f t="shared" si="466"/>
        <v/>
      </c>
      <c r="F7410" s="184" t="str">
        <f t="shared" si="467"/>
        <v/>
      </c>
      <c r="G7410" s="184" t="str">
        <f t="shared" si="468"/>
        <v/>
      </c>
      <c r="H7410" s="184" t="str">
        <f t="shared" si="469"/>
        <v/>
      </c>
      <c r="L7410">
        <v>259.32575304209058</v>
      </c>
      <c r="R7410">
        <v>997.40674200000001</v>
      </c>
      <c r="S7410" t="s">
        <v>201</v>
      </c>
      <c r="T7410" s="221">
        <v>45413.313194444447</v>
      </c>
    </row>
    <row r="7411" spans="1:20" x14ac:dyDescent="0.35">
      <c r="A7411" t="s">
        <v>113</v>
      </c>
      <c r="B7411" t="s">
        <v>3</v>
      </c>
      <c r="C7411" t="s">
        <v>92</v>
      </c>
      <c r="D7411" s="29">
        <v>45762</v>
      </c>
      <c r="E7411" s="184" t="str">
        <f t="shared" si="466"/>
        <v/>
      </c>
      <c r="F7411" s="184" t="str">
        <f t="shared" si="467"/>
        <v/>
      </c>
      <c r="G7411" s="184" t="str">
        <f t="shared" si="468"/>
        <v/>
      </c>
      <c r="H7411" s="184" t="str">
        <f t="shared" si="469"/>
        <v/>
      </c>
      <c r="L7411">
        <v>259.32575304209058</v>
      </c>
      <c r="R7411">
        <v>997.40674200000001</v>
      </c>
      <c r="S7411" t="s">
        <v>201</v>
      </c>
      <c r="T7411" s="221">
        <v>45413.313194444447</v>
      </c>
    </row>
    <row r="7412" spans="1:20" x14ac:dyDescent="0.35">
      <c r="A7412" t="s">
        <v>113</v>
      </c>
      <c r="B7412" t="s">
        <v>3</v>
      </c>
      <c r="C7412" t="s">
        <v>92</v>
      </c>
      <c r="D7412" s="29">
        <v>45763</v>
      </c>
      <c r="E7412" s="184" t="str">
        <f t="shared" si="466"/>
        <v/>
      </c>
      <c r="F7412" s="184" t="str">
        <f t="shared" si="467"/>
        <v/>
      </c>
      <c r="G7412" s="184" t="str">
        <f t="shared" si="468"/>
        <v/>
      </c>
      <c r="H7412" s="184" t="str">
        <f t="shared" si="469"/>
        <v/>
      </c>
      <c r="L7412">
        <v>259.32575304209058</v>
      </c>
      <c r="R7412">
        <v>997.40674200000001</v>
      </c>
      <c r="S7412" t="s">
        <v>201</v>
      </c>
      <c r="T7412" s="221">
        <v>45413.313194444447</v>
      </c>
    </row>
    <row r="7413" spans="1:20" x14ac:dyDescent="0.35">
      <c r="A7413" t="s">
        <v>113</v>
      </c>
      <c r="B7413" t="s">
        <v>3</v>
      </c>
      <c r="C7413" t="s">
        <v>92</v>
      </c>
      <c r="D7413" s="29">
        <v>45764</v>
      </c>
      <c r="E7413" s="184" t="str">
        <f t="shared" si="466"/>
        <v/>
      </c>
      <c r="F7413" s="184" t="str">
        <f t="shared" si="467"/>
        <v/>
      </c>
      <c r="G7413" s="184" t="str">
        <f t="shared" si="468"/>
        <v/>
      </c>
      <c r="H7413" s="184" t="str">
        <f t="shared" si="469"/>
        <v/>
      </c>
      <c r="L7413">
        <v>259.32575304209058</v>
      </c>
      <c r="R7413">
        <v>997.40674200000001</v>
      </c>
      <c r="S7413" t="s">
        <v>201</v>
      </c>
      <c r="T7413" s="221">
        <v>45413.313194444447</v>
      </c>
    </row>
    <row r="7414" spans="1:20" x14ac:dyDescent="0.35">
      <c r="A7414" t="s">
        <v>113</v>
      </c>
      <c r="B7414" t="s">
        <v>3</v>
      </c>
      <c r="C7414" t="s">
        <v>92</v>
      </c>
      <c r="D7414" s="29">
        <v>45765</v>
      </c>
      <c r="E7414" s="184" t="str">
        <f t="shared" si="466"/>
        <v/>
      </c>
      <c r="F7414" s="184" t="str">
        <f t="shared" si="467"/>
        <v/>
      </c>
      <c r="G7414" s="184" t="str">
        <f t="shared" si="468"/>
        <v/>
      </c>
      <c r="H7414" s="184" t="str">
        <f t="shared" si="469"/>
        <v/>
      </c>
      <c r="L7414">
        <v>259.32575304209058</v>
      </c>
      <c r="R7414">
        <v>997.40674200000001</v>
      </c>
      <c r="S7414" t="s">
        <v>201</v>
      </c>
      <c r="T7414" s="221">
        <v>45413.313194444447</v>
      </c>
    </row>
    <row r="7415" spans="1:20" x14ac:dyDescent="0.35">
      <c r="A7415" t="s">
        <v>113</v>
      </c>
      <c r="B7415" t="s">
        <v>3</v>
      </c>
      <c r="C7415" t="s">
        <v>92</v>
      </c>
      <c r="D7415" s="29">
        <v>45766</v>
      </c>
      <c r="E7415" s="184" t="str">
        <f t="shared" si="466"/>
        <v/>
      </c>
      <c r="F7415" s="184" t="str">
        <f t="shared" si="467"/>
        <v/>
      </c>
      <c r="G7415" s="184" t="str">
        <f t="shared" si="468"/>
        <v/>
      </c>
      <c r="H7415" s="184" t="str">
        <f t="shared" si="469"/>
        <v/>
      </c>
      <c r="L7415">
        <v>259.32575304209058</v>
      </c>
      <c r="R7415">
        <v>997.40674200000001</v>
      </c>
      <c r="S7415" t="s">
        <v>201</v>
      </c>
      <c r="T7415" s="221">
        <v>45413.313194444447</v>
      </c>
    </row>
    <row r="7416" spans="1:20" x14ac:dyDescent="0.35">
      <c r="A7416" t="s">
        <v>113</v>
      </c>
      <c r="B7416" t="s">
        <v>3</v>
      </c>
      <c r="C7416" t="s">
        <v>92</v>
      </c>
      <c r="D7416" s="29">
        <v>45767</v>
      </c>
      <c r="E7416" s="184" t="str">
        <f t="shared" si="466"/>
        <v/>
      </c>
      <c r="F7416" s="184" t="str">
        <f t="shared" si="467"/>
        <v/>
      </c>
      <c r="G7416" s="184" t="str">
        <f t="shared" si="468"/>
        <v/>
      </c>
      <c r="H7416" s="184" t="str">
        <f t="shared" si="469"/>
        <v/>
      </c>
      <c r="L7416">
        <v>259.32575304209058</v>
      </c>
      <c r="R7416">
        <v>997.40674200000001</v>
      </c>
      <c r="S7416" t="s">
        <v>201</v>
      </c>
      <c r="T7416" s="221">
        <v>45413.313194444447</v>
      </c>
    </row>
    <row r="7417" spans="1:20" x14ac:dyDescent="0.35">
      <c r="A7417" t="s">
        <v>113</v>
      </c>
      <c r="B7417" t="s">
        <v>3</v>
      </c>
      <c r="C7417" t="s">
        <v>92</v>
      </c>
      <c r="D7417" s="29">
        <v>45768</v>
      </c>
      <c r="E7417" s="184" t="str">
        <f t="shared" si="466"/>
        <v/>
      </c>
      <c r="F7417" s="184" t="str">
        <f t="shared" si="467"/>
        <v/>
      </c>
      <c r="G7417" s="184" t="str">
        <f t="shared" si="468"/>
        <v/>
      </c>
      <c r="H7417" s="184" t="str">
        <f t="shared" si="469"/>
        <v/>
      </c>
      <c r="L7417">
        <v>259.32575304209058</v>
      </c>
      <c r="R7417">
        <v>997.40674200000001</v>
      </c>
      <c r="S7417" t="s">
        <v>201</v>
      </c>
      <c r="T7417" s="221">
        <v>45413.313194444447</v>
      </c>
    </row>
    <row r="7418" spans="1:20" x14ac:dyDescent="0.35">
      <c r="A7418" t="s">
        <v>113</v>
      </c>
      <c r="B7418" t="s">
        <v>3</v>
      </c>
      <c r="C7418" t="s">
        <v>92</v>
      </c>
      <c r="D7418" s="29">
        <v>45769</v>
      </c>
      <c r="E7418" s="184" t="str">
        <f t="shared" si="466"/>
        <v/>
      </c>
      <c r="F7418" s="184" t="str">
        <f t="shared" si="467"/>
        <v/>
      </c>
      <c r="G7418" s="184" t="str">
        <f t="shared" si="468"/>
        <v/>
      </c>
      <c r="H7418" s="184" t="str">
        <f t="shared" si="469"/>
        <v/>
      </c>
      <c r="L7418">
        <v>259.32575304209058</v>
      </c>
      <c r="R7418">
        <v>997.40674200000001</v>
      </c>
      <c r="S7418" t="s">
        <v>201</v>
      </c>
      <c r="T7418" s="221">
        <v>45413.313194444447</v>
      </c>
    </row>
    <row r="7419" spans="1:20" x14ac:dyDescent="0.35">
      <c r="A7419" t="s">
        <v>113</v>
      </c>
      <c r="B7419" t="s">
        <v>3</v>
      </c>
      <c r="C7419" t="s">
        <v>92</v>
      </c>
      <c r="D7419" s="29">
        <v>45770</v>
      </c>
      <c r="E7419" s="184" t="str">
        <f t="shared" si="466"/>
        <v/>
      </c>
      <c r="F7419" s="184" t="str">
        <f t="shared" si="467"/>
        <v/>
      </c>
      <c r="G7419" s="184" t="str">
        <f t="shared" si="468"/>
        <v/>
      </c>
      <c r="H7419" s="184" t="str">
        <f t="shared" si="469"/>
        <v/>
      </c>
      <c r="L7419">
        <v>259.32575304209058</v>
      </c>
      <c r="R7419">
        <v>997.40674200000001</v>
      </c>
      <c r="S7419" t="s">
        <v>201</v>
      </c>
      <c r="T7419" s="221">
        <v>45413.313194444447</v>
      </c>
    </row>
    <row r="7420" spans="1:20" x14ac:dyDescent="0.35">
      <c r="A7420" t="s">
        <v>113</v>
      </c>
      <c r="B7420" t="s">
        <v>3</v>
      </c>
      <c r="C7420" t="s">
        <v>92</v>
      </c>
      <c r="D7420" s="29">
        <v>45771</v>
      </c>
      <c r="E7420" s="184" t="str">
        <f t="shared" si="466"/>
        <v/>
      </c>
      <c r="F7420" s="184" t="str">
        <f t="shared" si="467"/>
        <v/>
      </c>
      <c r="G7420" s="184" t="str">
        <f t="shared" si="468"/>
        <v/>
      </c>
      <c r="H7420" s="184" t="str">
        <f t="shared" si="469"/>
        <v/>
      </c>
      <c r="L7420">
        <v>259.32575304209058</v>
      </c>
      <c r="R7420">
        <v>997.40674200000001</v>
      </c>
      <c r="S7420" t="s">
        <v>201</v>
      </c>
      <c r="T7420" s="221">
        <v>45413.313194444447</v>
      </c>
    </row>
    <row r="7421" spans="1:20" x14ac:dyDescent="0.35">
      <c r="A7421" t="s">
        <v>113</v>
      </c>
      <c r="B7421" t="s">
        <v>3</v>
      </c>
      <c r="C7421" t="s">
        <v>92</v>
      </c>
      <c r="D7421" s="29">
        <v>45772</v>
      </c>
      <c r="E7421" s="184" t="str">
        <f t="shared" si="466"/>
        <v/>
      </c>
      <c r="F7421" s="184" t="str">
        <f t="shared" si="467"/>
        <v/>
      </c>
      <c r="G7421" s="184" t="str">
        <f t="shared" si="468"/>
        <v/>
      </c>
      <c r="H7421" s="184" t="str">
        <f t="shared" si="469"/>
        <v/>
      </c>
      <c r="L7421">
        <v>259.32575304209058</v>
      </c>
      <c r="R7421">
        <v>997.40674200000001</v>
      </c>
      <c r="S7421" t="s">
        <v>201</v>
      </c>
      <c r="T7421" s="221">
        <v>45413.313194444447</v>
      </c>
    </row>
    <row r="7422" spans="1:20" x14ac:dyDescent="0.35">
      <c r="A7422" t="s">
        <v>113</v>
      </c>
      <c r="B7422" t="s">
        <v>3</v>
      </c>
      <c r="C7422" t="s">
        <v>92</v>
      </c>
      <c r="D7422" s="29">
        <v>45773</v>
      </c>
      <c r="E7422" s="184" t="str">
        <f t="shared" si="466"/>
        <v/>
      </c>
      <c r="F7422" s="184" t="str">
        <f t="shared" si="467"/>
        <v/>
      </c>
      <c r="G7422" s="184" t="str">
        <f t="shared" si="468"/>
        <v/>
      </c>
      <c r="H7422" s="184" t="str">
        <f t="shared" si="469"/>
        <v/>
      </c>
      <c r="L7422">
        <v>259.32575304209058</v>
      </c>
      <c r="R7422">
        <v>997.40674200000001</v>
      </c>
      <c r="S7422" t="s">
        <v>201</v>
      </c>
      <c r="T7422" s="221">
        <v>45413.313194444447</v>
      </c>
    </row>
    <row r="7423" spans="1:20" x14ac:dyDescent="0.35">
      <c r="A7423" t="s">
        <v>113</v>
      </c>
      <c r="B7423" t="s">
        <v>3</v>
      </c>
      <c r="C7423" t="s">
        <v>92</v>
      </c>
      <c r="D7423" s="29">
        <v>45774</v>
      </c>
      <c r="E7423" s="184" t="str">
        <f t="shared" si="466"/>
        <v/>
      </c>
      <c r="F7423" s="184" t="str">
        <f t="shared" si="467"/>
        <v/>
      </c>
      <c r="G7423" s="184" t="str">
        <f t="shared" si="468"/>
        <v/>
      </c>
      <c r="H7423" s="184" t="str">
        <f t="shared" si="469"/>
        <v/>
      </c>
      <c r="L7423">
        <v>259.32575304209058</v>
      </c>
      <c r="R7423">
        <v>997.40674200000001</v>
      </c>
      <c r="S7423" t="s">
        <v>201</v>
      </c>
      <c r="T7423" s="221">
        <v>45413.313194444447</v>
      </c>
    </row>
    <row r="7424" spans="1:20" x14ac:dyDescent="0.35">
      <c r="A7424" t="s">
        <v>113</v>
      </c>
      <c r="B7424" t="s">
        <v>3</v>
      </c>
      <c r="C7424" t="s">
        <v>92</v>
      </c>
      <c r="D7424" s="29">
        <v>45775</v>
      </c>
      <c r="E7424" s="184" t="str">
        <f t="shared" si="466"/>
        <v/>
      </c>
      <c r="F7424" s="184" t="str">
        <f t="shared" si="467"/>
        <v/>
      </c>
      <c r="G7424" s="184" t="str">
        <f t="shared" si="468"/>
        <v/>
      </c>
      <c r="H7424" s="184" t="str">
        <f t="shared" si="469"/>
        <v/>
      </c>
      <c r="L7424">
        <v>259.32575304209058</v>
      </c>
      <c r="R7424">
        <v>997.40674200000001</v>
      </c>
      <c r="S7424" t="s">
        <v>201</v>
      </c>
      <c r="T7424" s="221">
        <v>45413.313194444447</v>
      </c>
    </row>
    <row r="7425" spans="1:20" x14ac:dyDescent="0.35">
      <c r="A7425" t="s">
        <v>113</v>
      </c>
      <c r="B7425" t="s">
        <v>3</v>
      </c>
      <c r="C7425" t="s">
        <v>92</v>
      </c>
      <c r="D7425" s="29">
        <v>45776</v>
      </c>
      <c r="E7425" s="184" t="str">
        <f t="shared" si="466"/>
        <v/>
      </c>
      <c r="F7425" s="184" t="str">
        <f t="shared" si="467"/>
        <v/>
      </c>
      <c r="G7425" s="184" t="str">
        <f t="shared" si="468"/>
        <v/>
      </c>
      <c r="H7425" s="184" t="str">
        <f t="shared" si="469"/>
        <v/>
      </c>
      <c r="L7425">
        <v>259.32575304209058</v>
      </c>
      <c r="R7425">
        <v>997.40674200000001</v>
      </c>
      <c r="S7425" t="s">
        <v>201</v>
      </c>
      <c r="T7425" s="221">
        <v>45413.313194444447</v>
      </c>
    </row>
    <row r="7426" spans="1:20" x14ac:dyDescent="0.35">
      <c r="A7426" t="s">
        <v>113</v>
      </c>
      <c r="B7426" t="s">
        <v>3</v>
      </c>
      <c r="C7426" t="s">
        <v>92</v>
      </c>
      <c r="D7426" s="29">
        <v>45777</v>
      </c>
      <c r="E7426" s="184" t="str">
        <f t="shared" si="466"/>
        <v/>
      </c>
      <c r="F7426" s="184" t="str">
        <f t="shared" si="467"/>
        <v/>
      </c>
      <c r="G7426" s="184" t="str">
        <f t="shared" si="468"/>
        <v/>
      </c>
      <c r="H7426" s="184" t="str">
        <f t="shared" si="469"/>
        <v/>
      </c>
      <c r="L7426">
        <v>259.32575304209058</v>
      </c>
      <c r="R7426">
        <v>997.40674200000001</v>
      </c>
      <c r="S7426" t="s">
        <v>201</v>
      </c>
      <c r="T7426" s="221">
        <v>45413.313194444447</v>
      </c>
    </row>
    <row r="7427" spans="1:20" x14ac:dyDescent="0.35">
      <c r="A7427" t="s">
        <v>113</v>
      </c>
      <c r="B7427" t="s">
        <v>3</v>
      </c>
      <c r="C7427" t="s">
        <v>92</v>
      </c>
      <c r="D7427" s="29">
        <v>45778</v>
      </c>
      <c r="E7427" s="184" t="str">
        <f t="shared" si="466"/>
        <v/>
      </c>
      <c r="F7427" s="184" t="str">
        <f t="shared" si="467"/>
        <v/>
      </c>
      <c r="G7427" s="184" t="str">
        <f t="shared" si="468"/>
        <v/>
      </c>
      <c r="H7427" s="184" t="str">
        <f t="shared" si="469"/>
        <v/>
      </c>
      <c r="L7427">
        <v>259.32575304209058</v>
      </c>
      <c r="R7427">
        <v>997.40674200000001</v>
      </c>
      <c r="S7427" t="s">
        <v>201</v>
      </c>
      <c r="T7427" s="221">
        <v>45444.3125</v>
      </c>
    </row>
    <row r="7428" spans="1:20" x14ac:dyDescent="0.35">
      <c r="A7428" t="s">
        <v>113</v>
      </c>
      <c r="B7428" t="s">
        <v>3</v>
      </c>
      <c r="C7428" t="s">
        <v>92</v>
      </c>
      <c r="D7428" s="29">
        <v>45779</v>
      </c>
      <c r="E7428" s="184" t="str">
        <f t="shared" si="466"/>
        <v/>
      </c>
      <c r="F7428" s="184" t="str">
        <f t="shared" si="467"/>
        <v/>
      </c>
      <c r="G7428" s="184" t="str">
        <f t="shared" si="468"/>
        <v/>
      </c>
      <c r="H7428" s="184" t="str">
        <f t="shared" si="469"/>
        <v/>
      </c>
      <c r="L7428">
        <v>259.32575304209058</v>
      </c>
      <c r="R7428">
        <v>997.40674200000001</v>
      </c>
      <c r="S7428" t="s">
        <v>201</v>
      </c>
      <c r="T7428" s="221">
        <v>45444.313194444447</v>
      </c>
    </row>
    <row r="7429" spans="1:20" x14ac:dyDescent="0.35">
      <c r="A7429" t="s">
        <v>113</v>
      </c>
      <c r="B7429" t="s">
        <v>3</v>
      </c>
      <c r="C7429" t="s">
        <v>92</v>
      </c>
      <c r="D7429" s="29">
        <v>45780</v>
      </c>
      <c r="E7429" s="184" t="str">
        <f t="shared" si="466"/>
        <v/>
      </c>
      <c r="F7429" s="184" t="str">
        <f t="shared" si="467"/>
        <v/>
      </c>
      <c r="G7429" s="184" t="str">
        <f t="shared" si="468"/>
        <v/>
      </c>
      <c r="H7429" s="184" t="str">
        <f t="shared" si="469"/>
        <v/>
      </c>
      <c r="L7429">
        <v>259.32575304209058</v>
      </c>
      <c r="R7429">
        <v>997.40674200000001</v>
      </c>
      <c r="S7429" t="s">
        <v>201</v>
      </c>
      <c r="T7429" s="221">
        <v>45444.313194444447</v>
      </c>
    </row>
    <row r="7430" spans="1:20" x14ac:dyDescent="0.35">
      <c r="A7430" t="s">
        <v>113</v>
      </c>
      <c r="B7430" t="s">
        <v>3</v>
      </c>
      <c r="C7430" t="s">
        <v>92</v>
      </c>
      <c r="D7430" s="29">
        <v>45781</v>
      </c>
      <c r="E7430" s="184" t="str">
        <f t="shared" si="466"/>
        <v/>
      </c>
      <c r="F7430" s="184" t="str">
        <f t="shared" si="467"/>
        <v/>
      </c>
      <c r="G7430" s="184" t="str">
        <f t="shared" si="468"/>
        <v/>
      </c>
      <c r="H7430" s="184" t="str">
        <f t="shared" si="469"/>
        <v/>
      </c>
      <c r="L7430">
        <v>259.32575304209058</v>
      </c>
      <c r="R7430">
        <v>997.40674200000001</v>
      </c>
      <c r="S7430" t="s">
        <v>201</v>
      </c>
      <c r="T7430" s="221">
        <v>45444.313194444447</v>
      </c>
    </row>
    <row r="7431" spans="1:20" x14ac:dyDescent="0.35">
      <c r="A7431" t="s">
        <v>113</v>
      </c>
      <c r="B7431" t="s">
        <v>3</v>
      </c>
      <c r="C7431" t="s">
        <v>92</v>
      </c>
      <c r="D7431" s="29">
        <v>45782</v>
      </c>
      <c r="E7431" s="184" t="str">
        <f t="shared" si="466"/>
        <v/>
      </c>
      <c r="F7431" s="184" t="str">
        <f t="shared" si="467"/>
        <v/>
      </c>
      <c r="G7431" s="184" t="str">
        <f t="shared" si="468"/>
        <v/>
      </c>
      <c r="H7431" s="184" t="str">
        <f t="shared" si="469"/>
        <v/>
      </c>
      <c r="L7431">
        <v>259.32575304209058</v>
      </c>
      <c r="R7431">
        <v>997.40674200000001</v>
      </c>
      <c r="S7431" t="s">
        <v>201</v>
      </c>
      <c r="T7431" s="221">
        <v>45444.313194444447</v>
      </c>
    </row>
    <row r="7432" spans="1:20" x14ac:dyDescent="0.35">
      <c r="A7432" t="s">
        <v>113</v>
      </c>
      <c r="B7432" t="s">
        <v>3</v>
      </c>
      <c r="C7432" t="s">
        <v>92</v>
      </c>
      <c r="D7432" s="29">
        <v>45783</v>
      </c>
      <c r="E7432" s="184" t="str">
        <f t="shared" ref="E7432:E7495" si="470">IF(J7432="","",IF(L7432=0,0,IF(1-(J7432/L7432)&lt;0,"",1-(J7432/L7432))))</f>
        <v/>
      </c>
      <c r="F7432" s="184" t="str">
        <f t="shared" ref="F7432:F7495" si="471">IF(K7432="","",IF(L7432=0,0,IF(1-(K7432/L7432)&lt;0,"",1-(K7432/L7432))))</f>
        <v/>
      </c>
      <c r="G7432" s="184" t="str">
        <f t="shared" ref="G7432:G7495" si="472">IF(J7432="","",IF(1-(J7432/R7432)&lt;0,"",1-(J7432/R7432)))</f>
        <v/>
      </c>
      <c r="H7432" s="184" t="str">
        <f t="shared" ref="H7432:H7495" si="473">IF(K7432="","",IF(1-(K7432/R7432)&lt;0,"",1-(K7432/R7432)))</f>
        <v/>
      </c>
      <c r="L7432">
        <v>259.32575304209058</v>
      </c>
      <c r="R7432">
        <v>997.40674200000001</v>
      </c>
      <c r="S7432" t="s">
        <v>201</v>
      </c>
      <c r="T7432" s="221">
        <v>45444.313194444447</v>
      </c>
    </row>
    <row r="7433" spans="1:20" x14ac:dyDescent="0.35">
      <c r="A7433" t="s">
        <v>113</v>
      </c>
      <c r="B7433" t="s">
        <v>3</v>
      </c>
      <c r="C7433" t="s">
        <v>92</v>
      </c>
      <c r="D7433" s="29">
        <v>45784</v>
      </c>
      <c r="E7433" s="184" t="str">
        <f t="shared" si="470"/>
        <v/>
      </c>
      <c r="F7433" s="184" t="str">
        <f t="shared" si="471"/>
        <v/>
      </c>
      <c r="G7433" s="184" t="str">
        <f t="shared" si="472"/>
        <v/>
      </c>
      <c r="H7433" s="184" t="str">
        <f t="shared" si="473"/>
        <v/>
      </c>
      <c r="L7433">
        <v>259.32575304209058</v>
      </c>
      <c r="R7433">
        <v>997.40674200000001</v>
      </c>
      <c r="S7433" t="s">
        <v>201</v>
      </c>
      <c r="T7433" s="221">
        <v>45444.313194444447</v>
      </c>
    </row>
    <row r="7434" spans="1:20" x14ac:dyDescent="0.35">
      <c r="A7434" t="s">
        <v>113</v>
      </c>
      <c r="B7434" t="s">
        <v>3</v>
      </c>
      <c r="C7434" t="s">
        <v>92</v>
      </c>
      <c r="D7434" s="29">
        <v>45785</v>
      </c>
      <c r="E7434" s="184" t="str">
        <f t="shared" si="470"/>
        <v/>
      </c>
      <c r="F7434" s="184" t="str">
        <f t="shared" si="471"/>
        <v/>
      </c>
      <c r="G7434" s="184" t="str">
        <f t="shared" si="472"/>
        <v/>
      </c>
      <c r="H7434" s="184" t="str">
        <f t="shared" si="473"/>
        <v/>
      </c>
      <c r="L7434">
        <v>259.32575304209058</v>
      </c>
      <c r="R7434">
        <v>997.40674200000001</v>
      </c>
      <c r="S7434" t="s">
        <v>201</v>
      </c>
      <c r="T7434" s="221">
        <v>45444.313194444447</v>
      </c>
    </row>
    <row r="7435" spans="1:20" x14ac:dyDescent="0.35">
      <c r="A7435" t="s">
        <v>113</v>
      </c>
      <c r="B7435" t="s">
        <v>3</v>
      </c>
      <c r="C7435" t="s">
        <v>92</v>
      </c>
      <c r="D7435" s="29">
        <v>45786</v>
      </c>
      <c r="E7435" s="184" t="str">
        <f t="shared" si="470"/>
        <v/>
      </c>
      <c r="F7435" s="184" t="str">
        <f t="shared" si="471"/>
        <v/>
      </c>
      <c r="G7435" s="184" t="str">
        <f t="shared" si="472"/>
        <v/>
      </c>
      <c r="H7435" s="184" t="str">
        <f t="shared" si="473"/>
        <v/>
      </c>
      <c r="L7435">
        <v>259.32575304209058</v>
      </c>
      <c r="R7435">
        <v>997.40674200000001</v>
      </c>
      <c r="S7435" t="s">
        <v>201</v>
      </c>
      <c r="T7435" s="221">
        <v>45444.313194444447</v>
      </c>
    </row>
    <row r="7436" spans="1:20" x14ac:dyDescent="0.35">
      <c r="A7436" t="s">
        <v>113</v>
      </c>
      <c r="B7436" t="s">
        <v>3</v>
      </c>
      <c r="C7436" t="s">
        <v>92</v>
      </c>
      <c r="D7436" s="29">
        <v>45787</v>
      </c>
      <c r="E7436" s="184" t="str">
        <f t="shared" si="470"/>
        <v/>
      </c>
      <c r="F7436" s="184" t="str">
        <f t="shared" si="471"/>
        <v/>
      </c>
      <c r="G7436" s="184" t="str">
        <f t="shared" si="472"/>
        <v/>
      </c>
      <c r="H7436" s="184" t="str">
        <f t="shared" si="473"/>
        <v/>
      </c>
      <c r="L7436">
        <v>259.32575304209058</v>
      </c>
      <c r="R7436">
        <v>997.40674200000001</v>
      </c>
      <c r="S7436" t="s">
        <v>201</v>
      </c>
      <c r="T7436" s="221">
        <v>45444.313194444447</v>
      </c>
    </row>
    <row r="7437" spans="1:20" x14ac:dyDescent="0.35">
      <c r="A7437" t="s">
        <v>113</v>
      </c>
      <c r="B7437" t="s">
        <v>3</v>
      </c>
      <c r="C7437" t="s">
        <v>92</v>
      </c>
      <c r="D7437" s="29">
        <v>45788</v>
      </c>
      <c r="E7437" s="184" t="str">
        <f t="shared" si="470"/>
        <v/>
      </c>
      <c r="F7437" s="184" t="str">
        <f t="shared" si="471"/>
        <v/>
      </c>
      <c r="G7437" s="184" t="str">
        <f t="shared" si="472"/>
        <v/>
      </c>
      <c r="H7437" s="184" t="str">
        <f t="shared" si="473"/>
        <v/>
      </c>
      <c r="L7437">
        <v>259.32575304209058</v>
      </c>
      <c r="R7437">
        <v>997.40674200000001</v>
      </c>
      <c r="S7437" t="s">
        <v>201</v>
      </c>
      <c r="T7437" s="221">
        <v>45444.313194444447</v>
      </c>
    </row>
    <row r="7438" spans="1:20" x14ac:dyDescent="0.35">
      <c r="A7438" t="s">
        <v>113</v>
      </c>
      <c r="B7438" t="s">
        <v>3</v>
      </c>
      <c r="C7438" t="s">
        <v>92</v>
      </c>
      <c r="D7438" s="29">
        <v>45789</v>
      </c>
      <c r="E7438" s="184" t="str">
        <f t="shared" si="470"/>
        <v/>
      </c>
      <c r="F7438" s="184" t="str">
        <f t="shared" si="471"/>
        <v/>
      </c>
      <c r="G7438" s="184" t="str">
        <f t="shared" si="472"/>
        <v/>
      </c>
      <c r="H7438" s="184" t="str">
        <f t="shared" si="473"/>
        <v/>
      </c>
      <c r="L7438">
        <v>259.32575304209058</v>
      </c>
      <c r="R7438">
        <v>997.40674200000001</v>
      </c>
      <c r="S7438" t="s">
        <v>201</v>
      </c>
      <c r="T7438" s="221">
        <v>45444.313194444447</v>
      </c>
    </row>
    <row r="7439" spans="1:20" x14ac:dyDescent="0.35">
      <c r="A7439" t="s">
        <v>113</v>
      </c>
      <c r="B7439" t="s">
        <v>3</v>
      </c>
      <c r="C7439" t="s">
        <v>92</v>
      </c>
      <c r="D7439" s="29">
        <v>45790</v>
      </c>
      <c r="E7439" s="184" t="str">
        <f t="shared" si="470"/>
        <v/>
      </c>
      <c r="F7439" s="184" t="str">
        <f t="shared" si="471"/>
        <v/>
      </c>
      <c r="G7439" s="184" t="str">
        <f t="shared" si="472"/>
        <v/>
      </c>
      <c r="H7439" s="184" t="str">
        <f t="shared" si="473"/>
        <v/>
      </c>
      <c r="L7439">
        <v>259.32575304209058</v>
      </c>
      <c r="R7439">
        <v>997.40674200000001</v>
      </c>
      <c r="S7439" t="s">
        <v>201</v>
      </c>
      <c r="T7439" s="221">
        <v>45444.313194444447</v>
      </c>
    </row>
    <row r="7440" spans="1:20" x14ac:dyDescent="0.35">
      <c r="A7440" t="s">
        <v>113</v>
      </c>
      <c r="B7440" t="s">
        <v>3</v>
      </c>
      <c r="C7440" t="s">
        <v>92</v>
      </c>
      <c r="D7440" s="29">
        <v>45791</v>
      </c>
      <c r="E7440" s="184" t="str">
        <f t="shared" si="470"/>
        <v/>
      </c>
      <c r="F7440" s="184" t="str">
        <f t="shared" si="471"/>
        <v/>
      </c>
      <c r="G7440" s="184" t="str">
        <f t="shared" si="472"/>
        <v/>
      </c>
      <c r="H7440" s="184" t="str">
        <f t="shared" si="473"/>
        <v/>
      </c>
      <c r="L7440">
        <v>259.32575304209058</v>
      </c>
      <c r="R7440">
        <v>997.40674200000001</v>
      </c>
      <c r="S7440" t="s">
        <v>201</v>
      </c>
      <c r="T7440" s="221">
        <v>45444.313194444447</v>
      </c>
    </row>
    <row r="7441" spans="1:20" x14ac:dyDescent="0.35">
      <c r="A7441" t="s">
        <v>113</v>
      </c>
      <c r="B7441" t="s">
        <v>3</v>
      </c>
      <c r="C7441" t="s">
        <v>92</v>
      </c>
      <c r="D7441" s="29">
        <v>45792</v>
      </c>
      <c r="E7441" s="184" t="str">
        <f t="shared" si="470"/>
        <v/>
      </c>
      <c r="F7441" s="184" t="str">
        <f t="shared" si="471"/>
        <v/>
      </c>
      <c r="G7441" s="184" t="str">
        <f t="shared" si="472"/>
        <v/>
      </c>
      <c r="H7441" s="184" t="str">
        <f t="shared" si="473"/>
        <v/>
      </c>
      <c r="L7441">
        <v>259.32575304209058</v>
      </c>
      <c r="R7441">
        <v>997.40674200000001</v>
      </c>
      <c r="S7441" t="s">
        <v>201</v>
      </c>
      <c r="T7441" s="221">
        <v>45444.313194444447</v>
      </c>
    </row>
    <row r="7442" spans="1:20" x14ac:dyDescent="0.35">
      <c r="A7442" t="s">
        <v>113</v>
      </c>
      <c r="B7442" t="s">
        <v>3</v>
      </c>
      <c r="C7442" t="s">
        <v>92</v>
      </c>
      <c r="D7442" s="29">
        <v>45793</v>
      </c>
      <c r="E7442" s="184" t="str">
        <f t="shared" si="470"/>
        <v/>
      </c>
      <c r="F7442" s="184" t="str">
        <f t="shared" si="471"/>
        <v/>
      </c>
      <c r="G7442" s="184" t="str">
        <f t="shared" si="472"/>
        <v/>
      </c>
      <c r="H7442" s="184" t="str">
        <f t="shared" si="473"/>
        <v/>
      </c>
      <c r="L7442">
        <v>259.32575304209058</v>
      </c>
      <c r="R7442">
        <v>997.40674200000001</v>
      </c>
      <c r="S7442" t="s">
        <v>201</v>
      </c>
      <c r="T7442" s="221">
        <v>45444.313194444447</v>
      </c>
    </row>
    <row r="7443" spans="1:20" x14ac:dyDescent="0.35">
      <c r="A7443" t="s">
        <v>113</v>
      </c>
      <c r="B7443" t="s">
        <v>3</v>
      </c>
      <c r="C7443" t="s">
        <v>92</v>
      </c>
      <c r="D7443" s="29">
        <v>45794</v>
      </c>
      <c r="E7443" s="184" t="str">
        <f t="shared" si="470"/>
        <v/>
      </c>
      <c r="F7443" s="184" t="str">
        <f t="shared" si="471"/>
        <v/>
      </c>
      <c r="G7443" s="184" t="str">
        <f t="shared" si="472"/>
        <v/>
      </c>
      <c r="H7443" s="184" t="str">
        <f t="shared" si="473"/>
        <v/>
      </c>
      <c r="L7443">
        <v>259.32575304209058</v>
      </c>
      <c r="R7443">
        <v>997.40674200000001</v>
      </c>
      <c r="S7443" t="s">
        <v>201</v>
      </c>
      <c r="T7443" s="221">
        <v>45444.313194444447</v>
      </c>
    </row>
    <row r="7444" spans="1:20" x14ac:dyDescent="0.35">
      <c r="A7444" t="s">
        <v>113</v>
      </c>
      <c r="B7444" t="s">
        <v>3</v>
      </c>
      <c r="C7444" t="s">
        <v>92</v>
      </c>
      <c r="D7444" s="29">
        <v>45795</v>
      </c>
      <c r="E7444" s="184" t="str">
        <f t="shared" si="470"/>
        <v/>
      </c>
      <c r="F7444" s="184" t="str">
        <f t="shared" si="471"/>
        <v/>
      </c>
      <c r="G7444" s="184" t="str">
        <f t="shared" si="472"/>
        <v/>
      </c>
      <c r="H7444" s="184" t="str">
        <f t="shared" si="473"/>
        <v/>
      </c>
      <c r="L7444">
        <v>259.32575304209058</v>
      </c>
      <c r="R7444">
        <v>997.40674200000001</v>
      </c>
      <c r="S7444" t="s">
        <v>201</v>
      </c>
      <c r="T7444" s="221">
        <v>45444.313194444447</v>
      </c>
    </row>
    <row r="7445" spans="1:20" x14ac:dyDescent="0.35">
      <c r="A7445" t="s">
        <v>113</v>
      </c>
      <c r="B7445" t="s">
        <v>3</v>
      </c>
      <c r="C7445" t="s">
        <v>92</v>
      </c>
      <c r="D7445" s="29">
        <v>45796</v>
      </c>
      <c r="E7445" s="184" t="str">
        <f t="shared" si="470"/>
        <v/>
      </c>
      <c r="F7445" s="184" t="str">
        <f t="shared" si="471"/>
        <v/>
      </c>
      <c r="G7445" s="184" t="str">
        <f t="shared" si="472"/>
        <v/>
      </c>
      <c r="H7445" s="184" t="str">
        <f t="shared" si="473"/>
        <v/>
      </c>
      <c r="L7445">
        <v>259.32575304209058</v>
      </c>
      <c r="R7445">
        <v>997.40674200000001</v>
      </c>
      <c r="S7445" t="s">
        <v>201</v>
      </c>
      <c r="T7445" s="221">
        <v>45444.313194444447</v>
      </c>
    </row>
    <row r="7446" spans="1:20" x14ac:dyDescent="0.35">
      <c r="A7446" t="s">
        <v>113</v>
      </c>
      <c r="B7446" t="s">
        <v>3</v>
      </c>
      <c r="C7446" t="s">
        <v>92</v>
      </c>
      <c r="D7446" s="29">
        <v>45797</v>
      </c>
      <c r="E7446" s="184" t="str">
        <f t="shared" si="470"/>
        <v/>
      </c>
      <c r="F7446" s="184" t="str">
        <f t="shared" si="471"/>
        <v/>
      </c>
      <c r="G7446" s="184" t="str">
        <f t="shared" si="472"/>
        <v/>
      </c>
      <c r="H7446" s="184" t="str">
        <f t="shared" si="473"/>
        <v/>
      </c>
      <c r="L7446">
        <v>259.32575304209058</v>
      </c>
      <c r="R7446">
        <v>997.40674200000001</v>
      </c>
      <c r="S7446" t="s">
        <v>201</v>
      </c>
      <c r="T7446" s="221">
        <v>45444.313194444447</v>
      </c>
    </row>
    <row r="7447" spans="1:20" x14ac:dyDescent="0.35">
      <c r="A7447" t="s">
        <v>113</v>
      </c>
      <c r="B7447" t="s">
        <v>3</v>
      </c>
      <c r="C7447" t="s">
        <v>92</v>
      </c>
      <c r="D7447" s="29">
        <v>45798</v>
      </c>
      <c r="E7447" s="184" t="str">
        <f t="shared" si="470"/>
        <v/>
      </c>
      <c r="F7447" s="184" t="str">
        <f t="shared" si="471"/>
        <v/>
      </c>
      <c r="G7447" s="184" t="str">
        <f t="shared" si="472"/>
        <v/>
      </c>
      <c r="H7447" s="184" t="str">
        <f t="shared" si="473"/>
        <v/>
      </c>
      <c r="L7447">
        <v>259.32575304209058</v>
      </c>
      <c r="R7447">
        <v>997.40674200000001</v>
      </c>
      <c r="S7447" t="s">
        <v>201</v>
      </c>
      <c r="T7447" s="221">
        <v>45444.313194444447</v>
      </c>
    </row>
    <row r="7448" spans="1:20" x14ac:dyDescent="0.35">
      <c r="A7448" t="s">
        <v>113</v>
      </c>
      <c r="B7448" t="s">
        <v>3</v>
      </c>
      <c r="C7448" t="s">
        <v>92</v>
      </c>
      <c r="D7448" s="29">
        <v>45799</v>
      </c>
      <c r="E7448" s="184" t="str">
        <f t="shared" si="470"/>
        <v/>
      </c>
      <c r="F7448" s="184" t="str">
        <f t="shared" si="471"/>
        <v/>
      </c>
      <c r="G7448" s="184" t="str">
        <f t="shared" si="472"/>
        <v/>
      </c>
      <c r="H7448" s="184" t="str">
        <f t="shared" si="473"/>
        <v/>
      </c>
      <c r="L7448">
        <v>259.32575304209058</v>
      </c>
      <c r="R7448">
        <v>997.40674200000001</v>
      </c>
      <c r="S7448" t="s">
        <v>201</v>
      </c>
      <c r="T7448" s="221">
        <v>45444.313194444447</v>
      </c>
    </row>
    <row r="7449" spans="1:20" x14ac:dyDescent="0.35">
      <c r="A7449" t="s">
        <v>113</v>
      </c>
      <c r="B7449" t="s">
        <v>3</v>
      </c>
      <c r="C7449" t="s">
        <v>92</v>
      </c>
      <c r="D7449" s="29">
        <v>45800</v>
      </c>
      <c r="E7449" s="184" t="str">
        <f t="shared" si="470"/>
        <v/>
      </c>
      <c r="F7449" s="184" t="str">
        <f t="shared" si="471"/>
        <v/>
      </c>
      <c r="G7449" s="184" t="str">
        <f t="shared" si="472"/>
        <v/>
      </c>
      <c r="H7449" s="184" t="str">
        <f t="shared" si="473"/>
        <v/>
      </c>
      <c r="L7449">
        <v>259.32575304209058</v>
      </c>
      <c r="R7449">
        <v>997.40674200000001</v>
      </c>
      <c r="S7449" t="s">
        <v>201</v>
      </c>
      <c r="T7449" s="221">
        <v>45444.313194444447</v>
      </c>
    </row>
    <row r="7450" spans="1:20" x14ac:dyDescent="0.35">
      <c r="A7450" t="s">
        <v>113</v>
      </c>
      <c r="B7450" t="s">
        <v>3</v>
      </c>
      <c r="C7450" t="s">
        <v>92</v>
      </c>
      <c r="D7450" s="29">
        <v>45801</v>
      </c>
      <c r="E7450" s="184" t="str">
        <f t="shared" si="470"/>
        <v/>
      </c>
      <c r="F7450" s="184" t="str">
        <f t="shared" si="471"/>
        <v/>
      </c>
      <c r="G7450" s="184" t="str">
        <f t="shared" si="472"/>
        <v/>
      </c>
      <c r="H7450" s="184" t="str">
        <f t="shared" si="473"/>
        <v/>
      </c>
      <c r="L7450">
        <v>259.32575304209058</v>
      </c>
      <c r="R7450">
        <v>997.40674200000001</v>
      </c>
      <c r="S7450" t="s">
        <v>201</v>
      </c>
      <c r="T7450" s="221">
        <v>45444.313194444447</v>
      </c>
    </row>
    <row r="7451" spans="1:20" x14ac:dyDescent="0.35">
      <c r="A7451" t="s">
        <v>113</v>
      </c>
      <c r="B7451" t="s">
        <v>3</v>
      </c>
      <c r="C7451" t="s">
        <v>92</v>
      </c>
      <c r="D7451" s="29">
        <v>45802</v>
      </c>
      <c r="E7451" s="184" t="str">
        <f t="shared" si="470"/>
        <v/>
      </c>
      <c r="F7451" s="184" t="str">
        <f t="shared" si="471"/>
        <v/>
      </c>
      <c r="G7451" s="184" t="str">
        <f t="shared" si="472"/>
        <v/>
      </c>
      <c r="H7451" s="184" t="str">
        <f t="shared" si="473"/>
        <v/>
      </c>
      <c r="L7451">
        <v>259.32575304209058</v>
      </c>
      <c r="R7451">
        <v>997.40674200000001</v>
      </c>
      <c r="S7451" t="s">
        <v>201</v>
      </c>
      <c r="T7451" s="221">
        <v>45444.313194444447</v>
      </c>
    </row>
    <row r="7452" spans="1:20" x14ac:dyDescent="0.35">
      <c r="A7452" t="s">
        <v>113</v>
      </c>
      <c r="B7452" t="s">
        <v>3</v>
      </c>
      <c r="C7452" t="s">
        <v>92</v>
      </c>
      <c r="D7452" s="29">
        <v>45803</v>
      </c>
      <c r="E7452" s="184" t="str">
        <f t="shared" si="470"/>
        <v/>
      </c>
      <c r="F7452" s="184" t="str">
        <f t="shared" si="471"/>
        <v/>
      </c>
      <c r="G7452" s="184" t="str">
        <f t="shared" si="472"/>
        <v/>
      </c>
      <c r="H7452" s="184" t="str">
        <f t="shared" si="473"/>
        <v/>
      </c>
      <c r="L7452">
        <v>259.32575304209058</v>
      </c>
      <c r="R7452">
        <v>997.40674200000001</v>
      </c>
      <c r="S7452" t="s">
        <v>201</v>
      </c>
      <c r="T7452" s="221">
        <v>45444.313194444447</v>
      </c>
    </row>
    <row r="7453" spans="1:20" x14ac:dyDescent="0.35">
      <c r="A7453" t="s">
        <v>113</v>
      </c>
      <c r="B7453" t="s">
        <v>3</v>
      </c>
      <c r="C7453" t="s">
        <v>92</v>
      </c>
      <c r="D7453" s="29">
        <v>45804</v>
      </c>
      <c r="E7453" s="184" t="str">
        <f t="shared" si="470"/>
        <v/>
      </c>
      <c r="F7453" s="184" t="str">
        <f t="shared" si="471"/>
        <v/>
      </c>
      <c r="G7453" s="184" t="str">
        <f t="shared" si="472"/>
        <v/>
      </c>
      <c r="H7453" s="184" t="str">
        <f t="shared" si="473"/>
        <v/>
      </c>
      <c r="L7453">
        <v>259.32575304209058</v>
      </c>
      <c r="R7453">
        <v>997.40674200000001</v>
      </c>
      <c r="S7453" t="s">
        <v>201</v>
      </c>
      <c r="T7453" s="221">
        <v>45444.313194444447</v>
      </c>
    </row>
    <row r="7454" spans="1:20" x14ac:dyDescent="0.35">
      <c r="A7454" t="s">
        <v>113</v>
      </c>
      <c r="B7454" t="s">
        <v>3</v>
      </c>
      <c r="C7454" t="s">
        <v>92</v>
      </c>
      <c r="D7454" s="29">
        <v>45805</v>
      </c>
      <c r="E7454" s="184" t="str">
        <f t="shared" si="470"/>
        <v/>
      </c>
      <c r="F7454" s="184" t="str">
        <f t="shared" si="471"/>
        <v/>
      </c>
      <c r="G7454" s="184" t="str">
        <f t="shared" si="472"/>
        <v/>
      </c>
      <c r="H7454" s="184" t="str">
        <f t="shared" si="473"/>
        <v/>
      </c>
      <c r="L7454">
        <v>259.32575304209058</v>
      </c>
      <c r="R7454">
        <v>997.40674200000001</v>
      </c>
      <c r="S7454" t="s">
        <v>201</v>
      </c>
      <c r="T7454" s="221">
        <v>45444.313194444447</v>
      </c>
    </row>
    <row r="7455" spans="1:20" x14ac:dyDescent="0.35">
      <c r="A7455" t="s">
        <v>113</v>
      </c>
      <c r="B7455" t="s">
        <v>3</v>
      </c>
      <c r="C7455" t="s">
        <v>92</v>
      </c>
      <c r="D7455" s="29">
        <v>45806</v>
      </c>
      <c r="E7455" s="184" t="str">
        <f t="shared" si="470"/>
        <v/>
      </c>
      <c r="F7455" s="184" t="str">
        <f t="shared" si="471"/>
        <v/>
      </c>
      <c r="G7455" s="184" t="str">
        <f t="shared" si="472"/>
        <v/>
      </c>
      <c r="H7455" s="184" t="str">
        <f t="shared" si="473"/>
        <v/>
      </c>
      <c r="L7455">
        <v>259.32575304209058</v>
      </c>
      <c r="R7455">
        <v>997.40674200000001</v>
      </c>
      <c r="S7455" t="s">
        <v>201</v>
      </c>
      <c r="T7455" s="221">
        <v>45444.313194444447</v>
      </c>
    </row>
    <row r="7456" spans="1:20" x14ac:dyDescent="0.35">
      <c r="A7456" t="s">
        <v>113</v>
      </c>
      <c r="B7456" t="s">
        <v>3</v>
      </c>
      <c r="C7456" t="s">
        <v>92</v>
      </c>
      <c r="D7456" s="29">
        <v>45807</v>
      </c>
      <c r="E7456" s="184" t="str">
        <f t="shared" si="470"/>
        <v/>
      </c>
      <c r="F7456" s="184" t="str">
        <f t="shared" si="471"/>
        <v/>
      </c>
      <c r="G7456" s="184" t="str">
        <f t="shared" si="472"/>
        <v/>
      </c>
      <c r="H7456" s="184" t="str">
        <f t="shared" si="473"/>
        <v/>
      </c>
      <c r="L7456">
        <v>259.32575304209058</v>
      </c>
      <c r="R7456">
        <v>997.40674200000001</v>
      </c>
      <c r="S7456" t="s">
        <v>201</v>
      </c>
      <c r="T7456" s="221">
        <v>45444.313194444447</v>
      </c>
    </row>
    <row r="7457" spans="1:20" x14ac:dyDescent="0.35">
      <c r="A7457" t="s">
        <v>113</v>
      </c>
      <c r="B7457" t="s">
        <v>3</v>
      </c>
      <c r="C7457" t="s">
        <v>92</v>
      </c>
      <c r="D7457" s="29">
        <v>45808</v>
      </c>
      <c r="E7457" s="184" t="str">
        <f t="shared" si="470"/>
        <v/>
      </c>
      <c r="F7457" s="184" t="str">
        <f t="shared" si="471"/>
        <v/>
      </c>
      <c r="G7457" s="184" t="str">
        <f t="shared" si="472"/>
        <v/>
      </c>
      <c r="H7457" s="184" t="str">
        <f t="shared" si="473"/>
        <v/>
      </c>
      <c r="L7457">
        <v>259.32575304209058</v>
      </c>
      <c r="R7457">
        <v>997.40674200000001</v>
      </c>
      <c r="S7457" t="s">
        <v>201</v>
      </c>
      <c r="T7457" s="221">
        <v>45444.313194444447</v>
      </c>
    </row>
    <row r="7458" spans="1:20" x14ac:dyDescent="0.35">
      <c r="A7458" t="s">
        <v>113</v>
      </c>
      <c r="B7458" t="s">
        <v>3</v>
      </c>
      <c r="C7458" t="s">
        <v>92</v>
      </c>
      <c r="D7458" s="29">
        <v>45809</v>
      </c>
      <c r="E7458" s="184" t="str">
        <f t="shared" si="470"/>
        <v/>
      </c>
      <c r="F7458" s="184" t="str">
        <f t="shared" si="471"/>
        <v/>
      </c>
      <c r="G7458" s="184" t="str">
        <f t="shared" si="472"/>
        <v/>
      </c>
      <c r="H7458" s="184" t="str">
        <f t="shared" si="473"/>
        <v/>
      </c>
      <c r="L7458">
        <v>259.32575304209058</v>
      </c>
      <c r="R7458">
        <v>997.40674200000001</v>
      </c>
      <c r="S7458" t="s">
        <v>201</v>
      </c>
      <c r="T7458" s="221">
        <v>45474.313194444447</v>
      </c>
    </row>
    <row r="7459" spans="1:20" x14ac:dyDescent="0.35">
      <c r="A7459" t="s">
        <v>113</v>
      </c>
      <c r="B7459" t="s">
        <v>3</v>
      </c>
      <c r="C7459" t="s">
        <v>92</v>
      </c>
      <c r="D7459" s="29">
        <v>45810</v>
      </c>
      <c r="E7459" s="184" t="str">
        <f t="shared" si="470"/>
        <v/>
      </c>
      <c r="F7459" s="184" t="str">
        <f t="shared" si="471"/>
        <v/>
      </c>
      <c r="G7459" s="184" t="str">
        <f t="shared" si="472"/>
        <v/>
      </c>
      <c r="H7459" s="184" t="str">
        <f t="shared" si="473"/>
        <v/>
      </c>
      <c r="L7459">
        <v>259.32575304209058</v>
      </c>
      <c r="R7459">
        <v>997.40674200000001</v>
      </c>
      <c r="S7459" t="s">
        <v>201</v>
      </c>
      <c r="T7459" s="221">
        <v>45474.313194444447</v>
      </c>
    </row>
    <row r="7460" spans="1:20" x14ac:dyDescent="0.35">
      <c r="A7460" t="s">
        <v>113</v>
      </c>
      <c r="B7460" t="s">
        <v>3</v>
      </c>
      <c r="C7460" t="s">
        <v>92</v>
      </c>
      <c r="D7460" s="29">
        <v>45811</v>
      </c>
      <c r="E7460" s="184" t="str">
        <f t="shared" si="470"/>
        <v/>
      </c>
      <c r="F7460" s="184" t="str">
        <f t="shared" si="471"/>
        <v/>
      </c>
      <c r="G7460" s="184" t="str">
        <f t="shared" si="472"/>
        <v/>
      </c>
      <c r="H7460" s="184" t="str">
        <f t="shared" si="473"/>
        <v/>
      </c>
      <c r="L7460">
        <v>259.32575304209058</v>
      </c>
      <c r="R7460">
        <v>997.40674200000001</v>
      </c>
      <c r="S7460" t="s">
        <v>201</v>
      </c>
      <c r="T7460" s="221">
        <v>45474.313194444447</v>
      </c>
    </row>
    <row r="7461" spans="1:20" x14ac:dyDescent="0.35">
      <c r="A7461" t="s">
        <v>113</v>
      </c>
      <c r="B7461" t="s">
        <v>3</v>
      </c>
      <c r="C7461" t="s">
        <v>92</v>
      </c>
      <c r="D7461" s="29">
        <v>45812</v>
      </c>
      <c r="E7461" s="184" t="str">
        <f t="shared" si="470"/>
        <v/>
      </c>
      <c r="F7461" s="184" t="str">
        <f t="shared" si="471"/>
        <v/>
      </c>
      <c r="G7461" s="184" t="str">
        <f t="shared" si="472"/>
        <v/>
      </c>
      <c r="H7461" s="184" t="str">
        <f t="shared" si="473"/>
        <v/>
      </c>
      <c r="L7461">
        <v>259.32575304209058</v>
      </c>
      <c r="R7461">
        <v>997.40674200000001</v>
      </c>
      <c r="S7461" t="s">
        <v>201</v>
      </c>
      <c r="T7461" s="221">
        <v>45474.313194444447</v>
      </c>
    </row>
    <row r="7462" spans="1:20" x14ac:dyDescent="0.35">
      <c r="A7462" t="s">
        <v>113</v>
      </c>
      <c r="B7462" t="s">
        <v>3</v>
      </c>
      <c r="C7462" t="s">
        <v>92</v>
      </c>
      <c r="D7462" s="29">
        <v>45813</v>
      </c>
      <c r="E7462" s="184" t="str">
        <f t="shared" si="470"/>
        <v/>
      </c>
      <c r="F7462" s="184" t="str">
        <f t="shared" si="471"/>
        <v/>
      </c>
      <c r="G7462" s="184" t="str">
        <f t="shared" si="472"/>
        <v/>
      </c>
      <c r="H7462" s="184" t="str">
        <f t="shared" si="473"/>
        <v/>
      </c>
      <c r="L7462">
        <v>259.32575304209058</v>
      </c>
      <c r="R7462">
        <v>997.40674200000001</v>
      </c>
      <c r="S7462" t="s">
        <v>201</v>
      </c>
      <c r="T7462" s="221">
        <v>45474.313194444447</v>
      </c>
    </row>
    <row r="7463" spans="1:20" x14ac:dyDescent="0.35">
      <c r="A7463" t="s">
        <v>113</v>
      </c>
      <c r="B7463" t="s">
        <v>3</v>
      </c>
      <c r="C7463" t="s">
        <v>92</v>
      </c>
      <c r="D7463" s="29">
        <v>45814</v>
      </c>
      <c r="E7463" s="184" t="str">
        <f t="shared" si="470"/>
        <v/>
      </c>
      <c r="F7463" s="184" t="str">
        <f t="shared" si="471"/>
        <v/>
      </c>
      <c r="G7463" s="184" t="str">
        <f t="shared" si="472"/>
        <v/>
      </c>
      <c r="H7463" s="184" t="str">
        <f t="shared" si="473"/>
        <v/>
      </c>
      <c r="L7463">
        <v>259.32575304209058</v>
      </c>
      <c r="R7463">
        <v>997.40674200000001</v>
      </c>
      <c r="S7463" t="s">
        <v>201</v>
      </c>
      <c r="T7463" s="221">
        <v>45474.313194444447</v>
      </c>
    </row>
    <row r="7464" spans="1:20" x14ac:dyDescent="0.35">
      <c r="A7464" t="s">
        <v>113</v>
      </c>
      <c r="B7464" t="s">
        <v>3</v>
      </c>
      <c r="C7464" t="s">
        <v>92</v>
      </c>
      <c r="D7464" s="29">
        <v>45815</v>
      </c>
      <c r="E7464" s="184" t="str">
        <f t="shared" si="470"/>
        <v/>
      </c>
      <c r="F7464" s="184" t="str">
        <f t="shared" si="471"/>
        <v/>
      </c>
      <c r="G7464" s="184" t="str">
        <f t="shared" si="472"/>
        <v/>
      </c>
      <c r="H7464" s="184" t="str">
        <f t="shared" si="473"/>
        <v/>
      </c>
      <c r="L7464">
        <v>259.32575304209058</v>
      </c>
      <c r="R7464">
        <v>997.40674200000001</v>
      </c>
      <c r="S7464" t="s">
        <v>201</v>
      </c>
      <c r="T7464" s="221">
        <v>45474.313194444447</v>
      </c>
    </row>
    <row r="7465" spans="1:20" x14ac:dyDescent="0.35">
      <c r="A7465" t="s">
        <v>113</v>
      </c>
      <c r="B7465" t="s">
        <v>3</v>
      </c>
      <c r="C7465" t="s">
        <v>92</v>
      </c>
      <c r="D7465" s="29">
        <v>45816</v>
      </c>
      <c r="E7465" s="184" t="str">
        <f t="shared" si="470"/>
        <v/>
      </c>
      <c r="F7465" s="184" t="str">
        <f t="shared" si="471"/>
        <v/>
      </c>
      <c r="G7465" s="184" t="str">
        <f t="shared" si="472"/>
        <v/>
      </c>
      <c r="H7465" s="184" t="str">
        <f t="shared" si="473"/>
        <v/>
      </c>
      <c r="L7465">
        <v>259.32575304209058</v>
      </c>
      <c r="R7465">
        <v>997.40674200000001</v>
      </c>
      <c r="S7465" t="s">
        <v>201</v>
      </c>
      <c r="T7465" s="221">
        <v>45474.313194444447</v>
      </c>
    </row>
    <row r="7466" spans="1:20" x14ac:dyDescent="0.35">
      <c r="A7466" t="s">
        <v>113</v>
      </c>
      <c r="B7466" t="s">
        <v>3</v>
      </c>
      <c r="C7466" t="s">
        <v>92</v>
      </c>
      <c r="D7466" s="29">
        <v>45817</v>
      </c>
      <c r="E7466" s="184" t="str">
        <f t="shared" si="470"/>
        <v/>
      </c>
      <c r="F7466" s="184" t="str">
        <f t="shared" si="471"/>
        <v/>
      </c>
      <c r="G7466" s="184" t="str">
        <f t="shared" si="472"/>
        <v/>
      </c>
      <c r="H7466" s="184" t="str">
        <f t="shared" si="473"/>
        <v/>
      </c>
      <c r="L7466">
        <v>259.32575304209058</v>
      </c>
      <c r="R7466">
        <v>997.40674200000001</v>
      </c>
      <c r="S7466" t="s">
        <v>201</v>
      </c>
      <c r="T7466" s="221">
        <v>45474.313194444447</v>
      </c>
    </row>
    <row r="7467" spans="1:20" x14ac:dyDescent="0.35">
      <c r="A7467" t="s">
        <v>113</v>
      </c>
      <c r="B7467" t="s">
        <v>3</v>
      </c>
      <c r="C7467" t="s">
        <v>92</v>
      </c>
      <c r="D7467" s="29">
        <v>45818</v>
      </c>
      <c r="E7467" s="184" t="str">
        <f t="shared" si="470"/>
        <v/>
      </c>
      <c r="F7467" s="184" t="str">
        <f t="shared" si="471"/>
        <v/>
      </c>
      <c r="G7467" s="184" t="str">
        <f t="shared" si="472"/>
        <v/>
      </c>
      <c r="H7467" s="184" t="str">
        <f t="shared" si="473"/>
        <v/>
      </c>
      <c r="L7467">
        <v>259.32575304209058</v>
      </c>
      <c r="R7467">
        <v>997.40674200000001</v>
      </c>
      <c r="S7467" t="s">
        <v>201</v>
      </c>
      <c r="T7467" s="221">
        <v>45474.313194444447</v>
      </c>
    </row>
    <row r="7468" spans="1:20" x14ac:dyDescent="0.35">
      <c r="A7468" t="s">
        <v>113</v>
      </c>
      <c r="B7468" t="s">
        <v>3</v>
      </c>
      <c r="C7468" t="s">
        <v>92</v>
      </c>
      <c r="D7468" s="29">
        <v>45819</v>
      </c>
      <c r="E7468" s="184" t="str">
        <f t="shared" si="470"/>
        <v/>
      </c>
      <c r="F7468" s="184" t="str">
        <f t="shared" si="471"/>
        <v/>
      </c>
      <c r="G7468" s="184" t="str">
        <f t="shared" si="472"/>
        <v/>
      </c>
      <c r="H7468" s="184" t="str">
        <f t="shared" si="473"/>
        <v/>
      </c>
      <c r="L7468">
        <v>259.32575304209058</v>
      </c>
      <c r="R7468">
        <v>997.40674200000001</v>
      </c>
      <c r="S7468" t="s">
        <v>201</v>
      </c>
      <c r="T7468" s="221">
        <v>45474.313194444447</v>
      </c>
    </row>
    <row r="7469" spans="1:20" x14ac:dyDescent="0.35">
      <c r="A7469" t="s">
        <v>113</v>
      </c>
      <c r="B7469" t="s">
        <v>3</v>
      </c>
      <c r="C7469" t="s">
        <v>92</v>
      </c>
      <c r="D7469" s="29">
        <v>45820</v>
      </c>
      <c r="E7469" s="184" t="str">
        <f t="shared" si="470"/>
        <v/>
      </c>
      <c r="F7469" s="184" t="str">
        <f t="shared" si="471"/>
        <v/>
      </c>
      <c r="G7469" s="184" t="str">
        <f t="shared" si="472"/>
        <v/>
      </c>
      <c r="H7469" s="184" t="str">
        <f t="shared" si="473"/>
        <v/>
      </c>
      <c r="L7469">
        <v>259.32575304209058</v>
      </c>
      <c r="R7469">
        <v>997.40674200000001</v>
      </c>
      <c r="S7469" t="s">
        <v>201</v>
      </c>
      <c r="T7469" s="221">
        <v>45474.313194444447</v>
      </c>
    </row>
    <row r="7470" spans="1:20" x14ac:dyDescent="0.35">
      <c r="A7470" t="s">
        <v>113</v>
      </c>
      <c r="B7470" t="s">
        <v>3</v>
      </c>
      <c r="C7470" t="s">
        <v>92</v>
      </c>
      <c r="D7470" s="29">
        <v>45821</v>
      </c>
      <c r="E7470" s="184" t="str">
        <f t="shared" si="470"/>
        <v/>
      </c>
      <c r="F7470" s="184" t="str">
        <f t="shared" si="471"/>
        <v/>
      </c>
      <c r="G7470" s="184" t="str">
        <f t="shared" si="472"/>
        <v/>
      </c>
      <c r="H7470" s="184" t="str">
        <f t="shared" si="473"/>
        <v/>
      </c>
      <c r="L7470">
        <v>259.32575304209058</v>
      </c>
      <c r="R7470">
        <v>997.40674200000001</v>
      </c>
      <c r="S7470" t="s">
        <v>201</v>
      </c>
      <c r="T7470" s="221">
        <v>45474.313194444447</v>
      </c>
    </row>
    <row r="7471" spans="1:20" x14ac:dyDescent="0.35">
      <c r="A7471" t="s">
        <v>113</v>
      </c>
      <c r="B7471" t="s">
        <v>3</v>
      </c>
      <c r="C7471" t="s">
        <v>92</v>
      </c>
      <c r="D7471" s="29">
        <v>45822</v>
      </c>
      <c r="E7471" s="184" t="str">
        <f t="shared" si="470"/>
        <v/>
      </c>
      <c r="F7471" s="184" t="str">
        <f t="shared" si="471"/>
        <v/>
      </c>
      <c r="G7471" s="184" t="str">
        <f t="shared" si="472"/>
        <v/>
      </c>
      <c r="H7471" s="184" t="str">
        <f t="shared" si="473"/>
        <v/>
      </c>
      <c r="L7471">
        <v>259.32575304209058</v>
      </c>
      <c r="R7471">
        <v>997.40674200000001</v>
      </c>
      <c r="S7471" t="s">
        <v>201</v>
      </c>
      <c r="T7471" s="221">
        <v>45474.313194444447</v>
      </c>
    </row>
    <row r="7472" spans="1:20" x14ac:dyDescent="0.35">
      <c r="A7472" t="s">
        <v>113</v>
      </c>
      <c r="B7472" t="s">
        <v>3</v>
      </c>
      <c r="C7472" t="s">
        <v>92</v>
      </c>
      <c r="D7472" s="29">
        <v>45823</v>
      </c>
      <c r="E7472" s="184" t="str">
        <f t="shared" si="470"/>
        <v/>
      </c>
      <c r="F7472" s="184" t="str">
        <f t="shared" si="471"/>
        <v/>
      </c>
      <c r="G7472" s="184" t="str">
        <f t="shared" si="472"/>
        <v/>
      </c>
      <c r="H7472" s="184" t="str">
        <f t="shared" si="473"/>
        <v/>
      </c>
      <c r="L7472">
        <v>259.32575304209058</v>
      </c>
      <c r="R7472">
        <v>997.40674200000001</v>
      </c>
      <c r="S7472" t="s">
        <v>201</v>
      </c>
      <c r="T7472" s="221">
        <v>45474.313194444447</v>
      </c>
    </row>
    <row r="7473" spans="1:20" x14ac:dyDescent="0.35">
      <c r="A7473" t="s">
        <v>113</v>
      </c>
      <c r="B7473" t="s">
        <v>3</v>
      </c>
      <c r="C7473" t="s">
        <v>92</v>
      </c>
      <c r="D7473" s="29">
        <v>45824</v>
      </c>
      <c r="E7473" s="184" t="str">
        <f t="shared" si="470"/>
        <v/>
      </c>
      <c r="F7473" s="184" t="str">
        <f t="shared" si="471"/>
        <v/>
      </c>
      <c r="G7473" s="184" t="str">
        <f t="shared" si="472"/>
        <v/>
      </c>
      <c r="H7473" s="184" t="str">
        <f t="shared" si="473"/>
        <v/>
      </c>
      <c r="L7473">
        <v>259.32575304209058</v>
      </c>
      <c r="R7473">
        <v>997.40674200000001</v>
      </c>
      <c r="S7473" t="s">
        <v>201</v>
      </c>
      <c r="T7473" s="221">
        <v>45474.313194444447</v>
      </c>
    </row>
    <row r="7474" spans="1:20" x14ac:dyDescent="0.35">
      <c r="A7474" t="s">
        <v>113</v>
      </c>
      <c r="B7474" t="s">
        <v>3</v>
      </c>
      <c r="C7474" t="s">
        <v>92</v>
      </c>
      <c r="D7474" s="29">
        <v>45825</v>
      </c>
      <c r="E7474" s="184" t="str">
        <f t="shared" si="470"/>
        <v/>
      </c>
      <c r="F7474" s="184" t="str">
        <f t="shared" si="471"/>
        <v/>
      </c>
      <c r="G7474" s="184" t="str">
        <f t="shared" si="472"/>
        <v/>
      </c>
      <c r="H7474" s="184" t="str">
        <f t="shared" si="473"/>
        <v/>
      </c>
      <c r="L7474">
        <v>259.32575304209058</v>
      </c>
      <c r="R7474">
        <v>997.40674200000001</v>
      </c>
      <c r="S7474" t="s">
        <v>201</v>
      </c>
      <c r="T7474" s="221">
        <v>45474.313194444447</v>
      </c>
    </row>
    <row r="7475" spans="1:20" x14ac:dyDescent="0.35">
      <c r="A7475" t="s">
        <v>113</v>
      </c>
      <c r="B7475" t="s">
        <v>3</v>
      </c>
      <c r="C7475" t="s">
        <v>92</v>
      </c>
      <c r="D7475" s="29">
        <v>45826</v>
      </c>
      <c r="E7475" s="184" t="str">
        <f t="shared" si="470"/>
        <v/>
      </c>
      <c r="F7475" s="184" t="str">
        <f t="shared" si="471"/>
        <v/>
      </c>
      <c r="G7475" s="184" t="str">
        <f t="shared" si="472"/>
        <v/>
      </c>
      <c r="H7475" s="184" t="str">
        <f t="shared" si="473"/>
        <v/>
      </c>
      <c r="L7475">
        <v>259.32575304209058</v>
      </c>
      <c r="R7475">
        <v>997.40674200000001</v>
      </c>
      <c r="S7475" t="s">
        <v>201</v>
      </c>
      <c r="T7475" s="221">
        <v>45474.313194444447</v>
      </c>
    </row>
    <row r="7476" spans="1:20" x14ac:dyDescent="0.35">
      <c r="A7476" t="s">
        <v>113</v>
      </c>
      <c r="B7476" t="s">
        <v>3</v>
      </c>
      <c r="C7476" t="s">
        <v>92</v>
      </c>
      <c r="D7476" s="29">
        <v>45827</v>
      </c>
      <c r="E7476" s="184" t="str">
        <f t="shared" si="470"/>
        <v/>
      </c>
      <c r="F7476" s="184" t="str">
        <f t="shared" si="471"/>
        <v/>
      </c>
      <c r="G7476" s="184" t="str">
        <f t="shared" si="472"/>
        <v/>
      </c>
      <c r="H7476" s="184" t="str">
        <f t="shared" si="473"/>
        <v/>
      </c>
      <c r="L7476">
        <v>259.32575304209058</v>
      </c>
      <c r="R7476">
        <v>997.40674200000001</v>
      </c>
      <c r="S7476" t="s">
        <v>201</v>
      </c>
      <c r="T7476" s="221">
        <v>45474.313194444447</v>
      </c>
    </row>
    <row r="7477" spans="1:20" x14ac:dyDescent="0.35">
      <c r="A7477" t="s">
        <v>113</v>
      </c>
      <c r="B7477" t="s">
        <v>3</v>
      </c>
      <c r="C7477" t="s">
        <v>92</v>
      </c>
      <c r="D7477" s="29">
        <v>45828</v>
      </c>
      <c r="E7477" s="184" t="str">
        <f t="shared" si="470"/>
        <v/>
      </c>
      <c r="F7477" s="184" t="str">
        <f t="shared" si="471"/>
        <v/>
      </c>
      <c r="G7477" s="184" t="str">
        <f t="shared" si="472"/>
        <v/>
      </c>
      <c r="H7477" s="184" t="str">
        <f t="shared" si="473"/>
        <v/>
      </c>
      <c r="L7477">
        <v>259.32575304209058</v>
      </c>
      <c r="R7477">
        <v>997.40674200000001</v>
      </c>
      <c r="S7477" t="s">
        <v>201</v>
      </c>
      <c r="T7477" s="221">
        <v>45474.313194444447</v>
      </c>
    </row>
    <row r="7478" spans="1:20" x14ac:dyDescent="0.35">
      <c r="A7478" t="s">
        <v>113</v>
      </c>
      <c r="B7478" t="s">
        <v>3</v>
      </c>
      <c r="C7478" t="s">
        <v>92</v>
      </c>
      <c r="D7478" s="29">
        <v>45829</v>
      </c>
      <c r="E7478" s="184" t="str">
        <f t="shared" si="470"/>
        <v/>
      </c>
      <c r="F7478" s="184" t="str">
        <f t="shared" si="471"/>
        <v/>
      </c>
      <c r="G7478" s="184" t="str">
        <f t="shared" si="472"/>
        <v/>
      </c>
      <c r="H7478" s="184" t="str">
        <f t="shared" si="473"/>
        <v/>
      </c>
      <c r="L7478">
        <v>259.32575304209058</v>
      </c>
      <c r="R7478">
        <v>997.40674200000001</v>
      </c>
      <c r="S7478" t="s">
        <v>201</v>
      </c>
      <c r="T7478" s="221">
        <v>45474.313194444447</v>
      </c>
    </row>
    <row r="7479" spans="1:20" x14ac:dyDescent="0.35">
      <c r="A7479" t="s">
        <v>113</v>
      </c>
      <c r="B7479" t="s">
        <v>3</v>
      </c>
      <c r="C7479" t="s">
        <v>92</v>
      </c>
      <c r="D7479" s="29">
        <v>45830</v>
      </c>
      <c r="E7479" s="184" t="str">
        <f t="shared" si="470"/>
        <v/>
      </c>
      <c r="F7479" s="184" t="str">
        <f t="shared" si="471"/>
        <v/>
      </c>
      <c r="G7479" s="184" t="str">
        <f t="shared" si="472"/>
        <v/>
      </c>
      <c r="H7479" s="184" t="str">
        <f t="shared" si="473"/>
        <v/>
      </c>
      <c r="L7479">
        <v>259.32575304209058</v>
      </c>
      <c r="R7479">
        <v>997.40674200000001</v>
      </c>
      <c r="S7479" t="s">
        <v>201</v>
      </c>
      <c r="T7479" s="221">
        <v>45474.313194444447</v>
      </c>
    </row>
    <row r="7480" spans="1:20" x14ac:dyDescent="0.35">
      <c r="A7480" t="s">
        <v>113</v>
      </c>
      <c r="B7480" t="s">
        <v>3</v>
      </c>
      <c r="C7480" t="s">
        <v>92</v>
      </c>
      <c r="D7480" s="29">
        <v>45831</v>
      </c>
      <c r="E7480" s="184" t="str">
        <f t="shared" si="470"/>
        <v/>
      </c>
      <c r="F7480" s="184" t="str">
        <f t="shared" si="471"/>
        <v/>
      </c>
      <c r="G7480" s="184" t="str">
        <f t="shared" si="472"/>
        <v/>
      </c>
      <c r="H7480" s="184" t="str">
        <f t="shared" si="473"/>
        <v/>
      </c>
      <c r="L7480">
        <v>259.32575304209058</v>
      </c>
      <c r="R7480">
        <v>997.40674200000001</v>
      </c>
      <c r="S7480" t="s">
        <v>201</v>
      </c>
      <c r="T7480" s="221">
        <v>45474.313194444447</v>
      </c>
    </row>
    <row r="7481" spans="1:20" x14ac:dyDescent="0.35">
      <c r="A7481" t="s">
        <v>113</v>
      </c>
      <c r="B7481" t="s">
        <v>3</v>
      </c>
      <c r="C7481" t="s">
        <v>92</v>
      </c>
      <c r="D7481" s="29">
        <v>45832</v>
      </c>
      <c r="E7481" s="184" t="str">
        <f t="shared" si="470"/>
        <v/>
      </c>
      <c r="F7481" s="184" t="str">
        <f t="shared" si="471"/>
        <v/>
      </c>
      <c r="G7481" s="184" t="str">
        <f t="shared" si="472"/>
        <v/>
      </c>
      <c r="H7481" s="184" t="str">
        <f t="shared" si="473"/>
        <v/>
      </c>
      <c r="L7481">
        <v>259.32575304209058</v>
      </c>
      <c r="R7481">
        <v>997.40674200000001</v>
      </c>
      <c r="S7481" t="s">
        <v>201</v>
      </c>
      <c r="T7481" s="221">
        <v>45474.313194444447</v>
      </c>
    </row>
    <row r="7482" spans="1:20" x14ac:dyDescent="0.35">
      <c r="A7482" t="s">
        <v>113</v>
      </c>
      <c r="B7482" t="s">
        <v>3</v>
      </c>
      <c r="C7482" t="s">
        <v>92</v>
      </c>
      <c r="D7482" s="29">
        <v>45833</v>
      </c>
      <c r="E7482" s="184" t="str">
        <f t="shared" si="470"/>
        <v/>
      </c>
      <c r="F7482" s="184" t="str">
        <f t="shared" si="471"/>
        <v/>
      </c>
      <c r="G7482" s="184" t="str">
        <f t="shared" si="472"/>
        <v/>
      </c>
      <c r="H7482" s="184" t="str">
        <f t="shared" si="473"/>
        <v/>
      </c>
      <c r="L7482">
        <v>259.32575304209058</v>
      </c>
      <c r="R7482">
        <v>997.40674200000001</v>
      </c>
      <c r="S7482" t="s">
        <v>201</v>
      </c>
      <c r="T7482" s="221">
        <v>45474.313194444447</v>
      </c>
    </row>
    <row r="7483" spans="1:20" x14ac:dyDescent="0.35">
      <c r="A7483" t="s">
        <v>113</v>
      </c>
      <c r="B7483" t="s">
        <v>3</v>
      </c>
      <c r="C7483" t="s">
        <v>92</v>
      </c>
      <c r="D7483" s="29">
        <v>45834</v>
      </c>
      <c r="E7483" s="184" t="str">
        <f t="shared" si="470"/>
        <v/>
      </c>
      <c r="F7483" s="184" t="str">
        <f t="shared" si="471"/>
        <v/>
      </c>
      <c r="G7483" s="184" t="str">
        <f t="shared" si="472"/>
        <v/>
      </c>
      <c r="H7483" s="184" t="str">
        <f t="shared" si="473"/>
        <v/>
      </c>
      <c r="L7483">
        <v>259.32575304209058</v>
      </c>
      <c r="R7483">
        <v>997.40674200000001</v>
      </c>
      <c r="S7483" t="s">
        <v>201</v>
      </c>
      <c r="T7483" s="221">
        <v>45474.313194444447</v>
      </c>
    </row>
    <row r="7484" spans="1:20" x14ac:dyDescent="0.35">
      <c r="A7484" t="s">
        <v>113</v>
      </c>
      <c r="B7484" t="s">
        <v>3</v>
      </c>
      <c r="C7484" t="s">
        <v>92</v>
      </c>
      <c r="D7484" s="29">
        <v>45835</v>
      </c>
      <c r="E7484" s="184" t="str">
        <f t="shared" si="470"/>
        <v/>
      </c>
      <c r="F7484" s="184" t="str">
        <f t="shared" si="471"/>
        <v/>
      </c>
      <c r="G7484" s="184" t="str">
        <f t="shared" si="472"/>
        <v/>
      </c>
      <c r="H7484" s="184" t="str">
        <f t="shared" si="473"/>
        <v/>
      </c>
      <c r="L7484">
        <v>259.32575304209058</v>
      </c>
      <c r="R7484">
        <v>997.40674200000001</v>
      </c>
      <c r="S7484" t="s">
        <v>201</v>
      </c>
      <c r="T7484" s="221">
        <v>45474.313194444447</v>
      </c>
    </row>
    <row r="7485" spans="1:20" x14ac:dyDescent="0.35">
      <c r="A7485" t="s">
        <v>113</v>
      </c>
      <c r="B7485" t="s">
        <v>3</v>
      </c>
      <c r="C7485" t="s">
        <v>92</v>
      </c>
      <c r="D7485" s="29">
        <v>45836</v>
      </c>
      <c r="E7485" s="184" t="str">
        <f t="shared" si="470"/>
        <v/>
      </c>
      <c r="F7485" s="184" t="str">
        <f t="shared" si="471"/>
        <v/>
      </c>
      <c r="G7485" s="184" t="str">
        <f t="shared" si="472"/>
        <v/>
      </c>
      <c r="H7485" s="184" t="str">
        <f t="shared" si="473"/>
        <v/>
      </c>
      <c r="L7485">
        <v>259.32575304209058</v>
      </c>
      <c r="R7485">
        <v>997.40674200000001</v>
      </c>
      <c r="S7485" t="s">
        <v>201</v>
      </c>
      <c r="T7485" s="221">
        <v>45474.313194444447</v>
      </c>
    </row>
    <row r="7486" spans="1:20" x14ac:dyDescent="0.35">
      <c r="A7486" t="s">
        <v>113</v>
      </c>
      <c r="B7486" t="s">
        <v>3</v>
      </c>
      <c r="C7486" t="s">
        <v>92</v>
      </c>
      <c r="D7486" s="29">
        <v>45837</v>
      </c>
      <c r="E7486" s="184" t="str">
        <f t="shared" si="470"/>
        <v/>
      </c>
      <c r="F7486" s="184" t="str">
        <f t="shared" si="471"/>
        <v/>
      </c>
      <c r="G7486" s="184" t="str">
        <f t="shared" si="472"/>
        <v/>
      </c>
      <c r="H7486" s="184" t="str">
        <f t="shared" si="473"/>
        <v/>
      </c>
      <c r="L7486">
        <v>259.32575304209058</v>
      </c>
      <c r="R7486">
        <v>997.40674200000001</v>
      </c>
      <c r="S7486" t="s">
        <v>201</v>
      </c>
      <c r="T7486" s="221">
        <v>45474.313194444447</v>
      </c>
    </row>
    <row r="7487" spans="1:20" x14ac:dyDescent="0.35">
      <c r="A7487" t="s">
        <v>113</v>
      </c>
      <c r="B7487" t="s">
        <v>3</v>
      </c>
      <c r="C7487" t="s">
        <v>92</v>
      </c>
      <c r="D7487" s="29">
        <v>45838</v>
      </c>
      <c r="E7487" s="184" t="str">
        <f t="shared" si="470"/>
        <v/>
      </c>
      <c r="F7487" s="184" t="str">
        <f t="shared" si="471"/>
        <v/>
      </c>
      <c r="G7487" s="184" t="str">
        <f t="shared" si="472"/>
        <v/>
      </c>
      <c r="H7487" s="184" t="str">
        <f t="shared" si="473"/>
        <v/>
      </c>
      <c r="L7487">
        <v>259.32575304209058</v>
      </c>
      <c r="R7487">
        <v>997.40674200000001</v>
      </c>
      <c r="S7487" t="s">
        <v>201</v>
      </c>
      <c r="T7487" s="221">
        <v>45474.313194444447</v>
      </c>
    </row>
    <row r="7488" spans="1:20" x14ac:dyDescent="0.35">
      <c r="A7488" t="s">
        <v>113</v>
      </c>
      <c r="B7488" t="s">
        <v>3</v>
      </c>
      <c r="C7488" t="s">
        <v>92</v>
      </c>
      <c r="D7488" s="29">
        <v>45839</v>
      </c>
      <c r="E7488" s="184" t="str">
        <f t="shared" si="470"/>
        <v/>
      </c>
      <c r="F7488" s="184" t="str">
        <f t="shared" si="471"/>
        <v/>
      </c>
      <c r="G7488" s="184" t="str">
        <f t="shared" si="472"/>
        <v/>
      </c>
      <c r="H7488" s="184" t="str">
        <f t="shared" si="473"/>
        <v/>
      </c>
      <c r="L7488">
        <v>259.32575304209058</v>
      </c>
      <c r="R7488">
        <v>997.40674200000001</v>
      </c>
      <c r="S7488" t="s">
        <v>201</v>
      </c>
      <c r="T7488" s="221">
        <v>45505.313194444447</v>
      </c>
    </row>
    <row r="7489" spans="1:20" x14ac:dyDescent="0.35">
      <c r="A7489" t="s">
        <v>113</v>
      </c>
      <c r="B7489" t="s">
        <v>3</v>
      </c>
      <c r="C7489" t="s">
        <v>92</v>
      </c>
      <c r="D7489" s="29">
        <v>45840</v>
      </c>
      <c r="E7489" s="184" t="str">
        <f t="shared" si="470"/>
        <v/>
      </c>
      <c r="F7489" s="184" t="str">
        <f t="shared" si="471"/>
        <v/>
      </c>
      <c r="G7489" s="184" t="str">
        <f t="shared" si="472"/>
        <v/>
      </c>
      <c r="H7489" s="184" t="str">
        <f t="shared" si="473"/>
        <v/>
      </c>
      <c r="L7489">
        <v>259.32575304209058</v>
      </c>
      <c r="R7489">
        <v>997.40674200000001</v>
      </c>
      <c r="S7489" t="s">
        <v>201</v>
      </c>
      <c r="T7489" s="221">
        <v>45505.3125</v>
      </c>
    </row>
    <row r="7490" spans="1:20" x14ac:dyDescent="0.35">
      <c r="A7490" t="s">
        <v>113</v>
      </c>
      <c r="B7490" t="s">
        <v>3</v>
      </c>
      <c r="C7490" t="s">
        <v>92</v>
      </c>
      <c r="D7490" s="29">
        <v>45841</v>
      </c>
      <c r="E7490" s="184" t="str">
        <f t="shared" si="470"/>
        <v/>
      </c>
      <c r="F7490" s="184" t="str">
        <f t="shared" si="471"/>
        <v/>
      </c>
      <c r="G7490" s="184" t="str">
        <f t="shared" si="472"/>
        <v/>
      </c>
      <c r="H7490" s="184" t="str">
        <f t="shared" si="473"/>
        <v/>
      </c>
      <c r="L7490">
        <v>259.32575304209058</v>
      </c>
      <c r="R7490">
        <v>997.40674200000001</v>
      </c>
      <c r="S7490" t="s">
        <v>201</v>
      </c>
      <c r="T7490" s="221">
        <v>45505.313194444447</v>
      </c>
    </row>
    <row r="7491" spans="1:20" x14ac:dyDescent="0.35">
      <c r="A7491" t="s">
        <v>113</v>
      </c>
      <c r="B7491" t="s">
        <v>3</v>
      </c>
      <c r="C7491" t="s">
        <v>92</v>
      </c>
      <c r="D7491" s="29">
        <v>45842</v>
      </c>
      <c r="E7491" s="184" t="str">
        <f t="shared" si="470"/>
        <v/>
      </c>
      <c r="F7491" s="184" t="str">
        <f t="shared" si="471"/>
        <v/>
      </c>
      <c r="G7491" s="184" t="str">
        <f t="shared" si="472"/>
        <v/>
      </c>
      <c r="H7491" s="184" t="str">
        <f t="shared" si="473"/>
        <v/>
      </c>
      <c r="L7491">
        <v>259.32575304209058</v>
      </c>
      <c r="R7491">
        <v>997.40674200000001</v>
      </c>
      <c r="S7491" t="s">
        <v>201</v>
      </c>
      <c r="T7491" s="221">
        <v>45505.313194444447</v>
      </c>
    </row>
    <row r="7492" spans="1:20" x14ac:dyDescent="0.35">
      <c r="A7492" t="s">
        <v>113</v>
      </c>
      <c r="B7492" t="s">
        <v>3</v>
      </c>
      <c r="C7492" t="s">
        <v>92</v>
      </c>
      <c r="D7492" s="29">
        <v>45843</v>
      </c>
      <c r="E7492" s="184" t="str">
        <f t="shared" si="470"/>
        <v/>
      </c>
      <c r="F7492" s="184" t="str">
        <f t="shared" si="471"/>
        <v/>
      </c>
      <c r="G7492" s="184" t="str">
        <f t="shared" si="472"/>
        <v/>
      </c>
      <c r="H7492" s="184" t="str">
        <f t="shared" si="473"/>
        <v/>
      </c>
      <c r="L7492">
        <v>259.32575304209058</v>
      </c>
      <c r="R7492">
        <v>997.40674200000001</v>
      </c>
      <c r="S7492" t="s">
        <v>201</v>
      </c>
      <c r="T7492" s="221">
        <v>45505.313194444447</v>
      </c>
    </row>
    <row r="7493" spans="1:20" x14ac:dyDescent="0.35">
      <c r="A7493" t="s">
        <v>113</v>
      </c>
      <c r="B7493" t="s">
        <v>3</v>
      </c>
      <c r="C7493" t="s">
        <v>92</v>
      </c>
      <c r="D7493" s="29">
        <v>45844</v>
      </c>
      <c r="E7493" s="184" t="str">
        <f t="shared" si="470"/>
        <v/>
      </c>
      <c r="F7493" s="184" t="str">
        <f t="shared" si="471"/>
        <v/>
      </c>
      <c r="G7493" s="184" t="str">
        <f t="shared" si="472"/>
        <v/>
      </c>
      <c r="H7493" s="184" t="str">
        <f t="shared" si="473"/>
        <v/>
      </c>
      <c r="L7493">
        <v>259.32575304209058</v>
      </c>
      <c r="R7493">
        <v>997.40674200000001</v>
      </c>
      <c r="S7493" t="s">
        <v>201</v>
      </c>
      <c r="T7493" s="221">
        <v>45505.313194444447</v>
      </c>
    </row>
    <row r="7494" spans="1:20" x14ac:dyDescent="0.35">
      <c r="A7494" t="s">
        <v>113</v>
      </c>
      <c r="B7494" t="s">
        <v>3</v>
      </c>
      <c r="C7494" t="s">
        <v>92</v>
      </c>
      <c r="D7494" s="29">
        <v>45845</v>
      </c>
      <c r="E7494" s="184" t="str">
        <f t="shared" si="470"/>
        <v/>
      </c>
      <c r="F7494" s="184" t="str">
        <f t="shared" si="471"/>
        <v/>
      </c>
      <c r="G7494" s="184" t="str">
        <f t="shared" si="472"/>
        <v/>
      </c>
      <c r="H7494" s="184" t="str">
        <f t="shared" si="473"/>
        <v/>
      </c>
      <c r="L7494">
        <v>259.32575304209058</v>
      </c>
      <c r="R7494">
        <v>997.40674200000001</v>
      </c>
      <c r="S7494" t="s">
        <v>201</v>
      </c>
      <c r="T7494" s="221">
        <v>45505.313194444447</v>
      </c>
    </row>
    <row r="7495" spans="1:20" x14ac:dyDescent="0.35">
      <c r="A7495" t="s">
        <v>113</v>
      </c>
      <c r="B7495" t="s">
        <v>3</v>
      </c>
      <c r="C7495" t="s">
        <v>92</v>
      </c>
      <c r="D7495" s="29">
        <v>45846</v>
      </c>
      <c r="E7495" s="184" t="str">
        <f t="shared" si="470"/>
        <v/>
      </c>
      <c r="F7495" s="184" t="str">
        <f t="shared" si="471"/>
        <v/>
      </c>
      <c r="G7495" s="184" t="str">
        <f t="shared" si="472"/>
        <v/>
      </c>
      <c r="H7495" s="184" t="str">
        <f t="shared" si="473"/>
        <v/>
      </c>
      <c r="L7495">
        <v>259.32575304209058</v>
      </c>
      <c r="R7495">
        <v>997.40674200000001</v>
      </c>
      <c r="S7495" t="s">
        <v>201</v>
      </c>
      <c r="T7495" s="221">
        <v>45505.313194444447</v>
      </c>
    </row>
    <row r="7496" spans="1:20" x14ac:dyDescent="0.35">
      <c r="A7496" t="s">
        <v>113</v>
      </c>
      <c r="B7496" t="s">
        <v>3</v>
      </c>
      <c r="C7496" t="s">
        <v>92</v>
      </c>
      <c r="D7496" s="29">
        <v>45847</v>
      </c>
      <c r="E7496" s="184" t="str">
        <f t="shared" ref="E7496:E7559" si="474">IF(J7496="","",IF(L7496=0,0,IF(1-(J7496/L7496)&lt;0,"",1-(J7496/L7496))))</f>
        <v/>
      </c>
      <c r="F7496" s="184" t="str">
        <f t="shared" ref="F7496:F7559" si="475">IF(K7496="","",IF(L7496=0,0,IF(1-(K7496/L7496)&lt;0,"",1-(K7496/L7496))))</f>
        <v/>
      </c>
      <c r="G7496" s="184" t="str">
        <f t="shared" ref="G7496:G7559" si="476">IF(J7496="","",IF(1-(J7496/R7496)&lt;0,"",1-(J7496/R7496)))</f>
        <v/>
      </c>
      <c r="H7496" s="184" t="str">
        <f t="shared" ref="H7496:H7559" si="477">IF(K7496="","",IF(1-(K7496/R7496)&lt;0,"",1-(K7496/R7496)))</f>
        <v/>
      </c>
      <c r="L7496">
        <v>259.32575304209058</v>
      </c>
      <c r="R7496">
        <v>997.40674200000001</v>
      </c>
      <c r="S7496" t="s">
        <v>201</v>
      </c>
      <c r="T7496" s="221">
        <v>45505.313194444447</v>
      </c>
    </row>
    <row r="7497" spans="1:20" x14ac:dyDescent="0.35">
      <c r="A7497" t="s">
        <v>113</v>
      </c>
      <c r="B7497" t="s">
        <v>3</v>
      </c>
      <c r="C7497" t="s">
        <v>92</v>
      </c>
      <c r="D7497" s="29">
        <v>45848</v>
      </c>
      <c r="E7497" s="184" t="str">
        <f t="shared" si="474"/>
        <v/>
      </c>
      <c r="F7497" s="184" t="str">
        <f t="shared" si="475"/>
        <v/>
      </c>
      <c r="G7497" s="184" t="str">
        <f t="shared" si="476"/>
        <v/>
      </c>
      <c r="H7497" s="184" t="str">
        <f t="shared" si="477"/>
        <v/>
      </c>
      <c r="L7497">
        <v>259.32575304209058</v>
      </c>
      <c r="R7497">
        <v>997.40674200000001</v>
      </c>
      <c r="S7497" t="s">
        <v>201</v>
      </c>
      <c r="T7497" s="221">
        <v>45505.313194444447</v>
      </c>
    </row>
    <row r="7498" spans="1:20" x14ac:dyDescent="0.35">
      <c r="A7498" t="s">
        <v>113</v>
      </c>
      <c r="B7498" t="s">
        <v>3</v>
      </c>
      <c r="C7498" t="s">
        <v>92</v>
      </c>
      <c r="D7498" s="29">
        <v>45849</v>
      </c>
      <c r="E7498" s="184" t="str">
        <f t="shared" si="474"/>
        <v/>
      </c>
      <c r="F7498" s="184" t="str">
        <f t="shared" si="475"/>
        <v/>
      </c>
      <c r="G7498" s="184" t="str">
        <f t="shared" si="476"/>
        <v/>
      </c>
      <c r="H7498" s="184" t="str">
        <f t="shared" si="477"/>
        <v/>
      </c>
      <c r="L7498">
        <v>259.32575304209058</v>
      </c>
      <c r="R7498">
        <v>997.40674200000001</v>
      </c>
      <c r="S7498" t="s">
        <v>201</v>
      </c>
      <c r="T7498" s="221">
        <v>45505.313194444447</v>
      </c>
    </row>
    <row r="7499" spans="1:20" x14ac:dyDescent="0.35">
      <c r="A7499" t="s">
        <v>113</v>
      </c>
      <c r="B7499" t="s">
        <v>3</v>
      </c>
      <c r="C7499" t="s">
        <v>92</v>
      </c>
      <c r="D7499" s="29">
        <v>45850</v>
      </c>
      <c r="E7499" s="184" t="str">
        <f t="shared" si="474"/>
        <v/>
      </c>
      <c r="F7499" s="184" t="str">
        <f t="shared" si="475"/>
        <v/>
      </c>
      <c r="G7499" s="184" t="str">
        <f t="shared" si="476"/>
        <v/>
      </c>
      <c r="H7499" s="184" t="str">
        <f t="shared" si="477"/>
        <v/>
      </c>
      <c r="L7499">
        <v>259.32575304209058</v>
      </c>
      <c r="R7499">
        <v>997.40674200000001</v>
      </c>
      <c r="S7499" t="s">
        <v>201</v>
      </c>
      <c r="T7499" s="221">
        <v>45505.313194444447</v>
      </c>
    </row>
    <row r="7500" spans="1:20" x14ac:dyDescent="0.35">
      <c r="A7500" t="s">
        <v>113</v>
      </c>
      <c r="B7500" t="s">
        <v>3</v>
      </c>
      <c r="C7500" t="s">
        <v>92</v>
      </c>
      <c r="D7500" s="29">
        <v>45851</v>
      </c>
      <c r="E7500" s="184" t="str">
        <f t="shared" si="474"/>
        <v/>
      </c>
      <c r="F7500" s="184" t="str">
        <f t="shared" si="475"/>
        <v/>
      </c>
      <c r="G7500" s="184" t="str">
        <f t="shared" si="476"/>
        <v/>
      </c>
      <c r="H7500" s="184" t="str">
        <f t="shared" si="477"/>
        <v/>
      </c>
      <c r="L7500">
        <v>259.32575304209058</v>
      </c>
      <c r="R7500">
        <v>997.40674200000001</v>
      </c>
      <c r="S7500" t="s">
        <v>201</v>
      </c>
      <c r="T7500" s="221">
        <v>45505.313194444447</v>
      </c>
    </row>
    <row r="7501" spans="1:20" x14ac:dyDescent="0.35">
      <c r="A7501" t="s">
        <v>113</v>
      </c>
      <c r="B7501" t="s">
        <v>3</v>
      </c>
      <c r="C7501" t="s">
        <v>92</v>
      </c>
      <c r="D7501" s="29">
        <v>45852</v>
      </c>
      <c r="E7501" s="184" t="str">
        <f t="shared" si="474"/>
        <v/>
      </c>
      <c r="F7501" s="184" t="str">
        <f t="shared" si="475"/>
        <v/>
      </c>
      <c r="G7501" s="184" t="str">
        <f t="shared" si="476"/>
        <v/>
      </c>
      <c r="H7501" s="184" t="str">
        <f t="shared" si="477"/>
        <v/>
      </c>
      <c r="L7501">
        <v>259.32575304209058</v>
      </c>
      <c r="R7501">
        <v>997.40674200000001</v>
      </c>
      <c r="S7501" t="s">
        <v>201</v>
      </c>
      <c r="T7501" s="221">
        <v>45505.313194444447</v>
      </c>
    </row>
    <row r="7502" spans="1:20" x14ac:dyDescent="0.35">
      <c r="A7502" t="s">
        <v>113</v>
      </c>
      <c r="B7502" t="s">
        <v>3</v>
      </c>
      <c r="C7502" t="s">
        <v>92</v>
      </c>
      <c r="D7502" s="29">
        <v>45853</v>
      </c>
      <c r="E7502" s="184" t="str">
        <f t="shared" si="474"/>
        <v/>
      </c>
      <c r="F7502" s="184" t="str">
        <f t="shared" si="475"/>
        <v/>
      </c>
      <c r="G7502" s="184" t="str">
        <f t="shared" si="476"/>
        <v/>
      </c>
      <c r="H7502" s="184" t="str">
        <f t="shared" si="477"/>
        <v/>
      </c>
      <c r="L7502">
        <v>259.32575304209058</v>
      </c>
      <c r="R7502">
        <v>997.40674200000001</v>
      </c>
      <c r="S7502" t="s">
        <v>201</v>
      </c>
      <c r="T7502" s="221">
        <v>45505.313194444447</v>
      </c>
    </row>
    <row r="7503" spans="1:20" x14ac:dyDescent="0.35">
      <c r="A7503" t="s">
        <v>113</v>
      </c>
      <c r="B7503" t="s">
        <v>3</v>
      </c>
      <c r="C7503" t="s">
        <v>92</v>
      </c>
      <c r="D7503" s="29">
        <v>45854</v>
      </c>
      <c r="E7503" s="184" t="str">
        <f t="shared" si="474"/>
        <v/>
      </c>
      <c r="F7503" s="184" t="str">
        <f t="shared" si="475"/>
        <v/>
      </c>
      <c r="G7503" s="184" t="str">
        <f t="shared" si="476"/>
        <v/>
      </c>
      <c r="H7503" s="184" t="str">
        <f t="shared" si="477"/>
        <v/>
      </c>
      <c r="L7503">
        <v>259.32575304209058</v>
      </c>
      <c r="R7503">
        <v>997.40674200000001</v>
      </c>
      <c r="S7503" t="s">
        <v>201</v>
      </c>
      <c r="T7503" s="221">
        <v>45505.313194444447</v>
      </c>
    </row>
    <row r="7504" spans="1:20" x14ac:dyDescent="0.35">
      <c r="A7504" t="s">
        <v>113</v>
      </c>
      <c r="B7504" t="s">
        <v>3</v>
      </c>
      <c r="C7504" t="s">
        <v>92</v>
      </c>
      <c r="D7504" s="29">
        <v>45855</v>
      </c>
      <c r="E7504" s="184" t="str">
        <f t="shared" si="474"/>
        <v/>
      </c>
      <c r="F7504" s="184" t="str">
        <f t="shared" si="475"/>
        <v/>
      </c>
      <c r="G7504" s="184" t="str">
        <f t="shared" si="476"/>
        <v/>
      </c>
      <c r="H7504" s="184" t="str">
        <f t="shared" si="477"/>
        <v/>
      </c>
      <c r="L7504">
        <v>259.32575304209058</v>
      </c>
      <c r="R7504">
        <v>997.40674200000001</v>
      </c>
      <c r="S7504" t="s">
        <v>201</v>
      </c>
      <c r="T7504" s="221">
        <v>45505.313194444447</v>
      </c>
    </row>
    <row r="7505" spans="1:20" x14ac:dyDescent="0.35">
      <c r="A7505" t="s">
        <v>113</v>
      </c>
      <c r="B7505" t="s">
        <v>3</v>
      </c>
      <c r="C7505" t="s">
        <v>92</v>
      </c>
      <c r="D7505" s="29">
        <v>45856</v>
      </c>
      <c r="E7505" s="184" t="str">
        <f t="shared" si="474"/>
        <v/>
      </c>
      <c r="F7505" s="184" t="str">
        <f t="shared" si="475"/>
        <v/>
      </c>
      <c r="G7505" s="184" t="str">
        <f t="shared" si="476"/>
        <v/>
      </c>
      <c r="H7505" s="184" t="str">
        <f t="shared" si="477"/>
        <v/>
      </c>
      <c r="L7505">
        <v>259.32575304209058</v>
      </c>
      <c r="R7505">
        <v>997.40674200000001</v>
      </c>
      <c r="S7505" t="s">
        <v>201</v>
      </c>
      <c r="T7505" s="221">
        <v>45505.313194444447</v>
      </c>
    </row>
    <row r="7506" spans="1:20" x14ac:dyDescent="0.35">
      <c r="A7506" t="s">
        <v>113</v>
      </c>
      <c r="B7506" t="s">
        <v>3</v>
      </c>
      <c r="C7506" t="s">
        <v>92</v>
      </c>
      <c r="D7506" s="29">
        <v>45857</v>
      </c>
      <c r="E7506" s="184" t="str">
        <f t="shared" si="474"/>
        <v/>
      </c>
      <c r="F7506" s="184" t="str">
        <f t="shared" si="475"/>
        <v/>
      </c>
      <c r="G7506" s="184" t="str">
        <f t="shared" si="476"/>
        <v/>
      </c>
      <c r="H7506" s="184" t="str">
        <f t="shared" si="477"/>
        <v/>
      </c>
      <c r="L7506">
        <v>259.32575304209058</v>
      </c>
      <c r="R7506">
        <v>997.40674200000001</v>
      </c>
      <c r="S7506" t="s">
        <v>201</v>
      </c>
      <c r="T7506" s="221">
        <v>45505.313194444447</v>
      </c>
    </row>
    <row r="7507" spans="1:20" x14ac:dyDescent="0.35">
      <c r="A7507" t="s">
        <v>113</v>
      </c>
      <c r="B7507" t="s">
        <v>3</v>
      </c>
      <c r="C7507" t="s">
        <v>92</v>
      </c>
      <c r="D7507" s="29">
        <v>45858</v>
      </c>
      <c r="E7507" s="184" t="str">
        <f t="shared" si="474"/>
        <v/>
      </c>
      <c r="F7507" s="184" t="str">
        <f t="shared" si="475"/>
        <v/>
      </c>
      <c r="G7507" s="184" t="str">
        <f t="shared" si="476"/>
        <v/>
      </c>
      <c r="H7507" s="184" t="str">
        <f t="shared" si="477"/>
        <v/>
      </c>
      <c r="L7507">
        <v>259.32575304209058</v>
      </c>
      <c r="R7507">
        <v>997.40674200000001</v>
      </c>
      <c r="S7507" t="s">
        <v>201</v>
      </c>
      <c r="T7507" s="221">
        <v>45505.313194444447</v>
      </c>
    </row>
    <row r="7508" spans="1:20" x14ac:dyDescent="0.35">
      <c r="A7508" t="s">
        <v>113</v>
      </c>
      <c r="B7508" t="s">
        <v>3</v>
      </c>
      <c r="C7508" t="s">
        <v>92</v>
      </c>
      <c r="D7508" s="29">
        <v>45859</v>
      </c>
      <c r="E7508" s="184" t="str">
        <f t="shared" si="474"/>
        <v/>
      </c>
      <c r="F7508" s="184" t="str">
        <f t="shared" si="475"/>
        <v/>
      </c>
      <c r="G7508" s="184" t="str">
        <f t="shared" si="476"/>
        <v/>
      </c>
      <c r="H7508" s="184" t="str">
        <f t="shared" si="477"/>
        <v/>
      </c>
      <c r="L7508">
        <v>259.32575304209058</v>
      </c>
      <c r="R7508">
        <v>997.40674200000001</v>
      </c>
      <c r="S7508" t="s">
        <v>201</v>
      </c>
      <c r="T7508" s="221">
        <v>45505.313194444447</v>
      </c>
    </row>
    <row r="7509" spans="1:20" x14ac:dyDescent="0.35">
      <c r="A7509" t="s">
        <v>113</v>
      </c>
      <c r="B7509" t="s">
        <v>3</v>
      </c>
      <c r="C7509" t="s">
        <v>92</v>
      </c>
      <c r="D7509" s="29">
        <v>45860</v>
      </c>
      <c r="E7509" s="184" t="str">
        <f t="shared" si="474"/>
        <v/>
      </c>
      <c r="F7509" s="184" t="str">
        <f t="shared" si="475"/>
        <v/>
      </c>
      <c r="G7509" s="184" t="str">
        <f t="shared" si="476"/>
        <v/>
      </c>
      <c r="H7509" s="184" t="str">
        <f t="shared" si="477"/>
        <v/>
      </c>
      <c r="L7509">
        <v>259.32575304209058</v>
      </c>
      <c r="R7509">
        <v>997.40674200000001</v>
      </c>
      <c r="S7509" t="s">
        <v>201</v>
      </c>
      <c r="T7509" s="221">
        <v>45505.313194444447</v>
      </c>
    </row>
    <row r="7510" spans="1:20" x14ac:dyDescent="0.35">
      <c r="A7510" t="s">
        <v>113</v>
      </c>
      <c r="B7510" t="s">
        <v>3</v>
      </c>
      <c r="C7510" t="s">
        <v>92</v>
      </c>
      <c r="D7510" s="29">
        <v>45861</v>
      </c>
      <c r="E7510" s="184" t="str">
        <f t="shared" si="474"/>
        <v/>
      </c>
      <c r="F7510" s="184" t="str">
        <f t="shared" si="475"/>
        <v/>
      </c>
      <c r="G7510" s="184" t="str">
        <f t="shared" si="476"/>
        <v/>
      </c>
      <c r="H7510" s="184" t="str">
        <f t="shared" si="477"/>
        <v/>
      </c>
      <c r="L7510">
        <v>259.32575304209058</v>
      </c>
      <c r="R7510">
        <v>997.40674200000001</v>
      </c>
      <c r="S7510" t="s">
        <v>201</v>
      </c>
      <c r="T7510" s="221">
        <v>45505.313194444447</v>
      </c>
    </row>
    <row r="7511" spans="1:20" x14ac:dyDescent="0.35">
      <c r="A7511" t="s">
        <v>113</v>
      </c>
      <c r="B7511" t="s">
        <v>3</v>
      </c>
      <c r="C7511" t="s">
        <v>92</v>
      </c>
      <c r="D7511" s="29">
        <v>45862</v>
      </c>
      <c r="E7511" s="184" t="str">
        <f t="shared" si="474"/>
        <v/>
      </c>
      <c r="F7511" s="184" t="str">
        <f t="shared" si="475"/>
        <v/>
      </c>
      <c r="G7511" s="184" t="str">
        <f t="shared" si="476"/>
        <v/>
      </c>
      <c r="H7511" s="184" t="str">
        <f t="shared" si="477"/>
        <v/>
      </c>
      <c r="L7511">
        <v>259.32575304209058</v>
      </c>
      <c r="R7511">
        <v>997.40674200000001</v>
      </c>
      <c r="S7511" t="s">
        <v>201</v>
      </c>
      <c r="T7511" s="221">
        <v>45505.313194444447</v>
      </c>
    </row>
    <row r="7512" spans="1:20" x14ac:dyDescent="0.35">
      <c r="A7512" t="s">
        <v>113</v>
      </c>
      <c r="B7512" t="s">
        <v>3</v>
      </c>
      <c r="C7512" t="s">
        <v>92</v>
      </c>
      <c r="D7512" s="29">
        <v>45863</v>
      </c>
      <c r="E7512" s="184" t="str">
        <f t="shared" si="474"/>
        <v/>
      </c>
      <c r="F7512" s="184" t="str">
        <f t="shared" si="475"/>
        <v/>
      </c>
      <c r="G7512" s="184" t="str">
        <f t="shared" si="476"/>
        <v/>
      </c>
      <c r="H7512" s="184" t="str">
        <f t="shared" si="477"/>
        <v/>
      </c>
      <c r="L7512">
        <v>259.32575304209058</v>
      </c>
      <c r="R7512">
        <v>997.40674200000001</v>
      </c>
      <c r="S7512" t="s">
        <v>201</v>
      </c>
      <c r="T7512" s="221">
        <v>45505.313194444447</v>
      </c>
    </row>
    <row r="7513" spans="1:20" x14ac:dyDescent="0.35">
      <c r="A7513" t="s">
        <v>113</v>
      </c>
      <c r="B7513" t="s">
        <v>3</v>
      </c>
      <c r="C7513" t="s">
        <v>92</v>
      </c>
      <c r="D7513" s="29">
        <v>45864</v>
      </c>
      <c r="E7513" s="184" t="str">
        <f t="shared" si="474"/>
        <v/>
      </c>
      <c r="F7513" s="184" t="str">
        <f t="shared" si="475"/>
        <v/>
      </c>
      <c r="G7513" s="184" t="str">
        <f t="shared" si="476"/>
        <v/>
      </c>
      <c r="H7513" s="184" t="str">
        <f t="shared" si="477"/>
        <v/>
      </c>
      <c r="L7513">
        <v>259.32575304209058</v>
      </c>
      <c r="R7513">
        <v>997.40674200000001</v>
      </c>
      <c r="S7513" t="s">
        <v>201</v>
      </c>
      <c r="T7513" s="221">
        <v>45505.313194444447</v>
      </c>
    </row>
    <row r="7514" spans="1:20" x14ac:dyDescent="0.35">
      <c r="A7514" t="s">
        <v>113</v>
      </c>
      <c r="B7514" t="s">
        <v>3</v>
      </c>
      <c r="C7514" t="s">
        <v>92</v>
      </c>
      <c r="D7514" s="29">
        <v>45865</v>
      </c>
      <c r="E7514" s="184" t="str">
        <f t="shared" si="474"/>
        <v/>
      </c>
      <c r="F7514" s="184" t="str">
        <f t="shared" si="475"/>
        <v/>
      </c>
      <c r="G7514" s="184" t="str">
        <f t="shared" si="476"/>
        <v/>
      </c>
      <c r="H7514" s="184" t="str">
        <f t="shared" si="477"/>
        <v/>
      </c>
      <c r="L7514">
        <v>259.32575304209058</v>
      </c>
      <c r="R7514">
        <v>997.40674200000001</v>
      </c>
      <c r="S7514" t="s">
        <v>201</v>
      </c>
      <c r="T7514" s="221">
        <v>45505.313194444447</v>
      </c>
    </row>
    <row r="7515" spans="1:20" x14ac:dyDescent="0.35">
      <c r="A7515" t="s">
        <v>113</v>
      </c>
      <c r="B7515" t="s">
        <v>3</v>
      </c>
      <c r="C7515" t="s">
        <v>92</v>
      </c>
      <c r="D7515" s="29">
        <v>45866</v>
      </c>
      <c r="E7515" s="184" t="str">
        <f t="shared" si="474"/>
        <v/>
      </c>
      <c r="F7515" s="184" t="str">
        <f t="shared" si="475"/>
        <v/>
      </c>
      <c r="G7515" s="184" t="str">
        <f t="shared" si="476"/>
        <v/>
      </c>
      <c r="H7515" s="184" t="str">
        <f t="shared" si="477"/>
        <v/>
      </c>
      <c r="L7515">
        <v>259.32575304209058</v>
      </c>
      <c r="R7515">
        <v>997.40674200000001</v>
      </c>
      <c r="S7515" t="s">
        <v>201</v>
      </c>
      <c r="T7515" s="221">
        <v>45505.313194444447</v>
      </c>
    </row>
    <row r="7516" spans="1:20" x14ac:dyDescent="0.35">
      <c r="A7516" t="s">
        <v>113</v>
      </c>
      <c r="B7516" t="s">
        <v>3</v>
      </c>
      <c r="C7516" t="s">
        <v>92</v>
      </c>
      <c r="D7516" s="29">
        <v>45867</v>
      </c>
      <c r="E7516" s="184" t="str">
        <f t="shared" si="474"/>
        <v/>
      </c>
      <c r="F7516" s="184" t="str">
        <f t="shared" si="475"/>
        <v/>
      </c>
      <c r="G7516" s="184" t="str">
        <f t="shared" si="476"/>
        <v/>
      </c>
      <c r="H7516" s="184" t="str">
        <f t="shared" si="477"/>
        <v/>
      </c>
      <c r="L7516">
        <v>259.32575304209058</v>
      </c>
      <c r="R7516">
        <v>997.40674200000001</v>
      </c>
      <c r="S7516" t="s">
        <v>201</v>
      </c>
      <c r="T7516" s="221">
        <v>45505.313194444447</v>
      </c>
    </row>
    <row r="7517" spans="1:20" x14ac:dyDescent="0.35">
      <c r="A7517" t="s">
        <v>113</v>
      </c>
      <c r="B7517" t="s">
        <v>3</v>
      </c>
      <c r="C7517" t="s">
        <v>92</v>
      </c>
      <c r="D7517" s="29">
        <v>45868</v>
      </c>
      <c r="E7517" s="184" t="str">
        <f t="shared" si="474"/>
        <v/>
      </c>
      <c r="F7517" s="184" t="str">
        <f t="shared" si="475"/>
        <v/>
      </c>
      <c r="G7517" s="184" t="str">
        <f t="shared" si="476"/>
        <v/>
      </c>
      <c r="H7517" s="184" t="str">
        <f t="shared" si="477"/>
        <v/>
      </c>
      <c r="L7517">
        <v>259.32575304209058</v>
      </c>
      <c r="R7517">
        <v>997.40674200000001</v>
      </c>
      <c r="S7517" t="s">
        <v>201</v>
      </c>
      <c r="T7517" s="221">
        <v>45505.313194444447</v>
      </c>
    </row>
    <row r="7518" spans="1:20" x14ac:dyDescent="0.35">
      <c r="A7518" t="s">
        <v>113</v>
      </c>
      <c r="B7518" t="s">
        <v>3</v>
      </c>
      <c r="C7518" t="s">
        <v>92</v>
      </c>
      <c r="D7518" s="29">
        <v>45869</v>
      </c>
      <c r="E7518" s="184" t="str">
        <f t="shared" si="474"/>
        <v/>
      </c>
      <c r="F7518" s="184" t="str">
        <f t="shared" si="475"/>
        <v/>
      </c>
      <c r="G7518" s="184" t="str">
        <f t="shared" si="476"/>
        <v/>
      </c>
      <c r="H7518" s="184" t="str">
        <f t="shared" si="477"/>
        <v/>
      </c>
      <c r="L7518">
        <v>259.32575304209058</v>
      </c>
      <c r="R7518">
        <v>997.40674200000001</v>
      </c>
      <c r="S7518" t="s">
        <v>201</v>
      </c>
      <c r="T7518" s="221">
        <v>45505.313194444447</v>
      </c>
    </row>
    <row r="7519" spans="1:20" x14ac:dyDescent="0.35">
      <c r="A7519" t="s">
        <v>113</v>
      </c>
      <c r="B7519" t="s">
        <v>3</v>
      </c>
      <c r="C7519" t="s">
        <v>92</v>
      </c>
      <c r="D7519" s="29">
        <v>45870</v>
      </c>
      <c r="E7519" s="184" t="str">
        <f t="shared" si="474"/>
        <v/>
      </c>
      <c r="F7519" s="184" t="str">
        <f t="shared" si="475"/>
        <v/>
      </c>
      <c r="G7519" s="184" t="str">
        <f t="shared" si="476"/>
        <v/>
      </c>
      <c r="H7519" s="184" t="str">
        <f t="shared" si="477"/>
        <v/>
      </c>
      <c r="L7519">
        <v>259.32575304209058</v>
      </c>
      <c r="R7519">
        <v>997.40674200000001</v>
      </c>
      <c r="S7519" t="s">
        <v>201</v>
      </c>
      <c r="T7519" s="221">
        <v>45536.313194444447</v>
      </c>
    </row>
    <row r="7520" spans="1:20" x14ac:dyDescent="0.35">
      <c r="A7520" t="s">
        <v>113</v>
      </c>
      <c r="B7520" t="s">
        <v>3</v>
      </c>
      <c r="C7520" t="s">
        <v>92</v>
      </c>
      <c r="D7520" s="29">
        <v>45871</v>
      </c>
      <c r="E7520" s="184" t="str">
        <f t="shared" si="474"/>
        <v/>
      </c>
      <c r="F7520" s="184" t="str">
        <f t="shared" si="475"/>
        <v/>
      </c>
      <c r="G7520" s="184" t="str">
        <f t="shared" si="476"/>
        <v/>
      </c>
      <c r="H7520" s="184" t="str">
        <f t="shared" si="477"/>
        <v/>
      </c>
      <c r="L7520">
        <v>259.32575304209058</v>
      </c>
      <c r="R7520">
        <v>997.40674200000001</v>
      </c>
      <c r="S7520" t="s">
        <v>201</v>
      </c>
      <c r="T7520" s="221">
        <v>45536.313194444447</v>
      </c>
    </row>
    <row r="7521" spans="1:20" x14ac:dyDescent="0.35">
      <c r="A7521" t="s">
        <v>113</v>
      </c>
      <c r="B7521" t="s">
        <v>3</v>
      </c>
      <c r="C7521" t="s">
        <v>92</v>
      </c>
      <c r="D7521" s="29">
        <v>45872</v>
      </c>
      <c r="E7521" s="184" t="str">
        <f t="shared" si="474"/>
        <v/>
      </c>
      <c r="F7521" s="184" t="str">
        <f t="shared" si="475"/>
        <v/>
      </c>
      <c r="G7521" s="184" t="str">
        <f t="shared" si="476"/>
        <v/>
      </c>
      <c r="H7521" s="184" t="str">
        <f t="shared" si="477"/>
        <v/>
      </c>
      <c r="L7521">
        <v>259.32575304209058</v>
      </c>
      <c r="R7521">
        <v>997.40674200000001</v>
      </c>
      <c r="S7521" t="s">
        <v>201</v>
      </c>
      <c r="T7521" s="221">
        <v>45536.313194444447</v>
      </c>
    </row>
    <row r="7522" spans="1:20" x14ac:dyDescent="0.35">
      <c r="A7522" t="s">
        <v>113</v>
      </c>
      <c r="B7522" t="s">
        <v>3</v>
      </c>
      <c r="C7522" t="s">
        <v>92</v>
      </c>
      <c r="D7522" s="29">
        <v>45873</v>
      </c>
      <c r="E7522" s="184" t="str">
        <f t="shared" si="474"/>
        <v/>
      </c>
      <c r="F7522" s="184" t="str">
        <f t="shared" si="475"/>
        <v/>
      </c>
      <c r="G7522" s="184" t="str">
        <f t="shared" si="476"/>
        <v/>
      </c>
      <c r="H7522" s="184" t="str">
        <f t="shared" si="477"/>
        <v/>
      </c>
      <c r="L7522">
        <v>259.32575304209058</v>
      </c>
      <c r="R7522">
        <v>997.40674200000001</v>
      </c>
      <c r="S7522" t="s">
        <v>201</v>
      </c>
      <c r="T7522" s="221">
        <v>45536.313194444447</v>
      </c>
    </row>
    <row r="7523" spans="1:20" x14ac:dyDescent="0.35">
      <c r="A7523" t="s">
        <v>113</v>
      </c>
      <c r="B7523" t="s">
        <v>3</v>
      </c>
      <c r="C7523" t="s">
        <v>92</v>
      </c>
      <c r="D7523" s="29">
        <v>45874</v>
      </c>
      <c r="E7523" s="184" t="str">
        <f t="shared" si="474"/>
        <v/>
      </c>
      <c r="F7523" s="184" t="str">
        <f t="shared" si="475"/>
        <v/>
      </c>
      <c r="G7523" s="184" t="str">
        <f t="shared" si="476"/>
        <v/>
      </c>
      <c r="H7523" s="184" t="str">
        <f t="shared" si="477"/>
        <v/>
      </c>
      <c r="L7523">
        <v>259.32575304209058</v>
      </c>
      <c r="R7523">
        <v>997.40674200000001</v>
      </c>
      <c r="S7523" t="s">
        <v>201</v>
      </c>
      <c r="T7523" s="221">
        <v>45536.313194444447</v>
      </c>
    </row>
    <row r="7524" spans="1:20" x14ac:dyDescent="0.35">
      <c r="A7524" t="s">
        <v>113</v>
      </c>
      <c r="B7524" t="s">
        <v>3</v>
      </c>
      <c r="C7524" t="s">
        <v>92</v>
      </c>
      <c r="D7524" s="29">
        <v>45875</v>
      </c>
      <c r="E7524" s="184" t="str">
        <f t="shared" si="474"/>
        <v/>
      </c>
      <c r="F7524" s="184" t="str">
        <f t="shared" si="475"/>
        <v/>
      </c>
      <c r="G7524" s="184" t="str">
        <f t="shared" si="476"/>
        <v/>
      </c>
      <c r="H7524" s="184" t="str">
        <f t="shared" si="477"/>
        <v/>
      </c>
      <c r="L7524">
        <v>259.32575304209058</v>
      </c>
      <c r="R7524">
        <v>997.40674200000001</v>
      </c>
      <c r="S7524" t="s">
        <v>201</v>
      </c>
      <c r="T7524" s="221">
        <v>45536.313194444447</v>
      </c>
    </row>
    <row r="7525" spans="1:20" x14ac:dyDescent="0.35">
      <c r="A7525" t="s">
        <v>113</v>
      </c>
      <c r="B7525" t="s">
        <v>3</v>
      </c>
      <c r="C7525" t="s">
        <v>92</v>
      </c>
      <c r="D7525" s="29">
        <v>45876</v>
      </c>
      <c r="E7525" s="184" t="str">
        <f t="shared" si="474"/>
        <v/>
      </c>
      <c r="F7525" s="184" t="str">
        <f t="shared" si="475"/>
        <v/>
      </c>
      <c r="G7525" s="184" t="str">
        <f t="shared" si="476"/>
        <v/>
      </c>
      <c r="H7525" s="184" t="str">
        <f t="shared" si="477"/>
        <v/>
      </c>
      <c r="L7525">
        <v>259.32575304209058</v>
      </c>
      <c r="R7525">
        <v>997.40674200000001</v>
      </c>
      <c r="S7525" t="s">
        <v>201</v>
      </c>
      <c r="T7525" s="221">
        <v>45536.313194444447</v>
      </c>
    </row>
    <row r="7526" spans="1:20" x14ac:dyDescent="0.35">
      <c r="A7526" t="s">
        <v>113</v>
      </c>
      <c r="B7526" t="s">
        <v>3</v>
      </c>
      <c r="C7526" t="s">
        <v>92</v>
      </c>
      <c r="D7526" s="29">
        <v>45877</v>
      </c>
      <c r="E7526" s="184" t="str">
        <f t="shared" si="474"/>
        <v/>
      </c>
      <c r="F7526" s="184" t="str">
        <f t="shared" si="475"/>
        <v/>
      </c>
      <c r="G7526" s="184" t="str">
        <f t="shared" si="476"/>
        <v/>
      </c>
      <c r="H7526" s="184" t="str">
        <f t="shared" si="477"/>
        <v/>
      </c>
      <c r="L7526">
        <v>259.32575304209058</v>
      </c>
      <c r="R7526">
        <v>997.40674200000001</v>
      </c>
      <c r="S7526" t="s">
        <v>201</v>
      </c>
      <c r="T7526" s="221">
        <v>45536.313194444447</v>
      </c>
    </row>
    <row r="7527" spans="1:20" x14ac:dyDescent="0.35">
      <c r="A7527" t="s">
        <v>113</v>
      </c>
      <c r="B7527" t="s">
        <v>3</v>
      </c>
      <c r="C7527" t="s">
        <v>92</v>
      </c>
      <c r="D7527" s="29">
        <v>45878</v>
      </c>
      <c r="E7527" s="184" t="str">
        <f t="shared" si="474"/>
        <v/>
      </c>
      <c r="F7527" s="184" t="str">
        <f t="shared" si="475"/>
        <v/>
      </c>
      <c r="G7527" s="184" t="str">
        <f t="shared" si="476"/>
        <v/>
      </c>
      <c r="H7527" s="184" t="str">
        <f t="shared" si="477"/>
        <v/>
      </c>
      <c r="L7527">
        <v>259.32575304209058</v>
      </c>
      <c r="R7527">
        <v>997.40674200000001</v>
      </c>
      <c r="S7527" t="s">
        <v>201</v>
      </c>
      <c r="T7527" s="221">
        <v>45536.313194444447</v>
      </c>
    </row>
    <row r="7528" spans="1:20" x14ac:dyDescent="0.35">
      <c r="A7528" t="s">
        <v>113</v>
      </c>
      <c r="B7528" t="s">
        <v>3</v>
      </c>
      <c r="C7528" t="s">
        <v>92</v>
      </c>
      <c r="D7528" s="29">
        <v>45879</v>
      </c>
      <c r="E7528" s="184" t="str">
        <f t="shared" si="474"/>
        <v/>
      </c>
      <c r="F7528" s="184" t="str">
        <f t="shared" si="475"/>
        <v/>
      </c>
      <c r="G7528" s="184" t="str">
        <f t="shared" si="476"/>
        <v/>
      </c>
      <c r="H7528" s="184" t="str">
        <f t="shared" si="477"/>
        <v/>
      </c>
      <c r="L7528">
        <v>259.32575304209058</v>
      </c>
      <c r="R7528">
        <v>997.40674200000001</v>
      </c>
      <c r="S7528" t="s">
        <v>201</v>
      </c>
      <c r="T7528" s="221">
        <v>45536.313194444447</v>
      </c>
    </row>
    <row r="7529" spans="1:20" x14ac:dyDescent="0.35">
      <c r="A7529" t="s">
        <v>113</v>
      </c>
      <c r="B7529" t="s">
        <v>3</v>
      </c>
      <c r="C7529" t="s">
        <v>92</v>
      </c>
      <c r="D7529" s="29">
        <v>45880</v>
      </c>
      <c r="E7529" s="184" t="str">
        <f t="shared" si="474"/>
        <v/>
      </c>
      <c r="F7529" s="184" t="str">
        <f t="shared" si="475"/>
        <v/>
      </c>
      <c r="G7529" s="184" t="str">
        <f t="shared" si="476"/>
        <v/>
      </c>
      <c r="H7529" s="184" t="str">
        <f t="shared" si="477"/>
        <v/>
      </c>
      <c r="L7529">
        <v>259.32575304209058</v>
      </c>
      <c r="R7529">
        <v>997.40674200000001</v>
      </c>
      <c r="S7529" t="s">
        <v>201</v>
      </c>
      <c r="T7529" s="221">
        <v>45536.313194444447</v>
      </c>
    </row>
    <row r="7530" spans="1:20" x14ac:dyDescent="0.35">
      <c r="A7530" t="s">
        <v>113</v>
      </c>
      <c r="B7530" t="s">
        <v>3</v>
      </c>
      <c r="C7530" t="s">
        <v>92</v>
      </c>
      <c r="D7530" s="29">
        <v>45881</v>
      </c>
      <c r="E7530" s="184" t="str">
        <f t="shared" si="474"/>
        <v/>
      </c>
      <c r="F7530" s="184" t="str">
        <f t="shared" si="475"/>
        <v/>
      </c>
      <c r="G7530" s="184" t="str">
        <f t="shared" si="476"/>
        <v/>
      </c>
      <c r="H7530" s="184" t="str">
        <f t="shared" si="477"/>
        <v/>
      </c>
      <c r="L7530">
        <v>259.32575304209058</v>
      </c>
      <c r="R7530">
        <v>997.40674200000001</v>
      </c>
      <c r="S7530" t="s">
        <v>201</v>
      </c>
      <c r="T7530" s="221">
        <v>45536.313194444447</v>
      </c>
    </row>
    <row r="7531" spans="1:20" x14ac:dyDescent="0.35">
      <c r="A7531" t="s">
        <v>113</v>
      </c>
      <c r="B7531" t="s">
        <v>3</v>
      </c>
      <c r="C7531" t="s">
        <v>92</v>
      </c>
      <c r="D7531" s="29">
        <v>45882</v>
      </c>
      <c r="E7531" s="184" t="str">
        <f t="shared" si="474"/>
        <v/>
      </c>
      <c r="F7531" s="184" t="str">
        <f t="shared" si="475"/>
        <v/>
      </c>
      <c r="G7531" s="184" t="str">
        <f t="shared" si="476"/>
        <v/>
      </c>
      <c r="H7531" s="184" t="str">
        <f t="shared" si="477"/>
        <v/>
      </c>
      <c r="L7531">
        <v>259.32575304209058</v>
      </c>
      <c r="R7531">
        <v>997.40674200000001</v>
      </c>
      <c r="S7531" t="s">
        <v>201</v>
      </c>
      <c r="T7531" s="221">
        <v>45536.313194444447</v>
      </c>
    </row>
    <row r="7532" spans="1:20" x14ac:dyDescent="0.35">
      <c r="A7532" t="s">
        <v>113</v>
      </c>
      <c r="B7532" t="s">
        <v>3</v>
      </c>
      <c r="C7532" t="s">
        <v>92</v>
      </c>
      <c r="D7532" s="29">
        <v>45883</v>
      </c>
      <c r="E7532" s="184" t="str">
        <f t="shared" si="474"/>
        <v/>
      </c>
      <c r="F7532" s="184" t="str">
        <f t="shared" si="475"/>
        <v/>
      </c>
      <c r="G7532" s="184" t="str">
        <f t="shared" si="476"/>
        <v/>
      </c>
      <c r="H7532" s="184" t="str">
        <f t="shared" si="477"/>
        <v/>
      </c>
      <c r="L7532">
        <v>259.32575304209058</v>
      </c>
      <c r="R7532">
        <v>997.40674200000001</v>
      </c>
      <c r="S7532" t="s">
        <v>201</v>
      </c>
      <c r="T7532" s="221">
        <v>45536.313194444447</v>
      </c>
    </row>
    <row r="7533" spans="1:20" x14ac:dyDescent="0.35">
      <c r="A7533" t="s">
        <v>113</v>
      </c>
      <c r="B7533" t="s">
        <v>3</v>
      </c>
      <c r="C7533" t="s">
        <v>92</v>
      </c>
      <c r="D7533" s="29">
        <v>45884</v>
      </c>
      <c r="E7533" s="184" t="str">
        <f t="shared" si="474"/>
        <v/>
      </c>
      <c r="F7533" s="184" t="str">
        <f t="shared" si="475"/>
        <v/>
      </c>
      <c r="G7533" s="184" t="str">
        <f t="shared" si="476"/>
        <v/>
      </c>
      <c r="H7533" s="184" t="str">
        <f t="shared" si="477"/>
        <v/>
      </c>
      <c r="L7533">
        <v>259.32575304209058</v>
      </c>
      <c r="R7533">
        <v>997.40674200000001</v>
      </c>
      <c r="S7533" t="s">
        <v>201</v>
      </c>
      <c r="T7533" s="221">
        <v>45536.313194444447</v>
      </c>
    </row>
    <row r="7534" spans="1:20" x14ac:dyDescent="0.35">
      <c r="A7534" t="s">
        <v>113</v>
      </c>
      <c r="B7534" t="s">
        <v>3</v>
      </c>
      <c r="C7534" t="s">
        <v>92</v>
      </c>
      <c r="D7534" s="29">
        <v>45885</v>
      </c>
      <c r="E7534" s="184" t="str">
        <f t="shared" si="474"/>
        <v/>
      </c>
      <c r="F7534" s="184" t="str">
        <f t="shared" si="475"/>
        <v/>
      </c>
      <c r="G7534" s="184" t="str">
        <f t="shared" si="476"/>
        <v/>
      </c>
      <c r="H7534" s="184" t="str">
        <f t="shared" si="477"/>
        <v/>
      </c>
      <c r="L7534">
        <v>259.32575304209058</v>
      </c>
      <c r="R7534">
        <v>997.40674200000001</v>
      </c>
      <c r="S7534" t="s">
        <v>201</v>
      </c>
      <c r="T7534" s="221">
        <v>45536.313194444447</v>
      </c>
    </row>
    <row r="7535" spans="1:20" x14ac:dyDescent="0.35">
      <c r="A7535" t="s">
        <v>113</v>
      </c>
      <c r="B7535" t="s">
        <v>3</v>
      </c>
      <c r="C7535" t="s">
        <v>92</v>
      </c>
      <c r="D7535" s="29">
        <v>45886</v>
      </c>
      <c r="E7535" s="184" t="str">
        <f t="shared" si="474"/>
        <v/>
      </c>
      <c r="F7535" s="184" t="str">
        <f t="shared" si="475"/>
        <v/>
      </c>
      <c r="G7535" s="184" t="str">
        <f t="shared" si="476"/>
        <v/>
      </c>
      <c r="H7535" s="184" t="str">
        <f t="shared" si="477"/>
        <v/>
      </c>
      <c r="L7535">
        <v>259.32575304209058</v>
      </c>
      <c r="R7535">
        <v>997.40674200000001</v>
      </c>
      <c r="S7535" t="s">
        <v>201</v>
      </c>
      <c r="T7535" s="221">
        <v>45536.313194444447</v>
      </c>
    </row>
    <row r="7536" spans="1:20" x14ac:dyDescent="0.35">
      <c r="A7536" t="s">
        <v>113</v>
      </c>
      <c r="B7536" t="s">
        <v>3</v>
      </c>
      <c r="C7536" t="s">
        <v>92</v>
      </c>
      <c r="D7536" s="29">
        <v>45887</v>
      </c>
      <c r="E7536" s="184" t="str">
        <f t="shared" si="474"/>
        <v/>
      </c>
      <c r="F7536" s="184" t="str">
        <f t="shared" si="475"/>
        <v/>
      </c>
      <c r="G7536" s="184" t="str">
        <f t="shared" si="476"/>
        <v/>
      </c>
      <c r="H7536" s="184" t="str">
        <f t="shared" si="477"/>
        <v/>
      </c>
      <c r="L7536">
        <v>259.32575304209058</v>
      </c>
      <c r="R7536">
        <v>997.40674200000001</v>
      </c>
      <c r="S7536" t="s">
        <v>201</v>
      </c>
      <c r="T7536" s="221">
        <v>45536.313194444447</v>
      </c>
    </row>
    <row r="7537" spans="1:20" x14ac:dyDescent="0.35">
      <c r="A7537" t="s">
        <v>113</v>
      </c>
      <c r="B7537" t="s">
        <v>3</v>
      </c>
      <c r="C7537" t="s">
        <v>92</v>
      </c>
      <c r="D7537" s="29">
        <v>45888</v>
      </c>
      <c r="E7537" s="184" t="str">
        <f t="shared" si="474"/>
        <v/>
      </c>
      <c r="F7537" s="184" t="str">
        <f t="shared" si="475"/>
        <v/>
      </c>
      <c r="G7537" s="184" t="str">
        <f t="shared" si="476"/>
        <v/>
      </c>
      <c r="H7537" s="184" t="str">
        <f t="shared" si="477"/>
        <v/>
      </c>
      <c r="L7537">
        <v>259.32575304209058</v>
      </c>
      <c r="R7537">
        <v>997.40674200000001</v>
      </c>
      <c r="S7537" t="s">
        <v>201</v>
      </c>
      <c r="T7537" s="221">
        <v>45536.313194444447</v>
      </c>
    </row>
    <row r="7538" spans="1:20" x14ac:dyDescent="0.35">
      <c r="A7538" t="s">
        <v>113</v>
      </c>
      <c r="B7538" t="s">
        <v>3</v>
      </c>
      <c r="C7538" t="s">
        <v>92</v>
      </c>
      <c r="D7538" s="29">
        <v>45889</v>
      </c>
      <c r="E7538" s="184" t="str">
        <f t="shared" si="474"/>
        <v/>
      </c>
      <c r="F7538" s="184" t="str">
        <f t="shared" si="475"/>
        <v/>
      </c>
      <c r="G7538" s="184" t="str">
        <f t="shared" si="476"/>
        <v/>
      </c>
      <c r="H7538" s="184" t="str">
        <f t="shared" si="477"/>
        <v/>
      </c>
      <c r="L7538">
        <v>259.32575304209058</v>
      </c>
      <c r="R7538">
        <v>997.40674200000001</v>
      </c>
      <c r="S7538" t="s">
        <v>201</v>
      </c>
      <c r="T7538" s="221">
        <v>45536.313194444447</v>
      </c>
    </row>
    <row r="7539" spans="1:20" x14ac:dyDescent="0.35">
      <c r="A7539" t="s">
        <v>113</v>
      </c>
      <c r="B7539" t="s">
        <v>3</v>
      </c>
      <c r="C7539" t="s">
        <v>92</v>
      </c>
      <c r="D7539" s="29">
        <v>45890</v>
      </c>
      <c r="E7539" s="184" t="str">
        <f t="shared" si="474"/>
        <v/>
      </c>
      <c r="F7539" s="184" t="str">
        <f t="shared" si="475"/>
        <v/>
      </c>
      <c r="G7539" s="184" t="str">
        <f t="shared" si="476"/>
        <v/>
      </c>
      <c r="H7539" s="184" t="str">
        <f t="shared" si="477"/>
        <v/>
      </c>
      <c r="L7539">
        <v>259.32575304209058</v>
      </c>
      <c r="R7539">
        <v>997.40674200000001</v>
      </c>
      <c r="S7539" t="s">
        <v>201</v>
      </c>
      <c r="T7539" s="221">
        <v>45536.313194444447</v>
      </c>
    </row>
    <row r="7540" spans="1:20" x14ac:dyDescent="0.35">
      <c r="A7540" t="s">
        <v>113</v>
      </c>
      <c r="B7540" t="s">
        <v>3</v>
      </c>
      <c r="C7540" t="s">
        <v>92</v>
      </c>
      <c r="D7540" s="29">
        <v>45891</v>
      </c>
      <c r="E7540" s="184" t="str">
        <f t="shared" si="474"/>
        <v/>
      </c>
      <c r="F7540" s="184" t="str">
        <f t="shared" si="475"/>
        <v/>
      </c>
      <c r="G7540" s="184" t="str">
        <f t="shared" si="476"/>
        <v/>
      </c>
      <c r="H7540" s="184" t="str">
        <f t="shared" si="477"/>
        <v/>
      </c>
      <c r="L7540">
        <v>259.32575304209058</v>
      </c>
      <c r="R7540">
        <v>997.40674200000001</v>
      </c>
      <c r="S7540" t="s">
        <v>201</v>
      </c>
      <c r="T7540" s="221">
        <v>45536.313194444447</v>
      </c>
    </row>
    <row r="7541" spans="1:20" x14ac:dyDescent="0.35">
      <c r="A7541" t="s">
        <v>113</v>
      </c>
      <c r="B7541" t="s">
        <v>3</v>
      </c>
      <c r="C7541" t="s">
        <v>92</v>
      </c>
      <c r="D7541" s="29">
        <v>45892</v>
      </c>
      <c r="E7541" s="184" t="str">
        <f t="shared" si="474"/>
        <v/>
      </c>
      <c r="F7541" s="184" t="str">
        <f t="shared" si="475"/>
        <v/>
      </c>
      <c r="G7541" s="184" t="str">
        <f t="shared" si="476"/>
        <v/>
      </c>
      <c r="H7541" s="184" t="str">
        <f t="shared" si="477"/>
        <v/>
      </c>
      <c r="L7541">
        <v>259.32575304209058</v>
      </c>
      <c r="R7541">
        <v>997.40674200000001</v>
      </c>
      <c r="S7541" t="s">
        <v>201</v>
      </c>
      <c r="T7541" s="221">
        <v>45536.313194444447</v>
      </c>
    </row>
    <row r="7542" spans="1:20" x14ac:dyDescent="0.35">
      <c r="A7542" t="s">
        <v>113</v>
      </c>
      <c r="B7542" t="s">
        <v>3</v>
      </c>
      <c r="C7542" t="s">
        <v>92</v>
      </c>
      <c r="D7542" s="29">
        <v>45893</v>
      </c>
      <c r="E7542" s="184" t="str">
        <f t="shared" si="474"/>
        <v/>
      </c>
      <c r="F7542" s="184" t="str">
        <f t="shared" si="475"/>
        <v/>
      </c>
      <c r="G7542" s="184" t="str">
        <f t="shared" si="476"/>
        <v/>
      </c>
      <c r="H7542" s="184" t="str">
        <f t="shared" si="477"/>
        <v/>
      </c>
      <c r="L7542">
        <v>259.32575304209058</v>
      </c>
      <c r="R7542">
        <v>997.40674200000001</v>
      </c>
      <c r="S7542" t="s">
        <v>201</v>
      </c>
      <c r="T7542" s="221">
        <v>45536.313194444447</v>
      </c>
    </row>
    <row r="7543" spans="1:20" x14ac:dyDescent="0.35">
      <c r="A7543" t="s">
        <v>113</v>
      </c>
      <c r="B7543" t="s">
        <v>3</v>
      </c>
      <c r="C7543" t="s">
        <v>92</v>
      </c>
      <c r="D7543" s="29">
        <v>45894</v>
      </c>
      <c r="E7543" s="184" t="str">
        <f t="shared" si="474"/>
        <v/>
      </c>
      <c r="F7543" s="184" t="str">
        <f t="shared" si="475"/>
        <v/>
      </c>
      <c r="G7543" s="184" t="str">
        <f t="shared" si="476"/>
        <v/>
      </c>
      <c r="H7543" s="184" t="str">
        <f t="shared" si="477"/>
        <v/>
      </c>
      <c r="L7543">
        <v>259.32575304209058</v>
      </c>
      <c r="R7543">
        <v>997.40674200000001</v>
      </c>
      <c r="S7543" t="s">
        <v>201</v>
      </c>
      <c r="T7543" s="221">
        <v>45536.313194444447</v>
      </c>
    </row>
    <row r="7544" spans="1:20" x14ac:dyDescent="0.35">
      <c r="A7544" t="s">
        <v>113</v>
      </c>
      <c r="B7544" t="s">
        <v>3</v>
      </c>
      <c r="C7544" t="s">
        <v>92</v>
      </c>
      <c r="D7544" s="29">
        <v>45895</v>
      </c>
      <c r="E7544" s="184" t="str">
        <f t="shared" si="474"/>
        <v/>
      </c>
      <c r="F7544" s="184" t="str">
        <f t="shared" si="475"/>
        <v/>
      </c>
      <c r="G7544" s="184" t="str">
        <f t="shared" si="476"/>
        <v/>
      </c>
      <c r="H7544" s="184" t="str">
        <f t="shared" si="477"/>
        <v/>
      </c>
      <c r="L7544">
        <v>259.32575304209058</v>
      </c>
      <c r="R7544">
        <v>997.40674200000001</v>
      </c>
      <c r="S7544" t="s">
        <v>201</v>
      </c>
      <c r="T7544" s="221">
        <v>45536.313194444447</v>
      </c>
    </row>
    <row r="7545" spans="1:20" x14ac:dyDescent="0.35">
      <c r="A7545" t="s">
        <v>113</v>
      </c>
      <c r="B7545" t="s">
        <v>3</v>
      </c>
      <c r="C7545" t="s">
        <v>92</v>
      </c>
      <c r="D7545" s="29">
        <v>45896</v>
      </c>
      <c r="E7545" s="184" t="str">
        <f t="shared" si="474"/>
        <v/>
      </c>
      <c r="F7545" s="184" t="str">
        <f t="shared" si="475"/>
        <v/>
      </c>
      <c r="G7545" s="184" t="str">
        <f t="shared" si="476"/>
        <v/>
      </c>
      <c r="H7545" s="184" t="str">
        <f t="shared" si="477"/>
        <v/>
      </c>
      <c r="L7545">
        <v>259.32575304209058</v>
      </c>
      <c r="R7545">
        <v>997.40674200000001</v>
      </c>
      <c r="S7545" t="s">
        <v>201</v>
      </c>
      <c r="T7545" s="221">
        <v>45536.313194444447</v>
      </c>
    </row>
    <row r="7546" spans="1:20" x14ac:dyDescent="0.35">
      <c r="A7546" t="s">
        <v>113</v>
      </c>
      <c r="B7546" t="s">
        <v>3</v>
      </c>
      <c r="C7546" t="s">
        <v>92</v>
      </c>
      <c r="D7546" s="29">
        <v>45897</v>
      </c>
      <c r="E7546" s="184" t="str">
        <f t="shared" si="474"/>
        <v/>
      </c>
      <c r="F7546" s="184" t="str">
        <f t="shared" si="475"/>
        <v/>
      </c>
      <c r="G7546" s="184" t="str">
        <f t="shared" si="476"/>
        <v/>
      </c>
      <c r="H7546" s="184" t="str">
        <f t="shared" si="477"/>
        <v/>
      </c>
      <c r="L7546">
        <v>259.32575304209058</v>
      </c>
      <c r="R7546">
        <v>997.40674200000001</v>
      </c>
      <c r="S7546" t="s">
        <v>201</v>
      </c>
      <c r="T7546" s="221">
        <v>45536.313194444447</v>
      </c>
    </row>
    <row r="7547" spans="1:20" x14ac:dyDescent="0.35">
      <c r="A7547" t="s">
        <v>113</v>
      </c>
      <c r="B7547" t="s">
        <v>3</v>
      </c>
      <c r="C7547" t="s">
        <v>92</v>
      </c>
      <c r="D7547" s="29">
        <v>45898</v>
      </c>
      <c r="E7547" s="184" t="str">
        <f t="shared" si="474"/>
        <v/>
      </c>
      <c r="F7547" s="184" t="str">
        <f t="shared" si="475"/>
        <v/>
      </c>
      <c r="G7547" s="184" t="str">
        <f t="shared" si="476"/>
        <v/>
      </c>
      <c r="H7547" s="184" t="str">
        <f t="shared" si="477"/>
        <v/>
      </c>
      <c r="L7547">
        <v>259.32575304209058</v>
      </c>
      <c r="R7547">
        <v>997.40674200000001</v>
      </c>
      <c r="S7547" t="s">
        <v>201</v>
      </c>
      <c r="T7547" s="221">
        <v>45536.313194444447</v>
      </c>
    </row>
    <row r="7548" spans="1:20" x14ac:dyDescent="0.35">
      <c r="A7548" t="s">
        <v>113</v>
      </c>
      <c r="B7548" t="s">
        <v>3</v>
      </c>
      <c r="C7548" t="s">
        <v>92</v>
      </c>
      <c r="D7548" s="29">
        <v>45899</v>
      </c>
      <c r="E7548" s="184" t="str">
        <f t="shared" si="474"/>
        <v/>
      </c>
      <c r="F7548" s="184" t="str">
        <f t="shared" si="475"/>
        <v/>
      </c>
      <c r="G7548" s="184" t="str">
        <f t="shared" si="476"/>
        <v/>
      </c>
      <c r="H7548" s="184" t="str">
        <f t="shared" si="477"/>
        <v/>
      </c>
      <c r="L7548">
        <v>259.32575304209058</v>
      </c>
      <c r="R7548">
        <v>997.40674200000001</v>
      </c>
      <c r="S7548" t="s">
        <v>201</v>
      </c>
      <c r="T7548" s="221">
        <v>45536.313194444447</v>
      </c>
    </row>
    <row r="7549" spans="1:20" x14ac:dyDescent="0.35">
      <c r="A7549" t="s">
        <v>113</v>
      </c>
      <c r="B7549" t="s">
        <v>3</v>
      </c>
      <c r="C7549" t="s">
        <v>92</v>
      </c>
      <c r="D7549" s="29">
        <v>45900</v>
      </c>
      <c r="E7549" s="184" t="str">
        <f t="shared" si="474"/>
        <v/>
      </c>
      <c r="F7549" s="184" t="str">
        <f t="shared" si="475"/>
        <v/>
      </c>
      <c r="G7549" s="184" t="str">
        <f t="shared" si="476"/>
        <v/>
      </c>
      <c r="H7549" s="184" t="str">
        <f t="shared" si="477"/>
        <v/>
      </c>
      <c r="L7549">
        <v>259.32575304209058</v>
      </c>
      <c r="R7549">
        <v>997.40674200000001</v>
      </c>
      <c r="S7549" t="s">
        <v>201</v>
      </c>
      <c r="T7549" s="221">
        <v>45536.313194444447</v>
      </c>
    </row>
    <row r="7550" spans="1:20" x14ac:dyDescent="0.35">
      <c r="A7550" t="s">
        <v>113</v>
      </c>
      <c r="B7550" t="s">
        <v>3</v>
      </c>
      <c r="C7550" t="s">
        <v>92</v>
      </c>
      <c r="D7550" s="29">
        <v>45901</v>
      </c>
      <c r="E7550" s="184" t="str">
        <f t="shared" si="474"/>
        <v/>
      </c>
      <c r="F7550" s="184" t="str">
        <f t="shared" si="475"/>
        <v/>
      </c>
      <c r="G7550" s="184" t="str">
        <f t="shared" si="476"/>
        <v/>
      </c>
      <c r="H7550" s="184" t="str">
        <f t="shared" si="477"/>
        <v/>
      </c>
      <c r="L7550">
        <v>259.32575304209058</v>
      </c>
      <c r="R7550">
        <v>997.40674200000001</v>
      </c>
      <c r="S7550" t="s">
        <v>201</v>
      </c>
      <c r="T7550" s="221">
        <v>45566.313194444447</v>
      </c>
    </row>
    <row r="7551" spans="1:20" x14ac:dyDescent="0.35">
      <c r="A7551" t="s">
        <v>113</v>
      </c>
      <c r="B7551" t="s">
        <v>3</v>
      </c>
      <c r="C7551" t="s">
        <v>92</v>
      </c>
      <c r="D7551" s="29">
        <v>45902</v>
      </c>
      <c r="E7551" s="184" t="str">
        <f t="shared" si="474"/>
        <v/>
      </c>
      <c r="F7551" s="184" t="str">
        <f t="shared" si="475"/>
        <v/>
      </c>
      <c r="G7551" s="184" t="str">
        <f t="shared" si="476"/>
        <v/>
      </c>
      <c r="H7551" s="184" t="str">
        <f t="shared" si="477"/>
        <v/>
      </c>
      <c r="L7551">
        <v>259.32575304209058</v>
      </c>
      <c r="R7551">
        <v>997.40674200000001</v>
      </c>
      <c r="S7551" t="s">
        <v>201</v>
      </c>
      <c r="T7551" s="221">
        <v>45566.313194444447</v>
      </c>
    </row>
    <row r="7552" spans="1:20" x14ac:dyDescent="0.35">
      <c r="A7552" t="s">
        <v>113</v>
      </c>
      <c r="B7552" t="s">
        <v>3</v>
      </c>
      <c r="C7552" t="s">
        <v>92</v>
      </c>
      <c r="D7552" s="29">
        <v>45903</v>
      </c>
      <c r="E7552" s="184" t="str">
        <f t="shared" si="474"/>
        <v/>
      </c>
      <c r="F7552" s="184" t="str">
        <f t="shared" si="475"/>
        <v/>
      </c>
      <c r="G7552" s="184" t="str">
        <f t="shared" si="476"/>
        <v/>
      </c>
      <c r="H7552" s="184" t="str">
        <f t="shared" si="477"/>
        <v/>
      </c>
      <c r="L7552">
        <v>259.32575304209058</v>
      </c>
      <c r="R7552">
        <v>997.40674200000001</v>
      </c>
      <c r="S7552" t="s">
        <v>201</v>
      </c>
      <c r="T7552" s="221">
        <v>45566.3125</v>
      </c>
    </row>
    <row r="7553" spans="1:20" x14ac:dyDescent="0.35">
      <c r="A7553" t="s">
        <v>113</v>
      </c>
      <c r="B7553" t="s">
        <v>3</v>
      </c>
      <c r="C7553" t="s">
        <v>92</v>
      </c>
      <c r="D7553" s="29">
        <v>45904</v>
      </c>
      <c r="E7553" s="184" t="str">
        <f t="shared" si="474"/>
        <v/>
      </c>
      <c r="F7553" s="184" t="str">
        <f t="shared" si="475"/>
        <v/>
      </c>
      <c r="G7553" s="184" t="str">
        <f t="shared" si="476"/>
        <v/>
      </c>
      <c r="H7553" s="184" t="str">
        <f t="shared" si="477"/>
        <v/>
      </c>
      <c r="L7553">
        <v>259.32575304209058</v>
      </c>
      <c r="R7553">
        <v>997.40674200000001</v>
      </c>
      <c r="S7553" t="s">
        <v>201</v>
      </c>
      <c r="T7553" s="221">
        <v>45566.313194444447</v>
      </c>
    </row>
    <row r="7554" spans="1:20" x14ac:dyDescent="0.35">
      <c r="A7554" t="s">
        <v>113</v>
      </c>
      <c r="B7554" t="s">
        <v>3</v>
      </c>
      <c r="C7554" t="s">
        <v>92</v>
      </c>
      <c r="D7554" s="29">
        <v>45905</v>
      </c>
      <c r="E7554" s="184" t="str">
        <f t="shared" si="474"/>
        <v/>
      </c>
      <c r="F7554" s="184" t="str">
        <f t="shared" si="475"/>
        <v/>
      </c>
      <c r="G7554" s="184" t="str">
        <f t="shared" si="476"/>
        <v/>
      </c>
      <c r="H7554" s="184" t="str">
        <f t="shared" si="477"/>
        <v/>
      </c>
      <c r="L7554">
        <v>259.32575304209058</v>
      </c>
      <c r="R7554">
        <v>997.40674200000001</v>
      </c>
      <c r="S7554" t="s">
        <v>201</v>
      </c>
      <c r="T7554" s="221">
        <v>45566.313194444447</v>
      </c>
    </row>
    <row r="7555" spans="1:20" x14ac:dyDescent="0.35">
      <c r="A7555" t="s">
        <v>113</v>
      </c>
      <c r="B7555" t="s">
        <v>3</v>
      </c>
      <c r="C7555" t="s">
        <v>92</v>
      </c>
      <c r="D7555" s="29">
        <v>45906</v>
      </c>
      <c r="E7555" s="184" t="str">
        <f t="shared" si="474"/>
        <v/>
      </c>
      <c r="F7555" s="184" t="str">
        <f t="shared" si="475"/>
        <v/>
      </c>
      <c r="G7555" s="184" t="str">
        <f t="shared" si="476"/>
        <v/>
      </c>
      <c r="H7555" s="184" t="str">
        <f t="shared" si="477"/>
        <v/>
      </c>
      <c r="L7555">
        <v>259.32575304209058</v>
      </c>
      <c r="R7555">
        <v>997.40674200000001</v>
      </c>
      <c r="S7555" t="s">
        <v>201</v>
      </c>
      <c r="T7555" s="221">
        <v>45566.313194444447</v>
      </c>
    </row>
    <row r="7556" spans="1:20" x14ac:dyDescent="0.35">
      <c r="A7556" t="s">
        <v>113</v>
      </c>
      <c r="B7556" t="s">
        <v>3</v>
      </c>
      <c r="C7556" t="s">
        <v>92</v>
      </c>
      <c r="D7556" s="29">
        <v>45907</v>
      </c>
      <c r="E7556" s="184" t="str">
        <f t="shared" si="474"/>
        <v/>
      </c>
      <c r="F7556" s="184" t="str">
        <f t="shared" si="475"/>
        <v/>
      </c>
      <c r="G7556" s="184" t="str">
        <f t="shared" si="476"/>
        <v/>
      </c>
      <c r="H7556" s="184" t="str">
        <f t="shared" si="477"/>
        <v/>
      </c>
      <c r="L7556">
        <v>259.32575304209058</v>
      </c>
      <c r="R7556">
        <v>997.40674200000001</v>
      </c>
      <c r="S7556" t="s">
        <v>201</v>
      </c>
      <c r="T7556" s="221">
        <v>45566.313194444447</v>
      </c>
    </row>
    <row r="7557" spans="1:20" x14ac:dyDescent="0.35">
      <c r="A7557" t="s">
        <v>113</v>
      </c>
      <c r="B7557" t="s">
        <v>3</v>
      </c>
      <c r="C7557" t="s">
        <v>92</v>
      </c>
      <c r="D7557" s="29">
        <v>45908</v>
      </c>
      <c r="E7557" s="184" t="str">
        <f t="shared" si="474"/>
        <v/>
      </c>
      <c r="F7557" s="184" t="str">
        <f t="shared" si="475"/>
        <v/>
      </c>
      <c r="G7557" s="184" t="str">
        <f t="shared" si="476"/>
        <v/>
      </c>
      <c r="H7557" s="184" t="str">
        <f t="shared" si="477"/>
        <v/>
      </c>
      <c r="L7557">
        <v>259.32575304209058</v>
      </c>
      <c r="R7557">
        <v>997.40674200000001</v>
      </c>
      <c r="S7557" t="s">
        <v>201</v>
      </c>
      <c r="T7557" s="221">
        <v>45566.313194444447</v>
      </c>
    </row>
    <row r="7558" spans="1:20" x14ac:dyDescent="0.35">
      <c r="A7558" t="s">
        <v>113</v>
      </c>
      <c r="B7558" t="s">
        <v>3</v>
      </c>
      <c r="C7558" t="s">
        <v>92</v>
      </c>
      <c r="D7558" s="29">
        <v>45909</v>
      </c>
      <c r="E7558" s="184" t="str">
        <f t="shared" si="474"/>
        <v/>
      </c>
      <c r="F7558" s="184" t="str">
        <f t="shared" si="475"/>
        <v/>
      </c>
      <c r="G7558" s="184" t="str">
        <f t="shared" si="476"/>
        <v/>
      </c>
      <c r="H7558" s="184" t="str">
        <f t="shared" si="477"/>
        <v/>
      </c>
      <c r="L7558">
        <v>259.32575304209058</v>
      </c>
      <c r="R7558">
        <v>997.40674200000001</v>
      </c>
      <c r="S7558" t="s">
        <v>201</v>
      </c>
      <c r="T7558" s="221">
        <v>45566.313194444447</v>
      </c>
    </row>
    <row r="7559" spans="1:20" x14ac:dyDescent="0.35">
      <c r="A7559" t="s">
        <v>113</v>
      </c>
      <c r="B7559" t="s">
        <v>3</v>
      </c>
      <c r="C7559" t="s">
        <v>92</v>
      </c>
      <c r="D7559" s="29">
        <v>45910</v>
      </c>
      <c r="E7559" s="184" t="str">
        <f t="shared" si="474"/>
        <v/>
      </c>
      <c r="F7559" s="184" t="str">
        <f t="shared" si="475"/>
        <v/>
      </c>
      <c r="G7559" s="184" t="str">
        <f t="shared" si="476"/>
        <v/>
      </c>
      <c r="H7559" s="184" t="str">
        <f t="shared" si="477"/>
        <v/>
      </c>
      <c r="L7559">
        <v>259.32575304209058</v>
      </c>
      <c r="R7559">
        <v>997.40674200000001</v>
      </c>
      <c r="S7559" t="s">
        <v>201</v>
      </c>
      <c r="T7559" s="221">
        <v>45566.313194444447</v>
      </c>
    </row>
    <row r="7560" spans="1:20" x14ac:dyDescent="0.35">
      <c r="A7560" t="s">
        <v>113</v>
      </c>
      <c r="B7560" t="s">
        <v>3</v>
      </c>
      <c r="C7560" t="s">
        <v>92</v>
      </c>
      <c r="D7560" s="29">
        <v>45911</v>
      </c>
      <c r="E7560" s="184" t="str">
        <f t="shared" ref="E7560:E7623" si="478">IF(J7560="","",IF(L7560=0,0,IF(1-(J7560/L7560)&lt;0,"",1-(J7560/L7560))))</f>
        <v/>
      </c>
      <c r="F7560" s="184" t="str">
        <f t="shared" ref="F7560:F7623" si="479">IF(K7560="","",IF(L7560=0,0,IF(1-(K7560/L7560)&lt;0,"",1-(K7560/L7560))))</f>
        <v/>
      </c>
      <c r="G7560" s="184" t="str">
        <f t="shared" ref="G7560:G7623" si="480">IF(J7560="","",IF(1-(J7560/R7560)&lt;0,"",1-(J7560/R7560)))</f>
        <v/>
      </c>
      <c r="H7560" s="184" t="str">
        <f t="shared" ref="H7560:H7623" si="481">IF(K7560="","",IF(1-(K7560/R7560)&lt;0,"",1-(K7560/R7560)))</f>
        <v/>
      </c>
      <c r="L7560">
        <v>259.32575304209058</v>
      </c>
      <c r="R7560">
        <v>997.40674200000001</v>
      </c>
      <c r="S7560" t="s">
        <v>201</v>
      </c>
      <c r="T7560" s="221">
        <v>45566.313194444447</v>
      </c>
    </row>
    <row r="7561" spans="1:20" x14ac:dyDescent="0.35">
      <c r="A7561" t="s">
        <v>113</v>
      </c>
      <c r="B7561" t="s">
        <v>3</v>
      </c>
      <c r="C7561" t="s">
        <v>92</v>
      </c>
      <c r="D7561" s="29">
        <v>45912</v>
      </c>
      <c r="E7561" s="184" t="str">
        <f t="shared" si="478"/>
        <v/>
      </c>
      <c r="F7561" s="184" t="str">
        <f t="shared" si="479"/>
        <v/>
      </c>
      <c r="G7561" s="184" t="str">
        <f t="shared" si="480"/>
        <v/>
      </c>
      <c r="H7561" s="184" t="str">
        <f t="shared" si="481"/>
        <v/>
      </c>
      <c r="L7561">
        <v>259.32575304209058</v>
      </c>
      <c r="R7561">
        <v>997.40674200000001</v>
      </c>
      <c r="S7561" t="s">
        <v>201</v>
      </c>
      <c r="T7561" s="221">
        <v>45566.313194444447</v>
      </c>
    </row>
    <row r="7562" spans="1:20" x14ac:dyDescent="0.35">
      <c r="A7562" t="s">
        <v>113</v>
      </c>
      <c r="B7562" t="s">
        <v>3</v>
      </c>
      <c r="C7562" t="s">
        <v>92</v>
      </c>
      <c r="D7562" s="29">
        <v>45913</v>
      </c>
      <c r="E7562" s="184" t="str">
        <f t="shared" si="478"/>
        <v/>
      </c>
      <c r="F7562" s="184" t="str">
        <f t="shared" si="479"/>
        <v/>
      </c>
      <c r="G7562" s="184" t="str">
        <f t="shared" si="480"/>
        <v/>
      </c>
      <c r="H7562" s="184" t="str">
        <f t="shared" si="481"/>
        <v/>
      </c>
      <c r="L7562">
        <v>259.32575304209058</v>
      </c>
      <c r="R7562">
        <v>997.40674200000001</v>
      </c>
      <c r="S7562" t="s">
        <v>201</v>
      </c>
      <c r="T7562" s="221">
        <v>45566.313194444447</v>
      </c>
    </row>
    <row r="7563" spans="1:20" x14ac:dyDescent="0.35">
      <c r="A7563" t="s">
        <v>113</v>
      </c>
      <c r="B7563" t="s">
        <v>3</v>
      </c>
      <c r="C7563" t="s">
        <v>92</v>
      </c>
      <c r="D7563" s="29">
        <v>45914</v>
      </c>
      <c r="E7563" s="184" t="str">
        <f t="shared" si="478"/>
        <v/>
      </c>
      <c r="F7563" s="184" t="str">
        <f t="shared" si="479"/>
        <v/>
      </c>
      <c r="G7563" s="184" t="str">
        <f t="shared" si="480"/>
        <v/>
      </c>
      <c r="H7563" s="184" t="str">
        <f t="shared" si="481"/>
        <v/>
      </c>
      <c r="L7563">
        <v>259.32575304209058</v>
      </c>
      <c r="R7563">
        <v>997.40674200000001</v>
      </c>
      <c r="S7563" t="s">
        <v>201</v>
      </c>
      <c r="T7563" s="221">
        <v>45566.313194444447</v>
      </c>
    </row>
    <row r="7564" spans="1:20" x14ac:dyDescent="0.35">
      <c r="A7564" t="s">
        <v>113</v>
      </c>
      <c r="B7564" t="s">
        <v>3</v>
      </c>
      <c r="C7564" t="s">
        <v>92</v>
      </c>
      <c r="D7564" s="29">
        <v>45915</v>
      </c>
      <c r="E7564" s="184" t="str">
        <f t="shared" si="478"/>
        <v/>
      </c>
      <c r="F7564" s="184" t="str">
        <f t="shared" si="479"/>
        <v/>
      </c>
      <c r="G7564" s="184" t="str">
        <f t="shared" si="480"/>
        <v/>
      </c>
      <c r="H7564" s="184" t="str">
        <f t="shared" si="481"/>
        <v/>
      </c>
      <c r="L7564">
        <v>259.32575304209058</v>
      </c>
      <c r="R7564">
        <v>997.40674200000001</v>
      </c>
      <c r="S7564" t="s">
        <v>201</v>
      </c>
      <c r="T7564" s="221">
        <v>45566.313194444447</v>
      </c>
    </row>
    <row r="7565" spans="1:20" x14ac:dyDescent="0.35">
      <c r="A7565" t="s">
        <v>113</v>
      </c>
      <c r="B7565" t="s">
        <v>3</v>
      </c>
      <c r="C7565" t="s">
        <v>92</v>
      </c>
      <c r="D7565" s="29">
        <v>45916</v>
      </c>
      <c r="E7565" s="184" t="str">
        <f t="shared" si="478"/>
        <v/>
      </c>
      <c r="F7565" s="184" t="str">
        <f t="shared" si="479"/>
        <v/>
      </c>
      <c r="G7565" s="184" t="str">
        <f t="shared" si="480"/>
        <v/>
      </c>
      <c r="H7565" s="184" t="str">
        <f t="shared" si="481"/>
        <v/>
      </c>
      <c r="L7565">
        <v>259.32575304209058</v>
      </c>
      <c r="R7565">
        <v>997.40674200000001</v>
      </c>
      <c r="S7565" t="s">
        <v>201</v>
      </c>
      <c r="T7565" s="221">
        <v>45566.313194444447</v>
      </c>
    </row>
    <row r="7566" spans="1:20" x14ac:dyDescent="0.35">
      <c r="A7566" t="s">
        <v>113</v>
      </c>
      <c r="B7566" t="s">
        <v>3</v>
      </c>
      <c r="C7566" t="s">
        <v>92</v>
      </c>
      <c r="D7566" s="29">
        <v>45917</v>
      </c>
      <c r="E7566" s="184" t="str">
        <f t="shared" si="478"/>
        <v/>
      </c>
      <c r="F7566" s="184" t="str">
        <f t="shared" si="479"/>
        <v/>
      </c>
      <c r="G7566" s="184" t="str">
        <f t="shared" si="480"/>
        <v/>
      </c>
      <c r="H7566" s="184" t="str">
        <f t="shared" si="481"/>
        <v/>
      </c>
      <c r="L7566">
        <v>259.32575304209058</v>
      </c>
      <c r="R7566">
        <v>997.40674200000001</v>
      </c>
      <c r="S7566" t="s">
        <v>201</v>
      </c>
      <c r="T7566" s="221">
        <v>45566.313194444447</v>
      </c>
    </row>
    <row r="7567" spans="1:20" x14ac:dyDescent="0.35">
      <c r="A7567" t="s">
        <v>113</v>
      </c>
      <c r="B7567" t="s">
        <v>3</v>
      </c>
      <c r="C7567" t="s">
        <v>92</v>
      </c>
      <c r="D7567" s="29">
        <v>45918</v>
      </c>
      <c r="E7567" s="184" t="str">
        <f t="shared" si="478"/>
        <v/>
      </c>
      <c r="F7567" s="184" t="str">
        <f t="shared" si="479"/>
        <v/>
      </c>
      <c r="G7567" s="184" t="str">
        <f t="shared" si="480"/>
        <v/>
      </c>
      <c r="H7567" s="184" t="str">
        <f t="shared" si="481"/>
        <v/>
      </c>
      <c r="L7567">
        <v>259.32575304209058</v>
      </c>
      <c r="R7567">
        <v>997.40674200000001</v>
      </c>
      <c r="S7567" t="s">
        <v>201</v>
      </c>
      <c r="T7567" s="221">
        <v>45566.313194444447</v>
      </c>
    </row>
    <row r="7568" spans="1:20" x14ac:dyDescent="0.35">
      <c r="A7568" t="s">
        <v>113</v>
      </c>
      <c r="B7568" t="s">
        <v>3</v>
      </c>
      <c r="C7568" t="s">
        <v>92</v>
      </c>
      <c r="D7568" s="29">
        <v>45919</v>
      </c>
      <c r="E7568" s="184" t="str">
        <f t="shared" si="478"/>
        <v/>
      </c>
      <c r="F7568" s="184" t="str">
        <f t="shared" si="479"/>
        <v/>
      </c>
      <c r="G7568" s="184" t="str">
        <f t="shared" si="480"/>
        <v/>
      </c>
      <c r="H7568" s="184" t="str">
        <f t="shared" si="481"/>
        <v/>
      </c>
      <c r="L7568">
        <v>259.32575304209058</v>
      </c>
      <c r="R7568">
        <v>997.40674200000001</v>
      </c>
      <c r="S7568" t="s">
        <v>201</v>
      </c>
      <c r="T7568" s="221">
        <v>45566.313194444447</v>
      </c>
    </row>
    <row r="7569" spans="1:20" x14ac:dyDescent="0.35">
      <c r="A7569" t="s">
        <v>113</v>
      </c>
      <c r="B7569" t="s">
        <v>3</v>
      </c>
      <c r="C7569" t="s">
        <v>92</v>
      </c>
      <c r="D7569" s="29">
        <v>45920</v>
      </c>
      <c r="E7569" s="184" t="str">
        <f t="shared" si="478"/>
        <v/>
      </c>
      <c r="F7569" s="184" t="str">
        <f t="shared" si="479"/>
        <v/>
      </c>
      <c r="G7569" s="184" t="str">
        <f t="shared" si="480"/>
        <v/>
      </c>
      <c r="H7569" s="184" t="str">
        <f t="shared" si="481"/>
        <v/>
      </c>
      <c r="L7569">
        <v>259.32575304209058</v>
      </c>
      <c r="R7569">
        <v>997.40674200000001</v>
      </c>
      <c r="S7569" t="s">
        <v>201</v>
      </c>
      <c r="T7569" s="221">
        <v>45566.313194444447</v>
      </c>
    </row>
    <row r="7570" spans="1:20" x14ac:dyDescent="0.35">
      <c r="A7570" t="s">
        <v>113</v>
      </c>
      <c r="B7570" t="s">
        <v>3</v>
      </c>
      <c r="C7570" t="s">
        <v>92</v>
      </c>
      <c r="D7570" s="29">
        <v>45921</v>
      </c>
      <c r="E7570" s="184" t="str">
        <f t="shared" si="478"/>
        <v/>
      </c>
      <c r="F7570" s="184" t="str">
        <f t="shared" si="479"/>
        <v/>
      </c>
      <c r="G7570" s="184" t="str">
        <f t="shared" si="480"/>
        <v/>
      </c>
      <c r="H7570" s="184" t="str">
        <f t="shared" si="481"/>
        <v/>
      </c>
      <c r="L7570">
        <v>259.32575304209058</v>
      </c>
      <c r="R7570">
        <v>997.40674200000001</v>
      </c>
      <c r="S7570" t="s">
        <v>201</v>
      </c>
      <c r="T7570" s="221">
        <v>45566.313194444447</v>
      </c>
    </row>
    <row r="7571" spans="1:20" x14ac:dyDescent="0.35">
      <c r="A7571" t="s">
        <v>113</v>
      </c>
      <c r="B7571" t="s">
        <v>3</v>
      </c>
      <c r="C7571" t="s">
        <v>92</v>
      </c>
      <c r="D7571" s="29">
        <v>45922</v>
      </c>
      <c r="E7571" s="184" t="str">
        <f t="shared" si="478"/>
        <v/>
      </c>
      <c r="F7571" s="184" t="str">
        <f t="shared" si="479"/>
        <v/>
      </c>
      <c r="G7571" s="184" t="str">
        <f t="shared" si="480"/>
        <v/>
      </c>
      <c r="H7571" s="184" t="str">
        <f t="shared" si="481"/>
        <v/>
      </c>
      <c r="L7571">
        <v>259.32575304209058</v>
      </c>
      <c r="R7571">
        <v>997.40674200000001</v>
      </c>
      <c r="S7571" t="s">
        <v>201</v>
      </c>
      <c r="T7571" s="221">
        <v>45566.313194444447</v>
      </c>
    </row>
    <row r="7572" spans="1:20" x14ac:dyDescent="0.35">
      <c r="A7572" t="s">
        <v>113</v>
      </c>
      <c r="B7572" t="s">
        <v>3</v>
      </c>
      <c r="C7572" t="s">
        <v>92</v>
      </c>
      <c r="D7572" s="29">
        <v>45923</v>
      </c>
      <c r="E7572" s="184" t="str">
        <f t="shared" si="478"/>
        <v/>
      </c>
      <c r="F7572" s="184" t="str">
        <f t="shared" si="479"/>
        <v/>
      </c>
      <c r="G7572" s="184" t="str">
        <f t="shared" si="480"/>
        <v/>
      </c>
      <c r="H7572" s="184" t="str">
        <f t="shared" si="481"/>
        <v/>
      </c>
      <c r="L7572">
        <v>259.32575304209058</v>
      </c>
      <c r="R7572">
        <v>997.40674200000001</v>
      </c>
      <c r="S7572" t="s">
        <v>201</v>
      </c>
      <c r="T7572" s="221">
        <v>45566.313194444447</v>
      </c>
    </row>
    <row r="7573" spans="1:20" x14ac:dyDescent="0.35">
      <c r="A7573" t="s">
        <v>113</v>
      </c>
      <c r="B7573" t="s">
        <v>3</v>
      </c>
      <c r="C7573" t="s">
        <v>92</v>
      </c>
      <c r="D7573" s="29">
        <v>45924</v>
      </c>
      <c r="E7573" s="184" t="str">
        <f t="shared" si="478"/>
        <v/>
      </c>
      <c r="F7573" s="184" t="str">
        <f t="shared" si="479"/>
        <v/>
      </c>
      <c r="G7573" s="184" t="str">
        <f t="shared" si="480"/>
        <v/>
      </c>
      <c r="H7573" s="184" t="str">
        <f t="shared" si="481"/>
        <v/>
      </c>
      <c r="L7573">
        <v>259.32575304209058</v>
      </c>
      <c r="R7573">
        <v>997.40674200000001</v>
      </c>
      <c r="S7573" t="s">
        <v>201</v>
      </c>
      <c r="T7573" s="221">
        <v>45566.313194444447</v>
      </c>
    </row>
    <row r="7574" spans="1:20" x14ac:dyDescent="0.35">
      <c r="A7574" t="s">
        <v>113</v>
      </c>
      <c r="B7574" t="s">
        <v>3</v>
      </c>
      <c r="C7574" t="s">
        <v>92</v>
      </c>
      <c r="D7574" s="29">
        <v>45925</v>
      </c>
      <c r="E7574" s="184" t="str">
        <f t="shared" si="478"/>
        <v/>
      </c>
      <c r="F7574" s="184" t="str">
        <f t="shared" si="479"/>
        <v/>
      </c>
      <c r="G7574" s="184" t="str">
        <f t="shared" si="480"/>
        <v/>
      </c>
      <c r="H7574" s="184" t="str">
        <f t="shared" si="481"/>
        <v/>
      </c>
      <c r="L7574">
        <v>259.32575304209058</v>
      </c>
      <c r="R7574">
        <v>997.40674200000001</v>
      </c>
      <c r="S7574" t="s">
        <v>201</v>
      </c>
      <c r="T7574" s="221">
        <v>45566.313194444447</v>
      </c>
    </row>
    <row r="7575" spans="1:20" x14ac:dyDescent="0.35">
      <c r="A7575" t="s">
        <v>113</v>
      </c>
      <c r="B7575" t="s">
        <v>3</v>
      </c>
      <c r="C7575" t="s">
        <v>92</v>
      </c>
      <c r="D7575" s="29">
        <v>45926</v>
      </c>
      <c r="E7575" s="184" t="str">
        <f t="shared" si="478"/>
        <v/>
      </c>
      <c r="F7575" s="184" t="str">
        <f t="shared" si="479"/>
        <v/>
      </c>
      <c r="G7575" s="184" t="str">
        <f t="shared" si="480"/>
        <v/>
      </c>
      <c r="H7575" s="184" t="str">
        <f t="shared" si="481"/>
        <v/>
      </c>
      <c r="L7575">
        <v>259.32575304209058</v>
      </c>
      <c r="R7575">
        <v>997.40674200000001</v>
      </c>
      <c r="S7575" t="s">
        <v>201</v>
      </c>
      <c r="T7575" s="221">
        <v>45566.313194444447</v>
      </c>
    </row>
    <row r="7576" spans="1:20" x14ac:dyDescent="0.35">
      <c r="A7576" t="s">
        <v>113</v>
      </c>
      <c r="B7576" t="s">
        <v>3</v>
      </c>
      <c r="C7576" t="s">
        <v>92</v>
      </c>
      <c r="D7576" s="29">
        <v>45927</v>
      </c>
      <c r="E7576" s="184" t="str">
        <f t="shared" si="478"/>
        <v/>
      </c>
      <c r="F7576" s="184" t="str">
        <f t="shared" si="479"/>
        <v/>
      </c>
      <c r="G7576" s="184" t="str">
        <f t="shared" si="480"/>
        <v/>
      </c>
      <c r="H7576" s="184" t="str">
        <f t="shared" si="481"/>
        <v/>
      </c>
      <c r="L7576">
        <v>259.32575304209058</v>
      </c>
      <c r="R7576">
        <v>997.40674200000001</v>
      </c>
      <c r="S7576" t="s">
        <v>201</v>
      </c>
      <c r="T7576" s="221">
        <v>45566.313194444447</v>
      </c>
    </row>
    <row r="7577" spans="1:20" x14ac:dyDescent="0.35">
      <c r="A7577" t="s">
        <v>113</v>
      </c>
      <c r="B7577" t="s">
        <v>3</v>
      </c>
      <c r="C7577" t="s">
        <v>92</v>
      </c>
      <c r="D7577" s="29">
        <v>45928</v>
      </c>
      <c r="E7577" s="184" t="str">
        <f t="shared" si="478"/>
        <v/>
      </c>
      <c r="F7577" s="184" t="str">
        <f t="shared" si="479"/>
        <v/>
      </c>
      <c r="G7577" s="184" t="str">
        <f t="shared" si="480"/>
        <v/>
      </c>
      <c r="H7577" s="184" t="str">
        <f t="shared" si="481"/>
        <v/>
      </c>
      <c r="L7577">
        <v>259.32575304209058</v>
      </c>
      <c r="R7577">
        <v>997.40674200000001</v>
      </c>
      <c r="S7577" t="s">
        <v>201</v>
      </c>
      <c r="T7577" s="221">
        <v>45566.313194444447</v>
      </c>
    </row>
    <row r="7578" spans="1:20" x14ac:dyDescent="0.35">
      <c r="A7578" t="s">
        <v>113</v>
      </c>
      <c r="B7578" t="s">
        <v>3</v>
      </c>
      <c r="C7578" t="s">
        <v>92</v>
      </c>
      <c r="D7578" s="29">
        <v>45929</v>
      </c>
      <c r="E7578" s="184" t="str">
        <f t="shared" si="478"/>
        <v/>
      </c>
      <c r="F7578" s="184" t="str">
        <f t="shared" si="479"/>
        <v/>
      </c>
      <c r="G7578" s="184" t="str">
        <f t="shared" si="480"/>
        <v/>
      </c>
      <c r="H7578" s="184" t="str">
        <f t="shared" si="481"/>
        <v/>
      </c>
      <c r="L7578">
        <v>259.32575304209058</v>
      </c>
      <c r="R7578">
        <v>997.40674200000001</v>
      </c>
      <c r="S7578" t="s">
        <v>201</v>
      </c>
      <c r="T7578" s="221">
        <v>45566.313194444447</v>
      </c>
    </row>
    <row r="7579" spans="1:20" x14ac:dyDescent="0.35">
      <c r="A7579" t="s">
        <v>113</v>
      </c>
      <c r="B7579" t="s">
        <v>3</v>
      </c>
      <c r="C7579" t="s">
        <v>92</v>
      </c>
      <c r="D7579" s="29">
        <v>45930</v>
      </c>
      <c r="E7579" s="184" t="str">
        <f t="shared" si="478"/>
        <v/>
      </c>
      <c r="F7579" s="184" t="str">
        <f t="shared" si="479"/>
        <v/>
      </c>
      <c r="G7579" s="184" t="str">
        <f t="shared" si="480"/>
        <v/>
      </c>
      <c r="H7579" s="184" t="str">
        <f t="shared" si="481"/>
        <v/>
      </c>
      <c r="L7579">
        <v>259.32575304209058</v>
      </c>
      <c r="R7579">
        <v>997.40674200000001</v>
      </c>
      <c r="S7579" t="s">
        <v>201</v>
      </c>
      <c r="T7579" s="221">
        <v>45566.313194444447</v>
      </c>
    </row>
    <row r="7580" spans="1:20" x14ac:dyDescent="0.35">
      <c r="A7580" t="s">
        <v>113</v>
      </c>
      <c r="B7580" t="s">
        <v>3</v>
      </c>
      <c r="C7580" t="s">
        <v>92</v>
      </c>
      <c r="D7580" s="29">
        <v>45931</v>
      </c>
      <c r="E7580" s="184" t="str">
        <f t="shared" si="478"/>
        <v/>
      </c>
      <c r="F7580" s="184" t="str">
        <f t="shared" si="479"/>
        <v/>
      </c>
      <c r="G7580" s="184" t="str">
        <f t="shared" si="480"/>
        <v/>
      </c>
      <c r="H7580" s="184" t="str">
        <f t="shared" si="481"/>
        <v/>
      </c>
      <c r="L7580">
        <v>259.32575304209058</v>
      </c>
      <c r="R7580">
        <v>997.40674200000001</v>
      </c>
      <c r="S7580" t="s">
        <v>201</v>
      </c>
      <c r="T7580" s="221">
        <v>45566.313194444447</v>
      </c>
    </row>
    <row r="7581" spans="1:20" x14ac:dyDescent="0.35">
      <c r="A7581" t="s">
        <v>113</v>
      </c>
      <c r="B7581" t="s">
        <v>3</v>
      </c>
      <c r="C7581" t="s">
        <v>92</v>
      </c>
      <c r="D7581" s="29">
        <v>45932</v>
      </c>
      <c r="E7581" s="184" t="str">
        <f t="shared" si="478"/>
        <v/>
      </c>
      <c r="F7581" s="184" t="str">
        <f t="shared" si="479"/>
        <v/>
      </c>
      <c r="G7581" s="184" t="str">
        <f t="shared" si="480"/>
        <v/>
      </c>
      <c r="H7581" s="184" t="str">
        <f t="shared" si="481"/>
        <v/>
      </c>
      <c r="L7581">
        <v>259.32575304209058</v>
      </c>
      <c r="R7581">
        <v>997.40674200000001</v>
      </c>
      <c r="S7581" t="s">
        <v>201</v>
      </c>
      <c r="T7581" s="221">
        <v>45566.313194444447</v>
      </c>
    </row>
    <row r="7582" spans="1:20" x14ac:dyDescent="0.35">
      <c r="A7582" t="s">
        <v>113</v>
      </c>
      <c r="B7582" t="s">
        <v>3</v>
      </c>
      <c r="C7582" t="s">
        <v>92</v>
      </c>
      <c r="D7582" s="29">
        <v>45933</v>
      </c>
      <c r="E7582" s="184" t="str">
        <f t="shared" si="478"/>
        <v/>
      </c>
      <c r="F7582" s="184" t="str">
        <f t="shared" si="479"/>
        <v/>
      </c>
      <c r="G7582" s="184" t="str">
        <f t="shared" si="480"/>
        <v/>
      </c>
      <c r="H7582" s="184" t="str">
        <f t="shared" si="481"/>
        <v/>
      </c>
      <c r="L7582">
        <v>259.32575304209058</v>
      </c>
      <c r="R7582">
        <v>997.40674200000001</v>
      </c>
      <c r="S7582" t="s">
        <v>201</v>
      </c>
      <c r="T7582" s="221">
        <v>45566.313194444447</v>
      </c>
    </row>
    <row r="7583" spans="1:20" x14ac:dyDescent="0.35">
      <c r="A7583" t="s">
        <v>113</v>
      </c>
      <c r="B7583" t="s">
        <v>3</v>
      </c>
      <c r="C7583" t="s">
        <v>92</v>
      </c>
      <c r="D7583" s="29">
        <v>45934</v>
      </c>
      <c r="E7583" s="184" t="str">
        <f t="shared" si="478"/>
        <v/>
      </c>
      <c r="F7583" s="184" t="str">
        <f t="shared" si="479"/>
        <v/>
      </c>
      <c r="G7583" s="184" t="str">
        <f t="shared" si="480"/>
        <v/>
      </c>
      <c r="H7583" s="184" t="str">
        <f t="shared" si="481"/>
        <v/>
      </c>
      <c r="L7583">
        <v>259.32575304209058</v>
      </c>
      <c r="R7583">
        <v>997.40674200000001</v>
      </c>
      <c r="S7583" t="s">
        <v>201</v>
      </c>
      <c r="T7583" s="221">
        <v>45566.313194444447</v>
      </c>
    </row>
    <row r="7584" spans="1:20" x14ac:dyDescent="0.35">
      <c r="A7584" t="s">
        <v>113</v>
      </c>
      <c r="B7584" t="s">
        <v>3</v>
      </c>
      <c r="C7584" t="s">
        <v>92</v>
      </c>
      <c r="D7584" s="29">
        <v>45935</v>
      </c>
      <c r="E7584" s="184" t="str">
        <f t="shared" si="478"/>
        <v/>
      </c>
      <c r="F7584" s="184" t="str">
        <f t="shared" si="479"/>
        <v/>
      </c>
      <c r="G7584" s="184" t="str">
        <f t="shared" si="480"/>
        <v/>
      </c>
      <c r="H7584" s="184" t="str">
        <f t="shared" si="481"/>
        <v/>
      </c>
      <c r="L7584">
        <v>259.32575304209058</v>
      </c>
      <c r="R7584">
        <v>997.40674200000001</v>
      </c>
      <c r="S7584" t="s">
        <v>201</v>
      </c>
      <c r="T7584" s="221">
        <v>45566.313194444447</v>
      </c>
    </row>
    <row r="7585" spans="1:20" x14ac:dyDescent="0.35">
      <c r="A7585" t="s">
        <v>113</v>
      </c>
      <c r="B7585" t="s">
        <v>3</v>
      </c>
      <c r="C7585" t="s">
        <v>92</v>
      </c>
      <c r="D7585" s="29">
        <v>45936</v>
      </c>
      <c r="E7585" s="184" t="str">
        <f t="shared" si="478"/>
        <v/>
      </c>
      <c r="F7585" s="184" t="str">
        <f t="shared" si="479"/>
        <v/>
      </c>
      <c r="G7585" s="184" t="str">
        <f t="shared" si="480"/>
        <v/>
      </c>
      <c r="H7585" s="184" t="str">
        <f t="shared" si="481"/>
        <v/>
      </c>
      <c r="L7585">
        <v>259.32575304209058</v>
      </c>
      <c r="R7585">
        <v>997.40674200000001</v>
      </c>
      <c r="S7585" t="s">
        <v>201</v>
      </c>
      <c r="T7585" s="221">
        <v>45566.313194444447</v>
      </c>
    </row>
    <row r="7586" spans="1:20" x14ac:dyDescent="0.35">
      <c r="A7586" t="s">
        <v>113</v>
      </c>
      <c r="B7586" t="s">
        <v>3</v>
      </c>
      <c r="C7586" t="s">
        <v>92</v>
      </c>
      <c r="D7586" s="29">
        <v>45937</v>
      </c>
      <c r="E7586" s="184" t="str">
        <f t="shared" si="478"/>
        <v/>
      </c>
      <c r="F7586" s="184" t="str">
        <f t="shared" si="479"/>
        <v/>
      </c>
      <c r="G7586" s="184" t="str">
        <f t="shared" si="480"/>
        <v/>
      </c>
      <c r="H7586" s="184" t="str">
        <f t="shared" si="481"/>
        <v/>
      </c>
      <c r="L7586">
        <v>259.32575304209058</v>
      </c>
      <c r="R7586">
        <v>997.40674200000001</v>
      </c>
      <c r="S7586" t="s">
        <v>201</v>
      </c>
      <c r="T7586" s="221">
        <v>45566.313194444447</v>
      </c>
    </row>
    <row r="7587" spans="1:20" x14ac:dyDescent="0.35">
      <c r="A7587" t="s">
        <v>113</v>
      </c>
      <c r="B7587" t="s">
        <v>3</v>
      </c>
      <c r="C7587" t="s">
        <v>92</v>
      </c>
      <c r="D7587" s="29">
        <v>45938</v>
      </c>
      <c r="E7587" s="184" t="str">
        <f t="shared" si="478"/>
        <v/>
      </c>
      <c r="F7587" s="184" t="str">
        <f t="shared" si="479"/>
        <v/>
      </c>
      <c r="G7587" s="184" t="str">
        <f t="shared" si="480"/>
        <v/>
      </c>
      <c r="H7587" s="184" t="str">
        <f t="shared" si="481"/>
        <v/>
      </c>
      <c r="L7587">
        <v>259.32575304209058</v>
      </c>
      <c r="R7587">
        <v>997.40674200000001</v>
      </c>
      <c r="S7587" t="s">
        <v>201</v>
      </c>
      <c r="T7587" s="221">
        <v>45566.313194444447</v>
      </c>
    </row>
    <row r="7588" spans="1:20" x14ac:dyDescent="0.35">
      <c r="A7588" t="s">
        <v>113</v>
      </c>
      <c r="B7588" t="s">
        <v>3</v>
      </c>
      <c r="C7588" t="s">
        <v>92</v>
      </c>
      <c r="D7588" s="29">
        <v>45939</v>
      </c>
      <c r="E7588" s="184" t="str">
        <f t="shared" si="478"/>
        <v/>
      </c>
      <c r="F7588" s="184" t="str">
        <f t="shared" si="479"/>
        <v/>
      </c>
      <c r="G7588" s="184" t="str">
        <f t="shared" si="480"/>
        <v/>
      </c>
      <c r="H7588" s="184" t="str">
        <f t="shared" si="481"/>
        <v/>
      </c>
      <c r="L7588">
        <v>259.32575304209058</v>
      </c>
      <c r="R7588">
        <v>997.40674200000001</v>
      </c>
      <c r="S7588" t="s">
        <v>201</v>
      </c>
      <c r="T7588" s="221">
        <v>45566.313194444447</v>
      </c>
    </row>
    <row r="7589" spans="1:20" x14ac:dyDescent="0.35">
      <c r="A7589" t="s">
        <v>113</v>
      </c>
      <c r="B7589" t="s">
        <v>3</v>
      </c>
      <c r="C7589" t="s">
        <v>92</v>
      </c>
      <c r="D7589" s="29">
        <v>45940</v>
      </c>
      <c r="E7589" s="184" t="str">
        <f t="shared" si="478"/>
        <v/>
      </c>
      <c r="F7589" s="184" t="str">
        <f t="shared" si="479"/>
        <v/>
      </c>
      <c r="G7589" s="184" t="str">
        <f t="shared" si="480"/>
        <v/>
      </c>
      <c r="H7589" s="184" t="str">
        <f t="shared" si="481"/>
        <v/>
      </c>
      <c r="L7589">
        <v>259.32575304209058</v>
      </c>
      <c r="R7589">
        <v>997.40674200000001</v>
      </c>
      <c r="S7589" t="s">
        <v>201</v>
      </c>
      <c r="T7589" s="221">
        <v>45566.313194444447</v>
      </c>
    </row>
    <row r="7590" spans="1:20" x14ac:dyDescent="0.35">
      <c r="A7590" t="s">
        <v>113</v>
      </c>
      <c r="B7590" t="s">
        <v>3</v>
      </c>
      <c r="C7590" t="s">
        <v>92</v>
      </c>
      <c r="D7590" s="29">
        <v>45941</v>
      </c>
      <c r="E7590" s="184" t="str">
        <f t="shared" si="478"/>
        <v/>
      </c>
      <c r="F7590" s="184" t="str">
        <f t="shared" si="479"/>
        <v/>
      </c>
      <c r="G7590" s="184" t="str">
        <f t="shared" si="480"/>
        <v/>
      </c>
      <c r="H7590" s="184" t="str">
        <f t="shared" si="481"/>
        <v/>
      </c>
      <c r="L7590">
        <v>259.32575304209058</v>
      </c>
      <c r="R7590">
        <v>997.40674200000001</v>
      </c>
      <c r="S7590" t="s">
        <v>201</v>
      </c>
      <c r="T7590" s="221">
        <v>45566.313194444447</v>
      </c>
    </row>
    <row r="7591" spans="1:20" x14ac:dyDescent="0.35">
      <c r="A7591" t="s">
        <v>113</v>
      </c>
      <c r="B7591" t="s">
        <v>3</v>
      </c>
      <c r="C7591" t="s">
        <v>92</v>
      </c>
      <c r="D7591" s="29">
        <v>45942</v>
      </c>
      <c r="E7591" s="184" t="str">
        <f t="shared" si="478"/>
        <v/>
      </c>
      <c r="F7591" s="184" t="str">
        <f t="shared" si="479"/>
        <v/>
      </c>
      <c r="G7591" s="184" t="str">
        <f t="shared" si="480"/>
        <v/>
      </c>
      <c r="H7591" s="184" t="str">
        <f t="shared" si="481"/>
        <v/>
      </c>
      <c r="L7591">
        <v>259.32575304209058</v>
      </c>
      <c r="R7591">
        <v>997.40674200000001</v>
      </c>
      <c r="S7591" t="s">
        <v>201</v>
      </c>
      <c r="T7591" s="221">
        <v>45566.313194444447</v>
      </c>
    </row>
    <row r="7592" spans="1:20" x14ac:dyDescent="0.35">
      <c r="A7592" t="s">
        <v>113</v>
      </c>
      <c r="B7592" t="s">
        <v>3</v>
      </c>
      <c r="C7592" t="s">
        <v>92</v>
      </c>
      <c r="D7592" s="29">
        <v>45943</v>
      </c>
      <c r="E7592" s="184" t="str">
        <f t="shared" si="478"/>
        <v/>
      </c>
      <c r="F7592" s="184" t="str">
        <f t="shared" si="479"/>
        <v/>
      </c>
      <c r="G7592" s="184" t="str">
        <f t="shared" si="480"/>
        <v/>
      </c>
      <c r="H7592" s="184" t="str">
        <f t="shared" si="481"/>
        <v/>
      </c>
      <c r="L7592">
        <v>259.32575304209058</v>
      </c>
      <c r="R7592">
        <v>997.40674200000001</v>
      </c>
      <c r="S7592" t="s">
        <v>201</v>
      </c>
      <c r="T7592" s="221">
        <v>45566.313194444447</v>
      </c>
    </row>
    <row r="7593" spans="1:20" x14ac:dyDescent="0.35">
      <c r="A7593" t="s">
        <v>113</v>
      </c>
      <c r="B7593" t="s">
        <v>3</v>
      </c>
      <c r="C7593" t="s">
        <v>92</v>
      </c>
      <c r="D7593" s="29">
        <v>45944</v>
      </c>
      <c r="E7593" s="184" t="str">
        <f t="shared" si="478"/>
        <v/>
      </c>
      <c r="F7593" s="184" t="str">
        <f t="shared" si="479"/>
        <v/>
      </c>
      <c r="G7593" s="184" t="str">
        <f t="shared" si="480"/>
        <v/>
      </c>
      <c r="H7593" s="184" t="str">
        <f t="shared" si="481"/>
        <v/>
      </c>
      <c r="L7593">
        <v>259.32575304209058</v>
      </c>
      <c r="R7593">
        <v>997.40674200000001</v>
      </c>
      <c r="S7593" t="s">
        <v>201</v>
      </c>
      <c r="T7593" s="221">
        <v>45566.313194444447</v>
      </c>
    </row>
    <row r="7594" spans="1:20" x14ac:dyDescent="0.35">
      <c r="A7594" t="s">
        <v>113</v>
      </c>
      <c r="B7594" t="s">
        <v>3</v>
      </c>
      <c r="C7594" t="s">
        <v>92</v>
      </c>
      <c r="D7594" s="29">
        <v>45945</v>
      </c>
      <c r="E7594" s="184" t="str">
        <f t="shared" si="478"/>
        <v/>
      </c>
      <c r="F7594" s="184" t="str">
        <f t="shared" si="479"/>
        <v/>
      </c>
      <c r="G7594" s="184" t="str">
        <f t="shared" si="480"/>
        <v/>
      </c>
      <c r="H7594" s="184" t="str">
        <f t="shared" si="481"/>
        <v/>
      </c>
      <c r="L7594">
        <v>259.32575304209058</v>
      </c>
      <c r="R7594">
        <v>997.40674200000001</v>
      </c>
      <c r="S7594" t="s">
        <v>201</v>
      </c>
      <c r="T7594" s="221">
        <v>45566.313194444447</v>
      </c>
    </row>
    <row r="7595" spans="1:20" x14ac:dyDescent="0.35">
      <c r="A7595" t="s">
        <v>113</v>
      </c>
      <c r="B7595" t="s">
        <v>3</v>
      </c>
      <c r="C7595" t="s">
        <v>92</v>
      </c>
      <c r="D7595" s="29">
        <v>45946</v>
      </c>
      <c r="E7595" s="184" t="str">
        <f t="shared" si="478"/>
        <v/>
      </c>
      <c r="F7595" s="184" t="str">
        <f t="shared" si="479"/>
        <v/>
      </c>
      <c r="G7595" s="184" t="str">
        <f t="shared" si="480"/>
        <v/>
      </c>
      <c r="H7595" s="184" t="str">
        <f t="shared" si="481"/>
        <v/>
      </c>
      <c r="L7595">
        <v>259.32575304209058</v>
      </c>
      <c r="R7595">
        <v>997.40674200000001</v>
      </c>
      <c r="S7595" t="s">
        <v>201</v>
      </c>
      <c r="T7595" s="221">
        <v>45566.313194444447</v>
      </c>
    </row>
    <row r="7596" spans="1:20" x14ac:dyDescent="0.35">
      <c r="A7596" t="s">
        <v>113</v>
      </c>
      <c r="B7596" t="s">
        <v>3</v>
      </c>
      <c r="C7596" t="s">
        <v>92</v>
      </c>
      <c r="D7596" s="29">
        <v>45947</v>
      </c>
      <c r="E7596" s="184" t="str">
        <f t="shared" si="478"/>
        <v/>
      </c>
      <c r="F7596" s="184" t="str">
        <f t="shared" si="479"/>
        <v/>
      </c>
      <c r="G7596" s="184" t="str">
        <f t="shared" si="480"/>
        <v/>
      </c>
      <c r="H7596" s="184" t="str">
        <f t="shared" si="481"/>
        <v/>
      </c>
      <c r="L7596">
        <v>259.32575304209058</v>
      </c>
      <c r="R7596">
        <v>997.40674200000001</v>
      </c>
      <c r="S7596" t="s">
        <v>201</v>
      </c>
      <c r="T7596" s="221">
        <v>45566.313194444447</v>
      </c>
    </row>
    <row r="7597" spans="1:20" x14ac:dyDescent="0.35">
      <c r="A7597" t="s">
        <v>113</v>
      </c>
      <c r="B7597" t="s">
        <v>3</v>
      </c>
      <c r="C7597" t="s">
        <v>92</v>
      </c>
      <c r="D7597" s="29">
        <v>45948</v>
      </c>
      <c r="E7597" s="184" t="str">
        <f t="shared" si="478"/>
        <v/>
      </c>
      <c r="F7597" s="184" t="str">
        <f t="shared" si="479"/>
        <v/>
      </c>
      <c r="G7597" s="184" t="str">
        <f t="shared" si="480"/>
        <v/>
      </c>
      <c r="H7597" s="184" t="str">
        <f t="shared" si="481"/>
        <v/>
      </c>
      <c r="L7597">
        <v>259.32575304209058</v>
      </c>
      <c r="R7597">
        <v>997.40674200000001</v>
      </c>
      <c r="S7597" t="s">
        <v>201</v>
      </c>
      <c r="T7597" s="221">
        <v>45566.313194444447</v>
      </c>
    </row>
    <row r="7598" spans="1:20" x14ac:dyDescent="0.35">
      <c r="A7598" t="s">
        <v>113</v>
      </c>
      <c r="B7598" t="s">
        <v>3</v>
      </c>
      <c r="C7598" t="s">
        <v>92</v>
      </c>
      <c r="D7598" s="29">
        <v>45949</v>
      </c>
      <c r="E7598" s="184" t="str">
        <f t="shared" si="478"/>
        <v/>
      </c>
      <c r="F7598" s="184" t="str">
        <f t="shared" si="479"/>
        <v/>
      </c>
      <c r="G7598" s="184" t="str">
        <f t="shared" si="480"/>
        <v/>
      </c>
      <c r="H7598" s="184" t="str">
        <f t="shared" si="481"/>
        <v/>
      </c>
      <c r="L7598">
        <v>259.32575304209058</v>
      </c>
      <c r="R7598">
        <v>997.40674200000001</v>
      </c>
      <c r="S7598" t="s">
        <v>201</v>
      </c>
      <c r="T7598" s="221">
        <v>45566.313194444447</v>
      </c>
    </row>
    <row r="7599" spans="1:20" x14ac:dyDescent="0.35">
      <c r="A7599" t="s">
        <v>113</v>
      </c>
      <c r="B7599" t="s">
        <v>3</v>
      </c>
      <c r="C7599" t="s">
        <v>92</v>
      </c>
      <c r="D7599" s="29">
        <v>45950</v>
      </c>
      <c r="E7599" s="184" t="str">
        <f t="shared" si="478"/>
        <v/>
      </c>
      <c r="F7599" s="184" t="str">
        <f t="shared" si="479"/>
        <v/>
      </c>
      <c r="G7599" s="184" t="str">
        <f t="shared" si="480"/>
        <v/>
      </c>
      <c r="H7599" s="184" t="str">
        <f t="shared" si="481"/>
        <v/>
      </c>
      <c r="L7599">
        <v>259.32575304209058</v>
      </c>
      <c r="R7599">
        <v>997.40674200000001</v>
      </c>
      <c r="S7599" t="s">
        <v>201</v>
      </c>
      <c r="T7599" s="221">
        <v>45566.313194444447</v>
      </c>
    </row>
    <row r="7600" spans="1:20" x14ac:dyDescent="0.35">
      <c r="A7600" t="s">
        <v>113</v>
      </c>
      <c r="B7600" t="s">
        <v>3</v>
      </c>
      <c r="C7600" t="s">
        <v>92</v>
      </c>
      <c r="D7600" s="29">
        <v>45951</v>
      </c>
      <c r="E7600" s="184" t="str">
        <f t="shared" si="478"/>
        <v/>
      </c>
      <c r="F7600" s="184" t="str">
        <f t="shared" si="479"/>
        <v/>
      </c>
      <c r="G7600" s="184" t="str">
        <f t="shared" si="480"/>
        <v/>
      </c>
      <c r="H7600" s="184" t="str">
        <f t="shared" si="481"/>
        <v/>
      </c>
      <c r="L7600">
        <v>259.32575304209058</v>
      </c>
      <c r="R7600">
        <v>997.40674200000001</v>
      </c>
      <c r="S7600" t="s">
        <v>201</v>
      </c>
      <c r="T7600" s="221">
        <v>45566.313194444447</v>
      </c>
    </row>
    <row r="7601" spans="1:20" x14ac:dyDescent="0.35">
      <c r="A7601" t="s">
        <v>113</v>
      </c>
      <c r="B7601" t="s">
        <v>3</v>
      </c>
      <c r="C7601" t="s">
        <v>92</v>
      </c>
      <c r="D7601" s="29">
        <v>45952</v>
      </c>
      <c r="E7601" s="184" t="str">
        <f t="shared" si="478"/>
        <v/>
      </c>
      <c r="F7601" s="184" t="str">
        <f t="shared" si="479"/>
        <v/>
      </c>
      <c r="G7601" s="184" t="str">
        <f t="shared" si="480"/>
        <v/>
      </c>
      <c r="H7601" s="184" t="str">
        <f t="shared" si="481"/>
        <v/>
      </c>
      <c r="L7601">
        <v>259.32575304209058</v>
      </c>
      <c r="R7601">
        <v>997.40674200000001</v>
      </c>
      <c r="S7601" t="s">
        <v>201</v>
      </c>
      <c r="T7601" s="221">
        <v>45566.313194444447</v>
      </c>
    </row>
    <row r="7602" spans="1:20" x14ac:dyDescent="0.35">
      <c r="A7602" t="s">
        <v>113</v>
      </c>
      <c r="B7602" t="s">
        <v>3</v>
      </c>
      <c r="C7602" t="s">
        <v>92</v>
      </c>
      <c r="D7602" s="29">
        <v>45953</v>
      </c>
      <c r="E7602" s="184" t="str">
        <f t="shared" si="478"/>
        <v/>
      </c>
      <c r="F7602" s="184" t="str">
        <f t="shared" si="479"/>
        <v/>
      </c>
      <c r="G7602" s="184" t="str">
        <f t="shared" si="480"/>
        <v/>
      </c>
      <c r="H7602" s="184" t="str">
        <f t="shared" si="481"/>
        <v/>
      </c>
      <c r="L7602">
        <v>259.32575304209058</v>
      </c>
      <c r="R7602">
        <v>997.40674200000001</v>
      </c>
      <c r="S7602" t="s">
        <v>201</v>
      </c>
      <c r="T7602" s="221">
        <v>45566.313194444447</v>
      </c>
    </row>
    <row r="7603" spans="1:20" x14ac:dyDescent="0.35">
      <c r="A7603" t="s">
        <v>113</v>
      </c>
      <c r="B7603" t="s">
        <v>3</v>
      </c>
      <c r="C7603" t="s">
        <v>92</v>
      </c>
      <c r="D7603" s="29">
        <v>45954</v>
      </c>
      <c r="E7603" s="184" t="str">
        <f t="shared" si="478"/>
        <v/>
      </c>
      <c r="F7603" s="184" t="str">
        <f t="shared" si="479"/>
        <v/>
      </c>
      <c r="G7603" s="184" t="str">
        <f t="shared" si="480"/>
        <v/>
      </c>
      <c r="H7603" s="184" t="str">
        <f t="shared" si="481"/>
        <v/>
      </c>
      <c r="L7603">
        <v>259.32575304209058</v>
      </c>
      <c r="R7603">
        <v>997.40674200000001</v>
      </c>
      <c r="S7603" t="s">
        <v>201</v>
      </c>
      <c r="T7603" s="221">
        <v>45566.313194444447</v>
      </c>
    </row>
    <row r="7604" spans="1:20" x14ac:dyDescent="0.35">
      <c r="A7604" t="s">
        <v>113</v>
      </c>
      <c r="B7604" t="s">
        <v>3</v>
      </c>
      <c r="C7604" t="s">
        <v>92</v>
      </c>
      <c r="D7604" s="29">
        <v>45955</v>
      </c>
      <c r="E7604" s="184" t="str">
        <f t="shared" si="478"/>
        <v/>
      </c>
      <c r="F7604" s="184" t="str">
        <f t="shared" si="479"/>
        <v/>
      </c>
      <c r="G7604" s="184" t="str">
        <f t="shared" si="480"/>
        <v/>
      </c>
      <c r="H7604" s="184" t="str">
        <f t="shared" si="481"/>
        <v/>
      </c>
      <c r="L7604">
        <v>259.32575304209058</v>
      </c>
      <c r="R7604">
        <v>997.40674200000001</v>
      </c>
      <c r="S7604" t="s">
        <v>201</v>
      </c>
      <c r="T7604" s="221">
        <v>45566.313194444447</v>
      </c>
    </row>
    <row r="7605" spans="1:20" x14ac:dyDescent="0.35">
      <c r="A7605" t="s">
        <v>113</v>
      </c>
      <c r="B7605" t="s">
        <v>3</v>
      </c>
      <c r="C7605" t="s">
        <v>92</v>
      </c>
      <c r="D7605" s="29">
        <v>45956</v>
      </c>
      <c r="E7605" s="184" t="str">
        <f t="shared" si="478"/>
        <v/>
      </c>
      <c r="F7605" s="184" t="str">
        <f t="shared" si="479"/>
        <v/>
      </c>
      <c r="G7605" s="184" t="str">
        <f t="shared" si="480"/>
        <v/>
      </c>
      <c r="H7605" s="184" t="str">
        <f t="shared" si="481"/>
        <v/>
      </c>
      <c r="L7605">
        <v>259.32575304209058</v>
      </c>
      <c r="R7605">
        <v>997.40674200000001</v>
      </c>
      <c r="S7605" t="s">
        <v>201</v>
      </c>
      <c r="T7605" s="221">
        <v>45566.313194444447</v>
      </c>
    </row>
    <row r="7606" spans="1:20" x14ac:dyDescent="0.35">
      <c r="A7606" t="s">
        <v>113</v>
      </c>
      <c r="B7606" t="s">
        <v>3</v>
      </c>
      <c r="C7606" t="s">
        <v>92</v>
      </c>
      <c r="D7606" s="29">
        <v>45957</v>
      </c>
      <c r="E7606" s="184" t="str">
        <f t="shared" si="478"/>
        <v/>
      </c>
      <c r="F7606" s="184" t="str">
        <f t="shared" si="479"/>
        <v/>
      </c>
      <c r="G7606" s="184" t="str">
        <f t="shared" si="480"/>
        <v/>
      </c>
      <c r="H7606" s="184" t="str">
        <f t="shared" si="481"/>
        <v/>
      </c>
      <c r="L7606">
        <v>259.32575304209058</v>
      </c>
      <c r="R7606">
        <v>997.40674200000001</v>
      </c>
      <c r="S7606" t="s">
        <v>201</v>
      </c>
      <c r="T7606" s="221">
        <v>45566.313194444447</v>
      </c>
    </row>
    <row r="7607" spans="1:20" x14ac:dyDescent="0.35">
      <c r="A7607" t="s">
        <v>113</v>
      </c>
      <c r="B7607" t="s">
        <v>3</v>
      </c>
      <c r="C7607" t="s">
        <v>92</v>
      </c>
      <c r="D7607" s="29">
        <v>45958</v>
      </c>
      <c r="E7607" s="184" t="str">
        <f t="shared" si="478"/>
        <v/>
      </c>
      <c r="F7607" s="184" t="str">
        <f t="shared" si="479"/>
        <v/>
      </c>
      <c r="G7607" s="184" t="str">
        <f t="shared" si="480"/>
        <v/>
      </c>
      <c r="H7607" s="184" t="str">
        <f t="shared" si="481"/>
        <v/>
      </c>
      <c r="L7607">
        <v>259.32575304209058</v>
      </c>
      <c r="R7607">
        <v>997.40674200000001</v>
      </c>
      <c r="S7607" t="s">
        <v>201</v>
      </c>
      <c r="T7607" s="221">
        <v>45566.313194444447</v>
      </c>
    </row>
    <row r="7608" spans="1:20" x14ac:dyDescent="0.35">
      <c r="A7608" t="s">
        <v>113</v>
      </c>
      <c r="B7608" t="s">
        <v>3</v>
      </c>
      <c r="C7608" t="s">
        <v>92</v>
      </c>
      <c r="D7608" s="29">
        <v>45959</v>
      </c>
      <c r="E7608" s="184" t="str">
        <f t="shared" si="478"/>
        <v/>
      </c>
      <c r="F7608" s="184" t="str">
        <f t="shared" si="479"/>
        <v/>
      </c>
      <c r="G7608" s="184" t="str">
        <f t="shared" si="480"/>
        <v/>
      </c>
      <c r="H7608" s="184" t="str">
        <f t="shared" si="481"/>
        <v/>
      </c>
      <c r="L7608">
        <v>259.32575304209058</v>
      </c>
      <c r="R7608">
        <v>997.40674200000001</v>
      </c>
      <c r="S7608" t="s">
        <v>201</v>
      </c>
      <c r="T7608" s="221">
        <v>45566.313194444447</v>
      </c>
    </row>
    <row r="7609" spans="1:20" x14ac:dyDescent="0.35">
      <c r="A7609" t="s">
        <v>113</v>
      </c>
      <c r="B7609" t="s">
        <v>3</v>
      </c>
      <c r="C7609" t="s">
        <v>92</v>
      </c>
      <c r="D7609" s="29">
        <v>45960</v>
      </c>
      <c r="E7609" s="184" t="str">
        <f t="shared" si="478"/>
        <v/>
      </c>
      <c r="F7609" s="184" t="str">
        <f t="shared" si="479"/>
        <v/>
      </c>
      <c r="G7609" s="184" t="str">
        <f t="shared" si="480"/>
        <v/>
      </c>
      <c r="H7609" s="184" t="str">
        <f t="shared" si="481"/>
        <v/>
      </c>
      <c r="L7609">
        <v>259.32575304209058</v>
      </c>
      <c r="R7609">
        <v>997.40674200000001</v>
      </c>
      <c r="S7609" t="s">
        <v>201</v>
      </c>
      <c r="T7609" s="221">
        <v>45566.313194444447</v>
      </c>
    </row>
    <row r="7610" spans="1:20" x14ac:dyDescent="0.35">
      <c r="A7610" t="s">
        <v>113</v>
      </c>
      <c r="B7610" t="s">
        <v>3</v>
      </c>
      <c r="C7610" t="s">
        <v>92</v>
      </c>
      <c r="D7610" s="29">
        <v>45961</v>
      </c>
      <c r="E7610" s="184" t="str">
        <f t="shared" si="478"/>
        <v/>
      </c>
      <c r="F7610" s="184" t="str">
        <f t="shared" si="479"/>
        <v/>
      </c>
      <c r="G7610" s="184" t="str">
        <f t="shared" si="480"/>
        <v/>
      </c>
      <c r="H7610" s="184" t="str">
        <f t="shared" si="481"/>
        <v/>
      </c>
      <c r="L7610">
        <v>259.32575304209058</v>
      </c>
      <c r="R7610">
        <v>997.40674200000001</v>
      </c>
      <c r="S7610" t="s">
        <v>201</v>
      </c>
      <c r="T7610" s="221">
        <v>45566.313194444447</v>
      </c>
    </row>
    <row r="7611" spans="1:20" x14ac:dyDescent="0.35">
      <c r="A7611" t="s">
        <v>113</v>
      </c>
      <c r="B7611" t="s">
        <v>3</v>
      </c>
      <c r="C7611" t="s">
        <v>92</v>
      </c>
      <c r="D7611" s="29">
        <v>45962</v>
      </c>
      <c r="E7611" s="184" t="str">
        <f t="shared" si="478"/>
        <v/>
      </c>
      <c r="F7611" s="184" t="str">
        <f t="shared" si="479"/>
        <v/>
      </c>
      <c r="G7611" s="184" t="str">
        <f t="shared" si="480"/>
        <v/>
      </c>
      <c r="H7611" s="184" t="str">
        <f t="shared" si="481"/>
        <v/>
      </c>
      <c r="L7611">
        <v>259.32575304209058</v>
      </c>
      <c r="R7611">
        <v>997.40674200000001</v>
      </c>
      <c r="S7611" t="s">
        <v>201</v>
      </c>
      <c r="T7611" s="221">
        <v>45566.313194444447</v>
      </c>
    </row>
    <row r="7612" spans="1:20" x14ac:dyDescent="0.35">
      <c r="A7612" t="s">
        <v>113</v>
      </c>
      <c r="B7612" t="s">
        <v>3</v>
      </c>
      <c r="C7612" t="s">
        <v>92</v>
      </c>
      <c r="D7612" s="29">
        <v>45963</v>
      </c>
      <c r="E7612" s="184" t="str">
        <f t="shared" si="478"/>
        <v/>
      </c>
      <c r="F7612" s="184" t="str">
        <f t="shared" si="479"/>
        <v/>
      </c>
      <c r="G7612" s="184" t="str">
        <f t="shared" si="480"/>
        <v/>
      </c>
      <c r="H7612" s="184" t="str">
        <f t="shared" si="481"/>
        <v/>
      </c>
      <c r="L7612">
        <v>259.32575304209058</v>
      </c>
      <c r="R7612">
        <v>997.40674200000001</v>
      </c>
      <c r="S7612" t="s">
        <v>201</v>
      </c>
      <c r="T7612" s="221">
        <v>45566.313194444447</v>
      </c>
    </row>
    <row r="7613" spans="1:20" x14ac:dyDescent="0.35">
      <c r="A7613" t="s">
        <v>113</v>
      </c>
      <c r="B7613" t="s">
        <v>3</v>
      </c>
      <c r="C7613" t="s">
        <v>92</v>
      </c>
      <c r="D7613" s="29">
        <v>45964</v>
      </c>
      <c r="E7613" s="184" t="str">
        <f t="shared" si="478"/>
        <v/>
      </c>
      <c r="F7613" s="184" t="str">
        <f t="shared" si="479"/>
        <v/>
      </c>
      <c r="G7613" s="184" t="str">
        <f t="shared" si="480"/>
        <v/>
      </c>
      <c r="H7613" s="184" t="str">
        <f t="shared" si="481"/>
        <v/>
      </c>
      <c r="L7613">
        <v>259.32575304209058</v>
      </c>
      <c r="R7613">
        <v>997.40674200000001</v>
      </c>
      <c r="S7613" t="s">
        <v>201</v>
      </c>
      <c r="T7613" s="221">
        <v>45566.313194444447</v>
      </c>
    </row>
    <row r="7614" spans="1:20" x14ac:dyDescent="0.35">
      <c r="A7614" t="s">
        <v>113</v>
      </c>
      <c r="B7614" t="s">
        <v>3</v>
      </c>
      <c r="C7614" t="s">
        <v>92</v>
      </c>
      <c r="D7614" s="29">
        <v>45965</v>
      </c>
      <c r="E7614" s="184" t="str">
        <f t="shared" si="478"/>
        <v/>
      </c>
      <c r="F7614" s="184" t="str">
        <f t="shared" si="479"/>
        <v/>
      </c>
      <c r="G7614" s="184" t="str">
        <f t="shared" si="480"/>
        <v/>
      </c>
      <c r="H7614" s="184" t="str">
        <f t="shared" si="481"/>
        <v/>
      </c>
      <c r="L7614">
        <v>259.32575304209058</v>
      </c>
      <c r="R7614">
        <v>997.40674200000001</v>
      </c>
      <c r="S7614" t="s">
        <v>201</v>
      </c>
      <c r="T7614" s="221">
        <v>45566.313194444447</v>
      </c>
    </row>
    <row r="7615" spans="1:20" x14ac:dyDescent="0.35">
      <c r="A7615" t="s">
        <v>113</v>
      </c>
      <c r="B7615" t="s">
        <v>3</v>
      </c>
      <c r="C7615" t="s">
        <v>92</v>
      </c>
      <c r="D7615" s="29">
        <v>45966</v>
      </c>
      <c r="E7615" s="184" t="str">
        <f t="shared" si="478"/>
        <v/>
      </c>
      <c r="F7615" s="184" t="str">
        <f t="shared" si="479"/>
        <v/>
      </c>
      <c r="G7615" s="184" t="str">
        <f t="shared" si="480"/>
        <v/>
      </c>
      <c r="H7615" s="184" t="str">
        <f t="shared" si="481"/>
        <v/>
      </c>
      <c r="L7615">
        <v>259.32575304209058</v>
      </c>
      <c r="R7615">
        <v>997.40674200000001</v>
      </c>
      <c r="S7615" t="s">
        <v>201</v>
      </c>
      <c r="T7615" s="221">
        <v>45566.313194444447</v>
      </c>
    </row>
    <row r="7616" spans="1:20" x14ac:dyDescent="0.35">
      <c r="A7616" t="s">
        <v>113</v>
      </c>
      <c r="B7616" t="s">
        <v>3</v>
      </c>
      <c r="C7616" t="s">
        <v>92</v>
      </c>
      <c r="D7616" s="29">
        <v>45967</v>
      </c>
      <c r="E7616" s="184" t="str">
        <f t="shared" si="478"/>
        <v/>
      </c>
      <c r="F7616" s="184" t="str">
        <f t="shared" si="479"/>
        <v/>
      </c>
      <c r="G7616" s="184" t="str">
        <f t="shared" si="480"/>
        <v/>
      </c>
      <c r="H7616" s="184" t="str">
        <f t="shared" si="481"/>
        <v/>
      </c>
      <c r="L7616">
        <v>259.32575304209058</v>
      </c>
      <c r="R7616">
        <v>997.40674200000001</v>
      </c>
      <c r="S7616" t="s">
        <v>201</v>
      </c>
      <c r="T7616" s="221">
        <v>45566.313194444447</v>
      </c>
    </row>
    <row r="7617" spans="1:20" x14ac:dyDescent="0.35">
      <c r="A7617" t="s">
        <v>113</v>
      </c>
      <c r="B7617" t="s">
        <v>3</v>
      </c>
      <c r="C7617" t="s">
        <v>92</v>
      </c>
      <c r="D7617" s="29">
        <v>45968</v>
      </c>
      <c r="E7617" s="184" t="str">
        <f t="shared" si="478"/>
        <v/>
      </c>
      <c r="F7617" s="184" t="str">
        <f t="shared" si="479"/>
        <v/>
      </c>
      <c r="G7617" s="184" t="str">
        <f t="shared" si="480"/>
        <v/>
      </c>
      <c r="H7617" s="184" t="str">
        <f t="shared" si="481"/>
        <v/>
      </c>
      <c r="L7617">
        <v>259.32575304209058</v>
      </c>
      <c r="R7617">
        <v>997.40674200000001</v>
      </c>
      <c r="S7617" t="s">
        <v>201</v>
      </c>
      <c r="T7617" s="221">
        <v>45566.313194444447</v>
      </c>
    </row>
    <row r="7618" spans="1:20" x14ac:dyDescent="0.35">
      <c r="A7618" t="s">
        <v>113</v>
      </c>
      <c r="B7618" t="s">
        <v>3</v>
      </c>
      <c r="C7618" t="s">
        <v>92</v>
      </c>
      <c r="D7618" s="29">
        <v>45969</v>
      </c>
      <c r="E7618" s="184" t="str">
        <f t="shared" si="478"/>
        <v/>
      </c>
      <c r="F7618" s="184" t="str">
        <f t="shared" si="479"/>
        <v/>
      </c>
      <c r="G7618" s="184" t="str">
        <f t="shared" si="480"/>
        <v/>
      </c>
      <c r="H7618" s="184" t="str">
        <f t="shared" si="481"/>
        <v/>
      </c>
      <c r="L7618">
        <v>259.32575304209058</v>
      </c>
      <c r="R7618">
        <v>997.40674200000001</v>
      </c>
      <c r="S7618" t="s">
        <v>201</v>
      </c>
      <c r="T7618" s="221">
        <v>45566.313194444447</v>
      </c>
    </row>
    <row r="7619" spans="1:20" x14ac:dyDescent="0.35">
      <c r="A7619" t="s">
        <v>113</v>
      </c>
      <c r="B7619" t="s">
        <v>3</v>
      </c>
      <c r="C7619" t="s">
        <v>92</v>
      </c>
      <c r="D7619" s="29">
        <v>45970</v>
      </c>
      <c r="E7619" s="184" t="str">
        <f t="shared" si="478"/>
        <v/>
      </c>
      <c r="F7619" s="184" t="str">
        <f t="shared" si="479"/>
        <v/>
      </c>
      <c r="G7619" s="184" t="str">
        <f t="shared" si="480"/>
        <v/>
      </c>
      <c r="H7619" s="184" t="str">
        <f t="shared" si="481"/>
        <v/>
      </c>
      <c r="L7619">
        <v>259.32575304209058</v>
      </c>
      <c r="R7619">
        <v>997.40674200000001</v>
      </c>
      <c r="S7619" t="s">
        <v>201</v>
      </c>
      <c r="T7619" s="221">
        <v>45566.313194444447</v>
      </c>
    </row>
    <row r="7620" spans="1:20" x14ac:dyDescent="0.35">
      <c r="A7620" t="s">
        <v>113</v>
      </c>
      <c r="B7620" t="s">
        <v>3</v>
      </c>
      <c r="C7620" t="s">
        <v>92</v>
      </c>
      <c r="D7620" s="29">
        <v>45971</v>
      </c>
      <c r="E7620" s="184" t="str">
        <f t="shared" si="478"/>
        <v/>
      </c>
      <c r="F7620" s="184" t="str">
        <f t="shared" si="479"/>
        <v/>
      </c>
      <c r="G7620" s="184" t="str">
        <f t="shared" si="480"/>
        <v/>
      </c>
      <c r="H7620" s="184" t="str">
        <f t="shared" si="481"/>
        <v/>
      </c>
      <c r="L7620">
        <v>259.32575304209058</v>
      </c>
      <c r="R7620">
        <v>997.40674200000001</v>
      </c>
      <c r="S7620" t="s">
        <v>201</v>
      </c>
      <c r="T7620" s="221">
        <v>45566.313194444447</v>
      </c>
    </row>
    <row r="7621" spans="1:20" x14ac:dyDescent="0.35">
      <c r="A7621" t="s">
        <v>113</v>
      </c>
      <c r="B7621" t="s">
        <v>3</v>
      </c>
      <c r="C7621" t="s">
        <v>92</v>
      </c>
      <c r="D7621" s="29">
        <v>45972</v>
      </c>
      <c r="E7621" s="184" t="str">
        <f t="shared" si="478"/>
        <v/>
      </c>
      <c r="F7621" s="184" t="str">
        <f t="shared" si="479"/>
        <v/>
      </c>
      <c r="G7621" s="184" t="str">
        <f t="shared" si="480"/>
        <v/>
      </c>
      <c r="H7621" s="184" t="str">
        <f t="shared" si="481"/>
        <v/>
      </c>
      <c r="L7621">
        <v>259.32575304209058</v>
      </c>
      <c r="R7621">
        <v>997.40674200000001</v>
      </c>
      <c r="S7621" t="s">
        <v>201</v>
      </c>
      <c r="T7621" s="221">
        <v>45566.313194444447</v>
      </c>
    </row>
    <row r="7622" spans="1:20" x14ac:dyDescent="0.35">
      <c r="A7622" t="s">
        <v>113</v>
      </c>
      <c r="B7622" t="s">
        <v>3</v>
      </c>
      <c r="C7622" t="s">
        <v>92</v>
      </c>
      <c r="D7622" s="29">
        <v>45973</v>
      </c>
      <c r="E7622" s="184" t="str">
        <f t="shared" si="478"/>
        <v/>
      </c>
      <c r="F7622" s="184" t="str">
        <f t="shared" si="479"/>
        <v/>
      </c>
      <c r="G7622" s="184" t="str">
        <f t="shared" si="480"/>
        <v/>
      </c>
      <c r="H7622" s="184" t="str">
        <f t="shared" si="481"/>
        <v/>
      </c>
      <c r="L7622">
        <v>259.32575304209058</v>
      </c>
      <c r="R7622">
        <v>997.40674200000001</v>
      </c>
      <c r="S7622" t="s">
        <v>201</v>
      </c>
      <c r="T7622" s="221">
        <v>45566.313194444447</v>
      </c>
    </row>
    <row r="7623" spans="1:20" x14ac:dyDescent="0.35">
      <c r="A7623" t="s">
        <v>113</v>
      </c>
      <c r="B7623" t="s">
        <v>3</v>
      </c>
      <c r="C7623" t="s">
        <v>92</v>
      </c>
      <c r="D7623" s="29">
        <v>45974</v>
      </c>
      <c r="E7623" s="184" t="str">
        <f t="shared" si="478"/>
        <v/>
      </c>
      <c r="F7623" s="184" t="str">
        <f t="shared" si="479"/>
        <v/>
      </c>
      <c r="G7623" s="184" t="str">
        <f t="shared" si="480"/>
        <v/>
      </c>
      <c r="H7623" s="184" t="str">
        <f t="shared" si="481"/>
        <v/>
      </c>
      <c r="L7623">
        <v>259.32575304209058</v>
      </c>
      <c r="R7623">
        <v>997.40674200000001</v>
      </c>
      <c r="S7623" t="s">
        <v>201</v>
      </c>
      <c r="T7623" s="221">
        <v>45566.313194444447</v>
      </c>
    </row>
    <row r="7624" spans="1:20" x14ac:dyDescent="0.35">
      <c r="A7624" t="s">
        <v>113</v>
      </c>
      <c r="B7624" t="s">
        <v>3</v>
      </c>
      <c r="C7624" t="s">
        <v>92</v>
      </c>
      <c r="D7624" s="29">
        <v>45975</v>
      </c>
      <c r="E7624" s="184" t="str">
        <f t="shared" ref="E7624:E7687" si="482">IF(J7624="","",IF(L7624=0,0,IF(1-(J7624/L7624)&lt;0,"",1-(J7624/L7624))))</f>
        <v/>
      </c>
      <c r="F7624" s="184" t="str">
        <f t="shared" ref="F7624:F7687" si="483">IF(K7624="","",IF(L7624=0,0,IF(1-(K7624/L7624)&lt;0,"",1-(K7624/L7624))))</f>
        <v/>
      </c>
      <c r="G7624" s="184" t="str">
        <f t="shared" ref="G7624:G7687" si="484">IF(J7624="","",IF(1-(J7624/R7624)&lt;0,"",1-(J7624/R7624)))</f>
        <v/>
      </c>
      <c r="H7624" s="184" t="str">
        <f t="shared" ref="H7624:H7687" si="485">IF(K7624="","",IF(1-(K7624/R7624)&lt;0,"",1-(K7624/R7624)))</f>
        <v/>
      </c>
      <c r="L7624">
        <v>259.32575304209058</v>
      </c>
      <c r="R7624">
        <v>997.40674200000001</v>
      </c>
      <c r="S7624" t="s">
        <v>201</v>
      </c>
      <c r="T7624" s="221">
        <v>45566.313194444447</v>
      </c>
    </row>
    <row r="7625" spans="1:20" x14ac:dyDescent="0.35">
      <c r="A7625" t="s">
        <v>113</v>
      </c>
      <c r="B7625" t="s">
        <v>3</v>
      </c>
      <c r="C7625" t="s">
        <v>92</v>
      </c>
      <c r="D7625" s="29">
        <v>45976</v>
      </c>
      <c r="E7625" s="184" t="str">
        <f t="shared" si="482"/>
        <v/>
      </c>
      <c r="F7625" s="184" t="str">
        <f t="shared" si="483"/>
        <v/>
      </c>
      <c r="G7625" s="184" t="str">
        <f t="shared" si="484"/>
        <v/>
      </c>
      <c r="H7625" s="184" t="str">
        <f t="shared" si="485"/>
        <v/>
      </c>
      <c r="L7625">
        <v>259.32575304209058</v>
      </c>
      <c r="R7625">
        <v>997.40674200000001</v>
      </c>
      <c r="S7625" t="s">
        <v>201</v>
      </c>
      <c r="T7625" s="221">
        <v>45566.313194444447</v>
      </c>
    </row>
    <row r="7626" spans="1:20" x14ac:dyDescent="0.35">
      <c r="A7626" t="s">
        <v>113</v>
      </c>
      <c r="B7626" t="s">
        <v>3</v>
      </c>
      <c r="C7626" t="s">
        <v>92</v>
      </c>
      <c r="D7626" s="29">
        <v>45977</v>
      </c>
      <c r="E7626" s="184" t="str">
        <f t="shared" si="482"/>
        <v/>
      </c>
      <c r="F7626" s="184" t="str">
        <f t="shared" si="483"/>
        <v/>
      </c>
      <c r="G7626" s="184" t="str">
        <f t="shared" si="484"/>
        <v/>
      </c>
      <c r="H7626" s="184" t="str">
        <f t="shared" si="485"/>
        <v/>
      </c>
      <c r="L7626">
        <v>259.32575304209058</v>
      </c>
      <c r="R7626">
        <v>997.40674200000001</v>
      </c>
      <c r="S7626" t="s">
        <v>201</v>
      </c>
      <c r="T7626" s="221">
        <v>45566.313194444447</v>
      </c>
    </row>
    <row r="7627" spans="1:20" x14ac:dyDescent="0.35">
      <c r="A7627" t="s">
        <v>113</v>
      </c>
      <c r="B7627" t="s">
        <v>3</v>
      </c>
      <c r="C7627" t="s">
        <v>92</v>
      </c>
      <c r="D7627" s="29">
        <v>45978</v>
      </c>
      <c r="E7627" s="184" t="str">
        <f t="shared" si="482"/>
        <v/>
      </c>
      <c r="F7627" s="184" t="str">
        <f t="shared" si="483"/>
        <v/>
      </c>
      <c r="G7627" s="184" t="str">
        <f t="shared" si="484"/>
        <v/>
      </c>
      <c r="H7627" s="184" t="str">
        <f t="shared" si="485"/>
        <v/>
      </c>
      <c r="L7627">
        <v>259.32575304209058</v>
      </c>
      <c r="R7627">
        <v>997.40674200000001</v>
      </c>
      <c r="S7627" t="s">
        <v>201</v>
      </c>
      <c r="T7627" s="221">
        <v>45566.313194444447</v>
      </c>
    </row>
    <row r="7628" spans="1:20" x14ac:dyDescent="0.35">
      <c r="A7628" t="s">
        <v>113</v>
      </c>
      <c r="B7628" t="s">
        <v>3</v>
      </c>
      <c r="C7628" t="s">
        <v>92</v>
      </c>
      <c r="D7628" s="29">
        <v>45979</v>
      </c>
      <c r="E7628" s="184" t="str">
        <f t="shared" si="482"/>
        <v/>
      </c>
      <c r="F7628" s="184" t="str">
        <f t="shared" si="483"/>
        <v/>
      </c>
      <c r="G7628" s="184" t="str">
        <f t="shared" si="484"/>
        <v/>
      </c>
      <c r="H7628" s="184" t="str">
        <f t="shared" si="485"/>
        <v/>
      </c>
      <c r="L7628">
        <v>259.32575304209058</v>
      </c>
      <c r="R7628">
        <v>997.40674200000001</v>
      </c>
      <c r="S7628" t="s">
        <v>201</v>
      </c>
      <c r="T7628" s="221">
        <v>45566.313194444447</v>
      </c>
    </row>
    <row r="7629" spans="1:20" x14ac:dyDescent="0.35">
      <c r="A7629" t="s">
        <v>113</v>
      </c>
      <c r="B7629" t="s">
        <v>3</v>
      </c>
      <c r="C7629" t="s">
        <v>92</v>
      </c>
      <c r="D7629" s="29">
        <v>45980</v>
      </c>
      <c r="E7629" s="184" t="str">
        <f t="shared" si="482"/>
        <v/>
      </c>
      <c r="F7629" s="184" t="str">
        <f t="shared" si="483"/>
        <v/>
      </c>
      <c r="G7629" s="184" t="str">
        <f t="shared" si="484"/>
        <v/>
      </c>
      <c r="H7629" s="184" t="str">
        <f t="shared" si="485"/>
        <v/>
      </c>
      <c r="L7629">
        <v>259.32575304209058</v>
      </c>
      <c r="R7629">
        <v>997.40674200000001</v>
      </c>
      <c r="S7629" t="s">
        <v>201</v>
      </c>
      <c r="T7629" s="221">
        <v>45566.313194444447</v>
      </c>
    </row>
    <row r="7630" spans="1:20" x14ac:dyDescent="0.35">
      <c r="A7630" t="s">
        <v>113</v>
      </c>
      <c r="B7630" t="s">
        <v>3</v>
      </c>
      <c r="C7630" t="s">
        <v>92</v>
      </c>
      <c r="D7630" s="29">
        <v>45981</v>
      </c>
      <c r="E7630" s="184" t="str">
        <f t="shared" si="482"/>
        <v/>
      </c>
      <c r="F7630" s="184" t="str">
        <f t="shared" si="483"/>
        <v/>
      </c>
      <c r="G7630" s="184" t="str">
        <f t="shared" si="484"/>
        <v/>
      </c>
      <c r="H7630" s="184" t="str">
        <f t="shared" si="485"/>
        <v/>
      </c>
      <c r="L7630">
        <v>259.32575304209058</v>
      </c>
      <c r="R7630">
        <v>997.40674200000001</v>
      </c>
      <c r="S7630" t="s">
        <v>201</v>
      </c>
      <c r="T7630" s="221">
        <v>45566.313194444447</v>
      </c>
    </row>
    <row r="7631" spans="1:20" x14ac:dyDescent="0.35">
      <c r="A7631" t="s">
        <v>113</v>
      </c>
      <c r="B7631" t="s">
        <v>3</v>
      </c>
      <c r="C7631" t="s">
        <v>92</v>
      </c>
      <c r="D7631" s="29">
        <v>45982</v>
      </c>
      <c r="E7631" s="184" t="str">
        <f t="shared" si="482"/>
        <v/>
      </c>
      <c r="F7631" s="184" t="str">
        <f t="shared" si="483"/>
        <v/>
      </c>
      <c r="G7631" s="184" t="str">
        <f t="shared" si="484"/>
        <v/>
      </c>
      <c r="H7631" s="184" t="str">
        <f t="shared" si="485"/>
        <v/>
      </c>
      <c r="L7631">
        <v>259.32575304209058</v>
      </c>
      <c r="R7631">
        <v>997.40674200000001</v>
      </c>
      <c r="S7631" t="s">
        <v>201</v>
      </c>
      <c r="T7631" s="221">
        <v>45566.313194444447</v>
      </c>
    </row>
    <row r="7632" spans="1:20" x14ac:dyDescent="0.35">
      <c r="A7632" t="s">
        <v>113</v>
      </c>
      <c r="B7632" t="s">
        <v>3</v>
      </c>
      <c r="C7632" t="s">
        <v>92</v>
      </c>
      <c r="D7632" s="29">
        <v>45983</v>
      </c>
      <c r="E7632" s="184" t="str">
        <f t="shared" si="482"/>
        <v/>
      </c>
      <c r="F7632" s="184" t="str">
        <f t="shared" si="483"/>
        <v/>
      </c>
      <c r="G7632" s="184" t="str">
        <f t="shared" si="484"/>
        <v/>
      </c>
      <c r="H7632" s="184" t="str">
        <f t="shared" si="485"/>
        <v/>
      </c>
      <c r="L7632">
        <v>259.32575304209058</v>
      </c>
      <c r="R7632">
        <v>997.40674200000001</v>
      </c>
      <c r="S7632" t="s">
        <v>201</v>
      </c>
      <c r="T7632" s="221">
        <v>45566.313194444447</v>
      </c>
    </row>
    <row r="7633" spans="1:20" x14ac:dyDescent="0.35">
      <c r="A7633" t="s">
        <v>113</v>
      </c>
      <c r="B7633" t="s">
        <v>3</v>
      </c>
      <c r="C7633" t="s">
        <v>92</v>
      </c>
      <c r="D7633" s="29">
        <v>45984</v>
      </c>
      <c r="E7633" s="184" t="str">
        <f t="shared" si="482"/>
        <v/>
      </c>
      <c r="F7633" s="184" t="str">
        <f t="shared" si="483"/>
        <v/>
      </c>
      <c r="G7633" s="184" t="str">
        <f t="shared" si="484"/>
        <v/>
      </c>
      <c r="H7633" s="184" t="str">
        <f t="shared" si="485"/>
        <v/>
      </c>
      <c r="L7633">
        <v>259.32575304209058</v>
      </c>
      <c r="R7633">
        <v>997.40674200000001</v>
      </c>
      <c r="S7633" t="s">
        <v>201</v>
      </c>
      <c r="T7633" s="221">
        <v>45566.313194444447</v>
      </c>
    </row>
    <row r="7634" spans="1:20" x14ac:dyDescent="0.35">
      <c r="A7634" t="s">
        <v>113</v>
      </c>
      <c r="B7634" t="s">
        <v>3</v>
      </c>
      <c r="C7634" t="s">
        <v>92</v>
      </c>
      <c r="D7634" s="29">
        <v>45985</v>
      </c>
      <c r="E7634" s="184" t="str">
        <f t="shared" si="482"/>
        <v/>
      </c>
      <c r="F7634" s="184" t="str">
        <f t="shared" si="483"/>
        <v/>
      </c>
      <c r="G7634" s="184" t="str">
        <f t="shared" si="484"/>
        <v/>
      </c>
      <c r="H7634" s="184" t="str">
        <f t="shared" si="485"/>
        <v/>
      </c>
      <c r="L7634">
        <v>259.32575304209058</v>
      </c>
      <c r="R7634">
        <v>997.40674200000001</v>
      </c>
      <c r="S7634" t="s">
        <v>201</v>
      </c>
      <c r="T7634" s="221">
        <v>45566.313194444447</v>
      </c>
    </row>
    <row r="7635" spans="1:20" x14ac:dyDescent="0.35">
      <c r="A7635" t="s">
        <v>113</v>
      </c>
      <c r="B7635" t="s">
        <v>3</v>
      </c>
      <c r="C7635" t="s">
        <v>92</v>
      </c>
      <c r="D7635" s="29">
        <v>45986</v>
      </c>
      <c r="E7635" s="184" t="str">
        <f t="shared" si="482"/>
        <v/>
      </c>
      <c r="F7635" s="184" t="str">
        <f t="shared" si="483"/>
        <v/>
      </c>
      <c r="G7635" s="184" t="str">
        <f t="shared" si="484"/>
        <v/>
      </c>
      <c r="H7635" s="184" t="str">
        <f t="shared" si="485"/>
        <v/>
      </c>
      <c r="L7635">
        <v>259.32575304209058</v>
      </c>
      <c r="R7635">
        <v>997.40674200000001</v>
      </c>
      <c r="S7635" t="s">
        <v>201</v>
      </c>
      <c r="T7635" s="221">
        <v>45566.313194444447</v>
      </c>
    </row>
    <row r="7636" spans="1:20" x14ac:dyDescent="0.35">
      <c r="A7636" t="s">
        <v>113</v>
      </c>
      <c r="B7636" t="s">
        <v>3</v>
      </c>
      <c r="C7636" t="s">
        <v>92</v>
      </c>
      <c r="D7636" s="29">
        <v>45987</v>
      </c>
      <c r="E7636" s="184" t="str">
        <f t="shared" si="482"/>
        <v/>
      </c>
      <c r="F7636" s="184" t="str">
        <f t="shared" si="483"/>
        <v/>
      </c>
      <c r="G7636" s="184" t="str">
        <f t="shared" si="484"/>
        <v/>
      </c>
      <c r="H7636" s="184" t="str">
        <f t="shared" si="485"/>
        <v/>
      </c>
      <c r="L7636">
        <v>259.32575304209058</v>
      </c>
      <c r="R7636">
        <v>997.40674200000001</v>
      </c>
      <c r="S7636" t="s">
        <v>201</v>
      </c>
      <c r="T7636" s="221">
        <v>45566.313194444447</v>
      </c>
    </row>
    <row r="7637" spans="1:20" x14ac:dyDescent="0.35">
      <c r="A7637" t="s">
        <v>113</v>
      </c>
      <c r="B7637" t="s">
        <v>3</v>
      </c>
      <c r="C7637" t="s">
        <v>92</v>
      </c>
      <c r="D7637" s="29">
        <v>45988</v>
      </c>
      <c r="E7637" s="184" t="str">
        <f t="shared" si="482"/>
        <v/>
      </c>
      <c r="F7637" s="184" t="str">
        <f t="shared" si="483"/>
        <v/>
      </c>
      <c r="G7637" s="184" t="str">
        <f t="shared" si="484"/>
        <v/>
      </c>
      <c r="H7637" s="184" t="str">
        <f t="shared" si="485"/>
        <v/>
      </c>
      <c r="L7637">
        <v>259.32575304209058</v>
      </c>
      <c r="R7637">
        <v>997.40674200000001</v>
      </c>
      <c r="S7637" t="s">
        <v>201</v>
      </c>
      <c r="T7637" s="221">
        <v>45566.313194444447</v>
      </c>
    </row>
    <row r="7638" spans="1:20" x14ac:dyDescent="0.35">
      <c r="A7638" t="s">
        <v>113</v>
      </c>
      <c r="B7638" t="s">
        <v>3</v>
      </c>
      <c r="C7638" t="s">
        <v>92</v>
      </c>
      <c r="D7638" s="29">
        <v>45989</v>
      </c>
      <c r="E7638" s="184" t="str">
        <f t="shared" si="482"/>
        <v/>
      </c>
      <c r="F7638" s="184" t="str">
        <f t="shared" si="483"/>
        <v/>
      </c>
      <c r="G7638" s="184" t="str">
        <f t="shared" si="484"/>
        <v/>
      </c>
      <c r="H7638" s="184" t="str">
        <f t="shared" si="485"/>
        <v/>
      </c>
      <c r="L7638">
        <v>259.32575304209058</v>
      </c>
      <c r="R7638">
        <v>997.40674200000001</v>
      </c>
      <c r="S7638" t="s">
        <v>201</v>
      </c>
      <c r="T7638" s="221">
        <v>45566.313194444447</v>
      </c>
    </row>
    <row r="7639" spans="1:20" x14ac:dyDescent="0.35">
      <c r="A7639" t="s">
        <v>113</v>
      </c>
      <c r="B7639" t="s">
        <v>3</v>
      </c>
      <c r="C7639" t="s">
        <v>92</v>
      </c>
      <c r="D7639" s="29">
        <v>45990</v>
      </c>
      <c r="E7639" s="184" t="str">
        <f t="shared" si="482"/>
        <v/>
      </c>
      <c r="F7639" s="184" t="str">
        <f t="shared" si="483"/>
        <v/>
      </c>
      <c r="G7639" s="184" t="str">
        <f t="shared" si="484"/>
        <v/>
      </c>
      <c r="H7639" s="184" t="str">
        <f t="shared" si="485"/>
        <v/>
      </c>
      <c r="L7639">
        <v>259.32575304209058</v>
      </c>
      <c r="R7639">
        <v>997.40674200000001</v>
      </c>
      <c r="S7639" t="s">
        <v>201</v>
      </c>
      <c r="T7639" s="221">
        <v>45566.313194444447</v>
      </c>
    </row>
    <row r="7640" spans="1:20" x14ac:dyDescent="0.35">
      <c r="A7640" t="s">
        <v>113</v>
      </c>
      <c r="B7640" t="s">
        <v>3</v>
      </c>
      <c r="C7640" t="s">
        <v>92</v>
      </c>
      <c r="D7640" s="29">
        <v>45991</v>
      </c>
      <c r="E7640" s="184" t="str">
        <f t="shared" si="482"/>
        <v/>
      </c>
      <c r="F7640" s="184" t="str">
        <f t="shared" si="483"/>
        <v/>
      </c>
      <c r="G7640" s="184" t="str">
        <f t="shared" si="484"/>
        <v/>
      </c>
      <c r="H7640" s="184" t="str">
        <f t="shared" si="485"/>
        <v/>
      </c>
      <c r="L7640">
        <v>259.32575304209058</v>
      </c>
      <c r="R7640">
        <v>997.40674200000001</v>
      </c>
      <c r="S7640" t="s">
        <v>201</v>
      </c>
      <c r="T7640" s="221">
        <v>45566.313194444447</v>
      </c>
    </row>
    <row r="7641" spans="1:20" x14ac:dyDescent="0.35">
      <c r="A7641" t="s">
        <v>113</v>
      </c>
      <c r="B7641" t="s">
        <v>3</v>
      </c>
      <c r="C7641" t="s">
        <v>92</v>
      </c>
      <c r="D7641" s="29">
        <v>45992</v>
      </c>
      <c r="E7641" s="184" t="str">
        <f t="shared" si="482"/>
        <v/>
      </c>
      <c r="F7641" s="184" t="str">
        <f t="shared" si="483"/>
        <v/>
      </c>
      <c r="G7641" s="184" t="str">
        <f t="shared" si="484"/>
        <v/>
      </c>
      <c r="H7641" s="184" t="str">
        <f t="shared" si="485"/>
        <v/>
      </c>
      <c r="L7641">
        <v>259.32575304209058</v>
      </c>
      <c r="R7641">
        <v>997.40674200000001</v>
      </c>
      <c r="S7641" t="s">
        <v>201</v>
      </c>
      <c r="T7641" s="221">
        <v>45566.313194444447</v>
      </c>
    </row>
    <row r="7642" spans="1:20" x14ac:dyDescent="0.35">
      <c r="A7642" t="s">
        <v>113</v>
      </c>
      <c r="B7642" t="s">
        <v>3</v>
      </c>
      <c r="C7642" t="s">
        <v>92</v>
      </c>
      <c r="D7642" s="29">
        <v>45993</v>
      </c>
      <c r="E7642" s="184" t="str">
        <f t="shared" si="482"/>
        <v/>
      </c>
      <c r="F7642" s="184" t="str">
        <f t="shared" si="483"/>
        <v/>
      </c>
      <c r="G7642" s="184" t="str">
        <f t="shared" si="484"/>
        <v/>
      </c>
      <c r="H7642" s="184" t="str">
        <f t="shared" si="485"/>
        <v/>
      </c>
      <c r="L7642">
        <v>259.32575304209058</v>
      </c>
      <c r="R7642">
        <v>997.40674200000001</v>
      </c>
      <c r="S7642" t="s">
        <v>201</v>
      </c>
      <c r="T7642" s="221">
        <v>45566.313194444447</v>
      </c>
    </row>
    <row r="7643" spans="1:20" x14ac:dyDescent="0.35">
      <c r="A7643" t="s">
        <v>113</v>
      </c>
      <c r="B7643" t="s">
        <v>3</v>
      </c>
      <c r="C7643" t="s">
        <v>92</v>
      </c>
      <c r="D7643" s="29">
        <v>45994</v>
      </c>
      <c r="E7643" s="184" t="str">
        <f t="shared" si="482"/>
        <v/>
      </c>
      <c r="F7643" s="184" t="str">
        <f t="shared" si="483"/>
        <v/>
      </c>
      <c r="G7643" s="184" t="str">
        <f t="shared" si="484"/>
        <v/>
      </c>
      <c r="H7643" s="184" t="str">
        <f t="shared" si="485"/>
        <v/>
      </c>
      <c r="L7643">
        <v>259.32575304209058</v>
      </c>
      <c r="R7643">
        <v>997.40674200000001</v>
      </c>
      <c r="S7643" t="s">
        <v>201</v>
      </c>
      <c r="T7643" s="221">
        <v>45566.313194444447</v>
      </c>
    </row>
    <row r="7644" spans="1:20" x14ac:dyDescent="0.35">
      <c r="A7644" t="s">
        <v>113</v>
      </c>
      <c r="B7644" t="s">
        <v>3</v>
      </c>
      <c r="C7644" t="s">
        <v>92</v>
      </c>
      <c r="D7644" s="29">
        <v>45995</v>
      </c>
      <c r="E7644" s="184" t="str">
        <f t="shared" si="482"/>
        <v/>
      </c>
      <c r="F7644" s="184" t="str">
        <f t="shared" si="483"/>
        <v/>
      </c>
      <c r="G7644" s="184" t="str">
        <f t="shared" si="484"/>
        <v/>
      </c>
      <c r="H7644" s="184" t="str">
        <f t="shared" si="485"/>
        <v/>
      </c>
      <c r="L7644">
        <v>259.32575304209058</v>
      </c>
      <c r="R7644">
        <v>997.40674200000001</v>
      </c>
      <c r="S7644" t="s">
        <v>201</v>
      </c>
      <c r="T7644" s="221">
        <v>45566.313194444447</v>
      </c>
    </row>
    <row r="7645" spans="1:20" x14ac:dyDescent="0.35">
      <c r="A7645" t="s">
        <v>113</v>
      </c>
      <c r="B7645" t="s">
        <v>3</v>
      </c>
      <c r="C7645" t="s">
        <v>92</v>
      </c>
      <c r="D7645" s="29">
        <v>45996</v>
      </c>
      <c r="E7645" s="184" t="str">
        <f t="shared" si="482"/>
        <v/>
      </c>
      <c r="F7645" s="184" t="str">
        <f t="shared" si="483"/>
        <v/>
      </c>
      <c r="G7645" s="184" t="str">
        <f t="shared" si="484"/>
        <v/>
      </c>
      <c r="H7645" s="184" t="str">
        <f t="shared" si="485"/>
        <v/>
      </c>
      <c r="L7645">
        <v>259.32575304209058</v>
      </c>
      <c r="R7645">
        <v>997.40674200000001</v>
      </c>
      <c r="S7645" t="s">
        <v>201</v>
      </c>
      <c r="T7645" s="221">
        <v>45566.313194444447</v>
      </c>
    </row>
    <row r="7646" spans="1:20" x14ac:dyDescent="0.35">
      <c r="A7646" t="s">
        <v>113</v>
      </c>
      <c r="B7646" t="s">
        <v>3</v>
      </c>
      <c r="C7646" t="s">
        <v>92</v>
      </c>
      <c r="D7646" s="29">
        <v>45997</v>
      </c>
      <c r="E7646" s="184" t="str">
        <f t="shared" si="482"/>
        <v/>
      </c>
      <c r="F7646" s="184" t="str">
        <f t="shared" si="483"/>
        <v/>
      </c>
      <c r="G7646" s="184" t="str">
        <f t="shared" si="484"/>
        <v/>
      </c>
      <c r="H7646" s="184" t="str">
        <f t="shared" si="485"/>
        <v/>
      </c>
      <c r="L7646">
        <v>259.32575304209058</v>
      </c>
      <c r="R7646">
        <v>997.40674200000001</v>
      </c>
      <c r="S7646" t="s">
        <v>201</v>
      </c>
      <c r="T7646" s="221">
        <v>45566.313194444447</v>
      </c>
    </row>
    <row r="7647" spans="1:20" x14ac:dyDescent="0.35">
      <c r="A7647" t="s">
        <v>113</v>
      </c>
      <c r="B7647" t="s">
        <v>3</v>
      </c>
      <c r="C7647" t="s">
        <v>92</v>
      </c>
      <c r="D7647" s="29">
        <v>45998</v>
      </c>
      <c r="E7647" s="184" t="str">
        <f t="shared" si="482"/>
        <v/>
      </c>
      <c r="F7647" s="184" t="str">
        <f t="shared" si="483"/>
        <v/>
      </c>
      <c r="G7647" s="184" t="str">
        <f t="shared" si="484"/>
        <v/>
      </c>
      <c r="H7647" s="184" t="str">
        <f t="shared" si="485"/>
        <v/>
      </c>
      <c r="L7647">
        <v>259.32575304209058</v>
      </c>
      <c r="R7647">
        <v>997.40674200000001</v>
      </c>
      <c r="S7647" t="s">
        <v>201</v>
      </c>
      <c r="T7647" s="221">
        <v>45566.313194444447</v>
      </c>
    </row>
    <row r="7648" spans="1:20" x14ac:dyDescent="0.35">
      <c r="A7648" t="s">
        <v>113</v>
      </c>
      <c r="B7648" t="s">
        <v>3</v>
      </c>
      <c r="C7648" t="s">
        <v>92</v>
      </c>
      <c r="D7648" s="29">
        <v>45999</v>
      </c>
      <c r="E7648" s="184" t="str">
        <f t="shared" si="482"/>
        <v/>
      </c>
      <c r="F7648" s="184" t="str">
        <f t="shared" si="483"/>
        <v/>
      </c>
      <c r="G7648" s="184" t="str">
        <f t="shared" si="484"/>
        <v/>
      </c>
      <c r="H7648" s="184" t="str">
        <f t="shared" si="485"/>
        <v/>
      </c>
      <c r="L7648">
        <v>259.32575304209058</v>
      </c>
      <c r="R7648">
        <v>997.40674200000001</v>
      </c>
      <c r="S7648" t="s">
        <v>201</v>
      </c>
      <c r="T7648" s="221">
        <v>45566.313194444447</v>
      </c>
    </row>
    <row r="7649" spans="1:20" x14ac:dyDescent="0.35">
      <c r="A7649" t="s">
        <v>113</v>
      </c>
      <c r="B7649" t="s">
        <v>3</v>
      </c>
      <c r="C7649" t="s">
        <v>92</v>
      </c>
      <c r="D7649" s="29">
        <v>46000</v>
      </c>
      <c r="E7649" s="184" t="str">
        <f t="shared" si="482"/>
        <v/>
      </c>
      <c r="F7649" s="184" t="str">
        <f t="shared" si="483"/>
        <v/>
      </c>
      <c r="G7649" s="184" t="str">
        <f t="shared" si="484"/>
        <v/>
      </c>
      <c r="H7649" s="184" t="str">
        <f t="shared" si="485"/>
        <v/>
      </c>
      <c r="L7649">
        <v>259.32575304209058</v>
      </c>
      <c r="R7649">
        <v>997.40674200000001</v>
      </c>
      <c r="S7649" t="s">
        <v>201</v>
      </c>
      <c r="T7649" s="221">
        <v>45566.313194444447</v>
      </c>
    </row>
    <row r="7650" spans="1:20" x14ac:dyDescent="0.35">
      <c r="A7650" t="s">
        <v>113</v>
      </c>
      <c r="B7650" t="s">
        <v>3</v>
      </c>
      <c r="C7650" t="s">
        <v>92</v>
      </c>
      <c r="D7650" s="29">
        <v>46001</v>
      </c>
      <c r="E7650" s="184" t="str">
        <f t="shared" si="482"/>
        <v/>
      </c>
      <c r="F7650" s="184" t="str">
        <f t="shared" si="483"/>
        <v/>
      </c>
      <c r="G7650" s="184" t="str">
        <f t="shared" si="484"/>
        <v/>
      </c>
      <c r="H7650" s="184" t="str">
        <f t="shared" si="485"/>
        <v/>
      </c>
      <c r="L7650">
        <v>259.32575304209058</v>
      </c>
      <c r="R7650">
        <v>997.40674200000001</v>
      </c>
      <c r="S7650" t="s">
        <v>201</v>
      </c>
      <c r="T7650" s="221">
        <v>45566.313194444447</v>
      </c>
    </row>
    <row r="7651" spans="1:20" x14ac:dyDescent="0.35">
      <c r="A7651" t="s">
        <v>113</v>
      </c>
      <c r="B7651" t="s">
        <v>3</v>
      </c>
      <c r="C7651" t="s">
        <v>92</v>
      </c>
      <c r="D7651" s="29">
        <v>46002</v>
      </c>
      <c r="E7651" s="184" t="str">
        <f t="shared" si="482"/>
        <v/>
      </c>
      <c r="F7651" s="184" t="str">
        <f t="shared" si="483"/>
        <v/>
      </c>
      <c r="G7651" s="184" t="str">
        <f t="shared" si="484"/>
        <v/>
      </c>
      <c r="H7651" s="184" t="str">
        <f t="shared" si="485"/>
        <v/>
      </c>
      <c r="L7651">
        <v>259.32575304209058</v>
      </c>
      <c r="R7651">
        <v>997.40674200000001</v>
      </c>
      <c r="S7651" t="s">
        <v>201</v>
      </c>
      <c r="T7651" s="221">
        <v>45566.313194444447</v>
      </c>
    </row>
    <row r="7652" spans="1:20" x14ac:dyDescent="0.35">
      <c r="A7652" t="s">
        <v>113</v>
      </c>
      <c r="B7652" t="s">
        <v>3</v>
      </c>
      <c r="C7652" t="s">
        <v>92</v>
      </c>
      <c r="D7652" s="29">
        <v>46003</v>
      </c>
      <c r="E7652" s="184" t="str">
        <f t="shared" si="482"/>
        <v/>
      </c>
      <c r="F7652" s="184" t="str">
        <f t="shared" si="483"/>
        <v/>
      </c>
      <c r="G7652" s="184" t="str">
        <f t="shared" si="484"/>
        <v/>
      </c>
      <c r="H7652" s="184" t="str">
        <f t="shared" si="485"/>
        <v/>
      </c>
      <c r="L7652">
        <v>259.32575304209058</v>
      </c>
      <c r="R7652">
        <v>997.40674200000001</v>
      </c>
      <c r="S7652" t="s">
        <v>201</v>
      </c>
      <c r="T7652" s="221">
        <v>45566.313194444447</v>
      </c>
    </row>
    <row r="7653" spans="1:20" x14ac:dyDescent="0.35">
      <c r="A7653" t="s">
        <v>113</v>
      </c>
      <c r="B7653" t="s">
        <v>3</v>
      </c>
      <c r="C7653" t="s">
        <v>92</v>
      </c>
      <c r="D7653" s="29">
        <v>46004</v>
      </c>
      <c r="E7653" s="184" t="str">
        <f t="shared" si="482"/>
        <v/>
      </c>
      <c r="F7653" s="184" t="str">
        <f t="shared" si="483"/>
        <v/>
      </c>
      <c r="G7653" s="184" t="str">
        <f t="shared" si="484"/>
        <v/>
      </c>
      <c r="H7653" s="184" t="str">
        <f t="shared" si="485"/>
        <v/>
      </c>
      <c r="L7653">
        <v>259.32575304209058</v>
      </c>
      <c r="R7653">
        <v>997.40674200000001</v>
      </c>
      <c r="S7653" t="s">
        <v>201</v>
      </c>
      <c r="T7653" s="221">
        <v>45566.313194444447</v>
      </c>
    </row>
    <row r="7654" spans="1:20" x14ac:dyDescent="0.35">
      <c r="A7654" t="s">
        <v>113</v>
      </c>
      <c r="B7654" t="s">
        <v>3</v>
      </c>
      <c r="C7654" t="s">
        <v>92</v>
      </c>
      <c r="D7654" s="29">
        <v>46005</v>
      </c>
      <c r="E7654" s="184" t="str">
        <f t="shared" si="482"/>
        <v/>
      </c>
      <c r="F7654" s="184" t="str">
        <f t="shared" si="483"/>
        <v/>
      </c>
      <c r="G7654" s="184" t="str">
        <f t="shared" si="484"/>
        <v/>
      </c>
      <c r="H7654" s="184" t="str">
        <f t="shared" si="485"/>
        <v/>
      </c>
      <c r="L7654">
        <v>259.32575304209058</v>
      </c>
      <c r="R7654">
        <v>997.40674200000001</v>
      </c>
      <c r="S7654" t="s">
        <v>201</v>
      </c>
      <c r="T7654" s="221">
        <v>45566.313194444447</v>
      </c>
    </row>
    <row r="7655" spans="1:20" x14ac:dyDescent="0.35">
      <c r="A7655" t="s">
        <v>113</v>
      </c>
      <c r="B7655" t="s">
        <v>3</v>
      </c>
      <c r="C7655" t="s">
        <v>92</v>
      </c>
      <c r="D7655" s="29">
        <v>46006</v>
      </c>
      <c r="E7655" s="184" t="str">
        <f t="shared" si="482"/>
        <v/>
      </c>
      <c r="F7655" s="184" t="str">
        <f t="shared" si="483"/>
        <v/>
      </c>
      <c r="G7655" s="184" t="str">
        <f t="shared" si="484"/>
        <v/>
      </c>
      <c r="H7655" s="184" t="str">
        <f t="shared" si="485"/>
        <v/>
      </c>
      <c r="L7655">
        <v>259.32575304209058</v>
      </c>
      <c r="R7655">
        <v>997.40674200000001</v>
      </c>
      <c r="S7655" t="s">
        <v>201</v>
      </c>
      <c r="T7655" s="221">
        <v>45566.313194444447</v>
      </c>
    </row>
    <row r="7656" spans="1:20" x14ac:dyDescent="0.35">
      <c r="A7656" t="s">
        <v>113</v>
      </c>
      <c r="B7656" t="s">
        <v>3</v>
      </c>
      <c r="C7656" t="s">
        <v>92</v>
      </c>
      <c r="D7656" s="29">
        <v>46007</v>
      </c>
      <c r="E7656" s="184" t="str">
        <f t="shared" si="482"/>
        <v/>
      </c>
      <c r="F7656" s="184" t="str">
        <f t="shared" si="483"/>
        <v/>
      </c>
      <c r="G7656" s="184" t="str">
        <f t="shared" si="484"/>
        <v/>
      </c>
      <c r="H7656" s="184" t="str">
        <f t="shared" si="485"/>
        <v/>
      </c>
      <c r="L7656">
        <v>259.32575304209058</v>
      </c>
      <c r="R7656">
        <v>997.40674200000001</v>
      </c>
      <c r="S7656" t="s">
        <v>201</v>
      </c>
      <c r="T7656" s="221">
        <v>45566.313194444447</v>
      </c>
    </row>
    <row r="7657" spans="1:20" x14ac:dyDescent="0.35">
      <c r="A7657" t="s">
        <v>113</v>
      </c>
      <c r="B7657" t="s">
        <v>3</v>
      </c>
      <c r="C7657" t="s">
        <v>92</v>
      </c>
      <c r="D7657" s="29">
        <v>46008</v>
      </c>
      <c r="E7657" s="184" t="str">
        <f t="shared" si="482"/>
        <v/>
      </c>
      <c r="F7657" s="184" t="str">
        <f t="shared" si="483"/>
        <v/>
      </c>
      <c r="G7657" s="184" t="str">
        <f t="shared" si="484"/>
        <v/>
      </c>
      <c r="H7657" s="184" t="str">
        <f t="shared" si="485"/>
        <v/>
      </c>
      <c r="L7657">
        <v>259.32575304209058</v>
      </c>
      <c r="R7657">
        <v>997.40674200000001</v>
      </c>
      <c r="S7657" t="s">
        <v>201</v>
      </c>
      <c r="T7657" s="221">
        <v>45566.313194444447</v>
      </c>
    </row>
    <row r="7658" spans="1:20" x14ac:dyDescent="0.35">
      <c r="A7658" t="s">
        <v>113</v>
      </c>
      <c r="B7658" t="s">
        <v>3</v>
      </c>
      <c r="C7658" t="s">
        <v>92</v>
      </c>
      <c r="D7658" s="29">
        <v>46009</v>
      </c>
      <c r="E7658" s="184" t="str">
        <f t="shared" si="482"/>
        <v/>
      </c>
      <c r="F7658" s="184" t="str">
        <f t="shared" si="483"/>
        <v/>
      </c>
      <c r="G7658" s="184" t="str">
        <f t="shared" si="484"/>
        <v/>
      </c>
      <c r="H7658" s="184" t="str">
        <f t="shared" si="485"/>
        <v/>
      </c>
      <c r="L7658">
        <v>259.32575304209058</v>
      </c>
      <c r="R7658">
        <v>997.40674200000001</v>
      </c>
      <c r="S7658" t="s">
        <v>201</v>
      </c>
      <c r="T7658" s="221">
        <v>45566.313194444447</v>
      </c>
    </row>
    <row r="7659" spans="1:20" x14ac:dyDescent="0.35">
      <c r="A7659" t="s">
        <v>113</v>
      </c>
      <c r="B7659" t="s">
        <v>3</v>
      </c>
      <c r="C7659" t="s">
        <v>92</v>
      </c>
      <c r="D7659" s="29">
        <v>46010</v>
      </c>
      <c r="E7659" s="184" t="str">
        <f t="shared" si="482"/>
        <v/>
      </c>
      <c r="F7659" s="184" t="str">
        <f t="shared" si="483"/>
        <v/>
      </c>
      <c r="G7659" s="184" t="str">
        <f t="shared" si="484"/>
        <v/>
      </c>
      <c r="H7659" s="184" t="str">
        <f t="shared" si="485"/>
        <v/>
      </c>
      <c r="L7659">
        <v>259.32575304209058</v>
      </c>
      <c r="R7659">
        <v>997.40674200000001</v>
      </c>
      <c r="S7659" t="s">
        <v>201</v>
      </c>
      <c r="T7659" s="221">
        <v>45566.313194444447</v>
      </c>
    </row>
    <row r="7660" spans="1:20" x14ac:dyDescent="0.35">
      <c r="A7660" t="s">
        <v>113</v>
      </c>
      <c r="B7660" t="s">
        <v>3</v>
      </c>
      <c r="C7660" t="s">
        <v>92</v>
      </c>
      <c r="D7660" s="29">
        <v>46011</v>
      </c>
      <c r="E7660" s="184" t="str">
        <f t="shared" si="482"/>
        <v/>
      </c>
      <c r="F7660" s="184" t="str">
        <f t="shared" si="483"/>
        <v/>
      </c>
      <c r="G7660" s="184" t="str">
        <f t="shared" si="484"/>
        <v/>
      </c>
      <c r="H7660" s="184" t="str">
        <f t="shared" si="485"/>
        <v/>
      </c>
      <c r="L7660">
        <v>259.32575304209058</v>
      </c>
      <c r="R7660">
        <v>997.40674200000001</v>
      </c>
      <c r="S7660" t="s">
        <v>201</v>
      </c>
      <c r="T7660" s="221">
        <v>45566.313194444447</v>
      </c>
    </row>
    <row r="7661" spans="1:20" x14ac:dyDescent="0.35">
      <c r="A7661" t="s">
        <v>113</v>
      </c>
      <c r="B7661" t="s">
        <v>3</v>
      </c>
      <c r="C7661" t="s">
        <v>92</v>
      </c>
      <c r="D7661" s="29">
        <v>46012</v>
      </c>
      <c r="E7661" s="184" t="str">
        <f t="shared" si="482"/>
        <v/>
      </c>
      <c r="F7661" s="184" t="str">
        <f t="shared" si="483"/>
        <v/>
      </c>
      <c r="G7661" s="184" t="str">
        <f t="shared" si="484"/>
        <v/>
      </c>
      <c r="H7661" s="184" t="str">
        <f t="shared" si="485"/>
        <v/>
      </c>
      <c r="L7661">
        <v>259.32575304209058</v>
      </c>
      <c r="R7661">
        <v>997.40674200000001</v>
      </c>
      <c r="S7661" t="s">
        <v>201</v>
      </c>
      <c r="T7661" s="221">
        <v>45566.313194444447</v>
      </c>
    </row>
    <row r="7662" spans="1:20" x14ac:dyDescent="0.35">
      <c r="A7662" t="s">
        <v>113</v>
      </c>
      <c r="B7662" t="s">
        <v>3</v>
      </c>
      <c r="C7662" t="s">
        <v>92</v>
      </c>
      <c r="D7662" s="29">
        <v>46013</v>
      </c>
      <c r="E7662" s="184" t="str">
        <f t="shared" si="482"/>
        <v/>
      </c>
      <c r="F7662" s="184" t="str">
        <f t="shared" si="483"/>
        <v/>
      </c>
      <c r="G7662" s="184" t="str">
        <f t="shared" si="484"/>
        <v/>
      </c>
      <c r="H7662" s="184" t="str">
        <f t="shared" si="485"/>
        <v/>
      </c>
      <c r="L7662">
        <v>259.32575304209058</v>
      </c>
      <c r="R7662">
        <v>997.40674200000001</v>
      </c>
      <c r="S7662" t="s">
        <v>201</v>
      </c>
      <c r="T7662" s="221">
        <v>45566.313194444447</v>
      </c>
    </row>
    <row r="7663" spans="1:20" x14ac:dyDescent="0.35">
      <c r="A7663" t="s">
        <v>113</v>
      </c>
      <c r="B7663" t="s">
        <v>3</v>
      </c>
      <c r="C7663" t="s">
        <v>92</v>
      </c>
      <c r="D7663" s="29">
        <v>46014</v>
      </c>
      <c r="E7663" s="184" t="str">
        <f t="shared" si="482"/>
        <v/>
      </c>
      <c r="F7663" s="184" t="str">
        <f t="shared" si="483"/>
        <v/>
      </c>
      <c r="G7663" s="184" t="str">
        <f t="shared" si="484"/>
        <v/>
      </c>
      <c r="H7663" s="184" t="str">
        <f t="shared" si="485"/>
        <v/>
      </c>
      <c r="L7663">
        <v>259.32575304209058</v>
      </c>
      <c r="R7663">
        <v>997.40674200000001</v>
      </c>
      <c r="S7663" t="s">
        <v>201</v>
      </c>
      <c r="T7663" s="221">
        <v>45566.313194444447</v>
      </c>
    </row>
    <row r="7664" spans="1:20" x14ac:dyDescent="0.35">
      <c r="A7664" t="s">
        <v>113</v>
      </c>
      <c r="B7664" t="s">
        <v>3</v>
      </c>
      <c r="C7664" t="s">
        <v>92</v>
      </c>
      <c r="D7664" s="29">
        <v>46015</v>
      </c>
      <c r="E7664" s="184" t="str">
        <f t="shared" si="482"/>
        <v/>
      </c>
      <c r="F7664" s="184" t="str">
        <f t="shared" si="483"/>
        <v/>
      </c>
      <c r="G7664" s="184" t="str">
        <f t="shared" si="484"/>
        <v/>
      </c>
      <c r="H7664" s="184" t="str">
        <f t="shared" si="485"/>
        <v/>
      </c>
      <c r="L7664">
        <v>259.32575304209058</v>
      </c>
      <c r="R7664">
        <v>997.40674200000001</v>
      </c>
      <c r="S7664" t="s">
        <v>201</v>
      </c>
      <c r="T7664" s="221">
        <v>45566.313194444447</v>
      </c>
    </row>
    <row r="7665" spans="1:20" x14ac:dyDescent="0.35">
      <c r="A7665" t="s">
        <v>113</v>
      </c>
      <c r="B7665" t="s">
        <v>3</v>
      </c>
      <c r="C7665" t="s">
        <v>92</v>
      </c>
      <c r="D7665" s="29">
        <v>46016</v>
      </c>
      <c r="E7665" s="184" t="str">
        <f t="shared" si="482"/>
        <v/>
      </c>
      <c r="F7665" s="184" t="str">
        <f t="shared" si="483"/>
        <v/>
      </c>
      <c r="G7665" s="184" t="str">
        <f t="shared" si="484"/>
        <v/>
      </c>
      <c r="H7665" s="184" t="str">
        <f t="shared" si="485"/>
        <v/>
      </c>
      <c r="L7665">
        <v>259.32575304209058</v>
      </c>
      <c r="R7665">
        <v>997.40674200000001</v>
      </c>
      <c r="S7665" t="s">
        <v>201</v>
      </c>
      <c r="T7665" s="221">
        <v>45566.313194444447</v>
      </c>
    </row>
    <row r="7666" spans="1:20" x14ac:dyDescent="0.35">
      <c r="A7666" t="s">
        <v>113</v>
      </c>
      <c r="B7666" t="s">
        <v>3</v>
      </c>
      <c r="C7666" t="s">
        <v>92</v>
      </c>
      <c r="D7666" s="29">
        <v>46017</v>
      </c>
      <c r="E7666" s="184" t="str">
        <f t="shared" si="482"/>
        <v/>
      </c>
      <c r="F7666" s="184" t="str">
        <f t="shared" si="483"/>
        <v/>
      </c>
      <c r="G7666" s="184" t="str">
        <f t="shared" si="484"/>
        <v/>
      </c>
      <c r="H7666" s="184" t="str">
        <f t="shared" si="485"/>
        <v/>
      </c>
      <c r="L7666">
        <v>259.32575304209058</v>
      </c>
      <c r="R7666">
        <v>997.40674200000001</v>
      </c>
      <c r="S7666" t="s">
        <v>201</v>
      </c>
      <c r="T7666" s="221">
        <v>45566.313194444447</v>
      </c>
    </row>
    <row r="7667" spans="1:20" x14ac:dyDescent="0.35">
      <c r="A7667" t="s">
        <v>113</v>
      </c>
      <c r="B7667" t="s">
        <v>3</v>
      </c>
      <c r="C7667" t="s">
        <v>92</v>
      </c>
      <c r="D7667" s="29">
        <v>46018</v>
      </c>
      <c r="E7667" s="184" t="str">
        <f t="shared" si="482"/>
        <v/>
      </c>
      <c r="F7667" s="184" t="str">
        <f t="shared" si="483"/>
        <v/>
      </c>
      <c r="G7667" s="184" t="str">
        <f t="shared" si="484"/>
        <v/>
      </c>
      <c r="H7667" s="184" t="str">
        <f t="shared" si="485"/>
        <v/>
      </c>
      <c r="L7667">
        <v>259.32575304209058</v>
      </c>
      <c r="R7667">
        <v>997.40674200000001</v>
      </c>
      <c r="S7667" t="s">
        <v>201</v>
      </c>
      <c r="T7667" s="221">
        <v>45566.313194444447</v>
      </c>
    </row>
    <row r="7668" spans="1:20" x14ac:dyDescent="0.35">
      <c r="A7668" t="s">
        <v>113</v>
      </c>
      <c r="B7668" t="s">
        <v>3</v>
      </c>
      <c r="C7668" t="s">
        <v>92</v>
      </c>
      <c r="D7668" s="29">
        <v>46019</v>
      </c>
      <c r="E7668" s="184" t="str">
        <f t="shared" si="482"/>
        <v/>
      </c>
      <c r="F7668" s="184" t="str">
        <f t="shared" si="483"/>
        <v/>
      </c>
      <c r="G7668" s="184" t="str">
        <f t="shared" si="484"/>
        <v/>
      </c>
      <c r="H7668" s="184" t="str">
        <f t="shared" si="485"/>
        <v/>
      </c>
      <c r="L7668">
        <v>259.32575304209058</v>
      </c>
      <c r="R7668">
        <v>997.40674200000001</v>
      </c>
      <c r="S7668" t="s">
        <v>201</v>
      </c>
      <c r="T7668" s="221">
        <v>45566.313194444447</v>
      </c>
    </row>
    <row r="7669" spans="1:20" x14ac:dyDescent="0.35">
      <c r="A7669" t="s">
        <v>113</v>
      </c>
      <c r="B7669" t="s">
        <v>3</v>
      </c>
      <c r="C7669" t="s">
        <v>92</v>
      </c>
      <c r="D7669" s="29">
        <v>46020</v>
      </c>
      <c r="E7669" s="184" t="str">
        <f t="shared" si="482"/>
        <v/>
      </c>
      <c r="F7669" s="184" t="str">
        <f t="shared" si="483"/>
        <v/>
      </c>
      <c r="G7669" s="184" t="str">
        <f t="shared" si="484"/>
        <v/>
      </c>
      <c r="H7669" s="184" t="str">
        <f t="shared" si="485"/>
        <v/>
      </c>
      <c r="L7669">
        <v>259.32575304209058</v>
      </c>
      <c r="R7669">
        <v>997.40674200000001</v>
      </c>
      <c r="S7669" t="s">
        <v>201</v>
      </c>
      <c r="T7669" s="221">
        <v>45566.313194444447</v>
      </c>
    </row>
    <row r="7670" spans="1:20" x14ac:dyDescent="0.35">
      <c r="A7670" t="s">
        <v>113</v>
      </c>
      <c r="B7670" t="s">
        <v>3</v>
      </c>
      <c r="C7670" t="s">
        <v>92</v>
      </c>
      <c r="D7670" s="29">
        <v>46021</v>
      </c>
      <c r="E7670" s="184" t="str">
        <f t="shared" si="482"/>
        <v/>
      </c>
      <c r="F7670" s="184" t="str">
        <f t="shared" si="483"/>
        <v/>
      </c>
      <c r="G7670" s="184" t="str">
        <f t="shared" si="484"/>
        <v/>
      </c>
      <c r="H7670" s="184" t="str">
        <f t="shared" si="485"/>
        <v/>
      </c>
      <c r="L7670">
        <v>259.32575304209058</v>
      </c>
      <c r="R7670">
        <v>997.40674200000001</v>
      </c>
      <c r="S7670" t="s">
        <v>201</v>
      </c>
      <c r="T7670" s="221">
        <v>45566.313194444447</v>
      </c>
    </row>
    <row r="7671" spans="1:20" x14ac:dyDescent="0.35">
      <c r="A7671" t="s">
        <v>113</v>
      </c>
      <c r="B7671" t="s">
        <v>3</v>
      </c>
      <c r="C7671" t="s">
        <v>92</v>
      </c>
      <c r="D7671" s="29">
        <v>46022</v>
      </c>
      <c r="E7671" s="184" t="str">
        <f t="shared" si="482"/>
        <v/>
      </c>
      <c r="F7671" s="184" t="str">
        <f t="shared" si="483"/>
        <v/>
      </c>
      <c r="G7671" s="184" t="str">
        <f t="shared" si="484"/>
        <v/>
      </c>
      <c r="H7671" s="184" t="str">
        <f t="shared" si="485"/>
        <v/>
      </c>
      <c r="L7671">
        <v>259.32575304209058</v>
      </c>
      <c r="R7671">
        <v>997.40674200000001</v>
      </c>
      <c r="S7671" t="s">
        <v>201</v>
      </c>
      <c r="T7671" s="221">
        <v>45566.313194444447</v>
      </c>
    </row>
    <row r="7672" spans="1:20" x14ac:dyDescent="0.35">
      <c r="A7672" t="s">
        <v>114</v>
      </c>
      <c r="B7672" t="s">
        <v>4</v>
      </c>
      <c r="C7672" t="s">
        <v>97</v>
      </c>
      <c r="D7672" s="29">
        <v>45658</v>
      </c>
      <c r="E7672" s="184" t="str">
        <f t="shared" si="482"/>
        <v/>
      </c>
      <c r="F7672" s="184" t="str">
        <f t="shared" si="483"/>
        <v/>
      </c>
      <c r="G7672" s="184" t="str">
        <f t="shared" si="484"/>
        <v/>
      </c>
      <c r="H7672" s="184" t="str">
        <f t="shared" si="485"/>
        <v/>
      </c>
      <c r="L7672">
        <v>124.67584100000001</v>
      </c>
      <c r="R7672">
        <v>129.66287600000001</v>
      </c>
      <c r="S7672" t="s">
        <v>201</v>
      </c>
      <c r="T7672" s="221">
        <v>45342.356249999997</v>
      </c>
    </row>
    <row r="7673" spans="1:20" x14ac:dyDescent="0.35">
      <c r="A7673" t="s">
        <v>114</v>
      </c>
      <c r="B7673" t="s">
        <v>4</v>
      </c>
      <c r="C7673" t="s">
        <v>97</v>
      </c>
      <c r="D7673" s="29">
        <v>45659</v>
      </c>
      <c r="E7673" s="184" t="str">
        <f t="shared" si="482"/>
        <v/>
      </c>
      <c r="F7673" s="184" t="str">
        <f t="shared" si="483"/>
        <v/>
      </c>
      <c r="G7673" s="184" t="str">
        <f t="shared" si="484"/>
        <v/>
      </c>
      <c r="H7673" s="184" t="str">
        <f t="shared" si="485"/>
        <v/>
      </c>
      <c r="L7673">
        <v>124.67584100000001</v>
      </c>
      <c r="R7673">
        <v>129.66287600000001</v>
      </c>
      <c r="S7673" t="s">
        <v>201</v>
      </c>
      <c r="T7673" s="221">
        <v>45342.356249999997</v>
      </c>
    </row>
    <row r="7674" spans="1:20" x14ac:dyDescent="0.35">
      <c r="A7674" t="s">
        <v>114</v>
      </c>
      <c r="B7674" t="s">
        <v>4</v>
      </c>
      <c r="C7674" t="s">
        <v>97</v>
      </c>
      <c r="D7674" s="29">
        <v>45660</v>
      </c>
      <c r="E7674" s="184" t="str">
        <f t="shared" si="482"/>
        <v/>
      </c>
      <c r="F7674" s="184" t="str">
        <f t="shared" si="483"/>
        <v/>
      </c>
      <c r="G7674" s="184" t="str">
        <f t="shared" si="484"/>
        <v/>
      </c>
      <c r="H7674" s="184" t="str">
        <f t="shared" si="485"/>
        <v/>
      </c>
      <c r="L7674">
        <v>124.67584100000001</v>
      </c>
      <c r="R7674">
        <v>129.66287600000001</v>
      </c>
      <c r="S7674" t="s">
        <v>201</v>
      </c>
      <c r="T7674" s="221">
        <v>45342.356249999997</v>
      </c>
    </row>
    <row r="7675" spans="1:20" x14ac:dyDescent="0.35">
      <c r="A7675" t="s">
        <v>114</v>
      </c>
      <c r="B7675" t="s">
        <v>4</v>
      </c>
      <c r="C7675" t="s">
        <v>97</v>
      </c>
      <c r="D7675" s="29">
        <v>45661</v>
      </c>
      <c r="E7675" s="184" t="str">
        <f t="shared" si="482"/>
        <v/>
      </c>
      <c r="F7675" s="184" t="str">
        <f t="shared" si="483"/>
        <v/>
      </c>
      <c r="G7675" s="184" t="str">
        <f t="shared" si="484"/>
        <v/>
      </c>
      <c r="H7675" s="184" t="str">
        <f t="shared" si="485"/>
        <v/>
      </c>
      <c r="L7675">
        <v>124.67584100000001</v>
      </c>
      <c r="R7675">
        <v>129.66287600000001</v>
      </c>
      <c r="S7675" t="s">
        <v>201</v>
      </c>
      <c r="T7675" s="221">
        <v>45342.356249999997</v>
      </c>
    </row>
    <row r="7676" spans="1:20" x14ac:dyDescent="0.35">
      <c r="A7676" t="s">
        <v>114</v>
      </c>
      <c r="B7676" t="s">
        <v>4</v>
      </c>
      <c r="C7676" t="s">
        <v>97</v>
      </c>
      <c r="D7676" s="29">
        <v>45662</v>
      </c>
      <c r="E7676" s="184" t="str">
        <f t="shared" si="482"/>
        <v/>
      </c>
      <c r="F7676" s="184" t="str">
        <f t="shared" si="483"/>
        <v/>
      </c>
      <c r="G7676" s="184" t="str">
        <f t="shared" si="484"/>
        <v/>
      </c>
      <c r="H7676" s="184" t="str">
        <f t="shared" si="485"/>
        <v/>
      </c>
      <c r="L7676">
        <v>124.67584100000001</v>
      </c>
      <c r="R7676">
        <v>129.66287600000001</v>
      </c>
      <c r="S7676" t="s">
        <v>201</v>
      </c>
      <c r="T7676" s="221">
        <v>45342.356249999997</v>
      </c>
    </row>
    <row r="7677" spans="1:20" x14ac:dyDescent="0.35">
      <c r="A7677" t="s">
        <v>114</v>
      </c>
      <c r="B7677" t="s">
        <v>4</v>
      </c>
      <c r="C7677" t="s">
        <v>97</v>
      </c>
      <c r="D7677" s="29">
        <v>45663</v>
      </c>
      <c r="E7677" s="184" t="str">
        <f t="shared" si="482"/>
        <v/>
      </c>
      <c r="F7677" s="184" t="str">
        <f t="shared" si="483"/>
        <v/>
      </c>
      <c r="G7677" s="184" t="str">
        <f t="shared" si="484"/>
        <v/>
      </c>
      <c r="H7677" s="184" t="str">
        <f t="shared" si="485"/>
        <v/>
      </c>
      <c r="L7677">
        <v>124.67584100000001</v>
      </c>
      <c r="R7677">
        <v>129.66287600000001</v>
      </c>
      <c r="S7677" t="s">
        <v>201</v>
      </c>
      <c r="T7677" s="221">
        <v>45342.356249999997</v>
      </c>
    </row>
    <row r="7678" spans="1:20" x14ac:dyDescent="0.35">
      <c r="A7678" t="s">
        <v>114</v>
      </c>
      <c r="B7678" t="s">
        <v>4</v>
      </c>
      <c r="C7678" t="s">
        <v>97</v>
      </c>
      <c r="D7678" s="29">
        <v>45664</v>
      </c>
      <c r="E7678" s="184" t="str">
        <f t="shared" si="482"/>
        <v/>
      </c>
      <c r="F7678" s="184" t="str">
        <f t="shared" si="483"/>
        <v/>
      </c>
      <c r="G7678" s="184" t="str">
        <f t="shared" si="484"/>
        <v/>
      </c>
      <c r="H7678" s="184" t="str">
        <f t="shared" si="485"/>
        <v/>
      </c>
      <c r="L7678">
        <v>124.67584100000001</v>
      </c>
      <c r="R7678">
        <v>129.66287600000001</v>
      </c>
      <c r="S7678" t="s">
        <v>201</v>
      </c>
      <c r="T7678" s="221">
        <v>45342.356249999997</v>
      </c>
    </row>
    <row r="7679" spans="1:20" x14ac:dyDescent="0.35">
      <c r="A7679" t="s">
        <v>114</v>
      </c>
      <c r="B7679" t="s">
        <v>4</v>
      </c>
      <c r="C7679" t="s">
        <v>97</v>
      </c>
      <c r="D7679" s="29">
        <v>45665</v>
      </c>
      <c r="E7679" s="184" t="str">
        <f t="shared" si="482"/>
        <v/>
      </c>
      <c r="F7679" s="184" t="str">
        <f t="shared" si="483"/>
        <v/>
      </c>
      <c r="G7679" s="184" t="str">
        <f t="shared" si="484"/>
        <v/>
      </c>
      <c r="H7679" s="184" t="str">
        <f t="shared" si="485"/>
        <v/>
      </c>
      <c r="L7679">
        <v>124.67584100000001</v>
      </c>
      <c r="R7679">
        <v>129.66287600000001</v>
      </c>
      <c r="S7679" t="s">
        <v>201</v>
      </c>
      <c r="T7679" s="221">
        <v>45342.356249999997</v>
      </c>
    </row>
    <row r="7680" spans="1:20" x14ac:dyDescent="0.35">
      <c r="A7680" t="s">
        <v>114</v>
      </c>
      <c r="B7680" t="s">
        <v>4</v>
      </c>
      <c r="C7680" t="s">
        <v>97</v>
      </c>
      <c r="D7680" s="29">
        <v>45666</v>
      </c>
      <c r="E7680" s="184" t="str">
        <f t="shared" si="482"/>
        <v/>
      </c>
      <c r="F7680" s="184" t="str">
        <f t="shared" si="483"/>
        <v/>
      </c>
      <c r="G7680" s="184" t="str">
        <f t="shared" si="484"/>
        <v/>
      </c>
      <c r="H7680" s="184" t="str">
        <f t="shared" si="485"/>
        <v/>
      </c>
      <c r="L7680">
        <v>124.67584100000001</v>
      </c>
      <c r="R7680">
        <v>129.66287600000001</v>
      </c>
      <c r="S7680" t="s">
        <v>201</v>
      </c>
      <c r="T7680" s="221">
        <v>45342.356249999997</v>
      </c>
    </row>
    <row r="7681" spans="1:20" x14ac:dyDescent="0.35">
      <c r="A7681" t="s">
        <v>114</v>
      </c>
      <c r="B7681" t="s">
        <v>4</v>
      </c>
      <c r="C7681" t="s">
        <v>97</v>
      </c>
      <c r="D7681" s="29">
        <v>45667</v>
      </c>
      <c r="E7681" s="184" t="str">
        <f t="shared" si="482"/>
        <v/>
      </c>
      <c r="F7681" s="184" t="str">
        <f t="shared" si="483"/>
        <v/>
      </c>
      <c r="G7681" s="184" t="str">
        <f t="shared" si="484"/>
        <v/>
      </c>
      <c r="H7681" s="184" t="str">
        <f t="shared" si="485"/>
        <v/>
      </c>
      <c r="L7681">
        <v>124.67584100000001</v>
      </c>
      <c r="R7681">
        <v>129.66287600000001</v>
      </c>
      <c r="S7681" t="s">
        <v>201</v>
      </c>
      <c r="T7681" s="221">
        <v>45342.356249999997</v>
      </c>
    </row>
    <row r="7682" spans="1:20" x14ac:dyDescent="0.35">
      <c r="A7682" t="s">
        <v>114</v>
      </c>
      <c r="B7682" t="s">
        <v>4</v>
      </c>
      <c r="C7682" t="s">
        <v>97</v>
      </c>
      <c r="D7682" s="29">
        <v>45668</v>
      </c>
      <c r="E7682" s="184" t="str">
        <f t="shared" si="482"/>
        <v/>
      </c>
      <c r="F7682" s="184" t="str">
        <f t="shared" si="483"/>
        <v/>
      </c>
      <c r="G7682" s="184" t="str">
        <f t="shared" si="484"/>
        <v/>
      </c>
      <c r="H7682" s="184" t="str">
        <f t="shared" si="485"/>
        <v/>
      </c>
      <c r="L7682">
        <v>124.67584100000001</v>
      </c>
      <c r="R7682">
        <v>129.66287600000001</v>
      </c>
      <c r="S7682" t="s">
        <v>201</v>
      </c>
      <c r="T7682" s="221">
        <v>45342.356249999997</v>
      </c>
    </row>
    <row r="7683" spans="1:20" x14ac:dyDescent="0.35">
      <c r="A7683" t="s">
        <v>114</v>
      </c>
      <c r="B7683" t="s">
        <v>4</v>
      </c>
      <c r="C7683" t="s">
        <v>97</v>
      </c>
      <c r="D7683" s="29">
        <v>45669</v>
      </c>
      <c r="E7683" s="184" t="str">
        <f t="shared" si="482"/>
        <v/>
      </c>
      <c r="F7683" s="184" t="str">
        <f t="shared" si="483"/>
        <v/>
      </c>
      <c r="G7683" s="184" t="str">
        <f t="shared" si="484"/>
        <v/>
      </c>
      <c r="H7683" s="184" t="str">
        <f t="shared" si="485"/>
        <v/>
      </c>
      <c r="L7683">
        <v>124.67584100000001</v>
      </c>
      <c r="R7683">
        <v>129.66287600000001</v>
      </c>
      <c r="S7683" t="s">
        <v>201</v>
      </c>
      <c r="T7683" s="221">
        <v>45342.356249999997</v>
      </c>
    </row>
    <row r="7684" spans="1:20" x14ac:dyDescent="0.35">
      <c r="A7684" t="s">
        <v>114</v>
      </c>
      <c r="B7684" t="s">
        <v>4</v>
      </c>
      <c r="C7684" t="s">
        <v>97</v>
      </c>
      <c r="D7684" s="29">
        <v>45670</v>
      </c>
      <c r="E7684" s="184" t="str">
        <f t="shared" si="482"/>
        <v/>
      </c>
      <c r="F7684" s="184" t="str">
        <f t="shared" si="483"/>
        <v/>
      </c>
      <c r="G7684" s="184" t="str">
        <f t="shared" si="484"/>
        <v/>
      </c>
      <c r="H7684" s="184" t="str">
        <f t="shared" si="485"/>
        <v/>
      </c>
      <c r="L7684">
        <v>124.67584100000001</v>
      </c>
      <c r="R7684">
        <v>129.66287600000001</v>
      </c>
      <c r="S7684" t="s">
        <v>201</v>
      </c>
      <c r="T7684" s="221">
        <v>45342.356249999997</v>
      </c>
    </row>
    <row r="7685" spans="1:20" x14ac:dyDescent="0.35">
      <c r="A7685" t="s">
        <v>114</v>
      </c>
      <c r="B7685" t="s">
        <v>4</v>
      </c>
      <c r="C7685" t="s">
        <v>97</v>
      </c>
      <c r="D7685" s="29">
        <v>45671</v>
      </c>
      <c r="E7685" s="184" t="str">
        <f t="shared" si="482"/>
        <v/>
      </c>
      <c r="F7685" s="184" t="str">
        <f t="shared" si="483"/>
        <v/>
      </c>
      <c r="G7685" s="184" t="str">
        <f t="shared" si="484"/>
        <v/>
      </c>
      <c r="H7685" s="184" t="str">
        <f t="shared" si="485"/>
        <v/>
      </c>
      <c r="L7685">
        <v>124.67584100000001</v>
      </c>
      <c r="R7685">
        <v>129.66287600000001</v>
      </c>
      <c r="S7685" t="s">
        <v>201</v>
      </c>
      <c r="T7685" s="221">
        <v>45342.356249999997</v>
      </c>
    </row>
    <row r="7686" spans="1:20" x14ac:dyDescent="0.35">
      <c r="A7686" t="s">
        <v>114</v>
      </c>
      <c r="B7686" t="s">
        <v>4</v>
      </c>
      <c r="C7686" t="s">
        <v>97</v>
      </c>
      <c r="D7686" s="29">
        <v>45672</v>
      </c>
      <c r="E7686" s="184" t="str">
        <f t="shared" si="482"/>
        <v/>
      </c>
      <c r="F7686" s="184" t="str">
        <f t="shared" si="483"/>
        <v/>
      </c>
      <c r="G7686" s="184" t="str">
        <f t="shared" si="484"/>
        <v/>
      </c>
      <c r="H7686" s="184" t="str">
        <f t="shared" si="485"/>
        <v/>
      </c>
      <c r="L7686">
        <v>124.67584100000001</v>
      </c>
      <c r="R7686">
        <v>129.66287600000001</v>
      </c>
      <c r="S7686" t="s">
        <v>201</v>
      </c>
      <c r="T7686" s="221">
        <v>45342.356249999997</v>
      </c>
    </row>
    <row r="7687" spans="1:20" x14ac:dyDescent="0.35">
      <c r="A7687" t="s">
        <v>114</v>
      </c>
      <c r="B7687" t="s">
        <v>4</v>
      </c>
      <c r="C7687" t="s">
        <v>97</v>
      </c>
      <c r="D7687" s="29">
        <v>45673</v>
      </c>
      <c r="E7687" s="184" t="str">
        <f t="shared" si="482"/>
        <v/>
      </c>
      <c r="F7687" s="184" t="str">
        <f t="shared" si="483"/>
        <v/>
      </c>
      <c r="G7687" s="184" t="str">
        <f t="shared" si="484"/>
        <v/>
      </c>
      <c r="H7687" s="184" t="str">
        <f t="shared" si="485"/>
        <v/>
      </c>
      <c r="L7687">
        <v>124.67584100000001</v>
      </c>
      <c r="R7687">
        <v>129.66287600000001</v>
      </c>
      <c r="S7687" t="s">
        <v>201</v>
      </c>
      <c r="T7687" s="221">
        <v>45342.356249999997</v>
      </c>
    </row>
    <row r="7688" spans="1:20" x14ac:dyDescent="0.35">
      <c r="A7688" t="s">
        <v>114</v>
      </c>
      <c r="B7688" t="s">
        <v>4</v>
      </c>
      <c r="C7688" t="s">
        <v>97</v>
      </c>
      <c r="D7688" s="29">
        <v>45674</v>
      </c>
      <c r="E7688" s="184" t="str">
        <f t="shared" ref="E7688:E7751" si="486">IF(J7688="","",IF(L7688=0,0,IF(1-(J7688/L7688)&lt;0,"",1-(J7688/L7688))))</f>
        <v/>
      </c>
      <c r="F7688" s="184" t="str">
        <f t="shared" ref="F7688:F7751" si="487">IF(K7688="","",IF(L7688=0,0,IF(1-(K7688/L7688)&lt;0,"",1-(K7688/L7688))))</f>
        <v/>
      </c>
      <c r="G7688" s="184" t="str">
        <f t="shared" ref="G7688:G7751" si="488">IF(J7688="","",IF(1-(J7688/R7688)&lt;0,"",1-(J7688/R7688)))</f>
        <v/>
      </c>
      <c r="H7688" s="184" t="str">
        <f t="shared" ref="H7688:H7751" si="489">IF(K7688="","",IF(1-(K7688/R7688)&lt;0,"",1-(K7688/R7688)))</f>
        <v/>
      </c>
      <c r="L7688">
        <v>124.67584100000001</v>
      </c>
      <c r="R7688">
        <v>129.66287600000001</v>
      </c>
      <c r="S7688" t="s">
        <v>201</v>
      </c>
      <c r="T7688" s="221">
        <v>45342.356249999997</v>
      </c>
    </row>
    <row r="7689" spans="1:20" x14ac:dyDescent="0.35">
      <c r="A7689" t="s">
        <v>114</v>
      </c>
      <c r="B7689" t="s">
        <v>4</v>
      </c>
      <c r="C7689" t="s">
        <v>97</v>
      </c>
      <c r="D7689" s="29">
        <v>45675</v>
      </c>
      <c r="E7689" s="184" t="str">
        <f t="shared" si="486"/>
        <v/>
      </c>
      <c r="F7689" s="184" t="str">
        <f t="shared" si="487"/>
        <v/>
      </c>
      <c r="G7689" s="184" t="str">
        <f t="shared" si="488"/>
        <v/>
      </c>
      <c r="H7689" s="184" t="str">
        <f t="shared" si="489"/>
        <v/>
      </c>
      <c r="L7689">
        <v>124.67584100000001</v>
      </c>
      <c r="R7689">
        <v>129.66287600000001</v>
      </c>
      <c r="S7689" t="s">
        <v>201</v>
      </c>
      <c r="T7689" s="221">
        <v>45342.356249999997</v>
      </c>
    </row>
    <row r="7690" spans="1:20" x14ac:dyDescent="0.35">
      <c r="A7690" t="s">
        <v>114</v>
      </c>
      <c r="B7690" t="s">
        <v>4</v>
      </c>
      <c r="C7690" t="s">
        <v>97</v>
      </c>
      <c r="D7690" s="29">
        <v>45676</v>
      </c>
      <c r="E7690" s="184" t="str">
        <f t="shared" si="486"/>
        <v/>
      </c>
      <c r="F7690" s="184" t="str">
        <f t="shared" si="487"/>
        <v/>
      </c>
      <c r="G7690" s="184" t="str">
        <f t="shared" si="488"/>
        <v/>
      </c>
      <c r="H7690" s="184" t="str">
        <f t="shared" si="489"/>
        <v/>
      </c>
      <c r="L7690">
        <v>124.67584100000001</v>
      </c>
      <c r="R7690">
        <v>129.66287600000001</v>
      </c>
      <c r="S7690" t="s">
        <v>201</v>
      </c>
      <c r="T7690" s="221">
        <v>45342.356249999997</v>
      </c>
    </row>
    <row r="7691" spans="1:20" x14ac:dyDescent="0.35">
      <c r="A7691" t="s">
        <v>114</v>
      </c>
      <c r="B7691" t="s">
        <v>4</v>
      </c>
      <c r="C7691" t="s">
        <v>97</v>
      </c>
      <c r="D7691" s="29">
        <v>45677</v>
      </c>
      <c r="E7691" s="184" t="str">
        <f t="shared" si="486"/>
        <v/>
      </c>
      <c r="F7691" s="184" t="str">
        <f t="shared" si="487"/>
        <v/>
      </c>
      <c r="G7691" s="184" t="str">
        <f t="shared" si="488"/>
        <v/>
      </c>
      <c r="H7691" s="184" t="str">
        <f t="shared" si="489"/>
        <v/>
      </c>
      <c r="L7691">
        <v>124.67584100000001</v>
      </c>
      <c r="R7691">
        <v>129.66287600000001</v>
      </c>
      <c r="S7691" t="s">
        <v>201</v>
      </c>
      <c r="T7691" s="221">
        <v>45342.356249999997</v>
      </c>
    </row>
    <row r="7692" spans="1:20" x14ac:dyDescent="0.35">
      <c r="A7692" t="s">
        <v>114</v>
      </c>
      <c r="B7692" t="s">
        <v>4</v>
      </c>
      <c r="C7692" t="s">
        <v>97</v>
      </c>
      <c r="D7692" s="29">
        <v>45678</v>
      </c>
      <c r="E7692" s="184" t="str">
        <f t="shared" si="486"/>
        <v/>
      </c>
      <c r="F7692" s="184" t="str">
        <f t="shared" si="487"/>
        <v/>
      </c>
      <c r="G7692" s="184" t="str">
        <f t="shared" si="488"/>
        <v/>
      </c>
      <c r="H7692" s="184" t="str">
        <f t="shared" si="489"/>
        <v/>
      </c>
      <c r="L7692">
        <v>124.67584100000001</v>
      </c>
      <c r="R7692">
        <v>129.66287600000001</v>
      </c>
      <c r="S7692" t="s">
        <v>201</v>
      </c>
      <c r="T7692" s="221">
        <v>45342.356249999997</v>
      </c>
    </row>
    <row r="7693" spans="1:20" x14ac:dyDescent="0.35">
      <c r="A7693" t="s">
        <v>114</v>
      </c>
      <c r="B7693" t="s">
        <v>4</v>
      </c>
      <c r="C7693" t="s">
        <v>97</v>
      </c>
      <c r="D7693" s="29">
        <v>45679</v>
      </c>
      <c r="E7693" s="184" t="str">
        <f t="shared" si="486"/>
        <v/>
      </c>
      <c r="F7693" s="184" t="str">
        <f t="shared" si="487"/>
        <v/>
      </c>
      <c r="G7693" s="184" t="str">
        <f t="shared" si="488"/>
        <v/>
      </c>
      <c r="H7693" s="184" t="str">
        <f t="shared" si="489"/>
        <v/>
      </c>
      <c r="L7693">
        <v>124.67584100000001</v>
      </c>
      <c r="R7693">
        <v>129.66287600000001</v>
      </c>
      <c r="S7693" t="s">
        <v>201</v>
      </c>
      <c r="T7693" s="221">
        <v>45342.356249999997</v>
      </c>
    </row>
    <row r="7694" spans="1:20" x14ac:dyDescent="0.35">
      <c r="A7694" t="s">
        <v>114</v>
      </c>
      <c r="B7694" t="s">
        <v>4</v>
      </c>
      <c r="C7694" t="s">
        <v>97</v>
      </c>
      <c r="D7694" s="29">
        <v>45680</v>
      </c>
      <c r="E7694" s="184" t="str">
        <f t="shared" si="486"/>
        <v/>
      </c>
      <c r="F7694" s="184" t="str">
        <f t="shared" si="487"/>
        <v/>
      </c>
      <c r="G7694" s="184" t="str">
        <f t="shared" si="488"/>
        <v/>
      </c>
      <c r="H7694" s="184" t="str">
        <f t="shared" si="489"/>
        <v/>
      </c>
      <c r="L7694">
        <v>124.67584100000001</v>
      </c>
      <c r="R7694">
        <v>129.66287600000001</v>
      </c>
      <c r="S7694" t="s">
        <v>201</v>
      </c>
      <c r="T7694" s="221">
        <v>45342.356249999997</v>
      </c>
    </row>
    <row r="7695" spans="1:20" x14ac:dyDescent="0.35">
      <c r="A7695" t="s">
        <v>114</v>
      </c>
      <c r="B7695" t="s">
        <v>4</v>
      </c>
      <c r="C7695" t="s">
        <v>97</v>
      </c>
      <c r="D7695" s="29">
        <v>45681</v>
      </c>
      <c r="E7695" s="184" t="str">
        <f t="shared" si="486"/>
        <v/>
      </c>
      <c r="F7695" s="184" t="str">
        <f t="shared" si="487"/>
        <v/>
      </c>
      <c r="G7695" s="184" t="str">
        <f t="shared" si="488"/>
        <v/>
      </c>
      <c r="H7695" s="184" t="str">
        <f t="shared" si="489"/>
        <v/>
      </c>
      <c r="L7695">
        <v>124.67584100000001</v>
      </c>
      <c r="R7695">
        <v>129.66287600000001</v>
      </c>
      <c r="S7695" t="s">
        <v>201</v>
      </c>
      <c r="T7695" s="221">
        <v>45342.356249999997</v>
      </c>
    </row>
    <row r="7696" spans="1:20" x14ac:dyDescent="0.35">
      <c r="A7696" t="s">
        <v>114</v>
      </c>
      <c r="B7696" t="s">
        <v>4</v>
      </c>
      <c r="C7696" t="s">
        <v>97</v>
      </c>
      <c r="D7696" s="29">
        <v>45682</v>
      </c>
      <c r="E7696" s="184" t="str">
        <f t="shared" si="486"/>
        <v/>
      </c>
      <c r="F7696" s="184" t="str">
        <f t="shared" si="487"/>
        <v/>
      </c>
      <c r="G7696" s="184" t="str">
        <f t="shared" si="488"/>
        <v/>
      </c>
      <c r="H7696" s="184" t="str">
        <f t="shared" si="489"/>
        <v/>
      </c>
      <c r="L7696">
        <v>124.67584100000001</v>
      </c>
      <c r="R7696">
        <v>129.66287600000001</v>
      </c>
      <c r="S7696" t="s">
        <v>201</v>
      </c>
      <c r="T7696" s="221">
        <v>45342.356249999997</v>
      </c>
    </row>
    <row r="7697" spans="1:20" x14ac:dyDescent="0.35">
      <c r="A7697" t="s">
        <v>114</v>
      </c>
      <c r="B7697" t="s">
        <v>4</v>
      </c>
      <c r="C7697" t="s">
        <v>97</v>
      </c>
      <c r="D7697" s="29">
        <v>45683</v>
      </c>
      <c r="E7697" s="184" t="str">
        <f t="shared" si="486"/>
        <v/>
      </c>
      <c r="F7697" s="184" t="str">
        <f t="shared" si="487"/>
        <v/>
      </c>
      <c r="G7697" s="184" t="str">
        <f t="shared" si="488"/>
        <v/>
      </c>
      <c r="H7697" s="184" t="str">
        <f t="shared" si="489"/>
        <v/>
      </c>
      <c r="L7697">
        <v>124.67584100000001</v>
      </c>
      <c r="R7697">
        <v>129.66287600000001</v>
      </c>
      <c r="S7697" t="s">
        <v>201</v>
      </c>
      <c r="T7697" s="221">
        <v>45342.356249999997</v>
      </c>
    </row>
    <row r="7698" spans="1:20" x14ac:dyDescent="0.35">
      <c r="A7698" t="s">
        <v>114</v>
      </c>
      <c r="B7698" t="s">
        <v>4</v>
      </c>
      <c r="C7698" t="s">
        <v>97</v>
      </c>
      <c r="D7698" s="29">
        <v>45684</v>
      </c>
      <c r="E7698" s="184" t="str">
        <f t="shared" si="486"/>
        <v/>
      </c>
      <c r="F7698" s="184" t="str">
        <f t="shared" si="487"/>
        <v/>
      </c>
      <c r="G7698" s="184" t="str">
        <f t="shared" si="488"/>
        <v/>
      </c>
      <c r="H7698" s="184" t="str">
        <f t="shared" si="489"/>
        <v/>
      </c>
      <c r="L7698">
        <v>124.67584100000001</v>
      </c>
      <c r="R7698">
        <v>129.66287600000001</v>
      </c>
      <c r="S7698" t="s">
        <v>201</v>
      </c>
      <c r="T7698" s="221">
        <v>45342.356249999997</v>
      </c>
    </row>
    <row r="7699" spans="1:20" x14ac:dyDescent="0.35">
      <c r="A7699" t="s">
        <v>114</v>
      </c>
      <c r="B7699" t="s">
        <v>4</v>
      </c>
      <c r="C7699" t="s">
        <v>97</v>
      </c>
      <c r="D7699" s="29">
        <v>45685</v>
      </c>
      <c r="E7699" s="184" t="str">
        <f t="shared" si="486"/>
        <v/>
      </c>
      <c r="F7699" s="184" t="str">
        <f t="shared" si="487"/>
        <v/>
      </c>
      <c r="G7699" s="184" t="str">
        <f t="shared" si="488"/>
        <v/>
      </c>
      <c r="H7699" s="184" t="str">
        <f t="shared" si="489"/>
        <v/>
      </c>
      <c r="L7699">
        <v>124.67584100000001</v>
      </c>
      <c r="R7699">
        <v>129.66287600000001</v>
      </c>
      <c r="S7699" t="s">
        <v>201</v>
      </c>
      <c r="T7699" s="221">
        <v>45342.356249999997</v>
      </c>
    </row>
    <row r="7700" spans="1:20" x14ac:dyDescent="0.35">
      <c r="A7700" t="s">
        <v>114</v>
      </c>
      <c r="B7700" t="s">
        <v>4</v>
      </c>
      <c r="C7700" t="s">
        <v>97</v>
      </c>
      <c r="D7700" s="29">
        <v>45686</v>
      </c>
      <c r="E7700" s="184" t="str">
        <f t="shared" si="486"/>
        <v/>
      </c>
      <c r="F7700" s="184" t="str">
        <f t="shared" si="487"/>
        <v/>
      </c>
      <c r="G7700" s="184" t="str">
        <f t="shared" si="488"/>
        <v/>
      </c>
      <c r="H7700" s="184" t="str">
        <f t="shared" si="489"/>
        <v/>
      </c>
      <c r="L7700">
        <v>124.67584100000001</v>
      </c>
      <c r="R7700">
        <v>129.66287600000001</v>
      </c>
      <c r="S7700" t="s">
        <v>201</v>
      </c>
      <c r="T7700" s="221">
        <v>45342.356249999997</v>
      </c>
    </row>
    <row r="7701" spans="1:20" x14ac:dyDescent="0.35">
      <c r="A7701" t="s">
        <v>114</v>
      </c>
      <c r="B7701" t="s">
        <v>4</v>
      </c>
      <c r="C7701" t="s">
        <v>97</v>
      </c>
      <c r="D7701" s="29">
        <v>45687</v>
      </c>
      <c r="E7701" s="184" t="str">
        <f t="shared" si="486"/>
        <v/>
      </c>
      <c r="F7701" s="184" t="str">
        <f t="shared" si="487"/>
        <v/>
      </c>
      <c r="G7701" s="184" t="str">
        <f t="shared" si="488"/>
        <v/>
      </c>
      <c r="H7701" s="184" t="str">
        <f t="shared" si="489"/>
        <v/>
      </c>
      <c r="L7701">
        <v>124.67584100000001</v>
      </c>
      <c r="R7701">
        <v>129.66287600000001</v>
      </c>
      <c r="S7701" t="s">
        <v>201</v>
      </c>
      <c r="T7701" s="221">
        <v>45342.356249999997</v>
      </c>
    </row>
    <row r="7702" spans="1:20" x14ac:dyDescent="0.35">
      <c r="A7702" t="s">
        <v>114</v>
      </c>
      <c r="B7702" t="s">
        <v>4</v>
      </c>
      <c r="C7702" t="s">
        <v>97</v>
      </c>
      <c r="D7702" s="29">
        <v>45688</v>
      </c>
      <c r="E7702" s="184" t="str">
        <f t="shared" si="486"/>
        <v/>
      </c>
      <c r="F7702" s="184" t="str">
        <f t="shared" si="487"/>
        <v/>
      </c>
      <c r="G7702" s="184" t="str">
        <f t="shared" si="488"/>
        <v/>
      </c>
      <c r="H7702" s="184" t="str">
        <f t="shared" si="489"/>
        <v/>
      </c>
      <c r="L7702">
        <v>124.67584100000001</v>
      </c>
      <c r="R7702">
        <v>129.66287600000001</v>
      </c>
      <c r="S7702" t="s">
        <v>201</v>
      </c>
      <c r="T7702" s="221">
        <v>45342.356249999997</v>
      </c>
    </row>
    <row r="7703" spans="1:20" x14ac:dyDescent="0.35">
      <c r="A7703" t="s">
        <v>114</v>
      </c>
      <c r="B7703" t="s">
        <v>4</v>
      </c>
      <c r="C7703" t="s">
        <v>97</v>
      </c>
      <c r="D7703" s="29">
        <v>45689</v>
      </c>
      <c r="E7703" s="184" t="str">
        <f t="shared" si="486"/>
        <v/>
      </c>
      <c r="F7703" s="184" t="str">
        <f t="shared" si="487"/>
        <v/>
      </c>
      <c r="G7703" s="184" t="str">
        <f t="shared" si="488"/>
        <v/>
      </c>
      <c r="H7703" s="184" t="str">
        <f t="shared" si="489"/>
        <v/>
      </c>
      <c r="L7703">
        <v>124.67584100000001</v>
      </c>
      <c r="R7703">
        <v>129.66287600000001</v>
      </c>
      <c r="S7703" t="s">
        <v>201</v>
      </c>
      <c r="T7703" s="221">
        <v>45352.31527777778</v>
      </c>
    </row>
    <row r="7704" spans="1:20" x14ac:dyDescent="0.35">
      <c r="A7704" t="s">
        <v>114</v>
      </c>
      <c r="B7704" t="s">
        <v>4</v>
      </c>
      <c r="C7704" t="s">
        <v>97</v>
      </c>
      <c r="D7704" s="29">
        <v>45690</v>
      </c>
      <c r="E7704" s="184" t="str">
        <f t="shared" si="486"/>
        <v/>
      </c>
      <c r="F7704" s="184" t="str">
        <f t="shared" si="487"/>
        <v/>
      </c>
      <c r="G7704" s="184" t="str">
        <f t="shared" si="488"/>
        <v/>
      </c>
      <c r="H7704" s="184" t="str">
        <f t="shared" si="489"/>
        <v/>
      </c>
      <c r="L7704">
        <v>124.67584100000001</v>
      </c>
      <c r="R7704">
        <v>129.66287600000001</v>
      </c>
      <c r="S7704" t="s">
        <v>201</v>
      </c>
      <c r="T7704" s="221">
        <v>45352.316666666666</v>
      </c>
    </row>
    <row r="7705" spans="1:20" x14ac:dyDescent="0.35">
      <c r="A7705" t="s">
        <v>114</v>
      </c>
      <c r="B7705" t="s">
        <v>4</v>
      </c>
      <c r="C7705" t="s">
        <v>97</v>
      </c>
      <c r="D7705" s="29">
        <v>45691</v>
      </c>
      <c r="E7705" s="184" t="str">
        <f t="shared" si="486"/>
        <v/>
      </c>
      <c r="F7705" s="184" t="str">
        <f t="shared" si="487"/>
        <v/>
      </c>
      <c r="G7705" s="184" t="str">
        <f t="shared" si="488"/>
        <v/>
      </c>
      <c r="H7705" s="184" t="str">
        <f t="shared" si="489"/>
        <v/>
      </c>
      <c r="L7705">
        <v>124.67584100000001</v>
      </c>
      <c r="R7705">
        <v>129.66287600000001</v>
      </c>
      <c r="S7705" t="s">
        <v>201</v>
      </c>
      <c r="T7705" s="221">
        <v>45352.316666666666</v>
      </c>
    </row>
    <row r="7706" spans="1:20" x14ac:dyDescent="0.35">
      <c r="A7706" t="s">
        <v>114</v>
      </c>
      <c r="B7706" t="s">
        <v>4</v>
      </c>
      <c r="C7706" t="s">
        <v>97</v>
      </c>
      <c r="D7706" s="29">
        <v>45692</v>
      </c>
      <c r="E7706" s="184" t="str">
        <f t="shared" si="486"/>
        <v/>
      </c>
      <c r="F7706" s="184" t="str">
        <f t="shared" si="487"/>
        <v/>
      </c>
      <c r="G7706" s="184" t="str">
        <f t="shared" si="488"/>
        <v/>
      </c>
      <c r="H7706" s="184" t="str">
        <f t="shared" si="489"/>
        <v/>
      </c>
      <c r="L7706">
        <v>124.67584100000001</v>
      </c>
      <c r="R7706">
        <v>129.66287600000001</v>
      </c>
      <c r="S7706" t="s">
        <v>201</v>
      </c>
      <c r="T7706" s="221">
        <v>45352.316666666666</v>
      </c>
    </row>
    <row r="7707" spans="1:20" x14ac:dyDescent="0.35">
      <c r="A7707" t="s">
        <v>114</v>
      </c>
      <c r="B7707" t="s">
        <v>4</v>
      </c>
      <c r="C7707" t="s">
        <v>97</v>
      </c>
      <c r="D7707" s="29">
        <v>45693</v>
      </c>
      <c r="E7707" s="184" t="str">
        <f t="shared" si="486"/>
        <v/>
      </c>
      <c r="F7707" s="184" t="str">
        <f t="shared" si="487"/>
        <v/>
      </c>
      <c r="G7707" s="184" t="str">
        <f t="shared" si="488"/>
        <v/>
      </c>
      <c r="H7707" s="184" t="str">
        <f t="shared" si="489"/>
        <v/>
      </c>
      <c r="L7707">
        <v>124.67584100000001</v>
      </c>
      <c r="R7707">
        <v>129.66287600000001</v>
      </c>
      <c r="S7707" t="s">
        <v>201</v>
      </c>
      <c r="T7707" s="221">
        <v>45352.316666666666</v>
      </c>
    </row>
    <row r="7708" spans="1:20" x14ac:dyDescent="0.35">
      <c r="A7708" t="s">
        <v>114</v>
      </c>
      <c r="B7708" t="s">
        <v>4</v>
      </c>
      <c r="C7708" t="s">
        <v>97</v>
      </c>
      <c r="D7708" s="29">
        <v>45694</v>
      </c>
      <c r="E7708" s="184" t="str">
        <f t="shared" si="486"/>
        <v/>
      </c>
      <c r="F7708" s="184" t="str">
        <f t="shared" si="487"/>
        <v/>
      </c>
      <c r="G7708" s="184" t="str">
        <f t="shared" si="488"/>
        <v/>
      </c>
      <c r="H7708" s="184" t="str">
        <f t="shared" si="489"/>
        <v/>
      </c>
      <c r="L7708">
        <v>124.67584100000001</v>
      </c>
      <c r="R7708">
        <v>129.66287600000001</v>
      </c>
      <c r="S7708" t="s">
        <v>201</v>
      </c>
      <c r="T7708" s="221">
        <v>45352.316666666666</v>
      </c>
    </row>
    <row r="7709" spans="1:20" x14ac:dyDescent="0.35">
      <c r="A7709" t="s">
        <v>114</v>
      </c>
      <c r="B7709" t="s">
        <v>4</v>
      </c>
      <c r="C7709" t="s">
        <v>97</v>
      </c>
      <c r="D7709" s="29">
        <v>45695</v>
      </c>
      <c r="E7709" s="184" t="str">
        <f t="shared" si="486"/>
        <v/>
      </c>
      <c r="F7709" s="184" t="str">
        <f t="shared" si="487"/>
        <v/>
      </c>
      <c r="G7709" s="184" t="str">
        <f t="shared" si="488"/>
        <v/>
      </c>
      <c r="H7709" s="184" t="str">
        <f t="shared" si="489"/>
        <v/>
      </c>
      <c r="L7709">
        <v>124.67584100000001</v>
      </c>
      <c r="R7709">
        <v>129.66287600000001</v>
      </c>
      <c r="S7709" t="s">
        <v>201</v>
      </c>
      <c r="T7709" s="221">
        <v>45352.316666666666</v>
      </c>
    </row>
    <row r="7710" spans="1:20" x14ac:dyDescent="0.35">
      <c r="A7710" t="s">
        <v>114</v>
      </c>
      <c r="B7710" t="s">
        <v>4</v>
      </c>
      <c r="C7710" t="s">
        <v>97</v>
      </c>
      <c r="D7710" s="29">
        <v>45696</v>
      </c>
      <c r="E7710" s="184" t="str">
        <f t="shared" si="486"/>
        <v/>
      </c>
      <c r="F7710" s="184" t="str">
        <f t="shared" si="487"/>
        <v/>
      </c>
      <c r="G7710" s="184" t="str">
        <f t="shared" si="488"/>
        <v/>
      </c>
      <c r="H7710" s="184" t="str">
        <f t="shared" si="489"/>
        <v/>
      </c>
      <c r="L7710">
        <v>124.67584100000001</v>
      </c>
      <c r="R7710">
        <v>129.66287600000001</v>
      </c>
      <c r="S7710" t="s">
        <v>201</v>
      </c>
      <c r="T7710" s="221">
        <v>45352.316666666666</v>
      </c>
    </row>
    <row r="7711" spans="1:20" x14ac:dyDescent="0.35">
      <c r="A7711" t="s">
        <v>114</v>
      </c>
      <c r="B7711" t="s">
        <v>4</v>
      </c>
      <c r="C7711" t="s">
        <v>97</v>
      </c>
      <c r="D7711" s="29">
        <v>45697</v>
      </c>
      <c r="E7711" s="184" t="str">
        <f t="shared" si="486"/>
        <v/>
      </c>
      <c r="F7711" s="184" t="str">
        <f t="shared" si="487"/>
        <v/>
      </c>
      <c r="G7711" s="184" t="str">
        <f t="shared" si="488"/>
        <v/>
      </c>
      <c r="H7711" s="184" t="str">
        <f t="shared" si="489"/>
        <v/>
      </c>
      <c r="L7711">
        <v>124.67584100000001</v>
      </c>
      <c r="R7711">
        <v>129.66287600000001</v>
      </c>
      <c r="S7711" t="s">
        <v>201</v>
      </c>
      <c r="T7711" s="221">
        <v>45352.316666666666</v>
      </c>
    </row>
    <row r="7712" spans="1:20" x14ac:dyDescent="0.35">
      <c r="A7712" t="s">
        <v>114</v>
      </c>
      <c r="B7712" t="s">
        <v>4</v>
      </c>
      <c r="C7712" t="s">
        <v>97</v>
      </c>
      <c r="D7712" s="29">
        <v>45698</v>
      </c>
      <c r="E7712" s="184" t="str">
        <f t="shared" si="486"/>
        <v/>
      </c>
      <c r="F7712" s="184" t="str">
        <f t="shared" si="487"/>
        <v/>
      </c>
      <c r="G7712" s="184" t="str">
        <f t="shared" si="488"/>
        <v/>
      </c>
      <c r="H7712" s="184" t="str">
        <f t="shared" si="489"/>
        <v/>
      </c>
      <c r="L7712">
        <v>124.67584100000001</v>
      </c>
      <c r="R7712">
        <v>129.66287600000001</v>
      </c>
      <c r="S7712" t="s">
        <v>201</v>
      </c>
      <c r="T7712" s="221">
        <v>45352.316666666666</v>
      </c>
    </row>
    <row r="7713" spans="1:20" x14ac:dyDescent="0.35">
      <c r="A7713" t="s">
        <v>114</v>
      </c>
      <c r="B7713" t="s">
        <v>4</v>
      </c>
      <c r="C7713" t="s">
        <v>97</v>
      </c>
      <c r="D7713" s="29">
        <v>45699</v>
      </c>
      <c r="E7713" s="184" t="str">
        <f t="shared" si="486"/>
        <v/>
      </c>
      <c r="F7713" s="184" t="str">
        <f t="shared" si="487"/>
        <v/>
      </c>
      <c r="G7713" s="184" t="str">
        <f t="shared" si="488"/>
        <v/>
      </c>
      <c r="H7713" s="184" t="str">
        <f t="shared" si="489"/>
        <v/>
      </c>
      <c r="L7713">
        <v>124.67584100000001</v>
      </c>
      <c r="R7713">
        <v>129.66287600000001</v>
      </c>
      <c r="S7713" t="s">
        <v>201</v>
      </c>
      <c r="T7713" s="221">
        <v>45352.316666666666</v>
      </c>
    </row>
    <row r="7714" spans="1:20" x14ac:dyDescent="0.35">
      <c r="A7714" t="s">
        <v>114</v>
      </c>
      <c r="B7714" t="s">
        <v>4</v>
      </c>
      <c r="C7714" t="s">
        <v>97</v>
      </c>
      <c r="D7714" s="29">
        <v>45700</v>
      </c>
      <c r="E7714" s="184" t="str">
        <f t="shared" si="486"/>
        <v/>
      </c>
      <c r="F7714" s="184" t="str">
        <f t="shared" si="487"/>
        <v/>
      </c>
      <c r="G7714" s="184" t="str">
        <f t="shared" si="488"/>
        <v/>
      </c>
      <c r="H7714" s="184" t="str">
        <f t="shared" si="489"/>
        <v/>
      </c>
      <c r="L7714">
        <v>124.67584100000001</v>
      </c>
      <c r="R7714">
        <v>129.66287600000001</v>
      </c>
      <c r="S7714" t="s">
        <v>201</v>
      </c>
      <c r="T7714" s="221">
        <v>45352.316666666666</v>
      </c>
    </row>
    <row r="7715" spans="1:20" x14ac:dyDescent="0.35">
      <c r="A7715" t="s">
        <v>114</v>
      </c>
      <c r="B7715" t="s">
        <v>4</v>
      </c>
      <c r="C7715" t="s">
        <v>97</v>
      </c>
      <c r="D7715" s="29">
        <v>45701</v>
      </c>
      <c r="E7715" s="184" t="str">
        <f t="shared" si="486"/>
        <v/>
      </c>
      <c r="F7715" s="184" t="str">
        <f t="shared" si="487"/>
        <v/>
      </c>
      <c r="G7715" s="184" t="str">
        <f t="shared" si="488"/>
        <v/>
      </c>
      <c r="H7715" s="184" t="str">
        <f t="shared" si="489"/>
        <v/>
      </c>
      <c r="L7715">
        <v>124.67584100000001</v>
      </c>
      <c r="R7715">
        <v>129.66287600000001</v>
      </c>
      <c r="S7715" t="s">
        <v>201</v>
      </c>
      <c r="T7715" s="221">
        <v>45352.316666666666</v>
      </c>
    </row>
    <row r="7716" spans="1:20" x14ac:dyDescent="0.35">
      <c r="A7716" t="s">
        <v>114</v>
      </c>
      <c r="B7716" t="s">
        <v>4</v>
      </c>
      <c r="C7716" t="s">
        <v>97</v>
      </c>
      <c r="D7716" s="29">
        <v>45702</v>
      </c>
      <c r="E7716" s="184" t="str">
        <f t="shared" si="486"/>
        <v/>
      </c>
      <c r="F7716" s="184" t="str">
        <f t="shared" si="487"/>
        <v/>
      </c>
      <c r="G7716" s="184" t="str">
        <f t="shared" si="488"/>
        <v/>
      </c>
      <c r="H7716" s="184" t="str">
        <f t="shared" si="489"/>
        <v/>
      </c>
      <c r="L7716">
        <v>124.67584100000001</v>
      </c>
      <c r="R7716">
        <v>129.66287600000001</v>
      </c>
      <c r="S7716" t="s">
        <v>201</v>
      </c>
      <c r="T7716" s="221">
        <v>45352.316666666666</v>
      </c>
    </row>
    <row r="7717" spans="1:20" x14ac:dyDescent="0.35">
      <c r="A7717" t="s">
        <v>114</v>
      </c>
      <c r="B7717" t="s">
        <v>4</v>
      </c>
      <c r="C7717" t="s">
        <v>97</v>
      </c>
      <c r="D7717" s="29">
        <v>45703</v>
      </c>
      <c r="E7717" s="184" t="str">
        <f t="shared" si="486"/>
        <v/>
      </c>
      <c r="F7717" s="184" t="str">
        <f t="shared" si="487"/>
        <v/>
      </c>
      <c r="G7717" s="184" t="str">
        <f t="shared" si="488"/>
        <v/>
      </c>
      <c r="H7717" s="184" t="str">
        <f t="shared" si="489"/>
        <v/>
      </c>
      <c r="L7717">
        <v>124.67584100000001</v>
      </c>
      <c r="R7717">
        <v>129.66287600000001</v>
      </c>
      <c r="S7717" t="s">
        <v>201</v>
      </c>
      <c r="T7717" s="221">
        <v>45352.316666666666</v>
      </c>
    </row>
    <row r="7718" spans="1:20" x14ac:dyDescent="0.35">
      <c r="A7718" t="s">
        <v>114</v>
      </c>
      <c r="B7718" t="s">
        <v>4</v>
      </c>
      <c r="C7718" t="s">
        <v>97</v>
      </c>
      <c r="D7718" s="29">
        <v>45704</v>
      </c>
      <c r="E7718" s="184" t="str">
        <f t="shared" si="486"/>
        <v/>
      </c>
      <c r="F7718" s="184" t="str">
        <f t="shared" si="487"/>
        <v/>
      </c>
      <c r="G7718" s="184" t="str">
        <f t="shared" si="488"/>
        <v/>
      </c>
      <c r="H7718" s="184" t="str">
        <f t="shared" si="489"/>
        <v/>
      </c>
      <c r="L7718">
        <v>124.67584100000001</v>
      </c>
      <c r="R7718">
        <v>129.66287600000001</v>
      </c>
      <c r="S7718" t="s">
        <v>201</v>
      </c>
      <c r="T7718" s="221">
        <v>45352.316666666666</v>
      </c>
    </row>
    <row r="7719" spans="1:20" x14ac:dyDescent="0.35">
      <c r="A7719" t="s">
        <v>114</v>
      </c>
      <c r="B7719" t="s">
        <v>4</v>
      </c>
      <c r="C7719" t="s">
        <v>97</v>
      </c>
      <c r="D7719" s="29">
        <v>45705</v>
      </c>
      <c r="E7719" s="184" t="str">
        <f t="shared" si="486"/>
        <v/>
      </c>
      <c r="F7719" s="184" t="str">
        <f t="shared" si="487"/>
        <v/>
      </c>
      <c r="G7719" s="184" t="str">
        <f t="shared" si="488"/>
        <v/>
      </c>
      <c r="H7719" s="184" t="str">
        <f t="shared" si="489"/>
        <v/>
      </c>
      <c r="L7719">
        <v>124.67584100000001</v>
      </c>
      <c r="R7719">
        <v>129.66287600000001</v>
      </c>
      <c r="S7719" t="s">
        <v>201</v>
      </c>
      <c r="T7719" s="221">
        <v>45352.316666666666</v>
      </c>
    </row>
    <row r="7720" spans="1:20" x14ac:dyDescent="0.35">
      <c r="A7720" t="s">
        <v>114</v>
      </c>
      <c r="B7720" t="s">
        <v>4</v>
      </c>
      <c r="C7720" t="s">
        <v>97</v>
      </c>
      <c r="D7720" s="29">
        <v>45706</v>
      </c>
      <c r="E7720" s="184" t="str">
        <f t="shared" si="486"/>
        <v/>
      </c>
      <c r="F7720" s="184" t="str">
        <f t="shared" si="487"/>
        <v/>
      </c>
      <c r="G7720" s="184" t="str">
        <f t="shared" si="488"/>
        <v/>
      </c>
      <c r="H7720" s="184" t="str">
        <f t="shared" si="489"/>
        <v/>
      </c>
      <c r="L7720">
        <v>124.67584100000001</v>
      </c>
      <c r="R7720">
        <v>129.66287600000001</v>
      </c>
      <c r="S7720" t="s">
        <v>201</v>
      </c>
      <c r="T7720" s="221">
        <v>45352.316666666666</v>
      </c>
    </row>
    <row r="7721" spans="1:20" x14ac:dyDescent="0.35">
      <c r="A7721" t="s">
        <v>114</v>
      </c>
      <c r="B7721" t="s">
        <v>4</v>
      </c>
      <c r="C7721" t="s">
        <v>97</v>
      </c>
      <c r="D7721" s="29">
        <v>45707</v>
      </c>
      <c r="E7721" s="184" t="str">
        <f t="shared" si="486"/>
        <v/>
      </c>
      <c r="F7721" s="184" t="str">
        <f t="shared" si="487"/>
        <v/>
      </c>
      <c r="G7721" s="184" t="str">
        <f t="shared" si="488"/>
        <v/>
      </c>
      <c r="H7721" s="184" t="str">
        <f t="shared" si="489"/>
        <v/>
      </c>
      <c r="L7721">
        <v>124.67584100000001</v>
      </c>
      <c r="R7721">
        <v>129.66287600000001</v>
      </c>
      <c r="S7721" t="s">
        <v>201</v>
      </c>
      <c r="T7721" s="221">
        <v>45352.316666666666</v>
      </c>
    </row>
    <row r="7722" spans="1:20" x14ac:dyDescent="0.35">
      <c r="A7722" t="s">
        <v>114</v>
      </c>
      <c r="B7722" t="s">
        <v>4</v>
      </c>
      <c r="C7722" t="s">
        <v>97</v>
      </c>
      <c r="D7722" s="29">
        <v>45708</v>
      </c>
      <c r="E7722" s="184" t="str">
        <f t="shared" si="486"/>
        <v/>
      </c>
      <c r="F7722" s="184" t="str">
        <f t="shared" si="487"/>
        <v/>
      </c>
      <c r="G7722" s="184" t="str">
        <f t="shared" si="488"/>
        <v/>
      </c>
      <c r="H7722" s="184" t="str">
        <f t="shared" si="489"/>
        <v/>
      </c>
      <c r="L7722">
        <v>124.67584100000001</v>
      </c>
      <c r="R7722">
        <v>129.66287600000001</v>
      </c>
      <c r="S7722" t="s">
        <v>201</v>
      </c>
      <c r="T7722" s="221">
        <v>45352.316666666666</v>
      </c>
    </row>
    <row r="7723" spans="1:20" x14ac:dyDescent="0.35">
      <c r="A7723" t="s">
        <v>114</v>
      </c>
      <c r="B7723" t="s">
        <v>4</v>
      </c>
      <c r="C7723" t="s">
        <v>97</v>
      </c>
      <c r="D7723" s="29">
        <v>45709</v>
      </c>
      <c r="E7723" s="184" t="str">
        <f t="shared" si="486"/>
        <v/>
      </c>
      <c r="F7723" s="184" t="str">
        <f t="shared" si="487"/>
        <v/>
      </c>
      <c r="G7723" s="184" t="str">
        <f t="shared" si="488"/>
        <v/>
      </c>
      <c r="H7723" s="184" t="str">
        <f t="shared" si="489"/>
        <v/>
      </c>
      <c r="L7723">
        <v>124.67584100000001</v>
      </c>
      <c r="R7723">
        <v>129.66287600000001</v>
      </c>
      <c r="S7723" t="s">
        <v>201</v>
      </c>
      <c r="T7723" s="221">
        <v>45352.316666666666</v>
      </c>
    </row>
    <row r="7724" spans="1:20" x14ac:dyDescent="0.35">
      <c r="A7724" t="s">
        <v>114</v>
      </c>
      <c r="B7724" t="s">
        <v>4</v>
      </c>
      <c r="C7724" t="s">
        <v>97</v>
      </c>
      <c r="D7724" s="29">
        <v>45710</v>
      </c>
      <c r="E7724" s="184" t="str">
        <f t="shared" si="486"/>
        <v/>
      </c>
      <c r="F7724" s="184" t="str">
        <f t="shared" si="487"/>
        <v/>
      </c>
      <c r="G7724" s="184" t="str">
        <f t="shared" si="488"/>
        <v/>
      </c>
      <c r="H7724" s="184" t="str">
        <f t="shared" si="489"/>
        <v/>
      </c>
      <c r="L7724">
        <v>124.67584100000001</v>
      </c>
      <c r="R7724">
        <v>129.66287600000001</v>
      </c>
      <c r="S7724" t="s">
        <v>201</v>
      </c>
      <c r="T7724" s="221">
        <v>45352.316666666666</v>
      </c>
    </row>
    <row r="7725" spans="1:20" x14ac:dyDescent="0.35">
      <c r="A7725" t="s">
        <v>114</v>
      </c>
      <c r="B7725" t="s">
        <v>4</v>
      </c>
      <c r="C7725" t="s">
        <v>97</v>
      </c>
      <c r="D7725" s="29">
        <v>45711</v>
      </c>
      <c r="E7725" s="184" t="str">
        <f t="shared" si="486"/>
        <v/>
      </c>
      <c r="F7725" s="184" t="str">
        <f t="shared" si="487"/>
        <v/>
      </c>
      <c r="G7725" s="184" t="str">
        <f t="shared" si="488"/>
        <v/>
      </c>
      <c r="H7725" s="184" t="str">
        <f t="shared" si="489"/>
        <v/>
      </c>
      <c r="L7725">
        <v>124.67584100000001</v>
      </c>
      <c r="R7725">
        <v>129.66287600000001</v>
      </c>
      <c r="S7725" t="s">
        <v>201</v>
      </c>
      <c r="T7725" s="221">
        <v>45352.316666666666</v>
      </c>
    </row>
    <row r="7726" spans="1:20" x14ac:dyDescent="0.35">
      <c r="A7726" t="s">
        <v>114</v>
      </c>
      <c r="B7726" t="s">
        <v>4</v>
      </c>
      <c r="C7726" t="s">
        <v>97</v>
      </c>
      <c r="D7726" s="29">
        <v>45712</v>
      </c>
      <c r="E7726" s="184" t="str">
        <f t="shared" si="486"/>
        <v/>
      </c>
      <c r="F7726" s="184" t="str">
        <f t="shared" si="487"/>
        <v/>
      </c>
      <c r="G7726" s="184" t="str">
        <f t="shared" si="488"/>
        <v/>
      </c>
      <c r="H7726" s="184" t="str">
        <f t="shared" si="489"/>
        <v/>
      </c>
      <c r="L7726">
        <v>124.67584100000001</v>
      </c>
      <c r="R7726">
        <v>129.66287600000001</v>
      </c>
      <c r="S7726" t="s">
        <v>201</v>
      </c>
      <c r="T7726" s="221">
        <v>45352.316666666666</v>
      </c>
    </row>
    <row r="7727" spans="1:20" x14ac:dyDescent="0.35">
      <c r="A7727" t="s">
        <v>114</v>
      </c>
      <c r="B7727" t="s">
        <v>4</v>
      </c>
      <c r="C7727" t="s">
        <v>97</v>
      </c>
      <c r="D7727" s="29">
        <v>45713</v>
      </c>
      <c r="E7727" s="184" t="str">
        <f t="shared" si="486"/>
        <v/>
      </c>
      <c r="F7727" s="184" t="str">
        <f t="shared" si="487"/>
        <v/>
      </c>
      <c r="G7727" s="184" t="str">
        <f t="shared" si="488"/>
        <v/>
      </c>
      <c r="H7727" s="184" t="str">
        <f t="shared" si="489"/>
        <v/>
      </c>
      <c r="L7727">
        <v>124.67584100000001</v>
      </c>
      <c r="R7727">
        <v>129.66287600000001</v>
      </c>
      <c r="S7727" t="s">
        <v>201</v>
      </c>
      <c r="T7727" s="221">
        <v>45352.317361111112</v>
      </c>
    </row>
    <row r="7728" spans="1:20" x14ac:dyDescent="0.35">
      <c r="A7728" t="s">
        <v>114</v>
      </c>
      <c r="B7728" t="s">
        <v>4</v>
      </c>
      <c r="C7728" t="s">
        <v>97</v>
      </c>
      <c r="D7728" s="29">
        <v>45714</v>
      </c>
      <c r="E7728" s="184" t="str">
        <f t="shared" si="486"/>
        <v/>
      </c>
      <c r="F7728" s="184" t="str">
        <f t="shared" si="487"/>
        <v/>
      </c>
      <c r="G7728" s="184" t="str">
        <f t="shared" si="488"/>
        <v/>
      </c>
      <c r="H7728" s="184" t="str">
        <f t="shared" si="489"/>
        <v/>
      </c>
      <c r="L7728">
        <v>124.67584100000001</v>
      </c>
      <c r="R7728">
        <v>129.66287600000001</v>
      </c>
      <c r="S7728" t="s">
        <v>201</v>
      </c>
      <c r="T7728" s="221">
        <v>45352.317361111112</v>
      </c>
    </row>
    <row r="7729" spans="1:20" x14ac:dyDescent="0.35">
      <c r="A7729" t="s">
        <v>114</v>
      </c>
      <c r="B7729" t="s">
        <v>4</v>
      </c>
      <c r="C7729" t="s">
        <v>97</v>
      </c>
      <c r="D7729" s="29">
        <v>45715</v>
      </c>
      <c r="E7729" s="184" t="str">
        <f t="shared" si="486"/>
        <v/>
      </c>
      <c r="F7729" s="184" t="str">
        <f t="shared" si="487"/>
        <v/>
      </c>
      <c r="G7729" s="184" t="str">
        <f t="shared" si="488"/>
        <v/>
      </c>
      <c r="H7729" s="184" t="str">
        <f t="shared" si="489"/>
        <v/>
      </c>
      <c r="L7729">
        <v>124.67584100000001</v>
      </c>
      <c r="R7729">
        <v>129.66287600000001</v>
      </c>
      <c r="S7729" t="s">
        <v>201</v>
      </c>
      <c r="T7729" s="221">
        <v>45352.317361111112</v>
      </c>
    </row>
    <row r="7730" spans="1:20" x14ac:dyDescent="0.35">
      <c r="A7730" t="s">
        <v>114</v>
      </c>
      <c r="B7730" t="s">
        <v>4</v>
      </c>
      <c r="C7730" t="s">
        <v>97</v>
      </c>
      <c r="D7730" s="29">
        <v>45716</v>
      </c>
      <c r="E7730" s="184" t="str">
        <f t="shared" si="486"/>
        <v/>
      </c>
      <c r="F7730" s="184" t="str">
        <f t="shared" si="487"/>
        <v/>
      </c>
      <c r="G7730" s="184" t="str">
        <f t="shared" si="488"/>
        <v/>
      </c>
      <c r="H7730" s="184" t="str">
        <f t="shared" si="489"/>
        <v/>
      </c>
      <c r="L7730">
        <v>124.67584100000001</v>
      </c>
      <c r="R7730">
        <v>129.66287600000001</v>
      </c>
      <c r="S7730" t="s">
        <v>201</v>
      </c>
      <c r="T7730" s="221">
        <v>45352.317361111112</v>
      </c>
    </row>
    <row r="7731" spans="1:20" x14ac:dyDescent="0.35">
      <c r="A7731" t="s">
        <v>114</v>
      </c>
      <c r="B7731" t="s">
        <v>4</v>
      </c>
      <c r="C7731" t="s">
        <v>97</v>
      </c>
      <c r="D7731" s="29">
        <v>45717</v>
      </c>
      <c r="E7731" s="184" t="str">
        <f t="shared" si="486"/>
        <v/>
      </c>
      <c r="F7731" s="184" t="str">
        <f t="shared" si="487"/>
        <v/>
      </c>
      <c r="G7731" s="184" t="str">
        <f t="shared" si="488"/>
        <v/>
      </c>
      <c r="H7731" s="184" t="str">
        <f t="shared" si="489"/>
        <v/>
      </c>
      <c r="L7731">
        <v>124.67584100000001</v>
      </c>
      <c r="R7731">
        <v>129.66287600000001</v>
      </c>
      <c r="S7731" t="s">
        <v>201</v>
      </c>
      <c r="T7731" s="221">
        <v>45383.314583333333</v>
      </c>
    </row>
    <row r="7732" spans="1:20" x14ac:dyDescent="0.35">
      <c r="A7732" t="s">
        <v>114</v>
      </c>
      <c r="B7732" t="s">
        <v>4</v>
      </c>
      <c r="C7732" t="s">
        <v>97</v>
      </c>
      <c r="D7732" s="29">
        <v>45718</v>
      </c>
      <c r="E7732" s="184" t="str">
        <f t="shared" si="486"/>
        <v/>
      </c>
      <c r="F7732" s="184" t="str">
        <f t="shared" si="487"/>
        <v/>
      </c>
      <c r="G7732" s="184" t="str">
        <f t="shared" si="488"/>
        <v/>
      </c>
      <c r="H7732" s="184" t="str">
        <f t="shared" si="489"/>
        <v/>
      </c>
      <c r="L7732">
        <v>124.67584100000001</v>
      </c>
      <c r="R7732">
        <v>129.66287600000001</v>
      </c>
      <c r="S7732" t="s">
        <v>201</v>
      </c>
      <c r="T7732" s="221">
        <v>45383.314583333333</v>
      </c>
    </row>
    <row r="7733" spans="1:20" x14ac:dyDescent="0.35">
      <c r="A7733" t="s">
        <v>114</v>
      </c>
      <c r="B7733" t="s">
        <v>4</v>
      </c>
      <c r="C7733" t="s">
        <v>97</v>
      </c>
      <c r="D7733" s="29">
        <v>45719</v>
      </c>
      <c r="E7733" s="184" t="str">
        <f t="shared" si="486"/>
        <v/>
      </c>
      <c r="F7733" s="184" t="str">
        <f t="shared" si="487"/>
        <v/>
      </c>
      <c r="G7733" s="184" t="str">
        <f t="shared" si="488"/>
        <v/>
      </c>
      <c r="H7733" s="184" t="str">
        <f t="shared" si="489"/>
        <v/>
      </c>
      <c r="L7733">
        <v>124.67584100000001</v>
      </c>
      <c r="R7733">
        <v>129.66287600000001</v>
      </c>
      <c r="S7733" t="s">
        <v>201</v>
      </c>
      <c r="T7733" s="221">
        <v>45383.314583333333</v>
      </c>
    </row>
    <row r="7734" spans="1:20" x14ac:dyDescent="0.35">
      <c r="A7734" t="s">
        <v>114</v>
      </c>
      <c r="B7734" t="s">
        <v>4</v>
      </c>
      <c r="C7734" t="s">
        <v>97</v>
      </c>
      <c r="D7734" s="29">
        <v>45720</v>
      </c>
      <c r="E7734" s="184" t="str">
        <f t="shared" si="486"/>
        <v/>
      </c>
      <c r="F7734" s="184" t="str">
        <f t="shared" si="487"/>
        <v/>
      </c>
      <c r="G7734" s="184" t="str">
        <f t="shared" si="488"/>
        <v/>
      </c>
      <c r="H7734" s="184" t="str">
        <f t="shared" si="489"/>
        <v/>
      </c>
      <c r="L7734">
        <v>124.67584100000001</v>
      </c>
      <c r="R7734">
        <v>129.66287600000001</v>
      </c>
      <c r="S7734" t="s">
        <v>201</v>
      </c>
      <c r="T7734" s="221">
        <v>45383.314583333333</v>
      </c>
    </row>
    <row r="7735" spans="1:20" x14ac:dyDescent="0.35">
      <c r="A7735" t="s">
        <v>114</v>
      </c>
      <c r="B7735" t="s">
        <v>4</v>
      </c>
      <c r="C7735" t="s">
        <v>97</v>
      </c>
      <c r="D7735" s="29">
        <v>45721</v>
      </c>
      <c r="E7735" s="184" t="str">
        <f t="shared" si="486"/>
        <v/>
      </c>
      <c r="F7735" s="184" t="str">
        <f t="shared" si="487"/>
        <v/>
      </c>
      <c r="G7735" s="184" t="str">
        <f t="shared" si="488"/>
        <v/>
      </c>
      <c r="H7735" s="184" t="str">
        <f t="shared" si="489"/>
        <v/>
      </c>
      <c r="L7735">
        <v>124.67584100000001</v>
      </c>
      <c r="R7735">
        <v>129.66287600000001</v>
      </c>
      <c r="S7735" t="s">
        <v>201</v>
      </c>
      <c r="T7735" s="221">
        <v>45383.314583333333</v>
      </c>
    </row>
    <row r="7736" spans="1:20" x14ac:dyDescent="0.35">
      <c r="A7736" t="s">
        <v>114</v>
      </c>
      <c r="B7736" t="s">
        <v>4</v>
      </c>
      <c r="C7736" t="s">
        <v>97</v>
      </c>
      <c r="D7736" s="29">
        <v>45722</v>
      </c>
      <c r="E7736" s="184" t="str">
        <f t="shared" si="486"/>
        <v/>
      </c>
      <c r="F7736" s="184" t="str">
        <f t="shared" si="487"/>
        <v/>
      </c>
      <c r="G7736" s="184" t="str">
        <f t="shared" si="488"/>
        <v/>
      </c>
      <c r="H7736" s="184" t="str">
        <f t="shared" si="489"/>
        <v/>
      </c>
      <c r="L7736">
        <v>124.67584100000001</v>
      </c>
      <c r="R7736">
        <v>129.66287600000001</v>
      </c>
      <c r="S7736" t="s">
        <v>201</v>
      </c>
      <c r="T7736" s="221">
        <v>45383.314583333333</v>
      </c>
    </row>
    <row r="7737" spans="1:20" x14ac:dyDescent="0.35">
      <c r="A7737" t="s">
        <v>114</v>
      </c>
      <c r="B7737" t="s">
        <v>4</v>
      </c>
      <c r="C7737" t="s">
        <v>97</v>
      </c>
      <c r="D7737" s="29">
        <v>45723</v>
      </c>
      <c r="E7737" s="184" t="str">
        <f t="shared" si="486"/>
        <v/>
      </c>
      <c r="F7737" s="184" t="str">
        <f t="shared" si="487"/>
        <v/>
      </c>
      <c r="G7737" s="184" t="str">
        <f t="shared" si="488"/>
        <v/>
      </c>
      <c r="H7737" s="184" t="str">
        <f t="shared" si="489"/>
        <v/>
      </c>
      <c r="L7737">
        <v>124.67584100000001</v>
      </c>
      <c r="R7737">
        <v>129.66287600000001</v>
      </c>
      <c r="S7737" t="s">
        <v>201</v>
      </c>
      <c r="T7737" s="221">
        <v>45383.314583333333</v>
      </c>
    </row>
    <row r="7738" spans="1:20" x14ac:dyDescent="0.35">
      <c r="A7738" t="s">
        <v>114</v>
      </c>
      <c r="B7738" t="s">
        <v>4</v>
      </c>
      <c r="C7738" t="s">
        <v>97</v>
      </c>
      <c r="D7738" s="29">
        <v>45724</v>
      </c>
      <c r="E7738" s="184" t="str">
        <f t="shared" si="486"/>
        <v/>
      </c>
      <c r="F7738" s="184" t="str">
        <f t="shared" si="487"/>
        <v/>
      </c>
      <c r="G7738" s="184" t="str">
        <f t="shared" si="488"/>
        <v/>
      </c>
      <c r="H7738" s="184" t="str">
        <f t="shared" si="489"/>
        <v/>
      </c>
      <c r="L7738">
        <v>124.67584100000001</v>
      </c>
      <c r="R7738">
        <v>129.66287600000001</v>
      </c>
      <c r="S7738" t="s">
        <v>201</v>
      </c>
      <c r="T7738" s="221">
        <v>45383.314583333333</v>
      </c>
    </row>
    <row r="7739" spans="1:20" x14ac:dyDescent="0.35">
      <c r="A7739" t="s">
        <v>114</v>
      </c>
      <c r="B7739" t="s">
        <v>4</v>
      </c>
      <c r="C7739" t="s">
        <v>97</v>
      </c>
      <c r="D7739" s="29">
        <v>45725</v>
      </c>
      <c r="E7739" s="184" t="str">
        <f t="shared" si="486"/>
        <v/>
      </c>
      <c r="F7739" s="184" t="str">
        <f t="shared" si="487"/>
        <v/>
      </c>
      <c r="G7739" s="184" t="str">
        <f t="shared" si="488"/>
        <v/>
      </c>
      <c r="H7739" s="184" t="str">
        <f t="shared" si="489"/>
        <v/>
      </c>
      <c r="L7739">
        <v>124.67584100000001</v>
      </c>
      <c r="R7739">
        <v>129.66287600000001</v>
      </c>
      <c r="S7739" t="s">
        <v>201</v>
      </c>
      <c r="T7739" s="221">
        <v>45383.314583333333</v>
      </c>
    </row>
    <row r="7740" spans="1:20" x14ac:dyDescent="0.35">
      <c r="A7740" t="s">
        <v>114</v>
      </c>
      <c r="B7740" t="s">
        <v>4</v>
      </c>
      <c r="C7740" t="s">
        <v>97</v>
      </c>
      <c r="D7740" s="29">
        <v>45726</v>
      </c>
      <c r="E7740" s="184" t="str">
        <f t="shared" si="486"/>
        <v/>
      </c>
      <c r="F7740" s="184" t="str">
        <f t="shared" si="487"/>
        <v/>
      </c>
      <c r="G7740" s="184" t="str">
        <f t="shared" si="488"/>
        <v/>
      </c>
      <c r="H7740" s="184" t="str">
        <f t="shared" si="489"/>
        <v/>
      </c>
      <c r="L7740">
        <v>124.67584100000001</v>
      </c>
      <c r="R7740">
        <v>129.66287600000001</v>
      </c>
      <c r="S7740" t="s">
        <v>201</v>
      </c>
      <c r="T7740" s="221">
        <v>45383.314583333333</v>
      </c>
    </row>
    <row r="7741" spans="1:20" x14ac:dyDescent="0.35">
      <c r="A7741" t="s">
        <v>114</v>
      </c>
      <c r="B7741" t="s">
        <v>4</v>
      </c>
      <c r="C7741" t="s">
        <v>97</v>
      </c>
      <c r="D7741" s="29">
        <v>45727</v>
      </c>
      <c r="E7741" s="184" t="str">
        <f t="shared" si="486"/>
        <v/>
      </c>
      <c r="F7741" s="184" t="str">
        <f t="shared" si="487"/>
        <v/>
      </c>
      <c r="G7741" s="184" t="str">
        <f t="shared" si="488"/>
        <v/>
      </c>
      <c r="H7741" s="184" t="str">
        <f t="shared" si="489"/>
        <v/>
      </c>
      <c r="L7741">
        <v>124.67584100000001</v>
      </c>
      <c r="R7741">
        <v>129.66287600000001</v>
      </c>
      <c r="S7741" t="s">
        <v>201</v>
      </c>
      <c r="T7741" s="221">
        <v>45383.314583333333</v>
      </c>
    </row>
    <row r="7742" spans="1:20" x14ac:dyDescent="0.35">
      <c r="A7742" t="s">
        <v>114</v>
      </c>
      <c r="B7742" t="s">
        <v>4</v>
      </c>
      <c r="C7742" t="s">
        <v>97</v>
      </c>
      <c r="D7742" s="29">
        <v>45728</v>
      </c>
      <c r="E7742" s="184" t="str">
        <f t="shared" si="486"/>
        <v/>
      </c>
      <c r="F7742" s="184" t="str">
        <f t="shared" si="487"/>
        <v/>
      </c>
      <c r="G7742" s="184" t="str">
        <f t="shared" si="488"/>
        <v/>
      </c>
      <c r="H7742" s="184" t="str">
        <f t="shared" si="489"/>
        <v/>
      </c>
      <c r="L7742">
        <v>124.67584100000001</v>
      </c>
      <c r="R7742">
        <v>129.66287600000001</v>
      </c>
      <c r="S7742" t="s">
        <v>201</v>
      </c>
      <c r="T7742" s="221">
        <v>45383.314583333333</v>
      </c>
    </row>
    <row r="7743" spans="1:20" x14ac:dyDescent="0.35">
      <c r="A7743" t="s">
        <v>114</v>
      </c>
      <c r="B7743" t="s">
        <v>4</v>
      </c>
      <c r="C7743" t="s">
        <v>97</v>
      </c>
      <c r="D7743" s="29">
        <v>45729</v>
      </c>
      <c r="E7743" s="184" t="str">
        <f t="shared" si="486"/>
        <v/>
      </c>
      <c r="F7743" s="184" t="str">
        <f t="shared" si="487"/>
        <v/>
      </c>
      <c r="G7743" s="184" t="str">
        <f t="shared" si="488"/>
        <v/>
      </c>
      <c r="H7743" s="184" t="str">
        <f t="shared" si="489"/>
        <v/>
      </c>
      <c r="L7743">
        <v>124.67584100000001</v>
      </c>
      <c r="R7743">
        <v>129.66287600000001</v>
      </c>
      <c r="S7743" t="s">
        <v>201</v>
      </c>
      <c r="T7743" s="221">
        <v>45383.314583333333</v>
      </c>
    </row>
    <row r="7744" spans="1:20" x14ac:dyDescent="0.35">
      <c r="A7744" t="s">
        <v>114</v>
      </c>
      <c r="B7744" t="s">
        <v>4</v>
      </c>
      <c r="C7744" t="s">
        <v>97</v>
      </c>
      <c r="D7744" s="29">
        <v>45730</v>
      </c>
      <c r="E7744" s="184" t="str">
        <f t="shared" si="486"/>
        <v/>
      </c>
      <c r="F7744" s="184" t="str">
        <f t="shared" si="487"/>
        <v/>
      </c>
      <c r="G7744" s="184" t="str">
        <f t="shared" si="488"/>
        <v/>
      </c>
      <c r="H7744" s="184" t="str">
        <f t="shared" si="489"/>
        <v/>
      </c>
      <c r="L7744">
        <v>124.67584100000001</v>
      </c>
      <c r="R7744">
        <v>129.66287600000001</v>
      </c>
      <c r="S7744" t="s">
        <v>201</v>
      </c>
      <c r="T7744" s="221">
        <v>45383.314583333333</v>
      </c>
    </row>
    <row r="7745" spans="1:20" x14ac:dyDescent="0.35">
      <c r="A7745" t="s">
        <v>114</v>
      </c>
      <c r="B7745" t="s">
        <v>4</v>
      </c>
      <c r="C7745" t="s">
        <v>97</v>
      </c>
      <c r="D7745" s="29">
        <v>45731</v>
      </c>
      <c r="E7745" s="184" t="str">
        <f t="shared" si="486"/>
        <v/>
      </c>
      <c r="F7745" s="184" t="str">
        <f t="shared" si="487"/>
        <v/>
      </c>
      <c r="G7745" s="184" t="str">
        <f t="shared" si="488"/>
        <v/>
      </c>
      <c r="H7745" s="184" t="str">
        <f t="shared" si="489"/>
        <v/>
      </c>
      <c r="L7745">
        <v>124.67584100000001</v>
      </c>
      <c r="R7745">
        <v>129.66287600000001</v>
      </c>
      <c r="S7745" t="s">
        <v>201</v>
      </c>
      <c r="T7745" s="221">
        <v>45383.314583333333</v>
      </c>
    </row>
    <row r="7746" spans="1:20" x14ac:dyDescent="0.35">
      <c r="A7746" t="s">
        <v>114</v>
      </c>
      <c r="B7746" t="s">
        <v>4</v>
      </c>
      <c r="C7746" t="s">
        <v>97</v>
      </c>
      <c r="D7746" s="29">
        <v>45732</v>
      </c>
      <c r="E7746" s="184" t="str">
        <f t="shared" si="486"/>
        <v/>
      </c>
      <c r="F7746" s="184" t="str">
        <f t="shared" si="487"/>
        <v/>
      </c>
      <c r="G7746" s="184" t="str">
        <f t="shared" si="488"/>
        <v/>
      </c>
      <c r="H7746" s="184" t="str">
        <f t="shared" si="489"/>
        <v/>
      </c>
      <c r="L7746">
        <v>124.67584100000001</v>
      </c>
      <c r="R7746">
        <v>129.66287600000001</v>
      </c>
      <c r="S7746" t="s">
        <v>201</v>
      </c>
      <c r="T7746" s="221">
        <v>45383.314583333333</v>
      </c>
    </row>
    <row r="7747" spans="1:20" x14ac:dyDescent="0.35">
      <c r="A7747" t="s">
        <v>114</v>
      </c>
      <c r="B7747" t="s">
        <v>4</v>
      </c>
      <c r="C7747" t="s">
        <v>97</v>
      </c>
      <c r="D7747" s="29">
        <v>45733</v>
      </c>
      <c r="E7747" s="184" t="str">
        <f t="shared" si="486"/>
        <v/>
      </c>
      <c r="F7747" s="184" t="str">
        <f t="shared" si="487"/>
        <v/>
      </c>
      <c r="G7747" s="184" t="str">
        <f t="shared" si="488"/>
        <v/>
      </c>
      <c r="H7747" s="184" t="str">
        <f t="shared" si="489"/>
        <v/>
      </c>
      <c r="L7747">
        <v>124.67584100000001</v>
      </c>
      <c r="R7747">
        <v>129.66287600000001</v>
      </c>
      <c r="S7747" t="s">
        <v>201</v>
      </c>
      <c r="T7747" s="221">
        <v>45383.314583333333</v>
      </c>
    </row>
    <row r="7748" spans="1:20" x14ac:dyDescent="0.35">
      <c r="A7748" t="s">
        <v>114</v>
      </c>
      <c r="B7748" t="s">
        <v>4</v>
      </c>
      <c r="C7748" t="s">
        <v>97</v>
      </c>
      <c r="D7748" s="29">
        <v>45734</v>
      </c>
      <c r="E7748" s="184" t="str">
        <f t="shared" si="486"/>
        <v/>
      </c>
      <c r="F7748" s="184" t="str">
        <f t="shared" si="487"/>
        <v/>
      </c>
      <c r="G7748" s="184" t="str">
        <f t="shared" si="488"/>
        <v/>
      </c>
      <c r="H7748" s="184" t="str">
        <f t="shared" si="489"/>
        <v/>
      </c>
      <c r="L7748">
        <v>124.67584100000001</v>
      </c>
      <c r="R7748">
        <v>129.66287600000001</v>
      </c>
      <c r="S7748" t="s">
        <v>201</v>
      </c>
      <c r="T7748" s="221">
        <v>45383.314583333333</v>
      </c>
    </row>
    <row r="7749" spans="1:20" x14ac:dyDescent="0.35">
      <c r="A7749" t="s">
        <v>114</v>
      </c>
      <c r="B7749" t="s">
        <v>4</v>
      </c>
      <c r="C7749" t="s">
        <v>97</v>
      </c>
      <c r="D7749" s="29">
        <v>45735</v>
      </c>
      <c r="E7749" s="184" t="str">
        <f t="shared" si="486"/>
        <v/>
      </c>
      <c r="F7749" s="184" t="str">
        <f t="shared" si="487"/>
        <v/>
      </c>
      <c r="G7749" s="184" t="str">
        <f t="shared" si="488"/>
        <v/>
      </c>
      <c r="H7749" s="184" t="str">
        <f t="shared" si="489"/>
        <v/>
      </c>
      <c r="L7749">
        <v>124.67584100000001</v>
      </c>
      <c r="R7749">
        <v>129.66287600000001</v>
      </c>
      <c r="S7749" t="s">
        <v>201</v>
      </c>
      <c r="T7749" s="221">
        <v>45383.31527777778</v>
      </c>
    </row>
    <row r="7750" spans="1:20" x14ac:dyDescent="0.35">
      <c r="A7750" t="s">
        <v>114</v>
      </c>
      <c r="B7750" t="s">
        <v>4</v>
      </c>
      <c r="C7750" t="s">
        <v>97</v>
      </c>
      <c r="D7750" s="29">
        <v>45736</v>
      </c>
      <c r="E7750" s="184" t="str">
        <f t="shared" si="486"/>
        <v/>
      </c>
      <c r="F7750" s="184" t="str">
        <f t="shared" si="487"/>
        <v/>
      </c>
      <c r="G7750" s="184" t="str">
        <f t="shared" si="488"/>
        <v/>
      </c>
      <c r="H7750" s="184" t="str">
        <f t="shared" si="489"/>
        <v/>
      </c>
      <c r="L7750">
        <v>124.67584100000001</v>
      </c>
      <c r="R7750">
        <v>129.66287600000001</v>
      </c>
      <c r="S7750" t="s">
        <v>201</v>
      </c>
      <c r="T7750" s="221">
        <v>45383.31527777778</v>
      </c>
    </row>
    <row r="7751" spans="1:20" x14ac:dyDescent="0.35">
      <c r="A7751" t="s">
        <v>114</v>
      </c>
      <c r="B7751" t="s">
        <v>4</v>
      </c>
      <c r="C7751" t="s">
        <v>97</v>
      </c>
      <c r="D7751" s="29">
        <v>45737</v>
      </c>
      <c r="E7751" s="184" t="str">
        <f t="shared" si="486"/>
        <v/>
      </c>
      <c r="F7751" s="184" t="str">
        <f t="shared" si="487"/>
        <v/>
      </c>
      <c r="G7751" s="184" t="str">
        <f t="shared" si="488"/>
        <v/>
      </c>
      <c r="H7751" s="184" t="str">
        <f t="shared" si="489"/>
        <v/>
      </c>
      <c r="L7751">
        <v>124.67584100000001</v>
      </c>
      <c r="R7751">
        <v>129.66287600000001</v>
      </c>
      <c r="S7751" t="s">
        <v>201</v>
      </c>
      <c r="T7751" s="221">
        <v>45383.31527777778</v>
      </c>
    </row>
    <row r="7752" spans="1:20" x14ac:dyDescent="0.35">
      <c r="A7752" t="s">
        <v>114</v>
      </c>
      <c r="B7752" t="s">
        <v>4</v>
      </c>
      <c r="C7752" t="s">
        <v>97</v>
      </c>
      <c r="D7752" s="29">
        <v>45738</v>
      </c>
      <c r="E7752" s="184" t="str">
        <f t="shared" ref="E7752:E7815" si="490">IF(J7752="","",IF(L7752=0,0,IF(1-(J7752/L7752)&lt;0,"",1-(J7752/L7752))))</f>
        <v/>
      </c>
      <c r="F7752" s="184" t="str">
        <f t="shared" ref="F7752:F7815" si="491">IF(K7752="","",IF(L7752=0,0,IF(1-(K7752/L7752)&lt;0,"",1-(K7752/L7752))))</f>
        <v/>
      </c>
      <c r="G7752" s="184" t="str">
        <f t="shared" ref="G7752:G7815" si="492">IF(J7752="","",IF(1-(J7752/R7752)&lt;0,"",1-(J7752/R7752)))</f>
        <v/>
      </c>
      <c r="H7752" s="184" t="str">
        <f t="shared" ref="H7752:H7815" si="493">IF(K7752="","",IF(1-(K7752/R7752)&lt;0,"",1-(K7752/R7752)))</f>
        <v/>
      </c>
      <c r="L7752">
        <v>124.67584100000001</v>
      </c>
      <c r="R7752">
        <v>129.66287600000001</v>
      </c>
      <c r="S7752" t="s">
        <v>201</v>
      </c>
      <c r="T7752" s="221">
        <v>45383.31527777778</v>
      </c>
    </row>
    <row r="7753" spans="1:20" x14ac:dyDescent="0.35">
      <c r="A7753" t="s">
        <v>114</v>
      </c>
      <c r="B7753" t="s">
        <v>4</v>
      </c>
      <c r="C7753" t="s">
        <v>97</v>
      </c>
      <c r="D7753" s="29">
        <v>45739</v>
      </c>
      <c r="E7753" s="184" t="str">
        <f t="shared" si="490"/>
        <v/>
      </c>
      <c r="F7753" s="184" t="str">
        <f t="shared" si="491"/>
        <v/>
      </c>
      <c r="G7753" s="184" t="str">
        <f t="shared" si="492"/>
        <v/>
      </c>
      <c r="H7753" s="184" t="str">
        <f t="shared" si="493"/>
        <v/>
      </c>
      <c r="L7753">
        <v>124.67584100000001</v>
      </c>
      <c r="R7753">
        <v>129.66287600000001</v>
      </c>
      <c r="S7753" t="s">
        <v>201</v>
      </c>
      <c r="T7753" s="221">
        <v>45383.31527777778</v>
      </c>
    </row>
    <row r="7754" spans="1:20" x14ac:dyDescent="0.35">
      <c r="A7754" t="s">
        <v>114</v>
      </c>
      <c r="B7754" t="s">
        <v>4</v>
      </c>
      <c r="C7754" t="s">
        <v>97</v>
      </c>
      <c r="D7754" s="29">
        <v>45740</v>
      </c>
      <c r="E7754" s="184" t="str">
        <f t="shared" si="490"/>
        <v/>
      </c>
      <c r="F7754" s="184" t="str">
        <f t="shared" si="491"/>
        <v/>
      </c>
      <c r="G7754" s="184" t="str">
        <f t="shared" si="492"/>
        <v/>
      </c>
      <c r="H7754" s="184" t="str">
        <f t="shared" si="493"/>
        <v/>
      </c>
      <c r="L7754">
        <v>124.67584100000001</v>
      </c>
      <c r="R7754">
        <v>129.66287600000001</v>
      </c>
      <c r="S7754" t="s">
        <v>201</v>
      </c>
      <c r="T7754" s="221">
        <v>45383.31527777778</v>
      </c>
    </row>
    <row r="7755" spans="1:20" x14ac:dyDescent="0.35">
      <c r="A7755" t="s">
        <v>114</v>
      </c>
      <c r="B7755" t="s">
        <v>4</v>
      </c>
      <c r="C7755" t="s">
        <v>97</v>
      </c>
      <c r="D7755" s="29">
        <v>45741</v>
      </c>
      <c r="E7755" s="184" t="str">
        <f t="shared" si="490"/>
        <v/>
      </c>
      <c r="F7755" s="184" t="str">
        <f t="shared" si="491"/>
        <v/>
      </c>
      <c r="G7755" s="184" t="str">
        <f t="shared" si="492"/>
        <v/>
      </c>
      <c r="H7755" s="184" t="str">
        <f t="shared" si="493"/>
        <v/>
      </c>
      <c r="L7755">
        <v>124.67584100000001</v>
      </c>
      <c r="R7755">
        <v>129.66287600000001</v>
      </c>
      <c r="S7755" t="s">
        <v>201</v>
      </c>
      <c r="T7755" s="221">
        <v>45383.31527777778</v>
      </c>
    </row>
    <row r="7756" spans="1:20" x14ac:dyDescent="0.35">
      <c r="A7756" t="s">
        <v>114</v>
      </c>
      <c r="B7756" t="s">
        <v>4</v>
      </c>
      <c r="C7756" t="s">
        <v>97</v>
      </c>
      <c r="D7756" s="29">
        <v>45742</v>
      </c>
      <c r="E7756" s="184" t="str">
        <f t="shared" si="490"/>
        <v/>
      </c>
      <c r="F7756" s="184" t="str">
        <f t="shared" si="491"/>
        <v/>
      </c>
      <c r="G7756" s="184" t="str">
        <f t="shared" si="492"/>
        <v/>
      </c>
      <c r="H7756" s="184" t="str">
        <f t="shared" si="493"/>
        <v/>
      </c>
      <c r="L7756">
        <v>124.67584100000001</v>
      </c>
      <c r="R7756">
        <v>129.66287600000001</v>
      </c>
      <c r="S7756" t="s">
        <v>201</v>
      </c>
      <c r="T7756" s="221">
        <v>45383.31527777778</v>
      </c>
    </row>
    <row r="7757" spans="1:20" x14ac:dyDescent="0.35">
      <c r="A7757" t="s">
        <v>114</v>
      </c>
      <c r="B7757" t="s">
        <v>4</v>
      </c>
      <c r="C7757" t="s">
        <v>97</v>
      </c>
      <c r="D7757" s="29">
        <v>45743</v>
      </c>
      <c r="E7757" s="184" t="str">
        <f t="shared" si="490"/>
        <v/>
      </c>
      <c r="F7757" s="184" t="str">
        <f t="shared" si="491"/>
        <v/>
      </c>
      <c r="G7757" s="184" t="str">
        <f t="shared" si="492"/>
        <v/>
      </c>
      <c r="H7757" s="184" t="str">
        <f t="shared" si="493"/>
        <v/>
      </c>
      <c r="L7757">
        <v>124.67584100000001</v>
      </c>
      <c r="R7757">
        <v>129.66287600000001</v>
      </c>
      <c r="S7757" t="s">
        <v>201</v>
      </c>
      <c r="T7757" s="221">
        <v>45383.31527777778</v>
      </c>
    </row>
    <row r="7758" spans="1:20" x14ac:dyDescent="0.35">
      <c r="A7758" t="s">
        <v>114</v>
      </c>
      <c r="B7758" t="s">
        <v>4</v>
      </c>
      <c r="C7758" t="s">
        <v>97</v>
      </c>
      <c r="D7758" s="29">
        <v>45744</v>
      </c>
      <c r="E7758" s="184" t="str">
        <f t="shared" si="490"/>
        <v/>
      </c>
      <c r="F7758" s="184" t="str">
        <f t="shared" si="491"/>
        <v/>
      </c>
      <c r="G7758" s="184" t="str">
        <f t="shared" si="492"/>
        <v/>
      </c>
      <c r="H7758" s="184" t="str">
        <f t="shared" si="493"/>
        <v/>
      </c>
      <c r="L7758">
        <v>124.67584100000001</v>
      </c>
      <c r="R7758">
        <v>129.66287600000001</v>
      </c>
      <c r="S7758" t="s">
        <v>201</v>
      </c>
      <c r="T7758" s="221">
        <v>45383.31527777778</v>
      </c>
    </row>
    <row r="7759" spans="1:20" x14ac:dyDescent="0.35">
      <c r="A7759" t="s">
        <v>114</v>
      </c>
      <c r="B7759" t="s">
        <v>4</v>
      </c>
      <c r="C7759" t="s">
        <v>97</v>
      </c>
      <c r="D7759" s="29">
        <v>45745</v>
      </c>
      <c r="E7759" s="184" t="str">
        <f t="shared" si="490"/>
        <v/>
      </c>
      <c r="F7759" s="184" t="str">
        <f t="shared" si="491"/>
        <v/>
      </c>
      <c r="G7759" s="184" t="str">
        <f t="shared" si="492"/>
        <v/>
      </c>
      <c r="H7759" s="184" t="str">
        <f t="shared" si="493"/>
        <v/>
      </c>
      <c r="L7759">
        <v>124.67584100000001</v>
      </c>
      <c r="R7759">
        <v>129.66287600000001</v>
      </c>
      <c r="S7759" t="s">
        <v>201</v>
      </c>
      <c r="T7759" s="221">
        <v>45383.31527777778</v>
      </c>
    </row>
    <row r="7760" spans="1:20" x14ac:dyDescent="0.35">
      <c r="A7760" t="s">
        <v>114</v>
      </c>
      <c r="B7760" t="s">
        <v>4</v>
      </c>
      <c r="C7760" t="s">
        <v>97</v>
      </c>
      <c r="D7760" s="29">
        <v>45746</v>
      </c>
      <c r="E7760" s="184" t="str">
        <f t="shared" si="490"/>
        <v/>
      </c>
      <c r="F7760" s="184" t="str">
        <f t="shared" si="491"/>
        <v/>
      </c>
      <c r="G7760" s="184" t="str">
        <f t="shared" si="492"/>
        <v/>
      </c>
      <c r="H7760" s="184" t="str">
        <f t="shared" si="493"/>
        <v/>
      </c>
      <c r="L7760">
        <v>124.67584100000001</v>
      </c>
      <c r="R7760">
        <v>129.66287600000001</v>
      </c>
      <c r="S7760" t="s">
        <v>201</v>
      </c>
      <c r="T7760" s="221">
        <v>45383.31527777778</v>
      </c>
    </row>
    <row r="7761" spans="1:20" x14ac:dyDescent="0.35">
      <c r="A7761" t="s">
        <v>114</v>
      </c>
      <c r="B7761" t="s">
        <v>4</v>
      </c>
      <c r="C7761" t="s">
        <v>97</v>
      </c>
      <c r="D7761" s="29">
        <v>45747</v>
      </c>
      <c r="E7761" s="184" t="str">
        <f t="shared" si="490"/>
        <v/>
      </c>
      <c r="F7761" s="184" t="str">
        <f t="shared" si="491"/>
        <v/>
      </c>
      <c r="G7761" s="184" t="str">
        <f t="shared" si="492"/>
        <v/>
      </c>
      <c r="H7761" s="184" t="str">
        <f t="shared" si="493"/>
        <v/>
      </c>
      <c r="L7761">
        <v>124.67584100000001</v>
      </c>
      <c r="R7761">
        <v>129.66287600000001</v>
      </c>
      <c r="S7761" t="s">
        <v>201</v>
      </c>
      <c r="T7761" s="221">
        <v>45383.31527777778</v>
      </c>
    </row>
    <row r="7762" spans="1:20" x14ac:dyDescent="0.35">
      <c r="A7762" t="s">
        <v>114</v>
      </c>
      <c r="B7762" t="s">
        <v>4</v>
      </c>
      <c r="C7762" t="s">
        <v>97</v>
      </c>
      <c r="D7762" s="29">
        <v>45748</v>
      </c>
      <c r="E7762" s="184" t="str">
        <f t="shared" si="490"/>
        <v/>
      </c>
      <c r="F7762" s="184" t="str">
        <f t="shared" si="491"/>
        <v/>
      </c>
      <c r="G7762" s="184" t="str">
        <f t="shared" si="492"/>
        <v/>
      </c>
      <c r="H7762" s="184" t="str">
        <f t="shared" si="493"/>
        <v/>
      </c>
      <c r="L7762">
        <v>124.67584100000001</v>
      </c>
      <c r="R7762">
        <v>129.66287600000001</v>
      </c>
      <c r="S7762" t="s">
        <v>201</v>
      </c>
      <c r="T7762" s="221">
        <v>45413.3125</v>
      </c>
    </row>
    <row r="7763" spans="1:20" x14ac:dyDescent="0.35">
      <c r="A7763" t="s">
        <v>114</v>
      </c>
      <c r="B7763" t="s">
        <v>4</v>
      </c>
      <c r="C7763" t="s">
        <v>97</v>
      </c>
      <c r="D7763" s="29">
        <v>45749</v>
      </c>
      <c r="E7763" s="184" t="str">
        <f t="shared" si="490"/>
        <v/>
      </c>
      <c r="F7763" s="184" t="str">
        <f t="shared" si="491"/>
        <v/>
      </c>
      <c r="G7763" s="184" t="str">
        <f t="shared" si="492"/>
        <v/>
      </c>
      <c r="H7763" s="184" t="str">
        <f t="shared" si="493"/>
        <v/>
      </c>
      <c r="L7763">
        <v>124.67584100000001</v>
      </c>
      <c r="R7763">
        <v>129.66287600000001</v>
      </c>
      <c r="S7763" t="s">
        <v>201</v>
      </c>
      <c r="T7763" s="221">
        <v>45413.313194444447</v>
      </c>
    </row>
    <row r="7764" spans="1:20" x14ac:dyDescent="0.35">
      <c r="A7764" t="s">
        <v>114</v>
      </c>
      <c r="B7764" t="s">
        <v>4</v>
      </c>
      <c r="C7764" t="s">
        <v>97</v>
      </c>
      <c r="D7764" s="29">
        <v>45750</v>
      </c>
      <c r="E7764" s="184" t="str">
        <f t="shared" si="490"/>
        <v/>
      </c>
      <c r="F7764" s="184" t="str">
        <f t="shared" si="491"/>
        <v/>
      </c>
      <c r="G7764" s="184" t="str">
        <f t="shared" si="492"/>
        <v/>
      </c>
      <c r="H7764" s="184" t="str">
        <f t="shared" si="493"/>
        <v/>
      </c>
      <c r="L7764">
        <v>124.67584100000001</v>
      </c>
      <c r="R7764">
        <v>129.66287600000001</v>
      </c>
      <c r="S7764" t="s">
        <v>201</v>
      </c>
      <c r="T7764" s="221">
        <v>45413.313194444447</v>
      </c>
    </row>
    <row r="7765" spans="1:20" x14ac:dyDescent="0.35">
      <c r="A7765" t="s">
        <v>114</v>
      </c>
      <c r="B7765" t="s">
        <v>4</v>
      </c>
      <c r="C7765" t="s">
        <v>97</v>
      </c>
      <c r="D7765" s="29">
        <v>45751</v>
      </c>
      <c r="E7765" s="184" t="str">
        <f t="shared" si="490"/>
        <v/>
      </c>
      <c r="F7765" s="184" t="str">
        <f t="shared" si="491"/>
        <v/>
      </c>
      <c r="G7765" s="184" t="str">
        <f t="shared" si="492"/>
        <v/>
      </c>
      <c r="H7765" s="184" t="str">
        <f t="shared" si="493"/>
        <v/>
      </c>
      <c r="L7765">
        <v>124.67584100000001</v>
      </c>
      <c r="R7765">
        <v>129.66287600000001</v>
      </c>
      <c r="S7765" t="s">
        <v>201</v>
      </c>
      <c r="T7765" s="221">
        <v>45413.313194444447</v>
      </c>
    </row>
    <row r="7766" spans="1:20" x14ac:dyDescent="0.35">
      <c r="A7766" t="s">
        <v>114</v>
      </c>
      <c r="B7766" t="s">
        <v>4</v>
      </c>
      <c r="C7766" t="s">
        <v>97</v>
      </c>
      <c r="D7766" s="29">
        <v>45752</v>
      </c>
      <c r="E7766" s="184" t="str">
        <f t="shared" si="490"/>
        <v/>
      </c>
      <c r="F7766" s="184" t="str">
        <f t="shared" si="491"/>
        <v/>
      </c>
      <c r="G7766" s="184" t="str">
        <f t="shared" si="492"/>
        <v/>
      </c>
      <c r="H7766" s="184" t="str">
        <f t="shared" si="493"/>
        <v/>
      </c>
      <c r="L7766">
        <v>124.67584100000001</v>
      </c>
      <c r="R7766">
        <v>129.66287600000001</v>
      </c>
      <c r="S7766" t="s">
        <v>201</v>
      </c>
      <c r="T7766" s="221">
        <v>45413.313194444447</v>
      </c>
    </row>
    <row r="7767" spans="1:20" x14ac:dyDescent="0.35">
      <c r="A7767" t="s">
        <v>114</v>
      </c>
      <c r="B7767" t="s">
        <v>4</v>
      </c>
      <c r="C7767" t="s">
        <v>97</v>
      </c>
      <c r="D7767" s="29">
        <v>45753</v>
      </c>
      <c r="E7767" s="184" t="str">
        <f t="shared" si="490"/>
        <v/>
      </c>
      <c r="F7767" s="184" t="str">
        <f t="shared" si="491"/>
        <v/>
      </c>
      <c r="G7767" s="184" t="str">
        <f t="shared" si="492"/>
        <v/>
      </c>
      <c r="H7767" s="184" t="str">
        <f t="shared" si="493"/>
        <v/>
      </c>
      <c r="L7767">
        <v>124.67584100000001</v>
      </c>
      <c r="R7767">
        <v>129.66287600000001</v>
      </c>
      <c r="S7767" t="s">
        <v>201</v>
      </c>
      <c r="T7767" s="221">
        <v>45413.313194444447</v>
      </c>
    </row>
    <row r="7768" spans="1:20" x14ac:dyDescent="0.35">
      <c r="A7768" t="s">
        <v>114</v>
      </c>
      <c r="B7768" t="s">
        <v>4</v>
      </c>
      <c r="C7768" t="s">
        <v>97</v>
      </c>
      <c r="D7768" s="29">
        <v>45754</v>
      </c>
      <c r="E7768" s="184" t="str">
        <f t="shared" si="490"/>
        <v/>
      </c>
      <c r="F7768" s="184" t="str">
        <f t="shared" si="491"/>
        <v/>
      </c>
      <c r="G7768" s="184" t="str">
        <f t="shared" si="492"/>
        <v/>
      </c>
      <c r="H7768" s="184" t="str">
        <f t="shared" si="493"/>
        <v/>
      </c>
      <c r="L7768">
        <v>124.67584100000001</v>
      </c>
      <c r="R7768">
        <v>129.66287600000001</v>
      </c>
      <c r="S7768" t="s">
        <v>201</v>
      </c>
      <c r="T7768" s="221">
        <v>45413.313194444447</v>
      </c>
    </row>
    <row r="7769" spans="1:20" x14ac:dyDescent="0.35">
      <c r="A7769" t="s">
        <v>114</v>
      </c>
      <c r="B7769" t="s">
        <v>4</v>
      </c>
      <c r="C7769" t="s">
        <v>97</v>
      </c>
      <c r="D7769" s="29">
        <v>45755</v>
      </c>
      <c r="E7769" s="184" t="str">
        <f t="shared" si="490"/>
        <v/>
      </c>
      <c r="F7769" s="184" t="str">
        <f t="shared" si="491"/>
        <v/>
      </c>
      <c r="G7769" s="184" t="str">
        <f t="shared" si="492"/>
        <v/>
      </c>
      <c r="H7769" s="184" t="str">
        <f t="shared" si="493"/>
        <v/>
      </c>
      <c r="L7769">
        <v>124.67584100000001</v>
      </c>
      <c r="R7769">
        <v>129.66287600000001</v>
      </c>
      <c r="S7769" t="s">
        <v>201</v>
      </c>
      <c r="T7769" s="221">
        <v>45413.313194444447</v>
      </c>
    </row>
    <row r="7770" spans="1:20" x14ac:dyDescent="0.35">
      <c r="A7770" t="s">
        <v>114</v>
      </c>
      <c r="B7770" t="s">
        <v>4</v>
      </c>
      <c r="C7770" t="s">
        <v>97</v>
      </c>
      <c r="D7770" s="29">
        <v>45756</v>
      </c>
      <c r="E7770" s="184" t="str">
        <f t="shared" si="490"/>
        <v/>
      </c>
      <c r="F7770" s="184" t="str">
        <f t="shared" si="491"/>
        <v/>
      </c>
      <c r="G7770" s="184" t="str">
        <f t="shared" si="492"/>
        <v/>
      </c>
      <c r="H7770" s="184" t="str">
        <f t="shared" si="493"/>
        <v/>
      </c>
      <c r="L7770">
        <v>124.67584100000001</v>
      </c>
      <c r="R7770">
        <v>129.66287600000001</v>
      </c>
      <c r="S7770" t="s">
        <v>201</v>
      </c>
      <c r="T7770" s="221">
        <v>45413.313194444447</v>
      </c>
    </row>
    <row r="7771" spans="1:20" x14ac:dyDescent="0.35">
      <c r="A7771" t="s">
        <v>114</v>
      </c>
      <c r="B7771" t="s">
        <v>4</v>
      </c>
      <c r="C7771" t="s">
        <v>97</v>
      </c>
      <c r="D7771" s="29">
        <v>45757</v>
      </c>
      <c r="E7771" s="184" t="str">
        <f t="shared" si="490"/>
        <v/>
      </c>
      <c r="F7771" s="184" t="str">
        <f t="shared" si="491"/>
        <v/>
      </c>
      <c r="G7771" s="184" t="str">
        <f t="shared" si="492"/>
        <v/>
      </c>
      <c r="H7771" s="184" t="str">
        <f t="shared" si="493"/>
        <v/>
      </c>
      <c r="L7771">
        <v>124.67584100000001</v>
      </c>
      <c r="R7771">
        <v>129.66287600000001</v>
      </c>
      <c r="S7771" t="s">
        <v>201</v>
      </c>
      <c r="T7771" s="221">
        <v>45413.313194444447</v>
      </c>
    </row>
    <row r="7772" spans="1:20" x14ac:dyDescent="0.35">
      <c r="A7772" t="s">
        <v>114</v>
      </c>
      <c r="B7772" t="s">
        <v>4</v>
      </c>
      <c r="C7772" t="s">
        <v>97</v>
      </c>
      <c r="D7772" s="29">
        <v>45758</v>
      </c>
      <c r="E7772" s="184" t="str">
        <f t="shared" si="490"/>
        <v/>
      </c>
      <c r="F7772" s="184" t="str">
        <f t="shared" si="491"/>
        <v/>
      </c>
      <c r="G7772" s="184" t="str">
        <f t="shared" si="492"/>
        <v/>
      </c>
      <c r="H7772" s="184" t="str">
        <f t="shared" si="493"/>
        <v/>
      </c>
      <c r="L7772">
        <v>124.67584100000001</v>
      </c>
      <c r="R7772">
        <v>129.66287600000001</v>
      </c>
      <c r="S7772" t="s">
        <v>201</v>
      </c>
      <c r="T7772" s="221">
        <v>45413.313194444447</v>
      </c>
    </row>
    <row r="7773" spans="1:20" x14ac:dyDescent="0.35">
      <c r="A7773" t="s">
        <v>114</v>
      </c>
      <c r="B7773" t="s">
        <v>4</v>
      </c>
      <c r="C7773" t="s">
        <v>97</v>
      </c>
      <c r="D7773" s="29">
        <v>45759</v>
      </c>
      <c r="E7773" s="184" t="str">
        <f t="shared" si="490"/>
        <v/>
      </c>
      <c r="F7773" s="184" t="str">
        <f t="shared" si="491"/>
        <v/>
      </c>
      <c r="G7773" s="184" t="str">
        <f t="shared" si="492"/>
        <v/>
      </c>
      <c r="H7773" s="184" t="str">
        <f t="shared" si="493"/>
        <v/>
      </c>
      <c r="L7773">
        <v>124.67584100000001</v>
      </c>
      <c r="R7773">
        <v>129.66287600000001</v>
      </c>
      <c r="S7773" t="s">
        <v>201</v>
      </c>
      <c r="T7773" s="221">
        <v>45413.313194444447</v>
      </c>
    </row>
    <row r="7774" spans="1:20" x14ac:dyDescent="0.35">
      <c r="A7774" t="s">
        <v>114</v>
      </c>
      <c r="B7774" t="s">
        <v>4</v>
      </c>
      <c r="C7774" t="s">
        <v>97</v>
      </c>
      <c r="D7774" s="29">
        <v>45760</v>
      </c>
      <c r="E7774" s="184" t="str">
        <f t="shared" si="490"/>
        <v/>
      </c>
      <c r="F7774" s="184" t="str">
        <f t="shared" si="491"/>
        <v/>
      </c>
      <c r="G7774" s="184" t="str">
        <f t="shared" si="492"/>
        <v/>
      </c>
      <c r="H7774" s="184" t="str">
        <f t="shared" si="493"/>
        <v/>
      </c>
      <c r="L7774">
        <v>124.67584100000001</v>
      </c>
      <c r="R7774">
        <v>129.66287600000001</v>
      </c>
      <c r="S7774" t="s">
        <v>201</v>
      </c>
      <c r="T7774" s="221">
        <v>45413.313194444447</v>
      </c>
    </row>
    <row r="7775" spans="1:20" x14ac:dyDescent="0.35">
      <c r="A7775" t="s">
        <v>114</v>
      </c>
      <c r="B7775" t="s">
        <v>4</v>
      </c>
      <c r="C7775" t="s">
        <v>97</v>
      </c>
      <c r="D7775" s="29">
        <v>45761</v>
      </c>
      <c r="E7775" s="184" t="str">
        <f t="shared" si="490"/>
        <v/>
      </c>
      <c r="F7775" s="184" t="str">
        <f t="shared" si="491"/>
        <v/>
      </c>
      <c r="G7775" s="184" t="str">
        <f t="shared" si="492"/>
        <v/>
      </c>
      <c r="H7775" s="184" t="str">
        <f t="shared" si="493"/>
        <v/>
      </c>
      <c r="L7775">
        <v>124.67584100000001</v>
      </c>
      <c r="R7775">
        <v>129.66287600000001</v>
      </c>
      <c r="S7775" t="s">
        <v>201</v>
      </c>
      <c r="T7775" s="221">
        <v>45413.313194444447</v>
      </c>
    </row>
    <row r="7776" spans="1:20" x14ac:dyDescent="0.35">
      <c r="A7776" t="s">
        <v>114</v>
      </c>
      <c r="B7776" t="s">
        <v>4</v>
      </c>
      <c r="C7776" t="s">
        <v>97</v>
      </c>
      <c r="D7776" s="29">
        <v>45762</v>
      </c>
      <c r="E7776" s="184" t="str">
        <f t="shared" si="490"/>
        <v/>
      </c>
      <c r="F7776" s="184" t="str">
        <f t="shared" si="491"/>
        <v/>
      </c>
      <c r="G7776" s="184" t="str">
        <f t="shared" si="492"/>
        <v/>
      </c>
      <c r="H7776" s="184" t="str">
        <f t="shared" si="493"/>
        <v/>
      </c>
      <c r="L7776">
        <v>124.67584100000001</v>
      </c>
      <c r="R7776">
        <v>129.66287600000001</v>
      </c>
      <c r="S7776" t="s">
        <v>201</v>
      </c>
      <c r="T7776" s="221">
        <v>45413.313194444447</v>
      </c>
    </row>
    <row r="7777" spans="1:20" x14ac:dyDescent="0.35">
      <c r="A7777" t="s">
        <v>114</v>
      </c>
      <c r="B7777" t="s">
        <v>4</v>
      </c>
      <c r="C7777" t="s">
        <v>97</v>
      </c>
      <c r="D7777" s="29">
        <v>45763</v>
      </c>
      <c r="E7777" s="184" t="str">
        <f t="shared" si="490"/>
        <v/>
      </c>
      <c r="F7777" s="184" t="str">
        <f t="shared" si="491"/>
        <v/>
      </c>
      <c r="G7777" s="184" t="str">
        <f t="shared" si="492"/>
        <v/>
      </c>
      <c r="H7777" s="184" t="str">
        <f t="shared" si="493"/>
        <v/>
      </c>
      <c r="L7777">
        <v>124.67584100000001</v>
      </c>
      <c r="R7777">
        <v>129.66287600000001</v>
      </c>
      <c r="S7777" t="s">
        <v>201</v>
      </c>
      <c r="T7777" s="221">
        <v>45413.313194444447</v>
      </c>
    </row>
    <row r="7778" spans="1:20" x14ac:dyDescent="0.35">
      <c r="A7778" t="s">
        <v>114</v>
      </c>
      <c r="B7778" t="s">
        <v>4</v>
      </c>
      <c r="C7778" t="s">
        <v>97</v>
      </c>
      <c r="D7778" s="29">
        <v>45764</v>
      </c>
      <c r="E7778" s="184" t="str">
        <f t="shared" si="490"/>
        <v/>
      </c>
      <c r="F7778" s="184" t="str">
        <f t="shared" si="491"/>
        <v/>
      </c>
      <c r="G7778" s="184" t="str">
        <f t="shared" si="492"/>
        <v/>
      </c>
      <c r="H7778" s="184" t="str">
        <f t="shared" si="493"/>
        <v/>
      </c>
      <c r="L7778">
        <v>124.67584100000001</v>
      </c>
      <c r="R7778">
        <v>129.66287600000001</v>
      </c>
      <c r="S7778" t="s">
        <v>201</v>
      </c>
      <c r="T7778" s="221">
        <v>45413.313194444447</v>
      </c>
    </row>
    <row r="7779" spans="1:20" x14ac:dyDescent="0.35">
      <c r="A7779" t="s">
        <v>114</v>
      </c>
      <c r="B7779" t="s">
        <v>4</v>
      </c>
      <c r="C7779" t="s">
        <v>97</v>
      </c>
      <c r="D7779" s="29">
        <v>45765</v>
      </c>
      <c r="E7779" s="184" t="str">
        <f t="shared" si="490"/>
        <v/>
      </c>
      <c r="F7779" s="184" t="str">
        <f t="shared" si="491"/>
        <v/>
      </c>
      <c r="G7779" s="184" t="str">
        <f t="shared" si="492"/>
        <v/>
      </c>
      <c r="H7779" s="184" t="str">
        <f t="shared" si="493"/>
        <v/>
      </c>
      <c r="L7779">
        <v>124.67584100000001</v>
      </c>
      <c r="R7779">
        <v>129.66287600000001</v>
      </c>
      <c r="S7779" t="s">
        <v>201</v>
      </c>
      <c r="T7779" s="221">
        <v>45413.313194444447</v>
      </c>
    </row>
    <row r="7780" spans="1:20" x14ac:dyDescent="0.35">
      <c r="A7780" t="s">
        <v>114</v>
      </c>
      <c r="B7780" t="s">
        <v>4</v>
      </c>
      <c r="C7780" t="s">
        <v>97</v>
      </c>
      <c r="D7780" s="29">
        <v>45766</v>
      </c>
      <c r="E7780" s="184" t="str">
        <f t="shared" si="490"/>
        <v/>
      </c>
      <c r="F7780" s="184" t="str">
        <f t="shared" si="491"/>
        <v/>
      </c>
      <c r="G7780" s="184" t="str">
        <f t="shared" si="492"/>
        <v/>
      </c>
      <c r="H7780" s="184" t="str">
        <f t="shared" si="493"/>
        <v/>
      </c>
      <c r="L7780">
        <v>124.67584100000001</v>
      </c>
      <c r="R7780">
        <v>129.66287600000001</v>
      </c>
      <c r="S7780" t="s">
        <v>201</v>
      </c>
      <c r="T7780" s="221">
        <v>45413.313194444447</v>
      </c>
    </row>
    <row r="7781" spans="1:20" x14ac:dyDescent="0.35">
      <c r="A7781" t="s">
        <v>114</v>
      </c>
      <c r="B7781" t="s">
        <v>4</v>
      </c>
      <c r="C7781" t="s">
        <v>97</v>
      </c>
      <c r="D7781" s="29">
        <v>45767</v>
      </c>
      <c r="E7781" s="184" t="str">
        <f t="shared" si="490"/>
        <v/>
      </c>
      <c r="F7781" s="184" t="str">
        <f t="shared" si="491"/>
        <v/>
      </c>
      <c r="G7781" s="184" t="str">
        <f t="shared" si="492"/>
        <v/>
      </c>
      <c r="H7781" s="184" t="str">
        <f t="shared" si="493"/>
        <v/>
      </c>
      <c r="L7781">
        <v>124.67584100000001</v>
      </c>
      <c r="R7781">
        <v>129.66287600000001</v>
      </c>
      <c r="S7781" t="s">
        <v>201</v>
      </c>
      <c r="T7781" s="221">
        <v>45413.313194444447</v>
      </c>
    </row>
    <row r="7782" spans="1:20" x14ac:dyDescent="0.35">
      <c r="A7782" t="s">
        <v>114</v>
      </c>
      <c r="B7782" t="s">
        <v>4</v>
      </c>
      <c r="C7782" t="s">
        <v>97</v>
      </c>
      <c r="D7782" s="29">
        <v>45768</v>
      </c>
      <c r="E7782" s="184" t="str">
        <f t="shared" si="490"/>
        <v/>
      </c>
      <c r="F7782" s="184" t="str">
        <f t="shared" si="491"/>
        <v/>
      </c>
      <c r="G7782" s="184" t="str">
        <f t="shared" si="492"/>
        <v/>
      </c>
      <c r="H7782" s="184" t="str">
        <f t="shared" si="493"/>
        <v/>
      </c>
      <c r="L7782">
        <v>124.67584100000001</v>
      </c>
      <c r="R7782">
        <v>129.66287600000001</v>
      </c>
      <c r="S7782" t="s">
        <v>201</v>
      </c>
      <c r="T7782" s="221">
        <v>45413.313194444447</v>
      </c>
    </row>
    <row r="7783" spans="1:20" x14ac:dyDescent="0.35">
      <c r="A7783" t="s">
        <v>114</v>
      </c>
      <c r="B7783" t="s">
        <v>4</v>
      </c>
      <c r="C7783" t="s">
        <v>97</v>
      </c>
      <c r="D7783" s="29">
        <v>45769</v>
      </c>
      <c r="E7783" s="184" t="str">
        <f t="shared" si="490"/>
        <v/>
      </c>
      <c r="F7783" s="184" t="str">
        <f t="shared" si="491"/>
        <v/>
      </c>
      <c r="G7783" s="184" t="str">
        <f t="shared" si="492"/>
        <v/>
      </c>
      <c r="H7783" s="184" t="str">
        <f t="shared" si="493"/>
        <v/>
      </c>
      <c r="L7783">
        <v>124.67584100000001</v>
      </c>
      <c r="R7783">
        <v>129.66287600000001</v>
      </c>
      <c r="S7783" t="s">
        <v>201</v>
      </c>
      <c r="T7783" s="221">
        <v>45413.313194444447</v>
      </c>
    </row>
    <row r="7784" spans="1:20" x14ac:dyDescent="0.35">
      <c r="A7784" t="s">
        <v>114</v>
      </c>
      <c r="B7784" t="s">
        <v>4</v>
      </c>
      <c r="C7784" t="s">
        <v>97</v>
      </c>
      <c r="D7784" s="29">
        <v>45770</v>
      </c>
      <c r="E7784" s="184" t="str">
        <f t="shared" si="490"/>
        <v/>
      </c>
      <c r="F7784" s="184" t="str">
        <f t="shared" si="491"/>
        <v/>
      </c>
      <c r="G7784" s="184" t="str">
        <f t="shared" si="492"/>
        <v/>
      </c>
      <c r="H7784" s="184" t="str">
        <f t="shared" si="493"/>
        <v/>
      </c>
      <c r="L7784">
        <v>124.67584100000001</v>
      </c>
      <c r="R7784">
        <v>129.66287600000001</v>
      </c>
      <c r="S7784" t="s">
        <v>201</v>
      </c>
      <c r="T7784" s="221">
        <v>45413.313194444447</v>
      </c>
    </row>
    <row r="7785" spans="1:20" x14ac:dyDescent="0.35">
      <c r="A7785" t="s">
        <v>114</v>
      </c>
      <c r="B7785" t="s">
        <v>4</v>
      </c>
      <c r="C7785" t="s">
        <v>97</v>
      </c>
      <c r="D7785" s="29">
        <v>45771</v>
      </c>
      <c r="E7785" s="184" t="str">
        <f t="shared" si="490"/>
        <v/>
      </c>
      <c r="F7785" s="184" t="str">
        <f t="shared" si="491"/>
        <v/>
      </c>
      <c r="G7785" s="184" t="str">
        <f t="shared" si="492"/>
        <v/>
      </c>
      <c r="H7785" s="184" t="str">
        <f t="shared" si="493"/>
        <v/>
      </c>
      <c r="L7785">
        <v>124.67584100000001</v>
      </c>
      <c r="R7785">
        <v>129.66287600000001</v>
      </c>
      <c r="S7785" t="s">
        <v>201</v>
      </c>
      <c r="T7785" s="221">
        <v>45413.313194444447</v>
      </c>
    </row>
    <row r="7786" spans="1:20" x14ac:dyDescent="0.35">
      <c r="A7786" t="s">
        <v>114</v>
      </c>
      <c r="B7786" t="s">
        <v>4</v>
      </c>
      <c r="C7786" t="s">
        <v>97</v>
      </c>
      <c r="D7786" s="29">
        <v>45772</v>
      </c>
      <c r="E7786" s="184" t="str">
        <f t="shared" si="490"/>
        <v/>
      </c>
      <c r="F7786" s="184" t="str">
        <f t="shared" si="491"/>
        <v/>
      </c>
      <c r="G7786" s="184" t="str">
        <f t="shared" si="492"/>
        <v/>
      </c>
      <c r="H7786" s="184" t="str">
        <f t="shared" si="493"/>
        <v/>
      </c>
      <c r="L7786">
        <v>124.67584100000001</v>
      </c>
      <c r="R7786">
        <v>129.66287600000001</v>
      </c>
      <c r="S7786" t="s">
        <v>201</v>
      </c>
      <c r="T7786" s="221">
        <v>45413.313194444447</v>
      </c>
    </row>
    <row r="7787" spans="1:20" x14ac:dyDescent="0.35">
      <c r="A7787" t="s">
        <v>114</v>
      </c>
      <c r="B7787" t="s">
        <v>4</v>
      </c>
      <c r="C7787" t="s">
        <v>97</v>
      </c>
      <c r="D7787" s="29">
        <v>45773</v>
      </c>
      <c r="E7787" s="184" t="str">
        <f t="shared" si="490"/>
        <v/>
      </c>
      <c r="F7787" s="184" t="str">
        <f t="shared" si="491"/>
        <v/>
      </c>
      <c r="G7787" s="184" t="str">
        <f t="shared" si="492"/>
        <v/>
      </c>
      <c r="H7787" s="184" t="str">
        <f t="shared" si="493"/>
        <v/>
      </c>
      <c r="L7787">
        <v>124.67584100000001</v>
      </c>
      <c r="R7787">
        <v>129.66287600000001</v>
      </c>
      <c r="S7787" t="s">
        <v>201</v>
      </c>
      <c r="T7787" s="221">
        <v>45413.313194444447</v>
      </c>
    </row>
    <row r="7788" spans="1:20" x14ac:dyDescent="0.35">
      <c r="A7788" t="s">
        <v>114</v>
      </c>
      <c r="B7788" t="s">
        <v>4</v>
      </c>
      <c r="C7788" t="s">
        <v>97</v>
      </c>
      <c r="D7788" s="29">
        <v>45774</v>
      </c>
      <c r="E7788" s="184" t="str">
        <f t="shared" si="490"/>
        <v/>
      </c>
      <c r="F7788" s="184" t="str">
        <f t="shared" si="491"/>
        <v/>
      </c>
      <c r="G7788" s="184" t="str">
        <f t="shared" si="492"/>
        <v/>
      </c>
      <c r="H7788" s="184" t="str">
        <f t="shared" si="493"/>
        <v/>
      </c>
      <c r="L7788">
        <v>124.67584100000001</v>
      </c>
      <c r="R7788">
        <v>129.66287600000001</v>
      </c>
      <c r="S7788" t="s">
        <v>201</v>
      </c>
      <c r="T7788" s="221">
        <v>45413.313194444447</v>
      </c>
    </row>
    <row r="7789" spans="1:20" x14ac:dyDescent="0.35">
      <c r="A7789" t="s">
        <v>114</v>
      </c>
      <c r="B7789" t="s">
        <v>4</v>
      </c>
      <c r="C7789" t="s">
        <v>97</v>
      </c>
      <c r="D7789" s="29">
        <v>45775</v>
      </c>
      <c r="E7789" s="184" t="str">
        <f t="shared" si="490"/>
        <v/>
      </c>
      <c r="F7789" s="184" t="str">
        <f t="shared" si="491"/>
        <v/>
      </c>
      <c r="G7789" s="184" t="str">
        <f t="shared" si="492"/>
        <v/>
      </c>
      <c r="H7789" s="184" t="str">
        <f t="shared" si="493"/>
        <v/>
      </c>
      <c r="L7789">
        <v>124.67584100000001</v>
      </c>
      <c r="R7789">
        <v>129.66287600000001</v>
      </c>
      <c r="S7789" t="s">
        <v>201</v>
      </c>
      <c r="T7789" s="221">
        <v>45413.313194444447</v>
      </c>
    </row>
    <row r="7790" spans="1:20" x14ac:dyDescent="0.35">
      <c r="A7790" t="s">
        <v>114</v>
      </c>
      <c r="B7790" t="s">
        <v>4</v>
      </c>
      <c r="C7790" t="s">
        <v>97</v>
      </c>
      <c r="D7790" s="29">
        <v>45776</v>
      </c>
      <c r="E7790" s="184" t="str">
        <f t="shared" si="490"/>
        <v/>
      </c>
      <c r="F7790" s="184" t="str">
        <f t="shared" si="491"/>
        <v/>
      </c>
      <c r="G7790" s="184" t="str">
        <f t="shared" si="492"/>
        <v/>
      </c>
      <c r="H7790" s="184" t="str">
        <f t="shared" si="493"/>
        <v/>
      </c>
      <c r="L7790">
        <v>124.67584100000001</v>
      </c>
      <c r="R7790">
        <v>129.66287600000001</v>
      </c>
      <c r="S7790" t="s">
        <v>201</v>
      </c>
      <c r="T7790" s="221">
        <v>45413.313194444447</v>
      </c>
    </row>
    <row r="7791" spans="1:20" x14ac:dyDescent="0.35">
      <c r="A7791" t="s">
        <v>114</v>
      </c>
      <c r="B7791" t="s">
        <v>4</v>
      </c>
      <c r="C7791" t="s">
        <v>97</v>
      </c>
      <c r="D7791" s="29">
        <v>45777</v>
      </c>
      <c r="E7791" s="184" t="str">
        <f t="shared" si="490"/>
        <v/>
      </c>
      <c r="F7791" s="184" t="str">
        <f t="shared" si="491"/>
        <v/>
      </c>
      <c r="G7791" s="184" t="str">
        <f t="shared" si="492"/>
        <v/>
      </c>
      <c r="H7791" s="184" t="str">
        <f t="shared" si="493"/>
        <v/>
      </c>
      <c r="L7791">
        <v>124.67584100000001</v>
      </c>
      <c r="R7791">
        <v>129.66287600000001</v>
      </c>
      <c r="S7791" t="s">
        <v>201</v>
      </c>
      <c r="T7791" s="221">
        <v>45413.313194444447</v>
      </c>
    </row>
    <row r="7792" spans="1:20" x14ac:dyDescent="0.35">
      <c r="A7792" t="s">
        <v>114</v>
      </c>
      <c r="B7792" t="s">
        <v>4</v>
      </c>
      <c r="C7792" t="s">
        <v>97</v>
      </c>
      <c r="D7792" s="29">
        <v>45778</v>
      </c>
      <c r="E7792" s="184" t="str">
        <f t="shared" si="490"/>
        <v/>
      </c>
      <c r="F7792" s="184" t="str">
        <f t="shared" si="491"/>
        <v/>
      </c>
      <c r="G7792" s="184" t="str">
        <f t="shared" si="492"/>
        <v/>
      </c>
      <c r="H7792" s="184" t="str">
        <f t="shared" si="493"/>
        <v/>
      </c>
      <c r="L7792">
        <v>124.67584100000001</v>
      </c>
      <c r="R7792">
        <v>129.66287600000001</v>
      </c>
      <c r="S7792" t="s">
        <v>201</v>
      </c>
      <c r="T7792" s="221">
        <v>45444.313194444447</v>
      </c>
    </row>
    <row r="7793" spans="1:20" x14ac:dyDescent="0.35">
      <c r="A7793" t="s">
        <v>114</v>
      </c>
      <c r="B7793" t="s">
        <v>4</v>
      </c>
      <c r="C7793" t="s">
        <v>97</v>
      </c>
      <c r="D7793" s="29">
        <v>45779</v>
      </c>
      <c r="E7793" s="184" t="str">
        <f t="shared" si="490"/>
        <v/>
      </c>
      <c r="F7793" s="184" t="str">
        <f t="shared" si="491"/>
        <v/>
      </c>
      <c r="G7793" s="184" t="str">
        <f t="shared" si="492"/>
        <v/>
      </c>
      <c r="H7793" s="184" t="str">
        <f t="shared" si="493"/>
        <v/>
      </c>
      <c r="L7793">
        <v>124.67584100000001</v>
      </c>
      <c r="R7793">
        <v>129.66287600000001</v>
      </c>
      <c r="S7793" t="s">
        <v>201</v>
      </c>
      <c r="T7793" s="221">
        <v>45444.313194444447</v>
      </c>
    </row>
    <row r="7794" spans="1:20" x14ac:dyDescent="0.35">
      <c r="A7794" t="s">
        <v>114</v>
      </c>
      <c r="B7794" t="s">
        <v>4</v>
      </c>
      <c r="C7794" t="s">
        <v>97</v>
      </c>
      <c r="D7794" s="29">
        <v>45780</v>
      </c>
      <c r="E7794" s="184" t="str">
        <f t="shared" si="490"/>
        <v/>
      </c>
      <c r="F7794" s="184" t="str">
        <f t="shared" si="491"/>
        <v/>
      </c>
      <c r="G7794" s="184" t="str">
        <f t="shared" si="492"/>
        <v/>
      </c>
      <c r="H7794" s="184" t="str">
        <f t="shared" si="493"/>
        <v/>
      </c>
      <c r="L7794">
        <v>124.67584100000001</v>
      </c>
      <c r="R7794">
        <v>129.66287600000001</v>
      </c>
      <c r="S7794" t="s">
        <v>201</v>
      </c>
      <c r="T7794" s="221">
        <v>45444.313194444447</v>
      </c>
    </row>
    <row r="7795" spans="1:20" x14ac:dyDescent="0.35">
      <c r="A7795" t="s">
        <v>114</v>
      </c>
      <c r="B7795" t="s">
        <v>4</v>
      </c>
      <c r="C7795" t="s">
        <v>97</v>
      </c>
      <c r="D7795" s="29">
        <v>45781</v>
      </c>
      <c r="E7795" s="184" t="str">
        <f t="shared" si="490"/>
        <v/>
      </c>
      <c r="F7795" s="184" t="str">
        <f t="shared" si="491"/>
        <v/>
      </c>
      <c r="G7795" s="184" t="str">
        <f t="shared" si="492"/>
        <v/>
      </c>
      <c r="H7795" s="184" t="str">
        <f t="shared" si="493"/>
        <v/>
      </c>
      <c r="L7795">
        <v>124.67584100000001</v>
      </c>
      <c r="R7795">
        <v>129.66287600000001</v>
      </c>
      <c r="S7795" t="s">
        <v>201</v>
      </c>
      <c r="T7795" s="221">
        <v>45444.313194444447</v>
      </c>
    </row>
    <row r="7796" spans="1:20" x14ac:dyDescent="0.35">
      <c r="A7796" t="s">
        <v>114</v>
      </c>
      <c r="B7796" t="s">
        <v>4</v>
      </c>
      <c r="C7796" t="s">
        <v>97</v>
      </c>
      <c r="D7796" s="29">
        <v>45782</v>
      </c>
      <c r="E7796" s="184" t="str">
        <f t="shared" si="490"/>
        <v/>
      </c>
      <c r="F7796" s="184" t="str">
        <f t="shared" si="491"/>
        <v/>
      </c>
      <c r="G7796" s="184" t="str">
        <f t="shared" si="492"/>
        <v/>
      </c>
      <c r="H7796" s="184" t="str">
        <f t="shared" si="493"/>
        <v/>
      </c>
      <c r="L7796">
        <v>124.67584100000001</v>
      </c>
      <c r="R7796">
        <v>129.66287600000001</v>
      </c>
      <c r="S7796" t="s">
        <v>201</v>
      </c>
      <c r="T7796" s="221">
        <v>45444.313194444447</v>
      </c>
    </row>
    <row r="7797" spans="1:20" x14ac:dyDescent="0.35">
      <c r="A7797" t="s">
        <v>114</v>
      </c>
      <c r="B7797" t="s">
        <v>4</v>
      </c>
      <c r="C7797" t="s">
        <v>97</v>
      </c>
      <c r="D7797" s="29">
        <v>45783</v>
      </c>
      <c r="E7797" s="184" t="str">
        <f t="shared" si="490"/>
        <v/>
      </c>
      <c r="F7797" s="184" t="str">
        <f t="shared" si="491"/>
        <v/>
      </c>
      <c r="G7797" s="184" t="str">
        <f t="shared" si="492"/>
        <v/>
      </c>
      <c r="H7797" s="184" t="str">
        <f t="shared" si="493"/>
        <v/>
      </c>
      <c r="L7797">
        <v>124.67584100000001</v>
      </c>
      <c r="R7797">
        <v>129.66287600000001</v>
      </c>
      <c r="S7797" t="s">
        <v>201</v>
      </c>
      <c r="T7797" s="221">
        <v>45444.313194444447</v>
      </c>
    </row>
    <row r="7798" spans="1:20" x14ac:dyDescent="0.35">
      <c r="A7798" t="s">
        <v>114</v>
      </c>
      <c r="B7798" t="s">
        <v>4</v>
      </c>
      <c r="C7798" t="s">
        <v>97</v>
      </c>
      <c r="D7798" s="29">
        <v>45784</v>
      </c>
      <c r="E7798" s="184" t="str">
        <f t="shared" si="490"/>
        <v/>
      </c>
      <c r="F7798" s="184" t="str">
        <f t="shared" si="491"/>
        <v/>
      </c>
      <c r="G7798" s="184" t="str">
        <f t="shared" si="492"/>
        <v/>
      </c>
      <c r="H7798" s="184" t="str">
        <f t="shared" si="493"/>
        <v/>
      </c>
      <c r="L7798">
        <v>124.67584100000001</v>
      </c>
      <c r="R7798">
        <v>129.66287600000001</v>
      </c>
      <c r="S7798" t="s">
        <v>201</v>
      </c>
      <c r="T7798" s="221">
        <v>45444.313194444447</v>
      </c>
    </row>
    <row r="7799" spans="1:20" x14ac:dyDescent="0.35">
      <c r="A7799" t="s">
        <v>114</v>
      </c>
      <c r="B7799" t="s">
        <v>4</v>
      </c>
      <c r="C7799" t="s">
        <v>97</v>
      </c>
      <c r="D7799" s="29">
        <v>45785</v>
      </c>
      <c r="E7799" s="184" t="str">
        <f t="shared" si="490"/>
        <v/>
      </c>
      <c r="F7799" s="184" t="str">
        <f t="shared" si="491"/>
        <v/>
      </c>
      <c r="G7799" s="184" t="str">
        <f t="shared" si="492"/>
        <v/>
      </c>
      <c r="H7799" s="184" t="str">
        <f t="shared" si="493"/>
        <v/>
      </c>
      <c r="L7799">
        <v>124.67584100000001</v>
      </c>
      <c r="R7799">
        <v>129.66287600000001</v>
      </c>
      <c r="S7799" t="s">
        <v>201</v>
      </c>
      <c r="T7799" s="221">
        <v>45444.313194444447</v>
      </c>
    </row>
    <row r="7800" spans="1:20" x14ac:dyDescent="0.35">
      <c r="A7800" t="s">
        <v>114</v>
      </c>
      <c r="B7800" t="s">
        <v>4</v>
      </c>
      <c r="C7800" t="s">
        <v>97</v>
      </c>
      <c r="D7800" s="29">
        <v>45786</v>
      </c>
      <c r="E7800" s="184" t="str">
        <f t="shared" si="490"/>
        <v/>
      </c>
      <c r="F7800" s="184" t="str">
        <f t="shared" si="491"/>
        <v/>
      </c>
      <c r="G7800" s="184" t="str">
        <f t="shared" si="492"/>
        <v/>
      </c>
      <c r="H7800" s="184" t="str">
        <f t="shared" si="493"/>
        <v/>
      </c>
      <c r="L7800">
        <v>124.67584100000001</v>
      </c>
      <c r="R7800">
        <v>129.66287600000001</v>
      </c>
      <c r="S7800" t="s">
        <v>201</v>
      </c>
      <c r="T7800" s="221">
        <v>45444.313194444447</v>
      </c>
    </row>
    <row r="7801" spans="1:20" x14ac:dyDescent="0.35">
      <c r="A7801" t="s">
        <v>114</v>
      </c>
      <c r="B7801" t="s">
        <v>4</v>
      </c>
      <c r="C7801" t="s">
        <v>97</v>
      </c>
      <c r="D7801" s="29">
        <v>45787</v>
      </c>
      <c r="E7801" s="184" t="str">
        <f t="shared" si="490"/>
        <v/>
      </c>
      <c r="F7801" s="184" t="str">
        <f t="shared" si="491"/>
        <v/>
      </c>
      <c r="G7801" s="184" t="str">
        <f t="shared" si="492"/>
        <v/>
      </c>
      <c r="H7801" s="184" t="str">
        <f t="shared" si="493"/>
        <v/>
      </c>
      <c r="L7801">
        <v>124.67584100000001</v>
      </c>
      <c r="R7801">
        <v>129.66287600000001</v>
      </c>
      <c r="S7801" t="s">
        <v>201</v>
      </c>
      <c r="T7801" s="221">
        <v>45444.313194444447</v>
      </c>
    </row>
    <row r="7802" spans="1:20" x14ac:dyDescent="0.35">
      <c r="A7802" t="s">
        <v>114</v>
      </c>
      <c r="B7802" t="s">
        <v>4</v>
      </c>
      <c r="C7802" t="s">
        <v>97</v>
      </c>
      <c r="D7802" s="29">
        <v>45788</v>
      </c>
      <c r="E7802" s="184" t="str">
        <f t="shared" si="490"/>
        <v/>
      </c>
      <c r="F7802" s="184" t="str">
        <f t="shared" si="491"/>
        <v/>
      </c>
      <c r="G7802" s="184" t="str">
        <f t="shared" si="492"/>
        <v/>
      </c>
      <c r="H7802" s="184" t="str">
        <f t="shared" si="493"/>
        <v/>
      </c>
      <c r="L7802">
        <v>124.67584100000001</v>
      </c>
      <c r="R7802">
        <v>129.66287600000001</v>
      </c>
      <c r="S7802" t="s">
        <v>201</v>
      </c>
      <c r="T7802" s="221">
        <v>45444.313194444447</v>
      </c>
    </row>
    <row r="7803" spans="1:20" x14ac:dyDescent="0.35">
      <c r="A7803" t="s">
        <v>114</v>
      </c>
      <c r="B7803" t="s">
        <v>4</v>
      </c>
      <c r="C7803" t="s">
        <v>97</v>
      </c>
      <c r="D7803" s="29">
        <v>45789</v>
      </c>
      <c r="E7803" s="184" t="str">
        <f t="shared" si="490"/>
        <v/>
      </c>
      <c r="F7803" s="184" t="str">
        <f t="shared" si="491"/>
        <v/>
      </c>
      <c r="G7803" s="184" t="str">
        <f t="shared" si="492"/>
        <v/>
      </c>
      <c r="H7803" s="184" t="str">
        <f t="shared" si="493"/>
        <v/>
      </c>
      <c r="L7803">
        <v>124.67584100000001</v>
      </c>
      <c r="R7803">
        <v>129.66287600000001</v>
      </c>
      <c r="S7803" t="s">
        <v>201</v>
      </c>
      <c r="T7803" s="221">
        <v>45444.313194444447</v>
      </c>
    </row>
    <row r="7804" spans="1:20" x14ac:dyDescent="0.35">
      <c r="A7804" t="s">
        <v>114</v>
      </c>
      <c r="B7804" t="s">
        <v>4</v>
      </c>
      <c r="C7804" t="s">
        <v>97</v>
      </c>
      <c r="D7804" s="29">
        <v>45790</v>
      </c>
      <c r="E7804" s="184" t="str">
        <f t="shared" si="490"/>
        <v/>
      </c>
      <c r="F7804" s="184" t="str">
        <f t="shared" si="491"/>
        <v/>
      </c>
      <c r="G7804" s="184" t="str">
        <f t="shared" si="492"/>
        <v/>
      </c>
      <c r="H7804" s="184" t="str">
        <f t="shared" si="493"/>
        <v/>
      </c>
      <c r="L7804">
        <v>124.67584100000001</v>
      </c>
      <c r="R7804">
        <v>129.66287600000001</v>
      </c>
      <c r="S7804" t="s">
        <v>201</v>
      </c>
      <c r="T7804" s="221">
        <v>45444.313194444447</v>
      </c>
    </row>
    <row r="7805" spans="1:20" x14ac:dyDescent="0.35">
      <c r="A7805" t="s">
        <v>114</v>
      </c>
      <c r="B7805" t="s">
        <v>4</v>
      </c>
      <c r="C7805" t="s">
        <v>97</v>
      </c>
      <c r="D7805" s="29">
        <v>45791</v>
      </c>
      <c r="E7805" s="184" t="str">
        <f t="shared" si="490"/>
        <v/>
      </c>
      <c r="F7805" s="184" t="str">
        <f t="shared" si="491"/>
        <v/>
      </c>
      <c r="G7805" s="184" t="str">
        <f t="shared" si="492"/>
        <v/>
      </c>
      <c r="H7805" s="184" t="str">
        <f t="shared" si="493"/>
        <v/>
      </c>
      <c r="L7805">
        <v>124.67584100000001</v>
      </c>
      <c r="R7805">
        <v>129.66287600000001</v>
      </c>
      <c r="S7805" t="s">
        <v>201</v>
      </c>
      <c r="T7805" s="221">
        <v>45444.313194444447</v>
      </c>
    </row>
    <row r="7806" spans="1:20" x14ac:dyDescent="0.35">
      <c r="A7806" t="s">
        <v>114</v>
      </c>
      <c r="B7806" t="s">
        <v>4</v>
      </c>
      <c r="C7806" t="s">
        <v>97</v>
      </c>
      <c r="D7806" s="29">
        <v>45792</v>
      </c>
      <c r="E7806" s="184" t="str">
        <f t="shared" si="490"/>
        <v/>
      </c>
      <c r="F7806" s="184" t="str">
        <f t="shared" si="491"/>
        <v/>
      </c>
      <c r="G7806" s="184" t="str">
        <f t="shared" si="492"/>
        <v/>
      </c>
      <c r="H7806" s="184" t="str">
        <f t="shared" si="493"/>
        <v/>
      </c>
      <c r="L7806">
        <v>124.67584100000001</v>
      </c>
      <c r="R7806">
        <v>129.66287600000001</v>
      </c>
      <c r="S7806" t="s">
        <v>201</v>
      </c>
      <c r="T7806" s="221">
        <v>45444.313194444447</v>
      </c>
    </row>
    <row r="7807" spans="1:20" x14ac:dyDescent="0.35">
      <c r="A7807" t="s">
        <v>114</v>
      </c>
      <c r="B7807" t="s">
        <v>4</v>
      </c>
      <c r="C7807" t="s">
        <v>97</v>
      </c>
      <c r="D7807" s="29">
        <v>45793</v>
      </c>
      <c r="E7807" s="184" t="str">
        <f t="shared" si="490"/>
        <v/>
      </c>
      <c r="F7807" s="184" t="str">
        <f t="shared" si="491"/>
        <v/>
      </c>
      <c r="G7807" s="184" t="str">
        <f t="shared" si="492"/>
        <v/>
      </c>
      <c r="H7807" s="184" t="str">
        <f t="shared" si="493"/>
        <v/>
      </c>
      <c r="L7807">
        <v>124.67584100000001</v>
      </c>
      <c r="R7807">
        <v>129.66287600000001</v>
      </c>
      <c r="S7807" t="s">
        <v>201</v>
      </c>
      <c r="T7807" s="221">
        <v>45444.313194444447</v>
      </c>
    </row>
    <row r="7808" spans="1:20" x14ac:dyDescent="0.35">
      <c r="A7808" t="s">
        <v>114</v>
      </c>
      <c r="B7808" t="s">
        <v>4</v>
      </c>
      <c r="C7808" t="s">
        <v>97</v>
      </c>
      <c r="D7808" s="29">
        <v>45794</v>
      </c>
      <c r="E7808" s="184" t="str">
        <f t="shared" si="490"/>
        <v/>
      </c>
      <c r="F7808" s="184" t="str">
        <f t="shared" si="491"/>
        <v/>
      </c>
      <c r="G7808" s="184" t="str">
        <f t="shared" si="492"/>
        <v/>
      </c>
      <c r="H7808" s="184" t="str">
        <f t="shared" si="493"/>
        <v/>
      </c>
      <c r="L7808">
        <v>124.67584100000001</v>
      </c>
      <c r="R7808">
        <v>129.66287600000001</v>
      </c>
      <c r="S7808" t="s">
        <v>201</v>
      </c>
      <c r="T7808" s="221">
        <v>45444.313194444447</v>
      </c>
    </row>
    <row r="7809" spans="1:20" x14ac:dyDescent="0.35">
      <c r="A7809" t="s">
        <v>114</v>
      </c>
      <c r="B7809" t="s">
        <v>4</v>
      </c>
      <c r="C7809" t="s">
        <v>97</v>
      </c>
      <c r="D7809" s="29">
        <v>45795</v>
      </c>
      <c r="E7809" s="184" t="str">
        <f t="shared" si="490"/>
        <v/>
      </c>
      <c r="F7809" s="184" t="str">
        <f t="shared" si="491"/>
        <v/>
      </c>
      <c r="G7809" s="184" t="str">
        <f t="shared" si="492"/>
        <v/>
      </c>
      <c r="H7809" s="184" t="str">
        <f t="shared" si="493"/>
        <v/>
      </c>
      <c r="L7809">
        <v>124.67584100000001</v>
      </c>
      <c r="R7809">
        <v>129.66287600000001</v>
      </c>
      <c r="S7809" t="s">
        <v>201</v>
      </c>
      <c r="T7809" s="221">
        <v>45444.313194444447</v>
      </c>
    </row>
    <row r="7810" spans="1:20" x14ac:dyDescent="0.35">
      <c r="A7810" t="s">
        <v>114</v>
      </c>
      <c r="B7810" t="s">
        <v>4</v>
      </c>
      <c r="C7810" t="s">
        <v>97</v>
      </c>
      <c r="D7810" s="29">
        <v>45796</v>
      </c>
      <c r="E7810" s="184" t="str">
        <f t="shared" si="490"/>
        <v/>
      </c>
      <c r="F7810" s="184" t="str">
        <f t="shared" si="491"/>
        <v/>
      </c>
      <c r="G7810" s="184" t="str">
        <f t="shared" si="492"/>
        <v/>
      </c>
      <c r="H7810" s="184" t="str">
        <f t="shared" si="493"/>
        <v/>
      </c>
      <c r="L7810">
        <v>124.67584100000001</v>
      </c>
      <c r="R7810">
        <v>129.66287600000001</v>
      </c>
      <c r="S7810" t="s">
        <v>201</v>
      </c>
      <c r="T7810" s="221">
        <v>45444.313194444447</v>
      </c>
    </row>
    <row r="7811" spans="1:20" x14ac:dyDescent="0.35">
      <c r="A7811" t="s">
        <v>114</v>
      </c>
      <c r="B7811" t="s">
        <v>4</v>
      </c>
      <c r="C7811" t="s">
        <v>97</v>
      </c>
      <c r="D7811" s="29">
        <v>45797</v>
      </c>
      <c r="E7811" s="184" t="str">
        <f t="shared" si="490"/>
        <v/>
      </c>
      <c r="F7811" s="184" t="str">
        <f t="shared" si="491"/>
        <v/>
      </c>
      <c r="G7811" s="184" t="str">
        <f t="shared" si="492"/>
        <v/>
      </c>
      <c r="H7811" s="184" t="str">
        <f t="shared" si="493"/>
        <v/>
      </c>
      <c r="L7811">
        <v>124.67584100000001</v>
      </c>
      <c r="R7811">
        <v>129.66287600000001</v>
      </c>
      <c r="S7811" t="s">
        <v>201</v>
      </c>
      <c r="T7811" s="221">
        <v>45444.313194444447</v>
      </c>
    </row>
    <row r="7812" spans="1:20" x14ac:dyDescent="0.35">
      <c r="A7812" t="s">
        <v>114</v>
      </c>
      <c r="B7812" t="s">
        <v>4</v>
      </c>
      <c r="C7812" t="s">
        <v>97</v>
      </c>
      <c r="D7812" s="29">
        <v>45798</v>
      </c>
      <c r="E7812" s="184" t="str">
        <f t="shared" si="490"/>
        <v/>
      </c>
      <c r="F7812" s="184" t="str">
        <f t="shared" si="491"/>
        <v/>
      </c>
      <c r="G7812" s="184" t="str">
        <f t="shared" si="492"/>
        <v/>
      </c>
      <c r="H7812" s="184" t="str">
        <f t="shared" si="493"/>
        <v/>
      </c>
      <c r="L7812">
        <v>124.67584100000001</v>
      </c>
      <c r="R7812">
        <v>129.66287600000001</v>
      </c>
      <c r="S7812" t="s">
        <v>201</v>
      </c>
      <c r="T7812" s="221">
        <v>45444.313194444447</v>
      </c>
    </row>
    <row r="7813" spans="1:20" x14ac:dyDescent="0.35">
      <c r="A7813" t="s">
        <v>114</v>
      </c>
      <c r="B7813" t="s">
        <v>4</v>
      </c>
      <c r="C7813" t="s">
        <v>97</v>
      </c>
      <c r="D7813" s="29">
        <v>45799</v>
      </c>
      <c r="E7813" s="184" t="str">
        <f t="shared" si="490"/>
        <v/>
      </c>
      <c r="F7813" s="184" t="str">
        <f t="shared" si="491"/>
        <v/>
      </c>
      <c r="G7813" s="184" t="str">
        <f t="shared" si="492"/>
        <v/>
      </c>
      <c r="H7813" s="184" t="str">
        <f t="shared" si="493"/>
        <v/>
      </c>
      <c r="L7813">
        <v>124.67584100000001</v>
      </c>
      <c r="R7813">
        <v>129.66287600000001</v>
      </c>
      <c r="S7813" t="s">
        <v>201</v>
      </c>
      <c r="T7813" s="221">
        <v>45444.313194444447</v>
      </c>
    </row>
    <row r="7814" spans="1:20" x14ac:dyDescent="0.35">
      <c r="A7814" t="s">
        <v>114</v>
      </c>
      <c r="B7814" t="s">
        <v>4</v>
      </c>
      <c r="C7814" t="s">
        <v>97</v>
      </c>
      <c r="D7814" s="29">
        <v>45800</v>
      </c>
      <c r="E7814" s="184" t="str">
        <f t="shared" si="490"/>
        <v/>
      </c>
      <c r="F7814" s="184" t="str">
        <f t="shared" si="491"/>
        <v/>
      </c>
      <c r="G7814" s="184" t="str">
        <f t="shared" si="492"/>
        <v/>
      </c>
      <c r="H7814" s="184" t="str">
        <f t="shared" si="493"/>
        <v/>
      </c>
      <c r="L7814">
        <v>124.67584100000001</v>
      </c>
      <c r="R7814">
        <v>129.66287600000001</v>
      </c>
      <c r="S7814" t="s">
        <v>201</v>
      </c>
      <c r="T7814" s="221">
        <v>45444.313194444447</v>
      </c>
    </row>
    <row r="7815" spans="1:20" x14ac:dyDescent="0.35">
      <c r="A7815" t="s">
        <v>114</v>
      </c>
      <c r="B7815" t="s">
        <v>4</v>
      </c>
      <c r="C7815" t="s">
        <v>97</v>
      </c>
      <c r="D7815" s="29">
        <v>45801</v>
      </c>
      <c r="E7815" s="184" t="str">
        <f t="shared" si="490"/>
        <v/>
      </c>
      <c r="F7815" s="184" t="str">
        <f t="shared" si="491"/>
        <v/>
      </c>
      <c r="G7815" s="184" t="str">
        <f t="shared" si="492"/>
        <v/>
      </c>
      <c r="H7815" s="184" t="str">
        <f t="shared" si="493"/>
        <v/>
      </c>
      <c r="L7815">
        <v>124.67584100000001</v>
      </c>
      <c r="R7815">
        <v>129.66287600000001</v>
      </c>
      <c r="S7815" t="s">
        <v>201</v>
      </c>
      <c r="T7815" s="221">
        <v>45444.313194444447</v>
      </c>
    </row>
    <row r="7816" spans="1:20" x14ac:dyDescent="0.35">
      <c r="A7816" t="s">
        <v>114</v>
      </c>
      <c r="B7816" t="s">
        <v>4</v>
      </c>
      <c r="C7816" t="s">
        <v>97</v>
      </c>
      <c r="D7816" s="29">
        <v>45802</v>
      </c>
      <c r="E7816" s="184" t="str">
        <f t="shared" ref="E7816:E7879" si="494">IF(J7816="","",IF(L7816=0,0,IF(1-(J7816/L7816)&lt;0,"",1-(J7816/L7816))))</f>
        <v/>
      </c>
      <c r="F7816" s="184" t="str">
        <f t="shared" ref="F7816:F7879" si="495">IF(K7816="","",IF(L7816=0,0,IF(1-(K7816/L7816)&lt;0,"",1-(K7816/L7816))))</f>
        <v/>
      </c>
      <c r="G7816" s="184" t="str">
        <f t="shared" ref="G7816:G7879" si="496">IF(J7816="","",IF(1-(J7816/R7816)&lt;0,"",1-(J7816/R7816)))</f>
        <v/>
      </c>
      <c r="H7816" s="184" t="str">
        <f t="shared" ref="H7816:H7879" si="497">IF(K7816="","",IF(1-(K7816/R7816)&lt;0,"",1-(K7816/R7816)))</f>
        <v/>
      </c>
      <c r="L7816">
        <v>124.67584100000001</v>
      </c>
      <c r="R7816">
        <v>129.66287600000001</v>
      </c>
      <c r="S7816" t="s">
        <v>201</v>
      </c>
      <c r="T7816" s="221">
        <v>45444.313194444447</v>
      </c>
    </row>
    <row r="7817" spans="1:20" x14ac:dyDescent="0.35">
      <c r="A7817" t="s">
        <v>114</v>
      </c>
      <c r="B7817" t="s">
        <v>4</v>
      </c>
      <c r="C7817" t="s">
        <v>97</v>
      </c>
      <c r="D7817" s="29">
        <v>45803</v>
      </c>
      <c r="E7817" s="184" t="str">
        <f t="shared" si="494"/>
        <v/>
      </c>
      <c r="F7817" s="184" t="str">
        <f t="shared" si="495"/>
        <v/>
      </c>
      <c r="G7817" s="184" t="str">
        <f t="shared" si="496"/>
        <v/>
      </c>
      <c r="H7817" s="184" t="str">
        <f t="shared" si="497"/>
        <v/>
      </c>
      <c r="L7817">
        <v>124.67584100000001</v>
      </c>
      <c r="R7817">
        <v>129.66287600000001</v>
      </c>
      <c r="S7817" t="s">
        <v>201</v>
      </c>
      <c r="T7817" s="221">
        <v>45444.313194444447</v>
      </c>
    </row>
    <row r="7818" spans="1:20" x14ac:dyDescent="0.35">
      <c r="A7818" t="s">
        <v>114</v>
      </c>
      <c r="B7818" t="s">
        <v>4</v>
      </c>
      <c r="C7818" t="s">
        <v>97</v>
      </c>
      <c r="D7818" s="29">
        <v>45804</v>
      </c>
      <c r="E7818" s="184" t="str">
        <f t="shared" si="494"/>
        <v/>
      </c>
      <c r="F7818" s="184" t="str">
        <f t="shared" si="495"/>
        <v/>
      </c>
      <c r="G7818" s="184" t="str">
        <f t="shared" si="496"/>
        <v/>
      </c>
      <c r="H7818" s="184" t="str">
        <f t="shared" si="497"/>
        <v/>
      </c>
      <c r="L7818">
        <v>124.67584100000001</v>
      </c>
      <c r="R7818">
        <v>129.66287600000001</v>
      </c>
      <c r="S7818" t="s">
        <v>201</v>
      </c>
      <c r="T7818" s="221">
        <v>45444.313194444447</v>
      </c>
    </row>
    <row r="7819" spans="1:20" x14ac:dyDescent="0.35">
      <c r="A7819" t="s">
        <v>114</v>
      </c>
      <c r="B7819" t="s">
        <v>4</v>
      </c>
      <c r="C7819" t="s">
        <v>97</v>
      </c>
      <c r="D7819" s="29">
        <v>45805</v>
      </c>
      <c r="E7819" s="184" t="str">
        <f t="shared" si="494"/>
        <v/>
      </c>
      <c r="F7819" s="184" t="str">
        <f t="shared" si="495"/>
        <v/>
      </c>
      <c r="G7819" s="184" t="str">
        <f t="shared" si="496"/>
        <v/>
      </c>
      <c r="H7819" s="184" t="str">
        <f t="shared" si="497"/>
        <v/>
      </c>
      <c r="L7819">
        <v>124.67584100000001</v>
      </c>
      <c r="R7819">
        <v>129.66287600000001</v>
      </c>
      <c r="S7819" t="s">
        <v>201</v>
      </c>
      <c r="T7819" s="221">
        <v>45444.313194444447</v>
      </c>
    </row>
    <row r="7820" spans="1:20" x14ac:dyDescent="0.35">
      <c r="A7820" t="s">
        <v>114</v>
      </c>
      <c r="B7820" t="s">
        <v>4</v>
      </c>
      <c r="C7820" t="s">
        <v>97</v>
      </c>
      <c r="D7820" s="29">
        <v>45806</v>
      </c>
      <c r="E7820" s="184" t="str">
        <f t="shared" si="494"/>
        <v/>
      </c>
      <c r="F7820" s="184" t="str">
        <f t="shared" si="495"/>
        <v/>
      </c>
      <c r="G7820" s="184" t="str">
        <f t="shared" si="496"/>
        <v/>
      </c>
      <c r="H7820" s="184" t="str">
        <f t="shared" si="497"/>
        <v/>
      </c>
      <c r="L7820">
        <v>124.67584100000001</v>
      </c>
      <c r="R7820">
        <v>129.66287600000001</v>
      </c>
      <c r="S7820" t="s">
        <v>201</v>
      </c>
      <c r="T7820" s="221">
        <v>45444.313194444447</v>
      </c>
    </row>
    <row r="7821" spans="1:20" x14ac:dyDescent="0.35">
      <c r="A7821" t="s">
        <v>114</v>
      </c>
      <c r="B7821" t="s">
        <v>4</v>
      </c>
      <c r="C7821" t="s">
        <v>97</v>
      </c>
      <c r="D7821" s="29">
        <v>45807</v>
      </c>
      <c r="E7821" s="184" t="str">
        <f t="shared" si="494"/>
        <v/>
      </c>
      <c r="F7821" s="184" t="str">
        <f t="shared" si="495"/>
        <v/>
      </c>
      <c r="G7821" s="184" t="str">
        <f t="shared" si="496"/>
        <v/>
      </c>
      <c r="H7821" s="184" t="str">
        <f t="shared" si="497"/>
        <v/>
      </c>
      <c r="L7821">
        <v>124.67584100000001</v>
      </c>
      <c r="R7821">
        <v>129.66287600000001</v>
      </c>
      <c r="S7821" t="s">
        <v>201</v>
      </c>
      <c r="T7821" s="221">
        <v>45444.313194444447</v>
      </c>
    </row>
    <row r="7822" spans="1:20" x14ac:dyDescent="0.35">
      <c r="A7822" t="s">
        <v>114</v>
      </c>
      <c r="B7822" t="s">
        <v>4</v>
      </c>
      <c r="C7822" t="s">
        <v>97</v>
      </c>
      <c r="D7822" s="29">
        <v>45808</v>
      </c>
      <c r="E7822" s="184" t="str">
        <f t="shared" si="494"/>
        <v/>
      </c>
      <c r="F7822" s="184" t="str">
        <f t="shared" si="495"/>
        <v/>
      </c>
      <c r="G7822" s="184" t="str">
        <f t="shared" si="496"/>
        <v/>
      </c>
      <c r="H7822" s="184" t="str">
        <f t="shared" si="497"/>
        <v/>
      </c>
      <c r="L7822">
        <v>124.67584100000001</v>
      </c>
      <c r="R7822">
        <v>129.66287600000001</v>
      </c>
      <c r="S7822" t="s">
        <v>201</v>
      </c>
      <c r="T7822" s="221">
        <v>45444.313194444447</v>
      </c>
    </row>
    <row r="7823" spans="1:20" x14ac:dyDescent="0.35">
      <c r="A7823" t="s">
        <v>114</v>
      </c>
      <c r="B7823" t="s">
        <v>4</v>
      </c>
      <c r="C7823" t="s">
        <v>97</v>
      </c>
      <c r="D7823" s="29">
        <v>45809</v>
      </c>
      <c r="E7823" s="184" t="str">
        <f t="shared" si="494"/>
        <v/>
      </c>
      <c r="F7823" s="184" t="str">
        <f t="shared" si="495"/>
        <v/>
      </c>
      <c r="G7823" s="184" t="str">
        <f t="shared" si="496"/>
        <v/>
      </c>
      <c r="H7823" s="184" t="str">
        <f t="shared" si="497"/>
        <v/>
      </c>
      <c r="L7823">
        <v>124.67584100000001</v>
      </c>
      <c r="R7823">
        <v>129.66287600000001</v>
      </c>
      <c r="S7823" t="s">
        <v>201</v>
      </c>
      <c r="T7823" s="221">
        <v>45474.313194444447</v>
      </c>
    </row>
    <row r="7824" spans="1:20" x14ac:dyDescent="0.35">
      <c r="A7824" t="s">
        <v>114</v>
      </c>
      <c r="B7824" t="s">
        <v>4</v>
      </c>
      <c r="C7824" t="s">
        <v>97</v>
      </c>
      <c r="D7824" s="29">
        <v>45810</v>
      </c>
      <c r="E7824" s="184" t="str">
        <f t="shared" si="494"/>
        <v/>
      </c>
      <c r="F7824" s="184" t="str">
        <f t="shared" si="495"/>
        <v/>
      </c>
      <c r="G7824" s="184" t="str">
        <f t="shared" si="496"/>
        <v/>
      </c>
      <c r="H7824" s="184" t="str">
        <f t="shared" si="497"/>
        <v/>
      </c>
      <c r="L7824">
        <v>124.67584100000001</v>
      </c>
      <c r="R7824">
        <v>129.66287600000001</v>
      </c>
      <c r="S7824" t="s">
        <v>201</v>
      </c>
      <c r="T7824" s="221">
        <v>45474.313194444447</v>
      </c>
    </row>
    <row r="7825" spans="1:20" x14ac:dyDescent="0.35">
      <c r="A7825" t="s">
        <v>114</v>
      </c>
      <c r="B7825" t="s">
        <v>4</v>
      </c>
      <c r="C7825" t="s">
        <v>97</v>
      </c>
      <c r="D7825" s="29">
        <v>45811</v>
      </c>
      <c r="E7825" s="184" t="str">
        <f t="shared" si="494"/>
        <v/>
      </c>
      <c r="F7825" s="184" t="str">
        <f t="shared" si="495"/>
        <v/>
      </c>
      <c r="G7825" s="184" t="str">
        <f t="shared" si="496"/>
        <v/>
      </c>
      <c r="H7825" s="184" t="str">
        <f t="shared" si="497"/>
        <v/>
      </c>
      <c r="L7825">
        <v>124.67584100000001</v>
      </c>
      <c r="R7825">
        <v>129.66287600000001</v>
      </c>
      <c r="S7825" t="s">
        <v>201</v>
      </c>
      <c r="T7825" s="221">
        <v>45474.313194444447</v>
      </c>
    </row>
    <row r="7826" spans="1:20" x14ac:dyDescent="0.35">
      <c r="A7826" t="s">
        <v>114</v>
      </c>
      <c r="B7826" t="s">
        <v>4</v>
      </c>
      <c r="C7826" t="s">
        <v>97</v>
      </c>
      <c r="D7826" s="29">
        <v>45812</v>
      </c>
      <c r="E7826" s="184" t="str">
        <f t="shared" si="494"/>
        <v/>
      </c>
      <c r="F7826" s="184" t="str">
        <f t="shared" si="495"/>
        <v/>
      </c>
      <c r="G7826" s="184" t="str">
        <f t="shared" si="496"/>
        <v/>
      </c>
      <c r="H7826" s="184" t="str">
        <f t="shared" si="497"/>
        <v/>
      </c>
      <c r="L7826">
        <v>124.67584100000001</v>
      </c>
      <c r="R7826">
        <v>129.66287600000001</v>
      </c>
      <c r="S7826" t="s">
        <v>201</v>
      </c>
      <c r="T7826" s="221">
        <v>45474.313194444447</v>
      </c>
    </row>
    <row r="7827" spans="1:20" x14ac:dyDescent="0.35">
      <c r="A7827" t="s">
        <v>114</v>
      </c>
      <c r="B7827" t="s">
        <v>4</v>
      </c>
      <c r="C7827" t="s">
        <v>97</v>
      </c>
      <c r="D7827" s="29">
        <v>45813</v>
      </c>
      <c r="E7827" s="184" t="str">
        <f t="shared" si="494"/>
        <v/>
      </c>
      <c r="F7827" s="184" t="str">
        <f t="shared" si="495"/>
        <v/>
      </c>
      <c r="G7827" s="184" t="str">
        <f t="shared" si="496"/>
        <v/>
      </c>
      <c r="H7827" s="184" t="str">
        <f t="shared" si="497"/>
        <v/>
      </c>
      <c r="L7827">
        <v>124.67584100000001</v>
      </c>
      <c r="R7827">
        <v>129.66287600000001</v>
      </c>
      <c r="S7827" t="s">
        <v>201</v>
      </c>
      <c r="T7827" s="221">
        <v>45474.313194444447</v>
      </c>
    </row>
    <row r="7828" spans="1:20" x14ac:dyDescent="0.35">
      <c r="A7828" t="s">
        <v>114</v>
      </c>
      <c r="B7828" t="s">
        <v>4</v>
      </c>
      <c r="C7828" t="s">
        <v>97</v>
      </c>
      <c r="D7828" s="29">
        <v>45814</v>
      </c>
      <c r="E7828" s="184" t="str">
        <f t="shared" si="494"/>
        <v/>
      </c>
      <c r="F7828" s="184" t="str">
        <f t="shared" si="495"/>
        <v/>
      </c>
      <c r="G7828" s="184" t="str">
        <f t="shared" si="496"/>
        <v/>
      </c>
      <c r="H7828" s="184" t="str">
        <f t="shared" si="497"/>
        <v/>
      </c>
      <c r="L7828">
        <v>124.67584100000001</v>
      </c>
      <c r="R7828">
        <v>129.66287600000001</v>
      </c>
      <c r="S7828" t="s">
        <v>201</v>
      </c>
      <c r="T7828" s="221">
        <v>45474.313194444447</v>
      </c>
    </row>
    <row r="7829" spans="1:20" x14ac:dyDescent="0.35">
      <c r="A7829" t="s">
        <v>114</v>
      </c>
      <c r="B7829" t="s">
        <v>4</v>
      </c>
      <c r="C7829" t="s">
        <v>97</v>
      </c>
      <c r="D7829" s="29">
        <v>45815</v>
      </c>
      <c r="E7829" s="184" t="str">
        <f t="shared" si="494"/>
        <v/>
      </c>
      <c r="F7829" s="184" t="str">
        <f t="shared" si="495"/>
        <v/>
      </c>
      <c r="G7829" s="184" t="str">
        <f t="shared" si="496"/>
        <v/>
      </c>
      <c r="H7829" s="184" t="str">
        <f t="shared" si="497"/>
        <v/>
      </c>
      <c r="L7829">
        <v>124.67584100000001</v>
      </c>
      <c r="R7829">
        <v>129.66287600000001</v>
      </c>
      <c r="S7829" t="s">
        <v>201</v>
      </c>
      <c r="T7829" s="221">
        <v>45474.313194444447</v>
      </c>
    </row>
    <row r="7830" spans="1:20" x14ac:dyDescent="0.35">
      <c r="A7830" t="s">
        <v>114</v>
      </c>
      <c r="B7830" t="s">
        <v>4</v>
      </c>
      <c r="C7830" t="s">
        <v>97</v>
      </c>
      <c r="D7830" s="29">
        <v>45816</v>
      </c>
      <c r="E7830" s="184" t="str">
        <f t="shared" si="494"/>
        <v/>
      </c>
      <c r="F7830" s="184" t="str">
        <f t="shared" si="495"/>
        <v/>
      </c>
      <c r="G7830" s="184" t="str">
        <f t="shared" si="496"/>
        <v/>
      </c>
      <c r="H7830" s="184" t="str">
        <f t="shared" si="497"/>
        <v/>
      </c>
      <c r="L7830">
        <v>124.67584100000001</v>
      </c>
      <c r="R7830">
        <v>129.66287600000001</v>
      </c>
      <c r="S7830" t="s">
        <v>201</v>
      </c>
      <c r="T7830" s="221">
        <v>45474.313194444447</v>
      </c>
    </row>
    <row r="7831" spans="1:20" x14ac:dyDescent="0.35">
      <c r="A7831" t="s">
        <v>114</v>
      </c>
      <c r="B7831" t="s">
        <v>4</v>
      </c>
      <c r="C7831" t="s">
        <v>97</v>
      </c>
      <c r="D7831" s="29">
        <v>45817</v>
      </c>
      <c r="E7831" s="184" t="str">
        <f t="shared" si="494"/>
        <v/>
      </c>
      <c r="F7831" s="184" t="str">
        <f t="shared" si="495"/>
        <v/>
      </c>
      <c r="G7831" s="184" t="str">
        <f t="shared" si="496"/>
        <v/>
      </c>
      <c r="H7831" s="184" t="str">
        <f t="shared" si="497"/>
        <v/>
      </c>
      <c r="L7831">
        <v>124.67584100000001</v>
      </c>
      <c r="R7831">
        <v>129.66287600000001</v>
      </c>
      <c r="S7831" t="s">
        <v>201</v>
      </c>
      <c r="T7831" s="221">
        <v>45474.313194444447</v>
      </c>
    </row>
    <row r="7832" spans="1:20" x14ac:dyDescent="0.35">
      <c r="A7832" t="s">
        <v>114</v>
      </c>
      <c r="B7832" t="s">
        <v>4</v>
      </c>
      <c r="C7832" t="s">
        <v>97</v>
      </c>
      <c r="D7832" s="29">
        <v>45818</v>
      </c>
      <c r="E7832" s="184" t="str">
        <f t="shared" si="494"/>
        <v/>
      </c>
      <c r="F7832" s="184" t="str">
        <f t="shared" si="495"/>
        <v/>
      </c>
      <c r="G7832" s="184" t="str">
        <f t="shared" si="496"/>
        <v/>
      </c>
      <c r="H7832" s="184" t="str">
        <f t="shared" si="497"/>
        <v/>
      </c>
      <c r="L7832">
        <v>124.67584100000001</v>
      </c>
      <c r="R7832">
        <v>129.66287600000001</v>
      </c>
      <c r="S7832" t="s">
        <v>201</v>
      </c>
      <c r="T7832" s="221">
        <v>45474.313194444447</v>
      </c>
    </row>
    <row r="7833" spans="1:20" x14ac:dyDescent="0.35">
      <c r="A7833" t="s">
        <v>114</v>
      </c>
      <c r="B7833" t="s">
        <v>4</v>
      </c>
      <c r="C7833" t="s">
        <v>97</v>
      </c>
      <c r="D7833" s="29">
        <v>45819</v>
      </c>
      <c r="E7833" s="184" t="str">
        <f t="shared" si="494"/>
        <v/>
      </c>
      <c r="F7833" s="184" t="str">
        <f t="shared" si="495"/>
        <v/>
      </c>
      <c r="G7833" s="184" t="str">
        <f t="shared" si="496"/>
        <v/>
      </c>
      <c r="H7833" s="184" t="str">
        <f t="shared" si="497"/>
        <v/>
      </c>
      <c r="L7833">
        <v>124.67584100000001</v>
      </c>
      <c r="R7833">
        <v>129.66287600000001</v>
      </c>
      <c r="S7833" t="s">
        <v>201</v>
      </c>
      <c r="T7833" s="221">
        <v>45474.313194444447</v>
      </c>
    </row>
    <row r="7834" spans="1:20" x14ac:dyDescent="0.35">
      <c r="A7834" t="s">
        <v>114</v>
      </c>
      <c r="B7834" t="s">
        <v>4</v>
      </c>
      <c r="C7834" t="s">
        <v>97</v>
      </c>
      <c r="D7834" s="29">
        <v>45820</v>
      </c>
      <c r="E7834" s="184" t="str">
        <f t="shared" si="494"/>
        <v/>
      </c>
      <c r="F7834" s="184" t="str">
        <f t="shared" si="495"/>
        <v/>
      </c>
      <c r="G7834" s="184" t="str">
        <f t="shared" si="496"/>
        <v/>
      </c>
      <c r="H7834" s="184" t="str">
        <f t="shared" si="497"/>
        <v/>
      </c>
      <c r="L7834">
        <v>124.67584100000001</v>
      </c>
      <c r="R7834">
        <v>129.66287600000001</v>
      </c>
      <c r="S7834" t="s">
        <v>201</v>
      </c>
      <c r="T7834" s="221">
        <v>45474.313194444447</v>
      </c>
    </row>
    <row r="7835" spans="1:20" x14ac:dyDescent="0.35">
      <c r="A7835" t="s">
        <v>114</v>
      </c>
      <c r="B7835" t="s">
        <v>4</v>
      </c>
      <c r="C7835" t="s">
        <v>97</v>
      </c>
      <c r="D7835" s="29">
        <v>45821</v>
      </c>
      <c r="E7835" s="184" t="str">
        <f t="shared" si="494"/>
        <v/>
      </c>
      <c r="F7835" s="184" t="str">
        <f t="shared" si="495"/>
        <v/>
      </c>
      <c r="G7835" s="184" t="str">
        <f t="shared" si="496"/>
        <v/>
      </c>
      <c r="H7835" s="184" t="str">
        <f t="shared" si="497"/>
        <v/>
      </c>
      <c r="L7835">
        <v>124.67584100000001</v>
      </c>
      <c r="R7835">
        <v>129.66287600000001</v>
      </c>
      <c r="S7835" t="s">
        <v>201</v>
      </c>
      <c r="T7835" s="221">
        <v>45474.313194444447</v>
      </c>
    </row>
    <row r="7836" spans="1:20" x14ac:dyDescent="0.35">
      <c r="A7836" t="s">
        <v>114</v>
      </c>
      <c r="B7836" t="s">
        <v>4</v>
      </c>
      <c r="C7836" t="s">
        <v>97</v>
      </c>
      <c r="D7836" s="29">
        <v>45822</v>
      </c>
      <c r="E7836" s="184" t="str">
        <f t="shared" si="494"/>
        <v/>
      </c>
      <c r="F7836" s="184" t="str">
        <f t="shared" si="495"/>
        <v/>
      </c>
      <c r="G7836" s="184" t="str">
        <f t="shared" si="496"/>
        <v/>
      </c>
      <c r="H7836" s="184" t="str">
        <f t="shared" si="497"/>
        <v/>
      </c>
      <c r="L7836">
        <v>124.67584100000001</v>
      </c>
      <c r="R7836">
        <v>129.66287600000001</v>
      </c>
      <c r="S7836" t="s">
        <v>201</v>
      </c>
      <c r="T7836" s="221">
        <v>45474.313194444447</v>
      </c>
    </row>
    <row r="7837" spans="1:20" x14ac:dyDescent="0.35">
      <c r="A7837" t="s">
        <v>114</v>
      </c>
      <c r="B7837" t="s">
        <v>4</v>
      </c>
      <c r="C7837" t="s">
        <v>97</v>
      </c>
      <c r="D7837" s="29">
        <v>45823</v>
      </c>
      <c r="E7837" s="184" t="str">
        <f t="shared" si="494"/>
        <v/>
      </c>
      <c r="F7837" s="184" t="str">
        <f t="shared" si="495"/>
        <v/>
      </c>
      <c r="G7837" s="184" t="str">
        <f t="shared" si="496"/>
        <v/>
      </c>
      <c r="H7837" s="184" t="str">
        <f t="shared" si="497"/>
        <v/>
      </c>
      <c r="L7837">
        <v>124.67584100000001</v>
      </c>
      <c r="R7837">
        <v>129.66287600000001</v>
      </c>
      <c r="S7837" t="s">
        <v>201</v>
      </c>
      <c r="T7837" s="221">
        <v>45474.313194444447</v>
      </c>
    </row>
    <row r="7838" spans="1:20" x14ac:dyDescent="0.35">
      <c r="A7838" t="s">
        <v>114</v>
      </c>
      <c r="B7838" t="s">
        <v>4</v>
      </c>
      <c r="C7838" t="s">
        <v>97</v>
      </c>
      <c r="D7838" s="29">
        <v>45824</v>
      </c>
      <c r="E7838" s="184" t="str">
        <f t="shared" si="494"/>
        <v/>
      </c>
      <c r="F7838" s="184" t="str">
        <f t="shared" si="495"/>
        <v/>
      </c>
      <c r="G7838" s="184" t="str">
        <f t="shared" si="496"/>
        <v/>
      </c>
      <c r="H7838" s="184" t="str">
        <f t="shared" si="497"/>
        <v/>
      </c>
      <c r="L7838">
        <v>124.67584100000001</v>
      </c>
      <c r="R7838">
        <v>129.66287600000001</v>
      </c>
      <c r="S7838" t="s">
        <v>201</v>
      </c>
      <c r="T7838" s="221">
        <v>45474.313194444447</v>
      </c>
    </row>
    <row r="7839" spans="1:20" x14ac:dyDescent="0.35">
      <c r="A7839" t="s">
        <v>114</v>
      </c>
      <c r="B7839" t="s">
        <v>4</v>
      </c>
      <c r="C7839" t="s">
        <v>97</v>
      </c>
      <c r="D7839" s="29">
        <v>45825</v>
      </c>
      <c r="E7839" s="184" t="str">
        <f t="shared" si="494"/>
        <v/>
      </c>
      <c r="F7839" s="184" t="str">
        <f t="shared" si="495"/>
        <v/>
      </c>
      <c r="G7839" s="184" t="str">
        <f t="shared" si="496"/>
        <v/>
      </c>
      <c r="H7839" s="184" t="str">
        <f t="shared" si="497"/>
        <v/>
      </c>
      <c r="L7839">
        <v>124.67584100000001</v>
      </c>
      <c r="R7839">
        <v>129.66287600000001</v>
      </c>
      <c r="S7839" t="s">
        <v>201</v>
      </c>
      <c r="T7839" s="221">
        <v>45474.313194444447</v>
      </c>
    </row>
    <row r="7840" spans="1:20" x14ac:dyDescent="0.35">
      <c r="A7840" t="s">
        <v>114</v>
      </c>
      <c r="B7840" t="s">
        <v>4</v>
      </c>
      <c r="C7840" t="s">
        <v>97</v>
      </c>
      <c r="D7840" s="29">
        <v>45826</v>
      </c>
      <c r="E7840" s="184" t="str">
        <f t="shared" si="494"/>
        <v/>
      </c>
      <c r="F7840" s="184" t="str">
        <f t="shared" si="495"/>
        <v/>
      </c>
      <c r="G7840" s="184" t="str">
        <f t="shared" si="496"/>
        <v/>
      </c>
      <c r="H7840" s="184" t="str">
        <f t="shared" si="497"/>
        <v/>
      </c>
      <c r="L7840">
        <v>124.67584100000001</v>
      </c>
      <c r="R7840">
        <v>129.66287600000001</v>
      </c>
      <c r="S7840" t="s">
        <v>201</v>
      </c>
      <c r="T7840" s="221">
        <v>45474.313194444447</v>
      </c>
    </row>
    <row r="7841" spans="1:20" x14ac:dyDescent="0.35">
      <c r="A7841" t="s">
        <v>114</v>
      </c>
      <c r="B7841" t="s">
        <v>4</v>
      </c>
      <c r="C7841" t="s">
        <v>97</v>
      </c>
      <c r="D7841" s="29">
        <v>45827</v>
      </c>
      <c r="E7841" s="184" t="str">
        <f t="shared" si="494"/>
        <v/>
      </c>
      <c r="F7841" s="184" t="str">
        <f t="shared" si="495"/>
        <v/>
      </c>
      <c r="G7841" s="184" t="str">
        <f t="shared" si="496"/>
        <v/>
      </c>
      <c r="H7841" s="184" t="str">
        <f t="shared" si="497"/>
        <v/>
      </c>
      <c r="L7841">
        <v>124.67584100000001</v>
      </c>
      <c r="R7841">
        <v>129.66287600000001</v>
      </c>
      <c r="S7841" t="s">
        <v>201</v>
      </c>
      <c r="T7841" s="221">
        <v>45474.313194444447</v>
      </c>
    </row>
    <row r="7842" spans="1:20" x14ac:dyDescent="0.35">
      <c r="A7842" t="s">
        <v>114</v>
      </c>
      <c r="B7842" t="s">
        <v>4</v>
      </c>
      <c r="C7842" t="s">
        <v>97</v>
      </c>
      <c r="D7842" s="29">
        <v>45828</v>
      </c>
      <c r="E7842" s="184" t="str">
        <f t="shared" si="494"/>
        <v/>
      </c>
      <c r="F7842" s="184" t="str">
        <f t="shared" si="495"/>
        <v/>
      </c>
      <c r="G7842" s="184" t="str">
        <f t="shared" si="496"/>
        <v/>
      </c>
      <c r="H7842" s="184" t="str">
        <f t="shared" si="497"/>
        <v/>
      </c>
      <c r="L7842">
        <v>124.67584100000001</v>
      </c>
      <c r="R7842">
        <v>129.66287600000001</v>
      </c>
      <c r="S7842" t="s">
        <v>201</v>
      </c>
      <c r="T7842" s="221">
        <v>45474.313194444447</v>
      </c>
    </row>
    <row r="7843" spans="1:20" x14ac:dyDescent="0.35">
      <c r="A7843" t="s">
        <v>114</v>
      </c>
      <c r="B7843" t="s">
        <v>4</v>
      </c>
      <c r="C7843" t="s">
        <v>97</v>
      </c>
      <c r="D7843" s="29">
        <v>45829</v>
      </c>
      <c r="E7843" s="184" t="str">
        <f t="shared" si="494"/>
        <v/>
      </c>
      <c r="F7843" s="184" t="str">
        <f t="shared" si="495"/>
        <v/>
      </c>
      <c r="G7843" s="184" t="str">
        <f t="shared" si="496"/>
        <v/>
      </c>
      <c r="H7843" s="184" t="str">
        <f t="shared" si="497"/>
        <v/>
      </c>
      <c r="L7843">
        <v>124.67584100000001</v>
      </c>
      <c r="R7843">
        <v>129.66287600000001</v>
      </c>
      <c r="S7843" t="s">
        <v>201</v>
      </c>
      <c r="T7843" s="221">
        <v>45474.313194444447</v>
      </c>
    </row>
    <row r="7844" spans="1:20" x14ac:dyDescent="0.35">
      <c r="A7844" t="s">
        <v>114</v>
      </c>
      <c r="B7844" t="s">
        <v>4</v>
      </c>
      <c r="C7844" t="s">
        <v>97</v>
      </c>
      <c r="D7844" s="29">
        <v>45830</v>
      </c>
      <c r="E7844" s="184" t="str">
        <f t="shared" si="494"/>
        <v/>
      </c>
      <c r="F7844" s="184" t="str">
        <f t="shared" si="495"/>
        <v/>
      </c>
      <c r="G7844" s="184" t="str">
        <f t="shared" si="496"/>
        <v/>
      </c>
      <c r="H7844" s="184" t="str">
        <f t="shared" si="497"/>
        <v/>
      </c>
      <c r="L7844">
        <v>124.67584100000001</v>
      </c>
      <c r="R7844">
        <v>129.66287600000001</v>
      </c>
      <c r="S7844" t="s">
        <v>201</v>
      </c>
      <c r="T7844" s="221">
        <v>45474.313194444447</v>
      </c>
    </row>
    <row r="7845" spans="1:20" x14ac:dyDescent="0.35">
      <c r="A7845" t="s">
        <v>114</v>
      </c>
      <c r="B7845" t="s">
        <v>4</v>
      </c>
      <c r="C7845" t="s">
        <v>97</v>
      </c>
      <c r="D7845" s="29">
        <v>45831</v>
      </c>
      <c r="E7845" s="184" t="str">
        <f t="shared" si="494"/>
        <v/>
      </c>
      <c r="F7845" s="184" t="str">
        <f t="shared" si="495"/>
        <v/>
      </c>
      <c r="G7845" s="184" t="str">
        <f t="shared" si="496"/>
        <v/>
      </c>
      <c r="H7845" s="184" t="str">
        <f t="shared" si="497"/>
        <v/>
      </c>
      <c r="L7845">
        <v>124.67584100000001</v>
      </c>
      <c r="R7845">
        <v>129.66287600000001</v>
      </c>
      <c r="S7845" t="s">
        <v>201</v>
      </c>
      <c r="T7845" s="221">
        <v>45474.313194444447</v>
      </c>
    </row>
    <row r="7846" spans="1:20" x14ac:dyDescent="0.35">
      <c r="A7846" t="s">
        <v>114</v>
      </c>
      <c r="B7846" t="s">
        <v>4</v>
      </c>
      <c r="C7846" t="s">
        <v>97</v>
      </c>
      <c r="D7846" s="29">
        <v>45832</v>
      </c>
      <c r="E7846" s="184" t="str">
        <f t="shared" si="494"/>
        <v/>
      </c>
      <c r="F7846" s="184" t="str">
        <f t="shared" si="495"/>
        <v/>
      </c>
      <c r="G7846" s="184" t="str">
        <f t="shared" si="496"/>
        <v/>
      </c>
      <c r="H7846" s="184" t="str">
        <f t="shared" si="497"/>
        <v/>
      </c>
      <c r="L7846">
        <v>124.67584100000001</v>
      </c>
      <c r="R7846">
        <v>129.66287600000001</v>
      </c>
      <c r="S7846" t="s">
        <v>201</v>
      </c>
      <c r="T7846" s="221">
        <v>45474.313194444447</v>
      </c>
    </row>
    <row r="7847" spans="1:20" x14ac:dyDescent="0.35">
      <c r="A7847" t="s">
        <v>114</v>
      </c>
      <c r="B7847" t="s">
        <v>4</v>
      </c>
      <c r="C7847" t="s">
        <v>97</v>
      </c>
      <c r="D7847" s="29">
        <v>45833</v>
      </c>
      <c r="E7847" s="184" t="str">
        <f t="shared" si="494"/>
        <v/>
      </c>
      <c r="F7847" s="184" t="str">
        <f t="shared" si="495"/>
        <v/>
      </c>
      <c r="G7847" s="184" t="str">
        <f t="shared" si="496"/>
        <v/>
      </c>
      <c r="H7847" s="184" t="str">
        <f t="shared" si="497"/>
        <v/>
      </c>
      <c r="L7847">
        <v>124.67584100000001</v>
      </c>
      <c r="R7847">
        <v>129.66287600000001</v>
      </c>
      <c r="S7847" t="s">
        <v>201</v>
      </c>
      <c r="T7847" s="221">
        <v>45474.313194444447</v>
      </c>
    </row>
    <row r="7848" spans="1:20" x14ac:dyDescent="0.35">
      <c r="A7848" t="s">
        <v>114</v>
      </c>
      <c r="B7848" t="s">
        <v>4</v>
      </c>
      <c r="C7848" t="s">
        <v>97</v>
      </c>
      <c r="D7848" s="29">
        <v>45834</v>
      </c>
      <c r="E7848" s="184" t="str">
        <f t="shared" si="494"/>
        <v/>
      </c>
      <c r="F7848" s="184" t="str">
        <f t="shared" si="495"/>
        <v/>
      </c>
      <c r="G7848" s="184" t="str">
        <f t="shared" si="496"/>
        <v/>
      </c>
      <c r="H7848" s="184" t="str">
        <f t="shared" si="497"/>
        <v/>
      </c>
      <c r="L7848">
        <v>124.67584100000001</v>
      </c>
      <c r="R7848">
        <v>129.66287600000001</v>
      </c>
      <c r="S7848" t="s">
        <v>201</v>
      </c>
      <c r="T7848" s="221">
        <v>45474.313194444447</v>
      </c>
    </row>
    <row r="7849" spans="1:20" x14ac:dyDescent="0.35">
      <c r="A7849" t="s">
        <v>114</v>
      </c>
      <c r="B7849" t="s">
        <v>4</v>
      </c>
      <c r="C7849" t="s">
        <v>97</v>
      </c>
      <c r="D7849" s="29">
        <v>45835</v>
      </c>
      <c r="E7849" s="184" t="str">
        <f t="shared" si="494"/>
        <v/>
      </c>
      <c r="F7849" s="184" t="str">
        <f t="shared" si="495"/>
        <v/>
      </c>
      <c r="G7849" s="184" t="str">
        <f t="shared" si="496"/>
        <v/>
      </c>
      <c r="H7849" s="184" t="str">
        <f t="shared" si="497"/>
        <v/>
      </c>
      <c r="L7849">
        <v>124.67584100000001</v>
      </c>
      <c r="R7849">
        <v>129.66287600000001</v>
      </c>
      <c r="S7849" t="s">
        <v>201</v>
      </c>
      <c r="T7849" s="221">
        <v>45474.313194444447</v>
      </c>
    </row>
    <row r="7850" spans="1:20" x14ac:dyDescent="0.35">
      <c r="A7850" t="s">
        <v>114</v>
      </c>
      <c r="B7850" t="s">
        <v>4</v>
      </c>
      <c r="C7850" t="s">
        <v>97</v>
      </c>
      <c r="D7850" s="29">
        <v>45836</v>
      </c>
      <c r="E7850" s="184" t="str">
        <f t="shared" si="494"/>
        <v/>
      </c>
      <c r="F7850" s="184" t="str">
        <f t="shared" si="495"/>
        <v/>
      </c>
      <c r="G7850" s="184" t="str">
        <f t="shared" si="496"/>
        <v/>
      </c>
      <c r="H7850" s="184" t="str">
        <f t="shared" si="497"/>
        <v/>
      </c>
      <c r="L7850">
        <v>124.67584100000001</v>
      </c>
      <c r="R7850">
        <v>129.66287600000001</v>
      </c>
      <c r="S7850" t="s">
        <v>201</v>
      </c>
      <c r="T7850" s="221">
        <v>45474.313194444447</v>
      </c>
    </row>
    <row r="7851" spans="1:20" x14ac:dyDescent="0.35">
      <c r="A7851" t="s">
        <v>114</v>
      </c>
      <c r="B7851" t="s">
        <v>4</v>
      </c>
      <c r="C7851" t="s">
        <v>97</v>
      </c>
      <c r="D7851" s="29">
        <v>45837</v>
      </c>
      <c r="E7851" s="184" t="str">
        <f t="shared" si="494"/>
        <v/>
      </c>
      <c r="F7851" s="184" t="str">
        <f t="shared" si="495"/>
        <v/>
      </c>
      <c r="G7851" s="184" t="str">
        <f t="shared" si="496"/>
        <v/>
      </c>
      <c r="H7851" s="184" t="str">
        <f t="shared" si="497"/>
        <v/>
      </c>
      <c r="L7851">
        <v>124.67584100000001</v>
      </c>
      <c r="R7851">
        <v>129.66287600000001</v>
      </c>
      <c r="S7851" t="s">
        <v>201</v>
      </c>
      <c r="T7851" s="221">
        <v>45474.313194444447</v>
      </c>
    </row>
    <row r="7852" spans="1:20" x14ac:dyDescent="0.35">
      <c r="A7852" t="s">
        <v>114</v>
      </c>
      <c r="B7852" t="s">
        <v>4</v>
      </c>
      <c r="C7852" t="s">
        <v>97</v>
      </c>
      <c r="D7852" s="29">
        <v>45838</v>
      </c>
      <c r="E7852" s="184" t="str">
        <f t="shared" si="494"/>
        <v/>
      </c>
      <c r="F7852" s="184" t="str">
        <f t="shared" si="495"/>
        <v/>
      </c>
      <c r="G7852" s="184" t="str">
        <f t="shared" si="496"/>
        <v/>
      </c>
      <c r="H7852" s="184" t="str">
        <f t="shared" si="497"/>
        <v/>
      </c>
      <c r="L7852">
        <v>124.67584100000001</v>
      </c>
      <c r="R7852">
        <v>129.66287600000001</v>
      </c>
      <c r="S7852" t="s">
        <v>201</v>
      </c>
      <c r="T7852" s="221">
        <v>45474.313194444447</v>
      </c>
    </row>
    <row r="7853" spans="1:20" x14ac:dyDescent="0.35">
      <c r="A7853" t="s">
        <v>114</v>
      </c>
      <c r="B7853" t="s">
        <v>4</v>
      </c>
      <c r="C7853" t="s">
        <v>97</v>
      </c>
      <c r="D7853" s="29">
        <v>45839</v>
      </c>
      <c r="E7853" s="184" t="str">
        <f t="shared" si="494"/>
        <v/>
      </c>
      <c r="F7853" s="184" t="str">
        <f t="shared" si="495"/>
        <v/>
      </c>
      <c r="G7853" s="184" t="str">
        <f t="shared" si="496"/>
        <v/>
      </c>
      <c r="H7853" s="184" t="str">
        <f t="shared" si="497"/>
        <v/>
      </c>
      <c r="L7853">
        <v>124.67584100000001</v>
      </c>
      <c r="R7853">
        <v>129.66287600000001</v>
      </c>
      <c r="S7853" t="s">
        <v>201</v>
      </c>
      <c r="T7853" s="221">
        <v>45505.313194444447</v>
      </c>
    </row>
    <row r="7854" spans="1:20" x14ac:dyDescent="0.35">
      <c r="A7854" t="s">
        <v>114</v>
      </c>
      <c r="B7854" t="s">
        <v>4</v>
      </c>
      <c r="C7854" t="s">
        <v>97</v>
      </c>
      <c r="D7854" s="29">
        <v>45840</v>
      </c>
      <c r="E7854" s="184" t="str">
        <f t="shared" si="494"/>
        <v/>
      </c>
      <c r="F7854" s="184" t="str">
        <f t="shared" si="495"/>
        <v/>
      </c>
      <c r="G7854" s="184" t="str">
        <f t="shared" si="496"/>
        <v/>
      </c>
      <c r="H7854" s="184" t="str">
        <f t="shared" si="497"/>
        <v/>
      </c>
      <c r="L7854">
        <v>124.67584100000001</v>
      </c>
      <c r="R7854">
        <v>129.66287600000001</v>
      </c>
      <c r="S7854" t="s">
        <v>201</v>
      </c>
      <c r="T7854" s="221">
        <v>45505.313194444447</v>
      </c>
    </row>
    <row r="7855" spans="1:20" x14ac:dyDescent="0.35">
      <c r="A7855" t="s">
        <v>114</v>
      </c>
      <c r="B7855" t="s">
        <v>4</v>
      </c>
      <c r="C7855" t="s">
        <v>97</v>
      </c>
      <c r="D7855" s="29">
        <v>45841</v>
      </c>
      <c r="E7855" s="184" t="str">
        <f t="shared" si="494"/>
        <v/>
      </c>
      <c r="F7855" s="184" t="str">
        <f t="shared" si="495"/>
        <v/>
      </c>
      <c r="G7855" s="184" t="str">
        <f t="shared" si="496"/>
        <v/>
      </c>
      <c r="H7855" s="184" t="str">
        <f t="shared" si="497"/>
        <v/>
      </c>
      <c r="L7855">
        <v>124.67584100000001</v>
      </c>
      <c r="R7855">
        <v>129.66287600000001</v>
      </c>
      <c r="S7855" t="s">
        <v>201</v>
      </c>
      <c r="T7855" s="221">
        <v>45505.313194444447</v>
      </c>
    </row>
    <row r="7856" spans="1:20" x14ac:dyDescent="0.35">
      <c r="A7856" t="s">
        <v>114</v>
      </c>
      <c r="B7856" t="s">
        <v>4</v>
      </c>
      <c r="C7856" t="s">
        <v>97</v>
      </c>
      <c r="D7856" s="29">
        <v>45842</v>
      </c>
      <c r="E7856" s="184" t="str">
        <f t="shared" si="494"/>
        <v/>
      </c>
      <c r="F7856" s="184" t="str">
        <f t="shared" si="495"/>
        <v/>
      </c>
      <c r="G7856" s="184" t="str">
        <f t="shared" si="496"/>
        <v/>
      </c>
      <c r="H7856" s="184" t="str">
        <f t="shared" si="497"/>
        <v/>
      </c>
      <c r="L7856">
        <v>124.67584100000001</v>
      </c>
      <c r="R7856">
        <v>129.66287600000001</v>
      </c>
      <c r="S7856" t="s">
        <v>201</v>
      </c>
      <c r="T7856" s="221">
        <v>45505.313194444447</v>
      </c>
    </row>
    <row r="7857" spans="1:20" x14ac:dyDescent="0.35">
      <c r="A7857" t="s">
        <v>114</v>
      </c>
      <c r="B7857" t="s">
        <v>4</v>
      </c>
      <c r="C7857" t="s">
        <v>97</v>
      </c>
      <c r="D7857" s="29">
        <v>45843</v>
      </c>
      <c r="E7857" s="184" t="str">
        <f t="shared" si="494"/>
        <v/>
      </c>
      <c r="F7857" s="184" t="str">
        <f t="shared" si="495"/>
        <v/>
      </c>
      <c r="G7857" s="184" t="str">
        <f t="shared" si="496"/>
        <v/>
      </c>
      <c r="H7857" s="184" t="str">
        <f t="shared" si="497"/>
        <v/>
      </c>
      <c r="L7857">
        <v>124.67584100000001</v>
      </c>
      <c r="R7857">
        <v>129.66287600000001</v>
      </c>
      <c r="S7857" t="s">
        <v>201</v>
      </c>
      <c r="T7857" s="221">
        <v>45505.313194444447</v>
      </c>
    </row>
    <row r="7858" spans="1:20" x14ac:dyDescent="0.35">
      <c r="A7858" t="s">
        <v>114</v>
      </c>
      <c r="B7858" t="s">
        <v>4</v>
      </c>
      <c r="C7858" t="s">
        <v>97</v>
      </c>
      <c r="D7858" s="29">
        <v>45844</v>
      </c>
      <c r="E7858" s="184" t="str">
        <f t="shared" si="494"/>
        <v/>
      </c>
      <c r="F7858" s="184" t="str">
        <f t="shared" si="495"/>
        <v/>
      </c>
      <c r="G7858" s="184" t="str">
        <f t="shared" si="496"/>
        <v/>
      </c>
      <c r="H7858" s="184" t="str">
        <f t="shared" si="497"/>
        <v/>
      </c>
      <c r="L7858">
        <v>124.67584100000001</v>
      </c>
      <c r="R7858">
        <v>129.66287600000001</v>
      </c>
      <c r="S7858" t="s">
        <v>201</v>
      </c>
      <c r="T7858" s="221">
        <v>45505.313194444447</v>
      </c>
    </row>
    <row r="7859" spans="1:20" x14ac:dyDescent="0.35">
      <c r="A7859" t="s">
        <v>114</v>
      </c>
      <c r="B7859" t="s">
        <v>4</v>
      </c>
      <c r="C7859" t="s">
        <v>97</v>
      </c>
      <c r="D7859" s="29">
        <v>45845</v>
      </c>
      <c r="E7859" s="184" t="str">
        <f t="shared" si="494"/>
        <v/>
      </c>
      <c r="F7859" s="184" t="str">
        <f t="shared" si="495"/>
        <v/>
      </c>
      <c r="G7859" s="184" t="str">
        <f t="shared" si="496"/>
        <v/>
      </c>
      <c r="H7859" s="184" t="str">
        <f t="shared" si="497"/>
        <v/>
      </c>
      <c r="L7859">
        <v>124.67584100000001</v>
      </c>
      <c r="R7859">
        <v>129.66287600000001</v>
      </c>
      <c r="S7859" t="s">
        <v>201</v>
      </c>
      <c r="T7859" s="221">
        <v>45505.313194444447</v>
      </c>
    </row>
    <row r="7860" spans="1:20" x14ac:dyDescent="0.35">
      <c r="A7860" t="s">
        <v>114</v>
      </c>
      <c r="B7860" t="s">
        <v>4</v>
      </c>
      <c r="C7860" t="s">
        <v>97</v>
      </c>
      <c r="D7860" s="29">
        <v>45846</v>
      </c>
      <c r="E7860" s="184" t="str">
        <f t="shared" si="494"/>
        <v/>
      </c>
      <c r="F7860" s="184" t="str">
        <f t="shared" si="495"/>
        <v/>
      </c>
      <c r="G7860" s="184" t="str">
        <f t="shared" si="496"/>
        <v/>
      </c>
      <c r="H7860" s="184" t="str">
        <f t="shared" si="497"/>
        <v/>
      </c>
      <c r="L7860">
        <v>124.67584100000001</v>
      </c>
      <c r="R7860">
        <v>129.66287600000001</v>
      </c>
      <c r="S7860" t="s">
        <v>201</v>
      </c>
      <c r="T7860" s="221">
        <v>45505.313194444447</v>
      </c>
    </row>
    <row r="7861" spans="1:20" x14ac:dyDescent="0.35">
      <c r="A7861" t="s">
        <v>114</v>
      </c>
      <c r="B7861" t="s">
        <v>4</v>
      </c>
      <c r="C7861" t="s">
        <v>97</v>
      </c>
      <c r="D7861" s="29">
        <v>45847</v>
      </c>
      <c r="E7861" s="184" t="str">
        <f t="shared" si="494"/>
        <v/>
      </c>
      <c r="F7861" s="184" t="str">
        <f t="shared" si="495"/>
        <v/>
      </c>
      <c r="G7861" s="184" t="str">
        <f t="shared" si="496"/>
        <v/>
      </c>
      <c r="H7861" s="184" t="str">
        <f t="shared" si="497"/>
        <v/>
      </c>
      <c r="L7861">
        <v>124.67584100000001</v>
      </c>
      <c r="R7861">
        <v>129.66287600000001</v>
      </c>
      <c r="S7861" t="s">
        <v>201</v>
      </c>
      <c r="T7861" s="221">
        <v>45505.313194444447</v>
      </c>
    </row>
    <row r="7862" spans="1:20" x14ac:dyDescent="0.35">
      <c r="A7862" t="s">
        <v>114</v>
      </c>
      <c r="B7862" t="s">
        <v>4</v>
      </c>
      <c r="C7862" t="s">
        <v>97</v>
      </c>
      <c r="D7862" s="29">
        <v>45848</v>
      </c>
      <c r="E7862" s="184" t="str">
        <f t="shared" si="494"/>
        <v/>
      </c>
      <c r="F7862" s="184" t="str">
        <f t="shared" si="495"/>
        <v/>
      </c>
      <c r="G7862" s="184" t="str">
        <f t="shared" si="496"/>
        <v/>
      </c>
      <c r="H7862" s="184" t="str">
        <f t="shared" si="497"/>
        <v/>
      </c>
      <c r="L7862">
        <v>124.67584100000001</v>
      </c>
      <c r="R7862">
        <v>129.66287600000001</v>
      </c>
      <c r="S7862" t="s">
        <v>201</v>
      </c>
      <c r="T7862" s="221">
        <v>45505.313194444447</v>
      </c>
    </row>
    <row r="7863" spans="1:20" x14ac:dyDescent="0.35">
      <c r="A7863" t="s">
        <v>114</v>
      </c>
      <c r="B7863" t="s">
        <v>4</v>
      </c>
      <c r="C7863" t="s">
        <v>97</v>
      </c>
      <c r="D7863" s="29">
        <v>45849</v>
      </c>
      <c r="E7863" s="184" t="str">
        <f t="shared" si="494"/>
        <v/>
      </c>
      <c r="F7863" s="184" t="str">
        <f t="shared" si="495"/>
        <v/>
      </c>
      <c r="G7863" s="184" t="str">
        <f t="shared" si="496"/>
        <v/>
      </c>
      <c r="H7863" s="184" t="str">
        <f t="shared" si="497"/>
        <v/>
      </c>
      <c r="L7863">
        <v>124.67584100000001</v>
      </c>
      <c r="R7863">
        <v>129.66287600000001</v>
      </c>
      <c r="S7863" t="s">
        <v>201</v>
      </c>
      <c r="T7863" s="221">
        <v>45505.313194444447</v>
      </c>
    </row>
    <row r="7864" spans="1:20" x14ac:dyDescent="0.35">
      <c r="A7864" t="s">
        <v>114</v>
      </c>
      <c r="B7864" t="s">
        <v>4</v>
      </c>
      <c r="C7864" t="s">
        <v>97</v>
      </c>
      <c r="D7864" s="29">
        <v>45850</v>
      </c>
      <c r="E7864" s="184" t="str">
        <f t="shared" si="494"/>
        <v/>
      </c>
      <c r="F7864" s="184" t="str">
        <f t="shared" si="495"/>
        <v/>
      </c>
      <c r="G7864" s="184" t="str">
        <f t="shared" si="496"/>
        <v/>
      </c>
      <c r="H7864" s="184" t="str">
        <f t="shared" si="497"/>
        <v/>
      </c>
      <c r="L7864">
        <v>124.67584100000001</v>
      </c>
      <c r="R7864">
        <v>129.66287600000001</v>
      </c>
      <c r="S7864" t="s">
        <v>201</v>
      </c>
      <c r="T7864" s="221">
        <v>45505.313194444447</v>
      </c>
    </row>
    <row r="7865" spans="1:20" x14ac:dyDescent="0.35">
      <c r="A7865" t="s">
        <v>114</v>
      </c>
      <c r="B7865" t="s">
        <v>4</v>
      </c>
      <c r="C7865" t="s">
        <v>97</v>
      </c>
      <c r="D7865" s="29">
        <v>45851</v>
      </c>
      <c r="E7865" s="184" t="str">
        <f t="shared" si="494"/>
        <v/>
      </c>
      <c r="F7865" s="184" t="str">
        <f t="shared" si="495"/>
        <v/>
      </c>
      <c r="G7865" s="184" t="str">
        <f t="shared" si="496"/>
        <v/>
      </c>
      <c r="H7865" s="184" t="str">
        <f t="shared" si="497"/>
        <v/>
      </c>
      <c r="L7865">
        <v>124.67584100000001</v>
      </c>
      <c r="R7865">
        <v>129.66287600000001</v>
      </c>
      <c r="S7865" t="s">
        <v>201</v>
      </c>
      <c r="T7865" s="221">
        <v>45505.313194444447</v>
      </c>
    </row>
    <row r="7866" spans="1:20" x14ac:dyDescent="0.35">
      <c r="A7866" t="s">
        <v>114</v>
      </c>
      <c r="B7866" t="s">
        <v>4</v>
      </c>
      <c r="C7866" t="s">
        <v>97</v>
      </c>
      <c r="D7866" s="29">
        <v>45852</v>
      </c>
      <c r="E7866" s="184" t="str">
        <f t="shared" si="494"/>
        <v/>
      </c>
      <c r="F7866" s="184" t="str">
        <f t="shared" si="495"/>
        <v/>
      </c>
      <c r="G7866" s="184" t="str">
        <f t="shared" si="496"/>
        <v/>
      </c>
      <c r="H7866" s="184" t="str">
        <f t="shared" si="497"/>
        <v/>
      </c>
      <c r="L7866">
        <v>124.67584100000001</v>
      </c>
      <c r="R7866">
        <v>129.66287600000001</v>
      </c>
      <c r="S7866" t="s">
        <v>201</v>
      </c>
      <c r="T7866" s="221">
        <v>45505.313194444447</v>
      </c>
    </row>
    <row r="7867" spans="1:20" x14ac:dyDescent="0.35">
      <c r="A7867" t="s">
        <v>114</v>
      </c>
      <c r="B7867" t="s">
        <v>4</v>
      </c>
      <c r="C7867" t="s">
        <v>97</v>
      </c>
      <c r="D7867" s="29">
        <v>45853</v>
      </c>
      <c r="E7867" s="184" t="str">
        <f t="shared" si="494"/>
        <v/>
      </c>
      <c r="F7867" s="184" t="str">
        <f t="shared" si="495"/>
        <v/>
      </c>
      <c r="G7867" s="184" t="str">
        <f t="shared" si="496"/>
        <v/>
      </c>
      <c r="H7867" s="184" t="str">
        <f t="shared" si="497"/>
        <v/>
      </c>
      <c r="L7867">
        <v>124.67584100000001</v>
      </c>
      <c r="R7867">
        <v>129.66287600000001</v>
      </c>
      <c r="S7867" t="s">
        <v>201</v>
      </c>
      <c r="T7867" s="221">
        <v>45505.313194444447</v>
      </c>
    </row>
    <row r="7868" spans="1:20" x14ac:dyDescent="0.35">
      <c r="A7868" t="s">
        <v>114</v>
      </c>
      <c r="B7868" t="s">
        <v>4</v>
      </c>
      <c r="C7868" t="s">
        <v>97</v>
      </c>
      <c r="D7868" s="29">
        <v>45854</v>
      </c>
      <c r="E7868" s="184" t="str">
        <f t="shared" si="494"/>
        <v/>
      </c>
      <c r="F7868" s="184" t="str">
        <f t="shared" si="495"/>
        <v/>
      </c>
      <c r="G7868" s="184" t="str">
        <f t="shared" si="496"/>
        <v/>
      </c>
      <c r="H7868" s="184" t="str">
        <f t="shared" si="497"/>
        <v/>
      </c>
      <c r="L7868">
        <v>124.67584100000001</v>
      </c>
      <c r="R7868">
        <v>129.66287600000001</v>
      </c>
      <c r="S7868" t="s">
        <v>201</v>
      </c>
      <c r="T7868" s="221">
        <v>45505.313194444447</v>
      </c>
    </row>
    <row r="7869" spans="1:20" x14ac:dyDescent="0.35">
      <c r="A7869" t="s">
        <v>114</v>
      </c>
      <c r="B7869" t="s">
        <v>4</v>
      </c>
      <c r="C7869" t="s">
        <v>97</v>
      </c>
      <c r="D7869" s="29">
        <v>45855</v>
      </c>
      <c r="E7869" s="184" t="str">
        <f t="shared" si="494"/>
        <v/>
      </c>
      <c r="F7869" s="184" t="str">
        <f t="shared" si="495"/>
        <v/>
      </c>
      <c r="G7869" s="184" t="str">
        <f t="shared" si="496"/>
        <v/>
      </c>
      <c r="H7869" s="184" t="str">
        <f t="shared" si="497"/>
        <v/>
      </c>
      <c r="L7869">
        <v>124.67584100000001</v>
      </c>
      <c r="R7869">
        <v>129.66287600000001</v>
      </c>
      <c r="S7869" t="s">
        <v>201</v>
      </c>
      <c r="T7869" s="221">
        <v>45505.313194444447</v>
      </c>
    </row>
    <row r="7870" spans="1:20" x14ac:dyDescent="0.35">
      <c r="A7870" t="s">
        <v>114</v>
      </c>
      <c r="B7870" t="s">
        <v>4</v>
      </c>
      <c r="C7870" t="s">
        <v>97</v>
      </c>
      <c r="D7870" s="29">
        <v>45856</v>
      </c>
      <c r="E7870" s="184" t="str">
        <f t="shared" si="494"/>
        <v/>
      </c>
      <c r="F7870" s="184" t="str">
        <f t="shared" si="495"/>
        <v/>
      </c>
      <c r="G7870" s="184" t="str">
        <f t="shared" si="496"/>
        <v/>
      </c>
      <c r="H7870" s="184" t="str">
        <f t="shared" si="497"/>
        <v/>
      </c>
      <c r="L7870">
        <v>124.67584100000001</v>
      </c>
      <c r="R7870">
        <v>129.66287600000001</v>
      </c>
      <c r="S7870" t="s">
        <v>201</v>
      </c>
      <c r="T7870" s="221">
        <v>45505.313194444447</v>
      </c>
    </row>
    <row r="7871" spans="1:20" x14ac:dyDescent="0.35">
      <c r="A7871" t="s">
        <v>114</v>
      </c>
      <c r="B7871" t="s">
        <v>4</v>
      </c>
      <c r="C7871" t="s">
        <v>97</v>
      </c>
      <c r="D7871" s="29">
        <v>45857</v>
      </c>
      <c r="E7871" s="184" t="str">
        <f t="shared" si="494"/>
        <v/>
      </c>
      <c r="F7871" s="184" t="str">
        <f t="shared" si="495"/>
        <v/>
      </c>
      <c r="G7871" s="184" t="str">
        <f t="shared" si="496"/>
        <v/>
      </c>
      <c r="H7871" s="184" t="str">
        <f t="shared" si="497"/>
        <v/>
      </c>
      <c r="L7871">
        <v>124.67584100000001</v>
      </c>
      <c r="R7871">
        <v>129.66287600000001</v>
      </c>
      <c r="S7871" t="s">
        <v>201</v>
      </c>
      <c r="T7871" s="221">
        <v>45505.313194444447</v>
      </c>
    </row>
    <row r="7872" spans="1:20" x14ac:dyDescent="0.35">
      <c r="A7872" t="s">
        <v>114</v>
      </c>
      <c r="B7872" t="s">
        <v>4</v>
      </c>
      <c r="C7872" t="s">
        <v>97</v>
      </c>
      <c r="D7872" s="29">
        <v>45858</v>
      </c>
      <c r="E7872" s="184" t="str">
        <f t="shared" si="494"/>
        <v/>
      </c>
      <c r="F7872" s="184" t="str">
        <f t="shared" si="495"/>
        <v/>
      </c>
      <c r="G7872" s="184" t="str">
        <f t="shared" si="496"/>
        <v/>
      </c>
      <c r="H7872" s="184" t="str">
        <f t="shared" si="497"/>
        <v/>
      </c>
      <c r="L7872">
        <v>124.67584100000001</v>
      </c>
      <c r="R7872">
        <v>129.66287600000001</v>
      </c>
      <c r="S7872" t="s">
        <v>201</v>
      </c>
      <c r="T7872" s="221">
        <v>45505.313194444447</v>
      </c>
    </row>
    <row r="7873" spans="1:20" x14ac:dyDescent="0.35">
      <c r="A7873" t="s">
        <v>114</v>
      </c>
      <c r="B7873" t="s">
        <v>4</v>
      </c>
      <c r="C7873" t="s">
        <v>97</v>
      </c>
      <c r="D7873" s="29">
        <v>45859</v>
      </c>
      <c r="E7873" s="184" t="str">
        <f t="shared" si="494"/>
        <v/>
      </c>
      <c r="F7873" s="184" t="str">
        <f t="shared" si="495"/>
        <v/>
      </c>
      <c r="G7873" s="184" t="str">
        <f t="shared" si="496"/>
        <v/>
      </c>
      <c r="H7873" s="184" t="str">
        <f t="shared" si="497"/>
        <v/>
      </c>
      <c r="L7873">
        <v>124.67584100000001</v>
      </c>
      <c r="R7873">
        <v>129.66287600000001</v>
      </c>
      <c r="S7873" t="s">
        <v>201</v>
      </c>
      <c r="T7873" s="221">
        <v>45505.313194444447</v>
      </c>
    </row>
    <row r="7874" spans="1:20" x14ac:dyDescent="0.35">
      <c r="A7874" t="s">
        <v>114</v>
      </c>
      <c r="B7874" t="s">
        <v>4</v>
      </c>
      <c r="C7874" t="s">
        <v>97</v>
      </c>
      <c r="D7874" s="29">
        <v>45860</v>
      </c>
      <c r="E7874" s="184" t="str">
        <f t="shared" si="494"/>
        <v/>
      </c>
      <c r="F7874" s="184" t="str">
        <f t="shared" si="495"/>
        <v/>
      </c>
      <c r="G7874" s="184" t="str">
        <f t="shared" si="496"/>
        <v/>
      </c>
      <c r="H7874" s="184" t="str">
        <f t="shared" si="497"/>
        <v/>
      </c>
      <c r="L7874">
        <v>124.67584100000001</v>
      </c>
      <c r="R7874">
        <v>129.66287600000001</v>
      </c>
      <c r="S7874" t="s">
        <v>201</v>
      </c>
      <c r="T7874" s="221">
        <v>45505.313194444447</v>
      </c>
    </row>
    <row r="7875" spans="1:20" x14ac:dyDescent="0.35">
      <c r="A7875" t="s">
        <v>114</v>
      </c>
      <c r="B7875" t="s">
        <v>4</v>
      </c>
      <c r="C7875" t="s">
        <v>97</v>
      </c>
      <c r="D7875" s="29">
        <v>45861</v>
      </c>
      <c r="E7875" s="184" t="str">
        <f t="shared" si="494"/>
        <v/>
      </c>
      <c r="F7875" s="184" t="str">
        <f t="shared" si="495"/>
        <v/>
      </c>
      <c r="G7875" s="184" t="str">
        <f t="shared" si="496"/>
        <v/>
      </c>
      <c r="H7875" s="184" t="str">
        <f t="shared" si="497"/>
        <v/>
      </c>
      <c r="L7875">
        <v>124.67584100000001</v>
      </c>
      <c r="R7875">
        <v>129.66287600000001</v>
      </c>
      <c r="S7875" t="s">
        <v>201</v>
      </c>
      <c r="T7875" s="221">
        <v>45505.313194444447</v>
      </c>
    </row>
    <row r="7876" spans="1:20" x14ac:dyDescent="0.35">
      <c r="A7876" t="s">
        <v>114</v>
      </c>
      <c r="B7876" t="s">
        <v>4</v>
      </c>
      <c r="C7876" t="s">
        <v>97</v>
      </c>
      <c r="D7876" s="29">
        <v>45862</v>
      </c>
      <c r="E7876" s="184" t="str">
        <f t="shared" si="494"/>
        <v/>
      </c>
      <c r="F7876" s="184" t="str">
        <f t="shared" si="495"/>
        <v/>
      </c>
      <c r="G7876" s="184" t="str">
        <f t="shared" si="496"/>
        <v/>
      </c>
      <c r="H7876" s="184" t="str">
        <f t="shared" si="497"/>
        <v/>
      </c>
      <c r="L7876">
        <v>124.67584100000001</v>
      </c>
      <c r="R7876">
        <v>129.66287600000001</v>
      </c>
      <c r="S7876" t="s">
        <v>201</v>
      </c>
      <c r="T7876" s="221">
        <v>45505.313194444447</v>
      </c>
    </row>
    <row r="7877" spans="1:20" x14ac:dyDescent="0.35">
      <c r="A7877" t="s">
        <v>114</v>
      </c>
      <c r="B7877" t="s">
        <v>4</v>
      </c>
      <c r="C7877" t="s">
        <v>97</v>
      </c>
      <c r="D7877" s="29">
        <v>45863</v>
      </c>
      <c r="E7877" s="184" t="str">
        <f t="shared" si="494"/>
        <v/>
      </c>
      <c r="F7877" s="184" t="str">
        <f t="shared" si="495"/>
        <v/>
      </c>
      <c r="G7877" s="184" t="str">
        <f t="shared" si="496"/>
        <v/>
      </c>
      <c r="H7877" s="184" t="str">
        <f t="shared" si="497"/>
        <v/>
      </c>
      <c r="L7877">
        <v>124.67584100000001</v>
      </c>
      <c r="R7877">
        <v>129.66287600000001</v>
      </c>
      <c r="S7877" t="s">
        <v>201</v>
      </c>
      <c r="T7877" s="221">
        <v>45505.313194444447</v>
      </c>
    </row>
    <row r="7878" spans="1:20" x14ac:dyDescent="0.35">
      <c r="A7878" t="s">
        <v>114</v>
      </c>
      <c r="B7878" t="s">
        <v>4</v>
      </c>
      <c r="C7878" t="s">
        <v>97</v>
      </c>
      <c r="D7878" s="29">
        <v>45864</v>
      </c>
      <c r="E7878" s="184" t="str">
        <f t="shared" si="494"/>
        <v/>
      </c>
      <c r="F7878" s="184" t="str">
        <f t="shared" si="495"/>
        <v/>
      </c>
      <c r="G7878" s="184" t="str">
        <f t="shared" si="496"/>
        <v/>
      </c>
      <c r="H7878" s="184" t="str">
        <f t="shared" si="497"/>
        <v/>
      </c>
      <c r="L7878">
        <v>124.67584100000001</v>
      </c>
      <c r="R7878">
        <v>129.66287600000001</v>
      </c>
      <c r="S7878" t="s">
        <v>201</v>
      </c>
      <c r="T7878" s="221">
        <v>45505.313194444447</v>
      </c>
    </row>
    <row r="7879" spans="1:20" x14ac:dyDescent="0.35">
      <c r="A7879" t="s">
        <v>114</v>
      </c>
      <c r="B7879" t="s">
        <v>4</v>
      </c>
      <c r="C7879" t="s">
        <v>97</v>
      </c>
      <c r="D7879" s="29">
        <v>45865</v>
      </c>
      <c r="E7879" s="184" t="str">
        <f t="shared" si="494"/>
        <v/>
      </c>
      <c r="F7879" s="184" t="str">
        <f t="shared" si="495"/>
        <v/>
      </c>
      <c r="G7879" s="184" t="str">
        <f t="shared" si="496"/>
        <v/>
      </c>
      <c r="H7879" s="184" t="str">
        <f t="shared" si="497"/>
        <v/>
      </c>
      <c r="L7879">
        <v>124.67584100000001</v>
      </c>
      <c r="R7879">
        <v>129.66287600000001</v>
      </c>
      <c r="S7879" t="s">
        <v>201</v>
      </c>
      <c r="T7879" s="221">
        <v>45505.313194444447</v>
      </c>
    </row>
    <row r="7880" spans="1:20" x14ac:dyDescent="0.35">
      <c r="A7880" t="s">
        <v>114</v>
      </c>
      <c r="B7880" t="s">
        <v>4</v>
      </c>
      <c r="C7880" t="s">
        <v>97</v>
      </c>
      <c r="D7880" s="29">
        <v>45866</v>
      </c>
      <c r="E7880" s="184" t="str">
        <f t="shared" ref="E7880:E7943" si="498">IF(J7880="","",IF(L7880=0,0,IF(1-(J7880/L7880)&lt;0,"",1-(J7880/L7880))))</f>
        <v/>
      </c>
      <c r="F7880" s="184" t="str">
        <f t="shared" ref="F7880:F7943" si="499">IF(K7880="","",IF(L7880=0,0,IF(1-(K7880/L7880)&lt;0,"",1-(K7880/L7880))))</f>
        <v/>
      </c>
      <c r="G7880" s="184" t="str">
        <f t="shared" ref="G7880:G7943" si="500">IF(J7880="","",IF(1-(J7880/R7880)&lt;0,"",1-(J7880/R7880)))</f>
        <v/>
      </c>
      <c r="H7880" s="184" t="str">
        <f t="shared" ref="H7880:H7943" si="501">IF(K7880="","",IF(1-(K7880/R7880)&lt;0,"",1-(K7880/R7880)))</f>
        <v/>
      </c>
      <c r="L7880">
        <v>124.67584100000001</v>
      </c>
      <c r="R7880">
        <v>129.66287600000001</v>
      </c>
      <c r="S7880" t="s">
        <v>201</v>
      </c>
      <c r="T7880" s="221">
        <v>45505.313194444447</v>
      </c>
    </row>
    <row r="7881" spans="1:20" x14ac:dyDescent="0.35">
      <c r="A7881" t="s">
        <v>114</v>
      </c>
      <c r="B7881" t="s">
        <v>4</v>
      </c>
      <c r="C7881" t="s">
        <v>97</v>
      </c>
      <c r="D7881" s="29">
        <v>45867</v>
      </c>
      <c r="E7881" s="184" t="str">
        <f t="shared" si="498"/>
        <v/>
      </c>
      <c r="F7881" s="184" t="str">
        <f t="shared" si="499"/>
        <v/>
      </c>
      <c r="G7881" s="184" t="str">
        <f t="shared" si="500"/>
        <v/>
      </c>
      <c r="H7881" s="184" t="str">
        <f t="shared" si="501"/>
        <v/>
      </c>
      <c r="L7881">
        <v>124.67584100000001</v>
      </c>
      <c r="R7881">
        <v>129.66287600000001</v>
      </c>
      <c r="S7881" t="s">
        <v>201</v>
      </c>
      <c r="T7881" s="221">
        <v>45505.313194444447</v>
      </c>
    </row>
    <row r="7882" spans="1:20" x14ac:dyDescent="0.35">
      <c r="A7882" t="s">
        <v>114</v>
      </c>
      <c r="B7882" t="s">
        <v>4</v>
      </c>
      <c r="C7882" t="s">
        <v>97</v>
      </c>
      <c r="D7882" s="29">
        <v>45868</v>
      </c>
      <c r="E7882" s="184" t="str">
        <f t="shared" si="498"/>
        <v/>
      </c>
      <c r="F7882" s="184" t="str">
        <f t="shared" si="499"/>
        <v/>
      </c>
      <c r="G7882" s="184" t="str">
        <f t="shared" si="500"/>
        <v/>
      </c>
      <c r="H7882" s="184" t="str">
        <f t="shared" si="501"/>
        <v/>
      </c>
      <c r="L7882">
        <v>124.67584100000001</v>
      </c>
      <c r="R7882">
        <v>129.66287600000001</v>
      </c>
      <c r="S7882" t="s">
        <v>201</v>
      </c>
      <c r="T7882" s="221">
        <v>45505.313194444447</v>
      </c>
    </row>
    <row r="7883" spans="1:20" x14ac:dyDescent="0.35">
      <c r="A7883" t="s">
        <v>114</v>
      </c>
      <c r="B7883" t="s">
        <v>4</v>
      </c>
      <c r="C7883" t="s">
        <v>97</v>
      </c>
      <c r="D7883" s="29">
        <v>45869</v>
      </c>
      <c r="E7883" s="184" t="str">
        <f t="shared" si="498"/>
        <v/>
      </c>
      <c r="F7883" s="184" t="str">
        <f t="shared" si="499"/>
        <v/>
      </c>
      <c r="G7883" s="184" t="str">
        <f t="shared" si="500"/>
        <v/>
      </c>
      <c r="H7883" s="184" t="str">
        <f t="shared" si="501"/>
        <v/>
      </c>
      <c r="L7883">
        <v>124.67584100000001</v>
      </c>
      <c r="R7883">
        <v>129.66287600000001</v>
      </c>
      <c r="S7883" t="s">
        <v>201</v>
      </c>
      <c r="T7883" s="221">
        <v>45505.313194444447</v>
      </c>
    </row>
    <row r="7884" spans="1:20" x14ac:dyDescent="0.35">
      <c r="A7884" t="s">
        <v>114</v>
      </c>
      <c r="B7884" t="s">
        <v>4</v>
      </c>
      <c r="C7884" t="s">
        <v>97</v>
      </c>
      <c r="D7884" s="29">
        <v>45870</v>
      </c>
      <c r="E7884" s="184" t="str">
        <f t="shared" si="498"/>
        <v/>
      </c>
      <c r="F7884" s="184" t="str">
        <f t="shared" si="499"/>
        <v/>
      </c>
      <c r="G7884" s="184" t="str">
        <f t="shared" si="500"/>
        <v/>
      </c>
      <c r="H7884" s="184" t="str">
        <f t="shared" si="501"/>
        <v/>
      </c>
      <c r="L7884">
        <v>124.67584100000001</v>
      </c>
      <c r="R7884">
        <v>129.66287600000001</v>
      </c>
      <c r="S7884" t="s">
        <v>201</v>
      </c>
      <c r="T7884" s="221">
        <v>45536.313194444447</v>
      </c>
    </row>
    <row r="7885" spans="1:20" x14ac:dyDescent="0.35">
      <c r="A7885" t="s">
        <v>114</v>
      </c>
      <c r="B7885" t="s">
        <v>4</v>
      </c>
      <c r="C7885" t="s">
        <v>97</v>
      </c>
      <c r="D7885" s="29">
        <v>45871</v>
      </c>
      <c r="E7885" s="184" t="str">
        <f t="shared" si="498"/>
        <v/>
      </c>
      <c r="F7885" s="184" t="str">
        <f t="shared" si="499"/>
        <v/>
      </c>
      <c r="G7885" s="184" t="str">
        <f t="shared" si="500"/>
        <v/>
      </c>
      <c r="H7885" s="184" t="str">
        <f t="shared" si="501"/>
        <v/>
      </c>
      <c r="L7885">
        <v>124.67584100000001</v>
      </c>
      <c r="R7885">
        <v>129.66287600000001</v>
      </c>
      <c r="S7885" t="s">
        <v>201</v>
      </c>
      <c r="T7885" s="221">
        <v>45536.3125</v>
      </c>
    </row>
    <row r="7886" spans="1:20" x14ac:dyDescent="0.35">
      <c r="A7886" t="s">
        <v>114</v>
      </c>
      <c r="B7886" t="s">
        <v>4</v>
      </c>
      <c r="C7886" t="s">
        <v>97</v>
      </c>
      <c r="D7886" s="29">
        <v>45872</v>
      </c>
      <c r="E7886" s="184" t="str">
        <f t="shared" si="498"/>
        <v/>
      </c>
      <c r="F7886" s="184" t="str">
        <f t="shared" si="499"/>
        <v/>
      </c>
      <c r="G7886" s="184" t="str">
        <f t="shared" si="500"/>
        <v/>
      </c>
      <c r="H7886" s="184" t="str">
        <f t="shared" si="501"/>
        <v/>
      </c>
      <c r="L7886">
        <v>124.67584100000001</v>
      </c>
      <c r="R7886">
        <v>129.66287600000001</v>
      </c>
      <c r="S7886" t="s">
        <v>201</v>
      </c>
      <c r="T7886" s="221">
        <v>45536.313194444447</v>
      </c>
    </row>
    <row r="7887" spans="1:20" x14ac:dyDescent="0.35">
      <c r="A7887" t="s">
        <v>114</v>
      </c>
      <c r="B7887" t="s">
        <v>4</v>
      </c>
      <c r="C7887" t="s">
        <v>97</v>
      </c>
      <c r="D7887" s="29">
        <v>45873</v>
      </c>
      <c r="E7887" s="184" t="str">
        <f t="shared" si="498"/>
        <v/>
      </c>
      <c r="F7887" s="184" t="str">
        <f t="shared" si="499"/>
        <v/>
      </c>
      <c r="G7887" s="184" t="str">
        <f t="shared" si="500"/>
        <v/>
      </c>
      <c r="H7887" s="184" t="str">
        <f t="shared" si="501"/>
        <v/>
      </c>
      <c r="L7887">
        <v>124.67584100000001</v>
      </c>
      <c r="R7887">
        <v>129.66287600000001</v>
      </c>
      <c r="S7887" t="s">
        <v>201</v>
      </c>
      <c r="T7887" s="221">
        <v>45536.313194444447</v>
      </c>
    </row>
    <row r="7888" spans="1:20" x14ac:dyDescent="0.35">
      <c r="A7888" t="s">
        <v>114</v>
      </c>
      <c r="B7888" t="s">
        <v>4</v>
      </c>
      <c r="C7888" t="s">
        <v>97</v>
      </c>
      <c r="D7888" s="29">
        <v>45874</v>
      </c>
      <c r="E7888" s="184" t="str">
        <f t="shared" si="498"/>
        <v/>
      </c>
      <c r="F7888" s="184" t="str">
        <f t="shared" si="499"/>
        <v/>
      </c>
      <c r="G7888" s="184" t="str">
        <f t="shared" si="500"/>
        <v/>
      </c>
      <c r="H7888" s="184" t="str">
        <f t="shared" si="501"/>
        <v/>
      </c>
      <c r="L7888">
        <v>124.67584100000001</v>
      </c>
      <c r="R7888">
        <v>129.66287600000001</v>
      </c>
      <c r="S7888" t="s">
        <v>201</v>
      </c>
      <c r="T7888" s="221">
        <v>45536.313194444447</v>
      </c>
    </row>
    <row r="7889" spans="1:20" x14ac:dyDescent="0.35">
      <c r="A7889" t="s">
        <v>114</v>
      </c>
      <c r="B7889" t="s">
        <v>4</v>
      </c>
      <c r="C7889" t="s">
        <v>97</v>
      </c>
      <c r="D7889" s="29">
        <v>45875</v>
      </c>
      <c r="E7889" s="184" t="str">
        <f t="shared" si="498"/>
        <v/>
      </c>
      <c r="F7889" s="184" t="str">
        <f t="shared" si="499"/>
        <v/>
      </c>
      <c r="G7889" s="184" t="str">
        <f t="shared" si="500"/>
        <v/>
      </c>
      <c r="H7889" s="184" t="str">
        <f t="shared" si="501"/>
        <v/>
      </c>
      <c r="L7889">
        <v>124.67584100000001</v>
      </c>
      <c r="R7889">
        <v>129.66287600000001</v>
      </c>
      <c r="S7889" t="s">
        <v>201</v>
      </c>
      <c r="T7889" s="221">
        <v>45536.313194444447</v>
      </c>
    </row>
    <row r="7890" spans="1:20" x14ac:dyDescent="0.35">
      <c r="A7890" t="s">
        <v>114</v>
      </c>
      <c r="B7890" t="s">
        <v>4</v>
      </c>
      <c r="C7890" t="s">
        <v>97</v>
      </c>
      <c r="D7890" s="29">
        <v>45876</v>
      </c>
      <c r="E7890" s="184" t="str">
        <f t="shared" si="498"/>
        <v/>
      </c>
      <c r="F7890" s="184" t="str">
        <f t="shared" si="499"/>
        <v/>
      </c>
      <c r="G7890" s="184" t="str">
        <f t="shared" si="500"/>
        <v/>
      </c>
      <c r="H7890" s="184" t="str">
        <f t="shared" si="501"/>
        <v/>
      </c>
      <c r="L7890">
        <v>124.67584100000001</v>
      </c>
      <c r="R7890">
        <v>129.66287600000001</v>
      </c>
      <c r="S7890" t="s">
        <v>201</v>
      </c>
      <c r="T7890" s="221">
        <v>45536.313194444447</v>
      </c>
    </row>
    <row r="7891" spans="1:20" x14ac:dyDescent="0.35">
      <c r="A7891" t="s">
        <v>114</v>
      </c>
      <c r="B7891" t="s">
        <v>4</v>
      </c>
      <c r="C7891" t="s">
        <v>97</v>
      </c>
      <c r="D7891" s="29">
        <v>45877</v>
      </c>
      <c r="E7891" s="184" t="str">
        <f t="shared" si="498"/>
        <v/>
      </c>
      <c r="F7891" s="184" t="str">
        <f t="shared" si="499"/>
        <v/>
      </c>
      <c r="G7891" s="184" t="str">
        <f t="shared" si="500"/>
        <v/>
      </c>
      <c r="H7891" s="184" t="str">
        <f t="shared" si="501"/>
        <v/>
      </c>
      <c r="L7891">
        <v>124.67584100000001</v>
      </c>
      <c r="R7891">
        <v>129.66287600000001</v>
      </c>
      <c r="S7891" t="s">
        <v>201</v>
      </c>
      <c r="T7891" s="221">
        <v>45536.313194444447</v>
      </c>
    </row>
    <row r="7892" spans="1:20" x14ac:dyDescent="0.35">
      <c r="A7892" t="s">
        <v>114</v>
      </c>
      <c r="B7892" t="s">
        <v>4</v>
      </c>
      <c r="C7892" t="s">
        <v>97</v>
      </c>
      <c r="D7892" s="29">
        <v>45878</v>
      </c>
      <c r="E7892" s="184" t="str">
        <f t="shared" si="498"/>
        <v/>
      </c>
      <c r="F7892" s="184" t="str">
        <f t="shared" si="499"/>
        <v/>
      </c>
      <c r="G7892" s="184" t="str">
        <f t="shared" si="500"/>
        <v/>
      </c>
      <c r="H7892" s="184" t="str">
        <f t="shared" si="501"/>
        <v/>
      </c>
      <c r="L7892">
        <v>124.67584100000001</v>
      </c>
      <c r="R7892">
        <v>129.66287600000001</v>
      </c>
      <c r="S7892" t="s">
        <v>201</v>
      </c>
      <c r="T7892" s="221">
        <v>45536.313194444447</v>
      </c>
    </row>
    <row r="7893" spans="1:20" x14ac:dyDescent="0.35">
      <c r="A7893" t="s">
        <v>114</v>
      </c>
      <c r="B7893" t="s">
        <v>4</v>
      </c>
      <c r="C7893" t="s">
        <v>97</v>
      </c>
      <c r="D7893" s="29">
        <v>45879</v>
      </c>
      <c r="E7893" s="184" t="str">
        <f t="shared" si="498"/>
        <v/>
      </c>
      <c r="F7893" s="184" t="str">
        <f t="shared" si="499"/>
        <v/>
      </c>
      <c r="G7893" s="184" t="str">
        <f t="shared" si="500"/>
        <v/>
      </c>
      <c r="H7893" s="184" t="str">
        <f t="shared" si="501"/>
        <v/>
      </c>
      <c r="L7893">
        <v>124.67584100000001</v>
      </c>
      <c r="R7893">
        <v>129.66287600000001</v>
      </c>
      <c r="S7893" t="s">
        <v>201</v>
      </c>
      <c r="T7893" s="221">
        <v>45536.313194444447</v>
      </c>
    </row>
    <row r="7894" spans="1:20" x14ac:dyDescent="0.35">
      <c r="A7894" t="s">
        <v>114</v>
      </c>
      <c r="B7894" t="s">
        <v>4</v>
      </c>
      <c r="C7894" t="s">
        <v>97</v>
      </c>
      <c r="D7894" s="29">
        <v>45880</v>
      </c>
      <c r="E7894" s="184" t="str">
        <f t="shared" si="498"/>
        <v/>
      </c>
      <c r="F7894" s="184" t="str">
        <f t="shared" si="499"/>
        <v/>
      </c>
      <c r="G7894" s="184" t="str">
        <f t="shared" si="500"/>
        <v/>
      </c>
      <c r="H7894" s="184" t="str">
        <f t="shared" si="501"/>
        <v/>
      </c>
      <c r="L7894">
        <v>124.67584100000001</v>
      </c>
      <c r="R7894">
        <v>129.66287600000001</v>
      </c>
      <c r="S7894" t="s">
        <v>201</v>
      </c>
      <c r="T7894" s="221">
        <v>45536.313194444447</v>
      </c>
    </row>
    <row r="7895" spans="1:20" x14ac:dyDescent="0.35">
      <c r="A7895" t="s">
        <v>114</v>
      </c>
      <c r="B7895" t="s">
        <v>4</v>
      </c>
      <c r="C7895" t="s">
        <v>97</v>
      </c>
      <c r="D7895" s="29">
        <v>45881</v>
      </c>
      <c r="E7895" s="184" t="str">
        <f t="shared" si="498"/>
        <v/>
      </c>
      <c r="F7895" s="184" t="str">
        <f t="shared" si="499"/>
        <v/>
      </c>
      <c r="G7895" s="184" t="str">
        <f t="shared" si="500"/>
        <v/>
      </c>
      <c r="H7895" s="184" t="str">
        <f t="shared" si="501"/>
        <v/>
      </c>
      <c r="L7895">
        <v>124.67584100000001</v>
      </c>
      <c r="R7895">
        <v>129.66287600000001</v>
      </c>
      <c r="S7895" t="s">
        <v>201</v>
      </c>
      <c r="T7895" s="221">
        <v>45536.313194444447</v>
      </c>
    </row>
    <row r="7896" spans="1:20" x14ac:dyDescent="0.35">
      <c r="A7896" t="s">
        <v>114</v>
      </c>
      <c r="B7896" t="s">
        <v>4</v>
      </c>
      <c r="C7896" t="s">
        <v>97</v>
      </c>
      <c r="D7896" s="29">
        <v>45882</v>
      </c>
      <c r="E7896" s="184" t="str">
        <f t="shared" si="498"/>
        <v/>
      </c>
      <c r="F7896" s="184" t="str">
        <f t="shared" si="499"/>
        <v/>
      </c>
      <c r="G7896" s="184" t="str">
        <f t="shared" si="500"/>
        <v/>
      </c>
      <c r="H7896" s="184" t="str">
        <f t="shared" si="501"/>
        <v/>
      </c>
      <c r="L7896">
        <v>124.67584100000001</v>
      </c>
      <c r="R7896">
        <v>129.66287600000001</v>
      </c>
      <c r="S7896" t="s">
        <v>201</v>
      </c>
      <c r="T7896" s="221">
        <v>45536.313194444447</v>
      </c>
    </row>
    <row r="7897" spans="1:20" x14ac:dyDescent="0.35">
      <c r="A7897" t="s">
        <v>114</v>
      </c>
      <c r="B7897" t="s">
        <v>4</v>
      </c>
      <c r="C7897" t="s">
        <v>97</v>
      </c>
      <c r="D7897" s="29">
        <v>45883</v>
      </c>
      <c r="E7897" s="184" t="str">
        <f t="shared" si="498"/>
        <v/>
      </c>
      <c r="F7897" s="184" t="str">
        <f t="shared" si="499"/>
        <v/>
      </c>
      <c r="G7897" s="184" t="str">
        <f t="shared" si="500"/>
        <v/>
      </c>
      <c r="H7897" s="184" t="str">
        <f t="shared" si="501"/>
        <v/>
      </c>
      <c r="L7897">
        <v>124.67584100000001</v>
      </c>
      <c r="R7897">
        <v>129.66287600000001</v>
      </c>
      <c r="S7897" t="s">
        <v>201</v>
      </c>
      <c r="T7897" s="221">
        <v>45536.313194444447</v>
      </c>
    </row>
    <row r="7898" spans="1:20" x14ac:dyDescent="0.35">
      <c r="A7898" t="s">
        <v>114</v>
      </c>
      <c r="B7898" t="s">
        <v>4</v>
      </c>
      <c r="C7898" t="s">
        <v>97</v>
      </c>
      <c r="D7898" s="29">
        <v>45884</v>
      </c>
      <c r="E7898" s="184" t="str">
        <f t="shared" si="498"/>
        <v/>
      </c>
      <c r="F7898" s="184" t="str">
        <f t="shared" si="499"/>
        <v/>
      </c>
      <c r="G7898" s="184" t="str">
        <f t="shared" si="500"/>
        <v/>
      </c>
      <c r="H7898" s="184" t="str">
        <f t="shared" si="501"/>
        <v/>
      </c>
      <c r="L7898">
        <v>124.67584100000001</v>
      </c>
      <c r="R7898">
        <v>129.66287600000001</v>
      </c>
      <c r="S7898" t="s">
        <v>201</v>
      </c>
      <c r="T7898" s="221">
        <v>45536.313194444447</v>
      </c>
    </row>
    <row r="7899" spans="1:20" x14ac:dyDescent="0.35">
      <c r="A7899" t="s">
        <v>114</v>
      </c>
      <c r="B7899" t="s">
        <v>4</v>
      </c>
      <c r="C7899" t="s">
        <v>97</v>
      </c>
      <c r="D7899" s="29">
        <v>45885</v>
      </c>
      <c r="E7899" s="184" t="str">
        <f t="shared" si="498"/>
        <v/>
      </c>
      <c r="F7899" s="184" t="str">
        <f t="shared" si="499"/>
        <v/>
      </c>
      <c r="G7899" s="184" t="str">
        <f t="shared" si="500"/>
        <v/>
      </c>
      <c r="H7899" s="184" t="str">
        <f t="shared" si="501"/>
        <v/>
      </c>
      <c r="L7899">
        <v>124.67584100000001</v>
      </c>
      <c r="R7899">
        <v>129.66287600000001</v>
      </c>
      <c r="S7899" t="s">
        <v>201</v>
      </c>
      <c r="T7899" s="221">
        <v>45536.313194444447</v>
      </c>
    </row>
    <row r="7900" spans="1:20" x14ac:dyDescent="0.35">
      <c r="A7900" t="s">
        <v>114</v>
      </c>
      <c r="B7900" t="s">
        <v>4</v>
      </c>
      <c r="C7900" t="s">
        <v>97</v>
      </c>
      <c r="D7900" s="29">
        <v>45886</v>
      </c>
      <c r="E7900" s="184" t="str">
        <f t="shared" si="498"/>
        <v/>
      </c>
      <c r="F7900" s="184" t="str">
        <f t="shared" si="499"/>
        <v/>
      </c>
      <c r="G7900" s="184" t="str">
        <f t="shared" si="500"/>
        <v/>
      </c>
      <c r="H7900" s="184" t="str">
        <f t="shared" si="501"/>
        <v/>
      </c>
      <c r="L7900">
        <v>124.67584100000001</v>
      </c>
      <c r="R7900">
        <v>129.66287600000001</v>
      </c>
      <c r="S7900" t="s">
        <v>201</v>
      </c>
      <c r="T7900" s="221">
        <v>45536.313194444447</v>
      </c>
    </row>
    <row r="7901" spans="1:20" x14ac:dyDescent="0.35">
      <c r="A7901" t="s">
        <v>114</v>
      </c>
      <c r="B7901" t="s">
        <v>4</v>
      </c>
      <c r="C7901" t="s">
        <v>97</v>
      </c>
      <c r="D7901" s="29">
        <v>45887</v>
      </c>
      <c r="E7901" s="184" t="str">
        <f t="shared" si="498"/>
        <v/>
      </c>
      <c r="F7901" s="184" t="str">
        <f t="shared" si="499"/>
        <v/>
      </c>
      <c r="G7901" s="184" t="str">
        <f t="shared" si="500"/>
        <v/>
      </c>
      <c r="H7901" s="184" t="str">
        <f t="shared" si="501"/>
        <v/>
      </c>
      <c r="L7901">
        <v>124.67584100000001</v>
      </c>
      <c r="R7901">
        <v>129.66287600000001</v>
      </c>
      <c r="S7901" t="s">
        <v>201</v>
      </c>
      <c r="T7901" s="221">
        <v>45536.313194444447</v>
      </c>
    </row>
    <row r="7902" spans="1:20" x14ac:dyDescent="0.35">
      <c r="A7902" t="s">
        <v>114</v>
      </c>
      <c r="B7902" t="s">
        <v>4</v>
      </c>
      <c r="C7902" t="s">
        <v>97</v>
      </c>
      <c r="D7902" s="29">
        <v>45888</v>
      </c>
      <c r="E7902" s="184" t="str">
        <f t="shared" si="498"/>
        <v/>
      </c>
      <c r="F7902" s="184" t="str">
        <f t="shared" si="499"/>
        <v/>
      </c>
      <c r="G7902" s="184" t="str">
        <f t="shared" si="500"/>
        <v/>
      </c>
      <c r="H7902" s="184" t="str">
        <f t="shared" si="501"/>
        <v/>
      </c>
      <c r="L7902">
        <v>124.67584100000001</v>
      </c>
      <c r="R7902">
        <v>129.66287600000001</v>
      </c>
      <c r="S7902" t="s">
        <v>201</v>
      </c>
      <c r="T7902" s="221">
        <v>45536.313194444447</v>
      </c>
    </row>
    <row r="7903" spans="1:20" x14ac:dyDescent="0.35">
      <c r="A7903" t="s">
        <v>114</v>
      </c>
      <c r="B7903" t="s">
        <v>4</v>
      </c>
      <c r="C7903" t="s">
        <v>97</v>
      </c>
      <c r="D7903" s="29">
        <v>45889</v>
      </c>
      <c r="E7903" s="184" t="str">
        <f t="shared" si="498"/>
        <v/>
      </c>
      <c r="F7903" s="184" t="str">
        <f t="shared" si="499"/>
        <v/>
      </c>
      <c r="G7903" s="184" t="str">
        <f t="shared" si="500"/>
        <v/>
      </c>
      <c r="H7903" s="184" t="str">
        <f t="shared" si="501"/>
        <v/>
      </c>
      <c r="L7903">
        <v>124.67584100000001</v>
      </c>
      <c r="R7903">
        <v>129.66287600000001</v>
      </c>
      <c r="S7903" t="s">
        <v>201</v>
      </c>
      <c r="T7903" s="221">
        <v>45536.313194444447</v>
      </c>
    </row>
    <row r="7904" spans="1:20" x14ac:dyDescent="0.35">
      <c r="A7904" t="s">
        <v>114</v>
      </c>
      <c r="B7904" t="s">
        <v>4</v>
      </c>
      <c r="C7904" t="s">
        <v>97</v>
      </c>
      <c r="D7904" s="29">
        <v>45890</v>
      </c>
      <c r="E7904" s="184" t="str">
        <f t="shared" si="498"/>
        <v/>
      </c>
      <c r="F7904" s="184" t="str">
        <f t="shared" si="499"/>
        <v/>
      </c>
      <c r="G7904" s="184" t="str">
        <f t="shared" si="500"/>
        <v/>
      </c>
      <c r="H7904" s="184" t="str">
        <f t="shared" si="501"/>
        <v/>
      </c>
      <c r="L7904">
        <v>124.67584100000001</v>
      </c>
      <c r="R7904">
        <v>129.66287600000001</v>
      </c>
      <c r="S7904" t="s">
        <v>201</v>
      </c>
      <c r="T7904" s="221">
        <v>45536.313194444447</v>
      </c>
    </row>
    <row r="7905" spans="1:20" x14ac:dyDescent="0.35">
      <c r="A7905" t="s">
        <v>114</v>
      </c>
      <c r="B7905" t="s">
        <v>4</v>
      </c>
      <c r="C7905" t="s">
        <v>97</v>
      </c>
      <c r="D7905" s="29">
        <v>45891</v>
      </c>
      <c r="E7905" s="184" t="str">
        <f t="shared" si="498"/>
        <v/>
      </c>
      <c r="F7905" s="184" t="str">
        <f t="shared" si="499"/>
        <v/>
      </c>
      <c r="G7905" s="184" t="str">
        <f t="shared" si="500"/>
        <v/>
      </c>
      <c r="H7905" s="184" t="str">
        <f t="shared" si="501"/>
        <v/>
      </c>
      <c r="L7905">
        <v>124.67584100000001</v>
      </c>
      <c r="R7905">
        <v>129.66287600000001</v>
      </c>
      <c r="S7905" t="s">
        <v>201</v>
      </c>
      <c r="T7905" s="221">
        <v>45536.313194444447</v>
      </c>
    </row>
    <row r="7906" spans="1:20" x14ac:dyDescent="0.35">
      <c r="A7906" t="s">
        <v>114</v>
      </c>
      <c r="B7906" t="s">
        <v>4</v>
      </c>
      <c r="C7906" t="s">
        <v>97</v>
      </c>
      <c r="D7906" s="29">
        <v>45892</v>
      </c>
      <c r="E7906" s="184" t="str">
        <f t="shared" si="498"/>
        <v/>
      </c>
      <c r="F7906" s="184" t="str">
        <f t="shared" si="499"/>
        <v/>
      </c>
      <c r="G7906" s="184" t="str">
        <f t="shared" si="500"/>
        <v/>
      </c>
      <c r="H7906" s="184" t="str">
        <f t="shared" si="501"/>
        <v/>
      </c>
      <c r="L7906">
        <v>124.67584100000001</v>
      </c>
      <c r="R7906">
        <v>129.66287600000001</v>
      </c>
      <c r="S7906" t="s">
        <v>201</v>
      </c>
      <c r="T7906" s="221">
        <v>45536.313194444447</v>
      </c>
    </row>
    <row r="7907" spans="1:20" x14ac:dyDescent="0.35">
      <c r="A7907" t="s">
        <v>114</v>
      </c>
      <c r="B7907" t="s">
        <v>4</v>
      </c>
      <c r="C7907" t="s">
        <v>97</v>
      </c>
      <c r="D7907" s="29">
        <v>45893</v>
      </c>
      <c r="E7907" s="184" t="str">
        <f t="shared" si="498"/>
        <v/>
      </c>
      <c r="F7907" s="184" t="str">
        <f t="shared" si="499"/>
        <v/>
      </c>
      <c r="G7907" s="184" t="str">
        <f t="shared" si="500"/>
        <v/>
      </c>
      <c r="H7907" s="184" t="str">
        <f t="shared" si="501"/>
        <v/>
      </c>
      <c r="L7907">
        <v>124.67584100000001</v>
      </c>
      <c r="R7907">
        <v>129.66287600000001</v>
      </c>
      <c r="S7907" t="s">
        <v>201</v>
      </c>
      <c r="T7907" s="221">
        <v>45536.313194444447</v>
      </c>
    </row>
    <row r="7908" spans="1:20" x14ac:dyDescent="0.35">
      <c r="A7908" t="s">
        <v>114</v>
      </c>
      <c r="B7908" t="s">
        <v>4</v>
      </c>
      <c r="C7908" t="s">
        <v>97</v>
      </c>
      <c r="D7908" s="29">
        <v>45894</v>
      </c>
      <c r="E7908" s="184" t="str">
        <f t="shared" si="498"/>
        <v/>
      </c>
      <c r="F7908" s="184" t="str">
        <f t="shared" si="499"/>
        <v/>
      </c>
      <c r="G7908" s="184" t="str">
        <f t="shared" si="500"/>
        <v/>
      </c>
      <c r="H7908" s="184" t="str">
        <f t="shared" si="501"/>
        <v/>
      </c>
      <c r="L7908">
        <v>124.67584100000001</v>
      </c>
      <c r="R7908">
        <v>129.66287600000001</v>
      </c>
      <c r="S7908" t="s">
        <v>201</v>
      </c>
      <c r="T7908" s="221">
        <v>45536.313194444447</v>
      </c>
    </row>
    <row r="7909" spans="1:20" x14ac:dyDescent="0.35">
      <c r="A7909" t="s">
        <v>114</v>
      </c>
      <c r="B7909" t="s">
        <v>4</v>
      </c>
      <c r="C7909" t="s">
        <v>97</v>
      </c>
      <c r="D7909" s="29">
        <v>45895</v>
      </c>
      <c r="E7909" s="184" t="str">
        <f t="shared" si="498"/>
        <v/>
      </c>
      <c r="F7909" s="184" t="str">
        <f t="shared" si="499"/>
        <v/>
      </c>
      <c r="G7909" s="184" t="str">
        <f t="shared" si="500"/>
        <v/>
      </c>
      <c r="H7909" s="184" t="str">
        <f t="shared" si="501"/>
        <v/>
      </c>
      <c r="L7909">
        <v>124.67584100000001</v>
      </c>
      <c r="R7909">
        <v>129.66287600000001</v>
      </c>
      <c r="S7909" t="s">
        <v>201</v>
      </c>
      <c r="T7909" s="221">
        <v>45536.313194444447</v>
      </c>
    </row>
    <row r="7910" spans="1:20" x14ac:dyDescent="0.35">
      <c r="A7910" t="s">
        <v>114</v>
      </c>
      <c r="B7910" t="s">
        <v>4</v>
      </c>
      <c r="C7910" t="s">
        <v>97</v>
      </c>
      <c r="D7910" s="29">
        <v>45896</v>
      </c>
      <c r="E7910" s="184" t="str">
        <f t="shared" si="498"/>
        <v/>
      </c>
      <c r="F7910" s="184" t="str">
        <f t="shared" si="499"/>
        <v/>
      </c>
      <c r="G7910" s="184" t="str">
        <f t="shared" si="500"/>
        <v/>
      </c>
      <c r="H7910" s="184" t="str">
        <f t="shared" si="501"/>
        <v/>
      </c>
      <c r="L7910">
        <v>124.67584100000001</v>
      </c>
      <c r="R7910">
        <v>129.66287600000001</v>
      </c>
      <c r="S7910" t="s">
        <v>201</v>
      </c>
      <c r="T7910" s="221">
        <v>45536.313194444447</v>
      </c>
    </row>
    <row r="7911" spans="1:20" x14ac:dyDescent="0.35">
      <c r="A7911" t="s">
        <v>114</v>
      </c>
      <c r="B7911" t="s">
        <v>4</v>
      </c>
      <c r="C7911" t="s">
        <v>97</v>
      </c>
      <c r="D7911" s="29">
        <v>45897</v>
      </c>
      <c r="E7911" s="184" t="str">
        <f t="shared" si="498"/>
        <v/>
      </c>
      <c r="F7911" s="184" t="str">
        <f t="shared" si="499"/>
        <v/>
      </c>
      <c r="G7911" s="184" t="str">
        <f t="shared" si="500"/>
        <v/>
      </c>
      <c r="H7911" s="184" t="str">
        <f t="shared" si="501"/>
        <v/>
      </c>
      <c r="L7911">
        <v>124.67584100000001</v>
      </c>
      <c r="R7911">
        <v>129.66287600000001</v>
      </c>
      <c r="S7911" t="s">
        <v>201</v>
      </c>
      <c r="T7911" s="221">
        <v>45536.313194444447</v>
      </c>
    </row>
    <row r="7912" spans="1:20" x14ac:dyDescent="0.35">
      <c r="A7912" t="s">
        <v>114</v>
      </c>
      <c r="B7912" t="s">
        <v>4</v>
      </c>
      <c r="C7912" t="s">
        <v>97</v>
      </c>
      <c r="D7912" s="29">
        <v>45898</v>
      </c>
      <c r="E7912" s="184" t="str">
        <f t="shared" si="498"/>
        <v/>
      </c>
      <c r="F7912" s="184" t="str">
        <f t="shared" si="499"/>
        <v/>
      </c>
      <c r="G7912" s="184" t="str">
        <f t="shared" si="500"/>
        <v/>
      </c>
      <c r="H7912" s="184" t="str">
        <f t="shared" si="501"/>
        <v/>
      </c>
      <c r="L7912">
        <v>124.67584100000001</v>
      </c>
      <c r="R7912">
        <v>129.66287600000001</v>
      </c>
      <c r="S7912" t="s">
        <v>201</v>
      </c>
      <c r="T7912" s="221">
        <v>45536.313194444447</v>
      </c>
    </row>
    <row r="7913" spans="1:20" x14ac:dyDescent="0.35">
      <c r="A7913" t="s">
        <v>114</v>
      </c>
      <c r="B7913" t="s">
        <v>4</v>
      </c>
      <c r="C7913" t="s">
        <v>97</v>
      </c>
      <c r="D7913" s="29">
        <v>45899</v>
      </c>
      <c r="E7913" s="184" t="str">
        <f t="shared" si="498"/>
        <v/>
      </c>
      <c r="F7913" s="184" t="str">
        <f t="shared" si="499"/>
        <v/>
      </c>
      <c r="G7913" s="184" t="str">
        <f t="shared" si="500"/>
        <v/>
      </c>
      <c r="H7913" s="184" t="str">
        <f t="shared" si="501"/>
        <v/>
      </c>
      <c r="L7913">
        <v>124.67584100000001</v>
      </c>
      <c r="R7913">
        <v>129.66287600000001</v>
      </c>
      <c r="S7913" t="s">
        <v>201</v>
      </c>
      <c r="T7913" s="221">
        <v>45536.313194444447</v>
      </c>
    </row>
    <row r="7914" spans="1:20" x14ac:dyDescent="0.35">
      <c r="A7914" t="s">
        <v>114</v>
      </c>
      <c r="B7914" t="s">
        <v>4</v>
      </c>
      <c r="C7914" t="s">
        <v>97</v>
      </c>
      <c r="D7914" s="29">
        <v>45900</v>
      </c>
      <c r="E7914" s="184" t="str">
        <f t="shared" si="498"/>
        <v/>
      </c>
      <c r="F7914" s="184" t="str">
        <f t="shared" si="499"/>
        <v/>
      </c>
      <c r="G7914" s="184" t="str">
        <f t="shared" si="500"/>
        <v/>
      </c>
      <c r="H7914" s="184" t="str">
        <f t="shared" si="501"/>
        <v/>
      </c>
      <c r="L7914">
        <v>124.67584100000001</v>
      </c>
      <c r="R7914">
        <v>129.66287600000001</v>
      </c>
      <c r="S7914" t="s">
        <v>201</v>
      </c>
      <c r="T7914" s="221">
        <v>45536.313194444447</v>
      </c>
    </row>
    <row r="7915" spans="1:20" x14ac:dyDescent="0.35">
      <c r="A7915" t="s">
        <v>114</v>
      </c>
      <c r="B7915" t="s">
        <v>4</v>
      </c>
      <c r="C7915" t="s">
        <v>97</v>
      </c>
      <c r="D7915" s="29">
        <v>45901</v>
      </c>
      <c r="E7915" s="184" t="str">
        <f t="shared" si="498"/>
        <v/>
      </c>
      <c r="F7915" s="184" t="str">
        <f t="shared" si="499"/>
        <v/>
      </c>
      <c r="G7915" s="184" t="str">
        <f t="shared" si="500"/>
        <v/>
      </c>
      <c r="H7915" s="184" t="str">
        <f t="shared" si="501"/>
        <v/>
      </c>
      <c r="L7915">
        <v>124.67584100000001</v>
      </c>
      <c r="R7915">
        <v>129.66287600000001</v>
      </c>
      <c r="S7915" t="s">
        <v>201</v>
      </c>
      <c r="T7915" s="221">
        <v>45566.313194444447</v>
      </c>
    </row>
    <row r="7916" spans="1:20" x14ac:dyDescent="0.35">
      <c r="A7916" t="s">
        <v>114</v>
      </c>
      <c r="B7916" t="s">
        <v>4</v>
      </c>
      <c r="C7916" t="s">
        <v>97</v>
      </c>
      <c r="D7916" s="29">
        <v>45902</v>
      </c>
      <c r="E7916" s="184" t="str">
        <f t="shared" si="498"/>
        <v/>
      </c>
      <c r="F7916" s="184" t="str">
        <f t="shared" si="499"/>
        <v/>
      </c>
      <c r="G7916" s="184" t="str">
        <f t="shared" si="500"/>
        <v/>
      </c>
      <c r="H7916" s="184" t="str">
        <f t="shared" si="501"/>
        <v/>
      </c>
      <c r="L7916">
        <v>124.67584100000001</v>
      </c>
      <c r="R7916">
        <v>129.66287600000001</v>
      </c>
      <c r="S7916" t="s">
        <v>201</v>
      </c>
      <c r="T7916" s="221">
        <v>45566.313194444447</v>
      </c>
    </row>
    <row r="7917" spans="1:20" x14ac:dyDescent="0.35">
      <c r="A7917" t="s">
        <v>114</v>
      </c>
      <c r="B7917" t="s">
        <v>4</v>
      </c>
      <c r="C7917" t="s">
        <v>97</v>
      </c>
      <c r="D7917" s="29">
        <v>45903</v>
      </c>
      <c r="E7917" s="184" t="str">
        <f t="shared" si="498"/>
        <v/>
      </c>
      <c r="F7917" s="184" t="str">
        <f t="shared" si="499"/>
        <v/>
      </c>
      <c r="G7917" s="184" t="str">
        <f t="shared" si="500"/>
        <v/>
      </c>
      <c r="H7917" s="184" t="str">
        <f t="shared" si="501"/>
        <v/>
      </c>
      <c r="L7917">
        <v>124.67584100000001</v>
      </c>
      <c r="R7917">
        <v>129.66287600000001</v>
      </c>
      <c r="S7917" t="s">
        <v>201</v>
      </c>
      <c r="T7917" s="221">
        <v>45566.313194444447</v>
      </c>
    </row>
    <row r="7918" spans="1:20" x14ac:dyDescent="0.35">
      <c r="A7918" t="s">
        <v>114</v>
      </c>
      <c r="B7918" t="s">
        <v>4</v>
      </c>
      <c r="C7918" t="s">
        <v>97</v>
      </c>
      <c r="D7918" s="29">
        <v>45904</v>
      </c>
      <c r="E7918" s="184" t="str">
        <f t="shared" si="498"/>
        <v/>
      </c>
      <c r="F7918" s="184" t="str">
        <f t="shared" si="499"/>
        <v/>
      </c>
      <c r="G7918" s="184" t="str">
        <f t="shared" si="500"/>
        <v/>
      </c>
      <c r="H7918" s="184" t="str">
        <f t="shared" si="501"/>
        <v/>
      </c>
      <c r="L7918">
        <v>124.67584100000001</v>
      </c>
      <c r="R7918">
        <v>129.66287600000001</v>
      </c>
      <c r="S7918" t="s">
        <v>201</v>
      </c>
      <c r="T7918" s="221">
        <v>45566.3125</v>
      </c>
    </row>
    <row r="7919" spans="1:20" x14ac:dyDescent="0.35">
      <c r="A7919" t="s">
        <v>114</v>
      </c>
      <c r="B7919" t="s">
        <v>4</v>
      </c>
      <c r="C7919" t="s">
        <v>97</v>
      </c>
      <c r="D7919" s="29">
        <v>45905</v>
      </c>
      <c r="E7919" s="184" t="str">
        <f t="shared" si="498"/>
        <v/>
      </c>
      <c r="F7919" s="184" t="str">
        <f t="shared" si="499"/>
        <v/>
      </c>
      <c r="G7919" s="184" t="str">
        <f t="shared" si="500"/>
        <v/>
      </c>
      <c r="H7919" s="184" t="str">
        <f t="shared" si="501"/>
        <v/>
      </c>
      <c r="L7919">
        <v>124.67584100000001</v>
      </c>
      <c r="R7919">
        <v>129.66287600000001</v>
      </c>
      <c r="S7919" t="s">
        <v>201</v>
      </c>
      <c r="T7919" s="221">
        <v>45566.313194444447</v>
      </c>
    </row>
    <row r="7920" spans="1:20" x14ac:dyDescent="0.35">
      <c r="A7920" t="s">
        <v>114</v>
      </c>
      <c r="B7920" t="s">
        <v>4</v>
      </c>
      <c r="C7920" t="s">
        <v>97</v>
      </c>
      <c r="D7920" s="29">
        <v>45906</v>
      </c>
      <c r="E7920" s="184" t="str">
        <f t="shared" si="498"/>
        <v/>
      </c>
      <c r="F7920" s="184" t="str">
        <f t="shared" si="499"/>
        <v/>
      </c>
      <c r="G7920" s="184" t="str">
        <f t="shared" si="500"/>
        <v/>
      </c>
      <c r="H7920" s="184" t="str">
        <f t="shared" si="501"/>
        <v/>
      </c>
      <c r="L7920">
        <v>124.67584100000001</v>
      </c>
      <c r="R7920">
        <v>129.66287600000001</v>
      </c>
      <c r="S7920" t="s">
        <v>201</v>
      </c>
      <c r="T7920" s="221">
        <v>45566.313194444447</v>
      </c>
    </row>
    <row r="7921" spans="1:20" x14ac:dyDescent="0.35">
      <c r="A7921" t="s">
        <v>114</v>
      </c>
      <c r="B7921" t="s">
        <v>4</v>
      </c>
      <c r="C7921" t="s">
        <v>97</v>
      </c>
      <c r="D7921" s="29">
        <v>45907</v>
      </c>
      <c r="E7921" s="184" t="str">
        <f t="shared" si="498"/>
        <v/>
      </c>
      <c r="F7921" s="184" t="str">
        <f t="shared" si="499"/>
        <v/>
      </c>
      <c r="G7921" s="184" t="str">
        <f t="shared" si="500"/>
        <v/>
      </c>
      <c r="H7921" s="184" t="str">
        <f t="shared" si="501"/>
        <v/>
      </c>
      <c r="L7921">
        <v>124.67584100000001</v>
      </c>
      <c r="R7921">
        <v>129.66287600000001</v>
      </c>
      <c r="S7921" t="s">
        <v>201</v>
      </c>
      <c r="T7921" s="221">
        <v>45566.313194444447</v>
      </c>
    </row>
    <row r="7922" spans="1:20" x14ac:dyDescent="0.35">
      <c r="A7922" t="s">
        <v>114</v>
      </c>
      <c r="B7922" t="s">
        <v>4</v>
      </c>
      <c r="C7922" t="s">
        <v>97</v>
      </c>
      <c r="D7922" s="29">
        <v>45908</v>
      </c>
      <c r="E7922" s="184" t="str">
        <f t="shared" si="498"/>
        <v/>
      </c>
      <c r="F7922" s="184" t="str">
        <f t="shared" si="499"/>
        <v/>
      </c>
      <c r="G7922" s="184" t="str">
        <f t="shared" si="500"/>
        <v/>
      </c>
      <c r="H7922" s="184" t="str">
        <f t="shared" si="501"/>
        <v/>
      </c>
      <c r="L7922">
        <v>124.67584100000001</v>
      </c>
      <c r="R7922">
        <v>129.66287600000001</v>
      </c>
      <c r="S7922" t="s">
        <v>201</v>
      </c>
      <c r="T7922" s="221">
        <v>45566.313194444447</v>
      </c>
    </row>
    <row r="7923" spans="1:20" x14ac:dyDescent="0.35">
      <c r="A7923" t="s">
        <v>114</v>
      </c>
      <c r="B7923" t="s">
        <v>4</v>
      </c>
      <c r="C7923" t="s">
        <v>97</v>
      </c>
      <c r="D7923" s="29">
        <v>45909</v>
      </c>
      <c r="E7923" s="184" t="str">
        <f t="shared" si="498"/>
        <v/>
      </c>
      <c r="F7923" s="184" t="str">
        <f t="shared" si="499"/>
        <v/>
      </c>
      <c r="G7923" s="184" t="str">
        <f t="shared" si="500"/>
        <v/>
      </c>
      <c r="H7923" s="184" t="str">
        <f t="shared" si="501"/>
        <v/>
      </c>
      <c r="L7923">
        <v>124.67584100000001</v>
      </c>
      <c r="R7923">
        <v>129.66287600000001</v>
      </c>
      <c r="S7923" t="s">
        <v>201</v>
      </c>
      <c r="T7923" s="221">
        <v>45566.313194444447</v>
      </c>
    </row>
    <row r="7924" spans="1:20" x14ac:dyDescent="0.35">
      <c r="A7924" t="s">
        <v>114</v>
      </c>
      <c r="B7924" t="s">
        <v>4</v>
      </c>
      <c r="C7924" t="s">
        <v>97</v>
      </c>
      <c r="D7924" s="29">
        <v>45910</v>
      </c>
      <c r="E7924" s="184" t="str">
        <f t="shared" si="498"/>
        <v/>
      </c>
      <c r="F7924" s="184" t="str">
        <f t="shared" si="499"/>
        <v/>
      </c>
      <c r="G7924" s="184" t="str">
        <f t="shared" si="500"/>
        <v/>
      </c>
      <c r="H7924" s="184" t="str">
        <f t="shared" si="501"/>
        <v/>
      </c>
      <c r="L7924">
        <v>124.67584100000001</v>
      </c>
      <c r="R7924">
        <v>129.66287600000001</v>
      </c>
      <c r="S7924" t="s">
        <v>201</v>
      </c>
      <c r="T7924" s="221">
        <v>45566.313194444447</v>
      </c>
    </row>
    <row r="7925" spans="1:20" x14ac:dyDescent="0.35">
      <c r="A7925" t="s">
        <v>114</v>
      </c>
      <c r="B7925" t="s">
        <v>4</v>
      </c>
      <c r="C7925" t="s">
        <v>97</v>
      </c>
      <c r="D7925" s="29">
        <v>45911</v>
      </c>
      <c r="E7925" s="184" t="str">
        <f t="shared" si="498"/>
        <v/>
      </c>
      <c r="F7925" s="184" t="str">
        <f t="shared" si="499"/>
        <v/>
      </c>
      <c r="G7925" s="184" t="str">
        <f t="shared" si="500"/>
        <v/>
      </c>
      <c r="H7925" s="184" t="str">
        <f t="shared" si="501"/>
        <v/>
      </c>
      <c r="L7925">
        <v>124.67584100000001</v>
      </c>
      <c r="R7925">
        <v>129.66287600000001</v>
      </c>
      <c r="S7925" t="s">
        <v>201</v>
      </c>
      <c r="T7925" s="221">
        <v>45566.313194444447</v>
      </c>
    </row>
    <row r="7926" spans="1:20" x14ac:dyDescent="0.35">
      <c r="A7926" t="s">
        <v>114</v>
      </c>
      <c r="B7926" t="s">
        <v>4</v>
      </c>
      <c r="C7926" t="s">
        <v>97</v>
      </c>
      <c r="D7926" s="29">
        <v>45912</v>
      </c>
      <c r="E7926" s="184" t="str">
        <f t="shared" si="498"/>
        <v/>
      </c>
      <c r="F7926" s="184" t="str">
        <f t="shared" si="499"/>
        <v/>
      </c>
      <c r="G7926" s="184" t="str">
        <f t="shared" si="500"/>
        <v/>
      </c>
      <c r="H7926" s="184" t="str">
        <f t="shared" si="501"/>
        <v/>
      </c>
      <c r="L7926">
        <v>124.67584100000001</v>
      </c>
      <c r="R7926">
        <v>129.66287600000001</v>
      </c>
      <c r="S7926" t="s">
        <v>201</v>
      </c>
      <c r="T7926" s="221">
        <v>45566.313194444447</v>
      </c>
    </row>
    <row r="7927" spans="1:20" x14ac:dyDescent="0.35">
      <c r="A7927" t="s">
        <v>114</v>
      </c>
      <c r="B7927" t="s">
        <v>4</v>
      </c>
      <c r="C7927" t="s">
        <v>97</v>
      </c>
      <c r="D7927" s="29">
        <v>45913</v>
      </c>
      <c r="E7927" s="184" t="str">
        <f t="shared" si="498"/>
        <v/>
      </c>
      <c r="F7927" s="184" t="str">
        <f t="shared" si="499"/>
        <v/>
      </c>
      <c r="G7927" s="184" t="str">
        <f t="shared" si="500"/>
        <v/>
      </c>
      <c r="H7927" s="184" t="str">
        <f t="shared" si="501"/>
        <v/>
      </c>
      <c r="L7927">
        <v>124.67584100000001</v>
      </c>
      <c r="R7927">
        <v>129.66287600000001</v>
      </c>
      <c r="S7927" t="s">
        <v>201</v>
      </c>
      <c r="T7927" s="221">
        <v>45566.313194444447</v>
      </c>
    </row>
    <row r="7928" spans="1:20" x14ac:dyDescent="0.35">
      <c r="A7928" t="s">
        <v>114</v>
      </c>
      <c r="B7928" t="s">
        <v>4</v>
      </c>
      <c r="C7928" t="s">
        <v>97</v>
      </c>
      <c r="D7928" s="29">
        <v>45914</v>
      </c>
      <c r="E7928" s="184" t="str">
        <f t="shared" si="498"/>
        <v/>
      </c>
      <c r="F7928" s="184" t="str">
        <f t="shared" si="499"/>
        <v/>
      </c>
      <c r="G7928" s="184" t="str">
        <f t="shared" si="500"/>
        <v/>
      </c>
      <c r="H7928" s="184" t="str">
        <f t="shared" si="501"/>
        <v/>
      </c>
      <c r="L7928">
        <v>124.67584100000001</v>
      </c>
      <c r="R7928">
        <v>129.66287600000001</v>
      </c>
      <c r="S7928" t="s">
        <v>201</v>
      </c>
      <c r="T7928" s="221">
        <v>45566.313194444447</v>
      </c>
    </row>
    <row r="7929" spans="1:20" x14ac:dyDescent="0.35">
      <c r="A7929" t="s">
        <v>114</v>
      </c>
      <c r="B7929" t="s">
        <v>4</v>
      </c>
      <c r="C7929" t="s">
        <v>97</v>
      </c>
      <c r="D7929" s="29">
        <v>45915</v>
      </c>
      <c r="E7929" s="184" t="str">
        <f t="shared" si="498"/>
        <v/>
      </c>
      <c r="F7929" s="184" t="str">
        <f t="shared" si="499"/>
        <v/>
      </c>
      <c r="G7929" s="184" t="str">
        <f t="shared" si="500"/>
        <v/>
      </c>
      <c r="H7929" s="184" t="str">
        <f t="shared" si="501"/>
        <v/>
      </c>
      <c r="L7929">
        <v>124.67584100000001</v>
      </c>
      <c r="R7929">
        <v>129.66287600000001</v>
      </c>
      <c r="S7929" t="s">
        <v>201</v>
      </c>
      <c r="T7929" s="221">
        <v>45566.313194444447</v>
      </c>
    </row>
    <row r="7930" spans="1:20" x14ac:dyDescent="0.35">
      <c r="A7930" t="s">
        <v>114</v>
      </c>
      <c r="B7930" t="s">
        <v>4</v>
      </c>
      <c r="C7930" t="s">
        <v>97</v>
      </c>
      <c r="D7930" s="29">
        <v>45916</v>
      </c>
      <c r="E7930" s="184" t="str">
        <f t="shared" si="498"/>
        <v/>
      </c>
      <c r="F7930" s="184" t="str">
        <f t="shared" si="499"/>
        <v/>
      </c>
      <c r="G7930" s="184" t="str">
        <f t="shared" si="500"/>
        <v/>
      </c>
      <c r="H7930" s="184" t="str">
        <f t="shared" si="501"/>
        <v/>
      </c>
      <c r="L7930">
        <v>124.67584100000001</v>
      </c>
      <c r="R7930">
        <v>129.66287600000001</v>
      </c>
      <c r="S7930" t="s">
        <v>201</v>
      </c>
      <c r="T7930" s="221">
        <v>45566.313194444447</v>
      </c>
    </row>
    <row r="7931" spans="1:20" x14ac:dyDescent="0.35">
      <c r="A7931" t="s">
        <v>114</v>
      </c>
      <c r="B7931" t="s">
        <v>4</v>
      </c>
      <c r="C7931" t="s">
        <v>97</v>
      </c>
      <c r="D7931" s="29">
        <v>45917</v>
      </c>
      <c r="E7931" s="184" t="str">
        <f t="shared" si="498"/>
        <v/>
      </c>
      <c r="F7931" s="184" t="str">
        <f t="shared" si="499"/>
        <v/>
      </c>
      <c r="G7931" s="184" t="str">
        <f t="shared" si="500"/>
        <v/>
      </c>
      <c r="H7931" s="184" t="str">
        <f t="shared" si="501"/>
        <v/>
      </c>
      <c r="L7931">
        <v>124.67584100000001</v>
      </c>
      <c r="R7931">
        <v>129.66287600000001</v>
      </c>
      <c r="S7931" t="s">
        <v>201</v>
      </c>
      <c r="T7931" s="221">
        <v>45566.313194444447</v>
      </c>
    </row>
    <row r="7932" spans="1:20" x14ac:dyDescent="0.35">
      <c r="A7932" t="s">
        <v>114</v>
      </c>
      <c r="B7932" t="s">
        <v>4</v>
      </c>
      <c r="C7932" t="s">
        <v>97</v>
      </c>
      <c r="D7932" s="29">
        <v>45918</v>
      </c>
      <c r="E7932" s="184" t="str">
        <f t="shared" si="498"/>
        <v/>
      </c>
      <c r="F7932" s="184" t="str">
        <f t="shared" si="499"/>
        <v/>
      </c>
      <c r="G7932" s="184" t="str">
        <f t="shared" si="500"/>
        <v/>
      </c>
      <c r="H7932" s="184" t="str">
        <f t="shared" si="501"/>
        <v/>
      </c>
      <c r="L7932">
        <v>124.67584100000001</v>
      </c>
      <c r="R7932">
        <v>129.66287600000001</v>
      </c>
      <c r="S7932" t="s">
        <v>201</v>
      </c>
      <c r="T7932" s="221">
        <v>45566.313194444447</v>
      </c>
    </row>
    <row r="7933" spans="1:20" x14ac:dyDescent="0.35">
      <c r="A7933" t="s">
        <v>114</v>
      </c>
      <c r="B7933" t="s">
        <v>4</v>
      </c>
      <c r="C7933" t="s">
        <v>97</v>
      </c>
      <c r="D7933" s="29">
        <v>45919</v>
      </c>
      <c r="E7933" s="184" t="str">
        <f t="shared" si="498"/>
        <v/>
      </c>
      <c r="F7933" s="184" t="str">
        <f t="shared" si="499"/>
        <v/>
      </c>
      <c r="G7933" s="184" t="str">
        <f t="shared" si="500"/>
        <v/>
      </c>
      <c r="H7933" s="184" t="str">
        <f t="shared" si="501"/>
        <v/>
      </c>
      <c r="L7933">
        <v>124.67584100000001</v>
      </c>
      <c r="R7933">
        <v>129.66287600000001</v>
      </c>
      <c r="S7933" t="s">
        <v>201</v>
      </c>
      <c r="T7933" s="221">
        <v>45566.313194444447</v>
      </c>
    </row>
    <row r="7934" spans="1:20" x14ac:dyDescent="0.35">
      <c r="A7934" t="s">
        <v>114</v>
      </c>
      <c r="B7934" t="s">
        <v>4</v>
      </c>
      <c r="C7934" t="s">
        <v>97</v>
      </c>
      <c r="D7934" s="29">
        <v>45920</v>
      </c>
      <c r="E7934" s="184" t="str">
        <f t="shared" si="498"/>
        <v/>
      </c>
      <c r="F7934" s="184" t="str">
        <f t="shared" si="499"/>
        <v/>
      </c>
      <c r="G7934" s="184" t="str">
        <f t="shared" si="500"/>
        <v/>
      </c>
      <c r="H7934" s="184" t="str">
        <f t="shared" si="501"/>
        <v/>
      </c>
      <c r="L7934">
        <v>124.67584100000001</v>
      </c>
      <c r="R7934">
        <v>129.66287600000001</v>
      </c>
      <c r="S7934" t="s">
        <v>201</v>
      </c>
      <c r="T7934" s="221">
        <v>45566.313194444447</v>
      </c>
    </row>
    <row r="7935" spans="1:20" x14ac:dyDescent="0.35">
      <c r="A7935" t="s">
        <v>114</v>
      </c>
      <c r="B7935" t="s">
        <v>4</v>
      </c>
      <c r="C7935" t="s">
        <v>97</v>
      </c>
      <c r="D7935" s="29">
        <v>45921</v>
      </c>
      <c r="E7935" s="184" t="str">
        <f t="shared" si="498"/>
        <v/>
      </c>
      <c r="F7935" s="184" t="str">
        <f t="shared" si="499"/>
        <v/>
      </c>
      <c r="G7935" s="184" t="str">
        <f t="shared" si="500"/>
        <v/>
      </c>
      <c r="H7935" s="184" t="str">
        <f t="shared" si="501"/>
        <v/>
      </c>
      <c r="L7935">
        <v>124.67584100000001</v>
      </c>
      <c r="R7935">
        <v>129.66287600000001</v>
      </c>
      <c r="S7935" t="s">
        <v>201</v>
      </c>
      <c r="T7935" s="221">
        <v>45566.313194444447</v>
      </c>
    </row>
    <row r="7936" spans="1:20" x14ac:dyDescent="0.35">
      <c r="A7936" t="s">
        <v>114</v>
      </c>
      <c r="B7936" t="s">
        <v>4</v>
      </c>
      <c r="C7936" t="s">
        <v>97</v>
      </c>
      <c r="D7936" s="29">
        <v>45922</v>
      </c>
      <c r="E7936" s="184" t="str">
        <f t="shared" si="498"/>
        <v/>
      </c>
      <c r="F7936" s="184" t="str">
        <f t="shared" si="499"/>
        <v/>
      </c>
      <c r="G7936" s="184" t="str">
        <f t="shared" si="500"/>
        <v/>
      </c>
      <c r="H7936" s="184" t="str">
        <f t="shared" si="501"/>
        <v/>
      </c>
      <c r="L7936">
        <v>124.67584100000001</v>
      </c>
      <c r="R7936">
        <v>129.66287600000001</v>
      </c>
      <c r="S7936" t="s">
        <v>201</v>
      </c>
      <c r="T7936" s="221">
        <v>45566.313194444447</v>
      </c>
    </row>
    <row r="7937" spans="1:20" x14ac:dyDescent="0.35">
      <c r="A7937" t="s">
        <v>114</v>
      </c>
      <c r="B7937" t="s">
        <v>4</v>
      </c>
      <c r="C7937" t="s">
        <v>97</v>
      </c>
      <c r="D7937" s="29">
        <v>45923</v>
      </c>
      <c r="E7937" s="184" t="str">
        <f t="shared" si="498"/>
        <v/>
      </c>
      <c r="F7937" s="184" t="str">
        <f t="shared" si="499"/>
        <v/>
      </c>
      <c r="G7937" s="184" t="str">
        <f t="shared" si="500"/>
        <v/>
      </c>
      <c r="H7937" s="184" t="str">
        <f t="shared" si="501"/>
        <v/>
      </c>
      <c r="L7937">
        <v>124.67584100000001</v>
      </c>
      <c r="R7937">
        <v>129.66287600000001</v>
      </c>
      <c r="S7937" t="s">
        <v>201</v>
      </c>
      <c r="T7937" s="221">
        <v>45566.313194444447</v>
      </c>
    </row>
    <row r="7938" spans="1:20" x14ac:dyDescent="0.35">
      <c r="A7938" t="s">
        <v>114</v>
      </c>
      <c r="B7938" t="s">
        <v>4</v>
      </c>
      <c r="C7938" t="s">
        <v>97</v>
      </c>
      <c r="D7938" s="29">
        <v>45924</v>
      </c>
      <c r="E7938" s="184" t="str">
        <f t="shared" si="498"/>
        <v/>
      </c>
      <c r="F7938" s="184" t="str">
        <f t="shared" si="499"/>
        <v/>
      </c>
      <c r="G7938" s="184" t="str">
        <f t="shared" si="500"/>
        <v/>
      </c>
      <c r="H7938" s="184" t="str">
        <f t="shared" si="501"/>
        <v/>
      </c>
      <c r="L7938">
        <v>124.67584100000001</v>
      </c>
      <c r="R7938">
        <v>129.66287600000001</v>
      </c>
      <c r="S7938" t="s">
        <v>201</v>
      </c>
      <c r="T7938" s="221">
        <v>45566.313194444447</v>
      </c>
    </row>
    <row r="7939" spans="1:20" x14ac:dyDescent="0.35">
      <c r="A7939" t="s">
        <v>114</v>
      </c>
      <c r="B7939" t="s">
        <v>4</v>
      </c>
      <c r="C7939" t="s">
        <v>97</v>
      </c>
      <c r="D7939" s="29">
        <v>45925</v>
      </c>
      <c r="E7939" s="184" t="str">
        <f t="shared" si="498"/>
        <v/>
      </c>
      <c r="F7939" s="184" t="str">
        <f t="shared" si="499"/>
        <v/>
      </c>
      <c r="G7939" s="184" t="str">
        <f t="shared" si="500"/>
        <v/>
      </c>
      <c r="H7939" s="184" t="str">
        <f t="shared" si="501"/>
        <v/>
      </c>
      <c r="L7939">
        <v>124.67584100000001</v>
      </c>
      <c r="R7939">
        <v>129.66287600000001</v>
      </c>
      <c r="S7939" t="s">
        <v>201</v>
      </c>
      <c r="T7939" s="221">
        <v>45566.313194444447</v>
      </c>
    </row>
    <row r="7940" spans="1:20" x14ac:dyDescent="0.35">
      <c r="A7940" t="s">
        <v>114</v>
      </c>
      <c r="B7940" t="s">
        <v>4</v>
      </c>
      <c r="C7940" t="s">
        <v>97</v>
      </c>
      <c r="D7940" s="29">
        <v>45926</v>
      </c>
      <c r="E7940" s="184" t="str">
        <f t="shared" si="498"/>
        <v/>
      </c>
      <c r="F7940" s="184" t="str">
        <f t="shared" si="499"/>
        <v/>
      </c>
      <c r="G7940" s="184" t="str">
        <f t="shared" si="500"/>
        <v/>
      </c>
      <c r="H7940" s="184" t="str">
        <f t="shared" si="501"/>
        <v/>
      </c>
      <c r="L7940">
        <v>124.67584100000001</v>
      </c>
      <c r="R7940">
        <v>129.66287600000001</v>
      </c>
      <c r="S7940" t="s">
        <v>201</v>
      </c>
      <c r="T7940" s="221">
        <v>45566.313194444447</v>
      </c>
    </row>
    <row r="7941" spans="1:20" x14ac:dyDescent="0.35">
      <c r="A7941" t="s">
        <v>114</v>
      </c>
      <c r="B7941" t="s">
        <v>4</v>
      </c>
      <c r="C7941" t="s">
        <v>97</v>
      </c>
      <c r="D7941" s="29">
        <v>45927</v>
      </c>
      <c r="E7941" s="184" t="str">
        <f t="shared" si="498"/>
        <v/>
      </c>
      <c r="F7941" s="184" t="str">
        <f t="shared" si="499"/>
        <v/>
      </c>
      <c r="G7941" s="184" t="str">
        <f t="shared" si="500"/>
        <v/>
      </c>
      <c r="H7941" s="184" t="str">
        <f t="shared" si="501"/>
        <v/>
      </c>
      <c r="L7941">
        <v>124.67584100000001</v>
      </c>
      <c r="R7941">
        <v>129.66287600000001</v>
      </c>
      <c r="S7941" t="s">
        <v>201</v>
      </c>
      <c r="T7941" s="221">
        <v>45566.313194444447</v>
      </c>
    </row>
    <row r="7942" spans="1:20" x14ac:dyDescent="0.35">
      <c r="A7942" t="s">
        <v>114</v>
      </c>
      <c r="B7942" t="s">
        <v>4</v>
      </c>
      <c r="C7942" t="s">
        <v>97</v>
      </c>
      <c r="D7942" s="29">
        <v>45928</v>
      </c>
      <c r="E7942" s="184" t="str">
        <f t="shared" si="498"/>
        <v/>
      </c>
      <c r="F7942" s="184" t="str">
        <f t="shared" si="499"/>
        <v/>
      </c>
      <c r="G7942" s="184" t="str">
        <f t="shared" si="500"/>
        <v/>
      </c>
      <c r="H7942" s="184" t="str">
        <f t="shared" si="501"/>
        <v/>
      </c>
      <c r="L7942">
        <v>124.67584100000001</v>
      </c>
      <c r="R7942">
        <v>129.66287600000001</v>
      </c>
      <c r="S7942" t="s">
        <v>201</v>
      </c>
      <c r="T7942" s="221">
        <v>45566.313194444447</v>
      </c>
    </row>
    <row r="7943" spans="1:20" x14ac:dyDescent="0.35">
      <c r="A7943" t="s">
        <v>114</v>
      </c>
      <c r="B7943" t="s">
        <v>4</v>
      </c>
      <c r="C7943" t="s">
        <v>97</v>
      </c>
      <c r="D7943" s="29">
        <v>45929</v>
      </c>
      <c r="E7943" s="184" t="str">
        <f t="shared" si="498"/>
        <v/>
      </c>
      <c r="F7943" s="184" t="str">
        <f t="shared" si="499"/>
        <v/>
      </c>
      <c r="G7943" s="184" t="str">
        <f t="shared" si="500"/>
        <v/>
      </c>
      <c r="H7943" s="184" t="str">
        <f t="shared" si="501"/>
        <v/>
      </c>
      <c r="L7943">
        <v>124.67584100000001</v>
      </c>
      <c r="R7943">
        <v>129.66287600000001</v>
      </c>
      <c r="S7943" t="s">
        <v>201</v>
      </c>
      <c r="T7943" s="221">
        <v>45566.313194444447</v>
      </c>
    </row>
    <row r="7944" spans="1:20" x14ac:dyDescent="0.35">
      <c r="A7944" t="s">
        <v>114</v>
      </c>
      <c r="B7944" t="s">
        <v>4</v>
      </c>
      <c r="C7944" t="s">
        <v>97</v>
      </c>
      <c r="D7944" s="29">
        <v>45930</v>
      </c>
      <c r="E7944" s="184" t="str">
        <f t="shared" ref="E7944:E8007" si="502">IF(J7944="","",IF(L7944=0,0,IF(1-(J7944/L7944)&lt;0,"",1-(J7944/L7944))))</f>
        <v/>
      </c>
      <c r="F7944" s="184" t="str">
        <f t="shared" ref="F7944:F8007" si="503">IF(K7944="","",IF(L7944=0,0,IF(1-(K7944/L7944)&lt;0,"",1-(K7944/L7944))))</f>
        <v/>
      </c>
      <c r="G7944" s="184" t="str">
        <f t="shared" ref="G7944:G8007" si="504">IF(J7944="","",IF(1-(J7944/R7944)&lt;0,"",1-(J7944/R7944)))</f>
        <v/>
      </c>
      <c r="H7944" s="184" t="str">
        <f t="shared" ref="H7944:H8007" si="505">IF(K7944="","",IF(1-(K7944/R7944)&lt;0,"",1-(K7944/R7944)))</f>
        <v/>
      </c>
      <c r="L7944">
        <v>124.67584100000001</v>
      </c>
      <c r="R7944">
        <v>129.66287600000001</v>
      </c>
      <c r="S7944" t="s">
        <v>201</v>
      </c>
      <c r="T7944" s="221">
        <v>45566.313194444447</v>
      </c>
    </row>
    <row r="7945" spans="1:20" x14ac:dyDescent="0.35">
      <c r="A7945" t="s">
        <v>114</v>
      </c>
      <c r="B7945" t="s">
        <v>4</v>
      </c>
      <c r="C7945" t="s">
        <v>97</v>
      </c>
      <c r="D7945" s="29">
        <v>45931</v>
      </c>
      <c r="E7945" s="184" t="str">
        <f t="shared" si="502"/>
        <v/>
      </c>
      <c r="F7945" s="184" t="str">
        <f t="shared" si="503"/>
        <v/>
      </c>
      <c r="G7945" s="184" t="str">
        <f t="shared" si="504"/>
        <v/>
      </c>
      <c r="H7945" s="184" t="str">
        <f t="shared" si="505"/>
        <v/>
      </c>
      <c r="L7945">
        <v>124.67584100000001</v>
      </c>
      <c r="R7945">
        <v>129.66287600000001</v>
      </c>
      <c r="S7945" t="s">
        <v>201</v>
      </c>
      <c r="T7945" s="221">
        <v>45566.313194444447</v>
      </c>
    </row>
    <row r="7946" spans="1:20" x14ac:dyDescent="0.35">
      <c r="A7946" t="s">
        <v>114</v>
      </c>
      <c r="B7946" t="s">
        <v>4</v>
      </c>
      <c r="C7946" t="s">
        <v>97</v>
      </c>
      <c r="D7946" s="29">
        <v>45932</v>
      </c>
      <c r="E7946" s="184" t="str">
        <f t="shared" si="502"/>
        <v/>
      </c>
      <c r="F7946" s="184" t="str">
        <f t="shared" si="503"/>
        <v/>
      </c>
      <c r="G7946" s="184" t="str">
        <f t="shared" si="504"/>
        <v/>
      </c>
      <c r="H7946" s="184" t="str">
        <f t="shared" si="505"/>
        <v/>
      </c>
      <c r="L7946">
        <v>124.67584100000001</v>
      </c>
      <c r="R7946">
        <v>129.66287600000001</v>
      </c>
      <c r="S7946" t="s">
        <v>201</v>
      </c>
      <c r="T7946" s="221">
        <v>45566.313194444447</v>
      </c>
    </row>
    <row r="7947" spans="1:20" x14ac:dyDescent="0.35">
      <c r="A7947" t="s">
        <v>114</v>
      </c>
      <c r="B7947" t="s">
        <v>4</v>
      </c>
      <c r="C7947" t="s">
        <v>97</v>
      </c>
      <c r="D7947" s="29">
        <v>45933</v>
      </c>
      <c r="E7947" s="184" t="str">
        <f t="shared" si="502"/>
        <v/>
      </c>
      <c r="F7947" s="184" t="str">
        <f t="shared" si="503"/>
        <v/>
      </c>
      <c r="G7947" s="184" t="str">
        <f t="shared" si="504"/>
        <v/>
      </c>
      <c r="H7947" s="184" t="str">
        <f t="shared" si="505"/>
        <v/>
      </c>
      <c r="L7947">
        <v>124.67584100000001</v>
      </c>
      <c r="R7947">
        <v>129.66287600000001</v>
      </c>
      <c r="S7947" t="s">
        <v>201</v>
      </c>
      <c r="T7947" s="221">
        <v>45566.313194444447</v>
      </c>
    </row>
    <row r="7948" spans="1:20" x14ac:dyDescent="0.35">
      <c r="A7948" t="s">
        <v>114</v>
      </c>
      <c r="B7948" t="s">
        <v>4</v>
      </c>
      <c r="C7948" t="s">
        <v>97</v>
      </c>
      <c r="D7948" s="29">
        <v>45934</v>
      </c>
      <c r="E7948" s="184" t="str">
        <f t="shared" si="502"/>
        <v/>
      </c>
      <c r="F7948" s="184" t="str">
        <f t="shared" si="503"/>
        <v/>
      </c>
      <c r="G7948" s="184" t="str">
        <f t="shared" si="504"/>
        <v/>
      </c>
      <c r="H7948" s="184" t="str">
        <f t="shared" si="505"/>
        <v/>
      </c>
      <c r="L7948">
        <v>124.67584100000001</v>
      </c>
      <c r="R7948">
        <v>129.66287600000001</v>
      </c>
      <c r="S7948" t="s">
        <v>201</v>
      </c>
      <c r="T7948" s="221">
        <v>45566.313194444447</v>
      </c>
    </row>
    <row r="7949" spans="1:20" x14ac:dyDescent="0.35">
      <c r="A7949" t="s">
        <v>114</v>
      </c>
      <c r="B7949" t="s">
        <v>4</v>
      </c>
      <c r="C7949" t="s">
        <v>97</v>
      </c>
      <c r="D7949" s="29">
        <v>45935</v>
      </c>
      <c r="E7949" s="184" t="str">
        <f t="shared" si="502"/>
        <v/>
      </c>
      <c r="F7949" s="184" t="str">
        <f t="shared" si="503"/>
        <v/>
      </c>
      <c r="G7949" s="184" t="str">
        <f t="shared" si="504"/>
        <v/>
      </c>
      <c r="H7949" s="184" t="str">
        <f t="shared" si="505"/>
        <v/>
      </c>
      <c r="L7949">
        <v>124.67584100000001</v>
      </c>
      <c r="R7949">
        <v>129.66287600000001</v>
      </c>
      <c r="S7949" t="s">
        <v>201</v>
      </c>
      <c r="T7949" s="221">
        <v>45566.313194444447</v>
      </c>
    </row>
    <row r="7950" spans="1:20" x14ac:dyDescent="0.35">
      <c r="A7950" t="s">
        <v>114</v>
      </c>
      <c r="B7950" t="s">
        <v>4</v>
      </c>
      <c r="C7950" t="s">
        <v>97</v>
      </c>
      <c r="D7950" s="29">
        <v>45936</v>
      </c>
      <c r="E7950" s="184" t="str">
        <f t="shared" si="502"/>
        <v/>
      </c>
      <c r="F7950" s="184" t="str">
        <f t="shared" si="503"/>
        <v/>
      </c>
      <c r="G7950" s="184" t="str">
        <f t="shared" si="504"/>
        <v/>
      </c>
      <c r="H7950" s="184" t="str">
        <f t="shared" si="505"/>
        <v/>
      </c>
      <c r="L7950">
        <v>124.67584100000001</v>
      </c>
      <c r="R7950">
        <v>129.66287600000001</v>
      </c>
      <c r="S7950" t="s">
        <v>201</v>
      </c>
      <c r="T7950" s="221">
        <v>45566.313194444447</v>
      </c>
    </row>
    <row r="7951" spans="1:20" x14ac:dyDescent="0.35">
      <c r="A7951" t="s">
        <v>114</v>
      </c>
      <c r="B7951" t="s">
        <v>4</v>
      </c>
      <c r="C7951" t="s">
        <v>97</v>
      </c>
      <c r="D7951" s="29">
        <v>45937</v>
      </c>
      <c r="E7951" s="184" t="str">
        <f t="shared" si="502"/>
        <v/>
      </c>
      <c r="F7951" s="184" t="str">
        <f t="shared" si="503"/>
        <v/>
      </c>
      <c r="G7951" s="184" t="str">
        <f t="shared" si="504"/>
        <v/>
      </c>
      <c r="H7951" s="184" t="str">
        <f t="shared" si="505"/>
        <v/>
      </c>
      <c r="L7951">
        <v>124.67584100000001</v>
      </c>
      <c r="R7951">
        <v>129.66287600000001</v>
      </c>
      <c r="S7951" t="s">
        <v>201</v>
      </c>
      <c r="T7951" s="221">
        <v>45566.313194444447</v>
      </c>
    </row>
    <row r="7952" spans="1:20" x14ac:dyDescent="0.35">
      <c r="A7952" t="s">
        <v>114</v>
      </c>
      <c r="B7952" t="s">
        <v>4</v>
      </c>
      <c r="C7952" t="s">
        <v>97</v>
      </c>
      <c r="D7952" s="29">
        <v>45938</v>
      </c>
      <c r="E7952" s="184" t="str">
        <f t="shared" si="502"/>
        <v/>
      </c>
      <c r="F7952" s="184" t="str">
        <f t="shared" si="503"/>
        <v/>
      </c>
      <c r="G7952" s="184" t="str">
        <f t="shared" si="504"/>
        <v/>
      </c>
      <c r="H7952" s="184" t="str">
        <f t="shared" si="505"/>
        <v/>
      </c>
      <c r="L7952">
        <v>124.67584100000001</v>
      </c>
      <c r="R7952">
        <v>129.66287600000001</v>
      </c>
      <c r="S7952" t="s">
        <v>201</v>
      </c>
      <c r="T7952" s="221">
        <v>45566.313194444447</v>
      </c>
    </row>
    <row r="7953" spans="1:20" x14ac:dyDescent="0.35">
      <c r="A7953" t="s">
        <v>114</v>
      </c>
      <c r="B7953" t="s">
        <v>4</v>
      </c>
      <c r="C7953" t="s">
        <v>97</v>
      </c>
      <c r="D7953" s="29">
        <v>45939</v>
      </c>
      <c r="E7953" s="184" t="str">
        <f t="shared" si="502"/>
        <v/>
      </c>
      <c r="F7953" s="184" t="str">
        <f t="shared" si="503"/>
        <v/>
      </c>
      <c r="G7953" s="184" t="str">
        <f t="shared" si="504"/>
        <v/>
      </c>
      <c r="H7953" s="184" t="str">
        <f t="shared" si="505"/>
        <v/>
      </c>
      <c r="L7953">
        <v>124.67584100000001</v>
      </c>
      <c r="R7953">
        <v>129.66287600000001</v>
      </c>
      <c r="S7953" t="s">
        <v>201</v>
      </c>
      <c r="T7953" s="221">
        <v>45566.313194444447</v>
      </c>
    </row>
    <row r="7954" spans="1:20" x14ac:dyDescent="0.35">
      <c r="A7954" t="s">
        <v>114</v>
      </c>
      <c r="B7954" t="s">
        <v>4</v>
      </c>
      <c r="C7954" t="s">
        <v>97</v>
      </c>
      <c r="D7954" s="29">
        <v>45940</v>
      </c>
      <c r="E7954" s="184" t="str">
        <f t="shared" si="502"/>
        <v/>
      </c>
      <c r="F7954" s="184" t="str">
        <f t="shared" si="503"/>
        <v/>
      </c>
      <c r="G7954" s="184" t="str">
        <f t="shared" si="504"/>
        <v/>
      </c>
      <c r="H7954" s="184" t="str">
        <f t="shared" si="505"/>
        <v/>
      </c>
      <c r="L7954">
        <v>124.67584100000001</v>
      </c>
      <c r="R7954">
        <v>129.66287600000001</v>
      </c>
      <c r="S7954" t="s">
        <v>201</v>
      </c>
      <c r="T7954" s="221">
        <v>45566.313194444447</v>
      </c>
    </row>
    <row r="7955" spans="1:20" x14ac:dyDescent="0.35">
      <c r="A7955" t="s">
        <v>114</v>
      </c>
      <c r="B7955" t="s">
        <v>4</v>
      </c>
      <c r="C7955" t="s">
        <v>97</v>
      </c>
      <c r="D7955" s="29">
        <v>45941</v>
      </c>
      <c r="E7955" s="184" t="str">
        <f t="shared" si="502"/>
        <v/>
      </c>
      <c r="F7955" s="184" t="str">
        <f t="shared" si="503"/>
        <v/>
      </c>
      <c r="G7955" s="184" t="str">
        <f t="shared" si="504"/>
        <v/>
      </c>
      <c r="H7955" s="184" t="str">
        <f t="shared" si="505"/>
        <v/>
      </c>
      <c r="L7955">
        <v>124.67584100000001</v>
      </c>
      <c r="R7955">
        <v>129.66287600000001</v>
      </c>
      <c r="S7955" t="s">
        <v>201</v>
      </c>
      <c r="T7955" s="221">
        <v>45566.313194444447</v>
      </c>
    </row>
    <row r="7956" spans="1:20" x14ac:dyDescent="0.35">
      <c r="A7956" t="s">
        <v>114</v>
      </c>
      <c r="B7956" t="s">
        <v>4</v>
      </c>
      <c r="C7956" t="s">
        <v>97</v>
      </c>
      <c r="D7956" s="29">
        <v>45942</v>
      </c>
      <c r="E7956" s="184" t="str">
        <f t="shared" si="502"/>
        <v/>
      </c>
      <c r="F7956" s="184" t="str">
        <f t="shared" si="503"/>
        <v/>
      </c>
      <c r="G7956" s="184" t="str">
        <f t="shared" si="504"/>
        <v/>
      </c>
      <c r="H7956" s="184" t="str">
        <f t="shared" si="505"/>
        <v/>
      </c>
      <c r="L7956">
        <v>124.67584100000001</v>
      </c>
      <c r="R7956">
        <v>129.66287600000001</v>
      </c>
      <c r="S7956" t="s">
        <v>201</v>
      </c>
      <c r="T7956" s="221">
        <v>45566.313194444447</v>
      </c>
    </row>
    <row r="7957" spans="1:20" x14ac:dyDescent="0.35">
      <c r="A7957" t="s">
        <v>114</v>
      </c>
      <c r="B7957" t="s">
        <v>4</v>
      </c>
      <c r="C7957" t="s">
        <v>97</v>
      </c>
      <c r="D7957" s="29">
        <v>45943</v>
      </c>
      <c r="E7957" s="184" t="str">
        <f t="shared" si="502"/>
        <v/>
      </c>
      <c r="F7957" s="184" t="str">
        <f t="shared" si="503"/>
        <v/>
      </c>
      <c r="G7957" s="184" t="str">
        <f t="shared" si="504"/>
        <v/>
      </c>
      <c r="H7957" s="184" t="str">
        <f t="shared" si="505"/>
        <v/>
      </c>
      <c r="L7957">
        <v>124.67584100000001</v>
      </c>
      <c r="R7957">
        <v>129.66287600000001</v>
      </c>
      <c r="S7957" t="s">
        <v>201</v>
      </c>
      <c r="T7957" s="221">
        <v>45566.313194444447</v>
      </c>
    </row>
    <row r="7958" spans="1:20" x14ac:dyDescent="0.35">
      <c r="A7958" t="s">
        <v>114</v>
      </c>
      <c r="B7958" t="s">
        <v>4</v>
      </c>
      <c r="C7958" t="s">
        <v>97</v>
      </c>
      <c r="D7958" s="29">
        <v>45944</v>
      </c>
      <c r="E7958" s="184" t="str">
        <f t="shared" si="502"/>
        <v/>
      </c>
      <c r="F7958" s="184" t="str">
        <f t="shared" si="503"/>
        <v/>
      </c>
      <c r="G7958" s="184" t="str">
        <f t="shared" si="504"/>
        <v/>
      </c>
      <c r="H7958" s="184" t="str">
        <f t="shared" si="505"/>
        <v/>
      </c>
      <c r="L7958">
        <v>124.67584100000001</v>
      </c>
      <c r="R7958">
        <v>129.66287600000001</v>
      </c>
      <c r="S7958" t="s">
        <v>201</v>
      </c>
      <c r="T7958" s="221">
        <v>45566.313194444447</v>
      </c>
    </row>
    <row r="7959" spans="1:20" x14ac:dyDescent="0.35">
      <c r="A7959" t="s">
        <v>114</v>
      </c>
      <c r="B7959" t="s">
        <v>4</v>
      </c>
      <c r="C7959" t="s">
        <v>97</v>
      </c>
      <c r="D7959" s="29">
        <v>45945</v>
      </c>
      <c r="E7959" s="184" t="str">
        <f t="shared" si="502"/>
        <v/>
      </c>
      <c r="F7959" s="184" t="str">
        <f t="shared" si="503"/>
        <v/>
      </c>
      <c r="G7959" s="184" t="str">
        <f t="shared" si="504"/>
        <v/>
      </c>
      <c r="H7959" s="184" t="str">
        <f t="shared" si="505"/>
        <v/>
      </c>
      <c r="L7959">
        <v>124.67584100000001</v>
      </c>
      <c r="R7959">
        <v>129.66287600000001</v>
      </c>
      <c r="S7959" t="s">
        <v>201</v>
      </c>
      <c r="T7959" s="221">
        <v>45566.313194444447</v>
      </c>
    </row>
    <row r="7960" spans="1:20" x14ac:dyDescent="0.35">
      <c r="A7960" t="s">
        <v>114</v>
      </c>
      <c r="B7960" t="s">
        <v>4</v>
      </c>
      <c r="C7960" t="s">
        <v>97</v>
      </c>
      <c r="D7960" s="29">
        <v>45946</v>
      </c>
      <c r="E7960" s="184" t="str">
        <f t="shared" si="502"/>
        <v/>
      </c>
      <c r="F7960" s="184" t="str">
        <f t="shared" si="503"/>
        <v/>
      </c>
      <c r="G7960" s="184" t="str">
        <f t="shared" si="504"/>
        <v/>
      </c>
      <c r="H7960" s="184" t="str">
        <f t="shared" si="505"/>
        <v/>
      </c>
      <c r="L7960">
        <v>124.67584100000001</v>
      </c>
      <c r="R7960">
        <v>129.66287600000001</v>
      </c>
      <c r="S7960" t="s">
        <v>201</v>
      </c>
      <c r="T7960" s="221">
        <v>45566.313194444447</v>
      </c>
    </row>
    <row r="7961" spans="1:20" x14ac:dyDescent="0.35">
      <c r="A7961" t="s">
        <v>114</v>
      </c>
      <c r="B7961" t="s">
        <v>4</v>
      </c>
      <c r="C7961" t="s">
        <v>97</v>
      </c>
      <c r="D7961" s="29">
        <v>45947</v>
      </c>
      <c r="E7961" s="184" t="str">
        <f t="shared" si="502"/>
        <v/>
      </c>
      <c r="F7961" s="184" t="str">
        <f t="shared" si="503"/>
        <v/>
      </c>
      <c r="G7961" s="184" t="str">
        <f t="shared" si="504"/>
        <v/>
      </c>
      <c r="H7961" s="184" t="str">
        <f t="shared" si="505"/>
        <v/>
      </c>
      <c r="L7961">
        <v>124.67584100000001</v>
      </c>
      <c r="R7961">
        <v>129.66287600000001</v>
      </c>
      <c r="S7961" t="s">
        <v>201</v>
      </c>
      <c r="T7961" s="221">
        <v>45566.313194444447</v>
      </c>
    </row>
    <row r="7962" spans="1:20" x14ac:dyDescent="0.35">
      <c r="A7962" t="s">
        <v>114</v>
      </c>
      <c r="B7962" t="s">
        <v>4</v>
      </c>
      <c r="C7962" t="s">
        <v>97</v>
      </c>
      <c r="D7962" s="29">
        <v>45948</v>
      </c>
      <c r="E7962" s="184" t="str">
        <f t="shared" si="502"/>
        <v/>
      </c>
      <c r="F7962" s="184" t="str">
        <f t="shared" si="503"/>
        <v/>
      </c>
      <c r="G7962" s="184" t="str">
        <f t="shared" si="504"/>
        <v/>
      </c>
      <c r="H7962" s="184" t="str">
        <f t="shared" si="505"/>
        <v/>
      </c>
      <c r="L7962">
        <v>124.67584100000001</v>
      </c>
      <c r="R7962">
        <v>129.66287600000001</v>
      </c>
      <c r="S7962" t="s">
        <v>201</v>
      </c>
      <c r="T7962" s="221">
        <v>45566.313194444447</v>
      </c>
    </row>
    <row r="7963" spans="1:20" x14ac:dyDescent="0.35">
      <c r="A7963" t="s">
        <v>114</v>
      </c>
      <c r="B7963" t="s">
        <v>4</v>
      </c>
      <c r="C7963" t="s">
        <v>97</v>
      </c>
      <c r="D7963" s="29">
        <v>45949</v>
      </c>
      <c r="E7963" s="184" t="str">
        <f t="shared" si="502"/>
        <v/>
      </c>
      <c r="F7963" s="184" t="str">
        <f t="shared" si="503"/>
        <v/>
      </c>
      <c r="G7963" s="184" t="str">
        <f t="shared" si="504"/>
        <v/>
      </c>
      <c r="H7963" s="184" t="str">
        <f t="shared" si="505"/>
        <v/>
      </c>
      <c r="L7963">
        <v>124.67584100000001</v>
      </c>
      <c r="R7963">
        <v>129.66287600000001</v>
      </c>
      <c r="S7963" t="s">
        <v>201</v>
      </c>
      <c r="T7963" s="221">
        <v>45566.313194444447</v>
      </c>
    </row>
    <row r="7964" spans="1:20" x14ac:dyDescent="0.35">
      <c r="A7964" t="s">
        <v>114</v>
      </c>
      <c r="B7964" t="s">
        <v>4</v>
      </c>
      <c r="C7964" t="s">
        <v>97</v>
      </c>
      <c r="D7964" s="29">
        <v>45950</v>
      </c>
      <c r="E7964" s="184" t="str">
        <f t="shared" si="502"/>
        <v/>
      </c>
      <c r="F7964" s="184" t="str">
        <f t="shared" si="503"/>
        <v/>
      </c>
      <c r="G7964" s="184" t="str">
        <f t="shared" si="504"/>
        <v/>
      </c>
      <c r="H7964" s="184" t="str">
        <f t="shared" si="505"/>
        <v/>
      </c>
      <c r="L7964">
        <v>124.67584100000001</v>
      </c>
      <c r="R7964">
        <v>129.66287600000001</v>
      </c>
      <c r="S7964" t="s">
        <v>201</v>
      </c>
      <c r="T7964" s="221">
        <v>45566.313194444447</v>
      </c>
    </row>
    <row r="7965" spans="1:20" x14ac:dyDescent="0.35">
      <c r="A7965" t="s">
        <v>114</v>
      </c>
      <c r="B7965" t="s">
        <v>4</v>
      </c>
      <c r="C7965" t="s">
        <v>97</v>
      </c>
      <c r="D7965" s="29">
        <v>45951</v>
      </c>
      <c r="E7965" s="184" t="str">
        <f t="shared" si="502"/>
        <v/>
      </c>
      <c r="F7965" s="184" t="str">
        <f t="shared" si="503"/>
        <v/>
      </c>
      <c r="G7965" s="184" t="str">
        <f t="shared" si="504"/>
        <v/>
      </c>
      <c r="H7965" s="184" t="str">
        <f t="shared" si="505"/>
        <v/>
      </c>
      <c r="L7965">
        <v>124.67584100000001</v>
      </c>
      <c r="R7965">
        <v>129.66287600000001</v>
      </c>
      <c r="S7965" t="s">
        <v>201</v>
      </c>
      <c r="T7965" s="221">
        <v>45566.313194444447</v>
      </c>
    </row>
    <row r="7966" spans="1:20" x14ac:dyDescent="0.35">
      <c r="A7966" t="s">
        <v>114</v>
      </c>
      <c r="B7966" t="s">
        <v>4</v>
      </c>
      <c r="C7966" t="s">
        <v>97</v>
      </c>
      <c r="D7966" s="29">
        <v>45952</v>
      </c>
      <c r="E7966" s="184" t="str">
        <f t="shared" si="502"/>
        <v/>
      </c>
      <c r="F7966" s="184" t="str">
        <f t="shared" si="503"/>
        <v/>
      </c>
      <c r="G7966" s="184" t="str">
        <f t="shared" si="504"/>
        <v/>
      </c>
      <c r="H7966" s="184" t="str">
        <f t="shared" si="505"/>
        <v/>
      </c>
      <c r="L7966">
        <v>124.67584100000001</v>
      </c>
      <c r="R7966">
        <v>129.66287600000001</v>
      </c>
      <c r="S7966" t="s">
        <v>201</v>
      </c>
      <c r="T7966" s="221">
        <v>45566.313194444447</v>
      </c>
    </row>
    <row r="7967" spans="1:20" x14ac:dyDescent="0.35">
      <c r="A7967" t="s">
        <v>114</v>
      </c>
      <c r="B7967" t="s">
        <v>4</v>
      </c>
      <c r="C7967" t="s">
        <v>97</v>
      </c>
      <c r="D7967" s="29">
        <v>45953</v>
      </c>
      <c r="E7967" s="184" t="str">
        <f t="shared" si="502"/>
        <v/>
      </c>
      <c r="F7967" s="184" t="str">
        <f t="shared" si="503"/>
        <v/>
      </c>
      <c r="G7967" s="184" t="str">
        <f t="shared" si="504"/>
        <v/>
      </c>
      <c r="H7967" s="184" t="str">
        <f t="shared" si="505"/>
        <v/>
      </c>
      <c r="L7967">
        <v>124.67584100000001</v>
      </c>
      <c r="R7967">
        <v>129.66287600000001</v>
      </c>
      <c r="S7967" t="s">
        <v>201</v>
      </c>
      <c r="T7967" s="221">
        <v>45566.313194444447</v>
      </c>
    </row>
    <row r="7968" spans="1:20" x14ac:dyDescent="0.35">
      <c r="A7968" t="s">
        <v>114</v>
      </c>
      <c r="B7968" t="s">
        <v>4</v>
      </c>
      <c r="C7968" t="s">
        <v>97</v>
      </c>
      <c r="D7968" s="29">
        <v>45954</v>
      </c>
      <c r="E7968" s="184" t="str">
        <f t="shared" si="502"/>
        <v/>
      </c>
      <c r="F7968" s="184" t="str">
        <f t="shared" si="503"/>
        <v/>
      </c>
      <c r="G7968" s="184" t="str">
        <f t="shared" si="504"/>
        <v/>
      </c>
      <c r="H7968" s="184" t="str">
        <f t="shared" si="505"/>
        <v/>
      </c>
      <c r="L7968">
        <v>124.67584100000001</v>
      </c>
      <c r="R7968">
        <v>129.66287600000001</v>
      </c>
      <c r="S7968" t="s">
        <v>201</v>
      </c>
      <c r="T7968" s="221">
        <v>45566.313194444447</v>
      </c>
    </row>
    <row r="7969" spans="1:20" x14ac:dyDescent="0.35">
      <c r="A7969" t="s">
        <v>114</v>
      </c>
      <c r="B7969" t="s">
        <v>4</v>
      </c>
      <c r="C7969" t="s">
        <v>97</v>
      </c>
      <c r="D7969" s="29">
        <v>45955</v>
      </c>
      <c r="E7969" s="184" t="str">
        <f t="shared" si="502"/>
        <v/>
      </c>
      <c r="F7969" s="184" t="str">
        <f t="shared" si="503"/>
        <v/>
      </c>
      <c r="G7969" s="184" t="str">
        <f t="shared" si="504"/>
        <v/>
      </c>
      <c r="H7969" s="184" t="str">
        <f t="shared" si="505"/>
        <v/>
      </c>
      <c r="L7969">
        <v>124.67584100000001</v>
      </c>
      <c r="R7969">
        <v>129.66287600000001</v>
      </c>
      <c r="S7969" t="s">
        <v>201</v>
      </c>
      <c r="T7969" s="221">
        <v>45566.313194444447</v>
      </c>
    </row>
    <row r="7970" spans="1:20" x14ac:dyDescent="0.35">
      <c r="A7970" t="s">
        <v>114</v>
      </c>
      <c r="B7970" t="s">
        <v>4</v>
      </c>
      <c r="C7970" t="s">
        <v>97</v>
      </c>
      <c r="D7970" s="29">
        <v>45956</v>
      </c>
      <c r="E7970" s="184" t="str">
        <f t="shared" si="502"/>
        <v/>
      </c>
      <c r="F7970" s="184" t="str">
        <f t="shared" si="503"/>
        <v/>
      </c>
      <c r="G7970" s="184" t="str">
        <f t="shared" si="504"/>
        <v/>
      </c>
      <c r="H7970" s="184" t="str">
        <f t="shared" si="505"/>
        <v/>
      </c>
      <c r="L7970">
        <v>124.67584100000001</v>
      </c>
      <c r="R7970">
        <v>129.66287600000001</v>
      </c>
      <c r="S7970" t="s">
        <v>201</v>
      </c>
      <c r="T7970" s="221">
        <v>45566.313194444447</v>
      </c>
    </row>
    <row r="7971" spans="1:20" x14ac:dyDescent="0.35">
      <c r="A7971" t="s">
        <v>114</v>
      </c>
      <c r="B7971" t="s">
        <v>4</v>
      </c>
      <c r="C7971" t="s">
        <v>97</v>
      </c>
      <c r="D7971" s="29">
        <v>45957</v>
      </c>
      <c r="E7971" s="184" t="str">
        <f t="shared" si="502"/>
        <v/>
      </c>
      <c r="F7971" s="184" t="str">
        <f t="shared" si="503"/>
        <v/>
      </c>
      <c r="G7971" s="184" t="str">
        <f t="shared" si="504"/>
        <v/>
      </c>
      <c r="H7971" s="184" t="str">
        <f t="shared" si="505"/>
        <v/>
      </c>
      <c r="L7971">
        <v>124.67584100000001</v>
      </c>
      <c r="R7971">
        <v>129.66287600000001</v>
      </c>
      <c r="S7971" t="s">
        <v>201</v>
      </c>
      <c r="T7971" s="221">
        <v>45566.313194444447</v>
      </c>
    </row>
    <row r="7972" spans="1:20" x14ac:dyDescent="0.35">
      <c r="A7972" t="s">
        <v>114</v>
      </c>
      <c r="B7972" t="s">
        <v>4</v>
      </c>
      <c r="C7972" t="s">
        <v>97</v>
      </c>
      <c r="D7972" s="29">
        <v>45958</v>
      </c>
      <c r="E7972" s="184" t="str">
        <f t="shared" si="502"/>
        <v/>
      </c>
      <c r="F7972" s="184" t="str">
        <f t="shared" si="503"/>
        <v/>
      </c>
      <c r="G7972" s="184" t="str">
        <f t="shared" si="504"/>
        <v/>
      </c>
      <c r="H7972" s="184" t="str">
        <f t="shared" si="505"/>
        <v/>
      </c>
      <c r="L7972">
        <v>124.67584100000001</v>
      </c>
      <c r="R7972">
        <v>129.66287600000001</v>
      </c>
      <c r="S7972" t="s">
        <v>201</v>
      </c>
      <c r="T7972" s="221">
        <v>45566.313194444447</v>
      </c>
    </row>
    <row r="7973" spans="1:20" x14ac:dyDescent="0.35">
      <c r="A7973" t="s">
        <v>114</v>
      </c>
      <c r="B7973" t="s">
        <v>4</v>
      </c>
      <c r="C7973" t="s">
        <v>97</v>
      </c>
      <c r="D7973" s="29">
        <v>45959</v>
      </c>
      <c r="E7973" s="184" t="str">
        <f t="shared" si="502"/>
        <v/>
      </c>
      <c r="F7973" s="184" t="str">
        <f t="shared" si="503"/>
        <v/>
      </c>
      <c r="G7973" s="184" t="str">
        <f t="shared" si="504"/>
        <v/>
      </c>
      <c r="H7973" s="184" t="str">
        <f t="shared" si="505"/>
        <v/>
      </c>
      <c r="L7973">
        <v>124.67584100000001</v>
      </c>
      <c r="R7973">
        <v>129.66287600000001</v>
      </c>
      <c r="S7973" t="s">
        <v>201</v>
      </c>
      <c r="T7973" s="221">
        <v>45566.313194444447</v>
      </c>
    </row>
    <row r="7974" spans="1:20" x14ac:dyDescent="0.35">
      <c r="A7974" t="s">
        <v>114</v>
      </c>
      <c r="B7974" t="s">
        <v>4</v>
      </c>
      <c r="C7974" t="s">
        <v>97</v>
      </c>
      <c r="D7974" s="29">
        <v>45960</v>
      </c>
      <c r="E7974" s="184" t="str">
        <f t="shared" si="502"/>
        <v/>
      </c>
      <c r="F7974" s="184" t="str">
        <f t="shared" si="503"/>
        <v/>
      </c>
      <c r="G7974" s="184" t="str">
        <f t="shared" si="504"/>
        <v/>
      </c>
      <c r="H7974" s="184" t="str">
        <f t="shared" si="505"/>
        <v/>
      </c>
      <c r="L7974">
        <v>124.67584100000001</v>
      </c>
      <c r="R7974">
        <v>129.66287600000001</v>
      </c>
      <c r="S7974" t="s">
        <v>201</v>
      </c>
      <c r="T7974" s="221">
        <v>45566.313194444447</v>
      </c>
    </row>
    <row r="7975" spans="1:20" x14ac:dyDescent="0.35">
      <c r="A7975" t="s">
        <v>114</v>
      </c>
      <c r="B7975" t="s">
        <v>4</v>
      </c>
      <c r="C7975" t="s">
        <v>97</v>
      </c>
      <c r="D7975" s="29">
        <v>45961</v>
      </c>
      <c r="E7975" s="184" t="str">
        <f t="shared" si="502"/>
        <v/>
      </c>
      <c r="F7975" s="184" t="str">
        <f t="shared" si="503"/>
        <v/>
      </c>
      <c r="G7975" s="184" t="str">
        <f t="shared" si="504"/>
        <v/>
      </c>
      <c r="H7975" s="184" t="str">
        <f t="shared" si="505"/>
        <v/>
      </c>
      <c r="L7975">
        <v>124.67584100000001</v>
      </c>
      <c r="R7975">
        <v>129.66287600000001</v>
      </c>
      <c r="S7975" t="s">
        <v>201</v>
      </c>
      <c r="T7975" s="221">
        <v>45566.313194444447</v>
      </c>
    </row>
    <row r="7976" spans="1:20" x14ac:dyDescent="0.35">
      <c r="A7976" t="s">
        <v>114</v>
      </c>
      <c r="B7976" t="s">
        <v>4</v>
      </c>
      <c r="C7976" t="s">
        <v>97</v>
      </c>
      <c r="D7976" s="29">
        <v>45962</v>
      </c>
      <c r="E7976" s="184" t="str">
        <f t="shared" si="502"/>
        <v/>
      </c>
      <c r="F7976" s="184" t="str">
        <f t="shared" si="503"/>
        <v/>
      </c>
      <c r="G7976" s="184" t="str">
        <f t="shared" si="504"/>
        <v/>
      </c>
      <c r="H7976" s="184" t="str">
        <f t="shared" si="505"/>
        <v/>
      </c>
      <c r="L7976">
        <v>124.67584100000001</v>
      </c>
      <c r="R7976">
        <v>129.66287600000001</v>
      </c>
      <c r="S7976" t="s">
        <v>201</v>
      </c>
      <c r="T7976" s="221">
        <v>45566.313194444447</v>
      </c>
    </row>
    <row r="7977" spans="1:20" x14ac:dyDescent="0.35">
      <c r="A7977" t="s">
        <v>114</v>
      </c>
      <c r="B7977" t="s">
        <v>4</v>
      </c>
      <c r="C7977" t="s">
        <v>97</v>
      </c>
      <c r="D7977" s="29">
        <v>45963</v>
      </c>
      <c r="E7977" s="184" t="str">
        <f t="shared" si="502"/>
        <v/>
      </c>
      <c r="F7977" s="184" t="str">
        <f t="shared" si="503"/>
        <v/>
      </c>
      <c r="G7977" s="184" t="str">
        <f t="shared" si="504"/>
        <v/>
      </c>
      <c r="H7977" s="184" t="str">
        <f t="shared" si="505"/>
        <v/>
      </c>
      <c r="L7977">
        <v>124.67584100000001</v>
      </c>
      <c r="R7977">
        <v>129.66287600000001</v>
      </c>
      <c r="S7977" t="s">
        <v>201</v>
      </c>
      <c r="T7977" s="221">
        <v>45566.313194444447</v>
      </c>
    </row>
    <row r="7978" spans="1:20" x14ac:dyDescent="0.35">
      <c r="A7978" t="s">
        <v>114</v>
      </c>
      <c r="B7978" t="s">
        <v>4</v>
      </c>
      <c r="C7978" t="s">
        <v>97</v>
      </c>
      <c r="D7978" s="29">
        <v>45964</v>
      </c>
      <c r="E7978" s="184" t="str">
        <f t="shared" si="502"/>
        <v/>
      </c>
      <c r="F7978" s="184" t="str">
        <f t="shared" si="503"/>
        <v/>
      </c>
      <c r="G7978" s="184" t="str">
        <f t="shared" si="504"/>
        <v/>
      </c>
      <c r="H7978" s="184" t="str">
        <f t="shared" si="505"/>
        <v/>
      </c>
      <c r="L7978">
        <v>124.67584100000001</v>
      </c>
      <c r="R7978">
        <v>129.66287600000001</v>
      </c>
      <c r="S7978" t="s">
        <v>201</v>
      </c>
      <c r="T7978" s="221">
        <v>45566.313194444447</v>
      </c>
    </row>
    <row r="7979" spans="1:20" x14ac:dyDescent="0.35">
      <c r="A7979" t="s">
        <v>114</v>
      </c>
      <c r="B7979" t="s">
        <v>4</v>
      </c>
      <c r="C7979" t="s">
        <v>97</v>
      </c>
      <c r="D7979" s="29">
        <v>45965</v>
      </c>
      <c r="E7979" s="184" t="str">
        <f t="shared" si="502"/>
        <v/>
      </c>
      <c r="F7979" s="184" t="str">
        <f t="shared" si="503"/>
        <v/>
      </c>
      <c r="G7979" s="184" t="str">
        <f t="shared" si="504"/>
        <v/>
      </c>
      <c r="H7979" s="184" t="str">
        <f t="shared" si="505"/>
        <v/>
      </c>
      <c r="L7979">
        <v>124.67584100000001</v>
      </c>
      <c r="R7979">
        <v>129.66287600000001</v>
      </c>
      <c r="S7979" t="s">
        <v>201</v>
      </c>
      <c r="T7979" s="221">
        <v>45566.313194444447</v>
      </c>
    </row>
    <row r="7980" spans="1:20" x14ac:dyDescent="0.35">
      <c r="A7980" t="s">
        <v>114</v>
      </c>
      <c r="B7980" t="s">
        <v>4</v>
      </c>
      <c r="C7980" t="s">
        <v>97</v>
      </c>
      <c r="D7980" s="29">
        <v>45966</v>
      </c>
      <c r="E7980" s="184" t="str">
        <f t="shared" si="502"/>
        <v/>
      </c>
      <c r="F7980" s="184" t="str">
        <f t="shared" si="503"/>
        <v/>
      </c>
      <c r="G7980" s="184" t="str">
        <f t="shared" si="504"/>
        <v/>
      </c>
      <c r="H7980" s="184" t="str">
        <f t="shared" si="505"/>
        <v/>
      </c>
      <c r="L7980">
        <v>124.67584100000001</v>
      </c>
      <c r="R7980">
        <v>129.66287600000001</v>
      </c>
      <c r="S7980" t="s">
        <v>201</v>
      </c>
      <c r="T7980" s="221">
        <v>45566.313194444447</v>
      </c>
    </row>
    <row r="7981" spans="1:20" x14ac:dyDescent="0.35">
      <c r="A7981" t="s">
        <v>114</v>
      </c>
      <c r="B7981" t="s">
        <v>4</v>
      </c>
      <c r="C7981" t="s">
        <v>97</v>
      </c>
      <c r="D7981" s="29">
        <v>45967</v>
      </c>
      <c r="E7981" s="184" t="str">
        <f t="shared" si="502"/>
        <v/>
      </c>
      <c r="F7981" s="184" t="str">
        <f t="shared" si="503"/>
        <v/>
      </c>
      <c r="G7981" s="184" t="str">
        <f t="shared" si="504"/>
        <v/>
      </c>
      <c r="H7981" s="184" t="str">
        <f t="shared" si="505"/>
        <v/>
      </c>
      <c r="L7981">
        <v>124.67584100000001</v>
      </c>
      <c r="R7981">
        <v>129.66287600000001</v>
      </c>
      <c r="S7981" t="s">
        <v>201</v>
      </c>
      <c r="T7981" s="221">
        <v>45566.313194444447</v>
      </c>
    </row>
    <row r="7982" spans="1:20" x14ac:dyDescent="0.35">
      <c r="A7982" t="s">
        <v>114</v>
      </c>
      <c r="B7982" t="s">
        <v>4</v>
      </c>
      <c r="C7982" t="s">
        <v>97</v>
      </c>
      <c r="D7982" s="29">
        <v>45968</v>
      </c>
      <c r="E7982" s="184" t="str">
        <f t="shared" si="502"/>
        <v/>
      </c>
      <c r="F7982" s="184" t="str">
        <f t="shared" si="503"/>
        <v/>
      </c>
      <c r="G7982" s="184" t="str">
        <f t="shared" si="504"/>
        <v/>
      </c>
      <c r="H7982" s="184" t="str">
        <f t="shared" si="505"/>
        <v/>
      </c>
      <c r="L7982">
        <v>124.67584100000001</v>
      </c>
      <c r="R7982">
        <v>129.66287600000001</v>
      </c>
      <c r="S7982" t="s">
        <v>201</v>
      </c>
      <c r="T7982" s="221">
        <v>45566.313194444447</v>
      </c>
    </row>
    <row r="7983" spans="1:20" x14ac:dyDescent="0.35">
      <c r="A7983" t="s">
        <v>114</v>
      </c>
      <c r="B7983" t="s">
        <v>4</v>
      </c>
      <c r="C7983" t="s">
        <v>97</v>
      </c>
      <c r="D7983" s="29">
        <v>45969</v>
      </c>
      <c r="E7983" s="184" t="str">
        <f t="shared" si="502"/>
        <v/>
      </c>
      <c r="F7983" s="184" t="str">
        <f t="shared" si="503"/>
        <v/>
      </c>
      <c r="G7983" s="184" t="str">
        <f t="shared" si="504"/>
        <v/>
      </c>
      <c r="H7983" s="184" t="str">
        <f t="shared" si="505"/>
        <v/>
      </c>
      <c r="L7983">
        <v>124.67584100000001</v>
      </c>
      <c r="R7983">
        <v>129.66287600000001</v>
      </c>
      <c r="S7983" t="s">
        <v>201</v>
      </c>
      <c r="T7983" s="221">
        <v>45566.313194444447</v>
      </c>
    </row>
    <row r="7984" spans="1:20" x14ac:dyDescent="0.35">
      <c r="A7984" t="s">
        <v>114</v>
      </c>
      <c r="B7984" t="s">
        <v>4</v>
      </c>
      <c r="C7984" t="s">
        <v>97</v>
      </c>
      <c r="D7984" s="29">
        <v>45970</v>
      </c>
      <c r="E7984" s="184" t="str">
        <f t="shared" si="502"/>
        <v/>
      </c>
      <c r="F7984" s="184" t="str">
        <f t="shared" si="503"/>
        <v/>
      </c>
      <c r="G7984" s="184" t="str">
        <f t="shared" si="504"/>
        <v/>
      </c>
      <c r="H7984" s="184" t="str">
        <f t="shared" si="505"/>
        <v/>
      </c>
      <c r="L7984">
        <v>124.67584100000001</v>
      </c>
      <c r="R7984">
        <v>129.66287600000001</v>
      </c>
      <c r="S7984" t="s">
        <v>201</v>
      </c>
      <c r="T7984" s="221">
        <v>45566.313194444447</v>
      </c>
    </row>
    <row r="7985" spans="1:20" x14ac:dyDescent="0.35">
      <c r="A7985" t="s">
        <v>114</v>
      </c>
      <c r="B7985" t="s">
        <v>4</v>
      </c>
      <c r="C7985" t="s">
        <v>97</v>
      </c>
      <c r="D7985" s="29">
        <v>45971</v>
      </c>
      <c r="E7985" s="184" t="str">
        <f t="shared" si="502"/>
        <v/>
      </c>
      <c r="F7985" s="184" t="str">
        <f t="shared" si="503"/>
        <v/>
      </c>
      <c r="G7985" s="184" t="str">
        <f t="shared" si="504"/>
        <v/>
      </c>
      <c r="H7985" s="184" t="str">
        <f t="shared" si="505"/>
        <v/>
      </c>
      <c r="L7985">
        <v>124.67584100000001</v>
      </c>
      <c r="R7985">
        <v>129.66287600000001</v>
      </c>
      <c r="S7985" t="s">
        <v>201</v>
      </c>
      <c r="T7985" s="221">
        <v>45566.313194444447</v>
      </c>
    </row>
    <row r="7986" spans="1:20" x14ac:dyDescent="0.35">
      <c r="A7986" t="s">
        <v>114</v>
      </c>
      <c r="B7986" t="s">
        <v>4</v>
      </c>
      <c r="C7986" t="s">
        <v>97</v>
      </c>
      <c r="D7986" s="29">
        <v>45972</v>
      </c>
      <c r="E7986" s="184" t="str">
        <f t="shared" si="502"/>
        <v/>
      </c>
      <c r="F7986" s="184" t="str">
        <f t="shared" si="503"/>
        <v/>
      </c>
      <c r="G7986" s="184" t="str">
        <f t="shared" si="504"/>
        <v/>
      </c>
      <c r="H7986" s="184" t="str">
        <f t="shared" si="505"/>
        <v/>
      </c>
      <c r="L7986">
        <v>124.67584100000001</v>
      </c>
      <c r="R7986">
        <v>129.66287600000001</v>
      </c>
      <c r="S7986" t="s">
        <v>201</v>
      </c>
      <c r="T7986" s="221">
        <v>45566.313194444447</v>
      </c>
    </row>
    <row r="7987" spans="1:20" x14ac:dyDescent="0.35">
      <c r="A7987" t="s">
        <v>114</v>
      </c>
      <c r="B7987" t="s">
        <v>4</v>
      </c>
      <c r="C7987" t="s">
        <v>97</v>
      </c>
      <c r="D7987" s="29">
        <v>45973</v>
      </c>
      <c r="E7987" s="184" t="str">
        <f t="shared" si="502"/>
        <v/>
      </c>
      <c r="F7987" s="184" t="str">
        <f t="shared" si="503"/>
        <v/>
      </c>
      <c r="G7987" s="184" t="str">
        <f t="shared" si="504"/>
        <v/>
      </c>
      <c r="H7987" s="184" t="str">
        <f t="shared" si="505"/>
        <v/>
      </c>
      <c r="L7987">
        <v>124.67584100000001</v>
      </c>
      <c r="R7987">
        <v>129.66287600000001</v>
      </c>
      <c r="S7987" t="s">
        <v>201</v>
      </c>
      <c r="T7987" s="221">
        <v>45566.313194444447</v>
      </c>
    </row>
    <row r="7988" spans="1:20" x14ac:dyDescent="0.35">
      <c r="A7988" t="s">
        <v>114</v>
      </c>
      <c r="B7988" t="s">
        <v>4</v>
      </c>
      <c r="C7988" t="s">
        <v>97</v>
      </c>
      <c r="D7988" s="29">
        <v>45974</v>
      </c>
      <c r="E7988" s="184" t="str">
        <f t="shared" si="502"/>
        <v/>
      </c>
      <c r="F7988" s="184" t="str">
        <f t="shared" si="503"/>
        <v/>
      </c>
      <c r="G7988" s="184" t="str">
        <f t="shared" si="504"/>
        <v/>
      </c>
      <c r="H7988" s="184" t="str">
        <f t="shared" si="505"/>
        <v/>
      </c>
      <c r="L7988">
        <v>124.67584100000001</v>
      </c>
      <c r="R7988">
        <v>129.66287600000001</v>
      </c>
      <c r="S7988" t="s">
        <v>201</v>
      </c>
      <c r="T7988" s="221">
        <v>45566.313194444447</v>
      </c>
    </row>
    <row r="7989" spans="1:20" x14ac:dyDescent="0.35">
      <c r="A7989" t="s">
        <v>114</v>
      </c>
      <c r="B7989" t="s">
        <v>4</v>
      </c>
      <c r="C7989" t="s">
        <v>97</v>
      </c>
      <c r="D7989" s="29">
        <v>45975</v>
      </c>
      <c r="E7989" s="184" t="str">
        <f t="shared" si="502"/>
        <v/>
      </c>
      <c r="F7989" s="184" t="str">
        <f t="shared" si="503"/>
        <v/>
      </c>
      <c r="G7989" s="184" t="str">
        <f t="shared" si="504"/>
        <v/>
      </c>
      <c r="H7989" s="184" t="str">
        <f t="shared" si="505"/>
        <v/>
      </c>
      <c r="L7989">
        <v>124.67584100000001</v>
      </c>
      <c r="R7989">
        <v>129.66287600000001</v>
      </c>
      <c r="S7989" t="s">
        <v>201</v>
      </c>
      <c r="T7989" s="221">
        <v>45566.313194444447</v>
      </c>
    </row>
    <row r="7990" spans="1:20" x14ac:dyDescent="0.35">
      <c r="A7990" t="s">
        <v>114</v>
      </c>
      <c r="B7990" t="s">
        <v>4</v>
      </c>
      <c r="C7990" t="s">
        <v>97</v>
      </c>
      <c r="D7990" s="29">
        <v>45976</v>
      </c>
      <c r="E7990" s="184" t="str">
        <f t="shared" si="502"/>
        <v/>
      </c>
      <c r="F7990" s="184" t="str">
        <f t="shared" si="503"/>
        <v/>
      </c>
      <c r="G7990" s="184" t="str">
        <f t="shared" si="504"/>
        <v/>
      </c>
      <c r="H7990" s="184" t="str">
        <f t="shared" si="505"/>
        <v/>
      </c>
      <c r="L7990">
        <v>124.67584100000001</v>
      </c>
      <c r="R7990">
        <v>129.66287600000001</v>
      </c>
      <c r="S7990" t="s">
        <v>201</v>
      </c>
      <c r="T7990" s="221">
        <v>45566.313194444447</v>
      </c>
    </row>
    <row r="7991" spans="1:20" x14ac:dyDescent="0.35">
      <c r="A7991" t="s">
        <v>114</v>
      </c>
      <c r="B7991" t="s">
        <v>4</v>
      </c>
      <c r="C7991" t="s">
        <v>97</v>
      </c>
      <c r="D7991" s="29">
        <v>45977</v>
      </c>
      <c r="E7991" s="184" t="str">
        <f t="shared" si="502"/>
        <v/>
      </c>
      <c r="F7991" s="184" t="str">
        <f t="shared" si="503"/>
        <v/>
      </c>
      <c r="G7991" s="184" t="str">
        <f t="shared" si="504"/>
        <v/>
      </c>
      <c r="H7991" s="184" t="str">
        <f t="shared" si="505"/>
        <v/>
      </c>
      <c r="L7991">
        <v>124.67584100000001</v>
      </c>
      <c r="R7991">
        <v>129.66287600000001</v>
      </c>
      <c r="S7991" t="s">
        <v>201</v>
      </c>
      <c r="T7991" s="221">
        <v>45566.313194444447</v>
      </c>
    </row>
    <row r="7992" spans="1:20" x14ac:dyDescent="0.35">
      <c r="A7992" t="s">
        <v>114</v>
      </c>
      <c r="B7992" t="s">
        <v>4</v>
      </c>
      <c r="C7992" t="s">
        <v>97</v>
      </c>
      <c r="D7992" s="29">
        <v>45978</v>
      </c>
      <c r="E7992" s="184" t="str">
        <f t="shared" si="502"/>
        <v/>
      </c>
      <c r="F7992" s="184" t="str">
        <f t="shared" si="503"/>
        <v/>
      </c>
      <c r="G7992" s="184" t="str">
        <f t="shared" si="504"/>
        <v/>
      </c>
      <c r="H7992" s="184" t="str">
        <f t="shared" si="505"/>
        <v/>
      </c>
      <c r="L7992">
        <v>124.67584100000001</v>
      </c>
      <c r="R7992">
        <v>129.66287600000001</v>
      </c>
      <c r="S7992" t="s">
        <v>201</v>
      </c>
      <c r="T7992" s="221">
        <v>45566.313194444447</v>
      </c>
    </row>
    <row r="7993" spans="1:20" x14ac:dyDescent="0.35">
      <c r="A7993" t="s">
        <v>114</v>
      </c>
      <c r="B7993" t="s">
        <v>4</v>
      </c>
      <c r="C7993" t="s">
        <v>97</v>
      </c>
      <c r="D7993" s="29">
        <v>45979</v>
      </c>
      <c r="E7993" s="184" t="str">
        <f t="shared" si="502"/>
        <v/>
      </c>
      <c r="F7993" s="184" t="str">
        <f t="shared" si="503"/>
        <v/>
      </c>
      <c r="G7993" s="184" t="str">
        <f t="shared" si="504"/>
        <v/>
      </c>
      <c r="H7993" s="184" t="str">
        <f t="shared" si="505"/>
        <v/>
      </c>
      <c r="L7993">
        <v>124.67584100000001</v>
      </c>
      <c r="R7993">
        <v>129.66287600000001</v>
      </c>
      <c r="S7993" t="s">
        <v>201</v>
      </c>
      <c r="T7993" s="221">
        <v>45566.313194444447</v>
      </c>
    </row>
    <row r="7994" spans="1:20" x14ac:dyDescent="0.35">
      <c r="A7994" t="s">
        <v>114</v>
      </c>
      <c r="B7994" t="s">
        <v>4</v>
      </c>
      <c r="C7994" t="s">
        <v>97</v>
      </c>
      <c r="D7994" s="29">
        <v>45980</v>
      </c>
      <c r="E7994" s="184" t="str">
        <f t="shared" si="502"/>
        <v/>
      </c>
      <c r="F7994" s="184" t="str">
        <f t="shared" si="503"/>
        <v/>
      </c>
      <c r="G7994" s="184" t="str">
        <f t="shared" si="504"/>
        <v/>
      </c>
      <c r="H7994" s="184" t="str">
        <f t="shared" si="505"/>
        <v/>
      </c>
      <c r="L7994">
        <v>124.67584100000001</v>
      </c>
      <c r="R7994">
        <v>129.66287600000001</v>
      </c>
      <c r="S7994" t="s">
        <v>201</v>
      </c>
      <c r="T7994" s="221">
        <v>45566.313194444447</v>
      </c>
    </row>
    <row r="7995" spans="1:20" x14ac:dyDescent="0.35">
      <c r="A7995" t="s">
        <v>114</v>
      </c>
      <c r="B7995" t="s">
        <v>4</v>
      </c>
      <c r="C7995" t="s">
        <v>97</v>
      </c>
      <c r="D7995" s="29">
        <v>45981</v>
      </c>
      <c r="E7995" s="184" t="str">
        <f t="shared" si="502"/>
        <v/>
      </c>
      <c r="F7995" s="184" t="str">
        <f t="shared" si="503"/>
        <v/>
      </c>
      <c r="G7995" s="184" t="str">
        <f t="shared" si="504"/>
        <v/>
      </c>
      <c r="H7995" s="184" t="str">
        <f t="shared" si="505"/>
        <v/>
      </c>
      <c r="L7995">
        <v>124.67584100000001</v>
      </c>
      <c r="R7995">
        <v>129.66287600000001</v>
      </c>
      <c r="S7995" t="s">
        <v>201</v>
      </c>
      <c r="T7995" s="221">
        <v>45566.313194444447</v>
      </c>
    </row>
    <row r="7996" spans="1:20" x14ac:dyDescent="0.35">
      <c r="A7996" t="s">
        <v>114</v>
      </c>
      <c r="B7996" t="s">
        <v>4</v>
      </c>
      <c r="C7996" t="s">
        <v>97</v>
      </c>
      <c r="D7996" s="29">
        <v>45982</v>
      </c>
      <c r="E7996" s="184" t="str">
        <f t="shared" si="502"/>
        <v/>
      </c>
      <c r="F7996" s="184" t="str">
        <f t="shared" si="503"/>
        <v/>
      </c>
      <c r="G7996" s="184" t="str">
        <f t="shared" si="504"/>
        <v/>
      </c>
      <c r="H7996" s="184" t="str">
        <f t="shared" si="505"/>
        <v/>
      </c>
      <c r="L7996">
        <v>124.67584100000001</v>
      </c>
      <c r="R7996">
        <v>129.66287600000001</v>
      </c>
      <c r="S7996" t="s">
        <v>201</v>
      </c>
      <c r="T7996" s="221">
        <v>45566.313194444447</v>
      </c>
    </row>
    <row r="7997" spans="1:20" x14ac:dyDescent="0.35">
      <c r="A7997" t="s">
        <v>114</v>
      </c>
      <c r="B7997" t="s">
        <v>4</v>
      </c>
      <c r="C7997" t="s">
        <v>97</v>
      </c>
      <c r="D7997" s="29">
        <v>45983</v>
      </c>
      <c r="E7997" s="184" t="str">
        <f t="shared" si="502"/>
        <v/>
      </c>
      <c r="F7997" s="184" t="str">
        <f t="shared" si="503"/>
        <v/>
      </c>
      <c r="G7997" s="184" t="str">
        <f t="shared" si="504"/>
        <v/>
      </c>
      <c r="H7997" s="184" t="str">
        <f t="shared" si="505"/>
        <v/>
      </c>
      <c r="L7997">
        <v>124.67584100000001</v>
      </c>
      <c r="R7997">
        <v>129.66287600000001</v>
      </c>
      <c r="S7997" t="s">
        <v>201</v>
      </c>
      <c r="T7997" s="221">
        <v>45566.313194444447</v>
      </c>
    </row>
    <row r="7998" spans="1:20" x14ac:dyDescent="0.35">
      <c r="A7998" t="s">
        <v>114</v>
      </c>
      <c r="B7998" t="s">
        <v>4</v>
      </c>
      <c r="C7998" t="s">
        <v>97</v>
      </c>
      <c r="D7998" s="29">
        <v>45984</v>
      </c>
      <c r="E7998" s="184" t="str">
        <f t="shared" si="502"/>
        <v/>
      </c>
      <c r="F7998" s="184" t="str">
        <f t="shared" si="503"/>
        <v/>
      </c>
      <c r="G7998" s="184" t="str">
        <f t="shared" si="504"/>
        <v/>
      </c>
      <c r="H7998" s="184" t="str">
        <f t="shared" si="505"/>
        <v/>
      </c>
      <c r="L7998">
        <v>124.67584100000001</v>
      </c>
      <c r="R7998">
        <v>129.66287600000001</v>
      </c>
      <c r="S7998" t="s">
        <v>201</v>
      </c>
      <c r="T7998" s="221">
        <v>45566.313194444447</v>
      </c>
    </row>
    <row r="7999" spans="1:20" x14ac:dyDescent="0.35">
      <c r="A7999" t="s">
        <v>114</v>
      </c>
      <c r="B7999" t="s">
        <v>4</v>
      </c>
      <c r="C7999" t="s">
        <v>97</v>
      </c>
      <c r="D7999" s="29">
        <v>45985</v>
      </c>
      <c r="E7999" s="184" t="str">
        <f t="shared" si="502"/>
        <v/>
      </c>
      <c r="F7999" s="184" t="str">
        <f t="shared" si="503"/>
        <v/>
      </c>
      <c r="G7999" s="184" t="str">
        <f t="shared" si="504"/>
        <v/>
      </c>
      <c r="H7999" s="184" t="str">
        <f t="shared" si="505"/>
        <v/>
      </c>
      <c r="L7999">
        <v>124.67584100000001</v>
      </c>
      <c r="R7999">
        <v>129.66287600000001</v>
      </c>
      <c r="S7999" t="s">
        <v>201</v>
      </c>
      <c r="T7999" s="221">
        <v>45566.313194444447</v>
      </c>
    </row>
    <row r="8000" spans="1:20" x14ac:dyDescent="0.35">
      <c r="A8000" t="s">
        <v>114</v>
      </c>
      <c r="B8000" t="s">
        <v>4</v>
      </c>
      <c r="C8000" t="s">
        <v>97</v>
      </c>
      <c r="D8000" s="29">
        <v>45986</v>
      </c>
      <c r="E8000" s="184" t="str">
        <f t="shared" si="502"/>
        <v/>
      </c>
      <c r="F8000" s="184" t="str">
        <f t="shared" si="503"/>
        <v/>
      </c>
      <c r="G8000" s="184" t="str">
        <f t="shared" si="504"/>
        <v/>
      </c>
      <c r="H8000" s="184" t="str">
        <f t="shared" si="505"/>
        <v/>
      </c>
      <c r="L8000">
        <v>124.67584100000001</v>
      </c>
      <c r="R8000">
        <v>129.66287600000001</v>
      </c>
      <c r="S8000" t="s">
        <v>201</v>
      </c>
      <c r="T8000" s="221">
        <v>45566.313194444447</v>
      </c>
    </row>
    <row r="8001" spans="1:20" x14ac:dyDescent="0.35">
      <c r="A8001" t="s">
        <v>114</v>
      </c>
      <c r="B8001" t="s">
        <v>4</v>
      </c>
      <c r="C8001" t="s">
        <v>97</v>
      </c>
      <c r="D8001" s="29">
        <v>45987</v>
      </c>
      <c r="E8001" s="184" t="str">
        <f t="shared" si="502"/>
        <v/>
      </c>
      <c r="F8001" s="184" t="str">
        <f t="shared" si="503"/>
        <v/>
      </c>
      <c r="G8001" s="184" t="str">
        <f t="shared" si="504"/>
        <v/>
      </c>
      <c r="H8001" s="184" t="str">
        <f t="shared" si="505"/>
        <v/>
      </c>
      <c r="L8001">
        <v>124.67584100000001</v>
      </c>
      <c r="R8001">
        <v>129.66287600000001</v>
      </c>
      <c r="S8001" t="s">
        <v>201</v>
      </c>
      <c r="T8001" s="221">
        <v>45566.313194444447</v>
      </c>
    </row>
    <row r="8002" spans="1:20" x14ac:dyDescent="0.35">
      <c r="A8002" t="s">
        <v>114</v>
      </c>
      <c r="B8002" t="s">
        <v>4</v>
      </c>
      <c r="C8002" t="s">
        <v>97</v>
      </c>
      <c r="D8002" s="29">
        <v>45988</v>
      </c>
      <c r="E8002" s="184" t="str">
        <f t="shared" si="502"/>
        <v/>
      </c>
      <c r="F8002" s="184" t="str">
        <f t="shared" si="503"/>
        <v/>
      </c>
      <c r="G8002" s="184" t="str">
        <f t="shared" si="504"/>
        <v/>
      </c>
      <c r="H8002" s="184" t="str">
        <f t="shared" si="505"/>
        <v/>
      </c>
      <c r="L8002">
        <v>124.67584100000001</v>
      </c>
      <c r="R8002">
        <v>129.66287600000001</v>
      </c>
      <c r="S8002" t="s">
        <v>201</v>
      </c>
      <c r="T8002" s="221">
        <v>45566.313194444447</v>
      </c>
    </row>
    <row r="8003" spans="1:20" x14ac:dyDescent="0.35">
      <c r="A8003" t="s">
        <v>114</v>
      </c>
      <c r="B8003" t="s">
        <v>4</v>
      </c>
      <c r="C8003" t="s">
        <v>97</v>
      </c>
      <c r="D8003" s="29">
        <v>45989</v>
      </c>
      <c r="E8003" s="184" t="str">
        <f t="shared" si="502"/>
        <v/>
      </c>
      <c r="F8003" s="184" t="str">
        <f t="shared" si="503"/>
        <v/>
      </c>
      <c r="G8003" s="184" t="str">
        <f t="shared" si="504"/>
        <v/>
      </c>
      <c r="H8003" s="184" t="str">
        <f t="shared" si="505"/>
        <v/>
      </c>
      <c r="L8003">
        <v>124.67584100000001</v>
      </c>
      <c r="R8003">
        <v>129.66287600000001</v>
      </c>
      <c r="S8003" t="s">
        <v>201</v>
      </c>
      <c r="T8003" s="221">
        <v>45566.313194444447</v>
      </c>
    </row>
    <row r="8004" spans="1:20" x14ac:dyDescent="0.35">
      <c r="A8004" t="s">
        <v>114</v>
      </c>
      <c r="B8004" t="s">
        <v>4</v>
      </c>
      <c r="C8004" t="s">
        <v>97</v>
      </c>
      <c r="D8004" s="29">
        <v>45990</v>
      </c>
      <c r="E8004" s="184" t="str">
        <f t="shared" si="502"/>
        <v/>
      </c>
      <c r="F8004" s="184" t="str">
        <f t="shared" si="503"/>
        <v/>
      </c>
      <c r="G8004" s="184" t="str">
        <f t="shared" si="504"/>
        <v/>
      </c>
      <c r="H8004" s="184" t="str">
        <f t="shared" si="505"/>
        <v/>
      </c>
      <c r="L8004">
        <v>124.67584100000001</v>
      </c>
      <c r="R8004">
        <v>129.66287600000001</v>
      </c>
      <c r="S8004" t="s">
        <v>201</v>
      </c>
      <c r="T8004" s="221">
        <v>45566.313194444447</v>
      </c>
    </row>
    <row r="8005" spans="1:20" x14ac:dyDescent="0.35">
      <c r="A8005" t="s">
        <v>114</v>
      </c>
      <c r="B8005" t="s">
        <v>4</v>
      </c>
      <c r="C8005" t="s">
        <v>97</v>
      </c>
      <c r="D8005" s="29">
        <v>45991</v>
      </c>
      <c r="E8005" s="184" t="str">
        <f t="shared" si="502"/>
        <v/>
      </c>
      <c r="F8005" s="184" t="str">
        <f t="shared" si="503"/>
        <v/>
      </c>
      <c r="G8005" s="184" t="str">
        <f t="shared" si="504"/>
        <v/>
      </c>
      <c r="H8005" s="184" t="str">
        <f t="shared" si="505"/>
        <v/>
      </c>
      <c r="L8005">
        <v>124.67584100000001</v>
      </c>
      <c r="R8005">
        <v>129.66287600000001</v>
      </c>
      <c r="S8005" t="s">
        <v>201</v>
      </c>
      <c r="T8005" s="221">
        <v>45566.313194444447</v>
      </c>
    </row>
    <row r="8006" spans="1:20" x14ac:dyDescent="0.35">
      <c r="A8006" t="s">
        <v>114</v>
      </c>
      <c r="B8006" t="s">
        <v>4</v>
      </c>
      <c r="C8006" t="s">
        <v>97</v>
      </c>
      <c r="D8006" s="29">
        <v>45992</v>
      </c>
      <c r="E8006" s="184" t="str">
        <f t="shared" si="502"/>
        <v/>
      </c>
      <c r="F8006" s="184" t="str">
        <f t="shared" si="503"/>
        <v/>
      </c>
      <c r="G8006" s="184" t="str">
        <f t="shared" si="504"/>
        <v/>
      </c>
      <c r="H8006" s="184" t="str">
        <f t="shared" si="505"/>
        <v/>
      </c>
      <c r="L8006">
        <v>124.67584100000001</v>
      </c>
      <c r="R8006">
        <v>129.66287600000001</v>
      </c>
      <c r="S8006" t="s">
        <v>201</v>
      </c>
      <c r="T8006" s="221">
        <v>45566.313194444447</v>
      </c>
    </row>
    <row r="8007" spans="1:20" x14ac:dyDescent="0.35">
      <c r="A8007" t="s">
        <v>114</v>
      </c>
      <c r="B8007" t="s">
        <v>4</v>
      </c>
      <c r="C8007" t="s">
        <v>97</v>
      </c>
      <c r="D8007" s="29">
        <v>45993</v>
      </c>
      <c r="E8007" s="184" t="str">
        <f t="shared" si="502"/>
        <v/>
      </c>
      <c r="F8007" s="184" t="str">
        <f t="shared" si="503"/>
        <v/>
      </c>
      <c r="G8007" s="184" t="str">
        <f t="shared" si="504"/>
        <v/>
      </c>
      <c r="H8007" s="184" t="str">
        <f t="shared" si="505"/>
        <v/>
      </c>
      <c r="L8007">
        <v>124.67584100000001</v>
      </c>
      <c r="R8007">
        <v>129.66287600000001</v>
      </c>
      <c r="S8007" t="s">
        <v>201</v>
      </c>
      <c r="T8007" s="221">
        <v>45566.313194444447</v>
      </c>
    </row>
    <row r="8008" spans="1:20" x14ac:dyDescent="0.35">
      <c r="A8008" t="s">
        <v>114</v>
      </c>
      <c r="B8008" t="s">
        <v>4</v>
      </c>
      <c r="C8008" t="s">
        <v>97</v>
      </c>
      <c r="D8008" s="29">
        <v>45994</v>
      </c>
      <c r="E8008" s="184" t="str">
        <f t="shared" ref="E8008:E8071" si="506">IF(J8008="","",IF(L8008=0,0,IF(1-(J8008/L8008)&lt;0,"",1-(J8008/L8008))))</f>
        <v/>
      </c>
      <c r="F8008" s="184" t="str">
        <f t="shared" ref="F8008:F8071" si="507">IF(K8008="","",IF(L8008=0,0,IF(1-(K8008/L8008)&lt;0,"",1-(K8008/L8008))))</f>
        <v/>
      </c>
      <c r="G8008" s="184" t="str">
        <f t="shared" ref="G8008:G8071" si="508">IF(J8008="","",IF(1-(J8008/R8008)&lt;0,"",1-(J8008/R8008)))</f>
        <v/>
      </c>
      <c r="H8008" s="184" t="str">
        <f t="shared" ref="H8008:H8071" si="509">IF(K8008="","",IF(1-(K8008/R8008)&lt;0,"",1-(K8008/R8008)))</f>
        <v/>
      </c>
      <c r="L8008">
        <v>124.67584100000001</v>
      </c>
      <c r="R8008">
        <v>129.66287600000001</v>
      </c>
      <c r="S8008" t="s">
        <v>201</v>
      </c>
      <c r="T8008" s="221">
        <v>45566.313194444447</v>
      </c>
    </row>
    <row r="8009" spans="1:20" x14ac:dyDescent="0.35">
      <c r="A8009" t="s">
        <v>114</v>
      </c>
      <c r="B8009" t="s">
        <v>4</v>
      </c>
      <c r="C8009" t="s">
        <v>97</v>
      </c>
      <c r="D8009" s="29">
        <v>45995</v>
      </c>
      <c r="E8009" s="184" t="str">
        <f t="shared" si="506"/>
        <v/>
      </c>
      <c r="F8009" s="184" t="str">
        <f t="shared" si="507"/>
        <v/>
      </c>
      <c r="G8009" s="184" t="str">
        <f t="shared" si="508"/>
        <v/>
      </c>
      <c r="H8009" s="184" t="str">
        <f t="shared" si="509"/>
        <v/>
      </c>
      <c r="L8009">
        <v>124.67584100000001</v>
      </c>
      <c r="R8009">
        <v>129.66287600000001</v>
      </c>
      <c r="S8009" t="s">
        <v>201</v>
      </c>
      <c r="T8009" s="221">
        <v>45566.313194444447</v>
      </c>
    </row>
    <row r="8010" spans="1:20" x14ac:dyDescent="0.35">
      <c r="A8010" t="s">
        <v>114</v>
      </c>
      <c r="B8010" t="s">
        <v>4</v>
      </c>
      <c r="C8010" t="s">
        <v>97</v>
      </c>
      <c r="D8010" s="29">
        <v>45996</v>
      </c>
      <c r="E8010" s="184" t="str">
        <f t="shared" si="506"/>
        <v/>
      </c>
      <c r="F8010" s="184" t="str">
        <f t="shared" si="507"/>
        <v/>
      </c>
      <c r="G8010" s="184" t="str">
        <f t="shared" si="508"/>
        <v/>
      </c>
      <c r="H8010" s="184" t="str">
        <f t="shared" si="509"/>
        <v/>
      </c>
      <c r="L8010">
        <v>124.67584100000001</v>
      </c>
      <c r="R8010">
        <v>129.66287600000001</v>
      </c>
      <c r="S8010" t="s">
        <v>201</v>
      </c>
      <c r="T8010" s="221">
        <v>45566.313194444447</v>
      </c>
    </row>
    <row r="8011" spans="1:20" x14ac:dyDescent="0.35">
      <c r="A8011" t="s">
        <v>114</v>
      </c>
      <c r="B8011" t="s">
        <v>4</v>
      </c>
      <c r="C8011" t="s">
        <v>97</v>
      </c>
      <c r="D8011" s="29">
        <v>45997</v>
      </c>
      <c r="E8011" s="184" t="str">
        <f t="shared" si="506"/>
        <v/>
      </c>
      <c r="F8011" s="184" t="str">
        <f t="shared" si="507"/>
        <v/>
      </c>
      <c r="G8011" s="184" t="str">
        <f t="shared" si="508"/>
        <v/>
      </c>
      <c r="H8011" s="184" t="str">
        <f t="shared" si="509"/>
        <v/>
      </c>
      <c r="L8011">
        <v>124.67584100000001</v>
      </c>
      <c r="R8011">
        <v>129.66287600000001</v>
      </c>
      <c r="S8011" t="s">
        <v>201</v>
      </c>
      <c r="T8011" s="221">
        <v>45566.313194444447</v>
      </c>
    </row>
    <row r="8012" spans="1:20" x14ac:dyDescent="0.35">
      <c r="A8012" t="s">
        <v>114</v>
      </c>
      <c r="B8012" t="s">
        <v>4</v>
      </c>
      <c r="C8012" t="s">
        <v>97</v>
      </c>
      <c r="D8012" s="29">
        <v>45998</v>
      </c>
      <c r="E8012" s="184" t="str">
        <f t="shared" si="506"/>
        <v/>
      </c>
      <c r="F8012" s="184" t="str">
        <f t="shared" si="507"/>
        <v/>
      </c>
      <c r="G8012" s="184" t="str">
        <f t="shared" si="508"/>
        <v/>
      </c>
      <c r="H8012" s="184" t="str">
        <f t="shared" si="509"/>
        <v/>
      </c>
      <c r="L8012">
        <v>124.67584100000001</v>
      </c>
      <c r="R8012">
        <v>129.66287600000001</v>
      </c>
      <c r="S8012" t="s">
        <v>201</v>
      </c>
      <c r="T8012" s="221">
        <v>45566.313194444447</v>
      </c>
    </row>
    <row r="8013" spans="1:20" x14ac:dyDescent="0.35">
      <c r="A8013" t="s">
        <v>114</v>
      </c>
      <c r="B8013" t="s">
        <v>4</v>
      </c>
      <c r="C8013" t="s">
        <v>97</v>
      </c>
      <c r="D8013" s="29">
        <v>45999</v>
      </c>
      <c r="E8013" s="184" t="str">
        <f t="shared" si="506"/>
        <v/>
      </c>
      <c r="F8013" s="184" t="str">
        <f t="shared" si="507"/>
        <v/>
      </c>
      <c r="G8013" s="184" t="str">
        <f t="shared" si="508"/>
        <v/>
      </c>
      <c r="H8013" s="184" t="str">
        <f t="shared" si="509"/>
        <v/>
      </c>
      <c r="L8013">
        <v>124.67584100000001</v>
      </c>
      <c r="R8013">
        <v>129.66287600000001</v>
      </c>
      <c r="S8013" t="s">
        <v>201</v>
      </c>
      <c r="T8013" s="221">
        <v>45566.313194444447</v>
      </c>
    </row>
    <row r="8014" spans="1:20" x14ac:dyDescent="0.35">
      <c r="A8014" t="s">
        <v>114</v>
      </c>
      <c r="B8014" t="s">
        <v>4</v>
      </c>
      <c r="C8014" t="s">
        <v>97</v>
      </c>
      <c r="D8014" s="29">
        <v>46000</v>
      </c>
      <c r="E8014" s="184" t="str">
        <f t="shared" si="506"/>
        <v/>
      </c>
      <c r="F8014" s="184" t="str">
        <f t="shared" si="507"/>
        <v/>
      </c>
      <c r="G8014" s="184" t="str">
        <f t="shared" si="508"/>
        <v/>
      </c>
      <c r="H8014" s="184" t="str">
        <f t="shared" si="509"/>
        <v/>
      </c>
      <c r="L8014">
        <v>124.67584100000001</v>
      </c>
      <c r="R8014">
        <v>129.66287600000001</v>
      </c>
      <c r="S8014" t="s">
        <v>201</v>
      </c>
      <c r="T8014" s="221">
        <v>45566.313194444447</v>
      </c>
    </row>
    <row r="8015" spans="1:20" x14ac:dyDescent="0.35">
      <c r="A8015" t="s">
        <v>114</v>
      </c>
      <c r="B8015" t="s">
        <v>4</v>
      </c>
      <c r="C8015" t="s">
        <v>97</v>
      </c>
      <c r="D8015" s="29">
        <v>46001</v>
      </c>
      <c r="E8015" s="184" t="str">
        <f t="shared" si="506"/>
        <v/>
      </c>
      <c r="F8015" s="184" t="str">
        <f t="shared" si="507"/>
        <v/>
      </c>
      <c r="G8015" s="184" t="str">
        <f t="shared" si="508"/>
        <v/>
      </c>
      <c r="H8015" s="184" t="str">
        <f t="shared" si="509"/>
        <v/>
      </c>
      <c r="L8015">
        <v>124.67584100000001</v>
      </c>
      <c r="R8015">
        <v>129.66287600000001</v>
      </c>
      <c r="S8015" t="s">
        <v>201</v>
      </c>
      <c r="T8015" s="221">
        <v>45566.313194444447</v>
      </c>
    </row>
    <row r="8016" spans="1:20" x14ac:dyDescent="0.35">
      <c r="A8016" t="s">
        <v>114</v>
      </c>
      <c r="B8016" t="s">
        <v>4</v>
      </c>
      <c r="C8016" t="s">
        <v>97</v>
      </c>
      <c r="D8016" s="29">
        <v>46002</v>
      </c>
      <c r="E8016" s="184" t="str">
        <f t="shared" si="506"/>
        <v/>
      </c>
      <c r="F8016" s="184" t="str">
        <f t="shared" si="507"/>
        <v/>
      </c>
      <c r="G8016" s="184" t="str">
        <f t="shared" si="508"/>
        <v/>
      </c>
      <c r="H8016" s="184" t="str">
        <f t="shared" si="509"/>
        <v/>
      </c>
      <c r="L8016">
        <v>124.67584100000001</v>
      </c>
      <c r="R8016">
        <v>129.66287600000001</v>
      </c>
      <c r="S8016" t="s">
        <v>201</v>
      </c>
      <c r="T8016" s="221">
        <v>45566.313194444447</v>
      </c>
    </row>
    <row r="8017" spans="1:20" x14ac:dyDescent="0.35">
      <c r="A8017" t="s">
        <v>114</v>
      </c>
      <c r="B8017" t="s">
        <v>4</v>
      </c>
      <c r="C8017" t="s">
        <v>97</v>
      </c>
      <c r="D8017" s="29">
        <v>46003</v>
      </c>
      <c r="E8017" s="184" t="str">
        <f t="shared" si="506"/>
        <v/>
      </c>
      <c r="F8017" s="184" t="str">
        <f t="shared" si="507"/>
        <v/>
      </c>
      <c r="G8017" s="184" t="str">
        <f t="shared" si="508"/>
        <v/>
      </c>
      <c r="H8017" s="184" t="str">
        <f t="shared" si="509"/>
        <v/>
      </c>
      <c r="L8017">
        <v>124.67584100000001</v>
      </c>
      <c r="R8017">
        <v>129.66287600000001</v>
      </c>
      <c r="S8017" t="s">
        <v>201</v>
      </c>
      <c r="T8017" s="221">
        <v>45566.313194444447</v>
      </c>
    </row>
    <row r="8018" spans="1:20" x14ac:dyDescent="0.35">
      <c r="A8018" t="s">
        <v>114</v>
      </c>
      <c r="B8018" t="s">
        <v>4</v>
      </c>
      <c r="C8018" t="s">
        <v>97</v>
      </c>
      <c r="D8018" s="29">
        <v>46004</v>
      </c>
      <c r="E8018" s="184" t="str">
        <f t="shared" si="506"/>
        <v/>
      </c>
      <c r="F8018" s="184" t="str">
        <f t="shared" si="507"/>
        <v/>
      </c>
      <c r="G8018" s="184" t="str">
        <f t="shared" si="508"/>
        <v/>
      </c>
      <c r="H8018" s="184" t="str">
        <f t="shared" si="509"/>
        <v/>
      </c>
      <c r="L8018">
        <v>124.67584100000001</v>
      </c>
      <c r="R8018">
        <v>129.66287600000001</v>
      </c>
      <c r="S8018" t="s">
        <v>201</v>
      </c>
      <c r="T8018" s="221">
        <v>45566.313194444447</v>
      </c>
    </row>
    <row r="8019" spans="1:20" x14ac:dyDescent="0.35">
      <c r="A8019" t="s">
        <v>114</v>
      </c>
      <c r="B8019" t="s">
        <v>4</v>
      </c>
      <c r="C8019" t="s">
        <v>97</v>
      </c>
      <c r="D8019" s="29">
        <v>46005</v>
      </c>
      <c r="E8019" s="184" t="str">
        <f t="shared" si="506"/>
        <v/>
      </c>
      <c r="F8019" s="184" t="str">
        <f t="shared" si="507"/>
        <v/>
      </c>
      <c r="G8019" s="184" t="str">
        <f t="shared" si="508"/>
        <v/>
      </c>
      <c r="H8019" s="184" t="str">
        <f t="shared" si="509"/>
        <v/>
      </c>
      <c r="L8019">
        <v>124.67584100000001</v>
      </c>
      <c r="R8019">
        <v>129.66287600000001</v>
      </c>
      <c r="S8019" t="s">
        <v>201</v>
      </c>
      <c r="T8019" s="221">
        <v>45566.313194444447</v>
      </c>
    </row>
    <row r="8020" spans="1:20" x14ac:dyDescent="0.35">
      <c r="A8020" t="s">
        <v>114</v>
      </c>
      <c r="B8020" t="s">
        <v>4</v>
      </c>
      <c r="C8020" t="s">
        <v>97</v>
      </c>
      <c r="D8020" s="29">
        <v>46006</v>
      </c>
      <c r="E8020" s="184" t="str">
        <f t="shared" si="506"/>
        <v/>
      </c>
      <c r="F8020" s="184" t="str">
        <f t="shared" si="507"/>
        <v/>
      </c>
      <c r="G8020" s="184" t="str">
        <f t="shared" si="508"/>
        <v/>
      </c>
      <c r="H8020" s="184" t="str">
        <f t="shared" si="509"/>
        <v/>
      </c>
      <c r="L8020">
        <v>124.67584100000001</v>
      </c>
      <c r="R8020">
        <v>129.66287600000001</v>
      </c>
      <c r="S8020" t="s">
        <v>201</v>
      </c>
      <c r="T8020" s="221">
        <v>45566.313194444447</v>
      </c>
    </row>
    <row r="8021" spans="1:20" x14ac:dyDescent="0.35">
      <c r="A8021" t="s">
        <v>114</v>
      </c>
      <c r="B8021" t="s">
        <v>4</v>
      </c>
      <c r="C8021" t="s">
        <v>97</v>
      </c>
      <c r="D8021" s="29">
        <v>46007</v>
      </c>
      <c r="E8021" s="184" t="str">
        <f t="shared" si="506"/>
        <v/>
      </c>
      <c r="F8021" s="184" t="str">
        <f t="shared" si="507"/>
        <v/>
      </c>
      <c r="G8021" s="184" t="str">
        <f t="shared" si="508"/>
        <v/>
      </c>
      <c r="H8021" s="184" t="str">
        <f t="shared" si="509"/>
        <v/>
      </c>
      <c r="L8021">
        <v>124.67584100000001</v>
      </c>
      <c r="R8021">
        <v>129.66287600000001</v>
      </c>
      <c r="S8021" t="s">
        <v>201</v>
      </c>
      <c r="T8021" s="221">
        <v>45566.313194444447</v>
      </c>
    </row>
    <row r="8022" spans="1:20" x14ac:dyDescent="0.35">
      <c r="A8022" t="s">
        <v>114</v>
      </c>
      <c r="B8022" t="s">
        <v>4</v>
      </c>
      <c r="C8022" t="s">
        <v>97</v>
      </c>
      <c r="D8022" s="29">
        <v>46008</v>
      </c>
      <c r="E8022" s="184" t="str">
        <f t="shared" si="506"/>
        <v/>
      </c>
      <c r="F8022" s="184" t="str">
        <f t="shared" si="507"/>
        <v/>
      </c>
      <c r="G8022" s="184" t="str">
        <f t="shared" si="508"/>
        <v/>
      </c>
      <c r="H8022" s="184" t="str">
        <f t="shared" si="509"/>
        <v/>
      </c>
      <c r="L8022">
        <v>124.67584100000001</v>
      </c>
      <c r="R8022">
        <v>129.66287600000001</v>
      </c>
      <c r="S8022" t="s">
        <v>201</v>
      </c>
      <c r="T8022" s="221">
        <v>45566.313194444447</v>
      </c>
    </row>
    <row r="8023" spans="1:20" x14ac:dyDescent="0.35">
      <c r="A8023" t="s">
        <v>114</v>
      </c>
      <c r="B8023" t="s">
        <v>4</v>
      </c>
      <c r="C8023" t="s">
        <v>97</v>
      </c>
      <c r="D8023" s="29">
        <v>46009</v>
      </c>
      <c r="E8023" s="184" t="str">
        <f t="shared" si="506"/>
        <v/>
      </c>
      <c r="F8023" s="184" t="str">
        <f t="shared" si="507"/>
        <v/>
      </c>
      <c r="G8023" s="184" t="str">
        <f t="shared" si="508"/>
        <v/>
      </c>
      <c r="H8023" s="184" t="str">
        <f t="shared" si="509"/>
        <v/>
      </c>
      <c r="L8023">
        <v>124.67584100000001</v>
      </c>
      <c r="R8023">
        <v>129.66287600000001</v>
      </c>
      <c r="S8023" t="s">
        <v>201</v>
      </c>
      <c r="T8023" s="221">
        <v>45566.313194444447</v>
      </c>
    </row>
    <row r="8024" spans="1:20" x14ac:dyDescent="0.35">
      <c r="A8024" t="s">
        <v>114</v>
      </c>
      <c r="B8024" t="s">
        <v>4</v>
      </c>
      <c r="C8024" t="s">
        <v>97</v>
      </c>
      <c r="D8024" s="29">
        <v>46010</v>
      </c>
      <c r="E8024" s="184" t="str">
        <f t="shared" si="506"/>
        <v/>
      </c>
      <c r="F8024" s="184" t="str">
        <f t="shared" si="507"/>
        <v/>
      </c>
      <c r="G8024" s="184" t="str">
        <f t="shared" si="508"/>
        <v/>
      </c>
      <c r="H8024" s="184" t="str">
        <f t="shared" si="509"/>
        <v/>
      </c>
      <c r="L8024">
        <v>124.67584100000001</v>
      </c>
      <c r="R8024">
        <v>129.66287600000001</v>
      </c>
      <c r="S8024" t="s">
        <v>201</v>
      </c>
      <c r="T8024" s="221">
        <v>45566.313194444447</v>
      </c>
    </row>
    <row r="8025" spans="1:20" x14ac:dyDescent="0.35">
      <c r="A8025" t="s">
        <v>114</v>
      </c>
      <c r="B8025" t="s">
        <v>4</v>
      </c>
      <c r="C8025" t="s">
        <v>97</v>
      </c>
      <c r="D8025" s="29">
        <v>46011</v>
      </c>
      <c r="E8025" s="184" t="str">
        <f t="shared" si="506"/>
        <v/>
      </c>
      <c r="F8025" s="184" t="str">
        <f t="shared" si="507"/>
        <v/>
      </c>
      <c r="G8025" s="184" t="str">
        <f t="shared" si="508"/>
        <v/>
      </c>
      <c r="H8025" s="184" t="str">
        <f t="shared" si="509"/>
        <v/>
      </c>
      <c r="L8025">
        <v>124.67584100000001</v>
      </c>
      <c r="R8025">
        <v>129.66287600000001</v>
      </c>
      <c r="S8025" t="s">
        <v>201</v>
      </c>
      <c r="T8025" s="221">
        <v>45566.313194444447</v>
      </c>
    </row>
    <row r="8026" spans="1:20" x14ac:dyDescent="0.35">
      <c r="A8026" t="s">
        <v>114</v>
      </c>
      <c r="B8026" t="s">
        <v>4</v>
      </c>
      <c r="C8026" t="s">
        <v>97</v>
      </c>
      <c r="D8026" s="29">
        <v>46012</v>
      </c>
      <c r="E8026" s="184" t="str">
        <f t="shared" si="506"/>
        <v/>
      </c>
      <c r="F8026" s="184" t="str">
        <f t="shared" si="507"/>
        <v/>
      </c>
      <c r="G8026" s="184" t="str">
        <f t="shared" si="508"/>
        <v/>
      </c>
      <c r="H8026" s="184" t="str">
        <f t="shared" si="509"/>
        <v/>
      </c>
      <c r="L8026">
        <v>124.67584100000001</v>
      </c>
      <c r="R8026">
        <v>129.66287600000001</v>
      </c>
      <c r="S8026" t="s">
        <v>201</v>
      </c>
      <c r="T8026" s="221">
        <v>45566.313194444447</v>
      </c>
    </row>
    <row r="8027" spans="1:20" x14ac:dyDescent="0.35">
      <c r="A8027" t="s">
        <v>114</v>
      </c>
      <c r="B8027" t="s">
        <v>4</v>
      </c>
      <c r="C8027" t="s">
        <v>97</v>
      </c>
      <c r="D8027" s="29">
        <v>46013</v>
      </c>
      <c r="E8027" s="184" t="str">
        <f t="shared" si="506"/>
        <v/>
      </c>
      <c r="F8027" s="184" t="str">
        <f t="shared" si="507"/>
        <v/>
      </c>
      <c r="G8027" s="184" t="str">
        <f t="shared" si="508"/>
        <v/>
      </c>
      <c r="H8027" s="184" t="str">
        <f t="shared" si="509"/>
        <v/>
      </c>
      <c r="L8027">
        <v>124.67584100000001</v>
      </c>
      <c r="R8027">
        <v>129.66287600000001</v>
      </c>
      <c r="S8027" t="s">
        <v>201</v>
      </c>
      <c r="T8027" s="221">
        <v>45566.313194444447</v>
      </c>
    </row>
    <row r="8028" spans="1:20" x14ac:dyDescent="0.35">
      <c r="A8028" t="s">
        <v>114</v>
      </c>
      <c r="B8028" t="s">
        <v>4</v>
      </c>
      <c r="C8028" t="s">
        <v>97</v>
      </c>
      <c r="D8028" s="29">
        <v>46014</v>
      </c>
      <c r="E8028" s="184" t="str">
        <f t="shared" si="506"/>
        <v/>
      </c>
      <c r="F8028" s="184" t="str">
        <f t="shared" si="507"/>
        <v/>
      </c>
      <c r="G8028" s="184" t="str">
        <f t="shared" si="508"/>
        <v/>
      </c>
      <c r="H8028" s="184" t="str">
        <f t="shared" si="509"/>
        <v/>
      </c>
      <c r="L8028">
        <v>124.67584100000001</v>
      </c>
      <c r="R8028">
        <v>129.66287600000001</v>
      </c>
      <c r="S8028" t="s">
        <v>201</v>
      </c>
      <c r="T8028" s="221">
        <v>45566.313194444447</v>
      </c>
    </row>
    <row r="8029" spans="1:20" x14ac:dyDescent="0.35">
      <c r="A8029" t="s">
        <v>114</v>
      </c>
      <c r="B8029" t="s">
        <v>4</v>
      </c>
      <c r="C8029" t="s">
        <v>97</v>
      </c>
      <c r="D8029" s="29">
        <v>46015</v>
      </c>
      <c r="E8029" s="184" t="str">
        <f t="shared" si="506"/>
        <v/>
      </c>
      <c r="F8029" s="184" t="str">
        <f t="shared" si="507"/>
        <v/>
      </c>
      <c r="G8029" s="184" t="str">
        <f t="shared" si="508"/>
        <v/>
      </c>
      <c r="H8029" s="184" t="str">
        <f t="shared" si="509"/>
        <v/>
      </c>
      <c r="L8029">
        <v>124.67584100000001</v>
      </c>
      <c r="R8029">
        <v>129.66287600000001</v>
      </c>
      <c r="S8029" t="s">
        <v>201</v>
      </c>
      <c r="T8029" s="221">
        <v>45566.313194444447</v>
      </c>
    </row>
    <row r="8030" spans="1:20" x14ac:dyDescent="0.35">
      <c r="A8030" t="s">
        <v>114</v>
      </c>
      <c r="B8030" t="s">
        <v>4</v>
      </c>
      <c r="C8030" t="s">
        <v>97</v>
      </c>
      <c r="D8030" s="29">
        <v>46016</v>
      </c>
      <c r="E8030" s="184" t="str">
        <f t="shared" si="506"/>
        <v/>
      </c>
      <c r="F8030" s="184" t="str">
        <f t="shared" si="507"/>
        <v/>
      </c>
      <c r="G8030" s="184" t="str">
        <f t="shared" si="508"/>
        <v/>
      </c>
      <c r="H8030" s="184" t="str">
        <f t="shared" si="509"/>
        <v/>
      </c>
      <c r="L8030">
        <v>124.67584100000001</v>
      </c>
      <c r="R8030">
        <v>129.66287600000001</v>
      </c>
      <c r="S8030" t="s">
        <v>201</v>
      </c>
      <c r="T8030" s="221">
        <v>45566.313194444447</v>
      </c>
    </row>
    <row r="8031" spans="1:20" x14ac:dyDescent="0.35">
      <c r="A8031" t="s">
        <v>114</v>
      </c>
      <c r="B8031" t="s">
        <v>4</v>
      </c>
      <c r="C8031" t="s">
        <v>97</v>
      </c>
      <c r="D8031" s="29">
        <v>46017</v>
      </c>
      <c r="E8031" s="184" t="str">
        <f t="shared" si="506"/>
        <v/>
      </c>
      <c r="F8031" s="184" t="str">
        <f t="shared" si="507"/>
        <v/>
      </c>
      <c r="G8031" s="184" t="str">
        <f t="shared" si="508"/>
        <v/>
      </c>
      <c r="H8031" s="184" t="str">
        <f t="shared" si="509"/>
        <v/>
      </c>
      <c r="L8031">
        <v>124.67584100000001</v>
      </c>
      <c r="R8031">
        <v>129.66287600000001</v>
      </c>
      <c r="S8031" t="s">
        <v>201</v>
      </c>
      <c r="T8031" s="221">
        <v>45566.313194444447</v>
      </c>
    </row>
    <row r="8032" spans="1:20" x14ac:dyDescent="0.35">
      <c r="A8032" t="s">
        <v>114</v>
      </c>
      <c r="B8032" t="s">
        <v>4</v>
      </c>
      <c r="C8032" t="s">
        <v>97</v>
      </c>
      <c r="D8032" s="29">
        <v>46018</v>
      </c>
      <c r="E8032" s="184" t="str">
        <f t="shared" si="506"/>
        <v/>
      </c>
      <c r="F8032" s="184" t="str">
        <f t="shared" si="507"/>
        <v/>
      </c>
      <c r="G8032" s="184" t="str">
        <f t="shared" si="508"/>
        <v/>
      </c>
      <c r="H8032" s="184" t="str">
        <f t="shared" si="509"/>
        <v/>
      </c>
      <c r="L8032">
        <v>124.67584100000001</v>
      </c>
      <c r="R8032">
        <v>129.66287600000001</v>
      </c>
      <c r="S8032" t="s">
        <v>201</v>
      </c>
      <c r="T8032" s="221">
        <v>45566.313194444447</v>
      </c>
    </row>
    <row r="8033" spans="1:20" x14ac:dyDescent="0.35">
      <c r="A8033" t="s">
        <v>114</v>
      </c>
      <c r="B8033" t="s">
        <v>4</v>
      </c>
      <c r="C8033" t="s">
        <v>97</v>
      </c>
      <c r="D8033" s="29">
        <v>46019</v>
      </c>
      <c r="E8033" s="184" t="str">
        <f t="shared" si="506"/>
        <v/>
      </c>
      <c r="F8033" s="184" t="str">
        <f t="shared" si="507"/>
        <v/>
      </c>
      <c r="G8033" s="184" t="str">
        <f t="shared" si="508"/>
        <v/>
      </c>
      <c r="H8033" s="184" t="str">
        <f t="shared" si="509"/>
        <v/>
      </c>
      <c r="L8033">
        <v>124.67584100000001</v>
      </c>
      <c r="R8033">
        <v>129.66287600000001</v>
      </c>
      <c r="S8033" t="s">
        <v>201</v>
      </c>
      <c r="T8033" s="221">
        <v>45566.313194444447</v>
      </c>
    </row>
    <row r="8034" spans="1:20" x14ac:dyDescent="0.35">
      <c r="A8034" t="s">
        <v>114</v>
      </c>
      <c r="B8034" t="s">
        <v>4</v>
      </c>
      <c r="C8034" t="s">
        <v>97</v>
      </c>
      <c r="D8034" s="29">
        <v>46020</v>
      </c>
      <c r="E8034" s="184" t="str">
        <f t="shared" si="506"/>
        <v/>
      </c>
      <c r="F8034" s="184" t="str">
        <f t="shared" si="507"/>
        <v/>
      </c>
      <c r="G8034" s="184" t="str">
        <f t="shared" si="508"/>
        <v/>
      </c>
      <c r="H8034" s="184" t="str">
        <f t="shared" si="509"/>
        <v/>
      </c>
      <c r="L8034">
        <v>124.67584100000001</v>
      </c>
      <c r="R8034">
        <v>129.66287600000001</v>
      </c>
      <c r="S8034" t="s">
        <v>201</v>
      </c>
      <c r="T8034" s="221">
        <v>45566.313194444447</v>
      </c>
    </row>
    <row r="8035" spans="1:20" x14ac:dyDescent="0.35">
      <c r="A8035" t="s">
        <v>114</v>
      </c>
      <c r="B8035" t="s">
        <v>4</v>
      </c>
      <c r="C8035" t="s">
        <v>97</v>
      </c>
      <c r="D8035" s="29">
        <v>46021</v>
      </c>
      <c r="E8035" s="184" t="str">
        <f t="shared" si="506"/>
        <v/>
      </c>
      <c r="F8035" s="184" t="str">
        <f t="shared" si="507"/>
        <v/>
      </c>
      <c r="G8035" s="184" t="str">
        <f t="shared" si="508"/>
        <v/>
      </c>
      <c r="H8035" s="184" t="str">
        <f t="shared" si="509"/>
        <v/>
      </c>
      <c r="L8035">
        <v>124.67584100000001</v>
      </c>
      <c r="R8035">
        <v>129.66287600000001</v>
      </c>
      <c r="S8035" t="s">
        <v>201</v>
      </c>
      <c r="T8035" s="221">
        <v>45566.313194444447</v>
      </c>
    </row>
    <row r="8036" spans="1:20" x14ac:dyDescent="0.35">
      <c r="A8036" t="s">
        <v>114</v>
      </c>
      <c r="B8036" t="s">
        <v>4</v>
      </c>
      <c r="C8036" t="s">
        <v>97</v>
      </c>
      <c r="D8036" s="29">
        <v>46022</v>
      </c>
      <c r="E8036" s="184" t="str">
        <f t="shared" si="506"/>
        <v/>
      </c>
      <c r="F8036" s="184" t="str">
        <f t="shared" si="507"/>
        <v/>
      </c>
      <c r="G8036" s="184" t="str">
        <f t="shared" si="508"/>
        <v/>
      </c>
      <c r="H8036" s="184" t="str">
        <f t="shared" si="509"/>
        <v/>
      </c>
      <c r="L8036">
        <v>124.67584100000001</v>
      </c>
      <c r="R8036">
        <v>129.66287600000001</v>
      </c>
      <c r="S8036" t="s">
        <v>201</v>
      </c>
      <c r="T8036" s="221">
        <v>45566.313194444447</v>
      </c>
    </row>
    <row r="8037" spans="1:20" x14ac:dyDescent="0.35">
      <c r="A8037" t="s">
        <v>114</v>
      </c>
      <c r="B8037" t="s">
        <v>4</v>
      </c>
      <c r="C8037" t="s">
        <v>92</v>
      </c>
      <c r="D8037" s="29">
        <v>45658</v>
      </c>
      <c r="E8037" s="184" t="str">
        <f t="shared" si="506"/>
        <v/>
      </c>
      <c r="F8037" s="184" t="str">
        <f t="shared" si="507"/>
        <v/>
      </c>
      <c r="G8037" s="184" t="str">
        <f t="shared" si="508"/>
        <v/>
      </c>
      <c r="H8037" s="184" t="str">
        <f t="shared" si="509"/>
        <v/>
      </c>
      <c r="L8037">
        <v>175.54358667464592</v>
      </c>
      <c r="R8037">
        <v>997.40674200000001</v>
      </c>
      <c r="S8037" t="s">
        <v>201</v>
      </c>
      <c r="T8037" s="221">
        <v>45378.339583333334</v>
      </c>
    </row>
    <row r="8038" spans="1:20" x14ac:dyDescent="0.35">
      <c r="A8038" t="s">
        <v>114</v>
      </c>
      <c r="B8038" t="s">
        <v>4</v>
      </c>
      <c r="C8038" t="s">
        <v>92</v>
      </c>
      <c r="D8038" s="29">
        <v>45659</v>
      </c>
      <c r="E8038" s="184" t="str">
        <f t="shared" si="506"/>
        <v/>
      </c>
      <c r="F8038" s="184" t="str">
        <f t="shared" si="507"/>
        <v/>
      </c>
      <c r="G8038" s="184" t="str">
        <f t="shared" si="508"/>
        <v/>
      </c>
      <c r="H8038" s="184" t="str">
        <f t="shared" si="509"/>
        <v/>
      </c>
      <c r="L8038">
        <v>175.54358667464592</v>
      </c>
      <c r="R8038">
        <v>997.40674200000001</v>
      </c>
      <c r="S8038" t="s">
        <v>201</v>
      </c>
      <c r="T8038" s="221">
        <v>45378.339583333334</v>
      </c>
    </row>
    <row r="8039" spans="1:20" x14ac:dyDescent="0.35">
      <c r="A8039" t="s">
        <v>114</v>
      </c>
      <c r="B8039" t="s">
        <v>4</v>
      </c>
      <c r="C8039" t="s">
        <v>92</v>
      </c>
      <c r="D8039" s="29">
        <v>45660</v>
      </c>
      <c r="E8039" s="184" t="str">
        <f t="shared" si="506"/>
        <v/>
      </c>
      <c r="F8039" s="184" t="str">
        <f t="shared" si="507"/>
        <v/>
      </c>
      <c r="G8039" s="184" t="str">
        <f t="shared" si="508"/>
        <v/>
      </c>
      <c r="H8039" s="184" t="str">
        <f t="shared" si="509"/>
        <v/>
      </c>
      <c r="L8039">
        <v>175.54358667464592</v>
      </c>
      <c r="R8039">
        <v>997.40674200000001</v>
      </c>
      <c r="S8039" t="s">
        <v>201</v>
      </c>
      <c r="T8039" s="221">
        <v>45378.339583333334</v>
      </c>
    </row>
    <row r="8040" spans="1:20" x14ac:dyDescent="0.35">
      <c r="A8040" t="s">
        <v>114</v>
      </c>
      <c r="B8040" t="s">
        <v>4</v>
      </c>
      <c r="C8040" t="s">
        <v>92</v>
      </c>
      <c r="D8040" s="29">
        <v>45661</v>
      </c>
      <c r="E8040" s="184" t="str">
        <f t="shared" si="506"/>
        <v/>
      </c>
      <c r="F8040" s="184" t="str">
        <f t="shared" si="507"/>
        <v/>
      </c>
      <c r="G8040" s="184" t="str">
        <f t="shared" si="508"/>
        <v/>
      </c>
      <c r="H8040" s="184" t="str">
        <f t="shared" si="509"/>
        <v/>
      </c>
      <c r="L8040">
        <v>175.54358667464592</v>
      </c>
      <c r="R8040">
        <v>997.40674200000001</v>
      </c>
      <c r="S8040" t="s">
        <v>201</v>
      </c>
      <c r="T8040" s="221">
        <v>45378.339583333334</v>
      </c>
    </row>
    <row r="8041" spans="1:20" x14ac:dyDescent="0.35">
      <c r="A8041" t="s">
        <v>114</v>
      </c>
      <c r="B8041" t="s">
        <v>4</v>
      </c>
      <c r="C8041" t="s">
        <v>92</v>
      </c>
      <c r="D8041" s="29">
        <v>45662</v>
      </c>
      <c r="E8041" s="184" t="str">
        <f t="shared" si="506"/>
        <v/>
      </c>
      <c r="F8041" s="184" t="str">
        <f t="shared" si="507"/>
        <v/>
      </c>
      <c r="G8041" s="184" t="str">
        <f t="shared" si="508"/>
        <v/>
      </c>
      <c r="H8041" s="184" t="str">
        <f t="shared" si="509"/>
        <v/>
      </c>
      <c r="L8041">
        <v>175.54358667464592</v>
      </c>
      <c r="R8041">
        <v>997.40674200000001</v>
      </c>
      <c r="S8041" t="s">
        <v>201</v>
      </c>
      <c r="T8041" s="221">
        <v>45378.339583333334</v>
      </c>
    </row>
    <row r="8042" spans="1:20" x14ac:dyDescent="0.35">
      <c r="A8042" t="s">
        <v>114</v>
      </c>
      <c r="B8042" t="s">
        <v>4</v>
      </c>
      <c r="C8042" t="s">
        <v>92</v>
      </c>
      <c r="D8042" s="29">
        <v>45663</v>
      </c>
      <c r="E8042" s="184" t="str">
        <f t="shared" si="506"/>
        <v/>
      </c>
      <c r="F8042" s="184" t="str">
        <f t="shared" si="507"/>
        <v/>
      </c>
      <c r="G8042" s="184" t="str">
        <f t="shared" si="508"/>
        <v/>
      </c>
      <c r="H8042" s="184" t="str">
        <f t="shared" si="509"/>
        <v/>
      </c>
      <c r="L8042">
        <v>175.54358667464592</v>
      </c>
      <c r="R8042">
        <v>997.40674200000001</v>
      </c>
      <c r="S8042" t="s">
        <v>201</v>
      </c>
      <c r="T8042" s="221">
        <v>45378.339583333334</v>
      </c>
    </row>
    <row r="8043" spans="1:20" x14ac:dyDescent="0.35">
      <c r="A8043" t="s">
        <v>114</v>
      </c>
      <c r="B8043" t="s">
        <v>4</v>
      </c>
      <c r="C8043" t="s">
        <v>92</v>
      </c>
      <c r="D8043" s="29">
        <v>45664</v>
      </c>
      <c r="E8043" s="184" t="str">
        <f t="shared" si="506"/>
        <v/>
      </c>
      <c r="F8043" s="184" t="str">
        <f t="shared" si="507"/>
        <v/>
      </c>
      <c r="G8043" s="184" t="str">
        <f t="shared" si="508"/>
        <v/>
      </c>
      <c r="H8043" s="184" t="str">
        <f t="shared" si="509"/>
        <v/>
      </c>
      <c r="L8043">
        <v>175.54358667464592</v>
      </c>
      <c r="R8043">
        <v>997.40674200000001</v>
      </c>
      <c r="S8043" t="s">
        <v>201</v>
      </c>
      <c r="T8043" s="221">
        <v>45378.339583333334</v>
      </c>
    </row>
    <row r="8044" spans="1:20" x14ac:dyDescent="0.35">
      <c r="A8044" t="s">
        <v>114</v>
      </c>
      <c r="B8044" t="s">
        <v>4</v>
      </c>
      <c r="C8044" t="s">
        <v>92</v>
      </c>
      <c r="D8044" s="29">
        <v>45665</v>
      </c>
      <c r="E8044" s="184" t="str">
        <f t="shared" si="506"/>
        <v/>
      </c>
      <c r="F8044" s="184" t="str">
        <f t="shared" si="507"/>
        <v/>
      </c>
      <c r="G8044" s="184" t="str">
        <f t="shared" si="508"/>
        <v/>
      </c>
      <c r="H8044" s="184" t="str">
        <f t="shared" si="509"/>
        <v/>
      </c>
      <c r="L8044">
        <v>175.54358667464592</v>
      </c>
      <c r="R8044">
        <v>997.40674200000001</v>
      </c>
      <c r="S8044" t="s">
        <v>201</v>
      </c>
      <c r="T8044" s="221">
        <v>45378.339583333334</v>
      </c>
    </row>
    <row r="8045" spans="1:20" x14ac:dyDescent="0.35">
      <c r="A8045" t="s">
        <v>114</v>
      </c>
      <c r="B8045" t="s">
        <v>4</v>
      </c>
      <c r="C8045" t="s">
        <v>92</v>
      </c>
      <c r="D8045" s="29">
        <v>45666</v>
      </c>
      <c r="E8045" s="184" t="str">
        <f t="shared" si="506"/>
        <v/>
      </c>
      <c r="F8045" s="184" t="str">
        <f t="shared" si="507"/>
        <v/>
      </c>
      <c r="G8045" s="184" t="str">
        <f t="shared" si="508"/>
        <v/>
      </c>
      <c r="H8045" s="184" t="str">
        <f t="shared" si="509"/>
        <v/>
      </c>
      <c r="L8045">
        <v>175.54358667464592</v>
      </c>
      <c r="R8045">
        <v>997.40674200000001</v>
      </c>
      <c r="S8045" t="s">
        <v>201</v>
      </c>
      <c r="T8045" s="221">
        <v>45378.339583333334</v>
      </c>
    </row>
    <row r="8046" spans="1:20" x14ac:dyDescent="0.35">
      <c r="A8046" t="s">
        <v>114</v>
      </c>
      <c r="B8046" t="s">
        <v>4</v>
      </c>
      <c r="C8046" t="s">
        <v>92</v>
      </c>
      <c r="D8046" s="29">
        <v>45667</v>
      </c>
      <c r="E8046" s="184" t="str">
        <f t="shared" si="506"/>
        <v/>
      </c>
      <c r="F8046" s="184" t="str">
        <f t="shared" si="507"/>
        <v/>
      </c>
      <c r="G8046" s="184" t="str">
        <f t="shared" si="508"/>
        <v/>
      </c>
      <c r="H8046" s="184" t="str">
        <f t="shared" si="509"/>
        <v/>
      </c>
      <c r="L8046">
        <v>175.54358667464592</v>
      </c>
      <c r="R8046">
        <v>997.40674200000001</v>
      </c>
      <c r="S8046" t="s">
        <v>201</v>
      </c>
      <c r="T8046" s="221">
        <v>45378.339583333334</v>
      </c>
    </row>
    <row r="8047" spans="1:20" x14ac:dyDescent="0.35">
      <c r="A8047" t="s">
        <v>114</v>
      </c>
      <c r="B8047" t="s">
        <v>4</v>
      </c>
      <c r="C8047" t="s">
        <v>92</v>
      </c>
      <c r="D8047" s="29">
        <v>45668</v>
      </c>
      <c r="E8047" s="184" t="str">
        <f t="shared" si="506"/>
        <v/>
      </c>
      <c r="F8047" s="184" t="str">
        <f t="shared" si="507"/>
        <v/>
      </c>
      <c r="G8047" s="184" t="str">
        <f t="shared" si="508"/>
        <v/>
      </c>
      <c r="H8047" s="184" t="str">
        <f t="shared" si="509"/>
        <v/>
      </c>
      <c r="L8047">
        <v>175.54358667464592</v>
      </c>
      <c r="R8047">
        <v>997.40674200000001</v>
      </c>
      <c r="S8047" t="s">
        <v>201</v>
      </c>
      <c r="T8047" s="221">
        <v>45378.339583333334</v>
      </c>
    </row>
    <row r="8048" spans="1:20" x14ac:dyDescent="0.35">
      <c r="A8048" t="s">
        <v>114</v>
      </c>
      <c r="B8048" t="s">
        <v>4</v>
      </c>
      <c r="C8048" t="s">
        <v>92</v>
      </c>
      <c r="D8048" s="29">
        <v>45669</v>
      </c>
      <c r="E8048" s="184" t="str">
        <f t="shared" si="506"/>
        <v/>
      </c>
      <c r="F8048" s="184" t="str">
        <f t="shared" si="507"/>
        <v/>
      </c>
      <c r="G8048" s="184" t="str">
        <f t="shared" si="508"/>
        <v/>
      </c>
      <c r="H8048" s="184" t="str">
        <f t="shared" si="509"/>
        <v/>
      </c>
      <c r="L8048">
        <v>175.54358667464592</v>
      </c>
      <c r="R8048">
        <v>997.40674200000001</v>
      </c>
      <c r="S8048" t="s">
        <v>201</v>
      </c>
      <c r="T8048" s="221">
        <v>45378.339583333334</v>
      </c>
    </row>
    <row r="8049" spans="1:20" x14ac:dyDescent="0.35">
      <c r="A8049" t="s">
        <v>114</v>
      </c>
      <c r="B8049" t="s">
        <v>4</v>
      </c>
      <c r="C8049" t="s">
        <v>92</v>
      </c>
      <c r="D8049" s="29">
        <v>45670</v>
      </c>
      <c r="E8049" s="184" t="str">
        <f t="shared" si="506"/>
        <v/>
      </c>
      <c r="F8049" s="184" t="str">
        <f t="shared" si="507"/>
        <v/>
      </c>
      <c r="G8049" s="184" t="str">
        <f t="shared" si="508"/>
        <v/>
      </c>
      <c r="H8049" s="184" t="str">
        <f t="shared" si="509"/>
        <v/>
      </c>
      <c r="L8049">
        <v>175.54358667464592</v>
      </c>
      <c r="R8049">
        <v>997.40674200000001</v>
      </c>
      <c r="S8049" t="s">
        <v>201</v>
      </c>
      <c r="T8049" s="221">
        <v>45378.339583333334</v>
      </c>
    </row>
    <row r="8050" spans="1:20" x14ac:dyDescent="0.35">
      <c r="A8050" t="s">
        <v>114</v>
      </c>
      <c r="B8050" t="s">
        <v>4</v>
      </c>
      <c r="C8050" t="s">
        <v>92</v>
      </c>
      <c r="D8050" s="29">
        <v>45671</v>
      </c>
      <c r="E8050" s="184" t="str">
        <f t="shared" si="506"/>
        <v/>
      </c>
      <c r="F8050" s="184" t="str">
        <f t="shared" si="507"/>
        <v/>
      </c>
      <c r="G8050" s="184" t="str">
        <f t="shared" si="508"/>
        <v/>
      </c>
      <c r="H8050" s="184" t="str">
        <f t="shared" si="509"/>
        <v/>
      </c>
      <c r="L8050">
        <v>175.54358667464592</v>
      </c>
      <c r="R8050">
        <v>997.40674200000001</v>
      </c>
      <c r="S8050" t="s">
        <v>201</v>
      </c>
      <c r="T8050" s="221">
        <v>45378.339583333334</v>
      </c>
    </row>
    <row r="8051" spans="1:20" x14ac:dyDescent="0.35">
      <c r="A8051" t="s">
        <v>114</v>
      </c>
      <c r="B8051" t="s">
        <v>4</v>
      </c>
      <c r="C8051" t="s">
        <v>92</v>
      </c>
      <c r="D8051" s="29">
        <v>45672</v>
      </c>
      <c r="E8051" s="184" t="str">
        <f t="shared" si="506"/>
        <v/>
      </c>
      <c r="F8051" s="184" t="str">
        <f t="shared" si="507"/>
        <v/>
      </c>
      <c r="G8051" s="184" t="str">
        <f t="shared" si="508"/>
        <v/>
      </c>
      <c r="H8051" s="184" t="str">
        <f t="shared" si="509"/>
        <v/>
      </c>
      <c r="L8051">
        <v>175.54358667464592</v>
      </c>
      <c r="R8051">
        <v>997.40674200000001</v>
      </c>
      <c r="S8051" t="s">
        <v>201</v>
      </c>
      <c r="T8051" s="221">
        <v>45378.339583333334</v>
      </c>
    </row>
    <row r="8052" spans="1:20" x14ac:dyDescent="0.35">
      <c r="A8052" t="s">
        <v>114</v>
      </c>
      <c r="B8052" t="s">
        <v>4</v>
      </c>
      <c r="C8052" t="s">
        <v>92</v>
      </c>
      <c r="D8052" s="29">
        <v>45673</v>
      </c>
      <c r="E8052" s="184" t="str">
        <f t="shared" si="506"/>
        <v/>
      </c>
      <c r="F8052" s="184" t="str">
        <f t="shared" si="507"/>
        <v/>
      </c>
      <c r="G8052" s="184" t="str">
        <f t="shared" si="508"/>
        <v/>
      </c>
      <c r="H8052" s="184" t="str">
        <f t="shared" si="509"/>
        <v/>
      </c>
      <c r="L8052">
        <v>175.54358667464592</v>
      </c>
      <c r="R8052">
        <v>997.40674200000001</v>
      </c>
      <c r="S8052" t="s">
        <v>201</v>
      </c>
      <c r="T8052" s="221">
        <v>45378.339583333334</v>
      </c>
    </row>
    <row r="8053" spans="1:20" x14ac:dyDescent="0.35">
      <c r="A8053" t="s">
        <v>114</v>
      </c>
      <c r="B8053" t="s">
        <v>4</v>
      </c>
      <c r="C8053" t="s">
        <v>92</v>
      </c>
      <c r="D8053" s="29">
        <v>45674</v>
      </c>
      <c r="E8053" s="184" t="str">
        <f t="shared" si="506"/>
        <v/>
      </c>
      <c r="F8053" s="184" t="str">
        <f t="shared" si="507"/>
        <v/>
      </c>
      <c r="G8053" s="184" t="str">
        <f t="shared" si="508"/>
        <v/>
      </c>
      <c r="H8053" s="184" t="str">
        <f t="shared" si="509"/>
        <v/>
      </c>
      <c r="L8053">
        <v>175.54358667464592</v>
      </c>
      <c r="R8053">
        <v>997.40674200000001</v>
      </c>
      <c r="S8053" t="s">
        <v>201</v>
      </c>
      <c r="T8053" s="221">
        <v>45378.339583333334</v>
      </c>
    </row>
    <row r="8054" spans="1:20" x14ac:dyDescent="0.35">
      <c r="A8054" t="s">
        <v>114</v>
      </c>
      <c r="B8054" t="s">
        <v>4</v>
      </c>
      <c r="C8054" t="s">
        <v>92</v>
      </c>
      <c r="D8054" s="29">
        <v>45675</v>
      </c>
      <c r="E8054" s="184" t="str">
        <f t="shared" si="506"/>
        <v/>
      </c>
      <c r="F8054" s="184" t="str">
        <f t="shared" si="507"/>
        <v/>
      </c>
      <c r="G8054" s="184" t="str">
        <f t="shared" si="508"/>
        <v/>
      </c>
      <c r="H8054" s="184" t="str">
        <f t="shared" si="509"/>
        <v/>
      </c>
      <c r="L8054">
        <v>175.54358667464592</v>
      </c>
      <c r="R8054">
        <v>997.40674200000001</v>
      </c>
      <c r="S8054" t="s">
        <v>201</v>
      </c>
      <c r="T8054" s="221">
        <v>45378.339583333334</v>
      </c>
    </row>
    <row r="8055" spans="1:20" x14ac:dyDescent="0.35">
      <c r="A8055" t="s">
        <v>114</v>
      </c>
      <c r="B8055" t="s">
        <v>4</v>
      </c>
      <c r="C8055" t="s">
        <v>92</v>
      </c>
      <c r="D8055" s="29">
        <v>45676</v>
      </c>
      <c r="E8055" s="184" t="str">
        <f t="shared" si="506"/>
        <v/>
      </c>
      <c r="F8055" s="184" t="str">
        <f t="shared" si="507"/>
        <v/>
      </c>
      <c r="G8055" s="184" t="str">
        <f t="shared" si="508"/>
        <v/>
      </c>
      <c r="H8055" s="184" t="str">
        <f t="shared" si="509"/>
        <v/>
      </c>
      <c r="L8055">
        <v>175.54358667464592</v>
      </c>
      <c r="R8055">
        <v>997.40674200000001</v>
      </c>
      <c r="S8055" t="s">
        <v>201</v>
      </c>
      <c r="T8055" s="221">
        <v>45378.339583333334</v>
      </c>
    </row>
    <row r="8056" spans="1:20" x14ac:dyDescent="0.35">
      <c r="A8056" t="s">
        <v>114</v>
      </c>
      <c r="B8056" t="s">
        <v>4</v>
      </c>
      <c r="C8056" t="s">
        <v>92</v>
      </c>
      <c r="D8056" s="29">
        <v>45677</v>
      </c>
      <c r="E8056" s="184" t="str">
        <f t="shared" si="506"/>
        <v/>
      </c>
      <c r="F8056" s="184" t="str">
        <f t="shared" si="507"/>
        <v/>
      </c>
      <c r="G8056" s="184" t="str">
        <f t="shared" si="508"/>
        <v/>
      </c>
      <c r="H8056" s="184" t="str">
        <f t="shared" si="509"/>
        <v/>
      </c>
      <c r="L8056">
        <v>175.54358667464592</v>
      </c>
      <c r="R8056">
        <v>997.40674200000001</v>
      </c>
      <c r="S8056" t="s">
        <v>201</v>
      </c>
      <c r="T8056" s="221">
        <v>45378.339583333334</v>
      </c>
    </row>
    <row r="8057" spans="1:20" x14ac:dyDescent="0.35">
      <c r="A8057" t="s">
        <v>114</v>
      </c>
      <c r="B8057" t="s">
        <v>4</v>
      </c>
      <c r="C8057" t="s">
        <v>92</v>
      </c>
      <c r="D8057" s="29">
        <v>45678</v>
      </c>
      <c r="E8057" s="184" t="str">
        <f t="shared" si="506"/>
        <v/>
      </c>
      <c r="F8057" s="184" t="str">
        <f t="shared" si="507"/>
        <v/>
      </c>
      <c r="G8057" s="184" t="str">
        <f t="shared" si="508"/>
        <v/>
      </c>
      <c r="H8057" s="184" t="str">
        <f t="shared" si="509"/>
        <v/>
      </c>
      <c r="L8057">
        <v>175.54358667464592</v>
      </c>
      <c r="R8057">
        <v>997.40674200000001</v>
      </c>
      <c r="S8057" t="s">
        <v>201</v>
      </c>
      <c r="T8057" s="221">
        <v>45378.339583333334</v>
      </c>
    </row>
    <row r="8058" spans="1:20" x14ac:dyDescent="0.35">
      <c r="A8058" t="s">
        <v>114</v>
      </c>
      <c r="B8058" t="s">
        <v>4</v>
      </c>
      <c r="C8058" t="s">
        <v>92</v>
      </c>
      <c r="D8058" s="29">
        <v>45679</v>
      </c>
      <c r="E8058" s="184" t="str">
        <f t="shared" si="506"/>
        <v/>
      </c>
      <c r="F8058" s="184" t="str">
        <f t="shared" si="507"/>
        <v/>
      </c>
      <c r="G8058" s="184" t="str">
        <f t="shared" si="508"/>
        <v/>
      </c>
      <c r="H8058" s="184" t="str">
        <f t="shared" si="509"/>
        <v/>
      </c>
      <c r="L8058">
        <v>175.54358667464592</v>
      </c>
      <c r="R8058">
        <v>997.40674200000001</v>
      </c>
      <c r="S8058" t="s">
        <v>201</v>
      </c>
      <c r="T8058" s="221">
        <v>45378.339583333334</v>
      </c>
    </row>
    <row r="8059" spans="1:20" x14ac:dyDescent="0.35">
      <c r="A8059" t="s">
        <v>114</v>
      </c>
      <c r="B8059" t="s">
        <v>4</v>
      </c>
      <c r="C8059" t="s">
        <v>92</v>
      </c>
      <c r="D8059" s="29">
        <v>45680</v>
      </c>
      <c r="E8059" s="184" t="str">
        <f t="shared" si="506"/>
        <v/>
      </c>
      <c r="F8059" s="184" t="str">
        <f t="shared" si="507"/>
        <v/>
      </c>
      <c r="G8059" s="184" t="str">
        <f t="shared" si="508"/>
        <v/>
      </c>
      <c r="H8059" s="184" t="str">
        <f t="shared" si="509"/>
        <v/>
      </c>
      <c r="L8059">
        <v>175.54358667464592</v>
      </c>
      <c r="R8059">
        <v>997.40674200000001</v>
      </c>
      <c r="S8059" t="s">
        <v>201</v>
      </c>
      <c r="T8059" s="221">
        <v>45378.339583333334</v>
      </c>
    </row>
    <row r="8060" spans="1:20" x14ac:dyDescent="0.35">
      <c r="A8060" t="s">
        <v>114</v>
      </c>
      <c r="B8060" t="s">
        <v>4</v>
      </c>
      <c r="C8060" t="s">
        <v>92</v>
      </c>
      <c r="D8060" s="29">
        <v>45681</v>
      </c>
      <c r="E8060" s="184" t="str">
        <f t="shared" si="506"/>
        <v/>
      </c>
      <c r="F8060" s="184" t="str">
        <f t="shared" si="507"/>
        <v/>
      </c>
      <c r="G8060" s="184" t="str">
        <f t="shared" si="508"/>
        <v/>
      </c>
      <c r="H8060" s="184" t="str">
        <f t="shared" si="509"/>
        <v/>
      </c>
      <c r="L8060">
        <v>175.54358667464592</v>
      </c>
      <c r="R8060">
        <v>997.40674200000001</v>
      </c>
      <c r="S8060" t="s">
        <v>201</v>
      </c>
      <c r="T8060" s="221">
        <v>45378.339583333334</v>
      </c>
    </row>
    <row r="8061" spans="1:20" x14ac:dyDescent="0.35">
      <c r="A8061" t="s">
        <v>114</v>
      </c>
      <c r="B8061" t="s">
        <v>4</v>
      </c>
      <c r="C8061" t="s">
        <v>92</v>
      </c>
      <c r="D8061" s="29">
        <v>45682</v>
      </c>
      <c r="E8061" s="184" t="str">
        <f t="shared" si="506"/>
        <v/>
      </c>
      <c r="F8061" s="184" t="str">
        <f t="shared" si="507"/>
        <v/>
      </c>
      <c r="G8061" s="184" t="str">
        <f t="shared" si="508"/>
        <v/>
      </c>
      <c r="H8061" s="184" t="str">
        <f t="shared" si="509"/>
        <v/>
      </c>
      <c r="L8061">
        <v>175.54358667464592</v>
      </c>
      <c r="R8061">
        <v>997.40674200000001</v>
      </c>
      <c r="S8061" t="s">
        <v>201</v>
      </c>
      <c r="T8061" s="221">
        <v>45378.339583333334</v>
      </c>
    </row>
    <row r="8062" spans="1:20" x14ac:dyDescent="0.35">
      <c r="A8062" t="s">
        <v>114</v>
      </c>
      <c r="B8062" t="s">
        <v>4</v>
      </c>
      <c r="C8062" t="s">
        <v>92</v>
      </c>
      <c r="D8062" s="29">
        <v>45683</v>
      </c>
      <c r="E8062" s="184" t="str">
        <f t="shared" si="506"/>
        <v/>
      </c>
      <c r="F8062" s="184" t="str">
        <f t="shared" si="507"/>
        <v/>
      </c>
      <c r="G8062" s="184" t="str">
        <f t="shared" si="508"/>
        <v/>
      </c>
      <c r="H8062" s="184" t="str">
        <f t="shared" si="509"/>
        <v/>
      </c>
      <c r="L8062">
        <v>175.54358667464592</v>
      </c>
      <c r="R8062">
        <v>997.40674200000001</v>
      </c>
      <c r="S8062" t="s">
        <v>201</v>
      </c>
      <c r="T8062" s="221">
        <v>45378.339583333334</v>
      </c>
    </row>
    <row r="8063" spans="1:20" x14ac:dyDescent="0.35">
      <c r="A8063" t="s">
        <v>114</v>
      </c>
      <c r="B8063" t="s">
        <v>4</v>
      </c>
      <c r="C8063" t="s">
        <v>92</v>
      </c>
      <c r="D8063" s="29">
        <v>45684</v>
      </c>
      <c r="E8063" s="184" t="str">
        <f t="shared" si="506"/>
        <v/>
      </c>
      <c r="F8063" s="184" t="str">
        <f t="shared" si="507"/>
        <v/>
      </c>
      <c r="G8063" s="184" t="str">
        <f t="shared" si="508"/>
        <v/>
      </c>
      <c r="H8063" s="184" t="str">
        <f t="shared" si="509"/>
        <v/>
      </c>
      <c r="L8063">
        <v>175.54358667464592</v>
      </c>
      <c r="R8063">
        <v>997.40674200000001</v>
      </c>
      <c r="S8063" t="s">
        <v>201</v>
      </c>
      <c r="T8063" s="221">
        <v>45378.339583333334</v>
      </c>
    </row>
    <row r="8064" spans="1:20" x14ac:dyDescent="0.35">
      <c r="A8064" t="s">
        <v>114</v>
      </c>
      <c r="B8064" t="s">
        <v>4</v>
      </c>
      <c r="C8064" t="s">
        <v>92</v>
      </c>
      <c r="D8064" s="29">
        <v>45685</v>
      </c>
      <c r="E8064" s="184" t="str">
        <f t="shared" si="506"/>
        <v/>
      </c>
      <c r="F8064" s="184" t="str">
        <f t="shared" si="507"/>
        <v/>
      </c>
      <c r="G8064" s="184" t="str">
        <f t="shared" si="508"/>
        <v/>
      </c>
      <c r="H8064" s="184" t="str">
        <f t="shared" si="509"/>
        <v/>
      </c>
      <c r="L8064">
        <v>175.54358667464592</v>
      </c>
      <c r="R8064">
        <v>997.40674200000001</v>
      </c>
      <c r="S8064" t="s">
        <v>201</v>
      </c>
      <c r="T8064" s="221">
        <v>45378.339583333334</v>
      </c>
    </row>
    <row r="8065" spans="1:20" x14ac:dyDescent="0.35">
      <c r="A8065" t="s">
        <v>114</v>
      </c>
      <c r="B8065" t="s">
        <v>4</v>
      </c>
      <c r="C8065" t="s">
        <v>92</v>
      </c>
      <c r="D8065" s="29">
        <v>45686</v>
      </c>
      <c r="E8065" s="184" t="str">
        <f t="shared" si="506"/>
        <v/>
      </c>
      <c r="F8065" s="184" t="str">
        <f t="shared" si="507"/>
        <v/>
      </c>
      <c r="G8065" s="184" t="str">
        <f t="shared" si="508"/>
        <v/>
      </c>
      <c r="H8065" s="184" t="str">
        <f t="shared" si="509"/>
        <v/>
      </c>
      <c r="L8065">
        <v>175.54358667464592</v>
      </c>
      <c r="R8065">
        <v>997.40674200000001</v>
      </c>
      <c r="S8065" t="s">
        <v>201</v>
      </c>
      <c r="T8065" s="221">
        <v>45378.339583333334</v>
      </c>
    </row>
    <row r="8066" spans="1:20" x14ac:dyDescent="0.35">
      <c r="A8066" t="s">
        <v>114</v>
      </c>
      <c r="B8066" t="s">
        <v>4</v>
      </c>
      <c r="C8066" t="s">
        <v>92</v>
      </c>
      <c r="D8066" s="29">
        <v>45687</v>
      </c>
      <c r="E8066" s="184" t="str">
        <f t="shared" si="506"/>
        <v/>
      </c>
      <c r="F8066" s="184" t="str">
        <f t="shared" si="507"/>
        <v/>
      </c>
      <c r="G8066" s="184" t="str">
        <f t="shared" si="508"/>
        <v/>
      </c>
      <c r="H8066" s="184" t="str">
        <f t="shared" si="509"/>
        <v/>
      </c>
      <c r="L8066">
        <v>175.54358667464592</v>
      </c>
      <c r="R8066">
        <v>997.40674200000001</v>
      </c>
      <c r="S8066" t="s">
        <v>201</v>
      </c>
      <c r="T8066" s="221">
        <v>45378.339583333334</v>
      </c>
    </row>
    <row r="8067" spans="1:20" x14ac:dyDescent="0.35">
      <c r="A8067" t="s">
        <v>114</v>
      </c>
      <c r="B8067" t="s">
        <v>4</v>
      </c>
      <c r="C8067" t="s">
        <v>92</v>
      </c>
      <c r="D8067" s="29">
        <v>45688</v>
      </c>
      <c r="E8067" s="184" t="str">
        <f t="shared" si="506"/>
        <v/>
      </c>
      <c r="F8067" s="184" t="str">
        <f t="shared" si="507"/>
        <v/>
      </c>
      <c r="G8067" s="184" t="str">
        <f t="shared" si="508"/>
        <v/>
      </c>
      <c r="H8067" s="184" t="str">
        <f t="shared" si="509"/>
        <v/>
      </c>
      <c r="L8067">
        <v>175.54358667464592</v>
      </c>
      <c r="R8067">
        <v>997.40674200000001</v>
      </c>
      <c r="S8067" t="s">
        <v>201</v>
      </c>
      <c r="T8067" s="221">
        <v>45378.339583333334</v>
      </c>
    </row>
    <row r="8068" spans="1:20" x14ac:dyDescent="0.35">
      <c r="A8068" t="s">
        <v>114</v>
      </c>
      <c r="B8068" t="s">
        <v>4</v>
      </c>
      <c r="C8068" t="s">
        <v>92</v>
      </c>
      <c r="D8068" s="29">
        <v>45689</v>
      </c>
      <c r="E8068" s="184" t="str">
        <f t="shared" si="506"/>
        <v/>
      </c>
      <c r="F8068" s="184" t="str">
        <f t="shared" si="507"/>
        <v/>
      </c>
      <c r="G8068" s="184" t="str">
        <f t="shared" si="508"/>
        <v/>
      </c>
      <c r="H8068" s="184" t="str">
        <f t="shared" si="509"/>
        <v/>
      </c>
      <c r="L8068">
        <v>175.54358667464592</v>
      </c>
      <c r="R8068">
        <v>997.40674200000001</v>
      </c>
      <c r="S8068" t="s">
        <v>201</v>
      </c>
      <c r="T8068" s="221">
        <v>45378.339583333334</v>
      </c>
    </row>
    <row r="8069" spans="1:20" x14ac:dyDescent="0.35">
      <c r="A8069" t="s">
        <v>114</v>
      </c>
      <c r="B8069" t="s">
        <v>4</v>
      </c>
      <c r="C8069" t="s">
        <v>92</v>
      </c>
      <c r="D8069" s="29">
        <v>45690</v>
      </c>
      <c r="E8069" s="184" t="str">
        <f t="shared" si="506"/>
        <v/>
      </c>
      <c r="F8069" s="184" t="str">
        <f t="shared" si="507"/>
        <v/>
      </c>
      <c r="G8069" s="184" t="str">
        <f t="shared" si="508"/>
        <v/>
      </c>
      <c r="H8069" s="184" t="str">
        <f t="shared" si="509"/>
        <v/>
      </c>
      <c r="L8069">
        <v>175.54358667464592</v>
      </c>
      <c r="R8069">
        <v>997.40674200000001</v>
      </c>
      <c r="S8069" t="s">
        <v>201</v>
      </c>
      <c r="T8069" s="221">
        <v>45378.339583333334</v>
      </c>
    </row>
    <row r="8070" spans="1:20" x14ac:dyDescent="0.35">
      <c r="A8070" t="s">
        <v>114</v>
      </c>
      <c r="B8070" t="s">
        <v>4</v>
      </c>
      <c r="C8070" t="s">
        <v>92</v>
      </c>
      <c r="D8070" s="29">
        <v>45691</v>
      </c>
      <c r="E8070" s="184" t="str">
        <f t="shared" si="506"/>
        <v/>
      </c>
      <c r="F8070" s="184" t="str">
        <f t="shared" si="507"/>
        <v/>
      </c>
      <c r="G8070" s="184" t="str">
        <f t="shared" si="508"/>
        <v/>
      </c>
      <c r="H8070" s="184" t="str">
        <f t="shared" si="509"/>
        <v/>
      </c>
      <c r="L8070">
        <v>175.54358667464592</v>
      </c>
      <c r="R8070">
        <v>997.40674200000001</v>
      </c>
      <c r="S8070" t="s">
        <v>201</v>
      </c>
      <c r="T8070" s="221">
        <v>45378.339583333334</v>
      </c>
    </row>
    <row r="8071" spans="1:20" x14ac:dyDescent="0.35">
      <c r="A8071" t="s">
        <v>114</v>
      </c>
      <c r="B8071" t="s">
        <v>4</v>
      </c>
      <c r="C8071" t="s">
        <v>92</v>
      </c>
      <c r="D8071" s="29">
        <v>45692</v>
      </c>
      <c r="E8071" s="184" t="str">
        <f t="shared" si="506"/>
        <v/>
      </c>
      <c r="F8071" s="184" t="str">
        <f t="shared" si="507"/>
        <v/>
      </c>
      <c r="G8071" s="184" t="str">
        <f t="shared" si="508"/>
        <v/>
      </c>
      <c r="H8071" s="184" t="str">
        <f t="shared" si="509"/>
        <v/>
      </c>
      <c r="L8071">
        <v>175.54358667464592</v>
      </c>
      <c r="R8071">
        <v>997.40674200000001</v>
      </c>
      <c r="S8071" t="s">
        <v>201</v>
      </c>
      <c r="T8071" s="221">
        <v>45378.339583333334</v>
      </c>
    </row>
    <row r="8072" spans="1:20" x14ac:dyDescent="0.35">
      <c r="A8072" t="s">
        <v>114</v>
      </c>
      <c r="B8072" t="s">
        <v>4</v>
      </c>
      <c r="C8072" t="s">
        <v>92</v>
      </c>
      <c r="D8072" s="29">
        <v>45693</v>
      </c>
      <c r="E8072" s="184" t="str">
        <f t="shared" ref="E8072:E8135" si="510">IF(J8072="","",IF(L8072=0,0,IF(1-(J8072/L8072)&lt;0,"",1-(J8072/L8072))))</f>
        <v/>
      </c>
      <c r="F8072" s="184" t="str">
        <f t="shared" ref="F8072:F8135" si="511">IF(K8072="","",IF(L8072=0,0,IF(1-(K8072/L8072)&lt;0,"",1-(K8072/L8072))))</f>
        <v/>
      </c>
      <c r="G8072" s="184" t="str">
        <f t="shared" ref="G8072:G8135" si="512">IF(J8072="","",IF(1-(J8072/R8072)&lt;0,"",1-(J8072/R8072)))</f>
        <v/>
      </c>
      <c r="H8072" s="184" t="str">
        <f t="shared" ref="H8072:H8135" si="513">IF(K8072="","",IF(1-(K8072/R8072)&lt;0,"",1-(K8072/R8072)))</f>
        <v/>
      </c>
      <c r="L8072">
        <v>175.54358667464592</v>
      </c>
      <c r="R8072">
        <v>997.40674200000001</v>
      </c>
      <c r="S8072" t="s">
        <v>201</v>
      </c>
      <c r="T8072" s="221">
        <v>45378.339583333334</v>
      </c>
    </row>
    <row r="8073" spans="1:20" x14ac:dyDescent="0.35">
      <c r="A8073" t="s">
        <v>114</v>
      </c>
      <c r="B8073" t="s">
        <v>4</v>
      </c>
      <c r="C8073" t="s">
        <v>92</v>
      </c>
      <c r="D8073" s="29">
        <v>45694</v>
      </c>
      <c r="E8073" s="184" t="str">
        <f t="shared" si="510"/>
        <v/>
      </c>
      <c r="F8073" s="184" t="str">
        <f t="shared" si="511"/>
        <v/>
      </c>
      <c r="G8073" s="184" t="str">
        <f t="shared" si="512"/>
        <v/>
      </c>
      <c r="H8073" s="184" t="str">
        <f t="shared" si="513"/>
        <v/>
      </c>
      <c r="L8073">
        <v>175.54358667464592</v>
      </c>
      <c r="R8073">
        <v>997.40674200000001</v>
      </c>
      <c r="S8073" t="s">
        <v>201</v>
      </c>
      <c r="T8073" s="221">
        <v>45378.339583333334</v>
      </c>
    </row>
    <row r="8074" spans="1:20" x14ac:dyDescent="0.35">
      <c r="A8074" t="s">
        <v>114</v>
      </c>
      <c r="B8074" t="s">
        <v>4</v>
      </c>
      <c r="C8074" t="s">
        <v>92</v>
      </c>
      <c r="D8074" s="29">
        <v>45695</v>
      </c>
      <c r="E8074" s="184" t="str">
        <f t="shared" si="510"/>
        <v/>
      </c>
      <c r="F8074" s="184" t="str">
        <f t="shared" si="511"/>
        <v/>
      </c>
      <c r="G8074" s="184" t="str">
        <f t="shared" si="512"/>
        <v/>
      </c>
      <c r="H8074" s="184" t="str">
        <f t="shared" si="513"/>
        <v/>
      </c>
      <c r="L8074">
        <v>175.54358667464592</v>
      </c>
      <c r="R8074">
        <v>997.40674200000001</v>
      </c>
      <c r="S8074" t="s">
        <v>201</v>
      </c>
      <c r="T8074" s="221">
        <v>45378.339583333334</v>
      </c>
    </row>
    <row r="8075" spans="1:20" x14ac:dyDescent="0.35">
      <c r="A8075" t="s">
        <v>114</v>
      </c>
      <c r="B8075" t="s">
        <v>4</v>
      </c>
      <c r="C8075" t="s">
        <v>92</v>
      </c>
      <c r="D8075" s="29">
        <v>45696</v>
      </c>
      <c r="E8075" s="184" t="str">
        <f t="shared" si="510"/>
        <v/>
      </c>
      <c r="F8075" s="184" t="str">
        <f t="shared" si="511"/>
        <v/>
      </c>
      <c r="G8075" s="184" t="str">
        <f t="shared" si="512"/>
        <v/>
      </c>
      <c r="H8075" s="184" t="str">
        <f t="shared" si="513"/>
        <v/>
      </c>
      <c r="L8075">
        <v>175.54358667464592</v>
      </c>
      <c r="R8075">
        <v>997.40674200000001</v>
      </c>
      <c r="S8075" t="s">
        <v>201</v>
      </c>
      <c r="T8075" s="221">
        <v>45378.339583333334</v>
      </c>
    </row>
    <row r="8076" spans="1:20" x14ac:dyDescent="0.35">
      <c r="A8076" t="s">
        <v>114</v>
      </c>
      <c r="B8076" t="s">
        <v>4</v>
      </c>
      <c r="C8076" t="s">
        <v>92</v>
      </c>
      <c r="D8076" s="29">
        <v>45697</v>
      </c>
      <c r="E8076" s="184" t="str">
        <f t="shared" si="510"/>
        <v/>
      </c>
      <c r="F8076" s="184" t="str">
        <f t="shared" si="511"/>
        <v/>
      </c>
      <c r="G8076" s="184" t="str">
        <f t="shared" si="512"/>
        <v/>
      </c>
      <c r="H8076" s="184" t="str">
        <f t="shared" si="513"/>
        <v/>
      </c>
      <c r="L8076">
        <v>175.54358667464592</v>
      </c>
      <c r="R8076">
        <v>997.40674200000001</v>
      </c>
      <c r="S8076" t="s">
        <v>201</v>
      </c>
      <c r="T8076" s="221">
        <v>45378.339583333334</v>
      </c>
    </row>
    <row r="8077" spans="1:20" x14ac:dyDescent="0.35">
      <c r="A8077" t="s">
        <v>114</v>
      </c>
      <c r="B8077" t="s">
        <v>4</v>
      </c>
      <c r="C8077" t="s">
        <v>92</v>
      </c>
      <c r="D8077" s="29">
        <v>45698</v>
      </c>
      <c r="E8077" s="184" t="str">
        <f t="shared" si="510"/>
        <v/>
      </c>
      <c r="F8077" s="184" t="str">
        <f t="shared" si="511"/>
        <v/>
      </c>
      <c r="G8077" s="184" t="str">
        <f t="shared" si="512"/>
        <v/>
      </c>
      <c r="H8077" s="184" t="str">
        <f t="shared" si="513"/>
        <v/>
      </c>
      <c r="L8077">
        <v>175.54358667464592</v>
      </c>
      <c r="R8077">
        <v>997.40674200000001</v>
      </c>
      <c r="S8077" t="s">
        <v>201</v>
      </c>
      <c r="T8077" s="221">
        <v>45378.339583333334</v>
      </c>
    </row>
    <row r="8078" spans="1:20" x14ac:dyDescent="0.35">
      <c r="A8078" t="s">
        <v>114</v>
      </c>
      <c r="B8078" t="s">
        <v>4</v>
      </c>
      <c r="C8078" t="s">
        <v>92</v>
      </c>
      <c r="D8078" s="29">
        <v>45699</v>
      </c>
      <c r="E8078" s="184" t="str">
        <f t="shared" si="510"/>
        <v/>
      </c>
      <c r="F8078" s="184" t="str">
        <f t="shared" si="511"/>
        <v/>
      </c>
      <c r="G8078" s="184" t="str">
        <f t="shared" si="512"/>
        <v/>
      </c>
      <c r="H8078" s="184" t="str">
        <f t="shared" si="513"/>
        <v/>
      </c>
      <c r="L8078">
        <v>175.54358667464592</v>
      </c>
      <c r="R8078">
        <v>997.40674200000001</v>
      </c>
      <c r="S8078" t="s">
        <v>201</v>
      </c>
      <c r="T8078" s="221">
        <v>45378.339583333334</v>
      </c>
    </row>
    <row r="8079" spans="1:20" x14ac:dyDescent="0.35">
      <c r="A8079" t="s">
        <v>114</v>
      </c>
      <c r="B8079" t="s">
        <v>4</v>
      </c>
      <c r="C8079" t="s">
        <v>92</v>
      </c>
      <c r="D8079" s="29">
        <v>45700</v>
      </c>
      <c r="E8079" s="184" t="str">
        <f t="shared" si="510"/>
        <v/>
      </c>
      <c r="F8079" s="184" t="str">
        <f t="shared" si="511"/>
        <v/>
      </c>
      <c r="G8079" s="184" t="str">
        <f t="shared" si="512"/>
        <v/>
      </c>
      <c r="H8079" s="184" t="str">
        <f t="shared" si="513"/>
        <v/>
      </c>
      <c r="L8079">
        <v>175.54358667464592</v>
      </c>
      <c r="R8079">
        <v>997.40674200000001</v>
      </c>
      <c r="S8079" t="s">
        <v>201</v>
      </c>
      <c r="T8079" s="221">
        <v>45378.339583333334</v>
      </c>
    </row>
    <row r="8080" spans="1:20" x14ac:dyDescent="0.35">
      <c r="A8080" t="s">
        <v>114</v>
      </c>
      <c r="B8080" t="s">
        <v>4</v>
      </c>
      <c r="C8080" t="s">
        <v>92</v>
      </c>
      <c r="D8080" s="29">
        <v>45701</v>
      </c>
      <c r="E8080" s="184" t="str">
        <f t="shared" si="510"/>
        <v/>
      </c>
      <c r="F8080" s="184" t="str">
        <f t="shared" si="511"/>
        <v/>
      </c>
      <c r="G8080" s="184" t="str">
        <f t="shared" si="512"/>
        <v/>
      </c>
      <c r="H8080" s="184" t="str">
        <f t="shared" si="513"/>
        <v/>
      </c>
      <c r="L8080">
        <v>175.54358667464592</v>
      </c>
      <c r="R8080">
        <v>997.40674200000001</v>
      </c>
      <c r="S8080" t="s">
        <v>201</v>
      </c>
      <c r="T8080" s="221">
        <v>45378.339583333334</v>
      </c>
    </row>
    <row r="8081" spans="1:20" x14ac:dyDescent="0.35">
      <c r="A8081" t="s">
        <v>114</v>
      </c>
      <c r="B8081" t="s">
        <v>4</v>
      </c>
      <c r="C8081" t="s">
        <v>92</v>
      </c>
      <c r="D8081" s="29">
        <v>45702</v>
      </c>
      <c r="E8081" s="184" t="str">
        <f t="shared" si="510"/>
        <v/>
      </c>
      <c r="F8081" s="184" t="str">
        <f t="shared" si="511"/>
        <v/>
      </c>
      <c r="G8081" s="184" t="str">
        <f t="shared" si="512"/>
        <v/>
      </c>
      <c r="H8081" s="184" t="str">
        <f t="shared" si="513"/>
        <v/>
      </c>
      <c r="L8081">
        <v>175.54358667464592</v>
      </c>
      <c r="R8081">
        <v>997.40674200000001</v>
      </c>
      <c r="S8081" t="s">
        <v>201</v>
      </c>
      <c r="T8081" s="221">
        <v>45378.339583333334</v>
      </c>
    </row>
    <row r="8082" spans="1:20" x14ac:dyDescent="0.35">
      <c r="A8082" t="s">
        <v>114</v>
      </c>
      <c r="B8082" t="s">
        <v>4</v>
      </c>
      <c r="C8082" t="s">
        <v>92</v>
      </c>
      <c r="D8082" s="29">
        <v>45703</v>
      </c>
      <c r="E8082" s="184" t="str">
        <f t="shared" si="510"/>
        <v/>
      </c>
      <c r="F8082" s="184" t="str">
        <f t="shared" si="511"/>
        <v/>
      </c>
      <c r="G8082" s="184" t="str">
        <f t="shared" si="512"/>
        <v/>
      </c>
      <c r="H8082" s="184" t="str">
        <f t="shared" si="513"/>
        <v/>
      </c>
      <c r="L8082">
        <v>175.54358667464592</v>
      </c>
      <c r="R8082">
        <v>997.40674200000001</v>
      </c>
      <c r="S8082" t="s">
        <v>201</v>
      </c>
      <c r="T8082" s="221">
        <v>45378.339583333334</v>
      </c>
    </row>
    <row r="8083" spans="1:20" x14ac:dyDescent="0.35">
      <c r="A8083" t="s">
        <v>114</v>
      </c>
      <c r="B8083" t="s">
        <v>4</v>
      </c>
      <c r="C8083" t="s">
        <v>92</v>
      </c>
      <c r="D8083" s="29">
        <v>45704</v>
      </c>
      <c r="E8083" s="184" t="str">
        <f t="shared" si="510"/>
        <v/>
      </c>
      <c r="F8083" s="184" t="str">
        <f t="shared" si="511"/>
        <v/>
      </c>
      <c r="G8083" s="184" t="str">
        <f t="shared" si="512"/>
        <v/>
      </c>
      <c r="H8083" s="184" t="str">
        <f t="shared" si="513"/>
        <v/>
      </c>
      <c r="L8083">
        <v>175.54358667464592</v>
      </c>
      <c r="R8083">
        <v>997.40674200000001</v>
      </c>
      <c r="S8083" t="s">
        <v>201</v>
      </c>
      <c r="T8083" s="221">
        <v>45378.339583333334</v>
      </c>
    </row>
    <row r="8084" spans="1:20" x14ac:dyDescent="0.35">
      <c r="A8084" t="s">
        <v>114</v>
      </c>
      <c r="B8084" t="s">
        <v>4</v>
      </c>
      <c r="C8084" t="s">
        <v>92</v>
      </c>
      <c r="D8084" s="29">
        <v>45705</v>
      </c>
      <c r="E8084" s="184" t="str">
        <f t="shared" si="510"/>
        <v/>
      </c>
      <c r="F8084" s="184" t="str">
        <f t="shared" si="511"/>
        <v/>
      </c>
      <c r="G8084" s="184" t="str">
        <f t="shared" si="512"/>
        <v/>
      </c>
      <c r="H8084" s="184" t="str">
        <f t="shared" si="513"/>
        <v/>
      </c>
      <c r="L8084">
        <v>175.54358667464592</v>
      </c>
      <c r="R8084">
        <v>997.40674200000001</v>
      </c>
      <c r="S8084" t="s">
        <v>201</v>
      </c>
      <c r="T8084" s="221">
        <v>45378.339583333334</v>
      </c>
    </row>
    <row r="8085" spans="1:20" x14ac:dyDescent="0.35">
      <c r="A8085" t="s">
        <v>114</v>
      </c>
      <c r="B8085" t="s">
        <v>4</v>
      </c>
      <c r="C8085" t="s">
        <v>92</v>
      </c>
      <c r="D8085" s="29">
        <v>45706</v>
      </c>
      <c r="E8085" s="184" t="str">
        <f t="shared" si="510"/>
        <v/>
      </c>
      <c r="F8085" s="184" t="str">
        <f t="shared" si="511"/>
        <v/>
      </c>
      <c r="G8085" s="184" t="str">
        <f t="shared" si="512"/>
        <v/>
      </c>
      <c r="H8085" s="184" t="str">
        <f t="shared" si="513"/>
        <v/>
      </c>
      <c r="L8085">
        <v>175.54358667464592</v>
      </c>
      <c r="R8085">
        <v>997.40674200000001</v>
      </c>
      <c r="S8085" t="s">
        <v>201</v>
      </c>
      <c r="T8085" s="221">
        <v>45378.339583333334</v>
      </c>
    </row>
    <row r="8086" spans="1:20" x14ac:dyDescent="0.35">
      <c r="A8086" t="s">
        <v>114</v>
      </c>
      <c r="B8086" t="s">
        <v>4</v>
      </c>
      <c r="C8086" t="s">
        <v>92</v>
      </c>
      <c r="D8086" s="29">
        <v>45707</v>
      </c>
      <c r="E8086" s="184" t="str">
        <f t="shared" si="510"/>
        <v/>
      </c>
      <c r="F8086" s="184" t="str">
        <f t="shared" si="511"/>
        <v/>
      </c>
      <c r="G8086" s="184" t="str">
        <f t="shared" si="512"/>
        <v/>
      </c>
      <c r="H8086" s="184" t="str">
        <f t="shared" si="513"/>
        <v/>
      </c>
      <c r="L8086">
        <v>175.54358667464592</v>
      </c>
      <c r="R8086">
        <v>997.40674200000001</v>
      </c>
      <c r="S8086" t="s">
        <v>201</v>
      </c>
      <c r="T8086" s="221">
        <v>45378.339583333334</v>
      </c>
    </row>
    <row r="8087" spans="1:20" x14ac:dyDescent="0.35">
      <c r="A8087" t="s">
        <v>114</v>
      </c>
      <c r="B8087" t="s">
        <v>4</v>
      </c>
      <c r="C8087" t="s">
        <v>92</v>
      </c>
      <c r="D8087" s="29">
        <v>45708</v>
      </c>
      <c r="E8087" s="184" t="str">
        <f t="shared" si="510"/>
        <v/>
      </c>
      <c r="F8087" s="184" t="str">
        <f t="shared" si="511"/>
        <v/>
      </c>
      <c r="G8087" s="184" t="str">
        <f t="shared" si="512"/>
        <v/>
      </c>
      <c r="H8087" s="184" t="str">
        <f t="shared" si="513"/>
        <v/>
      </c>
      <c r="L8087">
        <v>175.54358667464592</v>
      </c>
      <c r="R8087">
        <v>997.40674200000001</v>
      </c>
      <c r="S8087" t="s">
        <v>201</v>
      </c>
      <c r="T8087" s="221">
        <v>45378.339583333334</v>
      </c>
    </row>
    <row r="8088" spans="1:20" x14ac:dyDescent="0.35">
      <c r="A8088" t="s">
        <v>114</v>
      </c>
      <c r="B8088" t="s">
        <v>4</v>
      </c>
      <c r="C8088" t="s">
        <v>92</v>
      </c>
      <c r="D8088" s="29">
        <v>45709</v>
      </c>
      <c r="E8088" s="184" t="str">
        <f t="shared" si="510"/>
        <v/>
      </c>
      <c r="F8088" s="184" t="str">
        <f t="shared" si="511"/>
        <v/>
      </c>
      <c r="G8088" s="184" t="str">
        <f t="shared" si="512"/>
        <v/>
      </c>
      <c r="H8088" s="184" t="str">
        <f t="shared" si="513"/>
        <v/>
      </c>
      <c r="L8088">
        <v>175.54358667464592</v>
      </c>
      <c r="R8088">
        <v>997.40674200000001</v>
      </c>
      <c r="S8088" t="s">
        <v>201</v>
      </c>
      <c r="T8088" s="221">
        <v>45378.339583333334</v>
      </c>
    </row>
    <row r="8089" spans="1:20" x14ac:dyDescent="0.35">
      <c r="A8089" t="s">
        <v>114</v>
      </c>
      <c r="B8089" t="s">
        <v>4</v>
      </c>
      <c r="C8089" t="s">
        <v>92</v>
      </c>
      <c r="D8089" s="29">
        <v>45710</v>
      </c>
      <c r="E8089" s="184" t="str">
        <f t="shared" si="510"/>
        <v/>
      </c>
      <c r="F8089" s="184" t="str">
        <f t="shared" si="511"/>
        <v/>
      </c>
      <c r="G8089" s="184" t="str">
        <f t="shared" si="512"/>
        <v/>
      </c>
      <c r="H8089" s="184" t="str">
        <f t="shared" si="513"/>
        <v/>
      </c>
      <c r="L8089">
        <v>175.54358667464592</v>
      </c>
      <c r="R8089">
        <v>997.40674200000001</v>
      </c>
      <c r="S8089" t="s">
        <v>201</v>
      </c>
      <c r="T8089" s="221">
        <v>45378.339583333334</v>
      </c>
    </row>
    <row r="8090" spans="1:20" x14ac:dyDescent="0.35">
      <c r="A8090" t="s">
        <v>114</v>
      </c>
      <c r="B8090" t="s">
        <v>4</v>
      </c>
      <c r="C8090" t="s">
        <v>92</v>
      </c>
      <c r="D8090" s="29">
        <v>45711</v>
      </c>
      <c r="E8090" s="184" t="str">
        <f t="shared" si="510"/>
        <v/>
      </c>
      <c r="F8090" s="184" t="str">
        <f t="shared" si="511"/>
        <v/>
      </c>
      <c r="G8090" s="184" t="str">
        <f t="shared" si="512"/>
        <v/>
      </c>
      <c r="H8090" s="184" t="str">
        <f t="shared" si="513"/>
        <v/>
      </c>
      <c r="L8090">
        <v>175.54358667464592</v>
      </c>
      <c r="R8090">
        <v>997.40674200000001</v>
      </c>
      <c r="S8090" t="s">
        <v>201</v>
      </c>
      <c r="T8090" s="221">
        <v>45378.339583333334</v>
      </c>
    </row>
    <row r="8091" spans="1:20" x14ac:dyDescent="0.35">
      <c r="A8091" t="s">
        <v>114</v>
      </c>
      <c r="B8091" t="s">
        <v>4</v>
      </c>
      <c r="C8091" t="s">
        <v>92</v>
      </c>
      <c r="D8091" s="29">
        <v>45712</v>
      </c>
      <c r="E8091" s="184" t="str">
        <f t="shared" si="510"/>
        <v/>
      </c>
      <c r="F8091" s="184" t="str">
        <f t="shared" si="511"/>
        <v/>
      </c>
      <c r="G8091" s="184" t="str">
        <f t="shared" si="512"/>
        <v/>
      </c>
      <c r="H8091" s="184" t="str">
        <f t="shared" si="513"/>
        <v/>
      </c>
      <c r="L8091">
        <v>175.54358667464592</v>
      </c>
      <c r="R8091">
        <v>997.40674200000001</v>
      </c>
      <c r="S8091" t="s">
        <v>201</v>
      </c>
      <c r="T8091" s="221">
        <v>45378.339583333334</v>
      </c>
    </row>
    <row r="8092" spans="1:20" x14ac:dyDescent="0.35">
      <c r="A8092" t="s">
        <v>114</v>
      </c>
      <c r="B8092" t="s">
        <v>4</v>
      </c>
      <c r="C8092" t="s">
        <v>92</v>
      </c>
      <c r="D8092" s="29">
        <v>45713</v>
      </c>
      <c r="E8092" s="184" t="str">
        <f t="shared" si="510"/>
        <v/>
      </c>
      <c r="F8092" s="184" t="str">
        <f t="shared" si="511"/>
        <v/>
      </c>
      <c r="G8092" s="184" t="str">
        <f t="shared" si="512"/>
        <v/>
      </c>
      <c r="H8092" s="184" t="str">
        <f t="shared" si="513"/>
        <v/>
      </c>
      <c r="L8092">
        <v>175.54358667464592</v>
      </c>
      <c r="R8092">
        <v>997.40674200000001</v>
      </c>
      <c r="S8092" t="s">
        <v>201</v>
      </c>
      <c r="T8092" s="221">
        <v>45378.339583333334</v>
      </c>
    </row>
    <row r="8093" spans="1:20" x14ac:dyDescent="0.35">
      <c r="A8093" t="s">
        <v>114</v>
      </c>
      <c r="B8093" t="s">
        <v>4</v>
      </c>
      <c r="C8093" t="s">
        <v>92</v>
      </c>
      <c r="D8093" s="29">
        <v>45714</v>
      </c>
      <c r="E8093" s="184" t="str">
        <f t="shared" si="510"/>
        <v/>
      </c>
      <c r="F8093" s="184" t="str">
        <f t="shared" si="511"/>
        <v/>
      </c>
      <c r="G8093" s="184" t="str">
        <f t="shared" si="512"/>
        <v/>
      </c>
      <c r="H8093" s="184" t="str">
        <f t="shared" si="513"/>
        <v/>
      </c>
      <c r="L8093">
        <v>175.54358667464592</v>
      </c>
      <c r="R8093">
        <v>997.40674200000001</v>
      </c>
      <c r="S8093" t="s">
        <v>201</v>
      </c>
      <c r="T8093" s="221">
        <v>45378.339583333334</v>
      </c>
    </row>
    <row r="8094" spans="1:20" x14ac:dyDescent="0.35">
      <c r="A8094" t="s">
        <v>114</v>
      </c>
      <c r="B8094" t="s">
        <v>4</v>
      </c>
      <c r="C8094" t="s">
        <v>92</v>
      </c>
      <c r="D8094" s="29">
        <v>45715</v>
      </c>
      <c r="E8094" s="184" t="str">
        <f t="shared" si="510"/>
        <v/>
      </c>
      <c r="F8094" s="184" t="str">
        <f t="shared" si="511"/>
        <v/>
      </c>
      <c r="G8094" s="184" t="str">
        <f t="shared" si="512"/>
        <v/>
      </c>
      <c r="H8094" s="184" t="str">
        <f t="shared" si="513"/>
        <v/>
      </c>
      <c r="L8094">
        <v>175.54358667464592</v>
      </c>
      <c r="R8094">
        <v>997.40674200000001</v>
      </c>
      <c r="S8094" t="s">
        <v>201</v>
      </c>
      <c r="T8094" s="221">
        <v>45378.339583333334</v>
      </c>
    </row>
    <row r="8095" spans="1:20" x14ac:dyDescent="0.35">
      <c r="A8095" t="s">
        <v>114</v>
      </c>
      <c r="B8095" t="s">
        <v>4</v>
      </c>
      <c r="C8095" t="s">
        <v>92</v>
      </c>
      <c r="D8095" s="29">
        <v>45716</v>
      </c>
      <c r="E8095" s="184" t="str">
        <f t="shared" si="510"/>
        <v/>
      </c>
      <c r="F8095" s="184" t="str">
        <f t="shared" si="511"/>
        <v/>
      </c>
      <c r="G8095" s="184" t="str">
        <f t="shared" si="512"/>
        <v/>
      </c>
      <c r="H8095" s="184" t="str">
        <f t="shared" si="513"/>
        <v/>
      </c>
      <c r="L8095">
        <v>175.54358667464592</v>
      </c>
      <c r="R8095">
        <v>997.40674200000001</v>
      </c>
      <c r="S8095" t="s">
        <v>201</v>
      </c>
      <c r="T8095" s="221">
        <v>45378.339583333334</v>
      </c>
    </row>
    <row r="8096" spans="1:20" x14ac:dyDescent="0.35">
      <c r="A8096" t="s">
        <v>114</v>
      </c>
      <c r="B8096" t="s">
        <v>4</v>
      </c>
      <c r="C8096" t="s">
        <v>92</v>
      </c>
      <c r="D8096" s="29">
        <v>45717</v>
      </c>
      <c r="E8096" s="184" t="str">
        <f t="shared" si="510"/>
        <v/>
      </c>
      <c r="F8096" s="184" t="str">
        <f t="shared" si="511"/>
        <v/>
      </c>
      <c r="G8096" s="184" t="str">
        <f t="shared" si="512"/>
        <v/>
      </c>
      <c r="H8096" s="184" t="str">
        <f t="shared" si="513"/>
        <v/>
      </c>
      <c r="L8096">
        <v>175.54358667464592</v>
      </c>
      <c r="R8096">
        <v>997.40674200000001</v>
      </c>
      <c r="S8096" t="s">
        <v>201</v>
      </c>
      <c r="T8096" s="221">
        <v>45383.314583333333</v>
      </c>
    </row>
    <row r="8097" spans="1:20" x14ac:dyDescent="0.35">
      <c r="A8097" t="s">
        <v>114</v>
      </c>
      <c r="B8097" t="s">
        <v>4</v>
      </c>
      <c r="C8097" t="s">
        <v>92</v>
      </c>
      <c r="D8097" s="29">
        <v>45718</v>
      </c>
      <c r="E8097" s="184" t="str">
        <f t="shared" si="510"/>
        <v/>
      </c>
      <c r="F8097" s="184" t="str">
        <f t="shared" si="511"/>
        <v/>
      </c>
      <c r="G8097" s="184" t="str">
        <f t="shared" si="512"/>
        <v/>
      </c>
      <c r="H8097" s="184" t="str">
        <f t="shared" si="513"/>
        <v/>
      </c>
      <c r="L8097">
        <v>175.54358667464592</v>
      </c>
      <c r="R8097">
        <v>997.40674200000001</v>
      </c>
      <c r="S8097" t="s">
        <v>201</v>
      </c>
      <c r="T8097" s="221">
        <v>45383.314583333333</v>
      </c>
    </row>
    <row r="8098" spans="1:20" x14ac:dyDescent="0.35">
      <c r="A8098" t="s">
        <v>114</v>
      </c>
      <c r="B8098" t="s">
        <v>4</v>
      </c>
      <c r="C8098" t="s">
        <v>92</v>
      </c>
      <c r="D8098" s="29">
        <v>45719</v>
      </c>
      <c r="E8098" s="184" t="str">
        <f t="shared" si="510"/>
        <v/>
      </c>
      <c r="F8098" s="184" t="str">
        <f t="shared" si="511"/>
        <v/>
      </c>
      <c r="G8098" s="184" t="str">
        <f t="shared" si="512"/>
        <v/>
      </c>
      <c r="H8098" s="184" t="str">
        <f t="shared" si="513"/>
        <v/>
      </c>
      <c r="L8098">
        <v>175.54358667464592</v>
      </c>
      <c r="R8098">
        <v>997.40674200000001</v>
      </c>
      <c r="S8098" t="s">
        <v>201</v>
      </c>
      <c r="T8098" s="221">
        <v>45383.314583333333</v>
      </c>
    </row>
    <row r="8099" spans="1:20" x14ac:dyDescent="0.35">
      <c r="A8099" t="s">
        <v>114</v>
      </c>
      <c r="B8099" t="s">
        <v>4</v>
      </c>
      <c r="C8099" t="s">
        <v>92</v>
      </c>
      <c r="D8099" s="29">
        <v>45720</v>
      </c>
      <c r="E8099" s="184" t="str">
        <f t="shared" si="510"/>
        <v/>
      </c>
      <c r="F8099" s="184" t="str">
        <f t="shared" si="511"/>
        <v/>
      </c>
      <c r="G8099" s="184" t="str">
        <f t="shared" si="512"/>
        <v/>
      </c>
      <c r="H8099" s="184" t="str">
        <f t="shared" si="513"/>
        <v/>
      </c>
      <c r="L8099">
        <v>175.54358667464592</v>
      </c>
      <c r="R8099">
        <v>997.40674200000001</v>
      </c>
      <c r="S8099" t="s">
        <v>201</v>
      </c>
      <c r="T8099" s="221">
        <v>45383.314583333333</v>
      </c>
    </row>
    <row r="8100" spans="1:20" x14ac:dyDescent="0.35">
      <c r="A8100" t="s">
        <v>114</v>
      </c>
      <c r="B8100" t="s">
        <v>4</v>
      </c>
      <c r="C8100" t="s">
        <v>92</v>
      </c>
      <c r="D8100" s="29">
        <v>45721</v>
      </c>
      <c r="E8100" s="184" t="str">
        <f t="shared" si="510"/>
        <v/>
      </c>
      <c r="F8100" s="184" t="str">
        <f t="shared" si="511"/>
        <v/>
      </c>
      <c r="G8100" s="184" t="str">
        <f t="shared" si="512"/>
        <v/>
      </c>
      <c r="H8100" s="184" t="str">
        <f t="shared" si="513"/>
        <v/>
      </c>
      <c r="L8100">
        <v>175.54358667464592</v>
      </c>
      <c r="R8100">
        <v>997.40674200000001</v>
      </c>
      <c r="S8100" t="s">
        <v>201</v>
      </c>
      <c r="T8100" s="221">
        <v>45383.314583333333</v>
      </c>
    </row>
    <row r="8101" spans="1:20" x14ac:dyDescent="0.35">
      <c r="A8101" t="s">
        <v>114</v>
      </c>
      <c r="B8101" t="s">
        <v>4</v>
      </c>
      <c r="C8101" t="s">
        <v>92</v>
      </c>
      <c r="D8101" s="29">
        <v>45722</v>
      </c>
      <c r="E8101" s="184" t="str">
        <f t="shared" si="510"/>
        <v/>
      </c>
      <c r="F8101" s="184" t="str">
        <f t="shared" si="511"/>
        <v/>
      </c>
      <c r="G8101" s="184" t="str">
        <f t="shared" si="512"/>
        <v/>
      </c>
      <c r="H8101" s="184" t="str">
        <f t="shared" si="513"/>
        <v/>
      </c>
      <c r="L8101">
        <v>175.54358667464592</v>
      </c>
      <c r="R8101">
        <v>997.40674200000001</v>
      </c>
      <c r="S8101" t="s">
        <v>201</v>
      </c>
      <c r="T8101" s="221">
        <v>45383.314583333333</v>
      </c>
    </row>
    <row r="8102" spans="1:20" x14ac:dyDescent="0.35">
      <c r="A8102" t="s">
        <v>114</v>
      </c>
      <c r="B8102" t="s">
        <v>4</v>
      </c>
      <c r="C8102" t="s">
        <v>92</v>
      </c>
      <c r="D8102" s="29">
        <v>45723</v>
      </c>
      <c r="E8102" s="184" t="str">
        <f t="shared" si="510"/>
        <v/>
      </c>
      <c r="F8102" s="184" t="str">
        <f t="shared" si="511"/>
        <v/>
      </c>
      <c r="G8102" s="184" t="str">
        <f t="shared" si="512"/>
        <v/>
      </c>
      <c r="H8102" s="184" t="str">
        <f t="shared" si="513"/>
        <v/>
      </c>
      <c r="L8102">
        <v>175.54358667464592</v>
      </c>
      <c r="R8102">
        <v>997.40674200000001</v>
      </c>
      <c r="S8102" t="s">
        <v>201</v>
      </c>
      <c r="T8102" s="221">
        <v>45383.314583333333</v>
      </c>
    </row>
    <row r="8103" spans="1:20" x14ac:dyDescent="0.35">
      <c r="A8103" t="s">
        <v>114</v>
      </c>
      <c r="B8103" t="s">
        <v>4</v>
      </c>
      <c r="C8103" t="s">
        <v>92</v>
      </c>
      <c r="D8103" s="29">
        <v>45724</v>
      </c>
      <c r="E8103" s="184" t="str">
        <f t="shared" si="510"/>
        <v/>
      </c>
      <c r="F8103" s="184" t="str">
        <f t="shared" si="511"/>
        <v/>
      </c>
      <c r="G8103" s="184" t="str">
        <f t="shared" si="512"/>
        <v/>
      </c>
      <c r="H8103" s="184" t="str">
        <f t="shared" si="513"/>
        <v/>
      </c>
      <c r="L8103">
        <v>175.54358667464592</v>
      </c>
      <c r="R8103">
        <v>997.40674200000001</v>
      </c>
      <c r="S8103" t="s">
        <v>201</v>
      </c>
      <c r="T8103" s="221">
        <v>45383.314583333333</v>
      </c>
    </row>
    <row r="8104" spans="1:20" x14ac:dyDescent="0.35">
      <c r="A8104" t="s">
        <v>114</v>
      </c>
      <c r="B8104" t="s">
        <v>4</v>
      </c>
      <c r="C8104" t="s">
        <v>92</v>
      </c>
      <c r="D8104" s="29">
        <v>45725</v>
      </c>
      <c r="E8104" s="184" t="str">
        <f t="shared" si="510"/>
        <v/>
      </c>
      <c r="F8104" s="184" t="str">
        <f t="shared" si="511"/>
        <v/>
      </c>
      <c r="G8104" s="184" t="str">
        <f t="shared" si="512"/>
        <v/>
      </c>
      <c r="H8104" s="184" t="str">
        <f t="shared" si="513"/>
        <v/>
      </c>
      <c r="L8104">
        <v>175.54358667464592</v>
      </c>
      <c r="R8104">
        <v>997.40674200000001</v>
      </c>
      <c r="S8104" t="s">
        <v>201</v>
      </c>
      <c r="T8104" s="221">
        <v>45383.314583333333</v>
      </c>
    </row>
    <row r="8105" spans="1:20" x14ac:dyDescent="0.35">
      <c r="A8105" t="s">
        <v>114</v>
      </c>
      <c r="B8105" t="s">
        <v>4</v>
      </c>
      <c r="C8105" t="s">
        <v>92</v>
      </c>
      <c r="D8105" s="29">
        <v>45726</v>
      </c>
      <c r="E8105" s="184" t="str">
        <f t="shared" si="510"/>
        <v/>
      </c>
      <c r="F8105" s="184" t="str">
        <f t="shared" si="511"/>
        <v/>
      </c>
      <c r="G8105" s="184" t="str">
        <f t="shared" si="512"/>
        <v/>
      </c>
      <c r="H8105" s="184" t="str">
        <f t="shared" si="513"/>
        <v/>
      </c>
      <c r="L8105">
        <v>175.54358667464592</v>
      </c>
      <c r="R8105">
        <v>997.40674200000001</v>
      </c>
      <c r="S8105" t="s">
        <v>201</v>
      </c>
      <c r="T8105" s="221">
        <v>45383.314583333333</v>
      </c>
    </row>
    <row r="8106" spans="1:20" x14ac:dyDescent="0.35">
      <c r="A8106" t="s">
        <v>114</v>
      </c>
      <c r="B8106" t="s">
        <v>4</v>
      </c>
      <c r="C8106" t="s">
        <v>92</v>
      </c>
      <c r="D8106" s="29">
        <v>45727</v>
      </c>
      <c r="E8106" s="184" t="str">
        <f t="shared" si="510"/>
        <v/>
      </c>
      <c r="F8106" s="184" t="str">
        <f t="shared" si="511"/>
        <v/>
      </c>
      <c r="G8106" s="184" t="str">
        <f t="shared" si="512"/>
        <v/>
      </c>
      <c r="H8106" s="184" t="str">
        <f t="shared" si="513"/>
        <v/>
      </c>
      <c r="L8106">
        <v>175.54358667464592</v>
      </c>
      <c r="R8106">
        <v>997.40674200000001</v>
      </c>
      <c r="S8106" t="s">
        <v>201</v>
      </c>
      <c r="T8106" s="221">
        <v>45383.314583333333</v>
      </c>
    </row>
    <row r="8107" spans="1:20" x14ac:dyDescent="0.35">
      <c r="A8107" t="s">
        <v>114</v>
      </c>
      <c r="B8107" t="s">
        <v>4</v>
      </c>
      <c r="C8107" t="s">
        <v>92</v>
      </c>
      <c r="D8107" s="29">
        <v>45728</v>
      </c>
      <c r="E8107" s="184" t="str">
        <f t="shared" si="510"/>
        <v/>
      </c>
      <c r="F8107" s="184" t="str">
        <f t="shared" si="511"/>
        <v/>
      </c>
      <c r="G8107" s="184" t="str">
        <f t="shared" si="512"/>
        <v/>
      </c>
      <c r="H8107" s="184" t="str">
        <f t="shared" si="513"/>
        <v/>
      </c>
      <c r="L8107">
        <v>175.54358667464592</v>
      </c>
      <c r="R8107">
        <v>997.40674200000001</v>
      </c>
      <c r="S8107" t="s">
        <v>201</v>
      </c>
      <c r="T8107" s="221">
        <v>45383.314583333333</v>
      </c>
    </row>
    <row r="8108" spans="1:20" x14ac:dyDescent="0.35">
      <c r="A8108" t="s">
        <v>114</v>
      </c>
      <c r="B8108" t="s">
        <v>4</v>
      </c>
      <c r="C8108" t="s">
        <v>92</v>
      </c>
      <c r="D8108" s="29">
        <v>45729</v>
      </c>
      <c r="E8108" s="184" t="str">
        <f t="shared" si="510"/>
        <v/>
      </c>
      <c r="F8108" s="184" t="str">
        <f t="shared" si="511"/>
        <v/>
      </c>
      <c r="G8108" s="184" t="str">
        <f t="shared" si="512"/>
        <v/>
      </c>
      <c r="H8108" s="184" t="str">
        <f t="shared" si="513"/>
        <v/>
      </c>
      <c r="L8108">
        <v>175.54358667464592</v>
      </c>
      <c r="R8108">
        <v>997.40674200000001</v>
      </c>
      <c r="S8108" t="s">
        <v>201</v>
      </c>
      <c r="T8108" s="221">
        <v>45383.314583333333</v>
      </c>
    </row>
    <row r="8109" spans="1:20" x14ac:dyDescent="0.35">
      <c r="A8109" t="s">
        <v>114</v>
      </c>
      <c r="B8109" t="s">
        <v>4</v>
      </c>
      <c r="C8109" t="s">
        <v>92</v>
      </c>
      <c r="D8109" s="29">
        <v>45730</v>
      </c>
      <c r="E8109" s="184" t="str">
        <f t="shared" si="510"/>
        <v/>
      </c>
      <c r="F8109" s="184" t="str">
        <f t="shared" si="511"/>
        <v/>
      </c>
      <c r="G8109" s="184" t="str">
        <f t="shared" si="512"/>
        <v/>
      </c>
      <c r="H8109" s="184" t="str">
        <f t="shared" si="513"/>
        <v/>
      </c>
      <c r="L8109">
        <v>175.54358667464592</v>
      </c>
      <c r="R8109">
        <v>997.40674200000001</v>
      </c>
      <c r="S8109" t="s">
        <v>201</v>
      </c>
      <c r="T8109" s="221">
        <v>45383.314583333333</v>
      </c>
    </row>
    <row r="8110" spans="1:20" x14ac:dyDescent="0.35">
      <c r="A8110" t="s">
        <v>114</v>
      </c>
      <c r="B8110" t="s">
        <v>4</v>
      </c>
      <c r="C8110" t="s">
        <v>92</v>
      </c>
      <c r="D8110" s="29">
        <v>45731</v>
      </c>
      <c r="E8110" s="184" t="str">
        <f t="shared" si="510"/>
        <v/>
      </c>
      <c r="F8110" s="184" t="str">
        <f t="shared" si="511"/>
        <v/>
      </c>
      <c r="G8110" s="184" t="str">
        <f t="shared" si="512"/>
        <v/>
      </c>
      <c r="H8110" s="184" t="str">
        <f t="shared" si="513"/>
        <v/>
      </c>
      <c r="L8110">
        <v>175.54358667464592</v>
      </c>
      <c r="R8110">
        <v>997.40674200000001</v>
      </c>
      <c r="S8110" t="s">
        <v>201</v>
      </c>
      <c r="T8110" s="221">
        <v>45383.314583333333</v>
      </c>
    </row>
    <row r="8111" spans="1:20" x14ac:dyDescent="0.35">
      <c r="A8111" t="s">
        <v>114</v>
      </c>
      <c r="B8111" t="s">
        <v>4</v>
      </c>
      <c r="C8111" t="s">
        <v>92</v>
      </c>
      <c r="D8111" s="29">
        <v>45732</v>
      </c>
      <c r="E8111" s="184" t="str">
        <f t="shared" si="510"/>
        <v/>
      </c>
      <c r="F8111" s="184" t="str">
        <f t="shared" si="511"/>
        <v/>
      </c>
      <c r="G8111" s="184" t="str">
        <f t="shared" si="512"/>
        <v/>
      </c>
      <c r="H8111" s="184" t="str">
        <f t="shared" si="513"/>
        <v/>
      </c>
      <c r="L8111">
        <v>175.54358667464592</v>
      </c>
      <c r="R8111">
        <v>997.40674200000001</v>
      </c>
      <c r="S8111" t="s">
        <v>201</v>
      </c>
      <c r="T8111" s="221">
        <v>45383.314583333333</v>
      </c>
    </row>
    <row r="8112" spans="1:20" x14ac:dyDescent="0.35">
      <c r="A8112" t="s">
        <v>114</v>
      </c>
      <c r="B8112" t="s">
        <v>4</v>
      </c>
      <c r="C8112" t="s">
        <v>92</v>
      </c>
      <c r="D8112" s="29">
        <v>45733</v>
      </c>
      <c r="E8112" s="184" t="str">
        <f t="shared" si="510"/>
        <v/>
      </c>
      <c r="F8112" s="184" t="str">
        <f t="shared" si="511"/>
        <v/>
      </c>
      <c r="G8112" s="184" t="str">
        <f t="shared" si="512"/>
        <v/>
      </c>
      <c r="H8112" s="184" t="str">
        <f t="shared" si="513"/>
        <v/>
      </c>
      <c r="L8112">
        <v>175.54358667464592</v>
      </c>
      <c r="R8112">
        <v>997.40674200000001</v>
      </c>
      <c r="S8112" t="s">
        <v>201</v>
      </c>
      <c r="T8112" s="221">
        <v>45383.314583333333</v>
      </c>
    </row>
    <row r="8113" spans="1:20" x14ac:dyDescent="0.35">
      <c r="A8113" t="s">
        <v>114</v>
      </c>
      <c r="B8113" t="s">
        <v>4</v>
      </c>
      <c r="C8113" t="s">
        <v>92</v>
      </c>
      <c r="D8113" s="29">
        <v>45734</v>
      </c>
      <c r="E8113" s="184" t="str">
        <f t="shared" si="510"/>
        <v/>
      </c>
      <c r="F8113" s="184" t="str">
        <f t="shared" si="511"/>
        <v/>
      </c>
      <c r="G8113" s="184" t="str">
        <f t="shared" si="512"/>
        <v/>
      </c>
      <c r="H8113" s="184" t="str">
        <f t="shared" si="513"/>
        <v/>
      </c>
      <c r="L8113">
        <v>175.54358667464592</v>
      </c>
      <c r="R8113">
        <v>997.40674200000001</v>
      </c>
      <c r="S8113" t="s">
        <v>201</v>
      </c>
      <c r="T8113" s="221">
        <v>45383.314583333333</v>
      </c>
    </row>
    <row r="8114" spans="1:20" x14ac:dyDescent="0.35">
      <c r="A8114" t="s">
        <v>114</v>
      </c>
      <c r="B8114" t="s">
        <v>4</v>
      </c>
      <c r="C8114" t="s">
        <v>92</v>
      </c>
      <c r="D8114" s="29">
        <v>45735</v>
      </c>
      <c r="E8114" s="184" t="str">
        <f t="shared" si="510"/>
        <v/>
      </c>
      <c r="F8114" s="184" t="str">
        <f t="shared" si="511"/>
        <v/>
      </c>
      <c r="G8114" s="184" t="str">
        <f t="shared" si="512"/>
        <v/>
      </c>
      <c r="H8114" s="184" t="str">
        <f t="shared" si="513"/>
        <v/>
      </c>
      <c r="L8114">
        <v>175.54358667464592</v>
      </c>
      <c r="R8114">
        <v>997.40674200000001</v>
      </c>
      <c r="S8114" t="s">
        <v>201</v>
      </c>
      <c r="T8114" s="221">
        <v>45383.314583333333</v>
      </c>
    </row>
    <row r="8115" spans="1:20" x14ac:dyDescent="0.35">
      <c r="A8115" t="s">
        <v>114</v>
      </c>
      <c r="B8115" t="s">
        <v>4</v>
      </c>
      <c r="C8115" t="s">
        <v>92</v>
      </c>
      <c r="D8115" s="29">
        <v>45736</v>
      </c>
      <c r="E8115" s="184" t="str">
        <f t="shared" si="510"/>
        <v/>
      </c>
      <c r="F8115" s="184" t="str">
        <f t="shared" si="511"/>
        <v/>
      </c>
      <c r="G8115" s="184" t="str">
        <f t="shared" si="512"/>
        <v/>
      </c>
      <c r="H8115" s="184" t="str">
        <f t="shared" si="513"/>
        <v/>
      </c>
      <c r="L8115">
        <v>175.54358667464592</v>
      </c>
      <c r="R8115">
        <v>997.40674200000001</v>
      </c>
      <c r="S8115" t="s">
        <v>201</v>
      </c>
      <c r="T8115" s="221">
        <v>45383.31527777778</v>
      </c>
    </row>
    <row r="8116" spans="1:20" x14ac:dyDescent="0.35">
      <c r="A8116" t="s">
        <v>114</v>
      </c>
      <c r="B8116" t="s">
        <v>4</v>
      </c>
      <c r="C8116" t="s">
        <v>92</v>
      </c>
      <c r="D8116" s="29">
        <v>45737</v>
      </c>
      <c r="E8116" s="184" t="str">
        <f t="shared" si="510"/>
        <v/>
      </c>
      <c r="F8116" s="184" t="str">
        <f t="shared" si="511"/>
        <v/>
      </c>
      <c r="G8116" s="184" t="str">
        <f t="shared" si="512"/>
        <v/>
      </c>
      <c r="H8116" s="184" t="str">
        <f t="shared" si="513"/>
        <v/>
      </c>
      <c r="L8116">
        <v>175.54358667464592</v>
      </c>
      <c r="R8116">
        <v>997.40674200000001</v>
      </c>
      <c r="S8116" t="s">
        <v>201</v>
      </c>
      <c r="T8116" s="221">
        <v>45383.31527777778</v>
      </c>
    </row>
    <row r="8117" spans="1:20" x14ac:dyDescent="0.35">
      <c r="A8117" t="s">
        <v>114</v>
      </c>
      <c r="B8117" t="s">
        <v>4</v>
      </c>
      <c r="C8117" t="s">
        <v>92</v>
      </c>
      <c r="D8117" s="29">
        <v>45738</v>
      </c>
      <c r="E8117" s="184" t="str">
        <f t="shared" si="510"/>
        <v/>
      </c>
      <c r="F8117" s="184" t="str">
        <f t="shared" si="511"/>
        <v/>
      </c>
      <c r="G8117" s="184" t="str">
        <f t="shared" si="512"/>
        <v/>
      </c>
      <c r="H8117" s="184" t="str">
        <f t="shared" si="513"/>
        <v/>
      </c>
      <c r="L8117">
        <v>175.54358667464592</v>
      </c>
      <c r="R8117">
        <v>997.40674200000001</v>
      </c>
      <c r="S8117" t="s">
        <v>201</v>
      </c>
      <c r="T8117" s="221">
        <v>45383.31527777778</v>
      </c>
    </row>
    <row r="8118" spans="1:20" x14ac:dyDescent="0.35">
      <c r="A8118" t="s">
        <v>114</v>
      </c>
      <c r="B8118" t="s">
        <v>4</v>
      </c>
      <c r="C8118" t="s">
        <v>92</v>
      </c>
      <c r="D8118" s="29">
        <v>45739</v>
      </c>
      <c r="E8118" s="184" t="str">
        <f t="shared" si="510"/>
        <v/>
      </c>
      <c r="F8118" s="184" t="str">
        <f t="shared" si="511"/>
        <v/>
      </c>
      <c r="G8118" s="184" t="str">
        <f t="shared" si="512"/>
        <v/>
      </c>
      <c r="H8118" s="184" t="str">
        <f t="shared" si="513"/>
        <v/>
      </c>
      <c r="L8118">
        <v>175.54358667464592</v>
      </c>
      <c r="R8118">
        <v>997.40674200000001</v>
      </c>
      <c r="S8118" t="s">
        <v>201</v>
      </c>
      <c r="T8118" s="221">
        <v>45383.31527777778</v>
      </c>
    </row>
    <row r="8119" spans="1:20" x14ac:dyDescent="0.35">
      <c r="A8119" t="s">
        <v>114</v>
      </c>
      <c r="B8119" t="s">
        <v>4</v>
      </c>
      <c r="C8119" t="s">
        <v>92</v>
      </c>
      <c r="D8119" s="29">
        <v>45740</v>
      </c>
      <c r="E8119" s="184" t="str">
        <f t="shared" si="510"/>
        <v/>
      </c>
      <c r="F8119" s="184" t="str">
        <f t="shared" si="511"/>
        <v/>
      </c>
      <c r="G8119" s="184" t="str">
        <f t="shared" si="512"/>
        <v/>
      </c>
      <c r="H8119" s="184" t="str">
        <f t="shared" si="513"/>
        <v/>
      </c>
      <c r="L8119">
        <v>175.54358667464592</v>
      </c>
      <c r="R8119">
        <v>997.40674200000001</v>
      </c>
      <c r="S8119" t="s">
        <v>201</v>
      </c>
      <c r="T8119" s="221">
        <v>45383.31527777778</v>
      </c>
    </row>
    <row r="8120" spans="1:20" x14ac:dyDescent="0.35">
      <c r="A8120" t="s">
        <v>114</v>
      </c>
      <c r="B8120" t="s">
        <v>4</v>
      </c>
      <c r="C8120" t="s">
        <v>92</v>
      </c>
      <c r="D8120" s="29">
        <v>45741</v>
      </c>
      <c r="E8120" s="184" t="str">
        <f t="shared" si="510"/>
        <v/>
      </c>
      <c r="F8120" s="184" t="str">
        <f t="shared" si="511"/>
        <v/>
      </c>
      <c r="G8120" s="184" t="str">
        <f t="shared" si="512"/>
        <v/>
      </c>
      <c r="H8120" s="184" t="str">
        <f t="shared" si="513"/>
        <v/>
      </c>
      <c r="L8120">
        <v>175.54358667464592</v>
      </c>
      <c r="R8120">
        <v>997.40674200000001</v>
      </c>
      <c r="S8120" t="s">
        <v>201</v>
      </c>
      <c r="T8120" s="221">
        <v>45383.31527777778</v>
      </c>
    </row>
    <row r="8121" spans="1:20" x14ac:dyDescent="0.35">
      <c r="A8121" t="s">
        <v>114</v>
      </c>
      <c r="B8121" t="s">
        <v>4</v>
      </c>
      <c r="C8121" t="s">
        <v>92</v>
      </c>
      <c r="D8121" s="29">
        <v>45742</v>
      </c>
      <c r="E8121" s="184" t="str">
        <f t="shared" si="510"/>
        <v/>
      </c>
      <c r="F8121" s="184" t="str">
        <f t="shared" si="511"/>
        <v/>
      </c>
      <c r="G8121" s="184" t="str">
        <f t="shared" si="512"/>
        <v/>
      </c>
      <c r="H8121" s="184" t="str">
        <f t="shared" si="513"/>
        <v/>
      </c>
      <c r="L8121">
        <v>175.54358667464592</v>
      </c>
      <c r="R8121">
        <v>997.40674200000001</v>
      </c>
      <c r="S8121" t="s">
        <v>201</v>
      </c>
      <c r="T8121" s="221">
        <v>45383.31527777778</v>
      </c>
    </row>
    <row r="8122" spans="1:20" x14ac:dyDescent="0.35">
      <c r="A8122" t="s">
        <v>114</v>
      </c>
      <c r="B8122" t="s">
        <v>4</v>
      </c>
      <c r="C8122" t="s">
        <v>92</v>
      </c>
      <c r="D8122" s="29">
        <v>45743</v>
      </c>
      <c r="E8122" s="184" t="str">
        <f t="shared" si="510"/>
        <v/>
      </c>
      <c r="F8122" s="184" t="str">
        <f t="shared" si="511"/>
        <v/>
      </c>
      <c r="G8122" s="184" t="str">
        <f t="shared" si="512"/>
        <v/>
      </c>
      <c r="H8122" s="184" t="str">
        <f t="shared" si="513"/>
        <v/>
      </c>
      <c r="L8122">
        <v>175.54358667464592</v>
      </c>
      <c r="R8122">
        <v>997.40674200000001</v>
      </c>
      <c r="S8122" t="s">
        <v>201</v>
      </c>
      <c r="T8122" s="221">
        <v>45383.31527777778</v>
      </c>
    </row>
    <row r="8123" spans="1:20" x14ac:dyDescent="0.35">
      <c r="A8123" t="s">
        <v>114</v>
      </c>
      <c r="B8123" t="s">
        <v>4</v>
      </c>
      <c r="C8123" t="s">
        <v>92</v>
      </c>
      <c r="D8123" s="29">
        <v>45744</v>
      </c>
      <c r="E8123" s="184" t="str">
        <f t="shared" si="510"/>
        <v/>
      </c>
      <c r="F8123" s="184" t="str">
        <f t="shared" si="511"/>
        <v/>
      </c>
      <c r="G8123" s="184" t="str">
        <f t="shared" si="512"/>
        <v/>
      </c>
      <c r="H8123" s="184" t="str">
        <f t="shared" si="513"/>
        <v/>
      </c>
      <c r="L8123">
        <v>175.54358667464592</v>
      </c>
      <c r="R8123">
        <v>997.40674200000001</v>
      </c>
      <c r="S8123" t="s">
        <v>201</v>
      </c>
      <c r="T8123" s="221">
        <v>45383.31527777778</v>
      </c>
    </row>
    <row r="8124" spans="1:20" x14ac:dyDescent="0.35">
      <c r="A8124" t="s">
        <v>114</v>
      </c>
      <c r="B8124" t="s">
        <v>4</v>
      </c>
      <c r="C8124" t="s">
        <v>92</v>
      </c>
      <c r="D8124" s="29">
        <v>45745</v>
      </c>
      <c r="E8124" s="184" t="str">
        <f t="shared" si="510"/>
        <v/>
      </c>
      <c r="F8124" s="184" t="str">
        <f t="shared" si="511"/>
        <v/>
      </c>
      <c r="G8124" s="184" t="str">
        <f t="shared" si="512"/>
        <v/>
      </c>
      <c r="H8124" s="184" t="str">
        <f t="shared" si="513"/>
        <v/>
      </c>
      <c r="L8124">
        <v>175.54358667464592</v>
      </c>
      <c r="R8124">
        <v>997.40674200000001</v>
      </c>
      <c r="S8124" t="s">
        <v>201</v>
      </c>
      <c r="T8124" s="221">
        <v>45383.31527777778</v>
      </c>
    </row>
    <row r="8125" spans="1:20" x14ac:dyDescent="0.35">
      <c r="A8125" t="s">
        <v>114</v>
      </c>
      <c r="B8125" t="s">
        <v>4</v>
      </c>
      <c r="C8125" t="s">
        <v>92</v>
      </c>
      <c r="D8125" s="29">
        <v>45746</v>
      </c>
      <c r="E8125" s="184" t="str">
        <f t="shared" si="510"/>
        <v/>
      </c>
      <c r="F8125" s="184" t="str">
        <f t="shared" si="511"/>
        <v/>
      </c>
      <c r="G8125" s="184" t="str">
        <f t="shared" si="512"/>
        <v/>
      </c>
      <c r="H8125" s="184" t="str">
        <f t="shared" si="513"/>
        <v/>
      </c>
      <c r="L8125">
        <v>175.54358667464592</v>
      </c>
      <c r="R8125">
        <v>997.40674200000001</v>
      </c>
      <c r="S8125" t="s">
        <v>201</v>
      </c>
      <c r="T8125" s="221">
        <v>45383.31527777778</v>
      </c>
    </row>
    <row r="8126" spans="1:20" x14ac:dyDescent="0.35">
      <c r="A8126" t="s">
        <v>114</v>
      </c>
      <c r="B8126" t="s">
        <v>4</v>
      </c>
      <c r="C8126" t="s">
        <v>92</v>
      </c>
      <c r="D8126" s="29">
        <v>45747</v>
      </c>
      <c r="E8126" s="184" t="str">
        <f t="shared" si="510"/>
        <v/>
      </c>
      <c r="F8126" s="184" t="str">
        <f t="shared" si="511"/>
        <v/>
      </c>
      <c r="G8126" s="184" t="str">
        <f t="shared" si="512"/>
        <v/>
      </c>
      <c r="H8126" s="184" t="str">
        <f t="shared" si="513"/>
        <v/>
      </c>
      <c r="L8126">
        <v>175.54358667464592</v>
      </c>
      <c r="R8126">
        <v>997.40674200000001</v>
      </c>
      <c r="S8126" t="s">
        <v>201</v>
      </c>
      <c r="T8126" s="221">
        <v>45383.31527777778</v>
      </c>
    </row>
    <row r="8127" spans="1:20" x14ac:dyDescent="0.35">
      <c r="A8127" t="s">
        <v>114</v>
      </c>
      <c r="B8127" t="s">
        <v>4</v>
      </c>
      <c r="C8127" t="s">
        <v>92</v>
      </c>
      <c r="D8127" s="29">
        <v>45748</v>
      </c>
      <c r="E8127" s="184" t="str">
        <f t="shared" si="510"/>
        <v/>
      </c>
      <c r="F8127" s="184" t="str">
        <f t="shared" si="511"/>
        <v/>
      </c>
      <c r="G8127" s="184" t="str">
        <f t="shared" si="512"/>
        <v/>
      </c>
      <c r="H8127" s="184" t="str">
        <f t="shared" si="513"/>
        <v/>
      </c>
      <c r="L8127">
        <v>175.54358667464592</v>
      </c>
      <c r="R8127">
        <v>997.40674200000001</v>
      </c>
      <c r="S8127" t="s">
        <v>201</v>
      </c>
      <c r="T8127" s="221">
        <v>45413.3125</v>
      </c>
    </row>
    <row r="8128" spans="1:20" x14ac:dyDescent="0.35">
      <c r="A8128" t="s">
        <v>114</v>
      </c>
      <c r="B8128" t="s">
        <v>4</v>
      </c>
      <c r="C8128" t="s">
        <v>92</v>
      </c>
      <c r="D8128" s="29">
        <v>45749</v>
      </c>
      <c r="E8128" s="184" t="str">
        <f t="shared" si="510"/>
        <v/>
      </c>
      <c r="F8128" s="184" t="str">
        <f t="shared" si="511"/>
        <v/>
      </c>
      <c r="G8128" s="184" t="str">
        <f t="shared" si="512"/>
        <v/>
      </c>
      <c r="H8128" s="184" t="str">
        <f t="shared" si="513"/>
        <v/>
      </c>
      <c r="L8128">
        <v>175.54358667464592</v>
      </c>
      <c r="R8128">
        <v>997.40674200000001</v>
      </c>
      <c r="S8128" t="s">
        <v>201</v>
      </c>
      <c r="T8128" s="221">
        <v>45413.313194444447</v>
      </c>
    </row>
    <row r="8129" spans="1:20" x14ac:dyDescent="0.35">
      <c r="A8129" t="s">
        <v>114</v>
      </c>
      <c r="B8129" t="s">
        <v>4</v>
      </c>
      <c r="C8129" t="s">
        <v>92</v>
      </c>
      <c r="D8129" s="29">
        <v>45750</v>
      </c>
      <c r="E8129" s="184" t="str">
        <f t="shared" si="510"/>
        <v/>
      </c>
      <c r="F8129" s="184" t="str">
        <f t="shared" si="511"/>
        <v/>
      </c>
      <c r="G8129" s="184" t="str">
        <f t="shared" si="512"/>
        <v/>
      </c>
      <c r="H8129" s="184" t="str">
        <f t="shared" si="513"/>
        <v/>
      </c>
      <c r="L8129">
        <v>175.54358667464592</v>
      </c>
      <c r="R8129">
        <v>997.40674200000001</v>
      </c>
      <c r="S8129" t="s">
        <v>201</v>
      </c>
      <c r="T8129" s="221">
        <v>45413.313194444447</v>
      </c>
    </row>
    <row r="8130" spans="1:20" x14ac:dyDescent="0.35">
      <c r="A8130" t="s">
        <v>114</v>
      </c>
      <c r="B8130" t="s">
        <v>4</v>
      </c>
      <c r="C8130" t="s">
        <v>92</v>
      </c>
      <c r="D8130" s="29">
        <v>45751</v>
      </c>
      <c r="E8130" s="184" t="str">
        <f t="shared" si="510"/>
        <v/>
      </c>
      <c r="F8130" s="184" t="str">
        <f t="shared" si="511"/>
        <v/>
      </c>
      <c r="G8130" s="184" t="str">
        <f t="shared" si="512"/>
        <v/>
      </c>
      <c r="H8130" s="184" t="str">
        <f t="shared" si="513"/>
        <v/>
      </c>
      <c r="L8130">
        <v>175.54358667464592</v>
      </c>
      <c r="R8130">
        <v>997.40674200000001</v>
      </c>
      <c r="S8130" t="s">
        <v>201</v>
      </c>
      <c r="T8130" s="221">
        <v>45413.313194444447</v>
      </c>
    </row>
    <row r="8131" spans="1:20" x14ac:dyDescent="0.35">
      <c r="A8131" t="s">
        <v>114</v>
      </c>
      <c r="B8131" t="s">
        <v>4</v>
      </c>
      <c r="C8131" t="s">
        <v>92</v>
      </c>
      <c r="D8131" s="29">
        <v>45752</v>
      </c>
      <c r="E8131" s="184" t="str">
        <f t="shared" si="510"/>
        <v/>
      </c>
      <c r="F8131" s="184" t="str">
        <f t="shared" si="511"/>
        <v/>
      </c>
      <c r="G8131" s="184" t="str">
        <f t="shared" si="512"/>
        <v/>
      </c>
      <c r="H8131" s="184" t="str">
        <f t="shared" si="513"/>
        <v/>
      </c>
      <c r="L8131">
        <v>175.54358667464592</v>
      </c>
      <c r="R8131">
        <v>997.40674200000001</v>
      </c>
      <c r="S8131" t="s">
        <v>201</v>
      </c>
      <c r="T8131" s="221">
        <v>45413.313194444447</v>
      </c>
    </row>
    <row r="8132" spans="1:20" x14ac:dyDescent="0.35">
      <c r="A8132" t="s">
        <v>114</v>
      </c>
      <c r="B8132" t="s">
        <v>4</v>
      </c>
      <c r="C8132" t="s">
        <v>92</v>
      </c>
      <c r="D8132" s="29">
        <v>45753</v>
      </c>
      <c r="E8132" s="184" t="str">
        <f t="shared" si="510"/>
        <v/>
      </c>
      <c r="F8132" s="184" t="str">
        <f t="shared" si="511"/>
        <v/>
      </c>
      <c r="G8132" s="184" t="str">
        <f t="shared" si="512"/>
        <v/>
      </c>
      <c r="H8132" s="184" t="str">
        <f t="shared" si="513"/>
        <v/>
      </c>
      <c r="L8132">
        <v>175.54358667464592</v>
      </c>
      <c r="R8132">
        <v>997.40674200000001</v>
      </c>
      <c r="S8132" t="s">
        <v>201</v>
      </c>
      <c r="T8132" s="221">
        <v>45413.313194444447</v>
      </c>
    </row>
    <row r="8133" spans="1:20" x14ac:dyDescent="0.35">
      <c r="A8133" t="s">
        <v>114</v>
      </c>
      <c r="B8133" t="s">
        <v>4</v>
      </c>
      <c r="C8133" t="s">
        <v>92</v>
      </c>
      <c r="D8133" s="29">
        <v>45754</v>
      </c>
      <c r="E8133" s="184" t="str">
        <f t="shared" si="510"/>
        <v/>
      </c>
      <c r="F8133" s="184" t="str">
        <f t="shared" si="511"/>
        <v/>
      </c>
      <c r="G8133" s="184" t="str">
        <f t="shared" si="512"/>
        <v/>
      </c>
      <c r="H8133" s="184" t="str">
        <f t="shared" si="513"/>
        <v/>
      </c>
      <c r="L8133">
        <v>175.54358667464592</v>
      </c>
      <c r="R8133">
        <v>997.40674200000001</v>
      </c>
      <c r="S8133" t="s">
        <v>201</v>
      </c>
      <c r="T8133" s="221">
        <v>45413.313194444447</v>
      </c>
    </row>
    <row r="8134" spans="1:20" x14ac:dyDescent="0.35">
      <c r="A8134" t="s">
        <v>114</v>
      </c>
      <c r="B8134" t="s">
        <v>4</v>
      </c>
      <c r="C8134" t="s">
        <v>92</v>
      </c>
      <c r="D8134" s="29">
        <v>45755</v>
      </c>
      <c r="E8134" s="184" t="str">
        <f t="shared" si="510"/>
        <v/>
      </c>
      <c r="F8134" s="184" t="str">
        <f t="shared" si="511"/>
        <v/>
      </c>
      <c r="G8134" s="184" t="str">
        <f t="shared" si="512"/>
        <v/>
      </c>
      <c r="H8134" s="184" t="str">
        <f t="shared" si="513"/>
        <v/>
      </c>
      <c r="L8134">
        <v>175.54358667464592</v>
      </c>
      <c r="R8134">
        <v>997.40674200000001</v>
      </c>
      <c r="S8134" t="s">
        <v>201</v>
      </c>
      <c r="T8134" s="221">
        <v>45413.313194444447</v>
      </c>
    </row>
    <row r="8135" spans="1:20" x14ac:dyDescent="0.35">
      <c r="A8135" t="s">
        <v>114</v>
      </c>
      <c r="B8135" t="s">
        <v>4</v>
      </c>
      <c r="C8135" t="s">
        <v>92</v>
      </c>
      <c r="D8135" s="29">
        <v>45756</v>
      </c>
      <c r="E8135" s="184" t="str">
        <f t="shared" si="510"/>
        <v/>
      </c>
      <c r="F8135" s="184" t="str">
        <f t="shared" si="511"/>
        <v/>
      </c>
      <c r="G8135" s="184" t="str">
        <f t="shared" si="512"/>
        <v/>
      </c>
      <c r="H8135" s="184" t="str">
        <f t="shared" si="513"/>
        <v/>
      </c>
      <c r="L8135">
        <v>175.54358667464592</v>
      </c>
      <c r="R8135">
        <v>997.40674200000001</v>
      </c>
      <c r="S8135" t="s">
        <v>201</v>
      </c>
      <c r="T8135" s="221">
        <v>45413.313194444447</v>
      </c>
    </row>
    <row r="8136" spans="1:20" x14ac:dyDescent="0.35">
      <c r="A8136" t="s">
        <v>114</v>
      </c>
      <c r="B8136" t="s">
        <v>4</v>
      </c>
      <c r="C8136" t="s">
        <v>92</v>
      </c>
      <c r="D8136" s="29">
        <v>45757</v>
      </c>
      <c r="E8136" s="184" t="str">
        <f t="shared" ref="E8136:E8199" si="514">IF(J8136="","",IF(L8136=0,0,IF(1-(J8136/L8136)&lt;0,"",1-(J8136/L8136))))</f>
        <v/>
      </c>
      <c r="F8136" s="184" t="str">
        <f t="shared" ref="F8136:F8199" si="515">IF(K8136="","",IF(L8136=0,0,IF(1-(K8136/L8136)&lt;0,"",1-(K8136/L8136))))</f>
        <v/>
      </c>
      <c r="G8136" s="184" t="str">
        <f t="shared" ref="G8136:G8199" si="516">IF(J8136="","",IF(1-(J8136/R8136)&lt;0,"",1-(J8136/R8136)))</f>
        <v/>
      </c>
      <c r="H8136" s="184" t="str">
        <f t="shared" ref="H8136:H8199" si="517">IF(K8136="","",IF(1-(K8136/R8136)&lt;0,"",1-(K8136/R8136)))</f>
        <v/>
      </c>
      <c r="L8136">
        <v>175.54358667464592</v>
      </c>
      <c r="R8136">
        <v>997.40674200000001</v>
      </c>
      <c r="S8136" t="s">
        <v>201</v>
      </c>
      <c r="T8136" s="221">
        <v>45413.313194444447</v>
      </c>
    </row>
    <row r="8137" spans="1:20" x14ac:dyDescent="0.35">
      <c r="A8137" t="s">
        <v>114</v>
      </c>
      <c r="B8137" t="s">
        <v>4</v>
      </c>
      <c r="C8137" t="s">
        <v>92</v>
      </c>
      <c r="D8137" s="29">
        <v>45758</v>
      </c>
      <c r="E8137" s="184" t="str">
        <f t="shared" si="514"/>
        <v/>
      </c>
      <c r="F8137" s="184" t="str">
        <f t="shared" si="515"/>
        <v/>
      </c>
      <c r="G8137" s="184" t="str">
        <f t="shared" si="516"/>
        <v/>
      </c>
      <c r="H8137" s="184" t="str">
        <f t="shared" si="517"/>
        <v/>
      </c>
      <c r="L8137">
        <v>175.54358667464592</v>
      </c>
      <c r="R8137">
        <v>997.40674200000001</v>
      </c>
      <c r="S8137" t="s">
        <v>201</v>
      </c>
      <c r="T8137" s="221">
        <v>45413.313194444447</v>
      </c>
    </row>
    <row r="8138" spans="1:20" x14ac:dyDescent="0.35">
      <c r="A8138" t="s">
        <v>114</v>
      </c>
      <c r="B8138" t="s">
        <v>4</v>
      </c>
      <c r="C8138" t="s">
        <v>92</v>
      </c>
      <c r="D8138" s="29">
        <v>45759</v>
      </c>
      <c r="E8138" s="184" t="str">
        <f t="shared" si="514"/>
        <v/>
      </c>
      <c r="F8138" s="184" t="str">
        <f t="shared" si="515"/>
        <v/>
      </c>
      <c r="G8138" s="184" t="str">
        <f t="shared" si="516"/>
        <v/>
      </c>
      <c r="H8138" s="184" t="str">
        <f t="shared" si="517"/>
        <v/>
      </c>
      <c r="L8138">
        <v>175.54358667464592</v>
      </c>
      <c r="R8138">
        <v>997.40674200000001</v>
      </c>
      <c r="S8138" t="s">
        <v>201</v>
      </c>
      <c r="T8138" s="221">
        <v>45413.313194444447</v>
      </c>
    </row>
    <row r="8139" spans="1:20" x14ac:dyDescent="0.35">
      <c r="A8139" t="s">
        <v>114</v>
      </c>
      <c r="B8139" t="s">
        <v>4</v>
      </c>
      <c r="C8139" t="s">
        <v>92</v>
      </c>
      <c r="D8139" s="29">
        <v>45760</v>
      </c>
      <c r="E8139" s="184" t="str">
        <f t="shared" si="514"/>
        <v/>
      </c>
      <c r="F8139" s="184" t="str">
        <f t="shared" si="515"/>
        <v/>
      </c>
      <c r="G8139" s="184" t="str">
        <f t="shared" si="516"/>
        <v/>
      </c>
      <c r="H8139" s="184" t="str">
        <f t="shared" si="517"/>
        <v/>
      </c>
      <c r="L8139">
        <v>175.54358667464592</v>
      </c>
      <c r="R8139">
        <v>997.40674200000001</v>
      </c>
      <c r="S8139" t="s">
        <v>201</v>
      </c>
      <c r="T8139" s="221">
        <v>45413.313194444447</v>
      </c>
    </row>
    <row r="8140" spans="1:20" x14ac:dyDescent="0.35">
      <c r="A8140" t="s">
        <v>114</v>
      </c>
      <c r="B8140" t="s">
        <v>4</v>
      </c>
      <c r="C8140" t="s">
        <v>92</v>
      </c>
      <c r="D8140" s="29">
        <v>45761</v>
      </c>
      <c r="E8140" s="184" t="str">
        <f t="shared" si="514"/>
        <v/>
      </c>
      <c r="F8140" s="184" t="str">
        <f t="shared" si="515"/>
        <v/>
      </c>
      <c r="G8140" s="184" t="str">
        <f t="shared" si="516"/>
        <v/>
      </c>
      <c r="H8140" s="184" t="str">
        <f t="shared" si="517"/>
        <v/>
      </c>
      <c r="L8140">
        <v>175.54358667464592</v>
      </c>
      <c r="R8140">
        <v>997.40674200000001</v>
      </c>
      <c r="S8140" t="s">
        <v>201</v>
      </c>
      <c r="T8140" s="221">
        <v>45413.313194444447</v>
      </c>
    </row>
    <row r="8141" spans="1:20" x14ac:dyDescent="0.35">
      <c r="A8141" t="s">
        <v>114</v>
      </c>
      <c r="B8141" t="s">
        <v>4</v>
      </c>
      <c r="C8141" t="s">
        <v>92</v>
      </c>
      <c r="D8141" s="29">
        <v>45762</v>
      </c>
      <c r="E8141" s="184" t="str">
        <f t="shared" si="514"/>
        <v/>
      </c>
      <c r="F8141" s="184" t="str">
        <f t="shared" si="515"/>
        <v/>
      </c>
      <c r="G8141" s="184" t="str">
        <f t="shared" si="516"/>
        <v/>
      </c>
      <c r="H8141" s="184" t="str">
        <f t="shared" si="517"/>
        <v/>
      </c>
      <c r="L8141">
        <v>175.54358667464592</v>
      </c>
      <c r="R8141">
        <v>997.40674200000001</v>
      </c>
      <c r="S8141" t="s">
        <v>201</v>
      </c>
      <c r="T8141" s="221">
        <v>45413.313194444447</v>
      </c>
    </row>
    <row r="8142" spans="1:20" x14ac:dyDescent="0.35">
      <c r="A8142" t="s">
        <v>114</v>
      </c>
      <c r="B8142" t="s">
        <v>4</v>
      </c>
      <c r="C8142" t="s">
        <v>92</v>
      </c>
      <c r="D8142" s="29">
        <v>45763</v>
      </c>
      <c r="E8142" s="184" t="str">
        <f t="shared" si="514"/>
        <v/>
      </c>
      <c r="F8142" s="184" t="str">
        <f t="shared" si="515"/>
        <v/>
      </c>
      <c r="G8142" s="184" t="str">
        <f t="shared" si="516"/>
        <v/>
      </c>
      <c r="H8142" s="184" t="str">
        <f t="shared" si="517"/>
        <v/>
      </c>
      <c r="L8142">
        <v>175.54358667464592</v>
      </c>
      <c r="R8142">
        <v>997.40674200000001</v>
      </c>
      <c r="S8142" t="s">
        <v>201</v>
      </c>
      <c r="T8142" s="221">
        <v>45413.313194444447</v>
      </c>
    </row>
    <row r="8143" spans="1:20" x14ac:dyDescent="0.35">
      <c r="A8143" t="s">
        <v>114</v>
      </c>
      <c r="B8143" t="s">
        <v>4</v>
      </c>
      <c r="C8143" t="s">
        <v>92</v>
      </c>
      <c r="D8143" s="29">
        <v>45764</v>
      </c>
      <c r="E8143" s="184" t="str">
        <f t="shared" si="514"/>
        <v/>
      </c>
      <c r="F8143" s="184" t="str">
        <f t="shared" si="515"/>
        <v/>
      </c>
      <c r="G8143" s="184" t="str">
        <f t="shared" si="516"/>
        <v/>
      </c>
      <c r="H8143" s="184" t="str">
        <f t="shared" si="517"/>
        <v/>
      </c>
      <c r="L8143">
        <v>175.54358667464592</v>
      </c>
      <c r="R8143">
        <v>997.40674200000001</v>
      </c>
      <c r="S8143" t="s">
        <v>201</v>
      </c>
      <c r="T8143" s="221">
        <v>45413.313194444447</v>
      </c>
    </row>
    <row r="8144" spans="1:20" x14ac:dyDescent="0.35">
      <c r="A8144" t="s">
        <v>114</v>
      </c>
      <c r="B8144" t="s">
        <v>4</v>
      </c>
      <c r="C8144" t="s">
        <v>92</v>
      </c>
      <c r="D8144" s="29">
        <v>45765</v>
      </c>
      <c r="E8144" s="184" t="str">
        <f t="shared" si="514"/>
        <v/>
      </c>
      <c r="F8144" s="184" t="str">
        <f t="shared" si="515"/>
        <v/>
      </c>
      <c r="G8144" s="184" t="str">
        <f t="shared" si="516"/>
        <v/>
      </c>
      <c r="H8144" s="184" t="str">
        <f t="shared" si="517"/>
        <v/>
      </c>
      <c r="L8144">
        <v>175.54358667464592</v>
      </c>
      <c r="R8144">
        <v>997.40674200000001</v>
      </c>
      <c r="S8144" t="s">
        <v>201</v>
      </c>
      <c r="T8144" s="221">
        <v>45413.313194444447</v>
      </c>
    </row>
    <row r="8145" spans="1:20" x14ac:dyDescent="0.35">
      <c r="A8145" t="s">
        <v>114</v>
      </c>
      <c r="B8145" t="s">
        <v>4</v>
      </c>
      <c r="C8145" t="s">
        <v>92</v>
      </c>
      <c r="D8145" s="29">
        <v>45766</v>
      </c>
      <c r="E8145" s="184" t="str">
        <f t="shared" si="514"/>
        <v/>
      </c>
      <c r="F8145" s="184" t="str">
        <f t="shared" si="515"/>
        <v/>
      </c>
      <c r="G8145" s="184" t="str">
        <f t="shared" si="516"/>
        <v/>
      </c>
      <c r="H8145" s="184" t="str">
        <f t="shared" si="517"/>
        <v/>
      </c>
      <c r="L8145">
        <v>175.54358667464592</v>
      </c>
      <c r="R8145">
        <v>997.40674200000001</v>
      </c>
      <c r="S8145" t="s">
        <v>201</v>
      </c>
      <c r="T8145" s="221">
        <v>45413.313194444447</v>
      </c>
    </row>
    <row r="8146" spans="1:20" x14ac:dyDescent="0.35">
      <c r="A8146" t="s">
        <v>114</v>
      </c>
      <c r="B8146" t="s">
        <v>4</v>
      </c>
      <c r="C8146" t="s">
        <v>92</v>
      </c>
      <c r="D8146" s="29">
        <v>45767</v>
      </c>
      <c r="E8146" s="184" t="str">
        <f t="shared" si="514"/>
        <v/>
      </c>
      <c r="F8146" s="184" t="str">
        <f t="shared" si="515"/>
        <v/>
      </c>
      <c r="G8146" s="184" t="str">
        <f t="shared" si="516"/>
        <v/>
      </c>
      <c r="H8146" s="184" t="str">
        <f t="shared" si="517"/>
        <v/>
      </c>
      <c r="L8146">
        <v>175.54358667464592</v>
      </c>
      <c r="R8146">
        <v>997.40674200000001</v>
      </c>
      <c r="S8146" t="s">
        <v>201</v>
      </c>
      <c r="T8146" s="221">
        <v>45413.313194444447</v>
      </c>
    </row>
    <row r="8147" spans="1:20" x14ac:dyDescent="0.35">
      <c r="A8147" t="s">
        <v>114</v>
      </c>
      <c r="B8147" t="s">
        <v>4</v>
      </c>
      <c r="C8147" t="s">
        <v>92</v>
      </c>
      <c r="D8147" s="29">
        <v>45768</v>
      </c>
      <c r="E8147" s="184" t="str">
        <f t="shared" si="514"/>
        <v/>
      </c>
      <c r="F8147" s="184" t="str">
        <f t="shared" si="515"/>
        <v/>
      </c>
      <c r="G8147" s="184" t="str">
        <f t="shared" si="516"/>
        <v/>
      </c>
      <c r="H8147" s="184" t="str">
        <f t="shared" si="517"/>
        <v/>
      </c>
      <c r="L8147">
        <v>175.54358667464592</v>
      </c>
      <c r="R8147">
        <v>997.40674200000001</v>
      </c>
      <c r="S8147" t="s">
        <v>201</v>
      </c>
      <c r="T8147" s="221">
        <v>45413.313194444447</v>
      </c>
    </row>
    <row r="8148" spans="1:20" x14ac:dyDescent="0.35">
      <c r="A8148" t="s">
        <v>114</v>
      </c>
      <c r="B8148" t="s">
        <v>4</v>
      </c>
      <c r="C8148" t="s">
        <v>92</v>
      </c>
      <c r="D8148" s="29">
        <v>45769</v>
      </c>
      <c r="E8148" s="184" t="str">
        <f t="shared" si="514"/>
        <v/>
      </c>
      <c r="F8148" s="184" t="str">
        <f t="shared" si="515"/>
        <v/>
      </c>
      <c r="G8148" s="184" t="str">
        <f t="shared" si="516"/>
        <v/>
      </c>
      <c r="H8148" s="184" t="str">
        <f t="shared" si="517"/>
        <v/>
      </c>
      <c r="L8148">
        <v>175.54358667464592</v>
      </c>
      <c r="R8148">
        <v>997.40674200000001</v>
      </c>
      <c r="S8148" t="s">
        <v>201</v>
      </c>
      <c r="T8148" s="221">
        <v>45413.313194444447</v>
      </c>
    </row>
    <row r="8149" spans="1:20" x14ac:dyDescent="0.35">
      <c r="A8149" t="s">
        <v>114</v>
      </c>
      <c r="B8149" t="s">
        <v>4</v>
      </c>
      <c r="C8149" t="s">
        <v>92</v>
      </c>
      <c r="D8149" s="29">
        <v>45770</v>
      </c>
      <c r="E8149" s="184" t="str">
        <f t="shared" si="514"/>
        <v/>
      </c>
      <c r="F8149" s="184" t="str">
        <f t="shared" si="515"/>
        <v/>
      </c>
      <c r="G8149" s="184" t="str">
        <f t="shared" si="516"/>
        <v/>
      </c>
      <c r="H8149" s="184" t="str">
        <f t="shared" si="517"/>
        <v/>
      </c>
      <c r="L8149">
        <v>175.54358667464592</v>
      </c>
      <c r="R8149">
        <v>997.40674200000001</v>
      </c>
      <c r="S8149" t="s">
        <v>201</v>
      </c>
      <c r="T8149" s="221">
        <v>45413.313194444447</v>
      </c>
    </row>
    <row r="8150" spans="1:20" x14ac:dyDescent="0.35">
      <c r="A8150" t="s">
        <v>114</v>
      </c>
      <c r="B8150" t="s">
        <v>4</v>
      </c>
      <c r="C8150" t="s">
        <v>92</v>
      </c>
      <c r="D8150" s="29">
        <v>45771</v>
      </c>
      <c r="E8150" s="184" t="str">
        <f t="shared" si="514"/>
        <v/>
      </c>
      <c r="F8150" s="184" t="str">
        <f t="shared" si="515"/>
        <v/>
      </c>
      <c r="G8150" s="184" t="str">
        <f t="shared" si="516"/>
        <v/>
      </c>
      <c r="H8150" s="184" t="str">
        <f t="shared" si="517"/>
        <v/>
      </c>
      <c r="L8150">
        <v>175.54358667464592</v>
      </c>
      <c r="R8150">
        <v>997.40674200000001</v>
      </c>
      <c r="S8150" t="s">
        <v>201</v>
      </c>
      <c r="T8150" s="221">
        <v>45413.313194444447</v>
      </c>
    </row>
    <row r="8151" spans="1:20" x14ac:dyDescent="0.35">
      <c r="A8151" t="s">
        <v>114</v>
      </c>
      <c r="B8151" t="s">
        <v>4</v>
      </c>
      <c r="C8151" t="s">
        <v>92</v>
      </c>
      <c r="D8151" s="29">
        <v>45772</v>
      </c>
      <c r="E8151" s="184" t="str">
        <f t="shared" si="514"/>
        <v/>
      </c>
      <c r="F8151" s="184" t="str">
        <f t="shared" si="515"/>
        <v/>
      </c>
      <c r="G8151" s="184" t="str">
        <f t="shared" si="516"/>
        <v/>
      </c>
      <c r="H8151" s="184" t="str">
        <f t="shared" si="517"/>
        <v/>
      </c>
      <c r="L8151">
        <v>175.54358667464592</v>
      </c>
      <c r="R8151">
        <v>997.40674200000001</v>
      </c>
      <c r="S8151" t="s">
        <v>201</v>
      </c>
      <c r="T8151" s="221">
        <v>45413.313194444447</v>
      </c>
    </row>
    <row r="8152" spans="1:20" x14ac:dyDescent="0.35">
      <c r="A8152" t="s">
        <v>114</v>
      </c>
      <c r="B8152" t="s">
        <v>4</v>
      </c>
      <c r="C8152" t="s">
        <v>92</v>
      </c>
      <c r="D8152" s="29">
        <v>45773</v>
      </c>
      <c r="E8152" s="184" t="str">
        <f t="shared" si="514"/>
        <v/>
      </c>
      <c r="F8152" s="184" t="str">
        <f t="shared" si="515"/>
        <v/>
      </c>
      <c r="G8152" s="184" t="str">
        <f t="shared" si="516"/>
        <v/>
      </c>
      <c r="H8152" s="184" t="str">
        <f t="shared" si="517"/>
        <v/>
      </c>
      <c r="L8152">
        <v>175.54358667464592</v>
      </c>
      <c r="R8152">
        <v>997.40674200000001</v>
      </c>
      <c r="S8152" t="s">
        <v>201</v>
      </c>
      <c r="T8152" s="221">
        <v>45413.313194444447</v>
      </c>
    </row>
    <row r="8153" spans="1:20" x14ac:dyDescent="0.35">
      <c r="A8153" t="s">
        <v>114</v>
      </c>
      <c r="B8153" t="s">
        <v>4</v>
      </c>
      <c r="C8153" t="s">
        <v>92</v>
      </c>
      <c r="D8153" s="29">
        <v>45774</v>
      </c>
      <c r="E8153" s="184" t="str">
        <f t="shared" si="514"/>
        <v/>
      </c>
      <c r="F8153" s="184" t="str">
        <f t="shared" si="515"/>
        <v/>
      </c>
      <c r="G8153" s="184" t="str">
        <f t="shared" si="516"/>
        <v/>
      </c>
      <c r="H8153" s="184" t="str">
        <f t="shared" si="517"/>
        <v/>
      </c>
      <c r="L8153">
        <v>175.54358667464592</v>
      </c>
      <c r="R8153">
        <v>997.40674200000001</v>
      </c>
      <c r="S8153" t="s">
        <v>201</v>
      </c>
      <c r="T8153" s="221">
        <v>45413.313194444447</v>
      </c>
    </row>
    <row r="8154" spans="1:20" x14ac:dyDescent="0.35">
      <c r="A8154" t="s">
        <v>114</v>
      </c>
      <c r="B8154" t="s">
        <v>4</v>
      </c>
      <c r="C8154" t="s">
        <v>92</v>
      </c>
      <c r="D8154" s="29">
        <v>45775</v>
      </c>
      <c r="E8154" s="184" t="str">
        <f t="shared" si="514"/>
        <v/>
      </c>
      <c r="F8154" s="184" t="str">
        <f t="shared" si="515"/>
        <v/>
      </c>
      <c r="G8154" s="184" t="str">
        <f t="shared" si="516"/>
        <v/>
      </c>
      <c r="H8154" s="184" t="str">
        <f t="shared" si="517"/>
        <v/>
      </c>
      <c r="L8154">
        <v>175.54358667464592</v>
      </c>
      <c r="R8154">
        <v>997.40674200000001</v>
      </c>
      <c r="S8154" t="s">
        <v>201</v>
      </c>
      <c r="T8154" s="221">
        <v>45413.313194444447</v>
      </c>
    </row>
    <row r="8155" spans="1:20" x14ac:dyDescent="0.35">
      <c r="A8155" t="s">
        <v>114</v>
      </c>
      <c r="B8155" t="s">
        <v>4</v>
      </c>
      <c r="C8155" t="s">
        <v>92</v>
      </c>
      <c r="D8155" s="29">
        <v>45776</v>
      </c>
      <c r="E8155" s="184" t="str">
        <f t="shared" si="514"/>
        <v/>
      </c>
      <c r="F8155" s="184" t="str">
        <f t="shared" si="515"/>
        <v/>
      </c>
      <c r="G8155" s="184" t="str">
        <f t="shared" si="516"/>
        <v/>
      </c>
      <c r="H8155" s="184" t="str">
        <f t="shared" si="517"/>
        <v/>
      </c>
      <c r="L8155">
        <v>175.54358667464592</v>
      </c>
      <c r="R8155">
        <v>997.40674200000001</v>
      </c>
      <c r="S8155" t="s">
        <v>201</v>
      </c>
      <c r="T8155" s="221">
        <v>45413.313194444447</v>
      </c>
    </row>
    <row r="8156" spans="1:20" x14ac:dyDescent="0.35">
      <c r="A8156" t="s">
        <v>114</v>
      </c>
      <c r="B8156" t="s">
        <v>4</v>
      </c>
      <c r="C8156" t="s">
        <v>92</v>
      </c>
      <c r="D8156" s="29">
        <v>45777</v>
      </c>
      <c r="E8156" s="184" t="str">
        <f t="shared" si="514"/>
        <v/>
      </c>
      <c r="F8156" s="184" t="str">
        <f t="shared" si="515"/>
        <v/>
      </c>
      <c r="G8156" s="184" t="str">
        <f t="shared" si="516"/>
        <v/>
      </c>
      <c r="H8156" s="184" t="str">
        <f t="shared" si="517"/>
        <v/>
      </c>
      <c r="L8156">
        <v>175.54358667464592</v>
      </c>
      <c r="R8156">
        <v>997.40674200000001</v>
      </c>
      <c r="S8156" t="s">
        <v>201</v>
      </c>
      <c r="T8156" s="221">
        <v>45413.313194444447</v>
      </c>
    </row>
    <row r="8157" spans="1:20" x14ac:dyDescent="0.35">
      <c r="A8157" t="s">
        <v>114</v>
      </c>
      <c r="B8157" t="s">
        <v>4</v>
      </c>
      <c r="C8157" t="s">
        <v>92</v>
      </c>
      <c r="D8157" s="29">
        <v>45778</v>
      </c>
      <c r="E8157" s="184" t="str">
        <f t="shared" si="514"/>
        <v/>
      </c>
      <c r="F8157" s="184" t="str">
        <f t="shared" si="515"/>
        <v/>
      </c>
      <c r="G8157" s="184" t="str">
        <f t="shared" si="516"/>
        <v/>
      </c>
      <c r="H8157" s="184" t="str">
        <f t="shared" si="517"/>
        <v/>
      </c>
      <c r="L8157">
        <v>175.54358667464592</v>
      </c>
      <c r="R8157">
        <v>997.40674200000001</v>
      </c>
      <c r="S8157" t="s">
        <v>201</v>
      </c>
      <c r="T8157" s="221">
        <v>45444.3125</v>
      </c>
    </row>
    <row r="8158" spans="1:20" x14ac:dyDescent="0.35">
      <c r="A8158" t="s">
        <v>114</v>
      </c>
      <c r="B8158" t="s">
        <v>4</v>
      </c>
      <c r="C8158" t="s">
        <v>92</v>
      </c>
      <c r="D8158" s="29">
        <v>45779</v>
      </c>
      <c r="E8158" s="184" t="str">
        <f t="shared" si="514"/>
        <v/>
      </c>
      <c r="F8158" s="184" t="str">
        <f t="shared" si="515"/>
        <v/>
      </c>
      <c r="G8158" s="184" t="str">
        <f t="shared" si="516"/>
        <v/>
      </c>
      <c r="H8158" s="184" t="str">
        <f t="shared" si="517"/>
        <v/>
      </c>
      <c r="L8158">
        <v>175.54358667464592</v>
      </c>
      <c r="R8158">
        <v>997.40674200000001</v>
      </c>
      <c r="S8158" t="s">
        <v>201</v>
      </c>
      <c r="T8158" s="221">
        <v>45444.313194444447</v>
      </c>
    </row>
    <row r="8159" spans="1:20" x14ac:dyDescent="0.35">
      <c r="A8159" t="s">
        <v>114</v>
      </c>
      <c r="B8159" t="s">
        <v>4</v>
      </c>
      <c r="C8159" t="s">
        <v>92</v>
      </c>
      <c r="D8159" s="29">
        <v>45780</v>
      </c>
      <c r="E8159" s="184" t="str">
        <f t="shared" si="514"/>
        <v/>
      </c>
      <c r="F8159" s="184" t="str">
        <f t="shared" si="515"/>
        <v/>
      </c>
      <c r="G8159" s="184" t="str">
        <f t="shared" si="516"/>
        <v/>
      </c>
      <c r="H8159" s="184" t="str">
        <f t="shared" si="517"/>
        <v/>
      </c>
      <c r="L8159">
        <v>175.54358667464592</v>
      </c>
      <c r="R8159">
        <v>997.40674200000001</v>
      </c>
      <c r="S8159" t="s">
        <v>201</v>
      </c>
      <c r="T8159" s="221">
        <v>45444.313194444447</v>
      </c>
    </row>
    <row r="8160" spans="1:20" x14ac:dyDescent="0.35">
      <c r="A8160" t="s">
        <v>114</v>
      </c>
      <c r="B8160" t="s">
        <v>4</v>
      </c>
      <c r="C8160" t="s">
        <v>92</v>
      </c>
      <c r="D8160" s="29">
        <v>45781</v>
      </c>
      <c r="E8160" s="184" t="str">
        <f t="shared" si="514"/>
        <v/>
      </c>
      <c r="F8160" s="184" t="str">
        <f t="shared" si="515"/>
        <v/>
      </c>
      <c r="G8160" s="184" t="str">
        <f t="shared" si="516"/>
        <v/>
      </c>
      <c r="H8160" s="184" t="str">
        <f t="shared" si="517"/>
        <v/>
      </c>
      <c r="L8160">
        <v>175.54358667464592</v>
      </c>
      <c r="R8160">
        <v>997.40674200000001</v>
      </c>
      <c r="S8160" t="s">
        <v>201</v>
      </c>
      <c r="T8160" s="221">
        <v>45444.313194444447</v>
      </c>
    </row>
    <row r="8161" spans="1:20" x14ac:dyDescent="0.35">
      <c r="A8161" t="s">
        <v>114</v>
      </c>
      <c r="B8161" t="s">
        <v>4</v>
      </c>
      <c r="C8161" t="s">
        <v>92</v>
      </c>
      <c r="D8161" s="29">
        <v>45782</v>
      </c>
      <c r="E8161" s="184" t="str">
        <f t="shared" si="514"/>
        <v/>
      </c>
      <c r="F8161" s="184" t="str">
        <f t="shared" si="515"/>
        <v/>
      </c>
      <c r="G8161" s="184" t="str">
        <f t="shared" si="516"/>
        <v/>
      </c>
      <c r="H8161" s="184" t="str">
        <f t="shared" si="517"/>
        <v/>
      </c>
      <c r="L8161">
        <v>175.54358667464592</v>
      </c>
      <c r="R8161">
        <v>997.40674200000001</v>
      </c>
      <c r="S8161" t="s">
        <v>201</v>
      </c>
      <c r="T8161" s="221">
        <v>45444.313194444447</v>
      </c>
    </row>
    <row r="8162" spans="1:20" x14ac:dyDescent="0.35">
      <c r="A8162" t="s">
        <v>114</v>
      </c>
      <c r="B8162" t="s">
        <v>4</v>
      </c>
      <c r="C8162" t="s">
        <v>92</v>
      </c>
      <c r="D8162" s="29">
        <v>45783</v>
      </c>
      <c r="E8162" s="184" t="str">
        <f t="shared" si="514"/>
        <v/>
      </c>
      <c r="F8162" s="184" t="str">
        <f t="shared" si="515"/>
        <v/>
      </c>
      <c r="G8162" s="184" t="str">
        <f t="shared" si="516"/>
        <v/>
      </c>
      <c r="H8162" s="184" t="str">
        <f t="shared" si="517"/>
        <v/>
      </c>
      <c r="L8162">
        <v>175.54358667464592</v>
      </c>
      <c r="R8162">
        <v>997.40674200000001</v>
      </c>
      <c r="S8162" t="s">
        <v>201</v>
      </c>
      <c r="T8162" s="221">
        <v>45444.313194444447</v>
      </c>
    </row>
    <row r="8163" spans="1:20" x14ac:dyDescent="0.35">
      <c r="A8163" t="s">
        <v>114</v>
      </c>
      <c r="B8163" t="s">
        <v>4</v>
      </c>
      <c r="C8163" t="s">
        <v>92</v>
      </c>
      <c r="D8163" s="29">
        <v>45784</v>
      </c>
      <c r="E8163" s="184" t="str">
        <f t="shared" si="514"/>
        <v/>
      </c>
      <c r="F8163" s="184" t="str">
        <f t="shared" si="515"/>
        <v/>
      </c>
      <c r="G8163" s="184" t="str">
        <f t="shared" si="516"/>
        <v/>
      </c>
      <c r="H8163" s="184" t="str">
        <f t="shared" si="517"/>
        <v/>
      </c>
      <c r="L8163">
        <v>175.54358667464592</v>
      </c>
      <c r="R8163">
        <v>997.40674200000001</v>
      </c>
      <c r="S8163" t="s">
        <v>201</v>
      </c>
      <c r="T8163" s="221">
        <v>45444.313194444447</v>
      </c>
    </row>
    <row r="8164" spans="1:20" x14ac:dyDescent="0.35">
      <c r="A8164" t="s">
        <v>114</v>
      </c>
      <c r="B8164" t="s">
        <v>4</v>
      </c>
      <c r="C8164" t="s">
        <v>92</v>
      </c>
      <c r="D8164" s="29">
        <v>45785</v>
      </c>
      <c r="E8164" s="184" t="str">
        <f t="shared" si="514"/>
        <v/>
      </c>
      <c r="F8164" s="184" t="str">
        <f t="shared" si="515"/>
        <v/>
      </c>
      <c r="G8164" s="184" t="str">
        <f t="shared" si="516"/>
        <v/>
      </c>
      <c r="H8164" s="184" t="str">
        <f t="shared" si="517"/>
        <v/>
      </c>
      <c r="L8164">
        <v>175.54358667464592</v>
      </c>
      <c r="R8164">
        <v>997.40674200000001</v>
      </c>
      <c r="S8164" t="s">
        <v>201</v>
      </c>
      <c r="T8164" s="221">
        <v>45444.313194444447</v>
      </c>
    </row>
    <row r="8165" spans="1:20" x14ac:dyDescent="0.35">
      <c r="A8165" t="s">
        <v>114</v>
      </c>
      <c r="B8165" t="s">
        <v>4</v>
      </c>
      <c r="C8165" t="s">
        <v>92</v>
      </c>
      <c r="D8165" s="29">
        <v>45786</v>
      </c>
      <c r="E8165" s="184" t="str">
        <f t="shared" si="514"/>
        <v/>
      </c>
      <c r="F8165" s="184" t="str">
        <f t="shared" si="515"/>
        <v/>
      </c>
      <c r="G8165" s="184" t="str">
        <f t="shared" si="516"/>
        <v/>
      </c>
      <c r="H8165" s="184" t="str">
        <f t="shared" si="517"/>
        <v/>
      </c>
      <c r="L8165">
        <v>175.54358667464592</v>
      </c>
      <c r="R8165">
        <v>997.40674200000001</v>
      </c>
      <c r="S8165" t="s">
        <v>201</v>
      </c>
      <c r="T8165" s="221">
        <v>45444.313194444447</v>
      </c>
    </row>
    <row r="8166" spans="1:20" x14ac:dyDescent="0.35">
      <c r="A8166" t="s">
        <v>114</v>
      </c>
      <c r="B8166" t="s">
        <v>4</v>
      </c>
      <c r="C8166" t="s">
        <v>92</v>
      </c>
      <c r="D8166" s="29">
        <v>45787</v>
      </c>
      <c r="E8166" s="184" t="str">
        <f t="shared" si="514"/>
        <v/>
      </c>
      <c r="F8166" s="184" t="str">
        <f t="shared" si="515"/>
        <v/>
      </c>
      <c r="G8166" s="184" t="str">
        <f t="shared" si="516"/>
        <v/>
      </c>
      <c r="H8166" s="184" t="str">
        <f t="shared" si="517"/>
        <v/>
      </c>
      <c r="L8166">
        <v>175.54358667464592</v>
      </c>
      <c r="R8166">
        <v>997.40674200000001</v>
      </c>
      <c r="S8166" t="s">
        <v>201</v>
      </c>
      <c r="T8166" s="221">
        <v>45444.313194444447</v>
      </c>
    </row>
    <row r="8167" spans="1:20" x14ac:dyDescent="0.35">
      <c r="A8167" t="s">
        <v>114</v>
      </c>
      <c r="B8167" t="s">
        <v>4</v>
      </c>
      <c r="C8167" t="s">
        <v>92</v>
      </c>
      <c r="D8167" s="29">
        <v>45788</v>
      </c>
      <c r="E8167" s="184" t="str">
        <f t="shared" si="514"/>
        <v/>
      </c>
      <c r="F8167" s="184" t="str">
        <f t="shared" si="515"/>
        <v/>
      </c>
      <c r="G8167" s="184" t="str">
        <f t="shared" si="516"/>
        <v/>
      </c>
      <c r="H8167" s="184" t="str">
        <f t="shared" si="517"/>
        <v/>
      </c>
      <c r="L8167">
        <v>175.54358667464592</v>
      </c>
      <c r="R8167">
        <v>997.40674200000001</v>
      </c>
      <c r="S8167" t="s">
        <v>201</v>
      </c>
      <c r="T8167" s="221">
        <v>45444.313194444447</v>
      </c>
    </row>
    <row r="8168" spans="1:20" x14ac:dyDescent="0.35">
      <c r="A8168" t="s">
        <v>114</v>
      </c>
      <c r="B8168" t="s">
        <v>4</v>
      </c>
      <c r="C8168" t="s">
        <v>92</v>
      </c>
      <c r="D8168" s="29">
        <v>45789</v>
      </c>
      <c r="E8168" s="184" t="str">
        <f t="shared" si="514"/>
        <v/>
      </c>
      <c r="F8168" s="184" t="str">
        <f t="shared" si="515"/>
        <v/>
      </c>
      <c r="G8168" s="184" t="str">
        <f t="shared" si="516"/>
        <v/>
      </c>
      <c r="H8168" s="184" t="str">
        <f t="shared" si="517"/>
        <v/>
      </c>
      <c r="L8168">
        <v>175.54358667464592</v>
      </c>
      <c r="R8168">
        <v>997.40674200000001</v>
      </c>
      <c r="S8168" t="s">
        <v>201</v>
      </c>
      <c r="T8168" s="221">
        <v>45444.313194444447</v>
      </c>
    </row>
    <row r="8169" spans="1:20" x14ac:dyDescent="0.35">
      <c r="A8169" t="s">
        <v>114</v>
      </c>
      <c r="B8169" t="s">
        <v>4</v>
      </c>
      <c r="C8169" t="s">
        <v>92</v>
      </c>
      <c r="D8169" s="29">
        <v>45790</v>
      </c>
      <c r="E8169" s="184" t="str">
        <f t="shared" si="514"/>
        <v/>
      </c>
      <c r="F8169" s="184" t="str">
        <f t="shared" si="515"/>
        <v/>
      </c>
      <c r="G8169" s="184" t="str">
        <f t="shared" si="516"/>
        <v/>
      </c>
      <c r="H8169" s="184" t="str">
        <f t="shared" si="517"/>
        <v/>
      </c>
      <c r="L8169">
        <v>175.54358667464592</v>
      </c>
      <c r="R8169">
        <v>997.40674200000001</v>
      </c>
      <c r="S8169" t="s">
        <v>201</v>
      </c>
      <c r="T8169" s="221">
        <v>45444.313194444447</v>
      </c>
    </row>
    <row r="8170" spans="1:20" x14ac:dyDescent="0.35">
      <c r="A8170" t="s">
        <v>114</v>
      </c>
      <c r="B8170" t="s">
        <v>4</v>
      </c>
      <c r="C8170" t="s">
        <v>92</v>
      </c>
      <c r="D8170" s="29">
        <v>45791</v>
      </c>
      <c r="E8170" s="184" t="str">
        <f t="shared" si="514"/>
        <v/>
      </c>
      <c r="F8170" s="184" t="str">
        <f t="shared" si="515"/>
        <v/>
      </c>
      <c r="G8170" s="184" t="str">
        <f t="shared" si="516"/>
        <v/>
      </c>
      <c r="H8170" s="184" t="str">
        <f t="shared" si="517"/>
        <v/>
      </c>
      <c r="L8170">
        <v>175.54358667464592</v>
      </c>
      <c r="R8170">
        <v>997.40674200000001</v>
      </c>
      <c r="S8170" t="s">
        <v>201</v>
      </c>
      <c r="T8170" s="221">
        <v>45444.313194444447</v>
      </c>
    </row>
    <row r="8171" spans="1:20" x14ac:dyDescent="0.35">
      <c r="A8171" t="s">
        <v>114</v>
      </c>
      <c r="B8171" t="s">
        <v>4</v>
      </c>
      <c r="C8171" t="s">
        <v>92</v>
      </c>
      <c r="D8171" s="29">
        <v>45792</v>
      </c>
      <c r="E8171" s="184" t="str">
        <f t="shared" si="514"/>
        <v/>
      </c>
      <c r="F8171" s="184" t="str">
        <f t="shared" si="515"/>
        <v/>
      </c>
      <c r="G8171" s="184" t="str">
        <f t="shared" si="516"/>
        <v/>
      </c>
      <c r="H8171" s="184" t="str">
        <f t="shared" si="517"/>
        <v/>
      </c>
      <c r="L8171">
        <v>175.54358667464592</v>
      </c>
      <c r="R8171">
        <v>997.40674200000001</v>
      </c>
      <c r="S8171" t="s">
        <v>201</v>
      </c>
      <c r="T8171" s="221">
        <v>45444.313194444447</v>
      </c>
    </row>
    <row r="8172" spans="1:20" x14ac:dyDescent="0.35">
      <c r="A8172" t="s">
        <v>114</v>
      </c>
      <c r="B8172" t="s">
        <v>4</v>
      </c>
      <c r="C8172" t="s">
        <v>92</v>
      </c>
      <c r="D8172" s="29">
        <v>45793</v>
      </c>
      <c r="E8172" s="184" t="str">
        <f t="shared" si="514"/>
        <v/>
      </c>
      <c r="F8172" s="184" t="str">
        <f t="shared" si="515"/>
        <v/>
      </c>
      <c r="G8172" s="184" t="str">
        <f t="shared" si="516"/>
        <v/>
      </c>
      <c r="H8172" s="184" t="str">
        <f t="shared" si="517"/>
        <v/>
      </c>
      <c r="L8172">
        <v>175.54358667464592</v>
      </c>
      <c r="R8172">
        <v>997.40674200000001</v>
      </c>
      <c r="S8172" t="s">
        <v>201</v>
      </c>
      <c r="T8172" s="221">
        <v>45444.313194444447</v>
      </c>
    </row>
    <row r="8173" spans="1:20" x14ac:dyDescent="0.35">
      <c r="A8173" t="s">
        <v>114</v>
      </c>
      <c r="B8173" t="s">
        <v>4</v>
      </c>
      <c r="C8173" t="s">
        <v>92</v>
      </c>
      <c r="D8173" s="29">
        <v>45794</v>
      </c>
      <c r="E8173" s="184" t="str">
        <f t="shared" si="514"/>
        <v/>
      </c>
      <c r="F8173" s="184" t="str">
        <f t="shared" si="515"/>
        <v/>
      </c>
      <c r="G8173" s="184" t="str">
        <f t="shared" si="516"/>
        <v/>
      </c>
      <c r="H8173" s="184" t="str">
        <f t="shared" si="517"/>
        <v/>
      </c>
      <c r="L8173">
        <v>175.54358667464592</v>
      </c>
      <c r="R8173">
        <v>997.40674200000001</v>
      </c>
      <c r="S8173" t="s">
        <v>201</v>
      </c>
      <c r="T8173" s="221">
        <v>45444.313194444447</v>
      </c>
    </row>
    <row r="8174" spans="1:20" x14ac:dyDescent="0.35">
      <c r="A8174" t="s">
        <v>114</v>
      </c>
      <c r="B8174" t="s">
        <v>4</v>
      </c>
      <c r="C8174" t="s">
        <v>92</v>
      </c>
      <c r="D8174" s="29">
        <v>45795</v>
      </c>
      <c r="E8174" s="184" t="str">
        <f t="shared" si="514"/>
        <v/>
      </c>
      <c r="F8174" s="184" t="str">
        <f t="shared" si="515"/>
        <v/>
      </c>
      <c r="G8174" s="184" t="str">
        <f t="shared" si="516"/>
        <v/>
      </c>
      <c r="H8174" s="184" t="str">
        <f t="shared" si="517"/>
        <v/>
      </c>
      <c r="L8174">
        <v>175.54358667464592</v>
      </c>
      <c r="R8174">
        <v>997.40674200000001</v>
      </c>
      <c r="S8174" t="s">
        <v>201</v>
      </c>
      <c r="T8174" s="221">
        <v>45444.313194444447</v>
      </c>
    </row>
    <row r="8175" spans="1:20" x14ac:dyDescent="0.35">
      <c r="A8175" t="s">
        <v>114</v>
      </c>
      <c r="B8175" t="s">
        <v>4</v>
      </c>
      <c r="C8175" t="s">
        <v>92</v>
      </c>
      <c r="D8175" s="29">
        <v>45796</v>
      </c>
      <c r="E8175" s="184" t="str">
        <f t="shared" si="514"/>
        <v/>
      </c>
      <c r="F8175" s="184" t="str">
        <f t="shared" si="515"/>
        <v/>
      </c>
      <c r="G8175" s="184" t="str">
        <f t="shared" si="516"/>
        <v/>
      </c>
      <c r="H8175" s="184" t="str">
        <f t="shared" si="517"/>
        <v/>
      </c>
      <c r="L8175">
        <v>175.54358667464592</v>
      </c>
      <c r="R8175">
        <v>997.40674200000001</v>
      </c>
      <c r="S8175" t="s">
        <v>201</v>
      </c>
      <c r="T8175" s="221">
        <v>45444.313194444447</v>
      </c>
    </row>
    <row r="8176" spans="1:20" x14ac:dyDescent="0.35">
      <c r="A8176" t="s">
        <v>114</v>
      </c>
      <c r="B8176" t="s">
        <v>4</v>
      </c>
      <c r="C8176" t="s">
        <v>92</v>
      </c>
      <c r="D8176" s="29">
        <v>45797</v>
      </c>
      <c r="E8176" s="184" t="str">
        <f t="shared" si="514"/>
        <v/>
      </c>
      <c r="F8176" s="184" t="str">
        <f t="shared" si="515"/>
        <v/>
      </c>
      <c r="G8176" s="184" t="str">
        <f t="shared" si="516"/>
        <v/>
      </c>
      <c r="H8176" s="184" t="str">
        <f t="shared" si="517"/>
        <v/>
      </c>
      <c r="L8176">
        <v>175.54358667464592</v>
      </c>
      <c r="R8176">
        <v>997.40674200000001</v>
      </c>
      <c r="S8176" t="s">
        <v>201</v>
      </c>
      <c r="T8176" s="221">
        <v>45444.313194444447</v>
      </c>
    </row>
    <row r="8177" spans="1:20" x14ac:dyDescent="0.35">
      <c r="A8177" t="s">
        <v>114</v>
      </c>
      <c r="B8177" t="s">
        <v>4</v>
      </c>
      <c r="C8177" t="s">
        <v>92</v>
      </c>
      <c r="D8177" s="29">
        <v>45798</v>
      </c>
      <c r="E8177" s="184" t="str">
        <f t="shared" si="514"/>
        <v/>
      </c>
      <c r="F8177" s="184" t="str">
        <f t="shared" si="515"/>
        <v/>
      </c>
      <c r="G8177" s="184" t="str">
        <f t="shared" si="516"/>
        <v/>
      </c>
      <c r="H8177" s="184" t="str">
        <f t="shared" si="517"/>
        <v/>
      </c>
      <c r="L8177">
        <v>175.54358667464592</v>
      </c>
      <c r="R8177">
        <v>997.40674200000001</v>
      </c>
      <c r="S8177" t="s">
        <v>201</v>
      </c>
      <c r="T8177" s="221">
        <v>45444.313194444447</v>
      </c>
    </row>
    <row r="8178" spans="1:20" x14ac:dyDescent="0.35">
      <c r="A8178" t="s">
        <v>114</v>
      </c>
      <c r="B8178" t="s">
        <v>4</v>
      </c>
      <c r="C8178" t="s">
        <v>92</v>
      </c>
      <c r="D8178" s="29">
        <v>45799</v>
      </c>
      <c r="E8178" s="184" t="str">
        <f t="shared" si="514"/>
        <v/>
      </c>
      <c r="F8178" s="184" t="str">
        <f t="shared" si="515"/>
        <v/>
      </c>
      <c r="G8178" s="184" t="str">
        <f t="shared" si="516"/>
        <v/>
      </c>
      <c r="H8178" s="184" t="str">
        <f t="shared" si="517"/>
        <v/>
      </c>
      <c r="L8178">
        <v>175.54358667464592</v>
      </c>
      <c r="R8178">
        <v>997.40674200000001</v>
      </c>
      <c r="S8178" t="s">
        <v>201</v>
      </c>
      <c r="T8178" s="221">
        <v>45444.313194444447</v>
      </c>
    </row>
    <row r="8179" spans="1:20" x14ac:dyDescent="0.35">
      <c r="A8179" t="s">
        <v>114</v>
      </c>
      <c r="B8179" t="s">
        <v>4</v>
      </c>
      <c r="C8179" t="s">
        <v>92</v>
      </c>
      <c r="D8179" s="29">
        <v>45800</v>
      </c>
      <c r="E8179" s="184" t="str">
        <f t="shared" si="514"/>
        <v/>
      </c>
      <c r="F8179" s="184" t="str">
        <f t="shared" si="515"/>
        <v/>
      </c>
      <c r="G8179" s="184" t="str">
        <f t="shared" si="516"/>
        <v/>
      </c>
      <c r="H8179" s="184" t="str">
        <f t="shared" si="517"/>
        <v/>
      </c>
      <c r="L8179">
        <v>175.54358667464592</v>
      </c>
      <c r="R8179">
        <v>997.40674200000001</v>
      </c>
      <c r="S8179" t="s">
        <v>201</v>
      </c>
      <c r="T8179" s="221">
        <v>45444.313194444447</v>
      </c>
    </row>
    <row r="8180" spans="1:20" x14ac:dyDescent="0.35">
      <c r="A8180" t="s">
        <v>114</v>
      </c>
      <c r="B8180" t="s">
        <v>4</v>
      </c>
      <c r="C8180" t="s">
        <v>92</v>
      </c>
      <c r="D8180" s="29">
        <v>45801</v>
      </c>
      <c r="E8180" s="184" t="str">
        <f t="shared" si="514"/>
        <v/>
      </c>
      <c r="F8180" s="184" t="str">
        <f t="shared" si="515"/>
        <v/>
      </c>
      <c r="G8180" s="184" t="str">
        <f t="shared" si="516"/>
        <v/>
      </c>
      <c r="H8180" s="184" t="str">
        <f t="shared" si="517"/>
        <v/>
      </c>
      <c r="L8180">
        <v>175.54358667464592</v>
      </c>
      <c r="R8180">
        <v>997.40674200000001</v>
      </c>
      <c r="S8180" t="s">
        <v>201</v>
      </c>
      <c r="T8180" s="221">
        <v>45444.313194444447</v>
      </c>
    </row>
    <row r="8181" spans="1:20" x14ac:dyDescent="0.35">
      <c r="A8181" t="s">
        <v>114</v>
      </c>
      <c r="B8181" t="s">
        <v>4</v>
      </c>
      <c r="C8181" t="s">
        <v>92</v>
      </c>
      <c r="D8181" s="29">
        <v>45802</v>
      </c>
      <c r="E8181" s="184" t="str">
        <f t="shared" si="514"/>
        <v/>
      </c>
      <c r="F8181" s="184" t="str">
        <f t="shared" si="515"/>
        <v/>
      </c>
      <c r="G8181" s="184" t="str">
        <f t="shared" si="516"/>
        <v/>
      </c>
      <c r="H8181" s="184" t="str">
        <f t="shared" si="517"/>
        <v/>
      </c>
      <c r="L8181">
        <v>175.54358667464592</v>
      </c>
      <c r="R8181">
        <v>997.40674200000001</v>
      </c>
      <c r="S8181" t="s">
        <v>201</v>
      </c>
      <c r="T8181" s="221">
        <v>45444.313194444447</v>
      </c>
    </row>
    <row r="8182" spans="1:20" x14ac:dyDescent="0.35">
      <c r="A8182" t="s">
        <v>114</v>
      </c>
      <c r="B8182" t="s">
        <v>4</v>
      </c>
      <c r="C8182" t="s">
        <v>92</v>
      </c>
      <c r="D8182" s="29">
        <v>45803</v>
      </c>
      <c r="E8182" s="184" t="str">
        <f t="shared" si="514"/>
        <v/>
      </c>
      <c r="F8182" s="184" t="str">
        <f t="shared" si="515"/>
        <v/>
      </c>
      <c r="G8182" s="184" t="str">
        <f t="shared" si="516"/>
        <v/>
      </c>
      <c r="H8182" s="184" t="str">
        <f t="shared" si="517"/>
        <v/>
      </c>
      <c r="L8182">
        <v>175.54358667464592</v>
      </c>
      <c r="R8182">
        <v>997.40674200000001</v>
      </c>
      <c r="S8182" t="s">
        <v>201</v>
      </c>
      <c r="T8182" s="221">
        <v>45444.313194444447</v>
      </c>
    </row>
    <row r="8183" spans="1:20" x14ac:dyDescent="0.35">
      <c r="A8183" t="s">
        <v>114</v>
      </c>
      <c r="B8183" t="s">
        <v>4</v>
      </c>
      <c r="C8183" t="s">
        <v>92</v>
      </c>
      <c r="D8183" s="29">
        <v>45804</v>
      </c>
      <c r="E8183" s="184" t="str">
        <f t="shared" si="514"/>
        <v/>
      </c>
      <c r="F8183" s="184" t="str">
        <f t="shared" si="515"/>
        <v/>
      </c>
      <c r="G8183" s="184" t="str">
        <f t="shared" si="516"/>
        <v/>
      </c>
      <c r="H8183" s="184" t="str">
        <f t="shared" si="517"/>
        <v/>
      </c>
      <c r="L8183">
        <v>175.54358667464592</v>
      </c>
      <c r="R8183">
        <v>997.40674200000001</v>
      </c>
      <c r="S8183" t="s">
        <v>201</v>
      </c>
      <c r="T8183" s="221">
        <v>45444.313194444447</v>
      </c>
    </row>
    <row r="8184" spans="1:20" x14ac:dyDescent="0.35">
      <c r="A8184" t="s">
        <v>114</v>
      </c>
      <c r="B8184" t="s">
        <v>4</v>
      </c>
      <c r="C8184" t="s">
        <v>92</v>
      </c>
      <c r="D8184" s="29">
        <v>45805</v>
      </c>
      <c r="E8184" s="184" t="str">
        <f t="shared" si="514"/>
        <v/>
      </c>
      <c r="F8184" s="184" t="str">
        <f t="shared" si="515"/>
        <v/>
      </c>
      <c r="G8184" s="184" t="str">
        <f t="shared" si="516"/>
        <v/>
      </c>
      <c r="H8184" s="184" t="str">
        <f t="shared" si="517"/>
        <v/>
      </c>
      <c r="L8184">
        <v>175.54358667464592</v>
      </c>
      <c r="R8184">
        <v>997.40674200000001</v>
      </c>
      <c r="S8184" t="s">
        <v>201</v>
      </c>
      <c r="T8184" s="221">
        <v>45444.313194444447</v>
      </c>
    </row>
    <row r="8185" spans="1:20" x14ac:dyDescent="0.35">
      <c r="A8185" t="s">
        <v>114</v>
      </c>
      <c r="B8185" t="s">
        <v>4</v>
      </c>
      <c r="C8185" t="s">
        <v>92</v>
      </c>
      <c r="D8185" s="29">
        <v>45806</v>
      </c>
      <c r="E8185" s="184" t="str">
        <f t="shared" si="514"/>
        <v/>
      </c>
      <c r="F8185" s="184" t="str">
        <f t="shared" si="515"/>
        <v/>
      </c>
      <c r="G8185" s="184" t="str">
        <f t="shared" si="516"/>
        <v/>
      </c>
      <c r="H8185" s="184" t="str">
        <f t="shared" si="517"/>
        <v/>
      </c>
      <c r="L8185">
        <v>175.54358667464592</v>
      </c>
      <c r="R8185">
        <v>997.40674200000001</v>
      </c>
      <c r="S8185" t="s">
        <v>201</v>
      </c>
      <c r="T8185" s="221">
        <v>45444.313194444447</v>
      </c>
    </row>
    <row r="8186" spans="1:20" x14ac:dyDescent="0.35">
      <c r="A8186" t="s">
        <v>114</v>
      </c>
      <c r="B8186" t="s">
        <v>4</v>
      </c>
      <c r="C8186" t="s">
        <v>92</v>
      </c>
      <c r="D8186" s="29">
        <v>45807</v>
      </c>
      <c r="E8186" s="184" t="str">
        <f t="shared" si="514"/>
        <v/>
      </c>
      <c r="F8186" s="184" t="str">
        <f t="shared" si="515"/>
        <v/>
      </c>
      <c r="G8186" s="184" t="str">
        <f t="shared" si="516"/>
        <v/>
      </c>
      <c r="H8186" s="184" t="str">
        <f t="shared" si="517"/>
        <v/>
      </c>
      <c r="L8186">
        <v>175.54358667464592</v>
      </c>
      <c r="R8186">
        <v>997.40674200000001</v>
      </c>
      <c r="S8186" t="s">
        <v>201</v>
      </c>
      <c r="T8186" s="221">
        <v>45444.313194444447</v>
      </c>
    </row>
    <row r="8187" spans="1:20" x14ac:dyDescent="0.35">
      <c r="A8187" t="s">
        <v>114</v>
      </c>
      <c r="B8187" t="s">
        <v>4</v>
      </c>
      <c r="C8187" t="s">
        <v>92</v>
      </c>
      <c r="D8187" s="29">
        <v>45808</v>
      </c>
      <c r="E8187" s="184" t="str">
        <f t="shared" si="514"/>
        <v/>
      </c>
      <c r="F8187" s="184" t="str">
        <f t="shared" si="515"/>
        <v/>
      </c>
      <c r="G8187" s="184" t="str">
        <f t="shared" si="516"/>
        <v/>
      </c>
      <c r="H8187" s="184" t="str">
        <f t="shared" si="517"/>
        <v/>
      </c>
      <c r="L8187">
        <v>175.54358667464592</v>
      </c>
      <c r="R8187">
        <v>997.40674200000001</v>
      </c>
      <c r="S8187" t="s">
        <v>201</v>
      </c>
      <c r="T8187" s="221">
        <v>45444.313194444447</v>
      </c>
    </row>
    <row r="8188" spans="1:20" x14ac:dyDescent="0.35">
      <c r="A8188" t="s">
        <v>114</v>
      </c>
      <c r="B8188" t="s">
        <v>4</v>
      </c>
      <c r="C8188" t="s">
        <v>92</v>
      </c>
      <c r="D8188" s="29">
        <v>45809</v>
      </c>
      <c r="E8188" s="184" t="str">
        <f t="shared" si="514"/>
        <v/>
      </c>
      <c r="F8188" s="184" t="str">
        <f t="shared" si="515"/>
        <v/>
      </c>
      <c r="G8188" s="184" t="str">
        <f t="shared" si="516"/>
        <v/>
      </c>
      <c r="H8188" s="184" t="str">
        <f t="shared" si="517"/>
        <v/>
      </c>
      <c r="L8188">
        <v>175.54358667464592</v>
      </c>
      <c r="R8188">
        <v>997.40674200000001</v>
      </c>
      <c r="S8188" t="s">
        <v>201</v>
      </c>
      <c r="T8188" s="221">
        <v>45474.313194444447</v>
      </c>
    </row>
    <row r="8189" spans="1:20" x14ac:dyDescent="0.35">
      <c r="A8189" t="s">
        <v>114</v>
      </c>
      <c r="B8189" t="s">
        <v>4</v>
      </c>
      <c r="C8189" t="s">
        <v>92</v>
      </c>
      <c r="D8189" s="29">
        <v>45810</v>
      </c>
      <c r="E8189" s="184" t="str">
        <f t="shared" si="514"/>
        <v/>
      </c>
      <c r="F8189" s="184" t="str">
        <f t="shared" si="515"/>
        <v/>
      </c>
      <c r="G8189" s="184" t="str">
        <f t="shared" si="516"/>
        <v/>
      </c>
      <c r="H8189" s="184" t="str">
        <f t="shared" si="517"/>
        <v/>
      </c>
      <c r="L8189">
        <v>175.54358667464592</v>
      </c>
      <c r="R8189">
        <v>997.40674200000001</v>
      </c>
      <c r="S8189" t="s">
        <v>201</v>
      </c>
      <c r="T8189" s="221">
        <v>45474.313194444447</v>
      </c>
    </row>
    <row r="8190" spans="1:20" x14ac:dyDescent="0.35">
      <c r="A8190" t="s">
        <v>114</v>
      </c>
      <c r="B8190" t="s">
        <v>4</v>
      </c>
      <c r="C8190" t="s">
        <v>92</v>
      </c>
      <c r="D8190" s="29">
        <v>45811</v>
      </c>
      <c r="E8190" s="184" t="str">
        <f t="shared" si="514"/>
        <v/>
      </c>
      <c r="F8190" s="184" t="str">
        <f t="shared" si="515"/>
        <v/>
      </c>
      <c r="G8190" s="184" t="str">
        <f t="shared" si="516"/>
        <v/>
      </c>
      <c r="H8190" s="184" t="str">
        <f t="shared" si="517"/>
        <v/>
      </c>
      <c r="L8190">
        <v>175.54358667464592</v>
      </c>
      <c r="R8190">
        <v>997.40674200000001</v>
      </c>
      <c r="S8190" t="s">
        <v>201</v>
      </c>
      <c r="T8190" s="221">
        <v>45474.313194444447</v>
      </c>
    </row>
    <row r="8191" spans="1:20" x14ac:dyDescent="0.35">
      <c r="A8191" t="s">
        <v>114</v>
      </c>
      <c r="B8191" t="s">
        <v>4</v>
      </c>
      <c r="C8191" t="s">
        <v>92</v>
      </c>
      <c r="D8191" s="29">
        <v>45812</v>
      </c>
      <c r="E8191" s="184" t="str">
        <f t="shared" si="514"/>
        <v/>
      </c>
      <c r="F8191" s="184" t="str">
        <f t="shared" si="515"/>
        <v/>
      </c>
      <c r="G8191" s="184" t="str">
        <f t="shared" si="516"/>
        <v/>
      </c>
      <c r="H8191" s="184" t="str">
        <f t="shared" si="517"/>
        <v/>
      </c>
      <c r="L8191">
        <v>175.54358667464592</v>
      </c>
      <c r="R8191">
        <v>997.40674200000001</v>
      </c>
      <c r="S8191" t="s">
        <v>201</v>
      </c>
      <c r="T8191" s="221">
        <v>45474.313194444447</v>
      </c>
    </row>
    <row r="8192" spans="1:20" x14ac:dyDescent="0.35">
      <c r="A8192" t="s">
        <v>114</v>
      </c>
      <c r="B8192" t="s">
        <v>4</v>
      </c>
      <c r="C8192" t="s">
        <v>92</v>
      </c>
      <c r="D8192" s="29">
        <v>45813</v>
      </c>
      <c r="E8192" s="184" t="str">
        <f t="shared" si="514"/>
        <v/>
      </c>
      <c r="F8192" s="184" t="str">
        <f t="shared" si="515"/>
        <v/>
      </c>
      <c r="G8192" s="184" t="str">
        <f t="shared" si="516"/>
        <v/>
      </c>
      <c r="H8192" s="184" t="str">
        <f t="shared" si="517"/>
        <v/>
      </c>
      <c r="L8192">
        <v>175.54358667464592</v>
      </c>
      <c r="R8192">
        <v>997.40674200000001</v>
      </c>
      <c r="S8192" t="s">
        <v>201</v>
      </c>
      <c r="T8192" s="221">
        <v>45474.313194444447</v>
      </c>
    </row>
    <row r="8193" spans="1:20" x14ac:dyDescent="0.35">
      <c r="A8193" t="s">
        <v>114</v>
      </c>
      <c r="B8193" t="s">
        <v>4</v>
      </c>
      <c r="C8193" t="s">
        <v>92</v>
      </c>
      <c r="D8193" s="29">
        <v>45814</v>
      </c>
      <c r="E8193" s="184" t="str">
        <f t="shared" si="514"/>
        <v/>
      </c>
      <c r="F8193" s="184" t="str">
        <f t="shared" si="515"/>
        <v/>
      </c>
      <c r="G8193" s="184" t="str">
        <f t="shared" si="516"/>
        <v/>
      </c>
      <c r="H8193" s="184" t="str">
        <f t="shared" si="517"/>
        <v/>
      </c>
      <c r="L8193">
        <v>175.54358667464592</v>
      </c>
      <c r="R8193">
        <v>997.40674200000001</v>
      </c>
      <c r="S8193" t="s">
        <v>201</v>
      </c>
      <c r="T8193" s="221">
        <v>45474.313194444447</v>
      </c>
    </row>
    <row r="8194" spans="1:20" x14ac:dyDescent="0.35">
      <c r="A8194" t="s">
        <v>114</v>
      </c>
      <c r="B8194" t="s">
        <v>4</v>
      </c>
      <c r="C8194" t="s">
        <v>92</v>
      </c>
      <c r="D8194" s="29">
        <v>45815</v>
      </c>
      <c r="E8194" s="184" t="str">
        <f t="shared" si="514"/>
        <v/>
      </c>
      <c r="F8194" s="184" t="str">
        <f t="shared" si="515"/>
        <v/>
      </c>
      <c r="G8194" s="184" t="str">
        <f t="shared" si="516"/>
        <v/>
      </c>
      <c r="H8194" s="184" t="str">
        <f t="shared" si="517"/>
        <v/>
      </c>
      <c r="L8194">
        <v>175.54358667464592</v>
      </c>
      <c r="R8194">
        <v>997.40674200000001</v>
      </c>
      <c r="S8194" t="s">
        <v>201</v>
      </c>
      <c r="T8194" s="221">
        <v>45474.313194444447</v>
      </c>
    </row>
    <row r="8195" spans="1:20" x14ac:dyDescent="0.35">
      <c r="A8195" t="s">
        <v>114</v>
      </c>
      <c r="B8195" t="s">
        <v>4</v>
      </c>
      <c r="C8195" t="s">
        <v>92</v>
      </c>
      <c r="D8195" s="29">
        <v>45816</v>
      </c>
      <c r="E8195" s="184" t="str">
        <f t="shared" si="514"/>
        <v/>
      </c>
      <c r="F8195" s="184" t="str">
        <f t="shared" si="515"/>
        <v/>
      </c>
      <c r="G8195" s="184" t="str">
        <f t="shared" si="516"/>
        <v/>
      </c>
      <c r="H8195" s="184" t="str">
        <f t="shared" si="517"/>
        <v/>
      </c>
      <c r="L8195">
        <v>175.54358667464592</v>
      </c>
      <c r="R8195">
        <v>997.40674200000001</v>
      </c>
      <c r="S8195" t="s">
        <v>201</v>
      </c>
      <c r="T8195" s="221">
        <v>45474.313194444447</v>
      </c>
    </row>
    <row r="8196" spans="1:20" x14ac:dyDescent="0.35">
      <c r="A8196" t="s">
        <v>114</v>
      </c>
      <c r="B8196" t="s">
        <v>4</v>
      </c>
      <c r="C8196" t="s">
        <v>92</v>
      </c>
      <c r="D8196" s="29">
        <v>45817</v>
      </c>
      <c r="E8196" s="184" t="str">
        <f t="shared" si="514"/>
        <v/>
      </c>
      <c r="F8196" s="184" t="str">
        <f t="shared" si="515"/>
        <v/>
      </c>
      <c r="G8196" s="184" t="str">
        <f t="shared" si="516"/>
        <v/>
      </c>
      <c r="H8196" s="184" t="str">
        <f t="shared" si="517"/>
        <v/>
      </c>
      <c r="L8196">
        <v>175.54358667464592</v>
      </c>
      <c r="R8196">
        <v>997.40674200000001</v>
      </c>
      <c r="S8196" t="s">
        <v>201</v>
      </c>
      <c r="T8196" s="221">
        <v>45474.313194444447</v>
      </c>
    </row>
    <row r="8197" spans="1:20" x14ac:dyDescent="0.35">
      <c r="A8197" t="s">
        <v>114</v>
      </c>
      <c r="B8197" t="s">
        <v>4</v>
      </c>
      <c r="C8197" t="s">
        <v>92</v>
      </c>
      <c r="D8197" s="29">
        <v>45818</v>
      </c>
      <c r="E8197" s="184" t="str">
        <f t="shared" si="514"/>
        <v/>
      </c>
      <c r="F8197" s="184" t="str">
        <f t="shared" si="515"/>
        <v/>
      </c>
      <c r="G8197" s="184" t="str">
        <f t="shared" si="516"/>
        <v/>
      </c>
      <c r="H8197" s="184" t="str">
        <f t="shared" si="517"/>
        <v/>
      </c>
      <c r="L8197">
        <v>175.54358667464592</v>
      </c>
      <c r="R8197">
        <v>997.40674200000001</v>
      </c>
      <c r="S8197" t="s">
        <v>201</v>
      </c>
      <c r="T8197" s="221">
        <v>45474.313194444447</v>
      </c>
    </row>
    <row r="8198" spans="1:20" x14ac:dyDescent="0.35">
      <c r="A8198" t="s">
        <v>114</v>
      </c>
      <c r="B8198" t="s">
        <v>4</v>
      </c>
      <c r="C8198" t="s">
        <v>92</v>
      </c>
      <c r="D8198" s="29">
        <v>45819</v>
      </c>
      <c r="E8198" s="184" t="str">
        <f t="shared" si="514"/>
        <v/>
      </c>
      <c r="F8198" s="184" t="str">
        <f t="shared" si="515"/>
        <v/>
      </c>
      <c r="G8198" s="184" t="str">
        <f t="shared" si="516"/>
        <v/>
      </c>
      <c r="H8198" s="184" t="str">
        <f t="shared" si="517"/>
        <v/>
      </c>
      <c r="L8198">
        <v>175.54358667464592</v>
      </c>
      <c r="R8198">
        <v>997.40674200000001</v>
      </c>
      <c r="S8198" t="s">
        <v>201</v>
      </c>
      <c r="T8198" s="221">
        <v>45474.313194444447</v>
      </c>
    </row>
    <row r="8199" spans="1:20" x14ac:dyDescent="0.35">
      <c r="A8199" t="s">
        <v>114</v>
      </c>
      <c r="B8199" t="s">
        <v>4</v>
      </c>
      <c r="C8199" t="s">
        <v>92</v>
      </c>
      <c r="D8199" s="29">
        <v>45820</v>
      </c>
      <c r="E8199" s="184" t="str">
        <f t="shared" si="514"/>
        <v/>
      </c>
      <c r="F8199" s="184" t="str">
        <f t="shared" si="515"/>
        <v/>
      </c>
      <c r="G8199" s="184" t="str">
        <f t="shared" si="516"/>
        <v/>
      </c>
      <c r="H8199" s="184" t="str">
        <f t="shared" si="517"/>
        <v/>
      </c>
      <c r="L8199">
        <v>175.54358667464592</v>
      </c>
      <c r="R8199">
        <v>997.40674200000001</v>
      </c>
      <c r="S8199" t="s">
        <v>201</v>
      </c>
      <c r="T8199" s="221">
        <v>45474.313194444447</v>
      </c>
    </row>
    <row r="8200" spans="1:20" x14ac:dyDescent="0.35">
      <c r="A8200" t="s">
        <v>114</v>
      </c>
      <c r="B8200" t="s">
        <v>4</v>
      </c>
      <c r="C8200" t="s">
        <v>92</v>
      </c>
      <c r="D8200" s="29">
        <v>45821</v>
      </c>
      <c r="E8200" s="184" t="str">
        <f t="shared" ref="E8200:E8263" si="518">IF(J8200="","",IF(L8200=0,0,IF(1-(J8200/L8200)&lt;0,"",1-(J8200/L8200))))</f>
        <v/>
      </c>
      <c r="F8200" s="184" t="str">
        <f t="shared" ref="F8200:F8263" si="519">IF(K8200="","",IF(L8200=0,0,IF(1-(K8200/L8200)&lt;0,"",1-(K8200/L8200))))</f>
        <v/>
      </c>
      <c r="G8200" s="184" t="str">
        <f t="shared" ref="G8200:G8263" si="520">IF(J8200="","",IF(1-(J8200/R8200)&lt;0,"",1-(J8200/R8200)))</f>
        <v/>
      </c>
      <c r="H8200" s="184" t="str">
        <f t="shared" ref="H8200:H8263" si="521">IF(K8200="","",IF(1-(K8200/R8200)&lt;0,"",1-(K8200/R8200)))</f>
        <v/>
      </c>
      <c r="L8200">
        <v>175.54358667464592</v>
      </c>
      <c r="R8200">
        <v>997.40674200000001</v>
      </c>
      <c r="S8200" t="s">
        <v>201</v>
      </c>
      <c r="T8200" s="221">
        <v>45474.313194444447</v>
      </c>
    </row>
    <row r="8201" spans="1:20" x14ac:dyDescent="0.35">
      <c r="A8201" t="s">
        <v>114</v>
      </c>
      <c r="B8201" t="s">
        <v>4</v>
      </c>
      <c r="C8201" t="s">
        <v>92</v>
      </c>
      <c r="D8201" s="29">
        <v>45822</v>
      </c>
      <c r="E8201" s="184" t="str">
        <f t="shared" si="518"/>
        <v/>
      </c>
      <c r="F8201" s="184" t="str">
        <f t="shared" si="519"/>
        <v/>
      </c>
      <c r="G8201" s="184" t="str">
        <f t="shared" si="520"/>
        <v/>
      </c>
      <c r="H8201" s="184" t="str">
        <f t="shared" si="521"/>
        <v/>
      </c>
      <c r="L8201">
        <v>175.54358667464592</v>
      </c>
      <c r="R8201">
        <v>997.40674200000001</v>
      </c>
      <c r="S8201" t="s">
        <v>201</v>
      </c>
      <c r="T8201" s="221">
        <v>45474.313194444447</v>
      </c>
    </row>
    <row r="8202" spans="1:20" x14ac:dyDescent="0.35">
      <c r="A8202" t="s">
        <v>114</v>
      </c>
      <c r="B8202" t="s">
        <v>4</v>
      </c>
      <c r="C8202" t="s">
        <v>92</v>
      </c>
      <c r="D8202" s="29">
        <v>45823</v>
      </c>
      <c r="E8202" s="184" t="str">
        <f t="shared" si="518"/>
        <v/>
      </c>
      <c r="F8202" s="184" t="str">
        <f t="shared" si="519"/>
        <v/>
      </c>
      <c r="G8202" s="184" t="str">
        <f t="shared" si="520"/>
        <v/>
      </c>
      <c r="H8202" s="184" t="str">
        <f t="shared" si="521"/>
        <v/>
      </c>
      <c r="L8202">
        <v>175.54358667464592</v>
      </c>
      <c r="R8202">
        <v>997.40674200000001</v>
      </c>
      <c r="S8202" t="s">
        <v>201</v>
      </c>
      <c r="T8202" s="221">
        <v>45474.313194444447</v>
      </c>
    </row>
    <row r="8203" spans="1:20" x14ac:dyDescent="0.35">
      <c r="A8203" t="s">
        <v>114</v>
      </c>
      <c r="B8203" t="s">
        <v>4</v>
      </c>
      <c r="C8203" t="s">
        <v>92</v>
      </c>
      <c r="D8203" s="29">
        <v>45824</v>
      </c>
      <c r="E8203" s="184" t="str">
        <f t="shared" si="518"/>
        <v/>
      </c>
      <c r="F8203" s="184" t="str">
        <f t="shared" si="519"/>
        <v/>
      </c>
      <c r="G8203" s="184" t="str">
        <f t="shared" si="520"/>
        <v/>
      </c>
      <c r="H8203" s="184" t="str">
        <f t="shared" si="521"/>
        <v/>
      </c>
      <c r="L8203">
        <v>175.54358667464592</v>
      </c>
      <c r="R8203">
        <v>997.40674200000001</v>
      </c>
      <c r="S8203" t="s">
        <v>201</v>
      </c>
      <c r="T8203" s="221">
        <v>45474.313194444447</v>
      </c>
    </row>
    <row r="8204" spans="1:20" x14ac:dyDescent="0.35">
      <c r="A8204" t="s">
        <v>114</v>
      </c>
      <c r="B8204" t="s">
        <v>4</v>
      </c>
      <c r="C8204" t="s">
        <v>92</v>
      </c>
      <c r="D8204" s="29">
        <v>45825</v>
      </c>
      <c r="E8204" s="184" t="str">
        <f t="shared" si="518"/>
        <v/>
      </c>
      <c r="F8204" s="184" t="str">
        <f t="shared" si="519"/>
        <v/>
      </c>
      <c r="G8204" s="184" t="str">
        <f t="shared" si="520"/>
        <v/>
      </c>
      <c r="H8204" s="184" t="str">
        <f t="shared" si="521"/>
        <v/>
      </c>
      <c r="L8204">
        <v>175.54358667464592</v>
      </c>
      <c r="R8204">
        <v>997.40674200000001</v>
      </c>
      <c r="S8204" t="s">
        <v>201</v>
      </c>
      <c r="T8204" s="221">
        <v>45474.313194444447</v>
      </c>
    </row>
    <row r="8205" spans="1:20" x14ac:dyDescent="0.35">
      <c r="A8205" t="s">
        <v>114</v>
      </c>
      <c r="B8205" t="s">
        <v>4</v>
      </c>
      <c r="C8205" t="s">
        <v>92</v>
      </c>
      <c r="D8205" s="29">
        <v>45826</v>
      </c>
      <c r="E8205" s="184" t="str">
        <f t="shared" si="518"/>
        <v/>
      </c>
      <c r="F8205" s="184" t="str">
        <f t="shared" si="519"/>
        <v/>
      </c>
      <c r="G8205" s="184" t="str">
        <f t="shared" si="520"/>
        <v/>
      </c>
      <c r="H8205" s="184" t="str">
        <f t="shared" si="521"/>
        <v/>
      </c>
      <c r="L8205">
        <v>175.54358667464592</v>
      </c>
      <c r="R8205">
        <v>997.40674200000001</v>
      </c>
      <c r="S8205" t="s">
        <v>201</v>
      </c>
      <c r="T8205" s="221">
        <v>45474.313194444447</v>
      </c>
    </row>
    <row r="8206" spans="1:20" x14ac:dyDescent="0.35">
      <c r="A8206" t="s">
        <v>114</v>
      </c>
      <c r="B8206" t="s">
        <v>4</v>
      </c>
      <c r="C8206" t="s">
        <v>92</v>
      </c>
      <c r="D8206" s="29">
        <v>45827</v>
      </c>
      <c r="E8206" s="184" t="str">
        <f t="shared" si="518"/>
        <v/>
      </c>
      <c r="F8206" s="184" t="str">
        <f t="shared" si="519"/>
        <v/>
      </c>
      <c r="G8206" s="184" t="str">
        <f t="shared" si="520"/>
        <v/>
      </c>
      <c r="H8206" s="184" t="str">
        <f t="shared" si="521"/>
        <v/>
      </c>
      <c r="L8206">
        <v>175.54358667464592</v>
      </c>
      <c r="R8206">
        <v>997.40674200000001</v>
      </c>
      <c r="S8206" t="s">
        <v>201</v>
      </c>
      <c r="T8206" s="221">
        <v>45474.313194444447</v>
      </c>
    </row>
    <row r="8207" spans="1:20" x14ac:dyDescent="0.35">
      <c r="A8207" t="s">
        <v>114</v>
      </c>
      <c r="B8207" t="s">
        <v>4</v>
      </c>
      <c r="C8207" t="s">
        <v>92</v>
      </c>
      <c r="D8207" s="29">
        <v>45828</v>
      </c>
      <c r="E8207" s="184" t="str">
        <f t="shared" si="518"/>
        <v/>
      </c>
      <c r="F8207" s="184" t="str">
        <f t="shared" si="519"/>
        <v/>
      </c>
      <c r="G8207" s="184" t="str">
        <f t="shared" si="520"/>
        <v/>
      </c>
      <c r="H8207" s="184" t="str">
        <f t="shared" si="521"/>
        <v/>
      </c>
      <c r="L8207">
        <v>175.54358667464592</v>
      </c>
      <c r="R8207">
        <v>997.40674200000001</v>
      </c>
      <c r="S8207" t="s">
        <v>201</v>
      </c>
      <c r="T8207" s="221">
        <v>45474.313194444447</v>
      </c>
    </row>
    <row r="8208" spans="1:20" x14ac:dyDescent="0.35">
      <c r="A8208" t="s">
        <v>114</v>
      </c>
      <c r="B8208" t="s">
        <v>4</v>
      </c>
      <c r="C8208" t="s">
        <v>92</v>
      </c>
      <c r="D8208" s="29">
        <v>45829</v>
      </c>
      <c r="E8208" s="184" t="str">
        <f t="shared" si="518"/>
        <v/>
      </c>
      <c r="F8208" s="184" t="str">
        <f t="shared" si="519"/>
        <v/>
      </c>
      <c r="G8208" s="184" t="str">
        <f t="shared" si="520"/>
        <v/>
      </c>
      <c r="H8208" s="184" t="str">
        <f t="shared" si="521"/>
        <v/>
      </c>
      <c r="L8208">
        <v>175.54358667464592</v>
      </c>
      <c r="R8208">
        <v>997.40674200000001</v>
      </c>
      <c r="S8208" t="s">
        <v>201</v>
      </c>
      <c r="T8208" s="221">
        <v>45474.313194444447</v>
      </c>
    </row>
    <row r="8209" spans="1:20" x14ac:dyDescent="0.35">
      <c r="A8209" t="s">
        <v>114</v>
      </c>
      <c r="B8209" t="s">
        <v>4</v>
      </c>
      <c r="C8209" t="s">
        <v>92</v>
      </c>
      <c r="D8209" s="29">
        <v>45830</v>
      </c>
      <c r="E8209" s="184" t="str">
        <f t="shared" si="518"/>
        <v/>
      </c>
      <c r="F8209" s="184" t="str">
        <f t="shared" si="519"/>
        <v/>
      </c>
      <c r="G8209" s="184" t="str">
        <f t="shared" si="520"/>
        <v/>
      </c>
      <c r="H8209" s="184" t="str">
        <f t="shared" si="521"/>
        <v/>
      </c>
      <c r="L8209">
        <v>175.54358667464592</v>
      </c>
      <c r="R8209">
        <v>997.40674200000001</v>
      </c>
      <c r="S8209" t="s">
        <v>201</v>
      </c>
      <c r="T8209" s="221">
        <v>45474.313194444447</v>
      </c>
    </row>
    <row r="8210" spans="1:20" x14ac:dyDescent="0.35">
      <c r="A8210" t="s">
        <v>114</v>
      </c>
      <c r="B8210" t="s">
        <v>4</v>
      </c>
      <c r="C8210" t="s">
        <v>92</v>
      </c>
      <c r="D8210" s="29">
        <v>45831</v>
      </c>
      <c r="E8210" s="184" t="str">
        <f t="shared" si="518"/>
        <v/>
      </c>
      <c r="F8210" s="184" t="str">
        <f t="shared" si="519"/>
        <v/>
      </c>
      <c r="G8210" s="184" t="str">
        <f t="shared" si="520"/>
        <v/>
      </c>
      <c r="H8210" s="184" t="str">
        <f t="shared" si="521"/>
        <v/>
      </c>
      <c r="L8210">
        <v>175.54358667464592</v>
      </c>
      <c r="R8210">
        <v>997.40674200000001</v>
      </c>
      <c r="S8210" t="s">
        <v>201</v>
      </c>
      <c r="T8210" s="221">
        <v>45474.313194444447</v>
      </c>
    </row>
    <row r="8211" spans="1:20" x14ac:dyDescent="0.35">
      <c r="A8211" t="s">
        <v>114</v>
      </c>
      <c r="B8211" t="s">
        <v>4</v>
      </c>
      <c r="C8211" t="s">
        <v>92</v>
      </c>
      <c r="D8211" s="29">
        <v>45832</v>
      </c>
      <c r="E8211" s="184" t="str">
        <f t="shared" si="518"/>
        <v/>
      </c>
      <c r="F8211" s="184" t="str">
        <f t="shared" si="519"/>
        <v/>
      </c>
      <c r="G8211" s="184" t="str">
        <f t="shared" si="520"/>
        <v/>
      </c>
      <c r="H8211" s="184" t="str">
        <f t="shared" si="521"/>
        <v/>
      </c>
      <c r="L8211">
        <v>175.54358667464592</v>
      </c>
      <c r="R8211">
        <v>997.40674200000001</v>
      </c>
      <c r="S8211" t="s">
        <v>201</v>
      </c>
      <c r="T8211" s="221">
        <v>45474.313194444447</v>
      </c>
    </row>
    <row r="8212" spans="1:20" x14ac:dyDescent="0.35">
      <c r="A8212" t="s">
        <v>114</v>
      </c>
      <c r="B8212" t="s">
        <v>4</v>
      </c>
      <c r="C8212" t="s">
        <v>92</v>
      </c>
      <c r="D8212" s="29">
        <v>45833</v>
      </c>
      <c r="E8212" s="184" t="str">
        <f t="shared" si="518"/>
        <v/>
      </c>
      <c r="F8212" s="184" t="str">
        <f t="shared" si="519"/>
        <v/>
      </c>
      <c r="G8212" s="184" t="str">
        <f t="shared" si="520"/>
        <v/>
      </c>
      <c r="H8212" s="184" t="str">
        <f t="shared" si="521"/>
        <v/>
      </c>
      <c r="L8212">
        <v>175.54358667464592</v>
      </c>
      <c r="R8212">
        <v>997.40674200000001</v>
      </c>
      <c r="S8212" t="s">
        <v>201</v>
      </c>
      <c r="T8212" s="221">
        <v>45474.313194444447</v>
      </c>
    </row>
    <row r="8213" spans="1:20" x14ac:dyDescent="0.35">
      <c r="A8213" t="s">
        <v>114</v>
      </c>
      <c r="B8213" t="s">
        <v>4</v>
      </c>
      <c r="C8213" t="s">
        <v>92</v>
      </c>
      <c r="D8213" s="29">
        <v>45834</v>
      </c>
      <c r="E8213" s="184" t="str">
        <f t="shared" si="518"/>
        <v/>
      </c>
      <c r="F8213" s="184" t="str">
        <f t="shared" si="519"/>
        <v/>
      </c>
      <c r="G8213" s="184" t="str">
        <f t="shared" si="520"/>
        <v/>
      </c>
      <c r="H8213" s="184" t="str">
        <f t="shared" si="521"/>
        <v/>
      </c>
      <c r="L8213">
        <v>175.54358667464592</v>
      </c>
      <c r="R8213">
        <v>997.40674200000001</v>
      </c>
      <c r="S8213" t="s">
        <v>201</v>
      </c>
      <c r="T8213" s="221">
        <v>45474.313194444447</v>
      </c>
    </row>
    <row r="8214" spans="1:20" x14ac:dyDescent="0.35">
      <c r="A8214" t="s">
        <v>114</v>
      </c>
      <c r="B8214" t="s">
        <v>4</v>
      </c>
      <c r="C8214" t="s">
        <v>92</v>
      </c>
      <c r="D8214" s="29">
        <v>45835</v>
      </c>
      <c r="E8214" s="184" t="str">
        <f t="shared" si="518"/>
        <v/>
      </c>
      <c r="F8214" s="184" t="str">
        <f t="shared" si="519"/>
        <v/>
      </c>
      <c r="G8214" s="184" t="str">
        <f t="shared" si="520"/>
        <v/>
      </c>
      <c r="H8214" s="184" t="str">
        <f t="shared" si="521"/>
        <v/>
      </c>
      <c r="L8214">
        <v>175.54358667464592</v>
      </c>
      <c r="R8214">
        <v>997.40674200000001</v>
      </c>
      <c r="S8214" t="s">
        <v>201</v>
      </c>
      <c r="T8214" s="221">
        <v>45474.313194444447</v>
      </c>
    </row>
    <row r="8215" spans="1:20" x14ac:dyDescent="0.35">
      <c r="A8215" t="s">
        <v>114</v>
      </c>
      <c r="B8215" t="s">
        <v>4</v>
      </c>
      <c r="C8215" t="s">
        <v>92</v>
      </c>
      <c r="D8215" s="29">
        <v>45836</v>
      </c>
      <c r="E8215" s="184" t="str">
        <f t="shared" si="518"/>
        <v/>
      </c>
      <c r="F8215" s="184" t="str">
        <f t="shared" si="519"/>
        <v/>
      </c>
      <c r="G8215" s="184" t="str">
        <f t="shared" si="520"/>
        <v/>
      </c>
      <c r="H8215" s="184" t="str">
        <f t="shared" si="521"/>
        <v/>
      </c>
      <c r="L8215">
        <v>175.54358667464592</v>
      </c>
      <c r="R8215">
        <v>997.40674200000001</v>
      </c>
      <c r="S8215" t="s">
        <v>201</v>
      </c>
      <c r="T8215" s="221">
        <v>45474.313194444447</v>
      </c>
    </row>
    <row r="8216" spans="1:20" x14ac:dyDescent="0.35">
      <c r="A8216" t="s">
        <v>114</v>
      </c>
      <c r="B8216" t="s">
        <v>4</v>
      </c>
      <c r="C8216" t="s">
        <v>92</v>
      </c>
      <c r="D8216" s="29">
        <v>45837</v>
      </c>
      <c r="E8216" s="184" t="str">
        <f t="shared" si="518"/>
        <v/>
      </c>
      <c r="F8216" s="184" t="str">
        <f t="shared" si="519"/>
        <v/>
      </c>
      <c r="G8216" s="184" t="str">
        <f t="shared" si="520"/>
        <v/>
      </c>
      <c r="H8216" s="184" t="str">
        <f t="shared" si="521"/>
        <v/>
      </c>
      <c r="L8216">
        <v>175.54358667464592</v>
      </c>
      <c r="R8216">
        <v>997.40674200000001</v>
      </c>
      <c r="S8216" t="s">
        <v>201</v>
      </c>
      <c r="T8216" s="221">
        <v>45474.313194444447</v>
      </c>
    </row>
    <row r="8217" spans="1:20" x14ac:dyDescent="0.35">
      <c r="A8217" t="s">
        <v>114</v>
      </c>
      <c r="B8217" t="s">
        <v>4</v>
      </c>
      <c r="C8217" t="s">
        <v>92</v>
      </c>
      <c r="D8217" s="29">
        <v>45838</v>
      </c>
      <c r="E8217" s="184" t="str">
        <f t="shared" si="518"/>
        <v/>
      </c>
      <c r="F8217" s="184" t="str">
        <f t="shared" si="519"/>
        <v/>
      </c>
      <c r="G8217" s="184" t="str">
        <f t="shared" si="520"/>
        <v/>
      </c>
      <c r="H8217" s="184" t="str">
        <f t="shared" si="521"/>
        <v/>
      </c>
      <c r="L8217">
        <v>175.54358667464592</v>
      </c>
      <c r="R8217">
        <v>997.40674200000001</v>
      </c>
      <c r="S8217" t="s">
        <v>201</v>
      </c>
      <c r="T8217" s="221">
        <v>45474.313194444447</v>
      </c>
    </row>
    <row r="8218" spans="1:20" x14ac:dyDescent="0.35">
      <c r="A8218" t="s">
        <v>114</v>
      </c>
      <c r="B8218" t="s">
        <v>4</v>
      </c>
      <c r="C8218" t="s">
        <v>92</v>
      </c>
      <c r="D8218" s="29">
        <v>45839</v>
      </c>
      <c r="E8218" s="184" t="str">
        <f t="shared" si="518"/>
        <v/>
      </c>
      <c r="F8218" s="184" t="str">
        <f t="shared" si="519"/>
        <v/>
      </c>
      <c r="G8218" s="184" t="str">
        <f t="shared" si="520"/>
        <v/>
      </c>
      <c r="H8218" s="184" t="str">
        <f t="shared" si="521"/>
        <v/>
      </c>
      <c r="L8218">
        <v>175.54358667464592</v>
      </c>
      <c r="R8218">
        <v>997.40674200000001</v>
      </c>
      <c r="S8218" t="s">
        <v>201</v>
      </c>
      <c r="T8218" s="221">
        <v>45505.313194444447</v>
      </c>
    </row>
    <row r="8219" spans="1:20" x14ac:dyDescent="0.35">
      <c r="A8219" t="s">
        <v>114</v>
      </c>
      <c r="B8219" t="s">
        <v>4</v>
      </c>
      <c r="C8219" t="s">
        <v>92</v>
      </c>
      <c r="D8219" s="29">
        <v>45840</v>
      </c>
      <c r="E8219" s="184" t="str">
        <f t="shared" si="518"/>
        <v/>
      </c>
      <c r="F8219" s="184" t="str">
        <f t="shared" si="519"/>
        <v/>
      </c>
      <c r="G8219" s="184" t="str">
        <f t="shared" si="520"/>
        <v/>
      </c>
      <c r="H8219" s="184" t="str">
        <f t="shared" si="521"/>
        <v/>
      </c>
      <c r="L8219">
        <v>175.54358667464592</v>
      </c>
      <c r="R8219">
        <v>997.40674200000001</v>
      </c>
      <c r="S8219" t="s">
        <v>201</v>
      </c>
      <c r="T8219" s="221">
        <v>45505.313194444447</v>
      </c>
    </row>
    <row r="8220" spans="1:20" x14ac:dyDescent="0.35">
      <c r="A8220" t="s">
        <v>114</v>
      </c>
      <c r="B8220" t="s">
        <v>4</v>
      </c>
      <c r="C8220" t="s">
        <v>92</v>
      </c>
      <c r="D8220" s="29">
        <v>45841</v>
      </c>
      <c r="E8220" s="184" t="str">
        <f t="shared" si="518"/>
        <v/>
      </c>
      <c r="F8220" s="184" t="str">
        <f t="shared" si="519"/>
        <v/>
      </c>
      <c r="G8220" s="184" t="str">
        <f t="shared" si="520"/>
        <v/>
      </c>
      <c r="H8220" s="184" t="str">
        <f t="shared" si="521"/>
        <v/>
      </c>
      <c r="L8220">
        <v>175.54358667464592</v>
      </c>
      <c r="R8220">
        <v>997.40674200000001</v>
      </c>
      <c r="S8220" t="s">
        <v>201</v>
      </c>
      <c r="T8220" s="221">
        <v>45505.313194444447</v>
      </c>
    </row>
    <row r="8221" spans="1:20" x14ac:dyDescent="0.35">
      <c r="A8221" t="s">
        <v>114</v>
      </c>
      <c r="B8221" t="s">
        <v>4</v>
      </c>
      <c r="C8221" t="s">
        <v>92</v>
      </c>
      <c r="D8221" s="29">
        <v>45842</v>
      </c>
      <c r="E8221" s="184" t="str">
        <f t="shared" si="518"/>
        <v/>
      </c>
      <c r="F8221" s="184" t="str">
        <f t="shared" si="519"/>
        <v/>
      </c>
      <c r="G8221" s="184" t="str">
        <f t="shared" si="520"/>
        <v/>
      </c>
      <c r="H8221" s="184" t="str">
        <f t="shared" si="521"/>
        <v/>
      </c>
      <c r="L8221">
        <v>175.54358667464592</v>
      </c>
      <c r="R8221">
        <v>997.40674200000001</v>
      </c>
      <c r="S8221" t="s">
        <v>201</v>
      </c>
      <c r="T8221" s="221">
        <v>45505.313194444447</v>
      </c>
    </row>
    <row r="8222" spans="1:20" x14ac:dyDescent="0.35">
      <c r="A8222" t="s">
        <v>114</v>
      </c>
      <c r="B8222" t="s">
        <v>4</v>
      </c>
      <c r="C8222" t="s">
        <v>92</v>
      </c>
      <c r="D8222" s="29">
        <v>45843</v>
      </c>
      <c r="E8222" s="184" t="str">
        <f t="shared" si="518"/>
        <v/>
      </c>
      <c r="F8222" s="184" t="str">
        <f t="shared" si="519"/>
        <v/>
      </c>
      <c r="G8222" s="184" t="str">
        <f t="shared" si="520"/>
        <v/>
      </c>
      <c r="H8222" s="184" t="str">
        <f t="shared" si="521"/>
        <v/>
      </c>
      <c r="L8222">
        <v>175.54358667464592</v>
      </c>
      <c r="R8222">
        <v>997.40674200000001</v>
      </c>
      <c r="S8222" t="s">
        <v>201</v>
      </c>
      <c r="T8222" s="221">
        <v>45505.313194444447</v>
      </c>
    </row>
    <row r="8223" spans="1:20" x14ac:dyDescent="0.35">
      <c r="A8223" t="s">
        <v>114</v>
      </c>
      <c r="B8223" t="s">
        <v>4</v>
      </c>
      <c r="C8223" t="s">
        <v>92</v>
      </c>
      <c r="D8223" s="29">
        <v>45844</v>
      </c>
      <c r="E8223" s="184" t="str">
        <f t="shared" si="518"/>
        <v/>
      </c>
      <c r="F8223" s="184" t="str">
        <f t="shared" si="519"/>
        <v/>
      </c>
      <c r="G8223" s="184" t="str">
        <f t="shared" si="520"/>
        <v/>
      </c>
      <c r="H8223" s="184" t="str">
        <f t="shared" si="521"/>
        <v/>
      </c>
      <c r="L8223">
        <v>175.54358667464592</v>
      </c>
      <c r="R8223">
        <v>997.40674200000001</v>
      </c>
      <c r="S8223" t="s">
        <v>201</v>
      </c>
      <c r="T8223" s="221">
        <v>45505.313194444447</v>
      </c>
    </row>
    <row r="8224" spans="1:20" x14ac:dyDescent="0.35">
      <c r="A8224" t="s">
        <v>114</v>
      </c>
      <c r="B8224" t="s">
        <v>4</v>
      </c>
      <c r="C8224" t="s">
        <v>92</v>
      </c>
      <c r="D8224" s="29">
        <v>45845</v>
      </c>
      <c r="E8224" s="184" t="str">
        <f t="shared" si="518"/>
        <v/>
      </c>
      <c r="F8224" s="184" t="str">
        <f t="shared" si="519"/>
        <v/>
      </c>
      <c r="G8224" s="184" t="str">
        <f t="shared" si="520"/>
        <v/>
      </c>
      <c r="H8224" s="184" t="str">
        <f t="shared" si="521"/>
        <v/>
      </c>
      <c r="L8224">
        <v>175.54358667464592</v>
      </c>
      <c r="R8224">
        <v>997.40674200000001</v>
      </c>
      <c r="S8224" t="s">
        <v>201</v>
      </c>
      <c r="T8224" s="221">
        <v>45505.313194444447</v>
      </c>
    </row>
    <row r="8225" spans="1:20" x14ac:dyDescent="0.35">
      <c r="A8225" t="s">
        <v>114</v>
      </c>
      <c r="B8225" t="s">
        <v>4</v>
      </c>
      <c r="C8225" t="s">
        <v>92</v>
      </c>
      <c r="D8225" s="29">
        <v>45846</v>
      </c>
      <c r="E8225" s="184" t="str">
        <f t="shared" si="518"/>
        <v/>
      </c>
      <c r="F8225" s="184" t="str">
        <f t="shared" si="519"/>
        <v/>
      </c>
      <c r="G8225" s="184" t="str">
        <f t="shared" si="520"/>
        <v/>
      </c>
      <c r="H8225" s="184" t="str">
        <f t="shared" si="521"/>
        <v/>
      </c>
      <c r="L8225">
        <v>175.54358667464592</v>
      </c>
      <c r="R8225">
        <v>997.40674200000001</v>
      </c>
      <c r="S8225" t="s">
        <v>201</v>
      </c>
      <c r="T8225" s="221">
        <v>45505.313194444447</v>
      </c>
    </row>
    <row r="8226" spans="1:20" x14ac:dyDescent="0.35">
      <c r="A8226" t="s">
        <v>114</v>
      </c>
      <c r="B8226" t="s">
        <v>4</v>
      </c>
      <c r="C8226" t="s">
        <v>92</v>
      </c>
      <c r="D8226" s="29">
        <v>45847</v>
      </c>
      <c r="E8226" s="184" t="str">
        <f t="shared" si="518"/>
        <v/>
      </c>
      <c r="F8226" s="184" t="str">
        <f t="shared" si="519"/>
        <v/>
      </c>
      <c r="G8226" s="184" t="str">
        <f t="shared" si="520"/>
        <v/>
      </c>
      <c r="H8226" s="184" t="str">
        <f t="shared" si="521"/>
        <v/>
      </c>
      <c r="L8226">
        <v>175.54358667464592</v>
      </c>
      <c r="R8226">
        <v>997.40674200000001</v>
      </c>
      <c r="S8226" t="s">
        <v>201</v>
      </c>
      <c r="T8226" s="221">
        <v>45505.313194444447</v>
      </c>
    </row>
    <row r="8227" spans="1:20" x14ac:dyDescent="0.35">
      <c r="A8227" t="s">
        <v>114</v>
      </c>
      <c r="B8227" t="s">
        <v>4</v>
      </c>
      <c r="C8227" t="s">
        <v>92</v>
      </c>
      <c r="D8227" s="29">
        <v>45848</v>
      </c>
      <c r="E8227" s="184" t="str">
        <f t="shared" si="518"/>
        <v/>
      </c>
      <c r="F8227" s="184" t="str">
        <f t="shared" si="519"/>
        <v/>
      </c>
      <c r="G8227" s="184" t="str">
        <f t="shared" si="520"/>
        <v/>
      </c>
      <c r="H8227" s="184" t="str">
        <f t="shared" si="521"/>
        <v/>
      </c>
      <c r="L8227">
        <v>175.54358667464592</v>
      </c>
      <c r="R8227">
        <v>997.40674200000001</v>
      </c>
      <c r="S8227" t="s">
        <v>201</v>
      </c>
      <c r="T8227" s="221">
        <v>45505.313194444447</v>
      </c>
    </row>
    <row r="8228" spans="1:20" x14ac:dyDescent="0.35">
      <c r="A8228" t="s">
        <v>114</v>
      </c>
      <c r="B8228" t="s">
        <v>4</v>
      </c>
      <c r="C8228" t="s">
        <v>92</v>
      </c>
      <c r="D8228" s="29">
        <v>45849</v>
      </c>
      <c r="E8228" s="184" t="str">
        <f t="shared" si="518"/>
        <v/>
      </c>
      <c r="F8228" s="184" t="str">
        <f t="shared" si="519"/>
        <v/>
      </c>
      <c r="G8228" s="184" t="str">
        <f t="shared" si="520"/>
        <v/>
      </c>
      <c r="H8228" s="184" t="str">
        <f t="shared" si="521"/>
        <v/>
      </c>
      <c r="L8228">
        <v>175.54358667464592</v>
      </c>
      <c r="R8228">
        <v>997.40674200000001</v>
      </c>
      <c r="S8228" t="s">
        <v>201</v>
      </c>
      <c r="T8228" s="221">
        <v>45505.313194444447</v>
      </c>
    </row>
    <row r="8229" spans="1:20" x14ac:dyDescent="0.35">
      <c r="A8229" t="s">
        <v>114</v>
      </c>
      <c r="B8229" t="s">
        <v>4</v>
      </c>
      <c r="C8229" t="s">
        <v>92</v>
      </c>
      <c r="D8229" s="29">
        <v>45850</v>
      </c>
      <c r="E8229" s="184" t="str">
        <f t="shared" si="518"/>
        <v/>
      </c>
      <c r="F8229" s="184" t="str">
        <f t="shared" si="519"/>
        <v/>
      </c>
      <c r="G8229" s="184" t="str">
        <f t="shared" si="520"/>
        <v/>
      </c>
      <c r="H8229" s="184" t="str">
        <f t="shared" si="521"/>
        <v/>
      </c>
      <c r="L8229">
        <v>175.54358667464592</v>
      </c>
      <c r="R8229">
        <v>997.40674200000001</v>
      </c>
      <c r="S8229" t="s">
        <v>201</v>
      </c>
      <c r="T8229" s="221">
        <v>45505.313194444447</v>
      </c>
    </row>
    <row r="8230" spans="1:20" x14ac:dyDescent="0.35">
      <c r="A8230" t="s">
        <v>114</v>
      </c>
      <c r="B8230" t="s">
        <v>4</v>
      </c>
      <c r="C8230" t="s">
        <v>92</v>
      </c>
      <c r="D8230" s="29">
        <v>45851</v>
      </c>
      <c r="E8230" s="184" t="str">
        <f t="shared" si="518"/>
        <v/>
      </c>
      <c r="F8230" s="184" t="str">
        <f t="shared" si="519"/>
        <v/>
      </c>
      <c r="G8230" s="184" t="str">
        <f t="shared" si="520"/>
        <v/>
      </c>
      <c r="H8230" s="184" t="str">
        <f t="shared" si="521"/>
        <v/>
      </c>
      <c r="L8230">
        <v>175.54358667464592</v>
      </c>
      <c r="R8230">
        <v>997.40674200000001</v>
      </c>
      <c r="S8230" t="s">
        <v>201</v>
      </c>
      <c r="T8230" s="221">
        <v>45505.313194444447</v>
      </c>
    </row>
    <row r="8231" spans="1:20" x14ac:dyDescent="0.35">
      <c r="A8231" t="s">
        <v>114</v>
      </c>
      <c r="B8231" t="s">
        <v>4</v>
      </c>
      <c r="C8231" t="s">
        <v>92</v>
      </c>
      <c r="D8231" s="29">
        <v>45852</v>
      </c>
      <c r="E8231" s="184" t="str">
        <f t="shared" si="518"/>
        <v/>
      </c>
      <c r="F8231" s="184" t="str">
        <f t="shared" si="519"/>
        <v/>
      </c>
      <c r="G8231" s="184" t="str">
        <f t="shared" si="520"/>
        <v/>
      </c>
      <c r="H8231" s="184" t="str">
        <f t="shared" si="521"/>
        <v/>
      </c>
      <c r="L8231">
        <v>175.54358667464592</v>
      </c>
      <c r="R8231">
        <v>997.40674200000001</v>
      </c>
      <c r="S8231" t="s">
        <v>201</v>
      </c>
      <c r="T8231" s="221">
        <v>45505.313194444447</v>
      </c>
    </row>
    <row r="8232" spans="1:20" x14ac:dyDescent="0.35">
      <c r="A8232" t="s">
        <v>114</v>
      </c>
      <c r="B8232" t="s">
        <v>4</v>
      </c>
      <c r="C8232" t="s">
        <v>92</v>
      </c>
      <c r="D8232" s="29">
        <v>45853</v>
      </c>
      <c r="E8232" s="184" t="str">
        <f t="shared" si="518"/>
        <v/>
      </c>
      <c r="F8232" s="184" t="str">
        <f t="shared" si="519"/>
        <v/>
      </c>
      <c r="G8232" s="184" t="str">
        <f t="shared" si="520"/>
        <v/>
      </c>
      <c r="H8232" s="184" t="str">
        <f t="shared" si="521"/>
        <v/>
      </c>
      <c r="L8232">
        <v>175.54358667464592</v>
      </c>
      <c r="R8232">
        <v>997.40674200000001</v>
      </c>
      <c r="S8232" t="s">
        <v>201</v>
      </c>
      <c r="T8232" s="221">
        <v>45505.313194444447</v>
      </c>
    </row>
    <row r="8233" spans="1:20" x14ac:dyDescent="0.35">
      <c r="A8233" t="s">
        <v>114</v>
      </c>
      <c r="B8233" t="s">
        <v>4</v>
      </c>
      <c r="C8233" t="s">
        <v>92</v>
      </c>
      <c r="D8233" s="29">
        <v>45854</v>
      </c>
      <c r="E8233" s="184" t="str">
        <f t="shared" si="518"/>
        <v/>
      </c>
      <c r="F8233" s="184" t="str">
        <f t="shared" si="519"/>
        <v/>
      </c>
      <c r="G8233" s="184" t="str">
        <f t="shared" si="520"/>
        <v/>
      </c>
      <c r="H8233" s="184" t="str">
        <f t="shared" si="521"/>
        <v/>
      </c>
      <c r="L8233">
        <v>175.54358667464592</v>
      </c>
      <c r="R8233">
        <v>997.40674200000001</v>
      </c>
      <c r="S8233" t="s">
        <v>201</v>
      </c>
      <c r="T8233" s="221">
        <v>45505.313194444447</v>
      </c>
    </row>
    <row r="8234" spans="1:20" x14ac:dyDescent="0.35">
      <c r="A8234" t="s">
        <v>114</v>
      </c>
      <c r="B8234" t="s">
        <v>4</v>
      </c>
      <c r="C8234" t="s">
        <v>92</v>
      </c>
      <c r="D8234" s="29">
        <v>45855</v>
      </c>
      <c r="E8234" s="184" t="str">
        <f t="shared" si="518"/>
        <v/>
      </c>
      <c r="F8234" s="184" t="str">
        <f t="shared" si="519"/>
        <v/>
      </c>
      <c r="G8234" s="184" t="str">
        <f t="shared" si="520"/>
        <v/>
      </c>
      <c r="H8234" s="184" t="str">
        <f t="shared" si="521"/>
        <v/>
      </c>
      <c r="L8234">
        <v>175.54358667464592</v>
      </c>
      <c r="R8234">
        <v>997.40674200000001</v>
      </c>
      <c r="S8234" t="s">
        <v>201</v>
      </c>
      <c r="T8234" s="221">
        <v>45505.313194444447</v>
      </c>
    </row>
    <row r="8235" spans="1:20" x14ac:dyDescent="0.35">
      <c r="A8235" t="s">
        <v>114</v>
      </c>
      <c r="B8235" t="s">
        <v>4</v>
      </c>
      <c r="C8235" t="s">
        <v>92</v>
      </c>
      <c r="D8235" s="29">
        <v>45856</v>
      </c>
      <c r="E8235" s="184" t="str">
        <f t="shared" si="518"/>
        <v/>
      </c>
      <c r="F8235" s="184" t="str">
        <f t="shared" si="519"/>
        <v/>
      </c>
      <c r="G8235" s="184" t="str">
        <f t="shared" si="520"/>
        <v/>
      </c>
      <c r="H8235" s="184" t="str">
        <f t="shared" si="521"/>
        <v/>
      </c>
      <c r="L8235">
        <v>175.54358667464592</v>
      </c>
      <c r="R8235">
        <v>997.40674200000001</v>
      </c>
      <c r="S8235" t="s">
        <v>201</v>
      </c>
      <c r="T8235" s="221">
        <v>45505.313194444447</v>
      </c>
    </row>
    <row r="8236" spans="1:20" x14ac:dyDescent="0.35">
      <c r="A8236" t="s">
        <v>114</v>
      </c>
      <c r="B8236" t="s">
        <v>4</v>
      </c>
      <c r="C8236" t="s">
        <v>92</v>
      </c>
      <c r="D8236" s="29">
        <v>45857</v>
      </c>
      <c r="E8236" s="184" t="str">
        <f t="shared" si="518"/>
        <v/>
      </c>
      <c r="F8236" s="184" t="str">
        <f t="shared" si="519"/>
        <v/>
      </c>
      <c r="G8236" s="184" t="str">
        <f t="shared" si="520"/>
        <v/>
      </c>
      <c r="H8236" s="184" t="str">
        <f t="shared" si="521"/>
        <v/>
      </c>
      <c r="L8236">
        <v>175.54358667464592</v>
      </c>
      <c r="R8236">
        <v>997.40674200000001</v>
      </c>
      <c r="S8236" t="s">
        <v>201</v>
      </c>
      <c r="T8236" s="221">
        <v>45505.313194444447</v>
      </c>
    </row>
    <row r="8237" spans="1:20" x14ac:dyDescent="0.35">
      <c r="A8237" t="s">
        <v>114</v>
      </c>
      <c r="B8237" t="s">
        <v>4</v>
      </c>
      <c r="C8237" t="s">
        <v>92</v>
      </c>
      <c r="D8237" s="29">
        <v>45858</v>
      </c>
      <c r="E8237" s="184" t="str">
        <f t="shared" si="518"/>
        <v/>
      </c>
      <c r="F8237" s="184" t="str">
        <f t="shared" si="519"/>
        <v/>
      </c>
      <c r="G8237" s="184" t="str">
        <f t="shared" si="520"/>
        <v/>
      </c>
      <c r="H8237" s="184" t="str">
        <f t="shared" si="521"/>
        <v/>
      </c>
      <c r="L8237">
        <v>175.54358667464592</v>
      </c>
      <c r="R8237">
        <v>997.40674200000001</v>
      </c>
      <c r="S8237" t="s">
        <v>201</v>
      </c>
      <c r="T8237" s="221">
        <v>45505.313194444447</v>
      </c>
    </row>
    <row r="8238" spans="1:20" x14ac:dyDescent="0.35">
      <c r="A8238" t="s">
        <v>114</v>
      </c>
      <c r="B8238" t="s">
        <v>4</v>
      </c>
      <c r="C8238" t="s">
        <v>92</v>
      </c>
      <c r="D8238" s="29">
        <v>45859</v>
      </c>
      <c r="E8238" s="184" t="str">
        <f t="shared" si="518"/>
        <v/>
      </c>
      <c r="F8238" s="184" t="str">
        <f t="shared" si="519"/>
        <v/>
      </c>
      <c r="G8238" s="184" t="str">
        <f t="shared" si="520"/>
        <v/>
      </c>
      <c r="H8238" s="184" t="str">
        <f t="shared" si="521"/>
        <v/>
      </c>
      <c r="L8238">
        <v>175.54358667464592</v>
      </c>
      <c r="R8238">
        <v>997.40674200000001</v>
      </c>
      <c r="S8238" t="s">
        <v>201</v>
      </c>
      <c r="T8238" s="221">
        <v>45505.313194444447</v>
      </c>
    </row>
    <row r="8239" spans="1:20" x14ac:dyDescent="0.35">
      <c r="A8239" t="s">
        <v>114</v>
      </c>
      <c r="B8239" t="s">
        <v>4</v>
      </c>
      <c r="C8239" t="s">
        <v>92</v>
      </c>
      <c r="D8239" s="29">
        <v>45860</v>
      </c>
      <c r="E8239" s="184" t="str">
        <f t="shared" si="518"/>
        <v/>
      </c>
      <c r="F8239" s="184" t="str">
        <f t="shared" si="519"/>
        <v/>
      </c>
      <c r="G8239" s="184" t="str">
        <f t="shared" si="520"/>
        <v/>
      </c>
      <c r="H8239" s="184" t="str">
        <f t="shared" si="521"/>
        <v/>
      </c>
      <c r="L8239">
        <v>175.54358667464592</v>
      </c>
      <c r="R8239">
        <v>997.40674200000001</v>
      </c>
      <c r="S8239" t="s">
        <v>201</v>
      </c>
      <c r="T8239" s="221">
        <v>45505.313194444447</v>
      </c>
    </row>
    <row r="8240" spans="1:20" x14ac:dyDescent="0.35">
      <c r="A8240" t="s">
        <v>114</v>
      </c>
      <c r="B8240" t="s">
        <v>4</v>
      </c>
      <c r="C8240" t="s">
        <v>92</v>
      </c>
      <c r="D8240" s="29">
        <v>45861</v>
      </c>
      <c r="E8240" s="184" t="str">
        <f t="shared" si="518"/>
        <v/>
      </c>
      <c r="F8240" s="184" t="str">
        <f t="shared" si="519"/>
        <v/>
      </c>
      <c r="G8240" s="184" t="str">
        <f t="shared" si="520"/>
        <v/>
      </c>
      <c r="H8240" s="184" t="str">
        <f t="shared" si="521"/>
        <v/>
      </c>
      <c r="L8240">
        <v>175.54358667464592</v>
      </c>
      <c r="R8240">
        <v>997.40674200000001</v>
      </c>
      <c r="S8240" t="s">
        <v>201</v>
      </c>
      <c r="T8240" s="221">
        <v>45505.313194444447</v>
      </c>
    </row>
    <row r="8241" spans="1:20" x14ac:dyDescent="0.35">
      <c r="A8241" t="s">
        <v>114</v>
      </c>
      <c r="B8241" t="s">
        <v>4</v>
      </c>
      <c r="C8241" t="s">
        <v>92</v>
      </c>
      <c r="D8241" s="29">
        <v>45862</v>
      </c>
      <c r="E8241" s="184" t="str">
        <f t="shared" si="518"/>
        <v/>
      </c>
      <c r="F8241" s="184" t="str">
        <f t="shared" si="519"/>
        <v/>
      </c>
      <c r="G8241" s="184" t="str">
        <f t="shared" si="520"/>
        <v/>
      </c>
      <c r="H8241" s="184" t="str">
        <f t="shared" si="521"/>
        <v/>
      </c>
      <c r="L8241">
        <v>175.54358667464592</v>
      </c>
      <c r="R8241">
        <v>997.40674200000001</v>
      </c>
      <c r="S8241" t="s">
        <v>201</v>
      </c>
      <c r="T8241" s="221">
        <v>45505.313194444447</v>
      </c>
    </row>
    <row r="8242" spans="1:20" x14ac:dyDescent="0.35">
      <c r="A8242" t="s">
        <v>114</v>
      </c>
      <c r="B8242" t="s">
        <v>4</v>
      </c>
      <c r="C8242" t="s">
        <v>92</v>
      </c>
      <c r="D8242" s="29">
        <v>45863</v>
      </c>
      <c r="E8242" s="184" t="str">
        <f t="shared" si="518"/>
        <v/>
      </c>
      <c r="F8242" s="184" t="str">
        <f t="shared" si="519"/>
        <v/>
      </c>
      <c r="G8242" s="184" t="str">
        <f t="shared" si="520"/>
        <v/>
      </c>
      <c r="H8242" s="184" t="str">
        <f t="shared" si="521"/>
        <v/>
      </c>
      <c r="L8242">
        <v>175.54358667464592</v>
      </c>
      <c r="R8242">
        <v>997.40674200000001</v>
      </c>
      <c r="S8242" t="s">
        <v>201</v>
      </c>
      <c r="T8242" s="221">
        <v>45505.313194444447</v>
      </c>
    </row>
    <row r="8243" spans="1:20" x14ac:dyDescent="0.35">
      <c r="A8243" t="s">
        <v>114</v>
      </c>
      <c r="B8243" t="s">
        <v>4</v>
      </c>
      <c r="C8243" t="s">
        <v>92</v>
      </c>
      <c r="D8243" s="29">
        <v>45864</v>
      </c>
      <c r="E8243" s="184" t="str">
        <f t="shared" si="518"/>
        <v/>
      </c>
      <c r="F8243" s="184" t="str">
        <f t="shared" si="519"/>
        <v/>
      </c>
      <c r="G8243" s="184" t="str">
        <f t="shared" si="520"/>
        <v/>
      </c>
      <c r="H8243" s="184" t="str">
        <f t="shared" si="521"/>
        <v/>
      </c>
      <c r="L8243">
        <v>175.54358667464592</v>
      </c>
      <c r="R8243">
        <v>997.40674200000001</v>
      </c>
      <c r="S8243" t="s">
        <v>201</v>
      </c>
      <c r="T8243" s="221">
        <v>45505.313194444447</v>
      </c>
    </row>
    <row r="8244" spans="1:20" x14ac:dyDescent="0.35">
      <c r="A8244" t="s">
        <v>114</v>
      </c>
      <c r="B8244" t="s">
        <v>4</v>
      </c>
      <c r="C8244" t="s">
        <v>92</v>
      </c>
      <c r="D8244" s="29">
        <v>45865</v>
      </c>
      <c r="E8244" s="184" t="str">
        <f t="shared" si="518"/>
        <v/>
      </c>
      <c r="F8244" s="184" t="str">
        <f t="shared" si="519"/>
        <v/>
      </c>
      <c r="G8244" s="184" t="str">
        <f t="shared" si="520"/>
        <v/>
      </c>
      <c r="H8244" s="184" t="str">
        <f t="shared" si="521"/>
        <v/>
      </c>
      <c r="L8244">
        <v>175.54358667464592</v>
      </c>
      <c r="R8244">
        <v>997.40674200000001</v>
      </c>
      <c r="S8244" t="s">
        <v>201</v>
      </c>
      <c r="T8244" s="221">
        <v>45505.313194444447</v>
      </c>
    </row>
    <row r="8245" spans="1:20" x14ac:dyDescent="0.35">
      <c r="A8245" t="s">
        <v>114</v>
      </c>
      <c r="B8245" t="s">
        <v>4</v>
      </c>
      <c r="C8245" t="s">
        <v>92</v>
      </c>
      <c r="D8245" s="29">
        <v>45866</v>
      </c>
      <c r="E8245" s="184" t="str">
        <f t="shared" si="518"/>
        <v/>
      </c>
      <c r="F8245" s="184" t="str">
        <f t="shared" si="519"/>
        <v/>
      </c>
      <c r="G8245" s="184" t="str">
        <f t="shared" si="520"/>
        <v/>
      </c>
      <c r="H8245" s="184" t="str">
        <f t="shared" si="521"/>
        <v/>
      </c>
      <c r="L8245">
        <v>175.54358667464592</v>
      </c>
      <c r="R8245">
        <v>997.40674200000001</v>
      </c>
      <c r="S8245" t="s">
        <v>201</v>
      </c>
      <c r="T8245" s="221">
        <v>45505.313194444447</v>
      </c>
    </row>
    <row r="8246" spans="1:20" x14ac:dyDescent="0.35">
      <c r="A8246" t="s">
        <v>114</v>
      </c>
      <c r="B8246" t="s">
        <v>4</v>
      </c>
      <c r="C8246" t="s">
        <v>92</v>
      </c>
      <c r="D8246" s="29">
        <v>45867</v>
      </c>
      <c r="E8246" s="184" t="str">
        <f t="shared" si="518"/>
        <v/>
      </c>
      <c r="F8246" s="184" t="str">
        <f t="shared" si="519"/>
        <v/>
      </c>
      <c r="G8246" s="184" t="str">
        <f t="shared" si="520"/>
        <v/>
      </c>
      <c r="H8246" s="184" t="str">
        <f t="shared" si="521"/>
        <v/>
      </c>
      <c r="L8246">
        <v>175.54358667464592</v>
      </c>
      <c r="R8246">
        <v>997.40674200000001</v>
      </c>
      <c r="S8246" t="s">
        <v>201</v>
      </c>
      <c r="T8246" s="221">
        <v>45505.313194444447</v>
      </c>
    </row>
    <row r="8247" spans="1:20" x14ac:dyDescent="0.35">
      <c r="A8247" t="s">
        <v>114</v>
      </c>
      <c r="B8247" t="s">
        <v>4</v>
      </c>
      <c r="C8247" t="s">
        <v>92</v>
      </c>
      <c r="D8247" s="29">
        <v>45868</v>
      </c>
      <c r="E8247" s="184" t="str">
        <f t="shared" si="518"/>
        <v/>
      </c>
      <c r="F8247" s="184" t="str">
        <f t="shared" si="519"/>
        <v/>
      </c>
      <c r="G8247" s="184" t="str">
        <f t="shared" si="520"/>
        <v/>
      </c>
      <c r="H8247" s="184" t="str">
        <f t="shared" si="521"/>
        <v/>
      </c>
      <c r="L8247">
        <v>175.54358667464592</v>
      </c>
      <c r="R8247">
        <v>997.40674200000001</v>
      </c>
      <c r="S8247" t="s">
        <v>201</v>
      </c>
      <c r="T8247" s="221">
        <v>45505.313194444447</v>
      </c>
    </row>
    <row r="8248" spans="1:20" x14ac:dyDescent="0.35">
      <c r="A8248" t="s">
        <v>114</v>
      </c>
      <c r="B8248" t="s">
        <v>4</v>
      </c>
      <c r="C8248" t="s">
        <v>92</v>
      </c>
      <c r="D8248" s="29">
        <v>45869</v>
      </c>
      <c r="E8248" s="184" t="str">
        <f t="shared" si="518"/>
        <v/>
      </c>
      <c r="F8248" s="184" t="str">
        <f t="shared" si="519"/>
        <v/>
      </c>
      <c r="G8248" s="184" t="str">
        <f t="shared" si="520"/>
        <v/>
      </c>
      <c r="H8248" s="184" t="str">
        <f t="shared" si="521"/>
        <v/>
      </c>
      <c r="L8248">
        <v>175.54358667464592</v>
      </c>
      <c r="R8248">
        <v>997.40674200000001</v>
      </c>
      <c r="S8248" t="s">
        <v>201</v>
      </c>
      <c r="T8248" s="221">
        <v>45505.313194444447</v>
      </c>
    </row>
    <row r="8249" spans="1:20" x14ac:dyDescent="0.35">
      <c r="A8249" t="s">
        <v>114</v>
      </c>
      <c r="B8249" t="s">
        <v>4</v>
      </c>
      <c r="C8249" t="s">
        <v>92</v>
      </c>
      <c r="D8249" s="29">
        <v>45870</v>
      </c>
      <c r="E8249" s="184" t="str">
        <f t="shared" si="518"/>
        <v/>
      </c>
      <c r="F8249" s="184" t="str">
        <f t="shared" si="519"/>
        <v/>
      </c>
      <c r="G8249" s="184" t="str">
        <f t="shared" si="520"/>
        <v/>
      </c>
      <c r="H8249" s="184" t="str">
        <f t="shared" si="521"/>
        <v/>
      </c>
      <c r="L8249">
        <v>175.54358667464592</v>
      </c>
      <c r="R8249">
        <v>997.40674200000001</v>
      </c>
      <c r="S8249" t="s">
        <v>201</v>
      </c>
      <c r="T8249" s="221">
        <v>45536.313194444447</v>
      </c>
    </row>
    <row r="8250" spans="1:20" x14ac:dyDescent="0.35">
      <c r="A8250" t="s">
        <v>114</v>
      </c>
      <c r="B8250" t="s">
        <v>4</v>
      </c>
      <c r="C8250" t="s">
        <v>92</v>
      </c>
      <c r="D8250" s="29">
        <v>45871</v>
      </c>
      <c r="E8250" s="184" t="str">
        <f t="shared" si="518"/>
        <v/>
      </c>
      <c r="F8250" s="184" t="str">
        <f t="shared" si="519"/>
        <v/>
      </c>
      <c r="G8250" s="184" t="str">
        <f t="shared" si="520"/>
        <v/>
      </c>
      <c r="H8250" s="184" t="str">
        <f t="shared" si="521"/>
        <v/>
      </c>
      <c r="L8250">
        <v>175.54358667464592</v>
      </c>
      <c r="R8250">
        <v>997.40674200000001</v>
      </c>
      <c r="S8250" t="s">
        <v>201</v>
      </c>
      <c r="T8250" s="221">
        <v>45536.313194444447</v>
      </c>
    </row>
    <row r="8251" spans="1:20" x14ac:dyDescent="0.35">
      <c r="A8251" t="s">
        <v>114</v>
      </c>
      <c r="B8251" t="s">
        <v>4</v>
      </c>
      <c r="C8251" t="s">
        <v>92</v>
      </c>
      <c r="D8251" s="29">
        <v>45872</v>
      </c>
      <c r="E8251" s="184" t="str">
        <f t="shared" si="518"/>
        <v/>
      </c>
      <c r="F8251" s="184" t="str">
        <f t="shared" si="519"/>
        <v/>
      </c>
      <c r="G8251" s="184" t="str">
        <f t="shared" si="520"/>
        <v/>
      </c>
      <c r="H8251" s="184" t="str">
        <f t="shared" si="521"/>
        <v/>
      </c>
      <c r="L8251">
        <v>175.54358667464592</v>
      </c>
      <c r="R8251">
        <v>997.40674200000001</v>
      </c>
      <c r="S8251" t="s">
        <v>201</v>
      </c>
      <c r="T8251" s="221">
        <v>45536.313194444447</v>
      </c>
    </row>
    <row r="8252" spans="1:20" x14ac:dyDescent="0.35">
      <c r="A8252" t="s">
        <v>114</v>
      </c>
      <c r="B8252" t="s">
        <v>4</v>
      </c>
      <c r="C8252" t="s">
        <v>92</v>
      </c>
      <c r="D8252" s="29">
        <v>45873</v>
      </c>
      <c r="E8252" s="184" t="str">
        <f t="shared" si="518"/>
        <v/>
      </c>
      <c r="F8252" s="184" t="str">
        <f t="shared" si="519"/>
        <v/>
      </c>
      <c r="G8252" s="184" t="str">
        <f t="shared" si="520"/>
        <v/>
      </c>
      <c r="H8252" s="184" t="str">
        <f t="shared" si="521"/>
        <v/>
      </c>
      <c r="L8252">
        <v>175.54358667464592</v>
      </c>
      <c r="R8252">
        <v>997.40674200000001</v>
      </c>
      <c r="S8252" t="s">
        <v>201</v>
      </c>
      <c r="T8252" s="221">
        <v>45536.313194444447</v>
      </c>
    </row>
    <row r="8253" spans="1:20" x14ac:dyDescent="0.35">
      <c r="A8253" t="s">
        <v>114</v>
      </c>
      <c r="B8253" t="s">
        <v>4</v>
      </c>
      <c r="C8253" t="s">
        <v>92</v>
      </c>
      <c r="D8253" s="29">
        <v>45874</v>
      </c>
      <c r="E8253" s="184" t="str">
        <f t="shared" si="518"/>
        <v/>
      </c>
      <c r="F8253" s="184" t="str">
        <f t="shared" si="519"/>
        <v/>
      </c>
      <c r="G8253" s="184" t="str">
        <f t="shared" si="520"/>
        <v/>
      </c>
      <c r="H8253" s="184" t="str">
        <f t="shared" si="521"/>
        <v/>
      </c>
      <c r="L8253">
        <v>175.54358667464592</v>
      </c>
      <c r="R8253">
        <v>997.40674200000001</v>
      </c>
      <c r="S8253" t="s">
        <v>201</v>
      </c>
      <c r="T8253" s="221">
        <v>45536.313194444447</v>
      </c>
    </row>
    <row r="8254" spans="1:20" x14ac:dyDescent="0.35">
      <c r="A8254" t="s">
        <v>114</v>
      </c>
      <c r="B8254" t="s">
        <v>4</v>
      </c>
      <c r="C8254" t="s">
        <v>92</v>
      </c>
      <c r="D8254" s="29">
        <v>45875</v>
      </c>
      <c r="E8254" s="184" t="str">
        <f t="shared" si="518"/>
        <v/>
      </c>
      <c r="F8254" s="184" t="str">
        <f t="shared" si="519"/>
        <v/>
      </c>
      <c r="G8254" s="184" t="str">
        <f t="shared" si="520"/>
        <v/>
      </c>
      <c r="H8254" s="184" t="str">
        <f t="shared" si="521"/>
        <v/>
      </c>
      <c r="L8254">
        <v>175.54358667464592</v>
      </c>
      <c r="R8254">
        <v>997.40674200000001</v>
      </c>
      <c r="S8254" t="s">
        <v>201</v>
      </c>
      <c r="T8254" s="221">
        <v>45536.313194444447</v>
      </c>
    </row>
    <row r="8255" spans="1:20" x14ac:dyDescent="0.35">
      <c r="A8255" t="s">
        <v>114</v>
      </c>
      <c r="B8255" t="s">
        <v>4</v>
      </c>
      <c r="C8255" t="s">
        <v>92</v>
      </c>
      <c r="D8255" s="29">
        <v>45876</v>
      </c>
      <c r="E8255" s="184" t="str">
        <f t="shared" si="518"/>
        <v/>
      </c>
      <c r="F8255" s="184" t="str">
        <f t="shared" si="519"/>
        <v/>
      </c>
      <c r="G8255" s="184" t="str">
        <f t="shared" si="520"/>
        <v/>
      </c>
      <c r="H8255" s="184" t="str">
        <f t="shared" si="521"/>
        <v/>
      </c>
      <c r="L8255">
        <v>175.54358667464592</v>
      </c>
      <c r="R8255">
        <v>997.40674200000001</v>
      </c>
      <c r="S8255" t="s">
        <v>201</v>
      </c>
      <c r="T8255" s="221">
        <v>45536.313194444447</v>
      </c>
    </row>
    <row r="8256" spans="1:20" x14ac:dyDescent="0.35">
      <c r="A8256" t="s">
        <v>114</v>
      </c>
      <c r="B8256" t="s">
        <v>4</v>
      </c>
      <c r="C8256" t="s">
        <v>92</v>
      </c>
      <c r="D8256" s="29">
        <v>45877</v>
      </c>
      <c r="E8256" s="184" t="str">
        <f t="shared" si="518"/>
        <v/>
      </c>
      <c r="F8256" s="184" t="str">
        <f t="shared" si="519"/>
        <v/>
      </c>
      <c r="G8256" s="184" t="str">
        <f t="shared" si="520"/>
        <v/>
      </c>
      <c r="H8256" s="184" t="str">
        <f t="shared" si="521"/>
        <v/>
      </c>
      <c r="L8256">
        <v>175.54358667464592</v>
      </c>
      <c r="R8256">
        <v>997.40674200000001</v>
      </c>
      <c r="S8256" t="s">
        <v>201</v>
      </c>
      <c r="T8256" s="221">
        <v>45536.313194444447</v>
      </c>
    </row>
    <row r="8257" spans="1:20" x14ac:dyDescent="0.35">
      <c r="A8257" t="s">
        <v>114</v>
      </c>
      <c r="B8257" t="s">
        <v>4</v>
      </c>
      <c r="C8257" t="s">
        <v>92</v>
      </c>
      <c r="D8257" s="29">
        <v>45878</v>
      </c>
      <c r="E8257" s="184" t="str">
        <f t="shared" si="518"/>
        <v/>
      </c>
      <c r="F8257" s="184" t="str">
        <f t="shared" si="519"/>
        <v/>
      </c>
      <c r="G8257" s="184" t="str">
        <f t="shared" si="520"/>
        <v/>
      </c>
      <c r="H8257" s="184" t="str">
        <f t="shared" si="521"/>
        <v/>
      </c>
      <c r="L8257">
        <v>175.54358667464592</v>
      </c>
      <c r="R8257">
        <v>997.40674200000001</v>
      </c>
      <c r="S8257" t="s">
        <v>201</v>
      </c>
      <c r="T8257" s="221">
        <v>45536.313194444447</v>
      </c>
    </row>
    <row r="8258" spans="1:20" x14ac:dyDescent="0.35">
      <c r="A8258" t="s">
        <v>114</v>
      </c>
      <c r="B8258" t="s">
        <v>4</v>
      </c>
      <c r="C8258" t="s">
        <v>92</v>
      </c>
      <c r="D8258" s="29">
        <v>45879</v>
      </c>
      <c r="E8258" s="184" t="str">
        <f t="shared" si="518"/>
        <v/>
      </c>
      <c r="F8258" s="184" t="str">
        <f t="shared" si="519"/>
        <v/>
      </c>
      <c r="G8258" s="184" t="str">
        <f t="shared" si="520"/>
        <v/>
      </c>
      <c r="H8258" s="184" t="str">
        <f t="shared" si="521"/>
        <v/>
      </c>
      <c r="L8258">
        <v>175.54358667464592</v>
      </c>
      <c r="R8258">
        <v>997.40674200000001</v>
      </c>
      <c r="S8258" t="s">
        <v>201</v>
      </c>
      <c r="T8258" s="221">
        <v>45536.313194444447</v>
      </c>
    </row>
    <row r="8259" spans="1:20" x14ac:dyDescent="0.35">
      <c r="A8259" t="s">
        <v>114</v>
      </c>
      <c r="B8259" t="s">
        <v>4</v>
      </c>
      <c r="C8259" t="s">
        <v>92</v>
      </c>
      <c r="D8259" s="29">
        <v>45880</v>
      </c>
      <c r="E8259" s="184" t="str">
        <f t="shared" si="518"/>
        <v/>
      </c>
      <c r="F8259" s="184" t="str">
        <f t="shared" si="519"/>
        <v/>
      </c>
      <c r="G8259" s="184" t="str">
        <f t="shared" si="520"/>
        <v/>
      </c>
      <c r="H8259" s="184" t="str">
        <f t="shared" si="521"/>
        <v/>
      </c>
      <c r="L8259">
        <v>175.54358667464592</v>
      </c>
      <c r="R8259">
        <v>997.40674200000001</v>
      </c>
      <c r="S8259" t="s">
        <v>201</v>
      </c>
      <c r="T8259" s="221">
        <v>45536.313194444447</v>
      </c>
    </row>
    <row r="8260" spans="1:20" x14ac:dyDescent="0.35">
      <c r="A8260" t="s">
        <v>114</v>
      </c>
      <c r="B8260" t="s">
        <v>4</v>
      </c>
      <c r="C8260" t="s">
        <v>92</v>
      </c>
      <c r="D8260" s="29">
        <v>45881</v>
      </c>
      <c r="E8260" s="184" t="str">
        <f t="shared" si="518"/>
        <v/>
      </c>
      <c r="F8260" s="184" t="str">
        <f t="shared" si="519"/>
        <v/>
      </c>
      <c r="G8260" s="184" t="str">
        <f t="shared" si="520"/>
        <v/>
      </c>
      <c r="H8260" s="184" t="str">
        <f t="shared" si="521"/>
        <v/>
      </c>
      <c r="L8260">
        <v>175.54358667464592</v>
      </c>
      <c r="R8260">
        <v>997.40674200000001</v>
      </c>
      <c r="S8260" t="s">
        <v>201</v>
      </c>
      <c r="T8260" s="221">
        <v>45536.313194444447</v>
      </c>
    </row>
    <row r="8261" spans="1:20" x14ac:dyDescent="0.35">
      <c r="A8261" t="s">
        <v>114</v>
      </c>
      <c r="B8261" t="s">
        <v>4</v>
      </c>
      <c r="C8261" t="s">
        <v>92</v>
      </c>
      <c r="D8261" s="29">
        <v>45882</v>
      </c>
      <c r="E8261" s="184" t="str">
        <f t="shared" si="518"/>
        <v/>
      </c>
      <c r="F8261" s="184" t="str">
        <f t="shared" si="519"/>
        <v/>
      </c>
      <c r="G8261" s="184" t="str">
        <f t="shared" si="520"/>
        <v/>
      </c>
      <c r="H8261" s="184" t="str">
        <f t="shared" si="521"/>
        <v/>
      </c>
      <c r="L8261">
        <v>175.54358667464592</v>
      </c>
      <c r="R8261">
        <v>997.40674200000001</v>
      </c>
      <c r="S8261" t="s">
        <v>201</v>
      </c>
      <c r="T8261" s="221">
        <v>45536.313194444447</v>
      </c>
    </row>
    <row r="8262" spans="1:20" x14ac:dyDescent="0.35">
      <c r="A8262" t="s">
        <v>114</v>
      </c>
      <c r="B8262" t="s">
        <v>4</v>
      </c>
      <c r="C8262" t="s">
        <v>92</v>
      </c>
      <c r="D8262" s="29">
        <v>45883</v>
      </c>
      <c r="E8262" s="184" t="str">
        <f t="shared" si="518"/>
        <v/>
      </c>
      <c r="F8262" s="184" t="str">
        <f t="shared" si="519"/>
        <v/>
      </c>
      <c r="G8262" s="184" t="str">
        <f t="shared" si="520"/>
        <v/>
      </c>
      <c r="H8262" s="184" t="str">
        <f t="shared" si="521"/>
        <v/>
      </c>
      <c r="L8262">
        <v>175.54358667464592</v>
      </c>
      <c r="R8262">
        <v>997.40674200000001</v>
      </c>
      <c r="S8262" t="s">
        <v>201</v>
      </c>
      <c r="T8262" s="221">
        <v>45536.313194444447</v>
      </c>
    </row>
    <row r="8263" spans="1:20" x14ac:dyDescent="0.35">
      <c r="A8263" t="s">
        <v>114</v>
      </c>
      <c r="B8263" t="s">
        <v>4</v>
      </c>
      <c r="C8263" t="s">
        <v>92</v>
      </c>
      <c r="D8263" s="29">
        <v>45884</v>
      </c>
      <c r="E8263" s="184" t="str">
        <f t="shared" si="518"/>
        <v/>
      </c>
      <c r="F8263" s="184" t="str">
        <f t="shared" si="519"/>
        <v/>
      </c>
      <c r="G8263" s="184" t="str">
        <f t="shared" si="520"/>
        <v/>
      </c>
      <c r="H8263" s="184" t="str">
        <f t="shared" si="521"/>
        <v/>
      </c>
      <c r="L8263">
        <v>175.54358667464592</v>
      </c>
      <c r="R8263">
        <v>997.40674200000001</v>
      </c>
      <c r="S8263" t="s">
        <v>201</v>
      </c>
      <c r="T8263" s="221">
        <v>45536.313194444447</v>
      </c>
    </row>
    <row r="8264" spans="1:20" x14ac:dyDescent="0.35">
      <c r="A8264" t="s">
        <v>114</v>
      </c>
      <c r="B8264" t="s">
        <v>4</v>
      </c>
      <c r="C8264" t="s">
        <v>92</v>
      </c>
      <c r="D8264" s="29">
        <v>45885</v>
      </c>
      <c r="E8264" s="184" t="str">
        <f t="shared" ref="E8264:E8327" si="522">IF(J8264="","",IF(L8264=0,0,IF(1-(J8264/L8264)&lt;0,"",1-(J8264/L8264))))</f>
        <v/>
      </c>
      <c r="F8264" s="184" t="str">
        <f t="shared" ref="F8264:F8327" si="523">IF(K8264="","",IF(L8264=0,0,IF(1-(K8264/L8264)&lt;0,"",1-(K8264/L8264))))</f>
        <v/>
      </c>
      <c r="G8264" s="184" t="str">
        <f t="shared" ref="G8264:G8327" si="524">IF(J8264="","",IF(1-(J8264/R8264)&lt;0,"",1-(J8264/R8264)))</f>
        <v/>
      </c>
      <c r="H8264" s="184" t="str">
        <f t="shared" ref="H8264:H8327" si="525">IF(K8264="","",IF(1-(K8264/R8264)&lt;0,"",1-(K8264/R8264)))</f>
        <v/>
      </c>
      <c r="L8264">
        <v>175.54358667464592</v>
      </c>
      <c r="R8264">
        <v>997.40674200000001</v>
      </c>
      <c r="S8264" t="s">
        <v>201</v>
      </c>
      <c r="T8264" s="221">
        <v>45536.313194444447</v>
      </c>
    </row>
    <row r="8265" spans="1:20" x14ac:dyDescent="0.35">
      <c r="A8265" t="s">
        <v>114</v>
      </c>
      <c r="B8265" t="s">
        <v>4</v>
      </c>
      <c r="C8265" t="s">
        <v>92</v>
      </c>
      <c r="D8265" s="29">
        <v>45886</v>
      </c>
      <c r="E8265" s="184" t="str">
        <f t="shared" si="522"/>
        <v/>
      </c>
      <c r="F8265" s="184" t="str">
        <f t="shared" si="523"/>
        <v/>
      </c>
      <c r="G8265" s="184" t="str">
        <f t="shared" si="524"/>
        <v/>
      </c>
      <c r="H8265" s="184" t="str">
        <f t="shared" si="525"/>
        <v/>
      </c>
      <c r="L8265">
        <v>175.54358667464592</v>
      </c>
      <c r="R8265">
        <v>997.40674200000001</v>
      </c>
      <c r="S8265" t="s">
        <v>201</v>
      </c>
      <c r="T8265" s="221">
        <v>45536.313194444447</v>
      </c>
    </row>
    <row r="8266" spans="1:20" x14ac:dyDescent="0.35">
      <c r="A8266" t="s">
        <v>114</v>
      </c>
      <c r="B8266" t="s">
        <v>4</v>
      </c>
      <c r="C8266" t="s">
        <v>92</v>
      </c>
      <c r="D8266" s="29">
        <v>45887</v>
      </c>
      <c r="E8266" s="184" t="str">
        <f t="shared" si="522"/>
        <v/>
      </c>
      <c r="F8266" s="184" t="str">
        <f t="shared" si="523"/>
        <v/>
      </c>
      <c r="G8266" s="184" t="str">
        <f t="shared" si="524"/>
        <v/>
      </c>
      <c r="H8266" s="184" t="str">
        <f t="shared" si="525"/>
        <v/>
      </c>
      <c r="L8266">
        <v>175.54358667464592</v>
      </c>
      <c r="R8266">
        <v>997.40674200000001</v>
      </c>
      <c r="S8266" t="s">
        <v>201</v>
      </c>
      <c r="T8266" s="221">
        <v>45536.313194444447</v>
      </c>
    </row>
    <row r="8267" spans="1:20" x14ac:dyDescent="0.35">
      <c r="A8267" t="s">
        <v>114</v>
      </c>
      <c r="B8267" t="s">
        <v>4</v>
      </c>
      <c r="C8267" t="s">
        <v>92</v>
      </c>
      <c r="D8267" s="29">
        <v>45888</v>
      </c>
      <c r="E8267" s="184" t="str">
        <f t="shared" si="522"/>
        <v/>
      </c>
      <c r="F8267" s="184" t="str">
        <f t="shared" si="523"/>
        <v/>
      </c>
      <c r="G8267" s="184" t="str">
        <f t="shared" si="524"/>
        <v/>
      </c>
      <c r="H8267" s="184" t="str">
        <f t="shared" si="525"/>
        <v/>
      </c>
      <c r="L8267">
        <v>175.54358667464592</v>
      </c>
      <c r="R8267">
        <v>997.40674200000001</v>
      </c>
      <c r="S8267" t="s">
        <v>201</v>
      </c>
      <c r="T8267" s="221">
        <v>45536.313194444447</v>
      </c>
    </row>
    <row r="8268" spans="1:20" x14ac:dyDescent="0.35">
      <c r="A8268" t="s">
        <v>114</v>
      </c>
      <c r="B8268" t="s">
        <v>4</v>
      </c>
      <c r="C8268" t="s">
        <v>92</v>
      </c>
      <c r="D8268" s="29">
        <v>45889</v>
      </c>
      <c r="E8268" s="184" t="str">
        <f t="shared" si="522"/>
        <v/>
      </c>
      <c r="F8268" s="184" t="str">
        <f t="shared" si="523"/>
        <v/>
      </c>
      <c r="G8268" s="184" t="str">
        <f t="shared" si="524"/>
        <v/>
      </c>
      <c r="H8268" s="184" t="str">
        <f t="shared" si="525"/>
        <v/>
      </c>
      <c r="L8268">
        <v>175.54358667464592</v>
      </c>
      <c r="R8268">
        <v>997.40674200000001</v>
      </c>
      <c r="S8268" t="s">
        <v>201</v>
      </c>
      <c r="T8268" s="221">
        <v>45536.313194444447</v>
      </c>
    </row>
    <row r="8269" spans="1:20" x14ac:dyDescent="0.35">
      <c r="A8269" t="s">
        <v>114</v>
      </c>
      <c r="B8269" t="s">
        <v>4</v>
      </c>
      <c r="C8269" t="s">
        <v>92</v>
      </c>
      <c r="D8269" s="29">
        <v>45890</v>
      </c>
      <c r="E8269" s="184" t="str">
        <f t="shared" si="522"/>
        <v/>
      </c>
      <c r="F8269" s="184" t="str">
        <f t="shared" si="523"/>
        <v/>
      </c>
      <c r="G8269" s="184" t="str">
        <f t="shared" si="524"/>
        <v/>
      </c>
      <c r="H8269" s="184" t="str">
        <f t="shared" si="525"/>
        <v/>
      </c>
      <c r="L8269">
        <v>175.54358667464592</v>
      </c>
      <c r="R8269">
        <v>997.40674200000001</v>
      </c>
      <c r="S8269" t="s">
        <v>201</v>
      </c>
      <c r="T8269" s="221">
        <v>45536.313194444447</v>
      </c>
    </row>
    <row r="8270" spans="1:20" x14ac:dyDescent="0.35">
      <c r="A8270" t="s">
        <v>114</v>
      </c>
      <c r="B8270" t="s">
        <v>4</v>
      </c>
      <c r="C8270" t="s">
        <v>92</v>
      </c>
      <c r="D8270" s="29">
        <v>45891</v>
      </c>
      <c r="E8270" s="184" t="str">
        <f t="shared" si="522"/>
        <v/>
      </c>
      <c r="F8270" s="184" t="str">
        <f t="shared" si="523"/>
        <v/>
      </c>
      <c r="G8270" s="184" t="str">
        <f t="shared" si="524"/>
        <v/>
      </c>
      <c r="H8270" s="184" t="str">
        <f t="shared" si="525"/>
        <v/>
      </c>
      <c r="L8270">
        <v>175.54358667464592</v>
      </c>
      <c r="R8270">
        <v>997.40674200000001</v>
      </c>
      <c r="S8270" t="s">
        <v>201</v>
      </c>
      <c r="T8270" s="221">
        <v>45536.313194444447</v>
      </c>
    </row>
    <row r="8271" spans="1:20" x14ac:dyDescent="0.35">
      <c r="A8271" t="s">
        <v>114</v>
      </c>
      <c r="B8271" t="s">
        <v>4</v>
      </c>
      <c r="C8271" t="s">
        <v>92</v>
      </c>
      <c r="D8271" s="29">
        <v>45892</v>
      </c>
      <c r="E8271" s="184" t="str">
        <f t="shared" si="522"/>
        <v/>
      </c>
      <c r="F8271" s="184" t="str">
        <f t="shared" si="523"/>
        <v/>
      </c>
      <c r="G8271" s="184" t="str">
        <f t="shared" si="524"/>
        <v/>
      </c>
      <c r="H8271" s="184" t="str">
        <f t="shared" si="525"/>
        <v/>
      </c>
      <c r="L8271">
        <v>175.54358667464592</v>
      </c>
      <c r="R8271">
        <v>997.40674200000001</v>
      </c>
      <c r="S8271" t="s">
        <v>201</v>
      </c>
      <c r="T8271" s="221">
        <v>45536.313194444447</v>
      </c>
    </row>
    <row r="8272" spans="1:20" x14ac:dyDescent="0.35">
      <c r="A8272" t="s">
        <v>114</v>
      </c>
      <c r="B8272" t="s">
        <v>4</v>
      </c>
      <c r="C8272" t="s">
        <v>92</v>
      </c>
      <c r="D8272" s="29">
        <v>45893</v>
      </c>
      <c r="E8272" s="184" t="str">
        <f t="shared" si="522"/>
        <v/>
      </c>
      <c r="F8272" s="184" t="str">
        <f t="shared" si="523"/>
        <v/>
      </c>
      <c r="G8272" s="184" t="str">
        <f t="shared" si="524"/>
        <v/>
      </c>
      <c r="H8272" s="184" t="str">
        <f t="shared" si="525"/>
        <v/>
      </c>
      <c r="L8272">
        <v>175.54358667464592</v>
      </c>
      <c r="R8272">
        <v>997.40674200000001</v>
      </c>
      <c r="S8272" t="s">
        <v>201</v>
      </c>
      <c r="T8272" s="221">
        <v>45536.313194444447</v>
      </c>
    </row>
    <row r="8273" spans="1:20" x14ac:dyDescent="0.35">
      <c r="A8273" t="s">
        <v>114</v>
      </c>
      <c r="B8273" t="s">
        <v>4</v>
      </c>
      <c r="C8273" t="s">
        <v>92</v>
      </c>
      <c r="D8273" s="29">
        <v>45894</v>
      </c>
      <c r="E8273" s="184" t="str">
        <f t="shared" si="522"/>
        <v/>
      </c>
      <c r="F8273" s="184" t="str">
        <f t="shared" si="523"/>
        <v/>
      </c>
      <c r="G8273" s="184" t="str">
        <f t="shared" si="524"/>
        <v/>
      </c>
      <c r="H8273" s="184" t="str">
        <f t="shared" si="525"/>
        <v/>
      </c>
      <c r="L8273">
        <v>175.54358667464592</v>
      </c>
      <c r="R8273">
        <v>997.40674200000001</v>
      </c>
      <c r="S8273" t="s">
        <v>201</v>
      </c>
      <c r="T8273" s="221">
        <v>45536.313194444447</v>
      </c>
    </row>
    <row r="8274" spans="1:20" x14ac:dyDescent="0.35">
      <c r="A8274" t="s">
        <v>114</v>
      </c>
      <c r="B8274" t="s">
        <v>4</v>
      </c>
      <c r="C8274" t="s">
        <v>92</v>
      </c>
      <c r="D8274" s="29">
        <v>45895</v>
      </c>
      <c r="E8274" s="184" t="str">
        <f t="shared" si="522"/>
        <v/>
      </c>
      <c r="F8274" s="184" t="str">
        <f t="shared" si="523"/>
        <v/>
      </c>
      <c r="G8274" s="184" t="str">
        <f t="shared" si="524"/>
        <v/>
      </c>
      <c r="H8274" s="184" t="str">
        <f t="shared" si="525"/>
        <v/>
      </c>
      <c r="L8274">
        <v>175.54358667464592</v>
      </c>
      <c r="R8274">
        <v>997.40674200000001</v>
      </c>
      <c r="S8274" t="s">
        <v>201</v>
      </c>
      <c r="T8274" s="221">
        <v>45536.313194444447</v>
      </c>
    </row>
    <row r="8275" spans="1:20" x14ac:dyDescent="0.35">
      <c r="A8275" t="s">
        <v>114</v>
      </c>
      <c r="B8275" t="s">
        <v>4</v>
      </c>
      <c r="C8275" t="s">
        <v>92</v>
      </c>
      <c r="D8275" s="29">
        <v>45896</v>
      </c>
      <c r="E8275" s="184" t="str">
        <f t="shared" si="522"/>
        <v/>
      </c>
      <c r="F8275" s="184" t="str">
        <f t="shared" si="523"/>
        <v/>
      </c>
      <c r="G8275" s="184" t="str">
        <f t="shared" si="524"/>
        <v/>
      </c>
      <c r="H8275" s="184" t="str">
        <f t="shared" si="525"/>
        <v/>
      </c>
      <c r="L8275">
        <v>175.54358667464592</v>
      </c>
      <c r="R8275">
        <v>997.40674200000001</v>
      </c>
      <c r="S8275" t="s">
        <v>201</v>
      </c>
      <c r="T8275" s="221">
        <v>45536.313194444447</v>
      </c>
    </row>
    <row r="8276" spans="1:20" x14ac:dyDescent="0.35">
      <c r="A8276" t="s">
        <v>114</v>
      </c>
      <c r="B8276" t="s">
        <v>4</v>
      </c>
      <c r="C8276" t="s">
        <v>92</v>
      </c>
      <c r="D8276" s="29">
        <v>45897</v>
      </c>
      <c r="E8276" s="184" t="str">
        <f t="shared" si="522"/>
        <v/>
      </c>
      <c r="F8276" s="184" t="str">
        <f t="shared" si="523"/>
        <v/>
      </c>
      <c r="G8276" s="184" t="str">
        <f t="shared" si="524"/>
        <v/>
      </c>
      <c r="H8276" s="184" t="str">
        <f t="shared" si="525"/>
        <v/>
      </c>
      <c r="L8276">
        <v>175.54358667464592</v>
      </c>
      <c r="R8276">
        <v>997.40674200000001</v>
      </c>
      <c r="S8276" t="s">
        <v>201</v>
      </c>
      <c r="T8276" s="221">
        <v>45536.313194444447</v>
      </c>
    </row>
    <row r="8277" spans="1:20" x14ac:dyDescent="0.35">
      <c r="A8277" t="s">
        <v>114</v>
      </c>
      <c r="B8277" t="s">
        <v>4</v>
      </c>
      <c r="C8277" t="s">
        <v>92</v>
      </c>
      <c r="D8277" s="29">
        <v>45898</v>
      </c>
      <c r="E8277" s="184" t="str">
        <f t="shared" si="522"/>
        <v/>
      </c>
      <c r="F8277" s="184" t="str">
        <f t="shared" si="523"/>
        <v/>
      </c>
      <c r="G8277" s="184" t="str">
        <f t="shared" si="524"/>
        <v/>
      </c>
      <c r="H8277" s="184" t="str">
        <f t="shared" si="525"/>
        <v/>
      </c>
      <c r="L8277">
        <v>175.54358667464592</v>
      </c>
      <c r="R8277">
        <v>997.40674200000001</v>
      </c>
      <c r="S8277" t="s">
        <v>201</v>
      </c>
      <c r="T8277" s="221">
        <v>45536.313194444447</v>
      </c>
    </row>
    <row r="8278" spans="1:20" x14ac:dyDescent="0.35">
      <c r="A8278" t="s">
        <v>114</v>
      </c>
      <c r="B8278" t="s">
        <v>4</v>
      </c>
      <c r="C8278" t="s">
        <v>92</v>
      </c>
      <c r="D8278" s="29">
        <v>45899</v>
      </c>
      <c r="E8278" s="184" t="str">
        <f t="shared" si="522"/>
        <v/>
      </c>
      <c r="F8278" s="184" t="str">
        <f t="shared" si="523"/>
        <v/>
      </c>
      <c r="G8278" s="184" t="str">
        <f t="shared" si="524"/>
        <v/>
      </c>
      <c r="H8278" s="184" t="str">
        <f t="shared" si="525"/>
        <v/>
      </c>
      <c r="L8278">
        <v>175.54358667464592</v>
      </c>
      <c r="R8278">
        <v>997.40674200000001</v>
      </c>
      <c r="S8278" t="s">
        <v>201</v>
      </c>
      <c r="T8278" s="221">
        <v>45536.313194444447</v>
      </c>
    </row>
    <row r="8279" spans="1:20" x14ac:dyDescent="0.35">
      <c r="A8279" t="s">
        <v>114</v>
      </c>
      <c r="B8279" t="s">
        <v>4</v>
      </c>
      <c r="C8279" t="s">
        <v>92</v>
      </c>
      <c r="D8279" s="29">
        <v>45900</v>
      </c>
      <c r="E8279" s="184" t="str">
        <f t="shared" si="522"/>
        <v/>
      </c>
      <c r="F8279" s="184" t="str">
        <f t="shared" si="523"/>
        <v/>
      </c>
      <c r="G8279" s="184" t="str">
        <f t="shared" si="524"/>
        <v/>
      </c>
      <c r="H8279" s="184" t="str">
        <f t="shared" si="525"/>
        <v/>
      </c>
      <c r="L8279">
        <v>175.54358667464592</v>
      </c>
      <c r="R8279">
        <v>997.40674200000001</v>
      </c>
      <c r="S8279" t="s">
        <v>201</v>
      </c>
      <c r="T8279" s="221">
        <v>45536.313194444447</v>
      </c>
    </row>
    <row r="8280" spans="1:20" x14ac:dyDescent="0.35">
      <c r="A8280" t="s">
        <v>114</v>
      </c>
      <c r="B8280" t="s">
        <v>4</v>
      </c>
      <c r="C8280" t="s">
        <v>92</v>
      </c>
      <c r="D8280" s="29">
        <v>45901</v>
      </c>
      <c r="E8280" s="184" t="str">
        <f t="shared" si="522"/>
        <v/>
      </c>
      <c r="F8280" s="184" t="str">
        <f t="shared" si="523"/>
        <v/>
      </c>
      <c r="G8280" s="184" t="str">
        <f t="shared" si="524"/>
        <v/>
      </c>
      <c r="H8280" s="184" t="str">
        <f t="shared" si="525"/>
        <v/>
      </c>
      <c r="L8280">
        <v>175.54358667464592</v>
      </c>
      <c r="R8280">
        <v>997.40674200000001</v>
      </c>
      <c r="S8280" t="s">
        <v>201</v>
      </c>
      <c r="T8280" s="221">
        <v>45566.313194444447</v>
      </c>
    </row>
    <row r="8281" spans="1:20" x14ac:dyDescent="0.35">
      <c r="A8281" t="s">
        <v>114</v>
      </c>
      <c r="B8281" t="s">
        <v>4</v>
      </c>
      <c r="C8281" t="s">
        <v>92</v>
      </c>
      <c r="D8281" s="29">
        <v>45902</v>
      </c>
      <c r="E8281" s="184" t="str">
        <f t="shared" si="522"/>
        <v/>
      </c>
      <c r="F8281" s="184" t="str">
        <f t="shared" si="523"/>
        <v/>
      </c>
      <c r="G8281" s="184" t="str">
        <f t="shared" si="524"/>
        <v/>
      </c>
      <c r="H8281" s="184" t="str">
        <f t="shared" si="525"/>
        <v/>
      </c>
      <c r="L8281">
        <v>175.54358667464592</v>
      </c>
      <c r="R8281">
        <v>997.40674200000001</v>
      </c>
      <c r="S8281" t="s">
        <v>201</v>
      </c>
      <c r="T8281" s="221">
        <v>45566.3125</v>
      </c>
    </row>
    <row r="8282" spans="1:20" x14ac:dyDescent="0.35">
      <c r="A8282" t="s">
        <v>114</v>
      </c>
      <c r="B8282" t="s">
        <v>4</v>
      </c>
      <c r="C8282" t="s">
        <v>92</v>
      </c>
      <c r="D8282" s="29">
        <v>45903</v>
      </c>
      <c r="E8282" s="184" t="str">
        <f t="shared" si="522"/>
        <v/>
      </c>
      <c r="F8282" s="184" t="str">
        <f t="shared" si="523"/>
        <v/>
      </c>
      <c r="G8282" s="184" t="str">
        <f t="shared" si="524"/>
        <v/>
      </c>
      <c r="H8282" s="184" t="str">
        <f t="shared" si="525"/>
        <v/>
      </c>
      <c r="L8282">
        <v>175.54358667464592</v>
      </c>
      <c r="R8282">
        <v>997.40674200000001</v>
      </c>
      <c r="S8282" t="s">
        <v>201</v>
      </c>
      <c r="T8282" s="221">
        <v>45566.313194444447</v>
      </c>
    </row>
    <row r="8283" spans="1:20" x14ac:dyDescent="0.35">
      <c r="A8283" t="s">
        <v>114</v>
      </c>
      <c r="B8283" t="s">
        <v>4</v>
      </c>
      <c r="C8283" t="s">
        <v>92</v>
      </c>
      <c r="D8283" s="29">
        <v>45904</v>
      </c>
      <c r="E8283" s="184" t="str">
        <f t="shared" si="522"/>
        <v/>
      </c>
      <c r="F8283" s="184" t="str">
        <f t="shared" si="523"/>
        <v/>
      </c>
      <c r="G8283" s="184" t="str">
        <f t="shared" si="524"/>
        <v/>
      </c>
      <c r="H8283" s="184" t="str">
        <f t="shared" si="525"/>
        <v/>
      </c>
      <c r="L8283">
        <v>175.54358667464592</v>
      </c>
      <c r="R8283">
        <v>997.40674200000001</v>
      </c>
      <c r="S8283" t="s">
        <v>201</v>
      </c>
      <c r="T8283" s="221">
        <v>45566.313194444447</v>
      </c>
    </row>
    <row r="8284" spans="1:20" x14ac:dyDescent="0.35">
      <c r="A8284" t="s">
        <v>114</v>
      </c>
      <c r="B8284" t="s">
        <v>4</v>
      </c>
      <c r="C8284" t="s">
        <v>92</v>
      </c>
      <c r="D8284" s="29">
        <v>45905</v>
      </c>
      <c r="E8284" s="184" t="str">
        <f t="shared" si="522"/>
        <v/>
      </c>
      <c r="F8284" s="184" t="str">
        <f t="shared" si="523"/>
        <v/>
      </c>
      <c r="G8284" s="184" t="str">
        <f t="shared" si="524"/>
        <v/>
      </c>
      <c r="H8284" s="184" t="str">
        <f t="shared" si="525"/>
        <v/>
      </c>
      <c r="L8284">
        <v>175.54358667464592</v>
      </c>
      <c r="R8284">
        <v>997.40674200000001</v>
      </c>
      <c r="S8284" t="s">
        <v>201</v>
      </c>
      <c r="T8284" s="221">
        <v>45566.313194444447</v>
      </c>
    </row>
    <row r="8285" spans="1:20" x14ac:dyDescent="0.35">
      <c r="A8285" t="s">
        <v>114</v>
      </c>
      <c r="B8285" t="s">
        <v>4</v>
      </c>
      <c r="C8285" t="s">
        <v>92</v>
      </c>
      <c r="D8285" s="29">
        <v>45906</v>
      </c>
      <c r="E8285" s="184" t="str">
        <f t="shared" si="522"/>
        <v/>
      </c>
      <c r="F8285" s="184" t="str">
        <f t="shared" si="523"/>
        <v/>
      </c>
      <c r="G8285" s="184" t="str">
        <f t="shared" si="524"/>
        <v/>
      </c>
      <c r="H8285" s="184" t="str">
        <f t="shared" si="525"/>
        <v/>
      </c>
      <c r="L8285">
        <v>175.54358667464592</v>
      </c>
      <c r="R8285">
        <v>997.40674200000001</v>
      </c>
      <c r="S8285" t="s">
        <v>201</v>
      </c>
      <c r="T8285" s="221">
        <v>45566.313194444447</v>
      </c>
    </row>
    <row r="8286" spans="1:20" x14ac:dyDescent="0.35">
      <c r="A8286" t="s">
        <v>114</v>
      </c>
      <c r="B8286" t="s">
        <v>4</v>
      </c>
      <c r="C8286" t="s">
        <v>92</v>
      </c>
      <c r="D8286" s="29">
        <v>45907</v>
      </c>
      <c r="E8286" s="184" t="str">
        <f t="shared" si="522"/>
        <v/>
      </c>
      <c r="F8286" s="184" t="str">
        <f t="shared" si="523"/>
        <v/>
      </c>
      <c r="G8286" s="184" t="str">
        <f t="shared" si="524"/>
        <v/>
      </c>
      <c r="H8286" s="184" t="str">
        <f t="shared" si="525"/>
        <v/>
      </c>
      <c r="L8286">
        <v>175.54358667464592</v>
      </c>
      <c r="R8286">
        <v>997.40674200000001</v>
      </c>
      <c r="S8286" t="s">
        <v>201</v>
      </c>
      <c r="T8286" s="221">
        <v>45566.313194444447</v>
      </c>
    </row>
    <row r="8287" spans="1:20" x14ac:dyDescent="0.35">
      <c r="A8287" t="s">
        <v>114</v>
      </c>
      <c r="B8287" t="s">
        <v>4</v>
      </c>
      <c r="C8287" t="s">
        <v>92</v>
      </c>
      <c r="D8287" s="29">
        <v>45908</v>
      </c>
      <c r="E8287" s="184" t="str">
        <f t="shared" si="522"/>
        <v/>
      </c>
      <c r="F8287" s="184" t="str">
        <f t="shared" si="523"/>
        <v/>
      </c>
      <c r="G8287" s="184" t="str">
        <f t="shared" si="524"/>
        <v/>
      </c>
      <c r="H8287" s="184" t="str">
        <f t="shared" si="525"/>
        <v/>
      </c>
      <c r="L8287">
        <v>175.54358667464592</v>
      </c>
      <c r="R8287">
        <v>997.40674200000001</v>
      </c>
      <c r="S8287" t="s">
        <v>201</v>
      </c>
      <c r="T8287" s="221">
        <v>45566.313194444447</v>
      </c>
    </row>
    <row r="8288" spans="1:20" x14ac:dyDescent="0.35">
      <c r="A8288" t="s">
        <v>114</v>
      </c>
      <c r="B8288" t="s">
        <v>4</v>
      </c>
      <c r="C8288" t="s">
        <v>92</v>
      </c>
      <c r="D8288" s="29">
        <v>45909</v>
      </c>
      <c r="E8288" s="184" t="str">
        <f t="shared" si="522"/>
        <v/>
      </c>
      <c r="F8288" s="184" t="str">
        <f t="shared" si="523"/>
        <v/>
      </c>
      <c r="G8288" s="184" t="str">
        <f t="shared" si="524"/>
        <v/>
      </c>
      <c r="H8288" s="184" t="str">
        <f t="shared" si="525"/>
        <v/>
      </c>
      <c r="L8288">
        <v>175.54358667464592</v>
      </c>
      <c r="R8288">
        <v>997.40674200000001</v>
      </c>
      <c r="S8288" t="s">
        <v>201</v>
      </c>
      <c r="T8288" s="221">
        <v>45566.313194444447</v>
      </c>
    </row>
    <row r="8289" spans="1:20" x14ac:dyDescent="0.35">
      <c r="A8289" t="s">
        <v>114</v>
      </c>
      <c r="B8289" t="s">
        <v>4</v>
      </c>
      <c r="C8289" t="s">
        <v>92</v>
      </c>
      <c r="D8289" s="29">
        <v>45910</v>
      </c>
      <c r="E8289" s="184" t="str">
        <f t="shared" si="522"/>
        <v/>
      </c>
      <c r="F8289" s="184" t="str">
        <f t="shared" si="523"/>
        <v/>
      </c>
      <c r="G8289" s="184" t="str">
        <f t="shared" si="524"/>
        <v/>
      </c>
      <c r="H8289" s="184" t="str">
        <f t="shared" si="525"/>
        <v/>
      </c>
      <c r="L8289">
        <v>175.54358667464592</v>
      </c>
      <c r="R8289">
        <v>997.40674200000001</v>
      </c>
      <c r="S8289" t="s">
        <v>201</v>
      </c>
      <c r="T8289" s="221">
        <v>45566.313194444447</v>
      </c>
    </row>
    <row r="8290" spans="1:20" x14ac:dyDescent="0.35">
      <c r="A8290" t="s">
        <v>114</v>
      </c>
      <c r="B8290" t="s">
        <v>4</v>
      </c>
      <c r="C8290" t="s">
        <v>92</v>
      </c>
      <c r="D8290" s="29">
        <v>45911</v>
      </c>
      <c r="E8290" s="184" t="str">
        <f t="shared" si="522"/>
        <v/>
      </c>
      <c r="F8290" s="184" t="str">
        <f t="shared" si="523"/>
        <v/>
      </c>
      <c r="G8290" s="184" t="str">
        <f t="shared" si="524"/>
        <v/>
      </c>
      <c r="H8290" s="184" t="str">
        <f t="shared" si="525"/>
        <v/>
      </c>
      <c r="L8290">
        <v>175.54358667464592</v>
      </c>
      <c r="R8290">
        <v>997.40674200000001</v>
      </c>
      <c r="S8290" t="s">
        <v>201</v>
      </c>
      <c r="T8290" s="221">
        <v>45566.313194444447</v>
      </c>
    </row>
    <row r="8291" spans="1:20" x14ac:dyDescent="0.35">
      <c r="A8291" t="s">
        <v>114</v>
      </c>
      <c r="B8291" t="s">
        <v>4</v>
      </c>
      <c r="C8291" t="s">
        <v>92</v>
      </c>
      <c r="D8291" s="29">
        <v>45912</v>
      </c>
      <c r="E8291" s="184" t="str">
        <f t="shared" si="522"/>
        <v/>
      </c>
      <c r="F8291" s="184" t="str">
        <f t="shared" si="523"/>
        <v/>
      </c>
      <c r="G8291" s="184" t="str">
        <f t="shared" si="524"/>
        <v/>
      </c>
      <c r="H8291" s="184" t="str">
        <f t="shared" si="525"/>
        <v/>
      </c>
      <c r="L8291">
        <v>175.54358667464592</v>
      </c>
      <c r="R8291">
        <v>997.40674200000001</v>
      </c>
      <c r="S8291" t="s">
        <v>201</v>
      </c>
      <c r="T8291" s="221">
        <v>45566.313194444447</v>
      </c>
    </row>
    <row r="8292" spans="1:20" x14ac:dyDescent="0.35">
      <c r="A8292" t="s">
        <v>114</v>
      </c>
      <c r="B8292" t="s">
        <v>4</v>
      </c>
      <c r="C8292" t="s">
        <v>92</v>
      </c>
      <c r="D8292" s="29">
        <v>45913</v>
      </c>
      <c r="E8292" s="184" t="str">
        <f t="shared" si="522"/>
        <v/>
      </c>
      <c r="F8292" s="184" t="str">
        <f t="shared" si="523"/>
        <v/>
      </c>
      <c r="G8292" s="184" t="str">
        <f t="shared" si="524"/>
        <v/>
      </c>
      <c r="H8292" s="184" t="str">
        <f t="shared" si="525"/>
        <v/>
      </c>
      <c r="L8292">
        <v>175.54358667464592</v>
      </c>
      <c r="R8292">
        <v>997.40674200000001</v>
      </c>
      <c r="S8292" t="s">
        <v>201</v>
      </c>
      <c r="T8292" s="221">
        <v>45566.313194444447</v>
      </c>
    </row>
    <row r="8293" spans="1:20" x14ac:dyDescent="0.35">
      <c r="A8293" t="s">
        <v>114</v>
      </c>
      <c r="B8293" t="s">
        <v>4</v>
      </c>
      <c r="C8293" t="s">
        <v>92</v>
      </c>
      <c r="D8293" s="29">
        <v>45914</v>
      </c>
      <c r="E8293" s="184" t="str">
        <f t="shared" si="522"/>
        <v/>
      </c>
      <c r="F8293" s="184" t="str">
        <f t="shared" si="523"/>
        <v/>
      </c>
      <c r="G8293" s="184" t="str">
        <f t="shared" si="524"/>
        <v/>
      </c>
      <c r="H8293" s="184" t="str">
        <f t="shared" si="525"/>
        <v/>
      </c>
      <c r="L8293">
        <v>175.54358667464592</v>
      </c>
      <c r="R8293">
        <v>997.40674200000001</v>
      </c>
      <c r="S8293" t="s">
        <v>201</v>
      </c>
      <c r="T8293" s="221">
        <v>45566.313194444447</v>
      </c>
    </row>
    <row r="8294" spans="1:20" x14ac:dyDescent="0.35">
      <c r="A8294" t="s">
        <v>114</v>
      </c>
      <c r="B8294" t="s">
        <v>4</v>
      </c>
      <c r="C8294" t="s">
        <v>92</v>
      </c>
      <c r="D8294" s="29">
        <v>45915</v>
      </c>
      <c r="E8294" s="184" t="str">
        <f t="shared" si="522"/>
        <v/>
      </c>
      <c r="F8294" s="184" t="str">
        <f t="shared" si="523"/>
        <v/>
      </c>
      <c r="G8294" s="184" t="str">
        <f t="shared" si="524"/>
        <v/>
      </c>
      <c r="H8294" s="184" t="str">
        <f t="shared" si="525"/>
        <v/>
      </c>
      <c r="L8294">
        <v>175.54358667464592</v>
      </c>
      <c r="R8294">
        <v>997.40674200000001</v>
      </c>
      <c r="S8294" t="s">
        <v>201</v>
      </c>
      <c r="T8294" s="221">
        <v>45566.313194444447</v>
      </c>
    </row>
    <row r="8295" spans="1:20" x14ac:dyDescent="0.35">
      <c r="A8295" t="s">
        <v>114</v>
      </c>
      <c r="B8295" t="s">
        <v>4</v>
      </c>
      <c r="C8295" t="s">
        <v>92</v>
      </c>
      <c r="D8295" s="29">
        <v>45916</v>
      </c>
      <c r="E8295" s="184" t="str">
        <f t="shared" si="522"/>
        <v/>
      </c>
      <c r="F8295" s="184" t="str">
        <f t="shared" si="523"/>
        <v/>
      </c>
      <c r="G8295" s="184" t="str">
        <f t="shared" si="524"/>
        <v/>
      </c>
      <c r="H8295" s="184" t="str">
        <f t="shared" si="525"/>
        <v/>
      </c>
      <c r="L8295">
        <v>175.54358667464592</v>
      </c>
      <c r="R8295">
        <v>997.40674200000001</v>
      </c>
      <c r="S8295" t="s">
        <v>201</v>
      </c>
      <c r="T8295" s="221">
        <v>45566.313194444447</v>
      </c>
    </row>
    <row r="8296" spans="1:20" x14ac:dyDescent="0.35">
      <c r="A8296" t="s">
        <v>114</v>
      </c>
      <c r="B8296" t="s">
        <v>4</v>
      </c>
      <c r="C8296" t="s">
        <v>92</v>
      </c>
      <c r="D8296" s="29">
        <v>45917</v>
      </c>
      <c r="E8296" s="184" t="str">
        <f t="shared" si="522"/>
        <v/>
      </c>
      <c r="F8296" s="184" t="str">
        <f t="shared" si="523"/>
        <v/>
      </c>
      <c r="G8296" s="184" t="str">
        <f t="shared" si="524"/>
        <v/>
      </c>
      <c r="H8296" s="184" t="str">
        <f t="shared" si="525"/>
        <v/>
      </c>
      <c r="L8296">
        <v>175.54358667464592</v>
      </c>
      <c r="R8296">
        <v>997.40674200000001</v>
      </c>
      <c r="S8296" t="s">
        <v>201</v>
      </c>
      <c r="T8296" s="221">
        <v>45566.313194444447</v>
      </c>
    </row>
    <row r="8297" spans="1:20" x14ac:dyDescent="0.35">
      <c r="A8297" t="s">
        <v>114</v>
      </c>
      <c r="B8297" t="s">
        <v>4</v>
      </c>
      <c r="C8297" t="s">
        <v>92</v>
      </c>
      <c r="D8297" s="29">
        <v>45918</v>
      </c>
      <c r="E8297" s="184" t="str">
        <f t="shared" si="522"/>
        <v/>
      </c>
      <c r="F8297" s="184" t="str">
        <f t="shared" si="523"/>
        <v/>
      </c>
      <c r="G8297" s="184" t="str">
        <f t="shared" si="524"/>
        <v/>
      </c>
      <c r="H8297" s="184" t="str">
        <f t="shared" si="525"/>
        <v/>
      </c>
      <c r="L8297">
        <v>175.54358667464592</v>
      </c>
      <c r="R8297">
        <v>997.40674200000001</v>
      </c>
      <c r="S8297" t="s">
        <v>201</v>
      </c>
      <c r="T8297" s="221">
        <v>45566.313194444447</v>
      </c>
    </row>
    <row r="8298" spans="1:20" x14ac:dyDescent="0.35">
      <c r="A8298" t="s">
        <v>114</v>
      </c>
      <c r="B8298" t="s">
        <v>4</v>
      </c>
      <c r="C8298" t="s">
        <v>92</v>
      </c>
      <c r="D8298" s="29">
        <v>45919</v>
      </c>
      <c r="E8298" s="184" t="str">
        <f t="shared" si="522"/>
        <v/>
      </c>
      <c r="F8298" s="184" t="str">
        <f t="shared" si="523"/>
        <v/>
      </c>
      <c r="G8298" s="184" t="str">
        <f t="shared" si="524"/>
        <v/>
      </c>
      <c r="H8298" s="184" t="str">
        <f t="shared" si="525"/>
        <v/>
      </c>
      <c r="L8298">
        <v>175.54358667464592</v>
      </c>
      <c r="R8298">
        <v>997.40674200000001</v>
      </c>
      <c r="S8298" t="s">
        <v>201</v>
      </c>
      <c r="T8298" s="221">
        <v>45566.313194444447</v>
      </c>
    </row>
    <row r="8299" spans="1:20" x14ac:dyDescent="0.35">
      <c r="A8299" t="s">
        <v>114</v>
      </c>
      <c r="B8299" t="s">
        <v>4</v>
      </c>
      <c r="C8299" t="s">
        <v>92</v>
      </c>
      <c r="D8299" s="29">
        <v>45920</v>
      </c>
      <c r="E8299" s="184" t="str">
        <f t="shared" si="522"/>
        <v/>
      </c>
      <c r="F8299" s="184" t="str">
        <f t="shared" si="523"/>
        <v/>
      </c>
      <c r="G8299" s="184" t="str">
        <f t="shared" si="524"/>
        <v/>
      </c>
      <c r="H8299" s="184" t="str">
        <f t="shared" si="525"/>
        <v/>
      </c>
      <c r="L8299">
        <v>175.54358667464592</v>
      </c>
      <c r="R8299">
        <v>997.40674200000001</v>
      </c>
      <c r="S8299" t="s">
        <v>201</v>
      </c>
      <c r="T8299" s="221">
        <v>45566.313194444447</v>
      </c>
    </row>
    <row r="8300" spans="1:20" x14ac:dyDescent="0.35">
      <c r="A8300" t="s">
        <v>114</v>
      </c>
      <c r="B8300" t="s">
        <v>4</v>
      </c>
      <c r="C8300" t="s">
        <v>92</v>
      </c>
      <c r="D8300" s="29">
        <v>45921</v>
      </c>
      <c r="E8300" s="184" t="str">
        <f t="shared" si="522"/>
        <v/>
      </c>
      <c r="F8300" s="184" t="str">
        <f t="shared" si="523"/>
        <v/>
      </c>
      <c r="G8300" s="184" t="str">
        <f t="shared" si="524"/>
        <v/>
      </c>
      <c r="H8300" s="184" t="str">
        <f t="shared" si="525"/>
        <v/>
      </c>
      <c r="L8300">
        <v>175.54358667464592</v>
      </c>
      <c r="R8300">
        <v>997.40674200000001</v>
      </c>
      <c r="S8300" t="s">
        <v>201</v>
      </c>
      <c r="T8300" s="221">
        <v>45566.313194444447</v>
      </c>
    </row>
    <row r="8301" spans="1:20" x14ac:dyDescent="0.35">
      <c r="A8301" t="s">
        <v>114</v>
      </c>
      <c r="B8301" t="s">
        <v>4</v>
      </c>
      <c r="C8301" t="s">
        <v>92</v>
      </c>
      <c r="D8301" s="29">
        <v>45922</v>
      </c>
      <c r="E8301" s="184" t="str">
        <f t="shared" si="522"/>
        <v/>
      </c>
      <c r="F8301" s="184" t="str">
        <f t="shared" si="523"/>
        <v/>
      </c>
      <c r="G8301" s="184" t="str">
        <f t="shared" si="524"/>
        <v/>
      </c>
      <c r="H8301" s="184" t="str">
        <f t="shared" si="525"/>
        <v/>
      </c>
      <c r="L8301">
        <v>175.54358667464592</v>
      </c>
      <c r="R8301">
        <v>997.40674200000001</v>
      </c>
      <c r="S8301" t="s">
        <v>201</v>
      </c>
      <c r="T8301" s="221">
        <v>45566.313194444447</v>
      </c>
    </row>
    <row r="8302" spans="1:20" x14ac:dyDescent="0.35">
      <c r="A8302" t="s">
        <v>114</v>
      </c>
      <c r="B8302" t="s">
        <v>4</v>
      </c>
      <c r="C8302" t="s">
        <v>92</v>
      </c>
      <c r="D8302" s="29">
        <v>45923</v>
      </c>
      <c r="E8302" s="184" t="str">
        <f t="shared" si="522"/>
        <v/>
      </c>
      <c r="F8302" s="184" t="str">
        <f t="shared" si="523"/>
        <v/>
      </c>
      <c r="G8302" s="184" t="str">
        <f t="shared" si="524"/>
        <v/>
      </c>
      <c r="H8302" s="184" t="str">
        <f t="shared" si="525"/>
        <v/>
      </c>
      <c r="L8302">
        <v>175.54358667464592</v>
      </c>
      <c r="R8302">
        <v>997.40674200000001</v>
      </c>
      <c r="S8302" t="s">
        <v>201</v>
      </c>
      <c r="T8302" s="221">
        <v>45566.313194444447</v>
      </c>
    </row>
    <row r="8303" spans="1:20" x14ac:dyDescent="0.35">
      <c r="A8303" t="s">
        <v>114</v>
      </c>
      <c r="B8303" t="s">
        <v>4</v>
      </c>
      <c r="C8303" t="s">
        <v>92</v>
      </c>
      <c r="D8303" s="29">
        <v>45924</v>
      </c>
      <c r="E8303" s="184" t="str">
        <f t="shared" si="522"/>
        <v/>
      </c>
      <c r="F8303" s="184" t="str">
        <f t="shared" si="523"/>
        <v/>
      </c>
      <c r="G8303" s="184" t="str">
        <f t="shared" si="524"/>
        <v/>
      </c>
      <c r="H8303" s="184" t="str">
        <f t="shared" si="525"/>
        <v/>
      </c>
      <c r="L8303">
        <v>175.54358667464592</v>
      </c>
      <c r="R8303">
        <v>997.40674200000001</v>
      </c>
      <c r="S8303" t="s">
        <v>201</v>
      </c>
      <c r="T8303" s="221">
        <v>45566.313194444447</v>
      </c>
    </row>
    <row r="8304" spans="1:20" x14ac:dyDescent="0.35">
      <c r="A8304" t="s">
        <v>114</v>
      </c>
      <c r="B8304" t="s">
        <v>4</v>
      </c>
      <c r="C8304" t="s">
        <v>92</v>
      </c>
      <c r="D8304" s="29">
        <v>45925</v>
      </c>
      <c r="E8304" s="184" t="str">
        <f t="shared" si="522"/>
        <v/>
      </c>
      <c r="F8304" s="184" t="str">
        <f t="shared" si="523"/>
        <v/>
      </c>
      <c r="G8304" s="184" t="str">
        <f t="shared" si="524"/>
        <v/>
      </c>
      <c r="H8304" s="184" t="str">
        <f t="shared" si="525"/>
        <v/>
      </c>
      <c r="L8304">
        <v>175.54358667464592</v>
      </c>
      <c r="R8304">
        <v>997.40674200000001</v>
      </c>
      <c r="S8304" t="s">
        <v>201</v>
      </c>
      <c r="T8304" s="221">
        <v>45566.313194444447</v>
      </c>
    </row>
    <row r="8305" spans="1:20" x14ac:dyDescent="0.35">
      <c r="A8305" t="s">
        <v>114</v>
      </c>
      <c r="B8305" t="s">
        <v>4</v>
      </c>
      <c r="C8305" t="s">
        <v>92</v>
      </c>
      <c r="D8305" s="29">
        <v>45926</v>
      </c>
      <c r="E8305" s="184" t="str">
        <f t="shared" si="522"/>
        <v/>
      </c>
      <c r="F8305" s="184" t="str">
        <f t="shared" si="523"/>
        <v/>
      </c>
      <c r="G8305" s="184" t="str">
        <f t="shared" si="524"/>
        <v/>
      </c>
      <c r="H8305" s="184" t="str">
        <f t="shared" si="525"/>
        <v/>
      </c>
      <c r="L8305">
        <v>175.54358667464592</v>
      </c>
      <c r="R8305">
        <v>997.40674200000001</v>
      </c>
      <c r="S8305" t="s">
        <v>201</v>
      </c>
      <c r="T8305" s="221">
        <v>45566.313194444447</v>
      </c>
    </row>
    <row r="8306" spans="1:20" x14ac:dyDescent="0.35">
      <c r="A8306" t="s">
        <v>114</v>
      </c>
      <c r="B8306" t="s">
        <v>4</v>
      </c>
      <c r="C8306" t="s">
        <v>92</v>
      </c>
      <c r="D8306" s="29">
        <v>45927</v>
      </c>
      <c r="E8306" s="184" t="str">
        <f t="shared" si="522"/>
        <v/>
      </c>
      <c r="F8306" s="184" t="str">
        <f t="shared" si="523"/>
        <v/>
      </c>
      <c r="G8306" s="184" t="str">
        <f t="shared" si="524"/>
        <v/>
      </c>
      <c r="H8306" s="184" t="str">
        <f t="shared" si="525"/>
        <v/>
      </c>
      <c r="L8306">
        <v>175.54358667464592</v>
      </c>
      <c r="R8306">
        <v>997.40674200000001</v>
      </c>
      <c r="S8306" t="s">
        <v>201</v>
      </c>
      <c r="T8306" s="221">
        <v>45566.313194444447</v>
      </c>
    </row>
    <row r="8307" spans="1:20" x14ac:dyDescent="0.35">
      <c r="A8307" t="s">
        <v>114</v>
      </c>
      <c r="B8307" t="s">
        <v>4</v>
      </c>
      <c r="C8307" t="s">
        <v>92</v>
      </c>
      <c r="D8307" s="29">
        <v>45928</v>
      </c>
      <c r="E8307" s="184" t="str">
        <f t="shared" si="522"/>
        <v/>
      </c>
      <c r="F8307" s="184" t="str">
        <f t="shared" si="523"/>
        <v/>
      </c>
      <c r="G8307" s="184" t="str">
        <f t="shared" si="524"/>
        <v/>
      </c>
      <c r="H8307" s="184" t="str">
        <f t="shared" si="525"/>
        <v/>
      </c>
      <c r="L8307">
        <v>175.54358667464592</v>
      </c>
      <c r="R8307">
        <v>997.40674200000001</v>
      </c>
      <c r="S8307" t="s">
        <v>201</v>
      </c>
      <c r="T8307" s="221">
        <v>45566.313194444447</v>
      </c>
    </row>
    <row r="8308" spans="1:20" x14ac:dyDescent="0.35">
      <c r="A8308" t="s">
        <v>114</v>
      </c>
      <c r="B8308" t="s">
        <v>4</v>
      </c>
      <c r="C8308" t="s">
        <v>92</v>
      </c>
      <c r="D8308" s="29">
        <v>45929</v>
      </c>
      <c r="E8308" s="184" t="str">
        <f t="shared" si="522"/>
        <v/>
      </c>
      <c r="F8308" s="184" t="str">
        <f t="shared" si="523"/>
        <v/>
      </c>
      <c r="G8308" s="184" t="str">
        <f t="shared" si="524"/>
        <v/>
      </c>
      <c r="H8308" s="184" t="str">
        <f t="shared" si="525"/>
        <v/>
      </c>
      <c r="L8308">
        <v>175.54358667464592</v>
      </c>
      <c r="R8308">
        <v>997.40674200000001</v>
      </c>
      <c r="S8308" t="s">
        <v>201</v>
      </c>
      <c r="T8308" s="221">
        <v>45566.313194444447</v>
      </c>
    </row>
    <row r="8309" spans="1:20" x14ac:dyDescent="0.35">
      <c r="A8309" t="s">
        <v>114</v>
      </c>
      <c r="B8309" t="s">
        <v>4</v>
      </c>
      <c r="C8309" t="s">
        <v>92</v>
      </c>
      <c r="D8309" s="29">
        <v>45930</v>
      </c>
      <c r="E8309" s="184" t="str">
        <f t="shared" si="522"/>
        <v/>
      </c>
      <c r="F8309" s="184" t="str">
        <f t="shared" si="523"/>
        <v/>
      </c>
      <c r="G8309" s="184" t="str">
        <f t="shared" si="524"/>
        <v/>
      </c>
      <c r="H8309" s="184" t="str">
        <f t="shared" si="525"/>
        <v/>
      </c>
      <c r="L8309">
        <v>175.54358667464592</v>
      </c>
      <c r="R8309">
        <v>997.40674200000001</v>
      </c>
      <c r="S8309" t="s">
        <v>201</v>
      </c>
      <c r="T8309" s="221">
        <v>45566.313194444447</v>
      </c>
    </row>
    <row r="8310" spans="1:20" x14ac:dyDescent="0.35">
      <c r="A8310" t="s">
        <v>114</v>
      </c>
      <c r="B8310" t="s">
        <v>4</v>
      </c>
      <c r="C8310" t="s">
        <v>92</v>
      </c>
      <c r="D8310" s="29">
        <v>45931</v>
      </c>
      <c r="E8310" s="184" t="str">
        <f t="shared" si="522"/>
        <v/>
      </c>
      <c r="F8310" s="184" t="str">
        <f t="shared" si="523"/>
        <v/>
      </c>
      <c r="G8310" s="184" t="str">
        <f t="shared" si="524"/>
        <v/>
      </c>
      <c r="H8310" s="184" t="str">
        <f t="shared" si="525"/>
        <v/>
      </c>
      <c r="L8310">
        <v>175.54358667464592</v>
      </c>
      <c r="R8310">
        <v>997.40674200000001</v>
      </c>
      <c r="S8310" t="s">
        <v>201</v>
      </c>
      <c r="T8310" s="221">
        <v>45566.313194444447</v>
      </c>
    </row>
    <row r="8311" spans="1:20" x14ac:dyDescent="0.35">
      <c r="A8311" t="s">
        <v>114</v>
      </c>
      <c r="B8311" t="s">
        <v>4</v>
      </c>
      <c r="C8311" t="s">
        <v>92</v>
      </c>
      <c r="D8311" s="29">
        <v>45932</v>
      </c>
      <c r="E8311" s="184" t="str">
        <f t="shared" si="522"/>
        <v/>
      </c>
      <c r="F8311" s="184" t="str">
        <f t="shared" si="523"/>
        <v/>
      </c>
      <c r="G8311" s="184" t="str">
        <f t="shared" si="524"/>
        <v/>
      </c>
      <c r="H8311" s="184" t="str">
        <f t="shared" si="525"/>
        <v/>
      </c>
      <c r="L8311">
        <v>175.54358667464592</v>
      </c>
      <c r="R8311">
        <v>997.40674200000001</v>
      </c>
      <c r="S8311" t="s">
        <v>201</v>
      </c>
      <c r="T8311" s="221">
        <v>45566.313194444447</v>
      </c>
    </row>
    <row r="8312" spans="1:20" x14ac:dyDescent="0.35">
      <c r="A8312" t="s">
        <v>114</v>
      </c>
      <c r="B8312" t="s">
        <v>4</v>
      </c>
      <c r="C8312" t="s">
        <v>92</v>
      </c>
      <c r="D8312" s="29">
        <v>45933</v>
      </c>
      <c r="E8312" s="184" t="str">
        <f t="shared" si="522"/>
        <v/>
      </c>
      <c r="F8312" s="184" t="str">
        <f t="shared" si="523"/>
        <v/>
      </c>
      <c r="G8312" s="184" t="str">
        <f t="shared" si="524"/>
        <v/>
      </c>
      <c r="H8312" s="184" t="str">
        <f t="shared" si="525"/>
        <v/>
      </c>
      <c r="L8312">
        <v>175.54358667464592</v>
      </c>
      <c r="R8312">
        <v>997.40674200000001</v>
      </c>
      <c r="S8312" t="s">
        <v>201</v>
      </c>
      <c r="T8312" s="221">
        <v>45566.313194444447</v>
      </c>
    </row>
    <row r="8313" spans="1:20" x14ac:dyDescent="0.35">
      <c r="A8313" t="s">
        <v>114</v>
      </c>
      <c r="B8313" t="s">
        <v>4</v>
      </c>
      <c r="C8313" t="s">
        <v>92</v>
      </c>
      <c r="D8313" s="29">
        <v>45934</v>
      </c>
      <c r="E8313" s="184" t="str">
        <f t="shared" si="522"/>
        <v/>
      </c>
      <c r="F8313" s="184" t="str">
        <f t="shared" si="523"/>
        <v/>
      </c>
      <c r="G8313" s="184" t="str">
        <f t="shared" si="524"/>
        <v/>
      </c>
      <c r="H8313" s="184" t="str">
        <f t="shared" si="525"/>
        <v/>
      </c>
      <c r="L8313">
        <v>175.54358667464592</v>
      </c>
      <c r="R8313">
        <v>997.40674200000001</v>
      </c>
      <c r="S8313" t="s">
        <v>201</v>
      </c>
      <c r="T8313" s="221">
        <v>45566.313194444447</v>
      </c>
    </row>
    <row r="8314" spans="1:20" x14ac:dyDescent="0.35">
      <c r="A8314" t="s">
        <v>114</v>
      </c>
      <c r="B8314" t="s">
        <v>4</v>
      </c>
      <c r="C8314" t="s">
        <v>92</v>
      </c>
      <c r="D8314" s="29">
        <v>45935</v>
      </c>
      <c r="E8314" s="184" t="str">
        <f t="shared" si="522"/>
        <v/>
      </c>
      <c r="F8314" s="184" t="str">
        <f t="shared" si="523"/>
        <v/>
      </c>
      <c r="G8314" s="184" t="str">
        <f t="shared" si="524"/>
        <v/>
      </c>
      <c r="H8314" s="184" t="str">
        <f t="shared" si="525"/>
        <v/>
      </c>
      <c r="L8314">
        <v>175.54358667464592</v>
      </c>
      <c r="R8314">
        <v>997.40674200000001</v>
      </c>
      <c r="S8314" t="s">
        <v>201</v>
      </c>
      <c r="T8314" s="221">
        <v>45566.313194444447</v>
      </c>
    </row>
    <row r="8315" spans="1:20" x14ac:dyDescent="0.35">
      <c r="A8315" t="s">
        <v>114</v>
      </c>
      <c r="B8315" t="s">
        <v>4</v>
      </c>
      <c r="C8315" t="s">
        <v>92</v>
      </c>
      <c r="D8315" s="29">
        <v>45936</v>
      </c>
      <c r="E8315" s="184" t="str">
        <f t="shared" si="522"/>
        <v/>
      </c>
      <c r="F8315" s="184" t="str">
        <f t="shared" si="523"/>
        <v/>
      </c>
      <c r="G8315" s="184" t="str">
        <f t="shared" si="524"/>
        <v/>
      </c>
      <c r="H8315" s="184" t="str">
        <f t="shared" si="525"/>
        <v/>
      </c>
      <c r="L8315">
        <v>175.54358667464592</v>
      </c>
      <c r="R8315">
        <v>997.40674200000001</v>
      </c>
      <c r="S8315" t="s">
        <v>201</v>
      </c>
      <c r="T8315" s="221">
        <v>45566.313194444447</v>
      </c>
    </row>
    <row r="8316" spans="1:20" x14ac:dyDescent="0.35">
      <c r="A8316" t="s">
        <v>114</v>
      </c>
      <c r="B8316" t="s">
        <v>4</v>
      </c>
      <c r="C8316" t="s">
        <v>92</v>
      </c>
      <c r="D8316" s="29">
        <v>45937</v>
      </c>
      <c r="E8316" s="184" t="str">
        <f t="shared" si="522"/>
        <v/>
      </c>
      <c r="F8316" s="184" t="str">
        <f t="shared" si="523"/>
        <v/>
      </c>
      <c r="G8316" s="184" t="str">
        <f t="shared" si="524"/>
        <v/>
      </c>
      <c r="H8316" s="184" t="str">
        <f t="shared" si="525"/>
        <v/>
      </c>
      <c r="L8316">
        <v>175.54358667464592</v>
      </c>
      <c r="R8316">
        <v>997.40674200000001</v>
      </c>
      <c r="S8316" t="s">
        <v>201</v>
      </c>
      <c r="T8316" s="221">
        <v>45566.313194444447</v>
      </c>
    </row>
    <row r="8317" spans="1:20" x14ac:dyDescent="0.35">
      <c r="A8317" t="s">
        <v>114</v>
      </c>
      <c r="B8317" t="s">
        <v>4</v>
      </c>
      <c r="C8317" t="s">
        <v>92</v>
      </c>
      <c r="D8317" s="29">
        <v>45938</v>
      </c>
      <c r="E8317" s="184" t="str">
        <f t="shared" si="522"/>
        <v/>
      </c>
      <c r="F8317" s="184" t="str">
        <f t="shared" si="523"/>
        <v/>
      </c>
      <c r="G8317" s="184" t="str">
        <f t="shared" si="524"/>
        <v/>
      </c>
      <c r="H8317" s="184" t="str">
        <f t="shared" si="525"/>
        <v/>
      </c>
      <c r="L8317">
        <v>175.54358667464592</v>
      </c>
      <c r="R8317">
        <v>997.40674200000001</v>
      </c>
      <c r="S8317" t="s">
        <v>201</v>
      </c>
      <c r="T8317" s="221">
        <v>45566.313194444447</v>
      </c>
    </row>
    <row r="8318" spans="1:20" x14ac:dyDescent="0.35">
      <c r="A8318" t="s">
        <v>114</v>
      </c>
      <c r="B8318" t="s">
        <v>4</v>
      </c>
      <c r="C8318" t="s">
        <v>92</v>
      </c>
      <c r="D8318" s="29">
        <v>45939</v>
      </c>
      <c r="E8318" s="184" t="str">
        <f t="shared" si="522"/>
        <v/>
      </c>
      <c r="F8318" s="184" t="str">
        <f t="shared" si="523"/>
        <v/>
      </c>
      <c r="G8318" s="184" t="str">
        <f t="shared" si="524"/>
        <v/>
      </c>
      <c r="H8318" s="184" t="str">
        <f t="shared" si="525"/>
        <v/>
      </c>
      <c r="L8318">
        <v>175.54358667464592</v>
      </c>
      <c r="R8318">
        <v>997.40674200000001</v>
      </c>
      <c r="S8318" t="s">
        <v>201</v>
      </c>
      <c r="T8318" s="221">
        <v>45566.313194444447</v>
      </c>
    </row>
    <row r="8319" spans="1:20" x14ac:dyDescent="0.35">
      <c r="A8319" t="s">
        <v>114</v>
      </c>
      <c r="B8319" t="s">
        <v>4</v>
      </c>
      <c r="C8319" t="s">
        <v>92</v>
      </c>
      <c r="D8319" s="29">
        <v>45940</v>
      </c>
      <c r="E8319" s="184" t="str">
        <f t="shared" si="522"/>
        <v/>
      </c>
      <c r="F8319" s="184" t="str">
        <f t="shared" si="523"/>
        <v/>
      </c>
      <c r="G8319" s="184" t="str">
        <f t="shared" si="524"/>
        <v/>
      </c>
      <c r="H8319" s="184" t="str">
        <f t="shared" si="525"/>
        <v/>
      </c>
      <c r="L8319">
        <v>175.54358667464592</v>
      </c>
      <c r="R8319">
        <v>997.40674200000001</v>
      </c>
      <c r="S8319" t="s">
        <v>201</v>
      </c>
      <c r="T8319" s="221">
        <v>45566.313194444447</v>
      </c>
    </row>
    <row r="8320" spans="1:20" x14ac:dyDescent="0.35">
      <c r="A8320" t="s">
        <v>114</v>
      </c>
      <c r="B8320" t="s">
        <v>4</v>
      </c>
      <c r="C8320" t="s">
        <v>92</v>
      </c>
      <c r="D8320" s="29">
        <v>45941</v>
      </c>
      <c r="E8320" s="184" t="str">
        <f t="shared" si="522"/>
        <v/>
      </c>
      <c r="F8320" s="184" t="str">
        <f t="shared" si="523"/>
        <v/>
      </c>
      <c r="G8320" s="184" t="str">
        <f t="shared" si="524"/>
        <v/>
      </c>
      <c r="H8320" s="184" t="str">
        <f t="shared" si="525"/>
        <v/>
      </c>
      <c r="L8320">
        <v>175.54358667464592</v>
      </c>
      <c r="R8320">
        <v>997.40674200000001</v>
      </c>
      <c r="S8320" t="s">
        <v>201</v>
      </c>
      <c r="T8320" s="221">
        <v>45566.313194444447</v>
      </c>
    </row>
    <row r="8321" spans="1:20" x14ac:dyDescent="0.35">
      <c r="A8321" t="s">
        <v>114</v>
      </c>
      <c r="B8321" t="s">
        <v>4</v>
      </c>
      <c r="C8321" t="s">
        <v>92</v>
      </c>
      <c r="D8321" s="29">
        <v>45942</v>
      </c>
      <c r="E8321" s="184" t="str">
        <f t="shared" si="522"/>
        <v/>
      </c>
      <c r="F8321" s="184" t="str">
        <f t="shared" si="523"/>
        <v/>
      </c>
      <c r="G8321" s="184" t="str">
        <f t="shared" si="524"/>
        <v/>
      </c>
      <c r="H8321" s="184" t="str">
        <f t="shared" si="525"/>
        <v/>
      </c>
      <c r="L8321">
        <v>175.54358667464592</v>
      </c>
      <c r="R8321">
        <v>997.40674200000001</v>
      </c>
      <c r="S8321" t="s">
        <v>201</v>
      </c>
      <c r="T8321" s="221">
        <v>45566.313194444447</v>
      </c>
    </row>
    <row r="8322" spans="1:20" x14ac:dyDescent="0.35">
      <c r="A8322" t="s">
        <v>114</v>
      </c>
      <c r="B8322" t="s">
        <v>4</v>
      </c>
      <c r="C8322" t="s">
        <v>92</v>
      </c>
      <c r="D8322" s="29">
        <v>45943</v>
      </c>
      <c r="E8322" s="184" t="str">
        <f t="shared" si="522"/>
        <v/>
      </c>
      <c r="F8322" s="184" t="str">
        <f t="shared" si="523"/>
        <v/>
      </c>
      <c r="G8322" s="184" t="str">
        <f t="shared" si="524"/>
        <v/>
      </c>
      <c r="H8322" s="184" t="str">
        <f t="shared" si="525"/>
        <v/>
      </c>
      <c r="L8322">
        <v>175.54358667464592</v>
      </c>
      <c r="R8322">
        <v>997.40674200000001</v>
      </c>
      <c r="S8322" t="s">
        <v>201</v>
      </c>
      <c r="T8322" s="221">
        <v>45566.313194444447</v>
      </c>
    </row>
    <row r="8323" spans="1:20" x14ac:dyDescent="0.35">
      <c r="A8323" t="s">
        <v>114</v>
      </c>
      <c r="B8323" t="s">
        <v>4</v>
      </c>
      <c r="C8323" t="s">
        <v>92</v>
      </c>
      <c r="D8323" s="29">
        <v>45944</v>
      </c>
      <c r="E8323" s="184" t="str">
        <f t="shared" si="522"/>
        <v/>
      </c>
      <c r="F8323" s="184" t="str">
        <f t="shared" si="523"/>
        <v/>
      </c>
      <c r="G8323" s="184" t="str">
        <f t="shared" si="524"/>
        <v/>
      </c>
      <c r="H8323" s="184" t="str">
        <f t="shared" si="525"/>
        <v/>
      </c>
      <c r="L8323">
        <v>175.54358667464592</v>
      </c>
      <c r="R8323">
        <v>997.40674200000001</v>
      </c>
      <c r="S8323" t="s">
        <v>201</v>
      </c>
      <c r="T8323" s="221">
        <v>45566.313194444447</v>
      </c>
    </row>
    <row r="8324" spans="1:20" x14ac:dyDescent="0.35">
      <c r="A8324" t="s">
        <v>114</v>
      </c>
      <c r="B8324" t="s">
        <v>4</v>
      </c>
      <c r="C8324" t="s">
        <v>92</v>
      </c>
      <c r="D8324" s="29">
        <v>45945</v>
      </c>
      <c r="E8324" s="184" t="str">
        <f t="shared" si="522"/>
        <v/>
      </c>
      <c r="F8324" s="184" t="str">
        <f t="shared" si="523"/>
        <v/>
      </c>
      <c r="G8324" s="184" t="str">
        <f t="shared" si="524"/>
        <v/>
      </c>
      <c r="H8324" s="184" t="str">
        <f t="shared" si="525"/>
        <v/>
      </c>
      <c r="L8324">
        <v>175.54358667464592</v>
      </c>
      <c r="R8324">
        <v>997.40674200000001</v>
      </c>
      <c r="S8324" t="s">
        <v>201</v>
      </c>
      <c r="T8324" s="221">
        <v>45566.313194444447</v>
      </c>
    </row>
    <row r="8325" spans="1:20" x14ac:dyDescent="0.35">
      <c r="A8325" t="s">
        <v>114</v>
      </c>
      <c r="B8325" t="s">
        <v>4</v>
      </c>
      <c r="C8325" t="s">
        <v>92</v>
      </c>
      <c r="D8325" s="29">
        <v>45946</v>
      </c>
      <c r="E8325" s="184" t="str">
        <f t="shared" si="522"/>
        <v/>
      </c>
      <c r="F8325" s="184" t="str">
        <f t="shared" si="523"/>
        <v/>
      </c>
      <c r="G8325" s="184" t="str">
        <f t="shared" si="524"/>
        <v/>
      </c>
      <c r="H8325" s="184" t="str">
        <f t="shared" si="525"/>
        <v/>
      </c>
      <c r="L8325">
        <v>175.54358667464592</v>
      </c>
      <c r="R8325">
        <v>997.40674200000001</v>
      </c>
      <c r="S8325" t="s">
        <v>201</v>
      </c>
      <c r="T8325" s="221">
        <v>45566.313194444447</v>
      </c>
    </row>
    <row r="8326" spans="1:20" x14ac:dyDescent="0.35">
      <c r="A8326" t="s">
        <v>114</v>
      </c>
      <c r="B8326" t="s">
        <v>4</v>
      </c>
      <c r="C8326" t="s">
        <v>92</v>
      </c>
      <c r="D8326" s="29">
        <v>45947</v>
      </c>
      <c r="E8326" s="184" t="str">
        <f t="shared" si="522"/>
        <v/>
      </c>
      <c r="F8326" s="184" t="str">
        <f t="shared" si="523"/>
        <v/>
      </c>
      <c r="G8326" s="184" t="str">
        <f t="shared" si="524"/>
        <v/>
      </c>
      <c r="H8326" s="184" t="str">
        <f t="shared" si="525"/>
        <v/>
      </c>
      <c r="L8326">
        <v>175.54358667464592</v>
      </c>
      <c r="R8326">
        <v>997.40674200000001</v>
      </c>
      <c r="S8326" t="s">
        <v>201</v>
      </c>
      <c r="T8326" s="221">
        <v>45566.313194444447</v>
      </c>
    </row>
    <row r="8327" spans="1:20" x14ac:dyDescent="0.35">
      <c r="A8327" t="s">
        <v>114</v>
      </c>
      <c r="B8327" t="s">
        <v>4</v>
      </c>
      <c r="C8327" t="s">
        <v>92</v>
      </c>
      <c r="D8327" s="29">
        <v>45948</v>
      </c>
      <c r="E8327" s="184" t="str">
        <f t="shared" si="522"/>
        <v/>
      </c>
      <c r="F8327" s="184" t="str">
        <f t="shared" si="523"/>
        <v/>
      </c>
      <c r="G8327" s="184" t="str">
        <f t="shared" si="524"/>
        <v/>
      </c>
      <c r="H8327" s="184" t="str">
        <f t="shared" si="525"/>
        <v/>
      </c>
      <c r="L8327">
        <v>175.54358667464592</v>
      </c>
      <c r="R8327">
        <v>997.40674200000001</v>
      </c>
      <c r="S8327" t="s">
        <v>201</v>
      </c>
      <c r="T8327" s="221">
        <v>45566.313194444447</v>
      </c>
    </row>
    <row r="8328" spans="1:20" x14ac:dyDescent="0.35">
      <c r="A8328" t="s">
        <v>114</v>
      </c>
      <c r="B8328" t="s">
        <v>4</v>
      </c>
      <c r="C8328" t="s">
        <v>92</v>
      </c>
      <c r="D8328" s="29">
        <v>45949</v>
      </c>
      <c r="E8328" s="184" t="str">
        <f t="shared" ref="E8328:E8391" si="526">IF(J8328="","",IF(L8328=0,0,IF(1-(J8328/L8328)&lt;0,"",1-(J8328/L8328))))</f>
        <v/>
      </c>
      <c r="F8328" s="184" t="str">
        <f t="shared" ref="F8328:F8391" si="527">IF(K8328="","",IF(L8328=0,0,IF(1-(K8328/L8328)&lt;0,"",1-(K8328/L8328))))</f>
        <v/>
      </c>
      <c r="G8328" s="184" t="str">
        <f t="shared" ref="G8328:G8391" si="528">IF(J8328="","",IF(1-(J8328/R8328)&lt;0,"",1-(J8328/R8328)))</f>
        <v/>
      </c>
      <c r="H8328" s="184" t="str">
        <f t="shared" ref="H8328:H8391" si="529">IF(K8328="","",IF(1-(K8328/R8328)&lt;0,"",1-(K8328/R8328)))</f>
        <v/>
      </c>
      <c r="L8328">
        <v>175.54358667464592</v>
      </c>
      <c r="R8328">
        <v>997.40674200000001</v>
      </c>
      <c r="S8328" t="s">
        <v>201</v>
      </c>
      <c r="T8328" s="221">
        <v>45566.313194444447</v>
      </c>
    </row>
    <row r="8329" spans="1:20" x14ac:dyDescent="0.35">
      <c r="A8329" t="s">
        <v>114</v>
      </c>
      <c r="B8329" t="s">
        <v>4</v>
      </c>
      <c r="C8329" t="s">
        <v>92</v>
      </c>
      <c r="D8329" s="29">
        <v>45950</v>
      </c>
      <c r="E8329" s="184" t="str">
        <f t="shared" si="526"/>
        <v/>
      </c>
      <c r="F8329" s="184" t="str">
        <f t="shared" si="527"/>
        <v/>
      </c>
      <c r="G8329" s="184" t="str">
        <f t="shared" si="528"/>
        <v/>
      </c>
      <c r="H8329" s="184" t="str">
        <f t="shared" si="529"/>
        <v/>
      </c>
      <c r="L8329">
        <v>175.54358667464592</v>
      </c>
      <c r="R8329">
        <v>997.40674200000001</v>
      </c>
      <c r="S8329" t="s">
        <v>201</v>
      </c>
      <c r="T8329" s="221">
        <v>45566.313194444447</v>
      </c>
    </row>
    <row r="8330" spans="1:20" x14ac:dyDescent="0.35">
      <c r="A8330" t="s">
        <v>114</v>
      </c>
      <c r="B8330" t="s">
        <v>4</v>
      </c>
      <c r="C8330" t="s">
        <v>92</v>
      </c>
      <c r="D8330" s="29">
        <v>45951</v>
      </c>
      <c r="E8330" s="184" t="str">
        <f t="shared" si="526"/>
        <v/>
      </c>
      <c r="F8330" s="184" t="str">
        <f t="shared" si="527"/>
        <v/>
      </c>
      <c r="G8330" s="184" t="str">
        <f t="shared" si="528"/>
        <v/>
      </c>
      <c r="H8330" s="184" t="str">
        <f t="shared" si="529"/>
        <v/>
      </c>
      <c r="L8330">
        <v>175.54358667464592</v>
      </c>
      <c r="R8330">
        <v>997.40674200000001</v>
      </c>
      <c r="S8330" t="s">
        <v>201</v>
      </c>
      <c r="T8330" s="221">
        <v>45566.313194444447</v>
      </c>
    </row>
    <row r="8331" spans="1:20" x14ac:dyDescent="0.35">
      <c r="A8331" t="s">
        <v>114</v>
      </c>
      <c r="B8331" t="s">
        <v>4</v>
      </c>
      <c r="C8331" t="s">
        <v>92</v>
      </c>
      <c r="D8331" s="29">
        <v>45952</v>
      </c>
      <c r="E8331" s="184" t="str">
        <f t="shared" si="526"/>
        <v/>
      </c>
      <c r="F8331" s="184" t="str">
        <f t="shared" si="527"/>
        <v/>
      </c>
      <c r="G8331" s="184" t="str">
        <f t="shared" si="528"/>
        <v/>
      </c>
      <c r="H8331" s="184" t="str">
        <f t="shared" si="529"/>
        <v/>
      </c>
      <c r="L8331">
        <v>175.54358667464592</v>
      </c>
      <c r="R8331">
        <v>997.40674200000001</v>
      </c>
      <c r="S8331" t="s">
        <v>201</v>
      </c>
      <c r="T8331" s="221">
        <v>45566.313194444447</v>
      </c>
    </row>
    <row r="8332" spans="1:20" x14ac:dyDescent="0.35">
      <c r="A8332" t="s">
        <v>114</v>
      </c>
      <c r="B8332" t="s">
        <v>4</v>
      </c>
      <c r="C8332" t="s">
        <v>92</v>
      </c>
      <c r="D8332" s="29">
        <v>45953</v>
      </c>
      <c r="E8332" s="184" t="str">
        <f t="shared" si="526"/>
        <v/>
      </c>
      <c r="F8332" s="184" t="str">
        <f t="shared" si="527"/>
        <v/>
      </c>
      <c r="G8332" s="184" t="str">
        <f t="shared" si="528"/>
        <v/>
      </c>
      <c r="H8332" s="184" t="str">
        <f t="shared" si="529"/>
        <v/>
      </c>
      <c r="L8332">
        <v>175.54358667464592</v>
      </c>
      <c r="R8332">
        <v>997.40674200000001</v>
      </c>
      <c r="S8332" t="s">
        <v>201</v>
      </c>
      <c r="T8332" s="221">
        <v>45566.313194444447</v>
      </c>
    </row>
    <row r="8333" spans="1:20" x14ac:dyDescent="0.35">
      <c r="A8333" t="s">
        <v>114</v>
      </c>
      <c r="B8333" t="s">
        <v>4</v>
      </c>
      <c r="C8333" t="s">
        <v>92</v>
      </c>
      <c r="D8333" s="29">
        <v>45954</v>
      </c>
      <c r="E8333" s="184" t="str">
        <f t="shared" si="526"/>
        <v/>
      </c>
      <c r="F8333" s="184" t="str">
        <f t="shared" si="527"/>
        <v/>
      </c>
      <c r="G8333" s="184" t="str">
        <f t="shared" si="528"/>
        <v/>
      </c>
      <c r="H8333" s="184" t="str">
        <f t="shared" si="529"/>
        <v/>
      </c>
      <c r="L8333">
        <v>175.54358667464592</v>
      </c>
      <c r="R8333">
        <v>997.40674200000001</v>
      </c>
      <c r="S8333" t="s">
        <v>201</v>
      </c>
      <c r="T8333" s="221">
        <v>45566.313194444447</v>
      </c>
    </row>
    <row r="8334" spans="1:20" x14ac:dyDescent="0.35">
      <c r="A8334" t="s">
        <v>114</v>
      </c>
      <c r="B8334" t="s">
        <v>4</v>
      </c>
      <c r="C8334" t="s">
        <v>92</v>
      </c>
      <c r="D8334" s="29">
        <v>45955</v>
      </c>
      <c r="E8334" s="184" t="str">
        <f t="shared" si="526"/>
        <v/>
      </c>
      <c r="F8334" s="184" t="str">
        <f t="shared" si="527"/>
        <v/>
      </c>
      <c r="G8334" s="184" t="str">
        <f t="shared" si="528"/>
        <v/>
      </c>
      <c r="H8334" s="184" t="str">
        <f t="shared" si="529"/>
        <v/>
      </c>
      <c r="L8334">
        <v>175.54358667464592</v>
      </c>
      <c r="R8334">
        <v>997.40674200000001</v>
      </c>
      <c r="S8334" t="s">
        <v>201</v>
      </c>
      <c r="T8334" s="221">
        <v>45566.313194444447</v>
      </c>
    </row>
    <row r="8335" spans="1:20" x14ac:dyDescent="0.35">
      <c r="A8335" t="s">
        <v>114</v>
      </c>
      <c r="B8335" t="s">
        <v>4</v>
      </c>
      <c r="C8335" t="s">
        <v>92</v>
      </c>
      <c r="D8335" s="29">
        <v>45956</v>
      </c>
      <c r="E8335" s="184" t="str">
        <f t="shared" si="526"/>
        <v/>
      </c>
      <c r="F8335" s="184" t="str">
        <f t="shared" si="527"/>
        <v/>
      </c>
      <c r="G8335" s="184" t="str">
        <f t="shared" si="528"/>
        <v/>
      </c>
      <c r="H8335" s="184" t="str">
        <f t="shared" si="529"/>
        <v/>
      </c>
      <c r="L8335">
        <v>175.54358667464592</v>
      </c>
      <c r="R8335">
        <v>997.40674200000001</v>
      </c>
      <c r="S8335" t="s">
        <v>201</v>
      </c>
      <c r="T8335" s="221">
        <v>45566.313194444447</v>
      </c>
    </row>
    <row r="8336" spans="1:20" x14ac:dyDescent="0.35">
      <c r="A8336" t="s">
        <v>114</v>
      </c>
      <c r="B8336" t="s">
        <v>4</v>
      </c>
      <c r="C8336" t="s">
        <v>92</v>
      </c>
      <c r="D8336" s="29">
        <v>45957</v>
      </c>
      <c r="E8336" s="184" t="str">
        <f t="shared" si="526"/>
        <v/>
      </c>
      <c r="F8336" s="184" t="str">
        <f t="shared" si="527"/>
        <v/>
      </c>
      <c r="G8336" s="184" t="str">
        <f t="shared" si="528"/>
        <v/>
      </c>
      <c r="H8336" s="184" t="str">
        <f t="shared" si="529"/>
        <v/>
      </c>
      <c r="L8336">
        <v>175.54358667464592</v>
      </c>
      <c r="R8336">
        <v>997.40674200000001</v>
      </c>
      <c r="S8336" t="s">
        <v>201</v>
      </c>
      <c r="T8336" s="221">
        <v>45566.313194444447</v>
      </c>
    </row>
    <row r="8337" spans="1:20" x14ac:dyDescent="0.35">
      <c r="A8337" t="s">
        <v>114</v>
      </c>
      <c r="B8337" t="s">
        <v>4</v>
      </c>
      <c r="C8337" t="s">
        <v>92</v>
      </c>
      <c r="D8337" s="29">
        <v>45958</v>
      </c>
      <c r="E8337" s="184" t="str">
        <f t="shared" si="526"/>
        <v/>
      </c>
      <c r="F8337" s="184" t="str">
        <f t="shared" si="527"/>
        <v/>
      </c>
      <c r="G8337" s="184" t="str">
        <f t="shared" si="528"/>
        <v/>
      </c>
      <c r="H8337" s="184" t="str">
        <f t="shared" si="529"/>
        <v/>
      </c>
      <c r="L8337">
        <v>175.54358667464592</v>
      </c>
      <c r="R8337">
        <v>997.40674200000001</v>
      </c>
      <c r="S8337" t="s">
        <v>201</v>
      </c>
      <c r="T8337" s="221">
        <v>45566.313194444447</v>
      </c>
    </row>
    <row r="8338" spans="1:20" x14ac:dyDescent="0.35">
      <c r="A8338" t="s">
        <v>114</v>
      </c>
      <c r="B8338" t="s">
        <v>4</v>
      </c>
      <c r="C8338" t="s">
        <v>92</v>
      </c>
      <c r="D8338" s="29">
        <v>45959</v>
      </c>
      <c r="E8338" s="184" t="str">
        <f t="shared" si="526"/>
        <v/>
      </c>
      <c r="F8338" s="184" t="str">
        <f t="shared" si="527"/>
        <v/>
      </c>
      <c r="G8338" s="184" t="str">
        <f t="shared" si="528"/>
        <v/>
      </c>
      <c r="H8338" s="184" t="str">
        <f t="shared" si="529"/>
        <v/>
      </c>
      <c r="L8338">
        <v>175.54358667464592</v>
      </c>
      <c r="R8338">
        <v>997.40674200000001</v>
      </c>
      <c r="S8338" t="s">
        <v>201</v>
      </c>
      <c r="T8338" s="221">
        <v>45566.313194444447</v>
      </c>
    </row>
    <row r="8339" spans="1:20" x14ac:dyDescent="0.35">
      <c r="A8339" t="s">
        <v>114</v>
      </c>
      <c r="B8339" t="s">
        <v>4</v>
      </c>
      <c r="C8339" t="s">
        <v>92</v>
      </c>
      <c r="D8339" s="29">
        <v>45960</v>
      </c>
      <c r="E8339" s="184" t="str">
        <f t="shared" si="526"/>
        <v/>
      </c>
      <c r="F8339" s="184" t="str">
        <f t="shared" si="527"/>
        <v/>
      </c>
      <c r="G8339" s="184" t="str">
        <f t="shared" si="528"/>
        <v/>
      </c>
      <c r="H8339" s="184" t="str">
        <f t="shared" si="529"/>
        <v/>
      </c>
      <c r="L8339">
        <v>175.54358667464592</v>
      </c>
      <c r="R8339">
        <v>997.40674200000001</v>
      </c>
      <c r="S8339" t="s">
        <v>201</v>
      </c>
      <c r="T8339" s="221">
        <v>45566.313194444447</v>
      </c>
    </row>
    <row r="8340" spans="1:20" x14ac:dyDescent="0.35">
      <c r="A8340" t="s">
        <v>114</v>
      </c>
      <c r="B8340" t="s">
        <v>4</v>
      </c>
      <c r="C8340" t="s">
        <v>92</v>
      </c>
      <c r="D8340" s="29">
        <v>45961</v>
      </c>
      <c r="E8340" s="184" t="str">
        <f t="shared" si="526"/>
        <v/>
      </c>
      <c r="F8340" s="184" t="str">
        <f t="shared" si="527"/>
        <v/>
      </c>
      <c r="G8340" s="184" t="str">
        <f t="shared" si="528"/>
        <v/>
      </c>
      <c r="H8340" s="184" t="str">
        <f t="shared" si="529"/>
        <v/>
      </c>
      <c r="L8340">
        <v>175.54358667464592</v>
      </c>
      <c r="R8340">
        <v>997.40674200000001</v>
      </c>
      <c r="S8340" t="s">
        <v>201</v>
      </c>
      <c r="T8340" s="221">
        <v>45566.313194444447</v>
      </c>
    </row>
    <row r="8341" spans="1:20" x14ac:dyDescent="0.35">
      <c r="A8341" t="s">
        <v>114</v>
      </c>
      <c r="B8341" t="s">
        <v>4</v>
      </c>
      <c r="C8341" t="s">
        <v>92</v>
      </c>
      <c r="D8341" s="29">
        <v>45962</v>
      </c>
      <c r="E8341" s="184" t="str">
        <f t="shared" si="526"/>
        <v/>
      </c>
      <c r="F8341" s="184" t="str">
        <f t="shared" si="527"/>
        <v/>
      </c>
      <c r="G8341" s="184" t="str">
        <f t="shared" si="528"/>
        <v/>
      </c>
      <c r="H8341" s="184" t="str">
        <f t="shared" si="529"/>
        <v/>
      </c>
      <c r="L8341">
        <v>175.54358667464592</v>
      </c>
      <c r="R8341">
        <v>997.40674200000001</v>
      </c>
      <c r="S8341" t="s">
        <v>201</v>
      </c>
      <c r="T8341" s="221">
        <v>45566.313194444447</v>
      </c>
    </row>
    <row r="8342" spans="1:20" x14ac:dyDescent="0.35">
      <c r="A8342" t="s">
        <v>114</v>
      </c>
      <c r="B8342" t="s">
        <v>4</v>
      </c>
      <c r="C8342" t="s">
        <v>92</v>
      </c>
      <c r="D8342" s="29">
        <v>45963</v>
      </c>
      <c r="E8342" s="184" t="str">
        <f t="shared" si="526"/>
        <v/>
      </c>
      <c r="F8342" s="184" t="str">
        <f t="shared" si="527"/>
        <v/>
      </c>
      <c r="G8342" s="184" t="str">
        <f t="shared" si="528"/>
        <v/>
      </c>
      <c r="H8342" s="184" t="str">
        <f t="shared" si="529"/>
        <v/>
      </c>
      <c r="L8342">
        <v>175.54358667464592</v>
      </c>
      <c r="R8342">
        <v>997.40674200000001</v>
      </c>
      <c r="S8342" t="s">
        <v>201</v>
      </c>
      <c r="T8342" s="221">
        <v>45566.313194444447</v>
      </c>
    </row>
    <row r="8343" spans="1:20" x14ac:dyDescent="0.35">
      <c r="A8343" t="s">
        <v>114</v>
      </c>
      <c r="B8343" t="s">
        <v>4</v>
      </c>
      <c r="C8343" t="s">
        <v>92</v>
      </c>
      <c r="D8343" s="29">
        <v>45964</v>
      </c>
      <c r="E8343" s="184" t="str">
        <f t="shared" si="526"/>
        <v/>
      </c>
      <c r="F8343" s="184" t="str">
        <f t="shared" si="527"/>
        <v/>
      </c>
      <c r="G8343" s="184" t="str">
        <f t="shared" si="528"/>
        <v/>
      </c>
      <c r="H8343" s="184" t="str">
        <f t="shared" si="529"/>
        <v/>
      </c>
      <c r="L8343">
        <v>175.54358667464592</v>
      </c>
      <c r="R8343">
        <v>997.40674200000001</v>
      </c>
      <c r="S8343" t="s">
        <v>201</v>
      </c>
      <c r="T8343" s="221">
        <v>45566.313194444447</v>
      </c>
    </row>
    <row r="8344" spans="1:20" x14ac:dyDescent="0.35">
      <c r="A8344" t="s">
        <v>114</v>
      </c>
      <c r="B8344" t="s">
        <v>4</v>
      </c>
      <c r="C8344" t="s">
        <v>92</v>
      </c>
      <c r="D8344" s="29">
        <v>45965</v>
      </c>
      <c r="E8344" s="184" t="str">
        <f t="shared" si="526"/>
        <v/>
      </c>
      <c r="F8344" s="184" t="str">
        <f t="shared" si="527"/>
        <v/>
      </c>
      <c r="G8344" s="184" t="str">
        <f t="shared" si="528"/>
        <v/>
      </c>
      <c r="H8344" s="184" t="str">
        <f t="shared" si="529"/>
        <v/>
      </c>
      <c r="L8344">
        <v>175.54358667464592</v>
      </c>
      <c r="R8344">
        <v>997.40674200000001</v>
      </c>
      <c r="S8344" t="s">
        <v>201</v>
      </c>
      <c r="T8344" s="221">
        <v>45566.313194444447</v>
      </c>
    </row>
    <row r="8345" spans="1:20" x14ac:dyDescent="0.35">
      <c r="A8345" t="s">
        <v>114</v>
      </c>
      <c r="B8345" t="s">
        <v>4</v>
      </c>
      <c r="C8345" t="s">
        <v>92</v>
      </c>
      <c r="D8345" s="29">
        <v>45966</v>
      </c>
      <c r="E8345" s="184" t="str">
        <f t="shared" si="526"/>
        <v/>
      </c>
      <c r="F8345" s="184" t="str">
        <f t="shared" si="527"/>
        <v/>
      </c>
      <c r="G8345" s="184" t="str">
        <f t="shared" si="528"/>
        <v/>
      </c>
      <c r="H8345" s="184" t="str">
        <f t="shared" si="529"/>
        <v/>
      </c>
      <c r="L8345">
        <v>175.54358667464592</v>
      </c>
      <c r="R8345">
        <v>997.40674200000001</v>
      </c>
      <c r="S8345" t="s">
        <v>201</v>
      </c>
      <c r="T8345" s="221">
        <v>45566.313194444447</v>
      </c>
    </row>
    <row r="8346" spans="1:20" x14ac:dyDescent="0.35">
      <c r="A8346" t="s">
        <v>114</v>
      </c>
      <c r="B8346" t="s">
        <v>4</v>
      </c>
      <c r="C8346" t="s">
        <v>92</v>
      </c>
      <c r="D8346" s="29">
        <v>45967</v>
      </c>
      <c r="E8346" s="184" t="str">
        <f t="shared" si="526"/>
        <v/>
      </c>
      <c r="F8346" s="184" t="str">
        <f t="shared" si="527"/>
        <v/>
      </c>
      <c r="G8346" s="184" t="str">
        <f t="shared" si="528"/>
        <v/>
      </c>
      <c r="H8346" s="184" t="str">
        <f t="shared" si="529"/>
        <v/>
      </c>
      <c r="L8346">
        <v>175.54358667464592</v>
      </c>
      <c r="R8346">
        <v>997.40674200000001</v>
      </c>
      <c r="S8346" t="s">
        <v>201</v>
      </c>
      <c r="T8346" s="221">
        <v>45566.313194444447</v>
      </c>
    </row>
    <row r="8347" spans="1:20" x14ac:dyDescent="0.35">
      <c r="A8347" t="s">
        <v>114</v>
      </c>
      <c r="B8347" t="s">
        <v>4</v>
      </c>
      <c r="C8347" t="s">
        <v>92</v>
      </c>
      <c r="D8347" s="29">
        <v>45968</v>
      </c>
      <c r="E8347" s="184" t="str">
        <f t="shared" si="526"/>
        <v/>
      </c>
      <c r="F8347" s="184" t="str">
        <f t="shared" si="527"/>
        <v/>
      </c>
      <c r="G8347" s="184" t="str">
        <f t="shared" si="528"/>
        <v/>
      </c>
      <c r="H8347" s="184" t="str">
        <f t="shared" si="529"/>
        <v/>
      </c>
      <c r="L8347">
        <v>175.54358667464592</v>
      </c>
      <c r="R8347">
        <v>997.40674200000001</v>
      </c>
      <c r="S8347" t="s">
        <v>201</v>
      </c>
      <c r="T8347" s="221">
        <v>45566.313194444447</v>
      </c>
    </row>
    <row r="8348" spans="1:20" x14ac:dyDescent="0.35">
      <c r="A8348" t="s">
        <v>114</v>
      </c>
      <c r="B8348" t="s">
        <v>4</v>
      </c>
      <c r="C8348" t="s">
        <v>92</v>
      </c>
      <c r="D8348" s="29">
        <v>45969</v>
      </c>
      <c r="E8348" s="184" t="str">
        <f t="shared" si="526"/>
        <v/>
      </c>
      <c r="F8348" s="184" t="str">
        <f t="shared" si="527"/>
        <v/>
      </c>
      <c r="G8348" s="184" t="str">
        <f t="shared" si="528"/>
        <v/>
      </c>
      <c r="H8348" s="184" t="str">
        <f t="shared" si="529"/>
        <v/>
      </c>
      <c r="L8348">
        <v>175.54358667464592</v>
      </c>
      <c r="R8348">
        <v>997.40674200000001</v>
      </c>
      <c r="S8348" t="s">
        <v>201</v>
      </c>
      <c r="T8348" s="221">
        <v>45566.313194444447</v>
      </c>
    </row>
    <row r="8349" spans="1:20" x14ac:dyDescent="0.35">
      <c r="A8349" t="s">
        <v>114</v>
      </c>
      <c r="B8349" t="s">
        <v>4</v>
      </c>
      <c r="C8349" t="s">
        <v>92</v>
      </c>
      <c r="D8349" s="29">
        <v>45970</v>
      </c>
      <c r="E8349" s="184" t="str">
        <f t="shared" si="526"/>
        <v/>
      </c>
      <c r="F8349" s="184" t="str">
        <f t="shared" si="527"/>
        <v/>
      </c>
      <c r="G8349" s="184" t="str">
        <f t="shared" si="528"/>
        <v/>
      </c>
      <c r="H8349" s="184" t="str">
        <f t="shared" si="529"/>
        <v/>
      </c>
      <c r="L8349">
        <v>175.54358667464592</v>
      </c>
      <c r="R8349">
        <v>997.40674200000001</v>
      </c>
      <c r="S8349" t="s">
        <v>201</v>
      </c>
      <c r="T8349" s="221">
        <v>45566.313194444447</v>
      </c>
    </row>
    <row r="8350" spans="1:20" x14ac:dyDescent="0.35">
      <c r="A8350" t="s">
        <v>114</v>
      </c>
      <c r="B8350" t="s">
        <v>4</v>
      </c>
      <c r="C8350" t="s">
        <v>92</v>
      </c>
      <c r="D8350" s="29">
        <v>45971</v>
      </c>
      <c r="E8350" s="184" t="str">
        <f t="shared" si="526"/>
        <v/>
      </c>
      <c r="F8350" s="184" t="str">
        <f t="shared" si="527"/>
        <v/>
      </c>
      <c r="G8350" s="184" t="str">
        <f t="shared" si="528"/>
        <v/>
      </c>
      <c r="H8350" s="184" t="str">
        <f t="shared" si="529"/>
        <v/>
      </c>
      <c r="L8350">
        <v>175.54358667464592</v>
      </c>
      <c r="R8350">
        <v>997.40674200000001</v>
      </c>
      <c r="S8350" t="s">
        <v>201</v>
      </c>
      <c r="T8350" s="221">
        <v>45566.313194444447</v>
      </c>
    </row>
    <row r="8351" spans="1:20" x14ac:dyDescent="0.35">
      <c r="A8351" t="s">
        <v>114</v>
      </c>
      <c r="B8351" t="s">
        <v>4</v>
      </c>
      <c r="C8351" t="s">
        <v>92</v>
      </c>
      <c r="D8351" s="29">
        <v>45972</v>
      </c>
      <c r="E8351" s="184" t="str">
        <f t="shared" si="526"/>
        <v/>
      </c>
      <c r="F8351" s="184" t="str">
        <f t="shared" si="527"/>
        <v/>
      </c>
      <c r="G8351" s="184" t="str">
        <f t="shared" si="528"/>
        <v/>
      </c>
      <c r="H8351" s="184" t="str">
        <f t="shared" si="529"/>
        <v/>
      </c>
      <c r="L8351">
        <v>175.54358667464592</v>
      </c>
      <c r="R8351">
        <v>997.40674200000001</v>
      </c>
      <c r="S8351" t="s">
        <v>201</v>
      </c>
      <c r="T8351" s="221">
        <v>45566.313194444447</v>
      </c>
    </row>
    <row r="8352" spans="1:20" x14ac:dyDescent="0.35">
      <c r="A8352" t="s">
        <v>114</v>
      </c>
      <c r="B8352" t="s">
        <v>4</v>
      </c>
      <c r="C8352" t="s">
        <v>92</v>
      </c>
      <c r="D8352" s="29">
        <v>45973</v>
      </c>
      <c r="E8352" s="184" t="str">
        <f t="shared" si="526"/>
        <v/>
      </c>
      <c r="F8352" s="184" t="str">
        <f t="shared" si="527"/>
        <v/>
      </c>
      <c r="G8352" s="184" t="str">
        <f t="shared" si="528"/>
        <v/>
      </c>
      <c r="H8352" s="184" t="str">
        <f t="shared" si="529"/>
        <v/>
      </c>
      <c r="L8352">
        <v>175.54358667464592</v>
      </c>
      <c r="R8352">
        <v>997.40674200000001</v>
      </c>
      <c r="S8352" t="s">
        <v>201</v>
      </c>
      <c r="T8352" s="221">
        <v>45566.313194444447</v>
      </c>
    </row>
    <row r="8353" spans="1:20" x14ac:dyDescent="0.35">
      <c r="A8353" t="s">
        <v>114</v>
      </c>
      <c r="B8353" t="s">
        <v>4</v>
      </c>
      <c r="C8353" t="s">
        <v>92</v>
      </c>
      <c r="D8353" s="29">
        <v>45974</v>
      </c>
      <c r="E8353" s="184" t="str">
        <f t="shared" si="526"/>
        <v/>
      </c>
      <c r="F8353" s="184" t="str">
        <f t="shared" si="527"/>
        <v/>
      </c>
      <c r="G8353" s="184" t="str">
        <f t="shared" si="528"/>
        <v/>
      </c>
      <c r="H8353" s="184" t="str">
        <f t="shared" si="529"/>
        <v/>
      </c>
      <c r="L8353">
        <v>175.54358667464592</v>
      </c>
      <c r="R8353">
        <v>997.40674200000001</v>
      </c>
      <c r="S8353" t="s">
        <v>201</v>
      </c>
      <c r="T8353" s="221">
        <v>45566.313194444447</v>
      </c>
    </row>
    <row r="8354" spans="1:20" x14ac:dyDescent="0.35">
      <c r="A8354" t="s">
        <v>114</v>
      </c>
      <c r="B8354" t="s">
        <v>4</v>
      </c>
      <c r="C8354" t="s">
        <v>92</v>
      </c>
      <c r="D8354" s="29">
        <v>45975</v>
      </c>
      <c r="E8354" s="184" t="str">
        <f t="shared" si="526"/>
        <v/>
      </c>
      <c r="F8354" s="184" t="str">
        <f t="shared" si="527"/>
        <v/>
      </c>
      <c r="G8354" s="184" t="str">
        <f t="shared" si="528"/>
        <v/>
      </c>
      <c r="H8354" s="184" t="str">
        <f t="shared" si="529"/>
        <v/>
      </c>
      <c r="L8354">
        <v>175.54358667464592</v>
      </c>
      <c r="R8354">
        <v>997.40674200000001</v>
      </c>
      <c r="S8354" t="s">
        <v>201</v>
      </c>
      <c r="T8354" s="221">
        <v>45566.313194444447</v>
      </c>
    </row>
    <row r="8355" spans="1:20" x14ac:dyDescent="0.35">
      <c r="A8355" t="s">
        <v>114</v>
      </c>
      <c r="B8355" t="s">
        <v>4</v>
      </c>
      <c r="C8355" t="s">
        <v>92</v>
      </c>
      <c r="D8355" s="29">
        <v>45976</v>
      </c>
      <c r="E8355" s="184" t="str">
        <f t="shared" si="526"/>
        <v/>
      </c>
      <c r="F8355" s="184" t="str">
        <f t="shared" si="527"/>
        <v/>
      </c>
      <c r="G8355" s="184" t="str">
        <f t="shared" si="528"/>
        <v/>
      </c>
      <c r="H8355" s="184" t="str">
        <f t="shared" si="529"/>
        <v/>
      </c>
      <c r="L8355">
        <v>175.54358667464592</v>
      </c>
      <c r="R8355">
        <v>997.40674200000001</v>
      </c>
      <c r="S8355" t="s">
        <v>201</v>
      </c>
      <c r="T8355" s="221">
        <v>45566.313194444447</v>
      </c>
    </row>
    <row r="8356" spans="1:20" x14ac:dyDescent="0.35">
      <c r="A8356" t="s">
        <v>114</v>
      </c>
      <c r="B8356" t="s">
        <v>4</v>
      </c>
      <c r="C8356" t="s">
        <v>92</v>
      </c>
      <c r="D8356" s="29">
        <v>45977</v>
      </c>
      <c r="E8356" s="184" t="str">
        <f t="shared" si="526"/>
        <v/>
      </c>
      <c r="F8356" s="184" t="str">
        <f t="shared" si="527"/>
        <v/>
      </c>
      <c r="G8356" s="184" t="str">
        <f t="shared" si="528"/>
        <v/>
      </c>
      <c r="H8356" s="184" t="str">
        <f t="shared" si="529"/>
        <v/>
      </c>
      <c r="L8356">
        <v>175.54358667464592</v>
      </c>
      <c r="R8356">
        <v>997.40674200000001</v>
      </c>
      <c r="S8356" t="s">
        <v>201</v>
      </c>
      <c r="T8356" s="221">
        <v>45566.313194444447</v>
      </c>
    </row>
    <row r="8357" spans="1:20" x14ac:dyDescent="0.35">
      <c r="A8357" t="s">
        <v>114</v>
      </c>
      <c r="B8357" t="s">
        <v>4</v>
      </c>
      <c r="C8357" t="s">
        <v>92</v>
      </c>
      <c r="D8357" s="29">
        <v>45978</v>
      </c>
      <c r="E8357" s="184" t="str">
        <f t="shared" si="526"/>
        <v/>
      </c>
      <c r="F8357" s="184" t="str">
        <f t="shared" si="527"/>
        <v/>
      </c>
      <c r="G8357" s="184" t="str">
        <f t="shared" si="528"/>
        <v/>
      </c>
      <c r="H8357" s="184" t="str">
        <f t="shared" si="529"/>
        <v/>
      </c>
      <c r="L8357">
        <v>175.54358667464592</v>
      </c>
      <c r="R8357">
        <v>997.40674200000001</v>
      </c>
      <c r="S8357" t="s">
        <v>201</v>
      </c>
      <c r="T8357" s="221">
        <v>45566.313194444447</v>
      </c>
    </row>
    <row r="8358" spans="1:20" x14ac:dyDescent="0.35">
      <c r="A8358" t="s">
        <v>114</v>
      </c>
      <c r="B8358" t="s">
        <v>4</v>
      </c>
      <c r="C8358" t="s">
        <v>92</v>
      </c>
      <c r="D8358" s="29">
        <v>45979</v>
      </c>
      <c r="E8358" s="184" t="str">
        <f t="shared" si="526"/>
        <v/>
      </c>
      <c r="F8358" s="184" t="str">
        <f t="shared" si="527"/>
        <v/>
      </c>
      <c r="G8358" s="184" t="str">
        <f t="shared" si="528"/>
        <v/>
      </c>
      <c r="H8358" s="184" t="str">
        <f t="shared" si="529"/>
        <v/>
      </c>
      <c r="L8358">
        <v>175.54358667464592</v>
      </c>
      <c r="R8358">
        <v>997.40674200000001</v>
      </c>
      <c r="S8358" t="s">
        <v>201</v>
      </c>
      <c r="T8358" s="221">
        <v>45566.313194444447</v>
      </c>
    </row>
    <row r="8359" spans="1:20" x14ac:dyDescent="0.35">
      <c r="A8359" t="s">
        <v>114</v>
      </c>
      <c r="B8359" t="s">
        <v>4</v>
      </c>
      <c r="C8359" t="s">
        <v>92</v>
      </c>
      <c r="D8359" s="29">
        <v>45980</v>
      </c>
      <c r="E8359" s="184" t="str">
        <f t="shared" si="526"/>
        <v/>
      </c>
      <c r="F8359" s="184" t="str">
        <f t="shared" si="527"/>
        <v/>
      </c>
      <c r="G8359" s="184" t="str">
        <f t="shared" si="528"/>
        <v/>
      </c>
      <c r="H8359" s="184" t="str">
        <f t="shared" si="529"/>
        <v/>
      </c>
      <c r="L8359">
        <v>175.54358667464592</v>
      </c>
      <c r="R8359">
        <v>997.40674200000001</v>
      </c>
      <c r="S8359" t="s">
        <v>201</v>
      </c>
      <c r="T8359" s="221">
        <v>45566.313194444447</v>
      </c>
    </row>
    <row r="8360" spans="1:20" x14ac:dyDescent="0.35">
      <c r="A8360" t="s">
        <v>114</v>
      </c>
      <c r="B8360" t="s">
        <v>4</v>
      </c>
      <c r="C8360" t="s">
        <v>92</v>
      </c>
      <c r="D8360" s="29">
        <v>45981</v>
      </c>
      <c r="E8360" s="184" t="str">
        <f t="shared" si="526"/>
        <v/>
      </c>
      <c r="F8360" s="184" t="str">
        <f t="shared" si="527"/>
        <v/>
      </c>
      <c r="G8360" s="184" t="str">
        <f t="shared" si="528"/>
        <v/>
      </c>
      <c r="H8360" s="184" t="str">
        <f t="shared" si="529"/>
        <v/>
      </c>
      <c r="L8360">
        <v>175.54358667464592</v>
      </c>
      <c r="R8360">
        <v>997.40674200000001</v>
      </c>
      <c r="S8360" t="s">
        <v>201</v>
      </c>
      <c r="T8360" s="221">
        <v>45566.313194444447</v>
      </c>
    </row>
    <row r="8361" spans="1:20" x14ac:dyDescent="0.35">
      <c r="A8361" t="s">
        <v>114</v>
      </c>
      <c r="B8361" t="s">
        <v>4</v>
      </c>
      <c r="C8361" t="s">
        <v>92</v>
      </c>
      <c r="D8361" s="29">
        <v>45982</v>
      </c>
      <c r="E8361" s="184" t="str">
        <f t="shared" si="526"/>
        <v/>
      </c>
      <c r="F8361" s="184" t="str">
        <f t="shared" si="527"/>
        <v/>
      </c>
      <c r="G8361" s="184" t="str">
        <f t="shared" si="528"/>
        <v/>
      </c>
      <c r="H8361" s="184" t="str">
        <f t="shared" si="529"/>
        <v/>
      </c>
      <c r="L8361">
        <v>175.54358667464592</v>
      </c>
      <c r="R8361">
        <v>997.40674200000001</v>
      </c>
      <c r="S8361" t="s">
        <v>201</v>
      </c>
      <c r="T8361" s="221">
        <v>45566.313194444447</v>
      </c>
    </row>
    <row r="8362" spans="1:20" x14ac:dyDescent="0.35">
      <c r="A8362" t="s">
        <v>114</v>
      </c>
      <c r="B8362" t="s">
        <v>4</v>
      </c>
      <c r="C8362" t="s">
        <v>92</v>
      </c>
      <c r="D8362" s="29">
        <v>45983</v>
      </c>
      <c r="E8362" s="184" t="str">
        <f t="shared" si="526"/>
        <v/>
      </c>
      <c r="F8362" s="184" t="str">
        <f t="shared" si="527"/>
        <v/>
      </c>
      <c r="G8362" s="184" t="str">
        <f t="shared" si="528"/>
        <v/>
      </c>
      <c r="H8362" s="184" t="str">
        <f t="shared" si="529"/>
        <v/>
      </c>
      <c r="L8362">
        <v>175.54358667464592</v>
      </c>
      <c r="R8362">
        <v>997.40674200000001</v>
      </c>
      <c r="S8362" t="s">
        <v>201</v>
      </c>
      <c r="T8362" s="221">
        <v>45566.313194444447</v>
      </c>
    </row>
    <row r="8363" spans="1:20" x14ac:dyDescent="0.35">
      <c r="A8363" t="s">
        <v>114</v>
      </c>
      <c r="B8363" t="s">
        <v>4</v>
      </c>
      <c r="C8363" t="s">
        <v>92</v>
      </c>
      <c r="D8363" s="29">
        <v>45984</v>
      </c>
      <c r="E8363" s="184" t="str">
        <f t="shared" si="526"/>
        <v/>
      </c>
      <c r="F8363" s="184" t="str">
        <f t="shared" si="527"/>
        <v/>
      </c>
      <c r="G8363" s="184" t="str">
        <f t="shared" si="528"/>
        <v/>
      </c>
      <c r="H8363" s="184" t="str">
        <f t="shared" si="529"/>
        <v/>
      </c>
      <c r="L8363">
        <v>175.54358667464592</v>
      </c>
      <c r="R8363">
        <v>997.40674200000001</v>
      </c>
      <c r="S8363" t="s">
        <v>201</v>
      </c>
      <c r="T8363" s="221">
        <v>45566.313194444447</v>
      </c>
    </row>
    <row r="8364" spans="1:20" x14ac:dyDescent="0.35">
      <c r="A8364" t="s">
        <v>114</v>
      </c>
      <c r="B8364" t="s">
        <v>4</v>
      </c>
      <c r="C8364" t="s">
        <v>92</v>
      </c>
      <c r="D8364" s="29">
        <v>45985</v>
      </c>
      <c r="E8364" s="184" t="str">
        <f t="shared" si="526"/>
        <v/>
      </c>
      <c r="F8364" s="184" t="str">
        <f t="shared" si="527"/>
        <v/>
      </c>
      <c r="G8364" s="184" t="str">
        <f t="shared" si="528"/>
        <v/>
      </c>
      <c r="H8364" s="184" t="str">
        <f t="shared" si="529"/>
        <v/>
      </c>
      <c r="L8364">
        <v>175.54358667464592</v>
      </c>
      <c r="R8364">
        <v>997.40674200000001</v>
      </c>
      <c r="S8364" t="s">
        <v>201</v>
      </c>
      <c r="T8364" s="221">
        <v>45566.313194444447</v>
      </c>
    </row>
    <row r="8365" spans="1:20" x14ac:dyDescent="0.35">
      <c r="A8365" t="s">
        <v>114</v>
      </c>
      <c r="B8365" t="s">
        <v>4</v>
      </c>
      <c r="C8365" t="s">
        <v>92</v>
      </c>
      <c r="D8365" s="29">
        <v>45986</v>
      </c>
      <c r="E8365" s="184" t="str">
        <f t="shared" si="526"/>
        <v/>
      </c>
      <c r="F8365" s="184" t="str">
        <f t="shared" si="527"/>
        <v/>
      </c>
      <c r="G8365" s="184" t="str">
        <f t="shared" si="528"/>
        <v/>
      </c>
      <c r="H8365" s="184" t="str">
        <f t="shared" si="529"/>
        <v/>
      </c>
      <c r="L8365">
        <v>175.54358667464592</v>
      </c>
      <c r="R8365">
        <v>997.40674200000001</v>
      </c>
      <c r="S8365" t="s">
        <v>201</v>
      </c>
      <c r="T8365" s="221">
        <v>45566.313194444447</v>
      </c>
    </row>
    <row r="8366" spans="1:20" x14ac:dyDescent="0.35">
      <c r="A8366" t="s">
        <v>114</v>
      </c>
      <c r="B8366" t="s">
        <v>4</v>
      </c>
      <c r="C8366" t="s">
        <v>92</v>
      </c>
      <c r="D8366" s="29">
        <v>45987</v>
      </c>
      <c r="E8366" s="184" t="str">
        <f t="shared" si="526"/>
        <v/>
      </c>
      <c r="F8366" s="184" t="str">
        <f t="shared" si="527"/>
        <v/>
      </c>
      <c r="G8366" s="184" t="str">
        <f t="shared" si="528"/>
        <v/>
      </c>
      <c r="H8366" s="184" t="str">
        <f t="shared" si="529"/>
        <v/>
      </c>
      <c r="L8366">
        <v>175.54358667464592</v>
      </c>
      <c r="R8366">
        <v>997.40674200000001</v>
      </c>
      <c r="S8366" t="s">
        <v>201</v>
      </c>
      <c r="T8366" s="221">
        <v>45566.313194444447</v>
      </c>
    </row>
    <row r="8367" spans="1:20" x14ac:dyDescent="0.35">
      <c r="A8367" t="s">
        <v>114</v>
      </c>
      <c r="B8367" t="s">
        <v>4</v>
      </c>
      <c r="C8367" t="s">
        <v>92</v>
      </c>
      <c r="D8367" s="29">
        <v>45988</v>
      </c>
      <c r="E8367" s="184" t="str">
        <f t="shared" si="526"/>
        <v/>
      </c>
      <c r="F8367" s="184" t="str">
        <f t="shared" si="527"/>
        <v/>
      </c>
      <c r="G8367" s="184" t="str">
        <f t="shared" si="528"/>
        <v/>
      </c>
      <c r="H8367" s="184" t="str">
        <f t="shared" si="529"/>
        <v/>
      </c>
      <c r="L8367">
        <v>175.54358667464592</v>
      </c>
      <c r="R8367">
        <v>997.40674200000001</v>
      </c>
      <c r="S8367" t="s">
        <v>201</v>
      </c>
      <c r="T8367" s="221">
        <v>45566.313194444447</v>
      </c>
    </row>
    <row r="8368" spans="1:20" x14ac:dyDescent="0.35">
      <c r="A8368" t="s">
        <v>114</v>
      </c>
      <c r="B8368" t="s">
        <v>4</v>
      </c>
      <c r="C8368" t="s">
        <v>92</v>
      </c>
      <c r="D8368" s="29">
        <v>45989</v>
      </c>
      <c r="E8368" s="184" t="str">
        <f t="shared" si="526"/>
        <v/>
      </c>
      <c r="F8368" s="184" t="str">
        <f t="shared" si="527"/>
        <v/>
      </c>
      <c r="G8368" s="184" t="str">
        <f t="shared" si="528"/>
        <v/>
      </c>
      <c r="H8368" s="184" t="str">
        <f t="shared" si="529"/>
        <v/>
      </c>
      <c r="L8368">
        <v>175.54358667464592</v>
      </c>
      <c r="R8368">
        <v>997.40674200000001</v>
      </c>
      <c r="S8368" t="s">
        <v>201</v>
      </c>
      <c r="T8368" s="221">
        <v>45566.313194444447</v>
      </c>
    </row>
    <row r="8369" spans="1:20" x14ac:dyDescent="0.35">
      <c r="A8369" t="s">
        <v>114</v>
      </c>
      <c r="B8369" t="s">
        <v>4</v>
      </c>
      <c r="C8369" t="s">
        <v>92</v>
      </c>
      <c r="D8369" s="29">
        <v>45990</v>
      </c>
      <c r="E8369" s="184" t="str">
        <f t="shared" si="526"/>
        <v/>
      </c>
      <c r="F8369" s="184" t="str">
        <f t="shared" si="527"/>
        <v/>
      </c>
      <c r="G8369" s="184" t="str">
        <f t="shared" si="528"/>
        <v/>
      </c>
      <c r="H8369" s="184" t="str">
        <f t="shared" si="529"/>
        <v/>
      </c>
      <c r="L8369">
        <v>175.54358667464592</v>
      </c>
      <c r="R8369">
        <v>997.40674200000001</v>
      </c>
      <c r="S8369" t="s">
        <v>201</v>
      </c>
      <c r="T8369" s="221">
        <v>45566.313194444447</v>
      </c>
    </row>
    <row r="8370" spans="1:20" x14ac:dyDescent="0.35">
      <c r="A8370" t="s">
        <v>114</v>
      </c>
      <c r="B8370" t="s">
        <v>4</v>
      </c>
      <c r="C8370" t="s">
        <v>92</v>
      </c>
      <c r="D8370" s="29">
        <v>45991</v>
      </c>
      <c r="E8370" s="184" t="str">
        <f t="shared" si="526"/>
        <v/>
      </c>
      <c r="F8370" s="184" t="str">
        <f t="shared" si="527"/>
        <v/>
      </c>
      <c r="G8370" s="184" t="str">
        <f t="shared" si="528"/>
        <v/>
      </c>
      <c r="H8370" s="184" t="str">
        <f t="shared" si="529"/>
        <v/>
      </c>
      <c r="L8370">
        <v>175.54358667464592</v>
      </c>
      <c r="R8370">
        <v>997.40674200000001</v>
      </c>
      <c r="S8370" t="s">
        <v>201</v>
      </c>
      <c r="T8370" s="221">
        <v>45566.313194444447</v>
      </c>
    </row>
    <row r="8371" spans="1:20" x14ac:dyDescent="0.35">
      <c r="A8371" t="s">
        <v>114</v>
      </c>
      <c r="B8371" t="s">
        <v>4</v>
      </c>
      <c r="C8371" t="s">
        <v>92</v>
      </c>
      <c r="D8371" s="29">
        <v>45992</v>
      </c>
      <c r="E8371" s="184" t="str">
        <f t="shared" si="526"/>
        <v/>
      </c>
      <c r="F8371" s="184" t="str">
        <f t="shared" si="527"/>
        <v/>
      </c>
      <c r="G8371" s="184" t="str">
        <f t="shared" si="528"/>
        <v/>
      </c>
      <c r="H8371" s="184" t="str">
        <f t="shared" si="529"/>
        <v/>
      </c>
      <c r="L8371">
        <v>175.54358667464592</v>
      </c>
      <c r="R8371">
        <v>997.40674200000001</v>
      </c>
      <c r="S8371" t="s">
        <v>201</v>
      </c>
      <c r="T8371" s="221">
        <v>45566.313194444447</v>
      </c>
    </row>
    <row r="8372" spans="1:20" x14ac:dyDescent="0.35">
      <c r="A8372" t="s">
        <v>114</v>
      </c>
      <c r="B8372" t="s">
        <v>4</v>
      </c>
      <c r="C8372" t="s">
        <v>92</v>
      </c>
      <c r="D8372" s="29">
        <v>45993</v>
      </c>
      <c r="E8372" s="184" t="str">
        <f t="shared" si="526"/>
        <v/>
      </c>
      <c r="F8372" s="184" t="str">
        <f t="shared" si="527"/>
        <v/>
      </c>
      <c r="G8372" s="184" t="str">
        <f t="shared" si="528"/>
        <v/>
      </c>
      <c r="H8372" s="184" t="str">
        <f t="shared" si="529"/>
        <v/>
      </c>
      <c r="L8372">
        <v>175.54358667464592</v>
      </c>
      <c r="R8372">
        <v>997.40674200000001</v>
      </c>
      <c r="S8372" t="s">
        <v>201</v>
      </c>
      <c r="T8372" s="221">
        <v>45566.313194444447</v>
      </c>
    </row>
    <row r="8373" spans="1:20" x14ac:dyDescent="0.35">
      <c r="A8373" t="s">
        <v>114</v>
      </c>
      <c r="B8373" t="s">
        <v>4</v>
      </c>
      <c r="C8373" t="s">
        <v>92</v>
      </c>
      <c r="D8373" s="29">
        <v>45994</v>
      </c>
      <c r="E8373" s="184" t="str">
        <f t="shared" si="526"/>
        <v/>
      </c>
      <c r="F8373" s="184" t="str">
        <f t="shared" si="527"/>
        <v/>
      </c>
      <c r="G8373" s="184" t="str">
        <f t="shared" si="528"/>
        <v/>
      </c>
      <c r="H8373" s="184" t="str">
        <f t="shared" si="529"/>
        <v/>
      </c>
      <c r="L8373">
        <v>175.54358667464592</v>
      </c>
      <c r="R8373">
        <v>997.40674200000001</v>
      </c>
      <c r="S8373" t="s">
        <v>201</v>
      </c>
      <c r="T8373" s="221">
        <v>45566.313194444447</v>
      </c>
    </row>
    <row r="8374" spans="1:20" x14ac:dyDescent="0.35">
      <c r="A8374" t="s">
        <v>114</v>
      </c>
      <c r="B8374" t="s">
        <v>4</v>
      </c>
      <c r="C8374" t="s">
        <v>92</v>
      </c>
      <c r="D8374" s="29">
        <v>45995</v>
      </c>
      <c r="E8374" s="184" t="str">
        <f t="shared" si="526"/>
        <v/>
      </c>
      <c r="F8374" s="184" t="str">
        <f t="shared" si="527"/>
        <v/>
      </c>
      <c r="G8374" s="184" t="str">
        <f t="shared" si="528"/>
        <v/>
      </c>
      <c r="H8374" s="184" t="str">
        <f t="shared" si="529"/>
        <v/>
      </c>
      <c r="L8374">
        <v>175.54358667464592</v>
      </c>
      <c r="R8374">
        <v>997.40674200000001</v>
      </c>
      <c r="S8374" t="s">
        <v>201</v>
      </c>
      <c r="T8374" s="221">
        <v>45566.313194444447</v>
      </c>
    </row>
    <row r="8375" spans="1:20" x14ac:dyDescent="0.35">
      <c r="A8375" t="s">
        <v>114</v>
      </c>
      <c r="B8375" t="s">
        <v>4</v>
      </c>
      <c r="C8375" t="s">
        <v>92</v>
      </c>
      <c r="D8375" s="29">
        <v>45996</v>
      </c>
      <c r="E8375" s="184" t="str">
        <f t="shared" si="526"/>
        <v/>
      </c>
      <c r="F8375" s="184" t="str">
        <f t="shared" si="527"/>
        <v/>
      </c>
      <c r="G8375" s="184" t="str">
        <f t="shared" si="528"/>
        <v/>
      </c>
      <c r="H8375" s="184" t="str">
        <f t="shared" si="529"/>
        <v/>
      </c>
      <c r="L8375">
        <v>175.54358667464592</v>
      </c>
      <c r="R8375">
        <v>997.40674200000001</v>
      </c>
      <c r="S8375" t="s">
        <v>201</v>
      </c>
      <c r="T8375" s="221">
        <v>45566.313194444447</v>
      </c>
    </row>
    <row r="8376" spans="1:20" x14ac:dyDescent="0.35">
      <c r="A8376" t="s">
        <v>114</v>
      </c>
      <c r="B8376" t="s">
        <v>4</v>
      </c>
      <c r="C8376" t="s">
        <v>92</v>
      </c>
      <c r="D8376" s="29">
        <v>45997</v>
      </c>
      <c r="E8376" s="184" t="str">
        <f t="shared" si="526"/>
        <v/>
      </c>
      <c r="F8376" s="184" t="str">
        <f t="shared" si="527"/>
        <v/>
      </c>
      <c r="G8376" s="184" t="str">
        <f t="shared" si="528"/>
        <v/>
      </c>
      <c r="H8376" s="184" t="str">
        <f t="shared" si="529"/>
        <v/>
      </c>
      <c r="L8376">
        <v>175.54358667464592</v>
      </c>
      <c r="R8376">
        <v>997.40674200000001</v>
      </c>
      <c r="S8376" t="s">
        <v>201</v>
      </c>
      <c r="T8376" s="221">
        <v>45566.313194444447</v>
      </c>
    </row>
    <row r="8377" spans="1:20" x14ac:dyDescent="0.35">
      <c r="A8377" t="s">
        <v>114</v>
      </c>
      <c r="B8377" t="s">
        <v>4</v>
      </c>
      <c r="C8377" t="s">
        <v>92</v>
      </c>
      <c r="D8377" s="29">
        <v>45998</v>
      </c>
      <c r="E8377" s="184" t="str">
        <f t="shared" si="526"/>
        <v/>
      </c>
      <c r="F8377" s="184" t="str">
        <f t="shared" si="527"/>
        <v/>
      </c>
      <c r="G8377" s="184" t="str">
        <f t="shared" si="528"/>
        <v/>
      </c>
      <c r="H8377" s="184" t="str">
        <f t="shared" si="529"/>
        <v/>
      </c>
      <c r="L8377">
        <v>175.54358667464592</v>
      </c>
      <c r="R8377">
        <v>997.40674200000001</v>
      </c>
      <c r="S8377" t="s">
        <v>201</v>
      </c>
      <c r="T8377" s="221">
        <v>45566.313194444447</v>
      </c>
    </row>
    <row r="8378" spans="1:20" x14ac:dyDescent="0.35">
      <c r="A8378" t="s">
        <v>114</v>
      </c>
      <c r="B8378" t="s">
        <v>4</v>
      </c>
      <c r="C8378" t="s">
        <v>92</v>
      </c>
      <c r="D8378" s="29">
        <v>45999</v>
      </c>
      <c r="E8378" s="184" t="str">
        <f t="shared" si="526"/>
        <v/>
      </c>
      <c r="F8378" s="184" t="str">
        <f t="shared" si="527"/>
        <v/>
      </c>
      <c r="G8378" s="184" t="str">
        <f t="shared" si="528"/>
        <v/>
      </c>
      <c r="H8378" s="184" t="str">
        <f t="shared" si="529"/>
        <v/>
      </c>
      <c r="L8378">
        <v>175.54358667464592</v>
      </c>
      <c r="R8378">
        <v>997.40674200000001</v>
      </c>
      <c r="S8378" t="s">
        <v>201</v>
      </c>
      <c r="T8378" s="221">
        <v>45566.313194444447</v>
      </c>
    </row>
    <row r="8379" spans="1:20" x14ac:dyDescent="0.35">
      <c r="A8379" t="s">
        <v>114</v>
      </c>
      <c r="B8379" t="s">
        <v>4</v>
      </c>
      <c r="C8379" t="s">
        <v>92</v>
      </c>
      <c r="D8379" s="29">
        <v>46000</v>
      </c>
      <c r="E8379" s="184" t="str">
        <f t="shared" si="526"/>
        <v/>
      </c>
      <c r="F8379" s="184" t="str">
        <f t="shared" si="527"/>
        <v/>
      </c>
      <c r="G8379" s="184" t="str">
        <f t="shared" si="528"/>
        <v/>
      </c>
      <c r="H8379" s="184" t="str">
        <f t="shared" si="529"/>
        <v/>
      </c>
      <c r="L8379">
        <v>175.54358667464592</v>
      </c>
      <c r="R8379">
        <v>997.40674200000001</v>
      </c>
      <c r="S8379" t="s">
        <v>201</v>
      </c>
      <c r="T8379" s="221">
        <v>45566.313194444447</v>
      </c>
    </row>
    <row r="8380" spans="1:20" x14ac:dyDescent="0.35">
      <c r="A8380" t="s">
        <v>114</v>
      </c>
      <c r="B8380" t="s">
        <v>4</v>
      </c>
      <c r="C8380" t="s">
        <v>92</v>
      </c>
      <c r="D8380" s="29">
        <v>46001</v>
      </c>
      <c r="E8380" s="184" t="str">
        <f t="shared" si="526"/>
        <v/>
      </c>
      <c r="F8380" s="184" t="str">
        <f t="shared" si="527"/>
        <v/>
      </c>
      <c r="G8380" s="184" t="str">
        <f t="shared" si="528"/>
        <v/>
      </c>
      <c r="H8380" s="184" t="str">
        <f t="shared" si="529"/>
        <v/>
      </c>
      <c r="L8380">
        <v>175.54358667464592</v>
      </c>
      <c r="R8380">
        <v>997.40674200000001</v>
      </c>
      <c r="S8380" t="s">
        <v>201</v>
      </c>
      <c r="T8380" s="221">
        <v>45566.313194444447</v>
      </c>
    </row>
    <row r="8381" spans="1:20" x14ac:dyDescent="0.35">
      <c r="A8381" t="s">
        <v>114</v>
      </c>
      <c r="B8381" t="s">
        <v>4</v>
      </c>
      <c r="C8381" t="s">
        <v>92</v>
      </c>
      <c r="D8381" s="29">
        <v>46002</v>
      </c>
      <c r="E8381" s="184" t="str">
        <f t="shared" si="526"/>
        <v/>
      </c>
      <c r="F8381" s="184" t="str">
        <f t="shared" si="527"/>
        <v/>
      </c>
      <c r="G8381" s="184" t="str">
        <f t="shared" si="528"/>
        <v/>
      </c>
      <c r="H8381" s="184" t="str">
        <f t="shared" si="529"/>
        <v/>
      </c>
      <c r="L8381">
        <v>175.54358667464592</v>
      </c>
      <c r="R8381">
        <v>997.40674200000001</v>
      </c>
      <c r="S8381" t="s">
        <v>201</v>
      </c>
      <c r="T8381" s="221">
        <v>45566.313194444447</v>
      </c>
    </row>
    <row r="8382" spans="1:20" x14ac:dyDescent="0.35">
      <c r="A8382" t="s">
        <v>114</v>
      </c>
      <c r="B8382" t="s">
        <v>4</v>
      </c>
      <c r="C8382" t="s">
        <v>92</v>
      </c>
      <c r="D8382" s="29">
        <v>46003</v>
      </c>
      <c r="E8382" s="184" t="str">
        <f t="shared" si="526"/>
        <v/>
      </c>
      <c r="F8382" s="184" t="str">
        <f t="shared" si="527"/>
        <v/>
      </c>
      <c r="G8382" s="184" t="str">
        <f t="shared" si="528"/>
        <v/>
      </c>
      <c r="H8382" s="184" t="str">
        <f t="shared" si="529"/>
        <v/>
      </c>
      <c r="L8382">
        <v>175.54358667464592</v>
      </c>
      <c r="R8382">
        <v>997.40674200000001</v>
      </c>
      <c r="S8382" t="s">
        <v>201</v>
      </c>
      <c r="T8382" s="221">
        <v>45566.313194444447</v>
      </c>
    </row>
    <row r="8383" spans="1:20" x14ac:dyDescent="0.35">
      <c r="A8383" t="s">
        <v>114</v>
      </c>
      <c r="B8383" t="s">
        <v>4</v>
      </c>
      <c r="C8383" t="s">
        <v>92</v>
      </c>
      <c r="D8383" s="29">
        <v>46004</v>
      </c>
      <c r="E8383" s="184" t="str">
        <f t="shared" si="526"/>
        <v/>
      </c>
      <c r="F8383" s="184" t="str">
        <f t="shared" si="527"/>
        <v/>
      </c>
      <c r="G8383" s="184" t="str">
        <f t="shared" si="528"/>
        <v/>
      </c>
      <c r="H8383" s="184" t="str">
        <f t="shared" si="529"/>
        <v/>
      </c>
      <c r="L8383">
        <v>175.54358667464592</v>
      </c>
      <c r="R8383">
        <v>997.40674200000001</v>
      </c>
      <c r="S8383" t="s">
        <v>201</v>
      </c>
      <c r="T8383" s="221">
        <v>45566.313194444447</v>
      </c>
    </row>
    <row r="8384" spans="1:20" x14ac:dyDescent="0.35">
      <c r="A8384" t="s">
        <v>114</v>
      </c>
      <c r="B8384" t="s">
        <v>4</v>
      </c>
      <c r="C8384" t="s">
        <v>92</v>
      </c>
      <c r="D8384" s="29">
        <v>46005</v>
      </c>
      <c r="E8384" s="184" t="str">
        <f t="shared" si="526"/>
        <v/>
      </c>
      <c r="F8384" s="184" t="str">
        <f t="shared" si="527"/>
        <v/>
      </c>
      <c r="G8384" s="184" t="str">
        <f t="shared" si="528"/>
        <v/>
      </c>
      <c r="H8384" s="184" t="str">
        <f t="shared" si="529"/>
        <v/>
      </c>
      <c r="L8384">
        <v>175.54358667464592</v>
      </c>
      <c r="R8384">
        <v>997.40674200000001</v>
      </c>
      <c r="S8384" t="s">
        <v>201</v>
      </c>
      <c r="T8384" s="221">
        <v>45566.313194444447</v>
      </c>
    </row>
    <row r="8385" spans="1:20" x14ac:dyDescent="0.35">
      <c r="A8385" t="s">
        <v>114</v>
      </c>
      <c r="B8385" t="s">
        <v>4</v>
      </c>
      <c r="C8385" t="s">
        <v>92</v>
      </c>
      <c r="D8385" s="29">
        <v>46006</v>
      </c>
      <c r="E8385" s="184" t="str">
        <f t="shared" si="526"/>
        <v/>
      </c>
      <c r="F8385" s="184" t="str">
        <f t="shared" si="527"/>
        <v/>
      </c>
      <c r="G8385" s="184" t="str">
        <f t="shared" si="528"/>
        <v/>
      </c>
      <c r="H8385" s="184" t="str">
        <f t="shared" si="529"/>
        <v/>
      </c>
      <c r="L8385">
        <v>175.54358667464592</v>
      </c>
      <c r="R8385">
        <v>997.40674200000001</v>
      </c>
      <c r="S8385" t="s">
        <v>201</v>
      </c>
      <c r="T8385" s="221">
        <v>45566.313194444447</v>
      </c>
    </row>
    <row r="8386" spans="1:20" x14ac:dyDescent="0.35">
      <c r="A8386" t="s">
        <v>114</v>
      </c>
      <c r="B8386" t="s">
        <v>4</v>
      </c>
      <c r="C8386" t="s">
        <v>92</v>
      </c>
      <c r="D8386" s="29">
        <v>46007</v>
      </c>
      <c r="E8386" s="184" t="str">
        <f t="shared" si="526"/>
        <v/>
      </c>
      <c r="F8386" s="184" t="str">
        <f t="shared" si="527"/>
        <v/>
      </c>
      <c r="G8386" s="184" t="str">
        <f t="shared" si="528"/>
        <v/>
      </c>
      <c r="H8386" s="184" t="str">
        <f t="shared" si="529"/>
        <v/>
      </c>
      <c r="L8386">
        <v>175.54358667464592</v>
      </c>
      <c r="R8386">
        <v>997.40674200000001</v>
      </c>
      <c r="S8386" t="s">
        <v>201</v>
      </c>
      <c r="T8386" s="221">
        <v>45566.313194444447</v>
      </c>
    </row>
    <row r="8387" spans="1:20" x14ac:dyDescent="0.35">
      <c r="A8387" t="s">
        <v>114</v>
      </c>
      <c r="B8387" t="s">
        <v>4</v>
      </c>
      <c r="C8387" t="s">
        <v>92</v>
      </c>
      <c r="D8387" s="29">
        <v>46008</v>
      </c>
      <c r="E8387" s="184" t="str">
        <f t="shared" si="526"/>
        <v/>
      </c>
      <c r="F8387" s="184" t="str">
        <f t="shared" si="527"/>
        <v/>
      </c>
      <c r="G8387" s="184" t="str">
        <f t="shared" si="528"/>
        <v/>
      </c>
      <c r="H8387" s="184" t="str">
        <f t="shared" si="529"/>
        <v/>
      </c>
      <c r="L8387">
        <v>175.54358667464592</v>
      </c>
      <c r="R8387">
        <v>997.40674200000001</v>
      </c>
      <c r="S8387" t="s">
        <v>201</v>
      </c>
      <c r="T8387" s="221">
        <v>45566.313194444447</v>
      </c>
    </row>
    <row r="8388" spans="1:20" x14ac:dyDescent="0.35">
      <c r="A8388" t="s">
        <v>114</v>
      </c>
      <c r="B8388" t="s">
        <v>4</v>
      </c>
      <c r="C8388" t="s">
        <v>92</v>
      </c>
      <c r="D8388" s="29">
        <v>46009</v>
      </c>
      <c r="E8388" s="184" t="str">
        <f t="shared" si="526"/>
        <v/>
      </c>
      <c r="F8388" s="184" t="str">
        <f t="shared" si="527"/>
        <v/>
      </c>
      <c r="G8388" s="184" t="str">
        <f t="shared" si="528"/>
        <v/>
      </c>
      <c r="H8388" s="184" t="str">
        <f t="shared" si="529"/>
        <v/>
      </c>
      <c r="L8388">
        <v>175.54358667464592</v>
      </c>
      <c r="R8388">
        <v>997.40674200000001</v>
      </c>
      <c r="S8388" t="s">
        <v>201</v>
      </c>
      <c r="T8388" s="221">
        <v>45566.313194444447</v>
      </c>
    </row>
    <row r="8389" spans="1:20" x14ac:dyDescent="0.35">
      <c r="A8389" t="s">
        <v>114</v>
      </c>
      <c r="B8389" t="s">
        <v>4</v>
      </c>
      <c r="C8389" t="s">
        <v>92</v>
      </c>
      <c r="D8389" s="29">
        <v>46010</v>
      </c>
      <c r="E8389" s="184" t="str">
        <f t="shared" si="526"/>
        <v/>
      </c>
      <c r="F8389" s="184" t="str">
        <f t="shared" si="527"/>
        <v/>
      </c>
      <c r="G8389" s="184" t="str">
        <f t="shared" si="528"/>
        <v/>
      </c>
      <c r="H8389" s="184" t="str">
        <f t="shared" si="529"/>
        <v/>
      </c>
      <c r="L8389">
        <v>175.54358667464592</v>
      </c>
      <c r="R8389">
        <v>997.40674200000001</v>
      </c>
      <c r="S8389" t="s">
        <v>201</v>
      </c>
      <c r="T8389" s="221">
        <v>45566.313194444447</v>
      </c>
    </row>
    <row r="8390" spans="1:20" x14ac:dyDescent="0.35">
      <c r="A8390" t="s">
        <v>114</v>
      </c>
      <c r="B8390" t="s">
        <v>4</v>
      </c>
      <c r="C8390" t="s">
        <v>92</v>
      </c>
      <c r="D8390" s="29">
        <v>46011</v>
      </c>
      <c r="E8390" s="184" t="str">
        <f t="shared" si="526"/>
        <v/>
      </c>
      <c r="F8390" s="184" t="str">
        <f t="shared" si="527"/>
        <v/>
      </c>
      <c r="G8390" s="184" t="str">
        <f t="shared" si="528"/>
        <v/>
      </c>
      <c r="H8390" s="184" t="str">
        <f t="shared" si="529"/>
        <v/>
      </c>
      <c r="L8390">
        <v>175.54358667464592</v>
      </c>
      <c r="R8390">
        <v>997.40674200000001</v>
      </c>
      <c r="S8390" t="s">
        <v>201</v>
      </c>
      <c r="T8390" s="221">
        <v>45566.313194444447</v>
      </c>
    </row>
    <row r="8391" spans="1:20" x14ac:dyDescent="0.35">
      <c r="A8391" t="s">
        <v>114</v>
      </c>
      <c r="B8391" t="s">
        <v>4</v>
      </c>
      <c r="C8391" t="s">
        <v>92</v>
      </c>
      <c r="D8391" s="29">
        <v>46012</v>
      </c>
      <c r="E8391" s="184" t="str">
        <f t="shared" si="526"/>
        <v/>
      </c>
      <c r="F8391" s="184" t="str">
        <f t="shared" si="527"/>
        <v/>
      </c>
      <c r="G8391" s="184" t="str">
        <f t="shared" si="528"/>
        <v/>
      </c>
      <c r="H8391" s="184" t="str">
        <f t="shared" si="529"/>
        <v/>
      </c>
      <c r="L8391">
        <v>175.54358667464592</v>
      </c>
      <c r="R8391">
        <v>997.40674200000001</v>
      </c>
      <c r="S8391" t="s">
        <v>201</v>
      </c>
      <c r="T8391" s="221">
        <v>45566.313194444447</v>
      </c>
    </row>
    <row r="8392" spans="1:20" x14ac:dyDescent="0.35">
      <c r="A8392" t="s">
        <v>114</v>
      </c>
      <c r="B8392" t="s">
        <v>4</v>
      </c>
      <c r="C8392" t="s">
        <v>92</v>
      </c>
      <c r="D8392" s="29">
        <v>46013</v>
      </c>
      <c r="E8392" s="184" t="str">
        <f t="shared" ref="E8392:E8455" si="530">IF(J8392="","",IF(L8392=0,0,IF(1-(J8392/L8392)&lt;0,"",1-(J8392/L8392))))</f>
        <v/>
      </c>
      <c r="F8392" s="184" t="str">
        <f t="shared" ref="F8392:F8455" si="531">IF(K8392="","",IF(L8392=0,0,IF(1-(K8392/L8392)&lt;0,"",1-(K8392/L8392))))</f>
        <v/>
      </c>
      <c r="G8392" s="184" t="str">
        <f t="shared" ref="G8392:G8455" si="532">IF(J8392="","",IF(1-(J8392/R8392)&lt;0,"",1-(J8392/R8392)))</f>
        <v/>
      </c>
      <c r="H8392" s="184" t="str">
        <f t="shared" ref="H8392:H8455" si="533">IF(K8392="","",IF(1-(K8392/R8392)&lt;0,"",1-(K8392/R8392)))</f>
        <v/>
      </c>
      <c r="L8392">
        <v>175.54358667464592</v>
      </c>
      <c r="R8392">
        <v>997.40674200000001</v>
      </c>
      <c r="S8392" t="s">
        <v>201</v>
      </c>
      <c r="T8392" s="221">
        <v>45566.313194444447</v>
      </c>
    </row>
    <row r="8393" spans="1:20" x14ac:dyDescent="0.35">
      <c r="A8393" t="s">
        <v>114</v>
      </c>
      <c r="B8393" t="s">
        <v>4</v>
      </c>
      <c r="C8393" t="s">
        <v>92</v>
      </c>
      <c r="D8393" s="29">
        <v>46014</v>
      </c>
      <c r="E8393" s="184" t="str">
        <f t="shared" si="530"/>
        <v/>
      </c>
      <c r="F8393" s="184" t="str">
        <f t="shared" si="531"/>
        <v/>
      </c>
      <c r="G8393" s="184" t="str">
        <f t="shared" si="532"/>
        <v/>
      </c>
      <c r="H8393" s="184" t="str">
        <f t="shared" si="533"/>
        <v/>
      </c>
      <c r="L8393">
        <v>175.54358667464592</v>
      </c>
      <c r="R8393">
        <v>997.40674200000001</v>
      </c>
      <c r="S8393" t="s">
        <v>201</v>
      </c>
      <c r="T8393" s="221">
        <v>45566.313194444447</v>
      </c>
    </row>
    <row r="8394" spans="1:20" x14ac:dyDescent="0.35">
      <c r="A8394" t="s">
        <v>114</v>
      </c>
      <c r="B8394" t="s">
        <v>4</v>
      </c>
      <c r="C8394" t="s">
        <v>92</v>
      </c>
      <c r="D8394" s="29">
        <v>46015</v>
      </c>
      <c r="E8394" s="184" t="str">
        <f t="shared" si="530"/>
        <v/>
      </c>
      <c r="F8394" s="184" t="str">
        <f t="shared" si="531"/>
        <v/>
      </c>
      <c r="G8394" s="184" t="str">
        <f t="shared" si="532"/>
        <v/>
      </c>
      <c r="H8394" s="184" t="str">
        <f t="shared" si="533"/>
        <v/>
      </c>
      <c r="L8394">
        <v>175.54358667464592</v>
      </c>
      <c r="R8394">
        <v>997.40674200000001</v>
      </c>
      <c r="S8394" t="s">
        <v>201</v>
      </c>
      <c r="T8394" s="221">
        <v>45566.313194444447</v>
      </c>
    </row>
    <row r="8395" spans="1:20" x14ac:dyDescent="0.35">
      <c r="A8395" t="s">
        <v>114</v>
      </c>
      <c r="B8395" t="s">
        <v>4</v>
      </c>
      <c r="C8395" t="s">
        <v>92</v>
      </c>
      <c r="D8395" s="29">
        <v>46016</v>
      </c>
      <c r="E8395" s="184" t="str">
        <f t="shared" si="530"/>
        <v/>
      </c>
      <c r="F8395" s="184" t="str">
        <f t="shared" si="531"/>
        <v/>
      </c>
      <c r="G8395" s="184" t="str">
        <f t="shared" si="532"/>
        <v/>
      </c>
      <c r="H8395" s="184" t="str">
        <f t="shared" si="533"/>
        <v/>
      </c>
      <c r="L8395">
        <v>175.54358667464592</v>
      </c>
      <c r="R8395">
        <v>997.40674200000001</v>
      </c>
      <c r="S8395" t="s">
        <v>201</v>
      </c>
      <c r="T8395" s="221">
        <v>45566.313194444447</v>
      </c>
    </row>
    <row r="8396" spans="1:20" x14ac:dyDescent="0.35">
      <c r="A8396" t="s">
        <v>114</v>
      </c>
      <c r="B8396" t="s">
        <v>4</v>
      </c>
      <c r="C8396" t="s">
        <v>92</v>
      </c>
      <c r="D8396" s="29">
        <v>46017</v>
      </c>
      <c r="E8396" s="184" t="str">
        <f t="shared" si="530"/>
        <v/>
      </c>
      <c r="F8396" s="184" t="str">
        <f t="shared" si="531"/>
        <v/>
      </c>
      <c r="G8396" s="184" t="str">
        <f t="shared" si="532"/>
        <v/>
      </c>
      <c r="H8396" s="184" t="str">
        <f t="shared" si="533"/>
        <v/>
      </c>
      <c r="L8396">
        <v>175.54358667464592</v>
      </c>
      <c r="R8396">
        <v>997.40674200000001</v>
      </c>
      <c r="S8396" t="s">
        <v>201</v>
      </c>
      <c r="T8396" s="221">
        <v>45566.313194444447</v>
      </c>
    </row>
    <row r="8397" spans="1:20" x14ac:dyDescent="0.35">
      <c r="A8397" t="s">
        <v>114</v>
      </c>
      <c r="B8397" t="s">
        <v>4</v>
      </c>
      <c r="C8397" t="s">
        <v>92</v>
      </c>
      <c r="D8397" s="29">
        <v>46018</v>
      </c>
      <c r="E8397" s="184" t="str">
        <f t="shared" si="530"/>
        <v/>
      </c>
      <c r="F8397" s="184" t="str">
        <f t="shared" si="531"/>
        <v/>
      </c>
      <c r="G8397" s="184" t="str">
        <f t="shared" si="532"/>
        <v/>
      </c>
      <c r="H8397" s="184" t="str">
        <f t="shared" si="533"/>
        <v/>
      </c>
      <c r="L8397">
        <v>175.54358667464592</v>
      </c>
      <c r="R8397">
        <v>997.40674200000001</v>
      </c>
      <c r="S8397" t="s">
        <v>201</v>
      </c>
      <c r="T8397" s="221">
        <v>45566.313194444447</v>
      </c>
    </row>
    <row r="8398" spans="1:20" x14ac:dyDescent="0.35">
      <c r="A8398" t="s">
        <v>114</v>
      </c>
      <c r="B8398" t="s">
        <v>4</v>
      </c>
      <c r="C8398" t="s">
        <v>92</v>
      </c>
      <c r="D8398" s="29">
        <v>46019</v>
      </c>
      <c r="E8398" s="184" t="str">
        <f t="shared" si="530"/>
        <v/>
      </c>
      <c r="F8398" s="184" t="str">
        <f t="shared" si="531"/>
        <v/>
      </c>
      <c r="G8398" s="184" t="str">
        <f t="shared" si="532"/>
        <v/>
      </c>
      <c r="H8398" s="184" t="str">
        <f t="shared" si="533"/>
        <v/>
      </c>
      <c r="L8398">
        <v>175.54358667464592</v>
      </c>
      <c r="R8398">
        <v>997.40674200000001</v>
      </c>
      <c r="S8398" t="s">
        <v>201</v>
      </c>
      <c r="T8398" s="221">
        <v>45566.313194444447</v>
      </c>
    </row>
    <row r="8399" spans="1:20" x14ac:dyDescent="0.35">
      <c r="A8399" t="s">
        <v>114</v>
      </c>
      <c r="B8399" t="s">
        <v>4</v>
      </c>
      <c r="C8399" t="s">
        <v>92</v>
      </c>
      <c r="D8399" s="29">
        <v>46020</v>
      </c>
      <c r="E8399" s="184" t="str">
        <f t="shared" si="530"/>
        <v/>
      </c>
      <c r="F8399" s="184" t="str">
        <f t="shared" si="531"/>
        <v/>
      </c>
      <c r="G8399" s="184" t="str">
        <f t="shared" si="532"/>
        <v/>
      </c>
      <c r="H8399" s="184" t="str">
        <f t="shared" si="533"/>
        <v/>
      </c>
      <c r="L8399">
        <v>175.54358667464592</v>
      </c>
      <c r="R8399">
        <v>997.40674200000001</v>
      </c>
      <c r="S8399" t="s">
        <v>201</v>
      </c>
      <c r="T8399" s="221">
        <v>45566.313194444447</v>
      </c>
    </row>
    <row r="8400" spans="1:20" x14ac:dyDescent="0.35">
      <c r="A8400" t="s">
        <v>114</v>
      </c>
      <c r="B8400" t="s">
        <v>4</v>
      </c>
      <c r="C8400" t="s">
        <v>92</v>
      </c>
      <c r="D8400" s="29">
        <v>46021</v>
      </c>
      <c r="E8400" s="184" t="str">
        <f t="shared" si="530"/>
        <v/>
      </c>
      <c r="F8400" s="184" t="str">
        <f t="shared" si="531"/>
        <v/>
      </c>
      <c r="G8400" s="184" t="str">
        <f t="shared" si="532"/>
        <v/>
      </c>
      <c r="H8400" s="184" t="str">
        <f t="shared" si="533"/>
        <v/>
      </c>
      <c r="L8400">
        <v>175.54358667464592</v>
      </c>
      <c r="R8400">
        <v>997.40674200000001</v>
      </c>
      <c r="S8400" t="s">
        <v>201</v>
      </c>
      <c r="T8400" s="221">
        <v>45566.313194444447</v>
      </c>
    </row>
    <row r="8401" spans="1:20" x14ac:dyDescent="0.35">
      <c r="A8401" t="s">
        <v>114</v>
      </c>
      <c r="B8401" t="s">
        <v>4</v>
      </c>
      <c r="C8401" t="s">
        <v>92</v>
      </c>
      <c r="D8401" s="29">
        <v>46022</v>
      </c>
      <c r="E8401" s="184" t="str">
        <f t="shared" si="530"/>
        <v/>
      </c>
      <c r="F8401" s="184" t="str">
        <f t="shared" si="531"/>
        <v/>
      </c>
      <c r="G8401" s="184" t="str">
        <f t="shared" si="532"/>
        <v/>
      </c>
      <c r="H8401" s="184" t="str">
        <f t="shared" si="533"/>
        <v/>
      </c>
      <c r="L8401">
        <v>175.54358667464592</v>
      </c>
      <c r="R8401">
        <v>997.40674200000001</v>
      </c>
      <c r="S8401" t="s">
        <v>201</v>
      </c>
      <c r="T8401" s="221">
        <v>45566.313194444447</v>
      </c>
    </row>
    <row r="8402" spans="1:20" x14ac:dyDescent="0.35">
      <c r="A8402" t="s">
        <v>115</v>
      </c>
      <c r="B8402" t="s">
        <v>0</v>
      </c>
      <c r="C8402" t="s">
        <v>97</v>
      </c>
      <c r="D8402" s="29">
        <v>45658</v>
      </c>
      <c r="E8402" s="184" t="str">
        <f t="shared" si="530"/>
        <v/>
      </c>
      <c r="F8402" s="184" t="str">
        <f t="shared" si="531"/>
        <v/>
      </c>
      <c r="G8402" s="184" t="str">
        <f t="shared" si="532"/>
        <v/>
      </c>
      <c r="H8402" s="184" t="str">
        <f t="shared" si="533"/>
        <v/>
      </c>
      <c r="J8402" t="s">
        <v>253</v>
      </c>
      <c r="K8402" t="s">
        <v>253</v>
      </c>
      <c r="L8402">
        <v>95.751047277079593</v>
      </c>
      <c r="R8402">
        <v>144.623977</v>
      </c>
      <c r="S8402" t="s">
        <v>201</v>
      </c>
      <c r="T8402" s="221">
        <v>45547.335416666669</v>
      </c>
    </row>
    <row r="8403" spans="1:20" x14ac:dyDescent="0.35">
      <c r="A8403" t="s">
        <v>115</v>
      </c>
      <c r="B8403" t="s">
        <v>0</v>
      </c>
      <c r="C8403" t="s">
        <v>97</v>
      </c>
      <c r="D8403" s="29">
        <v>45659</v>
      </c>
      <c r="E8403" s="184" t="str">
        <f t="shared" si="530"/>
        <v/>
      </c>
      <c r="F8403" s="184" t="str">
        <f t="shared" si="531"/>
        <v/>
      </c>
      <c r="G8403" s="184" t="str">
        <f t="shared" si="532"/>
        <v/>
      </c>
      <c r="H8403" s="184" t="str">
        <f t="shared" si="533"/>
        <v/>
      </c>
      <c r="J8403" t="s">
        <v>253</v>
      </c>
      <c r="K8403" t="s">
        <v>253</v>
      </c>
      <c r="L8403">
        <v>95.751047277079593</v>
      </c>
      <c r="R8403">
        <v>144.623977</v>
      </c>
      <c r="S8403" t="s">
        <v>201</v>
      </c>
      <c r="T8403" s="221">
        <v>45547.334722222222</v>
      </c>
    </row>
    <row r="8404" spans="1:20" x14ac:dyDescent="0.35">
      <c r="A8404" t="s">
        <v>115</v>
      </c>
      <c r="B8404" t="s">
        <v>0</v>
      </c>
      <c r="C8404" t="s">
        <v>97</v>
      </c>
      <c r="D8404" s="29">
        <v>45660</v>
      </c>
      <c r="E8404" s="184" t="str">
        <f t="shared" si="530"/>
        <v/>
      </c>
      <c r="F8404" s="184" t="str">
        <f t="shared" si="531"/>
        <v/>
      </c>
      <c r="G8404" s="184" t="str">
        <f t="shared" si="532"/>
        <v/>
      </c>
      <c r="H8404" s="184" t="str">
        <f t="shared" si="533"/>
        <v/>
      </c>
      <c r="J8404" t="s">
        <v>253</v>
      </c>
      <c r="K8404" t="s">
        <v>253</v>
      </c>
      <c r="L8404">
        <v>95.751047277079593</v>
      </c>
      <c r="R8404">
        <v>144.623977</v>
      </c>
      <c r="S8404" t="s">
        <v>201</v>
      </c>
      <c r="T8404" s="221">
        <v>45547.335416666669</v>
      </c>
    </row>
    <row r="8405" spans="1:20" x14ac:dyDescent="0.35">
      <c r="A8405" t="s">
        <v>115</v>
      </c>
      <c r="B8405" t="s">
        <v>0</v>
      </c>
      <c r="C8405" t="s">
        <v>97</v>
      </c>
      <c r="D8405" s="29">
        <v>45661</v>
      </c>
      <c r="E8405" s="184" t="str">
        <f t="shared" si="530"/>
        <v/>
      </c>
      <c r="F8405" s="184" t="str">
        <f t="shared" si="531"/>
        <v/>
      </c>
      <c r="G8405" s="184" t="str">
        <f t="shared" si="532"/>
        <v/>
      </c>
      <c r="H8405" s="184" t="str">
        <f t="shared" si="533"/>
        <v/>
      </c>
      <c r="J8405" t="s">
        <v>253</v>
      </c>
      <c r="K8405" t="s">
        <v>253</v>
      </c>
      <c r="L8405">
        <v>95.751047277079593</v>
      </c>
      <c r="R8405">
        <v>144.623977</v>
      </c>
      <c r="S8405" t="s">
        <v>201</v>
      </c>
      <c r="T8405" s="221">
        <v>45547.335416666669</v>
      </c>
    </row>
    <row r="8406" spans="1:20" x14ac:dyDescent="0.35">
      <c r="A8406" t="s">
        <v>115</v>
      </c>
      <c r="B8406" t="s">
        <v>0</v>
      </c>
      <c r="C8406" t="s">
        <v>97</v>
      </c>
      <c r="D8406" s="29">
        <v>45662</v>
      </c>
      <c r="E8406" s="184" t="str">
        <f t="shared" si="530"/>
        <v/>
      </c>
      <c r="F8406" s="184" t="str">
        <f t="shared" si="531"/>
        <v/>
      </c>
      <c r="G8406" s="184" t="str">
        <f t="shared" si="532"/>
        <v/>
      </c>
      <c r="H8406" s="184" t="str">
        <f t="shared" si="533"/>
        <v/>
      </c>
      <c r="J8406" t="s">
        <v>253</v>
      </c>
      <c r="K8406" t="s">
        <v>253</v>
      </c>
      <c r="L8406">
        <v>95.751047277079593</v>
      </c>
      <c r="R8406">
        <v>144.623977</v>
      </c>
      <c r="S8406" t="s">
        <v>201</v>
      </c>
      <c r="T8406" s="221">
        <v>45547.335416666669</v>
      </c>
    </row>
    <row r="8407" spans="1:20" x14ac:dyDescent="0.35">
      <c r="A8407" t="s">
        <v>115</v>
      </c>
      <c r="B8407" t="s">
        <v>0</v>
      </c>
      <c r="C8407" t="s">
        <v>97</v>
      </c>
      <c r="D8407" s="29">
        <v>45663</v>
      </c>
      <c r="E8407" s="184" t="str">
        <f t="shared" si="530"/>
        <v/>
      </c>
      <c r="F8407" s="184" t="str">
        <f t="shared" si="531"/>
        <v/>
      </c>
      <c r="G8407" s="184" t="str">
        <f t="shared" si="532"/>
        <v/>
      </c>
      <c r="H8407" s="184" t="str">
        <f t="shared" si="533"/>
        <v/>
      </c>
      <c r="J8407" t="s">
        <v>253</v>
      </c>
      <c r="K8407" t="s">
        <v>253</v>
      </c>
      <c r="L8407">
        <v>95.751047277079593</v>
      </c>
      <c r="R8407">
        <v>144.623977</v>
      </c>
      <c r="S8407" t="s">
        <v>201</v>
      </c>
      <c r="T8407" s="221">
        <v>45547.335416666669</v>
      </c>
    </row>
    <row r="8408" spans="1:20" x14ac:dyDescent="0.35">
      <c r="A8408" t="s">
        <v>115</v>
      </c>
      <c r="B8408" t="s">
        <v>0</v>
      </c>
      <c r="C8408" t="s">
        <v>97</v>
      </c>
      <c r="D8408" s="29">
        <v>45664</v>
      </c>
      <c r="E8408" s="184" t="str">
        <f t="shared" si="530"/>
        <v/>
      </c>
      <c r="F8408" s="184" t="str">
        <f t="shared" si="531"/>
        <v/>
      </c>
      <c r="G8408" s="184" t="str">
        <f t="shared" si="532"/>
        <v/>
      </c>
      <c r="H8408" s="184" t="str">
        <f t="shared" si="533"/>
        <v/>
      </c>
      <c r="J8408" t="s">
        <v>253</v>
      </c>
      <c r="K8408" t="s">
        <v>253</v>
      </c>
      <c r="L8408">
        <v>95.751047277079593</v>
      </c>
      <c r="R8408">
        <v>144.623977</v>
      </c>
      <c r="S8408" t="s">
        <v>201</v>
      </c>
      <c r="T8408" s="221">
        <v>45547.334722222222</v>
      </c>
    </row>
    <row r="8409" spans="1:20" x14ac:dyDescent="0.35">
      <c r="A8409" t="s">
        <v>115</v>
      </c>
      <c r="B8409" t="s">
        <v>0</v>
      </c>
      <c r="C8409" t="s">
        <v>97</v>
      </c>
      <c r="D8409" s="29">
        <v>45665</v>
      </c>
      <c r="E8409" s="184" t="str">
        <f t="shared" si="530"/>
        <v/>
      </c>
      <c r="F8409" s="184" t="str">
        <f t="shared" si="531"/>
        <v/>
      </c>
      <c r="G8409" s="184" t="str">
        <f t="shared" si="532"/>
        <v/>
      </c>
      <c r="H8409" s="184" t="str">
        <f t="shared" si="533"/>
        <v/>
      </c>
      <c r="J8409" t="s">
        <v>253</v>
      </c>
      <c r="K8409" t="s">
        <v>253</v>
      </c>
      <c r="L8409">
        <v>95.751047277079593</v>
      </c>
      <c r="R8409">
        <v>144.623977</v>
      </c>
      <c r="S8409" t="s">
        <v>201</v>
      </c>
      <c r="T8409" s="221">
        <v>45547.335416666669</v>
      </c>
    </row>
    <row r="8410" spans="1:20" x14ac:dyDescent="0.35">
      <c r="A8410" t="s">
        <v>115</v>
      </c>
      <c r="B8410" t="s">
        <v>0</v>
      </c>
      <c r="C8410" t="s">
        <v>97</v>
      </c>
      <c r="D8410" s="29">
        <v>45666</v>
      </c>
      <c r="E8410" s="184" t="str">
        <f t="shared" si="530"/>
        <v/>
      </c>
      <c r="F8410" s="184" t="str">
        <f t="shared" si="531"/>
        <v/>
      </c>
      <c r="G8410" s="184" t="str">
        <f t="shared" si="532"/>
        <v/>
      </c>
      <c r="H8410" s="184" t="str">
        <f t="shared" si="533"/>
        <v/>
      </c>
      <c r="J8410" t="s">
        <v>253</v>
      </c>
      <c r="K8410" t="s">
        <v>253</v>
      </c>
      <c r="L8410">
        <v>95.751047277079593</v>
      </c>
      <c r="R8410">
        <v>144.623977</v>
      </c>
      <c r="S8410" t="s">
        <v>201</v>
      </c>
      <c r="T8410" s="221">
        <v>45547.335416666669</v>
      </c>
    </row>
    <row r="8411" spans="1:20" x14ac:dyDescent="0.35">
      <c r="A8411" t="s">
        <v>115</v>
      </c>
      <c r="B8411" t="s">
        <v>0</v>
      </c>
      <c r="C8411" t="s">
        <v>97</v>
      </c>
      <c r="D8411" s="29">
        <v>45667</v>
      </c>
      <c r="E8411" s="184" t="str">
        <f t="shared" si="530"/>
        <v/>
      </c>
      <c r="F8411" s="184" t="str">
        <f t="shared" si="531"/>
        <v/>
      </c>
      <c r="G8411" s="184" t="str">
        <f t="shared" si="532"/>
        <v/>
      </c>
      <c r="H8411" s="184" t="str">
        <f t="shared" si="533"/>
        <v/>
      </c>
      <c r="J8411" t="s">
        <v>253</v>
      </c>
      <c r="K8411" t="s">
        <v>253</v>
      </c>
      <c r="L8411">
        <v>95.751047277079593</v>
      </c>
      <c r="R8411">
        <v>144.623977</v>
      </c>
      <c r="S8411" t="s">
        <v>201</v>
      </c>
      <c r="T8411" s="221">
        <v>45547.335416666669</v>
      </c>
    </row>
    <row r="8412" spans="1:20" x14ac:dyDescent="0.35">
      <c r="A8412" t="s">
        <v>115</v>
      </c>
      <c r="B8412" t="s">
        <v>0</v>
      </c>
      <c r="C8412" t="s">
        <v>97</v>
      </c>
      <c r="D8412" s="29">
        <v>45668</v>
      </c>
      <c r="E8412" s="184" t="str">
        <f t="shared" si="530"/>
        <v/>
      </c>
      <c r="F8412" s="184" t="str">
        <f t="shared" si="531"/>
        <v/>
      </c>
      <c r="G8412" s="184" t="str">
        <f t="shared" si="532"/>
        <v/>
      </c>
      <c r="H8412" s="184" t="str">
        <f t="shared" si="533"/>
        <v/>
      </c>
      <c r="J8412" t="s">
        <v>253</v>
      </c>
      <c r="K8412" t="s">
        <v>253</v>
      </c>
      <c r="L8412">
        <v>95.751047277079593</v>
      </c>
      <c r="R8412">
        <v>144.623977</v>
      </c>
      <c r="S8412" t="s">
        <v>201</v>
      </c>
      <c r="T8412" s="221">
        <v>45547.335416666669</v>
      </c>
    </row>
    <row r="8413" spans="1:20" x14ac:dyDescent="0.35">
      <c r="A8413" t="s">
        <v>115</v>
      </c>
      <c r="B8413" t="s">
        <v>0</v>
      </c>
      <c r="C8413" t="s">
        <v>97</v>
      </c>
      <c r="D8413" s="29">
        <v>45669</v>
      </c>
      <c r="E8413" s="184" t="str">
        <f t="shared" si="530"/>
        <v/>
      </c>
      <c r="F8413" s="184" t="str">
        <f t="shared" si="531"/>
        <v/>
      </c>
      <c r="G8413" s="184" t="str">
        <f t="shared" si="532"/>
        <v/>
      </c>
      <c r="H8413" s="184" t="str">
        <f t="shared" si="533"/>
        <v/>
      </c>
      <c r="J8413" t="s">
        <v>253</v>
      </c>
      <c r="K8413" t="s">
        <v>253</v>
      </c>
      <c r="L8413">
        <v>95.751047277079593</v>
      </c>
      <c r="R8413">
        <v>144.623977</v>
      </c>
      <c r="S8413" t="s">
        <v>201</v>
      </c>
      <c r="T8413" s="221">
        <v>45547.335416666669</v>
      </c>
    </row>
    <row r="8414" spans="1:20" x14ac:dyDescent="0.35">
      <c r="A8414" t="s">
        <v>115</v>
      </c>
      <c r="B8414" t="s">
        <v>0</v>
      </c>
      <c r="C8414" t="s">
        <v>97</v>
      </c>
      <c r="D8414" s="29">
        <v>45670</v>
      </c>
      <c r="E8414" s="184" t="str">
        <f t="shared" si="530"/>
        <v/>
      </c>
      <c r="F8414" s="184" t="str">
        <f t="shared" si="531"/>
        <v/>
      </c>
      <c r="G8414" s="184" t="str">
        <f t="shared" si="532"/>
        <v/>
      </c>
      <c r="H8414" s="184" t="str">
        <f t="shared" si="533"/>
        <v/>
      </c>
      <c r="J8414" t="s">
        <v>253</v>
      </c>
      <c r="K8414" t="s">
        <v>253</v>
      </c>
      <c r="L8414">
        <v>95.751047277079593</v>
      </c>
      <c r="R8414">
        <v>144.623977</v>
      </c>
      <c r="S8414" t="s">
        <v>201</v>
      </c>
      <c r="T8414" s="221">
        <v>45547.335416666669</v>
      </c>
    </row>
    <row r="8415" spans="1:20" x14ac:dyDescent="0.35">
      <c r="A8415" t="s">
        <v>115</v>
      </c>
      <c r="B8415" t="s">
        <v>0</v>
      </c>
      <c r="C8415" t="s">
        <v>97</v>
      </c>
      <c r="D8415" s="29">
        <v>45671</v>
      </c>
      <c r="E8415" s="184" t="str">
        <f t="shared" si="530"/>
        <v/>
      </c>
      <c r="F8415" s="184" t="str">
        <f t="shared" si="531"/>
        <v/>
      </c>
      <c r="G8415" s="184" t="str">
        <f t="shared" si="532"/>
        <v/>
      </c>
      <c r="H8415" s="184" t="str">
        <f t="shared" si="533"/>
        <v/>
      </c>
      <c r="J8415" t="s">
        <v>253</v>
      </c>
      <c r="K8415" t="s">
        <v>253</v>
      </c>
      <c r="L8415">
        <v>95.751047277079593</v>
      </c>
      <c r="R8415">
        <v>144.623977</v>
      </c>
      <c r="S8415" t="s">
        <v>201</v>
      </c>
      <c r="T8415" s="221">
        <v>45547.335416666669</v>
      </c>
    </row>
    <row r="8416" spans="1:20" x14ac:dyDescent="0.35">
      <c r="A8416" t="s">
        <v>115</v>
      </c>
      <c r="B8416" t="s">
        <v>0</v>
      </c>
      <c r="C8416" t="s">
        <v>97</v>
      </c>
      <c r="D8416" s="29">
        <v>45672</v>
      </c>
      <c r="E8416" s="184" t="str">
        <f t="shared" si="530"/>
        <v/>
      </c>
      <c r="F8416" s="184" t="str">
        <f t="shared" si="531"/>
        <v/>
      </c>
      <c r="G8416" s="184" t="str">
        <f t="shared" si="532"/>
        <v/>
      </c>
      <c r="H8416" s="184" t="str">
        <f t="shared" si="533"/>
        <v/>
      </c>
      <c r="J8416" t="s">
        <v>253</v>
      </c>
      <c r="K8416" t="s">
        <v>253</v>
      </c>
      <c r="L8416">
        <v>95.751047277079593</v>
      </c>
      <c r="R8416">
        <v>144.623977</v>
      </c>
      <c r="S8416" t="s">
        <v>201</v>
      </c>
      <c r="T8416" s="221">
        <v>45547.334722222222</v>
      </c>
    </row>
    <row r="8417" spans="1:20" x14ac:dyDescent="0.35">
      <c r="A8417" t="s">
        <v>115</v>
      </c>
      <c r="B8417" t="s">
        <v>0</v>
      </c>
      <c r="C8417" t="s">
        <v>97</v>
      </c>
      <c r="D8417" s="29">
        <v>45673</v>
      </c>
      <c r="E8417" s="184" t="str">
        <f t="shared" si="530"/>
        <v/>
      </c>
      <c r="F8417" s="184" t="str">
        <f t="shared" si="531"/>
        <v/>
      </c>
      <c r="G8417" s="184" t="str">
        <f t="shared" si="532"/>
        <v/>
      </c>
      <c r="H8417" s="184" t="str">
        <f t="shared" si="533"/>
        <v/>
      </c>
      <c r="J8417" t="s">
        <v>253</v>
      </c>
      <c r="K8417" t="s">
        <v>253</v>
      </c>
      <c r="L8417">
        <v>95.751047277079593</v>
      </c>
      <c r="R8417">
        <v>144.623977</v>
      </c>
      <c r="S8417" t="s">
        <v>201</v>
      </c>
      <c r="T8417" s="221">
        <v>45547.335416666669</v>
      </c>
    </row>
    <row r="8418" spans="1:20" x14ac:dyDescent="0.35">
      <c r="A8418" t="s">
        <v>115</v>
      </c>
      <c r="B8418" t="s">
        <v>0</v>
      </c>
      <c r="C8418" t="s">
        <v>97</v>
      </c>
      <c r="D8418" s="29">
        <v>45674</v>
      </c>
      <c r="E8418" s="184" t="str">
        <f t="shared" si="530"/>
        <v/>
      </c>
      <c r="F8418" s="184" t="str">
        <f t="shared" si="531"/>
        <v/>
      </c>
      <c r="G8418" s="184" t="str">
        <f t="shared" si="532"/>
        <v/>
      </c>
      <c r="H8418" s="184" t="str">
        <f t="shared" si="533"/>
        <v/>
      </c>
      <c r="J8418" t="s">
        <v>253</v>
      </c>
      <c r="K8418" t="s">
        <v>253</v>
      </c>
      <c r="L8418">
        <v>95.751047277079593</v>
      </c>
      <c r="R8418">
        <v>144.623977</v>
      </c>
      <c r="S8418" t="s">
        <v>201</v>
      </c>
      <c r="T8418" s="221">
        <v>45547.335416666669</v>
      </c>
    </row>
    <row r="8419" spans="1:20" x14ac:dyDescent="0.35">
      <c r="A8419" t="s">
        <v>115</v>
      </c>
      <c r="B8419" t="s">
        <v>0</v>
      </c>
      <c r="C8419" t="s">
        <v>97</v>
      </c>
      <c r="D8419" s="29">
        <v>45675</v>
      </c>
      <c r="E8419" s="184" t="str">
        <f t="shared" si="530"/>
        <v/>
      </c>
      <c r="F8419" s="184" t="str">
        <f t="shared" si="531"/>
        <v/>
      </c>
      <c r="G8419" s="184" t="str">
        <f t="shared" si="532"/>
        <v/>
      </c>
      <c r="H8419" s="184" t="str">
        <f t="shared" si="533"/>
        <v/>
      </c>
      <c r="J8419" t="s">
        <v>253</v>
      </c>
      <c r="K8419" t="s">
        <v>253</v>
      </c>
      <c r="L8419">
        <v>95.751047277079593</v>
      </c>
      <c r="R8419">
        <v>144.623977</v>
      </c>
      <c r="S8419" t="s">
        <v>201</v>
      </c>
      <c r="T8419" s="221">
        <v>45547.334722222222</v>
      </c>
    </row>
    <row r="8420" spans="1:20" x14ac:dyDescent="0.35">
      <c r="A8420" t="s">
        <v>115</v>
      </c>
      <c r="B8420" t="s">
        <v>0</v>
      </c>
      <c r="C8420" t="s">
        <v>97</v>
      </c>
      <c r="D8420" s="29">
        <v>45676</v>
      </c>
      <c r="E8420" s="184" t="str">
        <f t="shared" si="530"/>
        <v/>
      </c>
      <c r="F8420" s="184" t="str">
        <f t="shared" si="531"/>
        <v/>
      </c>
      <c r="G8420" s="184" t="str">
        <f t="shared" si="532"/>
        <v/>
      </c>
      <c r="H8420" s="184" t="str">
        <f t="shared" si="533"/>
        <v/>
      </c>
      <c r="J8420" t="s">
        <v>253</v>
      </c>
      <c r="K8420" t="s">
        <v>253</v>
      </c>
      <c r="L8420">
        <v>95.751047277079593</v>
      </c>
      <c r="R8420">
        <v>144.623977</v>
      </c>
      <c r="S8420" t="s">
        <v>201</v>
      </c>
      <c r="T8420" s="221">
        <v>45547.334722222222</v>
      </c>
    </row>
    <row r="8421" spans="1:20" x14ac:dyDescent="0.35">
      <c r="A8421" t="s">
        <v>115</v>
      </c>
      <c r="B8421" t="s">
        <v>0</v>
      </c>
      <c r="C8421" t="s">
        <v>97</v>
      </c>
      <c r="D8421" s="29">
        <v>45677</v>
      </c>
      <c r="E8421" s="184" t="str">
        <f t="shared" si="530"/>
        <v/>
      </c>
      <c r="F8421" s="184" t="str">
        <f t="shared" si="531"/>
        <v/>
      </c>
      <c r="G8421" s="184" t="str">
        <f t="shared" si="532"/>
        <v/>
      </c>
      <c r="H8421" s="184" t="str">
        <f t="shared" si="533"/>
        <v/>
      </c>
      <c r="J8421" t="s">
        <v>253</v>
      </c>
      <c r="K8421" t="s">
        <v>253</v>
      </c>
      <c r="L8421">
        <v>95.751047277079593</v>
      </c>
      <c r="R8421">
        <v>144.623977</v>
      </c>
      <c r="S8421" t="s">
        <v>201</v>
      </c>
      <c r="T8421" s="221">
        <v>45547.334722222222</v>
      </c>
    </row>
    <row r="8422" spans="1:20" x14ac:dyDescent="0.35">
      <c r="A8422" t="s">
        <v>115</v>
      </c>
      <c r="B8422" t="s">
        <v>0</v>
      </c>
      <c r="C8422" t="s">
        <v>97</v>
      </c>
      <c r="D8422" s="29">
        <v>45678</v>
      </c>
      <c r="E8422" s="184" t="str">
        <f t="shared" si="530"/>
        <v/>
      </c>
      <c r="F8422" s="184" t="str">
        <f t="shared" si="531"/>
        <v/>
      </c>
      <c r="G8422" s="184" t="str">
        <f t="shared" si="532"/>
        <v/>
      </c>
      <c r="H8422" s="184" t="str">
        <f t="shared" si="533"/>
        <v/>
      </c>
      <c r="J8422" t="s">
        <v>253</v>
      </c>
      <c r="K8422" t="s">
        <v>253</v>
      </c>
      <c r="L8422">
        <v>95.751047277079593</v>
      </c>
      <c r="R8422">
        <v>144.623977</v>
      </c>
      <c r="S8422" t="s">
        <v>201</v>
      </c>
      <c r="T8422" s="221">
        <v>45547.335416666669</v>
      </c>
    </row>
    <row r="8423" spans="1:20" x14ac:dyDescent="0.35">
      <c r="A8423" t="s">
        <v>115</v>
      </c>
      <c r="B8423" t="s">
        <v>0</v>
      </c>
      <c r="C8423" t="s">
        <v>97</v>
      </c>
      <c r="D8423" s="29">
        <v>45679</v>
      </c>
      <c r="E8423" s="184" t="str">
        <f t="shared" si="530"/>
        <v/>
      </c>
      <c r="F8423" s="184" t="str">
        <f t="shared" si="531"/>
        <v/>
      </c>
      <c r="G8423" s="184" t="str">
        <f t="shared" si="532"/>
        <v/>
      </c>
      <c r="H8423" s="184" t="str">
        <f t="shared" si="533"/>
        <v/>
      </c>
      <c r="J8423" t="s">
        <v>253</v>
      </c>
      <c r="K8423" t="s">
        <v>253</v>
      </c>
      <c r="L8423">
        <v>95.751047277079593</v>
      </c>
      <c r="R8423">
        <v>144.623977</v>
      </c>
      <c r="S8423" t="s">
        <v>201</v>
      </c>
      <c r="T8423" s="221">
        <v>45547.335416666669</v>
      </c>
    </row>
    <row r="8424" spans="1:20" x14ac:dyDescent="0.35">
      <c r="A8424" t="s">
        <v>115</v>
      </c>
      <c r="B8424" t="s">
        <v>0</v>
      </c>
      <c r="C8424" t="s">
        <v>97</v>
      </c>
      <c r="D8424" s="29">
        <v>45680</v>
      </c>
      <c r="E8424" s="184" t="str">
        <f t="shared" si="530"/>
        <v/>
      </c>
      <c r="F8424" s="184" t="str">
        <f t="shared" si="531"/>
        <v/>
      </c>
      <c r="G8424" s="184" t="str">
        <f t="shared" si="532"/>
        <v/>
      </c>
      <c r="H8424" s="184" t="str">
        <f t="shared" si="533"/>
        <v/>
      </c>
      <c r="J8424" t="s">
        <v>253</v>
      </c>
      <c r="K8424" t="s">
        <v>253</v>
      </c>
      <c r="L8424">
        <v>95.751047277079593</v>
      </c>
      <c r="R8424">
        <v>144.623977</v>
      </c>
      <c r="S8424" t="s">
        <v>201</v>
      </c>
      <c r="T8424" s="221">
        <v>45547.335416666669</v>
      </c>
    </row>
    <row r="8425" spans="1:20" x14ac:dyDescent="0.35">
      <c r="A8425" t="s">
        <v>115</v>
      </c>
      <c r="B8425" t="s">
        <v>0</v>
      </c>
      <c r="C8425" t="s">
        <v>97</v>
      </c>
      <c r="D8425" s="29">
        <v>45681</v>
      </c>
      <c r="E8425" s="184" t="str">
        <f t="shared" si="530"/>
        <v/>
      </c>
      <c r="F8425" s="184" t="str">
        <f t="shared" si="531"/>
        <v/>
      </c>
      <c r="G8425" s="184" t="str">
        <f t="shared" si="532"/>
        <v/>
      </c>
      <c r="H8425" s="184" t="str">
        <f t="shared" si="533"/>
        <v/>
      </c>
      <c r="J8425" t="s">
        <v>253</v>
      </c>
      <c r="K8425" t="s">
        <v>253</v>
      </c>
      <c r="L8425">
        <v>95.751047277079593</v>
      </c>
      <c r="R8425">
        <v>144.623977</v>
      </c>
      <c r="S8425" t="s">
        <v>201</v>
      </c>
      <c r="T8425" s="221">
        <v>45547.334722222222</v>
      </c>
    </row>
    <row r="8426" spans="1:20" x14ac:dyDescent="0.35">
      <c r="A8426" t="s">
        <v>115</v>
      </c>
      <c r="B8426" t="s">
        <v>0</v>
      </c>
      <c r="C8426" t="s">
        <v>97</v>
      </c>
      <c r="D8426" s="29">
        <v>45682</v>
      </c>
      <c r="E8426" s="184" t="str">
        <f t="shared" si="530"/>
        <v/>
      </c>
      <c r="F8426" s="184" t="str">
        <f t="shared" si="531"/>
        <v/>
      </c>
      <c r="G8426" s="184" t="str">
        <f t="shared" si="532"/>
        <v/>
      </c>
      <c r="H8426" s="184" t="str">
        <f t="shared" si="533"/>
        <v/>
      </c>
      <c r="J8426" t="s">
        <v>253</v>
      </c>
      <c r="K8426" t="s">
        <v>253</v>
      </c>
      <c r="L8426">
        <v>95.751047277079593</v>
      </c>
      <c r="R8426">
        <v>144.623977</v>
      </c>
      <c r="S8426" t="s">
        <v>201</v>
      </c>
      <c r="T8426" s="221">
        <v>45547.334722222222</v>
      </c>
    </row>
    <row r="8427" spans="1:20" x14ac:dyDescent="0.35">
      <c r="A8427" t="s">
        <v>115</v>
      </c>
      <c r="B8427" t="s">
        <v>0</v>
      </c>
      <c r="C8427" t="s">
        <v>97</v>
      </c>
      <c r="D8427" s="29">
        <v>45683</v>
      </c>
      <c r="E8427" s="184" t="str">
        <f t="shared" si="530"/>
        <v/>
      </c>
      <c r="F8427" s="184" t="str">
        <f t="shared" si="531"/>
        <v/>
      </c>
      <c r="G8427" s="184" t="str">
        <f t="shared" si="532"/>
        <v/>
      </c>
      <c r="H8427" s="184" t="str">
        <f t="shared" si="533"/>
        <v/>
      </c>
      <c r="J8427" t="s">
        <v>253</v>
      </c>
      <c r="K8427" t="s">
        <v>253</v>
      </c>
      <c r="L8427">
        <v>95.751047277079593</v>
      </c>
      <c r="R8427">
        <v>144.623977</v>
      </c>
      <c r="S8427" t="s">
        <v>201</v>
      </c>
      <c r="T8427" s="221">
        <v>45547.335416666669</v>
      </c>
    </row>
    <row r="8428" spans="1:20" x14ac:dyDescent="0.35">
      <c r="A8428" t="s">
        <v>115</v>
      </c>
      <c r="B8428" t="s">
        <v>0</v>
      </c>
      <c r="C8428" t="s">
        <v>97</v>
      </c>
      <c r="D8428" s="29">
        <v>45684</v>
      </c>
      <c r="E8428" s="184" t="str">
        <f t="shared" si="530"/>
        <v/>
      </c>
      <c r="F8428" s="184" t="str">
        <f t="shared" si="531"/>
        <v/>
      </c>
      <c r="G8428" s="184" t="str">
        <f t="shared" si="532"/>
        <v/>
      </c>
      <c r="H8428" s="184" t="str">
        <f t="shared" si="533"/>
        <v/>
      </c>
      <c r="J8428" t="s">
        <v>253</v>
      </c>
      <c r="K8428" t="s">
        <v>253</v>
      </c>
      <c r="L8428">
        <v>95.751047277079593</v>
      </c>
      <c r="R8428">
        <v>144.623977</v>
      </c>
      <c r="S8428" t="s">
        <v>201</v>
      </c>
      <c r="T8428" s="221">
        <v>45547.334722222222</v>
      </c>
    </row>
    <row r="8429" spans="1:20" x14ac:dyDescent="0.35">
      <c r="A8429" t="s">
        <v>115</v>
      </c>
      <c r="B8429" t="s">
        <v>0</v>
      </c>
      <c r="C8429" t="s">
        <v>97</v>
      </c>
      <c r="D8429" s="29">
        <v>45685</v>
      </c>
      <c r="E8429" s="184" t="str">
        <f t="shared" si="530"/>
        <v/>
      </c>
      <c r="F8429" s="184" t="str">
        <f t="shared" si="531"/>
        <v/>
      </c>
      <c r="G8429" s="184" t="str">
        <f t="shared" si="532"/>
        <v/>
      </c>
      <c r="H8429" s="184" t="str">
        <f t="shared" si="533"/>
        <v/>
      </c>
      <c r="J8429" t="s">
        <v>253</v>
      </c>
      <c r="K8429" t="s">
        <v>253</v>
      </c>
      <c r="L8429">
        <v>95.751047277079593</v>
      </c>
      <c r="R8429">
        <v>144.623977</v>
      </c>
      <c r="S8429" t="s">
        <v>201</v>
      </c>
      <c r="T8429" s="221">
        <v>45547.335416666669</v>
      </c>
    </row>
    <row r="8430" spans="1:20" x14ac:dyDescent="0.35">
      <c r="A8430" t="s">
        <v>115</v>
      </c>
      <c r="B8430" t="s">
        <v>0</v>
      </c>
      <c r="C8430" t="s">
        <v>97</v>
      </c>
      <c r="D8430" s="29">
        <v>45686</v>
      </c>
      <c r="E8430" s="184" t="str">
        <f t="shared" si="530"/>
        <v/>
      </c>
      <c r="F8430" s="184" t="str">
        <f t="shared" si="531"/>
        <v/>
      </c>
      <c r="G8430" s="184" t="str">
        <f t="shared" si="532"/>
        <v/>
      </c>
      <c r="H8430" s="184" t="str">
        <f t="shared" si="533"/>
        <v/>
      </c>
      <c r="J8430" t="s">
        <v>253</v>
      </c>
      <c r="K8430" t="s">
        <v>253</v>
      </c>
      <c r="L8430">
        <v>95.751047277079593</v>
      </c>
      <c r="R8430">
        <v>144.623977</v>
      </c>
      <c r="S8430" t="s">
        <v>201</v>
      </c>
      <c r="T8430" s="221">
        <v>45547.334722222222</v>
      </c>
    </row>
    <row r="8431" spans="1:20" x14ac:dyDescent="0.35">
      <c r="A8431" t="s">
        <v>115</v>
      </c>
      <c r="B8431" t="s">
        <v>0</v>
      </c>
      <c r="C8431" t="s">
        <v>97</v>
      </c>
      <c r="D8431" s="29">
        <v>45687</v>
      </c>
      <c r="E8431" s="184" t="str">
        <f t="shared" si="530"/>
        <v/>
      </c>
      <c r="F8431" s="184" t="str">
        <f t="shared" si="531"/>
        <v/>
      </c>
      <c r="G8431" s="184" t="str">
        <f t="shared" si="532"/>
        <v/>
      </c>
      <c r="H8431" s="184" t="str">
        <f t="shared" si="533"/>
        <v/>
      </c>
      <c r="J8431" t="s">
        <v>253</v>
      </c>
      <c r="K8431" t="s">
        <v>253</v>
      </c>
      <c r="L8431">
        <v>95.751047277079593</v>
      </c>
      <c r="R8431">
        <v>144.623977</v>
      </c>
      <c r="S8431" t="s">
        <v>201</v>
      </c>
      <c r="T8431" s="221">
        <v>45547.334722222222</v>
      </c>
    </row>
    <row r="8432" spans="1:20" x14ac:dyDescent="0.35">
      <c r="A8432" t="s">
        <v>115</v>
      </c>
      <c r="B8432" t="s">
        <v>0</v>
      </c>
      <c r="C8432" t="s">
        <v>97</v>
      </c>
      <c r="D8432" s="29">
        <v>45688</v>
      </c>
      <c r="E8432" s="184" t="str">
        <f t="shared" si="530"/>
        <v/>
      </c>
      <c r="F8432" s="184" t="str">
        <f t="shared" si="531"/>
        <v/>
      </c>
      <c r="G8432" s="184" t="str">
        <f t="shared" si="532"/>
        <v/>
      </c>
      <c r="H8432" s="184" t="str">
        <f t="shared" si="533"/>
        <v/>
      </c>
      <c r="J8432" t="s">
        <v>253</v>
      </c>
      <c r="K8432" t="s">
        <v>253</v>
      </c>
      <c r="L8432">
        <v>95.751047277079593</v>
      </c>
      <c r="R8432">
        <v>144.623977</v>
      </c>
      <c r="S8432" t="s">
        <v>201</v>
      </c>
      <c r="T8432" s="221">
        <v>45547.334722222222</v>
      </c>
    </row>
    <row r="8433" spans="1:20" x14ac:dyDescent="0.35">
      <c r="A8433" t="s">
        <v>115</v>
      </c>
      <c r="B8433" t="s">
        <v>0</v>
      </c>
      <c r="C8433" t="s">
        <v>97</v>
      </c>
      <c r="D8433" s="29">
        <v>45689</v>
      </c>
      <c r="E8433" s="184" t="str">
        <f t="shared" si="530"/>
        <v/>
      </c>
      <c r="F8433" s="184" t="str">
        <f t="shared" si="531"/>
        <v/>
      </c>
      <c r="G8433" s="184" t="str">
        <f t="shared" si="532"/>
        <v/>
      </c>
      <c r="H8433" s="184" t="str">
        <f t="shared" si="533"/>
        <v/>
      </c>
      <c r="J8433" t="s">
        <v>253</v>
      </c>
      <c r="K8433" t="s">
        <v>253</v>
      </c>
      <c r="L8433">
        <v>95.751047277079593</v>
      </c>
      <c r="R8433">
        <v>144.623977</v>
      </c>
      <c r="S8433" t="s">
        <v>201</v>
      </c>
      <c r="T8433" s="221">
        <v>45547.334722222222</v>
      </c>
    </row>
    <row r="8434" spans="1:20" x14ac:dyDescent="0.35">
      <c r="A8434" t="s">
        <v>115</v>
      </c>
      <c r="B8434" t="s">
        <v>0</v>
      </c>
      <c r="C8434" t="s">
        <v>97</v>
      </c>
      <c r="D8434" s="29">
        <v>45690</v>
      </c>
      <c r="E8434" s="184" t="str">
        <f t="shared" si="530"/>
        <v/>
      </c>
      <c r="F8434" s="184" t="str">
        <f t="shared" si="531"/>
        <v/>
      </c>
      <c r="G8434" s="184" t="str">
        <f t="shared" si="532"/>
        <v/>
      </c>
      <c r="H8434" s="184" t="str">
        <f t="shared" si="533"/>
        <v/>
      </c>
      <c r="J8434" t="s">
        <v>253</v>
      </c>
      <c r="K8434" t="s">
        <v>253</v>
      </c>
      <c r="L8434">
        <v>95.751047277079593</v>
      </c>
      <c r="R8434">
        <v>144.623977</v>
      </c>
      <c r="S8434" t="s">
        <v>201</v>
      </c>
      <c r="T8434" s="221">
        <v>45547.334722222222</v>
      </c>
    </row>
    <row r="8435" spans="1:20" x14ac:dyDescent="0.35">
      <c r="A8435" t="s">
        <v>115</v>
      </c>
      <c r="B8435" t="s">
        <v>0</v>
      </c>
      <c r="C8435" t="s">
        <v>97</v>
      </c>
      <c r="D8435" s="29">
        <v>45691</v>
      </c>
      <c r="E8435" s="184" t="str">
        <f t="shared" si="530"/>
        <v/>
      </c>
      <c r="F8435" s="184" t="str">
        <f t="shared" si="531"/>
        <v/>
      </c>
      <c r="G8435" s="184" t="str">
        <f t="shared" si="532"/>
        <v/>
      </c>
      <c r="H8435" s="184" t="str">
        <f t="shared" si="533"/>
        <v/>
      </c>
      <c r="J8435" t="s">
        <v>253</v>
      </c>
      <c r="K8435" t="s">
        <v>253</v>
      </c>
      <c r="L8435">
        <v>95.751047277079593</v>
      </c>
      <c r="R8435">
        <v>144.623977</v>
      </c>
      <c r="S8435" t="s">
        <v>201</v>
      </c>
      <c r="T8435" s="221">
        <v>45547.335416666669</v>
      </c>
    </row>
    <row r="8436" spans="1:20" x14ac:dyDescent="0.35">
      <c r="A8436" t="s">
        <v>115</v>
      </c>
      <c r="B8436" t="s">
        <v>0</v>
      </c>
      <c r="C8436" t="s">
        <v>97</v>
      </c>
      <c r="D8436" s="29">
        <v>45692</v>
      </c>
      <c r="E8436" s="184" t="str">
        <f t="shared" si="530"/>
        <v/>
      </c>
      <c r="F8436" s="184" t="str">
        <f t="shared" si="531"/>
        <v/>
      </c>
      <c r="G8436" s="184" t="str">
        <f t="shared" si="532"/>
        <v/>
      </c>
      <c r="H8436" s="184" t="str">
        <f t="shared" si="533"/>
        <v/>
      </c>
      <c r="J8436" t="s">
        <v>253</v>
      </c>
      <c r="K8436" t="s">
        <v>253</v>
      </c>
      <c r="L8436">
        <v>95.751047277079593</v>
      </c>
      <c r="R8436">
        <v>144.623977</v>
      </c>
      <c r="S8436" t="s">
        <v>201</v>
      </c>
      <c r="T8436" s="221">
        <v>45547.334722222222</v>
      </c>
    </row>
    <row r="8437" spans="1:20" x14ac:dyDescent="0.35">
      <c r="A8437" t="s">
        <v>115</v>
      </c>
      <c r="B8437" t="s">
        <v>0</v>
      </c>
      <c r="C8437" t="s">
        <v>97</v>
      </c>
      <c r="D8437" s="29">
        <v>45693</v>
      </c>
      <c r="E8437" s="184" t="str">
        <f t="shared" si="530"/>
        <v/>
      </c>
      <c r="F8437" s="184" t="str">
        <f t="shared" si="531"/>
        <v/>
      </c>
      <c r="G8437" s="184" t="str">
        <f t="shared" si="532"/>
        <v/>
      </c>
      <c r="H8437" s="184" t="str">
        <f t="shared" si="533"/>
        <v/>
      </c>
      <c r="J8437" t="s">
        <v>253</v>
      </c>
      <c r="K8437" t="s">
        <v>253</v>
      </c>
      <c r="L8437">
        <v>95.751047277079593</v>
      </c>
      <c r="R8437">
        <v>144.623977</v>
      </c>
      <c r="S8437" t="s">
        <v>201</v>
      </c>
      <c r="T8437" s="221">
        <v>45547.335416666669</v>
      </c>
    </row>
    <row r="8438" spans="1:20" x14ac:dyDescent="0.35">
      <c r="A8438" t="s">
        <v>115</v>
      </c>
      <c r="B8438" t="s">
        <v>0</v>
      </c>
      <c r="C8438" t="s">
        <v>97</v>
      </c>
      <c r="D8438" s="29">
        <v>45694</v>
      </c>
      <c r="E8438" s="184" t="str">
        <f t="shared" si="530"/>
        <v/>
      </c>
      <c r="F8438" s="184" t="str">
        <f t="shared" si="531"/>
        <v/>
      </c>
      <c r="G8438" s="184" t="str">
        <f t="shared" si="532"/>
        <v/>
      </c>
      <c r="H8438" s="184" t="str">
        <f t="shared" si="533"/>
        <v/>
      </c>
      <c r="J8438" t="s">
        <v>253</v>
      </c>
      <c r="K8438" t="s">
        <v>253</v>
      </c>
      <c r="L8438">
        <v>95.751047277079593</v>
      </c>
      <c r="R8438">
        <v>144.623977</v>
      </c>
      <c r="S8438" t="s">
        <v>201</v>
      </c>
      <c r="T8438" s="221">
        <v>45547.334722222222</v>
      </c>
    </row>
    <row r="8439" spans="1:20" x14ac:dyDescent="0.35">
      <c r="A8439" t="s">
        <v>115</v>
      </c>
      <c r="B8439" t="s">
        <v>0</v>
      </c>
      <c r="C8439" t="s">
        <v>97</v>
      </c>
      <c r="D8439" s="29">
        <v>45695</v>
      </c>
      <c r="E8439" s="184" t="str">
        <f t="shared" si="530"/>
        <v/>
      </c>
      <c r="F8439" s="184" t="str">
        <f t="shared" si="531"/>
        <v/>
      </c>
      <c r="G8439" s="184" t="str">
        <f t="shared" si="532"/>
        <v/>
      </c>
      <c r="H8439" s="184" t="str">
        <f t="shared" si="533"/>
        <v/>
      </c>
      <c r="J8439" t="s">
        <v>253</v>
      </c>
      <c r="K8439" t="s">
        <v>253</v>
      </c>
      <c r="L8439">
        <v>95.751047277079593</v>
      </c>
      <c r="R8439">
        <v>144.623977</v>
      </c>
      <c r="S8439" t="s">
        <v>201</v>
      </c>
      <c r="T8439" s="221">
        <v>45547.335416666669</v>
      </c>
    </row>
    <row r="8440" spans="1:20" x14ac:dyDescent="0.35">
      <c r="A8440" t="s">
        <v>115</v>
      </c>
      <c r="B8440" t="s">
        <v>0</v>
      </c>
      <c r="C8440" t="s">
        <v>97</v>
      </c>
      <c r="D8440" s="29">
        <v>45696</v>
      </c>
      <c r="E8440" s="184" t="str">
        <f t="shared" si="530"/>
        <v/>
      </c>
      <c r="F8440" s="184" t="str">
        <f t="shared" si="531"/>
        <v/>
      </c>
      <c r="G8440" s="184" t="str">
        <f t="shared" si="532"/>
        <v/>
      </c>
      <c r="H8440" s="184" t="str">
        <f t="shared" si="533"/>
        <v/>
      </c>
      <c r="J8440" t="s">
        <v>253</v>
      </c>
      <c r="K8440" t="s">
        <v>253</v>
      </c>
      <c r="L8440">
        <v>95.751047277079593</v>
      </c>
      <c r="R8440">
        <v>144.623977</v>
      </c>
      <c r="S8440" t="s">
        <v>201</v>
      </c>
      <c r="T8440" s="221">
        <v>45547.335416666669</v>
      </c>
    </row>
    <row r="8441" spans="1:20" x14ac:dyDescent="0.35">
      <c r="A8441" t="s">
        <v>115</v>
      </c>
      <c r="B8441" t="s">
        <v>0</v>
      </c>
      <c r="C8441" t="s">
        <v>97</v>
      </c>
      <c r="D8441" s="29">
        <v>45697</v>
      </c>
      <c r="E8441" s="184" t="str">
        <f t="shared" si="530"/>
        <v/>
      </c>
      <c r="F8441" s="184" t="str">
        <f t="shared" si="531"/>
        <v/>
      </c>
      <c r="G8441" s="184" t="str">
        <f t="shared" si="532"/>
        <v/>
      </c>
      <c r="H8441" s="184" t="str">
        <f t="shared" si="533"/>
        <v/>
      </c>
      <c r="J8441" t="s">
        <v>253</v>
      </c>
      <c r="K8441" t="s">
        <v>253</v>
      </c>
      <c r="L8441">
        <v>95.751047277079593</v>
      </c>
      <c r="R8441">
        <v>144.623977</v>
      </c>
      <c r="S8441" t="s">
        <v>201</v>
      </c>
      <c r="T8441" s="221">
        <v>45547.334722222222</v>
      </c>
    </row>
    <row r="8442" spans="1:20" x14ac:dyDescent="0.35">
      <c r="A8442" t="s">
        <v>115</v>
      </c>
      <c r="B8442" t="s">
        <v>0</v>
      </c>
      <c r="C8442" t="s">
        <v>97</v>
      </c>
      <c r="D8442" s="29">
        <v>45698</v>
      </c>
      <c r="E8442" s="184" t="str">
        <f t="shared" si="530"/>
        <v/>
      </c>
      <c r="F8442" s="184" t="str">
        <f t="shared" si="531"/>
        <v/>
      </c>
      <c r="G8442" s="184" t="str">
        <f t="shared" si="532"/>
        <v/>
      </c>
      <c r="H8442" s="184" t="str">
        <f t="shared" si="533"/>
        <v/>
      </c>
      <c r="J8442" t="s">
        <v>253</v>
      </c>
      <c r="K8442" t="s">
        <v>253</v>
      </c>
      <c r="L8442">
        <v>95.751047277079593</v>
      </c>
      <c r="R8442">
        <v>144.623977</v>
      </c>
      <c r="S8442" t="s">
        <v>201</v>
      </c>
      <c r="T8442" s="221">
        <v>45547.335416666669</v>
      </c>
    </row>
    <row r="8443" spans="1:20" x14ac:dyDescent="0.35">
      <c r="A8443" t="s">
        <v>115</v>
      </c>
      <c r="B8443" t="s">
        <v>0</v>
      </c>
      <c r="C8443" t="s">
        <v>97</v>
      </c>
      <c r="D8443" s="29">
        <v>45699</v>
      </c>
      <c r="E8443" s="184" t="str">
        <f t="shared" si="530"/>
        <v/>
      </c>
      <c r="F8443" s="184" t="str">
        <f t="shared" si="531"/>
        <v/>
      </c>
      <c r="G8443" s="184" t="str">
        <f t="shared" si="532"/>
        <v/>
      </c>
      <c r="H8443" s="184" t="str">
        <f t="shared" si="533"/>
        <v/>
      </c>
      <c r="J8443" t="s">
        <v>253</v>
      </c>
      <c r="K8443" t="s">
        <v>253</v>
      </c>
      <c r="L8443">
        <v>95.751047277079593</v>
      </c>
      <c r="R8443">
        <v>144.623977</v>
      </c>
      <c r="S8443" t="s">
        <v>201</v>
      </c>
      <c r="T8443" s="221">
        <v>45547.334722222222</v>
      </c>
    </row>
    <row r="8444" spans="1:20" x14ac:dyDescent="0.35">
      <c r="A8444" t="s">
        <v>115</v>
      </c>
      <c r="B8444" t="s">
        <v>0</v>
      </c>
      <c r="C8444" t="s">
        <v>97</v>
      </c>
      <c r="D8444" s="29">
        <v>45700</v>
      </c>
      <c r="E8444" s="184" t="str">
        <f t="shared" si="530"/>
        <v/>
      </c>
      <c r="F8444" s="184" t="str">
        <f t="shared" si="531"/>
        <v/>
      </c>
      <c r="G8444" s="184" t="str">
        <f t="shared" si="532"/>
        <v/>
      </c>
      <c r="H8444" s="184" t="str">
        <f t="shared" si="533"/>
        <v/>
      </c>
      <c r="J8444" t="s">
        <v>253</v>
      </c>
      <c r="K8444" t="s">
        <v>253</v>
      </c>
      <c r="L8444">
        <v>95.751047277079593</v>
      </c>
      <c r="R8444">
        <v>144.623977</v>
      </c>
      <c r="S8444" t="s">
        <v>201</v>
      </c>
      <c r="T8444" s="221">
        <v>45547.334722222222</v>
      </c>
    </row>
    <row r="8445" spans="1:20" x14ac:dyDescent="0.35">
      <c r="A8445" t="s">
        <v>115</v>
      </c>
      <c r="B8445" t="s">
        <v>0</v>
      </c>
      <c r="C8445" t="s">
        <v>97</v>
      </c>
      <c r="D8445" s="29">
        <v>45701</v>
      </c>
      <c r="E8445" s="184" t="str">
        <f t="shared" si="530"/>
        <v/>
      </c>
      <c r="F8445" s="184" t="str">
        <f t="shared" si="531"/>
        <v/>
      </c>
      <c r="G8445" s="184" t="str">
        <f t="shared" si="532"/>
        <v/>
      </c>
      <c r="H8445" s="184" t="str">
        <f t="shared" si="533"/>
        <v/>
      </c>
      <c r="J8445" t="s">
        <v>253</v>
      </c>
      <c r="K8445" t="s">
        <v>253</v>
      </c>
      <c r="L8445">
        <v>95.751047277079593</v>
      </c>
      <c r="R8445">
        <v>144.623977</v>
      </c>
      <c r="S8445" t="s">
        <v>201</v>
      </c>
      <c r="T8445" s="221">
        <v>45547.335416666669</v>
      </c>
    </row>
    <row r="8446" spans="1:20" x14ac:dyDescent="0.35">
      <c r="A8446" t="s">
        <v>115</v>
      </c>
      <c r="B8446" t="s">
        <v>0</v>
      </c>
      <c r="C8446" t="s">
        <v>97</v>
      </c>
      <c r="D8446" s="29">
        <v>45702</v>
      </c>
      <c r="E8446" s="184" t="str">
        <f t="shared" si="530"/>
        <v/>
      </c>
      <c r="F8446" s="184" t="str">
        <f t="shared" si="531"/>
        <v/>
      </c>
      <c r="G8446" s="184" t="str">
        <f t="shared" si="532"/>
        <v/>
      </c>
      <c r="H8446" s="184" t="str">
        <f t="shared" si="533"/>
        <v/>
      </c>
      <c r="J8446" t="s">
        <v>253</v>
      </c>
      <c r="K8446" t="s">
        <v>253</v>
      </c>
      <c r="L8446">
        <v>95.751047277079593</v>
      </c>
      <c r="R8446">
        <v>144.623977</v>
      </c>
      <c r="S8446" t="s">
        <v>201</v>
      </c>
      <c r="T8446" s="221">
        <v>45547.334722222222</v>
      </c>
    </row>
    <row r="8447" spans="1:20" x14ac:dyDescent="0.35">
      <c r="A8447" t="s">
        <v>115</v>
      </c>
      <c r="B8447" t="s">
        <v>0</v>
      </c>
      <c r="C8447" t="s">
        <v>97</v>
      </c>
      <c r="D8447" s="29">
        <v>45703</v>
      </c>
      <c r="E8447" s="184" t="str">
        <f t="shared" si="530"/>
        <v/>
      </c>
      <c r="F8447" s="184" t="str">
        <f t="shared" si="531"/>
        <v/>
      </c>
      <c r="G8447" s="184" t="str">
        <f t="shared" si="532"/>
        <v/>
      </c>
      <c r="H8447" s="184" t="str">
        <f t="shared" si="533"/>
        <v/>
      </c>
      <c r="J8447" t="s">
        <v>253</v>
      </c>
      <c r="K8447" t="s">
        <v>253</v>
      </c>
      <c r="L8447">
        <v>95.751047277079593</v>
      </c>
      <c r="R8447">
        <v>144.623977</v>
      </c>
      <c r="S8447" t="s">
        <v>201</v>
      </c>
      <c r="T8447" s="221">
        <v>45547.335416666669</v>
      </c>
    </row>
    <row r="8448" spans="1:20" x14ac:dyDescent="0.35">
      <c r="A8448" t="s">
        <v>115</v>
      </c>
      <c r="B8448" t="s">
        <v>0</v>
      </c>
      <c r="C8448" t="s">
        <v>97</v>
      </c>
      <c r="D8448" s="29">
        <v>45704</v>
      </c>
      <c r="E8448" s="184" t="str">
        <f t="shared" si="530"/>
        <v/>
      </c>
      <c r="F8448" s="184" t="str">
        <f t="shared" si="531"/>
        <v/>
      </c>
      <c r="G8448" s="184" t="str">
        <f t="shared" si="532"/>
        <v/>
      </c>
      <c r="H8448" s="184" t="str">
        <f t="shared" si="533"/>
        <v/>
      </c>
      <c r="J8448" t="s">
        <v>253</v>
      </c>
      <c r="K8448" t="s">
        <v>253</v>
      </c>
      <c r="L8448">
        <v>95.751047277079593</v>
      </c>
      <c r="R8448">
        <v>144.623977</v>
      </c>
      <c r="S8448" t="s">
        <v>201</v>
      </c>
      <c r="T8448" s="221">
        <v>45547.335416666669</v>
      </c>
    </row>
    <row r="8449" spans="1:20" x14ac:dyDescent="0.35">
      <c r="A8449" t="s">
        <v>115</v>
      </c>
      <c r="B8449" t="s">
        <v>0</v>
      </c>
      <c r="C8449" t="s">
        <v>97</v>
      </c>
      <c r="D8449" s="29">
        <v>45705</v>
      </c>
      <c r="E8449" s="184" t="str">
        <f t="shared" si="530"/>
        <v/>
      </c>
      <c r="F8449" s="184" t="str">
        <f t="shared" si="531"/>
        <v/>
      </c>
      <c r="G8449" s="184" t="str">
        <f t="shared" si="532"/>
        <v/>
      </c>
      <c r="H8449" s="184" t="str">
        <f t="shared" si="533"/>
        <v/>
      </c>
      <c r="J8449" t="s">
        <v>253</v>
      </c>
      <c r="K8449" t="s">
        <v>253</v>
      </c>
      <c r="L8449">
        <v>95.751047277079593</v>
      </c>
      <c r="R8449">
        <v>144.623977</v>
      </c>
      <c r="S8449" t="s">
        <v>201</v>
      </c>
      <c r="T8449" s="221">
        <v>45547.334722222222</v>
      </c>
    </row>
    <row r="8450" spans="1:20" x14ac:dyDescent="0.35">
      <c r="A8450" t="s">
        <v>115</v>
      </c>
      <c r="B8450" t="s">
        <v>0</v>
      </c>
      <c r="C8450" t="s">
        <v>97</v>
      </c>
      <c r="D8450" s="29">
        <v>45706</v>
      </c>
      <c r="E8450" s="184" t="str">
        <f t="shared" si="530"/>
        <v/>
      </c>
      <c r="F8450" s="184" t="str">
        <f t="shared" si="531"/>
        <v/>
      </c>
      <c r="G8450" s="184" t="str">
        <f t="shared" si="532"/>
        <v/>
      </c>
      <c r="H8450" s="184" t="str">
        <f t="shared" si="533"/>
        <v/>
      </c>
      <c r="J8450" t="s">
        <v>253</v>
      </c>
      <c r="K8450" t="s">
        <v>253</v>
      </c>
      <c r="L8450">
        <v>95.751047277079593</v>
      </c>
      <c r="R8450">
        <v>144.623977</v>
      </c>
      <c r="S8450" t="s">
        <v>201</v>
      </c>
      <c r="T8450" s="221">
        <v>45547.335416666669</v>
      </c>
    </row>
    <row r="8451" spans="1:20" x14ac:dyDescent="0.35">
      <c r="A8451" t="s">
        <v>115</v>
      </c>
      <c r="B8451" t="s">
        <v>0</v>
      </c>
      <c r="C8451" t="s">
        <v>97</v>
      </c>
      <c r="D8451" s="29">
        <v>45707</v>
      </c>
      <c r="E8451" s="184" t="str">
        <f t="shared" si="530"/>
        <v/>
      </c>
      <c r="F8451" s="184" t="str">
        <f t="shared" si="531"/>
        <v/>
      </c>
      <c r="G8451" s="184" t="str">
        <f t="shared" si="532"/>
        <v/>
      </c>
      <c r="H8451" s="184" t="str">
        <f t="shared" si="533"/>
        <v/>
      </c>
      <c r="J8451" t="s">
        <v>253</v>
      </c>
      <c r="K8451" t="s">
        <v>253</v>
      </c>
      <c r="L8451">
        <v>95.751047277079593</v>
      </c>
      <c r="R8451">
        <v>144.623977</v>
      </c>
      <c r="S8451" t="s">
        <v>201</v>
      </c>
      <c r="T8451" s="221">
        <v>45547.335416666669</v>
      </c>
    </row>
    <row r="8452" spans="1:20" x14ac:dyDescent="0.35">
      <c r="A8452" t="s">
        <v>115</v>
      </c>
      <c r="B8452" t="s">
        <v>0</v>
      </c>
      <c r="C8452" t="s">
        <v>97</v>
      </c>
      <c r="D8452" s="29">
        <v>45708</v>
      </c>
      <c r="E8452" s="184" t="str">
        <f t="shared" si="530"/>
        <v/>
      </c>
      <c r="F8452" s="184" t="str">
        <f t="shared" si="531"/>
        <v/>
      </c>
      <c r="G8452" s="184" t="str">
        <f t="shared" si="532"/>
        <v/>
      </c>
      <c r="H8452" s="184" t="str">
        <f t="shared" si="533"/>
        <v/>
      </c>
      <c r="J8452" t="s">
        <v>253</v>
      </c>
      <c r="K8452" t="s">
        <v>253</v>
      </c>
      <c r="L8452">
        <v>95.751047277079593</v>
      </c>
      <c r="R8452">
        <v>144.623977</v>
      </c>
      <c r="S8452" t="s">
        <v>201</v>
      </c>
      <c r="T8452" s="221">
        <v>45547.335416666669</v>
      </c>
    </row>
    <row r="8453" spans="1:20" x14ac:dyDescent="0.35">
      <c r="A8453" t="s">
        <v>115</v>
      </c>
      <c r="B8453" t="s">
        <v>0</v>
      </c>
      <c r="C8453" t="s">
        <v>97</v>
      </c>
      <c r="D8453" s="29">
        <v>45709</v>
      </c>
      <c r="E8453" s="184" t="str">
        <f t="shared" si="530"/>
        <v/>
      </c>
      <c r="F8453" s="184" t="str">
        <f t="shared" si="531"/>
        <v/>
      </c>
      <c r="G8453" s="184" t="str">
        <f t="shared" si="532"/>
        <v/>
      </c>
      <c r="H8453" s="184" t="str">
        <f t="shared" si="533"/>
        <v/>
      </c>
      <c r="J8453" t="s">
        <v>253</v>
      </c>
      <c r="K8453" t="s">
        <v>253</v>
      </c>
      <c r="L8453">
        <v>95.751047277079593</v>
      </c>
      <c r="R8453">
        <v>144.623977</v>
      </c>
      <c r="S8453" t="s">
        <v>201</v>
      </c>
      <c r="T8453" s="221">
        <v>45547.335416666669</v>
      </c>
    </row>
    <row r="8454" spans="1:20" x14ac:dyDescent="0.35">
      <c r="A8454" t="s">
        <v>115</v>
      </c>
      <c r="B8454" t="s">
        <v>0</v>
      </c>
      <c r="C8454" t="s">
        <v>97</v>
      </c>
      <c r="D8454" s="29">
        <v>45710</v>
      </c>
      <c r="E8454" s="184" t="str">
        <f t="shared" si="530"/>
        <v/>
      </c>
      <c r="F8454" s="184" t="str">
        <f t="shared" si="531"/>
        <v/>
      </c>
      <c r="G8454" s="184" t="str">
        <f t="shared" si="532"/>
        <v/>
      </c>
      <c r="H8454" s="184" t="str">
        <f t="shared" si="533"/>
        <v/>
      </c>
      <c r="J8454" t="s">
        <v>253</v>
      </c>
      <c r="K8454" t="s">
        <v>253</v>
      </c>
      <c r="L8454">
        <v>95.751047277079593</v>
      </c>
      <c r="R8454">
        <v>144.623977</v>
      </c>
      <c r="S8454" t="s">
        <v>201</v>
      </c>
      <c r="T8454" s="221">
        <v>45547.335416666669</v>
      </c>
    </row>
    <row r="8455" spans="1:20" x14ac:dyDescent="0.35">
      <c r="A8455" t="s">
        <v>115</v>
      </c>
      <c r="B8455" t="s">
        <v>0</v>
      </c>
      <c r="C8455" t="s">
        <v>97</v>
      </c>
      <c r="D8455" s="29">
        <v>45711</v>
      </c>
      <c r="E8455" s="184" t="str">
        <f t="shared" si="530"/>
        <v/>
      </c>
      <c r="F8455" s="184" t="str">
        <f t="shared" si="531"/>
        <v/>
      </c>
      <c r="G8455" s="184" t="str">
        <f t="shared" si="532"/>
        <v/>
      </c>
      <c r="H8455" s="184" t="str">
        <f t="shared" si="533"/>
        <v/>
      </c>
      <c r="J8455" t="s">
        <v>253</v>
      </c>
      <c r="K8455" t="s">
        <v>253</v>
      </c>
      <c r="L8455">
        <v>95.751047277079593</v>
      </c>
      <c r="R8455">
        <v>144.623977</v>
      </c>
      <c r="S8455" t="s">
        <v>201</v>
      </c>
      <c r="T8455" s="221">
        <v>45547.334722222222</v>
      </c>
    </row>
    <row r="8456" spans="1:20" x14ac:dyDescent="0.35">
      <c r="A8456" t="s">
        <v>115</v>
      </c>
      <c r="B8456" t="s">
        <v>0</v>
      </c>
      <c r="C8456" t="s">
        <v>97</v>
      </c>
      <c r="D8456" s="29">
        <v>45712</v>
      </c>
      <c r="E8456" s="184" t="str">
        <f t="shared" ref="E8456:E8519" si="534">IF(J8456="","",IF(L8456=0,0,IF(1-(J8456/L8456)&lt;0,"",1-(J8456/L8456))))</f>
        <v/>
      </c>
      <c r="F8456" s="184" t="str">
        <f t="shared" ref="F8456:F8519" si="535">IF(K8456="","",IF(L8456=0,0,IF(1-(K8456/L8456)&lt;0,"",1-(K8456/L8456))))</f>
        <v/>
      </c>
      <c r="G8456" s="184" t="str">
        <f t="shared" ref="G8456:G8519" si="536">IF(J8456="","",IF(1-(J8456/R8456)&lt;0,"",1-(J8456/R8456)))</f>
        <v/>
      </c>
      <c r="H8456" s="184" t="str">
        <f t="shared" ref="H8456:H8519" si="537">IF(K8456="","",IF(1-(K8456/R8456)&lt;0,"",1-(K8456/R8456)))</f>
        <v/>
      </c>
      <c r="J8456" t="s">
        <v>253</v>
      </c>
      <c r="K8456" t="s">
        <v>253</v>
      </c>
      <c r="L8456">
        <v>95.751047277079593</v>
      </c>
      <c r="R8456">
        <v>144.623977</v>
      </c>
      <c r="S8456" t="s">
        <v>201</v>
      </c>
      <c r="T8456" s="221">
        <v>45547.335416666669</v>
      </c>
    </row>
    <row r="8457" spans="1:20" x14ac:dyDescent="0.35">
      <c r="A8457" t="s">
        <v>115</v>
      </c>
      <c r="B8457" t="s">
        <v>0</v>
      </c>
      <c r="C8457" t="s">
        <v>97</v>
      </c>
      <c r="D8457" s="29">
        <v>45713</v>
      </c>
      <c r="E8457" s="184" t="str">
        <f t="shared" si="534"/>
        <v/>
      </c>
      <c r="F8457" s="184" t="str">
        <f t="shared" si="535"/>
        <v/>
      </c>
      <c r="G8457" s="184" t="str">
        <f t="shared" si="536"/>
        <v/>
      </c>
      <c r="H8457" s="184" t="str">
        <f t="shared" si="537"/>
        <v/>
      </c>
      <c r="J8457" t="s">
        <v>253</v>
      </c>
      <c r="K8457" t="s">
        <v>253</v>
      </c>
      <c r="L8457">
        <v>95.751047277079593</v>
      </c>
      <c r="R8457">
        <v>144.623977</v>
      </c>
      <c r="S8457" t="s">
        <v>201</v>
      </c>
      <c r="T8457" s="221">
        <v>45547.335416666669</v>
      </c>
    </row>
    <row r="8458" spans="1:20" x14ac:dyDescent="0.35">
      <c r="A8458" t="s">
        <v>115</v>
      </c>
      <c r="B8458" t="s">
        <v>0</v>
      </c>
      <c r="C8458" t="s">
        <v>97</v>
      </c>
      <c r="D8458" s="29">
        <v>45714</v>
      </c>
      <c r="E8458" s="184" t="str">
        <f t="shared" si="534"/>
        <v/>
      </c>
      <c r="F8458" s="184" t="str">
        <f t="shared" si="535"/>
        <v/>
      </c>
      <c r="G8458" s="184" t="str">
        <f t="shared" si="536"/>
        <v/>
      </c>
      <c r="H8458" s="184" t="str">
        <f t="shared" si="537"/>
        <v/>
      </c>
      <c r="J8458" t="s">
        <v>253</v>
      </c>
      <c r="K8458" t="s">
        <v>253</v>
      </c>
      <c r="L8458">
        <v>95.751047277079593</v>
      </c>
      <c r="R8458">
        <v>144.623977</v>
      </c>
      <c r="S8458" t="s">
        <v>201</v>
      </c>
      <c r="T8458" s="221">
        <v>45547.335416666669</v>
      </c>
    </row>
    <row r="8459" spans="1:20" x14ac:dyDescent="0.35">
      <c r="A8459" t="s">
        <v>115</v>
      </c>
      <c r="B8459" t="s">
        <v>0</v>
      </c>
      <c r="C8459" t="s">
        <v>97</v>
      </c>
      <c r="D8459" s="29">
        <v>45715</v>
      </c>
      <c r="E8459" s="184" t="str">
        <f t="shared" si="534"/>
        <v/>
      </c>
      <c r="F8459" s="184" t="str">
        <f t="shared" si="535"/>
        <v/>
      </c>
      <c r="G8459" s="184" t="str">
        <f t="shared" si="536"/>
        <v/>
      </c>
      <c r="H8459" s="184" t="str">
        <f t="shared" si="537"/>
        <v/>
      </c>
      <c r="J8459" t="s">
        <v>253</v>
      </c>
      <c r="K8459" t="s">
        <v>253</v>
      </c>
      <c r="L8459">
        <v>95.751047277079593</v>
      </c>
      <c r="R8459">
        <v>144.623977</v>
      </c>
      <c r="S8459" t="s">
        <v>201</v>
      </c>
      <c r="T8459" s="221">
        <v>45547.335416666669</v>
      </c>
    </row>
    <row r="8460" spans="1:20" x14ac:dyDescent="0.35">
      <c r="A8460" t="s">
        <v>115</v>
      </c>
      <c r="B8460" t="s">
        <v>0</v>
      </c>
      <c r="C8460" t="s">
        <v>97</v>
      </c>
      <c r="D8460" s="29">
        <v>45716</v>
      </c>
      <c r="E8460" s="184" t="str">
        <f t="shared" si="534"/>
        <v/>
      </c>
      <c r="F8460" s="184" t="str">
        <f t="shared" si="535"/>
        <v/>
      </c>
      <c r="G8460" s="184" t="str">
        <f t="shared" si="536"/>
        <v/>
      </c>
      <c r="H8460" s="184" t="str">
        <f t="shared" si="537"/>
        <v/>
      </c>
      <c r="J8460" t="s">
        <v>253</v>
      </c>
      <c r="K8460" t="s">
        <v>253</v>
      </c>
      <c r="L8460">
        <v>95.751047277079593</v>
      </c>
      <c r="R8460">
        <v>144.623977</v>
      </c>
      <c r="S8460" t="s">
        <v>201</v>
      </c>
      <c r="T8460" s="221">
        <v>45547.335416666669</v>
      </c>
    </row>
    <row r="8461" spans="1:20" x14ac:dyDescent="0.35">
      <c r="A8461" t="s">
        <v>115</v>
      </c>
      <c r="B8461" t="s">
        <v>0</v>
      </c>
      <c r="C8461" t="s">
        <v>97</v>
      </c>
      <c r="D8461" s="29">
        <v>45717</v>
      </c>
      <c r="E8461" s="184" t="str">
        <f t="shared" si="534"/>
        <v/>
      </c>
      <c r="F8461" s="184" t="str">
        <f t="shared" si="535"/>
        <v/>
      </c>
      <c r="G8461" s="184" t="str">
        <f t="shared" si="536"/>
        <v/>
      </c>
      <c r="H8461" s="184" t="str">
        <f t="shared" si="537"/>
        <v/>
      </c>
      <c r="J8461" t="s">
        <v>253</v>
      </c>
      <c r="K8461" t="s">
        <v>253</v>
      </c>
      <c r="L8461">
        <v>95.751047277079593</v>
      </c>
      <c r="R8461">
        <v>144.623977</v>
      </c>
      <c r="S8461" t="s">
        <v>201</v>
      </c>
      <c r="T8461" s="221">
        <v>45547.335416666669</v>
      </c>
    </row>
    <row r="8462" spans="1:20" x14ac:dyDescent="0.35">
      <c r="A8462" t="s">
        <v>115</v>
      </c>
      <c r="B8462" t="s">
        <v>0</v>
      </c>
      <c r="C8462" t="s">
        <v>97</v>
      </c>
      <c r="D8462" s="29">
        <v>45718</v>
      </c>
      <c r="E8462" s="184" t="str">
        <f t="shared" si="534"/>
        <v/>
      </c>
      <c r="F8462" s="184" t="str">
        <f t="shared" si="535"/>
        <v/>
      </c>
      <c r="G8462" s="184" t="str">
        <f t="shared" si="536"/>
        <v/>
      </c>
      <c r="H8462" s="184" t="str">
        <f t="shared" si="537"/>
        <v/>
      </c>
      <c r="J8462" t="s">
        <v>253</v>
      </c>
      <c r="K8462" t="s">
        <v>253</v>
      </c>
      <c r="L8462">
        <v>95.751047277079593</v>
      </c>
      <c r="R8462">
        <v>144.623977</v>
      </c>
      <c r="S8462" t="s">
        <v>201</v>
      </c>
      <c r="T8462" s="221">
        <v>45547.335416666669</v>
      </c>
    </row>
    <row r="8463" spans="1:20" x14ac:dyDescent="0.35">
      <c r="A8463" t="s">
        <v>115</v>
      </c>
      <c r="B8463" t="s">
        <v>0</v>
      </c>
      <c r="C8463" t="s">
        <v>97</v>
      </c>
      <c r="D8463" s="29">
        <v>45719</v>
      </c>
      <c r="E8463" s="184" t="str">
        <f t="shared" si="534"/>
        <v/>
      </c>
      <c r="F8463" s="184" t="str">
        <f t="shared" si="535"/>
        <v/>
      </c>
      <c r="G8463" s="184" t="str">
        <f t="shared" si="536"/>
        <v/>
      </c>
      <c r="H8463" s="184" t="str">
        <f t="shared" si="537"/>
        <v/>
      </c>
      <c r="J8463" t="s">
        <v>253</v>
      </c>
      <c r="K8463" t="s">
        <v>253</v>
      </c>
      <c r="L8463">
        <v>95.751047277079593</v>
      </c>
      <c r="R8463">
        <v>144.623977</v>
      </c>
      <c r="S8463" t="s">
        <v>201</v>
      </c>
      <c r="T8463" s="221">
        <v>45547.335416666669</v>
      </c>
    </row>
    <row r="8464" spans="1:20" x14ac:dyDescent="0.35">
      <c r="A8464" t="s">
        <v>115</v>
      </c>
      <c r="B8464" t="s">
        <v>0</v>
      </c>
      <c r="C8464" t="s">
        <v>97</v>
      </c>
      <c r="D8464" s="29">
        <v>45720</v>
      </c>
      <c r="E8464" s="184" t="str">
        <f t="shared" si="534"/>
        <v/>
      </c>
      <c r="F8464" s="184" t="str">
        <f t="shared" si="535"/>
        <v/>
      </c>
      <c r="G8464" s="184" t="str">
        <f t="shared" si="536"/>
        <v/>
      </c>
      <c r="H8464" s="184" t="str">
        <f t="shared" si="537"/>
        <v/>
      </c>
      <c r="J8464" t="s">
        <v>253</v>
      </c>
      <c r="K8464" t="s">
        <v>253</v>
      </c>
      <c r="L8464">
        <v>95.751047277079593</v>
      </c>
      <c r="R8464">
        <v>144.623977</v>
      </c>
      <c r="S8464" t="s">
        <v>201</v>
      </c>
      <c r="T8464" s="221">
        <v>45547.335416666669</v>
      </c>
    </row>
    <row r="8465" spans="1:20" x14ac:dyDescent="0.35">
      <c r="A8465" t="s">
        <v>115</v>
      </c>
      <c r="B8465" t="s">
        <v>0</v>
      </c>
      <c r="C8465" t="s">
        <v>97</v>
      </c>
      <c r="D8465" s="29">
        <v>45721</v>
      </c>
      <c r="E8465" s="184" t="str">
        <f t="shared" si="534"/>
        <v/>
      </c>
      <c r="F8465" s="184" t="str">
        <f t="shared" si="535"/>
        <v/>
      </c>
      <c r="G8465" s="184" t="str">
        <f t="shared" si="536"/>
        <v/>
      </c>
      <c r="H8465" s="184" t="str">
        <f t="shared" si="537"/>
        <v/>
      </c>
      <c r="J8465" t="s">
        <v>253</v>
      </c>
      <c r="K8465" t="s">
        <v>253</v>
      </c>
      <c r="L8465">
        <v>95.751047277079593</v>
      </c>
      <c r="R8465">
        <v>144.623977</v>
      </c>
      <c r="S8465" t="s">
        <v>201</v>
      </c>
      <c r="T8465" s="221">
        <v>45547.335416666669</v>
      </c>
    </row>
    <row r="8466" spans="1:20" x14ac:dyDescent="0.35">
      <c r="A8466" t="s">
        <v>115</v>
      </c>
      <c r="B8466" t="s">
        <v>0</v>
      </c>
      <c r="C8466" t="s">
        <v>97</v>
      </c>
      <c r="D8466" s="29">
        <v>45722</v>
      </c>
      <c r="E8466" s="184" t="str">
        <f t="shared" si="534"/>
        <v/>
      </c>
      <c r="F8466" s="184" t="str">
        <f t="shared" si="535"/>
        <v/>
      </c>
      <c r="G8466" s="184" t="str">
        <f t="shared" si="536"/>
        <v/>
      </c>
      <c r="H8466" s="184" t="str">
        <f t="shared" si="537"/>
        <v/>
      </c>
      <c r="J8466" t="s">
        <v>253</v>
      </c>
      <c r="K8466" t="s">
        <v>253</v>
      </c>
      <c r="L8466">
        <v>95.751047277079593</v>
      </c>
      <c r="R8466">
        <v>144.623977</v>
      </c>
      <c r="S8466" t="s">
        <v>201</v>
      </c>
      <c r="T8466" s="221">
        <v>45547.336111111108</v>
      </c>
    </row>
    <row r="8467" spans="1:20" x14ac:dyDescent="0.35">
      <c r="A8467" t="s">
        <v>115</v>
      </c>
      <c r="B8467" t="s">
        <v>0</v>
      </c>
      <c r="C8467" t="s">
        <v>97</v>
      </c>
      <c r="D8467" s="29">
        <v>45723</v>
      </c>
      <c r="E8467" s="184" t="str">
        <f t="shared" si="534"/>
        <v/>
      </c>
      <c r="F8467" s="184" t="str">
        <f t="shared" si="535"/>
        <v/>
      </c>
      <c r="G8467" s="184" t="str">
        <f t="shared" si="536"/>
        <v/>
      </c>
      <c r="H8467" s="184" t="str">
        <f t="shared" si="537"/>
        <v/>
      </c>
      <c r="J8467" t="s">
        <v>253</v>
      </c>
      <c r="K8467" t="s">
        <v>253</v>
      </c>
      <c r="L8467">
        <v>95.751047277079593</v>
      </c>
      <c r="R8467">
        <v>144.623977</v>
      </c>
      <c r="S8467" t="s">
        <v>201</v>
      </c>
      <c r="T8467" s="221">
        <v>45547.335416666669</v>
      </c>
    </row>
    <row r="8468" spans="1:20" x14ac:dyDescent="0.35">
      <c r="A8468" t="s">
        <v>115</v>
      </c>
      <c r="B8468" t="s">
        <v>0</v>
      </c>
      <c r="C8468" t="s">
        <v>97</v>
      </c>
      <c r="D8468" s="29">
        <v>45724</v>
      </c>
      <c r="E8468" s="184" t="str">
        <f t="shared" si="534"/>
        <v/>
      </c>
      <c r="F8468" s="184" t="str">
        <f t="shared" si="535"/>
        <v/>
      </c>
      <c r="G8468" s="184" t="str">
        <f t="shared" si="536"/>
        <v/>
      </c>
      <c r="H8468" s="184" t="str">
        <f t="shared" si="537"/>
        <v/>
      </c>
      <c r="J8468" t="s">
        <v>253</v>
      </c>
      <c r="K8468" t="s">
        <v>253</v>
      </c>
      <c r="L8468">
        <v>95.751047277079593</v>
      </c>
      <c r="R8468">
        <v>144.623977</v>
      </c>
      <c r="S8468" t="s">
        <v>201</v>
      </c>
      <c r="T8468" s="221">
        <v>45547.335416666669</v>
      </c>
    </row>
    <row r="8469" spans="1:20" x14ac:dyDescent="0.35">
      <c r="A8469" t="s">
        <v>115</v>
      </c>
      <c r="B8469" t="s">
        <v>0</v>
      </c>
      <c r="C8469" t="s">
        <v>97</v>
      </c>
      <c r="D8469" s="29">
        <v>45725</v>
      </c>
      <c r="E8469" s="184" t="str">
        <f t="shared" si="534"/>
        <v/>
      </c>
      <c r="F8469" s="184" t="str">
        <f t="shared" si="535"/>
        <v/>
      </c>
      <c r="G8469" s="184" t="str">
        <f t="shared" si="536"/>
        <v/>
      </c>
      <c r="H8469" s="184" t="str">
        <f t="shared" si="537"/>
        <v/>
      </c>
      <c r="J8469" t="s">
        <v>253</v>
      </c>
      <c r="K8469" t="s">
        <v>253</v>
      </c>
      <c r="L8469">
        <v>95.751047277079593</v>
      </c>
      <c r="R8469">
        <v>144.623977</v>
      </c>
      <c r="S8469" t="s">
        <v>201</v>
      </c>
      <c r="T8469" s="221">
        <v>45547.335416666669</v>
      </c>
    </row>
    <row r="8470" spans="1:20" x14ac:dyDescent="0.35">
      <c r="A8470" t="s">
        <v>115</v>
      </c>
      <c r="B8470" t="s">
        <v>0</v>
      </c>
      <c r="C8470" t="s">
        <v>97</v>
      </c>
      <c r="D8470" s="29">
        <v>45726</v>
      </c>
      <c r="E8470" s="184" t="str">
        <f t="shared" si="534"/>
        <v/>
      </c>
      <c r="F8470" s="184" t="str">
        <f t="shared" si="535"/>
        <v/>
      </c>
      <c r="G8470" s="184" t="str">
        <f t="shared" si="536"/>
        <v/>
      </c>
      <c r="H8470" s="184" t="str">
        <f t="shared" si="537"/>
        <v/>
      </c>
      <c r="J8470" t="s">
        <v>253</v>
      </c>
      <c r="K8470" t="s">
        <v>253</v>
      </c>
      <c r="L8470">
        <v>95.751047277079593</v>
      </c>
      <c r="R8470">
        <v>144.623977</v>
      </c>
      <c r="S8470" t="s">
        <v>201</v>
      </c>
      <c r="T8470" s="221">
        <v>45547.335416666669</v>
      </c>
    </row>
    <row r="8471" spans="1:20" x14ac:dyDescent="0.35">
      <c r="A8471" t="s">
        <v>115</v>
      </c>
      <c r="B8471" t="s">
        <v>0</v>
      </c>
      <c r="C8471" t="s">
        <v>97</v>
      </c>
      <c r="D8471" s="29">
        <v>45727</v>
      </c>
      <c r="E8471" s="184" t="str">
        <f t="shared" si="534"/>
        <v/>
      </c>
      <c r="F8471" s="184" t="str">
        <f t="shared" si="535"/>
        <v/>
      </c>
      <c r="G8471" s="184" t="str">
        <f t="shared" si="536"/>
        <v/>
      </c>
      <c r="H8471" s="184" t="str">
        <f t="shared" si="537"/>
        <v/>
      </c>
      <c r="J8471" t="s">
        <v>253</v>
      </c>
      <c r="K8471" t="s">
        <v>253</v>
      </c>
      <c r="L8471">
        <v>95.751047277079593</v>
      </c>
      <c r="R8471">
        <v>144.623977</v>
      </c>
      <c r="S8471" t="s">
        <v>201</v>
      </c>
      <c r="T8471" s="221">
        <v>45547.335416666669</v>
      </c>
    </row>
    <row r="8472" spans="1:20" x14ac:dyDescent="0.35">
      <c r="A8472" t="s">
        <v>115</v>
      </c>
      <c r="B8472" t="s">
        <v>0</v>
      </c>
      <c r="C8472" t="s">
        <v>97</v>
      </c>
      <c r="D8472" s="29">
        <v>45728</v>
      </c>
      <c r="E8472" s="184" t="str">
        <f t="shared" si="534"/>
        <v/>
      </c>
      <c r="F8472" s="184" t="str">
        <f t="shared" si="535"/>
        <v/>
      </c>
      <c r="G8472" s="184" t="str">
        <f t="shared" si="536"/>
        <v/>
      </c>
      <c r="H8472" s="184" t="str">
        <f t="shared" si="537"/>
        <v/>
      </c>
      <c r="J8472" t="s">
        <v>253</v>
      </c>
      <c r="K8472" t="s">
        <v>253</v>
      </c>
      <c r="L8472">
        <v>95.751047277079593</v>
      </c>
      <c r="R8472">
        <v>144.623977</v>
      </c>
      <c r="S8472" t="s">
        <v>201</v>
      </c>
      <c r="T8472" s="221">
        <v>45547.336111111108</v>
      </c>
    </row>
    <row r="8473" spans="1:20" x14ac:dyDescent="0.35">
      <c r="A8473" t="s">
        <v>115</v>
      </c>
      <c r="B8473" t="s">
        <v>0</v>
      </c>
      <c r="C8473" t="s">
        <v>97</v>
      </c>
      <c r="D8473" s="29">
        <v>45729</v>
      </c>
      <c r="E8473" s="184" t="str">
        <f t="shared" si="534"/>
        <v/>
      </c>
      <c r="F8473" s="184" t="str">
        <f t="shared" si="535"/>
        <v/>
      </c>
      <c r="G8473" s="184" t="str">
        <f t="shared" si="536"/>
        <v/>
      </c>
      <c r="H8473" s="184" t="str">
        <f t="shared" si="537"/>
        <v/>
      </c>
      <c r="J8473" t="s">
        <v>253</v>
      </c>
      <c r="K8473" t="s">
        <v>253</v>
      </c>
      <c r="L8473">
        <v>95.751047277079593</v>
      </c>
      <c r="R8473">
        <v>144.623977</v>
      </c>
      <c r="S8473" t="s">
        <v>201</v>
      </c>
      <c r="T8473" s="221">
        <v>45547.336111111108</v>
      </c>
    </row>
    <row r="8474" spans="1:20" x14ac:dyDescent="0.35">
      <c r="A8474" t="s">
        <v>115</v>
      </c>
      <c r="B8474" t="s">
        <v>0</v>
      </c>
      <c r="C8474" t="s">
        <v>97</v>
      </c>
      <c r="D8474" s="29">
        <v>45730</v>
      </c>
      <c r="E8474" s="184" t="str">
        <f t="shared" si="534"/>
        <v/>
      </c>
      <c r="F8474" s="184" t="str">
        <f t="shared" si="535"/>
        <v/>
      </c>
      <c r="G8474" s="184" t="str">
        <f t="shared" si="536"/>
        <v/>
      </c>
      <c r="H8474" s="184" t="str">
        <f t="shared" si="537"/>
        <v/>
      </c>
      <c r="J8474" t="s">
        <v>253</v>
      </c>
      <c r="K8474" t="s">
        <v>253</v>
      </c>
      <c r="L8474">
        <v>95.751047277079593</v>
      </c>
      <c r="R8474">
        <v>144.623977</v>
      </c>
      <c r="S8474" t="s">
        <v>201</v>
      </c>
      <c r="T8474" s="221">
        <v>45547.335416666669</v>
      </c>
    </row>
    <row r="8475" spans="1:20" x14ac:dyDescent="0.35">
      <c r="A8475" t="s">
        <v>115</v>
      </c>
      <c r="B8475" t="s">
        <v>0</v>
      </c>
      <c r="C8475" t="s">
        <v>97</v>
      </c>
      <c r="D8475" s="29">
        <v>45731</v>
      </c>
      <c r="E8475" s="184" t="str">
        <f t="shared" si="534"/>
        <v/>
      </c>
      <c r="F8475" s="184" t="str">
        <f t="shared" si="535"/>
        <v/>
      </c>
      <c r="G8475" s="184" t="str">
        <f t="shared" si="536"/>
        <v/>
      </c>
      <c r="H8475" s="184" t="str">
        <f t="shared" si="537"/>
        <v/>
      </c>
      <c r="J8475" t="s">
        <v>253</v>
      </c>
      <c r="K8475" t="s">
        <v>253</v>
      </c>
      <c r="L8475">
        <v>95.751047277079593</v>
      </c>
      <c r="R8475">
        <v>144.623977</v>
      </c>
      <c r="S8475" t="s">
        <v>201</v>
      </c>
      <c r="T8475" s="221">
        <v>45547.336111111108</v>
      </c>
    </row>
    <row r="8476" spans="1:20" x14ac:dyDescent="0.35">
      <c r="A8476" t="s">
        <v>115</v>
      </c>
      <c r="B8476" t="s">
        <v>0</v>
      </c>
      <c r="C8476" t="s">
        <v>97</v>
      </c>
      <c r="D8476" s="29">
        <v>45732</v>
      </c>
      <c r="E8476" s="184" t="str">
        <f t="shared" si="534"/>
        <v/>
      </c>
      <c r="F8476" s="184" t="str">
        <f t="shared" si="535"/>
        <v/>
      </c>
      <c r="G8476" s="184" t="str">
        <f t="shared" si="536"/>
        <v/>
      </c>
      <c r="H8476" s="184" t="str">
        <f t="shared" si="537"/>
        <v/>
      </c>
      <c r="J8476" t="s">
        <v>253</v>
      </c>
      <c r="K8476" t="s">
        <v>253</v>
      </c>
      <c r="L8476">
        <v>95.751047277079593</v>
      </c>
      <c r="R8476">
        <v>144.623977</v>
      </c>
      <c r="S8476" t="s">
        <v>201</v>
      </c>
      <c r="T8476" s="221">
        <v>45547.335416666669</v>
      </c>
    </row>
    <row r="8477" spans="1:20" x14ac:dyDescent="0.35">
      <c r="A8477" t="s">
        <v>115</v>
      </c>
      <c r="B8477" t="s">
        <v>0</v>
      </c>
      <c r="C8477" t="s">
        <v>97</v>
      </c>
      <c r="D8477" s="29">
        <v>45733</v>
      </c>
      <c r="E8477" s="184" t="str">
        <f t="shared" si="534"/>
        <v/>
      </c>
      <c r="F8477" s="184" t="str">
        <f t="shared" si="535"/>
        <v/>
      </c>
      <c r="G8477" s="184" t="str">
        <f t="shared" si="536"/>
        <v/>
      </c>
      <c r="H8477" s="184" t="str">
        <f t="shared" si="537"/>
        <v/>
      </c>
      <c r="J8477" t="s">
        <v>253</v>
      </c>
      <c r="K8477" t="s">
        <v>253</v>
      </c>
      <c r="L8477">
        <v>95.751047277079593</v>
      </c>
      <c r="R8477">
        <v>144.623977</v>
      </c>
      <c r="S8477" t="s">
        <v>201</v>
      </c>
      <c r="T8477" s="221">
        <v>45547.335416666669</v>
      </c>
    </row>
    <row r="8478" spans="1:20" x14ac:dyDescent="0.35">
      <c r="A8478" t="s">
        <v>115</v>
      </c>
      <c r="B8478" t="s">
        <v>0</v>
      </c>
      <c r="C8478" t="s">
        <v>97</v>
      </c>
      <c r="D8478" s="29">
        <v>45734</v>
      </c>
      <c r="E8478" s="184" t="str">
        <f t="shared" si="534"/>
        <v/>
      </c>
      <c r="F8478" s="184" t="str">
        <f t="shared" si="535"/>
        <v/>
      </c>
      <c r="G8478" s="184" t="str">
        <f t="shared" si="536"/>
        <v/>
      </c>
      <c r="H8478" s="184" t="str">
        <f t="shared" si="537"/>
        <v/>
      </c>
      <c r="J8478" t="s">
        <v>253</v>
      </c>
      <c r="K8478" t="s">
        <v>253</v>
      </c>
      <c r="L8478">
        <v>95.751047277079593</v>
      </c>
      <c r="R8478">
        <v>144.623977</v>
      </c>
      <c r="S8478" t="s">
        <v>201</v>
      </c>
      <c r="T8478" s="221">
        <v>45547.335416666669</v>
      </c>
    </row>
    <row r="8479" spans="1:20" x14ac:dyDescent="0.35">
      <c r="A8479" t="s">
        <v>115</v>
      </c>
      <c r="B8479" t="s">
        <v>0</v>
      </c>
      <c r="C8479" t="s">
        <v>97</v>
      </c>
      <c r="D8479" s="29">
        <v>45735</v>
      </c>
      <c r="E8479" s="184" t="str">
        <f t="shared" si="534"/>
        <v/>
      </c>
      <c r="F8479" s="184" t="str">
        <f t="shared" si="535"/>
        <v/>
      </c>
      <c r="G8479" s="184" t="str">
        <f t="shared" si="536"/>
        <v/>
      </c>
      <c r="H8479" s="184" t="str">
        <f t="shared" si="537"/>
        <v/>
      </c>
      <c r="J8479" t="s">
        <v>253</v>
      </c>
      <c r="K8479" t="s">
        <v>253</v>
      </c>
      <c r="L8479">
        <v>95.751047277079593</v>
      </c>
      <c r="R8479">
        <v>144.623977</v>
      </c>
      <c r="S8479" t="s">
        <v>201</v>
      </c>
      <c r="T8479" s="221">
        <v>45547.336111111108</v>
      </c>
    </row>
    <row r="8480" spans="1:20" x14ac:dyDescent="0.35">
      <c r="A8480" t="s">
        <v>115</v>
      </c>
      <c r="B8480" t="s">
        <v>0</v>
      </c>
      <c r="C8480" t="s">
        <v>97</v>
      </c>
      <c r="D8480" s="29">
        <v>45736</v>
      </c>
      <c r="E8480" s="184" t="str">
        <f t="shared" si="534"/>
        <v/>
      </c>
      <c r="F8480" s="184" t="str">
        <f t="shared" si="535"/>
        <v/>
      </c>
      <c r="G8480" s="184" t="str">
        <f t="shared" si="536"/>
        <v/>
      </c>
      <c r="H8480" s="184" t="str">
        <f t="shared" si="537"/>
        <v/>
      </c>
      <c r="J8480" t="s">
        <v>253</v>
      </c>
      <c r="K8480" t="s">
        <v>253</v>
      </c>
      <c r="L8480">
        <v>95.751047277079593</v>
      </c>
      <c r="R8480">
        <v>144.623977</v>
      </c>
      <c r="S8480" t="s">
        <v>201</v>
      </c>
      <c r="T8480" s="221">
        <v>45547.336111111108</v>
      </c>
    </row>
    <row r="8481" spans="1:20" x14ac:dyDescent="0.35">
      <c r="A8481" t="s">
        <v>115</v>
      </c>
      <c r="B8481" t="s">
        <v>0</v>
      </c>
      <c r="C8481" t="s">
        <v>97</v>
      </c>
      <c r="D8481" s="29">
        <v>45737</v>
      </c>
      <c r="E8481" s="184" t="str">
        <f t="shared" si="534"/>
        <v/>
      </c>
      <c r="F8481" s="184" t="str">
        <f t="shared" si="535"/>
        <v/>
      </c>
      <c r="G8481" s="184" t="str">
        <f t="shared" si="536"/>
        <v/>
      </c>
      <c r="H8481" s="184" t="str">
        <f t="shared" si="537"/>
        <v/>
      </c>
      <c r="J8481" t="s">
        <v>253</v>
      </c>
      <c r="K8481" t="s">
        <v>253</v>
      </c>
      <c r="L8481">
        <v>95.751047277079593</v>
      </c>
      <c r="R8481">
        <v>144.623977</v>
      </c>
      <c r="S8481" t="s">
        <v>201</v>
      </c>
      <c r="T8481" s="221">
        <v>45547.336111111108</v>
      </c>
    </row>
    <row r="8482" spans="1:20" x14ac:dyDescent="0.35">
      <c r="A8482" t="s">
        <v>115</v>
      </c>
      <c r="B8482" t="s">
        <v>0</v>
      </c>
      <c r="C8482" t="s">
        <v>97</v>
      </c>
      <c r="D8482" s="29">
        <v>45738</v>
      </c>
      <c r="E8482" s="184" t="str">
        <f t="shared" si="534"/>
        <v/>
      </c>
      <c r="F8482" s="184" t="str">
        <f t="shared" si="535"/>
        <v/>
      </c>
      <c r="G8482" s="184" t="str">
        <f t="shared" si="536"/>
        <v/>
      </c>
      <c r="H8482" s="184" t="str">
        <f t="shared" si="537"/>
        <v/>
      </c>
      <c r="J8482" t="s">
        <v>253</v>
      </c>
      <c r="K8482" t="s">
        <v>253</v>
      </c>
      <c r="L8482">
        <v>95.751047277079593</v>
      </c>
      <c r="R8482">
        <v>144.623977</v>
      </c>
      <c r="S8482" t="s">
        <v>201</v>
      </c>
      <c r="T8482" s="221">
        <v>45547.335416666669</v>
      </c>
    </row>
    <row r="8483" spans="1:20" x14ac:dyDescent="0.35">
      <c r="A8483" t="s">
        <v>115</v>
      </c>
      <c r="B8483" t="s">
        <v>0</v>
      </c>
      <c r="C8483" t="s">
        <v>97</v>
      </c>
      <c r="D8483" s="29">
        <v>45739</v>
      </c>
      <c r="E8483" s="184" t="str">
        <f t="shared" si="534"/>
        <v/>
      </c>
      <c r="F8483" s="184" t="str">
        <f t="shared" si="535"/>
        <v/>
      </c>
      <c r="G8483" s="184" t="str">
        <f t="shared" si="536"/>
        <v/>
      </c>
      <c r="H8483" s="184" t="str">
        <f t="shared" si="537"/>
        <v/>
      </c>
      <c r="J8483" t="s">
        <v>253</v>
      </c>
      <c r="K8483" t="s">
        <v>253</v>
      </c>
      <c r="L8483">
        <v>95.751047277079593</v>
      </c>
      <c r="R8483">
        <v>144.623977</v>
      </c>
      <c r="S8483" t="s">
        <v>201</v>
      </c>
      <c r="T8483" s="221">
        <v>45547.336111111108</v>
      </c>
    </row>
    <row r="8484" spans="1:20" x14ac:dyDescent="0.35">
      <c r="A8484" t="s">
        <v>115</v>
      </c>
      <c r="B8484" t="s">
        <v>0</v>
      </c>
      <c r="C8484" t="s">
        <v>97</v>
      </c>
      <c r="D8484" s="29">
        <v>45740</v>
      </c>
      <c r="E8484" s="184" t="str">
        <f t="shared" si="534"/>
        <v/>
      </c>
      <c r="F8484" s="184" t="str">
        <f t="shared" si="535"/>
        <v/>
      </c>
      <c r="G8484" s="184" t="str">
        <f t="shared" si="536"/>
        <v/>
      </c>
      <c r="H8484" s="184" t="str">
        <f t="shared" si="537"/>
        <v/>
      </c>
      <c r="J8484" t="s">
        <v>253</v>
      </c>
      <c r="K8484" t="s">
        <v>253</v>
      </c>
      <c r="L8484">
        <v>95.751047277079593</v>
      </c>
      <c r="R8484">
        <v>144.623977</v>
      </c>
      <c r="S8484" t="s">
        <v>201</v>
      </c>
      <c r="T8484" s="221">
        <v>45547.335416666669</v>
      </c>
    </row>
    <row r="8485" spans="1:20" x14ac:dyDescent="0.35">
      <c r="A8485" t="s">
        <v>115</v>
      </c>
      <c r="B8485" t="s">
        <v>0</v>
      </c>
      <c r="C8485" t="s">
        <v>97</v>
      </c>
      <c r="D8485" s="29">
        <v>45741</v>
      </c>
      <c r="E8485" s="184" t="str">
        <f t="shared" si="534"/>
        <v/>
      </c>
      <c r="F8485" s="184" t="str">
        <f t="shared" si="535"/>
        <v/>
      </c>
      <c r="G8485" s="184" t="str">
        <f t="shared" si="536"/>
        <v/>
      </c>
      <c r="H8485" s="184" t="str">
        <f t="shared" si="537"/>
        <v/>
      </c>
      <c r="J8485" t="s">
        <v>253</v>
      </c>
      <c r="K8485" t="s">
        <v>253</v>
      </c>
      <c r="L8485">
        <v>95.751047277079593</v>
      </c>
      <c r="R8485">
        <v>144.623977</v>
      </c>
      <c r="S8485" t="s">
        <v>201</v>
      </c>
      <c r="T8485" s="221">
        <v>45547.335416666669</v>
      </c>
    </row>
    <row r="8486" spans="1:20" x14ac:dyDescent="0.35">
      <c r="A8486" t="s">
        <v>115</v>
      </c>
      <c r="B8486" t="s">
        <v>0</v>
      </c>
      <c r="C8486" t="s">
        <v>97</v>
      </c>
      <c r="D8486" s="29">
        <v>45742</v>
      </c>
      <c r="E8486" s="184" t="str">
        <f t="shared" si="534"/>
        <v/>
      </c>
      <c r="F8486" s="184" t="str">
        <f t="shared" si="535"/>
        <v/>
      </c>
      <c r="G8486" s="184" t="str">
        <f t="shared" si="536"/>
        <v/>
      </c>
      <c r="H8486" s="184" t="str">
        <f t="shared" si="537"/>
        <v/>
      </c>
      <c r="J8486" t="s">
        <v>253</v>
      </c>
      <c r="K8486" t="s">
        <v>253</v>
      </c>
      <c r="L8486">
        <v>95.751047277079593</v>
      </c>
      <c r="R8486">
        <v>144.623977</v>
      </c>
      <c r="S8486" t="s">
        <v>201</v>
      </c>
      <c r="T8486" s="221">
        <v>45547.335416666669</v>
      </c>
    </row>
    <row r="8487" spans="1:20" x14ac:dyDescent="0.35">
      <c r="A8487" t="s">
        <v>115</v>
      </c>
      <c r="B8487" t="s">
        <v>0</v>
      </c>
      <c r="C8487" t="s">
        <v>97</v>
      </c>
      <c r="D8487" s="29">
        <v>45743</v>
      </c>
      <c r="E8487" s="184" t="str">
        <f t="shared" si="534"/>
        <v/>
      </c>
      <c r="F8487" s="184" t="str">
        <f t="shared" si="535"/>
        <v/>
      </c>
      <c r="G8487" s="184" t="str">
        <f t="shared" si="536"/>
        <v/>
      </c>
      <c r="H8487" s="184" t="str">
        <f t="shared" si="537"/>
        <v/>
      </c>
      <c r="J8487" t="s">
        <v>253</v>
      </c>
      <c r="K8487" t="s">
        <v>253</v>
      </c>
      <c r="L8487">
        <v>95.751047277079593</v>
      </c>
      <c r="R8487">
        <v>144.623977</v>
      </c>
      <c r="S8487" t="s">
        <v>201</v>
      </c>
      <c r="T8487" s="221">
        <v>45547.335416666669</v>
      </c>
    </row>
    <row r="8488" spans="1:20" x14ac:dyDescent="0.35">
      <c r="A8488" t="s">
        <v>115</v>
      </c>
      <c r="B8488" t="s">
        <v>0</v>
      </c>
      <c r="C8488" t="s">
        <v>97</v>
      </c>
      <c r="D8488" s="29">
        <v>45744</v>
      </c>
      <c r="E8488" s="184" t="str">
        <f t="shared" si="534"/>
        <v/>
      </c>
      <c r="F8488" s="184" t="str">
        <f t="shared" si="535"/>
        <v/>
      </c>
      <c r="G8488" s="184" t="str">
        <f t="shared" si="536"/>
        <v/>
      </c>
      <c r="H8488" s="184" t="str">
        <f t="shared" si="537"/>
        <v/>
      </c>
      <c r="J8488" t="s">
        <v>253</v>
      </c>
      <c r="K8488" t="s">
        <v>253</v>
      </c>
      <c r="L8488">
        <v>95.751047277079593</v>
      </c>
      <c r="R8488">
        <v>144.623977</v>
      </c>
      <c r="S8488" t="s">
        <v>201</v>
      </c>
      <c r="T8488" s="221">
        <v>45547.336111111108</v>
      </c>
    </row>
    <row r="8489" spans="1:20" x14ac:dyDescent="0.35">
      <c r="A8489" t="s">
        <v>115</v>
      </c>
      <c r="B8489" t="s">
        <v>0</v>
      </c>
      <c r="C8489" t="s">
        <v>97</v>
      </c>
      <c r="D8489" s="29">
        <v>45745</v>
      </c>
      <c r="E8489" s="184" t="str">
        <f t="shared" si="534"/>
        <v/>
      </c>
      <c r="F8489" s="184" t="str">
        <f t="shared" si="535"/>
        <v/>
      </c>
      <c r="G8489" s="184" t="str">
        <f t="shared" si="536"/>
        <v/>
      </c>
      <c r="H8489" s="184" t="str">
        <f t="shared" si="537"/>
        <v/>
      </c>
      <c r="J8489" t="s">
        <v>253</v>
      </c>
      <c r="K8489" t="s">
        <v>253</v>
      </c>
      <c r="L8489">
        <v>95.751047277079593</v>
      </c>
      <c r="R8489">
        <v>144.623977</v>
      </c>
      <c r="S8489" t="s">
        <v>201</v>
      </c>
      <c r="T8489" s="221">
        <v>45547.335416666669</v>
      </c>
    </row>
    <row r="8490" spans="1:20" x14ac:dyDescent="0.35">
      <c r="A8490" t="s">
        <v>115</v>
      </c>
      <c r="B8490" t="s">
        <v>0</v>
      </c>
      <c r="C8490" t="s">
        <v>97</v>
      </c>
      <c r="D8490" s="29">
        <v>45746</v>
      </c>
      <c r="E8490" s="184" t="str">
        <f t="shared" si="534"/>
        <v/>
      </c>
      <c r="F8490" s="184" t="str">
        <f t="shared" si="535"/>
        <v/>
      </c>
      <c r="G8490" s="184" t="str">
        <f t="shared" si="536"/>
        <v/>
      </c>
      <c r="H8490" s="184" t="str">
        <f t="shared" si="537"/>
        <v/>
      </c>
      <c r="J8490" t="s">
        <v>253</v>
      </c>
      <c r="K8490" t="s">
        <v>253</v>
      </c>
      <c r="L8490">
        <v>95.751047277079593</v>
      </c>
      <c r="R8490">
        <v>144.623977</v>
      </c>
      <c r="S8490" t="s">
        <v>201</v>
      </c>
      <c r="T8490" s="221">
        <v>45547.335416666669</v>
      </c>
    </row>
    <row r="8491" spans="1:20" x14ac:dyDescent="0.35">
      <c r="A8491" t="s">
        <v>115</v>
      </c>
      <c r="B8491" t="s">
        <v>0</v>
      </c>
      <c r="C8491" t="s">
        <v>97</v>
      </c>
      <c r="D8491" s="29">
        <v>45747</v>
      </c>
      <c r="E8491" s="184" t="str">
        <f t="shared" si="534"/>
        <v/>
      </c>
      <c r="F8491" s="184" t="str">
        <f t="shared" si="535"/>
        <v/>
      </c>
      <c r="G8491" s="184" t="str">
        <f t="shared" si="536"/>
        <v/>
      </c>
      <c r="H8491" s="184" t="str">
        <f t="shared" si="537"/>
        <v/>
      </c>
      <c r="J8491" t="s">
        <v>253</v>
      </c>
      <c r="K8491" t="s">
        <v>253</v>
      </c>
      <c r="L8491">
        <v>95.751047277079593</v>
      </c>
      <c r="R8491">
        <v>144.623977</v>
      </c>
      <c r="S8491" t="s">
        <v>201</v>
      </c>
      <c r="T8491" s="221">
        <v>45547.335416666669</v>
      </c>
    </row>
    <row r="8492" spans="1:20" x14ac:dyDescent="0.35">
      <c r="A8492" t="s">
        <v>115</v>
      </c>
      <c r="B8492" t="s">
        <v>0</v>
      </c>
      <c r="C8492" t="s">
        <v>97</v>
      </c>
      <c r="D8492" s="29">
        <v>45748</v>
      </c>
      <c r="E8492" s="184" t="str">
        <f t="shared" si="534"/>
        <v/>
      </c>
      <c r="F8492" s="184" t="str">
        <f t="shared" si="535"/>
        <v/>
      </c>
      <c r="G8492" s="184" t="str">
        <f t="shared" si="536"/>
        <v/>
      </c>
      <c r="H8492" s="184" t="str">
        <f t="shared" si="537"/>
        <v/>
      </c>
      <c r="J8492" t="s">
        <v>253</v>
      </c>
      <c r="K8492" t="s">
        <v>253</v>
      </c>
      <c r="L8492">
        <v>95.751047277079593</v>
      </c>
      <c r="R8492">
        <v>144.623977</v>
      </c>
      <c r="S8492" t="s">
        <v>201</v>
      </c>
      <c r="T8492" s="221">
        <v>45413.3125</v>
      </c>
    </row>
    <row r="8493" spans="1:20" x14ac:dyDescent="0.35">
      <c r="A8493" t="s">
        <v>115</v>
      </c>
      <c r="B8493" t="s">
        <v>0</v>
      </c>
      <c r="C8493" t="s">
        <v>97</v>
      </c>
      <c r="D8493" s="29">
        <v>45749</v>
      </c>
      <c r="E8493" s="184" t="str">
        <f t="shared" si="534"/>
        <v/>
      </c>
      <c r="F8493" s="184" t="str">
        <f t="shared" si="535"/>
        <v/>
      </c>
      <c r="G8493" s="184" t="str">
        <f t="shared" si="536"/>
        <v/>
      </c>
      <c r="H8493" s="184" t="str">
        <f t="shared" si="537"/>
        <v/>
      </c>
      <c r="J8493" t="s">
        <v>253</v>
      </c>
      <c r="K8493" t="s">
        <v>253</v>
      </c>
      <c r="L8493">
        <v>95.751047277079593</v>
      </c>
      <c r="R8493">
        <v>144.623977</v>
      </c>
      <c r="S8493" t="s">
        <v>201</v>
      </c>
      <c r="T8493" s="221">
        <v>45413.313194444447</v>
      </c>
    </row>
    <row r="8494" spans="1:20" x14ac:dyDescent="0.35">
      <c r="A8494" t="s">
        <v>115</v>
      </c>
      <c r="B8494" t="s">
        <v>0</v>
      </c>
      <c r="C8494" t="s">
        <v>97</v>
      </c>
      <c r="D8494" s="29">
        <v>45750</v>
      </c>
      <c r="E8494" s="184" t="str">
        <f t="shared" si="534"/>
        <v/>
      </c>
      <c r="F8494" s="184" t="str">
        <f t="shared" si="535"/>
        <v/>
      </c>
      <c r="G8494" s="184" t="str">
        <f t="shared" si="536"/>
        <v/>
      </c>
      <c r="H8494" s="184" t="str">
        <f t="shared" si="537"/>
        <v/>
      </c>
      <c r="J8494" t="s">
        <v>253</v>
      </c>
      <c r="K8494" t="s">
        <v>253</v>
      </c>
      <c r="L8494">
        <v>95.751047277079593</v>
      </c>
      <c r="R8494">
        <v>144.623977</v>
      </c>
      <c r="S8494" t="s">
        <v>201</v>
      </c>
      <c r="T8494" s="221">
        <v>45413.313194444447</v>
      </c>
    </row>
    <row r="8495" spans="1:20" x14ac:dyDescent="0.35">
      <c r="A8495" t="s">
        <v>115</v>
      </c>
      <c r="B8495" t="s">
        <v>0</v>
      </c>
      <c r="C8495" t="s">
        <v>97</v>
      </c>
      <c r="D8495" s="29">
        <v>45751</v>
      </c>
      <c r="E8495" s="184" t="str">
        <f t="shared" si="534"/>
        <v/>
      </c>
      <c r="F8495" s="184" t="str">
        <f t="shared" si="535"/>
        <v/>
      </c>
      <c r="G8495" s="184" t="str">
        <f t="shared" si="536"/>
        <v/>
      </c>
      <c r="H8495" s="184" t="str">
        <f t="shared" si="537"/>
        <v/>
      </c>
      <c r="J8495" t="s">
        <v>253</v>
      </c>
      <c r="K8495" t="s">
        <v>253</v>
      </c>
      <c r="L8495">
        <v>95.751047277079593</v>
      </c>
      <c r="R8495">
        <v>144.623977</v>
      </c>
      <c r="S8495" t="s">
        <v>201</v>
      </c>
      <c r="T8495" s="221">
        <v>45413.313194444447</v>
      </c>
    </row>
    <row r="8496" spans="1:20" x14ac:dyDescent="0.35">
      <c r="A8496" t="s">
        <v>115</v>
      </c>
      <c r="B8496" t="s">
        <v>0</v>
      </c>
      <c r="C8496" t="s">
        <v>97</v>
      </c>
      <c r="D8496" s="29">
        <v>45752</v>
      </c>
      <c r="E8496" s="184" t="str">
        <f t="shared" si="534"/>
        <v/>
      </c>
      <c r="F8496" s="184" t="str">
        <f t="shared" si="535"/>
        <v/>
      </c>
      <c r="G8496" s="184" t="str">
        <f t="shared" si="536"/>
        <v/>
      </c>
      <c r="H8496" s="184" t="str">
        <f t="shared" si="537"/>
        <v/>
      </c>
      <c r="J8496" t="s">
        <v>253</v>
      </c>
      <c r="K8496" t="s">
        <v>253</v>
      </c>
      <c r="L8496">
        <v>95.751047277079593</v>
      </c>
      <c r="R8496">
        <v>144.623977</v>
      </c>
      <c r="S8496" t="s">
        <v>201</v>
      </c>
      <c r="T8496" s="221">
        <v>45413.313194444447</v>
      </c>
    </row>
    <row r="8497" spans="1:20" x14ac:dyDescent="0.35">
      <c r="A8497" t="s">
        <v>115</v>
      </c>
      <c r="B8497" t="s">
        <v>0</v>
      </c>
      <c r="C8497" t="s">
        <v>97</v>
      </c>
      <c r="D8497" s="29">
        <v>45753</v>
      </c>
      <c r="E8497" s="184" t="str">
        <f t="shared" si="534"/>
        <v/>
      </c>
      <c r="F8497" s="184" t="str">
        <f t="shared" si="535"/>
        <v/>
      </c>
      <c r="G8497" s="184" t="str">
        <f t="shared" si="536"/>
        <v/>
      </c>
      <c r="H8497" s="184" t="str">
        <f t="shared" si="537"/>
        <v/>
      </c>
      <c r="J8497" t="s">
        <v>253</v>
      </c>
      <c r="K8497" t="s">
        <v>253</v>
      </c>
      <c r="L8497">
        <v>95.751047277079593</v>
      </c>
      <c r="R8497">
        <v>144.623977</v>
      </c>
      <c r="S8497" t="s">
        <v>201</v>
      </c>
      <c r="T8497" s="221">
        <v>45413.313194444447</v>
      </c>
    </row>
    <row r="8498" spans="1:20" x14ac:dyDescent="0.35">
      <c r="A8498" t="s">
        <v>115</v>
      </c>
      <c r="B8498" t="s">
        <v>0</v>
      </c>
      <c r="C8498" t="s">
        <v>97</v>
      </c>
      <c r="D8498" s="29">
        <v>45754</v>
      </c>
      <c r="E8498" s="184" t="str">
        <f t="shared" si="534"/>
        <v/>
      </c>
      <c r="F8498" s="184" t="str">
        <f t="shared" si="535"/>
        <v/>
      </c>
      <c r="G8498" s="184" t="str">
        <f t="shared" si="536"/>
        <v/>
      </c>
      <c r="H8498" s="184" t="str">
        <f t="shared" si="537"/>
        <v/>
      </c>
      <c r="J8498" t="s">
        <v>253</v>
      </c>
      <c r="K8498" t="s">
        <v>253</v>
      </c>
      <c r="L8498">
        <v>95.751047277079593</v>
      </c>
      <c r="R8498">
        <v>144.623977</v>
      </c>
      <c r="S8498" t="s">
        <v>201</v>
      </c>
      <c r="T8498" s="221">
        <v>45413.313194444447</v>
      </c>
    </row>
    <row r="8499" spans="1:20" x14ac:dyDescent="0.35">
      <c r="A8499" t="s">
        <v>115</v>
      </c>
      <c r="B8499" t="s">
        <v>0</v>
      </c>
      <c r="C8499" t="s">
        <v>97</v>
      </c>
      <c r="D8499" s="29">
        <v>45755</v>
      </c>
      <c r="E8499" s="184" t="str">
        <f t="shared" si="534"/>
        <v/>
      </c>
      <c r="F8499" s="184" t="str">
        <f t="shared" si="535"/>
        <v/>
      </c>
      <c r="G8499" s="184" t="str">
        <f t="shared" si="536"/>
        <v/>
      </c>
      <c r="H8499" s="184" t="str">
        <f t="shared" si="537"/>
        <v/>
      </c>
      <c r="J8499" t="s">
        <v>253</v>
      </c>
      <c r="K8499" t="s">
        <v>253</v>
      </c>
      <c r="L8499">
        <v>95.751047277079593</v>
      </c>
      <c r="R8499">
        <v>144.623977</v>
      </c>
      <c r="S8499" t="s">
        <v>201</v>
      </c>
      <c r="T8499" s="221">
        <v>45413.313194444447</v>
      </c>
    </row>
    <row r="8500" spans="1:20" x14ac:dyDescent="0.35">
      <c r="A8500" t="s">
        <v>115</v>
      </c>
      <c r="B8500" t="s">
        <v>0</v>
      </c>
      <c r="C8500" t="s">
        <v>97</v>
      </c>
      <c r="D8500" s="29">
        <v>45756</v>
      </c>
      <c r="E8500" s="184" t="str">
        <f t="shared" si="534"/>
        <v/>
      </c>
      <c r="F8500" s="184" t="str">
        <f t="shared" si="535"/>
        <v/>
      </c>
      <c r="G8500" s="184" t="str">
        <f t="shared" si="536"/>
        <v/>
      </c>
      <c r="H8500" s="184" t="str">
        <f t="shared" si="537"/>
        <v/>
      </c>
      <c r="J8500" t="s">
        <v>253</v>
      </c>
      <c r="K8500" t="s">
        <v>253</v>
      </c>
      <c r="L8500">
        <v>95.751047277079593</v>
      </c>
      <c r="R8500">
        <v>144.623977</v>
      </c>
      <c r="S8500" t="s">
        <v>201</v>
      </c>
      <c r="T8500" s="221">
        <v>45413.313194444447</v>
      </c>
    </row>
    <row r="8501" spans="1:20" x14ac:dyDescent="0.35">
      <c r="A8501" t="s">
        <v>115</v>
      </c>
      <c r="B8501" t="s">
        <v>0</v>
      </c>
      <c r="C8501" t="s">
        <v>97</v>
      </c>
      <c r="D8501" s="29">
        <v>45757</v>
      </c>
      <c r="E8501" s="184" t="str">
        <f t="shared" si="534"/>
        <v/>
      </c>
      <c r="F8501" s="184" t="str">
        <f t="shared" si="535"/>
        <v/>
      </c>
      <c r="G8501" s="184" t="str">
        <f t="shared" si="536"/>
        <v/>
      </c>
      <c r="H8501" s="184" t="str">
        <f t="shared" si="537"/>
        <v/>
      </c>
      <c r="J8501" t="s">
        <v>253</v>
      </c>
      <c r="K8501" t="s">
        <v>253</v>
      </c>
      <c r="L8501">
        <v>95.751047277079593</v>
      </c>
      <c r="R8501">
        <v>144.623977</v>
      </c>
      <c r="S8501" t="s">
        <v>201</v>
      </c>
      <c r="T8501" s="221">
        <v>45413.313194444447</v>
      </c>
    </row>
    <row r="8502" spans="1:20" x14ac:dyDescent="0.35">
      <c r="A8502" t="s">
        <v>115</v>
      </c>
      <c r="B8502" t="s">
        <v>0</v>
      </c>
      <c r="C8502" t="s">
        <v>97</v>
      </c>
      <c r="D8502" s="29">
        <v>45758</v>
      </c>
      <c r="E8502" s="184" t="str">
        <f t="shared" si="534"/>
        <v/>
      </c>
      <c r="F8502" s="184" t="str">
        <f t="shared" si="535"/>
        <v/>
      </c>
      <c r="G8502" s="184" t="str">
        <f t="shared" si="536"/>
        <v/>
      </c>
      <c r="H8502" s="184" t="str">
        <f t="shared" si="537"/>
        <v/>
      </c>
      <c r="J8502" t="s">
        <v>253</v>
      </c>
      <c r="K8502" t="s">
        <v>253</v>
      </c>
      <c r="L8502">
        <v>95.751047277079593</v>
      </c>
      <c r="R8502">
        <v>144.623977</v>
      </c>
      <c r="S8502" t="s">
        <v>201</v>
      </c>
      <c r="T8502" s="221">
        <v>45413.313194444447</v>
      </c>
    </row>
    <row r="8503" spans="1:20" x14ac:dyDescent="0.35">
      <c r="A8503" t="s">
        <v>115</v>
      </c>
      <c r="B8503" t="s">
        <v>0</v>
      </c>
      <c r="C8503" t="s">
        <v>97</v>
      </c>
      <c r="D8503" s="29">
        <v>45759</v>
      </c>
      <c r="E8503" s="184" t="str">
        <f t="shared" si="534"/>
        <v/>
      </c>
      <c r="F8503" s="184" t="str">
        <f t="shared" si="535"/>
        <v/>
      </c>
      <c r="G8503" s="184" t="str">
        <f t="shared" si="536"/>
        <v/>
      </c>
      <c r="H8503" s="184" t="str">
        <f t="shared" si="537"/>
        <v/>
      </c>
      <c r="J8503" t="s">
        <v>253</v>
      </c>
      <c r="K8503" t="s">
        <v>253</v>
      </c>
      <c r="L8503">
        <v>95.751047277079593</v>
      </c>
      <c r="R8503">
        <v>144.623977</v>
      </c>
      <c r="S8503" t="s">
        <v>201</v>
      </c>
      <c r="T8503" s="221">
        <v>45413.313194444447</v>
      </c>
    </row>
    <row r="8504" spans="1:20" x14ac:dyDescent="0.35">
      <c r="A8504" t="s">
        <v>115</v>
      </c>
      <c r="B8504" t="s">
        <v>0</v>
      </c>
      <c r="C8504" t="s">
        <v>97</v>
      </c>
      <c r="D8504" s="29">
        <v>45760</v>
      </c>
      <c r="E8504" s="184" t="str">
        <f t="shared" si="534"/>
        <v/>
      </c>
      <c r="F8504" s="184" t="str">
        <f t="shared" si="535"/>
        <v/>
      </c>
      <c r="G8504" s="184" t="str">
        <f t="shared" si="536"/>
        <v/>
      </c>
      <c r="H8504" s="184" t="str">
        <f t="shared" si="537"/>
        <v/>
      </c>
      <c r="J8504" t="s">
        <v>253</v>
      </c>
      <c r="K8504" t="s">
        <v>253</v>
      </c>
      <c r="L8504">
        <v>95.751047277079593</v>
      </c>
      <c r="R8504">
        <v>144.623977</v>
      </c>
      <c r="S8504" t="s">
        <v>201</v>
      </c>
      <c r="T8504" s="221">
        <v>45413.313194444447</v>
      </c>
    </row>
    <row r="8505" spans="1:20" x14ac:dyDescent="0.35">
      <c r="A8505" t="s">
        <v>115</v>
      </c>
      <c r="B8505" t="s">
        <v>0</v>
      </c>
      <c r="C8505" t="s">
        <v>97</v>
      </c>
      <c r="D8505" s="29">
        <v>45761</v>
      </c>
      <c r="E8505" s="184" t="str">
        <f t="shared" si="534"/>
        <v/>
      </c>
      <c r="F8505" s="184" t="str">
        <f t="shared" si="535"/>
        <v/>
      </c>
      <c r="G8505" s="184" t="str">
        <f t="shared" si="536"/>
        <v/>
      </c>
      <c r="H8505" s="184" t="str">
        <f t="shared" si="537"/>
        <v/>
      </c>
      <c r="J8505" t="s">
        <v>253</v>
      </c>
      <c r="K8505" t="s">
        <v>253</v>
      </c>
      <c r="L8505">
        <v>95.751047277079593</v>
      </c>
      <c r="R8505">
        <v>144.623977</v>
      </c>
      <c r="S8505" t="s">
        <v>201</v>
      </c>
      <c r="T8505" s="221">
        <v>45413.313194444447</v>
      </c>
    </row>
    <row r="8506" spans="1:20" x14ac:dyDescent="0.35">
      <c r="A8506" t="s">
        <v>115</v>
      </c>
      <c r="B8506" t="s">
        <v>0</v>
      </c>
      <c r="C8506" t="s">
        <v>97</v>
      </c>
      <c r="D8506" s="29">
        <v>45762</v>
      </c>
      <c r="E8506" s="184" t="str">
        <f t="shared" si="534"/>
        <v/>
      </c>
      <c r="F8506" s="184" t="str">
        <f t="shared" si="535"/>
        <v/>
      </c>
      <c r="G8506" s="184" t="str">
        <f t="shared" si="536"/>
        <v/>
      </c>
      <c r="H8506" s="184" t="str">
        <f t="shared" si="537"/>
        <v/>
      </c>
      <c r="J8506" t="s">
        <v>253</v>
      </c>
      <c r="K8506" t="s">
        <v>253</v>
      </c>
      <c r="L8506">
        <v>95.751047277079593</v>
      </c>
      <c r="R8506">
        <v>144.623977</v>
      </c>
      <c r="S8506" t="s">
        <v>201</v>
      </c>
      <c r="T8506" s="221">
        <v>45413.313194444447</v>
      </c>
    </row>
    <row r="8507" spans="1:20" x14ac:dyDescent="0.35">
      <c r="A8507" t="s">
        <v>115</v>
      </c>
      <c r="B8507" t="s">
        <v>0</v>
      </c>
      <c r="C8507" t="s">
        <v>97</v>
      </c>
      <c r="D8507" s="29">
        <v>45763</v>
      </c>
      <c r="E8507" s="184" t="str">
        <f t="shared" si="534"/>
        <v/>
      </c>
      <c r="F8507" s="184" t="str">
        <f t="shared" si="535"/>
        <v/>
      </c>
      <c r="G8507" s="184" t="str">
        <f t="shared" si="536"/>
        <v/>
      </c>
      <c r="H8507" s="184" t="str">
        <f t="shared" si="537"/>
        <v/>
      </c>
      <c r="J8507" t="s">
        <v>253</v>
      </c>
      <c r="K8507" t="s">
        <v>253</v>
      </c>
      <c r="L8507">
        <v>95.751047277079593</v>
      </c>
      <c r="R8507">
        <v>144.623977</v>
      </c>
      <c r="S8507" t="s">
        <v>201</v>
      </c>
      <c r="T8507" s="221">
        <v>45413.313194444447</v>
      </c>
    </row>
    <row r="8508" spans="1:20" x14ac:dyDescent="0.35">
      <c r="A8508" t="s">
        <v>115</v>
      </c>
      <c r="B8508" t="s">
        <v>0</v>
      </c>
      <c r="C8508" t="s">
        <v>97</v>
      </c>
      <c r="D8508" s="29">
        <v>45764</v>
      </c>
      <c r="E8508" s="184" t="str">
        <f t="shared" si="534"/>
        <v/>
      </c>
      <c r="F8508" s="184" t="str">
        <f t="shared" si="535"/>
        <v/>
      </c>
      <c r="G8508" s="184" t="str">
        <f t="shared" si="536"/>
        <v/>
      </c>
      <c r="H8508" s="184" t="str">
        <f t="shared" si="537"/>
        <v/>
      </c>
      <c r="J8508" t="s">
        <v>253</v>
      </c>
      <c r="K8508" t="s">
        <v>253</v>
      </c>
      <c r="L8508">
        <v>95.751047277079593</v>
      </c>
      <c r="R8508">
        <v>144.623977</v>
      </c>
      <c r="S8508" t="s">
        <v>201</v>
      </c>
      <c r="T8508" s="221">
        <v>45413.313194444447</v>
      </c>
    </row>
    <row r="8509" spans="1:20" x14ac:dyDescent="0.35">
      <c r="A8509" t="s">
        <v>115</v>
      </c>
      <c r="B8509" t="s">
        <v>0</v>
      </c>
      <c r="C8509" t="s">
        <v>97</v>
      </c>
      <c r="D8509" s="29">
        <v>45765</v>
      </c>
      <c r="E8509" s="184" t="str">
        <f t="shared" si="534"/>
        <v/>
      </c>
      <c r="F8509" s="184" t="str">
        <f t="shared" si="535"/>
        <v/>
      </c>
      <c r="G8509" s="184" t="str">
        <f t="shared" si="536"/>
        <v/>
      </c>
      <c r="H8509" s="184" t="str">
        <f t="shared" si="537"/>
        <v/>
      </c>
      <c r="J8509" t="s">
        <v>253</v>
      </c>
      <c r="K8509" t="s">
        <v>253</v>
      </c>
      <c r="L8509">
        <v>95.751047277079593</v>
      </c>
      <c r="R8509">
        <v>144.623977</v>
      </c>
      <c r="S8509" t="s">
        <v>201</v>
      </c>
      <c r="T8509" s="221">
        <v>45413.313194444447</v>
      </c>
    </row>
    <row r="8510" spans="1:20" x14ac:dyDescent="0.35">
      <c r="A8510" t="s">
        <v>115</v>
      </c>
      <c r="B8510" t="s">
        <v>0</v>
      </c>
      <c r="C8510" t="s">
        <v>97</v>
      </c>
      <c r="D8510" s="29">
        <v>45766</v>
      </c>
      <c r="E8510" s="184" t="str">
        <f t="shared" si="534"/>
        <v/>
      </c>
      <c r="F8510" s="184" t="str">
        <f t="shared" si="535"/>
        <v/>
      </c>
      <c r="G8510" s="184" t="str">
        <f t="shared" si="536"/>
        <v/>
      </c>
      <c r="H8510" s="184" t="str">
        <f t="shared" si="537"/>
        <v/>
      </c>
      <c r="J8510" t="s">
        <v>253</v>
      </c>
      <c r="K8510" t="s">
        <v>253</v>
      </c>
      <c r="L8510">
        <v>95.751047277079593</v>
      </c>
      <c r="R8510">
        <v>144.623977</v>
      </c>
      <c r="S8510" t="s">
        <v>201</v>
      </c>
      <c r="T8510" s="221">
        <v>45413.313194444447</v>
      </c>
    </row>
    <row r="8511" spans="1:20" x14ac:dyDescent="0.35">
      <c r="A8511" t="s">
        <v>115</v>
      </c>
      <c r="B8511" t="s">
        <v>0</v>
      </c>
      <c r="C8511" t="s">
        <v>97</v>
      </c>
      <c r="D8511" s="29">
        <v>45767</v>
      </c>
      <c r="E8511" s="184" t="str">
        <f t="shared" si="534"/>
        <v/>
      </c>
      <c r="F8511" s="184" t="str">
        <f t="shared" si="535"/>
        <v/>
      </c>
      <c r="G8511" s="184" t="str">
        <f t="shared" si="536"/>
        <v/>
      </c>
      <c r="H8511" s="184" t="str">
        <f t="shared" si="537"/>
        <v/>
      </c>
      <c r="J8511" t="s">
        <v>253</v>
      </c>
      <c r="K8511" t="s">
        <v>253</v>
      </c>
      <c r="L8511">
        <v>95.751047277079593</v>
      </c>
      <c r="R8511">
        <v>144.623977</v>
      </c>
      <c r="S8511" t="s">
        <v>201</v>
      </c>
      <c r="T8511" s="221">
        <v>45413.313194444447</v>
      </c>
    </row>
    <row r="8512" spans="1:20" x14ac:dyDescent="0.35">
      <c r="A8512" t="s">
        <v>115</v>
      </c>
      <c r="B8512" t="s">
        <v>0</v>
      </c>
      <c r="C8512" t="s">
        <v>97</v>
      </c>
      <c r="D8512" s="29">
        <v>45768</v>
      </c>
      <c r="E8512" s="184" t="str">
        <f t="shared" si="534"/>
        <v/>
      </c>
      <c r="F8512" s="184" t="str">
        <f t="shared" si="535"/>
        <v/>
      </c>
      <c r="G8512" s="184" t="str">
        <f t="shared" si="536"/>
        <v/>
      </c>
      <c r="H8512" s="184" t="str">
        <f t="shared" si="537"/>
        <v/>
      </c>
      <c r="J8512" t="s">
        <v>253</v>
      </c>
      <c r="K8512" t="s">
        <v>253</v>
      </c>
      <c r="L8512">
        <v>95.751047277079593</v>
      </c>
      <c r="R8512">
        <v>144.623977</v>
      </c>
      <c r="S8512" t="s">
        <v>201</v>
      </c>
      <c r="T8512" s="221">
        <v>45413.313194444447</v>
      </c>
    </row>
    <row r="8513" spans="1:20" x14ac:dyDescent="0.35">
      <c r="A8513" t="s">
        <v>115</v>
      </c>
      <c r="B8513" t="s">
        <v>0</v>
      </c>
      <c r="C8513" t="s">
        <v>97</v>
      </c>
      <c r="D8513" s="29">
        <v>45769</v>
      </c>
      <c r="E8513" s="184" t="str">
        <f t="shared" si="534"/>
        <v/>
      </c>
      <c r="F8513" s="184" t="str">
        <f t="shared" si="535"/>
        <v/>
      </c>
      <c r="G8513" s="184" t="str">
        <f t="shared" si="536"/>
        <v/>
      </c>
      <c r="H8513" s="184" t="str">
        <f t="shared" si="537"/>
        <v/>
      </c>
      <c r="J8513" t="s">
        <v>253</v>
      </c>
      <c r="K8513" t="s">
        <v>253</v>
      </c>
      <c r="L8513">
        <v>95.751047277079593</v>
      </c>
      <c r="R8513">
        <v>144.623977</v>
      </c>
      <c r="S8513" t="s">
        <v>201</v>
      </c>
      <c r="T8513" s="221">
        <v>45413.313194444447</v>
      </c>
    </row>
    <row r="8514" spans="1:20" x14ac:dyDescent="0.35">
      <c r="A8514" t="s">
        <v>115</v>
      </c>
      <c r="B8514" t="s">
        <v>0</v>
      </c>
      <c r="C8514" t="s">
        <v>97</v>
      </c>
      <c r="D8514" s="29">
        <v>45770</v>
      </c>
      <c r="E8514" s="184" t="str">
        <f t="shared" si="534"/>
        <v/>
      </c>
      <c r="F8514" s="184" t="str">
        <f t="shared" si="535"/>
        <v/>
      </c>
      <c r="G8514" s="184" t="str">
        <f t="shared" si="536"/>
        <v/>
      </c>
      <c r="H8514" s="184" t="str">
        <f t="shared" si="537"/>
        <v/>
      </c>
      <c r="J8514" t="s">
        <v>253</v>
      </c>
      <c r="K8514" t="s">
        <v>253</v>
      </c>
      <c r="L8514">
        <v>95.751047277079593</v>
      </c>
      <c r="R8514">
        <v>144.623977</v>
      </c>
      <c r="S8514" t="s">
        <v>201</v>
      </c>
      <c r="T8514" s="221">
        <v>45413.313194444447</v>
      </c>
    </row>
    <row r="8515" spans="1:20" x14ac:dyDescent="0.35">
      <c r="A8515" t="s">
        <v>115</v>
      </c>
      <c r="B8515" t="s">
        <v>0</v>
      </c>
      <c r="C8515" t="s">
        <v>97</v>
      </c>
      <c r="D8515" s="29">
        <v>45771</v>
      </c>
      <c r="E8515" s="184" t="str">
        <f t="shared" si="534"/>
        <v/>
      </c>
      <c r="F8515" s="184" t="str">
        <f t="shared" si="535"/>
        <v/>
      </c>
      <c r="G8515" s="184" t="str">
        <f t="shared" si="536"/>
        <v/>
      </c>
      <c r="H8515" s="184" t="str">
        <f t="shared" si="537"/>
        <v/>
      </c>
      <c r="J8515" t="s">
        <v>253</v>
      </c>
      <c r="K8515" t="s">
        <v>253</v>
      </c>
      <c r="L8515">
        <v>95.751047277079593</v>
      </c>
      <c r="R8515">
        <v>144.623977</v>
      </c>
      <c r="S8515" t="s">
        <v>201</v>
      </c>
      <c r="T8515" s="221">
        <v>45413.313194444447</v>
      </c>
    </row>
    <row r="8516" spans="1:20" x14ac:dyDescent="0.35">
      <c r="A8516" t="s">
        <v>115</v>
      </c>
      <c r="B8516" t="s">
        <v>0</v>
      </c>
      <c r="C8516" t="s">
        <v>97</v>
      </c>
      <c r="D8516" s="29">
        <v>45772</v>
      </c>
      <c r="E8516" s="184" t="str">
        <f t="shared" si="534"/>
        <v/>
      </c>
      <c r="F8516" s="184" t="str">
        <f t="shared" si="535"/>
        <v/>
      </c>
      <c r="G8516" s="184" t="str">
        <f t="shared" si="536"/>
        <v/>
      </c>
      <c r="H8516" s="184" t="str">
        <f t="shared" si="537"/>
        <v/>
      </c>
      <c r="J8516" t="s">
        <v>253</v>
      </c>
      <c r="K8516" t="s">
        <v>253</v>
      </c>
      <c r="L8516">
        <v>95.751047277079593</v>
      </c>
      <c r="R8516">
        <v>144.623977</v>
      </c>
      <c r="S8516" t="s">
        <v>201</v>
      </c>
      <c r="T8516" s="221">
        <v>45413.313194444447</v>
      </c>
    </row>
    <row r="8517" spans="1:20" x14ac:dyDescent="0.35">
      <c r="A8517" t="s">
        <v>115</v>
      </c>
      <c r="B8517" t="s">
        <v>0</v>
      </c>
      <c r="C8517" t="s">
        <v>97</v>
      </c>
      <c r="D8517" s="29">
        <v>45773</v>
      </c>
      <c r="E8517" s="184" t="str">
        <f t="shared" si="534"/>
        <v/>
      </c>
      <c r="F8517" s="184" t="str">
        <f t="shared" si="535"/>
        <v/>
      </c>
      <c r="G8517" s="184" t="str">
        <f t="shared" si="536"/>
        <v/>
      </c>
      <c r="H8517" s="184" t="str">
        <f t="shared" si="537"/>
        <v/>
      </c>
      <c r="J8517" t="s">
        <v>253</v>
      </c>
      <c r="K8517" t="s">
        <v>253</v>
      </c>
      <c r="L8517">
        <v>95.751047277079593</v>
      </c>
      <c r="R8517">
        <v>144.623977</v>
      </c>
      <c r="S8517" t="s">
        <v>201</v>
      </c>
      <c r="T8517" s="221">
        <v>45413.313194444447</v>
      </c>
    </row>
    <row r="8518" spans="1:20" x14ac:dyDescent="0.35">
      <c r="A8518" t="s">
        <v>115</v>
      </c>
      <c r="B8518" t="s">
        <v>0</v>
      </c>
      <c r="C8518" t="s">
        <v>97</v>
      </c>
      <c r="D8518" s="29">
        <v>45774</v>
      </c>
      <c r="E8518" s="184" t="str">
        <f t="shared" si="534"/>
        <v/>
      </c>
      <c r="F8518" s="184" t="str">
        <f t="shared" si="535"/>
        <v/>
      </c>
      <c r="G8518" s="184" t="str">
        <f t="shared" si="536"/>
        <v/>
      </c>
      <c r="H8518" s="184" t="str">
        <f t="shared" si="537"/>
        <v/>
      </c>
      <c r="J8518" t="s">
        <v>253</v>
      </c>
      <c r="K8518" t="s">
        <v>253</v>
      </c>
      <c r="L8518">
        <v>95.751047277079593</v>
      </c>
      <c r="R8518">
        <v>144.623977</v>
      </c>
      <c r="S8518" t="s">
        <v>201</v>
      </c>
      <c r="T8518" s="221">
        <v>45413.313194444447</v>
      </c>
    </row>
    <row r="8519" spans="1:20" x14ac:dyDescent="0.35">
      <c r="A8519" t="s">
        <v>115</v>
      </c>
      <c r="B8519" t="s">
        <v>0</v>
      </c>
      <c r="C8519" t="s">
        <v>97</v>
      </c>
      <c r="D8519" s="29">
        <v>45775</v>
      </c>
      <c r="E8519" s="184" t="str">
        <f t="shared" si="534"/>
        <v/>
      </c>
      <c r="F8519" s="184" t="str">
        <f t="shared" si="535"/>
        <v/>
      </c>
      <c r="G8519" s="184" t="str">
        <f t="shared" si="536"/>
        <v/>
      </c>
      <c r="H8519" s="184" t="str">
        <f t="shared" si="537"/>
        <v/>
      </c>
      <c r="J8519" t="s">
        <v>253</v>
      </c>
      <c r="K8519" t="s">
        <v>253</v>
      </c>
      <c r="L8519">
        <v>95.751047277079593</v>
      </c>
      <c r="R8519">
        <v>144.623977</v>
      </c>
      <c r="S8519" t="s">
        <v>201</v>
      </c>
      <c r="T8519" s="221">
        <v>45413.313194444447</v>
      </c>
    </row>
    <row r="8520" spans="1:20" x14ac:dyDescent="0.35">
      <c r="A8520" t="s">
        <v>115</v>
      </c>
      <c r="B8520" t="s">
        <v>0</v>
      </c>
      <c r="C8520" t="s">
        <v>97</v>
      </c>
      <c r="D8520" s="29">
        <v>45776</v>
      </c>
      <c r="E8520" s="184" t="str">
        <f t="shared" ref="E8520:E8583" si="538">IF(J8520="","",IF(L8520=0,0,IF(1-(J8520/L8520)&lt;0,"",1-(J8520/L8520))))</f>
        <v/>
      </c>
      <c r="F8520" s="184" t="str">
        <f t="shared" ref="F8520:F8583" si="539">IF(K8520="","",IF(L8520=0,0,IF(1-(K8520/L8520)&lt;0,"",1-(K8520/L8520))))</f>
        <v/>
      </c>
      <c r="G8520" s="184" t="str">
        <f t="shared" ref="G8520:G8583" si="540">IF(J8520="","",IF(1-(J8520/R8520)&lt;0,"",1-(J8520/R8520)))</f>
        <v/>
      </c>
      <c r="H8520" s="184" t="str">
        <f t="shared" ref="H8520:H8583" si="541">IF(K8520="","",IF(1-(K8520/R8520)&lt;0,"",1-(K8520/R8520)))</f>
        <v/>
      </c>
      <c r="J8520" t="s">
        <v>253</v>
      </c>
      <c r="K8520" t="s">
        <v>253</v>
      </c>
      <c r="L8520">
        <v>95.751047277079593</v>
      </c>
      <c r="R8520">
        <v>144.623977</v>
      </c>
      <c r="S8520" t="s">
        <v>201</v>
      </c>
      <c r="T8520" s="221">
        <v>45413.313194444447</v>
      </c>
    </row>
    <row r="8521" spans="1:20" x14ac:dyDescent="0.35">
      <c r="A8521" t="s">
        <v>115</v>
      </c>
      <c r="B8521" t="s">
        <v>0</v>
      </c>
      <c r="C8521" t="s">
        <v>97</v>
      </c>
      <c r="D8521" s="29">
        <v>45777</v>
      </c>
      <c r="E8521" s="184" t="str">
        <f t="shared" si="538"/>
        <v/>
      </c>
      <c r="F8521" s="184" t="str">
        <f t="shared" si="539"/>
        <v/>
      </c>
      <c r="G8521" s="184" t="str">
        <f t="shared" si="540"/>
        <v/>
      </c>
      <c r="H8521" s="184" t="str">
        <f t="shared" si="541"/>
        <v/>
      </c>
      <c r="J8521" t="s">
        <v>253</v>
      </c>
      <c r="K8521" t="s">
        <v>253</v>
      </c>
      <c r="L8521">
        <v>95.751047277079593</v>
      </c>
      <c r="R8521">
        <v>144.623977</v>
      </c>
      <c r="S8521" t="s">
        <v>201</v>
      </c>
      <c r="T8521" s="221">
        <v>45413.313194444447</v>
      </c>
    </row>
    <row r="8522" spans="1:20" x14ac:dyDescent="0.35">
      <c r="A8522" t="s">
        <v>115</v>
      </c>
      <c r="B8522" t="s">
        <v>0</v>
      </c>
      <c r="C8522" t="s">
        <v>97</v>
      </c>
      <c r="D8522" s="29">
        <v>45778</v>
      </c>
      <c r="E8522" s="184" t="str">
        <f t="shared" si="538"/>
        <v/>
      </c>
      <c r="F8522" s="184" t="str">
        <f t="shared" si="539"/>
        <v/>
      </c>
      <c r="G8522" s="184" t="str">
        <f t="shared" si="540"/>
        <v/>
      </c>
      <c r="H8522" s="184" t="str">
        <f t="shared" si="541"/>
        <v/>
      </c>
      <c r="J8522" t="s">
        <v>253</v>
      </c>
      <c r="K8522" t="s">
        <v>253</v>
      </c>
      <c r="L8522">
        <v>95.751047277079593</v>
      </c>
      <c r="R8522">
        <v>144.623977</v>
      </c>
      <c r="S8522" t="s">
        <v>201</v>
      </c>
      <c r="T8522" s="221">
        <v>45444.313194444447</v>
      </c>
    </row>
    <row r="8523" spans="1:20" x14ac:dyDescent="0.35">
      <c r="A8523" t="s">
        <v>115</v>
      </c>
      <c r="B8523" t="s">
        <v>0</v>
      </c>
      <c r="C8523" t="s">
        <v>97</v>
      </c>
      <c r="D8523" s="29">
        <v>45779</v>
      </c>
      <c r="E8523" s="184" t="str">
        <f t="shared" si="538"/>
        <v/>
      </c>
      <c r="F8523" s="184" t="str">
        <f t="shared" si="539"/>
        <v/>
      </c>
      <c r="G8523" s="184" t="str">
        <f t="shared" si="540"/>
        <v/>
      </c>
      <c r="H8523" s="184" t="str">
        <f t="shared" si="541"/>
        <v/>
      </c>
      <c r="J8523" t="s">
        <v>253</v>
      </c>
      <c r="K8523" t="s">
        <v>253</v>
      </c>
      <c r="L8523">
        <v>95.751047277079593</v>
      </c>
      <c r="R8523">
        <v>144.623977</v>
      </c>
      <c r="S8523" t="s">
        <v>201</v>
      </c>
      <c r="T8523" s="221">
        <v>45444.313194444447</v>
      </c>
    </row>
    <row r="8524" spans="1:20" x14ac:dyDescent="0.35">
      <c r="A8524" t="s">
        <v>115</v>
      </c>
      <c r="B8524" t="s">
        <v>0</v>
      </c>
      <c r="C8524" t="s">
        <v>97</v>
      </c>
      <c r="D8524" s="29">
        <v>45780</v>
      </c>
      <c r="E8524" s="184">
        <f t="shared" si="538"/>
        <v>0.58224999999999993</v>
      </c>
      <c r="F8524" s="184">
        <f t="shared" si="539"/>
        <v>0.32115625000000003</v>
      </c>
      <c r="G8524" s="184">
        <f t="shared" si="540"/>
        <v>0.7234206883966412</v>
      </c>
      <c r="H8524" s="184">
        <f t="shared" si="541"/>
        <v>0.55055861864454192</v>
      </c>
      <c r="J8524">
        <v>40</v>
      </c>
      <c r="K8524">
        <v>65</v>
      </c>
      <c r="L8524">
        <v>95.751047277079593</v>
      </c>
      <c r="R8524">
        <v>144.623977</v>
      </c>
      <c r="S8524" t="s">
        <v>201</v>
      </c>
      <c r="T8524" s="221">
        <v>45444.313194444447</v>
      </c>
    </row>
    <row r="8525" spans="1:20" x14ac:dyDescent="0.35">
      <c r="A8525" t="s">
        <v>115</v>
      </c>
      <c r="B8525" t="s">
        <v>0</v>
      </c>
      <c r="C8525" t="s">
        <v>97</v>
      </c>
      <c r="D8525" s="29">
        <v>45781</v>
      </c>
      <c r="E8525" s="184">
        <f t="shared" si="538"/>
        <v>0.58224999999999993</v>
      </c>
      <c r="F8525" s="184">
        <f t="shared" si="539"/>
        <v>0.32115625000000003</v>
      </c>
      <c r="G8525" s="184">
        <f t="shared" si="540"/>
        <v>0.7234206883966412</v>
      </c>
      <c r="H8525" s="184">
        <f t="shared" si="541"/>
        <v>0.55055861864454192</v>
      </c>
      <c r="J8525">
        <v>40</v>
      </c>
      <c r="K8525">
        <v>65</v>
      </c>
      <c r="L8525">
        <v>95.751047277079593</v>
      </c>
      <c r="R8525">
        <v>144.623977</v>
      </c>
      <c r="S8525" t="s">
        <v>201</v>
      </c>
      <c r="T8525" s="221">
        <v>45444.313194444447</v>
      </c>
    </row>
    <row r="8526" spans="1:20" x14ac:dyDescent="0.35">
      <c r="A8526" t="s">
        <v>115</v>
      </c>
      <c r="B8526" t="s">
        <v>0</v>
      </c>
      <c r="C8526" t="s">
        <v>97</v>
      </c>
      <c r="D8526" s="29">
        <v>45782</v>
      </c>
      <c r="E8526" s="184">
        <f t="shared" si="538"/>
        <v>0.53003124999999995</v>
      </c>
      <c r="F8526" s="184">
        <f t="shared" si="539"/>
        <v>0.32115625000000003</v>
      </c>
      <c r="G8526" s="184">
        <f t="shared" si="540"/>
        <v>0.68884827444622132</v>
      </c>
      <c r="H8526" s="184">
        <f t="shared" si="541"/>
        <v>0.55055861864454192</v>
      </c>
      <c r="J8526">
        <v>45</v>
      </c>
      <c r="K8526">
        <v>65</v>
      </c>
      <c r="L8526">
        <v>95.751047277079593</v>
      </c>
      <c r="R8526">
        <v>144.623977</v>
      </c>
      <c r="S8526" t="s">
        <v>201</v>
      </c>
      <c r="T8526" s="221">
        <v>45444.313194444447</v>
      </c>
    </row>
    <row r="8527" spans="1:20" x14ac:dyDescent="0.35">
      <c r="A8527" t="s">
        <v>115</v>
      </c>
      <c r="B8527" t="s">
        <v>0</v>
      </c>
      <c r="C8527" t="s">
        <v>97</v>
      </c>
      <c r="D8527" s="29">
        <v>45783</v>
      </c>
      <c r="E8527" s="184">
        <f t="shared" si="538"/>
        <v>0.53003124999999995</v>
      </c>
      <c r="F8527" s="184">
        <f t="shared" si="539"/>
        <v>0.32115625000000003</v>
      </c>
      <c r="G8527" s="184">
        <f t="shared" si="540"/>
        <v>0.68884827444622132</v>
      </c>
      <c r="H8527" s="184">
        <f t="shared" si="541"/>
        <v>0.55055861864454192</v>
      </c>
      <c r="J8527">
        <v>45</v>
      </c>
      <c r="K8527">
        <v>65</v>
      </c>
      <c r="L8527">
        <v>95.751047277079593</v>
      </c>
      <c r="R8527">
        <v>144.623977</v>
      </c>
      <c r="S8527" t="s">
        <v>201</v>
      </c>
      <c r="T8527" s="221">
        <v>45444.313194444447</v>
      </c>
    </row>
    <row r="8528" spans="1:20" x14ac:dyDescent="0.35">
      <c r="A8528" t="s">
        <v>115</v>
      </c>
      <c r="B8528" t="s">
        <v>0</v>
      </c>
      <c r="C8528" t="s">
        <v>97</v>
      </c>
      <c r="D8528" s="29">
        <v>45784</v>
      </c>
      <c r="E8528" s="184">
        <f t="shared" si="538"/>
        <v>0.53003124999999995</v>
      </c>
      <c r="F8528" s="184">
        <f t="shared" si="539"/>
        <v>0.32115625000000003</v>
      </c>
      <c r="G8528" s="184">
        <f t="shared" si="540"/>
        <v>0.68884827444622132</v>
      </c>
      <c r="H8528" s="184">
        <f t="shared" si="541"/>
        <v>0.55055861864454192</v>
      </c>
      <c r="J8528">
        <v>45</v>
      </c>
      <c r="K8528">
        <v>65</v>
      </c>
      <c r="L8528">
        <v>95.751047277079593</v>
      </c>
      <c r="R8528">
        <v>144.623977</v>
      </c>
      <c r="S8528" t="s">
        <v>201</v>
      </c>
      <c r="T8528" s="221">
        <v>45444.313194444447</v>
      </c>
    </row>
    <row r="8529" spans="1:20" x14ac:dyDescent="0.35">
      <c r="A8529" t="s">
        <v>115</v>
      </c>
      <c r="B8529" t="s">
        <v>0</v>
      </c>
      <c r="C8529" t="s">
        <v>97</v>
      </c>
      <c r="D8529" s="29">
        <v>45785</v>
      </c>
      <c r="E8529" s="184">
        <f t="shared" si="538"/>
        <v>0.53003124999999995</v>
      </c>
      <c r="F8529" s="184">
        <f t="shared" si="539"/>
        <v>0.32115625000000003</v>
      </c>
      <c r="G8529" s="184">
        <f t="shared" si="540"/>
        <v>0.68884827444622132</v>
      </c>
      <c r="H8529" s="184">
        <f t="shared" si="541"/>
        <v>0.55055861864454192</v>
      </c>
      <c r="J8529">
        <v>45</v>
      </c>
      <c r="K8529">
        <v>65</v>
      </c>
      <c r="L8529">
        <v>95.751047277079593</v>
      </c>
      <c r="R8529">
        <v>144.623977</v>
      </c>
      <c r="S8529" t="s">
        <v>201</v>
      </c>
      <c r="T8529" s="221">
        <v>45444.313194444447</v>
      </c>
    </row>
    <row r="8530" spans="1:20" x14ac:dyDescent="0.35">
      <c r="A8530" t="s">
        <v>115</v>
      </c>
      <c r="B8530" t="s">
        <v>0</v>
      </c>
      <c r="C8530" t="s">
        <v>97</v>
      </c>
      <c r="D8530" s="29">
        <v>45786</v>
      </c>
      <c r="E8530" s="184">
        <f t="shared" si="538"/>
        <v>0.53003124999999995</v>
      </c>
      <c r="F8530" s="184">
        <f t="shared" si="539"/>
        <v>0.32115625000000003</v>
      </c>
      <c r="G8530" s="184">
        <f t="shared" si="540"/>
        <v>0.68884827444622132</v>
      </c>
      <c r="H8530" s="184">
        <f t="shared" si="541"/>
        <v>0.55055861864454192</v>
      </c>
      <c r="J8530">
        <v>45</v>
      </c>
      <c r="K8530">
        <v>65</v>
      </c>
      <c r="L8530">
        <v>95.751047277079593</v>
      </c>
      <c r="R8530">
        <v>144.623977</v>
      </c>
      <c r="S8530" t="s">
        <v>201</v>
      </c>
      <c r="T8530" s="221">
        <v>45444.313194444447</v>
      </c>
    </row>
    <row r="8531" spans="1:20" x14ac:dyDescent="0.35">
      <c r="A8531" t="s">
        <v>115</v>
      </c>
      <c r="B8531" t="s">
        <v>0</v>
      </c>
      <c r="C8531" t="s">
        <v>97</v>
      </c>
      <c r="D8531" s="29">
        <v>45787</v>
      </c>
      <c r="E8531" s="184">
        <f t="shared" si="538"/>
        <v>0.53003124999999995</v>
      </c>
      <c r="F8531" s="184">
        <f t="shared" si="539"/>
        <v>0.32115625000000003</v>
      </c>
      <c r="G8531" s="184">
        <f t="shared" si="540"/>
        <v>0.68884827444622132</v>
      </c>
      <c r="H8531" s="184">
        <f t="shared" si="541"/>
        <v>0.55055861864454192</v>
      </c>
      <c r="J8531">
        <v>45</v>
      </c>
      <c r="K8531">
        <v>65</v>
      </c>
      <c r="L8531">
        <v>95.751047277079593</v>
      </c>
      <c r="R8531">
        <v>144.623977</v>
      </c>
      <c r="S8531" t="s">
        <v>201</v>
      </c>
      <c r="T8531" s="221">
        <v>45444.313194444447</v>
      </c>
    </row>
    <row r="8532" spans="1:20" x14ac:dyDescent="0.35">
      <c r="A8532" t="s">
        <v>115</v>
      </c>
      <c r="B8532" t="s">
        <v>0</v>
      </c>
      <c r="C8532" t="s">
        <v>97</v>
      </c>
      <c r="D8532" s="29">
        <v>45788</v>
      </c>
      <c r="E8532" s="184">
        <f t="shared" si="538"/>
        <v>0.53003124999999995</v>
      </c>
      <c r="F8532" s="184">
        <f t="shared" si="539"/>
        <v>0.32115625000000003</v>
      </c>
      <c r="G8532" s="184">
        <f t="shared" si="540"/>
        <v>0.68884827444622132</v>
      </c>
      <c r="H8532" s="184">
        <f t="shared" si="541"/>
        <v>0.55055861864454192</v>
      </c>
      <c r="J8532">
        <v>45</v>
      </c>
      <c r="K8532">
        <v>65</v>
      </c>
      <c r="L8532">
        <v>95.751047277079593</v>
      </c>
      <c r="R8532">
        <v>144.623977</v>
      </c>
      <c r="S8532" t="s">
        <v>201</v>
      </c>
      <c r="T8532" s="221">
        <v>45444.313194444447</v>
      </c>
    </row>
    <row r="8533" spans="1:20" x14ac:dyDescent="0.35">
      <c r="A8533" t="s">
        <v>115</v>
      </c>
      <c r="B8533" t="s">
        <v>0</v>
      </c>
      <c r="C8533" t="s">
        <v>97</v>
      </c>
      <c r="D8533" s="29">
        <v>45789</v>
      </c>
      <c r="E8533" s="184">
        <f t="shared" si="538"/>
        <v>0.53003124999999995</v>
      </c>
      <c r="F8533" s="184">
        <f t="shared" si="539"/>
        <v>0.32115625000000003</v>
      </c>
      <c r="G8533" s="184">
        <f t="shared" si="540"/>
        <v>0.68884827444622132</v>
      </c>
      <c r="H8533" s="184">
        <f t="shared" si="541"/>
        <v>0.55055861864454192</v>
      </c>
      <c r="J8533">
        <v>45</v>
      </c>
      <c r="K8533">
        <v>65</v>
      </c>
      <c r="L8533">
        <v>95.751047277079593</v>
      </c>
      <c r="R8533">
        <v>144.623977</v>
      </c>
      <c r="S8533" t="s">
        <v>201</v>
      </c>
      <c r="T8533" s="221">
        <v>45444.313194444447</v>
      </c>
    </row>
    <row r="8534" spans="1:20" x14ac:dyDescent="0.35">
      <c r="A8534" t="s">
        <v>115</v>
      </c>
      <c r="B8534" t="s">
        <v>0</v>
      </c>
      <c r="C8534" t="s">
        <v>97</v>
      </c>
      <c r="D8534" s="29">
        <v>45790</v>
      </c>
      <c r="E8534" s="184">
        <f t="shared" si="538"/>
        <v>0.53003124999999995</v>
      </c>
      <c r="F8534" s="184">
        <f t="shared" si="539"/>
        <v>0.32115625000000003</v>
      </c>
      <c r="G8534" s="184">
        <f t="shared" si="540"/>
        <v>0.68884827444622132</v>
      </c>
      <c r="H8534" s="184">
        <f t="shared" si="541"/>
        <v>0.55055861864454192</v>
      </c>
      <c r="J8534">
        <v>45</v>
      </c>
      <c r="K8534">
        <v>65</v>
      </c>
      <c r="L8534">
        <v>95.751047277079593</v>
      </c>
      <c r="R8534">
        <v>144.623977</v>
      </c>
      <c r="S8534" t="s">
        <v>201</v>
      </c>
      <c r="T8534" s="221">
        <v>45444.313194444447</v>
      </c>
    </row>
    <row r="8535" spans="1:20" x14ac:dyDescent="0.35">
      <c r="A8535" t="s">
        <v>115</v>
      </c>
      <c r="B8535" t="s">
        <v>0</v>
      </c>
      <c r="C8535" t="s">
        <v>97</v>
      </c>
      <c r="D8535" s="29">
        <v>45791</v>
      </c>
      <c r="E8535" s="184">
        <f t="shared" si="538"/>
        <v>0.53003124999999995</v>
      </c>
      <c r="F8535" s="184">
        <f t="shared" si="539"/>
        <v>0.32115625000000003</v>
      </c>
      <c r="G8535" s="184">
        <f t="shared" si="540"/>
        <v>0.68884827444622132</v>
      </c>
      <c r="H8535" s="184">
        <f t="shared" si="541"/>
        <v>0.55055861864454192</v>
      </c>
      <c r="J8535">
        <v>45</v>
      </c>
      <c r="K8535">
        <v>65</v>
      </c>
      <c r="L8535">
        <v>95.751047277079593</v>
      </c>
      <c r="R8535">
        <v>144.623977</v>
      </c>
      <c r="S8535" t="s">
        <v>201</v>
      </c>
      <c r="T8535" s="221">
        <v>45444.313194444447</v>
      </c>
    </row>
    <row r="8536" spans="1:20" x14ac:dyDescent="0.35">
      <c r="A8536" t="s">
        <v>115</v>
      </c>
      <c r="B8536" t="s">
        <v>0</v>
      </c>
      <c r="C8536" t="s">
        <v>97</v>
      </c>
      <c r="D8536" s="29">
        <v>45792</v>
      </c>
      <c r="E8536" s="184">
        <f t="shared" si="538"/>
        <v>0.53003124999999995</v>
      </c>
      <c r="F8536" s="184">
        <f t="shared" si="539"/>
        <v>0.32115625000000003</v>
      </c>
      <c r="G8536" s="184">
        <f t="shared" si="540"/>
        <v>0.68884827444622132</v>
      </c>
      <c r="H8536" s="184">
        <f t="shared" si="541"/>
        <v>0.55055861864454192</v>
      </c>
      <c r="J8536">
        <v>45</v>
      </c>
      <c r="K8536">
        <v>65</v>
      </c>
      <c r="L8536">
        <v>95.751047277079593</v>
      </c>
      <c r="R8536">
        <v>144.623977</v>
      </c>
      <c r="S8536" t="s">
        <v>201</v>
      </c>
      <c r="T8536" s="221">
        <v>45444.313194444447</v>
      </c>
    </row>
    <row r="8537" spans="1:20" x14ac:dyDescent="0.35">
      <c r="A8537" t="s">
        <v>115</v>
      </c>
      <c r="B8537" t="s">
        <v>0</v>
      </c>
      <c r="C8537" t="s">
        <v>97</v>
      </c>
      <c r="D8537" s="29">
        <v>45793</v>
      </c>
      <c r="E8537" s="184">
        <f t="shared" si="538"/>
        <v>0.53003124999999995</v>
      </c>
      <c r="F8537" s="184">
        <f t="shared" si="539"/>
        <v>0.32115625000000003</v>
      </c>
      <c r="G8537" s="184">
        <f t="shared" si="540"/>
        <v>0.68884827444622132</v>
      </c>
      <c r="H8537" s="184">
        <f t="shared" si="541"/>
        <v>0.55055861864454192</v>
      </c>
      <c r="J8537">
        <v>45</v>
      </c>
      <c r="K8537">
        <v>65</v>
      </c>
      <c r="L8537">
        <v>95.751047277079593</v>
      </c>
      <c r="R8537">
        <v>144.623977</v>
      </c>
      <c r="S8537" t="s">
        <v>201</v>
      </c>
      <c r="T8537" s="221">
        <v>45444.313194444447</v>
      </c>
    </row>
    <row r="8538" spans="1:20" x14ac:dyDescent="0.35">
      <c r="A8538" t="s">
        <v>115</v>
      </c>
      <c r="B8538" t="s">
        <v>0</v>
      </c>
      <c r="C8538" t="s">
        <v>97</v>
      </c>
      <c r="D8538" s="29">
        <v>45794</v>
      </c>
      <c r="E8538" s="184">
        <f t="shared" si="538"/>
        <v>0.53003124999999995</v>
      </c>
      <c r="F8538" s="184">
        <f t="shared" si="539"/>
        <v>0.32115625000000003</v>
      </c>
      <c r="G8538" s="184">
        <f t="shared" si="540"/>
        <v>0.68884827444622132</v>
      </c>
      <c r="H8538" s="184">
        <f t="shared" si="541"/>
        <v>0.55055861864454192</v>
      </c>
      <c r="J8538">
        <v>45</v>
      </c>
      <c r="K8538">
        <v>65</v>
      </c>
      <c r="L8538">
        <v>95.751047277079593</v>
      </c>
      <c r="R8538">
        <v>144.623977</v>
      </c>
      <c r="S8538" t="s">
        <v>201</v>
      </c>
      <c r="T8538" s="221">
        <v>45444.313194444447</v>
      </c>
    </row>
    <row r="8539" spans="1:20" x14ac:dyDescent="0.35">
      <c r="A8539" t="s">
        <v>115</v>
      </c>
      <c r="B8539" t="s">
        <v>0</v>
      </c>
      <c r="C8539" t="s">
        <v>97</v>
      </c>
      <c r="D8539" s="29">
        <v>45795</v>
      </c>
      <c r="E8539" s="184">
        <f t="shared" si="538"/>
        <v>0.53003124999999995</v>
      </c>
      <c r="F8539" s="184">
        <f t="shared" si="539"/>
        <v>0.32115625000000003</v>
      </c>
      <c r="G8539" s="184">
        <f t="shared" si="540"/>
        <v>0.68884827444622132</v>
      </c>
      <c r="H8539" s="184">
        <f t="shared" si="541"/>
        <v>0.55055861864454192</v>
      </c>
      <c r="J8539">
        <v>45</v>
      </c>
      <c r="K8539">
        <v>65</v>
      </c>
      <c r="L8539">
        <v>95.751047277079593</v>
      </c>
      <c r="R8539">
        <v>144.623977</v>
      </c>
      <c r="S8539" t="s">
        <v>201</v>
      </c>
      <c r="T8539" s="221">
        <v>45444.313194444447</v>
      </c>
    </row>
    <row r="8540" spans="1:20" x14ac:dyDescent="0.35">
      <c r="A8540" t="s">
        <v>115</v>
      </c>
      <c r="B8540" t="s">
        <v>0</v>
      </c>
      <c r="C8540" t="s">
        <v>97</v>
      </c>
      <c r="D8540" s="29">
        <v>45796</v>
      </c>
      <c r="E8540" s="184">
        <f t="shared" si="538"/>
        <v>0.53003124999999995</v>
      </c>
      <c r="F8540" s="184">
        <f t="shared" si="539"/>
        <v>0.32115625000000003</v>
      </c>
      <c r="G8540" s="184">
        <f t="shared" si="540"/>
        <v>0.68884827444622132</v>
      </c>
      <c r="H8540" s="184">
        <f t="shared" si="541"/>
        <v>0.55055861864454192</v>
      </c>
      <c r="J8540">
        <v>45</v>
      </c>
      <c r="K8540">
        <v>65</v>
      </c>
      <c r="L8540">
        <v>95.751047277079593</v>
      </c>
      <c r="R8540">
        <v>144.623977</v>
      </c>
      <c r="S8540" t="s">
        <v>201</v>
      </c>
      <c r="T8540" s="221">
        <v>45444.313194444447</v>
      </c>
    </row>
    <row r="8541" spans="1:20" x14ac:dyDescent="0.35">
      <c r="A8541" t="s">
        <v>115</v>
      </c>
      <c r="B8541" t="s">
        <v>0</v>
      </c>
      <c r="C8541" t="s">
        <v>97</v>
      </c>
      <c r="D8541" s="29">
        <v>45797</v>
      </c>
      <c r="E8541" s="184">
        <f t="shared" si="538"/>
        <v>0.53003124999999995</v>
      </c>
      <c r="F8541" s="184">
        <f t="shared" si="539"/>
        <v>0.32115625000000003</v>
      </c>
      <c r="G8541" s="184">
        <f t="shared" si="540"/>
        <v>0.68884827444622132</v>
      </c>
      <c r="H8541" s="184">
        <f t="shared" si="541"/>
        <v>0.55055861864454192</v>
      </c>
      <c r="J8541">
        <v>45</v>
      </c>
      <c r="K8541">
        <v>65</v>
      </c>
      <c r="L8541">
        <v>95.751047277079593</v>
      </c>
      <c r="R8541">
        <v>144.623977</v>
      </c>
      <c r="S8541" t="s">
        <v>201</v>
      </c>
      <c r="T8541" s="221">
        <v>45444.313194444447</v>
      </c>
    </row>
    <row r="8542" spans="1:20" x14ac:dyDescent="0.35">
      <c r="A8542" t="s">
        <v>115</v>
      </c>
      <c r="B8542" t="s">
        <v>0</v>
      </c>
      <c r="C8542" t="s">
        <v>97</v>
      </c>
      <c r="D8542" s="29">
        <v>45798</v>
      </c>
      <c r="E8542" s="184">
        <f t="shared" si="538"/>
        <v>0.53003124999999995</v>
      </c>
      <c r="F8542" s="184">
        <f t="shared" si="539"/>
        <v>0.32115625000000003</v>
      </c>
      <c r="G8542" s="184">
        <f t="shared" si="540"/>
        <v>0.68884827444622132</v>
      </c>
      <c r="H8542" s="184">
        <f t="shared" si="541"/>
        <v>0.55055861864454192</v>
      </c>
      <c r="J8542">
        <v>45</v>
      </c>
      <c r="K8542">
        <v>65</v>
      </c>
      <c r="L8542">
        <v>95.751047277079593</v>
      </c>
      <c r="R8542">
        <v>144.623977</v>
      </c>
      <c r="S8542" t="s">
        <v>201</v>
      </c>
      <c r="T8542" s="221">
        <v>45444.313194444447</v>
      </c>
    </row>
    <row r="8543" spans="1:20" x14ac:dyDescent="0.35">
      <c r="A8543" t="s">
        <v>115</v>
      </c>
      <c r="B8543" t="s">
        <v>0</v>
      </c>
      <c r="C8543" t="s">
        <v>97</v>
      </c>
      <c r="D8543" s="29">
        <v>45799</v>
      </c>
      <c r="E8543" s="184">
        <f t="shared" si="538"/>
        <v>0.53003124999999995</v>
      </c>
      <c r="F8543" s="184">
        <f t="shared" si="539"/>
        <v>0.32115625000000003</v>
      </c>
      <c r="G8543" s="184">
        <f t="shared" si="540"/>
        <v>0.68884827444622132</v>
      </c>
      <c r="H8543" s="184">
        <f t="shared" si="541"/>
        <v>0.55055861864454192</v>
      </c>
      <c r="J8543">
        <v>45</v>
      </c>
      <c r="K8543">
        <v>65</v>
      </c>
      <c r="L8543">
        <v>95.751047277079593</v>
      </c>
      <c r="R8543">
        <v>144.623977</v>
      </c>
      <c r="S8543" t="s">
        <v>201</v>
      </c>
      <c r="T8543" s="221">
        <v>45444.313194444447</v>
      </c>
    </row>
    <row r="8544" spans="1:20" x14ac:dyDescent="0.35">
      <c r="A8544" t="s">
        <v>115</v>
      </c>
      <c r="B8544" t="s">
        <v>0</v>
      </c>
      <c r="C8544" t="s">
        <v>97</v>
      </c>
      <c r="D8544" s="29">
        <v>45800</v>
      </c>
      <c r="E8544" s="184">
        <f t="shared" si="538"/>
        <v>0.53003124999999995</v>
      </c>
      <c r="F8544" s="184">
        <f t="shared" si="539"/>
        <v>0.32115625000000003</v>
      </c>
      <c r="G8544" s="184">
        <f t="shared" si="540"/>
        <v>0.68884827444622132</v>
      </c>
      <c r="H8544" s="184">
        <f t="shared" si="541"/>
        <v>0.55055861864454192</v>
      </c>
      <c r="J8544">
        <v>45</v>
      </c>
      <c r="K8544">
        <v>65</v>
      </c>
      <c r="L8544">
        <v>95.751047277079593</v>
      </c>
      <c r="R8544">
        <v>144.623977</v>
      </c>
      <c r="S8544" t="s">
        <v>201</v>
      </c>
      <c r="T8544" s="221">
        <v>45444.313194444447</v>
      </c>
    </row>
    <row r="8545" spans="1:20" x14ac:dyDescent="0.35">
      <c r="A8545" t="s">
        <v>115</v>
      </c>
      <c r="B8545" t="s">
        <v>0</v>
      </c>
      <c r="C8545" t="s">
        <v>97</v>
      </c>
      <c r="D8545" s="29">
        <v>45801</v>
      </c>
      <c r="E8545" s="184">
        <f t="shared" si="538"/>
        <v>0.53003124999999995</v>
      </c>
      <c r="F8545" s="184">
        <f t="shared" si="539"/>
        <v>0.32115625000000003</v>
      </c>
      <c r="G8545" s="184">
        <f t="shared" si="540"/>
        <v>0.68884827444622132</v>
      </c>
      <c r="H8545" s="184">
        <f t="shared" si="541"/>
        <v>0.55055861864454192</v>
      </c>
      <c r="J8545">
        <v>45</v>
      </c>
      <c r="K8545">
        <v>65</v>
      </c>
      <c r="L8545">
        <v>95.751047277079593</v>
      </c>
      <c r="R8545">
        <v>144.623977</v>
      </c>
      <c r="S8545" t="s">
        <v>201</v>
      </c>
      <c r="T8545" s="221">
        <v>45444.313194444447</v>
      </c>
    </row>
    <row r="8546" spans="1:20" x14ac:dyDescent="0.35">
      <c r="A8546" t="s">
        <v>115</v>
      </c>
      <c r="B8546" t="s">
        <v>0</v>
      </c>
      <c r="C8546" t="s">
        <v>97</v>
      </c>
      <c r="D8546" s="29">
        <v>45802</v>
      </c>
      <c r="E8546" s="184">
        <f t="shared" si="538"/>
        <v>0.53003124999999995</v>
      </c>
      <c r="F8546" s="184">
        <f t="shared" si="539"/>
        <v>0.32115625000000003</v>
      </c>
      <c r="G8546" s="184">
        <f t="shared" si="540"/>
        <v>0.68884827444622132</v>
      </c>
      <c r="H8546" s="184">
        <f t="shared" si="541"/>
        <v>0.55055861864454192</v>
      </c>
      <c r="J8546">
        <v>45</v>
      </c>
      <c r="K8546">
        <v>65</v>
      </c>
      <c r="L8546">
        <v>95.751047277079593</v>
      </c>
      <c r="R8546">
        <v>144.623977</v>
      </c>
      <c r="S8546" t="s">
        <v>201</v>
      </c>
      <c r="T8546" s="221">
        <v>45444.313194444447</v>
      </c>
    </row>
    <row r="8547" spans="1:20" x14ac:dyDescent="0.35">
      <c r="A8547" t="s">
        <v>115</v>
      </c>
      <c r="B8547" t="s">
        <v>0</v>
      </c>
      <c r="C8547" t="s">
        <v>97</v>
      </c>
      <c r="D8547" s="29">
        <v>45803</v>
      </c>
      <c r="E8547" s="184">
        <f t="shared" si="538"/>
        <v>0.53003124999999995</v>
      </c>
      <c r="F8547" s="184">
        <f t="shared" si="539"/>
        <v>0.32115625000000003</v>
      </c>
      <c r="G8547" s="184">
        <f t="shared" si="540"/>
        <v>0.68884827444622132</v>
      </c>
      <c r="H8547" s="184">
        <f t="shared" si="541"/>
        <v>0.55055861864454192</v>
      </c>
      <c r="J8547">
        <v>45</v>
      </c>
      <c r="K8547">
        <v>65</v>
      </c>
      <c r="L8547">
        <v>95.751047277079593</v>
      </c>
      <c r="R8547">
        <v>144.623977</v>
      </c>
      <c r="S8547" t="s">
        <v>201</v>
      </c>
      <c r="T8547" s="221">
        <v>45444.313194444447</v>
      </c>
    </row>
    <row r="8548" spans="1:20" x14ac:dyDescent="0.35">
      <c r="A8548" t="s">
        <v>115</v>
      </c>
      <c r="B8548" t="s">
        <v>0</v>
      </c>
      <c r="C8548" t="s">
        <v>97</v>
      </c>
      <c r="D8548" s="29">
        <v>45804</v>
      </c>
      <c r="E8548" s="184">
        <f t="shared" si="538"/>
        <v>0.53003124999999995</v>
      </c>
      <c r="F8548" s="184">
        <f t="shared" si="539"/>
        <v>0.32115625000000003</v>
      </c>
      <c r="G8548" s="184">
        <f t="shared" si="540"/>
        <v>0.68884827444622132</v>
      </c>
      <c r="H8548" s="184">
        <f t="shared" si="541"/>
        <v>0.55055861864454192</v>
      </c>
      <c r="J8548">
        <v>45</v>
      </c>
      <c r="K8548">
        <v>65</v>
      </c>
      <c r="L8548">
        <v>95.751047277079593</v>
      </c>
      <c r="R8548">
        <v>144.623977</v>
      </c>
      <c r="S8548" t="s">
        <v>201</v>
      </c>
      <c r="T8548" s="221">
        <v>45444.313194444447</v>
      </c>
    </row>
    <row r="8549" spans="1:20" x14ac:dyDescent="0.35">
      <c r="A8549" t="s">
        <v>115</v>
      </c>
      <c r="B8549" t="s">
        <v>0</v>
      </c>
      <c r="C8549" t="s">
        <v>97</v>
      </c>
      <c r="D8549" s="29">
        <v>45805</v>
      </c>
      <c r="E8549" s="184">
        <f t="shared" si="538"/>
        <v>0.53003124999999995</v>
      </c>
      <c r="F8549" s="184">
        <f t="shared" si="539"/>
        <v>0.32115625000000003</v>
      </c>
      <c r="G8549" s="184">
        <f t="shared" si="540"/>
        <v>0.68884827444622132</v>
      </c>
      <c r="H8549" s="184">
        <f t="shared" si="541"/>
        <v>0.55055861864454192</v>
      </c>
      <c r="J8549">
        <v>45</v>
      </c>
      <c r="K8549">
        <v>65</v>
      </c>
      <c r="L8549">
        <v>95.751047277079593</v>
      </c>
      <c r="R8549">
        <v>144.623977</v>
      </c>
      <c r="S8549" t="s">
        <v>201</v>
      </c>
      <c r="T8549" s="221">
        <v>45444.313194444447</v>
      </c>
    </row>
    <row r="8550" spans="1:20" x14ac:dyDescent="0.35">
      <c r="A8550" t="s">
        <v>115</v>
      </c>
      <c r="B8550" t="s">
        <v>0</v>
      </c>
      <c r="C8550" t="s">
        <v>97</v>
      </c>
      <c r="D8550" s="29">
        <v>45806</v>
      </c>
      <c r="E8550" s="184">
        <f t="shared" si="538"/>
        <v>0.53003124999999995</v>
      </c>
      <c r="F8550" s="184">
        <f t="shared" si="539"/>
        <v>0.32115625000000003</v>
      </c>
      <c r="G8550" s="184">
        <f t="shared" si="540"/>
        <v>0.68884827444622132</v>
      </c>
      <c r="H8550" s="184">
        <f t="shared" si="541"/>
        <v>0.55055861864454192</v>
      </c>
      <c r="J8550">
        <v>45</v>
      </c>
      <c r="K8550">
        <v>65</v>
      </c>
      <c r="L8550">
        <v>95.751047277079593</v>
      </c>
      <c r="R8550">
        <v>144.623977</v>
      </c>
      <c r="S8550" t="s">
        <v>201</v>
      </c>
      <c r="T8550" s="221">
        <v>45444.313194444447</v>
      </c>
    </row>
    <row r="8551" spans="1:20" x14ac:dyDescent="0.35">
      <c r="A8551" t="s">
        <v>115</v>
      </c>
      <c r="B8551" t="s">
        <v>0</v>
      </c>
      <c r="C8551" t="s">
        <v>97</v>
      </c>
      <c r="D8551" s="29">
        <v>45807</v>
      </c>
      <c r="E8551" s="184">
        <f t="shared" si="538"/>
        <v>0.53003124999999995</v>
      </c>
      <c r="F8551" s="184">
        <f t="shared" si="539"/>
        <v>0.32115625000000003</v>
      </c>
      <c r="G8551" s="184">
        <f t="shared" si="540"/>
        <v>0.68884827444622132</v>
      </c>
      <c r="H8551" s="184">
        <f t="shared" si="541"/>
        <v>0.55055861864454192</v>
      </c>
      <c r="J8551">
        <v>45</v>
      </c>
      <c r="K8551">
        <v>65</v>
      </c>
      <c r="L8551">
        <v>95.751047277079593</v>
      </c>
      <c r="R8551">
        <v>144.623977</v>
      </c>
      <c r="S8551" t="s">
        <v>201</v>
      </c>
      <c r="T8551" s="221">
        <v>45444.313194444447</v>
      </c>
    </row>
    <row r="8552" spans="1:20" x14ac:dyDescent="0.35">
      <c r="A8552" t="s">
        <v>115</v>
      </c>
      <c r="B8552" t="s">
        <v>0</v>
      </c>
      <c r="C8552" t="s">
        <v>97</v>
      </c>
      <c r="D8552" s="29">
        <v>45808</v>
      </c>
      <c r="E8552" s="184">
        <f t="shared" si="538"/>
        <v>0.53003124999999995</v>
      </c>
      <c r="F8552" s="184">
        <f t="shared" si="539"/>
        <v>0.32115625000000003</v>
      </c>
      <c r="G8552" s="184">
        <f t="shared" si="540"/>
        <v>0.68884827444622132</v>
      </c>
      <c r="H8552" s="184">
        <f t="shared" si="541"/>
        <v>0.55055861864454192</v>
      </c>
      <c r="J8552">
        <v>45</v>
      </c>
      <c r="K8552">
        <v>65</v>
      </c>
      <c r="L8552">
        <v>95.751047277079593</v>
      </c>
      <c r="R8552">
        <v>144.623977</v>
      </c>
      <c r="S8552" t="s">
        <v>201</v>
      </c>
      <c r="T8552" s="221">
        <v>45444.313194444447</v>
      </c>
    </row>
    <row r="8553" spans="1:20" x14ac:dyDescent="0.35">
      <c r="A8553" t="s">
        <v>115</v>
      </c>
      <c r="B8553" t="s">
        <v>0</v>
      </c>
      <c r="C8553" t="s">
        <v>97</v>
      </c>
      <c r="D8553" s="29">
        <v>45809</v>
      </c>
      <c r="E8553" s="184">
        <f t="shared" si="538"/>
        <v>0.53003124999999995</v>
      </c>
      <c r="F8553" s="184">
        <f t="shared" si="539"/>
        <v>0.32115625000000003</v>
      </c>
      <c r="G8553" s="184">
        <f t="shared" si="540"/>
        <v>0.68884827444622132</v>
      </c>
      <c r="H8553" s="184">
        <f t="shared" si="541"/>
        <v>0.55055861864454192</v>
      </c>
      <c r="J8553">
        <v>45</v>
      </c>
      <c r="K8553">
        <v>65</v>
      </c>
      <c r="L8553">
        <v>95.751047277079593</v>
      </c>
      <c r="R8553">
        <v>144.623977</v>
      </c>
      <c r="S8553" t="s">
        <v>201</v>
      </c>
      <c r="T8553" s="221">
        <v>45474.313194444447</v>
      </c>
    </row>
    <row r="8554" spans="1:20" x14ac:dyDescent="0.35">
      <c r="A8554" t="s">
        <v>115</v>
      </c>
      <c r="B8554" t="s">
        <v>0</v>
      </c>
      <c r="C8554" t="s">
        <v>97</v>
      </c>
      <c r="D8554" s="29">
        <v>45810</v>
      </c>
      <c r="E8554" s="184">
        <f t="shared" si="538"/>
        <v>0.58224999999999993</v>
      </c>
      <c r="F8554" s="184">
        <f t="shared" si="539"/>
        <v>0.37337500000000001</v>
      </c>
      <c r="G8554" s="184">
        <f t="shared" si="540"/>
        <v>0.7234206883966412</v>
      </c>
      <c r="H8554" s="184">
        <f t="shared" si="541"/>
        <v>0.58513103259496169</v>
      </c>
      <c r="J8554">
        <v>40</v>
      </c>
      <c r="K8554">
        <v>60</v>
      </c>
      <c r="L8554">
        <v>95.751047277079593</v>
      </c>
      <c r="R8554">
        <v>144.623977</v>
      </c>
      <c r="S8554" t="s">
        <v>201</v>
      </c>
      <c r="T8554" s="221">
        <v>45474.313194444447</v>
      </c>
    </row>
    <row r="8555" spans="1:20" x14ac:dyDescent="0.35">
      <c r="A8555" t="s">
        <v>115</v>
      </c>
      <c r="B8555" t="s">
        <v>0</v>
      </c>
      <c r="C8555" t="s">
        <v>97</v>
      </c>
      <c r="D8555" s="29">
        <v>45811</v>
      </c>
      <c r="E8555" s="184">
        <f t="shared" si="538"/>
        <v>0.58224999999999993</v>
      </c>
      <c r="F8555" s="184">
        <f t="shared" si="539"/>
        <v>0.37337500000000001</v>
      </c>
      <c r="G8555" s="184">
        <f t="shared" si="540"/>
        <v>0.7234206883966412</v>
      </c>
      <c r="H8555" s="184">
        <f t="shared" si="541"/>
        <v>0.58513103259496169</v>
      </c>
      <c r="J8555">
        <v>40</v>
      </c>
      <c r="K8555">
        <v>60</v>
      </c>
      <c r="L8555">
        <v>95.751047277079593</v>
      </c>
      <c r="R8555">
        <v>144.623977</v>
      </c>
      <c r="S8555" t="s">
        <v>201</v>
      </c>
      <c r="T8555" s="221">
        <v>45474.313194444447</v>
      </c>
    </row>
    <row r="8556" spans="1:20" x14ac:dyDescent="0.35">
      <c r="A8556" t="s">
        <v>115</v>
      </c>
      <c r="B8556" t="s">
        <v>0</v>
      </c>
      <c r="C8556" t="s">
        <v>97</v>
      </c>
      <c r="D8556" s="29">
        <v>45812</v>
      </c>
      <c r="E8556" s="184">
        <f t="shared" si="538"/>
        <v>0.58224999999999993</v>
      </c>
      <c r="F8556" s="184">
        <f t="shared" si="539"/>
        <v>0.37337500000000001</v>
      </c>
      <c r="G8556" s="184">
        <f t="shared" si="540"/>
        <v>0.7234206883966412</v>
      </c>
      <c r="H8556" s="184">
        <f t="shared" si="541"/>
        <v>0.58513103259496169</v>
      </c>
      <c r="J8556">
        <v>40</v>
      </c>
      <c r="K8556">
        <v>60</v>
      </c>
      <c r="L8556">
        <v>95.751047277079593</v>
      </c>
      <c r="R8556">
        <v>144.623977</v>
      </c>
      <c r="S8556" t="s">
        <v>201</v>
      </c>
      <c r="T8556" s="221">
        <v>45474.313194444447</v>
      </c>
    </row>
    <row r="8557" spans="1:20" x14ac:dyDescent="0.35">
      <c r="A8557" t="s">
        <v>115</v>
      </c>
      <c r="B8557" t="s">
        <v>0</v>
      </c>
      <c r="C8557" t="s">
        <v>97</v>
      </c>
      <c r="D8557" s="29">
        <v>45813</v>
      </c>
      <c r="E8557" s="184">
        <f t="shared" si="538"/>
        <v>0.58224999999999993</v>
      </c>
      <c r="F8557" s="184">
        <f t="shared" si="539"/>
        <v>0.37337500000000001</v>
      </c>
      <c r="G8557" s="184">
        <f t="shared" si="540"/>
        <v>0.7234206883966412</v>
      </c>
      <c r="H8557" s="184">
        <f t="shared" si="541"/>
        <v>0.58513103259496169</v>
      </c>
      <c r="J8557">
        <v>40</v>
      </c>
      <c r="K8557">
        <v>60</v>
      </c>
      <c r="L8557">
        <v>95.751047277079593</v>
      </c>
      <c r="R8557">
        <v>144.623977</v>
      </c>
      <c r="S8557" t="s">
        <v>201</v>
      </c>
      <c r="T8557" s="221">
        <v>45474.313194444447</v>
      </c>
    </row>
    <row r="8558" spans="1:20" x14ac:dyDescent="0.35">
      <c r="A8558" t="s">
        <v>115</v>
      </c>
      <c r="B8558" t="s">
        <v>0</v>
      </c>
      <c r="C8558" t="s">
        <v>97</v>
      </c>
      <c r="D8558" s="29">
        <v>45814</v>
      </c>
      <c r="E8558" s="184">
        <f t="shared" si="538"/>
        <v>0.58224999999999993</v>
      </c>
      <c r="F8558" s="184">
        <f t="shared" si="539"/>
        <v>0.37337500000000001</v>
      </c>
      <c r="G8558" s="184">
        <f t="shared" si="540"/>
        <v>0.7234206883966412</v>
      </c>
      <c r="H8558" s="184">
        <f t="shared" si="541"/>
        <v>0.58513103259496169</v>
      </c>
      <c r="J8558">
        <v>40</v>
      </c>
      <c r="K8558">
        <v>60</v>
      </c>
      <c r="L8558">
        <v>95.751047277079593</v>
      </c>
      <c r="R8558">
        <v>144.623977</v>
      </c>
      <c r="S8558" t="s">
        <v>201</v>
      </c>
      <c r="T8558" s="221">
        <v>45474.313194444447</v>
      </c>
    </row>
    <row r="8559" spans="1:20" x14ac:dyDescent="0.35">
      <c r="A8559" t="s">
        <v>115</v>
      </c>
      <c r="B8559" t="s">
        <v>0</v>
      </c>
      <c r="C8559" t="s">
        <v>97</v>
      </c>
      <c r="D8559" s="29">
        <v>45815</v>
      </c>
      <c r="E8559" s="184">
        <f t="shared" si="538"/>
        <v>0.58224999999999993</v>
      </c>
      <c r="F8559" s="184">
        <f t="shared" si="539"/>
        <v>0.37337500000000001</v>
      </c>
      <c r="G8559" s="184">
        <f t="shared" si="540"/>
        <v>0.7234206883966412</v>
      </c>
      <c r="H8559" s="184">
        <f t="shared" si="541"/>
        <v>0.58513103259496169</v>
      </c>
      <c r="J8559">
        <v>40</v>
      </c>
      <c r="K8559">
        <v>60</v>
      </c>
      <c r="L8559">
        <v>95.751047277079593</v>
      </c>
      <c r="R8559">
        <v>144.623977</v>
      </c>
      <c r="S8559" t="s">
        <v>201</v>
      </c>
      <c r="T8559" s="221">
        <v>45474.313194444447</v>
      </c>
    </row>
    <row r="8560" spans="1:20" x14ac:dyDescent="0.35">
      <c r="A8560" t="s">
        <v>115</v>
      </c>
      <c r="B8560" t="s">
        <v>0</v>
      </c>
      <c r="C8560" t="s">
        <v>97</v>
      </c>
      <c r="D8560" s="29">
        <v>45816</v>
      </c>
      <c r="E8560" s="184">
        <f t="shared" si="538"/>
        <v>0.58224999999999993</v>
      </c>
      <c r="F8560" s="184">
        <f t="shared" si="539"/>
        <v>0.37337500000000001</v>
      </c>
      <c r="G8560" s="184">
        <f t="shared" si="540"/>
        <v>0.7234206883966412</v>
      </c>
      <c r="H8560" s="184">
        <f t="shared" si="541"/>
        <v>0.58513103259496169</v>
      </c>
      <c r="J8560">
        <v>40</v>
      </c>
      <c r="K8560">
        <v>60</v>
      </c>
      <c r="L8560">
        <v>95.751047277079593</v>
      </c>
      <c r="R8560">
        <v>144.623977</v>
      </c>
      <c r="S8560" t="s">
        <v>201</v>
      </c>
      <c r="T8560" s="221">
        <v>45474.313194444447</v>
      </c>
    </row>
    <row r="8561" spans="1:20" x14ac:dyDescent="0.35">
      <c r="A8561" t="s">
        <v>115</v>
      </c>
      <c r="B8561" t="s">
        <v>0</v>
      </c>
      <c r="C8561" t="s">
        <v>97</v>
      </c>
      <c r="D8561" s="29">
        <v>45817</v>
      </c>
      <c r="E8561" s="184">
        <f t="shared" si="538"/>
        <v>0.58224999999999993</v>
      </c>
      <c r="F8561" s="184">
        <f t="shared" si="539"/>
        <v>0.37337500000000001</v>
      </c>
      <c r="G8561" s="184">
        <f t="shared" si="540"/>
        <v>0.7234206883966412</v>
      </c>
      <c r="H8561" s="184">
        <f t="shared" si="541"/>
        <v>0.58513103259496169</v>
      </c>
      <c r="J8561">
        <v>40</v>
      </c>
      <c r="K8561">
        <v>60</v>
      </c>
      <c r="L8561">
        <v>95.751047277079593</v>
      </c>
      <c r="R8561">
        <v>144.623977</v>
      </c>
      <c r="S8561" t="s">
        <v>201</v>
      </c>
      <c r="T8561" s="221">
        <v>45474.313194444447</v>
      </c>
    </row>
    <row r="8562" spans="1:20" x14ac:dyDescent="0.35">
      <c r="A8562" t="s">
        <v>115</v>
      </c>
      <c r="B8562" t="s">
        <v>0</v>
      </c>
      <c r="C8562" t="s">
        <v>97</v>
      </c>
      <c r="D8562" s="29">
        <v>45818</v>
      </c>
      <c r="E8562" s="184">
        <f t="shared" si="538"/>
        <v>0.58224999999999993</v>
      </c>
      <c r="F8562" s="184">
        <f t="shared" si="539"/>
        <v>0.37337500000000001</v>
      </c>
      <c r="G8562" s="184">
        <f t="shared" si="540"/>
        <v>0.7234206883966412</v>
      </c>
      <c r="H8562" s="184">
        <f t="shared" si="541"/>
        <v>0.58513103259496169</v>
      </c>
      <c r="J8562">
        <v>40</v>
      </c>
      <c r="K8562">
        <v>60</v>
      </c>
      <c r="L8562">
        <v>95.751047277079593</v>
      </c>
      <c r="R8562">
        <v>144.623977</v>
      </c>
      <c r="S8562" t="s">
        <v>201</v>
      </c>
      <c r="T8562" s="221">
        <v>45474.313194444447</v>
      </c>
    </row>
    <row r="8563" spans="1:20" x14ac:dyDescent="0.35">
      <c r="A8563" t="s">
        <v>115</v>
      </c>
      <c r="B8563" t="s">
        <v>0</v>
      </c>
      <c r="C8563" t="s">
        <v>97</v>
      </c>
      <c r="D8563" s="29">
        <v>45819</v>
      </c>
      <c r="E8563" s="184">
        <f t="shared" si="538"/>
        <v>0.58224999999999993</v>
      </c>
      <c r="F8563" s="184">
        <f t="shared" si="539"/>
        <v>0.37337500000000001</v>
      </c>
      <c r="G8563" s="184">
        <f t="shared" si="540"/>
        <v>0.7234206883966412</v>
      </c>
      <c r="H8563" s="184">
        <f t="shared" si="541"/>
        <v>0.58513103259496169</v>
      </c>
      <c r="J8563">
        <v>40</v>
      </c>
      <c r="K8563">
        <v>60</v>
      </c>
      <c r="L8563">
        <v>95.751047277079593</v>
      </c>
      <c r="R8563">
        <v>144.623977</v>
      </c>
      <c r="S8563" t="s">
        <v>201</v>
      </c>
      <c r="T8563" s="221">
        <v>45474.313194444447</v>
      </c>
    </row>
    <row r="8564" spans="1:20" x14ac:dyDescent="0.35">
      <c r="A8564" t="s">
        <v>115</v>
      </c>
      <c r="B8564" t="s">
        <v>0</v>
      </c>
      <c r="C8564" t="s">
        <v>97</v>
      </c>
      <c r="D8564" s="29">
        <v>45820</v>
      </c>
      <c r="E8564" s="184">
        <f t="shared" si="538"/>
        <v>0.58224999999999993</v>
      </c>
      <c r="F8564" s="184">
        <f t="shared" si="539"/>
        <v>0.37337500000000001</v>
      </c>
      <c r="G8564" s="184">
        <f t="shared" si="540"/>
        <v>0.7234206883966412</v>
      </c>
      <c r="H8564" s="184">
        <f t="shared" si="541"/>
        <v>0.58513103259496169</v>
      </c>
      <c r="J8564">
        <v>40</v>
      </c>
      <c r="K8564">
        <v>60</v>
      </c>
      <c r="L8564">
        <v>95.751047277079593</v>
      </c>
      <c r="R8564">
        <v>144.623977</v>
      </c>
      <c r="S8564" t="s">
        <v>201</v>
      </c>
      <c r="T8564" s="221">
        <v>45474.313194444447</v>
      </c>
    </row>
    <row r="8565" spans="1:20" x14ac:dyDescent="0.35">
      <c r="A8565" t="s">
        <v>115</v>
      </c>
      <c r="B8565" t="s">
        <v>0</v>
      </c>
      <c r="C8565" t="s">
        <v>97</v>
      </c>
      <c r="D8565" s="29">
        <v>45821</v>
      </c>
      <c r="E8565" s="184">
        <f t="shared" si="538"/>
        <v>0.58224999999999993</v>
      </c>
      <c r="F8565" s="184">
        <f t="shared" si="539"/>
        <v>0.37337500000000001</v>
      </c>
      <c r="G8565" s="184">
        <f t="shared" si="540"/>
        <v>0.7234206883966412</v>
      </c>
      <c r="H8565" s="184">
        <f t="shared" si="541"/>
        <v>0.58513103259496169</v>
      </c>
      <c r="J8565">
        <v>40</v>
      </c>
      <c r="K8565">
        <v>60</v>
      </c>
      <c r="L8565">
        <v>95.751047277079593</v>
      </c>
      <c r="R8565">
        <v>144.623977</v>
      </c>
      <c r="S8565" t="s">
        <v>201</v>
      </c>
      <c r="T8565" s="221">
        <v>45474.313194444447</v>
      </c>
    </row>
    <row r="8566" spans="1:20" x14ac:dyDescent="0.35">
      <c r="A8566" t="s">
        <v>115</v>
      </c>
      <c r="B8566" t="s">
        <v>0</v>
      </c>
      <c r="C8566" t="s">
        <v>97</v>
      </c>
      <c r="D8566" s="29">
        <v>45822</v>
      </c>
      <c r="E8566" s="184">
        <f t="shared" si="538"/>
        <v>0.58224999999999993</v>
      </c>
      <c r="F8566" s="184">
        <f t="shared" si="539"/>
        <v>0.37337500000000001</v>
      </c>
      <c r="G8566" s="184">
        <f t="shared" si="540"/>
        <v>0.7234206883966412</v>
      </c>
      <c r="H8566" s="184">
        <f t="shared" si="541"/>
        <v>0.58513103259496169</v>
      </c>
      <c r="J8566">
        <v>40</v>
      </c>
      <c r="K8566">
        <v>60</v>
      </c>
      <c r="L8566">
        <v>95.751047277079593</v>
      </c>
      <c r="R8566">
        <v>144.623977</v>
      </c>
      <c r="S8566" t="s">
        <v>201</v>
      </c>
      <c r="T8566" s="221">
        <v>45474.313194444447</v>
      </c>
    </row>
    <row r="8567" spans="1:20" x14ac:dyDescent="0.35">
      <c r="A8567" t="s">
        <v>115</v>
      </c>
      <c r="B8567" t="s">
        <v>0</v>
      </c>
      <c r="C8567" t="s">
        <v>97</v>
      </c>
      <c r="D8567" s="29">
        <v>45823</v>
      </c>
      <c r="E8567" s="184">
        <f t="shared" si="538"/>
        <v>0.58224999999999993</v>
      </c>
      <c r="F8567" s="184">
        <f t="shared" si="539"/>
        <v>0.37337500000000001</v>
      </c>
      <c r="G8567" s="184">
        <f t="shared" si="540"/>
        <v>0.7234206883966412</v>
      </c>
      <c r="H8567" s="184">
        <f t="shared" si="541"/>
        <v>0.58513103259496169</v>
      </c>
      <c r="J8567">
        <v>40</v>
      </c>
      <c r="K8567">
        <v>60</v>
      </c>
      <c r="L8567">
        <v>95.751047277079593</v>
      </c>
      <c r="R8567">
        <v>144.623977</v>
      </c>
      <c r="S8567" t="s">
        <v>201</v>
      </c>
      <c r="T8567" s="221">
        <v>45474.313194444447</v>
      </c>
    </row>
    <row r="8568" spans="1:20" x14ac:dyDescent="0.35">
      <c r="A8568" t="s">
        <v>115</v>
      </c>
      <c r="B8568" t="s">
        <v>0</v>
      </c>
      <c r="C8568" t="s">
        <v>97</v>
      </c>
      <c r="D8568" s="29">
        <v>45824</v>
      </c>
      <c r="E8568" s="184" t="str">
        <f t="shared" si="538"/>
        <v/>
      </c>
      <c r="F8568" s="184" t="str">
        <f t="shared" si="539"/>
        <v/>
      </c>
      <c r="G8568" s="184" t="str">
        <f t="shared" si="540"/>
        <v/>
      </c>
      <c r="H8568" s="184" t="str">
        <f t="shared" si="541"/>
        <v/>
      </c>
      <c r="J8568" t="s">
        <v>253</v>
      </c>
      <c r="K8568" t="s">
        <v>253</v>
      </c>
      <c r="L8568">
        <v>95.751047277079593</v>
      </c>
      <c r="R8568">
        <v>144.623977</v>
      </c>
      <c r="S8568" t="s">
        <v>201</v>
      </c>
      <c r="T8568" s="221">
        <v>45474.313194444447</v>
      </c>
    </row>
    <row r="8569" spans="1:20" x14ac:dyDescent="0.35">
      <c r="A8569" t="s">
        <v>115</v>
      </c>
      <c r="B8569" t="s">
        <v>0</v>
      </c>
      <c r="C8569" t="s">
        <v>97</v>
      </c>
      <c r="D8569" s="29">
        <v>45825</v>
      </c>
      <c r="E8569" s="184" t="str">
        <f t="shared" si="538"/>
        <v/>
      </c>
      <c r="F8569" s="184" t="str">
        <f t="shared" si="539"/>
        <v/>
      </c>
      <c r="G8569" s="184" t="str">
        <f t="shared" si="540"/>
        <v/>
      </c>
      <c r="H8569" s="184" t="str">
        <f t="shared" si="541"/>
        <v/>
      </c>
      <c r="J8569" t="s">
        <v>253</v>
      </c>
      <c r="K8569" t="s">
        <v>253</v>
      </c>
      <c r="L8569">
        <v>95.751047277079593</v>
      </c>
      <c r="R8569">
        <v>144.623977</v>
      </c>
      <c r="S8569" t="s">
        <v>201</v>
      </c>
      <c r="T8569" s="221">
        <v>45474.313194444447</v>
      </c>
    </row>
    <row r="8570" spans="1:20" x14ac:dyDescent="0.35">
      <c r="A8570" t="s">
        <v>115</v>
      </c>
      <c r="B8570" t="s">
        <v>0</v>
      </c>
      <c r="C8570" t="s">
        <v>97</v>
      </c>
      <c r="D8570" s="29">
        <v>45826</v>
      </c>
      <c r="E8570" s="184" t="str">
        <f t="shared" si="538"/>
        <v/>
      </c>
      <c r="F8570" s="184" t="str">
        <f t="shared" si="539"/>
        <v/>
      </c>
      <c r="G8570" s="184" t="str">
        <f t="shared" si="540"/>
        <v/>
      </c>
      <c r="H8570" s="184" t="str">
        <f t="shared" si="541"/>
        <v/>
      </c>
      <c r="J8570" t="s">
        <v>253</v>
      </c>
      <c r="K8570" t="s">
        <v>253</v>
      </c>
      <c r="L8570">
        <v>95.751047277079593</v>
      </c>
      <c r="R8570">
        <v>144.623977</v>
      </c>
      <c r="S8570" t="s">
        <v>201</v>
      </c>
      <c r="T8570" s="221">
        <v>45474.313194444447</v>
      </c>
    </row>
    <row r="8571" spans="1:20" x14ac:dyDescent="0.35">
      <c r="A8571" t="s">
        <v>115</v>
      </c>
      <c r="B8571" t="s">
        <v>0</v>
      </c>
      <c r="C8571" t="s">
        <v>97</v>
      </c>
      <c r="D8571" s="29">
        <v>45827</v>
      </c>
      <c r="E8571" s="184" t="str">
        <f t="shared" si="538"/>
        <v/>
      </c>
      <c r="F8571" s="184" t="str">
        <f t="shared" si="539"/>
        <v/>
      </c>
      <c r="G8571" s="184" t="str">
        <f t="shared" si="540"/>
        <v/>
      </c>
      <c r="H8571" s="184" t="str">
        <f t="shared" si="541"/>
        <v/>
      </c>
      <c r="J8571" t="s">
        <v>253</v>
      </c>
      <c r="K8571" t="s">
        <v>253</v>
      </c>
      <c r="L8571">
        <v>95.751047277079593</v>
      </c>
      <c r="R8571">
        <v>144.623977</v>
      </c>
      <c r="S8571" t="s">
        <v>201</v>
      </c>
      <c r="T8571" s="221">
        <v>45474.313194444447</v>
      </c>
    </row>
    <row r="8572" spans="1:20" x14ac:dyDescent="0.35">
      <c r="A8572" t="s">
        <v>115</v>
      </c>
      <c r="B8572" t="s">
        <v>0</v>
      </c>
      <c r="C8572" t="s">
        <v>97</v>
      </c>
      <c r="D8572" s="29">
        <v>45828</v>
      </c>
      <c r="E8572" s="184" t="str">
        <f t="shared" si="538"/>
        <v/>
      </c>
      <c r="F8572" s="184" t="str">
        <f t="shared" si="539"/>
        <v/>
      </c>
      <c r="G8572" s="184" t="str">
        <f t="shared" si="540"/>
        <v/>
      </c>
      <c r="H8572" s="184" t="str">
        <f t="shared" si="541"/>
        <v/>
      </c>
      <c r="J8572" t="s">
        <v>253</v>
      </c>
      <c r="K8572" t="s">
        <v>253</v>
      </c>
      <c r="L8572">
        <v>95.751047277079593</v>
      </c>
      <c r="R8572">
        <v>144.623977</v>
      </c>
      <c r="S8572" t="s">
        <v>201</v>
      </c>
      <c r="T8572" s="221">
        <v>45474.313194444447</v>
      </c>
    </row>
    <row r="8573" spans="1:20" x14ac:dyDescent="0.35">
      <c r="A8573" t="s">
        <v>115</v>
      </c>
      <c r="B8573" t="s">
        <v>0</v>
      </c>
      <c r="C8573" t="s">
        <v>97</v>
      </c>
      <c r="D8573" s="29">
        <v>45829</v>
      </c>
      <c r="E8573" s="184" t="str">
        <f t="shared" si="538"/>
        <v/>
      </c>
      <c r="F8573" s="184" t="str">
        <f t="shared" si="539"/>
        <v/>
      </c>
      <c r="G8573" s="184" t="str">
        <f t="shared" si="540"/>
        <v/>
      </c>
      <c r="H8573" s="184" t="str">
        <f t="shared" si="541"/>
        <v/>
      </c>
      <c r="J8573" t="s">
        <v>253</v>
      </c>
      <c r="K8573" t="s">
        <v>253</v>
      </c>
      <c r="L8573">
        <v>95.751047277079593</v>
      </c>
      <c r="R8573">
        <v>144.623977</v>
      </c>
      <c r="S8573" t="s">
        <v>201</v>
      </c>
      <c r="T8573" s="221">
        <v>45474.313194444447</v>
      </c>
    </row>
    <row r="8574" spans="1:20" x14ac:dyDescent="0.35">
      <c r="A8574" t="s">
        <v>115</v>
      </c>
      <c r="B8574" t="s">
        <v>0</v>
      </c>
      <c r="C8574" t="s">
        <v>97</v>
      </c>
      <c r="D8574" s="29">
        <v>45830</v>
      </c>
      <c r="E8574" s="184" t="str">
        <f t="shared" si="538"/>
        <v/>
      </c>
      <c r="F8574" s="184" t="str">
        <f t="shared" si="539"/>
        <v/>
      </c>
      <c r="G8574" s="184" t="str">
        <f t="shared" si="540"/>
        <v/>
      </c>
      <c r="H8574" s="184" t="str">
        <f t="shared" si="541"/>
        <v/>
      </c>
      <c r="J8574" t="s">
        <v>253</v>
      </c>
      <c r="K8574" t="s">
        <v>253</v>
      </c>
      <c r="L8574">
        <v>95.751047277079593</v>
      </c>
      <c r="R8574">
        <v>144.623977</v>
      </c>
      <c r="S8574" t="s">
        <v>201</v>
      </c>
      <c r="T8574" s="221">
        <v>45474.313194444447</v>
      </c>
    </row>
    <row r="8575" spans="1:20" x14ac:dyDescent="0.35">
      <c r="A8575" t="s">
        <v>115</v>
      </c>
      <c r="B8575" t="s">
        <v>0</v>
      </c>
      <c r="C8575" t="s">
        <v>97</v>
      </c>
      <c r="D8575" s="29">
        <v>45831</v>
      </c>
      <c r="E8575" s="184" t="str">
        <f t="shared" si="538"/>
        <v/>
      </c>
      <c r="F8575" s="184" t="str">
        <f t="shared" si="539"/>
        <v/>
      </c>
      <c r="G8575" s="184" t="str">
        <f t="shared" si="540"/>
        <v/>
      </c>
      <c r="H8575" s="184" t="str">
        <f t="shared" si="541"/>
        <v/>
      </c>
      <c r="J8575" t="s">
        <v>253</v>
      </c>
      <c r="K8575" t="s">
        <v>253</v>
      </c>
      <c r="L8575">
        <v>95.751047277079593</v>
      </c>
      <c r="R8575">
        <v>144.623977</v>
      </c>
      <c r="S8575" t="s">
        <v>201</v>
      </c>
      <c r="T8575" s="221">
        <v>45474.313194444447</v>
      </c>
    </row>
    <row r="8576" spans="1:20" x14ac:dyDescent="0.35">
      <c r="A8576" t="s">
        <v>115</v>
      </c>
      <c r="B8576" t="s">
        <v>0</v>
      </c>
      <c r="C8576" t="s">
        <v>97</v>
      </c>
      <c r="D8576" s="29">
        <v>45832</v>
      </c>
      <c r="E8576" s="184" t="str">
        <f t="shared" si="538"/>
        <v/>
      </c>
      <c r="F8576" s="184" t="str">
        <f t="shared" si="539"/>
        <v/>
      </c>
      <c r="G8576" s="184" t="str">
        <f t="shared" si="540"/>
        <v/>
      </c>
      <c r="H8576" s="184" t="str">
        <f t="shared" si="541"/>
        <v/>
      </c>
      <c r="J8576" t="s">
        <v>253</v>
      </c>
      <c r="K8576" t="s">
        <v>253</v>
      </c>
      <c r="L8576">
        <v>95.751047277079593</v>
      </c>
      <c r="R8576">
        <v>144.623977</v>
      </c>
      <c r="S8576" t="s">
        <v>201</v>
      </c>
      <c r="T8576" s="221">
        <v>45474.313194444447</v>
      </c>
    </row>
    <row r="8577" spans="1:20" x14ac:dyDescent="0.35">
      <c r="A8577" t="s">
        <v>115</v>
      </c>
      <c r="B8577" t="s">
        <v>0</v>
      </c>
      <c r="C8577" t="s">
        <v>97</v>
      </c>
      <c r="D8577" s="29">
        <v>45833</v>
      </c>
      <c r="E8577" s="184" t="str">
        <f t="shared" si="538"/>
        <v/>
      </c>
      <c r="F8577" s="184" t="str">
        <f t="shared" si="539"/>
        <v/>
      </c>
      <c r="G8577" s="184" t="str">
        <f t="shared" si="540"/>
        <v/>
      </c>
      <c r="H8577" s="184" t="str">
        <f t="shared" si="541"/>
        <v/>
      </c>
      <c r="J8577" t="s">
        <v>253</v>
      </c>
      <c r="K8577" t="s">
        <v>253</v>
      </c>
      <c r="L8577">
        <v>95.751047277079593</v>
      </c>
      <c r="R8577">
        <v>144.623977</v>
      </c>
      <c r="S8577" t="s">
        <v>201</v>
      </c>
      <c r="T8577" s="221">
        <v>45474.313194444447</v>
      </c>
    </row>
    <row r="8578" spans="1:20" x14ac:dyDescent="0.35">
      <c r="A8578" t="s">
        <v>115</v>
      </c>
      <c r="B8578" t="s">
        <v>0</v>
      </c>
      <c r="C8578" t="s">
        <v>97</v>
      </c>
      <c r="D8578" s="29">
        <v>45834</v>
      </c>
      <c r="E8578" s="184" t="str">
        <f t="shared" si="538"/>
        <v/>
      </c>
      <c r="F8578" s="184" t="str">
        <f t="shared" si="539"/>
        <v/>
      </c>
      <c r="G8578" s="184" t="str">
        <f t="shared" si="540"/>
        <v/>
      </c>
      <c r="H8578" s="184" t="str">
        <f t="shared" si="541"/>
        <v/>
      </c>
      <c r="J8578" t="s">
        <v>253</v>
      </c>
      <c r="K8578" t="s">
        <v>253</v>
      </c>
      <c r="L8578">
        <v>95.751047277079593</v>
      </c>
      <c r="R8578">
        <v>144.623977</v>
      </c>
      <c r="S8578" t="s">
        <v>201</v>
      </c>
      <c r="T8578" s="221">
        <v>45474.313194444447</v>
      </c>
    </row>
    <row r="8579" spans="1:20" x14ac:dyDescent="0.35">
      <c r="A8579" t="s">
        <v>115</v>
      </c>
      <c r="B8579" t="s">
        <v>0</v>
      </c>
      <c r="C8579" t="s">
        <v>97</v>
      </c>
      <c r="D8579" s="29">
        <v>45835</v>
      </c>
      <c r="E8579" s="184" t="str">
        <f t="shared" si="538"/>
        <v/>
      </c>
      <c r="F8579" s="184" t="str">
        <f t="shared" si="539"/>
        <v/>
      </c>
      <c r="G8579" s="184" t="str">
        <f t="shared" si="540"/>
        <v/>
      </c>
      <c r="H8579" s="184" t="str">
        <f t="shared" si="541"/>
        <v/>
      </c>
      <c r="J8579" t="s">
        <v>253</v>
      </c>
      <c r="K8579" t="s">
        <v>253</v>
      </c>
      <c r="L8579">
        <v>95.751047277079593</v>
      </c>
      <c r="R8579">
        <v>144.623977</v>
      </c>
      <c r="S8579" t="s">
        <v>201</v>
      </c>
      <c r="T8579" s="221">
        <v>45474.313194444447</v>
      </c>
    </row>
    <row r="8580" spans="1:20" x14ac:dyDescent="0.35">
      <c r="A8580" t="s">
        <v>115</v>
      </c>
      <c r="B8580" t="s">
        <v>0</v>
      </c>
      <c r="C8580" t="s">
        <v>97</v>
      </c>
      <c r="D8580" s="29">
        <v>45836</v>
      </c>
      <c r="E8580" s="184" t="str">
        <f t="shared" si="538"/>
        <v/>
      </c>
      <c r="F8580" s="184" t="str">
        <f t="shared" si="539"/>
        <v/>
      </c>
      <c r="G8580" s="184" t="str">
        <f t="shared" si="540"/>
        <v/>
      </c>
      <c r="H8580" s="184" t="str">
        <f t="shared" si="541"/>
        <v/>
      </c>
      <c r="J8580" t="s">
        <v>253</v>
      </c>
      <c r="K8580" t="s">
        <v>253</v>
      </c>
      <c r="L8580">
        <v>95.751047277079593</v>
      </c>
      <c r="R8580">
        <v>144.623977</v>
      </c>
      <c r="S8580" t="s">
        <v>201</v>
      </c>
      <c r="T8580" s="221">
        <v>45474.313194444447</v>
      </c>
    </row>
    <row r="8581" spans="1:20" x14ac:dyDescent="0.35">
      <c r="A8581" t="s">
        <v>115</v>
      </c>
      <c r="B8581" t="s">
        <v>0</v>
      </c>
      <c r="C8581" t="s">
        <v>97</v>
      </c>
      <c r="D8581" s="29">
        <v>45837</v>
      </c>
      <c r="E8581" s="184" t="str">
        <f t="shared" si="538"/>
        <v/>
      </c>
      <c r="F8581" s="184" t="str">
        <f t="shared" si="539"/>
        <v/>
      </c>
      <c r="G8581" s="184" t="str">
        <f t="shared" si="540"/>
        <v/>
      </c>
      <c r="H8581" s="184" t="str">
        <f t="shared" si="541"/>
        <v/>
      </c>
      <c r="J8581" t="s">
        <v>253</v>
      </c>
      <c r="K8581" t="s">
        <v>253</v>
      </c>
      <c r="L8581">
        <v>95.751047277079593</v>
      </c>
      <c r="R8581">
        <v>144.623977</v>
      </c>
      <c r="S8581" t="s">
        <v>201</v>
      </c>
      <c r="T8581" s="221">
        <v>45474.313194444447</v>
      </c>
    </row>
    <row r="8582" spans="1:20" x14ac:dyDescent="0.35">
      <c r="A8582" t="s">
        <v>115</v>
      </c>
      <c r="B8582" t="s">
        <v>0</v>
      </c>
      <c r="C8582" t="s">
        <v>97</v>
      </c>
      <c r="D8582" s="29">
        <v>45838</v>
      </c>
      <c r="E8582" s="184" t="str">
        <f t="shared" si="538"/>
        <v/>
      </c>
      <c r="F8582" s="184" t="str">
        <f t="shared" si="539"/>
        <v/>
      </c>
      <c r="G8582" s="184" t="str">
        <f t="shared" si="540"/>
        <v/>
      </c>
      <c r="H8582" s="184" t="str">
        <f t="shared" si="541"/>
        <v/>
      </c>
      <c r="J8582" t="s">
        <v>253</v>
      </c>
      <c r="K8582" t="s">
        <v>253</v>
      </c>
      <c r="L8582">
        <v>95.751047277079593</v>
      </c>
      <c r="R8582">
        <v>144.623977</v>
      </c>
      <c r="S8582" t="s">
        <v>201</v>
      </c>
      <c r="T8582" s="221">
        <v>45474.313194444447</v>
      </c>
    </row>
    <row r="8583" spans="1:20" x14ac:dyDescent="0.35">
      <c r="A8583" t="s">
        <v>115</v>
      </c>
      <c r="B8583" t="s">
        <v>0</v>
      </c>
      <c r="C8583" t="s">
        <v>97</v>
      </c>
      <c r="D8583" s="29">
        <v>45839</v>
      </c>
      <c r="E8583" s="184" t="str">
        <f t="shared" si="538"/>
        <v/>
      </c>
      <c r="F8583" s="184" t="str">
        <f t="shared" si="539"/>
        <v/>
      </c>
      <c r="G8583" s="184" t="str">
        <f t="shared" si="540"/>
        <v/>
      </c>
      <c r="H8583" s="184" t="str">
        <f t="shared" si="541"/>
        <v/>
      </c>
      <c r="J8583" t="s">
        <v>253</v>
      </c>
      <c r="K8583" t="s">
        <v>253</v>
      </c>
      <c r="L8583">
        <v>95.751047277079593</v>
      </c>
      <c r="R8583">
        <v>144.623977</v>
      </c>
      <c r="S8583" t="s">
        <v>201</v>
      </c>
      <c r="T8583" s="221">
        <v>45505.313194444447</v>
      </c>
    </row>
    <row r="8584" spans="1:20" x14ac:dyDescent="0.35">
      <c r="A8584" t="s">
        <v>115</v>
      </c>
      <c r="B8584" t="s">
        <v>0</v>
      </c>
      <c r="C8584" t="s">
        <v>97</v>
      </c>
      <c r="D8584" s="29">
        <v>45840</v>
      </c>
      <c r="E8584" s="184" t="str">
        <f t="shared" ref="E8584:E8647" si="542">IF(J8584="","",IF(L8584=0,0,IF(1-(J8584/L8584)&lt;0,"",1-(J8584/L8584))))</f>
        <v/>
      </c>
      <c r="F8584" s="184" t="str">
        <f t="shared" ref="F8584:F8647" si="543">IF(K8584="","",IF(L8584=0,0,IF(1-(K8584/L8584)&lt;0,"",1-(K8584/L8584))))</f>
        <v/>
      </c>
      <c r="G8584" s="184" t="str">
        <f t="shared" ref="G8584:G8647" si="544">IF(J8584="","",IF(1-(J8584/R8584)&lt;0,"",1-(J8584/R8584)))</f>
        <v/>
      </c>
      <c r="H8584" s="184" t="str">
        <f t="shared" ref="H8584:H8647" si="545">IF(K8584="","",IF(1-(K8584/R8584)&lt;0,"",1-(K8584/R8584)))</f>
        <v/>
      </c>
      <c r="J8584" t="s">
        <v>253</v>
      </c>
      <c r="K8584" t="s">
        <v>253</v>
      </c>
      <c r="L8584">
        <v>95.751047277079593</v>
      </c>
      <c r="R8584">
        <v>144.623977</v>
      </c>
      <c r="S8584" t="s">
        <v>201</v>
      </c>
      <c r="T8584" s="221">
        <v>45505.313194444447</v>
      </c>
    </row>
    <row r="8585" spans="1:20" x14ac:dyDescent="0.35">
      <c r="A8585" t="s">
        <v>115</v>
      </c>
      <c r="B8585" t="s">
        <v>0</v>
      </c>
      <c r="C8585" t="s">
        <v>97</v>
      </c>
      <c r="D8585" s="29">
        <v>45841</v>
      </c>
      <c r="E8585" s="184" t="str">
        <f t="shared" si="542"/>
        <v/>
      </c>
      <c r="F8585" s="184" t="str">
        <f t="shared" si="543"/>
        <v/>
      </c>
      <c r="G8585" s="184" t="str">
        <f t="shared" si="544"/>
        <v/>
      </c>
      <c r="H8585" s="184" t="str">
        <f t="shared" si="545"/>
        <v/>
      </c>
      <c r="J8585" t="s">
        <v>253</v>
      </c>
      <c r="K8585" t="s">
        <v>253</v>
      </c>
      <c r="L8585">
        <v>95.751047277079593</v>
      </c>
      <c r="R8585">
        <v>144.623977</v>
      </c>
      <c r="S8585" t="s">
        <v>201</v>
      </c>
      <c r="T8585" s="221">
        <v>45505.313194444447</v>
      </c>
    </row>
    <row r="8586" spans="1:20" x14ac:dyDescent="0.35">
      <c r="A8586" t="s">
        <v>115</v>
      </c>
      <c r="B8586" t="s">
        <v>0</v>
      </c>
      <c r="C8586" t="s">
        <v>97</v>
      </c>
      <c r="D8586" s="29">
        <v>45842</v>
      </c>
      <c r="E8586" s="184" t="str">
        <f t="shared" si="542"/>
        <v/>
      </c>
      <c r="F8586" s="184" t="str">
        <f t="shared" si="543"/>
        <v/>
      </c>
      <c r="G8586" s="184" t="str">
        <f t="shared" si="544"/>
        <v/>
      </c>
      <c r="H8586" s="184" t="str">
        <f t="shared" si="545"/>
        <v/>
      </c>
      <c r="J8586" t="s">
        <v>253</v>
      </c>
      <c r="K8586" t="s">
        <v>253</v>
      </c>
      <c r="L8586">
        <v>95.751047277079593</v>
      </c>
      <c r="R8586">
        <v>144.623977</v>
      </c>
      <c r="S8586" t="s">
        <v>201</v>
      </c>
      <c r="T8586" s="221">
        <v>45505.3125</v>
      </c>
    </row>
    <row r="8587" spans="1:20" x14ac:dyDescent="0.35">
      <c r="A8587" t="s">
        <v>115</v>
      </c>
      <c r="B8587" t="s">
        <v>0</v>
      </c>
      <c r="C8587" t="s">
        <v>97</v>
      </c>
      <c r="D8587" s="29">
        <v>45843</v>
      </c>
      <c r="E8587" s="184" t="str">
        <f t="shared" si="542"/>
        <v/>
      </c>
      <c r="F8587" s="184" t="str">
        <f t="shared" si="543"/>
        <v/>
      </c>
      <c r="G8587" s="184" t="str">
        <f t="shared" si="544"/>
        <v/>
      </c>
      <c r="H8587" s="184" t="str">
        <f t="shared" si="545"/>
        <v/>
      </c>
      <c r="J8587" t="s">
        <v>253</v>
      </c>
      <c r="K8587" t="s">
        <v>253</v>
      </c>
      <c r="L8587">
        <v>95.751047277079593</v>
      </c>
      <c r="R8587">
        <v>144.623977</v>
      </c>
      <c r="S8587" t="s">
        <v>201</v>
      </c>
      <c r="T8587" s="221">
        <v>45505.3125</v>
      </c>
    </row>
    <row r="8588" spans="1:20" x14ac:dyDescent="0.35">
      <c r="A8588" t="s">
        <v>115</v>
      </c>
      <c r="B8588" t="s">
        <v>0</v>
      </c>
      <c r="C8588" t="s">
        <v>97</v>
      </c>
      <c r="D8588" s="29">
        <v>45844</v>
      </c>
      <c r="E8588" s="184" t="str">
        <f t="shared" si="542"/>
        <v/>
      </c>
      <c r="F8588" s="184" t="str">
        <f t="shared" si="543"/>
        <v/>
      </c>
      <c r="G8588" s="184" t="str">
        <f t="shared" si="544"/>
        <v/>
      </c>
      <c r="H8588" s="184" t="str">
        <f t="shared" si="545"/>
        <v/>
      </c>
      <c r="J8588" t="s">
        <v>253</v>
      </c>
      <c r="K8588" t="s">
        <v>253</v>
      </c>
      <c r="L8588">
        <v>95.751047277079593</v>
      </c>
      <c r="R8588">
        <v>144.623977</v>
      </c>
      <c r="S8588" t="s">
        <v>201</v>
      </c>
      <c r="T8588" s="221">
        <v>45505.313194444447</v>
      </c>
    </row>
    <row r="8589" spans="1:20" x14ac:dyDescent="0.35">
      <c r="A8589" t="s">
        <v>115</v>
      </c>
      <c r="B8589" t="s">
        <v>0</v>
      </c>
      <c r="C8589" t="s">
        <v>97</v>
      </c>
      <c r="D8589" s="29">
        <v>45845</v>
      </c>
      <c r="E8589" s="184" t="str">
        <f t="shared" si="542"/>
        <v/>
      </c>
      <c r="F8589" s="184" t="str">
        <f t="shared" si="543"/>
        <v/>
      </c>
      <c r="G8589" s="184" t="str">
        <f t="shared" si="544"/>
        <v/>
      </c>
      <c r="H8589" s="184" t="str">
        <f t="shared" si="545"/>
        <v/>
      </c>
      <c r="J8589" t="s">
        <v>253</v>
      </c>
      <c r="K8589" t="s">
        <v>253</v>
      </c>
      <c r="L8589">
        <v>95.751047277079593</v>
      </c>
      <c r="R8589">
        <v>144.623977</v>
      </c>
      <c r="S8589" t="s">
        <v>201</v>
      </c>
      <c r="T8589" s="221">
        <v>45505.313194444447</v>
      </c>
    </row>
    <row r="8590" spans="1:20" x14ac:dyDescent="0.35">
      <c r="A8590" t="s">
        <v>115</v>
      </c>
      <c r="B8590" t="s">
        <v>0</v>
      </c>
      <c r="C8590" t="s">
        <v>97</v>
      </c>
      <c r="D8590" s="29">
        <v>45846</v>
      </c>
      <c r="E8590" s="184" t="str">
        <f t="shared" si="542"/>
        <v/>
      </c>
      <c r="F8590" s="184" t="str">
        <f t="shared" si="543"/>
        <v/>
      </c>
      <c r="G8590" s="184" t="str">
        <f t="shared" si="544"/>
        <v/>
      </c>
      <c r="H8590" s="184" t="str">
        <f t="shared" si="545"/>
        <v/>
      </c>
      <c r="J8590" t="s">
        <v>253</v>
      </c>
      <c r="K8590" t="s">
        <v>253</v>
      </c>
      <c r="L8590">
        <v>95.751047277079593</v>
      </c>
      <c r="R8590">
        <v>144.623977</v>
      </c>
      <c r="S8590" t="s">
        <v>201</v>
      </c>
      <c r="T8590" s="221">
        <v>45505.313194444447</v>
      </c>
    </row>
    <row r="8591" spans="1:20" x14ac:dyDescent="0.35">
      <c r="A8591" t="s">
        <v>115</v>
      </c>
      <c r="B8591" t="s">
        <v>0</v>
      </c>
      <c r="C8591" t="s">
        <v>97</v>
      </c>
      <c r="D8591" s="29">
        <v>45847</v>
      </c>
      <c r="E8591" s="184" t="str">
        <f t="shared" si="542"/>
        <v/>
      </c>
      <c r="F8591" s="184" t="str">
        <f t="shared" si="543"/>
        <v/>
      </c>
      <c r="G8591" s="184" t="str">
        <f t="shared" si="544"/>
        <v/>
      </c>
      <c r="H8591" s="184" t="str">
        <f t="shared" si="545"/>
        <v/>
      </c>
      <c r="J8591" t="s">
        <v>253</v>
      </c>
      <c r="K8591" t="s">
        <v>253</v>
      </c>
      <c r="L8591">
        <v>95.751047277079593</v>
      </c>
      <c r="R8591">
        <v>144.623977</v>
      </c>
      <c r="S8591" t="s">
        <v>201</v>
      </c>
      <c r="T8591" s="221">
        <v>45505.313194444447</v>
      </c>
    </row>
    <row r="8592" spans="1:20" x14ac:dyDescent="0.35">
      <c r="A8592" t="s">
        <v>115</v>
      </c>
      <c r="B8592" t="s">
        <v>0</v>
      </c>
      <c r="C8592" t="s">
        <v>97</v>
      </c>
      <c r="D8592" s="29">
        <v>45848</v>
      </c>
      <c r="E8592" s="184" t="str">
        <f t="shared" si="542"/>
        <v/>
      </c>
      <c r="F8592" s="184" t="str">
        <f t="shared" si="543"/>
        <v/>
      </c>
      <c r="G8592" s="184" t="str">
        <f t="shared" si="544"/>
        <v/>
      </c>
      <c r="H8592" s="184" t="str">
        <f t="shared" si="545"/>
        <v/>
      </c>
      <c r="J8592" t="s">
        <v>253</v>
      </c>
      <c r="K8592" t="s">
        <v>253</v>
      </c>
      <c r="L8592">
        <v>95.751047277079593</v>
      </c>
      <c r="R8592">
        <v>144.623977</v>
      </c>
      <c r="S8592" t="s">
        <v>201</v>
      </c>
      <c r="T8592" s="221">
        <v>45505.313194444447</v>
      </c>
    </row>
    <row r="8593" spans="1:20" x14ac:dyDescent="0.35">
      <c r="A8593" t="s">
        <v>115</v>
      </c>
      <c r="B8593" t="s">
        <v>0</v>
      </c>
      <c r="C8593" t="s">
        <v>97</v>
      </c>
      <c r="D8593" s="29">
        <v>45849</v>
      </c>
      <c r="E8593" s="184" t="str">
        <f t="shared" si="542"/>
        <v/>
      </c>
      <c r="F8593" s="184" t="str">
        <f t="shared" si="543"/>
        <v/>
      </c>
      <c r="G8593" s="184" t="str">
        <f t="shared" si="544"/>
        <v/>
      </c>
      <c r="H8593" s="184" t="str">
        <f t="shared" si="545"/>
        <v/>
      </c>
      <c r="J8593" t="s">
        <v>253</v>
      </c>
      <c r="K8593" t="s">
        <v>253</v>
      </c>
      <c r="L8593">
        <v>95.751047277079593</v>
      </c>
      <c r="R8593">
        <v>144.623977</v>
      </c>
      <c r="S8593" t="s">
        <v>201</v>
      </c>
      <c r="T8593" s="221">
        <v>45505.313194444447</v>
      </c>
    </row>
    <row r="8594" spans="1:20" x14ac:dyDescent="0.35">
      <c r="A8594" t="s">
        <v>115</v>
      </c>
      <c r="B8594" t="s">
        <v>0</v>
      </c>
      <c r="C8594" t="s">
        <v>97</v>
      </c>
      <c r="D8594" s="29">
        <v>45850</v>
      </c>
      <c r="E8594" s="184" t="str">
        <f t="shared" si="542"/>
        <v/>
      </c>
      <c r="F8594" s="184" t="str">
        <f t="shared" si="543"/>
        <v/>
      </c>
      <c r="G8594" s="184" t="str">
        <f t="shared" si="544"/>
        <v/>
      </c>
      <c r="H8594" s="184" t="str">
        <f t="shared" si="545"/>
        <v/>
      </c>
      <c r="J8594" t="s">
        <v>253</v>
      </c>
      <c r="K8594" t="s">
        <v>253</v>
      </c>
      <c r="L8594">
        <v>95.751047277079593</v>
      </c>
      <c r="R8594">
        <v>144.623977</v>
      </c>
      <c r="S8594" t="s">
        <v>201</v>
      </c>
      <c r="T8594" s="221">
        <v>45505.313194444447</v>
      </c>
    </row>
    <row r="8595" spans="1:20" x14ac:dyDescent="0.35">
      <c r="A8595" t="s">
        <v>115</v>
      </c>
      <c r="B8595" t="s">
        <v>0</v>
      </c>
      <c r="C8595" t="s">
        <v>97</v>
      </c>
      <c r="D8595" s="29">
        <v>45851</v>
      </c>
      <c r="E8595" s="184" t="str">
        <f t="shared" si="542"/>
        <v/>
      </c>
      <c r="F8595" s="184" t="str">
        <f t="shared" si="543"/>
        <v/>
      </c>
      <c r="G8595" s="184" t="str">
        <f t="shared" si="544"/>
        <v/>
      </c>
      <c r="H8595" s="184" t="str">
        <f t="shared" si="545"/>
        <v/>
      </c>
      <c r="J8595" t="s">
        <v>253</v>
      </c>
      <c r="K8595" t="s">
        <v>253</v>
      </c>
      <c r="L8595">
        <v>95.751047277079593</v>
      </c>
      <c r="R8595">
        <v>144.623977</v>
      </c>
      <c r="S8595" t="s">
        <v>201</v>
      </c>
      <c r="T8595" s="221">
        <v>45505.313194444447</v>
      </c>
    </row>
    <row r="8596" spans="1:20" x14ac:dyDescent="0.35">
      <c r="A8596" t="s">
        <v>115</v>
      </c>
      <c r="B8596" t="s">
        <v>0</v>
      </c>
      <c r="C8596" t="s">
        <v>97</v>
      </c>
      <c r="D8596" s="29">
        <v>45852</v>
      </c>
      <c r="E8596" s="184" t="str">
        <f t="shared" si="542"/>
        <v/>
      </c>
      <c r="F8596" s="184" t="str">
        <f t="shared" si="543"/>
        <v/>
      </c>
      <c r="G8596" s="184" t="str">
        <f t="shared" si="544"/>
        <v/>
      </c>
      <c r="H8596" s="184" t="str">
        <f t="shared" si="545"/>
        <v/>
      </c>
      <c r="J8596" t="s">
        <v>253</v>
      </c>
      <c r="K8596" t="s">
        <v>253</v>
      </c>
      <c r="L8596">
        <v>95.751047277079593</v>
      </c>
      <c r="R8596">
        <v>144.623977</v>
      </c>
      <c r="S8596" t="s">
        <v>201</v>
      </c>
      <c r="T8596" s="221">
        <v>45505.313194444447</v>
      </c>
    </row>
    <row r="8597" spans="1:20" x14ac:dyDescent="0.35">
      <c r="A8597" t="s">
        <v>115</v>
      </c>
      <c r="B8597" t="s">
        <v>0</v>
      </c>
      <c r="C8597" t="s">
        <v>97</v>
      </c>
      <c r="D8597" s="29">
        <v>45853</v>
      </c>
      <c r="E8597" s="184" t="str">
        <f t="shared" si="542"/>
        <v/>
      </c>
      <c r="F8597" s="184" t="str">
        <f t="shared" si="543"/>
        <v/>
      </c>
      <c r="G8597" s="184" t="str">
        <f t="shared" si="544"/>
        <v/>
      </c>
      <c r="H8597" s="184" t="str">
        <f t="shared" si="545"/>
        <v/>
      </c>
      <c r="J8597" t="s">
        <v>253</v>
      </c>
      <c r="K8597" t="s">
        <v>253</v>
      </c>
      <c r="L8597">
        <v>95.751047277079593</v>
      </c>
      <c r="R8597">
        <v>144.623977</v>
      </c>
      <c r="S8597" t="s">
        <v>201</v>
      </c>
      <c r="T8597" s="221">
        <v>45505.313194444447</v>
      </c>
    </row>
    <row r="8598" spans="1:20" x14ac:dyDescent="0.35">
      <c r="A8598" t="s">
        <v>115</v>
      </c>
      <c r="B8598" t="s">
        <v>0</v>
      </c>
      <c r="C8598" t="s">
        <v>97</v>
      </c>
      <c r="D8598" s="29">
        <v>45854</v>
      </c>
      <c r="E8598" s="184" t="str">
        <f t="shared" si="542"/>
        <v/>
      </c>
      <c r="F8598" s="184" t="str">
        <f t="shared" si="543"/>
        <v/>
      </c>
      <c r="G8598" s="184" t="str">
        <f t="shared" si="544"/>
        <v/>
      </c>
      <c r="H8598" s="184" t="str">
        <f t="shared" si="545"/>
        <v/>
      </c>
      <c r="J8598" t="s">
        <v>253</v>
      </c>
      <c r="K8598" t="s">
        <v>253</v>
      </c>
      <c r="L8598">
        <v>95.751047277079593</v>
      </c>
      <c r="R8598">
        <v>144.623977</v>
      </c>
      <c r="S8598" t="s">
        <v>201</v>
      </c>
      <c r="T8598" s="221">
        <v>45505.313194444447</v>
      </c>
    </row>
    <row r="8599" spans="1:20" x14ac:dyDescent="0.35">
      <c r="A8599" t="s">
        <v>115</v>
      </c>
      <c r="B8599" t="s">
        <v>0</v>
      </c>
      <c r="C8599" t="s">
        <v>97</v>
      </c>
      <c r="D8599" s="29">
        <v>45855</v>
      </c>
      <c r="E8599" s="184" t="str">
        <f t="shared" si="542"/>
        <v/>
      </c>
      <c r="F8599" s="184" t="str">
        <f t="shared" si="543"/>
        <v/>
      </c>
      <c r="G8599" s="184" t="str">
        <f t="shared" si="544"/>
        <v/>
      </c>
      <c r="H8599" s="184" t="str">
        <f t="shared" si="545"/>
        <v/>
      </c>
      <c r="J8599" t="s">
        <v>253</v>
      </c>
      <c r="K8599" t="s">
        <v>253</v>
      </c>
      <c r="L8599">
        <v>95.751047277079593</v>
      </c>
      <c r="R8599">
        <v>144.623977</v>
      </c>
      <c r="S8599" t="s">
        <v>201</v>
      </c>
      <c r="T8599" s="221">
        <v>45505.313194444447</v>
      </c>
    </row>
    <row r="8600" spans="1:20" x14ac:dyDescent="0.35">
      <c r="A8600" t="s">
        <v>115</v>
      </c>
      <c r="B8600" t="s">
        <v>0</v>
      </c>
      <c r="C8600" t="s">
        <v>97</v>
      </c>
      <c r="D8600" s="29">
        <v>45856</v>
      </c>
      <c r="E8600" s="184" t="str">
        <f t="shared" si="542"/>
        <v/>
      </c>
      <c r="F8600" s="184" t="str">
        <f t="shared" si="543"/>
        <v/>
      </c>
      <c r="G8600" s="184" t="str">
        <f t="shared" si="544"/>
        <v/>
      </c>
      <c r="H8600" s="184" t="str">
        <f t="shared" si="545"/>
        <v/>
      </c>
      <c r="J8600" t="s">
        <v>253</v>
      </c>
      <c r="K8600" t="s">
        <v>253</v>
      </c>
      <c r="L8600">
        <v>95.751047277079593</v>
      </c>
      <c r="R8600">
        <v>144.623977</v>
      </c>
      <c r="S8600" t="s">
        <v>201</v>
      </c>
      <c r="T8600" s="221">
        <v>45505.313194444447</v>
      </c>
    </row>
    <row r="8601" spans="1:20" x14ac:dyDescent="0.35">
      <c r="A8601" t="s">
        <v>115</v>
      </c>
      <c r="B8601" t="s">
        <v>0</v>
      </c>
      <c r="C8601" t="s">
        <v>97</v>
      </c>
      <c r="D8601" s="29">
        <v>45857</v>
      </c>
      <c r="E8601" s="184" t="str">
        <f t="shared" si="542"/>
        <v/>
      </c>
      <c r="F8601" s="184" t="str">
        <f t="shared" si="543"/>
        <v/>
      </c>
      <c r="G8601" s="184" t="str">
        <f t="shared" si="544"/>
        <v/>
      </c>
      <c r="H8601" s="184" t="str">
        <f t="shared" si="545"/>
        <v/>
      </c>
      <c r="J8601" t="s">
        <v>253</v>
      </c>
      <c r="K8601" t="s">
        <v>253</v>
      </c>
      <c r="L8601">
        <v>95.751047277079593</v>
      </c>
      <c r="R8601">
        <v>144.623977</v>
      </c>
      <c r="S8601" t="s">
        <v>201</v>
      </c>
      <c r="T8601" s="221">
        <v>45505.313194444447</v>
      </c>
    </row>
    <row r="8602" spans="1:20" x14ac:dyDescent="0.35">
      <c r="A8602" t="s">
        <v>115</v>
      </c>
      <c r="B8602" t="s">
        <v>0</v>
      </c>
      <c r="C8602" t="s">
        <v>97</v>
      </c>
      <c r="D8602" s="29">
        <v>45858</v>
      </c>
      <c r="E8602" s="184" t="str">
        <f t="shared" si="542"/>
        <v/>
      </c>
      <c r="F8602" s="184" t="str">
        <f t="shared" si="543"/>
        <v/>
      </c>
      <c r="G8602" s="184" t="str">
        <f t="shared" si="544"/>
        <v/>
      </c>
      <c r="H8602" s="184" t="str">
        <f t="shared" si="545"/>
        <v/>
      </c>
      <c r="J8602" t="s">
        <v>253</v>
      </c>
      <c r="K8602" t="s">
        <v>253</v>
      </c>
      <c r="L8602">
        <v>95.751047277079593</v>
      </c>
      <c r="R8602">
        <v>144.623977</v>
      </c>
      <c r="S8602" t="s">
        <v>201</v>
      </c>
      <c r="T8602" s="221">
        <v>45505.313194444447</v>
      </c>
    </row>
    <row r="8603" spans="1:20" x14ac:dyDescent="0.35">
      <c r="A8603" t="s">
        <v>115</v>
      </c>
      <c r="B8603" t="s">
        <v>0</v>
      </c>
      <c r="C8603" t="s">
        <v>97</v>
      </c>
      <c r="D8603" s="29">
        <v>45859</v>
      </c>
      <c r="E8603" s="184" t="str">
        <f t="shared" si="542"/>
        <v/>
      </c>
      <c r="F8603" s="184" t="str">
        <f t="shared" si="543"/>
        <v/>
      </c>
      <c r="G8603" s="184" t="str">
        <f t="shared" si="544"/>
        <v/>
      </c>
      <c r="H8603" s="184" t="str">
        <f t="shared" si="545"/>
        <v/>
      </c>
      <c r="J8603" t="s">
        <v>253</v>
      </c>
      <c r="K8603" t="s">
        <v>253</v>
      </c>
      <c r="L8603">
        <v>95.751047277079593</v>
      </c>
      <c r="R8603">
        <v>144.623977</v>
      </c>
      <c r="S8603" t="s">
        <v>201</v>
      </c>
      <c r="T8603" s="221">
        <v>45505.313194444447</v>
      </c>
    </row>
    <row r="8604" spans="1:20" x14ac:dyDescent="0.35">
      <c r="A8604" t="s">
        <v>115</v>
      </c>
      <c r="B8604" t="s">
        <v>0</v>
      </c>
      <c r="C8604" t="s">
        <v>97</v>
      </c>
      <c r="D8604" s="29">
        <v>45860</v>
      </c>
      <c r="E8604" s="184" t="str">
        <f t="shared" si="542"/>
        <v/>
      </c>
      <c r="F8604" s="184" t="str">
        <f t="shared" si="543"/>
        <v/>
      </c>
      <c r="G8604" s="184" t="str">
        <f t="shared" si="544"/>
        <v/>
      </c>
      <c r="H8604" s="184" t="str">
        <f t="shared" si="545"/>
        <v/>
      </c>
      <c r="J8604" t="s">
        <v>253</v>
      </c>
      <c r="K8604" t="s">
        <v>253</v>
      </c>
      <c r="L8604">
        <v>95.751047277079593</v>
      </c>
      <c r="R8604">
        <v>144.623977</v>
      </c>
      <c r="S8604" t="s">
        <v>201</v>
      </c>
      <c r="T8604" s="221">
        <v>45505.313194444447</v>
      </c>
    </row>
    <row r="8605" spans="1:20" x14ac:dyDescent="0.35">
      <c r="A8605" t="s">
        <v>115</v>
      </c>
      <c r="B8605" t="s">
        <v>0</v>
      </c>
      <c r="C8605" t="s">
        <v>97</v>
      </c>
      <c r="D8605" s="29">
        <v>45861</v>
      </c>
      <c r="E8605" s="184" t="str">
        <f t="shared" si="542"/>
        <v/>
      </c>
      <c r="F8605" s="184" t="str">
        <f t="shared" si="543"/>
        <v/>
      </c>
      <c r="G8605" s="184" t="str">
        <f t="shared" si="544"/>
        <v/>
      </c>
      <c r="H8605" s="184" t="str">
        <f t="shared" si="545"/>
        <v/>
      </c>
      <c r="J8605" t="s">
        <v>253</v>
      </c>
      <c r="K8605" t="s">
        <v>253</v>
      </c>
      <c r="L8605">
        <v>95.751047277079593</v>
      </c>
      <c r="R8605">
        <v>144.623977</v>
      </c>
      <c r="S8605" t="s">
        <v>201</v>
      </c>
      <c r="T8605" s="221">
        <v>45505.313194444447</v>
      </c>
    </row>
    <row r="8606" spans="1:20" x14ac:dyDescent="0.35">
      <c r="A8606" t="s">
        <v>115</v>
      </c>
      <c r="B8606" t="s">
        <v>0</v>
      </c>
      <c r="C8606" t="s">
        <v>97</v>
      </c>
      <c r="D8606" s="29">
        <v>45862</v>
      </c>
      <c r="E8606" s="184" t="str">
        <f t="shared" si="542"/>
        <v/>
      </c>
      <c r="F8606" s="184" t="str">
        <f t="shared" si="543"/>
        <v/>
      </c>
      <c r="G8606" s="184" t="str">
        <f t="shared" si="544"/>
        <v/>
      </c>
      <c r="H8606" s="184" t="str">
        <f t="shared" si="545"/>
        <v/>
      </c>
      <c r="J8606" t="s">
        <v>253</v>
      </c>
      <c r="K8606" t="s">
        <v>253</v>
      </c>
      <c r="L8606">
        <v>95.751047277079593</v>
      </c>
      <c r="R8606">
        <v>144.623977</v>
      </c>
      <c r="S8606" t="s">
        <v>201</v>
      </c>
      <c r="T8606" s="221">
        <v>45505.313194444447</v>
      </c>
    </row>
    <row r="8607" spans="1:20" x14ac:dyDescent="0.35">
      <c r="A8607" t="s">
        <v>115</v>
      </c>
      <c r="B8607" t="s">
        <v>0</v>
      </c>
      <c r="C8607" t="s">
        <v>97</v>
      </c>
      <c r="D8607" s="29">
        <v>45863</v>
      </c>
      <c r="E8607" s="184" t="str">
        <f t="shared" si="542"/>
        <v/>
      </c>
      <c r="F8607" s="184" t="str">
        <f t="shared" si="543"/>
        <v/>
      </c>
      <c r="G8607" s="184" t="str">
        <f t="shared" si="544"/>
        <v/>
      </c>
      <c r="H8607" s="184" t="str">
        <f t="shared" si="545"/>
        <v/>
      </c>
      <c r="J8607" t="s">
        <v>253</v>
      </c>
      <c r="K8607" t="s">
        <v>253</v>
      </c>
      <c r="L8607">
        <v>95.751047277079593</v>
      </c>
      <c r="R8607">
        <v>144.623977</v>
      </c>
      <c r="S8607" t="s">
        <v>201</v>
      </c>
      <c r="T8607" s="221">
        <v>45505.313194444447</v>
      </c>
    </row>
    <row r="8608" spans="1:20" x14ac:dyDescent="0.35">
      <c r="A8608" t="s">
        <v>115</v>
      </c>
      <c r="B8608" t="s">
        <v>0</v>
      </c>
      <c r="C8608" t="s">
        <v>97</v>
      </c>
      <c r="D8608" s="29">
        <v>45864</v>
      </c>
      <c r="E8608" s="184" t="str">
        <f t="shared" si="542"/>
        <v/>
      </c>
      <c r="F8608" s="184" t="str">
        <f t="shared" si="543"/>
        <v/>
      </c>
      <c r="G8608" s="184" t="str">
        <f t="shared" si="544"/>
        <v/>
      </c>
      <c r="H8608" s="184" t="str">
        <f t="shared" si="545"/>
        <v/>
      </c>
      <c r="J8608" t="s">
        <v>253</v>
      </c>
      <c r="K8608" t="s">
        <v>253</v>
      </c>
      <c r="L8608">
        <v>95.751047277079593</v>
      </c>
      <c r="R8608">
        <v>144.623977</v>
      </c>
      <c r="S8608" t="s">
        <v>201</v>
      </c>
      <c r="T8608" s="221">
        <v>45505.313194444447</v>
      </c>
    </row>
    <row r="8609" spans="1:20" x14ac:dyDescent="0.35">
      <c r="A8609" t="s">
        <v>115</v>
      </c>
      <c r="B8609" t="s">
        <v>0</v>
      </c>
      <c r="C8609" t="s">
        <v>97</v>
      </c>
      <c r="D8609" s="29">
        <v>45865</v>
      </c>
      <c r="E8609" s="184" t="str">
        <f t="shared" si="542"/>
        <v/>
      </c>
      <c r="F8609" s="184" t="str">
        <f t="shared" si="543"/>
        <v/>
      </c>
      <c r="G8609" s="184" t="str">
        <f t="shared" si="544"/>
        <v/>
      </c>
      <c r="H8609" s="184" t="str">
        <f t="shared" si="545"/>
        <v/>
      </c>
      <c r="J8609" t="s">
        <v>253</v>
      </c>
      <c r="K8609" t="s">
        <v>253</v>
      </c>
      <c r="L8609">
        <v>95.751047277079593</v>
      </c>
      <c r="R8609">
        <v>144.623977</v>
      </c>
      <c r="S8609" t="s">
        <v>201</v>
      </c>
      <c r="T8609" s="221">
        <v>45505.313194444447</v>
      </c>
    </row>
    <row r="8610" spans="1:20" x14ac:dyDescent="0.35">
      <c r="A8610" t="s">
        <v>115</v>
      </c>
      <c r="B8610" t="s">
        <v>0</v>
      </c>
      <c r="C8610" t="s">
        <v>97</v>
      </c>
      <c r="D8610" s="29">
        <v>45866</v>
      </c>
      <c r="E8610" s="184" t="str">
        <f t="shared" si="542"/>
        <v/>
      </c>
      <c r="F8610" s="184" t="str">
        <f t="shared" si="543"/>
        <v/>
      </c>
      <c r="G8610" s="184" t="str">
        <f t="shared" si="544"/>
        <v/>
      </c>
      <c r="H8610" s="184" t="str">
        <f t="shared" si="545"/>
        <v/>
      </c>
      <c r="J8610" t="s">
        <v>253</v>
      </c>
      <c r="K8610" t="s">
        <v>253</v>
      </c>
      <c r="L8610">
        <v>95.751047277079593</v>
      </c>
      <c r="R8610">
        <v>144.623977</v>
      </c>
      <c r="S8610" t="s">
        <v>201</v>
      </c>
      <c r="T8610" s="221">
        <v>45505.313194444447</v>
      </c>
    </row>
    <row r="8611" spans="1:20" x14ac:dyDescent="0.35">
      <c r="A8611" t="s">
        <v>115</v>
      </c>
      <c r="B8611" t="s">
        <v>0</v>
      </c>
      <c r="C8611" t="s">
        <v>97</v>
      </c>
      <c r="D8611" s="29">
        <v>45867</v>
      </c>
      <c r="E8611" s="184" t="str">
        <f t="shared" si="542"/>
        <v/>
      </c>
      <c r="F8611" s="184" t="str">
        <f t="shared" si="543"/>
        <v/>
      </c>
      <c r="G8611" s="184" t="str">
        <f t="shared" si="544"/>
        <v/>
      </c>
      <c r="H8611" s="184" t="str">
        <f t="shared" si="545"/>
        <v/>
      </c>
      <c r="J8611" t="s">
        <v>253</v>
      </c>
      <c r="K8611" t="s">
        <v>253</v>
      </c>
      <c r="L8611">
        <v>95.751047277079593</v>
      </c>
      <c r="R8611">
        <v>144.623977</v>
      </c>
      <c r="S8611" t="s">
        <v>201</v>
      </c>
      <c r="T8611" s="221">
        <v>45505.313194444447</v>
      </c>
    </row>
    <row r="8612" spans="1:20" x14ac:dyDescent="0.35">
      <c r="A8612" t="s">
        <v>115</v>
      </c>
      <c r="B8612" t="s">
        <v>0</v>
      </c>
      <c r="C8612" t="s">
        <v>97</v>
      </c>
      <c r="D8612" s="29">
        <v>45868</v>
      </c>
      <c r="E8612" s="184" t="str">
        <f t="shared" si="542"/>
        <v/>
      </c>
      <c r="F8612" s="184" t="str">
        <f t="shared" si="543"/>
        <v/>
      </c>
      <c r="G8612" s="184" t="str">
        <f t="shared" si="544"/>
        <v/>
      </c>
      <c r="H8612" s="184" t="str">
        <f t="shared" si="545"/>
        <v/>
      </c>
      <c r="J8612" t="s">
        <v>253</v>
      </c>
      <c r="K8612" t="s">
        <v>253</v>
      </c>
      <c r="L8612">
        <v>95.751047277079593</v>
      </c>
      <c r="R8612">
        <v>144.623977</v>
      </c>
      <c r="S8612" t="s">
        <v>201</v>
      </c>
      <c r="T8612" s="221">
        <v>45505.313194444447</v>
      </c>
    </row>
    <row r="8613" spans="1:20" x14ac:dyDescent="0.35">
      <c r="A8613" t="s">
        <v>115</v>
      </c>
      <c r="B8613" t="s">
        <v>0</v>
      </c>
      <c r="C8613" t="s">
        <v>97</v>
      </c>
      <c r="D8613" s="29">
        <v>45869</v>
      </c>
      <c r="E8613" s="184" t="str">
        <f t="shared" si="542"/>
        <v/>
      </c>
      <c r="F8613" s="184" t="str">
        <f t="shared" si="543"/>
        <v/>
      </c>
      <c r="G8613" s="184" t="str">
        <f t="shared" si="544"/>
        <v/>
      </c>
      <c r="H8613" s="184" t="str">
        <f t="shared" si="545"/>
        <v/>
      </c>
      <c r="J8613" t="s">
        <v>253</v>
      </c>
      <c r="K8613" t="s">
        <v>253</v>
      </c>
      <c r="L8613">
        <v>95.751047277079593</v>
      </c>
      <c r="R8613">
        <v>144.623977</v>
      </c>
      <c r="S8613" t="s">
        <v>201</v>
      </c>
      <c r="T8613" s="221">
        <v>45505.313194444447</v>
      </c>
    </row>
    <row r="8614" spans="1:20" x14ac:dyDescent="0.35">
      <c r="A8614" t="s">
        <v>115</v>
      </c>
      <c r="B8614" t="s">
        <v>0</v>
      </c>
      <c r="C8614" t="s">
        <v>97</v>
      </c>
      <c r="D8614" s="29">
        <v>45870</v>
      </c>
      <c r="E8614" s="184" t="str">
        <f t="shared" si="542"/>
        <v/>
      </c>
      <c r="F8614" s="184" t="str">
        <f t="shared" si="543"/>
        <v/>
      </c>
      <c r="G8614" s="184" t="str">
        <f t="shared" si="544"/>
        <v/>
      </c>
      <c r="H8614" s="184" t="str">
        <f t="shared" si="545"/>
        <v/>
      </c>
      <c r="J8614" t="s">
        <v>253</v>
      </c>
      <c r="K8614" t="s">
        <v>253</v>
      </c>
      <c r="L8614">
        <v>95.751047277079593</v>
      </c>
      <c r="R8614">
        <v>144.623977</v>
      </c>
      <c r="S8614" t="s">
        <v>201</v>
      </c>
      <c r="T8614" s="221">
        <v>45536.3125</v>
      </c>
    </row>
    <row r="8615" spans="1:20" x14ac:dyDescent="0.35">
      <c r="A8615" t="s">
        <v>115</v>
      </c>
      <c r="B8615" t="s">
        <v>0</v>
      </c>
      <c r="C8615" t="s">
        <v>97</v>
      </c>
      <c r="D8615" s="29">
        <v>45871</v>
      </c>
      <c r="E8615" s="184" t="str">
        <f t="shared" si="542"/>
        <v/>
      </c>
      <c r="F8615" s="184" t="str">
        <f t="shared" si="543"/>
        <v/>
      </c>
      <c r="G8615" s="184" t="str">
        <f t="shared" si="544"/>
        <v/>
      </c>
      <c r="H8615" s="184" t="str">
        <f t="shared" si="545"/>
        <v/>
      </c>
      <c r="J8615" t="s">
        <v>253</v>
      </c>
      <c r="K8615" t="s">
        <v>253</v>
      </c>
      <c r="L8615">
        <v>95.751047277079593</v>
      </c>
      <c r="R8615">
        <v>144.623977</v>
      </c>
      <c r="S8615" t="s">
        <v>201</v>
      </c>
      <c r="T8615" s="221">
        <v>45536.313194444447</v>
      </c>
    </row>
    <row r="8616" spans="1:20" x14ac:dyDescent="0.35">
      <c r="A8616" t="s">
        <v>115</v>
      </c>
      <c r="B8616" t="s">
        <v>0</v>
      </c>
      <c r="C8616" t="s">
        <v>97</v>
      </c>
      <c r="D8616" s="29">
        <v>45872</v>
      </c>
      <c r="E8616" s="184" t="str">
        <f t="shared" si="542"/>
        <v/>
      </c>
      <c r="F8616" s="184" t="str">
        <f t="shared" si="543"/>
        <v/>
      </c>
      <c r="G8616" s="184" t="str">
        <f t="shared" si="544"/>
        <v/>
      </c>
      <c r="H8616" s="184" t="str">
        <f t="shared" si="545"/>
        <v/>
      </c>
      <c r="J8616" t="s">
        <v>253</v>
      </c>
      <c r="K8616" t="s">
        <v>253</v>
      </c>
      <c r="L8616">
        <v>95.751047277079593</v>
      </c>
      <c r="R8616">
        <v>144.623977</v>
      </c>
      <c r="S8616" t="s">
        <v>201</v>
      </c>
      <c r="T8616" s="221">
        <v>45536.3125</v>
      </c>
    </row>
    <row r="8617" spans="1:20" x14ac:dyDescent="0.35">
      <c r="A8617" t="s">
        <v>115</v>
      </c>
      <c r="B8617" t="s">
        <v>0</v>
      </c>
      <c r="C8617" t="s">
        <v>97</v>
      </c>
      <c r="D8617" s="29">
        <v>45873</v>
      </c>
      <c r="E8617" s="184" t="str">
        <f t="shared" si="542"/>
        <v/>
      </c>
      <c r="F8617" s="184" t="str">
        <f t="shared" si="543"/>
        <v/>
      </c>
      <c r="G8617" s="184" t="str">
        <f t="shared" si="544"/>
        <v/>
      </c>
      <c r="H8617" s="184" t="str">
        <f t="shared" si="545"/>
        <v/>
      </c>
      <c r="J8617" t="s">
        <v>253</v>
      </c>
      <c r="K8617" t="s">
        <v>253</v>
      </c>
      <c r="L8617">
        <v>95.751047277079593</v>
      </c>
      <c r="R8617">
        <v>144.623977</v>
      </c>
      <c r="S8617" t="s">
        <v>201</v>
      </c>
      <c r="T8617" s="221">
        <v>45536.313194444447</v>
      </c>
    </row>
    <row r="8618" spans="1:20" x14ac:dyDescent="0.35">
      <c r="A8618" t="s">
        <v>115</v>
      </c>
      <c r="B8618" t="s">
        <v>0</v>
      </c>
      <c r="C8618" t="s">
        <v>97</v>
      </c>
      <c r="D8618" s="29">
        <v>45874</v>
      </c>
      <c r="E8618" s="184" t="str">
        <f t="shared" si="542"/>
        <v/>
      </c>
      <c r="F8618" s="184" t="str">
        <f t="shared" si="543"/>
        <v/>
      </c>
      <c r="G8618" s="184" t="str">
        <f t="shared" si="544"/>
        <v/>
      </c>
      <c r="H8618" s="184" t="str">
        <f t="shared" si="545"/>
        <v/>
      </c>
      <c r="J8618" t="s">
        <v>253</v>
      </c>
      <c r="K8618" t="s">
        <v>253</v>
      </c>
      <c r="L8618">
        <v>95.751047277079593</v>
      </c>
      <c r="R8618">
        <v>144.623977</v>
      </c>
      <c r="S8618" t="s">
        <v>201</v>
      </c>
      <c r="T8618" s="221">
        <v>45536.313194444447</v>
      </c>
    </row>
    <row r="8619" spans="1:20" x14ac:dyDescent="0.35">
      <c r="A8619" t="s">
        <v>115</v>
      </c>
      <c r="B8619" t="s">
        <v>0</v>
      </c>
      <c r="C8619" t="s">
        <v>97</v>
      </c>
      <c r="D8619" s="29">
        <v>45875</v>
      </c>
      <c r="E8619" s="184" t="str">
        <f t="shared" si="542"/>
        <v/>
      </c>
      <c r="F8619" s="184" t="str">
        <f t="shared" si="543"/>
        <v/>
      </c>
      <c r="G8619" s="184" t="str">
        <f t="shared" si="544"/>
        <v/>
      </c>
      <c r="H8619" s="184" t="str">
        <f t="shared" si="545"/>
        <v/>
      </c>
      <c r="J8619" t="s">
        <v>253</v>
      </c>
      <c r="K8619" t="s">
        <v>253</v>
      </c>
      <c r="L8619">
        <v>95.751047277079593</v>
      </c>
      <c r="R8619">
        <v>144.623977</v>
      </c>
      <c r="S8619" t="s">
        <v>201</v>
      </c>
      <c r="T8619" s="221">
        <v>45536.313194444447</v>
      </c>
    </row>
    <row r="8620" spans="1:20" x14ac:dyDescent="0.35">
      <c r="A8620" t="s">
        <v>115</v>
      </c>
      <c r="B8620" t="s">
        <v>0</v>
      </c>
      <c r="C8620" t="s">
        <v>97</v>
      </c>
      <c r="D8620" s="29">
        <v>45876</v>
      </c>
      <c r="E8620" s="184" t="str">
        <f t="shared" si="542"/>
        <v/>
      </c>
      <c r="F8620" s="184" t="str">
        <f t="shared" si="543"/>
        <v/>
      </c>
      <c r="G8620" s="184" t="str">
        <f t="shared" si="544"/>
        <v/>
      </c>
      <c r="H8620" s="184" t="str">
        <f t="shared" si="545"/>
        <v/>
      </c>
      <c r="J8620" t="s">
        <v>253</v>
      </c>
      <c r="K8620" t="s">
        <v>253</v>
      </c>
      <c r="L8620">
        <v>95.751047277079593</v>
      </c>
      <c r="R8620">
        <v>144.623977</v>
      </c>
      <c r="S8620" t="s">
        <v>201</v>
      </c>
      <c r="T8620" s="221">
        <v>45536.313194444447</v>
      </c>
    </row>
    <row r="8621" spans="1:20" x14ac:dyDescent="0.35">
      <c r="A8621" t="s">
        <v>115</v>
      </c>
      <c r="B8621" t="s">
        <v>0</v>
      </c>
      <c r="C8621" t="s">
        <v>97</v>
      </c>
      <c r="D8621" s="29">
        <v>45877</v>
      </c>
      <c r="E8621" s="184" t="str">
        <f t="shared" si="542"/>
        <v/>
      </c>
      <c r="F8621" s="184" t="str">
        <f t="shared" si="543"/>
        <v/>
      </c>
      <c r="G8621" s="184" t="str">
        <f t="shared" si="544"/>
        <v/>
      </c>
      <c r="H8621" s="184" t="str">
        <f t="shared" si="545"/>
        <v/>
      </c>
      <c r="J8621" t="s">
        <v>253</v>
      </c>
      <c r="K8621" t="s">
        <v>253</v>
      </c>
      <c r="L8621">
        <v>95.751047277079593</v>
      </c>
      <c r="R8621">
        <v>144.623977</v>
      </c>
      <c r="S8621" t="s">
        <v>201</v>
      </c>
      <c r="T8621" s="221">
        <v>45536.313194444447</v>
      </c>
    </row>
    <row r="8622" spans="1:20" x14ac:dyDescent="0.35">
      <c r="A8622" t="s">
        <v>115</v>
      </c>
      <c r="B8622" t="s">
        <v>0</v>
      </c>
      <c r="C8622" t="s">
        <v>97</v>
      </c>
      <c r="D8622" s="29">
        <v>45878</v>
      </c>
      <c r="E8622" s="184" t="str">
        <f t="shared" si="542"/>
        <v/>
      </c>
      <c r="F8622" s="184" t="str">
        <f t="shared" si="543"/>
        <v/>
      </c>
      <c r="G8622" s="184" t="str">
        <f t="shared" si="544"/>
        <v/>
      </c>
      <c r="H8622" s="184" t="str">
        <f t="shared" si="545"/>
        <v/>
      </c>
      <c r="J8622" t="s">
        <v>253</v>
      </c>
      <c r="K8622" t="s">
        <v>253</v>
      </c>
      <c r="L8622">
        <v>95.751047277079593</v>
      </c>
      <c r="R8622">
        <v>144.623977</v>
      </c>
      <c r="S8622" t="s">
        <v>201</v>
      </c>
      <c r="T8622" s="221">
        <v>45536.313194444447</v>
      </c>
    </row>
    <row r="8623" spans="1:20" x14ac:dyDescent="0.35">
      <c r="A8623" t="s">
        <v>115</v>
      </c>
      <c r="B8623" t="s">
        <v>0</v>
      </c>
      <c r="C8623" t="s">
        <v>97</v>
      </c>
      <c r="D8623" s="29">
        <v>45879</v>
      </c>
      <c r="E8623" s="184" t="str">
        <f t="shared" si="542"/>
        <v/>
      </c>
      <c r="F8623" s="184" t="str">
        <f t="shared" si="543"/>
        <v/>
      </c>
      <c r="G8623" s="184" t="str">
        <f t="shared" si="544"/>
        <v/>
      </c>
      <c r="H8623" s="184" t="str">
        <f t="shared" si="545"/>
        <v/>
      </c>
      <c r="J8623" t="s">
        <v>253</v>
      </c>
      <c r="K8623" t="s">
        <v>253</v>
      </c>
      <c r="L8623">
        <v>95.751047277079593</v>
      </c>
      <c r="R8623">
        <v>144.623977</v>
      </c>
      <c r="S8623" t="s">
        <v>201</v>
      </c>
      <c r="T8623" s="221">
        <v>45536.313194444447</v>
      </c>
    </row>
    <row r="8624" spans="1:20" x14ac:dyDescent="0.35">
      <c r="A8624" t="s">
        <v>115</v>
      </c>
      <c r="B8624" t="s">
        <v>0</v>
      </c>
      <c r="C8624" t="s">
        <v>97</v>
      </c>
      <c r="D8624" s="29">
        <v>45880</v>
      </c>
      <c r="E8624" s="184" t="str">
        <f t="shared" si="542"/>
        <v/>
      </c>
      <c r="F8624" s="184" t="str">
        <f t="shared" si="543"/>
        <v/>
      </c>
      <c r="G8624" s="184" t="str">
        <f t="shared" si="544"/>
        <v/>
      </c>
      <c r="H8624" s="184" t="str">
        <f t="shared" si="545"/>
        <v/>
      </c>
      <c r="J8624" t="s">
        <v>253</v>
      </c>
      <c r="K8624" t="s">
        <v>253</v>
      </c>
      <c r="L8624">
        <v>95.751047277079593</v>
      </c>
      <c r="R8624">
        <v>144.623977</v>
      </c>
      <c r="S8624" t="s">
        <v>201</v>
      </c>
      <c r="T8624" s="221">
        <v>45536.313194444447</v>
      </c>
    </row>
    <row r="8625" spans="1:20" x14ac:dyDescent="0.35">
      <c r="A8625" t="s">
        <v>115</v>
      </c>
      <c r="B8625" t="s">
        <v>0</v>
      </c>
      <c r="C8625" t="s">
        <v>97</v>
      </c>
      <c r="D8625" s="29">
        <v>45881</v>
      </c>
      <c r="E8625" s="184" t="str">
        <f t="shared" si="542"/>
        <v/>
      </c>
      <c r="F8625" s="184" t="str">
        <f t="shared" si="543"/>
        <v/>
      </c>
      <c r="G8625" s="184" t="str">
        <f t="shared" si="544"/>
        <v/>
      </c>
      <c r="H8625" s="184" t="str">
        <f t="shared" si="545"/>
        <v/>
      </c>
      <c r="J8625" t="s">
        <v>253</v>
      </c>
      <c r="K8625" t="s">
        <v>253</v>
      </c>
      <c r="L8625">
        <v>95.751047277079593</v>
      </c>
      <c r="R8625">
        <v>144.623977</v>
      </c>
      <c r="S8625" t="s">
        <v>201</v>
      </c>
      <c r="T8625" s="221">
        <v>45536.313194444447</v>
      </c>
    </row>
    <row r="8626" spans="1:20" x14ac:dyDescent="0.35">
      <c r="A8626" t="s">
        <v>115</v>
      </c>
      <c r="B8626" t="s">
        <v>0</v>
      </c>
      <c r="C8626" t="s">
        <v>97</v>
      </c>
      <c r="D8626" s="29">
        <v>45882</v>
      </c>
      <c r="E8626" s="184" t="str">
        <f t="shared" si="542"/>
        <v/>
      </c>
      <c r="F8626" s="184" t="str">
        <f t="shared" si="543"/>
        <v/>
      </c>
      <c r="G8626" s="184" t="str">
        <f t="shared" si="544"/>
        <v/>
      </c>
      <c r="H8626" s="184" t="str">
        <f t="shared" si="545"/>
        <v/>
      </c>
      <c r="J8626" t="s">
        <v>253</v>
      </c>
      <c r="K8626" t="s">
        <v>253</v>
      </c>
      <c r="L8626">
        <v>95.751047277079593</v>
      </c>
      <c r="R8626">
        <v>144.623977</v>
      </c>
      <c r="S8626" t="s">
        <v>201</v>
      </c>
      <c r="T8626" s="221">
        <v>45536.313194444447</v>
      </c>
    </row>
    <row r="8627" spans="1:20" x14ac:dyDescent="0.35">
      <c r="A8627" t="s">
        <v>115</v>
      </c>
      <c r="B8627" t="s">
        <v>0</v>
      </c>
      <c r="C8627" t="s">
        <v>97</v>
      </c>
      <c r="D8627" s="29">
        <v>45883</v>
      </c>
      <c r="E8627" s="184" t="str">
        <f t="shared" si="542"/>
        <v/>
      </c>
      <c r="F8627" s="184" t="str">
        <f t="shared" si="543"/>
        <v/>
      </c>
      <c r="G8627" s="184" t="str">
        <f t="shared" si="544"/>
        <v/>
      </c>
      <c r="H8627" s="184" t="str">
        <f t="shared" si="545"/>
        <v/>
      </c>
      <c r="J8627" t="s">
        <v>253</v>
      </c>
      <c r="K8627" t="s">
        <v>253</v>
      </c>
      <c r="L8627">
        <v>95.751047277079593</v>
      </c>
      <c r="R8627">
        <v>144.623977</v>
      </c>
      <c r="S8627" t="s">
        <v>201</v>
      </c>
      <c r="T8627" s="221">
        <v>45536.313194444447</v>
      </c>
    </row>
    <row r="8628" spans="1:20" x14ac:dyDescent="0.35">
      <c r="A8628" t="s">
        <v>115</v>
      </c>
      <c r="B8628" t="s">
        <v>0</v>
      </c>
      <c r="C8628" t="s">
        <v>97</v>
      </c>
      <c r="D8628" s="29">
        <v>45884</v>
      </c>
      <c r="E8628" s="184" t="str">
        <f t="shared" si="542"/>
        <v/>
      </c>
      <c r="F8628" s="184" t="str">
        <f t="shared" si="543"/>
        <v/>
      </c>
      <c r="G8628" s="184" t="str">
        <f t="shared" si="544"/>
        <v/>
      </c>
      <c r="H8628" s="184" t="str">
        <f t="shared" si="545"/>
        <v/>
      </c>
      <c r="J8628" t="s">
        <v>253</v>
      </c>
      <c r="K8628" t="s">
        <v>253</v>
      </c>
      <c r="L8628">
        <v>95.751047277079593</v>
      </c>
      <c r="R8628">
        <v>144.623977</v>
      </c>
      <c r="S8628" t="s">
        <v>201</v>
      </c>
      <c r="T8628" s="221">
        <v>45536.313194444447</v>
      </c>
    </row>
    <row r="8629" spans="1:20" x14ac:dyDescent="0.35">
      <c r="A8629" t="s">
        <v>115</v>
      </c>
      <c r="B8629" t="s">
        <v>0</v>
      </c>
      <c r="C8629" t="s">
        <v>97</v>
      </c>
      <c r="D8629" s="29">
        <v>45885</v>
      </c>
      <c r="E8629" s="184" t="str">
        <f t="shared" si="542"/>
        <v/>
      </c>
      <c r="F8629" s="184" t="str">
        <f t="shared" si="543"/>
        <v/>
      </c>
      <c r="G8629" s="184" t="str">
        <f t="shared" si="544"/>
        <v/>
      </c>
      <c r="H8629" s="184" t="str">
        <f t="shared" si="545"/>
        <v/>
      </c>
      <c r="J8629" t="s">
        <v>253</v>
      </c>
      <c r="K8629" t="s">
        <v>253</v>
      </c>
      <c r="L8629">
        <v>95.751047277079593</v>
      </c>
      <c r="R8629">
        <v>144.623977</v>
      </c>
      <c r="S8629" t="s">
        <v>201</v>
      </c>
      <c r="T8629" s="221">
        <v>45536.313194444447</v>
      </c>
    </row>
    <row r="8630" spans="1:20" x14ac:dyDescent="0.35">
      <c r="A8630" t="s">
        <v>115</v>
      </c>
      <c r="B8630" t="s">
        <v>0</v>
      </c>
      <c r="C8630" t="s">
        <v>97</v>
      </c>
      <c r="D8630" s="29">
        <v>45886</v>
      </c>
      <c r="E8630" s="184" t="str">
        <f t="shared" si="542"/>
        <v/>
      </c>
      <c r="F8630" s="184" t="str">
        <f t="shared" si="543"/>
        <v/>
      </c>
      <c r="G8630" s="184" t="str">
        <f t="shared" si="544"/>
        <v/>
      </c>
      <c r="H8630" s="184" t="str">
        <f t="shared" si="545"/>
        <v/>
      </c>
      <c r="J8630" t="s">
        <v>253</v>
      </c>
      <c r="K8630" t="s">
        <v>253</v>
      </c>
      <c r="L8630">
        <v>95.751047277079593</v>
      </c>
      <c r="R8630">
        <v>144.623977</v>
      </c>
      <c r="S8630" t="s">
        <v>201</v>
      </c>
      <c r="T8630" s="221">
        <v>45536.313194444447</v>
      </c>
    </row>
    <row r="8631" spans="1:20" x14ac:dyDescent="0.35">
      <c r="A8631" t="s">
        <v>115</v>
      </c>
      <c r="B8631" t="s">
        <v>0</v>
      </c>
      <c r="C8631" t="s">
        <v>97</v>
      </c>
      <c r="D8631" s="29">
        <v>45887</v>
      </c>
      <c r="E8631" s="184" t="str">
        <f t="shared" si="542"/>
        <v/>
      </c>
      <c r="F8631" s="184" t="str">
        <f t="shared" si="543"/>
        <v/>
      </c>
      <c r="G8631" s="184" t="str">
        <f t="shared" si="544"/>
        <v/>
      </c>
      <c r="H8631" s="184" t="str">
        <f t="shared" si="545"/>
        <v/>
      </c>
      <c r="J8631" t="s">
        <v>253</v>
      </c>
      <c r="K8631" t="s">
        <v>253</v>
      </c>
      <c r="L8631">
        <v>95.751047277079593</v>
      </c>
      <c r="R8631">
        <v>144.623977</v>
      </c>
      <c r="S8631" t="s">
        <v>201</v>
      </c>
      <c r="T8631" s="221">
        <v>45536.313194444447</v>
      </c>
    </row>
    <row r="8632" spans="1:20" x14ac:dyDescent="0.35">
      <c r="A8632" t="s">
        <v>115</v>
      </c>
      <c r="B8632" t="s">
        <v>0</v>
      </c>
      <c r="C8632" t="s">
        <v>97</v>
      </c>
      <c r="D8632" s="29">
        <v>45888</v>
      </c>
      <c r="E8632" s="184" t="str">
        <f t="shared" si="542"/>
        <v/>
      </c>
      <c r="F8632" s="184" t="str">
        <f t="shared" si="543"/>
        <v/>
      </c>
      <c r="G8632" s="184" t="str">
        <f t="shared" si="544"/>
        <v/>
      </c>
      <c r="H8632" s="184" t="str">
        <f t="shared" si="545"/>
        <v/>
      </c>
      <c r="J8632" t="s">
        <v>253</v>
      </c>
      <c r="K8632" t="s">
        <v>253</v>
      </c>
      <c r="L8632">
        <v>95.751047277079593</v>
      </c>
      <c r="R8632">
        <v>144.623977</v>
      </c>
      <c r="S8632" t="s">
        <v>201</v>
      </c>
      <c r="T8632" s="221">
        <v>45536.313194444447</v>
      </c>
    </row>
    <row r="8633" spans="1:20" x14ac:dyDescent="0.35">
      <c r="A8633" t="s">
        <v>115</v>
      </c>
      <c r="B8633" t="s">
        <v>0</v>
      </c>
      <c r="C8633" t="s">
        <v>97</v>
      </c>
      <c r="D8633" s="29">
        <v>45889</v>
      </c>
      <c r="E8633" s="184" t="str">
        <f t="shared" si="542"/>
        <v/>
      </c>
      <c r="F8633" s="184" t="str">
        <f t="shared" si="543"/>
        <v/>
      </c>
      <c r="G8633" s="184" t="str">
        <f t="shared" si="544"/>
        <v/>
      </c>
      <c r="H8633" s="184" t="str">
        <f t="shared" si="545"/>
        <v/>
      </c>
      <c r="J8633" t="s">
        <v>253</v>
      </c>
      <c r="K8633" t="s">
        <v>253</v>
      </c>
      <c r="L8633">
        <v>95.751047277079593</v>
      </c>
      <c r="R8633">
        <v>144.623977</v>
      </c>
      <c r="S8633" t="s">
        <v>201</v>
      </c>
      <c r="T8633" s="221">
        <v>45536.313194444447</v>
      </c>
    </row>
    <row r="8634" spans="1:20" x14ac:dyDescent="0.35">
      <c r="A8634" t="s">
        <v>115</v>
      </c>
      <c r="B8634" t="s">
        <v>0</v>
      </c>
      <c r="C8634" t="s">
        <v>97</v>
      </c>
      <c r="D8634" s="29">
        <v>45890</v>
      </c>
      <c r="E8634" s="184" t="str">
        <f t="shared" si="542"/>
        <v/>
      </c>
      <c r="F8634" s="184" t="str">
        <f t="shared" si="543"/>
        <v/>
      </c>
      <c r="G8634" s="184" t="str">
        <f t="shared" si="544"/>
        <v/>
      </c>
      <c r="H8634" s="184" t="str">
        <f t="shared" si="545"/>
        <v/>
      </c>
      <c r="J8634" t="s">
        <v>253</v>
      </c>
      <c r="K8634" t="s">
        <v>253</v>
      </c>
      <c r="L8634">
        <v>95.751047277079593</v>
      </c>
      <c r="R8634">
        <v>144.623977</v>
      </c>
      <c r="S8634" t="s">
        <v>201</v>
      </c>
      <c r="T8634" s="221">
        <v>45536.313194444447</v>
      </c>
    </row>
    <row r="8635" spans="1:20" x14ac:dyDescent="0.35">
      <c r="A8635" t="s">
        <v>115</v>
      </c>
      <c r="B8635" t="s">
        <v>0</v>
      </c>
      <c r="C8635" t="s">
        <v>97</v>
      </c>
      <c r="D8635" s="29">
        <v>45891</v>
      </c>
      <c r="E8635" s="184" t="str">
        <f t="shared" si="542"/>
        <v/>
      </c>
      <c r="F8635" s="184" t="str">
        <f t="shared" si="543"/>
        <v/>
      </c>
      <c r="G8635" s="184" t="str">
        <f t="shared" si="544"/>
        <v/>
      </c>
      <c r="H8635" s="184" t="str">
        <f t="shared" si="545"/>
        <v/>
      </c>
      <c r="J8635" t="s">
        <v>253</v>
      </c>
      <c r="K8635" t="s">
        <v>253</v>
      </c>
      <c r="L8635">
        <v>95.751047277079593</v>
      </c>
      <c r="R8635">
        <v>144.623977</v>
      </c>
      <c r="S8635" t="s">
        <v>201</v>
      </c>
      <c r="T8635" s="221">
        <v>45536.313194444447</v>
      </c>
    </row>
    <row r="8636" spans="1:20" x14ac:dyDescent="0.35">
      <c r="A8636" t="s">
        <v>115</v>
      </c>
      <c r="B8636" t="s">
        <v>0</v>
      </c>
      <c r="C8636" t="s">
        <v>97</v>
      </c>
      <c r="D8636" s="29">
        <v>45892</v>
      </c>
      <c r="E8636" s="184" t="str">
        <f t="shared" si="542"/>
        <v/>
      </c>
      <c r="F8636" s="184" t="str">
        <f t="shared" si="543"/>
        <v/>
      </c>
      <c r="G8636" s="184" t="str">
        <f t="shared" si="544"/>
        <v/>
      </c>
      <c r="H8636" s="184" t="str">
        <f t="shared" si="545"/>
        <v/>
      </c>
      <c r="J8636" t="s">
        <v>253</v>
      </c>
      <c r="K8636" t="s">
        <v>253</v>
      </c>
      <c r="L8636">
        <v>95.751047277079593</v>
      </c>
      <c r="R8636">
        <v>144.623977</v>
      </c>
      <c r="S8636" t="s">
        <v>201</v>
      </c>
      <c r="T8636" s="221">
        <v>45536.313194444447</v>
      </c>
    </row>
    <row r="8637" spans="1:20" x14ac:dyDescent="0.35">
      <c r="A8637" t="s">
        <v>115</v>
      </c>
      <c r="B8637" t="s">
        <v>0</v>
      </c>
      <c r="C8637" t="s">
        <v>97</v>
      </c>
      <c r="D8637" s="29">
        <v>45893</v>
      </c>
      <c r="E8637" s="184" t="str">
        <f t="shared" si="542"/>
        <v/>
      </c>
      <c r="F8637" s="184" t="str">
        <f t="shared" si="543"/>
        <v/>
      </c>
      <c r="G8637" s="184" t="str">
        <f t="shared" si="544"/>
        <v/>
      </c>
      <c r="H8637" s="184" t="str">
        <f t="shared" si="545"/>
        <v/>
      </c>
      <c r="J8637" t="s">
        <v>253</v>
      </c>
      <c r="K8637" t="s">
        <v>253</v>
      </c>
      <c r="L8637">
        <v>95.751047277079593</v>
      </c>
      <c r="R8637">
        <v>144.623977</v>
      </c>
      <c r="S8637" t="s">
        <v>201</v>
      </c>
      <c r="T8637" s="221">
        <v>45536.313194444447</v>
      </c>
    </row>
    <row r="8638" spans="1:20" x14ac:dyDescent="0.35">
      <c r="A8638" t="s">
        <v>115</v>
      </c>
      <c r="B8638" t="s">
        <v>0</v>
      </c>
      <c r="C8638" t="s">
        <v>97</v>
      </c>
      <c r="D8638" s="29">
        <v>45894</v>
      </c>
      <c r="E8638" s="184" t="str">
        <f t="shared" si="542"/>
        <v/>
      </c>
      <c r="F8638" s="184" t="str">
        <f t="shared" si="543"/>
        <v/>
      </c>
      <c r="G8638" s="184" t="str">
        <f t="shared" si="544"/>
        <v/>
      </c>
      <c r="H8638" s="184" t="str">
        <f t="shared" si="545"/>
        <v/>
      </c>
      <c r="J8638" t="s">
        <v>253</v>
      </c>
      <c r="K8638" t="s">
        <v>253</v>
      </c>
      <c r="L8638">
        <v>95.751047277079593</v>
      </c>
      <c r="R8638">
        <v>144.623977</v>
      </c>
      <c r="S8638" t="s">
        <v>201</v>
      </c>
      <c r="T8638" s="221">
        <v>45536.313194444447</v>
      </c>
    </row>
    <row r="8639" spans="1:20" x14ac:dyDescent="0.35">
      <c r="A8639" t="s">
        <v>115</v>
      </c>
      <c r="B8639" t="s">
        <v>0</v>
      </c>
      <c r="C8639" t="s">
        <v>97</v>
      </c>
      <c r="D8639" s="29">
        <v>45895</v>
      </c>
      <c r="E8639" s="184" t="str">
        <f t="shared" si="542"/>
        <v/>
      </c>
      <c r="F8639" s="184" t="str">
        <f t="shared" si="543"/>
        <v/>
      </c>
      <c r="G8639" s="184" t="str">
        <f t="shared" si="544"/>
        <v/>
      </c>
      <c r="H8639" s="184" t="str">
        <f t="shared" si="545"/>
        <v/>
      </c>
      <c r="J8639" t="s">
        <v>253</v>
      </c>
      <c r="K8639" t="s">
        <v>253</v>
      </c>
      <c r="L8639">
        <v>95.751047277079593</v>
      </c>
      <c r="R8639">
        <v>144.623977</v>
      </c>
      <c r="S8639" t="s">
        <v>201</v>
      </c>
      <c r="T8639" s="221">
        <v>45536.313194444447</v>
      </c>
    </row>
    <row r="8640" spans="1:20" x14ac:dyDescent="0.35">
      <c r="A8640" t="s">
        <v>115</v>
      </c>
      <c r="B8640" t="s">
        <v>0</v>
      </c>
      <c r="C8640" t="s">
        <v>97</v>
      </c>
      <c r="D8640" s="29">
        <v>45896</v>
      </c>
      <c r="E8640" s="184" t="str">
        <f t="shared" si="542"/>
        <v/>
      </c>
      <c r="F8640" s="184" t="str">
        <f t="shared" si="543"/>
        <v/>
      </c>
      <c r="G8640" s="184" t="str">
        <f t="shared" si="544"/>
        <v/>
      </c>
      <c r="H8640" s="184" t="str">
        <f t="shared" si="545"/>
        <v/>
      </c>
      <c r="J8640" t="s">
        <v>253</v>
      </c>
      <c r="K8640" t="s">
        <v>253</v>
      </c>
      <c r="L8640">
        <v>95.751047277079593</v>
      </c>
      <c r="R8640">
        <v>144.623977</v>
      </c>
      <c r="S8640" t="s">
        <v>201</v>
      </c>
      <c r="T8640" s="221">
        <v>45536.313194444447</v>
      </c>
    </row>
    <row r="8641" spans="1:20" x14ac:dyDescent="0.35">
      <c r="A8641" t="s">
        <v>115</v>
      </c>
      <c r="B8641" t="s">
        <v>0</v>
      </c>
      <c r="C8641" t="s">
        <v>97</v>
      </c>
      <c r="D8641" s="29">
        <v>45897</v>
      </c>
      <c r="E8641" s="184" t="str">
        <f t="shared" si="542"/>
        <v/>
      </c>
      <c r="F8641" s="184" t="str">
        <f t="shared" si="543"/>
        <v/>
      </c>
      <c r="G8641" s="184" t="str">
        <f t="shared" si="544"/>
        <v/>
      </c>
      <c r="H8641" s="184" t="str">
        <f t="shared" si="545"/>
        <v/>
      </c>
      <c r="J8641" t="s">
        <v>253</v>
      </c>
      <c r="K8641" t="s">
        <v>253</v>
      </c>
      <c r="L8641">
        <v>95.751047277079593</v>
      </c>
      <c r="R8641">
        <v>144.623977</v>
      </c>
      <c r="S8641" t="s">
        <v>201</v>
      </c>
      <c r="T8641" s="221">
        <v>45536.313194444447</v>
      </c>
    </row>
    <row r="8642" spans="1:20" x14ac:dyDescent="0.35">
      <c r="A8642" t="s">
        <v>115</v>
      </c>
      <c r="B8642" t="s">
        <v>0</v>
      </c>
      <c r="C8642" t="s">
        <v>97</v>
      </c>
      <c r="D8642" s="29">
        <v>45898</v>
      </c>
      <c r="E8642" s="184" t="str">
        <f t="shared" si="542"/>
        <v/>
      </c>
      <c r="F8642" s="184" t="str">
        <f t="shared" si="543"/>
        <v/>
      </c>
      <c r="G8642" s="184" t="str">
        <f t="shared" si="544"/>
        <v/>
      </c>
      <c r="H8642" s="184" t="str">
        <f t="shared" si="545"/>
        <v/>
      </c>
      <c r="J8642" t="s">
        <v>253</v>
      </c>
      <c r="K8642" t="s">
        <v>253</v>
      </c>
      <c r="L8642">
        <v>95.751047277079593</v>
      </c>
      <c r="R8642">
        <v>144.623977</v>
      </c>
      <c r="S8642" t="s">
        <v>201</v>
      </c>
      <c r="T8642" s="221">
        <v>45536.313194444447</v>
      </c>
    </row>
    <row r="8643" spans="1:20" x14ac:dyDescent="0.35">
      <c r="A8643" t="s">
        <v>115</v>
      </c>
      <c r="B8643" t="s">
        <v>0</v>
      </c>
      <c r="C8643" t="s">
        <v>97</v>
      </c>
      <c r="D8643" s="29">
        <v>45899</v>
      </c>
      <c r="E8643" s="184" t="str">
        <f t="shared" si="542"/>
        <v/>
      </c>
      <c r="F8643" s="184" t="str">
        <f t="shared" si="543"/>
        <v/>
      </c>
      <c r="G8643" s="184" t="str">
        <f t="shared" si="544"/>
        <v/>
      </c>
      <c r="H8643" s="184" t="str">
        <f t="shared" si="545"/>
        <v/>
      </c>
      <c r="J8643" t="s">
        <v>253</v>
      </c>
      <c r="K8643" t="s">
        <v>253</v>
      </c>
      <c r="L8643">
        <v>95.751047277079593</v>
      </c>
      <c r="R8643">
        <v>144.623977</v>
      </c>
      <c r="S8643" t="s">
        <v>201</v>
      </c>
      <c r="T8643" s="221">
        <v>45536.313194444447</v>
      </c>
    </row>
    <row r="8644" spans="1:20" x14ac:dyDescent="0.35">
      <c r="A8644" t="s">
        <v>115</v>
      </c>
      <c r="B8644" t="s">
        <v>0</v>
      </c>
      <c r="C8644" t="s">
        <v>97</v>
      </c>
      <c r="D8644" s="29">
        <v>45900</v>
      </c>
      <c r="E8644" s="184" t="str">
        <f t="shared" si="542"/>
        <v/>
      </c>
      <c r="F8644" s="184" t="str">
        <f t="shared" si="543"/>
        <v/>
      </c>
      <c r="G8644" s="184" t="str">
        <f t="shared" si="544"/>
        <v/>
      </c>
      <c r="H8644" s="184" t="str">
        <f t="shared" si="545"/>
        <v/>
      </c>
      <c r="J8644" t="s">
        <v>253</v>
      </c>
      <c r="K8644" t="s">
        <v>253</v>
      </c>
      <c r="L8644">
        <v>95.751047277079593</v>
      </c>
      <c r="R8644">
        <v>144.623977</v>
      </c>
      <c r="S8644" t="s">
        <v>201</v>
      </c>
      <c r="T8644" s="221">
        <v>45536.313194444447</v>
      </c>
    </row>
    <row r="8645" spans="1:20" x14ac:dyDescent="0.35">
      <c r="A8645" t="s">
        <v>115</v>
      </c>
      <c r="B8645" t="s">
        <v>0</v>
      </c>
      <c r="C8645" t="s">
        <v>97</v>
      </c>
      <c r="D8645" s="29">
        <v>45901</v>
      </c>
      <c r="E8645" s="184" t="str">
        <f t="shared" si="542"/>
        <v/>
      </c>
      <c r="F8645" s="184" t="str">
        <f t="shared" si="543"/>
        <v/>
      </c>
      <c r="G8645" s="184" t="str">
        <f t="shared" si="544"/>
        <v/>
      </c>
      <c r="H8645" s="184" t="str">
        <f t="shared" si="545"/>
        <v/>
      </c>
      <c r="J8645" t="s">
        <v>253</v>
      </c>
      <c r="K8645" t="s">
        <v>253</v>
      </c>
      <c r="L8645">
        <v>95.751047277079593</v>
      </c>
      <c r="R8645">
        <v>144.623977</v>
      </c>
      <c r="S8645" t="s">
        <v>201</v>
      </c>
      <c r="T8645" s="221">
        <v>45566.313194444447</v>
      </c>
    </row>
    <row r="8646" spans="1:20" x14ac:dyDescent="0.35">
      <c r="A8646" t="s">
        <v>115</v>
      </c>
      <c r="B8646" t="s">
        <v>0</v>
      </c>
      <c r="C8646" t="s">
        <v>97</v>
      </c>
      <c r="D8646" s="29">
        <v>45902</v>
      </c>
      <c r="E8646" s="184" t="str">
        <f t="shared" si="542"/>
        <v/>
      </c>
      <c r="F8646" s="184" t="str">
        <f t="shared" si="543"/>
        <v/>
      </c>
      <c r="G8646" s="184" t="str">
        <f t="shared" si="544"/>
        <v/>
      </c>
      <c r="H8646" s="184" t="str">
        <f t="shared" si="545"/>
        <v/>
      </c>
      <c r="J8646" t="s">
        <v>253</v>
      </c>
      <c r="K8646" t="s">
        <v>253</v>
      </c>
      <c r="L8646">
        <v>95.751047277079593</v>
      </c>
      <c r="R8646">
        <v>144.623977</v>
      </c>
      <c r="S8646" t="s">
        <v>201</v>
      </c>
      <c r="T8646" s="221">
        <v>45566.313194444447</v>
      </c>
    </row>
    <row r="8647" spans="1:20" x14ac:dyDescent="0.35">
      <c r="A8647" t="s">
        <v>115</v>
      </c>
      <c r="B8647" t="s">
        <v>0</v>
      </c>
      <c r="C8647" t="s">
        <v>97</v>
      </c>
      <c r="D8647" s="29">
        <v>45903</v>
      </c>
      <c r="E8647" s="184" t="str">
        <f t="shared" si="542"/>
        <v/>
      </c>
      <c r="F8647" s="184" t="str">
        <f t="shared" si="543"/>
        <v/>
      </c>
      <c r="G8647" s="184" t="str">
        <f t="shared" si="544"/>
        <v/>
      </c>
      <c r="H8647" s="184" t="str">
        <f t="shared" si="545"/>
        <v/>
      </c>
      <c r="J8647" t="s">
        <v>253</v>
      </c>
      <c r="K8647" t="s">
        <v>253</v>
      </c>
      <c r="L8647">
        <v>95.751047277079593</v>
      </c>
      <c r="R8647">
        <v>144.623977</v>
      </c>
      <c r="S8647" t="s">
        <v>201</v>
      </c>
      <c r="T8647" s="221">
        <v>45566.313194444447</v>
      </c>
    </row>
    <row r="8648" spans="1:20" x14ac:dyDescent="0.35">
      <c r="A8648" t="s">
        <v>115</v>
      </c>
      <c r="B8648" t="s">
        <v>0</v>
      </c>
      <c r="C8648" t="s">
        <v>97</v>
      </c>
      <c r="D8648" s="29">
        <v>45904</v>
      </c>
      <c r="E8648" s="184" t="str">
        <f t="shared" ref="E8648:E8711" si="546">IF(J8648="","",IF(L8648=0,0,IF(1-(J8648/L8648)&lt;0,"",1-(J8648/L8648))))</f>
        <v/>
      </c>
      <c r="F8648" s="184" t="str">
        <f t="shared" ref="F8648:F8711" si="547">IF(K8648="","",IF(L8648=0,0,IF(1-(K8648/L8648)&lt;0,"",1-(K8648/L8648))))</f>
        <v/>
      </c>
      <c r="G8648" s="184" t="str">
        <f t="shared" ref="G8648:G8711" si="548">IF(J8648="","",IF(1-(J8648/R8648)&lt;0,"",1-(J8648/R8648)))</f>
        <v/>
      </c>
      <c r="H8648" s="184" t="str">
        <f t="shared" ref="H8648:H8711" si="549">IF(K8648="","",IF(1-(K8648/R8648)&lt;0,"",1-(K8648/R8648)))</f>
        <v/>
      </c>
      <c r="J8648" t="s">
        <v>253</v>
      </c>
      <c r="K8648" t="s">
        <v>253</v>
      </c>
      <c r="L8648">
        <v>95.751047277079593</v>
      </c>
      <c r="R8648">
        <v>144.623977</v>
      </c>
      <c r="S8648" t="s">
        <v>201</v>
      </c>
      <c r="T8648" s="221">
        <v>45566.313194444447</v>
      </c>
    </row>
    <row r="8649" spans="1:20" x14ac:dyDescent="0.35">
      <c r="A8649" t="s">
        <v>115</v>
      </c>
      <c r="B8649" t="s">
        <v>0</v>
      </c>
      <c r="C8649" t="s">
        <v>97</v>
      </c>
      <c r="D8649" s="29">
        <v>45905</v>
      </c>
      <c r="E8649" s="184" t="str">
        <f t="shared" si="546"/>
        <v/>
      </c>
      <c r="F8649" s="184" t="str">
        <f t="shared" si="547"/>
        <v/>
      </c>
      <c r="G8649" s="184" t="str">
        <f t="shared" si="548"/>
        <v/>
      </c>
      <c r="H8649" s="184" t="str">
        <f t="shared" si="549"/>
        <v/>
      </c>
      <c r="J8649" t="s">
        <v>253</v>
      </c>
      <c r="K8649" t="s">
        <v>253</v>
      </c>
      <c r="L8649">
        <v>95.751047277079593</v>
      </c>
      <c r="R8649">
        <v>144.623977</v>
      </c>
      <c r="S8649" t="s">
        <v>201</v>
      </c>
      <c r="T8649" s="221">
        <v>45566.313194444447</v>
      </c>
    </row>
    <row r="8650" spans="1:20" x14ac:dyDescent="0.35">
      <c r="A8650" t="s">
        <v>115</v>
      </c>
      <c r="B8650" t="s">
        <v>0</v>
      </c>
      <c r="C8650" t="s">
        <v>97</v>
      </c>
      <c r="D8650" s="29">
        <v>45906</v>
      </c>
      <c r="E8650" s="184" t="str">
        <f t="shared" si="546"/>
        <v/>
      </c>
      <c r="F8650" s="184" t="str">
        <f t="shared" si="547"/>
        <v/>
      </c>
      <c r="G8650" s="184" t="str">
        <f t="shared" si="548"/>
        <v/>
      </c>
      <c r="H8650" s="184" t="str">
        <f t="shared" si="549"/>
        <v/>
      </c>
      <c r="J8650" t="s">
        <v>253</v>
      </c>
      <c r="K8650" t="s">
        <v>253</v>
      </c>
      <c r="L8650">
        <v>95.751047277079593</v>
      </c>
      <c r="R8650">
        <v>144.623977</v>
      </c>
      <c r="S8650" t="s">
        <v>201</v>
      </c>
      <c r="T8650" s="221">
        <v>45566.313194444447</v>
      </c>
    </row>
    <row r="8651" spans="1:20" x14ac:dyDescent="0.35">
      <c r="A8651" t="s">
        <v>115</v>
      </c>
      <c r="B8651" t="s">
        <v>0</v>
      </c>
      <c r="C8651" t="s">
        <v>97</v>
      </c>
      <c r="D8651" s="29">
        <v>45907</v>
      </c>
      <c r="E8651" s="184" t="str">
        <f t="shared" si="546"/>
        <v/>
      </c>
      <c r="F8651" s="184" t="str">
        <f t="shared" si="547"/>
        <v/>
      </c>
      <c r="G8651" s="184" t="str">
        <f t="shared" si="548"/>
        <v/>
      </c>
      <c r="H8651" s="184" t="str">
        <f t="shared" si="549"/>
        <v/>
      </c>
      <c r="J8651" t="s">
        <v>253</v>
      </c>
      <c r="K8651" t="s">
        <v>253</v>
      </c>
      <c r="L8651">
        <v>95.751047277079593</v>
      </c>
      <c r="R8651">
        <v>144.623977</v>
      </c>
      <c r="S8651" t="s">
        <v>201</v>
      </c>
      <c r="T8651" s="221">
        <v>45566.313194444447</v>
      </c>
    </row>
    <row r="8652" spans="1:20" x14ac:dyDescent="0.35">
      <c r="A8652" t="s">
        <v>115</v>
      </c>
      <c r="B8652" t="s">
        <v>0</v>
      </c>
      <c r="C8652" t="s">
        <v>97</v>
      </c>
      <c r="D8652" s="29">
        <v>45908</v>
      </c>
      <c r="E8652" s="184" t="str">
        <f t="shared" si="546"/>
        <v/>
      </c>
      <c r="F8652" s="184" t="str">
        <f t="shared" si="547"/>
        <v/>
      </c>
      <c r="G8652" s="184" t="str">
        <f t="shared" si="548"/>
        <v/>
      </c>
      <c r="H8652" s="184" t="str">
        <f t="shared" si="549"/>
        <v/>
      </c>
      <c r="J8652" t="s">
        <v>253</v>
      </c>
      <c r="K8652" t="s">
        <v>253</v>
      </c>
      <c r="L8652">
        <v>95.751047277079593</v>
      </c>
      <c r="R8652">
        <v>144.623977</v>
      </c>
      <c r="S8652" t="s">
        <v>201</v>
      </c>
      <c r="T8652" s="221">
        <v>45566.313194444447</v>
      </c>
    </row>
    <row r="8653" spans="1:20" x14ac:dyDescent="0.35">
      <c r="A8653" t="s">
        <v>115</v>
      </c>
      <c r="B8653" t="s">
        <v>0</v>
      </c>
      <c r="C8653" t="s">
        <v>97</v>
      </c>
      <c r="D8653" s="29">
        <v>45909</v>
      </c>
      <c r="E8653" s="184">
        <f t="shared" si="546"/>
        <v>1</v>
      </c>
      <c r="F8653" s="184">
        <f t="shared" si="547"/>
        <v>1</v>
      </c>
      <c r="G8653" s="184">
        <f t="shared" si="548"/>
        <v>1</v>
      </c>
      <c r="H8653" s="184">
        <f t="shared" si="549"/>
        <v>1</v>
      </c>
      <c r="J8653">
        <v>0</v>
      </c>
      <c r="K8653">
        <v>0</v>
      </c>
      <c r="L8653">
        <v>95.751047277079593</v>
      </c>
      <c r="R8653">
        <v>144.623977</v>
      </c>
      <c r="S8653" t="s">
        <v>201</v>
      </c>
      <c r="T8653" s="221">
        <v>45566.313194444447</v>
      </c>
    </row>
    <row r="8654" spans="1:20" x14ac:dyDescent="0.35">
      <c r="A8654" t="s">
        <v>115</v>
      </c>
      <c r="B8654" t="s">
        <v>0</v>
      </c>
      <c r="C8654" t="s">
        <v>97</v>
      </c>
      <c r="D8654" s="29">
        <v>45910</v>
      </c>
      <c r="E8654" s="184" t="str">
        <f t="shared" si="546"/>
        <v/>
      </c>
      <c r="F8654" s="184" t="str">
        <f t="shared" si="547"/>
        <v/>
      </c>
      <c r="G8654" s="184" t="str">
        <f t="shared" si="548"/>
        <v/>
      </c>
      <c r="H8654" s="184" t="str">
        <f t="shared" si="549"/>
        <v/>
      </c>
      <c r="J8654" t="s">
        <v>253</v>
      </c>
      <c r="K8654" t="s">
        <v>253</v>
      </c>
      <c r="L8654">
        <v>95.751047277079593</v>
      </c>
      <c r="R8654">
        <v>144.623977</v>
      </c>
      <c r="S8654" t="s">
        <v>201</v>
      </c>
      <c r="T8654" s="221">
        <v>45566.313194444447</v>
      </c>
    </row>
    <row r="8655" spans="1:20" x14ac:dyDescent="0.35">
      <c r="A8655" t="s">
        <v>115</v>
      </c>
      <c r="B8655" t="s">
        <v>0</v>
      </c>
      <c r="C8655" t="s">
        <v>97</v>
      </c>
      <c r="D8655" s="29">
        <v>45911</v>
      </c>
      <c r="E8655" s="184" t="str">
        <f t="shared" si="546"/>
        <v/>
      </c>
      <c r="F8655" s="184" t="str">
        <f t="shared" si="547"/>
        <v/>
      </c>
      <c r="G8655" s="184" t="str">
        <f t="shared" si="548"/>
        <v/>
      </c>
      <c r="H8655" s="184" t="str">
        <f t="shared" si="549"/>
        <v/>
      </c>
      <c r="J8655" t="s">
        <v>253</v>
      </c>
      <c r="K8655" t="s">
        <v>253</v>
      </c>
      <c r="L8655">
        <v>95.751047277079593</v>
      </c>
      <c r="R8655">
        <v>144.623977</v>
      </c>
      <c r="S8655" t="s">
        <v>201</v>
      </c>
      <c r="T8655" s="221">
        <v>45566.313194444447</v>
      </c>
    </row>
    <row r="8656" spans="1:20" x14ac:dyDescent="0.35">
      <c r="A8656" t="s">
        <v>115</v>
      </c>
      <c r="B8656" t="s">
        <v>0</v>
      </c>
      <c r="C8656" t="s">
        <v>97</v>
      </c>
      <c r="D8656" s="29">
        <v>45912</v>
      </c>
      <c r="E8656" s="184" t="str">
        <f t="shared" si="546"/>
        <v/>
      </c>
      <c r="F8656" s="184" t="str">
        <f t="shared" si="547"/>
        <v/>
      </c>
      <c r="G8656" s="184" t="str">
        <f t="shared" si="548"/>
        <v/>
      </c>
      <c r="H8656" s="184" t="str">
        <f t="shared" si="549"/>
        <v/>
      </c>
      <c r="J8656" t="s">
        <v>253</v>
      </c>
      <c r="K8656" t="s">
        <v>253</v>
      </c>
      <c r="L8656">
        <v>95.751047277079593</v>
      </c>
      <c r="R8656">
        <v>144.623977</v>
      </c>
      <c r="S8656" t="s">
        <v>201</v>
      </c>
      <c r="T8656" s="221">
        <v>45566.313194444447</v>
      </c>
    </row>
    <row r="8657" spans="1:20" x14ac:dyDescent="0.35">
      <c r="A8657" t="s">
        <v>115</v>
      </c>
      <c r="B8657" t="s">
        <v>0</v>
      </c>
      <c r="C8657" t="s">
        <v>97</v>
      </c>
      <c r="D8657" s="29">
        <v>45913</v>
      </c>
      <c r="E8657" s="184" t="str">
        <f t="shared" si="546"/>
        <v/>
      </c>
      <c r="F8657" s="184" t="str">
        <f t="shared" si="547"/>
        <v/>
      </c>
      <c r="G8657" s="184" t="str">
        <f t="shared" si="548"/>
        <v/>
      </c>
      <c r="H8657" s="184" t="str">
        <f t="shared" si="549"/>
        <v/>
      </c>
      <c r="J8657" t="s">
        <v>253</v>
      </c>
      <c r="K8657" t="s">
        <v>253</v>
      </c>
      <c r="L8657">
        <v>95.751047277079593</v>
      </c>
      <c r="R8657">
        <v>144.623977</v>
      </c>
      <c r="S8657" t="s">
        <v>201</v>
      </c>
      <c r="T8657" s="221">
        <v>45566.313194444447</v>
      </c>
    </row>
    <row r="8658" spans="1:20" x14ac:dyDescent="0.35">
      <c r="A8658" t="s">
        <v>115</v>
      </c>
      <c r="B8658" t="s">
        <v>0</v>
      </c>
      <c r="C8658" t="s">
        <v>97</v>
      </c>
      <c r="D8658" s="29">
        <v>45914</v>
      </c>
      <c r="E8658" s="184" t="str">
        <f t="shared" si="546"/>
        <v/>
      </c>
      <c r="F8658" s="184" t="str">
        <f t="shared" si="547"/>
        <v/>
      </c>
      <c r="G8658" s="184" t="str">
        <f t="shared" si="548"/>
        <v/>
      </c>
      <c r="H8658" s="184" t="str">
        <f t="shared" si="549"/>
        <v/>
      </c>
      <c r="J8658" t="s">
        <v>253</v>
      </c>
      <c r="K8658" t="s">
        <v>253</v>
      </c>
      <c r="L8658">
        <v>95.751047277079593</v>
      </c>
      <c r="R8658">
        <v>144.623977</v>
      </c>
      <c r="S8658" t="s">
        <v>201</v>
      </c>
      <c r="T8658" s="221">
        <v>45566.313194444447</v>
      </c>
    </row>
    <row r="8659" spans="1:20" x14ac:dyDescent="0.35">
      <c r="A8659" t="s">
        <v>115</v>
      </c>
      <c r="B8659" t="s">
        <v>0</v>
      </c>
      <c r="C8659" t="s">
        <v>97</v>
      </c>
      <c r="D8659" s="29">
        <v>45915</v>
      </c>
      <c r="E8659" s="184" t="str">
        <f t="shared" si="546"/>
        <v/>
      </c>
      <c r="F8659" s="184" t="str">
        <f t="shared" si="547"/>
        <v/>
      </c>
      <c r="G8659" s="184" t="str">
        <f t="shared" si="548"/>
        <v/>
      </c>
      <c r="H8659" s="184" t="str">
        <f t="shared" si="549"/>
        <v/>
      </c>
      <c r="J8659" t="s">
        <v>253</v>
      </c>
      <c r="K8659" t="s">
        <v>253</v>
      </c>
      <c r="L8659">
        <v>95.751047277079593</v>
      </c>
      <c r="R8659">
        <v>144.623977</v>
      </c>
      <c r="S8659" t="s">
        <v>201</v>
      </c>
      <c r="T8659" s="221">
        <v>45566.313194444447</v>
      </c>
    </row>
    <row r="8660" spans="1:20" x14ac:dyDescent="0.35">
      <c r="A8660" t="s">
        <v>115</v>
      </c>
      <c r="B8660" t="s">
        <v>0</v>
      </c>
      <c r="C8660" t="s">
        <v>97</v>
      </c>
      <c r="D8660" s="29">
        <v>45916</v>
      </c>
      <c r="E8660" s="184" t="str">
        <f t="shared" si="546"/>
        <v/>
      </c>
      <c r="F8660" s="184" t="str">
        <f t="shared" si="547"/>
        <v/>
      </c>
      <c r="G8660" s="184" t="str">
        <f t="shared" si="548"/>
        <v/>
      </c>
      <c r="H8660" s="184" t="str">
        <f t="shared" si="549"/>
        <v/>
      </c>
      <c r="J8660" t="s">
        <v>253</v>
      </c>
      <c r="K8660" t="s">
        <v>253</v>
      </c>
      <c r="L8660">
        <v>95.751047277079593</v>
      </c>
      <c r="R8660">
        <v>144.623977</v>
      </c>
      <c r="S8660" t="s">
        <v>201</v>
      </c>
      <c r="T8660" s="221">
        <v>45566.313194444447</v>
      </c>
    </row>
    <row r="8661" spans="1:20" x14ac:dyDescent="0.35">
      <c r="A8661" t="s">
        <v>115</v>
      </c>
      <c r="B8661" t="s">
        <v>0</v>
      </c>
      <c r="C8661" t="s">
        <v>97</v>
      </c>
      <c r="D8661" s="29">
        <v>45917</v>
      </c>
      <c r="E8661" s="184" t="str">
        <f t="shared" si="546"/>
        <v/>
      </c>
      <c r="F8661" s="184" t="str">
        <f t="shared" si="547"/>
        <v/>
      </c>
      <c r="G8661" s="184" t="str">
        <f t="shared" si="548"/>
        <v/>
      </c>
      <c r="H8661" s="184" t="str">
        <f t="shared" si="549"/>
        <v/>
      </c>
      <c r="J8661" t="s">
        <v>253</v>
      </c>
      <c r="K8661" t="s">
        <v>253</v>
      </c>
      <c r="L8661">
        <v>95.751047277079593</v>
      </c>
      <c r="R8661">
        <v>144.623977</v>
      </c>
      <c r="S8661" t="s">
        <v>201</v>
      </c>
      <c r="T8661" s="221">
        <v>45566.313194444447</v>
      </c>
    </row>
    <row r="8662" spans="1:20" x14ac:dyDescent="0.35">
      <c r="A8662" t="s">
        <v>115</v>
      </c>
      <c r="B8662" t="s">
        <v>0</v>
      </c>
      <c r="C8662" t="s">
        <v>97</v>
      </c>
      <c r="D8662" s="29">
        <v>45918</v>
      </c>
      <c r="E8662" s="184" t="str">
        <f t="shared" si="546"/>
        <v/>
      </c>
      <c r="F8662" s="184" t="str">
        <f t="shared" si="547"/>
        <v/>
      </c>
      <c r="G8662" s="184" t="str">
        <f t="shared" si="548"/>
        <v/>
      </c>
      <c r="H8662" s="184" t="str">
        <f t="shared" si="549"/>
        <v/>
      </c>
      <c r="J8662" t="s">
        <v>253</v>
      </c>
      <c r="K8662" t="s">
        <v>253</v>
      </c>
      <c r="L8662">
        <v>95.751047277079593</v>
      </c>
      <c r="R8662">
        <v>144.623977</v>
      </c>
      <c r="S8662" t="s">
        <v>201</v>
      </c>
      <c r="T8662" s="221">
        <v>45566.313194444447</v>
      </c>
    </row>
    <row r="8663" spans="1:20" x14ac:dyDescent="0.35">
      <c r="A8663" t="s">
        <v>115</v>
      </c>
      <c r="B8663" t="s">
        <v>0</v>
      </c>
      <c r="C8663" t="s">
        <v>97</v>
      </c>
      <c r="D8663" s="29">
        <v>45919</v>
      </c>
      <c r="E8663" s="184" t="str">
        <f t="shared" si="546"/>
        <v/>
      </c>
      <c r="F8663" s="184" t="str">
        <f t="shared" si="547"/>
        <v/>
      </c>
      <c r="G8663" s="184" t="str">
        <f t="shared" si="548"/>
        <v/>
      </c>
      <c r="H8663" s="184" t="str">
        <f t="shared" si="549"/>
        <v/>
      </c>
      <c r="J8663" t="s">
        <v>253</v>
      </c>
      <c r="K8663" t="s">
        <v>253</v>
      </c>
      <c r="L8663">
        <v>95.751047277079593</v>
      </c>
      <c r="R8663">
        <v>144.623977</v>
      </c>
      <c r="S8663" t="s">
        <v>201</v>
      </c>
      <c r="T8663" s="221">
        <v>45566.313194444447</v>
      </c>
    </row>
    <row r="8664" spans="1:20" x14ac:dyDescent="0.35">
      <c r="A8664" t="s">
        <v>115</v>
      </c>
      <c r="B8664" t="s">
        <v>0</v>
      </c>
      <c r="C8664" t="s">
        <v>97</v>
      </c>
      <c r="D8664" s="29">
        <v>45920</v>
      </c>
      <c r="E8664" s="184" t="str">
        <f t="shared" si="546"/>
        <v/>
      </c>
      <c r="F8664" s="184" t="str">
        <f t="shared" si="547"/>
        <v/>
      </c>
      <c r="G8664" s="184" t="str">
        <f t="shared" si="548"/>
        <v/>
      </c>
      <c r="H8664" s="184" t="str">
        <f t="shared" si="549"/>
        <v/>
      </c>
      <c r="J8664" t="s">
        <v>253</v>
      </c>
      <c r="K8664" t="s">
        <v>253</v>
      </c>
      <c r="L8664">
        <v>95.751047277079593</v>
      </c>
      <c r="R8664">
        <v>144.623977</v>
      </c>
      <c r="S8664" t="s">
        <v>201</v>
      </c>
      <c r="T8664" s="221">
        <v>45566.313194444447</v>
      </c>
    </row>
    <row r="8665" spans="1:20" x14ac:dyDescent="0.35">
      <c r="A8665" t="s">
        <v>115</v>
      </c>
      <c r="B8665" t="s">
        <v>0</v>
      </c>
      <c r="C8665" t="s">
        <v>97</v>
      </c>
      <c r="D8665" s="29">
        <v>45921</v>
      </c>
      <c r="E8665" s="184" t="str">
        <f t="shared" si="546"/>
        <v/>
      </c>
      <c r="F8665" s="184" t="str">
        <f t="shared" si="547"/>
        <v/>
      </c>
      <c r="G8665" s="184" t="str">
        <f t="shared" si="548"/>
        <v/>
      </c>
      <c r="H8665" s="184" t="str">
        <f t="shared" si="549"/>
        <v/>
      </c>
      <c r="J8665" t="s">
        <v>253</v>
      </c>
      <c r="K8665" t="s">
        <v>253</v>
      </c>
      <c r="L8665">
        <v>95.751047277079593</v>
      </c>
      <c r="R8665">
        <v>144.623977</v>
      </c>
      <c r="S8665" t="s">
        <v>201</v>
      </c>
      <c r="T8665" s="221">
        <v>45566.313194444447</v>
      </c>
    </row>
    <row r="8666" spans="1:20" x14ac:dyDescent="0.35">
      <c r="A8666" t="s">
        <v>115</v>
      </c>
      <c r="B8666" t="s">
        <v>0</v>
      </c>
      <c r="C8666" t="s">
        <v>97</v>
      </c>
      <c r="D8666" s="29">
        <v>45922</v>
      </c>
      <c r="E8666" s="184" t="str">
        <f t="shared" si="546"/>
        <v/>
      </c>
      <c r="F8666" s="184" t="str">
        <f t="shared" si="547"/>
        <v/>
      </c>
      <c r="G8666" s="184" t="str">
        <f t="shared" si="548"/>
        <v/>
      </c>
      <c r="H8666" s="184" t="str">
        <f t="shared" si="549"/>
        <v/>
      </c>
      <c r="J8666" t="s">
        <v>253</v>
      </c>
      <c r="K8666" t="s">
        <v>253</v>
      </c>
      <c r="L8666">
        <v>95.751047277079593</v>
      </c>
      <c r="R8666">
        <v>144.623977</v>
      </c>
      <c r="S8666" t="s">
        <v>201</v>
      </c>
      <c r="T8666" s="221">
        <v>45566.313194444447</v>
      </c>
    </row>
    <row r="8667" spans="1:20" x14ac:dyDescent="0.35">
      <c r="A8667" t="s">
        <v>115</v>
      </c>
      <c r="B8667" t="s">
        <v>0</v>
      </c>
      <c r="C8667" t="s">
        <v>97</v>
      </c>
      <c r="D8667" s="29">
        <v>45923</v>
      </c>
      <c r="E8667" s="184" t="str">
        <f t="shared" si="546"/>
        <v/>
      </c>
      <c r="F8667" s="184" t="str">
        <f t="shared" si="547"/>
        <v/>
      </c>
      <c r="G8667" s="184" t="str">
        <f t="shared" si="548"/>
        <v/>
      </c>
      <c r="H8667" s="184" t="str">
        <f t="shared" si="549"/>
        <v/>
      </c>
      <c r="J8667" t="s">
        <v>253</v>
      </c>
      <c r="K8667" t="s">
        <v>253</v>
      </c>
      <c r="L8667">
        <v>95.751047277079593</v>
      </c>
      <c r="R8667">
        <v>144.623977</v>
      </c>
      <c r="S8667" t="s">
        <v>201</v>
      </c>
      <c r="T8667" s="221">
        <v>45566.313194444447</v>
      </c>
    </row>
    <row r="8668" spans="1:20" x14ac:dyDescent="0.35">
      <c r="A8668" t="s">
        <v>115</v>
      </c>
      <c r="B8668" t="s">
        <v>0</v>
      </c>
      <c r="C8668" t="s">
        <v>97</v>
      </c>
      <c r="D8668" s="29">
        <v>45924</v>
      </c>
      <c r="E8668" s="184" t="str">
        <f t="shared" si="546"/>
        <v/>
      </c>
      <c r="F8668" s="184" t="str">
        <f t="shared" si="547"/>
        <v/>
      </c>
      <c r="G8668" s="184" t="str">
        <f t="shared" si="548"/>
        <v/>
      </c>
      <c r="H8668" s="184" t="str">
        <f t="shared" si="549"/>
        <v/>
      </c>
      <c r="J8668" t="s">
        <v>253</v>
      </c>
      <c r="K8668" t="s">
        <v>253</v>
      </c>
      <c r="L8668">
        <v>95.751047277079593</v>
      </c>
      <c r="R8668">
        <v>144.623977</v>
      </c>
      <c r="S8668" t="s">
        <v>201</v>
      </c>
      <c r="T8668" s="221">
        <v>45566.313194444447</v>
      </c>
    </row>
    <row r="8669" spans="1:20" x14ac:dyDescent="0.35">
      <c r="A8669" t="s">
        <v>115</v>
      </c>
      <c r="B8669" t="s">
        <v>0</v>
      </c>
      <c r="C8669" t="s">
        <v>97</v>
      </c>
      <c r="D8669" s="29">
        <v>45925</v>
      </c>
      <c r="E8669" s="184" t="str">
        <f t="shared" si="546"/>
        <v/>
      </c>
      <c r="F8669" s="184" t="str">
        <f t="shared" si="547"/>
        <v/>
      </c>
      <c r="G8669" s="184" t="str">
        <f t="shared" si="548"/>
        <v/>
      </c>
      <c r="H8669" s="184" t="str">
        <f t="shared" si="549"/>
        <v/>
      </c>
      <c r="J8669" t="s">
        <v>253</v>
      </c>
      <c r="K8669" t="s">
        <v>253</v>
      </c>
      <c r="L8669">
        <v>95.751047277079593</v>
      </c>
      <c r="R8669">
        <v>144.623977</v>
      </c>
      <c r="S8669" t="s">
        <v>201</v>
      </c>
      <c r="T8669" s="221">
        <v>45566.313194444447</v>
      </c>
    </row>
    <row r="8670" spans="1:20" x14ac:dyDescent="0.35">
      <c r="A8670" t="s">
        <v>115</v>
      </c>
      <c r="B8670" t="s">
        <v>0</v>
      </c>
      <c r="C8670" t="s">
        <v>97</v>
      </c>
      <c r="D8670" s="29">
        <v>45926</v>
      </c>
      <c r="E8670" s="184" t="str">
        <f t="shared" si="546"/>
        <v/>
      </c>
      <c r="F8670" s="184" t="str">
        <f t="shared" si="547"/>
        <v/>
      </c>
      <c r="G8670" s="184" t="str">
        <f t="shared" si="548"/>
        <v/>
      </c>
      <c r="H8670" s="184" t="str">
        <f t="shared" si="549"/>
        <v/>
      </c>
      <c r="J8670" t="s">
        <v>253</v>
      </c>
      <c r="K8670" t="s">
        <v>253</v>
      </c>
      <c r="L8670">
        <v>95.751047277079593</v>
      </c>
      <c r="R8670">
        <v>144.623977</v>
      </c>
      <c r="S8670" t="s">
        <v>201</v>
      </c>
      <c r="T8670" s="221">
        <v>45566.313194444447</v>
      </c>
    </row>
    <row r="8671" spans="1:20" x14ac:dyDescent="0.35">
      <c r="A8671" t="s">
        <v>115</v>
      </c>
      <c r="B8671" t="s">
        <v>0</v>
      </c>
      <c r="C8671" t="s">
        <v>97</v>
      </c>
      <c r="D8671" s="29">
        <v>45927</v>
      </c>
      <c r="E8671" s="184" t="str">
        <f t="shared" si="546"/>
        <v/>
      </c>
      <c r="F8671" s="184" t="str">
        <f t="shared" si="547"/>
        <v/>
      </c>
      <c r="G8671" s="184" t="str">
        <f t="shared" si="548"/>
        <v/>
      </c>
      <c r="H8671" s="184" t="str">
        <f t="shared" si="549"/>
        <v/>
      </c>
      <c r="J8671" t="s">
        <v>253</v>
      </c>
      <c r="K8671" t="s">
        <v>253</v>
      </c>
      <c r="L8671">
        <v>95.751047277079593</v>
      </c>
      <c r="R8671">
        <v>144.623977</v>
      </c>
      <c r="S8671" t="s">
        <v>201</v>
      </c>
      <c r="T8671" s="221">
        <v>45566.313194444447</v>
      </c>
    </row>
    <row r="8672" spans="1:20" x14ac:dyDescent="0.35">
      <c r="A8672" t="s">
        <v>115</v>
      </c>
      <c r="B8672" t="s">
        <v>0</v>
      </c>
      <c r="C8672" t="s">
        <v>97</v>
      </c>
      <c r="D8672" s="29">
        <v>45928</v>
      </c>
      <c r="E8672" s="184" t="str">
        <f t="shared" si="546"/>
        <v/>
      </c>
      <c r="F8672" s="184" t="str">
        <f t="shared" si="547"/>
        <v/>
      </c>
      <c r="G8672" s="184" t="str">
        <f t="shared" si="548"/>
        <v/>
      </c>
      <c r="H8672" s="184" t="str">
        <f t="shared" si="549"/>
        <v/>
      </c>
      <c r="J8672" t="s">
        <v>253</v>
      </c>
      <c r="K8672" t="s">
        <v>253</v>
      </c>
      <c r="L8672">
        <v>95.751047277079593</v>
      </c>
      <c r="R8672">
        <v>144.623977</v>
      </c>
      <c r="S8672" t="s">
        <v>201</v>
      </c>
      <c r="T8672" s="221">
        <v>45566.313194444447</v>
      </c>
    </row>
    <row r="8673" spans="1:20" x14ac:dyDescent="0.35">
      <c r="A8673" t="s">
        <v>115</v>
      </c>
      <c r="B8673" t="s">
        <v>0</v>
      </c>
      <c r="C8673" t="s">
        <v>97</v>
      </c>
      <c r="D8673" s="29">
        <v>45929</v>
      </c>
      <c r="E8673" s="184" t="str">
        <f t="shared" si="546"/>
        <v/>
      </c>
      <c r="F8673" s="184" t="str">
        <f t="shared" si="547"/>
        <v/>
      </c>
      <c r="G8673" s="184" t="str">
        <f t="shared" si="548"/>
        <v/>
      </c>
      <c r="H8673" s="184" t="str">
        <f t="shared" si="549"/>
        <v/>
      </c>
      <c r="J8673" t="s">
        <v>253</v>
      </c>
      <c r="K8673" t="s">
        <v>253</v>
      </c>
      <c r="L8673">
        <v>95.751047277079593</v>
      </c>
      <c r="R8673">
        <v>144.623977</v>
      </c>
      <c r="S8673" t="s">
        <v>201</v>
      </c>
      <c r="T8673" s="221">
        <v>45566.313194444447</v>
      </c>
    </row>
    <row r="8674" spans="1:20" x14ac:dyDescent="0.35">
      <c r="A8674" t="s">
        <v>115</v>
      </c>
      <c r="B8674" t="s">
        <v>0</v>
      </c>
      <c r="C8674" t="s">
        <v>97</v>
      </c>
      <c r="D8674" s="29">
        <v>45930</v>
      </c>
      <c r="E8674" s="184" t="str">
        <f t="shared" si="546"/>
        <v/>
      </c>
      <c r="F8674" s="184" t="str">
        <f t="shared" si="547"/>
        <v/>
      </c>
      <c r="G8674" s="184" t="str">
        <f t="shared" si="548"/>
        <v/>
      </c>
      <c r="H8674" s="184" t="str">
        <f t="shared" si="549"/>
        <v/>
      </c>
      <c r="J8674" t="s">
        <v>253</v>
      </c>
      <c r="K8674" t="s">
        <v>253</v>
      </c>
      <c r="L8674">
        <v>95.751047277079593</v>
      </c>
      <c r="R8674">
        <v>144.623977</v>
      </c>
      <c r="S8674" t="s">
        <v>201</v>
      </c>
      <c r="T8674" s="221">
        <v>45566.313194444447</v>
      </c>
    </row>
    <row r="8675" spans="1:20" x14ac:dyDescent="0.35">
      <c r="A8675" t="s">
        <v>115</v>
      </c>
      <c r="B8675" t="s">
        <v>0</v>
      </c>
      <c r="C8675" t="s">
        <v>97</v>
      </c>
      <c r="D8675" s="29">
        <v>45931</v>
      </c>
      <c r="E8675" s="184" t="str">
        <f t="shared" si="546"/>
        <v/>
      </c>
      <c r="F8675" s="184" t="str">
        <f t="shared" si="547"/>
        <v/>
      </c>
      <c r="G8675" s="184" t="str">
        <f t="shared" si="548"/>
        <v/>
      </c>
      <c r="H8675" s="184" t="str">
        <f t="shared" si="549"/>
        <v/>
      </c>
      <c r="J8675" t="s">
        <v>253</v>
      </c>
      <c r="K8675" t="s">
        <v>253</v>
      </c>
      <c r="L8675">
        <v>95.751047277079593</v>
      </c>
      <c r="R8675">
        <v>144.623977</v>
      </c>
      <c r="S8675" t="s">
        <v>201</v>
      </c>
      <c r="T8675" s="221">
        <v>45566.313194444447</v>
      </c>
    </row>
    <row r="8676" spans="1:20" x14ac:dyDescent="0.35">
      <c r="A8676" t="s">
        <v>115</v>
      </c>
      <c r="B8676" t="s">
        <v>0</v>
      </c>
      <c r="C8676" t="s">
        <v>97</v>
      </c>
      <c r="D8676" s="29">
        <v>45932</v>
      </c>
      <c r="E8676" s="184" t="str">
        <f t="shared" si="546"/>
        <v/>
      </c>
      <c r="F8676" s="184" t="str">
        <f t="shared" si="547"/>
        <v/>
      </c>
      <c r="G8676" s="184" t="str">
        <f t="shared" si="548"/>
        <v/>
      </c>
      <c r="H8676" s="184" t="str">
        <f t="shared" si="549"/>
        <v/>
      </c>
      <c r="J8676" t="s">
        <v>253</v>
      </c>
      <c r="K8676" t="s">
        <v>253</v>
      </c>
      <c r="L8676">
        <v>95.751047277079593</v>
      </c>
      <c r="R8676">
        <v>144.623977</v>
      </c>
      <c r="S8676" t="s">
        <v>201</v>
      </c>
      <c r="T8676" s="221">
        <v>45566.313194444447</v>
      </c>
    </row>
    <row r="8677" spans="1:20" x14ac:dyDescent="0.35">
      <c r="A8677" t="s">
        <v>115</v>
      </c>
      <c r="B8677" t="s">
        <v>0</v>
      </c>
      <c r="C8677" t="s">
        <v>97</v>
      </c>
      <c r="D8677" s="29">
        <v>45933</v>
      </c>
      <c r="E8677" s="184" t="str">
        <f t="shared" si="546"/>
        <v/>
      </c>
      <c r="F8677" s="184" t="str">
        <f t="shared" si="547"/>
        <v/>
      </c>
      <c r="G8677" s="184" t="str">
        <f t="shared" si="548"/>
        <v/>
      </c>
      <c r="H8677" s="184" t="str">
        <f t="shared" si="549"/>
        <v/>
      </c>
      <c r="J8677" t="s">
        <v>253</v>
      </c>
      <c r="K8677" t="s">
        <v>253</v>
      </c>
      <c r="L8677">
        <v>95.751047277079593</v>
      </c>
      <c r="R8677">
        <v>144.623977</v>
      </c>
      <c r="S8677" t="s">
        <v>201</v>
      </c>
      <c r="T8677" s="221">
        <v>45566.313194444447</v>
      </c>
    </row>
    <row r="8678" spans="1:20" x14ac:dyDescent="0.35">
      <c r="A8678" t="s">
        <v>115</v>
      </c>
      <c r="B8678" t="s">
        <v>0</v>
      </c>
      <c r="C8678" t="s">
        <v>97</v>
      </c>
      <c r="D8678" s="29">
        <v>45934</v>
      </c>
      <c r="E8678" s="184" t="str">
        <f t="shared" si="546"/>
        <v/>
      </c>
      <c r="F8678" s="184" t="str">
        <f t="shared" si="547"/>
        <v/>
      </c>
      <c r="G8678" s="184" t="str">
        <f t="shared" si="548"/>
        <v/>
      </c>
      <c r="H8678" s="184" t="str">
        <f t="shared" si="549"/>
        <v/>
      </c>
      <c r="J8678" t="s">
        <v>253</v>
      </c>
      <c r="K8678" t="s">
        <v>253</v>
      </c>
      <c r="L8678">
        <v>95.751047277079593</v>
      </c>
      <c r="R8678">
        <v>144.623977</v>
      </c>
      <c r="S8678" t="s">
        <v>201</v>
      </c>
      <c r="T8678" s="221">
        <v>45566.313194444447</v>
      </c>
    </row>
    <row r="8679" spans="1:20" x14ac:dyDescent="0.35">
      <c r="A8679" t="s">
        <v>115</v>
      </c>
      <c r="B8679" t="s">
        <v>0</v>
      </c>
      <c r="C8679" t="s">
        <v>97</v>
      </c>
      <c r="D8679" s="29">
        <v>45935</v>
      </c>
      <c r="E8679" s="184" t="str">
        <f t="shared" si="546"/>
        <v/>
      </c>
      <c r="F8679" s="184" t="str">
        <f t="shared" si="547"/>
        <v/>
      </c>
      <c r="G8679" s="184" t="str">
        <f t="shared" si="548"/>
        <v/>
      </c>
      <c r="H8679" s="184" t="str">
        <f t="shared" si="549"/>
        <v/>
      </c>
      <c r="J8679" t="s">
        <v>253</v>
      </c>
      <c r="K8679" t="s">
        <v>253</v>
      </c>
      <c r="L8679">
        <v>95.751047277079593</v>
      </c>
      <c r="R8679">
        <v>144.623977</v>
      </c>
      <c r="S8679" t="s">
        <v>201</v>
      </c>
      <c r="T8679" s="221">
        <v>45566.313194444447</v>
      </c>
    </row>
    <row r="8680" spans="1:20" x14ac:dyDescent="0.35">
      <c r="A8680" t="s">
        <v>115</v>
      </c>
      <c r="B8680" t="s">
        <v>0</v>
      </c>
      <c r="C8680" t="s">
        <v>97</v>
      </c>
      <c r="D8680" s="29">
        <v>45936</v>
      </c>
      <c r="E8680" s="184" t="str">
        <f t="shared" si="546"/>
        <v/>
      </c>
      <c r="F8680" s="184" t="str">
        <f t="shared" si="547"/>
        <v/>
      </c>
      <c r="G8680" s="184" t="str">
        <f t="shared" si="548"/>
        <v/>
      </c>
      <c r="H8680" s="184" t="str">
        <f t="shared" si="549"/>
        <v/>
      </c>
      <c r="J8680" t="s">
        <v>253</v>
      </c>
      <c r="K8680" t="s">
        <v>253</v>
      </c>
      <c r="L8680">
        <v>95.751047277079593</v>
      </c>
      <c r="R8680">
        <v>144.623977</v>
      </c>
      <c r="S8680" t="s">
        <v>201</v>
      </c>
      <c r="T8680" s="221">
        <v>45566.313194444447</v>
      </c>
    </row>
    <row r="8681" spans="1:20" x14ac:dyDescent="0.35">
      <c r="A8681" t="s">
        <v>115</v>
      </c>
      <c r="B8681" t="s">
        <v>0</v>
      </c>
      <c r="C8681" t="s">
        <v>97</v>
      </c>
      <c r="D8681" s="29">
        <v>45937</v>
      </c>
      <c r="E8681" s="184" t="str">
        <f t="shared" si="546"/>
        <v/>
      </c>
      <c r="F8681" s="184" t="str">
        <f t="shared" si="547"/>
        <v/>
      </c>
      <c r="G8681" s="184" t="str">
        <f t="shared" si="548"/>
        <v/>
      </c>
      <c r="H8681" s="184" t="str">
        <f t="shared" si="549"/>
        <v/>
      </c>
      <c r="J8681" t="s">
        <v>253</v>
      </c>
      <c r="K8681" t="s">
        <v>253</v>
      </c>
      <c r="L8681">
        <v>95.751047277079593</v>
      </c>
      <c r="R8681">
        <v>144.623977</v>
      </c>
      <c r="S8681" t="s">
        <v>201</v>
      </c>
      <c r="T8681" s="221">
        <v>45566.313194444447</v>
      </c>
    </row>
    <row r="8682" spans="1:20" x14ac:dyDescent="0.35">
      <c r="A8682" t="s">
        <v>115</v>
      </c>
      <c r="B8682" t="s">
        <v>0</v>
      </c>
      <c r="C8682" t="s">
        <v>97</v>
      </c>
      <c r="D8682" s="29">
        <v>45938</v>
      </c>
      <c r="E8682" s="184" t="str">
        <f t="shared" si="546"/>
        <v/>
      </c>
      <c r="F8682" s="184" t="str">
        <f t="shared" si="547"/>
        <v/>
      </c>
      <c r="G8682" s="184" t="str">
        <f t="shared" si="548"/>
        <v/>
      </c>
      <c r="H8682" s="184" t="str">
        <f t="shared" si="549"/>
        <v/>
      </c>
      <c r="J8682" t="s">
        <v>253</v>
      </c>
      <c r="K8682" t="s">
        <v>253</v>
      </c>
      <c r="L8682">
        <v>95.751047277079593</v>
      </c>
      <c r="R8682">
        <v>144.623977</v>
      </c>
      <c r="S8682" t="s">
        <v>201</v>
      </c>
      <c r="T8682" s="221">
        <v>45566.313194444447</v>
      </c>
    </row>
    <row r="8683" spans="1:20" x14ac:dyDescent="0.35">
      <c r="A8683" t="s">
        <v>115</v>
      </c>
      <c r="B8683" t="s">
        <v>0</v>
      </c>
      <c r="C8683" t="s">
        <v>97</v>
      </c>
      <c r="D8683" s="29">
        <v>45939</v>
      </c>
      <c r="E8683" s="184" t="str">
        <f t="shared" si="546"/>
        <v/>
      </c>
      <c r="F8683" s="184" t="str">
        <f t="shared" si="547"/>
        <v/>
      </c>
      <c r="G8683" s="184" t="str">
        <f t="shared" si="548"/>
        <v/>
      </c>
      <c r="H8683" s="184" t="str">
        <f t="shared" si="549"/>
        <v/>
      </c>
      <c r="J8683" t="s">
        <v>253</v>
      </c>
      <c r="K8683" t="s">
        <v>253</v>
      </c>
      <c r="L8683">
        <v>95.751047277079593</v>
      </c>
      <c r="R8683">
        <v>144.623977</v>
      </c>
      <c r="S8683" t="s">
        <v>201</v>
      </c>
      <c r="T8683" s="221">
        <v>45566.313194444447</v>
      </c>
    </row>
    <row r="8684" spans="1:20" x14ac:dyDescent="0.35">
      <c r="A8684" t="s">
        <v>115</v>
      </c>
      <c r="B8684" t="s">
        <v>0</v>
      </c>
      <c r="C8684" t="s">
        <v>97</v>
      </c>
      <c r="D8684" s="29">
        <v>45940</v>
      </c>
      <c r="E8684" s="184" t="str">
        <f t="shared" si="546"/>
        <v/>
      </c>
      <c r="F8684" s="184" t="str">
        <f t="shared" si="547"/>
        <v/>
      </c>
      <c r="G8684" s="184" t="str">
        <f t="shared" si="548"/>
        <v/>
      </c>
      <c r="H8684" s="184" t="str">
        <f t="shared" si="549"/>
        <v/>
      </c>
      <c r="J8684" t="s">
        <v>253</v>
      </c>
      <c r="K8684" t="s">
        <v>253</v>
      </c>
      <c r="L8684">
        <v>95.751047277079593</v>
      </c>
      <c r="R8684">
        <v>144.623977</v>
      </c>
      <c r="S8684" t="s">
        <v>201</v>
      </c>
      <c r="T8684" s="221">
        <v>45566.313194444447</v>
      </c>
    </row>
    <row r="8685" spans="1:20" x14ac:dyDescent="0.35">
      <c r="A8685" t="s">
        <v>115</v>
      </c>
      <c r="B8685" t="s">
        <v>0</v>
      </c>
      <c r="C8685" t="s">
        <v>97</v>
      </c>
      <c r="D8685" s="29">
        <v>45941</v>
      </c>
      <c r="E8685" s="184" t="str">
        <f t="shared" si="546"/>
        <v/>
      </c>
      <c r="F8685" s="184" t="str">
        <f t="shared" si="547"/>
        <v/>
      </c>
      <c r="G8685" s="184" t="str">
        <f t="shared" si="548"/>
        <v/>
      </c>
      <c r="H8685" s="184" t="str">
        <f t="shared" si="549"/>
        <v/>
      </c>
      <c r="J8685" t="s">
        <v>253</v>
      </c>
      <c r="K8685" t="s">
        <v>253</v>
      </c>
      <c r="L8685">
        <v>95.751047277079593</v>
      </c>
      <c r="R8685">
        <v>144.623977</v>
      </c>
      <c r="S8685" t="s">
        <v>201</v>
      </c>
      <c r="T8685" s="221">
        <v>45566.313194444447</v>
      </c>
    </row>
    <row r="8686" spans="1:20" x14ac:dyDescent="0.35">
      <c r="A8686" t="s">
        <v>115</v>
      </c>
      <c r="B8686" t="s">
        <v>0</v>
      </c>
      <c r="C8686" t="s">
        <v>97</v>
      </c>
      <c r="D8686" s="29">
        <v>45942</v>
      </c>
      <c r="E8686" s="184" t="str">
        <f t="shared" si="546"/>
        <v/>
      </c>
      <c r="F8686" s="184" t="str">
        <f t="shared" si="547"/>
        <v/>
      </c>
      <c r="G8686" s="184" t="str">
        <f t="shared" si="548"/>
        <v/>
      </c>
      <c r="H8686" s="184" t="str">
        <f t="shared" si="549"/>
        <v/>
      </c>
      <c r="J8686" t="s">
        <v>253</v>
      </c>
      <c r="K8686" t="s">
        <v>253</v>
      </c>
      <c r="L8686">
        <v>95.751047277079593</v>
      </c>
      <c r="R8686">
        <v>144.623977</v>
      </c>
      <c r="S8686" t="s">
        <v>201</v>
      </c>
      <c r="T8686" s="221">
        <v>45566.313194444447</v>
      </c>
    </row>
    <row r="8687" spans="1:20" x14ac:dyDescent="0.35">
      <c r="A8687" t="s">
        <v>115</v>
      </c>
      <c r="B8687" t="s">
        <v>0</v>
      </c>
      <c r="C8687" t="s">
        <v>97</v>
      </c>
      <c r="D8687" s="29">
        <v>45943</v>
      </c>
      <c r="E8687" s="184">
        <f t="shared" si="546"/>
        <v>0.79112499999999997</v>
      </c>
      <c r="F8687" s="184">
        <f t="shared" si="547"/>
        <v>0.73890624999999999</v>
      </c>
      <c r="G8687" s="184">
        <f t="shared" si="548"/>
        <v>0.8617103441983206</v>
      </c>
      <c r="H8687" s="184">
        <f t="shared" si="549"/>
        <v>0.82713793024790072</v>
      </c>
      <c r="J8687">
        <v>20</v>
      </c>
      <c r="K8687">
        <v>25</v>
      </c>
      <c r="L8687">
        <v>95.751047277079593</v>
      </c>
      <c r="R8687">
        <v>144.623977</v>
      </c>
      <c r="S8687" t="s">
        <v>201</v>
      </c>
      <c r="T8687" s="221">
        <v>45566.313194444447</v>
      </c>
    </row>
    <row r="8688" spans="1:20" x14ac:dyDescent="0.35">
      <c r="A8688" t="s">
        <v>115</v>
      </c>
      <c r="B8688" t="s">
        <v>0</v>
      </c>
      <c r="C8688" t="s">
        <v>97</v>
      </c>
      <c r="D8688" s="29">
        <v>45944</v>
      </c>
      <c r="E8688" s="184">
        <f t="shared" si="546"/>
        <v>0.79112499999999997</v>
      </c>
      <c r="F8688" s="184">
        <f t="shared" si="547"/>
        <v>0.73890624999999999</v>
      </c>
      <c r="G8688" s="184">
        <f t="shared" si="548"/>
        <v>0.8617103441983206</v>
      </c>
      <c r="H8688" s="184">
        <f t="shared" si="549"/>
        <v>0.82713793024790072</v>
      </c>
      <c r="J8688">
        <v>20</v>
      </c>
      <c r="K8688">
        <v>25</v>
      </c>
      <c r="L8688">
        <v>95.751047277079593</v>
      </c>
      <c r="R8688">
        <v>144.623977</v>
      </c>
      <c r="S8688" t="s">
        <v>201</v>
      </c>
      <c r="T8688" s="221">
        <v>45566.313194444447</v>
      </c>
    </row>
    <row r="8689" spans="1:20" x14ac:dyDescent="0.35">
      <c r="A8689" t="s">
        <v>115</v>
      </c>
      <c r="B8689" t="s">
        <v>0</v>
      </c>
      <c r="C8689" t="s">
        <v>97</v>
      </c>
      <c r="D8689" s="29">
        <v>45945</v>
      </c>
      <c r="E8689" s="184">
        <f t="shared" si="546"/>
        <v>0.79112499999999997</v>
      </c>
      <c r="F8689" s="184">
        <f t="shared" si="547"/>
        <v>0.73890624999999999</v>
      </c>
      <c r="G8689" s="184">
        <f t="shared" si="548"/>
        <v>0.8617103441983206</v>
      </c>
      <c r="H8689" s="184">
        <f t="shared" si="549"/>
        <v>0.82713793024790072</v>
      </c>
      <c r="J8689">
        <v>20</v>
      </c>
      <c r="K8689">
        <v>25</v>
      </c>
      <c r="L8689">
        <v>95.751047277079593</v>
      </c>
      <c r="R8689">
        <v>144.623977</v>
      </c>
      <c r="S8689" t="s">
        <v>201</v>
      </c>
      <c r="T8689" s="221">
        <v>45566.313194444447</v>
      </c>
    </row>
    <row r="8690" spans="1:20" x14ac:dyDescent="0.35">
      <c r="A8690" t="s">
        <v>115</v>
      </c>
      <c r="B8690" t="s">
        <v>0</v>
      </c>
      <c r="C8690" t="s">
        <v>97</v>
      </c>
      <c r="D8690" s="29">
        <v>45946</v>
      </c>
      <c r="E8690" s="184">
        <f t="shared" si="546"/>
        <v>0.79112499999999997</v>
      </c>
      <c r="F8690" s="184">
        <f t="shared" si="547"/>
        <v>0.73890624999999999</v>
      </c>
      <c r="G8690" s="184">
        <f t="shared" si="548"/>
        <v>0.8617103441983206</v>
      </c>
      <c r="H8690" s="184">
        <f t="shared" si="549"/>
        <v>0.82713793024790072</v>
      </c>
      <c r="J8690">
        <v>20</v>
      </c>
      <c r="K8690">
        <v>25</v>
      </c>
      <c r="L8690">
        <v>95.751047277079593</v>
      </c>
      <c r="R8690">
        <v>144.623977</v>
      </c>
      <c r="S8690" t="s">
        <v>201</v>
      </c>
      <c r="T8690" s="221">
        <v>45566.313194444447</v>
      </c>
    </row>
    <row r="8691" spans="1:20" x14ac:dyDescent="0.35">
      <c r="A8691" t="s">
        <v>115</v>
      </c>
      <c r="B8691" t="s">
        <v>0</v>
      </c>
      <c r="C8691" t="s">
        <v>97</v>
      </c>
      <c r="D8691" s="29">
        <v>45947</v>
      </c>
      <c r="E8691" s="184">
        <f t="shared" si="546"/>
        <v>0.79112499999999997</v>
      </c>
      <c r="F8691" s="184">
        <f t="shared" si="547"/>
        <v>0.73890624999999999</v>
      </c>
      <c r="G8691" s="184">
        <f t="shared" si="548"/>
        <v>0.8617103441983206</v>
      </c>
      <c r="H8691" s="184">
        <f t="shared" si="549"/>
        <v>0.82713793024790072</v>
      </c>
      <c r="J8691">
        <v>20</v>
      </c>
      <c r="K8691">
        <v>25</v>
      </c>
      <c r="L8691">
        <v>95.751047277079593</v>
      </c>
      <c r="R8691">
        <v>144.623977</v>
      </c>
      <c r="S8691" t="s">
        <v>201</v>
      </c>
      <c r="T8691" s="221">
        <v>45566.313194444447</v>
      </c>
    </row>
    <row r="8692" spans="1:20" x14ac:dyDescent="0.35">
      <c r="A8692" t="s">
        <v>115</v>
      </c>
      <c r="B8692" t="s">
        <v>0</v>
      </c>
      <c r="C8692" t="s">
        <v>97</v>
      </c>
      <c r="D8692" s="29">
        <v>45948</v>
      </c>
      <c r="E8692" s="184">
        <f t="shared" si="546"/>
        <v>0.79112499999999997</v>
      </c>
      <c r="F8692" s="184">
        <f t="shared" si="547"/>
        <v>0.73890624999999999</v>
      </c>
      <c r="G8692" s="184">
        <f t="shared" si="548"/>
        <v>0.8617103441983206</v>
      </c>
      <c r="H8692" s="184">
        <f t="shared" si="549"/>
        <v>0.82713793024790072</v>
      </c>
      <c r="J8692">
        <v>20</v>
      </c>
      <c r="K8692">
        <v>25</v>
      </c>
      <c r="L8692">
        <v>95.751047277079593</v>
      </c>
      <c r="R8692">
        <v>144.623977</v>
      </c>
      <c r="S8692" t="s">
        <v>201</v>
      </c>
      <c r="T8692" s="221">
        <v>45566.313194444447</v>
      </c>
    </row>
    <row r="8693" spans="1:20" x14ac:dyDescent="0.35">
      <c r="A8693" t="s">
        <v>115</v>
      </c>
      <c r="B8693" t="s">
        <v>0</v>
      </c>
      <c r="C8693" t="s">
        <v>97</v>
      </c>
      <c r="D8693" s="29">
        <v>45949</v>
      </c>
      <c r="E8693" s="184">
        <f t="shared" si="546"/>
        <v>0.79112499999999997</v>
      </c>
      <c r="F8693" s="184">
        <f t="shared" si="547"/>
        <v>0.73890624999999999</v>
      </c>
      <c r="G8693" s="184">
        <f t="shared" si="548"/>
        <v>0.8617103441983206</v>
      </c>
      <c r="H8693" s="184">
        <f t="shared" si="549"/>
        <v>0.82713793024790072</v>
      </c>
      <c r="J8693">
        <v>20</v>
      </c>
      <c r="K8693">
        <v>25</v>
      </c>
      <c r="L8693">
        <v>95.751047277079593</v>
      </c>
      <c r="R8693">
        <v>144.623977</v>
      </c>
      <c r="S8693" t="s">
        <v>201</v>
      </c>
      <c r="T8693" s="221">
        <v>45566.313194444447</v>
      </c>
    </row>
    <row r="8694" spans="1:20" x14ac:dyDescent="0.35">
      <c r="A8694" t="s">
        <v>115</v>
      </c>
      <c r="B8694" t="s">
        <v>0</v>
      </c>
      <c r="C8694" t="s">
        <v>97</v>
      </c>
      <c r="D8694" s="29">
        <v>45950</v>
      </c>
      <c r="E8694" s="184">
        <f t="shared" si="546"/>
        <v>0.79112499999999997</v>
      </c>
      <c r="F8694" s="184">
        <f t="shared" si="547"/>
        <v>0.73890624999999999</v>
      </c>
      <c r="G8694" s="184">
        <f t="shared" si="548"/>
        <v>0.8617103441983206</v>
      </c>
      <c r="H8694" s="184">
        <f t="shared" si="549"/>
        <v>0.82713793024790072</v>
      </c>
      <c r="J8694">
        <v>20</v>
      </c>
      <c r="K8694">
        <v>25</v>
      </c>
      <c r="L8694">
        <v>95.751047277079593</v>
      </c>
      <c r="R8694">
        <v>144.623977</v>
      </c>
      <c r="S8694" t="s">
        <v>201</v>
      </c>
      <c r="T8694" s="221">
        <v>45566.313194444447</v>
      </c>
    </row>
    <row r="8695" spans="1:20" x14ac:dyDescent="0.35">
      <c r="A8695" t="s">
        <v>115</v>
      </c>
      <c r="B8695" t="s">
        <v>0</v>
      </c>
      <c r="C8695" t="s">
        <v>97</v>
      </c>
      <c r="D8695" s="29">
        <v>45951</v>
      </c>
      <c r="E8695" s="184">
        <f t="shared" si="546"/>
        <v>0.79112499999999997</v>
      </c>
      <c r="F8695" s="184">
        <f t="shared" si="547"/>
        <v>0.73890624999999999</v>
      </c>
      <c r="G8695" s="184">
        <f t="shared" si="548"/>
        <v>0.8617103441983206</v>
      </c>
      <c r="H8695" s="184">
        <f t="shared" si="549"/>
        <v>0.82713793024790072</v>
      </c>
      <c r="J8695">
        <v>20</v>
      </c>
      <c r="K8695">
        <v>25</v>
      </c>
      <c r="L8695">
        <v>95.751047277079593</v>
      </c>
      <c r="R8695">
        <v>144.623977</v>
      </c>
      <c r="S8695" t="s">
        <v>201</v>
      </c>
      <c r="T8695" s="221">
        <v>45566.313194444447</v>
      </c>
    </row>
    <row r="8696" spans="1:20" x14ac:dyDescent="0.35">
      <c r="A8696" t="s">
        <v>115</v>
      </c>
      <c r="B8696" t="s">
        <v>0</v>
      </c>
      <c r="C8696" t="s">
        <v>97</v>
      </c>
      <c r="D8696" s="29">
        <v>45952</v>
      </c>
      <c r="E8696" s="184">
        <f t="shared" si="546"/>
        <v>0.79112499999999997</v>
      </c>
      <c r="F8696" s="184">
        <f t="shared" si="547"/>
        <v>0.73890624999999999</v>
      </c>
      <c r="G8696" s="184">
        <f t="shared" si="548"/>
        <v>0.8617103441983206</v>
      </c>
      <c r="H8696" s="184">
        <f t="shared" si="549"/>
        <v>0.82713793024790072</v>
      </c>
      <c r="J8696">
        <v>20</v>
      </c>
      <c r="K8696">
        <v>25</v>
      </c>
      <c r="L8696">
        <v>95.751047277079593</v>
      </c>
      <c r="R8696">
        <v>144.623977</v>
      </c>
      <c r="S8696" t="s">
        <v>201</v>
      </c>
      <c r="T8696" s="221">
        <v>45566.313194444447</v>
      </c>
    </row>
    <row r="8697" spans="1:20" x14ac:dyDescent="0.35">
      <c r="A8697" t="s">
        <v>115</v>
      </c>
      <c r="B8697" t="s">
        <v>0</v>
      </c>
      <c r="C8697" t="s">
        <v>97</v>
      </c>
      <c r="D8697" s="29">
        <v>45953</v>
      </c>
      <c r="E8697" s="184">
        <f t="shared" si="546"/>
        <v>0.79112499999999997</v>
      </c>
      <c r="F8697" s="184">
        <f t="shared" si="547"/>
        <v>0.73890624999999999</v>
      </c>
      <c r="G8697" s="184">
        <f t="shared" si="548"/>
        <v>0.8617103441983206</v>
      </c>
      <c r="H8697" s="184">
        <f t="shared" si="549"/>
        <v>0.82713793024790072</v>
      </c>
      <c r="J8697">
        <v>20</v>
      </c>
      <c r="K8697">
        <v>25</v>
      </c>
      <c r="L8697">
        <v>95.751047277079593</v>
      </c>
      <c r="R8697">
        <v>144.623977</v>
      </c>
      <c r="S8697" t="s">
        <v>201</v>
      </c>
      <c r="T8697" s="221">
        <v>45566.313194444447</v>
      </c>
    </row>
    <row r="8698" spans="1:20" x14ac:dyDescent="0.35">
      <c r="A8698" t="s">
        <v>115</v>
      </c>
      <c r="B8698" t="s">
        <v>0</v>
      </c>
      <c r="C8698" t="s">
        <v>97</v>
      </c>
      <c r="D8698" s="29">
        <v>45954</v>
      </c>
      <c r="E8698" s="184">
        <f t="shared" si="546"/>
        <v>0.79112499999999997</v>
      </c>
      <c r="F8698" s="184">
        <f t="shared" si="547"/>
        <v>0.73890624999999999</v>
      </c>
      <c r="G8698" s="184">
        <f t="shared" si="548"/>
        <v>0.8617103441983206</v>
      </c>
      <c r="H8698" s="184">
        <f t="shared" si="549"/>
        <v>0.82713793024790072</v>
      </c>
      <c r="J8698">
        <v>20</v>
      </c>
      <c r="K8698">
        <v>25</v>
      </c>
      <c r="L8698">
        <v>95.751047277079593</v>
      </c>
      <c r="R8698">
        <v>144.623977</v>
      </c>
      <c r="S8698" t="s">
        <v>201</v>
      </c>
      <c r="T8698" s="221">
        <v>45566.313194444447</v>
      </c>
    </row>
    <row r="8699" spans="1:20" x14ac:dyDescent="0.35">
      <c r="A8699" t="s">
        <v>115</v>
      </c>
      <c r="B8699" t="s">
        <v>0</v>
      </c>
      <c r="C8699" t="s">
        <v>97</v>
      </c>
      <c r="D8699" s="29">
        <v>45955</v>
      </c>
      <c r="E8699" s="184">
        <f t="shared" si="546"/>
        <v>0.79112499999999997</v>
      </c>
      <c r="F8699" s="184">
        <f t="shared" si="547"/>
        <v>0.73890624999999999</v>
      </c>
      <c r="G8699" s="184">
        <f t="shared" si="548"/>
        <v>0.8617103441983206</v>
      </c>
      <c r="H8699" s="184">
        <f t="shared" si="549"/>
        <v>0.82713793024790072</v>
      </c>
      <c r="J8699">
        <v>20</v>
      </c>
      <c r="K8699">
        <v>25</v>
      </c>
      <c r="L8699">
        <v>95.751047277079593</v>
      </c>
      <c r="R8699">
        <v>144.623977</v>
      </c>
      <c r="S8699" t="s">
        <v>201</v>
      </c>
      <c r="T8699" s="221">
        <v>45566.313194444447</v>
      </c>
    </row>
    <row r="8700" spans="1:20" x14ac:dyDescent="0.35">
      <c r="A8700" t="s">
        <v>115</v>
      </c>
      <c r="B8700" t="s">
        <v>0</v>
      </c>
      <c r="C8700" t="s">
        <v>97</v>
      </c>
      <c r="D8700" s="29">
        <v>45956</v>
      </c>
      <c r="E8700" s="184">
        <f t="shared" si="546"/>
        <v>0.79112499999999997</v>
      </c>
      <c r="F8700" s="184">
        <f t="shared" si="547"/>
        <v>0.73890624999999999</v>
      </c>
      <c r="G8700" s="184">
        <f t="shared" si="548"/>
        <v>0.8617103441983206</v>
      </c>
      <c r="H8700" s="184">
        <f t="shared" si="549"/>
        <v>0.82713793024790072</v>
      </c>
      <c r="J8700">
        <v>20</v>
      </c>
      <c r="K8700">
        <v>25</v>
      </c>
      <c r="L8700">
        <v>95.751047277079593</v>
      </c>
      <c r="R8700">
        <v>144.623977</v>
      </c>
      <c r="S8700" t="s">
        <v>201</v>
      </c>
      <c r="T8700" s="221">
        <v>45566.313194444447</v>
      </c>
    </row>
    <row r="8701" spans="1:20" x14ac:dyDescent="0.35">
      <c r="A8701" t="s">
        <v>115</v>
      </c>
      <c r="B8701" t="s">
        <v>0</v>
      </c>
      <c r="C8701" t="s">
        <v>97</v>
      </c>
      <c r="D8701" s="29">
        <v>45957</v>
      </c>
      <c r="E8701" s="184">
        <f t="shared" si="546"/>
        <v>0.79112499999999997</v>
      </c>
      <c r="F8701" s="184">
        <f t="shared" si="547"/>
        <v>0.73890624999999999</v>
      </c>
      <c r="G8701" s="184">
        <f t="shared" si="548"/>
        <v>0.8617103441983206</v>
      </c>
      <c r="H8701" s="184">
        <f t="shared" si="549"/>
        <v>0.82713793024790072</v>
      </c>
      <c r="J8701">
        <v>20</v>
      </c>
      <c r="K8701">
        <v>25</v>
      </c>
      <c r="L8701">
        <v>95.751047277079593</v>
      </c>
      <c r="R8701">
        <v>144.623977</v>
      </c>
      <c r="S8701" t="s">
        <v>201</v>
      </c>
      <c r="T8701" s="221">
        <v>45566.313194444447</v>
      </c>
    </row>
    <row r="8702" spans="1:20" x14ac:dyDescent="0.35">
      <c r="A8702" t="s">
        <v>115</v>
      </c>
      <c r="B8702" t="s">
        <v>0</v>
      </c>
      <c r="C8702" t="s">
        <v>97</v>
      </c>
      <c r="D8702" s="29">
        <v>45958</v>
      </c>
      <c r="E8702" s="184">
        <f t="shared" si="546"/>
        <v>0.79112499999999997</v>
      </c>
      <c r="F8702" s="184">
        <f t="shared" si="547"/>
        <v>0.73890624999999999</v>
      </c>
      <c r="G8702" s="184">
        <f t="shared" si="548"/>
        <v>0.8617103441983206</v>
      </c>
      <c r="H8702" s="184">
        <f t="shared" si="549"/>
        <v>0.82713793024790072</v>
      </c>
      <c r="J8702">
        <v>20</v>
      </c>
      <c r="K8702">
        <v>25</v>
      </c>
      <c r="L8702">
        <v>95.751047277079593</v>
      </c>
      <c r="R8702">
        <v>144.623977</v>
      </c>
      <c r="S8702" t="s">
        <v>201</v>
      </c>
      <c r="T8702" s="221">
        <v>45566.313194444447</v>
      </c>
    </row>
    <row r="8703" spans="1:20" x14ac:dyDescent="0.35">
      <c r="A8703" t="s">
        <v>115</v>
      </c>
      <c r="B8703" t="s">
        <v>0</v>
      </c>
      <c r="C8703" t="s">
        <v>97</v>
      </c>
      <c r="D8703" s="29">
        <v>45959</v>
      </c>
      <c r="E8703" s="184">
        <f t="shared" si="546"/>
        <v>0.79112499999999997</v>
      </c>
      <c r="F8703" s="184">
        <f t="shared" si="547"/>
        <v>0.73890624999999999</v>
      </c>
      <c r="G8703" s="184">
        <f t="shared" si="548"/>
        <v>0.8617103441983206</v>
      </c>
      <c r="H8703" s="184">
        <f t="shared" si="549"/>
        <v>0.82713793024790072</v>
      </c>
      <c r="J8703">
        <v>20</v>
      </c>
      <c r="K8703">
        <v>25</v>
      </c>
      <c r="L8703">
        <v>95.751047277079593</v>
      </c>
      <c r="R8703">
        <v>144.623977</v>
      </c>
      <c r="S8703" t="s">
        <v>201</v>
      </c>
      <c r="T8703" s="221">
        <v>45566.313194444447</v>
      </c>
    </row>
    <row r="8704" spans="1:20" x14ac:dyDescent="0.35">
      <c r="A8704" t="s">
        <v>115</v>
      </c>
      <c r="B8704" t="s">
        <v>0</v>
      </c>
      <c r="C8704" t="s">
        <v>97</v>
      </c>
      <c r="D8704" s="29">
        <v>45960</v>
      </c>
      <c r="E8704" s="184">
        <f t="shared" si="546"/>
        <v>0.79112499999999997</v>
      </c>
      <c r="F8704" s="184">
        <f t="shared" si="547"/>
        <v>0.73890624999999999</v>
      </c>
      <c r="G8704" s="184">
        <f t="shared" si="548"/>
        <v>0.8617103441983206</v>
      </c>
      <c r="H8704" s="184">
        <f t="shared" si="549"/>
        <v>0.82713793024790072</v>
      </c>
      <c r="J8704">
        <v>20</v>
      </c>
      <c r="K8704">
        <v>25</v>
      </c>
      <c r="L8704">
        <v>95.751047277079593</v>
      </c>
      <c r="R8704">
        <v>144.623977</v>
      </c>
      <c r="S8704" t="s">
        <v>201</v>
      </c>
      <c r="T8704" s="221">
        <v>45566.313194444447</v>
      </c>
    </row>
    <row r="8705" spans="1:20" x14ac:dyDescent="0.35">
      <c r="A8705" t="s">
        <v>115</v>
      </c>
      <c r="B8705" t="s">
        <v>0</v>
      </c>
      <c r="C8705" t="s">
        <v>97</v>
      </c>
      <c r="D8705" s="29">
        <v>45961</v>
      </c>
      <c r="E8705" s="184">
        <f t="shared" si="546"/>
        <v>0.79112499999999997</v>
      </c>
      <c r="F8705" s="184">
        <f t="shared" si="547"/>
        <v>0.73890624999999999</v>
      </c>
      <c r="G8705" s="184">
        <f t="shared" si="548"/>
        <v>0.8617103441983206</v>
      </c>
      <c r="H8705" s="184">
        <f t="shared" si="549"/>
        <v>0.82713793024790072</v>
      </c>
      <c r="J8705">
        <v>20</v>
      </c>
      <c r="K8705">
        <v>25</v>
      </c>
      <c r="L8705">
        <v>95.751047277079593</v>
      </c>
      <c r="R8705">
        <v>144.623977</v>
      </c>
      <c r="S8705" t="s">
        <v>201</v>
      </c>
      <c r="T8705" s="221">
        <v>45566.313194444447</v>
      </c>
    </row>
    <row r="8706" spans="1:20" x14ac:dyDescent="0.35">
      <c r="A8706" t="s">
        <v>115</v>
      </c>
      <c r="B8706" t="s">
        <v>0</v>
      </c>
      <c r="C8706" t="s">
        <v>97</v>
      </c>
      <c r="D8706" s="29">
        <v>45962</v>
      </c>
      <c r="E8706" s="184" t="str">
        <f t="shared" si="546"/>
        <v/>
      </c>
      <c r="F8706" s="184" t="str">
        <f t="shared" si="547"/>
        <v/>
      </c>
      <c r="G8706" s="184" t="str">
        <f t="shared" si="548"/>
        <v/>
      </c>
      <c r="H8706" s="184" t="str">
        <f t="shared" si="549"/>
        <v/>
      </c>
      <c r="J8706" t="s">
        <v>253</v>
      </c>
      <c r="K8706" t="s">
        <v>253</v>
      </c>
      <c r="L8706">
        <v>95.751047277079593</v>
      </c>
      <c r="R8706">
        <v>144.623977</v>
      </c>
      <c r="S8706" t="s">
        <v>201</v>
      </c>
      <c r="T8706" s="221">
        <v>45566.313194444447</v>
      </c>
    </row>
    <row r="8707" spans="1:20" x14ac:dyDescent="0.35">
      <c r="A8707" t="s">
        <v>115</v>
      </c>
      <c r="B8707" t="s">
        <v>0</v>
      </c>
      <c r="C8707" t="s">
        <v>97</v>
      </c>
      <c r="D8707" s="29">
        <v>45963</v>
      </c>
      <c r="E8707" s="184" t="str">
        <f t="shared" si="546"/>
        <v/>
      </c>
      <c r="F8707" s="184" t="str">
        <f t="shared" si="547"/>
        <v/>
      </c>
      <c r="G8707" s="184" t="str">
        <f t="shared" si="548"/>
        <v/>
      </c>
      <c r="H8707" s="184" t="str">
        <f t="shared" si="549"/>
        <v/>
      </c>
      <c r="J8707" t="s">
        <v>253</v>
      </c>
      <c r="K8707" t="s">
        <v>253</v>
      </c>
      <c r="L8707">
        <v>95.751047277079593</v>
      </c>
      <c r="R8707">
        <v>144.623977</v>
      </c>
      <c r="S8707" t="s">
        <v>201</v>
      </c>
      <c r="T8707" s="221">
        <v>45566.313194444447</v>
      </c>
    </row>
    <row r="8708" spans="1:20" x14ac:dyDescent="0.35">
      <c r="A8708" t="s">
        <v>115</v>
      </c>
      <c r="B8708" t="s">
        <v>0</v>
      </c>
      <c r="C8708" t="s">
        <v>97</v>
      </c>
      <c r="D8708" s="29">
        <v>45964</v>
      </c>
      <c r="E8708" s="184" t="str">
        <f t="shared" si="546"/>
        <v/>
      </c>
      <c r="F8708" s="184" t="str">
        <f t="shared" si="547"/>
        <v/>
      </c>
      <c r="G8708" s="184" t="str">
        <f t="shared" si="548"/>
        <v/>
      </c>
      <c r="H8708" s="184" t="str">
        <f t="shared" si="549"/>
        <v/>
      </c>
      <c r="J8708" t="s">
        <v>253</v>
      </c>
      <c r="K8708" t="s">
        <v>253</v>
      </c>
      <c r="L8708">
        <v>95.751047277079593</v>
      </c>
      <c r="R8708">
        <v>144.623977</v>
      </c>
      <c r="S8708" t="s">
        <v>201</v>
      </c>
      <c r="T8708" s="221">
        <v>45566.313194444447</v>
      </c>
    </row>
    <row r="8709" spans="1:20" x14ac:dyDescent="0.35">
      <c r="A8709" t="s">
        <v>115</v>
      </c>
      <c r="B8709" t="s">
        <v>0</v>
      </c>
      <c r="C8709" t="s">
        <v>97</v>
      </c>
      <c r="D8709" s="29">
        <v>45965</v>
      </c>
      <c r="E8709" s="184" t="str">
        <f t="shared" si="546"/>
        <v/>
      </c>
      <c r="F8709" s="184" t="str">
        <f t="shared" si="547"/>
        <v/>
      </c>
      <c r="G8709" s="184" t="str">
        <f t="shared" si="548"/>
        <v/>
      </c>
      <c r="H8709" s="184" t="str">
        <f t="shared" si="549"/>
        <v/>
      </c>
      <c r="J8709" t="s">
        <v>253</v>
      </c>
      <c r="K8709" t="s">
        <v>253</v>
      </c>
      <c r="L8709">
        <v>95.751047277079593</v>
      </c>
      <c r="R8709">
        <v>144.623977</v>
      </c>
      <c r="S8709" t="s">
        <v>201</v>
      </c>
      <c r="T8709" s="221">
        <v>45566.313194444447</v>
      </c>
    </row>
    <row r="8710" spans="1:20" x14ac:dyDescent="0.35">
      <c r="A8710" t="s">
        <v>115</v>
      </c>
      <c r="B8710" t="s">
        <v>0</v>
      </c>
      <c r="C8710" t="s">
        <v>97</v>
      </c>
      <c r="D8710" s="29">
        <v>45966</v>
      </c>
      <c r="E8710" s="184" t="str">
        <f t="shared" si="546"/>
        <v/>
      </c>
      <c r="F8710" s="184" t="str">
        <f t="shared" si="547"/>
        <v/>
      </c>
      <c r="G8710" s="184" t="str">
        <f t="shared" si="548"/>
        <v/>
      </c>
      <c r="H8710" s="184" t="str">
        <f t="shared" si="549"/>
        <v/>
      </c>
      <c r="J8710" t="s">
        <v>253</v>
      </c>
      <c r="K8710" t="s">
        <v>253</v>
      </c>
      <c r="L8710">
        <v>95.751047277079593</v>
      </c>
      <c r="R8710">
        <v>144.623977</v>
      </c>
      <c r="S8710" t="s">
        <v>201</v>
      </c>
      <c r="T8710" s="221">
        <v>45566.313194444447</v>
      </c>
    </row>
    <row r="8711" spans="1:20" x14ac:dyDescent="0.35">
      <c r="A8711" t="s">
        <v>115</v>
      </c>
      <c r="B8711" t="s">
        <v>0</v>
      </c>
      <c r="C8711" t="s">
        <v>97</v>
      </c>
      <c r="D8711" s="29">
        <v>45967</v>
      </c>
      <c r="E8711" s="184" t="str">
        <f t="shared" si="546"/>
        <v/>
      </c>
      <c r="F8711" s="184" t="str">
        <f t="shared" si="547"/>
        <v/>
      </c>
      <c r="G8711" s="184" t="str">
        <f t="shared" si="548"/>
        <v/>
      </c>
      <c r="H8711" s="184" t="str">
        <f t="shared" si="549"/>
        <v/>
      </c>
      <c r="J8711" t="s">
        <v>253</v>
      </c>
      <c r="K8711" t="s">
        <v>253</v>
      </c>
      <c r="L8711">
        <v>95.751047277079593</v>
      </c>
      <c r="R8711">
        <v>144.623977</v>
      </c>
      <c r="S8711" t="s">
        <v>201</v>
      </c>
      <c r="T8711" s="221">
        <v>45566.313194444447</v>
      </c>
    </row>
    <row r="8712" spans="1:20" x14ac:dyDescent="0.35">
      <c r="A8712" t="s">
        <v>115</v>
      </c>
      <c r="B8712" t="s">
        <v>0</v>
      </c>
      <c r="C8712" t="s">
        <v>97</v>
      </c>
      <c r="D8712" s="29">
        <v>45968</v>
      </c>
      <c r="E8712" s="184" t="str">
        <f t="shared" ref="E8712:E8775" si="550">IF(J8712="","",IF(L8712=0,0,IF(1-(J8712/L8712)&lt;0,"",1-(J8712/L8712))))</f>
        <v/>
      </c>
      <c r="F8712" s="184" t="str">
        <f t="shared" ref="F8712:F8775" si="551">IF(K8712="","",IF(L8712=0,0,IF(1-(K8712/L8712)&lt;0,"",1-(K8712/L8712))))</f>
        <v/>
      </c>
      <c r="G8712" s="184" t="str">
        <f t="shared" ref="G8712:G8775" si="552">IF(J8712="","",IF(1-(J8712/R8712)&lt;0,"",1-(J8712/R8712)))</f>
        <v/>
      </c>
      <c r="H8712" s="184" t="str">
        <f t="shared" ref="H8712:H8775" si="553">IF(K8712="","",IF(1-(K8712/R8712)&lt;0,"",1-(K8712/R8712)))</f>
        <v/>
      </c>
      <c r="J8712" t="s">
        <v>253</v>
      </c>
      <c r="K8712" t="s">
        <v>253</v>
      </c>
      <c r="L8712">
        <v>95.751047277079593</v>
      </c>
      <c r="R8712">
        <v>144.623977</v>
      </c>
      <c r="S8712" t="s">
        <v>201</v>
      </c>
      <c r="T8712" s="221">
        <v>45566.313194444447</v>
      </c>
    </row>
    <row r="8713" spans="1:20" x14ac:dyDescent="0.35">
      <c r="A8713" t="s">
        <v>115</v>
      </c>
      <c r="B8713" t="s">
        <v>0</v>
      </c>
      <c r="C8713" t="s">
        <v>97</v>
      </c>
      <c r="D8713" s="29">
        <v>45969</v>
      </c>
      <c r="E8713" s="184" t="str">
        <f t="shared" si="550"/>
        <v/>
      </c>
      <c r="F8713" s="184" t="str">
        <f t="shared" si="551"/>
        <v/>
      </c>
      <c r="G8713" s="184" t="str">
        <f t="shared" si="552"/>
        <v/>
      </c>
      <c r="H8713" s="184" t="str">
        <f t="shared" si="553"/>
        <v/>
      </c>
      <c r="J8713" t="s">
        <v>253</v>
      </c>
      <c r="K8713" t="s">
        <v>253</v>
      </c>
      <c r="L8713">
        <v>95.751047277079593</v>
      </c>
      <c r="R8713">
        <v>144.623977</v>
      </c>
      <c r="S8713" t="s">
        <v>201</v>
      </c>
      <c r="T8713" s="221">
        <v>45566.313194444447</v>
      </c>
    </row>
    <row r="8714" spans="1:20" x14ac:dyDescent="0.35">
      <c r="A8714" t="s">
        <v>115</v>
      </c>
      <c r="B8714" t="s">
        <v>0</v>
      </c>
      <c r="C8714" t="s">
        <v>97</v>
      </c>
      <c r="D8714" s="29">
        <v>45970</v>
      </c>
      <c r="E8714" s="184" t="str">
        <f t="shared" si="550"/>
        <v/>
      </c>
      <c r="F8714" s="184" t="str">
        <f t="shared" si="551"/>
        <v/>
      </c>
      <c r="G8714" s="184" t="str">
        <f t="shared" si="552"/>
        <v/>
      </c>
      <c r="H8714" s="184" t="str">
        <f t="shared" si="553"/>
        <v/>
      </c>
      <c r="J8714" t="s">
        <v>253</v>
      </c>
      <c r="K8714" t="s">
        <v>253</v>
      </c>
      <c r="L8714">
        <v>95.751047277079593</v>
      </c>
      <c r="R8714">
        <v>144.623977</v>
      </c>
      <c r="S8714" t="s">
        <v>201</v>
      </c>
      <c r="T8714" s="221">
        <v>45566.313194444447</v>
      </c>
    </row>
    <row r="8715" spans="1:20" x14ac:dyDescent="0.35">
      <c r="A8715" t="s">
        <v>115</v>
      </c>
      <c r="B8715" t="s">
        <v>0</v>
      </c>
      <c r="C8715" t="s">
        <v>97</v>
      </c>
      <c r="D8715" s="29">
        <v>45971</v>
      </c>
      <c r="E8715" s="184" t="str">
        <f t="shared" si="550"/>
        <v/>
      </c>
      <c r="F8715" s="184" t="str">
        <f t="shared" si="551"/>
        <v/>
      </c>
      <c r="G8715" s="184" t="str">
        <f t="shared" si="552"/>
        <v/>
      </c>
      <c r="H8715" s="184" t="str">
        <f t="shared" si="553"/>
        <v/>
      </c>
      <c r="J8715" t="s">
        <v>253</v>
      </c>
      <c r="K8715" t="s">
        <v>253</v>
      </c>
      <c r="L8715">
        <v>95.751047277079593</v>
      </c>
      <c r="R8715">
        <v>144.623977</v>
      </c>
      <c r="S8715" t="s">
        <v>201</v>
      </c>
      <c r="T8715" s="221">
        <v>45566.313194444447</v>
      </c>
    </row>
    <row r="8716" spans="1:20" x14ac:dyDescent="0.35">
      <c r="A8716" t="s">
        <v>115</v>
      </c>
      <c r="B8716" t="s">
        <v>0</v>
      </c>
      <c r="C8716" t="s">
        <v>97</v>
      </c>
      <c r="D8716" s="29">
        <v>45972</v>
      </c>
      <c r="E8716" s="184" t="str">
        <f t="shared" si="550"/>
        <v/>
      </c>
      <c r="F8716" s="184" t="str">
        <f t="shared" si="551"/>
        <v/>
      </c>
      <c r="G8716" s="184" t="str">
        <f t="shared" si="552"/>
        <v/>
      </c>
      <c r="H8716" s="184" t="str">
        <f t="shared" si="553"/>
        <v/>
      </c>
      <c r="J8716" t="s">
        <v>253</v>
      </c>
      <c r="K8716" t="s">
        <v>253</v>
      </c>
      <c r="L8716">
        <v>95.751047277079593</v>
      </c>
      <c r="R8716">
        <v>144.623977</v>
      </c>
      <c r="S8716" t="s">
        <v>201</v>
      </c>
      <c r="T8716" s="221">
        <v>45566.313194444447</v>
      </c>
    </row>
    <row r="8717" spans="1:20" x14ac:dyDescent="0.35">
      <c r="A8717" t="s">
        <v>115</v>
      </c>
      <c r="B8717" t="s">
        <v>0</v>
      </c>
      <c r="C8717" t="s">
        <v>97</v>
      </c>
      <c r="D8717" s="29">
        <v>45973</v>
      </c>
      <c r="E8717" s="184" t="str">
        <f t="shared" si="550"/>
        <v/>
      </c>
      <c r="F8717" s="184" t="str">
        <f t="shared" si="551"/>
        <v/>
      </c>
      <c r="G8717" s="184" t="str">
        <f t="shared" si="552"/>
        <v/>
      </c>
      <c r="H8717" s="184" t="str">
        <f t="shared" si="553"/>
        <v/>
      </c>
      <c r="J8717" t="s">
        <v>253</v>
      </c>
      <c r="K8717" t="s">
        <v>253</v>
      </c>
      <c r="L8717">
        <v>95.751047277079593</v>
      </c>
      <c r="R8717">
        <v>144.623977</v>
      </c>
      <c r="S8717" t="s">
        <v>201</v>
      </c>
      <c r="T8717" s="221">
        <v>45566.313194444447</v>
      </c>
    </row>
    <row r="8718" spans="1:20" x14ac:dyDescent="0.35">
      <c r="A8718" t="s">
        <v>115</v>
      </c>
      <c r="B8718" t="s">
        <v>0</v>
      </c>
      <c r="C8718" t="s">
        <v>97</v>
      </c>
      <c r="D8718" s="29">
        <v>45974</v>
      </c>
      <c r="E8718" s="184" t="str">
        <f t="shared" si="550"/>
        <v/>
      </c>
      <c r="F8718" s="184" t="str">
        <f t="shared" si="551"/>
        <v/>
      </c>
      <c r="G8718" s="184" t="str">
        <f t="shared" si="552"/>
        <v/>
      </c>
      <c r="H8718" s="184" t="str">
        <f t="shared" si="553"/>
        <v/>
      </c>
      <c r="J8718" t="s">
        <v>253</v>
      </c>
      <c r="K8718" t="s">
        <v>253</v>
      </c>
      <c r="L8718">
        <v>95.751047277079593</v>
      </c>
      <c r="R8718">
        <v>144.623977</v>
      </c>
      <c r="S8718" t="s">
        <v>201</v>
      </c>
      <c r="T8718" s="221">
        <v>45566.313194444447</v>
      </c>
    </row>
    <row r="8719" spans="1:20" x14ac:dyDescent="0.35">
      <c r="A8719" t="s">
        <v>115</v>
      </c>
      <c r="B8719" t="s">
        <v>0</v>
      </c>
      <c r="C8719" t="s">
        <v>97</v>
      </c>
      <c r="D8719" s="29">
        <v>45975</v>
      </c>
      <c r="E8719" s="184" t="str">
        <f t="shared" si="550"/>
        <v/>
      </c>
      <c r="F8719" s="184" t="str">
        <f t="shared" si="551"/>
        <v/>
      </c>
      <c r="G8719" s="184" t="str">
        <f t="shared" si="552"/>
        <v/>
      </c>
      <c r="H8719" s="184" t="str">
        <f t="shared" si="553"/>
        <v/>
      </c>
      <c r="J8719" t="s">
        <v>253</v>
      </c>
      <c r="K8719" t="s">
        <v>253</v>
      </c>
      <c r="L8719">
        <v>95.751047277079593</v>
      </c>
      <c r="R8719">
        <v>144.623977</v>
      </c>
      <c r="S8719" t="s">
        <v>201</v>
      </c>
      <c r="T8719" s="221">
        <v>45566.313194444447</v>
      </c>
    </row>
    <row r="8720" spans="1:20" x14ac:dyDescent="0.35">
      <c r="A8720" t="s">
        <v>115</v>
      </c>
      <c r="B8720" t="s">
        <v>0</v>
      </c>
      <c r="C8720" t="s">
        <v>97</v>
      </c>
      <c r="D8720" s="29">
        <v>45976</v>
      </c>
      <c r="E8720" s="184" t="str">
        <f t="shared" si="550"/>
        <v/>
      </c>
      <c r="F8720" s="184" t="str">
        <f t="shared" si="551"/>
        <v/>
      </c>
      <c r="G8720" s="184" t="str">
        <f t="shared" si="552"/>
        <v/>
      </c>
      <c r="H8720" s="184" t="str">
        <f t="shared" si="553"/>
        <v/>
      </c>
      <c r="J8720" t="s">
        <v>253</v>
      </c>
      <c r="K8720" t="s">
        <v>253</v>
      </c>
      <c r="L8720">
        <v>95.751047277079593</v>
      </c>
      <c r="R8720">
        <v>144.623977</v>
      </c>
      <c r="S8720" t="s">
        <v>201</v>
      </c>
      <c r="T8720" s="221">
        <v>45566.313194444447</v>
      </c>
    </row>
    <row r="8721" spans="1:20" x14ac:dyDescent="0.35">
      <c r="A8721" t="s">
        <v>115</v>
      </c>
      <c r="B8721" t="s">
        <v>0</v>
      </c>
      <c r="C8721" t="s">
        <v>97</v>
      </c>
      <c r="D8721" s="29">
        <v>45977</v>
      </c>
      <c r="E8721" s="184" t="str">
        <f t="shared" si="550"/>
        <v/>
      </c>
      <c r="F8721" s="184" t="str">
        <f t="shared" si="551"/>
        <v/>
      </c>
      <c r="G8721" s="184" t="str">
        <f t="shared" si="552"/>
        <v/>
      </c>
      <c r="H8721" s="184" t="str">
        <f t="shared" si="553"/>
        <v/>
      </c>
      <c r="J8721" t="s">
        <v>253</v>
      </c>
      <c r="K8721" t="s">
        <v>253</v>
      </c>
      <c r="L8721">
        <v>95.751047277079593</v>
      </c>
      <c r="R8721">
        <v>144.623977</v>
      </c>
      <c r="S8721" t="s">
        <v>201</v>
      </c>
      <c r="T8721" s="221">
        <v>45566.313194444447</v>
      </c>
    </row>
    <row r="8722" spans="1:20" x14ac:dyDescent="0.35">
      <c r="A8722" t="s">
        <v>115</v>
      </c>
      <c r="B8722" t="s">
        <v>0</v>
      </c>
      <c r="C8722" t="s">
        <v>97</v>
      </c>
      <c r="D8722" s="29">
        <v>45978</v>
      </c>
      <c r="E8722" s="184" t="str">
        <f t="shared" si="550"/>
        <v/>
      </c>
      <c r="F8722" s="184" t="str">
        <f t="shared" si="551"/>
        <v/>
      </c>
      <c r="G8722" s="184" t="str">
        <f t="shared" si="552"/>
        <v/>
      </c>
      <c r="H8722" s="184" t="str">
        <f t="shared" si="553"/>
        <v/>
      </c>
      <c r="J8722" t="s">
        <v>253</v>
      </c>
      <c r="K8722" t="s">
        <v>253</v>
      </c>
      <c r="L8722">
        <v>95.751047277079593</v>
      </c>
      <c r="R8722">
        <v>144.623977</v>
      </c>
      <c r="S8722" t="s">
        <v>201</v>
      </c>
      <c r="T8722" s="221">
        <v>45566.313194444447</v>
      </c>
    </row>
    <row r="8723" spans="1:20" x14ac:dyDescent="0.35">
      <c r="A8723" t="s">
        <v>115</v>
      </c>
      <c r="B8723" t="s">
        <v>0</v>
      </c>
      <c r="C8723" t="s">
        <v>97</v>
      </c>
      <c r="D8723" s="29">
        <v>45979</v>
      </c>
      <c r="E8723" s="184" t="str">
        <f t="shared" si="550"/>
        <v/>
      </c>
      <c r="F8723" s="184" t="str">
        <f t="shared" si="551"/>
        <v/>
      </c>
      <c r="G8723" s="184" t="str">
        <f t="shared" si="552"/>
        <v/>
      </c>
      <c r="H8723" s="184" t="str">
        <f t="shared" si="553"/>
        <v/>
      </c>
      <c r="J8723" t="s">
        <v>253</v>
      </c>
      <c r="K8723" t="s">
        <v>253</v>
      </c>
      <c r="L8723">
        <v>95.751047277079593</v>
      </c>
      <c r="R8723">
        <v>144.623977</v>
      </c>
      <c r="S8723" t="s">
        <v>201</v>
      </c>
      <c r="T8723" s="221">
        <v>45566.313194444447</v>
      </c>
    </row>
    <row r="8724" spans="1:20" x14ac:dyDescent="0.35">
      <c r="A8724" t="s">
        <v>115</v>
      </c>
      <c r="B8724" t="s">
        <v>0</v>
      </c>
      <c r="C8724" t="s">
        <v>97</v>
      </c>
      <c r="D8724" s="29">
        <v>45980</v>
      </c>
      <c r="E8724" s="184" t="str">
        <f t="shared" si="550"/>
        <v/>
      </c>
      <c r="F8724" s="184" t="str">
        <f t="shared" si="551"/>
        <v/>
      </c>
      <c r="G8724" s="184" t="str">
        <f t="shared" si="552"/>
        <v/>
      </c>
      <c r="H8724" s="184" t="str">
        <f t="shared" si="553"/>
        <v/>
      </c>
      <c r="J8724" t="s">
        <v>253</v>
      </c>
      <c r="K8724" t="s">
        <v>253</v>
      </c>
      <c r="L8724">
        <v>95.751047277079593</v>
      </c>
      <c r="R8724">
        <v>144.623977</v>
      </c>
      <c r="S8724" t="s">
        <v>201</v>
      </c>
      <c r="T8724" s="221">
        <v>45566.313194444447</v>
      </c>
    </row>
    <row r="8725" spans="1:20" x14ac:dyDescent="0.35">
      <c r="A8725" t="s">
        <v>115</v>
      </c>
      <c r="B8725" t="s">
        <v>0</v>
      </c>
      <c r="C8725" t="s">
        <v>97</v>
      </c>
      <c r="D8725" s="29">
        <v>45981</v>
      </c>
      <c r="E8725" s="184" t="str">
        <f t="shared" si="550"/>
        <v/>
      </c>
      <c r="F8725" s="184" t="str">
        <f t="shared" si="551"/>
        <v/>
      </c>
      <c r="G8725" s="184" t="str">
        <f t="shared" si="552"/>
        <v/>
      </c>
      <c r="H8725" s="184" t="str">
        <f t="shared" si="553"/>
        <v/>
      </c>
      <c r="J8725" t="s">
        <v>253</v>
      </c>
      <c r="K8725" t="s">
        <v>253</v>
      </c>
      <c r="L8725">
        <v>95.751047277079593</v>
      </c>
      <c r="R8725">
        <v>144.623977</v>
      </c>
      <c r="S8725" t="s">
        <v>201</v>
      </c>
      <c r="T8725" s="221">
        <v>45566.313194444447</v>
      </c>
    </row>
    <row r="8726" spans="1:20" x14ac:dyDescent="0.35">
      <c r="A8726" t="s">
        <v>115</v>
      </c>
      <c r="B8726" t="s">
        <v>0</v>
      </c>
      <c r="C8726" t="s">
        <v>97</v>
      </c>
      <c r="D8726" s="29">
        <v>45982</v>
      </c>
      <c r="E8726" s="184" t="str">
        <f t="shared" si="550"/>
        <v/>
      </c>
      <c r="F8726" s="184" t="str">
        <f t="shared" si="551"/>
        <v/>
      </c>
      <c r="G8726" s="184" t="str">
        <f t="shared" si="552"/>
        <v/>
      </c>
      <c r="H8726" s="184" t="str">
        <f t="shared" si="553"/>
        <v/>
      </c>
      <c r="J8726" t="s">
        <v>253</v>
      </c>
      <c r="K8726" t="s">
        <v>253</v>
      </c>
      <c r="L8726">
        <v>95.751047277079593</v>
      </c>
      <c r="R8726">
        <v>144.623977</v>
      </c>
      <c r="S8726" t="s">
        <v>201</v>
      </c>
      <c r="T8726" s="221">
        <v>45566.313194444447</v>
      </c>
    </row>
    <row r="8727" spans="1:20" x14ac:dyDescent="0.35">
      <c r="A8727" t="s">
        <v>115</v>
      </c>
      <c r="B8727" t="s">
        <v>0</v>
      </c>
      <c r="C8727" t="s">
        <v>97</v>
      </c>
      <c r="D8727" s="29">
        <v>45983</v>
      </c>
      <c r="E8727" s="184" t="str">
        <f t="shared" si="550"/>
        <v/>
      </c>
      <c r="F8727" s="184" t="str">
        <f t="shared" si="551"/>
        <v/>
      </c>
      <c r="G8727" s="184" t="str">
        <f t="shared" si="552"/>
        <v/>
      </c>
      <c r="H8727" s="184" t="str">
        <f t="shared" si="553"/>
        <v/>
      </c>
      <c r="J8727" t="s">
        <v>253</v>
      </c>
      <c r="K8727" t="s">
        <v>253</v>
      </c>
      <c r="L8727">
        <v>95.751047277079593</v>
      </c>
      <c r="R8727">
        <v>144.623977</v>
      </c>
      <c r="S8727" t="s">
        <v>201</v>
      </c>
      <c r="T8727" s="221">
        <v>45566.313194444447</v>
      </c>
    </row>
    <row r="8728" spans="1:20" x14ac:dyDescent="0.35">
      <c r="A8728" t="s">
        <v>115</v>
      </c>
      <c r="B8728" t="s">
        <v>0</v>
      </c>
      <c r="C8728" t="s">
        <v>97</v>
      </c>
      <c r="D8728" s="29">
        <v>45984</v>
      </c>
      <c r="E8728" s="184" t="str">
        <f t="shared" si="550"/>
        <v/>
      </c>
      <c r="F8728" s="184" t="str">
        <f t="shared" si="551"/>
        <v/>
      </c>
      <c r="G8728" s="184" t="str">
        <f t="shared" si="552"/>
        <v/>
      </c>
      <c r="H8728" s="184" t="str">
        <f t="shared" si="553"/>
        <v/>
      </c>
      <c r="J8728" t="s">
        <v>253</v>
      </c>
      <c r="K8728" t="s">
        <v>253</v>
      </c>
      <c r="L8728">
        <v>95.751047277079593</v>
      </c>
      <c r="R8728">
        <v>144.623977</v>
      </c>
      <c r="S8728" t="s">
        <v>201</v>
      </c>
      <c r="T8728" s="221">
        <v>45566.313194444447</v>
      </c>
    </row>
    <row r="8729" spans="1:20" x14ac:dyDescent="0.35">
      <c r="A8729" t="s">
        <v>115</v>
      </c>
      <c r="B8729" t="s">
        <v>0</v>
      </c>
      <c r="C8729" t="s">
        <v>97</v>
      </c>
      <c r="D8729" s="29">
        <v>45985</v>
      </c>
      <c r="E8729" s="184" t="str">
        <f t="shared" si="550"/>
        <v/>
      </c>
      <c r="F8729" s="184" t="str">
        <f t="shared" si="551"/>
        <v/>
      </c>
      <c r="G8729" s="184" t="str">
        <f t="shared" si="552"/>
        <v/>
      </c>
      <c r="H8729" s="184" t="str">
        <f t="shared" si="553"/>
        <v/>
      </c>
      <c r="J8729" t="s">
        <v>253</v>
      </c>
      <c r="K8729" t="s">
        <v>253</v>
      </c>
      <c r="L8729">
        <v>95.751047277079593</v>
      </c>
      <c r="R8729">
        <v>144.623977</v>
      </c>
      <c r="S8729" t="s">
        <v>201</v>
      </c>
      <c r="T8729" s="221">
        <v>45566.313194444447</v>
      </c>
    </row>
    <row r="8730" spans="1:20" x14ac:dyDescent="0.35">
      <c r="A8730" t="s">
        <v>115</v>
      </c>
      <c r="B8730" t="s">
        <v>0</v>
      </c>
      <c r="C8730" t="s">
        <v>97</v>
      </c>
      <c r="D8730" s="29">
        <v>45986</v>
      </c>
      <c r="E8730" s="184" t="str">
        <f t="shared" si="550"/>
        <v/>
      </c>
      <c r="F8730" s="184" t="str">
        <f t="shared" si="551"/>
        <v/>
      </c>
      <c r="G8730" s="184" t="str">
        <f t="shared" si="552"/>
        <v/>
      </c>
      <c r="H8730" s="184" t="str">
        <f t="shared" si="553"/>
        <v/>
      </c>
      <c r="J8730" t="s">
        <v>253</v>
      </c>
      <c r="K8730" t="s">
        <v>253</v>
      </c>
      <c r="L8730">
        <v>95.751047277079593</v>
      </c>
      <c r="R8730">
        <v>144.623977</v>
      </c>
      <c r="S8730" t="s">
        <v>201</v>
      </c>
      <c r="T8730" s="221">
        <v>45566.313194444447</v>
      </c>
    </row>
    <row r="8731" spans="1:20" x14ac:dyDescent="0.35">
      <c r="A8731" t="s">
        <v>115</v>
      </c>
      <c r="B8731" t="s">
        <v>0</v>
      </c>
      <c r="C8731" t="s">
        <v>97</v>
      </c>
      <c r="D8731" s="29">
        <v>45987</v>
      </c>
      <c r="E8731" s="184" t="str">
        <f t="shared" si="550"/>
        <v/>
      </c>
      <c r="F8731" s="184" t="str">
        <f t="shared" si="551"/>
        <v/>
      </c>
      <c r="G8731" s="184" t="str">
        <f t="shared" si="552"/>
        <v/>
      </c>
      <c r="H8731" s="184" t="str">
        <f t="shared" si="553"/>
        <v/>
      </c>
      <c r="J8731" t="s">
        <v>253</v>
      </c>
      <c r="K8731" t="s">
        <v>253</v>
      </c>
      <c r="L8731">
        <v>95.751047277079593</v>
      </c>
      <c r="R8731">
        <v>144.623977</v>
      </c>
      <c r="S8731" t="s">
        <v>201</v>
      </c>
      <c r="T8731" s="221">
        <v>45566.313194444447</v>
      </c>
    </row>
    <row r="8732" spans="1:20" x14ac:dyDescent="0.35">
      <c r="A8732" t="s">
        <v>115</v>
      </c>
      <c r="B8732" t="s">
        <v>0</v>
      </c>
      <c r="C8732" t="s">
        <v>97</v>
      </c>
      <c r="D8732" s="29">
        <v>45988</v>
      </c>
      <c r="E8732" s="184" t="str">
        <f t="shared" si="550"/>
        <v/>
      </c>
      <c r="F8732" s="184" t="str">
        <f t="shared" si="551"/>
        <v/>
      </c>
      <c r="G8732" s="184" t="str">
        <f t="shared" si="552"/>
        <v/>
      </c>
      <c r="H8732" s="184" t="str">
        <f t="shared" si="553"/>
        <v/>
      </c>
      <c r="J8732" t="s">
        <v>253</v>
      </c>
      <c r="K8732" t="s">
        <v>253</v>
      </c>
      <c r="L8732">
        <v>95.751047277079593</v>
      </c>
      <c r="R8732">
        <v>144.623977</v>
      </c>
      <c r="S8732" t="s">
        <v>201</v>
      </c>
      <c r="T8732" s="221">
        <v>45566.313194444447</v>
      </c>
    </row>
    <row r="8733" spans="1:20" x14ac:dyDescent="0.35">
      <c r="A8733" t="s">
        <v>115</v>
      </c>
      <c r="B8733" t="s">
        <v>0</v>
      </c>
      <c r="C8733" t="s">
        <v>97</v>
      </c>
      <c r="D8733" s="29">
        <v>45989</v>
      </c>
      <c r="E8733" s="184" t="str">
        <f t="shared" si="550"/>
        <v/>
      </c>
      <c r="F8733" s="184" t="str">
        <f t="shared" si="551"/>
        <v/>
      </c>
      <c r="G8733" s="184" t="str">
        <f t="shared" si="552"/>
        <v/>
      </c>
      <c r="H8733" s="184" t="str">
        <f t="shared" si="553"/>
        <v/>
      </c>
      <c r="J8733" t="s">
        <v>253</v>
      </c>
      <c r="K8733" t="s">
        <v>253</v>
      </c>
      <c r="L8733">
        <v>95.751047277079593</v>
      </c>
      <c r="R8733">
        <v>144.623977</v>
      </c>
      <c r="S8733" t="s">
        <v>201</v>
      </c>
      <c r="T8733" s="221">
        <v>45566.313194444447</v>
      </c>
    </row>
    <row r="8734" spans="1:20" x14ac:dyDescent="0.35">
      <c r="A8734" t="s">
        <v>115</v>
      </c>
      <c r="B8734" t="s">
        <v>0</v>
      </c>
      <c r="C8734" t="s">
        <v>97</v>
      </c>
      <c r="D8734" s="29">
        <v>45990</v>
      </c>
      <c r="E8734" s="184" t="str">
        <f t="shared" si="550"/>
        <v/>
      </c>
      <c r="F8734" s="184" t="str">
        <f t="shared" si="551"/>
        <v/>
      </c>
      <c r="G8734" s="184" t="str">
        <f t="shared" si="552"/>
        <v/>
      </c>
      <c r="H8734" s="184" t="str">
        <f t="shared" si="553"/>
        <v/>
      </c>
      <c r="J8734" t="s">
        <v>253</v>
      </c>
      <c r="K8734" t="s">
        <v>253</v>
      </c>
      <c r="L8734">
        <v>95.751047277079593</v>
      </c>
      <c r="R8734">
        <v>144.623977</v>
      </c>
      <c r="S8734" t="s">
        <v>201</v>
      </c>
      <c r="T8734" s="221">
        <v>45566.313194444447</v>
      </c>
    </row>
    <row r="8735" spans="1:20" x14ac:dyDescent="0.35">
      <c r="A8735" t="s">
        <v>115</v>
      </c>
      <c r="B8735" t="s">
        <v>0</v>
      </c>
      <c r="C8735" t="s">
        <v>97</v>
      </c>
      <c r="D8735" s="29">
        <v>45991</v>
      </c>
      <c r="E8735" s="184" t="str">
        <f t="shared" si="550"/>
        <v/>
      </c>
      <c r="F8735" s="184" t="str">
        <f t="shared" si="551"/>
        <v/>
      </c>
      <c r="G8735" s="184" t="str">
        <f t="shared" si="552"/>
        <v/>
      </c>
      <c r="H8735" s="184" t="str">
        <f t="shared" si="553"/>
        <v/>
      </c>
      <c r="J8735" t="s">
        <v>253</v>
      </c>
      <c r="K8735" t="s">
        <v>253</v>
      </c>
      <c r="L8735">
        <v>95.751047277079593</v>
      </c>
      <c r="R8735">
        <v>144.623977</v>
      </c>
      <c r="S8735" t="s">
        <v>201</v>
      </c>
      <c r="T8735" s="221">
        <v>45566.313194444447</v>
      </c>
    </row>
    <row r="8736" spans="1:20" x14ac:dyDescent="0.35">
      <c r="A8736" t="s">
        <v>115</v>
      </c>
      <c r="B8736" t="s">
        <v>0</v>
      </c>
      <c r="C8736" t="s">
        <v>97</v>
      </c>
      <c r="D8736" s="29">
        <v>45992</v>
      </c>
      <c r="E8736" s="184" t="str">
        <f t="shared" si="550"/>
        <v/>
      </c>
      <c r="F8736" s="184" t="str">
        <f t="shared" si="551"/>
        <v/>
      </c>
      <c r="G8736" s="184" t="str">
        <f t="shared" si="552"/>
        <v/>
      </c>
      <c r="H8736" s="184" t="str">
        <f t="shared" si="553"/>
        <v/>
      </c>
      <c r="J8736" t="s">
        <v>253</v>
      </c>
      <c r="K8736" t="s">
        <v>253</v>
      </c>
      <c r="L8736">
        <v>95.751047277079593</v>
      </c>
      <c r="R8736">
        <v>144.623977</v>
      </c>
      <c r="S8736" t="s">
        <v>201</v>
      </c>
      <c r="T8736" s="221">
        <v>45566.313194444447</v>
      </c>
    </row>
    <row r="8737" spans="1:20" x14ac:dyDescent="0.35">
      <c r="A8737" t="s">
        <v>115</v>
      </c>
      <c r="B8737" t="s">
        <v>0</v>
      </c>
      <c r="C8737" t="s">
        <v>97</v>
      </c>
      <c r="D8737" s="29">
        <v>45993</v>
      </c>
      <c r="E8737" s="184" t="str">
        <f t="shared" si="550"/>
        <v/>
      </c>
      <c r="F8737" s="184" t="str">
        <f t="shared" si="551"/>
        <v/>
      </c>
      <c r="G8737" s="184" t="str">
        <f t="shared" si="552"/>
        <v/>
      </c>
      <c r="H8737" s="184" t="str">
        <f t="shared" si="553"/>
        <v/>
      </c>
      <c r="J8737" t="s">
        <v>253</v>
      </c>
      <c r="K8737" t="s">
        <v>253</v>
      </c>
      <c r="L8737">
        <v>95.751047277079593</v>
      </c>
      <c r="R8737">
        <v>144.623977</v>
      </c>
      <c r="S8737" t="s">
        <v>201</v>
      </c>
      <c r="T8737" s="221">
        <v>45566.313194444447</v>
      </c>
    </row>
    <row r="8738" spans="1:20" x14ac:dyDescent="0.35">
      <c r="A8738" t="s">
        <v>115</v>
      </c>
      <c r="B8738" t="s">
        <v>0</v>
      </c>
      <c r="C8738" t="s">
        <v>97</v>
      </c>
      <c r="D8738" s="29">
        <v>45994</v>
      </c>
      <c r="E8738" s="184" t="str">
        <f t="shared" si="550"/>
        <v/>
      </c>
      <c r="F8738" s="184" t="str">
        <f t="shared" si="551"/>
        <v/>
      </c>
      <c r="G8738" s="184" t="str">
        <f t="shared" si="552"/>
        <v/>
      </c>
      <c r="H8738" s="184" t="str">
        <f t="shared" si="553"/>
        <v/>
      </c>
      <c r="J8738" t="s">
        <v>253</v>
      </c>
      <c r="K8738" t="s">
        <v>253</v>
      </c>
      <c r="L8738">
        <v>95.751047277079593</v>
      </c>
      <c r="R8738">
        <v>144.623977</v>
      </c>
      <c r="S8738" t="s">
        <v>201</v>
      </c>
      <c r="T8738" s="221">
        <v>45566.313194444447</v>
      </c>
    </row>
    <row r="8739" spans="1:20" x14ac:dyDescent="0.35">
      <c r="A8739" t="s">
        <v>115</v>
      </c>
      <c r="B8739" t="s">
        <v>0</v>
      </c>
      <c r="C8739" t="s">
        <v>97</v>
      </c>
      <c r="D8739" s="29">
        <v>45995</v>
      </c>
      <c r="E8739" s="184" t="str">
        <f t="shared" si="550"/>
        <v/>
      </c>
      <c r="F8739" s="184" t="str">
        <f t="shared" si="551"/>
        <v/>
      </c>
      <c r="G8739" s="184" t="str">
        <f t="shared" si="552"/>
        <v/>
      </c>
      <c r="H8739" s="184" t="str">
        <f t="shared" si="553"/>
        <v/>
      </c>
      <c r="J8739" t="s">
        <v>253</v>
      </c>
      <c r="K8739" t="s">
        <v>253</v>
      </c>
      <c r="L8739">
        <v>95.751047277079593</v>
      </c>
      <c r="R8739">
        <v>144.623977</v>
      </c>
      <c r="S8739" t="s">
        <v>201</v>
      </c>
      <c r="T8739" s="221">
        <v>45566.313194444447</v>
      </c>
    </row>
    <row r="8740" spans="1:20" x14ac:dyDescent="0.35">
      <c r="A8740" t="s">
        <v>115</v>
      </c>
      <c r="B8740" t="s">
        <v>0</v>
      </c>
      <c r="C8740" t="s">
        <v>97</v>
      </c>
      <c r="D8740" s="29">
        <v>45996</v>
      </c>
      <c r="E8740" s="184" t="str">
        <f t="shared" si="550"/>
        <v/>
      </c>
      <c r="F8740" s="184" t="str">
        <f t="shared" si="551"/>
        <v/>
      </c>
      <c r="G8740" s="184" t="str">
        <f t="shared" si="552"/>
        <v/>
      </c>
      <c r="H8740" s="184" t="str">
        <f t="shared" si="553"/>
        <v/>
      </c>
      <c r="J8740" t="s">
        <v>253</v>
      </c>
      <c r="K8740" t="s">
        <v>253</v>
      </c>
      <c r="L8740">
        <v>95.751047277079593</v>
      </c>
      <c r="R8740">
        <v>144.623977</v>
      </c>
      <c r="S8740" t="s">
        <v>201</v>
      </c>
      <c r="T8740" s="221">
        <v>45566.313194444447</v>
      </c>
    </row>
    <row r="8741" spans="1:20" x14ac:dyDescent="0.35">
      <c r="A8741" t="s">
        <v>115</v>
      </c>
      <c r="B8741" t="s">
        <v>0</v>
      </c>
      <c r="C8741" t="s">
        <v>97</v>
      </c>
      <c r="D8741" s="29">
        <v>45997</v>
      </c>
      <c r="E8741" s="184" t="str">
        <f t="shared" si="550"/>
        <v/>
      </c>
      <c r="F8741" s="184" t="str">
        <f t="shared" si="551"/>
        <v/>
      </c>
      <c r="G8741" s="184" t="str">
        <f t="shared" si="552"/>
        <v/>
      </c>
      <c r="H8741" s="184" t="str">
        <f t="shared" si="553"/>
        <v/>
      </c>
      <c r="J8741" t="s">
        <v>253</v>
      </c>
      <c r="K8741" t="s">
        <v>253</v>
      </c>
      <c r="L8741">
        <v>95.751047277079593</v>
      </c>
      <c r="R8741">
        <v>144.623977</v>
      </c>
      <c r="S8741" t="s">
        <v>201</v>
      </c>
      <c r="T8741" s="221">
        <v>45566.313194444447</v>
      </c>
    </row>
    <row r="8742" spans="1:20" x14ac:dyDescent="0.35">
      <c r="A8742" t="s">
        <v>115</v>
      </c>
      <c r="B8742" t="s">
        <v>0</v>
      </c>
      <c r="C8742" t="s">
        <v>97</v>
      </c>
      <c r="D8742" s="29">
        <v>45998</v>
      </c>
      <c r="E8742" s="184" t="str">
        <f t="shared" si="550"/>
        <v/>
      </c>
      <c r="F8742" s="184" t="str">
        <f t="shared" si="551"/>
        <v/>
      </c>
      <c r="G8742" s="184" t="str">
        <f t="shared" si="552"/>
        <v/>
      </c>
      <c r="H8742" s="184" t="str">
        <f t="shared" si="553"/>
        <v/>
      </c>
      <c r="J8742" t="s">
        <v>253</v>
      </c>
      <c r="K8742" t="s">
        <v>253</v>
      </c>
      <c r="L8742">
        <v>95.751047277079593</v>
      </c>
      <c r="R8742">
        <v>144.623977</v>
      </c>
      <c r="S8742" t="s">
        <v>201</v>
      </c>
      <c r="T8742" s="221">
        <v>45566.313194444447</v>
      </c>
    </row>
    <row r="8743" spans="1:20" x14ac:dyDescent="0.35">
      <c r="A8743" t="s">
        <v>115</v>
      </c>
      <c r="B8743" t="s">
        <v>0</v>
      </c>
      <c r="C8743" t="s">
        <v>97</v>
      </c>
      <c r="D8743" s="29">
        <v>45999</v>
      </c>
      <c r="E8743" s="184" t="str">
        <f t="shared" si="550"/>
        <v/>
      </c>
      <c r="F8743" s="184" t="str">
        <f t="shared" si="551"/>
        <v/>
      </c>
      <c r="G8743" s="184" t="str">
        <f t="shared" si="552"/>
        <v/>
      </c>
      <c r="H8743" s="184" t="str">
        <f t="shared" si="553"/>
        <v/>
      </c>
      <c r="J8743" t="s">
        <v>253</v>
      </c>
      <c r="K8743" t="s">
        <v>253</v>
      </c>
      <c r="L8743">
        <v>95.751047277079593</v>
      </c>
      <c r="R8743">
        <v>144.623977</v>
      </c>
      <c r="S8743" t="s">
        <v>201</v>
      </c>
      <c r="T8743" s="221">
        <v>45566.313194444447</v>
      </c>
    </row>
    <row r="8744" spans="1:20" x14ac:dyDescent="0.35">
      <c r="A8744" t="s">
        <v>115</v>
      </c>
      <c r="B8744" t="s">
        <v>0</v>
      </c>
      <c r="C8744" t="s">
        <v>97</v>
      </c>
      <c r="D8744" s="29">
        <v>46000</v>
      </c>
      <c r="E8744" s="184" t="str">
        <f t="shared" si="550"/>
        <v/>
      </c>
      <c r="F8744" s="184" t="str">
        <f t="shared" si="551"/>
        <v/>
      </c>
      <c r="G8744" s="184" t="str">
        <f t="shared" si="552"/>
        <v/>
      </c>
      <c r="H8744" s="184" t="str">
        <f t="shared" si="553"/>
        <v/>
      </c>
      <c r="J8744" t="s">
        <v>253</v>
      </c>
      <c r="K8744" t="s">
        <v>253</v>
      </c>
      <c r="L8744">
        <v>95.751047277079593</v>
      </c>
      <c r="R8744">
        <v>144.623977</v>
      </c>
      <c r="S8744" t="s">
        <v>201</v>
      </c>
      <c r="T8744" s="221">
        <v>45566.313194444447</v>
      </c>
    </row>
    <row r="8745" spans="1:20" x14ac:dyDescent="0.35">
      <c r="A8745" t="s">
        <v>115</v>
      </c>
      <c r="B8745" t="s">
        <v>0</v>
      </c>
      <c r="C8745" t="s">
        <v>97</v>
      </c>
      <c r="D8745" s="29">
        <v>46001</v>
      </c>
      <c r="E8745" s="184" t="str">
        <f t="shared" si="550"/>
        <v/>
      </c>
      <c r="F8745" s="184" t="str">
        <f t="shared" si="551"/>
        <v/>
      </c>
      <c r="G8745" s="184" t="str">
        <f t="shared" si="552"/>
        <v/>
      </c>
      <c r="H8745" s="184" t="str">
        <f t="shared" si="553"/>
        <v/>
      </c>
      <c r="J8745" t="s">
        <v>253</v>
      </c>
      <c r="K8745" t="s">
        <v>253</v>
      </c>
      <c r="L8745">
        <v>95.751047277079593</v>
      </c>
      <c r="R8745">
        <v>144.623977</v>
      </c>
      <c r="S8745" t="s">
        <v>201</v>
      </c>
      <c r="T8745" s="221">
        <v>45566.313194444447</v>
      </c>
    </row>
    <row r="8746" spans="1:20" x14ac:dyDescent="0.35">
      <c r="A8746" t="s">
        <v>115</v>
      </c>
      <c r="B8746" t="s">
        <v>0</v>
      </c>
      <c r="C8746" t="s">
        <v>97</v>
      </c>
      <c r="D8746" s="29">
        <v>46002</v>
      </c>
      <c r="E8746" s="184" t="str">
        <f t="shared" si="550"/>
        <v/>
      </c>
      <c r="F8746" s="184" t="str">
        <f t="shared" si="551"/>
        <v/>
      </c>
      <c r="G8746" s="184" t="str">
        <f t="shared" si="552"/>
        <v/>
      </c>
      <c r="H8746" s="184" t="str">
        <f t="shared" si="553"/>
        <v/>
      </c>
      <c r="J8746" t="s">
        <v>253</v>
      </c>
      <c r="K8746" t="s">
        <v>253</v>
      </c>
      <c r="L8746">
        <v>95.751047277079593</v>
      </c>
      <c r="R8746">
        <v>144.623977</v>
      </c>
      <c r="S8746" t="s">
        <v>201</v>
      </c>
      <c r="T8746" s="221">
        <v>45566.313194444447</v>
      </c>
    </row>
    <row r="8747" spans="1:20" x14ac:dyDescent="0.35">
      <c r="A8747" t="s">
        <v>115</v>
      </c>
      <c r="B8747" t="s">
        <v>0</v>
      </c>
      <c r="C8747" t="s">
        <v>97</v>
      </c>
      <c r="D8747" s="29">
        <v>46003</v>
      </c>
      <c r="E8747" s="184" t="str">
        <f t="shared" si="550"/>
        <v/>
      </c>
      <c r="F8747" s="184" t="str">
        <f t="shared" si="551"/>
        <v/>
      </c>
      <c r="G8747" s="184" t="str">
        <f t="shared" si="552"/>
        <v/>
      </c>
      <c r="H8747" s="184" t="str">
        <f t="shared" si="553"/>
        <v/>
      </c>
      <c r="J8747" t="s">
        <v>253</v>
      </c>
      <c r="K8747" t="s">
        <v>253</v>
      </c>
      <c r="L8747">
        <v>95.751047277079593</v>
      </c>
      <c r="R8747">
        <v>144.623977</v>
      </c>
      <c r="S8747" t="s">
        <v>201</v>
      </c>
      <c r="T8747" s="221">
        <v>45566.313194444447</v>
      </c>
    </row>
    <row r="8748" spans="1:20" x14ac:dyDescent="0.35">
      <c r="A8748" t="s">
        <v>115</v>
      </c>
      <c r="B8748" t="s">
        <v>0</v>
      </c>
      <c r="C8748" t="s">
        <v>97</v>
      </c>
      <c r="D8748" s="29">
        <v>46004</v>
      </c>
      <c r="E8748" s="184" t="str">
        <f t="shared" si="550"/>
        <v/>
      </c>
      <c r="F8748" s="184" t="str">
        <f t="shared" si="551"/>
        <v/>
      </c>
      <c r="G8748" s="184" t="str">
        <f t="shared" si="552"/>
        <v/>
      </c>
      <c r="H8748" s="184" t="str">
        <f t="shared" si="553"/>
        <v/>
      </c>
      <c r="J8748" t="s">
        <v>253</v>
      </c>
      <c r="K8748" t="s">
        <v>253</v>
      </c>
      <c r="L8748">
        <v>95.751047277079593</v>
      </c>
      <c r="R8748">
        <v>144.623977</v>
      </c>
      <c r="S8748" t="s">
        <v>201</v>
      </c>
      <c r="T8748" s="221">
        <v>45566.313194444447</v>
      </c>
    </row>
    <row r="8749" spans="1:20" x14ac:dyDescent="0.35">
      <c r="A8749" t="s">
        <v>115</v>
      </c>
      <c r="B8749" t="s">
        <v>0</v>
      </c>
      <c r="C8749" t="s">
        <v>97</v>
      </c>
      <c r="D8749" s="29">
        <v>46005</v>
      </c>
      <c r="E8749" s="184" t="str">
        <f t="shared" si="550"/>
        <v/>
      </c>
      <c r="F8749" s="184" t="str">
        <f t="shared" si="551"/>
        <v/>
      </c>
      <c r="G8749" s="184" t="str">
        <f t="shared" si="552"/>
        <v/>
      </c>
      <c r="H8749" s="184" t="str">
        <f t="shared" si="553"/>
        <v/>
      </c>
      <c r="J8749" t="s">
        <v>253</v>
      </c>
      <c r="K8749" t="s">
        <v>253</v>
      </c>
      <c r="L8749">
        <v>95.751047277079593</v>
      </c>
      <c r="R8749">
        <v>144.623977</v>
      </c>
      <c r="S8749" t="s">
        <v>201</v>
      </c>
      <c r="T8749" s="221">
        <v>45566.313194444447</v>
      </c>
    </row>
    <row r="8750" spans="1:20" x14ac:dyDescent="0.35">
      <c r="A8750" t="s">
        <v>115</v>
      </c>
      <c r="B8750" t="s">
        <v>0</v>
      </c>
      <c r="C8750" t="s">
        <v>97</v>
      </c>
      <c r="D8750" s="29">
        <v>46006</v>
      </c>
      <c r="E8750" s="184" t="str">
        <f t="shared" si="550"/>
        <v/>
      </c>
      <c r="F8750" s="184" t="str">
        <f t="shared" si="551"/>
        <v/>
      </c>
      <c r="G8750" s="184" t="str">
        <f t="shared" si="552"/>
        <v/>
      </c>
      <c r="H8750" s="184" t="str">
        <f t="shared" si="553"/>
        <v/>
      </c>
      <c r="J8750" t="s">
        <v>253</v>
      </c>
      <c r="K8750" t="s">
        <v>253</v>
      </c>
      <c r="L8750">
        <v>95.751047277079593</v>
      </c>
      <c r="R8750">
        <v>144.623977</v>
      </c>
      <c r="S8750" t="s">
        <v>201</v>
      </c>
      <c r="T8750" s="221">
        <v>45566.313194444447</v>
      </c>
    </row>
    <row r="8751" spans="1:20" x14ac:dyDescent="0.35">
      <c r="A8751" t="s">
        <v>115</v>
      </c>
      <c r="B8751" t="s">
        <v>0</v>
      </c>
      <c r="C8751" t="s">
        <v>97</v>
      </c>
      <c r="D8751" s="29">
        <v>46007</v>
      </c>
      <c r="E8751" s="184" t="str">
        <f t="shared" si="550"/>
        <v/>
      </c>
      <c r="F8751" s="184" t="str">
        <f t="shared" si="551"/>
        <v/>
      </c>
      <c r="G8751" s="184" t="str">
        <f t="shared" si="552"/>
        <v/>
      </c>
      <c r="H8751" s="184" t="str">
        <f t="shared" si="553"/>
        <v/>
      </c>
      <c r="J8751" t="s">
        <v>253</v>
      </c>
      <c r="K8751" t="s">
        <v>253</v>
      </c>
      <c r="L8751">
        <v>95.751047277079593</v>
      </c>
      <c r="R8751">
        <v>144.623977</v>
      </c>
      <c r="S8751" t="s">
        <v>201</v>
      </c>
      <c r="T8751" s="221">
        <v>45566.313194444447</v>
      </c>
    </row>
    <row r="8752" spans="1:20" x14ac:dyDescent="0.35">
      <c r="A8752" t="s">
        <v>115</v>
      </c>
      <c r="B8752" t="s">
        <v>0</v>
      </c>
      <c r="C8752" t="s">
        <v>97</v>
      </c>
      <c r="D8752" s="29">
        <v>46008</v>
      </c>
      <c r="E8752" s="184" t="str">
        <f t="shared" si="550"/>
        <v/>
      </c>
      <c r="F8752" s="184" t="str">
        <f t="shared" si="551"/>
        <v/>
      </c>
      <c r="G8752" s="184" t="str">
        <f t="shared" si="552"/>
        <v/>
      </c>
      <c r="H8752" s="184" t="str">
        <f t="shared" si="553"/>
        <v/>
      </c>
      <c r="J8752" t="s">
        <v>253</v>
      </c>
      <c r="K8752" t="s">
        <v>253</v>
      </c>
      <c r="L8752">
        <v>95.751047277079593</v>
      </c>
      <c r="R8752">
        <v>144.623977</v>
      </c>
      <c r="S8752" t="s">
        <v>201</v>
      </c>
      <c r="T8752" s="221">
        <v>45566.313194444447</v>
      </c>
    </row>
    <row r="8753" spans="1:20" x14ac:dyDescent="0.35">
      <c r="A8753" t="s">
        <v>115</v>
      </c>
      <c r="B8753" t="s">
        <v>0</v>
      </c>
      <c r="C8753" t="s">
        <v>97</v>
      </c>
      <c r="D8753" s="29">
        <v>46009</v>
      </c>
      <c r="E8753" s="184" t="str">
        <f t="shared" si="550"/>
        <v/>
      </c>
      <c r="F8753" s="184" t="str">
        <f t="shared" si="551"/>
        <v/>
      </c>
      <c r="G8753" s="184" t="str">
        <f t="shared" si="552"/>
        <v/>
      </c>
      <c r="H8753" s="184" t="str">
        <f t="shared" si="553"/>
        <v/>
      </c>
      <c r="J8753" t="s">
        <v>253</v>
      </c>
      <c r="K8753" t="s">
        <v>253</v>
      </c>
      <c r="L8753">
        <v>95.751047277079593</v>
      </c>
      <c r="R8753">
        <v>144.623977</v>
      </c>
      <c r="S8753" t="s">
        <v>201</v>
      </c>
      <c r="T8753" s="221">
        <v>45566.313194444447</v>
      </c>
    </row>
    <row r="8754" spans="1:20" x14ac:dyDescent="0.35">
      <c r="A8754" t="s">
        <v>115</v>
      </c>
      <c r="B8754" t="s">
        <v>0</v>
      </c>
      <c r="C8754" t="s">
        <v>97</v>
      </c>
      <c r="D8754" s="29">
        <v>46010</v>
      </c>
      <c r="E8754" s="184" t="str">
        <f t="shared" si="550"/>
        <v/>
      </c>
      <c r="F8754" s="184" t="str">
        <f t="shared" si="551"/>
        <v/>
      </c>
      <c r="G8754" s="184" t="str">
        <f t="shared" si="552"/>
        <v/>
      </c>
      <c r="H8754" s="184" t="str">
        <f t="shared" si="553"/>
        <v/>
      </c>
      <c r="J8754" t="s">
        <v>253</v>
      </c>
      <c r="K8754" t="s">
        <v>253</v>
      </c>
      <c r="L8754">
        <v>95.751047277079593</v>
      </c>
      <c r="R8754">
        <v>144.623977</v>
      </c>
      <c r="S8754" t="s">
        <v>201</v>
      </c>
      <c r="T8754" s="221">
        <v>45566.313194444447</v>
      </c>
    </row>
    <row r="8755" spans="1:20" x14ac:dyDescent="0.35">
      <c r="A8755" t="s">
        <v>115</v>
      </c>
      <c r="B8755" t="s">
        <v>0</v>
      </c>
      <c r="C8755" t="s">
        <v>97</v>
      </c>
      <c r="D8755" s="29">
        <v>46011</v>
      </c>
      <c r="E8755" s="184" t="str">
        <f t="shared" si="550"/>
        <v/>
      </c>
      <c r="F8755" s="184" t="str">
        <f t="shared" si="551"/>
        <v/>
      </c>
      <c r="G8755" s="184" t="str">
        <f t="shared" si="552"/>
        <v/>
      </c>
      <c r="H8755" s="184" t="str">
        <f t="shared" si="553"/>
        <v/>
      </c>
      <c r="J8755" t="s">
        <v>253</v>
      </c>
      <c r="K8755" t="s">
        <v>253</v>
      </c>
      <c r="L8755">
        <v>95.751047277079593</v>
      </c>
      <c r="R8755">
        <v>144.623977</v>
      </c>
      <c r="S8755" t="s">
        <v>201</v>
      </c>
      <c r="T8755" s="221">
        <v>45566.313194444447</v>
      </c>
    </row>
    <row r="8756" spans="1:20" x14ac:dyDescent="0.35">
      <c r="A8756" t="s">
        <v>115</v>
      </c>
      <c r="B8756" t="s">
        <v>0</v>
      </c>
      <c r="C8756" t="s">
        <v>97</v>
      </c>
      <c r="D8756" s="29">
        <v>46012</v>
      </c>
      <c r="E8756" s="184" t="str">
        <f t="shared" si="550"/>
        <v/>
      </c>
      <c r="F8756" s="184" t="str">
        <f t="shared" si="551"/>
        <v/>
      </c>
      <c r="G8756" s="184" t="str">
        <f t="shared" si="552"/>
        <v/>
      </c>
      <c r="H8756" s="184" t="str">
        <f t="shared" si="553"/>
        <v/>
      </c>
      <c r="J8756" t="s">
        <v>253</v>
      </c>
      <c r="K8756" t="s">
        <v>253</v>
      </c>
      <c r="L8756">
        <v>95.751047277079593</v>
      </c>
      <c r="R8756">
        <v>144.623977</v>
      </c>
      <c r="S8756" t="s">
        <v>201</v>
      </c>
      <c r="T8756" s="221">
        <v>45566.313194444447</v>
      </c>
    </row>
    <row r="8757" spans="1:20" x14ac:dyDescent="0.35">
      <c r="A8757" t="s">
        <v>115</v>
      </c>
      <c r="B8757" t="s">
        <v>0</v>
      </c>
      <c r="C8757" t="s">
        <v>97</v>
      </c>
      <c r="D8757" s="29">
        <v>46013</v>
      </c>
      <c r="E8757" s="184" t="str">
        <f t="shared" si="550"/>
        <v/>
      </c>
      <c r="F8757" s="184" t="str">
        <f t="shared" si="551"/>
        <v/>
      </c>
      <c r="G8757" s="184" t="str">
        <f t="shared" si="552"/>
        <v/>
      </c>
      <c r="H8757" s="184" t="str">
        <f t="shared" si="553"/>
        <v/>
      </c>
      <c r="J8757" t="s">
        <v>253</v>
      </c>
      <c r="K8757" t="s">
        <v>253</v>
      </c>
      <c r="L8757">
        <v>95.751047277079593</v>
      </c>
      <c r="R8757">
        <v>144.623977</v>
      </c>
      <c r="S8757" t="s">
        <v>201</v>
      </c>
      <c r="T8757" s="221">
        <v>45566.313194444447</v>
      </c>
    </row>
    <row r="8758" spans="1:20" x14ac:dyDescent="0.35">
      <c r="A8758" t="s">
        <v>115</v>
      </c>
      <c r="B8758" t="s">
        <v>0</v>
      </c>
      <c r="C8758" t="s">
        <v>97</v>
      </c>
      <c r="D8758" s="29">
        <v>46014</v>
      </c>
      <c r="E8758" s="184" t="str">
        <f t="shared" si="550"/>
        <v/>
      </c>
      <c r="F8758" s="184" t="str">
        <f t="shared" si="551"/>
        <v/>
      </c>
      <c r="G8758" s="184" t="str">
        <f t="shared" si="552"/>
        <v/>
      </c>
      <c r="H8758" s="184" t="str">
        <f t="shared" si="553"/>
        <v/>
      </c>
      <c r="J8758" t="s">
        <v>253</v>
      </c>
      <c r="K8758" t="s">
        <v>253</v>
      </c>
      <c r="L8758">
        <v>95.751047277079593</v>
      </c>
      <c r="R8758">
        <v>144.623977</v>
      </c>
      <c r="S8758" t="s">
        <v>201</v>
      </c>
      <c r="T8758" s="221">
        <v>45566.313194444447</v>
      </c>
    </row>
    <row r="8759" spans="1:20" x14ac:dyDescent="0.35">
      <c r="A8759" t="s">
        <v>115</v>
      </c>
      <c r="B8759" t="s">
        <v>0</v>
      </c>
      <c r="C8759" t="s">
        <v>97</v>
      </c>
      <c r="D8759" s="29">
        <v>46015</v>
      </c>
      <c r="E8759" s="184" t="str">
        <f t="shared" si="550"/>
        <v/>
      </c>
      <c r="F8759" s="184" t="str">
        <f t="shared" si="551"/>
        <v/>
      </c>
      <c r="G8759" s="184" t="str">
        <f t="shared" si="552"/>
        <v/>
      </c>
      <c r="H8759" s="184" t="str">
        <f t="shared" si="553"/>
        <v/>
      </c>
      <c r="J8759" t="s">
        <v>253</v>
      </c>
      <c r="K8759" t="s">
        <v>253</v>
      </c>
      <c r="L8759">
        <v>95.751047277079593</v>
      </c>
      <c r="R8759">
        <v>144.623977</v>
      </c>
      <c r="S8759" t="s">
        <v>201</v>
      </c>
      <c r="T8759" s="221">
        <v>45566.313194444447</v>
      </c>
    </row>
    <row r="8760" spans="1:20" x14ac:dyDescent="0.35">
      <c r="A8760" t="s">
        <v>115</v>
      </c>
      <c r="B8760" t="s">
        <v>0</v>
      </c>
      <c r="C8760" t="s">
        <v>97</v>
      </c>
      <c r="D8760" s="29">
        <v>46016</v>
      </c>
      <c r="E8760" s="184" t="str">
        <f t="shared" si="550"/>
        <v/>
      </c>
      <c r="F8760" s="184" t="str">
        <f t="shared" si="551"/>
        <v/>
      </c>
      <c r="G8760" s="184" t="str">
        <f t="shared" si="552"/>
        <v/>
      </c>
      <c r="H8760" s="184" t="str">
        <f t="shared" si="553"/>
        <v/>
      </c>
      <c r="J8760" t="s">
        <v>253</v>
      </c>
      <c r="K8760" t="s">
        <v>253</v>
      </c>
      <c r="L8760">
        <v>95.751047277079593</v>
      </c>
      <c r="R8760">
        <v>144.623977</v>
      </c>
      <c r="S8760" t="s">
        <v>201</v>
      </c>
      <c r="T8760" s="221">
        <v>45566.313194444447</v>
      </c>
    </row>
    <row r="8761" spans="1:20" x14ac:dyDescent="0.35">
      <c r="A8761" t="s">
        <v>115</v>
      </c>
      <c r="B8761" t="s">
        <v>0</v>
      </c>
      <c r="C8761" t="s">
        <v>97</v>
      </c>
      <c r="D8761" s="29">
        <v>46017</v>
      </c>
      <c r="E8761" s="184" t="str">
        <f t="shared" si="550"/>
        <v/>
      </c>
      <c r="F8761" s="184" t="str">
        <f t="shared" si="551"/>
        <v/>
      </c>
      <c r="G8761" s="184" t="str">
        <f t="shared" si="552"/>
        <v/>
      </c>
      <c r="H8761" s="184" t="str">
        <f t="shared" si="553"/>
        <v/>
      </c>
      <c r="J8761" t="s">
        <v>253</v>
      </c>
      <c r="K8761" t="s">
        <v>253</v>
      </c>
      <c r="L8761">
        <v>95.751047277079593</v>
      </c>
      <c r="R8761">
        <v>144.623977</v>
      </c>
      <c r="S8761" t="s">
        <v>201</v>
      </c>
      <c r="T8761" s="221">
        <v>45566.313194444447</v>
      </c>
    </row>
    <row r="8762" spans="1:20" x14ac:dyDescent="0.35">
      <c r="A8762" t="s">
        <v>115</v>
      </c>
      <c r="B8762" t="s">
        <v>0</v>
      </c>
      <c r="C8762" t="s">
        <v>97</v>
      </c>
      <c r="D8762" s="29">
        <v>46018</v>
      </c>
      <c r="E8762" s="184" t="str">
        <f t="shared" si="550"/>
        <v/>
      </c>
      <c r="F8762" s="184" t="str">
        <f t="shared" si="551"/>
        <v/>
      </c>
      <c r="G8762" s="184" t="str">
        <f t="shared" si="552"/>
        <v/>
      </c>
      <c r="H8762" s="184" t="str">
        <f t="shared" si="553"/>
        <v/>
      </c>
      <c r="J8762" t="s">
        <v>253</v>
      </c>
      <c r="K8762" t="s">
        <v>253</v>
      </c>
      <c r="L8762">
        <v>95.751047277079593</v>
      </c>
      <c r="R8762">
        <v>144.623977</v>
      </c>
      <c r="S8762" t="s">
        <v>201</v>
      </c>
      <c r="T8762" s="221">
        <v>45566.313194444447</v>
      </c>
    </row>
    <row r="8763" spans="1:20" x14ac:dyDescent="0.35">
      <c r="A8763" t="s">
        <v>115</v>
      </c>
      <c r="B8763" t="s">
        <v>0</v>
      </c>
      <c r="C8763" t="s">
        <v>97</v>
      </c>
      <c r="D8763" s="29">
        <v>46019</v>
      </c>
      <c r="E8763" s="184" t="str">
        <f t="shared" si="550"/>
        <v/>
      </c>
      <c r="F8763" s="184" t="str">
        <f t="shared" si="551"/>
        <v/>
      </c>
      <c r="G8763" s="184" t="str">
        <f t="shared" si="552"/>
        <v/>
      </c>
      <c r="H8763" s="184" t="str">
        <f t="shared" si="553"/>
        <v/>
      </c>
      <c r="J8763" t="s">
        <v>253</v>
      </c>
      <c r="K8763" t="s">
        <v>253</v>
      </c>
      <c r="L8763">
        <v>95.751047277079593</v>
      </c>
      <c r="R8763">
        <v>144.623977</v>
      </c>
      <c r="S8763" t="s">
        <v>201</v>
      </c>
      <c r="T8763" s="221">
        <v>45566.313194444447</v>
      </c>
    </row>
    <row r="8764" spans="1:20" x14ac:dyDescent="0.35">
      <c r="A8764" t="s">
        <v>115</v>
      </c>
      <c r="B8764" t="s">
        <v>0</v>
      </c>
      <c r="C8764" t="s">
        <v>97</v>
      </c>
      <c r="D8764" s="29">
        <v>46020</v>
      </c>
      <c r="E8764" s="184" t="str">
        <f t="shared" si="550"/>
        <v/>
      </c>
      <c r="F8764" s="184" t="str">
        <f t="shared" si="551"/>
        <v/>
      </c>
      <c r="G8764" s="184" t="str">
        <f t="shared" si="552"/>
        <v/>
      </c>
      <c r="H8764" s="184" t="str">
        <f t="shared" si="553"/>
        <v/>
      </c>
      <c r="J8764" t="s">
        <v>253</v>
      </c>
      <c r="K8764" t="s">
        <v>253</v>
      </c>
      <c r="L8764">
        <v>95.751047277079593</v>
      </c>
      <c r="R8764">
        <v>144.623977</v>
      </c>
      <c r="S8764" t="s">
        <v>201</v>
      </c>
      <c r="T8764" s="221">
        <v>45566.313194444447</v>
      </c>
    </row>
    <row r="8765" spans="1:20" x14ac:dyDescent="0.35">
      <c r="A8765" t="s">
        <v>115</v>
      </c>
      <c r="B8765" t="s">
        <v>0</v>
      </c>
      <c r="C8765" t="s">
        <v>97</v>
      </c>
      <c r="D8765" s="29">
        <v>46021</v>
      </c>
      <c r="E8765" s="184" t="str">
        <f t="shared" si="550"/>
        <v/>
      </c>
      <c r="F8765" s="184" t="str">
        <f t="shared" si="551"/>
        <v/>
      </c>
      <c r="G8765" s="184" t="str">
        <f t="shared" si="552"/>
        <v/>
      </c>
      <c r="H8765" s="184" t="str">
        <f t="shared" si="553"/>
        <v/>
      </c>
      <c r="J8765" t="s">
        <v>253</v>
      </c>
      <c r="K8765" t="s">
        <v>253</v>
      </c>
      <c r="L8765">
        <v>95.751047277079593</v>
      </c>
      <c r="R8765">
        <v>144.623977</v>
      </c>
      <c r="S8765" t="s">
        <v>201</v>
      </c>
      <c r="T8765" s="221">
        <v>45566.313194444447</v>
      </c>
    </row>
    <row r="8766" spans="1:20" x14ac:dyDescent="0.35">
      <c r="A8766" t="s">
        <v>115</v>
      </c>
      <c r="B8766" t="s">
        <v>0</v>
      </c>
      <c r="C8766" t="s">
        <v>97</v>
      </c>
      <c r="D8766" s="29">
        <v>46022</v>
      </c>
      <c r="E8766" s="184" t="str">
        <f t="shared" si="550"/>
        <v/>
      </c>
      <c r="F8766" s="184" t="str">
        <f t="shared" si="551"/>
        <v/>
      </c>
      <c r="G8766" s="184" t="str">
        <f t="shared" si="552"/>
        <v/>
      </c>
      <c r="H8766" s="184" t="str">
        <f t="shared" si="553"/>
        <v/>
      </c>
      <c r="J8766" t="s">
        <v>253</v>
      </c>
      <c r="K8766" t="s">
        <v>253</v>
      </c>
      <c r="L8766">
        <v>95.751047277079593</v>
      </c>
      <c r="R8766">
        <v>144.623977</v>
      </c>
      <c r="S8766" t="s">
        <v>201</v>
      </c>
      <c r="T8766" s="221">
        <v>45566.313194444447</v>
      </c>
    </row>
    <row r="8767" spans="1:20" x14ac:dyDescent="0.35">
      <c r="A8767" t="s">
        <v>115</v>
      </c>
      <c r="B8767" t="s">
        <v>0</v>
      </c>
      <c r="C8767" t="s">
        <v>92</v>
      </c>
      <c r="D8767" s="29">
        <v>45658</v>
      </c>
      <c r="E8767" s="184" t="str">
        <f t="shared" si="550"/>
        <v/>
      </c>
      <c r="F8767" s="184" t="str">
        <f t="shared" si="551"/>
        <v/>
      </c>
      <c r="G8767" s="184" t="str">
        <f t="shared" si="552"/>
        <v/>
      </c>
      <c r="H8767" s="184" t="str">
        <f t="shared" si="553"/>
        <v/>
      </c>
      <c r="L8767">
        <v>665.27029722720931</v>
      </c>
      <c r="R8767">
        <v>997.40674200000001</v>
      </c>
      <c r="S8767" t="s">
        <v>201</v>
      </c>
      <c r="T8767" s="221">
        <v>45547.336111111108</v>
      </c>
    </row>
    <row r="8768" spans="1:20" x14ac:dyDescent="0.35">
      <c r="A8768" t="s">
        <v>115</v>
      </c>
      <c r="B8768" t="s">
        <v>0</v>
      </c>
      <c r="C8768" t="s">
        <v>92</v>
      </c>
      <c r="D8768" s="29">
        <v>45659</v>
      </c>
      <c r="E8768" s="184" t="str">
        <f t="shared" si="550"/>
        <v/>
      </c>
      <c r="F8768" s="184" t="str">
        <f t="shared" si="551"/>
        <v/>
      </c>
      <c r="G8768" s="184" t="str">
        <f t="shared" si="552"/>
        <v/>
      </c>
      <c r="H8768" s="184" t="str">
        <f t="shared" si="553"/>
        <v/>
      </c>
      <c r="L8768">
        <v>665.27029722720931</v>
      </c>
      <c r="R8768">
        <v>997.40674200000001</v>
      </c>
      <c r="S8768" t="s">
        <v>201</v>
      </c>
      <c r="T8768" s="221">
        <v>45547.336111111108</v>
      </c>
    </row>
    <row r="8769" spans="1:20" x14ac:dyDescent="0.35">
      <c r="A8769" t="s">
        <v>115</v>
      </c>
      <c r="B8769" t="s">
        <v>0</v>
      </c>
      <c r="C8769" t="s">
        <v>92</v>
      </c>
      <c r="D8769" s="29">
        <v>45660</v>
      </c>
      <c r="E8769" s="184" t="str">
        <f t="shared" si="550"/>
        <v/>
      </c>
      <c r="F8769" s="184" t="str">
        <f t="shared" si="551"/>
        <v/>
      </c>
      <c r="G8769" s="184" t="str">
        <f t="shared" si="552"/>
        <v/>
      </c>
      <c r="H8769" s="184" t="str">
        <f t="shared" si="553"/>
        <v/>
      </c>
      <c r="L8769">
        <v>665.27029722720931</v>
      </c>
      <c r="R8769">
        <v>997.40674200000001</v>
      </c>
      <c r="S8769" t="s">
        <v>201</v>
      </c>
      <c r="T8769" s="221">
        <v>45547.336111111108</v>
      </c>
    </row>
    <row r="8770" spans="1:20" x14ac:dyDescent="0.35">
      <c r="A8770" t="s">
        <v>115</v>
      </c>
      <c r="B8770" t="s">
        <v>0</v>
      </c>
      <c r="C8770" t="s">
        <v>92</v>
      </c>
      <c r="D8770" s="29">
        <v>45661</v>
      </c>
      <c r="E8770" s="184" t="str">
        <f t="shared" si="550"/>
        <v/>
      </c>
      <c r="F8770" s="184" t="str">
        <f t="shared" si="551"/>
        <v/>
      </c>
      <c r="G8770" s="184" t="str">
        <f t="shared" si="552"/>
        <v/>
      </c>
      <c r="H8770" s="184" t="str">
        <f t="shared" si="553"/>
        <v/>
      </c>
      <c r="L8770">
        <v>665.27029722720931</v>
      </c>
      <c r="R8770">
        <v>997.40674200000001</v>
      </c>
      <c r="S8770" t="s">
        <v>201</v>
      </c>
      <c r="T8770" s="221">
        <v>45547.336111111108</v>
      </c>
    </row>
    <row r="8771" spans="1:20" x14ac:dyDescent="0.35">
      <c r="A8771" t="s">
        <v>115</v>
      </c>
      <c r="B8771" t="s">
        <v>0</v>
      </c>
      <c r="C8771" t="s">
        <v>92</v>
      </c>
      <c r="D8771" s="29">
        <v>45662</v>
      </c>
      <c r="E8771" s="184" t="str">
        <f t="shared" si="550"/>
        <v/>
      </c>
      <c r="F8771" s="184" t="str">
        <f t="shared" si="551"/>
        <v/>
      </c>
      <c r="G8771" s="184" t="str">
        <f t="shared" si="552"/>
        <v/>
      </c>
      <c r="H8771" s="184" t="str">
        <f t="shared" si="553"/>
        <v/>
      </c>
      <c r="L8771">
        <v>665.27029722720931</v>
      </c>
      <c r="R8771">
        <v>997.40674200000001</v>
      </c>
      <c r="S8771" t="s">
        <v>201</v>
      </c>
      <c r="T8771" s="221">
        <v>45547.336111111108</v>
      </c>
    </row>
    <row r="8772" spans="1:20" x14ac:dyDescent="0.35">
      <c r="A8772" t="s">
        <v>115</v>
      </c>
      <c r="B8772" t="s">
        <v>0</v>
      </c>
      <c r="C8772" t="s">
        <v>92</v>
      </c>
      <c r="D8772" s="29">
        <v>45663</v>
      </c>
      <c r="E8772" s="184" t="str">
        <f t="shared" si="550"/>
        <v/>
      </c>
      <c r="F8772" s="184" t="str">
        <f t="shared" si="551"/>
        <v/>
      </c>
      <c r="G8772" s="184" t="str">
        <f t="shared" si="552"/>
        <v/>
      </c>
      <c r="H8772" s="184" t="str">
        <f t="shared" si="553"/>
        <v/>
      </c>
      <c r="L8772">
        <v>665.27029722720931</v>
      </c>
      <c r="R8772">
        <v>997.40674200000001</v>
      </c>
      <c r="S8772" t="s">
        <v>201</v>
      </c>
      <c r="T8772" s="221">
        <v>45547.336111111108</v>
      </c>
    </row>
    <row r="8773" spans="1:20" x14ac:dyDescent="0.35">
      <c r="A8773" t="s">
        <v>115</v>
      </c>
      <c r="B8773" t="s">
        <v>0</v>
      </c>
      <c r="C8773" t="s">
        <v>92</v>
      </c>
      <c r="D8773" s="29">
        <v>45664</v>
      </c>
      <c r="E8773" s="184" t="str">
        <f t="shared" si="550"/>
        <v/>
      </c>
      <c r="F8773" s="184" t="str">
        <f t="shared" si="551"/>
        <v/>
      </c>
      <c r="G8773" s="184" t="str">
        <f t="shared" si="552"/>
        <v/>
      </c>
      <c r="H8773" s="184" t="str">
        <f t="shared" si="553"/>
        <v/>
      </c>
      <c r="L8773">
        <v>665.27029722720931</v>
      </c>
      <c r="R8773">
        <v>997.40674200000001</v>
      </c>
      <c r="S8773" t="s">
        <v>201</v>
      </c>
      <c r="T8773" s="221">
        <v>45547.336111111108</v>
      </c>
    </row>
    <row r="8774" spans="1:20" x14ac:dyDescent="0.35">
      <c r="A8774" t="s">
        <v>115</v>
      </c>
      <c r="B8774" t="s">
        <v>0</v>
      </c>
      <c r="C8774" t="s">
        <v>92</v>
      </c>
      <c r="D8774" s="29">
        <v>45665</v>
      </c>
      <c r="E8774" s="184" t="str">
        <f t="shared" si="550"/>
        <v/>
      </c>
      <c r="F8774" s="184" t="str">
        <f t="shared" si="551"/>
        <v/>
      </c>
      <c r="G8774" s="184" t="str">
        <f t="shared" si="552"/>
        <v/>
      </c>
      <c r="H8774" s="184" t="str">
        <f t="shared" si="553"/>
        <v/>
      </c>
      <c r="L8774">
        <v>665.27029722720931</v>
      </c>
      <c r="R8774">
        <v>997.40674200000001</v>
      </c>
      <c r="S8774" t="s">
        <v>201</v>
      </c>
      <c r="T8774" s="221">
        <v>45547.336111111108</v>
      </c>
    </row>
    <row r="8775" spans="1:20" x14ac:dyDescent="0.35">
      <c r="A8775" t="s">
        <v>115</v>
      </c>
      <c r="B8775" t="s">
        <v>0</v>
      </c>
      <c r="C8775" t="s">
        <v>92</v>
      </c>
      <c r="D8775" s="29">
        <v>45666</v>
      </c>
      <c r="E8775" s="184" t="str">
        <f t="shared" si="550"/>
        <v/>
      </c>
      <c r="F8775" s="184" t="str">
        <f t="shared" si="551"/>
        <v/>
      </c>
      <c r="G8775" s="184" t="str">
        <f t="shared" si="552"/>
        <v/>
      </c>
      <c r="H8775" s="184" t="str">
        <f t="shared" si="553"/>
        <v/>
      </c>
      <c r="L8775">
        <v>665.27029722720931</v>
      </c>
      <c r="R8775">
        <v>997.40674200000001</v>
      </c>
      <c r="S8775" t="s">
        <v>201</v>
      </c>
      <c r="T8775" s="221">
        <v>45547.336111111108</v>
      </c>
    </row>
    <row r="8776" spans="1:20" x14ac:dyDescent="0.35">
      <c r="A8776" t="s">
        <v>115</v>
      </c>
      <c r="B8776" t="s">
        <v>0</v>
      </c>
      <c r="C8776" t="s">
        <v>92</v>
      </c>
      <c r="D8776" s="29">
        <v>45667</v>
      </c>
      <c r="E8776" s="184" t="str">
        <f t="shared" ref="E8776:E8839" si="554">IF(J8776="","",IF(L8776=0,0,IF(1-(J8776/L8776)&lt;0,"",1-(J8776/L8776))))</f>
        <v/>
      </c>
      <c r="F8776" s="184" t="str">
        <f t="shared" ref="F8776:F8839" si="555">IF(K8776="","",IF(L8776=0,0,IF(1-(K8776/L8776)&lt;0,"",1-(K8776/L8776))))</f>
        <v/>
      </c>
      <c r="G8776" s="184" t="str">
        <f t="shared" ref="G8776:G8839" si="556">IF(J8776="","",IF(1-(J8776/R8776)&lt;0,"",1-(J8776/R8776)))</f>
        <v/>
      </c>
      <c r="H8776" s="184" t="str">
        <f t="shared" ref="H8776:H8839" si="557">IF(K8776="","",IF(1-(K8776/R8776)&lt;0,"",1-(K8776/R8776)))</f>
        <v/>
      </c>
      <c r="L8776">
        <v>665.27029722720931</v>
      </c>
      <c r="R8776">
        <v>997.40674200000001</v>
      </c>
      <c r="S8776" t="s">
        <v>201</v>
      </c>
      <c r="T8776" s="221">
        <v>45547.336111111108</v>
      </c>
    </row>
    <row r="8777" spans="1:20" x14ac:dyDescent="0.35">
      <c r="A8777" t="s">
        <v>115</v>
      </c>
      <c r="B8777" t="s">
        <v>0</v>
      </c>
      <c r="C8777" t="s">
        <v>92</v>
      </c>
      <c r="D8777" s="29">
        <v>45668</v>
      </c>
      <c r="E8777" s="184" t="str">
        <f t="shared" si="554"/>
        <v/>
      </c>
      <c r="F8777" s="184" t="str">
        <f t="shared" si="555"/>
        <v/>
      </c>
      <c r="G8777" s="184" t="str">
        <f t="shared" si="556"/>
        <v/>
      </c>
      <c r="H8777" s="184" t="str">
        <f t="shared" si="557"/>
        <v/>
      </c>
      <c r="L8777">
        <v>665.27029722720931</v>
      </c>
      <c r="R8777">
        <v>997.40674200000001</v>
      </c>
      <c r="S8777" t="s">
        <v>201</v>
      </c>
      <c r="T8777" s="221">
        <v>45547.336111111108</v>
      </c>
    </row>
    <row r="8778" spans="1:20" x14ac:dyDescent="0.35">
      <c r="A8778" t="s">
        <v>115</v>
      </c>
      <c r="B8778" t="s">
        <v>0</v>
      </c>
      <c r="C8778" t="s">
        <v>92</v>
      </c>
      <c r="D8778" s="29">
        <v>45669</v>
      </c>
      <c r="E8778" s="184" t="str">
        <f t="shared" si="554"/>
        <v/>
      </c>
      <c r="F8778" s="184" t="str">
        <f t="shared" si="555"/>
        <v/>
      </c>
      <c r="G8778" s="184" t="str">
        <f t="shared" si="556"/>
        <v/>
      </c>
      <c r="H8778" s="184" t="str">
        <f t="shared" si="557"/>
        <v/>
      </c>
      <c r="L8778">
        <v>665.27029722720931</v>
      </c>
      <c r="R8778">
        <v>997.40674200000001</v>
      </c>
      <c r="S8778" t="s">
        <v>201</v>
      </c>
      <c r="T8778" s="221">
        <v>45547.336111111108</v>
      </c>
    </row>
    <row r="8779" spans="1:20" x14ac:dyDescent="0.35">
      <c r="A8779" t="s">
        <v>115</v>
      </c>
      <c r="B8779" t="s">
        <v>0</v>
      </c>
      <c r="C8779" t="s">
        <v>92</v>
      </c>
      <c r="D8779" s="29">
        <v>45670</v>
      </c>
      <c r="E8779" s="184" t="str">
        <f t="shared" si="554"/>
        <v/>
      </c>
      <c r="F8779" s="184" t="str">
        <f t="shared" si="555"/>
        <v/>
      </c>
      <c r="G8779" s="184" t="str">
        <f t="shared" si="556"/>
        <v/>
      </c>
      <c r="H8779" s="184" t="str">
        <f t="shared" si="557"/>
        <v/>
      </c>
      <c r="L8779">
        <v>665.27029722720931</v>
      </c>
      <c r="R8779">
        <v>997.40674200000001</v>
      </c>
      <c r="S8779" t="s">
        <v>201</v>
      </c>
      <c r="T8779" s="221">
        <v>45547.336111111108</v>
      </c>
    </row>
    <row r="8780" spans="1:20" x14ac:dyDescent="0.35">
      <c r="A8780" t="s">
        <v>115</v>
      </c>
      <c r="B8780" t="s">
        <v>0</v>
      </c>
      <c r="C8780" t="s">
        <v>92</v>
      </c>
      <c r="D8780" s="29">
        <v>45671</v>
      </c>
      <c r="E8780" s="184" t="str">
        <f t="shared" si="554"/>
        <v/>
      </c>
      <c r="F8780" s="184" t="str">
        <f t="shared" si="555"/>
        <v/>
      </c>
      <c r="G8780" s="184" t="str">
        <f t="shared" si="556"/>
        <v/>
      </c>
      <c r="H8780" s="184" t="str">
        <f t="shared" si="557"/>
        <v/>
      </c>
      <c r="L8780">
        <v>665.27029722720931</v>
      </c>
      <c r="R8780">
        <v>997.40674200000001</v>
      </c>
      <c r="S8780" t="s">
        <v>201</v>
      </c>
      <c r="T8780" s="221">
        <v>45547.336111111108</v>
      </c>
    </row>
    <row r="8781" spans="1:20" x14ac:dyDescent="0.35">
      <c r="A8781" t="s">
        <v>115</v>
      </c>
      <c r="B8781" t="s">
        <v>0</v>
      </c>
      <c r="C8781" t="s">
        <v>92</v>
      </c>
      <c r="D8781" s="29">
        <v>45672</v>
      </c>
      <c r="E8781" s="184" t="str">
        <f t="shared" si="554"/>
        <v/>
      </c>
      <c r="F8781" s="184" t="str">
        <f t="shared" si="555"/>
        <v/>
      </c>
      <c r="G8781" s="184" t="str">
        <f t="shared" si="556"/>
        <v/>
      </c>
      <c r="H8781" s="184" t="str">
        <f t="shared" si="557"/>
        <v/>
      </c>
      <c r="L8781">
        <v>665.27029722720931</v>
      </c>
      <c r="R8781">
        <v>997.40674200000001</v>
      </c>
      <c r="S8781" t="s">
        <v>201</v>
      </c>
      <c r="T8781" s="221">
        <v>45547.336111111108</v>
      </c>
    </row>
    <row r="8782" spans="1:20" x14ac:dyDescent="0.35">
      <c r="A8782" t="s">
        <v>115</v>
      </c>
      <c r="B8782" t="s">
        <v>0</v>
      </c>
      <c r="C8782" t="s">
        <v>92</v>
      </c>
      <c r="D8782" s="29">
        <v>45673</v>
      </c>
      <c r="E8782" s="184" t="str">
        <f t="shared" si="554"/>
        <v/>
      </c>
      <c r="F8782" s="184" t="str">
        <f t="shared" si="555"/>
        <v/>
      </c>
      <c r="G8782" s="184" t="str">
        <f t="shared" si="556"/>
        <v/>
      </c>
      <c r="H8782" s="184" t="str">
        <f t="shared" si="557"/>
        <v/>
      </c>
      <c r="L8782">
        <v>665.27029722720931</v>
      </c>
      <c r="R8782">
        <v>997.40674200000001</v>
      </c>
      <c r="S8782" t="s">
        <v>201</v>
      </c>
      <c r="T8782" s="221">
        <v>45547.336111111108</v>
      </c>
    </row>
    <row r="8783" spans="1:20" x14ac:dyDescent="0.35">
      <c r="A8783" t="s">
        <v>115</v>
      </c>
      <c r="B8783" t="s">
        <v>0</v>
      </c>
      <c r="C8783" t="s">
        <v>92</v>
      </c>
      <c r="D8783" s="29">
        <v>45674</v>
      </c>
      <c r="E8783" s="184" t="str">
        <f t="shared" si="554"/>
        <v/>
      </c>
      <c r="F8783" s="184" t="str">
        <f t="shared" si="555"/>
        <v/>
      </c>
      <c r="G8783" s="184" t="str">
        <f t="shared" si="556"/>
        <v/>
      </c>
      <c r="H8783" s="184" t="str">
        <f t="shared" si="557"/>
        <v/>
      </c>
      <c r="L8783">
        <v>665.27029722720931</v>
      </c>
      <c r="R8783">
        <v>997.40674200000001</v>
      </c>
      <c r="S8783" t="s">
        <v>201</v>
      </c>
      <c r="T8783" s="221">
        <v>45547.336111111108</v>
      </c>
    </row>
    <row r="8784" spans="1:20" x14ac:dyDescent="0.35">
      <c r="A8784" t="s">
        <v>115</v>
      </c>
      <c r="B8784" t="s">
        <v>0</v>
      </c>
      <c r="C8784" t="s">
        <v>92</v>
      </c>
      <c r="D8784" s="29">
        <v>45675</v>
      </c>
      <c r="E8784" s="184" t="str">
        <f t="shared" si="554"/>
        <v/>
      </c>
      <c r="F8784" s="184" t="str">
        <f t="shared" si="555"/>
        <v/>
      </c>
      <c r="G8784" s="184" t="str">
        <f t="shared" si="556"/>
        <v/>
      </c>
      <c r="H8784" s="184" t="str">
        <f t="shared" si="557"/>
        <v/>
      </c>
      <c r="L8784">
        <v>665.27029722720931</v>
      </c>
      <c r="R8784">
        <v>997.40674200000001</v>
      </c>
      <c r="S8784" t="s">
        <v>201</v>
      </c>
      <c r="T8784" s="221">
        <v>45547.336111111108</v>
      </c>
    </row>
    <row r="8785" spans="1:20" x14ac:dyDescent="0.35">
      <c r="A8785" t="s">
        <v>115</v>
      </c>
      <c r="B8785" t="s">
        <v>0</v>
      </c>
      <c r="C8785" t="s">
        <v>92</v>
      </c>
      <c r="D8785" s="29">
        <v>45676</v>
      </c>
      <c r="E8785" s="184" t="str">
        <f t="shared" si="554"/>
        <v/>
      </c>
      <c r="F8785" s="184" t="str">
        <f t="shared" si="555"/>
        <v/>
      </c>
      <c r="G8785" s="184" t="str">
        <f t="shared" si="556"/>
        <v/>
      </c>
      <c r="H8785" s="184" t="str">
        <f t="shared" si="557"/>
        <v/>
      </c>
      <c r="L8785">
        <v>665.27029722720931</v>
      </c>
      <c r="R8785">
        <v>997.40674200000001</v>
      </c>
      <c r="S8785" t="s">
        <v>201</v>
      </c>
      <c r="T8785" s="221">
        <v>45547.336111111108</v>
      </c>
    </row>
    <row r="8786" spans="1:20" x14ac:dyDescent="0.35">
      <c r="A8786" t="s">
        <v>115</v>
      </c>
      <c r="B8786" t="s">
        <v>0</v>
      </c>
      <c r="C8786" t="s">
        <v>92</v>
      </c>
      <c r="D8786" s="29">
        <v>45677</v>
      </c>
      <c r="E8786" s="184" t="str">
        <f t="shared" si="554"/>
        <v/>
      </c>
      <c r="F8786" s="184" t="str">
        <f t="shared" si="555"/>
        <v/>
      </c>
      <c r="G8786" s="184" t="str">
        <f t="shared" si="556"/>
        <v/>
      </c>
      <c r="H8786" s="184" t="str">
        <f t="shared" si="557"/>
        <v/>
      </c>
      <c r="L8786">
        <v>665.27029722720931</v>
      </c>
      <c r="R8786">
        <v>997.40674200000001</v>
      </c>
      <c r="S8786" t="s">
        <v>201</v>
      </c>
      <c r="T8786" s="221">
        <v>45547.336111111108</v>
      </c>
    </row>
    <row r="8787" spans="1:20" x14ac:dyDescent="0.35">
      <c r="A8787" t="s">
        <v>115</v>
      </c>
      <c r="B8787" t="s">
        <v>0</v>
      </c>
      <c r="C8787" t="s">
        <v>92</v>
      </c>
      <c r="D8787" s="29">
        <v>45678</v>
      </c>
      <c r="E8787" s="184" t="str">
        <f t="shared" si="554"/>
        <v/>
      </c>
      <c r="F8787" s="184" t="str">
        <f t="shared" si="555"/>
        <v/>
      </c>
      <c r="G8787" s="184" t="str">
        <f t="shared" si="556"/>
        <v/>
      </c>
      <c r="H8787" s="184" t="str">
        <f t="shared" si="557"/>
        <v/>
      </c>
      <c r="L8787">
        <v>665.27029722720931</v>
      </c>
      <c r="R8787">
        <v>997.40674200000001</v>
      </c>
      <c r="S8787" t="s">
        <v>201</v>
      </c>
      <c r="T8787" s="221">
        <v>45547.336111111108</v>
      </c>
    </row>
    <row r="8788" spans="1:20" x14ac:dyDescent="0.35">
      <c r="A8788" t="s">
        <v>115</v>
      </c>
      <c r="B8788" t="s">
        <v>0</v>
      </c>
      <c r="C8788" t="s">
        <v>92</v>
      </c>
      <c r="D8788" s="29">
        <v>45679</v>
      </c>
      <c r="E8788" s="184" t="str">
        <f t="shared" si="554"/>
        <v/>
      </c>
      <c r="F8788" s="184" t="str">
        <f t="shared" si="555"/>
        <v/>
      </c>
      <c r="G8788" s="184" t="str">
        <f t="shared" si="556"/>
        <v/>
      </c>
      <c r="H8788" s="184" t="str">
        <f t="shared" si="557"/>
        <v/>
      </c>
      <c r="L8788">
        <v>665.27029722720931</v>
      </c>
      <c r="R8788">
        <v>997.40674200000001</v>
      </c>
      <c r="S8788" t="s">
        <v>201</v>
      </c>
      <c r="T8788" s="221">
        <v>45547.336111111108</v>
      </c>
    </row>
    <row r="8789" spans="1:20" x14ac:dyDescent="0.35">
      <c r="A8789" t="s">
        <v>115</v>
      </c>
      <c r="B8789" t="s">
        <v>0</v>
      </c>
      <c r="C8789" t="s">
        <v>92</v>
      </c>
      <c r="D8789" s="29">
        <v>45680</v>
      </c>
      <c r="E8789" s="184" t="str">
        <f t="shared" si="554"/>
        <v/>
      </c>
      <c r="F8789" s="184" t="str">
        <f t="shared" si="555"/>
        <v/>
      </c>
      <c r="G8789" s="184" t="str">
        <f t="shared" si="556"/>
        <v/>
      </c>
      <c r="H8789" s="184" t="str">
        <f t="shared" si="557"/>
        <v/>
      </c>
      <c r="L8789">
        <v>665.27029722720931</v>
      </c>
      <c r="R8789">
        <v>997.40674200000001</v>
      </c>
      <c r="S8789" t="s">
        <v>201</v>
      </c>
      <c r="T8789" s="221">
        <v>45547.336111111108</v>
      </c>
    </row>
    <row r="8790" spans="1:20" x14ac:dyDescent="0.35">
      <c r="A8790" t="s">
        <v>115</v>
      </c>
      <c r="B8790" t="s">
        <v>0</v>
      </c>
      <c r="C8790" t="s">
        <v>92</v>
      </c>
      <c r="D8790" s="29">
        <v>45681</v>
      </c>
      <c r="E8790" s="184" t="str">
        <f t="shared" si="554"/>
        <v/>
      </c>
      <c r="F8790" s="184" t="str">
        <f t="shared" si="555"/>
        <v/>
      </c>
      <c r="G8790" s="184" t="str">
        <f t="shared" si="556"/>
        <v/>
      </c>
      <c r="H8790" s="184" t="str">
        <f t="shared" si="557"/>
        <v/>
      </c>
      <c r="L8790">
        <v>665.27029722720931</v>
      </c>
      <c r="R8790">
        <v>997.40674200000001</v>
      </c>
      <c r="S8790" t="s">
        <v>201</v>
      </c>
      <c r="T8790" s="221">
        <v>45547.336111111108</v>
      </c>
    </row>
    <row r="8791" spans="1:20" x14ac:dyDescent="0.35">
      <c r="A8791" t="s">
        <v>115</v>
      </c>
      <c r="B8791" t="s">
        <v>0</v>
      </c>
      <c r="C8791" t="s">
        <v>92</v>
      </c>
      <c r="D8791" s="29">
        <v>45682</v>
      </c>
      <c r="E8791" s="184" t="str">
        <f t="shared" si="554"/>
        <v/>
      </c>
      <c r="F8791" s="184" t="str">
        <f t="shared" si="555"/>
        <v/>
      </c>
      <c r="G8791" s="184" t="str">
        <f t="shared" si="556"/>
        <v/>
      </c>
      <c r="H8791" s="184" t="str">
        <f t="shared" si="557"/>
        <v/>
      </c>
      <c r="L8791">
        <v>665.27029722720931</v>
      </c>
      <c r="R8791">
        <v>997.40674200000001</v>
      </c>
      <c r="S8791" t="s">
        <v>201</v>
      </c>
      <c r="T8791" s="221">
        <v>45547.336111111108</v>
      </c>
    </row>
    <row r="8792" spans="1:20" x14ac:dyDescent="0.35">
      <c r="A8792" t="s">
        <v>115</v>
      </c>
      <c r="B8792" t="s">
        <v>0</v>
      </c>
      <c r="C8792" t="s">
        <v>92</v>
      </c>
      <c r="D8792" s="29">
        <v>45683</v>
      </c>
      <c r="E8792" s="184" t="str">
        <f t="shared" si="554"/>
        <v/>
      </c>
      <c r="F8792" s="184" t="str">
        <f t="shared" si="555"/>
        <v/>
      </c>
      <c r="G8792" s="184" t="str">
        <f t="shared" si="556"/>
        <v/>
      </c>
      <c r="H8792" s="184" t="str">
        <f t="shared" si="557"/>
        <v/>
      </c>
      <c r="L8792">
        <v>665.27029722720931</v>
      </c>
      <c r="R8792">
        <v>997.40674200000001</v>
      </c>
      <c r="S8792" t="s">
        <v>201</v>
      </c>
      <c r="T8792" s="221">
        <v>45547.336111111108</v>
      </c>
    </row>
    <row r="8793" spans="1:20" x14ac:dyDescent="0.35">
      <c r="A8793" t="s">
        <v>115</v>
      </c>
      <c r="B8793" t="s">
        <v>0</v>
      </c>
      <c r="C8793" t="s">
        <v>92</v>
      </c>
      <c r="D8793" s="29">
        <v>45684</v>
      </c>
      <c r="E8793" s="184" t="str">
        <f t="shared" si="554"/>
        <v/>
      </c>
      <c r="F8793" s="184" t="str">
        <f t="shared" si="555"/>
        <v/>
      </c>
      <c r="G8793" s="184" t="str">
        <f t="shared" si="556"/>
        <v/>
      </c>
      <c r="H8793" s="184" t="str">
        <f t="shared" si="557"/>
        <v/>
      </c>
      <c r="L8793">
        <v>665.27029722720931</v>
      </c>
      <c r="R8793">
        <v>997.40674200000001</v>
      </c>
      <c r="S8793" t="s">
        <v>201</v>
      </c>
      <c r="T8793" s="221">
        <v>45547.336111111108</v>
      </c>
    </row>
    <row r="8794" spans="1:20" x14ac:dyDescent="0.35">
      <c r="A8794" t="s">
        <v>115</v>
      </c>
      <c r="B8794" t="s">
        <v>0</v>
      </c>
      <c r="C8794" t="s">
        <v>92</v>
      </c>
      <c r="D8794" s="29">
        <v>45685</v>
      </c>
      <c r="E8794" s="184" t="str">
        <f t="shared" si="554"/>
        <v/>
      </c>
      <c r="F8794" s="184" t="str">
        <f t="shared" si="555"/>
        <v/>
      </c>
      <c r="G8794" s="184" t="str">
        <f t="shared" si="556"/>
        <v/>
      </c>
      <c r="H8794" s="184" t="str">
        <f t="shared" si="557"/>
        <v/>
      </c>
      <c r="L8794">
        <v>665.27029722720931</v>
      </c>
      <c r="R8794">
        <v>997.40674200000001</v>
      </c>
      <c r="S8794" t="s">
        <v>201</v>
      </c>
      <c r="T8794" s="221">
        <v>45547.336111111108</v>
      </c>
    </row>
    <row r="8795" spans="1:20" x14ac:dyDescent="0.35">
      <c r="A8795" t="s">
        <v>115</v>
      </c>
      <c r="B8795" t="s">
        <v>0</v>
      </c>
      <c r="C8795" t="s">
        <v>92</v>
      </c>
      <c r="D8795" s="29">
        <v>45686</v>
      </c>
      <c r="E8795" s="184" t="str">
        <f t="shared" si="554"/>
        <v/>
      </c>
      <c r="F8795" s="184" t="str">
        <f t="shared" si="555"/>
        <v/>
      </c>
      <c r="G8795" s="184" t="str">
        <f t="shared" si="556"/>
        <v/>
      </c>
      <c r="H8795" s="184" t="str">
        <f t="shared" si="557"/>
        <v/>
      </c>
      <c r="L8795">
        <v>665.27029722720931</v>
      </c>
      <c r="R8795">
        <v>997.40674200000001</v>
      </c>
      <c r="S8795" t="s">
        <v>201</v>
      </c>
      <c r="T8795" s="221">
        <v>45547.336111111108</v>
      </c>
    </row>
    <row r="8796" spans="1:20" x14ac:dyDescent="0.35">
      <c r="A8796" t="s">
        <v>115</v>
      </c>
      <c r="B8796" t="s">
        <v>0</v>
      </c>
      <c r="C8796" t="s">
        <v>92</v>
      </c>
      <c r="D8796" s="29">
        <v>45687</v>
      </c>
      <c r="E8796" s="184" t="str">
        <f t="shared" si="554"/>
        <v/>
      </c>
      <c r="F8796" s="184" t="str">
        <f t="shared" si="555"/>
        <v/>
      </c>
      <c r="G8796" s="184" t="str">
        <f t="shared" si="556"/>
        <v/>
      </c>
      <c r="H8796" s="184" t="str">
        <f t="shared" si="557"/>
        <v/>
      </c>
      <c r="L8796">
        <v>665.27029722720931</v>
      </c>
      <c r="R8796">
        <v>997.40674200000001</v>
      </c>
      <c r="S8796" t="s">
        <v>201</v>
      </c>
      <c r="T8796" s="221">
        <v>45547.336111111108</v>
      </c>
    </row>
    <row r="8797" spans="1:20" x14ac:dyDescent="0.35">
      <c r="A8797" t="s">
        <v>115</v>
      </c>
      <c r="B8797" t="s">
        <v>0</v>
      </c>
      <c r="C8797" t="s">
        <v>92</v>
      </c>
      <c r="D8797" s="29">
        <v>45688</v>
      </c>
      <c r="E8797" s="184" t="str">
        <f t="shared" si="554"/>
        <v/>
      </c>
      <c r="F8797" s="184" t="str">
        <f t="shared" si="555"/>
        <v/>
      </c>
      <c r="G8797" s="184" t="str">
        <f t="shared" si="556"/>
        <v/>
      </c>
      <c r="H8797" s="184" t="str">
        <f t="shared" si="557"/>
        <v/>
      </c>
      <c r="L8797">
        <v>665.27029722720931</v>
      </c>
      <c r="R8797">
        <v>997.40674200000001</v>
      </c>
      <c r="S8797" t="s">
        <v>201</v>
      </c>
      <c r="T8797" s="221">
        <v>45547.336111111108</v>
      </c>
    </row>
    <row r="8798" spans="1:20" x14ac:dyDescent="0.35">
      <c r="A8798" t="s">
        <v>115</v>
      </c>
      <c r="B8798" t="s">
        <v>0</v>
      </c>
      <c r="C8798" t="s">
        <v>92</v>
      </c>
      <c r="D8798" s="29">
        <v>45689</v>
      </c>
      <c r="E8798" s="184" t="str">
        <f t="shared" si="554"/>
        <v/>
      </c>
      <c r="F8798" s="184" t="str">
        <f t="shared" si="555"/>
        <v/>
      </c>
      <c r="G8798" s="184" t="str">
        <f t="shared" si="556"/>
        <v/>
      </c>
      <c r="H8798" s="184" t="str">
        <f t="shared" si="557"/>
        <v/>
      </c>
      <c r="L8798">
        <v>665.27029722720931</v>
      </c>
      <c r="R8798">
        <v>997.40674200000001</v>
      </c>
      <c r="S8798" t="s">
        <v>201</v>
      </c>
      <c r="T8798" s="221">
        <v>45547.336111111108</v>
      </c>
    </row>
    <row r="8799" spans="1:20" x14ac:dyDescent="0.35">
      <c r="A8799" t="s">
        <v>115</v>
      </c>
      <c r="B8799" t="s">
        <v>0</v>
      </c>
      <c r="C8799" t="s">
        <v>92</v>
      </c>
      <c r="D8799" s="29">
        <v>45690</v>
      </c>
      <c r="E8799" s="184" t="str">
        <f t="shared" si="554"/>
        <v/>
      </c>
      <c r="F8799" s="184" t="str">
        <f t="shared" si="555"/>
        <v/>
      </c>
      <c r="G8799" s="184" t="str">
        <f t="shared" si="556"/>
        <v/>
      </c>
      <c r="H8799" s="184" t="str">
        <f t="shared" si="557"/>
        <v/>
      </c>
      <c r="L8799">
        <v>665.27029722720931</v>
      </c>
      <c r="R8799">
        <v>997.40674200000001</v>
      </c>
      <c r="S8799" t="s">
        <v>201</v>
      </c>
      <c r="T8799" s="221">
        <v>45547.336111111108</v>
      </c>
    </row>
    <row r="8800" spans="1:20" x14ac:dyDescent="0.35">
      <c r="A8800" t="s">
        <v>115</v>
      </c>
      <c r="B8800" t="s">
        <v>0</v>
      </c>
      <c r="C8800" t="s">
        <v>92</v>
      </c>
      <c r="D8800" s="29">
        <v>45691</v>
      </c>
      <c r="E8800" s="184" t="str">
        <f t="shared" si="554"/>
        <v/>
      </c>
      <c r="F8800" s="184" t="str">
        <f t="shared" si="555"/>
        <v/>
      </c>
      <c r="G8800" s="184" t="str">
        <f t="shared" si="556"/>
        <v/>
      </c>
      <c r="H8800" s="184" t="str">
        <f t="shared" si="557"/>
        <v/>
      </c>
      <c r="L8800">
        <v>665.27029722720931</v>
      </c>
      <c r="R8800">
        <v>997.40674200000001</v>
      </c>
      <c r="S8800" t="s">
        <v>201</v>
      </c>
      <c r="T8800" s="221">
        <v>45547.336111111108</v>
      </c>
    </row>
    <row r="8801" spans="1:20" x14ac:dyDescent="0.35">
      <c r="A8801" t="s">
        <v>115</v>
      </c>
      <c r="B8801" t="s">
        <v>0</v>
      </c>
      <c r="C8801" t="s">
        <v>92</v>
      </c>
      <c r="D8801" s="29">
        <v>45692</v>
      </c>
      <c r="E8801" s="184" t="str">
        <f t="shared" si="554"/>
        <v/>
      </c>
      <c r="F8801" s="184" t="str">
        <f t="shared" si="555"/>
        <v/>
      </c>
      <c r="G8801" s="184" t="str">
        <f t="shared" si="556"/>
        <v/>
      </c>
      <c r="H8801" s="184" t="str">
        <f t="shared" si="557"/>
        <v/>
      </c>
      <c r="L8801">
        <v>665.27029722720931</v>
      </c>
      <c r="R8801">
        <v>997.40674200000001</v>
      </c>
      <c r="S8801" t="s">
        <v>201</v>
      </c>
      <c r="T8801" s="221">
        <v>45547.336111111108</v>
      </c>
    </row>
    <row r="8802" spans="1:20" x14ac:dyDescent="0.35">
      <c r="A8802" t="s">
        <v>115</v>
      </c>
      <c r="B8802" t="s">
        <v>0</v>
      </c>
      <c r="C8802" t="s">
        <v>92</v>
      </c>
      <c r="D8802" s="29">
        <v>45693</v>
      </c>
      <c r="E8802" s="184" t="str">
        <f t="shared" si="554"/>
        <v/>
      </c>
      <c r="F8802" s="184" t="str">
        <f t="shared" si="555"/>
        <v/>
      </c>
      <c r="G8802" s="184" t="str">
        <f t="shared" si="556"/>
        <v/>
      </c>
      <c r="H8802" s="184" t="str">
        <f t="shared" si="557"/>
        <v/>
      </c>
      <c r="L8802">
        <v>665.27029722720931</v>
      </c>
      <c r="R8802">
        <v>997.40674200000001</v>
      </c>
      <c r="S8802" t="s">
        <v>201</v>
      </c>
      <c r="T8802" s="221">
        <v>45547.336111111108</v>
      </c>
    </row>
    <row r="8803" spans="1:20" x14ac:dyDescent="0.35">
      <c r="A8803" t="s">
        <v>115</v>
      </c>
      <c r="B8803" t="s">
        <v>0</v>
      </c>
      <c r="C8803" t="s">
        <v>92</v>
      </c>
      <c r="D8803" s="29">
        <v>45694</v>
      </c>
      <c r="E8803" s="184" t="str">
        <f t="shared" si="554"/>
        <v/>
      </c>
      <c r="F8803" s="184" t="str">
        <f t="shared" si="555"/>
        <v/>
      </c>
      <c r="G8803" s="184" t="str">
        <f t="shared" si="556"/>
        <v/>
      </c>
      <c r="H8803" s="184" t="str">
        <f t="shared" si="557"/>
        <v/>
      </c>
      <c r="L8803">
        <v>665.27029722720931</v>
      </c>
      <c r="R8803">
        <v>997.40674200000001</v>
      </c>
      <c r="S8803" t="s">
        <v>201</v>
      </c>
      <c r="T8803" s="221">
        <v>45547.336111111108</v>
      </c>
    </row>
    <row r="8804" spans="1:20" x14ac:dyDescent="0.35">
      <c r="A8804" t="s">
        <v>115</v>
      </c>
      <c r="B8804" t="s">
        <v>0</v>
      </c>
      <c r="C8804" t="s">
        <v>92</v>
      </c>
      <c r="D8804" s="29">
        <v>45695</v>
      </c>
      <c r="E8804" s="184" t="str">
        <f t="shared" si="554"/>
        <v/>
      </c>
      <c r="F8804" s="184" t="str">
        <f t="shared" si="555"/>
        <v/>
      </c>
      <c r="G8804" s="184" t="str">
        <f t="shared" si="556"/>
        <v/>
      </c>
      <c r="H8804" s="184" t="str">
        <f t="shared" si="557"/>
        <v/>
      </c>
      <c r="L8804">
        <v>665.27029722720931</v>
      </c>
      <c r="R8804">
        <v>997.40674200000001</v>
      </c>
      <c r="S8804" t="s">
        <v>201</v>
      </c>
      <c r="T8804" s="221">
        <v>45547.336111111108</v>
      </c>
    </row>
    <row r="8805" spans="1:20" x14ac:dyDescent="0.35">
      <c r="A8805" t="s">
        <v>115</v>
      </c>
      <c r="B8805" t="s">
        <v>0</v>
      </c>
      <c r="C8805" t="s">
        <v>92</v>
      </c>
      <c r="D8805" s="29">
        <v>45696</v>
      </c>
      <c r="E8805" s="184" t="str">
        <f t="shared" si="554"/>
        <v/>
      </c>
      <c r="F8805" s="184" t="str">
        <f t="shared" si="555"/>
        <v/>
      </c>
      <c r="G8805" s="184" t="str">
        <f t="shared" si="556"/>
        <v/>
      </c>
      <c r="H8805" s="184" t="str">
        <f t="shared" si="557"/>
        <v/>
      </c>
      <c r="L8805">
        <v>665.27029722720931</v>
      </c>
      <c r="R8805">
        <v>997.40674200000001</v>
      </c>
      <c r="S8805" t="s">
        <v>201</v>
      </c>
      <c r="T8805" s="221">
        <v>45547.336111111108</v>
      </c>
    </row>
    <row r="8806" spans="1:20" x14ac:dyDescent="0.35">
      <c r="A8806" t="s">
        <v>115</v>
      </c>
      <c r="B8806" t="s">
        <v>0</v>
      </c>
      <c r="C8806" t="s">
        <v>92</v>
      </c>
      <c r="D8806" s="29">
        <v>45697</v>
      </c>
      <c r="E8806" s="184" t="str">
        <f t="shared" si="554"/>
        <v/>
      </c>
      <c r="F8806" s="184" t="str">
        <f t="shared" si="555"/>
        <v/>
      </c>
      <c r="G8806" s="184" t="str">
        <f t="shared" si="556"/>
        <v/>
      </c>
      <c r="H8806" s="184" t="str">
        <f t="shared" si="557"/>
        <v/>
      </c>
      <c r="L8806">
        <v>665.27029722720931</v>
      </c>
      <c r="R8806">
        <v>997.40674200000001</v>
      </c>
      <c r="S8806" t="s">
        <v>201</v>
      </c>
      <c r="T8806" s="221">
        <v>45547.336111111108</v>
      </c>
    </row>
    <row r="8807" spans="1:20" x14ac:dyDescent="0.35">
      <c r="A8807" t="s">
        <v>115</v>
      </c>
      <c r="B8807" t="s">
        <v>0</v>
      </c>
      <c r="C8807" t="s">
        <v>92</v>
      </c>
      <c r="D8807" s="29">
        <v>45698</v>
      </c>
      <c r="E8807" s="184" t="str">
        <f t="shared" si="554"/>
        <v/>
      </c>
      <c r="F8807" s="184" t="str">
        <f t="shared" si="555"/>
        <v/>
      </c>
      <c r="G8807" s="184" t="str">
        <f t="shared" si="556"/>
        <v/>
      </c>
      <c r="H8807" s="184" t="str">
        <f t="shared" si="557"/>
        <v/>
      </c>
      <c r="L8807">
        <v>665.27029722720931</v>
      </c>
      <c r="R8807">
        <v>997.40674200000001</v>
      </c>
      <c r="S8807" t="s">
        <v>201</v>
      </c>
      <c r="T8807" s="221">
        <v>45547.336111111108</v>
      </c>
    </row>
    <row r="8808" spans="1:20" x14ac:dyDescent="0.35">
      <c r="A8808" t="s">
        <v>115</v>
      </c>
      <c r="B8808" t="s">
        <v>0</v>
      </c>
      <c r="C8808" t="s">
        <v>92</v>
      </c>
      <c r="D8808" s="29">
        <v>45699</v>
      </c>
      <c r="E8808" s="184" t="str">
        <f t="shared" si="554"/>
        <v/>
      </c>
      <c r="F8808" s="184" t="str">
        <f t="shared" si="555"/>
        <v/>
      </c>
      <c r="G8808" s="184" t="str">
        <f t="shared" si="556"/>
        <v/>
      </c>
      <c r="H8808" s="184" t="str">
        <f t="shared" si="557"/>
        <v/>
      </c>
      <c r="L8808">
        <v>665.27029722720931</v>
      </c>
      <c r="R8808">
        <v>997.40674200000001</v>
      </c>
      <c r="S8808" t="s">
        <v>201</v>
      </c>
      <c r="T8808" s="221">
        <v>45547.336111111108</v>
      </c>
    </row>
    <row r="8809" spans="1:20" x14ac:dyDescent="0.35">
      <c r="A8809" t="s">
        <v>115</v>
      </c>
      <c r="B8809" t="s">
        <v>0</v>
      </c>
      <c r="C8809" t="s">
        <v>92</v>
      </c>
      <c r="D8809" s="29">
        <v>45700</v>
      </c>
      <c r="E8809" s="184" t="str">
        <f t="shared" si="554"/>
        <v/>
      </c>
      <c r="F8809" s="184" t="str">
        <f t="shared" si="555"/>
        <v/>
      </c>
      <c r="G8809" s="184" t="str">
        <f t="shared" si="556"/>
        <v/>
      </c>
      <c r="H8809" s="184" t="str">
        <f t="shared" si="557"/>
        <v/>
      </c>
      <c r="L8809">
        <v>665.27029722720931</v>
      </c>
      <c r="R8809">
        <v>997.40674200000001</v>
      </c>
      <c r="S8809" t="s">
        <v>201</v>
      </c>
      <c r="T8809" s="221">
        <v>45547.336111111108</v>
      </c>
    </row>
    <row r="8810" spans="1:20" x14ac:dyDescent="0.35">
      <c r="A8810" t="s">
        <v>115</v>
      </c>
      <c r="B8810" t="s">
        <v>0</v>
      </c>
      <c r="C8810" t="s">
        <v>92</v>
      </c>
      <c r="D8810" s="29">
        <v>45701</v>
      </c>
      <c r="E8810" s="184" t="str">
        <f t="shared" si="554"/>
        <v/>
      </c>
      <c r="F8810" s="184" t="str">
        <f t="shared" si="555"/>
        <v/>
      </c>
      <c r="G8810" s="184" t="str">
        <f t="shared" si="556"/>
        <v/>
      </c>
      <c r="H8810" s="184" t="str">
        <f t="shared" si="557"/>
        <v/>
      </c>
      <c r="L8810">
        <v>665.27029722720931</v>
      </c>
      <c r="R8810">
        <v>997.40674200000001</v>
      </c>
      <c r="S8810" t="s">
        <v>201</v>
      </c>
      <c r="T8810" s="221">
        <v>45547.336111111108</v>
      </c>
    </row>
    <row r="8811" spans="1:20" x14ac:dyDescent="0.35">
      <c r="A8811" t="s">
        <v>115</v>
      </c>
      <c r="B8811" t="s">
        <v>0</v>
      </c>
      <c r="C8811" t="s">
        <v>92</v>
      </c>
      <c r="D8811" s="29">
        <v>45702</v>
      </c>
      <c r="E8811" s="184" t="str">
        <f t="shared" si="554"/>
        <v/>
      </c>
      <c r="F8811" s="184" t="str">
        <f t="shared" si="555"/>
        <v/>
      </c>
      <c r="G8811" s="184" t="str">
        <f t="shared" si="556"/>
        <v/>
      </c>
      <c r="H8811" s="184" t="str">
        <f t="shared" si="557"/>
        <v/>
      </c>
      <c r="L8811">
        <v>665.27029722720931</v>
      </c>
      <c r="R8811">
        <v>997.40674200000001</v>
      </c>
      <c r="S8811" t="s">
        <v>201</v>
      </c>
      <c r="T8811" s="221">
        <v>45547.336111111108</v>
      </c>
    </row>
    <row r="8812" spans="1:20" x14ac:dyDescent="0.35">
      <c r="A8812" t="s">
        <v>115</v>
      </c>
      <c r="B8812" t="s">
        <v>0</v>
      </c>
      <c r="C8812" t="s">
        <v>92</v>
      </c>
      <c r="D8812" s="29">
        <v>45703</v>
      </c>
      <c r="E8812" s="184" t="str">
        <f t="shared" si="554"/>
        <v/>
      </c>
      <c r="F8812" s="184" t="str">
        <f t="shared" si="555"/>
        <v/>
      </c>
      <c r="G8812" s="184" t="str">
        <f t="shared" si="556"/>
        <v/>
      </c>
      <c r="H8812" s="184" t="str">
        <f t="shared" si="557"/>
        <v/>
      </c>
      <c r="L8812">
        <v>665.27029722720931</v>
      </c>
      <c r="R8812">
        <v>997.40674200000001</v>
      </c>
      <c r="S8812" t="s">
        <v>201</v>
      </c>
      <c r="T8812" s="221">
        <v>45547.336111111108</v>
      </c>
    </row>
    <row r="8813" spans="1:20" x14ac:dyDescent="0.35">
      <c r="A8813" t="s">
        <v>115</v>
      </c>
      <c r="B8813" t="s">
        <v>0</v>
      </c>
      <c r="C8813" t="s">
        <v>92</v>
      </c>
      <c r="D8813" s="29">
        <v>45704</v>
      </c>
      <c r="E8813" s="184" t="str">
        <f t="shared" si="554"/>
        <v/>
      </c>
      <c r="F8813" s="184" t="str">
        <f t="shared" si="555"/>
        <v/>
      </c>
      <c r="G8813" s="184" t="str">
        <f t="shared" si="556"/>
        <v/>
      </c>
      <c r="H8813" s="184" t="str">
        <f t="shared" si="557"/>
        <v/>
      </c>
      <c r="L8813">
        <v>665.27029722720931</v>
      </c>
      <c r="R8813">
        <v>997.40674200000001</v>
      </c>
      <c r="S8813" t="s">
        <v>201</v>
      </c>
      <c r="T8813" s="221">
        <v>45547.336111111108</v>
      </c>
    </row>
    <row r="8814" spans="1:20" x14ac:dyDescent="0.35">
      <c r="A8814" t="s">
        <v>115</v>
      </c>
      <c r="B8814" t="s">
        <v>0</v>
      </c>
      <c r="C8814" t="s">
        <v>92</v>
      </c>
      <c r="D8814" s="29">
        <v>45705</v>
      </c>
      <c r="E8814" s="184" t="str">
        <f t="shared" si="554"/>
        <v/>
      </c>
      <c r="F8814" s="184" t="str">
        <f t="shared" si="555"/>
        <v/>
      </c>
      <c r="G8814" s="184" t="str">
        <f t="shared" si="556"/>
        <v/>
      </c>
      <c r="H8814" s="184" t="str">
        <f t="shared" si="557"/>
        <v/>
      </c>
      <c r="L8814">
        <v>665.27029722720931</v>
      </c>
      <c r="R8814">
        <v>997.40674200000001</v>
      </c>
      <c r="S8814" t="s">
        <v>201</v>
      </c>
      <c r="T8814" s="221">
        <v>45547.336111111108</v>
      </c>
    </row>
    <row r="8815" spans="1:20" x14ac:dyDescent="0.35">
      <c r="A8815" t="s">
        <v>115</v>
      </c>
      <c r="B8815" t="s">
        <v>0</v>
      </c>
      <c r="C8815" t="s">
        <v>92</v>
      </c>
      <c r="D8815" s="29">
        <v>45706</v>
      </c>
      <c r="E8815" s="184" t="str">
        <f t="shared" si="554"/>
        <v/>
      </c>
      <c r="F8815" s="184" t="str">
        <f t="shared" si="555"/>
        <v/>
      </c>
      <c r="G8815" s="184" t="str">
        <f t="shared" si="556"/>
        <v/>
      </c>
      <c r="H8815" s="184" t="str">
        <f t="shared" si="557"/>
        <v/>
      </c>
      <c r="L8815">
        <v>665.27029722720931</v>
      </c>
      <c r="R8815">
        <v>997.40674200000001</v>
      </c>
      <c r="S8815" t="s">
        <v>201</v>
      </c>
      <c r="T8815" s="221">
        <v>45547.336111111108</v>
      </c>
    </row>
    <row r="8816" spans="1:20" x14ac:dyDescent="0.35">
      <c r="A8816" t="s">
        <v>115</v>
      </c>
      <c r="B8816" t="s">
        <v>0</v>
      </c>
      <c r="C8816" t="s">
        <v>92</v>
      </c>
      <c r="D8816" s="29">
        <v>45707</v>
      </c>
      <c r="E8816" s="184" t="str">
        <f t="shared" si="554"/>
        <v/>
      </c>
      <c r="F8816" s="184" t="str">
        <f t="shared" si="555"/>
        <v/>
      </c>
      <c r="G8816" s="184" t="str">
        <f t="shared" si="556"/>
        <v/>
      </c>
      <c r="H8816" s="184" t="str">
        <f t="shared" si="557"/>
        <v/>
      </c>
      <c r="L8816">
        <v>665.27029722720931</v>
      </c>
      <c r="R8816">
        <v>997.40674200000001</v>
      </c>
      <c r="S8816" t="s">
        <v>201</v>
      </c>
      <c r="T8816" s="221">
        <v>45547.336111111108</v>
      </c>
    </row>
    <row r="8817" spans="1:20" x14ac:dyDescent="0.35">
      <c r="A8817" t="s">
        <v>115</v>
      </c>
      <c r="B8817" t="s">
        <v>0</v>
      </c>
      <c r="C8817" t="s">
        <v>92</v>
      </c>
      <c r="D8817" s="29">
        <v>45708</v>
      </c>
      <c r="E8817" s="184" t="str">
        <f t="shared" si="554"/>
        <v/>
      </c>
      <c r="F8817" s="184" t="str">
        <f t="shared" si="555"/>
        <v/>
      </c>
      <c r="G8817" s="184" t="str">
        <f t="shared" si="556"/>
        <v/>
      </c>
      <c r="H8817" s="184" t="str">
        <f t="shared" si="557"/>
        <v/>
      </c>
      <c r="L8817">
        <v>665.27029722720931</v>
      </c>
      <c r="R8817">
        <v>997.40674200000001</v>
      </c>
      <c r="S8817" t="s">
        <v>201</v>
      </c>
      <c r="T8817" s="221">
        <v>45547.336111111108</v>
      </c>
    </row>
    <row r="8818" spans="1:20" x14ac:dyDescent="0.35">
      <c r="A8818" t="s">
        <v>115</v>
      </c>
      <c r="B8818" t="s">
        <v>0</v>
      </c>
      <c r="C8818" t="s">
        <v>92</v>
      </c>
      <c r="D8818" s="29">
        <v>45709</v>
      </c>
      <c r="E8818" s="184" t="str">
        <f t="shared" si="554"/>
        <v/>
      </c>
      <c r="F8818" s="184" t="str">
        <f t="shared" si="555"/>
        <v/>
      </c>
      <c r="G8818" s="184" t="str">
        <f t="shared" si="556"/>
        <v/>
      </c>
      <c r="H8818" s="184" t="str">
        <f t="shared" si="557"/>
        <v/>
      </c>
      <c r="L8818">
        <v>665.27029722720931</v>
      </c>
      <c r="R8818">
        <v>997.40674200000001</v>
      </c>
      <c r="S8818" t="s">
        <v>201</v>
      </c>
      <c r="T8818" s="221">
        <v>45547.336111111108</v>
      </c>
    </row>
    <row r="8819" spans="1:20" x14ac:dyDescent="0.35">
      <c r="A8819" t="s">
        <v>115</v>
      </c>
      <c r="B8819" t="s">
        <v>0</v>
      </c>
      <c r="C8819" t="s">
        <v>92</v>
      </c>
      <c r="D8819" s="29">
        <v>45710</v>
      </c>
      <c r="E8819" s="184" t="str">
        <f t="shared" si="554"/>
        <v/>
      </c>
      <c r="F8819" s="184" t="str">
        <f t="shared" si="555"/>
        <v/>
      </c>
      <c r="G8819" s="184" t="str">
        <f t="shared" si="556"/>
        <v/>
      </c>
      <c r="H8819" s="184" t="str">
        <f t="shared" si="557"/>
        <v/>
      </c>
      <c r="L8819">
        <v>665.27029722720931</v>
      </c>
      <c r="R8819">
        <v>997.40674200000001</v>
      </c>
      <c r="S8819" t="s">
        <v>201</v>
      </c>
      <c r="T8819" s="221">
        <v>45547.336111111108</v>
      </c>
    </row>
    <row r="8820" spans="1:20" x14ac:dyDescent="0.35">
      <c r="A8820" t="s">
        <v>115</v>
      </c>
      <c r="B8820" t="s">
        <v>0</v>
      </c>
      <c r="C8820" t="s">
        <v>92</v>
      </c>
      <c r="D8820" s="29">
        <v>45711</v>
      </c>
      <c r="E8820" s="184" t="str">
        <f t="shared" si="554"/>
        <v/>
      </c>
      <c r="F8820" s="184" t="str">
        <f t="shared" si="555"/>
        <v/>
      </c>
      <c r="G8820" s="184" t="str">
        <f t="shared" si="556"/>
        <v/>
      </c>
      <c r="H8820" s="184" t="str">
        <f t="shared" si="557"/>
        <v/>
      </c>
      <c r="L8820">
        <v>665.27029722720931</v>
      </c>
      <c r="R8820">
        <v>997.40674200000001</v>
      </c>
      <c r="S8820" t="s">
        <v>201</v>
      </c>
      <c r="T8820" s="221">
        <v>45547.336111111108</v>
      </c>
    </row>
    <row r="8821" spans="1:20" x14ac:dyDescent="0.35">
      <c r="A8821" t="s">
        <v>115</v>
      </c>
      <c r="B8821" t="s">
        <v>0</v>
      </c>
      <c r="C8821" t="s">
        <v>92</v>
      </c>
      <c r="D8821" s="29">
        <v>45712</v>
      </c>
      <c r="E8821" s="184" t="str">
        <f t="shared" si="554"/>
        <v/>
      </c>
      <c r="F8821" s="184" t="str">
        <f t="shared" si="555"/>
        <v/>
      </c>
      <c r="G8821" s="184" t="str">
        <f t="shared" si="556"/>
        <v/>
      </c>
      <c r="H8821" s="184" t="str">
        <f t="shared" si="557"/>
        <v/>
      </c>
      <c r="L8821">
        <v>665.27029722720931</v>
      </c>
      <c r="R8821">
        <v>997.40674200000001</v>
      </c>
      <c r="S8821" t="s">
        <v>201</v>
      </c>
      <c r="T8821" s="221">
        <v>45547.336111111108</v>
      </c>
    </row>
    <row r="8822" spans="1:20" x14ac:dyDescent="0.35">
      <c r="A8822" t="s">
        <v>115</v>
      </c>
      <c r="B8822" t="s">
        <v>0</v>
      </c>
      <c r="C8822" t="s">
        <v>92</v>
      </c>
      <c r="D8822" s="29">
        <v>45713</v>
      </c>
      <c r="E8822" s="184" t="str">
        <f t="shared" si="554"/>
        <v/>
      </c>
      <c r="F8822" s="184" t="str">
        <f t="shared" si="555"/>
        <v/>
      </c>
      <c r="G8822" s="184" t="str">
        <f t="shared" si="556"/>
        <v/>
      </c>
      <c r="H8822" s="184" t="str">
        <f t="shared" si="557"/>
        <v/>
      </c>
      <c r="L8822">
        <v>665.27029722720931</v>
      </c>
      <c r="R8822">
        <v>997.40674200000001</v>
      </c>
      <c r="S8822" t="s">
        <v>201</v>
      </c>
      <c r="T8822" s="221">
        <v>45547.336111111108</v>
      </c>
    </row>
    <row r="8823" spans="1:20" x14ac:dyDescent="0.35">
      <c r="A8823" t="s">
        <v>115</v>
      </c>
      <c r="B8823" t="s">
        <v>0</v>
      </c>
      <c r="C8823" t="s">
        <v>92</v>
      </c>
      <c r="D8823" s="29">
        <v>45714</v>
      </c>
      <c r="E8823" s="184" t="str">
        <f t="shared" si="554"/>
        <v/>
      </c>
      <c r="F8823" s="184" t="str">
        <f t="shared" si="555"/>
        <v/>
      </c>
      <c r="G8823" s="184" t="str">
        <f t="shared" si="556"/>
        <v/>
      </c>
      <c r="H8823" s="184" t="str">
        <f t="shared" si="557"/>
        <v/>
      </c>
      <c r="L8823">
        <v>665.27029722720931</v>
      </c>
      <c r="R8823">
        <v>997.40674200000001</v>
      </c>
      <c r="S8823" t="s">
        <v>201</v>
      </c>
      <c r="T8823" s="221">
        <v>45547.336111111108</v>
      </c>
    </row>
    <row r="8824" spans="1:20" x14ac:dyDescent="0.35">
      <c r="A8824" t="s">
        <v>115</v>
      </c>
      <c r="B8824" t="s">
        <v>0</v>
      </c>
      <c r="C8824" t="s">
        <v>92</v>
      </c>
      <c r="D8824" s="29">
        <v>45715</v>
      </c>
      <c r="E8824" s="184" t="str">
        <f t="shared" si="554"/>
        <v/>
      </c>
      <c r="F8824" s="184" t="str">
        <f t="shared" si="555"/>
        <v/>
      </c>
      <c r="G8824" s="184" t="str">
        <f t="shared" si="556"/>
        <v/>
      </c>
      <c r="H8824" s="184" t="str">
        <f t="shared" si="557"/>
        <v/>
      </c>
      <c r="L8824">
        <v>665.27029722720931</v>
      </c>
      <c r="R8824">
        <v>997.40674200000001</v>
      </c>
      <c r="S8824" t="s">
        <v>201</v>
      </c>
      <c r="T8824" s="221">
        <v>45547.336111111108</v>
      </c>
    </row>
    <row r="8825" spans="1:20" x14ac:dyDescent="0.35">
      <c r="A8825" t="s">
        <v>115</v>
      </c>
      <c r="B8825" t="s">
        <v>0</v>
      </c>
      <c r="C8825" t="s">
        <v>92</v>
      </c>
      <c r="D8825" s="29">
        <v>45716</v>
      </c>
      <c r="E8825" s="184" t="str">
        <f t="shared" si="554"/>
        <v/>
      </c>
      <c r="F8825" s="184" t="str">
        <f t="shared" si="555"/>
        <v/>
      </c>
      <c r="G8825" s="184" t="str">
        <f t="shared" si="556"/>
        <v/>
      </c>
      <c r="H8825" s="184" t="str">
        <f t="shared" si="557"/>
        <v/>
      </c>
      <c r="L8825">
        <v>665.27029722720931</v>
      </c>
      <c r="R8825">
        <v>997.40674200000001</v>
      </c>
      <c r="S8825" t="s">
        <v>201</v>
      </c>
      <c r="T8825" s="221">
        <v>45547.336111111108</v>
      </c>
    </row>
    <row r="8826" spans="1:20" x14ac:dyDescent="0.35">
      <c r="A8826" t="s">
        <v>115</v>
      </c>
      <c r="B8826" t="s">
        <v>0</v>
      </c>
      <c r="C8826" t="s">
        <v>92</v>
      </c>
      <c r="D8826" s="29">
        <v>45717</v>
      </c>
      <c r="E8826" s="184" t="str">
        <f t="shared" si="554"/>
        <v/>
      </c>
      <c r="F8826" s="184" t="str">
        <f t="shared" si="555"/>
        <v/>
      </c>
      <c r="G8826" s="184" t="str">
        <f t="shared" si="556"/>
        <v/>
      </c>
      <c r="H8826" s="184" t="str">
        <f t="shared" si="557"/>
        <v/>
      </c>
      <c r="L8826">
        <v>665.27029722720931</v>
      </c>
      <c r="R8826">
        <v>997.40674200000001</v>
      </c>
      <c r="S8826" t="s">
        <v>201</v>
      </c>
      <c r="T8826" s="221">
        <v>45547.336111111108</v>
      </c>
    </row>
    <row r="8827" spans="1:20" x14ac:dyDescent="0.35">
      <c r="A8827" t="s">
        <v>115</v>
      </c>
      <c r="B8827" t="s">
        <v>0</v>
      </c>
      <c r="C8827" t="s">
        <v>92</v>
      </c>
      <c r="D8827" s="29">
        <v>45718</v>
      </c>
      <c r="E8827" s="184" t="str">
        <f t="shared" si="554"/>
        <v/>
      </c>
      <c r="F8827" s="184" t="str">
        <f t="shared" si="555"/>
        <v/>
      </c>
      <c r="G8827" s="184" t="str">
        <f t="shared" si="556"/>
        <v/>
      </c>
      <c r="H8827" s="184" t="str">
        <f t="shared" si="557"/>
        <v/>
      </c>
      <c r="L8827">
        <v>665.27029722720931</v>
      </c>
      <c r="R8827">
        <v>997.40674200000001</v>
      </c>
      <c r="S8827" t="s">
        <v>201</v>
      </c>
      <c r="T8827" s="221">
        <v>45547.336111111108</v>
      </c>
    </row>
    <row r="8828" spans="1:20" x14ac:dyDescent="0.35">
      <c r="A8828" t="s">
        <v>115</v>
      </c>
      <c r="B8828" t="s">
        <v>0</v>
      </c>
      <c r="C8828" t="s">
        <v>92</v>
      </c>
      <c r="D8828" s="29">
        <v>45719</v>
      </c>
      <c r="E8828" s="184" t="str">
        <f t="shared" si="554"/>
        <v/>
      </c>
      <c r="F8828" s="184" t="str">
        <f t="shared" si="555"/>
        <v/>
      </c>
      <c r="G8828" s="184" t="str">
        <f t="shared" si="556"/>
        <v/>
      </c>
      <c r="H8828" s="184" t="str">
        <f t="shared" si="557"/>
        <v/>
      </c>
      <c r="L8828">
        <v>665.27029722720931</v>
      </c>
      <c r="R8828">
        <v>997.40674200000001</v>
      </c>
      <c r="S8828" t="s">
        <v>201</v>
      </c>
      <c r="T8828" s="221">
        <v>45547.336111111108</v>
      </c>
    </row>
    <row r="8829" spans="1:20" x14ac:dyDescent="0.35">
      <c r="A8829" t="s">
        <v>115</v>
      </c>
      <c r="B8829" t="s">
        <v>0</v>
      </c>
      <c r="C8829" t="s">
        <v>92</v>
      </c>
      <c r="D8829" s="29">
        <v>45720</v>
      </c>
      <c r="E8829" s="184" t="str">
        <f t="shared" si="554"/>
        <v/>
      </c>
      <c r="F8829" s="184" t="str">
        <f t="shared" si="555"/>
        <v/>
      </c>
      <c r="G8829" s="184" t="str">
        <f t="shared" si="556"/>
        <v/>
      </c>
      <c r="H8829" s="184" t="str">
        <f t="shared" si="557"/>
        <v/>
      </c>
      <c r="L8829">
        <v>665.27029722720931</v>
      </c>
      <c r="R8829">
        <v>997.40674200000001</v>
      </c>
      <c r="S8829" t="s">
        <v>201</v>
      </c>
      <c r="T8829" s="221">
        <v>45547.336111111108</v>
      </c>
    </row>
    <row r="8830" spans="1:20" x14ac:dyDescent="0.35">
      <c r="A8830" t="s">
        <v>115</v>
      </c>
      <c r="B8830" t="s">
        <v>0</v>
      </c>
      <c r="C8830" t="s">
        <v>92</v>
      </c>
      <c r="D8830" s="29">
        <v>45721</v>
      </c>
      <c r="E8830" s="184" t="str">
        <f t="shared" si="554"/>
        <v/>
      </c>
      <c r="F8830" s="184" t="str">
        <f t="shared" si="555"/>
        <v/>
      </c>
      <c r="G8830" s="184" t="str">
        <f t="shared" si="556"/>
        <v/>
      </c>
      <c r="H8830" s="184" t="str">
        <f t="shared" si="557"/>
        <v/>
      </c>
      <c r="L8830">
        <v>665.27029722720931</v>
      </c>
      <c r="R8830">
        <v>997.40674200000001</v>
      </c>
      <c r="S8830" t="s">
        <v>201</v>
      </c>
      <c r="T8830" s="221">
        <v>45547.336111111108</v>
      </c>
    </row>
    <row r="8831" spans="1:20" x14ac:dyDescent="0.35">
      <c r="A8831" t="s">
        <v>115</v>
      </c>
      <c r="B8831" t="s">
        <v>0</v>
      </c>
      <c r="C8831" t="s">
        <v>92</v>
      </c>
      <c r="D8831" s="29">
        <v>45722</v>
      </c>
      <c r="E8831" s="184" t="str">
        <f t="shared" si="554"/>
        <v/>
      </c>
      <c r="F8831" s="184" t="str">
        <f t="shared" si="555"/>
        <v/>
      </c>
      <c r="G8831" s="184" t="str">
        <f t="shared" si="556"/>
        <v/>
      </c>
      <c r="H8831" s="184" t="str">
        <f t="shared" si="557"/>
        <v/>
      </c>
      <c r="L8831">
        <v>665.27029722720931</v>
      </c>
      <c r="R8831">
        <v>997.40674200000001</v>
      </c>
      <c r="S8831" t="s">
        <v>201</v>
      </c>
      <c r="T8831" s="221">
        <v>45547.336111111108</v>
      </c>
    </row>
    <row r="8832" spans="1:20" x14ac:dyDescent="0.35">
      <c r="A8832" t="s">
        <v>115</v>
      </c>
      <c r="B8832" t="s">
        <v>0</v>
      </c>
      <c r="C8832" t="s">
        <v>92</v>
      </c>
      <c r="D8832" s="29">
        <v>45723</v>
      </c>
      <c r="E8832" s="184" t="str">
        <f t="shared" si="554"/>
        <v/>
      </c>
      <c r="F8832" s="184" t="str">
        <f t="shared" si="555"/>
        <v/>
      </c>
      <c r="G8832" s="184" t="str">
        <f t="shared" si="556"/>
        <v/>
      </c>
      <c r="H8832" s="184" t="str">
        <f t="shared" si="557"/>
        <v/>
      </c>
      <c r="L8832">
        <v>665.27029722720931</v>
      </c>
      <c r="R8832">
        <v>997.40674200000001</v>
      </c>
      <c r="S8832" t="s">
        <v>201</v>
      </c>
      <c r="T8832" s="221">
        <v>45547.336111111108</v>
      </c>
    </row>
    <row r="8833" spans="1:20" x14ac:dyDescent="0.35">
      <c r="A8833" t="s">
        <v>115</v>
      </c>
      <c r="B8833" t="s">
        <v>0</v>
      </c>
      <c r="C8833" t="s">
        <v>92</v>
      </c>
      <c r="D8833" s="29">
        <v>45724</v>
      </c>
      <c r="E8833" s="184" t="str">
        <f t="shared" si="554"/>
        <v/>
      </c>
      <c r="F8833" s="184" t="str">
        <f t="shared" si="555"/>
        <v/>
      </c>
      <c r="G8833" s="184" t="str">
        <f t="shared" si="556"/>
        <v/>
      </c>
      <c r="H8833" s="184" t="str">
        <f t="shared" si="557"/>
        <v/>
      </c>
      <c r="L8833">
        <v>665.27029722720931</v>
      </c>
      <c r="R8833">
        <v>997.40674200000001</v>
      </c>
      <c r="S8833" t="s">
        <v>201</v>
      </c>
      <c r="T8833" s="221">
        <v>45547.336111111108</v>
      </c>
    </row>
    <row r="8834" spans="1:20" x14ac:dyDescent="0.35">
      <c r="A8834" t="s">
        <v>115</v>
      </c>
      <c r="B8834" t="s">
        <v>0</v>
      </c>
      <c r="C8834" t="s">
        <v>92</v>
      </c>
      <c r="D8834" s="29">
        <v>45725</v>
      </c>
      <c r="E8834" s="184" t="str">
        <f t="shared" si="554"/>
        <v/>
      </c>
      <c r="F8834" s="184" t="str">
        <f t="shared" si="555"/>
        <v/>
      </c>
      <c r="G8834" s="184" t="str">
        <f t="shared" si="556"/>
        <v/>
      </c>
      <c r="H8834" s="184" t="str">
        <f t="shared" si="557"/>
        <v/>
      </c>
      <c r="L8834">
        <v>665.27029722720931</v>
      </c>
      <c r="R8834">
        <v>997.40674200000001</v>
      </c>
      <c r="S8834" t="s">
        <v>201</v>
      </c>
      <c r="T8834" s="221">
        <v>45547.336111111108</v>
      </c>
    </row>
    <row r="8835" spans="1:20" x14ac:dyDescent="0.35">
      <c r="A8835" t="s">
        <v>115</v>
      </c>
      <c r="B8835" t="s">
        <v>0</v>
      </c>
      <c r="C8835" t="s">
        <v>92</v>
      </c>
      <c r="D8835" s="29">
        <v>45726</v>
      </c>
      <c r="E8835" s="184" t="str">
        <f t="shared" si="554"/>
        <v/>
      </c>
      <c r="F8835" s="184" t="str">
        <f t="shared" si="555"/>
        <v/>
      </c>
      <c r="G8835" s="184" t="str">
        <f t="shared" si="556"/>
        <v/>
      </c>
      <c r="H8835" s="184" t="str">
        <f t="shared" si="557"/>
        <v/>
      </c>
      <c r="L8835">
        <v>665.27029722720931</v>
      </c>
      <c r="R8835">
        <v>997.40674200000001</v>
      </c>
      <c r="S8835" t="s">
        <v>201</v>
      </c>
      <c r="T8835" s="221">
        <v>45547.336111111108</v>
      </c>
    </row>
    <row r="8836" spans="1:20" x14ac:dyDescent="0.35">
      <c r="A8836" t="s">
        <v>115</v>
      </c>
      <c r="B8836" t="s">
        <v>0</v>
      </c>
      <c r="C8836" t="s">
        <v>92</v>
      </c>
      <c r="D8836" s="29">
        <v>45727</v>
      </c>
      <c r="E8836" s="184" t="str">
        <f t="shared" si="554"/>
        <v/>
      </c>
      <c r="F8836" s="184" t="str">
        <f t="shared" si="555"/>
        <v/>
      </c>
      <c r="G8836" s="184" t="str">
        <f t="shared" si="556"/>
        <v/>
      </c>
      <c r="H8836" s="184" t="str">
        <f t="shared" si="557"/>
        <v/>
      </c>
      <c r="L8836">
        <v>665.27029722720931</v>
      </c>
      <c r="R8836">
        <v>997.40674200000001</v>
      </c>
      <c r="S8836" t="s">
        <v>201</v>
      </c>
      <c r="T8836" s="221">
        <v>45547.336111111108</v>
      </c>
    </row>
    <row r="8837" spans="1:20" x14ac:dyDescent="0.35">
      <c r="A8837" t="s">
        <v>115</v>
      </c>
      <c r="B8837" t="s">
        <v>0</v>
      </c>
      <c r="C8837" t="s">
        <v>92</v>
      </c>
      <c r="D8837" s="29">
        <v>45728</v>
      </c>
      <c r="E8837" s="184" t="str">
        <f t="shared" si="554"/>
        <v/>
      </c>
      <c r="F8837" s="184" t="str">
        <f t="shared" si="555"/>
        <v/>
      </c>
      <c r="G8837" s="184" t="str">
        <f t="shared" si="556"/>
        <v/>
      </c>
      <c r="H8837" s="184" t="str">
        <f t="shared" si="557"/>
        <v/>
      </c>
      <c r="L8837">
        <v>665.27029722720931</v>
      </c>
      <c r="R8837">
        <v>997.40674200000001</v>
      </c>
      <c r="S8837" t="s">
        <v>201</v>
      </c>
      <c r="T8837" s="221">
        <v>45547.336111111108</v>
      </c>
    </row>
    <row r="8838" spans="1:20" x14ac:dyDescent="0.35">
      <c r="A8838" t="s">
        <v>115</v>
      </c>
      <c r="B8838" t="s">
        <v>0</v>
      </c>
      <c r="C8838" t="s">
        <v>92</v>
      </c>
      <c r="D8838" s="29">
        <v>45729</v>
      </c>
      <c r="E8838" s="184" t="str">
        <f t="shared" si="554"/>
        <v/>
      </c>
      <c r="F8838" s="184" t="str">
        <f t="shared" si="555"/>
        <v/>
      </c>
      <c r="G8838" s="184" t="str">
        <f t="shared" si="556"/>
        <v/>
      </c>
      <c r="H8838" s="184" t="str">
        <f t="shared" si="557"/>
        <v/>
      </c>
      <c r="L8838">
        <v>665.27029722720931</v>
      </c>
      <c r="R8838">
        <v>997.40674200000001</v>
      </c>
      <c r="S8838" t="s">
        <v>201</v>
      </c>
      <c r="T8838" s="221">
        <v>45547.336111111108</v>
      </c>
    </row>
    <row r="8839" spans="1:20" x14ac:dyDescent="0.35">
      <c r="A8839" t="s">
        <v>115</v>
      </c>
      <c r="B8839" t="s">
        <v>0</v>
      </c>
      <c r="C8839" t="s">
        <v>92</v>
      </c>
      <c r="D8839" s="29">
        <v>45730</v>
      </c>
      <c r="E8839" s="184" t="str">
        <f t="shared" si="554"/>
        <v/>
      </c>
      <c r="F8839" s="184" t="str">
        <f t="shared" si="555"/>
        <v/>
      </c>
      <c r="G8839" s="184" t="str">
        <f t="shared" si="556"/>
        <v/>
      </c>
      <c r="H8839" s="184" t="str">
        <f t="shared" si="557"/>
        <v/>
      </c>
      <c r="L8839">
        <v>665.27029722720931</v>
      </c>
      <c r="R8839">
        <v>997.40674200000001</v>
      </c>
      <c r="S8839" t="s">
        <v>201</v>
      </c>
      <c r="T8839" s="221">
        <v>45547.336111111108</v>
      </c>
    </row>
    <row r="8840" spans="1:20" x14ac:dyDescent="0.35">
      <c r="A8840" t="s">
        <v>115</v>
      </c>
      <c r="B8840" t="s">
        <v>0</v>
      </c>
      <c r="C8840" t="s">
        <v>92</v>
      </c>
      <c r="D8840" s="29">
        <v>45731</v>
      </c>
      <c r="E8840" s="184" t="str">
        <f t="shared" ref="E8840:E8903" si="558">IF(J8840="","",IF(L8840=0,0,IF(1-(J8840/L8840)&lt;0,"",1-(J8840/L8840))))</f>
        <v/>
      </c>
      <c r="F8840" s="184" t="str">
        <f t="shared" ref="F8840:F8903" si="559">IF(K8840="","",IF(L8840=0,0,IF(1-(K8840/L8840)&lt;0,"",1-(K8840/L8840))))</f>
        <v/>
      </c>
      <c r="G8840" s="184" t="str">
        <f t="shared" ref="G8840:G8903" si="560">IF(J8840="","",IF(1-(J8840/R8840)&lt;0,"",1-(J8840/R8840)))</f>
        <v/>
      </c>
      <c r="H8840" s="184" t="str">
        <f t="shared" ref="H8840:H8903" si="561">IF(K8840="","",IF(1-(K8840/R8840)&lt;0,"",1-(K8840/R8840)))</f>
        <v/>
      </c>
      <c r="L8840">
        <v>665.27029722720931</v>
      </c>
      <c r="R8840">
        <v>997.40674200000001</v>
      </c>
      <c r="S8840" t="s">
        <v>201</v>
      </c>
      <c r="T8840" s="221">
        <v>45547.336111111108</v>
      </c>
    </row>
    <row r="8841" spans="1:20" x14ac:dyDescent="0.35">
      <c r="A8841" t="s">
        <v>115</v>
      </c>
      <c r="B8841" t="s">
        <v>0</v>
      </c>
      <c r="C8841" t="s">
        <v>92</v>
      </c>
      <c r="D8841" s="29">
        <v>45732</v>
      </c>
      <c r="E8841" s="184" t="str">
        <f t="shared" si="558"/>
        <v/>
      </c>
      <c r="F8841" s="184" t="str">
        <f t="shared" si="559"/>
        <v/>
      </c>
      <c r="G8841" s="184" t="str">
        <f t="shared" si="560"/>
        <v/>
      </c>
      <c r="H8841" s="184" t="str">
        <f t="shared" si="561"/>
        <v/>
      </c>
      <c r="L8841">
        <v>665.27029722720931</v>
      </c>
      <c r="R8841">
        <v>997.40674200000001</v>
      </c>
      <c r="S8841" t="s">
        <v>201</v>
      </c>
      <c r="T8841" s="221">
        <v>45547.336111111108</v>
      </c>
    </row>
    <row r="8842" spans="1:20" x14ac:dyDescent="0.35">
      <c r="A8842" t="s">
        <v>115</v>
      </c>
      <c r="B8842" t="s">
        <v>0</v>
      </c>
      <c r="C8842" t="s">
        <v>92</v>
      </c>
      <c r="D8842" s="29">
        <v>45733</v>
      </c>
      <c r="E8842" s="184" t="str">
        <f t="shared" si="558"/>
        <v/>
      </c>
      <c r="F8842" s="184" t="str">
        <f t="shared" si="559"/>
        <v/>
      </c>
      <c r="G8842" s="184" t="str">
        <f t="shared" si="560"/>
        <v/>
      </c>
      <c r="H8842" s="184" t="str">
        <f t="shared" si="561"/>
        <v/>
      </c>
      <c r="L8842">
        <v>665.27029722720931</v>
      </c>
      <c r="R8842">
        <v>997.40674200000001</v>
      </c>
      <c r="S8842" t="s">
        <v>201</v>
      </c>
      <c r="T8842" s="221">
        <v>45547.336111111108</v>
      </c>
    </row>
    <row r="8843" spans="1:20" x14ac:dyDescent="0.35">
      <c r="A8843" t="s">
        <v>115</v>
      </c>
      <c r="B8843" t="s">
        <v>0</v>
      </c>
      <c r="C8843" t="s">
        <v>92</v>
      </c>
      <c r="D8843" s="29">
        <v>45734</v>
      </c>
      <c r="E8843" s="184" t="str">
        <f t="shared" si="558"/>
        <v/>
      </c>
      <c r="F8843" s="184" t="str">
        <f t="shared" si="559"/>
        <v/>
      </c>
      <c r="G8843" s="184" t="str">
        <f t="shared" si="560"/>
        <v/>
      </c>
      <c r="H8843" s="184" t="str">
        <f t="shared" si="561"/>
        <v/>
      </c>
      <c r="L8843">
        <v>665.27029722720931</v>
      </c>
      <c r="R8843">
        <v>997.40674200000001</v>
      </c>
      <c r="S8843" t="s">
        <v>201</v>
      </c>
      <c r="T8843" s="221">
        <v>45547.336111111108</v>
      </c>
    </row>
    <row r="8844" spans="1:20" x14ac:dyDescent="0.35">
      <c r="A8844" t="s">
        <v>115</v>
      </c>
      <c r="B8844" t="s">
        <v>0</v>
      </c>
      <c r="C8844" t="s">
        <v>92</v>
      </c>
      <c r="D8844" s="29">
        <v>45735</v>
      </c>
      <c r="E8844" s="184" t="str">
        <f t="shared" si="558"/>
        <v/>
      </c>
      <c r="F8844" s="184" t="str">
        <f t="shared" si="559"/>
        <v/>
      </c>
      <c r="G8844" s="184" t="str">
        <f t="shared" si="560"/>
        <v/>
      </c>
      <c r="H8844" s="184" t="str">
        <f t="shared" si="561"/>
        <v/>
      </c>
      <c r="L8844">
        <v>665.27029722720931</v>
      </c>
      <c r="R8844">
        <v>997.40674200000001</v>
      </c>
      <c r="S8844" t="s">
        <v>201</v>
      </c>
      <c r="T8844" s="221">
        <v>45547.336111111108</v>
      </c>
    </row>
    <row r="8845" spans="1:20" x14ac:dyDescent="0.35">
      <c r="A8845" t="s">
        <v>115</v>
      </c>
      <c r="B8845" t="s">
        <v>0</v>
      </c>
      <c r="C8845" t="s">
        <v>92</v>
      </c>
      <c r="D8845" s="29">
        <v>45736</v>
      </c>
      <c r="E8845" s="184" t="str">
        <f t="shared" si="558"/>
        <v/>
      </c>
      <c r="F8845" s="184" t="str">
        <f t="shared" si="559"/>
        <v/>
      </c>
      <c r="G8845" s="184" t="str">
        <f t="shared" si="560"/>
        <v/>
      </c>
      <c r="H8845" s="184" t="str">
        <f t="shared" si="561"/>
        <v/>
      </c>
      <c r="L8845">
        <v>665.27029722720931</v>
      </c>
      <c r="R8845">
        <v>997.40674200000001</v>
      </c>
      <c r="S8845" t="s">
        <v>201</v>
      </c>
      <c r="T8845" s="221">
        <v>45547.336111111108</v>
      </c>
    </row>
    <row r="8846" spans="1:20" x14ac:dyDescent="0.35">
      <c r="A8846" t="s">
        <v>115</v>
      </c>
      <c r="B8846" t="s">
        <v>0</v>
      </c>
      <c r="C8846" t="s">
        <v>92</v>
      </c>
      <c r="D8846" s="29">
        <v>45737</v>
      </c>
      <c r="E8846" s="184" t="str">
        <f t="shared" si="558"/>
        <v/>
      </c>
      <c r="F8846" s="184" t="str">
        <f t="shared" si="559"/>
        <v/>
      </c>
      <c r="G8846" s="184" t="str">
        <f t="shared" si="560"/>
        <v/>
      </c>
      <c r="H8846" s="184" t="str">
        <f t="shared" si="561"/>
        <v/>
      </c>
      <c r="L8846">
        <v>665.27029722720931</v>
      </c>
      <c r="R8846">
        <v>997.40674200000001</v>
      </c>
      <c r="S8846" t="s">
        <v>201</v>
      </c>
      <c r="T8846" s="221">
        <v>45547.336111111108</v>
      </c>
    </row>
    <row r="8847" spans="1:20" x14ac:dyDescent="0.35">
      <c r="A8847" t="s">
        <v>115</v>
      </c>
      <c r="B8847" t="s">
        <v>0</v>
      </c>
      <c r="C8847" t="s">
        <v>92</v>
      </c>
      <c r="D8847" s="29">
        <v>45738</v>
      </c>
      <c r="E8847" s="184" t="str">
        <f t="shared" si="558"/>
        <v/>
      </c>
      <c r="F8847" s="184" t="str">
        <f t="shared" si="559"/>
        <v/>
      </c>
      <c r="G8847" s="184" t="str">
        <f t="shared" si="560"/>
        <v/>
      </c>
      <c r="H8847" s="184" t="str">
        <f t="shared" si="561"/>
        <v/>
      </c>
      <c r="L8847">
        <v>665.27029722720931</v>
      </c>
      <c r="R8847">
        <v>997.40674200000001</v>
      </c>
      <c r="S8847" t="s">
        <v>201</v>
      </c>
      <c r="T8847" s="221">
        <v>45547.336111111108</v>
      </c>
    </row>
    <row r="8848" spans="1:20" x14ac:dyDescent="0.35">
      <c r="A8848" t="s">
        <v>115</v>
      </c>
      <c r="B8848" t="s">
        <v>0</v>
      </c>
      <c r="C8848" t="s">
        <v>92</v>
      </c>
      <c r="D8848" s="29">
        <v>45739</v>
      </c>
      <c r="E8848" s="184" t="str">
        <f t="shared" si="558"/>
        <v/>
      </c>
      <c r="F8848" s="184" t="str">
        <f t="shared" si="559"/>
        <v/>
      </c>
      <c r="G8848" s="184" t="str">
        <f t="shared" si="560"/>
        <v/>
      </c>
      <c r="H8848" s="184" t="str">
        <f t="shared" si="561"/>
        <v/>
      </c>
      <c r="L8848">
        <v>665.27029722720931</v>
      </c>
      <c r="R8848">
        <v>997.40674200000001</v>
      </c>
      <c r="S8848" t="s">
        <v>201</v>
      </c>
      <c r="T8848" s="221">
        <v>45547.336111111108</v>
      </c>
    </row>
    <row r="8849" spans="1:20" x14ac:dyDescent="0.35">
      <c r="A8849" t="s">
        <v>115</v>
      </c>
      <c r="B8849" t="s">
        <v>0</v>
      </c>
      <c r="C8849" t="s">
        <v>92</v>
      </c>
      <c r="D8849" s="29">
        <v>45740</v>
      </c>
      <c r="E8849" s="184" t="str">
        <f t="shared" si="558"/>
        <v/>
      </c>
      <c r="F8849" s="184" t="str">
        <f t="shared" si="559"/>
        <v/>
      </c>
      <c r="G8849" s="184" t="str">
        <f t="shared" si="560"/>
        <v/>
      </c>
      <c r="H8849" s="184" t="str">
        <f t="shared" si="561"/>
        <v/>
      </c>
      <c r="L8849">
        <v>665.27029722720931</v>
      </c>
      <c r="R8849">
        <v>997.40674200000001</v>
      </c>
      <c r="S8849" t="s">
        <v>201</v>
      </c>
      <c r="T8849" s="221">
        <v>45547.336111111108</v>
      </c>
    </row>
    <row r="8850" spans="1:20" x14ac:dyDescent="0.35">
      <c r="A8850" t="s">
        <v>115</v>
      </c>
      <c r="B8850" t="s">
        <v>0</v>
      </c>
      <c r="C8850" t="s">
        <v>92</v>
      </c>
      <c r="D8850" s="29">
        <v>45741</v>
      </c>
      <c r="E8850" s="184" t="str">
        <f t="shared" si="558"/>
        <v/>
      </c>
      <c r="F8850" s="184" t="str">
        <f t="shared" si="559"/>
        <v/>
      </c>
      <c r="G8850" s="184" t="str">
        <f t="shared" si="560"/>
        <v/>
      </c>
      <c r="H8850" s="184" t="str">
        <f t="shared" si="561"/>
        <v/>
      </c>
      <c r="L8850">
        <v>665.27029722720931</v>
      </c>
      <c r="R8850">
        <v>997.40674200000001</v>
      </c>
      <c r="S8850" t="s">
        <v>201</v>
      </c>
      <c r="T8850" s="221">
        <v>45547.336111111108</v>
      </c>
    </row>
    <row r="8851" spans="1:20" x14ac:dyDescent="0.35">
      <c r="A8851" t="s">
        <v>115</v>
      </c>
      <c r="B8851" t="s">
        <v>0</v>
      </c>
      <c r="C8851" t="s">
        <v>92</v>
      </c>
      <c r="D8851" s="29">
        <v>45742</v>
      </c>
      <c r="E8851" s="184" t="str">
        <f t="shared" si="558"/>
        <v/>
      </c>
      <c r="F8851" s="184" t="str">
        <f t="shared" si="559"/>
        <v/>
      </c>
      <c r="G8851" s="184" t="str">
        <f t="shared" si="560"/>
        <v/>
      </c>
      <c r="H8851" s="184" t="str">
        <f t="shared" si="561"/>
        <v/>
      </c>
      <c r="L8851">
        <v>665.27029722720931</v>
      </c>
      <c r="R8851">
        <v>997.40674200000001</v>
      </c>
      <c r="S8851" t="s">
        <v>201</v>
      </c>
      <c r="T8851" s="221">
        <v>45547.336111111108</v>
      </c>
    </row>
    <row r="8852" spans="1:20" x14ac:dyDescent="0.35">
      <c r="A8852" t="s">
        <v>115</v>
      </c>
      <c r="B8852" t="s">
        <v>0</v>
      </c>
      <c r="C8852" t="s">
        <v>92</v>
      </c>
      <c r="D8852" s="29">
        <v>45743</v>
      </c>
      <c r="E8852" s="184" t="str">
        <f t="shared" si="558"/>
        <v/>
      </c>
      <c r="F8852" s="184" t="str">
        <f t="shared" si="559"/>
        <v/>
      </c>
      <c r="G8852" s="184" t="str">
        <f t="shared" si="560"/>
        <v/>
      </c>
      <c r="H8852" s="184" t="str">
        <f t="shared" si="561"/>
        <v/>
      </c>
      <c r="L8852">
        <v>665.27029722720931</v>
      </c>
      <c r="R8852">
        <v>997.40674200000001</v>
      </c>
      <c r="S8852" t="s">
        <v>201</v>
      </c>
      <c r="T8852" s="221">
        <v>45547.336111111108</v>
      </c>
    </row>
    <row r="8853" spans="1:20" x14ac:dyDescent="0.35">
      <c r="A8853" t="s">
        <v>115</v>
      </c>
      <c r="B8853" t="s">
        <v>0</v>
      </c>
      <c r="C8853" t="s">
        <v>92</v>
      </c>
      <c r="D8853" s="29">
        <v>45744</v>
      </c>
      <c r="E8853" s="184" t="str">
        <f t="shared" si="558"/>
        <v/>
      </c>
      <c r="F8853" s="184" t="str">
        <f t="shared" si="559"/>
        <v/>
      </c>
      <c r="G8853" s="184" t="str">
        <f t="shared" si="560"/>
        <v/>
      </c>
      <c r="H8853" s="184" t="str">
        <f t="shared" si="561"/>
        <v/>
      </c>
      <c r="L8853">
        <v>665.27029722720931</v>
      </c>
      <c r="R8853">
        <v>997.40674200000001</v>
      </c>
      <c r="S8853" t="s">
        <v>201</v>
      </c>
      <c r="T8853" s="221">
        <v>45547.336111111108</v>
      </c>
    </row>
    <row r="8854" spans="1:20" x14ac:dyDescent="0.35">
      <c r="A8854" t="s">
        <v>115</v>
      </c>
      <c r="B8854" t="s">
        <v>0</v>
      </c>
      <c r="C8854" t="s">
        <v>92</v>
      </c>
      <c r="D8854" s="29">
        <v>45745</v>
      </c>
      <c r="E8854" s="184" t="str">
        <f t="shared" si="558"/>
        <v/>
      </c>
      <c r="F8854" s="184" t="str">
        <f t="shared" si="559"/>
        <v/>
      </c>
      <c r="G8854" s="184" t="str">
        <f t="shared" si="560"/>
        <v/>
      </c>
      <c r="H8854" s="184" t="str">
        <f t="shared" si="561"/>
        <v/>
      </c>
      <c r="L8854">
        <v>665.27029722720931</v>
      </c>
      <c r="R8854">
        <v>997.40674200000001</v>
      </c>
      <c r="S8854" t="s">
        <v>201</v>
      </c>
      <c r="T8854" s="221">
        <v>45547.336111111108</v>
      </c>
    </row>
    <row r="8855" spans="1:20" x14ac:dyDescent="0.35">
      <c r="A8855" t="s">
        <v>115</v>
      </c>
      <c r="B8855" t="s">
        <v>0</v>
      </c>
      <c r="C8855" t="s">
        <v>92</v>
      </c>
      <c r="D8855" s="29">
        <v>45746</v>
      </c>
      <c r="E8855" s="184" t="str">
        <f t="shared" si="558"/>
        <v/>
      </c>
      <c r="F8855" s="184" t="str">
        <f t="shared" si="559"/>
        <v/>
      </c>
      <c r="G8855" s="184" t="str">
        <f t="shared" si="560"/>
        <v/>
      </c>
      <c r="H8855" s="184" t="str">
        <f t="shared" si="561"/>
        <v/>
      </c>
      <c r="L8855">
        <v>665.27029722720931</v>
      </c>
      <c r="R8855">
        <v>997.40674200000001</v>
      </c>
      <c r="S8855" t="s">
        <v>201</v>
      </c>
      <c r="T8855" s="221">
        <v>45547.336111111108</v>
      </c>
    </row>
    <row r="8856" spans="1:20" x14ac:dyDescent="0.35">
      <c r="A8856" t="s">
        <v>115</v>
      </c>
      <c r="B8856" t="s">
        <v>0</v>
      </c>
      <c r="C8856" t="s">
        <v>92</v>
      </c>
      <c r="D8856" s="29">
        <v>45747</v>
      </c>
      <c r="E8856" s="184" t="str">
        <f t="shared" si="558"/>
        <v/>
      </c>
      <c r="F8856" s="184" t="str">
        <f t="shared" si="559"/>
        <v/>
      </c>
      <c r="G8856" s="184" t="str">
        <f t="shared" si="560"/>
        <v/>
      </c>
      <c r="H8856" s="184" t="str">
        <f t="shared" si="561"/>
        <v/>
      </c>
      <c r="L8856">
        <v>665.27029722720931</v>
      </c>
      <c r="R8856">
        <v>997.40674200000001</v>
      </c>
      <c r="S8856" t="s">
        <v>201</v>
      </c>
      <c r="T8856" s="221">
        <v>45547.336111111108</v>
      </c>
    </row>
    <row r="8857" spans="1:20" x14ac:dyDescent="0.35">
      <c r="A8857" t="s">
        <v>115</v>
      </c>
      <c r="B8857" t="s">
        <v>0</v>
      </c>
      <c r="C8857" t="s">
        <v>92</v>
      </c>
      <c r="D8857" s="29">
        <v>45748</v>
      </c>
      <c r="E8857" s="184" t="str">
        <f t="shared" si="558"/>
        <v/>
      </c>
      <c r="F8857" s="184" t="str">
        <f t="shared" si="559"/>
        <v/>
      </c>
      <c r="G8857" s="184" t="str">
        <f t="shared" si="560"/>
        <v/>
      </c>
      <c r="H8857" s="184" t="str">
        <f t="shared" si="561"/>
        <v/>
      </c>
      <c r="L8857">
        <v>665.27029722720931</v>
      </c>
      <c r="R8857">
        <v>997.40674200000001</v>
      </c>
      <c r="S8857" t="s">
        <v>201</v>
      </c>
      <c r="T8857" s="221">
        <v>45413.3125</v>
      </c>
    </row>
    <row r="8858" spans="1:20" x14ac:dyDescent="0.35">
      <c r="A8858" t="s">
        <v>115</v>
      </c>
      <c r="B8858" t="s">
        <v>0</v>
      </c>
      <c r="C8858" t="s">
        <v>92</v>
      </c>
      <c r="D8858" s="29">
        <v>45749</v>
      </c>
      <c r="E8858" s="184" t="str">
        <f t="shared" si="558"/>
        <v/>
      </c>
      <c r="F8858" s="184" t="str">
        <f t="shared" si="559"/>
        <v/>
      </c>
      <c r="G8858" s="184" t="str">
        <f t="shared" si="560"/>
        <v/>
      </c>
      <c r="H8858" s="184" t="str">
        <f t="shared" si="561"/>
        <v/>
      </c>
      <c r="L8858">
        <v>665.27029722720931</v>
      </c>
      <c r="R8858">
        <v>997.40674200000001</v>
      </c>
      <c r="S8858" t="s">
        <v>201</v>
      </c>
      <c r="T8858" s="221">
        <v>45413.313194444447</v>
      </c>
    </row>
    <row r="8859" spans="1:20" x14ac:dyDescent="0.35">
      <c r="A8859" t="s">
        <v>115</v>
      </c>
      <c r="B8859" t="s">
        <v>0</v>
      </c>
      <c r="C8859" t="s">
        <v>92</v>
      </c>
      <c r="D8859" s="29">
        <v>45750</v>
      </c>
      <c r="E8859" s="184" t="str">
        <f t="shared" si="558"/>
        <v/>
      </c>
      <c r="F8859" s="184" t="str">
        <f t="shared" si="559"/>
        <v/>
      </c>
      <c r="G8859" s="184" t="str">
        <f t="shared" si="560"/>
        <v/>
      </c>
      <c r="H8859" s="184" t="str">
        <f t="shared" si="561"/>
        <v/>
      </c>
      <c r="L8859">
        <v>665.27029722720931</v>
      </c>
      <c r="R8859">
        <v>997.40674200000001</v>
      </c>
      <c r="S8859" t="s">
        <v>201</v>
      </c>
      <c r="T8859" s="221">
        <v>45413.313194444447</v>
      </c>
    </row>
    <row r="8860" spans="1:20" x14ac:dyDescent="0.35">
      <c r="A8860" t="s">
        <v>115</v>
      </c>
      <c r="B8860" t="s">
        <v>0</v>
      </c>
      <c r="C8860" t="s">
        <v>92</v>
      </c>
      <c r="D8860" s="29">
        <v>45751</v>
      </c>
      <c r="E8860" s="184" t="str">
        <f t="shared" si="558"/>
        <v/>
      </c>
      <c r="F8860" s="184" t="str">
        <f t="shared" si="559"/>
        <v/>
      </c>
      <c r="G8860" s="184" t="str">
        <f t="shared" si="560"/>
        <v/>
      </c>
      <c r="H8860" s="184" t="str">
        <f t="shared" si="561"/>
        <v/>
      </c>
      <c r="L8860">
        <v>665.27029722720931</v>
      </c>
      <c r="R8860">
        <v>997.40674200000001</v>
      </c>
      <c r="S8860" t="s">
        <v>201</v>
      </c>
      <c r="T8860" s="221">
        <v>45413.313194444447</v>
      </c>
    </row>
    <row r="8861" spans="1:20" x14ac:dyDescent="0.35">
      <c r="A8861" t="s">
        <v>115</v>
      </c>
      <c r="B8861" t="s">
        <v>0</v>
      </c>
      <c r="C8861" t="s">
        <v>92</v>
      </c>
      <c r="D8861" s="29">
        <v>45752</v>
      </c>
      <c r="E8861" s="184" t="str">
        <f t="shared" si="558"/>
        <v/>
      </c>
      <c r="F8861" s="184" t="str">
        <f t="shared" si="559"/>
        <v/>
      </c>
      <c r="G8861" s="184" t="str">
        <f t="shared" si="560"/>
        <v/>
      </c>
      <c r="H8861" s="184" t="str">
        <f t="shared" si="561"/>
        <v/>
      </c>
      <c r="L8861">
        <v>665.27029722720931</v>
      </c>
      <c r="R8861">
        <v>997.40674200000001</v>
      </c>
      <c r="S8861" t="s">
        <v>201</v>
      </c>
      <c r="T8861" s="221">
        <v>45413.313194444447</v>
      </c>
    </row>
    <row r="8862" spans="1:20" x14ac:dyDescent="0.35">
      <c r="A8862" t="s">
        <v>115</v>
      </c>
      <c r="B8862" t="s">
        <v>0</v>
      </c>
      <c r="C8862" t="s">
        <v>92</v>
      </c>
      <c r="D8862" s="29">
        <v>45753</v>
      </c>
      <c r="E8862" s="184" t="str">
        <f t="shared" si="558"/>
        <v/>
      </c>
      <c r="F8862" s="184" t="str">
        <f t="shared" si="559"/>
        <v/>
      </c>
      <c r="G8862" s="184" t="str">
        <f t="shared" si="560"/>
        <v/>
      </c>
      <c r="H8862" s="184" t="str">
        <f t="shared" si="561"/>
        <v/>
      </c>
      <c r="L8862">
        <v>665.27029722720931</v>
      </c>
      <c r="R8862">
        <v>997.40674200000001</v>
      </c>
      <c r="S8862" t="s">
        <v>201</v>
      </c>
      <c r="T8862" s="221">
        <v>45413.313194444447</v>
      </c>
    </row>
    <row r="8863" spans="1:20" x14ac:dyDescent="0.35">
      <c r="A8863" t="s">
        <v>115</v>
      </c>
      <c r="B8863" t="s">
        <v>0</v>
      </c>
      <c r="C8863" t="s">
        <v>92</v>
      </c>
      <c r="D8863" s="29">
        <v>45754</v>
      </c>
      <c r="E8863" s="184" t="str">
        <f t="shared" si="558"/>
        <v/>
      </c>
      <c r="F8863" s="184" t="str">
        <f t="shared" si="559"/>
        <v/>
      </c>
      <c r="G8863" s="184" t="str">
        <f t="shared" si="560"/>
        <v/>
      </c>
      <c r="H8863" s="184" t="str">
        <f t="shared" si="561"/>
        <v/>
      </c>
      <c r="L8863">
        <v>665.27029722720931</v>
      </c>
      <c r="R8863">
        <v>997.40674200000001</v>
      </c>
      <c r="S8863" t="s">
        <v>201</v>
      </c>
      <c r="T8863" s="221">
        <v>45413.313194444447</v>
      </c>
    </row>
    <row r="8864" spans="1:20" x14ac:dyDescent="0.35">
      <c r="A8864" t="s">
        <v>115</v>
      </c>
      <c r="B8864" t="s">
        <v>0</v>
      </c>
      <c r="C8864" t="s">
        <v>92</v>
      </c>
      <c r="D8864" s="29">
        <v>45755</v>
      </c>
      <c r="E8864" s="184" t="str">
        <f t="shared" si="558"/>
        <v/>
      </c>
      <c r="F8864" s="184" t="str">
        <f t="shared" si="559"/>
        <v/>
      </c>
      <c r="G8864" s="184" t="str">
        <f t="shared" si="560"/>
        <v/>
      </c>
      <c r="H8864" s="184" t="str">
        <f t="shared" si="561"/>
        <v/>
      </c>
      <c r="L8864">
        <v>665.27029722720931</v>
      </c>
      <c r="R8864">
        <v>997.40674200000001</v>
      </c>
      <c r="S8864" t="s">
        <v>201</v>
      </c>
      <c r="T8864" s="221">
        <v>45413.313194444447</v>
      </c>
    </row>
    <row r="8865" spans="1:20" x14ac:dyDescent="0.35">
      <c r="A8865" t="s">
        <v>115</v>
      </c>
      <c r="B8865" t="s">
        <v>0</v>
      </c>
      <c r="C8865" t="s">
        <v>92</v>
      </c>
      <c r="D8865" s="29">
        <v>45756</v>
      </c>
      <c r="E8865" s="184" t="str">
        <f t="shared" si="558"/>
        <v/>
      </c>
      <c r="F8865" s="184" t="str">
        <f t="shared" si="559"/>
        <v/>
      </c>
      <c r="G8865" s="184" t="str">
        <f t="shared" si="560"/>
        <v/>
      </c>
      <c r="H8865" s="184" t="str">
        <f t="shared" si="561"/>
        <v/>
      </c>
      <c r="L8865">
        <v>665.27029722720931</v>
      </c>
      <c r="R8865">
        <v>997.40674200000001</v>
      </c>
      <c r="S8865" t="s">
        <v>201</v>
      </c>
      <c r="T8865" s="221">
        <v>45413.313194444447</v>
      </c>
    </row>
    <row r="8866" spans="1:20" x14ac:dyDescent="0.35">
      <c r="A8866" t="s">
        <v>115</v>
      </c>
      <c r="B8866" t="s">
        <v>0</v>
      </c>
      <c r="C8866" t="s">
        <v>92</v>
      </c>
      <c r="D8866" s="29">
        <v>45757</v>
      </c>
      <c r="E8866" s="184" t="str">
        <f t="shared" si="558"/>
        <v/>
      </c>
      <c r="F8866" s="184" t="str">
        <f t="shared" si="559"/>
        <v/>
      </c>
      <c r="G8866" s="184" t="str">
        <f t="shared" si="560"/>
        <v/>
      </c>
      <c r="H8866" s="184" t="str">
        <f t="shared" si="561"/>
        <v/>
      </c>
      <c r="L8866">
        <v>665.27029722720931</v>
      </c>
      <c r="R8866">
        <v>997.40674200000001</v>
      </c>
      <c r="S8866" t="s">
        <v>201</v>
      </c>
      <c r="T8866" s="221">
        <v>45413.313194444447</v>
      </c>
    </row>
    <row r="8867" spans="1:20" x14ac:dyDescent="0.35">
      <c r="A8867" t="s">
        <v>115</v>
      </c>
      <c r="B8867" t="s">
        <v>0</v>
      </c>
      <c r="C8867" t="s">
        <v>92</v>
      </c>
      <c r="D8867" s="29">
        <v>45758</v>
      </c>
      <c r="E8867" s="184" t="str">
        <f t="shared" si="558"/>
        <v/>
      </c>
      <c r="F8867" s="184" t="str">
        <f t="shared" si="559"/>
        <v/>
      </c>
      <c r="G8867" s="184" t="str">
        <f t="shared" si="560"/>
        <v/>
      </c>
      <c r="H8867" s="184" t="str">
        <f t="shared" si="561"/>
        <v/>
      </c>
      <c r="L8867">
        <v>665.27029722720931</v>
      </c>
      <c r="R8867">
        <v>997.40674200000001</v>
      </c>
      <c r="S8867" t="s">
        <v>201</v>
      </c>
      <c r="T8867" s="221">
        <v>45413.313194444447</v>
      </c>
    </row>
    <row r="8868" spans="1:20" x14ac:dyDescent="0.35">
      <c r="A8868" t="s">
        <v>115</v>
      </c>
      <c r="B8868" t="s">
        <v>0</v>
      </c>
      <c r="C8868" t="s">
        <v>92</v>
      </c>
      <c r="D8868" s="29">
        <v>45759</v>
      </c>
      <c r="E8868" s="184" t="str">
        <f t="shared" si="558"/>
        <v/>
      </c>
      <c r="F8868" s="184" t="str">
        <f t="shared" si="559"/>
        <v/>
      </c>
      <c r="G8868" s="184" t="str">
        <f t="shared" si="560"/>
        <v/>
      </c>
      <c r="H8868" s="184" t="str">
        <f t="shared" si="561"/>
        <v/>
      </c>
      <c r="L8868">
        <v>665.27029722720931</v>
      </c>
      <c r="R8868">
        <v>997.40674200000001</v>
      </c>
      <c r="S8868" t="s">
        <v>201</v>
      </c>
      <c r="T8868" s="221">
        <v>45413.313194444447</v>
      </c>
    </row>
    <row r="8869" spans="1:20" x14ac:dyDescent="0.35">
      <c r="A8869" t="s">
        <v>115</v>
      </c>
      <c r="B8869" t="s">
        <v>0</v>
      </c>
      <c r="C8869" t="s">
        <v>92</v>
      </c>
      <c r="D8869" s="29">
        <v>45760</v>
      </c>
      <c r="E8869" s="184" t="str">
        <f t="shared" si="558"/>
        <v/>
      </c>
      <c r="F8869" s="184" t="str">
        <f t="shared" si="559"/>
        <v/>
      </c>
      <c r="G8869" s="184" t="str">
        <f t="shared" si="560"/>
        <v/>
      </c>
      <c r="H8869" s="184" t="str">
        <f t="shared" si="561"/>
        <v/>
      </c>
      <c r="L8869">
        <v>665.27029722720931</v>
      </c>
      <c r="R8869">
        <v>997.40674200000001</v>
      </c>
      <c r="S8869" t="s">
        <v>201</v>
      </c>
      <c r="T8869" s="221">
        <v>45413.313194444447</v>
      </c>
    </row>
    <row r="8870" spans="1:20" x14ac:dyDescent="0.35">
      <c r="A8870" t="s">
        <v>115</v>
      </c>
      <c r="B8870" t="s">
        <v>0</v>
      </c>
      <c r="C8870" t="s">
        <v>92</v>
      </c>
      <c r="D8870" s="29">
        <v>45761</v>
      </c>
      <c r="E8870" s="184" t="str">
        <f t="shared" si="558"/>
        <v/>
      </c>
      <c r="F8870" s="184" t="str">
        <f t="shared" si="559"/>
        <v/>
      </c>
      <c r="G8870" s="184" t="str">
        <f t="shared" si="560"/>
        <v/>
      </c>
      <c r="H8870" s="184" t="str">
        <f t="shared" si="561"/>
        <v/>
      </c>
      <c r="L8870">
        <v>665.27029722720931</v>
      </c>
      <c r="R8870">
        <v>997.40674200000001</v>
      </c>
      <c r="S8870" t="s">
        <v>201</v>
      </c>
      <c r="T8870" s="221">
        <v>45413.313194444447</v>
      </c>
    </row>
    <row r="8871" spans="1:20" x14ac:dyDescent="0.35">
      <c r="A8871" t="s">
        <v>115</v>
      </c>
      <c r="B8871" t="s">
        <v>0</v>
      </c>
      <c r="C8871" t="s">
        <v>92</v>
      </c>
      <c r="D8871" s="29">
        <v>45762</v>
      </c>
      <c r="E8871" s="184" t="str">
        <f t="shared" si="558"/>
        <v/>
      </c>
      <c r="F8871" s="184" t="str">
        <f t="shared" si="559"/>
        <v/>
      </c>
      <c r="G8871" s="184" t="str">
        <f t="shared" si="560"/>
        <v/>
      </c>
      <c r="H8871" s="184" t="str">
        <f t="shared" si="561"/>
        <v/>
      </c>
      <c r="L8871">
        <v>665.27029722720931</v>
      </c>
      <c r="R8871">
        <v>997.40674200000001</v>
      </c>
      <c r="S8871" t="s">
        <v>201</v>
      </c>
      <c r="T8871" s="221">
        <v>45413.313194444447</v>
      </c>
    </row>
    <row r="8872" spans="1:20" x14ac:dyDescent="0.35">
      <c r="A8872" t="s">
        <v>115</v>
      </c>
      <c r="B8872" t="s">
        <v>0</v>
      </c>
      <c r="C8872" t="s">
        <v>92</v>
      </c>
      <c r="D8872" s="29">
        <v>45763</v>
      </c>
      <c r="E8872" s="184" t="str">
        <f t="shared" si="558"/>
        <v/>
      </c>
      <c r="F8872" s="184" t="str">
        <f t="shared" si="559"/>
        <v/>
      </c>
      <c r="G8872" s="184" t="str">
        <f t="shared" si="560"/>
        <v/>
      </c>
      <c r="H8872" s="184" t="str">
        <f t="shared" si="561"/>
        <v/>
      </c>
      <c r="L8872">
        <v>665.27029722720931</v>
      </c>
      <c r="R8872">
        <v>997.40674200000001</v>
      </c>
      <c r="S8872" t="s">
        <v>201</v>
      </c>
      <c r="T8872" s="221">
        <v>45413.313194444447</v>
      </c>
    </row>
    <row r="8873" spans="1:20" x14ac:dyDescent="0.35">
      <c r="A8873" t="s">
        <v>115</v>
      </c>
      <c r="B8873" t="s">
        <v>0</v>
      </c>
      <c r="C8873" t="s">
        <v>92</v>
      </c>
      <c r="D8873" s="29">
        <v>45764</v>
      </c>
      <c r="E8873" s="184" t="str">
        <f t="shared" si="558"/>
        <v/>
      </c>
      <c r="F8873" s="184" t="str">
        <f t="shared" si="559"/>
        <v/>
      </c>
      <c r="G8873" s="184" t="str">
        <f t="shared" si="560"/>
        <v/>
      </c>
      <c r="H8873" s="184" t="str">
        <f t="shared" si="561"/>
        <v/>
      </c>
      <c r="L8873">
        <v>665.27029722720931</v>
      </c>
      <c r="R8873">
        <v>997.40674200000001</v>
      </c>
      <c r="S8873" t="s">
        <v>201</v>
      </c>
      <c r="T8873" s="221">
        <v>45413.313194444447</v>
      </c>
    </row>
    <row r="8874" spans="1:20" x14ac:dyDescent="0.35">
      <c r="A8874" t="s">
        <v>115</v>
      </c>
      <c r="B8874" t="s">
        <v>0</v>
      </c>
      <c r="C8874" t="s">
        <v>92</v>
      </c>
      <c r="D8874" s="29">
        <v>45765</v>
      </c>
      <c r="E8874" s="184" t="str">
        <f t="shared" si="558"/>
        <v/>
      </c>
      <c r="F8874" s="184" t="str">
        <f t="shared" si="559"/>
        <v/>
      </c>
      <c r="G8874" s="184" t="str">
        <f t="shared" si="560"/>
        <v/>
      </c>
      <c r="H8874" s="184" t="str">
        <f t="shared" si="561"/>
        <v/>
      </c>
      <c r="L8874">
        <v>665.27029722720931</v>
      </c>
      <c r="R8874">
        <v>997.40674200000001</v>
      </c>
      <c r="S8874" t="s">
        <v>201</v>
      </c>
      <c r="T8874" s="221">
        <v>45413.313194444447</v>
      </c>
    </row>
    <row r="8875" spans="1:20" x14ac:dyDescent="0.35">
      <c r="A8875" t="s">
        <v>115</v>
      </c>
      <c r="B8875" t="s">
        <v>0</v>
      </c>
      <c r="C8875" t="s">
        <v>92</v>
      </c>
      <c r="D8875" s="29">
        <v>45766</v>
      </c>
      <c r="E8875" s="184" t="str">
        <f t="shared" si="558"/>
        <v/>
      </c>
      <c r="F8875" s="184" t="str">
        <f t="shared" si="559"/>
        <v/>
      </c>
      <c r="G8875" s="184" t="str">
        <f t="shared" si="560"/>
        <v/>
      </c>
      <c r="H8875" s="184" t="str">
        <f t="shared" si="561"/>
        <v/>
      </c>
      <c r="L8875">
        <v>665.27029722720931</v>
      </c>
      <c r="R8875">
        <v>997.40674200000001</v>
      </c>
      <c r="S8875" t="s">
        <v>201</v>
      </c>
      <c r="T8875" s="221">
        <v>45413.313194444447</v>
      </c>
    </row>
    <row r="8876" spans="1:20" x14ac:dyDescent="0.35">
      <c r="A8876" t="s">
        <v>115</v>
      </c>
      <c r="B8876" t="s">
        <v>0</v>
      </c>
      <c r="C8876" t="s">
        <v>92</v>
      </c>
      <c r="D8876" s="29">
        <v>45767</v>
      </c>
      <c r="E8876" s="184" t="str">
        <f t="shared" si="558"/>
        <v/>
      </c>
      <c r="F8876" s="184" t="str">
        <f t="shared" si="559"/>
        <v/>
      </c>
      <c r="G8876" s="184" t="str">
        <f t="shared" si="560"/>
        <v/>
      </c>
      <c r="H8876" s="184" t="str">
        <f t="shared" si="561"/>
        <v/>
      </c>
      <c r="L8876">
        <v>665.27029722720931</v>
      </c>
      <c r="R8876">
        <v>997.40674200000001</v>
      </c>
      <c r="S8876" t="s">
        <v>201</v>
      </c>
      <c r="T8876" s="221">
        <v>45413.313194444447</v>
      </c>
    </row>
    <row r="8877" spans="1:20" x14ac:dyDescent="0.35">
      <c r="A8877" t="s">
        <v>115</v>
      </c>
      <c r="B8877" t="s">
        <v>0</v>
      </c>
      <c r="C8877" t="s">
        <v>92</v>
      </c>
      <c r="D8877" s="29">
        <v>45768</v>
      </c>
      <c r="E8877" s="184" t="str">
        <f t="shared" si="558"/>
        <v/>
      </c>
      <c r="F8877" s="184" t="str">
        <f t="shared" si="559"/>
        <v/>
      </c>
      <c r="G8877" s="184" t="str">
        <f t="shared" si="560"/>
        <v/>
      </c>
      <c r="H8877" s="184" t="str">
        <f t="shared" si="561"/>
        <v/>
      </c>
      <c r="L8877">
        <v>665.27029722720931</v>
      </c>
      <c r="R8877">
        <v>997.40674200000001</v>
      </c>
      <c r="S8877" t="s">
        <v>201</v>
      </c>
      <c r="T8877" s="221">
        <v>45413.313194444447</v>
      </c>
    </row>
    <row r="8878" spans="1:20" x14ac:dyDescent="0.35">
      <c r="A8878" t="s">
        <v>115</v>
      </c>
      <c r="B8878" t="s">
        <v>0</v>
      </c>
      <c r="C8878" t="s">
        <v>92</v>
      </c>
      <c r="D8878" s="29">
        <v>45769</v>
      </c>
      <c r="E8878" s="184" t="str">
        <f t="shared" si="558"/>
        <v/>
      </c>
      <c r="F8878" s="184" t="str">
        <f t="shared" si="559"/>
        <v/>
      </c>
      <c r="G8878" s="184" t="str">
        <f t="shared" si="560"/>
        <v/>
      </c>
      <c r="H8878" s="184" t="str">
        <f t="shared" si="561"/>
        <v/>
      </c>
      <c r="L8878">
        <v>665.27029722720931</v>
      </c>
      <c r="R8878">
        <v>997.40674200000001</v>
      </c>
      <c r="S8878" t="s">
        <v>201</v>
      </c>
      <c r="T8878" s="221">
        <v>45413.313194444447</v>
      </c>
    </row>
    <row r="8879" spans="1:20" x14ac:dyDescent="0.35">
      <c r="A8879" t="s">
        <v>115</v>
      </c>
      <c r="B8879" t="s">
        <v>0</v>
      </c>
      <c r="C8879" t="s">
        <v>92</v>
      </c>
      <c r="D8879" s="29">
        <v>45770</v>
      </c>
      <c r="E8879" s="184" t="str">
        <f t="shared" si="558"/>
        <v/>
      </c>
      <c r="F8879" s="184" t="str">
        <f t="shared" si="559"/>
        <v/>
      </c>
      <c r="G8879" s="184" t="str">
        <f t="shared" si="560"/>
        <v/>
      </c>
      <c r="H8879" s="184" t="str">
        <f t="shared" si="561"/>
        <v/>
      </c>
      <c r="L8879">
        <v>665.27029722720931</v>
      </c>
      <c r="R8879">
        <v>997.40674200000001</v>
      </c>
      <c r="S8879" t="s">
        <v>201</v>
      </c>
      <c r="T8879" s="221">
        <v>45413.313194444447</v>
      </c>
    </row>
    <row r="8880" spans="1:20" x14ac:dyDescent="0.35">
      <c r="A8880" t="s">
        <v>115</v>
      </c>
      <c r="B8880" t="s">
        <v>0</v>
      </c>
      <c r="C8880" t="s">
        <v>92</v>
      </c>
      <c r="D8880" s="29">
        <v>45771</v>
      </c>
      <c r="E8880" s="184" t="str">
        <f t="shared" si="558"/>
        <v/>
      </c>
      <c r="F8880" s="184" t="str">
        <f t="shared" si="559"/>
        <v/>
      </c>
      <c r="G8880" s="184" t="str">
        <f t="shared" si="560"/>
        <v/>
      </c>
      <c r="H8880" s="184" t="str">
        <f t="shared" si="561"/>
        <v/>
      </c>
      <c r="L8880">
        <v>665.27029722720931</v>
      </c>
      <c r="R8880">
        <v>997.40674200000001</v>
      </c>
      <c r="S8880" t="s">
        <v>201</v>
      </c>
      <c r="T8880" s="221">
        <v>45413.313194444447</v>
      </c>
    </row>
    <row r="8881" spans="1:20" x14ac:dyDescent="0.35">
      <c r="A8881" t="s">
        <v>115</v>
      </c>
      <c r="B8881" t="s">
        <v>0</v>
      </c>
      <c r="C8881" t="s">
        <v>92</v>
      </c>
      <c r="D8881" s="29">
        <v>45772</v>
      </c>
      <c r="E8881" s="184" t="str">
        <f t="shared" si="558"/>
        <v/>
      </c>
      <c r="F8881" s="184" t="str">
        <f t="shared" si="559"/>
        <v/>
      </c>
      <c r="G8881" s="184" t="str">
        <f t="shared" si="560"/>
        <v/>
      </c>
      <c r="H8881" s="184" t="str">
        <f t="shared" si="561"/>
        <v/>
      </c>
      <c r="L8881">
        <v>665.27029722720931</v>
      </c>
      <c r="R8881">
        <v>997.40674200000001</v>
      </c>
      <c r="S8881" t="s">
        <v>201</v>
      </c>
      <c r="T8881" s="221">
        <v>45413.313194444447</v>
      </c>
    </row>
    <row r="8882" spans="1:20" x14ac:dyDescent="0.35">
      <c r="A8882" t="s">
        <v>115</v>
      </c>
      <c r="B8882" t="s">
        <v>0</v>
      </c>
      <c r="C8882" t="s">
        <v>92</v>
      </c>
      <c r="D8882" s="29">
        <v>45773</v>
      </c>
      <c r="E8882" s="184" t="str">
        <f t="shared" si="558"/>
        <v/>
      </c>
      <c r="F8882" s="184" t="str">
        <f t="shared" si="559"/>
        <v/>
      </c>
      <c r="G8882" s="184" t="str">
        <f t="shared" si="560"/>
        <v/>
      </c>
      <c r="H8882" s="184" t="str">
        <f t="shared" si="561"/>
        <v/>
      </c>
      <c r="L8882">
        <v>665.27029722720931</v>
      </c>
      <c r="R8882">
        <v>997.40674200000001</v>
      </c>
      <c r="S8882" t="s">
        <v>201</v>
      </c>
      <c r="T8882" s="221">
        <v>45413.313194444447</v>
      </c>
    </row>
    <row r="8883" spans="1:20" x14ac:dyDescent="0.35">
      <c r="A8883" t="s">
        <v>115</v>
      </c>
      <c r="B8883" t="s">
        <v>0</v>
      </c>
      <c r="C8883" t="s">
        <v>92</v>
      </c>
      <c r="D8883" s="29">
        <v>45774</v>
      </c>
      <c r="E8883" s="184" t="str">
        <f t="shared" si="558"/>
        <v/>
      </c>
      <c r="F8883" s="184" t="str">
        <f t="shared" si="559"/>
        <v/>
      </c>
      <c r="G8883" s="184" t="str">
        <f t="shared" si="560"/>
        <v/>
      </c>
      <c r="H8883" s="184" t="str">
        <f t="shared" si="561"/>
        <v/>
      </c>
      <c r="L8883">
        <v>665.27029722720931</v>
      </c>
      <c r="R8883">
        <v>997.40674200000001</v>
      </c>
      <c r="S8883" t="s">
        <v>201</v>
      </c>
      <c r="T8883" s="221">
        <v>45413.313194444447</v>
      </c>
    </row>
    <row r="8884" spans="1:20" x14ac:dyDescent="0.35">
      <c r="A8884" t="s">
        <v>115</v>
      </c>
      <c r="B8884" t="s">
        <v>0</v>
      </c>
      <c r="C8884" t="s">
        <v>92</v>
      </c>
      <c r="D8884" s="29">
        <v>45775</v>
      </c>
      <c r="E8884" s="184" t="str">
        <f t="shared" si="558"/>
        <v/>
      </c>
      <c r="F8884" s="184" t="str">
        <f t="shared" si="559"/>
        <v/>
      </c>
      <c r="G8884" s="184" t="str">
        <f t="shared" si="560"/>
        <v/>
      </c>
      <c r="H8884" s="184" t="str">
        <f t="shared" si="561"/>
        <v/>
      </c>
      <c r="L8884">
        <v>665.27029722720931</v>
      </c>
      <c r="R8884">
        <v>997.40674200000001</v>
      </c>
      <c r="S8884" t="s">
        <v>201</v>
      </c>
      <c r="T8884" s="221">
        <v>45413.313194444447</v>
      </c>
    </row>
    <row r="8885" spans="1:20" x14ac:dyDescent="0.35">
      <c r="A8885" t="s">
        <v>115</v>
      </c>
      <c r="B8885" t="s">
        <v>0</v>
      </c>
      <c r="C8885" t="s">
        <v>92</v>
      </c>
      <c r="D8885" s="29">
        <v>45776</v>
      </c>
      <c r="E8885" s="184" t="str">
        <f t="shared" si="558"/>
        <v/>
      </c>
      <c r="F8885" s="184" t="str">
        <f t="shared" si="559"/>
        <v/>
      </c>
      <c r="G8885" s="184" t="str">
        <f t="shared" si="560"/>
        <v/>
      </c>
      <c r="H8885" s="184" t="str">
        <f t="shared" si="561"/>
        <v/>
      </c>
      <c r="L8885">
        <v>665.27029722720931</v>
      </c>
      <c r="R8885">
        <v>997.40674200000001</v>
      </c>
      <c r="S8885" t="s">
        <v>201</v>
      </c>
      <c r="T8885" s="221">
        <v>45413.313194444447</v>
      </c>
    </row>
    <row r="8886" spans="1:20" x14ac:dyDescent="0.35">
      <c r="A8886" t="s">
        <v>115</v>
      </c>
      <c r="B8886" t="s">
        <v>0</v>
      </c>
      <c r="C8886" t="s">
        <v>92</v>
      </c>
      <c r="D8886" s="29">
        <v>45777</v>
      </c>
      <c r="E8886" s="184" t="str">
        <f t="shared" si="558"/>
        <v/>
      </c>
      <c r="F8886" s="184" t="str">
        <f t="shared" si="559"/>
        <v/>
      </c>
      <c r="G8886" s="184" t="str">
        <f t="shared" si="560"/>
        <v/>
      </c>
      <c r="H8886" s="184" t="str">
        <f t="shared" si="561"/>
        <v/>
      </c>
      <c r="L8886">
        <v>665.27029722720931</v>
      </c>
      <c r="R8886">
        <v>997.40674200000001</v>
      </c>
      <c r="S8886" t="s">
        <v>201</v>
      </c>
      <c r="T8886" s="221">
        <v>45413.313194444447</v>
      </c>
    </row>
    <row r="8887" spans="1:20" x14ac:dyDescent="0.35">
      <c r="A8887" t="s">
        <v>115</v>
      </c>
      <c r="B8887" t="s">
        <v>0</v>
      </c>
      <c r="C8887" t="s">
        <v>92</v>
      </c>
      <c r="D8887" s="29">
        <v>45778</v>
      </c>
      <c r="E8887" s="184" t="str">
        <f t="shared" si="558"/>
        <v/>
      </c>
      <c r="F8887" s="184" t="str">
        <f t="shared" si="559"/>
        <v/>
      </c>
      <c r="G8887" s="184" t="str">
        <f t="shared" si="560"/>
        <v/>
      </c>
      <c r="H8887" s="184" t="str">
        <f t="shared" si="561"/>
        <v/>
      </c>
      <c r="L8887">
        <v>665.27029722720931</v>
      </c>
      <c r="R8887">
        <v>997.40674200000001</v>
      </c>
      <c r="S8887" t="s">
        <v>201</v>
      </c>
      <c r="T8887" s="221">
        <v>45444.313194444447</v>
      </c>
    </row>
    <row r="8888" spans="1:20" x14ac:dyDescent="0.35">
      <c r="A8888" t="s">
        <v>115</v>
      </c>
      <c r="B8888" t="s">
        <v>0</v>
      </c>
      <c r="C8888" t="s">
        <v>92</v>
      </c>
      <c r="D8888" s="29">
        <v>45779</v>
      </c>
      <c r="E8888" s="184" t="str">
        <f t="shared" si="558"/>
        <v/>
      </c>
      <c r="F8888" s="184" t="str">
        <f t="shared" si="559"/>
        <v/>
      </c>
      <c r="G8888" s="184" t="str">
        <f t="shared" si="560"/>
        <v/>
      </c>
      <c r="H8888" s="184" t="str">
        <f t="shared" si="561"/>
        <v/>
      </c>
      <c r="L8888">
        <v>665.27029722720931</v>
      </c>
      <c r="R8888">
        <v>997.40674200000001</v>
      </c>
      <c r="S8888" t="s">
        <v>201</v>
      </c>
      <c r="T8888" s="221">
        <v>45444.313194444447</v>
      </c>
    </row>
    <row r="8889" spans="1:20" x14ac:dyDescent="0.35">
      <c r="A8889" t="s">
        <v>115</v>
      </c>
      <c r="B8889" t="s">
        <v>0</v>
      </c>
      <c r="C8889" t="s">
        <v>92</v>
      </c>
      <c r="D8889" s="29">
        <v>45780</v>
      </c>
      <c r="E8889" s="184" t="str">
        <f t="shared" si="558"/>
        <v/>
      </c>
      <c r="F8889" s="184" t="str">
        <f t="shared" si="559"/>
        <v/>
      </c>
      <c r="G8889" s="184" t="str">
        <f t="shared" si="560"/>
        <v/>
      </c>
      <c r="H8889" s="184" t="str">
        <f t="shared" si="561"/>
        <v/>
      </c>
      <c r="L8889">
        <v>665.27029722720931</v>
      </c>
      <c r="R8889">
        <v>997.40674200000001</v>
      </c>
      <c r="S8889" t="s">
        <v>201</v>
      </c>
      <c r="T8889" s="221">
        <v>45444.313194444447</v>
      </c>
    </row>
    <row r="8890" spans="1:20" x14ac:dyDescent="0.35">
      <c r="A8890" t="s">
        <v>115</v>
      </c>
      <c r="B8890" t="s">
        <v>0</v>
      </c>
      <c r="C8890" t="s">
        <v>92</v>
      </c>
      <c r="D8890" s="29">
        <v>45781</v>
      </c>
      <c r="E8890" s="184" t="str">
        <f t="shared" si="558"/>
        <v/>
      </c>
      <c r="F8890" s="184" t="str">
        <f t="shared" si="559"/>
        <v/>
      </c>
      <c r="G8890" s="184" t="str">
        <f t="shared" si="560"/>
        <v/>
      </c>
      <c r="H8890" s="184" t="str">
        <f t="shared" si="561"/>
        <v/>
      </c>
      <c r="L8890">
        <v>665.27029722720931</v>
      </c>
      <c r="R8890">
        <v>997.40674200000001</v>
      </c>
      <c r="S8890" t="s">
        <v>201</v>
      </c>
      <c r="T8890" s="221">
        <v>45444.313194444447</v>
      </c>
    </row>
    <row r="8891" spans="1:20" x14ac:dyDescent="0.35">
      <c r="A8891" t="s">
        <v>115</v>
      </c>
      <c r="B8891" t="s">
        <v>0</v>
      </c>
      <c r="C8891" t="s">
        <v>92</v>
      </c>
      <c r="D8891" s="29">
        <v>45782</v>
      </c>
      <c r="E8891" s="184" t="str">
        <f t="shared" si="558"/>
        <v/>
      </c>
      <c r="F8891" s="184" t="str">
        <f t="shared" si="559"/>
        <v/>
      </c>
      <c r="G8891" s="184" t="str">
        <f t="shared" si="560"/>
        <v/>
      </c>
      <c r="H8891" s="184" t="str">
        <f t="shared" si="561"/>
        <v/>
      </c>
      <c r="L8891">
        <v>665.27029722720931</v>
      </c>
      <c r="R8891">
        <v>997.40674200000001</v>
      </c>
      <c r="S8891" t="s">
        <v>201</v>
      </c>
      <c r="T8891" s="221">
        <v>45444.313194444447</v>
      </c>
    </row>
    <row r="8892" spans="1:20" x14ac:dyDescent="0.35">
      <c r="A8892" t="s">
        <v>115</v>
      </c>
      <c r="B8892" t="s">
        <v>0</v>
      </c>
      <c r="C8892" t="s">
        <v>92</v>
      </c>
      <c r="D8892" s="29">
        <v>45783</v>
      </c>
      <c r="E8892" s="184" t="str">
        <f t="shared" si="558"/>
        <v/>
      </c>
      <c r="F8892" s="184" t="str">
        <f t="shared" si="559"/>
        <v/>
      </c>
      <c r="G8892" s="184" t="str">
        <f t="shared" si="560"/>
        <v/>
      </c>
      <c r="H8892" s="184" t="str">
        <f t="shared" si="561"/>
        <v/>
      </c>
      <c r="L8892">
        <v>665.27029722720931</v>
      </c>
      <c r="R8892">
        <v>997.40674200000001</v>
      </c>
      <c r="S8892" t="s">
        <v>201</v>
      </c>
      <c r="T8892" s="221">
        <v>45444.313194444447</v>
      </c>
    </row>
    <row r="8893" spans="1:20" x14ac:dyDescent="0.35">
      <c r="A8893" t="s">
        <v>115</v>
      </c>
      <c r="B8893" t="s">
        <v>0</v>
      </c>
      <c r="C8893" t="s">
        <v>92</v>
      </c>
      <c r="D8893" s="29">
        <v>45784</v>
      </c>
      <c r="E8893" s="184" t="str">
        <f t="shared" si="558"/>
        <v/>
      </c>
      <c r="F8893" s="184" t="str">
        <f t="shared" si="559"/>
        <v/>
      </c>
      <c r="G8893" s="184" t="str">
        <f t="shared" si="560"/>
        <v/>
      </c>
      <c r="H8893" s="184" t="str">
        <f t="shared" si="561"/>
        <v/>
      </c>
      <c r="L8893">
        <v>665.27029722720931</v>
      </c>
      <c r="R8893">
        <v>997.40674200000001</v>
      </c>
      <c r="S8893" t="s">
        <v>201</v>
      </c>
      <c r="T8893" s="221">
        <v>45444.313194444447</v>
      </c>
    </row>
    <row r="8894" spans="1:20" x14ac:dyDescent="0.35">
      <c r="A8894" t="s">
        <v>115</v>
      </c>
      <c r="B8894" t="s">
        <v>0</v>
      </c>
      <c r="C8894" t="s">
        <v>92</v>
      </c>
      <c r="D8894" s="29">
        <v>45785</v>
      </c>
      <c r="E8894" s="184" t="str">
        <f t="shared" si="558"/>
        <v/>
      </c>
      <c r="F8894" s="184" t="str">
        <f t="shared" si="559"/>
        <v/>
      </c>
      <c r="G8894" s="184" t="str">
        <f t="shared" si="560"/>
        <v/>
      </c>
      <c r="H8894" s="184" t="str">
        <f t="shared" si="561"/>
        <v/>
      </c>
      <c r="L8894">
        <v>665.27029722720931</v>
      </c>
      <c r="R8894">
        <v>997.40674200000001</v>
      </c>
      <c r="S8894" t="s">
        <v>201</v>
      </c>
      <c r="T8894" s="221">
        <v>45444.313194444447</v>
      </c>
    </row>
    <row r="8895" spans="1:20" x14ac:dyDescent="0.35">
      <c r="A8895" t="s">
        <v>115</v>
      </c>
      <c r="B8895" t="s">
        <v>0</v>
      </c>
      <c r="C8895" t="s">
        <v>92</v>
      </c>
      <c r="D8895" s="29">
        <v>45786</v>
      </c>
      <c r="E8895" s="184" t="str">
        <f t="shared" si="558"/>
        <v/>
      </c>
      <c r="F8895" s="184" t="str">
        <f t="shared" si="559"/>
        <v/>
      </c>
      <c r="G8895" s="184" t="str">
        <f t="shared" si="560"/>
        <v/>
      </c>
      <c r="H8895" s="184" t="str">
        <f t="shared" si="561"/>
        <v/>
      </c>
      <c r="L8895">
        <v>665.27029722720931</v>
      </c>
      <c r="R8895">
        <v>997.40674200000001</v>
      </c>
      <c r="S8895" t="s">
        <v>201</v>
      </c>
      <c r="T8895" s="221">
        <v>45444.313194444447</v>
      </c>
    </row>
    <row r="8896" spans="1:20" x14ac:dyDescent="0.35">
      <c r="A8896" t="s">
        <v>115</v>
      </c>
      <c r="B8896" t="s">
        <v>0</v>
      </c>
      <c r="C8896" t="s">
        <v>92</v>
      </c>
      <c r="D8896" s="29">
        <v>45787</v>
      </c>
      <c r="E8896" s="184" t="str">
        <f t="shared" si="558"/>
        <v/>
      </c>
      <c r="F8896" s="184" t="str">
        <f t="shared" si="559"/>
        <v/>
      </c>
      <c r="G8896" s="184" t="str">
        <f t="shared" si="560"/>
        <v/>
      </c>
      <c r="H8896" s="184" t="str">
        <f t="shared" si="561"/>
        <v/>
      </c>
      <c r="L8896">
        <v>665.27029722720931</v>
      </c>
      <c r="R8896">
        <v>997.40674200000001</v>
      </c>
      <c r="S8896" t="s">
        <v>201</v>
      </c>
      <c r="T8896" s="221">
        <v>45444.313194444447</v>
      </c>
    </row>
    <row r="8897" spans="1:20" x14ac:dyDescent="0.35">
      <c r="A8897" t="s">
        <v>115</v>
      </c>
      <c r="B8897" t="s">
        <v>0</v>
      </c>
      <c r="C8897" t="s">
        <v>92</v>
      </c>
      <c r="D8897" s="29">
        <v>45788</v>
      </c>
      <c r="E8897" s="184" t="str">
        <f t="shared" si="558"/>
        <v/>
      </c>
      <c r="F8897" s="184" t="str">
        <f t="shared" si="559"/>
        <v/>
      </c>
      <c r="G8897" s="184" t="str">
        <f t="shared" si="560"/>
        <v/>
      </c>
      <c r="H8897" s="184" t="str">
        <f t="shared" si="561"/>
        <v/>
      </c>
      <c r="L8897">
        <v>665.27029722720931</v>
      </c>
      <c r="R8897">
        <v>997.40674200000001</v>
      </c>
      <c r="S8897" t="s">
        <v>201</v>
      </c>
      <c r="T8897" s="221">
        <v>45444.313194444447</v>
      </c>
    </row>
    <row r="8898" spans="1:20" x14ac:dyDescent="0.35">
      <c r="A8898" t="s">
        <v>115</v>
      </c>
      <c r="B8898" t="s">
        <v>0</v>
      </c>
      <c r="C8898" t="s">
        <v>92</v>
      </c>
      <c r="D8898" s="29">
        <v>45789</v>
      </c>
      <c r="E8898" s="184" t="str">
        <f t="shared" si="558"/>
        <v/>
      </c>
      <c r="F8898" s="184" t="str">
        <f t="shared" si="559"/>
        <v/>
      </c>
      <c r="G8898" s="184" t="str">
        <f t="shared" si="560"/>
        <v/>
      </c>
      <c r="H8898" s="184" t="str">
        <f t="shared" si="561"/>
        <v/>
      </c>
      <c r="L8898">
        <v>665.27029722720931</v>
      </c>
      <c r="R8898">
        <v>997.40674200000001</v>
      </c>
      <c r="S8898" t="s">
        <v>201</v>
      </c>
      <c r="T8898" s="221">
        <v>45444.313194444447</v>
      </c>
    </row>
    <row r="8899" spans="1:20" x14ac:dyDescent="0.35">
      <c r="A8899" t="s">
        <v>115</v>
      </c>
      <c r="B8899" t="s">
        <v>0</v>
      </c>
      <c r="C8899" t="s">
        <v>92</v>
      </c>
      <c r="D8899" s="29">
        <v>45790</v>
      </c>
      <c r="E8899" s="184" t="str">
        <f t="shared" si="558"/>
        <v/>
      </c>
      <c r="F8899" s="184" t="str">
        <f t="shared" si="559"/>
        <v/>
      </c>
      <c r="G8899" s="184" t="str">
        <f t="shared" si="560"/>
        <v/>
      </c>
      <c r="H8899" s="184" t="str">
        <f t="shared" si="561"/>
        <v/>
      </c>
      <c r="L8899">
        <v>665.27029722720931</v>
      </c>
      <c r="R8899">
        <v>997.40674200000001</v>
      </c>
      <c r="S8899" t="s">
        <v>201</v>
      </c>
      <c r="T8899" s="221">
        <v>45444.313194444447</v>
      </c>
    </row>
    <row r="8900" spans="1:20" x14ac:dyDescent="0.35">
      <c r="A8900" t="s">
        <v>115</v>
      </c>
      <c r="B8900" t="s">
        <v>0</v>
      </c>
      <c r="C8900" t="s">
        <v>92</v>
      </c>
      <c r="D8900" s="29">
        <v>45791</v>
      </c>
      <c r="E8900" s="184" t="str">
        <f t="shared" si="558"/>
        <v/>
      </c>
      <c r="F8900" s="184" t="str">
        <f t="shared" si="559"/>
        <v/>
      </c>
      <c r="G8900" s="184" t="str">
        <f t="shared" si="560"/>
        <v/>
      </c>
      <c r="H8900" s="184" t="str">
        <f t="shared" si="561"/>
        <v/>
      </c>
      <c r="L8900">
        <v>665.27029722720931</v>
      </c>
      <c r="R8900">
        <v>997.40674200000001</v>
      </c>
      <c r="S8900" t="s">
        <v>201</v>
      </c>
      <c r="T8900" s="221">
        <v>45444.313194444447</v>
      </c>
    </row>
    <row r="8901" spans="1:20" x14ac:dyDescent="0.35">
      <c r="A8901" t="s">
        <v>115</v>
      </c>
      <c r="B8901" t="s">
        <v>0</v>
      </c>
      <c r="C8901" t="s">
        <v>92</v>
      </c>
      <c r="D8901" s="29">
        <v>45792</v>
      </c>
      <c r="E8901" s="184" t="str">
        <f t="shared" si="558"/>
        <v/>
      </c>
      <c r="F8901" s="184" t="str">
        <f t="shared" si="559"/>
        <v/>
      </c>
      <c r="G8901" s="184" t="str">
        <f t="shared" si="560"/>
        <v/>
      </c>
      <c r="H8901" s="184" t="str">
        <f t="shared" si="561"/>
        <v/>
      </c>
      <c r="L8901">
        <v>665.27029722720931</v>
      </c>
      <c r="R8901">
        <v>997.40674200000001</v>
      </c>
      <c r="S8901" t="s">
        <v>201</v>
      </c>
      <c r="T8901" s="221">
        <v>45444.313194444447</v>
      </c>
    </row>
    <row r="8902" spans="1:20" x14ac:dyDescent="0.35">
      <c r="A8902" t="s">
        <v>115</v>
      </c>
      <c r="B8902" t="s">
        <v>0</v>
      </c>
      <c r="C8902" t="s">
        <v>92</v>
      </c>
      <c r="D8902" s="29">
        <v>45793</v>
      </c>
      <c r="E8902" s="184" t="str">
        <f t="shared" si="558"/>
        <v/>
      </c>
      <c r="F8902" s="184" t="str">
        <f t="shared" si="559"/>
        <v/>
      </c>
      <c r="G8902" s="184" t="str">
        <f t="shared" si="560"/>
        <v/>
      </c>
      <c r="H8902" s="184" t="str">
        <f t="shared" si="561"/>
        <v/>
      </c>
      <c r="L8902">
        <v>665.27029722720931</v>
      </c>
      <c r="R8902">
        <v>997.40674200000001</v>
      </c>
      <c r="S8902" t="s">
        <v>201</v>
      </c>
      <c r="T8902" s="221">
        <v>45444.313194444447</v>
      </c>
    </row>
    <row r="8903" spans="1:20" x14ac:dyDescent="0.35">
      <c r="A8903" t="s">
        <v>115</v>
      </c>
      <c r="B8903" t="s">
        <v>0</v>
      </c>
      <c r="C8903" t="s">
        <v>92</v>
      </c>
      <c r="D8903" s="29">
        <v>45794</v>
      </c>
      <c r="E8903" s="184" t="str">
        <f t="shared" si="558"/>
        <v/>
      </c>
      <c r="F8903" s="184" t="str">
        <f t="shared" si="559"/>
        <v/>
      </c>
      <c r="G8903" s="184" t="str">
        <f t="shared" si="560"/>
        <v/>
      </c>
      <c r="H8903" s="184" t="str">
        <f t="shared" si="561"/>
        <v/>
      </c>
      <c r="L8903">
        <v>665.27029722720931</v>
      </c>
      <c r="R8903">
        <v>997.40674200000001</v>
      </c>
      <c r="S8903" t="s">
        <v>201</v>
      </c>
      <c r="T8903" s="221">
        <v>45444.313194444447</v>
      </c>
    </row>
    <row r="8904" spans="1:20" x14ac:dyDescent="0.35">
      <c r="A8904" t="s">
        <v>115</v>
      </c>
      <c r="B8904" t="s">
        <v>0</v>
      </c>
      <c r="C8904" t="s">
        <v>92</v>
      </c>
      <c r="D8904" s="29">
        <v>45795</v>
      </c>
      <c r="E8904" s="184" t="str">
        <f t="shared" ref="E8904:E8967" si="562">IF(J8904="","",IF(L8904=0,0,IF(1-(J8904/L8904)&lt;0,"",1-(J8904/L8904))))</f>
        <v/>
      </c>
      <c r="F8904" s="184" t="str">
        <f t="shared" ref="F8904:F8967" si="563">IF(K8904="","",IF(L8904=0,0,IF(1-(K8904/L8904)&lt;0,"",1-(K8904/L8904))))</f>
        <v/>
      </c>
      <c r="G8904" s="184" t="str">
        <f t="shared" ref="G8904:G8967" si="564">IF(J8904="","",IF(1-(J8904/R8904)&lt;0,"",1-(J8904/R8904)))</f>
        <v/>
      </c>
      <c r="H8904" s="184" t="str">
        <f t="shared" ref="H8904:H8967" si="565">IF(K8904="","",IF(1-(K8904/R8904)&lt;0,"",1-(K8904/R8904)))</f>
        <v/>
      </c>
      <c r="L8904">
        <v>665.27029722720931</v>
      </c>
      <c r="R8904">
        <v>997.40674200000001</v>
      </c>
      <c r="S8904" t="s">
        <v>201</v>
      </c>
      <c r="T8904" s="221">
        <v>45444.313194444447</v>
      </c>
    </row>
    <row r="8905" spans="1:20" x14ac:dyDescent="0.35">
      <c r="A8905" t="s">
        <v>115</v>
      </c>
      <c r="B8905" t="s">
        <v>0</v>
      </c>
      <c r="C8905" t="s">
        <v>92</v>
      </c>
      <c r="D8905" s="29">
        <v>45796</v>
      </c>
      <c r="E8905" s="184" t="str">
        <f t="shared" si="562"/>
        <v/>
      </c>
      <c r="F8905" s="184" t="str">
        <f t="shared" si="563"/>
        <v/>
      </c>
      <c r="G8905" s="184" t="str">
        <f t="shared" si="564"/>
        <v/>
      </c>
      <c r="H8905" s="184" t="str">
        <f t="shared" si="565"/>
        <v/>
      </c>
      <c r="L8905">
        <v>665.27029722720931</v>
      </c>
      <c r="R8905">
        <v>997.40674200000001</v>
      </c>
      <c r="S8905" t="s">
        <v>201</v>
      </c>
      <c r="T8905" s="221">
        <v>45444.313194444447</v>
      </c>
    </row>
    <row r="8906" spans="1:20" x14ac:dyDescent="0.35">
      <c r="A8906" t="s">
        <v>115</v>
      </c>
      <c r="B8906" t="s">
        <v>0</v>
      </c>
      <c r="C8906" t="s">
        <v>92</v>
      </c>
      <c r="D8906" s="29">
        <v>45797</v>
      </c>
      <c r="E8906" s="184" t="str">
        <f t="shared" si="562"/>
        <v/>
      </c>
      <c r="F8906" s="184" t="str">
        <f t="shared" si="563"/>
        <v/>
      </c>
      <c r="G8906" s="184" t="str">
        <f t="shared" si="564"/>
        <v/>
      </c>
      <c r="H8906" s="184" t="str">
        <f t="shared" si="565"/>
        <v/>
      </c>
      <c r="L8906">
        <v>665.27029722720931</v>
      </c>
      <c r="R8906">
        <v>997.40674200000001</v>
      </c>
      <c r="S8906" t="s">
        <v>201</v>
      </c>
      <c r="T8906" s="221">
        <v>45444.313194444447</v>
      </c>
    </row>
    <row r="8907" spans="1:20" x14ac:dyDescent="0.35">
      <c r="A8907" t="s">
        <v>115</v>
      </c>
      <c r="B8907" t="s">
        <v>0</v>
      </c>
      <c r="C8907" t="s">
        <v>92</v>
      </c>
      <c r="D8907" s="29">
        <v>45798</v>
      </c>
      <c r="E8907" s="184" t="str">
        <f t="shared" si="562"/>
        <v/>
      </c>
      <c r="F8907" s="184" t="str">
        <f t="shared" si="563"/>
        <v/>
      </c>
      <c r="G8907" s="184" t="str">
        <f t="shared" si="564"/>
        <v/>
      </c>
      <c r="H8907" s="184" t="str">
        <f t="shared" si="565"/>
        <v/>
      </c>
      <c r="L8907">
        <v>665.27029722720931</v>
      </c>
      <c r="R8907">
        <v>997.40674200000001</v>
      </c>
      <c r="S8907" t="s">
        <v>201</v>
      </c>
      <c r="T8907" s="221">
        <v>45444.313194444447</v>
      </c>
    </row>
    <row r="8908" spans="1:20" x14ac:dyDescent="0.35">
      <c r="A8908" t="s">
        <v>115</v>
      </c>
      <c r="B8908" t="s">
        <v>0</v>
      </c>
      <c r="C8908" t="s">
        <v>92</v>
      </c>
      <c r="D8908" s="29">
        <v>45799</v>
      </c>
      <c r="E8908" s="184" t="str">
        <f t="shared" si="562"/>
        <v/>
      </c>
      <c r="F8908" s="184" t="str">
        <f t="shared" si="563"/>
        <v/>
      </c>
      <c r="G8908" s="184" t="str">
        <f t="shared" si="564"/>
        <v/>
      </c>
      <c r="H8908" s="184" t="str">
        <f t="shared" si="565"/>
        <v/>
      </c>
      <c r="L8908">
        <v>665.27029722720931</v>
      </c>
      <c r="R8908">
        <v>997.40674200000001</v>
      </c>
      <c r="S8908" t="s">
        <v>201</v>
      </c>
      <c r="T8908" s="221">
        <v>45444.313194444447</v>
      </c>
    </row>
    <row r="8909" spans="1:20" x14ac:dyDescent="0.35">
      <c r="A8909" t="s">
        <v>115</v>
      </c>
      <c r="B8909" t="s">
        <v>0</v>
      </c>
      <c r="C8909" t="s">
        <v>92</v>
      </c>
      <c r="D8909" s="29">
        <v>45800</v>
      </c>
      <c r="E8909" s="184" t="str">
        <f t="shared" si="562"/>
        <v/>
      </c>
      <c r="F8909" s="184" t="str">
        <f t="shared" si="563"/>
        <v/>
      </c>
      <c r="G8909" s="184" t="str">
        <f t="shared" si="564"/>
        <v/>
      </c>
      <c r="H8909" s="184" t="str">
        <f t="shared" si="565"/>
        <v/>
      </c>
      <c r="L8909">
        <v>665.27029722720931</v>
      </c>
      <c r="R8909">
        <v>997.40674200000001</v>
      </c>
      <c r="S8909" t="s">
        <v>201</v>
      </c>
      <c r="T8909" s="221">
        <v>45444.313194444447</v>
      </c>
    </row>
    <row r="8910" spans="1:20" x14ac:dyDescent="0.35">
      <c r="A8910" t="s">
        <v>115</v>
      </c>
      <c r="B8910" t="s">
        <v>0</v>
      </c>
      <c r="C8910" t="s">
        <v>92</v>
      </c>
      <c r="D8910" s="29">
        <v>45801</v>
      </c>
      <c r="E8910" s="184" t="str">
        <f t="shared" si="562"/>
        <v/>
      </c>
      <c r="F8910" s="184" t="str">
        <f t="shared" si="563"/>
        <v/>
      </c>
      <c r="G8910" s="184" t="str">
        <f t="shared" si="564"/>
        <v/>
      </c>
      <c r="H8910" s="184" t="str">
        <f t="shared" si="565"/>
        <v/>
      </c>
      <c r="L8910">
        <v>665.27029722720931</v>
      </c>
      <c r="R8910">
        <v>997.40674200000001</v>
      </c>
      <c r="S8910" t="s">
        <v>201</v>
      </c>
      <c r="T8910" s="221">
        <v>45444.313194444447</v>
      </c>
    </row>
    <row r="8911" spans="1:20" x14ac:dyDescent="0.35">
      <c r="A8911" t="s">
        <v>115</v>
      </c>
      <c r="B8911" t="s">
        <v>0</v>
      </c>
      <c r="C8911" t="s">
        <v>92</v>
      </c>
      <c r="D8911" s="29">
        <v>45802</v>
      </c>
      <c r="E8911" s="184" t="str">
        <f t="shared" si="562"/>
        <v/>
      </c>
      <c r="F8911" s="184" t="str">
        <f t="shared" si="563"/>
        <v/>
      </c>
      <c r="G8911" s="184" t="str">
        <f t="shared" si="564"/>
        <v/>
      </c>
      <c r="H8911" s="184" t="str">
        <f t="shared" si="565"/>
        <v/>
      </c>
      <c r="L8911">
        <v>665.27029722720931</v>
      </c>
      <c r="R8911">
        <v>997.40674200000001</v>
      </c>
      <c r="S8911" t="s">
        <v>201</v>
      </c>
      <c r="T8911" s="221">
        <v>45444.313194444447</v>
      </c>
    </row>
    <row r="8912" spans="1:20" x14ac:dyDescent="0.35">
      <c r="A8912" t="s">
        <v>115</v>
      </c>
      <c r="B8912" t="s">
        <v>0</v>
      </c>
      <c r="C8912" t="s">
        <v>92</v>
      </c>
      <c r="D8912" s="29">
        <v>45803</v>
      </c>
      <c r="E8912" s="184" t="str">
        <f t="shared" si="562"/>
        <v/>
      </c>
      <c r="F8912" s="184" t="str">
        <f t="shared" si="563"/>
        <v/>
      </c>
      <c r="G8912" s="184" t="str">
        <f t="shared" si="564"/>
        <v/>
      </c>
      <c r="H8912" s="184" t="str">
        <f t="shared" si="565"/>
        <v/>
      </c>
      <c r="L8912">
        <v>665.27029722720931</v>
      </c>
      <c r="R8912">
        <v>997.40674200000001</v>
      </c>
      <c r="S8912" t="s">
        <v>201</v>
      </c>
      <c r="T8912" s="221">
        <v>45444.313194444447</v>
      </c>
    </row>
    <row r="8913" spans="1:20" x14ac:dyDescent="0.35">
      <c r="A8913" t="s">
        <v>115</v>
      </c>
      <c r="B8913" t="s">
        <v>0</v>
      </c>
      <c r="C8913" t="s">
        <v>92</v>
      </c>
      <c r="D8913" s="29">
        <v>45804</v>
      </c>
      <c r="E8913" s="184" t="str">
        <f t="shared" si="562"/>
        <v/>
      </c>
      <c r="F8913" s="184" t="str">
        <f t="shared" si="563"/>
        <v/>
      </c>
      <c r="G8913" s="184" t="str">
        <f t="shared" si="564"/>
        <v/>
      </c>
      <c r="H8913" s="184" t="str">
        <f t="shared" si="565"/>
        <v/>
      </c>
      <c r="L8913">
        <v>665.27029722720931</v>
      </c>
      <c r="R8913">
        <v>997.40674200000001</v>
      </c>
      <c r="S8913" t="s">
        <v>201</v>
      </c>
      <c r="T8913" s="221">
        <v>45444.313194444447</v>
      </c>
    </row>
    <row r="8914" spans="1:20" x14ac:dyDescent="0.35">
      <c r="A8914" t="s">
        <v>115</v>
      </c>
      <c r="B8914" t="s">
        <v>0</v>
      </c>
      <c r="C8914" t="s">
        <v>92</v>
      </c>
      <c r="D8914" s="29">
        <v>45805</v>
      </c>
      <c r="E8914" s="184" t="str">
        <f t="shared" si="562"/>
        <v/>
      </c>
      <c r="F8914" s="184" t="str">
        <f t="shared" si="563"/>
        <v/>
      </c>
      <c r="G8914" s="184" t="str">
        <f t="shared" si="564"/>
        <v/>
      </c>
      <c r="H8914" s="184" t="str">
        <f t="shared" si="565"/>
        <v/>
      </c>
      <c r="L8914">
        <v>665.27029722720931</v>
      </c>
      <c r="R8914">
        <v>997.40674200000001</v>
      </c>
      <c r="S8914" t="s">
        <v>201</v>
      </c>
      <c r="T8914" s="221">
        <v>45444.313194444447</v>
      </c>
    </row>
    <row r="8915" spans="1:20" x14ac:dyDescent="0.35">
      <c r="A8915" t="s">
        <v>115</v>
      </c>
      <c r="B8915" t="s">
        <v>0</v>
      </c>
      <c r="C8915" t="s">
        <v>92</v>
      </c>
      <c r="D8915" s="29">
        <v>45806</v>
      </c>
      <c r="E8915" s="184" t="str">
        <f t="shared" si="562"/>
        <v/>
      </c>
      <c r="F8915" s="184" t="str">
        <f t="shared" si="563"/>
        <v/>
      </c>
      <c r="G8915" s="184" t="str">
        <f t="shared" si="564"/>
        <v/>
      </c>
      <c r="H8915" s="184" t="str">
        <f t="shared" si="565"/>
        <v/>
      </c>
      <c r="L8915">
        <v>665.27029722720931</v>
      </c>
      <c r="R8915">
        <v>997.40674200000001</v>
      </c>
      <c r="S8915" t="s">
        <v>201</v>
      </c>
      <c r="T8915" s="221">
        <v>45444.313194444447</v>
      </c>
    </row>
    <row r="8916" spans="1:20" x14ac:dyDescent="0.35">
      <c r="A8916" t="s">
        <v>115</v>
      </c>
      <c r="B8916" t="s">
        <v>0</v>
      </c>
      <c r="C8916" t="s">
        <v>92</v>
      </c>
      <c r="D8916" s="29">
        <v>45807</v>
      </c>
      <c r="E8916" s="184" t="str">
        <f t="shared" si="562"/>
        <v/>
      </c>
      <c r="F8916" s="184" t="str">
        <f t="shared" si="563"/>
        <v/>
      </c>
      <c r="G8916" s="184" t="str">
        <f t="shared" si="564"/>
        <v/>
      </c>
      <c r="H8916" s="184" t="str">
        <f t="shared" si="565"/>
        <v/>
      </c>
      <c r="L8916">
        <v>665.27029722720931</v>
      </c>
      <c r="R8916">
        <v>997.40674200000001</v>
      </c>
      <c r="S8916" t="s">
        <v>201</v>
      </c>
      <c r="T8916" s="221">
        <v>45444.313194444447</v>
      </c>
    </row>
    <row r="8917" spans="1:20" x14ac:dyDescent="0.35">
      <c r="A8917" t="s">
        <v>115</v>
      </c>
      <c r="B8917" t="s">
        <v>0</v>
      </c>
      <c r="C8917" t="s">
        <v>92</v>
      </c>
      <c r="D8917" s="29">
        <v>45808</v>
      </c>
      <c r="E8917" s="184" t="str">
        <f t="shared" si="562"/>
        <v/>
      </c>
      <c r="F8917" s="184" t="str">
        <f t="shared" si="563"/>
        <v/>
      </c>
      <c r="G8917" s="184" t="str">
        <f t="shared" si="564"/>
        <v/>
      </c>
      <c r="H8917" s="184" t="str">
        <f t="shared" si="565"/>
        <v/>
      </c>
      <c r="L8917">
        <v>665.27029722720931</v>
      </c>
      <c r="R8917">
        <v>997.40674200000001</v>
      </c>
      <c r="S8917" t="s">
        <v>201</v>
      </c>
      <c r="T8917" s="221">
        <v>45444.313194444447</v>
      </c>
    </row>
    <row r="8918" spans="1:20" x14ac:dyDescent="0.35">
      <c r="A8918" t="s">
        <v>115</v>
      </c>
      <c r="B8918" t="s">
        <v>0</v>
      </c>
      <c r="C8918" t="s">
        <v>92</v>
      </c>
      <c r="D8918" s="29">
        <v>45809</v>
      </c>
      <c r="E8918" s="184" t="str">
        <f t="shared" si="562"/>
        <v/>
      </c>
      <c r="F8918" s="184" t="str">
        <f t="shared" si="563"/>
        <v/>
      </c>
      <c r="G8918" s="184" t="str">
        <f t="shared" si="564"/>
        <v/>
      </c>
      <c r="H8918" s="184" t="str">
        <f t="shared" si="565"/>
        <v/>
      </c>
      <c r="L8918">
        <v>665.27029722720931</v>
      </c>
      <c r="R8918">
        <v>997.40674200000001</v>
      </c>
      <c r="S8918" t="s">
        <v>201</v>
      </c>
      <c r="T8918" s="221">
        <v>45474.313194444447</v>
      </c>
    </row>
    <row r="8919" spans="1:20" x14ac:dyDescent="0.35">
      <c r="A8919" t="s">
        <v>115</v>
      </c>
      <c r="B8919" t="s">
        <v>0</v>
      </c>
      <c r="C8919" t="s">
        <v>92</v>
      </c>
      <c r="D8919" s="29">
        <v>45810</v>
      </c>
      <c r="E8919" s="184" t="str">
        <f t="shared" si="562"/>
        <v/>
      </c>
      <c r="F8919" s="184" t="str">
        <f t="shared" si="563"/>
        <v/>
      </c>
      <c r="G8919" s="184" t="str">
        <f t="shared" si="564"/>
        <v/>
      </c>
      <c r="H8919" s="184" t="str">
        <f t="shared" si="565"/>
        <v/>
      </c>
      <c r="L8919">
        <v>665.27029722720931</v>
      </c>
      <c r="R8919">
        <v>997.40674200000001</v>
      </c>
      <c r="S8919" t="s">
        <v>201</v>
      </c>
      <c r="T8919" s="221">
        <v>45474.313194444447</v>
      </c>
    </row>
    <row r="8920" spans="1:20" x14ac:dyDescent="0.35">
      <c r="A8920" t="s">
        <v>115</v>
      </c>
      <c r="B8920" t="s">
        <v>0</v>
      </c>
      <c r="C8920" t="s">
        <v>92</v>
      </c>
      <c r="D8920" s="29">
        <v>45811</v>
      </c>
      <c r="E8920" s="184" t="str">
        <f t="shared" si="562"/>
        <v/>
      </c>
      <c r="F8920" s="184" t="str">
        <f t="shared" si="563"/>
        <v/>
      </c>
      <c r="G8920" s="184" t="str">
        <f t="shared" si="564"/>
        <v/>
      </c>
      <c r="H8920" s="184" t="str">
        <f t="shared" si="565"/>
        <v/>
      </c>
      <c r="L8920">
        <v>665.27029722720931</v>
      </c>
      <c r="R8920">
        <v>997.40674200000001</v>
      </c>
      <c r="S8920" t="s">
        <v>201</v>
      </c>
      <c r="T8920" s="221">
        <v>45474.313194444447</v>
      </c>
    </row>
    <row r="8921" spans="1:20" x14ac:dyDescent="0.35">
      <c r="A8921" t="s">
        <v>115</v>
      </c>
      <c r="B8921" t="s">
        <v>0</v>
      </c>
      <c r="C8921" t="s">
        <v>92</v>
      </c>
      <c r="D8921" s="29">
        <v>45812</v>
      </c>
      <c r="E8921" s="184" t="str">
        <f t="shared" si="562"/>
        <v/>
      </c>
      <c r="F8921" s="184" t="str">
        <f t="shared" si="563"/>
        <v/>
      </c>
      <c r="G8921" s="184" t="str">
        <f t="shared" si="564"/>
        <v/>
      </c>
      <c r="H8921" s="184" t="str">
        <f t="shared" si="565"/>
        <v/>
      </c>
      <c r="L8921">
        <v>665.27029722720931</v>
      </c>
      <c r="R8921">
        <v>997.40674200000001</v>
      </c>
      <c r="S8921" t="s">
        <v>201</v>
      </c>
      <c r="T8921" s="221">
        <v>45474.313194444447</v>
      </c>
    </row>
    <row r="8922" spans="1:20" x14ac:dyDescent="0.35">
      <c r="A8922" t="s">
        <v>115</v>
      </c>
      <c r="B8922" t="s">
        <v>0</v>
      </c>
      <c r="C8922" t="s">
        <v>92</v>
      </c>
      <c r="D8922" s="29">
        <v>45813</v>
      </c>
      <c r="E8922" s="184" t="str">
        <f t="shared" si="562"/>
        <v/>
      </c>
      <c r="F8922" s="184" t="str">
        <f t="shared" si="563"/>
        <v/>
      </c>
      <c r="G8922" s="184" t="str">
        <f t="shared" si="564"/>
        <v/>
      </c>
      <c r="H8922" s="184" t="str">
        <f t="shared" si="565"/>
        <v/>
      </c>
      <c r="L8922">
        <v>665.27029722720931</v>
      </c>
      <c r="R8922">
        <v>997.40674200000001</v>
      </c>
      <c r="S8922" t="s">
        <v>201</v>
      </c>
      <c r="T8922" s="221">
        <v>45474.313194444447</v>
      </c>
    </row>
    <row r="8923" spans="1:20" x14ac:dyDescent="0.35">
      <c r="A8923" t="s">
        <v>115</v>
      </c>
      <c r="B8923" t="s">
        <v>0</v>
      </c>
      <c r="C8923" t="s">
        <v>92</v>
      </c>
      <c r="D8923" s="29">
        <v>45814</v>
      </c>
      <c r="E8923" s="184" t="str">
        <f t="shared" si="562"/>
        <v/>
      </c>
      <c r="F8923" s="184" t="str">
        <f t="shared" si="563"/>
        <v/>
      </c>
      <c r="G8923" s="184" t="str">
        <f t="shared" si="564"/>
        <v/>
      </c>
      <c r="H8923" s="184" t="str">
        <f t="shared" si="565"/>
        <v/>
      </c>
      <c r="L8923">
        <v>665.27029722720931</v>
      </c>
      <c r="R8923">
        <v>997.40674200000001</v>
      </c>
      <c r="S8923" t="s">
        <v>201</v>
      </c>
      <c r="T8923" s="221">
        <v>45474.313194444447</v>
      </c>
    </row>
    <row r="8924" spans="1:20" x14ac:dyDescent="0.35">
      <c r="A8924" t="s">
        <v>115</v>
      </c>
      <c r="B8924" t="s">
        <v>0</v>
      </c>
      <c r="C8924" t="s">
        <v>92</v>
      </c>
      <c r="D8924" s="29">
        <v>45815</v>
      </c>
      <c r="E8924" s="184" t="str">
        <f t="shared" si="562"/>
        <v/>
      </c>
      <c r="F8924" s="184" t="str">
        <f t="shared" si="563"/>
        <v/>
      </c>
      <c r="G8924" s="184" t="str">
        <f t="shared" si="564"/>
        <v/>
      </c>
      <c r="H8924" s="184" t="str">
        <f t="shared" si="565"/>
        <v/>
      </c>
      <c r="L8924">
        <v>665.27029722720931</v>
      </c>
      <c r="R8924">
        <v>997.40674200000001</v>
      </c>
      <c r="S8924" t="s">
        <v>201</v>
      </c>
      <c r="T8924" s="221">
        <v>45474.313194444447</v>
      </c>
    </row>
    <row r="8925" spans="1:20" x14ac:dyDescent="0.35">
      <c r="A8925" t="s">
        <v>115</v>
      </c>
      <c r="B8925" t="s">
        <v>0</v>
      </c>
      <c r="C8925" t="s">
        <v>92</v>
      </c>
      <c r="D8925" s="29">
        <v>45816</v>
      </c>
      <c r="E8925" s="184" t="str">
        <f t="shared" si="562"/>
        <v/>
      </c>
      <c r="F8925" s="184" t="str">
        <f t="shared" si="563"/>
        <v/>
      </c>
      <c r="G8925" s="184" t="str">
        <f t="shared" si="564"/>
        <v/>
      </c>
      <c r="H8925" s="184" t="str">
        <f t="shared" si="565"/>
        <v/>
      </c>
      <c r="L8925">
        <v>665.27029722720931</v>
      </c>
      <c r="R8925">
        <v>997.40674200000001</v>
      </c>
      <c r="S8925" t="s">
        <v>201</v>
      </c>
      <c r="T8925" s="221">
        <v>45474.313194444447</v>
      </c>
    </row>
    <row r="8926" spans="1:20" x14ac:dyDescent="0.35">
      <c r="A8926" t="s">
        <v>115</v>
      </c>
      <c r="B8926" t="s">
        <v>0</v>
      </c>
      <c r="C8926" t="s">
        <v>92</v>
      </c>
      <c r="D8926" s="29">
        <v>45817</v>
      </c>
      <c r="E8926" s="184" t="str">
        <f t="shared" si="562"/>
        <v/>
      </c>
      <c r="F8926" s="184" t="str">
        <f t="shared" si="563"/>
        <v/>
      </c>
      <c r="G8926" s="184" t="str">
        <f t="shared" si="564"/>
        <v/>
      </c>
      <c r="H8926" s="184" t="str">
        <f t="shared" si="565"/>
        <v/>
      </c>
      <c r="L8926">
        <v>665.27029722720931</v>
      </c>
      <c r="R8926">
        <v>997.40674200000001</v>
      </c>
      <c r="S8926" t="s">
        <v>201</v>
      </c>
      <c r="T8926" s="221">
        <v>45474.313194444447</v>
      </c>
    </row>
    <row r="8927" spans="1:20" x14ac:dyDescent="0.35">
      <c r="A8927" t="s">
        <v>115</v>
      </c>
      <c r="B8927" t="s">
        <v>0</v>
      </c>
      <c r="C8927" t="s">
        <v>92</v>
      </c>
      <c r="D8927" s="29">
        <v>45818</v>
      </c>
      <c r="E8927" s="184" t="str">
        <f t="shared" si="562"/>
        <v/>
      </c>
      <c r="F8927" s="184" t="str">
        <f t="shared" si="563"/>
        <v/>
      </c>
      <c r="G8927" s="184" t="str">
        <f t="shared" si="564"/>
        <v/>
      </c>
      <c r="H8927" s="184" t="str">
        <f t="shared" si="565"/>
        <v/>
      </c>
      <c r="L8927">
        <v>665.27029722720931</v>
      </c>
      <c r="R8927">
        <v>997.40674200000001</v>
      </c>
      <c r="S8927" t="s">
        <v>201</v>
      </c>
      <c r="T8927" s="221">
        <v>45474.313194444447</v>
      </c>
    </row>
    <row r="8928" spans="1:20" x14ac:dyDescent="0.35">
      <c r="A8928" t="s">
        <v>115</v>
      </c>
      <c r="B8928" t="s">
        <v>0</v>
      </c>
      <c r="C8928" t="s">
        <v>92</v>
      </c>
      <c r="D8928" s="29">
        <v>45819</v>
      </c>
      <c r="E8928" s="184" t="str">
        <f t="shared" si="562"/>
        <v/>
      </c>
      <c r="F8928" s="184" t="str">
        <f t="shared" si="563"/>
        <v/>
      </c>
      <c r="G8928" s="184" t="str">
        <f t="shared" si="564"/>
        <v/>
      </c>
      <c r="H8928" s="184" t="str">
        <f t="shared" si="565"/>
        <v/>
      </c>
      <c r="L8928">
        <v>665.27029722720931</v>
      </c>
      <c r="R8928">
        <v>997.40674200000001</v>
      </c>
      <c r="S8928" t="s">
        <v>201</v>
      </c>
      <c r="T8928" s="221">
        <v>45474.313194444447</v>
      </c>
    </row>
    <row r="8929" spans="1:20" x14ac:dyDescent="0.35">
      <c r="A8929" t="s">
        <v>115</v>
      </c>
      <c r="B8929" t="s">
        <v>0</v>
      </c>
      <c r="C8929" t="s">
        <v>92</v>
      </c>
      <c r="D8929" s="29">
        <v>45820</v>
      </c>
      <c r="E8929" s="184" t="str">
        <f t="shared" si="562"/>
        <v/>
      </c>
      <c r="F8929" s="184" t="str">
        <f t="shared" si="563"/>
        <v/>
      </c>
      <c r="G8929" s="184" t="str">
        <f t="shared" si="564"/>
        <v/>
      </c>
      <c r="H8929" s="184" t="str">
        <f t="shared" si="565"/>
        <v/>
      </c>
      <c r="L8929">
        <v>665.27029722720931</v>
      </c>
      <c r="R8929">
        <v>997.40674200000001</v>
      </c>
      <c r="S8929" t="s">
        <v>201</v>
      </c>
      <c r="T8929" s="221">
        <v>45474.313194444447</v>
      </c>
    </row>
    <row r="8930" spans="1:20" x14ac:dyDescent="0.35">
      <c r="A8930" t="s">
        <v>115</v>
      </c>
      <c r="B8930" t="s">
        <v>0</v>
      </c>
      <c r="C8930" t="s">
        <v>92</v>
      </c>
      <c r="D8930" s="29">
        <v>45821</v>
      </c>
      <c r="E8930" s="184" t="str">
        <f t="shared" si="562"/>
        <v/>
      </c>
      <c r="F8930" s="184" t="str">
        <f t="shared" si="563"/>
        <v/>
      </c>
      <c r="G8930" s="184" t="str">
        <f t="shared" si="564"/>
        <v/>
      </c>
      <c r="H8930" s="184" t="str">
        <f t="shared" si="565"/>
        <v/>
      </c>
      <c r="L8930">
        <v>665.27029722720931</v>
      </c>
      <c r="R8930">
        <v>997.40674200000001</v>
      </c>
      <c r="S8930" t="s">
        <v>201</v>
      </c>
      <c r="T8930" s="221">
        <v>45474.313194444447</v>
      </c>
    </row>
    <row r="8931" spans="1:20" x14ac:dyDescent="0.35">
      <c r="A8931" t="s">
        <v>115</v>
      </c>
      <c r="B8931" t="s">
        <v>0</v>
      </c>
      <c r="C8931" t="s">
        <v>92</v>
      </c>
      <c r="D8931" s="29">
        <v>45822</v>
      </c>
      <c r="E8931" s="184" t="str">
        <f t="shared" si="562"/>
        <v/>
      </c>
      <c r="F8931" s="184" t="str">
        <f t="shared" si="563"/>
        <v/>
      </c>
      <c r="G8931" s="184" t="str">
        <f t="shared" si="564"/>
        <v/>
      </c>
      <c r="H8931" s="184" t="str">
        <f t="shared" si="565"/>
        <v/>
      </c>
      <c r="L8931">
        <v>665.27029722720931</v>
      </c>
      <c r="R8931">
        <v>997.40674200000001</v>
      </c>
      <c r="S8931" t="s">
        <v>201</v>
      </c>
      <c r="T8931" s="221">
        <v>45474.313194444447</v>
      </c>
    </row>
    <row r="8932" spans="1:20" x14ac:dyDescent="0.35">
      <c r="A8932" t="s">
        <v>115</v>
      </c>
      <c r="B8932" t="s">
        <v>0</v>
      </c>
      <c r="C8932" t="s">
        <v>92</v>
      </c>
      <c r="D8932" s="29">
        <v>45823</v>
      </c>
      <c r="E8932" s="184" t="str">
        <f t="shared" si="562"/>
        <v/>
      </c>
      <c r="F8932" s="184" t="str">
        <f t="shared" si="563"/>
        <v/>
      </c>
      <c r="G8932" s="184" t="str">
        <f t="shared" si="564"/>
        <v/>
      </c>
      <c r="H8932" s="184" t="str">
        <f t="shared" si="565"/>
        <v/>
      </c>
      <c r="L8932">
        <v>665.27029722720931</v>
      </c>
      <c r="R8932">
        <v>997.40674200000001</v>
      </c>
      <c r="S8932" t="s">
        <v>201</v>
      </c>
      <c r="T8932" s="221">
        <v>45474.313194444447</v>
      </c>
    </row>
    <row r="8933" spans="1:20" x14ac:dyDescent="0.35">
      <c r="A8933" t="s">
        <v>115</v>
      </c>
      <c r="B8933" t="s">
        <v>0</v>
      </c>
      <c r="C8933" t="s">
        <v>92</v>
      </c>
      <c r="D8933" s="29">
        <v>45824</v>
      </c>
      <c r="E8933" s="184" t="str">
        <f t="shared" si="562"/>
        <v/>
      </c>
      <c r="F8933" s="184" t="str">
        <f t="shared" si="563"/>
        <v/>
      </c>
      <c r="G8933" s="184" t="str">
        <f t="shared" si="564"/>
        <v/>
      </c>
      <c r="H8933" s="184" t="str">
        <f t="shared" si="565"/>
        <v/>
      </c>
      <c r="L8933">
        <v>665.27029722720931</v>
      </c>
      <c r="R8933">
        <v>997.40674200000001</v>
      </c>
      <c r="S8933" t="s">
        <v>201</v>
      </c>
      <c r="T8933" s="221">
        <v>45474.313194444447</v>
      </c>
    </row>
    <row r="8934" spans="1:20" x14ac:dyDescent="0.35">
      <c r="A8934" t="s">
        <v>115</v>
      </c>
      <c r="B8934" t="s">
        <v>0</v>
      </c>
      <c r="C8934" t="s">
        <v>92</v>
      </c>
      <c r="D8934" s="29">
        <v>45825</v>
      </c>
      <c r="E8934" s="184" t="str">
        <f t="shared" si="562"/>
        <v/>
      </c>
      <c r="F8934" s="184" t="str">
        <f t="shared" si="563"/>
        <v/>
      </c>
      <c r="G8934" s="184" t="str">
        <f t="shared" si="564"/>
        <v/>
      </c>
      <c r="H8934" s="184" t="str">
        <f t="shared" si="565"/>
        <v/>
      </c>
      <c r="L8934">
        <v>665.27029722720931</v>
      </c>
      <c r="R8934">
        <v>997.40674200000001</v>
      </c>
      <c r="S8934" t="s">
        <v>201</v>
      </c>
      <c r="T8934" s="221">
        <v>45474.313194444447</v>
      </c>
    </row>
    <row r="8935" spans="1:20" x14ac:dyDescent="0.35">
      <c r="A8935" t="s">
        <v>115</v>
      </c>
      <c r="B8935" t="s">
        <v>0</v>
      </c>
      <c r="C8935" t="s">
        <v>92</v>
      </c>
      <c r="D8935" s="29">
        <v>45826</v>
      </c>
      <c r="E8935" s="184" t="str">
        <f t="shared" si="562"/>
        <v/>
      </c>
      <c r="F8935" s="184" t="str">
        <f t="shared" si="563"/>
        <v/>
      </c>
      <c r="G8935" s="184" t="str">
        <f t="shared" si="564"/>
        <v/>
      </c>
      <c r="H8935" s="184" t="str">
        <f t="shared" si="565"/>
        <v/>
      </c>
      <c r="L8935">
        <v>665.27029722720931</v>
      </c>
      <c r="R8935">
        <v>997.40674200000001</v>
      </c>
      <c r="S8935" t="s">
        <v>201</v>
      </c>
      <c r="T8935" s="221">
        <v>45474.313194444447</v>
      </c>
    </row>
    <row r="8936" spans="1:20" x14ac:dyDescent="0.35">
      <c r="A8936" t="s">
        <v>115</v>
      </c>
      <c r="B8936" t="s">
        <v>0</v>
      </c>
      <c r="C8936" t="s">
        <v>92</v>
      </c>
      <c r="D8936" s="29">
        <v>45827</v>
      </c>
      <c r="E8936" s="184" t="str">
        <f t="shared" si="562"/>
        <v/>
      </c>
      <c r="F8936" s="184" t="str">
        <f t="shared" si="563"/>
        <v/>
      </c>
      <c r="G8936" s="184" t="str">
        <f t="shared" si="564"/>
        <v/>
      </c>
      <c r="H8936" s="184" t="str">
        <f t="shared" si="565"/>
        <v/>
      </c>
      <c r="L8936">
        <v>665.27029722720931</v>
      </c>
      <c r="R8936">
        <v>997.40674200000001</v>
      </c>
      <c r="S8936" t="s">
        <v>201</v>
      </c>
      <c r="T8936" s="221">
        <v>45474.313194444447</v>
      </c>
    </row>
    <row r="8937" spans="1:20" x14ac:dyDescent="0.35">
      <c r="A8937" t="s">
        <v>115</v>
      </c>
      <c r="B8937" t="s">
        <v>0</v>
      </c>
      <c r="C8937" t="s">
        <v>92</v>
      </c>
      <c r="D8937" s="29">
        <v>45828</v>
      </c>
      <c r="E8937" s="184" t="str">
        <f t="shared" si="562"/>
        <v/>
      </c>
      <c r="F8937" s="184" t="str">
        <f t="shared" si="563"/>
        <v/>
      </c>
      <c r="G8937" s="184" t="str">
        <f t="shared" si="564"/>
        <v/>
      </c>
      <c r="H8937" s="184" t="str">
        <f t="shared" si="565"/>
        <v/>
      </c>
      <c r="L8937">
        <v>665.27029722720931</v>
      </c>
      <c r="R8937">
        <v>997.40674200000001</v>
      </c>
      <c r="S8937" t="s">
        <v>201</v>
      </c>
      <c r="T8937" s="221">
        <v>45474.313194444447</v>
      </c>
    </row>
    <row r="8938" spans="1:20" x14ac:dyDescent="0.35">
      <c r="A8938" t="s">
        <v>115</v>
      </c>
      <c r="B8938" t="s">
        <v>0</v>
      </c>
      <c r="C8938" t="s">
        <v>92</v>
      </c>
      <c r="D8938" s="29">
        <v>45829</v>
      </c>
      <c r="E8938" s="184" t="str">
        <f t="shared" si="562"/>
        <v/>
      </c>
      <c r="F8938" s="184" t="str">
        <f t="shared" si="563"/>
        <v/>
      </c>
      <c r="G8938" s="184" t="str">
        <f t="shared" si="564"/>
        <v/>
      </c>
      <c r="H8938" s="184" t="str">
        <f t="shared" si="565"/>
        <v/>
      </c>
      <c r="L8938">
        <v>665.27029722720931</v>
      </c>
      <c r="R8938">
        <v>997.40674200000001</v>
      </c>
      <c r="S8938" t="s">
        <v>201</v>
      </c>
      <c r="T8938" s="221">
        <v>45474.313194444447</v>
      </c>
    </row>
    <row r="8939" spans="1:20" x14ac:dyDescent="0.35">
      <c r="A8939" t="s">
        <v>115</v>
      </c>
      <c r="B8939" t="s">
        <v>0</v>
      </c>
      <c r="C8939" t="s">
        <v>92</v>
      </c>
      <c r="D8939" s="29">
        <v>45830</v>
      </c>
      <c r="E8939" s="184" t="str">
        <f t="shared" si="562"/>
        <v/>
      </c>
      <c r="F8939" s="184" t="str">
        <f t="shared" si="563"/>
        <v/>
      </c>
      <c r="G8939" s="184" t="str">
        <f t="shared" si="564"/>
        <v/>
      </c>
      <c r="H8939" s="184" t="str">
        <f t="shared" si="565"/>
        <v/>
      </c>
      <c r="L8939">
        <v>665.27029722720931</v>
      </c>
      <c r="R8939">
        <v>997.40674200000001</v>
      </c>
      <c r="S8939" t="s">
        <v>201</v>
      </c>
      <c r="T8939" s="221">
        <v>45474.313194444447</v>
      </c>
    </row>
    <row r="8940" spans="1:20" x14ac:dyDescent="0.35">
      <c r="A8940" t="s">
        <v>115</v>
      </c>
      <c r="B8940" t="s">
        <v>0</v>
      </c>
      <c r="C8940" t="s">
        <v>92</v>
      </c>
      <c r="D8940" s="29">
        <v>45831</v>
      </c>
      <c r="E8940" s="184" t="str">
        <f t="shared" si="562"/>
        <v/>
      </c>
      <c r="F8940" s="184" t="str">
        <f t="shared" si="563"/>
        <v/>
      </c>
      <c r="G8940" s="184" t="str">
        <f t="shared" si="564"/>
        <v/>
      </c>
      <c r="H8940" s="184" t="str">
        <f t="shared" si="565"/>
        <v/>
      </c>
      <c r="L8940">
        <v>665.27029722720931</v>
      </c>
      <c r="R8940">
        <v>997.40674200000001</v>
      </c>
      <c r="S8940" t="s">
        <v>201</v>
      </c>
      <c r="T8940" s="221">
        <v>45474.313194444447</v>
      </c>
    </row>
    <row r="8941" spans="1:20" x14ac:dyDescent="0.35">
      <c r="A8941" t="s">
        <v>115</v>
      </c>
      <c r="B8941" t="s">
        <v>0</v>
      </c>
      <c r="C8941" t="s">
        <v>92</v>
      </c>
      <c r="D8941" s="29">
        <v>45832</v>
      </c>
      <c r="E8941" s="184" t="str">
        <f t="shared" si="562"/>
        <v/>
      </c>
      <c r="F8941" s="184" t="str">
        <f t="shared" si="563"/>
        <v/>
      </c>
      <c r="G8941" s="184" t="str">
        <f t="shared" si="564"/>
        <v/>
      </c>
      <c r="H8941" s="184" t="str">
        <f t="shared" si="565"/>
        <v/>
      </c>
      <c r="L8941">
        <v>665.27029722720931</v>
      </c>
      <c r="R8941">
        <v>997.40674200000001</v>
      </c>
      <c r="S8941" t="s">
        <v>201</v>
      </c>
      <c r="T8941" s="221">
        <v>45474.313194444447</v>
      </c>
    </row>
    <row r="8942" spans="1:20" x14ac:dyDescent="0.35">
      <c r="A8942" t="s">
        <v>115</v>
      </c>
      <c r="B8942" t="s">
        <v>0</v>
      </c>
      <c r="C8942" t="s">
        <v>92</v>
      </c>
      <c r="D8942" s="29">
        <v>45833</v>
      </c>
      <c r="E8942" s="184" t="str">
        <f t="shared" si="562"/>
        <v/>
      </c>
      <c r="F8942" s="184" t="str">
        <f t="shared" si="563"/>
        <v/>
      </c>
      <c r="G8942" s="184" t="str">
        <f t="shared" si="564"/>
        <v/>
      </c>
      <c r="H8942" s="184" t="str">
        <f t="shared" si="565"/>
        <v/>
      </c>
      <c r="L8942">
        <v>665.27029722720931</v>
      </c>
      <c r="R8942">
        <v>997.40674200000001</v>
      </c>
      <c r="S8942" t="s">
        <v>201</v>
      </c>
      <c r="T8942" s="221">
        <v>45474.313194444447</v>
      </c>
    </row>
    <row r="8943" spans="1:20" x14ac:dyDescent="0.35">
      <c r="A8943" t="s">
        <v>115</v>
      </c>
      <c r="B8943" t="s">
        <v>0</v>
      </c>
      <c r="C8943" t="s">
        <v>92</v>
      </c>
      <c r="D8943" s="29">
        <v>45834</v>
      </c>
      <c r="E8943" s="184" t="str">
        <f t="shared" si="562"/>
        <v/>
      </c>
      <c r="F8943" s="184" t="str">
        <f t="shared" si="563"/>
        <v/>
      </c>
      <c r="G8943" s="184" t="str">
        <f t="shared" si="564"/>
        <v/>
      </c>
      <c r="H8943" s="184" t="str">
        <f t="shared" si="565"/>
        <v/>
      </c>
      <c r="L8943">
        <v>665.27029722720931</v>
      </c>
      <c r="R8943">
        <v>997.40674200000001</v>
      </c>
      <c r="S8943" t="s">
        <v>201</v>
      </c>
      <c r="T8943" s="221">
        <v>45474.313194444447</v>
      </c>
    </row>
    <row r="8944" spans="1:20" x14ac:dyDescent="0.35">
      <c r="A8944" t="s">
        <v>115</v>
      </c>
      <c r="B8944" t="s">
        <v>0</v>
      </c>
      <c r="C8944" t="s">
        <v>92</v>
      </c>
      <c r="D8944" s="29">
        <v>45835</v>
      </c>
      <c r="E8944" s="184" t="str">
        <f t="shared" si="562"/>
        <v/>
      </c>
      <c r="F8944" s="184" t="str">
        <f t="shared" si="563"/>
        <v/>
      </c>
      <c r="G8944" s="184" t="str">
        <f t="shared" si="564"/>
        <v/>
      </c>
      <c r="H8944" s="184" t="str">
        <f t="shared" si="565"/>
        <v/>
      </c>
      <c r="L8944">
        <v>665.27029722720931</v>
      </c>
      <c r="R8944">
        <v>997.40674200000001</v>
      </c>
      <c r="S8944" t="s">
        <v>201</v>
      </c>
      <c r="T8944" s="221">
        <v>45474.313194444447</v>
      </c>
    </row>
    <row r="8945" spans="1:20" x14ac:dyDescent="0.35">
      <c r="A8945" t="s">
        <v>115</v>
      </c>
      <c r="B8945" t="s">
        <v>0</v>
      </c>
      <c r="C8945" t="s">
        <v>92</v>
      </c>
      <c r="D8945" s="29">
        <v>45836</v>
      </c>
      <c r="E8945" s="184" t="str">
        <f t="shared" si="562"/>
        <v/>
      </c>
      <c r="F8945" s="184" t="str">
        <f t="shared" si="563"/>
        <v/>
      </c>
      <c r="G8945" s="184" t="str">
        <f t="shared" si="564"/>
        <v/>
      </c>
      <c r="H8945" s="184" t="str">
        <f t="shared" si="565"/>
        <v/>
      </c>
      <c r="L8945">
        <v>665.27029722720931</v>
      </c>
      <c r="R8945">
        <v>997.40674200000001</v>
      </c>
      <c r="S8945" t="s">
        <v>201</v>
      </c>
      <c r="T8945" s="221">
        <v>45474.313194444447</v>
      </c>
    </row>
    <row r="8946" spans="1:20" x14ac:dyDescent="0.35">
      <c r="A8946" t="s">
        <v>115</v>
      </c>
      <c r="B8946" t="s">
        <v>0</v>
      </c>
      <c r="C8946" t="s">
        <v>92</v>
      </c>
      <c r="D8946" s="29">
        <v>45837</v>
      </c>
      <c r="E8946" s="184" t="str">
        <f t="shared" si="562"/>
        <v/>
      </c>
      <c r="F8946" s="184" t="str">
        <f t="shared" si="563"/>
        <v/>
      </c>
      <c r="G8946" s="184" t="str">
        <f t="shared" si="564"/>
        <v/>
      </c>
      <c r="H8946" s="184" t="str">
        <f t="shared" si="565"/>
        <v/>
      </c>
      <c r="L8946">
        <v>665.27029722720931</v>
      </c>
      <c r="R8946">
        <v>997.40674200000001</v>
      </c>
      <c r="S8946" t="s">
        <v>201</v>
      </c>
      <c r="T8946" s="221">
        <v>45474.313194444447</v>
      </c>
    </row>
    <row r="8947" spans="1:20" x14ac:dyDescent="0.35">
      <c r="A8947" t="s">
        <v>115</v>
      </c>
      <c r="B8947" t="s">
        <v>0</v>
      </c>
      <c r="C8947" t="s">
        <v>92</v>
      </c>
      <c r="D8947" s="29">
        <v>45838</v>
      </c>
      <c r="E8947" s="184" t="str">
        <f t="shared" si="562"/>
        <v/>
      </c>
      <c r="F8947" s="184" t="str">
        <f t="shared" si="563"/>
        <v/>
      </c>
      <c r="G8947" s="184" t="str">
        <f t="shared" si="564"/>
        <v/>
      </c>
      <c r="H8947" s="184" t="str">
        <f t="shared" si="565"/>
        <v/>
      </c>
      <c r="L8947">
        <v>665.27029722720931</v>
      </c>
      <c r="R8947">
        <v>997.40674200000001</v>
      </c>
      <c r="S8947" t="s">
        <v>201</v>
      </c>
      <c r="T8947" s="221">
        <v>45474.313194444447</v>
      </c>
    </row>
    <row r="8948" spans="1:20" x14ac:dyDescent="0.35">
      <c r="A8948" t="s">
        <v>115</v>
      </c>
      <c r="B8948" t="s">
        <v>0</v>
      </c>
      <c r="C8948" t="s">
        <v>92</v>
      </c>
      <c r="D8948" s="29">
        <v>45839</v>
      </c>
      <c r="E8948" s="184" t="str">
        <f t="shared" si="562"/>
        <v/>
      </c>
      <c r="F8948" s="184" t="str">
        <f t="shared" si="563"/>
        <v/>
      </c>
      <c r="G8948" s="184" t="str">
        <f t="shared" si="564"/>
        <v/>
      </c>
      <c r="H8948" s="184" t="str">
        <f t="shared" si="565"/>
        <v/>
      </c>
      <c r="L8948">
        <v>665.27029722720931</v>
      </c>
      <c r="R8948">
        <v>997.40674200000001</v>
      </c>
      <c r="S8948" t="s">
        <v>201</v>
      </c>
      <c r="T8948" s="221">
        <v>45505.313194444447</v>
      </c>
    </row>
    <row r="8949" spans="1:20" x14ac:dyDescent="0.35">
      <c r="A8949" t="s">
        <v>115</v>
      </c>
      <c r="B8949" t="s">
        <v>0</v>
      </c>
      <c r="C8949" t="s">
        <v>92</v>
      </c>
      <c r="D8949" s="29">
        <v>45840</v>
      </c>
      <c r="E8949" s="184" t="str">
        <f t="shared" si="562"/>
        <v/>
      </c>
      <c r="F8949" s="184" t="str">
        <f t="shared" si="563"/>
        <v/>
      </c>
      <c r="G8949" s="184" t="str">
        <f t="shared" si="564"/>
        <v/>
      </c>
      <c r="H8949" s="184" t="str">
        <f t="shared" si="565"/>
        <v/>
      </c>
      <c r="L8949">
        <v>665.27029722720931</v>
      </c>
      <c r="R8949">
        <v>997.40674200000001</v>
      </c>
      <c r="S8949" t="s">
        <v>201</v>
      </c>
      <c r="T8949" s="221">
        <v>45505.313194444447</v>
      </c>
    </row>
    <row r="8950" spans="1:20" x14ac:dyDescent="0.35">
      <c r="A8950" t="s">
        <v>115</v>
      </c>
      <c r="B8950" t="s">
        <v>0</v>
      </c>
      <c r="C8950" t="s">
        <v>92</v>
      </c>
      <c r="D8950" s="29">
        <v>45841</v>
      </c>
      <c r="E8950" s="184" t="str">
        <f t="shared" si="562"/>
        <v/>
      </c>
      <c r="F8950" s="184" t="str">
        <f t="shared" si="563"/>
        <v/>
      </c>
      <c r="G8950" s="184" t="str">
        <f t="shared" si="564"/>
        <v/>
      </c>
      <c r="H8950" s="184" t="str">
        <f t="shared" si="565"/>
        <v/>
      </c>
      <c r="L8950">
        <v>665.27029722720931</v>
      </c>
      <c r="R8950">
        <v>997.40674200000001</v>
      </c>
      <c r="S8950" t="s">
        <v>201</v>
      </c>
      <c r="T8950" s="221">
        <v>45505.313194444447</v>
      </c>
    </row>
    <row r="8951" spans="1:20" x14ac:dyDescent="0.35">
      <c r="A8951" t="s">
        <v>115</v>
      </c>
      <c r="B8951" t="s">
        <v>0</v>
      </c>
      <c r="C8951" t="s">
        <v>92</v>
      </c>
      <c r="D8951" s="29">
        <v>45842</v>
      </c>
      <c r="E8951" s="184" t="str">
        <f t="shared" si="562"/>
        <v/>
      </c>
      <c r="F8951" s="184" t="str">
        <f t="shared" si="563"/>
        <v/>
      </c>
      <c r="G8951" s="184" t="str">
        <f t="shared" si="564"/>
        <v/>
      </c>
      <c r="H8951" s="184" t="str">
        <f t="shared" si="565"/>
        <v/>
      </c>
      <c r="L8951">
        <v>665.27029722720931</v>
      </c>
      <c r="R8951">
        <v>997.40674200000001</v>
      </c>
      <c r="S8951" t="s">
        <v>201</v>
      </c>
      <c r="T8951" s="221">
        <v>45505.3125</v>
      </c>
    </row>
    <row r="8952" spans="1:20" x14ac:dyDescent="0.35">
      <c r="A8952" t="s">
        <v>115</v>
      </c>
      <c r="B8952" t="s">
        <v>0</v>
      </c>
      <c r="C8952" t="s">
        <v>92</v>
      </c>
      <c r="D8952" s="29">
        <v>45843</v>
      </c>
      <c r="E8952" s="184" t="str">
        <f t="shared" si="562"/>
        <v/>
      </c>
      <c r="F8952" s="184" t="str">
        <f t="shared" si="563"/>
        <v/>
      </c>
      <c r="G8952" s="184" t="str">
        <f t="shared" si="564"/>
        <v/>
      </c>
      <c r="H8952" s="184" t="str">
        <f t="shared" si="565"/>
        <v/>
      </c>
      <c r="L8952">
        <v>665.27029722720931</v>
      </c>
      <c r="R8952">
        <v>997.40674200000001</v>
      </c>
      <c r="S8952" t="s">
        <v>201</v>
      </c>
      <c r="T8952" s="221">
        <v>45505.313194444447</v>
      </c>
    </row>
    <row r="8953" spans="1:20" x14ac:dyDescent="0.35">
      <c r="A8953" t="s">
        <v>115</v>
      </c>
      <c r="B8953" t="s">
        <v>0</v>
      </c>
      <c r="C8953" t="s">
        <v>92</v>
      </c>
      <c r="D8953" s="29">
        <v>45844</v>
      </c>
      <c r="E8953" s="184" t="str">
        <f t="shared" si="562"/>
        <v/>
      </c>
      <c r="F8953" s="184" t="str">
        <f t="shared" si="563"/>
        <v/>
      </c>
      <c r="G8953" s="184" t="str">
        <f t="shared" si="564"/>
        <v/>
      </c>
      <c r="H8953" s="184" t="str">
        <f t="shared" si="565"/>
        <v/>
      </c>
      <c r="L8953">
        <v>665.27029722720931</v>
      </c>
      <c r="R8953">
        <v>997.40674200000001</v>
      </c>
      <c r="S8953" t="s">
        <v>201</v>
      </c>
      <c r="T8953" s="221">
        <v>45505.313194444447</v>
      </c>
    </row>
    <row r="8954" spans="1:20" x14ac:dyDescent="0.35">
      <c r="A8954" t="s">
        <v>115</v>
      </c>
      <c r="B8954" t="s">
        <v>0</v>
      </c>
      <c r="C8954" t="s">
        <v>92</v>
      </c>
      <c r="D8954" s="29">
        <v>45845</v>
      </c>
      <c r="E8954" s="184" t="str">
        <f t="shared" si="562"/>
        <v/>
      </c>
      <c r="F8954" s="184" t="str">
        <f t="shared" si="563"/>
        <v/>
      </c>
      <c r="G8954" s="184" t="str">
        <f t="shared" si="564"/>
        <v/>
      </c>
      <c r="H8954" s="184" t="str">
        <f t="shared" si="565"/>
        <v/>
      </c>
      <c r="L8954">
        <v>665.27029722720931</v>
      </c>
      <c r="R8954">
        <v>997.40674200000001</v>
      </c>
      <c r="S8954" t="s">
        <v>201</v>
      </c>
      <c r="T8954" s="221">
        <v>45505.313194444447</v>
      </c>
    </row>
    <row r="8955" spans="1:20" x14ac:dyDescent="0.35">
      <c r="A8955" t="s">
        <v>115</v>
      </c>
      <c r="B8955" t="s">
        <v>0</v>
      </c>
      <c r="C8955" t="s">
        <v>92</v>
      </c>
      <c r="D8955" s="29">
        <v>45846</v>
      </c>
      <c r="E8955" s="184" t="str">
        <f t="shared" si="562"/>
        <v/>
      </c>
      <c r="F8955" s="184" t="str">
        <f t="shared" si="563"/>
        <v/>
      </c>
      <c r="G8955" s="184" t="str">
        <f t="shared" si="564"/>
        <v/>
      </c>
      <c r="H8955" s="184" t="str">
        <f t="shared" si="565"/>
        <v/>
      </c>
      <c r="L8955">
        <v>665.27029722720931</v>
      </c>
      <c r="R8955">
        <v>997.40674200000001</v>
      </c>
      <c r="S8955" t="s">
        <v>201</v>
      </c>
      <c r="T8955" s="221">
        <v>45505.313194444447</v>
      </c>
    </row>
    <row r="8956" spans="1:20" x14ac:dyDescent="0.35">
      <c r="A8956" t="s">
        <v>115</v>
      </c>
      <c r="B8956" t="s">
        <v>0</v>
      </c>
      <c r="C8956" t="s">
        <v>92</v>
      </c>
      <c r="D8956" s="29">
        <v>45847</v>
      </c>
      <c r="E8956" s="184" t="str">
        <f t="shared" si="562"/>
        <v/>
      </c>
      <c r="F8956" s="184" t="str">
        <f t="shared" si="563"/>
        <v/>
      </c>
      <c r="G8956" s="184" t="str">
        <f t="shared" si="564"/>
        <v/>
      </c>
      <c r="H8956" s="184" t="str">
        <f t="shared" si="565"/>
        <v/>
      </c>
      <c r="L8956">
        <v>665.27029722720931</v>
      </c>
      <c r="R8956">
        <v>997.40674200000001</v>
      </c>
      <c r="S8956" t="s">
        <v>201</v>
      </c>
      <c r="T8956" s="221">
        <v>45505.313194444447</v>
      </c>
    </row>
    <row r="8957" spans="1:20" x14ac:dyDescent="0.35">
      <c r="A8957" t="s">
        <v>115</v>
      </c>
      <c r="B8957" t="s">
        <v>0</v>
      </c>
      <c r="C8957" t="s">
        <v>92</v>
      </c>
      <c r="D8957" s="29">
        <v>45848</v>
      </c>
      <c r="E8957" s="184" t="str">
        <f t="shared" si="562"/>
        <v/>
      </c>
      <c r="F8957" s="184" t="str">
        <f t="shared" si="563"/>
        <v/>
      </c>
      <c r="G8957" s="184" t="str">
        <f t="shared" si="564"/>
        <v/>
      </c>
      <c r="H8957" s="184" t="str">
        <f t="shared" si="565"/>
        <v/>
      </c>
      <c r="L8957">
        <v>665.27029722720931</v>
      </c>
      <c r="R8957">
        <v>997.40674200000001</v>
      </c>
      <c r="S8957" t="s">
        <v>201</v>
      </c>
      <c r="T8957" s="221">
        <v>45505.313194444447</v>
      </c>
    </row>
    <row r="8958" spans="1:20" x14ac:dyDescent="0.35">
      <c r="A8958" t="s">
        <v>115</v>
      </c>
      <c r="B8958" t="s">
        <v>0</v>
      </c>
      <c r="C8958" t="s">
        <v>92</v>
      </c>
      <c r="D8958" s="29">
        <v>45849</v>
      </c>
      <c r="E8958" s="184" t="str">
        <f t="shared" si="562"/>
        <v/>
      </c>
      <c r="F8958" s="184" t="str">
        <f t="shared" si="563"/>
        <v/>
      </c>
      <c r="G8958" s="184" t="str">
        <f t="shared" si="564"/>
        <v/>
      </c>
      <c r="H8958" s="184" t="str">
        <f t="shared" si="565"/>
        <v/>
      </c>
      <c r="L8958">
        <v>665.27029722720931</v>
      </c>
      <c r="R8958">
        <v>997.40674200000001</v>
      </c>
      <c r="S8958" t="s">
        <v>201</v>
      </c>
      <c r="T8958" s="221">
        <v>45505.313194444447</v>
      </c>
    </row>
    <row r="8959" spans="1:20" x14ac:dyDescent="0.35">
      <c r="A8959" t="s">
        <v>115</v>
      </c>
      <c r="B8959" t="s">
        <v>0</v>
      </c>
      <c r="C8959" t="s">
        <v>92</v>
      </c>
      <c r="D8959" s="29">
        <v>45850</v>
      </c>
      <c r="E8959" s="184" t="str">
        <f t="shared" si="562"/>
        <v/>
      </c>
      <c r="F8959" s="184" t="str">
        <f t="shared" si="563"/>
        <v/>
      </c>
      <c r="G8959" s="184" t="str">
        <f t="shared" si="564"/>
        <v/>
      </c>
      <c r="H8959" s="184" t="str">
        <f t="shared" si="565"/>
        <v/>
      </c>
      <c r="L8959">
        <v>665.27029722720931</v>
      </c>
      <c r="R8959">
        <v>997.40674200000001</v>
      </c>
      <c r="S8959" t="s">
        <v>201</v>
      </c>
      <c r="T8959" s="221">
        <v>45505.313194444447</v>
      </c>
    </row>
    <row r="8960" spans="1:20" x14ac:dyDescent="0.35">
      <c r="A8960" t="s">
        <v>115</v>
      </c>
      <c r="B8960" t="s">
        <v>0</v>
      </c>
      <c r="C8960" t="s">
        <v>92</v>
      </c>
      <c r="D8960" s="29">
        <v>45851</v>
      </c>
      <c r="E8960" s="184" t="str">
        <f t="shared" si="562"/>
        <v/>
      </c>
      <c r="F8960" s="184" t="str">
        <f t="shared" si="563"/>
        <v/>
      </c>
      <c r="G8960" s="184" t="str">
        <f t="shared" si="564"/>
        <v/>
      </c>
      <c r="H8960" s="184" t="str">
        <f t="shared" si="565"/>
        <v/>
      </c>
      <c r="L8960">
        <v>665.27029722720931</v>
      </c>
      <c r="R8960">
        <v>997.40674200000001</v>
      </c>
      <c r="S8960" t="s">
        <v>201</v>
      </c>
      <c r="T8960" s="221">
        <v>45505.313194444447</v>
      </c>
    </row>
    <row r="8961" spans="1:20" x14ac:dyDescent="0.35">
      <c r="A8961" t="s">
        <v>115</v>
      </c>
      <c r="B8961" t="s">
        <v>0</v>
      </c>
      <c r="C8961" t="s">
        <v>92</v>
      </c>
      <c r="D8961" s="29">
        <v>45852</v>
      </c>
      <c r="E8961" s="184" t="str">
        <f t="shared" si="562"/>
        <v/>
      </c>
      <c r="F8961" s="184" t="str">
        <f t="shared" si="563"/>
        <v/>
      </c>
      <c r="G8961" s="184" t="str">
        <f t="shared" si="564"/>
        <v/>
      </c>
      <c r="H8961" s="184" t="str">
        <f t="shared" si="565"/>
        <v/>
      </c>
      <c r="L8961">
        <v>665.27029722720931</v>
      </c>
      <c r="R8961">
        <v>997.40674200000001</v>
      </c>
      <c r="S8961" t="s">
        <v>201</v>
      </c>
      <c r="T8961" s="221">
        <v>45505.313194444447</v>
      </c>
    </row>
    <row r="8962" spans="1:20" x14ac:dyDescent="0.35">
      <c r="A8962" t="s">
        <v>115</v>
      </c>
      <c r="B8962" t="s">
        <v>0</v>
      </c>
      <c r="C8962" t="s">
        <v>92</v>
      </c>
      <c r="D8962" s="29">
        <v>45853</v>
      </c>
      <c r="E8962" s="184" t="str">
        <f t="shared" si="562"/>
        <v/>
      </c>
      <c r="F8962" s="184" t="str">
        <f t="shared" si="563"/>
        <v/>
      </c>
      <c r="G8962" s="184" t="str">
        <f t="shared" si="564"/>
        <v/>
      </c>
      <c r="H8962" s="184" t="str">
        <f t="shared" si="565"/>
        <v/>
      </c>
      <c r="L8962">
        <v>665.27029722720931</v>
      </c>
      <c r="R8962">
        <v>997.40674200000001</v>
      </c>
      <c r="S8962" t="s">
        <v>201</v>
      </c>
      <c r="T8962" s="221">
        <v>45505.313194444447</v>
      </c>
    </row>
    <row r="8963" spans="1:20" x14ac:dyDescent="0.35">
      <c r="A8963" t="s">
        <v>115</v>
      </c>
      <c r="B8963" t="s">
        <v>0</v>
      </c>
      <c r="C8963" t="s">
        <v>92</v>
      </c>
      <c r="D8963" s="29">
        <v>45854</v>
      </c>
      <c r="E8963" s="184" t="str">
        <f t="shared" si="562"/>
        <v/>
      </c>
      <c r="F8963" s="184" t="str">
        <f t="shared" si="563"/>
        <v/>
      </c>
      <c r="G8963" s="184" t="str">
        <f t="shared" si="564"/>
        <v/>
      </c>
      <c r="H8963" s="184" t="str">
        <f t="shared" si="565"/>
        <v/>
      </c>
      <c r="L8963">
        <v>665.27029722720931</v>
      </c>
      <c r="R8963">
        <v>997.40674200000001</v>
      </c>
      <c r="S8963" t="s">
        <v>201</v>
      </c>
      <c r="T8963" s="221">
        <v>45505.313194444447</v>
      </c>
    </row>
    <row r="8964" spans="1:20" x14ac:dyDescent="0.35">
      <c r="A8964" t="s">
        <v>115</v>
      </c>
      <c r="B8964" t="s">
        <v>0</v>
      </c>
      <c r="C8964" t="s">
        <v>92</v>
      </c>
      <c r="D8964" s="29">
        <v>45855</v>
      </c>
      <c r="E8964" s="184" t="str">
        <f t="shared" si="562"/>
        <v/>
      </c>
      <c r="F8964" s="184" t="str">
        <f t="shared" si="563"/>
        <v/>
      </c>
      <c r="G8964" s="184" t="str">
        <f t="shared" si="564"/>
        <v/>
      </c>
      <c r="H8964" s="184" t="str">
        <f t="shared" si="565"/>
        <v/>
      </c>
      <c r="L8964">
        <v>665.27029722720931</v>
      </c>
      <c r="R8964">
        <v>997.40674200000001</v>
      </c>
      <c r="S8964" t="s">
        <v>201</v>
      </c>
      <c r="T8964" s="221">
        <v>45505.313194444447</v>
      </c>
    </row>
    <row r="8965" spans="1:20" x14ac:dyDescent="0.35">
      <c r="A8965" t="s">
        <v>115</v>
      </c>
      <c r="B8965" t="s">
        <v>0</v>
      </c>
      <c r="C8965" t="s">
        <v>92</v>
      </c>
      <c r="D8965" s="29">
        <v>45856</v>
      </c>
      <c r="E8965" s="184" t="str">
        <f t="shared" si="562"/>
        <v/>
      </c>
      <c r="F8965" s="184" t="str">
        <f t="shared" si="563"/>
        <v/>
      </c>
      <c r="G8965" s="184" t="str">
        <f t="shared" si="564"/>
        <v/>
      </c>
      <c r="H8965" s="184" t="str">
        <f t="shared" si="565"/>
        <v/>
      </c>
      <c r="L8965">
        <v>665.27029722720931</v>
      </c>
      <c r="R8965">
        <v>997.40674200000001</v>
      </c>
      <c r="S8965" t="s">
        <v>201</v>
      </c>
      <c r="T8965" s="221">
        <v>45505.313194444447</v>
      </c>
    </row>
    <row r="8966" spans="1:20" x14ac:dyDescent="0.35">
      <c r="A8966" t="s">
        <v>115</v>
      </c>
      <c r="B8966" t="s">
        <v>0</v>
      </c>
      <c r="C8966" t="s">
        <v>92</v>
      </c>
      <c r="D8966" s="29">
        <v>45857</v>
      </c>
      <c r="E8966" s="184" t="str">
        <f t="shared" si="562"/>
        <v/>
      </c>
      <c r="F8966" s="184" t="str">
        <f t="shared" si="563"/>
        <v/>
      </c>
      <c r="G8966" s="184" t="str">
        <f t="shared" si="564"/>
        <v/>
      </c>
      <c r="H8966" s="184" t="str">
        <f t="shared" si="565"/>
        <v/>
      </c>
      <c r="L8966">
        <v>665.27029722720931</v>
      </c>
      <c r="R8966">
        <v>997.40674200000001</v>
      </c>
      <c r="S8966" t="s">
        <v>201</v>
      </c>
      <c r="T8966" s="221">
        <v>45505.313194444447</v>
      </c>
    </row>
    <row r="8967" spans="1:20" x14ac:dyDescent="0.35">
      <c r="A8967" t="s">
        <v>115</v>
      </c>
      <c r="B8967" t="s">
        <v>0</v>
      </c>
      <c r="C8967" t="s">
        <v>92</v>
      </c>
      <c r="D8967" s="29">
        <v>45858</v>
      </c>
      <c r="E8967" s="184" t="str">
        <f t="shared" si="562"/>
        <v/>
      </c>
      <c r="F8967" s="184" t="str">
        <f t="shared" si="563"/>
        <v/>
      </c>
      <c r="G8967" s="184" t="str">
        <f t="shared" si="564"/>
        <v/>
      </c>
      <c r="H8967" s="184" t="str">
        <f t="shared" si="565"/>
        <v/>
      </c>
      <c r="L8967">
        <v>665.27029722720931</v>
      </c>
      <c r="R8967">
        <v>997.40674200000001</v>
      </c>
      <c r="S8967" t="s">
        <v>201</v>
      </c>
      <c r="T8967" s="221">
        <v>45505.313194444447</v>
      </c>
    </row>
    <row r="8968" spans="1:20" x14ac:dyDescent="0.35">
      <c r="A8968" t="s">
        <v>115</v>
      </c>
      <c r="B8968" t="s">
        <v>0</v>
      </c>
      <c r="C8968" t="s">
        <v>92</v>
      </c>
      <c r="D8968" s="29">
        <v>45859</v>
      </c>
      <c r="E8968" s="184" t="str">
        <f t="shared" ref="E8968:E9031" si="566">IF(J8968="","",IF(L8968=0,0,IF(1-(J8968/L8968)&lt;0,"",1-(J8968/L8968))))</f>
        <v/>
      </c>
      <c r="F8968" s="184" t="str">
        <f t="shared" ref="F8968:F9031" si="567">IF(K8968="","",IF(L8968=0,0,IF(1-(K8968/L8968)&lt;0,"",1-(K8968/L8968))))</f>
        <v/>
      </c>
      <c r="G8968" s="184" t="str">
        <f t="shared" ref="G8968:G9031" si="568">IF(J8968="","",IF(1-(J8968/R8968)&lt;0,"",1-(J8968/R8968)))</f>
        <v/>
      </c>
      <c r="H8968" s="184" t="str">
        <f t="shared" ref="H8968:H9031" si="569">IF(K8968="","",IF(1-(K8968/R8968)&lt;0,"",1-(K8968/R8968)))</f>
        <v/>
      </c>
      <c r="L8968">
        <v>665.27029722720931</v>
      </c>
      <c r="R8968">
        <v>997.40674200000001</v>
      </c>
      <c r="S8968" t="s">
        <v>201</v>
      </c>
      <c r="T8968" s="221">
        <v>45505.313194444447</v>
      </c>
    </row>
    <row r="8969" spans="1:20" x14ac:dyDescent="0.35">
      <c r="A8969" t="s">
        <v>115</v>
      </c>
      <c r="B8969" t="s">
        <v>0</v>
      </c>
      <c r="C8969" t="s">
        <v>92</v>
      </c>
      <c r="D8969" s="29">
        <v>45860</v>
      </c>
      <c r="E8969" s="184" t="str">
        <f t="shared" si="566"/>
        <v/>
      </c>
      <c r="F8969" s="184" t="str">
        <f t="shared" si="567"/>
        <v/>
      </c>
      <c r="G8969" s="184" t="str">
        <f t="shared" si="568"/>
        <v/>
      </c>
      <c r="H8969" s="184" t="str">
        <f t="shared" si="569"/>
        <v/>
      </c>
      <c r="L8969">
        <v>665.27029722720931</v>
      </c>
      <c r="R8969">
        <v>997.40674200000001</v>
      </c>
      <c r="S8969" t="s">
        <v>201</v>
      </c>
      <c r="T8969" s="221">
        <v>45505.313194444447</v>
      </c>
    </row>
    <row r="8970" spans="1:20" x14ac:dyDescent="0.35">
      <c r="A8970" t="s">
        <v>115</v>
      </c>
      <c r="B8970" t="s">
        <v>0</v>
      </c>
      <c r="C8970" t="s">
        <v>92</v>
      </c>
      <c r="D8970" s="29">
        <v>45861</v>
      </c>
      <c r="E8970" s="184" t="str">
        <f t="shared" si="566"/>
        <v/>
      </c>
      <c r="F8970" s="184" t="str">
        <f t="shared" si="567"/>
        <v/>
      </c>
      <c r="G8970" s="184" t="str">
        <f t="shared" si="568"/>
        <v/>
      </c>
      <c r="H8970" s="184" t="str">
        <f t="shared" si="569"/>
        <v/>
      </c>
      <c r="L8970">
        <v>665.27029722720931</v>
      </c>
      <c r="R8970">
        <v>997.40674200000001</v>
      </c>
      <c r="S8970" t="s">
        <v>201</v>
      </c>
      <c r="T8970" s="221">
        <v>45505.313194444447</v>
      </c>
    </row>
    <row r="8971" spans="1:20" x14ac:dyDescent="0.35">
      <c r="A8971" t="s">
        <v>115</v>
      </c>
      <c r="B8971" t="s">
        <v>0</v>
      </c>
      <c r="C8971" t="s">
        <v>92</v>
      </c>
      <c r="D8971" s="29">
        <v>45862</v>
      </c>
      <c r="E8971" s="184" t="str">
        <f t="shared" si="566"/>
        <v/>
      </c>
      <c r="F8971" s="184" t="str">
        <f t="shared" si="567"/>
        <v/>
      </c>
      <c r="G8971" s="184" t="str">
        <f t="shared" si="568"/>
        <v/>
      </c>
      <c r="H8971" s="184" t="str">
        <f t="shared" si="569"/>
        <v/>
      </c>
      <c r="L8971">
        <v>665.27029722720931</v>
      </c>
      <c r="R8971">
        <v>997.40674200000001</v>
      </c>
      <c r="S8971" t="s">
        <v>201</v>
      </c>
      <c r="T8971" s="221">
        <v>45505.313194444447</v>
      </c>
    </row>
    <row r="8972" spans="1:20" x14ac:dyDescent="0.35">
      <c r="A8972" t="s">
        <v>115</v>
      </c>
      <c r="B8972" t="s">
        <v>0</v>
      </c>
      <c r="C8972" t="s">
        <v>92</v>
      </c>
      <c r="D8972" s="29">
        <v>45863</v>
      </c>
      <c r="E8972" s="184" t="str">
        <f t="shared" si="566"/>
        <v/>
      </c>
      <c r="F8972" s="184" t="str">
        <f t="shared" si="567"/>
        <v/>
      </c>
      <c r="G8972" s="184" t="str">
        <f t="shared" si="568"/>
        <v/>
      </c>
      <c r="H8972" s="184" t="str">
        <f t="shared" si="569"/>
        <v/>
      </c>
      <c r="L8972">
        <v>665.27029722720931</v>
      </c>
      <c r="R8972">
        <v>997.40674200000001</v>
      </c>
      <c r="S8972" t="s">
        <v>201</v>
      </c>
      <c r="T8972" s="221">
        <v>45505.313194444447</v>
      </c>
    </row>
    <row r="8973" spans="1:20" x14ac:dyDescent="0.35">
      <c r="A8973" t="s">
        <v>115</v>
      </c>
      <c r="B8973" t="s">
        <v>0</v>
      </c>
      <c r="C8973" t="s">
        <v>92</v>
      </c>
      <c r="D8973" s="29">
        <v>45864</v>
      </c>
      <c r="E8973" s="184" t="str">
        <f t="shared" si="566"/>
        <v/>
      </c>
      <c r="F8973" s="184" t="str">
        <f t="shared" si="567"/>
        <v/>
      </c>
      <c r="G8973" s="184" t="str">
        <f t="shared" si="568"/>
        <v/>
      </c>
      <c r="H8973" s="184" t="str">
        <f t="shared" si="569"/>
        <v/>
      </c>
      <c r="L8973">
        <v>665.27029722720931</v>
      </c>
      <c r="R8973">
        <v>997.40674200000001</v>
      </c>
      <c r="S8973" t="s">
        <v>201</v>
      </c>
      <c r="T8973" s="221">
        <v>45505.313194444447</v>
      </c>
    </row>
    <row r="8974" spans="1:20" x14ac:dyDescent="0.35">
      <c r="A8974" t="s">
        <v>115</v>
      </c>
      <c r="B8974" t="s">
        <v>0</v>
      </c>
      <c r="C8974" t="s">
        <v>92</v>
      </c>
      <c r="D8974" s="29">
        <v>45865</v>
      </c>
      <c r="E8974" s="184" t="str">
        <f t="shared" si="566"/>
        <v/>
      </c>
      <c r="F8974" s="184" t="str">
        <f t="shared" si="567"/>
        <v/>
      </c>
      <c r="G8974" s="184" t="str">
        <f t="shared" si="568"/>
        <v/>
      </c>
      <c r="H8974" s="184" t="str">
        <f t="shared" si="569"/>
        <v/>
      </c>
      <c r="L8974">
        <v>665.27029722720931</v>
      </c>
      <c r="R8974">
        <v>997.40674200000001</v>
      </c>
      <c r="S8974" t="s">
        <v>201</v>
      </c>
      <c r="T8974" s="221">
        <v>45505.313194444447</v>
      </c>
    </row>
    <row r="8975" spans="1:20" x14ac:dyDescent="0.35">
      <c r="A8975" t="s">
        <v>115</v>
      </c>
      <c r="B8975" t="s">
        <v>0</v>
      </c>
      <c r="C8975" t="s">
        <v>92</v>
      </c>
      <c r="D8975" s="29">
        <v>45866</v>
      </c>
      <c r="E8975" s="184" t="str">
        <f t="shared" si="566"/>
        <v/>
      </c>
      <c r="F8975" s="184" t="str">
        <f t="shared" si="567"/>
        <v/>
      </c>
      <c r="G8975" s="184" t="str">
        <f t="shared" si="568"/>
        <v/>
      </c>
      <c r="H8975" s="184" t="str">
        <f t="shared" si="569"/>
        <v/>
      </c>
      <c r="L8975">
        <v>665.27029722720931</v>
      </c>
      <c r="R8975">
        <v>997.40674200000001</v>
      </c>
      <c r="S8975" t="s">
        <v>201</v>
      </c>
      <c r="T8975" s="221">
        <v>45505.313194444447</v>
      </c>
    </row>
    <row r="8976" spans="1:20" x14ac:dyDescent="0.35">
      <c r="A8976" t="s">
        <v>115</v>
      </c>
      <c r="B8976" t="s">
        <v>0</v>
      </c>
      <c r="C8976" t="s">
        <v>92</v>
      </c>
      <c r="D8976" s="29">
        <v>45867</v>
      </c>
      <c r="E8976" s="184" t="str">
        <f t="shared" si="566"/>
        <v/>
      </c>
      <c r="F8976" s="184" t="str">
        <f t="shared" si="567"/>
        <v/>
      </c>
      <c r="G8976" s="184" t="str">
        <f t="shared" si="568"/>
        <v/>
      </c>
      <c r="H8976" s="184" t="str">
        <f t="shared" si="569"/>
        <v/>
      </c>
      <c r="L8976">
        <v>665.27029722720931</v>
      </c>
      <c r="R8976">
        <v>997.40674200000001</v>
      </c>
      <c r="S8976" t="s">
        <v>201</v>
      </c>
      <c r="T8976" s="221">
        <v>45505.313194444447</v>
      </c>
    </row>
    <row r="8977" spans="1:20" x14ac:dyDescent="0.35">
      <c r="A8977" t="s">
        <v>115</v>
      </c>
      <c r="B8977" t="s">
        <v>0</v>
      </c>
      <c r="C8977" t="s">
        <v>92</v>
      </c>
      <c r="D8977" s="29">
        <v>45868</v>
      </c>
      <c r="E8977" s="184" t="str">
        <f t="shared" si="566"/>
        <v/>
      </c>
      <c r="F8977" s="184" t="str">
        <f t="shared" si="567"/>
        <v/>
      </c>
      <c r="G8977" s="184" t="str">
        <f t="shared" si="568"/>
        <v/>
      </c>
      <c r="H8977" s="184" t="str">
        <f t="shared" si="569"/>
        <v/>
      </c>
      <c r="L8977">
        <v>665.27029722720931</v>
      </c>
      <c r="R8977">
        <v>997.40674200000001</v>
      </c>
      <c r="S8977" t="s">
        <v>201</v>
      </c>
      <c r="T8977" s="221">
        <v>45505.313194444447</v>
      </c>
    </row>
    <row r="8978" spans="1:20" x14ac:dyDescent="0.35">
      <c r="A8978" t="s">
        <v>115</v>
      </c>
      <c r="B8978" t="s">
        <v>0</v>
      </c>
      <c r="C8978" t="s">
        <v>92</v>
      </c>
      <c r="D8978" s="29">
        <v>45869</v>
      </c>
      <c r="E8978" s="184" t="str">
        <f t="shared" si="566"/>
        <v/>
      </c>
      <c r="F8978" s="184" t="str">
        <f t="shared" si="567"/>
        <v/>
      </c>
      <c r="G8978" s="184" t="str">
        <f t="shared" si="568"/>
        <v/>
      </c>
      <c r="H8978" s="184" t="str">
        <f t="shared" si="569"/>
        <v/>
      </c>
      <c r="L8978">
        <v>665.27029722720931</v>
      </c>
      <c r="R8978">
        <v>997.40674200000001</v>
      </c>
      <c r="S8978" t="s">
        <v>201</v>
      </c>
      <c r="T8978" s="221">
        <v>45505.313194444447</v>
      </c>
    </row>
    <row r="8979" spans="1:20" x14ac:dyDescent="0.35">
      <c r="A8979" t="s">
        <v>115</v>
      </c>
      <c r="B8979" t="s">
        <v>0</v>
      </c>
      <c r="C8979" t="s">
        <v>92</v>
      </c>
      <c r="D8979" s="29">
        <v>45870</v>
      </c>
      <c r="E8979" s="184" t="str">
        <f t="shared" si="566"/>
        <v/>
      </c>
      <c r="F8979" s="184" t="str">
        <f t="shared" si="567"/>
        <v/>
      </c>
      <c r="G8979" s="184" t="str">
        <f t="shared" si="568"/>
        <v/>
      </c>
      <c r="H8979" s="184" t="str">
        <f t="shared" si="569"/>
        <v/>
      </c>
      <c r="L8979">
        <v>665.27029722720931</v>
      </c>
      <c r="R8979">
        <v>997.40674200000001</v>
      </c>
      <c r="S8979" t="s">
        <v>201</v>
      </c>
      <c r="T8979" s="221">
        <v>45536.3125</v>
      </c>
    </row>
    <row r="8980" spans="1:20" x14ac:dyDescent="0.35">
      <c r="A8980" t="s">
        <v>115</v>
      </c>
      <c r="B8980" t="s">
        <v>0</v>
      </c>
      <c r="C8980" t="s">
        <v>92</v>
      </c>
      <c r="D8980" s="29">
        <v>45871</v>
      </c>
      <c r="E8980" s="184" t="str">
        <f t="shared" si="566"/>
        <v/>
      </c>
      <c r="F8980" s="184" t="str">
        <f t="shared" si="567"/>
        <v/>
      </c>
      <c r="G8980" s="184" t="str">
        <f t="shared" si="568"/>
        <v/>
      </c>
      <c r="H8980" s="184" t="str">
        <f t="shared" si="569"/>
        <v/>
      </c>
      <c r="L8980">
        <v>665.27029722720931</v>
      </c>
      <c r="R8980">
        <v>997.40674200000001</v>
      </c>
      <c r="S8980" t="s">
        <v>201</v>
      </c>
      <c r="T8980" s="221">
        <v>45536.3125</v>
      </c>
    </row>
    <row r="8981" spans="1:20" x14ac:dyDescent="0.35">
      <c r="A8981" t="s">
        <v>115</v>
      </c>
      <c r="B8981" t="s">
        <v>0</v>
      </c>
      <c r="C8981" t="s">
        <v>92</v>
      </c>
      <c r="D8981" s="29">
        <v>45872</v>
      </c>
      <c r="E8981" s="184" t="str">
        <f t="shared" si="566"/>
        <v/>
      </c>
      <c r="F8981" s="184" t="str">
        <f t="shared" si="567"/>
        <v/>
      </c>
      <c r="G8981" s="184" t="str">
        <f t="shared" si="568"/>
        <v/>
      </c>
      <c r="H8981" s="184" t="str">
        <f t="shared" si="569"/>
        <v/>
      </c>
      <c r="L8981">
        <v>665.27029722720931</v>
      </c>
      <c r="R8981">
        <v>997.40674200000001</v>
      </c>
      <c r="S8981" t="s">
        <v>201</v>
      </c>
      <c r="T8981" s="221">
        <v>45536.313194444447</v>
      </c>
    </row>
    <row r="8982" spans="1:20" x14ac:dyDescent="0.35">
      <c r="A8982" t="s">
        <v>115</v>
      </c>
      <c r="B8982" t="s">
        <v>0</v>
      </c>
      <c r="C8982" t="s">
        <v>92</v>
      </c>
      <c r="D8982" s="29">
        <v>45873</v>
      </c>
      <c r="E8982" s="184" t="str">
        <f t="shared" si="566"/>
        <v/>
      </c>
      <c r="F8982" s="184" t="str">
        <f t="shared" si="567"/>
        <v/>
      </c>
      <c r="G8982" s="184" t="str">
        <f t="shared" si="568"/>
        <v/>
      </c>
      <c r="H8982" s="184" t="str">
        <f t="shared" si="569"/>
        <v/>
      </c>
      <c r="L8982">
        <v>665.27029722720931</v>
      </c>
      <c r="R8982">
        <v>997.40674200000001</v>
      </c>
      <c r="S8982" t="s">
        <v>201</v>
      </c>
      <c r="T8982" s="221">
        <v>45536.313194444447</v>
      </c>
    </row>
    <row r="8983" spans="1:20" x14ac:dyDescent="0.35">
      <c r="A8983" t="s">
        <v>115</v>
      </c>
      <c r="B8983" t="s">
        <v>0</v>
      </c>
      <c r="C8983" t="s">
        <v>92</v>
      </c>
      <c r="D8983" s="29">
        <v>45874</v>
      </c>
      <c r="E8983" s="184" t="str">
        <f t="shared" si="566"/>
        <v/>
      </c>
      <c r="F8983" s="184" t="str">
        <f t="shared" si="567"/>
        <v/>
      </c>
      <c r="G8983" s="184" t="str">
        <f t="shared" si="568"/>
        <v/>
      </c>
      <c r="H8983" s="184" t="str">
        <f t="shared" si="569"/>
        <v/>
      </c>
      <c r="L8983">
        <v>665.27029722720931</v>
      </c>
      <c r="R8983">
        <v>997.40674200000001</v>
      </c>
      <c r="S8983" t="s">
        <v>201</v>
      </c>
      <c r="T8983" s="221">
        <v>45536.313194444447</v>
      </c>
    </row>
    <row r="8984" spans="1:20" x14ac:dyDescent="0.35">
      <c r="A8984" t="s">
        <v>115</v>
      </c>
      <c r="B8984" t="s">
        <v>0</v>
      </c>
      <c r="C8984" t="s">
        <v>92</v>
      </c>
      <c r="D8984" s="29">
        <v>45875</v>
      </c>
      <c r="E8984" s="184" t="str">
        <f t="shared" si="566"/>
        <v/>
      </c>
      <c r="F8984" s="184" t="str">
        <f t="shared" si="567"/>
        <v/>
      </c>
      <c r="G8984" s="184" t="str">
        <f t="shared" si="568"/>
        <v/>
      </c>
      <c r="H8984" s="184" t="str">
        <f t="shared" si="569"/>
        <v/>
      </c>
      <c r="L8984">
        <v>665.27029722720931</v>
      </c>
      <c r="R8984">
        <v>997.40674200000001</v>
      </c>
      <c r="S8984" t="s">
        <v>201</v>
      </c>
      <c r="T8984" s="221">
        <v>45536.313194444447</v>
      </c>
    </row>
    <row r="8985" spans="1:20" x14ac:dyDescent="0.35">
      <c r="A8985" t="s">
        <v>115</v>
      </c>
      <c r="B8985" t="s">
        <v>0</v>
      </c>
      <c r="C8985" t="s">
        <v>92</v>
      </c>
      <c r="D8985" s="29">
        <v>45876</v>
      </c>
      <c r="E8985" s="184" t="str">
        <f t="shared" si="566"/>
        <v/>
      </c>
      <c r="F8985" s="184" t="str">
        <f t="shared" si="567"/>
        <v/>
      </c>
      <c r="G8985" s="184" t="str">
        <f t="shared" si="568"/>
        <v/>
      </c>
      <c r="H8985" s="184" t="str">
        <f t="shared" si="569"/>
        <v/>
      </c>
      <c r="L8985">
        <v>665.27029722720931</v>
      </c>
      <c r="R8985">
        <v>997.40674200000001</v>
      </c>
      <c r="S8985" t="s">
        <v>201</v>
      </c>
      <c r="T8985" s="221">
        <v>45536.313194444447</v>
      </c>
    </row>
    <row r="8986" spans="1:20" x14ac:dyDescent="0.35">
      <c r="A8986" t="s">
        <v>115</v>
      </c>
      <c r="B8986" t="s">
        <v>0</v>
      </c>
      <c r="C8986" t="s">
        <v>92</v>
      </c>
      <c r="D8986" s="29">
        <v>45877</v>
      </c>
      <c r="E8986" s="184" t="str">
        <f t="shared" si="566"/>
        <v/>
      </c>
      <c r="F8986" s="184" t="str">
        <f t="shared" si="567"/>
        <v/>
      </c>
      <c r="G8986" s="184" t="str">
        <f t="shared" si="568"/>
        <v/>
      </c>
      <c r="H8986" s="184" t="str">
        <f t="shared" si="569"/>
        <v/>
      </c>
      <c r="L8986">
        <v>665.27029722720931</v>
      </c>
      <c r="R8986">
        <v>997.40674200000001</v>
      </c>
      <c r="S8986" t="s">
        <v>201</v>
      </c>
      <c r="T8986" s="221">
        <v>45536.313194444447</v>
      </c>
    </row>
    <row r="8987" spans="1:20" x14ac:dyDescent="0.35">
      <c r="A8987" t="s">
        <v>115</v>
      </c>
      <c r="B8987" t="s">
        <v>0</v>
      </c>
      <c r="C8987" t="s">
        <v>92</v>
      </c>
      <c r="D8987" s="29">
        <v>45878</v>
      </c>
      <c r="E8987" s="184" t="str">
        <f t="shared" si="566"/>
        <v/>
      </c>
      <c r="F8987" s="184" t="str">
        <f t="shared" si="567"/>
        <v/>
      </c>
      <c r="G8987" s="184" t="str">
        <f t="shared" si="568"/>
        <v/>
      </c>
      <c r="H8987" s="184" t="str">
        <f t="shared" si="569"/>
        <v/>
      </c>
      <c r="L8987">
        <v>665.27029722720931</v>
      </c>
      <c r="R8987">
        <v>997.40674200000001</v>
      </c>
      <c r="S8987" t="s">
        <v>201</v>
      </c>
      <c r="T8987" s="221">
        <v>45536.313194444447</v>
      </c>
    </row>
    <row r="8988" spans="1:20" x14ac:dyDescent="0.35">
      <c r="A8988" t="s">
        <v>115</v>
      </c>
      <c r="B8988" t="s">
        <v>0</v>
      </c>
      <c r="C8988" t="s">
        <v>92</v>
      </c>
      <c r="D8988" s="29">
        <v>45879</v>
      </c>
      <c r="E8988" s="184" t="str">
        <f t="shared" si="566"/>
        <v/>
      </c>
      <c r="F8988" s="184" t="str">
        <f t="shared" si="567"/>
        <v/>
      </c>
      <c r="G8988" s="184" t="str">
        <f t="shared" si="568"/>
        <v/>
      </c>
      <c r="H8988" s="184" t="str">
        <f t="shared" si="569"/>
        <v/>
      </c>
      <c r="L8988">
        <v>665.27029722720931</v>
      </c>
      <c r="R8988">
        <v>997.40674200000001</v>
      </c>
      <c r="S8988" t="s">
        <v>201</v>
      </c>
      <c r="T8988" s="221">
        <v>45536.313194444447</v>
      </c>
    </row>
    <row r="8989" spans="1:20" x14ac:dyDescent="0.35">
      <c r="A8989" t="s">
        <v>115</v>
      </c>
      <c r="B8989" t="s">
        <v>0</v>
      </c>
      <c r="C8989" t="s">
        <v>92</v>
      </c>
      <c r="D8989" s="29">
        <v>45880</v>
      </c>
      <c r="E8989" s="184" t="str">
        <f t="shared" si="566"/>
        <v/>
      </c>
      <c r="F8989" s="184" t="str">
        <f t="shared" si="567"/>
        <v/>
      </c>
      <c r="G8989" s="184" t="str">
        <f t="shared" si="568"/>
        <v/>
      </c>
      <c r="H8989" s="184" t="str">
        <f t="shared" si="569"/>
        <v/>
      </c>
      <c r="L8989">
        <v>665.27029722720931</v>
      </c>
      <c r="R8989">
        <v>997.40674200000001</v>
      </c>
      <c r="S8989" t="s">
        <v>201</v>
      </c>
      <c r="T8989" s="221">
        <v>45536.313194444447</v>
      </c>
    </row>
    <row r="8990" spans="1:20" x14ac:dyDescent="0.35">
      <c r="A8990" t="s">
        <v>115</v>
      </c>
      <c r="B8990" t="s">
        <v>0</v>
      </c>
      <c r="C8990" t="s">
        <v>92</v>
      </c>
      <c r="D8990" s="29">
        <v>45881</v>
      </c>
      <c r="E8990" s="184" t="str">
        <f t="shared" si="566"/>
        <v/>
      </c>
      <c r="F8990" s="184" t="str">
        <f t="shared" si="567"/>
        <v/>
      </c>
      <c r="G8990" s="184" t="str">
        <f t="shared" si="568"/>
        <v/>
      </c>
      <c r="H8990" s="184" t="str">
        <f t="shared" si="569"/>
        <v/>
      </c>
      <c r="L8990">
        <v>665.27029722720931</v>
      </c>
      <c r="R8990">
        <v>997.40674200000001</v>
      </c>
      <c r="S8990" t="s">
        <v>201</v>
      </c>
      <c r="T8990" s="221">
        <v>45536.313194444447</v>
      </c>
    </row>
    <row r="8991" spans="1:20" x14ac:dyDescent="0.35">
      <c r="A8991" t="s">
        <v>115</v>
      </c>
      <c r="B8991" t="s">
        <v>0</v>
      </c>
      <c r="C8991" t="s">
        <v>92</v>
      </c>
      <c r="D8991" s="29">
        <v>45882</v>
      </c>
      <c r="E8991" s="184" t="str">
        <f t="shared" si="566"/>
        <v/>
      </c>
      <c r="F8991" s="184" t="str">
        <f t="shared" si="567"/>
        <v/>
      </c>
      <c r="G8991" s="184" t="str">
        <f t="shared" si="568"/>
        <v/>
      </c>
      <c r="H8991" s="184" t="str">
        <f t="shared" si="569"/>
        <v/>
      </c>
      <c r="L8991">
        <v>665.27029722720931</v>
      </c>
      <c r="R8991">
        <v>997.40674200000001</v>
      </c>
      <c r="S8991" t="s">
        <v>201</v>
      </c>
      <c r="T8991" s="221">
        <v>45536.313194444447</v>
      </c>
    </row>
    <row r="8992" spans="1:20" x14ac:dyDescent="0.35">
      <c r="A8992" t="s">
        <v>115</v>
      </c>
      <c r="B8992" t="s">
        <v>0</v>
      </c>
      <c r="C8992" t="s">
        <v>92</v>
      </c>
      <c r="D8992" s="29">
        <v>45883</v>
      </c>
      <c r="E8992" s="184" t="str">
        <f t="shared" si="566"/>
        <v/>
      </c>
      <c r="F8992" s="184" t="str">
        <f t="shared" si="567"/>
        <v/>
      </c>
      <c r="G8992" s="184" t="str">
        <f t="shared" si="568"/>
        <v/>
      </c>
      <c r="H8992" s="184" t="str">
        <f t="shared" si="569"/>
        <v/>
      </c>
      <c r="L8992">
        <v>665.27029722720931</v>
      </c>
      <c r="R8992">
        <v>997.40674200000001</v>
      </c>
      <c r="S8992" t="s">
        <v>201</v>
      </c>
      <c r="T8992" s="221">
        <v>45536.313194444447</v>
      </c>
    </row>
    <row r="8993" spans="1:20" x14ac:dyDescent="0.35">
      <c r="A8993" t="s">
        <v>115</v>
      </c>
      <c r="B8993" t="s">
        <v>0</v>
      </c>
      <c r="C8993" t="s">
        <v>92</v>
      </c>
      <c r="D8993" s="29">
        <v>45884</v>
      </c>
      <c r="E8993" s="184" t="str">
        <f t="shared" si="566"/>
        <v/>
      </c>
      <c r="F8993" s="184" t="str">
        <f t="shared" si="567"/>
        <v/>
      </c>
      <c r="G8993" s="184" t="str">
        <f t="shared" si="568"/>
        <v/>
      </c>
      <c r="H8993" s="184" t="str">
        <f t="shared" si="569"/>
        <v/>
      </c>
      <c r="L8993">
        <v>665.27029722720931</v>
      </c>
      <c r="R8993">
        <v>997.40674200000001</v>
      </c>
      <c r="S8993" t="s">
        <v>201</v>
      </c>
      <c r="T8993" s="221">
        <v>45536.313194444447</v>
      </c>
    </row>
    <row r="8994" spans="1:20" x14ac:dyDescent="0.35">
      <c r="A8994" t="s">
        <v>115</v>
      </c>
      <c r="B8994" t="s">
        <v>0</v>
      </c>
      <c r="C8994" t="s">
        <v>92</v>
      </c>
      <c r="D8994" s="29">
        <v>45885</v>
      </c>
      <c r="E8994" s="184" t="str">
        <f t="shared" si="566"/>
        <v/>
      </c>
      <c r="F8994" s="184" t="str">
        <f t="shared" si="567"/>
        <v/>
      </c>
      <c r="G8994" s="184" t="str">
        <f t="shared" si="568"/>
        <v/>
      </c>
      <c r="H8994" s="184" t="str">
        <f t="shared" si="569"/>
        <v/>
      </c>
      <c r="L8994">
        <v>665.27029722720931</v>
      </c>
      <c r="R8994">
        <v>997.40674200000001</v>
      </c>
      <c r="S8994" t="s">
        <v>201</v>
      </c>
      <c r="T8994" s="221">
        <v>45536.313194444447</v>
      </c>
    </row>
    <row r="8995" spans="1:20" x14ac:dyDescent="0.35">
      <c r="A8995" t="s">
        <v>115</v>
      </c>
      <c r="B8995" t="s">
        <v>0</v>
      </c>
      <c r="C8995" t="s">
        <v>92</v>
      </c>
      <c r="D8995" s="29">
        <v>45886</v>
      </c>
      <c r="E8995" s="184" t="str">
        <f t="shared" si="566"/>
        <v/>
      </c>
      <c r="F8995" s="184" t="str">
        <f t="shared" si="567"/>
        <v/>
      </c>
      <c r="G8995" s="184" t="str">
        <f t="shared" si="568"/>
        <v/>
      </c>
      <c r="H8995" s="184" t="str">
        <f t="shared" si="569"/>
        <v/>
      </c>
      <c r="L8995">
        <v>665.27029722720931</v>
      </c>
      <c r="R8995">
        <v>997.40674200000001</v>
      </c>
      <c r="S8995" t="s">
        <v>201</v>
      </c>
      <c r="T8995" s="221">
        <v>45536.313194444447</v>
      </c>
    </row>
    <row r="8996" spans="1:20" x14ac:dyDescent="0.35">
      <c r="A8996" t="s">
        <v>115</v>
      </c>
      <c r="B8996" t="s">
        <v>0</v>
      </c>
      <c r="C8996" t="s">
        <v>92</v>
      </c>
      <c r="D8996" s="29">
        <v>45887</v>
      </c>
      <c r="E8996" s="184" t="str">
        <f t="shared" si="566"/>
        <v/>
      </c>
      <c r="F8996" s="184" t="str">
        <f t="shared" si="567"/>
        <v/>
      </c>
      <c r="G8996" s="184" t="str">
        <f t="shared" si="568"/>
        <v/>
      </c>
      <c r="H8996" s="184" t="str">
        <f t="shared" si="569"/>
        <v/>
      </c>
      <c r="L8996">
        <v>665.27029722720931</v>
      </c>
      <c r="R8996">
        <v>997.40674200000001</v>
      </c>
      <c r="S8996" t="s">
        <v>201</v>
      </c>
      <c r="T8996" s="221">
        <v>45536.313194444447</v>
      </c>
    </row>
    <row r="8997" spans="1:20" x14ac:dyDescent="0.35">
      <c r="A8997" t="s">
        <v>115</v>
      </c>
      <c r="B8997" t="s">
        <v>0</v>
      </c>
      <c r="C8997" t="s">
        <v>92</v>
      </c>
      <c r="D8997" s="29">
        <v>45888</v>
      </c>
      <c r="E8997" s="184" t="str">
        <f t="shared" si="566"/>
        <v/>
      </c>
      <c r="F8997" s="184" t="str">
        <f t="shared" si="567"/>
        <v/>
      </c>
      <c r="G8997" s="184" t="str">
        <f t="shared" si="568"/>
        <v/>
      </c>
      <c r="H8997" s="184" t="str">
        <f t="shared" si="569"/>
        <v/>
      </c>
      <c r="L8997">
        <v>665.27029722720931</v>
      </c>
      <c r="R8997">
        <v>997.40674200000001</v>
      </c>
      <c r="S8997" t="s">
        <v>201</v>
      </c>
      <c r="T8997" s="221">
        <v>45536.313194444447</v>
      </c>
    </row>
    <row r="8998" spans="1:20" x14ac:dyDescent="0.35">
      <c r="A8998" t="s">
        <v>115</v>
      </c>
      <c r="B8998" t="s">
        <v>0</v>
      </c>
      <c r="C8998" t="s">
        <v>92</v>
      </c>
      <c r="D8998" s="29">
        <v>45889</v>
      </c>
      <c r="E8998" s="184" t="str">
        <f t="shared" si="566"/>
        <v/>
      </c>
      <c r="F8998" s="184" t="str">
        <f t="shared" si="567"/>
        <v/>
      </c>
      <c r="G8998" s="184" t="str">
        <f t="shared" si="568"/>
        <v/>
      </c>
      <c r="H8998" s="184" t="str">
        <f t="shared" si="569"/>
        <v/>
      </c>
      <c r="L8998">
        <v>665.27029722720931</v>
      </c>
      <c r="R8998">
        <v>997.40674200000001</v>
      </c>
      <c r="S8998" t="s">
        <v>201</v>
      </c>
      <c r="T8998" s="221">
        <v>45536.313194444447</v>
      </c>
    </row>
    <row r="8999" spans="1:20" x14ac:dyDescent="0.35">
      <c r="A8999" t="s">
        <v>115</v>
      </c>
      <c r="B8999" t="s">
        <v>0</v>
      </c>
      <c r="C8999" t="s">
        <v>92</v>
      </c>
      <c r="D8999" s="29">
        <v>45890</v>
      </c>
      <c r="E8999" s="184" t="str">
        <f t="shared" si="566"/>
        <v/>
      </c>
      <c r="F8999" s="184" t="str">
        <f t="shared" si="567"/>
        <v/>
      </c>
      <c r="G8999" s="184" t="str">
        <f t="shared" si="568"/>
        <v/>
      </c>
      <c r="H8999" s="184" t="str">
        <f t="shared" si="569"/>
        <v/>
      </c>
      <c r="L8999">
        <v>665.27029722720931</v>
      </c>
      <c r="R8999">
        <v>997.40674200000001</v>
      </c>
      <c r="S8999" t="s">
        <v>201</v>
      </c>
      <c r="T8999" s="221">
        <v>45536.313194444447</v>
      </c>
    </row>
    <row r="9000" spans="1:20" x14ac:dyDescent="0.35">
      <c r="A9000" t="s">
        <v>115</v>
      </c>
      <c r="B9000" t="s">
        <v>0</v>
      </c>
      <c r="C9000" t="s">
        <v>92</v>
      </c>
      <c r="D9000" s="29">
        <v>45891</v>
      </c>
      <c r="E9000" s="184" t="str">
        <f t="shared" si="566"/>
        <v/>
      </c>
      <c r="F9000" s="184" t="str">
        <f t="shared" si="567"/>
        <v/>
      </c>
      <c r="G9000" s="184" t="str">
        <f t="shared" si="568"/>
        <v/>
      </c>
      <c r="H9000" s="184" t="str">
        <f t="shared" si="569"/>
        <v/>
      </c>
      <c r="L9000">
        <v>665.27029722720931</v>
      </c>
      <c r="R9000">
        <v>997.40674200000001</v>
      </c>
      <c r="S9000" t="s">
        <v>201</v>
      </c>
      <c r="T9000" s="221">
        <v>45536.313194444447</v>
      </c>
    </row>
    <row r="9001" spans="1:20" x14ac:dyDescent="0.35">
      <c r="A9001" t="s">
        <v>115</v>
      </c>
      <c r="B9001" t="s">
        <v>0</v>
      </c>
      <c r="C9001" t="s">
        <v>92</v>
      </c>
      <c r="D9001" s="29">
        <v>45892</v>
      </c>
      <c r="E9001" s="184" t="str">
        <f t="shared" si="566"/>
        <v/>
      </c>
      <c r="F9001" s="184" t="str">
        <f t="shared" si="567"/>
        <v/>
      </c>
      <c r="G9001" s="184" t="str">
        <f t="shared" si="568"/>
        <v/>
      </c>
      <c r="H9001" s="184" t="str">
        <f t="shared" si="569"/>
        <v/>
      </c>
      <c r="L9001">
        <v>665.27029722720931</v>
      </c>
      <c r="R9001">
        <v>997.40674200000001</v>
      </c>
      <c r="S9001" t="s">
        <v>201</v>
      </c>
      <c r="T9001" s="221">
        <v>45536.313194444447</v>
      </c>
    </row>
    <row r="9002" spans="1:20" x14ac:dyDescent="0.35">
      <c r="A9002" t="s">
        <v>115</v>
      </c>
      <c r="B9002" t="s">
        <v>0</v>
      </c>
      <c r="C9002" t="s">
        <v>92</v>
      </c>
      <c r="D9002" s="29">
        <v>45893</v>
      </c>
      <c r="E9002" s="184" t="str">
        <f t="shared" si="566"/>
        <v/>
      </c>
      <c r="F9002" s="184" t="str">
        <f t="shared" si="567"/>
        <v/>
      </c>
      <c r="G9002" s="184" t="str">
        <f t="shared" si="568"/>
        <v/>
      </c>
      <c r="H9002" s="184" t="str">
        <f t="shared" si="569"/>
        <v/>
      </c>
      <c r="L9002">
        <v>665.27029722720931</v>
      </c>
      <c r="R9002">
        <v>997.40674200000001</v>
      </c>
      <c r="S9002" t="s">
        <v>201</v>
      </c>
      <c r="T9002" s="221">
        <v>45536.313194444447</v>
      </c>
    </row>
    <row r="9003" spans="1:20" x14ac:dyDescent="0.35">
      <c r="A9003" t="s">
        <v>115</v>
      </c>
      <c r="B9003" t="s">
        <v>0</v>
      </c>
      <c r="C9003" t="s">
        <v>92</v>
      </c>
      <c r="D9003" s="29">
        <v>45894</v>
      </c>
      <c r="E9003" s="184" t="str">
        <f t="shared" si="566"/>
        <v/>
      </c>
      <c r="F9003" s="184" t="str">
        <f t="shared" si="567"/>
        <v/>
      </c>
      <c r="G9003" s="184" t="str">
        <f t="shared" si="568"/>
        <v/>
      </c>
      <c r="H9003" s="184" t="str">
        <f t="shared" si="569"/>
        <v/>
      </c>
      <c r="L9003">
        <v>665.27029722720931</v>
      </c>
      <c r="R9003">
        <v>997.40674200000001</v>
      </c>
      <c r="S9003" t="s">
        <v>201</v>
      </c>
      <c r="T9003" s="221">
        <v>45536.313194444447</v>
      </c>
    </row>
    <row r="9004" spans="1:20" x14ac:dyDescent="0.35">
      <c r="A9004" t="s">
        <v>115</v>
      </c>
      <c r="B9004" t="s">
        <v>0</v>
      </c>
      <c r="C9004" t="s">
        <v>92</v>
      </c>
      <c r="D9004" s="29">
        <v>45895</v>
      </c>
      <c r="E9004" s="184" t="str">
        <f t="shared" si="566"/>
        <v/>
      </c>
      <c r="F9004" s="184" t="str">
        <f t="shared" si="567"/>
        <v/>
      </c>
      <c r="G9004" s="184" t="str">
        <f t="shared" si="568"/>
        <v/>
      </c>
      <c r="H9004" s="184" t="str">
        <f t="shared" si="569"/>
        <v/>
      </c>
      <c r="L9004">
        <v>665.27029722720931</v>
      </c>
      <c r="R9004">
        <v>997.40674200000001</v>
      </c>
      <c r="S9004" t="s">
        <v>201</v>
      </c>
      <c r="T9004" s="221">
        <v>45536.313194444447</v>
      </c>
    </row>
    <row r="9005" spans="1:20" x14ac:dyDescent="0.35">
      <c r="A9005" t="s">
        <v>115</v>
      </c>
      <c r="B9005" t="s">
        <v>0</v>
      </c>
      <c r="C9005" t="s">
        <v>92</v>
      </c>
      <c r="D9005" s="29">
        <v>45896</v>
      </c>
      <c r="E9005" s="184" t="str">
        <f t="shared" si="566"/>
        <v/>
      </c>
      <c r="F9005" s="184" t="str">
        <f t="shared" si="567"/>
        <v/>
      </c>
      <c r="G9005" s="184" t="str">
        <f t="shared" si="568"/>
        <v/>
      </c>
      <c r="H9005" s="184" t="str">
        <f t="shared" si="569"/>
        <v/>
      </c>
      <c r="L9005">
        <v>665.27029722720931</v>
      </c>
      <c r="R9005">
        <v>997.40674200000001</v>
      </c>
      <c r="S9005" t="s">
        <v>201</v>
      </c>
      <c r="T9005" s="221">
        <v>45536.313194444447</v>
      </c>
    </row>
    <row r="9006" spans="1:20" x14ac:dyDescent="0.35">
      <c r="A9006" t="s">
        <v>115</v>
      </c>
      <c r="B9006" t="s">
        <v>0</v>
      </c>
      <c r="C9006" t="s">
        <v>92</v>
      </c>
      <c r="D9006" s="29">
        <v>45897</v>
      </c>
      <c r="E9006" s="184" t="str">
        <f t="shared" si="566"/>
        <v/>
      </c>
      <c r="F9006" s="184" t="str">
        <f t="shared" si="567"/>
        <v/>
      </c>
      <c r="G9006" s="184" t="str">
        <f t="shared" si="568"/>
        <v/>
      </c>
      <c r="H9006" s="184" t="str">
        <f t="shared" si="569"/>
        <v/>
      </c>
      <c r="L9006">
        <v>665.27029722720931</v>
      </c>
      <c r="R9006">
        <v>997.40674200000001</v>
      </c>
      <c r="S9006" t="s">
        <v>201</v>
      </c>
      <c r="T9006" s="221">
        <v>45536.313194444447</v>
      </c>
    </row>
    <row r="9007" spans="1:20" x14ac:dyDescent="0.35">
      <c r="A9007" t="s">
        <v>115</v>
      </c>
      <c r="B9007" t="s">
        <v>0</v>
      </c>
      <c r="C9007" t="s">
        <v>92</v>
      </c>
      <c r="D9007" s="29">
        <v>45898</v>
      </c>
      <c r="E9007" s="184" t="str">
        <f t="shared" si="566"/>
        <v/>
      </c>
      <c r="F9007" s="184" t="str">
        <f t="shared" si="567"/>
        <v/>
      </c>
      <c r="G9007" s="184" t="str">
        <f t="shared" si="568"/>
        <v/>
      </c>
      <c r="H9007" s="184" t="str">
        <f t="shared" si="569"/>
        <v/>
      </c>
      <c r="L9007">
        <v>665.27029722720931</v>
      </c>
      <c r="R9007">
        <v>997.40674200000001</v>
      </c>
      <c r="S9007" t="s">
        <v>201</v>
      </c>
      <c r="T9007" s="221">
        <v>45536.313194444447</v>
      </c>
    </row>
    <row r="9008" spans="1:20" x14ac:dyDescent="0.35">
      <c r="A9008" t="s">
        <v>115</v>
      </c>
      <c r="B9008" t="s">
        <v>0</v>
      </c>
      <c r="C9008" t="s">
        <v>92</v>
      </c>
      <c r="D9008" s="29">
        <v>45899</v>
      </c>
      <c r="E9008" s="184" t="str">
        <f t="shared" si="566"/>
        <v/>
      </c>
      <c r="F9008" s="184" t="str">
        <f t="shared" si="567"/>
        <v/>
      </c>
      <c r="G9008" s="184" t="str">
        <f t="shared" si="568"/>
        <v/>
      </c>
      <c r="H9008" s="184" t="str">
        <f t="shared" si="569"/>
        <v/>
      </c>
      <c r="L9008">
        <v>665.27029722720931</v>
      </c>
      <c r="R9008">
        <v>997.40674200000001</v>
      </c>
      <c r="S9008" t="s">
        <v>201</v>
      </c>
      <c r="T9008" s="221">
        <v>45536.313194444447</v>
      </c>
    </row>
    <row r="9009" spans="1:20" x14ac:dyDescent="0.35">
      <c r="A9009" t="s">
        <v>115</v>
      </c>
      <c r="B9009" t="s">
        <v>0</v>
      </c>
      <c r="C9009" t="s">
        <v>92</v>
      </c>
      <c r="D9009" s="29">
        <v>45900</v>
      </c>
      <c r="E9009" s="184" t="str">
        <f t="shared" si="566"/>
        <v/>
      </c>
      <c r="F9009" s="184" t="str">
        <f t="shared" si="567"/>
        <v/>
      </c>
      <c r="G9009" s="184" t="str">
        <f t="shared" si="568"/>
        <v/>
      </c>
      <c r="H9009" s="184" t="str">
        <f t="shared" si="569"/>
        <v/>
      </c>
      <c r="L9009">
        <v>665.27029722720931</v>
      </c>
      <c r="R9009">
        <v>997.40674200000001</v>
      </c>
      <c r="S9009" t="s">
        <v>201</v>
      </c>
      <c r="T9009" s="221">
        <v>45536.313194444447</v>
      </c>
    </row>
    <row r="9010" spans="1:20" x14ac:dyDescent="0.35">
      <c r="A9010" t="s">
        <v>115</v>
      </c>
      <c r="B9010" t="s">
        <v>0</v>
      </c>
      <c r="C9010" t="s">
        <v>92</v>
      </c>
      <c r="D9010" s="29">
        <v>45901</v>
      </c>
      <c r="E9010" s="184" t="str">
        <f t="shared" si="566"/>
        <v/>
      </c>
      <c r="F9010" s="184" t="str">
        <f t="shared" si="567"/>
        <v/>
      </c>
      <c r="G9010" s="184" t="str">
        <f t="shared" si="568"/>
        <v/>
      </c>
      <c r="H9010" s="184" t="str">
        <f t="shared" si="569"/>
        <v/>
      </c>
      <c r="L9010">
        <v>665.27029722720931</v>
      </c>
      <c r="R9010">
        <v>997.40674200000001</v>
      </c>
      <c r="S9010" t="s">
        <v>201</v>
      </c>
      <c r="T9010" s="221">
        <v>45566.313194444447</v>
      </c>
    </row>
    <row r="9011" spans="1:20" x14ac:dyDescent="0.35">
      <c r="A9011" t="s">
        <v>115</v>
      </c>
      <c r="B9011" t="s">
        <v>0</v>
      </c>
      <c r="C9011" t="s">
        <v>92</v>
      </c>
      <c r="D9011" s="29">
        <v>45902</v>
      </c>
      <c r="E9011" s="184" t="str">
        <f t="shared" si="566"/>
        <v/>
      </c>
      <c r="F9011" s="184" t="str">
        <f t="shared" si="567"/>
        <v/>
      </c>
      <c r="G9011" s="184" t="str">
        <f t="shared" si="568"/>
        <v/>
      </c>
      <c r="H9011" s="184" t="str">
        <f t="shared" si="569"/>
        <v/>
      </c>
      <c r="L9011">
        <v>665.27029722720931</v>
      </c>
      <c r="R9011">
        <v>997.40674200000001</v>
      </c>
      <c r="S9011" t="s">
        <v>201</v>
      </c>
      <c r="T9011" s="221">
        <v>45566.313194444447</v>
      </c>
    </row>
    <row r="9012" spans="1:20" x14ac:dyDescent="0.35">
      <c r="A9012" t="s">
        <v>115</v>
      </c>
      <c r="B9012" t="s">
        <v>0</v>
      </c>
      <c r="C9012" t="s">
        <v>92</v>
      </c>
      <c r="D9012" s="29">
        <v>45903</v>
      </c>
      <c r="E9012" s="184" t="str">
        <f t="shared" si="566"/>
        <v/>
      </c>
      <c r="F9012" s="184" t="str">
        <f t="shared" si="567"/>
        <v/>
      </c>
      <c r="G9012" s="184" t="str">
        <f t="shared" si="568"/>
        <v/>
      </c>
      <c r="H9012" s="184" t="str">
        <f t="shared" si="569"/>
        <v/>
      </c>
      <c r="L9012">
        <v>665.27029722720931</v>
      </c>
      <c r="R9012">
        <v>997.40674200000001</v>
      </c>
      <c r="S9012" t="s">
        <v>201</v>
      </c>
      <c r="T9012" s="221">
        <v>45566.3125</v>
      </c>
    </row>
    <row r="9013" spans="1:20" x14ac:dyDescent="0.35">
      <c r="A9013" t="s">
        <v>115</v>
      </c>
      <c r="B9013" t="s">
        <v>0</v>
      </c>
      <c r="C9013" t="s">
        <v>92</v>
      </c>
      <c r="D9013" s="29">
        <v>45904</v>
      </c>
      <c r="E9013" s="184" t="str">
        <f t="shared" si="566"/>
        <v/>
      </c>
      <c r="F9013" s="184" t="str">
        <f t="shared" si="567"/>
        <v/>
      </c>
      <c r="G9013" s="184" t="str">
        <f t="shared" si="568"/>
        <v/>
      </c>
      <c r="H9013" s="184" t="str">
        <f t="shared" si="569"/>
        <v/>
      </c>
      <c r="L9013">
        <v>665.27029722720931</v>
      </c>
      <c r="R9013">
        <v>997.40674200000001</v>
      </c>
      <c r="S9013" t="s">
        <v>201</v>
      </c>
      <c r="T9013" s="221">
        <v>45566.313194444447</v>
      </c>
    </row>
    <row r="9014" spans="1:20" x14ac:dyDescent="0.35">
      <c r="A9014" t="s">
        <v>115</v>
      </c>
      <c r="B9014" t="s">
        <v>0</v>
      </c>
      <c r="C9014" t="s">
        <v>92</v>
      </c>
      <c r="D9014" s="29">
        <v>45905</v>
      </c>
      <c r="E9014" s="184" t="str">
        <f t="shared" si="566"/>
        <v/>
      </c>
      <c r="F9014" s="184" t="str">
        <f t="shared" si="567"/>
        <v/>
      </c>
      <c r="G9014" s="184" t="str">
        <f t="shared" si="568"/>
        <v/>
      </c>
      <c r="H9014" s="184" t="str">
        <f t="shared" si="569"/>
        <v/>
      </c>
      <c r="L9014">
        <v>665.27029722720931</v>
      </c>
      <c r="R9014">
        <v>997.40674200000001</v>
      </c>
      <c r="S9014" t="s">
        <v>201</v>
      </c>
      <c r="T9014" s="221">
        <v>45566.313194444447</v>
      </c>
    </row>
    <row r="9015" spans="1:20" x14ac:dyDescent="0.35">
      <c r="A9015" t="s">
        <v>115</v>
      </c>
      <c r="B9015" t="s">
        <v>0</v>
      </c>
      <c r="C9015" t="s">
        <v>92</v>
      </c>
      <c r="D9015" s="29">
        <v>45906</v>
      </c>
      <c r="E9015" s="184" t="str">
        <f t="shared" si="566"/>
        <v/>
      </c>
      <c r="F9015" s="184" t="str">
        <f t="shared" si="567"/>
        <v/>
      </c>
      <c r="G9015" s="184" t="str">
        <f t="shared" si="568"/>
        <v/>
      </c>
      <c r="H9015" s="184" t="str">
        <f t="shared" si="569"/>
        <v/>
      </c>
      <c r="L9015">
        <v>665.27029722720931</v>
      </c>
      <c r="R9015">
        <v>997.40674200000001</v>
      </c>
      <c r="S9015" t="s">
        <v>201</v>
      </c>
      <c r="T9015" s="221">
        <v>45566.313194444447</v>
      </c>
    </row>
    <row r="9016" spans="1:20" x14ac:dyDescent="0.35">
      <c r="A9016" t="s">
        <v>115</v>
      </c>
      <c r="B9016" t="s">
        <v>0</v>
      </c>
      <c r="C9016" t="s">
        <v>92</v>
      </c>
      <c r="D9016" s="29">
        <v>45907</v>
      </c>
      <c r="E9016" s="184" t="str">
        <f t="shared" si="566"/>
        <v/>
      </c>
      <c r="F9016" s="184" t="str">
        <f t="shared" si="567"/>
        <v/>
      </c>
      <c r="G9016" s="184" t="str">
        <f t="shared" si="568"/>
        <v/>
      </c>
      <c r="H9016" s="184" t="str">
        <f t="shared" si="569"/>
        <v/>
      </c>
      <c r="L9016">
        <v>665.27029722720931</v>
      </c>
      <c r="R9016">
        <v>997.40674200000001</v>
      </c>
      <c r="S9016" t="s">
        <v>201</v>
      </c>
      <c r="T9016" s="221">
        <v>45566.313194444447</v>
      </c>
    </row>
    <row r="9017" spans="1:20" x14ac:dyDescent="0.35">
      <c r="A9017" t="s">
        <v>115</v>
      </c>
      <c r="B9017" t="s">
        <v>0</v>
      </c>
      <c r="C9017" t="s">
        <v>92</v>
      </c>
      <c r="D9017" s="29">
        <v>45908</v>
      </c>
      <c r="E9017" s="184" t="str">
        <f t="shared" si="566"/>
        <v/>
      </c>
      <c r="F9017" s="184" t="str">
        <f t="shared" si="567"/>
        <v/>
      </c>
      <c r="G9017" s="184" t="str">
        <f t="shared" si="568"/>
        <v/>
      </c>
      <c r="H9017" s="184" t="str">
        <f t="shared" si="569"/>
        <v/>
      </c>
      <c r="L9017">
        <v>665.27029722720931</v>
      </c>
      <c r="R9017">
        <v>997.40674200000001</v>
      </c>
      <c r="S9017" t="s">
        <v>201</v>
      </c>
      <c r="T9017" s="221">
        <v>45566.313194444447</v>
      </c>
    </row>
    <row r="9018" spans="1:20" x14ac:dyDescent="0.35">
      <c r="A9018" t="s">
        <v>115</v>
      </c>
      <c r="B9018" t="s">
        <v>0</v>
      </c>
      <c r="C9018" t="s">
        <v>92</v>
      </c>
      <c r="D9018" s="29">
        <v>45909</v>
      </c>
      <c r="E9018" s="184" t="str">
        <f t="shared" si="566"/>
        <v/>
      </c>
      <c r="F9018" s="184" t="str">
        <f t="shared" si="567"/>
        <v/>
      </c>
      <c r="G9018" s="184" t="str">
        <f t="shared" si="568"/>
        <v/>
      </c>
      <c r="H9018" s="184" t="str">
        <f t="shared" si="569"/>
        <v/>
      </c>
      <c r="L9018">
        <v>665.27029722720931</v>
      </c>
      <c r="R9018">
        <v>997.40674200000001</v>
      </c>
      <c r="S9018" t="s">
        <v>201</v>
      </c>
      <c r="T9018" s="221">
        <v>45566.313194444447</v>
      </c>
    </row>
    <row r="9019" spans="1:20" x14ac:dyDescent="0.35">
      <c r="A9019" t="s">
        <v>115</v>
      </c>
      <c r="B9019" t="s">
        <v>0</v>
      </c>
      <c r="C9019" t="s">
        <v>92</v>
      </c>
      <c r="D9019" s="29">
        <v>45910</v>
      </c>
      <c r="E9019" s="184" t="str">
        <f t="shared" si="566"/>
        <v/>
      </c>
      <c r="F9019" s="184" t="str">
        <f t="shared" si="567"/>
        <v/>
      </c>
      <c r="G9019" s="184" t="str">
        <f t="shared" si="568"/>
        <v/>
      </c>
      <c r="H9019" s="184" t="str">
        <f t="shared" si="569"/>
        <v/>
      </c>
      <c r="L9019">
        <v>665.27029722720931</v>
      </c>
      <c r="R9019">
        <v>997.40674200000001</v>
      </c>
      <c r="S9019" t="s">
        <v>201</v>
      </c>
      <c r="T9019" s="221">
        <v>45566.313194444447</v>
      </c>
    </row>
    <row r="9020" spans="1:20" x14ac:dyDescent="0.35">
      <c r="A9020" t="s">
        <v>115</v>
      </c>
      <c r="B9020" t="s">
        <v>0</v>
      </c>
      <c r="C9020" t="s">
        <v>92</v>
      </c>
      <c r="D9020" s="29">
        <v>45911</v>
      </c>
      <c r="E9020" s="184" t="str">
        <f t="shared" si="566"/>
        <v/>
      </c>
      <c r="F9020" s="184" t="str">
        <f t="shared" si="567"/>
        <v/>
      </c>
      <c r="G9020" s="184" t="str">
        <f t="shared" si="568"/>
        <v/>
      </c>
      <c r="H9020" s="184" t="str">
        <f t="shared" si="569"/>
        <v/>
      </c>
      <c r="L9020">
        <v>665.27029722720931</v>
      </c>
      <c r="R9020">
        <v>997.40674200000001</v>
      </c>
      <c r="S9020" t="s">
        <v>201</v>
      </c>
      <c r="T9020" s="221">
        <v>45566.313194444447</v>
      </c>
    </row>
    <row r="9021" spans="1:20" x14ac:dyDescent="0.35">
      <c r="A9021" t="s">
        <v>115</v>
      </c>
      <c r="B9021" t="s">
        <v>0</v>
      </c>
      <c r="C9021" t="s">
        <v>92</v>
      </c>
      <c r="D9021" s="29">
        <v>45912</v>
      </c>
      <c r="E9021" s="184" t="str">
        <f t="shared" si="566"/>
        <v/>
      </c>
      <c r="F9021" s="184" t="str">
        <f t="shared" si="567"/>
        <v/>
      </c>
      <c r="G9021" s="184" t="str">
        <f t="shared" si="568"/>
        <v/>
      </c>
      <c r="H9021" s="184" t="str">
        <f t="shared" si="569"/>
        <v/>
      </c>
      <c r="L9021">
        <v>665.27029722720931</v>
      </c>
      <c r="R9021">
        <v>997.40674200000001</v>
      </c>
      <c r="S9021" t="s">
        <v>201</v>
      </c>
      <c r="T9021" s="221">
        <v>45566.313194444447</v>
      </c>
    </row>
    <row r="9022" spans="1:20" x14ac:dyDescent="0.35">
      <c r="A9022" t="s">
        <v>115</v>
      </c>
      <c r="B9022" t="s">
        <v>0</v>
      </c>
      <c r="C9022" t="s">
        <v>92</v>
      </c>
      <c r="D9022" s="29">
        <v>45913</v>
      </c>
      <c r="E9022" s="184" t="str">
        <f t="shared" si="566"/>
        <v/>
      </c>
      <c r="F9022" s="184" t="str">
        <f t="shared" si="567"/>
        <v/>
      </c>
      <c r="G9022" s="184" t="str">
        <f t="shared" si="568"/>
        <v/>
      </c>
      <c r="H9022" s="184" t="str">
        <f t="shared" si="569"/>
        <v/>
      </c>
      <c r="L9022">
        <v>665.27029722720931</v>
      </c>
      <c r="R9022">
        <v>997.40674200000001</v>
      </c>
      <c r="S9022" t="s">
        <v>201</v>
      </c>
      <c r="T9022" s="221">
        <v>45566.313194444447</v>
      </c>
    </row>
    <row r="9023" spans="1:20" x14ac:dyDescent="0.35">
      <c r="A9023" t="s">
        <v>115</v>
      </c>
      <c r="B9023" t="s">
        <v>0</v>
      </c>
      <c r="C9023" t="s">
        <v>92</v>
      </c>
      <c r="D9023" s="29">
        <v>45914</v>
      </c>
      <c r="E9023" s="184" t="str">
        <f t="shared" si="566"/>
        <v/>
      </c>
      <c r="F9023" s="184" t="str">
        <f t="shared" si="567"/>
        <v/>
      </c>
      <c r="G9023" s="184" t="str">
        <f t="shared" si="568"/>
        <v/>
      </c>
      <c r="H9023" s="184" t="str">
        <f t="shared" si="569"/>
        <v/>
      </c>
      <c r="L9023">
        <v>665.27029722720931</v>
      </c>
      <c r="R9023">
        <v>997.40674200000001</v>
      </c>
      <c r="S9023" t="s">
        <v>201</v>
      </c>
      <c r="T9023" s="221">
        <v>45566.313194444447</v>
      </c>
    </row>
    <row r="9024" spans="1:20" x14ac:dyDescent="0.35">
      <c r="A9024" t="s">
        <v>115</v>
      </c>
      <c r="B9024" t="s">
        <v>0</v>
      </c>
      <c r="C9024" t="s">
        <v>92</v>
      </c>
      <c r="D9024" s="29">
        <v>45915</v>
      </c>
      <c r="E9024" s="184" t="str">
        <f t="shared" si="566"/>
        <v/>
      </c>
      <c r="F9024" s="184" t="str">
        <f t="shared" si="567"/>
        <v/>
      </c>
      <c r="G9024" s="184" t="str">
        <f t="shared" si="568"/>
        <v/>
      </c>
      <c r="H9024" s="184" t="str">
        <f t="shared" si="569"/>
        <v/>
      </c>
      <c r="L9024">
        <v>665.27029722720931</v>
      </c>
      <c r="R9024">
        <v>997.40674200000001</v>
      </c>
      <c r="S9024" t="s">
        <v>201</v>
      </c>
      <c r="T9024" s="221">
        <v>45566.313194444447</v>
      </c>
    </row>
    <row r="9025" spans="1:20" x14ac:dyDescent="0.35">
      <c r="A9025" t="s">
        <v>115</v>
      </c>
      <c r="B9025" t="s">
        <v>0</v>
      </c>
      <c r="C9025" t="s">
        <v>92</v>
      </c>
      <c r="D9025" s="29">
        <v>45916</v>
      </c>
      <c r="E9025" s="184" t="str">
        <f t="shared" si="566"/>
        <v/>
      </c>
      <c r="F9025" s="184" t="str">
        <f t="shared" si="567"/>
        <v/>
      </c>
      <c r="G9025" s="184" t="str">
        <f t="shared" si="568"/>
        <v/>
      </c>
      <c r="H9025" s="184" t="str">
        <f t="shared" si="569"/>
        <v/>
      </c>
      <c r="L9025">
        <v>665.27029722720931</v>
      </c>
      <c r="R9025">
        <v>997.40674200000001</v>
      </c>
      <c r="S9025" t="s">
        <v>201</v>
      </c>
      <c r="T9025" s="221">
        <v>45566.313194444447</v>
      </c>
    </row>
    <row r="9026" spans="1:20" x14ac:dyDescent="0.35">
      <c r="A9026" t="s">
        <v>115</v>
      </c>
      <c r="B9026" t="s">
        <v>0</v>
      </c>
      <c r="C9026" t="s">
        <v>92</v>
      </c>
      <c r="D9026" s="29">
        <v>45917</v>
      </c>
      <c r="E9026" s="184" t="str">
        <f t="shared" si="566"/>
        <v/>
      </c>
      <c r="F9026" s="184" t="str">
        <f t="shared" si="567"/>
        <v/>
      </c>
      <c r="G9026" s="184" t="str">
        <f t="shared" si="568"/>
        <v/>
      </c>
      <c r="H9026" s="184" t="str">
        <f t="shared" si="569"/>
        <v/>
      </c>
      <c r="L9026">
        <v>665.27029722720931</v>
      </c>
      <c r="R9026">
        <v>997.40674200000001</v>
      </c>
      <c r="S9026" t="s">
        <v>201</v>
      </c>
      <c r="T9026" s="221">
        <v>45566.313194444447</v>
      </c>
    </row>
    <row r="9027" spans="1:20" x14ac:dyDescent="0.35">
      <c r="A9027" t="s">
        <v>115</v>
      </c>
      <c r="B9027" t="s">
        <v>0</v>
      </c>
      <c r="C9027" t="s">
        <v>92</v>
      </c>
      <c r="D9027" s="29">
        <v>45918</v>
      </c>
      <c r="E9027" s="184" t="str">
        <f t="shared" si="566"/>
        <v/>
      </c>
      <c r="F9027" s="184" t="str">
        <f t="shared" si="567"/>
        <v/>
      </c>
      <c r="G9027" s="184" t="str">
        <f t="shared" si="568"/>
        <v/>
      </c>
      <c r="H9027" s="184" t="str">
        <f t="shared" si="569"/>
        <v/>
      </c>
      <c r="L9027">
        <v>665.27029722720931</v>
      </c>
      <c r="R9027">
        <v>997.40674200000001</v>
      </c>
      <c r="S9027" t="s">
        <v>201</v>
      </c>
      <c r="T9027" s="221">
        <v>45566.313194444447</v>
      </c>
    </row>
    <row r="9028" spans="1:20" x14ac:dyDescent="0.35">
      <c r="A9028" t="s">
        <v>115</v>
      </c>
      <c r="B9028" t="s">
        <v>0</v>
      </c>
      <c r="C9028" t="s">
        <v>92</v>
      </c>
      <c r="D9028" s="29">
        <v>45919</v>
      </c>
      <c r="E9028" s="184" t="str">
        <f t="shared" si="566"/>
        <v/>
      </c>
      <c r="F9028" s="184" t="str">
        <f t="shared" si="567"/>
        <v/>
      </c>
      <c r="G9028" s="184" t="str">
        <f t="shared" si="568"/>
        <v/>
      </c>
      <c r="H9028" s="184" t="str">
        <f t="shared" si="569"/>
        <v/>
      </c>
      <c r="L9028">
        <v>665.27029722720931</v>
      </c>
      <c r="R9028">
        <v>997.40674200000001</v>
      </c>
      <c r="S9028" t="s">
        <v>201</v>
      </c>
      <c r="T9028" s="221">
        <v>45566.313194444447</v>
      </c>
    </row>
    <row r="9029" spans="1:20" x14ac:dyDescent="0.35">
      <c r="A9029" t="s">
        <v>115</v>
      </c>
      <c r="B9029" t="s">
        <v>0</v>
      </c>
      <c r="C9029" t="s">
        <v>92</v>
      </c>
      <c r="D9029" s="29">
        <v>45920</v>
      </c>
      <c r="E9029" s="184" t="str">
        <f t="shared" si="566"/>
        <v/>
      </c>
      <c r="F9029" s="184" t="str">
        <f t="shared" si="567"/>
        <v/>
      </c>
      <c r="G9029" s="184" t="str">
        <f t="shared" si="568"/>
        <v/>
      </c>
      <c r="H9029" s="184" t="str">
        <f t="shared" si="569"/>
        <v/>
      </c>
      <c r="L9029">
        <v>665.27029722720931</v>
      </c>
      <c r="R9029">
        <v>997.40674200000001</v>
      </c>
      <c r="S9029" t="s">
        <v>201</v>
      </c>
      <c r="T9029" s="221">
        <v>45566.313194444447</v>
      </c>
    </row>
    <row r="9030" spans="1:20" x14ac:dyDescent="0.35">
      <c r="A9030" t="s">
        <v>115</v>
      </c>
      <c r="B9030" t="s">
        <v>0</v>
      </c>
      <c r="C9030" t="s">
        <v>92</v>
      </c>
      <c r="D9030" s="29">
        <v>45921</v>
      </c>
      <c r="E9030" s="184" t="str">
        <f t="shared" si="566"/>
        <v/>
      </c>
      <c r="F9030" s="184" t="str">
        <f t="shared" si="567"/>
        <v/>
      </c>
      <c r="G9030" s="184" t="str">
        <f t="shared" si="568"/>
        <v/>
      </c>
      <c r="H9030" s="184" t="str">
        <f t="shared" si="569"/>
        <v/>
      </c>
      <c r="L9030">
        <v>665.27029722720931</v>
      </c>
      <c r="R9030">
        <v>997.40674200000001</v>
      </c>
      <c r="S9030" t="s">
        <v>201</v>
      </c>
      <c r="T9030" s="221">
        <v>45566.313194444447</v>
      </c>
    </row>
    <row r="9031" spans="1:20" x14ac:dyDescent="0.35">
      <c r="A9031" t="s">
        <v>115</v>
      </c>
      <c r="B9031" t="s">
        <v>0</v>
      </c>
      <c r="C9031" t="s">
        <v>92</v>
      </c>
      <c r="D9031" s="29">
        <v>45922</v>
      </c>
      <c r="E9031" s="184" t="str">
        <f t="shared" si="566"/>
        <v/>
      </c>
      <c r="F9031" s="184" t="str">
        <f t="shared" si="567"/>
        <v/>
      </c>
      <c r="G9031" s="184" t="str">
        <f t="shared" si="568"/>
        <v/>
      </c>
      <c r="H9031" s="184" t="str">
        <f t="shared" si="569"/>
        <v/>
      </c>
      <c r="L9031">
        <v>665.27029722720931</v>
      </c>
      <c r="R9031">
        <v>997.40674200000001</v>
      </c>
      <c r="S9031" t="s">
        <v>201</v>
      </c>
      <c r="T9031" s="221">
        <v>45566.313194444447</v>
      </c>
    </row>
    <row r="9032" spans="1:20" x14ac:dyDescent="0.35">
      <c r="A9032" t="s">
        <v>115</v>
      </c>
      <c r="B9032" t="s">
        <v>0</v>
      </c>
      <c r="C9032" t="s">
        <v>92</v>
      </c>
      <c r="D9032" s="29">
        <v>45923</v>
      </c>
      <c r="E9032" s="184" t="str">
        <f t="shared" ref="E9032:E9095" si="570">IF(J9032="","",IF(L9032=0,0,IF(1-(J9032/L9032)&lt;0,"",1-(J9032/L9032))))</f>
        <v/>
      </c>
      <c r="F9032" s="184" t="str">
        <f t="shared" ref="F9032:F9095" si="571">IF(K9032="","",IF(L9032=0,0,IF(1-(K9032/L9032)&lt;0,"",1-(K9032/L9032))))</f>
        <v/>
      </c>
      <c r="G9032" s="184" t="str">
        <f t="shared" ref="G9032:G9095" si="572">IF(J9032="","",IF(1-(J9032/R9032)&lt;0,"",1-(J9032/R9032)))</f>
        <v/>
      </c>
      <c r="H9032" s="184" t="str">
        <f t="shared" ref="H9032:H9095" si="573">IF(K9032="","",IF(1-(K9032/R9032)&lt;0,"",1-(K9032/R9032)))</f>
        <v/>
      </c>
      <c r="L9032">
        <v>665.27029722720931</v>
      </c>
      <c r="R9032">
        <v>997.40674200000001</v>
      </c>
      <c r="S9032" t="s">
        <v>201</v>
      </c>
      <c r="T9032" s="221">
        <v>45566.313194444447</v>
      </c>
    </row>
    <row r="9033" spans="1:20" x14ac:dyDescent="0.35">
      <c r="A9033" t="s">
        <v>115</v>
      </c>
      <c r="B9033" t="s">
        <v>0</v>
      </c>
      <c r="C9033" t="s">
        <v>92</v>
      </c>
      <c r="D9033" s="29">
        <v>45924</v>
      </c>
      <c r="E9033" s="184" t="str">
        <f t="shared" si="570"/>
        <v/>
      </c>
      <c r="F9033" s="184" t="str">
        <f t="shared" si="571"/>
        <v/>
      </c>
      <c r="G9033" s="184" t="str">
        <f t="shared" si="572"/>
        <v/>
      </c>
      <c r="H9033" s="184" t="str">
        <f t="shared" si="573"/>
        <v/>
      </c>
      <c r="L9033">
        <v>665.27029722720931</v>
      </c>
      <c r="R9033">
        <v>997.40674200000001</v>
      </c>
      <c r="S9033" t="s">
        <v>201</v>
      </c>
      <c r="T9033" s="221">
        <v>45566.313194444447</v>
      </c>
    </row>
    <row r="9034" spans="1:20" x14ac:dyDescent="0.35">
      <c r="A9034" t="s">
        <v>115</v>
      </c>
      <c r="B9034" t="s">
        <v>0</v>
      </c>
      <c r="C9034" t="s">
        <v>92</v>
      </c>
      <c r="D9034" s="29">
        <v>45925</v>
      </c>
      <c r="E9034" s="184" t="str">
        <f t="shared" si="570"/>
        <v/>
      </c>
      <c r="F9034" s="184" t="str">
        <f t="shared" si="571"/>
        <v/>
      </c>
      <c r="G9034" s="184" t="str">
        <f t="shared" si="572"/>
        <v/>
      </c>
      <c r="H9034" s="184" t="str">
        <f t="shared" si="573"/>
        <v/>
      </c>
      <c r="L9034">
        <v>665.27029722720931</v>
      </c>
      <c r="R9034">
        <v>997.40674200000001</v>
      </c>
      <c r="S9034" t="s">
        <v>201</v>
      </c>
      <c r="T9034" s="221">
        <v>45566.313194444447</v>
      </c>
    </row>
    <row r="9035" spans="1:20" x14ac:dyDescent="0.35">
      <c r="A9035" t="s">
        <v>115</v>
      </c>
      <c r="B9035" t="s">
        <v>0</v>
      </c>
      <c r="C9035" t="s">
        <v>92</v>
      </c>
      <c r="D9035" s="29">
        <v>45926</v>
      </c>
      <c r="E9035" s="184" t="str">
        <f t="shared" si="570"/>
        <v/>
      </c>
      <c r="F9035" s="184" t="str">
        <f t="shared" si="571"/>
        <v/>
      </c>
      <c r="G9035" s="184" t="str">
        <f t="shared" si="572"/>
        <v/>
      </c>
      <c r="H9035" s="184" t="str">
        <f t="shared" si="573"/>
        <v/>
      </c>
      <c r="L9035">
        <v>665.27029722720931</v>
      </c>
      <c r="R9035">
        <v>997.40674200000001</v>
      </c>
      <c r="S9035" t="s">
        <v>201</v>
      </c>
      <c r="T9035" s="221">
        <v>45566.313194444447</v>
      </c>
    </row>
    <row r="9036" spans="1:20" x14ac:dyDescent="0.35">
      <c r="A9036" t="s">
        <v>115</v>
      </c>
      <c r="B9036" t="s">
        <v>0</v>
      </c>
      <c r="C9036" t="s">
        <v>92</v>
      </c>
      <c r="D9036" s="29">
        <v>45927</v>
      </c>
      <c r="E9036" s="184" t="str">
        <f t="shared" si="570"/>
        <v/>
      </c>
      <c r="F9036" s="184" t="str">
        <f t="shared" si="571"/>
        <v/>
      </c>
      <c r="G9036" s="184" t="str">
        <f t="shared" si="572"/>
        <v/>
      </c>
      <c r="H9036" s="184" t="str">
        <f t="shared" si="573"/>
        <v/>
      </c>
      <c r="L9036">
        <v>665.27029722720931</v>
      </c>
      <c r="R9036">
        <v>997.40674200000001</v>
      </c>
      <c r="S9036" t="s">
        <v>201</v>
      </c>
      <c r="T9036" s="221">
        <v>45566.313194444447</v>
      </c>
    </row>
    <row r="9037" spans="1:20" x14ac:dyDescent="0.35">
      <c r="A9037" t="s">
        <v>115</v>
      </c>
      <c r="B9037" t="s">
        <v>0</v>
      </c>
      <c r="C9037" t="s">
        <v>92</v>
      </c>
      <c r="D9037" s="29">
        <v>45928</v>
      </c>
      <c r="E9037" s="184" t="str">
        <f t="shared" si="570"/>
        <v/>
      </c>
      <c r="F9037" s="184" t="str">
        <f t="shared" si="571"/>
        <v/>
      </c>
      <c r="G9037" s="184" t="str">
        <f t="shared" si="572"/>
        <v/>
      </c>
      <c r="H9037" s="184" t="str">
        <f t="shared" si="573"/>
        <v/>
      </c>
      <c r="L9037">
        <v>665.27029722720931</v>
      </c>
      <c r="R9037">
        <v>997.40674200000001</v>
      </c>
      <c r="S9037" t="s">
        <v>201</v>
      </c>
      <c r="T9037" s="221">
        <v>45566.313194444447</v>
      </c>
    </row>
    <row r="9038" spans="1:20" x14ac:dyDescent="0.35">
      <c r="A9038" t="s">
        <v>115</v>
      </c>
      <c r="B9038" t="s">
        <v>0</v>
      </c>
      <c r="C9038" t="s">
        <v>92</v>
      </c>
      <c r="D9038" s="29">
        <v>45929</v>
      </c>
      <c r="E9038" s="184" t="str">
        <f t="shared" si="570"/>
        <v/>
      </c>
      <c r="F9038" s="184" t="str">
        <f t="shared" si="571"/>
        <v/>
      </c>
      <c r="G9038" s="184" t="str">
        <f t="shared" si="572"/>
        <v/>
      </c>
      <c r="H9038" s="184" t="str">
        <f t="shared" si="573"/>
        <v/>
      </c>
      <c r="L9038">
        <v>665.27029722720931</v>
      </c>
      <c r="R9038">
        <v>997.40674200000001</v>
      </c>
      <c r="S9038" t="s">
        <v>201</v>
      </c>
      <c r="T9038" s="221">
        <v>45566.313194444447</v>
      </c>
    </row>
    <row r="9039" spans="1:20" x14ac:dyDescent="0.35">
      <c r="A9039" t="s">
        <v>115</v>
      </c>
      <c r="B9039" t="s">
        <v>0</v>
      </c>
      <c r="C9039" t="s">
        <v>92</v>
      </c>
      <c r="D9039" s="29">
        <v>45930</v>
      </c>
      <c r="E9039" s="184" t="str">
        <f t="shared" si="570"/>
        <v/>
      </c>
      <c r="F9039" s="184" t="str">
        <f t="shared" si="571"/>
        <v/>
      </c>
      <c r="G9039" s="184" t="str">
        <f t="shared" si="572"/>
        <v/>
      </c>
      <c r="H9039" s="184" t="str">
        <f t="shared" si="573"/>
        <v/>
      </c>
      <c r="L9039">
        <v>665.27029722720931</v>
      </c>
      <c r="R9039">
        <v>997.40674200000001</v>
      </c>
      <c r="S9039" t="s">
        <v>201</v>
      </c>
      <c r="T9039" s="221">
        <v>45566.313194444447</v>
      </c>
    </row>
    <row r="9040" spans="1:20" x14ac:dyDescent="0.35">
      <c r="A9040" t="s">
        <v>115</v>
      </c>
      <c r="B9040" t="s">
        <v>0</v>
      </c>
      <c r="C9040" t="s">
        <v>92</v>
      </c>
      <c r="D9040" s="29">
        <v>45931</v>
      </c>
      <c r="E9040" s="184" t="str">
        <f t="shared" si="570"/>
        <v/>
      </c>
      <c r="F9040" s="184" t="str">
        <f t="shared" si="571"/>
        <v/>
      </c>
      <c r="G9040" s="184" t="str">
        <f t="shared" si="572"/>
        <v/>
      </c>
      <c r="H9040" s="184" t="str">
        <f t="shared" si="573"/>
        <v/>
      </c>
      <c r="L9040">
        <v>665.27029722720931</v>
      </c>
      <c r="R9040">
        <v>997.40674200000001</v>
      </c>
      <c r="S9040" t="s">
        <v>201</v>
      </c>
      <c r="T9040" s="221">
        <v>45566.313194444447</v>
      </c>
    </row>
    <row r="9041" spans="1:20" x14ac:dyDescent="0.35">
      <c r="A9041" t="s">
        <v>115</v>
      </c>
      <c r="B9041" t="s">
        <v>0</v>
      </c>
      <c r="C9041" t="s">
        <v>92</v>
      </c>
      <c r="D9041" s="29">
        <v>45932</v>
      </c>
      <c r="E9041" s="184" t="str">
        <f t="shared" si="570"/>
        <v/>
      </c>
      <c r="F9041" s="184" t="str">
        <f t="shared" si="571"/>
        <v/>
      </c>
      <c r="G9041" s="184" t="str">
        <f t="shared" si="572"/>
        <v/>
      </c>
      <c r="H9041" s="184" t="str">
        <f t="shared" si="573"/>
        <v/>
      </c>
      <c r="L9041">
        <v>665.27029722720931</v>
      </c>
      <c r="R9041">
        <v>997.40674200000001</v>
      </c>
      <c r="S9041" t="s">
        <v>201</v>
      </c>
      <c r="T9041" s="221">
        <v>45566.313194444447</v>
      </c>
    </row>
    <row r="9042" spans="1:20" x14ac:dyDescent="0.35">
      <c r="A9042" t="s">
        <v>115</v>
      </c>
      <c r="B9042" t="s">
        <v>0</v>
      </c>
      <c r="C9042" t="s">
        <v>92</v>
      </c>
      <c r="D9042" s="29">
        <v>45933</v>
      </c>
      <c r="E9042" s="184" t="str">
        <f t="shared" si="570"/>
        <v/>
      </c>
      <c r="F9042" s="184" t="str">
        <f t="shared" si="571"/>
        <v/>
      </c>
      <c r="G9042" s="184" t="str">
        <f t="shared" si="572"/>
        <v/>
      </c>
      <c r="H9042" s="184" t="str">
        <f t="shared" si="573"/>
        <v/>
      </c>
      <c r="L9042">
        <v>665.27029722720931</v>
      </c>
      <c r="R9042">
        <v>997.40674200000001</v>
      </c>
      <c r="S9042" t="s">
        <v>201</v>
      </c>
      <c r="T9042" s="221">
        <v>45566.313194444447</v>
      </c>
    </row>
    <row r="9043" spans="1:20" x14ac:dyDescent="0.35">
      <c r="A9043" t="s">
        <v>115</v>
      </c>
      <c r="B9043" t="s">
        <v>0</v>
      </c>
      <c r="C9043" t="s">
        <v>92</v>
      </c>
      <c r="D9043" s="29">
        <v>45934</v>
      </c>
      <c r="E9043" s="184" t="str">
        <f t="shared" si="570"/>
        <v/>
      </c>
      <c r="F9043" s="184" t="str">
        <f t="shared" si="571"/>
        <v/>
      </c>
      <c r="G9043" s="184" t="str">
        <f t="shared" si="572"/>
        <v/>
      </c>
      <c r="H9043" s="184" t="str">
        <f t="shared" si="573"/>
        <v/>
      </c>
      <c r="L9043">
        <v>665.27029722720931</v>
      </c>
      <c r="R9043">
        <v>997.40674200000001</v>
      </c>
      <c r="S9043" t="s">
        <v>201</v>
      </c>
      <c r="T9043" s="221">
        <v>45566.313194444447</v>
      </c>
    </row>
    <row r="9044" spans="1:20" x14ac:dyDescent="0.35">
      <c r="A9044" t="s">
        <v>115</v>
      </c>
      <c r="B9044" t="s">
        <v>0</v>
      </c>
      <c r="C9044" t="s">
        <v>92</v>
      </c>
      <c r="D9044" s="29">
        <v>45935</v>
      </c>
      <c r="E9044" s="184" t="str">
        <f t="shared" si="570"/>
        <v/>
      </c>
      <c r="F9044" s="184" t="str">
        <f t="shared" si="571"/>
        <v/>
      </c>
      <c r="G9044" s="184" t="str">
        <f t="shared" si="572"/>
        <v/>
      </c>
      <c r="H9044" s="184" t="str">
        <f t="shared" si="573"/>
        <v/>
      </c>
      <c r="L9044">
        <v>665.27029722720931</v>
      </c>
      <c r="R9044">
        <v>997.40674200000001</v>
      </c>
      <c r="S9044" t="s">
        <v>201</v>
      </c>
      <c r="T9044" s="221">
        <v>45566.313194444447</v>
      </c>
    </row>
    <row r="9045" spans="1:20" x14ac:dyDescent="0.35">
      <c r="A9045" t="s">
        <v>115</v>
      </c>
      <c r="B9045" t="s">
        <v>0</v>
      </c>
      <c r="C9045" t="s">
        <v>92</v>
      </c>
      <c r="D9045" s="29">
        <v>45936</v>
      </c>
      <c r="E9045" s="184" t="str">
        <f t="shared" si="570"/>
        <v/>
      </c>
      <c r="F9045" s="184" t="str">
        <f t="shared" si="571"/>
        <v/>
      </c>
      <c r="G9045" s="184" t="str">
        <f t="shared" si="572"/>
        <v/>
      </c>
      <c r="H9045" s="184" t="str">
        <f t="shared" si="573"/>
        <v/>
      </c>
      <c r="L9045">
        <v>665.27029722720931</v>
      </c>
      <c r="R9045">
        <v>997.40674200000001</v>
      </c>
      <c r="S9045" t="s">
        <v>201</v>
      </c>
      <c r="T9045" s="221">
        <v>45566.313194444447</v>
      </c>
    </row>
    <row r="9046" spans="1:20" x14ac:dyDescent="0.35">
      <c r="A9046" t="s">
        <v>115</v>
      </c>
      <c r="B9046" t="s">
        <v>0</v>
      </c>
      <c r="C9046" t="s">
        <v>92</v>
      </c>
      <c r="D9046" s="29">
        <v>45937</v>
      </c>
      <c r="E9046" s="184" t="str">
        <f t="shared" si="570"/>
        <v/>
      </c>
      <c r="F9046" s="184" t="str">
        <f t="shared" si="571"/>
        <v/>
      </c>
      <c r="G9046" s="184" t="str">
        <f t="shared" si="572"/>
        <v/>
      </c>
      <c r="H9046" s="184" t="str">
        <f t="shared" si="573"/>
        <v/>
      </c>
      <c r="L9046">
        <v>665.27029722720931</v>
      </c>
      <c r="R9046">
        <v>997.40674200000001</v>
      </c>
      <c r="S9046" t="s">
        <v>201</v>
      </c>
      <c r="T9046" s="221">
        <v>45566.313194444447</v>
      </c>
    </row>
    <row r="9047" spans="1:20" x14ac:dyDescent="0.35">
      <c r="A9047" t="s">
        <v>115</v>
      </c>
      <c r="B9047" t="s">
        <v>0</v>
      </c>
      <c r="C9047" t="s">
        <v>92</v>
      </c>
      <c r="D9047" s="29">
        <v>45938</v>
      </c>
      <c r="E9047" s="184" t="str">
        <f t="shared" si="570"/>
        <v/>
      </c>
      <c r="F9047" s="184" t="str">
        <f t="shared" si="571"/>
        <v/>
      </c>
      <c r="G9047" s="184" t="str">
        <f t="shared" si="572"/>
        <v/>
      </c>
      <c r="H9047" s="184" t="str">
        <f t="shared" si="573"/>
        <v/>
      </c>
      <c r="L9047">
        <v>665.27029722720931</v>
      </c>
      <c r="R9047">
        <v>997.40674200000001</v>
      </c>
      <c r="S9047" t="s">
        <v>201</v>
      </c>
      <c r="T9047" s="221">
        <v>45566.313194444447</v>
      </c>
    </row>
    <row r="9048" spans="1:20" x14ac:dyDescent="0.35">
      <c r="A9048" t="s">
        <v>115</v>
      </c>
      <c r="B9048" t="s">
        <v>0</v>
      </c>
      <c r="C9048" t="s">
        <v>92</v>
      </c>
      <c r="D9048" s="29">
        <v>45939</v>
      </c>
      <c r="E9048" s="184" t="str">
        <f t="shared" si="570"/>
        <v/>
      </c>
      <c r="F9048" s="184" t="str">
        <f t="shared" si="571"/>
        <v/>
      </c>
      <c r="G9048" s="184" t="str">
        <f t="shared" si="572"/>
        <v/>
      </c>
      <c r="H9048" s="184" t="str">
        <f t="shared" si="573"/>
        <v/>
      </c>
      <c r="L9048">
        <v>665.27029722720931</v>
      </c>
      <c r="R9048">
        <v>997.40674200000001</v>
      </c>
      <c r="S9048" t="s">
        <v>201</v>
      </c>
      <c r="T9048" s="221">
        <v>45566.313194444447</v>
      </c>
    </row>
    <row r="9049" spans="1:20" x14ac:dyDescent="0.35">
      <c r="A9049" t="s">
        <v>115</v>
      </c>
      <c r="B9049" t="s">
        <v>0</v>
      </c>
      <c r="C9049" t="s">
        <v>92</v>
      </c>
      <c r="D9049" s="29">
        <v>45940</v>
      </c>
      <c r="E9049" s="184" t="str">
        <f t="shared" si="570"/>
        <v/>
      </c>
      <c r="F9049" s="184" t="str">
        <f t="shared" si="571"/>
        <v/>
      </c>
      <c r="G9049" s="184" t="str">
        <f t="shared" si="572"/>
        <v/>
      </c>
      <c r="H9049" s="184" t="str">
        <f t="shared" si="573"/>
        <v/>
      </c>
      <c r="L9049">
        <v>665.27029722720931</v>
      </c>
      <c r="R9049">
        <v>997.40674200000001</v>
      </c>
      <c r="S9049" t="s">
        <v>201</v>
      </c>
      <c r="T9049" s="221">
        <v>45566.313194444447</v>
      </c>
    </row>
    <row r="9050" spans="1:20" x14ac:dyDescent="0.35">
      <c r="A9050" t="s">
        <v>115</v>
      </c>
      <c r="B9050" t="s">
        <v>0</v>
      </c>
      <c r="C9050" t="s">
        <v>92</v>
      </c>
      <c r="D9050" s="29">
        <v>45941</v>
      </c>
      <c r="E9050" s="184" t="str">
        <f t="shared" si="570"/>
        <v/>
      </c>
      <c r="F9050" s="184" t="str">
        <f t="shared" si="571"/>
        <v/>
      </c>
      <c r="G9050" s="184" t="str">
        <f t="shared" si="572"/>
        <v/>
      </c>
      <c r="H9050" s="184" t="str">
        <f t="shared" si="573"/>
        <v/>
      </c>
      <c r="L9050">
        <v>665.27029722720931</v>
      </c>
      <c r="R9050">
        <v>997.40674200000001</v>
      </c>
      <c r="S9050" t="s">
        <v>201</v>
      </c>
      <c r="T9050" s="221">
        <v>45566.313194444447</v>
      </c>
    </row>
    <row r="9051" spans="1:20" x14ac:dyDescent="0.35">
      <c r="A9051" t="s">
        <v>115</v>
      </c>
      <c r="B9051" t="s">
        <v>0</v>
      </c>
      <c r="C9051" t="s">
        <v>92</v>
      </c>
      <c r="D9051" s="29">
        <v>45942</v>
      </c>
      <c r="E9051" s="184" t="str">
        <f t="shared" si="570"/>
        <v/>
      </c>
      <c r="F9051" s="184" t="str">
        <f t="shared" si="571"/>
        <v/>
      </c>
      <c r="G9051" s="184" t="str">
        <f t="shared" si="572"/>
        <v/>
      </c>
      <c r="H9051" s="184" t="str">
        <f t="shared" si="573"/>
        <v/>
      </c>
      <c r="L9051">
        <v>665.27029722720931</v>
      </c>
      <c r="R9051">
        <v>997.40674200000001</v>
      </c>
      <c r="S9051" t="s">
        <v>201</v>
      </c>
      <c r="T9051" s="221">
        <v>45566.313194444447</v>
      </c>
    </row>
    <row r="9052" spans="1:20" x14ac:dyDescent="0.35">
      <c r="A9052" t="s">
        <v>115</v>
      </c>
      <c r="B9052" t="s">
        <v>0</v>
      </c>
      <c r="C9052" t="s">
        <v>92</v>
      </c>
      <c r="D9052" s="29">
        <v>45943</v>
      </c>
      <c r="E9052" s="184" t="str">
        <f t="shared" si="570"/>
        <v/>
      </c>
      <c r="F9052" s="184" t="str">
        <f t="shared" si="571"/>
        <v/>
      </c>
      <c r="G9052" s="184" t="str">
        <f t="shared" si="572"/>
        <v/>
      </c>
      <c r="H9052" s="184" t="str">
        <f t="shared" si="573"/>
        <v/>
      </c>
      <c r="L9052">
        <v>665.27029722720931</v>
      </c>
      <c r="R9052">
        <v>997.40674200000001</v>
      </c>
      <c r="S9052" t="s">
        <v>201</v>
      </c>
      <c r="T9052" s="221">
        <v>45566.313194444447</v>
      </c>
    </row>
    <row r="9053" spans="1:20" x14ac:dyDescent="0.35">
      <c r="A9053" t="s">
        <v>115</v>
      </c>
      <c r="B9053" t="s">
        <v>0</v>
      </c>
      <c r="C9053" t="s">
        <v>92</v>
      </c>
      <c r="D9053" s="29">
        <v>45944</v>
      </c>
      <c r="E9053" s="184" t="str">
        <f t="shared" si="570"/>
        <v/>
      </c>
      <c r="F9053" s="184" t="str">
        <f t="shared" si="571"/>
        <v/>
      </c>
      <c r="G9053" s="184" t="str">
        <f t="shared" si="572"/>
        <v/>
      </c>
      <c r="H9053" s="184" t="str">
        <f t="shared" si="573"/>
        <v/>
      </c>
      <c r="L9053">
        <v>665.27029722720931</v>
      </c>
      <c r="R9053">
        <v>997.40674200000001</v>
      </c>
      <c r="S9053" t="s">
        <v>201</v>
      </c>
      <c r="T9053" s="221">
        <v>45566.313194444447</v>
      </c>
    </row>
    <row r="9054" spans="1:20" x14ac:dyDescent="0.35">
      <c r="A9054" t="s">
        <v>115</v>
      </c>
      <c r="B9054" t="s">
        <v>0</v>
      </c>
      <c r="C9054" t="s">
        <v>92</v>
      </c>
      <c r="D9054" s="29">
        <v>45945</v>
      </c>
      <c r="E9054" s="184" t="str">
        <f t="shared" si="570"/>
        <v/>
      </c>
      <c r="F9054" s="184" t="str">
        <f t="shared" si="571"/>
        <v/>
      </c>
      <c r="G9054" s="184" t="str">
        <f t="shared" si="572"/>
        <v/>
      </c>
      <c r="H9054" s="184" t="str">
        <f t="shared" si="573"/>
        <v/>
      </c>
      <c r="L9054">
        <v>665.27029722720931</v>
      </c>
      <c r="R9054">
        <v>997.40674200000001</v>
      </c>
      <c r="S9054" t="s">
        <v>201</v>
      </c>
      <c r="T9054" s="221">
        <v>45566.313194444447</v>
      </c>
    </row>
    <row r="9055" spans="1:20" x14ac:dyDescent="0.35">
      <c r="A9055" t="s">
        <v>115</v>
      </c>
      <c r="B9055" t="s">
        <v>0</v>
      </c>
      <c r="C9055" t="s">
        <v>92</v>
      </c>
      <c r="D9055" s="29">
        <v>45946</v>
      </c>
      <c r="E9055" s="184" t="str">
        <f t="shared" si="570"/>
        <v/>
      </c>
      <c r="F9055" s="184" t="str">
        <f t="shared" si="571"/>
        <v/>
      </c>
      <c r="G9055" s="184" t="str">
        <f t="shared" si="572"/>
        <v/>
      </c>
      <c r="H9055" s="184" t="str">
        <f t="shared" si="573"/>
        <v/>
      </c>
      <c r="L9055">
        <v>665.27029722720931</v>
      </c>
      <c r="R9055">
        <v>997.40674200000001</v>
      </c>
      <c r="S9055" t="s">
        <v>201</v>
      </c>
      <c r="T9055" s="221">
        <v>45566.313194444447</v>
      </c>
    </row>
    <row r="9056" spans="1:20" x14ac:dyDescent="0.35">
      <c r="A9056" t="s">
        <v>115</v>
      </c>
      <c r="B9056" t="s">
        <v>0</v>
      </c>
      <c r="C9056" t="s">
        <v>92</v>
      </c>
      <c r="D9056" s="29">
        <v>45947</v>
      </c>
      <c r="E9056" s="184" t="str">
        <f t="shared" si="570"/>
        <v/>
      </c>
      <c r="F9056" s="184" t="str">
        <f t="shared" si="571"/>
        <v/>
      </c>
      <c r="G9056" s="184" t="str">
        <f t="shared" si="572"/>
        <v/>
      </c>
      <c r="H9056" s="184" t="str">
        <f t="shared" si="573"/>
        <v/>
      </c>
      <c r="L9056">
        <v>665.27029722720931</v>
      </c>
      <c r="R9056">
        <v>997.40674200000001</v>
      </c>
      <c r="S9056" t="s">
        <v>201</v>
      </c>
      <c r="T9056" s="221">
        <v>45566.313194444447</v>
      </c>
    </row>
    <row r="9057" spans="1:20" x14ac:dyDescent="0.35">
      <c r="A9057" t="s">
        <v>115</v>
      </c>
      <c r="B9057" t="s">
        <v>0</v>
      </c>
      <c r="C9057" t="s">
        <v>92</v>
      </c>
      <c r="D9057" s="29">
        <v>45948</v>
      </c>
      <c r="E9057" s="184" t="str">
        <f t="shared" si="570"/>
        <v/>
      </c>
      <c r="F9057" s="184" t="str">
        <f t="shared" si="571"/>
        <v/>
      </c>
      <c r="G9057" s="184" t="str">
        <f t="shared" si="572"/>
        <v/>
      </c>
      <c r="H9057" s="184" t="str">
        <f t="shared" si="573"/>
        <v/>
      </c>
      <c r="L9057">
        <v>665.27029722720931</v>
      </c>
      <c r="R9057">
        <v>997.40674200000001</v>
      </c>
      <c r="S9057" t="s">
        <v>201</v>
      </c>
      <c r="T9057" s="221">
        <v>45566.313194444447</v>
      </c>
    </row>
    <row r="9058" spans="1:20" x14ac:dyDescent="0.35">
      <c r="A9058" t="s">
        <v>115</v>
      </c>
      <c r="B9058" t="s">
        <v>0</v>
      </c>
      <c r="C9058" t="s">
        <v>92</v>
      </c>
      <c r="D9058" s="29">
        <v>45949</v>
      </c>
      <c r="E9058" s="184" t="str">
        <f t="shared" si="570"/>
        <v/>
      </c>
      <c r="F9058" s="184" t="str">
        <f t="shared" si="571"/>
        <v/>
      </c>
      <c r="G9058" s="184" t="str">
        <f t="shared" si="572"/>
        <v/>
      </c>
      <c r="H9058" s="184" t="str">
        <f t="shared" si="573"/>
        <v/>
      </c>
      <c r="L9058">
        <v>665.27029722720931</v>
      </c>
      <c r="R9058">
        <v>997.40674200000001</v>
      </c>
      <c r="S9058" t="s">
        <v>201</v>
      </c>
      <c r="T9058" s="221">
        <v>45566.313194444447</v>
      </c>
    </row>
    <row r="9059" spans="1:20" x14ac:dyDescent="0.35">
      <c r="A9059" t="s">
        <v>115</v>
      </c>
      <c r="B9059" t="s">
        <v>0</v>
      </c>
      <c r="C9059" t="s">
        <v>92</v>
      </c>
      <c r="D9059" s="29">
        <v>45950</v>
      </c>
      <c r="E9059" s="184" t="str">
        <f t="shared" si="570"/>
        <v/>
      </c>
      <c r="F9059" s="184" t="str">
        <f t="shared" si="571"/>
        <v/>
      </c>
      <c r="G9059" s="184" t="str">
        <f t="shared" si="572"/>
        <v/>
      </c>
      <c r="H9059" s="184" t="str">
        <f t="shared" si="573"/>
        <v/>
      </c>
      <c r="L9059">
        <v>665.27029722720931</v>
      </c>
      <c r="R9059">
        <v>997.40674200000001</v>
      </c>
      <c r="S9059" t="s">
        <v>201</v>
      </c>
      <c r="T9059" s="221">
        <v>45566.313194444447</v>
      </c>
    </row>
    <row r="9060" spans="1:20" x14ac:dyDescent="0.35">
      <c r="A9060" t="s">
        <v>115</v>
      </c>
      <c r="B9060" t="s">
        <v>0</v>
      </c>
      <c r="C9060" t="s">
        <v>92</v>
      </c>
      <c r="D9060" s="29">
        <v>45951</v>
      </c>
      <c r="E9060" s="184" t="str">
        <f t="shared" si="570"/>
        <v/>
      </c>
      <c r="F9060" s="184" t="str">
        <f t="shared" si="571"/>
        <v/>
      </c>
      <c r="G9060" s="184" t="str">
        <f t="shared" si="572"/>
        <v/>
      </c>
      <c r="H9060" s="184" t="str">
        <f t="shared" si="573"/>
        <v/>
      </c>
      <c r="L9060">
        <v>665.27029722720931</v>
      </c>
      <c r="R9060">
        <v>997.40674200000001</v>
      </c>
      <c r="S9060" t="s">
        <v>201</v>
      </c>
      <c r="T9060" s="221">
        <v>45566.313194444447</v>
      </c>
    </row>
    <row r="9061" spans="1:20" x14ac:dyDescent="0.35">
      <c r="A9061" t="s">
        <v>115</v>
      </c>
      <c r="B9061" t="s">
        <v>0</v>
      </c>
      <c r="C9061" t="s">
        <v>92</v>
      </c>
      <c r="D9061" s="29">
        <v>45952</v>
      </c>
      <c r="E9061" s="184" t="str">
        <f t="shared" si="570"/>
        <v/>
      </c>
      <c r="F9061" s="184" t="str">
        <f t="shared" si="571"/>
        <v/>
      </c>
      <c r="G9061" s="184" t="str">
        <f t="shared" si="572"/>
        <v/>
      </c>
      <c r="H9061" s="184" t="str">
        <f t="shared" si="573"/>
        <v/>
      </c>
      <c r="L9061">
        <v>665.27029722720931</v>
      </c>
      <c r="R9061">
        <v>997.40674200000001</v>
      </c>
      <c r="S9061" t="s">
        <v>201</v>
      </c>
      <c r="T9061" s="221">
        <v>45566.313194444447</v>
      </c>
    </row>
    <row r="9062" spans="1:20" x14ac:dyDescent="0.35">
      <c r="A9062" t="s">
        <v>115</v>
      </c>
      <c r="B9062" t="s">
        <v>0</v>
      </c>
      <c r="C9062" t="s">
        <v>92</v>
      </c>
      <c r="D9062" s="29">
        <v>45953</v>
      </c>
      <c r="E9062" s="184" t="str">
        <f t="shared" si="570"/>
        <v/>
      </c>
      <c r="F9062" s="184" t="str">
        <f t="shared" si="571"/>
        <v/>
      </c>
      <c r="G9062" s="184" t="str">
        <f t="shared" si="572"/>
        <v/>
      </c>
      <c r="H9062" s="184" t="str">
        <f t="shared" si="573"/>
        <v/>
      </c>
      <c r="L9062">
        <v>665.27029722720931</v>
      </c>
      <c r="R9062">
        <v>997.40674200000001</v>
      </c>
      <c r="S9062" t="s">
        <v>201</v>
      </c>
      <c r="T9062" s="221">
        <v>45566.313194444447</v>
      </c>
    </row>
    <row r="9063" spans="1:20" x14ac:dyDescent="0.35">
      <c r="A9063" t="s">
        <v>115</v>
      </c>
      <c r="B9063" t="s">
        <v>0</v>
      </c>
      <c r="C9063" t="s">
        <v>92</v>
      </c>
      <c r="D9063" s="29">
        <v>45954</v>
      </c>
      <c r="E9063" s="184" t="str">
        <f t="shared" si="570"/>
        <v/>
      </c>
      <c r="F9063" s="184" t="str">
        <f t="shared" si="571"/>
        <v/>
      </c>
      <c r="G9063" s="184" t="str">
        <f t="shared" si="572"/>
        <v/>
      </c>
      <c r="H9063" s="184" t="str">
        <f t="shared" si="573"/>
        <v/>
      </c>
      <c r="L9063">
        <v>665.27029722720931</v>
      </c>
      <c r="R9063">
        <v>997.40674200000001</v>
      </c>
      <c r="S9063" t="s">
        <v>201</v>
      </c>
      <c r="T9063" s="221">
        <v>45566.313194444447</v>
      </c>
    </row>
    <row r="9064" spans="1:20" x14ac:dyDescent="0.35">
      <c r="A9064" t="s">
        <v>115</v>
      </c>
      <c r="B9064" t="s">
        <v>0</v>
      </c>
      <c r="C9064" t="s">
        <v>92</v>
      </c>
      <c r="D9064" s="29">
        <v>45955</v>
      </c>
      <c r="E9064" s="184" t="str">
        <f t="shared" si="570"/>
        <v/>
      </c>
      <c r="F9064" s="184" t="str">
        <f t="shared" si="571"/>
        <v/>
      </c>
      <c r="G9064" s="184" t="str">
        <f t="shared" si="572"/>
        <v/>
      </c>
      <c r="H9064" s="184" t="str">
        <f t="shared" si="573"/>
        <v/>
      </c>
      <c r="L9064">
        <v>665.27029722720931</v>
      </c>
      <c r="R9064">
        <v>997.40674200000001</v>
      </c>
      <c r="S9064" t="s">
        <v>201</v>
      </c>
      <c r="T9064" s="221">
        <v>45566.313194444447</v>
      </c>
    </row>
    <row r="9065" spans="1:20" x14ac:dyDescent="0.35">
      <c r="A9065" t="s">
        <v>115</v>
      </c>
      <c r="B9065" t="s">
        <v>0</v>
      </c>
      <c r="C9065" t="s">
        <v>92</v>
      </c>
      <c r="D9065" s="29">
        <v>45956</v>
      </c>
      <c r="E9065" s="184" t="str">
        <f t="shared" si="570"/>
        <v/>
      </c>
      <c r="F9065" s="184" t="str">
        <f t="shared" si="571"/>
        <v/>
      </c>
      <c r="G9065" s="184" t="str">
        <f t="shared" si="572"/>
        <v/>
      </c>
      <c r="H9065" s="184" t="str">
        <f t="shared" si="573"/>
        <v/>
      </c>
      <c r="L9065">
        <v>665.27029722720931</v>
      </c>
      <c r="R9065">
        <v>997.40674200000001</v>
      </c>
      <c r="S9065" t="s">
        <v>201</v>
      </c>
      <c r="T9065" s="221">
        <v>45566.313194444447</v>
      </c>
    </row>
    <row r="9066" spans="1:20" x14ac:dyDescent="0.35">
      <c r="A9066" t="s">
        <v>115</v>
      </c>
      <c r="B9066" t="s">
        <v>0</v>
      </c>
      <c r="C9066" t="s">
        <v>92</v>
      </c>
      <c r="D9066" s="29">
        <v>45957</v>
      </c>
      <c r="E9066" s="184" t="str">
        <f t="shared" si="570"/>
        <v/>
      </c>
      <c r="F9066" s="184" t="str">
        <f t="shared" si="571"/>
        <v/>
      </c>
      <c r="G9066" s="184" t="str">
        <f t="shared" si="572"/>
        <v/>
      </c>
      <c r="H9066" s="184" t="str">
        <f t="shared" si="573"/>
        <v/>
      </c>
      <c r="L9066">
        <v>665.27029722720931</v>
      </c>
      <c r="R9066">
        <v>997.40674200000001</v>
      </c>
      <c r="S9066" t="s">
        <v>201</v>
      </c>
      <c r="T9066" s="221">
        <v>45566.313194444447</v>
      </c>
    </row>
    <row r="9067" spans="1:20" x14ac:dyDescent="0.35">
      <c r="A9067" t="s">
        <v>115</v>
      </c>
      <c r="B9067" t="s">
        <v>0</v>
      </c>
      <c r="C9067" t="s">
        <v>92</v>
      </c>
      <c r="D9067" s="29">
        <v>45958</v>
      </c>
      <c r="E9067" s="184" t="str">
        <f t="shared" si="570"/>
        <v/>
      </c>
      <c r="F9067" s="184" t="str">
        <f t="shared" si="571"/>
        <v/>
      </c>
      <c r="G9067" s="184" t="str">
        <f t="shared" si="572"/>
        <v/>
      </c>
      <c r="H9067" s="184" t="str">
        <f t="shared" si="573"/>
        <v/>
      </c>
      <c r="L9067">
        <v>665.27029722720931</v>
      </c>
      <c r="R9067">
        <v>997.40674200000001</v>
      </c>
      <c r="S9067" t="s">
        <v>201</v>
      </c>
      <c r="T9067" s="221">
        <v>45566.313194444447</v>
      </c>
    </row>
    <row r="9068" spans="1:20" x14ac:dyDescent="0.35">
      <c r="A9068" t="s">
        <v>115</v>
      </c>
      <c r="B9068" t="s">
        <v>0</v>
      </c>
      <c r="C9068" t="s">
        <v>92</v>
      </c>
      <c r="D9068" s="29">
        <v>45959</v>
      </c>
      <c r="E9068" s="184" t="str">
        <f t="shared" si="570"/>
        <v/>
      </c>
      <c r="F9068" s="184" t="str">
        <f t="shared" si="571"/>
        <v/>
      </c>
      <c r="G9068" s="184" t="str">
        <f t="shared" si="572"/>
        <v/>
      </c>
      <c r="H9068" s="184" t="str">
        <f t="shared" si="573"/>
        <v/>
      </c>
      <c r="L9068">
        <v>665.27029722720931</v>
      </c>
      <c r="R9068">
        <v>997.40674200000001</v>
      </c>
      <c r="S9068" t="s">
        <v>201</v>
      </c>
      <c r="T9068" s="221">
        <v>45566.313194444447</v>
      </c>
    </row>
    <row r="9069" spans="1:20" x14ac:dyDescent="0.35">
      <c r="A9069" t="s">
        <v>115</v>
      </c>
      <c r="B9069" t="s">
        <v>0</v>
      </c>
      <c r="C9069" t="s">
        <v>92</v>
      </c>
      <c r="D9069" s="29">
        <v>45960</v>
      </c>
      <c r="E9069" s="184" t="str">
        <f t="shared" si="570"/>
        <v/>
      </c>
      <c r="F9069" s="184" t="str">
        <f t="shared" si="571"/>
        <v/>
      </c>
      <c r="G9069" s="184" t="str">
        <f t="shared" si="572"/>
        <v/>
      </c>
      <c r="H9069" s="184" t="str">
        <f t="shared" si="573"/>
        <v/>
      </c>
      <c r="L9069">
        <v>665.27029722720931</v>
      </c>
      <c r="R9069">
        <v>997.40674200000001</v>
      </c>
      <c r="S9069" t="s">
        <v>201</v>
      </c>
      <c r="T9069" s="221">
        <v>45566.313194444447</v>
      </c>
    </row>
    <row r="9070" spans="1:20" x14ac:dyDescent="0.35">
      <c r="A9070" t="s">
        <v>115</v>
      </c>
      <c r="B9070" t="s">
        <v>0</v>
      </c>
      <c r="C9070" t="s">
        <v>92</v>
      </c>
      <c r="D9070" s="29">
        <v>45961</v>
      </c>
      <c r="E9070" s="184" t="str">
        <f t="shared" si="570"/>
        <v/>
      </c>
      <c r="F9070" s="184" t="str">
        <f t="shared" si="571"/>
        <v/>
      </c>
      <c r="G9070" s="184" t="str">
        <f t="shared" si="572"/>
        <v/>
      </c>
      <c r="H9070" s="184" t="str">
        <f t="shared" si="573"/>
        <v/>
      </c>
      <c r="L9070">
        <v>665.27029722720931</v>
      </c>
      <c r="R9070">
        <v>997.40674200000001</v>
      </c>
      <c r="S9070" t="s">
        <v>201</v>
      </c>
      <c r="T9070" s="221">
        <v>45566.313194444447</v>
      </c>
    </row>
    <row r="9071" spans="1:20" x14ac:dyDescent="0.35">
      <c r="A9071" t="s">
        <v>115</v>
      </c>
      <c r="B9071" t="s">
        <v>0</v>
      </c>
      <c r="C9071" t="s">
        <v>92</v>
      </c>
      <c r="D9071" s="29">
        <v>45962</v>
      </c>
      <c r="E9071" s="184" t="str">
        <f t="shared" si="570"/>
        <v/>
      </c>
      <c r="F9071" s="184" t="str">
        <f t="shared" si="571"/>
        <v/>
      </c>
      <c r="G9071" s="184" t="str">
        <f t="shared" si="572"/>
        <v/>
      </c>
      <c r="H9071" s="184" t="str">
        <f t="shared" si="573"/>
        <v/>
      </c>
      <c r="L9071">
        <v>665.27029722720931</v>
      </c>
      <c r="R9071">
        <v>997.40674200000001</v>
      </c>
      <c r="S9071" t="s">
        <v>201</v>
      </c>
      <c r="T9071" s="221">
        <v>45566.313194444447</v>
      </c>
    </row>
    <row r="9072" spans="1:20" x14ac:dyDescent="0.35">
      <c r="A9072" t="s">
        <v>115</v>
      </c>
      <c r="B9072" t="s">
        <v>0</v>
      </c>
      <c r="C9072" t="s">
        <v>92</v>
      </c>
      <c r="D9072" s="29">
        <v>45963</v>
      </c>
      <c r="E9072" s="184" t="str">
        <f t="shared" si="570"/>
        <v/>
      </c>
      <c r="F9072" s="184" t="str">
        <f t="shared" si="571"/>
        <v/>
      </c>
      <c r="G9072" s="184" t="str">
        <f t="shared" si="572"/>
        <v/>
      </c>
      <c r="H9072" s="184" t="str">
        <f t="shared" si="573"/>
        <v/>
      </c>
      <c r="L9072">
        <v>665.27029722720931</v>
      </c>
      <c r="R9072">
        <v>997.40674200000001</v>
      </c>
      <c r="S9072" t="s">
        <v>201</v>
      </c>
      <c r="T9072" s="221">
        <v>45566.313194444447</v>
      </c>
    </row>
    <row r="9073" spans="1:20" x14ac:dyDescent="0.35">
      <c r="A9073" t="s">
        <v>115</v>
      </c>
      <c r="B9073" t="s">
        <v>0</v>
      </c>
      <c r="C9073" t="s">
        <v>92</v>
      </c>
      <c r="D9073" s="29">
        <v>45964</v>
      </c>
      <c r="E9073" s="184" t="str">
        <f t="shared" si="570"/>
        <v/>
      </c>
      <c r="F9073" s="184" t="str">
        <f t="shared" si="571"/>
        <v/>
      </c>
      <c r="G9073" s="184" t="str">
        <f t="shared" si="572"/>
        <v/>
      </c>
      <c r="H9073" s="184" t="str">
        <f t="shared" si="573"/>
        <v/>
      </c>
      <c r="L9073">
        <v>665.27029722720931</v>
      </c>
      <c r="R9073">
        <v>997.40674200000001</v>
      </c>
      <c r="S9073" t="s">
        <v>201</v>
      </c>
      <c r="T9073" s="221">
        <v>45566.313194444447</v>
      </c>
    </row>
    <row r="9074" spans="1:20" x14ac:dyDescent="0.35">
      <c r="A9074" t="s">
        <v>115</v>
      </c>
      <c r="B9074" t="s">
        <v>0</v>
      </c>
      <c r="C9074" t="s">
        <v>92</v>
      </c>
      <c r="D9074" s="29">
        <v>45965</v>
      </c>
      <c r="E9074" s="184" t="str">
        <f t="shared" si="570"/>
        <v/>
      </c>
      <c r="F9074" s="184" t="str">
        <f t="shared" si="571"/>
        <v/>
      </c>
      <c r="G9074" s="184" t="str">
        <f t="shared" si="572"/>
        <v/>
      </c>
      <c r="H9074" s="184" t="str">
        <f t="shared" si="573"/>
        <v/>
      </c>
      <c r="L9074">
        <v>665.27029722720931</v>
      </c>
      <c r="R9074">
        <v>997.40674200000001</v>
      </c>
      <c r="S9074" t="s">
        <v>201</v>
      </c>
      <c r="T9074" s="221">
        <v>45566.313194444447</v>
      </c>
    </row>
    <row r="9075" spans="1:20" x14ac:dyDescent="0.35">
      <c r="A9075" t="s">
        <v>115</v>
      </c>
      <c r="B9075" t="s">
        <v>0</v>
      </c>
      <c r="C9075" t="s">
        <v>92</v>
      </c>
      <c r="D9075" s="29">
        <v>45966</v>
      </c>
      <c r="E9075" s="184" t="str">
        <f t="shared" si="570"/>
        <v/>
      </c>
      <c r="F9075" s="184" t="str">
        <f t="shared" si="571"/>
        <v/>
      </c>
      <c r="G9075" s="184" t="str">
        <f t="shared" si="572"/>
        <v/>
      </c>
      <c r="H9075" s="184" t="str">
        <f t="shared" si="573"/>
        <v/>
      </c>
      <c r="L9075">
        <v>665.27029722720931</v>
      </c>
      <c r="R9075">
        <v>997.40674200000001</v>
      </c>
      <c r="S9075" t="s">
        <v>201</v>
      </c>
      <c r="T9075" s="221">
        <v>45566.313194444447</v>
      </c>
    </row>
    <row r="9076" spans="1:20" x14ac:dyDescent="0.35">
      <c r="A9076" t="s">
        <v>115</v>
      </c>
      <c r="B9076" t="s">
        <v>0</v>
      </c>
      <c r="C9076" t="s">
        <v>92</v>
      </c>
      <c r="D9076" s="29">
        <v>45967</v>
      </c>
      <c r="E9076" s="184" t="str">
        <f t="shared" si="570"/>
        <v/>
      </c>
      <c r="F9076" s="184" t="str">
        <f t="shared" si="571"/>
        <v/>
      </c>
      <c r="G9076" s="184" t="str">
        <f t="shared" si="572"/>
        <v/>
      </c>
      <c r="H9076" s="184" t="str">
        <f t="shared" si="573"/>
        <v/>
      </c>
      <c r="L9076">
        <v>665.27029722720931</v>
      </c>
      <c r="R9076">
        <v>997.40674200000001</v>
      </c>
      <c r="S9076" t="s">
        <v>201</v>
      </c>
      <c r="T9076" s="221">
        <v>45566.313194444447</v>
      </c>
    </row>
    <row r="9077" spans="1:20" x14ac:dyDescent="0.35">
      <c r="A9077" t="s">
        <v>115</v>
      </c>
      <c r="B9077" t="s">
        <v>0</v>
      </c>
      <c r="C9077" t="s">
        <v>92</v>
      </c>
      <c r="D9077" s="29">
        <v>45968</v>
      </c>
      <c r="E9077" s="184" t="str">
        <f t="shared" si="570"/>
        <v/>
      </c>
      <c r="F9077" s="184" t="str">
        <f t="shared" si="571"/>
        <v/>
      </c>
      <c r="G9077" s="184" t="str">
        <f t="shared" si="572"/>
        <v/>
      </c>
      <c r="H9077" s="184" t="str">
        <f t="shared" si="573"/>
        <v/>
      </c>
      <c r="L9077">
        <v>665.27029722720931</v>
      </c>
      <c r="R9077">
        <v>997.40674200000001</v>
      </c>
      <c r="S9077" t="s">
        <v>201</v>
      </c>
      <c r="T9077" s="221">
        <v>45566.313194444447</v>
      </c>
    </row>
    <row r="9078" spans="1:20" x14ac:dyDescent="0.35">
      <c r="A9078" t="s">
        <v>115</v>
      </c>
      <c r="B9078" t="s">
        <v>0</v>
      </c>
      <c r="C9078" t="s">
        <v>92</v>
      </c>
      <c r="D9078" s="29">
        <v>45969</v>
      </c>
      <c r="E9078" s="184" t="str">
        <f t="shared" si="570"/>
        <v/>
      </c>
      <c r="F9078" s="184" t="str">
        <f t="shared" si="571"/>
        <v/>
      </c>
      <c r="G9078" s="184" t="str">
        <f t="shared" si="572"/>
        <v/>
      </c>
      <c r="H9078" s="184" t="str">
        <f t="shared" si="573"/>
        <v/>
      </c>
      <c r="L9078">
        <v>665.27029722720931</v>
      </c>
      <c r="R9078">
        <v>997.40674200000001</v>
      </c>
      <c r="S9078" t="s">
        <v>201</v>
      </c>
      <c r="T9078" s="221">
        <v>45566.313194444447</v>
      </c>
    </row>
    <row r="9079" spans="1:20" x14ac:dyDescent="0.35">
      <c r="A9079" t="s">
        <v>115</v>
      </c>
      <c r="B9079" t="s">
        <v>0</v>
      </c>
      <c r="C9079" t="s">
        <v>92</v>
      </c>
      <c r="D9079" s="29">
        <v>45970</v>
      </c>
      <c r="E9079" s="184" t="str">
        <f t="shared" si="570"/>
        <v/>
      </c>
      <c r="F9079" s="184" t="str">
        <f t="shared" si="571"/>
        <v/>
      </c>
      <c r="G9079" s="184" t="str">
        <f t="shared" si="572"/>
        <v/>
      </c>
      <c r="H9079" s="184" t="str">
        <f t="shared" si="573"/>
        <v/>
      </c>
      <c r="L9079">
        <v>665.27029722720931</v>
      </c>
      <c r="R9079">
        <v>997.40674200000001</v>
      </c>
      <c r="S9079" t="s">
        <v>201</v>
      </c>
      <c r="T9079" s="221">
        <v>45566.313194444447</v>
      </c>
    </row>
    <row r="9080" spans="1:20" x14ac:dyDescent="0.35">
      <c r="A9080" t="s">
        <v>115</v>
      </c>
      <c r="B9080" t="s">
        <v>0</v>
      </c>
      <c r="C9080" t="s">
        <v>92</v>
      </c>
      <c r="D9080" s="29">
        <v>45971</v>
      </c>
      <c r="E9080" s="184" t="str">
        <f t="shared" si="570"/>
        <v/>
      </c>
      <c r="F9080" s="184" t="str">
        <f t="shared" si="571"/>
        <v/>
      </c>
      <c r="G9080" s="184" t="str">
        <f t="shared" si="572"/>
        <v/>
      </c>
      <c r="H9080" s="184" t="str">
        <f t="shared" si="573"/>
        <v/>
      </c>
      <c r="L9080">
        <v>665.27029722720931</v>
      </c>
      <c r="R9080">
        <v>997.40674200000001</v>
      </c>
      <c r="S9080" t="s">
        <v>201</v>
      </c>
      <c r="T9080" s="221">
        <v>45566.313194444447</v>
      </c>
    </row>
    <row r="9081" spans="1:20" x14ac:dyDescent="0.35">
      <c r="A9081" t="s">
        <v>115</v>
      </c>
      <c r="B9081" t="s">
        <v>0</v>
      </c>
      <c r="C9081" t="s">
        <v>92</v>
      </c>
      <c r="D9081" s="29">
        <v>45972</v>
      </c>
      <c r="E9081" s="184" t="str">
        <f t="shared" si="570"/>
        <v/>
      </c>
      <c r="F9081" s="184" t="str">
        <f t="shared" si="571"/>
        <v/>
      </c>
      <c r="G9081" s="184" t="str">
        <f t="shared" si="572"/>
        <v/>
      </c>
      <c r="H9081" s="184" t="str">
        <f t="shared" si="573"/>
        <v/>
      </c>
      <c r="L9081">
        <v>665.27029722720931</v>
      </c>
      <c r="R9081">
        <v>997.40674200000001</v>
      </c>
      <c r="S9081" t="s">
        <v>201</v>
      </c>
      <c r="T9081" s="221">
        <v>45566.313194444447</v>
      </c>
    </row>
    <row r="9082" spans="1:20" x14ac:dyDescent="0.35">
      <c r="A9082" t="s">
        <v>115</v>
      </c>
      <c r="B9082" t="s">
        <v>0</v>
      </c>
      <c r="C9082" t="s">
        <v>92</v>
      </c>
      <c r="D9082" s="29">
        <v>45973</v>
      </c>
      <c r="E9082" s="184" t="str">
        <f t="shared" si="570"/>
        <v/>
      </c>
      <c r="F9082" s="184" t="str">
        <f t="shared" si="571"/>
        <v/>
      </c>
      <c r="G9082" s="184" t="str">
        <f t="shared" si="572"/>
        <v/>
      </c>
      <c r="H9082" s="184" t="str">
        <f t="shared" si="573"/>
        <v/>
      </c>
      <c r="L9082">
        <v>665.27029722720931</v>
      </c>
      <c r="R9082">
        <v>997.40674200000001</v>
      </c>
      <c r="S9082" t="s">
        <v>201</v>
      </c>
      <c r="T9082" s="221">
        <v>45566.313194444447</v>
      </c>
    </row>
    <row r="9083" spans="1:20" x14ac:dyDescent="0.35">
      <c r="A9083" t="s">
        <v>115</v>
      </c>
      <c r="B9083" t="s">
        <v>0</v>
      </c>
      <c r="C9083" t="s">
        <v>92</v>
      </c>
      <c r="D9083" s="29">
        <v>45974</v>
      </c>
      <c r="E9083" s="184" t="str">
        <f t="shared" si="570"/>
        <v/>
      </c>
      <c r="F9083" s="184" t="str">
        <f t="shared" si="571"/>
        <v/>
      </c>
      <c r="G9083" s="184" t="str">
        <f t="shared" si="572"/>
        <v/>
      </c>
      <c r="H9083" s="184" t="str">
        <f t="shared" si="573"/>
        <v/>
      </c>
      <c r="L9083">
        <v>665.27029722720931</v>
      </c>
      <c r="R9083">
        <v>997.40674200000001</v>
      </c>
      <c r="S9083" t="s">
        <v>201</v>
      </c>
      <c r="T9083" s="221">
        <v>45566.313194444447</v>
      </c>
    </row>
    <row r="9084" spans="1:20" x14ac:dyDescent="0.35">
      <c r="A9084" t="s">
        <v>115</v>
      </c>
      <c r="B9084" t="s">
        <v>0</v>
      </c>
      <c r="C9084" t="s">
        <v>92</v>
      </c>
      <c r="D9084" s="29">
        <v>45975</v>
      </c>
      <c r="E9084" s="184" t="str">
        <f t="shared" si="570"/>
        <v/>
      </c>
      <c r="F9084" s="184" t="str">
        <f t="shared" si="571"/>
        <v/>
      </c>
      <c r="G9084" s="184" t="str">
        <f t="shared" si="572"/>
        <v/>
      </c>
      <c r="H9084" s="184" t="str">
        <f t="shared" si="573"/>
        <v/>
      </c>
      <c r="L9084">
        <v>665.27029722720931</v>
      </c>
      <c r="R9084">
        <v>997.40674200000001</v>
      </c>
      <c r="S9084" t="s">
        <v>201</v>
      </c>
      <c r="T9084" s="221">
        <v>45566.313194444447</v>
      </c>
    </row>
    <row r="9085" spans="1:20" x14ac:dyDescent="0.35">
      <c r="A9085" t="s">
        <v>115</v>
      </c>
      <c r="B9085" t="s">
        <v>0</v>
      </c>
      <c r="C9085" t="s">
        <v>92</v>
      </c>
      <c r="D9085" s="29">
        <v>45976</v>
      </c>
      <c r="E9085" s="184" t="str">
        <f t="shared" si="570"/>
        <v/>
      </c>
      <c r="F9085" s="184" t="str">
        <f t="shared" si="571"/>
        <v/>
      </c>
      <c r="G9085" s="184" t="str">
        <f t="shared" si="572"/>
        <v/>
      </c>
      <c r="H9085" s="184" t="str">
        <f t="shared" si="573"/>
        <v/>
      </c>
      <c r="L9085">
        <v>665.27029722720931</v>
      </c>
      <c r="R9085">
        <v>997.40674200000001</v>
      </c>
      <c r="S9085" t="s">
        <v>201</v>
      </c>
      <c r="T9085" s="221">
        <v>45566.313194444447</v>
      </c>
    </row>
    <row r="9086" spans="1:20" x14ac:dyDescent="0.35">
      <c r="A9086" t="s">
        <v>115</v>
      </c>
      <c r="B9086" t="s">
        <v>0</v>
      </c>
      <c r="C9086" t="s">
        <v>92</v>
      </c>
      <c r="D9086" s="29">
        <v>45977</v>
      </c>
      <c r="E9086" s="184" t="str">
        <f t="shared" si="570"/>
        <v/>
      </c>
      <c r="F9086" s="184" t="str">
        <f t="shared" si="571"/>
        <v/>
      </c>
      <c r="G9086" s="184" t="str">
        <f t="shared" si="572"/>
        <v/>
      </c>
      <c r="H9086" s="184" t="str">
        <f t="shared" si="573"/>
        <v/>
      </c>
      <c r="L9086">
        <v>665.27029722720931</v>
      </c>
      <c r="R9086">
        <v>997.40674200000001</v>
      </c>
      <c r="S9086" t="s">
        <v>201</v>
      </c>
      <c r="T9086" s="221">
        <v>45566.313194444447</v>
      </c>
    </row>
    <row r="9087" spans="1:20" x14ac:dyDescent="0.35">
      <c r="A9087" t="s">
        <v>115</v>
      </c>
      <c r="B9087" t="s">
        <v>0</v>
      </c>
      <c r="C9087" t="s">
        <v>92</v>
      </c>
      <c r="D9087" s="29">
        <v>45978</v>
      </c>
      <c r="E9087" s="184" t="str">
        <f t="shared" si="570"/>
        <v/>
      </c>
      <c r="F9087" s="184" t="str">
        <f t="shared" si="571"/>
        <v/>
      </c>
      <c r="G9087" s="184" t="str">
        <f t="shared" si="572"/>
        <v/>
      </c>
      <c r="H9087" s="184" t="str">
        <f t="shared" si="573"/>
        <v/>
      </c>
      <c r="L9087">
        <v>665.27029722720931</v>
      </c>
      <c r="R9087">
        <v>997.40674200000001</v>
      </c>
      <c r="S9087" t="s">
        <v>201</v>
      </c>
      <c r="T9087" s="221">
        <v>45566.313194444447</v>
      </c>
    </row>
    <row r="9088" spans="1:20" x14ac:dyDescent="0.35">
      <c r="A9088" t="s">
        <v>115</v>
      </c>
      <c r="B9088" t="s">
        <v>0</v>
      </c>
      <c r="C9088" t="s">
        <v>92</v>
      </c>
      <c r="D9088" s="29">
        <v>45979</v>
      </c>
      <c r="E9088" s="184" t="str">
        <f t="shared" si="570"/>
        <v/>
      </c>
      <c r="F9088" s="184" t="str">
        <f t="shared" si="571"/>
        <v/>
      </c>
      <c r="G9088" s="184" t="str">
        <f t="shared" si="572"/>
        <v/>
      </c>
      <c r="H9088" s="184" t="str">
        <f t="shared" si="573"/>
        <v/>
      </c>
      <c r="L9088">
        <v>665.27029722720931</v>
      </c>
      <c r="R9088">
        <v>997.40674200000001</v>
      </c>
      <c r="S9088" t="s">
        <v>201</v>
      </c>
      <c r="T9088" s="221">
        <v>45566.313194444447</v>
      </c>
    </row>
    <row r="9089" spans="1:20" x14ac:dyDescent="0.35">
      <c r="A9089" t="s">
        <v>115</v>
      </c>
      <c r="B9089" t="s">
        <v>0</v>
      </c>
      <c r="C9089" t="s">
        <v>92</v>
      </c>
      <c r="D9089" s="29">
        <v>45980</v>
      </c>
      <c r="E9089" s="184" t="str">
        <f t="shared" si="570"/>
        <v/>
      </c>
      <c r="F9089" s="184" t="str">
        <f t="shared" si="571"/>
        <v/>
      </c>
      <c r="G9089" s="184" t="str">
        <f t="shared" si="572"/>
        <v/>
      </c>
      <c r="H9089" s="184" t="str">
        <f t="shared" si="573"/>
        <v/>
      </c>
      <c r="L9089">
        <v>665.27029722720931</v>
      </c>
      <c r="R9089">
        <v>997.40674200000001</v>
      </c>
      <c r="S9089" t="s">
        <v>201</v>
      </c>
      <c r="T9089" s="221">
        <v>45566.313194444447</v>
      </c>
    </row>
    <row r="9090" spans="1:20" x14ac:dyDescent="0.35">
      <c r="A9090" t="s">
        <v>115</v>
      </c>
      <c r="B9090" t="s">
        <v>0</v>
      </c>
      <c r="C9090" t="s">
        <v>92</v>
      </c>
      <c r="D9090" s="29">
        <v>45981</v>
      </c>
      <c r="E9090" s="184" t="str">
        <f t="shared" si="570"/>
        <v/>
      </c>
      <c r="F9090" s="184" t="str">
        <f t="shared" si="571"/>
        <v/>
      </c>
      <c r="G9090" s="184" t="str">
        <f t="shared" si="572"/>
        <v/>
      </c>
      <c r="H9090" s="184" t="str">
        <f t="shared" si="573"/>
        <v/>
      </c>
      <c r="L9090">
        <v>665.27029722720931</v>
      </c>
      <c r="R9090">
        <v>997.40674200000001</v>
      </c>
      <c r="S9090" t="s">
        <v>201</v>
      </c>
      <c r="T9090" s="221">
        <v>45566.313194444447</v>
      </c>
    </row>
    <row r="9091" spans="1:20" x14ac:dyDescent="0.35">
      <c r="A9091" t="s">
        <v>115</v>
      </c>
      <c r="B9091" t="s">
        <v>0</v>
      </c>
      <c r="C9091" t="s">
        <v>92</v>
      </c>
      <c r="D9091" s="29">
        <v>45982</v>
      </c>
      <c r="E9091" s="184" t="str">
        <f t="shared" si="570"/>
        <v/>
      </c>
      <c r="F9091" s="184" t="str">
        <f t="shared" si="571"/>
        <v/>
      </c>
      <c r="G9091" s="184" t="str">
        <f t="shared" si="572"/>
        <v/>
      </c>
      <c r="H9091" s="184" t="str">
        <f t="shared" si="573"/>
        <v/>
      </c>
      <c r="L9091">
        <v>665.27029722720931</v>
      </c>
      <c r="R9091">
        <v>997.40674200000001</v>
      </c>
      <c r="S9091" t="s">
        <v>201</v>
      </c>
      <c r="T9091" s="221">
        <v>45566.313194444447</v>
      </c>
    </row>
    <row r="9092" spans="1:20" x14ac:dyDescent="0.35">
      <c r="A9092" t="s">
        <v>115</v>
      </c>
      <c r="B9092" t="s">
        <v>0</v>
      </c>
      <c r="C9092" t="s">
        <v>92</v>
      </c>
      <c r="D9092" s="29">
        <v>45983</v>
      </c>
      <c r="E9092" s="184" t="str">
        <f t="shared" si="570"/>
        <v/>
      </c>
      <c r="F9092" s="184" t="str">
        <f t="shared" si="571"/>
        <v/>
      </c>
      <c r="G9092" s="184" t="str">
        <f t="shared" si="572"/>
        <v/>
      </c>
      <c r="H9092" s="184" t="str">
        <f t="shared" si="573"/>
        <v/>
      </c>
      <c r="L9092">
        <v>665.27029722720931</v>
      </c>
      <c r="R9092">
        <v>997.40674200000001</v>
      </c>
      <c r="S9092" t="s">
        <v>201</v>
      </c>
      <c r="T9092" s="221">
        <v>45566.313194444447</v>
      </c>
    </row>
    <row r="9093" spans="1:20" x14ac:dyDescent="0.35">
      <c r="A9093" t="s">
        <v>115</v>
      </c>
      <c r="B9093" t="s">
        <v>0</v>
      </c>
      <c r="C9093" t="s">
        <v>92</v>
      </c>
      <c r="D9093" s="29">
        <v>45984</v>
      </c>
      <c r="E9093" s="184" t="str">
        <f t="shared" si="570"/>
        <v/>
      </c>
      <c r="F9093" s="184" t="str">
        <f t="shared" si="571"/>
        <v/>
      </c>
      <c r="G9093" s="184" t="str">
        <f t="shared" si="572"/>
        <v/>
      </c>
      <c r="H9093" s="184" t="str">
        <f t="shared" si="573"/>
        <v/>
      </c>
      <c r="L9093">
        <v>665.27029722720931</v>
      </c>
      <c r="R9093">
        <v>997.40674200000001</v>
      </c>
      <c r="S9093" t="s">
        <v>201</v>
      </c>
      <c r="T9093" s="221">
        <v>45566.313194444447</v>
      </c>
    </row>
    <row r="9094" spans="1:20" x14ac:dyDescent="0.35">
      <c r="A9094" t="s">
        <v>115</v>
      </c>
      <c r="B9094" t="s">
        <v>0</v>
      </c>
      <c r="C9094" t="s">
        <v>92</v>
      </c>
      <c r="D9094" s="29">
        <v>45985</v>
      </c>
      <c r="E9094" s="184" t="str">
        <f t="shared" si="570"/>
        <v/>
      </c>
      <c r="F9094" s="184" t="str">
        <f t="shared" si="571"/>
        <v/>
      </c>
      <c r="G9094" s="184" t="str">
        <f t="shared" si="572"/>
        <v/>
      </c>
      <c r="H9094" s="184" t="str">
        <f t="shared" si="573"/>
        <v/>
      </c>
      <c r="L9094">
        <v>665.27029722720931</v>
      </c>
      <c r="R9094">
        <v>997.40674200000001</v>
      </c>
      <c r="S9094" t="s">
        <v>201</v>
      </c>
      <c r="T9094" s="221">
        <v>45566.313194444447</v>
      </c>
    </row>
    <row r="9095" spans="1:20" x14ac:dyDescent="0.35">
      <c r="A9095" t="s">
        <v>115</v>
      </c>
      <c r="B9095" t="s">
        <v>0</v>
      </c>
      <c r="C9095" t="s">
        <v>92</v>
      </c>
      <c r="D9095" s="29">
        <v>45986</v>
      </c>
      <c r="E9095" s="184" t="str">
        <f t="shared" si="570"/>
        <v/>
      </c>
      <c r="F9095" s="184" t="str">
        <f t="shared" si="571"/>
        <v/>
      </c>
      <c r="G9095" s="184" t="str">
        <f t="shared" si="572"/>
        <v/>
      </c>
      <c r="H9095" s="184" t="str">
        <f t="shared" si="573"/>
        <v/>
      </c>
      <c r="L9095">
        <v>665.27029722720931</v>
      </c>
      <c r="R9095">
        <v>997.40674200000001</v>
      </c>
      <c r="S9095" t="s">
        <v>201</v>
      </c>
      <c r="T9095" s="221">
        <v>45566.313194444447</v>
      </c>
    </row>
    <row r="9096" spans="1:20" x14ac:dyDescent="0.35">
      <c r="A9096" t="s">
        <v>115</v>
      </c>
      <c r="B9096" t="s">
        <v>0</v>
      </c>
      <c r="C9096" t="s">
        <v>92</v>
      </c>
      <c r="D9096" s="29">
        <v>45987</v>
      </c>
      <c r="E9096" s="184" t="str">
        <f t="shared" ref="E9096:E9159" si="574">IF(J9096="","",IF(L9096=0,0,IF(1-(J9096/L9096)&lt;0,"",1-(J9096/L9096))))</f>
        <v/>
      </c>
      <c r="F9096" s="184" t="str">
        <f t="shared" ref="F9096:F9159" si="575">IF(K9096="","",IF(L9096=0,0,IF(1-(K9096/L9096)&lt;0,"",1-(K9096/L9096))))</f>
        <v/>
      </c>
      <c r="G9096" s="184" t="str">
        <f t="shared" ref="G9096:G9159" si="576">IF(J9096="","",IF(1-(J9096/R9096)&lt;0,"",1-(J9096/R9096)))</f>
        <v/>
      </c>
      <c r="H9096" s="184" t="str">
        <f t="shared" ref="H9096:H9159" si="577">IF(K9096="","",IF(1-(K9096/R9096)&lt;0,"",1-(K9096/R9096)))</f>
        <v/>
      </c>
      <c r="L9096">
        <v>665.27029722720931</v>
      </c>
      <c r="R9096">
        <v>997.40674200000001</v>
      </c>
      <c r="S9096" t="s">
        <v>201</v>
      </c>
      <c r="T9096" s="221">
        <v>45566.313194444447</v>
      </c>
    </row>
    <row r="9097" spans="1:20" x14ac:dyDescent="0.35">
      <c r="A9097" t="s">
        <v>115</v>
      </c>
      <c r="B9097" t="s">
        <v>0</v>
      </c>
      <c r="C9097" t="s">
        <v>92</v>
      </c>
      <c r="D9097" s="29">
        <v>45988</v>
      </c>
      <c r="E9097" s="184" t="str">
        <f t="shared" si="574"/>
        <v/>
      </c>
      <c r="F9097" s="184" t="str">
        <f t="shared" si="575"/>
        <v/>
      </c>
      <c r="G9097" s="184" t="str">
        <f t="shared" si="576"/>
        <v/>
      </c>
      <c r="H9097" s="184" t="str">
        <f t="shared" si="577"/>
        <v/>
      </c>
      <c r="L9097">
        <v>665.27029722720931</v>
      </c>
      <c r="R9097">
        <v>997.40674200000001</v>
      </c>
      <c r="S9097" t="s">
        <v>201</v>
      </c>
      <c r="T9097" s="221">
        <v>45566.313194444447</v>
      </c>
    </row>
    <row r="9098" spans="1:20" x14ac:dyDescent="0.35">
      <c r="A9098" t="s">
        <v>115</v>
      </c>
      <c r="B9098" t="s">
        <v>0</v>
      </c>
      <c r="C9098" t="s">
        <v>92</v>
      </c>
      <c r="D9098" s="29">
        <v>45989</v>
      </c>
      <c r="E9098" s="184" t="str">
        <f t="shared" si="574"/>
        <v/>
      </c>
      <c r="F9098" s="184" t="str">
        <f t="shared" si="575"/>
        <v/>
      </c>
      <c r="G9098" s="184" t="str">
        <f t="shared" si="576"/>
        <v/>
      </c>
      <c r="H9098" s="184" t="str">
        <f t="shared" si="577"/>
        <v/>
      </c>
      <c r="L9098">
        <v>665.27029722720931</v>
      </c>
      <c r="R9098">
        <v>997.40674200000001</v>
      </c>
      <c r="S9098" t="s">
        <v>201</v>
      </c>
      <c r="T9098" s="221">
        <v>45566.313194444447</v>
      </c>
    </row>
    <row r="9099" spans="1:20" x14ac:dyDescent="0.35">
      <c r="A9099" t="s">
        <v>115</v>
      </c>
      <c r="B9099" t="s">
        <v>0</v>
      </c>
      <c r="C9099" t="s">
        <v>92</v>
      </c>
      <c r="D9099" s="29">
        <v>45990</v>
      </c>
      <c r="E9099" s="184" t="str">
        <f t="shared" si="574"/>
        <v/>
      </c>
      <c r="F9099" s="184" t="str">
        <f t="shared" si="575"/>
        <v/>
      </c>
      <c r="G9099" s="184" t="str">
        <f t="shared" si="576"/>
        <v/>
      </c>
      <c r="H9099" s="184" t="str">
        <f t="shared" si="577"/>
        <v/>
      </c>
      <c r="L9099">
        <v>665.27029722720931</v>
      </c>
      <c r="R9099">
        <v>997.40674200000001</v>
      </c>
      <c r="S9099" t="s">
        <v>201</v>
      </c>
      <c r="T9099" s="221">
        <v>45566.313194444447</v>
      </c>
    </row>
    <row r="9100" spans="1:20" x14ac:dyDescent="0.35">
      <c r="A9100" t="s">
        <v>115</v>
      </c>
      <c r="B9100" t="s">
        <v>0</v>
      </c>
      <c r="C9100" t="s">
        <v>92</v>
      </c>
      <c r="D9100" s="29">
        <v>45991</v>
      </c>
      <c r="E9100" s="184" t="str">
        <f t="shared" si="574"/>
        <v/>
      </c>
      <c r="F9100" s="184" t="str">
        <f t="shared" si="575"/>
        <v/>
      </c>
      <c r="G9100" s="184" t="str">
        <f t="shared" si="576"/>
        <v/>
      </c>
      <c r="H9100" s="184" t="str">
        <f t="shared" si="577"/>
        <v/>
      </c>
      <c r="L9100">
        <v>665.27029722720931</v>
      </c>
      <c r="R9100">
        <v>997.40674200000001</v>
      </c>
      <c r="S9100" t="s">
        <v>201</v>
      </c>
      <c r="T9100" s="221">
        <v>45566.313194444447</v>
      </c>
    </row>
    <row r="9101" spans="1:20" x14ac:dyDescent="0.35">
      <c r="A9101" t="s">
        <v>115</v>
      </c>
      <c r="B9101" t="s">
        <v>0</v>
      </c>
      <c r="C9101" t="s">
        <v>92</v>
      </c>
      <c r="D9101" s="29">
        <v>45992</v>
      </c>
      <c r="E9101" s="184" t="str">
        <f t="shared" si="574"/>
        <v/>
      </c>
      <c r="F9101" s="184" t="str">
        <f t="shared" si="575"/>
        <v/>
      </c>
      <c r="G9101" s="184" t="str">
        <f t="shared" si="576"/>
        <v/>
      </c>
      <c r="H9101" s="184" t="str">
        <f t="shared" si="577"/>
        <v/>
      </c>
      <c r="L9101">
        <v>665.27029722720931</v>
      </c>
      <c r="R9101">
        <v>997.40674200000001</v>
      </c>
      <c r="S9101" t="s">
        <v>201</v>
      </c>
      <c r="T9101" s="221">
        <v>45566.313194444447</v>
      </c>
    </row>
    <row r="9102" spans="1:20" x14ac:dyDescent="0.35">
      <c r="A9102" t="s">
        <v>115</v>
      </c>
      <c r="B9102" t="s">
        <v>0</v>
      </c>
      <c r="C9102" t="s">
        <v>92</v>
      </c>
      <c r="D9102" s="29">
        <v>45993</v>
      </c>
      <c r="E9102" s="184" t="str">
        <f t="shared" si="574"/>
        <v/>
      </c>
      <c r="F9102" s="184" t="str">
        <f t="shared" si="575"/>
        <v/>
      </c>
      <c r="G9102" s="184" t="str">
        <f t="shared" si="576"/>
        <v/>
      </c>
      <c r="H9102" s="184" t="str">
        <f t="shared" si="577"/>
        <v/>
      </c>
      <c r="L9102">
        <v>665.27029722720931</v>
      </c>
      <c r="R9102">
        <v>997.40674200000001</v>
      </c>
      <c r="S9102" t="s">
        <v>201</v>
      </c>
      <c r="T9102" s="221">
        <v>45566.313194444447</v>
      </c>
    </row>
    <row r="9103" spans="1:20" x14ac:dyDescent="0.35">
      <c r="A9103" t="s">
        <v>115</v>
      </c>
      <c r="B9103" t="s">
        <v>0</v>
      </c>
      <c r="C9103" t="s">
        <v>92</v>
      </c>
      <c r="D9103" s="29">
        <v>45994</v>
      </c>
      <c r="E9103" s="184" t="str">
        <f t="shared" si="574"/>
        <v/>
      </c>
      <c r="F9103" s="184" t="str">
        <f t="shared" si="575"/>
        <v/>
      </c>
      <c r="G9103" s="184" t="str">
        <f t="shared" si="576"/>
        <v/>
      </c>
      <c r="H9103" s="184" t="str">
        <f t="shared" si="577"/>
        <v/>
      </c>
      <c r="L9103">
        <v>665.27029722720931</v>
      </c>
      <c r="R9103">
        <v>997.40674200000001</v>
      </c>
      <c r="S9103" t="s">
        <v>201</v>
      </c>
      <c r="T9103" s="221">
        <v>45566.313194444447</v>
      </c>
    </row>
    <row r="9104" spans="1:20" x14ac:dyDescent="0.35">
      <c r="A9104" t="s">
        <v>115</v>
      </c>
      <c r="B9104" t="s">
        <v>0</v>
      </c>
      <c r="C9104" t="s">
        <v>92</v>
      </c>
      <c r="D9104" s="29">
        <v>45995</v>
      </c>
      <c r="E9104" s="184" t="str">
        <f t="shared" si="574"/>
        <v/>
      </c>
      <c r="F9104" s="184" t="str">
        <f t="shared" si="575"/>
        <v/>
      </c>
      <c r="G9104" s="184" t="str">
        <f t="shared" si="576"/>
        <v/>
      </c>
      <c r="H9104" s="184" t="str">
        <f t="shared" si="577"/>
        <v/>
      </c>
      <c r="L9104">
        <v>665.27029722720931</v>
      </c>
      <c r="R9104">
        <v>997.40674200000001</v>
      </c>
      <c r="S9104" t="s">
        <v>201</v>
      </c>
      <c r="T9104" s="221">
        <v>45566.313194444447</v>
      </c>
    </row>
    <row r="9105" spans="1:20" x14ac:dyDescent="0.35">
      <c r="A9105" t="s">
        <v>115</v>
      </c>
      <c r="B9105" t="s">
        <v>0</v>
      </c>
      <c r="C9105" t="s">
        <v>92</v>
      </c>
      <c r="D9105" s="29">
        <v>45996</v>
      </c>
      <c r="E9105" s="184" t="str">
        <f t="shared" si="574"/>
        <v/>
      </c>
      <c r="F9105" s="184" t="str">
        <f t="shared" si="575"/>
        <v/>
      </c>
      <c r="G9105" s="184" t="str">
        <f t="shared" si="576"/>
        <v/>
      </c>
      <c r="H9105" s="184" t="str">
        <f t="shared" si="577"/>
        <v/>
      </c>
      <c r="L9105">
        <v>665.27029722720931</v>
      </c>
      <c r="R9105">
        <v>997.40674200000001</v>
      </c>
      <c r="S9105" t="s">
        <v>201</v>
      </c>
      <c r="T9105" s="221">
        <v>45566.313194444447</v>
      </c>
    </row>
    <row r="9106" spans="1:20" x14ac:dyDescent="0.35">
      <c r="A9106" t="s">
        <v>115</v>
      </c>
      <c r="B9106" t="s">
        <v>0</v>
      </c>
      <c r="C9106" t="s">
        <v>92</v>
      </c>
      <c r="D9106" s="29">
        <v>45997</v>
      </c>
      <c r="E9106" s="184" t="str">
        <f t="shared" si="574"/>
        <v/>
      </c>
      <c r="F9106" s="184" t="str">
        <f t="shared" si="575"/>
        <v/>
      </c>
      <c r="G9106" s="184" t="str">
        <f t="shared" si="576"/>
        <v/>
      </c>
      <c r="H9106" s="184" t="str">
        <f t="shared" si="577"/>
        <v/>
      </c>
      <c r="L9106">
        <v>665.27029722720931</v>
      </c>
      <c r="R9106">
        <v>997.40674200000001</v>
      </c>
      <c r="S9106" t="s">
        <v>201</v>
      </c>
      <c r="T9106" s="221">
        <v>45566.313194444447</v>
      </c>
    </row>
    <row r="9107" spans="1:20" x14ac:dyDescent="0.35">
      <c r="A9107" t="s">
        <v>115</v>
      </c>
      <c r="B9107" t="s">
        <v>0</v>
      </c>
      <c r="C9107" t="s">
        <v>92</v>
      </c>
      <c r="D9107" s="29">
        <v>45998</v>
      </c>
      <c r="E9107" s="184" t="str">
        <f t="shared" si="574"/>
        <v/>
      </c>
      <c r="F9107" s="184" t="str">
        <f t="shared" si="575"/>
        <v/>
      </c>
      <c r="G9107" s="184" t="str">
        <f t="shared" si="576"/>
        <v/>
      </c>
      <c r="H9107" s="184" t="str">
        <f t="shared" si="577"/>
        <v/>
      </c>
      <c r="L9107">
        <v>665.27029722720931</v>
      </c>
      <c r="R9107">
        <v>997.40674200000001</v>
      </c>
      <c r="S9107" t="s">
        <v>201</v>
      </c>
      <c r="T9107" s="221">
        <v>45566.313194444447</v>
      </c>
    </row>
    <row r="9108" spans="1:20" x14ac:dyDescent="0.35">
      <c r="A9108" t="s">
        <v>115</v>
      </c>
      <c r="B9108" t="s">
        <v>0</v>
      </c>
      <c r="C9108" t="s">
        <v>92</v>
      </c>
      <c r="D9108" s="29">
        <v>45999</v>
      </c>
      <c r="E9108" s="184" t="str">
        <f t="shared" si="574"/>
        <v/>
      </c>
      <c r="F9108" s="184" t="str">
        <f t="shared" si="575"/>
        <v/>
      </c>
      <c r="G9108" s="184" t="str">
        <f t="shared" si="576"/>
        <v/>
      </c>
      <c r="H9108" s="184" t="str">
        <f t="shared" si="577"/>
        <v/>
      </c>
      <c r="L9108">
        <v>665.27029722720931</v>
      </c>
      <c r="R9108">
        <v>997.40674200000001</v>
      </c>
      <c r="S9108" t="s">
        <v>201</v>
      </c>
      <c r="T9108" s="221">
        <v>45566.313194444447</v>
      </c>
    </row>
    <row r="9109" spans="1:20" x14ac:dyDescent="0.35">
      <c r="A9109" t="s">
        <v>115</v>
      </c>
      <c r="B9109" t="s">
        <v>0</v>
      </c>
      <c r="C9109" t="s">
        <v>92</v>
      </c>
      <c r="D9109" s="29">
        <v>46000</v>
      </c>
      <c r="E9109" s="184" t="str">
        <f t="shared" si="574"/>
        <v/>
      </c>
      <c r="F9109" s="184" t="str">
        <f t="shared" si="575"/>
        <v/>
      </c>
      <c r="G9109" s="184" t="str">
        <f t="shared" si="576"/>
        <v/>
      </c>
      <c r="H9109" s="184" t="str">
        <f t="shared" si="577"/>
        <v/>
      </c>
      <c r="L9109">
        <v>665.27029722720931</v>
      </c>
      <c r="R9109">
        <v>997.40674200000001</v>
      </c>
      <c r="S9109" t="s">
        <v>201</v>
      </c>
      <c r="T9109" s="221">
        <v>45566.313194444447</v>
      </c>
    </row>
    <row r="9110" spans="1:20" x14ac:dyDescent="0.35">
      <c r="A9110" t="s">
        <v>115</v>
      </c>
      <c r="B9110" t="s">
        <v>0</v>
      </c>
      <c r="C9110" t="s">
        <v>92</v>
      </c>
      <c r="D9110" s="29">
        <v>46001</v>
      </c>
      <c r="E9110" s="184" t="str">
        <f t="shared" si="574"/>
        <v/>
      </c>
      <c r="F9110" s="184" t="str">
        <f t="shared" si="575"/>
        <v/>
      </c>
      <c r="G9110" s="184" t="str">
        <f t="shared" si="576"/>
        <v/>
      </c>
      <c r="H9110" s="184" t="str">
        <f t="shared" si="577"/>
        <v/>
      </c>
      <c r="L9110">
        <v>665.27029722720931</v>
      </c>
      <c r="R9110">
        <v>997.40674200000001</v>
      </c>
      <c r="S9110" t="s">
        <v>201</v>
      </c>
      <c r="T9110" s="221">
        <v>45566.313194444447</v>
      </c>
    </row>
    <row r="9111" spans="1:20" x14ac:dyDescent="0.35">
      <c r="A9111" t="s">
        <v>115</v>
      </c>
      <c r="B9111" t="s">
        <v>0</v>
      </c>
      <c r="C9111" t="s">
        <v>92</v>
      </c>
      <c r="D9111" s="29">
        <v>46002</v>
      </c>
      <c r="E9111" s="184" t="str">
        <f t="shared" si="574"/>
        <v/>
      </c>
      <c r="F9111" s="184" t="str">
        <f t="shared" si="575"/>
        <v/>
      </c>
      <c r="G9111" s="184" t="str">
        <f t="shared" si="576"/>
        <v/>
      </c>
      <c r="H9111" s="184" t="str">
        <f t="shared" si="577"/>
        <v/>
      </c>
      <c r="L9111">
        <v>665.27029722720931</v>
      </c>
      <c r="R9111">
        <v>997.40674200000001</v>
      </c>
      <c r="S9111" t="s">
        <v>201</v>
      </c>
      <c r="T9111" s="221">
        <v>45566.313194444447</v>
      </c>
    </row>
    <row r="9112" spans="1:20" x14ac:dyDescent="0.35">
      <c r="A9112" t="s">
        <v>115</v>
      </c>
      <c r="B9112" t="s">
        <v>0</v>
      </c>
      <c r="C9112" t="s">
        <v>92</v>
      </c>
      <c r="D9112" s="29">
        <v>46003</v>
      </c>
      <c r="E9112" s="184" t="str">
        <f t="shared" si="574"/>
        <v/>
      </c>
      <c r="F9112" s="184" t="str">
        <f t="shared" si="575"/>
        <v/>
      </c>
      <c r="G9112" s="184" t="str">
        <f t="shared" si="576"/>
        <v/>
      </c>
      <c r="H9112" s="184" t="str">
        <f t="shared" si="577"/>
        <v/>
      </c>
      <c r="L9112">
        <v>665.27029722720931</v>
      </c>
      <c r="R9112">
        <v>997.40674200000001</v>
      </c>
      <c r="S9112" t="s">
        <v>201</v>
      </c>
      <c r="T9112" s="221">
        <v>45566.313194444447</v>
      </c>
    </row>
    <row r="9113" spans="1:20" x14ac:dyDescent="0.35">
      <c r="A9113" t="s">
        <v>115</v>
      </c>
      <c r="B9113" t="s">
        <v>0</v>
      </c>
      <c r="C9113" t="s">
        <v>92</v>
      </c>
      <c r="D9113" s="29">
        <v>46004</v>
      </c>
      <c r="E9113" s="184" t="str">
        <f t="shared" si="574"/>
        <v/>
      </c>
      <c r="F9113" s="184" t="str">
        <f t="shared" si="575"/>
        <v/>
      </c>
      <c r="G9113" s="184" t="str">
        <f t="shared" si="576"/>
        <v/>
      </c>
      <c r="H9113" s="184" t="str">
        <f t="shared" si="577"/>
        <v/>
      </c>
      <c r="L9113">
        <v>665.27029722720931</v>
      </c>
      <c r="R9113">
        <v>997.40674200000001</v>
      </c>
      <c r="S9113" t="s">
        <v>201</v>
      </c>
      <c r="T9113" s="221">
        <v>45566.313194444447</v>
      </c>
    </row>
    <row r="9114" spans="1:20" x14ac:dyDescent="0.35">
      <c r="A9114" t="s">
        <v>115</v>
      </c>
      <c r="B9114" t="s">
        <v>0</v>
      </c>
      <c r="C9114" t="s">
        <v>92</v>
      </c>
      <c r="D9114" s="29">
        <v>46005</v>
      </c>
      <c r="E9114" s="184" t="str">
        <f t="shared" si="574"/>
        <v/>
      </c>
      <c r="F9114" s="184" t="str">
        <f t="shared" si="575"/>
        <v/>
      </c>
      <c r="G9114" s="184" t="str">
        <f t="shared" si="576"/>
        <v/>
      </c>
      <c r="H9114" s="184" t="str">
        <f t="shared" si="577"/>
        <v/>
      </c>
      <c r="L9114">
        <v>665.27029722720931</v>
      </c>
      <c r="R9114">
        <v>997.40674200000001</v>
      </c>
      <c r="S9114" t="s">
        <v>201</v>
      </c>
      <c r="T9114" s="221">
        <v>45566.313194444447</v>
      </c>
    </row>
    <row r="9115" spans="1:20" x14ac:dyDescent="0.35">
      <c r="A9115" t="s">
        <v>115</v>
      </c>
      <c r="B9115" t="s">
        <v>0</v>
      </c>
      <c r="C9115" t="s">
        <v>92</v>
      </c>
      <c r="D9115" s="29">
        <v>46006</v>
      </c>
      <c r="E9115" s="184" t="str">
        <f t="shared" si="574"/>
        <v/>
      </c>
      <c r="F9115" s="184" t="str">
        <f t="shared" si="575"/>
        <v/>
      </c>
      <c r="G9115" s="184" t="str">
        <f t="shared" si="576"/>
        <v/>
      </c>
      <c r="H9115" s="184" t="str">
        <f t="shared" si="577"/>
        <v/>
      </c>
      <c r="L9115">
        <v>665.27029722720931</v>
      </c>
      <c r="R9115">
        <v>997.40674200000001</v>
      </c>
      <c r="S9115" t="s">
        <v>201</v>
      </c>
      <c r="T9115" s="221">
        <v>45566.313194444447</v>
      </c>
    </row>
    <row r="9116" spans="1:20" x14ac:dyDescent="0.35">
      <c r="A9116" t="s">
        <v>115</v>
      </c>
      <c r="B9116" t="s">
        <v>0</v>
      </c>
      <c r="C9116" t="s">
        <v>92</v>
      </c>
      <c r="D9116" s="29">
        <v>46007</v>
      </c>
      <c r="E9116" s="184" t="str">
        <f t="shared" si="574"/>
        <v/>
      </c>
      <c r="F9116" s="184" t="str">
        <f t="shared" si="575"/>
        <v/>
      </c>
      <c r="G9116" s="184" t="str">
        <f t="shared" si="576"/>
        <v/>
      </c>
      <c r="H9116" s="184" t="str">
        <f t="shared" si="577"/>
        <v/>
      </c>
      <c r="L9116">
        <v>665.27029722720931</v>
      </c>
      <c r="R9116">
        <v>997.40674200000001</v>
      </c>
      <c r="S9116" t="s">
        <v>201</v>
      </c>
      <c r="T9116" s="221">
        <v>45566.313194444447</v>
      </c>
    </row>
    <row r="9117" spans="1:20" x14ac:dyDescent="0.35">
      <c r="A9117" t="s">
        <v>115</v>
      </c>
      <c r="B9117" t="s">
        <v>0</v>
      </c>
      <c r="C9117" t="s">
        <v>92</v>
      </c>
      <c r="D9117" s="29">
        <v>46008</v>
      </c>
      <c r="E9117" s="184" t="str">
        <f t="shared" si="574"/>
        <v/>
      </c>
      <c r="F9117" s="184" t="str">
        <f t="shared" si="575"/>
        <v/>
      </c>
      <c r="G9117" s="184" t="str">
        <f t="shared" si="576"/>
        <v/>
      </c>
      <c r="H9117" s="184" t="str">
        <f t="shared" si="577"/>
        <v/>
      </c>
      <c r="L9117">
        <v>665.27029722720931</v>
      </c>
      <c r="R9117">
        <v>997.40674200000001</v>
      </c>
      <c r="S9117" t="s">
        <v>201</v>
      </c>
      <c r="T9117" s="221">
        <v>45566.313194444447</v>
      </c>
    </row>
    <row r="9118" spans="1:20" x14ac:dyDescent="0.35">
      <c r="A9118" t="s">
        <v>115</v>
      </c>
      <c r="B9118" t="s">
        <v>0</v>
      </c>
      <c r="C9118" t="s">
        <v>92</v>
      </c>
      <c r="D9118" s="29">
        <v>46009</v>
      </c>
      <c r="E9118" s="184" t="str">
        <f t="shared" si="574"/>
        <v/>
      </c>
      <c r="F9118" s="184" t="str">
        <f t="shared" si="575"/>
        <v/>
      </c>
      <c r="G9118" s="184" t="str">
        <f t="shared" si="576"/>
        <v/>
      </c>
      <c r="H9118" s="184" t="str">
        <f t="shared" si="577"/>
        <v/>
      </c>
      <c r="L9118">
        <v>665.27029722720931</v>
      </c>
      <c r="R9118">
        <v>997.40674200000001</v>
      </c>
      <c r="S9118" t="s">
        <v>201</v>
      </c>
      <c r="T9118" s="221">
        <v>45566.313194444447</v>
      </c>
    </row>
    <row r="9119" spans="1:20" x14ac:dyDescent="0.35">
      <c r="A9119" t="s">
        <v>115</v>
      </c>
      <c r="B9119" t="s">
        <v>0</v>
      </c>
      <c r="C9119" t="s">
        <v>92</v>
      </c>
      <c r="D9119" s="29">
        <v>46010</v>
      </c>
      <c r="E9119" s="184" t="str">
        <f t="shared" si="574"/>
        <v/>
      </c>
      <c r="F9119" s="184" t="str">
        <f t="shared" si="575"/>
        <v/>
      </c>
      <c r="G9119" s="184" t="str">
        <f t="shared" si="576"/>
        <v/>
      </c>
      <c r="H9119" s="184" t="str">
        <f t="shared" si="577"/>
        <v/>
      </c>
      <c r="L9119">
        <v>665.27029722720931</v>
      </c>
      <c r="R9119">
        <v>997.40674200000001</v>
      </c>
      <c r="S9119" t="s">
        <v>201</v>
      </c>
      <c r="T9119" s="221">
        <v>45566.313194444447</v>
      </c>
    </row>
    <row r="9120" spans="1:20" x14ac:dyDescent="0.35">
      <c r="A9120" t="s">
        <v>115</v>
      </c>
      <c r="B9120" t="s">
        <v>0</v>
      </c>
      <c r="C9120" t="s">
        <v>92</v>
      </c>
      <c r="D9120" s="29">
        <v>46011</v>
      </c>
      <c r="E9120" s="184" t="str">
        <f t="shared" si="574"/>
        <v/>
      </c>
      <c r="F9120" s="184" t="str">
        <f t="shared" si="575"/>
        <v/>
      </c>
      <c r="G9120" s="184" t="str">
        <f t="shared" si="576"/>
        <v/>
      </c>
      <c r="H9120" s="184" t="str">
        <f t="shared" si="577"/>
        <v/>
      </c>
      <c r="L9120">
        <v>665.27029722720931</v>
      </c>
      <c r="R9120">
        <v>997.40674200000001</v>
      </c>
      <c r="S9120" t="s">
        <v>201</v>
      </c>
      <c r="T9120" s="221">
        <v>45566.313194444447</v>
      </c>
    </row>
    <row r="9121" spans="1:20" x14ac:dyDescent="0.35">
      <c r="A9121" t="s">
        <v>115</v>
      </c>
      <c r="B9121" t="s">
        <v>0</v>
      </c>
      <c r="C9121" t="s">
        <v>92</v>
      </c>
      <c r="D9121" s="29">
        <v>46012</v>
      </c>
      <c r="E9121" s="184" t="str">
        <f t="shared" si="574"/>
        <v/>
      </c>
      <c r="F9121" s="184" t="str">
        <f t="shared" si="575"/>
        <v/>
      </c>
      <c r="G9121" s="184" t="str">
        <f t="shared" si="576"/>
        <v/>
      </c>
      <c r="H9121" s="184" t="str">
        <f t="shared" si="577"/>
        <v/>
      </c>
      <c r="L9121">
        <v>665.27029722720931</v>
      </c>
      <c r="R9121">
        <v>997.40674200000001</v>
      </c>
      <c r="S9121" t="s">
        <v>201</v>
      </c>
      <c r="T9121" s="221">
        <v>45566.313194444447</v>
      </c>
    </row>
    <row r="9122" spans="1:20" x14ac:dyDescent="0.35">
      <c r="A9122" t="s">
        <v>115</v>
      </c>
      <c r="B9122" t="s">
        <v>0</v>
      </c>
      <c r="C9122" t="s">
        <v>92</v>
      </c>
      <c r="D9122" s="29">
        <v>46013</v>
      </c>
      <c r="E9122" s="184" t="str">
        <f t="shared" si="574"/>
        <v/>
      </c>
      <c r="F9122" s="184" t="str">
        <f t="shared" si="575"/>
        <v/>
      </c>
      <c r="G9122" s="184" t="str">
        <f t="shared" si="576"/>
        <v/>
      </c>
      <c r="H9122" s="184" t="str">
        <f t="shared" si="577"/>
        <v/>
      </c>
      <c r="L9122">
        <v>665.27029722720931</v>
      </c>
      <c r="R9122">
        <v>997.40674200000001</v>
      </c>
      <c r="S9122" t="s">
        <v>201</v>
      </c>
      <c r="T9122" s="221">
        <v>45566.313194444447</v>
      </c>
    </row>
    <row r="9123" spans="1:20" x14ac:dyDescent="0.35">
      <c r="A9123" t="s">
        <v>115</v>
      </c>
      <c r="B9123" t="s">
        <v>0</v>
      </c>
      <c r="C9123" t="s">
        <v>92</v>
      </c>
      <c r="D9123" s="29">
        <v>46014</v>
      </c>
      <c r="E9123" s="184" t="str">
        <f t="shared" si="574"/>
        <v/>
      </c>
      <c r="F9123" s="184" t="str">
        <f t="shared" si="575"/>
        <v/>
      </c>
      <c r="G9123" s="184" t="str">
        <f t="shared" si="576"/>
        <v/>
      </c>
      <c r="H9123" s="184" t="str">
        <f t="shared" si="577"/>
        <v/>
      </c>
      <c r="L9123">
        <v>665.27029722720931</v>
      </c>
      <c r="R9123">
        <v>997.40674200000001</v>
      </c>
      <c r="S9123" t="s">
        <v>201</v>
      </c>
      <c r="T9123" s="221">
        <v>45566.313194444447</v>
      </c>
    </row>
    <row r="9124" spans="1:20" x14ac:dyDescent="0.35">
      <c r="A9124" t="s">
        <v>115</v>
      </c>
      <c r="B9124" t="s">
        <v>0</v>
      </c>
      <c r="C9124" t="s">
        <v>92</v>
      </c>
      <c r="D9124" s="29">
        <v>46015</v>
      </c>
      <c r="E9124" s="184" t="str">
        <f t="shared" si="574"/>
        <v/>
      </c>
      <c r="F9124" s="184" t="str">
        <f t="shared" si="575"/>
        <v/>
      </c>
      <c r="G9124" s="184" t="str">
        <f t="shared" si="576"/>
        <v/>
      </c>
      <c r="H9124" s="184" t="str">
        <f t="shared" si="577"/>
        <v/>
      </c>
      <c r="L9124">
        <v>665.27029722720931</v>
      </c>
      <c r="R9124">
        <v>997.40674200000001</v>
      </c>
      <c r="S9124" t="s">
        <v>201</v>
      </c>
      <c r="T9124" s="221">
        <v>45566.313194444447</v>
      </c>
    </row>
    <row r="9125" spans="1:20" x14ac:dyDescent="0.35">
      <c r="A9125" t="s">
        <v>115</v>
      </c>
      <c r="B9125" t="s">
        <v>0</v>
      </c>
      <c r="C9125" t="s">
        <v>92</v>
      </c>
      <c r="D9125" s="29">
        <v>46016</v>
      </c>
      <c r="E9125" s="184" t="str">
        <f t="shared" si="574"/>
        <v/>
      </c>
      <c r="F9125" s="184" t="str">
        <f t="shared" si="575"/>
        <v/>
      </c>
      <c r="G9125" s="184" t="str">
        <f t="shared" si="576"/>
        <v/>
      </c>
      <c r="H9125" s="184" t="str">
        <f t="shared" si="577"/>
        <v/>
      </c>
      <c r="L9125">
        <v>665.27029722720931</v>
      </c>
      <c r="R9125">
        <v>997.40674200000001</v>
      </c>
      <c r="S9125" t="s">
        <v>201</v>
      </c>
      <c r="T9125" s="221">
        <v>45566.313194444447</v>
      </c>
    </row>
    <row r="9126" spans="1:20" x14ac:dyDescent="0.35">
      <c r="A9126" t="s">
        <v>115</v>
      </c>
      <c r="B9126" t="s">
        <v>0</v>
      </c>
      <c r="C9126" t="s">
        <v>92</v>
      </c>
      <c r="D9126" s="29">
        <v>46017</v>
      </c>
      <c r="E9126" s="184" t="str">
        <f t="shared" si="574"/>
        <v/>
      </c>
      <c r="F9126" s="184" t="str">
        <f t="shared" si="575"/>
        <v/>
      </c>
      <c r="G9126" s="184" t="str">
        <f t="shared" si="576"/>
        <v/>
      </c>
      <c r="H9126" s="184" t="str">
        <f t="shared" si="577"/>
        <v/>
      </c>
      <c r="L9126">
        <v>665.27029722720931</v>
      </c>
      <c r="R9126">
        <v>997.40674200000001</v>
      </c>
      <c r="S9126" t="s">
        <v>201</v>
      </c>
      <c r="T9126" s="221">
        <v>45566.313194444447</v>
      </c>
    </row>
    <row r="9127" spans="1:20" x14ac:dyDescent="0.35">
      <c r="A9127" t="s">
        <v>115</v>
      </c>
      <c r="B9127" t="s">
        <v>0</v>
      </c>
      <c r="C9127" t="s">
        <v>92</v>
      </c>
      <c r="D9127" s="29">
        <v>46018</v>
      </c>
      <c r="E9127" s="184" t="str">
        <f t="shared" si="574"/>
        <v/>
      </c>
      <c r="F9127" s="184" t="str">
        <f t="shared" si="575"/>
        <v/>
      </c>
      <c r="G9127" s="184" t="str">
        <f t="shared" si="576"/>
        <v/>
      </c>
      <c r="H9127" s="184" t="str">
        <f t="shared" si="577"/>
        <v/>
      </c>
      <c r="L9127">
        <v>665.27029722720931</v>
      </c>
      <c r="R9127">
        <v>997.40674200000001</v>
      </c>
      <c r="S9127" t="s">
        <v>201</v>
      </c>
      <c r="T9127" s="221">
        <v>45566.313194444447</v>
      </c>
    </row>
    <row r="9128" spans="1:20" x14ac:dyDescent="0.35">
      <c r="A9128" t="s">
        <v>115</v>
      </c>
      <c r="B9128" t="s">
        <v>0</v>
      </c>
      <c r="C9128" t="s">
        <v>92</v>
      </c>
      <c r="D9128" s="29">
        <v>46019</v>
      </c>
      <c r="E9128" s="184" t="str">
        <f t="shared" si="574"/>
        <v/>
      </c>
      <c r="F9128" s="184" t="str">
        <f t="shared" si="575"/>
        <v/>
      </c>
      <c r="G9128" s="184" t="str">
        <f t="shared" si="576"/>
        <v/>
      </c>
      <c r="H9128" s="184" t="str">
        <f t="shared" si="577"/>
        <v/>
      </c>
      <c r="L9128">
        <v>665.27029722720931</v>
      </c>
      <c r="R9128">
        <v>997.40674200000001</v>
      </c>
      <c r="S9128" t="s">
        <v>201</v>
      </c>
      <c r="T9128" s="221">
        <v>45566.313194444447</v>
      </c>
    </row>
    <row r="9129" spans="1:20" x14ac:dyDescent="0.35">
      <c r="A9129" t="s">
        <v>115</v>
      </c>
      <c r="B9129" t="s">
        <v>0</v>
      </c>
      <c r="C9129" t="s">
        <v>92</v>
      </c>
      <c r="D9129" s="29">
        <v>46020</v>
      </c>
      <c r="E9129" s="184" t="str">
        <f t="shared" si="574"/>
        <v/>
      </c>
      <c r="F9129" s="184" t="str">
        <f t="shared" si="575"/>
        <v/>
      </c>
      <c r="G9129" s="184" t="str">
        <f t="shared" si="576"/>
        <v/>
      </c>
      <c r="H9129" s="184" t="str">
        <f t="shared" si="577"/>
        <v/>
      </c>
      <c r="L9129">
        <v>665.27029722720931</v>
      </c>
      <c r="R9129">
        <v>997.40674200000001</v>
      </c>
      <c r="S9129" t="s">
        <v>201</v>
      </c>
      <c r="T9129" s="221">
        <v>45566.313194444447</v>
      </c>
    </row>
    <row r="9130" spans="1:20" x14ac:dyDescent="0.35">
      <c r="A9130" t="s">
        <v>115</v>
      </c>
      <c r="B9130" t="s">
        <v>0</v>
      </c>
      <c r="C9130" t="s">
        <v>92</v>
      </c>
      <c r="D9130" s="29">
        <v>46021</v>
      </c>
      <c r="E9130" s="184" t="str">
        <f t="shared" si="574"/>
        <v/>
      </c>
      <c r="F9130" s="184" t="str">
        <f t="shared" si="575"/>
        <v/>
      </c>
      <c r="G9130" s="184" t="str">
        <f t="shared" si="576"/>
        <v/>
      </c>
      <c r="H9130" s="184" t="str">
        <f t="shared" si="577"/>
        <v/>
      </c>
      <c r="L9130">
        <v>665.27029722720931</v>
      </c>
      <c r="R9130">
        <v>997.40674200000001</v>
      </c>
      <c r="S9130" t="s">
        <v>201</v>
      </c>
      <c r="T9130" s="221">
        <v>45566.313194444447</v>
      </c>
    </row>
    <row r="9131" spans="1:20" x14ac:dyDescent="0.35">
      <c r="A9131" t="s">
        <v>115</v>
      </c>
      <c r="B9131" t="s">
        <v>0</v>
      </c>
      <c r="C9131" t="s">
        <v>92</v>
      </c>
      <c r="D9131" s="29">
        <v>46022</v>
      </c>
      <c r="E9131" s="184" t="str">
        <f t="shared" si="574"/>
        <v/>
      </c>
      <c r="F9131" s="184" t="str">
        <f t="shared" si="575"/>
        <v/>
      </c>
      <c r="G9131" s="184" t="str">
        <f t="shared" si="576"/>
        <v/>
      </c>
      <c r="H9131" s="184" t="str">
        <f t="shared" si="577"/>
        <v/>
      </c>
      <c r="L9131">
        <v>665.27029722720931</v>
      </c>
      <c r="R9131">
        <v>997.40674200000001</v>
      </c>
      <c r="S9131" t="s">
        <v>201</v>
      </c>
      <c r="T9131" s="221">
        <v>45566.313194444447</v>
      </c>
    </row>
    <row r="9132" spans="1:20" x14ac:dyDescent="0.35">
      <c r="A9132" t="s">
        <v>117</v>
      </c>
      <c r="B9132" t="s">
        <v>118</v>
      </c>
      <c r="C9132" t="s">
        <v>92</v>
      </c>
      <c r="D9132" s="29">
        <v>45658</v>
      </c>
      <c r="E9132" s="184" t="str">
        <f t="shared" si="574"/>
        <v/>
      </c>
      <c r="F9132" s="184" t="str">
        <f t="shared" si="575"/>
        <v/>
      </c>
      <c r="G9132" s="184" t="str">
        <f t="shared" si="576"/>
        <v/>
      </c>
      <c r="H9132" s="184" t="str">
        <f t="shared" si="577"/>
        <v/>
      </c>
      <c r="J9132" t="s">
        <v>253</v>
      </c>
      <c r="K9132" t="s">
        <v>253</v>
      </c>
      <c r="L9132">
        <f t="shared" ref="L9132:L9195" si="578">L4752+L737</f>
        <v>649.39045199999998</v>
      </c>
      <c r="R9132">
        <f t="shared" ref="R9132:R9195" si="579">R4752+R737</f>
        <v>1086.1759419999998</v>
      </c>
      <c r="S9132" t="s">
        <v>201</v>
      </c>
      <c r="T9132" s="221">
        <v>45498.336805555555</v>
      </c>
    </row>
    <row r="9133" spans="1:20" x14ac:dyDescent="0.35">
      <c r="A9133" t="s">
        <v>117</v>
      </c>
      <c r="B9133" t="s">
        <v>118</v>
      </c>
      <c r="C9133" t="s">
        <v>92</v>
      </c>
      <c r="D9133" s="29">
        <v>45659</v>
      </c>
      <c r="E9133" s="184" t="str">
        <f t="shared" si="574"/>
        <v/>
      </c>
      <c r="F9133" s="184" t="str">
        <f t="shared" si="575"/>
        <v/>
      </c>
      <c r="G9133" s="184" t="str">
        <f t="shared" si="576"/>
        <v/>
      </c>
      <c r="H9133" s="184" t="str">
        <f t="shared" si="577"/>
        <v/>
      </c>
      <c r="J9133" t="s">
        <v>253</v>
      </c>
      <c r="K9133" t="s">
        <v>253</v>
      </c>
      <c r="L9133">
        <f t="shared" si="578"/>
        <v>649.39045199999998</v>
      </c>
      <c r="R9133">
        <f t="shared" si="579"/>
        <v>1086.1759419999998</v>
      </c>
      <c r="S9133" t="s">
        <v>201</v>
      </c>
      <c r="T9133" s="221">
        <v>45498.336805555555</v>
      </c>
    </row>
    <row r="9134" spans="1:20" x14ac:dyDescent="0.35">
      <c r="A9134" t="s">
        <v>117</v>
      </c>
      <c r="B9134" t="s">
        <v>118</v>
      </c>
      <c r="C9134" t="s">
        <v>92</v>
      </c>
      <c r="D9134" s="29">
        <v>45660</v>
      </c>
      <c r="E9134" s="184" t="str">
        <f t="shared" si="574"/>
        <v/>
      </c>
      <c r="F9134" s="184" t="str">
        <f t="shared" si="575"/>
        <v/>
      </c>
      <c r="G9134" s="184" t="str">
        <f t="shared" si="576"/>
        <v/>
      </c>
      <c r="H9134" s="184" t="str">
        <f t="shared" si="577"/>
        <v/>
      </c>
      <c r="J9134" t="s">
        <v>253</v>
      </c>
      <c r="K9134" t="s">
        <v>253</v>
      </c>
      <c r="L9134">
        <f t="shared" si="578"/>
        <v>649.39045199999998</v>
      </c>
      <c r="R9134">
        <f t="shared" si="579"/>
        <v>1086.1759419999998</v>
      </c>
      <c r="S9134" t="s">
        <v>201</v>
      </c>
      <c r="T9134" s="221">
        <v>45498.336805555555</v>
      </c>
    </row>
    <row r="9135" spans="1:20" x14ac:dyDescent="0.35">
      <c r="A9135" t="s">
        <v>117</v>
      </c>
      <c r="B9135" t="s">
        <v>118</v>
      </c>
      <c r="C9135" t="s">
        <v>92</v>
      </c>
      <c r="D9135" s="29">
        <v>45661</v>
      </c>
      <c r="E9135" s="184" t="str">
        <f t="shared" si="574"/>
        <v/>
      </c>
      <c r="F9135" s="184" t="str">
        <f t="shared" si="575"/>
        <v/>
      </c>
      <c r="G9135" s="184" t="str">
        <f t="shared" si="576"/>
        <v/>
      </c>
      <c r="H9135" s="184" t="str">
        <f t="shared" si="577"/>
        <v/>
      </c>
      <c r="J9135" t="s">
        <v>253</v>
      </c>
      <c r="K9135" t="s">
        <v>253</v>
      </c>
      <c r="L9135">
        <f t="shared" si="578"/>
        <v>649.39045199999998</v>
      </c>
      <c r="R9135">
        <f t="shared" si="579"/>
        <v>1086.1759419999998</v>
      </c>
      <c r="S9135" t="s">
        <v>201</v>
      </c>
      <c r="T9135" s="221">
        <v>45498.336805555555</v>
      </c>
    </row>
    <row r="9136" spans="1:20" x14ac:dyDescent="0.35">
      <c r="A9136" t="s">
        <v>117</v>
      </c>
      <c r="B9136" t="s">
        <v>118</v>
      </c>
      <c r="C9136" t="s">
        <v>92</v>
      </c>
      <c r="D9136" s="29">
        <v>45662</v>
      </c>
      <c r="E9136" s="184" t="str">
        <f t="shared" si="574"/>
        <v/>
      </c>
      <c r="F9136" s="184" t="str">
        <f t="shared" si="575"/>
        <v/>
      </c>
      <c r="G9136" s="184" t="str">
        <f t="shared" si="576"/>
        <v/>
      </c>
      <c r="H9136" s="184" t="str">
        <f t="shared" si="577"/>
        <v/>
      </c>
      <c r="J9136" t="s">
        <v>253</v>
      </c>
      <c r="K9136" t="s">
        <v>253</v>
      </c>
      <c r="L9136">
        <f t="shared" si="578"/>
        <v>649.39045199999998</v>
      </c>
      <c r="R9136">
        <f t="shared" si="579"/>
        <v>1086.1759419999998</v>
      </c>
      <c r="S9136" t="s">
        <v>201</v>
      </c>
      <c r="T9136" s="221">
        <v>45498.336805555555</v>
      </c>
    </row>
    <row r="9137" spans="1:20" x14ac:dyDescent="0.35">
      <c r="A9137" t="s">
        <v>117</v>
      </c>
      <c r="B9137" t="s">
        <v>118</v>
      </c>
      <c r="C9137" t="s">
        <v>92</v>
      </c>
      <c r="D9137" s="29">
        <v>45663</v>
      </c>
      <c r="E9137" s="184" t="str">
        <f t="shared" si="574"/>
        <v/>
      </c>
      <c r="F9137" s="184" t="str">
        <f t="shared" si="575"/>
        <v/>
      </c>
      <c r="G9137" s="184" t="str">
        <f t="shared" si="576"/>
        <v/>
      </c>
      <c r="H9137" s="184" t="str">
        <f t="shared" si="577"/>
        <v/>
      </c>
      <c r="J9137" t="s">
        <v>253</v>
      </c>
      <c r="K9137" t="s">
        <v>253</v>
      </c>
      <c r="L9137">
        <f t="shared" si="578"/>
        <v>649.39045199999998</v>
      </c>
      <c r="R9137">
        <f t="shared" si="579"/>
        <v>1086.1759419999998</v>
      </c>
      <c r="S9137" t="s">
        <v>201</v>
      </c>
      <c r="T9137" s="221">
        <v>45498.336805555555</v>
      </c>
    </row>
    <row r="9138" spans="1:20" x14ac:dyDescent="0.35">
      <c r="A9138" t="s">
        <v>117</v>
      </c>
      <c r="B9138" t="s">
        <v>118</v>
      </c>
      <c r="C9138" t="s">
        <v>92</v>
      </c>
      <c r="D9138" s="29">
        <v>45664</v>
      </c>
      <c r="E9138" s="184" t="str">
        <f t="shared" si="574"/>
        <v/>
      </c>
      <c r="F9138" s="184" t="str">
        <f t="shared" si="575"/>
        <v/>
      </c>
      <c r="G9138" s="184" t="str">
        <f t="shared" si="576"/>
        <v/>
      </c>
      <c r="H9138" s="184" t="str">
        <f t="shared" si="577"/>
        <v/>
      </c>
      <c r="J9138" t="s">
        <v>253</v>
      </c>
      <c r="K9138" t="s">
        <v>253</v>
      </c>
      <c r="L9138">
        <f t="shared" si="578"/>
        <v>649.39045199999998</v>
      </c>
      <c r="R9138">
        <f t="shared" si="579"/>
        <v>1086.1759419999998</v>
      </c>
      <c r="S9138" t="s">
        <v>201</v>
      </c>
      <c r="T9138" s="221">
        <v>45498.336805555555</v>
      </c>
    </row>
    <row r="9139" spans="1:20" x14ac:dyDescent="0.35">
      <c r="A9139" t="s">
        <v>117</v>
      </c>
      <c r="B9139" t="s">
        <v>118</v>
      </c>
      <c r="C9139" t="s">
        <v>92</v>
      </c>
      <c r="D9139" s="29">
        <v>45665</v>
      </c>
      <c r="E9139" s="184" t="str">
        <f t="shared" si="574"/>
        <v/>
      </c>
      <c r="F9139" s="184" t="str">
        <f t="shared" si="575"/>
        <v/>
      </c>
      <c r="G9139" s="184" t="str">
        <f t="shared" si="576"/>
        <v/>
      </c>
      <c r="H9139" s="184" t="str">
        <f t="shared" si="577"/>
        <v/>
      </c>
      <c r="J9139" t="s">
        <v>253</v>
      </c>
      <c r="K9139" t="s">
        <v>253</v>
      </c>
      <c r="L9139">
        <f t="shared" si="578"/>
        <v>649.39045199999998</v>
      </c>
      <c r="R9139">
        <f t="shared" si="579"/>
        <v>1086.1759419999998</v>
      </c>
      <c r="S9139" t="s">
        <v>201</v>
      </c>
      <c r="T9139" s="221">
        <v>45498.336805555555</v>
      </c>
    </row>
    <row r="9140" spans="1:20" x14ac:dyDescent="0.35">
      <c r="A9140" t="s">
        <v>117</v>
      </c>
      <c r="B9140" t="s">
        <v>118</v>
      </c>
      <c r="C9140" t="s">
        <v>92</v>
      </c>
      <c r="D9140" s="29">
        <v>45666</v>
      </c>
      <c r="E9140" s="184" t="str">
        <f t="shared" si="574"/>
        <v/>
      </c>
      <c r="F9140" s="184" t="str">
        <f t="shared" si="575"/>
        <v/>
      </c>
      <c r="G9140" s="184" t="str">
        <f t="shared" si="576"/>
        <v/>
      </c>
      <c r="H9140" s="184" t="str">
        <f t="shared" si="577"/>
        <v/>
      </c>
      <c r="J9140" t="s">
        <v>253</v>
      </c>
      <c r="K9140" t="s">
        <v>253</v>
      </c>
      <c r="L9140">
        <f t="shared" si="578"/>
        <v>649.39045199999998</v>
      </c>
      <c r="R9140">
        <f t="shared" si="579"/>
        <v>1086.1759419999998</v>
      </c>
      <c r="S9140" t="s">
        <v>201</v>
      </c>
      <c r="T9140" s="221">
        <v>45498.336805555555</v>
      </c>
    </row>
    <row r="9141" spans="1:20" x14ac:dyDescent="0.35">
      <c r="A9141" t="s">
        <v>117</v>
      </c>
      <c r="B9141" t="s">
        <v>118</v>
      </c>
      <c r="C9141" t="s">
        <v>92</v>
      </c>
      <c r="D9141" s="29">
        <v>45667</v>
      </c>
      <c r="E9141" s="184" t="str">
        <f t="shared" si="574"/>
        <v/>
      </c>
      <c r="F9141" s="184" t="str">
        <f t="shared" si="575"/>
        <v/>
      </c>
      <c r="G9141" s="184" t="str">
        <f t="shared" si="576"/>
        <v/>
      </c>
      <c r="H9141" s="184" t="str">
        <f t="shared" si="577"/>
        <v/>
      </c>
      <c r="J9141" t="s">
        <v>253</v>
      </c>
      <c r="K9141" t="s">
        <v>253</v>
      </c>
      <c r="L9141">
        <f t="shared" si="578"/>
        <v>649.39045199999998</v>
      </c>
      <c r="R9141">
        <f t="shared" si="579"/>
        <v>1086.1759419999998</v>
      </c>
      <c r="S9141" t="s">
        <v>201</v>
      </c>
      <c r="T9141" s="221">
        <v>45498.336805555555</v>
      </c>
    </row>
    <row r="9142" spans="1:20" x14ac:dyDescent="0.35">
      <c r="A9142" t="s">
        <v>117</v>
      </c>
      <c r="B9142" t="s">
        <v>118</v>
      </c>
      <c r="C9142" t="s">
        <v>92</v>
      </c>
      <c r="D9142" s="29">
        <v>45668</v>
      </c>
      <c r="E9142" s="184" t="str">
        <f t="shared" si="574"/>
        <v/>
      </c>
      <c r="F9142" s="184" t="str">
        <f t="shared" si="575"/>
        <v/>
      </c>
      <c r="G9142" s="184" t="str">
        <f t="shared" si="576"/>
        <v/>
      </c>
      <c r="H9142" s="184" t="str">
        <f t="shared" si="577"/>
        <v/>
      </c>
      <c r="J9142" t="s">
        <v>253</v>
      </c>
      <c r="K9142" t="s">
        <v>253</v>
      </c>
      <c r="L9142">
        <f t="shared" si="578"/>
        <v>649.39045199999998</v>
      </c>
      <c r="R9142">
        <f t="shared" si="579"/>
        <v>1086.1759419999998</v>
      </c>
      <c r="S9142" t="s">
        <v>201</v>
      </c>
      <c r="T9142" s="221">
        <v>45498.336805555555</v>
      </c>
    </row>
    <row r="9143" spans="1:20" x14ac:dyDescent="0.35">
      <c r="A9143" t="s">
        <v>117</v>
      </c>
      <c r="B9143" t="s">
        <v>118</v>
      </c>
      <c r="C9143" t="s">
        <v>92</v>
      </c>
      <c r="D9143" s="29">
        <v>45669</v>
      </c>
      <c r="E9143" s="184" t="str">
        <f t="shared" si="574"/>
        <v/>
      </c>
      <c r="F9143" s="184" t="str">
        <f t="shared" si="575"/>
        <v/>
      </c>
      <c r="G9143" s="184" t="str">
        <f t="shared" si="576"/>
        <v/>
      </c>
      <c r="H9143" s="184" t="str">
        <f t="shared" si="577"/>
        <v/>
      </c>
      <c r="J9143" t="s">
        <v>253</v>
      </c>
      <c r="K9143" t="s">
        <v>253</v>
      </c>
      <c r="L9143">
        <f t="shared" si="578"/>
        <v>649.39045199999998</v>
      </c>
      <c r="R9143">
        <f t="shared" si="579"/>
        <v>1086.1759419999998</v>
      </c>
      <c r="S9143" t="s">
        <v>201</v>
      </c>
      <c r="T9143" s="221">
        <v>45498.336805555555</v>
      </c>
    </row>
    <row r="9144" spans="1:20" x14ac:dyDescent="0.35">
      <c r="A9144" t="s">
        <v>117</v>
      </c>
      <c r="B9144" t="s">
        <v>118</v>
      </c>
      <c r="C9144" t="s">
        <v>92</v>
      </c>
      <c r="D9144" s="29">
        <v>45670</v>
      </c>
      <c r="E9144" s="184" t="str">
        <f t="shared" si="574"/>
        <v/>
      </c>
      <c r="F9144" s="184" t="str">
        <f t="shared" si="575"/>
        <v/>
      </c>
      <c r="G9144" s="184" t="str">
        <f t="shared" si="576"/>
        <v/>
      </c>
      <c r="H9144" s="184" t="str">
        <f t="shared" si="577"/>
        <v/>
      </c>
      <c r="J9144" t="s">
        <v>253</v>
      </c>
      <c r="K9144" t="s">
        <v>253</v>
      </c>
      <c r="L9144">
        <f t="shared" si="578"/>
        <v>649.39045199999998</v>
      </c>
      <c r="R9144">
        <f t="shared" si="579"/>
        <v>1086.1759419999998</v>
      </c>
      <c r="S9144" t="s">
        <v>201</v>
      </c>
      <c r="T9144" s="221">
        <v>45498.336805555555</v>
      </c>
    </row>
    <row r="9145" spans="1:20" x14ac:dyDescent="0.35">
      <c r="A9145" t="s">
        <v>117</v>
      </c>
      <c r="B9145" t="s">
        <v>118</v>
      </c>
      <c r="C9145" t="s">
        <v>92</v>
      </c>
      <c r="D9145" s="29">
        <v>45671</v>
      </c>
      <c r="E9145" s="184" t="str">
        <f t="shared" si="574"/>
        <v/>
      </c>
      <c r="F9145" s="184" t="str">
        <f t="shared" si="575"/>
        <v/>
      </c>
      <c r="G9145" s="184" t="str">
        <f t="shared" si="576"/>
        <v/>
      </c>
      <c r="H9145" s="184" t="str">
        <f t="shared" si="577"/>
        <v/>
      </c>
      <c r="J9145" t="s">
        <v>253</v>
      </c>
      <c r="K9145" t="s">
        <v>253</v>
      </c>
      <c r="L9145">
        <f t="shared" si="578"/>
        <v>649.39045199999998</v>
      </c>
      <c r="R9145">
        <f t="shared" si="579"/>
        <v>1086.1759419999998</v>
      </c>
      <c r="S9145" t="s">
        <v>201</v>
      </c>
      <c r="T9145" s="221">
        <v>45498.336805555555</v>
      </c>
    </row>
    <row r="9146" spans="1:20" x14ac:dyDescent="0.35">
      <c r="A9146" t="s">
        <v>117</v>
      </c>
      <c r="B9146" t="s">
        <v>118</v>
      </c>
      <c r="C9146" t="s">
        <v>92</v>
      </c>
      <c r="D9146" s="29">
        <v>45672</v>
      </c>
      <c r="E9146" s="184" t="str">
        <f t="shared" si="574"/>
        <v/>
      </c>
      <c r="F9146" s="184" t="str">
        <f t="shared" si="575"/>
        <v/>
      </c>
      <c r="G9146" s="184" t="str">
        <f t="shared" si="576"/>
        <v/>
      </c>
      <c r="H9146" s="184" t="str">
        <f t="shared" si="577"/>
        <v/>
      </c>
      <c r="J9146" t="s">
        <v>253</v>
      </c>
      <c r="K9146" t="s">
        <v>253</v>
      </c>
      <c r="L9146">
        <f t="shared" si="578"/>
        <v>649.39045199999998</v>
      </c>
      <c r="R9146">
        <f t="shared" si="579"/>
        <v>1086.1759419999998</v>
      </c>
      <c r="S9146" t="s">
        <v>201</v>
      </c>
      <c r="T9146" s="221">
        <v>45498.336805555555</v>
      </c>
    </row>
    <row r="9147" spans="1:20" x14ac:dyDescent="0.35">
      <c r="A9147" t="s">
        <v>117</v>
      </c>
      <c r="B9147" t="s">
        <v>118</v>
      </c>
      <c r="C9147" t="s">
        <v>92</v>
      </c>
      <c r="D9147" s="29">
        <v>45673</v>
      </c>
      <c r="E9147" s="184" t="str">
        <f t="shared" si="574"/>
        <v/>
      </c>
      <c r="F9147" s="184" t="str">
        <f t="shared" si="575"/>
        <v/>
      </c>
      <c r="G9147" s="184" t="str">
        <f t="shared" si="576"/>
        <v/>
      </c>
      <c r="H9147" s="184" t="str">
        <f t="shared" si="577"/>
        <v/>
      </c>
      <c r="J9147" t="s">
        <v>253</v>
      </c>
      <c r="K9147" t="s">
        <v>253</v>
      </c>
      <c r="L9147">
        <f t="shared" si="578"/>
        <v>649.39045199999998</v>
      </c>
      <c r="R9147">
        <f t="shared" si="579"/>
        <v>1086.1759419999998</v>
      </c>
      <c r="S9147" t="s">
        <v>201</v>
      </c>
      <c r="T9147" s="221">
        <v>45498.336805555555</v>
      </c>
    </row>
    <row r="9148" spans="1:20" x14ac:dyDescent="0.35">
      <c r="A9148" t="s">
        <v>117</v>
      </c>
      <c r="B9148" t="s">
        <v>118</v>
      </c>
      <c r="C9148" t="s">
        <v>92</v>
      </c>
      <c r="D9148" s="29">
        <v>45674</v>
      </c>
      <c r="E9148" s="184" t="str">
        <f t="shared" si="574"/>
        <v/>
      </c>
      <c r="F9148" s="184" t="str">
        <f t="shared" si="575"/>
        <v/>
      </c>
      <c r="G9148" s="184" t="str">
        <f t="shared" si="576"/>
        <v/>
      </c>
      <c r="H9148" s="184" t="str">
        <f t="shared" si="577"/>
        <v/>
      </c>
      <c r="J9148" t="s">
        <v>253</v>
      </c>
      <c r="K9148" t="s">
        <v>253</v>
      </c>
      <c r="L9148">
        <f t="shared" si="578"/>
        <v>649.39045199999998</v>
      </c>
      <c r="R9148">
        <f t="shared" si="579"/>
        <v>1086.1759419999998</v>
      </c>
      <c r="S9148" t="s">
        <v>201</v>
      </c>
      <c r="T9148" s="221">
        <v>45498.336805555555</v>
      </c>
    </row>
    <row r="9149" spans="1:20" x14ac:dyDescent="0.35">
      <c r="A9149" t="s">
        <v>117</v>
      </c>
      <c r="B9149" t="s">
        <v>118</v>
      </c>
      <c r="C9149" t="s">
        <v>92</v>
      </c>
      <c r="D9149" s="29">
        <v>45675</v>
      </c>
      <c r="E9149" s="184" t="str">
        <f t="shared" si="574"/>
        <v/>
      </c>
      <c r="F9149" s="184" t="str">
        <f t="shared" si="575"/>
        <v/>
      </c>
      <c r="G9149" s="184" t="str">
        <f t="shared" si="576"/>
        <v/>
      </c>
      <c r="H9149" s="184" t="str">
        <f t="shared" si="577"/>
        <v/>
      </c>
      <c r="J9149" t="s">
        <v>253</v>
      </c>
      <c r="K9149" t="s">
        <v>253</v>
      </c>
      <c r="L9149">
        <f t="shared" si="578"/>
        <v>649.39045199999998</v>
      </c>
      <c r="R9149">
        <f t="shared" si="579"/>
        <v>1086.1759419999998</v>
      </c>
      <c r="S9149" t="s">
        <v>201</v>
      </c>
      <c r="T9149" s="221">
        <v>45498.336805555555</v>
      </c>
    </row>
    <row r="9150" spans="1:20" x14ac:dyDescent="0.35">
      <c r="A9150" t="s">
        <v>117</v>
      </c>
      <c r="B9150" t="s">
        <v>118</v>
      </c>
      <c r="C9150" t="s">
        <v>92</v>
      </c>
      <c r="D9150" s="29">
        <v>45676</v>
      </c>
      <c r="E9150" s="184" t="str">
        <f t="shared" si="574"/>
        <v/>
      </c>
      <c r="F9150" s="184" t="str">
        <f t="shared" si="575"/>
        <v/>
      </c>
      <c r="G9150" s="184" t="str">
        <f t="shared" si="576"/>
        <v/>
      </c>
      <c r="H9150" s="184" t="str">
        <f t="shared" si="577"/>
        <v/>
      </c>
      <c r="J9150" t="s">
        <v>253</v>
      </c>
      <c r="K9150" t="s">
        <v>253</v>
      </c>
      <c r="L9150">
        <f t="shared" si="578"/>
        <v>649.39045199999998</v>
      </c>
      <c r="R9150">
        <f t="shared" si="579"/>
        <v>1086.1759419999998</v>
      </c>
      <c r="S9150" t="s">
        <v>201</v>
      </c>
      <c r="T9150" s="221">
        <v>45498.336805555555</v>
      </c>
    </row>
    <row r="9151" spans="1:20" x14ac:dyDescent="0.35">
      <c r="A9151" t="s">
        <v>117</v>
      </c>
      <c r="B9151" t="s">
        <v>118</v>
      </c>
      <c r="C9151" t="s">
        <v>92</v>
      </c>
      <c r="D9151" s="29">
        <v>45677</v>
      </c>
      <c r="E9151" s="184" t="str">
        <f t="shared" si="574"/>
        <v/>
      </c>
      <c r="F9151" s="184" t="str">
        <f t="shared" si="575"/>
        <v/>
      </c>
      <c r="G9151" s="184" t="str">
        <f t="shared" si="576"/>
        <v/>
      </c>
      <c r="H9151" s="184" t="str">
        <f t="shared" si="577"/>
        <v/>
      </c>
      <c r="J9151" t="s">
        <v>253</v>
      </c>
      <c r="K9151" t="s">
        <v>253</v>
      </c>
      <c r="L9151">
        <f t="shared" si="578"/>
        <v>649.39045199999998</v>
      </c>
      <c r="R9151">
        <f t="shared" si="579"/>
        <v>1086.1759419999998</v>
      </c>
      <c r="S9151" t="s">
        <v>201</v>
      </c>
      <c r="T9151" s="221">
        <v>45498.336805555555</v>
      </c>
    </row>
    <row r="9152" spans="1:20" x14ac:dyDescent="0.35">
      <c r="A9152" t="s">
        <v>117</v>
      </c>
      <c r="B9152" t="s">
        <v>118</v>
      </c>
      <c r="C9152" t="s">
        <v>92</v>
      </c>
      <c r="D9152" s="29">
        <v>45678</v>
      </c>
      <c r="E9152" s="184" t="str">
        <f t="shared" si="574"/>
        <v/>
      </c>
      <c r="F9152" s="184" t="str">
        <f t="shared" si="575"/>
        <v/>
      </c>
      <c r="G9152" s="184" t="str">
        <f t="shared" si="576"/>
        <v/>
      </c>
      <c r="H9152" s="184" t="str">
        <f t="shared" si="577"/>
        <v/>
      </c>
      <c r="J9152" t="s">
        <v>253</v>
      </c>
      <c r="K9152" t="s">
        <v>253</v>
      </c>
      <c r="L9152">
        <f t="shared" si="578"/>
        <v>649.39045199999998</v>
      </c>
      <c r="R9152">
        <f t="shared" si="579"/>
        <v>1086.1759419999998</v>
      </c>
      <c r="S9152" t="s">
        <v>201</v>
      </c>
      <c r="T9152" s="221">
        <v>45498.336805555555</v>
      </c>
    </row>
    <row r="9153" spans="1:20" x14ac:dyDescent="0.35">
      <c r="A9153" t="s">
        <v>117</v>
      </c>
      <c r="B9153" t="s">
        <v>118</v>
      </c>
      <c r="C9153" t="s">
        <v>92</v>
      </c>
      <c r="D9153" s="29">
        <v>45679</v>
      </c>
      <c r="E9153" s="184" t="str">
        <f t="shared" si="574"/>
        <v/>
      </c>
      <c r="F9153" s="184" t="str">
        <f t="shared" si="575"/>
        <v/>
      </c>
      <c r="G9153" s="184" t="str">
        <f t="shared" si="576"/>
        <v/>
      </c>
      <c r="H9153" s="184" t="str">
        <f t="shared" si="577"/>
        <v/>
      </c>
      <c r="J9153" t="s">
        <v>253</v>
      </c>
      <c r="K9153" t="s">
        <v>253</v>
      </c>
      <c r="L9153">
        <f t="shared" si="578"/>
        <v>649.39045199999998</v>
      </c>
      <c r="R9153">
        <f t="shared" si="579"/>
        <v>1086.1759419999998</v>
      </c>
      <c r="S9153" t="s">
        <v>201</v>
      </c>
      <c r="T9153" s="221">
        <v>45498.336805555555</v>
      </c>
    </row>
    <row r="9154" spans="1:20" x14ac:dyDescent="0.35">
      <c r="A9154" t="s">
        <v>117</v>
      </c>
      <c r="B9154" t="s">
        <v>118</v>
      </c>
      <c r="C9154" t="s">
        <v>92</v>
      </c>
      <c r="D9154" s="29">
        <v>45680</v>
      </c>
      <c r="E9154" s="184" t="str">
        <f t="shared" si="574"/>
        <v/>
      </c>
      <c r="F9154" s="184" t="str">
        <f t="shared" si="575"/>
        <v/>
      </c>
      <c r="G9154" s="184" t="str">
        <f t="shared" si="576"/>
        <v/>
      </c>
      <c r="H9154" s="184" t="str">
        <f t="shared" si="577"/>
        <v/>
      </c>
      <c r="J9154" t="s">
        <v>253</v>
      </c>
      <c r="K9154" t="s">
        <v>253</v>
      </c>
      <c r="L9154">
        <f t="shared" si="578"/>
        <v>649.39045199999998</v>
      </c>
      <c r="R9154">
        <f t="shared" si="579"/>
        <v>1086.1759419999998</v>
      </c>
      <c r="S9154" t="s">
        <v>201</v>
      </c>
      <c r="T9154" s="221">
        <v>45498.336805555555</v>
      </c>
    </row>
    <row r="9155" spans="1:20" x14ac:dyDescent="0.35">
      <c r="A9155" t="s">
        <v>117</v>
      </c>
      <c r="B9155" t="s">
        <v>118</v>
      </c>
      <c r="C9155" t="s">
        <v>92</v>
      </c>
      <c r="D9155" s="29">
        <v>45681</v>
      </c>
      <c r="E9155" s="184" t="str">
        <f t="shared" si="574"/>
        <v/>
      </c>
      <c r="F9155" s="184" t="str">
        <f t="shared" si="575"/>
        <v/>
      </c>
      <c r="G9155" s="184" t="str">
        <f t="shared" si="576"/>
        <v/>
      </c>
      <c r="H9155" s="184" t="str">
        <f t="shared" si="577"/>
        <v/>
      </c>
      <c r="J9155" t="s">
        <v>253</v>
      </c>
      <c r="K9155" t="s">
        <v>253</v>
      </c>
      <c r="L9155">
        <f t="shared" si="578"/>
        <v>649.39045199999998</v>
      </c>
      <c r="R9155">
        <f t="shared" si="579"/>
        <v>1086.1759419999998</v>
      </c>
      <c r="S9155" t="s">
        <v>201</v>
      </c>
      <c r="T9155" s="221">
        <v>45498.336805555555</v>
      </c>
    </row>
    <row r="9156" spans="1:20" x14ac:dyDescent="0.35">
      <c r="A9156" t="s">
        <v>117</v>
      </c>
      <c r="B9156" t="s">
        <v>118</v>
      </c>
      <c r="C9156" t="s">
        <v>92</v>
      </c>
      <c r="D9156" s="29">
        <v>45682</v>
      </c>
      <c r="E9156" s="184" t="str">
        <f t="shared" si="574"/>
        <v/>
      </c>
      <c r="F9156" s="184" t="str">
        <f t="shared" si="575"/>
        <v/>
      </c>
      <c r="G9156" s="184" t="str">
        <f t="shared" si="576"/>
        <v/>
      </c>
      <c r="H9156" s="184" t="str">
        <f t="shared" si="577"/>
        <v/>
      </c>
      <c r="J9156" t="s">
        <v>253</v>
      </c>
      <c r="K9156" t="s">
        <v>253</v>
      </c>
      <c r="L9156">
        <f t="shared" si="578"/>
        <v>649.39045199999998</v>
      </c>
      <c r="R9156">
        <f t="shared" si="579"/>
        <v>1086.1759419999998</v>
      </c>
      <c r="S9156" t="s">
        <v>201</v>
      </c>
      <c r="T9156" s="221">
        <v>45498.336805555555</v>
      </c>
    </row>
    <row r="9157" spans="1:20" x14ac:dyDescent="0.35">
      <c r="A9157" t="s">
        <v>117</v>
      </c>
      <c r="B9157" t="s">
        <v>118</v>
      </c>
      <c r="C9157" t="s">
        <v>92</v>
      </c>
      <c r="D9157" s="29">
        <v>45683</v>
      </c>
      <c r="E9157" s="184" t="str">
        <f t="shared" si="574"/>
        <v/>
      </c>
      <c r="F9157" s="184" t="str">
        <f t="shared" si="575"/>
        <v/>
      </c>
      <c r="G9157" s="184" t="str">
        <f t="shared" si="576"/>
        <v/>
      </c>
      <c r="H9157" s="184" t="str">
        <f t="shared" si="577"/>
        <v/>
      </c>
      <c r="J9157" t="s">
        <v>253</v>
      </c>
      <c r="K9157" t="s">
        <v>253</v>
      </c>
      <c r="L9157">
        <f t="shared" si="578"/>
        <v>649.39045199999998</v>
      </c>
      <c r="R9157">
        <f t="shared" si="579"/>
        <v>1086.1759419999998</v>
      </c>
      <c r="S9157" t="s">
        <v>201</v>
      </c>
      <c r="T9157" s="221">
        <v>45498.336805555555</v>
      </c>
    </row>
    <row r="9158" spans="1:20" x14ac:dyDescent="0.35">
      <c r="A9158" t="s">
        <v>117</v>
      </c>
      <c r="B9158" t="s">
        <v>118</v>
      </c>
      <c r="C9158" t="s">
        <v>92</v>
      </c>
      <c r="D9158" s="29">
        <v>45684</v>
      </c>
      <c r="E9158" s="184" t="str">
        <f t="shared" si="574"/>
        <v/>
      </c>
      <c r="F9158" s="184" t="str">
        <f t="shared" si="575"/>
        <v/>
      </c>
      <c r="G9158" s="184" t="str">
        <f t="shared" si="576"/>
        <v/>
      </c>
      <c r="H9158" s="184" t="str">
        <f t="shared" si="577"/>
        <v/>
      </c>
      <c r="J9158" t="s">
        <v>253</v>
      </c>
      <c r="K9158" t="s">
        <v>253</v>
      </c>
      <c r="L9158">
        <f t="shared" si="578"/>
        <v>649.39045199999998</v>
      </c>
      <c r="R9158">
        <f t="shared" si="579"/>
        <v>1086.1759419999998</v>
      </c>
      <c r="S9158" t="s">
        <v>201</v>
      </c>
      <c r="T9158" s="221">
        <v>45498.336805555555</v>
      </c>
    </row>
    <row r="9159" spans="1:20" x14ac:dyDescent="0.35">
      <c r="A9159" t="s">
        <v>117</v>
      </c>
      <c r="B9159" t="s">
        <v>118</v>
      </c>
      <c r="C9159" t="s">
        <v>92</v>
      </c>
      <c r="D9159" s="29">
        <v>45685</v>
      </c>
      <c r="E9159" s="184" t="str">
        <f t="shared" si="574"/>
        <v/>
      </c>
      <c r="F9159" s="184" t="str">
        <f t="shared" si="575"/>
        <v/>
      </c>
      <c r="G9159" s="184" t="str">
        <f t="shared" si="576"/>
        <v/>
      </c>
      <c r="H9159" s="184" t="str">
        <f t="shared" si="577"/>
        <v/>
      </c>
      <c r="J9159" t="s">
        <v>253</v>
      </c>
      <c r="K9159" t="s">
        <v>253</v>
      </c>
      <c r="L9159">
        <f t="shared" si="578"/>
        <v>649.39045199999998</v>
      </c>
      <c r="R9159">
        <f t="shared" si="579"/>
        <v>1086.1759419999998</v>
      </c>
      <c r="S9159" t="s">
        <v>201</v>
      </c>
      <c r="T9159" s="221">
        <v>45498.336805555555</v>
      </c>
    </row>
    <row r="9160" spans="1:20" x14ac:dyDescent="0.35">
      <c r="A9160" t="s">
        <v>117</v>
      </c>
      <c r="B9160" t="s">
        <v>118</v>
      </c>
      <c r="C9160" t="s">
        <v>92</v>
      </c>
      <c r="D9160" s="29">
        <v>45686</v>
      </c>
      <c r="E9160" s="184" t="str">
        <f t="shared" ref="E9160:E9223" si="580">IF(J9160="","",IF(L9160=0,0,IF(1-(J9160/L9160)&lt;0,"",1-(J9160/L9160))))</f>
        <v/>
      </c>
      <c r="F9160" s="184" t="str">
        <f t="shared" ref="F9160:F9223" si="581">IF(K9160="","",IF(L9160=0,0,IF(1-(K9160/L9160)&lt;0,"",1-(K9160/L9160))))</f>
        <v/>
      </c>
      <c r="G9160" s="184" t="str">
        <f t="shared" ref="G9160:G9223" si="582">IF(J9160="","",IF(1-(J9160/R9160)&lt;0,"",1-(J9160/R9160)))</f>
        <v/>
      </c>
      <c r="H9160" s="184" t="str">
        <f t="shared" ref="H9160:H9223" si="583">IF(K9160="","",IF(1-(K9160/R9160)&lt;0,"",1-(K9160/R9160)))</f>
        <v/>
      </c>
      <c r="J9160" t="s">
        <v>253</v>
      </c>
      <c r="K9160" t="s">
        <v>253</v>
      </c>
      <c r="L9160">
        <f t="shared" si="578"/>
        <v>649.39045199999998</v>
      </c>
      <c r="R9160">
        <f t="shared" si="579"/>
        <v>1086.1759419999998</v>
      </c>
      <c r="S9160" t="s">
        <v>201</v>
      </c>
      <c r="T9160" s="221">
        <v>45498.336805555555</v>
      </c>
    </row>
    <row r="9161" spans="1:20" x14ac:dyDescent="0.35">
      <c r="A9161" t="s">
        <v>117</v>
      </c>
      <c r="B9161" t="s">
        <v>118</v>
      </c>
      <c r="C9161" t="s">
        <v>92</v>
      </c>
      <c r="D9161" s="29">
        <v>45687</v>
      </c>
      <c r="E9161" s="184" t="str">
        <f t="shared" si="580"/>
        <v/>
      </c>
      <c r="F9161" s="184" t="str">
        <f t="shared" si="581"/>
        <v/>
      </c>
      <c r="G9161" s="184" t="str">
        <f t="shared" si="582"/>
        <v/>
      </c>
      <c r="H9161" s="184" t="str">
        <f t="shared" si="583"/>
        <v/>
      </c>
      <c r="J9161" t="s">
        <v>253</v>
      </c>
      <c r="K9161" t="s">
        <v>253</v>
      </c>
      <c r="L9161">
        <f t="shared" si="578"/>
        <v>649.39045199999998</v>
      </c>
      <c r="R9161">
        <f t="shared" si="579"/>
        <v>1086.1759419999998</v>
      </c>
      <c r="S9161" t="s">
        <v>201</v>
      </c>
      <c r="T9161" s="221">
        <v>45498.336805555555</v>
      </c>
    </row>
    <row r="9162" spans="1:20" x14ac:dyDescent="0.35">
      <c r="A9162" t="s">
        <v>117</v>
      </c>
      <c r="B9162" t="s">
        <v>118</v>
      </c>
      <c r="C9162" t="s">
        <v>92</v>
      </c>
      <c r="D9162" s="29">
        <v>45688</v>
      </c>
      <c r="E9162" s="184" t="str">
        <f t="shared" si="580"/>
        <v/>
      </c>
      <c r="F9162" s="184" t="str">
        <f t="shared" si="581"/>
        <v/>
      </c>
      <c r="G9162" s="184" t="str">
        <f t="shared" si="582"/>
        <v/>
      </c>
      <c r="H9162" s="184" t="str">
        <f t="shared" si="583"/>
        <v/>
      </c>
      <c r="J9162" t="s">
        <v>253</v>
      </c>
      <c r="K9162" t="s">
        <v>253</v>
      </c>
      <c r="L9162">
        <f t="shared" si="578"/>
        <v>649.39045199999998</v>
      </c>
      <c r="R9162">
        <f t="shared" si="579"/>
        <v>1086.1759419999998</v>
      </c>
      <c r="S9162" t="s">
        <v>201</v>
      </c>
      <c r="T9162" s="221">
        <v>45498.336805555555</v>
      </c>
    </row>
    <row r="9163" spans="1:20" x14ac:dyDescent="0.35">
      <c r="A9163" t="s">
        <v>117</v>
      </c>
      <c r="B9163" t="s">
        <v>118</v>
      </c>
      <c r="C9163" t="s">
        <v>92</v>
      </c>
      <c r="D9163" s="29">
        <v>45689</v>
      </c>
      <c r="E9163" s="184" t="str">
        <f t="shared" si="580"/>
        <v/>
      </c>
      <c r="F9163" s="184" t="str">
        <f t="shared" si="581"/>
        <v/>
      </c>
      <c r="G9163" s="184" t="str">
        <f t="shared" si="582"/>
        <v/>
      </c>
      <c r="H9163" s="184" t="str">
        <f t="shared" si="583"/>
        <v/>
      </c>
      <c r="J9163" t="s">
        <v>253</v>
      </c>
      <c r="K9163" t="s">
        <v>253</v>
      </c>
      <c r="L9163">
        <f t="shared" si="578"/>
        <v>649.39045199999998</v>
      </c>
      <c r="R9163">
        <f t="shared" si="579"/>
        <v>1086.1759419999998</v>
      </c>
      <c r="S9163" t="s">
        <v>201</v>
      </c>
      <c r="T9163" s="221">
        <v>45498.336805555555</v>
      </c>
    </row>
    <row r="9164" spans="1:20" x14ac:dyDescent="0.35">
      <c r="A9164" t="s">
        <v>117</v>
      </c>
      <c r="B9164" t="s">
        <v>118</v>
      </c>
      <c r="C9164" t="s">
        <v>92</v>
      </c>
      <c r="D9164" s="29">
        <v>45690</v>
      </c>
      <c r="E9164" s="184" t="str">
        <f t="shared" si="580"/>
        <v/>
      </c>
      <c r="F9164" s="184" t="str">
        <f t="shared" si="581"/>
        <v/>
      </c>
      <c r="G9164" s="184" t="str">
        <f t="shared" si="582"/>
        <v/>
      </c>
      <c r="H9164" s="184" t="str">
        <f t="shared" si="583"/>
        <v/>
      </c>
      <c r="J9164" t="s">
        <v>253</v>
      </c>
      <c r="K9164" t="s">
        <v>253</v>
      </c>
      <c r="L9164">
        <f t="shared" si="578"/>
        <v>649.39045199999998</v>
      </c>
      <c r="R9164">
        <f t="shared" si="579"/>
        <v>1086.1759419999998</v>
      </c>
      <c r="S9164" t="s">
        <v>201</v>
      </c>
      <c r="T9164" s="221">
        <v>45498.336805555555</v>
      </c>
    </row>
    <row r="9165" spans="1:20" x14ac:dyDescent="0.35">
      <c r="A9165" t="s">
        <v>117</v>
      </c>
      <c r="B9165" t="s">
        <v>118</v>
      </c>
      <c r="C9165" t="s">
        <v>92</v>
      </c>
      <c r="D9165" s="29">
        <v>45691</v>
      </c>
      <c r="E9165" s="184" t="str">
        <f t="shared" si="580"/>
        <v/>
      </c>
      <c r="F9165" s="184" t="str">
        <f t="shared" si="581"/>
        <v/>
      </c>
      <c r="G9165" s="184" t="str">
        <f t="shared" si="582"/>
        <v/>
      </c>
      <c r="H9165" s="184" t="str">
        <f t="shared" si="583"/>
        <v/>
      </c>
      <c r="J9165" t="s">
        <v>253</v>
      </c>
      <c r="K9165" t="s">
        <v>253</v>
      </c>
      <c r="L9165">
        <f t="shared" si="578"/>
        <v>649.39045199999998</v>
      </c>
      <c r="R9165">
        <f t="shared" si="579"/>
        <v>1086.1759419999998</v>
      </c>
      <c r="S9165" t="s">
        <v>201</v>
      </c>
      <c r="T9165" s="221">
        <v>45498.336805555555</v>
      </c>
    </row>
    <row r="9166" spans="1:20" x14ac:dyDescent="0.35">
      <c r="A9166" t="s">
        <v>117</v>
      </c>
      <c r="B9166" t="s">
        <v>118</v>
      </c>
      <c r="C9166" t="s">
        <v>92</v>
      </c>
      <c r="D9166" s="29">
        <v>45692</v>
      </c>
      <c r="E9166" s="184" t="str">
        <f t="shared" si="580"/>
        <v/>
      </c>
      <c r="F9166" s="184" t="str">
        <f t="shared" si="581"/>
        <v/>
      </c>
      <c r="G9166" s="184" t="str">
        <f t="shared" si="582"/>
        <v/>
      </c>
      <c r="H9166" s="184" t="str">
        <f t="shared" si="583"/>
        <v/>
      </c>
      <c r="J9166" t="s">
        <v>253</v>
      </c>
      <c r="K9166" t="s">
        <v>253</v>
      </c>
      <c r="L9166">
        <f t="shared" si="578"/>
        <v>649.39045199999998</v>
      </c>
      <c r="R9166">
        <f t="shared" si="579"/>
        <v>1086.1759419999998</v>
      </c>
      <c r="S9166" t="s">
        <v>201</v>
      </c>
      <c r="T9166" s="221">
        <v>45498.336805555555</v>
      </c>
    </row>
    <row r="9167" spans="1:20" x14ac:dyDescent="0.35">
      <c r="A9167" t="s">
        <v>117</v>
      </c>
      <c r="B9167" t="s">
        <v>118</v>
      </c>
      <c r="C9167" t="s">
        <v>92</v>
      </c>
      <c r="D9167" s="29">
        <v>45693</v>
      </c>
      <c r="E9167" s="184" t="str">
        <f t="shared" si="580"/>
        <v/>
      </c>
      <c r="F9167" s="184" t="str">
        <f t="shared" si="581"/>
        <v/>
      </c>
      <c r="G9167" s="184" t="str">
        <f t="shared" si="582"/>
        <v/>
      </c>
      <c r="H9167" s="184" t="str">
        <f t="shared" si="583"/>
        <v/>
      </c>
      <c r="J9167" t="s">
        <v>253</v>
      </c>
      <c r="K9167" t="s">
        <v>253</v>
      </c>
      <c r="L9167">
        <f t="shared" si="578"/>
        <v>649.39045199999998</v>
      </c>
      <c r="R9167">
        <f t="shared" si="579"/>
        <v>1086.1759419999998</v>
      </c>
      <c r="S9167" t="s">
        <v>201</v>
      </c>
      <c r="T9167" s="221">
        <v>45498.336805555555</v>
      </c>
    </row>
    <row r="9168" spans="1:20" x14ac:dyDescent="0.35">
      <c r="A9168" t="s">
        <v>117</v>
      </c>
      <c r="B9168" t="s">
        <v>118</v>
      </c>
      <c r="C9168" t="s">
        <v>92</v>
      </c>
      <c r="D9168" s="29">
        <v>45694</v>
      </c>
      <c r="E9168" s="184" t="str">
        <f t="shared" si="580"/>
        <v/>
      </c>
      <c r="F9168" s="184" t="str">
        <f t="shared" si="581"/>
        <v/>
      </c>
      <c r="G9168" s="184" t="str">
        <f t="shared" si="582"/>
        <v/>
      </c>
      <c r="H9168" s="184" t="str">
        <f t="shared" si="583"/>
        <v/>
      </c>
      <c r="J9168" t="s">
        <v>253</v>
      </c>
      <c r="K9168" t="s">
        <v>253</v>
      </c>
      <c r="L9168">
        <f t="shared" si="578"/>
        <v>649.39045199999998</v>
      </c>
      <c r="R9168">
        <f t="shared" si="579"/>
        <v>1086.1759419999998</v>
      </c>
      <c r="S9168" t="s">
        <v>201</v>
      </c>
      <c r="T9168" s="221">
        <v>45498.336805555555</v>
      </c>
    </row>
    <row r="9169" spans="1:20" x14ac:dyDescent="0.35">
      <c r="A9169" t="s">
        <v>117</v>
      </c>
      <c r="B9169" t="s">
        <v>118</v>
      </c>
      <c r="C9169" t="s">
        <v>92</v>
      </c>
      <c r="D9169" s="29">
        <v>45695</v>
      </c>
      <c r="E9169" s="184" t="str">
        <f t="shared" si="580"/>
        <v/>
      </c>
      <c r="F9169" s="184" t="str">
        <f t="shared" si="581"/>
        <v/>
      </c>
      <c r="G9169" s="184" t="str">
        <f t="shared" si="582"/>
        <v/>
      </c>
      <c r="H9169" s="184" t="str">
        <f t="shared" si="583"/>
        <v/>
      </c>
      <c r="J9169" t="s">
        <v>253</v>
      </c>
      <c r="K9169" t="s">
        <v>253</v>
      </c>
      <c r="L9169">
        <f t="shared" si="578"/>
        <v>649.39045199999998</v>
      </c>
      <c r="R9169">
        <f t="shared" si="579"/>
        <v>1086.1759419999998</v>
      </c>
      <c r="S9169" t="s">
        <v>201</v>
      </c>
      <c r="T9169" s="221">
        <v>45498.336805555555</v>
      </c>
    </row>
    <row r="9170" spans="1:20" x14ac:dyDescent="0.35">
      <c r="A9170" t="s">
        <v>117</v>
      </c>
      <c r="B9170" t="s">
        <v>118</v>
      </c>
      <c r="C9170" t="s">
        <v>92</v>
      </c>
      <c r="D9170" s="29">
        <v>45696</v>
      </c>
      <c r="E9170" s="184" t="str">
        <f t="shared" si="580"/>
        <v/>
      </c>
      <c r="F9170" s="184" t="str">
        <f t="shared" si="581"/>
        <v/>
      </c>
      <c r="G9170" s="184" t="str">
        <f t="shared" si="582"/>
        <v/>
      </c>
      <c r="H9170" s="184" t="str">
        <f t="shared" si="583"/>
        <v/>
      </c>
      <c r="J9170" t="s">
        <v>253</v>
      </c>
      <c r="K9170" t="s">
        <v>253</v>
      </c>
      <c r="L9170">
        <f t="shared" si="578"/>
        <v>649.39045199999998</v>
      </c>
      <c r="R9170">
        <f t="shared" si="579"/>
        <v>1086.1759419999998</v>
      </c>
      <c r="S9170" t="s">
        <v>201</v>
      </c>
      <c r="T9170" s="221">
        <v>45498.336805555555</v>
      </c>
    </row>
    <row r="9171" spans="1:20" x14ac:dyDescent="0.35">
      <c r="A9171" t="s">
        <v>117</v>
      </c>
      <c r="B9171" t="s">
        <v>118</v>
      </c>
      <c r="C9171" t="s">
        <v>92</v>
      </c>
      <c r="D9171" s="29">
        <v>45697</v>
      </c>
      <c r="E9171" s="184" t="str">
        <f t="shared" si="580"/>
        <v/>
      </c>
      <c r="F9171" s="184" t="str">
        <f t="shared" si="581"/>
        <v/>
      </c>
      <c r="G9171" s="184" t="str">
        <f t="shared" si="582"/>
        <v/>
      </c>
      <c r="H9171" s="184" t="str">
        <f t="shared" si="583"/>
        <v/>
      </c>
      <c r="J9171" t="s">
        <v>253</v>
      </c>
      <c r="K9171" t="s">
        <v>253</v>
      </c>
      <c r="L9171">
        <f t="shared" si="578"/>
        <v>649.39045199999998</v>
      </c>
      <c r="R9171">
        <f t="shared" si="579"/>
        <v>1086.1759419999998</v>
      </c>
      <c r="S9171" t="s">
        <v>201</v>
      </c>
      <c r="T9171" s="221">
        <v>45498.336805555555</v>
      </c>
    </row>
    <row r="9172" spans="1:20" x14ac:dyDescent="0.35">
      <c r="A9172" t="s">
        <v>117</v>
      </c>
      <c r="B9172" t="s">
        <v>118</v>
      </c>
      <c r="C9172" t="s">
        <v>92</v>
      </c>
      <c r="D9172" s="29">
        <v>45698</v>
      </c>
      <c r="E9172" s="184" t="str">
        <f t="shared" si="580"/>
        <v/>
      </c>
      <c r="F9172" s="184" t="str">
        <f t="shared" si="581"/>
        <v/>
      </c>
      <c r="G9172" s="184" t="str">
        <f t="shared" si="582"/>
        <v/>
      </c>
      <c r="H9172" s="184" t="str">
        <f t="shared" si="583"/>
        <v/>
      </c>
      <c r="J9172" t="s">
        <v>253</v>
      </c>
      <c r="K9172" t="s">
        <v>253</v>
      </c>
      <c r="L9172">
        <f t="shared" si="578"/>
        <v>649.39045199999998</v>
      </c>
      <c r="R9172">
        <f t="shared" si="579"/>
        <v>1086.1759419999998</v>
      </c>
      <c r="S9172" t="s">
        <v>201</v>
      </c>
      <c r="T9172" s="221">
        <v>45498.336805555555</v>
      </c>
    </row>
    <row r="9173" spans="1:20" x14ac:dyDescent="0.35">
      <c r="A9173" t="s">
        <v>117</v>
      </c>
      <c r="B9173" t="s">
        <v>118</v>
      </c>
      <c r="C9173" t="s">
        <v>92</v>
      </c>
      <c r="D9173" s="29">
        <v>45699</v>
      </c>
      <c r="E9173" s="184" t="str">
        <f t="shared" si="580"/>
        <v/>
      </c>
      <c r="F9173" s="184" t="str">
        <f t="shared" si="581"/>
        <v/>
      </c>
      <c r="G9173" s="184" t="str">
        <f t="shared" si="582"/>
        <v/>
      </c>
      <c r="H9173" s="184" t="str">
        <f t="shared" si="583"/>
        <v/>
      </c>
      <c r="J9173" t="s">
        <v>253</v>
      </c>
      <c r="K9173" t="s">
        <v>253</v>
      </c>
      <c r="L9173">
        <f t="shared" si="578"/>
        <v>649.39045199999998</v>
      </c>
      <c r="R9173">
        <f t="shared" si="579"/>
        <v>1086.1759419999998</v>
      </c>
      <c r="S9173" t="s">
        <v>201</v>
      </c>
      <c r="T9173" s="221">
        <v>45498.336805555555</v>
      </c>
    </row>
    <row r="9174" spans="1:20" x14ac:dyDescent="0.35">
      <c r="A9174" t="s">
        <v>117</v>
      </c>
      <c r="B9174" t="s">
        <v>118</v>
      </c>
      <c r="C9174" t="s">
        <v>92</v>
      </c>
      <c r="D9174" s="29">
        <v>45700</v>
      </c>
      <c r="E9174" s="184" t="str">
        <f t="shared" si="580"/>
        <v/>
      </c>
      <c r="F9174" s="184" t="str">
        <f t="shared" si="581"/>
        <v/>
      </c>
      <c r="G9174" s="184" t="str">
        <f t="shared" si="582"/>
        <v/>
      </c>
      <c r="H9174" s="184" t="str">
        <f t="shared" si="583"/>
        <v/>
      </c>
      <c r="J9174" t="s">
        <v>253</v>
      </c>
      <c r="K9174" t="s">
        <v>253</v>
      </c>
      <c r="L9174">
        <f t="shared" si="578"/>
        <v>649.39045199999998</v>
      </c>
      <c r="R9174">
        <f t="shared" si="579"/>
        <v>1086.1759419999998</v>
      </c>
      <c r="S9174" t="s">
        <v>201</v>
      </c>
      <c r="T9174" s="221">
        <v>45498.336805555555</v>
      </c>
    </row>
    <row r="9175" spans="1:20" x14ac:dyDescent="0.35">
      <c r="A9175" t="s">
        <v>117</v>
      </c>
      <c r="B9175" t="s">
        <v>118</v>
      </c>
      <c r="C9175" t="s">
        <v>92</v>
      </c>
      <c r="D9175" s="29">
        <v>45701</v>
      </c>
      <c r="E9175" s="184" t="str">
        <f t="shared" si="580"/>
        <v/>
      </c>
      <c r="F9175" s="184" t="str">
        <f t="shared" si="581"/>
        <v/>
      </c>
      <c r="G9175" s="184" t="str">
        <f t="shared" si="582"/>
        <v/>
      </c>
      <c r="H9175" s="184" t="str">
        <f t="shared" si="583"/>
        <v/>
      </c>
      <c r="J9175" t="s">
        <v>253</v>
      </c>
      <c r="K9175" t="s">
        <v>253</v>
      </c>
      <c r="L9175">
        <f t="shared" si="578"/>
        <v>649.39045199999998</v>
      </c>
      <c r="R9175">
        <f t="shared" si="579"/>
        <v>1086.1759419999998</v>
      </c>
      <c r="S9175" t="s">
        <v>201</v>
      </c>
      <c r="T9175" s="221">
        <v>45498.336805555555</v>
      </c>
    </row>
    <row r="9176" spans="1:20" x14ac:dyDescent="0.35">
      <c r="A9176" t="s">
        <v>117</v>
      </c>
      <c r="B9176" t="s">
        <v>118</v>
      </c>
      <c r="C9176" t="s">
        <v>92</v>
      </c>
      <c r="D9176" s="29">
        <v>45702</v>
      </c>
      <c r="E9176" s="184" t="str">
        <f t="shared" si="580"/>
        <v/>
      </c>
      <c r="F9176" s="184" t="str">
        <f t="shared" si="581"/>
        <v/>
      </c>
      <c r="G9176" s="184" t="str">
        <f t="shared" si="582"/>
        <v/>
      </c>
      <c r="H9176" s="184" t="str">
        <f t="shared" si="583"/>
        <v/>
      </c>
      <c r="J9176" t="s">
        <v>253</v>
      </c>
      <c r="K9176" t="s">
        <v>253</v>
      </c>
      <c r="L9176">
        <f t="shared" si="578"/>
        <v>649.39045199999998</v>
      </c>
      <c r="R9176">
        <f t="shared" si="579"/>
        <v>1086.1759419999998</v>
      </c>
      <c r="S9176" t="s">
        <v>201</v>
      </c>
      <c r="T9176" s="221">
        <v>45498.336805555555</v>
      </c>
    </row>
    <row r="9177" spans="1:20" x14ac:dyDescent="0.35">
      <c r="A9177" t="s">
        <v>117</v>
      </c>
      <c r="B9177" t="s">
        <v>118</v>
      </c>
      <c r="C9177" t="s">
        <v>92</v>
      </c>
      <c r="D9177" s="29">
        <v>45703</v>
      </c>
      <c r="E9177" s="184" t="str">
        <f t="shared" si="580"/>
        <v/>
      </c>
      <c r="F9177" s="184" t="str">
        <f t="shared" si="581"/>
        <v/>
      </c>
      <c r="G9177" s="184" t="str">
        <f t="shared" si="582"/>
        <v/>
      </c>
      <c r="H9177" s="184" t="str">
        <f t="shared" si="583"/>
        <v/>
      </c>
      <c r="J9177" t="s">
        <v>253</v>
      </c>
      <c r="K9177" t="s">
        <v>253</v>
      </c>
      <c r="L9177">
        <f t="shared" si="578"/>
        <v>649.39045199999998</v>
      </c>
      <c r="R9177">
        <f t="shared" si="579"/>
        <v>1086.1759419999998</v>
      </c>
      <c r="S9177" t="s">
        <v>201</v>
      </c>
      <c r="T9177" s="221">
        <v>45498.336805555555</v>
      </c>
    </row>
    <row r="9178" spans="1:20" x14ac:dyDescent="0.35">
      <c r="A9178" t="s">
        <v>117</v>
      </c>
      <c r="B9178" t="s">
        <v>118</v>
      </c>
      <c r="C9178" t="s">
        <v>92</v>
      </c>
      <c r="D9178" s="29">
        <v>45704</v>
      </c>
      <c r="E9178" s="184" t="str">
        <f t="shared" si="580"/>
        <v/>
      </c>
      <c r="F9178" s="184" t="str">
        <f t="shared" si="581"/>
        <v/>
      </c>
      <c r="G9178" s="184" t="str">
        <f t="shared" si="582"/>
        <v/>
      </c>
      <c r="H9178" s="184" t="str">
        <f t="shared" si="583"/>
        <v/>
      </c>
      <c r="J9178" t="s">
        <v>253</v>
      </c>
      <c r="K9178" t="s">
        <v>253</v>
      </c>
      <c r="L9178">
        <f t="shared" si="578"/>
        <v>649.39045199999998</v>
      </c>
      <c r="R9178">
        <f t="shared" si="579"/>
        <v>1086.1759419999998</v>
      </c>
      <c r="S9178" t="s">
        <v>201</v>
      </c>
      <c r="T9178" s="221">
        <v>45498.336805555555</v>
      </c>
    </row>
    <row r="9179" spans="1:20" x14ac:dyDescent="0.35">
      <c r="A9179" t="s">
        <v>117</v>
      </c>
      <c r="B9179" t="s">
        <v>118</v>
      </c>
      <c r="C9179" t="s">
        <v>92</v>
      </c>
      <c r="D9179" s="29">
        <v>45705</v>
      </c>
      <c r="E9179" s="184" t="str">
        <f t="shared" si="580"/>
        <v/>
      </c>
      <c r="F9179" s="184" t="str">
        <f t="shared" si="581"/>
        <v/>
      </c>
      <c r="G9179" s="184" t="str">
        <f t="shared" si="582"/>
        <v/>
      </c>
      <c r="H9179" s="184" t="str">
        <f t="shared" si="583"/>
        <v/>
      </c>
      <c r="J9179" t="s">
        <v>253</v>
      </c>
      <c r="K9179" t="s">
        <v>253</v>
      </c>
      <c r="L9179">
        <f t="shared" si="578"/>
        <v>649.39045199999998</v>
      </c>
      <c r="R9179">
        <f t="shared" si="579"/>
        <v>1086.1759419999998</v>
      </c>
      <c r="S9179" t="s">
        <v>201</v>
      </c>
      <c r="T9179" s="221">
        <v>45498.336805555555</v>
      </c>
    </row>
    <row r="9180" spans="1:20" x14ac:dyDescent="0.35">
      <c r="A9180" t="s">
        <v>117</v>
      </c>
      <c r="B9180" t="s">
        <v>118</v>
      </c>
      <c r="C9180" t="s">
        <v>92</v>
      </c>
      <c r="D9180" s="29">
        <v>45706</v>
      </c>
      <c r="E9180" s="184" t="str">
        <f t="shared" si="580"/>
        <v/>
      </c>
      <c r="F9180" s="184" t="str">
        <f t="shared" si="581"/>
        <v/>
      </c>
      <c r="G9180" s="184" t="str">
        <f t="shared" si="582"/>
        <v/>
      </c>
      <c r="H9180" s="184" t="str">
        <f t="shared" si="583"/>
        <v/>
      </c>
      <c r="J9180" t="s">
        <v>253</v>
      </c>
      <c r="K9180" t="s">
        <v>253</v>
      </c>
      <c r="L9180">
        <f t="shared" si="578"/>
        <v>649.39045199999998</v>
      </c>
      <c r="R9180">
        <f t="shared" si="579"/>
        <v>1086.1759419999998</v>
      </c>
      <c r="S9180" t="s">
        <v>201</v>
      </c>
      <c r="T9180" s="221">
        <v>45498.336805555555</v>
      </c>
    </row>
    <row r="9181" spans="1:20" x14ac:dyDescent="0.35">
      <c r="A9181" t="s">
        <v>117</v>
      </c>
      <c r="B9181" t="s">
        <v>118</v>
      </c>
      <c r="C9181" t="s">
        <v>92</v>
      </c>
      <c r="D9181" s="29">
        <v>45707</v>
      </c>
      <c r="E9181" s="184" t="str">
        <f t="shared" si="580"/>
        <v/>
      </c>
      <c r="F9181" s="184" t="str">
        <f t="shared" si="581"/>
        <v/>
      </c>
      <c r="G9181" s="184" t="str">
        <f t="shared" si="582"/>
        <v/>
      </c>
      <c r="H9181" s="184" t="str">
        <f t="shared" si="583"/>
        <v/>
      </c>
      <c r="J9181" t="s">
        <v>253</v>
      </c>
      <c r="K9181" t="s">
        <v>253</v>
      </c>
      <c r="L9181">
        <f t="shared" si="578"/>
        <v>649.39045199999998</v>
      </c>
      <c r="R9181">
        <f t="shared" si="579"/>
        <v>1086.1759419999998</v>
      </c>
      <c r="S9181" t="s">
        <v>201</v>
      </c>
      <c r="T9181" s="221">
        <v>45498.336805555555</v>
      </c>
    </row>
    <row r="9182" spans="1:20" x14ac:dyDescent="0.35">
      <c r="A9182" t="s">
        <v>117</v>
      </c>
      <c r="B9182" t="s">
        <v>118</v>
      </c>
      <c r="C9182" t="s">
        <v>92</v>
      </c>
      <c r="D9182" s="29">
        <v>45708</v>
      </c>
      <c r="E9182" s="184" t="str">
        <f t="shared" si="580"/>
        <v/>
      </c>
      <c r="F9182" s="184" t="str">
        <f t="shared" si="581"/>
        <v/>
      </c>
      <c r="G9182" s="184" t="str">
        <f t="shared" si="582"/>
        <v/>
      </c>
      <c r="H9182" s="184" t="str">
        <f t="shared" si="583"/>
        <v/>
      </c>
      <c r="J9182" t="s">
        <v>253</v>
      </c>
      <c r="K9182" t="s">
        <v>253</v>
      </c>
      <c r="L9182">
        <f t="shared" si="578"/>
        <v>649.39045199999998</v>
      </c>
      <c r="R9182">
        <f t="shared" si="579"/>
        <v>1086.1759419999998</v>
      </c>
      <c r="S9182" t="s">
        <v>201</v>
      </c>
      <c r="T9182" s="221">
        <v>45498.336805555555</v>
      </c>
    </row>
    <row r="9183" spans="1:20" x14ac:dyDescent="0.35">
      <c r="A9183" t="s">
        <v>117</v>
      </c>
      <c r="B9183" t="s">
        <v>118</v>
      </c>
      <c r="C9183" t="s">
        <v>92</v>
      </c>
      <c r="D9183" s="29">
        <v>45709</v>
      </c>
      <c r="E9183" s="184" t="str">
        <f t="shared" si="580"/>
        <v/>
      </c>
      <c r="F9183" s="184" t="str">
        <f t="shared" si="581"/>
        <v/>
      </c>
      <c r="G9183" s="184" t="str">
        <f t="shared" si="582"/>
        <v/>
      </c>
      <c r="H9183" s="184" t="str">
        <f t="shared" si="583"/>
        <v/>
      </c>
      <c r="J9183" t="s">
        <v>253</v>
      </c>
      <c r="K9183" t="s">
        <v>253</v>
      </c>
      <c r="L9183">
        <f t="shared" si="578"/>
        <v>649.39045199999998</v>
      </c>
      <c r="R9183">
        <f t="shared" si="579"/>
        <v>1086.1759419999998</v>
      </c>
      <c r="S9183" t="s">
        <v>201</v>
      </c>
      <c r="T9183" s="221">
        <v>45498.336805555555</v>
      </c>
    </row>
    <row r="9184" spans="1:20" x14ac:dyDescent="0.35">
      <c r="A9184" t="s">
        <v>117</v>
      </c>
      <c r="B9184" t="s">
        <v>118</v>
      </c>
      <c r="C9184" t="s">
        <v>92</v>
      </c>
      <c r="D9184" s="29">
        <v>45710</v>
      </c>
      <c r="E9184" s="184" t="str">
        <f t="shared" si="580"/>
        <v/>
      </c>
      <c r="F9184" s="184" t="str">
        <f t="shared" si="581"/>
        <v/>
      </c>
      <c r="G9184" s="184" t="str">
        <f t="shared" si="582"/>
        <v/>
      </c>
      <c r="H9184" s="184" t="str">
        <f t="shared" si="583"/>
        <v/>
      </c>
      <c r="J9184" t="s">
        <v>253</v>
      </c>
      <c r="K9184" t="s">
        <v>253</v>
      </c>
      <c r="L9184">
        <f t="shared" si="578"/>
        <v>649.39045199999998</v>
      </c>
      <c r="R9184">
        <f t="shared" si="579"/>
        <v>1086.1759419999998</v>
      </c>
      <c r="S9184" t="s">
        <v>201</v>
      </c>
      <c r="T9184" s="221">
        <v>45498.336805555555</v>
      </c>
    </row>
    <row r="9185" spans="1:20" x14ac:dyDescent="0.35">
      <c r="A9185" t="s">
        <v>117</v>
      </c>
      <c r="B9185" t="s">
        <v>118</v>
      </c>
      <c r="C9185" t="s">
        <v>92</v>
      </c>
      <c r="D9185" s="29">
        <v>45711</v>
      </c>
      <c r="E9185" s="184" t="str">
        <f t="shared" si="580"/>
        <v/>
      </c>
      <c r="F9185" s="184" t="str">
        <f t="shared" si="581"/>
        <v/>
      </c>
      <c r="G9185" s="184" t="str">
        <f t="shared" si="582"/>
        <v/>
      </c>
      <c r="H9185" s="184" t="str">
        <f t="shared" si="583"/>
        <v/>
      </c>
      <c r="J9185" t="s">
        <v>253</v>
      </c>
      <c r="K9185" t="s">
        <v>253</v>
      </c>
      <c r="L9185">
        <f t="shared" si="578"/>
        <v>649.39045199999998</v>
      </c>
      <c r="R9185">
        <f t="shared" si="579"/>
        <v>1086.1759419999998</v>
      </c>
      <c r="S9185" t="s">
        <v>201</v>
      </c>
      <c r="T9185" s="221">
        <v>45498.336805555555</v>
      </c>
    </row>
    <row r="9186" spans="1:20" x14ac:dyDescent="0.35">
      <c r="A9186" t="s">
        <v>117</v>
      </c>
      <c r="B9186" t="s">
        <v>118</v>
      </c>
      <c r="C9186" t="s">
        <v>92</v>
      </c>
      <c r="D9186" s="29">
        <v>45712</v>
      </c>
      <c r="E9186" s="184" t="str">
        <f t="shared" si="580"/>
        <v/>
      </c>
      <c r="F9186" s="184" t="str">
        <f t="shared" si="581"/>
        <v/>
      </c>
      <c r="G9186" s="184" t="str">
        <f t="shared" si="582"/>
        <v/>
      </c>
      <c r="H9186" s="184" t="str">
        <f t="shared" si="583"/>
        <v/>
      </c>
      <c r="J9186" t="s">
        <v>253</v>
      </c>
      <c r="K9186" t="s">
        <v>253</v>
      </c>
      <c r="L9186">
        <f t="shared" si="578"/>
        <v>649.39045199999998</v>
      </c>
      <c r="R9186">
        <f t="shared" si="579"/>
        <v>1086.1759419999998</v>
      </c>
      <c r="S9186" t="s">
        <v>201</v>
      </c>
      <c r="T9186" s="221">
        <v>45498.336805555555</v>
      </c>
    </row>
    <row r="9187" spans="1:20" x14ac:dyDescent="0.35">
      <c r="A9187" t="s">
        <v>117</v>
      </c>
      <c r="B9187" t="s">
        <v>118</v>
      </c>
      <c r="C9187" t="s">
        <v>92</v>
      </c>
      <c r="D9187" s="29">
        <v>45713</v>
      </c>
      <c r="E9187" s="184" t="str">
        <f t="shared" si="580"/>
        <v/>
      </c>
      <c r="F9187" s="184" t="str">
        <f t="shared" si="581"/>
        <v/>
      </c>
      <c r="G9187" s="184" t="str">
        <f t="shared" si="582"/>
        <v/>
      </c>
      <c r="H9187" s="184" t="str">
        <f t="shared" si="583"/>
        <v/>
      </c>
      <c r="J9187" t="s">
        <v>253</v>
      </c>
      <c r="K9187" t="s">
        <v>253</v>
      </c>
      <c r="L9187">
        <f t="shared" si="578"/>
        <v>649.39045199999998</v>
      </c>
      <c r="R9187">
        <f t="shared" si="579"/>
        <v>1086.1759419999998</v>
      </c>
      <c r="S9187" t="s">
        <v>201</v>
      </c>
      <c r="T9187" s="221">
        <v>45498.336805555555</v>
      </c>
    </row>
    <row r="9188" spans="1:20" x14ac:dyDescent="0.35">
      <c r="A9188" t="s">
        <v>117</v>
      </c>
      <c r="B9188" t="s">
        <v>118</v>
      </c>
      <c r="C9188" t="s">
        <v>92</v>
      </c>
      <c r="D9188" s="29">
        <v>45714</v>
      </c>
      <c r="E9188" s="184" t="str">
        <f t="shared" si="580"/>
        <v/>
      </c>
      <c r="F9188" s="184" t="str">
        <f t="shared" si="581"/>
        <v/>
      </c>
      <c r="G9188" s="184" t="str">
        <f t="shared" si="582"/>
        <v/>
      </c>
      <c r="H9188" s="184" t="str">
        <f t="shared" si="583"/>
        <v/>
      </c>
      <c r="J9188" t="s">
        <v>253</v>
      </c>
      <c r="K9188" t="s">
        <v>253</v>
      </c>
      <c r="L9188">
        <f t="shared" si="578"/>
        <v>649.39045199999998</v>
      </c>
      <c r="R9188">
        <f t="shared" si="579"/>
        <v>1086.1759419999998</v>
      </c>
      <c r="S9188" t="s">
        <v>201</v>
      </c>
      <c r="T9188" s="221">
        <v>45498.336805555555</v>
      </c>
    </row>
    <row r="9189" spans="1:20" x14ac:dyDescent="0.35">
      <c r="A9189" t="s">
        <v>117</v>
      </c>
      <c r="B9189" t="s">
        <v>118</v>
      </c>
      <c r="C9189" t="s">
        <v>92</v>
      </c>
      <c r="D9189" s="29">
        <v>45715</v>
      </c>
      <c r="E9189" s="184" t="str">
        <f t="shared" si="580"/>
        <v/>
      </c>
      <c r="F9189" s="184" t="str">
        <f t="shared" si="581"/>
        <v/>
      </c>
      <c r="G9189" s="184" t="str">
        <f t="shared" si="582"/>
        <v/>
      </c>
      <c r="H9189" s="184" t="str">
        <f t="shared" si="583"/>
        <v/>
      </c>
      <c r="J9189" t="s">
        <v>253</v>
      </c>
      <c r="K9189" t="s">
        <v>253</v>
      </c>
      <c r="L9189">
        <f t="shared" si="578"/>
        <v>649.39045199999998</v>
      </c>
      <c r="R9189">
        <f t="shared" si="579"/>
        <v>1086.1759419999998</v>
      </c>
      <c r="S9189" t="s">
        <v>201</v>
      </c>
      <c r="T9189" s="221">
        <v>45498.336805555555</v>
      </c>
    </row>
    <row r="9190" spans="1:20" x14ac:dyDescent="0.35">
      <c r="A9190" t="s">
        <v>117</v>
      </c>
      <c r="B9190" t="s">
        <v>118</v>
      </c>
      <c r="C9190" t="s">
        <v>92</v>
      </c>
      <c r="D9190" s="29">
        <v>45716</v>
      </c>
      <c r="E9190" s="184" t="str">
        <f t="shared" si="580"/>
        <v/>
      </c>
      <c r="F9190" s="184" t="str">
        <f t="shared" si="581"/>
        <v/>
      </c>
      <c r="G9190" s="184" t="str">
        <f t="shared" si="582"/>
        <v/>
      </c>
      <c r="H9190" s="184" t="str">
        <f t="shared" si="583"/>
        <v/>
      </c>
      <c r="J9190" t="s">
        <v>253</v>
      </c>
      <c r="K9190" t="s">
        <v>253</v>
      </c>
      <c r="L9190">
        <f t="shared" si="578"/>
        <v>649.39045199999998</v>
      </c>
      <c r="R9190">
        <f t="shared" si="579"/>
        <v>1086.1759419999998</v>
      </c>
      <c r="S9190" t="s">
        <v>201</v>
      </c>
      <c r="T9190" s="221">
        <v>45498.336805555555</v>
      </c>
    </row>
    <row r="9191" spans="1:20" x14ac:dyDescent="0.35">
      <c r="A9191" t="s">
        <v>117</v>
      </c>
      <c r="B9191" t="s">
        <v>118</v>
      </c>
      <c r="C9191" t="s">
        <v>92</v>
      </c>
      <c r="D9191" s="29">
        <v>45717</v>
      </c>
      <c r="E9191" s="184" t="str">
        <f t="shared" si="580"/>
        <v/>
      </c>
      <c r="F9191" s="184" t="str">
        <f t="shared" si="581"/>
        <v/>
      </c>
      <c r="G9191" s="184" t="str">
        <f t="shared" si="582"/>
        <v/>
      </c>
      <c r="H9191" s="184" t="str">
        <f t="shared" si="583"/>
        <v/>
      </c>
      <c r="J9191" t="s">
        <v>253</v>
      </c>
      <c r="K9191" t="s">
        <v>253</v>
      </c>
      <c r="L9191">
        <f t="shared" si="578"/>
        <v>649.39045199999998</v>
      </c>
      <c r="R9191">
        <f t="shared" si="579"/>
        <v>1086.1759419999998</v>
      </c>
      <c r="S9191" t="s">
        <v>201</v>
      </c>
      <c r="T9191" s="221">
        <v>45498.336805555555</v>
      </c>
    </row>
    <row r="9192" spans="1:20" x14ac:dyDescent="0.35">
      <c r="A9192" t="s">
        <v>117</v>
      </c>
      <c r="B9192" t="s">
        <v>118</v>
      </c>
      <c r="C9192" t="s">
        <v>92</v>
      </c>
      <c r="D9192" s="29">
        <v>45718</v>
      </c>
      <c r="E9192" s="184" t="str">
        <f t="shared" si="580"/>
        <v/>
      </c>
      <c r="F9192" s="184" t="str">
        <f t="shared" si="581"/>
        <v/>
      </c>
      <c r="G9192" s="184" t="str">
        <f t="shared" si="582"/>
        <v/>
      </c>
      <c r="H9192" s="184" t="str">
        <f t="shared" si="583"/>
        <v/>
      </c>
      <c r="J9192" t="s">
        <v>253</v>
      </c>
      <c r="K9192" t="s">
        <v>253</v>
      </c>
      <c r="L9192">
        <f t="shared" si="578"/>
        <v>649.39045199999998</v>
      </c>
      <c r="R9192">
        <f t="shared" si="579"/>
        <v>1086.1759419999998</v>
      </c>
      <c r="S9192" t="s">
        <v>201</v>
      </c>
      <c r="T9192" s="221">
        <v>45498.336805555555</v>
      </c>
    </row>
    <row r="9193" spans="1:20" x14ac:dyDescent="0.35">
      <c r="A9193" t="s">
        <v>117</v>
      </c>
      <c r="B9193" t="s">
        <v>118</v>
      </c>
      <c r="C9193" t="s">
        <v>92</v>
      </c>
      <c r="D9193" s="29">
        <v>45719</v>
      </c>
      <c r="E9193" s="184" t="str">
        <f t="shared" si="580"/>
        <v/>
      </c>
      <c r="F9193" s="184" t="str">
        <f t="shared" si="581"/>
        <v/>
      </c>
      <c r="G9193" s="184" t="str">
        <f t="shared" si="582"/>
        <v/>
      </c>
      <c r="H9193" s="184" t="str">
        <f t="shared" si="583"/>
        <v/>
      </c>
      <c r="J9193" t="s">
        <v>253</v>
      </c>
      <c r="K9193" t="s">
        <v>253</v>
      </c>
      <c r="L9193">
        <f t="shared" si="578"/>
        <v>649.39045199999998</v>
      </c>
      <c r="R9193">
        <f t="shared" si="579"/>
        <v>1086.1759419999998</v>
      </c>
      <c r="S9193" t="s">
        <v>201</v>
      </c>
      <c r="T9193" s="221">
        <v>45498.336805555555</v>
      </c>
    </row>
    <row r="9194" spans="1:20" x14ac:dyDescent="0.35">
      <c r="A9194" t="s">
        <v>117</v>
      </c>
      <c r="B9194" t="s">
        <v>118</v>
      </c>
      <c r="C9194" t="s">
        <v>92</v>
      </c>
      <c r="D9194" s="29">
        <v>45720</v>
      </c>
      <c r="E9194" s="184" t="str">
        <f t="shared" si="580"/>
        <v/>
      </c>
      <c r="F9194" s="184" t="str">
        <f t="shared" si="581"/>
        <v/>
      </c>
      <c r="G9194" s="184" t="str">
        <f t="shared" si="582"/>
        <v/>
      </c>
      <c r="H9194" s="184" t="str">
        <f t="shared" si="583"/>
        <v/>
      </c>
      <c r="J9194" t="s">
        <v>253</v>
      </c>
      <c r="K9194" t="s">
        <v>253</v>
      </c>
      <c r="L9194">
        <f t="shared" si="578"/>
        <v>649.39045199999998</v>
      </c>
      <c r="R9194">
        <f t="shared" si="579"/>
        <v>1086.1759419999998</v>
      </c>
      <c r="S9194" t="s">
        <v>201</v>
      </c>
      <c r="T9194" s="221">
        <v>45498.336805555555</v>
      </c>
    </row>
    <row r="9195" spans="1:20" x14ac:dyDescent="0.35">
      <c r="A9195" t="s">
        <v>117</v>
      </c>
      <c r="B9195" t="s">
        <v>118</v>
      </c>
      <c r="C9195" t="s">
        <v>92</v>
      </c>
      <c r="D9195" s="29">
        <v>45721</v>
      </c>
      <c r="E9195" s="184" t="str">
        <f t="shared" si="580"/>
        <v/>
      </c>
      <c r="F9195" s="184" t="str">
        <f t="shared" si="581"/>
        <v/>
      </c>
      <c r="G9195" s="184" t="str">
        <f t="shared" si="582"/>
        <v/>
      </c>
      <c r="H9195" s="184" t="str">
        <f t="shared" si="583"/>
        <v/>
      </c>
      <c r="J9195" t="s">
        <v>253</v>
      </c>
      <c r="K9195" t="s">
        <v>253</v>
      </c>
      <c r="L9195">
        <f t="shared" si="578"/>
        <v>649.39045199999998</v>
      </c>
      <c r="R9195">
        <f t="shared" si="579"/>
        <v>1086.1759419999998</v>
      </c>
      <c r="S9195" t="s">
        <v>201</v>
      </c>
      <c r="T9195" s="221">
        <v>45498.336805555555</v>
      </c>
    </row>
    <row r="9196" spans="1:20" x14ac:dyDescent="0.35">
      <c r="A9196" t="s">
        <v>117</v>
      </c>
      <c r="B9196" t="s">
        <v>118</v>
      </c>
      <c r="C9196" t="s">
        <v>92</v>
      </c>
      <c r="D9196" s="29">
        <v>45722</v>
      </c>
      <c r="E9196" s="184" t="str">
        <f t="shared" si="580"/>
        <v/>
      </c>
      <c r="F9196" s="184" t="str">
        <f t="shared" si="581"/>
        <v/>
      </c>
      <c r="G9196" s="184" t="str">
        <f t="shared" si="582"/>
        <v/>
      </c>
      <c r="H9196" s="184" t="str">
        <f t="shared" si="583"/>
        <v/>
      </c>
      <c r="J9196" t="s">
        <v>253</v>
      </c>
      <c r="K9196" t="s">
        <v>253</v>
      </c>
      <c r="L9196">
        <f t="shared" ref="L9196:L9259" si="584">L4816+L801</f>
        <v>649.39045199999998</v>
      </c>
      <c r="R9196">
        <f t="shared" ref="R9196:R9259" si="585">R4816+R801</f>
        <v>1086.1759419999998</v>
      </c>
      <c r="S9196" t="s">
        <v>201</v>
      </c>
      <c r="T9196" s="221">
        <v>45498.336805555555</v>
      </c>
    </row>
    <row r="9197" spans="1:20" x14ac:dyDescent="0.35">
      <c r="A9197" t="s">
        <v>117</v>
      </c>
      <c r="B9197" t="s">
        <v>118</v>
      </c>
      <c r="C9197" t="s">
        <v>92</v>
      </c>
      <c r="D9197" s="29">
        <v>45723</v>
      </c>
      <c r="E9197" s="184" t="str">
        <f t="shared" si="580"/>
        <v/>
      </c>
      <c r="F9197" s="184" t="str">
        <f t="shared" si="581"/>
        <v/>
      </c>
      <c r="G9197" s="184" t="str">
        <f t="shared" si="582"/>
        <v/>
      </c>
      <c r="H9197" s="184" t="str">
        <f t="shared" si="583"/>
        <v/>
      </c>
      <c r="J9197" t="s">
        <v>253</v>
      </c>
      <c r="K9197" t="s">
        <v>253</v>
      </c>
      <c r="L9197">
        <f t="shared" si="584"/>
        <v>649.39045199999998</v>
      </c>
      <c r="R9197">
        <f t="shared" si="585"/>
        <v>1086.1759419999998</v>
      </c>
      <c r="S9197" t="s">
        <v>201</v>
      </c>
      <c r="T9197" s="221">
        <v>45498.336805555555</v>
      </c>
    </row>
    <row r="9198" spans="1:20" x14ac:dyDescent="0.35">
      <c r="A9198" t="s">
        <v>117</v>
      </c>
      <c r="B9198" t="s">
        <v>118</v>
      </c>
      <c r="C9198" t="s">
        <v>92</v>
      </c>
      <c r="D9198" s="29">
        <v>45724</v>
      </c>
      <c r="E9198" s="184" t="str">
        <f t="shared" si="580"/>
        <v/>
      </c>
      <c r="F9198" s="184" t="str">
        <f t="shared" si="581"/>
        <v/>
      </c>
      <c r="G9198" s="184" t="str">
        <f t="shared" si="582"/>
        <v/>
      </c>
      <c r="H9198" s="184" t="str">
        <f t="shared" si="583"/>
        <v/>
      </c>
      <c r="J9198" t="s">
        <v>253</v>
      </c>
      <c r="K9198" t="s">
        <v>253</v>
      </c>
      <c r="L9198">
        <f t="shared" si="584"/>
        <v>649.39045199999998</v>
      </c>
      <c r="R9198">
        <f t="shared" si="585"/>
        <v>1086.1759419999998</v>
      </c>
      <c r="S9198" t="s">
        <v>201</v>
      </c>
      <c r="T9198" s="221">
        <v>45498.336805555555</v>
      </c>
    </row>
    <row r="9199" spans="1:20" x14ac:dyDescent="0.35">
      <c r="A9199" t="s">
        <v>117</v>
      </c>
      <c r="B9199" t="s">
        <v>118</v>
      </c>
      <c r="C9199" t="s">
        <v>92</v>
      </c>
      <c r="D9199" s="29">
        <v>45725</v>
      </c>
      <c r="E9199" s="184" t="str">
        <f t="shared" si="580"/>
        <v/>
      </c>
      <c r="F9199" s="184" t="str">
        <f t="shared" si="581"/>
        <v/>
      </c>
      <c r="G9199" s="184" t="str">
        <f t="shared" si="582"/>
        <v/>
      </c>
      <c r="H9199" s="184" t="str">
        <f t="shared" si="583"/>
        <v/>
      </c>
      <c r="J9199" t="s">
        <v>253</v>
      </c>
      <c r="K9199" t="s">
        <v>253</v>
      </c>
      <c r="L9199">
        <f t="shared" si="584"/>
        <v>649.39045199999998</v>
      </c>
      <c r="R9199">
        <f t="shared" si="585"/>
        <v>1086.1759419999998</v>
      </c>
      <c r="S9199" t="s">
        <v>201</v>
      </c>
      <c r="T9199" s="221">
        <v>45498.336805555555</v>
      </c>
    </row>
    <row r="9200" spans="1:20" x14ac:dyDescent="0.35">
      <c r="A9200" t="s">
        <v>117</v>
      </c>
      <c r="B9200" t="s">
        <v>118</v>
      </c>
      <c r="C9200" t="s">
        <v>92</v>
      </c>
      <c r="D9200" s="29">
        <v>45726</v>
      </c>
      <c r="E9200" s="184" t="str">
        <f t="shared" si="580"/>
        <v/>
      </c>
      <c r="F9200" s="184" t="str">
        <f t="shared" si="581"/>
        <v/>
      </c>
      <c r="G9200" s="184" t="str">
        <f t="shared" si="582"/>
        <v/>
      </c>
      <c r="H9200" s="184" t="str">
        <f t="shared" si="583"/>
        <v/>
      </c>
      <c r="J9200" t="s">
        <v>253</v>
      </c>
      <c r="K9200" t="s">
        <v>253</v>
      </c>
      <c r="L9200">
        <f t="shared" si="584"/>
        <v>649.39045199999998</v>
      </c>
      <c r="R9200">
        <f t="shared" si="585"/>
        <v>1086.1759419999998</v>
      </c>
      <c r="S9200" t="s">
        <v>201</v>
      </c>
      <c r="T9200" s="221">
        <v>45498.336805555555</v>
      </c>
    </row>
    <row r="9201" spans="1:20" x14ac:dyDescent="0.35">
      <c r="A9201" t="s">
        <v>117</v>
      </c>
      <c r="B9201" t="s">
        <v>118</v>
      </c>
      <c r="C9201" t="s">
        <v>92</v>
      </c>
      <c r="D9201" s="29">
        <v>45727</v>
      </c>
      <c r="E9201" s="184" t="str">
        <f t="shared" si="580"/>
        <v/>
      </c>
      <c r="F9201" s="184" t="str">
        <f t="shared" si="581"/>
        <v/>
      </c>
      <c r="G9201" s="184" t="str">
        <f t="shared" si="582"/>
        <v/>
      </c>
      <c r="H9201" s="184" t="str">
        <f t="shared" si="583"/>
        <v/>
      </c>
      <c r="J9201" t="s">
        <v>253</v>
      </c>
      <c r="K9201" t="s">
        <v>253</v>
      </c>
      <c r="L9201">
        <f t="shared" si="584"/>
        <v>649.39045199999998</v>
      </c>
      <c r="R9201">
        <f t="shared" si="585"/>
        <v>1086.1759419999998</v>
      </c>
      <c r="S9201" t="s">
        <v>201</v>
      </c>
      <c r="T9201" s="221">
        <v>45498.336805555555</v>
      </c>
    </row>
    <row r="9202" spans="1:20" x14ac:dyDescent="0.35">
      <c r="A9202" t="s">
        <v>117</v>
      </c>
      <c r="B9202" t="s">
        <v>118</v>
      </c>
      <c r="C9202" t="s">
        <v>92</v>
      </c>
      <c r="D9202" s="29">
        <v>45728</v>
      </c>
      <c r="E9202" s="184" t="str">
        <f t="shared" si="580"/>
        <v/>
      </c>
      <c r="F9202" s="184" t="str">
        <f t="shared" si="581"/>
        <v/>
      </c>
      <c r="G9202" s="184" t="str">
        <f t="shared" si="582"/>
        <v/>
      </c>
      <c r="H9202" s="184" t="str">
        <f t="shared" si="583"/>
        <v/>
      </c>
      <c r="J9202" t="s">
        <v>253</v>
      </c>
      <c r="K9202" t="s">
        <v>253</v>
      </c>
      <c r="L9202">
        <f t="shared" si="584"/>
        <v>649.39045199999998</v>
      </c>
      <c r="R9202">
        <f t="shared" si="585"/>
        <v>1086.1759419999998</v>
      </c>
      <c r="S9202" t="s">
        <v>201</v>
      </c>
      <c r="T9202" s="221">
        <v>45498.336805555555</v>
      </c>
    </row>
    <row r="9203" spans="1:20" x14ac:dyDescent="0.35">
      <c r="A9203" t="s">
        <v>117</v>
      </c>
      <c r="B9203" t="s">
        <v>118</v>
      </c>
      <c r="C9203" t="s">
        <v>92</v>
      </c>
      <c r="D9203" s="29">
        <v>45729</v>
      </c>
      <c r="E9203" s="184" t="str">
        <f t="shared" si="580"/>
        <v/>
      </c>
      <c r="F9203" s="184" t="str">
        <f t="shared" si="581"/>
        <v/>
      </c>
      <c r="G9203" s="184" t="str">
        <f t="shared" si="582"/>
        <v/>
      </c>
      <c r="H9203" s="184" t="str">
        <f t="shared" si="583"/>
        <v/>
      </c>
      <c r="J9203" t="s">
        <v>253</v>
      </c>
      <c r="K9203" t="s">
        <v>253</v>
      </c>
      <c r="L9203">
        <f t="shared" si="584"/>
        <v>649.39045199999998</v>
      </c>
      <c r="R9203">
        <f t="shared" si="585"/>
        <v>1086.1759419999998</v>
      </c>
      <c r="S9203" t="s">
        <v>201</v>
      </c>
      <c r="T9203" s="221">
        <v>45498.336805555555</v>
      </c>
    </row>
    <row r="9204" spans="1:20" x14ac:dyDescent="0.35">
      <c r="A9204" t="s">
        <v>117</v>
      </c>
      <c r="B9204" t="s">
        <v>118</v>
      </c>
      <c r="C9204" t="s">
        <v>92</v>
      </c>
      <c r="D9204" s="29">
        <v>45730</v>
      </c>
      <c r="E9204" s="184" t="str">
        <f t="shared" si="580"/>
        <v/>
      </c>
      <c r="F9204" s="184" t="str">
        <f t="shared" si="581"/>
        <v/>
      </c>
      <c r="G9204" s="184" t="str">
        <f t="shared" si="582"/>
        <v/>
      </c>
      <c r="H9204" s="184" t="str">
        <f t="shared" si="583"/>
        <v/>
      </c>
      <c r="J9204" t="s">
        <v>253</v>
      </c>
      <c r="K9204" t="s">
        <v>253</v>
      </c>
      <c r="L9204">
        <f t="shared" si="584"/>
        <v>649.39045199999998</v>
      </c>
      <c r="R9204">
        <f t="shared" si="585"/>
        <v>1086.1759419999998</v>
      </c>
      <c r="S9204" t="s">
        <v>201</v>
      </c>
      <c r="T9204" s="221">
        <v>45498.336805555555</v>
      </c>
    </row>
    <row r="9205" spans="1:20" x14ac:dyDescent="0.35">
      <c r="A9205" t="s">
        <v>117</v>
      </c>
      <c r="B9205" t="s">
        <v>118</v>
      </c>
      <c r="C9205" t="s">
        <v>92</v>
      </c>
      <c r="D9205" s="29">
        <v>45731</v>
      </c>
      <c r="E9205" s="184" t="str">
        <f t="shared" si="580"/>
        <v/>
      </c>
      <c r="F9205" s="184" t="str">
        <f t="shared" si="581"/>
        <v/>
      </c>
      <c r="G9205" s="184" t="str">
        <f t="shared" si="582"/>
        <v/>
      </c>
      <c r="H9205" s="184" t="str">
        <f t="shared" si="583"/>
        <v/>
      </c>
      <c r="J9205" t="s">
        <v>253</v>
      </c>
      <c r="K9205" t="s">
        <v>253</v>
      </c>
      <c r="L9205">
        <f t="shared" si="584"/>
        <v>649.39045199999998</v>
      </c>
      <c r="R9205">
        <f t="shared" si="585"/>
        <v>1086.1759419999998</v>
      </c>
      <c r="S9205" t="s">
        <v>201</v>
      </c>
      <c r="T9205" s="221">
        <v>45498.336805555555</v>
      </c>
    </row>
    <row r="9206" spans="1:20" x14ac:dyDescent="0.35">
      <c r="A9206" t="s">
        <v>117</v>
      </c>
      <c r="B9206" t="s">
        <v>118</v>
      </c>
      <c r="C9206" t="s">
        <v>92</v>
      </c>
      <c r="D9206" s="29">
        <v>45732</v>
      </c>
      <c r="E9206" s="184" t="str">
        <f t="shared" si="580"/>
        <v/>
      </c>
      <c r="F9206" s="184" t="str">
        <f t="shared" si="581"/>
        <v/>
      </c>
      <c r="G9206" s="184" t="str">
        <f t="shared" si="582"/>
        <v/>
      </c>
      <c r="H9206" s="184" t="str">
        <f t="shared" si="583"/>
        <v/>
      </c>
      <c r="J9206" t="s">
        <v>253</v>
      </c>
      <c r="K9206" t="s">
        <v>253</v>
      </c>
      <c r="L9206">
        <f t="shared" si="584"/>
        <v>649.39045199999998</v>
      </c>
      <c r="R9206">
        <f t="shared" si="585"/>
        <v>1086.1759419999998</v>
      </c>
      <c r="S9206" t="s">
        <v>201</v>
      </c>
      <c r="T9206" s="221">
        <v>45498.336805555555</v>
      </c>
    </row>
    <row r="9207" spans="1:20" x14ac:dyDescent="0.35">
      <c r="A9207" t="s">
        <v>117</v>
      </c>
      <c r="B9207" t="s">
        <v>118</v>
      </c>
      <c r="C9207" t="s">
        <v>92</v>
      </c>
      <c r="D9207" s="29">
        <v>45733</v>
      </c>
      <c r="E9207" s="184" t="str">
        <f t="shared" si="580"/>
        <v/>
      </c>
      <c r="F9207" s="184" t="str">
        <f t="shared" si="581"/>
        <v/>
      </c>
      <c r="G9207" s="184" t="str">
        <f t="shared" si="582"/>
        <v/>
      </c>
      <c r="H9207" s="184" t="str">
        <f t="shared" si="583"/>
        <v/>
      </c>
      <c r="J9207" t="s">
        <v>253</v>
      </c>
      <c r="K9207" t="s">
        <v>253</v>
      </c>
      <c r="L9207">
        <f t="shared" si="584"/>
        <v>649.39045199999998</v>
      </c>
      <c r="R9207">
        <f t="shared" si="585"/>
        <v>1086.1759419999998</v>
      </c>
      <c r="S9207" t="s">
        <v>201</v>
      </c>
      <c r="T9207" s="221">
        <v>45498.336805555555</v>
      </c>
    </row>
    <row r="9208" spans="1:20" x14ac:dyDescent="0.35">
      <c r="A9208" t="s">
        <v>117</v>
      </c>
      <c r="B9208" t="s">
        <v>118</v>
      </c>
      <c r="C9208" t="s">
        <v>92</v>
      </c>
      <c r="D9208" s="29">
        <v>45734</v>
      </c>
      <c r="E9208" s="184" t="str">
        <f t="shared" si="580"/>
        <v/>
      </c>
      <c r="F9208" s="184" t="str">
        <f t="shared" si="581"/>
        <v/>
      </c>
      <c r="G9208" s="184" t="str">
        <f t="shared" si="582"/>
        <v/>
      </c>
      <c r="H9208" s="184" t="str">
        <f t="shared" si="583"/>
        <v/>
      </c>
      <c r="J9208" t="s">
        <v>253</v>
      </c>
      <c r="K9208" t="s">
        <v>253</v>
      </c>
      <c r="L9208">
        <f t="shared" si="584"/>
        <v>649.39045199999998</v>
      </c>
      <c r="R9208">
        <f t="shared" si="585"/>
        <v>1086.1759419999998</v>
      </c>
      <c r="S9208" t="s">
        <v>201</v>
      </c>
      <c r="T9208" s="221">
        <v>45498.336805555555</v>
      </c>
    </row>
    <row r="9209" spans="1:20" x14ac:dyDescent="0.35">
      <c r="A9209" t="s">
        <v>117</v>
      </c>
      <c r="B9209" t="s">
        <v>118</v>
      </c>
      <c r="C9209" t="s">
        <v>92</v>
      </c>
      <c r="D9209" s="29">
        <v>45735</v>
      </c>
      <c r="E9209" s="184" t="str">
        <f t="shared" si="580"/>
        <v/>
      </c>
      <c r="F9209" s="184" t="str">
        <f t="shared" si="581"/>
        <v/>
      </c>
      <c r="G9209" s="184" t="str">
        <f t="shared" si="582"/>
        <v/>
      </c>
      <c r="H9209" s="184" t="str">
        <f t="shared" si="583"/>
        <v/>
      </c>
      <c r="J9209" t="s">
        <v>253</v>
      </c>
      <c r="K9209" t="s">
        <v>253</v>
      </c>
      <c r="L9209">
        <f t="shared" si="584"/>
        <v>649.39045199999998</v>
      </c>
      <c r="R9209">
        <f t="shared" si="585"/>
        <v>1086.1759419999998</v>
      </c>
      <c r="S9209" t="s">
        <v>201</v>
      </c>
      <c r="T9209" s="221">
        <v>45498.336805555555</v>
      </c>
    </row>
    <row r="9210" spans="1:20" x14ac:dyDescent="0.35">
      <c r="A9210" t="s">
        <v>117</v>
      </c>
      <c r="B9210" t="s">
        <v>118</v>
      </c>
      <c r="C9210" t="s">
        <v>92</v>
      </c>
      <c r="D9210" s="29">
        <v>45736</v>
      </c>
      <c r="E9210" s="184" t="str">
        <f t="shared" si="580"/>
        <v/>
      </c>
      <c r="F9210" s="184" t="str">
        <f t="shared" si="581"/>
        <v/>
      </c>
      <c r="G9210" s="184" t="str">
        <f t="shared" si="582"/>
        <v/>
      </c>
      <c r="H9210" s="184" t="str">
        <f t="shared" si="583"/>
        <v/>
      </c>
      <c r="J9210" t="s">
        <v>253</v>
      </c>
      <c r="K9210" t="s">
        <v>253</v>
      </c>
      <c r="L9210">
        <f t="shared" si="584"/>
        <v>649.39045199999998</v>
      </c>
      <c r="R9210">
        <f t="shared" si="585"/>
        <v>1086.1759419999998</v>
      </c>
      <c r="S9210" t="s">
        <v>201</v>
      </c>
      <c r="T9210" s="221">
        <v>45498.336805555555</v>
      </c>
    </row>
    <row r="9211" spans="1:20" x14ac:dyDescent="0.35">
      <c r="A9211" t="s">
        <v>117</v>
      </c>
      <c r="B9211" t="s">
        <v>118</v>
      </c>
      <c r="C9211" t="s">
        <v>92</v>
      </c>
      <c r="D9211" s="29">
        <v>45737</v>
      </c>
      <c r="E9211" s="184" t="str">
        <f t="shared" si="580"/>
        <v/>
      </c>
      <c r="F9211" s="184" t="str">
        <f t="shared" si="581"/>
        <v/>
      </c>
      <c r="G9211" s="184" t="str">
        <f t="shared" si="582"/>
        <v/>
      </c>
      <c r="H9211" s="184" t="str">
        <f t="shared" si="583"/>
        <v/>
      </c>
      <c r="J9211" t="s">
        <v>253</v>
      </c>
      <c r="K9211" t="s">
        <v>253</v>
      </c>
      <c r="L9211">
        <f t="shared" si="584"/>
        <v>649.39045199999998</v>
      </c>
      <c r="R9211">
        <f t="shared" si="585"/>
        <v>1086.1759419999998</v>
      </c>
      <c r="S9211" t="s">
        <v>201</v>
      </c>
      <c r="T9211" s="221">
        <v>45498.336805555555</v>
      </c>
    </row>
    <row r="9212" spans="1:20" x14ac:dyDescent="0.35">
      <c r="A9212" t="s">
        <v>117</v>
      </c>
      <c r="B9212" t="s">
        <v>118</v>
      </c>
      <c r="C9212" t="s">
        <v>92</v>
      </c>
      <c r="D9212" s="29">
        <v>45738</v>
      </c>
      <c r="E9212" s="184" t="str">
        <f t="shared" si="580"/>
        <v/>
      </c>
      <c r="F9212" s="184" t="str">
        <f t="shared" si="581"/>
        <v/>
      </c>
      <c r="G9212" s="184" t="str">
        <f t="shared" si="582"/>
        <v/>
      </c>
      <c r="H9212" s="184" t="str">
        <f t="shared" si="583"/>
        <v/>
      </c>
      <c r="J9212" t="s">
        <v>253</v>
      </c>
      <c r="K9212" t="s">
        <v>253</v>
      </c>
      <c r="L9212">
        <f t="shared" si="584"/>
        <v>649.39045199999998</v>
      </c>
      <c r="R9212">
        <f t="shared" si="585"/>
        <v>1086.1759419999998</v>
      </c>
      <c r="S9212" t="s">
        <v>201</v>
      </c>
      <c r="T9212" s="221">
        <v>45498.336805555555</v>
      </c>
    </row>
    <row r="9213" spans="1:20" x14ac:dyDescent="0.35">
      <c r="A9213" t="s">
        <v>117</v>
      </c>
      <c r="B9213" t="s">
        <v>118</v>
      </c>
      <c r="C9213" t="s">
        <v>92</v>
      </c>
      <c r="D9213" s="29">
        <v>45739</v>
      </c>
      <c r="E9213" s="184" t="str">
        <f t="shared" si="580"/>
        <v/>
      </c>
      <c r="F9213" s="184" t="str">
        <f t="shared" si="581"/>
        <v/>
      </c>
      <c r="G9213" s="184" t="str">
        <f t="shared" si="582"/>
        <v/>
      </c>
      <c r="H9213" s="184" t="str">
        <f t="shared" si="583"/>
        <v/>
      </c>
      <c r="J9213" t="s">
        <v>253</v>
      </c>
      <c r="K9213" t="s">
        <v>253</v>
      </c>
      <c r="L9213">
        <f t="shared" si="584"/>
        <v>649.39045199999998</v>
      </c>
      <c r="R9213">
        <f t="shared" si="585"/>
        <v>1086.1759419999998</v>
      </c>
      <c r="S9213" t="s">
        <v>201</v>
      </c>
      <c r="T9213" s="221">
        <v>45498.336805555555</v>
      </c>
    </row>
    <row r="9214" spans="1:20" x14ac:dyDescent="0.35">
      <c r="A9214" t="s">
        <v>117</v>
      </c>
      <c r="B9214" t="s">
        <v>118</v>
      </c>
      <c r="C9214" t="s">
        <v>92</v>
      </c>
      <c r="D9214" s="29">
        <v>45740</v>
      </c>
      <c r="E9214" s="184" t="str">
        <f t="shared" si="580"/>
        <v/>
      </c>
      <c r="F9214" s="184" t="str">
        <f t="shared" si="581"/>
        <v/>
      </c>
      <c r="G9214" s="184" t="str">
        <f t="shared" si="582"/>
        <v/>
      </c>
      <c r="H9214" s="184" t="str">
        <f t="shared" si="583"/>
        <v/>
      </c>
      <c r="J9214" t="s">
        <v>253</v>
      </c>
      <c r="K9214" t="s">
        <v>253</v>
      </c>
      <c r="L9214">
        <f t="shared" si="584"/>
        <v>649.39045199999998</v>
      </c>
      <c r="R9214">
        <f t="shared" si="585"/>
        <v>1086.1759419999998</v>
      </c>
      <c r="S9214" t="s">
        <v>201</v>
      </c>
      <c r="T9214" s="221">
        <v>45498.336805555555</v>
      </c>
    </row>
    <row r="9215" spans="1:20" x14ac:dyDescent="0.35">
      <c r="A9215" t="s">
        <v>117</v>
      </c>
      <c r="B9215" t="s">
        <v>118</v>
      </c>
      <c r="C9215" t="s">
        <v>92</v>
      </c>
      <c r="D9215" s="29">
        <v>45741</v>
      </c>
      <c r="E9215" s="184" t="str">
        <f t="shared" si="580"/>
        <v/>
      </c>
      <c r="F9215" s="184" t="str">
        <f t="shared" si="581"/>
        <v/>
      </c>
      <c r="G9215" s="184" t="str">
        <f t="shared" si="582"/>
        <v/>
      </c>
      <c r="H9215" s="184" t="str">
        <f t="shared" si="583"/>
        <v/>
      </c>
      <c r="J9215" t="s">
        <v>253</v>
      </c>
      <c r="K9215" t="s">
        <v>253</v>
      </c>
      <c r="L9215">
        <f t="shared" si="584"/>
        <v>649.39045199999998</v>
      </c>
      <c r="R9215">
        <f t="shared" si="585"/>
        <v>1086.1759419999998</v>
      </c>
      <c r="S9215" t="s">
        <v>201</v>
      </c>
      <c r="T9215" s="221">
        <v>45498.336805555555</v>
      </c>
    </row>
    <row r="9216" spans="1:20" x14ac:dyDescent="0.35">
      <c r="A9216" t="s">
        <v>117</v>
      </c>
      <c r="B9216" t="s">
        <v>118</v>
      </c>
      <c r="C9216" t="s">
        <v>92</v>
      </c>
      <c r="D9216" s="29">
        <v>45742</v>
      </c>
      <c r="E9216" s="184" t="str">
        <f t="shared" si="580"/>
        <v/>
      </c>
      <c r="F9216" s="184" t="str">
        <f t="shared" si="581"/>
        <v/>
      </c>
      <c r="G9216" s="184" t="str">
        <f t="shared" si="582"/>
        <v/>
      </c>
      <c r="H9216" s="184" t="str">
        <f t="shared" si="583"/>
        <v/>
      </c>
      <c r="J9216" t="s">
        <v>253</v>
      </c>
      <c r="K9216" t="s">
        <v>253</v>
      </c>
      <c r="L9216">
        <f t="shared" si="584"/>
        <v>649.39045199999998</v>
      </c>
      <c r="R9216">
        <f t="shared" si="585"/>
        <v>1086.1759419999998</v>
      </c>
      <c r="S9216" t="s">
        <v>201</v>
      </c>
      <c r="T9216" s="221">
        <v>45498.336805555555</v>
      </c>
    </row>
    <row r="9217" spans="1:20" x14ac:dyDescent="0.35">
      <c r="A9217" t="s">
        <v>117</v>
      </c>
      <c r="B9217" t="s">
        <v>118</v>
      </c>
      <c r="C9217" t="s">
        <v>92</v>
      </c>
      <c r="D9217" s="29">
        <v>45743</v>
      </c>
      <c r="E9217" s="184" t="str">
        <f t="shared" si="580"/>
        <v/>
      </c>
      <c r="F9217" s="184" t="str">
        <f t="shared" si="581"/>
        <v/>
      </c>
      <c r="G9217" s="184" t="str">
        <f t="shared" si="582"/>
        <v/>
      </c>
      <c r="H9217" s="184" t="str">
        <f t="shared" si="583"/>
        <v/>
      </c>
      <c r="J9217" t="s">
        <v>253</v>
      </c>
      <c r="K9217" t="s">
        <v>253</v>
      </c>
      <c r="L9217">
        <f t="shared" si="584"/>
        <v>649.39045199999998</v>
      </c>
      <c r="R9217">
        <f t="shared" si="585"/>
        <v>1086.1759419999998</v>
      </c>
      <c r="S9217" t="s">
        <v>201</v>
      </c>
      <c r="T9217" s="221">
        <v>45498.336805555555</v>
      </c>
    </row>
    <row r="9218" spans="1:20" x14ac:dyDescent="0.35">
      <c r="A9218" t="s">
        <v>117</v>
      </c>
      <c r="B9218" t="s">
        <v>118</v>
      </c>
      <c r="C9218" t="s">
        <v>92</v>
      </c>
      <c r="D9218" s="29">
        <v>45744</v>
      </c>
      <c r="E9218" s="184" t="str">
        <f t="shared" si="580"/>
        <v/>
      </c>
      <c r="F9218" s="184" t="str">
        <f t="shared" si="581"/>
        <v/>
      </c>
      <c r="G9218" s="184" t="str">
        <f t="shared" si="582"/>
        <v/>
      </c>
      <c r="H9218" s="184" t="str">
        <f t="shared" si="583"/>
        <v/>
      </c>
      <c r="J9218" t="s">
        <v>253</v>
      </c>
      <c r="K9218" t="s">
        <v>253</v>
      </c>
      <c r="L9218">
        <f t="shared" si="584"/>
        <v>649.39045199999998</v>
      </c>
      <c r="R9218">
        <f t="shared" si="585"/>
        <v>1086.1759419999998</v>
      </c>
      <c r="S9218" t="s">
        <v>201</v>
      </c>
      <c r="T9218" s="221">
        <v>45498.336805555555</v>
      </c>
    </row>
    <row r="9219" spans="1:20" x14ac:dyDescent="0.35">
      <c r="A9219" t="s">
        <v>117</v>
      </c>
      <c r="B9219" t="s">
        <v>118</v>
      </c>
      <c r="C9219" t="s">
        <v>92</v>
      </c>
      <c r="D9219" s="29">
        <v>45745</v>
      </c>
      <c r="E9219" s="184" t="str">
        <f t="shared" si="580"/>
        <v/>
      </c>
      <c r="F9219" s="184" t="str">
        <f t="shared" si="581"/>
        <v/>
      </c>
      <c r="G9219" s="184" t="str">
        <f t="shared" si="582"/>
        <v/>
      </c>
      <c r="H9219" s="184" t="str">
        <f t="shared" si="583"/>
        <v/>
      </c>
      <c r="J9219" t="s">
        <v>253</v>
      </c>
      <c r="K9219" t="s">
        <v>253</v>
      </c>
      <c r="L9219">
        <f t="shared" si="584"/>
        <v>649.39045199999998</v>
      </c>
      <c r="R9219">
        <f t="shared" si="585"/>
        <v>1065.896843</v>
      </c>
      <c r="S9219" t="s">
        <v>201</v>
      </c>
      <c r="T9219" s="221">
        <v>45498.336805555555</v>
      </c>
    </row>
    <row r="9220" spans="1:20" x14ac:dyDescent="0.35">
      <c r="A9220" t="s">
        <v>117</v>
      </c>
      <c r="B9220" t="s">
        <v>118</v>
      </c>
      <c r="C9220" t="s">
        <v>92</v>
      </c>
      <c r="D9220" s="29">
        <v>45746</v>
      </c>
      <c r="E9220" s="184" t="str">
        <f t="shared" si="580"/>
        <v/>
      </c>
      <c r="F9220" s="184" t="str">
        <f t="shared" si="581"/>
        <v/>
      </c>
      <c r="G9220" s="184" t="str">
        <f t="shared" si="582"/>
        <v/>
      </c>
      <c r="H9220" s="184" t="str">
        <f t="shared" si="583"/>
        <v/>
      </c>
      <c r="J9220" t="s">
        <v>253</v>
      </c>
      <c r="K9220" t="s">
        <v>253</v>
      </c>
      <c r="L9220">
        <f t="shared" si="584"/>
        <v>649.39045199999998</v>
      </c>
      <c r="R9220">
        <f t="shared" si="585"/>
        <v>1087.521843</v>
      </c>
      <c r="S9220" t="s">
        <v>201</v>
      </c>
      <c r="T9220" s="221">
        <v>45498.336805555555</v>
      </c>
    </row>
    <row r="9221" spans="1:20" x14ac:dyDescent="0.35">
      <c r="A9221" t="s">
        <v>117</v>
      </c>
      <c r="B9221" t="s">
        <v>118</v>
      </c>
      <c r="C9221" t="s">
        <v>92</v>
      </c>
      <c r="D9221" s="29">
        <v>45747</v>
      </c>
      <c r="E9221" s="184" t="str">
        <f t="shared" si="580"/>
        <v/>
      </c>
      <c r="F9221" s="184" t="str">
        <f t="shared" si="581"/>
        <v/>
      </c>
      <c r="G9221" s="184" t="str">
        <f t="shared" si="582"/>
        <v/>
      </c>
      <c r="H9221" s="184" t="str">
        <f t="shared" si="583"/>
        <v/>
      </c>
      <c r="J9221" t="s">
        <v>253</v>
      </c>
      <c r="K9221" t="s">
        <v>253</v>
      </c>
      <c r="L9221">
        <f t="shared" si="584"/>
        <v>649.39045199999998</v>
      </c>
      <c r="R9221">
        <f t="shared" si="585"/>
        <v>1086.1759419999998</v>
      </c>
      <c r="S9221" t="s">
        <v>201</v>
      </c>
      <c r="T9221" s="221">
        <v>45498.336805555555</v>
      </c>
    </row>
    <row r="9222" spans="1:20" x14ac:dyDescent="0.35">
      <c r="A9222" t="s">
        <v>117</v>
      </c>
      <c r="B9222" t="s">
        <v>118</v>
      </c>
      <c r="C9222" t="s">
        <v>92</v>
      </c>
      <c r="D9222" s="29">
        <v>45748</v>
      </c>
      <c r="E9222" s="184" t="str">
        <f t="shared" si="580"/>
        <v/>
      </c>
      <c r="F9222" s="184" t="str">
        <f t="shared" si="581"/>
        <v/>
      </c>
      <c r="G9222" s="184" t="str">
        <f t="shared" si="582"/>
        <v/>
      </c>
      <c r="H9222" s="184" t="str">
        <f t="shared" si="583"/>
        <v/>
      </c>
      <c r="J9222" t="s">
        <v>253</v>
      </c>
      <c r="K9222" t="s">
        <v>253</v>
      </c>
      <c r="L9222">
        <f t="shared" si="584"/>
        <v>649.39045199999998</v>
      </c>
      <c r="R9222">
        <f t="shared" si="585"/>
        <v>1086.1759419999998</v>
      </c>
      <c r="S9222" t="s">
        <v>201</v>
      </c>
      <c r="T9222" s="221">
        <v>45498.336805555555</v>
      </c>
    </row>
    <row r="9223" spans="1:20" x14ac:dyDescent="0.35">
      <c r="A9223" t="s">
        <v>117</v>
      </c>
      <c r="B9223" t="s">
        <v>118</v>
      </c>
      <c r="C9223" t="s">
        <v>92</v>
      </c>
      <c r="D9223" s="29">
        <v>45749</v>
      </c>
      <c r="E9223" s="184" t="str">
        <f t="shared" si="580"/>
        <v/>
      </c>
      <c r="F9223" s="184" t="str">
        <f t="shared" si="581"/>
        <v/>
      </c>
      <c r="G9223" s="184" t="str">
        <f t="shared" si="582"/>
        <v/>
      </c>
      <c r="H9223" s="184" t="str">
        <f t="shared" si="583"/>
        <v/>
      </c>
      <c r="J9223" t="s">
        <v>253</v>
      </c>
      <c r="K9223" t="s">
        <v>253</v>
      </c>
      <c r="L9223">
        <f t="shared" si="584"/>
        <v>649.39045199999998</v>
      </c>
      <c r="R9223">
        <f t="shared" si="585"/>
        <v>1086.1759419999998</v>
      </c>
      <c r="S9223" t="s">
        <v>201</v>
      </c>
      <c r="T9223" s="221">
        <v>45498.336805555555</v>
      </c>
    </row>
    <row r="9224" spans="1:20" x14ac:dyDescent="0.35">
      <c r="A9224" t="s">
        <v>117</v>
      </c>
      <c r="B9224" t="s">
        <v>118</v>
      </c>
      <c r="C9224" t="s">
        <v>92</v>
      </c>
      <c r="D9224" s="29">
        <v>45750</v>
      </c>
      <c r="E9224" s="184" t="str">
        <f t="shared" ref="E9224:E9287" si="586">IF(J9224="","",IF(L9224=0,0,IF(1-(J9224/L9224)&lt;0,"",1-(J9224/L9224))))</f>
        <v/>
      </c>
      <c r="F9224" s="184" t="str">
        <f t="shared" ref="F9224:F9287" si="587">IF(K9224="","",IF(L9224=0,0,IF(1-(K9224/L9224)&lt;0,"",1-(K9224/L9224))))</f>
        <v/>
      </c>
      <c r="G9224" s="184" t="str">
        <f t="shared" ref="G9224:G9287" si="588">IF(J9224="","",IF(1-(J9224/R9224)&lt;0,"",1-(J9224/R9224)))</f>
        <v/>
      </c>
      <c r="H9224" s="184" t="str">
        <f t="shared" ref="H9224:H9287" si="589">IF(K9224="","",IF(1-(K9224/R9224)&lt;0,"",1-(K9224/R9224)))</f>
        <v/>
      </c>
      <c r="J9224" t="s">
        <v>253</v>
      </c>
      <c r="K9224" t="s">
        <v>253</v>
      </c>
      <c r="L9224">
        <f t="shared" si="584"/>
        <v>649.39045199999998</v>
      </c>
      <c r="R9224">
        <f t="shared" si="585"/>
        <v>1086.1759419999998</v>
      </c>
      <c r="S9224" t="s">
        <v>201</v>
      </c>
      <c r="T9224" s="221">
        <v>45498.336805555555</v>
      </c>
    </row>
    <row r="9225" spans="1:20" x14ac:dyDescent="0.35">
      <c r="A9225" t="s">
        <v>117</v>
      </c>
      <c r="B9225" t="s">
        <v>118</v>
      </c>
      <c r="C9225" t="s">
        <v>92</v>
      </c>
      <c r="D9225" s="29">
        <v>45751</v>
      </c>
      <c r="E9225" s="184" t="str">
        <f t="shared" si="586"/>
        <v/>
      </c>
      <c r="F9225" s="184" t="str">
        <f t="shared" si="587"/>
        <v/>
      </c>
      <c r="G9225" s="184" t="str">
        <f t="shared" si="588"/>
        <v/>
      </c>
      <c r="H9225" s="184" t="str">
        <f t="shared" si="589"/>
        <v/>
      </c>
      <c r="J9225" t="s">
        <v>253</v>
      </c>
      <c r="K9225" t="s">
        <v>253</v>
      </c>
      <c r="L9225">
        <f t="shared" si="584"/>
        <v>649.39045199999998</v>
      </c>
      <c r="R9225">
        <f t="shared" si="585"/>
        <v>1086.1759419999998</v>
      </c>
      <c r="S9225" t="s">
        <v>201</v>
      </c>
      <c r="T9225" s="221">
        <v>45498.336805555555</v>
      </c>
    </row>
    <row r="9226" spans="1:20" x14ac:dyDescent="0.35">
      <c r="A9226" t="s">
        <v>117</v>
      </c>
      <c r="B9226" t="s">
        <v>118</v>
      </c>
      <c r="C9226" t="s">
        <v>92</v>
      </c>
      <c r="D9226" s="29">
        <v>45752</v>
      </c>
      <c r="E9226" s="184" t="str">
        <f t="shared" si="586"/>
        <v/>
      </c>
      <c r="F9226" s="184" t="str">
        <f t="shared" si="587"/>
        <v/>
      </c>
      <c r="G9226" s="184" t="str">
        <f t="shared" si="588"/>
        <v/>
      </c>
      <c r="H9226" s="184" t="str">
        <f t="shared" si="589"/>
        <v/>
      </c>
      <c r="J9226" t="s">
        <v>253</v>
      </c>
      <c r="K9226" t="s">
        <v>253</v>
      </c>
      <c r="L9226">
        <f t="shared" si="584"/>
        <v>649.39045199999998</v>
      </c>
      <c r="R9226">
        <f t="shared" si="585"/>
        <v>1086.1759419999998</v>
      </c>
      <c r="S9226" t="s">
        <v>201</v>
      </c>
      <c r="T9226" s="221">
        <v>45498.336805555555</v>
      </c>
    </row>
    <row r="9227" spans="1:20" x14ac:dyDescent="0.35">
      <c r="A9227" t="s">
        <v>117</v>
      </c>
      <c r="B9227" t="s">
        <v>118</v>
      </c>
      <c r="C9227" t="s">
        <v>92</v>
      </c>
      <c r="D9227" s="29">
        <v>45753</v>
      </c>
      <c r="E9227" s="184" t="str">
        <f t="shared" si="586"/>
        <v/>
      </c>
      <c r="F9227" s="184" t="str">
        <f t="shared" si="587"/>
        <v/>
      </c>
      <c r="G9227" s="184" t="str">
        <f t="shared" si="588"/>
        <v/>
      </c>
      <c r="H9227" s="184" t="str">
        <f t="shared" si="589"/>
        <v/>
      </c>
      <c r="J9227" t="s">
        <v>253</v>
      </c>
      <c r="K9227" t="s">
        <v>253</v>
      </c>
      <c r="L9227">
        <f t="shared" si="584"/>
        <v>649.39045199999998</v>
      </c>
      <c r="R9227">
        <f t="shared" si="585"/>
        <v>1086.1759419999998</v>
      </c>
      <c r="S9227" t="s">
        <v>201</v>
      </c>
      <c r="T9227" s="221">
        <v>45498.336805555555</v>
      </c>
    </row>
    <row r="9228" spans="1:20" x14ac:dyDescent="0.35">
      <c r="A9228" t="s">
        <v>117</v>
      </c>
      <c r="B9228" t="s">
        <v>118</v>
      </c>
      <c r="C9228" t="s">
        <v>92</v>
      </c>
      <c r="D9228" s="29">
        <v>45754</v>
      </c>
      <c r="E9228" s="184" t="str">
        <f t="shared" si="586"/>
        <v/>
      </c>
      <c r="F9228" s="184" t="str">
        <f t="shared" si="587"/>
        <v/>
      </c>
      <c r="G9228" s="184" t="str">
        <f t="shared" si="588"/>
        <v/>
      </c>
      <c r="H9228" s="184" t="str">
        <f t="shared" si="589"/>
        <v/>
      </c>
      <c r="J9228" t="s">
        <v>253</v>
      </c>
      <c r="K9228" t="s">
        <v>253</v>
      </c>
      <c r="L9228">
        <f t="shared" si="584"/>
        <v>649.39045199999998</v>
      </c>
      <c r="R9228">
        <f t="shared" si="585"/>
        <v>1086.1759419999998</v>
      </c>
      <c r="S9228" t="s">
        <v>201</v>
      </c>
      <c r="T9228" s="221">
        <v>45498.336805555555</v>
      </c>
    </row>
    <row r="9229" spans="1:20" x14ac:dyDescent="0.35">
      <c r="A9229" t="s">
        <v>117</v>
      </c>
      <c r="B9229" t="s">
        <v>118</v>
      </c>
      <c r="C9229" t="s">
        <v>92</v>
      </c>
      <c r="D9229" s="29">
        <v>45755</v>
      </c>
      <c r="E9229" s="184" t="str">
        <f t="shared" si="586"/>
        <v/>
      </c>
      <c r="F9229" s="184" t="str">
        <f t="shared" si="587"/>
        <v/>
      </c>
      <c r="G9229" s="184" t="str">
        <f t="shared" si="588"/>
        <v/>
      </c>
      <c r="H9229" s="184" t="str">
        <f t="shared" si="589"/>
        <v/>
      </c>
      <c r="J9229" t="s">
        <v>253</v>
      </c>
      <c r="K9229" t="s">
        <v>253</v>
      </c>
      <c r="L9229">
        <f t="shared" si="584"/>
        <v>649.39045199999998</v>
      </c>
      <c r="R9229">
        <f t="shared" si="585"/>
        <v>1086.1759419999998</v>
      </c>
      <c r="S9229" t="s">
        <v>201</v>
      </c>
      <c r="T9229" s="221">
        <v>45498.336805555555</v>
      </c>
    </row>
    <row r="9230" spans="1:20" x14ac:dyDescent="0.35">
      <c r="A9230" t="s">
        <v>117</v>
      </c>
      <c r="B9230" t="s">
        <v>118</v>
      </c>
      <c r="C9230" t="s">
        <v>92</v>
      </c>
      <c r="D9230" s="29">
        <v>45756</v>
      </c>
      <c r="E9230" s="184" t="str">
        <f t="shared" si="586"/>
        <v/>
      </c>
      <c r="F9230" s="184" t="str">
        <f t="shared" si="587"/>
        <v/>
      </c>
      <c r="G9230" s="184" t="str">
        <f t="shared" si="588"/>
        <v/>
      </c>
      <c r="H9230" s="184" t="str">
        <f t="shared" si="589"/>
        <v/>
      </c>
      <c r="J9230" t="s">
        <v>253</v>
      </c>
      <c r="K9230" t="s">
        <v>253</v>
      </c>
      <c r="L9230">
        <f t="shared" si="584"/>
        <v>649.39045199999998</v>
      </c>
      <c r="R9230">
        <f t="shared" si="585"/>
        <v>1086.1759419999998</v>
      </c>
      <c r="S9230" t="s">
        <v>201</v>
      </c>
      <c r="T9230" s="221">
        <v>45498.336805555555</v>
      </c>
    </row>
    <row r="9231" spans="1:20" x14ac:dyDescent="0.35">
      <c r="A9231" t="s">
        <v>117</v>
      </c>
      <c r="B9231" t="s">
        <v>118</v>
      </c>
      <c r="C9231" t="s">
        <v>92</v>
      </c>
      <c r="D9231" s="29">
        <v>45757</v>
      </c>
      <c r="E9231" s="184" t="str">
        <f t="shared" si="586"/>
        <v/>
      </c>
      <c r="F9231" s="184" t="str">
        <f t="shared" si="587"/>
        <v/>
      </c>
      <c r="G9231" s="184" t="str">
        <f t="shared" si="588"/>
        <v/>
      </c>
      <c r="H9231" s="184" t="str">
        <f t="shared" si="589"/>
        <v/>
      </c>
      <c r="J9231" t="s">
        <v>253</v>
      </c>
      <c r="K9231" t="s">
        <v>253</v>
      </c>
      <c r="L9231">
        <f t="shared" si="584"/>
        <v>649.39045199999998</v>
      </c>
      <c r="R9231">
        <f t="shared" si="585"/>
        <v>1086.1759419999998</v>
      </c>
      <c r="S9231" t="s">
        <v>201</v>
      </c>
      <c r="T9231" s="221">
        <v>45498.336805555555</v>
      </c>
    </row>
    <row r="9232" spans="1:20" x14ac:dyDescent="0.35">
      <c r="A9232" t="s">
        <v>117</v>
      </c>
      <c r="B9232" t="s">
        <v>118</v>
      </c>
      <c r="C9232" t="s">
        <v>92</v>
      </c>
      <c r="D9232" s="29">
        <v>45758</v>
      </c>
      <c r="E9232" s="184" t="str">
        <f t="shared" si="586"/>
        <v/>
      </c>
      <c r="F9232" s="184" t="str">
        <f t="shared" si="587"/>
        <v/>
      </c>
      <c r="G9232" s="184" t="str">
        <f t="shared" si="588"/>
        <v/>
      </c>
      <c r="H9232" s="184" t="str">
        <f t="shared" si="589"/>
        <v/>
      </c>
      <c r="J9232" t="s">
        <v>253</v>
      </c>
      <c r="K9232" t="s">
        <v>253</v>
      </c>
      <c r="L9232">
        <f t="shared" si="584"/>
        <v>649.39045199999998</v>
      </c>
      <c r="R9232">
        <f t="shared" si="585"/>
        <v>1086.1759419999998</v>
      </c>
      <c r="S9232" t="s">
        <v>201</v>
      </c>
      <c r="T9232" s="221">
        <v>45498.336805555555</v>
      </c>
    </row>
    <row r="9233" spans="1:20" x14ac:dyDescent="0.35">
      <c r="A9233" t="s">
        <v>117</v>
      </c>
      <c r="B9233" t="s">
        <v>118</v>
      </c>
      <c r="C9233" t="s">
        <v>92</v>
      </c>
      <c r="D9233" s="29">
        <v>45759</v>
      </c>
      <c r="E9233" s="184" t="str">
        <f t="shared" si="586"/>
        <v/>
      </c>
      <c r="F9233" s="184" t="str">
        <f t="shared" si="587"/>
        <v/>
      </c>
      <c r="G9233" s="184" t="str">
        <f t="shared" si="588"/>
        <v/>
      </c>
      <c r="H9233" s="184" t="str">
        <f t="shared" si="589"/>
        <v/>
      </c>
      <c r="J9233" t="s">
        <v>253</v>
      </c>
      <c r="K9233" t="s">
        <v>253</v>
      </c>
      <c r="L9233">
        <f t="shared" si="584"/>
        <v>649.39045199999998</v>
      </c>
      <c r="R9233">
        <f t="shared" si="585"/>
        <v>1086.1759419999998</v>
      </c>
      <c r="S9233" t="s">
        <v>201</v>
      </c>
      <c r="T9233" s="221">
        <v>45498.336805555555</v>
      </c>
    </row>
    <row r="9234" spans="1:20" x14ac:dyDescent="0.35">
      <c r="A9234" t="s">
        <v>117</v>
      </c>
      <c r="B9234" t="s">
        <v>118</v>
      </c>
      <c r="C9234" t="s">
        <v>92</v>
      </c>
      <c r="D9234" s="29">
        <v>45760</v>
      </c>
      <c r="E9234" s="184" t="str">
        <f t="shared" si="586"/>
        <v/>
      </c>
      <c r="F9234" s="184" t="str">
        <f t="shared" si="587"/>
        <v/>
      </c>
      <c r="G9234" s="184" t="str">
        <f t="shared" si="588"/>
        <v/>
      </c>
      <c r="H9234" s="184" t="str">
        <f t="shared" si="589"/>
        <v/>
      </c>
      <c r="J9234" t="s">
        <v>253</v>
      </c>
      <c r="K9234" t="s">
        <v>253</v>
      </c>
      <c r="L9234">
        <f t="shared" si="584"/>
        <v>649.39045199999998</v>
      </c>
      <c r="R9234">
        <f t="shared" si="585"/>
        <v>1086.1759419999998</v>
      </c>
      <c r="S9234" t="s">
        <v>201</v>
      </c>
      <c r="T9234" s="221">
        <v>45498.336805555555</v>
      </c>
    </row>
    <row r="9235" spans="1:20" x14ac:dyDescent="0.35">
      <c r="A9235" t="s">
        <v>117</v>
      </c>
      <c r="B9235" t="s">
        <v>118</v>
      </c>
      <c r="C9235" t="s">
        <v>92</v>
      </c>
      <c r="D9235" s="29">
        <v>45761</v>
      </c>
      <c r="E9235" s="184" t="str">
        <f t="shared" si="586"/>
        <v/>
      </c>
      <c r="F9235" s="184" t="str">
        <f t="shared" si="587"/>
        <v/>
      </c>
      <c r="G9235" s="184" t="str">
        <f t="shared" si="588"/>
        <v/>
      </c>
      <c r="H9235" s="184" t="str">
        <f t="shared" si="589"/>
        <v/>
      </c>
      <c r="J9235" t="s">
        <v>253</v>
      </c>
      <c r="K9235" t="s">
        <v>253</v>
      </c>
      <c r="L9235">
        <f t="shared" si="584"/>
        <v>649.39045199999998</v>
      </c>
      <c r="R9235">
        <f t="shared" si="585"/>
        <v>1086.1759419999998</v>
      </c>
      <c r="S9235" t="s">
        <v>201</v>
      </c>
      <c r="T9235" s="221">
        <v>45498.336805555555</v>
      </c>
    </row>
    <row r="9236" spans="1:20" x14ac:dyDescent="0.35">
      <c r="A9236" t="s">
        <v>117</v>
      </c>
      <c r="B9236" t="s">
        <v>118</v>
      </c>
      <c r="C9236" t="s">
        <v>92</v>
      </c>
      <c r="D9236" s="29">
        <v>45762</v>
      </c>
      <c r="E9236" s="184" t="str">
        <f t="shared" si="586"/>
        <v/>
      </c>
      <c r="F9236" s="184" t="str">
        <f t="shared" si="587"/>
        <v/>
      </c>
      <c r="G9236" s="184" t="str">
        <f t="shared" si="588"/>
        <v/>
      </c>
      <c r="H9236" s="184" t="str">
        <f t="shared" si="589"/>
        <v/>
      </c>
      <c r="J9236" t="s">
        <v>253</v>
      </c>
      <c r="K9236" t="s">
        <v>253</v>
      </c>
      <c r="L9236">
        <f t="shared" si="584"/>
        <v>649.39045199999998</v>
      </c>
      <c r="R9236">
        <f t="shared" si="585"/>
        <v>1086.1759419999998</v>
      </c>
      <c r="S9236" t="s">
        <v>201</v>
      </c>
      <c r="T9236" s="221">
        <v>45498.336805555555</v>
      </c>
    </row>
    <row r="9237" spans="1:20" x14ac:dyDescent="0.35">
      <c r="A9237" t="s">
        <v>117</v>
      </c>
      <c r="B9237" t="s">
        <v>118</v>
      </c>
      <c r="C9237" t="s">
        <v>92</v>
      </c>
      <c r="D9237" s="29">
        <v>45763</v>
      </c>
      <c r="E9237" s="184" t="str">
        <f t="shared" si="586"/>
        <v/>
      </c>
      <c r="F9237" s="184" t="str">
        <f t="shared" si="587"/>
        <v/>
      </c>
      <c r="G9237" s="184" t="str">
        <f t="shared" si="588"/>
        <v/>
      </c>
      <c r="H9237" s="184" t="str">
        <f t="shared" si="589"/>
        <v/>
      </c>
      <c r="J9237" t="s">
        <v>253</v>
      </c>
      <c r="K9237" t="s">
        <v>253</v>
      </c>
      <c r="L9237">
        <f t="shared" si="584"/>
        <v>649.39045199999998</v>
      </c>
      <c r="R9237">
        <f t="shared" si="585"/>
        <v>1086.1759419999998</v>
      </c>
      <c r="S9237" t="s">
        <v>201</v>
      </c>
      <c r="T9237" s="221">
        <v>45498.336805555555</v>
      </c>
    </row>
    <row r="9238" spans="1:20" x14ac:dyDescent="0.35">
      <c r="A9238" t="s">
        <v>117</v>
      </c>
      <c r="B9238" t="s">
        <v>118</v>
      </c>
      <c r="C9238" t="s">
        <v>92</v>
      </c>
      <c r="D9238" s="29">
        <v>45764</v>
      </c>
      <c r="E9238" s="184" t="str">
        <f t="shared" si="586"/>
        <v/>
      </c>
      <c r="F9238" s="184" t="str">
        <f t="shared" si="587"/>
        <v/>
      </c>
      <c r="G9238" s="184" t="str">
        <f t="shared" si="588"/>
        <v/>
      </c>
      <c r="H9238" s="184" t="str">
        <f t="shared" si="589"/>
        <v/>
      </c>
      <c r="J9238" t="s">
        <v>253</v>
      </c>
      <c r="K9238" t="s">
        <v>253</v>
      </c>
      <c r="L9238">
        <f t="shared" si="584"/>
        <v>649.39045199999998</v>
      </c>
      <c r="R9238">
        <f t="shared" si="585"/>
        <v>1086.1759419999998</v>
      </c>
      <c r="S9238" t="s">
        <v>201</v>
      </c>
      <c r="T9238" s="221">
        <v>45498.336805555555</v>
      </c>
    </row>
    <row r="9239" spans="1:20" x14ac:dyDescent="0.35">
      <c r="A9239" t="s">
        <v>117</v>
      </c>
      <c r="B9239" t="s">
        <v>118</v>
      </c>
      <c r="C9239" t="s">
        <v>92</v>
      </c>
      <c r="D9239" s="29">
        <v>45765</v>
      </c>
      <c r="E9239" s="184" t="str">
        <f t="shared" si="586"/>
        <v/>
      </c>
      <c r="F9239" s="184" t="str">
        <f t="shared" si="587"/>
        <v/>
      </c>
      <c r="G9239" s="184" t="str">
        <f t="shared" si="588"/>
        <v/>
      </c>
      <c r="H9239" s="184" t="str">
        <f t="shared" si="589"/>
        <v/>
      </c>
      <c r="J9239" t="s">
        <v>253</v>
      </c>
      <c r="K9239" t="s">
        <v>253</v>
      </c>
      <c r="L9239">
        <f t="shared" si="584"/>
        <v>649.39045199999998</v>
      </c>
      <c r="R9239">
        <f t="shared" si="585"/>
        <v>1086.1759419999998</v>
      </c>
      <c r="S9239" t="s">
        <v>201</v>
      </c>
      <c r="T9239" s="221">
        <v>45498.336805555555</v>
      </c>
    </row>
    <row r="9240" spans="1:20" x14ac:dyDescent="0.35">
      <c r="A9240" t="s">
        <v>117</v>
      </c>
      <c r="B9240" t="s">
        <v>118</v>
      </c>
      <c r="C9240" t="s">
        <v>92</v>
      </c>
      <c r="D9240" s="29">
        <v>45766</v>
      </c>
      <c r="E9240" s="184" t="str">
        <f t="shared" si="586"/>
        <v/>
      </c>
      <c r="F9240" s="184" t="str">
        <f t="shared" si="587"/>
        <v/>
      </c>
      <c r="G9240" s="184" t="str">
        <f t="shared" si="588"/>
        <v/>
      </c>
      <c r="H9240" s="184" t="str">
        <f t="shared" si="589"/>
        <v/>
      </c>
      <c r="J9240" t="s">
        <v>253</v>
      </c>
      <c r="K9240" t="s">
        <v>253</v>
      </c>
      <c r="L9240">
        <f t="shared" si="584"/>
        <v>649.39045199999998</v>
      </c>
      <c r="R9240">
        <f t="shared" si="585"/>
        <v>1086.1759419999998</v>
      </c>
      <c r="S9240" t="s">
        <v>201</v>
      </c>
      <c r="T9240" s="221">
        <v>45498.336805555555</v>
      </c>
    </row>
    <row r="9241" spans="1:20" x14ac:dyDescent="0.35">
      <c r="A9241" t="s">
        <v>117</v>
      </c>
      <c r="B9241" t="s">
        <v>118</v>
      </c>
      <c r="C9241" t="s">
        <v>92</v>
      </c>
      <c r="D9241" s="29">
        <v>45767</v>
      </c>
      <c r="E9241" s="184" t="str">
        <f t="shared" si="586"/>
        <v/>
      </c>
      <c r="F9241" s="184" t="str">
        <f t="shared" si="587"/>
        <v/>
      </c>
      <c r="G9241" s="184" t="str">
        <f t="shared" si="588"/>
        <v/>
      </c>
      <c r="H9241" s="184" t="str">
        <f t="shared" si="589"/>
        <v/>
      </c>
      <c r="J9241" t="s">
        <v>253</v>
      </c>
      <c r="K9241" t="s">
        <v>253</v>
      </c>
      <c r="L9241">
        <f t="shared" si="584"/>
        <v>649.39045199999998</v>
      </c>
      <c r="R9241">
        <f t="shared" si="585"/>
        <v>1086.1759419999998</v>
      </c>
      <c r="S9241" t="s">
        <v>201</v>
      </c>
      <c r="T9241" s="221">
        <v>45498.336805555555</v>
      </c>
    </row>
    <row r="9242" spans="1:20" x14ac:dyDescent="0.35">
      <c r="A9242" t="s">
        <v>117</v>
      </c>
      <c r="B9242" t="s">
        <v>118</v>
      </c>
      <c r="C9242" t="s">
        <v>92</v>
      </c>
      <c r="D9242" s="29">
        <v>45768</v>
      </c>
      <c r="E9242" s="184" t="str">
        <f t="shared" si="586"/>
        <v/>
      </c>
      <c r="F9242" s="184" t="str">
        <f t="shared" si="587"/>
        <v/>
      </c>
      <c r="G9242" s="184" t="str">
        <f t="shared" si="588"/>
        <v/>
      </c>
      <c r="H9242" s="184" t="str">
        <f t="shared" si="589"/>
        <v/>
      </c>
      <c r="J9242" t="s">
        <v>253</v>
      </c>
      <c r="K9242" t="s">
        <v>253</v>
      </c>
      <c r="L9242">
        <f t="shared" si="584"/>
        <v>649.39045199999998</v>
      </c>
      <c r="R9242">
        <f t="shared" si="585"/>
        <v>1086.1759419999998</v>
      </c>
      <c r="S9242" t="s">
        <v>201</v>
      </c>
      <c r="T9242" s="221">
        <v>45498.336805555555</v>
      </c>
    </row>
    <row r="9243" spans="1:20" x14ac:dyDescent="0.35">
      <c r="A9243" t="s">
        <v>117</v>
      </c>
      <c r="B9243" t="s">
        <v>118</v>
      </c>
      <c r="C9243" t="s">
        <v>92</v>
      </c>
      <c r="D9243" s="29">
        <v>45769</v>
      </c>
      <c r="E9243" s="184" t="str">
        <f t="shared" si="586"/>
        <v/>
      </c>
      <c r="F9243" s="184" t="str">
        <f t="shared" si="587"/>
        <v/>
      </c>
      <c r="G9243" s="184" t="str">
        <f t="shared" si="588"/>
        <v/>
      </c>
      <c r="H9243" s="184" t="str">
        <f t="shared" si="589"/>
        <v/>
      </c>
      <c r="J9243" t="s">
        <v>253</v>
      </c>
      <c r="K9243" t="s">
        <v>253</v>
      </c>
      <c r="L9243">
        <f t="shared" si="584"/>
        <v>649.39045199999998</v>
      </c>
      <c r="R9243">
        <f t="shared" si="585"/>
        <v>1086.1759419999998</v>
      </c>
      <c r="S9243" t="s">
        <v>201</v>
      </c>
      <c r="T9243" s="221">
        <v>45498.336805555555</v>
      </c>
    </row>
    <row r="9244" spans="1:20" x14ac:dyDescent="0.35">
      <c r="A9244" t="s">
        <v>117</v>
      </c>
      <c r="B9244" t="s">
        <v>118</v>
      </c>
      <c r="C9244" t="s">
        <v>92</v>
      </c>
      <c r="D9244" s="29">
        <v>45770</v>
      </c>
      <c r="E9244" s="184" t="str">
        <f t="shared" si="586"/>
        <v/>
      </c>
      <c r="F9244" s="184" t="str">
        <f t="shared" si="587"/>
        <v/>
      </c>
      <c r="G9244" s="184" t="str">
        <f t="shared" si="588"/>
        <v/>
      </c>
      <c r="H9244" s="184" t="str">
        <f t="shared" si="589"/>
        <v/>
      </c>
      <c r="J9244" t="s">
        <v>253</v>
      </c>
      <c r="K9244" t="s">
        <v>253</v>
      </c>
      <c r="L9244">
        <f t="shared" si="584"/>
        <v>649.39045199999998</v>
      </c>
      <c r="R9244">
        <f t="shared" si="585"/>
        <v>1086.1759419999998</v>
      </c>
      <c r="S9244" t="s">
        <v>201</v>
      </c>
      <c r="T9244" s="221">
        <v>45498.336805555555</v>
      </c>
    </row>
    <row r="9245" spans="1:20" x14ac:dyDescent="0.35">
      <c r="A9245" t="s">
        <v>117</v>
      </c>
      <c r="B9245" t="s">
        <v>118</v>
      </c>
      <c r="C9245" t="s">
        <v>92</v>
      </c>
      <c r="D9245" s="29">
        <v>45771</v>
      </c>
      <c r="E9245" s="184" t="str">
        <f t="shared" si="586"/>
        <v/>
      </c>
      <c r="F9245" s="184" t="str">
        <f t="shared" si="587"/>
        <v/>
      </c>
      <c r="G9245" s="184" t="str">
        <f t="shared" si="588"/>
        <v/>
      </c>
      <c r="H9245" s="184" t="str">
        <f t="shared" si="589"/>
        <v/>
      </c>
      <c r="J9245" t="s">
        <v>253</v>
      </c>
      <c r="K9245" t="s">
        <v>253</v>
      </c>
      <c r="L9245">
        <f t="shared" si="584"/>
        <v>649.39045199999998</v>
      </c>
      <c r="R9245">
        <f t="shared" si="585"/>
        <v>1086.1759419999998</v>
      </c>
      <c r="S9245" t="s">
        <v>201</v>
      </c>
      <c r="T9245" s="221">
        <v>45498.336805555555</v>
      </c>
    </row>
    <row r="9246" spans="1:20" x14ac:dyDescent="0.35">
      <c r="A9246" t="s">
        <v>117</v>
      </c>
      <c r="B9246" t="s">
        <v>118</v>
      </c>
      <c r="C9246" t="s">
        <v>92</v>
      </c>
      <c r="D9246" s="29">
        <v>45772</v>
      </c>
      <c r="E9246" s="184" t="str">
        <f t="shared" si="586"/>
        <v/>
      </c>
      <c r="F9246" s="184" t="str">
        <f t="shared" si="587"/>
        <v/>
      </c>
      <c r="G9246" s="184" t="str">
        <f t="shared" si="588"/>
        <v/>
      </c>
      <c r="H9246" s="184" t="str">
        <f t="shared" si="589"/>
        <v/>
      </c>
      <c r="J9246" t="s">
        <v>253</v>
      </c>
      <c r="K9246" t="s">
        <v>253</v>
      </c>
      <c r="L9246">
        <f t="shared" si="584"/>
        <v>649.39045199999998</v>
      </c>
      <c r="R9246">
        <f t="shared" si="585"/>
        <v>1086.1759419999998</v>
      </c>
      <c r="S9246" t="s">
        <v>201</v>
      </c>
      <c r="T9246" s="221">
        <v>45498.336805555555</v>
      </c>
    </row>
    <row r="9247" spans="1:20" x14ac:dyDescent="0.35">
      <c r="A9247" t="s">
        <v>117</v>
      </c>
      <c r="B9247" t="s">
        <v>118</v>
      </c>
      <c r="C9247" t="s">
        <v>92</v>
      </c>
      <c r="D9247" s="29">
        <v>45773</v>
      </c>
      <c r="E9247" s="184" t="str">
        <f t="shared" si="586"/>
        <v/>
      </c>
      <c r="F9247" s="184" t="str">
        <f t="shared" si="587"/>
        <v/>
      </c>
      <c r="G9247" s="184" t="str">
        <f t="shared" si="588"/>
        <v/>
      </c>
      <c r="H9247" s="184" t="str">
        <f t="shared" si="589"/>
        <v/>
      </c>
      <c r="J9247" t="s">
        <v>253</v>
      </c>
      <c r="K9247" t="s">
        <v>253</v>
      </c>
      <c r="L9247">
        <f t="shared" si="584"/>
        <v>649.39045199999998</v>
      </c>
      <c r="R9247">
        <f t="shared" si="585"/>
        <v>1086.1759419999998</v>
      </c>
      <c r="S9247" t="s">
        <v>201</v>
      </c>
      <c r="T9247" s="221">
        <v>45498.336805555555</v>
      </c>
    </row>
    <row r="9248" spans="1:20" x14ac:dyDescent="0.35">
      <c r="A9248" t="s">
        <v>117</v>
      </c>
      <c r="B9248" t="s">
        <v>118</v>
      </c>
      <c r="C9248" t="s">
        <v>92</v>
      </c>
      <c r="D9248" s="29">
        <v>45774</v>
      </c>
      <c r="E9248" s="184" t="str">
        <f t="shared" si="586"/>
        <v/>
      </c>
      <c r="F9248" s="184" t="str">
        <f t="shared" si="587"/>
        <v/>
      </c>
      <c r="G9248" s="184" t="str">
        <f t="shared" si="588"/>
        <v/>
      </c>
      <c r="H9248" s="184" t="str">
        <f t="shared" si="589"/>
        <v/>
      </c>
      <c r="J9248" t="s">
        <v>253</v>
      </c>
      <c r="K9248" t="s">
        <v>253</v>
      </c>
      <c r="L9248">
        <f t="shared" si="584"/>
        <v>649.39045199999998</v>
      </c>
      <c r="R9248">
        <f t="shared" si="585"/>
        <v>1086.1759419999998</v>
      </c>
      <c r="S9248" t="s">
        <v>201</v>
      </c>
      <c r="T9248" s="221">
        <v>45498.336805555555</v>
      </c>
    </row>
    <row r="9249" spans="1:20" x14ac:dyDescent="0.35">
      <c r="A9249" t="s">
        <v>117</v>
      </c>
      <c r="B9249" t="s">
        <v>118</v>
      </c>
      <c r="C9249" t="s">
        <v>92</v>
      </c>
      <c r="D9249" s="29">
        <v>45775</v>
      </c>
      <c r="E9249" s="184" t="str">
        <f t="shared" si="586"/>
        <v/>
      </c>
      <c r="F9249" s="184" t="str">
        <f t="shared" si="587"/>
        <v/>
      </c>
      <c r="G9249" s="184" t="str">
        <f t="shared" si="588"/>
        <v/>
      </c>
      <c r="H9249" s="184" t="str">
        <f t="shared" si="589"/>
        <v/>
      </c>
      <c r="J9249" t="s">
        <v>253</v>
      </c>
      <c r="K9249" t="s">
        <v>253</v>
      </c>
      <c r="L9249">
        <f t="shared" si="584"/>
        <v>649.39045199999998</v>
      </c>
      <c r="R9249">
        <f t="shared" si="585"/>
        <v>1086.1759419999998</v>
      </c>
      <c r="S9249" t="s">
        <v>201</v>
      </c>
      <c r="T9249" s="221">
        <v>45498.336805555555</v>
      </c>
    </row>
    <row r="9250" spans="1:20" x14ac:dyDescent="0.35">
      <c r="A9250" t="s">
        <v>117</v>
      </c>
      <c r="B9250" t="s">
        <v>118</v>
      </c>
      <c r="C9250" t="s">
        <v>92</v>
      </c>
      <c r="D9250" s="29">
        <v>45776</v>
      </c>
      <c r="E9250" s="184" t="str">
        <f t="shared" si="586"/>
        <v/>
      </c>
      <c r="F9250" s="184" t="str">
        <f t="shared" si="587"/>
        <v/>
      </c>
      <c r="G9250" s="184" t="str">
        <f t="shared" si="588"/>
        <v/>
      </c>
      <c r="H9250" s="184" t="str">
        <f t="shared" si="589"/>
        <v/>
      </c>
      <c r="J9250" t="s">
        <v>253</v>
      </c>
      <c r="K9250" t="s">
        <v>253</v>
      </c>
      <c r="L9250">
        <f t="shared" si="584"/>
        <v>649.39045199999998</v>
      </c>
      <c r="R9250">
        <f t="shared" si="585"/>
        <v>1086.1759419999998</v>
      </c>
      <c r="S9250" t="s">
        <v>201</v>
      </c>
      <c r="T9250" s="221">
        <v>45498.336805555555</v>
      </c>
    </row>
    <row r="9251" spans="1:20" x14ac:dyDescent="0.35">
      <c r="A9251" t="s">
        <v>117</v>
      </c>
      <c r="B9251" t="s">
        <v>118</v>
      </c>
      <c r="C9251" t="s">
        <v>92</v>
      </c>
      <c r="D9251" s="29">
        <v>45777</v>
      </c>
      <c r="E9251" s="184" t="str">
        <f t="shared" si="586"/>
        <v/>
      </c>
      <c r="F9251" s="184" t="str">
        <f t="shared" si="587"/>
        <v/>
      </c>
      <c r="G9251" s="184" t="str">
        <f t="shared" si="588"/>
        <v/>
      </c>
      <c r="H9251" s="184" t="str">
        <f t="shared" si="589"/>
        <v/>
      </c>
      <c r="J9251" t="s">
        <v>253</v>
      </c>
      <c r="K9251" t="s">
        <v>253</v>
      </c>
      <c r="L9251">
        <f t="shared" si="584"/>
        <v>649.39045199999998</v>
      </c>
      <c r="R9251">
        <f t="shared" si="585"/>
        <v>1086.1759419999998</v>
      </c>
      <c r="S9251" t="s">
        <v>201</v>
      </c>
      <c r="T9251" s="221">
        <v>45498.336805555555</v>
      </c>
    </row>
    <row r="9252" spans="1:20" x14ac:dyDescent="0.35">
      <c r="A9252" t="s">
        <v>117</v>
      </c>
      <c r="B9252" t="s">
        <v>118</v>
      </c>
      <c r="C9252" t="s">
        <v>92</v>
      </c>
      <c r="D9252" s="29">
        <v>45778</v>
      </c>
      <c r="E9252" s="184" t="str">
        <f t="shared" si="586"/>
        <v/>
      </c>
      <c r="F9252" s="184" t="str">
        <f t="shared" si="587"/>
        <v/>
      </c>
      <c r="G9252" s="184" t="str">
        <f t="shared" si="588"/>
        <v/>
      </c>
      <c r="H9252" s="184" t="str">
        <f t="shared" si="589"/>
        <v/>
      </c>
      <c r="J9252" t="s">
        <v>253</v>
      </c>
      <c r="K9252" t="s">
        <v>253</v>
      </c>
      <c r="L9252">
        <f t="shared" si="584"/>
        <v>649.39045199999998</v>
      </c>
      <c r="R9252">
        <f t="shared" si="585"/>
        <v>1086.1759419999998</v>
      </c>
      <c r="S9252" t="s">
        <v>201</v>
      </c>
      <c r="T9252" s="221">
        <v>45498.336805555555</v>
      </c>
    </row>
    <row r="9253" spans="1:20" x14ac:dyDescent="0.35">
      <c r="A9253" t="s">
        <v>117</v>
      </c>
      <c r="B9253" t="s">
        <v>118</v>
      </c>
      <c r="C9253" t="s">
        <v>92</v>
      </c>
      <c r="D9253" s="29">
        <v>45779</v>
      </c>
      <c r="E9253" s="184" t="str">
        <f t="shared" si="586"/>
        <v/>
      </c>
      <c r="F9253" s="184" t="str">
        <f t="shared" si="587"/>
        <v/>
      </c>
      <c r="G9253" s="184" t="str">
        <f t="shared" si="588"/>
        <v/>
      </c>
      <c r="H9253" s="184" t="str">
        <f t="shared" si="589"/>
        <v/>
      </c>
      <c r="J9253" t="s">
        <v>253</v>
      </c>
      <c r="K9253" t="s">
        <v>253</v>
      </c>
      <c r="L9253">
        <f t="shared" si="584"/>
        <v>649.39045199999998</v>
      </c>
      <c r="R9253">
        <f t="shared" si="585"/>
        <v>1086.1759419999998</v>
      </c>
      <c r="S9253" t="s">
        <v>201</v>
      </c>
      <c r="T9253" s="221">
        <v>45498.336805555555</v>
      </c>
    </row>
    <row r="9254" spans="1:20" x14ac:dyDescent="0.35">
      <c r="A9254" t="s">
        <v>117</v>
      </c>
      <c r="B9254" t="s">
        <v>118</v>
      </c>
      <c r="C9254" t="s">
        <v>92</v>
      </c>
      <c r="D9254" s="29">
        <v>45780</v>
      </c>
      <c r="E9254" s="184" t="str">
        <f t="shared" si="586"/>
        <v/>
      </c>
      <c r="F9254" s="184" t="str">
        <f t="shared" si="587"/>
        <v/>
      </c>
      <c r="G9254" s="184" t="str">
        <f t="shared" si="588"/>
        <v/>
      </c>
      <c r="H9254" s="184" t="str">
        <f t="shared" si="589"/>
        <v/>
      </c>
      <c r="J9254" t="s">
        <v>253</v>
      </c>
      <c r="K9254" t="s">
        <v>253</v>
      </c>
      <c r="L9254">
        <f t="shared" si="584"/>
        <v>649.39045199999998</v>
      </c>
      <c r="R9254">
        <f t="shared" si="585"/>
        <v>1086.1759419999998</v>
      </c>
      <c r="S9254" t="s">
        <v>201</v>
      </c>
      <c r="T9254" s="221">
        <v>45498.336805555555</v>
      </c>
    </row>
    <row r="9255" spans="1:20" x14ac:dyDescent="0.35">
      <c r="A9255" t="s">
        <v>117</v>
      </c>
      <c r="B9255" t="s">
        <v>118</v>
      </c>
      <c r="C9255" t="s">
        <v>92</v>
      </c>
      <c r="D9255" s="29">
        <v>45781</v>
      </c>
      <c r="E9255" s="184" t="str">
        <f t="shared" si="586"/>
        <v/>
      </c>
      <c r="F9255" s="184" t="str">
        <f t="shared" si="587"/>
        <v/>
      </c>
      <c r="G9255" s="184" t="str">
        <f t="shared" si="588"/>
        <v/>
      </c>
      <c r="H9255" s="184" t="str">
        <f t="shared" si="589"/>
        <v/>
      </c>
      <c r="J9255" t="s">
        <v>253</v>
      </c>
      <c r="K9255" t="s">
        <v>253</v>
      </c>
      <c r="L9255">
        <f t="shared" si="584"/>
        <v>649.39045199999998</v>
      </c>
      <c r="R9255">
        <f t="shared" si="585"/>
        <v>1086.1759419999998</v>
      </c>
      <c r="S9255" t="s">
        <v>201</v>
      </c>
      <c r="T9255" s="221">
        <v>45498.336805555555</v>
      </c>
    </row>
    <row r="9256" spans="1:20" x14ac:dyDescent="0.35">
      <c r="A9256" t="s">
        <v>117</v>
      </c>
      <c r="B9256" t="s">
        <v>118</v>
      </c>
      <c r="C9256" t="s">
        <v>92</v>
      </c>
      <c r="D9256" s="29">
        <v>45782</v>
      </c>
      <c r="E9256" s="184" t="str">
        <f t="shared" si="586"/>
        <v/>
      </c>
      <c r="F9256" s="184" t="str">
        <f t="shared" si="587"/>
        <v/>
      </c>
      <c r="G9256" s="184" t="str">
        <f t="shared" si="588"/>
        <v/>
      </c>
      <c r="H9256" s="184" t="str">
        <f t="shared" si="589"/>
        <v/>
      </c>
      <c r="J9256" t="s">
        <v>253</v>
      </c>
      <c r="K9256" t="s">
        <v>253</v>
      </c>
      <c r="L9256">
        <f t="shared" si="584"/>
        <v>649.39045199999998</v>
      </c>
      <c r="R9256">
        <f t="shared" si="585"/>
        <v>1086.1759419999998</v>
      </c>
      <c r="S9256" t="s">
        <v>201</v>
      </c>
      <c r="T9256" s="221">
        <v>45498.336805555555</v>
      </c>
    </row>
    <row r="9257" spans="1:20" x14ac:dyDescent="0.35">
      <c r="A9257" t="s">
        <v>117</v>
      </c>
      <c r="B9257" t="s">
        <v>118</v>
      </c>
      <c r="C9257" t="s">
        <v>92</v>
      </c>
      <c r="D9257" s="29">
        <v>45783</v>
      </c>
      <c r="E9257" s="184" t="str">
        <f t="shared" si="586"/>
        <v/>
      </c>
      <c r="F9257" s="184" t="str">
        <f t="shared" si="587"/>
        <v/>
      </c>
      <c r="G9257" s="184" t="str">
        <f t="shared" si="588"/>
        <v/>
      </c>
      <c r="H9257" s="184" t="str">
        <f t="shared" si="589"/>
        <v/>
      </c>
      <c r="J9257" t="s">
        <v>253</v>
      </c>
      <c r="K9257" t="s">
        <v>253</v>
      </c>
      <c r="L9257">
        <f t="shared" si="584"/>
        <v>649.39045199999998</v>
      </c>
      <c r="R9257">
        <f t="shared" si="585"/>
        <v>1086.1759419999998</v>
      </c>
      <c r="S9257" t="s">
        <v>201</v>
      </c>
      <c r="T9257" s="221">
        <v>45498.336805555555</v>
      </c>
    </row>
    <row r="9258" spans="1:20" x14ac:dyDescent="0.35">
      <c r="A9258" t="s">
        <v>117</v>
      </c>
      <c r="B9258" t="s">
        <v>118</v>
      </c>
      <c r="C9258" t="s">
        <v>92</v>
      </c>
      <c r="D9258" s="29">
        <v>45784</v>
      </c>
      <c r="E9258" s="184" t="str">
        <f t="shared" si="586"/>
        <v/>
      </c>
      <c r="F9258" s="184" t="str">
        <f t="shared" si="587"/>
        <v/>
      </c>
      <c r="G9258" s="184" t="str">
        <f t="shared" si="588"/>
        <v/>
      </c>
      <c r="H9258" s="184" t="str">
        <f t="shared" si="589"/>
        <v/>
      </c>
      <c r="J9258" t="s">
        <v>253</v>
      </c>
      <c r="K9258" t="s">
        <v>253</v>
      </c>
      <c r="L9258">
        <f t="shared" si="584"/>
        <v>649.39045199999998</v>
      </c>
      <c r="R9258">
        <f t="shared" si="585"/>
        <v>1086.1759419999998</v>
      </c>
      <c r="S9258" t="s">
        <v>201</v>
      </c>
      <c r="T9258" s="221">
        <v>45498.336805555555</v>
      </c>
    </row>
    <row r="9259" spans="1:20" x14ac:dyDescent="0.35">
      <c r="A9259" t="s">
        <v>117</v>
      </c>
      <c r="B9259" t="s">
        <v>118</v>
      </c>
      <c r="C9259" t="s">
        <v>92</v>
      </c>
      <c r="D9259" s="29">
        <v>45785</v>
      </c>
      <c r="E9259" s="184" t="str">
        <f t="shared" si="586"/>
        <v/>
      </c>
      <c r="F9259" s="184" t="str">
        <f t="shared" si="587"/>
        <v/>
      </c>
      <c r="G9259" s="184" t="str">
        <f t="shared" si="588"/>
        <v/>
      </c>
      <c r="H9259" s="184" t="str">
        <f t="shared" si="589"/>
        <v/>
      </c>
      <c r="J9259" t="s">
        <v>253</v>
      </c>
      <c r="K9259" t="s">
        <v>253</v>
      </c>
      <c r="L9259">
        <f t="shared" si="584"/>
        <v>649.39045199999998</v>
      </c>
      <c r="R9259">
        <f t="shared" si="585"/>
        <v>1086.1759419999998</v>
      </c>
      <c r="S9259" t="s">
        <v>201</v>
      </c>
      <c r="T9259" s="221">
        <v>45498.336805555555</v>
      </c>
    </row>
    <row r="9260" spans="1:20" x14ac:dyDescent="0.35">
      <c r="A9260" t="s">
        <v>117</v>
      </c>
      <c r="B9260" t="s">
        <v>118</v>
      </c>
      <c r="C9260" t="s">
        <v>92</v>
      </c>
      <c r="D9260" s="29">
        <v>45786</v>
      </c>
      <c r="E9260" s="184" t="str">
        <f t="shared" si="586"/>
        <v/>
      </c>
      <c r="F9260" s="184" t="str">
        <f t="shared" si="587"/>
        <v/>
      </c>
      <c r="G9260" s="184" t="str">
        <f t="shared" si="588"/>
        <v/>
      </c>
      <c r="H9260" s="184" t="str">
        <f t="shared" si="589"/>
        <v/>
      </c>
      <c r="J9260" t="s">
        <v>253</v>
      </c>
      <c r="K9260" t="s">
        <v>253</v>
      </c>
      <c r="L9260">
        <f t="shared" ref="L9260:L9323" si="590">L4880+L865</f>
        <v>649.39045199999998</v>
      </c>
      <c r="R9260">
        <f t="shared" ref="R9260:R9323" si="591">R4880+R865</f>
        <v>1086.1759419999998</v>
      </c>
      <c r="S9260" t="s">
        <v>201</v>
      </c>
      <c r="T9260" s="221">
        <v>45498.336805555555</v>
      </c>
    </row>
    <row r="9261" spans="1:20" x14ac:dyDescent="0.35">
      <c r="A9261" t="s">
        <v>117</v>
      </c>
      <c r="B9261" t="s">
        <v>118</v>
      </c>
      <c r="C9261" t="s">
        <v>92</v>
      </c>
      <c r="D9261" s="29">
        <v>45787</v>
      </c>
      <c r="E9261" s="184" t="str">
        <f t="shared" si="586"/>
        <v/>
      </c>
      <c r="F9261" s="184" t="str">
        <f t="shared" si="587"/>
        <v/>
      </c>
      <c r="G9261" s="184" t="str">
        <f t="shared" si="588"/>
        <v/>
      </c>
      <c r="H9261" s="184" t="str">
        <f t="shared" si="589"/>
        <v/>
      </c>
      <c r="J9261" t="s">
        <v>253</v>
      </c>
      <c r="K9261" t="s">
        <v>253</v>
      </c>
      <c r="L9261">
        <f t="shared" si="590"/>
        <v>649.39045199999998</v>
      </c>
      <c r="R9261">
        <f t="shared" si="591"/>
        <v>1086.1759419999998</v>
      </c>
      <c r="S9261" t="s">
        <v>201</v>
      </c>
      <c r="T9261" s="221">
        <v>45498.336805555555</v>
      </c>
    </row>
    <row r="9262" spans="1:20" x14ac:dyDescent="0.35">
      <c r="A9262" t="s">
        <v>117</v>
      </c>
      <c r="B9262" t="s">
        <v>118</v>
      </c>
      <c r="C9262" t="s">
        <v>92</v>
      </c>
      <c r="D9262" s="29">
        <v>45788</v>
      </c>
      <c r="E9262" s="184" t="str">
        <f t="shared" si="586"/>
        <v/>
      </c>
      <c r="F9262" s="184" t="str">
        <f t="shared" si="587"/>
        <v/>
      </c>
      <c r="G9262" s="184" t="str">
        <f t="shared" si="588"/>
        <v/>
      </c>
      <c r="H9262" s="184" t="str">
        <f t="shared" si="589"/>
        <v/>
      </c>
      <c r="J9262" t="s">
        <v>253</v>
      </c>
      <c r="K9262" t="s">
        <v>253</v>
      </c>
      <c r="L9262">
        <f t="shared" si="590"/>
        <v>649.39045199999998</v>
      </c>
      <c r="R9262">
        <f t="shared" si="591"/>
        <v>1086.1759419999998</v>
      </c>
      <c r="S9262" t="s">
        <v>201</v>
      </c>
      <c r="T9262" s="221">
        <v>45498.336805555555</v>
      </c>
    </row>
    <row r="9263" spans="1:20" x14ac:dyDescent="0.35">
      <c r="A9263" t="s">
        <v>117</v>
      </c>
      <c r="B9263" t="s">
        <v>118</v>
      </c>
      <c r="C9263" t="s">
        <v>92</v>
      </c>
      <c r="D9263" s="29">
        <v>45789</v>
      </c>
      <c r="E9263" s="184" t="str">
        <f t="shared" si="586"/>
        <v/>
      </c>
      <c r="F9263" s="184" t="str">
        <f t="shared" si="587"/>
        <v/>
      </c>
      <c r="G9263" s="184" t="str">
        <f t="shared" si="588"/>
        <v/>
      </c>
      <c r="H9263" s="184" t="str">
        <f t="shared" si="589"/>
        <v/>
      </c>
      <c r="J9263" t="s">
        <v>253</v>
      </c>
      <c r="K9263" t="s">
        <v>253</v>
      </c>
      <c r="L9263">
        <f t="shared" si="590"/>
        <v>649.39045199999998</v>
      </c>
      <c r="R9263">
        <f t="shared" si="591"/>
        <v>1086.1759419999998</v>
      </c>
      <c r="S9263" t="s">
        <v>201</v>
      </c>
      <c r="T9263" s="221">
        <v>45498.336805555555</v>
      </c>
    </row>
    <row r="9264" spans="1:20" x14ac:dyDescent="0.35">
      <c r="A9264" t="s">
        <v>117</v>
      </c>
      <c r="B9264" t="s">
        <v>118</v>
      </c>
      <c r="C9264" t="s">
        <v>92</v>
      </c>
      <c r="D9264" s="29">
        <v>45790</v>
      </c>
      <c r="E9264" s="184" t="str">
        <f t="shared" si="586"/>
        <v/>
      </c>
      <c r="F9264" s="184" t="str">
        <f t="shared" si="587"/>
        <v/>
      </c>
      <c r="G9264" s="184" t="str">
        <f t="shared" si="588"/>
        <v/>
      </c>
      <c r="H9264" s="184" t="str">
        <f t="shared" si="589"/>
        <v/>
      </c>
      <c r="J9264" t="s">
        <v>253</v>
      </c>
      <c r="K9264" t="s">
        <v>253</v>
      </c>
      <c r="L9264">
        <f t="shared" si="590"/>
        <v>649.39045199999998</v>
      </c>
      <c r="R9264">
        <f t="shared" si="591"/>
        <v>1086.1759419999998</v>
      </c>
      <c r="S9264" t="s">
        <v>201</v>
      </c>
      <c r="T9264" s="221">
        <v>45498.336805555555</v>
      </c>
    </row>
    <row r="9265" spans="1:20" x14ac:dyDescent="0.35">
      <c r="A9265" t="s">
        <v>117</v>
      </c>
      <c r="B9265" t="s">
        <v>118</v>
      </c>
      <c r="C9265" t="s">
        <v>92</v>
      </c>
      <c r="D9265" s="29">
        <v>45791</v>
      </c>
      <c r="E9265" s="184" t="str">
        <f t="shared" si="586"/>
        <v/>
      </c>
      <c r="F9265" s="184" t="str">
        <f t="shared" si="587"/>
        <v/>
      </c>
      <c r="G9265" s="184" t="str">
        <f t="shared" si="588"/>
        <v/>
      </c>
      <c r="H9265" s="184" t="str">
        <f t="shared" si="589"/>
        <v/>
      </c>
      <c r="J9265" t="s">
        <v>253</v>
      </c>
      <c r="K9265" t="s">
        <v>253</v>
      </c>
      <c r="L9265">
        <f t="shared" si="590"/>
        <v>649.39045199999998</v>
      </c>
      <c r="R9265">
        <f t="shared" si="591"/>
        <v>1086.1759419999998</v>
      </c>
      <c r="S9265" t="s">
        <v>201</v>
      </c>
      <c r="T9265" s="221">
        <v>45498.336805555555</v>
      </c>
    </row>
    <row r="9266" spans="1:20" x14ac:dyDescent="0.35">
      <c r="A9266" t="s">
        <v>117</v>
      </c>
      <c r="B9266" t="s">
        <v>118</v>
      </c>
      <c r="C9266" t="s">
        <v>92</v>
      </c>
      <c r="D9266" s="29">
        <v>45792</v>
      </c>
      <c r="E9266" s="184" t="str">
        <f t="shared" si="586"/>
        <v/>
      </c>
      <c r="F9266" s="184" t="str">
        <f t="shared" si="587"/>
        <v/>
      </c>
      <c r="G9266" s="184" t="str">
        <f t="shared" si="588"/>
        <v/>
      </c>
      <c r="H9266" s="184" t="str">
        <f t="shared" si="589"/>
        <v/>
      </c>
      <c r="J9266" t="s">
        <v>253</v>
      </c>
      <c r="K9266" t="s">
        <v>253</v>
      </c>
      <c r="L9266">
        <f t="shared" si="590"/>
        <v>649.39045199999998</v>
      </c>
      <c r="R9266">
        <f t="shared" si="591"/>
        <v>1086.1759419999998</v>
      </c>
      <c r="S9266" t="s">
        <v>201</v>
      </c>
      <c r="T9266" s="221">
        <v>45498.336805555555</v>
      </c>
    </row>
    <row r="9267" spans="1:20" x14ac:dyDescent="0.35">
      <c r="A9267" t="s">
        <v>117</v>
      </c>
      <c r="B9267" t="s">
        <v>118</v>
      </c>
      <c r="C9267" t="s">
        <v>92</v>
      </c>
      <c r="D9267" s="29">
        <v>45793</v>
      </c>
      <c r="E9267" s="184" t="str">
        <f t="shared" si="586"/>
        <v/>
      </c>
      <c r="F9267" s="184" t="str">
        <f t="shared" si="587"/>
        <v/>
      </c>
      <c r="G9267" s="184" t="str">
        <f t="shared" si="588"/>
        <v/>
      </c>
      <c r="H9267" s="184" t="str">
        <f t="shared" si="589"/>
        <v/>
      </c>
      <c r="J9267" t="s">
        <v>253</v>
      </c>
      <c r="K9267" t="s">
        <v>253</v>
      </c>
      <c r="L9267">
        <f t="shared" si="590"/>
        <v>649.39045199999998</v>
      </c>
      <c r="R9267">
        <f t="shared" si="591"/>
        <v>1086.1759419999998</v>
      </c>
      <c r="S9267" t="s">
        <v>201</v>
      </c>
      <c r="T9267" s="221">
        <v>45498.336805555555</v>
      </c>
    </row>
    <row r="9268" spans="1:20" x14ac:dyDescent="0.35">
      <c r="A9268" t="s">
        <v>117</v>
      </c>
      <c r="B9268" t="s">
        <v>118</v>
      </c>
      <c r="C9268" t="s">
        <v>92</v>
      </c>
      <c r="D9268" s="29">
        <v>45794</v>
      </c>
      <c r="E9268" s="184" t="str">
        <f t="shared" si="586"/>
        <v/>
      </c>
      <c r="F9268" s="184" t="str">
        <f t="shared" si="587"/>
        <v/>
      </c>
      <c r="G9268" s="184" t="str">
        <f t="shared" si="588"/>
        <v/>
      </c>
      <c r="H9268" s="184" t="str">
        <f t="shared" si="589"/>
        <v/>
      </c>
      <c r="J9268" t="s">
        <v>253</v>
      </c>
      <c r="K9268" t="s">
        <v>253</v>
      </c>
      <c r="L9268">
        <f t="shared" si="590"/>
        <v>649.39045199999998</v>
      </c>
      <c r="R9268">
        <f t="shared" si="591"/>
        <v>1086.1759419999998</v>
      </c>
      <c r="S9268" t="s">
        <v>201</v>
      </c>
      <c r="T9268" s="221">
        <v>45498.336805555555</v>
      </c>
    </row>
    <row r="9269" spans="1:20" x14ac:dyDescent="0.35">
      <c r="A9269" t="s">
        <v>117</v>
      </c>
      <c r="B9269" t="s">
        <v>118</v>
      </c>
      <c r="C9269" t="s">
        <v>92</v>
      </c>
      <c r="D9269" s="29">
        <v>45795</v>
      </c>
      <c r="E9269" s="184" t="str">
        <f t="shared" si="586"/>
        <v/>
      </c>
      <c r="F9269" s="184" t="str">
        <f t="shared" si="587"/>
        <v/>
      </c>
      <c r="G9269" s="184" t="str">
        <f t="shared" si="588"/>
        <v/>
      </c>
      <c r="H9269" s="184" t="str">
        <f t="shared" si="589"/>
        <v/>
      </c>
      <c r="J9269" t="s">
        <v>253</v>
      </c>
      <c r="K9269" t="s">
        <v>253</v>
      </c>
      <c r="L9269">
        <f t="shared" si="590"/>
        <v>649.39045199999998</v>
      </c>
      <c r="R9269">
        <f t="shared" si="591"/>
        <v>1086.1759419999998</v>
      </c>
      <c r="S9269" t="s">
        <v>201</v>
      </c>
      <c r="T9269" s="221">
        <v>45498.336805555555</v>
      </c>
    </row>
    <row r="9270" spans="1:20" x14ac:dyDescent="0.35">
      <c r="A9270" t="s">
        <v>117</v>
      </c>
      <c r="B9270" t="s">
        <v>118</v>
      </c>
      <c r="C9270" t="s">
        <v>92</v>
      </c>
      <c r="D9270" s="29">
        <v>45796</v>
      </c>
      <c r="E9270" s="184" t="str">
        <f t="shared" si="586"/>
        <v/>
      </c>
      <c r="F9270" s="184" t="str">
        <f t="shared" si="587"/>
        <v/>
      </c>
      <c r="G9270" s="184" t="str">
        <f t="shared" si="588"/>
        <v/>
      </c>
      <c r="H9270" s="184" t="str">
        <f t="shared" si="589"/>
        <v/>
      </c>
      <c r="J9270" t="s">
        <v>253</v>
      </c>
      <c r="K9270" t="s">
        <v>253</v>
      </c>
      <c r="L9270">
        <f t="shared" si="590"/>
        <v>649.39045199999998</v>
      </c>
      <c r="R9270">
        <f t="shared" si="591"/>
        <v>1086.1759419999998</v>
      </c>
      <c r="S9270" t="s">
        <v>201</v>
      </c>
      <c r="T9270" s="221">
        <v>45498.336805555555</v>
      </c>
    </row>
    <row r="9271" spans="1:20" x14ac:dyDescent="0.35">
      <c r="A9271" t="s">
        <v>117</v>
      </c>
      <c r="B9271" t="s">
        <v>118</v>
      </c>
      <c r="C9271" t="s">
        <v>92</v>
      </c>
      <c r="D9271" s="29">
        <v>45797</v>
      </c>
      <c r="E9271" s="184" t="str">
        <f t="shared" si="586"/>
        <v/>
      </c>
      <c r="F9271" s="184" t="str">
        <f t="shared" si="587"/>
        <v/>
      </c>
      <c r="G9271" s="184" t="str">
        <f t="shared" si="588"/>
        <v/>
      </c>
      <c r="H9271" s="184" t="str">
        <f t="shared" si="589"/>
        <v/>
      </c>
      <c r="J9271" t="s">
        <v>253</v>
      </c>
      <c r="K9271" t="s">
        <v>253</v>
      </c>
      <c r="L9271">
        <f t="shared" si="590"/>
        <v>649.39045199999998</v>
      </c>
      <c r="R9271">
        <f t="shared" si="591"/>
        <v>1086.1759419999998</v>
      </c>
      <c r="S9271" t="s">
        <v>201</v>
      </c>
      <c r="T9271" s="221">
        <v>45498.336805555555</v>
      </c>
    </row>
    <row r="9272" spans="1:20" x14ac:dyDescent="0.35">
      <c r="A9272" t="s">
        <v>117</v>
      </c>
      <c r="B9272" t="s">
        <v>118</v>
      </c>
      <c r="C9272" t="s">
        <v>92</v>
      </c>
      <c r="D9272" s="29">
        <v>45798</v>
      </c>
      <c r="E9272" s="184" t="str">
        <f t="shared" si="586"/>
        <v/>
      </c>
      <c r="F9272" s="184" t="str">
        <f t="shared" si="587"/>
        <v/>
      </c>
      <c r="G9272" s="184" t="str">
        <f t="shared" si="588"/>
        <v/>
      </c>
      <c r="H9272" s="184" t="str">
        <f t="shared" si="589"/>
        <v/>
      </c>
      <c r="J9272" t="s">
        <v>253</v>
      </c>
      <c r="K9272" t="s">
        <v>253</v>
      </c>
      <c r="L9272">
        <f t="shared" si="590"/>
        <v>649.39045199999998</v>
      </c>
      <c r="R9272">
        <f t="shared" si="591"/>
        <v>1086.1759419999998</v>
      </c>
      <c r="S9272" t="s">
        <v>201</v>
      </c>
      <c r="T9272" s="221">
        <v>45498.336805555555</v>
      </c>
    </row>
    <row r="9273" spans="1:20" x14ac:dyDescent="0.35">
      <c r="A9273" t="s">
        <v>117</v>
      </c>
      <c r="B9273" t="s">
        <v>118</v>
      </c>
      <c r="C9273" t="s">
        <v>92</v>
      </c>
      <c r="D9273" s="29">
        <v>45799</v>
      </c>
      <c r="E9273" s="184" t="str">
        <f t="shared" si="586"/>
        <v/>
      </c>
      <c r="F9273" s="184" t="str">
        <f t="shared" si="587"/>
        <v/>
      </c>
      <c r="G9273" s="184" t="str">
        <f t="shared" si="588"/>
        <v/>
      </c>
      <c r="H9273" s="184" t="str">
        <f t="shared" si="589"/>
        <v/>
      </c>
      <c r="J9273" t="s">
        <v>253</v>
      </c>
      <c r="K9273" t="s">
        <v>253</v>
      </c>
      <c r="L9273">
        <f t="shared" si="590"/>
        <v>649.39045199999998</v>
      </c>
      <c r="R9273">
        <f t="shared" si="591"/>
        <v>1086.1759419999998</v>
      </c>
      <c r="S9273" t="s">
        <v>201</v>
      </c>
      <c r="T9273" s="221">
        <v>45498.336805555555</v>
      </c>
    </row>
    <row r="9274" spans="1:20" x14ac:dyDescent="0.35">
      <c r="A9274" t="s">
        <v>117</v>
      </c>
      <c r="B9274" t="s">
        <v>118</v>
      </c>
      <c r="C9274" t="s">
        <v>92</v>
      </c>
      <c r="D9274" s="29">
        <v>45800</v>
      </c>
      <c r="E9274" s="184" t="str">
        <f t="shared" si="586"/>
        <v/>
      </c>
      <c r="F9274" s="184" t="str">
        <f t="shared" si="587"/>
        <v/>
      </c>
      <c r="G9274" s="184" t="str">
        <f t="shared" si="588"/>
        <v/>
      </c>
      <c r="H9274" s="184" t="str">
        <f t="shared" si="589"/>
        <v/>
      </c>
      <c r="J9274" t="s">
        <v>253</v>
      </c>
      <c r="K9274" t="s">
        <v>253</v>
      </c>
      <c r="L9274">
        <f t="shared" si="590"/>
        <v>649.39045199999998</v>
      </c>
      <c r="R9274">
        <f t="shared" si="591"/>
        <v>1086.1759419999998</v>
      </c>
      <c r="S9274" t="s">
        <v>201</v>
      </c>
      <c r="T9274" s="221">
        <v>45498.336805555555</v>
      </c>
    </row>
    <row r="9275" spans="1:20" x14ac:dyDescent="0.35">
      <c r="A9275" t="s">
        <v>117</v>
      </c>
      <c r="B9275" t="s">
        <v>118</v>
      </c>
      <c r="C9275" t="s">
        <v>92</v>
      </c>
      <c r="D9275" s="29">
        <v>45801</v>
      </c>
      <c r="E9275" s="184" t="str">
        <f t="shared" si="586"/>
        <v/>
      </c>
      <c r="F9275" s="184" t="str">
        <f t="shared" si="587"/>
        <v/>
      </c>
      <c r="G9275" s="184" t="str">
        <f t="shared" si="588"/>
        <v/>
      </c>
      <c r="H9275" s="184" t="str">
        <f t="shared" si="589"/>
        <v/>
      </c>
      <c r="J9275" t="s">
        <v>253</v>
      </c>
      <c r="K9275" t="s">
        <v>253</v>
      </c>
      <c r="L9275">
        <f t="shared" si="590"/>
        <v>649.39045199999998</v>
      </c>
      <c r="R9275">
        <f t="shared" si="591"/>
        <v>1086.1759419999998</v>
      </c>
      <c r="S9275" t="s">
        <v>201</v>
      </c>
      <c r="T9275" s="221">
        <v>45498.336805555555</v>
      </c>
    </row>
    <row r="9276" spans="1:20" x14ac:dyDescent="0.35">
      <c r="A9276" t="s">
        <v>117</v>
      </c>
      <c r="B9276" t="s">
        <v>118</v>
      </c>
      <c r="C9276" t="s">
        <v>92</v>
      </c>
      <c r="D9276" s="29">
        <v>45802</v>
      </c>
      <c r="E9276" s="184" t="str">
        <f t="shared" si="586"/>
        <v/>
      </c>
      <c r="F9276" s="184" t="str">
        <f t="shared" si="587"/>
        <v/>
      </c>
      <c r="G9276" s="184" t="str">
        <f t="shared" si="588"/>
        <v/>
      </c>
      <c r="H9276" s="184" t="str">
        <f t="shared" si="589"/>
        <v/>
      </c>
      <c r="J9276" t="s">
        <v>253</v>
      </c>
      <c r="K9276" t="s">
        <v>253</v>
      </c>
      <c r="L9276">
        <f t="shared" si="590"/>
        <v>649.39045199999998</v>
      </c>
      <c r="R9276">
        <f t="shared" si="591"/>
        <v>1086.1759419999998</v>
      </c>
      <c r="S9276" t="s">
        <v>201</v>
      </c>
      <c r="T9276" s="221">
        <v>45498.336805555555</v>
      </c>
    </row>
    <row r="9277" spans="1:20" x14ac:dyDescent="0.35">
      <c r="A9277" t="s">
        <v>117</v>
      </c>
      <c r="B9277" t="s">
        <v>118</v>
      </c>
      <c r="C9277" t="s">
        <v>92</v>
      </c>
      <c r="D9277" s="29">
        <v>45803</v>
      </c>
      <c r="E9277" s="184" t="str">
        <f t="shared" si="586"/>
        <v/>
      </c>
      <c r="F9277" s="184" t="str">
        <f t="shared" si="587"/>
        <v/>
      </c>
      <c r="G9277" s="184" t="str">
        <f t="shared" si="588"/>
        <v/>
      </c>
      <c r="H9277" s="184" t="str">
        <f t="shared" si="589"/>
        <v/>
      </c>
      <c r="J9277" t="s">
        <v>253</v>
      </c>
      <c r="K9277" t="s">
        <v>253</v>
      </c>
      <c r="L9277">
        <f t="shared" si="590"/>
        <v>649.39045199999998</v>
      </c>
      <c r="R9277">
        <f t="shared" si="591"/>
        <v>1086.1759419999998</v>
      </c>
      <c r="S9277" t="s">
        <v>201</v>
      </c>
      <c r="T9277" s="221">
        <v>45498.336805555555</v>
      </c>
    </row>
    <row r="9278" spans="1:20" x14ac:dyDescent="0.35">
      <c r="A9278" t="s">
        <v>117</v>
      </c>
      <c r="B9278" t="s">
        <v>118</v>
      </c>
      <c r="C9278" t="s">
        <v>92</v>
      </c>
      <c r="D9278" s="29">
        <v>45804</v>
      </c>
      <c r="E9278" s="184" t="str">
        <f t="shared" si="586"/>
        <v/>
      </c>
      <c r="F9278" s="184" t="str">
        <f t="shared" si="587"/>
        <v/>
      </c>
      <c r="G9278" s="184" t="str">
        <f t="shared" si="588"/>
        <v/>
      </c>
      <c r="H9278" s="184" t="str">
        <f t="shared" si="589"/>
        <v/>
      </c>
      <c r="J9278" t="s">
        <v>253</v>
      </c>
      <c r="K9278" t="s">
        <v>253</v>
      </c>
      <c r="L9278">
        <f t="shared" si="590"/>
        <v>649.39045199999998</v>
      </c>
      <c r="R9278">
        <f t="shared" si="591"/>
        <v>1086.1759419999998</v>
      </c>
      <c r="S9278" t="s">
        <v>201</v>
      </c>
      <c r="T9278" s="221">
        <v>45498.336805555555</v>
      </c>
    </row>
    <row r="9279" spans="1:20" x14ac:dyDescent="0.35">
      <c r="A9279" t="s">
        <v>117</v>
      </c>
      <c r="B9279" t="s">
        <v>118</v>
      </c>
      <c r="C9279" t="s">
        <v>92</v>
      </c>
      <c r="D9279" s="29">
        <v>45805</v>
      </c>
      <c r="E9279" s="184" t="str">
        <f t="shared" si="586"/>
        <v/>
      </c>
      <c r="F9279" s="184" t="str">
        <f t="shared" si="587"/>
        <v/>
      </c>
      <c r="G9279" s="184" t="str">
        <f t="shared" si="588"/>
        <v/>
      </c>
      <c r="H9279" s="184" t="str">
        <f t="shared" si="589"/>
        <v/>
      </c>
      <c r="J9279" t="s">
        <v>253</v>
      </c>
      <c r="K9279" t="s">
        <v>253</v>
      </c>
      <c r="L9279">
        <f t="shared" si="590"/>
        <v>649.39045199999998</v>
      </c>
      <c r="R9279">
        <f t="shared" si="591"/>
        <v>1086.1759419999998</v>
      </c>
      <c r="S9279" t="s">
        <v>201</v>
      </c>
      <c r="T9279" s="221">
        <v>45498.336805555555</v>
      </c>
    </row>
    <row r="9280" spans="1:20" x14ac:dyDescent="0.35">
      <c r="A9280" t="s">
        <v>117</v>
      </c>
      <c r="B9280" t="s">
        <v>118</v>
      </c>
      <c r="C9280" t="s">
        <v>92</v>
      </c>
      <c r="D9280" s="29">
        <v>45806</v>
      </c>
      <c r="E9280" s="184" t="str">
        <f t="shared" si="586"/>
        <v/>
      </c>
      <c r="F9280" s="184" t="str">
        <f t="shared" si="587"/>
        <v/>
      </c>
      <c r="G9280" s="184" t="str">
        <f t="shared" si="588"/>
        <v/>
      </c>
      <c r="H9280" s="184" t="str">
        <f t="shared" si="589"/>
        <v/>
      </c>
      <c r="J9280" t="s">
        <v>253</v>
      </c>
      <c r="K9280" t="s">
        <v>253</v>
      </c>
      <c r="L9280">
        <f t="shared" si="590"/>
        <v>649.39045199999998</v>
      </c>
      <c r="R9280">
        <f t="shared" si="591"/>
        <v>1086.1759419999998</v>
      </c>
      <c r="S9280" t="s">
        <v>201</v>
      </c>
      <c r="T9280" s="221">
        <v>45498.336805555555</v>
      </c>
    </row>
    <row r="9281" spans="1:20" x14ac:dyDescent="0.35">
      <c r="A9281" t="s">
        <v>117</v>
      </c>
      <c r="B9281" t="s">
        <v>118</v>
      </c>
      <c r="C9281" t="s">
        <v>92</v>
      </c>
      <c r="D9281" s="29">
        <v>45807</v>
      </c>
      <c r="E9281" s="184" t="str">
        <f t="shared" si="586"/>
        <v/>
      </c>
      <c r="F9281" s="184" t="str">
        <f t="shared" si="587"/>
        <v/>
      </c>
      <c r="G9281" s="184" t="str">
        <f t="shared" si="588"/>
        <v/>
      </c>
      <c r="H9281" s="184" t="str">
        <f t="shared" si="589"/>
        <v/>
      </c>
      <c r="J9281" t="s">
        <v>253</v>
      </c>
      <c r="K9281" t="s">
        <v>253</v>
      </c>
      <c r="L9281">
        <f t="shared" si="590"/>
        <v>649.39045199999998</v>
      </c>
      <c r="R9281">
        <f t="shared" si="591"/>
        <v>1086.1759419999998</v>
      </c>
      <c r="S9281" t="s">
        <v>201</v>
      </c>
      <c r="T9281" s="221">
        <v>45498.336805555555</v>
      </c>
    </row>
    <row r="9282" spans="1:20" x14ac:dyDescent="0.35">
      <c r="A9282" t="s">
        <v>117</v>
      </c>
      <c r="B9282" t="s">
        <v>118</v>
      </c>
      <c r="C9282" t="s">
        <v>92</v>
      </c>
      <c r="D9282" s="29">
        <v>45808</v>
      </c>
      <c r="E9282" s="184" t="str">
        <f t="shared" si="586"/>
        <v/>
      </c>
      <c r="F9282" s="184" t="str">
        <f t="shared" si="587"/>
        <v/>
      </c>
      <c r="G9282" s="184" t="str">
        <f t="shared" si="588"/>
        <v/>
      </c>
      <c r="H9282" s="184" t="str">
        <f t="shared" si="589"/>
        <v/>
      </c>
      <c r="J9282" t="s">
        <v>253</v>
      </c>
      <c r="K9282" t="s">
        <v>253</v>
      </c>
      <c r="L9282">
        <f t="shared" si="590"/>
        <v>649.39045199999998</v>
      </c>
      <c r="R9282">
        <f t="shared" si="591"/>
        <v>1086.1759419999998</v>
      </c>
      <c r="S9282" t="s">
        <v>201</v>
      </c>
      <c r="T9282" s="221">
        <v>45498.336805555555</v>
      </c>
    </row>
    <row r="9283" spans="1:20" x14ac:dyDescent="0.35">
      <c r="A9283" t="s">
        <v>117</v>
      </c>
      <c r="B9283" t="s">
        <v>118</v>
      </c>
      <c r="C9283" t="s">
        <v>92</v>
      </c>
      <c r="D9283" s="29">
        <v>45809</v>
      </c>
      <c r="E9283" s="184" t="str">
        <f t="shared" si="586"/>
        <v/>
      </c>
      <c r="F9283" s="184" t="str">
        <f t="shared" si="587"/>
        <v/>
      </c>
      <c r="G9283" s="184" t="str">
        <f t="shared" si="588"/>
        <v/>
      </c>
      <c r="H9283" s="184" t="str">
        <f t="shared" si="589"/>
        <v/>
      </c>
      <c r="J9283" t="s">
        <v>253</v>
      </c>
      <c r="K9283" t="s">
        <v>253</v>
      </c>
      <c r="L9283">
        <f t="shared" si="590"/>
        <v>649.39045199999998</v>
      </c>
      <c r="R9283">
        <f t="shared" si="591"/>
        <v>1086.1759419999998</v>
      </c>
      <c r="S9283" t="s">
        <v>201</v>
      </c>
      <c r="T9283" s="221">
        <v>45498.336805555555</v>
      </c>
    </row>
    <row r="9284" spans="1:20" x14ac:dyDescent="0.35">
      <c r="A9284" t="s">
        <v>117</v>
      </c>
      <c r="B9284" t="s">
        <v>118</v>
      </c>
      <c r="C9284" t="s">
        <v>92</v>
      </c>
      <c r="D9284" s="29">
        <v>45810</v>
      </c>
      <c r="E9284" s="184" t="str">
        <f t="shared" si="586"/>
        <v/>
      </c>
      <c r="F9284" s="184" t="str">
        <f t="shared" si="587"/>
        <v/>
      </c>
      <c r="G9284" s="184" t="str">
        <f t="shared" si="588"/>
        <v/>
      </c>
      <c r="H9284" s="184" t="str">
        <f t="shared" si="589"/>
        <v/>
      </c>
      <c r="J9284" t="s">
        <v>253</v>
      </c>
      <c r="K9284" t="s">
        <v>253</v>
      </c>
      <c r="L9284">
        <f t="shared" si="590"/>
        <v>649.39045199999998</v>
      </c>
      <c r="R9284">
        <f t="shared" si="591"/>
        <v>1086.1759419999998</v>
      </c>
      <c r="S9284" t="s">
        <v>201</v>
      </c>
      <c r="T9284" s="221">
        <v>45498.336805555555</v>
      </c>
    </row>
    <row r="9285" spans="1:20" x14ac:dyDescent="0.35">
      <c r="A9285" t="s">
        <v>117</v>
      </c>
      <c r="B9285" t="s">
        <v>118</v>
      </c>
      <c r="C9285" t="s">
        <v>92</v>
      </c>
      <c r="D9285" s="29">
        <v>45811</v>
      </c>
      <c r="E9285" s="184" t="str">
        <f t="shared" si="586"/>
        <v/>
      </c>
      <c r="F9285" s="184" t="str">
        <f t="shared" si="587"/>
        <v/>
      </c>
      <c r="G9285" s="184" t="str">
        <f t="shared" si="588"/>
        <v/>
      </c>
      <c r="H9285" s="184" t="str">
        <f t="shared" si="589"/>
        <v/>
      </c>
      <c r="J9285" t="s">
        <v>253</v>
      </c>
      <c r="K9285" t="s">
        <v>253</v>
      </c>
      <c r="L9285">
        <f t="shared" si="590"/>
        <v>649.39045199999998</v>
      </c>
      <c r="R9285">
        <f t="shared" si="591"/>
        <v>1086.1759419999998</v>
      </c>
      <c r="S9285" t="s">
        <v>201</v>
      </c>
      <c r="T9285" s="221">
        <v>45498.336805555555</v>
      </c>
    </row>
    <row r="9286" spans="1:20" x14ac:dyDescent="0.35">
      <c r="A9286" t="s">
        <v>117</v>
      </c>
      <c r="B9286" t="s">
        <v>118</v>
      </c>
      <c r="C9286" t="s">
        <v>92</v>
      </c>
      <c r="D9286" s="29">
        <v>45812</v>
      </c>
      <c r="E9286" s="184" t="str">
        <f t="shared" si="586"/>
        <v/>
      </c>
      <c r="F9286" s="184" t="str">
        <f t="shared" si="587"/>
        <v/>
      </c>
      <c r="G9286" s="184" t="str">
        <f t="shared" si="588"/>
        <v/>
      </c>
      <c r="H9286" s="184" t="str">
        <f t="shared" si="589"/>
        <v/>
      </c>
      <c r="J9286" t="s">
        <v>253</v>
      </c>
      <c r="K9286" t="s">
        <v>253</v>
      </c>
      <c r="L9286">
        <f t="shared" si="590"/>
        <v>649.39045199999998</v>
      </c>
      <c r="R9286">
        <f t="shared" si="591"/>
        <v>1086.1759419999998</v>
      </c>
      <c r="S9286" t="s">
        <v>201</v>
      </c>
      <c r="T9286" s="221">
        <v>45498.336805555555</v>
      </c>
    </row>
    <row r="9287" spans="1:20" x14ac:dyDescent="0.35">
      <c r="A9287" t="s">
        <v>117</v>
      </c>
      <c r="B9287" t="s">
        <v>118</v>
      </c>
      <c r="C9287" t="s">
        <v>92</v>
      </c>
      <c r="D9287" s="29">
        <v>45813</v>
      </c>
      <c r="E9287" s="184" t="str">
        <f t="shared" si="586"/>
        <v/>
      </c>
      <c r="F9287" s="184" t="str">
        <f t="shared" si="587"/>
        <v/>
      </c>
      <c r="G9287" s="184" t="str">
        <f t="shared" si="588"/>
        <v/>
      </c>
      <c r="H9287" s="184" t="str">
        <f t="shared" si="589"/>
        <v/>
      </c>
      <c r="J9287" t="s">
        <v>253</v>
      </c>
      <c r="K9287" t="s">
        <v>253</v>
      </c>
      <c r="L9287">
        <f t="shared" si="590"/>
        <v>649.39045199999998</v>
      </c>
      <c r="R9287">
        <f t="shared" si="591"/>
        <v>1086.1759419999998</v>
      </c>
      <c r="S9287" t="s">
        <v>201</v>
      </c>
      <c r="T9287" s="221">
        <v>45498.336805555555</v>
      </c>
    </row>
    <row r="9288" spans="1:20" x14ac:dyDescent="0.35">
      <c r="A9288" t="s">
        <v>117</v>
      </c>
      <c r="B9288" t="s">
        <v>118</v>
      </c>
      <c r="C9288" t="s">
        <v>92</v>
      </c>
      <c r="D9288" s="29">
        <v>45814</v>
      </c>
      <c r="E9288" s="184" t="str">
        <f t="shared" ref="E9288:E9351" si="592">IF(J9288="","",IF(L9288=0,0,IF(1-(J9288/L9288)&lt;0,"",1-(J9288/L9288))))</f>
        <v/>
      </c>
      <c r="F9288" s="184" t="str">
        <f t="shared" ref="F9288:F9351" si="593">IF(K9288="","",IF(L9288=0,0,IF(1-(K9288/L9288)&lt;0,"",1-(K9288/L9288))))</f>
        <v/>
      </c>
      <c r="G9288" s="184" t="str">
        <f t="shared" ref="G9288:G9351" si="594">IF(J9288="","",IF(1-(J9288/R9288)&lt;0,"",1-(J9288/R9288)))</f>
        <v/>
      </c>
      <c r="H9288" s="184" t="str">
        <f t="shared" ref="H9288:H9351" si="595">IF(K9288="","",IF(1-(K9288/R9288)&lt;0,"",1-(K9288/R9288)))</f>
        <v/>
      </c>
      <c r="J9288" t="s">
        <v>253</v>
      </c>
      <c r="K9288" t="s">
        <v>253</v>
      </c>
      <c r="L9288">
        <f t="shared" si="590"/>
        <v>649.39045199999998</v>
      </c>
      <c r="R9288">
        <f t="shared" si="591"/>
        <v>1086.1759419999998</v>
      </c>
      <c r="S9288" t="s">
        <v>201</v>
      </c>
      <c r="T9288" s="221">
        <v>45498.336805555555</v>
      </c>
    </row>
    <row r="9289" spans="1:20" x14ac:dyDescent="0.35">
      <c r="A9289" t="s">
        <v>117</v>
      </c>
      <c r="B9289" t="s">
        <v>118</v>
      </c>
      <c r="C9289" t="s">
        <v>92</v>
      </c>
      <c r="D9289" s="29">
        <v>45815</v>
      </c>
      <c r="E9289" s="184" t="str">
        <f t="shared" si="592"/>
        <v/>
      </c>
      <c r="F9289" s="184" t="str">
        <f t="shared" si="593"/>
        <v/>
      </c>
      <c r="G9289" s="184" t="str">
        <f t="shared" si="594"/>
        <v/>
      </c>
      <c r="H9289" s="184" t="str">
        <f t="shared" si="595"/>
        <v/>
      </c>
      <c r="J9289" t="s">
        <v>253</v>
      </c>
      <c r="K9289" t="s">
        <v>253</v>
      </c>
      <c r="L9289">
        <f t="shared" si="590"/>
        <v>649.39045199999998</v>
      </c>
      <c r="R9289">
        <f t="shared" si="591"/>
        <v>1086.1759419999998</v>
      </c>
      <c r="S9289" t="s">
        <v>201</v>
      </c>
      <c r="T9289" s="221">
        <v>45498.336805555555</v>
      </c>
    </row>
    <row r="9290" spans="1:20" x14ac:dyDescent="0.35">
      <c r="A9290" t="s">
        <v>117</v>
      </c>
      <c r="B9290" t="s">
        <v>118</v>
      </c>
      <c r="C9290" t="s">
        <v>92</v>
      </c>
      <c r="D9290" s="29">
        <v>45816</v>
      </c>
      <c r="E9290" s="184" t="str">
        <f t="shared" si="592"/>
        <v/>
      </c>
      <c r="F9290" s="184" t="str">
        <f t="shared" si="593"/>
        <v/>
      </c>
      <c r="G9290" s="184" t="str">
        <f t="shared" si="594"/>
        <v/>
      </c>
      <c r="H9290" s="184" t="str">
        <f t="shared" si="595"/>
        <v/>
      </c>
      <c r="J9290" t="s">
        <v>253</v>
      </c>
      <c r="K9290" t="s">
        <v>253</v>
      </c>
      <c r="L9290">
        <f t="shared" si="590"/>
        <v>649.39045199999998</v>
      </c>
      <c r="R9290">
        <f t="shared" si="591"/>
        <v>1086.1759419999998</v>
      </c>
      <c r="S9290" t="s">
        <v>201</v>
      </c>
      <c r="T9290" s="221">
        <v>45498.336805555555</v>
      </c>
    </row>
    <row r="9291" spans="1:20" x14ac:dyDescent="0.35">
      <c r="A9291" t="s">
        <v>117</v>
      </c>
      <c r="B9291" t="s">
        <v>118</v>
      </c>
      <c r="C9291" t="s">
        <v>92</v>
      </c>
      <c r="D9291" s="29">
        <v>45817</v>
      </c>
      <c r="E9291" s="184" t="str">
        <f t="shared" si="592"/>
        <v/>
      </c>
      <c r="F9291" s="184" t="str">
        <f t="shared" si="593"/>
        <v/>
      </c>
      <c r="G9291" s="184" t="str">
        <f t="shared" si="594"/>
        <v/>
      </c>
      <c r="H9291" s="184" t="str">
        <f t="shared" si="595"/>
        <v/>
      </c>
      <c r="J9291" t="s">
        <v>253</v>
      </c>
      <c r="K9291" t="s">
        <v>253</v>
      </c>
      <c r="L9291">
        <f t="shared" si="590"/>
        <v>649.39045199999998</v>
      </c>
      <c r="R9291">
        <f t="shared" si="591"/>
        <v>1086.1759419999998</v>
      </c>
      <c r="S9291" t="s">
        <v>201</v>
      </c>
      <c r="T9291" s="221">
        <v>45498.336805555555</v>
      </c>
    </row>
    <row r="9292" spans="1:20" x14ac:dyDescent="0.35">
      <c r="A9292" t="s">
        <v>117</v>
      </c>
      <c r="B9292" t="s">
        <v>118</v>
      </c>
      <c r="C9292" t="s">
        <v>92</v>
      </c>
      <c r="D9292" s="29">
        <v>45818</v>
      </c>
      <c r="E9292" s="184" t="str">
        <f t="shared" si="592"/>
        <v/>
      </c>
      <c r="F9292" s="184" t="str">
        <f t="shared" si="593"/>
        <v/>
      </c>
      <c r="G9292" s="184" t="str">
        <f t="shared" si="594"/>
        <v/>
      </c>
      <c r="H9292" s="184" t="str">
        <f t="shared" si="595"/>
        <v/>
      </c>
      <c r="J9292" t="s">
        <v>253</v>
      </c>
      <c r="K9292" t="s">
        <v>253</v>
      </c>
      <c r="L9292">
        <f t="shared" si="590"/>
        <v>649.39045199999998</v>
      </c>
      <c r="R9292">
        <f t="shared" si="591"/>
        <v>1086.1759419999998</v>
      </c>
      <c r="S9292" t="s">
        <v>201</v>
      </c>
      <c r="T9292" s="221">
        <v>45498.336805555555</v>
      </c>
    </row>
    <row r="9293" spans="1:20" x14ac:dyDescent="0.35">
      <c r="A9293" t="s">
        <v>117</v>
      </c>
      <c r="B9293" t="s">
        <v>118</v>
      </c>
      <c r="C9293" t="s">
        <v>92</v>
      </c>
      <c r="D9293" s="29">
        <v>45819</v>
      </c>
      <c r="E9293" s="184" t="str">
        <f t="shared" si="592"/>
        <v/>
      </c>
      <c r="F9293" s="184" t="str">
        <f t="shared" si="593"/>
        <v/>
      </c>
      <c r="G9293" s="184" t="str">
        <f t="shared" si="594"/>
        <v/>
      </c>
      <c r="H9293" s="184" t="str">
        <f t="shared" si="595"/>
        <v/>
      </c>
      <c r="J9293" t="s">
        <v>253</v>
      </c>
      <c r="K9293" t="s">
        <v>253</v>
      </c>
      <c r="L9293">
        <f t="shared" si="590"/>
        <v>649.39045199999998</v>
      </c>
      <c r="R9293">
        <f t="shared" si="591"/>
        <v>1086.1759419999998</v>
      </c>
      <c r="S9293" t="s">
        <v>201</v>
      </c>
      <c r="T9293" s="221">
        <v>45498.336805555555</v>
      </c>
    </row>
    <row r="9294" spans="1:20" x14ac:dyDescent="0.35">
      <c r="A9294" t="s">
        <v>117</v>
      </c>
      <c r="B9294" t="s">
        <v>118</v>
      </c>
      <c r="C9294" t="s">
        <v>92</v>
      </c>
      <c r="D9294" s="29">
        <v>45820</v>
      </c>
      <c r="E9294" s="184" t="str">
        <f t="shared" si="592"/>
        <v/>
      </c>
      <c r="F9294" s="184" t="str">
        <f t="shared" si="593"/>
        <v/>
      </c>
      <c r="G9294" s="184" t="str">
        <f t="shared" si="594"/>
        <v/>
      </c>
      <c r="H9294" s="184" t="str">
        <f t="shared" si="595"/>
        <v/>
      </c>
      <c r="J9294" t="s">
        <v>253</v>
      </c>
      <c r="K9294" t="s">
        <v>253</v>
      </c>
      <c r="L9294">
        <f t="shared" si="590"/>
        <v>649.39045199999998</v>
      </c>
      <c r="R9294">
        <f t="shared" si="591"/>
        <v>1086.1759419999998</v>
      </c>
      <c r="S9294" t="s">
        <v>201</v>
      </c>
      <c r="T9294" s="221">
        <v>45498.336805555555</v>
      </c>
    </row>
    <row r="9295" spans="1:20" x14ac:dyDescent="0.35">
      <c r="A9295" t="s">
        <v>117</v>
      </c>
      <c r="B9295" t="s">
        <v>118</v>
      </c>
      <c r="C9295" t="s">
        <v>92</v>
      </c>
      <c r="D9295" s="29">
        <v>45821</v>
      </c>
      <c r="E9295" s="184" t="str">
        <f t="shared" si="592"/>
        <v/>
      </c>
      <c r="F9295" s="184" t="str">
        <f t="shared" si="593"/>
        <v/>
      </c>
      <c r="G9295" s="184" t="str">
        <f t="shared" si="594"/>
        <v/>
      </c>
      <c r="H9295" s="184" t="str">
        <f t="shared" si="595"/>
        <v/>
      </c>
      <c r="J9295" t="s">
        <v>253</v>
      </c>
      <c r="K9295" t="s">
        <v>253</v>
      </c>
      <c r="L9295">
        <f t="shared" si="590"/>
        <v>649.39045199999998</v>
      </c>
      <c r="R9295">
        <f t="shared" si="591"/>
        <v>1086.1759419999998</v>
      </c>
      <c r="S9295" t="s">
        <v>201</v>
      </c>
      <c r="T9295" s="221">
        <v>45498.336805555555</v>
      </c>
    </row>
    <row r="9296" spans="1:20" x14ac:dyDescent="0.35">
      <c r="A9296" t="s">
        <v>117</v>
      </c>
      <c r="B9296" t="s">
        <v>118</v>
      </c>
      <c r="C9296" t="s">
        <v>92</v>
      </c>
      <c r="D9296" s="29">
        <v>45822</v>
      </c>
      <c r="E9296" s="184" t="str">
        <f t="shared" si="592"/>
        <v/>
      </c>
      <c r="F9296" s="184" t="str">
        <f t="shared" si="593"/>
        <v/>
      </c>
      <c r="G9296" s="184" t="str">
        <f t="shared" si="594"/>
        <v/>
      </c>
      <c r="H9296" s="184" t="str">
        <f t="shared" si="595"/>
        <v/>
      </c>
      <c r="J9296" t="s">
        <v>253</v>
      </c>
      <c r="K9296" t="s">
        <v>253</v>
      </c>
      <c r="L9296">
        <f t="shared" si="590"/>
        <v>649.39045199999998</v>
      </c>
      <c r="R9296">
        <f t="shared" si="591"/>
        <v>1086.1759419999998</v>
      </c>
      <c r="S9296" t="s">
        <v>201</v>
      </c>
      <c r="T9296" s="221">
        <v>45498.336805555555</v>
      </c>
    </row>
    <row r="9297" spans="1:20" x14ac:dyDescent="0.35">
      <c r="A9297" t="s">
        <v>117</v>
      </c>
      <c r="B9297" t="s">
        <v>118</v>
      </c>
      <c r="C9297" t="s">
        <v>92</v>
      </c>
      <c r="D9297" s="29">
        <v>45823</v>
      </c>
      <c r="E9297" s="184" t="str">
        <f t="shared" si="592"/>
        <v/>
      </c>
      <c r="F9297" s="184" t="str">
        <f t="shared" si="593"/>
        <v/>
      </c>
      <c r="G9297" s="184" t="str">
        <f t="shared" si="594"/>
        <v/>
      </c>
      <c r="H9297" s="184" t="str">
        <f t="shared" si="595"/>
        <v/>
      </c>
      <c r="J9297" t="s">
        <v>253</v>
      </c>
      <c r="K9297" t="s">
        <v>253</v>
      </c>
      <c r="L9297">
        <f t="shared" si="590"/>
        <v>649.39045199999998</v>
      </c>
      <c r="R9297">
        <f t="shared" si="591"/>
        <v>1086.1759419999998</v>
      </c>
      <c r="S9297" t="s">
        <v>201</v>
      </c>
      <c r="T9297" s="221">
        <v>45498.336805555555</v>
      </c>
    </row>
    <row r="9298" spans="1:20" x14ac:dyDescent="0.35">
      <c r="A9298" t="s">
        <v>117</v>
      </c>
      <c r="B9298" t="s">
        <v>118</v>
      </c>
      <c r="C9298" t="s">
        <v>92</v>
      </c>
      <c r="D9298" s="29">
        <v>45824</v>
      </c>
      <c r="E9298" s="184" t="str">
        <f t="shared" si="592"/>
        <v/>
      </c>
      <c r="F9298" s="184" t="str">
        <f t="shared" si="593"/>
        <v/>
      </c>
      <c r="G9298" s="184" t="str">
        <f t="shared" si="594"/>
        <v/>
      </c>
      <c r="H9298" s="184" t="str">
        <f t="shared" si="595"/>
        <v/>
      </c>
      <c r="J9298" t="s">
        <v>253</v>
      </c>
      <c r="K9298" t="s">
        <v>253</v>
      </c>
      <c r="L9298">
        <f t="shared" si="590"/>
        <v>649.39045199999998</v>
      </c>
      <c r="R9298">
        <f t="shared" si="591"/>
        <v>1086.1759419999998</v>
      </c>
      <c r="S9298" t="s">
        <v>201</v>
      </c>
      <c r="T9298" s="221">
        <v>45498.336805555555</v>
      </c>
    </row>
    <row r="9299" spans="1:20" x14ac:dyDescent="0.35">
      <c r="A9299" t="s">
        <v>117</v>
      </c>
      <c r="B9299" t="s">
        <v>118</v>
      </c>
      <c r="C9299" t="s">
        <v>92</v>
      </c>
      <c r="D9299" s="29">
        <v>45825</v>
      </c>
      <c r="E9299" s="184" t="str">
        <f t="shared" si="592"/>
        <v/>
      </c>
      <c r="F9299" s="184" t="str">
        <f t="shared" si="593"/>
        <v/>
      </c>
      <c r="G9299" s="184" t="str">
        <f t="shared" si="594"/>
        <v/>
      </c>
      <c r="H9299" s="184" t="str">
        <f t="shared" si="595"/>
        <v/>
      </c>
      <c r="J9299" t="s">
        <v>253</v>
      </c>
      <c r="K9299" t="s">
        <v>253</v>
      </c>
      <c r="L9299">
        <f t="shared" si="590"/>
        <v>649.39045199999998</v>
      </c>
      <c r="R9299">
        <f t="shared" si="591"/>
        <v>1086.1759419999998</v>
      </c>
      <c r="S9299" t="s">
        <v>201</v>
      </c>
      <c r="T9299" s="221">
        <v>45498.336805555555</v>
      </c>
    </row>
    <row r="9300" spans="1:20" x14ac:dyDescent="0.35">
      <c r="A9300" t="s">
        <v>117</v>
      </c>
      <c r="B9300" t="s">
        <v>118</v>
      </c>
      <c r="C9300" t="s">
        <v>92</v>
      </c>
      <c r="D9300" s="29">
        <v>45826</v>
      </c>
      <c r="E9300" s="184" t="str">
        <f t="shared" si="592"/>
        <v/>
      </c>
      <c r="F9300" s="184" t="str">
        <f t="shared" si="593"/>
        <v/>
      </c>
      <c r="G9300" s="184" t="str">
        <f t="shared" si="594"/>
        <v/>
      </c>
      <c r="H9300" s="184" t="str">
        <f t="shared" si="595"/>
        <v/>
      </c>
      <c r="J9300" t="s">
        <v>253</v>
      </c>
      <c r="K9300" t="s">
        <v>253</v>
      </c>
      <c r="L9300">
        <f t="shared" si="590"/>
        <v>649.39045199999998</v>
      </c>
      <c r="R9300">
        <f t="shared" si="591"/>
        <v>1086.1759419999998</v>
      </c>
      <c r="S9300" t="s">
        <v>201</v>
      </c>
      <c r="T9300" s="221">
        <v>45498.336805555555</v>
      </c>
    </row>
    <row r="9301" spans="1:20" x14ac:dyDescent="0.35">
      <c r="A9301" t="s">
        <v>117</v>
      </c>
      <c r="B9301" t="s">
        <v>118</v>
      </c>
      <c r="C9301" t="s">
        <v>92</v>
      </c>
      <c r="D9301" s="29">
        <v>45827</v>
      </c>
      <c r="E9301" s="184" t="str">
        <f t="shared" si="592"/>
        <v/>
      </c>
      <c r="F9301" s="184" t="str">
        <f t="shared" si="593"/>
        <v/>
      </c>
      <c r="G9301" s="184" t="str">
        <f t="shared" si="594"/>
        <v/>
      </c>
      <c r="H9301" s="184" t="str">
        <f t="shared" si="595"/>
        <v/>
      </c>
      <c r="J9301" t="s">
        <v>253</v>
      </c>
      <c r="K9301" t="s">
        <v>253</v>
      </c>
      <c r="L9301">
        <f t="shared" si="590"/>
        <v>649.39045199999998</v>
      </c>
      <c r="R9301">
        <f t="shared" si="591"/>
        <v>1086.1759419999998</v>
      </c>
      <c r="S9301" t="s">
        <v>201</v>
      </c>
      <c r="T9301" s="221">
        <v>45498.336805555555</v>
      </c>
    </row>
    <row r="9302" spans="1:20" x14ac:dyDescent="0.35">
      <c r="A9302" t="s">
        <v>117</v>
      </c>
      <c r="B9302" t="s">
        <v>118</v>
      </c>
      <c r="C9302" t="s">
        <v>92</v>
      </c>
      <c r="D9302" s="29">
        <v>45828</v>
      </c>
      <c r="E9302" s="184" t="str">
        <f t="shared" si="592"/>
        <v/>
      </c>
      <c r="F9302" s="184" t="str">
        <f t="shared" si="593"/>
        <v/>
      </c>
      <c r="G9302" s="184" t="str">
        <f t="shared" si="594"/>
        <v/>
      </c>
      <c r="H9302" s="184" t="str">
        <f t="shared" si="595"/>
        <v/>
      </c>
      <c r="J9302" t="s">
        <v>253</v>
      </c>
      <c r="K9302" t="s">
        <v>253</v>
      </c>
      <c r="L9302">
        <f t="shared" si="590"/>
        <v>649.39045199999998</v>
      </c>
      <c r="R9302">
        <f t="shared" si="591"/>
        <v>1086.1759419999998</v>
      </c>
      <c r="S9302" t="s">
        <v>201</v>
      </c>
      <c r="T9302" s="221">
        <v>45498.336805555555</v>
      </c>
    </row>
    <row r="9303" spans="1:20" x14ac:dyDescent="0.35">
      <c r="A9303" t="s">
        <v>117</v>
      </c>
      <c r="B9303" t="s">
        <v>118</v>
      </c>
      <c r="C9303" t="s">
        <v>92</v>
      </c>
      <c r="D9303" s="29">
        <v>45829</v>
      </c>
      <c r="E9303" s="184" t="str">
        <f t="shared" si="592"/>
        <v/>
      </c>
      <c r="F9303" s="184" t="str">
        <f t="shared" si="593"/>
        <v/>
      </c>
      <c r="G9303" s="184" t="str">
        <f t="shared" si="594"/>
        <v/>
      </c>
      <c r="H9303" s="184" t="str">
        <f t="shared" si="595"/>
        <v/>
      </c>
      <c r="J9303" t="s">
        <v>253</v>
      </c>
      <c r="K9303" t="s">
        <v>253</v>
      </c>
      <c r="L9303">
        <f t="shared" si="590"/>
        <v>649.39045199999998</v>
      </c>
      <c r="R9303">
        <f t="shared" si="591"/>
        <v>1086.1759419999998</v>
      </c>
      <c r="S9303" t="s">
        <v>201</v>
      </c>
      <c r="T9303" s="221">
        <v>45498.336805555555</v>
      </c>
    </row>
    <row r="9304" spans="1:20" x14ac:dyDescent="0.35">
      <c r="A9304" t="s">
        <v>117</v>
      </c>
      <c r="B9304" t="s">
        <v>118</v>
      </c>
      <c r="C9304" t="s">
        <v>92</v>
      </c>
      <c r="D9304" s="29">
        <v>45830</v>
      </c>
      <c r="E9304" s="184" t="str">
        <f t="shared" si="592"/>
        <v/>
      </c>
      <c r="F9304" s="184" t="str">
        <f t="shared" si="593"/>
        <v/>
      </c>
      <c r="G9304" s="184" t="str">
        <f t="shared" si="594"/>
        <v/>
      </c>
      <c r="H9304" s="184" t="str">
        <f t="shared" si="595"/>
        <v/>
      </c>
      <c r="J9304" t="s">
        <v>253</v>
      </c>
      <c r="K9304" t="s">
        <v>253</v>
      </c>
      <c r="L9304">
        <f t="shared" si="590"/>
        <v>649.39045199999998</v>
      </c>
      <c r="R9304">
        <f t="shared" si="591"/>
        <v>1086.1759419999998</v>
      </c>
      <c r="S9304" t="s">
        <v>201</v>
      </c>
      <c r="T9304" s="221">
        <v>45498.336805555555</v>
      </c>
    </row>
    <row r="9305" spans="1:20" x14ac:dyDescent="0.35">
      <c r="A9305" t="s">
        <v>117</v>
      </c>
      <c r="B9305" t="s">
        <v>118</v>
      </c>
      <c r="C9305" t="s">
        <v>92</v>
      </c>
      <c r="D9305" s="29">
        <v>45831</v>
      </c>
      <c r="E9305" s="184" t="str">
        <f t="shared" si="592"/>
        <v/>
      </c>
      <c r="F9305" s="184" t="str">
        <f t="shared" si="593"/>
        <v/>
      </c>
      <c r="G9305" s="184" t="str">
        <f t="shared" si="594"/>
        <v/>
      </c>
      <c r="H9305" s="184" t="str">
        <f t="shared" si="595"/>
        <v/>
      </c>
      <c r="J9305" t="s">
        <v>253</v>
      </c>
      <c r="K9305" t="s">
        <v>253</v>
      </c>
      <c r="L9305">
        <f t="shared" si="590"/>
        <v>649.39045199999998</v>
      </c>
      <c r="R9305">
        <f t="shared" si="591"/>
        <v>1086.1759419999998</v>
      </c>
      <c r="S9305" t="s">
        <v>201</v>
      </c>
      <c r="T9305" s="221">
        <v>45498.336805555555</v>
      </c>
    </row>
    <row r="9306" spans="1:20" x14ac:dyDescent="0.35">
      <c r="A9306" t="s">
        <v>117</v>
      </c>
      <c r="B9306" t="s">
        <v>118</v>
      </c>
      <c r="C9306" t="s">
        <v>92</v>
      </c>
      <c r="D9306" s="29">
        <v>45832</v>
      </c>
      <c r="E9306" s="184" t="str">
        <f t="shared" si="592"/>
        <v/>
      </c>
      <c r="F9306" s="184" t="str">
        <f t="shared" si="593"/>
        <v/>
      </c>
      <c r="G9306" s="184" t="str">
        <f t="shared" si="594"/>
        <v/>
      </c>
      <c r="H9306" s="184" t="str">
        <f t="shared" si="595"/>
        <v/>
      </c>
      <c r="J9306" t="s">
        <v>253</v>
      </c>
      <c r="K9306" t="s">
        <v>253</v>
      </c>
      <c r="L9306">
        <f t="shared" si="590"/>
        <v>649.39045199999998</v>
      </c>
      <c r="R9306">
        <f t="shared" si="591"/>
        <v>1086.1759419999998</v>
      </c>
      <c r="S9306" t="s">
        <v>201</v>
      </c>
      <c r="T9306" s="221">
        <v>45498.336805555555</v>
      </c>
    </row>
    <row r="9307" spans="1:20" x14ac:dyDescent="0.35">
      <c r="A9307" t="s">
        <v>117</v>
      </c>
      <c r="B9307" t="s">
        <v>118</v>
      </c>
      <c r="C9307" t="s">
        <v>92</v>
      </c>
      <c r="D9307" s="29">
        <v>45833</v>
      </c>
      <c r="E9307" s="184" t="str">
        <f t="shared" si="592"/>
        <v/>
      </c>
      <c r="F9307" s="184" t="str">
        <f t="shared" si="593"/>
        <v/>
      </c>
      <c r="G9307" s="184" t="str">
        <f t="shared" si="594"/>
        <v/>
      </c>
      <c r="H9307" s="184" t="str">
        <f t="shared" si="595"/>
        <v/>
      </c>
      <c r="J9307" t="s">
        <v>253</v>
      </c>
      <c r="K9307" t="s">
        <v>253</v>
      </c>
      <c r="L9307">
        <f t="shared" si="590"/>
        <v>649.39045199999998</v>
      </c>
      <c r="R9307">
        <f t="shared" si="591"/>
        <v>1086.1759419999998</v>
      </c>
      <c r="S9307" t="s">
        <v>201</v>
      </c>
      <c r="T9307" s="221">
        <v>45498.336805555555</v>
      </c>
    </row>
    <row r="9308" spans="1:20" x14ac:dyDescent="0.35">
      <c r="A9308" t="s">
        <v>117</v>
      </c>
      <c r="B9308" t="s">
        <v>118</v>
      </c>
      <c r="C9308" t="s">
        <v>92</v>
      </c>
      <c r="D9308" s="29">
        <v>45834</v>
      </c>
      <c r="E9308" s="184" t="str">
        <f t="shared" si="592"/>
        <v/>
      </c>
      <c r="F9308" s="184" t="str">
        <f t="shared" si="593"/>
        <v/>
      </c>
      <c r="G9308" s="184" t="str">
        <f t="shared" si="594"/>
        <v/>
      </c>
      <c r="H9308" s="184" t="str">
        <f t="shared" si="595"/>
        <v/>
      </c>
      <c r="J9308" t="s">
        <v>253</v>
      </c>
      <c r="K9308" t="s">
        <v>253</v>
      </c>
      <c r="L9308">
        <f t="shared" si="590"/>
        <v>649.39045199999998</v>
      </c>
      <c r="R9308">
        <f t="shared" si="591"/>
        <v>1086.1759419999998</v>
      </c>
      <c r="S9308" t="s">
        <v>201</v>
      </c>
      <c r="T9308" s="221">
        <v>45498.336805555555</v>
      </c>
    </row>
    <row r="9309" spans="1:20" x14ac:dyDescent="0.35">
      <c r="A9309" t="s">
        <v>117</v>
      </c>
      <c r="B9309" t="s">
        <v>118</v>
      </c>
      <c r="C9309" t="s">
        <v>92</v>
      </c>
      <c r="D9309" s="29">
        <v>45835</v>
      </c>
      <c r="E9309" s="184" t="str">
        <f t="shared" si="592"/>
        <v/>
      </c>
      <c r="F9309" s="184" t="str">
        <f t="shared" si="593"/>
        <v/>
      </c>
      <c r="G9309" s="184" t="str">
        <f t="shared" si="594"/>
        <v/>
      </c>
      <c r="H9309" s="184" t="str">
        <f t="shared" si="595"/>
        <v/>
      </c>
      <c r="J9309" t="s">
        <v>253</v>
      </c>
      <c r="K9309" t="s">
        <v>253</v>
      </c>
      <c r="L9309">
        <f t="shared" si="590"/>
        <v>649.39045199999998</v>
      </c>
      <c r="R9309">
        <f t="shared" si="591"/>
        <v>1086.1759419999998</v>
      </c>
      <c r="S9309" t="s">
        <v>201</v>
      </c>
      <c r="T9309" s="221">
        <v>45498.336805555555</v>
      </c>
    </row>
    <row r="9310" spans="1:20" x14ac:dyDescent="0.35">
      <c r="A9310" t="s">
        <v>117</v>
      </c>
      <c r="B9310" t="s">
        <v>118</v>
      </c>
      <c r="C9310" t="s">
        <v>92</v>
      </c>
      <c r="D9310" s="29">
        <v>45836</v>
      </c>
      <c r="E9310" s="184" t="str">
        <f t="shared" si="592"/>
        <v/>
      </c>
      <c r="F9310" s="184" t="str">
        <f t="shared" si="593"/>
        <v/>
      </c>
      <c r="G9310" s="184" t="str">
        <f t="shared" si="594"/>
        <v/>
      </c>
      <c r="H9310" s="184" t="str">
        <f t="shared" si="595"/>
        <v/>
      </c>
      <c r="J9310" t="s">
        <v>253</v>
      </c>
      <c r="K9310" t="s">
        <v>253</v>
      </c>
      <c r="L9310">
        <f t="shared" si="590"/>
        <v>649.39045199999998</v>
      </c>
      <c r="R9310">
        <f t="shared" si="591"/>
        <v>1086.1759419999998</v>
      </c>
      <c r="S9310" t="s">
        <v>201</v>
      </c>
      <c r="T9310" s="221">
        <v>45498.336805555555</v>
      </c>
    </row>
    <row r="9311" spans="1:20" x14ac:dyDescent="0.35">
      <c r="A9311" t="s">
        <v>117</v>
      </c>
      <c r="B9311" t="s">
        <v>118</v>
      </c>
      <c r="C9311" t="s">
        <v>92</v>
      </c>
      <c r="D9311" s="29">
        <v>45837</v>
      </c>
      <c r="E9311" s="184" t="str">
        <f t="shared" si="592"/>
        <v/>
      </c>
      <c r="F9311" s="184" t="str">
        <f t="shared" si="593"/>
        <v/>
      </c>
      <c r="G9311" s="184" t="str">
        <f t="shared" si="594"/>
        <v/>
      </c>
      <c r="H9311" s="184" t="str">
        <f t="shared" si="595"/>
        <v/>
      </c>
      <c r="J9311" t="s">
        <v>253</v>
      </c>
      <c r="K9311" t="s">
        <v>253</v>
      </c>
      <c r="L9311">
        <f t="shared" si="590"/>
        <v>649.39045199999998</v>
      </c>
      <c r="R9311">
        <f t="shared" si="591"/>
        <v>1086.1759419999998</v>
      </c>
      <c r="S9311" t="s">
        <v>201</v>
      </c>
      <c r="T9311" s="221">
        <v>45498.336805555555</v>
      </c>
    </row>
    <row r="9312" spans="1:20" x14ac:dyDescent="0.35">
      <c r="A9312" t="s">
        <v>117</v>
      </c>
      <c r="B9312" t="s">
        <v>118</v>
      </c>
      <c r="C9312" t="s">
        <v>92</v>
      </c>
      <c r="D9312" s="29">
        <v>45838</v>
      </c>
      <c r="E9312" s="184" t="str">
        <f t="shared" si="592"/>
        <v/>
      </c>
      <c r="F9312" s="184" t="str">
        <f t="shared" si="593"/>
        <v/>
      </c>
      <c r="G9312" s="184" t="str">
        <f t="shared" si="594"/>
        <v/>
      </c>
      <c r="H9312" s="184" t="str">
        <f t="shared" si="595"/>
        <v/>
      </c>
      <c r="J9312" t="s">
        <v>253</v>
      </c>
      <c r="K9312" t="s">
        <v>253</v>
      </c>
      <c r="L9312">
        <f t="shared" si="590"/>
        <v>649.39045199999998</v>
      </c>
      <c r="R9312">
        <f t="shared" si="591"/>
        <v>1086.1759419999998</v>
      </c>
      <c r="S9312" t="s">
        <v>201</v>
      </c>
      <c r="T9312" s="221">
        <v>45498.336805555555</v>
      </c>
    </row>
    <row r="9313" spans="1:20" x14ac:dyDescent="0.35">
      <c r="A9313" t="s">
        <v>117</v>
      </c>
      <c r="B9313" t="s">
        <v>118</v>
      </c>
      <c r="C9313" t="s">
        <v>92</v>
      </c>
      <c r="D9313" s="29">
        <v>45839</v>
      </c>
      <c r="E9313" s="184" t="str">
        <f t="shared" si="592"/>
        <v/>
      </c>
      <c r="F9313" s="184" t="str">
        <f t="shared" si="593"/>
        <v/>
      </c>
      <c r="G9313" s="184" t="str">
        <f t="shared" si="594"/>
        <v/>
      </c>
      <c r="H9313" s="184" t="str">
        <f t="shared" si="595"/>
        <v/>
      </c>
      <c r="J9313" t="s">
        <v>253</v>
      </c>
      <c r="K9313" t="s">
        <v>253</v>
      </c>
      <c r="L9313">
        <f t="shared" si="590"/>
        <v>649.39045199999998</v>
      </c>
      <c r="R9313">
        <f t="shared" si="591"/>
        <v>1086.1759419999998</v>
      </c>
      <c r="S9313" t="s">
        <v>201</v>
      </c>
      <c r="T9313" s="221">
        <v>45505.313194444447</v>
      </c>
    </row>
    <row r="9314" spans="1:20" x14ac:dyDescent="0.35">
      <c r="A9314" t="s">
        <v>117</v>
      </c>
      <c r="B9314" t="s">
        <v>118</v>
      </c>
      <c r="C9314" t="s">
        <v>92</v>
      </c>
      <c r="D9314" s="29">
        <v>45840</v>
      </c>
      <c r="E9314" s="184" t="str">
        <f t="shared" si="592"/>
        <v/>
      </c>
      <c r="F9314" s="184" t="str">
        <f t="shared" si="593"/>
        <v/>
      </c>
      <c r="G9314" s="184" t="str">
        <f t="shared" si="594"/>
        <v/>
      </c>
      <c r="H9314" s="184" t="str">
        <f t="shared" si="595"/>
        <v/>
      </c>
      <c r="J9314" t="s">
        <v>253</v>
      </c>
      <c r="K9314" t="s">
        <v>253</v>
      </c>
      <c r="L9314">
        <f t="shared" si="590"/>
        <v>649.39045199999998</v>
      </c>
      <c r="R9314">
        <f t="shared" si="591"/>
        <v>1086.1759419999998</v>
      </c>
      <c r="S9314" t="s">
        <v>201</v>
      </c>
      <c r="T9314" s="221">
        <v>45505.313194444447</v>
      </c>
    </row>
    <row r="9315" spans="1:20" x14ac:dyDescent="0.35">
      <c r="A9315" t="s">
        <v>117</v>
      </c>
      <c r="B9315" t="s">
        <v>118</v>
      </c>
      <c r="C9315" t="s">
        <v>92</v>
      </c>
      <c r="D9315" s="29">
        <v>45841</v>
      </c>
      <c r="E9315" s="184" t="str">
        <f t="shared" si="592"/>
        <v/>
      </c>
      <c r="F9315" s="184" t="str">
        <f t="shared" si="593"/>
        <v/>
      </c>
      <c r="G9315" s="184" t="str">
        <f t="shared" si="594"/>
        <v/>
      </c>
      <c r="H9315" s="184" t="str">
        <f t="shared" si="595"/>
        <v/>
      </c>
      <c r="J9315" t="s">
        <v>253</v>
      </c>
      <c r="K9315" t="s">
        <v>253</v>
      </c>
      <c r="L9315">
        <f t="shared" si="590"/>
        <v>649.39045199999998</v>
      </c>
      <c r="R9315">
        <f t="shared" si="591"/>
        <v>1086.1759419999998</v>
      </c>
      <c r="S9315" t="s">
        <v>201</v>
      </c>
      <c r="T9315" s="221">
        <v>45505.313194444447</v>
      </c>
    </row>
    <row r="9316" spans="1:20" x14ac:dyDescent="0.35">
      <c r="A9316" t="s">
        <v>117</v>
      </c>
      <c r="B9316" t="s">
        <v>118</v>
      </c>
      <c r="C9316" t="s">
        <v>92</v>
      </c>
      <c r="D9316" s="29">
        <v>45842</v>
      </c>
      <c r="E9316" s="184" t="str">
        <f t="shared" si="592"/>
        <v/>
      </c>
      <c r="F9316" s="184" t="str">
        <f t="shared" si="593"/>
        <v/>
      </c>
      <c r="G9316" s="184" t="str">
        <f t="shared" si="594"/>
        <v/>
      </c>
      <c r="H9316" s="184" t="str">
        <f t="shared" si="595"/>
        <v/>
      </c>
      <c r="J9316" t="s">
        <v>253</v>
      </c>
      <c r="K9316" t="s">
        <v>253</v>
      </c>
      <c r="L9316">
        <f t="shared" si="590"/>
        <v>649.39045199999998</v>
      </c>
      <c r="R9316">
        <f t="shared" si="591"/>
        <v>1086.1759419999998</v>
      </c>
      <c r="S9316" t="s">
        <v>201</v>
      </c>
      <c r="T9316" s="221">
        <v>45505.313194444447</v>
      </c>
    </row>
    <row r="9317" spans="1:20" x14ac:dyDescent="0.35">
      <c r="A9317" t="s">
        <v>117</v>
      </c>
      <c r="B9317" t="s">
        <v>118</v>
      </c>
      <c r="C9317" t="s">
        <v>92</v>
      </c>
      <c r="D9317" s="29">
        <v>45843</v>
      </c>
      <c r="E9317" s="184" t="str">
        <f t="shared" si="592"/>
        <v/>
      </c>
      <c r="F9317" s="184" t="str">
        <f t="shared" si="593"/>
        <v/>
      </c>
      <c r="G9317" s="184" t="str">
        <f t="shared" si="594"/>
        <v/>
      </c>
      <c r="H9317" s="184" t="str">
        <f t="shared" si="595"/>
        <v/>
      </c>
      <c r="J9317" t="s">
        <v>253</v>
      </c>
      <c r="K9317" t="s">
        <v>253</v>
      </c>
      <c r="L9317">
        <f t="shared" si="590"/>
        <v>649.39045199999998</v>
      </c>
      <c r="R9317">
        <f t="shared" si="591"/>
        <v>1086.1759419999998</v>
      </c>
      <c r="S9317" t="s">
        <v>201</v>
      </c>
      <c r="T9317" s="221">
        <v>45505.313194444447</v>
      </c>
    </row>
    <row r="9318" spans="1:20" x14ac:dyDescent="0.35">
      <c r="A9318" t="s">
        <v>117</v>
      </c>
      <c r="B9318" t="s">
        <v>118</v>
      </c>
      <c r="C9318" t="s">
        <v>92</v>
      </c>
      <c r="D9318" s="29">
        <v>45844</v>
      </c>
      <c r="E9318" s="184" t="str">
        <f t="shared" si="592"/>
        <v/>
      </c>
      <c r="F9318" s="184" t="str">
        <f t="shared" si="593"/>
        <v/>
      </c>
      <c r="G9318" s="184" t="str">
        <f t="shared" si="594"/>
        <v/>
      </c>
      <c r="H9318" s="184" t="str">
        <f t="shared" si="595"/>
        <v/>
      </c>
      <c r="J9318" t="s">
        <v>253</v>
      </c>
      <c r="K9318" t="s">
        <v>253</v>
      </c>
      <c r="L9318">
        <f t="shared" si="590"/>
        <v>649.39045199999998</v>
      </c>
      <c r="R9318">
        <f t="shared" si="591"/>
        <v>1086.1759419999998</v>
      </c>
      <c r="S9318" t="s">
        <v>201</v>
      </c>
      <c r="T9318" s="221">
        <v>45505.313194444447</v>
      </c>
    </row>
    <row r="9319" spans="1:20" x14ac:dyDescent="0.35">
      <c r="A9319" t="s">
        <v>117</v>
      </c>
      <c r="B9319" t="s">
        <v>118</v>
      </c>
      <c r="C9319" t="s">
        <v>92</v>
      </c>
      <c r="D9319" s="29">
        <v>45845</v>
      </c>
      <c r="E9319" s="184" t="str">
        <f t="shared" si="592"/>
        <v/>
      </c>
      <c r="F9319" s="184" t="str">
        <f t="shared" si="593"/>
        <v/>
      </c>
      <c r="G9319" s="184" t="str">
        <f t="shared" si="594"/>
        <v/>
      </c>
      <c r="H9319" s="184" t="str">
        <f t="shared" si="595"/>
        <v/>
      </c>
      <c r="J9319" t="s">
        <v>253</v>
      </c>
      <c r="K9319" t="s">
        <v>253</v>
      </c>
      <c r="L9319">
        <f t="shared" si="590"/>
        <v>649.39045199999998</v>
      </c>
      <c r="R9319">
        <f t="shared" si="591"/>
        <v>1086.1759419999998</v>
      </c>
      <c r="S9319" t="s">
        <v>201</v>
      </c>
      <c r="T9319" s="221">
        <v>45505.313194444447</v>
      </c>
    </row>
    <row r="9320" spans="1:20" x14ac:dyDescent="0.35">
      <c r="A9320" t="s">
        <v>117</v>
      </c>
      <c r="B9320" t="s">
        <v>118</v>
      </c>
      <c r="C9320" t="s">
        <v>92</v>
      </c>
      <c r="D9320" s="29">
        <v>45846</v>
      </c>
      <c r="E9320" s="184" t="str">
        <f t="shared" si="592"/>
        <v/>
      </c>
      <c r="F9320" s="184" t="str">
        <f t="shared" si="593"/>
        <v/>
      </c>
      <c r="G9320" s="184" t="str">
        <f t="shared" si="594"/>
        <v/>
      </c>
      <c r="H9320" s="184" t="str">
        <f t="shared" si="595"/>
        <v/>
      </c>
      <c r="J9320" t="s">
        <v>253</v>
      </c>
      <c r="K9320" t="s">
        <v>253</v>
      </c>
      <c r="L9320">
        <f t="shared" si="590"/>
        <v>649.39045199999998</v>
      </c>
      <c r="R9320">
        <f t="shared" si="591"/>
        <v>1086.1759419999998</v>
      </c>
      <c r="S9320" t="s">
        <v>201</v>
      </c>
      <c r="T9320" s="221">
        <v>45505.313194444447</v>
      </c>
    </row>
    <row r="9321" spans="1:20" x14ac:dyDescent="0.35">
      <c r="A9321" t="s">
        <v>117</v>
      </c>
      <c r="B9321" t="s">
        <v>118</v>
      </c>
      <c r="C9321" t="s">
        <v>92</v>
      </c>
      <c r="D9321" s="29">
        <v>45847</v>
      </c>
      <c r="E9321" s="184" t="str">
        <f t="shared" si="592"/>
        <v/>
      </c>
      <c r="F9321" s="184" t="str">
        <f t="shared" si="593"/>
        <v/>
      </c>
      <c r="G9321" s="184" t="str">
        <f t="shared" si="594"/>
        <v/>
      </c>
      <c r="H9321" s="184" t="str">
        <f t="shared" si="595"/>
        <v/>
      </c>
      <c r="J9321" t="s">
        <v>253</v>
      </c>
      <c r="K9321" t="s">
        <v>253</v>
      </c>
      <c r="L9321">
        <f t="shared" si="590"/>
        <v>649.39045199999998</v>
      </c>
      <c r="R9321">
        <f t="shared" si="591"/>
        <v>1086.1759419999998</v>
      </c>
      <c r="S9321" t="s">
        <v>201</v>
      </c>
      <c r="T9321" s="221">
        <v>45505.313194444447</v>
      </c>
    </row>
    <row r="9322" spans="1:20" x14ac:dyDescent="0.35">
      <c r="A9322" t="s">
        <v>117</v>
      </c>
      <c r="B9322" t="s">
        <v>118</v>
      </c>
      <c r="C9322" t="s">
        <v>92</v>
      </c>
      <c r="D9322" s="29">
        <v>45848</v>
      </c>
      <c r="E9322" s="184" t="str">
        <f t="shared" si="592"/>
        <v/>
      </c>
      <c r="F9322" s="184" t="str">
        <f t="shared" si="593"/>
        <v/>
      </c>
      <c r="G9322" s="184" t="str">
        <f t="shared" si="594"/>
        <v/>
      </c>
      <c r="H9322" s="184" t="str">
        <f t="shared" si="595"/>
        <v/>
      </c>
      <c r="J9322" t="s">
        <v>253</v>
      </c>
      <c r="K9322" t="s">
        <v>253</v>
      </c>
      <c r="L9322">
        <f t="shared" si="590"/>
        <v>649.39045199999998</v>
      </c>
      <c r="R9322">
        <f t="shared" si="591"/>
        <v>1086.1759419999998</v>
      </c>
      <c r="S9322" t="s">
        <v>201</v>
      </c>
      <c r="T9322" s="221">
        <v>45505.313194444447</v>
      </c>
    </row>
    <row r="9323" spans="1:20" x14ac:dyDescent="0.35">
      <c r="A9323" t="s">
        <v>117</v>
      </c>
      <c r="B9323" t="s">
        <v>118</v>
      </c>
      <c r="C9323" t="s">
        <v>92</v>
      </c>
      <c r="D9323" s="29">
        <v>45849</v>
      </c>
      <c r="E9323" s="184" t="str">
        <f t="shared" si="592"/>
        <v/>
      </c>
      <c r="F9323" s="184" t="str">
        <f t="shared" si="593"/>
        <v/>
      </c>
      <c r="G9323" s="184" t="str">
        <f t="shared" si="594"/>
        <v/>
      </c>
      <c r="H9323" s="184" t="str">
        <f t="shared" si="595"/>
        <v/>
      </c>
      <c r="J9323" t="s">
        <v>253</v>
      </c>
      <c r="K9323" t="s">
        <v>253</v>
      </c>
      <c r="L9323">
        <f t="shared" si="590"/>
        <v>649.39045199999998</v>
      </c>
      <c r="R9323">
        <f t="shared" si="591"/>
        <v>1086.1759419999998</v>
      </c>
      <c r="S9323" t="s">
        <v>201</v>
      </c>
      <c r="T9323" s="221">
        <v>45505.313194444447</v>
      </c>
    </row>
    <row r="9324" spans="1:20" x14ac:dyDescent="0.35">
      <c r="A9324" t="s">
        <v>117</v>
      </c>
      <c r="B9324" t="s">
        <v>118</v>
      </c>
      <c r="C9324" t="s">
        <v>92</v>
      </c>
      <c r="D9324" s="29">
        <v>45850</v>
      </c>
      <c r="E9324" s="184" t="str">
        <f t="shared" si="592"/>
        <v/>
      </c>
      <c r="F9324" s="184" t="str">
        <f t="shared" si="593"/>
        <v/>
      </c>
      <c r="G9324" s="184" t="str">
        <f t="shared" si="594"/>
        <v/>
      </c>
      <c r="H9324" s="184" t="str">
        <f t="shared" si="595"/>
        <v/>
      </c>
      <c r="J9324" t="s">
        <v>253</v>
      </c>
      <c r="K9324" t="s">
        <v>253</v>
      </c>
      <c r="L9324">
        <f t="shared" ref="L9324:L9387" si="596">L4944+L929</f>
        <v>649.39045199999998</v>
      </c>
      <c r="R9324">
        <f t="shared" ref="R9324:R9387" si="597">R4944+R929</f>
        <v>1086.1759419999998</v>
      </c>
      <c r="S9324" t="s">
        <v>201</v>
      </c>
      <c r="T9324" s="221">
        <v>45505.313194444447</v>
      </c>
    </row>
    <row r="9325" spans="1:20" x14ac:dyDescent="0.35">
      <c r="A9325" t="s">
        <v>117</v>
      </c>
      <c r="B9325" t="s">
        <v>118</v>
      </c>
      <c r="C9325" t="s">
        <v>92</v>
      </c>
      <c r="D9325" s="29">
        <v>45851</v>
      </c>
      <c r="E9325" s="184" t="str">
        <f t="shared" si="592"/>
        <v/>
      </c>
      <c r="F9325" s="184" t="str">
        <f t="shared" si="593"/>
        <v/>
      </c>
      <c r="G9325" s="184" t="str">
        <f t="shared" si="594"/>
        <v/>
      </c>
      <c r="H9325" s="184" t="str">
        <f t="shared" si="595"/>
        <v/>
      </c>
      <c r="J9325" t="s">
        <v>253</v>
      </c>
      <c r="K9325" t="s">
        <v>253</v>
      </c>
      <c r="L9325">
        <f t="shared" si="596"/>
        <v>649.39045199999998</v>
      </c>
      <c r="R9325">
        <f t="shared" si="597"/>
        <v>1086.1759419999998</v>
      </c>
      <c r="S9325" t="s">
        <v>201</v>
      </c>
      <c r="T9325" s="221">
        <v>45505.313194444447</v>
      </c>
    </row>
    <row r="9326" spans="1:20" x14ac:dyDescent="0.35">
      <c r="A9326" t="s">
        <v>117</v>
      </c>
      <c r="B9326" t="s">
        <v>118</v>
      </c>
      <c r="C9326" t="s">
        <v>92</v>
      </c>
      <c r="D9326" s="29">
        <v>45852</v>
      </c>
      <c r="E9326" s="184" t="str">
        <f t="shared" si="592"/>
        <v/>
      </c>
      <c r="F9326" s="184" t="str">
        <f t="shared" si="593"/>
        <v/>
      </c>
      <c r="G9326" s="184" t="str">
        <f t="shared" si="594"/>
        <v/>
      </c>
      <c r="H9326" s="184" t="str">
        <f t="shared" si="595"/>
        <v/>
      </c>
      <c r="J9326" t="s">
        <v>253</v>
      </c>
      <c r="K9326" t="s">
        <v>253</v>
      </c>
      <c r="L9326">
        <f t="shared" si="596"/>
        <v>649.39045199999998</v>
      </c>
      <c r="R9326">
        <f t="shared" si="597"/>
        <v>1086.1759419999998</v>
      </c>
      <c r="S9326" t="s">
        <v>201</v>
      </c>
      <c r="T9326" s="221">
        <v>45505.313194444447</v>
      </c>
    </row>
    <row r="9327" spans="1:20" x14ac:dyDescent="0.35">
      <c r="A9327" t="s">
        <v>117</v>
      </c>
      <c r="B9327" t="s">
        <v>118</v>
      </c>
      <c r="C9327" t="s">
        <v>92</v>
      </c>
      <c r="D9327" s="29">
        <v>45853</v>
      </c>
      <c r="E9327" s="184" t="str">
        <f t="shared" si="592"/>
        <v/>
      </c>
      <c r="F9327" s="184" t="str">
        <f t="shared" si="593"/>
        <v/>
      </c>
      <c r="G9327" s="184" t="str">
        <f t="shared" si="594"/>
        <v/>
      </c>
      <c r="H9327" s="184" t="str">
        <f t="shared" si="595"/>
        <v/>
      </c>
      <c r="J9327" t="s">
        <v>253</v>
      </c>
      <c r="K9327" t="s">
        <v>253</v>
      </c>
      <c r="L9327">
        <f t="shared" si="596"/>
        <v>649.39045199999998</v>
      </c>
      <c r="R9327">
        <f t="shared" si="597"/>
        <v>1086.1759419999998</v>
      </c>
      <c r="S9327" t="s">
        <v>201</v>
      </c>
      <c r="T9327" s="221">
        <v>45505.313194444447</v>
      </c>
    </row>
    <row r="9328" spans="1:20" x14ac:dyDescent="0.35">
      <c r="A9328" t="s">
        <v>117</v>
      </c>
      <c r="B9328" t="s">
        <v>118</v>
      </c>
      <c r="C9328" t="s">
        <v>92</v>
      </c>
      <c r="D9328" s="29">
        <v>45854</v>
      </c>
      <c r="E9328" s="184" t="str">
        <f t="shared" si="592"/>
        <v/>
      </c>
      <c r="F9328" s="184" t="str">
        <f t="shared" si="593"/>
        <v/>
      </c>
      <c r="G9328" s="184" t="str">
        <f t="shared" si="594"/>
        <v/>
      </c>
      <c r="H9328" s="184" t="str">
        <f t="shared" si="595"/>
        <v/>
      </c>
      <c r="J9328" t="s">
        <v>253</v>
      </c>
      <c r="K9328" t="s">
        <v>253</v>
      </c>
      <c r="L9328">
        <f t="shared" si="596"/>
        <v>649.39045199999998</v>
      </c>
      <c r="R9328">
        <f t="shared" si="597"/>
        <v>1086.1759419999998</v>
      </c>
      <c r="S9328" t="s">
        <v>201</v>
      </c>
      <c r="T9328" s="221">
        <v>45505.313194444447</v>
      </c>
    </row>
    <row r="9329" spans="1:20" x14ac:dyDescent="0.35">
      <c r="A9329" t="s">
        <v>117</v>
      </c>
      <c r="B9329" t="s">
        <v>118</v>
      </c>
      <c r="C9329" t="s">
        <v>92</v>
      </c>
      <c r="D9329" s="29">
        <v>45855</v>
      </c>
      <c r="E9329" s="184" t="str">
        <f t="shared" si="592"/>
        <v/>
      </c>
      <c r="F9329" s="184" t="str">
        <f t="shared" si="593"/>
        <v/>
      </c>
      <c r="G9329" s="184" t="str">
        <f t="shared" si="594"/>
        <v/>
      </c>
      <c r="H9329" s="184" t="str">
        <f t="shared" si="595"/>
        <v/>
      </c>
      <c r="J9329" t="s">
        <v>253</v>
      </c>
      <c r="K9329" t="s">
        <v>253</v>
      </c>
      <c r="L9329">
        <f t="shared" si="596"/>
        <v>649.39045199999998</v>
      </c>
      <c r="R9329">
        <f t="shared" si="597"/>
        <v>1086.1759419999998</v>
      </c>
      <c r="S9329" t="s">
        <v>201</v>
      </c>
      <c r="T9329" s="221">
        <v>45505.313194444447</v>
      </c>
    </row>
    <row r="9330" spans="1:20" x14ac:dyDescent="0.35">
      <c r="A9330" t="s">
        <v>117</v>
      </c>
      <c r="B9330" t="s">
        <v>118</v>
      </c>
      <c r="C9330" t="s">
        <v>92</v>
      </c>
      <c r="D9330" s="29">
        <v>45856</v>
      </c>
      <c r="E9330" s="184" t="str">
        <f t="shared" si="592"/>
        <v/>
      </c>
      <c r="F9330" s="184" t="str">
        <f t="shared" si="593"/>
        <v/>
      </c>
      <c r="G9330" s="184" t="str">
        <f t="shared" si="594"/>
        <v/>
      </c>
      <c r="H9330" s="184" t="str">
        <f t="shared" si="595"/>
        <v/>
      </c>
      <c r="J9330" t="s">
        <v>253</v>
      </c>
      <c r="K9330" t="s">
        <v>253</v>
      </c>
      <c r="L9330">
        <f t="shared" si="596"/>
        <v>649.39045199999998</v>
      </c>
      <c r="R9330">
        <f t="shared" si="597"/>
        <v>1086.1759419999998</v>
      </c>
      <c r="S9330" t="s">
        <v>201</v>
      </c>
      <c r="T9330" s="221">
        <v>45505.313194444447</v>
      </c>
    </row>
    <row r="9331" spans="1:20" x14ac:dyDescent="0.35">
      <c r="A9331" t="s">
        <v>117</v>
      </c>
      <c r="B9331" t="s">
        <v>118</v>
      </c>
      <c r="C9331" t="s">
        <v>92</v>
      </c>
      <c r="D9331" s="29">
        <v>45857</v>
      </c>
      <c r="E9331" s="184" t="str">
        <f t="shared" si="592"/>
        <v/>
      </c>
      <c r="F9331" s="184" t="str">
        <f t="shared" si="593"/>
        <v/>
      </c>
      <c r="G9331" s="184" t="str">
        <f t="shared" si="594"/>
        <v/>
      </c>
      <c r="H9331" s="184" t="str">
        <f t="shared" si="595"/>
        <v/>
      </c>
      <c r="J9331" t="s">
        <v>253</v>
      </c>
      <c r="K9331" t="s">
        <v>253</v>
      </c>
      <c r="L9331">
        <f t="shared" si="596"/>
        <v>649.39045199999998</v>
      </c>
      <c r="R9331">
        <f t="shared" si="597"/>
        <v>1086.1759419999998</v>
      </c>
      <c r="S9331" t="s">
        <v>201</v>
      </c>
      <c r="T9331" s="221">
        <v>45505.313194444447</v>
      </c>
    </row>
    <row r="9332" spans="1:20" x14ac:dyDescent="0.35">
      <c r="A9332" t="s">
        <v>117</v>
      </c>
      <c r="B9332" t="s">
        <v>118</v>
      </c>
      <c r="C9332" t="s">
        <v>92</v>
      </c>
      <c r="D9332" s="29">
        <v>45858</v>
      </c>
      <c r="E9332" s="184" t="str">
        <f t="shared" si="592"/>
        <v/>
      </c>
      <c r="F9332" s="184" t="str">
        <f t="shared" si="593"/>
        <v/>
      </c>
      <c r="G9332" s="184" t="str">
        <f t="shared" si="594"/>
        <v/>
      </c>
      <c r="H9332" s="184" t="str">
        <f t="shared" si="595"/>
        <v/>
      </c>
      <c r="J9332" t="s">
        <v>253</v>
      </c>
      <c r="K9332" t="s">
        <v>253</v>
      </c>
      <c r="L9332">
        <f t="shared" si="596"/>
        <v>649.39045199999998</v>
      </c>
      <c r="R9332">
        <f t="shared" si="597"/>
        <v>1086.1759419999998</v>
      </c>
      <c r="S9332" t="s">
        <v>201</v>
      </c>
      <c r="T9332" s="221">
        <v>45505.313194444447</v>
      </c>
    </row>
    <row r="9333" spans="1:20" x14ac:dyDescent="0.35">
      <c r="A9333" t="s">
        <v>117</v>
      </c>
      <c r="B9333" t="s">
        <v>118</v>
      </c>
      <c r="C9333" t="s">
        <v>92</v>
      </c>
      <c r="D9333" s="29">
        <v>45859</v>
      </c>
      <c r="E9333" s="184" t="str">
        <f t="shared" si="592"/>
        <v/>
      </c>
      <c r="F9333" s="184" t="str">
        <f t="shared" si="593"/>
        <v/>
      </c>
      <c r="G9333" s="184" t="str">
        <f t="shared" si="594"/>
        <v/>
      </c>
      <c r="H9333" s="184" t="str">
        <f t="shared" si="595"/>
        <v/>
      </c>
      <c r="J9333" t="s">
        <v>253</v>
      </c>
      <c r="K9333" t="s">
        <v>253</v>
      </c>
      <c r="L9333">
        <f t="shared" si="596"/>
        <v>649.39045199999998</v>
      </c>
      <c r="R9333">
        <f t="shared" si="597"/>
        <v>1086.1759419999998</v>
      </c>
      <c r="S9333" t="s">
        <v>201</v>
      </c>
      <c r="T9333" s="221">
        <v>45505.313194444447</v>
      </c>
    </row>
    <row r="9334" spans="1:20" x14ac:dyDescent="0.35">
      <c r="A9334" t="s">
        <v>117</v>
      </c>
      <c r="B9334" t="s">
        <v>118</v>
      </c>
      <c r="C9334" t="s">
        <v>92</v>
      </c>
      <c r="D9334" s="29">
        <v>45860</v>
      </c>
      <c r="E9334" s="184" t="str">
        <f t="shared" si="592"/>
        <v/>
      </c>
      <c r="F9334" s="184" t="str">
        <f t="shared" si="593"/>
        <v/>
      </c>
      <c r="G9334" s="184" t="str">
        <f t="shared" si="594"/>
        <v/>
      </c>
      <c r="H9334" s="184" t="str">
        <f t="shared" si="595"/>
        <v/>
      </c>
      <c r="J9334" t="s">
        <v>253</v>
      </c>
      <c r="K9334" t="s">
        <v>253</v>
      </c>
      <c r="L9334">
        <f t="shared" si="596"/>
        <v>649.39045199999998</v>
      </c>
      <c r="R9334">
        <f t="shared" si="597"/>
        <v>1086.1759419999998</v>
      </c>
      <c r="S9334" t="s">
        <v>201</v>
      </c>
      <c r="T9334" s="221">
        <v>45505.313194444447</v>
      </c>
    </row>
    <row r="9335" spans="1:20" x14ac:dyDescent="0.35">
      <c r="A9335" t="s">
        <v>117</v>
      </c>
      <c r="B9335" t="s">
        <v>118</v>
      </c>
      <c r="C9335" t="s">
        <v>92</v>
      </c>
      <c r="D9335" s="29">
        <v>45861</v>
      </c>
      <c r="E9335" s="184" t="str">
        <f t="shared" si="592"/>
        <v/>
      </c>
      <c r="F9335" s="184" t="str">
        <f t="shared" si="593"/>
        <v/>
      </c>
      <c r="G9335" s="184" t="str">
        <f t="shared" si="594"/>
        <v/>
      </c>
      <c r="H9335" s="184" t="str">
        <f t="shared" si="595"/>
        <v/>
      </c>
      <c r="J9335" t="s">
        <v>253</v>
      </c>
      <c r="K9335" t="s">
        <v>253</v>
      </c>
      <c r="L9335">
        <f t="shared" si="596"/>
        <v>649.39045199999998</v>
      </c>
      <c r="R9335">
        <f t="shared" si="597"/>
        <v>1086.1759419999998</v>
      </c>
      <c r="S9335" t="s">
        <v>201</v>
      </c>
      <c r="T9335" s="221">
        <v>45505.313194444447</v>
      </c>
    </row>
    <row r="9336" spans="1:20" x14ac:dyDescent="0.35">
      <c r="A9336" t="s">
        <v>117</v>
      </c>
      <c r="B9336" t="s">
        <v>118</v>
      </c>
      <c r="C9336" t="s">
        <v>92</v>
      </c>
      <c r="D9336" s="29">
        <v>45862</v>
      </c>
      <c r="E9336" s="184" t="str">
        <f t="shared" si="592"/>
        <v/>
      </c>
      <c r="F9336" s="184" t="str">
        <f t="shared" si="593"/>
        <v/>
      </c>
      <c r="G9336" s="184" t="str">
        <f t="shared" si="594"/>
        <v/>
      </c>
      <c r="H9336" s="184" t="str">
        <f t="shared" si="595"/>
        <v/>
      </c>
      <c r="J9336" t="s">
        <v>253</v>
      </c>
      <c r="K9336" t="s">
        <v>253</v>
      </c>
      <c r="L9336">
        <f t="shared" si="596"/>
        <v>649.39045199999998</v>
      </c>
      <c r="R9336">
        <f t="shared" si="597"/>
        <v>1086.1759419999998</v>
      </c>
      <c r="S9336" t="s">
        <v>201</v>
      </c>
      <c r="T9336" s="221">
        <v>45505.313194444447</v>
      </c>
    </row>
    <row r="9337" spans="1:20" x14ac:dyDescent="0.35">
      <c r="A9337" t="s">
        <v>117</v>
      </c>
      <c r="B9337" t="s">
        <v>118</v>
      </c>
      <c r="C9337" t="s">
        <v>92</v>
      </c>
      <c r="D9337" s="29">
        <v>45863</v>
      </c>
      <c r="E9337" s="184" t="str">
        <f t="shared" si="592"/>
        <v/>
      </c>
      <c r="F9337" s="184" t="str">
        <f t="shared" si="593"/>
        <v/>
      </c>
      <c r="G9337" s="184" t="str">
        <f t="shared" si="594"/>
        <v/>
      </c>
      <c r="H9337" s="184" t="str">
        <f t="shared" si="595"/>
        <v/>
      </c>
      <c r="J9337" t="s">
        <v>253</v>
      </c>
      <c r="K9337" t="s">
        <v>253</v>
      </c>
      <c r="L9337">
        <f t="shared" si="596"/>
        <v>649.39045199999998</v>
      </c>
      <c r="R9337">
        <f t="shared" si="597"/>
        <v>1086.1759419999998</v>
      </c>
      <c r="S9337" t="s">
        <v>201</v>
      </c>
      <c r="T9337" s="221">
        <v>45505.313194444447</v>
      </c>
    </row>
    <row r="9338" spans="1:20" x14ac:dyDescent="0.35">
      <c r="A9338" t="s">
        <v>117</v>
      </c>
      <c r="B9338" t="s">
        <v>118</v>
      </c>
      <c r="C9338" t="s">
        <v>92</v>
      </c>
      <c r="D9338" s="29">
        <v>45864</v>
      </c>
      <c r="E9338" s="184" t="str">
        <f t="shared" si="592"/>
        <v/>
      </c>
      <c r="F9338" s="184" t="str">
        <f t="shared" si="593"/>
        <v/>
      </c>
      <c r="G9338" s="184" t="str">
        <f t="shared" si="594"/>
        <v/>
      </c>
      <c r="H9338" s="184" t="str">
        <f t="shared" si="595"/>
        <v/>
      </c>
      <c r="J9338" t="s">
        <v>253</v>
      </c>
      <c r="K9338" t="s">
        <v>253</v>
      </c>
      <c r="L9338">
        <f t="shared" si="596"/>
        <v>649.39045199999998</v>
      </c>
      <c r="R9338">
        <f t="shared" si="597"/>
        <v>1086.1759419999998</v>
      </c>
      <c r="S9338" t="s">
        <v>201</v>
      </c>
      <c r="T9338" s="221">
        <v>45505.313194444447</v>
      </c>
    </row>
    <row r="9339" spans="1:20" x14ac:dyDescent="0.35">
      <c r="A9339" t="s">
        <v>117</v>
      </c>
      <c r="B9339" t="s">
        <v>118</v>
      </c>
      <c r="C9339" t="s">
        <v>92</v>
      </c>
      <c r="D9339" s="29">
        <v>45865</v>
      </c>
      <c r="E9339" s="184" t="str">
        <f t="shared" si="592"/>
        <v/>
      </c>
      <c r="F9339" s="184" t="str">
        <f t="shared" si="593"/>
        <v/>
      </c>
      <c r="G9339" s="184" t="str">
        <f t="shared" si="594"/>
        <v/>
      </c>
      <c r="H9339" s="184" t="str">
        <f t="shared" si="595"/>
        <v/>
      </c>
      <c r="J9339" t="s">
        <v>253</v>
      </c>
      <c r="K9339" t="s">
        <v>253</v>
      </c>
      <c r="L9339">
        <f t="shared" si="596"/>
        <v>649.39045199999998</v>
      </c>
      <c r="R9339">
        <f t="shared" si="597"/>
        <v>1086.1759419999998</v>
      </c>
      <c r="S9339" t="s">
        <v>201</v>
      </c>
      <c r="T9339" s="221">
        <v>45505.313194444447</v>
      </c>
    </row>
    <row r="9340" spans="1:20" x14ac:dyDescent="0.35">
      <c r="A9340" t="s">
        <v>117</v>
      </c>
      <c r="B9340" t="s">
        <v>118</v>
      </c>
      <c r="C9340" t="s">
        <v>92</v>
      </c>
      <c r="D9340" s="29">
        <v>45866</v>
      </c>
      <c r="E9340" s="184" t="str">
        <f t="shared" si="592"/>
        <v/>
      </c>
      <c r="F9340" s="184" t="str">
        <f t="shared" si="593"/>
        <v/>
      </c>
      <c r="G9340" s="184" t="str">
        <f t="shared" si="594"/>
        <v/>
      </c>
      <c r="H9340" s="184" t="str">
        <f t="shared" si="595"/>
        <v/>
      </c>
      <c r="J9340" t="s">
        <v>253</v>
      </c>
      <c r="K9340" t="s">
        <v>253</v>
      </c>
      <c r="L9340">
        <f t="shared" si="596"/>
        <v>649.39045199999998</v>
      </c>
      <c r="R9340">
        <f t="shared" si="597"/>
        <v>1086.1759419999998</v>
      </c>
      <c r="S9340" t="s">
        <v>201</v>
      </c>
      <c r="T9340" s="221">
        <v>45505.313194444447</v>
      </c>
    </row>
    <row r="9341" spans="1:20" x14ac:dyDescent="0.35">
      <c r="A9341" t="s">
        <v>117</v>
      </c>
      <c r="B9341" t="s">
        <v>118</v>
      </c>
      <c r="C9341" t="s">
        <v>92</v>
      </c>
      <c r="D9341" s="29">
        <v>45867</v>
      </c>
      <c r="E9341" s="184" t="str">
        <f t="shared" si="592"/>
        <v/>
      </c>
      <c r="F9341" s="184" t="str">
        <f t="shared" si="593"/>
        <v/>
      </c>
      <c r="G9341" s="184" t="str">
        <f t="shared" si="594"/>
        <v/>
      </c>
      <c r="H9341" s="184" t="str">
        <f t="shared" si="595"/>
        <v/>
      </c>
      <c r="J9341" t="s">
        <v>253</v>
      </c>
      <c r="K9341" t="s">
        <v>253</v>
      </c>
      <c r="L9341">
        <f t="shared" si="596"/>
        <v>649.39045199999998</v>
      </c>
      <c r="R9341">
        <f t="shared" si="597"/>
        <v>1086.1759419999998</v>
      </c>
      <c r="S9341" t="s">
        <v>201</v>
      </c>
      <c r="T9341" s="221">
        <v>45505.313194444447</v>
      </c>
    </row>
    <row r="9342" spans="1:20" x14ac:dyDescent="0.35">
      <c r="A9342" t="s">
        <v>117</v>
      </c>
      <c r="B9342" t="s">
        <v>118</v>
      </c>
      <c r="C9342" t="s">
        <v>92</v>
      </c>
      <c r="D9342" s="29">
        <v>45868</v>
      </c>
      <c r="E9342" s="184" t="str">
        <f t="shared" si="592"/>
        <v/>
      </c>
      <c r="F9342" s="184" t="str">
        <f t="shared" si="593"/>
        <v/>
      </c>
      <c r="G9342" s="184" t="str">
        <f t="shared" si="594"/>
        <v/>
      </c>
      <c r="H9342" s="184" t="str">
        <f t="shared" si="595"/>
        <v/>
      </c>
      <c r="J9342" t="s">
        <v>253</v>
      </c>
      <c r="K9342" t="s">
        <v>253</v>
      </c>
      <c r="L9342">
        <f t="shared" si="596"/>
        <v>649.39045199999998</v>
      </c>
      <c r="R9342">
        <f t="shared" si="597"/>
        <v>1086.1759419999998</v>
      </c>
      <c r="S9342" t="s">
        <v>201</v>
      </c>
      <c r="T9342" s="221">
        <v>45505.313194444447</v>
      </c>
    </row>
    <row r="9343" spans="1:20" x14ac:dyDescent="0.35">
      <c r="A9343" t="s">
        <v>117</v>
      </c>
      <c r="B9343" t="s">
        <v>118</v>
      </c>
      <c r="C9343" t="s">
        <v>92</v>
      </c>
      <c r="D9343" s="29">
        <v>45869</v>
      </c>
      <c r="E9343" s="184" t="str">
        <f t="shared" si="592"/>
        <v/>
      </c>
      <c r="F9343" s="184" t="str">
        <f t="shared" si="593"/>
        <v/>
      </c>
      <c r="G9343" s="184" t="str">
        <f t="shared" si="594"/>
        <v/>
      </c>
      <c r="H9343" s="184" t="str">
        <f t="shared" si="595"/>
        <v/>
      </c>
      <c r="J9343" t="s">
        <v>253</v>
      </c>
      <c r="K9343" t="s">
        <v>253</v>
      </c>
      <c r="L9343">
        <f t="shared" si="596"/>
        <v>649.39045199999998</v>
      </c>
      <c r="R9343">
        <f t="shared" si="597"/>
        <v>1086.1759419999998</v>
      </c>
      <c r="S9343" t="s">
        <v>201</v>
      </c>
      <c r="T9343" s="221">
        <v>45505.313194444447</v>
      </c>
    </row>
    <row r="9344" spans="1:20" x14ac:dyDescent="0.35">
      <c r="A9344" t="s">
        <v>117</v>
      </c>
      <c r="B9344" t="s">
        <v>118</v>
      </c>
      <c r="C9344" t="s">
        <v>92</v>
      </c>
      <c r="D9344" s="29">
        <v>45870</v>
      </c>
      <c r="E9344" s="184" t="str">
        <f t="shared" si="592"/>
        <v/>
      </c>
      <c r="F9344" s="184" t="str">
        <f t="shared" si="593"/>
        <v/>
      </c>
      <c r="G9344" s="184" t="str">
        <f t="shared" si="594"/>
        <v/>
      </c>
      <c r="H9344" s="184" t="str">
        <f t="shared" si="595"/>
        <v/>
      </c>
      <c r="J9344" t="s">
        <v>253</v>
      </c>
      <c r="K9344" t="s">
        <v>253</v>
      </c>
      <c r="L9344">
        <f t="shared" si="596"/>
        <v>649.39045199999998</v>
      </c>
      <c r="R9344">
        <f t="shared" si="597"/>
        <v>1086.1759419999998</v>
      </c>
      <c r="S9344" t="s">
        <v>201</v>
      </c>
      <c r="T9344" s="221">
        <v>45536.3125</v>
      </c>
    </row>
    <row r="9345" spans="1:20" x14ac:dyDescent="0.35">
      <c r="A9345" t="s">
        <v>117</v>
      </c>
      <c r="B9345" t="s">
        <v>118</v>
      </c>
      <c r="C9345" t="s">
        <v>92</v>
      </c>
      <c r="D9345" s="29">
        <v>45871</v>
      </c>
      <c r="E9345" s="184" t="str">
        <f t="shared" si="592"/>
        <v/>
      </c>
      <c r="F9345" s="184" t="str">
        <f t="shared" si="593"/>
        <v/>
      </c>
      <c r="G9345" s="184" t="str">
        <f t="shared" si="594"/>
        <v/>
      </c>
      <c r="H9345" s="184" t="str">
        <f t="shared" si="595"/>
        <v/>
      </c>
      <c r="J9345" t="s">
        <v>253</v>
      </c>
      <c r="K9345" t="s">
        <v>253</v>
      </c>
      <c r="L9345">
        <f t="shared" si="596"/>
        <v>649.39045199999998</v>
      </c>
      <c r="R9345">
        <f t="shared" si="597"/>
        <v>1086.1759419999998</v>
      </c>
      <c r="S9345" t="s">
        <v>201</v>
      </c>
      <c r="T9345" s="221">
        <v>45536.313194444447</v>
      </c>
    </row>
    <row r="9346" spans="1:20" x14ac:dyDescent="0.35">
      <c r="A9346" t="s">
        <v>117</v>
      </c>
      <c r="B9346" t="s">
        <v>118</v>
      </c>
      <c r="C9346" t="s">
        <v>92</v>
      </c>
      <c r="D9346" s="29">
        <v>45872</v>
      </c>
      <c r="E9346" s="184" t="str">
        <f t="shared" si="592"/>
        <v/>
      </c>
      <c r="F9346" s="184" t="str">
        <f t="shared" si="593"/>
        <v/>
      </c>
      <c r="G9346" s="184" t="str">
        <f t="shared" si="594"/>
        <v/>
      </c>
      <c r="H9346" s="184" t="str">
        <f t="shared" si="595"/>
        <v/>
      </c>
      <c r="J9346" t="s">
        <v>253</v>
      </c>
      <c r="K9346" t="s">
        <v>253</v>
      </c>
      <c r="L9346">
        <f t="shared" si="596"/>
        <v>649.39045199999998</v>
      </c>
      <c r="R9346">
        <f t="shared" si="597"/>
        <v>1086.1759419999998</v>
      </c>
      <c r="S9346" t="s">
        <v>201</v>
      </c>
      <c r="T9346" s="221">
        <v>45536.313194444447</v>
      </c>
    </row>
    <row r="9347" spans="1:20" x14ac:dyDescent="0.35">
      <c r="A9347" t="s">
        <v>117</v>
      </c>
      <c r="B9347" t="s">
        <v>118</v>
      </c>
      <c r="C9347" t="s">
        <v>92</v>
      </c>
      <c r="D9347" s="29">
        <v>45873</v>
      </c>
      <c r="E9347" s="184" t="str">
        <f t="shared" si="592"/>
        <v/>
      </c>
      <c r="F9347" s="184" t="str">
        <f t="shared" si="593"/>
        <v/>
      </c>
      <c r="G9347" s="184" t="str">
        <f t="shared" si="594"/>
        <v/>
      </c>
      <c r="H9347" s="184" t="str">
        <f t="shared" si="595"/>
        <v/>
      </c>
      <c r="J9347" t="s">
        <v>253</v>
      </c>
      <c r="K9347" t="s">
        <v>253</v>
      </c>
      <c r="L9347">
        <f t="shared" si="596"/>
        <v>649.39045199999998</v>
      </c>
      <c r="R9347">
        <f t="shared" si="597"/>
        <v>1086.1759419999998</v>
      </c>
      <c r="S9347" t="s">
        <v>201</v>
      </c>
      <c r="T9347" s="221">
        <v>45536.313194444447</v>
      </c>
    </row>
    <row r="9348" spans="1:20" x14ac:dyDescent="0.35">
      <c r="A9348" t="s">
        <v>117</v>
      </c>
      <c r="B9348" t="s">
        <v>118</v>
      </c>
      <c r="C9348" t="s">
        <v>92</v>
      </c>
      <c r="D9348" s="29">
        <v>45874</v>
      </c>
      <c r="E9348" s="184" t="str">
        <f t="shared" si="592"/>
        <v/>
      </c>
      <c r="F9348" s="184" t="str">
        <f t="shared" si="593"/>
        <v/>
      </c>
      <c r="G9348" s="184" t="str">
        <f t="shared" si="594"/>
        <v/>
      </c>
      <c r="H9348" s="184" t="str">
        <f t="shared" si="595"/>
        <v/>
      </c>
      <c r="J9348" t="s">
        <v>253</v>
      </c>
      <c r="K9348" t="s">
        <v>253</v>
      </c>
      <c r="L9348">
        <f t="shared" si="596"/>
        <v>649.39045199999998</v>
      </c>
      <c r="R9348">
        <f t="shared" si="597"/>
        <v>1086.1759419999998</v>
      </c>
      <c r="S9348" t="s">
        <v>201</v>
      </c>
      <c r="T9348" s="221">
        <v>45536.313194444447</v>
      </c>
    </row>
    <row r="9349" spans="1:20" x14ac:dyDescent="0.35">
      <c r="A9349" t="s">
        <v>117</v>
      </c>
      <c r="B9349" t="s">
        <v>118</v>
      </c>
      <c r="C9349" t="s">
        <v>92</v>
      </c>
      <c r="D9349" s="29">
        <v>45875</v>
      </c>
      <c r="E9349" s="184" t="str">
        <f t="shared" si="592"/>
        <v/>
      </c>
      <c r="F9349" s="184" t="str">
        <f t="shared" si="593"/>
        <v/>
      </c>
      <c r="G9349" s="184" t="str">
        <f t="shared" si="594"/>
        <v/>
      </c>
      <c r="H9349" s="184" t="str">
        <f t="shared" si="595"/>
        <v/>
      </c>
      <c r="J9349" t="s">
        <v>253</v>
      </c>
      <c r="K9349" t="s">
        <v>253</v>
      </c>
      <c r="L9349">
        <f t="shared" si="596"/>
        <v>649.39045199999998</v>
      </c>
      <c r="R9349">
        <f t="shared" si="597"/>
        <v>1086.1759419999998</v>
      </c>
      <c r="S9349" t="s">
        <v>201</v>
      </c>
      <c r="T9349" s="221">
        <v>45536.313194444447</v>
      </c>
    </row>
    <row r="9350" spans="1:20" x14ac:dyDescent="0.35">
      <c r="A9350" t="s">
        <v>117</v>
      </c>
      <c r="B9350" t="s">
        <v>118</v>
      </c>
      <c r="C9350" t="s">
        <v>92</v>
      </c>
      <c r="D9350" s="29">
        <v>45876</v>
      </c>
      <c r="E9350" s="184" t="str">
        <f t="shared" si="592"/>
        <v/>
      </c>
      <c r="F9350" s="184" t="str">
        <f t="shared" si="593"/>
        <v/>
      </c>
      <c r="G9350" s="184" t="str">
        <f t="shared" si="594"/>
        <v/>
      </c>
      <c r="H9350" s="184" t="str">
        <f t="shared" si="595"/>
        <v/>
      </c>
      <c r="J9350" t="s">
        <v>253</v>
      </c>
      <c r="K9350" t="s">
        <v>253</v>
      </c>
      <c r="L9350">
        <f t="shared" si="596"/>
        <v>649.39045199999998</v>
      </c>
      <c r="R9350">
        <f t="shared" si="597"/>
        <v>1086.1759419999998</v>
      </c>
      <c r="S9350" t="s">
        <v>201</v>
      </c>
      <c r="T9350" s="221">
        <v>45536.313194444447</v>
      </c>
    </row>
    <row r="9351" spans="1:20" x14ac:dyDescent="0.35">
      <c r="A9351" t="s">
        <v>117</v>
      </c>
      <c r="B9351" t="s">
        <v>118</v>
      </c>
      <c r="C9351" t="s">
        <v>92</v>
      </c>
      <c r="D9351" s="29">
        <v>45877</v>
      </c>
      <c r="E9351" s="184" t="str">
        <f t="shared" si="592"/>
        <v/>
      </c>
      <c r="F9351" s="184" t="str">
        <f t="shared" si="593"/>
        <v/>
      </c>
      <c r="G9351" s="184" t="str">
        <f t="shared" si="594"/>
        <v/>
      </c>
      <c r="H9351" s="184" t="str">
        <f t="shared" si="595"/>
        <v/>
      </c>
      <c r="J9351" t="s">
        <v>253</v>
      </c>
      <c r="K9351" t="s">
        <v>253</v>
      </c>
      <c r="L9351">
        <f t="shared" si="596"/>
        <v>649.39045199999998</v>
      </c>
      <c r="R9351">
        <f t="shared" si="597"/>
        <v>1086.1759419999998</v>
      </c>
      <c r="S9351" t="s">
        <v>201</v>
      </c>
      <c r="T9351" s="221">
        <v>45536.313194444447</v>
      </c>
    </row>
    <row r="9352" spans="1:20" x14ac:dyDescent="0.35">
      <c r="A9352" t="s">
        <v>117</v>
      </c>
      <c r="B9352" t="s">
        <v>118</v>
      </c>
      <c r="C9352" t="s">
        <v>92</v>
      </c>
      <c r="D9352" s="29">
        <v>45878</v>
      </c>
      <c r="E9352" s="184" t="str">
        <f t="shared" ref="E9352:E9415" si="598">IF(J9352="","",IF(L9352=0,0,IF(1-(J9352/L9352)&lt;0,"",1-(J9352/L9352))))</f>
        <v/>
      </c>
      <c r="F9352" s="184" t="str">
        <f t="shared" ref="F9352:F9415" si="599">IF(K9352="","",IF(L9352=0,0,IF(1-(K9352/L9352)&lt;0,"",1-(K9352/L9352))))</f>
        <v/>
      </c>
      <c r="G9352" s="184" t="str">
        <f t="shared" ref="G9352:G9415" si="600">IF(J9352="","",IF(1-(J9352/R9352)&lt;0,"",1-(J9352/R9352)))</f>
        <v/>
      </c>
      <c r="H9352" s="184" t="str">
        <f t="shared" ref="H9352:H9415" si="601">IF(K9352="","",IF(1-(K9352/R9352)&lt;0,"",1-(K9352/R9352)))</f>
        <v/>
      </c>
      <c r="J9352" t="s">
        <v>253</v>
      </c>
      <c r="K9352" t="s">
        <v>253</v>
      </c>
      <c r="L9352">
        <f t="shared" si="596"/>
        <v>649.39045199999998</v>
      </c>
      <c r="R9352">
        <f t="shared" si="597"/>
        <v>1086.1759419999998</v>
      </c>
      <c r="S9352" t="s">
        <v>201</v>
      </c>
      <c r="T9352" s="221">
        <v>45536.313194444447</v>
      </c>
    </row>
    <row r="9353" spans="1:20" x14ac:dyDescent="0.35">
      <c r="A9353" t="s">
        <v>117</v>
      </c>
      <c r="B9353" t="s">
        <v>118</v>
      </c>
      <c r="C9353" t="s">
        <v>92</v>
      </c>
      <c r="D9353" s="29">
        <v>45879</v>
      </c>
      <c r="E9353" s="184" t="str">
        <f t="shared" si="598"/>
        <v/>
      </c>
      <c r="F9353" s="184" t="str">
        <f t="shared" si="599"/>
        <v/>
      </c>
      <c r="G9353" s="184" t="str">
        <f t="shared" si="600"/>
        <v/>
      </c>
      <c r="H9353" s="184" t="str">
        <f t="shared" si="601"/>
        <v/>
      </c>
      <c r="J9353" t="s">
        <v>253</v>
      </c>
      <c r="K9353" t="s">
        <v>253</v>
      </c>
      <c r="L9353">
        <f t="shared" si="596"/>
        <v>649.39045199999998</v>
      </c>
      <c r="R9353">
        <f t="shared" si="597"/>
        <v>1086.1759419999998</v>
      </c>
      <c r="S9353" t="s">
        <v>201</v>
      </c>
      <c r="T9353" s="221">
        <v>45536.313194444447</v>
      </c>
    </row>
    <row r="9354" spans="1:20" x14ac:dyDescent="0.35">
      <c r="A9354" t="s">
        <v>117</v>
      </c>
      <c r="B9354" t="s">
        <v>118</v>
      </c>
      <c r="C9354" t="s">
        <v>92</v>
      </c>
      <c r="D9354" s="29">
        <v>45880</v>
      </c>
      <c r="E9354" s="184" t="str">
        <f t="shared" si="598"/>
        <v/>
      </c>
      <c r="F9354" s="184" t="str">
        <f t="shared" si="599"/>
        <v/>
      </c>
      <c r="G9354" s="184" t="str">
        <f t="shared" si="600"/>
        <v/>
      </c>
      <c r="H9354" s="184" t="str">
        <f t="shared" si="601"/>
        <v/>
      </c>
      <c r="J9354" t="s">
        <v>253</v>
      </c>
      <c r="K9354" t="s">
        <v>253</v>
      </c>
      <c r="L9354">
        <f t="shared" si="596"/>
        <v>649.39045199999998</v>
      </c>
      <c r="R9354">
        <f t="shared" si="597"/>
        <v>1086.1759419999998</v>
      </c>
      <c r="S9354" t="s">
        <v>201</v>
      </c>
      <c r="T9354" s="221">
        <v>45536.313194444447</v>
      </c>
    </row>
    <row r="9355" spans="1:20" x14ac:dyDescent="0.35">
      <c r="A9355" t="s">
        <v>117</v>
      </c>
      <c r="B9355" t="s">
        <v>118</v>
      </c>
      <c r="C9355" t="s">
        <v>92</v>
      </c>
      <c r="D9355" s="29">
        <v>45881</v>
      </c>
      <c r="E9355" s="184" t="str">
        <f t="shared" si="598"/>
        <v/>
      </c>
      <c r="F9355" s="184" t="str">
        <f t="shared" si="599"/>
        <v/>
      </c>
      <c r="G9355" s="184" t="str">
        <f t="shared" si="600"/>
        <v/>
      </c>
      <c r="H9355" s="184" t="str">
        <f t="shared" si="601"/>
        <v/>
      </c>
      <c r="J9355" t="s">
        <v>253</v>
      </c>
      <c r="K9355" t="s">
        <v>253</v>
      </c>
      <c r="L9355">
        <f t="shared" si="596"/>
        <v>649.39045199999998</v>
      </c>
      <c r="R9355">
        <f t="shared" si="597"/>
        <v>1086.1759419999998</v>
      </c>
      <c r="S9355" t="s">
        <v>201</v>
      </c>
      <c r="T9355" s="221">
        <v>45536.313194444447</v>
      </c>
    </row>
    <row r="9356" spans="1:20" x14ac:dyDescent="0.35">
      <c r="A9356" t="s">
        <v>117</v>
      </c>
      <c r="B9356" t="s">
        <v>118</v>
      </c>
      <c r="C9356" t="s">
        <v>92</v>
      </c>
      <c r="D9356" s="29">
        <v>45882</v>
      </c>
      <c r="E9356" s="184" t="str">
        <f t="shared" si="598"/>
        <v/>
      </c>
      <c r="F9356" s="184" t="str">
        <f t="shared" si="599"/>
        <v/>
      </c>
      <c r="G9356" s="184" t="str">
        <f t="shared" si="600"/>
        <v/>
      </c>
      <c r="H9356" s="184" t="str">
        <f t="shared" si="601"/>
        <v/>
      </c>
      <c r="J9356" t="s">
        <v>253</v>
      </c>
      <c r="K9356" t="s">
        <v>253</v>
      </c>
      <c r="L9356">
        <f t="shared" si="596"/>
        <v>649.39045199999998</v>
      </c>
      <c r="R9356">
        <f t="shared" si="597"/>
        <v>1086.1759419999998</v>
      </c>
      <c r="S9356" t="s">
        <v>201</v>
      </c>
      <c r="T9356" s="221">
        <v>45536.313194444447</v>
      </c>
    </row>
    <row r="9357" spans="1:20" x14ac:dyDescent="0.35">
      <c r="A9357" t="s">
        <v>117</v>
      </c>
      <c r="B9357" t="s">
        <v>118</v>
      </c>
      <c r="C9357" t="s">
        <v>92</v>
      </c>
      <c r="D9357" s="29">
        <v>45883</v>
      </c>
      <c r="E9357" s="184" t="str">
        <f t="shared" si="598"/>
        <v/>
      </c>
      <c r="F9357" s="184" t="str">
        <f t="shared" si="599"/>
        <v/>
      </c>
      <c r="G9357" s="184" t="str">
        <f t="shared" si="600"/>
        <v/>
      </c>
      <c r="H9357" s="184" t="str">
        <f t="shared" si="601"/>
        <v/>
      </c>
      <c r="J9357" t="s">
        <v>253</v>
      </c>
      <c r="K9357" t="s">
        <v>253</v>
      </c>
      <c r="L9357">
        <f t="shared" si="596"/>
        <v>649.39045199999998</v>
      </c>
      <c r="R9357">
        <f t="shared" si="597"/>
        <v>1086.1759419999998</v>
      </c>
      <c r="S9357" t="s">
        <v>201</v>
      </c>
      <c r="T9357" s="221">
        <v>45536.313194444447</v>
      </c>
    </row>
    <row r="9358" spans="1:20" x14ac:dyDescent="0.35">
      <c r="A9358" t="s">
        <v>117</v>
      </c>
      <c r="B9358" t="s">
        <v>118</v>
      </c>
      <c r="C9358" t="s">
        <v>92</v>
      </c>
      <c r="D9358" s="29">
        <v>45884</v>
      </c>
      <c r="E9358" s="184" t="str">
        <f t="shared" si="598"/>
        <v/>
      </c>
      <c r="F9358" s="184" t="str">
        <f t="shared" si="599"/>
        <v/>
      </c>
      <c r="G9358" s="184" t="str">
        <f t="shared" si="600"/>
        <v/>
      </c>
      <c r="H9358" s="184" t="str">
        <f t="shared" si="601"/>
        <v/>
      </c>
      <c r="J9358" t="s">
        <v>253</v>
      </c>
      <c r="K9358" t="s">
        <v>253</v>
      </c>
      <c r="L9358">
        <f t="shared" si="596"/>
        <v>649.39045199999998</v>
      </c>
      <c r="R9358">
        <f t="shared" si="597"/>
        <v>1086.1759419999998</v>
      </c>
      <c r="S9358" t="s">
        <v>201</v>
      </c>
      <c r="T9358" s="221">
        <v>45536.313194444447</v>
      </c>
    </row>
    <row r="9359" spans="1:20" x14ac:dyDescent="0.35">
      <c r="A9359" t="s">
        <v>117</v>
      </c>
      <c r="B9359" t="s">
        <v>118</v>
      </c>
      <c r="C9359" t="s">
        <v>92</v>
      </c>
      <c r="D9359" s="29">
        <v>45885</v>
      </c>
      <c r="E9359" s="184" t="str">
        <f t="shared" si="598"/>
        <v/>
      </c>
      <c r="F9359" s="184" t="str">
        <f t="shared" si="599"/>
        <v/>
      </c>
      <c r="G9359" s="184" t="str">
        <f t="shared" si="600"/>
        <v/>
      </c>
      <c r="H9359" s="184" t="str">
        <f t="shared" si="601"/>
        <v/>
      </c>
      <c r="J9359" t="s">
        <v>253</v>
      </c>
      <c r="K9359" t="s">
        <v>253</v>
      </c>
      <c r="L9359">
        <f t="shared" si="596"/>
        <v>649.39045199999998</v>
      </c>
      <c r="R9359">
        <f t="shared" si="597"/>
        <v>1086.1759419999998</v>
      </c>
      <c r="S9359" t="s">
        <v>201</v>
      </c>
      <c r="T9359" s="221">
        <v>45536.313194444447</v>
      </c>
    </row>
    <row r="9360" spans="1:20" x14ac:dyDescent="0.35">
      <c r="A9360" t="s">
        <v>117</v>
      </c>
      <c r="B9360" t="s">
        <v>118</v>
      </c>
      <c r="C9360" t="s">
        <v>92</v>
      </c>
      <c r="D9360" s="29">
        <v>45886</v>
      </c>
      <c r="E9360" s="184" t="str">
        <f t="shared" si="598"/>
        <v/>
      </c>
      <c r="F9360" s="184" t="str">
        <f t="shared" si="599"/>
        <v/>
      </c>
      <c r="G9360" s="184" t="str">
        <f t="shared" si="600"/>
        <v/>
      </c>
      <c r="H9360" s="184" t="str">
        <f t="shared" si="601"/>
        <v/>
      </c>
      <c r="J9360" t="s">
        <v>253</v>
      </c>
      <c r="K9360" t="s">
        <v>253</v>
      </c>
      <c r="L9360">
        <f t="shared" si="596"/>
        <v>649.39045199999998</v>
      </c>
      <c r="R9360">
        <f t="shared" si="597"/>
        <v>1086.1759419999998</v>
      </c>
      <c r="S9360" t="s">
        <v>201</v>
      </c>
      <c r="T9360" s="221">
        <v>45536.313194444447</v>
      </c>
    </row>
    <row r="9361" spans="1:20" x14ac:dyDescent="0.35">
      <c r="A9361" t="s">
        <v>117</v>
      </c>
      <c r="B9361" t="s">
        <v>118</v>
      </c>
      <c r="C9361" t="s">
        <v>92</v>
      </c>
      <c r="D9361" s="29">
        <v>45887</v>
      </c>
      <c r="E9361" s="184" t="str">
        <f t="shared" si="598"/>
        <v/>
      </c>
      <c r="F9361" s="184" t="str">
        <f t="shared" si="599"/>
        <v/>
      </c>
      <c r="G9361" s="184" t="str">
        <f t="shared" si="600"/>
        <v/>
      </c>
      <c r="H9361" s="184" t="str">
        <f t="shared" si="601"/>
        <v/>
      </c>
      <c r="J9361" t="s">
        <v>253</v>
      </c>
      <c r="K9361" t="s">
        <v>253</v>
      </c>
      <c r="L9361">
        <f t="shared" si="596"/>
        <v>649.39045199999998</v>
      </c>
      <c r="R9361">
        <f t="shared" si="597"/>
        <v>1086.1759419999998</v>
      </c>
      <c r="S9361" t="s">
        <v>201</v>
      </c>
      <c r="T9361" s="221">
        <v>45536.313194444447</v>
      </c>
    </row>
    <row r="9362" spans="1:20" x14ac:dyDescent="0.35">
      <c r="A9362" t="s">
        <v>117</v>
      </c>
      <c r="B9362" t="s">
        <v>118</v>
      </c>
      <c r="C9362" t="s">
        <v>92</v>
      </c>
      <c r="D9362" s="29">
        <v>45888</v>
      </c>
      <c r="E9362" s="184" t="str">
        <f t="shared" si="598"/>
        <v/>
      </c>
      <c r="F9362" s="184" t="str">
        <f t="shared" si="599"/>
        <v/>
      </c>
      <c r="G9362" s="184" t="str">
        <f t="shared" si="600"/>
        <v/>
      </c>
      <c r="H9362" s="184" t="str">
        <f t="shared" si="601"/>
        <v/>
      </c>
      <c r="J9362" t="s">
        <v>253</v>
      </c>
      <c r="K9362" t="s">
        <v>253</v>
      </c>
      <c r="L9362">
        <f t="shared" si="596"/>
        <v>649.39045199999998</v>
      </c>
      <c r="R9362">
        <f t="shared" si="597"/>
        <v>1086.1759419999998</v>
      </c>
      <c r="S9362" t="s">
        <v>201</v>
      </c>
      <c r="T9362" s="221">
        <v>45536.313194444447</v>
      </c>
    </row>
    <row r="9363" spans="1:20" x14ac:dyDescent="0.35">
      <c r="A9363" t="s">
        <v>117</v>
      </c>
      <c r="B9363" t="s">
        <v>118</v>
      </c>
      <c r="C9363" t="s">
        <v>92</v>
      </c>
      <c r="D9363" s="29">
        <v>45889</v>
      </c>
      <c r="E9363" s="184" t="str">
        <f t="shared" si="598"/>
        <v/>
      </c>
      <c r="F9363" s="184" t="str">
        <f t="shared" si="599"/>
        <v/>
      </c>
      <c r="G9363" s="184" t="str">
        <f t="shared" si="600"/>
        <v/>
      </c>
      <c r="H9363" s="184" t="str">
        <f t="shared" si="601"/>
        <v/>
      </c>
      <c r="J9363" t="s">
        <v>253</v>
      </c>
      <c r="K9363" t="s">
        <v>253</v>
      </c>
      <c r="L9363">
        <f t="shared" si="596"/>
        <v>649.39045199999998</v>
      </c>
      <c r="R9363">
        <f t="shared" si="597"/>
        <v>1086.1759419999998</v>
      </c>
      <c r="S9363" t="s">
        <v>201</v>
      </c>
      <c r="T9363" s="221">
        <v>45536.313194444447</v>
      </c>
    </row>
    <row r="9364" spans="1:20" x14ac:dyDescent="0.35">
      <c r="A9364" t="s">
        <v>117</v>
      </c>
      <c r="B9364" t="s">
        <v>118</v>
      </c>
      <c r="C9364" t="s">
        <v>92</v>
      </c>
      <c r="D9364" s="29">
        <v>45890</v>
      </c>
      <c r="E9364" s="184" t="str">
        <f t="shared" si="598"/>
        <v/>
      </c>
      <c r="F9364" s="184" t="str">
        <f t="shared" si="599"/>
        <v/>
      </c>
      <c r="G9364" s="184" t="str">
        <f t="shared" si="600"/>
        <v/>
      </c>
      <c r="H9364" s="184" t="str">
        <f t="shared" si="601"/>
        <v/>
      </c>
      <c r="J9364" t="s">
        <v>253</v>
      </c>
      <c r="K9364" t="s">
        <v>253</v>
      </c>
      <c r="L9364">
        <f t="shared" si="596"/>
        <v>649.39045199999998</v>
      </c>
      <c r="R9364">
        <f t="shared" si="597"/>
        <v>1086.1759419999998</v>
      </c>
      <c r="S9364" t="s">
        <v>201</v>
      </c>
      <c r="T9364" s="221">
        <v>45536.313194444447</v>
      </c>
    </row>
    <row r="9365" spans="1:20" x14ac:dyDescent="0.35">
      <c r="A9365" t="s">
        <v>117</v>
      </c>
      <c r="B9365" t="s">
        <v>118</v>
      </c>
      <c r="C9365" t="s">
        <v>92</v>
      </c>
      <c r="D9365" s="29">
        <v>45891</v>
      </c>
      <c r="E9365" s="184" t="str">
        <f t="shared" si="598"/>
        <v/>
      </c>
      <c r="F9365" s="184" t="str">
        <f t="shared" si="599"/>
        <v/>
      </c>
      <c r="G9365" s="184" t="str">
        <f t="shared" si="600"/>
        <v/>
      </c>
      <c r="H9365" s="184" t="str">
        <f t="shared" si="601"/>
        <v/>
      </c>
      <c r="J9365" t="s">
        <v>253</v>
      </c>
      <c r="K9365" t="s">
        <v>253</v>
      </c>
      <c r="L9365">
        <f t="shared" si="596"/>
        <v>649.39045199999998</v>
      </c>
      <c r="R9365">
        <f t="shared" si="597"/>
        <v>1086.1759419999998</v>
      </c>
      <c r="S9365" t="s">
        <v>201</v>
      </c>
      <c r="T9365" s="221">
        <v>45536.313194444447</v>
      </c>
    </row>
    <row r="9366" spans="1:20" x14ac:dyDescent="0.35">
      <c r="A9366" t="s">
        <v>117</v>
      </c>
      <c r="B9366" t="s">
        <v>118</v>
      </c>
      <c r="C9366" t="s">
        <v>92</v>
      </c>
      <c r="D9366" s="29">
        <v>45892</v>
      </c>
      <c r="E9366" s="184" t="str">
        <f t="shared" si="598"/>
        <v/>
      </c>
      <c r="F9366" s="184" t="str">
        <f t="shared" si="599"/>
        <v/>
      </c>
      <c r="G9366" s="184" t="str">
        <f t="shared" si="600"/>
        <v/>
      </c>
      <c r="H9366" s="184" t="str">
        <f t="shared" si="601"/>
        <v/>
      </c>
      <c r="J9366" t="s">
        <v>253</v>
      </c>
      <c r="K9366" t="s">
        <v>253</v>
      </c>
      <c r="L9366">
        <f t="shared" si="596"/>
        <v>649.39045199999998</v>
      </c>
      <c r="R9366">
        <f t="shared" si="597"/>
        <v>1086.1759419999998</v>
      </c>
      <c r="S9366" t="s">
        <v>201</v>
      </c>
      <c r="T9366" s="221">
        <v>45536.313194444447</v>
      </c>
    </row>
    <row r="9367" spans="1:20" x14ac:dyDescent="0.35">
      <c r="A9367" t="s">
        <v>117</v>
      </c>
      <c r="B9367" t="s">
        <v>118</v>
      </c>
      <c r="C9367" t="s">
        <v>92</v>
      </c>
      <c r="D9367" s="29">
        <v>45893</v>
      </c>
      <c r="E9367" s="184" t="str">
        <f t="shared" si="598"/>
        <v/>
      </c>
      <c r="F9367" s="184" t="str">
        <f t="shared" si="599"/>
        <v/>
      </c>
      <c r="G9367" s="184" t="str">
        <f t="shared" si="600"/>
        <v/>
      </c>
      <c r="H9367" s="184" t="str">
        <f t="shared" si="601"/>
        <v/>
      </c>
      <c r="J9367" t="s">
        <v>253</v>
      </c>
      <c r="K9367" t="s">
        <v>253</v>
      </c>
      <c r="L9367">
        <f t="shared" si="596"/>
        <v>649.39045199999998</v>
      </c>
      <c r="R9367">
        <f t="shared" si="597"/>
        <v>1086.1759419999998</v>
      </c>
      <c r="S9367" t="s">
        <v>201</v>
      </c>
      <c r="T9367" s="221">
        <v>45536.313194444447</v>
      </c>
    </row>
    <row r="9368" spans="1:20" x14ac:dyDescent="0.35">
      <c r="A9368" t="s">
        <v>117</v>
      </c>
      <c r="B9368" t="s">
        <v>118</v>
      </c>
      <c r="C9368" t="s">
        <v>92</v>
      </c>
      <c r="D9368" s="29">
        <v>45894</v>
      </c>
      <c r="E9368" s="184" t="str">
        <f t="shared" si="598"/>
        <v/>
      </c>
      <c r="F9368" s="184" t="str">
        <f t="shared" si="599"/>
        <v/>
      </c>
      <c r="G9368" s="184" t="str">
        <f t="shared" si="600"/>
        <v/>
      </c>
      <c r="H9368" s="184" t="str">
        <f t="shared" si="601"/>
        <v/>
      </c>
      <c r="J9368" t="s">
        <v>253</v>
      </c>
      <c r="K9368" t="s">
        <v>253</v>
      </c>
      <c r="L9368">
        <f t="shared" si="596"/>
        <v>649.39045199999998</v>
      </c>
      <c r="R9368">
        <f t="shared" si="597"/>
        <v>1086.1759419999998</v>
      </c>
      <c r="S9368" t="s">
        <v>201</v>
      </c>
      <c r="T9368" s="221">
        <v>45536.313194444447</v>
      </c>
    </row>
    <row r="9369" spans="1:20" x14ac:dyDescent="0.35">
      <c r="A9369" t="s">
        <v>117</v>
      </c>
      <c r="B9369" t="s">
        <v>118</v>
      </c>
      <c r="C9369" t="s">
        <v>92</v>
      </c>
      <c r="D9369" s="29">
        <v>45895</v>
      </c>
      <c r="E9369" s="184" t="str">
        <f t="shared" si="598"/>
        <v/>
      </c>
      <c r="F9369" s="184" t="str">
        <f t="shared" si="599"/>
        <v/>
      </c>
      <c r="G9369" s="184" t="str">
        <f t="shared" si="600"/>
        <v/>
      </c>
      <c r="H9369" s="184" t="str">
        <f t="shared" si="601"/>
        <v/>
      </c>
      <c r="J9369" t="s">
        <v>253</v>
      </c>
      <c r="K9369" t="s">
        <v>253</v>
      </c>
      <c r="L9369">
        <f t="shared" si="596"/>
        <v>649.39045199999998</v>
      </c>
      <c r="R9369">
        <f t="shared" si="597"/>
        <v>1086.1759419999998</v>
      </c>
      <c r="S9369" t="s">
        <v>201</v>
      </c>
      <c r="T9369" s="221">
        <v>45536.313194444447</v>
      </c>
    </row>
    <row r="9370" spans="1:20" x14ac:dyDescent="0.35">
      <c r="A9370" t="s">
        <v>117</v>
      </c>
      <c r="B9370" t="s">
        <v>118</v>
      </c>
      <c r="C9370" t="s">
        <v>92</v>
      </c>
      <c r="D9370" s="29">
        <v>45896</v>
      </c>
      <c r="E9370" s="184" t="str">
        <f t="shared" si="598"/>
        <v/>
      </c>
      <c r="F9370" s="184" t="str">
        <f t="shared" si="599"/>
        <v/>
      </c>
      <c r="G9370" s="184" t="str">
        <f t="shared" si="600"/>
        <v/>
      </c>
      <c r="H9370" s="184" t="str">
        <f t="shared" si="601"/>
        <v/>
      </c>
      <c r="J9370" t="s">
        <v>253</v>
      </c>
      <c r="K9370" t="s">
        <v>253</v>
      </c>
      <c r="L9370">
        <f t="shared" si="596"/>
        <v>649.39045199999998</v>
      </c>
      <c r="R9370">
        <f t="shared" si="597"/>
        <v>1086.1759419999998</v>
      </c>
      <c r="S9370" t="s">
        <v>201</v>
      </c>
      <c r="T9370" s="221">
        <v>45536.313194444447</v>
      </c>
    </row>
    <row r="9371" spans="1:20" x14ac:dyDescent="0.35">
      <c r="A9371" t="s">
        <v>117</v>
      </c>
      <c r="B9371" t="s">
        <v>118</v>
      </c>
      <c r="C9371" t="s">
        <v>92</v>
      </c>
      <c r="D9371" s="29">
        <v>45897</v>
      </c>
      <c r="E9371" s="184" t="str">
        <f t="shared" si="598"/>
        <v/>
      </c>
      <c r="F9371" s="184" t="str">
        <f t="shared" si="599"/>
        <v/>
      </c>
      <c r="G9371" s="184" t="str">
        <f t="shared" si="600"/>
        <v/>
      </c>
      <c r="H9371" s="184" t="str">
        <f t="shared" si="601"/>
        <v/>
      </c>
      <c r="J9371" t="s">
        <v>253</v>
      </c>
      <c r="K9371" t="s">
        <v>253</v>
      </c>
      <c r="L9371">
        <f t="shared" si="596"/>
        <v>649.39045199999998</v>
      </c>
      <c r="R9371">
        <f t="shared" si="597"/>
        <v>1086.1759419999998</v>
      </c>
      <c r="S9371" t="s">
        <v>201</v>
      </c>
      <c r="T9371" s="221">
        <v>45536.313194444447</v>
      </c>
    </row>
    <row r="9372" spans="1:20" x14ac:dyDescent="0.35">
      <c r="A9372" t="s">
        <v>117</v>
      </c>
      <c r="B9372" t="s">
        <v>118</v>
      </c>
      <c r="C9372" t="s">
        <v>92</v>
      </c>
      <c r="D9372" s="29">
        <v>45898</v>
      </c>
      <c r="E9372" s="184" t="str">
        <f t="shared" si="598"/>
        <v/>
      </c>
      <c r="F9372" s="184" t="str">
        <f t="shared" si="599"/>
        <v/>
      </c>
      <c r="G9372" s="184" t="str">
        <f t="shared" si="600"/>
        <v/>
      </c>
      <c r="H9372" s="184" t="str">
        <f t="shared" si="601"/>
        <v/>
      </c>
      <c r="J9372" t="s">
        <v>253</v>
      </c>
      <c r="K9372" t="s">
        <v>253</v>
      </c>
      <c r="L9372">
        <f t="shared" si="596"/>
        <v>649.39045199999998</v>
      </c>
      <c r="R9372">
        <f t="shared" si="597"/>
        <v>1086.1759419999998</v>
      </c>
      <c r="S9372" t="s">
        <v>201</v>
      </c>
      <c r="T9372" s="221">
        <v>45536.313194444447</v>
      </c>
    </row>
    <row r="9373" spans="1:20" x14ac:dyDescent="0.35">
      <c r="A9373" t="s">
        <v>117</v>
      </c>
      <c r="B9373" t="s">
        <v>118</v>
      </c>
      <c r="C9373" t="s">
        <v>92</v>
      </c>
      <c r="D9373" s="29">
        <v>45899</v>
      </c>
      <c r="E9373" s="184" t="str">
        <f t="shared" si="598"/>
        <v/>
      </c>
      <c r="F9373" s="184" t="str">
        <f t="shared" si="599"/>
        <v/>
      </c>
      <c r="G9373" s="184" t="str">
        <f t="shared" si="600"/>
        <v/>
      </c>
      <c r="H9373" s="184" t="str">
        <f t="shared" si="601"/>
        <v/>
      </c>
      <c r="J9373" t="s">
        <v>253</v>
      </c>
      <c r="K9373" t="s">
        <v>253</v>
      </c>
      <c r="L9373">
        <f t="shared" si="596"/>
        <v>649.39045199999998</v>
      </c>
      <c r="R9373">
        <f t="shared" si="597"/>
        <v>1086.1759419999998</v>
      </c>
      <c r="S9373" t="s">
        <v>201</v>
      </c>
      <c r="T9373" s="221">
        <v>45536.313194444447</v>
      </c>
    </row>
    <row r="9374" spans="1:20" x14ac:dyDescent="0.35">
      <c r="A9374" t="s">
        <v>117</v>
      </c>
      <c r="B9374" t="s">
        <v>118</v>
      </c>
      <c r="C9374" t="s">
        <v>92</v>
      </c>
      <c r="D9374" s="29">
        <v>45900</v>
      </c>
      <c r="E9374" s="184" t="str">
        <f t="shared" si="598"/>
        <v/>
      </c>
      <c r="F9374" s="184" t="str">
        <f t="shared" si="599"/>
        <v/>
      </c>
      <c r="G9374" s="184" t="str">
        <f t="shared" si="600"/>
        <v/>
      </c>
      <c r="H9374" s="184" t="str">
        <f t="shared" si="601"/>
        <v/>
      </c>
      <c r="J9374" t="s">
        <v>253</v>
      </c>
      <c r="K9374" t="s">
        <v>253</v>
      </c>
      <c r="L9374">
        <f t="shared" si="596"/>
        <v>649.39045199999998</v>
      </c>
      <c r="R9374">
        <f t="shared" si="597"/>
        <v>1086.1759419999998</v>
      </c>
      <c r="S9374" t="s">
        <v>201</v>
      </c>
      <c r="T9374" s="221">
        <v>45536.313194444447</v>
      </c>
    </row>
    <row r="9375" spans="1:20" x14ac:dyDescent="0.35">
      <c r="A9375" t="s">
        <v>117</v>
      </c>
      <c r="B9375" t="s">
        <v>118</v>
      </c>
      <c r="C9375" t="s">
        <v>92</v>
      </c>
      <c r="D9375" s="29">
        <v>45901</v>
      </c>
      <c r="E9375" s="184" t="str">
        <f t="shared" si="598"/>
        <v/>
      </c>
      <c r="F9375" s="184" t="str">
        <f t="shared" si="599"/>
        <v/>
      </c>
      <c r="G9375" s="184" t="str">
        <f t="shared" si="600"/>
        <v/>
      </c>
      <c r="H9375" s="184" t="str">
        <f t="shared" si="601"/>
        <v/>
      </c>
      <c r="J9375" t="s">
        <v>253</v>
      </c>
      <c r="K9375" t="s">
        <v>253</v>
      </c>
      <c r="L9375">
        <f t="shared" si="596"/>
        <v>649.39045199999998</v>
      </c>
      <c r="R9375">
        <f t="shared" si="597"/>
        <v>1086.1759419999998</v>
      </c>
      <c r="S9375" t="s">
        <v>201</v>
      </c>
      <c r="T9375" s="221">
        <v>45566.313194444447</v>
      </c>
    </row>
    <row r="9376" spans="1:20" x14ac:dyDescent="0.35">
      <c r="A9376" t="s">
        <v>117</v>
      </c>
      <c r="B9376" t="s">
        <v>118</v>
      </c>
      <c r="C9376" t="s">
        <v>92</v>
      </c>
      <c r="D9376" s="29">
        <v>45902</v>
      </c>
      <c r="E9376" s="184" t="str">
        <f t="shared" si="598"/>
        <v/>
      </c>
      <c r="F9376" s="184" t="str">
        <f t="shared" si="599"/>
        <v/>
      </c>
      <c r="G9376" s="184" t="str">
        <f t="shared" si="600"/>
        <v/>
      </c>
      <c r="H9376" s="184" t="str">
        <f t="shared" si="601"/>
        <v/>
      </c>
      <c r="J9376" t="s">
        <v>253</v>
      </c>
      <c r="K9376" t="s">
        <v>253</v>
      </c>
      <c r="L9376">
        <f t="shared" si="596"/>
        <v>649.39045199999998</v>
      </c>
      <c r="R9376">
        <f t="shared" si="597"/>
        <v>1086.1759419999998</v>
      </c>
      <c r="S9376" t="s">
        <v>201</v>
      </c>
      <c r="T9376" s="221">
        <v>45566.313194444447</v>
      </c>
    </row>
    <row r="9377" spans="1:20" x14ac:dyDescent="0.35">
      <c r="A9377" t="s">
        <v>117</v>
      </c>
      <c r="B9377" t="s">
        <v>118</v>
      </c>
      <c r="C9377" t="s">
        <v>92</v>
      </c>
      <c r="D9377" s="29">
        <v>45903</v>
      </c>
      <c r="E9377" s="184" t="str">
        <f t="shared" si="598"/>
        <v/>
      </c>
      <c r="F9377" s="184" t="str">
        <f t="shared" si="599"/>
        <v/>
      </c>
      <c r="G9377" s="184" t="str">
        <f t="shared" si="600"/>
        <v/>
      </c>
      <c r="H9377" s="184" t="str">
        <f t="shared" si="601"/>
        <v/>
      </c>
      <c r="J9377" t="s">
        <v>253</v>
      </c>
      <c r="K9377" t="s">
        <v>253</v>
      </c>
      <c r="L9377">
        <f t="shared" si="596"/>
        <v>649.39045199999998</v>
      </c>
      <c r="R9377">
        <f t="shared" si="597"/>
        <v>1086.1759419999998</v>
      </c>
      <c r="S9377" t="s">
        <v>201</v>
      </c>
      <c r="T9377" s="221">
        <v>45566.313194444447</v>
      </c>
    </row>
    <row r="9378" spans="1:20" x14ac:dyDescent="0.35">
      <c r="A9378" t="s">
        <v>117</v>
      </c>
      <c r="B9378" t="s">
        <v>118</v>
      </c>
      <c r="C9378" t="s">
        <v>92</v>
      </c>
      <c r="D9378" s="29">
        <v>45904</v>
      </c>
      <c r="E9378" s="184" t="str">
        <f t="shared" si="598"/>
        <v/>
      </c>
      <c r="F9378" s="184" t="str">
        <f t="shared" si="599"/>
        <v/>
      </c>
      <c r="G9378" s="184" t="str">
        <f t="shared" si="600"/>
        <v/>
      </c>
      <c r="H9378" s="184" t="str">
        <f t="shared" si="601"/>
        <v/>
      </c>
      <c r="J9378" t="s">
        <v>253</v>
      </c>
      <c r="K9378" t="s">
        <v>253</v>
      </c>
      <c r="L9378">
        <f t="shared" si="596"/>
        <v>649.39045199999998</v>
      </c>
      <c r="R9378">
        <f t="shared" si="597"/>
        <v>1086.1759419999998</v>
      </c>
      <c r="S9378" t="s">
        <v>201</v>
      </c>
      <c r="T9378" s="221">
        <v>45566.313194444447</v>
      </c>
    </row>
    <row r="9379" spans="1:20" x14ac:dyDescent="0.35">
      <c r="A9379" t="s">
        <v>117</v>
      </c>
      <c r="B9379" t="s">
        <v>118</v>
      </c>
      <c r="C9379" t="s">
        <v>92</v>
      </c>
      <c r="D9379" s="29">
        <v>45905</v>
      </c>
      <c r="E9379" s="184" t="str">
        <f t="shared" si="598"/>
        <v/>
      </c>
      <c r="F9379" s="184" t="str">
        <f t="shared" si="599"/>
        <v/>
      </c>
      <c r="G9379" s="184" t="str">
        <f t="shared" si="600"/>
        <v/>
      </c>
      <c r="H9379" s="184" t="str">
        <f t="shared" si="601"/>
        <v/>
      </c>
      <c r="J9379" t="s">
        <v>253</v>
      </c>
      <c r="K9379" t="s">
        <v>253</v>
      </c>
      <c r="L9379">
        <f t="shared" si="596"/>
        <v>649.39045199999998</v>
      </c>
      <c r="R9379">
        <f t="shared" si="597"/>
        <v>1086.1759419999998</v>
      </c>
      <c r="S9379" t="s">
        <v>201</v>
      </c>
      <c r="T9379" s="221">
        <v>45566.313194444447</v>
      </c>
    </row>
    <row r="9380" spans="1:20" x14ac:dyDescent="0.35">
      <c r="A9380" t="s">
        <v>117</v>
      </c>
      <c r="B9380" t="s">
        <v>118</v>
      </c>
      <c r="C9380" t="s">
        <v>92</v>
      </c>
      <c r="D9380" s="29">
        <v>45906</v>
      </c>
      <c r="E9380" s="184" t="str">
        <f t="shared" si="598"/>
        <v/>
      </c>
      <c r="F9380" s="184" t="str">
        <f t="shared" si="599"/>
        <v/>
      </c>
      <c r="G9380" s="184" t="str">
        <f t="shared" si="600"/>
        <v/>
      </c>
      <c r="H9380" s="184" t="str">
        <f t="shared" si="601"/>
        <v/>
      </c>
      <c r="J9380" t="s">
        <v>253</v>
      </c>
      <c r="K9380" t="s">
        <v>253</v>
      </c>
      <c r="L9380">
        <f t="shared" si="596"/>
        <v>649.39045199999998</v>
      </c>
      <c r="R9380">
        <f t="shared" si="597"/>
        <v>1086.1759419999998</v>
      </c>
      <c r="S9380" t="s">
        <v>201</v>
      </c>
      <c r="T9380" s="221">
        <v>45566.313194444447</v>
      </c>
    </row>
    <row r="9381" spans="1:20" x14ac:dyDescent="0.35">
      <c r="A9381" t="s">
        <v>117</v>
      </c>
      <c r="B9381" t="s">
        <v>118</v>
      </c>
      <c r="C9381" t="s">
        <v>92</v>
      </c>
      <c r="D9381" s="29">
        <v>45907</v>
      </c>
      <c r="E9381" s="184" t="str">
        <f t="shared" si="598"/>
        <v/>
      </c>
      <c r="F9381" s="184" t="str">
        <f t="shared" si="599"/>
        <v/>
      </c>
      <c r="G9381" s="184" t="str">
        <f t="shared" si="600"/>
        <v/>
      </c>
      <c r="H9381" s="184" t="str">
        <f t="shared" si="601"/>
        <v/>
      </c>
      <c r="J9381" t="s">
        <v>253</v>
      </c>
      <c r="K9381" t="s">
        <v>253</v>
      </c>
      <c r="L9381">
        <f t="shared" si="596"/>
        <v>649.39045199999998</v>
      </c>
      <c r="R9381">
        <f t="shared" si="597"/>
        <v>1086.1759419999998</v>
      </c>
      <c r="S9381" t="s">
        <v>201</v>
      </c>
      <c r="T9381" s="221">
        <v>45566.313194444447</v>
      </c>
    </row>
    <row r="9382" spans="1:20" x14ac:dyDescent="0.35">
      <c r="A9382" t="s">
        <v>117</v>
      </c>
      <c r="B9382" t="s">
        <v>118</v>
      </c>
      <c r="C9382" t="s">
        <v>92</v>
      </c>
      <c r="D9382" s="29">
        <v>45908</v>
      </c>
      <c r="E9382" s="184" t="str">
        <f t="shared" si="598"/>
        <v/>
      </c>
      <c r="F9382" s="184" t="str">
        <f t="shared" si="599"/>
        <v/>
      </c>
      <c r="G9382" s="184" t="str">
        <f t="shared" si="600"/>
        <v/>
      </c>
      <c r="H9382" s="184" t="str">
        <f t="shared" si="601"/>
        <v/>
      </c>
      <c r="J9382" t="s">
        <v>253</v>
      </c>
      <c r="K9382" t="s">
        <v>253</v>
      </c>
      <c r="L9382">
        <f t="shared" si="596"/>
        <v>649.39045199999998</v>
      </c>
      <c r="R9382">
        <f t="shared" si="597"/>
        <v>1086.1759419999998</v>
      </c>
      <c r="S9382" t="s">
        <v>201</v>
      </c>
      <c r="T9382" s="221">
        <v>45566.313194444447</v>
      </c>
    </row>
    <row r="9383" spans="1:20" x14ac:dyDescent="0.35">
      <c r="A9383" t="s">
        <v>117</v>
      </c>
      <c r="B9383" t="s">
        <v>118</v>
      </c>
      <c r="C9383" t="s">
        <v>92</v>
      </c>
      <c r="D9383" s="29">
        <v>45909</v>
      </c>
      <c r="E9383" s="184" t="str">
        <f t="shared" si="598"/>
        <v/>
      </c>
      <c r="F9383" s="184" t="str">
        <f t="shared" si="599"/>
        <v/>
      </c>
      <c r="G9383" s="184" t="str">
        <f t="shared" si="600"/>
        <v/>
      </c>
      <c r="H9383" s="184" t="str">
        <f t="shared" si="601"/>
        <v/>
      </c>
      <c r="J9383" t="s">
        <v>253</v>
      </c>
      <c r="K9383" t="s">
        <v>253</v>
      </c>
      <c r="L9383">
        <f t="shared" si="596"/>
        <v>649.39045199999998</v>
      </c>
      <c r="R9383">
        <f t="shared" si="597"/>
        <v>1086.1759419999998</v>
      </c>
      <c r="S9383" t="s">
        <v>201</v>
      </c>
      <c r="T9383" s="221">
        <v>45566.313194444447</v>
      </c>
    </row>
    <row r="9384" spans="1:20" x14ac:dyDescent="0.35">
      <c r="A9384" t="s">
        <v>117</v>
      </c>
      <c r="B9384" t="s">
        <v>118</v>
      </c>
      <c r="C9384" t="s">
        <v>92</v>
      </c>
      <c r="D9384" s="29">
        <v>45910</v>
      </c>
      <c r="E9384" s="184" t="str">
        <f t="shared" si="598"/>
        <v/>
      </c>
      <c r="F9384" s="184" t="str">
        <f t="shared" si="599"/>
        <v/>
      </c>
      <c r="G9384" s="184" t="str">
        <f t="shared" si="600"/>
        <v/>
      </c>
      <c r="H9384" s="184" t="str">
        <f t="shared" si="601"/>
        <v/>
      </c>
      <c r="J9384" t="s">
        <v>253</v>
      </c>
      <c r="K9384" t="s">
        <v>253</v>
      </c>
      <c r="L9384">
        <f t="shared" si="596"/>
        <v>649.39045199999998</v>
      </c>
      <c r="R9384">
        <f t="shared" si="597"/>
        <v>1086.1759419999998</v>
      </c>
      <c r="S9384" t="s">
        <v>201</v>
      </c>
      <c r="T9384" s="221">
        <v>45566.313194444447</v>
      </c>
    </row>
    <row r="9385" spans="1:20" x14ac:dyDescent="0.35">
      <c r="A9385" t="s">
        <v>117</v>
      </c>
      <c r="B9385" t="s">
        <v>118</v>
      </c>
      <c r="C9385" t="s">
        <v>92</v>
      </c>
      <c r="D9385" s="29">
        <v>45911</v>
      </c>
      <c r="E9385" s="184" t="str">
        <f t="shared" si="598"/>
        <v/>
      </c>
      <c r="F9385" s="184" t="str">
        <f t="shared" si="599"/>
        <v/>
      </c>
      <c r="G9385" s="184" t="str">
        <f t="shared" si="600"/>
        <v/>
      </c>
      <c r="H9385" s="184" t="str">
        <f t="shared" si="601"/>
        <v/>
      </c>
      <c r="J9385" t="s">
        <v>253</v>
      </c>
      <c r="K9385" t="s">
        <v>253</v>
      </c>
      <c r="L9385">
        <f t="shared" si="596"/>
        <v>649.39045199999998</v>
      </c>
      <c r="R9385">
        <f t="shared" si="597"/>
        <v>1086.1759419999998</v>
      </c>
      <c r="S9385" t="s">
        <v>201</v>
      </c>
      <c r="T9385" s="221">
        <v>45566.313194444447</v>
      </c>
    </row>
    <row r="9386" spans="1:20" x14ac:dyDescent="0.35">
      <c r="A9386" t="s">
        <v>117</v>
      </c>
      <c r="B9386" t="s">
        <v>118</v>
      </c>
      <c r="C9386" t="s">
        <v>92</v>
      </c>
      <c r="D9386" s="29">
        <v>45912</v>
      </c>
      <c r="E9386" s="184" t="str">
        <f t="shared" si="598"/>
        <v/>
      </c>
      <c r="F9386" s="184" t="str">
        <f t="shared" si="599"/>
        <v/>
      </c>
      <c r="G9386" s="184" t="str">
        <f t="shared" si="600"/>
        <v/>
      </c>
      <c r="H9386" s="184" t="str">
        <f t="shared" si="601"/>
        <v/>
      </c>
      <c r="J9386" t="s">
        <v>253</v>
      </c>
      <c r="K9386" t="s">
        <v>253</v>
      </c>
      <c r="L9386">
        <f t="shared" si="596"/>
        <v>649.39045199999998</v>
      </c>
      <c r="R9386">
        <f t="shared" si="597"/>
        <v>1086.1759419999998</v>
      </c>
      <c r="S9386" t="s">
        <v>201</v>
      </c>
      <c r="T9386" s="221">
        <v>45566.313194444447</v>
      </c>
    </row>
    <row r="9387" spans="1:20" x14ac:dyDescent="0.35">
      <c r="A9387" t="s">
        <v>117</v>
      </c>
      <c r="B9387" t="s">
        <v>118</v>
      </c>
      <c r="C9387" t="s">
        <v>92</v>
      </c>
      <c r="D9387" s="29">
        <v>45913</v>
      </c>
      <c r="E9387" s="184" t="str">
        <f t="shared" si="598"/>
        <v/>
      </c>
      <c r="F9387" s="184" t="str">
        <f t="shared" si="599"/>
        <v/>
      </c>
      <c r="G9387" s="184" t="str">
        <f t="shared" si="600"/>
        <v/>
      </c>
      <c r="H9387" s="184" t="str">
        <f t="shared" si="601"/>
        <v/>
      </c>
      <c r="J9387" t="s">
        <v>253</v>
      </c>
      <c r="K9387" t="s">
        <v>253</v>
      </c>
      <c r="L9387">
        <f t="shared" si="596"/>
        <v>649.39045199999998</v>
      </c>
      <c r="R9387">
        <f t="shared" si="597"/>
        <v>1086.1759419999998</v>
      </c>
      <c r="S9387" t="s">
        <v>201</v>
      </c>
      <c r="T9387" s="221">
        <v>45566.313194444447</v>
      </c>
    </row>
    <row r="9388" spans="1:20" x14ac:dyDescent="0.35">
      <c r="A9388" t="s">
        <v>117</v>
      </c>
      <c r="B9388" t="s">
        <v>118</v>
      </c>
      <c r="C9388" t="s">
        <v>92</v>
      </c>
      <c r="D9388" s="29">
        <v>45914</v>
      </c>
      <c r="E9388" s="184" t="str">
        <f t="shared" si="598"/>
        <v/>
      </c>
      <c r="F9388" s="184" t="str">
        <f t="shared" si="599"/>
        <v/>
      </c>
      <c r="G9388" s="184" t="str">
        <f t="shared" si="600"/>
        <v/>
      </c>
      <c r="H9388" s="184" t="str">
        <f t="shared" si="601"/>
        <v/>
      </c>
      <c r="J9388" t="s">
        <v>253</v>
      </c>
      <c r="K9388" t="s">
        <v>253</v>
      </c>
      <c r="L9388">
        <f t="shared" ref="L9388:L9451" si="602">L5008+L993</f>
        <v>649.39045199999998</v>
      </c>
      <c r="R9388">
        <f t="shared" ref="R9388:R9451" si="603">R5008+R993</f>
        <v>1086.1759419999998</v>
      </c>
      <c r="S9388" t="s">
        <v>201</v>
      </c>
      <c r="T9388" s="221">
        <v>45566.313194444447</v>
      </c>
    </row>
    <row r="9389" spans="1:20" x14ac:dyDescent="0.35">
      <c r="A9389" t="s">
        <v>117</v>
      </c>
      <c r="B9389" t="s">
        <v>118</v>
      </c>
      <c r="C9389" t="s">
        <v>92</v>
      </c>
      <c r="D9389" s="29">
        <v>45915</v>
      </c>
      <c r="E9389" s="184" t="str">
        <f t="shared" si="598"/>
        <v/>
      </c>
      <c r="F9389" s="184" t="str">
        <f t="shared" si="599"/>
        <v/>
      </c>
      <c r="G9389" s="184">
        <f t="shared" si="600"/>
        <v>0.36934710711904162</v>
      </c>
      <c r="H9389" s="184">
        <f t="shared" si="601"/>
        <v>0.36474380133158935</v>
      </c>
      <c r="J9389">
        <v>685</v>
      </c>
      <c r="K9389">
        <v>690</v>
      </c>
      <c r="L9389">
        <f t="shared" si="602"/>
        <v>649.39045199999998</v>
      </c>
      <c r="R9389">
        <f t="shared" si="603"/>
        <v>1086.1759419999998</v>
      </c>
      <c r="S9389" t="s">
        <v>201</v>
      </c>
      <c r="T9389" s="221">
        <v>45566.313194444447</v>
      </c>
    </row>
    <row r="9390" spans="1:20" x14ac:dyDescent="0.35">
      <c r="A9390" t="s">
        <v>117</v>
      </c>
      <c r="B9390" t="s">
        <v>118</v>
      </c>
      <c r="C9390" t="s">
        <v>92</v>
      </c>
      <c r="D9390" s="29">
        <v>45916</v>
      </c>
      <c r="E9390" s="184" t="str">
        <f t="shared" si="598"/>
        <v/>
      </c>
      <c r="F9390" s="184" t="str">
        <f t="shared" si="599"/>
        <v/>
      </c>
      <c r="G9390" s="184">
        <f t="shared" si="600"/>
        <v>0.36934710711904162</v>
      </c>
      <c r="H9390" s="184">
        <f t="shared" si="601"/>
        <v>0.36474380133158935</v>
      </c>
      <c r="J9390">
        <v>685</v>
      </c>
      <c r="K9390">
        <v>690</v>
      </c>
      <c r="L9390">
        <f t="shared" si="602"/>
        <v>649.39045199999998</v>
      </c>
      <c r="R9390">
        <f t="shared" si="603"/>
        <v>1086.1759419999998</v>
      </c>
      <c r="S9390" t="s">
        <v>201</v>
      </c>
      <c r="T9390" s="221">
        <v>45566.313194444447</v>
      </c>
    </row>
    <row r="9391" spans="1:20" x14ac:dyDescent="0.35">
      <c r="A9391" t="s">
        <v>117</v>
      </c>
      <c r="B9391" t="s">
        <v>118</v>
      </c>
      <c r="C9391" t="s">
        <v>92</v>
      </c>
      <c r="D9391" s="29">
        <v>45917</v>
      </c>
      <c r="E9391" s="184" t="str">
        <f t="shared" si="598"/>
        <v/>
      </c>
      <c r="F9391" s="184" t="str">
        <f t="shared" si="599"/>
        <v/>
      </c>
      <c r="G9391" s="184">
        <f t="shared" si="600"/>
        <v>0.37395041290649389</v>
      </c>
      <c r="H9391" s="184">
        <f t="shared" si="601"/>
        <v>0.36474380133158935</v>
      </c>
      <c r="J9391">
        <v>680</v>
      </c>
      <c r="K9391">
        <v>690</v>
      </c>
      <c r="L9391">
        <f t="shared" si="602"/>
        <v>649.39045199999998</v>
      </c>
      <c r="R9391">
        <f t="shared" si="603"/>
        <v>1086.1759419999998</v>
      </c>
      <c r="S9391" t="s">
        <v>201</v>
      </c>
      <c r="T9391" s="221">
        <v>45566.313194444447</v>
      </c>
    </row>
    <row r="9392" spans="1:20" x14ac:dyDescent="0.35">
      <c r="A9392" t="s">
        <v>117</v>
      </c>
      <c r="B9392" t="s">
        <v>118</v>
      </c>
      <c r="C9392" t="s">
        <v>92</v>
      </c>
      <c r="D9392" s="29">
        <v>45918</v>
      </c>
      <c r="E9392" s="184" t="str">
        <f t="shared" si="598"/>
        <v/>
      </c>
      <c r="F9392" s="184" t="str">
        <f t="shared" si="599"/>
        <v/>
      </c>
      <c r="G9392" s="184">
        <f t="shared" si="600"/>
        <v>0.37395041290649389</v>
      </c>
      <c r="H9392" s="184">
        <f t="shared" si="601"/>
        <v>0.36474380133158935</v>
      </c>
      <c r="J9392">
        <v>680</v>
      </c>
      <c r="K9392">
        <v>690</v>
      </c>
      <c r="L9392">
        <f t="shared" si="602"/>
        <v>649.39045199999998</v>
      </c>
      <c r="R9392">
        <f t="shared" si="603"/>
        <v>1086.1759419999998</v>
      </c>
      <c r="S9392" t="s">
        <v>201</v>
      </c>
      <c r="T9392" s="221">
        <v>45566.313194444447</v>
      </c>
    </row>
    <row r="9393" spans="1:20" x14ac:dyDescent="0.35">
      <c r="A9393" t="s">
        <v>117</v>
      </c>
      <c r="B9393" t="s">
        <v>118</v>
      </c>
      <c r="C9393" t="s">
        <v>92</v>
      </c>
      <c r="D9393" s="29">
        <v>45919</v>
      </c>
      <c r="E9393" s="184" t="str">
        <f t="shared" si="598"/>
        <v/>
      </c>
      <c r="F9393" s="184" t="str">
        <f t="shared" si="599"/>
        <v/>
      </c>
      <c r="G9393" s="184">
        <f t="shared" si="600"/>
        <v>0.36934710711904162</v>
      </c>
      <c r="H9393" s="184">
        <f t="shared" si="601"/>
        <v>0.36474380133158935</v>
      </c>
      <c r="J9393">
        <v>685</v>
      </c>
      <c r="K9393">
        <v>690</v>
      </c>
      <c r="L9393">
        <f t="shared" si="602"/>
        <v>649.39045199999998</v>
      </c>
      <c r="R9393">
        <f t="shared" si="603"/>
        <v>1086.1759419999998</v>
      </c>
      <c r="S9393" t="s">
        <v>201</v>
      </c>
      <c r="T9393" s="221">
        <v>45566.313194444447</v>
      </c>
    </row>
    <row r="9394" spans="1:20" x14ac:dyDescent="0.35">
      <c r="A9394" t="s">
        <v>117</v>
      </c>
      <c r="B9394" t="s">
        <v>118</v>
      </c>
      <c r="C9394" t="s">
        <v>92</v>
      </c>
      <c r="D9394" s="29">
        <v>45920</v>
      </c>
      <c r="E9394" s="184" t="str">
        <f t="shared" si="598"/>
        <v/>
      </c>
      <c r="F9394" s="184" t="str">
        <f t="shared" si="599"/>
        <v/>
      </c>
      <c r="G9394" s="184">
        <f t="shared" si="600"/>
        <v>0.36934710711904162</v>
      </c>
      <c r="H9394" s="184">
        <f t="shared" si="601"/>
        <v>0.36474380133158935</v>
      </c>
      <c r="J9394">
        <v>685</v>
      </c>
      <c r="K9394">
        <v>690</v>
      </c>
      <c r="L9394">
        <f t="shared" si="602"/>
        <v>649.39045199999998</v>
      </c>
      <c r="R9394">
        <f t="shared" si="603"/>
        <v>1086.1759419999998</v>
      </c>
      <c r="S9394" t="s">
        <v>201</v>
      </c>
      <c r="T9394" s="221">
        <v>45566.313194444447</v>
      </c>
    </row>
    <row r="9395" spans="1:20" x14ac:dyDescent="0.35">
      <c r="A9395" t="s">
        <v>117</v>
      </c>
      <c r="B9395" t="s">
        <v>118</v>
      </c>
      <c r="C9395" t="s">
        <v>92</v>
      </c>
      <c r="D9395" s="29">
        <v>45921</v>
      </c>
      <c r="E9395" s="184" t="str">
        <f t="shared" si="598"/>
        <v/>
      </c>
      <c r="F9395" s="184" t="str">
        <f t="shared" si="599"/>
        <v/>
      </c>
      <c r="G9395" s="184">
        <f t="shared" si="600"/>
        <v>0.36934710711904162</v>
      </c>
      <c r="H9395" s="184">
        <f t="shared" si="601"/>
        <v>0.36474380133158935</v>
      </c>
      <c r="J9395">
        <v>685</v>
      </c>
      <c r="K9395">
        <v>690</v>
      </c>
      <c r="L9395">
        <f t="shared" si="602"/>
        <v>649.39045199999998</v>
      </c>
      <c r="R9395">
        <f t="shared" si="603"/>
        <v>1086.1759419999998</v>
      </c>
      <c r="S9395" t="s">
        <v>201</v>
      </c>
      <c r="T9395" s="221">
        <v>45566.313194444447</v>
      </c>
    </row>
    <row r="9396" spans="1:20" x14ac:dyDescent="0.35">
      <c r="A9396" t="s">
        <v>117</v>
      </c>
      <c r="B9396" t="s">
        <v>118</v>
      </c>
      <c r="C9396" t="s">
        <v>92</v>
      </c>
      <c r="D9396" s="29">
        <v>45922</v>
      </c>
      <c r="E9396" s="184" t="str">
        <f t="shared" si="598"/>
        <v/>
      </c>
      <c r="F9396" s="184" t="str">
        <f t="shared" si="599"/>
        <v/>
      </c>
      <c r="G9396" s="184">
        <f t="shared" si="600"/>
        <v>0.36934710711904162</v>
      </c>
      <c r="H9396" s="184">
        <f t="shared" si="601"/>
        <v>0.36474380133158935</v>
      </c>
      <c r="J9396">
        <v>685</v>
      </c>
      <c r="K9396">
        <v>690</v>
      </c>
      <c r="L9396">
        <f t="shared" si="602"/>
        <v>649.39045199999998</v>
      </c>
      <c r="R9396">
        <f t="shared" si="603"/>
        <v>1086.1759419999998</v>
      </c>
      <c r="S9396" t="s">
        <v>201</v>
      </c>
      <c r="T9396" s="221">
        <v>45566.313194444447</v>
      </c>
    </row>
    <row r="9397" spans="1:20" x14ac:dyDescent="0.35">
      <c r="A9397" t="s">
        <v>117</v>
      </c>
      <c r="B9397" t="s">
        <v>118</v>
      </c>
      <c r="C9397" t="s">
        <v>92</v>
      </c>
      <c r="D9397" s="29">
        <v>45923</v>
      </c>
      <c r="E9397" s="184" t="str">
        <f t="shared" si="598"/>
        <v/>
      </c>
      <c r="F9397" s="184" t="str">
        <f t="shared" si="599"/>
        <v/>
      </c>
      <c r="G9397" s="184">
        <f t="shared" si="600"/>
        <v>0.36934710711904162</v>
      </c>
      <c r="H9397" s="184">
        <f t="shared" si="601"/>
        <v>0.36474380133158935</v>
      </c>
      <c r="J9397">
        <v>685</v>
      </c>
      <c r="K9397">
        <v>690</v>
      </c>
      <c r="L9397">
        <f t="shared" si="602"/>
        <v>649.39045199999998</v>
      </c>
      <c r="R9397">
        <f t="shared" si="603"/>
        <v>1086.1759419999998</v>
      </c>
      <c r="S9397" t="s">
        <v>201</v>
      </c>
      <c r="T9397" s="221">
        <v>45566.313194444447</v>
      </c>
    </row>
    <row r="9398" spans="1:20" x14ac:dyDescent="0.35">
      <c r="A9398" t="s">
        <v>117</v>
      </c>
      <c r="B9398" t="s">
        <v>118</v>
      </c>
      <c r="C9398" t="s">
        <v>92</v>
      </c>
      <c r="D9398" s="29">
        <v>45924</v>
      </c>
      <c r="E9398" s="184" t="str">
        <f t="shared" si="598"/>
        <v/>
      </c>
      <c r="F9398" s="184" t="str">
        <f t="shared" si="599"/>
        <v/>
      </c>
      <c r="G9398" s="184">
        <f t="shared" si="600"/>
        <v>0.36934710711904162</v>
      </c>
      <c r="H9398" s="184">
        <f t="shared" si="601"/>
        <v>0.36474380133158935</v>
      </c>
      <c r="J9398">
        <v>685</v>
      </c>
      <c r="K9398">
        <v>690</v>
      </c>
      <c r="L9398">
        <f t="shared" si="602"/>
        <v>649.39045199999998</v>
      </c>
      <c r="R9398">
        <f t="shared" si="603"/>
        <v>1086.1759419999998</v>
      </c>
      <c r="S9398" t="s">
        <v>201</v>
      </c>
      <c r="T9398" s="221">
        <v>45566.313194444447</v>
      </c>
    </row>
    <row r="9399" spans="1:20" x14ac:dyDescent="0.35">
      <c r="A9399" t="s">
        <v>117</v>
      </c>
      <c r="B9399" t="s">
        <v>118</v>
      </c>
      <c r="C9399" t="s">
        <v>92</v>
      </c>
      <c r="D9399" s="29">
        <v>45925</v>
      </c>
      <c r="E9399" s="184" t="str">
        <f t="shared" si="598"/>
        <v/>
      </c>
      <c r="F9399" s="184" t="str">
        <f t="shared" si="599"/>
        <v/>
      </c>
      <c r="G9399" s="184">
        <f t="shared" si="600"/>
        <v>0.36934710711904162</v>
      </c>
      <c r="H9399" s="184">
        <f t="shared" si="601"/>
        <v>0.36474380133158935</v>
      </c>
      <c r="J9399">
        <v>685</v>
      </c>
      <c r="K9399">
        <v>690</v>
      </c>
      <c r="L9399">
        <f t="shared" si="602"/>
        <v>649.39045199999998</v>
      </c>
      <c r="R9399">
        <f t="shared" si="603"/>
        <v>1086.1759419999998</v>
      </c>
      <c r="S9399" t="s">
        <v>201</v>
      </c>
      <c r="T9399" s="221">
        <v>45566.313194444447</v>
      </c>
    </row>
    <row r="9400" spans="1:20" x14ac:dyDescent="0.35">
      <c r="A9400" t="s">
        <v>117</v>
      </c>
      <c r="B9400" t="s">
        <v>118</v>
      </c>
      <c r="C9400" t="s">
        <v>92</v>
      </c>
      <c r="D9400" s="29">
        <v>45926</v>
      </c>
      <c r="E9400" s="184" t="str">
        <f t="shared" si="598"/>
        <v/>
      </c>
      <c r="F9400" s="184" t="str">
        <f t="shared" si="599"/>
        <v/>
      </c>
      <c r="G9400" s="184">
        <f t="shared" si="600"/>
        <v>0.36934710711904162</v>
      </c>
      <c r="H9400" s="184">
        <f t="shared" si="601"/>
        <v>0.36474380133158935</v>
      </c>
      <c r="J9400">
        <v>685</v>
      </c>
      <c r="K9400">
        <v>690</v>
      </c>
      <c r="L9400">
        <f t="shared" si="602"/>
        <v>649.39045199999998</v>
      </c>
      <c r="R9400">
        <f t="shared" si="603"/>
        <v>1086.1759419999998</v>
      </c>
      <c r="S9400" t="s">
        <v>201</v>
      </c>
      <c r="T9400" s="221">
        <v>45566.313194444447</v>
      </c>
    </row>
    <row r="9401" spans="1:20" x14ac:dyDescent="0.35">
      <c r="A9401" t="s">
        <v>117</v>
      </c>
      <c r="B9401" t="s">
        <v>118</v>
      </c>
      <c r="C9401" t="s">
        <v>92</v>
      </c>
      <c r="D9401" s="29">
        <v>45927</v>
      </c>
      <c r="E9401" s="184" t="str">
        <f t="shared" si="598"/>
        <v/>
      </c>
      <c r="F9401" s="184" t="str">
        <f t="shared" si="599"/>
        <v/>
      </c>
      <c r="G9401" s="184">
        <f t="shared" si="600"/>
        <v>0.36934710711904162</v>
      </c>
      <c r="H9401" s="184">
        <f t="shared" si="601"/>
        <v>0.36474380133158935</v>
      </c>
      <c r="J9401">
        <v>685</v>
      </c>
      <c r="K9401">
        <v>690</v>
      </c>
      <c r="L9401">
        <f t="shared" si="602"/>
        <v>649.39045199999998</v>
      </c>
      <c r="R9401">
        <f t="shared" si="603"/>
        <v>1086.1759419999998</v>
      </c>
      <c r="S9401" t="s">
        <v>201</v>
      </c>
      <c r="T9401" s="221">
        <v>45566.313194444447</v>
      </c>
    </row>
    <row r="9402" spans="1:20" x14ac:dyDescent="0.35">
      <c r="A9402" t="s">
        <v>117</v>
      </c>
      <c r="B9402" t="s">
        <v>118</v>
      </c>
      <c r="C9402" t="s">
        <v>92</v>
      </c>
      <c r="D9402" s="29">
        <v>45928</v>
      </c>
      <c r="E9402" s="184" t="str">
        <f t="shared" si="598"/>
        <v/>
      </c>
      <c r="F9402" s="184" t="str">
        <f t="shared" si="599"/>
        <v/>
      </c>
      <c r="G9402" s="184">
        <f t="shared" si="600"/>
        <v>0.36934710711904162</v>
      </c>
      <c r="H9402" s="184">
        <f t="shared" si="601"/>
        <v>0.36474380133158935</v>
      </c>
      <c r="J9402">
        <v>685</v>
      </c>
      <c r="K9402">
        <v>690</v>
      </c>
      <c r="L9402">
        <f t="shared" si="602"/>
        <v>649.39045199999998</v>
      </c>
      <c r="R9402">
        <f t="shared" si="603"/>
        <v>1086.1759419999998</v>
      </c>
      <c r="S9402" t="s">
        <v>201</v>
      </c>
      <c r="T9402" s="221">
        <v>45566.313194444447</v>
      </c>
    </row>
    <row r="9403" spans="1:20" x14ac:dyDescent="0.35">
      <c r="A9403" t="s">
        <v>117</v>
      </c>
      <c r="B9403" t="s">
        <v>118</v>
      </c>
      <c r="C9403" t="s">
        <v>92</v>
      </c>
      <c r="D9403" s="29">
        <v>45929</v>
      </c>
      <c r="E9403" s="184">
        <f t="shared" si="598"/>
        <v>0.22234766703961328</v>
      </c>
      <c r="F9403" s="184">
        <f t="shared" si="599"/>
        <v>0.21464813899050061</v>
      </c>
      <c r="G9403" s="184">
        <f t="shared" si="600"/>
        <v>0.53506611546732263</v>
      </c>
      <c r="H9403" s="184">
        <f t="shared" si="601"/>
        <v>0.53046280967987036</v>
      </c>
      <c r="J9403">
        <v>505</v>
      </c>
      <c r="K9403">
        <v>510</v>
      </c>
      <c r="L9403">
        <f t="shared" si="602"/>
        <v>649.39045199999998</v>
      </c>
      <c r="R9403">
        <f t="shared" si="603"/>
        <v>1086.1759419999998</v>
      </c>
      <c r="S9403" t="s">
        <v>201</v>
      </c>
      <c r="T9403" s="221">
        <v>45566.313194444447</v>
      </c>
    </row>
    <row r="9404" spans="1:20" x14ac:dyDescent="0.35">
      <c r="A9404" t="s">
        <v>117</v>
      </c>
      <c r="B9404" t="s">
        <v>118</v>
      </c>
      <c r="C9404" t="s">
        <v>92</v>
      </c>
      <c r="D9404" s="29">
        <v>45930</v>
      </c>
      <c r="E9404" s="184">
        <f t="shared" si="598"/>
        <v>0.22234766703961328</v>
      </c>
      <c r="F9404" s="184">
        <f t="shared" si="599"/>
        <v>0.20694861094138783</v>
      </c>
      <c r="G9404" s="184">
        <f t="shared" si="600"/>
        <v>0.53506611546732263</v>
      </c>
      <c r="H9404" s="184">
        <f t="shared" si="601"/>
        <v>0.52585950389241809</v>
      </c>
      <c r="J9404">
        <v>505</v>
      </c>
      <c r="K9404">
        <v>515</v>
      </c>
      <c r="L9404">
        <f t="shared" si="602"/>
        <v>649.39045199999998</v>
      </c>
      <c r="R9404">
        <f t="shared" si="603"/>
        <v>1086.1759419999998</v>
      </c>
      <c r="S9404" t="s">
        <v>201</v>
      </c>
      <c r="T9404" s="221">
        <v>45566.313194444447</v>
      </c>
    </row>
    <row r="9405" spans="1:20" x14ac:dyDescent="0.35">
      <c r="A9405" t="s">
        <v>117</v>
      </c>
      <c r="B9405" t="s">
        <v>118</v>
      </c>
      <c r="C9405" t="s">
        <v>92</v>
      </c>
      <c r="D9405" s="29">
        <v>45931</v>
      </c>
      <c r="E9405" s="184">
        <f t="shared" si="598"/>
        <v>8.1645761125948124E-2</v>
      </c>
      <c r="F9405" s="184">
        <f t="shared" si="599"/>
        <v>8.1645761125948124E-2</v>
      </c>
      <c r="G9405" s="184">
        <f t="shared" si="600"/>
        <v>0.52585950389241809</v>
      </c>
      <c r="H9405" s="184">
        <f t="shared" si="601"/>
        <v>0.52585950389241809</v>
      </c>
      <c r="J9405">
        <v>515</v>
      </c>
      <c r="K9405">
        <v>515</v>
      </c>
      <c r="L9405">
        <f t="shared" si="602"/>
        <v>560.78578200000004</v>
      </c>
      <c r="R9405">
        <f t="shared" si="603"/>
        <v>1086.1759419999998</v>
      </c>
      <c r="S9405" t="s">
        <v>201</v>
      </c>
      <c r="T9405" s="221">
        <v>45566.313194444447</v>
      </c>
    </row>
    <row r="9406" spans="1:20" x14ac:dyDescent="0.35">
      <c r="A9406" t="s">
        <v>117</v>
      </c>
      <c r="B9406" t="s">
        <v>118</v>
      </c>
      <c r="C9406" t="s">
        <v>92</v>
      </c>
      <c r="D9406" s="29">
        <v>45932</v>
      </c>
      <c r="E9406" s="184">
        <f t="shared" si="598"/>
        <v>8.1645761125948124E-2</v>
      </c>
      <c r="F9406" s="184">
        <f t="shared" si="599"/>
        <v>7.2729700554355459E-2</v>
      </c>
      <c r="G9406" s="184">
        <f t="shared" si="600"/>
        <v>0.52585950389241809</v>
      </c>
      <c r="H9406" s="184">
        <f t="shared" si="601"/>
        <v>0.52125619810496593</v>
      </c>
      <c r="J9406">
        <v>515</v>
      </c>
      <c r="K9406">
        <v>520</v>
      </c>
      <c r="L9406">
        <f t="shared" si="602"/>
        <v>560.78578200000004</v>
      </c>
      <c r="R9406">
        <f t="shared" si="603"/>
        <v>1086.1759419999998</v>
      </c>
      <c r="S9406" t="s">
        <v>201</v>
      </c>
      <c r="T9406" s="221">
        <v>45566.313194444447</v>
      </c>
    </row>
    <row r="9407" spans="1:20" x14ac:dyDescent="0.35">
      <c r="A9407" t="s">
        <v>117</v>
      </c>
      <c r="B9407" t="s">
        <v>118</v>
      </c>
      <c r="C9407" t="s">
        <v>92</v>
      </c>
      <c r="D9407" s="29">
        <v>45933</v>
      </c>
      <c r="E9407" s="184">
        <f t="shared" si="598"/>
        <v>8.1645761125948124E-2</v>
      </c>
      <c r="F9407" s="184">
        <f t="shared" si="599"/>
        <v>7.2729700554355459E-2</v>
      </c>
      <c r="G9407" s="184">
        <f t="shared" si="600"/>
        <v>0.52585950389241809</v>
      </c>
      <c r="H9407" s="184">
        <f t="shared" si="601"/>
        <v>0.52125619810496593</v>
      </c>
      <c r="J9407">
        <v>515</v>
      </c>
      <c r="K9407">
        <v>520</v>
      </c>
      <c r="L9407">
        <f t="shared" si="602"/>
        <v>560.78578200000004</v>
      </c>
      <c r="R9407">
        <f t="shared" si="603"/>
        <v>1086.1759419999998</v>
      </c>
      <c r="S9407" t="s">
        <v>201</v>
      </c>
      <c r="T9407" s="221">
        <v>45566.313194444447</v>
      </c>
    </row>
    <row r="9408" spans="1:20" x14ac:dyDescent="0.35">
      <c r="A9408" t="s">
        <v>117</v>
      </c>
      <c r="B9408" t="s">
        <v>118</v>
      </c>
      <c r="C9408" t="s">
        <v>92</v>
      </c>
      <c r="D9408" s="29">
        <v>45934</v>
      </c>
      <c r="E9408" s="184" t="str">
        <f t="shared" si="598"/>
        <v/>
      </c>
      <c r="F9408" s="184" t="str">
        <f t="shared" si="599"/>
        <v/>
      </c>
      <c r="G9408" s="184" t="str">
        <f t="shared" si="600"/>
        <v/>
      </c>
      <c r="H9408" s="184" t="str">
        <f t="shared" si="601"/>
        <v/>
      </c>
      <c r="J9408" t="s">
        <v>253</v>
      </c>
      <c r="K9408" t="s">
        <v>253</v>
      </c>
      <c r="L9408">
        <f t="shared" si="602"/>
        <v>560.78578200000004</v>
      </c>
      <c r="R9408">
        <f t="shared" si="603"/>
        <v>1086.1759419999998</v>
      </c>
      <c r="S9408" t="s">
        <v>201</v>
      </c>
      <c r="T9408" s="221">
        <v>45566.313194444447</v>
      </c>
    </row>
    <row r="9409" spans="1:20" x14ac:dyDescent="0.35">
      <c r="A9409" t="s">
        <v>117</v>
      </c>
      <c r="B9409" t="s">
        <v>118</v>
      </c>
      <c r="C9409" t="s">
        <v>92</v>
      </c>
      <c r="D9409" s="29">
        <v>45935</v>
      </c>
      <c r="E9409" s="184" t="str">
        <f t="shared" si="598"/>
        <v/>
      </c>
      <c r="F9409" s="184" t="str">
        <f t="shared" si="599"/>
        <v/>
      </c>
      <c r="G9409" s="184" t="str">
        <f t="shared" si="600"/>
        <v/>
      </c>
      <c r="H9409" s="184" t="str">
        <f t="shared" si="601"/>
        <v/>
      </c>
      <c r="J9409" t="s">
        <v>253</v>
      </c>
      <c r="K9409" t="s">
        <v>253</v>
      </c>
      <c r="L9409">
        <f t="shared" si="602"/>
        <v>560.78578200000004</v>
      </c>
      <c r="R9409">
        <f t="shared" si="603"/>
        <v>1086.1759419999998</v>
      </c>
      <c r="S9409" t="s">
        <v>201</v>
      </c>
      <c r="T9409" s="221">
        <v>45566.313194444447</v>
      </c>
    </row>
    <row r="9410" spans="1:20" x14ac:dyDescent="0.35">
      <c r="A9410" t="s">
        <v>117</v>
      </c>
      <c r="B9410" t="s">
        <v>118</v>
      </c>
      <c r="C9410" t="s">
        <v>92</v>
      </c>
      <c r="D9410" s="29">
        <v>45936</v>
      </c>
      <c r="E9410" s="184" t="str">
        <f t="shared" si="598"/>
        <v/>
      </c>
      <c r="F9410" s="184" t="str">
        <f t="shared" si="599"/>
        <v/>
      </c>
      <c r="G9410" s="184" t="str">
        <f t="shared" si="600"/>
        <v/>
      </c>
      <c r="H9410" s="184" t="str">
        <f t="shared" si="601"/>
        <v/>
      </c>
      <c r="J9410" t="s">
        <v>253</v>
      </c>
      <c r="K9410" t="s">
        <v>253</v>
      </c>
      <c r="L9410">
        <f t="shared" si="602"/>
        <v>560.78578200000004</v>
      </c>
      <c r="R9410">
        <f t="shared" si="603"/>
        <v>1086.1759419999998</v>
      </c>
      <c r="S9410" t="s">
        <v>201</v>
      </c>
      <c r="T9410" s="221">
        <v>45566.313194444447</v>
      </c>
    </row>
    <row r="9411" spans="1:20" x14ac:dyDescent="0.35">
      <c r="A9411" t="s">
        <v>117</v>
      </c>
      <c r="B9411" t="s">
        <v>118</v>
      </c>
      <c r="C9411" t="s">
        <v>92</v>
      </c>
      <c r="D9411" s="29">
        <v>45937</v>
      </c>
      <c r="E9411" s="184" t="str">
        <f t="shared" si="598"/>
        <v/>
      </c>
      <c r="F9411" s="184" t="str">
        <f t="shared" si="599"/>
        <v/>
      </c>
      <c r="G9411" s="184" t="str">
        <f t="shared" si="600"/>
        <v/>
      </c>
      <c r="H9411" s="184" t="str">
        <f t="shared" si="601"/>
        <v/>
      </c>
      <c r="J9411" t="s">
        <v>253</v>
      </c>
      <c r="K9411" t="s">
        <v>253</v>
      </c>
      <c r="L9411">
        <f t="shared" si="602"/>
        <v>560.78578200000004</v>
      </c>
      <c r="R9411">
        <f t="shared" si="603"/>
        <v>1086.1759419999998</v>
      </c>
      <c r="S9411" t="s">
        <v>201</v>
      </c>
      <c r="T9411" s="221">
        <v>45566.313194444447</v>
      </c>
    </row>
    <row r="9412" spans="1:20" x14ac:dyDescent="0.35">
      <c r="A9412" t="s">
        <v>117</v>
      </c>
      <c r="B9412" t="s">
        <v>118</v>
      </c>
      <c r="C9412" t="s">
        <v>92</v>
      </c>
      <c r="D9412" s="29">
        <v>45938</v>
      </c>
      <c r="E9412" s="184" t="str">
        <f t="shared" si="598"/>
        <v/>
      </c>
      <c r="F9412" s="184" t="str">
        <f t="shared" si="599"/>
        <v/>
      </c>
      <c r="G9412" s="184" t="str">
        <f t="shared" si="600"/>
        <v/>
      </c>
      <c r="H9412" s="184" t="str">
        <f t="shared" si="601"/>
        <v/>
      </c>
      <c r="J9412" t="s">
        <v>253</v>
      </c>
      <c r="K9412" t="s">
        <v>253</v>
      </c>
      <c r="L9412">
        <f t="shared" si="602"/>
        <v>560.78578200000004</v>
      </c>
      <c r="R9412">
        <f t="shared" si="603"/>
        <v>1086.1759419999998</v>
      </c>
      <c r="S9412" t="s">
        <v>201</v>
      </c>
      <c r="T9412" s="221">
        <v>45566.313194444447</v>
      </c>
    </row>
    <row r="9413" spans="1:20" x14ac:dyDescent="0.35">
      <c r="A9413" t="s">
        <v>117</v>
      </c>
      <c r="B9413" t="s">
        <v>118</v>
      </c>
      <c r="C9413" t="s">
        <v>92</v>
      </c>
      <c r="D9413" s="29">
        <v>45939</v>
      </c>
      <c r="E9413" s="184" t="str">
        <f t="shared" si="598"/>
        <v/>
      </c>
      <c r="F9413" s="184" t="str">
        <f t="shared" si="599"/>
        <v/>
      </c>
      <c r="G9413" s="184" t="str">
        <f t="shared" si="600"/>
        <v/>
      </c>
      <c r="H9413" s="184" t="str">
        <f t="shared" si="601"/>
        <v/>
      </c>
      <c r="J9413" t="s">
        <v>253</v>
      </c>
      <c r="K9413" t="s">
        <v>253</v>
      </c>
      <c r="L9413">
        <f t="shared" si="602"/>
        <v>560.78578200000004</v>
      </c>
      <c r="R9413">
        <f t="shared" si="603"/>
        <v>1086.1759419999998</v>
      </c>
      <c r="S9413" t="s">
        <v>201</v>
      </c>
      <c r="T9413" s="221">
        <v>45566.313194444447</v>
      </c>
    </row>
    <row r="9414" spans="1:20" x14ac:dyDescent="0.35">
      <c r="A9414" t="s">
        <v>117</v>
      </c>
      <c r="B9414" t="s">
        <v>118</v>
      </c>
      <c r="C9414" t="s">
        <v>92</v>
      </c>
      <c r="D9414" s="29">
        <v>45940</v>
      </c>
      <c r="E9414" s="184" t="str">
        <f t="shared" si="598"/>
        <v/>
      </c>
      <c r="F9414" s="184" t="str">
        <f t="shared" si="599"/>
        <v/>
      </c>
      <c r="G9414" s="184" t="str">
        <f t="shared" si="600"/>
        <v/>
      </c>
      <c r="H9414" s="184" t="str">
        <f t="shared" si="601"/>
        <v/>
      </c>
      <c r="J9414" t="s">
        <v>253</v>
      </c>
      <c r="K9414" t="s">
        <v>253</v>
      </c>
      <c r="L9414">
        <f t="shared" si="602"/>
        <v>560.78578200000004</v>
      </c>
      <c r="R9414">
        <f t="shared" si="603"/>
        <v>1086.1759419999998</v>
      </c>
      <c r="S9414" t="s">
        <v>201</v>
      </c>
      <c r="T9414" s="221">
        <v>45566.313194444447</v>
      </c>
    </row>
    <row r="9415" spans="1:20" x14ac:dyDescent="0.35">
      <c r="A9415" t="s">
        <v>117</v>
      </c>
      <c r="B9415" t="s">
        <v>118</v>
      </c>
      <c r="C9415" t="s">
        <v>92</v>
      </c>
      <c r="D9415" s="29">
        <v>45941</v>
      </c>
      <c r="E9415" s="184" t="str">
        <f t="shared" si="598"/>
        <v/>
      </c>
      <c r="F9415" s="184" t="str">
        <f t="shared" si="599"/>
        <v/>
      </c>
      <c r="G9415" s="184" t="str">
        <f t="shared" si="600"/>
        <v/>
      </c>
      <c r="H9415" s="184" t="str">
        <f t="shared" si="601"/>
        <v/>
      </c>
      <c r="J9415" t="s">
        <v>253</v>
      </c>
      <c r="K9415" t="s">
        <v>253</v>
      </c>
      <c r="L9415">
        <f t="shared" si="602"/>
        <v>560.78578200000004</v>
      </c>
      <c r="R9415">
        <f t="shared" si="603"/>
        <v>1086.1759419999998</v>
      </c>
      <c r="S9415" t="s">
        <v>201</v>
      </c>
      <c r="T9415" s="221">
        <v>45566.313194444447</v>
      </c>
    </row>
    <row r="9416" spans="1:20" x14ac:dyDescent="0.35">
      <c r="A9416" t="s">
        <v>117</v>
      </c>
      <c r="B9416" t="s">
        <v>118</v>
      </c>
      <c r="C9416" t="s">
        <v>92</v>
      </c>
      <c r="D9416" s="29">
        <v>45942</v>
      </c>
      <c r="E9416" s="184" t="str">
        <f t="shared" ref="E9416:E9479" si="604">IF(J9416="","",IF(L9416=0,0,IF(1-(J9416/L9416)&lt;0,"",1-(J9416/L9416))))</f>
        <v/>
      </c>
      <c r="F9416" s="184" t="str">
        <f t="shared" ref="F9416:F9479" si="605">IF(K9416="","",IF(L9416=0,0,IF(1-(K9416/L9416)&lt;0,"",1-(K9416/L9416))))</f>
        <v/>
      </c>
      <c r="G9416" s="184" t="str">
        <f t="shared" ref="G9416:G9479" si="606">IF(J9416="","",IF(1-(J9416/R9416)&lt;0,"",1-(J9416/R9416)))</f>
        <v/>
      </c>
      <c r="H9416" s="184" t="str">
        <f t="shared" ref="H9416:H9479" si="607">IF(K9416="","",IF(1-(K9416/R9416)&lt;0,"",1-(K9416/R9416)))</f>
        <v/>
      </c>
      <c r="J9416" t="s">
        <v>253</v>
      </c>
      <c r="K9416" t="s">
        <v>253</v>
      </c>
      <c r="L9416">
        <f t="shared" si="602"/>
        <v>560.78578200000004</v>
      </c>
      <c r="R9416">
        <f t="shared" si="603"/>
        <v>1086.1759419999998</v>
      </c>
      <c r="S9416" t="s">
        <v>201</v>
      </c>
      <c r="T9416" s="221">
        <v>45566.313194444447</v>
      </c>
    </row>
    <row r="9417" spans="1:20" x14ac:dyDescent="0.35">
      <c r="A9417" t="s">
        <v>117</v>
      </c>
      <c r="B9417" t="s">
        <v>118</v>
      </c>
      <c r="C9417" t="s">
        <v>92</v>
      </c>
      <c r="D9417" s="29">
        <v>45943</v>
      </c>
      <c r="E9417" s="184" t="str">
        <f t="shared" si="604"/>
        <v/>
      </c>
      <c r="F9417" s="184" t="str">
        <f t="shared" si="605"/>
        <v/>
      </c>
      <c r="G9417" s="184" t="str">
        <f t="shared" si="606"/>
        <v/>
      </c>
      <c r="H9417" s="184" t="str">
        <f t="shared" si="607"/>
        <v/>
      </c>
      <c r="J9417" t="s">
        <v>253</v>
      </c>
      <c r="K9417" t="s">
        <v>253</v>
      </c>
      <c r="L9417">
        <f t="shared" si="602"/>
        <v>560.78578200000004</v>
      </c>
      <c r="R9417">
        <f t="shared" si="603"/>
        <v>1086.1759419999998</v>
      </c>
      <c r="S9417" t="s">
        <v>201</v>
      </c>
      <c r="T9417" s="221">
        <v>45566.313194444447</v>
      </c>
    </row>
    <row r="9418" spans="1:20" x14ac:dyDescent="0.35">
      <c r="A9418" t="s">
        <v>117</v>
      </c>
      <c r="B9418" t="s">
        <v>118</v>
      </c>
      <c r="C9418" t="s">
        <v>92</v>
      </c>
      <c r="D9418" s="29">
        <v>45944</v>
      </c>
      <c r="E9418" s="184" t="str">
        <f t="shared" si="604"/>
        <v/>
      </c>
      <c r="F9418" s="184" t="str">
        <f t="shared" si="605"/>
        <v/>
      </c>
      <c r="G9418" s="184" t="str">
        <f t="shared" si="606"/>
        <v/>
      </c>
      <c r="H9418" s="184" t="str">
        <f t="shared" si="607"/>
        <v/>
      </c>
      <c r="J9418" t="s">
        <v>253</v>
      </c>
      <c r="K9418" t="s">
        <v>253</v>
      </c>
      <c r="L9418">
        <f t="shared" si="602"/>
        <v>560.78578200000004</v>
      </c>
      <c r="R9418">
        <f t="shared" si="603"/>
        <v>1086.1759419999998</v>
      </c>
      <c r="S9418" t="s">
        <v>201</v>
      </c>
      <c r="T9418" s="221">
        <v>45566.313194444447</v>
      </c>
    </row>
    <row r="9419" spans="1:20" x14ac:dyDescent="0.35">
      <c r="A9419" t="s">
        <v>117</v>
      </c>
      <c r="B9419" t="s">
        <v>118</v>
      </c>
      <c r="C9419" t="s">
        <v>92</v>
      </c>
      <c r="D9419" s="29">
        <v>45945</v>
      </c>
      <c r="E9419" s="184" t="str">
        <f t="shared" si="604"/>
        <v/>
      </c>
      <c r="F9419" s="184" t="str">
        <f t="shared" si="605"/>
        <v/>
      </c>
      <c r="G9419" s="184" t="str">
        <f t="shared" si="606"/>
        <v/>
      </c>
      <c r="H9419" s="184" t="str">
        <f t="shared" si="607"/>
        <v/>
      </c>
      <c r="J9419" t="s">
        <v>253</v>
      </c>
      <c r="K9419" t="s">
        <v>253</v>
      </c>
      <c r="L9419">
        <f t="shared" si="602"/>
        <v>560.78578200000004</v>
      </c>
      <c r="R9419">
        <f t="shared" si="603"/>
        <v>1086.1759419999998</v>
      </c>
      <c r="S9419" t="s">
        <v>201</v>
      </c>
      <c r="T9419" s="221">
        <v>45566.313194444447</v>
      </c>
    </row>
    <row r="9420" spans="1:20" x14ac:dyDescent="0.35">
      <c r="A9420" t="s">
        <v>117</v>
      </c>
      <c r="B9420" t="s">
        <v>118</v>
      </c>
      <c r="C9420" t="s">
        <v>92</v>
      </c>
      <c r="D9420" s="29">
        <v>45946</v>
      </c>
      <c r="E9420" s="184" t="str">
        <f t="shared" si="604"/>
        <v/>
      </c>
      <c r="F9420" s="184" t="str">
        <f t="shared" si="605"/>
        <v/>
      </c>
      <c r="G9420" s="184" t="str">
        <f t="shared" si="606"/>
        <v/>
      </c>
      <c r="H9420" s="184" t="str">
        <f t="shared" si="607"/>
        <v/>
      </c>
      <c r="J9420" t="s">
        <v>253</v>
      </c>
      <c r="K9420" t="s">
        <v>253</v>
      </c>
      <c r="L9420">
        <f t="shared" si="602"/>
        <v>560.78578200000004</v>
      </c>
      <c r="R9420">
        <f t="shared" si="603"/>
        <v>1086.1759419999998</v>
      </c>
      <c r="S9420" t="s">
        <v>201</v>
      </c>
      <c r="T9420" s="221">
        <v>45566.313194444447</v>
      </c>
    </row>
    <row r="9421" spans="1:20" x14ac:dyDescent="0.35">
      <c r="A9421" t="s">
        <v>117</v>
      </c>
      <c r="B9421" t="s">
        <v>118</v>
      </c>
      <c r="C9421" t="s">
        <v>92</v>
      </c>
      <c r="D9421" s="29">
        <v>45947</v>
      </c>
      <c r="E9421" s="184" t="str">
        <f t="shared" si="604"/>
        <v/>
      </c>
      <c r="F9421" s="184" t="str">
        <f t="shared" si="605"/>
        <v/>
      </c>
      <c r="G9421" s="184" t="str">
        <f t="shared" si="606"/>
        <v/>
      </c>
      <c r="H9421" s="184" t="str">
        <f t="shared" si="607"/>
        <v/>
      </c>
      <c r="J9421" t="s">
        <v>253</v>
      </c>
      <c r="K9421" t="s">
        <v>253</v>
      </c>
      <c r="L9421">
        <f t="shared" si="602"/>
        <v>560.78578200000004</v>
      </c>
      <c r="R9421">
        <f t="shared" si="603"/>
        <v>1086.1759419999998</v>
      </c>
      <c r="S9421" t="s">
        <v>201</v>
      </c>
      <c r="T9421" s="221">
        <v>45566.313194444447</v>
      </c>
    </row>
    <row r="9422" spans="1:20" x14ac:dyDescent="0.35">
      <c r="A9422" t="s">
        <v>117</v>
      </c>
      <c r="B9422" t="s">
        <v>118</v>
      </c>
      <c r="C9422" t="s">
        <v>92</v>
      </c>
      <c r="D9422" s="29">
        <v>45948</v>
      </c>
      <c r="E9422" s="184" t="str">
        <f t="shared" si="604"/>
        <v/>
      </c>
      <c r="F9422" s="184" t="str">
        <f t="shared" si="605"/>
        <v/>
      </c>
      <c r="G9422" s="184" t="str">
        <f t="shared" si="606"/>
        <v/>
      </c>
      <c r="H9422" s="184" t="str">
        <f t="shared" si="607"/>
        <v/>
      </c>
      <c r="J9422" t="s">
        <v>253</v>
      </c>
      <c r="K9422" t="s">
        <v>253</v>
      </c>
      <c r="L9422">
        <f t="shared" si="602"/>
        <v>560.78578200000004</v>
      </c>
      <c r="R9422">
        <f t="shared" si="603"/>
        <v>1086.1759419999998</v>
      </c>
      <c r="S9422" t="s">
        <v>201</v>
      </c>
      <c r="T9422" s="221">
        <v>45566.313194444447</v>
      </c>
    </row>
    <row r="9423" spans="1:20" x14ac:dyDescent="0.35">
      <c r="A9423" t="s">
        <v>117</v>
      </c>
      <c r="B9423" t="s">
        <v>118</v>
      </c>
      <c r="C9423" t="s">
        <v>92</v>
      </c>
      <c r="D9423" s="29">
        <v>45949</v>
      </c>
      <c r="E9423" s="184" t="str">
        <f t="shared" si="604"/>
        <v/>
      </c>
      <c r="F9423" s="184" t="str">
        <f t="shared" si="605"/>
        <v/>
      </c>
      <c r="G9423" s="184" t="str">
        <f t="shared" si="606"/>
        <v/>
      </c>
      <c r="H9423" s="184" t="str">
        <f t="shared" si="607"/>
        <v/>
      </c>
      <c r="J9423" t="s">
        <v>253</v>
      </c>
      <c r="K9423" t="s">
        <v>253</v>
      </c>
      <c r="L9423">
        <f t="shared" si="602"/>
        <v>560.78578200000004</v>
      </c>
      <c r="R9423">
        <f t="shared" si="603"/>
        <v>1086.1759419999998</v>
      </c>
      <c r="S9423" t="s">
        <v>201</v>
      </c>
      <c r="T9423" s="221">
        <v>45566.313194444447</v>
      </c>
    </row>
    <row r="9424" spans="1:20" x14ac:dyDescent="0.35">
      <c r="A9424" t="s">
        <v>117</v>
      </c>
      <c r="B9424" t="s">
        <v>118</v>
      </c>
      <c r="C9424" t="s">
        <v>92</v>
      </c>
      <c r="D9424" s="29">
        <v>45950</v>
      </c>
      <c r="E9424" s="184" t="str">
        <f t="shared" si="604"/>
        <v/>
      </c>
      <c r="F9424" s="184" t="str">
        <f t="shared" si="605"/>
        <v/>
      </c>
      <c r="G9424" s="184" t="str">
        <f t="shared" si="606"/>
        <v/>
      </c>
      <c r="H9424" s="184" t="str">
        <f t="shared" si="607"/>
        <v/>
      </c>
      <c r="J9424" t="s">
        <v>253</v>
      </c>
      <c r="K9424" t="s">
        <v>253</v>
      </c>
      <c r="L9424">
        <f t="shared" si="602"/>
        <v>560.78578200000004</v>
      </c>
      <c r="R9424">
        <f t="shared" si="603"/>
        <v>1086.1759419999998</v>
      </c>
      <c r="S9424" t="s">
        <v>201</v>
      </c>
      <c r="T9424" s="221">
        <v>45566.313194444447</v>
      </c>
    </row>
    <row r="9425" spans="1:20" x14ac:dyDescent="0.35">
      <c r="A9425" t="s">
        <v>117</v>
      </c>
      <c r="B9425" t="s">
        <v>118</v>
      </c>
      <c r="C9425" t="s">
        <v>92</v>
      </c>
      <c r="D9425" s="29">
        <v>45951</v>
      </c>
      <c r="E9425" s="184" t="str">
        <f t="shared" si="604"/>
        <v/>
      </c>
      <c r="F9425" s="184" t="str">
        <f t="shared" si="605"/>
        <v/>
      </c>
      <c r="G9425" s="184" t="str">
        <f t="shared" si="606"/>
        <v/>
      </c>
      <c r="H9425" s="184" t="str">
        <f t="shared" si="607"/>
        <v/>
      </c>
      <c r="J9425" t="s">
        <v>253</v>
      </c>
      <c r="K9425" t="s">
        <v>253</v>
      </c>
      <c r="L9425">
        <f t="shared" si="602"/>
        <v>560.78578200000004</v>
      </c>
      <c r="R9425">
        <f t="shared" si="603"/>
        <v>1086.1759419999998</v>
      </c>
      <c r="S9425" t="s">
        <v>201</v>
      </c>
      <c r="T9425" s="221">
        <v>45566.313194444447</v>
      </c>
    </row>
    <row r="9426" spans="1:20" x14ac:dyDescent="0.35">
      <c r="A9426" t="s">
        <v>117</v>
      </c>
      <c r="B9426" t="s">
        <v>118</v>
      </c>
      <c r="C9426" t="s">
        <v>92</v>
      </c>
      <c r="D9426" s="29">
        <v>45952</v>
      </c>
      <c r="E9426" s="184" t="str">
        <f t="shared" si="604"/>
        <v/>
      </c>
      <c r="F9426" s="184" t="str">
        <f t="shared" si="605"/>
        <v/>
      </c>
      <c r="G9426" s="184" t="str">
        <f t="shared" si="606"/>
        <v/>
      </c>
      <c r="H9426" s="184" t="str">
        <f t="shared" si="607"/>
        <v/>
      </c>
      <c r="J9426" t="s">
        <v>253</v>
      </c>
      <c r="K9426" t="s">
        <v>253</v>
      </c>
      <c r="L9426">
        <f t="shared" si="602"/>
        <v>560.78578200000004</v>
      </c>
      <c r="R9426">
        <f t="shared" si="603"/>
        <v>1086.1759419999998</v>
      </c>
      <c r="S9426" t="s">
        <v>201</v>
      </c>
      <c r="T9426" s="221">
        <v>45566.313194444447</v>
      </c>
    </row>
    <row r="9427" spans="1:20" x14ac:dyDescent="0.35">
      <c r="A9427" t="s">
        <v>117</v>
      </c>
      <c r="B9427" t="s">
        <v>118</v>
      </c>
      <c r="C9427" t="s">
        <v>92</v>
      </c>
      <c r="D9427" s="29">
        <v>45953</v>
      </c>
      <c r="E9427" s="184" t="str">
        <f t="shared" si="604"/>
        <v/>
      </c>
      <c r="F9427" s="184" t="str">
        <f t="shared" si="605"/>
        <v/>
      </c>
      <c r="G9427" s="184" t="str">
        <f t="shared" si="606"/>
        <v/>
      </c>
      <c r="H9427" s="184" t="str">
        <f t="shared" si="607"/>
        <v/>
      </c>
      <c r="J9427" t="s">
        <v>253</v>
      </c>
      <c r="K9427" t="s">
        <v>253</v>
      </c>
      <c r="L9427">
        <f t="shared" si="602"/>
        <v>560.78578200000004</v>
      </c>
      <c r="R9427">
        <f t="shared" si="603"/>
        <v>1086.1759419999998</v>
      </c>
      <c r="S9427" t="s">
        <v>201</v>
      </c>
      <c r="T9427" s="221">
        <v>45566.313194444447</v>
      </c>
    </row>
    <row r="9428" spans="1:20" x14ac:dyDescent="0.35">
      <c r="A9428" t="s">
        <v>117</v>
      </c>
      <c r="B9428" t="s">
        <v>118</v>
      </c>
      <c r="C9428" t="s">
        <v>92</v>
      </c>
      <c r="D9428" s="29">
        <v>45954</v>
      </c>
      <c r="E9428" s="184" t="str">
        <f t="shared" si="604"/>
        <v/>
      </c>
      <c r="F9428" s="184" t="str">
        <f t="shared" si="605"/>
        <v/>
      </c>
      <c r="G9428" s="184" t="str">
        <f t="shared" si="606"/>
        <v/>
      </c>
      <c r="H9428" s="184" t="str">
        <f t="shared" si="607"/>
        <v/>
      </c>
      <c r="J9428" t="s">
        <v>253</v>
      </c>
      <c r="K9428" t="s">
        <v>253</v>
      </c>
      <c r="L9428">
        <f t="shared" si="602"/>
        <v>560.78578200000004</v>
      </c>
      <c r="R9428">
        <f t="shared" si="603"/>
        <v>1086.1759419999998</v>
      </c>
      <c r="S9428" t="s">
        <v>201</v>
      </c>
      <c r="T9428" s="221">
        <v>45566.313194444447</v>
      </c>
    </row>
    <row r="9429" spans="1:20" x14ac:dyDescent="0.35">
      <c r="A9429" t="s">
        <v>117</v>
      </c>
      <c r="B9429" t="s">
        <v>118</v>
      </c>
      <c r="C9429" t="s">
        <v>92</v>
      </c>
      <c r="D9429" s="29">
        <v>45955</v>
      </c>
      <c r="E9429" s="184" t="str">
        <f t="shared" si="604"/>
        <v/>
      </c>
      <c r="F9429" s="184" t="str">
        <f t="shared" si="605"/>
        <v/>
      </c>
      <c r="G9429" s="184" t="str">
        <f t="shared" si="606"/>
        <v/>
      </c>
      <c r="H9429" s="184" t="str">
        <f t="shared" si="607"/>
        <v/>
      </c>
      <c r="J9429" t="s">
        <v>253</v>
      </c>
      <c r="K9429" t="s">
        <v>253</v>
      </c>
      <c r="L9429">
        <f t="shared" si="602"/>
        <v>560.78578200000004</v>
      </c>
      <c r="R9429">
        <f t="shared" si="603"/>
        <v>1109.146843</v>
      </c>
      <c r="S9429" t="s">
        <v>201</v>
      </c>
      <c r="T9429" s="221">
        <v>45566.313194444447</v>
      </c>
    </row>
    <row r="9430" spans="1:20" x14ac:dyDescent="0.35">
      <c r="A9430" t="s">
        <v>117</v>
      </c>
      <c r="B9430" t="s">
        <v>118</v>
      </c>
      <c r="C9430" t="s">
        <v>92</v>
      </c>
      <c r="D9430" s="29">
        <v>45956</v>
      </c>
      <c r="E9430" s="184" t="str">
        <f t="shared" si="604"/>
        <v/>
      </c>
      <c r="F9430" s="184" t="str">
        <f t="shared" si="605"/>
        <v/>
      </c>
      <c r="G9430" s="184" t="str">
        <f t="shared" si="606"/>
        <v/>
      </c>
      <c r="H9430" s="184" t="str">
        <f t="shared" si="607"/>
        <v/>
      </c>
      <c r="J9430" t="s">
        <v>253</v>
      </c>
      <c r="K9430" t="s">
        <v>253</v>
      </c>
      <c r="L9430">
        <f t="shared" si="602"/>
        <v>560.78578200000004</v>
      </c>
      <c r="R9430">
        <f t="shared" si="603"/>
        <v>1087.521843</v>
      </c>
      <c r="S9430" t="s">
        <v>201</v>
      </c>
      <c r="T9430" s="221">
        <v>45566.313194444447</v>
      </c>
    </row>
    <row r="9431" spans="1:20" x14ac:dyDescent="0.35">
      <c r="A9431" t="s">
        <v>117</v>
      </c>
      <c r="B9431" t="s">
        <v>118</v>
      </c>
      <c r="C9431" t="s">
        <v>92</v>
      </c>
      <c r="D9431" s="29">
        <v>45957</v>
      </c>
      <c r="E9431" s="184" t="str">
        <f t="shared" si="604"/>
        <v/>
      </c>
      <c r="F9431" s="184" t="str">
        <f t="shared" si="605"/>
        <v/>
      </c>
      <c r="G9431" s="184" t="str">
        <f t="shared" si="606"/>
        <v/>
      </c>
      <c r="H9431" s="184" t="str">
        <f t="shared" si="607"/>
        <v/>
      </c>
      <c r="J9431" t="s">
        <v>253</v>
      </c>
      <c r="K9431" t="s">
        <v>253</v>
      </c>
      <c r="L9431">
        <f t="shared" si="602"/>
        <v>560.78578200000004</v>
      </c>
      <c r="R9431">
        <f t="shared" si="603"/>
        <v>1086.1759419999998</v>
      </c>
      <c r="S9431" t="s">
        <v>201</v>
      </c>
      <c r="T9431" s="221">
        <v>45566.313194444447</v>
      </c>
    </row>
    <row r="9432" spans="1:20" x14ac:dyDescent="0.35">
      <c r="A9432" t="s">
        <v>117</v>
      </c>
      <c r="B9432" t="s">
        <v>118</v>
      </c>
      <c r="C9432" t="s">
        <v>92</v>
      </c>
      <c r="D9432" s="29">
        <v>45958</v>
      </c>
      <c r="E9432" s="184" t="str">
        <f t="shared" si="604"/>
        <v/>
      </c>
      <c r="F9432" s="184" t="str">
        <f t="shared" si="605"/>
        <v/>
      </c>
      <c r="G9432" s="184" t="str">
        <f t="shared" si="606"/>
        <v/>
      </c>
      <c r="H9432" s="184" t="str">
        <f t="shared" si="607"/>
        <v/>
      </c>
      <c r="J9432" t="s">
        <v>253</v>
      </c>
      <c r="K9432" t="s">
        <v>253</v>
      </c>
      <c r="L9432">
        <f t="shared" si="602"/>
        <v>560.78578200000004</v>
      </c>
      <c r="R9432">
        <f t="shared" si="603"/>
        <v>1086.1759419999998</v>
      </c>
      <c r="S9432" t="s">
        <v>201</v>
      </c>
      <c r="T9432" s="221">
        <v>45566.313194444447</v>
      </c>
    </row>
    <row r="9433" spans="1:20" x14ac:dyDescent="0.35">
      <c r="A9433" t="s">
        <v>117</v>
      </c>
      <c r="B9433" t="s">
        <v>118</v>
      </c>
      <c r="C9433" t="s">
        <v>92</v>
      </c>
      <c r="D9433" s="29">
        <v>45959</v>
      </c>
      <c r="E9433" s="184" t="str">
        <f t="shared" si="604"/>
        <v/>
      </c>
      <c r="F9433" s="184" t="str">
        <f t="shared" si="605"/>
        <v/>
      </c>
      <c r="G9433" s="184" t="str">
        <f t="shared" si="606"/>
        <v/>
      </c>
      <c r="H9433" s="184" t="str">
        <f t="shared" si="607"/>
        <v/>
      </c>
      <c r="J9433" t="s">
        <v>253</v>
      </c>
      <c r="K9433" t="s">
        <v>253</v>
      </c>
      <c r="L9433">
        <f t="shared" si="602"/>
        <v>560.78578200000004</v>
      </c>
      <c r="R9433">
        <f t="shared" si="603"/>
        <v>1086.1759419999998</v>
      </c>
      <c r="S9433" t="s">
        <v>201</v>
      </c>
      <c r="T9433" s="221">
        <v>45566.313194444447</v>
      </c>
    </row>
    <row r="9434" spans="1:20" x14ac:dyDescent="0.35">
      <c r="A9434" t="s">
        <v>117</v>
      </c>
      <c r="B9434" t="s">
        <v>118</v>
      </c>
      <c r="C9434" t="s">
        <v>92</v>
      </c>
      <c r="D9434" s="29">
        <v>45960</v>
      </c>
      <c r="E9434" s="184" t="str">
        <f t="shared" si="604"/>
        <v/>
      </c>
      <c r="F9434" s="184" t="str">
        <f t="shared" si="605"/>
        <v/>
      </c>
      <c r="G9434" s="184" t="str">
        <f t="shared" si="606"/>
        <v/>
      </c>
      <c r="H9434" s="184" t="str">
        <f t="shared" si="607"/>
        <v/>
      </c>
      <c r="J9434" t="s">
        <v>253</v>
      </c>
      <c r="K9434" t="s">
        <v>253</v>
      </c>
      <c r="L9434">
        <f t="shared" si="602"/>
        <v>560.78578200000004</v>
      </c>
      <c r="R9434">
        <f t="shared" si="603"/>
        <v>1086.1759419999998</v>
      </c>
      <c r="S9434" t="s">
        <v>201</v>
      </c>
      <c r="T9434" s="221">
        <v>45566.313194444447</v>
      </c>
    </row>
    <row r="9435" spans="1:20" x14ac:dyDescent="0.35">
      <c r="A9435" t="s">
        <v>117</v>
      </c>
      <c r="B9435" t="s">
        <v>118</v>
      </c>
      <c r="C9435" t="s">
        <v>92</v>
      </c>
      <c r="D9435" s="29">
        <v>45961</v>
      </c>
      <c r="E9435" s="184" t="str">
        <f t="shared" si="604"/>
        <v/>
      </c>
      <c r="F9435" s="184" t="str">
        <f t="shared" si="605"/>
        <v/>
      </c>
      <c r="G9435" s="184" t="str">
        <f t="shared" si="606"/>
        <v/>
      </c>
      <c r="H9435" s="184" t="str">
        <f t="shared" si="607"/>
        <v/>
      </c>
      <c r="J9435" t="s">
        <v>253</v>
      </c>
      <c r="K9435" t="s">
        <v>253</v>
      </c>
      <c r="L9435">
        <f t="shared" si="602"/>
        <v>560.78578200000004</v>
      </c>
      <c r="R9435">
        <f t="shared" si="603"/>
        <v>1086.1759419999998</v>
      </c>
      <c r="S9435" t="s">
        <v>201</v>
      </c>
      <c r="T9435" s="221">
        <v>45566.313194444447</v>
      </c>
    </row>
    <row r="9436" spans="1:20" x14ac:dyDescent="0.35">
      <c r="A9436" t="s">
        <v>117</v>
      </c>
      <c r="B9436" t="s">
        <v>118</v>
      </c>
      <c r="C9436" t="s">
        <v>92</v>
      </c>
      <c r="D9436" s="29">
        <v>45962</v>
      </c>
      <c r="E9436" s="184" t="str">
        <f t="shared" si="604"/>
        <v/>
      </c>
      <c r="F9436" s="184" t="str">
        <f t="shared" si="605"/>
        <v/>
      </c>
      <c r="G9436" s="184" t="str">
        <f t="shared" si="606"/>
        <v/>
      </c>
      <c r="H9436" s="184" t="str">
        <f t="shared" si="607"/>
        <v/>
      </c>
      <c r="J9436" t="s">
        <v>253</v>
      </c>
      <c r="K9436" t="s">
        <v>253</v>
      </c>
      <c r="L9436">
        <f t="shared" si="602"/>
        <v>560.78578200000004</v>
      </c>
      <c r="R9436">
        <f t="shared" si="603"/>
        <v>1086.1759419999998</v>
      </c>
      <c r="S9436" t="s">
        <v>201</v>
      </c>
      <c r="T9436" s="221">
        <v>45566.313194444447</v>
      </c>
    </row>
    <row r="9437" spans="1:20" x14ac:dyDescent="0.35">
      <c r="A9437" t="s">
        <v>117</v>
      </c>
      <c r="B9437" t="s">
        <v>118</v>
      </c>
      <c r="C9437" t="s">
        <v>92</v>
      </c>
      <c r="D9437" s="29">
        <v>45963</v>
      </c>
      <c r="E9437" s="184" t="str">
        <f t="shared" si="604"/>
        <v/>
      </c>
      <c r="F9437" s="184" t="str">
        <f t="shared" si="605"/>
        <v/>
      </c>
      <c r="G9437" s="184" t="str">
        <f t="shared" si="606"/>
        <v/>
      </c>
      <c r="H9437" s="184" t="str">
        <f t="shared" si="607"/>
        <v/>
      </c>
      <c r="J9437" t="s">
        <v>253</v>
      </c>
      <c r="K9437" t="s">
        <v>253</v>
      </c>
      <c r="L9437">
        <f t="shared" si="602"/>
        <v>560.78578200000004</v>
      </c>
      <c r="R9437">
        <f t="shared" si="603"/>
        <v>1086.1759419999998</v>
      </c>
      <c r="S9437" t="s">
        <v>201</v>
      </c>
      <c r="T9437" s="221">
        <v>45566.313194444447</v>
      </c>
    </row>
    <row r="9438" spans="1:20" x14ac:dyDescent="0.35">
      <c r="A9438" t="s">
        <v>117</v>
      </c>
      <c r="B9438" t="s">
        <v>118</v>
      </c>
      <c r="C9438" t="s">
        <v>92</v>
      </c>
      <c r="D9438" s="29">
        <v>45964</v>
      </c>
      <c r="E9438" s="184" t="str">
        <f t="shared" si="604"/>
        <v/>
      </c>
      <c r="F9438" s="184" t="str">
        <f t="shared" si="605"/>
        <v/>
      </c>
      <c r="G9438" s="184" t="str">
        <f t="shared" si="606"/>
        <v/>
      </c>
      <c r="H9438" s="184" t="str">
        <f t="shared" si="607"/>
        <v/>
      </c>
      <c r="J9438" t="s">
        <v>253</v>
      </c>
      <c r="K9438" t="s">
        <v>253</v>
      </c>
      <c r="L9438">
        <f t="shared" si="602"/>
        <v>560.78578200000004</v>
      </c>
      <c r="R9438">
        <f t="shared" si="603"/>
        <v>1086.1759419999998</v>
      </c>
      <c r="S9438" t="s">
        <v>201</v>
      </c>
      <c r="T9438" s="221">
        <v>45566.313194444447</v>
      </c>
    </row>
    <row r="9439" spans="1:20" x14ac:dyDescent="0.35">
      <c r="A9439" t="s">
        <v>117</v>
      </c>
      <c r="B9439" t="s">
        <v>118</v>
      </c>
      <c r="C9439" t="s">
        <v>92</v>
      </c>
      <c r="D9439" s="29">
        <v>45965</v>
      </c>
      <c r="E9439" s="184" t="str">
        <f t="shared" si="604"/>
        <v/>
      </c>
      <c r="F9439" s="184" t="str">
        <f t="shared" si="605"/>
        <v/>
      </c>
      <c r="G9439" s="184" t="str">
        <f t="shared" si="606"/>
        <v/>
      </c>
      <c r="H9439" s="184" t="str">
        <f t="shared" si="607"/>
        <v/>
      </c>
      <c r="J9439" t="s">
        <v>253</v>
      </c>
      <c r="K9439" t="s">
        <v>253</v>
      </c>
      <c r="L9439">
        <f t="shared" si="602"/>
        <v>560.78578200000004</v>
      </c>
      <c r="R9439">
        <f t="shared" si="603"/>
        <v>1086.1759419999998</v>
      </c>
      <c r="S9439" t="s">
        <v>201</v>
      </c>
      <c r="T9439" s="221">
        <v>45566.313194444447</v>
      </c>
    </row>
    <row r="9440" spans="1:20" x14ac:dyDescent="0.35">
      <c r="A9440" t="s">
        <v>117</v>
      </c>
      <c r="B9440" t="s">
        <v>118</v>
      </c>
      <c r="C9440" t="s">
        <v>92</v>
      </c>
      <c r="D9440" s="29">
        <v>45966</v>
      </c>
      <c r="E9440" s="184" t="str">
        <f t="shared" si="604"/>
        <v/>
      </c>
      <c r="F9440" s="184" t="str">
        <f t="shared" si="605"/>
        <v/>
      </c>
      <c r="G9440" s="184" t="str">
        <f t="shared" si="606"/>
        <v/>
      </c>
      <c r="H9440" s="184" t="str">
        <f t="shared" si="607"/>
        <v/>
      </c>
      <c r="J9440" t="s">
        <v>253</v>
      </c>
      <c r="K9440" t="s">
        <v>253</v>
      </c>
      <c r="L9440">
        <f t="shared" si="602"/>
        <v>560.78578200000004</v>
      </c>
      <c r="R9440">
        <f t="shared" si="603"/>
        <v>1086.1759419999998</v>
      </c>
      <c r="S9440" t="s">
        <v>201</v>
      </c>
      <c r="T9440" s="221">
        <v>45566.313194444447</v>
      </c>
    </row>
    <row r="9441" spans="1:20" x14ac:dyDescent="0.35">
      <c r="A9441" t="s">
        <v>117</v>
      </c>
      <c r="B9441" t="s">
        <v>118</v>
      </c>
      <c r="C9441" t="s">
        <v>92</v>
      </c>
      <c r="D9441" s="29">
        <v>45967</v>
      </c>
      <c r="E9441" s="184" t="str">
        <f t="shared" si="604"/>
        <v/>
      </c>
      <c r="F9441" s="184" t="str">
        <f t="shared" si="605"/>
        <v/>
      </c>
      <c r="G9441" s="184" t="str">
        <f t="shared" si="606"/>
        <v/>
      </c>
      <c r="H9441" s="184" t="str">
        <f t="shared" si="607"/>
        <v/>
      </c>
      <c r="J9441" t="s">
        <v>253</v>
      </c>
      <c r="K9441" t="s">
        <v>253</v>
      </c>
      <c r="L9441">
        <f t="shared" si="602"/>
        <v>560.78578200000004</v>
      </c>
      <c r="R9441">
        <f t="shared" si="603"/>
        <v>1086.1759419999998</v>
      </c>
      <c r="S9441" t="s">
        <v>201</v>
      </c>
      <c r="T9441" s="221">
        <v>45566.313194444447</v>
      </c>
    </row>
    <row r="9442" spans="1:20" x14ac:dyDescent="0.35">
      <c r="A9442" t="s">
        <v>117</v>
      </c>
      <c r="B9442" t="s">
        <v>118</v>
      </c>
      <c r="C9442" t="s">
        <v>92</v>
      </c>
      <c r="D9442" s="29">
        <v>45968</v>
      </c>
      <c r="E9442" s="184" t="str">
        <f t="shared" si="604"/>
        <v/>
      </c>
      <c r="F9442" s="184" t="str">
        <f t="shared" si="605"/>
        <v/>
      </c>
      <c r="G9442" s="184" t="str">
        <f t="shared" si="606"/>
        <v/>
      </c>
      <c r="H9442" s="184" t="str">
        <f t="shared" si="607"/>
        <v/>
      </c>
      <c r="J9442" t="s">
        <v>253</v>
      </c>
      <c r="K9442" t="s">
        <v>253</v>
      </c>
      <c r="L9442">
        <f t="shared" si="602"/>
        <v>560.78578200000004</v>
      </c>
      <c r="R9442">
        <f t="shared" si="603"/>
        <v>1086.1759419999998</v>
      </c>
      <c r="S9442" t="s">
        <v>201</v>
      </c>
      <c r="T9442" s="221">
        <v>45566.313194444447</v>
      </c>
    </row>
    <row r="9443" spans="1:20" x14ac:dyDescent="0.35">
      <c r="A9443" t="s">
        <v>117</v>
      </c>
      <c r="B9443" t="s">
        <v>118</v>
      </c>
      <c r="C9443" t="s">
        <v>92</v>
      </c>
      <c r="D9443" s="29">
        <v>45969</v>
      </c>
      <c r="E9443" s="184" t="str">
        <f t="shared" si="604"/>
        <v/>
      </c>
      <c r="F9443" s="184" t="str">
        <f t="shared" si="605"/>
        <v/>
      </c>
      <c r="G9443" s="184" t="str">
        <f t="shared" si="606"/>
        <v/>
      </c>
      <c r="H9443" s="184" t="str">
        <f t="shared" si="607"/>
        <v/>
      </c>
      <c r="J9443" t="s">
        <v>253</v>
      </c>
      <c r="K9443" t="s">
        <v>253</v>
      </c>
      <c r="L9443">
        <f t="shared" si="602"/>
        <v>560.78578200000004</v>
      </c>
      <c r="R9443">
        <f t="shared" si="603"/>
        <v>1086.1759419999998</v>
      </c>
      <c r="S9443" t="s">
        <v>201</v>
      </c>
      <c r="T9443" s="221">
        <v>45566.313194444447</v>
      </c>
    </row>
    <row r="9444" spans="1:20" x14ac:dyDescent="0.35">
      <c r="A9444" t="s">
        <v>117</v>
      </c>
      <c r="B9444" t="s">
        <v>118</v>
      </c>
      <c r="C9444" t="s">
        <v>92</v>
      </c>
      <c r="D9444" s="29">
        <v>45970</v>
      </c>
      <c r="E9444" s="184" t="str">
        <f t="shared" si="604"/>
        <v/>
      </c>
      <c r="F9444" s="184" t="str">
        <f t="shared" si="605"/>
        <v/>
      </c>
      <c r="G9444" s="184" t="str">
        <f t="shared" si="606"/>
        <v/>
      </c>
      <c r="H9444" s="184" t="str">
        <f t="shared" si="607"/>
        <v/>
      </c>
      <c r="J9444" t="s">
        <v>253</v>
      </c>
      <c r="K9444" t="s">
        <v>253</v>
      </c>
      <c r="L9444">
        <f t="shared" si="602"/>
        <v>560.78578200000004</v>
      </c>
      <c r="R9444">
        <f t="shared" si="603"/>
        <v>1086.1759419999998</v>
      </c>
      <c r="S9444" t="s">
        <v>201</v>
      </c>
      <c r="T9444" s="221">
        <v>45566.313194444447</v>
      </c>
    </row>
    <row r="9445" spans="1:20" x14ac:dyDescent="0.35">
      <c r="A9445" t="s">
        <v>117</v>
      </c>
      <c r="B9445" t="s">
        <v>118</v>
      </c>
      <c r="C9445" t="s">
        <v>92</v>
      </c>
      <c r="D9445" s="29">
        <v>45971</v>
      </c>
      <c r="E9445" s="184" t="str">
        <f t="shared" si="604"/>
        <v/>
      </c>
      <c r="F9445" s="184" t="str">
        <f t="shared" si="605"/>
        <v/>
      </c>
      <c r="G9445" s="184" t="str">
        <f t="shared" si="606"/>
        <v/>
      </c>
      <c r="H9445" s="184" t="str">
        <f t="shared" si="607"/>
        <v/>
      </c>
      <c r="J9445" t="s">
        <v>253</v>
      </c>
      <c r="K9445" t="s">
        <v>253</v>
      </c>
      <c r="L9445">
        <f t="shared" si="602"/>
        <v>560.78578200000004</v>
      </c>
      <c r="R9445">
        <f t="shared" si="603"/>
        <v>1086.1759419999998</v>
      </c>
      <c r="S9445" t="s">
        <v>201</v>
      </c>
      <c r="T9445" s="221">
        <v>45566.313194444447</v>
      </c>
    </row>
    <row r="9446" spans="1:20" x14ac:dyDescent="0.35">
      <c r="A9446" t="s">
        <v>117</v>
      </c>
      <c r="B9446" t="s">
        <v>118</v>
      </c>
      <c r="C9446" t="s">
        <v>92</v>
      </c>
      <c r="D9446" s="29">
        <v>45972</v>
      </c>
      <c r="E9446" s="184" t="str">
        <f t="shared" si="604"/>
        <v/>
      </c>
      <c r="F9446" s="184" t="str">
        <f t="shared" si="605"/>
        <v/>
      </c>
      <c r="G9446" s="184" t="str">
        <f t="shared" si="606"/>
        <v/>
      </c>
      <c r="H9446" s="184" t="str">
        <f t="shared" si="607"/>
        <v/>
      </c>
      <c r="J9446" t="s">
        <v>253</v>
      </c>
      <c r="K9446" t="s">
        <v>253</v>
      </c>
      <c r="L9446">
        <f t="shared" si="602"/>
        <v>560.78578200000004</v>
      </c>
      <c r="R9446">
        <f t="shared" si="603"/>
        <v>1086.1759419999998</v>
      </c>
      <c r="S9446" t="s">
        <v>201</v>
      </c>
      <c r="T9446" s="221">
        <v>45566.313194444447</v>
      </c>
    </row>
    <row r="9447" spans="1:20" x14ac:dyDescent="0.35">
      <c r="A9447" t="s">
        <v>117</v>
      </c>
      <c r="B9447" t="s">
        <v>118</v>
      </c>
      <c r="C9447" t="s">
        <v>92</v>
      </c>
      <c r="D9447" s="29">
        <v>45973</v>
      </c>
      <c r="E9447" s="184" t="str">
        <f t="shared" si="604"/>
        <v/>
      </c>
      <c r="F9447" s="184" t="str">
        <f t="shared" si="605"/>
        <v/>
      </c>
      <c r="G9447" s="184" t="str">
        <f t="shared" si="606"/>
        <v/>
      </c>
      <c r="H9447" s="184" t="str">
        <f t="shared" si="607"/>
        <v/>
      </c>
      <c r="J9447" t="s">
        <v>253</v>
      </c>
      <c r="K9447" t="s">
        <v>253</v>
      </c>
      <c r="L9447">
        <f t="shared" si="602"/>
        <v>560.78578200000004</v>
      </c>
      <c r="R9447">
        <f t="shared" si="603"/>
        <v>1086.1759419999998</v>
      </c>
      <c r="S9447" t="s">
        <v>201</v>
      </c>
      <c r="T9447" s="221">
        <v>45566.313194444447</v>
      </c>
    </row>
    <row r="9448" spans="1:20" x14ac:dyDescent="0.35">
      <c r="A9448" t="s">
        <v>117</v>
      </c>
      <c r="B9448" t="s">
        <v>118</v>
      </c>
      <c r="C9448" t="s">
        <v>92</v>
      </c>
      <c r="D9448" s="29">
        <v>45974</v>
      </c>
      <c r="E9448" s="184" t="str">
        <f t="shared" si="604"/>
        <v/>
      </c>
      <c r="F9448" s="184" t="str">
        <f t="shared" si="605"/>
        <v/>
      </c>
      <c r="G9448" s="184" t="str">
        <f t="shared" si="606"/>
        <v/>
      </c>
      <c r="H9448" s="184" t="str">
        <f t="shared" si="607"/>
        <v/>
      </c>
      <c r="J9448" t="s">
        <v>253</v>
      </c>
      <c r="K9448" t="s">
        <v>253</v>
      </c>
      <c r="L9448">
        <f t="shared" si="602"/>
        <v>560.78578200000004</v>
      </c>
      <c r="R9448">
        <f t="shared" si="603"/>
        <v>1086.1759419999998</v>
      </c>
      <c r="S9448" t="s">
        <v>201</v>
      </c>
      <c r="T9448" s="221">
        <v>45566.313194444447</v>
      </c>
    </row>
    <row r="9449" spans="1:20" x14ac:dyDescent="0.35">
      <c r="A9449" t="s">
        <v>117</v>
      </c>
      <c r="B9449" t="s">
        <v>118</v>
      </c>
      <c r="C9449" t="s">
        <v>92</v>
      </c>
      <c r="D9449" s="29">
        <v>45975</v>
      </c>
      <c r="E9449" s="184" t="str">
        <f t="shared" si="604"/>
        <v/>
      </c>
      <c r="F9449" s="184" t="str">
        <f t="shared" si="605"/>
        <v/>
      </c>
      <c r="G9449" s="184" t="str">
        <f t="shared" si="606"/>
        <v/>
      </c>
      <c r="H9449" s="184" t="str">
        <f t="shared" si="607"/>
        <v/>
      </c>
      <c r="J9449" t="s">
        <v>253</v>
      </c>
      <c r="K9449" t="s">
        <v>253</v>
      </c>
      <c r="L9449">
        <f t="shared" si="602"/>
        <v>560.78578200000004</v>
      </c>
      <c r="R9449">
        <f t="shared" si="603"/>
        <v>1086.1759419999998</v>
      </c>
      <c r="S9449" t="s">
        <v>201</v>
      </c>
      <c r="T9449" s="221">
        <v>45566.313194444447</v>
      </c>
    </row>
    <row r="9450" spans="1:20" x14ac:dyDescent="0.35">
      <c r="A9450" t="s">
        <v>117</v>
      </c>
      <c r="B9450" t="s">
        <v>118</v>
      </c>
      <c r="C9450" t="s">
        <v>92</v>
      </c>
      <c r="D9450" s="29">
        <v>45976</v>
      </c>
      <c r="E9450" s="184" t="str">
        <f t="shared" si="604"/>
        <v/>
      </c>
      <c r="F9450" s="184" t="str">
        <f t="shared" si="605"/>
        <v/>
      </c>
      <c r="G9450" s="184" t="str">
        <f t="shared" si="606"/>
        <v/>
      </c>
      <c r="H9450" s="184" t="str">
        <f t="shared" si="607"/>
        <v/>
      </c>
      <c r="J9450" t="s">
        <v>253</v>
      </c>
      <c r="K9450" t="s">
        <v>253</v>
      </c>
      <c r="L9450">
        <f t="shared" si="602"/>
        <v>560.78578200000004</v>
      </c>
      <c r="R9450">
        <f t="shared" si="603"/>
        <v>1086.1759419999998</v>
      </c>
      <c r="S9450" t="s">
        <v>201</v>
      </c>
      <c r="T9450" s="221">
        <v>45566.313194444447</v>
      </c>
    </row>
    <row r="9451" spans="1:20" x14ac:dyDescent="0.35">
      <c r="A9451" t="s">
        <v>117</v>
      </c>
      <c r="B9451" t="s">
        <v>118</v>
      </c>
      <c r="C9451" t="s">
        <v>92</v>
      </c>
      <c r="D9451" s="29">
        <v>45977</v>
      </c>
      <c r="E9451" s="184" t="str">
        <f t="shared" si="604"/>
        <v/>
      </c>
      <c r="F9451" s="184" t="str">
        <f t="shared" si="605"/>
        <v/>
      </c>
      <c r="G9451" s="184" t="str">
        <f t="shared" si="606"/>
        <v/>
      </c>
      <c r="H9451" s="184" t="str">
        <f t="shared" si="607"/>
        <v/>
      </c>
      <c r="J9451" t="s">
        <v>253</v>
      </c>
      <c r="K9451" t="s">
        <v>253</v>
      </c>
      <c r="L9451">
        <f t="shared" si="602"/>
        <v>560.78578200000004</v>
      </c>
      <c r="R9451">
        <f t="shared" si="603"/>
        <v>1086.1759419999998</v>
      </c>
      <c r="S9451" t="s">
        <v>201</v>
      </c>
      <c r="T9451" s="221">
        <v>45566.313194444447</v>
      </c>
    </row>
    <row r="9452" spans="1:20" x14ac:dyDescent="0.35">
      <c r="A9452" t="s">
        <v>117</v>
      </c>
      <c r="B9452" t="s">
        <v>118</v>
      </c>
      <c r="C9452" t="s">
        <v>92</v>
      </c>
      <c r="D9452" s="29">
        <v>45978</v>
      </c>
      <c r="E9452" s="184" t="str">
        <f t="shared" si="604"/>
        <v/>
      </c>
      <c r="F9452" s="184" t="str">
        <f t="shared" si="605"/>
        <v/>
      </c>
      <c r="G9452" s="184" t="str">
        <f t="shared" si="606"/>
        <v/>
      </c>
      <c r="H9452" s="184" t="str">
        <f t="shared" si="607"/>
        <v/>
      </c>
      <c r="J9452" t="s">
        <v>253</v>
      </c>
      <c r="K9452" t="s">
        <v>253</v>
      </c>
      <c r="L9452">
        <f t="shared" ref="L9452:L9496" si="608">L5072+L1057</f>
        <v>560.78578200000004</v>
      </c>
      <c r="R9452">
        <f t="shared" ref="R9452:R9496" si="609">R5072+R1057</f>
        <v>1086.1759419999998</v>
      </c>
      <c r="S9452" t="s">
        <v>201</v>
      </c>
      <c r="T9452" s="221">
        <v>45566.313194444447</v>
      </c>
    </row>
    <row r="9453" spans="1:20" x14ac:dyDescent="0.35">
      <c r="A9453" t="s">
        <v>117</v>
      </c>
      <c r="B9453" t="s">
        <v>118</v>
      </c>
      <c r="C9453" t="s">
        <v>92</v>
      </c>
      <c r="D9453" s="29">
        <v>45979</v>
      </c>
      <c r="E9453" s="184" t="str">
        <f t="shared" si="604"/>
        <v/>
      </c>
      <c r="F9453" s="184" t="str">
        <f t="shared" si="605"/>
        <v/>
      </c>
      <c r="G9453" s="184" t="str">
        <f t="shared" si="606"/>
        <v/>
      </c>
      <c r="H9453" s="184" t="str">
        <f t="shared" si="607"/>
        <v/>
      </c>
      <c r="J9453" t="s">
        <v>253</v>
      </c>
      <c r="K9453" t="s">
        <v>253</v>
      </c>
      <c r="L9453">
        <f t="shared" si="608"/>
        <v>560.78578200000004</v>
      </c>
      <c r="R9453">
        <f t="shared" si="609"/>
        <v>1086.1759419999998</v>
      </c>
      <c r="S9453" t="s">
        <v>201</v>
      </c>
      <c r="T9453" s="221">
        <v>45566.313194444447</v>
      </c>
    </row>
    <row r="9454" spans="1:20" x14ac:dyDescent="0.35">
      <c r="A9454" t="s">
        <v>117</v>
      </c>
      <c r="B9454" t="s">
        <v>118</v>
      </c>
      <c r="C9454" t="s">
        <v>92</v>
      </c>
      <c r="D9454" s="29">
        <v>45980</v>
      </c>
      <c r="E9454" s="184" t="str">
        <f t="shared" si="604"/>
        <v/>
      </c>
      <c r="F9454" s="184" t="str">
        <f t="shared" si="605"/>
        <v/>
      </c>
      <c r="G9454" s="184" t="str">
        <f t="shared" si="606"/>
        <v/>
      </c>
      <c r="H9454" s="184" t="str">
        <f t="shared" si="607"/>
        <v/>
      </c>
      <c r="J9454" t="s">
        <v>253</v>
      </c>
      <c r="K9454" t="s">
        <v>253</v>
      </c>
      <c r="L9454">
        <f t="shared" si="608"/>
        <v>560.78578200000004</v>
      </c>
      <c r="R9454">
        <f t="shared" si="609"/>
        <v>1086.1759419999998</v>
      </c>
      <c r="S9454" t="s">
        <v>201</v>
      </c>
      <c r="T9454" s="221">
        <v>45566.313194444447</v>
      </c>
    </row>
    <row r="9455" spans="1:20" x14ac:dyDescent="0.35">
      <c r="A9455" t="s">
        <v>117</v>
      </c>
      <c r="B9455" t="s">
        <v>118</v>
      </c>
      <c r="C9455" t="s">
        <v>92</v>
      </c>
      <c r="D9455" s="29">
        <v>45981</v>
      </c>
      <c r="E9455" s="184" t="str">
        <f t="shared" si="604"/>
        <v/>
      </c>
      <c r="F9455" s="184" t="str">
        <f t="shared" si="605"/>
        <v/>
      </c>
      <c r="G9455" s="184" t="str">
        <f t="shared" si="606"/>
        <v/>
      </c>
      <c r="H9455" s="184" t="str">
        <f t="shared" si="607"/>
        <v/>
      </c>
      <c r="J9455" t="s">
        <v>253</v>
      </c>
      <c r="K9455" t="s">
        <v>253</v>
      </c>
      <c r="L9455">
        <f t="shared" si="608"/>
        <v>560.78578200000004</v>
      </c>
      <c r="R9455">
        <f t="shared" si="609"/>
        <v>1086.1759419999998</v>
      </c>
      <c r="S9455" t="s">
        <v>201</v>
      </c>
      <c r="T9455" s="221">
        <v>45566.313194444447</v>
      </c>
    </row>
    <row r="9456" spans="1:20" x14ac:dyDescent="0.35">
      <c r="A9456" t="s">
        <v>117</v>
      </c>
      <c r="B9456" t="s">
        <v>118</v>
      </c>
      <c r="C9456" t="s">
        <v>92</v>
      </c>
      <c r="D9456" s="29">
        <v>45982</v>
      </c>
      <c r="E9456" s="184" t="str">
        <f t="shared" si="604"/>
        <v/>
      </c>
      <c r="F9456" s="184" t="str">
        <f t="shared" si="605"/>
        <v/>
      </c>
      <c r="G9456" s="184" t="str">
        <f t="shared" si="606"/>
        <v/>
      </c>
      <c r="H9456" s="184" t="str">
        <f t="shared" si="607"/>
        <v/>
      </c>
      <c r="J9456" t="s">
        <v>253</v>
      </c>
      <c r="K9456" t="s">
        <v>253</v>
      </c>
      <c r="L9456">
        <f t="shared" si="608"/>
        <v>560.78578200000004</v>
      </c>
      <c r="R9456">
        <f t="shared" si="609"/>
        <v>1086.1759419999998</v>
      </c>
      <c r="S9456" t="s">
        <v>201</v>
      </c>
      <c r="T9456" s="221">
        <v>45566.313194444447</v>
      </c>
    </row>
    <row r="9457" spans="1:20" x14ac:dyDescent="0.35">
      <c r="A9457" t="s">
        <v>117</v>
      </c>
      <c r="B9457" t="s">
        <v>118</v>
      </c>
      <c r="C9457" t="s">
        <v>92</v>
      </c>
      <c r="D9457" s="29">
        <v>45983</v>
      </c>
      <c r="E9457" s="184" t="str">
        <f t="shared" si="604"/>
        <v/>
      </c>
      <c r="F9457" s="184" t="str">
        <f t="shared" si="605"/>
        <v/>
      </c>
      <c r="G9457" s="184" t="str">
        <f t="shared" si="606"/>
        <v/>
      </c>
      <c r="H9457" s="184" t="str">
        <f t="shared" si="607"/>
        <v/>
      </c>
      <c r="J9457" t="s">
        <v>253</v>
      </c>
      <c r="K9457" t="s">
        <v>253</v>
      </c>
      <c r="L9457">
        <f t="shared" si="608"/>
        <v>560.78578200000004</v>
      </c>
      <c r="R9457">
        <f t="shared" si="609"/>
        <v>1086.1759419999998</v>
      </c>
      <c r="S9457" t="s">
        <v>201</v>
      </c>
      <c r="T9457" s="221">
        <v>45566.313194444447</v>
      </c>
    </row>
    <row r="9458" spans="1:20" x14ac:dyDescent="0.35">
      <c r="A9458" t="s">
        <v>117</v>
      </c>
      <c r="B9458" t="s">
        <v>118</v>
      </c>
      <c r="C9458" t="s">
        <v>92</v>
      </c>
      <c r="D9458" s="29">
        <v>45984</v>
      </c>
      <c r="E9458" s="184" t="str">
        <f t="shared" si="604"/>
        <v/>
      </c>
      <c r="F9458" s="184" t="str">
        <f t="shared" si="605"/>
        <v/>
      </c>
      <c r="G9458" s="184" t="str">
        <f t="shared" si="606"/>
        <v/>
      </c>
      <c r="H9458" s="184" t="str">
        <f t="shared" si="607"/>
        <v/>
      </c>
      <c r="J9458" t="s">
        <v>253</v>
      </c>
      <c r="K9458" t="s">
        <v>253</v>
      </c>
      <c r="L9458">
        <f t="shared" si="608"/>
        <v>560.78578200000004</v>
      </c>
      <c r="R9458">
        <f t="shared" si="609"/>
        <v>1086.1759419999998</v>
      </c>
      <c r="S9458" t="s">
        <v>201</v>
      </c>
      <c r="T9458" s="221">
        <v>45566.313194444447</v>
      </c>
    </row>
    <row r="9459" spans="1:20" x14ac:dyDescent="0.35">
      <c r="A9459" t="s">
        <v>117</v>
      </c>
      <c r="B9459" t="s">
        <v>118</v>
      </c>
      <c r="C9459" t="s">
        <v>92</v>
      </c>
      <c r="D9459" s="29">
        <v>45985</v>
      </c>
      <c r="E9459" s="184" t="str">
        <f t="shared" si="604"/>
        <v/>
      </c>
      <c r="F9459" s="184" t="str">
        <f t="shared" si="605"/>
        <v/>
      </c>
      <c r="G9459" s="184" t="str">
        <f t="shared" si="606"/>
        <v/>
      </c>
      <c r="H9459" s="184" t="str">
        <f t="shared" si="607"/>
        <v/>
      </c>
      <c r="J9459" t="s">
        <v>253</v>
      </c>
      <c r="K9459" t="s">
        <v>253</v>
      </c>
      <c r="L9459">
        <f t="shared" si="608"/>
        <v>560.78578200000004</v>
      </c>
      <c r="R9459">
        <f t="shared" si="609"/>
        <v>1086.1759419999998</v>
      </c>
      <c r="S9459" t="s">
        <v>201</v>
      </c>
      <c r="T9459" s="221">
        <v>45566.313194444447</v>
      </c>
    </row>
    <row r="9460" spans="1:20" x14ac:dyDescent="0.35">
      <c r="A9460" t="s">
        <v>117</v>
      </c>
      <c r="B9460" t="s">
        <v>118</v>
      </c>
      <c r="C9460" t="s">
        <v>92</v>
      </c>
      <c r="D9460" s="29">
        <v>45986</v>
      </c>
      <c r="E9460" s="184" t="str">
        <f t="shared" si="604"/>
        <v/>
      </c>
      <c r="F9460" s="184" t="str">
        <f t="shared" si="605"/>
        <v/>
      </c>
      <c r="G9460" s="184" t="str">
        <f t="shared" si="606"/>
        <v/>
      </c>
      <c r="H9460" s="184" t="str">
        <f t="shared" si="607"/>
        <v/>
      </c>
      <c r="J9460" t="s">
        <v>253</v>
      </c>
      <c r="K9460" t="s">
        <v>253</v>
      </c>
      <c r="L9460">
        <f t="shared" si="608"/>
        <v>560.78578200000004</v>
      </c>
      <c r="R9460">
        <f t="shared" si="609"/>
        <v>1086.1759419999998</v>
      </c>
      <c r="S9460" t="s">
        <v>201</v>
      </c>
      <c r="T9460" s="221">
        <v>45566.313194444447</v>
      </c>
    </row>
    <row r="9461" spans="1:20" x14ac:dyDescent="0.35">
      <c r="A9461" t="s">
        <v>117</v>
      </c>
      <c r="B9461" t="s">
        <v>118</v>
      </c>
      <c r="C9461" t="s">
        <v>92</v>
      </c>
      <c r="D9461" s="29">
        <v>45987</v>
      </c>
      <c r="E9461" s="184" t="str">
        <f t="shared" si="604"/>
        <v/>
      </c>
      <c r="F9461" s="184" t="str">
        <f t="shared" si="605"/>
        <v/>
      </c>
      <c r="G9461" s="184" t="str">
        <f t="shared" si="606"/>
        <v/>
      </c>
      <c r="H9461" s="184" t="str">
        <f t="shared" si="607"/>
        <v/>
      </c>
      <c r="J9461" t="s">
        <v>253</v>
      </c>
      <c r="K9461" t="s">
        <v>253</v>
      </c>
      <c r="L9461">
        <f t="shared" si="608"/>
        <v>560.78578200000004</v>
      </c>
      <c r="R9461">
        <f t="shared" si="609"/>
        <v>1086.1759419999998</v>
      </c>
      <c r="S9461" t="s">
        <v>201</v>
      </c>
      <c r="T9461" s="221">
        <v>45566.313194444447</v>
      </c>
    </row>
    <row r="9462" spans="1:20" x14ac:dyDescent="0.35">
      <c r="A9462" t="s">
        <v>117</v>
      </c>
      <c r="B9462" t="s">
        <v>118</v>
      </c>
      <c r="C9462" t="s">
        <v>92</v>
      </c>
      <c r="D9462" s="29">
        <v>45988</v>
      </c>
      <c r="E9462" s="184" t="str">
        <f t="shared" si="604"/>
        <v/>
      </c>
      <c r="F9462" s="184" t="str">
        <f t="shared" si="605"/>
        <v/>
      </c>
      <c r="G9462" s="184" t="str">
        <f t="shared" si="606"/>
        <v/>
      </c>
      <c r="H9462" s="184" t="str">
        <f t="shared" si="607"/>
        <v/>
      </c>
      <c r="J9462" t="s">
        <v>253</v>
      </c>
      <c r="K9462" t="s">
        <v>253</v>
      </c>
      <c r="L9462">
        <f t="shared" si="608"/>
        <v>560.78578200000004</v>
      </c>
      <c r="R9462">
        <f t="shared" si="609"/>
        <v>1086.1759419999998</v>
      </c>
      <c r="S9462" t="s">
        <v>201</v>
      </c>
      <c r="T9462" s="221">
        <v>45566.313194444447</v>
      </c>
    </row>
    <row r="9463" spans="1:20" x14ac:dyDescent="0.35">
      <c r="A9463" t="s">
        <v>117</v>
      </c>
      <c r="B9463" t="s">
        <v>118</v>
      </c>
      <c r="C9463" t="s">
        <v>92</v>
      </c>
      <c r="D9463" s="29">
        <v>45989</v>
      </c>
      <c r="E9463" s="184" t="str">
        <f t="shared" si="604"/>
        <v/>
      </c>
      <c r="F9463" s="184" t="str">
        <f t="shared" si="605"/>
        <v/>
      </c>
      <c r="G9463" s="184" t="str">
        <f t="shared" si="606"/>
        <v/>
      </c>
      <c r="H9463" s="184" t="str">
        <f t="shared" si="607"/>
        <v/>
      </c>
      <c r="J9463" t="s">
        <v>253</v>
      </c>
      <c r="K9463" t="s">
        <v>253</v>
      </c>
      <c r="L9463">
        <f t="shared" si="608"/>
        <v>560.78578200000004</v>
      </c>
      <c r="R9463">
        <f t="shared" si="609"/>
        <v>1086.1759419999998</v>
      </c>
      <c r="S9463" t="s">
        <v>201</v>
      </c>
      <c r="T9463" s="221">
        <v>45566.313194444447</v>
      </c>
    </row>
    <row r="9464" spans="1:20" x14ac:dyDescent="0.35">
      <c r="A9464" t="s">
        <v>117</v>
      </c>
      <c r="B9464" t="s">
        <v>118</v>
      </c>
      <c r="C9464" t="s">
        <v>92</v>
      </c>
      <c r="D9464" s="29">
        <v>45990</v>
      </c>
      <c r="E9464" s="184" t="str">
        <f t="shared" si="604"/>
        <v/>
      </c>
      <c r="F9464" s="184" t="str">
        <f t="shared" si="605"/>
        <v/>
      </c>
      <c r="G9464" s="184" t="str">
        <f t="shared" si="606"/>
        <v/>
      </c>
      <c r="H9464" s="184" t="str">
        <f t="shared" si="607"/>
        <v/>
      </c>
      <c r="J9464" t="s">
        <v>253</v>
      </c>
      <c r="K9464" t="s">
        <v>253</v>
      </c>
      <c r="L9464">
        <f t="shared" si="608"/>
        <v>560.78578200000004</v>
      </c>
      <c r="R9464">
        <f t="shared" si="609"/>
        <v>1086.1759419999998</v>
      </c>
      <c r="S9464" t="s">
        <v>201</v>
      </c>
      <c r="T9464" s="221">
        <v>45566.313194444447</v>
      </c>
    </row>
    <row r="9465" spans="1:20" x14ac:dyDescent="0.35">
      <c r="A9465" t="s">
        <v>117</v>
      </c>
      <c r="B9465" t="s">
        <v>118</v>
      </c>
      <c r="C9465" t="s">
        <v>92</v>
      </c>
      <c r="D9465" s="29">
        <v>45991</v>
      </c>
      <c r="E9465" s="184" t="str">
        <f t="shared" si="604"/>
        <v/>
      </c>
      <c r="F9465" s="184" t="str">
        <f t="shared" si="605"/>
        <v/>
      </c>
      <c r="G9465" s="184" t="str">
        <f t="shared" si="606"/>
        <v/>
      </c>
      <c r="H9465" s="184" t="str">
        <f t="shared" si="607"/>
        <v/>
      </c>
      <c r="J9465" t="s">
        <v>253</v>
      </c>
      <c r="K9465" t="s">
        <v>253</v>
      </c>
      <c r="L9465">
        <f t="shared" si="608"/>
        <v>560.78578200000004</v>
      </c>
      <c r="R9465">
        <f t="shared" si="609"/>
        <v>1086.1759419999998</v>
      </c>
      <c r="S9465" t="s">
        <v>201</v>
      </c>
      <c r="T9465" s="221">
        <v>45566.313194444447</v>
      </c>
    </row>
    <row r="9466" spans="1:20" x14ac:dyDescent="0.35">
      <c r="A9466" t="s">
        <v>117</v>
      </c>
      <c r="B9466" t="s">
        <v>118</v>
      </c>
      <c r="C9466" t="s">
        <v>92</v>
      </c>
      <c r="D9466" s="29">
        <v>45992</v>
      </c>
      <c r="E9466" s="184" t="str">
        <f t="shared" si="604"/>
        <v/>
      </c>
      <c r="F9466" s="184" t="str">
        <f t="shared" si="605"/>
        <v/>
      </c>
      <c r="G9466" s="184" t="str">
        <f t="shared" si="606"/>
        <v/>
      </c>
      <c r="H9466" s="184" t="str">
        <f t="shared" si="607"/>
        <v/>
      </c>
      <c r="J9466" t="s">
        <v>253</v>
      </c>
      <c r="K9466" t="s">
        <v>253</v>
      </c>
      <c r="L9466">
        <f t="shared" si="608"/>
        <v>560.78578200000004</v>
      </c>
      <c r="R9466">
        <f t="shared" si="609"/>
        <v>1086.1759419999998</v>
      </c>
      <c r="S9466" t="s">
        <v>201</v>
      </c>
      <c r="T9466" s="221">
        <v>45566.313194444447</v>
      </c>
    </row>
    <row r="9467" spans="1:20" x14ac:dyDescent="0.35">
      <c r="A9467" t="s">
        <v>117</v>
      </c>
      <c r="B9467" t="s">
        <v>118</v>
      </c>
      <c r="C9467" t="s">
        <v>92</v>
      </c>
      <c r="D9467" s="29">
        <v>45993</v>
      </c>
      <c r="E9467" s="184" t="str">
        <f t="shared" si="604"/>
        <v/>
      </c>
      <c r="F9467" s="184" t="str">
        <f t="shared" si="605"/>
        <v/>
      </c>
      <c r="G9467" s="184" t="str">
        <f t="shared" si="606"/>
        <v/>
      </c>
      <c r="H9467" s="184" t="str">
        <f t="shared" si="607"/>
        <v/>
      </c>
      <c r="J9467" t="s">
        <v>253</v>
      </c>
      <c r="K9467" t="s">
        <v>253</v>
      </c>
      <c r="L9467">
        <f t="shared" si="608"/>
        <v>560.78578200000004</v>
      </c>
      <c r="R9467">
        <f t="shared" si="609"/>
        <v>1086.1759419999998</v>
      </c>
      <c r="S9467" t="s">
        <v>201</v>
      </c>
      <c r="T9467" s="221">
        <v>45566.313194444447</v>
      </c>
    </row>
    <row r="9468" spans="1:20" x14ac:dyDescent="0.35">
      <c r="A9468" t="s">
        <v>117</v>
      </c>
      <c r="B9468" t="s">
        <v>118</v>
      </c>
      <c r="C9468" t="s">
        <v>92</v>
      </c>
      <c r="D9468" s="29">
        <v>45994</v>
      </c>
      <c r="E9468" s="184" t="str">
        <f t="shared" si="604"/>
        <v/>
      </c>
      <c r="F9468" s="184" t="str">
        <f t="shared" si="605"/>
        <v/>
      </c>
      <c r="G9468" s="184" t="str">
        <f t="shared" si="606"/>
        <v/>
      </c>
      <c r="H9468" s="184" t="str">
        <f t="shared" si="607"/>
        <v/>
      </c>
      <c r="J9468" t="s">
        <v>253</v>
      </c>
      <c r="K9468" t="s">
        <v>253</v>
      </c>
      <c r="L9468">
        <f t="shared" si="608"/>
        <v>560.78578200000004</v>
      </c>
      <c r="R9468">
        <f t="shared" si="609"/>
        <v>1086.1759419999998</v>
      </c>
      <c r="S9468" t="s">
        <v>201</v>
      </c>
      <c r="T9468" s="221">
        <v>45566.313194444447</v>
      </c>
    </row>
    <row r="9469" spans="1:20" x14ac:dyDescent="0.35">
      <c r="A9469" t="s">
        <v>117</v>
      </c>
      <c r="B9469" t="s">
        <v>118</v>
      </c>
      <c r="C9469" t="s">
        <v>92</v>
      </c>
      <c r="D9469" s="29">
        <v>45995</v>
      </c>
      <c r="E9469" s="184" t="str">
        <f t="shared" si="604"/>
        <v/>
      </c>
      <c r="F9469" s="184" t="str">
        <f t="shared" si="605"/>
        <v/>
      </c>
      <c r="G9469" s="184" t="str">
        <f t="shared" si="606"/>
        <v/>
      </c>
      <c r="H9469" s="184" t="str">
        <f t="shared" si="607"/>
        <v/>
      </c>
      <c r="J9469" t="s">
        <v>253</v>
      </c>
      <c r="K9469" t="s">
        <v>253</v>
      </c>
      <c r="L9469">
        <f t="shared" si="608"/>
        <v>560.78578200000004</v>
      </c>
      <c r="R9469">
        <f t="shared" si="609"/>
        <v>1086.1759419999998</v>
      </c>
      <c r="S9469" t="s">
        <v>201</v>
      </c>
      <c r="T9469" s="221">
        <v>45566.313194444447</v>
      </c>
    </row>
    <row r="9470" spans="1:20" x14ac:dyDescent="0.35">
      <c r="A9470" t="s">
        <v>117</v>
      </c>
      <c r="B9470" t="s">
        <v>118</v>
      </c>
      <c r="C9470" t="s">
        <v>92</v>
      </c>
      <c r="D9470" s="29">
        <v>45996</v>
      </c>
      <c r="E9470" s="184" t="str">
        <f t="shared" si="604"/>
        <v/>
      </c>
      <c r="F9470" s="184" t="str">
        <f t="shared" si="605"/>
        <v/>
      </c>
      <c r="G9470" s="184" t="str">
        <f t="shared" si="606"/>
        <v/>
      </c>
      <c r="H9470" s="184" t="str">
        <f t="shared" si="607"/>
        <v/>
      </c>
      <c r="J9470" t="s">
        <v>253</v>
      </c>
      <c r="K9470" t="s">
        <v>253</v>
      </c>
      <c r="L9470">
        <f t="shared" si="608"/>
        <v>560.78578200000004</v>
      </c>
      <c r="R9470">
        <f t="shared" si="609"/>
        <v>1086.1759419999998</v>
      </c>
      <c r="S9470" t="s">
        <v>201</v>
      </c>
      <c r="T9470" s="221">
        <v>45566.313194444447</v>
      </c>
    </row>
    <row r="9471" spans="1:20" x14ac:dyDescent="0.35">
      <c r="A9471" t="s">
        <v>117</v>
      </c>
      <c r="B9471" t="s">
        <v>118</v>
      </c>
      <c r="C9471" t="s">
        <v>92</v>
      </c>
      <c r="D9471" s="29">
        <v>45997</v>
      </c>
      <c r="E9471" s="184" t="str">
        <f t="shared" si="604"/>
        <v/>
      </c>
      <c r="F9471" s="184" t="str">
        <f t="shared" si="605"/>
        <v/>
      </c>
      <c r="G9471" s="184" t="str">
        <f t="shared" si="606"/>
        <v/>
      </c>
      <c r="H9471" s="184" t="str">
        <f t="shared" si="607"/>
        <v/>
      </c>
      <c r="J9471" t="s">
        <v>253</v>
      </c>
      <c r="K9471" t="s">
        <v>253</v>
      </c>
      <c r="L9471">
        <f t="shared" si="608"/>
        <v>560.78578200000004</v>
      </c>
      <c r="R9471">
        <f t="shared" si="609"/>
        <v>1086.1759419999998</v>
      </c>
      <c r="S9471" t="s">
        <v>201</v>
      </c>
      <c r="T9471" s="221">
        <v>45566.313194444447</v>
      </c>
    </row>
    <row r="9472" spans="1:20" x14ac:dyDescent="0.35">
      <c r="A9472" t="s">
        <v>117</v>
      </c>
      <c r="B9472" t="s">
        <v>118</v>
      </c>
      <c r="C9472" t="s">
        <v>92</v>
      </c>
      <c r="D9472" s="29">
        <v>45998</v>
      </c>
      <c r="E9472" s="184" t="str">
        <f t="shared" si="604"/>
        <v/>
      </c>
      <c r="F9472" s="184" t="str">
        <f t="shared" si="605"/>
        <v/>
      </c>
      <c r="G9472" s="184" t="str">
        <f t="shared" si="606"/>
        <v/>
      </c>
      <c r="H9472" s="184" t="str">
        <f t="shared" si="607"/>
        <v/>
      </c>
      <c r="J9472" t="s">
        <v>253</v>
      </c>
      <c r="K9472" t="s">
        <v>253</v>
      </c>
      <c r="L9472">
        <f t="shared" si="608"/>
        <v>560.78578200000004</v>
      </c>
      <c r="R9472">
        <f t="shared" si="609"/>
        <v>1086.1759419999998</v>
      </c>
      <c r="S9472" t="s">
        <v>201</v>
      </c>
      <c r="T9472" s="221">
        <v>45566.313194444447</v>
      </c>
    </row>
    <row r="9473" spans="1:20" x14ac:dyDescent="0.35">
      <c r="A9473" t="s">
        <v>117</v>
      </c>
      <c r="B9473" t="s">
        <v>118</v>
      </c>
      <c r="C9473" t="s">
        <v>92</v>
      </c>
      <c r="D9473" s="29">
        <v>45999</v>
      </c>
      <c r="E9473" s="184" t="str">
        <f t="shared" si="604"/>
        <v/>
      </c>
      <c r="F9473" s="184" t="str">
        <f t="shared" si="605"/>
        <v/>
      </c>
      <c r="G9473" s="184" t="str">
        <f t="shared" si="606"/>
        <v/>
      </c>
      <c r="H9473" s="184" t="str">
        <f t="shared" si="607"/>
        <v/>
      </c>
      <c r="J9473" t="s">
        <v>253</v>
      </c>
      <c r="K9473" t="s">
        <v>253</v>
      </c>
      <c r="L9473">
        <f t="shared" si="608"/>
        <v>560.78578200000004</v>
      </c>
      <c r="R9473">
        <f t="shared" si="609"/>
        <v>1086.1759419999998</v>
      </c>
      <c r="S9473" t="s">
        <v>201</v>
      </c>
      <c r="T9473" s="221">
        <v>45566.313194444447</v>
      </c>
    </row>
    <row r="9474" spans="1:20" x14ac:dyDescent="0.35">
      <c r="A9474" t="s">
        <v>117</v>
      </c>
      <c r="B9474" t="s">
        <v>118</v>
      </c>
      <c r="C9474" t="s">
        <v>92</v>
      </c>
      <c r="D9474" s="29">
        <v>46000</v>
      </c>
      <c r="E9474" s="184" t="str">
        <f t="shared" si="604"/>
        <v/>
      </c>
      <c r="F9474" s="184" t="str">
        <f t="shared" si="605"/>
        <v/>
      </c>
      <c r="G9474" s="184" t="str">
        <f t="shared" si="606"/>
        <v/>
      </c>
      <c r="H9474" s="184" t="str">
        <f t="shared" si="607"/>
        <v/>
      </c>
      <c r="J9474" t="s">
        <v>253</v>
      </c>
      <c r="K9474" t="s">
        <v>253</v>
      </c>
      <c r="L9474">
        <f t="shared" si="608"/>
        <v>560.78578200000004</v>
      </c>
      <c r="R9474">
        <f t="shared" si="609"/>
        <v>1086.1759419999998</v>
      </c>
      <c r="S9474" t="s">
        <v>201</v>
      </c>
      <c r="T9474" s="221">
        <v>45566.313194444447</v>
      </c>
    </row>
    <row r="9475" spans="1:20" x14ac:dyDescent="0.35">
      <c r="A9475" t="s">
        <v>117</v>
      </c>
      <c r="B9475" t="s">
        <v>118</v>
      </c>
      <c r="C9475" t="s">
        <v>92</v>
      </c>
      <c r="D9475" s="29">
        <v>46001</v>
      </c>
      <c r="E9475" s="184" t="str">
        <f t="shared" si="604"/>
        <v/>
      </c>
      <c r="F9475" s="184" t="str">
        <f t="shared" si="605"/>
        <v/>
      </c>
      <c r="G9475" s="184" t="str">
        <f t="shared" si="606"/>
        <v/>
      </c>
      <c r="H9475" s="184" t="str">
        <f t="shared" si="607"/>
        <v/>
      </c>
      <c r="J9475" t="s">
        <v>253</v>
      </c>
      <c r="K9475" t="s">
        <v>253</v>
      </c>
      <c r="L9475">
        <f t="shared" si="608"/>
        <v>560.78578200000004</v>
      </c>
      <c r="R9475">
        <f t="shared" si="609"/>
        <v>1086.1759419999998</v>
      </c>
      <c r="S9475" t="s">
        <v>201</v>
      </c>
      <c r="T9475" s="221">
        <v>45566.313194444447</v>
      </c>
    </row>
    <row r="9476" spans="1:20" x14ac:dyDescent="0.35">
      <c r="A9476" t="s">
        <v>117</v>
      </c>
      <c r="B9476" t="s">
        <v>118</v>
      </c>
      <c r="C9476" t="s">
        <v>92</v>
      </c>
      <c r="D9476" s="29">
        <v>46002</v>
      </c>
      <c r="E9476" s="184" t="str">
        <f t="shared" si="604"/>
        <v/>
      </c>
      <c r="F9476" s="184" t="str">
        <f t="shared" si="605"/>
        <v/>
      </c>
      <c r="G9476" s="184" t="str">
        <f t="shared" si="606"/>
        <v/>
      </c>
      <c r="H9476" s="184" t="str">
        <f t="shared" si="607"/>
        <v/>
      </c>
      <c r="J9476" t="s">
        <v>253</v>
      </c>
      <c r="K9476" t="s">
        <v>253</v>
      </c>
      <c r="L9476">
        <f t="shared" si="608"/>
        <v>560.78578200000004</v>
      </c>
      <c r="R9476">
        <f t="shared" si="609"/>
        <v>1086.1759419999998</v>
      </c>
      <c r="S9476" t="s">
        <v>201</v>
      </c>
      <c r="T9476" s="221">
        <v>45566.313194444447</v>
      </c>
    </row>
    <row r="9477" spans="1:20" x14ac:dyDescent="0.35">
      <c r="A9477" t="s">
        <v>117</v>
      </c>
      <c r="B9477" t="s">
        <v>118</v>
      </c>
      <c r="C9477" t="s">
        <v>92</v>
      </c>
      <c r="D9477" s="29">
        <v>46003</v>
      </c>
      <c r="E9477" s="184" t="str">
        <f t="shared" si="604"/>
        <v/>
      </c>
      <c r="F9477" s="184" t="str">
        <f t="shared" si="605"/>
        <v/>
      </c>
      <c r="G9477" s="184" t="str">
        <f t="shared" si="606"/>
        <v/>
      </c>
      <c r="H9477" s="184" t="str">
        <f t="shared" si="607"/>
        <v/>
      </c>
      <c r="J9477" t="s">
        <v>253</v>
      </c>
      <c r="K9477" t="s">
        <v>253</v>
      </c>
      <c r="L9477">
        <f t="shared" si="608"/>
        <v>560.78578200000004</v>
      </c>
      <c r="R9477">
        <f t="shared" si="609"/>
        <v>1086.1759419999998</v>
      </c>
      <c r="S9477" t="s">
        <v>201</v>
      </c>
      <c r="T9477" s="221">
        <v>45566.313194444447</v>
      </c>
    </row>
    <row r="9478" spans="1:20" x14ac:dyDescent="0.35">
      <c r="A9478" t="s">
        <v>117</v>
      </c>
      <c r="B9478" t="s">
        <v>118</v>
      </c>
      <c r="C9478" t="s">
        <v>92</v>
      </c>
      <c r="D9478" s="29">
        <v>46004</v>
      </c>
      <c r="E9478" s="184" t="str">
        <f t="shared" si="604"/>
        <v/>
      </c>
      <c r="F9478" s="184" t="str">
        <f t="shared" si="605"/>
        <v/>
      </c>
      <c r="G9478" s="184" t="str">
        <f t="shared" si="606"/>
        <v/>
      </c>
      <c r="H9478" s="184" t="str">
        <f t="shared" si="607"/>
        <v/>
      </c>
      <c r="J9478" t="s">
        <v>253</v>
      </c>
      <c r="K9478" t="s">
        <v>253</v>
      </c>
      <c r="L9478">
        <f t="shared" si="608"/>
        <v>560.78578200000004</v>
      </c>
      <c r="R9478">
        <f t="shared" si="609"/>
        <v>1086.1759419999998</v>
      </c>
      <c r="S9478" t="s">
        <v>201</v>
      </c>
      <c r="T9478" s="221">
        <v>45566.313194444447</v>
      </c>
    </row>
    <row r="9479" spans="1:20" x14ac:dyDescent="0.35">
      <c r="A9479" t="s">
        <v>117</v>
      </c>
      <c r="B9479" t="s">
        <v>118</v>
      </c>
      <c r="C9479" t="s">
        <v>92</v>
      </c>
      <c r="D9479" s="29">
        <v>46005</v>
      </c>
      <c r="E9479" s="184" t="str">
        <f t="shared" si="604"/>
        <v/>
      </c>
      <c r="F9479" s="184" t="str">
        <f t="shared" si="605"/>
        <v/>
      </c>
      <c r="G9479" s="184" t="str">
        <f t="shared" si="606"/>
        <v/>
      </c>
      <c r="H9479" s="184" t="str">
        <f t="shared" si="607"/>
        <v/>
      </c>
      <c r="J9479" t="s">
        <v>253</v>
      </c>
      <c r="K9479" t="s">
        <v>253</v>
      </c>
      <c r="L9479">
        <f t="shared" si="608"/>
        <v>560.78578200000004</v>
      </c>
      <c r="R9479">
        <f t="shared" si="609"/>
        <v>1086.1759419999998</v>
      </c>
      <c r="S9479" t="s">
        <v>201</v>
      </c>
      <c r="T9479" s="221">
        <v>45566.313194444447</v>
      </c>
    </row>
    <row r="9480" spans="1:20" x14ac:dyDescent="0.35">
      <c r="A9480" t="s">
        <v>117</v>
      </c>
      <c r="B9480" t="s">
        <v>118</v>
      </c>
      <c r="C9480" t="s">
        <v>92</v>
      </c>
      <c r="D9480" s="29">
        <v>46006</v>
      </c>
      <c r="E9480" s="184" t="str">
        <f t="shared" ref="E9480:E9543" si="610">IF(J9480="","",IF(L9480=0,0,IF(1-(J9480/L9480)&lt;0,"",1-(J9480/L9480))))</f>
        <v/>
      </c>
      <c r="F9480" s="184" t="str">
        <f t="shared" ref="F9480:F9543" si="611">IF(K9480="","",IF(L9480=0,0,IF(1-(K9480/L9480)&lt;0,"",1-(K9480/L9480))))</f>
        <v/>
      </c>
      <c r="G9480" s="184" t="str">
        <f t="shared" ref="G9480:G9543" si="612">IF(J9480="","",IF(1-(J9480/R9480)&lt;0,"",1-(J9480/R9480)))</f>
        <v/>
      </c>
      <c r="H9480" s="184" t="str">
        <f t="shared" ref="H9480:H9543" si="613">IF(K9480="","",IF(1-(K9480/R9480)&lt;0,"",1-(K9480/R9480)))</f>
        <v/>
      </c>
      <c r="J9480" t="s">
        <v>253</v>
      </c>
      <c r="K9480" t="s">
        <v>253</v>
      </c>
      <c r="L9480">
        <f t="shared" si="608"/>
        <v>560.78578200000004</v>
      </c>
      <c r="R9480">
        <f t="shared" si="609"/>
        <v>1086.1759419999998</v>
      </c>
      <c r="S9480" t="s">
        <v>201</v>
      </c>
      <c r="T9480" s="221">
        <v>45566.313194444447</v>
      </c>
    </row>
    <row r="9481" spans="1:20" x14ac:dyDescent="0.35">
      <c r="A9481" t="s">
        <v>117</v>
      </c>
      <c r="B9481" t="s">
        <v>118</v>
      </c>
      <c r="C9481" t="s">
        <v>92</v>
      </c>
      <c r="D9481" s="29">
        <v>46007</v>
      </c>
      <c r="E9481" s="184" t="str">
        <f t="shared" si="610"/>
        <v/>
      </c>
      <c r="F9481" s="184" t="str">
        <f t="shared" si="611"/>
        <v/>
      </c>
      <c r="G9481" s="184" t="str">
        <f t="shared" si="612"/>
        <v/>
      </c>
      <c r="H9481" s="184" t="str">
        <f t="shared" si="613"/>
        <v/>
      </c>
      <c r="J9481" t="s">
        <v>253</v>
      </c>
      <c r="K9481" t="s">
        <v>253</v>
      </c>
      <c r="L9481">
        <f t="shared" si="608"/>
        <v>560.78578200000004</v>
      </c>
      <c r="R9481">
        <f t="shared" si="609"/>
        <v>1086.1759419999998</v>
      </c>
      <c r="S9481" t="s">
        <v>201</v>
      </c>
      <c r="T9481" s="221">
        <v>45566.313194444447</v>
      </c>
    </row>
    <row r="9482" spans="1:20" x14ac:dyDescent="0.35">
      <c r="A9482" t="s">
        <v>117</v>
      </c>
      <c r="B9482" t="s">
        <v>118</v>
      </c>
      <c r="C9482" t="s">
        <v>92</v>
      </c>
      <c r="D9482" s="29">
        <v>46008</v>
      </c>
      <c r="E9482" s="184" t="str">
        <f t="shared" si="610"/>
        <v/>
      </c>
      <c r="F9482" s="184" t="str">
        <f t="shared" si="611"/>
        <v/>
      </c>
      <c r="G9482" s="184" t="str">
        <f t="shared" si="612"/>
        <v/>
      </c>
      <c r="H9482" s="184" t="str">
        <f t="shared" si="613"/>
        <v/>
      </c>
      <c r="J9482" t="s">
        <v>253</v>
      </c>
      <c r="K9482" t="s">
        <v>253</v>
      </c>
      <c r="L9482">
        <f t="shared" si="608"/>
        <v>560.78578200000004</v>
      </c>
      <c r="R9482">
        <f t="shared" si="609"/>
        <v>1086.1759419999998</v>
      </c>
      <c r="S9482" t="s">
        <v>201</v>
      </c>
      <c r="T9482" s="221">
        <v>45566.313194444447</v>
      </c>
    </row>
    <row r="9483" spans="1:20" x14ac:dyDescent="0.35">
      <c r="A9483" t="s">
        <v>117</v>
      </c>
      <c r="B9483" t="s">
        <v>118</v>
      </c>
      <c r="C9483" t="s">
        <v>92</v>
      </c>
      <c r="D9483" s="29">
        <v>46009</v>
      </c>
      <c r="E9483" s="184" t="str">
        <f t="shared" si="610"/>
        <v/>
      </c>
      <c r="F9483" s="184" t="str">
        <f t="shared" si="611"/>
        <v/>
      </c>
      <c r="G9483" s="184" t="str">
        <f t="shared" si="612"/>
        <v/>
      </c>
      <c r="H9483" s="184" t="str">
        <f t="shared" si="613"/>
        <v/>
      </c>
      <c r="J9483" t="s">
        <v>253</v>
      </c>
      <c r="K9483" t="s">
        <v>253</v>
      </c>
      <c r="L9483">
        <f t="shared" si="608"/>
        <v>560.78578200000004</v>
      </c>
      <c r="R9483">
        <f t="shared" si="609"/>
        <v>1086.1759419999998</v>
      </c>
      <c r="S9483" t="s">
        <v>201</v>
      </c>
      <c r="T9483" s="221">
        <v>45566.313194444447</v>
      </c>
    </row>
    <row r="9484" spans="1:20" x14ac:dyDescent="0.35">
      <c r="A9484" t="s">
        <v>117</v>
      </c>
      <c r="B9484" t="s">
        <v>118</v>
      </c>
      <c r="C9484" t="s">
        <v>92</v>
      </c>
      <c r="D9484" s="29">
        <v>46010</v>
      </c>
      <c r="E9484" s="184" t="str">
        <f t="shared" si="610"/>
        <v/>
      </c>
      <c r="F9484" s="184" t="str">
        <f t="shared" si="611"/>
        <v/>
      </c>
      <c r="G9484" s="184" t="str">
        <f t="shared" si="612"/>
        <v/>
      </c>
      <c r="H9484" s="184" t="str">
        <f t="shared" si="613"/>
        <v/>
      </c>
      <c r="J9484" t="s">
        <v>253</v>
      </c>
      <c r="K9484" t="s">
        <v>253</v>
      </c>
      <c r="L9484">
        <f t="shared" si="608"/>
        <v>560.78578200000004</v>
      </c>
      <c r="R9484">
        <f t="shared" si="609"/>
        <v>1086.1759419999998</v>
      </c>
      <c r="S9484" t="s">
        <v>201</v>
      </c>
      <c r="T9484" s="221">
        <v>45566.313194444447</v>
      </c>
    </row>
    <row r="9485" spans="1:20" x14ac:dyDescent="0.35">
      <c r="A9485" t="s">
        <v>117</v>
      </c>
      <c r="B9485" t="s">
        <v>118</v>
      </c>
      <c r="C9485" t="s">
        <v>92</v>
      </c>
      <c r="D9485" s="29">
        <v>46011</v>
      </c>
      <c r="E9485" s="184" t="str">
        <f t="shared" si="610"/>
        <v/>
      </c>
      <c r="F9485" s="184" t="str">
        <f t="shared" si="611"/>
        <v/>
      </c>
      <c r="G9485" s="184" t="str">
        <f t="shared" si="612"/>
        <v/>
      </c>
      <c r="H9485" s="184" t="str">
        <f t="shared" si="613"/>
        <v/>
      </c>
      <c r="J9485" t="s">
        <v>253</v>
      </c>
      <c r="K9485" t="s">
        <v>253</v>
      </c>
      <c r="L9485">
        <f t="shared" si="608"/>
        <v>560.78578200000004</v>
      </c>
      <c r="R9485">
        <f t="shared" si="609"/>
        <v>1086.1759419999998</v>
      </c>
      <c r="S9485" t="s">
        <v>201</v>
      </c>
      <c r="T9485" s="221">
        <v>45566.313194444447</v>
      </c>
    </row>
    <row r="9486" spans="1:20" x14ac:dyDescent="0.35">
      <c r="A9486" t="s">
        <v>117</v>
      </c>
      <c r="B9486" t="s">
        <v>118</v>
      </c>
      <c r="C9486" t="s">
        <v>92</v>
      </c>
      <c r="D9486" s="29">
        <v>46012</v>
      </c>
      <c r="E9486" s="184" t="str">
        <f t="shared" si="610"/>
        <v/>
      </c>
      <c r="F9486" s="184" t="str">
        <f t="shared" si="611"/>
        <v/>
      </c>
      <c r="G9486" s="184" t="str">
        <f t="shared" si="612"/>
        <v/>
      </c>
      <c r="H9486" s="184" t="str">
        <f t="shared" si="613"/>
        <v/>
      </c>
      <c r="J9486" t="s">
        <v>253</v>
      </c>
      <c r="K9486" t="s">
        <v>253</v>
      </c>
      <c r="L9486">
        <f t="shared" si="608"/>
        <v>560.78578200000004</v>
      </c>
      <c r="R9486">
        <f t="shared" si="609"/>
        <v>1086.1759419999998</v>
      </c>
      <c r="S9486" t="s">
        <v>201</v>
      </c>
      <c r="T9486" s="221">
        <v>45566.313194444447</v>
      </c>
    </row>
    <row r="9487" spans="1:20" x14ac:dyDescent="0.35">
      <c r="A9487" t="s">
        <v>117</v>
      </c>
      <c r="B9487" t="s">
        <v>118</v>
      </c>
      <c r="C9487" t="s">
        <v>92</v>
      </c>
      <c r="D9487" s="29">
        <v>46013</v>
      </c>
      <c r="E9487" s="184" t="str">
        <f t="shared" si="610"/>
        <v/>
      </c>
      <c r="F9487" s="184" t="str">
        <f t="shared" si="611"/>
        <v/>
      </c>
      <c r="G9487" s="184" t="str">
        <f t="shared" si="612"/>
        <v/>
      </c>
      <c r="H9487" s="184" t="str">
        <f t="shared" si="613"/>
        <v/>
      </c>
      <c r="J9487" t="s">
        <v>253</v>
      </c>
      <c r="K9487" t="s">
        <v>253</v>
      </c>
      <c r="L9487">
        <f t="shared" si="608"/>
        <v>560.78578200000004</v>
      </c>
      <c r="R9487">
        <f t="shared" si="609"/>
        <v>1086.1759419999998</v>
      </c>
      <c r="S9487" t="s">
        <v>201</v>
      </c>
      <c r="T9487" s="221">
        <v>45566.313194444447</v>
      </c>
    </row>
    <row r="9488" spans="1:20" x14ac:dyDescent="0.35">
      <c r="A9488" t="s">
        <v>117</v>
      </c>
      <c r="B9488" t="s">
        <v>118</v>
      </c>
      <c r="C9488" t="s">
        <v>92</v>
      </c>
      <c r="D9488" s="29">
        <v>46014</v>
      </c>
      <c r="E9488" s="184" t="str">
        <f t="shared" si="610"/>
        <v/>
      </c>
      <c r="F9488" s="184" t="str">
        <f t="shared" si="611"/>
        <v/>
      </c>
      <c r="G9488" s="184" t="str">
        <f t="shared" si="612"/>
        <v/>
      </c>
      <c r="H9488" s="184" t="str">
        <f t="shared" si="613"/>
        <v/>
      </c>
      <c r="J9488" t="s">
        <v>253</v>
      </c>
      <c r="K9488" t="s">
        <v>253</v>
      </c>
      <c r="L9488">
        <f t="shared" si="608"/>
        <v>560.78578200000004</v>
      </c>
      <c r="R9488">
        <f t="shared" si="609"/>
        <v>1086.1759419999998</v>
      </c>
      <c r="S9488" t="s">
        <v>201</v>
      </c>
      <c r="T9488" s="221">
        <v>45566.313194444447</v>
      </c>
    </row>
    <row r="9489" spans="1:20" x14ac:dyDescent="0.35">
      <c r="A9489" t="s">
        <v>117</v>
      </c>
      <c r="B9489" t="s">
        <v>118</v>
      </c>
      <c r="C9489" t="s">
        <v>92</v>
      </c>
      <c r="D9489" s="29">
        <v>46015</v>
      </c>
      <c r="E9489" s="184" t="str">
        <f t="shared" si="610"/>
        <v/>
      </c>
      <c r="F9489" s="184" t="str">
        <f t="shared" si="611"/>
        <v/>
      </c>
      <c r="G9489" s="184" t="str">
        <f t="shared" si="612"/>
        <v/>
      </c>
      <c r="H9489" s="184" t="str">
        <f t="shared" si="613"/>
        <v/>
      </c>
      <c r="J9489" t="s">
        <v>253</v>
      </c>
      <c r="K9489" t="s">
        <v>253</v>
      </c>
      <c r="L9489">
        <f t="shared" si="608"/>
        <v>560.78578200000004</v>
      </c>
      <c r="R9489">
        <f t="shared" si="609"/>
        <v>1086.1759419999998</v>
      </c>
      <c r="S9489" t="s">
        <v>201</v>
      </c>
      <c r="T9489" s="221">
        <v>45566.313194444447</v>
      </c>
    </row>
    <row r="9490" spans="1:20" x14ac:dyDescent="0.35">
      <c r="A9490" t="s">
        <v>117</v>
      </c>
      <c r="B9490" t="s">
        <v>118</v>
      </c>
      <c r="C9490" t="s">
        <v>92</v>
      </c>
      <c r="D9490" s="29">
        <v>46016</v>
      </c>
      <c r="E9490" s="184" t="str">
        <f t="shared" si="610"/>
        <v/>
      </c>
      <c r="F9490" s="184" t="str">
        <f t="shared" si="611"/>
        <v/>
      </c>
      <c r="G9490" s="184" t="str">
        <f t="shared" si="612"/>
        <v/>
      </c>
      <c r="H9490" s="184" t="str">
        <f t="shared" si="613"/>
        <v/>
      </c>
      <c r="J9490" t="s">
        <v>253</v>
      </c>
      <c r="K9490" t="s">
        <v>253</v>
      </c>
      <c r="L9490">
        <f t="shared" si="608"/>
        <v>560.78578200000004</v>
      </c>
      <c r="R9490">
        <f t="shared" si="609"/>
        <v>1086.1759419999998</v>
      </c>
      <c r="S9490" t="s">
        <v>201</v>
      </c>
      <c r="T9490" s="221">
        <v>45566.313194444447</v>
      </c>
    </row>
    <row r="9491" spans="1:20" x14ac:dyDescent="0.35">
      <c r="A9491" t="s">
        <v>117</v>
      </c>
      <c r="B9491" t="s">
        <v>118</v>
      </c>
      <c r="C9491" t="s">
        <v>92</v>
      </c>
      <c r="D9491" s="29">
        <v>46017</v>
      </c>
      <c r="E9491" s="184" t="str">
        <f t="shared" si="610"/>
        <v/>
      </c>
      <c r="F9491" s="184" t="str">
        <f t="shared" si="611"/>
        <v/>
      </c>
      <c r="G9491" s="184" t="str">
        <f t="shared" si="612"/>
        <v/>
      </c>
      <c r="H9491" s="184" t="str">
        <f t="shared" si="613"/>
        <v/>
      </c>
      <c r="J9491" t="s">
        <v>253</v>
      </c>
      <c r="K9491" t="s">
        <v>253</v>
      </c>
      <c r="L9491">
        <f t="shared" si="608"/>
        <v>560.78578200000004</v>
      </c>
      <c r="R9491">
        <f t="shared" si="609"/>
        <v>1086.1759419999998</v>
      </c>
      <c r="S9491" t="s">
        <v>201</v>
      </c>
      <c r="T9491" s="221">
        <v>45566.313194444447</v>
      </c>
    </row>
    <row r="9492" spans="1:20" x14ac:dyDescent="0.35">
      <c r="A9492" t="s">
        <v>117</v>
      </c>
      <c r="B9492" t="s">
        <v>118</v>
      </c>
      <c r="C9492" t="s">
        <v>92</v>
      </c>
      <c r="D9492" s="29">
        <v>46018</v>
      </c>
      <c r="E9492" s="184" t="str">
        <f t="shared" si="610"/>
        <v/>
      </c>
      <c r="F9492" s="184" t="str">
        <f t="shared" si="611"/>
        <v/>
      </c>
      <c r="G9492" s="184" t="str">
        <f t="shared" si="612"/>
        <v/>
      </c>
      <c r="H9492" s="184" t="str">
        <f t="shared" si="613"/>
        <v/>
      </c>
      <c r="J9492" t="s">
        <v>253</v>
      </c>
      <c r="K9492" t="s">
        <v>253</v>
      </c>
      <c r="L9492">
        <f t="shared" si="608"/>
        <v>560.78578200000004</v>
      </c>
      <c r="R9492">
        <f t="shared" si="609"/>
        <v>1086.1759419999998</v>
      </c>
      <c r="S9492" t="s">
        <v>201</v>
      </c>
      <c r="T9492" s="221">
        <v>45566.313194444447</v>
      </c>
    </row>
    <row r="9493" spans="1:20" x14ac:dyDescent="0.35">
      <c r="A9493" t="s">
        <v>117</v>
      </c>
      <c r="B9493" t="s">
        <v>118</v>
      </c>
      <c r="C9493" t="s">
        <v>92</v>
      </c>
      <c r="D9493" s="29">
        <v>46019</v>
      </c>
      <c r="E9493" s="184" t="str">
        <f t="shared" si="610"/>
        <v/>
      </c>
      <c r="F9493" s="184" t="str">
        <f t="shared" si="611"/>
        <v/>
      </c>
      <c r="G9493" s="184" t="str">
        <f t="shared" si="612"/>
        <v/>
      </c>
      <c r="H9493" s="184" t="str">
        <f t="shared" si="613"/>
        <v/>
      </c>
      <c r="J9493" t="s">
        <v>253</v>
      </c>
      <c r="K9493" t="s">
        <v>253</v>
      </c>
      <c r="L9493">
        <f t="shared" si="608"/>
        <v>560.78578200000004</v>
      </c>
      <c r="R9493">
        <f t="shared" si="609"/>
        <v>1086.1759419999998</v>
      </c>
      <c r="S9493" t="s">
        <v>201</v>
      </c>
      <c r="T9493" s="221">
        <v>45566.313194444447</v>
      </c>
    </row>
    <row r="9494" spans="1:20" x14ac:dyDescent="0.35">
      <c r="A9494" t="s">
        <v>117</v>
      </c>
      <c r="B9494" t="s">
        <v>118</v>
      </c>
      <c r="C9494" t="s">
        <v>92</v>
      </c>
      <c r="D9494" s="29">
        <v>46020</v>
      </c>
      <c r="E9494" s="184" t="str">
        <f t="shared" si="610"/>
        <v/>
      </c>
      <c r="F9494" s="184" t="str">
        <f t="shared" si="611"/>
        <v/>
      </c>
      <c r="G9494" s="184" t="str">
        <f t="shared" si="612"/>
        <v/>
      </c>
      <c r="H9494" s="184" t="str">
        <f t="shared" si="613"/>
        <v/>
      </c>
      <c r="J9494" t="s">
        <v>253</v>
      </c>
      <c r="K9494" t="s">
        <v>253</v>
      </c>
      <c r="L9494">
        <f t="shared" si="608"/>
        <v>560.78578200000004</v>
      </c>
      <c r="R9494">
        <f t="shared" si="609"/>
        <v>1086.1759419999998</v>
      </c>
      <c r="S9494" t="s">
        <v>201</v>
      </c>
      <c r="T9494" s="221">
        <v>45566.313194444447</v>
      </c>
    </row>
    <row r="9495" spans="1:20" x14ac:dyDescent="0.35">
      <c r="A9495" t="s">
        <v>117</v>
      </c>
      <c r="B9495" t="s">
        <v>118</v>
      </c>
      <c r="C9495" t="s">
        <v>92</v>
      </c>
      <c r="D9495" s="29">
        <v>46021</v>
      </c>
      <c r="E9495" s="184" t="str">
        <f t="shared" si="610"/>
        <v/>
      </c>
      <c r="F9495" s="184" t="str">
        <f t="shared" si="611"/>
        <v/>
      </c>
      <c r="G9495" s="184" t="str">
        <f t="shared" si="612"/>
        <v/>
      </c>
      <c r="H9495" s="184" t="str">
        <f t="shared" si="613"/>
        <v/>
      </c>
      <c r="J9495" t="s">
        <v>253</v>
      </c>
      <c r="K9495" t="s">
        <v>253</v>
      </c>
      <c r="L9495">
        <f t="shared" si="608"/>
        <v>560.78578200000004</v>
      </c>
      <c r="R9495">
        <f t="shared" si="609"/>
        <v>1086.1759419999998</v>
      </c>
      <c r="S9495" t="s">
        <v>201</v>
      </c>
      <c r="T9495" s="221">
        <v>45566.313194444447</v>
      </c>
    </row>
    <row r="9496" spans="1:20" x14ac:dyDescent="0.35">
      <c r="A9496" t="s">
        <v>117</v>
      </c>
      <c r="B9496" t="s">
        <v>118</v>
      </c>
      <c r="C9496" t="s">
        <v>92</v>
      </c>
      <c r="D9496" s="29">
        <v>46022</v>
      </c>
      <c r="E9496" s="184" t="str">
        <f t="shared" si="610"/>
        <v/>
      </c>
      <c r="F9496" s="184" t="str">
        <f t="shared" si="611"/>
        <v/>
      </c>
      <c r="G9496" s="184" t="str">
        <f t="shared" si="612"/>
        <v/>
      </c>
      <c r="H9496" s="184" t="str">
        <f t="shared" si="613"/>
        <v/>
      </c>
      <c r="J9496" t="s">
        <v>253</v>
      </c>
      <c r="K9496" t="s">
        <v>253</v>
      </c>
      <c r="L9496">
        <f t="shared" si="608"/>
        <v>560.78578200000004</v>
      </c>
      <c r="R9496">
        <f t="shared" si="609"/>
        <v>1086.1759419999998</v>
      </c>
      <c r="S9496" t="s">
        <v>201</v>
      </c>
      <c r="T9496" s="221">
        <v>45566.313194444447</v>
      </c>
    </row>
    <row r="9497" spans="1:20" x14ac:dyDescent="0.35">
      <c r="A9497" t="s">
        <v>119</v>
      </c>
      <c r="B9497" t="s">
        <v>120</v>
      </c>
      <c r="C9497" t="s">
        <v>92</v>
      </c>
      <c r="D9497" s="29">
        <v>45658</v>
      </c>
      <c r="E9497" s="184" t="str">
        <f t="shared" si="610"/>
        <v/>
      </c>
      <c r="F9497" s="184" t="str">
        <f t="shared" si="611"/>
        <v/>
      </c>
      <c r="G9497" s="184" t="str">
        <f t="shared" si="612"/>
        <v/>
      </c>
      <c r="H9497" s="184" t="str">
        <f t="shared" si="613"/>
        <v/>
      </c>
      <c r="J9497" t="s">
        <v>253</v>
      </c>
      <c r="K9497" t="s">
        <v>253</v>
      </c>
      <c r="L9497">
        <f t="shared" ref="L9497:L9560" si="614">L9132+L3657</f>
        <v>881.90272099999993</v>
      </c>
      <c r="R9497">
        <f t="shared" ref="R9497:R9560" si="615">R9132+R3657</f>
        <v>1724.5162569999998</v>
      </c>
      <c r="S9497" t="s">
        <v>201</v>
      </c>
      <c r="T9497" s="221">
        <v>45567.336805555555</v>
      </c>
    </row>
    <row r="9498" spans="1:20" x14ac:dyDescent="0.35">
      <c r="A9498" t="s">
        <v>119</v>
      </c>
      <c r="B9498" t="s">
        <v>120</v>
      </c>
      <c r="C9498" t="s">
        <v>92</v>
      </c>
      <c r="D9498" s="29">
        <v>45659</v>
      </c>
      <c r="E9498" s="184" t="str">
        <f t="shared" si="610"/>
        <v/>
      </c>
      <c r="F9498" s="184" t="str">
        <f t="shared" si="611"/>
        <v/>
      </c>
      <c r="G9498" s="184" t="str">
        <f t="shared" si="612"/>
        <v/>
      </c>
      <c r="H9498" s="184" t="str">
        <f t="shared" si="613"/>
        <v/>
      </c>
      <c r="J9498" t="s">
        <v>253</v>
      </c>
      <c r="K9498" t="s">
        <v>253</v>
      </c>
      <c r="L9498">
        <f t="shared" si="614"/>
        <v>881.90272099999993</v>
      </c>
      <c r="R9498">
        <f t="shared" si="615"/>
        <v>1724.5162569999998</v>
      </c>
      <c r="S9498" t="s">
        <v>201</v>
      </c>
      <c r="T9498" s="221">
        <v>45567.336805555555</v>
      </c>
    </row>
    <row r="9499" spans="1:20" x14ac:dyDescent="0.35">
      <c r="A9499" t="s">
        <v>119</v>
      </c>
      <c r="B9499" t="s">
        <v>120</v>
      </c>
      <c r="C9499" t="s">
        <v>92</v>
      </c>
      <c r="D9499" s="29">
        <v>45660</v>
      </c>
      <c r="E9499" s="184" t="str">
        <f t="shared" si="610"/>
        <v/>
      </c>
      <c r="F9499" s="184" t="str">
        <f t="shared" si="611"/>
        <v/>
      </c>
      <c r="G9499" s="184" t="str">
        <f t="shared" si="612"/>
        <v/>
      </c>
      <c r="H9499" s="184" t="str">
        <f t="shared" si="613"/>
        <v/>
      </c>
      <c r="J9499" t="s">
        <v>253</v>
      </c>
      <c r="K9499" t="s">
        <v>253</v>
      </c>
      <c r="L9499">
        <f t="shared" si="614"/>
        <v>881.90272099999993</v>
      </c>
      <c r="R9499">
        <f t="shared" si="615"/>
        <v>1724.5162569999998</v>
      </c>
      <c r="S9499" t="s">
        <v>201</v>
      </c>
      <c r="T9499" s="221">
        <v>45567.336805555555</v>
      </c>
    </row>
    <row r="9500" spans="1:20" x14ac:dyDescent="0.35">
      <c r="A9500" t="s">
        <v>119</v>
      </c>
      <c r="B9500" t="s">
        <v>120</v>
      </c>
      <c r="C9500" t="s">
        <v>92</v>
      </c>
      <c r="D9500" s="29">
        <v>45661</v>
      </c>
      <c r="E9500" s="184" t="str">
        <f t="shared" si="610"/>
        <v/>
      </c>
      <c r="F9500" s="184" t="str">
        <f t="shared" si="611"/>
        <v/>
      </c>
      <c r="G9500" s="184" t="str">
        <f t="shared" si="612"/>
        <v/>
      </c>
      <c r="H9500" s="184" t="str">
        <f t="shared" si="613"/>
        <v/>
      </c>
      <c r="J9500" t="s">
        <v>253</v>
      </c>
      <c r="K9500" t="s">
        <v>253</v>
      </c>
      <c r="L9500">
        <f t="shared" si="614"/>
        <v>881.90272099999993</v>
      </c>
      <c r="R9500">
        <f t="shared" si="615"/>
        <v>1724.5162569999998</v>
      </c>
      <c r="S9500" t="s">
        <v>201</v>
      </c>
      <c r="T9500" s="221">
        <v>45567.336805555555</v>
      </c>
    </row>
    <row r="9501" spans="1:20" x14ac:dyDescent="0.35">
      <c r="A9501" t="s">
        <v>119</v>
      </c>
      <c r="B9501" t="s">
        <v>120</v>
      </c>
      <c r="C9501" t="s">
        <v>92</v>
      </c>
      <c r="D9501" s="29">
        <v>45662</v>
      </c>
      <c r="E9501" s="184" t="str">
        <f t="shared" si="610"/>
        <v/>
      </c>
      <c r="F9501" s="184" t="str">
        <f t="shared" si="611"/>
        <v/>
      </c>
      <c r="G9501" s="184" t="str">
        <f t="shared" si="612"/>
        <v/>
      </c>
      <c r="H9501" s="184" t="str">
        <f t="shared" si="613"/>
        <v/>
      </c>
      <c r="J9501" t="s">
        <v>253</v>
      </c>
      <c r="K9501" t="s">
        <v>253</v>
      </c>
      <c r="L9501">
        <f t="shared" si="614"/>
        <v>881.90272099999993</v>
      </c>
      <c r="R9501">
        <f t="shared" si="615"/>
        <v>1724.5162569999998</v>
      </c>
      <c r="S9501" t="s">
        <v>201</v>
      </c>
      <c r="T9501" s="221">
        <v>45567.336805555555</v>
      </c>
    </row>
    <row r="9502" spans="1:20" x14ac:dyDescent="0.35">
      <c r="A9502" t="s">
        <v>119</v>
      </c>
      <c r="B9502" t="s">
        <v>120</v>
      </c>
      <c r="C9502" t="s">
        <v>92</v>
      </c>
      <c r="D9502" s="29">
        <v>45663</v>
      </c>
      <c r="E9502" s="184" t="str">
        <f t="shared" si="610"/>
        <v/>
      </c>
      <c r="F9502" s="184" t="str">
        <f t="shared" si="611"/>
        <v/>
      </c>
      <c r="G9502" s="184" t="str">
        <f t="shared" si="612"/>
        <v/>
      </c>
      <c r="H9502" s="184" t="str">
        <f t="shared" si="613"/>
        <v/>
      </c>
      <c r="J9502" t="s">
        <v>253</v>
      </c>
      <c r="K9502" t="s">
        <v>253</v>
      </c>
      <c r="L9502">
        <f t="shared" si="614"/>
        <v>881.90272099999993</v>
      </c>
      <c r="R9502">
        <f t="shared" si="615"/>
        <v>1724.5162569999998</v>
      </c>
      <c r="S9502" t="s">
        <v>201</v>
      </c>
      <c r="T9502" s="221">
        <v>45567.336805555555</v>
      </c>
    </row>
    <row r="9503" spans="1:20" x14ac:dyDescent="0.35">
      <c r="A9503" t="s">
        <v>119</v>
      </c>
      <c r="B9503" t="s">
        <v>120</v>
      </c>
      <c r="C9503" t="s">
        <v>92</v>
      </c>
      <c r="D9503" s="29">
        <v>45664</v>
      </c>
      <c r="E9503" s="184" t="str">
        <f t="shared" si="610"/>
        <v/>
      </c>
      <c r="F9503" s="184" t="str">
        <f t="shared" si="611"/>
        <v/>
      </c>
      <c r="G9503" s="184" t="str">
        <f t="shared" si="612"/>
        <v/>
      </c>
      <c r="H9503" s="184" t="str">
        <f t="shared" si="613"/>
        <v/>
      </c>
      <c r="J9503" t="s">
        <v>253</v>
      </c>
      <c r="K9503" t="s">
        <v>253</v>
      </c>
      <c r="L9503">
        <f t="shared" si="614"/>
        <v>881.90272099999993</v>
      </c>
      <c r="R9503">
        <f t="shared" si="615"/>
        <v>1724.5162569999998</v>
      </c>
      <c r="S9503" t="s">
        <v>201</v>
      </c>
      <c r="T9503" s="221">
        <v>45567.336805555555</v>
      </c>
    </row>
    <row r="9504" spans="1:20" x14ac:dyDescent="0.35">
      <c r="A9504" t="s">
        <v>119</v>
      </c>
      <c r="B9504" t="s">
        <v>120</v>
      </c>
      <c r="C9504" t="s">
        <v>92</v>
      </c>
      <c r="D9504" s="29">
        <v>45665</v>
      </c>
      <c r="E9504" s="184" t="str">
        <f t="shared" si="610"/>
        <v/>
      </c>
      <c r="F9504" s="184" t="str">
        <f t="shared" si="611"/>
        <v/>
      </c>
      <c r="G9504" s="184" t="str">
        <f t="shared" si="612"/>
        <v/>
      </c>
      <c r="H9504" s="184" t="str">
        <f t="shared" si="613"/>
        <v/>
      </c>
      <c r="J9504" t="s">
        <v>253</v>
      </c>
      <c r="K9504" t="s">
        <v>253</v>
      </c>
      <c r="L9504">
        <f t="shared" si="614"/>
        <v>881.90272099999993</v>
      </c>
      <c r="R9504">
        <f t="shared" si="615"/>
        <v>1724.5162569999998</v>
      </c>
      <c r="S9504" t="s">
        <v>201</v>
      </c>
      <c r="T9504" s="221">
        <v>45567.336805555555</v>
      </c>
    </row>
    <row r="9505" spans="1:20" x14ac:dyDescent="0.35">
      <c r="A9505" t="s">
        <v>119</v>
      </c>
      <c r="B9505" t="s">
        <v>120</v>
      </c>
      <c r="C9505" t="s">
        <v>92</v>
      </c>
      <c r="D9505" s="29">
        <v>45666</v>
      </c>
      <c r="E9505" s="184" t="str">
        <f t="shared" si="610"/>
        <v/>
      </c>
      <c r="F9505" s="184" t="str">
        <f t="shared" si="611"/>
        <v/>
      </c>
      <c r="G9505" s="184" t="str">
        <f t="shared" si="612"/>
        <v/>
      </c>
      <c r="H9505" s="184" t="str">
        <f t="shared" si="613"/>
        <v/>
      </c>
      <c r="J9505" t="s">
        <v>253</v>
      </c>
      <c r="K9505" t="s">
        <v>253</v>
      </c>
      <c r="L9505">
        <f t="shared" si="614"/>
        <v>881.90272099999993</v>
      </c>
      <c r="R9505">
        <f t="shared" si="615"/>
        <v>1724.5162569999998</v>
      </c>
      <c r="S9505" t="s">
        <v>201</v>
      </c>
      <c r="T9505" s="221">
        <v>45567.336805555555</v>
      </c>
    </row>
    <row r="9506" spans="1:20" x14ac:dyDescent="0.35">
      <c r="A9506" t="s">
        <v>119</v>
      </c>
      <c r="B9506" t="s">
        <v>120</v>
      </c>
      <c r="C9506" t="s">
        <v>92</v>
      </c>
      <c r="D9506" s="29">
        <v>45667</v>
      </c>
      <c r="E9506" s="184" t="str">
        <f t="shared" si="610"/>
        <v/>
      </c>
      <c r="F9506" s="184" t="str">
        <f t="shared" si="611"/>
        <v/>
      </c>
      <c r="G9506" s="184" t="str">
        <f t="shared" si="612"/>
        <v/>
      </c>
      <c r="H9506" s="184" t="str">
        <f t="shared" si="613"/>
        <v/>
      </c>
      <c r="J9506" t="s">
        <v>253</v>
      </c>
      <c r="K9506" t="s">
        <v>253</v>
      </c>
      <c r="L9506">
        <f t="shared" si="614"/>
        <v>881.90272099999993</v>
      </c>
      <c r="R9506">
        <f t="shared" si="615"/>
        <v>1724.5162569999998</v>
      </c>
      <c r="S9506" t="s">
        <v>201</v>
      </c>
      <c r="T9506" s="221">
        <v>45567.336805555555</v>
      </c>
    </row>
    <row r="9507" spans="1:20" x14ac:dyDescent="0.35">
      <c r="A9507" t="s">
        <v>119</v>
      </c>
      <c r="B9507" t="s">
        <v>120</v>
      </c>
      <c r="C9507" t="s">
        <v>92</v>
      </c>
      <c r="D9507" s="29">
        <v>45668</v>
      </c>
      <c r="E9507" s="184" t="str">
        <f t="shared" si="610"/>
        <v/>
      </c>
      <c r="F9507" s="184" t="str">
        <f t="shared" si="611"/>
        <v/>
      </c>
      <c r="G9507" s="184" t="str">
        <f t="shared" si="612"/>
        <v/>
      </c>
      <c r="H9507" s="184" t="str">
        <f t="shared" si="613"/>
        <v/>
      </c>
      <c r="J9507" t="s">
        <v>253</v>
      </c>
      <c r="K9507" t="s">
        <v>253</v>
      </c>
      <c r="L9507">
        <f t="shared" si="614"/>
        <v>881.90272099999993</v>
      </c>
      <c r="R9507">
        <f t="shared" si="615"/>
        <v>1724.5162569999998</v>
      </c>
      <c r="S9507" t="s">
        <v>201</v>
      </c>
      <c r="T9507" s="221">
        <v>45567.336805555555</v>
      </c>
    </row>
    <row r="9508" spans="1:20" x14ac:dyDescent="0.35">
      <c r="A9508" t="s">
        <v>119</v>
      </c>
      <c r="B9508" t="s">
        <v>120</v>
      </c>
      <c r="C9508" t="s">
        <v>92</v>
      </c>
      <c r="D9508" s="29">
        <v>45669</v>
      </c>
      <c r="E9508" s="184" t="str">
        <f t="shared" si="610"/>
        <v/>
      </c>
      <c r="F9508" s="184" t="str">
        <f t="shared" si="611"/>
        <v/>
      </c>
      <c r="G9508" s="184" t="str">
        <f t="shared" si="612"/>
        <v/>
      </c>
      <c r="H9508" s="184" t="str">
        <f t="shared" si="613"/>
        <v/>
      </c>
      <c r="J9508" t="s">
        <v>253</v>
      </c>
      <c r="K9508" t="s">
        <v>253</v>
      </c>
      <c r="L9508">
        <f t="shared" si="614"/>
        <v>881.90272099999993</v>
      </c>
      <c r="R9508">
        <f t="shared" si="615"/>
        <v>1724.5162569999998</v>
      </c>
      <c r="S9508" t="s">
        <v>201</v>
      </c>
      <c r="T9508" s="221">
        <v>45567.336805555555</v>
      </c>
    </row>
    <row r="9509" spans="1:20" x14ac:dyDescent="0.35">
      <c r="A9509" t="s">
        <v>119</v>
      </c>
      <c r="B9509" t="s">
        <v>120</v>
      </c>
      <c r="C9509" t="s">
        <v>92</v>
      </c>
      <c r="D9509" s="29">
        <v>45670</v>
      </c>
      <c r="E9509" s="184" t="str">
        <f t="shared" si="610"/>
        <v/>
      </c>
      <c r="F9509" s="184" t="str">
        <f t="shared" si="611"/>
        <v/>
      </c>
      <c r="G9509" s="184" t="str">
        <f t="shared" si="612"/>
        <v/>
      </c>
      <c r="H9509" s="184" t="str">
        <f t="shared" si="613"/>
        <v/>
      </c>
      <c r="J9509" t="s">
        <v>253</v>
      </c>
      <c r="K9509" t="s">
        <v>253</v>
      </c>
      <c r="L9509">
        <f t="shared" si="614"/>
        <v>881.90272099999993</v>
      </c>
      <c r="R9509">
        <f t="shared" si="615"/>
        <v>1724.5162569999998</v>
      </c>
      <c r="S9509" t="s">
        <v>201</v>
      </c>
      <c r="T9509" s="221">
        <v>45567.336805555555</v>
      </c>
    </row>
    <row r="9510" spans="1:20" x14ac:dyDescent="0.35">
      <c r="A9510" t="s">
        <v>119</v>
      </c>
      <c r="B9510" t="s">
        <v>120</v>
      </c>
      <c r="C9510" t="s">
        <v>92</v>
      </c>
      <c r="D9510" s="29">
        <v>45671</v>
      </c>
      <c r="E9510" s="184" t="str">
        <f t="shared" si="610"/>
        <v/>
      </c>
      <c r="F9510" s="184" t="str">
        <f t="shared" si="611"/>
        <v/>
      </c>
      <c r="G9510" s="184" t="str">
        <f t="shared" si="612"/>
        <v/>
      </c>
      <c r="H9510" s="184" t="str">
        <f t="shared" si="613"/>
        <v/>
      </c>
      <c r="J9510" t="s">
        <v>253</v>
      </c>
      <c r="K9510" t="s">
        <v>253</v>
      </c>
      <c r="L9510">
        <f t="shared" si="614"/>
        <v>881.90272099999993</v>
      </c>
      <c r="R9510">
        <f t="shared" si="615"/>
        <v>1724.5162569999998</v>
      </c>
      <c r="S9510" t="s">
        <v>201</v>
      </c>
      <c r="T9510" s="221">
        <v>45567.336805555555</v>
      </c>
    </row>
    <row r="9511" spans="1:20" x14ac:dyDescent="0.35">
      <c r="A9511" t="s">
        <v>119</v>
      </c>
      <c r="B9511" t="s">
        <v>120</v>
      </c>
      <c r="C9511" t="s">
        <v>92</v>
      </c>
      <c r="D9511" s="29">
        <v>45672</v>
      </c>
      <c r="E9511" s="184" t="str">
        <f t="shared" si="610"/>
        <v/>
      </c>
      <c r="F9511" s="184" t="str">
        <f t="shared" si="611"/>
        <v/>
      </c>
      <c r="G9511" s="184" t="str">
        <f t="shared" si="612"/>
        <v/>
      </c>
      <c r="H9511" s="184" t="str">
        <f t="shared" si="613"/>
        <v/>
      </c>
      <c r="J9511" t="s">
        <v>253</v>
      </c>
      <c r="K9511" t="s">
        <v>253</v>
      </c>
      <c r="L9511">
        <f t="shared" si="614"/>
        <v>881.90272099999993</v>
      </c>
      <c r="R9511">
        <f t="shared" si="615"/>
        <v>1724.5162569999998</v>
      </c>
      <c r="S9511" t="s">
        <v>201</v>
      </c>
      <c r="T9511" s="221">
        <v>45567.336805555555</v>
      </c>
    </row>
    <row r="9512" spans="1:20" x14ac:dyDescent="0.35">
      <c r="A9512" t="s">
        <v>119</v>
      </c>
      <c r="B9512" t="s">
        <v>120</v>
      </c>
      <c r="C9512" t="s">
        <v>92</v>
      </c>
      <c r="D9512" s="29">
        <v>45673</v>
      </c>
      <c r="E9512" s="184" t="str">
        <f t="shared" si="610"/>
        <v/>
      </c>
      <c r="F9512" s="184" t="str">
        <f t="shared" si="611"/>
        <v/>
      </c>
      <c r="G9512" s="184" t="str">
        <f t="shared" si="612"/>
        <v/>
      </c>
      <c r="H9512" s="184" t="str">
        <f t="shared" si="613"/>
        <v/>
      </c>
      <c r="J9512" t="s">
        <v>253</v>
      </c>
      <c r="K9512" t="s">
        <v>253</v>
      </c>
      <c r="L9512">
        <f t="shared" si="614"/>
        <v>881.90272099999993</v>
      </c>
      <c r="R9512">
        <f t="shared" si="615"/>
        <v>1724.5162569999998</v>
      </c>
      <c r="S9512" t="s">
        <v>201</v>
      </c>
      <c r="T9512" s="221">
        <v>45567.336805555555</v>
      </c>
    </row>
    <row r="9513" spans="1:20" x14ac:dyDescent="0.35">
      <c r="A9513" t="s">
        <v>119</v>
      </c>
      <c r="B9513" t="s">
        <v>120</v>
      </c>
      <c r="C9513" t="s">
        <v>92</v>
      </c>
      <c r="D9513" s="29">
        <v>45674</v>
      </c>
      <c r="E9513" s="184" t="str">
        <f t="shared" si="610"/>
        <v/>
      </c>
      <c r="F9513" s="184" t="str">
        <f t="shared" si="611"/>
        <v/>
      </c>
      <c r="G9513" s="184" t="str">
        <f t="shared" si="612"/>
        <v/>
      </c>
      <c r="H9513" s="184" t="str">
        <f t="shared" si="613"/>
        <v/>
      </c>
      <c r="J9513" t="s">
        <v>253</v>
      </c>
      <c r="K9513" t="s">
        <v>253</v>
      </c>
      <c r="L9513">
        <f t="shared" si="614"/>
        <v>881.90272099999993</v>
      </c>
      <c r="R9513">
        <f t="shared" si="615"/>
        <v>1724.5162569999998</v>
      </c>
      <c r="S9513" t="s">
        <v>201</v>
      </c>
      <c r="T9513" s="221">
        <v>45567.336805555555</v>
      </c>
    </row>
    <row r="9514" spans="1:20" x14ac:dyDescent="0.35">
      <c r="A9514" t="s">
        <v>119</v>
      </c>
      <c r="B9514" t="s">
        <v>120</v>
      </c>
      <c r="C9514" t="s">
        <v>92</v>
      </c>
      <c r="D9514" s="29">
        <v>45675</v>
      </c>
      <c r="E9514" s="184" t="str">
        <f t="shared" si="610"/>
        <v/>
      </c>
      <c r="F9514" s="184" t="str">
        <f t="shared" si="611"/>
        <v/>
      </c>
      <c r="G9514" s="184" t="str">
        <f t="shared" si="612"/>
        <v/>
      </c>
      <c r="H9514" s="184" t="str">
        <f t="shared" si="613"/>
        <v/>
      </c>
      <c r="J9514" t="s">
        <v>253</v>
      </c>
      <c r="K9514" t="s">
        <v>253</v>
      </c>
      <c r="L9514">
        <f t="shared" si="614"/>
        <v>881.90272099999993</v>
      </c>
      <c r="R9514">
        <f t="shared" si="615"/>
        <v>1724.5162569999998</v>
      </c>
      <c r="S9514" t="s">
        <v>201</v>
      </c>
      <c r="T9514" s="221">
        <v>45567.336805555555</v>
      </c>
    </row>
    <row r="9515" spans="1:20" x14ac:dyDescent="0.35">
      <c r="A9515" t="s">
        <v>119</v>
      </c>
      <c r="B9515" t="s">
        <v>120</v>
      </c>
      <c r="C9515" t="s">
        <v>92</v>
      </c>
      <c r="D9515" s="29">
        <v>45676</v>
      </c>
      <c r="E9515" s="184" t="str">
        <f t="shared" si="610"/>
        <v/>
      </c>
      <c r="F9515" s="184" t="str">
        <f t="shared" si="611"/>
        <v/>
      </c>
      <c r="G9515" s="184" t="str">
        <f t="shared" si="612"/>
        <v/>
      </c>
      <c r="H9515" s="184" t="str">
        <f t="shared" si="613"/>
        <v/>
      </c>
      <c r="J9515" t="s">
        <v>253</v>
      </c>
      <c r="K9515" t="s">
        <v>253</v>
      </c>
      <c r="L9515">
        <f t="shared" si="614"/>
        <v>881.90272099999993</v>
      </c>
      <c r="R9515">
        <f t="shared" si="615"/>
        <v>1724.5162569999998</v>
      </c>
      <c r="S9515" t="s">
        <v>201</v>
      </c>
      <c r="T9515" s="221">
        <v>45567.336805555555</v>
      </c>
    </row>
    <row r="9516" spans="1:20" x14ac:dyDescent="0.35">
      <c r="A9516" t="s">
        <v>119</v>
      </c>
      <c r="B9516" t="s">
        <v>120</v>
      </c>
      <c r="C9516" t="s">
        <v>92</v>
      </c>
      <c r="D9516" s="29">
        <v>45677</v>
      </c>
      <c r="E9516" s="184" t="str">
        <f t="shared" si="610"/>
        <v/>
      </c>
      <c r="F9516" s="184" t="str">
        <f t="shared" si="611"/>
        <v/>
      </c>
      <c r="G9516" s="184" t="str">
        <f t="shared" si="612"/>
        <v/>
      </c>
      <c r="H9516" s="184" t="str">
        <f t="shared" si="613"/>
        <v/>
      </c>
      <c r="J9516" t="s">
        <v>253</v>
      </c>
      <c r="K9516" t="s">
        <v>253</v>
      </c>
      <c r="L9516">
        <f t="shared" si="614"/>
        <v>881.90272099999993</v>
      </c>
      <c r="R9516">
        <f t="shared" si="615"/>
        <v>1724.5162569999998</v>
      </c>
      <c r="S9516" t="s">
        <v>201</v>
      </c>
      <c r="T9516" s="221">
        <v>45567.336805555555</v>
      </c>
    </row>
    <row r="9517" spans="1:20" x14ac:dyDescent="0.35">
      <c r="A9517" t="s">
        <v>119</v>
      </c>
      <c r="B9517" t="s">
        <v>120</v>
      </c>
      <c r="C9517" t="s">
        <v>92</v>
      </c>
      <c r="D9517" s="29">
        <v>45678</v>
      </c>
      <c r="E9517" s="184" t="str">
        <f t="shared" si="610"/>
        <v/>
      </c>
      <c r="F9517" s="184" t="str">
        <f t="shared" si="611"/>
        <v/>
      </c>
      <c r="G9517" s="184" t="str">
        <f t="shared" si="612"/>
        <v/>
      </c>
      <c r="H9517" s="184" t="str">
        <f t="shared" si="613"/>
        <v/>
      </c>
      <c r="J9517" t="s">
        <v>253</v>
      </c>
      <c r="K9517" t="s">
        <v>253</v>
      </c>
      <c r="L9517">
        <f t="shared" si="614"/>
        <v>881.90272099999993</v>
      </c>
      <c r="R9517">
        <f t="shared" si="615"/>
        <v>1724.5162569999998</v>
      </c>
      <c r="S9517" t="s">
        <v>201</v>
      </c>
      <c r="T9517" s="221">
        <v>45567.336805555555</v>
      </c>
    </row>
    <row r="9518" spans="1:20" x14ac:dyDescent="0.35">
      <c r="A9518" t="s">
        <v>119</v>
      </c>
      <c r="B9518" t="s">
        <v>120</v>
      </c>
      <c r="C9518" t="s">
        <v>92</v>
      </c>
      <c r="D9518" s="29">
        <v>45679</v>
      </c>
      <c r="E9518" s="184" t="str">
        <f t="shared" si="610"/>
        <v/>
      </c>
      <c r="F9518" s="184" t="str">
        <f t="shared" si="611"/>
        <v/>
      </c>
      <c r="G9518" s="184" t="str">
        <f t="shared" si="612"/>
        <v/>
      </c>
      <c r="H9518" s="184" t="str">
        <f t="shared" si="613"/>
        <v/>
      </c>
      <c r="J9518" t="s">
        <v>253</v>
      </c>
      <c r="K9518" t="s">
        <v>253</v>
      </c>
      <c r="L9518">
        <f t="shared" si="614"/>
        <v>881.90272099999993</v>
      </c>
      <c r="R9518">
        <f t="shared" si="615"/>
        <v>1724.5162569999998</v>
      </c>
      <c r="S9518" t="s">
        <v>201</v>
      </c>
      <c r="T9518" s="221">
        <v>45567.336805555555</v>
      </c>
    </row>
    <row r="9519" spans="1:20" x14ac:dyDescent="0.35">
      <c r="A9519" t="s">
        <v>119</v>
      </c>
      <c r="B9519" t="s">
        <v>120</v>
      </c>
      <c r="C9519" t="s">
        <v>92</v>
      </c>
      <c r="D9519" s="29">
        <v>45680</v>
      </c>
      <c r="E9519" s="184" t="str">
        <f t="shared" si="610"/>
        <v/>
      </c>
      <c r="F9519" s="184" t="str">
        <f t="shared" si="611"/>
        <v/>
      </c>
      <c r="G9519" s="184" t="str">
        <f t="shared" si="612"/>
        <v/>
      </c>
      <c r="H9519" s="184" t="str">
        <f t="shared" si="613"/>
        <v/>
      </c>
      <c r="J9519" t="s">
        <v>253</v>
      </c>
      <c r="K9519" t="s">
        <v>253</v>
      </c>
      <c r="L9519">
        <f t="shared" si="614"/>
        <v>881.90272099999993</v>
      </c>
      <c r="R9519">
        <f t="shared" si="615"/>
        <v>1724.5162569999998</v>
      </c>
      <c r="S9519" t="s">
        <v>201</v>
      </c>
      <c r="T9519" s="221">
        <v>45567.336805555555</v>
      </c>
    </row>
    <row r="9520" spans="1:20" x14ac:dyDescent="0.35">
      <c r="A9520" t="s">
        <v>119</v>
      </c>
      <c r="B9520" t="s">
        <v>120</v>
      </c>
      <c r="C9520" t="s">
        <v>92</v>
      </c>
      <c r="D9520" s="29">
        <v>45681</v>
      </c>
      <c r="E9520" s="184" t="str">
        <f t="shared" si="610"/>
        <v/>
      </c>
      <c r="F9520" s="184" t="str">
        <f t="shared" si="611"/>
        <v/>
      </c>
      <c r="G9520" s="184" t="str">
        <f t="shared" si="612"/>
        <v/>
      </c>
      <c r="H9520" s="184" t="str">
        <f t="shared" si="613"/>
        <v/>
      </c>
      <c r="J9520" t="s">
        <v>253</v>
      </c>
      <c r="K9520" t="s">
        <v>253</v>
      </c>
      <c r="L9520">
        <f t="shared" si="614"/>
        <v>881.90272099999993</v>
      </c>
      <c r="R9520">
        <f t="shared" si="615"/>
        <v>1724.5162569999998</v>
      </c>
      <c r="S9520" t="s">
        <v>201</v>
      </c>
      <c r="T9520" s="221">
        <v>45567.336805555555</v>
      </c>
    </row>
    <row r="9521" spans="1:20" x14ac:dyDescent="0.35">
      <c r="A9521" t="s">
        <v>119</v>
      </c>
      <c r="B9521" t="s">
        <v>120</v>
      </c>
      <c r="C9521" t="s">
        <v>92</v>
      </c>
      <c r="D9521" s="29">
        <v>45682</v>
      </c>
      <c r="E9521" s="184" t="str">
        <f t="shared" si="610"/>
        <v/>
      </c>
      <c r="F9521" s="184" t="str">
        <f t="shared" si="611"/>
        <v/>
      </c>
      <c r="G9521" s="184" t="str">
        <f t="shared" si="612"/>
        <v/>
      </c>
      <c r="H9521" s="184" t="str">
        <f t="shared" si="613"/>
        <v/>
      </c>
      <c r="J9521" t="s">
        <v>253</v>
      </c>
      <c r="K9521" t="s">
        <v>253</v>
      </c>
      <c r="L9521">
        <f t="shared" si="614"/>
        <v>881.90272099999993</v>
      </c>
      <c r="R9521">
        <f t="shared" si="615"/>
        <v>1724.5162569999998</v>
      </c>
      <c r="S9521" t="s">
        <v>201</v>
      </c>
      <c r="T9521" s="221">
        <v>45567.336805555555</v>
      </c>
    </row>
    <row r="9522" spans="1:20" x14ac:dyDescent="0.35">
      <c r="A9522" t="s">
        <v>119</v>
      </c>
      <c r="B9522" t="s">
        <v>120</v>
      </c>
      <c r="C9522" t="s">
        <v>92</v>
      </c>
      <c r="D9522" s="29">
        <v>45683</v>
      </c>
      <c r="E9522" s="184" t="str">
        <f t="shared" si="610"/>
        <v/>
      </c>
      <c r="F9522" s="184" t="str">
        <f t="shared" si="611"/>
        <v/>
      </c>
      <c r="G9522" s="184" t="str">
        <f t="shared" si="612"/>
        <v/>
      </c>
      <c r="H9522" s="184" t="str">
        <f t="shared" si="613"/>
        <v/>
      </c>
      <c r="J9522" t="s">
        <v>253</v>
      </c>
      <c r="K9522" t="s">
        <v>253</v>
      </c>
      <c r="L9522">
        <f t="shared" si="614"/>
        <v>881.90272099999993</v>
      </c>
      <c r="R9522">
        <f t="shared" si="615"/>
        <v>1724.5162569999998</v>
      </c>
      <c r="S9522" t="s">
        <v>201</v>
      </c>
      <c r="T9522" s="221">
        <v>45567.336805555555</v>
      </c>
    </row>
    <row r="9523" spans="1:20" x14ac:dyDescent="0.35">
      <c r="A9523" t="s">
        <v>119</v>
      </c>
      <c r="B9523" t="s">
        <v>120</v>
      </c>
      <c r="C9523" t="s">
        <v>92</v>
      </c>
      <c r="D9523" s="29">
        <v>45684</v>
      </c>
      <c r="E9523" s="184" t="str">
        <f t="shared" si="610"/>
        <v/>
      </c>
      <c r="F9523" s="184" t="str">
        <f t="shared" si="611"/>
        <v/>
      </c>
      <c r="G9523" s="184" t="str">
        <f t="shared" si="612"/>
        <v/>
      </c>
      <c r="H9523" s="184" t="str">
        <f t="shared" si="613"/>
        <v/>
      </c>
      <c r="J9523" t="s">
        <v>253</v>
      </c>
      <c r="K9523" t="s">
        <v>253</v>
      </c>
      <c r="L9523">
        <f t="shared" si="614"/>
        <v>881.90272099999993</v>
      </c>
      <c r="R9523">
        <f t="shared" si="615"/>
        <v>1724.5162569999998</v>
      </c>
      <c r="S9523" t="s">
        <v>201</v>
      </c>
      <c r="T9523" s="221">
        <v>45567.336805555555</v>
      </c>
    </row>
    <row r="9524" spans="1:20" x14ac:dyDescent="0.35">
      <c r="A9524" t="s">
        <v>119</v>
      </c>
      <c r="B9524" t="s">
        <v>120</v>
      </c>
      <c r="C9524" t="s">
        <v>92</v>
      </c>
      <c r="D9524" s="29">
        <v>45685</v>
      </c>
      <c r="E9524" s="184" t="str">
        <f t="shared" si="610"/>
        <v/>
      </c>
      <c r="F9524" s="184" t="str">
        <f t="shared" si="611"/>
        <v/>
      </c>
      <c r="G9524" s="184" t="str">
        <f t="shared" si="612"/>
        <v/>
      </c>
      <c r="H9524" s="184" t="str">
        <f t="shared" si="613"/>
        <v/>
      </c>
      <c r="J9524" t="s">
        <v>253</v>
      </c>
      <c r="K9524" t="s">
        <v>253</v>
      </c>
      <c r="L9524">
        <f t="shared" si="614"/>
        <v>881.90272099999993</v>
      </c>
      <c r="R9524">
        <f t="shared" si="615"/>
        <v>1724.5162569999998</v>
      </c>
      <c r="S9524" t="s">
        <v>201</v>
      </c>
      <c r="T9524" s="221">
        <v>45567.336805555555</v>
      </c>
    </row>
    <row r="9525" spans="1:20" x14ac:dyDescent="0.35">
      <c r="A9525" t="s">
        <v>119</v>
      </c>
      <c r="B9525" t="s">
        <v>120</v>
      </c>
      <c r="C9525" t="s">
        <v>92</v>
      </c>
      <c r="D9525" s="29">
        <v>45686</v>
      </c>
      <c r="E9525" s="184" t="str">
        <f t="shared" si="610"/>
        <v/>
      </c>
      <c r="F9525" s="184" t="str">
        <f t="shared" si="611"/>
        <v/>
      </c>
      <c r="G9525" s="184" t="str">
        <f t="shared" si="612"/>
        <v/>
      </c>
      <c r="H9525" s="184" t="str">
        <f t="shared" si="613"/>
        <v/>
      </c>
      <c r="J9525" t="s">
        <v>253</v>
      </c>
      <c r="K9525" t="s">
        <v>253</v>
      </c>
      <c r="L9525">
        <f t="shared" si="614"/>
        <v>881.90272099999993</v>
      </c>
      <c r="R9525">
        <f t="shared" si="615"/>
        <v>1724.5162569999998</v>
      </c>
      <c r="S9525" t="s">
        <v>201</v>
      </c>
      <c r="T9525" s="221">
        <v>45567.336805555555</v>
      </c>
    </row>
    <row r="9526" spans="1:20" x14ac:dyDescent="0.35">
      <c r="A9526" t="s">
        <v>119</v>
      </c>
      <c r="B9526" t="s">
        <v>120</v>
      </c>
      <c r="C9526" t="s">
        <v>92</v>
      </c>
      <c r="D9526" s="29">
        <v>45687</v>
      </c>
      <c r="E9526" s="184" t="str">
        <f t="shared" si="610"/>
        <v/>
      </c>
      <c r="F9526" s="184" t="str">
        <f t="shared" si="611"/>
        <v/>
      </c>
      <c r="G9526" s="184" t="str">
        <f t="shared" si="612"/>
        <v/>
      </c>
      <c r="H9526" s="184" t="str">
        <f t="shared" si="613"/>
        <v/>
      </c>
      <c r="J9526" t="s">
        <v>253</v>
      </c>
      <c r="K9526" t="s">
        <v>253</v>
      </c>
      <c r="L9526">
        <f t="shared" si="614"/>
        <v>881.90272099999993</v>
      </c>
      <c r="R9526">
        <f t="shared" si="615"/>
        <v>1724.5162569999998</v>
      </c>
      <c r="S9526" t="s">
        <v>201</v>
      </c>
      <c r="T9526" s="221">
        <v>45567.336805555555</v>
      </c>
    </row>
    <row r="9527" spans="1:20" x14ac:dyDescent="0.35">
      <c r="A9527" t="s">
        <v>119</v>
      </c>
      <c r="B9527" t="s">
        <v>120</v>
      </c>
      <c r="C9527" t="s">
        <v>92</v>
      </c>
      <c r="D9527" s="29">
        <v>45688</v>
      </c>
      <c r="E9527" s="184" t="str">
        <f t="shared" si="610"/>
        <v/>
      </c>
      <c r="F9527" s="184" t="str">
        <f t="shared" si="611"/>
        <v/>
      </c>
      <c r="G9527" s="184" t="str">
        <f t="shared" si="612"/>
        <v/>
      </c>
      <c r="H9527" s="184" t="str">
        <f t="shared" si="613"/>
        <v/>
      </c>
      <c r="J9527" t="s">
        <v>253</v>
      </c>
      <c r="K9527" t="s">
        <v>253</v>
      </c>
      <c r="L9527">
        <f t="shared" si="614"/>
        <v>881.90272099999993</v>
      </c>
      <c r="R9527">
        <f t="shared" si="615"/>
        <v>1724.5162569999998</v>
      </c>
      <c r="S9527" t="s">
        <v>201</v>
      </c>
      <c r="T9527" s="221">
        <v>45567.336805555555</v>
      </c>
    </row>
    <row r="9528" spans="1:20" x14ac:dyDescent="0.35">
      <c r="A9528" t="s">
        <v>119</v>
      </c>
      <c r="B9528" t="s">
        <v>120</v>
      </c>
      <c r="C9528" t="s">
        <v>92</v>
      </c>
      <c r="D9528" s="29">
        <v>45689</v>
      </c>
      <c r="E9528" s="184" t="str">
        <f t="shared" si="610"/>
        <v/>
      </c>
      <c r="F9528" s="184" t="str">
        <f t="shared" si="611"/>
        <v/>
      </c>
      <c r="G9528" s="184" t="str">
        <f t="shared" si="612"/>
        <v/>
      </c>
      <c r="H9528" s="184" t="str">
        <f t="shared" si="613"/>
        <v/>
      </c>
      <c r="J9528" t="s">
        <v>253</v>
      </c>
      <c r="K9528" t="s">
        <v>253</v>
      </c>
      <c r="L9528">
        <f t="shared" si="614"/>
        <v>881.90272099999993</v>
      </c>
      <c r="R9528">
        <f t="shared" si="615"/>
        <v>1724.5162569999998</v>
      </c>
      <c r="S9528" t="s">
        <v>201</v>
      </c>
      <c r="T9528" s="221">
        <v>45567.336805555555</v>
      </c>
    </row>
    <row r="9529" spans="1:20" x14ac:dyDescent="0.35">
      <c r="A9529" t="s">
        <v>119</v>
      </c>
      <c r="B9529" t="s">
        <v>120</v>
      </c>
      <c r="C9529" t="s">
        <v>92</v>
      </c>
      <c r="D9529" s="29">
        <v>45690</v>
      </c>
      <c r="E9529" s="184" t="str">
        <f t="shared" si="610"/>
        <v/>
      </c>
      <c r="F9529" s="184" t="str">
        <f t="shared" si="611"/>
        <v/>
      </c>
      <c r="G9529" s="184" t="str">
        <f t="shared" si="612"/>
        <v/>
      </c>
      <c r="H9529" s="184" t="str">
        <f t="shared" si="613"/>
        <v/>
      </c>
      <c r="J9529" t="s">
        <v>253</v>
      </c>
      <c r="K9529" t="s">
        <v>253</v>
      </c>
      <c r="L9529">
        <f t="shared" si="614"/>
        <v>881.90272099999993</v>
      </c>
      <c r="R9529">
        <f t="shared" si="615"/>
        <v>1724.5162569999998</v>
      </c>
      <c r="S9529" t="s">
        <v>201</v>
      </c>
      <c r="T9529" s="221">
        <v>45567.336805555555</v>
      </c>
    </row>
    <row r="9530" spans="1:20" x14ac:dyDescent="0.35">
      <c r="A9530" t="s">
        <v>119</v>
      </c>
      <c r="B9530" t="s">
        <v>120</v>
      </c>
      <c r="C9530" t="s">
        <v>92</v>
      </c>
      <c r="D9530" s="29">
        <v>45691</v>
      </c>
      <c r="E9530" s="184" t="str">
        <f t="shared" si="610"/>
        <v/>
      </c>
      <c r="F9530" s="184" t="str">
        <f t="shared" si="611"/>
        <v/>
      </c>
      <c r="G9530" s="184" t="str">
        <f t="shared" si="612"/>
        <v/>
      </c>
      <c r="H9530" s="184" t="str">
        <f t="shared" si="613"/>
        <v/>
      </c>
      <c r="J9530" t="s">
        <v>253</v>
      </c>
      <c r="K9530" t="s">
        <v>253</v>
      </c>
      <c r="L9530">
        <f t="shared" si="614"/>
        <v>881.90272099999993</v>
      </c>
      <c r="R9530">
        <f t="shared" si="615"/>
        <v>1724.5162569999998</v>
      </c>
      <c r="S9530" t="s">
        <v>201</v>
      </c>
      <c r="T9530" s="221">
        <v>45567.336805555555</v>
      </c>
    </row>
    <row r="9531" spans="1:20" x14ac:dyDescent="0.35">
      <c r="A9531" t="s">
        <v>119</v>
      </c>
      <c r="B9531" t="s">
        <v>120</v>
      </c>
      <c r="C9531" t="s">
        <v>92</v>
      </c>
      <c r="D9531" s="29">
        <v>45692</v>
      </c>
      <c r="E9531" s="184" t="str">
        <f t="shared" si="610"/>
        <v/>
      </c>
      <c r="F9531" s="184" t="str">
        <f t="shared" si="611"/>
        <v/>
      </c>
      <c r="G9531" s="184" t="str">
        <f t="shared" si="612"/>
        <v/>
      </c>
      <c r="H9531" s="184" t="str">
        <f t="shared" si="613"/>
        <v/>
      </c>
      <c r="J9531" t="s">
        <v>253</v>
      </c>
      <c r="K9531" t="s">
        <v>253</v>
      </c>
      <c r="L9531">
        <f t="shared" si="614"/>
        <v>881.90272099999993</v>
      </c>
      <c r="R9531">
        <f t="shared" si="615"/>
        <v>1724.5162569999998</v>
      </c>
      <c r="S9531" t="s">
        <v>201</v>
      </c>
      <c r="T9531" s="221">
        <v>45567.336805555555</v>
      </c>
    </row>
    <row r="9532" spans="1:20" x14ac:dyDescent="0.35">
      <c r="A9532" t="s">
        <v>119</v>
      </c>
      <c r="B9532" t="s">
        <v>120</v>
      </c>
      <c r="C9532" t="s">
        <v>92</v>
      </c>
      <c r="D9532" s="29">
        <v>45693</v>
      </c>
      <c r="E9532" s="184" t="str">
        <f t="shared" si="610"/>
        <v/>
      </c>
      <c r="F9532" s="184" t="str">
        <f t="shared" si="611"/>
        <v/>
      </c>
      <c r="G9532" s="184" t="str">
        <f t="shared" si="612"/>
        <v/>
      </c>
      <c r="H9532" s="184" t="str">
        <f t="shared" si="613"/>
        <v/>
      </c>
      <c r="J9532" t="s">
        <v>253</v>
      </c>
      <c r="K9532" t="s">
        <v>253</v>
      </c>
      <c r="L9532">
        <f t="shared" si="614"/>
        <v>881.90272099999993</v>
      </c>
      <c r="R9532">
        <f t="shared" si="615"/>
        <v>1724.5162569999998</v>
      </c>
      <c r="S9532" t="s">
        <v>201</v>
      </c>
      <c r="T9532" s="221">
        <v>45567.336805555555</v>
      </c>
    </row>
    <row r="9533" spans="1:20" x14ac:dyDescent="0.35">
      <c r="A9533" t="s">
        <v>119</v>
      </c>
      <c r="B9533" t="s">
        <v>120</v>
      </c>
      <c r="C9533" t="s">
        <v>92</v>
      </c>
      <c r="D9533" s="29">
        <v>45694</v>
      </c>
      <c r="E9533" s="184" t="str">
        <f t="shared" si="610"/>
        <v/>
      </c>
      <c r="F9533" s="184" t="str">
        <f t="shared" si="611"/>
        <v/>
      </c>
      <c r="G9533" s="184" t="str">
        <f t="shared" si="612"/>
        <v/>
      </c>
      <c r="H9533" s="184" t="str">
        <f t="shared" si="613"/>
        <v/>
      </c>
      <c r="J9533" t="s">
        <v>253</v>
      </c>
      <c r="K9533" t="s">
        <v>253</v>
      </c>
      <c r="L9533">
        <f t="shared" si="614"/>
        <v>881.90272099999993</v>
      </c>
      <c r="R9533">
        <f t="shared" si="615"/>
        <v>1724.5162569999998</v>
      </c>
      <c r="S9533" t="s">
        <v>201</v>
      </c>
      <c r="T9533" s="221">
        <v>45567.336805555555</v>
      </c>
    </row>
    <row r="9534" spans="1:20" x14ac:dyDescent="0.35">
      <c r="A9534" t="s">
        <v>119</v>
      </c>
      <c r="B9534" t="s">
        <v>120</v>
      </c>
      <c r="C9534" t="s">
        <v>92</v>
      </c>
      <c r="D9534" s="29">
        <v>45695</v>
      </c>
      <c r="E9534" s="184" t="str">
        <f t="shared" si="610"/>
        <v/>
      </c>
      <c r="F9534" s="184" t="str">
        <f t="shared" si="611"/>
        <v/>
      </c>
      <c r="G9534" s="184" t="str">
        <f t="shared" si="612"/>
        <v/>
      </c>
      <c r="H9534" s="184" t="str">
        <f t="shared" si="613"/>
        <v/>
      </c>
      <c r="J9534" t="s">
        <v>253</v>
      </c>
      <c r="K9534" t="s">
        <v>253</v>
      </c>
      <c r="L9534">
        <f t="shared" si="614"/>
        <v>881.90272099999993</v>
      </c>
      <c r="R9534">
        <f t="shared" si="615"/>
        <v>1724.5162569999998</v>
      </c>
      <c r="S9534" t="s">
        <v>201</v>
      </c>
      <c r="T9534" s="221">
        <v>45567.336805555555</v>
      </c>
    </row>
    <row r="9535" spans="1:20" x14ac:dyDescent="0.35">
      <c r="A9535" t="s">
        <v>119</v>
      </c>
      <c r="B9535" t="s">
        <v>120</v>
      </c>
      <c r="C9535" t="s">
        <v>92</v>
      </c>
      <c r="D9535" s="29">
        <v>45696</v>
      </c>
      <c r="E9535" s="184" t="str">
        <f t="shared" si="610"/>
        <v/>
      </c>
      <c r="F9535" s="184" t="str">
        <f t="shared" si="611"/>
        <v/>
      </c>
      <c r="G9535" s="184" t="str">
        <f t="shared" si="612"/>
        <v/>
      </c>
      <c r="H9535" s="184" t="str">
        <f t="shared" si="613"/>
        <v/>
      </c>
      <c r="J9535" t="s">
        <v>253</v>
      </c>
      <c r="K9535" t="s">
        <v>253</v>
      </c>
      <c r="L9535">
        <f t="shared" si="614"/>
        <v>881.90272099999993</v>
      </c>
      <c r="R9535">
        <f t="shared" si="615"/>
        <v>1724.5162569999998</v>
      </c>
      <c r="S9535" t="s">
        <v>201</v>
      </c>
      <c r="T9535" s="221">
        <v>45567.336805555555</v>
      </c>
    </row>
    <row r="9536" spans="1:20" x14ac:dyDescent="0.35">
      <c r="A9536" t="s">
        <v>119</v>
      </c>
      <c r="B9536" t="s">
        <v>120</v>
      </c>
      <c r="C9536" t="s">
        <v>92</v>
      </c>
      <c r="D9536" s="29">
        <v>45697</v>
      </c>
      <c r="E9536" s="184" t="str">
        <f t="shared" si="610"/>
        <v/>
      </c>
      <c r="F9536" s="184" t="str">
        <f t="shared" si="611"/>
        <v/>
      </c>
      <c r="G9536" s="184" t="str">
        <f t="shared" si="612"/>
        <v/>
      </c>
      <c r="H9536" s="184" t="str">
        <f t="shared" si="613"/>
        <v/>
      </c>
      <c r="J9536" t="s">
        <v>253</v>
      </c>
      <c r="K9536" t="s">
        <v>253</v>
      </c>
      <c r="L9536">
        <f t="shared" si="614"/>
        <v>881.90272099999993</v>
      </c>
      <c r="R9536">
        <f t="shared" si="615"/>
        <v>1724.5162569999998</v>
      </c>
      <c r="S9536" t="s">
        <v>201</v>
      </c>
      <c r="T9536" s="221">
        <v>45567.336805555555</v>
      </c>
    </row>
    <row r="9537" spans="1:20" x14ac:dyDescent="0.35">
      <c r="A9537" t="s">
        <v>119</v>
      </c>
      <c r="B9537" t="s">
        <v>120</v>
      </c>
      <c r="C9537" t="s">
        <v>92</v>
      </c>
      <c r="D9537" s="29">
        <v>45698</v>
      </c>
      <c r="E9537" s="184" t="str">
        <f t="shared" si="610"/>
        <v/>
      </c>
      <c r="F9537" s="184" t="str">
        <f t="shared" si="611"/>
        <v/>
      </c>
      <c r="G9537" s="184" t="str">
        <f t="shared" si="612"/>
        <v/>
      </c>
      <c r="H9537" s="184" t="str">
        <f t="shared" si="613"/>
        <v/>
      </c>
      <c r="J9537" t="s">
        <v>253</v>
      </c>
      <c r="K9537" t="s">
        <v>253</v>
      </c>
      <c r="L9537">
        <f t="shared" si="614"/>
        <v>881.90272099999993</v>
      </c>
      <c r="R9537">
        <f t="shared" si="615"/>
        <v>1724.5162569999998</v>
      </c>
      <c r="S9537" t="s">
        <v>201</v>
      </c>
      <c r="T9537" s="221">
        <v>45567.336805555555</v>
      </c>
    </row>
    <row r="9538" spans="1:20" x14ac:dyDescent="0.35">
      <c r="A9538" t="s">
        <v>119</v>
      </c>
      <c r="B9538" t="s">
        <v>120</v>
      </c>
      <c r="C9538" t="s">
        <v>92</v>
      </c>
      <c r="D9538" s="29">
        <v>45699</v>
      </c>
      <c r="E9538" s="184" t="str">
        <f t="shared" si="610"/>
        <v/>
      </c>
      <c r="F9538" s="184" t="str">
        <f t="shared" si="611"/>
        <v/>
      </c>
      <c r="G9538" s="184" t="str">
        <f t="shared" si="612"/>
        <v/>
      </c>
      <c r="H9538" s="184" t="str">
        <f t="shared" si="613"/>
        <v/>
      </c>
      <c r="J9538" t="s">
        <v>253</v>
      </c>
      <c r="K9538" t="s">
        <v>253</v>
      </c>
      <c r="L9538">
        <f t="shared" si="614"/>
        <v>881.90272099999993</v>
      </c>
      <c r="R9538">
        <f t="shared" si="615"/>
        <v>1724.5162569999998</v>
      </c>
      <c r="S9538" t="s">
        <v>201</v>
      </c>
      <c r="T9538" s="221">
        <v>45567.336805555555</v>
      </c>
    </row>
    <row r="9539" spans="1:20" x14ac:dyDescent="0.35">
      <c r="A9539" t="s">
        <v>119</v>
      </c>
      <c r="B9539" t="s">
        <v>120</v>
      </c>
      <c r="C9539" t="s">
        <v>92</v>
      </c>
      <c r="D9539" s="29">
        <v>45700</v>
      </c>
      <c r="E9539" s="184" t="str">
        <f t="shared" si="610"/>
        <v/>
      </c>
      <c r="F9539" s="184" t="str">
        <f t="shared" si="611"/>
        <v/>
      </c>
      <c r="G9539" s="184" t="str">
        <f t="shared" si="612"/>
        <v/>
      </c>
      <c r="H9539" s="184" t="str">
        <f t="shared" si="613"/>
        <v/>
      </c>
      <c r="J9539" t="s">
        <v>253</v>
      </c>
      <c r="K9539" t="s">
        <v>253</v>
      </c>
      <c r="L9539">
        <f t="shared" si="614"/>
        <v>881.90272099999993</v>
      </c>
      <c r="R9539">
        <f t="shared" si="615"/>
        <v>1724.5162569999998</v>
      </c>
      <c r="S9539" t="s">
        <v>201</v>
      </c>
      <c r="T9539" s="221">
        <v>45567.336805555555</v>
      </c>
    </row>
    <row r="9540" spans="1:20" x14ac:dyDescent="0.35">
      <c r="A9540" t="s">
        <v>119</v>
      </c>
      <c r="B9540" t="s">
        <v>120</v>
      </c>
      <c r="C9540" t="s">
        <v>92</v>
      </c>
      <c r="D9540" s="29">
        <v>45701</v>
      </c>
      <c r="E9540" s="184" t="str">
        <f t="shared" si="610"/>
        <v/>
      </c>
      <c r="F9540" s="184" t="str">
        <f t="shared" si="611"/>
        <v/>
      </c>
      <c r="G9540" s="184" t="str">
        <f t="shared" si="612"/>
        <v/>
      </c>
      <c r="H9540" s="184" t="str">
        <f t="shared" si="613"/>
        <v/>
      </c>
      <c r="J9540" t="s">
        <v>253</v>
      </c>
      <c r="K9540" t="s">
        <v>253</v>
      </c>
      <c r="L9540">
        <f t="shared" si="614"/>
        <v>881.90272099999993</v>
      </c>
      <c r="R9540">
        <f t="shared" si="615"/>
        <v>1724.5162569999998</v>
      </c>
      <c r="S9540" t="s">
        <v>201</v>
      </c>
      <c r="T9540" s="221">
        <v>45567.336805555555</v>
      </c>
    </row>
    <row r="9541" spans="1:20" x14ac:dyDescent="0.35">
      <c r="A9541" t="s">
        <v>119</v>
      </c>
      <c r="B9541" t="s">
        <v>120</v>
      </c>
      <c r="C9541" t="s">
        <v>92</v>
      </c>
      <c r="D9541" s="29">
        <v>45702</v>
      </c>
      <c r="E9541" s="184" t="str">
        <f t="shared" si="610"/>
        <v/>
      </c>
      <c r="F9541" s="184" t="str">
        <f t="shared" si="611"/>
        <v/>
      </c>
      <c r="G9541" s="184" t="str">
        <f t="shared" si="612"/>
        <v/>
      </c>
      <c r="H9541" s="184" t="str">
        <f t="shared" si="613"/>
        <v/>
      </c>
      <c r="J9541" t="s">
        <v>253</v>
      </c>
      <c r="K9541" t="s">
        <v>253</v>
      </c>
      <c r="L9541">
        <f t="shared" si="614"/>
        <v>881.90272099999993</v>
      </c>
      <c r="R9541">
        <f t="shared" si="615"/>
        <v>1724.5162569999998</v>
      </c>
      <c r="S9541" t="s">
        <v>201</v>
      </c>
      <c r="T9541" s="221">
        <v>45567.336805555555</v>
      </c>
    </row>
    <row r="9542" spans="1:20" x14ac:dyDescent="0.35">
      <c r="A9542" t="s">
        <v>119</v>
      </c>
      <c r="B9542" t="s">
        <v>120</v>
      </c>
      <c r="C9542" t="s">
        <v>92</v>
      </c>
      <c r="D9542" s="29">
        <v>45703</v>
      </c>
      <c r="E9542" s="184" t="str">
        <f t="shared" si="610"/>
        <v/>
      </c>
      <c r="F9542" s="184" t="str">
        <f t="shared" si="611"/>
        <v/>
      </c>
      <c r="G9542" s="184" t="str">
        <f t="shared" si="612"/>
        <v/>
      </c>
      <c r="H9542" s="184" t="str">
        <f t="shared" si="613"/>
        <v/>
      </c>
      <c r="J9542" t="s">
        <v>253</v>
      </c>
      <c r="K9542" t="s">
        <v>253</v>
      </c>
      <c r="L9542">
        <f t="shared" si="614"/>
        <v>881.90272099999993</v>
      </c>
      <c r="R9542">
        <f t="shared" si="615"/>
        <v>1724.5162569999998</v>
      </c>
      <c r="S9542" t="s">
        <v>201</v>
      </c>
      <c r="T9542" s="221">
        <v>45567.336805555555</v>
      </c>
    </row>
    <row r="9543" spans="1:20" x14ac:dyDescent="0.35">
      <c r="A9543" t="s">
        <v>119</v>
      </c>
      <c r="B9543" t="s">
        <v>120</v>
      </c>
      <c r="C9543" t="s">
        <v>92</v>
      </c>
      <c r="D9543" s="29">
        <v>45704</v>
      </c>
      <c r="E9543" s="184" t="str">
        <f t="shared" si="610"/>
        <v/>
      </c>
      <c r="F9543" s="184" t="str">
        <f t="shared" si="611"/>
        <v/>
      </c>
      <c r="G9543" s="184" t="str">
        <f t="shared" si="612"/>
        <v/>
      </c>
      <c r="H9543" s="184" t="str">
        <f t="shared" si="613"/>
        <v/>
      </c>
      <c r="J9543" t="s">
        <v>253</v>
      </c>
      <c r="K9543" t="s">
        <v>253</v>
      </c>
      <c r="L9543">
        <f t="shared" si="614"/>
        <v>881.90272099999993</v>
      </c>
      <c r="R9543">
        <f t="shared" si="615"/>
        <v>1724.5162569999998</v>
      </c>
      <c r="S9543" t="s">
        <v>201</v>
      </c>
      <c r="T9543" s="221">
        <v>45567.336805555555</v>
      </c>
    </row>
    <row r="9544" spans="1:20" x14ac:dyDescent="0.35">
      <c r="A9544" t="s">
        <v>119</v>
      </c>
      <c r="B9544" t="s">
        <v>120</v>
      </c>
      <c r="C9544" t="s">
        <v>92</v>
      </c>
      <c r="D9544" s="29">
        <v>45705</v>
      </c>
      <c r="E9544" s="184" t="str">
        <f t="shared" ref="E9544:E9607" si="616">IF(J9544="","",IF(L9544=0,0,IF(1-(J9544/L9544)&lt;0,"",1-(J9544/L9544))))</f>
        <v/>
      </c>
      <c r="F9544" s="184" t="str">
        <f t="shared" ref="F9544:F9607" si="617">IF(K9544="","",IF(L9544=0,0,IF(1-(K9544/L9544)&lt;0,"",1-(K9544/L9544))))</f>
        <v/>
      </c>
      <c r="G9544" s="184" t="str">
        <f t="shared" ref="G9544:G9607" si="618">IF(J9544="","",IF(1-(J9544/R9544)&lt;0,"",1-(J9544/R9544)))</f>
        <v/>
      </c>
      <c r="H9544" s="184" t="str">
        <f t="shared" ref="H9544:H9607" si="619">IF(K9544="","",IF(1-(K9544/R9544)&lt;0,"",1-(K9544/R9544)))</f>
        <v/>
      </c>
      <c r="J9544" t="s">
        <v>253</v>
      </c>
      <c r="K9544" t="s">
        <v>253</v>
      </c>
      <c r="L9544">
        <f t="shared" si="614"/>
        <v>881.90272099999993</v>
      </c>
      <c r="R9544">
        <f t="shared" si="615"/>
        <v>1724.5162569999998</v>
      </c>
      <c r="S9544" t="s">
        <v>201</v>
      </c>
      <c r="T9544" s="221">
        <v>45567.336805555555</v>
      </c>
    </row>
    <row r="9545" spans="1:20" x14ac:dyDescent="0.35">
      <c r="A9545" t="s">
        <v>119</v>
      </c>
      <c r="B9545" t="s">
        <v>120</v>
      </c>
      <c r="C9545" t="s">
        <v>92</v>
      </c>
      <c r="D9545" s="29">
        <v>45706</v>
      </c>
      <c r="E9545" s="184" t="str">
        <f t="shared" si="616"/>
        <v/>
      </c>
      <c r="F9545" s="184" t="str">
        <f t="shared" si="617"/>
        <v/>
      </c>
      <c r="G9545" s="184" t="str">
        <f t="shared" si="618"/>
        <v/>
      </c>
      <c r="H9545" s="184" t="str">
        <f t="shared" si="619"/>
        <v/>
      </c>
      <c r="J9545" t="s">
        <v>253</v>
      </c>
      <c r="K9545" t="s">
        <v>253</v>
      </c>
      <c r="L9545">
        <f t="shared" si="614"/>
        <v>881.90272099999993</v>
      </c>
      <c r="R9545">
        <f t="shared" si="615"/>
        <v>1724.5162569999998</v>
      </c>
      <c r="S9545" t="s">
        <v>201</v>
      </c>
      <c r="T9545" s="221">
        <v>45567.336805555555</v>
      </c>
    </row>
    <row r="9546" spans="1:20" x14ac:dyDescent="0.35">
      <c r="A9546" t="s">
        <v>119</v>
      </c>
      <c r="B9546" t="s">
        <v>120</v>
      </c>
      <c r="C9546" t="s">
        <v>92</v>
      </c>
      <c r="D9546" s="29">
        <v>45707</v>
      </c>
      <c r="E9546" s="184" t="str">
        <f t="shared" si="616"/>
        <v/>
      </c>
      <c r="F9546" s="184" t="str">
        <f t="shared" si="617"/>
        <v/>
      </c>
      <c r="G9546" s="184" t="str">
        <f t="shared" si="618"/>
        <v/>
      </c>
      <c r="H9546" s="184" t="str">
        <f t="shared" si="619"/>
        <v/>
      </c>
      <c r="J9546" t="s">
        <v>253</v>
      </c>
      <c r="K9546" t="s">
        <v>253</v>
      </c>
      <c r="L9546">
        <f t="shared" si="614"/>
        <v>881.90272099999993</v>
      </c>
      <c r="R9546">
        <f t="shared" si="615"/>
        <v>1724.5162569999998</v>
      </c>
      <c r="S9546" t="s">
        <v>201</v>
      </c>
      <c r="T9546" s="221">
        <v>45567.336805555555</v>
      </c>
    </row>
    <row r="9547" spans="1:20" x14ac:dyDescent="0.35">
      <c r="A9547" t="s">
        <v>119</v>
      </c>
      <c r="B9547" t="s">
        <v>120</v>
      </c>
      <c r="C9547" t="s">
        <v>92</v>
      </c>
      <c r="D9547" s="29">
        <v>45708</v>
      </c>
      <c r="E9547" s="184" t="str">
        <f t="shared" si="616"/>
        <v/>
      </c>
      <c r="F9547" s="184" t="str">
        <f t="shared" si="617"/>
        <v/>
      </c>
      <c r="G9547" s="184" t="str">
        <f t="shared" si="618"/>
        <v/>
      </c>
      <c r="H9547" s="184" t="str">
        <f t="shared" si="619"/>
        <v/>
      </c>
      <c r="J9547" t="s">
        <v>253</v>
      </c>
      <c r="K9547" t="s">
        <v>253</v>
      </c>
      <c r="L9547">
        <f t="shared" si="614"/>
        <v>881.90272099999993</v>
      </c>
      <c r="R9547">
        <f t="shared" si="615"/>
        <v>1724.5162569999998</v>
      </c>
      <c r="S9547" t="s">
        <v>201</v>
      </c>
      <c r="T9547" s="221">
        <v>45567.336805555555</v>
      </c>
    </row>
    <row r="9548" spans="1:20" x14ac:dyDescent="0.35">
      <c r="A9548" t="s">
        <v>119</v>
      </c>
      <c r="B9548" t="s">
        <v>120</v>
      </c>
      <c r="C9548" t="s">
        <v>92</v>
      </c>
      <c r="D9548" s="29">
        <v>45709</v>
      </c>
      <c r="E9548" s="184" t="str">
        <f t="shared" si="616"/>
        <v/>
      </c>
      <c r="F9548" s="184" t="str">
        <f t="shared" si="617"/>
        <v/>
      </c>
      <c r="G9548" s="184" t="str">
        <f t="shared" si="618"/>
        <v/>
      </c>
      <c r="H9548" s="184" t="str">
        <f t="shared" si="619"/>
        <v/>
      </c>
      <c r="J9548" t="s">
        <v>253</v>
      </c>
      <c r="K9548" t="s">
        <v>253</v>
      </c>
      <c r="L9548">
        <f t="shared" si="614"/>
        <v>881.90272099999993</v>
      </c>
      <c r="R9548">
        <f t="shared" si="615"/>
        <v>1724.5162569999998</v>
      </c>
      <c r="S9548" t="s">
        <v>201</v>
      </c>
      <c r="T9548" s="221">
        <v>45567.336805555555</v>
      </c>
    </row>
    <row r="9549" spans="1:20" x14ac:dyDescent="0.35">
      <c r="A9549" t="s">
        <v>119</v>
      </c>
      <c r="B9549" t="s">
        <v>120</v>
      </c>
      <c r="C9549" t="s">
        <v>92</v>
      </c>
      <c r="D9549" s="29">
        <v>45710</v>
      </c>
      <c r="E9549" s="184" t="str">
        <f t="shared" si="616"/>
        <v/>
      </c>
      <c r="F9549" s="184" t="str">
        <f t="shared" si="617"/>
        <v/>
      </c>
      <c r="G9549" s="184" t="str">
        <f t="shared" si="618"/>
        <v/>
      </c>
      <c r="H9549" s="184" t="str">
        <f t="shared" si="619"/>
        <v/>
      </c>
      <c r="J9549" t="s">
        <v>253</v>
      </c>
      <c r="K9549" t="s">
        <v>253</v>
      </c>
      <c r="L9549">
        <f t="shared" si="614"/>
        <v>881.90272099999993</v>
      </c>
      <c r="R9549">
        <f t="shared" si="615"/>
        <v>1724.5162569999998</v>
      </c>
      <c r="S9549" t="s">
        <v>201</v>
      </c>
      <c r="T9549" s="221">
        <v>45567.336805555555</v>
      </c>
    </row>
    <row r="9550" spans="1:20" x14ac:dyDescent="0.35">
      <c r="A9550" t="s">
        <v>119</v>
      </c>
      <c r="B9550" t="s">
        <v>120</v>
      </c>
      <c r="C9550" t="s">
        <v>92</v>
      </c>
      <c r="D9550" s="29">
        <v>45711</v>
      </c>
      <c r="E9550" s="184" t="str">
        <f t="shared" si="616"/>
        <v/>
      </c>
      <c r="F9550" s="184" t="str">
        <f t="shared" si="617"/>
        <v/>
      </c>
      <c r="G9550" s="184" t="str">
        <f t="shared" si="618"/>
        <v/>
      </c>
      <c r="H9550" s="184" t="str">
        <f t="shared" si="619"/>
        <v/>
      </c>
      <c r="J9550" t="s">
        <v>253</v>
      </c>
      <c r="K9550" t="s">
        <v>253</v>
      </c>
      <c r="L9550">
        <f t="shared" si="614"/>
        <v>881.90272099999993</v>
      </c>
      <c r="R9550">
        <f t="shared" si="615"/>
        <v>1724.5162569999998</v>
      </c>
      <c r="S9550" t="s">
        <v>201</v>
      </c>
      <c r="T9550" s="221">
        <v>45567.336805555555</v>
      </c>
    </row>
    <row r="9551" spans="1:20" x14ac:dyDescent="0.35">
      <c r="A9551" t="s">
        <v>119</v>
      </c>
      <c r="B9551" t="s">
        <v>120</v>
      </c>
      <c r="C9551" t="s">
        <v>92</v>
      </c>
      <c r="D9551" s="29">
        <v>45712</v>
      </c>
      <c r="E9551" s="184" t="str">
        <f t="shared" si="616"/>
        <v/>
      </c>
      <c r="F9551" s="184" t="str">
        <f t="shared" si="617"/>
        <v/>
      </c>
      <c r="G9551" s="184" t="str">
        <f t="shared" si="618"/>
        <v/>
      </c>
      <c r="H9551" s="184" t="str">
        <f t="shared" si="619"/>
        <v/>
      </c>
      <c r="J9551" t="s">
        <v>253</v>
      </c>
      <c r="K9551" t="s">
        <v>253</v>
      </c>
      <c r="L9551">
        <f t="shared" si="614"/>
        <v>881.90272099999993</v>
      </c>
      <c r="R9551">
        <f t="shared" si="615"/>
        <v>1724.5162569999998</v>
      </c>
      <c r="S9551" t="s">
        <v>201</v>
      </c>
      <c r="T9551" s="221">
        <v>45567.336805555555</v>
      </c>
    </row>
    <row r="9552" spans="1:20" x14ac:dyDescent="0.35">
      <c r="A9552" t="s">
        <v>119</v>
      </c>
      <c r="B9552" t="s">
        <v>120</v>
      </c>
      <c r="C9552" t="s">
        <v>92</v>
      </c>
      <c r="D9552" s="29">
        <v>45713</v>
      </c>
      <c r="E9552" s="184" t="str">
        <f t="shared" si="616"/>
        <v/>
      </c>
      <c r="F9552" s="184" t="str">
        <f t="shared" si="617"/>
        <v/>
      </c>
      <c r="G9552" s="184" t="str">
        <f t="shared" si="618"/>
        <v/>
      </c>
      <c r="H9552" s="184" t="str">
        <f t="shared" si="619"/>
        <v/>
      </c>
      <c r="J9552" t="s">
        <v>253</v>
      </c>
      <c r="K9552" t="s">
        <v>253</v>
      </c>
      <c r="L9552">
        <f t="shared" si="614"/>
        <v>881.90272099999993</v>
      </c>
      <c r="R9552">
        <f t="shared" si="615"/>
        <v>1724.5162569999998</v>
      </c>
      <c r="S9552" t="s">
        <v>201</v>
      </c>
      <c r="T9552" s="221">
        <v>45567.336805555555</v>
      </c>
    </row>
    <row r="9553" spans="1:20" x14ac:dyDescent="0.35">
      <c r="A9553" t="s">
        <v>119</v>
      </c>
      <c r="B9553" t="s">
        <v>120</v>
      </c>
      <c r="C9553" t="s">
        <v>92</v>
      </c>
      <c r="D9553" s="29">
        <v>45714</v>
      </c>
      <c r="E9553" s="184" t="str">
        <f t="shared" si="616"/>
        <v/>
      </c>
      <c r="F9553" s="184" t="str">
        <f t="shared" si="617"/>
        <v/>
      </c>
      <c r="G9553" s="184" t="str">
        <f t="shared" si="618"/>
        <v/>
      </c>
      <c r="H9553" s="184" t="str">
        <f t="shared" si="619"/>
        <v/>
      </c>
      <c r="J9553" t="s">
        <v>253</v>
      </c>
      <c r="K9553" t="s">
        <v>253</v>
      </c>
      <c r="L9553">
        <f t="shared" si="614"/>
        <v>881.90272099999993</v>
      </c>
      <c r="R9553">
        <f t="shared" si="615"/>
        <v>1724.5162569999998</v>
      </c>
      <c r="S9553" t="s">
        <v>201</v>
      </c>
      <c r="T9553" s="221">
        <v>45567.336805555555</v>
      </c>
    </row>
    <row r="9554" spans="1:20" x14ac:dyDescent="0.35">
      <c r="A9554" t="s">
        <v>119</v>
      </c>
      <c r="B9554" t="s">
        <v>120</v>
      </c>
      <c r="C9554" t="s">
        <v>92</v>
      </c>
      <c r="D9554" s="29">
        <v>45715</v>
      </c>
      <c r="E9554" s="184" t="str">
        <f t="shared" si="616"/>
        <v/>
      </c>
      <c r="F9554" s="184" t="str">
        <f t="shared" si="617"/>
        <v/>
      </c>
      <c r="G9554" s="184" t="str">
        <f t="shared" si="618"/>
        <v/>
      </c>
      <c r="H9554" s="184" t="str">
        <f t="shared" si="619"/>
        <v/>
      </c>
      <c r="J9554" t="s">
        <v>253</v>
      </c>
      <c r="K9554" t="s">
        <v>253</v>
      </c>
      <c r="L9554">
        <f t="shared" si="614"/>
        <v>881.90272099999993</v>
      </c>
      <c r="R9554">
        <f t="shared" si="615"/>
        <v>1724.5162569999998</v>
      </c>
      <c r="S9554" t="s">
        <v>201</v>
      </c>
      <c r="T9554" s="221">
        <v>45567.336805555555</v>
      </c>
    </row>
    <row r="9555" spans="1:20" x14ac:dyDescent="0.35">
      <c r="A9555" t="s">
        <v>119</v>
      </c>
      <c r="B9555" t="s">
        <v>120</v>
      </c>
      <c r="C9555" t="s">
        <v>92</v>
      </c>
      <c r="D9555" s="29">
        <v>45716</v>
      </c>
      <c r="E9555" s="184" t="str">
        <f t="shared" si="616"/>
        <v/>
      </c>
      <c r="F9555" s="184" t="str">
        <f t="shared" si="617"/>
        <v/>
      </c>
      <c r="G9555" s="184" t="str">
        <f t="shared" si="618"/>
        <v/>
      </c>
      <c r="H9555" s="184" t="str">
        <f t="shared" si="619"/>
        <v/>
      </c>
      <c r="J9555" t="s">
        <v>253</v>
      </c>
      <c r="K9555" t="s">
        <v>253</v>
      </c>
      <c r="L9555">
        <f t="shared" si="614"/>
        <v>881.90272099999993</v>
      </c>
      <c r="R9555">
        <f t="shared" si="615"/>
        <v>1724.5162569999998</v>
      </c>
      <c r="S9555" t="s">
        <v>201</v>
      </c>
      <c r="T9555" s="221">
        <v>45567.336805555555</v>
      </c>
    </row>
    <row r="9556" spans="1:20" x14ac:dyDescent="0.35">
      <c r="A9556" t="s">
        <v>119</v>
      </c>
      <c r="B9556" t="s">
        <v>120</v>
      </c>
      <c r="C9556" t="s">
        <v>92</v>
      </c>
      <c r="D9556" s="29">
        <v>45717</v>
      </c>
      <c r="E9556" s="184" t="str">
        <f t="shared" si="616"/>
        <v/>
      </c>
      <c r="F9556" s="184" t="str">
        <f t="shared" si="617"/>
        <v/>
      </c>
      <c r="G9556" s="184" t="str">
        <f t="shared" si="618"/>
        <v/>
      </c>
      <c r="H9556" s="184" t="str">
        <f t="shared" si="619"/>
        <v/>
      </c>
      <c r="J9556" t="s">
        <v>253</v>
      </c>
      <c r="K9556" t="s">
        <v>253</v>
      </c>
      <c r="L9556">
        <f t="shared" si="614"/>
        <v>881.90272099999993</v>
      </c>
      <c r="R9556">
        <f t="shared" si="615"/>
        <v>1724.5162569999998</v>
      </c>
      <c r="S9556" t="s">
        <v>201</v>
      </c>
      <c r="T9556" s="221">
        <v>45567.336805555555</v>
      </c>
    </row>
    <row r="9557" spans="1:20" x14ac:dyDescent="0.35">
      <c r="A9557" t="s">
        <v>119</v>
      </c>
      <c r="B9557" t="s">
        <v>120</v>
      </c>
      <c r="C9557" t="s">
        <v>92</v>
      </c>
      <c r="D9557" s="29">
        <v>45718</v>
      </c>
      <c r="E9557" s="184" t="str">
        <f t="shared" si="616"/>
        <v/>
      </c>
      <c r="F9557" s="184" t="str">
        <f t="shared" si="617"/>
        <v/>
      </c>
      <c r="G9557" s="184" t="str">
        <f t="shared" si="618"/>
        <v/>
      </c>
      <c r="H9557" s="184" t="str">
        <f t="shared" si="619"/>
        <v/>
      </c>
      <c r="J9557" t="s">
        <v>253</v>
      </c>
      <c r="K9557" t="s">
        <v>253</v>
      </c>
      <c r="L9557">
        <f t="shared" si="614"/>
        <v>881.90272099999993</v>
      </c>
      <c r="R9557">
        <f t="shared" si="615"/>
        <v>1724.5162569999998</v>
      </c>
      <c r="S9557" t="s">
        <v>201</v>
      </c>
      <c r="T9557" s="221">
        <v>45567.336805555555</v>
      </c>
    </row>
    <row r="9558" spans="1:20" x14ac:dyDescent="0.35">
      <c r="A9558" t="s">
        <v>119</v>
      </c>
      <c r="B9558" t="s">
        <v>120</v>
      </c>
      <c r="C9558" t="s">
        <v>92</v>
      </c>
      <c r="D9558" s="29">
        <v>45719</v>
      </c>
      <c r="E9558" s="184" t="str">
        <f t="shared" si="616"/>
        <v/>
      </c>
      <c r="F9558" s="184" t="str">
        <f t="shared" si="617"/>
        <v/>
      </c>
      <c r="G9558" s="184" t="str">
        <f t="shared" si="618"/>
        <v/>
      </c>
      <c r="H9558" s="184" t="str">
        <f t="shared" si="619"/>
        <v/>
      </c>
      <c r="J9558" t="s">
        <v>253</v>
      </c>
      <c r="K9558" t="s">
        <v>253</v>
      </c>
      <c r="L9558">
        <f t="shared" si="614"/>
        <v>881.90272099999993</v>
      </c>
      <c r="R9558">
        <f t="shared" si="615"/>
        <v>1724.5162569999998</v>
      </c>
      <c r="S9558" t="s">
        <v>201</v>
      </c>
      <c r="T9558" s="221">
        <v>45567.336805555555</v>
      </c>
    </row>
    <row r="9559" spans="1:20" x14ac:dyDescent="0.35">
      <c r="A9559" t="s">
        <v>119</v>
      </c>
      <c r="B9559" t="s">
        <v>120</v>
      </c>
      <c r="C9559" t="s">
        <v>92</v>
      </c>
      <c r="D9559" s="29">
        <v>45720</v>
      </c>
      <c r="E9559" s="184" t="str">
        <f t="shared" si="616"/>
        <v/>
      </c>
      <c r="F9559" s="184" t="str">
        <f t="shared" si="617"/>
        <v/>
      </c>
      <c r="G9559" s="184" t="str">
        <f t="shared" si="618"/>
        <v/>
      </c>
      <c r="H9559" s="184" t="str">
        <f t="shared" si="619"/>
        <v/>
      </c>
      <c r="J9559" t="s">
        <v>253</v>
      </c>
      <c r="K9559" t="s">
        <v>253</v>
      </c>
      <c r="L9559">
        <f t="shared" si="614"/>
        <v>881.90272099999993</v>
      </c>
      <c r="R9559">
        <f t="shared" si="615"/>
        <v>1724.5162569999998</v>
      </c>
      <c r="S9559" t="s">
        <v>201</v>
      </c>
      <c r="T9559" s="221">
        <v>45567.336805555555</v>
      </c>
    </row>
    <row r="9560" spans="1:20" x14ac:dyDescent="0.35">
      <c r="A9560" t="s">
        <v>119</v>
      </c>
      <c r="B9560" t="s">
        <v>120</v>
      </c>
      <c r="C9560" t="s">
        <v>92</v>
      </c>
      <c r="D9560" s="29">
        <v>45721</v>
      </c>
      <c r="E9560" s="184" t="str">
        <f t="shared" si="616"/>
        <v/>
      </c>
      <c r="F9560" s="184" t="str">
        <f t="shared" si="617"/>
        <v/>
      </c>
      <c r="G9560" s="184" t="str">
        <f t="shared" si="618"/>
        <v/>
      </c>
      <c r="H9560" s="184" t="str">
        <f t="shared" si="619"/>
        <v/>
      </c>
      <c r="J9560" t="s">
        <v>253</v>
      </c>
      <c r="K9560" t="s">
        <v>253</v>
      </c>
      <c r="L9560">
        <f t="shared" si="614"/>
        <v>881.90272099999993</v>
      </c>
      <c r="R9560">
        <f t="shared" si="615"/>
        <v>1724.5162569999998</v>
      </c>
      <c r="S9560" t="s">
        <v>201</v>
      </c>
      <c r="T9560" s="221">
        <v>45567.336805555555</v>
      </c>
    </row>
    <row r="9561" spans="1:20" x14ac:dyDescent="0.35">
      <c r="A9561" t="s">
        <v>119</v>
      </c>
      <c r="B9561" t="s">
        <v>120</v>
      </c>
      <c r="C9561" t="s">
        <v>92</v>
      </c>
      <c r="D9561" s="29">
        <v>45722</v>
      </c>
      <c r="E9561" s="184" t="str">
        <f t="shared" si="616"/>
        <v/>
      </c>
      <c r="F9561" s="184" t="str">
        <f t="shared" si="617"/>
        <v/>
      </c>
      <c r="G9561" s="184" t="str">
        <f t="shared" si="618"/>
        <v/>
      </c>
      <c r="H9561" s="184" t="str">
        <f t="shared" si="619"/>
        <v/>
      </c>
      <c r="J9561" t="s">
        <v>253</v>
      </c>
      <c r="K9561" t="s">
        <v>253</v>
      </c>
      <c r="L9561">
        <f t="shared" ref="L9561:L9624" si="620">L9196+L3721</f>
        <v>881.90272099999993</v>
      </c>
      <c r="R9561">
        <f t="shared" ref="R9561:R9624" si="621">R9196+R3721</f>
        <v>1724.5162569999998</v>
      </c>
      <c r="S9561" t="s">
        <v>201</v>
      </c>
      <c r="T9561" s="221">
        <v>45567.336805555555</v>
      </c>
    </row>
    <row r="9562" spans="1:20" x14ac:dyDescent="0.35">
      <c r="A9562" t="s">
        <v>119</v>
      </c>
      <c r="B9562" t="s">
        <v>120</v>
      </c>
      <c r="C9562" t="s">
        <v>92</v>
      </c>
      <c r="D9562" s="29">
        <v>45723</v>
      </c>
      <c r="E9562" s="184" t="str">
        <f t="shared" si="616"/>
        <v/>
      </c>
      <c r="F9562" s="184" t="str">
        <f t="shared" si="617"/>
        <v/>
      </c>
      <c r="G9562" s="184" t="str">
        <f t="shared" si="618"/>
        <v/>
      </c>
      <c r="H9562" s="184" t="str">
        <f t="shared" si="619"/>
        <v/>
      </c>
      <c r="J9562" t="s">
        <v>253</v>
      </c>
      <c r="K9562" t="s">
        <v>253</v>
      </c>
      <c r="L9562">
        <f t="shared" si="620"/>
        <v>881.90272099999993</v>
      </c>
      <c r="R9562">
        <f t="shared" si="621"/>
        <v>1724.5162569999998</v>
      </c>
      <c r="S9562" t="s">
        <v>201</v>
      </c>
      <c r="T9562" s="221">
        <v>45567.336805555555</v>
      </c>
    </row>
    <row r="9563" spans="1:20" x14ac:dyDescent="0.35">
      <c r="A9563" t="s">
        <v>119</v>
      </c>
      <c r="B9563" t="s">
        <v>120</v>
      </c>
      <c r="C9563" t="s">
        <v>92</v>
      </c>
      <c r="D9563" s="29">
        <v>45724</v>
      </c>
      <c r="E9563" s="184" t="str">
        <f t="shared" si="616"/>
        <v/>
      </c>
      <c r="F9563" s="184" t="str">
        <f t="shared" si="617"/>
        <v/>
      </c>
      <c r="G9563" s="184" t="str">
        <f t="shared" si="618"/>
        <v/>
      </c>
      <c r="H9563" s="184" t="str">
        <f t="shared" si="619"/>
        <v/>
      </c>
      <c r="J9563" t="s">
        <v>253</v>
      </c>
      <c r="K9563" t="s">
        <v>253</v>
      </c>
      <c r="L9563">
        <f t="shared" si="620"/>
        <v>881.90272099999993</v>
      </c>
      <c r="R9563">
        <f t="shared" si="621"/>
        <v>1724.5162569999998</v>
      </c>
      <c r="S9563" t="s">
        <v>201</v>
      </c>
      <c r="T9563" s="221">
        <v>45567.336805555555</v>
      </c>
    </row>
    <row r="9564" spans="1:20" x14ac:dyDescent="0.35">
      <c r="A9564" t="s">
        <v>119</v>
      </c>
      <c r="B9564" t="s">
        <v>120</v>
      </c>
      <c r="C9564" t="s">
        <v>92</v>
      </c>
      <c r="D9564" s="29">
        <v>45725</v>
      </c>
      <c r="E9564" s="184" t="str">
        <f t="shared" si="616"/>
        <v/>
      </c>
      <c r="F9564" s="184" t="str">
        <f t="shared" si="617"/>
        <v/>
      </c>
      <c r="G9564" s="184" t="str">
        <f t="shared" si="618"/>
        <v/>
      </c>
      <c r="H9564" s="184" t="str">
        <f t="shared" si="619"/>
        <v/>
      </c>
      <c r="J9564" t="s">
        <v>253</v>
      </c>
      <c r="K9564" t="s">
        <v>253</v>
      </c>
      <c r="L9564">
        <f t="shared" si="620"/>
        <v>881.90272099999993</v>
      </c>
      <c r="R9564">
        <f t="shared" si="621"/>
        <v>1724.5162569999998</v>
      </c>
      <c r="S9564" t="s">
        <v>201</v>
      </c>
      <c r="T9564" s="221">
        <v>45567.336805555555</v>
      </c>
    </row>
    <row r="9565" spans="1:20" x14ac:dyDescent="0.35">
      <c r="A9565" t="s">
        <v>119</v>
      </c>
      <c r="B9565" t="s">
        <v>120</v>
      </c>
      <c r="C9565" t="s">
        <v>92</v>
      </c>
      <c r="D9565" s="29">
        <v>45726</v>
      </c>
      <c r="E9565" s="184" t="str">
        <f t="shared" si="616"/>
        <v/>
      </c>
      <c r="F9565" s="184" t="str">
        <f t="shared" si="617"/>
        <v/>
      </c>
      <c r="G9565" s="184" t="str">
        <f t="shared" si="618"/>
        <v/>
      </c>
      <c r="H9565" s="184" t="str">
        <f t="shared" si="619"/>
        <v/>
      </c>
      <c r="J9565" t="s">
        <v>253</v>
      </c>
      <c r="K9565" t="s">
        <v>253</v>
      </c>
      <c r="L9565">
        <f t="shared" si="620"/>
        <v>881.90272099999993</v>
      </c>
      <c r="R9565">
        <f t="shared" si="621"/>
        <v>1724.5162569999998</v>
      </c>
      <c r="S9565" t="s">
        <v>201</v>
      </c>
      <c r="T9565" s="221">
        <v>45567.336805555555</v>
      </c>
    </row>
    <row r="9566" spans="1:20" x14ac:dyDescent="0.35">
      <c r="A9566" t="s">
        <v>119</v>
      </c>
      <c r="B9566" t="s">
        <v>120</v>
      </c>
      <c r="C9566" t="s">
        <v>92</v>
      </c>
      <c r="D9566" s="29">
        <v>45727</v>
      </c>
      <c r="E9566" s="184" t="str">
        <f t="shared" si="616"/>
        <v/>
      </c>
      <c r="F9566" s="184" t="str">
        <f t="shared" si="617"/>
        <v/>
      </c>
      <c r="G9566" s="184" t="str">
        <f t="shared" si="618"/>
        <v/>
      </c>
      <c r="H9566" s="184" t="str">
        <f t="shared" si="619"/>
        <v/>
      </c>
      <c r="J9566" t="s">
        <v>253</v>
      </c>
      <c r="K9566" t="s">
        <v>253</v>
      </c>
      <c r="L9566">
        <f t="shared" si="620"/>
        <v>881.90272099999993</v>
      </c>
      <c r="R9566">
        <f t="shared" si="621"/>
        <v>1724.5162569999998</v>
      </c>
      <c r="S9566" t="s">
        <v>201</v>
      </c>
      <c r="T9566" s="221">
        <v>45567.336805555555</v>
      </c>
    </row>
    <row r="9567" spans="1:20" x14ac:dyDescent="0.35">
      <c r="A9567" t="s">
        <v>119</v>
      </c>
      <c r="B9567" t="s">
        <v>120</v>
      </c>
      <c r="C9567" t="s">
        <v>92</v>
      </c>
      <c r="D9567" s="29">
        <v>45728</v>
      </c>
      <c r="E9567" s="184" t="str">
        <f t="shared" si="616"/>
        <v/>
      </c>
      <c r="F9567" s="184" t="str">
        <f t="shared" si="617"/>
        <v/>
      </c>
      <c r="G9567" s="184" t="str">
        <f t="shared" si="618"/>
        <v/>
      </c>
      <c r="H9567" s="184" t="str">
        <f t="shared" si="619"/>
        <v/>
      </c>
      <c r="J9567" t="s">
        <v>253</v>
      </c>
      <c r="K9567" t="s">
        <v>253</v>
      </c>
      <c r="L9567">
        <f t="shared" si="620"/>
        <v>881.90272099999993</v>
      </c>
      <c r="R9567">
        <f t="shared" si="621"/>
        <v>1724.5162569999998</v>
      </c>
      <c r="S9567" t="s">
        <v>201</v>
      </c>
      <c r="T9567" s="221">
        <v>45567.336805555555</v>
      </c>
    </row>
    <row r="9568" spans="1:20" x14ac:dyDescent="0.35">
      <c r="A9568" t="s">
        <v>119</v>
      </c>
      <c r="B9568" t="s">
        <v>120</v>
      </c>
      <c r="C9568" t="s">
        <v>92</v>
      </c>
      <c r="D9568" s="29">
        <v>45729</v>
      </c>
      <c r="E9568" s="184" t="str">
        <f t="shared" si="616"/>
        <v/>
      </c>
      <c r="F9568" s="184" t="str">
        <f t="shared" si="617"/>
        <v/>
      </c>
      <c r="G9568" s="184" t="str">
        <f t="shared" si="618"/>
        <v/>
      </c>
      <c r="H9568" s="184" t="str">
        <f t="shared" si="619"/>
        <v/>
      </c>
      <c r="J9568" t="s">
        <v>253</v>
      </c>
      <c r="K9568" t="s">
        <v>253</v>
      </c>
      <c r="L9568">
        <f t="shared" si="620"/>
        <v>881.90272099999993</v>
      </c>
      <c r="R9568">
        <f t="shared" si="621"/>
        <v>1724.5162569999998</v>
      </c>
      <c r="S9568" t="s">
        <v>201</v>
      </c>
      <c r="T9568" s="221">
        <v>45567.336805555555</v>
      </c>
    </row>
    <row r="9569" spans="1:20" x14ac:dyDescent="0.35">
      <c r="A9569" t="s">
        <v>119</v>
      </c>
      <c r="B9569" t="s">
        <v>120</v>
      </c>
      <c r="C9569" t="s">
        <v>92</v>
      </c>
      <c r="D9569" s="29">
        <v>45730</v>
      </c>
      <c r="E9569" s="184" t="str">
        <f t="shared" si="616"/>
        <v/>
      </c>
      <c r="F9569" s="184" t="str">
        <f t="shared" si="617"/>
        <v/>
      </c>
      <c r="G9569" s="184" t="str">
        <f t="shared" si="618"/>
        <v/>
      </c>
      <c r="H9569" s="184" t="str">
        <f t="shared" si="619"/>
        <v/>
      </c>
      <c r="J9569" t="s">
        <v>253</v>
      </c>
      <c r="K9569" t="s">
        <v>253</v>
      </c>
      <c r="L9569">
        <f t="shared" si="620"/>
        <v>881.90272099999993</v>
      </c>
      <c r="R9569">
        <f t="shared" si="621"/>
        <v>1724.5162569999998</v>
      </c>
      <c r="S9569" t="s">
        <v>201</v>
      </c>
      <c r="T9569" s="221">
        <v>45567.336805555555</v>
      </c>
    </row>
    <row r="9570" spans="1:20" x14ac:dyDescent="0.35">
      <c r="A9570" t="s">
        <v>119</v>
      </c>
      <c r="B9570" t="s">
        <v>120</v>
      </c>
      <c r="C9570" t="s">
        <v>92</v>
      </c>
      <c r="D9570" s="29">
        <v>45731</v>
      </c>
      <c r="E9570" s="184" t="str">
        <f t="shared" si="616"/>
        <v/>
      </c>
      <c r="F9570" s="184" t="str">
        <f t="shared" si="617"/>
        <v/>
      </c>
      <c r="G9570" s="184" t="str">
        <f t="shared" si="618"/>
        <v/>
      </c>
      <c r="H9570" s="184" t="str">
        <f t="shared" si="619"/>
        <v/>
      </c>
      <c r="J9570" t="s">
        <v>253</v>
      </c>
      <c r="K9570" t="s">
        <v>253</v>
      </c>
      <c r="L9570">
        <f t="shared" si="620"/>
        <v>881.90272099999993</v>
      </c>
      <c r="R9570">
        <f t="shared" si="621"/>
        <v>1724.5162569999998</v>
      </c>
      <c r="S9570" t="s">
        <v>201</v>
      </c>
      <c r="T9570" s="221">
        <v>45567.336805555555</v>
      </c>
    </row>
    <row r="9571" spans="1:20" x14ac:dyDescent="0.35">
      <c r="A9571" t="s">
        <v>119</v>
      </c>
      <c r="B9571" t="s">
        <v>120</v>
      </c>
      <c r="C9571" t="s">
        <v>92</v>
      </c>
      <c r="D9571" s="29">
        <v>45732</v>
      </c>
      <c r="E9571" s="184" t="str">
        <f t="shared" si="616"/>
        <v/>
      </c>
      <c r="F9571" s="184" t="str">
        <f t="shared" si="617"/>
        <v/>
      </c>
      <c r="G9571" s="184" t="str">
        <f t="shared" si="618"/>
        <v/>
      </c>
      <c r="H9571" s="184" t="str">
        <f t="shared" si="619"/>
        <v/>
      </c>
      <c r="J9571" t="s">
        <v>253</v>
      </c>
      <c r="K9571" t="s">
        <v>253</v>
      </c>
      <c r="L9571">
        <f t="shared" si="620"/>
        <v>881.90272099999993</v>
      </c>
      <c r="R9571">
        <f t="shared" si="621"/>
        <v>1724.5162569999998</v>
      </c>
      <c r="S9571" t="s">
        <v>201</v>
      </c>
      <c r="T9571" s="221">
        <v>45567.336805555555</v>
      </c>
    </row>
    <row r="9572" spans="1:20" x14ac:dyDescent="0.35">
      <c r="A9572" t="s">
        <v>119</v>
      </c>
      <c r="B9572" t="s">
        <v>120</v>
      </c>
      <c r="C9572" t="s">
        <v>92</v>
      </c>
      <c r="D9572" s="29">
        <v>45733</v>
      </c>
      <c r="E9572" s="184" t="str">
        <f t="shared" si="616"/>
        <v/>
      </c>
      <c r="F9572" s="184" t="str">
        <f t="shared" si="617"/>
        <v/>
      </c>
      <c r="G9572" s="184" t="str">
        <f t="shared" si="618"/>
        <v/>
      </c>
      <c r="H9572" s="184" t="str">
        <f t="shared" si="619"/>
        <v/>
      </c>
      <c r="J9572" t="s">
        <v>253</v>
      </c>
      <c r="K9572" t="s">
        <v>253</v>
      </c>
      <c r="L9572">
        <f t="shared" si="620"/>
        <v>881.90272099999993</v>
      </c>
      <c r="R9572">
        <f t="shared" si="621"/>
        <v>1724.5162569999998</v>
      </c>
      <c r="S9572" t="s">
        <v>201</v>
      </c>
      <c r="T9572" s="221">
        <v>45567.336805555555</v>
      </c>
    </row>
    <row r="9573" spans="1:20" x14ac:dyDescent="0.35">
      <c r="A9573" t="s">
        <v>119</v>
      </c>
      <c r="B9573" t="s">
        <v>120</v>
      </c>
      <c r="C9573" t="s">
        <v>92</v>
      </c>
      <c r="D9573" s="29">
        <v>45734</v>
      </c>
      <c r="E9573" s="184" t="str">
        <f t="shared" si="616"/>
        <v/>
      </c>
      <c r="F9573" s="184" t="str">
        <f t="shared" si="617"/>
        <v/>
      </c>
      <c r="G9573" s="184" t="str">
        <f t="shared" si="618"/>
        <v/>
      </c>
      <c r="H9573" s="184" t="str">
        <f t="shared" si="619"/>
        <v/>
      </c>
      <c r="J9573" t="s">
        <v>253</v>
      </c>
      <c r="K9573" t="s">
        <v>253</v>
      </c>
      <c r="L9573">
        <f t="shared" si="620"/>
        <v>881.90272099999993</v>
      </c>
      <c r="R9573">
        <f t="shared" si="621"/>
        <v>1724.5162569999998</v>
      </c>
      <c r="S9573" t="s">
        <v>201</v>
      </c>
      <c r="T9573" s="221">
        <v>45567.336805555555</v>
      </c>
    </row>
    <row r="9574" spans="1:20" x14ac:dyDescent="0.35">
      <c r="A9574" t="s">
        <v>119</v>
      </c>
      <c r="B9574" t="s">
        <v>120</v>
      </c>
      <c r="C9574" t="s">
        <v>92</v>
      </c>
      <c r="D9574" s="29">
        <v>45735</v>
      </c>
      <c r="E9574" s="184" t="str">
        <f t="shared" si="616"/>
        <v/>
      </c>
      <c r="F9574" s="184" t="str">
        <f t="shared" si="617"/>
        <v/>
      </c>
      <c r="G9574" s="184" t="str">
        <f t="shared" si="618"/>
        <v/>
      </c>
      <c r="H9574" s="184" t="str">
        <f t="shared" si="619"/>
        <v/>
      </c>
      <c r="J9574" t="s">
        <v>253</v>
      </c>
      <c r="K9574" t="s">
        <v>253</v>
      </c>
      <c r="L9574">
        <f t="shared" si="620"/>
        <v>881.90272099999993</v>
      </c>
      <c r="R9574">
        <f t="shared" si="621"/>
        <v>1724.5162569999998</v>
      </c>
      <c r="S9574" t="s">
        <v>201</v>
      </c>
      <c r="T9574" s="221">
        <v>45567.336805555555</v>
      </c>
    </row>
    <row r="9575" spans="1:20" x14ac:dyDescent="0.35">
      <c r="A9575" t="s">
        <v>119</v>
      </c>
      <c r="B9575" t="s">
        <v>120</v>
      </c>
      <c r="C9575" t="s">
        <v>92</v>
      </c>
      <c r="D9575" s="29">
        <v>45736</v>
      </c>
      <c r="E9575" s="184" t="str">
        <f t="shared" si="616"/>
        <v/>
      </c>
      <c r="F9575" s="184" t="str">
        <f t="shared" si="617"/>
        <v/>
      </c>
      <c r="G9575" s="184" t="str">
        <f t="shared" si="618"/>
        <v/>
      </c>
      <c r="H9575" s="184" t="str">
        <f t="shared" si="619"/>
        <v/>
      </c>
      <c r="J9575" t="s">
        <v>253</v>
      </c>
      <c r="K9575" t="s">
        <v>253</v>
      </c>
      <c r="L9575">
        <f t="shared" si="620"/>
        <v>881.90272099999993</v>
      </c>
      <c r="R9575">
        <f t="shared" si="621"/>
        <v>1724.5162569999998</v>
      </c>
      <c r="S9575" t="s">
        <v>201</v>
      </c>
      <c r="T9575" s="221">
        <v>45567.336805555555</v>
      </c>
    </row>
    <row r="9576" spans="1:20" x14ac:dyDescent="0.35">
      <c r="A9576" t="s">
        <v>119</v>
      </c>
      <c r="B9576" t="s">
        <v>120</v>
      </c>
      <c r="C9576" t="s">
        <v>92</v>
      </c>
      <c r="D9576" s="29">
        <v>45737</v>
      </c>
      <c r="E9576" s="184" t="str">
        <f t="shared" si="616"/>
        <v/>
      </c>
      <c r="F9576" s="184" t="str">
        <f t="shared" si="617"/>
        <v/>
      </c>
      <c r="G9576" s="184" t="str">
        <f t="shared" si="618"/>
        <v/>
      </c>
      <c r="H9576" s="184" t="str">
        <f t="shared" si="619"/>
        <v/>
      </c>
      <c r="J9576" t="s">
        <v>253</v>
      </c>
      <c r="K9576" t="s">
        <v>253</v>
      </c>
      <c r="L9576">
        <f t="shared" si="620"/>
        <v>881.90272099999993</v>
      </c>
      <c r="R9576">
        <f t="shared" si="621"/>
        <v>1724.5162569999998</v>
      </c>
      <c r="S9576" t="s">
        <v>201</v>
      </c>
      <c r="T9576" s="221">
        <v>45567.336805555555</v>
      </c>
    </row>
    <row r="9577" spans="1:20" x14ac:dyDescent="0.35">
      <c r="A9577" t="s">
        <v>119</v>
      </c>
      <c r="B9577" t="s">
        <v>120</v>
      </c>
      <c r="C9577" t="s">
        <v>92</v>
      </c>
      <c r="D9577" s="29">
        <v>45738</v>
      </c>
      <c r="E9577" s="184" t="str">
        <f t="shared" si="616"/>
        <v/>
      </c>
      <c r="F9577" s="184" t="str">
        <f t="shared" si="617"/>
        <v/>
      </c>
      <c r="G9577" s="184" t="str">
        <f t="shared" si="618"/>
        <v/>
      </c>
      <c r="H9577" s="184" t="str">
        <f t="shared" si="619"/>
        <v/>
      </c>
      <c r="J9577" t="s">
        <v>253</v>
      </c>
      <c r="K9577" t="s">
        <v>253</v>
      </c>
      <c r="L9577">
        <f t="shared" si="620"/>
        <v>881.90272099999993</v>
      </c>
      <c r="R9577">
        <f t="shared" si="621"/>
        <v>1724.5162569999998</v>
      </c>
      <c r="S9577" t="s">
        <v>201</v>
      </c>
      <c r="T9577" s="221">
        <v>45567.336805555555</v>
      </c>
    </row>
    <row r="9578" spans="1:20" x14ac:dyDescent="0.35">
      <c r="A9578" t="s">
        <v>119</v>
      </c>
      <c r="B9578" t="s">
        <v>120</v>
      </c>
      <c r="C9578" t="s">
        <v>92</v>
      </c>
      <c r="D9578" s="29">
        <v>45739</v>
      </c>
      <c r="E9578" s="184" t="str">
        <f t="shared" si="616"/>
        <v/>
      </c>
      <c r="F9578" s="184" t="str">
        <f t="shared" si="617"/>
        <v/>
      </c>
      <c r="G9578" s="184" t="str">
        <f t="shared" si="618"/>
        <v/>
      </c>
      <c r="H9578" s="184" t="str">
        <f t="shared" si="619"/>
        <v/>
      </c>
      <c r="J9578" t="s">
        <v>253</v>
      </c>
      <c r="K9578" t="s">
        <v>253</v>
      </c>
      <c r="L9578">
        <f t="shared" si="620"/>
        <v>881.90272099999993</v>
      </c>
      <c r="R9578">
        <f t="shared" si="621"/>
        <v>1724.5162569999998</v>
      </c>
      <c r="S9578" t="s">
        <v>201</v>
      </c>
      <c r="T9578" s="221">
        <v>45567.336805555555</v>
      </c>
    </row>
    <row r="9579" spans="1:20" x14ac:dyDescent="0.35">
      <c r="A9579" t="s">
        <v>119</v>
      </c>
      <c r="B9579" t="s">
        <v>120</v>
      </c>
      <c r="C9579" t="s">
        <v>92</v>
      </c>
      <c r="D9579" s="29">
        <v>45740</v>
      </c>
      <c r="E9579" s="184" t="str">
        <f t="shared" si="616"/>
        <v/>
      </c>
      <c r="F9579" s="184" t="str">
        <f t="shared" si="617"/>
        <v/>
      </c>
      <c r="G9579" s="184" t="str">
        <f t="shared" si="618"/>
        <v/>
      </c>
      <c r="H9579" s="184" t="str">
        <f t="shared" si="619"/>
        <v/>
      </c>
      <c r="J9579" t="s">
        <v>253</v>
      </c>
      <c r="K9579" t="s">
        <v>253</v>
      </c>
      <c r="L9579">
        <f t="shared" si="620"/>
        <v>881.90272099999993</v>
      </c>
      <c r="R9579">
        <f t="shared" si="621"/>
        <v>1724.5162569999998</v>
      </c>
      <c r="S9579" t="s">
        <v>201</v>
      </c>
      <c r="T9579" s="221">
        <v>45567.336805555555</v>
      </c>
    </row>
    <row r="9580" spans="1:20" x14ac:dyDescent="0.35">
      <c r="A9580" t="s">
        <v>119</v>
      </c>
      <c r="B9580" t="s">
        <v>120</v>
      </c>
      <c r="C9580" t="s">
        <v>92</v>
      </c>
      <c r="D9580" s="29">
        <v>45741</v>
      </c>
      <c r="E9580" s="184" t="str">
        <f t="shared" si="616"/>
        <v/>
      </c>
      <c r="F9580" s="184" t="str">
        <f t="shared" si="617"/>
        <v/>
      </c>
      <c r="G9580" s="184" t="str">
        <f t="shared" si="618"/>
        <v/>
      </c>
      <c r="H9580" s="184" t="str">
        <f t="shared" si="619"/>
        <v/>
      </c>
      <c r="J9580" t="s">
        <v>253</v>
      </c>
      <c r="K9580" t="s">
        <v>253</v>
      </c>
      <c r="L9580">
        <f t="shared" si="620"/>
        <v>881.90272099999993</v>
      </c>
      <c r="R9580">
        <f t="shared" si="621"/>
        <v>1724.5162569999998</v>
      </c>
      <c r="S9580" t="s">
        <v>201</v>
      </c>
      <c r="T9580" s="221">
        <v>45567.336805555555</v>
      </c>
    </row>
    <row r="9581" spans="1:20" x14ac:dyDescent="0.35">
      <c r="A9581" t="s">
        <v>119</v>
      </c>
      <c r="B9581" t="s">
        <v>120</v>
      </c>
      <c r="C9581" t="s">
        <v>92</v>
      </c>
      <c r="D9581" s="29">
        <v>45742</v>
      </c>
      <c r="E9581" s="184" t="str">
        <f t="shared" si="616"/>
        <v/>
      </c>
      <c r="F9581" s="184" t="str">
        <f t="shared" si="617"/>
        <v/>
      </c>
      <c r="G9581" s="184" t="str">
        <f t="shared" si="618"/>
        <v/>
      </c>
      <c r="H9581" s="184" t="str">
        <f t="shared" si="619"/>
        <v/>
      </c>
      <c r="J9581" t="s">
        <v>253</v>
      </c>
      <c r="K9581" t="s">
        <v>253</v>
      </c>
      <c r="L9581">
        <f t="shared" si="620"/>
        <v>881.90272099999993</v>
      </c>
      <c r="R9581">
        <f t="shared" si="621"/>
        <v>1724.5162569999998</v>
      </c>
      <c r="S9581" t="s">
        <v>201</v>
      </c>
      <c r="T9581" s="221">
        <v>45567.336805555555</v>
      </c>
    </row>
    <row r="9582" spans="1:20" x14ac:dyDescent="0.35">
      <c r="A9582" t="s">
        <v>119</v>
      </c>
      <c r="B9582" t="s">
        <v>120</v>
      </c>
      <c r="C9582" t="s">
        <v>92</v>
      </c>
      <c r="D9582" s="29">
        <v>45743</v>
      </c>
      <c r="E9582" s="184" t="str">
        <f t="shared" si="616"/>
        <v/>
      </c>
      <c r="F9582" s="184" t="str">
        <f t="shared" si="617"/>
        <v/>
      </c>
      <c r="G9582" s="184" t="str">
        <f t="shared" si="618"/>
        <v/>
      </c>
      <c r="H9582" s="184" t="str">
        <f t="shared" si="619"/>
        <v/>
      </c>
      <c r="J9582" t="s">
        <v>253</v>
      </c>
      <c r="K9582" t="s">
        <v>253</v>
      </c>
      <c r="L9582">
        <f t="shared" si="620"/>
        <v>881.90272099999993</v>
      </c>
      <c r="R9582">
        <f t="shared" si="621"/>
        <v>1724.5162569999998</v>
      </c>
      <c r="S9582" t="s">
        <v>201</v>
      </c>
      <c r="T9582" s="221">
        <v>45567.336805555555</v>
      </c>
    </row>
    <row r="9583" spans="1:20" x14ac:dyDescent="0.35">
      <c r="A9583" t="s">
        <v>119</v>
      </c>
      <c r="B9583" t="s">
        <v>120</v>
      </c>
      <c r="C9583" t="s">
        <v>92</v>
      </c>
      <c r="D9583" s="29">
        <v>45744</v>
      </c>
      <c r="E9583" s="184" t="str">
        <f t="shared" si="616"/>
        <v/>
      </c>
      <c r="F9583" s="184" t="str">
        <f t="shared" si="617"/>
        <v/>
      </c>
      <c r="G9583" s="184" t="str">
        <f t="shared" si="618"/>
        <v/>
      </c>
      <c r="H9583" s="184" t="str">
        <f t="shared" si="619"/>
        <v/>
      </c>
      <c r="J9583" t="s">
        <v>253</v>
      </c>
      <c r="K9583" t="s">
        <v>253</v>
      </c>
      <c r="L9583">
        <f t="shared" si="620"/>
        <v>881.90272099999993</v>
      </c>
      <c r="R9583">
        <f t="shared" si="621"/>
        <v>1724.5162569999998</v>
      </c>
      <c r="S9583" t="s">
        <v>201</v>
      </c>
      <c r="T9583" s="221">
        <v>45567.336805555555</v>
      </c>
    </row>
    <row r="9584" spans="1:20" x14ac:dyDescent="0.35">
      <c r="A9584" t="s">
        <v>119</v>
      </c>
      <c r="B9584" t="s">
        <v>120</v>
      </c>
      <c r="C9584" t="s">
        <v>92</v>
      </c>
      <c r="D9584" s="29">
        <v>45745</v>
      </c>
      <c r="E9584" s="184" t="str">
        <f t="shared" si="616"/>
        <v/>
      </c>
      <c r="F9584" s="184" t="str">
        <f t="shared" si="617"/>
        <v/>
      </c>
      <c r="G9584" s="184" t="str">
        <f t="shared" si="618"/>
        <v/>
      </c>
      <c r="H9584" s="184" t="str">
        <f t="shared" si="619"/>
        <v/>
      </c>
      <c r="J9584" t="s">
        <v>253</v>
      </c>
      <c r="K9584" t="s">
        <v>253</v>
      </c>
      <c r="L9584">
        <f t="shared" si="620"/>
        <v>881.90272099999993</v>
      </c>
      <c r="R9584">
        <f t="shared" si="621"/>
        <v>1704.2371579999999</v>
      </c>
      <c r="S9584" t="s">
        <v>201</v>
      </c>
      <c r="T9584" s="221">
        <v>45567.336805555555</v>
      </c>
    </row>
    <row r="9585" spans="1:20" x14ac:dyDescent="0.35">
      <c r="A9585" t="s">
        <v>119</v>
      </c>
      <c r="B9585" t="s">
        <v>120</v>
      </c>
      <c r="C9585" t="s">
        <v>92</v>
      </c>
      <c r="D9585" s="29">
        <v>45746</v>
      </c>
      <c r="E9585" s="184" t="str">
        <f t="shared" si="616"/>
        <v/>
      </c>
      <c r="F9585" s="184" t="str">
        <f t="shared" si="617"/>
        <v/>
      </c>
      <c r="G9585" s="184" t="str">
        <f t="shared" si="618"/>
        <v/>
      </c>
      <c r="H9585" s="184" t="str">
        <f t="shared" si="619"/>
        <v/>
      </c>
      <c r="J9585" t="s">
        <v>253</v>
      </c>
      <c r="K9585" t="s">
        <v>253</v>
      </c>
      <c r="L9585">
        <f t="shared" si="620"/>
        <v>881.90272099999993</v>
      </c>
      <c r="R9585">
        <f t="shared" si="621"/>
        <v>1725.8621579999999</v>
      </c>
      <c r="S9585" t="s">
        <v>201</v>
      </c>
      <c r="T9585" s="221">
        <v>45567.336805555555</v>
      </c>
    </row>
    <row r="9586" spans="1:20" x14ac:dyDescent="0.35">
      <c r="A9586" t="s">
        <v>119</v>
      </c>
      <c r="B9586" t="s">
        <v>120</v>
      </c>
      <c r="C9586" t="s">
        <v>92</v>
      </c>
      <c r="D9586" s="29">
        <v>45747</v>
      </c>
      <c r="E9586" s="184" t="str">
        <f t="shared" si="616"/>
        <v/>
      </c>
      <c r="F9586" s="184" t="str">
        <f t="shared" si="617"/>
        <v/>
      </c>
      <c r="G9586" s="184" t="str">
        <f t="shared" si="618"/>
        <v/>
      </c>
      <c r="H9586" s="184" t="str">
        <f t="shared" si="619"/>
        <v/>
      </c>
      <c r="J9586" t="s">
        <v>253</v>
      </c>
      <c r="K9586" t="s">
        <v>253</v>
      </c>
      <c r="L9586">
        <f t="shared" si="620"/>
        <v>881.90272099999993</v>
      </c>
      <c r="R9586">
        <f t="shared" si="621"/>
        <v>1724.5162569999998</v>
      </c>
      <c r="S9586" t="s">
        <v>201</v>
      </c>
      <c r="T9586" s="221">
        <v>45567.336805555555</v>
      </c>
    </row>
    <row r="9587" spans="1:20" x14ac:dyDescent="0.35">
      <c r="A9587" t="s">
        <v>119</v>
      </c>
      <c r="B9587" t="s">
        <v>120</v>
      </c>
      <c r="C9587" t="s">
        <v>92</v>
      </c>
      <c r="D9587" s="29">
        <v>45748</v>
      </c>
      <c r="E9587" s="184" t="str">
        <f t="shared" si="616"/>
        <v/>
      </c>
      <c r="F9587" s="184" t="str">
        <f t="shared" si="617"/>
        <v/>
      </c>
      <c r="G9587" s="184">
        <f t="shared" si="618"/>
        <v>0.37663678400452438</v>
      </c>
      <c r="H9587" s="184">
        <f t="shared" si="619"/>
        <v>0.27805841496337935</v>
      </c>
      <c r="J9587">
        <v>1075</v>
      </c>
      <c r="K9587">
        <v>1245</v>
      </c>
      <c r="L9587">
        <f t="shared" si="620"/>
        <v>881.90272099999993</v>
      </c>
      <c r="R9587">
        <f t="shared" si="621"/>
        <v>1724.5162569999998</v>
      </c>
      <c r="S9587" t="s">
        <v>201</v>
      </c>
      <c r="T9587" s="221">
        <v>45567.336805555555</v>
      </c>
    </row>
    <row r="9588" spans="1:20" x14ac:dyDescent="0.35">
      <c r="A9588" t="s">
        <v>119</v>
      </c>
      <c r="B9588" t="s">
        <v>120</v>
      </c>
      <c r="C9588" t="s">
        <v>92</v>
      </c>
      <c r="D9588" s="29">
        <v>45749</v>
      </c>
      <c r="E9588" s="184" t="str">
        <f t="shared" si="616"/>
        <v/>
      </c>
      <c r="F9588" s="184" t="str">
        <f t="shared" si="617"/>
        <v/>
      </c>
      <c r="G9588" s="184">
        <f t="shared" si="618"/>
        <v>0.37663678400452438</v>
      </c>
      <c r="H9588" s="184">
        <f t="shared" si="619"/>
        <v>0.27805841496337935</v>
      </c>
      <c r="J9588">
        <v>1075</v>
      </c>
      <c r="K9588">
        <v>1245</v>
      </c>
      <c r="L9588">
        <f t="shared" si="620"/>
        <v>881.90272099999993</v>
      </c>
      <c r="R9588">
        <f t="shared" si="621"/>
        <v>1724.5162569999998</v>
      </c>
      <c r="S9588" t="s">
        <v>201</v>
      </c>
      <c r="T9588" s="221">
        <v>45567.336805555555</v>
      </c>
    </row>
    <row r="9589" spans="1:20" x14ac:dyDescent="0.35">
      <c r="A9589" t="s">
        <v>119</v>
      </c>
      <c r="B9589" t="s">
        <v>120</v>
      </c>
      <c r="C9589" t="s">
        <v>92</v>
      </c>
      <c r="D9589" s="29">
        <v>45750</v>
      </c>
      <c r="E9589" s="184" t="str">
        <f t="shared" si="616"/>
        <v/>
      </c>
      <c r="F9589" s="184" t="str">
        <f t="shared" si="617"/>
        <v/>
      </c>
      <c r="G9589" s="184">
        <f t="shared" si="618"/>
        <v>0.37663678400452438</v>
      </c>
      <c r="H9589" s="184">
        <f t="shared" si="619"/>
        <v>0.27805841496337935</v>
      </c>
      <c r="J9589">
        <v>1075</v>
      </c>
      <c r="K9589">
        <v>1245</v>
      </c>
      <c r="L9589">
        <f t="shared" si="620"/>
        <v>881.90272099999993</v>
      </c>
      <c r="R9589">
        <f t="shared" si="621"/>
        <v>1724.5162569999998</v>
      </c>
      <c r="S9589" t="s">
        <v>201</v>
      </c>
      <c r="T9589" s="221">
        <v>45567.336805555555</v>
      </c>
    </row>
    <row r="9590" spans="1:20" x14ac:dyDescent="0.35">
      <c r="A9590" t="s">
        <v>119</v>
      </c>
      <c r="B9590" t="s">
        <v>120</v>
      </c>
      <c r="C9590" t="s">
        <v>92</v>
      </c>
      <c r="D9590" s="29">
        <v>45751</v>
      </c>
      <c r="E9590" s="184" t="str">
        <f t="shared" si="616"/>
        <v/>
      </c>
      <c r="F9590" s="184" t="str">
        <f t="shared" si="617"/>
        <v/>
      </c>
      <c r="G9590" s="184">
        <f t="shared" si="618"/>
        <v>0.37663678400452438</v>
      </c>
      <c r="H9590" s="184">
        <f t="shared" si="619"/>
        <v>0.27805841496337935</v>
      </c>
      <c r="J9590">
        <v>1075</v>
      </c>
      <c r="K9590">
        <v>1245</v>
      </c>
      <c r="L9590">
        <f t="shared" si="620"/>
        <v>881.90272099999993</v>
      </c>
      <c r="R9590">
        <f t="shared" si="621"/>
        <v>1724.5162569999998</v>
      </c>
      <c r="S9590" t="s">
        <v>201</v>
      </c>
      <c r="T9590" s="221">
        <v>45567.336805555555</v>
      </c>
    </row>
    <row r="9591" spans="1:20" x14ac:dyDescent="0.35">
      <c r="A9591" t="s">
        <v>119</v>
      </c>
      <c r="B9591" t="s">
        <v>120</v>
      </c>
      <c r="C9591" t="s">
        <v>92</v>
      </c>
      <c r="D9591" s="29">
        <v>45752</v>
      </c>
      <c r="E9591" s="184" t="str">
        <f t="shared" si="616"/>
        <v/>
      </c>
      <c r="F9591" s="184" t="str">
        <f t="shared" si="617"/>
        <v/>
      </c>
      <c r="G9591" s="184">
        <f t="shared" si="618"/>
        <v>0.37663678400452438</v>
      </c>
      <c r="H9591" s="184">
        <f t="shared" si="619"/>
        <v>0.27805841496337935</v>
      </c>
      <c r="J9591">
        <v>1075</v>
      </c>
      <c r="K9591">
        <v>1245</v>
      </c>
      <c r="L9591">
        <f t="shared" si="620"/>
        <v>881.90272099999993</v>
      </c>
      <c r="R9591">
        <f t="shared" si="621"/>
        <v>1724.5162569999998</v>
      </c>
      <c r="S9591" t="s">
        <v>201</v>
      </c>
      <c r="T9591" s="221">
        <v>45567.336805555555</v>
      </c>
    </row>
    <row r="9592" spans="1:20" x14ac:dyDescent="0.35">
      <c r="A9592" t="s">
        <v>119</v>
      </c>
      <c r="B9592" t="s">
        <v>120</v>
      </c>
      <c r="C9592" t="s">
        <v>92</v>
      </c>
      <c r="D9592" s="29">
        <v>45753</v>
      </c>
      <c r="E9592" s="184" t="str">
        <f t="shared" si="616"/>
        <v/>
      </c>
      <c r="F9592" s="184" t="str">
        <f t="shared" si="617"/>
        <v/>
      </c>
      <c r="G9592" s="184">
        <f t="shared" si="618"/>
        <v>0.37663678400452438</v>
      </c>
      <c r="H9592" s="184">
        <f t="shared" si="619"/>
        <v>0.27805841496337935</v>
      </c>
      <c r="J9592">
        <v>1075</v>
      </c>
      <c r="K9592">
        <v>1245</v>
      </c>
      <c r="L9592">
        <f t="shared" si="620"/>
        <v>881.90272099999993</v>
      </c>
      <c r="R9592">
        <f t="shared" si="621"/>
        <v>1724.5162569999998</v>
      </c>
      <c r="S9592" t="s">
        <v>201</v>
      </c>
      <c r="T9592" s="221">
        <v>45567.336805555555</v>
      </c>
    </row>
    <row r="9593" spans="1:20" x14ac:dyDescent="0.35">
      <c r="A9593" t="s">
        <v>119</v>
      </c>
      <c r="B9593" t="s">
        <v>120</v>
      </c>
      <c r="C9593" t="s">
        <v>92</v>
      </c>
      <c r="D9593" s="29">
        <v>45754</v>
      </c>
      <c r="E9593" s="184" t="str">
        <f t="shared" si="616"/>
        <v/>
      </c>
      <c r="F9593" s="184" t="str">
        <f t="shared" si="617"/>
        <v/>
      </c>
      <c r="G9593" s="184">
        <f t="shared" si="618"/>
        <v>0.37663678400452438</v>
      </c>
      <c r="H9593" s="184">
        <f t="shared" si="619"/>
        <v>0.27805841496337935</v>
      </c>
      <c r="J9593">
        <v>1075</v>
      </c>
      <c r="K9593">
        <v>1245</v>
      </c>
      <c r="L9593">
        <f t="shared" si="620"/>
        <v>881.90272099999993</v>
      </c>
      <c r="R9593">
        <f t="shared" si="621"/>
        <v>1724.5162569999998</v>
      </c>
      <c r="S9593" t="s">
        <v>201</v>
      </c>
      <c r="T9593" s="221">
        <v>45567.336805555555</v>
      </c>
    </row>
    <row r="9594" spans="1:20" x14ac:dyDescent="0.35">
      <c r="A9594" t="s">
        <v>119</v>
      </c>
      <c r="B9594" t="s">
        <v>120</v>
      </c>
      <c r="C9594" t="s">
        <v>92</v>
      </c>
      <c r="D9594" s="29">
        <v>45755</v>
      </c>
      <c r="E9594" s="184" t="str">
        <f t="shared" si="616"/>
        <v/>
      </c>
      <c r="F9594" s="184" t="str">
        <f t="shared" si="617"/>
        <v/>
      </c>
      <c r="G9594" s="184">
        <f t="shared" si="618"/>
        <v>0.37663678400452438</v>
      </c>
      <c r="H9594" s="184">
        <f t="shared" si="619"/>
        <v>0.27805841496337935</v>
      </c>
      <c r="J9594">
        <v>1075</v>
      </c>
      <c r="K9594">
        <v>1245</v>
      </c>
      <c r="L9594">
        <f t="shared" si="620"/>
        <v>881.90272099999993</v>
      </c>
      <c r="R9594">
        <f t="shared" si="621"/>
        <v>1724.5162569999998</v>
      </c>
      <c r="S9594" t="s">
        <v>201</v>
      </c>
      <c r="T9594" s="221">
        <v>45567.336805555555</v>
      </c>
    </row>
    <row r="9595" spans="1:20" x14ac:dyDescent="0.35">
      <c r="A9595" t="s">
        <v>119</v>
      </c>
      <c r="B9595" t="s">
        <v>120</v>
      </c>
      <c r="C9595" t="s">
        <v>92</v>
      </c>
      <c r="D9595" s="29">
        <v>45756</v>
      </c>
      <c r="E9595" s="184" t="str">
        <f t="shared" si="616"/>
        <v/>
      </c>
      <c r="F9595" s="184" t="str">
        <f t="shared" si="617"/>
        <v/>
      </c>
      <c r="G9595" s="184">
        <f t="shared" si="618"/>
        <v>0.37663678400452438</v>
      </c>
      <c r="H9595" s="184">
        <f t="shared" si="619"/>
        <v>0.27805841496337935</v>
      </c>
      <c r="J9595">
        <v>1075</v>
      </c>
      <c r="K9595">
        <v>1245</v>
      </c>
      <c r="L9595">
        <f t="shared" si="620"/>
        <v>881.90272099999993</v>
      </c>
      <c r="R9595">
        <f t="shared" si="621"/>
        <v>1724.5162569999998</v>
      </c>
      <c r="S9595" t="s">
        <v>201</v>
      </c>
      <c r="T9595" s="221">
        <v>45567.336805555555</v>
      </c>
    </row>
    <row r="9596" spans="1:20" x14ac:dyDescent="0.35">
      <c r="A9596" t="s">
        <v>119</v>
      </c>
      <c r="B9596" t="s">
        <v>120</v>
      </c>
      <c r="C9596" t="s">
        <v>92</v>
      </c>
      <c r="D9596" s="29">
        <v>45757</v>
      </c>
      <c r="E9596" s="184" t="str">
        <f t="shared" si="616"/>
        <v/>
      </c>
      <c r="F9596" s="184" t="str">
        <f t="shared" si="617"/>
        <v/>
      </c>
      <c r="G9596" s="184">
        <f t="shared" si="618"/>
        <v>0.37663678400452438</v>
      </c>
      <c r="H9596" s="184">
        <f t="shared" si="619"/>
        <v>0.27805841496337935</v>
      </c>
      <c r="J9596">
        <v>1075</v>
      </c>
      <c r="K9596">
        <v>1245</v>
      </c>
      <c r="L9596">
        <f t="shared" si="620"/>
        <v>881.90272099999993</v>
      </c>
      <c r="R9596">
        <f t="shared" si="621"/>
        <v>1724.5162569999998</v>
      </c>
      <c r="S9596" t="s">
        <v>201</v>
      </c>
      <c r="T9596" s="221">
        <v>45567.336805555555</v>
      </c>
    </row>
    <row r="9597" spans="1:20" x14ac:dyDescent="0.35">
      <c r="A9597" t="s">
        <v>119</v>
      </c>
      <c r="B9597" t="s">
        <v>120</v>
      </c>
      <c r="C9597" t="s">
        <v>92</v>
      </c>
      <c r="D9597" s="29">
        <v>45758</v>
      </c>
      <c r="E9597" s="184" t="str">
        <f t="shared" si="616"/>
        <v/>
      </c>
      <c r="F9597" s="184" t="str">
        <f t="shared" si="617"/>
        <v/>
      </c>
      <c r="G9597" s="184">
        <f t="shared" si="618"/>
        <v>0.37663678400452438</v>
      </c>
      <c r="H9597" s="184">
        <f t="shared" si="619"/>
        <v>0.27805841496337935</v>
      </c>
      <c r="J9597">
        <v>1075</v>
      </c>
      <c r="K9597">
        <v>1245</v>
      </c>
      <c r="L9597">
        <f t="shared" si="620"/>
        <v>881.90272099999993</v>
      </c>
      <c r="R9597">
        <f t="shared" si="621"/>
        <v>1724.5162569999998</v>
      </c>
      <c r="S9597" t="s">
        <v>201</v>
      </c>
      <c r="T9597" s="221">
        <v>45567.336805555555</v>
      </c>
    </row>
    <row r="9598" spans="1:20" x14ac:dyDescent="0.35">
      <c r="A9598" t="s">
        <v>119</v>
      </c>
      <c r="B9598" t="s">
        <v>120</v>
      </c>
      <c r="C9598" t="s">
        <v>92</v>
      </c>
      <c r="D9598" s="29">
        <v>45759</v>
      </c>
      <c r="E9598" s="184" t="str">
        <f t="shared" si="616"/>
        <v/>
      </c>
      <c r="F9598" s="184" t="str">
        <f t="shared" si="617"/>
        <v/>
      </c>
      <c r="G9598" s="184">
        <f t="shared" si="618"/>
        <v>0.37663678400452438</v>
      </c>
      <c r="H9598" s="184">
        <f t="shared" si="619"/>
        <v>0.27805841496337935</v>
      </c>
      <c r="J9598">
        <v>1075</v>
      </c>
      <c r="K9598">
        <v>1245</v>
      </c>
      <c r="L9598">
        <f t="shared" si="620"/>
        <v>881.90272099999993</v>
      </c>
      <c r="R9598">
        <f t="shared" si="621"/>
        <v>1724.5162569999998</v>
      </c>
      <c r="S9598" t="s">
        <v>201</v>
      </c>
      <c r="T9598" s="221">
        <v>45567.336805555555</v>
      </c>
    </row>
    <row r="9599" spans="1:20" x14ac:dyDescent="0.35">
      <c r="A9599" t="s">
        <v>119</v>
      </c>
      <c r="B9599" t="s">
        <v>120</v>
      </c>
      <c r="C9599" t="s">
        <v>92</v>
      </c>
      <c r="D9599" s="29">
        <v>45760</v>
      </c>
      <c r="E9599" s="184" t="str">
        <f t="shared" si="616"/>
        <v/>
      </c>
      <c r="F9599" s="184" t="str">
        <f t="shared" si="617"/>
        <v/>
      </c>
      <c r="G9599" s="184">
        <f t="shared" si="618"/>
        <v>0.37663678400452438</v>
      </c>
      <c r="H9599" s="184">
        <f t="shared" si="619"/>
        <v>0.27805841496337935</v>
      </c>
      <c r="J9599">
        <v>1075</v>
      </c>
      <c r="K9599">
        <v>1245</v>
      </c>
      <c r="L9599">
        <f t="shared" si="620"/>
        <v>881.90272099999993</v>
      </c>
      <c r="R9599">
        <f t="shared" si="621"/>
        <v>1724.5162569999998</v>
      </c>
      <c r="S9599" t="s">
        <v>201</v>
      </c>
      <c r="T9599" s="221">
        <v>45567.336805555555</v>
      </c>
    </row>
    <row r="9600" spans="1:20" x14ac:dyDescent="0.35">
      <c r="A9600" t="s">
        <v>119</v>
      </c>
      <c r="B9600" t="s">
        <v>120</v>
      </c>
      <c r="C9600" t="s">
        <v>92</v>
      </c>
      <c r="D9600" s="29">
        <v>45761</v>
      </c>
      <c r="E9600" s="184" t="str">
        <f t="shared" si="616"/>
        <v/>
      </c>
      <c r="F9600" s="184" t="str">
        <f t="shared" si="617"/>
        <v/>
      </c>
      <c r="G9600" s="184">
        <f t="shared" si="618"/>
        <v>0.32734759948395187</v>
      </c>
      <c r="H9600" s="184">
        <f t="shared" si="619"/>
        <v>0.22876923044280695</v>
      </c>
      <c r="J9600">
        <v>1160</v>
      </c>
      <c r="K9600">
        <v>1330</v>
      </c>
      <c r="L9600">
        <f t="shared" si="620"/>
        <v>881.90272099999993</v>
      </c>
      <c r="R9600">
        <f t="shared" si="621"/>
        <v>1724.5162569999998</v>
      </c>
      <c r="S9600" t="s">
        <v>201</v>
      </c>
      <c r="T9600" s="221">
        <v>45567.336805555555</v>
      </c>
    </row>
    <row r="9601" spans="1:20" x14ac:dyDescent="0.35">
      <c r="A9601" t="s">
        <v>119</v>
      </c>
      <c r="B9601" t="s">
        <v>120</v>
      </c>
      <c r="C9601" t="s">
        <v>92</v>
      </c>
      <c r="D9601" s="29">
        <v>45762</v>
      </c>
      <c r="E9601" s="184" t="str">
        <f t="shared" si="616"/>
        <v/>
      </c>
      <c r="F9601" s="184" t="str">
        <f t="shared" si="617"/>
        <v/>
      </c>
      <c r="G9601" s="184">
        <f t="shared" si="618"/>
        <v>0.32734759948395187</v>
      </c>
      <c r="H9601" s="184">
        <f t="shared" si="619"/>
        <v>0.22876923044280695</v>
      </c>
      <c r="J9601">
        <v>1160</v>
      </c>
      <c r="K9601">
        <v>1330</v>
      </c>
      <c r="L9601">
        <f t="shared" si="620"/>
        <v>881.90272099999993</v>
      </c>
      <c r="R9601">
        <f t="shared" si="621"/>
        <v>1724.5162569999998</v>
      </c>
      <c r="S9601" t="s">
        <v>201</v>
      </c>
      <c r="T9601" s="221">
        <v>45567.336805555555</v>
      </c>
    </row>
    <row r="9602" spans="1:20" x14ac:dyDescent="0.35">
      <c r="A9602" t="s">
        <v>119</v>
      </c>
      <c r="B9602" t="s">
        <v>120</v>
      </c>
      <c r="C9602" t="s">
        <v>92</v>
      </c>
      <c r="D9602" s="29">
        <v>45763</v>
      </c>
      <c r="E9602" s="184" t="str">
        <f t="shared" si="616"/>
        <v/>
      </c>
      <c r="F9602" s="184" t="str">
        <f t="shared" si="617"/>
        <v/>
      </c>
      <c r="G9602" s="184">
        <f t="shared" si="618"/>
        <v>0.32734759948395187</v>
      </c>
      <c r="H9602" s="184">
        <f t="shared" si="619"/>
        <v>0.22876923044280695</v>
      </c>
      <c r="J9602">
        <v>1160</v>
      </c>
      <c r="K9602">
        <v>1330</v>
      </c>
      <c r="L9602">
        <f t="shared" si="620"/>
        <v>881.90272099999993</v>
      </c>
      <c r="R9602">
        <f t="shared" si="621"/>
        <v>1724.5162569999998</v>
      </c>
      <c r="S9602" t="s">
        <v>201</v>
      </c>
      <c r="T9602" s="221">
        <v>45567.336805555555</v>
      </c>
    </row>
    <row r="9603" spans="1:20" x14ac:dyDescent="0.35">
      <c r="A9603" t="s">
        <v>119</v>
      </c>
      <c r="B9603" t="s">
        <v>120</v>
      </c>
      <c r="C9603" t="s">
        <v>92</v>
      </c>
      <c r="D9603" s="29">
        <v>45764</v>
      </c>
      <c r="E9603" s="184" t="str">
        <f t="shared" si="616"/>
        <v/>
      </c>
      <c r="F9603" s="184" t="str">
        <f t="shared" si="617"/>
        <v/>
      </c>
      <c r="G9603" s="184">
        <f t="shared" si="618"/>
        <v>0.32734759948395187</v>
      </c>
      <c r="H9603" s="184">
        <f t="shared" si="619"/>
        <v>0.22876923044280695</v>
      </c>
      <c r="J9603">
        <v>1160</v>
      </c>
      <c r="K9603">
        <v>1330</v>
      </c>
      <c r="L9603">
        <f t="shared" si="620"/>
        <v>881.90272099999993</v>
      </c>
      <c r="R9603">
        <f t="shared" si="621"/>
        <v>1724.5162569999998</v>
      </c>
      <c r="S9603" t="s">
        <v>201</v>
      </c>
      <c r="T9603" s="221">
        <v>45567.336805555555</v>
      </c>
    </row>
    <row r="9604" spans="1:20" x14ac:dyDescent="0.35">
      <c r="A9604" t="s">
        <v>119</v>
      </c>
      <c r="B9604" t="s">
        <v>120</v>
      </c>
      <c r="C9604" t="s">
        <v>92</v>
      </c>
      <c r="D9604" s="29">
        <v>45765</v>
      </c>
      <c r="E9604" s="184" t="str">
        <f t="shared" si="616"/>
        <v/>
      </c>
      <c r="F9604" s="184" t="str">
        <f t="shared" si="617"/>
        <v/>
      </c>
      <c r="G9604" s="184">
        <f t="shared" si="618"/>
        <v>0.32734759948395187</v>
      </c>
      <c r="H9604" s="184">
        <f t="shared" si="619"/>
        <v>0.22876923044280695</v>
      </c>
      <c r="J9604">
        <v>1160</v>
      </c>
      <c r="K9604">
        <v>1330</v>
      </c>
      <c r="L9604">
        <f t="shared" si="620"/>
        <v>881.90272099999993</v>
      </c>
      <c r="R9604">
        <f t="shared" si="621"/>
        <v>1724.5162569999998</v>
      </c>
      <c r="S9604" t="s">
        <v>201</v>
      </c>
      <c r="T9604" s="221">
        <v>45567.336805555555</v>
      </c>
    </row>
    <row r="9605" spans="1:20" x14ac:dyDescent="0.35">
      <c r="A9605" t="s">
        <v>119</v>
      </c>
      <c r="B9605" t="s">
        <v>120</v>
      </c>
      <c r="C9605" t="s">
        <v>92</v>
      </c>
      <c r="D9605" s="29">
        <v>45766</v>
      </c>
      <c r="E9605" s="184" t="str">
        <f t="shared" si="616"/>
        <v/>
      </c>
      <c r="F9605" s="184" t="str">
        <f t="shared" si="617"/>
        <v/>
      </c>
      <c r="G9605" s="184">
        <f t="shared" si="618"/>
        <v>0.32154887189329628</v>
      </c>
      <c r="H9605" s="184">
        <f t="shared" si="619"/>
        <v>0.22297050285215136</v>
      </c>
      <c r="J9605">
        <v>1170</v>
      </c>
      <c r="K9605">
        <v>1340</v>
      </c>
      <c r="L9605">
        <f t="shared" si="620"/>
        <v>881.90272099999993</v>
      </c>
      <c r="R9605">
        <f t="shared" si="621"/>
        <v>1724.5162569999998</v>
      </c>
      <c r="S9605" t="s">
        <v>201</v>
      </c>
      <c r="T9605" s="221">
        <v>45567.336805555555</v>
      </c>
    </row>
    <row r="9606" spans="1:20" x14ac:dyDescent="0.35">
      <c r="A9606" t="s">
        <v>119</v>
      </c>
      <c r="B9606" t="s">
        <v>120</v>
      </c>
      <c r="C9606" t="s">
        <v>92</v>
      </c>
      <c r="D9606" s="29">
        <v>45767</v>
      </c>
      <c r="E9606" s="184" t="str">
        <f t="shared" si="616"/>
        <v/>
      </c>
      <c r="F9606" s="184" t="str">
        <f t="shared" si="617"/>
        <v/>
      </c>
      <c r="G9606" s="184">
        <f t="shared" si="618"/>
        <v>0.32154887189329628</v>
      </c>
      <c r="H9606" s="184">
        <f t="shared" si="619"/>
        <v>0.22297050285215136</v>
      </c>
      <c r="J9606">
        <v>1170</v>
      </c>
      <c r="K9606">
        <v>1340</v>
      </c>
      <c r="L9606">
        <f t="shared" si="620"/>
        <v>881.90272099999993</v>
      </c>
      <c r="R9606">
        <f t="shared" si="621"/>
        <v>1724.5162569999998</v>
      </c>
      <c r="S9606" t="s">
        <v>201</v>
      </c>
      <c r="T9606" s="221">
        <v>45567.336805555555</v>
      </c>
    </row>
    <row r="9607" spans="1:20" x14ac:dyDescent="0.35">
      <c r="A9607" t="s">
        <v>119</v>
      </c>
      <c r="B9607" t="s">
        <v>120</v>
      </c>
      <c r="C9607" t="s">
        <v>92</v>
      </c>
      <c r="D9607" s="29">
        <v>45768</v>
      </c>
      <c r="E9607" s="184" t="str">
        <f t="shared" si="616"/>
        <v/>
      </c>
      <c r="F9607" s="184" t="str">
        <f t="shared" si="617"/>
        <v/>
      </c>
      <c r="G9607" s="184">
        <f t="shared" si="618"/>
        <v>0.47521515304566941</v>
      </c>
      <c r="H9607" s="184">
        <f t="shared" si="619"/>
        <v>0.37663678400452438</v>
      </c>
      <c r="J9607">
        <v>905</v>
      </c>
      <c r="K9607">
        <v>1075</v>
      </c>
      <c r="L9607">
        <f t="shared" si="620"/>
        <v>881.90272099999993</v>
      </c>
      <c r="R9607">
        <f t="shared" si="621"/>
        <v>1724.5162569999998</v>
      </c>
      <c r="S9607" t="s">
        <v>201</v>
      </c>
      <c r="T9607" s="221">
        <v>45567.336805555555</v>
      </c>
    </row>
    <row r="9608" spans="1:20" x14ac:dyDescent="0.35">
      <c r="A9608" t="s">
        <v>119</v>
      </c>
      <c r="B9608" t="s">
        <v>120</v>
      </c>
      <c r="C9608" t="s">
        <v>92</v>
      </c>
      <c r="D9608" s="29">
        <v>45769</v>
      </c>
      <c r="E9608" s="184" t="str">
        <f t="shared" ref="E9608:E9671" si="622">IF(J9608="","",IF(L9608=0,0,IF(1-(J9608/L9608)&lt;0,"",1-(J9608/L9608))))</f>
        <v/>
      </c>
      <c r="F9608" s="184" t="str">
        <f t="shared" ref="F9608:F9671" si="623">IF(K9608="","",IF(L9608=0,0,IF(1-(K9608/L9608)&lt;0,"",1-(K9608/L9608))))</f>
        <v/>
      </c>
      <c r="G9608" s="184">
        <f t="shared" ref="G9608:G9671" si="624">IF(J9608="","",IF(1-(J9608/R9608)&lt;0,"",1-(J9608/R9608)))</f>
        <v>0.47521515304566941</v>
      </c>
      <c r="H9608" s="184">
        <f t="shared" ref="H9608:H9671" si="625">IF(K9608="","",IF(1-(K9608/R9608)&lt;0,"",1-(K9608/R9608)))</f>
        <v>0.37663678400452438</v>
      </c>
      <c r="J9608">
        <v>905</v>
      </c>
      <c r="K9608">
        <v>1075</v>
      </c>
      <c r="L9608">
        <f t="shared" si="620"/>
        <v>881.90272099999993</v>
      </c>
      <c r="R9608">
        <f t="shared" si="621"/>
        <v>1724.5162569999998</v>
      </c>
      <c r="S9608" t="s">
        <v>201</v>
      </c>
      <c r="T9608" s="221">
        <v>45567.336805555555</v>
      </c>
    </row>
    <row r="9609" spans="1:20" x14ac:dyDescent="0.35">
      <c r="A9609" t="s">
        <v>119</v>
      </c>
      <c r="B9609" t="s">
        <v>120</v>
      </c>
      <c r="C9609" t="s">
        <v>92</v>
      </c>
      <c r="D9609" s="29">
        <v>45770</v>
      </c>
      <c r="E9609" s="184" t="str">
        <f t="shared" si="622"/>
        <v/>
      </c>
      <c r="F9609" s="184" t="str">
        <f t="shared" si="623"/>
        <v/>
      </c>
      <c r="G9609" s="184">
        <f t="shared" si="624"/>
        <v>0.47521515304566941</v>
      </c>
      <c r="H9609" s="184">
        <f t="shared" si="625"/>
        <v>0.37663678400452438</v>
      </c>
      <c r="J9609">
        <v>905</v>
      </c>
      <c r="K9609">
        <v>1075</v>
      </c>
      <c r="L9609">
        <f t="shared" si="620"/>
        <v>881.90272099999993</v>
      </c>
      <c r="R9609">
        <f t="shared" si="621"/>
        <v>1724.5162569999998</v>
      </c>
      <c r="S9609" t="s">
        <v>201</v>
      </c>
      <c r="T9609" s="221">
        <v>45567.336805555555</v>
      </c>
    </row>
    <row r="9610" spans="1:20" x14ac:dyDescent="0.35">
      <c r="A9610" t="s">
        <v>119</v>
      </c>
      <c r="B9610" t="s">
        <v>120</v>
      </c>
      <c r="C9610" t="s">
        <v>92</v>
      </c>
      <c r="D9610" s="29">
        <v>45771</v>
      </c>
      <c r="E9610" s="184" t="str">
        <f t="shared" si="622"/>
        <v/>
      </c>
      <c r="F9610" s="184" t="str">
        <f t="shared" si="623"/>
        <v/>
      </c>
      <c r="G9610" s="184">
        <f t="shared" si="624"/>
        <v>0.47521515304566941</v>
      </c>
      <c r="H9610" s="184">
        <f t="shared" si="625"/>
        <v>0.37663678400452438</v>
      </c>
      <c r="J9610">
        <v>905</v>
      </c>
      <c r="K9610">
        <v>1075</v>
      </c>
      <c r="L9610">
        <f t="shared" si="620"/>
        <v>881.90272099999993</v>
      </c>
      <c r="R9610">
        <f t="shared" si="621"/>
        <v>1724.5162569999998</v>
      </c>
      <c r="S9610" t="s">
        <v>201</v>
      </c>
      <c r="T9610" s="221">
        <v>45567.336805555555</v>
      </c>
    </row>
    <row r="9611" spans="1:20" x14ac:dyDescent="0.35">
      <c r="A9611" t="s">
        <v>119</v>
      </c>
      <c r="B9611" t="s">
        <v>120</v>
      </c>
      <c r="C9611" t="s">
        <v>92</v>
      </c>
      <c r="D9611" s="29">
        <v>45772</v>
      </c>
      <c r="E9611" s="184" t="str">
        <f t="shared" si="622"/>
        <v/>
      </c>
      <c r="F9611" s="184" t="str">
        <f t="shared" si="623"/>
        <v/>
      </c>
      <c r="G9611" s="184">
        <f t="shared" si="624"/>
        <v>0.47521515304566941</v>
      </c>
      <c r="H9611" s="184">
        <f t="shared" si="625"/>
        <v>0.37663678400452438</v>
      </c>
      <c r="J9611">
        <v>905</v>
      </c>
      <c r="K9611">
        <v>1075</v>
      </c>
      <c r="L9611">
        <f t="shared" si="620"/>
        <v>881.90272099999993</v>
      </c>
      <c r="R9611">
        <f t="shared" si="621"/>
        <v>1724.5162569999998</v>
      </c>
      <c r="S9611" t="s">
        <v>201</v>
      </c>
      <c r="T9611" s="221">
        <v>45567.336805555555</v>
      </c>
    </row>
    <row r="9612" spans="1:20" x14ac:dyDescent="0.35">
      <c r="A9612" t="s">
        <v>119</v>
      </c>
      <c r="B9612" t="s">
        <v>120</v>
      </c>
      <c r="C9612" t="s">
        <v>92</v>
      </c>
      <c r="D9612" s="29">
        <v>45773</v>
      </c>
      <c r="E9612" s="184" t="str">
        <f t="shared" si="622"/>
        <v/>
      </c>
      <c r="F9612" s="184" t="str">
        <f t="shared" si="623"/>
        <v/>
      </c>
      <c r="G9612" s="184">
        <f t="shared" si="624"/>
        <v>0.30705205291665738</v>
      </c>
      <c r="H9612" s="184">
        <f t="shared" si="625"/>
        <v>0.20847368387551235</v>
      </c>
      <c r="J9612">
        <v>1195</v>
      </c>
      <c r="K9612">
        <v>1365</v>
      </c>
      <c r="L9612">
        <f t="shared" si="620"/>
        <v>881.90272099999993</v>
      </c>
      <c r="R9612">
        <f t="shared" si="621"/>
        <v>1724.5162569999998</v>
      </c>
      <c r="S9612" t="s">
        <v>201</v>
      </c>
      <c r="T9612" s="221">
        <v>45567.336805555555</v>
      </c>
    </row>
    <row r="9613" spans="1:20" x14ac:dyDescent="0.35">
      <c r="A9613" t="s">
        <v>119</v>
      </c>
      <c r="B9613" t="s">
        <v>120</v>
      </c>
      <c r="C9613" t="s">
        <v>92</v>
      </c>
      <c r="D9613" s="29">
        <v>45774</v>
      </c>
      <c r="E9613" s="184" t="str">
        <f t="shared" si="622"/>
        <v/>
      </c>
      <c r="F9613" s="184" t="str">
        <f t="shared" si="623"/>
        <v/>
      </c>
      <c r="G9613" s="184">
        <f t="shared" si="624"/>
        <v>0.30705205291665738</v>
      </c>
      <c r="H9613" s="184">
        <f t="shared" si="625"/>
        <v>0.20847368387551235</v>
      </c>
      <c r="J9613">
        <v>1195</v>
      </c>
      <c r="K9613">
        <v>1365</v>
      </c>
      <c r="L9613">
        <f t="shared" si="620"/>
        <v>881.90272099999993</v>
      </c>
      <c r="R9613">
        <f t="shared" si="621"/>
        <v>1724.5162569999998</v>
      </c>
      <c r="S9613" t="s">
        <v>201</v>
      </c>
      <c r="T9613" s="221">
        <v>45567.336805555555</v>
      </c>
    </row>
    <row r="9614" spans="1:20" x14ac:dyDescent="0.35">
      <c r="A9614" t="s">
        <v>119</v>
      </c>
      <c r="B9614" t="s">
        <v>120</v>
      </c>
      <c r="C9614" t="s">
        <v>92</v>
      </c>
      <c r="D9614" s="29">
        <v>45775</v>
      </c>
      <c r="E9614" s="184" t="str">
        <f t="shared" si="622"/>
        <v/>
      </c>
      <c r="F9614" s="184" t="str">
        <f t="shared" si="623"/>
        <v/>
      </c>
      <c r="G9614" s="184">
        <f t="shared" si="624"/>
        <v>0.4607183340690304</v>
      </c>
      <c r="H9614" s="184">
        <f t="shared" si="625"/>
        <v>0.36213996502788537</v>
      </c>
      <c r="J9614">
        <v>930</v>
      </c>
      <c r="K9614">
        <v>1100</v>
      </c>
      <c r="L9614">
        <f t="shared" si="620"/>
        <v>881.90272099999993</v>
      </c>
      <c r="R9614">
        <f t="shared" si="621"/>
        <v>1724.5162569999998</v>
      </c>
      <c r="S9614" t="s">
        <v>201</v>
      </c>
      <c r="T9614" s="221">
        <v>45567.336805555555</v>
      </c>
    </row>
    <row r="9615" spans="1:20" x14ac:dyDescent="0.35">
      <c r="A9615" t="s">
        <v>119</v>
      </c>
      <c r="B9615" t="s">
        <v>120</v>
      </c>
      <c r="C9615" t="s">
        <v>92</v>
      </c>
      <c r="D9615" s="29">
        <v>45776</v>
      </c>
      <c r="E9615" s="184" t="str">
        <f t="shared" si="622"/>
        <v/>
      </c>
      <c r="F9615" s="184" t="str">
        <f t="shared" si="623"/>
        <v/>
      </c>
      <c r="G9615" s="184">
        <f t="shared" si="624"/>
        <v>0.4607183340690304</v>
      </c>
      <c r="H9615" s="184">
        <f t="shared" si="625"/>
        <v>0.36213996502788537</v>
      </c>
      <c r="J9615">
        <v>930</v>
      </c>
      <c r="K9615">
        <v>1100</v>
      </c>
      <c r="L9615">
        <f t="shared" si="620"/>
        <v>881.90272099999993</v>
      </c>
      <c r="R9615">
        <f t="shared" si="621"/>
        <v>1724.5162569999998</v>
      </c>
      <c r="S9615" t="s">
        <v>201</v>
      </c>
      <c r="T9615" s="221">
        <v>45567.336805555555</v>
      </c>
    </row>
    <row r="9616" spans="1:20" x14ac:dyDescent="0.35">
      <c r="A9616" t="s">
        <v>119</v>
      </c>
      <c r="B9616" t="s">
        <v>120</v>
      </c>
      <c r="C9616" t="s">
        <v>92</v>
      </c>
      <c r="D9616" s="29">
        <v>45777</v>
      </c>
      <c r="E9616" s="184" t="str">
        <f t="shared" si="622"/>
        <v/>
      </c>
      <c r="F9616" s="184" t="str">
        <f t="shared" si="623"/>
        <v/>
      </c>
      <c r="G9616" s="184">
        <f t="shared" si="624"/>
        <v>0.4607183340690304</v>
      </c>
      <c r="H9616" s="184">
        <f t="shared" si="625"/>
        <v>0.36213996502788537</v>
      </c>
      <c r="J9616">
        <v>930</v>
      </c>
      <c r="K9616">
        <v>1100</v>
      </c>
      <c r="L9616">
        <f t="shared" si="620"/>
        <v>881.90272099999993</v>
      </c>
      <c r="R9616">
        <f t="shared" si="621"/>
        <v>1724.5162569999998</v>
      </c>
      <c r="S9616" t="s">
        <v>201</v>
      </c>
      <c r="T9616" s="221">
        <v>45567.336805555555</v>
      </c>
    </row>
    <row r="9617" spans="1:20" x14ac:dyDescent="0.35">
      <c r="A9617" t="s">
        <v>119</v>
      </c>
      <c r="B9617" t="s">
        <v>120</v>
      </c>
      <c r="C9617" t="s">
        <v>92</v>
      </c>
      <c r="D9617" s="29">
        <v>45778</v>
      </c>
      <c r="E9617" s="184" t="str">
        <f t="shared" si="622"/>
        <v/>
      </c>
      <c r="F9617" s="184" t="str">
        <f t="shared" si="623"/>
        <v/>
      </c>
      <c r="G9617" s="184">
        <f t="shared" si="624"/>
        <v>0.34474378225591862</v>
      </c>
      <c r="H9617" s="184">
        <f t="shared" si="625"/>
        <v>0.2461654132147737</v>
      </c>
      <c r="J9617">
        <v>1130</v>
      </c>
      <c r="K9617">
        <v>1300</v>
      </c>
      <c r="L9617">
        <f t="shared" si="620"/>
        <v>881.90272099999993</v>
      </c>
      <c r="R9617">
        <f t="shared" si="621"/>
        <v>1724.5162569999998</v>
      </c>
      <c r="S9617" t="s">
        <v>201</v>
      </c>
      <c r="T9617" s="221">
        <v>45567.336805555555</v>
      </c>
    </row>
    <row r="9618" spans="1:20" x14ac:dyDescent="0.35">
      <c r="A9618" t="s">
        <v>119</v>
      </c>
      <c r="B9618" t="s">
        <v>120</v>
      </c>
      <c r="C9618" t="s">
        <v>92</v>
      </c>
      <c r="D9618" s="29">
        <v>45779</v>
      </c>
      <c r="E9618" s="184" t="str">
        <f t="shared" si="622"/>
        <v/>
      </c>
      <c r="F9618" s="184" t="str">
        <f t="shared" si="623"/>
        <v/>
      </c>
      <c r="G9618" s="184">
        <f t="shared" si="624"/>
        <v>0.38823423918583555</v>
      </c>
      <c r="H9618" s="184">
        <f t="shared" si="625"/>
        <v>0.28965587014469052</v>
      </c>
      <c r="J9618">
        <v>1055</v>
      </c>
      <c r="K9618">
        <v>1225</v>
      </c>
      <c r="L9618">
        <f t="shared" si="620"/>
        <v>881.90272099999993</v>
      </c>
      <c r="R9618">
        <f t="shared" si="621"/>
        <v>1724.5162569999998</v>
      </c>
      <c r="S9618" t="s">
        <v>201</v>
      </c>
      <c r="T9618" s="221">
        <v>45567.336805555555</v>
      </c>
    </row>
    <row r="9619" spans="1:20" x14ac:dyDescent="0.35">
      <c r="A9619" t="s">
        <v>119</v>
      </c>
      <c r="B9619" t="s">
        <v>120</v>
      </c>
      <c r="C9619" t="s">
        <v>92</v>
      </c>
      <c r="D9619" s="29">
        <v>45780</v>
      </c>
      <c r="E9619" s="184" t="str">
        <f t="shared" si="622"/>
        <v/>
      </c>
      <c r="F9619" s="184" t="str">
        <f t="shared" si="623"/>
        <v/>
      </c>
      <c r="G9619" s="184">
        <f t="shared" si="624"/>
        <v>0.34474378225591862</v>
      </c>
      <c r="H9619" s="184">
        <f t="shared" si="625"/>
        <v>0.2461654132147737</v>
      </c>
      <c r="J9619">
        <v>1130</v>
      </c>
      <c r="K9619">
        <v>1300</v>
      </c>
      <c r="L9619">
        <f t="shared" si="620"/>
        <v>881.90272099999993</v>
      </c>
      <c r="R9619">
        <f t="shared" si="621"/>
        <v>1724.5162569999998</v>
      </c>
      <c r="S9619" t="s">
        <v>201</v>
      </c>
      <c r="T9619" s="221">
        <v>45567.336805555555</v>
      </c>
    </row>
    <row r="9620" spans="1:20" x14ac:dyDescent="0.35">
      <c r="A9620" t="s">
        <v>119</v>
      </c>
      <c r="B9620" t="s">
        <v>120</v>
      </c>
      <c r="C9620" t="s">
        <v>92</v>
      </c>
      <c r="D9620" s="29">
        <v>45781</v>
      </c>
      <c r="E9620" s="184" t="str">
        <f t="shared" si="622"/>
        <v/>
      </c>
      <c r="F9620" s="184" t="str">
        <f t="shared" si="623"/>
        <v/>
      </c>
      <c r="G9620" s="184">
        <f t="shared" si="624"/>
        <v>0.34474378225591862</v>
      </c>
      <c r="H9620" s="184">
        <f t="shared" si="625"/>
        <v>0.2461654132147737</v>
      </c>
      <c r="J9620">
        <v>1130</v>
      </c>
      <c r="K9620">
        <v>1300</v>
      </c>
      <c r="L9620">
        <f t="shared" si="620"/>
        <v>881.90272099999993</v>
      </c>
      <c r="R9620">
        <f t="shared" si="621"/>
        <v>1724.5162569999998</v>
      </c>
      <c r="S9620" t="s">
        <v>201</v>
      </c>
      <c r="T9620" s="221">
        <v>45567.336805555555</v>
      </c>
    </row>
    <row r="9621" spans="1:20" x14ac:dyDescent="0.35">
      <c r="A9621" t="s">
        <v>119</v>
      </c>
      <c r="B9621" t="s">
        <v>120</v>
      </c>
      <c r="C9621" t="s">
        <v>92</v>
      </c>
      <c r="D9621" s="29">
        <v>45782</v>
      </c>
      <c r="E9621" s="184" t="str">
        <f t="shared" si="622"/>
        <v/>
      </c>
      <c r="F9621" s="184" t="str">
        <f t="shared" si="623"/>
        <v/>
      </c>
      <c r="G9621" s="184">
        <f t="shared" si="624"/>
        <v>0.34764314605124647</v>
      </c>
      <c r="H9621" s="184">
        <f t="shared" si="625"/>
        <v>0.24906477701010143</v>
      </c>
      <c r="J9621">
        <v>1125</v>
      </c>
      <c r="K9621">
        <v>1295</v>
      </c>
      <c r="L9621">
        <f t="shared" si="620"/>
        <v>881.90272099999993</v>
      </c>
      <c r="R9621">
        <f t="shared" si="621"/>
        <v>1724.5162569999998</v>
      </c>
      <c r="S9621" t="s">
        <v>201</v>
      </c>
      <c r="T9621" s="221">
        <v>45567.336805555555</v>
      </c>
    </row>
    <row r="9622" spans="1:20" x14ac:dyDescent="0.35">
      <c r="A9622" t="s">
        <v>119</v>
      </c>
      <c r="B9622" t="s">
        <v>120</v>
      </c>
      <c r="C9622" t="s">
        <v>92</v>
      </c>
      <c r="D9622" s="29">
        <v>45783</v>
      </c>
      <c r="E9622" s="184" t="str">
        <f t="shared" si="622"/>
        <v/>
      </c>
      <c r="F9622" s="184" t="str">
        <f t="shared" si="623"/>
        <v/>
      </c>
      <c r="G9622" s="184">
        <f t="shared" si="624"/>
        <v>0.34764314605124647</v>
      </c>
      <c r="H9622" s="184">
        <f t="shared" si="625"/>
        <v>0.24906477701010143</v>
      </c>
      <c r="J9622">
        <v>1125</v>
      </c>
      <c r="K9622">
        <v>1295</v>
      </c>
      <c r="L9622">
        <f t="shared" si="620"/>
        <v>881.90272099999993</v>
      </c>
      <c r="R9622">
        <f t="shared" si="621"/>
        <v>1724.5162569999998</v>
      </c>
      <c r="S9622" t="s">
        <v>201</v>
      </c>
      <c r="T9622" s="221">
        <v>45567.336805555555</v>
      </c>
    </row>
    <row r="9623" spans="1:20" x14ac:dyDescent="0.35">
      <c r="A9623" t="s">
        <v>119</v>
      </c>
      <c r="B9623" t="s">
        <v>120</v>
      </c>
      <c r="C9623" t="s">
        <v>92</v>
      </c>
      <c r="D9623" s="29">
        <v>45784</v>
      </c>
      <c r="E9623" s="184" t="str">
        <f t="shared" si="622"/>
        <v/>
      </c>
      <c r="F9623" s="184" t="str">
        <f t="shared" si="623"/>
        <v/>
      </c>
      <c r="G9623" s="184">
        <f t="shared" si="624"/>
        <v>0.34764314605124647</v>
      </c>
      <c r="H9623" s="184">
        <f t="shared" si="625"/>
        <v>0.24906477701010143</v>
      </c>
      <c r="J9623">
        <v>1125</v>
      </c>
      <c r="K9623">
        <v>1295</v>
      </c>
      <c r="L9623">
        <f t="shared" si="620"/>
        <v>881.90272099999993</v>
      </c>
      <c r="R9623">
        <f t="shared" si="621"/>
        <v>1724.5162569999998</v>
      </c>
      <c r="S9623" t="s">
        <v>201</v>
      </c>
      <c r="T9623" s="221">
        <v>45567.336805555555</v>
      </c>
    </row>
    <row r="9624" spans="1:20" x14ac:dyDescent="0.35">
      <c r="A9624" t="s">
        <v>119</v>
      </c>
      <c r="B9624" t="s">
        <v>120</v>
      </c>
      <c r="C9624" t="s">
        <v>92</v>
      </c>
      <c r="D9624" s="29">
        <v>45785</v>
      </c>
      <c r="E9624" s="184" t="str">
        <f t="shared" si="622"/>
        <v/>
      </c>
      <c r="F9624" s="184" t="str">
        <f t="shared" si="623"/>
        <v/>
      </c>
      <c r="G9624" s="184">
        <f t="shared" si="624"/>
        <v>0.34764314605124647</v>
      </c>
      <c r="H9624" s="184">
        <f t="shared" si="625"/>
        <v>0.24906477701010143</v>
      </c>
      <c r="J9624">
        <v>1125</v>
      </c>
      <c r="K9624">
        <v>1295</v>
      </c>
      <c r="L9624">
        <f t="shared" si="620"/>
        <v>881.90272099999993</v>
      </c>
      <c r="R9624">
        <f t="shared" si="621"/>
        <v>1724.5162569999998</v>
      </c>
      <c r="S9624" t="s">
        <v>201</v>
      </c>
      <c r="T9624" s="221">
        <v>45567.336805555555</v>
      </c>
    </row>
    <row r="9625" spans="1:20" x14ac:dyDescent="0.35">
      <c r="A9625" t="s">
        <v>119</v>
      </c>
      <c r="B9625" t="s">
        <v>120</v>
      </c>
      <c r="C9625" t="s">
        <v>92</v>
      </c>
      <c r="D9625" s="29">
        <v>45786</v>
      </c>
      <c r="E9625" s="184" t="str">
        <f t="shared" si="622"/>
        <v/>
      </c>
      <c r="F9625" s="184" t="str">
        <f t="shared" si="623"/>
        <v/>
      </c>
      <c r="G9625" s="184">
        <f t="shared" si="624"/>
        <v>0.34764314605124647</v>
      </c>
      <c r="H9625" s="184">
        <f t="shared" si="625"/>
        <v>0.24906477701010143</v>
      </c>
      <c r="J9625">
        <v>1125</v>
      </c>
      <c r="K9625">
        <v>1295</v>
      </c>
      <c r="L9625">
        <f t="shared" ref="L9625:L9688" si="626">L9260+L3785</f>
        <v>881.90272099999993</v>
      </c>
      <c r="R9625">
        <f t="shared" ref="R9625:R9688" si="627">R9260+R3785</f>
        <v>1724.5162569999998</v>
      </c>
      <c r="S9625" t="s">
        <v>201</v>
      </c>
      <c r="T9625" s="221">
        <v>45567.336805555555</v>
      </c>
    </row>
    <row r="9626" spans="1:20" x14ac:dyDescent="0.35">
      <c r="A9626" t="s">
        <v>119</v>
      </c>
      <c r="B9626" t="s">
        <v>120</v>
      </c>
      <c r="C9626" t="s">
        <v>92</v>
      </c>
      <c r="D9626" s="29">
        <v>45787</v>
      </c>
      <c r="E9626" s="184" t="str">
        <f t="shared" si="622"/>
        <v/>
      </c>
      <c r="F9626" s="184" t="str">
        <f t="shared" si="623"/>
        <v/>
      </c>
      <c r="G9626" s="184" t="str">
        <f t="shared" si="624"/>
        <v/>
      </c>
      <c r="H9626" s="184" t="str">
        <f t="shared" si="625"/>
        <v/>
      </c>
      <c r="J9626" t="s">
        <v>253</v>
      </c>
      <c r="K9626" t="s">
        <v>253</v>
      </c>
      <c r="L9626">
        <f t="shared" si="626"/>
        <v>881.90272099999993</v>
      </c>
      <c r="R9626">
        <f t="shared" si="627"/>
        <v>1724.5162569999998</v>
      </c>
      <c r="S9626" t="s">
        <v>201</v>
      </c>
      <c r="T9626" s="221">
        <v>45567.336805555555</v>
      </c>
    </row>
    <row r="9627" spans="1:20" x14ac:dyDescent="0.35">
      <c r="A9627" t="s">
        <v>119</v>
      </c>
      <c r="B9627" t="s">
        <v>120</v>
      </c>
      <c r="C9627" t="s">
        <v>92</v>
      </c>
      <c r="D9627" s="29">
        <v>45788</v>
      </c>
      <c r="E9627" s="184" t="str">
        <f t="shared" si="622"/>
        <v/>
      </c>
      <c r="F9627" s="184" t="str">
        <f t="shared" si="623"/>
        <v/>
      </c>
      <c r="G9627" s="184" t="str">
        <f t="shared" si="624"/>
        <v/>
      </c>
      <c r="H9627" s="184" t="str">
        <f t="shared" si="625"/>
        <v/>
      </c>
      <c r="J9627" t="s">
        <v>253</v>
      </c>
      <c r="K9627" t="s">
        <v>253</v>
      </c>
      <c r="L9627">
        <f t="shared" si="626"/>
        <v>881.90272099999993</v>
      </c>
      <c r="R9627">
        <f t="shared" si="627"/>
        <v>1724.5162569999998</v>
      </c>
      <c r="S9627" t="s">
        <v>201</v>
      </c>
      <c r="T9627" s="221">
        <v>45567.336805555555</v>
      </c>
    </row>
    <row r="9628" spans="1:20" x14ac:dyDescent="0.35">
      <c r="A9628" t="s">
        <v>119</v>
      </c>
      <c r="B9628" t="s">
        <v>120</v>
      </c>
      <c r="C9628" t="s">
        <v>92</v>
      </c>
      <c r="D9628" s="29">
        <v>45789</v>
      </c>
      <c r="E9628" s="184" t="str">
        <f t="shared" si="622"/>
        <v/>
      </c>
      <c r="F9628" s="184" t="str">
        <f t="shared" si="623"/>
        <v/>
      </c>
      <c r="G9628" s="184" t="str">
        <f t="shared" si="624"/>
        <v/>
      </c>
      <c r="H9628" s="184" t="str">
        <f t="shared" si="625"/>
        <v/>
      </c>
      <c r="J9628" t="s">
        <v>253</v>
      </c>
      <c r="K9628" t="s">
        <v>253</v>
      </c>
      <c r="L9628">
        <f t="shared" si="626"/>
        <v>881.90272099999993</v>
      </c>
      <c r="R9628">
        <f t="shared" si="627"/>
        <v>1724.5162569999998</v>
      </c>
      <c r="S9628" t="s">
        <v>201</v>
      </c>
      <c r="T9628" s="221">
        <v>45567.336805555555</v>
      </c>
    </row>
    <row r="9629" spans="1:20" x14ac:dyDescent="0.35">
      <c r="A9629" t="s">
        <v>119</v>
      </c>
      <c r="B9629" t="s">
        <v>120</v>
      </c>
      <c r="C9629" t="s">
        <v>92</v>
      </c>
      <c r="D9629" s="29">
        <v>45790</v>
      </c>
      <c r="E9629" s="184" t="str">
        <f t="shared" si="622"/>
        <v/>
      </c>
      <c r="F9629" s="184" t="str">
        <f t="shared" si="623"/>
        <v/>
      </c>
      <c r="G9629" s="184" t="str">
        <f t="shared" si="624"/>
        <v/>
      </c>
      <c r="H9629" s="184" t="str">
        <f t="shared" si="625"/>
        <v/>
      </c>
      <c r="J9629" t="s">
        <v>253</v>
      </c>
      <c r="K9629" t="s">
        <v>253</v>
      </c>
      <c r="L9629">
        <f t="shared" si="626"/>
        <v>881.90272099999993</v>
      </c>
      <c r="R9629">
        <f t="shared" si="627"/>
        <v>1724.5162569999998</v>
      </c>
      <c r="S9629" t="s">
        <v>201</v>
      </c>
      <c r="T9629" s="221">
        <v>45567.336805555555</v>
      </c>
    </row>
    <row r="9630" spans="1:20" x14ac:dyDescent="0.35">
      <c r="A9630" t="s">
        <v>119</v>
      </c>
      <c r="B9630" t="s">
        <v>120</v>
      </c>
      <c r="C9630" t="s">
        <v>92</v>
      </c>
      <c r="D9630" s="29">
        <v>45791</v>
      </c>
      <c r="E9630" s="184" t="str">
        <f t="shared" si="622"/>
        <v/>
      </c>
      <c r="F9630" s="184" t="str">
        <f t="shared" si="623"/>
        <v/>
      </c>
      <c r="G9630" s="184" t="str">
        <f t="shared" si="624"/>
        <v/>
      </c>
      <c r="H9630" s="184" t="str">
        <f t="shared" si="625"/>
        <v/>
      </c>
      <c r="J9630" t="s">
        <v>253</v>
      </c>
      <c r="K9630" t="s">
        <v>253</v>
      </c>
      <c r="L9630">
        <f t="shared" si="626"/>
        <v>881.90272099999993</v>
      </c>
      <c r="R9630">
        <f t="shared" si="627"/>
        <v>1724.5162569999998</v>
      </c>
      <c r="S9630" t="s">
        <v>201</v>
      </c>
      <c r="T9630" s="221">
        <v>45567.336805555555</v>
      </c>
    </row>
    <row r="9631" spans="1:20" x14ac:dyDescent="0.35">
      <c r="A9631" t="s">
        <v>119</v>
      </c>
      <c r="B9631" t="s">
        <v>120</v>
      </c>
      <c r="C9631" t="s">
        <v>92</v>
      </c>
      <c r="D9631" s="29">
        <v>45792</v>
      </c>
      <c r="E9631" s="184" t="str">
        <f t="shared" si="622"/>
        <v/>
      </c>
      <c r="F9631" s="184" t="str">
        <f t="shared" si="623"/>
        <v/>
      </c>
      <c r="G9631" s="184">
        <f t="shared" si="624"/>
        <v>0.40273105816247456</v>
      </c>
      <c r="H9631" s="184">
        <f t="shared" si="625"/>
        <v>0.40273105816247456</v>
      </c>
      <c r="J9631">
        <v>1030</v>
      </c>
      <c r="K9631">
        <v>1030</v>
      </c>
      <c r="L9631">
        <f t="shared" si="626"/>
        <v>881.90272099999993</v>
      </c>
      <c r="R9631">
        <f t="shared" si="627"/>
        <v>1724.5162569999998</v>
      </c>
      <c r="S9631" t="s">
        <v>201</v>
      </c>
      <c r="T9631" s="221">
        <v>45567.336805555555</v>
      </c>
    </row>
    <row r="9632" spans="1:20" x14ac:dyDescent="0.35">
      <c r="A9632" t="s">
        <v>119</v>
      </c>
      <c r="B9632" t="s">
        <v>120</v>
      </c>
      <c r="C9632" t="s">
        <v>92</v>
      </c>
      <c r="D9632" s="29">
        <v>45793</v>
      </c>
      <c r="E9632" s="184" t="str">
        <f t="shared" si="622"/>
        <v/>
      </c>
      <c r="F9632" s="184" t="str">
        <f t="shared" si="623"/>
        <v/>
      </c>
      <c r="G9632" s="184" t="str">
        <f t="shared" si="624"/>
        <v/>
      </c>
      <c r="H9632" s="184" t="str">
        <f t="shared" si="625"/>
        <v/>
      </c>
      <c r="J9632" t="s">
        <v>253</v>
      </c>
      <c r="K9632" t="s">
        <v>253</v>
      </c>
      <c r="L9632">
        <f t="shared" si="626"/>
        <v>881.90272099999993</v>
      </c>
      <c r="R9632">
        <f t="shared" si="627"/>
        <v>1724.5162569999998</v>
      </c>
      <c r="S9632" t="s">
        <v>201</v>
      </c>
      <c r="T9632" s="221">
        <v>45567.336805555555</v>
      </c>
    </row>
    <row r="9633" spans="1:20" x14ac:dyDescent="0.35">
      <c r="A9633" t="s">
        <v>119</v>
      </c>
      <c r="B9633" t="s">
        <v>120</v>
      </c>
      <c r="C9633" t="s">
        <v>92</v>
      </c>
      <c r="D9633" s="29">
        <v>45794</v>
      </c>
      <c r="E9633" s="184" t="str">
        <f t="shared" si="622"/>
        <v/>
      </c>
      <c r="F9633" s="184" t="str">
        <f t="shared" si="623"/>
        <v/>
      </c>
      <c r="G9633" s="184" t="str">
        <f t="shared" si="624"/>
        <v/>
      </c>
      <c r="H9633" s="184" t="str">
        <f t="shared" si="625"/>
        <v/>
      </c>
      <c r="J9633" t="s">
        <v>253</v>
      </c>
      <c r="K9633" t="s">
        <v>253</v>
      </c>
      <c r="L9633">
        <f t="shared" si="626"/>
        <v>881.90272099999993</v>
      </c>
      <c r="R9633">
        <f t="shared" si="627"/>
        <v>1724.5162569999998</v>
      </c>
      <c r="S9633" t="s">
        <v>201</v>
      </c>
      <c r="T9633" s="221">
        <v>45567.336805555555</v>
      </c>
    </row>
    <row r="9634" spans="1:20" x14ac:dyDescent="0.35">
      <c r="A9634" t="s">
        <v>119</v>
      </c>
      <c r="B9634" t="s">
        <v>120</v>
      </c>
      <c r="C9634" t="s">
        <v>92</v>
      </c>
      <c r="D9634" s="29">
        <v>45795</v>
      </c>
      <c r="E9634" s="184" t="str">
        <f t="shared" si="622"/>
        <v/>
      </c>
      <c r="F9634" s="184" t="str">
        <f t="shared" si="623"/>
        <v/>
      </c>
      <c r="G9634" s="184" t="str">
        <f t="shared" si="624"/>
        <v/>
      </c>
      <c r="H9634" s="184" t="str">
        <f t="shared" si="625"/>
        <v/>
      </c>
      <c r="J9634" t="s">
        <v>253</v>
      </c>
      <c r="K9634" t="s">
        <v>253</v>
      </c>
      <c r="L9634">
        <f t="shared" si="626"/>
        <v>881.90272099999993</v>
      </c>
      <c r="R9634">
        <f t="shared" si="627"/>
        <v>1724.5162569999998</v>
      </c>
      <c r="S9634" t="s">
        <v>201</v>
      </c>
      <c r="T9634" s="221">
        <v>45567.336805555555</v>
      </c>
    </row>
    <row r="9635" spans="1:20" x14ac:dyDescent="0.35">
      <c r="A9635" t="s">
        <v>119</v>
      </c>
      <c r="B9635" t="s">
        <v>120</v>
      </c>
      <c r="C9635" t="s">
        <v>92</v>
      </c>
      <c r="D9635" s="29">
        <v>45796</v>
      </c>
      <c r="E9635" s="184" t="str">
        <f t="shared" si="622"/>
        <v/>
      </c>
      <c r="F9635" s="184" t="str">
        <f t="shared" si="623"/>
        <v/>
      </c>
      <c r="G9635" s="184" t="str">
        <f t="shared" si="624"/>
        <v/>
      </c>
      <c r="H9635" s="184" t="str">
        <f t="shared" si="625"/>
        <v/>
      </c>
      <c r="J9635" t="s">
        <v>253</v>
      </c>
      <c r="K9635" t="s">
        <v>253</v>
      </c>
      <c r="L9635">
        <f t="shared" si="626"/>
        <v>881.90272099999993</v>
      </c>
      <c r="R9635">
        <f t="shared" si="627"/>
        <v>1724.5162569999998</v>
      </c>
      <c r="S9635" t="s">
        <v>201</v>
      </c>
      <c r="T9635" s="221">
        <v>45567.336805555555</v>
      </c>
    </row>
    <row r="9636" spans="1:20" x14ac:dyDescent="0.35">
      <c r="A9636" t="s">
        <v>119</v>
      </c>
      <c r="B9636" t="s">
        <v>120</v>
      </c>
      <c r="C9636" t="s">
        <v>92</v>
      </c>
      <c r="D9636" s="29">
        <v>45797</v>
      </c>
      <c r="E9636" s="184" t="str">
        <f t="shared" si="622"/>
        <v/>
      </c>
      <c r="F9636" s="184" t="str">
        <f t="shared" si="623"/>
        <v/>
      </c>
      <c r="G9636" s="184" t="str">
        <f t="shared" si="624"/>
        <v/>
      </c>
      <c r="H9636" s="184" t="str">
        <f t="shared" si="625"/>
        <v/>
      </c>
      <c r="J9636" t="s">
        <v>253</v>
      </c>
      <c r="K9636" t="s">
        <v>253</v>
      </c>
      <c r="L9636">
        <f t="shared" si="626"/>
        <v>881.90272099999993</v>
      </c>
      <c r="R9636">
        <f t="shared" si="627"/>
        <v>1724.5162569999998</v>
      </c>
      <c r="S9636" t="s">
        <v>201</v>
      </c>
      <c r="T9636" s="221">
        <v>45567.336805555555</v>
      </c>
    </row>
    <row r="9637" spans="1:20" x14ac:dyDescent="0.35">
      <c r="A9637" t="s">
        <v>119</v>
      </c>
      <c r="B9637" t="s">
        <v>120</v>
      </c>
      <c r="C9637" t="s">
        <v>92</v>
      </c>
      <c r="D9637" s="29">
        <v>45798</v>
      </c>
      <c r="E9637" s="184" t="str">
        <f t="shared" si="622"/>
        <v/>
      </c>
      <c r="F9637" s="184" t="str">
        <f t="shared" si="623"/>
        <v/>
      </c>
      <c r="G9637" s="184">
        <f t="shared" si="624"/>
        <v>0.40273105816247456</v>
      </c>
      <c r="H9637" s="184">
        <f t="shared" si="625"/>
        <v>0.40273105816247456</v>
      </c>
      <c r="J9637">
        <v>1030</v>
      </c>
      <c r="K9637">
        <v>1030</v>
      </c>
      <c r="L9637">
        <f t="shared" si="626"/>
        <v>881.90272099999993</v>
      </c>
      <c r="R9637">
        <f t="shared" si="627"/>
        <v>1724.5162569999998</v>
      </c>
      <c r="S9637" t="s">
        <v>201</v>
      </c>
      <c r="T9637" s="221">
        <v>45567.336805555555</v>
      </c>
    </row>
    <row r="9638" spans="1:20" x14ac:dyDescent="0.35">
      <c r="A9638" t="s">
        <v>119</v>
      </c>
      <c r="B9638" t="s">
        <v>120</v>
      </c>
      <c r="C9638" t="s">
        <v>92</v>
      </c>
      <c r="D9638" s="29">
        <v>45799</v>
      </c>
      <c r="E9638" s="184" t="str">
        <f t="shared" si="622"/>
        <v/>
      </c>
      <c r="F9638" s="184" t="str">
        <f t="shared" si="623"/>
        <v/>
      </c>
      <c r="G9638" s="184">
        <f t="shared" si="624"/>
        <v>0.40273105816247456</v>
      </c>
      <c r="H9638" s="184">
        <f t="shared" si="625"/>
        <v>0.40273105816247456</v>
      </c>
      <c r="J9638">
        <v>1030</v>
      </c>
      <c r="K9638">
        <v>1030</v>
      </c>
      <c r="L9638">
        <f t="shared" si="626"/>
        <v>881.90272099999993</v>
      </c>
      <c r="R9638">
        <f t="shared" si="627"/>
        <v>1724.5162569999998</v>
      </c>
      <c r="S9638" t="s">
        <v>201</v>
      </c>
      <c r="T9638" s="221">
        <v>45567.336805555555</v>
      </c>
    </row>
    <row r="9639" spans="1:20" x14ac:dyDescent="0.35">
      <c r="A9639" t="s">
        <v>119</v>
      </c>
      <c r="B9639" t="s">
        <v>120</v>
      </c>
      <c r="C9639" t="s">
        <v>92</v>
      </c>
      <c r="D9639" s="29">
        <v>45800</v>
      </c>
      <c r="E9639" s="184" t="str">
        <f t="shared" si="622"/>
        <v/>
      </c>
      <c r="F9639" s="184" t="str">
        <f t="shared" si="623"/>
        <v/>
      </c>
      <c r="G9639" s="184" t="str">
        <f t="shared" si="624"/>
        <v/>
      </c>
      <c r="H9639" s="184" t="str">
        <f t="shared" si="625"/>
        <v/>
      </c>
      <c r="J9639" t="s">
        <v>253</v>
      </c>
      <c r="K9639" t="s">
        <v>253</v>
      </c>
      <c r="L9639">
        <f t="shared" si="626"/>
        <v>881.90272099999993</v>
      </c>
      <c r="R9639">
        <f t="shared" si="627"/>
        <v>1724.5162569999998</v>
      </c>
      <c r="S9639" t="s">
        <v>201</v>
      </c>
      <c r="T9639" s="221">
        <v>45567.336805555555</v>
      </c>
    </row>
    <row r="9640" spans="1:20" x14ac:dyDescent="0.35">
      <c r="A9640" t="s">
        <v>119</v>
      </c>
      <c r="B9640" t="s">
        <v>120</v>
      </c>
      <c r="C9640" t="s">
        <v>92</v>
      </c>
      <c r="D9640" s="29">
        <v>45801</v>
      </c>
      <c r="E9640" s="184" t="str">
        <f t="shared" si="622"/>
        <v/>
      </c>
      <c r="F9640" s="184" t="str">
        <f t="shared" si="623"/>
        <v/>
      </c>
      <c r="G9640" s="184" t="str">
        <f t="shared" si="624"/>
        <v/>
      </c>
      <c r="H9640" s="184" t="str">
        <f t="shared" si="625"/>
        <v/>
      </c>
      <c r="J9640" t="s">
        <v>253</v>
      </c>
      <c r="K9640" t="s">
        <v>253</v>
      </c>
      <c r="L9640">
        <f t="shared" si="626"/>
        <v>881.90272099999993</v>
      </c>
      <c r="R9640">
        <f t="shared" si="627"/>
        <v>1724.5162569999998</v>
      </c>
      <c r="S9640" t="s">
        <v>201</v>
      </c>
      <c r="T9640" s="221">
        <v>45567.336805555555</v>
      </c>
    </row>
    <row r="9641" spans="1:20" x14ac:dyDescent="0.35">
      <c r="A9641" t="s">
        <v>119</v>
      </c>
      <c r="B9641" t="s">
        <v>120</v>
      </c>
      <c r="C9641" t="s">
        <v>92</v>
      </c>
      <c r="D9641" s="29">
        <v>45802</v>
      </c>
      <c r="E9641" s="184" t="str">
        <f t="shared" si="622"/>
        <v/>
      </c>
      <c r="F9641" s="184" t="str">
        <f t="shared" si="623"/>
        <v/>
      </c>
      <c r="G9641" s="184" t="str">
        <f t="shared" si="624"/>
        <v/>
      </c>
      <c r="H9641" s="184" t="str">
        <f t="shared" si="625"/>
        <v/>
      </c>
      <c r="J9641" t="s">
        <v>253</v>
      </c>
      <c r="K9641" t="s">
        <v>253</v>
      </c>
      <c r="L9641">
        <f t="shared" si="626"/>
        <v>881.90272099999993</v>
      </c>
      <c r="R9641">
        <f t="shared" si="627"/>
        <v>1724.5162569999998</v>
      </c>
      <c r="S9641" t="s">
        <v>201</v>
      </c>
      <c r="T9641" s="221">
        <v>45567.336805555555</v>
      </c>
    </row>
    <row r="9642" spans="1:20" x14ac:dyDescent="0.35">
      <c r="A9642" t="s">
        <v>119</v>
      </c>
      <c r="B9642" t="s">
        <v>120</v>
      </c>
      <c r="C9642" t="s">
        <v>92</v>
      </c>
      <c r="D9642" s="29">
        <v>45803</v>
      </c>
      <c r="E9642" s="184" t="str">
        <f t="shared" si="622"/>
        <v/>
      </c>
      <c r="F9642" s="184" t="str">
        <f t="shared" si="623"/>
        <v/>
      </c>
      <c r="G9642" s="184">
        <f t="shared" si="624"/>
        <v>0.39983169436714672</v>
      </c>
      <c r="H9642" s="184">
        <f t="shared" si="625"/>
        <v>0.3012533253260018</v>
      </c>
      <c r="J9642">
        <v>1035</v>
      </c>
      <c r="K9642">
        <v>1205</v>
      </c>
      <c r="L9642">
        <f t="shared" si="626"/>
        <v>881.90272099999993</v>
      </c>
      <c r="R9642">
        <f t="shared" si="627"/>
        <v>1724.5162569999998</v>
      </c>
      <c r="S9642" t="s">
        <v>201</v>
      </c>
      <c r="T9642" s="221">
        <v>45567.336805555555</v>
      </c>
    </row>
    <row r="9643" spans="1:20" x14ac:dyDescent="0.35">
      <c r="A9643" t="s">
        <v>119</v>
      </c>
      <c r="B9643" t="s">
        <v>120</v>
      </c>
      <c r="C9643" t="s">
        <v>92</v>
      </c>
      <c r="D9643" s="29">
        <v>45804</v>
      </c>
      <c r="E9643" s="184" t="str">
        <f t="shared" si="622"/>
        <v/>
      </c>
      <c r="F9643" s="184" t="str">
        <f t="shared" si="623"/>
        <v/>
      </c>
      <c r="G9643" s="184">
        <f t="shared" si="624"/>
        <v>0.39983169436714672</v>
      </c>
      <c r="H9643" s="184">
        <f t="shared" si="625"/>
        <v>0.3012533253260018</v>
      </c>
      <c r="J9643">
        <v>1035</v>
      </c>
      <c r="K9643">
        <v>1205</v>
      </c>
      <c r="L9643">
        <f t="shared" si="626"/>
        <v>881.90272099999993</v>
      </c>
      <c r="R9643">
        <f t="shared" si="627"/>
        <v>1724.5162569999998</v>
      </c>
      <c r="S9643" t="s">
        <v>201</v>
      </c>
      <c r="T9643" s="221">
        <v>45567.336805555555</v>
      </c>
    </row>
    <row r="9644" spans="1:20" x14ac:dyDescent="0.35">
      <c r="A9644" t="s">
        <v>119</v>
      </c>
      <c r="B9644" t="s">
        <v>120</v>
      </c>
      <c r="C9644" t="s">
        <v>92</v>
      </c>
      <c r="D9644" s="29">
        <v>45805</v>
      </c>
      <c r="E9644" s="184" t="str">
        <f t="shared" si="622"/>
        <v/>
      </c>
      <c r="F9644" s="184" t="str">
        <f t="shared" si="623"/>
        <v/>
      </c>
      <c r="G9644" s="184">
        <f t="shared" si="624"/>
        <v>0.39983169436714672</v>
      </c>
      <c r="H9644" s="184">
        <f t="shared" si="625"/>
        <v>0.3012533253260018</v>
      </c>
      <c r="J9644">
        <v>1035</v>
      </c>
      <c r="K9644">
        <v>1205</v>
      </c>
      <c r="L9644">
        <f t="shared" si="626"/>
        <v>881.90272099999993</v>
      </c>
      <c r="R9644">
        <f t="shared" si="627"/>
        <v>1724.5162569999998</v>
      </c>
      <c r="S9644" t="s">
        <v>201</v>
      </c>
      <c r="T9644" s="221">
        <v>45567.336805555555</v>
      </c>
    </row>
    <row r="9645" spans="1:20" x14ac:dyDescent="0.35">
      <c r="A9645" t="s">
        <v>119</v>
      </c>
      <c r="B9645" t="s">
        <v>120</v>
      </c>
      <c r="C9645" t="s">
        <v>92</v>
      </c>
      <c r="D9645" s="29">
        <v>45806</v>
      </c>
      <c r="E9645" s="184" t="str">
        <f t="shared" si="622"/>
        <v/>
      </c>
      <c r="F9645" s="184" t="str">
        <f t="shared" si="623"/>
        <v/>
      </c>
      <c r="G9645" s="184">
        <f t="shared" si="624"/>
        <v>0.39983169436714672</v>
      </c>
      <c r="H9645" s="184">
        <f t="shared" si="625"/>
        <v>0.3012533253260018</v>
      </c>
      <c r="J9645">
        <v>1035</v>
      </c>
      <c r="K9645">
        <v>1205</v>
      </c>
      <c r="L9645">
        <f t="shared" si="626"/>
        <v>881.90272099999993</v>
      </c>
      <c r="R9645">
        <f t="shared" si="627"/>
        <v>1724.5162569999998</v>
      </c>
      <c r="S9645" t="s">
        <v>201</v>
      </c>
      <c r="T9645" s="221">
        <v>45567.336805555555</v>
      </c>
    </row>
    <row r="9646" spans="1:20" x14ac:dyDescent="0.35">
      <c r="A9646" t="s">
        <v>119</v>
      </c>
      <c r="B9646" t="s">
        <v>120</v>
      </c>
      <c r="C9646" t="s">
        <v>92</v>
      </c>
      <c r="D9646" s="29">
        <v>45807</v>
      </c>
      <c r="E9646" s="184" t="str">
        <f t="shared" si="622"/>
        <v/>
      </c>
      <c r="F9646" s="184" t="str">
        <f t="shared" si="623"/>
        <v/>
      </c>
      <c r="G9646" s="184">
        <f t="shared" si="624"/>
        <v>0.39983169436714672</v>
      </c>
      <c r="H9646" s="184">
        <f t="shared" si="625"/>
        <v>0.3012533253260018</v>
      </c>
      <c r="J9646">
        <v>1035</v>
      </c>
      <c r="K9646">
        <v>1205</v>
      </c>
      <c r="L9646">
        <f t="shared" si="626"/>
        <v>881.90272099999993</v>
      </c>
      <c r="R9646">
        <f t="shared" si="627"/>
        <v>1724.5162569999998</v>
      </c>
      <c r="S9646" t="s">
        <v>201</v>
      </c>
      <c r="T9646" s="221">
        <v>45567.336805555555</v>
      </c>
    </row>
    <row r="9647" spans="1:20" x14ac:dyDescent="0.35">
      <c r="A9647" t="s">
        <v>119</v>
      </c>
      <c r="B9647" t="s">
        <v>120</v>
      </c>
      <c r="C9647" t="s">
        <v>92</v>
      </c>
      <c r="D9647" s="29">
        <v>45808</v>
      </c>
      <c r="E9647" s="184" t="str">
        <f t="shared" si="622"/>
        <v/>
      </c>
      <c r="F9647" s="184" t="str">
        <f t="shared" si="623"/>
        <v/>
      </c>
      <c r="G9647" s="184">
        <f t="shared" si="624"/>
        <v>0.39983169436714672</v>
      </c>
      <c r="H9647" s="184">
        <f t="shared" si="625"/>
        <v>0.3012533253260018</v>
      </c>
      <c r="J9647">
        <v>1035</v>
      </c>
      <c r="K9647">
        <v>1205</v>
      </c>
      <c r="L9647">
        <f t="shared" si="626"/>
        <v>881.90272099999993</v>
      </c>
      <c r="R9647">
        <f t="shared" si="627"/>
        <v>1724.5162569999998</v>
      </c>
      <c r="S9647" t="s">
        <v>201</v>
      </c>
      <c r="T9647" s="221">
        <v>45567.336805555555</v>
      </c>
    </row>
    <row r="9648" spans="1:20" x14ac:dyDescent="0.35">
      <c r="A9648" t="s">
        <v>119</v>
      </c>
      <c r="B9648" t="s">
        <v>120</v>
      </c>
      <c r="C9648" t="s">
        <v>92</v>
      </c>
      <c r="D9648" s="29">
        <v>45809</v>
      </c>
      <c r="E9648" s="184" t="str">
        <f t="shared" si="622"/>
        <v/>
      </c>
      <c r="F9648" s="184" t="str">
        <f t="shared" si="623"/>
        <v/>
      </c>
      <c r="G9648" s="184">
        <f t="shared" si="624"/>
        <v>0.39983169436714672</v>
      </c>
      <c r="H9648" s="184">
        <f t="shared" si="625"/>
        <v>0.3012533253260018</v>
      </c>
      <c r="J9648">
        <v>1035</v>
      </c>
      <c r="K9648">
        <v>1205</v>
      </c>
      <c r="L9648">
        <f t="shared" si="626"/>
        <v>881.90272099999993</v>
      </c>
      <c r="R9648">
        <f t="shared" si="627"/>
        <v>1724.5162569999998</v>
      </c>
      <c r="S9648" t="s">
        <v>201</v>
      </c>
      <c r="T9648" s="221">
        <v>45567.336805555555</v>
      </c>
    </row>
    <row r="9649" spans="1:20" x14ac:dyDescent="0.35">
      <c r="A9649" t="s">
        <v>119</v>
      </c>
      <c r="B9649" t="s">
        <v>120</v>
      </c>
      <c r="C9649" t="s">
        <v>92</v>
      </c>
      <c r="D9649" s="29">
        <v>45810</v>
      </c>
      <c r="E9649" s="184" t="str">
        <f t="shared" si="622"/>
        <v/>
      </c>
      <c r="F9649" s="184" t="str">
        <f t="shared" si="623"/>
        <v/>
      </c>
      <c r="G9649" s="184">
        <f t="shared" si="624"/>
        <v>0.39983169436714672</v>
      </c>
      <c r="H9649" s="184">
        <f t="shared" si="625"/>
        <v>0.3012533253260018</v>
      </c>
      <c r="J9649">
        <v>1035</v>
      </c>
      <c r="K9649">
        <v>1205</v>
      </c>
      <c r="L9649">
        <f t="shared" si="626"/>
        <v>881.90272099999993</v>
      </c>
      <c r="R9649">
        <f t="shared" si="627"/>
        <v>1724.5162569999998</v>
      </c>
      <c r="S9649" t="s">
        <v>201</v>
      </c>
      <c r="T9649" s="221">
        <v>45567.336805555555</v>
      </c>
    </row>
    <row r="9650" spans="1:20" x14ac:dyDescent="0.35">
      <c r="A9650" t="s">
        <v>119</v>
      </c>
      <c r="B9650" t="s">
        <v>120</v>
      </c>
      <c r="C9650" t="s">
        <v>92</v>
      </c>
      <c r="D9650" s="29">
        <v>45811</v>
      </c>
      <c r="E9650" s="184" t="str">
        <f t="shared" si="622"/>
        <v/>
      </c>
      <c r="F9650" s="184" t="str">
        <f t="shared" si="623"/>
        <v/>
      </c>
      <c r="G9650" s="184">
        <f t="shared" si="624"/>
        <v>0.39983169436714672</v>
      </c>
      <c r="H9650" s="184">
        <f t="shared" si="625"/>
        <v>0.3012533253260018</v>
      </c>
      <c r="J9650">
        <v>1035</v>
      </c>
      <c r="K9650">
        <v>1205</v>
      </c>
      <c r="L9650">
        <f t="shared" si="626"/>
        <v>881.90272099999993</v>
      </c>
      <c r="R9650">
        <f t="shared" si="627"/>
        <v>1724.5162569999998</v>
      </c>
      <c r="S9650" t="s">
        <v>201</v>
      </c>
      <c r="T9650" s="221">
        <v>45567.336805555555</v>
      </c>
    </row>
    <row r="9651" spans="1:20" x14ac:dyDescent="0.35">
      <c r="A9651" t="s">
        <v>119</v>
      </c>
      <c r="B9651" t="s">
        <v>120</v>
      </c>
      <c r="C9651" t="s">
        <v>92</v>
      </c>
      <c r="D9651" s="29">
        <v>45812</v>
      </c>
      <c r="E9651" s="184" t="str">
        <f t="shared" si="622"/>
        <v/>
      </c>
      <c r="F9651" s="184" t="str">
        <f t="shared" si="623"/>
        <v/>
      </c>
      <c r="G9651" s="184">
        <f t="shared" si="624"/>
        <v>0.39983169436714672</v>
      </c>
      <c r="H9651" s="184">
        <f t="shared" si="625"/>
        <v>0.3012533253260018</v>
      </c>
      <c r="J9651">
        <v>1035</v>
      </c>
      <c r="K9651">
        <v>1205</v>
      </c>
      <c r="L9651">
        <f t="shared" si="626"/>
        <v>881.90272099999993</v>
      </c>
      <c r="R9651">
        <f t="shared" si="627"/>
        <v>1724.5162569999998</v>
      </c>
      <c r="S9651" t="s">
        <v>201</v>
      </c>
      <c r="T9651" s="221">
        <v>45567.336805555555</v>
      </c>
    </row>
    <row r="9652" spans="1:20" x14ac:dyDescent="0.35">
      <c r="A9652" t="s">
        <v>119</v>
      </c>
      <c r="B9652" t="s">
        <v>120</v>
      </c>
      <c r="C9652" t="s">
        <v>92</v>
      </c>
      <c r="D9652" s="29">
        <v>45813</v>
      </c>
      <c r="E9652" s="184" t="str">
        <f t="shared" si="622"/>
        <v/>
      </c>
      <c r="F9652" s="184" t="str">
        <f t="shared" si="623"/>
        <v/>
      </c>
      <c r="G9652" s="184">
        <f t="shared" si="624"/>
        <v>0.39983169436714672</v>
      </c>
      <c r="H9652" s="184">
        <f t="shared" si="625"/>
        <v>0.3012533253260018</v>
      </c>
      <c r="J9652">
        <v>1035</v>
      </c>
      <c r="K9652">
        <v>1205</v>
      </c>
      <c r="L9652">
        <f t="shared" si="626"/>
        <v>881.90272099999993</v>
      </c>
      <c r="R9652">
        <f t="shared" si="627"/>
        <v>1724.5162569999998</v>
      </c>
      <c r="S9652" t="s">
        <v>201</v>
      </c>
      <c r="T9652" s="221">
        <v>45567.336805555555</v>
      </c>
    </row>
    <row r="9653" spans="1:20" x14ac:dyDescent="0.35">
      <c r="A9653" t="s">
        <v>119</v>
      </c>
      <c r="B9653" t="s">
        <v>120</v>
      </c>
      <c r="C9653" t="s">
        <v>92</v>
      </c>
      <c r="D9653" s="29">
        <v>45814</v>
      </c>
      <c r="E9653" s="184" t="str">
        <f t="shared" si="622"/>
        <v/>
      </c>
      <c r="F9653" s="184" t="str">
        <f t="shared" si="623"/>
        <v/>
      </c>
      <c r="G9653" s="184">
        <f t="shared" si="624"/>
        <v>0.39983169436714672</v>
      </c>
      <c r="H9653" s="184">
        <f t="shared" si="625"/>
        <v>0.3012533253260018</v>
      </c>
      <c r="J9653">
        <v>1035</v>
      </c>
      <c r="K9653">
        <v>1205</v>
      </c>
      <c r="L9653">
        <f t="shared" si="626"/>
        <v>881.90272099999993</v>
      </c>
      <c r="R9653">
        <f t="shared" si="627"/>
        <v>1724.5162569999998</v>
      </c>
      <c r="S9653" t="s">
        <v>201</v>
      </c>
      <c r="T9653" s="221">
        <v>45567.336805555555</v>
      </c>
    </row>
    <row r="9654" spans="1:20" x14ac:dyDescent="0.35">
      <c r="A9654" t="s">
        <v>119</v>
      </c>
      <c r="B9654" t="s">
        <v>120</v>
      </c>
      <c r="C9654" t="s">
        <v>92</v>
      </c>
      <c r="D9654" s="29">
        <v>45815</v>
      </c>
      <c r="E9654" s="184" t="str">
        <f t="shared" si="622"/>
        <v/>
      </c>
      <c r="F9654" s="184" t="str">
        <f t="shared" si="623"/>
        <v/>
      </c>
      <c r="G9654" s="184">
        <f t="shared" si="624"/>
        <v>0.39983169436714672</v>
      </c>
      <c r="H9654" s="184">
        <f t="shared" si="625"/>
        <v>0.3012533253260018</v>
      </c>
      <c r="J9654">
        <v>1035</v>
      </c>
      <c r="K9654">
        <v>1205</v>
      </c>
      <c r="L9654">
        <f t="shared" si="626"/>
        <v>881.90272099999993</v>
      </c>
      <c r="R9654">
        <f t="shared" si="627"/>
        <v>1724.5162569999998</v>
      </c>
      <c r="S9654" t="s">
        <v>201</v>
      </c>
      <c r="T9654" s="221">
        <v>45567.336805555555</v>
      </c>
    </row>
    <row r="9655" spans="1:20" x14ac:dyDescent="0.35">
      <c r="A9655" t="s">
        <v>119</v>
      </c>
      <c r="B9655" t="s">
        <v>120</v>
      </c>
      <c r="C9655" t="s">
        <v>92</v>
      </c>
      <c r="D9655" s="29">
        <v>45816</v>
      </c>
      <c r="E9655" s="184" t="str">
        <f t="shared" si="622"/>
        <v/>
      </c>
      <c r="F9655" s="184" t="str">
        <f t="shared" si="623"/>
        <v/>
      </c>
      <c r="G9655" s="184">
        <f t="shared" si="624"/>
        <v>0.39983169436714672</v>
      </c>
      <c r="H9655" s="184">
        <f t="shared" si="625"/>
        <v>0.3012533253260018</v>
      </c>
      <c r="J9655">
        <v>1035</v>
      </c>
      <c r="K9655">
        <v>1205</v>
      </c>
      <c r="L9655">
        <f t="shared" si="626"/>
        <v>881.90272099999993</v>
      </c>
      <c r="R9655">
        <f t="shared" si="627"/>
        <v>1724.5162569999998</v>
      </c>
      <c r="S9655" t="s">
        <v>201</v>
      </c>
      <c r="T9655" s="221">
        <v>45567.336805555555</v>
      </c>
    </row>
    <row r="9656" spans="1:20" x14ac:dyDescent="0.35">
      <c r="A9656" t="s">
        <v>119</v>
      </c>
      <c r="B9656" t="s">
        <v>120</v>
      </c>
      <c r="C9656" t="s">
        <v>92</v>
      </c>
      <c r="D9656" s="29">
        <v>45817</v>
      </c>
      <c r="E9656" s="184" t="str">
        <f t="shared" si="622"/>
        <v/>
      </c>
      <c r="F9656" s="184" t="str">
        <f t="shared" si="623"/>
        <v/>
      </c>
      <c r="G9656" s="184">
        <f t="shared" si="624"/>
        <v>0.39983169436714672</v>
      </c>
      <c r="H9656" s="184">
        <f t="shared" si="625"/>
        <v>0.3012533253260018</v>
      </c>
      <c r="J9656">
        <v>1035</v>
      </c>
      <c r="K9656">
        <v>1205</v>
      </c>
      <c r="L9656">
        <f t="shared" si="626"/>
        <v>881.90272099999993</v>
      </c>
      <c r="R9656">
        <f t="shared" si="627"/>
        <v>1724.5162569999998</v>
      </c>
      <c r="S9656" t="s">
        <v>201</v>
      </c>
      <c r="T9656" s="221">
        <v>45567.336805555555</v>
      </c>
    </row>
    <row r="9657" spans="1:20" x14ac:dyDescent="0.35">
      <c r="A9657" t="s">
        <v>119</v>
      </c>
      <c r="B9657" t="s">
        <v>120</v>
      </c>
      <c r="C9657" t="s">
        <v>92</v>
      </c>
      <c r="D9657" s="29">
        <v>45818</v>
      </c>
      <c r="E9657" s="184" t="str">
        <f t="shared" si="622"/>
        <v/>
      </c>
      <c r="F9657" s="184" t="str">
        <f t="shared" si="623"/>
        <v/>
      </c>
      <c r="G9657" s="184">
        <f t="shared" si="624"/>
        <v>0.39983169436714672</v>
      </c>
      <c r="H9657" s="184">
        <f t="shared" si="625"/>
        <v>0.3012533253260018</v>
      </c>
      <c r="J9657">
        <v>1035</v>
      </c>
      <c r="K9657">
        <v>1205</v>
      </c>
      <c r="L9657">
        <f t="shared" si="626"/>
        <v>881.90272099999993</v>
      </c>
      <c r="R9657">
        <f t="shared" si="627"/>
        <v>1724.5162569999998</v>
      </c>
      <c r="S9657" t="s">
        <v>201</v>
      </c>
      <c r="T9657" s="221">
        <v>45567.336805555555</v>
      </c>
    </row>
    <row r="9658" spans="1:20" x14ac:dyDescent="0.35">
      <c r="A9658" t="s">
        <v>119</v>
      </c>
      <c r="B9658" t="s">
        <v>120</v>
      </c>
      <c r="C9658" t="s">
        <v>92</v>
      </c>
      <c r="D9658" s="29">
        <v>45819</v>
      </c>
      <c r="E9658" s="184" t="str">
        <f t="shared" si="622"/>
        <v/>
      </c>
      <c r="F9658" s="184" t="str">
        <f t="shared" si="623"/>
        <v/>
      </c>
      <c r="G9658" s="184">
        <f t="shared" si="624"/>
        <v>0.39983169436714672</v>
      </c>
      <c r="H9658" s="184">
        <f t="shared" si="625"/>
        <v>0.3012533253260018</v>
      </c>
      <c r="J9658">
        <v>1035</v>
      </c>
      <c r="K9658">
        <v>1205</v>
      </c>
      <c r="L9658">
        <f t="shared" si="626"/>
        <v>881.90272099999993</v>
      </c>
      <c r="R9658">
        <f t="shared" si="627"/>
        <v>1724.5162569999998</v>
      </c>
      <c r="S9658" t="s">
        <v>201</v>
      </c>
      <c r="T9658" s="221">
        <v>45567.336805555555</v>
      </c>
    </row>
    <row r="9659" spans="1:20" x14ac:dyDescent="0.35">
      <c r="A9659" t="s">
        <v>119</v>
      </c>
      <c r="B9659" t="s">
        <v>120</v>
      </c>
      <c r="C9659" t="s">
        <v>92</v>
      </c>
      <c r="D9659" s="29">
        <v>45820</v>
      </c>
      <c r="E9659" s="184" t="str">
        <f t="shared" si="622"/>
        <v/>
      </c>
      <c r="F9659" s="184" t="str">
        <f t="shared" si="623"/>
        <v/>
      </c>
      <c r="G9659" s="184">
        <f t="shared" si="624"/>
        <v>0.39983169436714672</v>
      </c>
      <c r="H9659" s="184">
        <f t="shared" si="625"/>
        <v>0.3012533253260018</v>
      </c>
      <c r="J9659">
        <v>1035</v>
      </c>
      <c r="K9659">
        <v>1205</v>
      </c>
      <c r="L9659">
        <f t="shared" si="626"/>
        <v>881.90272099999993</v>
      </c>
      <c r="R9659">
        <f t="shared" si="627"/>
        <v>1724.5162569999998</v>
      </c>
      <c r="S9659" t="s">
        <v>201</v>
      </c>
      <c r="T9659" s="221">
        <v>45567.336805555555</v>
      </c>
    </row>
    <row r="9660" spans="1:20" x14ac:dyDescent="0.35">
      <c r="A9660" t="s">
        <v>119</v>
      </c>
      <c r="B9660" t="s">
        <v>120</v>
      </c>
      <c r="C9660" t="s">
        <v>92</v>
      </c>
      <c r="D9660" s="29">
        <v>45821</v>
      </c>
      <c r="E9660" s="184" t="str">
        <f t="shared" si="622"/>
        <v/>
      </c>
      <c r="F9660" s="184" t="str">
        <f t="shared" si="623"/>
        <v/>
      </c>
      <c r="G9660" s="184">
        <f t="shared" si="624"/>
        <v>0.39983169436714672</v>
      </c>
      <c r="H9660" s="184">
        <f t="shared" si="625"/>
        <v>0.3012533253260018</v>
      </c>
      <c r="J9660">
        <v>1035</v>
      </c>
      <c r="K9660">
        <v>1205</v>
      </c>
      <c r="L9660">
        <f t="shared" si="626"/>
        <v>881.90272099999993</v>
      </c>
      <c r="R9660">
        <f t="shared" si="627"/>
        <v>1724.5162569999998</v>
      </c>
      <c r="S9660" t="s">
        <v>201</v>
      </c>
      <c r="T9660" s="221">
        <v>45567.336805555555</v>
      </c>
    </row>
    <row r="9661" spans="1:20" x14ac:dyDescent="0.35">
      <c r="A9661" t="s">
        <v>119</v>
      </c>
      <c r="B9661" t="s">
        <v>120</v>
      </c>
      <c r="C9661" t="s">
        <v>92</v>
      </c>
      <c r="D9661" s="29">
        <v>45822</v>
      </c>
      <c r="E9661" s="184" t="str">
        <f t="shared" si="622"/>
        <v/>
      </c>
      <c r="F9661" s="184" t="str">
        <f t="shared" si="623"/>
        <v/>
      </c>
      <c r="G9661" s="184">
        <f t="shared" si="624"/>
        <v>0.39983169436714672</v>
      </c>
      <c r="H9661" s="184">
        <f t="shared" si="625"/>
        <v>0.3012533253260018</v>
      </c>
      <c r="J9661">
        <v>1035</v>
      </c>
      <c r="K9661">
        <v>1205</v>
      </c>
      <c r="L9661">
        <f t="shared" si="626"/>
        <v>881.90272099999993</v>
      </c>
      <c r="R9661">
        <f t="shared" si="627"/>
        <v>1724.5162569999998</v>
      </c>
      <c r="S9661" t="s">
        <v>201</v>
      </c>
      <c r="T9661" s="221">
        <v>45567.336805555555</v>
      </c>
    </row>
    <row r="9662" spans="1:20" x14ac:dyDescent="0.35">
      <c r="A9662" t="s">
        <v>119</v>
      </c>
      <c r="B9662" t="s">
        <v>120</v>
      </c>
      <c r="C9662" t="s">
        <v>92</v>
      </c>
      <c r="D9662" s="29">
        <v>45823</v>
      </c>
      <c r="E9662" s="184" t="str">
        <f t="shared" si="622"/>
        <v/>
      </c>
      <c r="F9662" s="184" t="str">
        <f t="shared" si="623"/>
        <v/>
      </c>
      <c r="G9662" s="184">
        <f t="shared" si="624"/>
        <v>0.39983169436714672</v>
      </c>
      <c r="H9662" s="184">
        <f t="shared" si="625"/>
        <v>0.3012533253260018</v>
      </c>
      <c r="J9662">
        <v>1035</v>
      </c>
      <c r="K9662">
        <v>1205</v>
      </c>
      <c r="L9662">
        <f t="shared" si="626"/>
        <v>881.90272099999993</v>
      </c>
      <c r="R9662">
        <f t="shared" si="627"/>
        <v>1724.5162569999998</v>
      </c>
      <c r="S9662" t="s">
        <v>201</v>
      </c>
      <c r="T9662" s="221">
        <v>45567.336805555555</v>
      </c>
    </row>
    <row r="9663" spans="1:20" x14ac:dyDescent="0.35">
      <c r="A9663" t="s">
        <v>119</v>
      </c>
      <c r="B9663" t="s">
        <v>120</v>
      </c>
      <c r="C9663" t="s">
        <v>92</v>
      </c>
      <c r="D9663" s="29">
        <v>45824</v>
      </c>
      <c r="E9663" s="184" t="str">
        <f t="shared" si="622"/>
        <v/>
      </c>
      <c r="F9663" s="184" t="str">
        <f t="shared" si="623"/>
        <v/>
      </c>
      <c r="G9663" s="184">
        <f t="shared" si="624"/>
        <v>0.39983169436714672</v>
      </c>
      <c r="H9663" s="184">
        <f t="shared" si="625"/>
        <v>0.3012533253260018</v>
      </c>
      <c r="J9663">
        <v>1035</v>
      </c>
      <c r="K9663">
        <v>1205</v>
      </c>
      <c r="L9663">
        <f t="shared" si="626"/>
        <v>881.90272099999993</v>
      </c>
      <c r="R9663">
        <f t="shared" si="627"/>
        <v>1724.5162569999998</v>
      </c>
      <c r="S9663" t="s">
        <v>201</v>
      </c>
      <c r="T9663" s="221">
        <v>45567.336805555555</v>
      </c>
    </row>
    <row r="9664" spans="1:20" x14ac:dyDescent="0.35">
      <c r="A9664" t="s">
        <v>119</v>
      </c>
      <c r="B9664" t="s">
        <v>120</v>
      </c>
      <c r="C9664" t="s">
        <v>92</v>
      </c>
      <c r="D9664" s="29">
        <v>45825</v>
      </c>
      <c r="E9664" s="184" t="str">
        <f t="shared" si="622"/>
        <v/>
      </c>
      <c r="F9664" s="184" t="str">
        <f t="shared" si="623"/>
        <v/>
      </c>
      <c r="G9664" s="184">
        <f t="shared" si="624"/>
        <v>0.39983169436714672</v>
      </c>
      <c r="H9664" s="184">
        <f t="shared" si="625"/>
        <v>0.3012533253260018</v>
      </c>
      <c r="J9664">
        <v>1035</v>
      </c>
      <c r="K9664">
        <v>1205</v>
      </c>
      <c r="L9664">
        <f t="shared" si="626"/>
        <v>881.90272099999993</v>
      </c>
      <c r="R9664">
        <f t="shared" si="627"/>
        <v>1724.5162569999998</v>
      </c>
      <c r="S9664" t="s">
        <v>201</v>
      </c>
      <c r="T9664" s="221">
        <v>45567.336805555555</v>
      </c>
    </row>
    <row r="9665" spans="1:20" x14ac:dyDescent="0.35">
      <c r="A9665" t="s">
        <v>119</v>
      </c>
      <c r="B9665" t="s">
        <v>120</v>
      </c>
      <c r="C9665" t="s">
        <v>92</v>
      </c>
      <c r="D9665" s="29">
        <v>45826</v>
      </c>
      <c r="E9665" s="184" t="str">
        <f t="shared" si="622"/>
        <v/>
      </c>
      <c r="F9665" s="184" t="str">
        <f t="shared" si="623"/>
        <v/>
      </c>
      <c r="G9665" s="184">
        <f t="shared" si="624"/>
        <v>0.39983169436714672</v>
      </c>
      <c r="H9665" s="184">
        <f t="shared" si="625"/>
        <v>0.3012533253260018</v>
      </c>
      <c r="J9665">
        <v>1035</v>
      </c>
      <c r="K9665">
        <v>1205</v>
      </c>
      <c r="L9665">
        <f t="shared" si="626"/>
        <v>881.90272099999993</v>
      </c>
      <c r="R9665">
        <f t="shared" si="627"/>
        <v>1724.5162569999998</v>
      </c>
      <c r="S9665" t="s">
        <v>201</v>
      </c>
      <c r="T9665" s="221">
        <v>45567.336805555555</v>
      </c>
    </row>
    <row r="9666" spans="1:20" x14ac:dyDescent="0.35">
      <c r="A9666" t="s">
        <v>119</v>
      </c>
      <c r="B9666" t="s">
        <v>120</v>
      </c>
      <c r="C9666" t="s">
        <v>92</v>
      </c>
      <c r="D9666" s="29">
        <v>45827</v>
      </c>
      <c r="E9666" s="184" t="str">
        <f t="shared" si="622"/>
        <v/>
      </c>
      <c r="F9666" s="184" t="str">
        <f t="shared" si="623"/>
        <v/>
      </c>
      <c r="G9666" s="184">
        <f t="shared" si="624"/>
        <v>0.39983169436714672</v>
      </c>
      <c r="H9666" s="184">
        <f t="shared" si="625"/>
        <v>0.3012533253260018</v>
      </c>
      <c r="J9666">
        <v>1035</v>
      </c>
      <c r="K9666">
        <v>1205</v>
      </c>
      <c r="L9666">
        <f t="shared" si="626"/>
        <v>881.90272099999993</v>
      </c>
      <c r="R9666">
        <f t="shared" si="627"/>
        <v>1724.5162569999998</v>
      </c>
      <c r="S9666" t="s">
        <v>201</v>
      </c>
      <c r="T9666" s="221">
        <v>45567.336805555555</v>
      </c>
    </row>
    <row r="9667" spans="1:20" x14ac:dyDescent="0.35">
      <c r="A9667" t="s">
        <v>119</v>
      </c>
      <c r="B9667" t="s">
        <v>120</v>
      </c>
      <c r="C9667" t="s">
        <v>92</v>
      </c>
      <c r="D9667" s="29">
        <v>45828</v>
      </c>
      <c r="E9667" s="184" t="str">
        <f t="shared" si="622"/>
        <v/>
      </c>
      <c r="F9667" s="184" t="str">
        <f t="shared" si="623"/>
        <v/>
      </c>
      <c r="G9667" s="184">
        <f t="shared" si="624"/>
        <v>0.39983169436714672</v>
      </c>
      <c r="H9667" s="184">
        <f t="shared" si="625"/>
        <v>0.3012533253260018</v>
      </c>
      <c r="J9667">
        <v>1035</v>
      </c>
      <c r="K9667">
        <v>1205</v>
      </c>
      <c r="L9667">
        <f t="shared" si="626"/>
        <v>881.90272099999993</v>
      </c>
      <c r="R9667">
        <f t="shared" si="627"/>
        <v>1724.5162569999998</v>
      </c>
      <c r="S9667" t="s">
        <v>201</v>
      </c>
      <c r="T9667" s="221">
        <v>45567.336805555555</v>
      </c>
    </row>
    <row r="9668" spans="1:20" x14ac:dyDescent="0.35">
      <c r="A9668" t="s">
        <v>119</v>
      </c>
      <c r="B9668" t="s">
        <v>120</v>
      </c>
      <c r="C9668" t="s">
        <v>92</v>
      </c>
      <c r="D9668" s="29">
        <v>45829</v>
      </c>
      <c r="E9668" s="184" t="str">
        <f t="shared" si="622"/>
        <v/>
      </c>
      <c r="F9668" s="184" t="str">
        <f t="shared" si="623"/>
        <v/>
      </c>
      <c r="G9668" s="184">
        <f t="shared" si="624"/>
        <v>0.39983169436714672</v>
      </c>
      <c r="H9668" s="184">
        <f t="shared" si="625"/>
        <v>0.3012533253260018</v>
      </c>
      <c r="J9668">
        <v>1035</v>
      </c>
      <c r="K9668">
        <v>1205</v>
      </c>
      <c r="L9668">
        <f t="shared" si="626"/>
        <v>881.90272099999993</v>
      </c>
      <c r="R9668">
        <f t="shared" si="627"/>
        <v>1724.5162569999998</v>
      </c>
      <c r="S9668" t="s">
        <v>201</v>
      </c>
      <c r="T9668" s="221">
        <v>45567.336805555555</v>
      </c>
    </row>
    <row r="9669" spans="1:20" x14ac:dyDescent="0.35">
      <c r="A9669" t="s">
        <v>119</v>
      </c>
      <c r="B9669" t="s">
        <v>120</v>
      </c>
      <c r="C9669" t="s">
        <v>92</v>
      </c>
      <c r="D9669" s="29">
        <v>45830</v>
      </c>
      <c r="E9669" s="184" t="str">
        <f t="shared" si="622"/>
        <v/>
      </c>
      <c r="F9669" s="184" t="str">
        <f t="shared" si="623"/>
        <v/>
      </c>
      <c r="G9669" s="184">
        <f t="shared" si="624"/>
        <v>0.39983169436714672</v>
      </c>
      <c r="H9669" s="184">
        <f t="shared" si="625"/>
        <v>0.3012533253260018</v>
      </c>
      <c r="J9669">
        <v>1035</v>
      </c>
      <c r="K9669">
        <v>1205</v>
      </c>
      <c r="L9669">
        <f t="shared" si="626"/>
        <v>881.90272099999993</v>
      </c>
      <c r="R9669">
        <f t="shared" si="627"/>
        <v>1724.5162569999998</v>
      </c>
      <c r="S9669" t="s">
        <v>201</v>
      </c>
      <c r="T9669" s="221">
        <v>45567.336805555555</v>
      </c>
    </row>
    <row r="9670" spans="1:20" x14ac:dyDescent="0.35">
      <c r="A9670" t="s">
        <v>119</v>
      </c>
      <c r="B9670" t="s">
        <v>120</v>
      </c>
      <c r="C9670" t="s">
        <v>92</v>
      </c>
      <c r="D9670" s="29">
        <v>45831</v>
      </c>
      <c r="E9670" s="184" t="str">
        <f t="shared" si="622"/>
        <v/>
      </c>
      <c r="F9670" s="184" t="str">
        <f t="shared" si="623"/>
        <v/>
      </c>
      <c r="G9670" s="184">
        <f t="shared" si="624"/>
        <v>0.39983169436714672</v>
      </c>
      <c r="H9670" s="184">
        <f t="shared" si="625"/>
        <v>0.3012533253260018</v>
      </c>
      <c r="J9670">
        <v>1035</v>
      </c>
      <c r="K9670">
        <v>1205</v>
      </c>
      <c r="L9670">
        <f t="shared" si="626"/>
        <v>881.90272099999993</v>
      </c>
      <c r="R9670">
        <f t="shared" si="627"/>
        <v>1724.5162569999998</v>
      </c>
      <c r="S9670" t="s">
        <v>201</v>
      </c>
      <c r="T9670" s="221">
        <v>45567.336805555555</v>
      </c>
    </row>
    <row r="9671" spans="1:20" x14ac:dyDescent="0.35">
      <c r="A9671" t="s">
        <v>119</v>
      </c>
      <c r="B9671" t="s">
        <v>120</v>
      </c>
      <c r="C9671" t="s">
        <v>92</v>
      </c>
      <c r="D9671" s="29">
        <v>45832</v>
      </c>
      <c r="E9671" s="184" t="str">
        <f t="shared" si="622"/>
        <v/>
      </c>
      <c r="F9671" s="184" t="str">
        <f t="shared" si="623"/>
        <v/>
      </c>
      <c r="G9671" s="184">
        <f t="shared" si="624"/>
        <v>0.39983169436714672</v>
      </c>
      <c r="H9671" s="184">
        <f t="shared" si="625"/>
        <v>0.3012533253260018</v>
      </c>
      <c r="J9671">
        <v>1035</v>
      </c>
      <c r="K9671">
        <v>1205</v>
      </c>
      <c r="L9671">
        <f t="shared" si="626"/>
        <v>881.90272099999993</v>
      </c>
      <c r="R9671">
        <f t="shared" si="627"/>
        <v>1724.5162569999998</v>
      </c>
      <c r="S9671" t="s">
        <v>201</v>
      </c>
      <c r="T9671" s="221">
        <v>45567.336805555555</v>
      </c>
    </row>
    <row r="9672" spans="1:20" x14ac:dyDescent="0.35">
      <c r="A9672" t="s">
        <v>119</v>
      </c>
      <c r="B9672" t="s">
        <v>120</v>
      </c>
      <c r="C9672" t="s">
        <v>92</v>
      </c>
      <c r="D9672" s="29">
        <v>45833</v>
      </c>
      <c r="E9672" s="184" t="str">
        <f t="shared" ref="E9672:E9735" si="628">IF(J9672="","",IF(L9672=0,0,IF(1-(J9672/L9672)&lt;0,"",1-(J9672/L9672))))</f>
        <v/>
      </c>
      <c r="F9672" s="184" t="str">
        <f t="shared" ref="F9672:F9735" si="629">IF(K9672="","",IF(L9672=0,0,IF(1-(K9672/L9672)&lt;0,"",1-(K9672/L9672))))</f>
        <v/>
      </c>
      <c r="G9672" s="184">
        <f t="shared" ref="G9672:G9735" si="630">IF(J9672="","",IF(1-(J9672/R9672)&lt;0,"",1-(J9672/R9672)))</f>
        <v>0.39983169436714672</v>
      </c>
      <c r="H9672" s="184">
        <f t="shared" ref="H9672:H9735" si="631">IF(K9672="","",IF(1-(K9672/R9672)&lt;0,"",1-(K9672/R9672)))</f>
        <v>0.3012533253260018</v>
      </c>
      <c r="J9672">
        <v>1035</v>
      </c>
      <c r="K9672">
        <v>1205</v>
      </c>
      <c r="L9672">
        <f t="shared" si="626"/>
        <v>881.90272099999993</v>
      </c>
      <c r="R9672">
        <f t="shared" si="627"/>
        <v>1724.5162569999998</v>
      </c>
      <c r="S9672" t="s">
        <v>201</v>
      </c>
      <c r="T9672" s="221">
        <v>45567.336805555555</v>
      </c>
    </row>
    <row r="9673" spans="1:20" x14ac:dyDescent="0.35">
      <c r="A9673" t="s">
        <v>119</v>
      </c>
      <c r="B9673" t="s">
        <v>120</v>
      </c>
      <c r="C9673" t="s">
        <v>92</v>
      </c>
      <c r="D9673" s="29">
        <v>45834</v>
      </c>
      <c r="E9673" s="184" t="str">
        <f t="shared" si="628"/>
        <v/>
      </c>
      <c r="F9673" s="184" t="str">
        <f t="shared" si="629"/>
        <v/>
      </c>
      <c r="G9673" s="184">
        <f t="shared" si="630"/>
        <v>0.39983169436714672</v>
      </c>
      <c r="H9673" s="184">
        <f t="shared" si="631"/>
        <v>0.3012533253260018</v>
      </c>
      <c r="J9673">
        <v>1035</v>
      </c>
      <c r="K9673">
        <v>1205</v>
      </c>
      <c r="L9673">
        <f t="shared" si="626"/>
        <v>881.90272099999993</v>
      </c>
      <c r="R9673">
        <f t="shared" si="627"/>
        <v>1724.5162569999998</v>
      </c>
      <c r="S9673" t="s">
        <v>201</v>
      </c>
      <c r="T9673" s="221">
        <v>45567.336805555555</v>
      </c>
    </row>
    <row r="9674" spans="1:20" x14ac:dyDescent="0.35">
      <c r="A9674" t="s">
        <v>119</v>
      </c>
      <c r="B9674" t="s">
        <v>120</v>
      </c>
      <c r="C9674" t="s">
        <v>92</v>
      </c>
      <c r="D9674" s="29">
        <v>45835</v>
      </c>
      <c r="E9674" s="184" t="str">
        <f t="shared" si="628"/>
        <v/>
      </c>
      <c r="F9674" s="184" t="str">
        <f t="shared" si="629"/>
        <v/>
      </c>
      <c r="G9674" s="184">
        <f t="shared" si="630"/>
        <v>0.39983169436714672</v>
      </c>
      <c r="H9674" s="184">
        <f t="shared" si="631"/>
        <v>0.3012533253260018</v>
      </c>
      <c r="J9674">
        <v>1035</v>
      </c>
      <c r="K9674">
        <v>1205</v>
      </c>
      <c r="L9674">
        <f t="shared" si="626"/>
        <v>881.90272099999993</v>
      </c>
      <c r="R9674">
        <f t="shared" si="627"/>
        <v>1724.5162569999998</v>
      </c>
      <c r="S9674" t="s">
        <v>201</v>
      </c>
      <c r="T9674" s="221">
        <v>45567.336805555555</v>
      </c>
    </row>
    <row r="9675" spans="1:20" x14ac:dyDescent="0.35">
      <c r="A9675" t="s">
        <v>119</v>
      </c>
      <c r="B9675" t="s">
        <v>120</v>
      </c>
      <c r="C9675" t="s">
        <v>92</v>
      </c>
      <c r="D9675" s="29">
        <v>45836</v>
      </c>
      <c r="E9675" s="184" t="str">
        <f t="shared" si="628"/>
        <v/>
      </c>
      <c r="F9675" s="184" t="str">
        <f t="shared" si="629"/>
        <v/>
      </c>
      <c r="G9675" s="184">
        <f t="shared" si="630"/>
        <v>0.37663678400452438</v>
      </c>
      <c r="H9675" s="184">
        <f t="shared" si="631"/>
        <v>0.27805841496337935</v>
      </c>
      <c r="J9675">
        <v>1075</v>
      </c>
      <c r="K9675">
        <v>1245</v>
      </c>
      <c r="L9675">
        <f t="shared" si="626"/>
        <v>881.90272099999993</v>
      </c>
      <c r="R9675">
        <f t="shared" si="627"/>
        <v>1724.5162569999998</v>
      </c>
      <c r="S9675" t="s">
        <v>201</v>
      </c>
      <c r="T9675" s="221">
        <v>45567.336805555555</v>
      </c>
    </row>
    <row r="9676" spans="1:20" x14ac:dyDescent="0.35">
      <c r="A9676" t="s">
        <v>119</v>
      </c>
      <c r="B9676" t="s">
        <v>120</v>
      </c>
      <c r="C9676" t="s">
        <v>92</v>
      </c>
      <c r="D9676" s="29">
        <v>45837</v>
      </c>
      <c r="E9676" s="184" t="str">
        <f t="shared" si="628"/>
        <v/>
      </c>
      <c r="F9676" s="184" t="str">
        <f t="shared" si="629"/>
        <v/>
      </c>
      <c r="G9676" s="184">
        <f t="shared" si="630"/>
        <v>0.37663678400452438</v>
      </c>
      <c r="H9676" s="184">
        <f t="shared" si="631"/>
        <v>0.27805841496337935</v>
      </c>
      <c r="J9676">
        <v>1075</v>
      </c>
      <c r="K9676">
        <v>1245</v>
      </c>
      <c r="L9676">
        <f t="shared" si="626"/>
        <v>881.90272099999993</v>
      </c>
      <c r="R9676">
        <f t="shared" si="627"/>
        <v>1724.5162569999998</v>
      </c>
      <c r="S9676" t="s">
        <v>201</v>
      </c>
      <c r="T9676" s="221">
        <v>45567.336805555555</v>
      </c>
    </row>
    <row r="9677" spans="1:20" x14ac:dyDescent="0.35">
      <c r="A9677" t="s">
        <v>119</v>
      </c>
      <c r="B9677" t="s">
        <v>120</v>
      </c>
      <c r="C9677" t="s">
        <v>92</v>
      </c>
      <c r="D9677" s="29">
        <v>45838</v>
      </c>
      <c r="E9677" s="184" t="str">
        <f t="shared" si="628"/>
        <v/>
      </c>
      <c r="F9677" s="184" t="str">
        <f t="shared" si="629"/>
        <v/>
      </c>
      <c r="G9677" s="184">
        <f t="shared" si="630"/>
        <v>0.37663678400452438</v>
      </c>
      <c r="H9677" s="184">
        <f t="shared" si="631"/>
        <v>0.27805841496337935</v>
      </c>
      <c r="J9677">
        <v>1075</v>
      </c>
      <c r="K9677">
        <v>1245</v>
      </c>
      <c r="L9677">
        <f t="shared" si="626"/>
        <v>881.90272099999993</v>
      </c>
      <c r="R9677">
        <f t="shared" si="627"/>
        <v>1724.5162569999998</v>
      </c>
      <c r="S9677" t="s">
        <v>201</v>
      </c>
      <c r="T9677" s="221">
        <v>45567.336805555555</v>
      </c>
    </row>
    <row r="9678" spans="1:20" x14ac:dyDescent="0.35">
      <c r="A9678" t="s">
        <v>119</v>
      </c>
      <c r="B9678" t="s">
        <v>120</v>
      </c>
      <c r="C9678" t="s">
        <v>92</v>
      </c>
      <c r="D9678" s="29">
        <v>45839</v>
      </c>
      <c r="E9678" s="184" t="str">
        <f t="shared" si="628"/>
        <v/>
      </c>
      <c r="F9678" s="184" t="str">
        <f t="shared" si="629"/>
        <v/>
      </c>
      <c r="G9678" s="184">
        <f t="shared" si="630"/>
        <v>0.37663678400452438</v>
      </c>
      <c r="H9678" s="184">
        <f t="shared" si="631"/>
        <v>0.27805841496337935</v>
      </c>
      <c r="J9678">
        <v>1075</v>
      </c>
      <c r="K9678">
        <v>1245</v>
      </c>
      <c r="L9678">
        <f t="shared" si="626"/>
        <v>881.90272099999993</v>
      </c>
      <c r="R9678">
        <f t="shared" si="627"/>
        <v>1724.5162569999998</v>
      </c>
      <c r="S9678" t="s">
        <v>201</v>
      </c>
      <c r="T9678" s="221">
        <v>45567.336805555555</v>
      </c>
    </row>
    <row r="9679" spans="1:20" x14ac:dyDescent="0.35">
      <c r="A9679" t="s">
        <v>119</v>
      </c>
      <c r="B9679" t="s">
        <v>120</v>
      </c>
      <c r="C9679" t="s">
        <v>92</v>
      </c>
      <c r="D9679" s="29">
        <v>45840</v>
      </c>
      <c r="E9679" s="184" t="str">
        <f t="shared" si="628"/>
        <v/>
      </c>
      <c r="F9679" s="184" t="str">
        <f t="shared" si="629"/>
        <v/>
      </c>
      <c r="G9679" s="184">
        <f t="shared" si="630"/>
        <v>0.37663678400452438</v>
      </c>
      <c r="H9679" s="184">
        <f t="shared" si="631"/>
        <v>0.27805841496337935</v>
      </c>
      <c r="J9679">
        <v>1075</v>
      </c>
      <c r="K9679">
        <v>1245</v>
      </c>
      <c r="L9679">
        <f t="shared" si="626"/>
        <v>881.90272099999993</v>
      </c>
      <c r="R9679">
        <f t="shared" si="627"/>
        <v>1724.5162569999998</v>
      </c>
      <c r="S9679" t="s">
        <v>201</v>
      </c>
      <c r="T9679" s="221">
        <v>45567.336805555555</v>
      </c>
    </row>
    <row r="9680" spans="1:20" x14ac:dyDescent="0.35">
      <c r="A9680" t="s">
        <v>119</v>
      </c>
      <c r="B9680" t="s">
        <v>120</v>
      </c>
      <c r="C9680" t="s">
        <v>92</v>
      </c>
      <c r="D9680" s="29">
        <v>45841</v>
      </c>
      <c r="E9680" s="184" t="str">
        <f t="shared" si="628"/>
        <v/>
      </c>
      <c r="F9680" s="184" t="str">
        <f t="shared" si="629"/>
        <v/>
      </c>
      <c r="G9680" s="184">
        <f t="shared" si="630"/>
        <v>0.37663678400452438</v>
      </c>
      <c r="H9680" s="184">
        <f t="shared" si="631"/>
        <v>0.27805841496337935</v>
      </c>
      <c r="J9680">
        <v>1075</v>
      </c>
      <c r="K9680">
        <v>1245</v>
      </c>
      <c r="L9680">
        <f t="shared" si="626"/>
        <v>881.90272099999993</v>
      </c>
      <c r="R9680">
        <f t="shared" si="627"/>
        <v>1724.5162569999998</v>
      </c>
      <c r="S9680" t="s">
        <v>201</v>
      </c>
      <c r="T9680" s="221">
        <v>45567.336805555555</v>
      </c>
    </row>
    <row r="9681" spans="1:20" x14ac:dyDescent="0.35">
      <c r="A9681" t="s">
        <v>119</v>
      </c>
      <c r="B9681" t="s">
        <v>120</v>
      </c>
      <c r="C9681" t="s">
        <v>92</v>
      </c>
      <c r="D9681" s="29">
        <v>45842</v>
      </c>
      <c r="E9681" s="184" t="str">
        <f t="shared" si="628"/>
        <v/>
      </c>
      <c r="F9681" s="184" t="str">
        <f t="shared" si="629"/>
        <v/>
      </c>
      <c r="G9681" s="184">
        <f t="shared" si="630"/>
        <v>0.37663678400452438</v>
      </c>
      <c r="H9681" s="184">
        <f t="shared" si="631"/>
        <v>0.27805841496337935</v>
      </c>
      <c r="J9681">
        <v>1075</v>
      </c>
      <c r="K9681">
        <v>1245</v>
      </c>
      <c r="L9681">
        <f t="shared" si="626"/>
        <v>881.90272099999993</v>
      </c>
      <c r="R9681">
        <f t="shared" si="627"/>
        <v>1724.5162569999998</v>
      </c>
      <c r="S9681" t="s">
        <v>201</v>
      </c>
      <c r="T9681" s="221">
        <v>45567.336805555555</v>
      </c>
    </row>
    <row r="9682" spans="1:20" x14ac:dyDescent="0.35">
      <c r="A9682" t="s">
        <v>119</v>
      </c>
      <c r="B9682" t="s">
        <v>120</v>
      </c>
      <c r="C9682" t="s">
        <v>92</v>
      </c>
      <c r="D9682" s="29">
        <v>45843</v>
      </c>
      <c r="E9682" s="184" t="str">
        <f t="shared" si="628"/>
        <v/>
      </c>
      <c r="F9682" s="184" t="str">
        <f t="shared" si="629"/>
        <v/>
      </c>
      <c r="G9682" s="184" t="str">
        <f t="shared" si="630"/>
        <v/>
      </c>
      <c r="H9682" s="184" t="str">
        <f t="shared" si="631"/>
        <v/>
      </c>
      <c r="J9682" t="s">
        <v>253</v>
      </c>
      <c r="K9682" t="s">
        <v>253</v>
      </c>
      <c r="L9682">
        <f t="shared" si="626"/>
        <v>881.90272099999993</v>
      </c>
      <c r="R9682">
        <f t="shared" si="627"/>
        <v>1724.5162569999998</v>
      </c>
      <c r="S9682" t="s">
        <v>201</v>
      </c>
      <c r="T9682" s="221">
        <v>45567.336805555555</v>
      </c>
    </row>
    <row r="9683" spans="1:20" x14ac:dyDescent="0.35">
      <c r="A9683" t="s">
        <v>119</v>
      </c>
      <c r="B9683" t="s">
        <v>120</v>
      </c>
      <c r="C9683" t="s">
        <v>92</v>
      </c>
      <c r="D9683" s="29">
        <v>45844</v>
      </c>
      <c r="E9683" s="184" t="str">
        <f t="shared" si="628"/>
        <v/>
      </c>
      <c r="F9683" s="184" t="str">
        <f t="shared" si="629"/>
        <v/>
      </c>
      <c r="G9683" s="184" t="str">
        <f t="shared" si="630"/>
        <v/>
      </c>
      <c r="H9683" s="184" t="str">
        <f t="shared" si="631"/>
        <v/>
      </c>
      <c r="J9683" t="s">
        <v>253</v>
      </c>
      <c r="K9683" t="s">
        <v>253</v>
      </c>
      <c r="L9683">
        <f t="shared" si="626"/>
        <v>881.90272099999993</v>
      </c>
      <c r="R9683">
        <f t="shared" si="627"/>
        <v>1724.5162569999998</v>
      </c>
      <c r="S9683" t="s">
        <v>201</v>
      </c>
      <c r="T9683" s="221">
        <v>45567.336805555555</v>
      </c>
    </row>
    <row r="9684" spans="1:20" x14ac:dyDescent="0.35">
      <c r="A9684" t="s">
        <v>119</v>
      </c>
      <c r="B9684" t="s">
        <v>120</v>
      </c>
      <c r="C9684" t="s">
        <v>92</v>
      </c>
      <c r="D9684" s="29">
        <v>45845</v>
      </c>
      <c r="E9684" s="184" t="str">
        <f t="shared" si="628"/>
        <v/>
      </c>
      <c r="F9684" s="184" t="str">
        <f t="shared" si="629"/>
        <v/>
      </c>
      <c r="G9684" s="184">
        <f t="shared" si="630"/>
        <v>0.40273105816247456</v>
      </c>
      <c r="H9684" s="184">
        <f t="shared" si="631"/>
        <v>0.30415268912132953</v>
      </c>
      <c r="J9684">
        <v>1030</v>
      </c>
      <c r="K9684">
        <v>1200</v>
      </c>
      <c r="L9684">
        <f t="shared" si="626"/>
        <v>881.90272099999993</v>
      </c>
      <c r="R9684">
        <f t="shared" si="627"/>
        <v>1724.5162569999998</v>
      </c>
      <c r="S9684" t="s">
        <v>201</v>
      </c>
      <c r="T9684" s="221">
        <v>45567.336805555555</v>
      </c>
    </row>
    <row r="9685" spans="1:20" x14ac:dyDescent="0.35">
      <c r="A9685" t="s">
        <v>119</v>
      </c>
      <c r="B9685" t="s">
        <v>120</v>
      </c>
      <c r="C9685" t="s">
        <v>92</v>
      </c>
      <c r="D9685" s="29">
        <v>45846</v>
      </c>
      <c r="E9685" s="184" t="str">
        <f t="shared" si="628"/>
        <v/>
      </c>
      <c r="F9685" s="184" t="str">
        <f t="shared" si="629"/>
        <v/>
      </c>
      <c r="G9685" s="184">
        <f t="shared" si="630"/>
        <v>0.40273105816247456</v>
      </c>
      <c r="H9685" s="184">
        <f t="shared" si="631"/>
        <v>0.30415268912132953</v>
      </c>
      <c r="J9685">
        <v>1030</v>
      </c>
      <c r="K9685">
        <v>1200</v>
      </c>
      <c r="L9685">
        <f t="shared" si="626"/>
        <v>881.90272099999993</v>
      </c>
      <c r="R9685">
        <f t="shared" si="627"/>
        <v>1724.5162569999998</v>
      </c>
      <c r="S9685" t="s">
        <v>201</v>
      </c>
      <c r="T9685" s="221">
        <v>45567.336805555555</v>
      </c>
    </row>
    <row r="9686" spans="1:20" x14ac:dyDescent="0.35">
      <c r="A9686" t="s">
        <v>119</v>
      </c>
      <c r="B9686" t="s">
        <v>120</v>
      </c>
      <c r="C9686" t="s">
        <v>92</v>
      </c>
      <c r="D9686" s="29">
        <v>45847</v>
      </c>
      <c r="E9686" s="184" t="str">
        <f t="shared" si="628"/>
        <v/>
      </c>
      <c r="F9686" s="184" t="str">
        <f t="shared" si="629"/>
        <v/>
      </c>
      <c r="G9686" s="184">
        <f t="shared" si="630"/>
        <v>0.40273105816247456</v>
      </c>
      <c r="H9686" s="184">
        <f t="shared" si="631"/>
        <v>0.30415268912132953</v>
      </c>
      <c r="J9686">
        <v>1030</v>
      </c>
      <c r="K9686">
        <v>1200</v>
      </c>
      <c r="L9686">
        <f t="shared" si="626"/>
        <v>881.90272099999993</v>
      </c>
      <c r="R9686">
        <f t="shared" si="627"/>
        <v>1724.5162569999998</v>
      </c>
      <c r="S9686" t="s">
        <v>201</v>
      </c>
      <c r="T9686" s="221">
        <v>45567.336805555555</v>
      </c>
    </row>
    <row r="9687" spans="1:20" x14ac:dyDescent="0.35">
      <c r="A9687" t="s">
        <v>119</v>
      </c>
      <c r="B9687" t="s">
        <v>120</v>
      </c>
      <c r="C9687" t="s">
        <v>92</v>
      </c>
      <c r="D9687" s="29">
        <v>45848</v>
      </c>
      <c r="E9687" s="184" t="str">
        <f t="shared" si="628"/>
        <v/>
      </c>
      <c r="F9687" s="184" t="str">
        <f t="shared" si="629"/>
        <v/>
      </c>
      <c r="G9687" s="184">
        <f t="shared" si="630"/>
        <v>0.40273105816247456</v>
      </c>
      <c r="H9687" s="184">
        <f t="shared" si="631"/>
        <v>0.30415268912132953</v>
      </c>
      <c r="J9687">
        <v>1030</v>
      </c>
      <c r="K9687">
        <v>1200</v>
      </c>
      <c r="L9687">
        <f t="shared" si="626"/>
        <v>881.90272099999993</v>
      </c>
      <c r="R9687">
        <f t="shared" si="627"/>
        <v>1724.5162569999998</v>
      </c>
      <c r="S9687" t="s">
        <v>201</v>
      </c>
      <c r="T9687" s="221">
        <v>45567.336805555555</v>
      </c>
    </row>
    <row r="9688" spans="1:20" x14ac:dyDescent="0.35">
      <c r="A9688" t="s">
        <v>119</v>
      </c>
      <c r="B9688" t="s">
        <v>120</v>
      </c>
      <c r="C9688" t="s">
        <v>92</v>
      </c>
      <c r="D9688" s="29">
        <v>45849</v>
      </c>
      <c r="E9688" s="184" t="str">
        <f t="shared" si="628"/>
        <v/>
      </c>
      <c r="F9688" s="184" t="str">
        <f t="shared" si="629"/>
        <v/>
      </c>
      <c r="G9688" s="184">
        <f t="shared" si="630"/>
        <v>0.40273105816247456</v>
      </c>
      <c r="H9688" s="184">
        <f t="shared" si="631"/>
        <v>0.30415268912132953</v>
      </c>
      <c r="J9688">
        <v>1030</v>
      </c>
      <c r="K9688">
        <v>1200</v>
      </c>
      <c r="L9688">
        <f t="shared" si="626"/>
        <v>881.90272099999993</v>
      </c>
      <c r="R9688">
        <f t="shared" si="627"/>
        <v>1724.5162569999998</v>
      </c>
      <c r="S9688" t="s">
        <v>201</v>
      </c>
      <c r="T9688" s="221">
        <v>45567.336805555555</v>
      </c>
    </row>
    <row r="9689" spans="1:20" x14ac:dyDescent="0.35">
      <c r="A9689" t="s">
        <v>119</v>
      </c>
      <c r="B9689" t="s">
        <v>120</v>
      </c>
      <c r="C9689" t="s">
        <v>92</v>
      </c>
      <c r="D9689" s="29">
        <v>45850</v>
      </c>
      <c r="E9689" s="184" t="str">
        <f t="shared" si="628"/>
        <v/>
      </c>
      <c r="F9689" s="184" t="str">
        <f t="shared" si="629"/>
        <v/>
      </c>
      <c r="G9689" s="184" t="str">
        <f t="shared" si="630"/>
        <v/>
      </c>
      <c r="H9689" s="184" t="str">
        <f t="shared" si="631"/>
        <v/>
      </c>
      <c r="J9689" t="s">
        <v>253</v>
      </c>
      <c r="K9689" t="s">
        <v>253</v>
      </c>
      <c r="L9689">
        <f t="shared" ref="L9689:L9752" si="632">L9324+L3849</f>
        <v>881.90272099999993</v>
      </c>
      <c r="R9689">
        <f t="shared" ref="R9689:R9752" si="633">R9324+R3849</f>
        <v>1724.5162569999998</v>
      </c>
      <c r="S9689" t="s">
        <v>201</v>
      </c>
      <c r="T9689" s="221">
        <v>45567.336805555555</v>
      </c>
    </row>
    <row r="9690" spans="1:20" x14ac:dyDescent="0.35">
      <c r="A9690" t="s">
        <v>119</v>
      </c>
      <c r="B9690" t="s">
        <v>120</v>
      </c>
      <c r="C9690" t="s">
        <v>92</v>
      </c>
      <c r="D9690" s="29">
        <v>45851</v>
      </c>
      <c r="E9690" s="184" t="str">
        <f t="shared" si="628"/>
        <v/>
      </c>
      <c r="F9690" s="184" t="str">
        <f t="shared" si="629"/>
        <v/>
      </c>
      <c r="G9690" s="184" t="str">
        <f t="shared" si="630"/>
        <v/>
      </c>
      <c r="H9690" s="184" t="str">
        <f t="shared" si="631"/>
        <v/>
      </c>
      <c r="J9690" t="s">
        <v>253</v>
      </c>
      <c r="K9690" t="s">
        <v>253</v>
      </c>
      <c r="L9690">
        <f t="shared" si="632"/>
        <v>881.90272099999993</v>
      </c>
      <c r="R9690">
        <f t="shared" si="633"/>
        <v>1724.5162569999998</v>
      </c>
      <c r="S9690" t="s">
        <v>201</v>
      </c>
      <c r="T9690" s="221">
        <v>45567.336805555555</v>
      </c>
    </row>
    <row r="9691" spans="1:20" x14ac:dyDescent="0.35">
      <c r="A9691" t="s">
        <v>119</v>
      </c>
      <c r="B9691" t="s">
        <v>120</v>
      </c>
      <c r="C9691" t="s">
        <v>92</v>
      </c>
      <c r="D9691" s="29">
        <v>45852</v>
      </c>
      <c r="E9691" s="184" t="str">
        <f t="shared" si="628"/>
        <v/>
      </c>
      <c r="F9691" s="184" t="str">
        <f t="shared" si="629"/>
        <v/>
      </c>
      <c r="G9691" s="184" t="str">
        <f t="shared" si="630"/>
        <v/>
      </c>
      <c r="H9691" s="184" t="str">
        <f t="shared" si="631"/>
        <v/>
      </c>
      <c r="J9691" t="s">
        <v>253</v>
      </c>
      <c r="K9691" t="s">
        <v>253</v>
      </c>
      <c r="L9691">
        <f t="shared" si="632"/>
        <v>881.90272099999993</v>
      </c>
      <c r="R9691">
        <f t="shared" si="633"/>
        <v>1724.5162569999998</v>
      </c>
      <c r="S9691" t="s">
        <v>201</v>
      </c>
      <c r="T9691" s="221">
        <v>45567.336805555555</v>
      </c>
    </row>
    <row r="9692" spans="1:20" x14ac:dyDescent="0.35">
      <c r="A9692" t="s">
        <v>119</v>
      </c>
      <c r="B9692" t="s">
        <v>120</v>
      </c>
      <c r="C9692" t="s">
        <v>92</v>
      </c>
      <c r="D9692" s="29">
        <v>45853</v>
      </c>
      <c r="E9692" s="184" t="str">
        <f t="shared" si="628"/>
        <v/>
      </c>
      <c r="F9692" s="184" t="str">
        <f t="shared" si="629"/>
        <v/>
      </c>
      <c r="G9692" s="184" t="str">
        <f t="shared" si="630"/>
        <v/>
      </c>
      <c r="H9692" s="184" t="str">
        <f t="shared" si="631"/>
        <v/>
      </c>
      <c r="J9692" t="s">
        <v>253</v>
      </c>
      <c r="K9692" t="s">
        <v>253</v>
      </c>
      <c r="L9692">
        <f t="shared" si="632"/>
        <v>881.90272099999993</v>
      </c>
      <c r="R9692">
        <f t="shared" si="633"/>
        <v>1724.5162569999998</v>
      </c>
      <c r="S9692" t="s">
        <v>201</v>
      </c>
      <c r="T9692" s="221">
        <v>45567.336805555555</v>
      </c>
    </row>
    <row r="9693" spans="1:20" x14ac:dyDescent="0.35">
      <c r="A9693" t="s">
        <v>119</v>
      </c>
      <c r="B9693" t="s">
        <v>120</v>
      </c>
      <c r="C9693" t="s">
        <v>92</v>
      </c>
      <c r="D9693" s="29">
        <v>45854</v>
      </c>
      <c r="E9693" s="184" t="str">
        <f t="shared" si="628"/>
        <v/>
      </c>
      <c r="F9693" s="184" t="str">
        <f t="shared" si="629"/>
        <v/>
      </c>
      <c r="G9693" s="184" t="str">
        <f t="shared" si="630"/>
        <v/>
      </c>
      <c r="H9693" s="184" t="str">
        <f t="shared" si="631"/>
        <v/>
      </c>
      <c r="J9693" t="s">
        <v>253</v>
      </c>
      <c r="K9693" t="s">
        <v>253</v>
      </c>
      <c r="L9693">
        <f t="shared" si="632"/>
        <v>881.90272099999993</v>
      </c>
      <c r="R9693">
        <f t="shared" si="633"/>
        <v>1724.5162569999998</v>
      </c>
      <c r="S9693" t="s">
        <v>201</v>
      </c>
      <c r="T9693" s="221">
        <v>45567.336805555555</v>
      </c>
    </row>
    <row r="9694" spans="1:20" x14ac:dyDescent="0.35">
      <c r="A9694" t="s">
        <v>119</v>
      </c>
      <c r="B9694" t="s">
        <v>120</v>
      </c>
      <c r="C9694" t="s">
        <v>92</v>
      </c>
      <c r="D9694" s="29">
        <v>45855</v>
      </c>
      <c r="E9694" s="184" t="str">
        <f t="shared" si="628"/>
        <v/>
      </c>
      <c r="F9694" s="184" t="str">
        <f t="shared" si="629"/>
        <v/>
      </c>
      <c r="G9694" s="184">
        <f t="shared" si="630"/>
        <v>0.39983169436714672</v>
      </c>
      <c r="H9694" s="184">
        <f t="shared" si="631"/>
        <v>0.3012533253260018</v>
      </c>
      <c r="J9694">
        <v>1035</v>
      </c>
      <c r="K9694">
        <v>1205</v>
      </c>
      <c r="L9694">
        <f t="shared" si="632"/>
        <v>881.90272099999993</v>
      </c>
      <c r="R9694">
        <f t="shared" si="633"/>
        <v>1724.5162569999998</v>
      </c>
      <c r="S9694" t="s">
        <v>201</v>
      </c>
      <c r="T9694" s="221">
        <v>45567.336805555555</v>
      </c>
    </row>
    <row r="9695" spans="1:20" x14ac:dyDescent="0.35">
      <c r="A9695" t="s">
        <v>119</v>
      </c>
      <c r="B9695" t="s">
        <v>120</v>
      </c>
      <c r="C9695" t="s">
        <v>92</v>
      </c>
      <c r="D9695" s="29">
        <v>45856</v>
      </c>
      <c r="E9695" s="184" t="str">
        <f t="shared" si="628"/>
        <v/>
      </c>
      <c r="F9695" s="184" t="str">
        <f t="shared" si="629"/>
        <v/>
      </c>
      <c r="G9695" s="184" t="str">
        <f t="shared" si="630"/>
        <v/>
      </c>
      <c r="H9695" s="184" t="str">
        <f t="shared" si="631"/>
        <v/>
      </c>
      <c r="J9695" t="s">
        <v>253</v>
      </c>
      <c r="K9695" t="s">
        <v>253</v>
      </c>
      <c r="L9695">
        <f t="shared" si="632"/>
        <v>881.90272099999993</v>
      </c>
      <c r="R9695">
        <f t="shared" si="633"/>
        <v>1724.5162569999998</v>
      </c>
      <c r="S9695" t="s">
        <v>201</v>
      </c>
      <c r="T9695" s="221">
        <v>45567.336805555555</v>
      </c>
    </row>
    <row r="9696" spans="1:20" x14ac:dyDescent="0.35">
      <c r="A9696" t="s">
        <v>119</v>
      </c>
      <c r="B9696" t="s">
        <v>120</v>
      </c>
      <c r="C9696" t="s">
        <v>92</v>
      </c>
      <c r="D9696" s="29">
        <v>45857</v>
      </c>
      <c r="E9696" s="184" t="str">
        <f t="shared" si="628"/>
        <v/>
      </c>
      <c r="F9696" s="184" t="str">
        <f t="shared" si="629"/>
        <v/>
      </c>
      <c r="G9696" s="184" t="str">
        <f t="shared" si="630"/>
        <v/>
      </c>
      <c r="H9696" s="184" t="str">
        <f t="shared" si="631"/>
        <v/>
      </c>
      <c r="J9696" t="s">
        <v>253</v>
      </c>
      <c r="K9696" t="s">
        <v>253</v>
      </c>
      <c r="L9696">
        <f t="shared" si="632"/>
        <v>881.90272099999993</v>
      </c>
      <c r="R9696">
        <f t="shared" si="633"/>
        <v>1724.5162569999998</v>
      </c>
      <c r="S9696" t="s">
        <v>201</v>
      </c>
      <c r="T9696" s="221">
        <v>45567.336805555555</v>
      </c>
    </row>
    <row r="9697" spans="1:20" x14ac:dyDescent="0.35">
      <c r="A9697" t="s">
        <v>119</v>
      </c>
      <c r="B9697" t="s">
        <v>120</v>
      </c>
      <c r="C9697" t="s">
        <v>92</v>
      </c>
      <c r="D9697" s="29">
        <v>45858</v>
      </c>
      <c r="E9697" s="184" t="str">
        <f t="shared" si="628"/>
        <v/>
      </c>
      <c r="F9697" s="184" t="str">
        <f t="shared" si="629"/>
        <v/>
      </c>
      <c r="G9697" s="184" t="str">
        <f t="shared" si="630"/>
        <v/>
      </c>
      <c r="H9697" s="184" t="str">
        <f t="shared" si="631"/>
        <v/>
      </c>
      <c r="J9697" t="s">
        <v>253</v>
      </c>
      <c r="K9697" t="s">
        <v>253</v>
      </c>
      <c r="L9697">
        <f t="shared" si="632"/>
        <v>881.90272099999993</v>
      </c>
      <c r="R9697">
        <f t="shared" si="633"/>
        <v>1724.5162569999998</v>
      </c>
      <c r="S9697" t="s">
        <v>201</v>
      </c>
      <c r="T9697" s="221">
        <v>45567.336805555555</v>
      </c>
    </row>
    <row r="9698" spans="1:20" x14ac:dyDescent="0.35">
      <c r="A9698" t="s">
        <v>119</v>
      </c>
      <c r="B9698" t="s">
        <v>120</v>
      </c>
      <c r="C9698" t="s">
        <v>92</v>
      </c>
      <c r="D9698" s="29">
        <v>45859</v>
      </c>
      <c r="E9698" s="184" t="str">
        <f t="shared" si="628"/>
        <v/>
      </c>
      <c r="F9698" s="184" t="str">
        <f t="shared" si="629"/>
        <v/>
      </c>
      <c r="G9698" s="184" t="str">
        <f t="shared" si="630"/>
        <v/>
      </c>
      <c r="H9698" s="184" t="str">
        <f t="shared" si="631"/>
        <v/>
      </c>
      <c r="J9698" t="s">
        <v>253</v>
      </c>
      <c r="K9698" t="s">
        <v>253</v>
      </c>
      <c r="L9698">
        <f t="shared" si="632"/>
        <v>881.90272099999993</v>
      </c>
      <c r="R9698">
        <f t="shared" si="633"/>
        <v>1724.5162569999998</v>
      </c>
      <c r="S9698" t="s">
        <v>201</v>
      </c>
      <c r="T9698" s="221">
        <v>45567.336805555555</v>
      </c>
    </row>
    <row r="9699" spans="1:20" x14ac:dyDescent="0.35">
      <c r="A9699" t="s">
        <v>119</v>
      </c>
      <c r="B9699" t="s">
        <v>120</v>
      </c>
      <c r="C9699" t="s">
        <v>92</v>
      </c>
      <c r="D9699" s="29">
        <v>45860</v>
      </c>
      <c r="E9699" s="184" t="str">
        <f t="shared" si="628"/>
        <v/>
      </c>
      <c r="F9699" s="184" t="str">
        <f t="shared" si="629"/>
        <v/>
      </c>
      <c r="G9699" s="184" t="str">
        <f t="shared" si="630"/>
        <v/>
      </c>
      <c r="H9699" s="184" t="str">
        <f t="shared" si="631"/>
        <v/>
      </c>
      <c r="J9699" t="s">
        <v>253</v>
      </c>
      <c r="K9699" t="s">
        <v>253</v>
      </c>
      <c r="L9699">
        <f t="shared" si="632"/>
        <v>881.90272099999993</v>
      </c>
      <c r="R9699">
        <f t="shared" si="633"/>
        <v>1724.5162569999998</v>
      </c>
      <c r="S9699" t="s">
        <v>201</v>
      </c>
      <c r="T9699" s="221">
        <v>45567.336805555555</v>
      </c>
    </row>
    <row r="9700" spans="1:20" x14ac:dyDescent="0.35">
      <c r="A9700" t="s">
        <v>119</v>
      </c>
      <c r="B9700" t="s">
        <v>120</v>
      </c>
      <c r="C9700" t="s">
        <v>92</v>
      </c>
      <c r="D9700" s="29">
        <v>45861</v>
      </c>
      <c r="E9700" s="184" t="str">
        <f t="shared" si="628"/>
        <v/>
      </c>
      <c r="F9700" s="184" t="str">
        <f t="shared" si="629"/>
        <v/>
      </c>
      <c r="G9700" s="184" t="str">
        <f t="shared" si="630"/>
        <v/>
      </c>
      <c r="H9700" s="184" t="str">
        <f t="shared" si="631"/>
        <v/>
      </c>
      <c r="J9700" t="s">
        <v>253</v>
      </c>
      <c r="K9700" t="s">
        <v>253</v>
      </c>
      <c r="L9700">
        <f t="shared" si="632"/>
        <v>881.90272099999993</v>
      </c>
      <c r="R9700">
        <f t="shared" si="633"/>
        <v>1724.5162569999998</v>
      </c>
      <c r="S9700" t="s">
        <v>201</v>
      </c>
      <c r="T9700" s="221">
        <v>45567.336805555555</v>
      </c>
    </row>
    <row r="9701" spans="1:20" x14ac:dyDescent="0.35">
      <c r="A9701" t="s">
        <v>119</v>
      </c>
      <c r="B9701" t="s">
        <v>120</v>
      </c>
      <c r="C9701" t="s">
        <v>92</v>
      </c>
      <c r="D9701" s="29">
        <v>45862</v>
      </c>
      <c r="E9701" s="184" t="str">
        <f t="shared" si="628"/>
        <v/>
      </c>
      <c r="F9701" s="184" t="str">
        <f t="shared" si="629"/>
        <v/>
      </c>
      <c r="G9701" s="184" t="str">
        <f t="shared" si="630"/>
        <v/>
      </c>
      <c r="H9701" s="184" t="str">
        <f t="shared" si="631"/>
        <v/>
      </c>
      <c r="J9701" t="s">
        <v>253</v>
      </c>
      <c r="K9701" t="s">
        <v>253</v>
      </c>
      <c r="L9701">
        <f t="shared" si="632"/>
        <v>881.90272099999993</v>
      </c>
      <c r="R9701">
        <f t="shared" si="633"/>
        <v>1724.5162569999998</v>
      </c>
      <c r="S9701" t="s">
        <v>201</v>
      </c>
      <c r="T9701" s="221">
        <v>45567.336805555555</v>
      </c>
    </row>
    <row r="9702" spans="1:20" x14ac:dyDescent="0.35">
      <c r="A9702" t="s">
        <v>119</v>
      </c>
      <c r="B9702" t="s">
        <v>120</v>
      </c>
      <c r="C9702" t="s">
        <v>92</v>
      </c>
      <c r="D9702" s="29">
        <v>45863</v>
      </c>
      <c r="E9702" s="184" t="str">
        <f t="shared" si="628"/>
        <v/>
      </c>
      <c r="F9702" s="184" t="str">
        <f t="shared" si="629"/>
        <v/>
      </c>
      <c r="G9702" s="184" t="str">
        <f t="shared" si="630"/>
        <v/>
      </c>
      <c r="H9702" s="184" t="str">
        <f t="shared" si="631"/>
        <v/>
      </c>
      <c r="J9702" t="s">
        <v>253</v>
      </c>
      <c r="K9702" t="s">
        <v>253</v>
      </c>
      <c r="L9702">
        <f t="shared" si="632"/>
        <v>881.90272099999993</v>
      </c>
      <c r="R9702">
        <f t="shared" si="633"/>
        <v>1724.5162569999998</v>
      </c>
      <c r="S9702" t="s">
        <v>201</v>
      </c>
      <c r="T9702" s="221">
        <v>45567.336805555555</v>
      </c>
    </row>
    <row r="9703" spans="1:20" x14ac:dyDescent="0.35">
      <c r="A9703" t="s">
        <v>119</v>
      </c>
      <c r="B9703" t="s">
        <v>120</v>
      </c>
      <c r="C9703" t="s">
        <v>92</v>
      </c>
      <c r="D9703" s="29">
        <v>45864</v>
      </c>
      <c r="E9703" s="184" t="str">
        <f t="shared" si="628"/>
        <v/>
      </c>
      <c r="F9703" s="184" t="str">
        <f t="shared" si="629"/>
        <v/>
      </c>
      <c r="G9703" s="184" t="str">
        <f t="shared" si="630"/>
        <v/>
      </c>
      <c r="H9703" s="184" t="str">
        <f t="shared" si="631"/>
        <v/>
      </c>
      <c r="J9703" t="s">
        <v>253</v>
      </c>
      <c r="K9703" t="s">
        <v>253</v>
      </c>
      <c r="L9703">
        <f t="shared" si="632"/>
        <v>881.90272099999993</v>
      </c>
      <c r="R9703">
        <f t="shared" si="633"/>
        <v>1724.5162569999998</v>
      </c>
      <c r="S9703" t="s">
        <v>201</v>
      </c>
      <c r="T9703" s="221">
        <v>45567.336805555555</v>
      </c>
    </row>
    <row r="9704" spans="1:20" x14ac:dyDescent="0.35">
      <c r="A9704" t="s">
        <v>119</v>
      </c>
      <c r="B9704" t="s">
        <v>120</v>
      </c>
      <c r="C9704" t="s">
        <v>92</v>
      </c>
      <c r="D9704" s="29">
        <v>45865</v>
      </c>
      <c r="E9704" s="184" t="str">
        <f t="shared" si="628"/>
        <v/>
      </c>
      <c r="F9704" s="184" t="str">
        <f t="shared" si="629"/>
        <v/>
      </c>
      <c r="G9704" s="184" t="str">
        <f t="shared" si="630"/>
        <v/>
      </c>
      <c r="H9704" s="184" t="str">
        <f t="shared" si="631"/>
        <v/>
      </c>
      <c r="J9704" t="s">
        <v>253</v>
      </c>
      <c r="K9704" t="s">
        <v>253</v>
      </c>
      <c r="L9704">
        <f t="shared" si="632"/>
        <v>881.90272099999993</v>
      </c>
      <c r="R9704">
        <f t="shared" si="633"/>
        <v>1724.5162569999998</v>
      </c>
      <c r="S9704" t="s">
        <v>201</v>
      </c>
      <c r="T9704" s="221">
        <v>45567.336805555555</v>
      </c>
    </row>
    <row r="9705" spans="1:20" x14ac:dyDescent="0.35">
      <c r="A9705" t="s">
        <v>119</v>
      </c>
      <c r="B9705" t="s">
        <v>120</v>
      </c>
      <c r="C9705" t="s">
        <v>92</v>
      </c>
      <c r="D9705" s="29">
        <v>45866</v>
      </c>
      <c r="E9705" s="184" t="str">
        <f t="shared" si="628"/>
        <v/>
      </c>
      <c r="F9705" s="184" t="str">
        <f t="shared" si="629"/>
        <v/>
      </c>
      <c r="G9705" s="184" t="str">
        <f t="shared" si="630"/>
        <v/>
      </c>
      <c r="H9705" s="184" t="str">
        <f t="shared" si="631"/>
        <v/>
      </c>
      <c r="J9705" t="s">
        <v>253</v>
      </c>
      <c r="K9705" t="s">
        <v>253</v>
      </c>
      <c r="L9705">
        <f t="shared" si="632"/>
        <v>881.90272099999993</v>
      </c>
      <c r="R9705">
        <f t="shared" si="633"/>
        <v>1724.5162569999998</v>
      </c>
      <c r="S9705" t="s">
        <v>201</v>
      </c>
      <c r="T9705" s="221">
        <v>45567.336805555555</v>
      </c>
    </row>
    <row r="9706" spans="1:20" x14ac:dyDescent="0.35">
      <c r="A9706" t="s">
        <v>119</v>
      </c>
      <c r="B9706" t="s">
        <v>120</v>
      </c>
      <c r="C9706" t="s">
        <v>92</v>
      </c>
      <c r="D9706" s="29">
        <v>45867</v>
      </c>
      <c r="E9706" s="184" t="str">
        <f t="shared" si="628"/>
        <v/>
      </c>
      <c r="F9706" s="184" t="str">
        <f t="shared" si="629"/>
        <v/>
      </c>
      <c r="G9706" s="184" t="str">
        <f t="shared" si="630"/>
        <v/>
      </c>
      <c r="H9706" s="184" t="str">
        <f t="shared" si="631"/>
        <v/>
      </c>
      <c r="J9706" t="s">
        <v>253</v>
      </c>
      <c r="K9706" t="s">
        <v>253</v>
      </c>
      <c r="L9706">
        <f t="shared" si="632"/>
        <v>881.90272099999993</v>
      </c>
      <c r="R9706">
        <f t="shared" si="633"/>
        <v>1724.5162569999998</v>
      </c>
      <c r="S9706" t="s">
        <v>201</v>
      </c>
      <c r="T9706" s="221">
        <v>45567.336805555555</v>
      </c>
    </row>
    <row r="9707" spans="1:20" x14ac:dyDescent="0.35">
      <c r="A9707" t="s">
        <v>119</v>
      </c>
      <c r="B9707" t="s">
        <v>120</v>
      </c>
      <c r="C9707" t="s">
        <v>92</v>
      </c>
      <c r="D9707" s="29">
        <v>45868</v>
      </c>
      <c r="E9707" s="184" t="str">
        <f t="shared" si="628"/>
        <v/>
      </c>
      <c r="F9707" s="184" t="str">
        <f t="shared" si="629"/>
        <v/>
      </c>
      <c r="G9707" s="184">
        <f t="shared" si="630"/>
        <v>0.37663678400452438</v>
      </c>
      <c r="H9707" s="184">
        <f t="shared" si="631"/>
        <v>0.27805841496337935</v>
      </c>
      <c r="J9707">
        <v>1075</v>
      </c>
      <c r="K9707">
        <v>1245</v>
      </c>
      <c r="L9707">
        <f t="shared" si="632"/>
        <v>881.90272099999993</v>
      </c>
      <c r="R9707">
        <f t="shared" si="633"/>
        <v>1724.5162569999998</v>
      </c>
      <c r="S9707" t="s">
        <v>201</v>
      </c>
      <c r="T9707" s="221">
        <v>45567.336805555555</v>
      </c>
    </row>
    <row r="9708" spans="1:20" x14ac:dyDescent="0.35">
      <c r="A9708" t="s">
        <v>119</v>
      </c>
      <c r="B9708" t="s">
        <v>120</v>
      </c>
      <c r="C9708" t="s">
        <v>92</v>
      </c>
      <c r="D9708" s="29">
        <v>45869</v>
      </c>
      <c r="E9708" s="184" t="str">
        <f t="shared" si="628"/>
        <v/>
      </c>
      <c r="F9708" s="184" t="str">
        <f t="shared" si="629"/>
        <v/>
      </c>
      <c r="G9708" s="184" t="str">
        <f t="shared" si="630"/>
        <v/>
      </c>
      <c r="H9708" s="184" t="str">
        <f t="shared" si="631"/>
        <v/>
      </c>
      <c r="J9708" t="s">
        <v>253</v>
      </c>
      <c r="K9708" t="s">
        <v>253</v>
      </c>
      <c r="L9708">
        <f t="shared" si="632"/>
        <v>881.90272099999993</v>
      </c>
      <c r="R9708">
        <f t="shared" si="633"/>
        <v>1724.5162569999998</v>
      </c>
      <c r="S9708" t="s">
        <v>201</v>
      </c>
      <c r="T9708" s="221">
        <v>45567.336805555555</v>
      </c>
    </row>
    <row r="9709" spans="1:20" x14ac:dyDescent="0.35">
      <c r="A9709" t="s">
        <v>119</v>
      </c>
      <c r="B9709" t="s">
        <v>120</v>
      </c>
      <c r="C9709" t="s">
        <v>92</v>
      </c>
      <c r="D9709" s="29">
        <v>45870</v>
      </c>
      <c r="E9709" s="184" t="str">
        <f t="shared" si="628"/>
        <v/>
      </c>
      <c r="F9709" s="184" t="str">
        <f t="shared" si="629"/>
        <v/>
      </c>
      <c r="G9709" s="184" t="str">
        <f t="shared" si="630"/>
        <v/>
      </c>
      <c r="H9709" s="184" t="str">
        <f t="shared" si="631"/>
        <v/>
      </c>
      <c r="J9709" t="s">
        <v>253</v>
      </c>
      <c r="K9709" t="s">
        <v>253</v>
      </c>
      <c r="L9709">
        <f t="shared" si="632"/>
        <v>881.90272099999993</v>
      </c>
      <c r="R9709">
        <f t="shared" si="633"/>
        <v>1724.5162569999998</v>
      </c>
      <c r="S9709" t="s">
        <v>201</v>
      </c>
      <c r="T9709" s="221">
        <v>45567.336805555555</v>
      </c>
    </row>
    <row r="9710" spans="1:20" x14ac:dyDescent="0.35">
      <c r="A9710" t="s">
        <v>119</v>
      </c>
      <c r="B9710" t="s">
        <v>120</v>
      </c>
      <c r="C9710" t="s">
        <v>92</v>
      </c>
      <c r="D9710" s="29">
        <v>45871</v>
      </c>
      <c r="E9710" s="184" t="str">
        <f t="shared" si="628"/>
        <v/>
      </c>
      <c r="F9710" s="184" t="str">
        <f t="shared" si="629"/>
        <v/>
      </c>
      <c r="G9710" s="184" t="str">
        <f t="shared" si="630"/>
        <v/>
      </c>
      <c r="H9710" s="184" t="str">
        <f t="shared" si="631"/>
        <v/>
      </c>
      <c r="J9710" t="s">
        <v>253</v>
      </c>
      <c r="K9710" t="s">
        <v>253</v>
      </c>
      <c r="L9710">
        <f t="shared" si="632"/>
        <v>881.90272099999993</v>
      </c>
      <c r="R9710">
        <f t="shared" si="633"/>
        <v>1724.5162569999998</v>
      </c>
      <c r="S9710" t="s">
        <v>201</v>
      </c>
      <c r="T9710" s="221">
        <v>45567.336805555555</v>
      </c>
    </row>
    <row r="9711" spans="1:20" x14ac:dyDescent="0.35">
      <c r="A9711" t="s">
        <v>119</v>
      </c>
      <c r="B9711" t="s">
        <v>120</v>
      </c>
      <c r="C9711" t="s">
        <v>92</v>
      </c>
      <c r="D9711" s="29">
        <v>45872</v>
      </c>
      <c r="E9711" s="184" t="str">
        <f t="shared" si="628"/>
        <v/>
      </c>
      <c r="F9711" s="184" t="str">
        <f t="shared" si="629"/>
        <v/>
      </c>
      <c r="G9711" s="184" t="str">
        <f t="shared" si="630"/>
        <v/>
      </c>
      <c r="H9711" s="184" t="str">
        <f t="shared" si="631"/>
        <v/>
      </c>
      <c r="J9711" t="s">
        <v>253</v>
      </c>
      <c r="K9711" t="s">
        <v>253</v>
      </c>
      <c r="L9711">
        <f t="shared" si="632"/>
        <v>881.90272099999993</v>
      </c>
      <c r="R9711">
        <f t="shared" si="633"/>
        <v>1724.5162569999998</v>
      </c>
      <c r="S9711" t="s">
        <v>201</v>
      </c>
      <c r="T9711" s="221">
        <v>45567.336805555555</v>
      </c>
    </row>
    <row r="9712" spans="1:20" x14ac:dyDescent="0.35">
      <c r="A9712" t="s">
        <v>119</v>
      </c>
      <c r="B9712" t="s">
        <v>120</v>
      </c>
      <c r="C9712" t="s">
        <v>92</v>
      </c>
      <c r="D9712" s="29">
        <v>45873</v>
      </c>
      <c r="E9712" s="184" t="str">
        <f t="shared" si="628"/>
        <v/>
      </c>
      <c r="F9712" s="184" t="str">
        <f t="shared" si="629"/>
        <v/>
      </c>
      <c r="G9712" s="184" t="str">
        <f t="shared" si="630"/>
        <v/>
      </c>
      <c r="H9712" s="184" t="str">
        <f t="shared" si="631"/>
        <v/>
      </c>
      <c r="J9712" t="s">
        <v>253</v>
      </c>
      <c r="K9712" t="s">
        <v>253</v>
      </c>
      <c r="L9712">
        <f t="shared" si="632"/>
        <v>881.90272099999993</v>
      </c>
      <c r="R9712">
        <f t="shared" si="633"/>
        <v>1724.5162569999998</v>
      </c>
      <c r="S9712" t="s">
        <v>201</v>
      </c>
      <c r="T9712" s="221">
        <v>45567.336805555555</v>
      </c>
    </row>
    <row r="9713" spans="1:20" x14ac:dyDescent="0.35">
      <c r="A9713" t="s">
        <v>119</v>
      </c>
      <c r="B9713" t="s">
        <v>120</v>
      </c>
      <c r="C9713" t="s">
        <v>92</v>
      </c>
      <c r="D9713" s="29">
        <v>45874</v>
      </c>
      <c r="E9713" s="184" t="str">
        <f t="shared" si="628"/>
        <v/>
      </c>
      <c r="F9713" s="184" t="str">
        <f t="shared" si="629"/>
        <v/>
      </c>
      <c r="G9713" s="184" t="str">
        <f t="shared" si="630"/>
        <v/>
      </c>
      <c r="H9713" s="184" t="str">
        <f t="shared" si="631"/>
        <v/>
      </c>
      <c r="J9713" t="s">
        <v>253</v>
      </c>
      <c r="K9713" t="s">
        <v>253</v>
      </c>
      <c r="L9713">
        <f t="shared" si="632"/>
        <v>881.90272099999993</v>
      </c>
      <c r="R9713">
        <f t="shared" si="633"/>
        <v>1724.5162569999998</v>
      </c>
      <c r="S9713" t="s">
        <v>201</v>
      </c>
      <c r="T9713" s="221">
        <v>45567.336805555555</v>
      </c>
    </row>
    <row r="9714" spans="1:20" x14ac:dyDescent="0.35">
      <c r="A9714" t="s">
        <v>119</v>
      </c>
      <c r="B9714" t="s">
        <v>120</v>
      </c>
      <c r="C9714" t="s">
        <v>92</v>
      </c>
      <c r="D9714" s="29">
        <v>45875</v>
      </c>
      <c r="E9714" s="184" t="str">
        <f t="shared" si="628"/>
        <v/>
      </c>
      <c r="F9714" s="184" t="str">
        <f t="shared" si="629"/>
        <v/>
      </c>
      <c r="G9714" s="184" t="str">
        <f t="shared" si="630"/>
        <v/>
      </c>
      <c r="H9714" s="184" t="str">
        <f t="shared" si="631"/>
        <v/>
      </c>
      <c r="J9714" t="s">
        <v>253</v>
      </c>
      <c r="K9714" t="s">
        <v>253</v>
      </c>
      <c r="L9714">
        <f t="shared" si="632"/>
        <v>881.90272099999993</v>
      </c>
      <c r="R9714">
        <f t="shared" si="633"/>
        <v>1724.5162569999998</v>
      </c>
      <c r="S9714" t="s">
        <v>201</v>
      </c>
      <c r="T9714" s="221">
        <v>45567.336805555555</v>
      </c>
    </row>
    <row r="9715" spans="1:20" x14ac:dyDescent="0.35">
      <c r="A9715" t="s">
        <v>119</v>
      </c>
      <c r="B9715" t="s">
        <v>120</v>
      </c>
      <c r="C9715" t="s">
        <v>92</v>
      </c>
      <c r="D9715" s="29">
        <v>45876</v>
      </c>
      <c r="E9715" s="184" t="str">
        <f t="shared" si="628"/>
        <v/>
      </c>
      <c r="F9715" s="184" t="str">
        <f t="shared" si="629"/>
        <v/>
      </c>
      <c r="G9715" s="184" t="str">
        <f t="shared" si="630"/>
        <v/>
      </c>
      <c r="H9715" s="184" t="str">
        <f t="shared" si="631"/>
        <v/>
      </c>
      <c r="J9715" t="s">
        <v>253</v>
      </c>
      <c r="K9715" t="s">
        <v>253</v>
      </c>
      <c r="L9715">
        <f t="shared" si="632"/>
        <v>881.90272099999993</v>
      </c>
      <c r="R9715">
        <f t="shared" si="633"/>
        <v>1724.5162569999998</v>
      </c>
      <c r="S9715" t="s">
        <v>201</v>
      </c>
      <c r="T9715" s="221">
        <v>45567.336805555555</v>
      </c>
    </row>
    <row r="9716" spans="1:20" x14ac:dyDescent="0.35">
      <c r="A9716" t="s">
        <v>119</v>
      </c>
      <c r="B9716" t="s">
        <v>120</v>
      </c>
      <c r="C9716" t="s">
        <v>92</v>
      </c>
      <c r="D9716" s="29">
        <v>45877</v>
      </c>
      <c r="E9716" s="184" t="str">
        <f t="shared" si="628"/>
        <v/>
      </c>
      <c r="F9716" s="184" t="str">
        <f t="shared" si="629"/>
        <v/>
      </c>
      <c r="G9716" s="184" t="str">
        <f t="shared" si="630"/>
        <v/>
      </c>
      <c r="H9716" s="184" t="str">
        <f t="shared" si="631"/>
        <v/>
      </c>
      <c r="J9716" t="s">
        <v>253</v>
      </c>
      <c r="K9716" t="s">
        <v>253</v>
      </c>
      <c r="L9716">
        <f t="shared" si="632"/>
        <v>881.90272099999993</v>
      </c>
      <c r="R9716">
        <f t="shared" si="633"/>
        <v>1724.5162569999998</v>
      </c>
      <c r="S9716" t="s">
        <v>201</v>
      </c>
      <c r="T9716" s="221">
        <v>45567.336805555555</v>
      </c>
    </row>
    <row r="9717" spans="1:20" x14ac:dyDescent="0.35">
      <c r="A9717" t="s">
        <v>119</v>
      </c>
      <c r="B9717" t="s">
        <v>120</v>
      </c>
      <c r="C9717" t="s">
        <v>92</v>
      </c>
      <c r="D9717" s="29">
        <v>45878</v>
      </c>
      <c r="E9717" s="184" t="str">
        <f t="shared" si="628"/>
        <v/>
      </c>
      <c r="F9717" s="184" t="str">
        <f t="shared" si="629"/>
        <v/>
      </c>
      <c r="G9717" s="184" t="str">
        <f t="shared" si="630"/>
        <v/>
      </c>
      <c r="H9717" s="184" t="str">
        <f t="shared" si="631"/>
        <v/>
      </c>
      <c r="J9717" t="s">
        <v>253</v>
      </c>
      <c r="K9717" t="s">
        <v>253</v>
      </c>
      <c r="L9717">
        <f t="shared" si="632"/>
        <v>881.90272099999993</v>
      </c>
      <c r="R9717">
        <f t="shared" si="633"/>
        <v>1724.5162569999998</v>
      </c>
      <c r="S9717" t="s">
        <v>201</v>
      </c>
      <c r="T9717" s="221">
        <v>45567.336805555555</v>
      </c>
    </row>
    <row r="9718" spans="1:20" x14ac:dyDescent="0.35">
      <c r="A9718" t="s">
        <v>119</v>
      </c>
      <c r="B9718" t="s">
        <v>120</v>
      </c>
      <c r="C9718" t="s">
        <v>92</v>
      </c>
      <c r="D9718" s="29">
        <v>45879</v>
      </c>
      <c r="E9718" s="184" t="str">
        <f t="shared" si="628"/>
        <v/>
      </c>
      <c r="F9718" s="184" t="str">
        <f t="shared" si="629"/>
        <v/>
      </c>
      <c r="G9718" s="184" t="str">
        <f t="shared" si="630"/>
        <v/>
      </c>
      <c r="H9718" s="184" t="str">
        <f t="shared" si="631"/>
        <v/>
      </c>
      <c r="J9718" t="s">
        <v>253</v>
      </c>
      <c r="K9718" t="s">
        <v>253</v>
      </c>
      <c r="L9718">
        <f t="shared" si="632"/>
        <v>881.90272099999993</v>
      </c>
      <c r="R9718">
        <f t="shared" si="633"/>
        <v>1724.5162569999998</v>
      </c>
      <c r="S9718" t="s">
        <v>201</v>
      </c>
      <c r="T9718" s="221">
        <v>45567.336805555555</v>
      </c>
    </row>
    <row r="9719" spans="1:20" x14ac:dyDescent="0.35">
      <c r="A9719" t="s">
        <v>119</v>
      </c>
      <c r="B9719" t="s">
        <v>120</v>
      </c>
      <c r="C9719" t="s">
        <v>92</v>
      </c>
      <c r="D9719" s="29">
        <v>45880</v>
      </c>
      <c r="E9719" s="184" t="str">
        <f t="shared" si="628"/>
        <v/>
      </c>
      <c r="F9719" s="184" t="str">
        <f t="shared" si="629"/>
        <v/>
      </c>
      <c r="G9719" s="184" t="str">
        <f t="shared" si="630"/>
        <v/>
      </c>
      <c r="H9719" s="184" t="str">
        <f t="shared" si="631"/>
        <v/>
      </c>
      <c r="J9719" t="s">
        <v>253</v>
      </c>
      <c r="K9719" t="s">
        <v>253</v>
      </c>
      <c r="L9719">
        <f t="shared" si="632"/>
        <v>881.90272099999993</v>
      </c>
      <c r="R9719">
        <f t="shared" si="633"/>
        <v>1724.5162569999998</v>
      </c>
      <c r="S9719" t="s">
        <v>201</v>
      </c>
      <c r="T9719" s="221">
        <v>45567.336805555555</v>
      </c>
    </row>
    <row r="9720" spans="1:20" x14ac:dyDescent="0.35">
      <c r="A9720" t="s">
        <v>119</v>
      </c>
      <c r="B9720" t="s">
        <v>120</v>
      </c>
      <c r="C9720" t="s">
        <v>92</v>
      </c>
      <c r="D9720" s="29">
        <v>45881</v>
      </c>
      <c r="E9720" s="184" t="str">
        <f t="shared" si="628"/>
        <v/>
      </c>
      <c r="F9720" s="184" t="str">
        <f t="shared" si="629"/>
        <v/>
      </c>
      <c r="G9720" s="184" t="str">
        <f t="shared" si="630"/>
        <v/>
      </c>
      <c r="H9720" s="184" t="str">
        <f t="shared" si="631"/>
        <v/>
      </c>
      <c r="J9720" t="s">
        <v>253</v>
      </c>
      <c r="K9720" t="s">
        <v>253</v>
      </c>
      <c r="L9720">
        <f t="shared" si="632"/>
        <v>881.90272099999993</v>
      </c>
      <c r="R9720">
        <f t="shared" si="633"/>
        <v>1724.5162569999998</v>
      </c>
      <c r="S9720" t="s">
        <v>201</v>
      </c>
      <c r="T9720" s="221">
        <v>45567.336805555555</v>
      </c>
    </row>
    <row r="9721" spans="1:20" x14ac:dyDescent="0.35">
      <c r="A9721" t="s">
        <v>119</v>
      </c>
      <c r="B9721" t="s">
        <v>120</v>
      </c>
      <c r="C9721" t="s">
        <v>92</v>
      </c>
      <c r="D9721" s="29">
        <v>45882</v>
      </c>
      <c r="E9721" s="184" t="str">
        <f t="shared" si="628"/>
        <v/>
      </c>
      <c r="F9721" s="184" t="str">
        <f t="shared" si="629"/>
        <v/>
      </c>
      <c r="G9721" s="184" t="str">
        <f t="shared" si="630"/>
        <v/>
      </c>
      <c r="H9721" s="184" t="str">
        <f t="shared" si="631"/>
        <v/>
      </c>
      <c r="J9721" t="s">
        <v>253</v>
      </c>
      <c r="K9721" t="s">
        <v>253</v>
      </c>
      <c r="L9721">
        <f t="shared" si="632"/>
        <v>881.90272099999993</v>
      </c>
      <c r="R9721">
        <f t="shared" si="633"/>
        <v>1724.5162569999998</v>
      </c>
      <c r="S9721" t="s">
        <v>201</v>
      </c>
      <c r="T9721" s="221">
        <v>45567.336805555555</v>
      </c>
    </row>
    <row r="9722" spans="1:20" x14ac:dyDescent="0.35">
      <c r="A9722" t="s">
        <v>119</v>
      </c>
      <c r="B9722" t="s">
        <v>120</v>
      </c>
      <c r="C9722" t="s">
        <v>92</v>
      </c>
      <c r="D9722" s="29">
        <v>45883</v>
      </c>
      <c r="E9722" s="184" t="str">
        <f t="shared" si="628"/>
        <v/>
      </c>
      <c r="F9722" s="184" t="str">
        <f t="shared" si="629"/>
        <v/>
      </c>
      <c r="G9722" s="184">
        <f t="shared" si="630"/>
        <v>0.37663678400452438</v>
      </c>
      <c r="H9722" s="184">
        <f t="shared" si="631"/>
        <v>0.27805841496337935</v>
      </c>
      <c r="J9722">
        <v>1075</v>
      </c>
      <c r="K9722">
        <v>1245</v>
      </c>
      <c r="L9722">
        <f t="shared" si="632"/>
        <v>881.90272099999993</v>
      </c>
      <c r="R9722">
        <f t="shared" si="633"/>
        <v>1724.5162569999998</v>
      </c>
      <c r="S9722" t="s">
        <v>201</v>
      </c>
      <c r="T9722" s="221">
        <v>45567.336805555555</v>
      </c>
    </row>
    <row r="9723" spans="1:20" x14ac:dyDescent="0.35">
      <c r="A9723" t="s">
        <v>119</v>
      </c>
      <c r="B9723" t="s">
        <v>120</v>
      </c>
      <c r="C9723" t="s">
        <v>92</v>
      </c>
      <c r="D9723" s="29">
        <v>45884</v>
      </c>
      <c r="E9723" s="184" t="str">
        <f t="shared" si="628"/>
        <v/>
      </c>
      <c r="F9723" s="184" t="str">
        <f t="shared" si="629"/>
        <v/>
      </c>
      <c r="G9723" s="184">
        <f t="shared" si="630"/>
        <v>0.3911336029811634</v>
      </c>
      <c r="H9723" s="184">
        <f t="shared" si="631"/>
        <v>0.29255523394001837</v>
      </c>
      <c r="J9723">
        <v>1050</v>
      </c>
      <c r="K9723">
        <v>1220</v>
      </c>
      <c r="L9723">
        <f t="shared" si="632"/>
        <v>881.90272099999993</v>
      </c>
      <c r="R9723">
        <f t="shared" si="633"/>
        <v>1724.5162569999998</v>
      </c>
      <c r="S9723" t="s">
        <v>201</v>
      </c>
      <c r="T9723" s="221">
        <v>45567.336805555555</v>
      </c>
    </row>
    <row r="9724" spans="1:20" x14ac:dyDescent="0.35">
      <c r="A9724" t="s">
        <v>119</v>
      </c>
      <c r="B9724" t="s">
        <v>120</v>
      </c>
      <c r="C9724" t="s">
        <v>92</v>
      </c>
      <c r="D9724" s="29">
        <v>45885</v>
      </c>
      <c r="E9724" s="184" t="str">
        <f t="shared" si="628"/>
        <v/>
      </c>
      <c r="F9724" s="184" t="str">
        <f t="shared" si="629"/>
        <v/>
      </c>
      <c r="G9724" s="184">
        <f t="shared" si="630"/>
        <v>0.3911336029811634</v>
      </c>
      <c r="H9724" s="184">
        <f t="shared" si="631"/>
        <v>0.29255523394001837</v>
      </c>
      <c r="J9724">
        <v>1050</v>
      </c>
      <c r="K9724">
        <v>1220</v>
      </c>
      <c r="L9724">
        <f t="shared" si="632"/>
        <v>881.90272099999993</v>
      </c>
      <c r="R9724">
        <f t="shared" si="633"/>
        <v>1724.5162569999998</v>
      </c>
      <c r="S9724" t="s">
        <v>201</v>
      </c>
      <c r="T9724" s="221">
        <v>45567.336805555555</v>
      </c>
    </row>
    <row r="9725" spans="1:20" x14ac:dyDescent="0.35">
      <c r="A9725" t="s">
        <v>119</v>
      </c>
      <c r="B9725" t="s">
        <v>120</v>
      </c>
      <c r="C9725" t="s">
        <v>92</v>
      </c>
      <c r="D9725" s="29">
        <v>45886</v>
      </c>
      <c r="E9725" s="184" t="str">
        <f t="shared" si="628"/>
        <v/>
      </c>
      <c r="F9725" s="184" t="str">
        <f t="shared" si="629"/>
        <v/>
      </c>
      <c r="G9725" s="184">
        <f t="shared" si="630"/>
        <v>0.3911336029811634</v>
      </c>
      <c r="H9725" s="184">
        <f t="shared" si="631"/>
        <v>0.29255523394001837</v>
      </c>
      <c r="J9725">
        <v>1050</v>
      </c>
      <c r="K9725">
        <v>1220</v>
      </c>
      <c r="L9725">
        <f t="shared" si="632"/>
        <v>881.90272099999993</v>
      </c>
      <c r="R9725">
        <f t="shared" si="633"/>
        <v>1724.5162569999998</v>
      </c>
      <c r="S9725" t="s">
        <v>201</v>
      </c>
      <c r="T9725" s="221">
        <v>45567.336805555555</v>
      </c>
    </row>
    <row r="9726" spans="1:20" x14ac:dyDescent="0.35">
      <c r="A9726" t="s">
        <v>119</v>
      </c>
      <c r="B9726" t="s">
        <v>120</v>
      </c>
      <c r="C9726" t="s">
        <v>92</v>
      </c>
      <c r="D9726" s="29">
        <v>45887</v>
      </c>
      <c r="E9726" s="184" t="str">
        <f t="shared" si="628"/>
        <v/>
      </c>
      <c r="F9726" s="184" t="str">
        <f t="shared" si="629"/>
        <v/>
      </c>
      <c r="G9726" s="184">
        <f t="shared" si="630"/>
        <v>0.39693233057181898</v>
      </c>
      <c r="H9726" s="184">
        <f t="shared" si="631"/>
        <v>0.29835396153067395</v>
      </c>
      <c r="J9726">
        <v>1040</v>
      </c>
      <c r="K9726">
        <v>1210</v>
      </c>
      <c r="L9726">
        <f t="shared" si="632"/>
        <v>881.90272099999993</v>
      </c>
      <c r="R9726">
        <f t="shared" si="633"/>
        <v>1724.5162569999998</v>
      </c>
      <c r="S9726" t="s">
        <v>201</v>
      </c>
      <c r="T9726" s="221">
        <v>45567.336805555555</v>
      </c>
    </row>
    <row r="9727" spans="1:20" x14ac:dyDescent="0.35">
      <c r="A9727" t="s">
        <v>119</v>
      </c>
      <c r="B9727" t="s">
        <v>120</v>
      </c>
      <c r="C9727" t="s">
        <v>92</v>
      </c>
      <c r="D9727" s="29">
        <v>45888</v>
      </c>
      <c r="E9727" s="184" t="str">
        <f t="shared" si="628"/>
        <v/>
      </c>
      <c r="F9727" s="184" t="str">
        <f t="shared" si="629"/>
        <v/>
      </c>
      <c r="G9727" s="184">
        <f t="shared" si="630"/>
        <v>0.39693233057181898</v>
      </c>
      <c r="H9727" s="184">
        <f t="shared" si="631"/>
        <v>0.29835396153067395</v>
      </c>
      <c r="J9727">
        <v>1040</v>
      </c>
      <c r="K9727">
        <v>1210</v>
      </c>
      <c r="L9727">
        <f t="shared" si="632"/>
        <v>881.90272099999993</v>
      </c>
      <c r="R9727">
        <f t="shared" si="633"/>
        <v>1724.5162569999998</v>
      </c>
      <c r="S9727" t="s">
        <v>201</v>
      </c>
      <c r="T9727" s="221">
        <v>45567.336805555555</v>
      </c>
    </row>
    <row r="9728" spans="1:20" x14ac:dyDescent="0.35">
      <c r="A9728" t="s">
        <v>119</v>
      </c>
      <c r="B9728" t="s">
        <v>120</v>
      </c>
      <c r="C9728" t="s">
        <v>92</v>
      </c>
      <c r="D9728" s="29">
        <v>45889</v>
      </c>
      <c r="E9728" s="184" t="str">
        <f t="shared" si="628"/>
        <v/>
      </c>
      <c r="F9728" s="184" t="str">
        <f t="shared" si="629"/>
        <v/>
      </c>
      <c r="G9728" s="184">
        <f t="shared" si="630"/>
        <v>0.39693233057181898</v>
      </c>
      <c r="H9728" s="184">
        <f t="shared" si="631"/>
        <v>0.29835396153067395</v>
      </c>
      <c r="J9728">
        <v>1040</v>
      </c>
      <c r="K9728">
        <v>1210</v>
      </c>
      <c r="L9728">
        <f t="shared" si="632"/>
        <v>881.90272099999993</v>
      </c>
      <c r="R9728">
        <f t="shared" si="633"/>
        <v>1724.5162569999998</v>
      </c>
      <c r="S9728" t="s">
        <v>201</v>
      </c>
      <c r="T9728" s="221">
        <v>45567.336805555555</v>
      </c>
    </row>
    <row r="9729" spans="1:20" x14ac:dyDescent="0.35">
      <c r="A9729" t="s">
        <v>119</v>
      </c>
      <c r="B9729" t="s">
        <v>120</v>
      </c>
      <c r="C9729" t="s">
        <v>92</v>
      </c>
      <c r="D9729" s="29">
        <v>45890</v>
      </c>
      <c r="E9729" s="184" t="str">
        <f t="shared" si="628"/>
        <v/>
      </c>
      <c r="F9729" s="184" t="str">
        <f t="shared" si="629"/>
        <v/>
      </c>
      <c r="G9729" s="184">
        <f t="shared" si="630"/>
        <v>0.39693233057181898</v>
      </c>
      <c r="H9729" s="184">
        <f t="shared" si="631"/>
        <v>0.29835396153067395</v>
      </c>
      <c r="J9729">
        <v>1040</v>
      </c>
      <c r="K9729">
        <v>1210</v>
      </c>
      <c r="L9729">
        <f t="shared" si="632"/>
        <v>881.90272099999993</v>
      </c>
      <c r="R9729">
        <f t="shared" si="633"/>
        <v>1724.5162569999998</v>
      </c>
      <c r="S9729" t="s">
        <v>201</v>
      </c>
      <c r="T9729" s="221">
        <v>45567.336805555555</v>
      </c>
    </row>
    <row r="9730" spans="1:20" x14ac:dyDescent="0.35">
      <c r="A9730" t="s">
        <v>119</v>
      </c>
      <c r="B9730" t="s">
        <v>120</v>
      </c>
      <c r="C9730" t="s">
        <v>92</v>
      </c>
      <c r="D9730" s="29">
        <v>45891</v>
      </c>
      <c r="E9730" s="184" t="str">
        <f t="shared" si="628"/>
        <v/>
      </c>
      <c r="F9730" s="184" t="str">
        <f t="shared" si="629"/>
        <v/>
      </c>
      <c r="G9730" s="184">
        <f t="shared" si="630"/>
        <v>0.39693233057181898</v>
      </c>
      <c r="H9730" s="184">
        <f t="shared" si="631"/>
        <v>0.29835396153067395</v>
      </c>
      <c r="J9730">
        <v>1040</v>
      </c>
      <c r="K9730">
        <v>1210</v>
      </c>
      <c r="L9730">
        <f t="shared" si="632"/>
        <v>881.90272099999993</v>
      </c>
      <c r="R9730">
        <f t="shared" si="633"/>
        <v>1724.5162569999998</v>
      </c>
      <c r="S9730" t="s">
        <v>201</v>
      </c>
      <c r="T9730" s="221">
        <v>45567.336805555555</v>
      </c>
    </row>
    <row r="9731" spans="1:20" x14ac:dyDescent="0.35">
      <c r="A9731" t="s">
        <v>119</v>
      </c>
      <c r="B9731" t="s">
        <v>120</v>
      </c>
      <c r="C9731" t="s">
        <v>92</v>
      </c>
      <c r="D9731" s="29">
        <v>45892</v>
      </c>
      <c r="E9731" s="184" t="str">
        <f t="shared" si="628"/>
        <v/>
      </c>
      <c r="F9731" s="184" t="str">
        <f t="shared" si="629"/>
        <v/>
      </c>
      <c r="G9731" s="184">
        <f t="shared" si="630"/>
        <v>0.39693233057181898</v>
      </c>
      <c r="H9731" s="184">
        <f t="shared" si="631"/>
        <v>0.29835396153067395</v>
      </c>
      <c r="J9731">
        <v>1040</v>
      </c>
      <c r="K9731">
        <v>1210</v>
      </c>
      <c r="L9731">
        <f t="shared" si="632"/>
        <v>881.90272099999993</v>
      </c>
      <c r="R9731">
        <f t="shared" si="633"/>
        <v>1724.5162569999998</v>
      </c>
      <c r="S9731" t="s">
        <v>201</v>
      </c>
      <c r="T9731" s="221">
        <v>45567.336805555555</v>
      </c>
    </row>
    <row r="9732" spans="1:20" x14ac:dyDescent="0.35">
      <c r="A9732" t="s">
        <v>119</v>
      </c>
      <c r="B9732" t="s">
        <v>120</v>
      </c>
      <c r="C9732" t="s">
        <v>92</v>
      </c>
      <c r="D9732" s="29">
        <v>45893</v>
      </c>
      <c r="E9732" s="184" t="str">
        <f t="shared" si="628"/>
        <v/>
      </c>
      <c r="F9732" s="184" t="str">
        <f t="shared" si="629"/>
        <v/>
      </c>
      <c r="G9732" s="184">
        <f t="shared" si="630"/>
        <v>0.39693233057181898</v>
      </c>
      <c r="H9732" s="184">
        <f t="shared" si="631"/>
        <v>0.29835396153067395</v>
      </c>
      <c r="J9732">
        <v>1040</v>
      </c>
      <c r="K9732">
        <v>1210</v>
      </c>
      <c r="L9732">
        <f t="shared" si="632"/>
        <v>881.90272099999993</v>
      </c>
      <c r="R9732">
        <f t="shared" si="633"/>
        <v>1724.5162569999998</v>
      </c>
      <c r="S9732" t="s">
        <v>201</v>
      </c>
      <c r="T9732" s="221">
        <v>45567.336805555555</v>
      </c>
    </row>
    <row r="9733" spans="1:20" x14ac:dyDescent="0.35">
      <c r="A9733" t="s">
        <v>119</v>
      </c>
      <c r="B9733" t="s">
        <v>120</v>
      </c>
      <c r="C9733" t="s">
        <v>92</v>
      </c>
      <c r="D9733" s="29">
        <v>45894</v>
      </c>
      <c r="E9733" s="184" t="str">
        <f t="shared" si="628"/>
        <v/>
      </c>
      <c r="F9733" s="184" t="str">
        <f t="shared" si="629"/>
        <v/>
      </c>
      <c r="G9733" s="184">
        <f t="shared" si="630"/>
        <v>0.39693233057181898</v>
      </c>
      <c r="H9733" s="184">
        <f t="shared" si="631"/>
        <v>0.29835396153067395</v>
      </c>
      <c r="J9733">
        <v>1040</v>
      </c>
      <c r="K9733">
        <v>1210</v>
      </c>
      <c r="L9733">
        <f t="shared" si="632"/>
        <v>881.90272099999993</v>
      </c>
      <c r="R9733">
        <f t="shared" si="633"/>
        <v>1724.5162569999998</v>
      </c>
      <c r="S9733" t="s">
        <v>201</v>
      </c>
      <c r="T9733" s="221">
        <v>45567.336805555555</v>
      </c>
    </row>
    <row r="9734" spans="1:20" x14ac:dyDescent="0.35">
      <c r="A9734" t="s">
        <v>119</v>
      </c>
      <c r="B9734" t="s">
        <v>120</v>
      </c>
      <c r="C9734" t="s">
        <v>92</v>
      </c>
      <c r="D9734" s="29">
        <v>45895</v>
      </c>
      <c r="E9734" s="184" t="str">
        <f t="shared" si="628"/>
        <v/>
      </c>
      <c r="F9734" s="184" t="str">
        <f t="shared" si="629"/>
        <v/>
      </c>
      <c r="G9734" s="184">
        <f t="shared" si="630"/>
        <v>0.39693233057181898</v>
      </c>
      <c r="H9734" s="184">
        <f t="shared" si="631"/>
        <v>0.29835396153067395</v>
      </c>
      <c r="J9734">
        <v>1040</v>
      </c>
      <c r="K9734">
        <v>1210</v>
      </c>
      <c r="L9734">
        <f t="shared" si="632"/>
        <v>881.90272099999993</v>
      </c>
      <c r="R9734">
        <f t="shared" si="633"/>
        <v>1724.5162569999998</v>
      </c>
      <c r="S9734" t="s">
        <v>201</v>
      </c>
      <c r="T9734" s="221">
        <v>45567.336805555555</v>
      </c>
    </row>
    <row r="9735" spans="1:20" x14ac:dyDescent="0.35">
      <c r="A9735" t="s">
        <v>119</v>
      </c>
      <c r="B9735" t="s">
        <v>120</v>
      </c>
      <c r="C9735" t="s">
        <v>92</v>
      </c>
      <c r="D9735" s="29">
        <v>45896</v>
      </c>
      <c r="E9735" s="184" t="str">
        <f t="shared" si="628"/>
        <v/>
      </c>
      <c r="F9735" s="184" t="str">
        <f t="shared" si="629"/>
        <v/>
      </c>
      <c r="G9735" s="184">
        <f t="shared" si="630"/>
        <v>0.39693233057181898</v>
      </c>
      <c r="H9735" s="184">
        <f t="shared" si="631"/>
        <v>0.29835396153067395</v>
      </c>
      <c r="J9735">
        <v>1040</v>
      </c>
      <c r="K9735">
        <v>1210</v>
      </c>
      <c r="L9735">
        <f t="shared" si="632"/>
        <v>881.90272099999993</v>
      </c>
      <c r="R9735">
        <f t="shared" si="633"/>
        <v>1724.5162569999998</v>
      </c>
      <c r="S9735" t="s">
        <v>201</v>
      </c>
      <c r="T9735" s="221">
        <v>45567.336805555555</v>
      </c>
    </row>
    <row r="9736" spans="1:20" x14ac:dyDescent="0.35">
      <c r="A9736" t="s">
        <v>119</v>
      </c>
      <c r="B9736" t="s">
        <v>120</v>
      </c>
      <c r="C9736" t="s">
        <v>92</v>
      </c>
      <c r="D9736" s="29">
        <v>45897</v>
      </c>
      <c r="E9736" s="184" t="str">
        <f t="shared" ref="E9736:E9799" si="634">IF(J9736="","",IF(L9736=0,0,IF(1-(J9736/L9736)&lt;0,"",1-(J9736/L9736))))</f>
        <v/>
      </c>
      <c r="F9736" s="184" t="str">
        <f t="shared" ref="F9736:F9799" si="635">IF(K9736="","",IF(L9736=0,0,IF(1-(K9736/L9736)&lt;0,"",1-(K9736/L9736))))</f>
        <v/>
      </c>
      <c r="G9736" s="184">
        <f t="shared" ref="G9736:G9799" si="636">IF(J9736="","",IF(1-(J9736/R9736)&lt;0,"",1-(J9736/R9736)))</f>
        <v>0.39693233057181898</v>
      </c>
      <c r="H9736" s="184">
        <f t="shared" ref="H9736:H9799" si="637">IF(K9736="","",IF(1-(K9736/R9736)&lt;0,"",1-(K9736/R9736)))</f>
        <v>0.29835396153067395</v>
      </c>
      <c r="J9736">
        <v>1040</v>
      </c>
      <c r="K9736">
        <v>1210</v>
      </c>
      <c r="L9736">
        <f t="shared" si="632"/>
        <v>881.90272099999993</v>
      </c>
      <c r="R9736">
        <f t="shared" si="633"/>
        <v>1724.5162569999998</v>
      </c>
      <c r="S9736" t="s">
        <v>201</v>
      </c>
      <c r="T9736" s="221">
        <v>45567.336805555555</v>
      </c>
    </row>
    <row r="9737" spans="1:20" x14ac:dyDescent="0.35">
      <c r="A9737" t="s">
        <v>119</v>
      </c>
      <c r="B9737" t="s">
        <v>120</v>
      </c>
      <c r="C9737" t="s">
        <v>92</v>
      </c>
      <c r="D9737" s="29">
        <v>45898</v>
      </c>
      <c r="E9737" s="184" t="str">
        <f t="shared" si="634"/>
        <v/>
      </c>
      <c r="F9737" s="184" t="str">
        <f t="shared" si="635"/>
        <v/>
      </c>
      <c r="G9737" s="184">
        <f t="shared" si="636"/>
        <v>0.39693233057181898</v>
      </c>
      <c r="H9737" s="184">
        <f t="shared" si="637"/>
        <v>0.29835396153067395</v>
      </c>
      <c r="J9737">
        <v>1040</v>
      </c>
      <c r="K9737">
        <v>1210</v>
      </c>
      <c r="L9737">
        <f t="shared" si="632"/>
        <v>881.90272099999993</v>
      </c>
      <c r="R9737">
        <f t="shared" si="633"/>
        <v>1724.5162569999998</v>
      </c>
      <c r="S9737" t="s">
        <v>201</v>
      </c>
      <c r="T9737" s="221">
        <v>45567.336805555555</v>
      </c>
    </row>
    <row r="9738" spans="1:20" x14ac:dyDescent="0.35">
      <c r="A9738" t="s">
        <v>119</v>
      </c>
      <c r="B9738" t="s">
        <v>120</v>
      </c>
      <c r="C9738" t="s">
        <v>92</v>
      </c>
      <c r="D9738" s="29">
        <v>45899</v>
      </c>
      <c r="E9738" s="184" t="str">
        <f t="shared" si="634"/>
        <v/>
      </c>
      <c r="F9738" s="184" t="str">
        <f t="shared" si="635"/>
        <v/>
      </c>
      <c r="G9738" s="184">
        <f t="shared" si="636"/>
        <v>0.39693233057181898</v>
      </c>
      <c r="H9738" s="184">
        <f t="shared" si="637"/>
        <v>0.29835396153067395</v>
      </c>
      <c r="J9738">
        <v>1040</v>
      </c>
      <c r="K9738">
        <v>1210</v>
      </c>
      <c r="L9738">
        <f t="shared" si="632"/>
        <v>881.90272099999993</v>
      </c>
      <c r="R9738">
        <f t="shared" si="633"/>
        <v>1724.5162569999998</v>
      </c>
      <c r="S9738" t="s">
        <v>201</v>
      </c>
      <c r="T9738" s="221">
        <v>45567.336805555555</v>
      </c>
    </row>
    <row r="9739" spans="1:20" x14ac:dyDescent="0.35">
      <c r="A9739" t="s">
        <v>119</v>
      </c>
      <c r="B9739" t="s">
        <v>120</v>
      </c>
      <c r="C9739" t="s">
        <v>92</v>
      </c>
      <c r="D9739" s="29">
        <v>45900</v>
      </c>
      <c r="E9739" s="184" t="str">
        <f t="shared" si="634"/>
        <v/>
      </c>
      <c r="F9739" s="184" t="str">
        <f t="shared" si="635"/>
        <v/>
      </c>
      <c r="G9739" s="184">
        <f t="shared" si="636"/>
        <v>0.39693233057181898</v>
      </c>
      <c r="H9739" s="184">
        <f t="shared" si="637"/>
        <v>0.29835396153067395</v>
      </c>
      <c r="J9739">
        <v>1040</v>
      </c>
      <c r="K9739">
        <v>1210</v>
      </c>
      <c r="L9739">
        <f t="shared" si="632"/>
        <v>881.90272099999993</v>
      </c>
      <c r="R9739">
        <f t="shared" si="633"/>
        <v>1724.5162569999998</v>
      </c>
      <c r="S9739" t="s">
        <v>201</v>
      </c>
      <c r="T9739" s="221">
        <v>45567.336805555555</v>
      </c>
    </row>
    <row r="9740" spans="1:20" x14ac:dyDescent="0.35">
      <c r="A9740" t="s">
        <v>119</v>
      </c>
      <c r="B9740" t="s">
        <v>120</v>
      </c>
      <c r="C9740" t="s">
        <v>92</v>
      </c>
      <c r="D9740" s="29">
        <v>45901</v>
      </c>
      <c r="E9740" s="184">
        <f t="shared" si="634"/>
        <v>0.10987914958479861</v>
      </c>
      <c r="F9740" s="184" t="str">
        <f t="shared" si="635"/>
        <v/>
      </c>
      <c r="G9740" s="184">
        <f t="shared" si="636"/>
        <v>0.54479988413353642</v>
      </c>
      <c r="H9740" s="184">
        <f t="shared" si="637"/>
        <v>0.44622151509239139</v>
      </c>
      <c r="J9740">
        <v>785</v>
      </c>
      <c r="K9740">
        <v>955</v>
      </c>
      <c r="L9740">
        <f t="shared" si="632"/>
        <v>881.90272099999993</v>
      </c>
      <c r="R9740">
        <f t="shared" si="633"/>
        <v>1724.5162569999998</v>
      </c>
      <c r="S9740" t="s">
        <v>201</v>
      </c>
      <c r="T9740" s="221">
        <v>45567.336805555555</v>
      </c>
    </row>
    <row r="9741" spans="1:20" x14ac:dyDescent="0.35">
      <c r="A9741" t="s">
        <v>119</v>
      </c>
      <c r="B9741" t="s">
        <v>120</v>
      </c>
      <c r="C9741" t="s">
        <v>92</v>
      </c>
      <c r="D9741" s="29">
        <v>45902</v>
      </c>
      <c r="E9741" s="184">
        <f t="shared" si="634"/>
        <v>0.10987914958479861</v>
      </c>
      <c r="F9741" s="184" t="str">
        <f t="shared" si="635"/>
        <v/>
      </c>
      <c r="G9741" s="184">
        <f t="shared" si="636"/>
        <v>0.54479988413353642</v>
      </c>
      <c r="H9741" s="184">
        <f t="shared" si="637"/>
        <v>0.44622151509239139</v>
      </c>
      <c r="J9741">
        <v>785</v>
      </c>
      <c r="K9741">
        <v>955</v>
      </c>
      <c r="L9741">
        <f t="shared" si="632"/>
        <v>881.90272099999993</v>
      </c>
      <c r="R9741">
        <f t="shared" si="633"/>
        <v>1724.5162569999998</v>
      </c>
      <c r="S9741" t="s">
        <v>201</v>
      </c>
      <c r="T9741" s="221">
        <v>45567.336805555555</v>
      </c>
    </row>
    <row r="9742" spans="1:20" x14ac:dyDescent="0.35">
      <c r="A9742" t="s">
        <v>119</v>
      </c>
      <c r="B9742" t="s">
        <v>120</v>
      </c>
      <c r="C9742" t="s">
        <v>92</v>
      </c>
      <c r="D9742" s="29">
        <v>45903</v>
      </c>
      <c r="E9742" s="184">
        <f t="shared" si="634"/>
        <v>0.10987914958479861</v>
      </c>
      <c r="F9742" s="184" t="str">
        <f t="shared" si="635"/>
        <v/>
      </c>
      <c r="G9742" s="184">
        <f t="shared" si="636"/>
        <v>0.54479988413353642</v>
      </c>
      <c r="H9742" s="184">
        <f t="shared" si="637"/>
        <v>0.44622151509239139</v>
      </c>
      <c r="J9742">
        <v>785</v>
      </c>
      <c r="K9742">
        <v>955</v>
      </c>
      <c r="L9742">
        <f t="shared" si="632"/>
        <v>881.90272099999993</v>
      </c>
      <c r="R9742">
        <f t="shared" si="633"/>
        <v>1724.5162569999998</v>
      </c>
      <c r="S9742" t="s">
        <v>201</v>
      </c>
      <c r="T9742" s="221">
        <v>45567.336805555555</v>
      </c>
    </row>
    <row r="9743" spans="1:20" x14ac:dyDescent="0.35">
      <c r="A9743" t="s">
        <v>119</v>
      </c>
      <c r="B9743" t="s">
        <v>120</v>
      </c>
      <c r="C9743" t="s">
        <v>92</v>
      </c>
      <c r="D9743" s="29">
        <v>45904</v>
      </c>
      <c r="E9743" s="184">
        <f t="shared" si="634"/>
        <v>0.10987914958479861</v>
      </c>
      <c r="F9743" s="184" t="str">
        <f t="shared" si="635"/>
        <v/>
      </c>
      <c r="G9743" s="184">
        <f t="shared" si="636"/>
        <v>0.54479988413353642</v>
      </c>
      <c r="H9743" s="184">
        <f t="shared" si="637"/>
        <v>0.44622151509239139</v>
      </c>
      <c r="J9743">
        <v>785</v>
      </c>
      <c r="K9743">
        <v>955</v>
      </c>
      <c r="L9743">
        <f t="shared" si="632"/>
        <v>881.90272099999993</v>
      </c>
      <c r="R9743">
        <f t="shared" si="633"/>
        <v>1724.5162569999998</v>
      </c>
      <c r="S9743" t="s">
        <v>201</v>
      </c>
      <c r="T9743" s="221">
        <v>45567.336805555555</v>
      </c>
    </row>
    <row r="9744" spans="1:20" x14ac:dyDescent="0.35">
      <c r="A9744" t="s">
        <v>119</v>
      </c>
      <c r="B9744" t="s">
        <v>120</v>
      </c>
      <c r="C9744" t="s">
        <v>92</v>
      </c>
      <c r="D9744" s="29">
        <v>45905</v>
      </c>
      <c r="E9744" s="184">
        <f t="shared" si="634"/>
        <v>0.10987914958479861</v>
      </c>
      <c r="F9744" s="184" t="str">
        <f t="shared" si="635"/>
        <v/>
      </c>
      <c r="G9744" s="184">
        <f t="shared" si="636"/>
        <v>0.54479988413353642</v>
      </c>
      <c r="H9744" s="184">
        <f t="shared" si="637"/>
        <v>0.44622151509239139</v>
      </c>
      <c r="J9744">
        <v>785</v>
      </c>
      <c r="K9744">
        <v>955</v>
      </c>
      <c r="L9744">
        <f t="shared" si="632"/>
        <v>881.90272099999993</v>
      </c>
      <c r="R9744">
        <f t="shared" si="633"/>
        <v>1724.5162569999998</v>
      </c>
      <c r="S9744" t="s">
        <v>201</v>
      </c>
      <c r="T9744" s="221">
        <v>45567.336805555555</v>
      </c>
    </row>
    <row r="9745" spans="1:20" x14ac:dyDescent="0.35">
      <c r="A9745" t="s">
        <v>119</v>
      </c>
      <c r="B9745" t="s">
        <v>120</v>
      </c>
      <c r="C9745" t="s">
        <v>92</v>
      </c>
      <c r="D9745" s="29">
        <v>45906</v>
      </c>
      <c r="E9745" s="184">
        <f t="shared" si="634"/>
        <v>0.10987914958479861</v>
      </c>
      <c r="F9745" s="184" t="str">
        <f t="shared" si="635"/>
        <v/>
      </c>
      <c r="G9745" s="184">
        <f t="shared" si="636"/>
        <v>0.54479988413353642</v>
      </c>
      <c r="H9745" s="184">
        <f t="shared" si="637"/>
        <v>0.44622151509239139</v>
      </c>
      <c r="J9745">
        <v>785</v>
      </c>
      <c r="K9745">
        <v>955</v>
      </c>
      <c r="L9745">
        <f t="shared" si="632"/>
        <v>881.90272099999993</v>
      </c>
      <c r="R9745">
        <f t="shared" si="633"/>
        <v>1724.5162569999998</v>
      </c>
      <c r="S9745" t="s">
        <v>201</v>
      </c>
      <c r="T9745" s="221">
        <v>45567.336805555555</v>
      </c>
    </row>
    <row r="9746" spans="1:20" x14ac:dyDescent="0.35">
      <c r="A9746" t="s">
        <v>119</v>
      </c>
      <c r="B9746" t="s">
        <v>120</v>
      </c>
      <c r="C9746" t="s">
        <v>92</v>
      </c>
      <c r="D9746" s="29">
        <v>45907</v>
      </c>
      <c r="E9746" s="184">
        <f t="shared" si="634"/>
        <v>0.10987914958479861</v>
      </c>
      <c r="F9746" s="184" t="str">
        <f t="shared" si="635"/>
        <v/>
      </c>
      <c r="G9746" s="184">
        <f t="shared" si="636"/>
        <v>0.54479988413353642</v>
      </c>
      <c r="H9746" s="184">
        <f t="shared" si="637"/>
        <v>0.44622151509239139</v>
      </c>
      <c r="J9746">
        <v>785</v>
      </c>
      <c r="K9746">
        <v>955</v>
      </c>
      <c r="L9746">
        <f t="shared" si="632"/>
        <v>881.90272099999993</v>
      </c>
      <c r="R9746">
        <f t="shared" si="633"/>
        <v>1724.5162569999998</v>
      </c>
      <c r="S9746" t="s">
        <v>201</v>
      </c>
      <c r="T9746" s="221">
        <v>45567.336805555555</v>
      </c>
    </row>
    <row r="9747" spans="1:20" x14ac:dyDescent="0.35">
      <c r="A9747" t="s">
        <v>119</v>
      </c>
      <c r="B9747" t="s">
        <v>120</v>
      </c>
      <c r="C9747" t="s">
        <v>92</v>
      </c>
      <c r="D9747" s="29">
        <v>45908</v>
      </c>
      <c r="E9747" s="184">
        <f t="shared" si="634"/>
        <v>0.13822694736872221</v>
      </c>
      <c r="F9747" s="184" t="str">
        <f t="shared" si="635"/>
        <v/>
      </c>
      <c r="G9747" s="184">
        <f t="shared" si="636"/>
        <v>0.55929670311017543</v>
      </c>
      <c r="H9747" s="184">
        <f t="shared" si="637"/>
        <v>0.4607183340690304</v>
      </c>
      <c r="J9747">
        <v>760</v>
      </c>
      <c r="K9747">
        <v>930</v>
      </c>
      <c r="L9747">
        <f t="shared" si="632"/>
        <v>881.90272099999993</v>
      </c>
      <c r="R9747">
        <f t="shared" si="633"/>
        <v>1724.5162569999998</v>
      </c>
      <c r="S9747" t="s">
        <v>201</v>
      </c>
      <c r="T9747" s="221">
        <v>45567.336805555555</v>
      </c>
    </row>
    <row r="9748" spans="1:20" x14ac:dyDescent="0.35">
      <c r="A9748" t="s">
        <v>119</v>
      </c>
      <c r="B9748" t="s">
        <v>120</v>
      </c>
      <c r="C9748" t="s">
        <v>92</v>
      </c>
      <c r="D9748" s="29">
        <v>45909</v>
      </c>
      <c r="E9748" s="184">
        <f t="shared" si="634"/>
        <v>0.21193122160692368</v>
      </c>
      <c r="F9748" s="184">
        <f t="shared" si="635"/>
        <v>1.9166196676243086E-2</v>
      </c>
      <c r="G9748" s="184">
        <f t="shared" si="636"/>
        <v>0.59698843244943667</v>
      </c>
      <c r="H9748" s="184">
        <f t="shared" si="637"/>
        <v>0.49841006340829175</v>
      </c>
      <c r="J9748">
        <v>695</v>
      </c>
      <c r="K9748">
        <v>865</v>
      </c>
      <c r="L9748">
        <f t="shared" si="632"/>
        <v>881.90272099999993</v>
      </c>
      <c r="R9748">
        <f t="shared" si="633"/>
        <v>1724.5162569999998</v>
      </c>
      <c r="S9748" t="s">
        <v>201</v>
      </c>
      <c r="T9748" s="221">
        <v>45567.336805555555</v>
      </c>
    </row>
    <row r="9749" spans="1:20" x14ac:dyDescent="0.35">
      <c r="A9749" t="s">
        <v>119</v>
      </c>
      <c r="B9749" t="s">
        <v>120</v>
      </c>
      <c r="C9749" t="s">
        <v>92</v>
      </c>
      <c r="D9749" s="29">
        <v>45910</v>
      </c>
      <c r="E9749" s="184">
        <f t="shared" si="634"/>
        <v>0.14162868310279308</v>
      </c>
      <c r="F9749" s="184" t="str">
        <f t="shared" si="635"/>
        <v/>
      </c>
      <c r="G9749" s="184">
        <f t="shared" si="636"/>
        <v>0.56103632138737203</v>
      </c>
      <c r="H9749" s="184">
        <f t="shared" si="637"/>
        <v>0.46245795234622711</v>
      </c>
      <c r="J9749">
        <v>757</v>
      </c>
      <c r="K9749">
        <v>927</v>
      </c>
      <c r="L9749">
        <f t="shared" si="632"/>
        <v>881.90272099999993</v>
      </c>
      <c r="R9749">
        <f t="shared" si="633"/>
        <v>1724.5162569999998</v>
      </c>
      <c r="S9749" t="s">
        <v>201</v>
      </c>
      <c r="T9749" s="221">
        <v>45567.336805555555</v>
      </c>
    </row>
    <row r="9750" spans="1:20" x14ac:dyDescent="0.35">
      <c r="A9750" t="s">
        <v>119</v>
      </c>
      <c r="B9750" t="s">
        <v>120</v>
      </c>
      <c r="C9750" t="s">
        <v>92</v>
      </c>
      <c r="D9750" s="29">
        <v>45911</v>
      </c>
      <c r="E9750" s="184">
        <f t="shared" si="634"/>
        <v>0.13822694736872221</v>
      </c>
      <c r="F9750" s="184" t="str">
        <f t="shared" si="635"/>
        <v/>
      </c>
      <c r="G9750" s="184">
        <f t="shared" si="636"/>
        <v>0.55929670311017543</v>
      </c>
      <c r="H9750" s="184">
        <f t="shared" si="637"/>
        <v>0.4607183340690304</v>
      </c>
      <c r="J9750">
        <v>760</v>
      </c>
      <c r="K9750">
        <v>930</v>
      </c>
      <c r="L9750">
        <f t="shared" si="632"/>
        <v>881.90272099999993</v>
      </c>
      <c r="R9750">
        <f t="shared" si="633"/>
        <v>1724.5162569999998</v>
      </c>
      <c r="S9750" t="s">
        <v>201</v>
      </c>
      <c r="T9750" s="221">
        <v>45567.336805555555</v>
      </c>
    </row>
    <row r="9751" spans="1:20" x14ac:dyDescent="0.35">
      <c r="A9751" t="s">
        <v>119</v>
      </c>
      <c r="B9751" t="s">
        <v>120</v>
      </c>
      <c r="C9751" t="s">
        <v>92</v>
      </c>
      <c r="D9751" s="29">
        <v>45912</v>
      </c>
      <c r="E9751" s="184">
        <f t="shared" si="634"/>
        <v>0.13822694736872221</v>
      </c>
      <c r="F9751" s="184" t="str">
        <f t="shared" si="635"/>
        <v/>
      </c>
      <c r="G9751" s="184">
        <f t="shared" si="636"/>
        <v>0.55929670311017543</v>
      </c>
      <c r="H9751" s="184">
        <f t="shared" si="637"/>
        <v>0.4607183340690304</v>
      </c>
      <c r="J9751">
        <v>760</v>
      </c>
      <c r="K9751">
        <v>930</v>
      </c>
      <c r="L9751">
        <f t="shared" si="632"/>
        <v>881.90272099999993</v>
      </c>
      <c r="R9751">
        <f t="shared" si="633"/>
        <v>1724.5162569999998</v>
      </c>
      <c r="S9751" t="s">
        <v>201</v>
      </c>
      <c r="T9751" s="221">
        <v>45567.336805555555</v>
      </c>
    </row>
    <row r="9752" spans="1:20" x14ac:dyDescent="0.35">
      <c r="A9752" t="s">
        <v>119</v>
      </c>
      <c r="B9752" t="s">
        <v>120</v>
      </c>
      <c r="C9752" t="s">
        <v>92</v>
      </c>
      <c r="D9752" s="29">
        <v>45913</v>
      </c>
      <c r="E9752" s="184" t="str">
        <f t="shared" si="634"/>
        <v/>
      </c>
      <c r="F9752" s="184" t="str">
        <f t="shared" si="635"/>
        <v/>
      </c>
      <c r="G9752" s="184">
        <f t="shared" si="636"/>
        <v>0.4607183340690304</v>
      </c>
      <c r="H9752" s="184">
        <f t="shared" si="637"/>
        <v>0.36213996502788537</v>
      </c>
      <c r="J9752">
        <v>930</v>
      </c>
      <c r="K9752">
        <v>1100</v>
      </c>
      <c r="L9752">
        <f t="shared" si="632"/>
        <v>881.90272099999993</v>
      </c>
      <c r="R9752">
        <f t="shared" si="633"/>
        <v>1724.5162569999998</v>
      </c>
      <c r="S9752" t="s">
        <v>201</v>
      </c>
      <c r="T9752" s="221">
        <v>45567.336805555555</v>
      </c>
    </row>
    <row r="9753" spans="1:20" x14ac:dyDescent="0.35">
      <c r="A9753" t="s">
        <v>119</v>
      </c>
      <c r="B9753" t="s">
        <v>120</v>
      </c>
      <c r="C9753" t="s">
        <v>92</v>
      </c>
      <c r="D9753" s="29">
        <v>45914</v>
      </c>
      <c r="E9753" s="184" t="str">
        <f t="shared" si="634"/>
        <v/>
      </c>
      <c r="F9753" s="184" t="str">
        <f t="shared" si="635"/>
        <v/>
      </c>
      <c r="G9753" s="184">
        <f t="shared" si="636"/>
        <v>0.4607183340690304</v>
      </c>
      <c r="H9753" s="184">
        <f t="shared" si="637"/>
        <v>0.36213996502788537</v>
      </c>
      <c r="J9753">
        <v>930</v>
      </c>
      <c r="K9753">
        <v>1100</v>
      </c>
      <c r="L9753">
        <f t="shared" ref="L9753:L9816" si="638">L9388+L3913</f>
        <v>881.90272099999993</v>
      </c>
      <c r="R9753">
        <f t="shared" ref="R9753:R9816" si="639">R9388+R3913</f>
        <v>1724.5162569999998</v>
      </c>
      <c r="S9753" t="s">
        <v>201</v>
      </c>
      <c r="T9753" s="221">
        <v>45567.336805555555</v>
      </c>
    </row>
    <row r="9754" spans="1:20" x14ac:dyDescent="0.35">
      <c r="A9754" t="s">
        <v>119</v>
      </c>
      <c r="B9754" t="s">
        <v>120</v>
      </c>
      <c r="C9754" t="s">
        <v>92</v>
      </c>
      <c r="D9754" s="29">
        <v>45915</v>
      </c>
      <c r="E9754" s="184" t="str">
        <f t="shared" si="634"/>
        <v/>
      </c>
      <c r="F9754" s="184" t="str">
        <f t="shared" si="635"/>
        <v/>
      </c>
      <c r="G9754" s="184" t="str">
        <f t="shared" si="636"/>
        <v/>
      </c>
      <c r="H9754" s="184" t="str">
        <f t="shared" si="637"/>
        <v/>
      </c>
      <c r="J9754" t="s">
        <v>253</v>
      </c>
      <c r="K9754" t="s">
        <v>253</v>
      </c>
      <c r="L9754">
        <f t="shared" si="638"/>
        <v>881.90272099999993</v>
      </c>
      <c r="R9754">
        <f t="shared" si="639"/>
        <v>1724.5162569999998</v>
      </c>
      <c r="S9754" t="s">
        <v>201</v>
      </c>
      <c r="T9754" s="221">
        <v>45567.336805555555</v>
      </c>
    </row>
    <row r="9755" spans="1:20" x14ac:dyDescent="0.35">
      <c r="A9755" t="s">
        <v>119</v>
      </c>
      <c r="B9755" t="s">
        <v>120</v>
      </c>
      <c r="C9755" t="s">
        <v>92</v>
      </c>
      <c r="D9755" s="29">
        <v>45916</v>
      </c>
      <c r="E9755" s="184" t="str">
        <f t="shared" si="634"/>
        <v/>
      </c>
      <c r="F9755" s="184" t="str">
        <f t="shared" si="635"/>
        <v/>
      </c>
      <c r="G9755" s="184" t="str">
        <f t="shared" si="636"/>
        <v/>
      </c>
      <c r="H9755" s="184" t="str">
        <f t="shared" si="637"/>
        <v/>
      </c>
      <c r="J9755" t="s">
        <v>253</v>
      </c>
      <c r="K9755" t="s">
        <v>253</v>
      </c>
      <c r="L9755">
        <f t="shared" si="638"/>
        <v>881.90272099999993</v>
      </c>
      <c r="R9755">
        <f t="shared" si="639"/>
        <v>1724.5162569999998</v>
      </c>
      <c r="S9755" t="s">
        <v>201</v>
      </c>
      <c r="T9755" s="221">
        <v>45567.336805555555</v>
      </c>
    </row>
    <row r="9756" spans="1:20" x14ac:dyDescent="0.35">
      <c r="A9756" t="s">
        <v>119</v>
      </c>
      <c r="B9756" t="s">
        <v>120</v>
      </c>
      <c r="C9756" t="s">
        <v>92</v>
      </c>
      <c r="D9756" s="29">
        <v>45917</v>
      </c>
      <c r="E9756" s="184" t="str">
        <f t="shared" si="634"/>
        <v/>
      </c>
      <c r="F9756" s="184" t="str">
        <f t="shared" si="635"/>
        <v/>
      </c>
      <c r="G9756" s="184" t="str">
        <f t="shared" si="636"/>
        <v/>
      </c>
      <c r="H9756" s="184" t="str">
        <f t="shared" si="637"/>
        <v/>
      </c>
      <c r="J9756" t="s">
        <v>253</v>
      </c>
      <c r="K9756" t="s">
        <v>253</v>
      </c>
      <c r="L9756">
        <f t="shared" si="638"/>
        <v>881.90272099999993</v>
      </c>
      <c r="R9756">
        <f t="shared" si="639"/>
        <v>1724.5162569999998</v>
      </c>
      <c r="S9756" t="s">
        <v>201</v>
      </c>
      <c r="T9756" s="221">
        <v>45567.336805555555</v>
      </c>
    </row>
    <row r="9757" spans="1:20" x14ac:dyDescent="0.35">
      <c r="A9757" t="s">
        <v>119</v>
      </c>
      <c r="B9757" t="s">
        <v>120</v>
      </c>
      <c r="C9757" t="s">
        <v>92</v>
      </c>
      <c r="D9757" s="29">
        <v>45918</v>
      </c>
      <c r="E9757" s="184" t="str">
        <f t="shared" si="634"/>
        <v/>
      </c>
      <c r="F9757" s="184" t="str">
        <f t="shared" si="635"/>
        <v/>
      </c>
      <c r="G9757" s="184" t="str">
        <f t="shared" si="636"/>
        <v/>
      </c>
      <c r="H9757" s="184" t="str">
        <f t="shared" si="637"/>
        <v/>
      </c>
      <c r="J9757" t="s">
        <v>253</v>
      </c>
      <c r="K9757" t="s">
        <v>253</v>
      </c>
      <c r="L9757">
        <f t="shared" si="638"/>
        <v>881.90272099999993</v>
      </c>
      <c r="R9757">
        <f t="shared" si="639"/>
        <v>1724.5162569999998</v>
      </c>
      <c r="S9757" t="s">
        <v>201</v>
      </c>
      <c r="T9757" s="221">
        <v>45567.336805555555</v>
      </c>
    </row>
    <row r="9758" spans="1:20" x14ac:dyDescent="0.35">
      <c r="A9758" t="s">
        <v>119</v>
      </c>
      <c r="B9758" t="s">
        <v>120</v>
      </c>
      <c r="C9758" t="s">
        <v>92</v>
      </c>
      <c r="D9758" s="29">
        <v>45919</v>
      </c>
      <c r="E9758" s="184" t="str">
        <f t="shared" si="634"/>
        <v/>
      </c>
      <c r="F9758" s="184" t="str">
        <f t="shared" si="635"/>
        <v/>
      </c>
      <c r="G9758" s="184" t="str">
        <f t="shared" si="636"/>
        <v/>
      </c>
      <c r="H9758" s="184" t="str">
        <f t="shared" si="637"/>
        <v/>
      </c>
      <c r="J9758" t="s">
        <v>253</v>
      </c>
      <c r="K9758" t="s">
        <v>253</v>
      </c>
      <c r="L9758">
        <f t="shared" si="638"/>
        <v>881.90272099999993</v>
      </c>
      <c r="R9758">
        <f t="shared" si="639"/>
        <v>1724.5162569999998</v>
      </c>
      <c r="S9758" t="s">
        <v>201</v>
      </c>
      <c r="T9758" s="221">
        <v>45567.336805555555</v>
      </c>
    </row>
    <row r="9759" spans="1:20" x14ac:dyDescent="0.35">
      <c r="A9759" t="s">
        <v>119</v>
      </c>
      <c r="B9759" t="s">
        <v>120</v>
      </c>
      <c r="C9759" t="s">
        <v>92</v>
      </c>
      <c r="D9759" s="29">
        <v>45920</v>
      </c>
      <c r="E9759" s="184" t="str">
        <f t="shared" si="634"/>
        <v/>
      </c>
      <c r="F9759" s="184" t="str">
        <f t="shared" si="635"/>
        <v/>
      </c>
      <c r="G9759" s="184" t="str">
        <f t="shared" si="636"/>
        <v/>
      </c>
      <c r="H9759" s="184" t="str">
        <f t="shared" si="637"/>
        <v/>
      </c>
      <c r="J9759" t="s">
        <v>253</v>
      </c>
      <c r="K9759" t="s">
        <v>253</v>
      </c>
      <c r="L9759">
        <f t="shared" si="638"/>
        <v>881.90272099999993</v>
      </c>
      <c r="R9759">
        <f t="shared" si="639"/>
        <v>1724.5162569999998</v>
      </c>
      <c r="S9759" t="s">
        <v>201</v>
      </c>
      <c r="T9759" s="221">
        <v>45567.336805555555</v>
      </c>
    </row>
    <row r="9760" spans="1:20" x14ac:dyDescent="0.35">
      <c r="A9760" t="s">
        <v>119</v>
      </c>
      <c r="B9760" t="s">
        <v>120</v>
      </c>
      <c r="C9760" t="s">
        <v>92</v>
      </c>
      <c r="D9760" s="29">
        <v>45921</v>
      </c>
      <c r="E9760" s="184" t="str">
        <f t="shared" si="634"/>
        <v/>
      </c>
      <c r="F9760" s="184" t="str">
        <f t="shared" si="635"/>
        <v/>
      </c>
      <c r="G9760" s="184" t="str">
        <f t="shared" si="636"/>
        <v/>
      </c>
      <c r="H9760" s="184" t="str">
        <f t="shared" si="637"/>
        <v/>
      </c>
      <c r="J9760" t="s">
        <v>253</v>
      </c>
      <c r="K9760" t="s">
        <v>253</v>
      </c>
      <c r="L9760">
        <f t="shared" si="638"/>
        <v>881.90272099999993</v>
      </c>
      <c r="R9760">
        <f t="shared" si="639"/>
        <v>1724.5162569999998</v>
      </c>
      <c r="S9760" t="s">
        <v>201</v>
      </c>
      <c r="T9760" s="221">
        <v>45567.336805555555</v>
      </c>
    </row>
    <row r="9761" spans="1:20" x14ac:dyDescent="0.35">
      <c r="A9761" t="s">
        <v>119</v>
      </c>
      <c r="B9761" t="s">
        <v>120</v>
      </c>
      <c r="C9761" t="s">
        <v>92</v>
      </c>
      <c r="D9761" s="29">
        <v>45922</v>
      </c>
      <c r="E9761" s="184" t="str">
        <f t="shared" si="634"/>
        <v/>
      </c>
      <c r="F9761" s="184" t="str">
        <f t="shared" si="635"/>
        <v/>
      </c>
      <c r="G9761" s="184" t="str">
        <f t="shared" si="636"/>
        <v/>
      </c>
      <c r="H9761" s="184" t="str">
        <f t="shared" si="637"/>
        <v/>
      </c>
      <c r="J9761" t="s">
        <v>253</v>
      </c>
      <c r="K9761" t="s">
        <v>253</v>
      </c>
      <c r="L9761">
        <f t="shared" si="638"/>
        <v>881.90272099999993</v>
      </c>
      <c r="R9761">
        <f t="shared" si="639"/>
        <v>1724.5162569999998</v>
      </c>
      <c r="S9761" t="s">
        <v>201</v>
      </c>
      <c r="T9761" s="221">
        <v>45567.336805555555</v>
      </c>
    </row>
    <row r="9762" spans="1:20" x14ac:dyDescent="0.35">
      <c r="A9762" t="s">
        <v>119</v>
      </c>
      <c r="B9762" t="s">
        <v>120</v>
      </c>
      <c r="C9762" t="s">
        <v>92</v>
      </c>
      <c r="D9762" s="29">
        <v>45923</v>
      </c>
      <c r="E9762" s="184" t="str">
        <f t="shared" si="634"/>
        <v/>
      </c>
      <c r="F9762" s="184" t="str">
        <f t="shared" si="635"/>
        <v/>
      </c>
      <c r="G9762" s="184" t="str">
        <f t="shared" si="636"/>
        <v/>
      </c>
      <c r="H9762" s="184" t="str">
        <f t="shared" si="637"/>
        <v/>
      </c>
      <c r="J9762" t="s">
        <v>253</v>
      </c>
      <c r="K9762" t="s">
        <v>253</v>
      </c>
      <c r="L9762">
        <f t="shared" si="638"/>
        <v>881.90272099999993</v>
      </c>
      <c r="R9762">
        <f t="shared" si="639"/>
        <v>1724.5162569999998</v>
      </c>
      <c r="S9762" t="s">
        <v>201</v>
      </c>
      <c r="T9762" s="221">
        <v>45567.336805555555</v>
      </c>
    </row>
    <row r="9763" spans="1:20" x14ac:dyDescent="0.35">
      <c r="A9763" t="s">
        <v>119</v>
      </c>
      <c r="B9763" t="s">
        <v>120</v>
      </c>
      <c r="C9763" t="s">
        <v>92</v>
      </c>
      <c r="D9763" s="29">
        <v>45924</v>
      </c>
      <c r="E9763" s="184" t="str">
        <f t="shared" si="634"/>
        <v/>
      </c>
      <c r="F9763" s="184" t="str">
        <f t="shared" si="635"/>
        <v/>
      </c>
      <c r="G9763" s="184" t="str">
        <f t="shared" si="636"/>
        <v/>
      </c>
      <c r="H9763" s="184" t="str">
        <f t="shared" si="637"/>
        <v/>
      </c>
      <c r="J9763" t="s">
        <v>253</v>
      </c>
      <c r="K9763" t="s">
        <v>253</v>
      </c>
      <c r="L9763">
        <f t="shared" si="638"/>
        <v>881.90272099999993</v>
      </c>
      <c r="R9763">
        <f t="shared" si="639"/>
        <v>1724.5162569999998</v>
      </c>
      <c r="S9763" t="s">
        <v>201</v>
      </c>
      <c r="T9763" s="221">
        <v>45567.336805555555</v>
      </c>
    </row>
    <row r="9764" spans="1:20" x14ac:dyDescent="0.35">
      <c r="A9764" t="s">
        <v>119</v>
      </c>
      <c r="B9764" t="s">
        <v>120</v>
      </c>
      <c r="C9764" t="s">
        <v>92</v>
      </c>
      <c r="D9764" s="29">
        <v>45925</v>
      </c>
      <c r="E9764" s="184" t="str">
        <f t="shared" si="634"/>
        <v/>
      </c>
      <c r="F9764" s="184" t="str">
        <f t="shared" si="635"/>
        <v/>
      </c>
      <c r="G9764" s="184" t="str">
        <f t="shared" si="636"/>
        <v/>
      </c>
      <c r="H9764" s="184" t="str">
        <f t="shared" si="637"/>
        <v/>
      </c>
      <c r="J9764" t="s">
        <v>253</v>
      </c>
      <c r="K9764" t="s">
        <v>253</v>
      </c>
      <c r="L9764">
        <f t="shared" si="638"/>
        <v>881.90272099999993</v>
      </c>
      <c r="R9764">
        <f t="shared" si="639"/>
        <v>1724.5162569999998</v>
      </c>
      <c r="S9764" t="s">
        <v>201</v>
      </c>
      <c r="T9764" s="221">
        <v>45567.336805555555</v>
      </c>
    </row>
    <row r="9765" spans="1:20" x14ac:dyDescent="0.35">
      <c r="A9765" t="s">
        <v>119</v>
      </c>
      <c r="B9765" t="s">
        <v>120</v>
      </c>
      <c r="C9765" t="s">
        <v>92</v>
      </c>
      <c r="D9765" s="29">
        <v>45926</v>
      </c>
      <c r="E9765" s="184" t="str">
        <f t="shared" si="634"/>
        <v/>
      </c>
      <c r="F9765" s="184" t="str">
        <f t="shared" si="635"/>
        <v/>
      </c>
      <c r="G9765" s="184" t="str">
        <f t="shared" si="636"/>
        <v/>
      </c>
      <c r="H9765" s="184" t="str">
        <f t="shared" si="637"/>
        <v/>
      </c>
      <c r="J9765" t="s">
        <v>253</v>
      </c>
      <c r="K9765" t="s">
        <v>253</v>
      </c>
      <c r="L9765">
        <f t="shared" si="638"/>
        <v>881.90272099999993</v>
      </c>
      <c r="R9765">
        <f t="shared" si="639"/>
        <v>1724.5162569999998</v>
      </c>
      <c r="S9765" t="s">
        <v>201</v>
      </c>
      <c r="T9765" s="221">
        <v>45567.336805555555</v>
      </c>
    </row>
    <row r="9766" spans="1:20" x14ac:dyDescent="0.35">
      <c r="A9766" t="s">
        <v>119</v>
      </c>
      <c r="B9766" t="s">
        <v>120</v>
      </c>
      <c r="C9766" t="s">
        <v>92</v>
      </c>
      <c r="D9766" s="29">
        <v>45927</v>
      </c>
      <c r="E9766" s="184" t="str">
        <f t="shared" si="634"/>
        <v/>
      </c>
      <c r="F9766" s="184" t="str">
        <f t="shared" si="635"/>
        <v/>
      </c>
      <c r="G9766" s="184" t="str">
        <f t="shared" si="636"/>
        <v/>
      </c>
      <c r="H9766" s="184" t="str">
        <f t="shared" si="637"/>
        <v/>
      </c>
      <c r="J9766" t="s">
        <v>253</v>
      </c>
      <c r="K9766" t="s">
        <v>253</v>
      </c>
      <c r="L9766">
        <f t="shared" si="638"/>
        <v>881.90272099999993</v>
      </c>
      <c r="R9766">
        <f t="shared" si="639"/>
        <v>1724.5162569999998</v>
      </c>
      <c r="S9766" t="s">
        <v>201</v>
      </c>
      <c r="T9766" s="221">
        <v>45567.336805555555</v>
      </c>
    </row>
    <row r="9767" spans="1:20" x14ac:dyDescent="0.35">
      <c r="A9767" t="s">
        <v>119</v>
      </c>
      <c r="B9767" t="s">
        <v>120</v>
      </c>
      <c r="C9767" t="s">
        <v>92</v>
      </c>
      <c r="D9767" s="29">
        <v>45928</v>
      </c>
      <c r="E9767" s="184" t="str">
        <f t="shared" si="634"/>
        <v/>
      </c>
      <c r="F9767" s="184" t="str">
        <f t="shared" si="635"/>
        <v/>
      </c>
      <c r="G9767" s="184" t="str">
        <f t="shared" si="636"/>
        <v/>
      </c>
      <c r="H9767" s="184" t="str">
        <f t="shared" si="637"/>
        <v/>
      </c>
      <c r="J9767" t="s">
        <v>253</v>
      </c>
      <c r="K9767" t="s">
        <v>253</v>
      </c>
      <c r="L9767">
        <f t="shared" si="638"/>
        <v>881.90272099999993</v>
      </c>
      <c r="R9767">
        <f t="shared" si="639"/>
        <v>1724.5162569999998</v>
      </c>
      <c r="S9767" t="s">
        <v>201</v>
      </c>
      <c r="T9767" s="221">
        <v>45567.336805555555</v>
      </c>
    </row>
    <row r="9768" spans="1:20" x14ac:dyDescent="0.35">
      <c r="A9768" t="s">
        <v>119</v>
      </c>
      <c r="B9768" t="s">
        <v>120</v>
      </c>
      <c r="C9768" t="s">
        <v>92</v>
      </c>
      <c r="D9768" s="29">
        <v>45929</v>
      </c>
      <c r="E9768" s="184" t="str">
        <f t="shared" si="634"/>
        <v/>
      </c>
      <c r="F9768" s="184" t="str">
        <f t="shared" si="635"/>
        <v/>
      </c>
      <c r="G9768" s="184" t="str">
        <f t="shared" si="636"/>
        <v/>
      </c>
      <c r="H9768" s="184" t="str">
        <f t="shared" si="637"/>
        <v/>
      </c>
      <c r="J9768" t="s">
        <v>253</v>
      </c>
      <c r="K9768" t="s">
        <v>253</v>
      </c>
      <c r="L9768">
        <f t="shared" si="638"/>
        <v>881.90272099999993</v>
      </c>
      <c r="R9768">
        <f t="shared" si="639"/>
        <v>1724.5162569999998</v>
      </c>
      <c r="S9768" t="s">
        <v>201</v>
      </c>
      <c r="T9768" s="221">
        <v>45567.336805555555</v>
      </c>
    </row>
    <row r="9769" spans="1:20" x14ac:dyDescent="0.35">
      <c r="A9769" t="s">
        <v>119</v>
      </c>
      <c r="B9769" t="s">
        <v>120</v>
      </c>
      <c r="C9769" t="s">
        <v>92</v>
      </c>
      <c r="D9769" s="29">
        <v>45930</v>
      </c>
      <c r="E9769" s="184" t="str">
        <f t="shared" si="634"/>
        <v/>
      </c>
      <c r="F9769" s="184" t="str">
        <f t="shared" si="635"/>
        <v/>
      </c>
      <c r="G9769" s="184" t="str">
        <f t="shared" si="636"/>
        <v/>
      </c>
      <c r="H9769" s="184" t="str">
        <f t="shared" si="637"/>
        <v/>
      </c>
      <c r="J9769" t="s">
        <v>253</v>
      </c>
      <c r="K9769" t="s">
        <v>253</v>
      </c>
      <c r="L9769">
        <f t="shared" si="638"/>
        <v>881.90272099999993</v>
      </c>
      <c r="R9769">
        <f t="shared" si="639"/>
        <v>1724.5162569999998</v>
      </c>
      <c r="S9769" t="s">
        <v>201</v>
      </c>
      <c r="T9769" s="221">
        <v>45567.336805555555</v>
      </c>
    </row>
    <row r="9770" spans="1:20" x14ac:dyDescent="0.35">
      <c r="A9770" t="s">
        <v>119</v>
      </c>
      <c r="B9770" t="s">
        <v>120</v>
      </c>
      <c r="C9770" t="s">
        <v>92</v>
      </c>
      <c r="D9770" s="29">
        <v>45931</v>
      </c>
      <c r="E9770" s="184" t="str">
        <f t="shared" si="634"/>
        <v/>
      </c>
      <c r="F9770" s="184" t="str">
        <f t="shared" si="635"/>
        <v/>
      </c>
      <c r="G9770" s="184" t="str">
        <f t="shared" si="636"/>
        <v/>
      </c>
      <c r="H9770" s="184" t="str">
        <f t="shared" si="637"/>
        <v/>
      </c>
      <c r="J9770" t="s">
        <v>253</v>
      </c>
      <c r="K9770" t="s">
        <v>253</v>
      </c>
      <c r="L9770">
        <f t="shared" si="638"/>
        <v>793.2980500000001</v>
      </c>
      <c r="R9770">
        <f t="shared" si="639"/>
        <v>1724.5162569999998</v>
      </c>
      <c r="S9770" t="s">
        <v>201</v>
      </c>
      <c r="T9770" s="221">
        <v>45566.313194444447</v>
      </c>
    </row>
    <row r="9771" spans="1:20" x14ac:dyDescent="0.35">
      <c r="A9771" t="s">
        <v>119</v>
      </c>
      <c r="B9771" t="s">
        <v>120</v>
      </c>
      <c r="C9771" t="s">
        <v>92</v>
      </c>
      <c r="D9771" s="29">
        <v>45932</v>
      </c>
      <c r="E9771" s="184" t="str">
        <f t="shared" si="634"/>
        <v/>
      </c>
      <c r="F9771" s="184" t="str">
        <f t="shared" si="635"/>
        <v/>
      </c>
      <c r="G9771" s="184" t="str">
        <f t="shared" si="636"/>
        <v/>
      </c>
      <c r="H9771" s="184" t="str">
        <f t="shared" si="637"/>
        <v/>
      </c>
      <c r="J9771" t="s">
        <v>253</v>
      </c>
      <c r="K9771" t="s">
        <v>253</v>
      </c>
      <c r="L9771">
        <f t="shared" si="638"/>
        <v>793.2980500000001</v>
      </c>
      <c r="R9771">
        <f t="shared" si="639"/>
        <v>1724.5162569999998</v>
      </c>
      <c r="S9771" t="s">
        <v>201</v>
      </c>
      <c r="T9771" s="221">
        <v>45566.313194444447</v>
      </c>
    </row>
    <row r="9772" spans="1:20" x14ac:dyDescent="0.35">
      <c r="A9772" t="s">
        <v>119</v>
      </c>
      <c r="B9772" t="s">
        <v>120</v>
      </c>
      <c r="C9772" t="s">
        <v>92</v>
      </c>
      <c r="D9772" s="29">
        <v>45933</v>
      </c>
      <c r="E9772" s="184" t="str">
        <f t="shared" si="634"/>
        <v/>
      </c>
      <c r="F9772" s="184" t="str">
        <f t="shared" si="635"/>
        <v/>
      </c>
      <c r="G9772" s="184" t="str">
        <f t="shared" si="636"/>
        <v/>
      </c>
      <c r="H9772" s="184" t="str">
        <f t="shared" si="637"/>
        <v/>
      </c>
      <c r="J9772" t="s">
        <v>253</v>
      </c>
      <c r="K9772" t="s">
        <v>253</v>
      </c>
      <c r="L9772">
        <f t="shared" si="638"/>
        <v>793.2980500000001</v>
      </c>
      <c r="R9772">
        <f t="shared" si="639"/>
        <v>1724.5162569999998</v>
      </c>
      <c r="S9772" t="s">
        <v>201</v>
      </c>
      <c r="T9772" s="221">
        <v>45566.313194444447</v>
      </c>
    </row>
    <row r="9773" spans="1:20" x14ac:dyDescent="0.35">
      <c r="A9773" t="s">
        <v>119</v>
      </c>
      <c r="B9773" t="s">
        <v>120</v>
      </c>
      <c r="C9773" t="s">
        <v>92</v>
      </c>
      <c r="D9773" s="29">
        <v>45934</v>
      </c>
      <c r="E9773" s="184" t="str">
        <f t="shared" si="634"/>
        <v/>
      </c>
      <c r="F9773" s="184" t="str">
        <f t="shared" si="635"/>
        <v/>
      </c>
      <c r="G9773" s="184">
        <f t="shared" si="636"/>
        <v>0.46941642545501383</v>
      </c>
      <c r="H9773" s="184">
        <f t="shared" si="637"/>
        <v>0.3708380564138688</v>
      </c>
      <c r="J9773">
        <v>915</v>
      </c>
      <c r="K9773">
        <v>1085</v>
      </c>
      <c r="L9773">
        <f t="shared" si="638"/>
        <v>793.2980500000001</v>
      </c>
      <c r="R9773">
        <f t="shared" si="639"/>
        <v>1724.5162569999998</v>
      </c>
      <c r="S9773" t="s">
        <v>201</v>
      </c>
      <c r="T9773" s="221">
        <v>45566.313194444447</v>
      </c>
    </row>
    <row r="9774" spans="1:20" x14ac:dyDescent="0.35">
      <c r="A9774" t="s">
        <v>119</v>
      </c>
      <c r="B9774" t="s">
        <v>120</v>
      </c>
      <c r="C9774" t="s">
        <v>92</v>
      </c>
      <c r="D9774" s="29">
        <v>45935</v>
      </c>
      <c r="E9774" s="184" t="str">
        <f t="shared" si="634"/>
        <v/>
      </c>
      <c r="F9774" s="184" t="str">
        <f t="shared" si="635"/>
        <v/>
      </c>
      <c r="G9774" s="184">
        <f t="shared" si="636"/>
        <v>0.46941642545501383</v>
      </c>
      <c r="H9774" s="184">
        <f t="shared" si="637"/>
        <v>0.3708380564138688</v>
      </c>
      <c r="J9774">
        <v>915</v>
      </c>
      <c r="K9774">
        <v>1085</v>
      </c>
      <c r="L9774">
        <f t="shared" si="638"/>
        <v>793.2980500000001</v>
      </c>
      <c r="R9774">
        <f t="shared" si="639"/>
        <v>1724.5162569999998</v>
      </c>
      <c r="S9774" t="s">
        <v>201</v>
      </c>
      <c r="T9774" s="221">
        <v>45566.313194444447</v>
      </c>
    </row>
    <row r="9775" spans="1:20" x14ac:dyDescent="0.35">
      <c r="A9775" t="s">
        <v>119</v>
      </c>
      <c r="B9775" t="s">
        <v>120</v>
      </c>
      <c r="C9775" t="s">
        <v>92</v>
      </c>
      <c r="D9775" s="29">
        <v>45936</v>
      </c>
      <c r="E9775" s="184" t="str">
        <f t="shared" si="634"/>
        <v/>
      </c>
      <c r="F9775" s="184" t="str">
        <f t="shared" si="635"/>
        <v/>
      </c>
      <c r="G9775" s="184">
        <f t="shared" si="636"/>
        <v>0.44622151509239139</v>
      </c>
      <c r="H9775" s="184">
        <f t="shared" si="637"/>
        <v>0.34764314605124647</v>
      </c>
      <c r="J9775">
        <v>955</v>
      </c>
      <c r="K9775">
        <v>1125</v>
      </c>
      <c r="L9775">
        <f t="shared" si="638"/>
        <v>793.2980500000001</v>
      </c>
      <c r="R9775">
        <f t="shared" si="639"/>
        <v>1724.5162569999998</v>
      </c>
      <c r="S9775" t="s">
        <v>201</v>
      </c>
      <c r="T9775" s="221">
        <v>45566.313194444447</v>
      </c>
    </row>
    <row r="9776" spans="1:20" x14ac:dyDescent="0.35">
      <c r="A9776" t="s">
        <v>119</v>
      </c>
      <c r="B9776" t="s">
        <v>120</v>
      </c>
      <c r="C9776" t="s">
        <v>92</v>
      </c>
      <c r="D9776" s="29">
        <v>45937</v>
      </c>
      <c r="E9776" s="184" t="str">
        <f t="shared" si="634"/>
        <v/>
      </c>
      <c r="F9776" s="184" t="str">
        <f t="shared" si="635"/>
        <v/>
      </c>
      <c r="G9776" s="184">
        <f t="shared" si="636"/>
        <v>0.44622151509239139</v>
      </c>
      <c r="H9776" s="184">
        <f t="shared" si="637"/>
        <v>0.34764314605124647</v>
      </c>
      <c r="J9776">
        <v>955</v>
      </c>
      <c r="K9776">
        <v>1125</v>
      </c>
      <c r="L9776">
        <f t="shared" si="638"/>
        <v>793.2980500000001</v>
      </c>
      <c r="R9776">
        <f t="shared" si="639"/>
        <v>1724.5162569999998</v>
      </c>
      <c r="S9776" t="s">
        <v>201</v>
      </c>
      <c r="T9776" s="221">
        <v>45566.313194444447</v>
      </c>
    </row>
    <row r="9777" spans="1:20" x14ac:dyDescent="0.35">
      <c r="A9777" t="s">
        <v>119</v>
      </c>
      <c r="B9777" t="s">
        <v>120</v>
      </c>
      <c r="C9777" t="s">
        <v>92</v>
      </c>
      <c r="D9777" s="29">
        <v>45938</v>
      </c>
      <c r="E9777" s="184" t="str">
        <f t="shared" si="634"/>
        <v/>
      </c>
      <c r="F9777" s="184" t="str">
        <f t="shared" si="635"/>
        <v/>
      </c>
      <c r="G9777" s="184">
        <f t="shared" si="636"/>
        <v>0.44622151509239139</v>
      </c>
      <c r="H9777" s="184">
        <f t="shared" si="637"/>
        <v>0.34764314605124647</v>
      </c>
      <c r="J9777">
        <v>955</v>
      </c>
      <c r="K9777">
        <v>1125</v>
      </c>
      <c r="L9777">
        <f t="shared" si="638"/>
        <v>793.2980500000001</v>
      </c>
      <c r="R9777">
        <f t="shared" si="639"/>
        <v>1724.5162569999998</v>
      </c>
      <c r="S9777" t="s">
        <v>201</v>
      </c>
      <c r="T9777" s="221">
        <v>45566.313194444447</v>
      </c>
    </row>
    <row r="9778" spans="1:20" x14ac:dyDescent="0.35">
      <c r="A9778" t="s">
        <v>119</v>
      </c>
      <c r="B9778" t="s">
        <v>120</v>
      </c>
      <c r="C9778" t="s">
        <v>92</v>
      </c>
      <c r="D9778" s="29">
        <v>45939</v>
      </c>
      <c r="E9778" s="184" t="str">
        <f t="shared" si="634"/>
        <v/>
      </c>
      <c r="F9778" s="184" t="str">
        <f t="shared" si="635"/>
        <v/>
      </c>
      <c r="G9778" s="184">
        <f t="shared" si="636"/>
        <v>0.44622151509239139</v>
      </c>
      <c r="H9778" s="184">
        <f t="shared" si="637"/>
        <v>0.34764314605124647</v>
      </c>
      <c r="J9778">
        <v>955</v>
      </c>
      <c r="K9778">
        <v>1125</v>
      </c>
      <c r="L9778">
        <f t="shared" si="638"/>
        <v>793.2980500000001</v>
      </c>
      <c r="R9778">
        <f t="shared" si="639"/>
        <v>1724.5162569999998</v>
      </c>
      <c r="S9778" t="s">
        <v>201</v>
      </c>
      <c r="T9778" s="221">
        <v>45566.313194444447</v>
      </c>
    </row>
    <row r="9779" spans="1:20" x14ac:dyDescent="0.35">
      <c r="A9779" t="s">
        <v>119</v>
      </c>
      <c r="B9779" t="s">
        <v>120</v>
      </c>
      <c r="C9779" t="s">
        <v>92</v>
      </c>
      <c r="D9779" s="29">
        <v>45940</v>
      </c>
      <c r="E9779" s="184" t="str">
        <f t="shared" si="634"/>
        <v/>
      </c>
      <c r="F9779" s="184" t="str">
        <f t="shared" si="635"/>
        <v/>
      </c>
      <c r="G9779" s="184">
        <f t="shared" si="636"/>
        <v>0.44622151509239139</v>
      </c>
      <c r="H9779" s="184">
        <f t="shared" si="637"/>
        <v>0.34764314605124647</v>
      </c>
      <c r="J9779">
        <v>955</v>
      </c>
      <c r="K9779">
        <v>1125</v>
      </c>
      <c r="L9779">
        <f t="shared" si="638"/>
        <v>793.2980500000001</v>
      </c>
      <c r="R9779">
        <f t="shared" si="639"/>
        <v>1724.5162569999998</v>
      </c>
      <c r="S9779" t="s">
        <v>201</v>
      </c>
      <c r="T9779" s="221">
        <v>45566.313194444447</v>
      </c>
    </row>
    <row r="9780" spans="1:20" x14ac:dyDescent="0.35">
      <c r="A9780" t="s">
        <v>119</v>
      </c>
      <c r="B9780" t="s">
        <v>120</v>
      </c>
      <c r="C9780" t="s">
        <v>92</v>
      </c>
      <c r="D9780" s="29">
        <v>45941</v>
      </c>
      <c r="E9780" s="184" t="str">
        <f t="shared" si="634"/>
        <v/>
      </c>
      <c r="F9780" s="184" t="str">
        <f t="shared" si="635"/>
        <v/>
      </c>
      <c r="G9780" s="184">
        <f t="shared" si="636"/>
        <v>0.44622151509239139</v>
      </c>
      <c r="H9780" s="184">
        <f t="shared" si="637"/>
        <v>0.34764314605124647</v>
      </c>
      <c r="J9780">
        <v>955</v>
      </c>
      <c r="K9780">
        <v>1125</v>
      </c>
      <c r="L9780">
        <f t="shared" si="638"/>
        <v>793.2980500000001</v>
      </c>
      <c r="R9780">
        <f t="shared" si="639"/>
        <v>1724.5162569999998</v>
      </c>
      <c r="S9780" t="s">
        <v>201</v>
      </c>
      <c r="T9780" s="221">
        <v>45566.313194444447</v>
      </c>
    </row>
    <row r="9781" spans="1:20" x14ac:dyDescent="0.35">
      <c r="A9781" t="s">
        <v>119</v>
      </c>
      <c r="B9781" t="s">
        <v>120</v>
      </c>
      <c r="C9781" t="s">
        <v>92</v>
      </c>
      <c r="D9781" s="29">
        <v>45942</v>
      </c>
      <c r="E9781" s="184" t="str">
        <f t="shared" si="634"/>
        <v/>
      </c>
      <c r="F9781" s="184" t="str">
        <f t="shared" si="635"/>
        <v/>
      </c>
      <c r="G9781" s="184">
        <f t="shared" si="636"/>
        <v>0.44622151509239139</v>
      </c>
      <c r="H9781" s="184">
        <f t="shared" si="637"/>
        <v>0.34764314605124647</v>
      </c>
      <c r="J9781">
        <v>955</v>
      </c>
      <c r="K9781">
        <v>1125</v>
      </c>
      <c r="L9781">
        <f t="shared" si="638"/>
        <v>793.2980500000001</v>
      </c>
      <c r="R9781">
        <f t="shared" si="639"/>
        <v>1724.5162569999998</v>
      </c>
      <c r="S9781" t="s">
        <v>201</v>
      </c>
      <c r="T9781" s="221">
        <v>45566.313194444447</v>
      </c>
    </row>
    <row r="9782" spans="1:20" x14ac:dyDescent="0.35">
      <c r="A9782" t="s">
        <v>119</v>
      </c>
      <c r="B9782" t="s">
        <v>120</v>
      </c>
      <c r="C9782" t="s">
        <v>92</v>
      </c>
      <c r="D9782" s="29">
        <v>45943</v>
      </c>
      <c r="E9782" s="184" t="str">
        <f t="shared" si="634"/>
        <v/>
      </c>
      <c r="F9782" s="184" t="str">
        <f t="shared" si="635"/>
        <v/>
      </c>
      <c r="G9782" s="184">
        <f t="shared" si="636"/>
        <v>0.4607183340690304</v>
      </c>
      <c r="H9782" s="184">
        <f t="shared" si="637"/>
        <v>0.36213996502788537</v>
      </c>
      <c r="J9782">
        <v>930</v>
      </c>
      <c r="K9782">
        <v>1100</v>
      </c>
      <c r="L9782">
        <f t="shared" si="638"/>
        <v>793.2980500000001</v>
      </c>
      <c r="R9782">
        <f t="shared" si="639"/>
        <v>1724.5162569999998</v>
      </c>
      <c r="S9782" t="s">
        <v>201</v>
      </c>
      <c r="T9782" s="221">
        <v>45566.313194444447</v>
      </c>
    </row>
    <row r="9783" spans="1:20" x14ac:dyDescent="0.35">
      <c r="A9783" t="s">
        <v>119</v>
      </c>
      <c r="B9783" t="s">
        <v>120</v>
      </c>
      <c r="C9783" t="s">
        <v>92</v>
      </c>
      <c r="D9783" s="29">
        <v>45944</v>
      </c>
      <c r="E9783" s="184" t="str">
        <f t="shared" si="634"/>
        <v/>
      </c>
      <c r="F9783" s="184" t="str">
        <f t="shared" si="635"/>
        <v/>
      </c>
      <c r="G9783" s="184">
        <f t="shared" si="636"/>
        <v>0.4607183340690304</v>
      </c>
      <c r="H9783" s="184">
        <f t="shared" si="637"/>
        <v>0.36213996502788537</v>
      </c>
      <c r="J9783">
        <v>930</v>
      </c>
      <c r="K9783">
        <v>1100</v>
      </c>
      <c r="L9783">
        <f t="shared" si="638"/>
        <v>793.2980500000001</v>
      </c>
      <c r="R9783">
        <f t="shared" si="639"/>
        <v>1724.5162569999998</v>
      </c>
      <c r="S9783" t="s">
        <v>201</v>
      </c>
      <c r="T9783" s="221">
        <v>45566.313194444447</v>
      </c>
    </row>
    <row r="9784" spans="1:20" x14ac:dyDescent="0.35">
      <c r="A9784" t="s">
        <v>119</v>
      </c>
      <c r="B9784" t="s">
        <v>120</v>
      </c>
      <c r="C9784" t="s">
        <v>92</v>
      </c>
      <c r="D9784" s="29">
        <v>45945</v>
      </c>
      <c r="E9784" s="184" t="str">
        <f t="shared" si="634"/>
        <v/>
      </c>
      <c r="F9784" s="184" t="str">
        <f t="shared" si="635"/>
        <v/>
      </c>
      <c r="G9784" s="184">
        <f t="shared" si="636"/>
        <v>0.4607183340690304</v>
      </c>
      <c r="H9784" s="184">
        <f t="shared" si="637"/>
        <v>0.36213996502788537</v>
      </c>
      <c r="J9784">
        <v>930</v>
      </c>
      <c r="K9784">
        <v>1100</v>
      </c>
      <c r="L9784">
        <f t="shared" si="638"/>
        <v>793.2980500000001</v>
      </c>
      <c r="R9784">
        <f t="shared" si="639"/>
        <v>1724.5162569999998</v>
      </c>
      <c r="S9784" t="s">
        <v>201</v>
      </c>
      <c r="T9784" s="221">
        <v>45566.313194444447</v>
      </c>
    </row>
    <row r="9785" spans="1:20" x14ac:dyDescent="0.35">
      <c r="A9785" t="s">
        <v>119</v>
      </c>
      <c r="B9785" t="s">
        <v>120</v>
      </c>
      <c r="C9785" t="s">
        <v>92</v>
      </c>
      <c r="D9785" s="29">
        <v>45946</v>
      </c>
      <c r="E9785" s="184" t="str">
        <f t="shared" si="634"/>
        <v/>
      </c>
      <c r="F9785" s="184" t="str">
        <f t="shared" si="635"/>
        <v/>
      </c>
      <c r="G9785" s="184">
        <f t="shared" si="636"/>
        <v>0.4607183340690304</v>
      </c>
      <c r="H9785" s="184">
        <f t="shared" si="637"/>
        <v>0.36213996502788537</v>
      </c>
      <c r="J9785">
        <v>930</v>
      </c>
      <c r="K9785">
        <v>1100</v>
      </c>
      <c r="L9785">
        <f t="shared" si="638"/>
        <v>793.2980500000001</v>
      </c>
      <c r="R9785">
        <f t="shared" si="639"/>
        <v>1724.5162569999998</v>
      </c>
      <c r="S9785" t="s">
        <v>201</v>
      </c>
      <c r="T9785" s="221">
        <v>45566.313194444447</v>
      </c>
    </row>
    <row r="9786" spans="1:20" x14ac:dyDescent="0.35">
      <c r="A9786" t="s">
        <v>119</v>
      </c>
      <c r="B9786" t="s">
        <v>120</v>
      </c>
      <c r="C9786" t="s">
        <v>92</v>
      </c>
      <c r="D9786" s="29">
        <v>45947</v>
      </c>
      <c r="E9786" s="184" t="str">
        <f t="shared" si="634"/>
        <v/>
      </c>
      <c r="F9786" s="184" t="str">
        <f t="shared" si="635"/>
        <v/>
      </c>
      <c r="G9786" s="184">
        <f t="shared" si="636"/>
        <v>0.4607183340690304</v>
      </c>
      <c r="H9786" s="184">
        <f t="shared" si="637"/>
        <v>0.36213996502788537</v>
      </c>
      <c r="J9786">
        <v>930</v>
      </c>
      <c r="K9786">
        <v>1100</v>
      </c>
      <c r="L9786">
        <f t="shared" si="638"/>
        <v>793.2980500000001</v>
      </c>
      <c r="R9786">
        <f t="shared" si="639"/>
        <v>1724.5162569999998</v>
      </c>
      <c r="S9786" t="s">
        <v>201</v>
      </c>
      <c r="T9786" s="221">
        <v>45566.313194444447</v>
      </c>
    </row>
    <row r="9787" spans="1:20" x14ac:dyDescent="0.35">
      <c r="A9787" t="s">
        <v>119</v>
      </c>
      <c r="B9787" t="s">
        <v>120</v>
      </c>
      <c r="C9787" t="s">
        <v>92</v>
      </c>
      <c r="D9787" s="29">
        <v>45948</v>
      </c>
      <c r="E9787" s="184" t="str">
        <f t="shared" si="634"/>
        <v/>
      </c>
      <c r="F9787" s="184" t="str">
        <f t="shared" si="635"/>
        <v/>
      </c>
      <c r="G9787" s="184">
        <f t="shared" si="636"/>
        <v>0.4607183340690304</v>
      </c>
      <c r="H9787" s="184">
        <f t="shared" si="637"/>
        <v>0.36213996502788537</v>
      </c>
      <c r="J9787">
        <v>930</v>
      </c>
      <c r="K9787">
        <v>1100</v>
      </c>
      <c r="L9787">
        <f t="shared" si="638"/>
        <v>793.2980500000001</v>
      </c>
      <c r="R9787">
        <f t="shared" si="639"/>
        <v>1724.5162569999998</v>
      </c>
      <c r="S9787" t="s">
        <v>201</v>
      </c>
      <c r="T9787" s="221">
        <v>45566.313194444447</v>
      </c>
    </row>
    <row r="9788" spans="1:20" x14ac:dyDescent="0.35">
      <c r="A9788" t="s">
        <v>119</v>
      </c>
      <c r="B9788" t="s">
        <v>120</v>
      </c>
      <c r="C9788" t="s">
        <v>92</v>
      </c>
      <c r="D9788" s="29">
        <v>45949</v>
      </c>
      <c r="E9788" s="184" t="str">
        <f t="shared" si="634"/>
        <v/>
      </c>
      <c r="F9788" s="184" t="str">
        <f t="shared" si="635"/>
        <v/>
      </c>
      <c r="G9788" s="184">
        <f t="shared" si="636"/>
        <v>0.4607183340690304</v>
      </c>
      <c r="H9788" s="184">
        <f t="shared" si="637"/>
        <v>0.36213996502788537</v>
      </c>
      <c r="J9788">
        <v>930</v>
      </c>
      <c r="K9788">
        <v>1100</v>
      </c>
      <c r="L9788">
        <f t="shared" si="638"/>
        <v>793.2980500000001</v>
      </c>
      <c r="R9788">
        <f t="shared" si="639"/>
        <v>1724.5162569999998</v>
      </c>
      <c r="S9788" t="s">
        <v>201</v>
      </c>
      <c r="T9788" s="221">
        <v>45566.313194444447</v>
      </c>
    </row>
    <row r="9789" spans="1:20" x14ac:dyDescent="0.35">
      <c r="A9789" t="s">
        <v>119</v>
      </c>
      <c r="B9789" t="s">
        <v>120</v>
      </c>
      <c r="C9789" t="s">
        <v>92</v>
      </c>
      <c r="D9789" s="29">
        <v>45950</v>
      </c>
      <c r="E9789" s="184" t="str">
        <f t="shared" si="634"/>
        <v/>
      </c>
      <c r="F9789" s="184" t="str">
        <f t="shared" si="635"/>
        <v/>
      </c>
      <c r="G9789" s="184">
        <f t="shared" si="636"/>
        <v>0.4607183340690304</v>
      </c>
      <c r="H9789" s="184">
        <f t="shared" si="637"/>
        <v>0.36213996502788537</v>
      </c>
      <c r="J9789">
        <v>930</v>
      </c>
      <c r="K9789">
        <v>1100</v>
      </c>
      <c r="L9789">
        <f t="shared" si="638"/>
        <v>793.2980500000001</v>
      </c>
      <c r="R9789">
        <f t="shared" si="639"/>
        <v>1724.5162569999998</v>
      </c>
      <c r="S9789" t="s">
        <v>201</v>
      </c>
      <c r="T9789" s="221">
        <v>45566.313194444447</v>
      </c>
    </row>
    <row r="9790" spans="1:20" x14ac:dyDescent="0.35">
      <c r="A9790" t="s">
        <v>119</v>
      </c>
      <c r="B9790" t="s">
        <v>120</v>
      </c>
      <c r="C9790" t="s">
        <v>92</v>
      </c>
      <c r="D9790" s="29">
        <v>45951</v>
      </c>
      <c r="E9790" s="184" t="str">
        <f t="shared" si="634"/>
        <v/>
      </c>
      <c r="F9790" s="184" t="str">
        <f t="shared" si="635"/>
        <v/>
      </c>
      <c r="G9790" s="184">
        <f t="shared" si="636"/>
        <v>0.4607183340690304</v>
      </c>
      <c r="H9790" s="184">
        <f t="shared" si="637"/>
        <v>0.36213996502788537</v>
      </c>
      <c r="J9790">
        <v>930</v>
      </c>
      <c r="K9790">
        <v>1100</v>
      </c>
      <c r="L9790">
        <f t="shared" si="638"/>
        <v>793.2980500000001</v>
      </c>
      <c r="R9790">
        <f t="shared" si="639"/>
        <v>1724.5162569999998</v>
      </c>
      <c r="S9790" t="s">
        <v>201</v>
      </c>
      <c r="T9790" s="221">
        <v>45566.313194444447</v>
      </c>
    </row>
    <row r="9791" spans="1:20" x14ac:dyDescent="0.35">
      <c r="A9791" t="s">
        <v>119</v>
      </c>
      <c r="B9791" t="s">
        <v>120</v>
      </c>
      <c r="C9791" t="s">
        <v>92</v>
      </c>
      <c r="D9791" s="29">
        <v>45952</v>
      </c>
      <c r="E9791" s="184" t="str">
        <f t="shared" si="634"/>
        <v/>
      </c>
      <c r="F9791" s="184" t="str">
        <f t="shared" si="635"/>
        <v/>
      </c>
      <c r="G9791" s="184">
        <f t="shared" si="636"/>
        <v>0.4607183340690304</v>
      </c>
      <c r="H9791" s="184">
        <f t="shared" si="637"/>
        <v>0.36213996502788537</v>
      </c>
      <c r="J9791">
        <v>930</v>
      </c>
      <c r="K9791">
        <v>1100</v>
      </c>
      <c r="L9791">
        <f t="shared" si="638"/>
        <v>793.2980500000001</v>
      </c>
      <c r="R9791">
        <f t="shared" si="639"/>
        <v>1724.5162569999998</v>
      </c>
      <c r="S9791" t="s">
        <v>201</v>
      </c>
      <c r="T9791" s="221">
        <v>45566.313194444447</v>
      </c>
    </row>
    <row r="9792" spans="1:20" x14ac:dyDescent="0.35">
      <c r="A9792" t="s">
        <v>119</v>
      </c>
      <c r="B9792" t="s">
        <v>120</v>
      </c>
      <c r="C9792" t="s">
        <v>92</v>
      </c>
      <c r="D9792" s="29">
        <v>45953</v>
      </c>
      <c r="E9792" s="184" t="str">
        <f t="shared" si="634"/>
        <v/>
      </c>
      <c r="F9792" s="184" t="str">
        <f t="shared" si="635"/>
        <v/>
      </c>
      <c r="G9792" s="184">
        <f t="shared" si="636"/>
        <v>0.4607183340690304</v>
      </c>
      <c r="H9792" s="184">
        <f t="shared" si="637"/>
        <v>0.36213996502788537</v>
      </c>
      <c r="J9792">
        <v>930</v>
      </c>
      <c r="K9792">
        <v>1100</v>
      </c>
      <c r="L9792">
        <f t="shared" si="638"/>
        <v>793.2980500000001</v>
      </c>
      <c r="R9792">
        <f t="shared" si="639"/>
        <v>1724.5162569999998</v>
      </c>
      <c r="S9792" t="s">
        <v>201</v>
      </c>
      <c r="T9792" s="221">
        <v>45566.313194444447</v>
      </c>
    </row>
    <row r="9793" spans="1:20" x14ac:dyDescent="0.35">
      <c r="A9793" t="s">
        <v>119</v>
      </c>
      <c r="B9793" t="s">
        <v>120</v>
      </c>
      <c r="C9793" t="s">
        <v>92</v>
      </c>
      <c r="D9793" s="29">
        <v>45954</v>
      </c>
      <c r="E9793" s="184" t="str">
        <f t="shared" si="634"/>
        <v/>
      </c>
      <c r="F9793" s="184" t="str">
        <f t="shared" si="635"/>
        <v/>
      </c>
      <c r="G9793" s="184">
        <f t="shared" si="636"/>
        <v>0.4607183340690304</v>
      </c>
      <c r="H9793" s="184">
        <f t="shared" si="637"/>
        <v>0.36213996502788537</v>
      </c>
      <c r="J9793">
        <v>930</v>
      </c>
      <c r="K9793">
        <v>1100</v>
      </c>
      <c r="L9793">
        <f t="shared" si="638"/>
        <v>793.2980500000001</v>
      </c>
      <c r="R9793">
        <f t="shared" si="639"/>
        <v>1724.5162569999998</v>
      </c>
      <c r="S9793" t="s">
        <v>201</v>
      </c>
      <c r="T9793" s="221">
        <v>45566.313194444447</v>
      </c>
    </row>
    <row r="9794" spans="1:20" x14ac:dyDescent="0.35">
      <c r="A9794" t="s">
        <v>119</v>
      </c>
      <c r="B9794" t="s">
        <v>120</v>
      </c>
      <c r="C9794" t="s">
        <v>92</v>
      </c>
      <c r="D9794" s="29">
        <v>45955</v>
      </c>
      <c r="E9794" s="184" t="str">
        <f t="shared" si="634"/>
        <v/>
      </c>
      <c r="F9794" s="184" t="str">
        <f t="shared" si="635"/>
        <v/>
      </c>
      <c r="G9794" s="184">
        <f t="shared" si="636"/>
        <v>0.4678072478287133</v>
      </c>
      <c r="H9794" s="184">
        <f t="shared" si="637"/>
        <v>0.37052470173288676</v>
      </c>
      <c r="J9794">
        <v>930</v>
      </c>
      <c r="K9794">
        <v>1100</v>
      </c>
      <c r="L9794">
        <f t="shared" si="638"/>
        <v>793.2980500000001</v>
      </c>
      <c r="R9794">
        <f t="shared" si="639"/>
        <v>1747.4871579999999</v>
      </c>
      <c r="S9794" t="s">
        <v>201</v>
      </c>
      <c r="T9794" s="221">
        <v>45566.313194444447</v>
      </c>
    </row>
    <row r="9795" spans="1:20" x14ac:dyDescent="0.35">
      <c r="A9795" t="s">
        <v>119</v>
      </c>
      <c r="B9795" t="s">
        <v>120</v>
      </c>
      <c r="C9795" t="s">
        <v>92</v>
      </c>
      <c r="D9795" s="29">
        <v>45956</v>
      </c>
      <c r="E9795" s="184" t="str">
        <f t="shared" si="634"/>
        <v/>
      </c>
      <c r="F9795" s="184" t="str">
        <f t="shared" si="635"/>
        <v/>
      </c>
      <c r="G9795" s="184">
        <f t="shared" si="636"/>
        <v>0.46113888893784993</v>
      </c>
      <c r="H9795" s="184">
        <f t="shared" si="637"/>
        <v>0.36263739551788698</v>
      </c>
      <c r="J9795">
        <v>930</v>
      </c>
      <c r="K9795">
        <v>1100</v>
      </c>
      <c r="L9795">
        <f t="shared" si="638"/>
        <v>793.2980500000001</v>
      </c>
      <c r="R9795">
        <f t="shared" si="639"/>
        <v>1725.8621579999999</v>
      </c>
      <c r="S9795" t="s">
        <v>201</v>
      </c>
      <c r="T9795" s="221">
        <v>45566.313194444447</v>
      </c>
    </row>
    <row r="9796" spans="1:20" x14ac:dyDescent="0.35">
      <c r="A9796" t="s">
        <v>119</v>
      </c>
      <c r="B9796" t="s">
        <v>120</v>
      </c>
      <c r="C9796" t="s">
        <v>92</v>
      </c>
      <c r="D9796" s="29">
        <v>45957</v>
      </c>
      <c r="E9796" s="184" t="str">
        <f t="shared" si="634"/>
        <v/>
      </c>
      <c r="F9796" s="184" t="str">
        <f t="shared" si="635"/>
        <v/>
      </c>
      <c r="G9796" s="184">
        <f t="shared" si="636"/>
        <v>0.4607183340690304</v>
      </c>
      <c r="H9796" s="184">
        <f t="shared" si="637"/>
        <v>0.36213996502788537</v>
      </c>
      <c r="J9796">
        <v>930</v>
      </c>
      <c r="K9796">
        <v>1100</v>
      </c>
      <c r="L9796">
        <f t="shared" si="638"/>
        <v>793.2980500000001</v>
      </c>
      <c r="R9796">
        <f t="shared" si="639"/>
        <v>1724.5162569999998</v>
      </c>
      <c r="S9796" t="s">
        <v>201</v>
      </c>
      <c r="T9796" s="221">
        <v>45566.313194444447</v>
      </c>
    </row>
    <row r="9797" spans="1:20" x14ac:dyDescent="0.35">
      <c r="A9797" t="s">
        <v>119</v>
      </c>
      <c r="B9797" t="s">
        <v>120</v>
      </c>
      <c r="C9797" t="s">
        <v>92</v>
      </c>
      <c r="D9797" s="29">
        <v>45958</v>
      </c>
      <c r="E9797" s="184" t="str">
        <f t="shared" si="634"/>
        <v/>
      </c>
      <c r="F9797" s="184" t="str">
        <f t="shared" si="635"/>
        <v/>
      </c>
      <c r="G9797" s="184">
        <f t="shared" si="636"/>
        <v>0.4607183340690304</v>
      </c>
      <c r="H9797" s="184">
        <f t="shared" si="637"/>
        <v>0.36213996502788537</v>
      </c>
      <c r="J9797">
        <v>930</v>
      </c>
      <c r="K9797">
        <v>1100</v>
      </c>
      <c r="L9797">
        <f t="shared" si="638"/>
        <v>793.2980500000001</v>
      </c>
      <c r="R9797">
        <f t="shared" si="639"/>
        <v>1724.5162569999998</v>
      </c>
      <c r="S9797" t="s">
        <v>201</v>
      </c>
      <c r="T9797" s="221">
        <v>45566.313194444447</v>
      </c>
    </row>
    <row r="9798" spans="1:20" x14ac:dyDescent="0.35">
      <c r="A9798" t="s">
        <v>119</v>
      </c>
      <c r="B9798" t="s">
        <v>120</v>
      </c>
      <c r="C9798" t="s">
        <v>92</v>
      </c>
      <c r="D9798" s="29">
        <v>45959</v>
      </c>
      <c r="E9798" s="184" t="str">
        <f t="shared" si="634"/>
        <v/>
      </c>
      <c r="F9798" s="184" t="str">
        <f t="shared" si="635"/>
        <v/>
      </c>
      <c r="G9798" s="184">
        <f t="shared" si="636"/>
        <v>0.4607183340690304</v>
      </c>
      <c r="H9798" s="184">
        <f t="shared" si="637"/>
        <v>0.36213996502788537</v>
      </c>
      <c r="J9798">
        <v>930</v>
      </c>
      <c r="K9798">
        <v>1100</v>
      </c>
      <c r="L9798">
        <f t="shared" si="638"/>
        <v>793.2980500000001</v>
      </c>
      <c r="R9798">
        <f t="shared" si="639"/>
        <v>1724.5162569999998</v>
      </c>
      <c r="S9798" t="s">
        <v>201</v>
      </c>
      <c r="T9798" s="221">
        <v>45566.313194444447</v>
      </c>
    </row>
    <row r="9799" spans="1:20" x14ac:dyDescent="0.35">
      <c r="A9799" t="s">
        <v>119</v>
      </c>
      <c r="B9799" t="s">
        <v>120</v>
      </c>
      <c r="C9799" t="s">
        <v>92</v>
      </c>
      <c r="D9799" s="29">
        <v>45960</v>
      </c>
      <c r="E9799" s="184" t="str">
        <f t="shared" si="634"/>
        <v/>
      </c>
      <c r="F9799" s="184" t="str">
        <f t="shared" si="635"/>
        <v/>
      </c>
      <c r="G9799" s="184">
        <f t="shared" si="636"/>
        <v>0.4607183340690304</v>
      </c>
      <c r="H9799" s="184">
        <f t="shared" si="637"/>
        <v>0.36213996502788537</v>
      </c>
      <c r="J9799">
        <v>930</v>
      </c>
      <c r="K9799">
        <v>1100</v>
      </c>
      <c r="L9799">
        <f t="shared" si="638"/>
        <v>793.2980500000001</v>
      </c>
      <c r="R9799">
        <f t="shared" si="639"/>
        <v>1724.5162569999998</v>
      </c>
      <c r="S9799" t="s">
        <v>201</v>
      </c>
      <c r="T9799" s="221">
        <v>45566.313194444447</v>
      </c>
    </row>
    <row r="9800" spans="1:20" x14ac:dyDescent="0.35">
      <c r="A9800" t="s">
        <v>119</v>
      </c>
      <c r="B9800" t="s">
        <v>120</v>
      </c>
      <c r="C9800" t="s">
        <v>92</v>
      </c>
      <c r="D9800" s="29">
        <v>45961</v>
      </c>
      <c r="E9800" s="184" t="str">
        <f t="shared" ref="E9800:E9863" si="640">IF(J9800="","",IF(L9800=0,0,IF(1-(J9800/L9800)&lt;0,"",1-(J9800/L9800))))</f>
        <v/>
      </c>
      <c r="F9800" s="184" t="str">
        <f t="shared" ref="F9800:F9863" si="641">IF(K9800="","",IF(L9800=0,0,IF(1-(K9800/L9800)&lt;0,"",1-(K9800/L9800))))</f>
        <v/>
      </c>
      <c r="G9800" s="184">
        <f t="shared" ref="G9800:G9863" si="642">IF(J9800="","",IF(1-(J9800/R9800)&lt;0,"",1-(J9800/R9800)))</f>
        <v>0.4607183340690304</v>
      </c>
      <c r="H9800" s="184">
        <f t="shared" ref="H9800:H9863" si="643">IF(K9800="","",IF(1-(K9800/R9800)&lt;0,"",1-(K9800/R9800)))</f>
        <v>0.36213996502788537</v>
      </c>
      <c r="J9800">
        <v>930</v>
      </c>
      <c r="K9800">
        <v>1100</v>
      </c>
      <c r="L9800">
        <f t="shared" si="638"/>
        <v>793.2980500000001</v>
      </c>
      <c r="R9800">
        <f t="shared" si="639"/>
        <v>1724.5162569999998</v>
      </c>
      <c r="S9800" t="s">
        <v>201</v>
      </c>
      <c r="T9800" s="221">
        <v>45566.313194444447</v>
      </c>
    </row>
    <row r="9801" spans="1:20" x14ac:dyDescent="0.35">
      <c r="A9801" t="s">
        <v>119</v>
      </c>
      <c r="B9801" t="s">
        <v>120</v>
      </c>
      <c r="C9801" t="s">
        <v>92</v>
      </c>
      <c r="D9801" s="29">
        <v>45962</v>
      </c>
      <c r="E9801" s="184" t="str">
        <f t="shared" si="640"/>
        <v/>
      </c>
      <c r="F9801" s="184" t="str">
        <f t="shared" si="641"/>
        <v/>
      </c>
      <c r="G9801" s="184">
        <f t="shared" si="642"/>
        <v>0.4607183340690304</v>
      </c>
      <c r="H9801" s="184">
        <f t="shared" si="643"/>
        <v>0.36213996502788537</v>
      </c>
      <c r="J9801">
        <v>930</v>
      </c>
      <c r="K9801">
        <v>1100</v>
      </c>
      <c r="L9801">
        <f t="shared" si="638"/>
        <v>793.2980500000001</v>
      </c>
      <c r="R9801">
        <f t="shared" si="639"/>
        <v>1724.5162569999998</v>
      </c>
      <c r="S9801" t="s">
        <v>201</v>
      </c>
      <c r="T9801" s="221">
        <v>45566.313194444447</v>
      </c>
    </row>
    <row r="9802" spans="1:20" x14ac:dyDescent="0.35">
      <c r="A9802" t="s">
        <v>119</v>
      </c>
      <c r="B9802" t="s">
        <v>120</v>
      </c>
      <c r="C9802" t="s">
        <v>92</v>
      </c>
      <c r="D9802" s="29">
        <v>45963</v>
      </c>
      <c r="E9802" s="184" t="str">
        <f t="shared" si="640"/>
        <v/>
      </c>
      <c r="F9802" s="184" t="str">
        <f t="shared" si="641"/>
        <v/>
      </c>
      <c r="G9802" s="184">
        <f t="shared" si="642"/>
        <v>0.4607183340690304</v>
      </c>
      <c r="H9802" s="184">
        <f t="shared" si="643"/>
        <v>0.36213996502788537</v>
      </c>
      <c r="J9802">
        <v>930</v>
      </c>
      <c r="K9802">
        <v>1100</v>
      </c>
      <c r="L9802">
        <f t="shared" si="638"/>
        <v>793.2980500000001</v>
      </c>
      <c r="R9802">
        <f t="shared" si="639"/>
        <v>1724.5162569999998</v>
      </c>
      <c r="S9802" t="s">
        <v>201</v>
      </c>
      <c r="T9802" s="221">
        <v>45566.313194444447</v>
      </c>
    </row>
    <row r="9803" spans="1:20" x14ac:dyDescent="0.35">
      <c r="A9803" t="s">
        <v>119</v>
      </c>
      <c r="B9803" t="s">
        <v>120</v>
      </c>
      <c r="C9803" t="s">
        <v>92</v>
      </c>
      <c r="D9803" s="29">
        <v>45964</v>
      </c>
      <c r="E9803" s="184" t="str">
        <f t="shared" si="640"/>
        <v/>
      </c>
      <c r="F9803" s="184" t="str">
        <f t="shared" si="641"/>
        <v/>
      </c>
      <c r="G9803" s="184" t="str">
        <f t="shared" si="642"/>
        <v/>
      </c>
      <c r="H9803" s="184" t="str">
        <f t="shared" si="643"/>
        <v/>
      </c>
      <c r="J9803" t="s">
        <v>253</v>
      </c>
      <c r="K9803" t="s">
        <v>253</v>
      </c>
      <c r="L9803">
        <f t="shared" si="638"/>
        <v>793.2980500000001</v>
      </c>
      <c r="R9803">
        <f t="shared" si="639"/>
        <v>1724.5162569999998</v>
      </c>
      <c r="S9803" t="s">
        <v>201</v>
      </c>
      <c r="T9803" s="221">
        <v>45566.313194444447</v>
      </c>
    </row>
    <row r="9804" spans="1:20" x14ac:dyDescent="0.35">
      <c r="A9804" t="s">
        <v>119</v>
      </c>
      <c r="B9804" t="s">
        <v>120</v>
      </c>
      <c r="C9804" t="s">
        <v>92</v>
      </c>
      <c r="D9804" s="29">
        <v>45965</v>
      </c>
      <c r="E9804" s="184" t="str">
        <f t="shared" si="640"/>
        <v/>
      </c>
      <c r="F9804" s="184" t="str">
        <f t="shared" si="641"/>
        <v/>
      </c>
      <c r="G9804" s="184" t="str">
        <f t="shared" si="642"/>
        <v/>
      </c>
      <c r="H9804" s="184" t="str">
        <f t="shared" si="643"/>
        <v/>
      </c>
      <c r="J9804" t="s">
        <v>253</v>
      </c>
      <c r="K9804" t="s">
        <v>253</v>
      </c>
      <c r="L9804">
        <f t="shared" si="638"/>
        <v>793.2980500000001</v>
      </c>
      <c r="R9804">
        <f t="shared" si="639"/>
        <v>1724.5162569999998</v>
      </c>
      <c r="S9804" t="s">
        <v>201</v>
      </c>
      <c r="T9804" s="221">
        <v>45566.313194444447</v>
      </c>
    </row>
    <row r="9805" spans="1:20" x14ac:dyDescent="0.35">
      <c r="A9805" t="s">
        <v>119</v>
      </c>
      <c r="B9805" t="s">
        <v>120</v>
      </c>
      <c r="C9805" t="s">
        <v>92</v>
      </c>
      <c r="D9805" s="29">
        <v>45966</v>
      </c>
      <c r="E9805" s="184" t="str">
        <f t="shared" si="640"/>
        <v/>
      </c>
      <c r="F9805" s="184" t="str">
        <f t="shared" si="641"/>
        <v/>
      </c>
      <c r="G9805" s="184" t="str">
        <f t="shared" si="642"/>
        <v/>
      </c>
      <c r="H9805" s="184" t="str">
        <f t="shared" si="643"/>
        <v/>
      </c>
      <c r="J9805" t="s">
        <v>253</v>
      </c>
      <c r="K9805" t="s">
        <v>253</v>
      </c>
      <c r="L9805">
        <f t="shared" si="638"/>
        <v>793.2980500000001</v>
      </c>
      <c r="R9805">
        <f t="shared" si="639"/>
        <v>1724.5162569999998</v>
      </c>
      <c r="S9805" t="s">
        <v>201</v>
      </c>
      <c r="T9805" s="221">
        <v>45566.313194444447</v>
      </c>
    </row>
    <row r="9806" spans="1:20" x14ac:dyDescent="0.35">
      <c r="A9806" t="s">
        <v>119</v>
      </c>
      <c r="B9806" t="s">
        <v>120</v>
      </c>
      <c r="C9806" t="s">
        <v>92</v>
      </c>
      <c r="D9806" s="29">
        <v>45967</v>
      </c>
      <c r="E9806" s="184" t="str">
        <f t="shared" si="640"/>
        <v/>
      </c>
      <c r="F9806" s="184" t="str">
        <f t="shared" si="641"/>
        <v/>
      </c>
      <c r="G9806" s="184" t="str">
        <f t="shared" si="642"/>
        <v/>
      </c>
      <c r="H9806" s="184" t="str">
        <f t="shared" si="643"/>
        <v/>
      </c>
      <c r="J9806" t="s">
        <v>253</v>
      </c>
      <c r="K9806" t="s">
        <v>253</v>
      </c>
      <c r="L9806">
        <f t="shared" si="638"/>
        <v>793.2980500000001</v>
      </c>
      <c r="R9806">
        <f t="shared" si="639"/>
        <v>1724.5162569999998</v>
      </c>
      <c r="S9806" t="s">
        <v>201</v>
      </c>
      <c r="T9806" s="221">
        <v>45566.313194444447</v>
      </c>
    </row>
    <row r="9807" spans="1:20" x14ac:dyDescent="0.35">
      <c r="A9807" t="s">
        <v>119</v>
      </c>
      <c r="B9807" t="s">
        <v>120</v>
      </c>
      <c r="C9807" t="s">
        <v>92</v>
      </c>
      <c r="D9807" s="29">
        <v>45968</v>
      </c>
      <c r="E9807" s="184" t="str">
        <f t="shared" si="640"/>
        <v/>
      </c>
      <c r="F9807" s="184" t="str">
        <f t="shared" si="641"/>
        <v/>
      </c>
      <c r="G9807" s="184" t="str">
        <f t="shared" si="642"/>
        <v/>
      </c>
      <c r="H9807" s="184" t="str">
        <f t="shared" si="643"/>
        <v/>
      </c>
      <c r="J9807" t="s">
        <v>253</v>
      </c>
      <c r="K9807" t="s">
        <v>253</v>
      </c>
      <c r="L9807">
        <f t="shared" si="638"/>
        <v>793.2980500000001</v>
      </c>
      <c r="R9807">
        <f t="shared" si="639"/>
        <v>1724.5162569999998</v>
      </c>
      <c r="S9807" t="s">
        <v>201</v>
      </c>
      <c r="T9807" s="221">
        <v>45566.313194444447</v>
      </c>
    </row>
    <row r="9808" spans="1:20" x14ac:dyDescent="0.35">
      <c r="A9808" t="s">
        <v>119</v>
      </c>
      <c r="B9808" t="s">
        <v>120</v>
      </c>
      <c r="C9808" t="s">
        <v>92</v>
      </c>
      <c r="D9808" s="29">
        <v>45969</v>
      </c>
      <c r="E9808" s="184" t="str">
        <f t="shared" si="640"/>
        <v/>
      </c>
      <c r="F9808" s="184" t="str">
        <f t="shared" si="641"/>
        <v/>
      </c>
      <c r="G9808" s="184" t="str">
        <f t="shared" si="642"/>
        <v/>
      </c>
      <c r="H9808" s="184" t="str">
        <f t="shared" si="643"/>
        <v/>
      </c>
      <c r="J9808" t="s">
        <v>253</v>
      </c>
      <c r="K9808" t="s">
        <v>253</v>
      </c>
      <c r="L9808">
        <f t="shared" si="638"/>
        <v>793.2980500000001</v>
      </c>
      <c r="R9808">
        <f t="shared" si="639"/>
        <v>1724.5162569999998</v>
      </c>
      <c r="S9808" t="s">
        <v>201</v>
      </c>
      <c r="T9808" s="221">
        <v>45566.313194444447</v>
      </c>
    </row>
    <row r="9809" spans="1:20" x14ac:dyDescent="0.35">
      <c r="A9809" t="s">
        <v>119</v>
      </c>
      <c r="B9809" t="s">
        <v>120</v>
      </c>
      <c r="C9809" t="s">
        <v>92</v>
      </c>
      <c r="D9809" s="29">
        <v>45970</v>
      </c>
      <c r="E9809" s="184" t="str">
        <f t="shared" si="640"/>
        <v/>
      </c>
      <c r="F9809" s="184" t="str">
        <f t="shared" si="641"/>
        <v/>
      </c>
      <c r="G9809" s="184" t="str">
        <f t="shared" si="642"/>
        <v/>
      </c>
      <c r="H9809" s="184" t="str">
        <f t="shared" si="643"/>
        <v/>
      </c>
      <c r="J9809" t="s">
        <v>253</v>
      </c>
      <c r="K9809" t="s">
        <v>253</v>
      </c>
      <c r="L9809">
        <f t="shared" si="638"/>
        <v>793.2980500000001</v>
      </c>
      <c r="R9809">
        <f t="shared" si="639"/>
        <v>1724.5162569999998</v>
      </c>
      <c r="S9809" t="s">
        <v>201</v>
      </c>
      <c r="T9809" s="221">
        <v>45566.313194444447</v>
      </c>
    </row>
    <row r="9810" spans="1:20" x14ac:dyDescent="0.35">
      <c r="A9810" t="s">
        <v>119</v>
      </c>
      <c r="B9810" t="s">
        <v>120</v>
      </c>
      <c r="C9810" t="s">
        <v>92</v>
      </c>
      <c r="D9810" s="29">
        <v>45971</v>
      </c>
      <c r="E9810" s="184" t="str">
        <f t="shared" si="640"/>
        <v/>
      </c>
      <c r="F9810" s="184" t="str">
        <f t="shared" si="641"/>
        <v/>
      </c>
      <c r="G9810" s="184" t="str">
        <f t="shared" si="642"/>
        <v/>
      </c>
      <c r="H9810" s="184" t="str">
        <f t="shared" si="643"/>
        <v/>
      </c>
      <c r="J9810" t="s">
        <v>253</v>
      </c>
      <c r="K9810" t="s">
        <v>253</v>
      </c>
      <c r="L9810">
        <f t="shared" si="638"/>
        <v>793.2980500000001</v>
      </c>
      <c r="R9810">
        <f t="shared" si="639"/>
        <v>1724.5162569999998</v>
      </c>
      <c r="S9810" t="s">
        <v>201</v>
      </c>
      <c r="T9810" s="221">
        <v>45566.313194444447</v>
      </c>
    </row>
    <row r="9811" spans="1:20" x14ac:dyDescent="0.35">
      <c r="A9811" t="s">
        <v>119</v>
      </c>
      <c r="B9811" t="s">
        <v>120</v>
      </c>
      <c r="C9811" t="s">
        <v>92</v>
      </c>
      <c r="D9811" s="29">
        <v>45972</v>
      </c>
      <c r="E9811" s="184" t="str">
        <f t="shared" si="640"/>
        <v/>
      </c>
      <c r="F9811" s="184" t="str">
        <f t="shared" si="641"/>
        <v/>
      </c>
      <c r="G9811" s="184" t="str">
        <f t="shared" si="642"/>
        <v/>
      </c>
      <c r="H9811" s="184" t="str">
        <f t="shared" si="643"/>
        <v/>
      </c>
      <c r="J9811" t="s">
        <v>253</v>
      </c>
      <c r="K9811" t="s">
        <v>253</v>
      </c>
      <c r="L9811">
        <f t="shared" si="638"/>
        <v>793.2980500000001</v>
      </c>
      <c r="R9811">
        <f t="shared" si="639"/>
        <v>1724.5162569999998</v>
      </c>
      <c r="S9811" t="s">
        <v>201</v>
      </c>
      <c r="T9811" s="221">
        <v>45566.313194444447</v>
      </c>
    </row>
    <row r="9812" spans="1:20" x14ac:dyDescent="0.35">
      <c r="A9812" t="s">
        <v>119</v>
      </c>
      <c r="B9812" t="s">
        <v>120</v>
      </c>
      <c r="C9812" t="s">
        <v>92</v>
      </c>
      <c r="D9812" s="29">
        <v>45973</v>
      </c>
      <c r="E9812" s="184" t="str">
        <f t="shared" si="640"/>
        <v/>
      </c>
      <c r="F9812" s="184" t="str">
        <f t="shared" si="641"/>
        <v/>
      </c>
      <c r="G9812" s="184" t="str">
        <f t="shared" si="642"/>
        <v/>
      </c>
      <c r="H9812" s="184" t="str">
        <f t="shared" si="643"/>
        <v/>
      </c>
      <c r="J9812" t="s">
        <v>253</v>
      </c>
      <c r="K9812" t="s">
        <v>253</v>
      </c>
      <c r="L9812">
        <f t="shared" si="638"/>
        <v>793.2980500000001</v>
      </c>
      <c r="R9812">
        <f t="shared" si="639"/>
        <v>1724.5162569999998</v>
      </c>
      <c r="S9812" t="s">
        <v>201</v>
      </c>
      <c r="T9812" s="221">
        <v>45566.313194444447</v>
      </c>
    </row>
    <row r="9813" spans="1:20" x14ac:dyDescent="0.35">
      <c r="A9813" t="s">
        <v>119</v>
      </c>
      <c r="B9813" t="s">
        <v>120</v>
      </c>
      <c r="C9813" t="s">
        <v>92</v>
      </c>
      <c r="D9813" s="29">
        <v>45974</v>
      </c>
      <c r="E9813" s="184" t="str">
        <f t="shared" si="640"/>
        <v/>
      </c>
      <c r="F9813" s="184" t="str">
        <f t="shared" si="641"/>
        <v/>
      </c>
      <c r="G9813" s="184" t="str">
        <f t="shared" si="642"/>
        <v/>
      </c>
      <c r="H9813" s="184" t="str">
        <f t="shared" si="643"/>
        <v/>
      </c>
      <c r="J9813" t="s">
        <v>253</v>
      </c>
      <c r="K9813" t="s">
        <v>253</v>
      </c>
      <c r="L9813">
        <f t="shared" si="638"/>
        <v>793.2980500000001</v>
      </c>
      <c r="R9813">
        <f t="shared" si="639"/>
        <v>1724.5162569999998</v>
      </c>
      <c r="S9813" t="s">
        <v>201</v>
      </c>
      <c r="T9813" s="221">
        <v>45566.313194444447</v>
      </c>
    </row>
    <row r="9814" spans="1:20" x14ac:dyDescent="0.35">
      <c r="A9814" t="s">
        <v>119</v>
      </c>
      <c r="B9814" t="s">
        <v>120</v>
      </c>
      <c r="C9814" t="s">
        <v>92</v>
      </c>
      <c r="D9814" s="29">
        <v>45975</v>
      </c>
      <c r="E9814" s="184" t="str">
        <f t="shared" si="640"/>
        <v/>
      </c>
      <c r="F9814" s="184" t="str">
        <f t="shared" si="641"/>
        <v/>
      </c>
      <c r="G9814" s="184" t="str">
        <f t="shared" si="642"/>
        <v/>
      </c>
      <c r="H9814" s="184" t="str">
        <f t="shared" si="643"/>
        <v/>
      </c>
      <c r="J9814" t="s">
        <v>253</v>
      </c>
      <c r="K9814" t="s">
        <v>253</v>
      </c>
      <c r="L9814">
        <f t="shared" si="638"/>
        <v>793.2980500000001</v>
      </c>
      <c r="R9814">
        <f t="shared" si="639"/>
        <v>1724.5162569999998</v>
      </c>
      <c r="S9814" t="s">
        <v>201</v>
      </c>
      <c r="T9814" s="221">
        <v>45566.313194444447</v>
      </c>
    </row>
    <row r="9815" spans="1:20" x14ac:dyDescent="0.35">
      <c r="A9815" t="s">
        <v>119</v>
      </c>
      <c r="B9815" t="s">
        <v>120</v>
      </c>
      <c r="C9815" t="s">
        <v>92</v>
      </c>
      <c r="D9815" s="29">
        <v>45976</v>
      </c>
      <c r="E9815" s="184" t="str">
        <f t="shared" si="640"/>
        <v/>
      </c>
      <c r="F9815" s="184" t="str">
        <f t="shared" si="641"/>
        <v/>
      </c>
      <c r="G9815" s="184" t="str">
        <f t="shared" si="642"/>
        <v/>
      </c>
      <c r="H9815" s="184" t="str">
        <f t="shared" si="643"/>
        <v/>
      </c>
      <c r="J9815" t="s">
        <v>253</v>
      </c>
      <c r="K9815" t="s">
        <v>253</v>
      </c>
      <c r="L9815">
        <f t="shared" si="638"/>
        <v>793.2980500000001</v>
      </c>
      <c r="R9815">
        <f t="shared" si="639"/>
        <v>1724.5162569999998</v>
      </c>
      <c r="S9815" t="s">
        <v>201</v>
      </c>
      <c r="T9815" s="221">
        <v>45566.313194444447</v>
      </c>
    </row>
    <row r="9816" spans="1:20" x14ac:dyDescent="0.35">
      <c r="A9816" t="s">
        <v>119</v>
      </c>
      <c r="B9816" t="s">
        <v>120</v>
      </c>
      <c r="C9816" t="s">
        <v>92</v>
      </c>
      <c r="D9816" s="29">
        <v>45977</v>
      </c>
      <c r="E9816" s="184" t="str">
        <f t="shared" si="640"/>
        <v/>
      </c>
      <c r="F9816" s="184" t="str">
        <f t="shared" si="641"/>
        <v/>
      </c>
      <c r="G9816" s="184" t="str">
        <f t="shared" si="642"/>
        <v/>
      </c>
      <c r="H9816" s="184" t="str">
        <f t="shared" si="643"/>
        <v/>
      </c>
      <c r="J9816" t="s">
        <v>253</v>
      </c>
      <c r="K9816" t="s">
        <v>253</v>
      </c>
      <c r="L9816">
        <f t="shared" si="638"/>
        <v>793.2980500000001</v>
      </c>
      <c r="R9816">
        <f t="shared" si="639"/>
        <v>1724.5162569999998</v>
      </c>
      <c r="S9816" t="s">
        <v>201</v>
      </c>
      <c r="T9816" s="221">
        <v>45566.313194444447</v>
      </c>
    </row>
    <row r="9817" spans="1:20" x14ac:dyDescent="0.35">
      <c r="A9817" t="s">
        <v>119</v>
      </c>
      <c r="B9817" t="s">
        <v>120</v>
      </c>
      <c r="C9817" t="s">
        <v>92</v>
      </c>
      <c r="D9817" s="29">
        <v>45978</v>
      </c>
      <c r="E9817" s="184" t="str">
        <f t="shared" si="640"/>
        <v/>
      </c>
      <c r="F9817" s="184" t="str">
        <f t="shared" si="641"/>
        <v/>
      </c>
      <c r="G9817" s="184" t="str">
        <f t="shared" si="642"/>
        <v/>
      </c>
      <c r="H9817" s="184" t="str">
        <f t="shared" si="643"/>
        <v/>
      </c>
      <c r="J9817" t="s">
        <v>253</v>
      </c>
      <c r="K9817" t="s">
        <v>253</v>
      </c>
      <c r="L9817">
        <f t="shared" ref="L9817:L9861" si="644">L9452+L3977</f>
        <v>793.2980500000001</v>
      </c>
      <c r="R9817">
        <f t="shared" ref="R9817:R9861" si="645">R9452+R3977</f>
        <v>1724.5162569999998</v>
      </c>
      <c r="S9817" t="s">
        <v>201</v>
      </c>
      <c r="T9817" s="221">
        <v>45566.313194444447</v>
      </c>
    </row>
    <row r="9818" spans="1:20" x14ac:dyDescent="0.35">
      <c r="A9818" t="s">
        <v>119</v>
      </c>
      <c r="B9818" t="s">
        <v>120</v>
      </c>
      <c r="C9818" t="s">
        <v>92</v>
      </c>
      <c r="D9818" s="29">
        <v>45979</v>
      </c>
      <c r="E9818" s="184" t="str">
        <f t="shared" si="640"/>
        <v/>
      </c>
      <c r="F9818" s="184" t="str">
        <f t="shared" si="641"/>
        <v/>
      </c>
      <c r="G9818" s="184" t="str">
        <f t="shared" si="642"/>
        <v/>
      </c>
      <c r="H9818" s="184" t="str">
        <f t="shared" si="643"/>
        <v/>
      </c>
      <c r="J9818" t="s">
        <v>253</v>
      </c>
      <c r="K9818" t="s">
        <v>253</v>
      </c>
      <c r="L9818">
        <f t="shared" si="644"/>
        <v>793.2980500000001</v>
      </c>
      <c r="R9818">
        <f t="shared" si="645"/>
        <v>1724.5162569999998</v>
      </c>
      <c r="S9818" t="s">
        <v>201</v>
      </c>
      <c r="T9818" s="221">
        <v>45566.313194444447</v>
      </c>
    </row>
    <row r="9819" spans="1:20" x14ac:dyDescent="0.35">
      <c r="A9819" t="s">
        <v>119</v>
      </c>
      <c r="B9819" t="s">
        <v>120</v>
      </c>
      <c r="C9819" t="s">
        <v>92</v>
      </c>
      <c r="D9819" s="29">
        <v>45980</v>
      </c>
      <c r="E9819" s="184" t="str">
        <f t="shared" si="640"/>
        <v/>
      </c>
      <c r="F9819" s="184" t="str">
        <f t="shared" si="641"/>
        <v/>
      </c>
      <c r="G9819" s="184" t="str">
        <f t="shared" si="642"/>
        <v/>
      </c>
      <c r="H9819" s="184" t="str">
        <f t="shared" si="643"/>
        <v/>
      </c>
      <c r="J9819" t="s">
        <v>253</v>
      </c>
      <c r="K9819" t="s">
        <v>253</v>
      </c>
      <c r="L9819">
        <f t="shared" si="644"/>
        <v>793.2980500000001</v>
      </c>
      <c r="R9819">
        <f t="shared" si="645"/>
        <v>1724.5162569999998</v>
      </c>
      <c r="S9819" t="s">
        <v>201</v>
      </c>
      <c r="T9819" s="221">
        <v>45566.313194444447</v>
      </c>
    </row>
    <row r="9820" spans="1:20" x14ac:dyDescent="0.35">
      <c r="A9820" t="s">
        <v>119</v>
      </c>
      <c r="B9820" t="s">
        <v>120</v>
      </c>
      <c r="C9820" t="s">
        <v>92</v>
      </c>
      <c r="D9820" s="29">
        <v>45981</v>
      </c>
      <c r="E9820" s="184" t="str">
        <f t="shared" si="640"/>
        <v/>
      </c>
      <c r="F9820" s="184" t="str">
        <f t="shared" si="641"/>
        <v/>
      </c>
      <c r="G9820" s="184" t="str">
        <f t="shared" si="642"/>
        <v/>
      </c>
      <c r="H9820" s="184" t="str">
        <f t="shared" si="643"/>
        <v/>
      </c>
      <c r="J9820" t="s">
        <v>253</v>
      </c>
      <c r="K9820" t="s">
        <v>253</v>
      </c>
      <c r="L9820">
        <f t="shared" si="644"/>
        <v>793.2980500000001</v>
      </c>
      <c r="R9820">
        <f t="shared" si="645"/>
        <v>1724.5162569999998</v>
      </c>
      <c r="S9820" t="s">
        <v>201</v>
      </c>
      <c r="T9820" s="221">
        <v>45566.313194444447</v>
      </c>
    </row>
    <row r="9821" spans="1:20" x14ac:dyDescent="0.35">
      <c r="A9821" t="s">
        <v>119</v>
      </c>
      <c r="B9821" t="s">
        <v>120</v>
      </c>
      <c r="C9821" t="s">
        <v>92</v>
      </c>
      <c r="D9821" s="29">
        <v>45982</v>
      </c>
      <c r="E9821" s="184" t="str">
        <f t="shared" si="640"/>
        <v/>
      </c>
      <c r="F9821" s="184" t="str">
        <f t="shared" si="641"/>
        <v/>
      </c>
      <c r="G9821" s="184" t="str">
        <f t="shared" si="642"/>
        <v/>
      </c>
      <c r="H9821" s="184" t="str">
        <f t="shared" si="643"/>
        <v/>
      </c>
      <c r="J9821" t="s">
        <v>253</v>
      </c>
      <c r="K9821" t="s">
        <v>253</v>
      </c>
      <c r="L9821">
        <f t="shared" si="644"/>
        <v>793.2980500000001</v>
      </c>
      <c r="R9821">
        <f t="shared" si="645"/>
        <v>1724.5162569999998</v>
      </c>
      <c r="S9821" t="s">
        <v>201</v>
      </c>
      <c r="T9821" s="221">
        <v>45566.313194444447</v>
      </c>
    </row>
    <row r="9822" spans="1:20" x14ac:dyDescent="0.35">
      <c r="A9822" t="s">
        <v>119</v>
      </c>
      <c r="B9822" t="s">
        <v>120</v>
      </c>
      <c r="C9822" t="s">
        <v>92</v>
      </c>
      <c r="D9822" s="29">
        <v>45983</v>
      </c>
      <c r="E9822" s="184" t="str">
        <f t="shared" si="640"/>
        <v/>
      </c>
      <c r="F9822" s="184" t="str">
        <f t="shared" si="641"/>
        <v/>
      </c>
      <c r="G9822" s="184" t="str">
        <f t="shared" si="642"/>
        <v/>
      </c>
      <c r="H9822" s="184" t="str">
        <f t="shared" si="643"/>
        <v/>
      </c>
      <c r="J9822" t="s">
        <v>253</v>
      </c>
      <c r="K9822" t="s">
        <v>253</v>
      </c>
      <c r="L9822">
        <f t="shared" si="644"/>
        <v>793.2980500000001</v>
      </c>
      <c r="R9822">
        <f t="shared" si="645"/>
        <v>1724.5162569999998</v>
      </c>
      <c r="S9822" t="s">
        <v>201</v>
      </c>
      <c r="T9822" s="221">
        <v>45566.313194444447</v>
      </c>
    </row>
    <row r="9823" spans="1:20" x14ac:dyDescent="0.35">
      <c r="A9823" t="s">
        <v>119</v>
      </c>
      <c r="B9823" t="s">
        <v>120</v>
      </c>
      <c r="C9823" t="s">
        <v>92</v>
      </c>
      <c r="D9823" s="29">
        <v>45984</v>
      </c>
      <c r="E9823" s="184" t="str">
        <f t="shared" si="640"/>
        <v/>
      </c>
      <c r="F9823" s="184" t="str">
        <f t="shared" si="641"/>
        <v/>
      </c>
      <c r="G9823" s="184" t="str">
        <f t="shared" si="642"/>
        <v/>
      </c>
      <c r="H9823" s="184" t="str">
        <f t="shared" si="643"/>
        <v/>
      </c>
      <c r="J9823" t="s">
        <v>253</v>
      </c>
      <c r="K9823" t="s">
        <v>253</v>
      </c>
      <c r="L9823">
        <f t="shared" si="644"/>
        <v>793.2980500000001</v>
      </c>
      <c r="R9823">
        <f t="shared" si="645"/>
        <v>1724.5162569999998</v>
      </c>
      <c r="S9823" t="s">
        <v>201</v>
      </c>
      <c r="T9823" s="221">
        <v>45566.313194444447</v>
      </c>
    </row>
    <row r="9824" spans="1:20" x14ac:dyDescent="0.35">
      <c r="A9824" t="s">
        <v>119</v>
      </c>
      <c r="B9824" t="s">
        <v>120</v>
      </c>
      <c r="C9824" t="s">
        <v>92</v>
      </c>
      <c r="D9824" s="29">
        <v>45985</v>
      </c>
      <c r="E9824" s="184" t="str">
        <f t="shared" si="640"/>
        <v/>
      </c>
      <c r="F9824" s="184" t="str">
        <f t="shared" si="641"/>
        <v/>
      </c>
      <c r="G9824" s="184" t="str">
        <f t="shared" si="642"/>
        <v/>
      </c>
      <c r="H9824" s="184" t="str">
        <f t="shared" si="643"/>
        <v/>
      </c>
      <c r="J9824" t="s">
        <v>253</v>
      </c>
      <c r="K9824" t="s">
        <v>253</v>
      </c>
      <c r="L9824">
        <f t="shared" si="644"/>
        <v>793.2980500000001</v>
      </c>
      <c r="R9824">
        <f t="shared" si="645"/>
        <v>1724.5162569999998</v>
      </c>
      <c r="S9824" t="s">
        <v>201</v>
      </c>
      <c r="T9824" s="221">
        <v>45566.313194444447</v>
      </c>
    </row>
    <row r="9825" spans="1:20" x14ac:dyDescent="0.35">
      <c r="A9825" t="s">
        <v>119</v>
      </c>
      <c r="B9825" t="s">
        <v>120</v>
      </c>
      <c r="C9825" t="s">
        <v>92</v>
      </c>
      <c r="D9825" s="29">
        <v>45986</v>
      </c>
      <c r="E9825" s="184" t="str">
        <f t="shared" si="640"/>
        <v/>
      </c>
      <c r="F9825" s="184" t="str">
        <f t="shared" si="641"/>
        <v/>
      </c>
      <c r="G9825" s="184" t="str">
        <f t="shared" si="642"/>
        <v/>
      </c>
      <c r="H9825" s="184" t="str">
        <f t="shared" si="643"/>
        <v/>
      </c>
      <c r="J9825" t="s">
        <v>253</v>
      </c>
      <c r="K9825" t="s">
        <v>253</v>
      </c>
      <c r="L9825">
        <f t="shared" si="644"/>
        <v>793.2980500000001</v>
      </c>
      <c r="R9825">
        <f t="shared" si="645"/>
        <v>1724.5162569999998</v>
      </c>
      <c r="S9825" t="s">
        <v>201</v>
      </c>
      <c r="T9825" s="221">
        <v>45566.313194444447</v>
      </c>
    </row>
    <row r="9826" spans="1:20" x14ac:dyDescent="0.35">
      <c r="A9826" t="s">
        <v>119</v>
      </c>
      <c r="B9826" t="s">
        <v>120</v>
      </c>
      <c r="C9826" t="s">
        <v>92</v>
      </c>
      <c r="D9826" s="29">
        <v>45987</v>
      </c>
      <c r="E9826" s="184" t="str">
        <f t="shared" si="640"/>
        <v/>
      </c>
      <c r="F9826" s="184" t="str">
        <f t="shared" si="641"/>
        <v/>
      </c>
      <c r="G9826" s="184" t="str">
        <f t="shared" si="642"/>
        <v/>
      </c>
      <c r="H9826" s="184" t="str">
        <f t="shared" si="643"/>
        <v/>
      </c>
      <c r="J9826" t="s">
        <v>253</v>
      </c>
      <c r="K9826" t="s">
        <v>253</v>
      </c>
      <c r="L9826">
        <f t="shared" si="644"/>
        <v>793.2980500000001</v>
      </c>
      <c r="R9826">
        <f t="shared" si="645"/>
        <v>1724.5162569999998</v>
      </c>
      <c r="S9826" t="s">
        <v>201</v>
      </c>
      <c r="T9826" s="221">
        <v>45566.313194444447</v>
      </c>
    </row>
    <row r="9827" spans="1:20" x14ac:dyDescent="0.35">
      <c r="A9827" t="s">
        <v>119</v>
      </c>
      <c r="B9827" t="s">
        <v>120</v>
      </c>
      <c r="C9827" t="s">
        <v>92</v>
      </c>
      <c r="D9827" s="29">
        <v>45988</v>
      </c>
      <c r="E9827" s="184" t="str">
        <f t="shared" si="640"/>
        <v/>
      </c>
      <c r="F9827" s="184" t="str">
        <f t="shared" si="641"/>
        <v/>
      </c>
      <c r="G9827" s="184" t="str">
        <f t="shared" si="642"/>
        <v/>
      </c>
      <c r="H9827" s="184" t="str">
        <f t="shared" si="643"/>
        <v/>
      </c>
      <c r="J9827" t="s">
        <v>253</v>
      </c>
      <c r="K9827" t="s">
        <v>253</v>
      </c>
      <c r="L9827">
        <f t="shared" si="644"/>
        <v>793.2980500000001</v>
      </c>
      <c r="R9827">
        <f t="shared" si="645"/>
        <v>1724.5162569999998</v>
      </c>
      <c r="S9827" t="s">
        <v>201</v>
      </c>
      <c r="T9827" s="221">
        <v>45566.313194444447</v>
      </c>
    </row>
    <row r="9828" spans="1:20" x14ac:dyDescent="0.35">
      <c r="A9828" t="s">
        <v>119</v>
      </c>
      <c r="B9828" t="s">
        <v>120</v>
      </c>
      <c r="C9828" t="s">
        <v>92</v>
      </c>
      <c r="D9828" s="29">
        <v>45989</v>
      </c>
      <c r="E9828" s="184" t="str">
        <f t="shared" si="640"/>
        <v/>
      </c>
      <c r="F9828" s="184" t="str">
        <f t="shared" si="641"/>
        <v/>
      </c>
      <c r="G9828" s="184" t="str">
        <f t="shared" si="642"/>
        <v/>
      </c>
      <c r="H9828" s="184" t="str">
        <f t="shared" si="643"/>
        <v/>
      </c>
      <c r="J9828" t="s">
        <v>253</v>
      </c>
      <c r="K9828" t="s">
        <v>253</v>
      </c>
      <c r="L9828">
        <f t="shared" si="644"/>
        <v>793.2980500000001</v>
      </c>
      <c r="R9828">
        <f t="shared" si="645"/>
        <v>1724.5162569999998</v>
      </c>
      <c r="S9828" t="s">
        <v>201</v>
      </c>
      <c r="T9828" s="221">
        <v>45566.313194444447</v>
      </c>
    </row>
    <row r="9829" spans="1:20" x14ac:dyDescent="0.35">
      <c r="A9829" t="s">
        <v>119</v>
      </c>
      <c r="B9829" t="s">
        <v>120</v>
      </c>
      <c r="C9829" t="s">
        <v>92</v>
      </c>
      <c r="D9829" s="29">
        <v>45990</v>
      </c>
      <c r="E9829" s="184" t="str">
        <f t="shared" si="640"/>
        <v/>
      </c>
      <c r="F9829" s="184" t="str">
        <f t="shared" si="641"/>
        <v/>
      </c>
      <c r="G9829" s="184" t="str">
        <f t="shared" si="642"/>
        <v/>
      </c>
      <c r="H9829" s="184" t="str">
        <f t="shared" si="643"/>
        <v/>
      </c>
      <c r="J9829" t="s">
        <v>253</v>
      </c>
      <c r="K9829" t="s">
        <v>253</v>
      </c>
      <c r="L9829">
        <f t="shared" si="644"/>
        <v>793.2980500000001</v>
      </c>
      <c r="R9829">
        <f t="shared" si="645"/>
        <v>1724.5162569999998</v>
      </c>
      <c r="S9829" t="s">
        <v>201</v>
      </c>
      <c r="T9829" s="221">
        <v>45566.313194444447</v>
      </c>
    </row>
    <row r="9830" spans="1:20" x14ac:dyDescent="0.35">
      <c r="A9830" t="s">
        <v>119</v>
      </c>
      <c r="B9830" t="s">
        <v>120</v>
      </c>
      <c r="C9830" t="s">
        <v>92</v>
      </c>
      <c r="D9830" s="29">
        <v>45991</v>
      </c>
      <c r="E9830" s="184" t="str">
        <f t="shared" si="640"/>
        <v/>
      </c>
      <c r="F9830" s="184" t="str">
        <f t="shared" si="641"/>
        <v/>
      </c>
      <c r="G9830" s="184" t="str">
        <f t="shared" si="642"/>
        <v/>
      </c>
      <c r="H9830" s="184" t="str">
        <f t="shared" si="643"/>
        <v/>
      </c>
      <c r="J9830" t="s">
        <v>253</v>
      </c>
      <c r="K9830" t="s">
        <v>253</v>
      </c>
      <c r="L9830">
        <f t="shared" si="644"/>
        <v>793.2980500000001</v>
      </c>
      <c r="R9830">
        <f t="shared" si="645"/>
        <v>1724.5162569999998</v>
      </c>
      <c r="S9830" t="s">
        <v>201</v>
      </c>
      <c r="T9830" s="221">
        <v>45566.313194444447</v>
      </c>
    </row>
    <row r="9831" spans="1:20" x14ac:dyDescent="0.35">
      <c r="A9831" t="s">
        <v>119</v>
      </c>
      <c r="B9831" t="s">
        <v>120</v>
      </c>
      <c r="C9831" t="s">
        <v>92</v>
      </c>
      <c r="D9831" s="29">
        <v>45992</v>
      </c>
      <c r="E9831" s="184" t="str">
        <f t="shared" si="640"/>
        <v/>
      </c>
      <c r="F9831" s="184" t="str">
        <f t="shared" si="641"/>
        <v/>
      </c>
      <c r="G9831" s="184" t="str">
        <f t="shared" si="642"/>
        <v/>
      </c>
      <c r="H9831" s="184" t="str">
        <f t="shared" si="643"/>
        <v/>
      </c>
      <c r="J9831" t="s">
        <v>253</v>
      </c>
      <c r="K9831" t="s">
        <v>253</v>
      </c>
      <c r="L9831">
        <f t="shared" si="644"/>
        <v>787.17397400000004</v>
      </c>
      <c r="R9831">
        <f t="shared" si="645"/>
        <v>1724.5162569999998</v>
      </c>
      <c r="S9831" t="s">
        <v>201</v>
      </c>
      <c r="T9831" s="221">
        <v>45566.313194444447</v>
      </c>
    </row>
    <row r="9832" spans="1:20" x14ac:dyDescent="0.35">
      <c r="A9832" t="s">
        <v>119</v>
      </c>
      <c r="B9832" t="s">
        <v>120</v>
      </c>
      <c r="C9832" t="s">
        <v>92</v>
      </c>
      <c r="D9832" s="29">
        <v>45993</v>
      </c>
      <c r="E9832" s="184" t="str">
        <f t="shared" si="640"/>
        <v/>
      </c>
      <c r="F9832" s="184" t="str">
        <f t="shared" si="641"/>
        <v/>
      </c>
      <c r="G9832" s="184" t="str">
        <f t="shared" si="642"/>
        <v/>
      </c>
      <c r="H9832" s="184" t="str">
        <f t="shared" si="643"/>
        <v/>
      </c>
      <c r="J9832" t="s">
        <v>253</v>
      </c>
      <c r="K9832" t="s">
        <v>253</v>
      </c>
      <c r="L9832">
        <f t="shared" si="644"/>
        <v>787.17397400000004</v>
      </c>
      <c r="R9832">
        <f t="shared" si="645"/>
        <v>1724.5162569999998</v>
      </c>
      <c r="S9832" t="s">
        <v>201</v>
      </c>
      <c r="T9832" s="221">
        <v>45566.313194444447</v>
      </c>
    </row>
    <row r="9833" spans="1:20" x14ac:dyDescent="0.35">
      <c r="A9833" t="s">
        <v>119</v>
      </c>
      <c r="B9833" t="s">
        <v>120</v>
      </c>
      <c r="C9833" t="s">
        <v>92</v>
      </c>
      <c r="D9833" s="29">
        <v>45994</v>
      </c>
      <c r="E9833" s="184" t="str">
        <f t="shared" si="640"/>
        <v/>
      </c>
      <c r="F9833" s="184" t="str">
        <f t="shared" si="641"/>
        <v/>
      </c>
      <c r="G9833" s="184" t="str">
        <f t="shared" si="642"/>
        <v/>
      </c>
      <c r="H9833" s="184" t="str">
        <f t="shared" si="643"/>
        <v/>
      </c>
      <c r="J9833" t="s">
        <v>253</v>
      </c>
      <c r="K9833" t="s">
        <v>253</v>
      </c>
      <c r="L9833">
        <f t="shared" si="644"/>
        <v>787.17397400000004</v>
      </c>
      <c r="R9833">
        <f t="shared" si="645"/>
        <v>1724.5162569999998</v>
      </c>
      <c r="S9833" t="s">
        <v>201</v>
      </c>
      <c r="T9833" s="221">
        <v>45566.313194444447</v>
      </c>
    </row>
    <row r="9834" spans="1:20" x14ac:dyDescent="0.35">
      <c r="A9834" t="s">
        <v>119</v>
      </c>
      <c r="B9834" t="s">
        <v>120</v>
      </c>
      <c r="C9834" t="s">
        <v>92</v>
      </c>
      <c r="D9834" s="29">
        <v>45995</v>
      </c>
      <c r="E9834" s="184" t="str">
        <f t="shared" si="640"/>
        <v/>
      </c>
      <c r="F9834" s="184" t="str">
        <f t="shared" si="641"/>
        <v/>
      </c>
      <c r="G9834" s="184" t="str">
        <f t="shared" si="642"/>
        <v/>
      </c>
      <c r="H9834" s="184" t="str">
        <f t="shared" si="643"/>
        <v/>
      </c>
      <c r="J9834" t="s">
        <v>253</v>
      </c>
      <c r="K9834" t="s">
        <v>253</v>
      </c>
      <c r="L9834">
        <f t="shared" si="644"/>
        <v>787.17397400000004</v>
      </c>
      <c r="R9834">
        <f t="shared" si="645"/>
        <v>1724.5162569999998</v>
      </c>
      <c r="S9834" t="s">
        <v>201</v>
      </c>
      <c r="T9834" s="221">
        <v>45566.313194444447</v>
      </c>
    </row>
    <row r="9835" spans="1:20" x14ac:dyDescent="0.35">
      <c r="A9835" t="s">
        <v>119</v>
      </c>
      <c r="B9835" t="s">
        <v>120</v>
      </c>
      <c r="C9835" t="s">
        <v>92</v>
      </c>
      <c r="D9835" s="29">
        <v>45996</v>
      </c>
      <c r="E9835" s="184" t="str">
        <f t="shared" si="640"/>
        <v/>
      </c>
      <c r="F9835" s="184" t="str">
        <f t="shared" si="641"/>
        <v/>
      </c>
      <c r="G9835" s="184" t="str">
        <f t="shared" si="642"/>
        <v/>
      </c>
      <c r="H9835" s="184" t="str">
        <f t="shared" si="643"/>
        <v/>
      </c>
      <c r="J9835" t="s">
        <v>253</v>
      </c>
      <c r="K9835" t="s">
        <v>253</v>
      </c>
      <c r="L9835">
        <f t="shared" si="644"/>
        <v>787.17397400000004</v>
      </c>
      <c r="R9835">
        <f t="shared" si="645"/>
        <v>1724.5162569999998</v>
      </c>
      <c r="S9835" t="s">
        <v>201</v>
      </c>
      <c r="T9835" s="221">
        <v>45566.313194444447</v>
      </c>
    </row>
    <row r="9836" spans="1:20" x14ac:dyDescent="0.35">
      <c r="A9836" t="s">
        <v>119</v>
      </c>
      <c r="B9836" t="s">
        <v>120</v>
      </c>
      <c r="C9836" t="s">
        <v>92</v>
      </c>
      <c r="D9836" s="29">
        <v>45997</v>
      </c>
      <c r="E9836" s="184" t="str">
        <f t="shared" si="640"/>
        <v/>
      </c>
      <c r="F9836" s="184" t="str">
        <f t="shared" si="641"/>
        <v/>
      </c>
      <c r="G9836" s="184" t="str">
        <f t="shared" si="642"/>
        <v/>
      </c>
      <c r="H9836" s="184" t="str">
        <f t="shared" si="643"/>
        <v/>
      </c>
      <c r="J9836" t="s">
        <v>253</v>
      </c>
      <c r="K9836" t="s">
        <v>253</v>
      </c>
      <c r="L9836">
        <f t="shared" si="644"/>
        <v>787.17397400000004</v>
      </c>
      <c r="R9836">
        <f t="shared" si="645"/>
        <v>1724.5162569999998</v>
      </c>
      <c r="S9836" t="s">
        <v>201</v>
      </c>
      <c r="T9836" s="221">
        <v>45566.313194444447</v>
      </c>
    </row>
    <row r="9837" spans="1:20" x14ac:dyDescent="0.35">
      <c r="A9837" t="s">
        <v>119</v>
      </c>
      <c r="B9837" t="s">
        <v>120</v>
      </c>
      <c r="C9837" t="s">
        <v>92</v>
      </c>
      <c r="D9837" s="29">
        <v>45998</v>
      </c>
      <c r="E9837" s="184" t="str">
        <f t="shared" si="640"/>
        <v/>
      </c>
      <c r="F9837" s="184" t="str">
        <f t="shared" si="641"/>
        <v/>
      </c>
      <c r="G9837" s="184" t="str">
        <f t="shared" si="642"/>
        <v/>
      </c>
      <c r="H9837" s="184" t="str">
        <f t="shared" si="643"/>
        <v/>
      </c>
      <c r="J9837" t="s">
        <v>253</v>
      </c>
      <c r="K9837" t="s">
        <v>253</v>
      </c>
      <c r="L9837">
        <f t="shared" si="644"/>
        <v>787.17397400000004</v>
      </c>
      <c r="R9837">
        <f t="shared" si="645"/>
        <v>1724.5162569999998</v>
      </c>
      <c r="S9837" t="s">
        <v>201</v>
      </c>
      <c r="T9837" s="221">
        <v>45566.313194444447</v>
      </c>
    </row>
    <row r="9838" spans="1:20" x14ac:dyDescent="0.35">
      <c r="A9838" t="s">
        <v>119</v>
      </c>
      <c r="B9838" t="s">
        <v>120</v>
      </c>
      <c r="C9838" t="s">
        <v>92</v>
      </c>
      <c r="D9838" s="29">
        <v>45999</v>
      </c>
      <c r="E9838" s="184" t="str">
        <f t="shared" si="640"/>
        <v/>
      </c>
      <c r="F9838" s="184" t="str">
        <f t="shared" si="641"/>
        <v/>
      </c>
      <c r="G9838" s="184" t="str">
        <f t="shared" si="642"/>
        <v/>
      </c>
      <c r="H9838" s="184" t="str">
        <f t="shared" si="643"/>
        <v/>
      </c>
      <c r="J9838" t="s">
        <v>253</v>
      </c>
      <c r="K9838" t="s">
        <v>253</v>
      </c>
      <c r="L9838">
        <f t="shared" si="644"/>
        <v>787.17397400000004</v>
      </c>
      <c r="R9838">
        <f t="shared" si="645"/>
        <v>1724.5162569999998</v>
      </c>
      <c r="S9838" t="s">
        <v>201</v>
      </c>
      <c r="T9838" s="221">
        <v>45566.313194444447</v>
      </c>
    </row>
    <row r="9839" spans="1:20" x14ac:dyDescent="0.35">
      <c r="A9839" t="s">
        <v>119</v>
      </c>
      <c r="B9839" t="s">
        <v>120</v>
      </c>
      <c r="C9839" t="s">
        <v>92</v>
      </c>
      <c r="D9839" s="29">
        <v>46000</v>
      </c>
      <c r="E9839" s="184" t="str">
        <f t="shared" si="640"/>
        <v/>
      </c>
      <c r="F9839" s="184" t="str">
        <f t="shared" si="641"/>
        <v/>
      </c>
      <c r="G9839" s="184" t="str">
        <f t="shared" si="642"/>
        <v/>
      </c>
      <c r="H9839" s="184" t="str">
        <f t="shared" si="643"/>
        <v/>
      </c>
      <c r="J9839" t="s">
        <v>253</v>
      </c>
      <c r="K9839" t="s">
        <v>253</v>
      </c>
      <c r="L9839">
        <f t="shared" si="644"/>
        <v>787.17397400000004</v>
      </c>
      <c r="R9839">
        <f t="shared" si="645"/>
        <v>1724.5162569999998</v>
      </c>
      <c r="S9839" t="s">
        <v>201</v>
      </c>
      <c r="T9839" s="221">
        <v>45566.313194444447</v>
      </c>
    </row>
    <row r="9840" spans="1:20" x14ac:dyDescent="0.35">
      <c r="A9840" t="s">
        <v>119</v>
      </c>
      <c r="B9840" t="s">
        <v>120</v>
      </c>
      <c r="C9840" t="s">
        <v>92</v>
      </c>
      <c r="D9840" s="29">
        <v>46001</v>
      </c>
      <c r="E9840" s="184" t="str">
        <f t="shared" si="640"/>
        <v/>
      </c>
      <c r="F9840" s="184" t="str">
        <f t="shared" si="641"/>
        <v/>
      </c>
      <c r="G9840" s="184" t="str">
        <f t="shared" si="642"/>
        <v/>
      </c>
      <c r="H9840" s="184" t="str">
        <f t="shared" si="643"/>
        <v/>
      </c>
      <c r="J9840" t="s">
        <v>253</v>
      </c>
      <c r="K9840" t="s">
        <v>253</v>
      </c>
      <c r="L9840">
        <f t="shared" si="644"/>
        <v>787.17397400000004</v>
      </c>
      <c r="R9840">
        <f t="shared" si="645"/>
        <v>1724.5162569999998</v>
      </c>
      <c r="S9840" t="s">
        <v>201</v>
      </c>
      <c r="T9840" s="221">
        <v>45566.313194444447</v>
      </c>
    </row>
    <row r="9841" spans="1:20" x14ac:dyDescent="0.35">
      <c r="A9841" t="s">
        <v>119</v>
      </c>
      <c r="B9841" t="s">
        <v>120</v>
      </c>
      <c r="C9841" t="s">
        <v>92</v>
      </c>
      <c r="D9841" s="29">
        <v>46002</v>
      </c>
      <c r="E9841" s="184" t="str">
        <f t="shared" si="640"/>
        <v/>
      </c>
      <c r="F9841" s="184" t="str">
        <f t="shared" si="641"/>
        <v/>
      </c>
      <c r="G9841" s="184" t="str">
        <f t="shared" si="642"/>
        <v/>
      </c>
      <c r="H9841" s="184" t="str">
        <f t="shared" si="643"/>
        <v/>
      </c>
      <c r="J9841" t="s">
        <v>253</v>
      </c>
      <c r="K9841" t="s">
        <v>253</v>
      </c>
      <c r="L9841">
        <f t="shared" si="644"/>
        <v>787.17397400000004</v>
      </c>
      <c r="R9841">
        <f t="shared" si="645"/>
        <v>1724.5162569999998</v>
      </c>
      <c r="S9841" t="s">
        <v>201</v>
      </c>
      <c r="T9841" s="221">
        <v>45566.313194444447</v>
      </c>
    </row>
    <row r="9842" spans="1:20" x14ac:dyDescent="0.35">
      <c r="A9842" t="s">
        <v>119</v>
      </c>
      <c r="B9842" t="s">
        <v>120</v>
      </c>
      <c r="C9842" t="s">
        <v>92</v>
      </c>
      <c r="D9842" s="29">
        <v>46003</v>
      </c>
      <c r="E9842" s="184" t="str">
        <f t="shared" si="640"/>
        <v/>
      </c>
      <c r="F9842" s="184" t="str">
        <f t="shared" si="641"/>
        <v/>
      </c>
      <c r="G9842" s="184" t="str">
        <f t="shared" si="642"/>
        <v/>
      </c>
      <c r="H9842" s="184" t="str">
        <f t="shared" si="643"/>
        <v/>
      </c>
      <c r="J9842" t="s">
        <v>253</v>
      </c>
      <c r="K9842" t="s">
        <v>253</v>
      </c>
      <c r="L9842">
        <f t="shared" si="644"/>
        <v>787.17397400000004</v>
      </c>
      <c r="R9842">
        <f t="shared" si="645"/>
        <v>1724.5162569999998</v>
      </c>
      <c r="S9842" t="s">
        <v>201</v>
      </c>
      <c r="T9842" s="221">
        <v>45566.313194444447</v>
      </c>
    </row>
    <row r="9843" spans="1:20" x14ac:dyDescent="0.35">
      <c r="A9843" t="s">
        <v>119</v>
      </c>
      <c r="B9843" t="s">
        <v>120</v>
      </c>
      <c r="C9843" t="s">
        <v>92</v>
      </c>
      <c r="D9843" s="29">
        <v>46004</v>
      </c>
      <c r="E9843" s="184" t="str">
        <f t="shared" si="640"/>
        <v/>
      </c>
      <c r="F9843" s="184" t="str">
        <f t="shared" si="641"/>
        <v/>
      </c>
      <c r="G9843" s="184" t="str">
        <f t="shared" si="642"/>
        <v/>
      </c>
      <c r="H9843" s="184" t="str">
        <f t="shared" si="643"/>
        <v/>
      </c>
      <c r="J9843" t="s">
        <v>253</v>
      </c>
      <c r="K9843" t="s">
        <v>253</v>
      </c>
      <c r="L9843">
        <f t="shared" si="644"/>
        <v>787.17397400000004</v>
      </c>
      <c r="R9843">
        <f t="shared" si="645"/>
        <v>1724.5162569999998</v>
      </c>
      <c r="S9843" t="s">
        <v>201</v>
      </c>
      <c r="T9843" s="221">
        <v>45566.313194444447</v>
      </c>
    </row>
    <row r="9844" spans="1:20" x14ac:dyDescent="0.35">
      <c r="A9844" t="s">
        <v>119</v>
      </c>
      <c r="B9844" t="s">
        <v>120</v>
      </c>
      <c r="C9844" t="s">
        <v>92</v>
      </c>
      <c r="D9844" s="29">
        <v>46005</v>
      </c>
      <c r="E9844" s="184" t="str">
        <f t="shared" si="640"/>
        <v/>
      </c>
      <c r="F9844" s="184" t="str">
        <f t="shared" si="641"/>
        <v/>
      </c>
      <c r="G9844" s="184" t="str">
        <f t="shared" si="642"/>
        <v/>
      </c>
      <c r="H9844" s="184" t="str">
        <f t="shared" si="643"/>
        <v/>
      </c>
      <c r="J9844" t="s">
        <v>253</v>
      </c>
      <c r="K9844" t="s">
        <v>253</v>
      </c>
      <c r="L9844">
        <f t="shared" si="644"/>
        <v>787.17397400000004</v>
      </c>
      <c r="R9844">
        <f t="shared" si="645"/>
        <v>1724.5162569999998</v>
      </c>
      <c r="S9844" t="s">
        <v>201</v>
      </c>
      <c r="T9844" s="221">
        <v>45566.313194444447</v>
      </c>
    </row>
    <row r="9845" spans="1:20" x14ac:dyDescent="0.35">
      <c r="A9845" t="s">
        <v>119</v>
      </c>
      <c r="B9845" t="s">
        <v>120</v>
      </c>
      <c r="C9845" t="s">
        <v>92</v>
      </c>
      <c r="D9845" s="29">
        <v>46006</v>
      </c>
      <c r="E9845" s="184" t="str">
        <f t="shared" si="640"/>
        <v/>
      </c>
      <c r="F9845" s="184" t="str">
        <f t="shared" si="641"/>
        <v/>
      </c>
      <c r="G9845" s="184" t="str">
        <f t="shared" si="642"/>
        <v/>
      </c>
      <c r="H9845" s="184" t="str">
        <f t="shared" si="643"/>
        <v/>
      </c>
      <c r="J9845" t="s">
        <v>253</v>
      </c>
      <c r="K9845" t="s">
        <v>253</v>
      </c>
      <c r="L9845">
        <f t="shared" si="644"/>
        <v>787.17397400000004</v>
      </c>
      <c r="R9845">
        <f t="shared" si="645"/>
        <v>1724.5162569999998</v>
      </c>
      <c r="S9845" t="s">
        <v>201</v>
      </c>
      <c r="T9845" s="221">
        <v>45566.313194444447</v>
      </c>
    </row>
    <row r="9846" spans="1:20" x14ac:dyDescent="0.35">
      <c r="A9846" t="s">
        <v>119</v>
      </c>
      <c r="B9846" t="s">
        <v>120</v>
      </c>
      <c r="C9846" t="s">
        <v>92</v>
      </c>
      <c r="D9846" s="29">
        <v>46007</v>
      </c>
      <c r="E9846" s="184" t="str">
        <f t="shared" si="640"/>
        <v/>
      </c>
      <c r="F9846" s="184" t="str">
        <f t="shared" si="641"/>
        <v/>
      </c>
      <c r="G9846" s="184" t="str">
        <f t="shared" si="642"/>
        <v/>
      </c>
      <c r="H9846" s="184" t="str">
        <f t="shared" si="643"/>
        <v/>
      </c>
      <c r="J9846" t="s">
        <v>253</v>
      </c>
      <c r="K9846" t="s">
        <v>253</v>
      </c>
      <c r="L9846">
        <f t="shared" si="644"/>
        <v>787.17397400000004</v>
      </c>
      <c r="R9846">
        <f t="shared" si="645"/>
        <v>1724.5162569999998</v>
      </c>
      <c r="S9846" t="s">
        <v>201</v>
      </c>
      <c r="T9846" s="221">
        <v>45566.313194444447</v>
      </c>
    </row>
    <row r="9847" spans="1:20" x14ac:dyDescent="0.35">
      <c r="A9847" t="s">
        <v>119</v>
      </c>
      <c r="B9847" t="s">
        <v>120</v>
      </c>
      <c r="C9847" t="s">
        <v>92</v>
      </c>
      <c r="D9847" s="29">
        <v>46008</v>
      </c>
      <c r="E9847" s="184" t="str">
        <f t="shared" si="640"/>
        <v/>
      </c>
      <c r="F9847" s="184" t="str">
        <f t="shared" si="641"/>
        <v/>
      </c>
      <c r="G9847" s="184" t="str">
        <f t="shared" si="642"/>
        <v/>
      </c>
      <c r="H9847" s="184" t="str">
        <f t="shared" si="643"/>
        <v/>
      </c>
      <c r="J9847" t="s">
        <v>253</v>
      </c>
      <c r="K9847" t="s">
        <v>253</v>
      </c>
      <c r="L9847">
        <f t="shared" si="644"/>
        <v>787.17397400000004</v>
      </c>
      <c r="R9847">
        <f t="shared" si="645"/>
        <v>1724.5162569999998</v>
      </c>
      <c r="S9847" t="s">
        <v>201</v>
      </c>
      <c r="T9847" s="221">
        <v>45566.313194444447</v>
      </c>
    </row>
    <row r="9848" spans="1:20" x14ac:dyDescent="0.35">
      <c r="A9848" t="s">
        <v>119</v>
      </c>
      <c r="B9848" t="s">
        <v>120</v>
      </c>
      <c r="C9848" t="s">
        <v>92</v>
      </c>
      <c r="D9848" s="29">
        <v>46009</v>
      </c>
      <c r="E9848" s="184" t="str">
        <f t="shared" si="640"/>
        <v/>
      </c>
      <c r="F9848" s="184" t="str">
        <f t="shared" si="641"/>
        <v/>
      </c>
      <c r="G9848" s="184" t="str">
        <f t="shared" si="642"/>
        <v/>
      </c>
      <c r="H9848" s="184" t="str">
        <f t="shared" si="643"/>
        <v/>
      </c>
      <c r="J9848" t="s">
        <v>253</v>
      </c>
      <c r="K9848" t="s">
        <v>253</v>
      </c>
      <c r="L9848">
        <f t="shared" si="644"/>
        <v>787.17397400000004</v>
      </c>
      <c r="R9848">
        <f t="shared" si="645"/>
        <v>1724.5162569999998</v>
      </c>
      <c r="S9848" t="s">
        <v>201</v>
      </c>
      <c r="T9848" s="221">
        <v>45566.313194444447</v>
      </c>
    </row>
    <row r="9849" spans="1:20" x14ac:dyDescent="0.35">
      <c r="A9849" t="s">
        <v>119</v>
      </c>
      <c r="B9849" t="s">
        <v>120</v>
      </c>
      <c r="C9849" t="s">
        <v>92</v>
      </c>
      <c r="D9849" s="29">
        <v>46010</v>
      </c>
      <c r="E9849" s="184" t="str">
        <f t="shared" si="640"/>
        <v/>
      </c>
      <c r="F9849" s="184" t="str">
        <f t="shared" si="641"/>
        <v/>
      </c>
      <c r="G9849" s="184" t="str">
        <f t="shared" si="642"/>
        <v/>
      </c>
      <c r="H9849" s="184" t="str">
        <f t="shared" si="643"/>
        <v/>
      </c>
      <c r="J9849" t="s">
        <v>253</v>
      </c>
      <c r="K9849" t="s">
        <v>253</v>
      </c>
      <c r="L9849">
        <f t="shared" si="644"/>
        <v>787.17397400000004</v>
      </c>
      <c r="R9849">
        <f t="shared" si="645"/>
        <v>1724.5162569999998</v>
      </c>
      <c r="S9849" t="s">
        <v>201</v>
      </c>
      <c r="T9849" s="221">
        <v>45566.313194444447</v>
      </c>
    </row>
    <row r="9850" spans="1:20" x14ac:dyDescent="0.35">
      <c r="A9850" t="s">
        <v>119</v>
      </c>
      <c r="B9850" t="s">
        <v>120</v>
      </c>
      <c r="C9850" t="s">
        <v>92</v>
      </c>
      <c r="D9850" s="29">
        <v>46011</v>
      </c>
      <c r="E9850" s="184" t="str">
        <f t="shared" si="640"/>
        <v/>
      </c>
      <c r="F9850" s="184" t="str">
        <f t="shared" si="641"/>
        <v/>
      </c>
      <c r="G9850" s="184" t="str">
        <f t="shared" si="642"/>
        <v/>
      </c>
      <c r="H9850" s="184" t="str">
        <f t="shared" si="643"/>
        <v/>
      </c>
      <c r="J9850" t="s">
        <v>253</v>
      </c>
      <c r="K9850" t="s">
        <v>253</v>
      </c>
      <c r="L9850">
        <f t="shared" si="644"/>
        <v>787.17397400000004</v>
      </c>
      <c r="R9850">
        <f t="shared" si="645"/>
        <v>1724.5162569999998</v>
      </c>
      <c r="S9850" t="s">
        <v>201</v>
      </c>
      <c r="T9850" s="221">
        <v>45566.313194444447</v>
      </c>
    </row>
    <row r="9851" spans="1:20" x14ac:dyDescent="0.35">
      <c r="A9851" t="s">
        <v>119</v>
      </c>
      <c r="B9851" t="s">
        <v>120</v>
      </c>
      <c r="C9851" t="s">
        <v>92</v>
      </c>
      <c r="D9851" s="29">
        <v>46012</v>
      </c>
      <c r="E9851" s="184" t="str">
        <f t="shared" si="640"/>
        <v/>
      </c>
      <c r="F9851" s="184" t="str">
        <f t="shared" si="641"/>
        <v/>
      </c>
      <c r="G9851" s="184" t="str">
        <f t="shared" si="642"/>
        <v/>
      </c>
      <c r="H9851" s="184" t="str">
        <f t="shared" si="643"/>
        <v/>
      </c>
      <c r="J9851" t="s">
        <v>253</v>
      </c>
      <c r="K9851" t="s">
        <v>253</v>
      </c>
      <c r="L9851">
        <f t="shared" si="644"/>
        <v>787.17397400000004</v>
      </c>
      <c r="R9851">
        <f t="shared" si="645"/>
        <v>1724.5162569999998</v>
      </c>
      <c r="S9851" t="s">
        <v>201</v>
      </c>
      <c r="T9851" s="221">
        <v>45566.313194444447</v>
      </c>
    </row>
    <row r="9852" spans="1:20" x14ac:dyDescent="0.35">
      <c r="A9852" t="s">
        <v>119</v>
      </c>
      <c r="B9852" t="s">
        <v>120</v>
      </c>
      <c r="C9852" t="s">
        <v>92</v>
      </c>
      <c r="D9852" s="29">
        <v>46013</v>
      </c>
      <c r="E9852" s="184" t="str">
        <f t="shared" si="640"/>
        <v/>
      </c>
      <c r="F9852" s="184" t="str">
        <f t="shared" si="641"/>
        <v/>
      </c>
      <c r="G9852" s="184" t="str">
        <f t="shared" si="642"/>
        <v/>
      </c>
      <c r="H9852" s="184" t="str">
        <f t="shared" si="643"/>
        <v/>
      </c>
      <c r="J9852" t="s">
        <v>253</v>
      </c>
      <c r="K9852" t="s">
        <v>253</v>
      </c>
      <c r="L9852">
        <f t="shared" si="644"/>
        <v>787.17397400000004</v>
      </c>
      <c r="R9852">
        <f t="shared" si="645"/>
        <v>1724.5162569999998</v>
      </c>
      <c r="S9852" t="s">
        <v>201</v>
      </c>
      <c r="T9852" s="221">
        <v>45566.313194444447</v>
      </c>
    </row>
    <row r="9853" spans="1:20" x14ac:dyDescent="0.35">
      <c r="A9853" t="s">
        <v>119</v>
      </c>
      <c r="B9853" t="s">
        <v>120</v>
      </c>
      <c r="C9853" t="s">
        <v>92</v>
      </c>
      <c r="D9853" s="29">
        <v>46014</v>
      </c>
      <c r="E9853" s="184" t="str">
        <f t="shared" si="640"/>
        <v/>
      </c>
      <c r="F9853" s="184" t="str">
        <f t="shared" si="641"/>
        <v/>
      </c>
      <c r="G9853" s="184" t="str">
        <f t="shared" si="642"/>
        <v/>
      </c>
      <c r="H9853" s="184" t="str">
        <f t="shared" si="643"/>
        <v/>
      </c>
      <c r="J9853" t="s">
        <v>253</v>
      </c>
      <c r="K9853" t="s">
        <v>253</v>
      </c>
      <c r="L9853">
        <f t="shared" si="644"/>
        <v>787.17397400000004</v>
      </c>
      <c r="R9853">
        <f t="shared" si="645"/>
        <v>1724.5162569999998</v>
      </c>
      <c r="S9853" t="s">
        <v>201</v>
      </c>
      <c r="T9853" s="221">
        <v>45566.313194444447</v>
      </c>
    </row>
    <row r="9854" spans="1:20" x14ac:dyDescent="0.35">
      <c r="A9854" t="s">
        <v>119</v>
      </c>
      <c r="B9854" t="s">
        <v>120</v>
      </c>
      <c r="C9854" t="s">
        <v>92</v>
      </c>
      <c r="D9854" s="29">
        <v>46015</v>
      </c>
      <c r="E9854" s="184" t="str">
        <f t="shared" si="640"/>
        <v/>
      </c>
      <c r="F9854" s="184" t="str">
        <f t="shared" si="641"/>
        <v/>
      </c>
      <c r="G9854" s="184" t="str">
        <f t="shared" si="642"/>
        <v/>
      </c>
      <c r="H9854" s="184" t="str">
        <f t="shared" si="643"/>
        <v/>
      </c>
      <c r="J9854" t="s">
        <v>253</v>
      </c>
      <c r="K9854" t="s">
        <v>253</v>
      </c>
      <c r="L9854">
        <f t="shared" si="644"/>
        <v>787.17397400000004</v>
      </c>
      <c r="R9854">
        <f t="shared" si="645"/>
        <v>1724.5162569999998</v>
      </c>
      <c r="S9854" t="s">
        <v>201</v>
      </c>
      <c r="T9854" s="221">
        <v>45566.313194444447</v>
      </c>
    </row>
    <row r="9855" spans="1:20" x14ac:dyDescent="0.35">
      <c r="A9855" t="s">
        <v>119</v>
      </c>
      <c r="B9855" t="s">
        <v>120</v>
      </c>
      <c r="C9855" t="s">
        <v>92</v>
      </c>
      <c r="D9855" s="29">
        <v>46016</v>
      </c>
      <c r="E9855" s="184" t="str">
        <f t="shared" si="640"/>
        <v/>
      </c>
      <c r="F9855" s="184" t="str">
        <f t="shared" si="641"/>
        <v/>
      </c>
      <c r="G9855" s="184" t="str">
        <f t="shared" si="642"/>
        <v/>
      </c>
      <c r="H9855" s="184" t="str">
        <f t="shared" si="643"/>
        <v/>
      </c>
      <c r="J9855" t="s">
        <v>253</v>
      </c>
      <c r="K9855" t="s">
        <v>253</v>
      </c>
      <c r="L9855">
        <f t="shared" si="644"/>
        <v>787.17397400000004</v>
      </c>
      <c r="R9855">
        <f t="shared" si="645"/>
        <v>1724.5162569999998</v>
      </c>
      <c r="S9855" t="s">
        <v>201</v>
      </c>
      <c r="T9855" s="221">
        <v>45566.313194444447</v>
      </c>
    </row>
    <row r="9856" spans="1:20" x14ac:dyDescent="0.35">
      <c r="A9856" t="s">
        <v>119</v>
      </c>
      <c r="B9856" t="s">
        <v>120</v>
      </c>
      <c r="C9856" t="s">
        <v>92</v>
      </c>
      <c r="D9856" s="29">
        <v>46017</v>
      </c>
      <c r="E9856" s="184" t="str">
        <f t="shared" si="640"/>
        <v/>
      </c>
      <c r="F9856" s="184" t="str">
        <f t="shared" si="641"/>
        <v/>
      </c>
      <c r="G9856" s="184" t="str">
        <f t="shared" si="642"/>
        <v/>
      </c>
      <c r="H9856" s="184" t="str">
        <f t="shared" si="643"/>
        <v/>
      </c>
      <c r="J9856" t="s">
        <v>253</v>
      </c>
      <c r="K9856" t="s">
        <v>253</v>
      </c>
      <c r="L9856">
        <f t="shared" si="644"/>
        <v>787.17397400000004</v>
      </c>
      <c r="R9856">
        <f t="shared" si="645"/>
        <v>1724.5162569999998</v>
      </c>
      <c r="S9856" t="s">
        <v>201</v>
      </c>
      <c r="T9856" s="221">
        <v>45566.313194444447</v>
      </c>
    </row>
    <row r="9857" spans="1:20" x14ac:dyDescent="0.35">
      <c r="A9857" t="s">
        <v>119</v>
      </c>
      <c r="B9857" t="s">
        <v>120</v>
      </c>
      <c r="C9857" t="s">
        <v>92</v>
      </c>
      <c r="D9857" s="29">
        <v>46018</v>
      </c>
      <c r="E9857" s="184" t="str">
        <f t="shared" si="640"/>
        <v/>
      </c>
      <c r="F9857" s="184" t="str">
        <f t="shared" si="641"/>
        <v/>
      </c>
      <c r="G9857" s="184" t="str">
        <f t="shared" si="642"/>
        <v/>
      </c>
      <c r="H9857" s="184" t="str">
        <f t="shared" si="643"/>
        <v/>
      </c>
      <c r="J9857" t="s">
        <v>253</v>
      </c>
      <c r="K9857" t="s">
        <v>253</v>
      </c>
      <c r="L9857">
        <f t="shared" si="644"/>
        <v>787.17397400000004</v>
      </c>
      <c r="R9857">
        <f t="shared" si="645"/>
        <v>1724.5162569999998</v>
      </c>
      <c r="S9857" t="s">
        <v>201</v>
      </c>
      <c r="T9857" s="221">
        <v>45566.313194444447</v>
      </c>
    </row>
    <row r="9858" spans="1:20" x14ac:dyDescent="0.35">
      <c r="A9858" t="s">
        <v>119</v>
      </c>
      <c r="B9858" t="s">
        <v>120</v>
      </c>
      <c r="C9858" t="s">
        <v>92</v>
      </c>
      <c r="D9858" s="29">
        <v>46019</v>
      </c>
      <c r="E9858" s="184" t="str">
        <f t="shared" si="640"/>
        <v/>
      </c>
      <c r="F9858" s="184" t="str">
        <f t="shared" si="641"/>
        <v/>
      </c>
      <c r="G9858" s="184" t="str">
        <f t="shared" si="642"/>
        <v/>
      </c>
      <c r="H9858" s="184" t="str">
        <f t="shared" si="643"/>
        <v/>
      </c>
      <c r="J9858" t="s">
        <v>253</v>
      </c>
      <c r="K9858" t="s">
        <v>253</v>
      </c>
      <c r="L9858">
        <f t="shared" si="644"/>
        <v>787.17397400000004</v>
      </c>
      <c r="R9858">
        <f t="shared" si="645"/>
        <v>1724.5162569999998</v>
      </c>
      <c r="S9858" t="s">
        <v>201</v>
      </c>
      <c r="T9858" s="221">
        <v>45566.313194444447</v>
      </c>
    </row>
    <row r="9859" spans="1:20" x14ac:dyDescent="0.35">
      <c r="A9859" t="s">
        <v>119</v>
      </c>
      <c r="B9859" t="s">
        <v>120</v>
      </c>
      <c r="C9859" t="s">
        <v>92</v>
      </c>
      <c r="D9859" s="29">
        <v>46020</v>
      </c>
      <c r="E9859" s="184" t="str">
        <f t="shared" si="640"/>
        <v/>
      </c>
      <c r="F9859" s="184" t="str">
        <f t="shared" si="641"/>
        <v/>
      </c>
      <c r="G9859" s="184" t="str">
        <f t="shared" si="642"/>
        <v/>
      </c>
      <c r="H9859" s="184" t="str">
        <f t="shared" si="643"/>
        <v/>
      </c>
      <c r="J9859" t="s">
        <v>253</v>
      </c>
      <c r="K9859" t="s">
        <v>253</v>
      </c>
      <c r="L9859">
        <f t="shared" si="644"/>
        <v>787.17397400000004</v>
      </c>
      <c r="R9859">
        <f t="shared" si="645"/>
        <v>1724.5162569999998</v>
      </c>
      <c r="S9859" t="s">
        <v>201</v>
      </c>
      <c r="T9859" s="221">
        <v>45566.313194444447</v>
      </c>
    </row>
    <row r="9860" spans="1:20" x14ac:dyDescent="0.35">
      <c r="A9860" t="s">
        <v>119</v>
      </c>
      <c r="B9860" t="s">
        <v>120</v>
      </c>
      <c r="C9860" t="s">
        <v>92</v>
      </c>
      <c r="D9860" s="29">
        <v>46021</v>
      </c>
      <c r="E9860" s="184" t="str">
        <f t="shared" si="640"/>
        <v/>
      </c>
      <c r="F9860" s="184" t="str">
        <f t="shared" si="641"/>
        <v/>
      </c>
      <c r="G9860" s="184" t="str">
        <f t="shared" si="642"/>
        <v/>
      </c>
      <c r="H9860" s="184" t="str">
        <f t="shared" si="643"/>
        <v/>
      </c>
      <c r="J9860" t="s">
        <v>253</v>
      </c>
      <c r="K9860" t="s">
        <v>253</v>
      </c>
      <c r="L9860">
        <f t="shared" si="644"/>
        <v>787.17397400000004</v>
      </c>
      <c r="R9860">
        <f t="shared" si="645"/>
        <v>1724.5162569999998</v>
      </c>
      <c r="S9860" t="s">
        <v>201</v>
      </c>
      <c r="T9860" s="221">
        <v>45566.313194444447</v>
      </c>
    </row>
    <row r="9861" spans="1:20" x14ac:dyDescent="0.35">
      <c r="A9861" t="s">
        <v>119</v>
      </c>
      <c r="B9861" t="s">
        <v>120</v>
      </c>
      <c r="C9861" t="s">
        <v>92</v>
      </c>
      <c r="D9861" s="29">
        <v>46022</v>
      </c>
      <c r="E9861" s="184" t="str">
        <f t="shared" si="640"/>
        <v/>
      </c>
      <c r="F9861" s="184" t="str">
        <f t="shared" si="641"/>
        <v/>
      </c>
      <c r="G9861" s="184" t="str">
        <f t="shared" si="642"/>
        <v/>
      </c>
      <c r="H9861" s="184" t="str">
        <f t="shared" si="643"/>
        <v/>
      </c>
      <c r="J9861" t="s">
        <v>253</v>
      </c>
      <c r="K9861" t="s">
        <v>253</v>
      </c>
      <c r="L9861">
        <f t="shared" si="644"/>
        <v>787.17397400000004</v>
      </c>
      <c r="R9861">
        <f t="shared" si="645"/>
        <v>1724.5162569999998</v>
      </c>
      <c r="S9861" t="s">
        <v>201</v>
      </c>
      <c r="T9861" s="221">
        <v>45566.313194444447</v>
      </c>
    </row>
    <row r="9862" spans="1:20" x14ac:dyDescent="0.35">
      <c r="A9862" t="s">
        <v>121</v>
      </c>
      <c r="B9862" t="s">
        <v>122</v>
      </c>
      <c r="C9862" t="s">
        <v>92</v>
      </c>
      <c r="D9862" s="29">
        <v>45658</v>
      </c>
      <c r="E9862" s="184" t="str">
        <f t="shared" si="640"/>
        <v/>
      </c>
      <c r="F9862" s="184" t="str">
        <f t="shared" si="641"/>
        <v/>
      </c>
      <c r="G9862" s="184" t="str">
        <f t="shared" si="642"/>
        <v/>
      </c>
      <c r="H9862" s="184" t="str">
        <f t="shared" si="643"/>
        <v/>
      </c>
      <c r="L9862">
        <f t="shared" ref="L9862:L9925" si="646">L3657+L1467</f>
        <v>530.33792300000005</v>
      </c>
      <c r="R9862">
        <f t="shared" ref="R9862:R9925" si="647">R3657+R1467</f>
        <v>1256.7324950000002</v>
      </c>
      <c r="S9862" t="s">
        <v>201</v>
      </c>
      <c r="T9862" s="221">
        <v>45567.337500000001</v>
      </c>
    </row>
    <row r="9863" spans="1:20" x14ac:dyDescent="0.35">
      <c r="A9863" t="s">
        <v>121</v>
      </c>
      <c r="B9863" t="s">
        <v>122</v>
      </c>
      <c r="C9863" t="s">
        <v>92</v>
      </c>
      <c r="D9863" s="29">
        <v>45659</v>
      </c>
      <c r="E9863" s="184" t="str">
        <f t="shared" si="640"/>
        <v/>
      </c>
      <c r="F9863" s="184" t="str">
        <f t="shared" si="641"/>
        <v/>
      </c>
      <c r="G9863" s="184" t="str">
        <f t="shared" si="642"/>
        <v/>
      </c>
      <c r="H9863" s="184" t="str">
        <f t="shared" si="643"/>
        <v/>
      </c>
      <c r="L9863">
        <f t="shared" si="646"/>
        <v>530.33792300000005</v>
      </c>
      <c r="R9863">
        <f t="shared" si="647"/>
        <v>1256.7324950000002</v>
      </c>
      <c r="S9863" t="s">
        <v>201</v>
      </c>
      <c r="T9863" s="221">
        <v>45567.337500000001</v>
      </c>
    </row>
    <row r="9864" spans="1:20" x14ac:dyDescent="0.35">
      <c r="A9864" t="s">
        <v>121</v>
      </c>
      <c r="B9864" t="s">
        <v>122</v>
      </c>
      <c r="C9864" t="s">
        <v>92</v>
      </c>
      <c r="D9864" s="29">
        <v>45660</v>
      </c>
      <c r="E9864" s="184" t="str">
        <f t="shared" ref="E9864:E9927" si="648">IF(J9864="","",IF(L9864=0,0,IF(1-(J9864/L9864)&lt;0,"",1-(J9864/L9864))))</f>
        <v/>
      </c>
      <c r="F9864" s="184" t="str">
        <f t="shared" ref="F9864:F9927" si="649">IF(K9864="","",IF(L9864=0,0,IF(1-(K9864/L9864)&lt;0,"",1-(K9864/L9864))))</f>
        <v/>
      </c>
      <c r="G9864" s="184" t="str">
        <f t="shared" ref="G9864:G9927" si="650">IF(J9864="","",IF(1-(J9864/R9864)&lt;0,"",1-(J9864/R9864)))</f>
        <v/>
      </c>
      <c r="H9864" s="184" t="str">
        <f t="shared" ref="H9864:H9927" si="651">IF(K9864="","",IF(1-(K9864/R9864)&lt;0,"",1-(K9864/R9864)))</f>
        <v/>
      </c>
      <c r="L9864">
        <f t="shared" si="646"/>
        <v>530.33792300000005</v>
      </c>
      <c r="R9864">
        <f t="shared" si="647"/>
        <v>1256.7324950000002</v>
      </c>
      <c r="S9864" t="s">
        <v>201</v>
      </c>
      <c r="T9864" s="221">
        <v>45567.337500000001</v>
      </c>
    </row>
    <row r="9865" spans="1:20" x14ac:dyDescent="0.35">
      <c r="A9865" t="s">
        <v>121</v>
      </c>
      <c r="B9865" t="s">
        <v>122</v>
      </c>
      <c r="C9865" t="s">
        <v>92</v>
      </c>
      <c r="D9865" s="29">
        <v>45661</v>
      </c>
      <c r="E9865" s="184" t="str">
        <f t="shared" si="648"/>
        <v/>
      </c>
      <c r="F9865" s="184" t="str">
        <f t="shared" si="649"/>
        <v/>
      </c>
      <c r="G9865" s="184" t="str">
        <f t="shared" si="650"/>
        <v/>
      </c>
      <c r="H9865" s="184" t="str">
        <f t="shared" si="651"/>
        <v/>
      </c>
      <c r="L9865">
        <f t="shared" si="646"/>
        <v>530.33792300000005</v>
      </c>
      <c r="R9865">
        <f t="shared" si="647"/>
        <v>1256.7324950000002</v>
      </c>
      <c r="S9865" t="s">
        <v>201</v>
      </c>
      <c r="T9865" s="221">
        <v>45567.337500000001</v>
      </c>
    </row>
    <row r="9866" spans="1:20" x14ac:dyDescent="0.35">
      <c r="A9866" t="s">
        <v>121</v>
      </c>
      <c r="B9866" t="s">
        <v>122</v>
      </c>
      <c r="C9866" t="s">
        <v>92</v>
      </c>
      <c r="D9866" s="29">
        <v>45662</v>
      </c>
      <c r="E9866" s="184" t="str">
        <f t="shared" si="648"/>
        <v/>
      </c>
      <c r="F9866" s="184" t="str">
        <f t="shared" si="649"/>
        <v/>
      </c>
      <c r="G9866" s="184" t="str">
        <f t="shared" si="650"/>
        <v/>
      </c>
      <c r="H9866" s="184" t="str">
        <f t="shared" si="651"/>
        <v/>
      </c>
      <c r="L9866">
        <f t="shared" si="646"/>
        <v>530.33792300000005</v>
      </c>
      <c r="R9866">
        <f t="shared" si="647"/>
        <v>1256.7324950000002</v>
      </c>
      <c r="S9866" t="s">
        <v>201</v>
      </c>
      <c r="T9866" s="221">
        <v>45567.337500000001</v>
      </c>
    </row>
    <row r="9867" spans="1:20" x14ac:dyDescent="0.35">
      <c r="A9867" t="s">
        <v>121</v>
      </c>
      <c r="B9867" t="s">
        <v>122</v>
      </c>
      <c r="C9867" t="s">
        <v>92</v>
      </c>
      <c r="D9867" s="29">
        <v>45663</v>
      </c>
      <c r="E9867" s="184" t="str">
        <f t="shared" si="648"/>
        <v/>
      </c>
      <c r="F9867" s="184" t="str">
        <f t="shared" si="649"/>
        <v/>
      </c>
      <c r="G9867" s="184" t="str">
        <f t="shared" si="650"/>
        <v/>
      </c>
      <c r="H9867" s="184" t="str">
        <f t="shared" si="651"/>
        <v/>
      </c>
      <c r="L9867">
        <f t="shared" si="646"/>
        <v>530.33792300000005</v>
      </c>
      <c r="R9867">
        <f t="shared" si="647"/>
        <v>1256.7324950000002</v>
      </c>
      <c r="S9867" t="s">
        <v>201</v>
      </c>
      <c r="T9867" s="221">
        <v>45567.337500000001</v>
      </c>
    </row>
    <row r="9868" spans="1:20" x14ac:dyDescent="0.35">
      <c r="A9868" t="s">
        <v>121</v>
      </c>
      <c r="B9868" t="s">
        <v>122</v>
      </c>
      <c r="C9868" t="s">
        <v>92</v>
      </c>
      <c r="D9868" s="29">
        <v>45664</v>
      </c>
      <c r="E9868" s="184" t="str">
        <f t="shared" si="648"/>
        <v/>
      </c>
      <c r="F9868" s="184" t="str">
        <f t="shared" si="649"/>
        <v/>
      </c>
      <c r="G9868" s="184" t="str">
        <f t="shared" si="650"/>
        <v/>
      </c>
      <c r="H9868" s="184" t="str">
        <f t="shared" si="651"/>
        <v/>
      </c>
      <c r="L9868">
        <f t="shared" si="646"/>
        <v>530.33792300000005</v>
      </c>
      <c r="R9868">
        <f t="shared" si="647"/>
        <v>1256.7324950000002</v>
      </c>
      <c r="S9868" t="s">
        <v>201</v>
      </c>
      <c r="T9868" s="221">
        <v>45567.337500000001</v>
      </c>
    </row>
    <row r="9869" spans="1:20" x14ac:dyDescent="0.35">
      <c r="A9869" t="s">
        <v>121</v>
      </c>
      <c r="B9869" t="s">
        <v>122</v>
      </c>
      <c r="C9869" t="s">
        <v>92</v>
      </c>
      <c r="D9869" s="29">
        <v>45665</v>
      </c>
      <c r="E9869" s="184" t="str">
        <f t="shared" si="648"/>
        <v/>
      </c>
      <c r="F9869" s="184" t="str">
        <f t="shared" si="649"/>
        <v/>
      </c>
      <c r="G9869" s="184" t="str">
        <f t="shared" si="650"/>
        <v/>
      </c>
      <c r="H9869" s="184" t="str">
        <f t="shared" si="651"/>
        <v/>
      </c>
      <c r="L9869">
        <f t="shared" si="646"/>
        <v>530.33792300000005</v>
      </c>
      <c r="R9869">
        <f t="shared" si="647"/>
        <v>1256.7324950000002</v>
      </c>
      <c r="S9869" t="s">
        <v>201</v>
      </c>
      <c r="T9869" s="221">
        <v>45567.337500000001</v>
      </c>
    </row>
    <row r="9870" spans="1:20" x14ac:dyDescent="0.35">
      <c r="A9870" t="s">
        <v>121</v>
      </c>
      <c r="B9870" t="s">
        <v>122</v>
      </c>
      <c r="C9870" t="s">
        <v>92</v>
      </c>
      <c r="D9870" s="29">
        <v>45666</v>
      </c>
      <c r="E9870" s="184" t="str">
        <f t="shared" si="648"/>
        <v/>
      </c>
      <c r="F9870" s="184" t="str">
        <f t="shared" si="649"/>
        <v/>
      </c>
      <c r="G9870" s="184" t="str">
        <f t="shared" si="650"/>
        <v/>
      </c>
      <c r="H9870" s="184" t="str">
        <f t="shared" si="651"/>
        <v/>
      </c>
      <c r="L9870">
        <f t="shared" si="646"/>
        <v>530.33792300000005</v>
      </c>
      <c r="R9870">
        <f t="shared" si="647"/>
        <v>1256.7324950000002</v>
      </c>
      <c r="S9870" t="s">
        <v>201</v>
      </c>
      <c r="T9870" s="221">
        <v>45567.337500000001</v>
      </c>
    </row>
    <row r="9871" spans="1:20" x14ac:dyDescent="0.35">
      <c r="A9871" t="s">
        <v>121</v>
      </c>
      <c r="B9871" t="s">
        <v>122</v>
      </c>
      <c r="C9871" t="s">
        <v>92</v>
      </c>
      <c r="D9871" s="29">
        <v>45667</v>
      </c>
      <c r="E9871" s="184" t="str">
        <f t="shared" si="648"/>
        <v/>
      </c>
      <c r="F9871" s="184" t="str">
        <f t="shared" si="649"/>
        <v/>
      </c>
      <c r="G9871" s="184" t="str">
        <f t="shared" si="650"/>
        <v/>
      </c>
      <c r="H9871" s="184" t="str">
        <f t="shared" si="651"/>
        <v/>
      </c>
      <c r="L9871">
        <f t="shared" si="646"/>
        <v>530.33792300000005</v>
      </c>
      <c r="R9871">
        <f t="shared" si="647"/>
        <v>1256.7324950000002</v>
      </c>
      <c r="S9871" t="s">
        <v>201</v>
      </c>
      <c r="T9871" s="221">
        <v>45567.337500000001</v>
      </c>
    </row>
    <row r="9872" spans="1:20" x14ac:dyDescent="0.35">
      <c r="A9872" t="s">
        <v>121</v>
      </c>
      <c r="B9872" t="s">
        <v>122</v>
      </c>
      <c r="C9872" t="s">
        <v>92</v>
      </c>
      <c r="D9872" s="29">
        <v>45668</v>
      </c>
      <c r="E9872" s="184" t="str">
        <f t="shared" si="648"/>
        <v/>
      </c>
      <c r="F9872" s="184" t="str">
        <f t="shared" si="649"/>
        <v/>
      </c>
      <c r="G9872" s="184" t="str">
        <f t="shared" si="650"/>
        <v/>
      </c>
      <c r="H9872" s="184" t="str">
        <f t="shared" si="651"/>
        <v/>
      </c>
      <c r="L9872">
        <f t="shared" si="646"/>
        <v>530.33792300000005</v>
      </c>
      <c r="R9872">
        <f t="shared" si="647"/>
        <v>1256.7324950000002</v>
      </c>
      <c r="S9872" t="s">
        <v>201</v>
      </c>
      <c r="T9872" s="221">
        <v>45567.337500000001</v>
      </c>
    </row>
    <row r="9873" spans="1:20" x14ac:dyDescent="0.35">
      <c r="A9873" t="s">
        <v>121</v>
      </c>
      <c r="B9873" t="s">
        <v>122</v>
      </c>
      <c r="C9873" t="s">
        <v>92</v>
      </c>
      <c r="D9873" s="29">
        <v>45669</v>
      </c>
      <c r="E9873" s="184" t="str">
        <f t="shared" si="648"/>
        <v/>
      </c>
      <c r="F9873" s="184" t="str">
        <f t="shared" si="649"/>
        <v/>
      </c>
      <c r="G9873" s="184" t="str">
        <f t="shared" si="650"/>
        <v/>
      </c>
      <c r="H9873" s="184" t="str">
        <f t="shared" si="651"/>
        <v/>
      </c>
      <c r="L9873">
        <f t="shared" si="646"/>
        <v>530.33792300000005</v>
      </c>
      <c r="R9873">
        <f t="shared" si="647"/>
        <v>1256.7324950000002</v>
      </c>
      <c r="S9873" t="s">
        <v>201</v>
      </c>
      <c r="T9873" s="221">
        <v>45567.337500000001</v>
      </c>
    </row>
    <row r="9874" spans="1:20" x14ac:dyDescent="0.35">
      <c r="A9874" t="s">
        <v>121</v>
      </c>
      <c r="B9874" t="s">
        <v>122</v>
      </c>
      <c r="C9874" t="s">
        <v>92</v>
      </c>
      <c r="D9874" s="29">
        <v>45670</v>
      </c>
      <c r="E9874" s="184" t="str">
        <f t="shared" si="648"/>
        <v/>
      </c>
      <c r="F9874" s="184" t="str">
        <f t="shared" si="649"/>
        <v/>
      </c>
      <c r="G9874" s="184" t="str">
        <f t="shared" si="650"/>
        <v/>
      </c>
      <c r="H9874" s="184" t="str">
        <f t="shared" si="651"/>
        <v/>
      </c>
      <c r="L9874">
        <f t="shared" si="646"/>
        <v>530.33792300000005</v>
      </c>
      <c r="R9874">
        <f t="shared" si="647"/>
        <v>1256.7324950000002</v>
      </c>
      <c r="S9874" t="s">
        <v>201</v>
      </c>
      <c r="T9874" s="221">
        <v>45567.337500000001</v>
      </c>
    </row>
    <row r="9875" spans="1:20" x14ac:dyDescent="0.35">
      <c r="A9875" t="s">
        <v>121</v>
      </c>
      <c r="B9875" t="s">
        <v>122</v>
      </c>
      <c r="C9875" t="s">
        <v>92</v>
      </c>
      <c r="D9875" s="29">
        <v>45671</v>
      </c>
      <c r="E9875" s="184" t="str">
        <f t="shared" si="648"/>
        <v/>
      </c>
      <c r="F9875" s="184" t="str">
        <f t="shared" si="649"/>
        <v/>
      </c>
      <c r="G9875" s="184" t="str">
        <f t="shared" si="650"/>
        <v/>
      </c>
      <c r="H9875" s="184" t="str">
        <f t="shared" si="651"/>
        <v/>
      </c>
      <c r="L9875">
        <f t="shared" si="646"/>
        <v>530.33792300000005</v>
      </c>
      <c r="R9875">
        <f t="shared" si="647"/>
        <v>1256.7324950000002</v>
      </c>
      <c r="S9875" t="s">
        <v>201</v>
      </c>
      <c r="T9875" s="221">
        <v>45567.337500000001</v>
      </c>
    </row>
    <row r="9876" spans="1:20" x14ac:dyDescent="0.35">
      <c r="A9876" t="s">
        <v>121</v>
      </c>
      <c r="B9876" t="s">
        <v>122</v>
      </c>
      <c r="C9876" t="s">
        <v>92</v>
      </c>
      <c r="D9876" s="29">
        <v>45672</v>
      </c>
      <c r="E9876" s="184" t="str">
        <f t="shared" si="648"/>
        <v/>
      </c>
      <c r="F9876" s="184" t="str">
        <f t="shared" si="649"/>
        <v/>
      </c>
      <c r="G9876" s="184" t="str">
        <f t="shared" si="650"/>
        <v/>
      </c>
      <c r="H9876" s="184" t="str">
        <f t="shared" si="651"/>
        <v/>
      </c>
      <c r="L9876">
        <f t="shared" si="646"/>
        <v>530.33792300000005</v>
      </c>
      <c r="R9876">
        <f t="shared" si="647"/>
        <v>1256.7324950000002</v>
      </c>
      <c r="S9876" t="s">
        <v>201</v>
      </c>
      <c r="T9876" s="221">
        <v>45567.337500000001</v>
      </c>
    </row>
    <row r="9877" spans="1:20" x14ac:dyDescent="0.35">
      <c r="A9877" t="s">
        <v>121</v>
      </c>
      <c r="B9877" t="s">
        <v>122</v>
      </c>
      <c r="C9877" t="s">
        <v>92</v>
      </c>
      <c r="D9877" s="29">
        <v>45673</v>
      </c>
      <c r="E9877" s="184" t="str">
        <f t="shared" si="648"/>
        <v/>
      </c>
      <c r="F9877" s="184" t="str">
        <f t="shared" si="649"/>
        <v/>
      </c>
      <c r="G9877" s="184" t="str">
        <f t="shared" si="650"/>
        <v/>
      </c>
      <c r="H9877" s="184" t="str">
        <f t="shared" si="651"/>
        <v/>
      </c>
      <c r="L9877">
        <f t="shared" si="646"/>
        <v>530.33792300000005</v>
      </c>
      <c r="R9877">
        <f t="shared" si="647"/>
        <v>1256.7324950000002</v>
      </c>
      <c r="S9877" t="s">
        <v>201</v>
      </c>
      <c r="T9877" s="221">
        <v>45567.337500000001</v>
      </c>
    </row>
    <row r="9878" spans="1:20" x14ac:dyDescent="0.35">
      <c r="A9878" t="s">
        <v>121</v>
      </c>
      <c r="B9878" t="s">
        <v>122</v>
      </c>
      <c r="C9878" t="s">
        <v>92</v>
      </c>
      <c r="D9878" s="29">
        <v>45674</v>
      </c>
      <c r="E9878" s="184" t="str">
        <f t="shared" si="648"/>
        <v/>
      </c>
      <c r="F9878" s="184" t="str">
        <f t="shared" si="649"/>
        <v/>
      </c>
      <c r="G9878" s="184" t="str">
        <f t="shared" si="650"/>
        <v/>
      </c>
      <c r="H9878" s="184" t="str">
        <f t="shared" si="651"/>
        <v/>
      </c>
      <c r="L9878">
        <f t="shared" si="646"/>
        <v>530.33792300000005</v>
      </c>
      <c r="R9878">
        <f t="shared" si="647"/>
        <v>1256.7324950000002</v>
      </c>
      <c r="S9878" t="s">
        <v>201</v>
      </c>
      <c r="T9878" s="221">
        <v>45567.337500000001</v>
      </c>
    </row>
    <row r="9879" spans="1:20" x14ac:dyDescent="0.35">
      <c r="A9879" t="s">
        <v>121</v>
      </c>
      <c r="B9879" t="s">
        <v>122</v>
      </c>
      <c r="C9879" t="s">
        <v>92</v>
      </c>
      <c r="D9879" s="29">
        <v>45675</v>
      </c>
      <c r="E9879" s="184" t="str">
        <f t="shared" si="648"/>
        <v/>
      </c>
      <c r="F9879" s="184" t="str">
        <f t="shared" si="649"/>
        <v/>
      </c>
      <c r="G9879" s="184" t="str">
        <f t="shared" si="650"/>
        <v/>
      </c>
      <c r="H9879" s="184" t="str">
        <f t="shared" si="651"/>
        <v/>
      </c>
      <c r="L9879">
        <f t="shared" si="646"/>
        <v>530.33792300000005</v>
      </c>
      <c r="R9879">
        <f t="shared" si="647"/>
        <v>1256.7324950000002</v>
      </c>
      <c r="S9879" t="s">
        <v>201</v>
      </c>
      <c r="T9879" s="221">
        <v>45567.337500000001</v>
      </c>
    </row>
    <row r="9880" spans="1:20" x14ac:dyDescent="0.35">
      <c r="A9880" t="s">
        <v>121</v>
      </c>
      <c r="B9880" t="s">
        <v>122</v>
      </c>
      <c r="C9880" t="s">
        <v>92</v>
      </c>
      <c r="D9880" s="29">
        <v>45676</v>
      </c>
      <c r="E9880" s="184" t="str">
        <f t="shared" si="648"/>
        <v/>
      </c>
      <c r="F9880" s="184" t="str">
        <f t="shared" si="649"/>
        <v/>
      </c>
      <c r="G9880" s="184" t="str">
        <f t="shared" si="650"/>
        <v/>
      </c>
      <c r="H9880" s="184" t="str">
        <f t="shared" si="651"/>
        <v/>
      </c>
      <c r="L9880">
        <f t="shared" si="646"/>
        <v>530.33792300000005</v>
      </c>
      <c r="R9880">
        <f t="shared" si="647"/>
        <v>1256.7324950000002</v>
      </c>
      <c r="S9880" t="s">
        <v>201</v>
      </c>
      <c r="T9880" s="221">
        <v>45567.337500000001</v>
      </c>
    </row>
    <row r="9881" spans="1:20" x14ac:dyDescent="0.35">
      <c r="A9881" t="s">
        <v>121</v>
      </c>
      <c r="B9881" t="s">
        <v>122</v>
      </c>
      <c r="C9881" t="s">
        <v>92</v>
      </c>
      <c r="D9881" s="29">
        <v>45677</v>
      </c>
      <c r="E9881" s="184" t="str">
        <f t="shared" si="648"/>
        <v/>
      </c>
      <c r="F9881" s="184" t="str">
        <f t="shared" si="649"/>
        <v/>
      </c>
      <c r="G9881" s="184" t="str">
        <f t="shared" si="650"/>
        <v/>
      </c>
      <c r="H9881" s="184" t="str">
        <f t="shared" si="651"/>
        <v/>
      </c>
      <c r="L9881">
        <f t="shared" si="646"/>
        <v>530.33792300000005</v>
      </c>
      <c r="R9881">
        <f t="shared" si="647"/>
        <v>1256.7324950000002</v>
      </c>
      <c r="S9881" t="s">
        <v>201</v>
      </c>
      <c r="T9881" s="221">
        <v>45567.337500000001</v>
      </c>
    </row>
    <row r="9882" spans="1:20" x14ac:dyDescent="0.35">
      <c r="A9882" t="s">
        <v>121</v>
      </c>
      <c r="B9882" t="s">
        <v>122</v>
      </c>
      <c r="C9882" t="s">
        <v>92</v>
      </c>
      <c r="D9882" s="29">
        <v>45678</v>
      </c>
      <c r="E9882" s="184" t="str">
        <f t="shared" si="648"/>
        <v/>
      </c>
      <c r="F9882" s="184" t="str">
        <f t="shared" si="649"/>
        <v/>
      </c>
      <c r="G9882" s="184" t="str">
        <f t="shared" si="650"/>
        <v/>
      </c>
      <c r="H9882" s="184" t="str">
        <f t="shared" si="651"/>
        <v/>
      </c>
      <c r="L9882">
        <f t="shared" si="646"/>
        <v>530.33792300000005</v>
      </c>
      <c r="R9882">
        <f t="shared" si="647"/>
        <v>1256.7324950000002</v>
      </c>
      <c r="S9882" t="s">
        <v>201</v>
      </c>
      <c r="T9882" s="221">
        <v>45567.337500000001</v>
      </c>
    </row>
    <row r="9883" spans="1:20" x14ac:dyDescent="0.35">
      <c r="A9883" t="s">
        <v>121</v>
      </c>
      <c r="B9883" t="s">
        <v>122</v>
      </c>
      <c r="C9883" t="s">
        <v>92</v>
      </c>
      <c r="D9883" s="29">
        <v>45679</v>
      </c>
      <c r="E9883" s="184" t="str">
        <f t="shared" si="648"/>
        <v/>
      </c>
      <c r="F9883" s="184" t="str">
        <f t="shared" si="649"/>
        <v/>
      </c>
      <c r="G9883" s="184" t="str">
        <f t="shared" si="650"/>
        <v/>
      </c>
      <c r="H9883" s="184" t="str">
        <f t="shared" si="651"/>
        <v/>
      </c>
      <c r="L9883">
        <f t="shared" si="646"/>
        <v>530.33792300000005</v>
      </c>
      <c r="R9883">
        <f t="shared" si="647"/>
        <v>1256.7324950000002</v>
      </c>
      <c r="S9883" t="s">
        <v>201</v>
      </c>
      <c r="T9883" s="221">
        <v>45567.337500000001</v>
      </c>
    </row>
    <row r="9884" spans="1:20" x14ac:dyDescent="0.35">
      <c r="A9884" t="s">
        <v>121</v>
      </c>
      <c r="B9884" t="s">
        <v>122</v>
      </c>
      <c r="C9884" t="s">
        <v>92</v>
      </c>
      <c r="D9884" s="29">
        <v>45680</v>
      </c>
      <c r="E9884" s="184" t="str">
        <f t="shared" si="648"/>
        <v/>
      </c>
      <c r="F9884" s="184" t="str">
        <f t="shared" si="649"/>
        <v/>
      </c>
      <c r="G9884" s="184" t="str">
        <f t="shared" si="650"/>
        <v/>
      </c>
      <c r="H9884" s="184" t="str">
        <f t="shared" si="651"/>
        <v/>
      </c>
      <c r="L9884">
        <f t="shared" si="646"/>
        <v>530.33792300000005</v>
      </c>
      <c r="R9884">
        <f t="shared" si="647"/>
        <v>1256.7324950000002</v>
      </c>
      <c r="S9884" t="s">
        <v>201</v>
      </c>
      <c r="T9884" s="221">
        <v>45567.337500000001</v>
      </c>
    </row>
    <row r="9885" spans="1:20" x14ac:dyDescent="0.35">
      <c r="A9885" t="s">
        <v>121</v>
      </c>
      <c r="B9885" t="s">
        <v>122</v>
      </c>
      <c r="C9885" t="s">
        <v>92</v>
      </c>
      <c r="D9885" s="29">
        <v>45681</v>
      </c>
      <c r="E9885" s="184" t="str">
        <f t="shared" si="648"/>
        <v/>
      </c>
      <c r="F9885" s="184" t="str">
        <f t="shared" si="649"/>
        <v/>
      </c>
      <c r="G9885" s="184" t="str">
        <f t="shared" si="650"/>
        <v/>
      </c>
      <c r="H9885" s="184" t="str">
        <f t="shared" si="651"/>
        <v/>
      </c>
      <c r="L9885">
        <f t="shared" si="646"/>
        <v>530.33792300000005</v>
      </c>
      <c r="R9885">
        <f t="shared" si="647"/>
        <v>1256.7324950000002</v>
      </c>
      <c r="S9885" t="s">
        <v>201</v>
      </c>
      <c r="T9885" s="221">
        <v>45567.337500000001</v>
      </c>
    </row>
    <row r="9886" spans="1:20" x14ac:dyDescent="0.35">
      <c r="A9886" t="s">
        <v>121</v>
      </c>
      <c r="B9886" t="s">
        <v>122</v>
      </c>
      <c r="C9886" t="s">
        <v>92</v>
      </c>
      <c r="D9886" s="29">
        <v>45682</v>
      </c>
      <c r="E9886" s="184" t="str">
        <f t="shared" si="648"/>
        <v/>
      </c>
      <c r="F9886" s="184" t="str">
        <f t="shared" si="649"/>
        <v/>
      </c>
      <c r="G9886" s="184" t="str">
        <f t="shared" si="650"/>
        <v/>
      </c>
      <c r="H9886" s="184" t="str">
        <f t="shared" si="651"/>
        <v/>
      </c>
      <c r="L9886">
        <f t="shared" si="646"/>
        <v>530.33792300000005</v>
      </c>
      <c r="R9886">
        <f t="shared" si="647"/>
        <v>1256.7324950000002</v>
      </c>
      <c r="S9886" t="s">
        <v>201</v>
      </c>
      <c r="T9886" s="221">
        <v>45567.337500000001</v>
      </c>
    </row>
    <row r="9887" spans="1:20" x14ac:dyDescent="0.35">
      <c r="A9887" t="s">
        <v>121</v>
      </c>
      <c r="B9887" t="s">
        <v>122</v>
      </c>
      <c r="C9887" t="s">
        <v>92</v>
      </c>
      <c r="D9887" s="29">
        <v>45683</v>
      </c>
      <c r="E9887" s="184" t="str">
        <f t="shared" si="648"/>
        <v/>
      </c>
      <c r="F9887" s="184" t="str">
        <f t="shared" si="649"/>
        <v/>
      </c>
      <c r="G9887" s="184" t="str">
        <f t="shared" si="650"/>
        <v/>
      </c>
      <c r="H9887" s="184" t="str">
        <f t="shared" si="651"/>
        <v/>
      </c>
      <c r="L9887">
        <f t="shared" si="646"/>
        <v>530.33792300000005</v>
      </c>
      <c r="R9887">
        <f t="shared" si="647"/>
        <v>1256.7324950000002</v>
      </c>
      <c r="S9887" t="s">
        <v>201</v>
      </c>
      <c r="T9887" s="221">
        <v>45567.337500000001</v>
      </c>
    </row>
    <row r="9888" spans="1:20" x14ac:dyDescent="0.35">
      <c r="A9888" t="s">
        <v>121</v>
      </c>
      <c r="B9888" t="s">
        <v>122</v>
      </c>
      <c r="C9888" t="s">
        <v>92</v>
      </c>
      <c r="D9888" s="29">
        <v>45684</v>
      </c>
      <c r="E9888" s="184" t="str">
        <f t="shared" si="648"/>
        <v/>
      </c>
      <c r="F9888" s="184" t="str">
        <f t="shared" si="649"/>
        <v/>
      </c>
      <c r="G9888" s="184" t="str">
        <f t="shared" si="650"/>
        <v/>
      </c>
      <c r="H9888" s="184" t="str">
        <f t="shared" si="651"/>
        <v/>
      </c>
      <c r="L9888">
        <f t="shared" si="646"/>
        <v>530.33792300000005</v>
      </c>
      <c r="R9888">
        <f t="shared" si="647"/>
        <v>1256.7324950000002</v>
      </c>
      <c r="S9888" t="s">
        <v>201</v>
      </c>
      <c r="T9888" s="221">
        <v>45567.337500000001</v>
      </c>
    </row>
    <row r="9889" spans="1:20" x14ac:dyDescent="0.35">
      <c r="A9889" t="s">
        <v>121</v>
      </c>
      <c r="B9889" t="s">
        <v>122</v>
      </c>
      <c r="C9889" t="s">
        <v>92</v>
      </c>
      <c r="D9889" s="29">
        <v>45685</v>
      </c>
      <c r="E9889" s="184" t="str">
        <f t="shared" si="648"/>
        <v/>
      </c>
      <c r="F9889" s="184" t="str">
        <f t="shared" si="649"/>
        <v/>
      </c>
      <c r="G9889" s="184" t="str">
        <f t="shared" si="650"/>
        <v/>
      </c>
      <c r="H9889" s="184" t="str">
        <f t="shared" si="651"/>
        <v/>
      </c>
      <c r="L9889">
        <f t="shared" si="646"/>
        <v>530.33792300000005</v>
      </c>
      <c r="R9889">
        <f t="shared" si="647"/>
        <v>1256.7324950000002</v>
      </c>
      <c r="S9889" t="s">
        <v>201</v>
      </c>
      <c r="T9889" s="221">
        <v>45567.337500000001</v>
      </c>
    </row>
    <row r="9890" spans="1:20" x14ac:dyDescent="0.35">
      <c r="A9890" t="s">
        <v>121</v>
      </c>
      <c r="B9890" t="s">
        <v>122</v>
      </c>
      <c r="C9890" t="s">
        <v>92</v>
      </c>
      <c r="D9890" s="29">
        <v>45686</v>
      </c>
      <c r="E9890" s="184" t="str">
        <f t="shared" si="648"/>
        <v/>
      </c>
      <c r="F9890" s="184" t="str">
        <f t="shared" si="649"/>
        <v/>
      </c>
      <c r="G9890" s="184" t="str">
        <f t="shared" si="650"/>
        <v/>
      </c>
      <c r="H9890" s="184" t="str">
        <f t="shared" si="651"/>
        <v/>
      </c>
      <c r="L9890">
        <f t="shared" si="646"/>
        <v>530.33792300000005</v>
      </c>
      <c r="R9890">
        <f t="shared" si="647"/>
        <v>1256.7324950000002</v>
      </c>
      <c r="S9890" t="s">
        <v>201</v>
      </c>
      <c r="T9890" s="221">
        <v>45567.337500000001</v>
      </c>
    </row>
    <row r="9891" spans="1:20" x14ac:dyDescent="0.35">
      <c r="A9891" t="s">
        <v>121</v>
      </c>
      <c r="B9891" t="s">
        <v>122</v>
      </c>
      <c r="C9891" t="s">
        <v>92</v>
      </c>
      <c r="D9891" s="29">
        <v>45687</v>
      </c>
      <c r="E9891" s="184" t="str">
        <f t="shared" si="648"/>
        <v/>
      </c>
      <c r="F9891" s="184" t="str">
        <f t="shared" si="649"/>
        <v/>
      </c>
      <c r="G9891" s="184" t="str">
        <f t="shared" si="650"/>
        <v/>
      </c>
      <c r="H9891" s="184" t="str">
        <f t="shared" si="651"/>
        <v/>
      </c>
      <c r="L9891">
        <f t="shared" si="646"/>
        <v>530.33792300000005</v>
      </c>
      <c r="R9891">
        <f t="shared" si="647"/>
        <v>1256.7324950000002</v>
      </c>
      <c r="S9891" t="s">
        <v>201</v>
      </c>
      <c r="T9891" s="221">
        <v>45567.337500000001</v>
      </c>
    </row>
    <row r="9892" spans="1:20" x14ac:dyDescent="0.35">
      <c r="A9892" t="s">
        <v>121</v>
      </c>
      <c r="B9892" t="s">
        <v>122</v>
      </c>
      <c r="C9892" t="s">
        <v>92</v>
      </c>
      <c r="D9892" s="29">
        <v>45688</v>
      </c>
      <c r="E9892" s="184" t="str">
        <f t="shared" si="648"/>
        <v/>
      </c>
      <c r="F9892" s="184" t="str">
        <f t="shared" si="649"/>
        <v/>
      </c>
      <c r="G9892" s="184" t="str">
        <f t="shared" si="650"/>
        <v/>
      </c>
      <c r="H9892" s="184" t="str">
        <f t="shared" si="651"/>
        <v/>
      </c>
      <c r="L9892">
        <f t="shared" si="646"/>
        <v>530.33792300000005</v>
      </c>
      <c r="R9892">
        <f t="shared" si="647"/>
        <v>1256.7324950000002</v>
      </c>
      <c r="S9892" t="s">
        <v>201</v>
      </c>
      <c r="T9892" s="221">
        <v>45567.337500000001</v>
      </c>
    </row>
    <row r="9893" spans="1:20" x14ac:dyDescent="0.35">
      <c r="A9893" t="s">
        <v>121</v>
      </c>
      <c r="B9893" t="s">
        <v>122</v>
      </c>
      <c r="C9893" t="s">
        <v>92</v>
      </c>
      <c r="D9893" s="29">
        <v>45689</v>
      </c>
      <c r="E9893" s="184" t="str">
        <f t="shared" si="648"/>
        <v/>
      </c>
      <c r="F9893" s="184" t="str">
        <f t="shared" si="649"/>
        <v/>
      </c>
      <c r="G9893" s="184" t="str">
        <f t="shared" si="650"/>
        <v/>
      </c>
      <c r="H9893" s="184" t="str">
        <f t="shared" si="651"/>
        <v/>
      </c>
      <c r="L9893">
        <f t="shared" si="646"/>
        <v>530.33792300000005</v>
      </c>
      <c r="R9893">
        <f t="shared" si="647"/>
        <v>1256.7324950000002</v>
      </c>
      <c r="S9893" t="s">
        <v>201</v>
      </c>
      <c r="T9893" s="221">
        <v>45567.337500000001</v>
      </c>
    </row>
    <row r="9894" spans="1:20" x14ac:dyDescent="0.35">
      <c r="A9894" t="s">
        <v>121</v>
      </c>
      <c r="B9894" t="s">
        <v>122</v>
      </c>
      <c r="C9894" t="s">
        <v>92</v>
      </c>
      <c r="D9894" s="29">
        <v>45690</v>
      </c>
      <c r="E9894" s="184" t="str">
        <f t="shared" si="648"/>
        <v/>
      </c>
      <c r="F9894" s="184" t="str">
        <f t="shared" si="649"/>
        <v/>
      </c>
      <c r="G9894" s="184" t="str">
        <f t="shared" si="650"/>
        <v/>
      </c>
      <c r="H9894" s="184" t="str">
        <f t="shared" si="651"/>
        <v/>
      </c>
      <c r="L9894">
        <f t="shared" si="646"/>
        <v>530.33792300000005</v>
      </c>
      <c r="R9894">
        <f t="shared" si="647"/>
        <v>1256.7324950000002</v>
      </c>
      <c r="S9894" t="s">
        <v>201</v>
      </c>
      <c r="T9894" s="221">
        <v>45567.337500000001</v>
      </c>
    </row>
    <row r="9895" spans="1:20" x14ac:dyDescent="0.35">
      <c r="A9895" t="s">
        <v>121</v>
      </c>
      <c r="B9895" t="s">
        <v>122</v>
      </c>
      <c r="C9895" t="s">
        <v>92</v>
      </c>
      <c r="D9895" s="29">
        <v>45691</v>
      </c>
      <c r="E9895" s="184" t="str">
        <f t="shared" si="648"/>
        <v/>
      </c>
      <c r="F9895" s="184" t="str">
        <f t="shared" si="649"/>
        <v/>
      </c>
      <c r="G9895" s="184" t="str">
        <f t="shared" si="650"/>
        <v/>
      </c>
      <c r="H9895" s="184" t="str">
        <f t="shared" si="651"/>
        <v/>
      </c>
      <c r="L9895">
        <f t="shared" si="646"/>
        <v>530.33792300000005</v>
      </c>
      <c r="R9895">
        <f t="shared" si="647"/>
        <v>1256.7324950000002</v>
      </c>
      <c r="S9895" t="s">
        <v>201</v>
      </c>
      <c r="T9895" s="221">
        <v>45567.337500000001</v>
      </c>
    </row>
    <row r="9896" spans="1:20" x14ac:dyDescent="0.35">
      <c r="A9896" t="s">
        <v>121</v>
      </c>
      <c r="B9896" t="s">
        <v>122</v>
      </c>
      <c r="C9896" t="s">
        <v>92</v>
      </c>
      <c r="D9896" s="29">
        <v>45692</v>
      </c>
      <c r="E9896" s="184" t="str">
        <f t="shared" si="648"/>
        <v/>
      </c>
      <c r="F9896" s="184" t="str">
        <f t="shared" si="649"/>
        <v/>
      </c>
      <c r="G9896" s="184" t="str">
        <f t="shared" si="650"/>
        <v/>
      </c>
      <c r="H9896" s="184" t="str">
        <f t="shared" si="651"/>
        <v/>
      </c>
      <c r="L9896">
        <f t="shared" si="646"/>
        <v>530.33792300000005</v>
      </c>
      <c r="R9896">
        <f t="shared" si="647"/>
        <v>1256.7324950000002</v>
      </c>
      <c r="S9896" t="s">
        <v>201</v>
      </c>
      <c r="T9896" s="221">
        <v>45567.337500000001</v>
      </c>
    </row>
    <row r="9897" spans="1:20" x14ac:dyDescent="0.35">
      <c r="A9897" t="s">
        <v>121</v>
      </c>
      <c r="B9897" t="s">
        <v>122</v>
      </c>
      <c r="C9897" t="s">
        <v>92</v>
      </c>
      <c r="D9897" s="29">
        <v>45693</v>
      </c>
      <c r="E9897" s="184" t="str">
        <f t="shared" si="648"/>
        <v/>
      </c>
      <c r="F9897" s="184" t="str">
        <f t="shared" si="649"/>
        <v/>
      </c>
      <c r="G9897" s="184" t="str">
        <f t="shared" si="650"/>
        <v/>
      </c>
      <c r="H9897" s="184" t="str">
        <f t="shared" si="651"/>
        <v/>
      </c>
      <c r="L9897">
        <f t="shared" si="646"/>
        <v>530.33792300000005</v>
      </c>
      <c r="R9897">
        <f t="shared" si="647"/>
        <v>1256.7324950000002</v>
      </c>
      <c r="S9897" t="s">
        <v>201</v>
      </c>
      <c r="T9897" s="221">
        <v>45567.337500000001</v>
      </c>
    </row>
    <row r="9898" spans="1:20" x14ac:dyDescent="0.35">
      <c r="A9898" t="s">
        <v>121</v>
      </c>
      <c r="B9898" t="s">
        <v>122</v>
      </c>
      <c r="C9898" t="s">
        <v>92</v>
      </c>
      <c r="D9898" s="29">
        <v>45694</v>
      </c>
      <c r="E9898" s="184" t="str">
        <f t="shared" si="648"/>
        <v/>
      </c>
      <c r="F9898" s="184" t="str">
        <f t="shared" si="649"/>
        <v/>
      </c>
      <c r="G9898" s="184" t="str">
        <f t="shared" si="650"/>
        <v/>
      </c>
      <c r="H9898" s="184" t="str">
        <f t="shared" si="651"/>
        <v/>
      </c>
      <c r="L9898">
        <f t="shared" si="646"/>
        <v>530.33792300000005</v>
      </c>
      <c r="R9898">
        <f t="shared" si="647"/>
        <v>1256.7324950000002</v>
      </c>
      <c r="S9898" t="s">
        <v>201</v>
      </c>
      <c r="T9898" s="221">
        <v>45567.337500000001</v>
      </c>
    </row>
    <row r="9899" spans="1:20" x14ac:dyDescent="0.35">
      <c r="A9899" t="s">
        <v>121</v>
      </c>
      <c r="B9899" t="s">
        <v>122</v>
      </c>
      <c r="C9899" t="s">
        <v>92</v>
      </c>
      <c r="D9899" s="29">
        <v>45695</v>
      </c>
      <c r="E9899" s="184" t="str">
        <f t="shared" si="648"/>
        <v/>
      </c>
      <c r="F9899" s="184" t="str">
        <f t="shared" si="649"/>
        <v/>
      </c>
      <c r="G9899" s="184" t="str">
        <f t="shared" si="650"/>
        <v/>
      </c>
      <c r="H9899" s="184" t="str">
        <f t="shared" si="651"/>
        <v/>
      </c>
      <c r="L9899">
        <f t="shared" si="646"/>
        <v>530.33792300000005</v>
      </c>
      <c r="R9899">
        <f t="shared" si="647"/>
        <v>1256.7324950000002</v>
      </c>
      <c r="S9899" t="s">
        <v>201</v>
      </c>
      <c r="T9899" s="221">
        <v>45567.337500000001</v>
      </c>
    </row>
    <row r="9900" spans="1:20" x14ac:dyDescent="0.35">
      <c r="A9900" t="s">
        <v>121</v>
      </c>
      <c r="B9900" t="s">
        <v>122</v>
      </c>
      <c r="C9900" t="s">
        <v>92</v>
      </c>
      <c r="D9900" s="29">
        <v>45696</v>
      </c>
      <c r="E9900" s="184" t="str">
        <f t="shared" si="648"/>
        <v/>
      </c>
      <c r="F9900" s="184" t="str">
        <f t="shared" si="649"/>
        <v/>
      </c>
      <c r="G9900" s="184" t="str">
        <f t="shared" si="650"/>
        <v/>
      </c>
      <c r="H9900" s="184" t="str">
        <f t="shared" si="651"/>
        <v/>
      </c>
      <c r="L9900">
        <f t="shared" si="646"/>
        <v>530.33792300000005</v>
      </c>
      <c r="R9900">
        <f t="shared" si="647"/>
        <v>1256.7324950000002</v>
      </c>
      <c r="S9900" t="s">
        <v>201</v>
      </c>
      <c r="T9900" s="221">
        <v>45567.337500000001</v>
      </c>
    </row>
    <row r="9901" spans="1:20" x14ac:dyDescent="0.35">
      <c r="A9901" t="s">
        <v>121</v>
      </c>
      <c r="B9901" t="s">
        <v>122</v>
      </c>
      <c r="C9901" t="s">
        <v>92</v>
      </c>
      <c r="D9901" s="29">
        <v>45697</v>
      </c>
      <c r="E9901" s="184" t="str">
        <f t="shared" si="648"/>
        <v/>
      </c>
      <c r="F9901" s="184" t="str">
        <f t="shared" si="649"/>
        <v/>
      </c>
      <c r="G9901" s="184" t="str">
        <f t="shared" si="650"/>
        <v/>
      </c>
      <c r="H9901" s="184" t="str">
        <f t="shared" si="651"/>
        <v/>
      </c>
      <c r="L9901">
        <f t="shared" si="646"/>
        <v>530.33792300000005</v>
      </c>
      <c r="R9901">
        <f t="shared" si="647"/>
        <v>1256.7324950000002</v>
      </c>
      <c r="S9901" t="s">
        <v>201</v>
      </c>
      <c r="T9901" s="221">
        <v>45567.337500000001</v>
      </c>
    </row>
    <row r="9902" spans="1:20" x14ac:dyDescent="0.35">
      <c r="A9902" t="s">
        <v>121</v>
      </c>
      <c r="B9902" t="s">
        <v>122</v>
      </c>
      <c r="C9902" t="s">
        <v>92</v>
      </c>
      <c r="D9902" s="29">
        <v>45698</v>
      </c>
      <c r="E9902" s="184" t="str">
        <f t="shared" si="648"/>
        <v/>
      </c>
      <c r="F9902" s="184" t="str">
        <f t="shared" si="649"/>
        <v/>
      </c>
      <c r="G9902" s="184" t="str">
        <f t="shared" si="650"/>
        <v/>
      </c>
      <c r="H9902" s="184" t="str">
        <f t="shared" si="651"/>
        <v/>
      </c>
      <c r="L9902">
        <f t="shared" si="646"/>
        <v>530.33792300000005</v>
      </c>
      <c r="R9902">
        <f t="shared" si="647"/>
        <v>1256.7324950000002</v>
      </c>
      <c r="S9902" t="s">
        <v>201</v>
      </c>
      <c r="T9902" s="221">
        <v>45567.337500000001</v>
      </c>
    </row>
    <row r="9903" spans="1:20" x14ac:dyDescent="0.35">
      <c r="A9903" t="s">
        <v>121</v>
      </c>
      <c r="B9903" t="s">
        <v>122</v>
      </c>
      <c r="C9903" t="s">
        <v>92</v>
      </c>
      <c r="D9903" s="29">
        <v>45699</v>
      </c>
      <c r="E9903" s="184" t="str">
        <f t="shared" si="648"/>
        <v/>
      </c>
      <c r="F9903" s="184" t="str">
        <f t="shared" si="649"/>
        <v/>
      </c>
      <c r="G9903" s="184" t="str">
        <f t="shared" si="650"/>
        <v/>
      </c>
      <c r="H9903" s="184" t="str">
        <f t="shared" si="651"/>
        <v/>
      </c>
      <c r="L9903">
        <f t="shared" si="646"/>
        <v>530.33792300000005</v>
      </c>
      <c r="R9903">
        <f t="shared" si="647"/>
        <v>1256.7324950000002</v>
      </c>
      <c r="S9903" t="s">
        <v>201</v>
      </c>
      <c r="T9903" s="221">
        <v>45567.337500000001</v>
      </c>
    </row>
    <row r="9904" spans="1:20" x14ac:dyDescent="0.35">
      <c r="A9904" t="s">
        <v>121</v>
      </c>
      <c r="B9904" t="s">
        <v>122</v>
      </c>
      <c r="C9904" t="s">
        <v>92</v>
      </c>
      <c r="D9904" s="29">
        <v>45700</v>
      </c>
      <c r="E9904" s="184" t="str">
        <f t="shared" si="648"/>
        <v/>
      </c>
      <c r="F9904" s="184" t="str">
        <f t="shared" si="649"/>
        <v/>
      </c>
      <c r="G9904" s="184" t="str">
        <f t="shared" si="650"/>
        <v/>
      </c>
      <c r="H9904" s="184" t="str">
        <f t="shared" si="651"/>
        <v/>
      </c>
      <c r="L9904">
        <f t="shared" si="646"/>
        <v>530.33792300000005</v>
      </c>
      <c r="R9904">
        <f t="shared" si="647"/>
        <v>1256.7324950000002</v>
      </c>
      <c r="S9904" t="s">
        <v>201</v>
      </c>
      <c r="T9904" s="221">
        <v>45567.337500000001</v>
      </c>
    </row>
    <row r="9905" spans="1:20" x14ac:dyDescent="0.35">
      <c r="A9905" t="s">
        <v>121</v>
      </c>
      <c r="B9905" t="s">
        <v>122</v>
      </c>
      <c r="C9905" t="s">
        <v>92</v>
      </c>
      <c r="D9905" s="29">
        <v>45701</v>
      </c>
      <c r="E9905" s="184" t="str">
        <f t="shared" si="648"/>
        <v/>
      </c>
      <c r="F9905" s="184" t="str">
        <f t="shared" si="649"/>
        <v/>
      </c>
      <c r="G9905" s="184" t="str">
        <f t="shared" si="650"/>
        <v/>
      </c>
      <c r="H9905" s="184" t="str">
        <f t="shared" si="651"/>
        <v/>
      </c>
      <c r="L9905">
        <f t="shared" si="646"/>
        <v>530.33792300000005</v>
      </c>
      <c r="R9905">
        <f t="shared" si="647"/>
        <v>1256.7324950000002</v>
      </c>
      <c r="S9905" t="s">
        <v>201</v>
      </c>
      <c r="T9905" s="221">
        <v>45567.337500000001</v>
      </c>
    </row>
    <row r="9906" spans="1:20" x14ac:dyDescent="0.35">
      <c r="A9906" t="s">
        <v>121</v>
      </c>
      <c r="B9906" t="s">
        <v>122</v>
      </c>
      <c r="C9906" t="s">
        <v>92</v>
      </c>
      <c r="D9906" s="29">
        <v>45702</v>
      </c>
      <c r="E9906" s="184" t="str">
        <f t="shared" si="648"/>
        <v/>
      </c>
      <c r="F9906" s="184" t="str">
        <f t="shared" si="649"/>
        <v/>
      </c>
      <c r="G9906" s="184" t="str">
        <f t="shared" si="650"/>
        <v/>
      </c>
      <c r="H9906" s="184" t="str">
        <f t="shared" si="651"/>
        <v/>
      </c>
      <c r="L9906">
        <f t="shared" si="646"/>
        <v>530.33792300000005</v>
      </c>
      <c r="R9906">
        <f t="shared" si="647"/>
        <v>1256.7324950000002</v>
      </c>
      <c r="S9906" t="s">
        <v>201</v>
      </c>
      <c r="T9906" s="221">
        <v>45567.337500000001</v>
      </c>
    </row>
    <row r="9907" spans="1:20" x14ac:dyDescent="0.35">
      <c r="A9907" t="s">
        <v>121</v>
      </c>
      <c r="B9907" t="s">
        <v>122</v>
      </c>
      <c r="C9907" t="s">
        <v>92</v>
      </c>
      <c r="D9907" s="29">
        <v>45703</v>
      </c>
      <c r="E9907" s="184" t="str">
        <f t="shared" si="648"/>
        <v/>
      </c>
      <c r="F9907" s="184" t="str">
        <f t="shared" si="649"/>
        <v/>
      </c>
      <c r="G9907" s="184" t="str">
        <f t="shared" si="650"/>
        <v/>
      </c>
      <c r="H9907" s="184" t="str">
        <f t="shared" si="651"/>
        <v/>
      </c>
      <c r="L9907">
        <f t="shared" si="646"/>
        <v>530.33792300000005</v>
      </c>
      <c r="R9907">
        <f t="shared" si="647"/>
        <v>1256.7324950000002</v>
      </c>
      <c r="S9907" t="s">
        <v>201</v>
      </c>
      <c r="T9907" s="221">
        <v>45567.337500000001</v>
      </c>
    </row>
    <row r="9908" spans="1:20" x14ac:dyDescent="0.35">
      <c r="A9908" t="s">
        <v>121</v>
      </c>
      <c r="B9908" t="s">
        <v>122</v>
      </c>
      <c r="C9908" t="s">
        <v>92</v>
      </c>
      <c r="D9908" s="29">
        <v>45704</v>
      </c>
      <c r="E9908" s="184" t="str">
        <f t="shared" si="648"/>
        <v/>
      </c>
      <c r="F9908" s="184" t="str">
        <f t="shared" si="649"/>
        <v/>
      </c>
      <c r="G9908" s="184" t="str">
        <f t="shared" si="650"/>
        <v/>
      </c>
      <c r="H9908" s="184" t="str">
        <f t="shared" si="651"/>
        <v/>
      </c>
      <c r="L9908">
        <f t="shared" si="646"/>
        <v>530.33792300000005</v>
      </c>
      <c r="R9908">
        <f t="shared" si="647"/>
        <v>1256.7324950000002</v>
      </c>
      <c r="S9908" t="s">
        <v>201</v>
      </c>
      <c r="T9908" s="221">
        <v>45567.337500000001</v>
      </c>
    </row>
    <row r="9909" spans="1:20" x14ac:dyDescent="0.35">
      <c r="A9909" t="s">
        <v>121</v>
      </c>
      <c r="B9909" t="s">
        <v>122</v>
      </c>
      <c r="C9909" t="s">
        <v>92</v>
      </c>
      <c r="D9909" s="29">
        <v>45705</v>
      </c>
      <c r="E9909" s="184" t="str">
        <f t="shared" si="648"/>
        <v/>
      </c>
      <c r="F9909" s="184" t="str">
        <f t="shared" si="649"/>
        <v/>
      </c>
      <c r="G9909" s="184" t="str">
        <f t="shared" si="650"/>
        <v/>
      </c>
      <c r="H9909" s="184" t="str">
        <f t="shared" si="651"/>
        <v/>
      </c>
      <c r="L9909">
        <f t="shared" si="646"/>
        <v>530.33792300000005</v>
      </c>
      <c r="R9909">
        <f t="shared" si="647"/>
        <v>1256.7324950000002</v>
      </c>
      <c r="S9909" t="s">
        <v>201</v>
      </c>
      <c r="T9909" s="221">
        <v>45567.337500000001</v>
      </c>
    </row>
    <row r="9910" spans="1:20" x14ac:dyDescent="0.35">
      <c r="A9910" t="s">
        <v>121</v>
      </c>
      <c r="B9910" t="s">
        <v>122</v>
      </c>
      <c r="C9910" t="s">
        <v>92</v>
      </c>
      <c r="D9910" s="29">
        <v>45706</v>
      </c>
      <c r="E9910" s="184" t="str">
        <f t="shared" si="648"/>
        <v/>
      </c>
      <c r="F9910" s="184" t="str">
        <f t="shared" si="649"/>
        <v/>
      </c>
      <c r="G9910" s="184" t="str">
        <f t="shared" si="650"/>
        <v/>
      </c>
      <c r="H9910" s="184" t="str">
        <f t="shared" si="651"/>
        <v/>
      </c>
      <c r="L9910">
        <f t="shared" si="646"/>
        <v>530.33792300000005</v>
      </c>
      <c r="R9910">
        <f t="shared" si="647"/>
        <v>1256.7324950000002</v>
      </c>
      <c r="S9910" t="s">
        <v>201</v>
      </c>
      <c r="T9910" s="221">
        <v>45567.337500000001</v>
      </c>
    </row>
    <row r="9911" spans="1:20" x14ac:dyDescent="0.35">
      <c r="A9911" t="s">
        <v>121</v>
      </c>
      <c r="B9911" t="s">
        <v>122</v>
      </c>
      <c r="C9911" t="s">
        <v>92</v>
      </c>
      <c r="D9911" s="29">
        <v>45707</v>
      </c>
      <c r="E9911" s="184" t="str">
        <f t="shared" si="648"/>
        <v/>
      </c>
      <c r="F9911" s="184" t="str">
        <f t="shared" si="649"/>
        <v/>
      </c>
      <c r="G9911" s="184" t="str">
        <f t="shared" si="650"/>
        <v/>
      </c>
      <c r="H9911" s="184" t="str">
        <f t="shared" si="651"/>
        <v/>
      </c>
      <c r="L9911">
        <f t="shared" si="646"/>
        <v>530.33792300000005</v>
      </c>
      <c r="R9911">
        <f t="shared" si="647"/>
        <v>1256.7324950000002</v>
      </c>
      <c r="S9911" t="s">
        <v>201</v>
      </c>
      <c r="T9911" s="221">
        <v>45567.337500000001</v>
      </c>
    </row>
    <row r="9912" spans="1:20" x14ac:dyDescent="0.35">
      <c r="A9912" t="s">
        <v>121</v>
      </c>
      <c r="B9912" t="s">
        <v>122</v>
      </c>
      <c r="C9912" t="s">
        <v>92</v>
      </c>
      <c r="D9912" s="29">
        <v>45708</v>
      </c>
      <c r="E9912" s="184" t="str">
        <f t="shared" si="648"/>
        <v/>
      </c>
      <c r="F9912" s="184" t="str">
        <f t="shared" si="649"/>
        <v/>
      </c>
      <c r="G9912" s="184" t="str">
        <f t="shared" si="650"/>
        <v/>
      </c>
      <c r="H9912" s="184" t="str">
        <f t="shared" si="651"/>
        <v/>
      </c>
      <c r="L9912">
        <f t="shared" si="646"/>
        <v>530.33792300000005</v>
      </c>
      <c r="R9912">
        <f t="shared" si="647"/>
        <v>1256.7324950000002</v>
      </c>
      <c r="S9912" t="s">
        <v>201</v>
      </c>
      <c r="T9912" s="221">
        <v>45567.337500000001</v>
      </c>
    </row>
    <row r="9913" spans="1:20" x14ac:dyDescent="0.35">
      <c r="A9913" t="s">
        <v>121</v>
      </c>
      <c r="B9913" t="s">
        <v>122</v>
      </c>
      <c r="C9913" t="s">
        <v>92</v>
      </c>
      <c r="D9913" s="29">
        <v>45709</v>
      </c>
      <c r="E9913" s="184" t="str">
        <f t="shared" si="648"/>
        <v/>
      </c>
      <c r="F9913" s="184" t="str">
        <f t="shared" si="649"/>
        <v/>
      </c>
      <c r="G9913" s="184" t="str">
        <f t="shared" si="650"/>
        <v/>
      </c>
      <c r="H9913" s="184" t="str">
        <f t="shared" si="651"/>
        <v/>
      </c>
      <c r="L9913">
        <f t="shared" si="646"/>
        <v>530.33792300000005</v>
      </c>
      <c r="R9913">
        <f t="shared" si="647"/>
        <v>1256.7324950000002</v>
      </c>
      <c r="S9913" t="s">
        <v>201</v>
      </c>
      <c r="T9913" s="221">
        <v>45567.337500000001</v>
      </c>
    </row>
    <row r="9914" spans="1:20" x14ac:dyDescent="0.35">
      <c r="A9914" t="s">
        <v>121</v>
      </c>
      <c r="B9914" t="s">
        <v>122</v>
      </c>
      <c r="C9914" t="s">
        <v>92</v>
      </c>
      <c r="D9914" s="29">
        <v>45710</v>
      </c>
      <c r="E9914" s="184" t="str">
        <f t="shared" si="648"/>
        <v/>
      </c>
      <c r="F9914" s="184" t="str">
        <f t="shared" si="649"/>
        <v/>
      </c>
      <c r="G9914" s="184" t="str">
        <f t="shared" si="650"/>
        <v/>
      </c>
      <c r="H9914" s="184" t="str">
        <f t="shared" si="651"/>
        <v/>
      </c>
      <c r="L9914">
        <f t="shared" si="646"/>
        <v>530.33792300000005</v>
      </c>
      <c r="R9914">
        <f t="shared" si="647"/>
        <v>1256.7324950000002</v>
      </c>
      <c r="S9914" t="s">
        <v>201</v>
      </c>
      <c r="T9914" s="221">
        <v>45567.337500000001</v>
      </c>
    </row>
    <row r="9915" spans="1:20" x14ac:dyDescent="0.35">
      <c r="A9915" t="s">
        <v>121</v>
      </c>
      <c r="B9915" t="s">
        <v>122</v>
      </c>
      <c r="C9915" t="s">
        <v>92</v>
      </c>
      <c r="D9915" s="29">
        <v>45711</v>
      </c>
      <c r="E9915" s="184" t="str">
        <f t="shared" si="648"/>
        <v/>
      </c>
      <c r="F9915" s="184" t="str">
        <f t="shared" si="649"/>
        <v/>
      </c>
      <c r="G9915" s="184" t="str">
        <f t="shared" si="650"/>
        <v/>
      </c>
      <c r="H9915" s="184" t="str">
        <f t="shared" si="651"/>
        <v/>
      </c>
      <c r="L9915">
        <f t="shared" si="646"/>
        <v>530.33792300000005</v>
      </c>
      <c r="R9915">
        <f t="shared" si="647"/>
        <v>1256.7324950000002</v>
      </c>
      <c r="S9915" t="s">
        <v>201</v>
      </c>
      <c r="T9915" s="221">
        <v>45567.337500000001</v>
      </c>
    </row>
    <row r="9916" spans="1:20" x14ac:dyDescent="0.35">
      <c r="A9916" t="s">
        <v>121</v>
      </c>
      <c r="B9916" t="s">
        <v>122</v>
      </c>
      <c r="C9916" t="s">
        <v>92</v>
      </c>
      <c r="D9916" s="29">
        <v>45712</v>
      </c>
      <c r="E9916" s="184" t="str">
        <f t="shared" si="648"/>
        <v/>
      </c>
      <c r="F9916" s="184" t="str">
        <f t="shared" si="649"/>
        <v/>
      </c>
      <c r="G9916" s="184" t="str">
        <f t="shared" si="650"/>
        <v/>
      </c>
      <c r="H9916" s="184" t="str">
        <f t="shared" si="651"/>
        <v/>
      </c>
      <c r="L9916">
        <f t="shared" si="646"/>
        <v>530.33792300000005</v>
      </c>
      <c r="R9916">
        <f t="shared" si="647"/>
        <v>1256.7324950000002</v>
      </c>
      <c r="S9916" t="s">
        <v>201</v>
      </c>
      <c r="T9916" s="221">
        <v>45567.337500000001</v>
      </c>
    </row>
    <row r="9917" spans="1:20" x14ac:dyDescent="0.35">
      <c r="A9917" t="s">
        <v>121</v>
      </c>
      <c r="B9917" t="s">
        <v>122</v>
      </c>
      <c r="C9917" t="s">
        <v>92</v>
      </c>
      <c r="D9917" s="29">
        <v>45713</v>
      </c>
      <c r="E9917" s="184" t="str">
        <f t="shared" si="648"/>
        <v/>
      </c>
      <c r="F9917" s="184" t="str">
        <f t="shared" si="649"/>
        <v/>
      </c>
      <c r="G9917" s="184" t="str">
        <f t="shared" si="650"/>
        <v/>
      </c>
      <c r="H9917" s="184" t="str">
        <f t="shared" si="651"/>
        <v/>
      </c>
      <c r="L9917">
        <f t="shared" si="646"/>
        <v>530.33792300000005</v>
      </c>
      <c r="R9917">
        <f t="shared" si="647"/>
        <v>1256.7324950000002</v>
      </c>
      <c r="S9917" t="s">
        <v>201</v>
      </c>
      <c r="T9917" s="221">
        <v>45567.337500000001</v>
      </c>
    </row>
    <row r="9918" spans="1:20" x14ac:dyDescent="0.35">
      <c r="A9918" t="s">
        <v>121</v>
      </c>
      <c r="B9918" t="s">
        <v>122</v>
      </c>
      <c r="C9918" t="s">
        <v>92</v>
      </c>
      <c r="D9918" s="29">
        <v>45714</v>
      </c>
      <c r="E9918" s="184" t="str">
        <f t="shared" si="648"/>
        <v/>
      </c>
      <c r="F9918" s="184" t="str">
        <f t="shared" si="649"/>
        <v/>
      </c>
      <c r="G9918" s="184" t="str">
        <f t="shared" si="650"/>
        <v/>
      </c>
      <c r="H9918" s="184" t="str">
        <f t="shared" si="651"/>
        <v/>
      </c>
      <c r="L9918">
        <f t="shared" si="646"/>
        <v>530.33792300000005</v>
      </c>
      <c r="R9918">
        <f t="shared" si="647"/>
        <v>1256.7324950000002</v>
      </c>
      <c r="S9918" t="s">
        <v>201</v>
      </c>
      <c r="T9918" s="221">
        <v>45567.337500000001</v>
      </c>
    </row>
    <row r="9919" spans="1:20" x14ac:dyDescent="0.35">
      <c r="A9919" t="s">
        <v>121</v>
      </c>
      <c r="B9919" t="s">
        <v>122</v>
      </c>
      <c r="C9919" t="s">
        <v>92</v>
      </c>
      <c r="D9919" s="29">
        <v>45715</v>
      </c>
      <c r="E9919" s="184" t="str">
        <f t="shared" si="648"/>
        <v/>
      </c>
      <c r="F9919" s="184" t="str">
        <f t="shared" si="649"/>
        <v/>
      </c>
      <c r="G9919" s="184" t="str">
        <f t="shared" si="650"/>
        <v/>
      </c>
      <c r="H9919" s="184" t="str">
        <f t="shared" si="651"/>
        <v/>
      </c>
      <c r="L9919">
        <f t="shared" si="646"/>
        <v>530.33792300000005</v>
      </c>
      <c r="R9919">
        <f t="shared" si="647"/>
        <v>1256.7324950000002</v>
      </c>
      <c r="S9919" t="s">
        <v>201</v>
      </c>
      <c r="T9919" s="221">
        <v>45567.337500000001</v>
      </c>
    </row>
    <row r="9920" spans="1:20" x14ac:dyDescent="0.35">
      <c r="A9920" t="s">
        <v>121</v>
      </c>
      <c r="B9920" t="s">
        <v>122</v>
      </c>
      <c r="C9920" t="s">
        <v>92</v>
      </c>
      <c r="D9920" s="29">
        <v>45716</v>
      </c>
      <c r="E9920" s="184" t="str">
        <f t="shared" si="648"/>
        <v/>
      </c>
      <c r="F9920" s="184" t="str">
        <f t="shared" si="649"/>
        <v/>
      </c>
      <c r="G9920" s="184" t="str">
        <f t="shared" si="650"/>
        <v/>
      </c>
      <c r="H9920" s="184" t="str">
        <f t="shared" si="651"/>
        <v/>
      </c>
      <c r="L9920">
        <f t="shared" si="646"/>
        <v>530.33792300000005</v>
      </c>
      <c r="R9920">
        <f t="shared" si="647"/>
        <v>1256.7324950000002</v>
      </c>
      <c r="S9920" t="s">
        <v>201</v>
      </c>
      <c r="T9920" s="221">
        <v>45567.337500000001</v>
      </c>
    </row>
    <row r="9921" spans="1:20" x14ac:dyDescent="0.35">
      <c r="A9921" t="s">
        <v>121</v>
      </c>
      <c r="B9921" t="s">
        <v>122</v>
      </c>
      <c r="C9921" t="s">
        <v>92</v>
      </c>
      <c r="D9921" s="29">
        <v>45717</v>
      </c>
      <c r="E9921" s="184" t="str">
        <f t="shared" si="648"/>
        <v/>
      </c>
      <c r="F9921" s="184" t="str">
        <f t="shared" si="649"/>
        <v/>
      </c>
      <c r="G9921" s="184" t="str">
        <f t="shared" si="650"/>
        <v/>
      </c>
      <c r="H9921" s="184" t="str">
        <f t="shared" si="651"/>
        <v/>
      </c>
      <c r="L9921">
        <f t="shared" si="646"/>
        <v>530.33792300000005</v>
      </c>
      <c r="R9921">
        <f t="shared" si="647"/>
        <v>1256.7324950000002</v>
      </c>
      <c r="S9921" t="s">
        <v>201</v>
      </c>
      <c r="T9921" s="221">
        <v>45567.337500000001</v>
      </c>
    </row>
    <row r="9922" spans="1:20" x14ac:dyDescent="0.35">
      <c r="A9922" t="s">
        <v>121</v>
      </c>
      <c r="B9922" t="s">
        <v>122</v>
      </c>
      <c r="C9922" t="s">
        <v>92</v>
      </c>
      <c r="D9922" s="29">
        <v>45718</v>
      </c>
      <c r="E9922" s="184" t="str">
        <f t="shared" si="648"/>
        <v/>
      </c>
      <c r="F9922" s="184" t="str">
        <f t="shared" si="649"/>
        <v/>
      </c>
      <c r="G9922" s="184" t="str">
        <f t="shared" si="650"/>
        <v/>
      </c>
      <c r="H9922" s="184" t="str">
        <f t="shared" si="651"/>
        <v/>
      </c>
      <c r="L9922">
        <f t="shared" si="646"/>
        <v>530.33792300000005</v>
      </c>
      <c r="R9922">
        <f t="shared" si="647"/>
        <v>1256.7324950000002</v>
      </c>
      <c r="S9922" t="s">
        <v>201</v>
      </c>
      <c r="T9922" s="221">
        <v>45567.337500000001</v>
      </c>
    </row>
    <row r="9923" spans="1:20" x14ac:dyDescent="0.35">
      <c r="A9923" t="s">
        <v>121</v>
      </c>
      <c r="B9923" t="s">
        <v>122</v>
      </c>
      <c r="C9923" t="s">
        <v>92</v>
      </c>
      <c r="D9923" s="29">
        <v>45719</v>
      </c>
      <c r="E9923" s="184" t="str">
        <f t="shared" si="648"/>
        <v/>
      </c>
      <c r="F9923" s="184" t="str">
        <f t="shared" si="649"/>
        <v/>
      </c>
      <c r="G9923" s="184" t="str">
        <f t="shared" si="650"/>
        <v/>
      </c>
      <c r="H9923" s="184" t="str">
        <f t="shared" si="651"/>
        <v/>
      </c>
      <c r="L9923">
        <f t="shared" si="646"/>
        <v>530.33792300000005</v>
      </c>
      <c r="R9923">
        <f t="shared" si="647"/>
        <v>1256.7324950000002</v>
      </c>
      <c r="S9923" t="s">
        <v>201</v>
      </c>
      <c r="T9923" s="221">
        <v>45567.337500000001</v>
      </c>
    </row>
    <row r="9924" spans="1:20" x14ac:dyDescent="0.35">
      <c r="A9924" t="s">
        <v>121</v>
      </c>
      <c r="B9924" t="s">
        <v>122</v>
      </c>
      <c r="C9924" t="s">
        <v>92</v>
      </c>
      <c r="D9924" s="29">
        <v>45720</v>
      </c>
      <c r="E9924" s="184" t="str">
        <f t="shared" si="648"/>
        <v/>
      </c>
      <c r="F9924" s="184" t="str">
        <f t="shared" si="649"/>
        <v/>
      </c>
      <c r="G9924" s="184" t="str">
        <f t="shared" si="650"/>
        <v/>
      </c>
      <c r="H9924" s="184" t="str">
        <f t="shared" si="651"/>
        <v/>
      </c>
      <c r="L9924">
        <f t="shared" si="646"/>
        <v>530.33792300000005</v>
      </c>
      <c r="R9924">
        <f t="shared" si="647"/>
        <v>1256.7324950000002</v>
      </c>
      <c r="S9924" t="s">
        <v>201</v>
      </c>
      <c r="T9924" s="221">
        <v>45567.337500000001</v>
      </c>
    </row>
    <row r="9925" spans="1:20" x14ac:dyDescent="0.35">
      <c r="A9925" t="s">
        <v>121</v>
      </c>
      <c r="B9925" t="s">
        <v>122</v>
      </c>
      <c r="C9925" t="s">
        <v>92</v>
      </c>
      <c r="D9925" s="29">
        <v>45721</v>
      </c>
      <c r="E9925" s="184" t="str">
        <f t="shared" si="648"/>
        <v/>
      </c>
      <c r="F9925" s="184" t="str">
        <f t="shared" si="649"/>
        <v/>
      </c>
      <c r="G9925" s="184" t="str">
        <f t="shared" si="650"/>
        <v/>
      </c>
      <c r="H9925" s="184" t="str">
        <f t="shared" si="651"/>
        <v/>
      </c>
      <c r="L9925">
        <f t="shared" si="646"/>
        <v>530.33792300000005</v>
      </c>
      <c r="R9925">
        <f t="shared" si="647"/>
        <v>1256.7324950000002</v>
      </c>
      <c r="S9925" t="s">
        <v>201</v>
      </c>
      <c r="T9925" s="221">
        <v>45567.337500000001</v>
      </c>
    </row>
    <row r="9926" spans="1:20" x14ac:dyDescent="0.35">
      <c r="A9926" t="s">
        <v>121</v>
      </c>
      <c r="B9926" t="s">
        <v>122</v>
      </c>
      <c r="C9926" t="s">
        <v>92</v>
      </c>
      <c r="D9926" s="29">
        <v>45722</v>
      </c>
      <c r="E9926" s="184" t="str">
        <f t="shared" si="648"/>
        <v/>
      </c>
      <c r="F9926" s="184" t="str">
        <f t="shared" si="649"/>
        <v/>
      </c>
      <c r="G9926" s="184" t="str">
        <f t="shared" si="650"/>
        <v/>
      </c>
      <c r="H9926" s="184" t="str">
        <f t="shared" si="651"/>
        <v/>
      </c>
      <c r="L9926">
        <f t="shared" ref="L9926:L9989" si="652">L3721+L1531</f>
        <v>530.33792300000005</v>
      </c>
      <c r="R9926">
        <f t="shared" ref="R9926:R9989" si="653">R3721+R1531</f>
        <v>1256.7324950000002</v>
      </c>
      <c r="S9926" t="s">
        <v>201</v>
      </c>
      <c r="T9926" s="221">
        <v>45567.337500000001</v>
      </c>
    </row>
    <row r="9927" spans="1:20" x14ac:dyDescent="0.35">
      <c r="A9927" t="s">
        <v>121</v>
      </c>
      <c r="B9927" t="s">
        <v>122</v>
      </c>
      <c r="C9927" t="s">
        <v>92</v>
      </c>
      <c r="D9927" s="29">
        <v>45723</v>
      </c>
      <c r="E9927" s="184" t="str">
        <f t="shared" si="648"/>
        <v/>
      </c>
      <c r="F9927" s="184" t="str">
        <f t="shared" si="649"/>
        <v/>
      </c>
      <c r="G9927" s="184" t="str">
        <f t="shared" si="650"/>
        <v/>
      </c>
      <c r="H9927" s="184" t="str">
        <f t="shared" si="651"/>
        <v/>
      </c>
      <c r="L9927">
        <f t="shared" si="652"/>
        <v>530.33792300000005</v>
      </c>
      <c r="R9927">
        <f t="shared" si="653"/>
        <v>1256.7324950000002</v>
      </c>
      <c r="S9927" t="s">
        <v>201</v>
      </c>
      <c r="T9927" s="221">
        <v>45567.337500000001</v>
      </c>
    </row>
    <row r="9928" spans="1:20" x14ac:dyDescent="0.35">
      <c r="A9928" t="s">
        <v>121</v>
      </c>
      <c r="B9928" t="s">
        <v>122</v>
      </c>
      <c r="C9928" t="s">
        <v>92</v>
      </c>
      <c r="D9928" s="29">
        <v>45724</v>
      </c>
      <c r="E9928" s="184" t="str">
        <f t="shared" ref="E9928:E9991" si="654">IF(J9928="","",IF(L9928=0,0,IF(1-(J9928/L9928)&lt;0,"",1-(J9928/L9928))))</f>
        <v/>
      </c>
      <c r="F9928" s="184" t="str">
        <f t="shared" ref="F9928:F9991" si="655">IF(K9928="","",IF(L9928=0,0,IF(1-(K9928/L9928)&lt;0,"",1-(K9928/L9928))))</f>
        <v/>
      </c>
      <c r="G9928" s="184" t="str">
        <f t="shared" ref="G9928:G9991" si="656">IF(J9928="","",IF(1-(J9928/R9928)&lt;0,"",1-(J9928/R9928)))</f>
        <v/>
      </c>
      <c r="H9928" s="184" t="str">
        <f t="shared" ref="H9928:H9991" si="657">IF(K9928="","",IF(1-(K9928/R9928)&lt;0,"",1-(K9928/R9928)))</f>
        <v/>
      </c>
      <c r="L9928">
        <f t="shared" si="652"/>
        <v>530.33792300000005</v>
      </c>
      <c r="R9928">
        <f t="shared" si="653"/>
        <v>1256.7324950000002</v>
      </c>
      <c r="S9928" t="s">
        <v>201</v>
      </c>
      <c r="T9928" s="221">
        <v>45567.337500000001</v>
      </c>
    </row>
    <row r="9929" spans="1:20" x14ac:dyDescent="0.35">
      <c r="A9929" t="s">
        <v>121</v>
      </c>
      <c r="B9929" t="s">
        <v>122</v>
      </c>
      <c r="C9929" t="s">
        <v>92</v>
      </c>
      <c r="D9929" s="29">
        <v>45725</v>
      </c>
      <c r="E9929" s="184" t="str">
        <f t="shared" si="654"/>
        <v/>
      </c>
      <c r="F9929" s="184" t="str">
        <f t="shared" si="655"/>
        <v/>
      </c>
      <c r="G9929" s="184" t="str">
        <f t="shared" si="656"/>
        <v/>
      </c>
      <c r="H9929" s="184" t="str">
        <f t="shared" si="657"/>
        <v/>
      </c>
      <c r="L9929">
        <f t="shared" si="652"/>
        <v>530.33792300000005</v>
      </c>
      <c r="R9929">
        <f t="shared" si="653"/>
        <v>1256.7324950000002</v>
      </c>
      <c r="S9929" t="s">
        <v>201</v>
      </c>
      <c r="T9929" s="221">
        <v>45567.337500000001</v>
      </c>
    </row>
    <row r="9930" spans="1:20" x14ac:dyDescent="0.35">
      <c r="A9930" t="s">
        <v>121</v>
      </c>
      <c r="B9930" t="s">
        <v>122</v>
      </c>
      <c r="C9930" t="s">
        <v>92</v>
      </c>
      <c r="D9930" s="29">
        <v>45726</v>
      </c>
      <c r="E9930" s="184" t="str">
        <f t="shared" si="654"/>
        <v/>
      </c>
      <c r="F9930" s="184" t="str">
        <f t="shared" si="655"/>
        <v/>
      </c>
      <c r="G9930" s="184" t="str">
        <f t="shared" si="656"/>
        <v/>
      </c>
      <c r="H9930" s="184" t="str">
        <f t="shared" si="657"/>
        <v/>
      </c>
      <c r="L9930">
        <f t="shared" si="652"/>
        <v>530.33792300000005</v>
      </c>
      <c r="R9930">
        <f t="shared" si="653"/>
        <v>1256.7324950000002</v>
      </c>
      <c r="S9930" t="s">
        <v>201</v>
      </c>
      <c r="T9930" s="221">
        <v>45567.337500000001</v>
      </c>
    </row>
    <row r="9931" spans="1:20" x14ac:dyDescent="0.35">
      <c r="A9931" t="s">
        <v>121</v>
      </c>
      <c r="B9931" t="s">
        <v>122</v>
      </c>
      <c r="C9931" t="s">
        <v>92</v>
      </c>
      <c r="D9931" s="29">
        <v>45727</v>
      </c>
      <c r="E9931" s="184" t="str">
        <f t="shared" si="654"/>
        <v/>
      </c>
      <c r="F9931" s="184" t="str">
        <f t="shared" si="655"/>
        <v/>
      </c>
      <c r="G9931" s="184" t="str">
        <f t="shared" si="656"/>
        <v/>
      </c>
      <c r="H9931" s="184" t="str">
        <f t="shared" si="657"/>
        <v/>
      </c>
      <c r="L9931">
        <f t="shared" si="652"/>
        <v>530.33792300000005</v>
      </c>
      <c r="R9931">
        <f t="shared" si="653"/>
        <v>1256.7324950000002</v>
      </c>
      <c r="S9931" t="s">
        <v>201</v>
      </c>
      <c r="T9931" s="221">
        <v>45567.337500000001</v>
      </c>
    </row>
    <row r="9932" spans="1:20" x14ac:dyDescent="0.35">
      <c r="A9932" t="s">
        <v>121</v>
      </c>
      <c r="B9932" t="s">
        <v>122</v>
      </c>
      <c r="C9932" t="s">
        <v>92</v>
      </c>
      <c r="D9932" s="29">
        <v>45728</v>
      </c>
      <c r="E9932" s="184" t="str">
        <f t="shared" si="654"/>
        <v/>
      </c>
      <c r="F9932" s="184" t="str">
        <f t="shared" si="655"/>
        <v/>
      </c>
      <c r="G9932" s="184" t="str">
        <f t="shared" si="656"/>
        <v/>
      </c>
      <c r="H9932" s="184" t="str">
        <f t="shared" si="657"/>
        <v/>
      </c>
      <c r="L9932">
        <f t="shared" si="652"/>
        <v>530.33792300000005</v>
      </c>
      <c r="R9932">
        <f t="shared" si="653"/>
        <v>1256.7324950000002</v>
      </c>
      <c r="S9932" t="s">
        <v>201</v>
      </c>
      <c r="T9932" s="221">
        <v>45567.337500000001</v>
      </c>
    </row>
    <row r="9933" spans="1:20" x14ac:dyDescent="0.35">
      <c r="A9933" t="s">
        <v>121</v>
      </c>
      <c r="B9933" t="s">
        <v>122</v>
      </c>
      <c r="C9933" t="s">
        <v>92</v>
      </c>
      <c r="D9933" s="29">
        <v>45729</v>
      </c>
      <c r="E9933" s="184" t="str">
        <f t="shared" si="654"/>
        <v/>
      </c>
      <c r="F9933" s="184" t="str">
        <f t="shared" si="655"/>
        <v/>
      </c>
      <c r="G9933" s="184" t="str">
        <f t="shared" si="656"/>
        <v/>
      </c>
      <c r="H9933" s="184" t="str">
        <f t="shared" si="657"/>
        <v/>
      </c>
      <c r="L9933">
        <f t="shared" si="652"/>
        <v>530.33792300000005</v>
      </c>
      <c r="R9933">
        <f t="shared" si="653"/>
        <v>1256.7324950000002</v>
      </c>
      <c r="S9933" t="s">
        <v>201</v>
      </c>
      <c r="T9933" s="221">
        <v>45567.337500000001</v>
      </c>
    </row>
    <row r="9934" spans="1:20" x14ac:dyDescent="0.35">
      <c r="A9934" t="s">
        <v>121</v>
      </c>
      <c r="B9934" t="s">
        <v>122</v>
      </c>
      <c r="C9934" t="s">
        <v>92</v>
      </c>
      <c r="D9934" s="29">
        <v>45730</v>
      </c>
      <c r="E9934" s="184" t="str">
        <f t="shared" si="654"/>
        <v/>
      </c>
      <c r="F9934" s="184" t="str">
        <f t="shared" si="655"/>
        <v/>
      </c>
      <c r="G9934" s="184" t="str">
        <f t="shared" si="656"/>
        <v/>
      </c>
      <c r="H9934" s="184" t="str">
        <f t="shared" si="657"/>
        <v/>
      </c>
      <c r="L9934">
        <f t="shared" si="652"/>
        <v>530.33792300000005</v>
      </c>
      <c r="R9934">
        <f t="shared" si="653"/>
        <v>1256.7324950000002</v>
      </c>
      <c r="S9934" t="s">
        <v>201</v>
      </c>
      <c r="T9934" s="221">
        <v>45567.337500000001</v>
      </c>
    </row>
    <row r="9935" spans="1:20" x14ac:dyDescent="0.35">
      <c r="A9935" t="s">
        <v>121</v>
      </c>
      <c r="B9935" t="s">
        <v>122</v>
      </c>
      <c r="C9935" t="s">
        <v>92</v>
      </c>
      <c r="D9935" s="29">
        <v>45731</v>
      </c>
      <c r="E9935" s="184" t="str">
        <f t="shared" si="654"/>
        <v/>
      </c>
      <c r="F9935" s="184" t="str">
        <f t="shared" si="655"/>
        <v/>
      </c>
      <c r="G9935" s="184" t="str">
        <f t="shared" si="656"/>
        <v/>
      </c>
      <c r="H9935" s="184" t="str">
        <f t="shared" si="657"/>
        <v/>
      </c>
      <c r="L9935">
        <f t="shared" si="652"/>
        <v>530.33792300000005</v>
      </c>
      <c r="R9935">
        <f t="shared" si="653"/>
        <v>1256.7324950000002</v>
      </c>
      <c r="S9935" t="s">
        <v>201</v>
      </c>
      <c r="T9935" s="221">
        <v>45567.337500000001</v>
      </c>
    </row>
    <row r="9936" spans="1:20" x14ac:dyDescent="0.35">
      <c r="A9936" t="s">
        <v>121</v>
      </c>
      <c r="B9936" t="s">
        <v>122</v>
      </c>
      <c r="C9936" t="s">
        <v>92</v>
      </c>
      <c r="D9936" s="29">
        <v>45732</v>
      </c>
      <c r="E9936" s="184" t="str">
        <f t="shared" si="654"/>
        <v/>
      </c>
      <c r="F9936" s="184" t="str">
        <f t="shared" si="655"/>
        <v/>
      </c>
      <c r="G9936" s="184" t="str">
        <f t="shared" si="656"/>
        <v/>
      </c>
      <c r="H9936" s="184" t="str">
        <f t="shared" si="657"/>
        <v/>
      </c>
      <c r="L9936">
        <f t="shared" si="652"/>
        <v>530.33792300000005</v>
      </c>
      <c r="R9936">
        <f t="shared" si="653"/>
        <v>1256.7324950000002</v>
      </c>
      <c r="S9936" t="s">
        <v>201</v>
      </c>
      <c r="T9936" s="221">
        <v>45567.337500000001</v>
      </c>
    </row>
    <row r="9937" spans="1:20" x14ac:dyDescent="0.35">
      <c r="A9937" t="s">
        <v>121</v>
      </c>
      <c r="B9937" t="s">
        <v>122</v>
      </c>
      <c r="C9937" t="s">
        <v>92</v>
      </c>
      <c r="D9937" s="29">
        <v>45733</v>
      </c>
      <c r="E9937" s="184" t="str">
        <f t="shared" si="654"/>
        <v/>
      </c>
      <c r="F9937" s="184" t="str">
        <f t="shared" si="655"/>
        <v/>
      </c>
      <c r="G9937" s="184" t="str">
        <f t="shared" si="656"/>
        <v/>
      </c>
      <c r="H9937" s="184" t="str">
        <f t="shared" si="657"/>
        <v/>
      </c>
      <c r="L9937">
        <f t="shared" si="652"/>
        <v>530.33792300000005</v>
      </c>
      <c r="R9937">
        <f t="shared" si="653"/>
        <v>1256.7324950000002</v>
      </c>
      <c r="S9937" t="s">
        <v>201</v>
      </c>
      <c r="T9937" s="221">
        <v>45567.337500000001</v>
      </c>
    </row>
    <row r="9938" spans="1:20" x14ac:dyDescent="0.35">
      <c r="A9938" t="s">
        <v>121</v>
      </c>
      <c r="B9938" t="s">
        <v>122</v>
      </c>
      <c r="C9938" t="s">
        <v>92</v>
      </c>
      <c r="D9938" s="29">
        <v>45734</v>
      </c>
      <c r="E9938" s="184" t="str">
        <f t="shared" si="654"/>
        <v/>
      </c>
      <c r="F9938" s="184" t="str">
        <f t="shared" si="655"/>
        <v/>
      </c>
      <c r="G9938" s="184" t="str">
        <f t="shared" si="656"/>
        <v/>
      </c>
      <c r="H9938" s="184" t="str">
        <f t="shared" si="657"/>
        <v/>
      </c>
      <c r="L9938">
        <f t="shared" si="652"/>
        <v>530.33792300000005</v>
      </c>
      <c r="R9938">
        <f t="shared" si="653"/>
        <v>1256.7324950000002</v>
      </c>
      <c r="S9938" t="s">
        <v>201</v>
      </c>
      <c r="T9938" s="221">
        <v>45567.337500000001</v>
      </c>
    </row>
    <row r="9939" spans="1:20" x14ac:dyDescent="0.35">
      <c r="A9939" t="s">
        <v>121</v>
      </c>
      <c r="B9939" t="s">
        <v>122</v>
      </c>
      <c r="C9939" t="s">
        <v>92</v>
      </c>
      <c r="D9939" s="29">
        <v>45735</v>
      </c>
      <c r="E9939" s="184" t="str">
        <f t="shared" si="654"/>
        <v/>
      </c>
      <c r="F9939" s="184" t="str">
        <f t="shared" si="655"/>
        <v/>
      </c>
      <c r="G9939" s="184" t="str">
        <f t="shared" si="656"/>
        <v/>
      </c>
      <c r="H9939" s="184" t="str">
        <f t="shared" si="657"/>
        <v/>
      </c>
      <c r="L9939">
        <f t="shared" si="652"/>
        <v>530.33792300000005</v>
      </c>
      <c r="R9939">
        <f t="shared" si="653"/>
        <v>1256.7324950000002</v>
      </c>
      <c r="S9939" t="s">
        <v>201</v>
      </c>
      <c r="T9939" s="221">
        <v>45567.337500000001</v>
      </c>
    </row>
    <row r="9940" spans="1:20" x14ac:dyDescent="0.35">
      <c r="A9940" t="s">
        <v>121</v>
      </c>
      <c r="B9940" t="s">
        <v>122</v>
      </c>
      <c r="C9940" t="s">
        <v>92</v>
      </c>
      <c r="D9940" s="29">
        <v>45736</v>
      </c>
      <c r="E9940" s="184" t="str">
        <f t="shared" si="654"/>
        <v/>
      </c>
      <c r="F9940" s="184" t="str">
        <f t="shared" si="655"/>
        <v/>
      </c>
      <c r="G9940" s="184" t="str">
        <f t="shared" si="656"/>
        <v/>
      </c>
      <c r="H9940" s="184" t="str">
        <f t="shared" si="657"/>
        <v/>
      </c>
      <c r="L9940">
        <f t="shared" si="652"/>
        <v>530.33792300000005</v>
      </c>
      <c r="R9940">
        <f t="shared" si="653"/>
        <v>1256.7324950000002</v>
      </c>
      <c r="S9940" t="s">
        <v>201</v>
      </c>
      <c r="T9940" s="221">
        <v>45567.337500000001</v>
      </c>
    </row>
    <row r="9941" spans="1:20" x14ac:dyDescent="0.35">
      <c r="A9941" t="s">
        <v>121</v>
      </c>
      <c r="B9941" t="s">
        <v>122</v>
      </c>
      <c r="C9941" t="s">
        <v>92</v>
      </c>
      <c r="D9941" s="29">
        <v>45737</v>
      </c>
      <c r="E9941" s="184" t="str">
        <f t="shared" si="654"/>
        <v/>
      </c>
      <c r="F9941" s="184" t="str">
        <f t="shared" si="655"/>
        <v/>
      </c>
      <c r="G9941" s="184" t="str">
        <f t="shared" si="656"/>
        <v/>
      </c>
      <c r="H9941" s="184" t="str">
        <f t="shared" si="657"/>
        <v/>
      </c>
      <c r="L9941">
        <f t="shared" si="652"/>
        <v>530.33792300000005</v>
      </c>
      <c r="R9941">
        <f t="shared" si="653"/>
        <v>1256.7324950000002</v>
      </c>
      <c r="S9941" t="s">
        <v>201</v>
      </c>
      <c r="T9941" s="221">
        <v>45567.337500000001</v>
      </c>
    </row>
    <row r="9942" spans="1:20" x14ac:dyDescent="0.35">
      <c r="A9942" t="s">
        <v>121</v>
      </c>
      <c r="B9942" t="s">
        <v>122</v>
      </c>
      <c r="C9942" t="s">
        <v>92</v>
      </c>
      <c r="D9942" s="29">
        <v>45738</v>
      </c>
      <c r="E9942" s="184" t="str">
        <f t="shared" si="654"/>
        <v/>
      </c>
      <c r="F9942" s="184" t="str">
        <f t="shared" si="655"/>
        <v/>
      </c>
      <c r="G9942" s="184" t="str">
        <f t="shared" si="656"/>
        <v/>
      </c>
      <c r="H9942" s="184" t="str">
        <f t="shared" si="657"/>
        <v/>
      </c>
      <c r="L9942">
        <f t="shared" si="652"/>
        <v>530.33792300000005</v>
      </c>
      <c r="R9942">
        <f t="shared" si="653"/>
        <v>1256.7324950000002</v>
      </c>
      <c r="S9942" t="s">
        <v>201</v>
      </c>
      <c r="T9942" s="221">
        <v>45567.337500000001</v>
      </c>
    </row>
    <row r="9943" spans="1:20" x14ac:dyDescent="0.35">
      <c r="A9943" t="s">
        <v>121</v>
      </c>
      <c r="B9943" t="s">
        <v>122</v>
      </c>
      <c r="C9943" t="s">
        <v>92</v>
      </c>
      <c r="D9943" s="29">
        <v>45739</v>
      </c>
      <c r="E9943" s="184" t="str">
        <f t="shared" si="654"/>
        <v/>
      </c>
      <c r="F9943" s="184" t="str">
        <f t="shared" si="655"/>
        <v/>
      </c>
      <c r="G9943" s="184" t="str">
        <f t="shared" si="656"/>
        <v/>
      </c>
      <c r="H9943" s="184" t="str">
        <f t="shared" si="657"/>
        <v/>
      </c>
      <c r="L9943">
        <f t="shared" si="652"/>
        <v>530.33792300000005</v>
      </c>
      <c r="R9943">
        <f t="shared" si="653"/>
        <v>1256.7324950000002</v>
      </c>
      <c r="S9943" t="s">
        <v>201</v>
      </c>
      <c r="T9943" s="221">
        <v>45567.337500000001</v>
      </c>
    </row>
    <row r="9944" spans="1:20" x14ac:dyDescent="0.35">
      <c r="A9944" t="s">
        <v>121</v>
      </c>
      <c r="B9944" t="s">
        <v>122</v>
      </c>
      <c r="C9944" t="s">
        <v>92</v>
      </c>
      <c r="D9944" s="29">
        <v>45740</v>
      </c>
      <c r="E9944" s="184" t="str">
        <f t="shared" si="654"/>
        <v/>
      </c>
      <c r="F9944" s="184" t="str">
        <f t="shared" si="655"/>
        <v/>
      </c>
      <c r="G9944" s="184" t="str">
        <f t="shared" si="656"/>
        <v/>
      </c>
      <c r="H9944" s="184" t="str">
        <f t="shared" si="657"/>
        <v/>
      </c>
      <c r="L9944">
        <f t="shared" si="652"/>
        <v>530.33792300000005</v>
      </c>
      <c r="R9944">
        <f t="shared" si="653"/>
        <v>1256.7324950000002</v>
      </c>
      <c r="S9944" t="s">
        <v>201</v>
      </c>
      <c r="T9944" s="221">
        <v>45567.337500000001</v>
      </c>
    </row>
    <row r="9945" spans="1:20" x14ac:dyDescent="0.35">
      <c r="A9945" t="s">
        <v>121</v>
      </c>
      <c r="B9945" t="s">
        <v>122</v>
      </c>
      <c r="C9945" t="s">
        <v>92</v>
      </c>
      <c r="D9945" s="29">
        <v>45741</v>
      </c>
      <c r="E9945" s="184" t="str">
        <f t="shared" si="654"/>
        <v/>
      </c>
      <c r="F9945" s="184" t="str">
        <f t="shared" si="655"/>
        <v/>
      </c>
      <c r="G9945" s="184" t="str">
        <f t="shared" si="656"/>
        <v/>
      </c>
      <c r="H9945" s="184" t="str">
        <f t="shared" si="657"/>
        <v/>
      </c>
      <c r="L9945">
        <f t="shared" si="652"/>
        <v>530.33792300000005</v>
      </c>
      <c r="R9945">
        <f t="shared" si="653"/>
        <v>1256.7324950000002</v>
      </c>
      <c r="S9945" t="s">
        <v>201</v>
      </c>
      <c r="T9945" s="221">
        <v>45567.337500000001</v>
      </c>
    </row>
    <row r="9946" spans="1:20" x14ac:dyDescent="0.35">
      <c r="A9946" t="s">
        <v>121</v>
      </c>
      <c r="B9946" t="s">
        <v>122</v>
      </c>
      <c r="C9946" t="s">
        <v>92</v>
      </c>
      <c r="D9946" s="29">
        <v>45742</v>
      </c>
      <c r="E9946" s="184" t="str">
        <f t="shared" si="654"/>
        <v/>
      </c>
      <c r="F9946" s="184" t="str">
        <f t="shared" si="655"/>
        <v/>
      </c>
      <c r="G9946" s="184" t="str">
        <f t="shared" si="656"/>
        <v/>
      </c>
      <c r="H9946" s="184" t="str">
        <f t="shared" si="657"/>
        <v/>
      </c>
      <c r="L9946">
        <f t="shared" si="652"/>
        <v>530.33792300000005</v>
      </c>
      <c r="R9946">
        <f t="shared" si="653"/>
        <v>1256.7324950000002</v>
      </c>
      <c r="S9946" t="s">
        <v>201</v>
      </c>
      <c r="T9946" s="221">
        <v>45567.337500000001</v>
      </c>
    </row>
    <row r="9947" spans="1:20" x14ac:dyDescent="0.35">
      <c r="A9947" t="s">
        <v>121</v>
      </c>
      <c r="B9947" t="s">
        <v>122</v>
      </c>
      <c r="C9947" t="s">
        <v>92</v>
      </c>
      <c r="D9947" s="29">
        <v>45743</v>
      </c>
      <c r="E9947" s="184" t="str">
        <f t="shared" si="654"/>
        <v/>
      </c>
      <c r="F9947" s="184" t="str">
        <f t="shared" si="655"/>
        <v/>
      </c>
      <c r="G9947" s="184" t="str">
        <f t="shared" si="656"/>
        <v/>
      </c>
      <c r="H9947" s="184" t="str">
        <f t="shared" si="657"/>
        <v/>
      </c>
      <c r="L9947">
        <f t="shared" si="652"/>
        <v>530.33792300000005</v>
      </c>
      <c r="R9947">
        <f t="shared" si="653"/>
        <v>1256.7324950000002</v>
      </c>
      <c r="S9947" t="s">
        <v>201</v>
      </c>
      <c r="T9947" s="221">
        <v>45567.337500000001</v>
      </c>
    </row>
    <row r="9948" spans="1:20" x14ac:dyDescent="0.35">
      <c r="A9948" t="s">
        <v>121</v>
      </c>
      <c r="B9948" t="s">
        <v>122</v>
      </c>
      <c r="C9948" t="s">
        <v>92</v>
      </c>
      <c r="D9948" s="29">
        <v>45744</v>
      </c>
      <c r="E9948" s="184" t="str">
        <f t="shared" si="654"/>
        <v/>
      </c>
      <c r="F9948" s="184" t="str">
        <f t="shared" si="655"/>
        <v/>
      </c>
      <c r="G9948" s="184" t="str">
        <f t="shared" si="656"/>
        <v/>
      </c>
      <c r="H9948" s="184" t="str">
        <f t="shared" si="657"/>
        <v/>
      </c>
      <c r="L9948">
        <f t="shared" si="652"/>
        <v>530.33792300000005</v>
      </c>
      <c r="R9948">
        <f t="shared" si="653"/>
        <v>1256.7324950000002</v>
      </c>
      <c r="S9948" t="s">
        <v>201</v>
      </c>
      <c r="T9948" s="221">
        <v>45567.337500000001</v>
      </c>
    </row>
    <row r="9949" spans="1:20" x14ac:dyDescent="0.35">
      <c r="A9949" t="s">
        <v>121</v>
      </c>
      <c r="B9949" t="s">
        <v>122</v>
      </c>
      <c r="C9949" t="s">
        <v>92</v>
      </c>
      <c r="D9949" s="29">
        <v>45745</v>
      </c>
      <c r="E9949" s="184" t="str">
        <f t="shared" si="654"/>
        <v/>
      </c>
      <c r="F9949" s="184" t="str">
        <f t="shared" si="655"/>
        <v/>
      </c>
      <c r="G9949" s="184" t="str">
        <f t="shared" si="656"/>
        <v/>
      </c>
      <c r="H9949" s="184" t="str">
        <f t="shared" si="657"/>
        <v/>
      </c>
      <c r="L9949">
        <f t="shared" si="652"/>
        <v>530.33792300000005</v>
      </c>
      <c r="R9949">
        <f t="shared" si="653"/>
        <v>1256.7324950000002</v>
      </c>
      <c r="S9949" t="s">
        <v>201</v>
      </c>
      <c r="T9949" s="221">
        <v>45567.337500000001</v>
      </c>
    </row>
    <row r="9950" spans="1:20" x14ac:dyDescent="0.35">
      <c r="A9950" t="s">
        <v>121</v>
      </c>
      <c r="B9950" t="s">
        <v>122</v>
      </c>
      <c r="C9950" t="s">
        <v>92</v>
      </c>
      <c r="D9950" s="29">
        <v>45746</v>
      </c>
      <c r="E9950" s="184" t="str">
        <f t="shared" si="654"/>
        <v/>
      </c>
      <c r="F9950" s="184" t="str">
        <f t="shared" si="655"/>
        <v/>
      </c>
      <c r="G9950" s="184" t="str">
        <f t="shared" si="656"/>
        <v/>
      </c>
      <c r="H9950" s="184" t="str">
        <f t="shared" si="657"/>
        <v/>
      </c>
      <c r="L9950">
        <f t="shared" si="652"/>
        <v>530.33792300000005</v>
      </c>
      <c r="R9950">
        <f t="shared" si="653"/>
        <v>1256.7324950000002</v>
      </c>
      <c r="S9950" t="s">
        <v>201</v>
      </c>
      <c r="T9950" s="221">
        <v>45567.337500000001</v>
      </c>
    </row>
    <row r="9951" spans="1:20" x14ac:dyDescent="0.35">
      <c r="A9951" t="s">
        <v>121</v>
      </c>
      <c r="B9951" t="s">
        <v>122</v>
      </c>
      <c r="C9951" t="s">
        <v>92</v>
      </c>
      <c r="D9951" s="29">
        <v>45747</v>
      </c>
      <c r="E9951" s="184" t="str">
        <f t="shared" si="654"/>
        <v/>
      </c>
      <c r="F9951" s="184" t="str">
        <f t="shared" si="655"/>
        <v/>
      </c>
      <c r="G9951" s="184" t="str">
        <f t="shared" si="656"/>
        <v/>
      </c>
      <c r="H9951" s="184" t="str">
        <f t="shared" si="657"/>
        <v/>
      </c>
      <c r="L9951">
        <f t="shared" si="652"/>
        <v>530.33792300000005</v>
      </c>
      <c r="R9951">
        <f t="shared" si="653"/>
        <v>1256.7324950000002</v>
      </c>
      <c r="S9951" t="s">
        <v>201</v>
      </c>
      <c r="T9951" s="221">
        <v>45567.337500000001</v>
      </c>
    </row>
    <row r="9952" spans="1:20" x14ac:dyDescent="0.35">
      <c r="A9952" t="s">
        <v>121</v>
      </c>
      <c r="B9952" t="s">
        <v>122</v>
      </c>
      <c r="C9952" t="s">
        <v>92</v>
      </c>
      <c r="D9952" s="29">
        <v>45748</v>
      </c>
      <c r="E9952" s="184" t="str">
        <f t="shared" si="654"/>
        <v/>
      </c>
      <c r="F9952" s="184" t="str">
        <f t="shared" si="655"/>
        <v/>
      </c>
      <c r="G9952" s="184" t="str">
        <f t="shared" si="656"/>
        <v/>
      </c>
      <c r="H9952" s="184" t="str">
        <f t="shared" si="657"/>
        <v/>
      </c>
      <c r="L9952">
        <f t="shared" si="652"/>
        <v>530.33792300000005</v>
      </c>
      <c r="R9952">
        <f t="shared" si="653"/>
        <v>1256.7324950000002</v>
      </c>
      <c r="S9952" t="s">
        <v>201</v>
      </c>
      <c r="T9952" s="221">
        <v>45567.337500000001</v>
      </c>
    </row>
    <row r="9953" spans="1:20" x14ac:dyDescent="0.35">
      <c r="A9953" t="s">
        <v>121</v>
      </c>
      <c r="B9953" t="s">
        <v>122</v>
      </c>
      <c r="C9953" t="s">
        <v>92</v>
      </c>
      <c r="D9953" s="29">
        <v>45749</v>
      </c>
      <c r="E9953" s="184" t="str">
        <f t="shared" si="654"/>
        <v/>
      </c>
      <c r="F9953" s="184" t="str">
        <f t="shared" si="655"/>
        <v/>
      </c>
      <c r="G9953" s="184" t="str">
        <f t="shared" si="656"/>
        <v/>
      </c>
      <c r="H9953" s="184" t="str">
        <f t="shared" si="657"/>
        <v/>
      </c>
      <c r="L9953">
        <f t="shared" si="652"/>
        <v>530.33792300000005</v>
      </c>
      <c r="R9953">
        <f t="shared" si="653"/>
        <v>1256.7324950000002</v>
      </c>
      <c r="S9953" t="s">
        <v>201</v>
      </c>
      <c r="T9953" s="221">
        <v>45567.337500000001</v>
      </c>
    </row>
    <row r="9954" spans="1:20" x14ac:dyDescent="0.35">
      <c r="A9954" t="s">
        <v>121</v>
      </c>
      <c r="B9954" t="s">
        <v>122</v>
      </c>
      <c r="C9954" t="s">
        <v>92</v>
      </c>
      <c r="D9954" s="29">
        <v>45750</v>
      </c>
      <c r="E9954" s="184" t="str">
        <f t="shared" si="654"/>
        <v/>
      </c>
      <c r="F9954" s="184" t="str">
        <f t="shared" si="655"/>
        <v/>
      </c>
      <c r="G9954" s="184" t="str">
        <f t="shared" si="656"/>
        <v/>
      </c>
      <c r="H9954" s="184" t="str">
        <f t="shared" si="657"/>
        <v/>
      </c>
      <c r="L9954">
        <f t="shared" si="652"/>
        <v>530.33792300000005</v>
      </c>
      <c r="R9954">
        <f t="shared" si="653"/>
        <v>1256.7324950000002</v>
      </c>
      <c r="S9954" t="s">
        <v>201</v>
      </c>
      <c r="T9954" s="221">
        <v>45567.337500000001</v>
      </c>
    </row>
    <row r="9955" spans="1:20" x14ac:dyDescent="0.35">
      <c r="A9955" t="s">
        <v>121</v>
      </c>
      <c r="B9955" t="s">
        <v>122</v>
      </c>
      <c r="C9955" t="s">
        <v>92</v>
      </c>
      <c r="D9955" s="29">
        <v>45751</v>
      </c>
      <c r="E9955" s="184" t="str">
        <f t="shared" si="654"/>
        <v/>
      </c>
      <c r="F9955" s="184" t="str">
        <f t="shared" si="655"/>
        <v/>
      </c>
      <c r="G9955" s="184" t="str">
        <f t="shared" si="656"/>
        <v/>
      </c>
      <c r="H9955" s="184" t="str">
        <f t="shared" si="657"/>
        <v/>
      </c>
      <c r="L9955">
        <f t="shared" si="652"/>
        <v>530.33792300000005</v>
      </c>
      <c r="R9955">
        <f t="shared" si="653"/>
        <v>1256.7324950000002</v>
      </c>
      <c r="S9955" t="s">
        <v>201</v>
      </c>
      <c r="T9955" s="221">
        <v>45567.337500000001</v>
      </c>
    </row>
    <row r="9956" spans="1:20" x14ac:dyDescent="0.35">
      <c r="A9956" t="s">
        <v>121</v>
      </c>
      <c r="B9956" t="s">
        <v>122</v>
      </c>
      <c r="C9956" t="s">
        <v>92</v>
      </c>
      <c r="D9956" s="29">
        <v>45752</v>
      </c>
      <c r="E9956" s="184" t="str">
        <f t="shared" si="654"/>
        <v/>
      </c>
      <c r="F9956" s="184" t="str">
        <f t="shared" si="655"/>
        <v/>
      </c>
      <c r="G9956" s="184" t="str">
        <f t="shared" si="656"/>
        <v/>
      </c>
      <c r="H9956" s="184" t="str">
        <f t="shared" si="657"/>
        <v/>
      </c>
      <c r="L9956">
        <f t="shared" si="652"/>
        <v>530.33792300000005</v>
      </c>
      <c r="R9956">
        <f t="shared" si="653"/>
        <v>1256.7324950000002</v>
      </c>
      <c r="S9956" t="s">
        <v>201</v>
      </c>
      <c r="T9956" s="221">
        <v>45567.337500000001</v>
      </c>
    </row>
    <row r="9957" spans="1:20" x14ac:dyDescent="0.35">
      <c r="A9957" t="s">
        <v>121</v>
      </c>
      <c r="B9957" t="s">
        <v>122</v>
      </c>
      <c r="C9957" t="s">
        <v>92</v>
      </c>
      <c r="D9957" s="29">
        <v>45753</v>
      </c>
      <c r="E9957" s="184" t="str">
        <f t="shared" si="654"/>
        <v/>
      </c>
      <c r="F9957" s="184" t="str">
        <f t="shared" si="655"/>
        <v/>
      </c>
      <c r="G9957" s="184" t="str">
        <f t="shared" si="656"/>
        <v/>
      </c>
      <c r="H9957" s="184" t="str">
        <f t="shared" si="657"/>
        <v/>
      </c>
      <c r="L9957">
        <f t="shared" si="652"/>
        <v>530.33792300000005</v>
      </c>
      <c r="R9957">
        <f t="shared" si="653"/>
        <v>1256.7324950000002</v>
      </c>
      <c r="S9957" t="s">
        <v>201</v>
      </c>
      <c r="T9957" s="221">
        <v>45567.337500000001</v>
      </c>
    </row>
    <row r="9958" spans="1:20" x14ac:dyDescent="0.35">
      <c r="A9958" t="s">
        <v>121</v>
      </c>
      <c r="B9958" t="s">
        <v>122</v>
      </c>
      <c r="C9958" t="s">
        <v>92</v>
      </c>
      <c r="D9958" s="29">
        <v>45754</v>
      </c>
      <c r="E9958" s="184" t="str">
        <f t="shared" si="654"/>
        <v/>
      </c>
      <c r="F9958" s="184" t="str">
        <f t="shared" si="655"/>
        <v/>
      </c>
      <c r="G9958" s="184" t="str">
        <f t="shared" si="656"/>
        <v/>
      </c>
      <c r="H9958" s="184" t="str">
        <f t="shared" si="657"/>
        <v/>
      </c>
      <c r="L9958">
        <f t="shared" si="652"/>
        <v>530.33792300000005</v>
      </c>
      <c r="R9958">
        <f t="shared" si="653"/>
        <v>1256.7324950000002</v>
      </c>
      <c r="S9958" t="s">
        <v>201</v>
      </c>
      <c r="T9958" s="221">
        <v>45567.337500000001</v>
      </c>
    </row>
    <row r="9959" spans="1:20" x14ac:dyDescent="0.35">
      <c r="A9959" t="s">
        <v>121</v>
      </c>
      <c r="B9959" t="s">
        <v>122</v>
      </c>
      <c r="C9959" t="s">
        <v>92</v>
      </c>
      <c r="D9959" s="29">
        <v>45755</v>
      </c>
      <c r="E9959" s="184" t="str">
        <f t="shared" si="654"/>
        <v/>
      </c>
      <c r="F9959" s="184" t="str">
        <f t="shared" si="655"/>
        <v/>
      </c>
      <c r="G9959" s="184" t="str">
        <f t="shared" si="656"/>
        <v/>
      </c>
      <c r="H9959" s="184" t="str">
        <f t="shared" si="657"/>
        <v/>
      </c>
      <c r="L9959">
        <f t="shared" si="652"/>
        <v>530.33792300000005</v>
      </c>
      <c r="R9959">
        <f t="shared" si="653"/>
        <v>1256.7324950000002</v>
      </c>
      <c r="S9959" t="s">
        <v>201</v>
      </c>
      <c r="T9959" s="221">
        <v>45567.337500000001</v>
      </c>
    </row>
    <row r="9960" spans="1:20" x14ac:dyDescent="0.35">
      <c r="A9960" t="s">
        <v>121</v>
      </c>
      <c r="B9960" t="s">
        <v>122</v>
      </c>
      <c r="C9960" t="s">
        <v>92</v>
      </c>
      <c r="D9960" s="29">
        <v>45756</v>
      </c>
      <c r="E9960" s="184" t="str">
        <f t="shared" si="654"/>
        <v/>
      </c>
      <c r="F9960" s="184" t="str">
        <f t="shared" si="655"/>
        <v/>
      </c>
      <c r="G9960" s="184" t="str">
        <f t="shared" si="656"/>
        <v/>
      </c>
      <c r="H9960" s="184" t="str">
        <f t="shared" si="657"/>
        <v/>
      </c>
      <c r="L9960">
        <f t="shared" si="652"/>
        <v>530.33792300000005</v>
      </c>
      <c r="R9960">
        <f t="shared" si="653"/>
        <v>1256.7324950000002</v>
      </c>
      <c r="S9960" t="s">
        <v>201</v>
      </c>
      <c r="T9960" s="221">
        <v>45567.337500000001</v>
      </c>
    </row>
    <row r="9961" spans="1:20" x14ac:dyDescent="0.35">
      <c r="A9961" t="s">
        <v>121</v>
      </c>
      <c r="B9961" t="s">
        <v>122</v>
      </c>
      <c r="C9961" t="s">
        <v>92</v>
      </c>
      <c r="D9961" s="29">
        <v>45757</v>
      </c>
      <c r="E9961" s="184" t="str">
        <f t="shared" si="654"/>
        <v/>
      </c>
      <c r="F9961" s="184" t="str">
        <f t="shared" si="655"/>
        <v/>
      </c>
      <c r="G9961" s="184" t="str">
        <f t="shared" si="656"/>
        <v/>
      </c>
      <c r="H9961" s="184" t="str">
        <f t="shared" si="657"/>
        <v/>
      </c>
      <c r="L9961">
        <f t="shared" si="652"/>
        <v>530.33792300000005</v>
      </c>
      <c r="R9961">
        <f t="shared" si="653"/>
        <v>1256.7324950000002</v>
      </c>
      <c r="S9961" t="s">
        <v>201</v>
      </c>
      <c r="T9961" s="221">
        <v>45567.337500000001</v>
      </c>
    </row>
    <row r="9962" spans="1:20" x14ac:dyDescent="0.35">
      <c r="A9962" t="s">
        <v>121</v>
      </c>
      <c r="B9962" t="s">
        <v>122</v>
      </c>
      <c r="C9962" t="s">
        <v>92</v>
      </c>
      <c r="D9962" s="29">
        <v>45758</v>
      </c>
      <c r="E9962" s="184" t="str">
        <f t="shared" si="654"/>
        <v/>
      </c>
      <c r="F9962" s="184" t="str">
        <f t="shared" si="655"/>
        <v/>
      </c>
      <c r="G9962" s="184" t="str">
        <f t="shared" si="656"/>
        <v/>
      </c>
      <c r="H9962" s="184" t="str">
        <f t="shared" si="657"/>
        <v/>
      </c>
      <c r="L9962">
        <f t="shared" si="652"/>
        <v>530.33792300000005</v>
      </c>
      <c r="R9962">
        <f t="shared" si="653"/>
        <v>1256.7324950000002</v>
      </c>
      <c r="S9962" t="s">
        <v>201</v>
      </c>
      <c r="T9962" s="221">
        <v>45567.337500000001</v>
      </c>
    </row>
    <row r="9963" spans="1:20" x14ac:dyDescent="0.35">
      <c r="A9963" t="s">
        <v>121</v>
      </c>
      <c r="B9963" t="s">
        <v>122</v>
      </c>
      <c r="C9963" t="s">
        <v>92</v>
      </c>
      <c r="D9963" s="29">
        <v>45759</v>
      </c>
      <c r="E9963" s="184" t="str">
        <f t="shared" si="654"/>
        <v/>
      </c>
      <c r="F9963" s="184" t="str">
        <f t="shared" si="655"/>
        <v/>
      </c>
      <c r="G9963" s="184" t="str">
        <f t="shared" si="656"/>
        <v/>
      </c>
      <c r="H9963" s="184" t="str">
        <f t="shared" si="657"/>
        <v/>
      </c>
      <c r="L9963">
        <f t="shared" si="652"/>
        <v>530.33792300000005</v>
      </c>
      <c r="R9963">
        <f t="shared" si="653"/>
        <v>1256.7324950000002</v>
      </c>
      <c r="S9963" t="s">
        <v>201</v>
      </c>
      <c r="T9963" s="221">
        <v>45567.337500000001</v>
      </c>
    </row>
    <row r="9964" spans="1:20" x14ac:dyDescent="0.35">
      <c r="A9964" t="s">
        <v>121</v>
      </c>
      <c r="B9964" t="s">
        <v>122</v>
      </c>
      <c r="C9964" t="s">
        <v>92</v>
      </c>
      <c r="D9964" s="29">
        <v>45760</v>
      </c>
      <c r="E9964" s="184" t="str">
        <f t="shared" si="654"/>
        <v/>
      </c>
      <c r="F9964" s="184" t="str">
        <f t="shared" si="655"/>
        <v/>
      </c>
      <c r="G9964" s="184" t="str">
        <f t="shared" si="656"/>
        <v/>
      </c>
      <c r="H9964" s="184" t="str">
        <f t="shared" si="657"/>
        <v/>
      </c>
      <c r="L9964">
        <f t="shared" si="652"/>
        <v>530.33792300000005</v>
      </c>
      <c r="R9964">
        <f t="shared" si="653"/>
        <v>1256.7324950000002</v>
      </c>
      <c r="S9964" t="s">
        <v>201</v>
      </c>
      <c r="T9964" s="221">
        <v>45567.337500000001</v>
      </c>
    </row>
    <row r="9965" spans="1:20" x14ac:dyDescent="0.35">
      <c r="A9965" t="s">
        <v>121</v>
      </c>
      <c r="B9965" t="s">
        <v>122</v>
      </c>
      <c r="C9965" t="s">
        <v>92</v>
      </c>
      <c r="D9965" s="29">
        <v>45761</v>
      </c>
      <c r="E9965" s="184" t="str">
        <f t="shared" si="654"/>
        <v/>
      </c>
      <c r="F9965" s="184" t="str">
        <f t="shared" si="655"/>
        <v/>
      </c>
      <c r="G9965" s="184" t="str">
        <f t="shared" si="656"/>
        <v/>
      </c>
      <c r="H9965" s="184" t="str">
        <f t="shared" si="657"/>
        <v/>
      </c>
      <c r="L9965">
        <f t="shared" si="652"/>
        <v>530.33792300000005</v>
      </c>
      <c r="R9965">
        <f t="shared" si="653"/>
        <v>1256.7324950000002</v>
      </c>
      <c r="S9965" t="s">
        <v>201</v>
      </c>
      <c r="T9965" s="221">
        <v>45567.337500000001</v>
      </c>
    </row>
    <row r="9966" spans="1:20" x14ac:dyDescent="0.35">
      <c r="A9966" t="s">
        <v>121</v>
      </c>
      <c r="B9966" t="s">
        <v>122</v>
      </c>
      <c r="C9966" t="s">
        <v>92</v>
      </c>
      <c r="D9966" s="29">
        <v>45762</v>
      </c>
      <c r="E9966" s="184" t="str">
        <f t="shared" si="654"/>
        <v/>
      </c>
      <c r="F9966" s="184" t="str">
        <f t="shared" si="655"/>
        <v/>
      </c>
      <c r="G9966" s="184" t="str">
        <f t="shared" si="656"/>
        <v/>
      </c>
      <c r="H9966" s="184" t="str">
        <f t="shared" si="657"/>
        <v/>
      </c>
      <c r="L9966">
        <f t="shared" si="652"/>
        <v>530.33792300000005</v>
      </c>
      <c r="R9966">
        <f t="shared" si="653"/>
        <v>1256.7324950000002</v>
      </c>
      <c r="S9966" t="s">
        <v>201</v>
      </c>
      <c r="T9966" s="221">
        <v>45567.337500000001</v>
      </c>
    </row>
    <row r="9967" spans="1:20" x14ac:dyDescent="0.35">
      <c r="A9967" t="s">
        <v>121</v>
      </c>
      <c r="B9967" t="s">
        <v>122</v>
      </c>
      <c r="C9967" t="s">
        <v>92</v>
      </c>
      <c r="D9967" s="29">
        <v>45763</v>
      </c>
      <c r="E9967" s="184" t="str">
        <f t="shared" si="654"/>
        <v/>
      </c>
      <c r="F9967" s="184" t="str">
        <f t="shared" si="655"/>
        <v/>
      </c>
      <c r="G9967" s="184" t="str">
        <f t="shared" si="656"/>
        <v/>
      </c>
      <c r="H9967" s="184" t="str">
        <f t="shared" si="657"/>
        <v/>
      </c>
      <c r="L9967">
        <f t="shared" si="652"/>
        <v>530.33792300000005</v>
      </c>
      <c r="R9967">
        <f t="shared" si="653"/>
        <v>1256.7324950000002</v>
      </c>
      <c r="S9967" t="s">
        <v>201</v>
      </c>
      <c r="T9967" s="221">
        <v>45567.337500000001</v>
      </c>
    </row>
    <row r="9968" spans="1:20" x14ac:dyDescent="0.35">
      <c r="A9968" t="s">
        <v>121</v>
      </c>
      <c r="B9968" t="s">
        <v>122</v>
      </c>
      <c r="C9968" t="s">
        <v>92</v>
      </c>
      <c r="D9968" s="29">
        <v>45764</v>
      </c>
      <c r="E9968" s="184" t="str">
        <f t="shared" si="654"/>
        <v/>
      </c>
      <c r="F9968" s="184" t="str">
        <f t="shared" si="655"/>
        <v/>
      </c>
      <c r="G9968" s="184" t="str">
        <f t="shared" si="656"/>
        <v/>
      </c>
      <c r="H9968" s="184" t="str">
        <f t="shared" si="657"/>
        <v/>
      </c>
      <c r="L9968">
        <f t="shared" si="652"/>
        <v>530.33792300000005</v>
      </c>
      <c r="R9968">
        <f t="shared" si="653"/>
        <v>1256.7324950000002</v>
      </c>
      <c r="S9968" t="s">
        <v>201</v>
      </c>
      <c r="T9968" s="221">
        <v>45567.337500000001</v>
      </c>
    </row>
    <row r="9969" spans="1:20" x14ac:dyDescent="0.35">
      <c r="A9969" t="s">
        <v>121</v>
      </c>
      <c r="B9969" t="s">
        <v>122</v>
      </c>
      <c r="C9969" t="s">
        <v>92</v>
      </c>
      <c r="D9969" s="29">
        <v>45765</v>
      </c>
      <c r="E9969" s="184" t="str">
        <f t="shared" si="654"/>
        <v/>
      </c>
      <c r="F9969" s="184" t="str">
        <f t="shared" si="655"/>
        <v/>
      </c>
      <c r="G9969" s="184" t="str">
        <f t="shared" si="656"/>
        <v/>
      </c>
      <c r="H9969" s="184" t="str">
        <f t="shared" si="657"/>
        <v/>
      </c>
      <c r="L9969">
        <f t="shared" si="652"/>
        <v>530.33792300000005</v>
      </c>
      <c r="R9969">
        <f t="shared" si="653"/>
        <v>1256.7324950000002</v>
      </c>
      <c r="S9969" t="s">
        <v>201</v>
      </c>
      <c r="T9969" s="221">
        <v>45567.337500000001</v>
      </c>
    </row>
    <row r="9970" spans="1:20" x14ac:dyDescent="0.35">
      <c r="A9970" t="s">
        <v>121</v>
      </c>
      <c r="B9970" t="s">
        <v>122</v>
      </c>
      <c r="C9970" t="s">
        <v>92</v>
      </c>
      <c r="D9970" s="29">
        <v>45766</v>
      </c>
      <c r="E9970" s="184" t="str">
        <f t="shared" si="654"/>
        <v/>
      </c>
      <c r="F9970" s="184" t="str">
        <f t="shared" si="655"/>
        <v/>
      </c>
      <c r="G9970" s="184" t="str">
        <f t="shared" si="656"/>
        <v/>
      </c>
      <c r="H9970" s="184" t="str">
        <f t="shared" si="657"/>
        <v/>
      </c>
      <c r="L9970">
        <f t="shared" si="652"/>
        <v>530.33792300000005</v>
      </c>
      <c r="R9970">
        <f t="shared" si="653"/>
        <v>1256.7324950000002</v>
      </c>
      <c r="S9970" t="s">
        <v>201</v>
      </c>
      <c r="T9970" s="221">
        <v>45567.337500000001</v>
      </c>
    </row>
    <row r="9971" spans="1:20" x14ac:dyDescent="0.35">
      <c r="A9971" t="s">
        <v>121</v>
      </c>
      <c r="B9971" t="s">
        <v>122</v>
      </c>
      <c r="C9971" t="s">
        <v>92</v>
      </c>
      <c r="D9971" s="29">
        <v>45767</v>
      </c>
      <c r="E9971" s="184" t="str">
        <f t="shared" si="654"/>
        <v/>
      </c>
      <c r="F9971" s="184" t="str">
        <f t="shared" si="655"/>
        <v/>
      </c>
      <c r="G9971" s="184" t="str">
        <f t="shared" si="656"/>
        <v/>
      </c>
      <c r="H9971" s="184" t="str">
        <f t="shared" si="657"/>
        <v/>
      </c>
      <c r="L9971">
        <f t="shared" si="652"/>
        <v>530.33792300000005</v>
      </c>
      <c r="R9971">
        <f t="shared" si="653"/>
        <v>1256.7324950000002</v>
      </c>
      <c r="S9971" t="s">
        <v>201</v>
      </c>
      <c r="T9971" s="221">
        <v>45567.337500000001</v>
      </c>
    </row>
    <row r="9972" spans="1:20" x14ac:dyDescent="0.35">
      <c r="A9972" t="s">
        <v>121</v>
      </c>
      <c r="B9972" t="s">
        <v>122</v>
      </c>
      <c r="C9972" t="s">
        <v>92</v>
      </c>
      <c r="D9972" s="29">
        <v>45768</v>
      </c>
      <c r="E9972" s="184" t="str">
        <f t="shared" si="654"/>
        <v/>
      </c>
      <c r="F9972" s="184" t="str">
        <f t="shared" si="655"/>
        <v/>
      </c>
      <c r="G9972" s="184" t="str">
        <f t="shared" si="656"/>
        <v/>
      </c>
      <c r="H9972" s="184" t="str">
        <f t="shared" si="657"/>
        <v/>
      </c>
      <c r="L9972">
        <f t="shared" si="652"/>
        <v>530.33792300000005</v>
      </c>
      <c r="R9972">
        <f t="shared" si="653"/>
        <v>1256.7324950000002</v>
      </c>
      <c r="S9972" t="s">
        <v>201</v>
      </c>
      <c r="T9972" s="221">
        <v>45567.337500000001</v>
      </c>
    </row>
    <row r="9973" spans="1:20" x14ac:dyDescent="0.35">
      <c r="A9973" t="s">
        <v>121</v>
      </c>
      <c r="B9973" t="s">
        <v>122</v>
      </c>
      <c r="C9973" t="s">
        <v>92</v>
      </c>
      <c r="D9973" s="29">
        <v>45769</v>
      </c>
      <c r="E9973" s="184" t="str">
        <f t="shared" si="654"/>
        <v/>
      </c>
      <c r="F9973" s="184" t="str">
        <f t="shared" si="655"/>
        <v/>
      </c>
      <c r="G9973" s="184" t="str">
        <f t="shared" si="656"/>
        <v/>
      </c>
      <c r="H9973" s="184" t="str">
        <f t="shared" si="657"/>
        <v/>
      </c>
      <c r="L9973">
        <f t="shared" si="652"/>
        <v>530.33792300000005</v>
      </c>
      <c r="R9973">
        <f t="shared" si="653"/>
        <v>1256.7324950000002</v>
      </c>
      <c r="S9973" t="s">
        <v>201</v>
      </c>
      <c r="T9973" s="221">
        <v>45567.337500000001</v>
      </c>
    </row>
    <row r="9974" spans="1:20" x14ac:dyDescent="0.35">
      <c r="A9974" t="s">
        <v>121</v>
      </c>
      <c r="B9974" t="s">
        <v>122</v>
      </c>
      <c r="C9974" t="s">
        <v>92</v>
      </c>
      <c r="D9974" s="29">
        <v>45770</v>
      </c>
      <c r="E9974" s="184" t="str">
        <f t="shared" si="654"/>
        <v/>
      </c>
      <c r="F9974" s="184" t="str">
        <f t="shared" si="655"/>
        <v/>
      </c>
      <c r="G9974" s="184" t="str">
        <f t="shared" si="656"/>
        <v/>
      </c>
      <c r="H9974" s="184" t="str">
        <f t="shared" si="657"/>
        <v/>
      </c>
      <c r="L9974">
        <f t="shared" si="652"/>
        <v>530.33792300000005</v>
      </c>
      <c r="R9974">
        <f t="shared" si="653"/>
        <v>1256.7324950000002</v>
      </c>
      <c r="S9974" t="s">
        <v>201</v>
      </c>
      <c r="T9974" s="221">
        <v>45567.337500000001</v>
      </c>
    </row>
    <row r="9975" spans="1:20" x14ac:dyDescent="0.35">
      <c r="A9975" t="s">
        <v>121</v>
      </c>
      <c r="B9975" t="s">
        <v>122</v>
      </c>
      <c r="C9975" t="s">
        <v>92</v>
      </c>
      <c r="D9975" s="29">
        <v>45771</v>
      </c>
      <c r="E9975" s="184" t="str">
        <f t="shared" si="654"/>
        <v/>
      </c>
      <c r="F9975" s="184" t="str">
        <f t="shared" si="655"/>
        <v/>
      </c>
      <c r="G9975" s="184" t="str">
        <f t="shared" si="656"/>
        <v/>
      </c>
      <c r="H9975" s="184" t="str">
        <f t="shared" si="657"/>
        <v/>
      </c>
      <c r="L9975">
        <f t="shared" si="652"/>
        <v>530.33792300000005</v>
      </c>
      <c r="R9975">
        <f t="shared" si="653"/>
        <v>1256.7324950000002</v>
      </c>
      <c r="S9975" t="s">
        <v>201</v>
      </c>
      <c r="T9975" s="221">
        <v>45567.337500000001</v>
      </c>
    </row>
    <row r="9976" spans="1:20" x14ac:dyDescent="0.35">
      <c r="A9976" t="s">
        <v>121</v>
      </c>
      <c r="B9976" t="s">
        <v>122</v>
      </c>
      <c r="C9976" t="s">
        <v>92</v>
      </c>
      <c r="D9976" s="29">
        <v>45772</v>
      </c>
      <c r="E9976" s="184" t="str">
        <f t="shared" si="654"/>
        <v/>
      </c>
      <c r="F9976" s="184" t="str">
        <f t="shared" si="655"/>
        <v/>
      </c>
      <c r="G9976" s="184" t="str">
        <f t="shared" si="656"/>
        <v/>
      </c>
      <c r="H9976" s="184" t="str">
        <f t="shared" si="657"/>
        <v/>
      </c>
      <c r="L9976">
        <f t="shared" si="652"/>
        <v>530.33792300000005</v>
      </c>
      <c r="R9976">
        <f t="shared" si="653"/>
        <v>1256.7324950000002</v>
      </c>
      <c r="S9976" t="s">
        <v>201</v>
      </c>
      <c r="T9976" s="221">
        <v>45567.337500000001</v>
      </c>
    </row>
    <row r="9977" spans="1:20" x14ac:dyDescent="0.35">
      <c r="A9977" t="s">
        <v>121</v>
      </c>
      <c r="B9977" t="s">
        <v>122</v>
      </c>
      <c r="C9977" t="s">
        <v>92</v>
      </c>
      <c r="D9977" s="29">
        <v>45773</v>
      </c>
      <c r="E9977" s="184" t="str">
        <f t="shared" si="654"/>
        <v/>
      </c>
      <c r="F9977" s="184" t="str">
        <f t="shared" si="655"/>
        <v/>
      </c>
      <c r="G9977" s="184" t="str">
        <f t="shared" si="656"/>
        <v/>
      </c>
      <c r="H9977" s="184" t="str">
        <f t="shared" si="657"/>
        <v/>
      </c>
      <c r="L9977">
        <f t="shared" si="652"/>
        <v>530.33792300000005</v>
      </c>
      <c r="R9977">
        <f t="shared" si="653"/>
        <v>1256.7324950000002</v>
      </c>
      <c r="S9977" t="s">
        <v>201</v>
      </c>
      <c r="T9977" s="221">
        <v>45567.337500000001</v>
      </c>
    </row>
    <row r="9978" spans="1:20" x14ac:dyDescent="0.35">
      <c r="A9978" t="s">
        <v>121</v>
      </c>
      <c r="B9978" t="s">
        <v>122</v>
      </c>
      <c r="C9978" t="s">
        <v>92</v>
      </c>
      <c r="D9978" s="29">
        <v>45774</v>
      </c>
      <c r="E9978" s="184" t="str">
        <f t="shared" si="654"/>
        <v/>
      </c>
      <c r="F9978" s="184" t="str">
        <f t="shared" si="655"/>
        <v/>
      </c>
      <c r="G9978" s="184" t="str">
        <f t="shared" si="656"/>
        <v/>
      </c>
      <c r="H9978" s="184" t="str">
        <f t="shared" si="657"/>
        <v/>
      </c>
      <c r="L9978">
        <f t="shared" si="652"/>
        <v>530.33792300000005</v>
      </c>
      <c r="R9978">
        <f t="shared" si="653"/>
        <v>1256.7324950000002</v>
      </c>
      <c r="S9978" t="s">
        <v>201</v>
      </c>
      <c r="T9978" s="221">
        <v>45567.337500000001</v>
      </c>
    </row>
    <row r="9979" spans="1:20" x14ac:dyDescent="0.35">
      <c r="A9979" t="s">
        <v>121</v>
      </c>
      <c r="B9979" t="s">
        <v>122</v>
      </c>
      <c r="C9979" t="s">
        <v>92</v>
      </c>
      <c r="D9979" s="29">
        <v>45775</v>
      </c>
      <c r="E9979" s="184" t="str">
        <f t="shared" si="654"/>
        <v/>
      </c>
      <c r="F9979" s="184" t="str">
        <f t="shared" si="655"/>
        <v/>
      </c>
      <c r="G9979" s="184" t="str">
        <f t="shared" si="656"/>
        <v/>
      </c>
      <c r="H9979" s="184" t="str">
        <f t="shared" si="657"/>
        <v/>
      </c>
      <c r="L9979">
        <f t="shared" si="652"/>
        <v>530.33792300000005</v>
      </c>
      <c r="R9979">
        <f t="shared" si="653"/>
        <v>1256.7324950000002</v>
      </c>
      <c r="S9979" t="s">
        <v>201</v>
      </c>
      <c r="T9979" s="221">
        <v>45567.337500000001</v>
      </c>
    </row>
    <row r="9980" spans="1:20" x14ac:dyDescent="0.35">
      <c r="A9980" t="s">
        <v>121</v>
      </c>
      <c r="B9980" t="s">
        <v>122</v>
      </c>
      <c r="C9980" t="s">
        <v>92</v>
      </c>
      <c r="D9980" s="29">
        <v>45776</v>
      </c>
      <c r="E9980" s="184" t="str">
        <f t="shared" si="654"/>
        <v/>
      </c>
      <c r="F9980" s="184" t="str">
        <f t="shared" si="655"/>
        <v/>
      </c>
      <c r="G9980" s="184" t="str">
        <f t="shared" si="656"/>
        <v/>
      </c>
      <c r="H9980" s="184" t="str">
        <f t="shared" si="657"/>
        <v/>
      </c>
      <c r="L9980">
        <f t="shared" si="652"/>
        <v>530.33792300000005</v>
      </c>
      <c r="R9980">
        <f t="shared" si="653"/>
        <v>1256.7324950000002</v>
      </c>
      <c r="S9980" t="s">
        <v>201</v>
      </c>
      <c r="T9980" s="221">
        <v>45567.337500000001</v>
      </c>
    </row>
    <row r="9981" spans="1:20" x14ac:dyDescent="0.35">
      <c r="A9981" t="s">
        <v>121</v>
      </c>
      <c r="B9981" t="s">
        <v>122</v>
      </c>
      <c r="C9981" t="s">
        <v>92</v>
      </c>
      <c r="D9981" s="29">
        <v>45777</v>
      </c>
      <c r="E9981" s="184" t="str">
        <f t="shared" si="654"/>
        <v/>
      </c>
      <c r="F9981" s="184" t="str">
        <f t="shared" si="655"/>
        <v/>
      </c>
      <c r="G9981" s="184" t="str">
        <f t="shared" si="656"/>
        <v/>
      </c>
      <c r="H9981" s="184" t="str">
        <f t="shared" si="657"/>
        <v/>
      </c>
      <c r="L9981">
        <f t="shared" si="652"/>
        <v>530.33792300000005</v>
      </c>
      <c r="R9981">
        <f t="shared" si="653"/>
        <v>1256.7324950000002</v>
      </c>
      <c r="S9981" t="s">
        <v>201</v>
      </c>
      <c r="T9981" s="221">
        <v>45567.337500000001</v>
      </c>
    </row>
    <row r="9982" spans="1:20" x14ac:dyDescent="0.35">
      <c r="A9982" t="s">
        <v>121</v>
      </c>
      <c r="B9982" t="s">
        <v>122</v>
      </c>
      <c r="C9982" t="s">
        <v>92</v>
      </c>
      <c r="D9982" s="29">
        <v>45778</v>
      </c>
      <c r="E9982" s="184" t="str">
        <f t="shared" si="654"/>
        <v/>
      </c>
      <c r="F9982" s="184" t="str">
        <f t="shared" si="655"/>
        <v/>
      </c>
      <c r="G9982" s="184" t="str">
        <f t="shared" si="656"/>
        <v/>
      </c>
      <c r="H9982" s="184" t="str">
        <f t="shared" si="657"/>
        <v/>
      </c>
      <c r="L9982">
        <f t="shared" si="652"/>
        <v>530.33792300000005</v>
      </c>
      <c r="R9982">
        <f t="shared" si="653"/>
        <v>1256.7324950000002</v>
      </c>
      <c r="S9982" t="s">
        <v>201</v>
      </c>
      <c r="T9982" s="221">
        <v>45567.337500000001</v>
      </c>
    </row>
    <row r="9983" spans="1:20" x14ac:dyDescent="0.35">
      <c r="A9983" t="s">
        <v>121</v>
      </c>
      <c r="B9983" t="s">
        <v>122</v>
      </c>
      <c r="C9983" t="s">
        <v>92</v>
      </c>
      <c r="D9983" s="29">
        <v>45779</v>
      </c>
      <c r="E9983" s="184" t="str">
        <f t="shared" si="654"/>
        <v/>
      </c>
      <c r="F9983" s="184" t="str">
        <f t="shared" si="655"/>
        <v/>
      </c>
      <c r="G9983" s="184" t="str">
        <f t="shared" si="656"/>
        <v/>
      </c>
      <c r="H9983" s="184" t="str">
        <f t="shared" si="657"/>
        <v/>
      </c>
      <c r="L9983">
        <f t="shared" si="652"/>
        <v>530.33792300000005</v>
      </c>
      <c r="R9983">
        <f t="shared" si="653"/>
        <v>1256.7324950000002</v>
      </c>
      <c r="S9983" t="s">
        <v>201</v>
      </c>
      <c r="T9983" s="221">
        <v>45567.337500000001</v>
      </c>
    </row>
    <row r="9984" spans="1:20" x14ac:dyDescent="0.35">
      <c r="A9984" t="s">
        <v>121</v>
      </c>
      <c r="B9984" t="s">
        <v>122</v>
      </c>
      <c r="C9984" t="s">
        <v>92</v>
      </c>
      <c r="D9984" s="29">
        <v>45780</v>
      </c>
      <c r="E9984" s="184" t="str">
        <f t="shared" si="654"/>
        <v/>
      </c>
      <c r="F9984" s="184" t="str">
        <f t="shared" si="655"/>
        <v/>
      </c>
      <c r="G9984" s="184" t="str">
        <f t="shared" si="656"/>
        <v/>
      </c>
      <c r="H9984" s="184" t="str">
        <f t="shared" si="657"/>
        <v/>
      </c>
      <c r="L9984">
        <f t="shared" si="652"/>
        <v>530.33792300000005</v>
      </c>
      <c r="R9984">
        <f t="shared" si="653"/>
        <v>1256.7324950000002</v>
      </c>
      <c r="S9984" t="s">
        <v>201</v>
      </c>
      <c r="T9984" s="221">
        <v>45567.337500000001</v>
      </c>
    </row>
    <row r="9985" spans="1:20" x14ac:dyDescent="0.35">
      <c r="A9985" t="s">
        <v>121</v>
      </c>
      <c r="B9985" t="s">
        <v>122</v>
      </c>
      <c r="C9985" t="s">
        <v>92</v>
      </c>
      <c r="D9985" s="29">
        <v>45781</v>
      </c>
      <c r="E9985" s="184" t="str">
        <f t="shared" si="654"/>
        <v/>
      </c>
      <c r="F9985" s="184" t="str">
        <f t="shared" si="655"/>
        <v/>
      </c>
      <c r="G9985" s="184" t="str">
        <f t="shared" si="656"/>
        <v/>
      </c>
      <c r="H9985" s="184" t="str">
        <f t="shared" si="657"/>
        <v/>
      </c>
      <c r="L9985">
        <f t="shared" si="652"/>
        <v>530.33792300000005</v>
      </c>
      <c r="R9985">
        <f t="shared" si="653"/>
        <v>1256.7324950000002</v>
      </c>
      <c r="S9985" t="s">
        <v>201</v>
      </c>
      <c r="T9985" s="221">
        <v>45567.337500000001</v>
      </c>
    </row>
    <row r="9986" spans="1:20" x14ac:dyDescent="0.35">
      <c r="A9986" t="s">
        <v>121</v>
      </c>
      <c r="B9986" t="s">
        <v>122</v>
      </c>
      <c r="C9986" t="s">
        <v>92</v>
      </c>
      <c r="D9986" s="29">
        <v>45782</v>
      </c>
      <c r="E9986" s="184" t="str">
        <f t="shared" si="654"/>
        <v/>
      </c>
      <c r="F9986" s="184" t="str">
        <f t="shared" si="655"/>
        <v/>
      </c>
      <c r="G9986" s="184" t="str">
        <f t="shared" si="656"/>
        <v/>
      </c>
      <c r="H9986" s="184" t="str">
        <f t="shared" si="657"/>
        <v/>
      </c>
      <c r="L9986">
        <f t="shared" si="652"/>
        <v>530.33792300000005</v>
      </c>
      <c r="R9986">
        <f t="shared" si="653"/>
        <v>1256.7324950000002</v>
      </c>
      <c r="S9986" t="s">
        <v>201</v>
      </c>
      <c r="T9986" s="221">
        <v>45567.337500000001</v>
      </c>
    </row>
    <row r="9987" spans="1:20" x14ac:dyDescent="0.35">
      <c r="A9987" t="s">
        <v>121</v>
      </c>
      <c r="B9987" t="s">
        <v>122</v>
      </c>
      <c r="C9987" t="s">
        <v>92</v>
      </c>
      <c r="D9987" s="29">
        <v>45783</v>
      </c>
      <c r="E9987" s="184" t="str">
        <f t="shared" si="654"/>
        <v/>
      </c>
      <c r="F9987" s="184" t="str">
        <f t="shared" si="655"/>
        <v/>
      </c>
      <c r="G9987" s="184" t="str">
        <f t="shared" si="656"/>
        <v/>
      </c>
      <c r="H9987" s="184" t="str">
        <f t="shared" si="657"/>
        <v/>
      </c>
      <c r="L9987">
        <f t="shared" si="652"/>
        <v>530.33792300000005</v>
      </c>
      <c r="R9987">
        <f t="shared" si="653"/>
        <v>1256.7324950000002</v>
      </c>
      <c r="S9987" t="s">
        <v>201</v>
      </c>
      <c r="T9987" s="221">
        <v>45567.337500000001</v>
      </c>
    </row>
    <row r="9988" spans="1:20" x14ac:dyDescent="0.35">
      <c r="A9988" t="s">
        <v>121</v>
      </c>
      <c r="B9988" t="s">
        <v>122</v>
      </c>
      <c r="C9988" t="s">
        <v>92</v>
      </c>
      <c r="D9988" s="29">
        <v>45784</v>
      </c>
      <c r="E9988" s="184" t="str">
        <f t="shared" si="654"/>
        <v/>
      </c>
      <c r="F9988" s="184" t="str">
        <f t="shared" si="655"/>
        <v/>
      </c>
      <c r="G9988" s="184" t="str">
        <f t="shared" si="656"/>
        <v/>
      </c>
      <c r="H9988" s="184" t="str">
        <f t="shared" si="657"/>
        <v/>
      </c>
      <c r="L9988">
        <f t="shared" si="652"/>
        <v>530.33792300000005</v>
      </c>
      <c r="R9988">
        <f t="shared" si="653"/>
        <v>1256.7324950000002</v>
      </c>
      <c r="S9988" t="s">
        <v>201</v>
      </c>
      <c r="T9988" s="221">
        <v>45567.337500000001</v>
      </c>
    </row>
    <row r="9989" spans="1:20" x14ac:dyDescent="0.35">
      <c r="A9989" t="s">
        <v>121</v>
      </c>
      <c r="B9989" t="s">
        <v>122</v>
      </c>
      <c r="C9989" t="s">
        <v>92</v>
      </c>
      <c r="D9989" s="29">
        <v>45785</v>
      </c>
      <c r="E9989" s="184" t="str">
        <f t="shared" si="654"/>
        <v/>
      </c>
      <c r="F9989" s="184" t="str">
        <f t="shared" si="655"/>
        <v/>
      </c>
      <c r="G9989" s="184" t="str">
        <f t="shared" si="656"/>
        <v/>
      </c>
      <c r="H9989" s="184" t="str">
        <f t="shared" si="657"/>
        <v/>
      </c>
      <c r="L9989">
        <f t="shared" si="652"/>
        <v>530.33792300000005</v>
      </c>
      <c r="R9989">
        <f t="shared" si="653"/>
        <v>1256.7324950000002</v>
      </c>
      <c r="S9989" t="s">
        <v>201</v>
      </c>
      <c r="T9989" s="221">
        <v>45567.337500000001</v>
      </c>
    </row>
    <row r="9990" spans="1:20" x14ac:dyDescent="0.35">
      <c r="A9990" t="s">
        <v>121</v>
      </c>
      <c r="B9990" t="s">
        <v>122</v>
      </c>
      <c r="C9990" t="s">
        <v>92</v>
      </c>
      <c r="D9990" s="29">
        <v>45786</v>
      </c>
      <c r="E9990" s="184" t="str">
        <f t="shared" si="654"/>
        <v/>
      </c>
      <c r="F9990" s="184" t="str">
        <f t="shared" si="655"/>
        <v/>
      </c>
      <c r="G9990" s="184" t="str">
        <f t="shared" si="656"/>
        <v/>
      </c>
      <c r="H9990" s="184" t="str">
        <f t="shared" si="657"/>
        <v/>
      </c>
      <c r="L9990">
        <f t="shared" ref="L9990:L10053" si="658">L3785+L1595</f>
        <v>530.33792300000005</v>
      </c>
      <c r="R9990">
        <f t="shared" ref="R9990:R10053" si="659">R3785+R1595</f>
        <v>1256.7324950000002</v>
      </c>
      <c r="S9990" t="s">
        <v>201</v>
      </c>
      <c r="T9990" s="221">
        <v>45567.337500000001</v>
      </c>
    </row>
    <row r="9991" spans="1:20" x14ac:dyDescent="0.35">
      <c r="A9991" t="s">
        <v>121</v>
      </c>
      <c r="B9991" t="s">
        <v>122</v>
      </c>
      <c r="C9991" t="s">
        <v>92</v>
      </c>
      <c r="D9991" s="29">
        <v>45787</v>
      </c>
      <c r="E9991" s="184" t="str">
        <f t="shared" si="654"/>
        <v/>
      </c>
      <c r="F9991" s="184" t="str">
        <f t="shared" si="655"/>
        <v/>
      </c>
      <c r="G9991" s="184" t="str">
        <f t="shared" si="656"/>
        <v/>
      </c>
      <c r="H9991" s="184" t="str">
        <f t="shared" si="657"/>
        <v/>
      </c>
      <c r="L9991">
        <f t="shared" si="658"/>
        <v>530.33792300000005</v>
      </c>
      <c r="R9991">
        <f t="shared" si="659"/>
        <v>1256.7324950000002</v>
      </c>
      <c r="S9991" t="s">
        <v>201</v>
      </c>
      <c r="T9991" s="221">
        <v>45567.337500000001</v>
      </c>
    </row>
    <row r="9992" spans="1:20" x14ac:dyDescent="0.35">
      <c r="A9992" t="s">
        <v>121</v>
      </c>
      <c r="B9992" t="s">
        <v>122</v>
      </c>
      <c r="C9992" t="s">
        <v>92</v>
      </c>
      <c r="D9992" s="29">
        <v>45788</v>
      </c>
      <c r="E9992" s="184" t="str">
        <f t="shared" ref="E9992:E10055" si="660">IF(J9992="","",IF(L9992=0,0,IF(1-(J9992/L9992)&lt;0,"",1-(J9992/L9992))))</f>
        <v/>
      </c>
      <c r="F9992" s="184" t="str">
        <f t="shared" ref="F9992:F10055" si="661">IF(K9992="","",IF(L9992=0,0,IF(1-(K9992/L9992)&lt;0,"",1-(K9992/L9992))))</f>
        <v/>
      </c>
      <c r="G9992" s="184" t="str">
        <f t="shared" ref="G9992:G10055" si="662">IF(J9992="","",IF(1-(J9992/R9992)&lt;0,"",1-(J9992/R9992)))</f>
        <v/>
      </c>
      <c r="H9992" s="184" t="str">
        <f t="shared" ref="H9992:H10055" si="663">IF(K9992="","",IF(1-(K9992/R9992)&lt;0,"",1-(K9992/R9992)))</f>
        <v/>
      </c>
      <c r="L9992">
        <f t="shared" si="658"/>
        <v>530.33792300000005</v>
      </c>
      <c r="R9992">
        <f t="shared" si="659"/>
        <v>1256.7324950000002</v>
      </c>
      <c r="S9992" t="s">
        <v>201</v>
      </c>
      <c r="T9992" s="221">
        <v>45567.337500000001</v>
      </c>
    </row>
    <row r="9993" spans="1:20" x14ac:dyDescent="0.35">
      <c r="A9993" t="s">
        <v>121</v>
      </c>
      <c r="B9993" t="s">
        <v>122</v>
      </c>
      <c r="C9993" t="s">
        <v>92</v>
      </c>
      <c r="D9993" s="29">
        <v>45789</v>
      </c>
      <c r="E9993" s="184" t="str">
        <f t="shared" si="660"/>
        <v/>
      </c>
      <c r="F9993" s="184" t="str">
        <f t="shared" si="661"/>
        <v/>
      </c>
      <c r="G9993" s="184" t="str">
        <f t="shared" si="662"/>
        <v/>
      </c>
      <c r="H9993" s="184" t="str">
        <f t="shared" si="663"/>
        <v/>
      </c>
      <c r="L9993">
        <f t="shared" si="658"/>
        <v>530.33792300000005</v>
      </c>
      <c r="R9993">
        <f t="shared" si="659"/>
        <v>1256.7324950000002</v>
      </c>
      <c r="S9993" t="s">
        <v>201</v>
      </c>
      <c r="T9993" s="221">
        <v>45567.337500000001</v>
      </c>
    </row>
    <row r="9994" spans="1:20" x14ac:dyDescent="0.35">
      <c r="A9994" t="s">
        <v>121</v>
      </c>
      <c r="B9994" t="s">
        <v>122</v>
      </c>
      <c r="C9994" t="s">
        <v>92</v>
      </c>
      <c r="D9994" s="29">
        <v>45790</v>
      </c>
      <c r="E9994" s="184" t="str">
        <f t="shared" si="660"/>
        <v/>
      </c>
      <c r="F9994" s="184" t="str">
        <f t="shared" si="661"/>
        <v/>
      </c>
      <c r="G9994" s="184" t="str">
        <f t="shared" si="662"/>
        <v/>
      </c>
      <c r="H9994" s="184" t="str">
        <f t="shared" si="663"/>
        <v/>
      </c>
      <c r="L9994">
        <f t="shared" si="658"/>
        <v>530.33792300000005</v>
      </c>
      <c r="R9994">
        <f t="shared" si="659"/>
        <v>1256.7324950000002</v>
      </c>
      <c r="S9994" t="s">
        <v>201</v>
      </c>
      <c r="T9994" s="221">
        <v>45567.337500000001</v>
      </c>
    </row>
    <row r="9995" spans="1:20" x14ac:dyDescent="0.35">
      <c r="A9995" t="s">
        <v>121</v>
      </c>
      <c r="B9995" t="s">
        <v>122</v>
      </c>
      <c r="C9995" t="s">
        <v>92</v>
      </c>
      <c r="D9995" s="29">
        <v>45791</v>
      </c>
      <c r="E9995" s="184" t="str">
        <f t="shared" si="660"/>
        <v/>
      </c>
      <c r="F9995" s="184" t="str">
        <f t="shared" si="661"/>
        <v/>
      </c>
      <c r="G9995" s="184" t="str">
        <f t="shared" si="662"/>
        <v/>
      </c>
      <c r="H9995" s="184" t="str">
        <f t="shared" si="663"/>
        <v/>
      </c>
      <c r="L9995">
        <f t="shared" si="658"/>
        <v>530.33792300000005</v>
      </c>
      <c r="R9995">
        <f t="shared" si="659"/>
        <v>1256.7324950000002</v>
      </c>
      <c r="S9995" t="s">
        <v>201</v>
      </c>
      <c r="T9995" s="221">
        <v>45567.337500000001</v>
      </c>
    </row>
    <row r="9996" spans="1:20" x14ac:dyDescent="0.35">
      <c r="A9996" t="s">
        <v>121</v>
      </c>
      <c r="B9996" t="s">
        <v>122</v>
      </c>
      <c r="C9996" t="s">
        <v>92</v>
      </c>
      <c r="D9996" s="29">
        <v>45792</v>
      </c>
      <c r="E9996" s="184" t="str">
        <f t="shared" si="660"/>
        <v/>
      </c>
      <c r="F9996" s="184" t="str">
        <f t="shared" si="661"/>
        <v/>
      </c>
      <c r="G9996" s="184" t="str">
        <f t="shared" si="662"/>
        <v/>
      </c>
      <c r="H9996" s="184" t="str">
        <f t="shared" si="663"/>
        <v/>
      </c>
      <c r="L9996">
        <f t="shared" si="658"/>
        <v>530.33792300000005</v>
      </c>
      <c r="R9996">
        <f t="shared" si="659"/>
        <v>1256.7324950000002</v>
      </c>
      <c r="S9996" t="s">
        <v>201</v>
      </c>
      <c r="T9996" s="221">
        <v>45567.337500000001</v>
      </c>
    </row>
    <row r="9997" spans="1:20" x14ac:dyDescent="0.35">
      <c r="A9997" t="s">
        <v>121</v>
      </c>
      <c r="B9997" t="s">
        <v>122</v>
      </c>
      <c r="C9997" t="s">
        <v>92</v>
      </c>
      <c r="D9997" s="29">
        <v>45793</v>
      </c>
      <c r="E9997" s="184" t="str">
        <f t="shared" si="660"/>
        <v/>
      </c>
      <c r="F9997" s="184" t="str">
        <f t="shared" si="661"/>
        <v/>
      </c>
      <c r="G9997" s="184" t="str">
        <f t="shared" si="662"/>
        <v/>
      </c>
      <c r="H9997" s="184" t="str">
        <f t="shared" si="663"/>
        <v/>
      </c>
      <c r="L9997">
        <f t="shared" si="658"/>
        <v>530.33792300000005</v>
      </c>
      <c r="R9997">
        <f t="shared" si="659"/>
        <v>1256.7324950000002</v>
      </c>
      <c r="S9997" t="s">
        <v>201</v>
      </c>
      <c r="T9997" s="221">
        <v>45567.337500000001</v>
      </c>
    </row>
    <row r="9998" spans="1:20" x14ac:dyDescent="0.35">
      <c r="A9998" t="s">
        <v>121</v>
      </c>
      <c r="B9998" t="s">
        <v>122</v>
      </c>
      <c r="C9998" t="s">
        <v>92</v>
      </c>
      <c r="D9998" s="29">
        <v>45794</v>
      </c>
      <c r="E9998" s="184" t="str">
        <f t="shared" si="660"/>
        <v/>
      </c>
      <c r="F9998" s="184" t="str">
        <f t="shared" si="661"/>
        <v/>
      </c>
      <c r="G9998" s="184" t="str">
        <f t="shared" si="662"/>
        <v/>
      </c>
      <c r="H9998" s="184" t="str">
        <f t="shared" si="663"/>
        <v/>
      </c>
      <c r="L9998">
        <f t="shared" si="658"/>
        <v>530.33792300000005</v>
      </c>
      <c r="R9998">
        <f t="shared" si="659"/>
        <v>1256.7324950000002</v>
      </c>
      <c r="S9998" t="s">
        <v>201</v>
      </c>
      <c r="T9998" s="221">
        <v>45567.337500000001</v>
      </c>
    </row>
    <row r="9999" spans="1:20" x14ac:dyDescent="0.35">
      <c r="A9999" t="s">
        <v>121</v>
      </c>
      <c r="B9999" t="s">
        <v>122</v>
      </c>
      <c r="C9999" t="s">
        <v>92</v>
      </c>
      <c r="D9999" s="29">
        <v>45795</v>
      </c>
      <c r="E9999" s="184" t="str">
        <f t="shared" si="660"/>
        <v/>
      </c>
      <c r="F9999" s="184" t="str">
        <f t="shared" si="661"/>
        <v/>
      </c>
      <c r="G9999" s="184" t="str">
        <f t="shared" si="662"/>
        <v/>
      </c>
      <c r="H9999" s="184" t="str">
        <f t="shared" si="663"/>
        <v/>
      </c>
      <c r="L9999">
        <f t="shared" si="658"/>
        <v>530.33792300000005</v>
      </c>
      <c r="R9999">
        <f t="shared" si="659"/>
        <v>1256.7324950000002</v>
      </c>
      <c r="S9999" t="s">
        <v>201</v>
      </c>
      <c r="T9999" s="221">
        <v>45567.337500000001</v>
      </c>
    </row>
    <row r="10000" spans="1:20" x14ac:dyDescent="0.35">
      <c r="A10000" t="s">
        <v>121</v>
      </c>
      <c r="B10000" t="s">
        <v>122</v>
      </c>
      <c r="C10000" t="s">
        <v>92</v>
      </c>
      <c r="D10000" s="29">
        <v>45796</v>
      </c>
      <c r="E10000" s="184" t="str">
        <f t="shared" si="660"/>
        <v/>
      </c>
      <c r="F10000" s="184" t="str">
        <f t="shared" si="661"/>
        <v/>
      </c>
      <c r="G10000" s="184" t="str">
        <f t="shared" si="662"/>
        <v/>
      </c>
      <c r="H10000" s="184" t="str">
        <f t="shared" si="663"/>
        <v/>
      </c>
      <c r="L10000">
        <f t="shared" si="658"/>
        <v>530.33792300000005</v>
      </c>
      <c r="R10000">
        <f t="shared" si="659"/>
        <v>1256.7324950000002</v>
      </c>
      <c r="S10000" t="s">
        <v>201</v>
      </c>
      <c r="T10000" s="221">
        <v>45567.337500000001</v>
      </c>
    </row>
    <row r="10001" spans="1:20" x14ac:dyDescent="0.35">
      <c r="A10001" t="s">
        <v>121</v>
      </c>
      <c r="B10001" t="s">
        <v>122</v>
      </c>
      <c r="C10001" t="s">
        <v>92</v>
      </c>
      <c r="D10001" s="29">
        <v>45797</v>
      </c>
      <c r="E10001" s="184" t="str">
        <f t="shared" si="660"/>
        <v/>
      </c>
      <c r="F10001" s="184" t="str">
        <f t="shared" si="661"/>
        <v/>
      </c>
      <c r="G10001" s="184" t="str">
        <f t="shared" si="662"/>
        <v/>
      </c>
      <c r="H10001" s="184" t="str">
        <f t="shared" si="663"/>
        <v/>
      </c>
      <c r="L10001">
        <f t="shared" si="658"/>
        <v>530.33792300000005</v>
      </c>
      <c r="R10001">
        <f t="shared" si="659"/>
        <v>1256.7324950000002</v>
      </c>
      <c r="S10001" t="s">
        <v>201</v>
      </c>
      <c r="T10001" s="221">
        <v>45567.337500000001</v>
      </c>
    </row>
    <row r="10002" spans="1:20" x14ac:dyDescent="0.35">
      <c r="A10002" t="s">
        <v>121</v>
      </c>
      <c r="B10002" t="s">
        <v>122</v>
      </c>
      <c r="C10002" t="s">
        <v>92</v>
      </c>
      <c r="D10002" s="29">
        <v>45798</v>
      </c>
      <c r="E10002" s="184" t="str">
        <f t="shared" si="660"/>
        <v/>
      </c>
      <c r="F10002" s="184" t="str">
        <f t="shared" si="661"/>
        <v/>
      </c>
      <c r="G10002" s="184" t="str">
        <f t="shared" si="662"/>
        <v/>
      </c>
      <c r="H10002" s="184" t="str">
        <f t="shared" si="663"/>
        <v/>
      </c>
      <c r="L10002">
        <f t="shared" si="658"/>
        <v>530.33792300000005</v>
      </c>
      <c r="R10002">
        <f t="shared" si="659"/>
        <v>1256.7324950000002</v>
      </c>
      <c r="S10002" t="s">
        <v>201</v>
      </c>
      <c r="T10002" s="221">
        <v>45567.337500000001</v>
      </c>
    </row>
    <row r="10003" spans="1:20" x14ac:dyDescent="0.35">
      <c r="A10003" t="s">
        <v>121</v>
      </c>
      <c r="B10003" t="s">
        <v>122</v>
      </c>
      <c r="C10003" t="s">
        <v>92</v>
      </c>
      <c r="D10003" s="29">
        <v>45799</v>
      </c>
      <c r="E10003" s="184" t="str">
        <f t="shared" si="660"/>
        <v/>
      </c>
      <c r="F10003" s="184" t="str">
        <f t="shared" si="661"/>
        <v/>
      </c>
      <c r="G10003" s="184" t="str">
        <f t="shared" si="662"/>
        <v/>
      </c>
      <c r="H10003" s="184" t="str">
        <f t="shared" si="663"/>
        <v/>
      </c>
      <c r="L10003">
        <f t="shared" si="658"/>
        <v>530.33792300000005</v>
      </c>
      <c r="R10003">
        <f t="shared" si="659"/>
        <v>1256.7324950000002</v>
      </c>
      <c r="S10003" t="s">
        <v>201</v>
      </c>
      <c r="T10003" s="221">
        <v>45567.337500000001</v>
      </c>
    </row>
    <row r="10004" spans="1:20" x14ac:dyDescent="0.35">
      <c r="A10004" t="s">
        <v>121</v>
      </c>
      <c r="B10004" t="s">
        <v>122</v>
      </c>
      <c r="C10004" t="s">
        <v>92</v>
      </c>
      <c r="D10004" s="29">
        <v>45800</v>
      </c>
      <c r="E10004" s="184" t="str">
        <f t="shared" si="660"/>
        <v/>
      </c>
      <c r="F10004" s="184" t="str">
        <f t="shared" si="661"/>
        <v/>
      </c>
      <c r="G10004" s="184" t="str">
        <f t="shared" si="662"/>
        <v/>
      </c>
      <c r="H10004" s="184" t="str">
        <f t="shared" si="663"/>
        <v/>
      </c>
      <c r="L10004">
        <f t="shared" si="658"/>
        <v>530.33792300000005</v>
      </c>
      <c r="R10004">
        <f t="shared" si="659"/>
        <v>1256.7324950000002</v>
      </c>
      <c r="S10004" t="s">
        <v>201</v>
      </c>
      <c r="T10004" s="221">
        <v>45567.337500000001</v>
      </c>
    </row>
    <row r="10005" spans="1:20" x14ac:dyDescent="0.35">
      <c r="A10005" t="s">
        <v>121</v>
      </c>
      <c r="B10005" t="s">
        <v>122</v>
      </c>
      <c r="C10005" t="s">
        <v>92</v>
      </c>
      <c r="D10005" s="29">
        <v>45801</v>
      </c>
      <c r="E10005" s="184" t="str">
        <f t="shared" si="660"/>
        <v/>
      </c>
      <c r="F10005" s="184" t="str">
        <f t="shared" si="661"/>
        <v/>
      </c>
      <c r="G10005" s="184" t="str">
        <f t="shared" si="662"/>
        <v/>
      </c>
      <c r="H10005" s="184" t="str">
        <f t="shared" si="663"/>
        <v/>
      </c>
      <c r="L10005">
        <f t="shared" si="658"/>
        <v>530.33792300000005</v>
      </c>
      <c r="R10005">
        <f t="shared" si="659"/>
        <v>1256.7324950000002</v>
      </c>
      <c r="S10005" t="s">
        <v>201</v>
      </c>
      <c r="T10005" s="221">
        <v>45567.337500000001</v>
      </c>
    </row>
    <row r="10006" spans="1:20" x14ac:dyDescent="0.35">
      <c r="A10006" t="s">
        <v>121</v>
      </c>
      <c r="B10006" t="s">
        <v>122</v>
      </c>
      <c r="C10006" t="s">
        <v>92</v>
      </c>
      <c r="D10006" s="29">
        <v>45802</v>
      </c>
      <c r="E10006" s="184" t="str">
        <f t="shared" si="660"/>
        <v/>
      </c>
      <c r="F10006" s="184" t="str">
        <f t="shared" si="661"/>
        <v/>
      </c>
      <c r="G10006" s="184" t="str">
        <f t="shared" si="662"/>
        <v/>
      </c>
      <c r="H10006" s="184" t="str">
        <f t="shared" si="663"/>
        <v/>
      </c>
      <c r="L10006">
        <f t="shared" si="658"/>
        <v>530.33792300000005</v>
      </c>
      <c r="R10006">
        <f t="shared" si="659"/>
        <v>1256.7324950000002</v>
      </c>
      <c r="S10006" t="s">
        <v>201</v>
      </c>
      <c r="T10006" s="221">
        <v>45567.337500000001</v>
      </c>
    </row>
    <row r="10007" spans="1:20" x14ac:dyDescent="0.35">
      <c r="A10007" t="s">
        <v>121</v>
      </c>
      <c r="B10007" t="s">
        <v>122</v>
      </c>
      <c r="C10007" t="s">
        <v>92</v>
      </c>
      <c r="D10007" s="29">
        <v>45803</v>
      </c>
      <c r="E10007" s="184" t="str">
        <f t="shared" si="660"/>
        <v/>
      </c>
      <c r="F10007" s="184" t="str">
        <f t="shared" si="661"/>
        <v/>
      </c>
      <c r="G10007" s="184" t="str">
        <f t="shared" si="662"/>
        <v/>
      </c>
      <c r="H10007" s="184" t="str">
        <f t="shared" si="663"/>
        <v/>
      </c>
      <c r="L10007">
        <f t="shared" si="658"/>
        <v>530.33792300000005</v>
      </c>
      <c r="R10007">
        <f t="shared" si="659"/>
        <v>1256.7324950000002</v>
      </c>
      <c r="S10007" t="s">
        <v>201</v>
      </c>
      <c r="T10007" s="221">
        <v>45567.337500000001</v>
      </c>
    </row>
    <row r="10008" spans="1:20" x14ac:dyDescent="0.35">
      <c r="A10008" t="s">
        <v>121</v>
      </c>
      <c r="B10008" t="s">
        <v>122</v>
      </c>
      <c r="C10008" t="s">
        <v>92</v>
      </c>
      <c r="D10008" s="29">
        <v>45804</v>
      </c>
      <c r="E10008" s="184" t="str">
        <f t="shared" si="660"/>
        <v/>
      </c>
      <c r="F10008" s="184" t="str">
        <f t="shared" si="661"/>
        <v/>
      </c>
      <c r="G10008" s="184" t="str">
        <f t="shared" si="662"/>
        <v/>
      </c>
      <c r="H10008" s="184" t="str">
        <f t="shared" si="663"/>
        <v/>
      </c>
      <c r="L10008">
        <f t="shared" si="658"/>
        <v>530.33792300000005</v>
      </c>
      <c r="R10008">
        <f t="shared" si="659"/>
        <v>1256.7324950000002</v>
      </c>
      <c r="S10008" t="s">
        <v>201</v>
      </c>
      <c r="T10008" s="221">
        <v>45567.337500000001</v>
      </c>
    </row>
    <row r="10009" spans="1:20" x14ac:dyDescent="0.35">
      <c r="A10009" t="s">
        <v>121</v>
      </c>
      <c r="B10009" t="s">
        <v>122</v>
      </c>
      <c r="C10009" t="s">
        <v>92</v>
      </c>
      <c r="D10009" s="29">
        <v>45805</v>
      </c>
      <c r="E10009" s="184" t="str">
        <f t="shared" si="660"/>
        <v/>
      </c>
      <c r="F10009" s="184" t="str">
        <f t="shared" si="661"/>
        <v/>
      </c>
      <c r="G10009" s="184" t="str">
        <f t="shared" si="662"/>
        <v/>
      </c>
      <c r="H10009" s="184" t="str">
        <f t="shared" si="663"/>
        <v/>
      </c>
      <c r="L10009">
        <f t="shared" si="658"/>
        <v>530.33792300000005</v>
      </c>
      <c r="R10009">
        <f t="shared" si="659"/>
        <v>1256.7324950000002</v>
      </c>
      <c r="S10009" t="s">
        <v>201</v>
      </c>
      <c r="T10009" s="221">
        <v>45567.337500000001</v>
      </c>
    </row>
    <row r="10010" spans="1:20" x14ac:dyDescent="0.35">
      <c r="A10010" t="s">
        <v>121</v>
      </c>
      <c r="B10010" t="s">
        <v>122</v>
      </c>
      <c r="C10010" t="s">
        <v>92</v>
      </c>
      <c r="D10010" s="29">
        <v>45806</v>
      </c>
      <c r="E10010" s="184" t="str">
        <f t="shared" si="660"/>
        <v/>
      </c>
      <c r="F10010" s="184" t="str">
        <f t="shared" si="661"/>
        <v/>
      </c>
      <c r="G10010" s="184" t="str">
        <f t="shared" si="662"/>
        <v/>
      </c>
      <c r="H10010" s="184" t="str">
        <f t="shared" si="663"/>
        <v/>
      </c>
      <c r="L10010">
        <f t="shared" si="658"/>
        <v>530.33792300000005</v>
      </c>
      <c r="R10010">
        <f t="shared" si="659"/>
        <v>1256.7324950000002</v>
      </c>
      <c r="S10010" t="s">
        <v>201</v>
      </c>
      <c r="T10010" s="221">
        <v>45567.337500000001</v>
      </c>
    </row>
    <row r="10011" spans="1:20" x14ac:dyDescent="0.35">
      <c r="A10011" t="s">
        <v>121</v>
      </c>
      <c r="B10011" t="s">
        <v>122</v>
      </c>
      <c r="C10011" t="s">
        <v>92</v>
      </c>
      <c r="D10011" s="29">
        <v>45807</v>
      </c>
      <c r="E10011" s="184" t="str">
        <f t="shared" si="660"/>
        <v/>
      </c>
      <c r="F10011" s="184" t="str">
        <f t="shared" si="661"/>
        <v/>
      </c>
      <c r="G10011" s="184" t="str">
        <f t="shared" si="662"/>
        <v/>
      </c>
      <c r="H10011" s="184" t="str">
        <f t="shared" si="663"/>
        <v/>
      </c>
      <c r="L10011">
        <f t="shared" si="658"/>
        <v>530.33792300000005</v>
      </c>
      <c r="R10011">
        <f t="shared" si="659"/>
        <v>1256.7324950000002</v>
      </c>
      <c r="S10011" t="s">
        <v>201</v>
      </c>
      <c r="T10011" s="221">
        <v>45567.337500000001</v>
      </c>
    </row>
    <row r="10012" spans="1:20" x14ac:dyDescent="0.35">
      <c r="A10012" t="s">
        <v>121</v>
      </c>
      <c r="B10012" t="s">
        <v>122</v>
      </c>
      <c r="C10012" t="s">
        <v>92</v>
      </c>
      <c r="D10012" s="29">
        <v>45808</v>
      </c>
      <c r="E10012" s="184" t="str">
        <f t="shared" si="660"/>
        <v/>
      </c>
      <c r="F10012" s="184" t="str">
        <f t="shared" si="661"/>
        <v/>
      </c>
      <c r="G10012" s="184" t="str">
        <f t="shared" si="662"/>
        <v/>
      </c>
      <c r="H10012" s="184" t="str">
        <f t="shared" si="663"/>
        <v/>
      </c>
      <c r="L10012">
        <f t="shared" si="658"/>
        <v>530.33792300000005</v>
      </c>
      <c r="R10012">
        <f t="shared" si="659"/>
        <v>1256.7324950000002</v>
      </c>
      <c r="S10012" t="s">
        <v>201</v>
      </c>
      <c r="T10012" s="221">
        <v>45567.337500000001</v>
      </c>
    </row>
    <row r="10013" spans="1:20" x14ac:dyDescent="0.35">
      <c r="A10013" t="s">
        <v>121</v>
      </c>
      <c r="B10013" t="s">
        <v>122</v>
      </c>
      <c r="C10013" t="s">
        <v>92</v>
      </c>
      <c r="D10013" s="29">
        <v>45809</v>
      </c>
      <c r="E10013" s="184" t="str">
        <f t="shared" si="660"/>
        <v/>
      </c>
      <c r="F10013" s="184" t="str">
        <f t="shared" si="661"/>
        <v/>
      </c>
      <c r="G10013" s="184" t="str">
        <f t="shared" si="662"/>
        <v/>
      </c>
      <c r="H10013" s="184" t="str">
        <f t="shared" si="663"/>
        <v/>
      </c>
      <c r="L10013">
        <f t="shared" si="658"/>
        <v>530.33792300000005</v>
      </c>
      <c r="R10013">
        <f t="shared" si="659"/>
        <v>1256.7324950000002</v>
      </c>
      <c r="S10013" t="s">
        <v>201</v>
      </c>
      <c r="T10013" s="221">
        <v>45567.337500000001</v>
      </c>
    </row>
    <row r="10014" spans="1:20" x14ac:dyDescent="0.35">
      <c r="A10014" t="s">
        <v>121</v>
      </c>
      <c r="B10014" t="s">
        <v>122</v>
      </c>
      <c r="C10014" t="s">
        <v>92</v>
      </c>
      <c r="D10014" s="29">
        <v>45810</v>
      </c>
      <c r="E10014" s="184" t="str">
        <f t="shared" si="660"/>
        <v/>
      </c>
      <c r="F10014" s="184" t="str">
        <f t="shared" si="661"/>
        <v/>
      </c>
      <c r="G10014" s="184" t="str">
        <f t="shared" si="662"/>
        <v/>
      </c>
      <c r="H10014" s="184" t="str">
        <f t="shared" si="663"/>
        <v/>
      </c>
      <c r="L10014">
        <f t="shared" si="658"/>
        <v>530.33792300000005</v>
      </c>
      <c r="R10014">
        <f t="shared" si="659"/>
        <v>1256.7324950000002</v>
      </c>
      <c r="S10014" t="s">
        <v>201</v>
      </c>
      <c r="T10014" s="221">
        <v>45567.337500000001</v>
      </c>
    </row>
    <row r="10015" spans="1:20" x14ac:dyDescent="0.35">
      <c r="A10015" t="s">
        <v>121</v>
      </c>
      <c r="B10015" t="s">
        <v>122</v>
      </c>
      <c r="C10015" t="s">
        <v>92</v>
      </c>
      <c r="D10015" s="29">
        <v>45811</v>
      </c>
      <c r="E10015" s="184" t="str">
        <f t="shared" si="660"/>
        <v/>
      </c>
      <c r="F10015" s="184" t="str">
        <f t="shared" si="661"/>
        <v/>
      </c>
      <c r="G10015" s="184" t="str">
        <f t="shared" si="662"/>
        <v/>
      </c>
      <c r="H10015" s="184" t="str">
        <f t="shared" si="663"/>
        <v/>
      </c>
      <c r="L10015">
        <f t="shared" si="658"/>
        <v>530.33792300000005</v>
      </c>
      <c r="R10015">
        <f t="shared" si="659"/>
        <v>1256.7324950000002</v>
      </c>
      <c r="S10015" t="s">
        <v>201</v>
      </c>
      <c r="T10015" s="221">
        <v>45567.337500000001</v>
      </c>
    </row>
    <row r="10016" spans="1:20" x14ac:dyDescent="0.35">
      <c r="A10016" t="s">
        <v>121</v>
      </c>
      <c r="B10016" t="s">
        <v>122</v>
      </c>
      <c r="C10016" t="s">
        <v>92</v>
      </c>
      <c r="D10016" s="29">
        <v>45812</v>
      </c>
      <c r="E10016" s="184" t="str">
        <f t="shared" si="660"/>
        <v/>
      </c>
      <c r="F10016" s="184" t="str">
        <f t="shared" si="661"/>
        <v/>
      </c>
      <c r="G10016" s="184" t="str">
        <f t="shared" si="662"/>
        <v/>
      </c>
      <c r="H10016" s="184" t="str">
        <f t="shared" si="663"/>
        <v/>
      </c>
      <c r="L10016">
        <f t="shared" si="658"/>
        <v>530.33792300000005</v>
      </c>
      <c r="R10016">
        <f t="shared" si="659"/>
        <v>1256.7324950000002</v>
      </c>
      <c r="S10016" t="s">
        <v>201</v>
      </c>
      <c r="T10016" s="221">
        <v>45567.337500000001</v>
      </c>
    </row>
    <row r="10017" spans="1:20" x14ac:dyDescent="0.35">
      <c r="A10017" t="s">
        <v>121</v>
      </c>
      <c r="B10017" t="s">
        <v>122</v>
      </c>
      <c r="C10017" t="s">
        <v>92</v>
      </c>
      <c r="D10017" s="29">
        <v>45813</v>
      </c>
      <c r="E10017" s="184" t="str">
        <f t="shared" si="660"/>
        <v/>
      </c>
      <c r="F10017" s="184" t="str">
        <f t="shared" si="661"/>
        <v/>
      </c>
      <c r="G10017" s="184" t="str">
        <f t="shared" si="662"/>
        <v/>
      </c>
      <c r="H10017" s="184" t="str">
        <f t="shared" si="663"/>
        <v/>
      </c>
      <c r="L10017">
        <f t="shared" si="658"/>
        <v>530.33792300000005</v>
      </c>
      <c r="R10017">
        <f t="shared" si="659"/>
        <v>1256.7324950000002</v>
      </c>
      <c r="S10017" t="s">
        <v>201</v>
      </c>
      <c r="T10017" s="221">
        <v>45567.337500000001</v>
      </c>
    </row>
    <row r="10018" spans="1:20" x14ac:dyDescent="0.35">
      <c r="A10018" t="s">
        <v>121</v>
      </c>
      <c r="B10018" t="s">
        <v>122</v>
      </c>
      <c r="C10018" t="s">
        <v>92</v>
      </c>
      <c r="D10018" s="29">
        <v>45814</v>
      </c>
      <c r="E10018" s="184" t="str">
        <f t="shared" si="660"/>
        <v/>
      </c>
      <c r="F10018" s="184" t="str">
        <f t="shared" si="661"/>
        <v/>
      </c>
      <c r="G10018" s="184" t="str">
        <f t="shared" si="662"/>
        <v/>
      </c>
      <c r="H10018" s="184" t="str">
        <f t="shared" si="663"/>
        <v/>
      </c>
      <c r="L10018">
        <f t="shared" si="658"/>
        <v>530.33792300000005</v>
      </c>
      <c r="R10018">
        <f t="shared" si="659"/>
        <v>1256.7324950000002</v>
      </c>
      <c r="S10018" t="s">
        <v>201</v>
      </c>
      <c r="T10018" s="221">
        <v>45567.337500000001</v>
      </c>
    </row>
    <row r="10019" spans="1:20" x14ac:dyDescent="0.35">
      <c r="A10019" t="s">
        <v>121</v>
      </c>
      <c r="B10019" t="s">
        <v>122</v>
      </c>
      <c r="C10019" t="s">
        <v>92</v>
      </c>
      <c r="D10019" s="29">
        <v>45815</v>
      </c>
      <c r="E10019" s="184" t="str">
        <f t="shared" si="660"/>
        <v/>
      </c>
      <c r="F10019" s="184" t="str">
        <f t="shared" si="661"/>
        <v/>
      </c>
      <c r="G10019" s="184" t="str">
        <f t="shared" si="662"/>
        <v/>
      </c>
      <c r="H10019" s="184" t="str">
        <f t="shared" si="663"/>
        <v/>
      </c>
      <c r="L10019">
        <f t="shared" si="658"/>
        <v>530.33792300000005</v>
      </c>
      <c r="R10019">
        <f t="shared" si="659"/>
        <v>1256.7324950000002</v>
      </c>
      <c r="S10019" t="s">
        <v>201</v>
      </c>
      <c r="T10019" s="221">
        <v>45567.337500000001</v>
      </c>
    </row>
    <row r="10020" spans="1:20" x14ac:dyDescent="0.35">
      <c r="A10020" t="s">
        <v>121</v>
      </c>
      <c r="B10020" t="s">
        <v>122</v>
      </c>
      <c r="C10020" t="s">
        <v>92</v>
      </c>
      <c r="D10020" s="29">
        <v>45816</v>
      </c>
      <c r="E10020" s="184" t="str">
        <f t="shared" si="660"/>
        <v/>
      </c>
      <c r="F10020" s="184" t="str">
        <f t="shared" si="661"/>
        <v/>
      </c>
      <c r="G10020" s="184" t="str">
        <f t="shared" si="662"/>
        <v/>
      </c>
      <c r="H10020" s="184" t="str">
        <f t="shared" si="663"/>
        <v/>
      </c>
      <c r="L10020">
        <f t="shared" si="658"/>
        <v>530.33792300000005</v>
      </c>
      <c r="R10020">
        <f t="shared" si="659"/>
        <v>1256.7324950000002</v>
      </c>
      <c r="S10020" t="s">
        <v>201</v>
      </c>
      <c r="T10020" s="221">
        <v>45567.337500000001</v>
      </c>
    </row>
    <row r="10021" spans="1:20" x14ac:dyDescent="0.35">
      <c r="A10021" t="s">
        <v>121</v>
      </c>
      <c r="B10021" t="s">
        <v>122</v>
      </c>
      <c r="C10021" t="s">
        <v>92</v>
      </c>
      <c r="D10021" s="29">
        <v>45817</v>
      </c>
      <c r="E10021" s="184" t="str">
        <f t="shared" si="660"/>
        <v/>
      </c>
      <c r="F10021" s="184" t="str">
        <f t="shared" si="661"/>
        <v/>
      </c>
      <c r="G10021" s="184" t="str">
        <f t="shared" si="662"/>
        <v/>
      </c>
      <c r="H10021" s="184" t="str">
        <f t="shared" si="663"/>
        <v/>
      </c>
      <c r="L10021">
        <f t="shared" si="658"/>
        <v>530.33792300000005</v>
      </c>
      <c r="R10021">
        <f t="shared" si="659"/>
        <v>1256.7324950000002</v>
      </c>
      <c r="S10021" t="s">
        <v>201</v>
      </c>
      <c r="T10021" s="221">
        <v>45567.337500000001</v>
      </c>
    </row>
    <row r="10022" spans="1:20" x14ac:dyDescent="0.35">
      <c r="A10022" t="s">
        <v>121</v>
      </c>
      <c r="B10022" t="s">
        <v>122</v>
      </c>
      <c r="C10022" t="s">
        <v>92</v>
      </c>
      <c r="D10022" s="29">
        <v>45818</v>
      </c>
      <c r="E10022" s="184" t="str">
        <f t="shared" si="660"/>
        <v/>
      </c>
      <c r="F10022" s="184" t="str">
        <f t="shared" si="661"/>
        <v/>
      </c>
      <c r="G10022" s="184" t="str">
        <f t="shared" si="662"/>
        <v/>
      </c>
      <c r="H10022" s="184" t="str">
        <f t="shared" si="663"/>
        <v/>
      </c>
      <c r="L10022">
        <f t="shared" si="658"/>
        <v>530.33792300000005</v>
      </c>
      <c r="R10022">
        <f t="shared" si="659"/>
        <v>1256.7324950000002</v>
      </c>
      <c r="S10022" t="s">
        <v>201</v>
      </c>
      <c r="T10022" s="221">
        <v>45567.337500000001</v>
      </c>
    </row>
    <row r="10023" spans="1:20" x14ac:dyDescent="0.35">
      <c r="A10023" t="s">
        <v>121</v>
      </c>
      <c r="B10023" t="s">
        <v>122</v>
      </c>
      <c r="C10023" t="s">
        <v>92</v>
      </c>
      <c r="D10023" s="29">
        <v>45819</v>
      </c>
      <c r="E10023" s="184" t="str">
        <f t="shared" si="660"/>
        <v/>
      </c>
      <c r="F10023" s="184" t="str">
        <f t="shared" si="661"/>
        <v/>
      </c>
      <c r="G10023" s="184" t="str">
        <f t="shared" si="662"/>
        <v/>
      </c>
      <c r="H10023" s="184" t="str">
        <f t="shared" si="663"/>
        <v/>
      </c>
      <c r="L10023">
        <f t="shared" si="658"/>
        <v>530.33792300000005</v>
      </c>
      <c r="R10023">
        <f t="shared" si="659"/>
        <v>1256.7324950000002</v>
      </c>
      <c r="S10023" t="s">
        <v>201</v>
      </c>
      <c r="T10023" s="221">
        <v>45567.337500000001</v>
      </c>
    </row>
    <row r="10024" spans="1:20" x14ac:dyDescent="0.35">
      <c r="A10024" t="s">
        <v>121</v>
      </c>
      <c r="B10024" t="s">
        <v>122</v>
      </c>
      <c r="C10024" t="s">
        <v>92</v>
      </c>
      <c r="D10024" s="29">
        <v>45820</v>
      </c>
      <c r="E10024" s="184" t="str">
        <f t="shared" si="660"/>
        <v/>
      </c>
      <c r="F10024" s="184" t="str">
        <f t="shared" si="661"/>
        <v/>
      </c>
      <c r="G10024" s="184" t="str">
        <f t="shared" si="662"/>
        <v/>
      </c>
      <c r="H10024" s="184" t="str">
        <f t="shared" si="663"/>
        <v/>
      </c>
      <c r="L10024">
        <f t="shared" si="658"/>
        <v>530.33792300000005</v>
      </c>
      <c r="R10024">
        <f t="shared" si="659"/>
        <v>1256.7324950000002</v>
      </c>
      <c r="S10024" t="s">
        <v>201</v>
      </c>
      <c r="T10024" s="221">
        <v>45567.337500000001</v>
      </c>
    </row>
    <row r="10025" spans="1:20" x14ac:dyDescent="0.35">
      <c r="A10025" t="s">
        <v>121</v>
      </c>
      <c r="B10025" t="s">
        <v>122</v>
      </c>
      <c r="C10025" t="s">
        <v>92</v>
      </c>
      <c r="D10025" s="29">
        <v>45821</v>
      </c>
      <c r="E10025" s="184" t="str">
        <f t="shared" si="660"/>
        <v/>
      </c>
      <c r="F10025" s="184" t="str">
        <f t="shared" si="661"/>
        <v/>
      </c>
      <c r="G10025" s="184" t="str">
        <f t="shared" si="662"/>
        <v/>
      </c>
      <c r="H10025" s="184" t="str">
        <f t="shared" si="663"/>
        <v/>
      </c>
      <c r="L10025">
        <f t="shared" si="658"/>
        <v>530.33792300000005</v>
      </c>
      <c r="R10025">
        <f t="shared" si="659"/>
        <v>1256.7324950000002</v>
      </c>
      <c r="S10025" t="s">
        <v>201</v>
      </c>
      <c r="T10025" s="221">
        <v>45567.337500000001</v>
      </c>
    </row>
    <row r="10026" spans="1:20" x14ac:dyDescent="0.35">
      <c r="A10026" t="s">
        <v>121</v>
      </c>
      <c r="B10026" t="s">
        <v>122</v>
      </c>
      <c r="C10026" t="s">
        <v>92</v>
      </c>
      <c r="D10026" s="29">
        <v>45822</v>
      </c>
      <c r="E10026" s="184" t="str">
        <f t="shared" si="660"/>
        <v/>
      </c>
      <c r="F10026" s="184" t="str">
        <f t="shared" si="661"/>
        <v/>
      </c>
      <c r="G10026" s="184" t="str">
        <f t="shared" si="662"/>
        <v/>
      </c>
      <c r="H10026" s="184" t="str">
        <f t="shared" si="663"/>
        <v/>
      </c>
      <c r="L10026">
        <f t="shared" si="658"/>
        <v>530.33792300000005</v>
      </c>
      <c r="R10026">
        <f t="shared" si="659"/>
        <v>1256.7324950000002</v>
      </c>
      <c r="S10026" t="s">
        <v>201</v>
      </c>
      <c r="T10026" s="221">
        <v>45567.337500000001</v>
      </c>
    </row>
    <row r="10027" spans="1:20" x14ac:dyDescent="0.35">
      <c r="A10027" t="s">
        <v>121</v>
      </c>
      <c r="B10027" t="s">
        <v>122</v>
      </c>
      <c r="C10027" t="s">
        <v>92</v>
      </c>
      <c r="D10027" s="29">
        <v>45823</v>
      </c>
      <c r="E10027" s="184" t="str">
        <f t="shared" si="660"/>
        <v/>
      </c>
      <c r="F10027" s="184" t="str">
        <f t="shared" si="661"/>
        <v/>
      </c>
      <c r="G10027" s="184" t="str">
        <f t="shared" si="662"/>
        <v/>
      </c>
      <c r="H10027" s="184" t="str">
        <f t="shared" si="663"/>
        <v/>
      </c>
      <c r="L10027">
        <f t="shared" si="658"/>
        <v>530.33792300000005</v>
      </c>
      <c r="R10027">
        <f t="shared" si="659"/>
        <v>1256.7324950000002</v>
      </c>
      <c r="S10027" t="s">
        <v>201</v>
      </c>
      <c r="T10027" s="221">
        <v>45567.337500000001</v>
      </c>
    </row>
    <row r="10028" spans="1:20" x14ac:dyDescent="0.35">
      <c r="A10028" t="s">
        <v>121</v>
      </c>
      <c r="B10028" t="s">
        <v>122</v>
      </c>
      <c r="C10028" t="s">
        <v>92</v>
      </c>
      <c r="D10028" s="29">
        <v>45824</v>
      </c>
      <c r="E10028" s="184" t="str">
        <f t="shared" si="660"/>
        <v/>
      </c>
      <c r="F10028" s="184" t="str">
        <f t="shared" si="661"/>
        <v/>
      </c>
      <c r="G10028" s="184" t="str">
        <f t="shared" si="662"/>
        <v/>
      </c>
      <c r="H10028" s="184" t="str">
        <f t="shared" si="663"/>
        <v/>
      </c>
      <c r="L10028">
        <f t="shared" si="658"/>
        <v>530.33792300000005</v>
      </c>
      <c r="R10028">
        <f t="shared" si="659"/>
        <v>1256.7324950000002</v>
      </c>
      <c r="S10028" t="s">
        <v>201</v>
      </c>
      <c r="T10028" s="221">
        <v>45567.337500000001</v>
      </c>
    </row>
    <row r="10029" spans="1:20" x14ac:dyDescent="0.35">
      <c r="A10029" t="s">
        <v>121</v>
      </c>
      <c r="B10029" t="s">
        <v>122</v>
      </c>
      <c r="C10029" t="s">
        <v>92</v>
      </c>
      <c r="D10029" s="29">
        <v>45825</v>
      </c>
      <c r="E10029" s="184" t="str">
        <f t="shared" si="660"/>
        <v/>
      </c>
      <c r="F10029" s="184" t="str">
        <f t="shared" si="661"/>
        <v/>
      </c>
      <c r="G10029" s="184" t="str">
        <f t="shared" si="662"/>
        <v/>
      </c>
      <c r="H10029" s="184" t="str">
        <f t="shared" si="663"/>
        <v/>
      </c>
      <c r="L10029">
        <f t="shared" si="658"/>
        <v>530.33792300000005</v>
      </c>
      <c r="R10029">
        <f t="shared" si="659"/>
        <v>1256.7324950000002</v>
      </c>
      <c r="S10029" t="s">
        <v>201</v>
      </c>
      <c r="T10029" s="221">
        <v>45567.337500000001</v>
      </c>
    </row>
    <row r="10030" spans="1:20" x14ac:dyDescent="0.35">
      <c r="A10030" t="s">
        <v>121</v>
      </c>
      <c r="B10030" t="s">
        <v>122</v>
      </c>
      <c r="C10030" t="s">
        <v>92</v>
      </c>
      <c r="D10030" s="29">
        <v>45826</v>
      </c>
      <c r="E10030" s="184" t="str">
        <f t="shared" si="660"/>
        <v/>
      </c>
      <c r="F10030" s="184" t="str">
        <f t="shared" si="661"/>
        <v/>
      </c>
      <c r="G10030" s="184" t="str">
        <f t="shared" si="662"/>
        <v/>
      </c>
      <c r="H10030" s="184" t="str">
        <f t="shared" si="663"/>
        <v/>
      </c>
      <c r="L10030">
        <f t="shared" si="658"/>
        <v>530.33792300000005</v>
      </c>
      <c r="R10030">
        <f t="shared" si="659"/>
        <v>1256.7324950000002</v>
      </c>
      <c r="S10030" t="s">
        <v>201</v>
      </c>
      <c r="T10030" s="221">
        <v>45567.337500000001</v>
      </c>
    </row>
    <row r="10031" spans="1:20" x14ac:dyDescent="0.35">
      <c r="A10031" t="s">
        <v>121</v>
      </c>
      <c r="B10031" t="s">
        <v>122</v>
      </c>
      <c r="C10031" t="s">
        <v>92</v>
      </c>
      <c r="D10031" s="29">
        <v>45827</v>
      </c>
      <c r="E10031" s="184" t="str">
        <f t="shared" si="660"/>
        <v/>
      </c>
      <c r="F10031" s="184" t="str">
        <f t="shared" si="661"/>
        <v/>
      </c>
      <c r="G10031" s="184" t="str">
        <f t="shared" si="662"/>
        <v/>
      </c>
      <c r="H10031" s="184" t="str">
        <f t="shared" si="663"/>
        <v/>
      </c>
      <c r="L10031">
        <f t="shared" si="658"/>
        <v>530.33792300000005</v>
      </c>
      <c r="R10031">
        <f t="shared" si="659"/>
        <v>1256.7324950000002</v>
      </c>
      <c r="S10031" t="s">
        <v>201</v>
      </c>
      <c r="T10031" s="221">
        <v>45567.337500000001</v>
      </c>
    </row>
    <row r="10032" spans="1:20" x14ac:dyDescent="0.35">
      <c r="A10032" t="s">
        <v>121</v>
      </c>
      <c r="B10032" t="s">
        <v>122</v>
      </c>
      <c r="C10032" t="s">
        <v>92</v>
      </c>
      <c r="D10032" s="29">
        <v>45828</v>
      </c>
      <c r="E10032" s="184" t="str">
        <f t="shared" si="660"/>
        <v/>
      </c>
      <c r="F10032" s="184" t="str">
        <f t="shared" si="661"/>
        <v/>
      </c>
      <c r="G10032" s="184" t="str">
        <f t="shared" si="662"/>
        <v/>
      </c>
      <c r="H10032" s="184" t="str">
        <f t="shared" si="663"/>
        <v/>
      </c>
      <c r="L10032">
        <f t="shared" si="658"/>
        <v>530.33792300000005</v>
      </c>
      <c r="R10032">
        <f t="shared" si="659"/>
        <v>1256.7324950000002</v>
      </c>
      <c r="S10032" t="s">
        <v>201</v>
      </c>
      <c r="T10032" s="221">
        <v>45567.337500000001</v>
      </c>
    </row>
    <row r="10033" spans="1:20" x14ac:dyDescent="0.35">
      <c r="A10033" t="s">
        <v>121</v>
      </c>
      <c r="B10033" t="s">
        <v>122</v>
      </c>
      <c r="C10033" t="s">
        <v>92</v>
      </c>
      <c r="D10033" s="29">
        <v>45829</v>
      </c>
      <c r="E10033" s="184" t="str">
        <f t="shared" si="660"/>
        <v/>
      </c>
      <c r="F10033" s="184" t="str">
        <f t="shared" si="661"/>
        <v/>
      </c>
      <c r="G10033" s="184" t="str">
        <f t="shared" si="662"/>
        <v/>
      </c>
      <c r="H10033" s="184" t="str">
        <f t="shared" si="663"/>
        <v/>
      </c>
      <c r="L10033">
        <f t="shared" si="658"/>
        <v>530.33792300000005</v>
      </c>
      <c r="R10033">
        <f t="shared" si="659"/>
        <v>1256.7324950000002</v>
      </c>
      <c r="S10033" t="s">
        <v>201</v>
      </c>
      <c r="T10033" s="221">
        <v>45567.337500000001</v>
      </c>
    </row>
    <row r="10034" spans="1:20" x14ac:dyDescent="0.35">
      <c r="A10034" t="s">
        <v>121</v>
      </c>
      <c r="B10034" t="s">
        <v>122</v>
      </c>
      <c r="C10034" t="s">
        <v>92</v>
      </c>
      <c r="D10034" s="29">
        <v>45830</v>
      </c>
      <c r="E10034" s="184" t="str">
        <f t="shared" si="660"/>
        <v/>
      </c>
      <c r="F10034" s="184" t="str">
        <f t="shared" si="661"/>
        <v/>
      </c>
      <c r="G10034" s="184" t="str">
        <f t="shared" si="662"/>
        <v/>
      </c>
      <c r="H10034" s="184" t="str">
        <f t="shared" si="663"/>
        <v/>
      </c>
      <c r="L10034">
        <f t="shared" si="658"/>
        <v>530.33792300000005</v>
      </c>
      <c r="R10034">
        <f t="shared" si="659"/>
        <v>1256.7324950000002</v>
      </c>
      <c r="S10034" t="s">
        <v>201</v>
      </c>
      <c r="T10034" s="221">
        <v>45567.337500000001</v>
      </c>
    </row>
    <row r="10035" spans="1:20" x14ac:dyDescent="0.35">
      <c r="A10035" t="s">
        <v>121</v>
      </c>
      <c r="B10035" t="s">
        <v>122</v>
      </c>
      <c r="C10035" t="s">
        <v>92</v>
      </c>
      <c r="D10035" s="29">
        <v>45831</v>
      </c>
      <c r="E10035" s="184" t="str">
        <f t="shared" si="660"/>
        <v/>
      </c>
      <c r="F10035" s="184" t="str">
        <f t="shared" si="661"/>
        <v/>
      </c>
      <c r="G10035" s="184" t="str">
        <f t="shared" si="662"/>
        <v/>
      </c>
      <c r="H10035" s="184" t="str">
        <f t="shared" si="663"/>
        <v/>
      </c>
      <c r="L10035">
        <f t="shared" si="658"/>
        <v>530.33792300000005</v>
      </c>
      <c r="R10035">
        <f t="shared" si="659"/>
        <v>1256.7324950000002</v>
      </c>
      <c r="S10035" t="s">
        <v>201</v>
      </c>
      <c r="T10035" s="221">
        <v>45567.337500000001</v>
      </c>
    </row>
    <row r="10036" spans="1:20" x14ac:dyDescent="0.35">
      <c r="A10036" t="s">
        <v>121</v>
      </c>
      <c r="B10036" t="s">
        <v>122</v>
      </c>
      <c r="C10036" t="s">
        <v>92</v>
      </c>
      <c r="D10036" s="29">
        <v>45832</v>
      </c>
      <c r="E10036" s="184" t="str">
        <f t="shared" si="660"/>
        <v/>
      </c>
      <c r="F10036" s="184" t="str">
        <f t="shared" si="661"/>
        <v/>
      </c>
      <c r="G10036" s="184" t="str">
        <f t="shared" si="662"/>
        <v/>
      </c>
      <c r="H10036" s="184" t="str">
        <f t="shared" si="663"/>
        <v/>
      </c>
      <c r="L10036">
        <f t="shared" si="658"/>
        <v>530.33792300000005</v>
      </c>
      <c r="R10036">
        <f t="shared" si="659"/>
        <v>1256.7324950000002</v>
      </c>
      <c r="S10036" t="s">
        <v>201</v>
      </c>
      <c r="T10036" s="221">
        <v>45567.337500000001</v>
      </c>
    </row>
    <row r="10037" spans="1:20" x14ac:dyDescent="0.35">
      <c r="A10037" t="s">
        <v>121</v>
      </c>
      <c r="B10037" t="s">
        <v>122</v>
      </c>
      <c r="C10037" t="s">
        <v>92</v>
      </c>
      <c r="D10037" s="29">
        <v>45833</v>
      </c>
      <c r="E10037" s="184" t="str">
        <f t="shared" si="660"/>
        <v/>
      </c>
      <c r="F10037" s="184" t="str">
        <f t="shared" si="661"/>
        <v/>
      </c>
      <c r="G10037" s="184" t="str">
        <f t="shared" si="662"/>
        <v/>
      </c>
      <c r="H10037" s="184" t="str">
        <f t="shared" si="663"/>
        <v/>
      </c>
      <c r="L10037">
        <f t="shared" si="658"/>
        <v>530.33792300000005</v>
      </c>
      <c r="R10037">
        <f t="shared" si="659"/>
        <v>1256.7324950000002</v>
      </c>
      <c r="S10037" t="s">
        <v>201</v>
      </c>
      <c r="T10037" s="221">
        <v>45567.337500000001</v>
      </c>
    </row>
    <row r="10038" spans="1:20" x14ac:dyDescent="0.35">
      <c r="A10038" t="s">
        <v>121</v>
      </c>
      <c r="B10038" t="s">
        <v>122</v>
      </c>
      <c r="C10038" t="s">
        <v>92</v>
      </c>
      <c r="D10038" s="29">
        <v>45834</v>
      </c>
      <c r="E10038" s="184" t="str">
        <f t="shared" si="660"/>
        <v/>
      </c>
      <c r="F10038" s="184" t="str">
        <f t="shared" si="661"/>
        <v/>
      </c>
      <c r="G10038" s="184" t="str">
        <f t="shared" si="662"/>
        <v/>
      </c>
      <c r="H10038" s="184" t="str">
        <f t="shared" si="663"/>
        <v/>
      </c>
      <c r="L10038">
        <f t="shared" si="658"/>
        <v>530.33792300000005</v>
      </c>
      <c r="R10038">
        <f t="shared" si="659"/>
        <v>1256.7324950000002</v>
      </c>
      <c r="S10038" t="s">
        <v>201</v>
      </c>
      <c r="T10038" s="221">
        <v>45567.337500000001</v>
      </c>
    </row>
    <row r="10039" spans="1:20" x14ac:dyDescent="0.35">
      <c r="A10039" t="s">
        <v>121</v>
      </c>
      <c r="B10039" t="s">
        <v>122</v>
      </c>
      <c r="C10039" t="s">
        <v>92</v>
      </c>
      <c r="D10039" s="29">
        <v>45835</v>
      </c>
      <c r="E10039" s="184" t="str">
        <f t="shared" si="660"/>
        <v/>
      </c>
      <c r="F10039" s="184" t="str">
        <f t="shared" si="661"/>
        <v/>
      </c>
      <c r="G10039" s="184" t="str">
        <f t="shared" si="662"/>
        <v/>
      </c>
      <c r="H10039" s="184" t="str">
        <f t="shared" si="663"/>
        <v/>
      </c>
      <c r="L10039">
        <f t="shared" si="658"/>
        <v>530.33792300000005</v>
      </c>
      <c r="R10039">
        <f t="shared" si="659"/>
        <v>1256.7324950000002</v>
      </c>
      <c r="S10039" t="s">
        <v>201</v>
      </c>
      <c r="T10039" s="221">
        <v>45567.337500000001</v>
      </c>
    </row>
    <row r="10040" spans="1:20" x14ac:dyDescent="0.35">
      <c r="A10040" t="s">
        <v>121</v>
      </c>
      <c r="B10040" t="s">
        <v>122</v>
      </c>
      <c r="C10040" t="s">
        <v>92</v>
      </c>
      <c r="D10040" s="29">
        <v>45836</v>
      </c>
      <c r="E10040" s="184" t="str">
        <f t="shared" si="660"/>
        <v/>
      </c>
      <c r="F10040" s="184" t="str">
        <f t="shared" si="661"/>
        <v/>
      </c>
      <c r="G10040" s="184" t="str">
        <f t="shared" si="662"/>
        <v/>
      </c>
      <c r="H10040" s="184" t="str">
        <f t="shared" si="663"/>
        <v/>
      </c>
      <c r="L10040">
        <f t="shared" si="658"/>
        <v>530.33792300000005</v>
      </c>
      <c r="R10040">
        <f t="shared" si="659"/>
        <v>1256.7324950000002</v>
      </c>
      <c r="S10040" t="s">
        <v>201</v>
      </c>
      <c r="T10040" s="221">
        <v>45567.337500000001</v>
      </c>
    </row>
    <row r="10041" spans="1:20" x14ac:dyDescent="0.35">
      <c r="A10041" t="s">
        <v>121</v>
      </c>
      <c r="B10041" t="s">
        <v>122</v>
      </c>
      <c r="C10041" t="s">
        <v>92</v>
      </c>
      <c r="D10041" s="29">
        <v>45837</v>
      </c>
      <c r="E10041" s="184" t="str">
        <f t="shared" si="660"/>
        <v/>
      </c>
      <c r="F10041" s="184" t="str">
        <f t="shared" si="661"/>
        <v/>
      </c>
      <c r="G10041" s="184" t="str">
        <f t="shared" si="662"/>
        <v/>
      </c>
      <c r="H10041" s="184" t="str">
        <f t="shared" si="663"/>
        <v/>
      </c>
      <c r="L10041">
        <f t="shared" si="658"/>
        <v>530.33792300000005</v>
      </c>
      <c r="R10041">
        <f t="shared" si="659"/>
        <v>1256.7324950000002</v>
      </c>
      <c r="S10041" t="s">
        <v>201</v>
      </c>
      <c r="T10041" s="221">
        <v>45567.337500000001</v>
      </c>
    </row>
    <row r="10042" spans="1:20" x14ac:dyDescent="0.35">
      <c r="A10042" t="s">
        <v>121</v>
      </c>
      <c r="B10042" t="s">
        <v>122</v>
      </c>
      <c r="C10042" t="s">
        <v>92</v>
      </c>
      <c r="D10042" s="29">
        <v>45838</v>
      </c>
      <c r="E10042" s="184" t="str">
        <f t="shared" si="660"/>
        <v/>
      </c>
      <c r="F10042" s="184" t="str">
        <f t="shared" si="661"/>
        <v/>
      </c>
      <c r="G10042" s="184" t="str">
        <f t="shared" si="662"/>
        <v/>
      </c>
      <c r="H10042" s="184" t="str">
        <f t="shared" si="663"/>
        <v/>
      </c>
      <c r="L10042">
        <f t="shared" si="658"/>
        <v>530.33792300000005</v>
      </c>
      <c r="R10042">
        <f t="shared" si="659"/>
        <v>1256.7324950000002</v>
      </c>
      <c r="S10042" t="s">
        <v>201</v>
      </c>
      <c r="T10042" s="221">
        <v>45567.337500000001</v>
      </c>
    </row>
    <row r="10043" spans="1:20" x14ac:dyDescent="0.35">
      <c r="A10043" t="s">
        <v>121</v>
      </c>
      <c r="B10043" t="s">
        <v>122</v>
      </c>
      <c r="C10043" t="s">
        <v>92</v>
      </c>
      <c r="D10043" s="29">
        <v>45839</v>
      </c>
      <c r="E10043" s="184" t="str">
        <f t="shared" si="660"/>
        <v/>
      </c>
      <c r="F10043" s="184" t="str">
        <f t="shared" si="661"/>
        <v/>
      </c>
      <c r="G10043" s="184" t="str">
        <f t="shared" si="662"/>
        <v/>
      </c>
      <c r="H10043" s="184" t="str">
        <f t="shared" si="663"/>
        <v/>
      </c>
      <c r="L10043">
        <f t="shared" si="658"/>
        <v>530.33792300000005</v>
      </c>
      <c r="R10043">
        <f t="shared" si="659"/>
        <v>1256.7324950000002</v>
      </c>
      <c r="S10043" t="s">
        <v>201</v>
      </c>
      <c r="T10043" s="221">
        <v>45567.337500000001</v>
      </c>
    </row>
    <row r="10044" spans="1:20" x14ac:dyDescent="0.35">
      <c r="A10044" t="s">
        <v>121</v>
      </c>
      <c r="B10044" t="s">
        <v>122</v>
      </c>
      <c r="C10044" t="s">
        <v>92</v>
      </c>
      <c r="D10044" s="29">
        <v>45840</v>
      </c>
      <c r="E10044" s="184" t="str">
        <f t="shared" si="660"/>
        <v/>
      </c>
      <c r="F10044" s="184" t="str">
        <f t="shared" si="661"/>
        <v/>
      </c>
      <c r="G10044" s="184" t="str">
        <f t="shared" si="662"/>
        <v/>
      </c>
      <c r="H10044" s="184" t="str">
        <f t="shared" si="663"/>
        <v/>
      </c>
      <c r="L10044">
        <f t="shared" si="658"/>
        <v>530.33792300000005</v>
      </c>
      <c r="R10044">
        <f t="shared" si="659"/>
        <v>1256.7324950000002</v>
      </c>
      <c r="S10044" t="s">
        <v>201</v>
      </c>
      <c r="T10044" s="221">
        <v>45567.337500000001</v>
      </c>
    </row>
    <row r="10045" spans="1:20" x14ac:dyDescent="0.35">
      <c r="A10045" t="s">
        <v>121</v>
      </c>
      <c r="B10045" t="s">
        <v>122</v>
      </c>
      <c r="C10045" t="s">
        <v>92</v>
      </c>
      <c r="D10045" s="29">
        <v>45841</v>
      </c>
      <c r="E10045" s="184" t="str">
        <f t="shared" si="660"/>
        <v/>
      </c>
      <c r="F10045" s="184" t="str">
        <f t="shared" si="661"/>
        <v/>
      </c>
      <c r="G10045" s="184" t="str">
        <f t="shared" si="662"/>
        <v/>
      </c>
      <c r="H10045" s="184" t="str">
        <f t="shared" si="663"/>
        <v/>
      </c>
      <c r="L10045">
        <f t="shared" si="658"/>
        <v>530.33792300000005</v>
      </c>
      <c r="R10045">
        <f t="shared" si="659"/>
        <v>1256.7324950000002</v>
      </c>
      <c r="S10045" t="s">
        <v>201</v>
      </c>
      <c r="T10045" s="221">
        <v>45567.337500000001</v>
      </c>
    </row>
    <row r="10046" spans="1:20" x14ac:dyDescent="0.35">
      <c r="A10046" t="s">
        <v>121</v>
      </c>
      <c r="B10046" t="s">
        <v>122</v>
      </c>
      <c r="C10046" t="s">
        <v>92</v>
      </c>
      <c r="D10046" s="29">
        <v>45842</v>
      </c>
      <c r="E10046" s="184" t="str">
        <f t="shared" si="660"/>
        <v/>
      </c>
      <c r="F10046" s="184" t="str">
        <f t="shared" si="661"/>
        <v/>
      </c>
      <c r="G10046" s="184" t="str">
        <f t="shared" si="662"/>
        <v/>
      </c>
      <c r="H10046" s="184" t="str">
        <f t="shared" si="663"/>
        <v/>
      </c>
      <c r="L10046">
        <f t="shared" si="658"/>
        <v>530.33792300000005</v>
      </c>
      <c r="R10046">
        <f t="shared" si="659"/>
        <v>1256.7324950000002</v>
      </c>
      <c r="S10046" t="s">
        <v>201</v>
      </c>
      <c r="T10046" s="221">
        <v>45567.337500000001</v>
      </c>
    </row>
    <row r="10047" spans="1:20" x14ac:dyDescent="0.35">
      <c r="A10047" t="s">
        <v>121</v>
      </c>
      <c r="B10047" t="s">
        <v>122</v>
      </c>
      <c r="C10047" t="s">
        <v>92</v>
      </c>
      <c r="D10047" s="29">
        <v>45843</v>
      </c>
      <c r="E10047" s="184" t="str">
        <f t="shared" si="660"/>
        <v/>
      </c>
      <c r="F10047" s="184" t="str">
        <f t="shared" si="661"/>
        <v/>
      </c>
      <c r="G10047" s="184" t="str">
        <f t="shared" si="662"/>
        <v/>
      </c>
      <c r="H10047" s="184" t="str">
        <f t="shared" si="663"/>
        <v/>
      </c>
      <c r="L10047">
        <f t="shared" si="658"/>
        <v>530.33792300000005</v>
      </c>
      <c r="R10047">
        <f t="shared" si="659"/>
        <v>1256.7324950000002</v>
      </c>
      <c r="S10047" t="s">
        <v>201</v>
      </c>
      <c r="T10047" s="221">
        <v>45567.337500000001</v>
      </c>
    </row>
    <row r="10048" spans="1:20" x14ac:dyDescent="0.35">
      <c r="A10048" t="s">
        <v>121</v>
      </c>
      <c r="B10048" t="s">
        <v>122</v>
      </c>
      <c r="C10048" t="s">
        <v>92</v>
      </c>
      <c r="D10048" s="29">
        <v>45844</v>
      </c>
      <c r="E10048" s="184" t="str">
        <f t="shared" si="660"/>
        <v/>
      </c>
      <c r="F10048" s="184" t="str">
        <f t="shared" si="661"/>
        <v/>
      </c>
      <c r="G10048" s="184" t="str">
        <f t="shared" si="662"/>
        <v/>
      </c>
      <c r="H10048" s="184" t="str">
        <f t="shared" si="663"/>
        <v/>
      </c>
      <c r="L10048">
        <f t="shared" si="658"/>
        <v>530.33792300000005</v>
      </c>
      <c r="R10048">
        <f t="shared" si="659"/>
        <v>1256.7324950000002</v>
      </c>
      <c r="S10048" t="s">
        <v>201</v>
      </c>
      <c r="T10048" s="221">
        <v>45567.337500000001</v>
      </c>
    </row>
    <row r="10049" spans="1:20" x14ac:dyDescent="0.35">
      <c r="A10049" t="s">
        <v>121</v>
      </c>
      <c r="B10049" t="s">
        <v>122</v>
      </c>
      <c r="C10049" t="s">
        <v>92</v>
      </c>
      <c r="D10049" s="29">
        <v>45845</v>
      </c>
      <c r="E10049" s="184" t="str">
        <f t="shared" si="660"/>
        <v/>
      </c>
      <c r="F10049" s="184" t="str">
        <f t="shared" si="661"/>
        <v/>
      </c>
      <c r="G10049" s="184" t="str">
        <f t="shared" si="662"/>
        <v/>
      </c>
      <c r="H10049" s="184" t="str">
        <f t="shared" si="663"/>
        <v/>
      </c>
      <c r="L10049">
        <f t="shared" si="658"/>
        <v>530.33792300000005</v>
      </c>
      <c r="R10049">
        <f t="shared" si="659"/>
        <v>1256.7324950000002</v>
      </c>
      <c r="S10049" t="s">
        <v>201</v>
      </c>
      <c r="T10049" s="221">
        <v>45567.337500000001</v>
      </c>
    </row>
    <row r="10050" spans="1:20" x14ac:dyDescent="0.35">
      <c r="A10050" t="s">
        <v>121</v>
      </c>
      <c r="B10050" t="s">
        <v>122</v>
      </c>
      <c r="C10050" t="s">
        <v>92</v>
      </c>
      <c r="D10050" s="29">
        <v>45846</v>
      </c>
      <c r="E10050" s="184" t="str">
        <f t="shared" si="660"/>
        <v/>
      </c>
      <c r="F10050" s="184" t="str">
        <f t="shared" si="661"/>
        <v/>
      </c>
      <c r="G10050" s="184" t="str">
        <f t="shared" si="662"/>
        <v/>
      </c>
      <c r="H10050" s="184" t="str">
        <f t="shared" si="663"/>
        <v/>
      </c>
      <c r="L10050">
        <f t="shared" si="658"/>
        <v>530.33792300000005</v>
      </c>
      <c r="R10050">
        <f t="shared" si="659"/>
        <v>1256.7324950000002</v>
      </c>
      <c r="S10050" t="s">
        <v>201</v>
      </c>
      <c r="T10050" s="221">
        <v>45567.337500000001</v>
      </c>
    </row>
    <row r="10051" spans="1:20" x14ac:dyDescent="0.35">
      <c r="A10051" t="s">
        <v>121</v>
      </c>
      <c r="B10051" t="s">
        <v>122</v>
      </c>
      <c r="C10051" t="s">
        <v>92</v>
      </c>
      <c r="D10051" s="29">
        <v>45847</v>
      </c>
      <c r="E10051" s="184" t="str">
        <f t="shared" si="660"/>
        <v/>
      </c>
      <c r="F10051" s="184" t="str">
        <f t="shared" si="661"/>
        <v/>
      </c>
      <c r="G10051" s="184" t="str">
        <f t="shared" si="662"/>
        <v/>
      </c>
      <c r="H10051" s="184" t="str">
        <f t="shared" si="663"/>
        <v/>
      </c>
      <c r="L10051">
        <f t="shared" si="658"/>
        <v>530.33792300000005</v>
      </c>
      <c r="R10051">
        <f t="shared" si="659"/>
        <v>1256.7324950000002</v>
      </c>
      <c r="S10051" t="s">
        <v>201</v>
      </c>
      <c r="T10051" s="221">
        <v>45567.337500000001</v>
      </c>
    </row>
    <row r="10052" spans="1:20" x14ac:dyDescent="0.35">
      <c r="A10052" t="s">
        <v>121</v>
      </c>
      <c r="B10052" t="s">
        <v>122</v>
      </c>
      <c r="C10052" t="s">
        <v>92</v>
      </c>
      <c r="D10052" s="29">
        <v>45848</v>
      </c>
      <c r="E10052" s="184" t="str">
        <f t="shared" si="660"/>
        <v/>
      </c>
      <c r="F10052" s="184" t="str">
        <f t="shared" si="661"/>
        <v/>
      </c>
      <c r="G10052" s="184" t="str">
        <f t="shared" si="662"/>
        <v/>
      </c>
      <c r="H10052" s="184" t="str">
        <f t="shared" si="663"/>
        <v/>
      </c>
      <c r="L10052">
        <f t="shared" si="658"/>
        <v>530.33792300000005</v>
      </c>
      <c r="R10052">
        <f t="shared" si="659"/>
        <v>1256.7324950000002</v>
      </c>
      <c r="S10052" t="s">
        <v>201</v>
      </c>
      <c r="T10052" s="221">
        <v>45567.337500000001</v>
      </c>
    </row>
    <row r="10053" spans="1:20" x14ac:dyDescent="0.35">
      <c r="A10053" t="s">
        <v>121</v>
      </c>
      <c r="B10053" t="s">
        <v>122</v>
      </c>
      <c r="C10053" t="s">
        <v>92</v>
      </c>
      <c r="D10053" s="29">
        <v>45849</v>
      </c>
      <c r="E10053" s="184" t="str">
        <f t="shared" si="660"/>
        <v/>
      </c>
      <c r="F10053" s="184" t="str">
        <f t="shared" si="661"/>
        <v/>
      </c>
      <c r="G10053" s="184" t="str">
        <f t="shared" si="662"/>
        <v/>
      </c>
      <c r="H10053" s="184" t="str">
        <f t="shared" si="663"/>
        <v/>
      </c>
      <c r="L10053">
        <f t="shared" si="658"/>
        <v>530.33792300000005</v>
      </c>
      <c r="R10053">
        <f t="shared" si="659"/>
        <v>1256.7324950000002</v>
      </c>
      <c r="S10053" t="s">
        <v>201</v>
      </c>
      <c r="T10053" s="221">
        <v>45567.337500000001</v>
      </c>
    </row>
    <row r="10054" spans="1:20" x14ac:dyDescent="0.35">
      <c r="A10054" t="s">
        <v>121</v>
      </c>
      <c r="B10054" t="s">
        <v>122</v>
      </c>
      <c r="C10054" t="s">
        <v>92</v>
      </c>
      <c r="D10054" s="29">
        <v>45850</v>
      </c>
      <c r="E10054" s="184" t="str">
        <f t="shared" si="660"/>
        <v/>
      </c>
      <c r="F10054" s="184" t="str">
        <f t="shared" si="661"/>
        <v/>
      </c>
      <c r="G10054" s="184" t="str">
        <f t="shared" si="662"/>
        <v/>
      </c>
      <c r="H10054" s="184" t="str">
        <f t="shared" si="663"/>
        <v/>
      </c>
      <c r="L10054">
        <f t="shared" ref="L10054:L10117" si="664">L3849+L1659</f>
        <v>530.33792300000005</v>
      </c>
      <c r="R10054">
        <f t="shared" ref="R10054:R10117" si="665">R3849+R1659</f>
        <v>1256.7324950000002</v>
      </c>
      <c r="S10054" t="s">
        <v>201</v>
      </c>
      <c r="T10054" s="221">
        <v>45567.337500000001</v>
      </c>
    </row>
    <row r="10055" spans="1:20" x14ac:dyDescent="0.35">
      <c r="A10055" t="s">
        <v>121</v>
      </c>
      <c r="B10055" t="s">
        <v>122</v>
      </c>
      <c r="C10055" t="s">
        <v>92</v>
      </c>
      <c r="D10055" s="29">
        <v>45851</v>
      </c>
      <c r="E10055" s="184" t="str">
        <f t="shared" si="660"/>
        <v/>
      </c>
      <c r="F10055" s="184" t="str">
        <f t="shared" si="661"/>
        <v/>
      </c>
      <c r="G10055" s="184" t="str">
        <f t="shared" si="662"/>
        <v/>
      </c>
      <c r="H10055" s="184" t="str">
        <f t="shared" si="663"/>
        <v/>
      </c>
      <c r="L10055">
        <f t="shared" si="664"/>
        <v>530.33792300000005</v>
      </c>
      <c r="R10055">
        <f t="shared" si="665"/>
        <v>1256.7324950000002</v>
      </c>
      <c r="S10055" t="s">
        <v>201</v>
      </c>
      <c r="T10055" s="221">
        <v>45567.337500000001</v>
      </c>
    </row>
    <row r="10056" spans="1:20" x14ac:dyDescent="0.35">
      <c r="A10056" t="s">
        <v>121</v>
      </c>
      <c r="B10056" t="s">
        <v>122</v>
      </c>
      <c r="C10056" t="s">
        <v>92</v>
      </c>
      <c r="D10056" s="29">
        <v>45852</v>
      </c>
      <c r="E10056" s="184" t="str">
        <f t="shared" ref="E10056:E10119" si="666">IF(J10056="","",IF(L10056=0,0,IF(1-(J10056/L10056)&lt;0,"",1-(J10056/L10056))))</f>
        <v/>
      </c>
      <c r="F10056" s="184" t="str">
        <f t="shared" ref="F10056:F10119" si="667">IF(K10056="","",IF(L10056=0,0,IF(1-(K10056/L10056)&lt;0,"",1-(K10056/L10056))))</f>
        <v/>
      </c>
      <c r="G10056" s="184" t="str">
        <f t="shared" ref="G10056:G10119" si="668">IF(J10056="","",IF(1-(J10056/R10056)&lt;0,"",1-(J10056/R10056)))</f>
        <v/>
      </c>
      <c r="H10056" s="184" t="str">
        <f t="shared" ref="H10056:H10119" si="669">IF(K10056="","",IF(1-(K10056/R10056)&lt;0,"",1-(K10056/R10056)))</f>
        <v/>
      </c>
      <c r="L10056">
        <f t="shared" si="664"/>
        <v>530.33792300000005</v>
      </c>
      <c r="R10056">
        <f t="shared" si="665"/>
        <v>1256.7324950000002</v>
      </c>
      <c r="S10056" t="s">
        <v>201</v>
      </c>
      <c r="T10056" s="221">
        <v>45567.337500000001</v>
      </c>
    </row>
    <row r="10057" spans="1:20" x14ac:dyDescent="0.35">
      <c r="A10057" t="s">
        <v>121</v>
      </c>
      <c r="B10057" t="s">
        <v>122</v>
      </c>
      <c r="C10057" t="s">
        <v>92</v>
      </c>
      <c r="D10057" s="29">
        <v>45853</v>
      </c>
      <c r="E10057" s="184" t="str">
        <f t="shared" si="666"/>
        <v/>
      </c>
      <c r="F10057" s="184" t="str">
        <f t="shared" si="667"/>
        <v/>
      </c>
      <c r="G10057" s="184" t="str">
        <f t="shared" si="668"/>
        <v/>
      </c>
      <c r="H10057" s="184" t="str">
        <f t="shared" si="669"/>
        <v/>
      </c>
      <c r="L10057">
        <f t="shared" si="664"/>
        <v>530.33792300000005</v>
      </c>
      <c r="R10057">
        <f t="shared" si="665"/>
        <v>1256.7324950000002</v>
      </c>
      <c r="S10057" t="s">
        <v>201</v>
      </c>
      <c r="T10057" s="221">
        <v>45567.337500000001</v>
      </c>
    </row>
    <row r="10058" spans="1:20" x14ac:dyDescent="0.35">
      <c r="A10058" t="s">
        <v>121</v>
      </c>
      <c r="B10058" t="s">
        <v>122</v>
      </c>
      <c r="C10058" t="s">
        <v>92</v>
      </c>
      <c r="D10058" s="29">
        <v>45854</v>
      </c>
      <c r="E10058" s="184" t="str">
        <f t="shared" si="666"/>
        <v/>
      </c>
      <c r="F10058" s="184" t="str">
        <f t="shared" si="667"/>
        <v/>
      </c>
      <c r="G10058" s="184" t="str">
        <f t="shared" si="668"/>
        <v/>
      </c>
      <c r="H10058" s="184" t="str">
        <f t="shared" si="669"/>
        <v/>
      </c>
      <c r="L10058">
        <f t="shared" si="664"/>
        <v>530.33792300000005</v>
      </c>
      <c r="R10058">
        <f t="shared" si="665"/>
        <v>1256.7324950000002</v>
      </c>
      <c r="S10058" t="s">
        <v>201</v>
      </c>
      <c r="T10058" s="221">
        <v>45567.337500000001</v>
      </c>
    </row>
    <row r="10059" spans="1:20" x14ac:dyDescent="0.35">
      <c r="A10059" t="s">
        <v>121</v>
      </c>
      <c r="B10059" t="s">
        <v>122</v>
      </c>
      <c r="C10059" t="s">
        <v>92</v>
      </c>
      <c r="D10059" s="29">
        <v>45855</v>
      </c>
      <c r="E10059" s="184" t="str">
        <f t="shared" si="666"/>
        <v/>
      </c>
      <c r="F10059" s="184" t="str">
        <f t="shared" si="667"/>
        <v/>
      </c>
      <c r="G10059" s="184" t="str">
        <f t="shared" si="668"/>
        <v/>
      </c>
      <c r="H10059" s="184" t="str">
        <f t="shared" si="669"/>
        <v/>
      </c>
      <c r="L10059">
        <f t="shared" si="664"/>
        <v>530.33792300000005</v>
      </c>
      <c r="R10059">
        <f t="shared" si="665"/>
        <v>1256.7324950000002</v>
      </c>
      <c r="S10059" t="s">
        <v>201</v>
      </c>
      <c r="T10059" s="221">
        <v>45567.337500000001</v>
      </c>
    </row>
    <row r="10060" spans="1:20" x14ac:dyDescent="0.35">
      <c r="A10060" t="s">
        <v>121</v>
      </c>
      <c r="B10060" t="s">
        <v>122</v>
      </c>
      <c r="C10060" t="s">
        <v>92</v>
      </c>
      <c r="D10060" s="29">
        <v>45856</v>
      </c>
      <c r="E10060" s="184" t="str">
        <f t="shared" si="666"/>
        <v/>
      </c>
      <c r="F10060" s="184" t="str">
        <f t="shared" si="667"/>
        <v/>
      </c>
      <c r="G10060" s="184" t="str">
        <f t="shared" si="668"/>
        <v/>
      </c>
      <c r="H10060" s="184" t="str">
        <f t="shared" si="669"/>
        <v/>
      </c>
      <c r="L10060">
        <f t="shared" si="664"/>
        <v>530.33792300000005</v>
      </c>
      <c r="R10060">
        <f t="shared" si="665"/>
        <v>1256.7324950000002</v>
      </c>
      <c r="S10060" t="s">
        <v>201</v>
      </c>
      <c r="T10060" s="221">
        <v>45567.337500000001</v>
      </c>
    </row>
    <row r="10061" spans="1:20" x14ac:dyDescent="0.35">
      <c r="A10061" t="s">
        <v>121</v>
      </c>
      <c r="B10061" t="s">
        <v>122</v>
      </c>
      <c r="C10061" t="s">
        <v>92</v>
      </c>
      <c r="D10061" s="29">
        <v>45857</v>
      </c>
      <c r="E10061" s="184" t="str">
        <f t="shared" si="666"/>
        <v/>
      </c>
      <c r="F10061" s="184" t="str">
        <f t="shared" si="667"/>
        <v/>
      </c>
      <c r="G10061" s="184" t="str">
        <f t="shared" si="668"/>
        <v/>
      </c>
      <c r="H10061" s="184" t="str">
        <f t="shared" si="669"/>
        <v/>
      </c>
      <c r="L10061">
        <f t="shared" si="664"/>
        <v>530.33792300000005</v>
      </c>
      <c r="R10061">
        <f t="shared" si="665"/>
        <v>1256.7324950000002</v>
      </c>
      <c r="S10061" t="s">
        <v>201</v>
      </c>
      <c r="T10061" s="221">
        <v>45567.337500000001</v>
      </c>
    </row>
    <row r="10062" spans="1:20" x14ac:dyDescent="0.35">
      <c r="A10062" t="s">
        <v>121</v>
      </c>
      <c r="B10062" t="s">
        <v>122</v>
      </c>
      <c r="C10062" t="s">
        <v>92</v>
      </c>
      <c r="D10062" s="29">
        <v>45858</v>
      </c>
      <c r="E10062" s="184" t="str">
        <f t="shared" si="666"/>
        <v/>
      </c>
      <c r="F10062" s="184" t="str">
        <f t="shared" si="667"/>
        <v/>
      </c>
      <c r="G10062" s="184" t="str">
        <f t="shared" si="668"/>
        <v/>
      </c>
      <c r="H10062" s="184" t="str">
        <f t="shared" si="669"/>
        <v/>
      </c>
      <c r="L10062">
        <f t="shared" si="664"/>
        <v>530.33792300000005</v>
      </c>
      <c r="R10062">
        <f t="shared" si="665"/>
        <v>1256.7324950000002</v>
      </c>
      <c r="S10062" t="s">
        <v>201</v>
      </c>
      <c r="T10062" s="221">
        <v>45567.337500000001</v>
      </c>
    </row>
    <row r="10063" spans="1:20" x14ac:dyDescent="0.35">
      <c r="A10063" t="s">
        <v>121</v>
      </c>
      <c r="B10063" t="s">
        <v>122</v>
      </c>
      <c r="C10063" t="s">
        <v>92</v>
      </c>
      <c r="D10063" s="29">
        <v>45859</v>
      </c>
      <c r="E10063" s="184" t="str">
        <f t="shared" si="666"/>
        <v/>
      </c>
      <c r="F10063" s="184" t="str">
        <f t="shared" si="667"/>
        <v/>
      </c>
      <c r="G10063" s="184" t="str">
        <f t="shared" si="668"/>
        <v/>
      </c>
      <c r="H10063" s="184" t="str">
        <f t="shared" si="669"/>
        <v/>
      </c>
      <c r="L10063">
        <f t="shared" si="664"/>
        <v>530.33792300000005</v>
      </c>
      <c r="R10063">
        <f t="shared" si="665"/>
        <v>1256.7324950000002</v>
      </c>
      <c r="S10063" t="s">
        <v>201</v>
      </c>
      <c r="T10063" s="221">
        <v>45567.337500000001</v>
      </c>
    </row>
    <row r="10064" spans="1:20" x14ac:dyDescent="0.35">
      <c r="A10064" t="s">
        <v>121</v>
      </c>
      <c r="B10064" t="s">
        <v>122</v>
      </c>
      <c r="C10064" t="s">
        <v>92</v>
      </c>
      <c r="D10064" s="29">
        <v>45860</v>
      </c>
      <c r="E10064" s="184" t="str">
        <f t="shared" si="666"/>
        <v/>
      </c>
      <c r="F10064" s="184" t="str">
        <f t="shared" si="667"/>
        <v/>
      </c>
      <c r="G10064" s="184" t="str">
        <f t="shared" si="668"/>
        <v/>
      </c>
      <c r="H10064" s="184" t="str">
        <f t="shared" si="669"/>
        <v/>
      </c>
      <c r="L10064">
        <f t="shared" si="664"/>
        <v>530.33792300000005</v>
      </c>
      <c r="R10064">
        <f t="shared" si="665"/>
        <v>1256.7324950000002</v>
      </c>
      <c r="S10064" t="s">
        <v>201</v>
      </c>
      <c r="T10064" s="221">
        <v>45567.337500000001</v>
      </c>
    </row>
    <row r="10065" spans="1:20" x14ac:dyDescent="0.35">
      <c r="A10065" t="s">
        <v>121</v>
      </c>
      <c r="B10065" t="s">
        <v>122</v>
      </c>
      <c r="C10065" t="s">
        <v>92</v>
      </c>
      <c r="D10065" s="29">
        <v>45861</v>
      </c>
      <c r="E10065" s="184" t="str">
        <f t="shared" si="666"/>
        <v/>
      </c>
      <c r="F10065" s="184" t="str">
        <f t="shared" si="667"/>
        <v/>
      </c>
      <c r="G10065" s="184" t="str">
        <f t="shared" si="668"/>
        <v/>
      </c>
      <c r="H10065" s="184" t="str">
        <f t="shared" si="669"/>
        <v/>
      </c>
      <c r="L10065">
        <f t="shared" si="664"/>
        <v>530.33792300000005</v>
      </c>
      <c r="R10065">
        <f t="shared" si="665"/>
        <v>1256.7324950000002</v>
      </c>
      <c r="S10065" t="s">
        <v>201</v>
      </c>
      <c r="T10065" s="221">
        <v>45567.337500000001</v>
      </c>
    </row>
    <row r="10066" spans="1:20" x14ac:dyDescent="0.35">
      <c r="A10066" t="s">
        <v>121</v>
      </c>
      <c r="B10066" t="s">
        <v>122</v>
      </c>
      <c r="C10066" t="s">
        <v>92</v>
      </c>
      <c r="D10066" s="29">
        <v>45862</v>
      </c>
      <c r="E10066" s="184" t="str">
        <f t="shared" si="666"/>
        <v/>
      </c>
      <c r="F10066" s="184" t="str">
        <f t="shared" si="667"/>
        <v/>
      </c>
      <c r="G10066" s="184" t="str">
        <f t="shared" si="668"/>
        <v/>
      </c>
      <c r="H10066" s="184" t="str">
        <f t="shared" si="669"/>
        <v/>
      </c>
      <c r="L10066">
        <f t="shared" si="664"/>
        <v>530.33792300000005</v>
      </c>
      <c r="R10066">
        <f t="shared" si="665"/>
        <v>1256.7324950000002</v>
      </c>
      <c r="S10066" t="s">
        <v>201</v>
      </c>
      <c r="T10066" s="221">
        <v>45567.337500000001</v>
      </c>
    </row>
    <row r="10067" spans="1:20" x14ac:dyDescent="0.35">
      <c r="A10067" t="s">
        <v>121</v>
      </c>
      <c r="B10067" t="s">
        <v>122</v>
      </c>
      <c r="C10067" t="s">
        <v>92</v>
      </c>
      <c r="D10067" s="29">
        <v>45863</v>
      </c>
      <c r="E10067" s="184" t="str">
        <f t="shared" si="666"/>
        <v/>
      </c>
      <c r="F10067" s="184" t="str">
        <f t="shared" si="667"/>
        <v/>
      </c>
      <c r="G10067" s="184" t="str">
        <f t="shared" si="668"/>
        <v/>
      </c>
      <c r="H10067" s="184" t="str">
        <f t="shared" si="669"/>
        <v/>
      </c>
      <c r="L10067">
        <f t="shared" si="664"/>
        <v>530.33792300000005</v>
      </c>
      <c r="R10067">
        <f t="shared" si="665"/>
        <v>1256.7324950000002</v>
      </c>
      <c r="S10067" t="s">
        <v>201</v>
      </c>
      <c r="T10067" s="221">
        <v>45567.337500000001</v>
      </c>
    </row>
    <row r="10068" spans="1:20" x14ac:dyDescent="0.35">
      <c r="A10068" t="s">
        <v>121</v>
      </c>
      <c r="B10068" t="s">
        <v>122</v>
      </c>
      <c r="C10068" t="s">
        <v>92</v>
      </c>
      <c r="D10068" s="29">
        <v>45864</v>
      </c>
      <c r="E10068" s="184" t="str">
        <f t="shared" si="666"/>
        <v/>
      </c>
      <c r="F10068" s="184" t="str">
        <f t="shared" si="667"/>
        <v/>
      </c>
      <c r="G10068" s="184" t="str">
        <f t="shared" si="668"/>
        <v/>
      </c>
      <c r="H10068" s="184" t="str">
        <f t="shared" si="669"/>
        <v/>
      </c>
      <c r="L10068">
        <f t="shared" si="664"/>
        <v>530.33792300000005</v>
      </c>
      <c r="R10068">
        <f t="shared" si="665"/>
        <v>1256.7324950000002</v>
      </c>
      <c r="S10068" t="s">
        <v>201</v>
      </c>
      <c r="T10068" s="221">
        <v>45567.337500000001</v>
      </c>
    </row>
    <row r="10069" spans="1:20" x14ac:dyDescent="0.35">
      <c r="A10069" t="s">
        <v>121</v>
      </c>
      <c r="B10069" t="s">
        <v>122</v>
      </c>
      <c r="C10069" t="s">
        <v>92</v>
      </c>
      <c r="D10069" s="29">
        <v>45865</v>
      </c>
      <c r="E10069" s="184" t="str">
        <f t="shared" si="666"/>
        <v/>
      </c>
      <c r="F10069" s="184" t="str">
        <f t="shared" si="667"/>
        <v/>
      </c>
      <c r="G10069" s="184" t="str">
        <f t="shared" si="668"/>
        <v/>
      </c>
      <c r="H10069" s="184" t="str">
        <f t="shared" si="669"/>
        <v/>
      </c>
      <c r="L10069">
        <f t="shared" si="664"/>
        <v>530.33792300000005</v>
      </c>
      <c r="R10069">
        <f t="shared" si="665"/>
        <v>1256.7324950000002</v>
      </c>
      <c r="S10069" t="s">
        <v>201</v>
      </c>
      <c r="T10069" s="221">
        <v>45567.337500000001</v>
      </c>
    </row>
    <row r="10070" spans="1:20" x14ac:dyDescent="0.35">
      <c r="A10070" t="s">
        <v>121</v>
      </c>
      <c r="B10070" t="s">
        <v>122</v>
      </c>
      <c r="C10070" t="s">
        <v>92</v>
      </c>
      <c r="D10070" s="29">
        <v>45866</v>
      </c>
      <c r="E10070" s="184" t="str">
        <f t="shared" si="666"/>
        <v/>
      </c>
      <c r="F10070" s="184" t="str">
        <f t="shared" si="667"/>
        <v/>
      </c>
      <c r="G10070" s="184" t="str">
        <f t="shared" si="668"/>
        <v/>
      </c>
      <c r="H10070" s="184" t="str">
        <f t="shared" si="669"/>
        <v/>
      </c>
      <c r="L10070">
        <f t="shared" si="664"/>
        <v>530.33792300000005</v>
      </c>
      <c r="R10070">
        <f t="shared" si="665"/>
        <v>1256.7324950000002</v>
      </c>
      <c r="S10070" t="s">
        <v>201</v>
      </c>
      <c r="T10070" s="221">
        <v>45567.337500000001</v>
      </c>
    </row>
    <row r="10071" spans="1:20" x14ac:dyDescent="0.35">
      <c r="A10071" t="s">
        <v>121</v>
      </c>
      <c r="B10071" t="s">
        <v>122</v>
      </c>
      <c r="C10071" t="s">
        <v>92</v>
      </c>
      <c r="D10071" s="29">
        <v>45867</v>
      </c>
      <c r="E10071" s="184" t="str">
        <f t="shared" si="666"/>
        <v/>
      </c>
      <c r="F10071" s="184" t="str">
        <f t="shared" si="667"/>
        <v/>
      </c>
      <c r="G10071" s="184" t="str">
        <f t="shared" si="668"/>
        <v/>
      </c>
      <c r="H10071" s="184" t="str">
        <f t="shared" si="669"/>
        <v/>
      </c>
      <c r="L10071">
        <f t="shared" si="664"/>
        <v>530.33792300000005</v>
      </c>
      <c r="R10071">
        <f t="shared" si="665"/>
        <v>1256.7324950000002</v>
      </c>
      <c r="S10071" t="s">
        <v>201</v>
      </c>
      <c r="T10071" s="221">
        <v>45567.337500000001</v>
      </c>
    </row>
    <row r="10072" spans="1:20" x14ac:dyDescent="0.35">
      <c r="A10072" t="s">
        <v>121</v>
      </c>
      <c r="B10072" t="s">
        <v>122</v>
      </c>
      <c r="C10072" t="s">
        <v>92</v>
      </c>
      <c r="D10072" s="29">
        <v>45868</v>
      </c>
      <c r="E10072" s="184" t="str">
        <f t="shared" si="666"/>
        <v/>
      </c>
      <c r="F10072" s="184" t="str">
        <f t="shared" si="667"/>
        <v/>
      </c>
      <c r="G10072" s="184" t="str">
        <f t="shared" si="668"/>
        <v/>
      </c>
      <c r="H10072" s="184" t="str">
        <f t="shared" si="669"/>
        <v/>
      </c>
      <c r="L10072">
        <f t="shared" si="664"/>
        <v>530.33792300000005</v>
      </c>
      <c r="R10072">
        <f t="shared" si="665"/>
        <v>1256.7324950000002</v>
      </c>
      <c r="S10072" t="s">
        <v>201</v>
      </c>
      <c r="T10072" s="221">
        <v>45567.337500000001</v>
      </c>
    </row>
    <row r="10073" spans="1:20" x14ac:dyDescent="0.35">
      <c r="A10073" t="s">
        <v>121</v>
      </c>
      <c r="B10073" t="s">
        <v>122</v>
      </c>
      <c r="C10073" t="s">
        <v>92</v>
      </c>
      <c r="D10073" s="29">
        <v>45869</v>
      </c>
      <c r="E10073" s="184" t="str">
        <f t="shared" si="666"/>
        <v/>
      </c>
      <c r="F10073" s="184" t="str">
        <f t="shared" si="667"/>
        <v/>
      </c>
      <c r="G10073" s="184" t="str">
        <f t="shared" si="668"/>
        <v/>
      </c>
      <c r="H10073" s="184" t="str">
        <f t="shared" si="669"/>
        <v/>
      </c>
      <c r="L10073">
        <f t="shared" si="664"/>
        <v>530.33792300000005</v>
      </c>
      <c r="R10073">
        <f t="shared" si="665"/>
        <v>1256.7324950000002</v>
      </c>
      <c r="S10073" t="s">
        <v>201</v>
      </c>
      <c r="T10073" s="221">
        <v>45567.337500000001</v>
      </c>
    </row>
    <row r="10074" spans="1:20" x14ac:dyDescent="0.35">
      <c r="A10074" t="s">
        <v>121</v>
      </c>
      <c r="B10074" t="s">
        <v>122</v>
      </c>
      <c r="C10074" t="s">
        <v>92</v>
      </c>
      <c r="D10074" s="29">
        <v>45870</v>
      </c>
      <c r="E10074" s="184" t="str">
        <f t="shared" si="666"/>
        <v/>
      </c>
      <c r="F10074" s="184" t="str">
        <f t="shared" si="667"/>
        <v/>
      </c>
      <c r="G10074" s="184" t="str">
        <f t="shared" si="668"/>
        <v/>
      </c>
      <c r="H10074" s="184" t="str">
        <f t="shared" si="669"/>
        <v/>
      </c>
      <c r="L10074">
        <f t="shared" si="664"/>
        <v>530.33792300000005</v>
      </c>
      <c r="R10074">
        <f t="shared" si="665"/>
        <v>1256.7324950000002</v>
      </c>
      <c r="S10074" t="s">
        <v>201</v>
      </c>
      <c r="T10074" s="221">
        <v>45567.337500000001</v>
      </c>
    </row>
    <row r="10075" spans="1:20" x14ac:dyDescent="0.35">
      <c r="A10075" t="s">
        <v>121</v>
      </c>
      <c r="B10075" t="s">
        <v>122</v>
      </c>
      <c r="C10075" t="s">
        <v>92</v>
      </c>
      <c r="D10075" s="29">
        <v>45871</v>
      </c>
      <c r="E10075" s="184" t="str">
        <f t="shared" si="666"/>
        <v/>
      </c>
      <c r="F10075" s="184" t="str">
        <f t="shared" si="667"/>
        <v/>
      </c>
      <c r="G10075" s="184" t="str">
        <f t="shared" si="668"/>
        <v/>
      </c>
      <c r="H10075" s="184" t="str">
        <f t="shared" si="669"/>
        <v/>
      </c>
      <c r="L10075">
        <f t="shared" si="664"/>
        <v>530.33792300000005</v>
      </c>
      <c r="R10075">
        <f t="shared" si="665"/>
        <v>1256.7324950000002</v>
      </c>
      <c r="S10075" t="s">
        <v>201</v>
      </c>
      <c r="T10075" s="221">
        <v>45567.337500000001</v>
      </c>
    </row>
    <row r="10076" spans="1:20" x14ac:dyDescent="0.35">
      <c r="A10076" t="s">
        <v>121</v>
      </c>
      <c r="B10076" t="s">
        <v>122</v>
      </c>
      <c r="C10076" t="s">
        <v>92</v>
      </c>
      <c r="D10076" s="29">
        <v>45872</v>
      </c>
      <c r="E10076" s="184" t="str">
        <f t="shared" si="666"/>
        <v/>
      </c>
      <c r="F10076" s="184" t="str">
        <f t="shared" si="667"/>
        <v/>
      </c>
      <c r="G10076" s="184" t="str">
        <f t="shared" si="668"/>
        <v/>
      </c>
      <c r="H10076" s="184" t="str">
        <f t="shared" si="669"/>
        <v/>
      </c>
      <c r="L10076">
        <f t="shared" si="664"/>
        <v>530.33792300000005</v>
      </c>
      <c r="R10076">
        <f t="shared" si="665"/>
        <v>1256.7324950000002</v>
      </c>
      <c r="S10076" t="s">
        <v>201</v>
      </c>
      <c r="T10076" s="221">
        <v>45567.337500000001</v>
      </c>
    </row>
    <row r="10077" spans="1:20" x14ac:dyDescent="0.35">
      <c r="A10077" t="s">
        <v>121</v>
      </c>
      <c r="B10077" t="s">
        <v>122</v>
      </c>
      <c r="C10077" t="s">
        <v>92</v>
      </c>
      <c r="D10077" s="29">
        <v>45873</v>
      </c>
      <c r="E10077" s="184" t="str">
        <f t="shared" si="666"/>
        <v/>
      </c>
      <c r="F10077" s="184" t="str">
        <f t="shared" si="667"/>
        <v/>
      </c>
      <c r="G10077" s="184" t="str">
        <f t="shared" si="668"/>
        <v/>
      </c>
      <c r="H10077" s="184" t="str">
        <f t="shared" si="669"/>
        <v/>
      </c>
      <c r="L10077">
        <f t="shared" si="664"/>
        <v>530.33792300000005</v>
      </c>
      <c r="R10077">
        <f t="shared" si="665"/>
        <v>1256.7324950000002</v>
      </c>
      <c r="S10077" t="s">
        <v>201</v>
      </c>
      <c r="T10077" s="221">
        <v>45567.337500000001</v>
      </c>
    </row>
    <row r="10078" spans="1:20" x14ac:dyDescent="0.35">
      <c r="A10078" t="s">
        <v>121</v>
      </c>
      <c r="B10078" t="s">
        <v>122</v>
      </c>
      <c r="C10078" t="s">
        <v>92</v>
      </c>
      <c r="D10078" s="29">
        <v>45874</v>
      </c>
      <c r="E10078" s="184" t="str">
        <f t="shared" si="666"/>
        <v/>
      </c>
      <c r="F10078" s="184" t="str">
        <f t="shared" si="667"/>
        <v/>
      </c>
      <c r="G10078" s="184" t="str">
        <f t="shared" si="668"/>
        <v/>
      </c>
      <c r="H10078" s="184" t="str">
        <f t="shared" si="669"/>
        <v/>
      </c>
      <c r="L10078">
        <f t="shared" si="664"/>
        <v>530.33792300000005</v>
      </c>
      <c r="R10078">
        <f t="shared" si="665"/>
        <v>1256.7324950000002</v>
      </c>
      <c r="S10078" t="s">
        <v>201</v>
      </c>
      <c r="T10078" s="221">
        <v>45567.337500000001</v>
      </c>
    </row>
    <row r="10079" spans="1:20" x14ac:dyDescent="0.35">
      <c r="A10079" t="s">
        <v>121</v>
      </c>
      <c r="B10079" t="s">
        <v>122</v>
      </c>
      <c r="C10079" t="s">
        <v>92</v>
      </c>
      <c r="D10079" s="29">
        <v>45875</v>
      </c>
      <c r="E10079" s="184" t="str">
        <f t="shared" si="666"/>
        <v/>
      </c>
      <c r="F10079" s="184" t="str">
        <f t="shared" si="667"/>
        <v/>
      </c>
      <c r="G10079" s="184" t="str">
        <f t="shared" si="668"/>
        <v/>
      </c>
      <c r="H10079" s="184" t="str">
        <f t="shared" si="669"/>
        <v/>
      </c>
      <c r="L10079">
        <f t="shared" si="664"/>
        <v>530.33792300000005</v>
      </c>
      <c r="R10079">
        <f t="shared" si="665"/>
        <v>1256.7324950000002</v>
      </c>
      <c r="S10079" t="s">
        <v>201</v>
      </c>
      <c r="T10079" s="221">
        <v>45567.337500000001</v>
      </c>
    </row>
    <row r="10080" spans="1:20" x14ac:dyDescent="0.35">
      <c r="A10080" t="s">
        <v>121</v>
      </c>
      <c r="B10080" t="s">
        <v>122</v>
      </c>
      <c r="C10080" t="s">
        <v>92</v>
      </c>
      <c r="D10080" s="29">
        <v>45876</v>
      </c>
      <c r="E10080" s="184" t="str">
        <f t="shared" si="666"/>
        <v/>
      </c>
      <c r="F10080" s="184" t="str">
        <f t="shared" si="667"/>
        <v/>
      </c>
      <c r="G10080" s="184" t="str">
        <f t="shared" si="668"/>
        <v/>
      </c>
      <c r="H10080" s="184" t="str">
        <f t="shared" si="669"/>
        <v/>
      </c>
      <c r="L10080">
        <f t="shared" si="664"/>
        <v>530.33792300000005</v>
      </c>
      <c r="R10080">
        <f t="shared" si="665"/>
        <v>1256.7324950000002</v>
      </c>
      <c r="S10080" t="s">
        <v>201</v>
      </c>
      <c r="T10080" s="221">
        <v>45567.337500000001</v>
      </c>
    </row>
    <row r="10081" spans="1:20" x14ac:dyDescent="0.35">
      <c r="A10081" t="s">
        <v>121</v>
      </c>
      <c r="B10081" t="s">
        <v>122</v>
      </c>
      <c r="C10081" t="s">
        <v>92</v>
      </c>
      <c r="D10081" s="29">
        <v>45877</v>
      </c>
      <c r="E10081" s="184" t="str">
        <f t="shared" si="666"/>
        <v/>
      </c>
      <c r="F10081" s="184" t="str">
        <f t="shared" si="667"/>
        <v/>
      </c>
      <c r="G10081" s="184" t="str">
        <f t="shared" si="668"/>
        <v/>
      </c>
      <c r="H10081" s="184" t="str">
        <f t="shared" si="669"/>
        <v/>
      </c>
      <c r="L10081">
        <f t="shared" si="664"/>
        <v>530.33792300000005</v>
      </c>
      <c r="R10081">
        <f t="shared" si="665"/>
        <v>1256.7324950000002</v>
      </c>
      <c r="S10081" t="s">
        <v>201</v>
      </c>
      <c r="T10081" s="221">
        <v>45567.337500000001</v>
      </c>
    </row>
    <row r="10082" spans="1:20" x14ac:dyDescent="0.35">
      <c r="A10082" t="s">
        <v>121</v>
      </c>
      <c r="B10082" t="s">
        <v>122</v>
      </c>
      <c r="C10082" t="s">
        <v>92</v>
      </c>
      <c r="D10082" s="29">
        <v>45878</v>
      </c>
      <c r="E10082" s="184" t="str">
        <f t="shared" si="666"/>
        <v/>
      </c>
      <c r="F10082" s="184" t="str">
        <f t="shared" si="667"/>
        <v/>
      </c>
      <c r="G10082" s="184" t="str">
        <f t="shared" si="668"/>
        <v/>
      </c>
      <c r="H10082" s="184" t="str">
        <f t="shared" si="669"/>
        <v/>
      </c>
      <c r="L10082">
        <f t="shared" si="664"/>
        <v>530.33792300000005</v>
      </c>
      <c r="R10082">
        <f t="shared" si="665"/>
        <v>1256.7324950000002</v>
      </c>
      <c r="S10082" t="s">
        <v>201</v>
      </c>
      <c r="T10082" s="221">
        <v>45567.337500000001</v>
      </c>
    </row>
    <row r="10083" spans="1:20" x14ac:dyDescent="0.35">
      <c r="A10083" t="s">
        <v>121</v>
      </c>
      <c r="B10083" t="s">
        <v>122</v>
      </c>
      <c r="C10083" t="s">
        <v>92</v>
      </c>
      <c r="D10083" s="29">
        <v>45879</v>
      </c>
      <c r="E10083" s="184" t="str">
        <f t="shared" si="666"/>
        <v/>
      </c>
      <c r="F10083" s="184" t="str">
        <f t="shared" si="667"/>
        <v/>
      </c>
      <c r="G10083" s="184" t="str">
        <f t="shared" si="668"/>
        <v/>
      </c>
      <c r="H10083" s="184" t="str">
        <f t="shared" si="669"/>
        <v/>
      </c>
      <c r="L10083">
        <f t="shared" si="664"/>
        <v>530.33792300000005</v>
      </c>
      <c r="R10083">
        <f t="shared" si="665"/>
        <v>1256.7324950000002</v>
      </c>
      <c r="S10083" t="s">
        <v>201</v>
      </c>
      <c r="T10083" s="221">
        <v>45567.337500000001</v>
      </c>
    </row>
    <row r="10084" spans="1:20" x14ac:dyDescent="0.35">
      <c r="A10084" t="s">
        <v>121</v>
      </c>
      <c r="B10084" t="s">
        <v>122</v>
      </c>
      <c r="C10084" t="s">
        <v>92</v>
      </c>
      <c r="D10084" s="29">
        <v>45880</v>
      </c>
      <c r="E10084" s="184" t="str">
        <f t="shared" si="666"/>
        <v/>
      </c>
      <c r="F10084" s="184" t="str">
        <f t="shared" si="667"/>
        <v/>
      </c>
      <c r="G10084" s="184" t="str">
        <f t="shared" si="668"/>
        <v/>
      </c>
      <c r="H10084" s="184" t="str">
        <f t="shared" si="669"/>
        <v/>
      </c>
      <c r="L10084">
        <f t="shared" si="664"/>
        <v>530.33792300000005</v>
      </c>
      <c r="R10084">
        <f t="shared" si="665"/>
        <v>1256.7324950000002</v>
      </c>
      <c r="S10084" t="s">
        <v>201</v>
      </c>
      <c r="T10084" s="221">
        <v>45567.337500000001</v>
      </c>
    </row>
    <row r="10085" spans="1:20" x14ac:dyDescent="0.35">
      <c r="A10085" t="s">
        <v>121</v>
      </c>
      <c r="B10085" t="s">
        <v>122</v>
      </c>
      <c r="C10085" t="s">
        <v>92</v>
      </c>
      <c r="D10085" s="29">
        <v>45881</v>
      </c>
      <c r="E10085" s="184" t="str">
        <f t="shared" si="666"/>
        <v/>
      </c>
      <c r="F10085" s="184" t="str">
        <f t="shared" si="667"/>
        <v/>
      </c>
      <c r="G10085" s="184" t="str">
        <f t="shared" si="668"/>
        <v/>
      </c>
      <c r="H10085" s="184" t="str">
        <f t="shared" si="669"/>
        <v/>
      </c>
      <c r="L10085">
        <f t="shared" si="664"/>
        <v>530.33792300000005</v>
      </c>
      <c r="R10085">
        <f t="shared" si="665"/>
        <v>1256.7324950000002</v>
      </c>
      <c r="S10085" t="s">
        <v>201</v>
      </c>
      <c r="T10085" s="221">
        <v>45567.337500000001</v>
      </c>
    </row>
    <row r="10086" spans="1:20" x14ac:dyDescent="0.35">
      <c r="A10086" t="s">
        <v>121</v>
      </c>
      <c r="B10086" t="s">
        <v>122</v>
      </c>
      <c r="C10086" t="s">
        <v>92</v>
      </c>
      <c r="D10086" s="29">
        <v>45882</v>
      </c>
      <c r="E10086" s="184" t="str">
        <f t="shared" si="666"/>
        <v/>
      </c>
      <c r="F10086" s="184" t="str">
        <f t="shared" si="667"/>
        <v/>
      </c>
      <c r="G10086" s="184" t="str">
        <f t="shared" si="668"/>
        <v/>
      </c>
      <c r="H10086" s="184" t="str">
        <f t="shared" si="669"/>
        <v/>
      </c>
      <c r="L10086">
        <f t="shared" si="664"/>
        <v>530.33792300000005</v>
      </c>
      <c r="R10086">
        <f t="shared" si="665"/>
        <v>1256.7324950000002</v>
      </c>
      <c r="S10086" t="s">
        <v>201</v>
      </c>
      <c r="T10086" s="221">
        <v>45567.337500000001</v>
      </c>
    </row>
    <row r="10087" spans="1:20" x14ac:dyDescent="0.35">
      <c r="A10087" t="s">
        <v>121</v>
      </c>
      <c r="B10087" t="s">
        <v>122</v>
      </c>
      <c r="C10087" t="s">
        <v>92</v>
      </c>
      <c r="D10087" s="29">
        <v>45883</v>
      </c>
      <c r="E10087" s="184" t="str">
        <f t="shared" si="666"/>
        <v/>
      </c>
      <c r="F10087" s="184" t="str">
        <f t="shared" si="667"/>
        <v/>
      </c>
      <c r="G10087" s="184" t="str">
        <f t="shared" si="668"/>
        <v/>
      </c>
      <c r="H10087" s="184" t="str">
        <f t="shared" si="669"/>
        <v/>
      </c>
      <c r="L10087">
        <f t="shared" si="664"/>
        <v>530.33792300000005</v>
      </c>
      <c r="R10087">
        <f t="shared" si="665"/>
        <v>1256.7324950000002</v>
      </c>
      <c r="S10087" t="s">
        <v>201</v>
      </c>
      <c r="T10087" s="221">
        <v>45567.337500000001</v>
      </c>
    </row>
    <row r="10088" spans="1:20" x14ac:dyDescent="0.35">
      <c r="A10088" t="s">
        <v>121</v>
      </c>
      <c r="B10088" t="s">
        <v>122</v>
      </c>
      <c r="C10088" t="s">
        <v>92</v>
      </c>
      <c r="D10088" s="29">
        <v>45884</v>
      </c>
      <c r="E10088" s="184" t="str">
        <f t="shared" si="666"/>
        <v/>
      </c>
      <c r="F10088" s="184" t="str">
        <f t="shared" si="667"/>
        <v/>
      </c>
      <c r="G10088" s="184" t="str">
        <f t="shared" si="668"/>
        <v/>
      </c>
      <c r="H10088" s="184" t="str">
        <f t="shared" si="669"/>
        <v/>
      </c>
      <c r="L10088">
        <f t="shared" si="664"/>
        <v>530.33792300000005</v>
      </c>
      <c r="R10088">
        <f t="shared" si="665"/>
        <v>1256.7324950000002</v>
      </c>
      <c r="S10088" t="s">
        <v>201</v>
      </c>
      <c r="T10088" s="221">
        <v>45567.337500000001</v>
      </c>
    </row>
    <row r="10089" spans="1:20" x14ac:dyDescent="0.35">
      <c r="A10089" t="s">
        <v>121</v>
      </c>
      <c r="B10089" t="s">
        <v>122</v>
      </c>
      <c r="C10089" t="s">
        <v>92</v>
      </c>
      <c r="D10089" s="29">
        <v>45885</v>
      </c>
      <c r="E10089" s="184" t="str">
        <f t="shared" si="666"/>
        <v/>
      </c>
      <c r="F10089" s="184" t="str">
        <f t="shared" si="667"/>
        <v/>
      </c>
      <c r="G10089" s="184" t="str">
        <f t="shared" si="668"/>
        <v/>
      </c>
      <c r="H10089" s="184" t="str">
        <f t="shared" si="669"/>
        <v/>
      </c>
      <c r="L10089">
        <f t="shared" si="664"/>
        <v>530.33792300000005</v>
      </c>
      <c r="R10089">
        <f t="shared" si="665"/>
        <v>1256.7324950000002</v>
      </c>
      <c r="S10089" t="s">
        <v>201</v>
      </c>
      <c r="T10089" s="221">
        <v>45567.337500000001</v>
      </c>
    </row>
    <row r="10090" spans="1:20" x14ac:dyDescent="0.35">
      <c r="A10090" t="s">
        <v>121</v>
      </c>
      <c r="B10090" t="s">
        <v>122</v>
      </c>
      <c r="C10090" t="s">
        <v>92</v>
      </c>
      <c r="D10090" s="29">
        <v>45886</v>
      </c>
      <c r="E10090" s="184" t="str">
        <f t="shared" si="666"/>
        <v/>
      </c>
      <c r="F10090" s="184" t="str">
        <f t="shared" si="667"/>
        <v/>
      </c>
      <c r="G10090" s="184" t="str">
        <f t="shared" si="668"/>
        <v/>
      </c>
      <c r="H10090" s="184" t="str">
        <f t="shared" si="669"/>
        <v/>
      </c>
      <c r="L10090">
        <f t="shared" si="664"/>
        <v>530.33792300000005</v>
      </c>
      <c r="R10090">
        <f t="shared" si="665"/>
        <v>1256.7324950000002</v>
      </c>
      <c r="S10090" t="s">
        <v>201</v>
      </c>
      <c r="T10090" s="221">
        <v>45567.337500000001</v>
      </c>
    </row>
    <row r="10091" spans="1:20" x14ac:dyDescent="0.35">
      <c r="A10091" t="s">
        <v>121</v>
      </c>
      <c r="B10091" t="s">
        <v>122</v>
      </c>
      <c r="C10091" t="s">
        <v>92</v>
      </c>
      <c r="D10091" s="29">
        <v>45887</v>
      </c>
      <c r="E10091" s="184" t="str">
        <f t="shared" si="666"/>
        <v/>
      </c>
      <c r="F10091" s="184" t="str">
        <f t="shared" si="667"/>
        <v/>
      </c>
      <c r="G10091" s="184" t="str">
        <f t="shared" si="668"/>
        <v/>
      </c>
      <c r="H10091" s="184" t="str">
        <f t="shared" si="669"/>
        <v/>
      </c>
      <c r="L10091">
        <f t="shared" si="664"/>
        <v>530.33792300000005</v>
      </c>
      <c r="R10091">
        <f t="shared" si="665"/>
        <v>1256.7324950000002</v>
      </c>
      <c r="S10091" t="s">
        <v>201</v>
      </c>
      <c r="T10091" s="221">
        <v>45567.337500000001</v>
      </c>
    </row>
    <row r="10092" spans="1:20" x14ac:dyDescent="0.35">
      <c r="A10092" t="s">
        <v>121</v>
      </c>
      <c r="B10092" t="s">
        <v>122</v>
      </c>
      <c r="C10092" t="s">
        <v>92</v>
      </c>
      <c r="D10092" s="29">
        <v>45888</v>
      </c>
      <c r="E10092" s="184" t="str">
        <f t="shared" si="666"/>
        <v/>
      </c>
      <c r="F10092" s="184" t="str">
        <f t="shared" si="667"/>
        <v/>
      </c>
      <c r="G10092" s="184" t="str">
        <f t="shared" si="668"/>
        <v/>
      </c>
      <c r="H10092" s="184" t="str">
        <f t="shared" si="669"/>
        <v/>
      </c>
      <c r="L10092">
        <f t="shared" si="664"/>
        <v>530.33792300000005</v>
      </c>
      <c r="R10092">
        <f t="shared" si="665"/>
        <v>1256.7324950000002</v>
      </c>
      <c r="S10092" t="s">
        <v>201</v>
      </c>
      <c r="T10092" s="221">
        <v>45567.337500000001</v>
      </c>
    </row>
    <row r="10093" spans="1:20" x14ac:dyDescent="0.35">
      <c r="A10093" t="s">
        <v>121</v>
      </c>
      <c r="B10093" t="s">
        <v>122</v>
      </c>
      <c r="C10093" t="s">
        <v>92</v>
      </c>
      <c r="D10093" s="29">
        <v>45889</v>
      </c>
      <c r="E10093" s="184" t="str">
        <f t="shared" si="666"/>
        <v/>
      </c>
      <c r="F10093" s="184" t="str">
        <f t="shared" si="667"/>
        <v/>
      </c>
      <c r="G10093" s="184" t="str">
        <f t="shared" si="668"/>
        <v/>
      </c>
      <c r="H10093" s="184" t="str">
        <f t="shared" si="669"/>
        <v/>
      </c>
      <c r="L10093">
        <f t="shared" si="664"/>
        <v>530.33792300000005</v>
      </c>
      <c r="R10093">
        <f t="shared" si="665"/>
        <v>1256.7324950000002</v>
      </c>
      <c r="S10093" t="s">
        <v>201</v>
      </c>
      <c r="T10093" s="221">
        <v>45567.337500000001</v>
      </c>
    </row>
    <row r="10094" spans="1:20" x14ac:dyDescent="0.35">
      <c r="A10094" t="s">
        <v>121</v>
      </c>
      <c r="B10094" t="s">
        <v>122</v>
      </c>
      <c r="C10094" t="s">
        <v>92</v>
      </c>
      <c r="D10094" s="29">
        <v>45890</v>
      </c>
      <c r="E10094" s="184" t="str">
        <f t="shared" si="666"/>
        <v/>
      </c>
      <c r="F10094" s="184" t="str">
        <f t="shared" si="667"/>
        <v/>
      </c>
      <c r="G10094" s="184" t="str">
        <f t="shared" si="668"/>
        <v/>
      </c>
      <c r="H10094" s="184" t="str">
        <f t="shared" si="669"/>
        <v/>
      </c>
      <c r="L10094">
        <f t="shared" si="664"/>
        <v>530.33792300000005</v>
      </c>
      <c r="R10094">
        <f t="shared" si="665"/>
        <v>1256.7324950000002</v>
      </c>
      <c r="S10094" t="s">
        <v>201</v>
      </c>
      <c r="T10094" s="221">
        <v>45567.337500000001</v>
      </c>
    </row>
    <row r="10095" spans="1:20" x14ac:dyDescent="0.35">
      <c r="A10095" t="s">
        <v>121</v>
      </c>
      <c r="B10095" t="s">
        <v>122</v>
      </c>
      <c r="C10095" t="s">
        <v>92</v>
      </c>
      <c r="D10095" s="29">
        <v>45891</v>
      </c>
      <c r="E10095" s="184" t="str">
        <f t="shared" si="666"/>
        <v/>
      </c>
      <c r="F10095" s="184" t="str">
        <f t="shared" si="667"/>
        <v/>
      </c>
      <c r="G10095" s="184" t="str">
        <f t="shared" si="668"/>
        <v/>
      </c>
      <c r="H10095" s="184" t="str">
        <f t="shared" si="669"/>
        <v/>
      </c>
      <c r="L10095">
        <f t="shared" si="664"/>
        <v>530.33792300000005</v>
      </c>
      <c r="R10095">
        <f t="shared" si="665"/>
        <v>1256.7324950000002</v>
      </c>
      <c r="S10095" t="s">
        <v>201</v>
      </c>
      <c r="T10095" s="221">
        <v>45567.337500000001</v>
      </c>
    </row>
    <row r="10096" spans="1:20" x14ac:dyDescent="0.35">
      <c r="A10096" t="s">
        <v>121</v>
      </c>
      <c r="B10096" t="s">
        <v>122</v>
      </c>
      <c r="C10096" t="s">
        <v>92</v>
      </c>
      <c r="D10096" s="29">
        <v>45892</v>
      </c>
      <c r="E10096" s="184" t="str">
        <f t="shared" si="666"/>
        <v/>
      </c>
      <c r="F10096" s="184" t="str">
        <f t="shared" si="667"/>
        <v/>
      </c>
      <c r="G10096" s="184" t="str">
        <f t="shared" si="668"/>
        <v/>
      </c>
      <c r="H10096" s="184" t="str">
        <f t="shared" si="669"/>
        <v/>
      </c>
      <c r="L10096">
        <f t="shared" si="664"/>
        <v>530.33792300000005</v>
      </c>
      <c r="R10096">
        <f t="shared" si="665"/>
        <v>1256.7324950000002</v>
      </c>
      <c r="S10096" t="s">
        <v>201</v>
      </c>
      <c r="T10096" s="221">
        <v>45567.337500000001</v>
      </c>
    </row>
    <row r="10097" spans="1:20" x14ac:dyDescent="0.35">
      <c r="A10097" t="s">
        <v>121</v>
      </c>
      <c r="B10097" t="s">
        <v>122</v>
      </c>
      <c r="C10097" t="s">
        <v>92</v>
      </c>
      <c r="D10097" s="29">
        <v>45893</v>
      </c>
      <c r="E10097" s="184" t="str">
        <f t="shared" si="666"/>
        <v/>
      </c>
      <c r="F10097" s="184" t="str">
        <f t="shared" si="667"/>
        <v/>
      </c>
      <c r="G10097" s="184" t="str">
        <f t="shared" si="668"/>
        <v/>
      </c>
      <c r="H10097" s="184" t="str">
        <f t="shared" si="669"/>
        <v/>
      </c>
      <c r="L10097">
        <f t="shared" si="664"/>
        <v>530.33792300000005</v>
      </c>
      <c r="R10097">
        <f t="shared" si="665"/>
        <v>1256.7324950000002</v>
      </c>
      <c r="S10097" t="s">
        <v>201</v>
      </c>
      <c r="T10097" s="221">
        <v>45567.337500000001</v>
      </c>
    </row>
    <row r="10098" spans="1:20" x14ac:dyDescent="0.35">
      <c r="A10098" t="s">
        <v>121</v>
      </c>
      <c r="B10098" t="s">
        <v>122</v>
      </c>
      <c r="C10098" t="s">
        <v>92</v>
      </c>
      <c r="D10098" s="29">
        <v>45894</v>
      </c>
      <c r="E10098" s="184" t="str">
        <f t="shared" si="666"/>
        <v/>
      </c>
      <c r="F10098" s="184" t="str">
        <f t="shared" si="667"/>
        <v/>
      </c>
      <c r="G10098" s="184" t="str">
        <f t="shared" si="668"/>
        <v/>
      </c>
      <c r="H10098" s="184" t="str">
        <f t="shared" si="669"/>
        <v/>
      </c>
      <c r="L10098">
        <f t="shared" si="664"/>
        <v>530.33792300000005</v>
      </c>
      <c r="R10098">
        <f t="shared" si="665"/>
        <v>1256.7324950000002</v>
      </c>
      <c r="S10098" t="s">
        <v>201</v>
      </c>
      <c r="T10098" s="221">
        <v>45567.337500000001</v>
      </c>
    </row>
    <row r="10099" spans="1:20" x14ac:dyDescent="0.35">
      <c r="A10099" t="s">
        <v>121</v>
      </c>
      <c r="B10099" t="s">
        <v>122</v>
      </c>
      <c r="C10099" t="s">
        <v>92</v>
      </c>
      <c r="D10099" s="29">
        <v>45895</v>
      </c>
      <c r="E10099" s="184" t="str">
        <f t="shared" si="666"/>
        <v/>
      </c>
      <c r="F10099" s="184" t="str">
        <f t="shared" si="667"/>
        <v/>
      </c>
      <c r="G10099" s="184" t="str">
        <f t="shared" si="668"/>
        <v/>
      </c>
      <c r="H10099" s="184" t="str">
        <f t="shared" si="669"/>
        <v/>
      </c>
      <c r="L10099">
        <f t="shared" si="664"/>
        <v>530.33792300000005</v>
      </c>
      <c r="R10099">
        <f t="shared" si="665"/>
        <v>1256.7324950000002</v>
      </c>
      <c r="S10099" t="s">
        <v>201</v>
      </c>
      <c r="T10099" s="221">
        <v>45567.337500000001</v>
      </c>
    </row>
    <row r="10100" spans="1:20" x14ac:dyDescent="0.35">
      <c r="A10100" t="s">
        <v>121</v>
      </c>
      <c r="B10100" t="s">
        <v>122</v>
      </c>
      <c r="C10100" t="s">
        <v>92</v>
      </c>
      <c r="D10100" s="29">
        <v>45896</v>
      </c>
      <c r="E10100" s="184" t="str">
        <f t="shared" si="666"/>
        <v/>
      </c>
      <c r="F10100" s="184" t="str">
        <f t="shared" si="667"/>
        <v/>
      </c>
      <c r="G10100" s="184" t="str">
        <f t="shared" si="668"/>
        <v/>
      </c>
      <c r="H10100" s="184" t="str">
        <f t="shared" si="669"/>
        <v/>
      </c>
      <c r="L10100">
        <f t="shared" si="664"/>
        <v>530.33792300000005</v>
      </c>
      <c r="R10100">
        <f t="shared" si="665"/>
        <v>1256.7324950000002</v>
      </c>
      <c r="S10100" t="s">
        <v>201</v>
      </c>
      <c r="T10100" s="221">
        <v>45567.337500000001</v>
      </c>
    </row>
    <row r="10101" spans="1:20" x14ac:dyDescent="0.35">
      <c r="A10101" t="s">
        <v>121</v>
      </c>
      <c r="B10101" t="s">
        <v>122</v>
      </c>
      <c r="C10101" t="s">
        <v>92</v>
      </c>
      <c r="D10101" s="29">
        <v>45897</v>
      </c>
      <c r="E10101" s="184" t="str">
        <f t="shared" si="666"/>
        <v/>
      </c>
      <c r="F10101" s="184" t="str">
        <f t="shared" si="667"/>
        <v/>
      </c>
      <c r="G10101" s="184" t="str">
        <f t="shared" si="668"/>
        <v/>
      </c>
      <c r="H10101" s="184" t="str">
        <f t="shared" si="669"/>
        <v/>
      </c>
      <c r="L10101">
        <f t="shared" si="664"/>
        <v>530.33792300000005</v>
      </c>
      <c r="R10101">
        <f t="shared" si="665"/>
        <v>1256.7324950000002</v>
      </c>
      <c r="S10101" t="s">
        <v>201</v>
      </c>
      <c r="T10101" s="221">
        <v>45567.337500000001</v>
      </c>
    </row>
    <row r="10102" spans="1:20" x14ac:dyDescent="0.35">
      <c r="A10102" t="s">
        <v>121</v>
      </c>
      <c r="B10102" t="s">
        <v>122</v>
      </c>
      <c r="C10102" t="s">
        <v>92</v>
      </c>
      <c r="D10102" s="29">
        <v>45898</v>
      </c>
      <c r="E10102" s="184" t="str">
        <f t="shared" si="666"/>
        <v/>
      </c>
      <c r="F10102" s="184" t="str">
        <f t="shared" si="667"/>
        <v/>
      </c>
      <c r="G10102" s="184" t="str">
        <f t="shared" si="668"/>
        <v/>
      </c>
      <c r="H10102" s="184" t="str">
        <f t="shared" si="669"/>
        <v/>
      </c>
      <c r="L10102">
        <f t="shared" si="664"/>
        <v>530.33792300000005</v>
      </c>
      <c r="R10102">
        <f t="shared" si="665"/>
        <v>1256.7324950000002</v>
      </c>
      <c r="S10102" t="s">
        <v>201</v>
      </c>
      <c r="T10102" s="221">
        <v>45567.337500000001</v>
      </c>
    </row>
    <row r="10103" spans="1:20" x14ac:dyDescent="0.35">
      <c r="A10103" t="s">
        <v>121</v>
      </c>
      <c r="B10103" t="s">
        <v>122</v>
      </c>
      <c r="C10103" t="s">
        <v>92</v>
      </c>
      <c r="D10103" s="29">
        <v>45899</v>
      </c>
      <c r="E10103" s="184" t="str">
        <f t="shared" si="666"/>
        <v/>
      </c>
      <c r="F10103" s="184" t="str">
        <f t="shared" si="667"/>
        <v/>
      </c>
      <c r="G10103" s="184" t="str">
        <f t="shared" si="668"/>
        <v/>
      </c>
      <c r="H10103" s="184" t="str">
        <f t="shared" si="669"/>
        <v/>
      </c>
      <c r="L10103">
        <f t="shared" si="664"/>
        <v>530.33792300000005</v>
      </c>
      <c r="R10103">
        <f t="shared" si="665"/>
        <v>1256.7324950000002</v>
      </c>
      <c r="S10103" t="s">
        <v>201</v>
      </c>
      <c r="T10103" s="221">
        <v>45567.337500000001</v>
      </c>
    </row>
    <row r="10104" spans="1:20" x14ac:dyDescent="0.35">
      <c r="A10104" t="s">
        <v>121</v>
      </c>
      <c r="B10104" t="s">
        <v>122</v>
      </c>
      <c r="C10104" t="s">
        <v>92</v>
      </c>
      <c r="D10104" s="29">
        <v>45900</v>
      </c>
      <c r="E10104" s="184" t="str">
        <f t="shared" si="666"/>
        <v/>
      </c>
      <c r="F10104" s="184" t="str">
        <f t="shared" si="667"/>
        <v/>
      </c>
      <c r="G10104" s="184" t="str">
        <f t="shared" si="668"/>
        <v/>
      </c>
      <c r="H10104" s="184" t="str">
        <f t="shared" si="669"/>
        <v/>
      </c>
      <c r="L10104">
        <f t="shared" si="664"/>
        <v>530.33792300000005</v>
      </c>
      <c r="R10104">
        <f t="shared" si="665"/>
        <v>1256.7324950000002</v>
      </c>
      <c r="S10104" t="s">
        <v>201</v>
      </c>
      <c r="T10104" s="221">
        <v>45567.337500000001</v>
      </c>
    </row>
    <row r="10105" spans="1:20" x14ac:dyDescent="0.35">
      <c r="A10105" t="s">
        <v>121</v>
      </c>
      <c r="B10105" t="s">
        <v>122</v>
      </c>
      <c r="C10105" t="s">
        <v>92</v>
      </c>
      <c r="D10105" s="29">
        <v>45901</v>
      </c>
      <c r="E10105" s="184" t="str">
        <f t="shared" si="666"/>
        <v/>
      </c>
      <c r="F10105" s="184" t="str">
        <f t="shared" si="667"/>
        <v/>
      </c>
      <c r="G10105" s="184" t="str">
        <f t="shared" si="668"/>
        <v/>
      </c>
      <c r="H10105" s="184" t="str">
        <f t="shared" si="669"/>
        <v/>
      </c>
      <c r="L10105">
        <f t="shared" si="664"/>
        <v>530.33792300000005</v>
      </c>
      <c r="R10105">
        <f t="shared" si="665"/>
        <v>1256.7324950000002</v>
      </c>
      <c r="S10105" t="s">
        <v>201</v>
      </c>
      <c r="T10105" s="221">
        <v>45567.337500000001</v>
      </c>
    </row>
    <row r="10106" spans="1:20" x14ac:dyDescent="0.35">
      <c r="A10106" t="s">
        <v>121</v>
      </c>
      <c r="B10106" t="s">
        <v>122</v>
      </c>
      <c r="C10106" t="s">
        <v>92</v>
      </c>
      <c r="D10106" s="29">
        <v>45902</v>
      </c>
      <c r="E10106" s="184" t="str">
        <f t="shared" si="666"/>
        <v/>
      </c>
      <c r="F10106" s="184" t="str">
        <f t="shared" si="667"/>
        <v/>
      </c>
      <c r="G10106" s="184" t="str">
        <f t="shared" si="668"/>
        <v/>
      </c>
      <c r="H10106" s="184" t="str">
        <f t="shared" si="669"/>
        <v/>
      </c>
      <c r="L10106">
        <f t="shared" si="664"/>
        <v>530.33792300000005</v>
      </c>
      <c r="R10106">
        <f t="shared" si="665"/>
        <v>1256.7324950000002</v>
      </c>
      <c r="S10106" t="s">
        <v>201</v>
      </c>
      <c r="T10106" s="221">
        <v>45567.337500000001</v>
      </c>
    </row>
    <row r="10107" spans="1:20" x14ac:dyDescent="0.35">
      <c r="A10107" t="s">
        <v>121</v>
      </c>
      <c r="B10107" t="s">
        <v>122</v>
      </c>
      <c r="C10107" t="s">
        <v>92</v>
      </c>
      <c r="D10107" s="29">
        <v>45903</v>
      </c>
      <c r="E10107" s="184" t="str">
        <f t="shared" si="666"/>
        <v/>
      </c>
      <c r="F10107" s="184" t="str">
        <f t="shared" si="667"/>
        <v/>
      </c>
      <c r="G10107" s="184" t="str">
        <f t="shared" si="668"/>
        <v/>
      </c>
      <c r="H10107" s="184" t="str">
        <f t="shared" si="669"/>
        <v/>
      </c>
      <c r="L10107">
        <f t="shared" si="664"/>
        <v>530.33792300000005</v>
      </c>
      <c r="R10107">
        <f t="shared" si="665"/>
        <v>1256.7324950000002</v>
      </c>
      <c r="S10107" t="s">
        <v>201</v>
      </c>
      <c r="T10107" s="221">
        <v>45567.337500000001</v>
      </c>
    </row>
    <row r="10108" spans="1:20" x14ac:dyDescent="0.35">
      <c r="A10108" t="s">
        <v>121</v>
      </c>
      <c r="B10108" t="s">
        <v>122</v>
      </c>
      <c r="C10108" t="s">
        <v>92</v>
      </c>
      <c r="D10108" s="29">
        <v>45904</v>
      </c>
      <c r="E10108" s="184" t="str">
        <f t="shared" si="666"/>
        <v/>
      </c>
      <c r="F10108" s="184" t="str">
        <f t="shared" si="667"/>
        <v/>
      </c>
      <c r="G10108" s="184" t="str">
        <f t="shared" si="668"/>
        <v/>
      </c>
      <c r="H10108" s="184" t="str">
        <f t="shared" si="669"/>
        <v/>
      </c>
      <c r="L10108">
        <f t="shared" si="664"/>
        <v>530.33792300000005</v>
      </c>
      <c r="R10108">
        <f t="shared" si="665"/>
        <v>1256.7324950000002</v>
      </c>
      <c r="S10108" t="s">
        <v>201</v>
      </c>
      <c r="T10108" s="221">
        <v>45567.337500000001</v>
      </c>
    </row>
    <row r="10109" spans="1:20" x14ac:dyDescent="0.35">
      <c r="A10109" t="s">
        <v>121</v>
      </c>
      <c r="B10109" t="s">
        <v>122</v>
      </c>
      <c r="C10109" t="s">
        <v>92</v>
      </c>
      <c r="D10109" s="29">
        <v>45905</v>
      </c>
      <c r="E10109" s="184" t="str">
        <f t="shared" si="666"/>
        <v/>
      </c>
      <c r="F10109" s="184" t="str">
        <f t="shared" si="667"/>
        <v/>
      </c>
      <c r="G10109" s="184" t="str">
        <f t="shared" si="668"/>
        <v/>
      </c>
      <c r="H10109" s="184" t="str">
        <f t="shared" si="669"/>
        <v/>
      </c>
      <c r="L10109">
        <f t="shared" si="664"/>
        <v>530.33792300000005</v>
      </c>
      <c r="R10109">
        <f t="shared" si="665"/>
        <v>1256.7324950000002</v>
      </c>
      <c r="S10109" t="s">
        <v>201</v>
      </c>
      <c r="T10109" s="221">
        <v>45567.337500000001</v>
      </c>
    </row>
    <row r="10110" spans="1:20" x14ac:dyDescent="0.35">
      <c r="A10110" t="s">
        <v>121</v>
      </c>
      <c r="B10110" t="s">
        <v>122</v>
      </c>
      <c r="C10110" t="s">
        <v>92</v>
      </c>
      <c r="D10110" s="29">
        <v>45906</v>
      </c>
      <c r="E10110" s="184" t="str">
        <f t="shared" si="666"/>
        <v/>
      </c>
      <c r="F10110" s="184" t="str">
        <f t="shared" si="667"/>
        <v/>
      </c>
      <c r="G10110" s="184" t="str">
        <f t="shared" si="668"/>
        <v/>
      </c>
      <c r="H10110" s="184" t="str">
        <f t="shared" si="669"/>
        <v/>
      </c>
      <c r="L10110">
        <f t="shared" si="664"/>
        <v>530.33792300000005</v>
      </c>
      <c r="R10110">
        <f t="shared" si="665"/>
        <v>1256.7324950000002</v>
      </c>
      <c r="S10110" t="s">
        <v>201</v>
      </c>
      <c r="T10110" s="221">
        <v>45567.337500000001</v>
      </c>
    </row>
    <row r="10111" spans="1:20" x14ac:dyDescent="0.35">
      <c r="A10111" t="s">
        <v>121</v>
      </c>
      <c r="B10111" t="s">
        <v>122</v>
      </c>
      <c r="C10111" t="s">
        <v>92</v>
      </c>
      <c r="D10111" s="29">
        <v>45907</v>
      </c>
      <c r="E10111" s="184" t="str">
        <f t="shared" si="666"/>
        <v/>
      </c>
      <c r="F10111" s="184" t="str">
        <f t="shared" si="667"/>
        <v/>
      </c>
      <c r="G10111" s="184" t="str">
        <f t="shared" si="668"/>
        <v/>
      </c>
      <c r="H10111" s="184" t="str">
        <f t="shared" si="669"/>
        <v/>
      </c>
      <c r="L10111">
        <f t="shared" si="664"/>
        <v>530.33792300000005</v>
      </c>
      <c r="R10111">
        <f t="shared" si="665"/>
        <v>1256.7324950000002</v>
      </c>
      <c r="S10111" t="s">
        <v>201</v>
      </c>
      <c r="T10111" s="221">
        <v>45567.337500000001</v>
      </c>
    </row>
    <row r="10112" spans="1:20" x14ac:dyDescent="0.35">
      <c r="A10112" t="s">
        <v>121</v>
      </c>
      <c r="B10112" t="s">
        <v>122</v>
      </c>
      <c r="C10112" t="s">
        <v>92</v>
      </c>
      <c r="D10112" s="29">
        <v>45908</v>
      </c>
      <c r="E10112" s="184" t="str">
        <f t="shared" si="666"/>
        <v/>
      </c>
      <c r="F10112" s="184" t="str">
        <f t="shared" si="667"/>
        <v/>
      </c>
      <c r="G10112" s="184" t="str">
        <f t="shared" si="668"/>
        <v/>
      </c>
      <c r="H10112" s="184" t="str">
        <f t="shared" si="669"/>
        <v/>
      </c>
      <c r="L10112">
        <f t="shared" si="664"/>
        <v>530.33792300000005</v>
      </c>
      <c r="R10112">
        <f t="shared" si="665"/>
        <v>1256.7324950000002</v>
      </c>
      <c r="S10112" t="s">
        <v>201</v>
      </c>
      <c r="T10112" s="221">
        <v>45567.337500000001</v>
      </c>
    </row>
    <row r="10113" spans="1:20" x14ac:dyDescent="0.35">
      <c r="A10113" t="s">
        <v>121</v>
      </c>
      <c r="B10113" t="s">
        <v>122</v>
      </c>
      <c r="C10113" t="s">
        <v>92</v>
      </c>
      <c r="D10113" s="29">
        <v>45909</v>
      </c>
      <c r="E10113" s="184" t="str">
        <f t="shared" si="666"/>
        <v/>
      </c>
      <c r="F10113" s="184" t="str">
        <f t="shared" si="667"/>
        <v/>
      </c>
      <c r="G10113" s="184" t="str">
        <f t="shared" si="668"/>
        <v/>
      </c>
      <c r="H10113" s="184" t="str">
        <f t="shared" si="669"/>
        <v/>
      </c>
      <c r="L10113">
        <f t="shared" si="664"/>
        <v>530.33792300000005</v>
      </c>
      <c r="R10113">
        <f t="shared" si="665"/>
        <v>1256.7324950000002</v>
      </c>
      <c r="S10113" t="s">
        <v>201</v>
      </c>
      <c r="T10113" s="221">
        <v>45567.337500000001</v>
      </c>
    </row>
    <row r="10114" spans="1:20" x14ac:dyDescent="0.35">
      <c r="A10114" t="s">
        <v>121</v>
      </c>
      <c r="B10114" t="s">
        <v>122</v>
      </c>
      <c r="C10114" t="s">
        <v>92</v>
      </c>
      <c r="D10114" s="29">
        <v>45910</v>
      </c>
      <c r="E10114" s="184" t="str">
        <f t="shared" si="666"/>
        <v/>
      </c>
      <c r="F10114" s="184" t="str">
        <f t="shared" si="667"/>
        <v/>
      </c>
      <c r="G10114" s="184" t="str">
        <f t="shared" si="668"/>
        <v/>
      </c>
      <c r="H10114" s="184" t="str">
        <f t="shared" si="669"/>
        <v/>
      </c>
      <c r="L10114">
        <f t="shared" si="664"/>
        <v>530.33792300000005</v>
      </c>
      <c r="R10114">
        <f t="shared" si="665"/>
        <v>1256.7324950000002</v>
      </c>
      <c r="S10114" t="s">
        <v>201</v>
      </c>
      <c r="T10114" s="221">
        <v>45567.337500000001</v>
      </c>
    </row>
    <row r="10115" spans="1:20" x14ac:dyDescent="0.35">
      <c r="A10115" t="s">
        <v>121</v>
      </c>
      <c r="B10115" t="s">
        <v>122</v>
      </c>
      <c r="C10115" t="s">
        <v>92</v>
      </c>
      <c r="D10115" s="29">
        <v>45911</v>
      </c>
      <c r="E10115" s="184" t="str">
        <f t="shared" si="666"/>
        <v/>
      </c>
      <c r="F10115" s="184" t="str">
        <f t="shared" si="667"/>
        <v/>
      </c>
      <c r="G10115" s="184" t="str">
        <f t="shared" si="668"/>
        <v/>
      </c>
      <c r="H10115" s="184" t="str">
        <f t="shared" si="669"/>
        <v/>
      </c>
      <c r="L10115">
        <f t="shared" si="664"/>
        <v>530.33792300000005</v>
      </c>
      <c r="R10115">
        <f t="shared" si="665"/>
        <v>1256.7324950000002</v>
      </c>
      <c r="S10115" t="s">
        <v>201</v>
      </c>
      <c r="T10115" s="221">
        <v>45567.337500000001</v>
      </c>
    </row>
    <row r="10116" spans="1:20" x14ac:dyDescent="0.35">
      <c r="A10116" t="s">
        <v>121</v>
      </c>
      <c r="B10116" t="s">
        <v>122</v>
      </c>
      <c r="C10116" t="s">
        <v>92</v>
      </c>
      <c r="D10116" s="29">
        <v>45912</v>
      </c>
      <c r="E10116" s="184" t="str">
        <f t="shared" si="666"/>
        <v/>
      </c>
      <c r="F10116" s="184" t="str">
        <f t="shared" si="667"/>
        <v/>
      </c>
      <c r="G10116" s="184" t="str">
        <f t="shared" si="668"/>
        <v/>
      </c>
      <c r="H10116" s="184" t="str">
        <f t="shared" si="669"/>
        <v/>
      </c>
      <c r="L10116">
        <f t="shared" si="664"/>
        <v>530.33792300000005</v>
      </c>
      <c r="R10116">
        <f t="shared" si="665"/>
        <v>1256.7324950000002</v>
      </c>
      <c r="S10116" t="s">
        <v>201</v>
      </c>
      <c r="T10116" s="221">
        <v>45567.337500000001</v>
      </c>
    </row>
    <row r="10117" spans="1:20" x14ac:dyDescent="0.35">
      <c r="A10117" t="s">
        <v>121</v>
      </c>
      <c r="B10117" t="s">
        <v>122</v>
      </c>
      <c r="C10117" t="s">
        <v>92</v>
      </c>
      <c r="D10117" s="29">
        <v>45913</v>
      </c>
      <c r="E10117" s="184" t="str">
        <f t="shared" si="666"/>
        <v/>
      </c>
      <c r="F10117" s="184" t="str">
        <f t="shared" si="667"/>
        <v/>
      </c>
      <c r="G10117" s="184" t="str">
        <f t="shared" si="668"/>
        <v/>
      </c>
      <c r="H10117" s="184" t="str">
        <f t="shared" si="669"/>
        <v/>
      </c>
      <c r="L10117">
        <f t="shared" si="664"/>
        <v>530.33792300000005</v>
      </c>
      <c r="R10117">
        <f t="shared" si="665"/>
        <v>1256.7324950000002</v>
      </c>
      <c r="S10117" t="s">
        <v>201</v>
      </c>
      <c r="T10117" s="221">
        <v>45567.337500000001</v>
      </c>
    </row>
    <row r="10118" spans="1:20" x14ac:dyDescent="0.35">
      <c r="A10118" t="s">
        <v>121</v>
      </c>
      <c r="B10118" t="s">
        <v>122</v>
      </c>
      <c r="C10118" t="s">
        <v>92</v>
      </c>
      <c r="D10118" s="29">
        <v>45914</v>
      </c>
      <c r="E10118" s="184" t="str">
        <f t="shared" si="666"/>
        <v/>
      </c>
      <c r="F10118" s="184" t="str">
        <f t="shared" si="667"/>
        <v/>
      </c>
      <c r="G10118" s="184" t="str">
        <f t="shared" si="668"/>
        <v/>
      </c>
      <c r="H10118" s="184" t="str">
        <f t="shared" si="669"/>
        <v/>
      </c>
      <c r="L10118">
        <f t="shared" ref="L10118:L10181" si="670">L3913+L1723</f>
        <v>530.33792300000005</v>
      </c>
      <c r="R10118">
        <f t="shared" ref="R10118:R10181" si="671">R3913+R1723</f>
        <v>1256.7324950000002</v>
      </c>
      <c r="S10118" t="s">
        <v>201</v>
      </c>
      <c r="T10118" s="221">
        <v>45567.337500000001</v>
      </c>
    </row>
    <row r="10119" spans="1:20" x14ac:dyDescent="0.35">
      <c r="A10119" t="s">
        <v>121</v>
      </c>
      <c r="B10119" t="s">
        <v>122</v>
      </c>
      <c r="C10119" t="s">
        <v>92</v>
      </c>
      <c r="D10119" s="29">
        <v>45915</v>
      </c>
      <c r="E10119" s="184" t="str">
        <f t="shared" si="666"/>
        <v/>
      </c>
      <c r="F10119" s="184" t="str">
        <f t="shared" si="667"/>
        <v/>
      </c>
      <c r="G10119" s="184" t="str">
        <f t="shared" si="668"/>
        <v/>
      </c>
      <c r="H10119" s="184" t="str">
        <f t="shared" si="669"/>
        <v/>
      </c>
      <c r="L10119">
        <f t="shared" si="670"/>
        <v>530.33792300000005</v>
      </c>
      <c r="R10119">
        <f t="shared" si="671"/>
        <v>1256.7324950000002</v>
      </c>
      <c r="S10119" t="s">
        <v>201</v>
      </c>
      <c r="T10119" s="221">
        <v>45567.337500000001</v>
      </c>
    </row>
    <row r="10120" spans="1:20" x14ac:dyDescent="0.35">
      <c r="A10120" t="s">
        <v>121</v>
      </c>
      <c r="B10120" t="s">
        <v>122</v>
      </c>
      <c r="C10120" t="s">
        <v>92</v>
      </c>
      <c r="D10120" s="29">
        <v>45916</v>
      </c>
      <c r="E10120" s="184" t="str">
        <f t="shared" ref="E10120:E10183" si="672">IF(J10120="","",IF(L10120=0,0,IF(1-(J10120/L10120)&lt;0,"",1-(J10120/L10120))))</f>
        <v/>
      </c>
      <c r="F10120" s="184" t="str">
        <f t="shared" ref="F10120:F10183" si="673">IF(K10120="","",IF(L10120=0,0,IF(1-(K10120/L10120)&lt;0,"",1-(K10120/L10120))))</f>
        <v/>
      </c>
      <c r="G10120" s="184" t="str">
        <f t="shared" ref="G10120:G10183" si="674">IF(J10120="","",IF(1-(J10120/R10120)&lt;0,"",1-(J10120/R10120)))</f>
        <v/>
      </c>
      <c r="H10120" s="184" t="str">
        <f t="shared" ref="H10120:H10183" si="675">IF(K10120="","",IF(1-(K10120/R10120)&lt;0,"",1-(K10120/R10120)))</f>
        <v/>
      </c>
      <c r="L10120">
        <f t="shared" si="670"/>
        <v>530.33792300000005</v>
      </c>
      <c r="R10120">
        <f t="shared" si="671"/>
        <v>1256.7324950000002</v>
      </c>
      <c r="S10120" t="s">
        <v>201</v>
      </c>
      <c r="T10120" s="221">
        <v>45567.337500000001</v>
      </c>
    </row>
    <row r="10121" spans="1:20" x14ac:dyDescent="0.35">
      <c r="A10121" t="s">
        <v>121</v>
      </c>
      <c r="B10121" t="s">
        <v>122</v>
      </c>
      <c r="C10121" t="s">
        <v>92</v>
      </c>
      <c r="D10121" s="29">
        <v>45917</v>
      </c>
      <c r="E10121" s="184" t="str">
        <f t="shared" si="672"/>
        <v/>
      </c>
      <c r="F10121" s="184" t="str">
        <f t="shared" si="673"/>
        <v/>
      </c>
      <c r="G10121" s="184" t="str">
        <f t="shared" si="674"/>
        <v/>
      </c>
      <c r="H10121" s="184" t="str">
        <f t="shared" si="675"/>
        <v/>
      </c>
      <c r="L10121">
        <f t="shared" si="670"/>
        <v>530.33792300000005</v>
      </c>
      <c r="R10121">
        <f t="shared" si="671"/>
        <v>1256.7324950000002</v>
      </c>
      <c r="S10121" t="s">
        <v>201</v>
      </c>
      <c r="T10121" s="221">
        <v>45567.337500000001</v>
      </c>
    </row>
    <row r="10122" spans="1:20" x14ac:dyDescent="0.35">
      <c r="A10122" t="s">
        <v>121</v>
      </c>
      <c r="B10122" t="s">
        <v>122</v>
      </c>
      <c r="C10122" t="s">
        <v>92</v>
      </c>
      <c r="D10122" s="29">
        <v>45918</v>
      </c>
      <c r="E10122" s="184" t="str">
        <f t="shared" si="672"/>
        <v/>
      </c>
      <c r="F10122" s="184" t="str">
        <f t="shared" si="673"/>
        <v/>
      </c>
      <c r="G10122" s="184" t="str">
        <f t="shared" si="674"/>
        <v/>
      </c>
      <c r="H10122" s="184" t="str">
        <f t="shared" si="675"/>
        <v/>
      </c>
      <c r="L10122">
        <f t="shared" si="670"/>
        <v>530.33792300000005</v>
      </c>
      <c r="R10122">
        <f t="shared" si="671"/>
        <v>1256.7324950000002</v>
      </c>
      <c r="S10122" t="s">
        <v>201</v>
      </c>
      <c r="T10122" s="221">
        <v>45567.337500000001</v>
      </c>
    </row>
    <row r="10123" spans="1:20" x14ac:dyDescent="0.35">
      <c r="A10123" t="s">
        <v>121</v>
      </c>
      <c r="B10123" t="s">
        <v>122</v>
      </c>
      <c r="C10123" t="s">
        <v>92</v>
      </c>
      <c r="D10123" s="29">
        <v>45919</v>
      </c>
      <c r="E10123" s="184" t="str">
        <f t="shared" si="672"/>
        <v/>
      </c>
      <c r="F10123" s="184" t="str">
        <f t="shared" si="673"/>
        <v/>
      </c>
      <c r="G10123" s="184" t="str">
        <f t="shared" si="674"/>
        <v/>
      </c>
      <c r="H10123" s="184" t="str">
        <f t="shared" si="675"/>
        <v/>
      </c>
      <c r="L10123">
        <f t="shared" si="670"/>
        <v>530.33792300000005</v>
      </c>
      <c r="R10123">
        <f t="shared" si="671"/>
        <v>1256.7324950000002</v>
      </c>
      <c r="S10123" t="s">
        <v>201</v>
      </c>
      <c r="T10123" s="221">
        <v>45567.337500000001</v>
      </c>
    </row>
    <row r="10124" spans="1:20" x14ac:dyDescent="0.35">
      <c r="A10124" t="s">
        <v>121</v>
      </c>
      <c r="B10124" t="s">
        <v>122</v>
      </c>
      <c r="C10124" t="s">
        <v>92</v>
      </c>
      <c r="D10124" s="29">
        <v>45920</v>
      </c>
      <c r="E10124" s="184" t="str">
        <f t="shared" si="672"/>
        <v/>
      </c>
      <c r="F10124" s="184" t="str">
        <f t="shared" si="673"/>
        <v/>
      </c>
      <c r="G10124" s="184" t="str">
        <f t="shared" si="674"/>
        <v/>
      </c>
      <c r="H10124" s="184" t="str">
        <f t="shared" si="675"/>
        <v/>
      </c>
      <c r="L10124">
        <f t="shared" si="670"/>
        <v>530.33792300000005</v>
      </c>
      <c r="R10124">
        <f t="shared" si="671"/>
        <v>1256.7324950000002</v>
      </c>
      <c r="S10124" t="s">
        <v>201</v>
      </c>
      <c r="T10124" s="221">
        <v>45567.337500000001</v>
      </c>
    </row>
    <row r="10125" spans="1:20" x14ac:dyDescent="0.35">
      <c r="A10125" t="s">
        <v>121</v>
      </c>
      <c r="B10125" t="s">
        <v>122</v>
      </c>
      <c r="C10125" t="s">
        <v>92</v>
      </c>
      <c r="D10125" s="29">
        <v>45921</v>
      </c>
      <c r="E10125" s="184" t="str">
        <f t="shared" si="672"/>
        <v/>
      </c>
      <c r="F10125" s="184" t="str">
        <f t="shared" si="673"/>
        <v/>
      </c>
      <c r="G10125" s="184" t="str">
        <f t="shared" si="674"/>
        <v/>
      </c>
      <c r="H10125" s="184" t="str">
        <f t="shared" si="675"/>
        <v/>
      </c>
      <c r="L10125">
        <f t="shared" si="670"/>
        <v>530.33792300000005</v>
      </c>
      <c r="R10125">
        <f t="shared" si="671"/>
        <v>1256.7324950000002</v>
      </c>
      <c r="S10125" t="s">
        <v>201</v>
      </c>
      <c r="T10125" s="221">
        <v>45567.337500000001</v>
      </c>
    </row>
    <row r="10126" spans="1:20" x14ac:dyDescent="0.35">
      <c r="A10126" t="s">
        <v>121</v>
      </c>
      <c r="B10126" t="s">
        <v>122</v>
      </c>
      <c r="C10126" t="s">
        <v>92</v>
      </c>
      <c r="D10126" s="29">
        <v>45922</v>
      </c>
      <c r="E10126" s="184" t="str">
        <f t="shared" si="672"/>
        <v/>
      </c>
      <c r="F10126" s="184" t="str">
        <f t="shared" si="673"/>
        <v/>
      </c>
      <c r="G10126" s="184" t="str">
        <f t="shared" si="674"/>
        <v/>
      </c>
      <c r="H10126" s="184" t="str">
        <f t="shared" si="675"/>
        <v/>
      </c>
      <c r="L10126">
        <f t="shared" si="670"/>
        <v>530.33792300000005</v>
      </c>
      <c r="R10126">
        <f t="shared" si="671"/>
        <v>1256.7324950000002</v>
      </c>
      <c r="S10126" t="s">
        <v>201</v>
      </c>
      <c r="T10126" s="221">
        <v>45567.337500000001</v>
      </c>
    </row>
    <row r="10127" spans="1:20" x14ac:dyDescent="0.35">
      <c r="A10127" t="s">
        <v>121</v>
      </c>
      <c r="B10127" t="s">
        <v>122</v>
      </c>
      <c r="C10127" t="s">
        <v>92</v>
      </c>
      <c r="D10127" s="29">
        <v>45923</v>
      </c>
      <c r="E10127" s="184" t="str">
        <f t="shared" si="672"/>
        <v/>
      </c>
      <c r="F10127" s="184" t="str">
        <f t="shared" si="673"/>
        <v/>
      </c>
      <c r="G10127" s="184" t="str">
        <f t="shared" si="674"/>
        <v/>
      </c>
      <c r="H10127" s="184" t="str">
        <f t="shared" si="675"/>
        <v/>
      </c>
      <c r="L10127">
        <f t="shared" si="670"/>
        <v>530.33792300000005</v>
      </c>
      <c r="R10127">
        <f t="shared" si="671"/>
        <v>1256.7324950000002</v>
      </c>
      <c r="S10127" t="s">
        <v>201</v>
      </c>
      <c r="T10127" s="221">
        <v>45567.337500000001</v>
      </c>
    </row>
    <row r="10128" spans="1:20" x14ac:dyDescent="0.35">
      <c r="A10128" t="s">
        <v>121</v>
      </c>
      <c r="B10128" t="s">
        <v>122</v>
      </c>
      <c r="C10128" t="s">
        <v>92</v>
      </c>
      <c r="D10128" s="29">
        <v>45924</v>
      </c>
      <c r="E10128" s="184" t="str">
        <f t="shared" si="672"/>
        <v/>
      </c>
      <c r="F10128" s="184" t="str">
        <f t="shared" si="673"/>
        <v/>
      </c>
      <c r="G10128" s="184" t="str">
        <f t="shared" si="674"/>
        <v/>
      </c>
      <c r="H10128" s="184" t="str">
        <f t="shared" si="675"/>
        <v/>
      </c>
      <c r="L10128">
        <f t="shared" si="670"/>
        <v>530.33792300000005</v>
      </c>
      <c r="R10128">
        <f t="shared" si="671"/>
        <v>1256.7324950000002</v>
      </c>
      <c r="S10128" t="s">
        <v>201</v>
      </c>
      <c r="T10128" s="221">
        <v>45567.337500000001</v>
      </c>
    </row>
    <row r="10129" spans="1:20" x14ac:dyDescent="0.35">
      <c r="A10129" t="s">
        <v>121</v>
      </c>
      <c r="B10129" t="s">
        <v>122</v>
      </c>
      <c r="C10129" t="s">
        <v>92</v>
      </c>
      <c r="D10129" s="29">
        <v>45925</v>
      </c>
      <c r="E10129" s="184" t="str">
        <f t="shared" si="672"/>
        <v/>
      </c>
      <c r="F10129" s="184" t="str">
        <f t="shared" si="673"/>
        <v/>
      </c>
      <c r="G10129" s="184" t="str">
        <f t="shared" si="674"/>
        <v/>
      </c>
      <c r="H10129" s="184" t="str">
        <f t="shared" si="675"/>
        <v/>
      </c>
      <c r="L10129">
        <f t="shared" si="670"/>
        <v>530.33792300000005</v>
      </c>
      <c r="R10129">
        <f t="shared" si="671"/>
        <v>1256.7324950000002</v>
      </c>
      <c r="S10129" t="s">
        <v>201</v>
      </c>
      <c r="T10129" s="221">
        <v>45567.337500000001</v>
      </c>
    </row>
    <row r="10130" spans="1:20" x14ac:dyDescent="0.35">
      <c r="A10130" t="s">
        <v>121</v>
      </c>
      <c r="B10130" t="s">
        <v>122</v>
      </c>
      <c r="C10130" t="s">
        <v>92</v>
      </c>
      <c r="D10130" s="29">
        <v>45926</v>
      </c>
      <c r="E10130" s="184" t="str">
        <f t="shared" si="672"/>
        <v/>
      </c>
      <c r="F10130" s="184" t="str">
        <f t="shared" si="673"/>
        <v/>
      </c>
      <c r="G10130" s="184" t="str">
        <f t="shared" si="674"/>
        <v/>
      </c>
      <c r="H10130" s="184" t="str">
        <f t="shared" si="675"/>
        <v/>
      </c>
      <c r="L10130">
        <f t="shared" si="670"/>
        <v>530.33792300000005</v>
      </c>
      <c r="R10130">
        <f t="shared" si="671"/>
        <v>1256.7324950000002</v>
      </c>
      <c r="S10130" t="s">
        <v>201</v>
      </c>
      <c r="T10130" s="221">
        <v>45567.337500000001</v>
      </c>
    </row>
    <row r="10131" spans="1:20" x14ac:dyDescent="0.35">
      <c r="A10131" t="s">
        <v>121</v>
      </c>
      <c r="B10131" t="s">
        <v>122</v>
      </c>
      <c r="C10131" t="s">
        <v>92</v>
      </c>
      <c r="D10131" s="29">
        <v>45927</v>
      </c>
      <c r="E10131" s="184" t="str">
        <f t="shared" si="672"/>
        <v/>
      </c>
      <c r="F10131" s="184" t="str">
        <f t="shared" si="673"/>
        <v/>
      </c>
      <c r="G10131" s="184" t="str">
        <f t="shared" si="674"/>
        <v/>
      </c>
      <c r="H10131" s="184" t="str">
        <f t="shared" si="675"/>
        <v/>
      </c>
      <c r="L10131">
        <f t="shared" si="670"/>
        <v>530.33792300000005</v>
      </c>
      <c r="R10131">
        <f t="shared" si="671"/>
        <v>1256.7324950000002</v>
      </c>
      <c r="S10131" t="s">
        <v>201</v>
      </c>
      <c r="T10131" s="221">
        <v>45567.337500000001</v>
      </c>
    </row>
    <row r="10132" spans="1:20" x14ac:dyDescent="0.35">
      <c r="A10132" t="s">
        <v>121</v>
      </c>
      <c r="B10132" t="s">
        <v>122</v>
      </c>
      <c r="C10132" t="s">
        <v>92</v>
      </c>
      <c r="D10132" s="29">
        <v>45928</v>
      </c>
      <c r="E10132" s="184" t="str">
        <f t="shared" si="672"/>
        <v/>
      </c>
      <c r="F10132" s="184" t="str">
        <f t="shared" si="673"/>
        <v/>
      </c>
      <c r="G10132" s="184" t="str">
        <f t="shared" si="674"/>
        <v/>
      </c>
      <c r="H10132" s="184" t="str">
        <f t="shared" si="675"/>
        <v/>
      </c>
      <c r="L10132">
        <f t="shared" si="670"/>
        <v>530.33792300000005</v>
      </c>
      <c r="R10132">
        <f t="shared" si="671"/>
        <v>1256.7324950000002</v>
      </c>
      <c r="S10132" t="s">
        <v>201</v>
      </c>
      <c r="T10132" s="221">
        <v>45567.337500000001</v>
      </c>
    </row>
    <row r="10133" spans="1:20" x14ac:dyDescent="0.35">
      <c r="A10133" t="s">
        <v>121</v>
      </c>
      <c r="B10133" t="s">
        <v>122</v>
      </c>
      <c r="C10133" t="s">
        <v>92</v>
      </c>
      <c r="D10133" s="29">
        <v>45929</v>
      </c>
      <c r="E10133" s="184" t="str">
        <f t="shared" si="672"/>
        <v/>
      </c>
      <c r="F10133" s="184" t="str">
        <f t="shared" si="673"/>
        <v/>
      </c>
      <c r="G10133" s="184" t="str">
        <f t="shared" si="674"/>
        <v/>
      </c>
      <c r="H10133" s="184" t="str">
        <f t="shared" si="675"/>
        <v/>
      </c>
      <c r="L10133">
        <f t="shared" si="670"/>
        <v>530.33792300000005</v>
      </c>
      <c r="R10133">
        <f t="shared" si="671"/>
        <v>1256.7324950000002</v>
      </c>
      <c r="S10133" t="s">
        <v>201</v>
      </c>
      <c r="T10133" s="221">
        <v>45567.337500000001</v>
      </c>
    </row>
    <row r="10134" spans="1:20" x14ac:dyDescent="0.35">
      <c r="A10134" t="s">
        <v>121</v>
      </c>
      <c r="B10134" t="s">
        <v>122</v>
      </c>
      <c r="C10134" t="s">
        <v>92</v>
      </c>
      <c r="D10134" s="29">
        <v>45930</v>
      </c>
      <c r="E10134" s="184" t="str">
        <f t="shared" si="672"/>
        <v/>
      </c>
      <c r="F10134" s="184" t="str">
        <f t="shared" si="673"/>
        <v/>
      </c>
      <c r="G10134" s="184" t="str">
        <f t="shared" si="674"/>
        <v/>
      </c>
      <c r="H10134" s="184" t="str">
        <f t="shared" si="675"/>
        <v/>
      </c>
      <c r="L10134">
        <f t="shared" si="670"/>
        <v>530.33792300000005</v>
      </c>
      <c r="R10134">
        <f t="shared" si="671"/>
        <v>1256.7324950000002</v>
      </c>
      <c r="S10134" t="s">
        <v>201</v>
      </c>
      <c r="T10134" s="221">
        <v>45567.337500000001</v>
      </c>
    </row>
    <row r="10135" spans="1:20" x14ac:dyDescent="0.35">
      <c r="A10135" t="s">
        <v>121</v>
      </c>
      <c r="B10135" t="s">
        <v>122</v>
      </c>
      <c r="C10135" t="s">
        <v>92</v>
      </c>
      <c r="D10135" s="29">
        <v>45931</v>
      </c>
      <c r="E10135" s="184" t="str">
        <f t="shared" si="672"/>
        <v/>
      </c>
      <c r="F10135" s="184" t="str">
        <f t="shared" si="673"/>
        <v/>
      </c>
      <c r="G10135" s="184" t="str">
        <f t="shared" si="674"/>
        <v/>
      </c>
      <c r="H10135" s="184" t="str">
        <f t="shared" si="675"/>
        <v/>
      </c>
      <c r="L10135">
        <f t="shared" si="670"/>
        <v>528.54259000000002</v>
      </c>
      <c r="R10135">
        <f t="shared" si="671"/>
        <v>1256.7324950000002</v>
      </c>
      <c r="S10135" t="s">
        <v>201</v>
      </c>
      <c r="T10135" s="221">
        <v>45566.313194444447</v>
      </c>
    </row>
    <row r="10136" spans="1:20" x14ac:dyDescent="0.35">
      <c r="A10136" t="s">
        <v>121</v>
      </c>
      <c r="B10136" t="s">
        <v>122</v>
      </c>
      <c r="C10136" t="s">
        <v>92</v>
      </c>
      <c r="D10136" s="29">
        <v>45932</v>
      </c>
      <c r="E10136" s="184" t="str">
        <f t="shared" si="672"/>
        <v/>
      </c>
      <c r="F10136" s="184" t="str">
        <f t="shared" si="673"/>
        <v/>
      </c>
      <c r="G10136" s="184" t="str">
        <f t="shared" si="674"/>
        <v/>
      </c>
      <c r="H10136" s="184" t="str">
        <f t="shared" si="675"/>
        <v/>
      </c>
      <c r="L10136">
        <f t="shared" si="670"/>
        <v>528.54259000000002</v>
      </c>
      <c r="R10136">
        <f t="shared" si="671"/>
        <v>1256.7324950000002</v>
      </c>
      <c r="S10136" t="s">
        <v>201</v>
      </c>
      <c r="T10136" s="221">
        <v>45566.313194444447</v>
      </c>
    </row>
    <row r="10137" spans="1:20" x14ac:dyDescent="0.35">
      <c r="A10137" t="s">
        <v>121</v>
      </c>
      <c r="B10137" t="s">
        <v>122</v>
      </c>
      <c r="C10137" t="s">
        <v>92</v>
      </c>
      <c r="D10137" s="29">
        <v>45933</v>
      </c>
      <c r="E10137" s="184" t="str">
        <f t="shared" si="672"/>
        <v/>
      </c>
      <c r="F10137" s="184" t="str">
        <f t="shared" si="673"/>
        <v/>
      </c>
      <c r="G10137" s="184" t="str">
        <f t="shared" si="674"/>
        <v/>
      </c>
      <c r="H10137" s="184" t="str">
        <f t="shared" si="675"/>
        <v/>
      </c>
      <c r="L10137">
        <f t="shared" si="670"/>
        <v>528.54259000000002</v>
      </c>
      <c r="R10137">
        <f t="shared" si="671"/>
        <v>1256.7324950000002</v>
      </c>
      <c r="S10137" t="s">
        <v>201</v>
      </c>
      <c r="T10137" s="221">
        <v>45566.313194444447</v>
      </c>
    </row>
    <row r="10138" spans="1:20" x14ac:dyDescent="0.35">
      <c r="A10138" t="s">
        <v>121</v>
      </c>
      <c r="B10138" t="s">
        <v>122</v>
      </c>
      <c r="C10138" t="s">
        <v>92</v>
      </c>
      <c r="D10138" s="29">
        <v>45934</v>
      </c>
      <c r="E10138" s="184" t="str">
        <f t="shared" si="672"/>
        <v/>
      </c>
      <c r="F10138" s="184" t="str">
        <f t="shared" si="673"/>
        <v/>
      </c>
      <c r="G10138" s="184" t="str">
        <f t="shared" si="674"/>
        <v/>
      </c>
      <c r="H10138" s="184" t="str">
        <f t="shared" si="675"/>
        <v/>
      </c>
      <c r="L10138">
        <f t="shared" si="670"/>
        <v>528.54259000000002</v>
      </c>
      <c r="R10138">
        <f t="shared" si="671"/>
        <v>1256.7324950000002</v>
      </c>
      <c r="S10138" t="s">
        <v>201</v>
      </c>
      <c r="T10138" s="221">
        <v>45566.313194444447</v>
      </c>
    </row>
    <row r="10139" spans="1:20" x14ac:dyDescent="0.35">
      <c r="A10139" t="s">
        <v>121</v>
      </c>
      <c r="B10139" t="s">
        <v>122</v>
      </c>
      <c r="C10139" t="s">
        <v>92</v>
      </c>
      <c r="D10139" s="29">
        <v>45935</v>
      </c>
      <c r="E10139" s="184" t="str">
        <f t="shared" si="672"/>
        <v/>
      </c>
      <c r="F10139" s="184" t="str">
        <f t="shared" si="673"/>
        <v/>
      </c>
      <c r="G10139" s="184" t="str">
        <f t="shared" si="674"/>
        <v/>
      </c>
      <c r="H10139" s="184" t="str">
        <f t="shared" si="675"/>
        <v/>
      </c>
      <c r="L10139">
        <f t="shared" si="670"/>
        <v>528.54259000000002</v>
      </c>
      <c r="R10139">
        <f t="shared" si="671"/>
        <v>1256.7324950000002</v>
      </c>
      <c r="S10139" t="s">
        <v>201</v>
      </c>
      <c r="T10139" s="221">
        <v>45566.313194444447</v>
      </c>
    </row>
    <row r="10140" spans="1:20" x14ac:dyDescent="0.35">
      <c r="A10140" t="s">
        <v>121</v>
      </c>
      <c r="B10140" t="s">
        <v>122</v>
      </c>
      <c r="C10140" t="s">
        <v>92</v>
      </c>
      <c r="D10140" s="29">
        <v>45936</v>
      </c>
      <c r="E10140" s="184" t="str">
        <f t="shared" si="672"/>
        <v/>
      </c>
      <c r="F10140" s="184" t="str">
        <f t="shared" si="673"/>
        <v/>
      </c>
      <c r="G10140" s="184" t="str">
        <f t="shared" si="674"/>
        <v/>
      </c>
      <c r="H10140" s="184" t="str">
        <f t="shared" si="675"/>
        <v/>
      </c>
      <c r="L10140">
        <f t="shared" si="670"/>
        <v>528.54259000000002</v>
      </c>
      <c r="R10140">
        <f t="shared" si="671"/>
        <v>1256.7324950000002</v>
      </c>
      <c r="S10140" t="s">
        <v>201</v>
      </c>
      <c r="T10140" s="221">
        <v>45566.313194444447</v>
      </c>
    </row>
    <row r="10141" spans="1:20" x14ac:dyDescent="0.35">
      <c r="A10141" t="s">
        <v>121</v>
      </c>
      <c r="B10141" t="s">
        <v>122</v>
      </c>
      <c r="C10141" t="s">
        <v>92</v>
      </c>
      <c r="D10141" s="29">
        <v>45937</v>
      </c>
      <c r="E10141" s="184" t="str">
        <f t="shared" si="672"/>
        <v/>
      </c>
      <c r="F10141" s="184" t="str">
        <f t="shared" si="673"/>
        <v/>
      </c>
      <c r="G10141" s="184" t="str">
        <f t="shared" si="674"/>
        <v/>
      </c>
      <c r="H10141" s="184" t="str">
        <f t="shared" si="675"/>
        <v/>
      </c>
      <c r="L10141">
        <f t="shared" si="670"/>
        <v>528.54259000000002</v>
      </c>
      <c r="R10141">
        <f t="shared" si="671"/>
        <v>1256.7324950000002</v>
      </c>
      <c r="S10141" t="s">
        <v>201</v>
      </c>
      <c r="T10141" s="221">
        <v>45566.313194444447</v>
      </c>
    </row>
    <row r="10142" spans="1:20" x14ac:dyDescent="0.35">
      <c r="A10142" t="s">
        <v>121</v>
      </c>
      <c r="B10142" t="s">
        <v>122</v>
      </c>
      <c r="C10142" t="s">
        <v>92</v>
      </c>
      <c r="D10142" s="29">
        <v>45938</v>
      </c>
      <c r="E10142" s="184" t="str">
        <f t="shared" si="672"/>
        <v/>
      </c>
      <c r="F10142" s="184" t="str">
        <f t="shared" si="673"/>
        <v/>
      </c>
      <c r="G10142" s="184" t="str">
        <f t="shared" si="674"/>
        <v/>
      </c>
      <c r="H10142" s="184" t="str">
        <f t="shared" si="675"/>
        <v/>
      </c>
      <c r="L10142">
        <f t="shared" si="670"/>
        <v>528.54259000000002</v>
      </c>
      <c r="R10142">
        <f t="shared" si="671"/>
        <v>1256.7324950000002</v>
      </c>
      <c r="S10142" t="s">
        <v>201</v>
      </c>
      <c r="T10142" s="221">
        <v>45566.313194444447</v>
      </c>
    </row>
    <row r="10143" spans="1:20" x14ac:dyDescent="0.35">
      <c r="A10143" t="s">
        <v>121</v>
      </c>
      <c r="B10143" t="s">
        <v>122</v>
      </c>
      <c r="C10143" t="s">
        <v>92</v>
      </c>
      <c r="D10143" s="29">
        <v>45939</v>
      </c>
      <c r="E10143" s="184" t="str">
        <f t="shared" si="672"/>
        <v/>
      </c>
      <c r="F10143" s="184" t="str">
        <f t="shared" si="673"/>
        <v/>
      </c>
      <c r="G10143" s="184" t="str">
        <f t="shared" si="674"/>
        <v/>
      </c>
      <c r="H10143" s="184" t="str">
        <f t="shared" si="675"/>
        <v/>
      </c>
      <c r="L10143">
        <f t="shared" si="670"/>
        <v>528.54259000000002</v>
      </c>
      <c r="R10143">
        <f t="shared" si="671"/>
        <v>1256.7324950000002</v>
      </c>
      <c r="S10143" t="s">
        <v>201</v>
      </c>
      <c r="T10143" s="221">
        <v>45566.313194444447</v>
      </c>
    </row>
    <row r="10144" spans="1:20" x14ac:dyDescent="0.35">
      <c r="A10144" t="s">
        <v>121</v>
      </c>
      <c r="B10144" t="s">
        <v>122</v>
      </c>
      <c r="C10144" t="s">
        <v>92</v>
      </c>
      <c r="D10144" s="29">
        <v>45940</v>
      </c>
      <c r="E10144" s="184" t="str">
        <f t="shared" si="672"/>
        <v/>
      </c>
      <c r="F10144" s="184" t="str">
        <f t="shared" si="673"/>
        <v/>
      </c>
      <c r="G10144" s="184" t="str">
        <f t="shared" si="674"/>
        <v/>
      </c>
      <c r="H10144" s="184" t="str">
        <f t="shared" si="675"/>
        <v/>
      </c>
      <c r="L10144">
        <f t="shared" si="670"/>
        <v>528.54259000000002</v>
      </c>
      <c r="R10144">
        <f t="shared" si="671"/>
        <v>1256.7324950000002</v>
      </c>
      <c r="S10144" t="s">
        <v>201</v>
      </c>
      <c r="T10144" s="221">
        <v>45566.313194444447</v>
      </c>
    </row>
    <row r="10145" spans="1:20" x14ac:dyDescent="0.35">
      <c r="A10145" t="s">
        <v>121</v>
      </c>
      <c r="B10145" t="s">
        <v>122</v>
      </c>
      <c r="C10145" t="s">
        <v>92</v>
      </c>
      <c r="D10145" s="29">
        <v>45941</v>
      </c>
      <c r="E10145" s="184" t="str">
        <f t="shared" si="672"/>
        <v/>
      </c>
      <c r="F10145" s="184" t="str">
        <f t="shared" si="673"/>
        <v/>
      </c>
      <c r="G10145" s="184" t="str">
        <f t="shared" si="674"/>
        <v/>
      </c>
      <c r="H10145" s="184" t="str">
        <f t="shared" si="675"/>
        <v/>
      </c>
      <c r="L10145">
        <f t="shared" si="670"/>
        <v>528.54259000000002</v>
      </c>
      <c r="R10145">
        <f t="shared" si="671"/>
        <v>1256.7324950000002</v>
      </c>
      <c r="S10145" t="s">
        <v>201</v>
      </c>
      <c r="T10145" s="221">
        <v>45566.313194444447</v>
      </c>
    </row>
    <row r="10146" spans="1:20" x14ac:dyDescent="0.35">
      <c r="A10146" t="s">
        <v>121</v>
      </c>
      <c r="B10146" t="s">
        <v>122</v>
      </c>
      <c r="C10146" t="s">
        <v>92</v>
      </c>
      <c r="D10146" s="29">
        <v>45942</v>
      </c>
      <c r="E10146" s="184" t="str">
        <f t="shared" si="672"/>
        <v/>
      </c>
      <c r="F10146" s="184" t="str">
        <f t="shared" si="673"/>
        <v/>
      </c>
      <c r="G10146" s="184" t="str">
        <f t="shared" si="674"/>
        <v/>
      </c>
      <c r="H10146" s="184" t="str">
        <f t="shared" si="675"/>
        <v/>
      </c>
      <c r="L10146">
        <f t="shared" si="670"/>
        <v>528.54259000000002</v>
      </c>
      <c r="R10146">
        <f t="shared" si="671"/>
        <v>1256.7324950000002</v>
      </c>
      <c r="S10146" t="s">
        <v>201</v>
      </c>
      <c r="T10146" s="221">
        <v>45566.313194444447</v>
      </c>
    </row>
    <row r="10147" spans="1:20" x14ac:dyDescent="0.35">
      <c r="A10147" t="s">
        <v>121</v>
      </c>
      <c r="B10147" t="s">
        <v>122</v>
      </c>
      <c r="C10147" t="s">
        <v>92</v>
      </c>
      <c r="D10147" s="29">
        <v>45943</v>
      </c>
      <c r="E10147" s="184" t="str">
        <f t="shared" si="672"/>
        <v/>
      </c>
      <c r="F10147" s="184" t="str">
        <f t="shared" si="673"/>
        <v/>
      </c>
      <c r="G10147" s="184" t="str">
        <f t="shared" si="674"/>
        <v/>
      </c>
      <c r="H10147" s="184" t="str">
        <f t="shared" si="675"/>
        <v/>
      </c>
      <c r="L10147">
        <f t="shared" si="670"/>
        <v>528.54259000000002</v>
      </c>
      <c r="R10147">
        <f t="shared" si="671"/>
        <v>1256.7324950000002</v>
      </c>
      <c r="S10147" t="s">
        <v>201</v>
      </c>
      <c r="T10147" s="221">
        <v>45566.313194444447</v>
      </c>
    </row>
    <row r="10148" spans="1:20" x14ac:dyDescent="0.35">
      <c r="A10148" t="s">
        <v>121</v>
      </c>
      <c r="B10148" t="s">
        <v>122</v>
      </c>
      <c r="C10148" t="s">
        <v>92</v>
      </c>
      <c r="D10148" s="29">
        <v>45944</v>
      </c>
      <c r="E10148" s="184" t="str">
        <f t="shared" si="672"/>
        <v/>
      </c>
      <c r="F10148" s="184" t="str">
        <f t="shared" si="673"/>
        <v/>
      </c>
      <c r="G10148" s="184" t="str">
        <f t="shared" si="674"/>
        <v/>
      </c>
      <c r="H10148" s="184" t="str">
        <f t="shared" si="675"/>
        <v/>
      </c>
      <c r="L10148">
        <f t="shared" si="670"/>
        <v>528.54259000000002</v>
      </c>
      <c r="R10148">
        <f t="shared" si="671"/>
        <v>1256.7324950000002</v>
      </c>
      <c r="S10148" t="s">
        <v>201</v>
      </c>
      <c r="T10148" s="221">
        <v>45566.313194444447</v>
      </c>
    </row>
    <row r="10149" spans="1:20" x14ac:dyDescent="0.35">
      <c r="A10149" t="s">
        <v>121</v>
      </c>
      <c r="B10149" t="s">
        <v>122</v>
      </c>
      <c r="C10149" t="s">
        <v>92</v>
      </c>
      <c r="D10149" s="29">
        <v>45945</v>
      </c>
      <c r="E10149" s="184" t="str">
        <f t="shared" si="672"/>
        <v/>
      </c>
      <c r="F10149" s="184" t="str">
        <f t="shared" si="673"/>
        <v/>
      </c>
      <c r="G10149" s="184" t="str">
        <f t="shared" si="674"/>
        <v/>
      </c>
      <c r="H10149" s="184" t="str">
        <f t="shared" si="675"/>
        <v/>
      </c>
      <c r="L10149">
        <f t="shared" si="670"/>
        <v>528.54259000000002</v>
      </c>
      <c r="R10149">
        <f t="shared" si="671"/>
        <v>1256.7324950000002</v>
      </c>
      <c r="S10149" t="s">
        <v>201</v>
      </c>
      <c r="T10149" s="221">
        <v>45566.313194444447</v>
      </c>
    </row>
    <row r="10150" spans="1:20" x14ac:dyDescent="0.35">
      <c r="A10150" t="s">
        <v>121</v>
      </c>
      <c r="B10150" t="s">
        <v>122</v>
      </c>
      <c r="C10150" t="s">
        <v>92</v>
      </c>
      <c r="D10150" s="29">
        <v>45946</v>
      </c>
      <c r="E10150" s="184" t="str">
        <f t="shared" si="672"/>
        <v/>
      </c>
      <c r="F10150" s="184" t="str">
        <f t="shared" si="673"/>
        <v/>
      </c>
      <c r="G10150" s="184" t="str">
        <f t="shared" si="674"/>
        <v/>
      </c>
      <c r="H10150" s="184" t="str">
        <f t="shared" si="675"/>
        <v/>
      </c>
      <c r="L10150">
        <f t="shared" si="670"/>
        <v>528.54259000000002</v>
      </c>
      <c r="R10150">
        <f t="shared" si="671"/>
        <v>1256.7324950000002</v>
      </c>
      <c r="S10150" t="s">
        <v>201</v>
      </c>
      <c r="T10150" s="221">
        <v>45566.313194444447</v>
      </c>
    </row>
    <row r="10151" spans="1:20" x14ac:dyDescent="0.35">
      <c r="A10151" t="s">
        <v>121</v>
      </c>
      <c r="B10151" t="s">
        <v>122</v>
      </c>
      <c r="C10151" t="s">
        <v>92</v>
      </c>
      <c r="D10151" s="29">
        <v>45947</v>
      </c>
      <c r="E10151" s="184" t="str">
        <f t="shared" si="672"/>
        <v/>
      </c>
      <c r="F10151" s="184" t="str">
        <f t="shared" si="673"/>
        <v/>
      </c>
      <c r="G10151" s="184" t="str">
        <f t="shared" si="674"/>
        <v/>
      </c>
      <c r="H10151" s="184" t="str">
        <f t="shared" si="675"/>
        <v/>
      </c>
      <c r="L10151">
        <f t="shared" si="670"/>
        <v>528.54259000000002</v>
      </c>
      <c r="R10151">
        <f t="shared" si="671"/>
        <v>1256.7324950000002</v>
      </c>
      <c r="S10151" t="s">
        <v>201</v>
      </c>
      <c r="T10151" s="221">
        <v>45566.313194444447</v>
      </c>
    </row>
    <row r="10152" spans="1:20" x14ac:dyDescent="0.35">
      <c r="A10152" t="s">
        <v>121</v>
      </c>
      <c r="B10152" t="s">
        <v>122</v>
      </c>
      <c r="C10152" t="s">
        <v>92</v>
      </c>
      <c r="D10152" s="29">
        <v>45948</v>
      </c>
      <c r="E10152" s="184" t="str">
        <f t="shared" si="672"/>
        <v/>
      </c>
      <c r="F10152" s="184" t="str">
        <f t="shared" si="673"/>
        <v/>
      </c>
      <c r="G10152" s="184" t="str">
        <f t="shared" si="674"/>
        <v/>
      </c>
      <c r="H10152" s="184" t="str">
        <f t="shared" si="675"/>
        <v/>
      </c>
      <c r="L10152">
        <f t="shared" si="670"/>
        <v>528.54259000000002</v>
      </c>
      <c r="R10152">
        <f t="shared" si="671"/>
        <v>1256.7324950000002</v>
      </c>
      <c r="S10152" t="s">
        <v>201</v>
      </c>
      <c r="T10152" s="221">
        <v>45566.313194444447</v>
      </c>
    </row>
    <row r="10153" spans="1:20" x14ac:dyDescent="0.35">
      <c r="A10153" t="s">
        <v>121</v>
      </c>
      <c r="B10153" t="s">
        <v>122</v>
      </c>
      <c r="C10153" t="s">
        <v>92</v>
      </c>
      <c r="D10153" s="29">
        <v>45949</v>
      </c>
      <c r="E10153" s="184" t="str">
        <f t="shared" si="672"/>
        <v/>
      </c>
      <c r="F10153" s="184" t="str">
        <f t="shared" si="673"/>
        <v/>
      </c>
      <c r="G10153" s="184" t="str">
        <f t="shared" si="674"/>
        <v/>
      </c>
      <c r="H10153" s="184" t="str">
        <f t="shared" si="675"/>
        <v/>
      </c>
      <c r="L10153">
        <f t="shared" si="670"/>
        <v>528.54259000000002</v>
      </c>
      <c r="R10153">
        <f t="shared" si="671"/>
        <v>1256.7324950000002</v>
      </c>
      <c r="S10153" t="s">
        <v>201</v>
      </c>
      <c r="T10153" s="221">
        <v>45566.313194444447</v>
      </c>
    </row>
    <row r="10154" spans="1:20" x14ac:dyDescent="0.35">
      <c r="A10154" t="s">
        <v>121</v>
      </c>
      <c r="B10154" t="s">
        <v>122</v>
      </c>
      <c r="C10154" t="s">
        <v>92</v>
      </c>
      <c r="D10154" s="29">
        <v>45950</v>
      </c>
      <c r="E10154" s="184" t="str">
        <f t="shared" si="672"/>
        <v/>
      </c>
      <c r="F10154" s="184" t="str">
        <f t="shared" si="673"/>
        <v/>
      </c>
      <c r="G10154" s="184" t="str">
        <f t="shared" si="674"/>
        <v/>
      </c>
      <c r="H10154" s="184" t="str">
        <f t="shared" si="675"/>
        <v/>
      </c>
      <c r="L10154">
        <f t="shared" si="670"/>
        <v>528.54259000000002</v>
      </c>
      <c r="R10154">
        <f t="shared" si="671"/>
        <v>1256.7324950000002</v>
      </c>
      <c r="S10154" t="s">
        <v>201</v>
      </c>
      <c r="T10154" s="221">
        <v>45566.313194444447</v>
      </c>
    </row>
    <row r="10155" spans="1:20" x14ac:dyDescent="0.35">
      <c r="A10155" t="s">
        <v>121</v>
      </c>
      <c r="B10155" t="s">
        <v>122</v>
      </c>
      <c r="C10155" t="s">
        <v>92</v>
      </c>
      <c r="D10155" s="29">
        <v>45951</v>
      </c>
      <c r="E10155" s="184" t="str">
        <f t="shared" si="672"/>
        <v/>
      </c>
      <c r="F10155" s="184" t="str">
        <f t="shared" si="673"/>
        <v/>
      </c>
      <c r="G10155" s="184" t="str">
        <f t="shared" si="674"/>
        <v/>
      </c>
      <c r="H10155" s="184" t="str">
        <f t="shared" si="675"/>
        <v/>
      </c>
      <c r="L10155">
        <f t="shared" si="670"/>
        <v>528.54259000000002</v>
      </c>
      <c r="R10155">
        <f t="shared" si="671"/>
        <v>1256.7324950000002</v>
      </c>
      <c r="S10155" t="s">
        <v>201</v>
      </c>
      <c r="T10155" s="221">
        <v>45566.313194444447</v>
      </c>
    </row>
    <row r="10156" spans="1:20" x14ac:dyDescent="0.35">
      <c r="A10156" t="s">
        <v>121</v>
      </c>
      <c r="B10156" t="s">
        <v>122</v>
      </c>
      <c r="C10156" t="s">
        <v>92</v>
      </c>
      <c r="D10156" s="29">
        <v>45952</v>
      </c>
      <c r="E10156" s="184" t="str">
        <f t="shared" si="672"/>
        <v/>
      </c>
      <c r="F10156" s="184" t="str">
        <f t="shared" si="673"/>
        <v/>
      </c>
      <c r="G10156" s="184" t="str">
        <f t="shared" si="674"/>
        <v/>
      </c>
      <c r="H10156" s="184" t="str">
        <f t="shared" si="675"/>
        <v/>
      </c>
      <c r="L10156">
        <f t="shared" si="670"/>
        <v>528.54259000000002</v>
      </c>
      <c r="R10156">
        <f t="shared" si="671"/>
        <v>1256.7324950000002</v>
      </c>
      <c r="S10156" t="s">
        <v>201</v>
      </c>
      <c r="T10156" s="221">
        <v>45566.313194444447</v>
      </c>
    </row>
    <row r="10157" spans="1:20" x14ac:dyDescent="0.35">
      <c r="A10157" t="s">
        <v>121</v>
      </c>
      <c r="B10157" t="s">
        <v>122</v>
      </c>
      <c r="C10157" t="s">
        <v>92</v>
      </c>
      <c r="D10157" s="29">
        <v>45953</v>
      </c>
      <c r="E10157" s="184" t="str">
        <f t="shared" si="672"/>
        <v/>
      </c>
      <c r="F10157" s="184" t="str">
        <f t="shared" si="673"/>
        <v/>
      </c>
      <c r="G10157" s="184" t="str">
        <f t="shared" si="674"/>
        <v/>
      </c>
      <c r="H10157" s="184" t="str">
        <f t="shared" si="675"/>
        <v/>
      </c>
      <c r="L10157">
        <f t="shared" si="670"/>
        <v>528.54259000000002</v>
      </c>
      <c r="R10157">
        <f t="shared" si="671"/>
        <v>1256.7324950000002</v>
      </c>
      <c r="S10157" t="s">
        <v>201</v>
      </c>
      <c r="T10157" s="221">
        <v>45566.313194444447</v>
      </c>
    </row>
    <row r="10158" spans="1:20" x14ac:dyDescent="0.35">
      <c r="A10158" t="s">
        <v>121</v>
      </c>
      <c r="B10158" t="s">
        <v>122</v>
      </c>
      <c r="C10158" t="s">
        <v>92</v>
      </c>
      <c r="D10158" s="29">
        <v>45954</v>
      </c>
      <c r="E10158" s="184" t="str">
        <f t="shared" si="672"/>
        <v/>
      </c>
      <c r="F10158" s="184" t="str">
        <f t="shared" si="673"/>
        <v/>
      </c>
      <c r="G10158" s="184" t="str">
        <f t="shared" si="674"/>
        <v/>
      </c>
      <c r="H10158" s="184" t="str">
        <f t="shared" si="675"/>
        <v/>
      </c>
      <c r="L10158">
        <f t="shared" si="670"/>
        <v>528.54259000000002</v>
      </c>
      <c r="R10158">
        <f t="shared" si="671"/>
        <v>1256.7324950000002</v>
      </c>
      <c r="S10158" t="s">
        <v>201</v>
      </c>
      <c r="T10158" s="221">
        <v>45566.313194444447</v>
      </c>
    </row>
    <row r="10159" spans="1:20" x14ac:dyDescent="0.35">
      <c r="A10159" t="s">
        <v>121</v>
      </c>
      <c r="B10159" t="s">
        <v>122</v>
      </c>
      <c r="C10159" t="s">
        <v>92</v>
      </c>
      <c r="D10159" s="29">
        <v>45955</v>
      </c>
      <c r="E10159" s="184" t="str">
        <f t="shared" si="672"/>
        <v/>
      </c>
      <c r="F10159" s="184" t="str">
        <f t="shared" si="673"/>
        <v/>
      </c>
      <c r="G10159" s="184" t="str">
        <f t="shared" si="674"/>
        <v/>
      </c>
      <c r="H10159" s="184" t="str">
        <f t="shared" si="675"/>
        <v/>
      </c>
      <c r="L10159">
        <f t="shared" si="670"/>
        <v>528.54259000000002</v>
      </c>
      <c r="R10159">
        <f t="shared" si="671"/>
        <v>1256.7324950000002</v>
      </c>
      <c r="S10159" t="s">
        <v>201</v>
      </c>
      <c r="T10159" s="221">
        <v>45566.313194444447</v>
      </c>
    </row>
    <row r="10160" spans="1:20" x14ac:dyDescent="0.35">
      <c r="A10160" t="s">
        <v>121</v>
      </c>
      <c r="B10160" t="s">
        <v>122</v>
      </c>
      <c r="C10160" t="s">
        <v>92</v>
      </c>
      <c r="D10160" s="29">
        <v>45956</v>
      </c>
      <c r="E10160" s="184" t="str">
        <f t="shared" si="672"/>
        <v/>
      </c>
      <c r="F10160" s="184" t="str">
        <f t="shared" si="673"/>
        <v/>
      </c>
      <c r="G10160" s="184" t="str">
        <f t="shared" si="674"/>
        <v/>
      </c>
      <c r="H10160" s="184" t="str">
        <f t="shared" si="675"/>
        <v/>
      </c>
      <c r="L10160">
        <f t="shared" si="670"/>
        <v>528.54259000000002</v>
      </c>
      <c r="R10160">
        <f t="shared" si="671"/>
        <v>1256.7324950000002</v>
      </c>
      <c r="S10160" t="s">
        <v>201</v>
      </c>
      <c r="T10160" s="221">
        <v>45566.313194444447</v>
      </c>
    </row>
    <row r="10161" spans="1:20" x14ac:dyDescent="0.35">
      <c r="A10161" t="s">
        <v>121</v>
      </c>
      <c r="B10161" t="s">
        <v>122</v>
      </c>
      <c r="C10161" t="s">
        <v>92</v>
      </c>
      <c r="D10161" s="29">
        <v>45957</v>
      </c>
      <c r="E10161" s="184" t="str">
        <f t="shared" si="672"/>
        <v/>
      </c>
      <c r="F10161" s="184" t="str">
        <f t="shared" si="673"/>
        <v/>
      </c>
      <c r="G10161" s="184" t="str">
        <f t="shared" si="674"/>
        <v/>
      </c>
      <c r="H10161" s="184" t="str">
        <f t="shared" si="675"/>
        <v/>
      </c>
      <c r="L10161">
        <f t="shared" si="670"/>
        <v>528.54259000000002</v>
      </c>
      <c r="R10161">
        <f t="shared" si="671"/>
        <v>1256.7324950000002</v>
      </c>
      <c r="S10161" t="s">
        <v>201</v>
      </c>
      <c r="T10161" s="221">
        <v>45566.313194444447</v>
      </c>
    </row>
    <row r="10162" spans="1:20" x14ac:dyDescent="0.35">
      <c r="A10162" t="s">
        <v>121</v>
      </c>
      <c r="B10162" t="s">
        <v>122</v>
      </c>
      <c r="C10162" t="s">
        <v>92</v>
      </c>
      <c r="D10162" s="29">
        <v>45958</v>
      </c>
      <c r="E10162" s="184" t="str">
        <f t="shared" si="672"/>
        <v/>
      </c>
      <c r="F10162" s="184" t="str">
        <f t="shared" si="673"/>
        <v/>
      </c>
      <c r="G10162" s="184" t="str">
        <f t="shared" si="674"/>
        <v/>
      </c>
      <c r="H10162" s="184" t="str">
        <f t="shared" si="675"/>
        <v/>
      </c>
      <c r="L10162">
        <f t="shared" si="670"/>
        <v>528.54259000000002</v>
      </c>
      <c r="R10162">
        <f t="shared" si="671"/>
        <v>1256.7324950000002</v>
      </c>
      <c r="S10162" t="s">
        <v>201</v>
      </c>
      <c r="T10162" s="221">
        <v>45566.313194444447</v>
      </c>
    </row>
    <row r="10163" spans="1:20" x14ac:dyDescent="0.35">
      <c r="A10163" t="s">
        <v>121</v>
      </c>
      <c r="B10163" t="s">
        <v>122</v>
      </c>
      <c r="C10163" t="s">
        <v>92</v>
      </c>
      <c r="D10163" s="29">
        <v>45959</v>
      </c>
      <c r="E10163" s="184" t="str">
        <f t="shared" si="672"/>
        <v/>
      </c>
      <c r="F10163" s="184" t="str">
        <f t="shared" si="673"/>
        <v/>
      </c>
      <c r="G10163" s="184" t="str">
        <f t="shared" si="674"/>
        <v/>
      </c>
      <c r="H10163" s="184" t="str">
        <f t="shared" si="675"/>
        <v/>
      </c>
      <c r="L10163">
        <f t="shared" si="670"/>
        <v>528.54259000000002</v>
      </c>
      <c r="R10163">
        <f t="shared" si="671"/>
        <v>1256.7324950000002</v>
      </c>
      <c r="S10163" t="s">
        <v>201</v>
      </c>
      <c r="T10163" s="221">
        <v>45566.313194444447</v>
      </c>
    </row>
    <row r="10164" spans="1:20" x14ac:dyDescent="0.35">
      <c r="A10164" t="s">
        <v>121</v>
      </c>
      <c r="B10164" t="s">
        <v>122</v>
      </c>
      <c r="C10164" t="s">
        <v>92</v>
      </c>
      <c r="D10164" s="29">
        <v>45960</v>
      </c>
      <c r="E10164" s="184" t="str">
        <f t="shared" si="672"/>
        <v/>
      </c>
      <c r="F10164" s="184" t="str">
        <f t="shared" si="673"/>
        <v/>
      </c>
      <c r="G10164" s="184" t="str">
        <f t="shared" si="674"/>
        <v/>
      </c>
      <c r="H10164" s="184" t="str">
        <f t="shared" si="675"/>
        <v/>
      </c>
      <c r="L10164">
        <f t="shared" si="670"/>
        <v>528.54259000000002</v>
      </c>
      <c r="R10164">
        <f t="shared" si="671"/>
        <v>1256.7324950000002</v>
      </c>
      <c r="S10164" t="s">
        <v>201</v>
      </c>
      <c r="T10164" s="221">
        <v>45566.313194444447</v>
      </c>
    </row>
    <row r="10165" spans="1:20" x14ac:dyDescent="0.35">
      <c r="A10165" t="s">
        <v>121</v>
      </c>
      <c r="B10165" t="s">
        <v>122</v>
      </c>
      <c r="C10165" t="s">
        <v>92</v>
      </c>
      <c r="D10165" s="29">
        <v>45961</v>
      </c>
      <c r="E10165" s="184" t="str">
        <f t="shared" si="672"/>
        <v/>
      </c>
      <c r="F10165" s="184" t="str">
        <f t="shared" si="673"/>
        <v/>
      </c>
      <c r="G10165" s="184" t="str">
        <f t="shared" si="674"/>
        <v/>
      </c>
      <c r="H10165" s="184" t="str">
        <f t="shared" si="675"/>
        <v/>
      </c>
      <c r="L10165">
        <f t="shared" si="670"/>
        <v>528.54259000000002</v>
      </c>
      <c r="R10165">
        <f t="shared" si="671"/>
        <v>1256.7324950000002</v>
      </c>
      <c r="S10165" t="s">
        <v>201</v>
      </c>
      <c r="T10165" s="221">
        <v>45566.313194444447</v>
      </c>
    </row>
    <row r="10166" spans="1:20" x14ac:dyDescent="0.35">
      <c r="A10166" t="s">
        <v>121</v>
      </c>
      <c r="B10166" t="s">
        <v>122</v>
      </c>
      <c r="C10166" t="s">
        <v>92</v>
      </c>
      <c r="D10166" s="29">
        <v>45962</v>
      </c>
      <c r="E10166" s="184" t="str">
        <f t="shared" si="672"/>
        <v/>
      </c>
      <c r="F10166" s="184" t="str">
        <f t="shared" si="673"/>
        <v/>
      </c>
      <c r="G10166" s="184" t="str">
        <f t="shared" si="674"/>
        <v/>
      </c>
      <c r="H10166" s="184" t="str">
        <f t="shared" si="675"/>
        <v/>
      </c>
      <c r="L10166">
        <f t="shared" si="670"/>
        <v>528.54259000000002</v>
      </c>
      <c r="R10166">
        <f t="shared" si="671"/>
        <v>1256.7324950000002</v>
      </c>
      <c r="S10166" t="s">
        <v>201</v>
      </c>
      <c r="T10166" s="221">
        <v>45566.313194444447</v>
      </c>
    </row>
    <row r="10167" spans="1:20" x14ac:dyDescent="0.35">
      <c r="A10167" t="s">
        <v>121</v>
      </c>
      <c r="B10167" t="s">
        <v>122</v>
      </c>
      <c r="C10167" t="s">
        <v>92</v>
      </c>
      <c r="D10167" s="29">
        <v>45963</v>
      </c>
      <c r="E10167" s="184" t="str">
        <f t="shared" si="672"/>
        <v/>
      </c>
      <c r="F10167" s="184" t="str">
        <f t="shared" si="673"/>
        <v/>
      </c>
      <c r="G10167" s="184" t="str">
        <f t="shared" si="674"/>
        <v/>
      </c>
      <c r="H10167" s="184" t="str">
        <f t="shared" si="675"/>
        <v/>
      </c>
      <c r="L10167">
        <f t="shared" si="670"/>
        <v>528.54259000000002</v>
      </c>
      <c r="R10167">
        <f t="shared" si="671"/>
        <v>1256.7324950000002</v>
      </c>
      <c r="S10167" t="s">
        <v>201</v>
      </c>
      <c r="T10167" s="221">
        <v>45566.313194444447</v>
      </c>
    </row>
    <row r="10168" spans="1:20" x14ac:dyDescent="0.35">
      <c r="A10168" t="s">
        <v>121</v>
      </c>
      <c r="B10168" t="s">
        <v>122</v>
      </c>
      <c r="C10168" t="s">
        <v>92</v>
      </c>
      <c r="D10168" s="29">
        <v>45964</v>
      </c>
      <c r="E10168" s="184" t="str">
        <f t="shared" si="672"/>
        <v/>
      </c>
      <c r="F10168" s="184" t="str">
        <f t="shared" si="673"/>
        <v/>
      </c>
      <c r="G10168" s="184" t="str">
        <f t="shared" si="674"/>
        <v/>
      </c>
      <c r="H10168" s="184" t="str">
        <f t="shared" si="675"/>
        <v/>
      </c>
      <c r="L10168">
        <f t="shared" si="670"/>
        <v>528.54259000000002</v>
      </c>
      <c r="R10168">
        <f t="shared" si="671"/>
        <v>1256.7324950000002</v>
      </c>
      <c r="S10168" t="s">
        <v>201</v>
      </c>
      <c r="T10168" s="221">
        <v>45566.313194444447</v>
      </c>
    </row>
    <row r="10169" spans="1:20" x14ac:dyDescent="0.35">
      <c r="A10169" t="s">
        <v>121</v>
      </c>
      <c r="B10169" t="s">
        <v>122</v>
      </c>
      <c r="C10169" t="s">
        <v>92</v>
      </c>
      <c r="D10169" s="29">
        <v>45965</v>
      </c>
      <c r="E10169" s="184" t="str">
        <f t="shared" si="672"/>
        <v/>
      </c>
      <c r="F10169" s="184" t="str">
        <f t="shared" si="673"/>
        <v/>
      </c>
      <c r="G10169" s="184" t="str">
        <f t="shared" si="674"/>
        <v/>
      </c>
      <c r="H10169" s="184" t="str">
        <f t="shared" si="675"/>
        <v/>
      </c>
      <c r="L10169">
        <f t="shared" si="670"/>
        <v>528.54259000000002</v>
      </c>
      <c r="R10169">
        <f t="shared" si="671"/>
        <v>1256.7324950000002</v>
      </c>
      <c r="S10169" t="s">
        <v>201</v>
      </c>
      <c r="T10169" s="221">
        <v>45566.313194444447</v>
      </c>
    </row>
    <row r="10170" spans="1:20" x14ac:dyDescent="0.35">
      <c r="A10170" t="s">
        <v>121</v>
      </c>
      <c r="B10170" t="s">
        <v>122</v>
      </c>
      <c r="C10170" t="s">
        <v>92</v>
      </c>
      <c r="D10170" s="29">
        <v>45966</v>
      </c>
      <c r="E10170" s="184" t="str">
        <f t="shared" si="672"/>
        <v/>
      </c>
      <c r="F10170" s="184" t="str">
        <f t="shared" si="673"/>
        <v/>
      </c>
      <c r="G10170" s="184" t="str">
        <f t="shared" si="674"/>
        <v/>
      </c>
      <c r="H10170" s="184" t="str">
        <f t="shared" si="675"/>
        <v/>
      </c>
      <c r="L10170">
        <f t="shared" si="670"/>
        <v>528.54259000000002</v>
      </c>
      <c r="R10170">
        <f t="shared" si="671"/>
        <v>1256.7324950000002</v>
      </c>
      <c r="S10170" t="s">
        <v>201</v>
      </c>
      <c r="T10170" s="221">
        <v>45566.313194444447</v>
      </c>
    </row>
    <row r="10171" spans="1:20" x14ac:dyDescent="0.35">
      <c r="A10171" t="s">
        <v>121</v>
      </c>
      <c r="B10171" t="s">
        <v>122</v>
      </c>
      <c r="C10171" t="s">
        <v>92</v>
      </c>
      <c r="D10171" s="29">
        <v>45967</v>
      </c>
      <c r="E10171" s="184" t="str">
        <f t="shared" si="672"/>
        <v/>
      </c>
      <c r="F10171" s="184" t="str">
        <f t="shared" si="673"/>
        <v/>
      </c>
      <c r="G10171" s="184" t="str">
        <f t="shared" si="674"/>
        <v/>
      </c>
      <c r="H10171" s="184" t="str">
        <f t="shared" si="675"/>
        <v/>
      </c>
      <c r="L10171">
        <f t="shared" si="670"/>
        <v>528.54259000000002</v>
      </c>
      <c r="R10171">
        <f t="shared" si="671"/>
        <v>1256.7324950000002</v>
      </c>
      <c r="S10171" t="s">
        <v>201</v>
      </c>
      <c r="T10171" s="221">
        <v>45566.313194444447</v>
      </c>
    </row>
    <row r="10172" spans="1:20" x14ac:dyDescent="0.35">
      <c r="A10172" t="s">
        <v>121</v>
      </c>
      <c r="B10172" t="s">
        <v>122</v>
      </c>
      <c r="C10172" t="s">
        <v>92</v>
      </c>
      <c r="D10172" s="29">
        <v>45968</v>
      </c>
      <c r="E10172" s="184" t="str">
        <f t="shared" si="672"/>
        <v/>
      </c>
      <c r="F10172" s="184" t="str">
        <f t="shared" si="673"/>
        <v/>
      </c>
      <c r="G10172" s="184" t="str">
        <f t="shared" si="674"/>
        <v/>
      </c>
      <c r="H10172" s="184" t="str">
        <f t="shared" si="675"/>
        <v/>
      </c>
      <c r="L10172">
        <f t="shared" si="670"/>
        <v>528.54259000000002</v>
      </c>
      <c r="R10172">
        <f t="shared" si="671"/>
        <v>1256.7324950000002</v>
      </c>
      <c r="S10172" t="s">
        <v>201</v>
      </c>
      <c r="T10172" s="221">
        <v>45566.313194444447</v>
      </c>
    </row>
    <row r="10173" spans="1:20" x14ac:dyDescent="0.35">
      <c r="A10173" t="s">
        <v>121</v>
      </c>
      <c r="B10173" t="s">
        <v>122</v>
      </c>
      <c r="C10173" t="s">
        <v>92</v>
      </c>
      <c r="D10173" s="29">
        <v>45969</v>
      </c>
      <c r="E10173" s="184" t="str">
        <f t="shared" si="672"/>
        <v/>
      </c>
      <c r="F10173" s="184" t="str">
        <f t="shared" si="673"/>
        <v/>
      </c>
      <c r="G10173" s="184" t="str">
        <f t="shared" si="674"/>
        <v/>
      </c>
      <c r="H10173" s="184" t="str">
        <f t="shared" si="675"/>
        <v/>
      </c>
      <c r="L10173">
        <f t="shared" si="670"/>
        <v>528.54259000000002</v>
      </c>
      <c r="R10173">
        <f t="shared" si="671"/>
        <v>1256.7324950000002</v>
      </c>
      <c r="S10173" t="s">
        <v>201</v>
      </c>
      <c r="T10173" s="221">
        <v>45566.313194444447</v>
      </c>
    </row>
    <row r="10174" spans="1:20" x14ac:dyDescent="0.35">
      <c r="A10174" t="s">
        <v>121</v>
      </c>
      <c r="B10174" t="s">
        <v>122</v>
      </c>
      <c r="C10174" t="s">
        <v>92</v>
      </c>
      <c r="D10174" s="29">
        <v>45970</v>
      </c>
      <c r="E10174" s="184" t="str">
        <f t="shared" si="672"/>
        <v/>
      </c>
      <c r="F10174" s="184" t="str">
        <f t="shared" si="673"/>
        <v/>
      </c>
      <c r="G10174" s="184" t="str">
        <f t="shared" si="674"/>
        <v/>
      </c>
      <c r="H10174" s="184" t="str">
        <f t="shared" si="675"/>
        <v/>
      </c>
      <c r="L10174">
        <f t="shared" si="670"/>
        <v>528.54259000000002</v>
      </c>
      <c r="R10174">
        <f t="shared" si="671"/>
        <v>1256.7324950000002</v>
      </c>
      <c r="S10174" t="s">
        <v>201</v>
      </c>
      <c r="T10174" s="221">
        <v>45566.313194444447</v>
      </c>
    </row>
    <row r="10175" spans="1:20" x14ac:dyDescent="0.35">
      <c r="A10175" t="s">
        <v>121</v>
      </c>
      <c r="B10175" t="s">
        <v>122</v>
      </c>
      <c r="C10175" t="s">
        <v>92</v>
      </c>
      <c r="D10175" s="29">
        <v>45971</v>
      </c>
      <c r="E10175" s="184" t="str">
        <f t="shared" si="672"/>
        <v/>
      </c>
      <c r="F10175" s="184" t="str">
        <f t="shared" si="673"/>
        <v/>
      </c>
      <c r="G10175" s="184" t="str">
        <f t="shared" si="674"/>
        <v/>
      </c>
      <c r="H10175" s="184" t="str">
        <f t="shared" si="675"/>
        <v/>
      </c>
      <c r="L10175">
        <f t="shared" si="670"/>
        <v>528.54259000000002</v>
      </c>
      <c r="R10175">
        <f t="shared" si="671"/>
        <v>1256.7324950000002</v>
      </c>
      <c r="S10175" t="s">
        <v>201</v>
      </c>
      <c r="T10175" s="221">
        <v>45566.313194444447</v>
      </c>
    </row>
    <row r="10176" spans="1:20" x14ac:dyDescent="0.35">
      <c r="A10176" t="s">
        <v>121</v>
      </c>
      <c r="B10176" t="s">
        <v>122</v>
      </c>
      <c r="C10176" t="s">
        <v>92</v>
      </c>
      <c r="D10176" s="29">
        <v>45972</v>
      </c>
      <c r="E10176" s="184" t="str">
        <f t="shared" si="672"/>
        <v/>
      </c>
      <c r="F10176" s="184" t="str">
        <f t="shared" si="673"/>
        <v/>
      </c>
      <c r="G10176" s="184" t="str">
        <f t="shared" si="674"/>
        <v/>
      </c>
      <c r="H10176" s="184" t="str">
        <f t="shared" si="675"/>
        <v/>
      </c>
      <c r="L10176">
        <f t="shared" si="670"/>
        <v>528.54259000000002</v>
      </c>
      <c r="R10176">
        <f t="shared" si="671"/>
        <v>1256.7324950000002</v>
      </c>
      <c r="S10176" t="s">
        <v>201</v>
      </c>
      <c r="T10176" s="221">
        <v>45566.313194444447</v>
      </c>
    </row>
    <row r="10177" spans="1:20" x14ac:dyDescent="0.35">
      <c r="A10177" t="s">
        <v>121</v>
      </c>
      <c r="B10177" t="s">
        <v>122</v>
      </c>
      <c r="C10177" t="s">
        <v>92</v>
      </c>
      <c r="D10177" s="29">
        <v>45973</v>
      </c>
      <c r="E10177" s="184" t="str">
        <f t="shared" si="672"/>
        <v/>
      </c>
      <c r="F10177" s="184" t="str">
        <f t="shared" si="673"/>
        <v/>
      </c>
      <c r="G10177" s="184" t="str">
        <f t="shared" si="674"/>
        <v/>
      </c>
      <c r="H10177" s="184" t="str">
        <f t="shared" si="675"/>
        <v/>
      </c>
      <c r="L10177">
        <f t="shared" si="670"/>
        <v>528.54259000000002</v>
      </c>
      <c r="R10177">
        <f t="shared" si="671"/>
        <v>1256.7324950000002</v>
      </c>
      <c r="S10177" t="s">
        <v>201</v>
      </c>
      <c r="T10177" s="221">
        <v>45566.313194444447</v>
      </c>
    </row>
    <row r="10178" spans="1:20" x14ac:dyDescent="0.35">
      <c r="A10178" t="s">
        <v>121</v>
      </c>
      <c r="B10178" t="s">
        <v>122</v>
      </c>
      <c r="C10178" t="s">
        <v>92</v>
      </c>
      <c r="D10178" s="29">
        <v>45974</v>
      </c>
      <c r="E10178" s="184" t="str">
        <f t="shared" si="672"/>
        <v/>
      </c>
      <c r="F10178" s="184" t="str">
        <f t="shared" si="673"/>
        <v/>
      </c>
      <c r="G10178" s="184" t="str">
        <f t="shared" si="674"/>
        <v/>
      </c>
      <c r="H10178" s="184" t="str">
        <f t="shared" si="675"/>
        <v/>
      </c>
      <c r="L10178">
        <f t="shared" si="670"/>
        <v>528.54259000000002</v>
      </c>
      <c r="R10178">
        <f t="shared" si="671"/>
        <v>1256.7324950000002</v>
      </c>
      <c r="S10178" t="s">
        <v>201</v>
      </c>
      <c r="T10178" s="221">
        <v>45566.313194444447</v>
      </c>
    </row>
    <row r="10179" spans="1:20" x14ac:dyDescent="0.35">
      <c r="A10179" t="s">
        <v>121</v>
      </c>
      <c r="B10179" t="s">
        <v>122</v>
      </c>
      <c r="C10179" t="s">
        <v>92</v>
      </c>
      <c r="D10179" s="29">
        <v>45975</v>
      </c>
      <c r="E10179" s="184" t="str">
        <f t="shared" si="672"/>
        <v/>
      </c>
      <c r="F10179" s="184" t="str">
        <f t="shared" si="673"/>
        <v/>
      </c>
      <c r="G10179" s="184" t="str">
        <f t="shared" si="674"/>
        <v/>
      </c>
      <c r="H10179" s="184" t="str">
        <f t="shared" si="675"/>
        <v/>
      </c>
      <c r="L10179">
        <f t="shared" si="670"/>
        <v>528.54259000000002</v>
      </c>
      <c r="R10179">
        <f t="shared" si="671"/>
        <v>1256.7324950000002</v>
      </c>
      <c r="S10179" t="s">
        <v>201</v>
      </c>
      <c r="T10179" s="221">
        <v>45566.313194444447</v>
      </c>
    </row>
    <row r="10180" spans="1:20" x14ac:dyDescent="0.35">
      <c r="A10180" t="s">
        <v>121</v>
      </c>
      <c r="B10180" t="s">
        <v>122</v>
      </c>
      <c r="C10180" t="s">
        <v>92</v>
      </c>
      <c r="D10180" s="29">
        <v>45976</v>
      </c>
      <c r="E10180" s="184" t="str">
        <f t="shared" si="672"/>
        <v/>
      </c>
      <c r="F10180" s="184" t="str">
        <f t="shared" si="673"/>
        <v/>
      </c>
      <c r="G10180" s="184" t="str">
        <f t="shared" si="674"/>
        <v/>
      </c>
      <c r="H10180" s="184" t="str">
        <f t="shared" si="675"/>
        <v/>
      </c>
      <c r="L10180">
        <f t="shared" si="670"/>
        <v>528.54259000000002</v>
      </c>
      <c r="R10180">
        <f t="shared" si="671"/>
        <v>1256.7324950000002</v>
      </c>
      <c r="S10180" t="s">
        <v>201</v>
      </c>
      <c r="T10180" s="221">
        <v>45566.313194444447</v>
      </c>
    </row>
    <row r="10181" spans="1:20" x14ac:dyDescent="0.35">
      <c r="A10181" t="s">
        <v>121</v>
      </c>
      <c r="B10181" t="s">
        <v>122</v>
      </c>
      <c r="C10181" t="s">
        <v>92</v>
      </c>
      <c r="D10181" s="29">
        <v>45977</v>
      </c>
      <c r="E10181" s="184" t="str">
        <f t="shared" si="672"/>
        <v/>
      </c>
      <c r="F10181" s="184" t="str">
        <f t="shared" si="673"/>
        <v/>
      </c>
      <c r="G10181" s="184" t="str">
        <f t="shared" si="674"/>
        <v/>
      </c>
      <c r="H10181" s="184" t="str">
        <f t="shared" si="675"/>
        <v/>
      </c>
      <c r="L10181">
        <f t="shared" si="670"/>
        <v>528.54259000000002</v>
      </c>
      <c r="R10181">
        <f t="shared" si="671"/>
        <v>1256.7324950000002</v>
      </c>
      <c r="S10181" t="s">
        <v>201</v>
      </c>
      <c r="T10181" s="221">
        <v>45566.313194444447</v>
      </c>
    </row>
    <row r="10182" spans="1:20" x14ac:dyDescent="0.35">
      <c r="A10182" t="s">
        <v>121</v>
      </c>
      <c r="B10182" t="s">
        <v>122</v>
      </c>
      <c r="C10182" t="s">
        <v>92</v>
      </c>
      <c r="D10182" s="29">
        <v>45978</v>
      </c>
      <c r="E10182" s="184" t="str">
        <f t="shared" si="672"/>
        <v/>
      </c>
      <c r="F10182" s="184" t="str">
        <f t="shared" si="673"/>
        <v/>
      </c>
      <c r="G10182" s="184" t="str">
        <f t="shared" si="674"/>
        <v/>
      </c>
      <c r="H10182" s="184" t="str">
        <f t="shared" si="675"/>
        <v/>
      </c>
      <c r="L10182">
        <f t="shared" ref="L10182:L10226" si="676">L3977+L1787</f>
        <v>528.54259000000002</v>
      </c>
      <c r="R10182">
        <f t="shared" ref="R10182:R10226" si="677">R3977+R1787</f>
        <v>1256.7324950000002</v>
      </c>
      <c r="S10182" t="s">
        <v>201</v>
      </c>
      <c r="T10182" s="221">
        <v>45566.313194444447</v>
      </c>
    </row>
    <row r="10183" spans="1:20" x14ac:dyDescent="0.35">
      <c r="A10183" t="s">
        <v>121</v>
      </c>
      <c r="B10183" t="s">
        <v>122</v>
      </c>
      <c r="C10183" t="s">
        <v>92</v>
      </c>
      <c r="D10183" s="29">
        <v>45979</v>
      </c>
      <c r="E10183" s="184" t="str">
        <f t="shared" si="672"/>
        <v/>
      </c>
      <c r="F10183" s="184" t="str">
        <f t="shared" si="673"/>
        <v/>
      </c>
      <c r="G10183" s="184" t="str">
        <f t="shared" si="674"/>
        <v/>
      </c>
      <c r="H10183" s="184" t="str">
        <f t="shared" si="675"/>
        <v/>
      </c>
      <c r="L10183">
        <f t="shared" si="676"/>
        <v>528.54259000000002</v>
      </c>
      <c r="R10183">
        <f t="shared" si="677"/>
        <v>1256.7324950000002</v>
      </c>
      <c r="S10183" t="s">
        <v>201</v>
      </c>
      <c r="T10183" s="221">
        <v>45566.313194444447</v>
      </c>
    </row>
    <row r="10184" spans="1:20" x14ac:dyDescent="0.35">
      <c r="A10184" t="s">
        <v>121</v>
      </c>
      <c r="B10184" t="s">
        <v>122</v>
      </c>
      <c r="C10184" t="s">
        <v>92</v>
      </c>
      <c r="D10184" s="29">
        <v>45980</v>
      </c>
      <c r="E10184" s="184" t="str">
        <f t="shared" ref="E10184:E10247" si="678">IF(J10184="","",IF(L10184=0,0,IF(1-(J10184/L10184)&lt;0,"",1-(J10184/L10184))))</f>
        <v/>
      </c>
      <c r="F10184" s="184" t="str">
        <f t="shared" ref="F10184:F10247" si="679">IF(K10184="","",IF(L10184=0,0,IF(1-(K10184/L10184)&lt;0,"",1-(K10184/L10184))))</f>
        <v/>
      </c>
      <c r="G10184" s="184" t="str">
        <f t="shared" ref="G10184:G10247" si="680">IF(J10184="","",IF(1-(J10184/R10184)&lt;0,"",1-(J10184/R10184)))</f>
        <v/>
      </c>
      <c r="H10184" s="184" t="str">
        <f t="shared" ref="H10184:H10247" si="681">IF(K10184="","",IF(1-(K10184/R10184)&lt;0,"",1-(K10184/R10184)))</f>
        <v/>
      </c>
      <c r="L10184">
        <f t="shared" si="676"/>
        <v>528.54259000000002</v>
      </c>
      <c r="R10184">
        <f t="shared" si="677"/>
        <v>1256.7324950000002</v>
      </c>
      <c r="S10184" t="s">
        <v>201</v>
      </c>
      <c r="T10184" s="221">
        <v>45566.313194444447</v>
      </c>
    </row>
    <row r="10185" spans="1:20" x14ac:dyDescent="0.35">
      <c r="A10185" t="s">
        <v>121</v>
      </c>
      <c r="B10185" t="s">
        <v>122</v>
      </c>
      <c r="C10185" t="s">
        <v>92</v>
      </c>
      <c r="D10185" s="29">
        <v>45981</v>
      </c>
      <c r="E10185" s="184" t="str">
        <f t="shared" si="678"/>
        <v/>
      </c>
      <c r="F10185" s="184" t="str">
        <f t="shared" si="679"/>
        <v/>
      </c>
      <c r="G10185" s="184" t="str">
        <f t="shared" si="680"/>
        <v/>
      </c>
      <c r="H10185" s="184" t="str">
        <f t="shared" si="681"/>
        <v/>
      </c>
      <c r="L10185">
        <f t="shared" si="676"/>
        <v>528.54259000000002</v>
      </c>
      <c r="R10185">
        <f t="shared" si="677"/>
        <v>1256.7324950000002</v>
      </c>
      <c r="S10185" t="s">
        <v>201</v>
      </c>
      <c r="T10185" s="221">
        <v>45566.313194444447</v>
      </c>
    </row>
    <row r="10186" spans="1:20" x14ac:dyDescent="0.35">
      <c r="A10186" t="s">
        <v>121</v>
      </c>
      <c r="B10186" t="s">
        <v>122</v>
      </c>
      <c r="C10186" t="s">
        <v>92</v>
      </c>
      <c r="D10186" s="29">
        <v>45982</v>
      </c>
      <c r="E10186" s="184" t="str">
        <f t="shared" si="678"/>
        <v/>
      </c>
      <c r="F10186" s="184" t="str">
        <f t="shared" si="679"/>
        <v/>
      </c>
      <c r="G10186" s="184" t="str">
        <f t="shared" si="680"/>
        <v/>
      </c>
      <c r="H10186" s="184" t="str">
        <f t="shared" si="681"/>
        <v/>
      </c>
      <c r="L10186">
        <f t="shared" si="676"/>
        <v>528.54259000000002</v>
      </c>
      <c r="R10186">
        <f t="shared" si="677"/>
        <v>1256.7324950000002</v>
      </c>
      <c r="S10186" t="s">
        <v>201</v>
      </c>
      <c r="T10186" s="221">
        <v>45566.313194444447</v>
      </c>
    </row>
    <row r="10187" spans="1:20" x14ac:dyDescent="0.35">
      <c r="A10187" t="s">
        <v>121</v>
      </c>
      <c r="B10187" t="s">
        <v>122</v>
      </c>
      <c r="C10187" t="s">
        <v>92</v>
      </c>
      <c r="D10187" s="29">
        <v>45983</v>
      </c>
      <c r="E10187" s="184" t="str">
        <f t="shared" si="678"/>
        <v/>
      </c>
      <c r="F10187" s="184" t="str">
        <f t="shared" si="679"/>
        <v/>
      </c>
      <c r="G10187" s="184" t="str">
        <f t="shared" si="680"/>
        <v/>
      </c>
      <c r="H10187" s="184" t="str">
        <f t="shared" si="681"/>
        <v/>
      </c>
      <c r="L10187">
        <f t="shared" si="676"/>
        <v>528.54259000000002</v>
      </c>
      <c r="R10187">
        <f t="shared" si="677"/>
        <v>1256.7324950000002</v>
      </c>
      <c r="S10187" t="s">
        <v>201</v>
      </c>
      <c r="T10187" s="221">
        <v>45566.313194444447</v>
      </c>
    </row>
    <row r="10188" spans="1:20" x14ac:dyDescent="0.35">
      <c r="A10188" t="s">
        <v>121</v>
      </c>
      <c r="B10188" t="s">
        <v>122</v>
      </c>
      <c r="C10188" t="s">
        <v>92</v>
      </c>
      <c r="D10188" s="29">
        <v>45984</v>
      </c>
      <c r="E10188" s="184" t="str">
        <f t="shared" si="678"/>
        <v/>
      </c>
      <c r="F10188" s="184" t="str">
        <f t="shared" si="679"/>
        <v/>
      </c>
      <c r="G10188" s="184" t="str">
        <f t="shared" si="680"/>
        <v/>
      </c>
      <c r="H10188" s="184" t="str">
        <f t="shared" si="681"/>
        <v/>
      </c>
      <c r="L10188">
        <f t="shared" si="676"/>
        <v>528.54259000000002</v>
      </c>
      <c r="R10188">
        <f t="shared" si="677"/>
        <v>1256.7324950000002</v>
      </c>
      <c r="S10188" t="s">
        <v>201</v>
      </c>
      <c r="T10188" s="221">
        <v>45566.313194444447</v>
      </c>
    </row>
    <row r="10189" spans="1:20" x14ac:dyDescent="0.35">
      <c r="A10189" t="s">
        <v>121</v>
      </c>
      <c r="B10189" t="s">
        <v>122</v>
      </c>
      <c r="C10189" t="s">
        <v>92</v>
      </c>
      <c r="D10189" s="29">
        <v>45985</v>
      </c>
      <c r="E10189" s="184" t="str">
        <f t="shared" si="678"/>
        <v/>
      </c>
      <c r="F10189" s="184" t="str">
        <f t="shared" si="679"/>
        <v/>
      </c>
      <c r="G10189" s="184" t="str">
        <f t="shared" si="680"/>
        <v/>
      </c>
      <c r="H10189" s="184" t="str">
        <f t="shared" si="681"/>
        <v/>
      </c>
      <c r="L10189">
        <f t="shared" si="676"/>
        <v>528.54259000000002</v>
      </c>
      <c r="R10189">
        <f t="shared" si="677"/>
        <v>1256.7324950000002</v>
      </c>
      <c r="S10189" t="s">
        <v>201</v>
      </c>
      <c r="T10189" s="221">
        <v>45566.313194444447</v>
      </c>
    </row>
    <row r="10190" spans="1:20" x14ac:dyDescent="0.35">
      <c r="A10190" t="s">
        <v>121</v>
      </c>
      <c r="B10190" t="s">
        <v>122</v>
      </c>
      <c r="C10190" t="s">
        <v>92</v>
      </c>
      <c r="D10190" s="29">
        <v>45986</v>
      </c>
      <c r="E10190" s="184" t="str">
        <f t="shared" si="678"/>
        <v/>
      </c>
      <c r="F10190" s="184" t="str">
        <f t="shared" si="679"/>
        <v/>
      </c>
      <c r="G10190" s="184" t="str">
        <f t="shared" si="680"/>
        <v/>
      </c>
      <c r="H10190" s="184" t="str">
        <f t="shared" si="681"/>
        <v/>
      </c>
      <c r="L10190">
        <f t="shared" si="676"/>
        <v>528.54259000000002</v>
      </c>
      <c r="R10190">
        <f t="shared" si="677"/>
        <v>1256.7324950000002</v>
      </c>
      <c r="S10190" t="s">
        <v>201</v>
      </c>
      <c r="T10190" s="221">
        <v>45566.313194444447</v>
      </c>
    </row>
    <row r="10191" spans="1:20" x14ac:dyDescent="0.35">
      <c r="A10191" t="s">
        <v>121</v>
      </c>
      <c r="B10191" t="s">
        <v>122</v>
      </c>
      <c r="C10191" t="s">
        <v>92</v>
      </c>
      <c r="D10191" s="29">
        <v>45987</v>
      </c>
      <c r="E10191" s="184" t="str">
        <f t="shared" si="678"/>
        <v/>
      </c>
      <c r="F10191" s="184" t="str">
        <f t="shared" si="679"/>
        <v/>
      </c>
      <c r="G10191" s="184" t="str">
        <f t="shared" si="680"/>
        <v/>
      </c>
      <c r="H10191" s="184" t="str">
        <f t="shared" si="681"/>
        <v/>
      </c>
      <c r="L10191">
        <f t="shared" si="676"/>
        <v>528.54259000000002</v>
      </c>
      <c r="R10191">
        <f t="shared" si="677"/>
        <v>1256.7324950000002</v>
      </c>
      <c r="S10191" t="s">
        <v>201</v>
      </c>
      <c r="T10191" s="221">
        <v>45566.313194444447</v>
      </c>
    </row>
    <row r="10192" spans="1:20" x14ac:dyDescent="0.35">
      <c r="A10192" t="s">
        <v>121</v>
      </c>
      <c r="B10192" t="s">
        <v>122</v>
      </c>
      <c r="C10192" t="s">
        <v>92</v>
      </c>
      <c r="D10192" s="29">
        <v>45988</v>
      </c>
      <c r="E10192" s="184" t="str">
        <f t="shared" si="678"/>
        <v/>
      </c>
      <c r="F10192" s="184" t="str">
        <f t="shared" si="679"/>
        <v/>
      </c>
      <c r="G10192" s="184" t="str">
        <f t="shared" si="680"/>
        <v/>
      </c>
      <c r="H10192" s="184" t="str">
        <f t="shared" si="681"/>
        <v/>
      </c>
      <c r="L10192">
        <f t="shared" si="676"/>
        <v>528.54259000000002</v>
      </c>
      <c r="R10192">
        <f t="shared" si="677"/>
        <v>1256.7324950000002</v>
      </c>
      <c r="S10192" t="s">
        <v>201</v>
      </c>
      <c r="T10192" s="221">
        <v>45566.313194444447</v>
      </c>
    </row>
    <row r="10193" spans="1:20" x14ac:dyDescent="0.35">
      <c r="A10193" t="s">
        <v>121</v>
      </c>
      <c r="B10193" t="s">
        <v>122</v>
      </c>
      <c r="C10193" t="s">
        <v>92</v>
      </c>
      <c r="D10193" s="29">
        <v>45989</v>
      </c>
      <c r="E10193" s="184" t="str">
        <f t="shared" si="678"/>
        <v/>
      </c>
      <c r="F10193" s="184" t="str">
        <f t="shared" si="679"/>
        <v/>
      </c>
      <c r="G10193" s="184" t="str">
        <f t="shared" si="680"/>
        <v/>
      </c>
      <c r="H10193" s="184" t="str">
        <f t="shared" si="681"/>
        <v/>
      </c>
      <c r="L10193">
        <f t="shared" si="676"/>
        <v>528.54259000000002</v>
      </c>
      <c r="R10193">
        <f t="shared" si="677"/>
        <v>1256.7324950000002</v>
      </c>
      <c r="S10193" t="s">
        <v>201</v>
      </c>
      <c r="T10193" s="221">
        <v>45566.313194444447</v>
      </c>
    </row>
    <row r="10194" spans="1:20" x14ac:dyDescent="0.35">
      <c r="A10194" t="s">
        <v>121</v>
      </c>
      <c r="B10194" t="s">
        <v>122</v>
      </c>
      <c r="C10194" t="s">
        <v>92</v>
      </c>
      <c r="D10194" s="29">
        <v>45990</v>
      </c>
      <c r="E10194" s="184" t="str">
        <f t="shared" si="678"/>
        <v/>
      </c>
      <c r="F10194" s="184" t="str">
        <f t="shared" si="679"/>
        <v/>
      </c>
      <c r="G10194" s="184" t="str">
        <f t="shared" si="680"/>
        <v/>
      </c>
      <c r="H10194" s="184" t="str">
        <f t="shared" si="681"/>
        <v/>
      </c>
      <c r="L10194">
        <f t="shared" si="676"/>
        <v>528.54259000000002</v>
      </c>
      <c r="R10194">
        <f t="shared" si="677"/>
        <v>1256.7324950000002</v>
      </c>
      <c r="S10194" t="s">
        <v>201</v>
      </c>
      <c r="T10194" s="221">
        <v>45566.313194444447</v>
      </c>
    </row>
    <row r="10195" spans="1:20" x14ac:dyDescent="0.35">
      <c r="A10195" t="s">
        <v>121</v>
      </c>
      <c r="B10195" t="s">
        <v>122</v>
      </c>
      <c r="C10195" t="s">
        <v>92</v>
      </c>
      <c r="D10195" s="29">
        <v>45991</v>
      </c>
      <c r="E10195" s="184" t="str">
        <f t="shared" si="678"/>
        <v/>
      </c>
      <c r="F10195" s="184" t="str">
        <f t="shared" si="679"/>
        <v/>
      </c>
      <c r="G10195" s="184" t="str">
        <f t="shared" si="680"/>
        <v/>
      </c>
      <c r="H10195" s="184" t="str">
        <f t="shared" si="681"/>
        <v/>
      </c>
      <c r="L10195">
        <f t="shared" si="676"/>
        <v>528.54259000000002</v>
      </c>
      <c r="R10195">
        <f t="shared" si="677"/>
        <v>1256.7324950000002</v>
      </c>
      <c r="S10195" t="s">
        <v>201</v>
      </c>
      <c r="T10195" s="221">
        <v>45566.313194444447</v>
      </c>
    </row>
    <row r="10196" spans="1:20" x14ac:dyDescent="0.35">
      <c r="A10196" t="s">
        <v>121</v>
      </c>
      <c r="B10196" t="s">
        <v>122</v>
      </c>
      <c r="C10196" t="s">
        <v>92</v>
      </c>
      <c r="D10196" s="29">
        <v>45992</v>
      </c>
      <c r="E10196" s="184" t="str">
        <f t="shared" si="678"/>
        <v/>
      </c>
      <c r="F10196" s="184" t="str">
        <f t="shared" si="679"/>
        <v/>
      </c>
      <c r="G10196" s="184" t="str">
        <f t="shared" si="680"/>
        <v/>
      </c>
      <c r="H10196" s="184" t="str">
        <f t="shared" si="681"/>
        <v/>
      </c>
      <c r="L10196">
        <f t="shared" si="676"/>
        <v>522.41851399999996</v>
      </c>
      <c r="R10196">
        <f t="shared" si="677"/>
        <v>1256.7324950000002</v>
      </c>
      <c r="S10196" t="s">
        <v>201</v>
      </c>
      <c r="T10196" s="221">
        <v>45566.313194444447</v>
      </c>
    </row>
    <row r="10197" spans="1:20" x14ac:dyDescent="0.35">
      <c r="A10197" t="s">
        <v>121</v>
      </c>
      <c r="B10197" t="s">
        <v>122</v>
      </c>
      <c r="C10197" t="s">
        <v>92</v>
      </c>
      <c r="D10197" s="29">
        <v>45993</v>
      </c>
      <c r="E10197" s="184" t="str">
        <f t="shared" si="678"/>
        <v/>
      </c>
      <c r="F10197" s="184" t="str">
        <f t="shared" si="679"/>
        <v/>
      </c>
      <c r="G10197" s="184" t="str">
        <f t="shared" si="680"/>
        <v/>
      </c>
      <c r="H10197" s="184" t="str">
        <f t="shared" si="681"/>
        <v/>
      </c>
      <c r="L10197">
        <f t="shared" si="676"/>
        <v>522.41851399999996</v>
      </c>
      <c r="R10197">
        <f t="shared" si="677"/>
        <v>1256.7324950000002</v>
      </c>
      <c r="S10197" t="s">
        <v>201</v>
      </c>
      <c r="T10197" s="221">
        <v>45566.313194444447</v>
      </c>
    </row>
    <row r="10198" spans="1:20" x14ac:dyDescent="0.35">
      <c r="A10198" t="s">
        <v>121</v>
      </c>
      <c r="B10198" t="s">
        <v>122</v>
      </c>
      <c r="C10198" t="s">
        <v>92</v>
      </c>
      <c r="D10198" s="29">
        <v>45994</v>
      </c>
      <c r="E10198" s="184" t="str">
        <f t="shared" si="678"/>
        <v/>
      </c>
      <c r="F10198" s="184" t="str">
        <f t="shared" si="679"/>
        <v/>
      </c>
      <c r="G10198" s="184" t="str">
        <f t="shared" si="680"/>
        <v/>
      </c>
      <c r="H10198" s="184" t="str">
        <f t="shared" si="681"/>
        <v/>
      </c>
      <c r="L10198">
        <f t="shared" si="676"/>
        <v>522.41851399999996</v>
      </c>
      <c r="R10198">
        <f t="shared" si="677"/>
        <v>1256.7324950000002</v>
      </c>
      <c r="S10198" t="s">
        <v>201</v>
      </c>
      <c r="T10198" s="221">
        <v>45566.313194444447</v>
      </c>
    </row>
    <row r="10199" spans="1:20" x14ac:dyDescent="0.35">
      <c r="A10199" t="s">
        <v>121</v>
      </c>
      <c r="B10199" t="s">
        <v>122</v>
      </c>
      <c r="C10199" t="s">
        <v>92</v>
      </c>
      <c r="D10199" s="29">
        <v>45995</v>
      </c>
      <c r="E10199" s="184" t="str">
        <f t="shared" si="678"/>
        <v/>
      </c>
      <c r="F10199" s="184" t="str">
        <f t="shared" si="679"/>
        <v/>
      </c>
      <c r="G10199" s="184" t="str">
        <f t="shared" si="680"/>
        <v/>
      </c>
      <c r="H10199" s="184" t="str">
        <f t="shared" si="681"/>
        <v/>
      </c>
      <c r="L10199">
        <f t="shared" si="676"/>
        <v>522.41851399999996</v>
      </c>
      <c r="R10199">
        <f t="shared" si="677"/>
        <v>1256.7324950000002</v>
      </c>
      <c r="S10199" t="s">
        <v>201</v>
      </c>
      <c r="T10199" s="221">
        <v>45566.313194444447</v>
      </c>
    </row>
    <row r="10200" spans="1:20" x14ac:dyDescent="0.35">
      <c r="A10200" t="s">
        <v>121</v>
      </c>
      <c r="B10200" t="s">
        <v>122</v>
      </c>
      <c r="C10200" t="s">
        <v>92</v>
      </c>
      <c r="D10200" s="29">
        <v>45996</v>
      </c>
      <c r="E10200" s="184" t="str">
        <f t="shared" si="678"/>
        <v/>
      </c>
      <c r="F10200" s="184" t="str">
        <f t="shared" si="679"/>
        <v/>
      </c>
      <c r="G10200" s="184" t="str">
        <f t="shared" si="680"/>
        <v/>
      </c>
      <c r="H10200" s="184" t="str">
        <f t="shared" si="681"/>
        <v/>
      </c>
      <c r="L10200">
        <f t="shared" si="676"/>
        <v>522.41851399999996</v>
      </c>
      <c r="R10200">
        <f t="shared" si="677"/>
        <v>1256.7324950000002</v>
      </c>
      <c r="S10200" t="s">
        <v>201</v>
      </c>
      <c r="T10200" s="221">
        <v>45566.313194444447</v>
      </c>
    </row>
    <row r="10201" spans="1:20" x14ac:dyDescent="0.35">
      <c r="A10201" t="s">
        <v>121</v>
      </c>
      <c r="B10201" t="s">
        <v>122</v>
      </c>
      <c r="C10201" t="s">
        <v>92</v>
      </c>
      <c r="D10201" s="29">
        <v>45997</v>
      </c>
      <c r="E10201" s="184" t="str">
        <f t="shared" si="678"/>
        <v/>
      </c>
      <c r="F10201" s="184" t="str">
        <f t="shared" si="679"/>
        <v/>
      </c>
      <c r="G10201" s="184" t="str">
        <f t="shared" si="680"/>
        <v/>
      </c>
      <c r="H10201" s="184" t="str">
        <f t="shared" si="681"/>
        <v/>
      </c>
      <c r="L10201">
        <f t="shared" si="676"/>
        <v>522.41851399999996</v>
      </c>
      <c r="R10201">
        <f t="shared" si="677"/>
        <v>1256.7324950000002</v>
      </c>
      <c r="S10201" t="s">
        <v>201</v>
      </c>
      <c r="T10201" s="221">
        <v>45566.313194444447</v>
      </c>
    </row>
    <row r="10202" spans="1:20" x14ac:dyDescent="0.35">
      <c r="A10202" t="s">
        <v>121</v>
      </c>
      <c r="B10202" t="s">
        <v>122</v>
      </c>
      <c r="C10202" t="s">
        <v>92</v>
      </c>
      <c r="D10202" s="29">
        <v>45998</v>
      </c>
      <c r="E10202" s="184" t="str">
        <f t="shared" si="678"/>
        <v/>
      </c>
      <c r="F10202" s="184" t="str">
        <f t="shared" si="679"/>
        <v/>
      </c>
      <c r="G10202" s="184" t="str">
        <f t="shared" si="680"/>
        <v/>
      </c>
      <c r="H10202" s="184" t="str">
        <f t="shared" si="681"/>
        <v/>
      </c>
      <c r="L10202">
        <f t="shared" si="676"/>
        <v>522.41851399999996</v>
      </c>
      <c r="R10202">
        <f t="shared" si="677"/>
        <v>1256.7324950000002</v>
      </c>
      <c r="S10202" t="s">
        <v>201</v>
      </c>
      <c r="T10202" s="221">
        <v>45566.313194444447</v>
      </c>
    </row>
    <row r="10203" spans="1:20" x14ac:dyDescent="0.35">
      <c r="A10203" t="s">
        <v>121</v>
      </c>
      <c r="B10203" t="s">
        <v>122</v>
      </c>
      <c r="C10203" t="s">
        <v>92</v>
      </c>
      <c r="D10203" s="29">
        <v>45999</v>
      </c>
      <c r="E10203" s="184" t="str">
        <f t="shared" si="678"/>
        <v/>
      </c>
      <c r="F10203" s="184" t="str">
        <f t="shared" si="679"/>
        <v/>
      </c>
      <c r="G10203" s="184" t="str">
        <f t="shared" si="680"/>
        <v/>
      </c>
      <c r="H10203" s="184" t="str">
        <f t="shared" si="681"/>
        <v/>
      </c>
      <c r="L10203">
        <f t="shared" si="676"/>
        <v>522.41851399999996</v>
      </c>
      <c r="R10203">
        <f t="shared" si="677"/>
        <v>1256.7324950000002</v>
      </c>
      <c r="S10203" t="s">
        <v>201</v>
      </c>
      <c r="T10203" s="221">
        <v>45566.313194444447</v>
      </c>
    </row>
    <row r="10204" spans="1:20" x14ac:dyDescent="0.35">
      <c r="A10204" t="s">
        <v>121</v>
      </c>
      <c r="B10204" t="s">
        <v>122</v>
      </c>
      <c r="C10204" t="s">
        <v>92</v>
      </c>
      <c r="D10204" s="29">
        <v>46000</v>
      </c>
      <c r="E10204" s="184" t="str">
        <f t="shared" si="678"/>
        <v/>
      </c>
      <c r="F10204" s="184" t="str">
        <f t="shared" si="679"/>
        <v/>
      </c>
      <c r="G10204" s="184" t="str">
        <f t="shared" si="680"/>
        <v/>
      </c>
      <c r="H10204" s="184" t="str">
        <f t="shared" si="681"/>
        <v/>
      </c>
      <c r="L10204">
        <f t="shared" si="676"/>
        <v>522.41851399999996</v>
      </c>
      <c r="R10204">
        <f t="shared" si="677"/>
        <v>1256.7324950000002</v>
      </c>
      <c r="S10204" t="s">
        <v>201</v>
      </c>
      <c r="T10204" s="221">
        <v>45566.313194444447</v>
      </c>
    </row>
    <row r="10205" spans="1:20" x14ac:dyDescent="0.35">
      <c r="A10205" t="s">
        <v>121</v>
      </c>
      <c r="B10205" t="s">
        <v>122</v>
      </c>
      <c r="C10205" t="s">
        <v>92</v>
      </c>
      <c r="D10205" s="29">
        <v>46001</v>
      </c>
      <c r="E10205" s="184" t="str">
        <f t="shared" si="678"/>
        <v/>
      </c>
      <c r="F10205" s="184" t="str">
        <f t="shared" si="679"/>
        <v/>
      </c>
      <c r="G10205" s="184" t="str">
        <f t="shared" si="680"/>
        <v/>
      </c>
      <c r="H10205" s="184" t="str">
        <f t="shared" si="681"/>
        <v/>
      </c>
      <c r="L10205">
        <f t="shared" si="676"/>
        <v>522.41851399999996</v>
      </c>
      <c r="R10205">
        <f t="shared" si="677"/>
        <v>1256.7324950000002</v>
      </c>
      <c r="S10205" t="s">
        <v>201</v>
      </c>
      <c r="T10205" s="221">
        <v>45566.313194444447</v>
      </c>
    </row>
    <row r="10206" spans="1:20" x14ac:dyDescent="0.35">
      <c r="A10206" t="s">
        <v>121</v>
      </c>
      <c r="B10206" t="s">
        <v>122</v>
      </c>
      <c r="C10206" t="s">
        <v>92</v>
      </c>
      <c r="D10206" s="29">
        <v>46002</v>
      </c>
      <c r="E10206" s="184" t="str">
        <f t="shared" si="678"/>
        <v/>
      </c>
      <c r="F10206" s="184" t="str">
        <f t="shared" si="679"/>
        <v/>
      </c>
      <c r="G10206" s="184" t="str">
        <f t="shared" si="680"/>
        <v/>
      </c>
      <c r="H10206" s="184" t="str">
        <f t="shared" si="681"/>
        <v/>
      </c>
      <c r="L10206">
        <f t="shared" si="676"/>
        <v>522.41851399999996</v>
      </c>
      <c r="R10206">
        <f t="shared" si="677"/>
        <v>1256.7324950000002</v>
      </c>
      <c r="S10206" t="s">
        <v>201</v>
      </c>
      <c r="T10206" s="221">
        <v>45566.313194444447</v>
      </c>
    </row>
    <row r="10207" spans="1:20" x14ac:dyDescent="0.35">
      <c r="A10207" t="s">
        <v>121</v>
      </c>
      <c r="B10207" t="s">
        <v>122</v>
      </c>
      <c r="C10207" t="s">
        <v>92</v>
      </c>
      <c r="D10207" s="29">
        <v>46003</v>
      </c>
      <c r="E10207" s="184" t="str">
        <f t="shared" si="678"/>
        <v/>
      </c>
      <c r="F10207" s="184" t="str">
        <f t="shared" si="679"/>
        <v/>
      </c>
      <c r="G10207" s="184" t="str">
        <f t="shared" si="680"/>
        <v/>
      </c>
      <c r="H10207" s="184" t="str">
        <f t="shared" si="681"/>
        <v/>
      </c>
      <c r="L10207">
        <f t="shared" si="676"/>
        <v>522.41851399999996</v>
      </c>
      <c r="R10207">
        <f t="shared" si="677"/>
        <v>1256.7324950000002</v>
      </c>
      <c r="S10207" t="s">
        <v>201</v>
      </c>
      <c r="T10207" s="221">
        <v>45566.313194444447</v>
      </c>
    </row>
    <row r="10208" spans="1:20" x14ac:dyDescent="0.35">
      <c r="A10208" t="s">
        <v>121</v>
      </c>
      <c r="B10208" t="s">
        <v>122</v>
      </c>
      <c r="C10208" t="s">
        <v>92</v>
      </c>
      <c r="D10208" s="29">
        <v>46004</v>
      </c>
      <c r="E10208" s="184" t="str">
        <f t="shared" si="678"/>
        <v/>
      </c>
      <c r="F10208" s="184" t="str">
        <f t="shared" si="679"/>
        <v/>
      </c>
      <c r="G10208" s="184" t="str">
        <f t="shared" si="680"/>
        <v/>
      </c>
      <c r="H10208" s="184" t="str">
        <f t="shared" si="681"/>
        <v/>
      </c>
      <c r="L10208">
        <f t="shared" si="676"/>
        <v>522.41851399999996</v>
      </c>
      <c r="R10208">
        <f t="shared" si="677"/>
        <v>1256.7324950000002</v>
      </c>
      <c r="S10208" t="s">
        <v>201</v>
      </c>
      <c r="T10208" s="221">
        <v>45566.313194444447</v>
      </c>
    </row>
    <row r="10209" spans="1:20" x14ac:dyDescent="0.35">
      <c r="A10209" t="s">
        <v>121</v>
      </c>
      <c r="B10209" t="s">
        <v>122</v>
      </c>
      <c r="C10209" t="s">
        <v>92</v>
      </c>
      <c r="D10209" s="29">
        <v>46005</v>
      </c>
      <c r="E10209" s="184" t="str">
        <f t="shared" si="678"/>
        <v/>
      </c>
      <c r="F10209" s="184" t="str">
        <f t="shared" si="679"/>
        <v/>
      </c>
      <c r="G10209" s="184" t="str">
        <f t="shared" si="680"/>
        <v/>
      </c>
      <c r="H10209" s="184" t="str">
        <f t="shared" si="681"/>
        <v/>
      </c>
      <c r="L10209">
        <f t="shared" si="676"/>
        <v>522.41851399999996</v>
      </c>
      <c r="R10209">
        <f t="shared" si="677"/>
        <v>1256.7324950000002</v>
      </c>
      <c r="S10209" t="s">
        <v>201</v>
      </c>
      <c r="T10209" s="221">
        <v>45566.313194444447</v>
      </c>
    </row>
    <row r="10210" spans="1:20" x14ac:dyDescent="0.35">
      <c r="A10210" t="s">
        <v>121</v>
      </c>
      <c r="B10210" t="s">
        <v>122</v>
      </c>
      <c r="C10210" t="s">
        <v>92</v>
      </c>
      <c r="D10210" s="29">
        <v>46006</v>
      </c>
      <c r="E10210" s="184" t="str">
        <f t="shared" si="678"/>
        <v/>
      </c>
      <c r="F10210" s="184" t="str">
        <f t="shared" si="679"/>
        <v/>
      </c>
      <c r="G10210" s="184" t="str">
        <f t="shared" si="680"/>
        <v/>
      </c>
      <c r="H10210" s="184" t="str">
        <f t="shared" si="681"/>
        <v/>
      </c>
      <c r="L10210">
        <f t="shared" si="676"/>
        <v>522.41851399999996</v>
      </c>
      <c r="R10210">
        <f t="shared" si="677"/>
        <v>1256.7324950000002</v>
      </c>
      <c r="S10210" t="s">
        <v>201</v>
      </c>
      <c r="T10210" s="221">
        <v>45566.313194444447</v>
      </c>
    </row>
    <row r="10211" spans="1:20" x14ac:dyDescent="0.35">
      <c r="A10211" t="s">
        <v>121</v>
      </c>
      <c r="B10211" t="s">
        <v>122</v>
      </c>
      <c r="C10211" t="s">
        <v>92</v>
      </c>
      <c r="D10211" s="29">
        <v>46007</v>
      </c>
      <c r="E10211" s="184" t="str">
        <f t="shared" si="678"/>
        <v/>
      </c>
      <c r="F10211" s="184" t="str">
        <f t="shared" si="679"/>
        <v/>
      </c>
      <c r="G10211" s="184" t="str">
        <f t="shared" si="680"/>
        <v/>
      </c>
      <c r="H10211" s="184" t="str">
        <f t="shared" si="681"/>
        <v/>
      </c>
      <c r="L10211">
        <f t="shared" si="676"/>
        <v>522.41851399999996</v>
      </c>
      <c r="R10211">
        <f t="shared" si="677"/>
        <v>1256.7324950000002</v>
      </c>
      <c r="S10211" t="s">
        <v>201</v>
      </c>
      <c r="T10211" s="221">
        <v>45566.313194444447</v>
      </c>
    </row>
    <row r="10212" spans="1:20" x14ac:dyDescent="0.35">
      <c r="A10212" t="s">
        <v>121</v>
      </c>
      <c r="B10212" t="s">
        <v>122</v>
      </c>
      <c r="C10212" t="s">
        <v>92</v>
      </c>
      <c r="D10212" s="29">
        <v>46008</v>
      </c>
      <c r="E10212" s="184" t="str">
        <f t="shared" si="678"/>
        <v/>
      </c>
      <c r="F10212" s="184" t="str">
        <f t="shared" si="679"/>
        <v/>
      </c>
      <c r="G10212" s="184" t="str">
        <f t="shared" si="680"/>
        <v/>
      </c>
      <c r="H10212" s="184" t="str">
        <f t="shared" si="681"/>
        <v/>
      </c>
      <c r="L10212">
        <f t="shared" si="676"/>
        <v>522.41851399999996</v>
      </c>
      <c r="R10212">
        <f t="shared" si="677"/>
        <v>1256.7324950000002</v>
      </c>
      <c r="S10212" t="s">
        <v>201</v>
      </c>
      <c r="T10212" s="221">
        <v>45566.313194444447</v>
      </c>
    </row>
    <row r="10213" spans="1:20" x14ac:dyDescent="0.35">
      <c r="A10213" t="s">
        <v>121</v>
      </c>
      <c r="B10213" t="s">
        <v>122</v>
      </c>
      <c r="C10213" t="s">
        <v>92</v>
      </c>
      <c r="D10213" s="29">
        <v>46009</v>
      </c>
      <c r="E10213" s="184" t="str">
        <f t="shared" si="678"/>
        <v/>
      </c>
      <c r="F10213" s="184" t="str">
        <f t="shared" si="679"/>
        <v/>
      </c>
      <c r="G10213" s="184" t="str">
        <f t="shared" si="680"/>
        <v/>
      </c>
      <c r="H10213" s="184" t="str">
        <f t="shared" si="681"/>
        <v/>
      </c>
      <c r="L10213">
        <f t="shared" si="676"/>
        <v>522.41851399999996</v>
      </c>
      <c r="R10213">
        <f t="shared" si="677"/>
        <v>1256.7324950000002</v>
      </c>
      <c r="S10213" t="s">
        <v>201</v>
      </c>
      <c r="T10213" s="221">
        <v>45566.313194444447</v>
      </c>
    </row>
    <row r="10214" spans="1:20" x14ac:dyDescent="0.35">
      <c r="A10214" t="s">
        <v>121</v>
      </c>
      <c r="B10214" t="s">
        <v>122</v>
      </c>
      <c r="C10214" t="s">
        <v>92</v>
      </c>
      <c r="D10214" s="29">
        <v>46010</v>
      </c>
      <c r="E10214" s="184" t="str">
        <f t="shared" si="678"/>
        <v/>
      </c>
      <c r="F10214" s="184" t="str">
        <f t="shared" si="679"/>
        <v/>
      </c>
      <c r="G10214" s="184" t="str">
        <f t="shared" si="680"/>
        <v/>
      </c>
      <c r="H10214" s="184" t="str">
        <f t="shared" si="681"/>
        <v/>
      </c>
      <c r="L10214">
        <f t="shared" si="676"/>
        <v>522.41851399999996</v>
      </c>
      <c r="R10214">
        <f t="shared" si="677"/>
        <v>1256.7324950000002</v>
      </c>
      <c r="S10214" t="s">
        <v>201</v>
      </c>
      <c r="T10214" s="221">
        <v>45566.313194444447</v>
      </c>
    </row>
    <row r="10215" spans="1:20" x14ac:dyDescent="0.35">
      <c r="A10215" t="s">
        <v>121</v>
      </c>
      <c r="B10215" t="s">
        <v>122</v>
      </c>
      <c r="C10215" t="s">
        <v>92</v>
      </c>
      <c r="D10215" s="29">
        <v>46011</v>
      </c>
      <c r="E10215" s="184" t="str">
        <f t="shared" si="678"/>
        <v/>
      </c>
      <c r="F10215" s="184" t="str">
        <f t="shared" si="679"/>
        <v/>
      </c>
      <c r="G10215" s="184" t="str">
        <f t="shared" si="680"/>
        <v/>
      </c>
      <c r="H10215" s="184" t="str">
        <f t="shared" si="681"/>
        <v/>
      </c>
      <c r="L10215">
        <f t="shared" si="676"/>
        <v>522.41851399999996</v>
      </c>
      <c r="R10215">
        <f t="shared" si="677"/>
        <v>1256.7324950000002</v>
      </c>
      <c r="S10215" t="s">
        <v>201</v>
      </c>
      <c r="T10215" s="221">
        <v>45566.313194444447</v>
      </c>
    </row>
    <row r="10216" spans="1:20" x14ac:dyDescent="0.35">
      <c r="A10216" t="s">
        <v>121</v>
      </c>
      <c r="B10216" t="s">
        <v>122</v>
      </c>
      <c r="C10216" t="s">
        <v>92</v>
      </c>
      <c r="D10216" s="29">
        <v>46012</v>
      </c>
      <c r="E10216" s="184" t="str">
        <f t="shared" si="678"/>
        <v/>
      </c>
      <c r="F10216" s="184" t="str">
        <f t="shared" si="679"/>
        <v/>
      </c>
      <c r="G10216" s="184" t="str">
        <f t="shared" si="680"/>
        <v/>
      </c>
      <c r="H10216" s="184" t="str">
        <f t="shared" si="681"/>
        <v/>
      </c>
      <c r="L10216">
        <f t="shared" si="676"/>
        <v>522.41851399999996</v>
      </c>
      <c r="R10216">
        <f t="shared" si="677"/>
        <v>1256.7324950000002</v>
      </c>
      <c r="S10216" t="s">
        <v>201</v>
      </c>
      <c r="T10216" s="221">
        <v>45566.313194444447</v>
      </c>
    </row>
    <row r="10217" spans="1:20" x14ac:dyDescent="0.35">
      <c r="A10217" t="s">
        <v>121</v>
      </c>
      <c r="B10217" t="s">
        <v>122</v>
      </c>
      <c r="C10217" t="s">
        <v>92</v>
      </c>
      <c r="D10217" s="29">
        <v>46013</v>
      </c>
      <c r="E10217" s="184" t="str">
        <f t="shared" si="678"/>
        <v/>
      </c>
      <c r="F10217" s="184" t="str">
        <f t="shared" si="679"/>
        <v/>
      </c>
      <c r="G10217" s="184" t="str">
        <f t="shared" si="680"/>
        <v/>
      </c>
      <c r="H10217" s="184" t="str">
        <f t="shared" si="681"/>
        <v/>
      </c>
      <c r="L10217">
        <f t="shared" si="676"/>
        <v>522.41851399999996</v>
      </c>
      <c r="R10217">
        <f t="shared" si="677"/>
        <v>1256.7324950000002</v>
      </c>
      <c r="S10217" t="s">
        <v>201</v>
      </c>
      <c r="T10217" s="221">
        <v>45566.313194444447</v>
      </c>
    </row>
    <row r="10218" spans="1:20" x14ac:dyDescent="0.35">
      <c r="A10218" t="s">
        <v>121</v>
      </c>
      <c r="B10218" t="s">
        <v>122</v>
      </c>
      <c r="C10218" t="s">
        <v>92</v>
      </c>
      <c r="D10218" s="29">
        <v>46014</v>
      </c>
      <c r="E10218" s="184" t="str">
        <f t="shared" si="678"/>
        <v/>
      </c>
      <c r="F10218" s="184" t="str">
        <f t="shared" si="679"/>
        <v/>
      </c>
      <c r="G10218" s="184" t="str">
        <f t="shared" si="680"/>
        <v/>
      </c>
      <c r="H10218" s="184" t="str">
        <f t="shared" si="681"/>
        <v/>
      </c>
      <c r="L10218">
        <f t="shared" si="676"/>
        <v>522.41851399999996</v>
      </c>
      <c r="R10218">
        <f t="shared" si="677"/>
        <v>1256.7324950000002</v>
      </c>
      <c r="S10218" t="s">
        <v>201</v>
      </c>
      <c r="T10218" s="221">
        <v>45566.313194444447</v>
      </c>
    </row>
    <row r="10219" spans="1:20" x14ac:dyDescent="0.35">
      <c r="A10219" t="s">
        <v>121</v>
      </c>
      <c r="B10219" t="s">
        <v>122</v>
      </c>
      <c r="C10219" t="s">
        <v>92</v>
      </c>
      <c r="D10219" s="29">
        <v>46015</v>
      </c>
      <c r="E10219" s="184" t="str">
        <f t="shared" si="678"/>
        <v/>
      </c>
      <c r="F10219" s="184" t="str">
        <f t="shared" si="679"/>
        <v/>
      </c>
      <c r="G10219" s="184" t="str">
        <f t="shared" si="680"/>
        <v/>
      </c>
      <c r="H10219" s="184" t="str">
        <f t="shared" si="681"/>
        <v/>
      </c>
      <c r="L10219">
        <f t="shared" si="676"/>
        <v>522.41851399999996</v>
      </c>
      <c r="R10219">
        <f t="shared" si="677"/>
        <v>1256.7324950000002</v>
      </c>
      <c r="S10219" t="s">
        <v>201</v>
      </c>
      <c r="T10219" s="221">
        <v>45566.313194444447</v>
      </c>
    </row>
    <row r="10220" spans="1:20" x14ac:dyDescent="0.35">
      <c r="A10220" t="s">
        <v>121</v>
      </c>
      <c r="B10220" t="s">
        <v>122</v>
      </c>
      <c r="C10220" t="s">
        <v>92</v>
      </c>
      <c r="D10220" s="29">
        <v>46016</v>
      </c>
      <c r="E10220" s="184" t="str">
        <f t="shared" si="678"/>
        <v/>
      </c>
      <c r="F10220" s="184" t="str">
        <f t="shared" si="679"/>
        <v/>
      </c>
      <c r="G10220" s="184" t="str">
        <f t="shared" si="680"/>
        <v/>
      </c>
      <c r="H10220" s="184" t="str">
        <f t="shared" si="681"/>
        <v/>
      </c>
      <c r="L10220">
        <f t="shared" si="676"/>
        <v>522.41851399999996</v>
      </c>
      <c r="R10220">
        <f t="shared" si="677"/>
        <v>1256.7324950000002</v>
      </c>
      <c r="S10220" t="s">
        <v>201</v>
      </c>
      <c r="T10220" s="221">
        <v>45566.313194444447</v>
      </c>
    </row>
    <row r="10221" spans="1:20" x14ac:dyDescent="0.35">
      <c r="A10221" t="s">
        <v>121</v>
      </c>
      <c r="B10221" t="s">
        <v>122</v>
      </c>
      <c r="C10221" t="s">
        <v>92</v>
      </c>
      <c r="D10221" s="29">
        <v>46017</v>
      </c>
      <c r="E10221" s="184" t="str">
        <f t="shared" si="678"/>
        <v/>
      </c>
      <c r="F10221" s="184" t="str">
        <f t="shared" si="679"/>
        <v/>
      </c>
      <c r="G10221" s="184" t="str">
        <f t="shared" si="680"/>
        <v/>
      </c>
      <c r="H10221" s="184" t="str">
        <f t="shared" si="681"/>
        <v/>
      </c>
      <c r="L10221">
        <f t="shared" si="676"/>
        <v>522.41851399999996</v>
      </c>
      <c r="R10221">
        <f t="shared" si="677"/>
        <v>1256.7324950000002</v>
      </c>
      <c r="S10221" t="s">
        <v>201</v>
      </c>
      <c r="T10221" s="221">
        <v>45566.313194444447</v>
      </c>
    </row>
    <row r="10222" spans="1:20" x14ac:dyDescent="0.35">
      <c r="A10222" t="s">
        <v>121</v>
      </c>
      <c r="B10222" t="s">
        <v>122</v>
      </c>
      <c r="C10222" t="s">
        <v>92</v>
      </c>
      <c r="D10222" s="29">
        <v>46018</v>
      </c>
      <c r="E10222" s="184" t="str">
        <f t="shared" si="678"/>
        <v/>
      </c>
      <c r="F10222" s="184" t="str">
        <f t="shared" si="679"/>
        <v/>
      </c>
      <c r="G10222" s="184" t="str">
        <f t="shared" si="680"/>
        <v/>
      </c>
      <c r="H10222" s="184" t="str">
        <f t="shared" si="681"/>
        <v/>
      </c>
      <c r="L10222">
        <f t="shared" si="676"/>
        <v>522.41851399999996</v>
      </c>
      <c r="R10222">
        <f t="shared" si="677"/>
        <v>1256.7324950000002</v>
      </c>
      <c r="S10222" t="s">
        <v>201</v>
      </c>
      <c r="T10222" s="221">
        <v>45566.313194444447</v>
      </c>
    </row>
    <row r="10223" spans="1:20" x14ac:dyDescent="0.35">
      <c r="A10223" t="s">
        <v>121</v>
      </c>
      <c r="B10223" t="s">
        <v>122</v>
      </c>
      <c r="C10223" t="s">
        <v>92</v>
      </c>
      <c r="D10223" s="29">
        <v>46019</v>
      </c>
      <c r="E10223" s="184" t="str">
        <f t="shared" si="678"/>
        <v/>
      </c>
      <c r="F10223" s="184" t="str">
        <f t="shared" si="679"/>
        <v/>
      </c>
      <c r="G10223" s="184" t="str">
        <f t="shared" si="680"/>
        <v/>
      </c>
      <c r="H10223" s="184" t="str">
        <f t="shared" si="681"/>
        <v/>
      </c>
      <c r="L10223">
        <f t="shared" si="676"/>
        <v>522.41851399999996</v>
      </c>
      <c r="R10223">
        <f t="shared" si="677"/>
        <v>1256.7324950000002</v>
      </c>
      <c r="S10223" t="s">
        <v>201</v>
      </c>
      <c r="T10223" s="221">
        <v>45566.313194444447</v>
      </c>
    </row>
    <row r="10224" spans="1:20" x14ac:dyDescent="0.35">
      <c r="A10224" t="s">
        <v>121</v>
      </c>
      <c r="B10224" t="s">
        <v>122</v>
      </c>
      <c r="C10224" t="s">
        <v>92</v>
      </c>
      <c r="D10224" s="29">
        <v>46020</v>
      </c>
      <c r="E10224" s="184" t="str">
        <f t="shared" si="678"/>
        <v/>
      </c>
      <c r="F10224" s="184" t="str">
        <f t="shared" si="679"/>
        <v/>
      </c>
      <c r="G10224" s="184" t="str">
        <f t="shared" si="680"/>
        <v/>
      </c>
      <c r="H10224" s="184" t="str">
        <f t="shared" si="681"/>
        <v/>
      </c>
      <c r="L10224">
        <f t="shared" si="676"/>
        <v>522.41851399999996</v>
      </c>
      <c r="R10224">
        <f t="shared" si="677"/>
        <v>1256.7324950000002</v>
      </c>
      <c r="S10224" t="s">
        <v>201</v>
      </c>
      <c r="T10224" s="221">
        <v>45566.313194444447</v>
      </c>
    </row>
    <row r="10225" spans="1:20" x14ac:dyDescent="0.35">
      <c r="A10225" t="s">
        <v>121</v>
      </c>
      <c r="B10225" t="s">
        <v>122</v>
      </c>
      <c r="C10225" t="s">
        <v>92</v>
      </c>
      <c r="D10225" s="29">
        <v>46021</v>
      </c>
      <c r="E10225" s="184" t="str">
        <f t="shared" si="678"/>
        <v/>
      </c>
      <c r="F10225" s="184" t="str">
        <f t="shared" si="679"/>
        <v/>
      </c>
      <c r="G10225" s="184" t="str">
        <f t="shared" si="680"/>
        <v/>
      </c>
      <c r="H10225" s="184" t="str">
        <f t="shared" si="681"/>
        <v/>
      </c>
      <c r="L10225">
        <f t="shared" si="676"/>
        <v>522.41851399999996</v>
      </c>
      <c r="R10225">
        <f t="shared" si="677"/>
        <v>1256.7324950000002</v>
      </c>
      <c r="S10225" t="s">
        <v>201</v>
      </c>
      <c r="T10225" s="221">
        <v>45566.313194444447</v>
      </c>
    </row>
    <row r="10226" spans="1:20" x14ac:dyDescent="0.35">
      <c r="A10226" t="s">
        <v>121</v>
      </c>
      <c r="B10226" t="s">
        <v>122</v>
      </c>
      <c r="C10226" t="s">
        <v>92</v>
      </c>
      <c r="D10226" s="29">
        <v>46022</v>
      </c>
      <c r="E10226" s="184" t="str">
        <f t="shared" si="678"/>
        <v/>
      </c>
      <c r="F10226" s="184" t="str">
        <f t="shared" si="679"/>
        <v/>
      </c>
      <c r="G10226" s="184" t="str">
        <f t="shared" si="680"/>
        <v/>
      </c>
      <c r="H10226" s="184" t="str">
        <f t="shared" si="681"/>
        <v/>
      </c>
      <c r="L10226">
        <f t="shared" si="676"/>
        <v>522.41851399999996</v>
      </c>
      <c r="R10226">
        <f t="shared" si="677"/>
        <v>1256.7324950000002</v>
      </c>
      <c r="S10226" t="s">
        <v>201</v>
      </c>
      <c r="T10226" s="221">
        <v>45566.313194444447</v>
      </c>
    </row>
    <row r="10227" spans="1:20" x14ac:dyDescent="0.35">
      <c r="A10227" t="s">
        <v>123</v>
      </c>
      <c r="B10227" t="s">
        <v>124</v>
      </c>
      <c r="C10227" t="s">
        <v>92</v>
      </c>
      <c r="D10227" s="29">
        <v>45658</v>
      </c>
      <c r="E10227" s="184" t="str">
        <f t="shared" si="678"/>
        <v/>
      </c>
      <c r="F10227" s="184" t="str">
        <f t="shared" si="679"/>
        <v/>
      </c>
      <c r="G10227" s="184" t="str">
        <f t="shared" si="680"/>
        <v/>
      </c>
      <c r="H10227" s="184" t="str">
        <f t="shared" si="681"/>
        <v/>
      </c>
      <c r="L10227">
        <f t="shared" ref="L10227:L10290" si="682">L9862+L2197</f>
        <v>530.33792300000005</v>
      </c>
      <c r="R10227">
        <f t="shared" ref="R10227:R10290" si="683">R9862+R2197</f>
        <v>1356.4731690000001</v>
      </c>
      <c r="S10227" t="s">
        <v>201</v>
      </c>
      <c r="T10227" s="221">
        <v>45567.336805555555</v>
      </c>
    </row>
    <row r="10228" spans="1:20" x14ac:dyDescent="0.35">
      <c r="A10228" t="s">
        <v>123</v>
      </c>
      <c r="B10228" t="s">
        <v>124</v>
      </c>
      <c r="C10228" t="s">
        <v>92</v>
      </c>
      <c r="D10228" s="29">
        <v>45659</v>
      </c>
      <c r="E10228" s="184" t="str">
        <f t="shared" si="678"/>
        <v/>
      </c>
      <c r="F10228" s="184" t="str">
        <f t="shared" si="679"/>
        <v/>
      </c>
      <c r="G10228" s="184" t="str">
        <f t="shared" si="680"/>
        <v/>
      </c>
      <c r="H10228" s="184" t="str">
        <f t="shared" si="681"/>
        <v/>
      </c>
      <c r="L10228">
        <f t="shared" si="682"/>
        <v>530.33792300000005</v>
      </c>
      <c r="R10228">
        <f t="shared" si="683"/>
        <v>1356.4731690000001</v>
      </c>
      <c r="S10228" t="s">
        <v>201</v>
      </c>
      <c r="T10228" s="221">
        <v>45567.336805555555</v>
      </c>
    </row>
    <row r="10229" spans="1:20" x14ac:dyDescent="0.35">
      <c r="A10229" t="s">
        <v>123</v>
      </c>
      <c r="B10229" t="s">
        <v>124</v>
      </c>
      <c r="C10229" t="s">
        <v>92</v>
      </c>
      <c r="D10229" s="29">
        <v>45660</v>
      </c>
      <c r="E10229" s="184" t="str">
        <f t="shared" si="678"/>
        <v/>
      </c>
      <c r="F10229" s="184" t="str">
        <f t="shared" si="679"/>
        <v/>
      </c>
      <c r="G10229" s="184" t="str">
        <f t="shared" si="680"/>
        <v/>
      </c>
      <c r="H10229" s="184" t="str">
        <f t="shared" si="681"/>
        <v/>
      </c>
      <c r="L10229">
        <f t="shared" si="682"/>
        <v>530.33792300000005</v>
      </c>
      <c r="R10229">
        <f t="shared" si="683"/>
        <v>1356.4731690000001</v>
      </c>
      <c r="S10229" t="s">
        <v>201</v>
      </c>
      <c r="T10229" s="221">
        <v>45567.336805555555</v>
      </c>
    </row>
    <row r="10230" spans="1:20" x14ac:dyDescent="0.35">
      <c r="A10230" t="s">
        <v>123</v>
      </c>
      <c r="B10230" t="s">
        <v>124</v>
      </c>
      <c r="C10230" t="s">
        <v>92</v>
      </c>
      <c r="D10230" s="29">
        <v>45661</v>
      </c>
      <c r="E10230" s="184" t="str">
        <f t="shared" si="678"/>
        <v/>
      </c>
      <c r="F10230" s="184" t="str">
        <f t="shared" si="679"/>
        <v/>
      </c>
      <c r="G10230" s="184" t="str">
        <f t="shared" si="680"/>
        <v/>
      </c>
      <c r="H10230" s="184" t="str">
        <f t="shared" si="681"/>
        <v/>
      </c>
      <c r="L10230">
        <f t="shared" si="682"/>
        <v>530.33792300000005</v>
      </c>
      <c r="R10230">
        <f t="shared" si="683"/>
        <v>1356.4731690000001</v>
      </c>
      <c r="S10230" t="s">
        <v>201</v>
      </c>
      <c r="T10230" s="221">
        <v>45567.336805555555</v>
      </c>
    </row>
    <row r="10231" spans="1:20" x14ac:dyDescent="0.35">
      <c r="A10231" t="s">
        <v>123</v>
      </c>
      <c r="B10231" t="s">
        <v>124</v>
      </c>
      <c r="C10231" t="s">
        <v>92</v>
      </c>
      <c r="D10231" s="29">
        <v>45662</v>
      </c>
      <c r="E10231" s="184" t="str">
        <f t="shared" si="678"/>
        <v/>
      </c>
      <c r="F10231" s="184" t="str">
        <f t="shared" si="679"/>
        <v/>
      </c>
      <c r="G10231" s="184" t="str">
        <f t="shared" si="680"/>
        <v/>
      </c>
      <c r="H10231" s="184" t="str">
        <f t="shared" si="681"/>
        <v/>
      </c>
      <c r="L10231">
        <f t="shared" si="682"/>
        <v>530.33792300000005</v>
      </c>
      <c r="R10231">
        <f t="shared" si="683"/>
        <v>1356.4731690000001</v>
      </c>
      <c r="S10231" t="s">
        <v>201</v>
      </c>
      <c r="T10231" s="221">
        <v>45567.336805555555</v>
      </c>
    </row>
    <row r="10232" spans="1:20" x14ac:dyDescent="0.35">
      <c r="A10232" t="s">
        <v>123</v>
      </c>
      <c r="B10232" t="s">
        <v>124</v>
      </c>
      <c r="C10232" t="s">
        <v>92</v>
      </c>
      <c r="D10232" s="29">
        <v>45663</v>
      </c>
      <c r="E10232" s="184" t="str">
        <f t="shared" si="678"/>
        <v/>
      </c>
      <c r="F10232" s="184" t="str">
        <f t="shared" si="679"/>
        <v/>
      </c>
      <c r="G10232" s="184" t="str">
        <f t="shared" si="680"/>
        <v/>
      </c>
      <c r="H10232" s="184" t="str">
        <f t="shared" si="681"/>
        <v/>
      </c>
      <c r="L10232">
        <f t="shared" si="682"/>
        <v>530.33792300000005</v>
      </c>
      <c r="R10232">
        <f t="shared" si="683"/>
        <v>1356.4731690000001</v>
      </c>
      <c r="S10232" t="s">
        <v>201</v>
      </c>
      <c r="T10232" s="221">
        <v>45567.336805555555</v>
      </c>
    </row>
    <row r="10233" spans="1:20" x14ac:dyDescent="0.35">
      <c r="A10233" t="s">
        <v>123</v>
      </c>
      <c r="B10233" t="s">
        <v>124</v>
      </c>
      <c r="C10233" t="s">
        <v>92</v>
      </c>
      <c r="D10233" s="29">
        <v>45664</v>
      </c>
      <c r="E10233" s="184" t="str">
        <f t="shared" si="678"/>
        <v/>
      </c>
      <c r="F10233" s="184" t="str">
        <f t="shared" si="679"/>
        <v/>
      </c>
      <c r="G10233" s="184" t="str">
        <f t="shared" si="680"/>
        <v/>
      </c>
      <c r="H10233" s="184" t="str">
        <f t="shared" si="681"/>
        <v/>
      </c>
      <c r="L10233">
        <f t="shared" si="682"/>
        <v>530.33792300000005</v>
      </c>
      <c r="R10233">
        <f t="shared" si="683"/>
        <v>1356.4731690000001</v>
      </c>
      <c r="S10233" t="s">
        <v>201</v>
      </c>
      <c r="T10233" s="221">
        <v>45567.336805555555</v>
      </c>
    </row>
    <row r="10234" spans="1:20" x14ac:dyDescent="0.35">
      <c r="A10234" t="s">
        <v>123</v>
      </c>
      <c r="B10234" t="s">
        <v>124</v>
      </c>
      <c r="C10234" t="s">
        <v>92</v>
      </c>
      <c r="D10234" s="29">
        <v>45665</v>
      </c>
      <c r="E10234" s="184" t="str">
        <f t="shared" si="678"/>
        <v/>
      </c>
      <c r="F10234" s="184" t="str">
        <f t="shared" si="679"/>
        <v/>
      </c>
      <c r="G10234" s="184" t="str">
        <f t="shared" si="680"/>
        <v/>
      </c>
      <c r="H10234" s="184" t="str">
        <f t="shared" si="681"/>
        <v/>
      </c>
      <c r="L10234">
        <f t="shared" si="682"/>
        <v>530.33792300000005</v>
      </c>
      <c r="R10234">
        <f t="shared" si="683"/>
        <v>1356.4731690000001</v>
      </c>
      <c r="S10234" t="s">
        <v>201</v>
      </c>
      <c r="T10234" s="221">
        <v>45567.336805555555</v>
      </c>
    </row>
    <row r="10235" spans="1:20" x14ac:dyDescent="0.35">
      <c r="A10235" t="s">
        <v>123</v>
      </c>
      <c r="B10235" t="s">
        <v>124</v>
      </c>
      <c r="C10235" t="s">
        <v>92</v>
      </c>
      <c r="D10235" s="29">
        <v>45666</v>
      </c>
      <c r="E10235" s="184" t="str">
        <f t="shared" si="678"/>
        <v/>
      </c>
      <c r="F10235" s="184" t="str">
        <f t="shared" si="679"/>
        <v/>
      </c>
      <c r="G10235" s="184" t="str">
        <f t="shared" si="680"/>
        <v/>
      </c>
      <c r="H10235" s="184" t="str">
        <f t="shared" si="681"/>
        <v/>
      </c>
      <c r="L10235">
        <f t="shared" si="682"/>
        <v>530.33792300000005</v>
      </c>
      <c r="R10235">
        <f t="shared" si="683"/>
        <v>1356.4731690000001</v>
      </c>
      <c r="S10235" t="s">
        <v>201</v>
      </c>
      <c r="T10235" s="221">
        <v>45567.336805555555</v>
      </c>
    </row>
    <row r="10236" spans="1:20" x14ac:dyDescent="0.35">
      <c r="A10236" t="s">
        <v>123</v>
      </c>
      <c r="B10236" t="s">
        <v>124</v>
      </c>
      <c r="C10236" t="s">
        <v>92</v>
      </c>
      <c r="D10236" s="29">
        <v>45667</v>
      </c>
      <c r="E10236" s="184" t="str">
        <f t="shared" si="678"/>
        <v/>
      </c>
      <c r="F10236" s="184" t="str">
        <f t="shared" si="679"/>
        <v/>
      </c>
      <c r="G10236" s="184" t="str">
        <f t="shared" si="680"/>
        <v/>
      </c>
      <c r="H10236" s="184" t="str">
        <f t="shared" si="681"/>
        <v/>
      </c>
      <c r="L10236">
        <f t="shared" si="682"/>
        <v>530.33792300000005</v>
      </c>
      <c r="R10236">
        <f t="shared" si="683"/>
        <v>1356.4731690000001</v>
      </c>
      <c r="S10236" t="s">
        <v>201</v>
      </c>
      <c r="T10236" s="221">
        <v>45567.336805555555</v>
      </c>
    </row>
    <row r="10237" spans="1:20" x14ac:dyDescent="0.35">
      <c r="A10237" t="s">
        <v>123</v>
      </c>
      <c r="B10237" t="s">
        <v>124</v>
      </c>
      <c r="C10237" t="s">
        <v>92</v>
      </c>
      <c r="D10237" s="29">
        <v>45668</v>
      </c>
      <c r="E10237" s="184" t="str">
        <f t="shared" si="678"/>
        <v/>
      </c>
      <c r="F10237" s="184" t="str">
        <f t="shared" si="679"/>
        <v/>
      </c>
      <c r="G10237" s="184" t="str">
        <f t="shared" si="680"/>
        <v/>
      </c>
      <c r="H10237" s="184" t="str">
        <f t="shared" si="681"/>
        <v/>
      </c>
      <c r="L10237">
        <f t="shared" si="682"/>
        <v>530.33792300000005</v>
      </c>
      <c r="R10237">
        <f t="shared" si="683"/>
        <v>1356.4731690000001</v>
      </c>
      <c r="S10237" t="s">
        <v>201</v>
      </c>
      <c r="T10237" s="221">
        <v>45567.336805555555</v>
      </c>
    </row>
    <row r="10238" spans="1:20" x14ac:dyDescent="0.35">
      <c r="A10238" t="s">
        <v>123</v>
      </c>
      <c r="B10238" t="s">
        <v>124</v>
      </c>
      <c r="C10238" t="s">
        <v>92</v>
      </c>
      <c r="D10238" s="29">
        <v>45669</v>
      </c>
      <c r="E10238" s="184" t="str">
        <f t="shared" si="678"/>
        <v/>
      </c>
      <c r="F10238" s="184" t="str">
        <f t="shared" si="679"/>
        <v/>
      </c>
      <c r="G10238" s="184" t="str">
        <f t="shared" si="680"/>
        <v/>
      </c>
      <c r="H10238" s="184" t="str">
        <f t="shared" si="681"/>
        <v/>
      </c>
      <c r="L10238">
        <f t="shared" si="682"/>
        <v>530.33792300000005</v>
      </c>
      <c r="R10238">
        <f t="shared" si="683"/>
        <v>1356.4731690000001</v>
      </c>
      <c r="S10238" t="s">
        <v>201</v>
      </c>
      <c r="T10238" s="221">
        <v>45567.336805555555</v>
      </c>
    </row>
    <row r="10239" spans="1:20" x14ac:dyDescent="0.35">
      <c r="A10239" t="s">
        <v>123</v>
      </c>
      <c r="B10239" t="s">
        <v>124</v>
      </c>
      <c r="C10239" t="s">
        <v>92</v>
      </c>
      <c r="D10239" s="29">
        <v>45670</v>
      </c>
      <c r="E10239" s="184" t="str">
        <f t="shared" si="678"/>
        <v/>
      </c>
      <c r="F10239" s="184" t="str">
        <f t="shared" si="679"/>
        <v/>
      </c>
      <c r="G10239" s="184" t="str">
        <f t="shared" si="680"/>
        <v/>
      </c>
      <c r="H10239" s="184" t="str">
        <f t="shared" si="681"/>
        <v/>
      </c>
      <c r="L10239">
        <f t="shared" si="682"/>
        <v>530.33792300000005</v>
      </c>
      <c r="R10239">
        <f t="shared" si="683"/>
        <v>1356.4731690000001</v>
      </c>
      <c r="S10239" t="s">
        <v>201</v>
      </c>
      <c r="T10239" s="221">
        <v>45567.336805555555</v>
      </c>
    </row>
    <row r="10240" spans="1:20" x14ac:dyDescent="0.35">
      <c r="A10240" t="s">
        <v>123</v>
      </c>
      <c r="B10240" t="s">
        <v>124</v>
      </c>
      <c r="C10240" t="s">
        <v>92</v>
      </c>
      <c r="D10240" s="29">
        <v>45671</v>
      </c>
      <c r="E10240" s="184" t="str">
        <f t="shared" si="678"/>
        <v/>
      </c>
      <c r="F10240" s="184" t="str">
        <f t="shared" si="679"/>
        <v/>
      </c>
      <c r="G10240" s="184" t="str">
        <f t="shared" si="680"/>
        <v/>
      </c>
      <c r="H10240" s="184" t="str">
        <f t="shared" si="681"/>
        <v/>
      </c>
      <c r="L10240">
        <f t="shared" si="682"/>
        <v>530.33792300000005</v>
      </c>
      <c r="R10240">
        <f t="shared" si="683"/>
        <v>1356.4731690000001</v>
      </c>
      <c r="S10240" t="s">
        <v>201</v>
      </c>
      <c r="T10240" s="221">
        <v>45567.336805555555</v>
      </c>
    </row>
    <row r="10241" spans="1:20" x14ac:dyDescent="0.35">
      <c r="A10241" t="s">
        <v>123</v>
      </c>
      <c r="B10241" t="s">
        <v>124</v>
      </c>
      <c r="C10241" t="s">
        <v>92</v>
      </c>
      <c r="D10241" s="29">
        <v>45672</v>
      </c>
      <c r="E10241" s="184" t="str">
        <f t="shared" si="678"/>
        <v/>
      </c>
      <c r="F10241" s="184" t="str">
        <f t="shared" si="679"/>
        <v/>
      </c>
      <c r="G10241" s="184" t="str">
        <f t="shared" si="680"/>
        <v/>
      </c>
      <c r="H10241" s="184" t="str">
        <f t="shared" si="681"/>
        <v/>
      </c>
      <c r="L10241">
        <f t="shared" si="682"/>
        <v>530.33792300000005</v>
      </c>
      <c r="R10241">
        <f t="shared" si="683"/>
        <v>1356.4731690000001</v>
      </c>
      <c r="S10241" t="s">
        <v>201</v>
      </c>
      <c r="T10241" s="221">
        <v>45567.336805555555</v>
      </c>
    </row>
    <row r="10242" spans="1:20" x14ac:dyDescent="0.35">
      <c r="A10242" t="s">
        <v>123</v>
      </c>
      <c r="B10242" t="s">
        <v>124</v>
      </c>
      <c r="C10242" t="s">
        <v>92</v>
      </c>
      <c r="D10242" s="29">
        <v>45673</v>
      </c>
      <c r="E10242" s="184" t="str">
        <f t="shared" si="678"/>
        <v/>
      </c>
      <c r="F10242" s="184" t="str">
        <f t="shared" si="679"/>
        <v/>
      </c>
      <c r="G10242" s="184" t="str">
        <f t="shared" si="680"/>
        <v/>
      </c>
      <c r="H10242" s="184" t="str">
        <f t="shared" si="681"/>
        <v/>
      </c>
      <c r="L10242">
        <f t="shared" si="682"/>
        <v>530.33792300000005</v>
      </c>
      <c r="R10242">
        <f t="shared" si="683"/>
        <v>1356.4731690000001</v>
      </c>
      <c r="S10242" t="s">
        <v>201</v>
      </c>
      <c r="T10242" s="221">
        <v>45567.336805555555</v>
      </c>
    </row>
    <row r="10243" spans="1:20" x14ac:dyDescent="0.35">
      <c r="A10243" t="s">
        <v>123</v>
      </c>
      <c r="B10243" t="s">
        <v>124</v>
      </c>
      <c r="C10243" t="s">
        <v>92</v>
      </c>
      <c r="D10243" s="29">
        <v>45674</v>
      </c>
      <c r="E10243" s="184" t="str">
        <f t="shared" si="678"/>
        <v/>
      </c>
      <c r="F10243" s="184" t="str">
        <f t="shared" si="679"/>
        <v/>
      </c>
      <c r="G10243" s="184" t="str">
        <f t="shared" si="680"/>
        <v/>
      </c>
      <c r="H10243" s="184" t="str">
        <f t="shared" si="681"/>
        <v/>
      </c>
      <c r="L10243">
        <f t="shared" si="682"/>
        <v>530.33792300000005</v>
      </c>
      <c r="R10243">
        <f t="shared" si="683"/>
        <v>1356.4731690000001</v>
      </c>
      <c r="S10243" t="s">
        <v>201</v>
      </c>
      <c r="T10243" s="221">
        <v>45567.336805555555</v>
      </c>
    </row>
    <row r="10244" spans="1:20" x14ac:dyDescent="0.35">
      <c r="A10244" t="s">
        <v>123</v>
      </c>
      <c r="B10244" t="s">
        <v>124</v>
      </c>
      <c r="C10244" t="s">
        <v>92</v>
      </c>
      <c r="D10244" s="29">
        <v>45675</v>
      </c>
      <c r="E10244" s="184" t="str">
        <f t="shared" si="678"/>
        <v/>
      </c>
      <c r="F10244" s="184" t="str">
        <f t="shared" si="679"/>
        <v/>
      </c>
      <c r="G10244" s="184" t="str">
        <f t="shared" si="680"/>
        <v/>
      </c>
      <c r="H10244" s="184" t="str">
        <f t="shared" si="681"/>
        <v/>
      </c>
      <c r="L10244">
        <f t="shared" si="682"/>
        <v>530.33792300000005</v>
      </c>
      <c r="R10244">
        <f t="shared" si="683"/>
        <v>1356.4731690000001</v>
      </c>
      <c r="S10244" t="s">
        <v>201</v>
      </c>
      <c r="T10244" s="221">
        <v>45567.336805555555</v>
      </c>
    </row>
    <row r="10245" spans="1:20" x14ac:dyDescent="0.35">
      <c r="A10245" t="s">
        <v>123</v>
      </c>
      <c r="B10245" t="s">
        <v>124</v>
      </c>
      <c r="C10245" t="s">
        <v>92</v>
      </c>
      <c r="D10245" s="29">
        <v>45676</v>
      </c>
      <c r="E10245" s="184" t="str">
        <f t="shared" si="678"/>
        <v/>
      </c>
      <c r="F10245" s="184" t="str">
        <f t="shared" si="679"/>
        <v/>
      </c>
      <c r="G10245" s="184" t="str">
        <f t="shared" si="680"/>
        <v/>
      </c>
      <c r="H10245" s="184" t="str">
        <f t="shared" si="681"/>
        <v/>
      </c>
      <c r="L10245">
        <f t="shared" si="682"/>
        <v>530.33792300000005</v>
      </c>
      <c r="R10245">
        <f t="shared" si="683"/>
        <v>1356.4731690000001</v>
      </c>
      <c r="S10245" t="s">
        <v>201</v>
      </c>
      <c r="T10245" s="221">
        <v>45567.336805555555</v>
      </c>
    </row>
    <row r="10246" spans="1:20" x14ac:dyDescent="0.35">
      <c r="A10246" t="s">
        <v>123</v>
      </c>
      <c r="B10246" t="s">
        <v>124</v>
      </c>
      <c r="C10246" t="s">
        <v>92</v>
      </c>
      <c r="D10246" s="29">
        <v>45677</v>
      </c>
      <c r="E10246" s="184" t="str">
        <f t="shared" si="678"/>
        <v/>
      </c>
      <c r="F10246" s="184" t="str">
        <f t="shared" si="679"/>
        <v/>
      </c>
      <c r="G10246" s="184" t="str">
        <f t="shared" si="680"/>
        <v/>
      </c>
      <c r="H10246" s="184" t="str">
        <f t="shared" si="681"/>
        <v/>
      </c>
      <c r="L10246">
        <f t="shared" si="682"/>
        <v>530.33792300000005</v>
      </c>
      <c r="R10246">
        <f t="shared" si="683"/>
        <v>1356.4731690000001</v>
      </c>
      <c r="S10246" t="s">
        <v>201</v>
      </c>
      <c r="T10246" s="221">
        <v>45567.336805555555</v>
      </c>
    </row>
    <row r="10247" spans="1:20" x14ac:dyDescent="0.35">
      <c r="A10247" t="s">
        <v>123</v>
      </c>
      <c r="B10247" t="s">
        <v>124</v>
      </c>
      <c r="C10247" t="s">
        <v>92</v>
      </c>
      <c r="D10247" s="29">
        <v>45678</v>
      </c>
      <c r="E10247" s="184" t="str">
        <f t="shared" si="678"/>
        <v/>
      </c>
      <c r="F10247" s="184" t="str">
        <f t="shared" si="679"/>
        <v/>
      </c>
      <c r="G10247" s="184" t="str">
        <f t="shared" si="680"/>
        <v/>
      </c>
      <c r="H10247" s="184" t="str">
        <f t="shared" si="681"/>
        <v/>
      </c>
      <c r="L10247">
        <f t="shared" si="682"/>
        <v>530.33792300000005</v>
      </c>
      <c r="R10247">
        <f t="shared" si="683"/>
        <v>1356.4731690000001</v>
      </c>
      <c r="S10247" t="s">
        <v>201</v>
      </c>
      <c r="T10247" s="221">
        <v>45567.336805555555</v>
      </c>
    </row>
    <row r="10248" spans="1:20" x14ac:dyDescent="0.35">
      <c r="A10248" t="s">
        <v>123</v>
      </c>
      <c r="B10248" t="s">
        <v>124</v>
      </c>
      <c r="C10248" t="s">
        <v>92</v>
      </c>
      <c r="D10248" s="29">
        <v>45679</v>
      </c>
      <c r="E10248" s="184" t="str">
        <f t="shared" ref="E10248:E10311" si="684">IF(J10248="","",IF(L10248=0,0,IF(1-(J10248/L10248)&lt;0,"",1-(J10248/L10248))))</f>
        <v/>
      </c>
      <c r="F10248" s="184" t="str">
        <f t="shared" ref="F10248:F10311" si="685">IF(K10248="","",IF(L10248=0,0,IF(1-(K10248/L10248)&lt;0,"",1-(K10248/L10248))))</f>
        <v/>
      </c>
      <c r="G10248" s="184" t="str">
        <f t="shared" ref="G10248:G10311" si="686">IF(J10248="","",IF(1-(J10248/R10248)&lt;0,"",1-(J10248/R10248)))</f>
        <v/>
      </c>
      <c r="H10248" s="184" t="str">
        <f t="shared" ref="H10248:H10311" si="687">IF(K10248="","",IF(1-(K10248/R10248)&lt;0,"",1-(K10248/R10248)))</f>
        <v/>
      </c>
      <c r="L10248">
        <f t="shared" si="682"/>
        <v>530.33792300000005</v>
      </c>
      <c r="R10248">
        <f t="shared" si="683"/>
        <v>1356.4731690000001</v>
      </c>
      <c r="S10248" t="s">
        <v>201</v>
      </c>
      <c r="T10248" s="221">
        <v>45567.336805555555</v>
      </c>
    </row>
    <row r="10249" spans="1:20" x14ac:dyDescent="0.35">
      <c r="A10249" t="s">
        <v>123</v>
      </c>
      <c r="B10249" t="s">
        <v>124</v>
      </c>
      <c r="C10249" t="s">
        <v>92</v>
      </c>
      <c r="D10249" s="29">
        <v>45680</v>
      </c>
      <c r="E10249" s="184" t="str">
        <f t="shared" si="684"/>
        <v/>
      </c>
      <c r="F10249" s="184" t="str">
        <f t="shared" si="685"/>
        <v/>
      </c>
      <c r="G10249" s="184" t="str">
        <f t="shared" si="686"/>
        <v/>
      </c>
      <c r="H10249" s="184" t="str">
        <f t="shared" si="687"/>
        <v/>
      </c>
      <c r="L10249">
        <f t="shared" si="682"/>
        <v>530.33792300000005</v>
      </c>
      <c r="R10249">
        <f t="shared" si="683"/>
        <v>1356.4731690000001</v>
      </c>
      <c r="S10249" t="s">
        <v>201</v>
      </c>
      <c r="T10249" s="221">
        <v>45567.336805555555</v>
      </c>
    </row>
    <row r="10250" spans="1:20" x14ac:dyDescent="0.35">
      <c r="A10250" t="s">
        <v>123</v>
      </c>
      <c r="B10250" t="s">
        <v>124</v>
      </c>
      <c r="C10250" t="s">
        <v>92</v>
      </c>
      <c r="D10250" s="29">
        <v>45681</v>
      </c>
      <c r="E10250" s="184" t="str">
        <f t="shared" si="684"/>
        <v/>
      </c>
      <c r="F10250" s="184" t="str">
        <f t="shared" si="685"/>
        <v/>
      </c>
      <c r="G10250" s="184" t="str">
        <f t="shared" si="686"/>
        <v/>
      </c>
      <c r="H10250" s="184" t="str">
        <f t="shared" si="687"/>
        <v/>
      </c>
      <c r="L10250">
        <f t="shared" si="682"/>
        <v>530.33792300000005</v>
      </c>
      <c r="R10250">
        <f t="shared" si="683"/>
        <v>1356.4731690000001</v>
      </c>
      <c r="S10250" t="s">
        <v>201</v>
      </c>
      <c r="T10250" s="221">
        <v>45567.336805555555</v>
      </c>
    </row>
    <row r="10251" spans="1:20" x14ac:dyDescent="0.35">
      <c r="A10251" t="s">
        <v>123</v>
      </c>
      <c r="B10251" t="s">
        <v>124</v>
      </c>
      <c r="C10251" t="s">
        <v>92</v>
      </c>
      <c r="D10251" s="29">
        <v>45682</v>
      </c>
      <c r="E10251" s="184" t="str">
        <f t="shared" si="684"/>
        <v/>
      </c>
      <c r="F10251" s="184" t="str">
        <f t="shared" si="685"/>
        <v/>
      </c>
      <c r="G10251" s="184" t="str">
        <f t="shared" si="686"/>
        <v/>
      </c>
      <c r="H10251" s="184" t="str">
        <f t="shared" si="687"/>
        <v/>
      </c>
      <c r="L10251">
        <f t="shared" si="682"/>
        <v>530.33792300000005</v>
      </c>
      <c r="R10251">
        <f t="shared" si="683"/>
        <v>1356.4731690000001</v>
      </c>
      <c r="S10251" t="s">
        <v>201</v>
      </c>
      <c r="T10251" s="221">
        <v>45567.336805555555</v>
      </c>
    </row>
    <row r="10252" spans="1:20" x14ac:dyDescent="0.35">
      <c r="A10252" t="s">
        <v>123</v>
      </c>
      <c r="B10252" t="s">
        <v>124</v>
      </c>
      <c r="C10252" t="s">
        <v>92</v>
      </c>
      <c r="D10252" s="29">
        <v>45683</v>
      </c>
      <c r="E10252" s="184" t="str">
        <f t="shared" si="684"/>
        <v/>
      </c>
      <c r="F10252" s="184" t="str">
        <f t="shared" si="685"/>
        <v/>
      </c>
      <c r="G10252" s="184" t="str">
        <f t="shared" si="686"/>
        <v/>
      </c>
      <c r="H10252" s="184" t="str">
        <f t="shared" si="687"/>
        <v/>
      </c>
      <c r="L10252">
        <f t="shared" si="682"/>
        <v>530.33792300000005</v>
      </c>
      <c r="R10252">
        <f t="shared" si="683"/>
        <v>1356.4731690000001</v>
      </c>
      <c r="S10252" t="s">
        <v>201</v>
      </c>
      <c r="T10252" s="221">
        <v>45567.336805555555</v>
      </c>
    </row>
    <row r="10253" spans="1:20" x14ac:dyDescent="0.35">
      <c r="A10253" t="s">
        <v>123</v>
      </c>
      <c r="B10253" t="s">
        <v>124</v>
      </c>
      <c r="C10253" t="s">
        <v>92</v>
      </c>
      <c r="D10253" s="29">
        <v>45684</v>
      </c>
      <c r="E10253" s="184" t="str">
        <f t="shared" si="684"/>
        <v/>
      </c>
      <c r="F10253" s="184" t="str">
        <f t="shared" si="685"/>
        <v/>
      </c>
      <c r="G10253" s="184" t="str">
        <f t="shared" si="686"/>
        <v/>
      </c>
      <c r="H10253" s="184" t="str">
        <f t="shared" si="687"/>
        <v/>
      </c>
      <c r="L10253">
        <f t="shared" si="682"/>
        <v>530.33792300000005</v>
      </c>
      <c r="R10253">
        <f t="shared" si="683"/>
        <v>1356.4731690000001</v>
      </c>
      <c r="S10253" t="s">
        <v>201</v>
      </c>
      <c r="T10253" s="221">
        <v>45567.336805555555</v>
      </c>
    </row>
    <row r="10254" spans="1:20" x14ac:dyDescent="0.35">
      <c r="A10254" t="s">
        <v>123</v>
      </c>
      <c r="B10254" t="s">
        <v>124</v>
      </c>
      <c r="C10254" t="s">
        <v>92</v>
      </c>
      <c r="D10254" s="29">
        <v>45685</v>
      </c>
      <c r="E10254" s="184" t="str">
        <f t="shared" si="684"/>
        <v/>
      </c>
      <c r="F10254" s="184" t="str">
        <f t="shared" si="685"/>
        <v/>
      </c>
      <c r="G10254" s="184" t="str">
        <f t="shared" si="686"/>
        <v/>
      </c>
      <c r="H10254" s="184" t="str">
        <f t="shared" si="687"/>
        <v/>
      </c>
      <c r="L10254">
        <f t="shared" si="682"/>
        <v>530.33792300000005</v>
      </c>
      <c r="R10254">
        <f t="shared" si="683"/>
        <v>1356.4731690000001</v>
      </c>
      <c r="S10254" t="s">
        <v>201</v>
      </c>
      <c r="T10254" s="221">
        <v>45567.336805555555</v>
      </c>
    </row>
    <row r="10255" spans="1:20" x14ac:dyDescent="0.35">
      <c r="A10255" t="s">
        <v>123</v>
      </c>
      <c r="B10255" t="s">
        <v>124</v>
      </c>
      <c r="C10255" t="s">
        <v>92</v>
      </c>
      <c r="D10255" s="29">
        <v>45686</v>
      </c>
      <c r="E10255" s="184" t="str">
        <f t="shared" si="684"/>
        <v/>
      </c>
      <c r="F10255" s="184" t="str">
        <f t="shared" si="685"/>
        <v/>
      </c>
      <c r="G10255" s="184" t="str">
        <f t="shared" si="686"/>
        <v/>
      </c>
      <c r="H10255" s="184" t="str">
        <f t="shared" si="687"/>
        <v/>
      </c>
      <c r="L10255">
        <f t="shared" si="682"/>
        <v>530.33792300000005</v>
      </c>
      <c r="R10255">
        <f t="shared" si="683"/>
        <v>1356.4731690000001</v>
      </c>
      <c r="S10255" t="s">
        <v>201</v>
      </c>
      <c r="T10255" s="221">
        <v>45567.336805555555</v>
      </c>
    </row>
    <row r="10256" spans="1:20" x14ac:dyDescent="0.35">
      <c r="A10256" t="s">
        <v>123</v>
      </c>
      <c r="B10256" t="s">
        <v>124</v>
      </c>
      <c r="C10256" t="s">
        <v>92</v>
      </c>
      <c r="D10256" s="29">
        <v>45687</v>
      </c>
      <c r="E10256" s="184" t="str">
        <f t="shared" si="684"/>
        <v/>
      </c>
      <c r="F10256" s="184" t="str">
        <f t="shared" si="685"/>
        <v/>
      </c>
      <c r="G10256" s="184" t="str">
        <f t="shared" si="686"/>
        <v/>
      </c>
      <c r="H10256" s="184" t="str">
        <f t="shared" si="687"/>
        <v/>
      </c>
      <c r="L10256">
        <f t="shared" si="682"/>
        <v>530.33792300000005</v>
      </c>
      <c r="R10256">
        <f t="shared" si="683"/>
        <v>1356.4731690000001</v>
      </c>
      <c r="S10256" t="s">
        <v>201</v>
      </c>
      <c r="T10256" s="221">
        <v>45567.336805555555</v>
      </c>
    </row>
    <row r="10257" spans="1:20" x14ac:dyDescent="0.35">
      <c r="A10257" t="s">
        <v>123</v>
      </c>
      <c r="B10257" t="s">
        <v>124</v>
      </c>
      <c r="C10257" t="s">
        <v>92</v>
      </c>
      <c r="D10257" s="29">
        <v>45688</v>
      </c>
      <c r="E10257" s="184" t="str">
        <f t="shared" si="684"/>
        <v/>
      </c>
      <c r="F10257" s="184" t="str">
        <f t="shared" si="685"/>
        <v/>
      </c>
      <c r="G10257" s="184" t="str">
        <f t="shared" si="686"/>
        <v/>
      </c>
      <c r="H10257" s="184" t="str">
        <f t="shared" si="687"/>
        <v/>
      </c>
      <c r="L10257">
        <f t="shared" si="682"/>
        <v>530.33792300000005</v>
      </c>
      <c r="R10257">
        <f t="shared" si="683"/>
        <v>1356.4731690000001</v>
      </c>
      <c r="S10257" t="s">
        <v>201</v>
      </c>
      <c r="T10257" s="221">
        <v>45567.336805555555</v>
      </c>
    </row>
    <row r="10258" spans="1:20" x14ac:dyDescent="0.35">
      <c r="A10258" t="s">
        <v>123</v>
      </c>
      <c r="B10258" t="s">
        <v>124</v>
      </c>
      <c r="C10258" t="s">
        <v>92</v>
      </c>
      <c r="D10258" s="29">
        <v>45689</v>
      </c>
      <c r="E10258" s="184" t="str">
        <f t="shared" si="684"/>
        <v/>
      </c>
      <c r="F10258" s="184" t="str">
        <f t="shared" si="685"/>
        <v/>
      </c>
      <c r="G10258" s="184" t="str">
        <f t="shared" si="686"/>
        <v/>
      </c>
      <c r="H10258" s="184" t="str">
        <f t="shared" si="687"/>
        <v/>
      </c>
      <c r="L10258">
        <f t="shared" si="682"/>
        <v>530.33792300000005</v>
      </c>
      <c r="R10258">
        <f t="shared" si="683"/>
        <v>1356.4731690000001</v>
      </c>
      <c r="S10258" t="s">
        <v>201</v>
      </c>
      <c r="T10258" s="221">
        <v>45567.336805555555</v>
      </c>
    </row>
    <row r="10259" spans="1:20" x14ac:dyDescent="0.35">
      <c r="A10259" t="s">
        <v>123</v>
      </c>
      <c r="B10259" t="s">
        <v>124</v>
      </c>
      <c r="C10259" t="s">
        <v>92</v>
      </c>
      <c r="D10259" s="29">
        <v>45690</v>
      </c>
      <c r="E10259" s="184" t="str">
        <f t="shared" si="684"/>
        <v/>
      </c>
      <c r="F10259" s="184" t="str">
        <f t="shared" si="685"/>
        <v/>
      </c>
      <c r="G10259" s="184" t="str">
        <f t="shared" si="686"/>
        <v/>
      </c>
      <c r="H10259" s="184" t="str">
        <f t="shared" si="687"/>
        <v/>
      </c>
      <c r="L10259">
        <f t="shared" si="682"/>
        <v>530.33792300000005</v>
      </c>
      <c r="R10259">
        <f t="shared" si="683"/>
        <v>1356.4731690000001</v>
      </c>
      <c r="S10259" t="s">
        <v>201</v>
      </c>
      <c r="T10259" s="221">
        <v>45567.336805555555</v>
      </c>
    </row>
    <row r="10260" spans="1:20" x14ac:dyDescent="0.35">
      <c r="A10260" t="s">
        <v>123</v>
      </c>
      <c r="B10260" t="s">
        <v>124</v>
      </c>
      <c r="C10260" t="s">
        <v>92</v>
      </c>
      <c r="D10260" s="29">
        <v>45691</v>
      </c>
      <c r="E10260" s="184" t="str">
        <f t="shared" si="684"/>
        <v/>
      </c>
      <c r="F10260" s="184" t="str">
        <f t="shared" si="685"/>
        <v/>
      </c>
      <c r="G10260" s="184" t="str">
        <f t="shared" si="686"/>
        <v/>
      </c>
      <c r="H10260" s="184" t="str">
        <f t="shared" si="687"/>
        <v/>
      </c>
      <c r="L10260">
        <f t="shared" si="682"/>
        <v>530.33792300000005</v>
      </c>
      <c r="R10260">
        <f t="shared" si="683"/>
        <v>1356.4731690000001</v>
      </c>
      <c r="S10260" t="s">
        <v>201</v>
      </c>
      <c r="T10260" s="221">
        <v>45567.336805555555</v>
      </c>
    </row>
    <row r="10261" spans="1:20" x14ac:dyDescent="0.35">
      <c r="A10261" t="s">
        <v>123</v>
      </c>
      <c r="B10261" t="s">
        <v>124</v>
      </c>
      <c r="C10261" t="s">
        <v>92</v>
      </c>
      <c r="D10261" s="29">
        <v>45692</v>
      </c>
      <c r="E10261" s="184" t="str">
        <f t="shared" si="684"/>
        <v/>
      </c>
      <c r="F10261" s="184" t="str">
        <f t="shared" si="685"/>
        <v/>
      </c>
      <c r="G10261" s="184" t="str">
        <f t="shared" si="686"/>
        <v/>
      </c>
      <c r="H10261" s="184" t="str">
        <f t="shared" si="687"/>
        <v/>
      </c>
      <c r="L10261">
        <f t="shared" si="682"/>
        <v>530.33792300000005</v>
      </c>
      <c r="R10261">
        <f t="shared" si="683"/>
        <v>1356.4731690000001</v>
      </c>
      <c r="S10261" t="s">
        <v>201</v>
      </c>
      <c r="T10261" s="221">
        <v>45567.336805555555</v>
      </c>
    </row>
    <row r="10262" spans="1:20" x14ac:dyDescent="0.35">
      <c r="A10262" t="s">
        <v>123</v>
      </c>
      <c r="B10262" t="s">
        <v>124</v>
      </c>
      <c r="C10262" t="s">
        <v>92</v>
      </c>
      <c r="D10262" s="29">
        <v>45693</v>
      </c>
      <c r="E10262" s="184" t="str">
        <f t="shared" si="684"/>
        <v/>
      </c>
      <c r="F10262" s="184" t="str">
        <f t="shared" si="685"/>
        <v/>
      </c>
      <c r="G10262" s="184" t="str">
        <f t="shared" si="686"/>
        <v/>
      </c>
      <c r="H10262" s="184" t="str">
        <f t="shared" si="687"/>
        <v/>
      </c>
      <c r="L10262">
        <f t="shared" si="682"/>
        <v>530.33792300000005</v>
      </c>
      <c r="R10262">
        <f t="shared" si="683"/>
        <v>1356.4731690000001</v>
      </c>
      <c r="S10262" t="s">
        <v>201</v>
      </c>
      <c r="T10262" s="221">
        <v>45567.336805555555</v>
      </c>
    </row>
    <row r="10263" spans="1:20" x14ac:dyDescent="0.35">
      <c r="A10263" t="s">
        <v>123</v>
      </c>
      <c r="B10263" t="s">
        <v>124</v>
      </c>
      <c r="C10263" t="s">
        <v>92</v>
      </c>
      <c r="D10263" s="29">
        <v>45694</v>
      </c>
      <c r="E10263" s="184" t="str">
        <f t="shared" si="684"/>
        <v/>
      </c>
      <c r="F10263" s="184" t="str">
        <f t="shared" si="685"/>
        <v/>
      </c>
      <c r="G10263" s="184" t="str">
        <f t="shared" si="686"/>
        <v/>
      </c>
      <c r="H10263" s="184" t="str">
        <f t="shared" si="687"/>
        <v/>
      </c>
      <c r="L10263">
        <f t="shared" si="682"/>
        <v>530.33792300000005</v>
      </c>
      <c r="R10263">
        <f t="shared" si="683"/>
        <v>1356.4731690000001</v>
      </c>
      <c r="S10263" t="s">
        <v>201</v>
      </c>
      <c r="T10263" s="221">
        <v>45567.336805555555</v>
      </c>
    </row>
    <row r="10264" spans="1:20" x14ac:dyDescent="0.35">
      <c r="A10264" t="s">
        <v>123</v>
      </c>
      <c r="B10264" t="s">
        <v>124</v>
      </c>
      <c r="C10264" t="s">
        <v>92</v>
      </c>
      <c r="D10264" s="29">
        <v>45695</v>
      </c>
      <c r="E10264" s="184" t="str">
        <f t="shared" si="684"/>
        <v/>
      </c>
      <c r="F10264" s="184" t="str">
        <f t="shared" si="685"/>
        <v/>
      </c>
      <c r="G10264" s="184" t="str">
        <f t="shared" si="686"/>
        <v/>
      </c>
      <c r="H10264" s="184" t="str">
        <f t="shared" si="687"/>
        <v/>
      </c>
      <c r="L10264">
        <f t="shared" si="682"/>
        <v>530.33792300000005</v>
      </c>
      <c r="R10264">
        <f t="shared" si="683"/>
        <v>1356.4731690000001</v>
      </c>
      <c r="S10264" t="s">
        <v>201</v>
      </c>
      <c r="T10264" s="221">
        <v>45567.336805555555</v>
      </c>
    </row>
    <row r="10265" spans="1:20" x14ac:dyDescent="0.35">
      <c r="A10265" t="s">
        <v>123</v>
      </c>
      <c r="B10265" t="s">
        <v>124</v>
      </c>
      <c r="C10265" t="s">
        <v>92</v>
      </c>
      <c r="D10265" s="29">
        <v>45696</v>
      </c>
      <c r="E10265" s="184" t="str">
        <f t="shared" si="684"/>
        <v/>
      </c>
      <c r="F10265" s="184" t="str">
        <f t="shared" si="685"/>
        <v/>
      </c>
      <c r="G10265" s="184" t="str">
        <f t="shared" si="686"/>
        <v/>
      </c>
      <c r="H10265" s="184" t="str">
        <f t="shared" si="687"/>
        <v/>
      </c>
      <c r="L10265">
        <f t="shared" si="682"/>
        <v>530.33792300000005</v>
      </c>
      <c r="R10265">
        <f t="shared" si="683"/>
        <v>1356.4731690000001</v>
      </c>
      <c r="S10265" t="s">
        <v>201</v>
      </c>
      <c r="T10265" s="221">
        <v>45567.336805555555</v>
      </c>
    </row>
    <row r="10266" spans="1:20" x14ac:dyDescent="0.35">
      <c r="A10266" t="s">
        <v>123</v>
      </c>
      <c r="B10266" t="s">
        <v>124</v>
      </c>
      <c r="C10266" t="s">
        <v>92</v>
      </c>
      <c r="D10266" s="29">
        <v>45697</v>
      </c>
      <c r="E10266" s="184" t="str">
        <f t="shared" si="684"/>
        <v/>
      </c>
      <c r="F10266" s="184" t="str">
        <f t="shared" si="685"/>
        <v/>
      </c>
      <c r="G10266" s="184" t="str">
        <f t="shared" si="686"/>
        <v/>
      </c>
      <c r="H10266" s="184" t="str">
        <f t="shared" si="687"/>
        <v/>
      </c>
      <c r="L10266">
        <f t="shared" si="682"/>
        <v>530.33792300000005</v>
      </c>
      <c r="R10266">
        <f t="shared" si="683"/>
        <v>1356.4731690000001</v>
      </c>
      <c r="S10266" t="s">
        <v>201</v>
      </c>
      <c r="T10266" s="221">
        <v>45567.336805555555</v>
      </c>
    </row>
    <row r="10267" spans="1:20" x14ac:dyDescent="0.35">
      <c r="A10267" t="s">
        <v>123</v>
      </c>
      <c r="B10267" t="s">
        <v>124</v>
      </c>
      <c r="C10267" t="s">
        <v>92</v>
      </c>
      <c r="D10267" s="29">
        <v>45698</v>
      </c>
      <c r="E10267" s="184" t="str">
        <f t="shared" si="684"/>
        <v/>
      </c>
      <c r="F10267" s="184" t="str">
        <f t="shared" si="685"/>
        <v/>
      </c>
      <c r="G10267" s="184" t="str">
        <f t="shared" si="686"/>
        <v/>
      </c>
      <c r="H10267" s="184" t="str">
        <f t="shared" si="687"/>
        <v/>
      </c>
      <c r="L10267">
        <f t="shared" si="682"/>
        <v>530.33792300000005</v>
      </c>
      <c r="R10267">
        <f t="shared" si="683"/>
        <v>1356.4731690000001</v>
      </c>
      <c r="S10267" t="s">
        <v>201</v>
      </c>
      <c r="T10267" s="221">
        <v>45567.336805555555</v>
      </c>
    </row>
    <row r="10268" spans="1:20" x14ac:dyDescent="0.35">
      <c r="A10268" t="s">
        <v>123</v>
      </c>
      <c r="B10268" t="s">
        <v>124</v>
      </c>
      <c r="C10268" t="s">
        <v>92</v>
      </c>
      <c r="D10268" s="29">
        <v>45699</v>
      </c>
      <c r="E10268" s="184" t="str">
        <f t="shared" si="684"/>
        <v/>
      </c>
      <c r="F10268" s="184" t="str">
        <f t="shared" si="685"/>
        <v/>
      </c>
      <c r="G10268" s="184" t="str">
        <f t="shared" si="686"/>
        <v/>
      </c>
      <c r="H10268" s="184" t="str">
        <f t="shared" si="687"/>
        <v/>
      </c>
      <c r="L10268">
        <f t="shared" si="682"/>
        <v>530.33792300000005</v>
      </c>
      <c r="R10268">
        <f t="shared" si="683"/>
        <v>1356.4731690000001</v>
      </c>
      <c r="S10268" t="s">
        <v>201</v>
      </c>
      <c r="T10268" s="221">
        <v>45567.336805555555</v>
      </c>
    </row>
    <row r="10269" spans="1:20" x14ac:dyDescent="0.35">
      <c r="A10269" t="s">
        <v>123</v>
      </c>
      <c r="B10269" t="s">
        <v>124</v>
      </c>
      <c r="C10269" t="s">
        <v>92</v>
      </c>
      <c r="D10269" s="29">
        <v>45700</v>
      </c>
      <c r="E10269" s="184" t="str">
        <f t="shared" si="684"/>
        <v/>
      </c>
      <c r="F10269" s="184" t="str">
        <f t="shared" si="685"/>
        <v/>
      </c>
      <c r="G10269" s="184" t="str">
        <f t="shared" si="686"/>
        <v/>
      </c>
      <c r="H10269" s="184" t="str">
        <f t="shared" si="687"/>
        <v/>
      </c>
      <c r="L10269">
        <f t="shared" si="682"/>
        <v>530.33792300000005</v>
      </c>
      <c r="R10269">
        <f t="shared" si="683"/>
        <v>1356.4731690000001</v>
      </c>
      <c r="S10269" t="s">
        <v>201</v>
      </c>
      <c r="T10269" s="221">
        <v>45567.336805555555</v>
      </c>
    </row>
    <row r="10270" spans="1:20" x14ac:dyDescent="0.35">
      <c r="A10270" t="s">
        <v>123</v>
      </c>
      <c r="B10270" t="s">
        <v>124</v>
      </c>
      <c r="C10270" t="s">
        <v>92</v>
      </c>
      <c r="D10270" s="29">
        <v>45701</v>
      </c>
      <c r="E10270" s="184" t="str">
        <f t="shared" si="684"/>
        <v/>
      </c>
      <c r="F10270" s="184" t="str">
        <f t="shared" si="685"/>
        <v/>
      </c>
      <c r="G10270" s="184" t="str">
        <f t="shared" si="686"/>
        <v/>
      </c>
      <c r="H10270" s="184" t="str">
        <f t="shared" si="687"/>
        <v/>
      </c>
      <c r="L10270">
        <f t="shared" si="682"/>
        <v>530.33792300000005</v>
      </c>
      <c r="R10270">
        <f t="shared" si="683"/>
        <v>1356.4731690000001</v>
      </c>
      <c r="S10270" t="s">
        <v>201</v>
      </c>
      <c r="T10270" s="221">
        <v>45567.336805555555</v>
      </c>
    </row>
    <row r="10271" spans="1:20" x14ac:dyDescent="0.35">
      <c r="A10271" t="s">
        <v>123</v>
      </c>
      <c r="B10271" t="s">
        <v>124</v>
      </c>
      <c r="C10271" t="s">
        <v>92</v>
      </c>
      <c r="D10271" s="29">
        <v>45702</v>
      </c>
      <c r="E10271" s="184" t="str">
        <f t="shared" si="684"/>
        <v/>
      </c>
      <c r="F10271" s="184" t="str">
        <f t="shared" si="685"/>
        <v/>
      </c>
      <c r="G10271" s="184" t="str">
        <f t="shared" si="686"/>
        <v/>
      </c>
      <c r="H10271" s="184" t="str">
        <f t="shared" si="687"/>
        <v/>
      </c>
      <c r="L10271">
        <f t="shared" si="682"/>
        <v>530.33792300000005</v>
      </c>
      <c r="R10271">
        <f t="shared" si="683"/>
        <v>1356.4731690000001</v>
      </c>
      <c r="S10271" t="s">
        <v>201</v>
      </c>
      <c r="T10271" s="221">
        <v>45567.336805555555</v>
      </c>
    </row>
    <row r="10272" spans="1:20" x14ac:dyDescent="0.35">
      <c r="A10272" t="s">
        <v>123</v>
      </c>
      <c r="B10272" t="s">
        <v>124</v>
      </c>
      <c r="C10272" t="s">
        <v>92</v>
      </c>
      <c r="D10272" s="29">
        <v>45703</v>
      </c>
      <c r="E10272" s="184" t="str">
        <f t="shared" si="684"/>
        <v/>
      </c>
      <c r="F10272" s="184" t="str">
        <f t="shared" si="685"/>
        <v/>
      </c>
      <c r="G10272" s="184" t="str">
        <f t="shared" si="686"/>
        <v/>
      </c>
      <c r="H10272" s="184" t="str">
        <f t="shared" si="687"/>
        <v/>
      </c>
      <c r="L10272">
        <f t="shared" si="682"/>
        <v>530.33792300000005</v>
      </c>
      <c r="R10272">
        <f t="shared" si="683"/>
        <v>1356.4731690000001</v>
      </c>
      <c r="S10272" t="s">
        <v>201</v>
      </c>
      <c r="T10272" s="221">
        <v>45567.336805555555</v>
      </c>
    </row>
    <row r="10273" spans="1:20" x14ac:dyDescent="0.35">
      <c r="A10273" t="s">
        <v>123</v>
      </c>
      <c r="B10273" t="s">
        <v>124</v>
      </c>
      <c r="C10273" t="s">
        <v>92</v>
      </c>
      <c r="D10273" s="29">
        <v>45704</v>
      </c>
      <c r="E10273" s="184" t="str">
        <f t="shared" si="684"/>
        <v/>
      </c>
      <c r="F10273" s="184" t="str">
        <f t="shared" si="685"/>
        <v/>
      </c>
      <c r="G10273" s="184" t="str">
        <f t="shared" si="686"/>
        <v/>
      </c>
      <c r="H10273" s="184" t="str">
        <f t="shared" si="687"/>
        <v/>
      </c>
      <c r="L10273">
        <f t="shared" si="682"/>
        <v>530.33792300000005</v>
      </c>
      <c r="R10273">
        <f t="shared" si="683"/>
        <v>1356.4731690000001</v>
      </c>
      <c r="S10273" t="s">
        <v>201</v>
      </c>
      <c r="T10273" s="221">
        <v>45567.336805555555</v>
      </c>
    </row>
    <row r="10274" spans="1:20" x14ac:dyDescent="0.35">
      <c r="A10274" t="s">
        <v>123</v>
      </c>
      <c r="B10274" t="s">
        <v>124</v>
      </c>
      <c r="C10274" t="s">
        <v>92</v>
      </c>
      <c r="D10274" s="29">
        <v>45705</v>
      </c>
      <c r="E10274" s="184" t="str">
        <f t="shared" si="684"/>
        <v/>
      </c>
      <c r="F10274" s="184" t="str">
        <f t="shared" si="685"/>
        <v/>
      </c>
      <c r="G10274" s="184" t="str">
        <f t="shared" si="686"/>
        <v/>
      </c>
      <c r="H10274" s="184" t="str">
        <f t="shared" si="687"/>
        <v/>
      </c>
      <c r="L10274">
        <f t="shared" si="682"/>
        <v>530.33792300000005</v>
      </c>
      <c r="R10274">
        <f t="shared" si="683"/>
        <v>1356.4731690000001</v>
      </c>
      <c r="S10274" t="s">
        <v>201</v>
      </c>
      <c r="T10274" s="221">
        <v>45567.336805555555</v>
      </c>
    </row>
    <row r="10275" spans="1:20" x14ac:dyDescent="0.35">
      <c r="A10275" t="s">
        <v>123</v>
      </c>
      <c r="B10275" t="s">
        <v>124</v>
      </c>
      <c r="C10275" t="s">
        <v>92</v>
      </c>
      <c r="D10275" s="29">
        <v>45706</v>
      </c>
      <c r="E10275" s="184" t="str">
        <f t="shared" si="684"/>
        <v/>
      </c>
      <c r="F10275" s="184" t="str">
        <f t="shared" si="685"/>
        <v/>
      </c>
      <c r="G10275" s="184" t="str">
        <f t="shared" si="686"/>
        <v/>
      </c>
      <c r="H10275" s="184" t="str">
        <f t="shared" si="687"/>
        <v/>
      </c>
      <c r="L10275">
        <f t="shared" si="682"/>
        <v>530.33792300000005</v>
      </c>
      <c r="R10275">
        <f t="shared" si="683"/>
        <v>1356.4731690000001</v>
      </c>
      <c r="S10275" t="s">
        <v>201</v>
      </c>
      <c r="T10275" s="221">
        <v>45567.336805555555</v>
      </c>
    </row>
    <row r="10276" spans="1:20" x14ac:dyDescent="0.35">
      <c r="A10276" t="s">
        <v>123</v>
      </c>
      <c r="B10276" t="s">
        <v>124</v>
      </c>
      <c r="C10276" t="s">
        <v>92</v>
      </c>
      <c r="D10276" s="29">
        <v>45707</v>
      </c>
      <c r="E10276" s="184" t="str">
        <f t="shared" si="684"/>
        <v/>
      </c>
      <c r="F10276" s="184" t="str">
        <f t="shared" si="685"/>
        <v/>
      </c>
      <c r="G10276" s="184" t="str">
        <f t="shared" si="686"/>
        <v/>
      </c>
      <c r="H10276" s="184" t="str">
        <f t="shared" si="687"/>
        <v/>
      </c>
      <c r="L10276">
        <f t="shared" si="682"/>
        <v>530.33792300000005</v>
      </c>
      <c r="R10276">
        <f t="shared" si="683"/>
        <v>1356.4731690000001</v>
      </c>
      <c r="S10276" t="s">
        <v>201</v>
      </c>
      <c r="T10276" s="221">
        <v>45567.336805555555</v>
      </c>
    </row>
    <row r="10277" spans="1:20" x14ac:dyDescent="0.35">
      <c r="A10277" t="s">
        <v>123</v>
      </c>
      <c r="B10277" t="s">
        <v>124</v>
      </c>
      <c r="C10277" t="s">
        <v>92</v>
      </c>
      <c r="D10277" s="29">
        <v>45708</v>
      </c>
      <c r="E10277" s="184" t="str">
        <f t="shared" si="684"/>
        <v/>
      </c>
      <c r="F10277" s="184" t="str">
        <f t="shared" si="685"/>
        <v/>
      </c>
      <c r="G10277" s="184" t="str">
        <f t="shared" si="686"/>
        <v/>
      </c>
      <c r="H10277" s="184" t="str">
        <f t="shared" si="687"/>
        <v/>
      </c>
      <c r="L10277">
        <f t="shared" si="682"/>
        <v>530.33792300000005</v>
      </c>
      <c r="R10277">
        <f t="shared" si="683"/>
        <v>1356.4731690000001</v>
      </c>
      <c r="S10277" t="s">
        <v>201</v>
      </c>
      <c r="T10277" s="221">
        <v>45567.336805555555</v>
      </c>
    </row>
    <row r="10278" spans="1:20" x14ac:dyDescent="0.35">
      <c r="A10278" t="s">
        <v>123</v>
      </c>
      <c r="B10278" t="s">
        <v>124</v>
      </c>
      <c r="C10278" t="s">
        <v>92</v>
      </c>
      <c r="D10278" s="29">
        <v>45709</v>
      </c>
      <c r="E10278" s="184" t="str">
        <f t="shared" si="684"/>
        <v/>
      </c>
      <c r="F10278" s="184" t="str">
        <f t="shared" si="685"/>
        <v/>
      </c>
      <c r="G10278" s="184" t="str">
        <f t="shared" si="686"/>
        <v/>
      </c>
      <c r="H10278" s="184" t="str">
        <f t="shared" si="687"/>
        <v/>
      </c>
      <c r="L10278">
        <f t="shared" si="682"/>
        <v>530.33792300000005</v>
      </c>
      <c r="R10278">
        <f t="shared" si="683"/>
        <v>1356.4731690000001</v>
      </c>
      <c r="S10278" t="s">
        <v>201</v>
      </c>
      <c r="T10278" s="221">
        <v>45567.336805555555</v>
      </c>
    </row>
    <row r="10279" spans="1:20" x14ac:dyDescent="0.35">
      <c r="A10279" t="s">
        <v>123</v>
      </c>
      <c r="B10279" t="s">
        <v>124</v>
      </c>
      <c r="C10279" t="s">
        <v>92</v>
      </c>
      <c r="D10279" s="29">
        <v>45710</v>
      </c>
      <c r="E10279" s="184" t="str">
        <f t="shared" si="684"/>
        <v/>
      </c>
      <c r="F10279" s="184" t="str">
        <f t="shared" si="685"/>
        <v/>
      </c>
      <c r="G10279" s="184" t="str">
        <f t="shared" si="686"/>
        <v/>
      </c>
      <c r="H10279" s="184" t="str">
        <f t="shared" si="687"/>
        <v/>
      </c>
      <c r="L10279">
        <f t="shared" si="682"/>
        <v>530.33792300000005</v>
      </c>
      <c r="R10279">
        <f t="shared" si="683"/>
        <v>1356.4731690000001</v>
      </c>
      <c r="S10279" t="s">
        <v>201</v>
      </c>
      <c r="T10279" s="221">
        <v>45567.336805555555</v>
      </c>
    </row>
    <row r="10280" spans="1:20" x14ac:dyDescent="0.35">
      <c r="A10280" t="s">
        <v>123</v>
      </c>
      <c r="B10280" t="s">
        <v>124</v>
      </c>
      <c r="C10280" t="s">
        <v>92</v>
      </c>
      <c r="D10280" s="29">
        <v>45711</v>
      </c>
      <c r="E10280" s="184" t="str">
        <f t="shared" si="684"/>
        <v/>
      </c>
      <c r="F10280" s="184" t="str">
        <f t="shared" si="685"/>
        <v/>
      </c>
      <c r="G10280" s="184" t="str">
        <f t="shared" si="686"/>
        <v/>
      </c>
      <c r="H10280" s="184" t="str">
        <f t="shared" si="687"/>
        <v/>
      </c>
      <c r="L10280">
        <f t="shared" si="682"/>
        <v>530.33792300000005</v>
      </c>
      <c r="R10280">
        <f t="shared" si="683"/>
        <v>1356.4731690000001</v>
      </c>
      <c r="S10280" t="s">
        <v>201</v>
      </c>
      <c r="T10280" s="221">
        <v>45567.336805555555</v>
      </c>
    </row>
    <row r="10281" spans="1:20" x14ac:dyDescent="0.35">
      <c r="A10281" t="s">
        <v>123</v>
      </c>
      <c r="B10281" t="s">
        <v>124</v>
      </c>
      <c r="C10281" t="s">
        <v>92</v>
      </c>
      <c r="D10281" s="29">
        <v>45712</v>
      </c>
      <c r="E10281" s="184" t="str">
        <f t="shared" si="684"/>
        <v/>
      </c>
      <c r="F10281" s="184" t="str">
        <f t="shared" si="685"/>
        <v/>
      </c>
      <c r="G10281" s="184" t="str">
        <f t="shared" si="686"/>
        <v/>
      </c>
      <c r="H10281" s="184" t="str">
        <f t="shared" si="687"/>
        <v/>
      </c>
      <c r="L10281">
        <f t="shared" si="682"/>
        <v>530.33792300000005</v>
      </c>
      <c r="R10281">
        <f t="shared" si="683"/>
        <v>1356.4731690000001</v>
      </c>
      <c r="S10281" t="s">
        <v>201</v>
      </c>
      <c r="T10281" s="221">
        <v>45567.336805555555</v>
      </c>
    </row>
    <row r="10282" spans="1:20" x14ac:dyDescent="0.35">
      <c r="A10282" t="s">
        <v>123</v>
      </c>
      <c r="B10282" t="s">
        <v>124</v>
      </c>
      <c r="C10282" t="s">
        <v>92</v>
      </c>
      <c r="D10282" s="29">
        <v>45713</v>
      </c>
      <c r="E10282" s="184" t="str">
        <f t="shared" si="684"/>
        <v/>
      </c>
      <c r="F10282" s="184" t="str">
        <f t="shared" si="685"/>
        <v/>
      </c>
      <c r="G10282" s="184" t="str">
        <f t="shared" si="686"/>
        <v/>
      </c>
      <c r="H10282" s="184" t="str">
        <f t="shared" si="687"/>
        <v/>
      </c>
      <c r="L10282">
        <f t="shared" si="682"/>
        <v>530.33792300000005</v>
      </c>
      <c r="R10282">
        <f t="shared" si="683"/>
        <v>1356.4731690000001</v>
      </c>
      <c r="S10282" t="s">
        <v>201</v>
      </c>
      <c r="T10282" s="221">
        <v>45567.336805555555</v>
      </c>
    </row>
    <row r="10283" spans="1:20" x14ac:dyDescent="0.35">
      <c r="A10283" t="s">
        <v>123</v>
      </c>
      <c r="B10283" t="s">
        <v>124</v>
      </c>
      <c r="C10283" t="s">
        <v>92</v>
      </c>
      <c r="D10283" s="29">
        <v>45714</v>
      </c>
      <c r="E10283" s="184" t="str">
        <f t="shared" si="684"/>
        <v/>
      </c>
      <c r="F10283" s="184" t="str">
        <f t="shared" si="685"/>
        <v/>
      </c>
      <c r="G10283" s="184" t="str">
        <f t="shared" si="686"/>
        <v/>
      </c>
      <c r="H10283" s="184" t="str">
        <f t="shared" si="687"/>
        <v/>
      </c>
      <c r="L10283">
        <f t="shared" si="682"/>
        <v>530.33792300000005</v>
      </c>
      <c r="R10283">
        <f t="shared" si="683"/>
        <v>1356.4731690000001</v>
      </c>
      <c r="S10283" t="s">
        <v>201</v>
      </c>
      <c r="T10283" s="221">
        <v>45567.336805555555</v>
      </c>
    </row>
    <row r="10284" spans="1:20" x14ac:dyDescent="0.35">
      <c r="A10284" t="s">
        <v>123</v>
      </c>
      <c r="B10284" t="s">
        <v>124</v>
      </c>
      <c r="C10284" t="s">
        <v>92</v>
      </c>
      <c r="D10284" s="29">
        <v>45715</v>
      </c>
      <c r="E10284" s="184" t="str">
        <f t="shared" si="684"/>
        <v/>
      </c>
      <c r="F10284" s="184" t="str">
        <f t="shared" si="685"/>
        <v/>
      </c>
      <c r="G10284" s="184" t="str">
        <f t="shared" si="686"/>
        <v/>
      </c>
      <c r="H10284" s="184" t="str">
        <f t="shared" si="687"/>
        <v/>
      </c>
      <c r="L10284">
        <f t="shared" si="682"/>
        <v>530.33792300000005</v>
      </c>
      <c r="R10284">
        <f t="shared" si="683"/>
        <v>1356.4731690000001</v>
      </c>
      <c r="S10284" t="s">
        <v>201</v>
      </c>
      <c r="T10284" s="221">
        <v>45567.336805555555</v>
      </c>
    </row>
    <row r="10285" spans="1:20" x14ac:dyDescent="0.35">
      <c r="A10285" t="s">
        <v>123</v>
      </c>
      <c r="B10285" t="s">
        <v>124</v>
      </c>
      <c r="C10285" t="s">
        <v>92</v>
      </c>
      <c r="D10285" s="29">
        <v>45716</v>
      </c>
      <c r="E10285" s="184" t="str">
        <f t="shared" si="684"/>
        <v/>
      </c>
      <c r="F10285" s="184" t="str">
        <f t="shared" si="685"/>
        <v/>
      </c>
      <c r="G10285" s="184" t="str">
        <f t="shared" si="686"/>
        <v/>
      </c>
      <c r="H10285" s="184" t="str">
        <f t="shared" si="687"/>
        <v/>
      </c>
      <c r="L10285">
        <f t="shared" si="682"/>
        <v>530.33792300000005</v>
      </c>
      <c r="R10285">
        <f t="shared" si="683"/>
        <v>1356.4731690000001</v>
      </c>
      <c r="S10285" t="s">
        <v>201</v>
      </c>
      <c r="T10285" s="221">
        <v>45567.336805555555</v>
      </c>
    </row>
    <row r="10286" spans="1:20" x14ac:dyDescent="0.35">
      <c r="A10286" t="s">
        <v>123</v>
      </c>
      <c r="B10286" t="s">
        <v>124</v>
      </c>
      <c r="C10286" t="s">
        <v>92</v>
      </c>
      <c r="D10286" s="29">
        <v>45717</v>
      </c>
      <c r="E10286" s="184" t="str">
        <f t="shared" si="684"/>
        <v/>
      </c>
      <c r="F10286" s="184" t="str">
        <f t="shared" si="685"/>
        <v/>
      </c>
      <c r="G10286" s="184" t="str">
        <f t="shared" si="686"/>
        <v/>
      </c>
      <c r="H10286" s="184" t="str">
        <f t="shared" si="687"/>
        <v/>
      </c>
      <c r="L10286">
        <f t="shared" si="682"/>
        <v>530.33792300000005</v>
      </c>
      <c r="R10286">
        <f t="shared" si="683"/>
        <v>1356.4731690000001</v>
      </c>
      <c r="S10286" t="s">
        <v>201</v>
      </c>
      <c r="T10286" s="221">
        <v>45567.336805555555</v>
      </c>
    </row>
    <row r="10287" spans="1:20" x14ac:dyDescent="0.35">
      <c r="A10287" t="s">
        <v>123</v>
      </c>
      <c r="B10287" t="s">
        <v>124</v>
      </c>
      <c r="C10287" t="s">
        <v>92</v>
      </c>
      <c r="D10287" s="29">
        <v>45718</v>
      </c>
      <c r="E10287" s="184" t="str">
        <f t="shared" si="684"/>
        <v/>
      </c>
      <c r="F10287" s="184" t="str">
        <f t="shared" si="685"/>
        <v/>
      </c>
      <c r="G10287" s="184" t="str">
        <f t="shared" si="686"/>
        <v/>
      </c>
      <c r="H10287" s="184" t="str">
        <f t="shared" si="687"/>
        <v/>
      </c>
      <c r="L10287">
        <f t="shared" si="682"/>
        <v>530.33792300000005</v>
      </c>
      <c r="R10287">
        <f t="shared" si="683"/>
        <v>1356.4731690000001</v>
      </c>
      <c r="S10287" t="s">
        <v>201</v>
      </c>
      <c r="T10287" s="221">
        <v>45567.336805555555</v>
      </c>
    </row>
    <row r="10288" spans="1:20" x14ac:dyDescent="0.35">
      <c r="A10288" t="s">
        <v>123</v>
      </c>
      <c r="B10288" t="s">
        <v>124</v>
      </c>
      <c r="C10288" t="s">
        <v>92</v>
      </c>
      <c r="D10288" s="29">
        <v>45719</v>
      </c>
      <c r="E10288" s="184" t="str">
        <f t="shared" si="684"/>
        <v/>
      </c>
      <c r="F10288" s="184" t="str">
        <f t="shared" si="685"/>
        <v/>
      </c>
      <c r="G10288" s="184" t="str">
        <f t="shared" si="686"/>
        <v/>
      </c>
      <c r="H10288" s="184" t="str">
        <f t="shared" si="687"/>
        <v/>
      </c>
      <c r="L10288">
        <f t="shared" si="682"/>
        <v>530.33792300000005</v>
      </c>
      <c r="R10288">
        <f t="shared" si="683"/>
        <v>1356.4731690000001</v>
      </c>
      <c r="S10288" t="s">
        <v>201</v>
      </c>
      <c r="T10288" s="221">
        <v>45567.336805555555</v>
      </c>
    </row>
    <row r="10289" spans="1:20" x14ac:dyDescent="0.35">
      <c r="A10289" t="s">
        <v>123</v>
      </c>
      <c r="B10289" t="s">
        <v>124</v>
      </c>
      <c r="C10289" t="s">
        <v>92</v>
      </c>
      <c r="D10289" s="29">
        <v>45720</v>
      </c>
      <c r="E10289" s="184" t="str">
        <f t="shared" si="684"/>
        <v/>
      </c>
      <c r="F10289" s="184" t="str">
        <f t="shared" si="685"/>
        <v/>
      </c>
      <c r="G10289" s="184" t="str">
        <f t="shared" si="686"/>
        <v/>
      </c>
      <c r="H10289" s="184" t="str">
        <f t="shared" si="687"/>
        <v/>
      </c>
      <c r="L10289">
        <f t="shared" si="682"/>
        <v>530.33792300000005</v>
      </c>
      <c r="R10289">
        <f t="shared" si="683"/>
        <v>1356.4731690000001</v>
      </c>
      <c r="S10289" t="s">
        <v>201</v>
      </c>
      <c r="T10289" s="221">
        <v>45567.336805555555</v>
      </c>
    </row>
    <row r="10290" spans="1:20" x14ac:dyDescent="0.35">
      <c r="A10290" t="s">
        <v>123</v>
      </c>
      <c r="B10290" t="s">
        <v>124</v>
      </c>
      <c r="C10290" t="s">
        <v>92</v>
      </c>
      <c r="D10290" s="29">
        <v>45721</v>
      </c>
      <c r="E10290" s="184" t="str">
        <f t="shared" si="684"/>
        <v/>
      </c>
      <c r="F10290" s="184" t="str">
        <f t="shared" si="685"/>
        <v/>
      </c>
      <c r="G10290" s="184" t="str">
        <f t="shared" si="686"/>
        <v/>
      </c>
      <c r="H10290" s="184" t="str">
        <f t="shared" si="687"/>
        <v/>
      </c>
      <c r="L10290">
        <f t="shared" si="682"/>
        <v>530.33792300000005</v>
      </c>
      <c r="R10290">
        <f t="shared" si="683"/>
        <v>1356.4731690000001</v>
      </c>
      <c r="S10290" t="s">
        <v>201</v>
      </c>
      <c r="T10290" s="221">
        <v>45567.336805555555</v>
      </c>
    </row>
    <row r="10291" spans="1:20" x14ac:dyDescent="0.35">
      <c r="A10291" t="s">
        <v>123</v>
      </c>
      <c r="B10291" t="s">
        <v>124</v>
      </c>
      <c r="C10291" t="s">
        <v>92</v>
      </c>
      <c r="D10291" s="29">
        <v>45722</v>
      </c>
      <c r="E10291" s="184" t="str">
        <f t="shared" si="684"/>
        <v/>
      </c>
      <c r="F10291" s="184" t="str">
        <f t="shared" si="685"/>
        <v/>
      </c>
      <c r="G10291" s="184" t="str">
        <f t="shared" si="686"/>
        <v/>
      </c>
      <c r="H10291" s="184" t="str">
        <f t="shared" si="687"/>
        <v/>
      </c>
      <c r="L10291">
        <f t="shared" ref="L10291:L10354" si="688">L9926+L2261</f>
        <v>530.33792300000005</v>
      </c>
      <c r="R10291">
        <f t="shared" ref="R10291:R10354" si="689">R9926+R2261</f>
        <v>1356.4731690000001</v>
      </c>
      <c r="S10291" t="s">
        <v>201</v>
      </c>
      <c r="T10291" s="221">
        <v>45567.336805555555</v>
      </c>
    </row>
    <row r="10292" spans="1:20" x14ac:dyDescent="0.35">
      <c r="A10292" t="s">
        <v>123</v>
      </c>
      <c r="B10292" t="s">
        <v>124</v>
      </c>
      <c r="C10292" t="s">
        <v>92</v>
      </c>
      <c r="D10292" s="29">
        <v>45723</v>
      </c>
      <c r="E10292" s="184" t="str">
        <f t="shared" si="684"/>
        <v/>
      </c>
      <c r="F10292" s="184" t="str">
        <f t="shared" si="685"/>
        <v/>
      </c>
      <c r="G10292" s="184" t="str">
        <f t="shared" si="686"/>
        <v/>
      </c>
      <c r="H10292" s="184" t="str">
        <f t="shared" si="687"/>
        <v/>
      </c>
      <c r="L10292">
        <f t="shared" si="688"/>
        <v>530.33792300000005</v>
      </c>
      <c r="R10292">
        <f t="shared" si="689"/>
        <v>1356.4731690000001</v>
      </c>
      <c r="S10292" t="s">
        <v>201</v>
      </c>
      <c r="T10292" s="221">
        <v>45567.336805555555</v>
      </c>
    </row>
    <row r="10293" spans="1:20" x14ac:dyDescent="0.35">
      <c r="A10293" t="s">
        <v>123</v>
      </c>
      <c r="B10293" t="s">
        <v>124</v>
      </c>
      <c r="C10293" t="s">
        <v>92</v>
      </c>
      <c r="D10293" s="29">
        <v>45724</v>
      </c>
      <c r="E10293" s="184" t="str">
        <f t="shared" si="684"/>
        <v/>
      </c>
      <c r="F10293" s="184" t="str">
        <f t="shared" si="685"/>
        <v/>
      </c>
      <c r="G10293" s="184" t="str">
        <f t="shared" si="686"/>
        <v/>
      </c>
      <c r="H10293" s="184" t="str">
        <f t="shared" si="687"/>
        <v/>
      </c>
      <c r="L10293">
        <f t="shared" si="688"/>
        <v>530.33792300000005</v>
      </c>
      <c r="R10293">
        <f t="shared" si="689"/>
        <v>1356.4731690000001</v>
      </c>
      <c r="S10293" t="s">
        <v>201</v>
      </c>
      <c r="T10293" s="221">
        <v>45567.336805555555</v>
      </c>
    </row>
    <row r="10294" spans="1:20" x14ac:dyDescent="0.35">
      <c r="A10294" t="s">
        <v>123</v>
      </c>
      <c r="B10294" t="s">
        <v>124</v>
      </c>
      <c r="C10294" t="s">
        <v>92</v>
      </c>
      <c r="D10294" s="29">
        <v>45725</v>
      </c>
      <c r="E10294" s="184" t="str">
        <f t="shared" si="684"/>
        <v/>
      </c>
      <c r="F10294" s="184" t="str">
        <f t="shared" si="685"/>
        <v/>
      </c>
      <c r="G10294" s="184" t="str">
        <f t="shared" si="686"/>
        <v/>
      </c>
      <c r="H10294" s="184" t="str">
        <f t="shared" si="687"/>
        <v/>
      </c>
      <c r="L10294">
        <f t="shared" si="688"/>
        <v>530.33792300000005</v>
      </c>
      <c r="R10294">
        <f t="shared" si="689"/>
        <v>1356.4731690000001</v>
      </c>
      <c r="S10294" t="s">
        <v>201</v>
      </c>
      <c r="T10294" s="221">
        <v>45567.336805555555</v>
      </c>
    </row>
    <row r="10295" spans="1:20" x14ac:dyDescent="0.35">
      <c r="A10295" t="s">
        <v>123</v>
      </c>
      <c r="B10295" t="s">
        <v>124</v>
      </c>
      <c r="C10295" t="s">
        <v>92</v>
      </c>
      <c r="D10295" s="29">
        <v>45726</v>
      </c>
      <c r="E10295" s="184" t="str">
        <f t="shared" si="684"/>
        <v/>
      </c>
      <c r="F10295" s="184" t="str">
        <f t="shared" si="685"/>
        <v/>
      </c>
      <c r="G10295" s="184" t="str">
        <f t="shared" si="686"/>
        <v/>
      </c>
      <c r="H10295" s="184" t="str">
        <f t="shared" si="687"/>
        <v/>
      </c>
      <c r="L10295">
        <f t="shared" si="688"/>
        <v>530.33792300000005</v>
      </c>
      <c r="R10295">
        <f t="shared" si="689"/>
        <v>1356.4731690000001</v>
      </c>
      <c r="S10295" t="s">
        <v>201</v>
      </c>
      <c r="T10295" s="221">
        <v>45567.336805555555</v>
      </c>
    </row>
    <row r="10296" spans="1:20" x14ac:dyDescent="0.35">
      <c r="A10296" t="s">
        <v>123</v>
      </c>
      <c r="B10296" t="s">
        <v>124</v>
      </c>
      <c r="C10296" t="s">
        <v>92</v>
      </c>
      <c r="D10296" s="29">
        <v>45727</v>
      </c>
      <c r="E10296" s="184" t="str">
        <f t="shared" si="684"/>
        <v/>
      </c>
      <c r="F10296" s="184" t="str">
        <f t="shared" si="685"/>
        <v/>
      </c>
      <c r="G10296" s="184" t="str">
        <f t="shared" si="686"/>
        <v/>
      </c>
      <c r="H10296" s="184" t="str">
        <f t="shared" si="687"/>
        <v/>
      </c>
      <c r="L10296">
        <f t="shared" si="688"/>
        <v>530.33792300000005</v>
      </c>
      <c r="R10296">
        <f t="shared" si="689"/>
        <v>1356.4731690000001</v>
      </c>
      <c r="S10296" t="s">
        <v>201</v>
      </c>
      <c r="T10296" s="221">
        <v>45567.336805555555</v>
      </c>
    </row>
    <row r="10297" spans="1:20" x14ac:dyDescent="0.35">
      <c r="A10297" t="s">
        <v>123</v>
      </c>
      <c r="B10297" t="s">
        <v>124</v>
      </c>
      <c r="C10297" t="s">
        <v>92</v>
      </c>
      <c r="D10297" s="29">
        <v>45728</v>
      </c>
      <c r="E10297" s="184" t="str">
        <f t="shared" si="684"/>
        <v/>
      </c>
      <c r="F10297" s="184" t="str">
        <f t="shared" si="685"/>
        <v/>
      </c>
      <c r="G10297" s="184" t="str">
        <f t="shared" si="686"/>
        <v/>
      </c>
      <c r="H10297" s="184" t="str">
        <f t="shared" si="687"/>
        <v/>
      </c>
      <c r="L10297">
        <f t="shared" si="688"/>
        <v>530.33792300000005</v>
      </c>
      <c r="R10297">
        <f t="shared" si="689"/>
        <v>1356.4731690000001</v>
      </c>
      <c r="S10297" t="s">
        <v>201</v>
      </c>
      <c r="T10297" s="221">
        <v>45567.336805555555</v>
      </c>
    </row>
    <row r="10298" spans="1:20" x14ac:dyDescent="0.35">
      <c r="A10298" t="s">
        <v>123</v>
      </c>
      <c r="B10298" t="s">
        <v>124</v>
      </c>
      <c r="C10298" t="s">
        <v>92</v>
      </c>
      <c r="D10298" s="29">
        <v>45729</v>
      </c>
      <c r="E10298" s="184" t="str">
        <f t="shared" si="684"/>
        <v/>
      </c>
      <c r="F10298" s="184" t="str">
        <f t="shared" si="685"/>
        <v/>
      </c>
      <c r="G10298" s="184" t="str">
        <f t="shared" si="686"/>
        <v/>
      </c>
      <c r="H10298" s="184" t="str">
        <f t="shared" si="687"/>
        <v/>
      </c>
      <c r="L10298">
        <f t="shared" si="688"/>
        <v>530.33792300000005</v>
      </c>
      <c r="R10298">
        <f t="shared" si="689"/>
        <v>1356.4731690000001</v>
      </c>
      <c r="S10298" t="s">
        <v>201</v>
      </c>
      <c r="T10298" s="221">
        <v>45567.336805555555</v>
      </c>
    </row>
    <row r="10299" spans="1:20" x14ac:dyDescent="0.35">
      <c r="A10299" t="s">
        <v>123</v>
      </c>
      <c r="B10299" t="s">
        <v>124</v>
      </c>
      <c r="C10299" t="s">
        <v>92</v>
      </c>
      <c r="D10299" s="29">
        <v>45730</v>
      </c>
      <c r="E10299" s="184" t="str">
        <f t="shared" si="684"/>
        <v/>
      </c>
      <c r="F10299" s="184" t="str">
        <f t="shared" si="685"/>
        <v/>
      </c>
      <c r="G10299" s="184" t="str">
        <f t="shared" si="686"/>
        <v/>
      </c>
      <c r="H10299" s="184" t="str">
        <f t="shared" si="687"/>
        <v/>
      </c>
      <c r="L10299">
        <f t="shared" si="688"/>
        <v>530.33792300000005</v>
      </c>
      <c r="R10299">
        <f t="shared" si="689"/>
        <v>1356.4731690000001</v>
      </c>
      <c r="S10299" t="s">
        <v>201</v>
      </c>
      <c r="T10299" s="221">
        <v>45567.336805555555</v>
      </c>
    </row>
    <row r="10300" spans="1:20" x14ac:dyDescent="0.35">
      <c r="A10300" t="s">
        <v>123</v>
      </c>
      <c r="B10300" t="s">
        <v>124</v>
      </c>
      <c r="C10300" t="s">
        <v>92</v>
      </c>
      <c r="D10300" s="29">
        <v>45731</v>
      </c>
      <c r="E10300" s="184" t="str">
        <f t="shared" si="684"/>
        <v/>
      </c>
      <c r="F10300" s="184" t="str">
        <f t="shared" si="685"/>
        <v/>
      </c>
      <c r="G10300" s="184" t="str">
        <f t="shared" si="686"/>
        <v/>
      </c>
      <c r="H10300" s="184" t="str">
        <f t="shared" si="687"/>
        <v/>
      </c>
      <c r="L10300">
        <f t="shared" si="688"/>
        <v>530.33792300000005</v>
      </c>
      <c r="R10300">
        <f t="shared" si="689"/>
        <v>1356.4731690000001</v>
      </c>
      <c r="S10300" t="s">
        <v>201</v>
      </c>
      <c r="T10300" s="221">
        <v>45567.336805555555</v>
      </c>
    </row>
    <row r="10301" spans="1:20" x14ac:dyDescent="0.35">
      <c r="A10301" t="s">
        <v>123</v>
      </c>
      <c r="B10301" t="s">
        <v>124</v>
      </c>
      <c r="C10301" t="s">
        <v>92</v>
      </c>
      <c r="D10301" s="29">
        <v>45732</v>
      </c>
      <c r="E10301" s="184" t="str">
        <f t="shared" si="684"/>
        <v/>
      </c>
      <c r="F10301" s="184" t="str">
        <f t="shared" si="685"/>
        <v/>
      </c>
      <c r="G10301" s="184" t="str">
        <f t="shared" si="686"/>
        <v/>
      </c>
      <c r="H10301" s="184" t="str">
        <f t="shared" si="687"/>
        <v/>
      </c>
      <c r="L10301">
        <f t="shared" si="688"/>
        <v>530.33792300000005</v>
      </c>
      <c r="R10301">
        <f t="shared" si="689"/>
        <v>1356.4731690000001</v>
      </c>
      <c r="S10301" t="s">
        <v>201</v>
      </c>
      <c r="T10301" s="221">
        <v>45567.336805555555</v>
      </c>
    </row>
    <row r="10302" spans="1:20" x14ac:dyDescent="0.35">
      <c r="A10302" t="s">
        <v>123</v>
      </c>
      <c r="B10302" t="s">
        <v>124</v>
      </c>
      <c r="C10302" t="s">
        <v>92</v>
      </c>
      <c r="D10302" s="29">
        <v>45733</v>
      </c>
      <c r="E10302" s="184" t="str">
        <f t="shared" si="684"/>
        <v/>
      </c>
      <c r="F10302" s="184" t="str">
        <f t="shared" si="685"/>
        <v/>
      </c>
      <c r="G10302" s="184" t="str">
        <f t="shared" si="686"/>
        <v/>
      </c>
      <c r="H10302" s="184" t="str">
        <f t="shared" si="687"/>
        <v/>
      </c>
      <c r="L10302">
        <f t="shared" si="688"/>
        <v>530.33792300000005</v>
      </c>
      <c r="R10302">
        <f t="shared" si="689"/>
        <v>1356.4731690000001</v>
      </c>
      <c r="S10302" t="s">
        <v>201</v>
      </c>
      <c r="T10302" s="221">
        <v>45567.336805555555</v>
      </c>
    </row>
    <row r="10303" spans="1:20" x14ac:dyDescent="0.35">
      <c r="A10303" t="s">
        <v>123</v>
      </c>
      <c r="B10303" t="s">
        <v>124</v>
      </c>
      <c r="C10303" t="s">
        <v>92</v>
      </c>
      <c r="D10303" s="29">
        <v>45734</v>
      </c>
      <c r="E10303" s="184" t="str">
        <f t="shared" si="684"/>
        <v/>
      </c>
      <c r="F10303" s="184" t="str">
        <f t="shared" si="685"/>
        <v/>
      </c>
      <c r="G10303" s="184" t="str">
        <f t="shared" si="686"/>
        <v/>
      </c>
      <c r="H10303" s="184" t="str">
        <f t="shared" si="687"/>
        <v/>
      </c>
      <c r="L10303">
        <f t="shared" si="688"/>
        <v>530.33792300000005</v>
      </c>
      <c r="R10303">
        <f t="shared" si="689"/>
        <v>1356.4731690000001</v>
      </c>
      <c r="S10303" t="s">
        <v>201</v>
      </c>
      <c r="T10303" s="221">
        <v>45567.336805555555</v>
      </c>
    </row>
    <row r="10304" spans="1:20" x14ac:dyDescent="0.35">
      <c r="A10304" t="s">
        <v>123</v>
      </c>
      <c r="B10304" t="s">
        <v>124</v>
      </c>
      <c r="C10304" t="s">
        <v>92</v>
      </c>
      <c r="D10304" s="29">
        <v>45735</v>
      </c>
      <c r="E10304" s="184" t="str">
        <f t="shared" si="684"/>
        <v/>
      </c>
      <c r="F10304" s="184" t="str">
        <f t="shared" si="685"/>
        <v/>
      </c>
      <c r="G10304" s="184" t="str">
        <f t="shared" si="686"/>
        <v/>
      </c>
      <c r="H10304" s="184" t="str">
        <f t="shared" si="687"/>
        <v/>
      </c>
      <c r="L10304">
        <f t="shared" si="688"/>
        <v>530.33792300000005</v>
      </c>
      <c r="R10304">
        <f t="shared" si="689"/>
        <v>1356.4731690000001</v>
      </c>
      <c r="S10304" t="s">
        <v>201</v>
      </c>
      <c r="T10304" s="221">
        <v>45567.336805555555</v>
      </c>
    </row>
    <row r="10305" spans="1:20" x14ac:dyDescent="0.35">
      <c r="A10305" t="s">
        <v>123</v>
      </c>
      <c r="B10305" t="s">
        <v>124</v>
      </c>
      <c r="C10305" t="s">
        <v>92</v>
      </c>
      <c r="D10305" s="29">
        <v>45736</v>
      </c>
      <c r="E10305" s="184" t="str">
        <f t="shared" si="684"/>
        <v/>
      </c>
      <c r="F10305" s="184" t="str">
        <f t="shared" si="685"/>
        <v/>
      </c>
      <c r="G10305" s="184" t="str">
        <f t="shared" si="686"/>
        <v/>
      </c>
      <c r="H10305" s="184" t="str">
        <f t="shared" si="687"/>
        <v/>
      </c>
      <c r="L10305">
        <f t="shared" si="688"/>
        <v>530.33792300000005</v>
      </c>
      <c r="R10305">
        <f t="shared" si="689"/>
        <v>1356.4731690000001</v>
      </c>
      <c r="S10305" t="s">
        <v>201</v>
      </c>
      <c r="T10305" s="221">
        <v>45567.336805555555</v>
      </c>
    </row>
    <row r="10306" spans="1:20" x14ac:dyDescent="0.35">
      <c r="A10306" t="s">
        <v>123</v>
      </c>
      <c r="B10306" t="s">
        <v>124</v>
      </c>
      <c r="C10306" t="s">
        <v>92</v>
      </c>
      <c r="D10306" s="29">
        <v>45737</v>
      </c>
      <c r="E10306" s="184" t="str">
        <f t="shared" si="684"/>
        <v/>
      </c>
      <c r="F10306" s="184" t="str">
        <f t="shared" si="685"/>
        <v/>
      </c>
      <c r="G10306" s="184" t="str">
        <f t="shared" si="686"/>
        <v/>
      </c>
      <c r="H10306" s="184" t="str">
        <f t="shared" si="687"/>
        <v/>
      </c>
      <c r="L10306">
        <f t="shared" si="688"/>
        <v>530.33792300000005</v>
      </c>
      <c r="R10306">
        <f t="shared" si="689"/>
        <v>1356.4731690000001</v>
      </c>
      <c r="S10306" t="s">
        <v>201</v>
      </c>
      <c r="T10306" s="221">
        <v>45567.336805555555</v>
      </c>
    </row>
    <row r="10307" spans="1:20" x14ac:dyDescent="0.35">
      <c r="A10307" t="s">
        <v>123</v>
      </c>
      <c r="B10307" t="s">
        <v>124</v>
      </c>
      <c r="C10307" t="s">
        <v>92</v>
      </c>
      <c r="D10307" s="29">
        <v>45738</v>
      </c>
      <c r="E10307" s="184" t="str">
        <f t="shared" si="684"/>
        <v/>
      </c>
      <c r="F10307" s="184" t="str">
        <f t="shared" si="685"/>
        <v/>
      </c>
      <c r="G10307" s="184" t="str">
        <f t="shared" si="686"/>
        <v/>
      </c>
      <c r="H10307" s="184" t="str">
        <f t="shared" si="687"/>
        <v/>
      </c>
      <c r="L10307">
        <f t="shared" si="688"/>
        <v>530.33792300000005</v>
      </c>
      <c r="R10307">
        <f t="shared" si="689"/>
        <v>1356.4731690000001</v>
      </c>
      <c r="S10307" t="s">
        <v>201</v>
      </c>
      <c r="T10307" s="221">
        <v>45567.336805555555</v>
      </c>
    </row>
    <row r="10308" spans="1:20" x14ac:dyDescent="0.35">
      <c r="A10308" t="s">
        <v>123</v>
      </c>
      <c r="B10308" t="s">
        <v>124</v>
      </c>
      <c r="C10308" t="s">
        <v>92</v>
      </c>
      <c r="D10308" s="29">
        <v>45739</v>
      </c>
      <c r="E10308" s="184" t="str">
        <f t="shared" si="684"/>
        <v/>
      </c>
      <c r="F10308" s="184" t="str">
        <f t="shared" si="685"/>
        <v/>
      </c>
      <c r="G10308" s="184" t="str">
        <f t="shared" si="686"/>
        <v/>
      </c>
      <c r="H10308" s="184" t="str">
        <f t="shared" si="687"/>
        <v/>
      </c>
      <c r="L10308">
        <f t="shared" si="688"/>
        <v>530.33792300000005</v>
      </c>
      <c r="R10308">
        <f t="shared" si="689"/>
        <v>1356.4731690000001</v>
      </c>
      <c r="S10308" t="s">
        <v>201</v>
      </c>
      <c r="T10308" s="221">
        <v>45567.336805555555</v>
      </c>
    </row>
    <row r="10309" spans="1:20" x14ac:dyDescent="0.35">
      <c r="A10309" t="s">
        <v>123</v>
      </c>
      <c r="B10309" t="s">
        <v>124</v>
      </c>
      <c r="C10309" t="s">
        <v>92</v>
      </c>
      <c r="D10309" s="29">
        <v>45740</v>
      </c>
      <c r="E10309" s="184" t="str">
        <f t="shared" si="684"/>
        <v/>
      </c>
      <c r="F10309" s="184" t="str">
        <f t="shared" si="685"/>
        <v/>
      </c>
      <c r="G10309" s="184" t="str">
        <f t="shared" si="686"/>
        <v/>
      </c>
      <c r="H10309" s="184" t="str">
        <f t="shared" si="687"/>
        <v/>
      </c>
      <c r="L10309">
        <f t="shared" si="688"/>
        <v>530.33792300000005</v>
      </c>
      <c r="R10309">
        <f t="shared" si="689"/>
        <v>1356.4731690000001</v>
      </c>
      <c r="S10309" t="s">
        <v>201</v>
      </c>
      <c r="T10309" s="221">
        <v>45567.336805555555</v>
      </c>
    </row>
    <row r="10310" spans="1:20" x14ac:dyDescent="0.35">
      <c r="A10310" t="s">
        <v>123</v>
      </c>
      <c r="B10310" t="s">
        <v>124</v>
      </c>
      <c r="C10310" t="s">
        <v>92</v>
      </c>
      <c r="D10310" s="29">
        <v>45741</v>
      </c>
      <c r="E10310" s="184" t="str">
        <f t="shared" si="684"/>
        <v/>
      </c>
      <c r="F10310" s="184" t="str">
        <f t="shared" si="685"/>
        <v/>
      </c>
      <c r="G10310" s="184" t="str">
        <f t="shared" si="686"/>
        <v/>
      </c>
      <c r="H10310" s="184" t="str">
        <f t="shared" si="687"/>
        <v/>
      </c>
      <c r="L10310">
        <f t="shared" si="688"/>
        <v>530.33792300000005</v>
      </c>
      <c r="R10310">
        <f t="shared" si="689"/>
        <v>1356.4731690000001</v>
      </c>
      <c r="S10310" t="s">
        <v>201</v>
      </c>
      <c r="T10310" s="221">
        <v>45567.336805555555</v>
      </c>
    </row>
    <row r="10311" spans="1:20" x14ac:dyDescent="0.35">
      <c r="A10311" t="s">
        <v>123</v>
      </c>
      <c r="B10311" t="s">
        <v>124</v>
      </c>
      <c r="C10311" t="s">
        <v>92</v>
      </c>
      <c r="D10311" s="29">
        <v>45742</v>
      </c>
      <c r="E10311" s="184" t="str">
        <f t="shared" si="684"/>
        <v/>
      </c>
      <c r="F10311" s="184" t="str">
        <f t="shared" si="685"/>
        <v/>
      </c>
      <c r="G10311" s="184" t="str">
        <f t="shared" si="686"/>
        <v/>
      </c>
      <c r="H10311" s="184" t="str">
        <f t="shared" si="687"/>
        <v/>
      </c>
      <c r="L10311">
        <f t="shared" si="688"/>
        <v>530.33792300000005</v>
      </c>
      <c r="R10311">
        <f t="shared" si="689"/>
        <v>1356.4731690000001</v>
      </c>
      <c r="S10311" t="s">
        <v>201</v>
      </c>
      <c r="T10311" s="221">
        <v>45567.336805555555</v>
      </c>
    </row>
    <row r="10312" spans="1:20" x14ac:dyDescent="0.35">
      <c r="A10312" t="s">
        <v>123</v>
      </c>
      <c r="B10312" t="s">
        <v>124</v>
      </c>
      <c r="C10312" t="s">
        <v>92</v>
      </c>
      <c r="D10312" s="29">
        <v>45743</v>
      </c>
      <c r="E10312" s="184" t="str">
        <f t="shared" ref="E10312:E10375" si="690">IF(J10312="","",IF(L10312=0,0,IF(1-(J10312/L10312)&lt;0,"",1-(J10312/L10312))))</f>
        <v/>
      </c>
      <c r="F10312" s="184" t="str">
        <f t="shared" ref="F10312:F10375" si="691">IF(K10312="","",IF(L10312=0,0,IF(1-(K10312/L10312)&lt;0,"",1-(K10312/L10312))))</f>
        <v/>
      </c>
      <c r="G10312" s="184" t="str">
        <f t="shared" ref="G10312:G10375" si="692">IF(J10312="","",IF(1-(J10312/R10312)&lt;0,"",1-(J10312/R10312)))</f>
        <v/>
      </c>
      <c r="H10312" s="184" t="str">
        <f t="shared" ref="H10312:H10375" si="693">IF(K10312="","",IF(1-(K10312/R10312)&lt;0,"",1-(K10312/R10312)))</f>
        <v/>
      </c>
      <c r="L10312">
        <f t="shared" si="688"/>
        <v>530.33792300000005</v>
      </c>
      <c r="R10312">
        <f t="shared" si="689"/>
        <v>1356.4731690000001</v>
      </c>
      <c r="S10312" t="s">
        <v>201</v>
      </c>
      <c r="T10312" s="221">
        <v>45567.336805555555</v>
      </c>
    </row>
    <row r="10313" spans="1:20" x14ac:dyDescent="0.35">
      <c r="A10313" t="s">
        <v>123</v>
      </c>
      <c r="B10313" t="s">
        <v>124</v>
      </c>
      <c r="C10313" t="s">
        <v>92</v>
      </c>
      <c r="D10313" s="29">
        <v>45744</v>
      </c>
      <c r="E10313" s="184" t="str">
        <f t="shared" si="690"/>
        <v/>
      </c>
      <c r="F10313" s="184" t="str">
        <f t="shared" si="691"/>
        <v/>
      </c>
      <c r="G10313" s="184" t="str">
        <f t="shared" si="692"/>
        <v/>
      </c>
      <c r="H10313" s="184" t="str">
        <f t="shared" si="693"/>
        <v/>
      </c>
      <c r="L10313">
        <f t="shared" si="688"/>
        <v>530.33792300000005</v>
      </c>
      <c r="R10313">
        <f t="shared" si="689"/>
        <v>1356.4731690000001</v>
      </c>
      <c r="S10313" t="s">
        <v>201</v>
      </c>
      <c r="T10313" s="221">
        <v>45567.336805555555</v>
      </c>
    </row>
    <row r="10314" spans="1:20" x14ac:dyDescent="0.35">
      <c r="A10314" t="s">
        <v>123</v>
      </c>
      <c r="B10314" t="s">
        <v>124</v>
      </c>
      <c r="C10314" t="s">
        <v>92</v>
      </c>
      <c r="D10314" s="29">
        <v>45745</v>
      </c>
      <c r="E10314" s="184" t="str">
        <f t="shared" si="690"/>
        <v/>
      </c>
      <c r="F10314" s="184" t="str">
        <f t="shared" si="691"/>
        <v/>
      </c>
      <c r="G10314" s="184" t="str">
        <f t="shared" si="692"/>
        <v/>
      </c>
      <c r="H10314" s="184" t="str">
        <f t="shared" si="693"/>
        <v/>
      </c>
      <c r="L10314">
        <f t="shared" si="688"/>
        <v>530.33792300000005</v>
      </c>
      <c r="R10314">
        <f t="shared" si="689"/>
        <v>1356.4731690000001</v>
      </c>
      <c r="S10314" t="s">
        <v>201</v>
      </c>
      <c r="T10314" s="221">
        <v>45567.336805555555</v>
      </c>
    </row>
    <row r="10315" spans="1:20" x14ac:dyDescent="0.35">
      <c r="A10315" t="s">
        <v>123</v>
      </c>
      <c r="B10315" t="s">
        <v>124</v>
      </c>
      <c r="C10315" t="s">
        <v>92</v>
      </c>
      <c r="D10315" s="29">
        <v>45746</v>
      </c>
      <c r="E10315" s="184" t="str">
        <f t="shared" si="690"/>
        <v/>
      </c>
      <c r="F10315" s="184" t="str">
        <f t="shared" si="691"/>
        <v/>
      </c>
      <c r="G10315" s="184" t="str">
        <f t="shared" si="692"/>
        <v/>
      </c>
      <c r="H10315" s="184" t="str">
        <f t="shared" si="693"/>
        <v/>
      </c>
      <c r="L10315">
        <f t="shared" si="688"/>
        <v>530.33792300000005</v>
      </c>
      <c r="R10315">
        <f t="shared" si="689"/>
        <v>1356.4731690000001</v>
      </c>
      <c r="S10315" t="s">
        <v>201</v>
      </c>
      <c r="T10315" s="221">
        <v>45567.336805555555</v>
      </c>
    </row>
    <row r="10316" spans="1:20" x14ac:dyDescent="0.35">
      <c r="A10316" t="s">
        <v>123</v>
      </c>
      <c r="B10316" t="s">
        <v>124</v>
      </c>
      <c r="C10316" t="s">
        <v>92</v>
      </c>
      <c r="D10316" s="29">
        <v>45747</v>
      </c>
      <c r="E10316" s="184" t="str">
        <f t="shared" si="690"/>
        <v/>
      </c>
      <c r="F10316" s="184" t="str">
        <f t="shared" si="691"/>
        <v/>
      </c>
      <c r="G10316" s="184" t="str">
        <f t="shared" si="692"/>
        <v/>
      </c>
      <c r="H10316" s="184" t="str">
        <f t="shared" si="693"/>
        <v/>
      </c>
      <c r="L10316">
        <f t="shared" si="688"/>
        <v>530.33792300000005</v>
      </c>
      <c r="R10316">
        <f t="shared" si="689"/>
        <v>1356.4731690000001</v>
      </c>
      <c r="S10316" t="s">
        <v>201</v>
      </c>
      <c r="T10316" s="221">
        <v>45567.336805555555</v>
      </c>
    </row>
    <row r="10317" spans="1:20" x14ac:dyDescent="0.35">
      <c r="A10317" t="s">
        <v>123</v>
      </c>
      <c r="B10317" t="s">
        <v>124</v>
      </c>
      <c r="C10317" t="s">
        <v>92</v>
      </c>
      <c r="D10317" s="29">
        <v>45748</v>
      </c>
      <c r="E10317" s="184" t="str">
        <f t="shared" si="690"/>
        <v/>
      </c>
      <c r="F10317" s="184" t="str">
        <f t="shared" si="691"/>
        <v/>
      </c>
      <c r="G10317" s="184" t="str">
        <f t="shared" si="692"/>
        <v/>
      </c>
      <c r="H10317" s="184" t="str">
        <f t="shared" si="693"/>
        <v/>
      </c>
      <c r="L10317">
        <f t="shared" si="688"/>
        <v>530.33792300000005</v>
      </c>
      <c r="R10317">
        <f t="shared" si="689"/>
        <v>1356.4731690000001</v>
      </c>
      <c r="S10317" t="s">
        <v>201</v>
      </c>
      <c r="T10317" s="221">
        <v>45567.336805555555</v>
      </c>
    </row>
    <row r="10318" spans="1:20" x14ac:dyDescent="0.35">
      <c r="A10318" t="s">
        <v>123</v>
      </c>
      <c r="B10318" t="s">
        <v>124</v>
      </c>
      <c r="C10318" t="s">
        <v>92</v>
      </c>
      <c r="D10318" s="29">
        <v>45749</v>
      </c>
      <c r="E10318" s="184" t="str">
        <f t="shared" si="690"/>
        <v/>
      </c>
      <c r="F10318" s="184" t="str">
        <f t="shared" si="691"/>
        <v/>
      </c>
      <c r="G10318" s="184" t="str">
        <f t="shared" si="692"/>
        <v/>
      </c>
      <c r="H10318" s="184" t="str">
        <f t="shared" si="693"/>
        <v/>
      </c>
      <c r="L10318">
        <f t="shared" si="688"/>
        <v>530.33792300000005</v>
      </c>
      <c r="R10318">
        <f t="shared" si="689"/>
        <v>1356.4731690000001</v>
      </c>
      <c r="S10318" t="s">
        <v>201</v>
      </c>
      <c r="T10318" s="221">
        <v>45567.336805555555</v>
      </c>
    </row>
    <row r="10319" spans="1:20" x14ac:dyDescent="0.35">
      <c r="A10319" t="s">
        <v>123</v>
      </c>
      <c r="B10319" t="s">
        <v>124</v>
      </c>
      <c r="C10319" t="s">
        <v>92</v>
      </c>
      <c r="D10319" s="29">
        <v>45750</v>
      </c>
      <c r="E10319" s="184" t="str">
        <f t="shared" si="690"/>
        <v/>
      </c>
      <c r="F10319" s="184" t="str">
        <f t="shared" si="691"/>
        <v/>
      </c>
      <c r="G10319" s="184" t="str">
        <f t="shared" si="692"/>
        <v/>
      </c>
      <c r="H10319" s="184" t="str">
        <f t="shared" si="693"/>
        <v/>
      </c>
      <c r="L10319">
        <f t="shared" si="688"/>
        <v>530.33792300000005</v>
      </c>
      <c r="R10319">
        <f t="shared" si="689"/>
        <v>1356.4731690000001</v>
      </c>
      <c r="S10319" t="s">
        <v>201</v>
      </c>
      <c r="T10319" s="221">
        <v>45567.336805555555</v>
      </c>
    </row>
    <row r="10320" spans="1:20" x14ac:dyDescent="0.35">
      <c r="A10320" t="s">
        <v>123</v>
      </c>
      <c r="B10320" t="s">
        <v>124</v>
      </c>
      <c r="C10320" t="s">
        <v>92</v>
      </c>
      <c r="D10320" s="29">
        <v>45751</v>
      </c>
      <c r="E10320" s="184" t="str">
        <f t="shared" si="690"/>
        <v/>
      </c>
      <c r="F10320" s="184" t="str">
        <f t="shared" si="691"/>
        <v/>
      </c>
      <c r="G10320" s="184" t="str">
        <f t="shared" si="692"/>
        <v/>
      </c>
      <c r="H10320" s="184" t="str">
        <f t="shared" si="693"/>
        <v/>
      </c>
      <c r="L10320">
        <f t="shared" si="688"/>
        <v>530.33792300000005</v>
      </c>
      <c r="R10320">
        <f t="shared" si="689"/>
        <v>1356.4731690000001</v>
      </c>
      <c r="S10320" t="s">
        <v>201</v>
      </c>
      <c r="T10320" s="221">
        <v>45567.336805555555</v>
      </c>
    </row>
    <row r="10321" spans="1:20" x14ac:dyDescent="0.35">
      <c r="A10321" t="s">
        <v>123</v>
      </c>
      <c r="B10321" t="s">
        <v>124</v>
      </c>
      <c r="C10321" t="s">
        <v>92</v>
      </c>
      <c r="D10321" s="29">
        <v>45752</v>
      </c>
      <c r="E10321" s="184" t="str">
        <f t="shared" si="690"/>
        <v/>
      </c>
      <c r="F10321" s="184" t="str">
        <f t="shared" si="691"/>
        <v/>
      </c>
      <c r="G10321" s="184" t="str">
        <f t="shared" si="692"/>
        <v/>
      </c>
      <c r="H10321" s="184" t="str">
        <f t="shared" si="693"/>
        <v/>
      </c>
      <c r="L10321">
        <f t="shared" si="688"/>
        <v>530.33792300000005</v>
      </c>
      <c r="R10321">
        <f t="shared" si="689"/>
        <v>1356.4731690000001</v>
      </c>
      <c r="S10321" t="s">
        <v>201</v>
      </c>
      <c r="T10321" s="221">
        <v>45567.336805555555</v>
      </c>
    </row>
    <row r="10322" spans="1:20" x14ac:dyDescent="0.35">
      <c r="A10322" t="s">
        <v>123</v>
      </c>
      <c r="B10322" t="s">
        <v>124</v>
      </c>
      <c r="C10322" t="s">
        <v>92</v>
      </c>
      <c r="D10322" s="29">
        <v>45753</v>
      </c>
      <c r="E10322" s="184" t="str">
        <f t="shared" si="690"/>
        <v/>
      </c>
      <c r="F10322" s="184" t="str">
        <f t="shared" si="691"/>
        <v/>
      </c>
      <c r="G10322" s="184" t="str">
        <f t="shared" si="692"/>
        <v/>
      </c>
      <c r="H10322" s="184" t="str">
        <f t="shared" si="693"/>
        <v/>
      </c>
      <c r="L10322">
        <f t="shared" si="688"/>
        <v>530.33792300000005</v>
      </c>
      <c r="R10322">
        <f t="shared" si="689"/>
        <v>1356.4731690000001</v>
      </c>
      <c r="S10322" t="s">
        <v>201</v>
      </c>
      <c r="T10322" s="221">
        <v>45567.336805555555</v>
      </c>
    </row>
    <row r="10323" spans="1:20" x14ac:dyDescent="0.35">
      <c r="A10323" t="s">
        <v>123</v>
      </c>
      <c r="B10323" t="s">
        <v>124</v>
      </c>
      <c r="C10323" t="s">
        <v>92</v>
      </c>
      <c r="D10323" s="29">
        <v>45754</v>
      </c>
      <c r="E10323" s="184" t="str">
        <f t="shared" si="690"/>
        <v/>
      </c>
      <c r="F10323" s="184" t="str">
        <f t="shared" si="691"/>
        <v/>
      </c>
      <c r="G10323" s="184" t="str">
        <f t="shared" si="692"/>
        <v/>
      </c>
      <c r="H10323" s="184" t="str">
        <f t="shared" si="693"/>
        <v/>
      </c>
      <c r="L10323">
        <f t="shared" si="688"/>
        <v>530.33792300000005</v>
      </c>
      <c r="R10323">
        <f t="shared" si="689"/>
        <v>1356.4731690000001</v>
      </c>
      <c r="S10323" t="s">
        <v>201</v>
      </c>
      <c r="T10323" s="221">
        <v>45567.336805555555</v>
      </c>
    </row>
    <row r="10324" spans="1:20" x14ac:dyDescent="0.35">
      <c r="A10324" t="s">
        <v>123</v>
      </c>
      <c r="B10324" t="s">
        <v>124</v>
      </c>
      <c r="C10324" t="s">
        <v>92</v>
      </c>
      <c r="D10324" s="29">
        <v>45755</v>
      </c>
      <c r="E10324" s="184" t="str">
        <f t="shared" si="690"/>
        <v/>
      </c>
      <c r="F10324" s="184" t="str">
        <f t="shared" si="691"/>
        <v/>
      </c>
      <c r="G10324" s="184" t="str">
        <f t="shared" si="692"/>
        <v/>
      </c>
      <c r="H10324" s="184" t="str">
        <f t="shared" si="693"/>
        <v/>
      </c>
      <c r="L10324">
        <f t="shared" si="688"/>
        <v>530.33792300000005</v>
      </c>
      <c r="R10324">
        <f t="shared" si="689"/>
        <v>1356.4731690000001</v>
      </c>
      <c r="S10324" t="s">
        <v>201</v>
      </c>
      <c r="T10324" s="221">
        <v>45567.336805555555</v>
      </c>
    </row>
    <row r="10325" spans="1:20" x14ac:dyDescent="0.35">
      <c r="A10325" t="s">
        <v>123</v>
      </c>
      <c r="B10325" t="s">
        <v>124</v>
      </c>
      <c r="C10325" t="s">
        <v>92</v>
      </c>
      <c r="D10325" s="29">
        <v>45756</v>
      </c>
      <c r="E10325" s="184" t="str">
        <f t="shared" si="690"/>
        <v/>
      </c>
      <c r="F10325" s="184" t="str">
        <f t="shared" si="691"/>
        <v/>
      </c>
      <c r="G10325" s="184" t="str">
        <f t="shared" si="692"/>
        <v/>
      </c>
      <c r="H10325" s="184" t="str">
        <f t="shared" si="693"/>
        <v/>
      </c>
      <c r="L10325">
        <f t="shared" si="688"/>
        <v>530.33792300000005</v>
      </c>
      <c r="R10325">
        <f t="shared" si="689"/>
        <v>1356.4731690000001</v>
      </c>
      <c r="S10325" t="s">
        <v>201</v>
      </c>
      <c r="T10325" s="221">
        <v>45567.336805555555</v>
      </c>
    </row>
    <row r="10326" spans="1:20" x14ac:dyDescent="0.35">
      <c r="A10326" t="s">
        <v>123</v>
      </c>
      <c r="B10326" t="s">
        <v>124</v>
      </c>
      <c r="C10326" t="s">
        <v>92</v>
      </c>
      <c r="D10326" s="29">
        <v>45757</v>
      </c>
      <c r="E10326" s="184" t="str">
        <f t="shared" si="690"/>
        <v/>
      </c>
      <c r="F10326" s="184" t="str">
        <f t="shared" si="691"/>
        <v/>
      </c>
      <c r="G10326" s="184" t="str">
        <f t="shared" si="692"/>
        <v/>
      </c>
      <c r="H10326" s="184" t="str">
        <f t="shared" si="693"/>
        <v/>
      </c>
      <c r="L10326">
        <f t="shared" si="688"/>
        <v>530.33792300000005</v>
      </c>
      <c r="R10326">
        <f t="shared" si="689"/>
        <v>1356.4731690000001</v>
      </c>
      <c r="S10326" t="s">
        <v>201</v>
      </c>
      <c r="T10326" s="221">
        <v>45567.336805555555</v>
      </c>
    </row>
    <row r="10327" spans="1:20" x14ac:dyDescent="0.35">
      <c r="A10327" t="s">
        <v>123</v>
      </c>
      <c r="B10327" t="s">
        <v>124</v>
      </c>
      <c r="C10327" t="s">
        <v>92</v>
      </c>
      <c r="D10327" s="29">
        <v>45758</v>
      </c>
      <c r="E10327" s="184" t="str">
        <f t="shared" si="690"/>
        <v/>
      </c>
      <c r="F10327" s="184" t="str">
        <f t="shared" si="691"/>
        <v/>
      </c>
      <c r="G10327" s="184" t="str">
        <f t="shared" si="692"/>
        <v/>
      </c>
      <c r="H10327" s="184" t="str">
        <f t="shared" si="693"/>
        <v/>
      </c>
      <c r="L10327">
        <f t="shared" si="688"/>
        <v>530.33792300000005</v>
      </c>
      <c r="R10327">
        <f t="shared" si="689"/>
        <v>1356.4731690000001</v>
      </c>
      <c r="S10327" t="s">
        <v>201</v>
      </c>
      <c r="T10327" s="221">
        <v>45567.336805555555</v>
      </c>
    </row>
    <row r="10328" spans="1:20" x14ac:dyDescent="0.35">
      <c r="A10328" t="s">
        <v>123</v>
      </c>
      <c r="B10328" t="s">
        <v>124</v>
      </c>
      <c r="C10328" t="s">
        <v>92</v>
      </c>
      <c r="D10328" s="29">
        <v>45759</v>
      </c>
      <c r="E10328" s="184" t="str">
        <f t="shared" si="690"/>
        <v/>
      </c>
      <c r="F10328" s="184" t="str">
        <f t="shared" si="691"/>
        <v/>
      </c>
      <c r="G10328" s="184" t="str">
        <f t="shared" si="692"/>
        <v/>
      </c>
      <c r="H10328" s="184" t="str">
        <f t="shared" si="693"/>
        <v/>
      </c>
      <c r="L10328">
        <f t="shared" si="688"/>
        <v>530.33792300000005</v>
      </c>
      <c r="R10328">
        <f t="shared" si="689"/>
        <v>1356.4731690000001</v>
      </c>
      <c r="S10328" t="s">
        <v>201</v>
      </c>
      <c r="T10328" s="221">
        <v>45567.336805555555</v>
      </c>
    </row>
    <row r="10329" spans="1:20" x14ac:dyDescent="0.35">
      <c r="A10329" t="s">
        <v>123</v>
      </c>
      <c r="B10329" t="s">
        <v>124</v>
      </c>
      <c r="C10329" t="s">
        <v>92</v>
      </c>
      <c r="D10329" s="29">
        <v>45760</v>
      </c>
      <c r="E10329" s="184" t="str">
        <f t="shared" si="690"/>
        <v/>
      </c>
      <c r="F10329" s="184" t="str">
        <f t="shared" si="691"/>
        <v/>
      </c>
      <c r="G10329" s="184" t="str">
        <f t="shared" si="692"/>
        <v/>
      </c>
      <c r="H10329" s="184" t="str">
        <f t="shared" si="693"/>
        <v/>
      </c>
      <c r="L10329">
        <f t="shared" si="688"/>
        <v>530.33792300000005</v>
      </c>
      <c r="R10329">
        <f t="shared" si="689"/>
        <v>1356.4731690000001</v>
      </c>
      <c r="S10329" t="s">
        <v>201</v>
      </c>
      <c r="T10329" s="221">
        <v>45567.336805555555</v>
      </c>
    </row>
    <row r="10330" spans="1:20" x14ac:dyDescent="0.35">
      <c r="A10330" t="s">
        <v>123</v>
      </c>
      <c r="B10330" t="s">
        <v>124</v>
      </c>
      <c r="C10330" t="s">
        <v>92</v>
      </c>
      <c r="D10330" s="29">
        <v>45761</v>
      </c>
      <c r="E10330" s="184" t="str">
        <f t="shared" si="690"/>
        <v/>
      </c>
      <c r="F10330" s="184" t="str">
        <f t="shared" si="691"/>
        <v/>
      </c>
      <c r="G10330" s="184" t="str">
        <f t="shared" si="692"/>
        <v/>
      </c>
      <c r="H10330" s="184" t="str">
        <f t="shared" si="693"/>
        <v/>
      </c>
      <c r="L10330">
        <f t="shared" si="688"/>
        <v>530.33792300000005</v>
      </c>
      <c r="R10330">
        <f t="shared" si="689"/>
        <v>1356.4731690000001</v>
      </c>
      <c r="S10330" t="s">
        <v>201</v>
      </c>
      <c r="T10330" s="221">
        <v>45567.336805555555</v>
      </c>
    </row>
    <row r="10331" spans="1:20" x14ac:dyDescent="0.35">
      <c r="A10331" t="s">
        <v>123</v>
      </c>
      <c r="B10331" t="s">
        <v>124</v>
      </c>
      <c r="C10331" t="s">
        <v>92</v>
      </c>
      <c r="D10331" s="29">
        <v>45762</v>
      </c>
      <c r="E10331" s="184" t="str">
        <f t="shared" si="690"/>
        <v/>
      </c>
      <c r="F10331" s="184" t="str">
        <f t="shared" si="691"/>
        <v/>
      </c>
      <c r="G10331" s="184" t="str">
        <f t="shared" si="692"/>
        <v/>
      </c>
      <c r="H10331" s="184" t="str">
        <f t="shared" si="693"/>
        <v/>
      </c>
      <c r="L10331">
        <f t="shared" si="688"/>
        <v>530.33792300000005</v>
      </c>
      <c r="R10331">
        <f t="shared" si="689"/>
        <v>1356.4731690000001</v>
      </c>
      <c r="S10331" t="s">
        <v>201</v>
      </c>
      <c r="T10331" s="221">
        <v>45567.336805555555</v>
      </c>
    </row>
    <row r="10332" spans="1:20" x14ac:dyDescent="0.35">
      <c r="A10332" t="s">
        <v>123</v>
      </c>
      <c r="B10332" t="s">
        <v>124</v>
      </c>
      <c r="C10332" t="s">
        <v>92</v>
      </c>
      <c r="D10332" s="29">
        <v>45763</v>
      </c>
      <c r="E10332" s="184" t="str">
        <f t="shared" si="690"/>
        <v/>
      </c>
      <c r="F10332" s="184" t="str">
        <f t="shared" si="691"/>
        <v/>
      </c>
      <c r="G10332" s="184" t="str">
        <f t="shared" si="692"/>
        <v/>
      </c>
      <c r="H10332" s="184" t="str">
        <f t="shared" si="693"/>
        <v/>
      </c>
      <c r="L10332">
        <f t="shared" si="688"/>
        <v>530.33792300000005</v>
      </c>
      <c r="R10332">
        <f t="shared" si="689"/>
        <v>1356.4731690000001</v>
      </c>
      <c r="S10332" t="s">
        <v>201</v>
      </c>
      <c r="T10332" s="221">
        <v>45567.336805555555</v>
      </c>
    </row>
    <row r="10333" spans="1:20" x14ac:dyDescent="0.35">
      <c r="A10333" t="s">
        <v>123</v>
      </c>
      <c r="B10333" t="s">
        <v>124</v>
      </c>
      <c r="C10333" t="s">
        <v>92</v>
      </c>
      <c r="D10333" s="29">
        <v>45764</v>
      </c>
      <c r="E10333" s="184" t="str">
        <f t="shared" si="690"/>
        <v/>
      </c>
      <c r="F10333" s="184" t="str">
        <f t="shared" si="691"/>
        <v/>
      </c>
      <c r="G10333" s="184" t="str">
        <f t="shared" si="692"/>
        <v/>
      </c>
      <c r="H10333" s="184" t="str">
        <f t="shared" si="693"/>
        <v/>
      </c>
      <c r="L10333">
        <f t="shared" si="688"/>
        <v>530.33792300000005</v>
      </c>
      <c r="R10333">
        <f t="shared" si="689"/>
        <v>1356.4731690000001</v>
      </c>
      <c r="S10333" t="s">
        <v>201</v>
      </c>
      <c r="T10333" s="221">
        <v>45567.336805555555</v>
      </c>
    </row>
    <row r="10334" spans="1:20" x14ac:dyDescent="0.35">
      <c r="A10334" t="s">
        <v>123</v>
      </c>
      <c r="B10334" t="s">
        <v>124</v>
      </c>
      <c r="C10334" t="s">
        <v>92</v>
      </c>
      <c r="D10334" s="29">
        <v>45765</v>
      </c>
      <c r="E10334" s="184" t="str">
        <f t="shared" si="690"/>
        <v/>
      </c>
      <c r="F10334" s="184" t="str">
        <f t="shared" si="691"/>
        <v/>
      </c>
      <c r="G10334" s="184" t="str">
        <f t="shared" si="692"/>
        <v/>
      </c>
      <c r="H10334" s="184" t="str">
        <f t="shared" si="693"/>
        <v/>
      </c>
      <c r="L10334">
        <f t="shared" si="688"/>
        <v>530.33792300000005</v>
      </c>
      <c r="R10334">
        <f t="shared" si="689"/>
        <v>1356.4731690000001</v>
      </c>
      <c r="S10334" t="s">
        <v>201</v>
      </c>
      <c r="T10334" s="221">
        <v>45567.336805555555</v>
      </c>
    </row>
    <row r="10335" spans="1:20" x14ac:dyDescent="0.35">
      <c r="A10335" t="s">
        <v>123</v>
      </c>
      <c r="B10335" t="s">
        <v>124</v>
      </c>
      <c r="C10335" t="s">
        <v>92</v>
      </c>
      <c r="D10335" s="29">
        <v>45766</v>
      </c>
      <c r="E10335" s="184" t="str">
        <f t="shared" si="690"/>
        <v/>
      </c>
      <c r="F10335" s="184" t="str">
        <f t="shared" si="691"/>
        <v/>
      </c>
      <c r="G10335" s="184" t="str">
        <f t="shared" si="692"/>
        <v/>
      </c>
      <c r="H10335" s="184" t="str">
        <f t="shared" si="693"/>
        <v/>
      </c>
      <c r="L10335">
        <f t="shared" si="688"/>
        <v>530.33792300000005</v>
      </c>
      <c r="R10335">
        <f t="shared" si="689"/>
        <v>1356.4731690000001</v>
      </c>
      <c r="S10335" t="s">
        <v>201</v>
      </c>
      <c r="T10335" s="221">
        <v>45567.336805555555</v>
      </c>
    </row>
    <row r="10336" spans="1:20" x14ac:dyDescent="0.35">
      <c r="A10336" t="s">
        <v>123</v>
      </c>
      <c r="B10336" t="s">
        <v>124</v>
      </c>
      <c r="C10336" t="s">
        <v>92</v>
      </c>
      <c r="D10336" s="29">
        <v>45767</v>
      </c>
      <c r="E10336" s="184" t="str">
        <f t="shared" si="690"/>
        <v/>
      </c>
      <c r="F10336" s="184" t="str">
        <f t="shared" si="691"/>
        <v/>
      </c>
      <c r="G10336" s="184" t="str">
        <f t="shared" si="692"/>
        <v/>
      </c>
      <c r="H10336" s="184" t="str">
        <f t="shared" si="693"/>
        <v/>
      </c>
      <c r="L10336">
        <f t="shared" si="688"/>
        <v>530.33792300000005</v>
      </c>
      <c r="R10336">
        <f t="shared" si="689"/>
        <v>1356.4731690000001</v>
      </c>
      <c r="S10336" t="s">
        <v>201</v>
      </c>
      <c r="T10336" s="221">
        <v>45567.336805555555</v>
      </c>
    </row>
    <row r="10337" spans="1:20" x14ac:dyDescent="0.35">
      <c r="A10337" t="s">
        <v>123</v>
      </c>
      <c r="B10337" t="s">
        <v>124</v>
      </c>
      <c r="C10337" t="s">
        <v>92</v>
      </c>
      <c r="D10337" s="29">
        <v>45768</v>
      </c>
      <c r="E10337" s="184" t="str">
        <f t="shared" si="690"/>
        <v/>
      </c>
      <c r="F10337" s="184" t="str">
        <f t="shared" si="691"/>
        <v/>
      </c>
      <c r="G10337" s="184" t="str">
        <f t="shared" si="692"/>
        <v/>
      </c>
      <c r="H10337" s="184" t="str">
        <f t="shared" si="693"/>
        <v/>
      </c>
      <c r="L10337">
        <f t="shared" si="688"/>
        <v>530.33792300000005</v>
      </c>
      <c r="R10337">
        <f t="shared" si="689"/>
        <v>1356.4731690000001</v>
      </c>
      <c r="S10337" t="s">
        <v>201</v>
      </c>
      <c r="T10337" s="221">
        <v>45567.336805555555</v>
      </c>
    </row>
    <row r="10338" spans="1:20" x14ac:dyDescent="0.35">
      <c r="A10338" t="s">
        <v>123</v>
      </c>
      <c r="B10338" t="s">
        <v>124</v>
      </c>
      <c r="C10338" t="s">
        <v>92</v>
      </c>
      <c r="D10338" s="29">
        <v>45769</v>
      </c>
      <c r="E10338" s="184" t="str">
        <f t="shared" si="690"/>
        <v/>
      </c>
      <c r="F10338" s="184" t="str">
        <f t="shared" si="691"/>
        <v/>
      </c>
      <c r="G10338" s="184" t="str">
        <f t="shared" si="692"/>
        <v/>
      </c>
      <c r="H10338" s="184" t="str">
        <f t="shared" si="693"/>
        <v/>
      </c>
      <c r="L10338">
        <f t="shared" si="688"/>
        <v>530.33792300000005</v>
      </c>
      <c r="R10338">
        <f t="shared" si="689"/>
        <v>1356.4731690000001</v>
      </c>
      <c r="S10338" t="s">
        <v>201</v>
      </c>
      <c r="T10338" s="221">
        <v>45567.336805555555</v>
      </c>
    </row>
    <row r="10339" spans="1:20" x14ac:dyDescent="0.35">
      <c r="A10339" t="s">
        <v>123</v>
      </c>
      <c r="B10339" t="s">
        <v>124</v>
      </c>
      <c r="C10339" t="s">
        <v>92</v>
      </c>
      <c r="D10339" s="29">
        <v>45770</v>
      </c>
      <c r="E10339" s="184" t="str">
        <f t="shared" si="690"/>
        <v/>
      </c>
      <c r="F10339" s="184" t="str">
        <f t="shared" si="691"/>
        <v/>
      </c>
      <c r="G10339" s="184" t="str">
        <f t="shared" si="692"/>
        <v/>
      </c>
      <c r="H10339" s="184" t="str">
        <f t="shared" si="693"/>
        <v/>
      </c>
      <c r="L10339">
        <f t="shared" si="688"/>
        <v>530.33792300000005</v>
      </c>
      <c r="R10339">
        <f t="shared" si="689"/>
        <v>1356.4731690000001</v>
      </c>
      <c r="S10339" t="s">
        <v>201</v>
      </c>
      <c r="T10339" s="221">
        <v>45567.336805555555</v>
      </c>
    </row>
    <row r="10340" spans="1:20" x14ac:dyDescent="0.35">
      <c r="A10340" t="s">
        <v>123</v>
      </c>
      <c r="B10340" t="s">
        <v>124</v>
      </c>
      <c r="C10340" t="s">
        <v>92</v>
      </c>
      <c r="D10340" s="29">
        <v>45771</v>
      </c>
      <c r="E10340" s="184" t="str">
        <f t="shared" si="690"/>
        <v/>
      </c>
      <c r="F10340" s="184" t="str">
        <f t="shared" si="691"/>
        <v/>
      </c>
      <c r="G10340" s="184" t="str">
        <f t="shared" si="692"/>
        <v/>
      </c>
      <c r="H10340" s="184" t="str">
        <f t="shared" si="693"/>
        <v/>
      </c>
      <c r="L10340">
        <f t="shared" si="688"/>
        <v>530.33792300000005</v>
      </c>
      <c r="R10340">
        <f t="shared" si="689"/>
        <v>1356.4731690000001</v>
      </c>
      <c r="S10340" t="s">
        <v>201</v>
      </c>
      <c r="T10340" s="221">
        <v>45567.336805555555</v>
      </c>
    </row>
    <row r="10341" spans="1:20" x14ac:dyDescent="0.35">
      <c r="A10341" t="s">
        <v>123</v>
      </c>
      <c r="B10341" t="s">
        <v>124</v>
      </c>
      <c r="C10341" t="s">
        <v>92</v>
      </c>
      <c r="D10341" s="29">
        <v>45772</v>
      </c>
      <c r="E10341" s="184" t="str">
        <f t="shared" si="690"/>
        <v/>
      </c>
      <c r="F10341" s="184" t="str">
        <f t="shared" si="691"/>
        <v/>
      </c>
      <c r="G10341" s="184" t="str">
        <f t="shared" si="692"/>
        <v/>
      </c>
      <c r="H10341" s="184" t="str">
        <f t="shared" si="693"/>
        <v/>
      </c>
      <c r="L10341">
        <f t="shared" si="688"/>
        <v>530.33792300000005</v>
      </c>
      <c r="R10341">
        <f t="shared" si="689"/>
        <v>1356.4731690000001</v>
      </c>
      <c r="S10341" t="s">
        <v>201</v>
      </c>
      <c r="T10341" s="221">
        <v>45567.336805555555</v>
      </c>
    </row>
    <row r="10342" spans="1:20" x14ac:dyDescent="0.35">
      <c r="A10342" t="s">
        <v>123</v>
      </c>
      <c r="B10342" t="s">
        <v>124</v>
      </c>
      <c r="C10342" t="s">
        <v>92</v>
      </c>
      <c r="D10342" s="29">
        <v>45773</v>
      </c>
      <c r="E10342" s="184" t="str">
        <f t="shared" si="690"/>
        <v/>
      </c>
      <c r="F10342" s="184" t="str">
        <f t="shared" si="691"/>
        <v/>
      </c>
      <c r="G10342" s="184" t="str">
        <f t="shared" si="692"/>
        <v/>
      </c>
      <c r="H10342" s="184" t="str">
        <f t="shared" si="693"/>
        <v/>
      </c>
      <c r="L10342">
        <f t="shared" si="688"/>
        <v>530.33792300000005</v>
      </c>
      <c r="R10342">
        <f t="shared" si="689"/>
        <v>1356.4731690000001</v>
      </c>
      <c r="S10342" t="s">
        <v>201</v>
      </c>
      <c r="T10342" s="221">
        <v>45567.336805555555</v>
      </c>
    </row>
    <row r="10343" spans="1:20" x14ac:dyDescent="0.35">
      <c r="A10343" t="s">
        <v>123</v>
      </c>
      <c r="B10343" t="s">
        <v>124</v>
      </c>
      <c r="C10343" t="s">
        <v>92</v>
      </c>
      <c r="D10343" s="29">
        <v>45774</v>
      </c>
      <c r="E10343" s="184" t="str">
        <f t="shared" si="690"/>
        <v/>
      </c>
      <c r="F10343" s="184" t="str">
        <f t="shared" si="691"/>
        <v/>
      </c>
      <c r="G10343" s="184" t="str">
        <f t="shared" si="692"/>
        <v/>
      </c>
      <c r="H10343" s="184" t="str">
        <f t="shared" si="693"/>
        <v/>
      </c>
      <c r="L10343">
        <f t="shared" si="688"/>
        <v>530.33792300000005</v>
      </c>
      <c r="R10343">
        <f t="shared" si="689"/>
        <v>1356.4731690000001</v>
      </c>
      <c r="S10343" t="s">
        <v>201</v>
      </c>
      <c r="T10343" s="221">
        <v>45567.336805555555</v>
      </c>
    </row>
    <row r="10344" spans="1:20" x14ac:dyDescent="0.35">
      <c r="A10344" t="s">
        <v>123</v>
      </c>
      <c r="B10344" t="s">
        <v>124</v>
      </c>
      <c r="C10344" t="s">
        <v>92</v>
      </c>
      <c r="D10344" s="29">
        <v>45775</v>
      </c>
      <c r="E10344" s="184" t="str">
        <f t="shared" si="690"/>
        <v/>
      </c>
      <c r="F10344" s="184" t="str">
        <f t="shared" si="691"/>
        <v/>
      </c>
      <c r="G10344" s="184" t="str">
        <f t="shared" si="692"/>
        <v/>
      </c>
      <c r="H10344" s="184" t="str">
        <f t="shared" si="693"/>
        <v/>
      </c>
      <c r="L10344">
        <f t="shared" si="688"/>
        <v>530.33792300000005</v>
      </c>
      <c r="R10344">
        <f t="shared" si="689"/>
        <v>1356.4731690000001</v>
      </c>
      <c r="S10344" t="s">
        <v>201</v>
      </c>
      <c r="T10344" s="221">
        <v>45567.336805555555</v>
      </c>
    </row>
    <row r="10345" spans="1:20" x14ac:dyDescent="0.35">
      <c r="A10345" t="s">
        <v>123</v>
      </c>
      <c r="B10345" t="s">
        <v>124</v>
      </c>
      <c r="C10345" t="s">
        <v>92</v>
      </c>
      <c r="D10345" s="29">
        <v>45776</v>
      </c>
      <c r="E10345" s="184" t="str">
        <f t="shared" si="690"/>
        <v/>
      </c>
      <c r="F10345" s="184" t="str">
        <f t="shared" si="691"/>
        <v/>
      </c>
      <c r="G10345" s="184" t="str">
        <f t="shared" si="692"/>
        <v/>
      </c>
      <c r="H10345" s="184" t="str">
        <f t="shared" si="693"/>
        <v/>
      </c>
      <c r="L10345">
        <f t="shared" si="688"/>
        <v>530.33792300000005</v>
      </c>
      <c r="R10345">
        <f t="shared" si="689"/>
        <v>1356.4731690000001</v>
      </c>
      <c r="S10345" t="s">
        <v>201</v>
      </c>
      <c r="T10345" s="221">
        <v>45567.336805555555</v>
      </c>
    </row>
    <row r="10346" spans="1:20" x14ac:dyDescent="0.35">
      <c r="A10346" t="s">
        <v>123</v>
      </c>
      <c r="B10346" t="s">
        <v>124</v>
      </c>
      <c r="C10346" t="s">
        <v>92</v>
      </c>
      <c r="D10346" s="29">
        <v>45777</v>
      </c>
      <c r="E10346" s="184" t="str">
        <f t="shared" si="690"/>
        <v/>
      </c>
      <c r="F10346" s="184" t="str">
        <f t="shared" si="691"/>
        <v/>
      </c>
      <c r="G10346" s="184" t="str">
        <f t="shared" si="692"/>
        <v/>
      </c>
      <c r="H10346" s="184" t="str">
        <f t="shared" si="693"/>
        <v/>
      </c>
      <c r="L10346">
        <f t="shared" si="688"/>
        <v>530.33792300000005</v>
      </c>
      <c r="R10346">
        <f t="shared" si="689"/>
        <v>1356.4731690000001</v>
      </c>
      <c r="S10346" t="s">
        <v>201</v>
      </c>
      <c r="T10346" s="221">
        <v>45567.336805555555</v>
      </c>
    </row>
    <row r="10347" spans="1:20" x14ac:dyDescent="0.35">
      <c r="A10347" t="s">
        <v>123</v>
      </c>
      <c r="B10347" t="s">
        <v>124</v>
      </c>
      <c r="C10347" t="s">
        <v>92</v>
      </c>
      <c r="D10347" s="29">
        <v>45778</v>
      </c>
      <c r="E10347" s="184" t="str">
        <f t="shared" si="690"/>
        <v/>
      </c>
      <c r="F10347" s="184" t="str">
        <f t="shared" si="691"/>
        <v/>
      </c>
      <c r="G10347" s="184" t="str">
        <f t="shared" si="692"/>
        <v/>
      </c>
      <c r="H10347" s="184" t="str">
        <f t="shared" si="693"/>
        <v/>
      </c>
      <c r="L10347">
        <f t="shared" si="688"/>
        <v>530.33792300000005</v>
      </c>
      <c r="R10347">
        <f t="shared" si="689"/>
        <v>1356.4731690000001</v>
      </c>
      <c r="S10347" t="s">
        <v>201</v>
      </c>
      <c r="T10347" s="221">
        <v>45567.336805555555</v>
      </c>
    </row>
    <row r="10348" spans="1:20" x14ac:dyDescent="0.35">
      <c r="A10348" t="s">
        <v>123</v>
      </c>
      <c r="B10348" t="s">
        <v>124</v>
      </c>
      <c r="C10348" t="s">
        <v>92</v>
      </c>
      <c r="D10348" s="29">
        <v>45779</v>
      </c>
      <c r="E10348" s="184" t="str">
        <f t="shared" si="690"/>
        <v/>
      </c>
      <c r="F10348" s="184" t="str">
        <f t="shared" si="691"/>
        <v/>
      </c>
      <c r="G10348" s="184" t="str">
        <f t="shared" si="692"/>
        <v/>
      </c>
      <c r="H10348" s="184" t="str">
        <f t="shared" si="693"/>
        <v/>
      </c>
      <c r="L10348">
        <f t="shared" si="688"/>
        <v>530.33792300000005</v>
      </c>
      <c r="R10348">
        <f t="shared" si="689"/>
        <v>1356.4731690000001</v>
      </c>
      <c r="S10348" t="s">
        <v>201</v>
      </c>
      <c r="T10348" s="221">
        <v>45567.336805555555</v>
      </c>
    </row>
    <row r="10349" spans="1:20" x14ac:dyDescent="0.35">
      <c r="A10349" t="s">
        <v>123</v>
      </c>
      <c r="B10349" t="s">
        <v>124</v>
      </c>
      <c r="C10349" t="s">
        <v>92</v>
      </c>
      <c r="D10349" s="29">
        <v>45780</v>
      </c>
      <c r="E10349" s="184" t="str">
        <f t="shared" si="690"/>
        <v/>
      </c>
      <c r="F10349" s="184" t="str">
        <f t="shared" si="691"/>
        <v/>
      </c>
      <c r="G10349" s="184" t="str">
        <f t="shared" si="692"/>
        <v/>
      </c>
      <c r="H10349" s="184" t="str">
        <f t="shared" si="693"/>
        <v/>
      </c>
      <c r="L10349">
        <f t="shared" si="688"/>
        <v>530.33792300000005</v>
      </c>
      <c r="R10349">
        <f t="shared" si="689"/>
        <v>1356.4731690000001</v>
      </c>
      <c r="S10349" t="s">
        <v>201</v>
      </c>
      <c r="T10349" s="221">
        <v>45567.336805555555</v>
      </c>
    </row>
    <row r="10350" spans="1:20" x14ac:dyDescent="0.35">
      <c r="A10350" t="s">
        <v>123</v>
      </c>
      <c r="B10350" t="s">
        <v>124</v>
      </c>
      <c r="C10350" t="s">
        <v>92</v>
      </c>
      <c r="D10350" s="29">
        <v>45781</v>
      </c>
      <c r="E10350" s="184" t="str">
        <f t="shared" si="690"/>
        <v/>
      </c>
      <c r="F10350" s="184" t="str">
        <f t="shared" si="691"/>
        <v/>
      </c>
      <c r="G10350" s="184" t="str">
        <f t="shared" si="692"/>
        <v/>
      </c>
      <c r="H10350" s="184" t="str">
        <f t="shared" si="693"/>
        <v/>
      </c>
      <c r="L10350">
        <f t="shared" si="688"/>
        <v>530.33792300000005</v>
      </c>
      <c r="R10350">
        <f t="shared" si="689"/>
        <v>1356.4731690000001</v>
      </c>
      <c r="S10350" t="s">
        <v>201</v>
      </c>
      <c r="T10350" s="221">
        <v>45567.336805555555</v>
      </c>
    </row>
    <row r="10351" spans="1:20" x14ac:dyDescent="0.35">
      <c r="A10351" t="s">
        <v>123</v>
      </c>
      <c r="B10351" t="s">
        <v>124</v>
      </c>
      <c r="C10351" t="s">
        <v>92</v>
      </c>
      <c r="D10351" s="29">
        <v>45782</v>
      </c>
      <c r="E10351" s="184" t="str">
        <f t="shared" si="690"/>
        <v/>
      </c>
      <c r="F10351" s="184" t="str">
        <f t="shared" si="691"/>
        <v/>
      </c>
      <c r="G10351" s="184" t="str">
        <f t="shared" si="692"/>
        <v/>
      </c>
      <c r="H10351" s="184" t="str">
        <f t="shared" si="693"/>
        <v/>
      </c>
      <c r="L10351">
        <f t="shared" si="688"/>
        <v>530.33792300000005</v>
      </c>
      <c r="R10351">
        <f t="shared" si="689"/>
        <v>1356.4731690000001</v>
      </c>
      <c r="S10351" t="s">
        <v>201</v>
      </c>
      <c r="T10351" s="221">
        <v>45567.336805555555</v>
      </c>
    </row>
    <row r="10352" spans="1:20" x14ac:dyDescent="0.35">
      <c r="A10352" t="s">
        <v>123</v>
      </c>
      <c r="B10352" t="s">
        <v>124</v>
      </c>
      <c r="C10352" t="s">
        <v>92</v>
      </c>
      <c r="D10352" s="29">
        <v>45783</v>
      </c>
      <c r="E10352" s="184" t="str">
        <f t="shared" si="690"/>
        <v/>
      </c>
      <c r="F10352" s="184" t="str">
        <f t="shared" si="691"/>
        <v/>
      </c>
      <c r="G10352" s="184" t="str">
        <f t="shared" si="692"/>
        <v/>
      </c>
      <c r="H10352" s="184" t="str">
        <f t="shared" si="693"/>
        <v/>
      </c>
      <c r="L10352">
        <f t="shared" si="688"/>
        <v>530.33792300000005</v>
      </c>
      <c r="R10352">
        <f t="shared" si="689"/>
        <v>1356.4731690000001</v>
      </c>
      <c r="S10352" t="s">
        <v>201</v>
      </c>
      <c r="T10352" s="221">
        <v>45567.336805555555</v>
      </c>
    </row>
    <row r="10353" spans="1:20" x14ac:dyDescent="0.35">
      <c r="A10353" t="s">
        <v>123</v>
      </c>
      <c r="B10353" t="s">
        <v>124</v>
      </c>
      <c r="C10353" t="s">
        <v>92</v>
      </c>
      <c r="D10353" s="29">
        <v>45784</v>
      </c>
      <c r="E10353" s="184" t="str">
        <f t="shared" si="690"/>
        <v/>
      </c>
      <c r="F10353" s="184" t="str">
        <f t="shared" si="691"/>
        <v/>
      </c>
      <c r="G10353" s="184" t="str">
        <f t="shared" si="692"/>
        <v/>
      </c>
      <c r="H10353" s="184" t="str">
        <f t="shared" si="693"/>
        <v/>
      </c>
      <c r="L10353">
        <f t="shared" si="688"/>
        <v>530.33792300000005</v>
      </c>
      <c r="R10353">
        <f t="shared" si="689"/>
        <v>1356.4731690000001</v>
      </c>
      <c r="S10353" t="s">
        <v>201</v>
      </c>
      <c r="T10353" s="221">
        <v>45567.336805555555</v>
      </c>
    </row>
    <row r="10354" spans="1:20" x14ac:dyDescent="0.35">
      <c r="A10354" t="s">
        <v>123</v>
      </c>
      <c r="B10354" t="s">
        <v>124</v>
      </c>
      <c r="C10354" t="s">
        <v>92</v>
      </c>
      <c r="D10354" s="29">
        <v>45785</v>
      </c>
      <c r="E10354" s="184" t="str">
        <f t="shared" si="690"/>
        <v/>
      </c>
      <c r="F10354" s="184" t="str">
        <f t="shared" si="691"/>
        <v/>
      </c>
      <c r="G10354" s="184" t="str">
        <f t="shared" si="692"/>
        <v/>
      </c>
      <c r="H10354" s="184" t="str">
        <f t="shared" si="693"/>
        <v/>
      </c>
      <c r="L10354">
        <f t="shared" si="688"/>
        <v>530.33792300000005</v>
      </c>
      <c r="R10354">
        <f t="shared" si="689"/>
        <v>1356.4731690000001</v>
      </c>
      <c r="S10354" t="s">
        <v>201</v>
      </c>
      <c r="T10354" s="221">
        <v>45567.336805555555</v>
      </c>
    </row>
    <row r="10355" spans="1:20" x14ac:dyDescent="0.35">
      <c r="A10355" t="s">
        <v>123</v>
      </c>
      <c r="B10355" t="s">
        <v>124</v>
      </c>
      <c r="C10355" t="s">
        <v>92</v>
      </c>
      <c r="D10355" s="29">
        <v>45786</v>
      </c>
      <c r="E10355" s="184" t="str">
        <f t="shared" si="690"/>
        <v/>
      </c>
      <c r="F10355" s="184" t="str">
        <f t="shared" si="691"/>
        <v/>
      </c>
      <c r="G10355" s="184" t="str">
        <f t="shared" si="692"/>
        <v/>
      </c>
      <c r="H10355" s="184" t="str">
        <f t="shared" si="693"/>
        <v/>
      </c>
      <c r="L10355">
        <f t="shared" ref="L10355:L10418" si="694">L9990+L2325</f>
        <v>530.33792300000005</v>
      </c>
      <c r="R10355">
        <f t="shared" ref="R10355:R10418" si="695">R9990+R2325</f>
        <v>1356.4731690000001</v>
      </c>
      <c r="S10355" t="s">
        <v>201</v>
      </c>
      <c r="T10355" s="221">
        <v>45567.336805555555</v>
      </c>
    </row>
    <row r="10356" spans="1:20" x14ac:dyDescent="0.35">
      <c r="A10356" t="s">
        <v>123</v>
      </c>
      <c r="B10356" t="s">
        <v>124</v>
      </c>
      <c r="C10356" t="s">
        <v>92</v>
      </c>
      <c r="D10356" s="29">
        <v>45787</v>
      </c>
      <c r="E10356" s="184" t="str">
        <f t="shared" si="690"/>
        <v/>
      </c>
      <c r="F10356" s="184" t="str">
        <f t="shared" si="691"/>
        <v/>
      </c>
      <c r="G10356" s="184" t="str">
        <f t="shared" si="692"/>
        <v/>
      </c>
      <c r="H10356" s="184" t="str">
        <f t="shared" si="693"/>
        <v/>
      </c>
      <c r="L10356">
        <f t="shared" si="694"/>
        <v>530.33792300000005</v>
      </c>
      <c r="R10356">
        <f t="shared" si="695"/>
        <v>1356.4731690000001</v>
      </c>
      <c r="S10356" t="s">
        <v>201</v>
      </c>
      <c r="T10356" s="221">
        <v>45567.336805555555</v>
      </c>
    </row>
    <row r="10357" spans="1:20" x14ac:dyDescent="0.35">
      <c r="A10357" t="s">
        <v>123</v>
      </c>
      <c r="B10357" t="s">
        <v>124</v>
      </c>
      <c r="C10357" t="s">
        <v>92</v>
      </c>
      <c r="D10357" s="29">
        <v>45788</v>
      </c>
      <c r="E10357" s="184" t="str">
        <f t="shared" si="690"/>
        <v/>
      </c>
      <c r="F10357" s="184" t="str">
        <f t="shared" si="691"/>
        <v/>
      </c>
      <c r="G10357" s="184" t="str">
        <f t="shared" si="692"/>
        <v/>
      </c>
      <c r="H10357" s="184" t="str">
        <f t="shared" si="693"/>
        <v/>
      </c>
      <c r="L10357">
        <f t="shared" si="694"/>
        <v>530.33792300000005</v>
      </c>
      <c r="R10357">
        <f t="shared" si="695"/>
        <v>1356.4731690000001</v>
      </c>
      <c r="S10357" t="s">
        <v>201</v>
      </c>
      <c r="T10357" s="221">
        <v>45567.336805555555</v>
      </c>
    </row>
    <row r="10358" spans="1:20" x14ac:dyDescent="0.35">
      <c r="A10358" t="s">
        <v>123</v>
      </c>
      <c r="B10358" t="s">
        <v>124</v>
      </c>
      <c r="C10358" t="s">
        <v>92</v>
      </c>
      <c r="D10358" s="29">
        <v>45789</v>
      </c>
      <c r="E10358" s="184" t="str">
        <f t="shared" si="690"/>
        <v/>
      </c>
      <c r="F10358" s="184" t="str">
        <f t="shared" si="691"/>
        <v/>
      </c>
      <c r="G10358" s="184" t="str">
        <f t="shared" si="692"/>
        <v/>
      </c>
      <c r="H10358" s="184" t="str">
        <f t="shared" si="693"/>
        <v/>
      </c>
      <c r="L10358">
        <f t="shared" si="694"/>
        <v>530.33792300000005</v>
      </c>
      <c r="R10358">
        <f t="shared" si="695"/>
        <v>1356.4731690000001</v>
      </c>
      <c r="S10358" t="s">
        <v>201</v>
      </c>
      <c r="T10358" s="221">
        <v>45567.336805555555</v>
      </c>
    </row>
    <row r="10359" spans="1:20" x14ac:dyDescent="0.35">
      <c r="A10359" t="s">
        <v>123</v>
      </c>
      <c r="B10359" t="s">
        <v>124</v>
      </c>
      <c r="C10359" t="s">
        <v>92</v>
      </c>
      <c r="D10359" s="29">
        <v>45790</v>
      </c>
      <c r="E10359" s="184" t="str">
        <f t="shared" si="690"/>
        <v/>
      </c>
      <c r="F10359" s="184" t="str">
        <f t="shared" si="691"/>
        <v/>
      </c>
      <c r="G10359" s="184" t="str">
        <f t="shared" si="692"/>
        <v/>
      </c>
      <c r="H10359" s="184" t="str">
        <f t="shared" si="693"/>
        <v/>
      </c>
      <c r="L10359">
        <f t="shared" si="694"/>
        <v>530.33792300000005</v>
      </c>
      <c r="R10359">
        <f t="shared" si="695"/>
        <v>1356.4731690000001</v>
      </c>
      <c r="S10359" t="s">
        <v>201</v>
      </c>
      <c r="T10359" s="221">
        <v>45567.336805555555</v>
      </c>
    </row>
    <row r="10360" spans="1:20" x14ac:dyDescent="0.35">
      <c r="A10360" t="s">
        <v>123</v>
      </c>
      <c r="B10360" t="s">
        <v>124</v>
      </c>
      <c r="C10360" t="s">
        <v>92</v>
      </c>
      <c r="D10360" s="29">
        <v>45791</v>
      </c>
      <c r="E10360" s="184" t="str">
        <f t="shared" si="690"/>
        <v/>
      </c>
      <c r="F10360" s="184" t="str">
        <f t="shared" si="691"/>
        <v/>
      </c>
      <c r="G10360" s="184" t="str">
        <f t="shared" si="692"/>
        <v/>
      </c>
      <c r="H10360" s="184" t="str">
        <f t="shared" si="693"/>
        <v/>
      </c>
      <c r="L10360">
        <f t="shared" si="694"/>
        <v>530.33792300000005</v>
      </c>
      <c r="R10360">
        <f t="shared" si="695"/>
        <v>1356.4731690000001</v>
      </c>
      <c r="S10360" t="s">
        <v>201</v>
      </c>
      <c r="T10360" s="221">
        <v>45567.336805555555</v>
      </c>
    </row>
    <row r="10361" spans="1:20" x14ac:dyDescent="0.35">
      <c r="A10361" t="s">
        <v>123</v>
      </c>
      <c r="B10361" t="s">
        <v>124</v>
      </c>
      <c r="C10361" t="s">
        <v>92</v>
      </c>
      <c r="D10361" s="29">
        <v>45792</v>
      </c>
      <c r="E10361" s="184" t="str">
        <f t="shared" si="690"/>
        <v/>
      </c>
      <c r="F10361" s="184" t="str">
        <f t="shared" si="691"/>
        <v/>
      </c>
      <c r="G10361" s="184" t="str">
        <f t="shared" si="692"/>
        <v/>
      </c>
      <c r="H10361" s="184" t="str">
        <f t="shared" si="693"/>
        <v/>
      </c>
      <c r="L10361">
        <f t="shared" si="694"/>
        <v>530.33792300000005</v>
      </c>
      <c r="R10361">
        <f t="shared" si="695"/>
        <v>1356.4731690000001</v>
      </c>
      <c r="S10361" t="s">
        <v>201</v>
      </c>
      <c r="T10361" s="221">
        <v>45567.336805555555</v>
      </c>
    </row>
    <row r="10362" spans="1:20" x14ac:dyDescent="0.35">
      <c r="A10362" t="s">
        <v>123</v>
      </c>
      <c r="B10362" t="s">
        <v>124</v>
      </c>
      <c r="C10362" t="s">
        <v>92</v>
      </c>
      <c r="D10362" s="29">
        <v>45793</v>
      </c>
      <c r="E10362" s="184" t="str">
        <f t="shared" si="690"/>
        <v/>
      </c>
      <c r="F10362" s="184" t="str">
        <f t="shared" si="691"/>
        <v/>
      </c>
      <c r="G10362" s="184" t="str">
        <f t="shared" si="692"/>
        <v/>
      </c>
      <c r="H10362" s="184" t="str">
        <f t="shared" si="693"/>
        <v/>
      </c>
      <c r="L10362">
        <f t="shared" si="694"/>
        <v>530.33792300000005</v>
      </c>
      <c r="R10362">
        <f t="shared" si="695"/>
        <v>1356.4731690000001</v>
      </c>
      <c r="S10362" t="s">
        <v>201</v>
      </c>
      <c r="T10362" s="221">
        <v>45567.336805555555</v>
      </c>
    </row>
    <row r="10363" spans="1:20" x14ac:dyDescent="0.35">
      <c r="A10363" t="s">
        <v>123</v>
      </c>
      <c r="B10363" t="s">
        <v>124</v>
      </c>
      <c r="C10363" t="s">
        <v>92</v>
      </c>
      <c r="D10363" s="29">
        <v>45794</v>
      </c>
      <c r="E10363" s="184" t="str">
        <f t="shared" si="690"/>
        <v/>
      </c>
      <c r="F10363" s="184" t="str">
        <f t="shared" si="691"/>
        <v/>
      </c>
      <c r="G10363" s="184" t="str">
        <f t="shared" si="692"/>
        <v/>
      </c>
      <c r="H10363" s="184" t="str">
        <f t="shared" si="693"/>
        <v/>
      </c>
      <c r="L10363">
        <f t="shared" si="694"/>
        <v>530.33792300000005</v>
      </c>
      <c r="R10363">
        <f t="shared" si="695"/>
        <v>1356.4731690000001</v>
      </c>
      <c r="S10363" t="s">
        <v>201</v>
      </c>
      <c r="T10363" s="221">
        <v>45567.336805555555</v>
      </c>
    </row>
    <row r="10364" spans="1:20" x14ac:dyDescent="0.35">
      <c r="A10364" t="s">
        <v>123</v>
      </c>
      <c r="B10364" t="s">
        <v>124</v>
      </c>
      <c r="C10364" t="s">
        <v>92</v>
      </c>
      <c r="D10364" s="29">
        <v>45795</v>
      </c>
      <c r="E10364" s="184" t="str">
        <f t="shared" si="690"/>
        <v/>
      </c>
      <c r="F10364" s="184" t="str">
        <f t="shared" si="691"/>
        <v/>
      </c>
      <c r="G10364" s="184" t="str">
        <f t="shared" si="692"/>
        <v/>
      </c>
      <c r="H10364" s="184" t="str">
        <f t="shared" si="693"/>
        <v/>
      </c>
      <c r="L10364">
        <f t="shared" si="694"/>
        <v>530.33792300000005</v>
      </c>
      <c r="R10364">
        <f t="shared" si="695"/>
        <v>1356.4731690000001</v>
      </c>
      <c r="S10364" t="s">
        <v>201</v>
      </c>
      <c r="T10364" s="221">
        <v>45567.336805555555</v>
      </c>
    </row>
    <row r="10365" spans="1:20" x14ac:dyDescent="0.35">
      <c r="A10365" t="s">
        <v>123</v>
      </c>
      <c r="B10365" t="s">
        <v>124</v>
      </c>
      <c r="C10365" t="s">
        <v>92</v>
      </c>
      <c r="D10365" s="29">
        <v>45796</v>
      </c>
      <c r="E10365" s="184" t="str">
        <f t="shared" si="690"/>
        <v/>
      </c>
      <c r="F10365" s="184" t="str">
        <f t="shared" si="691"/>
        <v/>
      </c>
      <c r="G10365" s="184" t="str">
        <f t="shared" si="692"/>
        <v/>
      </c>
      <c r="H10365" s="184" t="str">
        <f t="shared" si="693"/>
        <v/>
      </c>
      <c r="L10365">
        <f t="shared" si="694"/>
        <v>530.33792300000005</v>
      </c>
      <c r="R10365">
        <f t="shared" si="695"/>
        <v>1356.4731690000001</v>
      </c>
      <c r="S10365" t="s">
        <v>201</v>
      </c>
      <c r="T10365" s="221">
        <v>45567.336805555555</v>
      </c>
    </row>
    <row r="10366" spans="1:20" x14ac:dyDescent="0.35">
      <c r="A10366" t="s">
        <v>123</v>
      </c>
      <c r="B10366" t="s">
        <v>124</v>
      </c>
      <c r="C10366" t="s">
        <v>92</v>
      </c>
      <c r="D10366" s="29">
        <v>45797</v>
      </c>
      <c r="E10366" s="184" t="str">
        <f t="shared" si="690"/>
        <v/>
      </c>
      <c r="F10366" s="184" t="str">
        <f t="shared" si="691"/>
        <v/>
      </c>
      <c r="G10366" s="184" t="str">
        <f t="shared" si="692"/>
        <v/>
      </c>
      <c r="H10366" s="184" t="str">
        <f t="shared" si="693"/>
        <v/>
      </c>
      <c r="L10366">
        <f t="shared" si="694"/>
        <v>530.33792300000005</v>
      </c>
      <c r="R10366">
        <f t="shared" si="695"/>
        <v>1356.4731690000001</v>
      </c>
      <c r="S10366" t="s">
        <v>201</v>
      </c>
      <c r="T10366" s="221">
        <v>45567.336805555555</v>
      </c>
    </row>
    <row r="10367" spans="1:20" x14ac:dyDescent="0.35">
      <c r="A10367" t="s">
        <v>123</v>
      </c>
      <c r="B10367" t="s">
        <v>124</v>
      </c>
      <c r="C10367" t="s">
        <v>92</v>
      </c>
      <c r="D10367" s="29">
        <v>45798</v>
      </c>
      <c r="E10367" s="184" t="str">
        <f t="shared" si="690"/>
        <v/>
      </c>
      <c r="F10367" s="184" t="str">
        <f t="shared" si="691"/>
        <v/>
      </c>
      <c r="G10367" s="184" t="str">
        <f t="shared" si="692"/>
        <v/>
      </c>
      <c r="H10367" s="184" t="str">
        <f t="shared" si="693"/>
        <v/>
      </c>
      <c r="L10367">
        <f t="shared" si="694"/>
        <v>530.33792300000005</v>
      </c>
      <c r="R10367">
        <f t="shared" si="695"/>
        <v>1356.4731690000001</v>
      </c>
      <c r="S10367" t="s">
        <v>201</v>
      </c>
      <c r="T10367" s="221">
        <v>45567.336805555555</v>
      </c>
    </row>
    <row r="10368" spans="1:20" x14ac:dyDescent="0.35">
      <c r="A10368" t="s">
        <v>123</v>
      </c>
      <c r="B10368" t="s">
        <v>124</v>
      </c>
      <c r="C10368" t="s">
        <v>92</v>
      </c>
      <c r="D10368" s="29">
        <v>45799</v>
      </c>
      <c r="E10368" s="184" t="str">
        <f t="shared" si="690"/>
        <v/>
      </c>
      <c r="F10368" s="184" t="str">
        <f t="shared" si="691"/>
        <v/>
      </c>
      <c r="G10368" s="184" t="str">
        <f t="shared" si="692"/>
        <v/>
      </c>
      <c r="H10368" s="184" t="str">
        <f t="shared" si="693"/>
        <v/>
      </c>
      <c r="L10368">
        <f t="shared" si="694"/>
        <v>530.33792300000005</v>
      </c>
      <c r="R10368">
        <f t="shared" si="695"/>
        <v>1356.4731690000001</v>
      </c>
      <c r="S10368" t="s">
        <v>201</v>
      </c>
      <c r="T10368" s="221">
        <v>45567.336805555555</v>
      </c>
    </row>
    <row r="10369" spans="1:20" x14ac:dyDescent="0.35">
      <c r="A10369" t="s">
        <v>123</v>
      </c>
      <c r="B10369" t="s">
        <v>124</v>
      </c>
      <c r="C10369" t="s">
        <v>92</v>
      </c>
      <c r="D10369" s="29">
        <v>45800</v>
      </c>
      <c r="E10369" s="184" t="str">
        <f t="shared" si="690"/>
        <v/>
      </c>
      <c r="F10369" s="184" t="str">
        <f t="shared" si="691"/>
        <v/>
      </c>
      <c r="G10369" s="184" t="str">
        <f t="shared" si="692"/>
        <v/>
      </c>
      <c r="H10369" s="184" t="str">
        <f t="shared" si="693"/>
        <v/>
      </c>
      <c r="L10369">
        <f t="shared" si="694"/>
        <v>530.33792300000005</v>
      </c>
      <c r="R10369">
        <f t="shared" si="695"/>
        <v>1356.4731690000001</v>
      </c>
      <c r="S10369" t="s">
        <v>201</v>
      </c>
      <c r="T10369" s="221">
        <v>45567.336805555555</v>
      </c>
    </row>
    <row r="10370" spans="1:20" x14ac:dyDescent="0.35">
      <c r="A10370" t="s">
        <v>123</v>
      </c>
      <c r="B10370" t="s">
        <v>124</v>
      </c>
      <c r="C10370" t="s">
        <v>92</v>
      </c>
      <c r="D10370" s="29">
        <v>45801</v>
      </c>
      <c r="E10370" s="184" t="str">
        <f t="shared" si="690"/>
        <v/>
      </c>
      <c r="F10370" s="184" t="str">
        <f t="shared" si="691"/>
        <v/>
      </c>
      <c r="G10370" s="184" t="str">
        <f t="shared" si="692"/>
        <v/>
      </c>
      <c r="H10370" s="184" t="str">
        <f t="shared" si="693"/>
        <v/>
      </c>
      <c r="L10370">
        <f t="shared" si="694"/>
        <v>530.33792300000005</v>
      </c>
      <c r="R10370">
        <f t="shared" si="695"/>
        <v>1356.4731690000001</v>
      </c>
      <c r="S10370" t="s">
        <v>201</v>
      </c>
      <c r="T10370" s="221">
        <v>45567.336805555555</v>
      </c>
    </row>
    <row r="10371" spans="1:20" x14ac:dyDescent="0.35">
      <c r="A10371" t="s">
        <v>123</v>
      </c>
      <c r="B10371" t="s">
        <v>124</v>
      </c>
      <c r="C10371" t="s">
        <v>92</v>
      </c>
      <c r="D10371" s="29">
        <v>45802</v>
      </c>
      <c r="E10371" s="184" t="str">
        <f t="shared" si="690"/>
        <v/>
      </c>
      <c r="F10371" s="184" t="str">
        <f t="shared" si="691"/>
        <v/>
      </c>
      <c r="G10371" s="184" t="str">
        <f t="shared" si="692"/>
        <v/>
      </c>
      <c r="H10371" s="184" t="str">
        <f t="shared" si="693"/>
        <v/>
      </c>
      <c r="L10371">
        <f t="shared" si="694"/>
        <v>530.33792300000005</v>
      </c>
      <c r="R10371">
        <f t="shared" si="695"/>
        <v>1356.4731690000001</v>
      </c>
      <c r="S10371" t="s">
        <v>201</v>
      </c>
      <c r="T10371" s="221">
        <v>45567.336805555555</v>
      </c>
    </row>
    <row r="10372" spans="1:20" x14ac:dyDescent="0.35">
      <c r="A10372" t="s">
        <v>123</v>
      </c>
      <c r="B10372" t="s">
        <v>124</v>
      </c>
      <c r="C10372" t="s">
        <v>92</v>
      </c>
      <c r="D10372" s="29">
        <v>45803</v>
      </c>
      <c r="E10372" s="184" t="str">
        <f t="shared" si="690"/>
        <v/>
      </c>
      <c r="F10372" s="184" t="str">
        <f t="shared" si="691"/>
        <v/>
      </c>
      <c r="G10372" s="184" t="str">
        <f t="shared" si="692"/>
        <v/>
      </c>
      <c r="H10372" s="184" t="str">
        <f t="shared" si="693"/>
        <v/>
      </c>
      <c r="L10372">
        <f t="shared" si="694"/>
        <v>530.33792300000005</v>
      </c>
      <c r="R10372">
        <f t="shared" si="695"/>
        <v>1356.4731690000001</v>
      </c>
      <c r="S10372" t="s">
        <v>201</v>
      </c>
      <c r="T10372" s="221">
        <v>45567.336805555555</v>
      </c>
    </row>
    <row r="10373" spans="1:20" x14ac:dyDescent="0.35">
      <c r="A10373" t="s">
        <v>123</v>
      </c>
      <c r="B10373" t="s">
        <v>124</v>
      </c>
      <c r="C10373" t="s">
        <v>92</v>
      </c>
      <c r="D10373" s="29">
        <v>45804</v>
      </c>
      <c r="E10373" s="184" t="str">
        <f t="shared" si="690"/>
        <v/>
      </c>
      <c r="F10373" s="184" t="str">
        <f t="shared" si="691"/>
        <v/>
      </c>
      <c r="G10373" s="184" t="str">
        <f t="shared" si="692"/>
        <v/>
      </c>
      <c r="H10373" s="184" t="str">
        <f t="shared" si="693"/>
        <v/>
      </c>
      <c r="L10373">
        <f t="shared" si="694"/>
        <v>530.33792300000005</v>
      </c>
      <c r="R10373">
        <f t="shared" si="695"/>
        <v>1356.4731690000001</v>
      </c>
      <c r="S10373" t="s">
        <v>201</v>
      </c>
      <c r="T10373" s="221">
        <v>45567.336805555555</v>
      </c>
    </row>
    <row r="10374" spans="1:20" x14ac:dyDescent="0.35">
      <c r="A10374" t="s">
        <v>123</v>
      </c>
      <c r="B10374" t="s">
        <v>124</v>
      </c>
      <c r="C10374" t="s">
        <v>92</v>
      </c>
      <c r="D10374" s="29">
        <v>45805</v>
      </c>
      <c r="E10374" s="184" t="str">
        <f t="shared" si="690"/>
        <v/>
      </c>
      <c r="F10374" s="184" t="str">
        <f t="shared" si="691"/>
        <v/>
      </c>
      <c r="G10374" s="184" t="str">
        <f t="shared" si="692"/>
        <v/>
      </c>
      <c r="H10374" s="184" t="str">
        <f t="shared" si="693"/>
        <v/>
      </c>
      <c r="L10374">
        <f t="shared" si="694"/>
        <v>530.33792300000005</v>
      </c>
      <c r="R10374">
        <f t="shared" si="695"/>
        <v>1356.4731690000001</v>
      </c>
      <c r="S10374" t="s">
        <v>201</v>
      </c>
      <c r="T10374" s="221">
        <v>45567.336805555555</v>
      </c>
    </row>
    <row r="10375" spans="1:20" x14ac:dyDescent="0.35">
      <c r="A10375" t="s">
        <v>123</v>
      </c>
      <c r="B10375" t="s">
        <v>124</v>
      </c>
      <c r="C10375" t="s">
        <v>92</v>
      </c>
      <c r="D10375" s="29">
        <v>45806</v>
      </c>
      <c r="E10375" s="184" t="str">
        <f t="shared" si="690"/>
        <v/>
      </c>
      <c r="F10375" s="184" t="str">
        <f t="shared" si="691"/>
        <v/>
      </c>
      <c r="G10375" s="184" t="str">
        <f t="shared" si="692"/>
        <v/>
      </c>
      <c r="H10375" s="184" t="str">
        <f t="shared" si="693"/>
        <v/>
      </c>
      <c r="L10375">
        <f t="shared" si="694"/>
        <v>530.33792300000005</v>
      </c>
      <c r="R10375">
        <f t="shared" si="695"/>
        <v>1356.4731690000001</v>
      </c>
      <c r="S10375" t="s">
        <v>201</v>
      </c>
      <c r="T10375" s="221">
        <v>45567.336805555555</v>
      </c>
    </row>
    <row r="10376" spans="1:20" x14ac:dyDescent="0.35">
      <c r="A10376" t="s">
        <v>123</v>
      </c>
      <c r="B10376" t="s">
        <v>124</v>
      </c>
      <c r="C10376" t="s">
        <v>92</v>
      </c>
      <c r="D10376" s="29">
        <v>45807</v>
      </c>
      <c r="E10376" s="184" t="str">
        <f t="shared" ref="E10376:E10439" si="696">IF(J10376="","",IF(L10376=0,0,IF(1-(J10376/L10376)&lt;0,"",1-(J10376/L10376))))</f>
        <v/>
      </c>
      <c r="F10376" s="184" t="str">
        <f t="shared" ref="F10376:F10439" si="697">IF(K10376="","",IF(L10376=0,0,IF(1-(K10376/L10376)&lt;0,"",1-(K10376/L10376))))</f>
        <v/>
      </c>
      <c r="G10376" s="184" t="str">
        <f t="shared" ref="G10376:G10439" si="698">IF(J10376="","",IF(1-(J10376/R10376)&lt;0,"",1-(J10376/R10376)))</f>
        <v/>
      </c>
      <c r="H10376" s="184" t="str">
        <f t="shared" ref="H10376:H10439" si="699">IF(K10376="","",IF(1-(K10376/R10376)&lt;0,"",1-(K10376/R10376)))</f>
        <v/>
      </c>
      <c r="L10376">
        <f t="shared" si="694"/>
        <v>530.33792300000005</v>
      </c>
      <c r="R10376">
        <f t="shared" si="695"/>
        <v>1356.4731690000001</v>
      </c>
      <c r="S10376" t="s">
        <v>201</v>
      </c>
      <c r="T10376" s="221">
        <v>45567.336805555555</v>
      </c>
    </row>
    <row r="10377" spans="1:20" x14ac:dyDescent="0.35">
      <c r="A10377" t="s">
        <v>123</v>
      </c>
      <c r="B10377" t="s">
        <v>124</v>
      </c>
      <c r="C10377" t="s">
        <v>92</v>
      </c>
      <c r="D10377" s="29">
        <v>45808</v>
      </c>
      <c r="E10377" s="184" t="str">
        <f t="shared" si="696"/>
        <v/>
      </c>
      <c r="F10377" s="184" t="str">
        <f t="shared" si="697"/>
        <v/>
      </c>
      <c r="G10377" s="184" t="str">
        <f t="shared" si="698"/>
        <v/>
      </c>
      <c r="H10377" s="184" t="str">
        <f t="shared" si="699"/>
        <v/>
      </c>
      <c r="L10377">
        <f t="shared" si="694"/>
        <v>530.33792300000005</v>
      </c>
      <c r="R10377">
        <f t="shared" si="695"/>
        <v>1356.4731690000001</v>
      </c>
      <c r="S10377" t="s">
        <v>201</v>
      </c>
      <c r="T10377" s="221">
        <v>45567.336805555555</v>
      </c>
    </row>
    <row r="10378" spans="1:20" x14ac:dyDescent="0.35">
      <c r="A10378" t="s">
        <v>123</v>
      </c>
      <c r="B10378" t="s">
        <v>124</v>
      </c>
      <c r="C10378" t="s">
        <v>92</v>
      </c>
      <c r="D10378" s="29">
        <v>45809</v>
      </c>
      <c r="E10378" s="184" t="str">
        <f t="shared" si="696"/>
        <v/>
      </c>
      <c r="F10378" s="184" t="str">
        <f t="shared" si="697"/>
        <v/>
      </c>
      <c r="G10378" s="184" t="str">
        <f t="shared" si="698"/>
        <v/>
      </c>
      <c r="H10378" s="184" t="str">
        <f t="shared" si="699"/>
        <v/>
      </c>
      <c r="L10378">
        <f t="shared" si="694"/>
        <v>530.33792300000005</v>
      </c>
      <c r="R10378">
        <f t="shared" si="695"/>
        <v>1356.4731690000001</v>
      </c>
      <c r="S10378" t="s">
        <v>201</v>
      </c>
      <c r="T10378" s="221">
        <v>45567.336805555555</v>
      </c>
    </row>
    <row r="10379" spans="1:20" x14ac:dyDescent="0.35">
      <c r="A10379" t="s">
        <v>123</v>
      </c>
      <c r="B10379" t="s">
        <v>124</v>
      </c>
      <c r="C10379" t="s">
        <v>92</v>
      </c>
      <c r="D10379" s="29">
        <v>45810</v>
      </c>
      <c r="E10379" s="184" t="str">
        <f t="shared" si="696"/>
        <v/>
      </c>
      <c r="F10379" s="184" t="str">
        <f t="shared" si="697"/>
        <v/>
      </c>
      <c r="G10379" s="184" t="str">
        <f t="shared" si="698"/>
        <v/>
      </c>
      <c r="H10379" s="184" t="str">
        <f t="shared" si="699"/>
        <v/>
      </c>
      <c r="L10379">
        <f t="shared" si="694"/>
        <v>530.33792300000005</v>
      </c>
      <c r="R10379">
        <f t="shared" si="695"/>
        <v>1356.4731690000001</v>
      </c>
      <c r="S10379" t="s">
        <v>201</v>
      </c>
      <c r="T10379" s="221">
        <v>45567.336805555555</v>
      </c>
    </row>
    <row r="10380" spans="1:20" x14ac:dyDescent="0.35">
      <c r="A10380" t="s">
        <v>123</v>
      </c>
      <c r="B10380" t="s">
        <v>124</v>
      </c>
      <c r="C10380" t="s">
        <v>92</v>
      </c>
      <c r="D10380" s="29">
        <v>45811</v>
      </c>
      <c r="E10380" s="184" t="str">
        <f t="shared" si="696"/>
        <v/>
      </c>
      <c r="F10380" s="184" t="str">
        <f t="shared" si="697"/>
        <v/>
      </c>
      <c r="G10380" s="184" t="str">
        <f t="shared" si="698"/>
        <v/>
      </c>
      <c r="H10380" s="184" t="str">
        <f t="shared" si="699"/>
        <v/>
      </c>
      <c r="L10380">
        <f t="shared" si="694"/>
        <v>530.33792300000005</v>
      </c>
      <c r="R10380">
        <f t="shared" si="695"/>
        <v>1356.4731690000001</v>
      </c>
      <c r="S10380" t="s">
        <v>201</v>
      </c>
      <c r="T10380" s="221">
        <v>45567.336805555555</v>
      </c>
    </row>
    <row r="10381" spans="1:20" x14ac:dyDescent="0.35">
      <c r="A10381" t="s">
        <v>123</v>
      </c>
      <c r="B10381" t="s">
        <v>124</v>
      </c>
      <c r="C10381" t="s">
        <v>92</v>
      </c>
      <c r="D10381" s="29">
        <v>45812</v>
      </c>
      <c r="E10381" s="184" t="str">
        <f t="shared" si="696"/>
        <v/>
      </c>
      <c r="F10381" s="184" t="str">
        <f t="shared" si="697"/>
        <v/>
      </c>
      <c r="G10381" s="184" t="str">
        <f t="shared" si="698"/>
        <v/>
      </c>
      <c r="H10381" s="184" t="str">
        <f t="shared" si="699"/>
        <v/>
      </c>
      <c r="L10381">
        <f t="shared" si="694"/>
        <v>530.33792300000005</v>
      </c>
      <c r="R10381">
        <f t="shared" si="695"/>
        <v>1356.4731690000001</v>
      </c>
      <c r="S10381" t="s">
        <v>201</v>
      </c>
      <c r="T10381" s="221">
        <v>45567.336805555555</v>
      </c>
    </row>
    <row r="10382" spans="1:20" x14ac:dyDescent="0.35">
      <c r="A10382" t="s">
        <v>123</v>
      </c>
      <c r="B10382" t="s">
        <v>124</v>
      </c>
      <c r="C10382" t="s">
        <v>92</v>
      </c>
      <c r="D10382" s="29">
        <v>45813</v>
      </c>
      <c r="E10382" s="184" t="str">
        <f t="shared" si="696"/>
        <v/>
      </c>
      <c r="F10382" s="184" t="str">
        <f t="shared" si="697"/>
        <v/>
      </c>
      <c r="G10382" s="184" t="str">
        <f t="shared" si="698"/>
        <v/>
      </c>
      <c r="H10382" s="184" t="str">
        <f t="shared" si="699"/>
        <v/>
      </c>
      <c r="L10382">
        <f t="shared" si="694"/>
        <v>530.33792300000005</v>
      </c>
      <c r="R10382">
        <f t="shared" si="695"/>
        <v>1356.4731690000001</v>
      </c>
      <c r="S10382" t="s">
        <v>201</v>
      </c>
      <c r="T10382" s="221">
        <v>45567.336805555555</v>
      </c>
    </row>
    <row r="10383" spans="1:20" x14ac:dyDescent="0.35">
      <c r="A10383" t="s">
        <v>123</v>
      </c>
      <c r="B10383" t="s">
        <v>124</v>
      </c>
      <c r="C10383" t="s">
        <v>92</v>
      </c>
      <c r="D10383" s="29">
        <v>45814</v>
      </c>
      <c r="E10383" s="184" t="str">
        <f t="shared" si="696"/>
        <v/>
      </c>
      <c r="F10383" s="184" t="str">
        <f t="shared" si="697"/>
        <v/>
      </c>
      <c r="G10383" s="184" t="str">
        <f t="shared" si="698"/>
        <v/>
      </c>
      <c r="H10383" s="184" t="str">
        <f t="shared" si="699"/>
        <v/>
      </c>
      <c r="L10383">
        <f t="shared" si="694"/>
        <v>530.33792300000005</v>
      </c>
      <c r="R10383">
        <f t="shared" si="695"/>
        <v>1356.4731690000001</v>
      </c>
      <c r="S10383" t="s">
        <v>201</v>
      </c>
      <c r="T10383" s="221">
        <v>45567.336805555555</v>
      </c>
    </row>
    <row r="10384" spans="1:20" x14ac:dyDescent="0.35">
      <c r="A10384" t="s">
        <v>123</v>
      </c>
      <c r="B10384" t="s">
        <v>124</v>
      </c>
      <c r="C10384" t="s">
        <v>92</v>
      </c>
      <c r="D10384" s="29">
        <v>45815</v>
      </c>
      <c r="E10384" s="184" t="str">
        <f t="shared" si="696"/>
        <v/>
      </c>
      <c r="F10384" s="184" t="str">
        <f t="shared" si="697"/>
        <v/>
      </c>
      <c r="G10384" s="184" t="str">
        <f t="shared" si="698"/>
        <v/>
      </c>
      <c r="H10384" s="184" t="str">
        <f t="shared" si="699"/>
        <v/>
      </c>
      <c r="L10384">
        <f t="shared" si="694"/>
        <v>530.33792300000005</v>
      </c>
      <c r="R10384">
        <f t="shared" si="695"/>
        <v>1356.4731690000001</v>
      </c>
      <c r="S10384" t="s">
        <v>201</v>
      </c>
      <c r="T10384" s="221">
        <v>45567.336805555555</v>
      </c>
    </row>
    <row r="10385" spans="1:20" x14ac:dyDescent="0.35">
      <c r="A10385" t="s">
        <v>123</v>
      </c>
      <c r="B10385" t="s">
        <v>124</v>
      </c>
      <c r="C10385" t="s">
        <v>92</v>
      </c>
      <c r="D10385" s="29">
        <v>45816</v>
      </c>
      <c r="E10385" s="184" t="str">
        <f t="shared" si="696"/>
        <v/>
      </c>
      <c r="F10385" s="184" t="str">
        <f t="shared" si="697"/>
        <v/>
      </c>
      <c r="G10385" s="184" t="str">
        <f t="shared" si="698"/>
        <v/>
      </c>
      <c r="H10385" s="184" t="str">
        <f t="shared" si="699"/>
        <v/>
      </c>
      <c r="L10385">
        <f t="shared" si="694"/>
        <v>530.33792300000005</v>
      </c>
      <c r="R10385">
        <f t="shared" si="695"/>
        <v>1356.4731690000001</v>
      </c>
      <c r="S10385" t="s">
        <v>201</v>
      </c>
      <c r="T10385" s="221">
        <v>45567.336805555555</v>
      </c>
    </row>
    <row r="10386" spans="1:20" x14ac:dyDescent="0.35">
      <c r="A10386" t="s">
        <v>123</v>
      </c>
      <c r="B10386" t="s">
        <v>124</v>
      </c>
      <c r="C10386" t="s">
        <v>92</v>
      </c>
      <c r="D10386" s="29">
        <v>45817</v>
      </c>
      <c r="E10386" s="184" t="str">
        <f t="shared" si="696"/>
        <v/>
      </c>
      <c r="F10386" s="184" t="str">
        <f t="shared" si="697"/>
        <v/>
      </c>
      <c r="G10386" s="184" t="str">
        <f t="shared" si="698"/>
        <v/>
      </c>
      <c r="H10386" s="184" t="str">
        <f t="shared" si="699"/>
        <v/>
      </c>
      <c r="L10386">
        <f t="shared" si="694"/>
        <v>530.33792300000005</v>
      </c>
      <c r="R10386">
        <f t="shared" si="695"/>
        <v>1356.4731690000001</v>
      </c>
      <c r="S10386" t="s">
        <v>201</v>
      </c>
      <c r="T10386" s="221">
        <v>45567.336805555555</v>
      </c>
    </row>
    <row r="10387" spans="1:20" x14ac:dyDescent="0.35">
      <c r="A10387" t="s">
        <v>123</v>
      </c>
      <c r="B10387" t="s">
        <v>124</v>
      </c>
      <c r="C10387" t="s">
        <v>92</v>
      </c>
      <c r="D10387" s="29">
        <v>45818</v>
      </c>
      <c r="E10387" s="184" t="str">
        <f t="shared" si="696"/>
        <v/>
      </c>
      <c r="F10387" s="184" t="str">
        <f t="shared" si="697"/>
        <v/>
      </c>
      <c r="G10387" s="184" t="str">
        <f t="shared" si="698"/>
        <v/>
      </c>
      <c r="H10387" s="184" t="str">
        <f t="shared" si="699"/>
        <v/>
      </c>
      <c r="L10387">
        <f t="shared" si="694"/>
        <v>530.33792300000005</v>
      </c>
      <c r="R10387">
        <f t="shared" si="695"/>
        <v>1356.4731690000001</v>
      </c>
      <c r="S10387" t="s">
        <v>201</v>
      </c>
      <c r="T10387" s="221">
        <v>45567.336805555555</v>
      </c>
    </row>
    <row r="10388" spans="1:20" x14ac:dyDescent="0.35">
      <c r="A10388" t="s">
        <v>123</v>
      </c>
      <c r="B10388" t="s">
        <v>124</v>
      </c>
      <c r="C10388" t="s">
        <v>92</v>
      </c>
      <c r="D10388" s="29">
        <v>45819</v>
      </c>
      <c r="E10388" s="184" t="str">
        <f t="shared" si="696"/>
        <v/>
      </c>
      <c r="F10388" s="184" t="str">
        <f t="shared" si="697"/>
        <v/>
      </c>
      <c r="G10388" s="184" t="str">
        <f t="shared" si="698"/>
        <v/>
      </c>
      <c r="H10388" s="184" t="str">
        <f t="shared" si="699"/>
        <v/>
      </c>
      <c r="L10388">
        <f t="shared" si="694"/>
        <v>530.33792300000005</v>
      </c>
      <c r="R10388">
        <f t="shared" si="695"/>
        <v>1356.4731690000001</v>
      </c>
      <c r="S10388" t="s">
        <v>201</v>
      </c>
      <c r="T10388" s="221">
        <v>45567.336805555555</v>
      </c>
    </row>
    <row r="10389" spans="1:20" x14ac:dyDescent="0.35">
      <c r="A10389" t="s">
        <v>123</v>
      </c>
      <c r="B10389" t="s">
        <v>124</v>
      </c>
      <c r="C10389" t="s">
        <v>92</v>
      </c>
      <c r="D10389" s="29">
        <v>45820</v>
      </c>
      <c r="E10389" s="184" t="str">
        <f t="shared" si="696"/>
        <v/>
      </c>
      <c r="F10389" s="184" t="str">
        <f t="shared" si="697"/>
        <v/>
      </c>
      <c r="G10389" s="184" t="str">
        <f t="shared" si="698"/>
        <v/>
      </c>
      <c r="H10389" s="184" t="str">
        <f t="shared" si="699"/>
        <v/>
      </c>
      <c r="L10389">
        <f t="shared" si="694"/>
        <v>530.33792300000005</v>
      </c>
      <c r="R10389">
        <f t="shared" si="695"/>
        <v>1356.4731690000001</v>
      </c>
      <c r="S10389" t="s">
        <v>201</v>
      </c>
      <c r="T10389" s="221">
        <v>45567.336805555555</v>
      </c>
    </row>
    <row r="10390" spans="1:20" x14ac:dyDescent="0.35">
      <c r="A10390" t="s">
        <v>123</v>
      </c>
      <c r="B10390" t="s">
        <v>124</v>
      </c>
      <c r="C10390" t="s">
        <v>92</v>
      </c>
      <c r="D10390" s="29">
        <v>45821</v>
      </c>
      <c r="E10390" s="184" t="str">
        <f t="shared" si="696"/>
        <v/>
      </c>
      <c r="F10390" s="184" t="str">
        <f t="shared" si="697"/>
        <v/>
      </c>
      <c r="G10390" s="184" t="str">
        <f t="shared" si="698"/>
        <v/>
      </c>
      <c r="H10390" s="184" t="str">
        <f t="shared" si="699"/>
        <v/>
      </c>
      <c r="L10390">
        <f t="shared" si="694"/>
        <v>530.33792300000005</v>
      </c>
      <c r="R10390">
        <f t="shared" si="695"/>
        <v>1356.4731690000001</v>
      </c>
      <c r="S10390" t="s">
        <v>201</v>
      </c>
      <c r="T10390" s="221">
        <v>45567.336805555555</v>
      </c>
    </row>
    <row r="10391" spans="1:20" x14ac:dyDescent="0.35">
      <c r="A10391" t="s">
        <v>123</v>
      </c>
      <c r="B10391" t="s">
        <v>124</v>
      </c>
      <c r="C10391" t="s">
        <v>92</v>
      </c>
      <c r="D10391" s="29">
        <v>45822</v>
      </c>
      <c r="E10391" s="184" t="str">
        <f t="shared" si="696"/>
        <v/>
      </c>
      <c r="F10391" s="184" t="str">
        <f t="shared" si="697"/>
        <v/>
      </c>
      <c r="G10391" s="184" t="str">
        <f t="shared" si="698"/>
        <v/>
      </c>
      <c r="H10391" s="184" t="str">
        <f t="shared" si="699"/>
        <v/>
      </c>
      <c r="L10391">
        <f t="shared" si="694"/>
        <v>530.33792300000005</v>
      </c>
      <c r="R10391">
        <f t="shared" si="695"/>
        <v>1356.4731690000001</v>
      </c>
      <c r="S10391" t="s">
        <v>201</v>
      </c>
      <c r="T10391" s="221">
        <v>45567.336805555555</v>
      </c>
    </row>
    <row r="10392" spans="1:20" x14ac:dyDescent="0.35">
      <c r="A10392" t="s">
        <v>123</v>
      </c>
      <c r="B10392" t="s">
        <v>124</v>
      </c>
      <c r="C10392" t="s">
        <v>92</v>
      </c>
      <c r="D10392" s="29">
        <v>45823</v>
      </c>
      <c r="E10392" s="184" t="str">
        <f t="shared" si="696"/>
        <v/>
      </c>
      <c r="F10392" s="184" t="str">
        <f t="shared" si="697"/>
        <v/>
      </c>
      <c r="G10392" s="184" t="str">
        <f t="shared" si="698"/>
        <v/>
      </c>
      <c r="H10392" s="184" t="str">
        <f t="shared" si="699"/>
        <v/>
      </c>
      <c r="L10392">
        <f t="shared" si="694"/>
        <v>530.33792300000005</v>
      </c>
      <c r="R10392">
        <f t="shared" si="695"/>
        <v>1356.4731690000001</v>
      </c>
      <c r="S10392" t="s">
        <v>201</v>
      </c>
      <c r="T10392" s="221">
        <v>45567.336805555555</v>
      </c>
    </row>
    <row r="10393" spans="1:20" x14ac:dyDescent="0.35">
      <c r="A10393" t="s">
        <v>123</v>
      </c>
      <c r="B10393" t="s">
        <v>124</v>
      </c>
      <c r="C10393" t="s">
        <v>92</v>
      </c>
      <c r="D10393" s="29">
        <v>45824</v>
      </c>
      <c r="E10393" s="184" t="str">
        <f t="shared" si="696"/>
        <v/>
      </c>
      <c r="F10393" s="184" t="str">
        <f t="shared" si="697"/>
        <v/>
      </c>
      <c r="G10393" s="184" t="str">
        <f t="shared" si="698"/>
        <v/>
      </c>
      <c r="H10393" s="184" t="str">
        <f t="shared" si="699"/>
        <v/>
      </c>
      <c r="L10393">
        <f t="shared" si="694"/>
        <v>530.33792300000005</v>
      </c>
      <c r="R10393">
        <f t="shared" si="695"/>
        <v>1356.4731690000001</v>
      </c>
      <c r="S10393" t="s">
        <v>201</v>
      </c>
      <c r="T10393" s="221">
        <v>45567.336805555555</v>
      </c>
    </row>
    <row r="10394" spans="1:20" x14ac:dyDescent="0.35">
      <c r="A10394" t="s">
        <v>123</v>
      </c>
      <c r="B10394" t="s">
        <v>124</v>
      </c>
      <c r="C10394" t="s">
        <v>92</v>
      </c>
      <c r="D10394" s="29">
        <v>45825</v>
      </c>
      <c r="E10394" s="184" t="str">
        <f t="shared" si="696"/>
        <v/>
      </c>
      <c r="F10394" s="184" t="str">
        <f t="shared" si="697"/>
        <v/>
      </c>
      <c r="G10394" s="184" t="str">
        <f t="shared" si="698"/>
        <v/>
      </c>
      <c r="H10394" s="184" t="str">
        <f t="shared" si="699"/>
        <v/>
      </c>
      <c r="L10394">
        <f t="shared" si="694"/>
        <v>530.33792300000005</v>
      </c>
      <c r="R10394">
        <f t="shared" si="695"/>
        <v>1356.4731690000001</v>
      </c>
      <c r="S10394" t="s">
        <v>201</v>
      </c>
      <c r="T10394" s="221">
        <v>45567.336805555555</v>
      </c>
    </row>
    <row r="10395" spans="1:20" x14ac:dyDescent="0.35">
      <c r="A10395" t="s">
        <v>123</v>
      </c>
      <c r="B10395" t="s">
        <v>124</v>
      </c>
      <c r="C10395" t="s">
        <v>92</v>
      </c>
      <c r="D10395" s="29">
        <v>45826</v>
      </c>
      <c r="E10395" s="184" t="str">
        <f t="shared" si="696"/>
        <v/>
      </c>
      <c r="F10395" s="184" t="str">
        <f t="shared" si="697"/>
        <v/>
      </c>
      <c r="G10395" s="184" t="str">
        <f t="shared" si="698"/>
        <v/>
      </c>
      <c r="H10395" s="184" t="str">
        <f t="shared" si="699"/>
        <v/>
      </c>
      <c r="L10395">
        <f t="shared" si="694"/>
        <v>530.33792300000005</v>
      </c>
      <c r="R10395">
        <f t="shared" si="695"/>
        <v>1356.4731690000001</v>
      </c>
      <c r="S10395" t="s">
        <v>201</v>
      </c>
      <c r="T10395" s="221">
        <v>45567.336805555555</v>
      </c>
    </row>
    <row r="10396" spans="1:20" x14ac:dyDescent="0.35">
      <c r="A10396" t="s">
        <v>123</v>
      </c>
      <c r="B10396" t="s">
        <v>124</v>
      </c>
      <c r="C10396" t="s">
        <v>92</v>
      </c>
      <c r="D10396" s="29">
        <v>45827</v>
      </c>
      <c r="E10396" s="184" t="str">
        <f t="shared" si="696"/>
        <v/>
      </c>
      <c r="F10396" s="184" t="str">
        <f t="shared" si="697"/>
        <v/>
      </c>
      <c r="G10396" s="184" t="str">
        <f t="shared" si="698"/>
        <v/>
      </c>
      <c r="H10396" s="184" t="str">
        <f t="shared" si="699"/>
        <v/>
      </c>
      <c r="L10396">
        <f t="shared" si="694"/>
        <v>530.33792300000005</v>
      </c>
      <c r="R10396">
        <f t="shared" si="695"/>
        <v>1356.4731690000001</v>
      </c>
      <c r="S10396" t="s">
        <v>201</v>
      </c>
      <c r="T10396" s="221">
        <v>45567.336805555555</v>
      </c>
    </row>
    <row r="10397" spans="1:20" x14ac:dyDescent="0.35">
      <c r="A10397" t="s">
        <v>123</v>
      </c>
      <c r="B10397" t="s">
        <v>124</v>
      </c>
      <c r="C10397" t="s">
        <v>92</v>
      </c>
      <c r="D10397" s="29">
        <v>45828</v>
      </c>
      <c r="E10397" s="184" t="str">
        <f t="shared" si="696"/>
        <v/>
      </c>
      <c r="F10397" s="184" t="str">
        <f t="shared" si="697"/>
        <v/>
      </c>
      <c r="G10397" s="184" t="str">
        <f t="shared" si="698"/>
        <v/>
      </c>
      <c r="H10397" s="184" t="str">
        <f t="shared" si="699"/>
        <v/>
      </c>
      <c r="L10397">
        <f t="shared" si="694"/>
        <v>530.33792300000005</v>
      </c>
      <c r="R10397">
        <f t="shared" si="695"/>
        <v>1356.4731690000001</v>
      </c>
      <c r="S10397" t="s">
        <v>201</v>
      </c>
      <c r="T10397" s="221">
        <v>45567.336805555555</v>
      </c>
    </row>
    <row r="10398" spans="1:20" x14ac:dyDescent="0.35">
      <c r="A10398" t="s">
        <v>123</v>
      </c>
      <c r="B10398" t="s">
        <v>124</v>
      </c>
      <c r="C10398" t="s">
        <v>92</v>
      </c>
      <c r="D10398" s="29">
        <v>45829</v>
      </c>
      <c r="E10398" s="184" t="str">
        <f t="shared" si="696"/>
        <v/>
      </c>
      <c r="F10398" s="184" t="str">
        <f t="shared" si="697"/>
        <v/>
      </c>
      <c r="G10398" s="184" t="str">
        <f t="shared" si="698"/>
        <v/>
      </c>
      <c r="H10398" s="184" t="str">
        <f t="shared" si="699"/>
        <v/>
      </c>
      <c r="L10398">
        <f t="shared" si="694"/>
        <v>530.33792300000005</v>
      </c>
      <c r="R10398">
        <f t="shared" si="695"/>
        <v>1356.4731690000001</v>
      </c>
      <c r="S10398" t="s">
        <v>201</v>
      </c>
      <c r="T10398" s="221">
        <v>45567.336805555555</v>
      </c>
    </row>
    <row r="10399" spans="1:20" x14ac:dyDescent="0.35">
      <c r="A10399" t="s">
        <v>123</v>
      </c>
      <c r="B10399" t="s">
        <v>124</v>
      </c>
      <c r="C10399" t="s">
        <v>92</v>
      </c>
      <c r="D10399" s="29">
        <v>45830</v>
      </c>
      <c r="E10399" s="184" t="str">
        <f t="shared" si="696"/>
        <v/>
      </c>
      <c r="F10399" s="184" t="str">
        <f t="shared" si="697"/>
        <v/>
      </c>
      <c r="G10399" s="184" t="str">
        <f t="shared" si="698"/>
        <v/>
      </c>
      <c r="H10399" s="184" t="str">
        <f t="shared" si="699"/>
        <v/>
      </c>
      <c r="L10399">
        <f t="shared" si="694"/>
        <v>530.33792300000005</v>
      </c>
      <c r="R10399">
        <f t="shared" si="695"/>
        <v>1356.4731690000001</v>
      </c>
      <c r="S10399" t="s">
        <v>201</v>
      </c>
      <c r="T10399" s="221">
        <v>45567.336805555555</v>
      </c>
    </row>
    <row r="10400" spans="1:20" x14ac:dyDescent="0.35">
      <c r="A10400" t="s">
        <v>123</v>
      </c>
      <c r="B10400" t="s">
        <v>124</v>
      </c>
      <c r="C10400" t="s">
        <v>92</v>
      </c>
      <c r="D10400" s="29">
        <v>45831</v>
      </c>
      <c r="E10400" s="184" t="str">
        <f t="shared" si="696"/>
        <v/>
      </c>
      <c r="F10400" s="184" t="str">
        <f t="shared" si="697"/>
        <v/>
      </c>
      <c r="G10400" s="184" t="str">
        <f t="shared" si="698"/>
        <v/>
      </c>
      <c r="H10400" s="184" t="str">
        <f t="shared" si="699"/>
        <v/>
      </c>
      <c r="L10400">
        <f t="shared" si="694"/>
        <v>530.33792300000005</v>
      </c>
      <c r="R10400">
        <f t="shared" si="695"/>
        <v>1356.4731690000001</v>
      </c>
      <c r="S10400" t="s">
        <v>201</v>
      </c>
      <c r="T10400" s="221">
        <v>45567.336805555555</v>
      </c>
    </row>
    <row r="10401" spans="1:20" x14ac:dyDescent="0.35">
      <c r="A10401" t="s">
        <v>123</v>
      </c>
      <c r="B10401" t="s">
        <v>124</v>
      </c>
      <c r="C10401" t="s">
        <v>92</v>
      </c>
      <c r="D10401" s="29">
        <v>45832</v>
      </c>
      <c r="E10401" s="184" t="str">
        <f t="shared" si="696"/>
        <v/>
      </c>
      <c r="F10401" s="184" t="str">
        <f t="shared" si="697"/>
        <v/>
      </c>
      <c r="G10401" s="184" t="str">
        <f t="shared" si="698"/>
        <v/>
      </c>
      <c r="H10401" s="184" t="str">
        <f t="shared" si="699"/>
        <v/>
      </c>
      <c r="L10401">
        <f t="shared" si="694"/>
        <v>530.33792300000005</v>
      </c>
      <c r="R10401">
        <f t="shared" si="695"/>
        <v>1356.4731690000001</v>
      </c>
      <c r="S10401" t="s">
        <v>201</v>
      </c>
      <c r="T10401" s="221">
        <v>45567.336805555555</v>
      </c>
    </row>
    <row r="10402" spans="1:20" x14ac:dyDescent="0.35">
      <c r="A10402" t="s">
        <v>123</v>
      </c>
      <c r="B10402" t="s">
        <v>124</v>
      </c>
      <c r="C10402" t="s">
        <v>92</v>
      </c>
      <c r="D10402" s="29">
        <v>45833</v>
      </c>
      <c r="E10402" s="184" t="str">
        <f t="shared" si="696"/>
        <v/>
      </c>
      <c r="F10402" s="184" t="str">
        <f t="shared" si="697"/>
        <v/>
      </c>
      <c r="G10402" s="184" t="str">
        <f t="shared" si="698"/>
        <v/>
      </c>
      <c r="H10402" s="184" t="str">
        <f t="shared" si="699"/>
        <v/>
      </c>
      <c r="L10402">
        <f t="shared" si="694"/>
        <v>530.33792300000005</v>
      </c>
      <c r="R10402">
        <f t="shared" si="695"/>
        <v>1356.4731690000001</v>
      </c>
      <c r="S10402" t="s">
        <v>201</v>
      </c>
      <c r="T10402" s="221">
        <v>45567.336805555555</v>
      </c>
    </row>
    <row r="10403" spans="1:20" x14ac:dyDescent="0.35">
      <c r="A10403" t="s">
        <v>123</v>
      </c>
      <c r="B10403" t="s">
        <v>124</v>
      </c>
      <c r="C10403" t="s">
        <v>92</v>
      </c>
      <c r="D10403" s="29">
        <v>45834</v>
      </c>
      <c r="E10403" s="184" t="str">
        <f t="shared" si="696"/>
        <v/>
      </c>
      <c r="F10403" s="184" t="str">
        <f t="shared" si="697"/>
        <v/>
      </c>
      <c r="G10403" s="184" t="str">
        <f t="shared" si="698"/>
        <v/>
      </c>
      <c r="H10403" s="184" t="str">
        <f t="shared" si="699"/>
        <v/>
      </c>
      <c r="L10403">
        <f t="shared" si="694"/>
        <v>530.33792300000005</v>
      </c>
      <c r="R10403">
        <f t="shared" si="695"/>
        <v>1356.4731690000001</v>
      </c>
      <c r="S10403" t="s">
        <v>201</v>
      </c>
      <c r="T10403" s="221">
        <v>45567.336805555555</v>
      </c>
    </row>
    <row r="10404" spans="1:20" x14ac:dyDescent="0.35">
      <c r="A10404" t="s">
        <v>123</v>
      </c>
      <c r="B10404" t="s">
        <v>124</v>
      </c>
      <c r="C10404" t="s">
        <v>92</v>
      </c>
      <c r="D10404" s="29">
        <v>45835</v>
      </c>
      <c r="E10404" s="184" t="str">
        <f t="shared" si="696"/>
        <v/>
      </c>
      <c r="F10404" s="184" t="str">
        <f t="shared" si="697"/>
        <v/>
      </c>
      <c r="G10404" s="184" t="str">
        <f t="shared" si="698"/>
        <v/>
      </c>
      <c r="H10404" s="184" t="str">
        <f t="shared" si="699"/>
        <v/>
      </c>
      <c r="L10404">
        <f t="shared" si="694"/>
        <v>530.33792300000005</v>
      </c>
      <c r="R10404">
        <f t="shared" si="695"/>
        <v>1356.4731690000001</v>
      </c>
      <c r="S10404" t="s">
        <v>201</v>
      </c>
      <c r="T10404" s="221">
        <v>45567.336805555555</v>
      </c>
    </row>
    <row r="10405" spans="1:20" x14ac:dyDescent="0.35">
      <c r="A10405" t="s">
        <v>123</v>
      </c>
      <c r="B10405" t="s">
        <v>124</v>
      </c>
      <c r="C10405" t="s">
        <v>92</v>
      </c>
      <c r="D10405" s="29">
        <v>45836</v>
      </c>
      <c r="E10405" s="184" t="str">
        <f t="shared" si="696"/>
        <v/>
      </c>
      <c r="F10405" s="184" t="str">
        <f t="shared" si="697"/>
        <v/>
      </c>
      <c r="G10405" s="184" t="str">
        <f t="shared" si="698"/>
        <v/>
      </c>
      <c r="H10405" s="184" t="str">
        <f t="shared" si="699"/>
        <v/>
      </c>
      <c r="L10405">
        <f t="shared" si="694"/>
        <v>530.33792300000005</v>
      </c>
      <c r="R10405">
        <f t="shared" si="695"/>
        <v>1356.4731690000001</v>
      </c>
      <c r="S10405" t="s">
        <v>201</v>
      </c>
      <c r="T10405" s="221">
        <v>45567.336805555555</v>
      </c>
    </row>
    <row r="10406" spans="1:20" x14ac:dyDescent="0.35">
      <c r="A10406" t="s">
        <v>123</v>
      </c>
      <c r="B10406" t="s">
        <v>124</v>
      </c>
      <c r="C10406" t="s">
        <v>92</v>
      </c>
      <c r="D10406" s="29">
        <v>45837</v>
      </c>
      <c r="E10406" s="184" t="str">
        <f t="shared" si="696"/>
        <v/>
      </c>
      <c r="F10406" s="184" t="str">
        <f t="shared" si="697"/>
        <v/>
      </c>
      <c r="G10406" s="184" t="str">
        <f t="shared" si="698"/>
        <v/>
      </c>
      <c r="H10406" s="184" t="str">
        <f t="shared" si="699"/>
        <v/>
      </c>
      <c r="L10406">
        <f t="shared" si="694"/>
        <v>530.33792300000005</v>
      </c>
      <c r="R10406">
        <f t="shared" si="695"/>
        <v>1356.4731690000001</v>
      </c>
      <c r="S10406" t="s">
        <v>201</v>
      </c>
      <c r="T10406" s="221">
        <v>45567.336805555555</v>
      </c>
    </row>
    <row r="10407" spans="1:20" x14ac:dyDescent="0.35">
      <c r="A10407" t="s">
        <v>123</v>
      </c>
      <c r="B10407" t="s">
        <v>124</v>
      </c>
      <c r="C10407" t="s">
        <v>92</v>
      </c>
      <c r="D10407" s="29">
        <v>45838</v>
      </c>
      <c r="E10407" s="184" t="str">
        <f t="shared" si="696"/>
        <v/>
      </c>
      <c r="F10407" s="184" t="str">
        <f t="shared" si="697"/>
        <v/>
      </c>
      <c r="G10407" s="184" t="str">
        <f t="shared" si="698"/>
        <v/>
      </c>
      <c r="H10407" s="184" t="str">
        <f t="shared" si="699"/>
        <v/>
      </c>
      <c r="L10407">
        <f t="shared" si="694"/>
        <v>530.33792300000005</v>
      </c>
      <c r="R10407">
        <f t="shared" si="695"/>
        <v>1356.4731690000001</v>
      </c>
      <c r="S10407" t="s">
        <v>201</v>
      </c>
      <c r="T10407" s="221">
        <v>45567.336805555555</v>
      </c>
    </row>
    <row r="10408" spans="1:20" x14ac:dyDescent="0.35">
      <c r="A10408" t="s">
        <v>123</v>
      </c>
      <c r="B10408" t="s">
        <v>124</v>
      </c>
      <c r="C10408" t="s">
        <v>92</v>
      </c>
      <c r="D10408" s="29">
        <v>45839</v>
      </c>
      <c r="E10408" s="184" t="str">
        <f t="shared" si="696"/>
        <v/>
      </c>
      <c r="F10408" s="184" t="str">
        <f t="shared" si="697"/>
        <v/>
      </c>
      <c r="G10408" s="184" t="str">
        <f t="shared" si="698"/>
        <v/>
      </c>
      <c r="H10408" s="184" t="str">
        <f t="shared" si="699"/>
        <v/>
      </c>
      <c r="L10408">
        <f t="shared" si="694"/>
        <v>530.33792300000005</v>
      </c>
      <c r="R10408">
        <f t="shared" si="695"/>
        <v>1356.4731690000001</v>
      </c>
      <c r="S10408" t="s">
        <v>201</v>
      </c>
      <c r="T10408" s="221">
        <v>45567.336805555555</v>
      </c>
    </row>
    <row r="10409" spans="1:20" x14ac:dyDescent="0.35">
      <c r="A10409" t="s">
        <v>123</v>
      </c>
      <c r="B10409" t="s">
        <v>124</v>
      </c>
      <c r="C10409" t="s">
        <v>92</v>
      </c>
      <c r="D10409" s="29">
        <v>45840</v>
      </c>
      <c r="E10409" s="184" t="str">
        <f t="shared" si="696"/>
        <v/>
      </c>
      <c r="F10409" s="184" t="str">
        <f t="shared" si="697"/>
        <v/>
      </c>
      <c r="G10409" s="184" t="str">
        <f t="shared" si="698"/>
        <v/>
      </c>
      <c r="H10409" s="184" t="str">
        <f t="shared" si="699"/>
        <v/>
      </c>
      <c r="L10409">
        <f t="shared" si="694"/>
        <v>530.33792300000005</v>
      </c>
      <c r="R10409">
        <f t="shared" si="695"/>
        <v>1356.4731690000001</v>
      </c>
      <c r="S10409" t="s">
        <v>201</v>
      </c>
      <c r="T10409" s="221">
        <v>45567.336805555555</v>
      </c>
    </row>
    <row r="10410" spans="1:20" x14ac:dyDescent="0.35">
      <c r="A10410" t="s">
        <v>123</v>
      </c>
      <c r="B10410" t="s">
        <v>124</v>
      </c>
      <c r="C10410" t="s">
        <v>92</v>
      </c>
      <c r="D10410" s="29">
        <v>45841</v>
      </c>
      <c r="E10410" s="184" t="str">
        <f t="shared" si="696"/>
        <v/>
      </c>
      <c r="F10410" s="184" t="str">
        <f t="shared" si="697"/>
        <v/>
      </c>
      <c r="G10410" s="184" t="str">
        <f t="shared" si="698"/>
        <v/>
      </c>
      <c r="H10410" s="184" t="str">
        <f t="shared" si="699"/>
        <v/>
      </c>
      <c r="L10410">
        <f t="shared" si="694"/>
        <v>530.33792300000005</v>
      </c>
      <c r="R10410">
        <f t="shared" si="695"/>
        <v>1356.4731690000001</v>
      </c>
      <c r="S10410" t="s">
        <v>201</v>
      </c>
      <c r="T10410" s="221">
        <v>45567.336805555555</v>
      </c>
    </row>
    <row r="10411" spans="1:20" x14ac:dyDescent="0.35">
      <c r="A10411" t="s">
        <v>123</v>
      </c>
      <c r="B10411" t="s">
        <v>124</v>
      </c>
      <c r="C10411" t="s">
        <v>92</v>
      </c>
      <c r="D10411" s="29">
        <v>45842</v>
      </c>
      <c r="E10411" s="184" t="str">
        <f t="shared" si="696"/>
        <v/>
      </c>
      <c r="F10411" s="184" t="str">
        <f t="shared" si="697"/>
        <v/>
      </c>
      <c r="G10411" s="184" t="str">
        <f t="shared" si="698"/>
        <v/>
      </c>
      <c r="H10411" s="184" t="str">
        <f t="shared" si="699"/>
        <v/>
      </c>
      <c r="L10411">
        <f t="shared" si="694"/>
        <v>530.33792300000005</v>
      </c>
      <c r="R10411">
        <f t="shared" si="695"/>
        <v>1356.4731690000001</v>
      </c>
      <c r="S10411" t="s">
        <v>201</v>
      </c>
      <c r="T10411" s="221">
        <v>45567.336805555555</v>
      </c>
    </row>
    <row r="10412" spans="1:20" x14ac:dyDescent="0.35">
      <c r="A10412" t="s">
        <v>123</v>
      </c>
      <c r="B10412" t="s">
        <v>124</v>
      </c>
      <c r="C10412" t="s">
        <v>92</v>
      </c>
      <c r="D10412" s="29">
        <v>45843</v>
      </c>
      <c r="E10412" s="184" t="str">
        <f t="shared" si="696"/>
        <v/>
      </c>
      <c r="F10412" s="184" t="str">
        <f t="shared" si="697"/>
        <v/>
      </c>
      <c r="G10412" s="184" t="str">
        <f t="shared" si="698"/>
        <v/>
      </c>
      <c r="H10412" s="184" t="str">
        <f t="shared" si="699"/>
        <v/>
      </c>
      <c r="L10412">
        <f t="shared" si="694"/>
        <v>530.33792300000005</v>
      </c>
      <c r="R10412">
        <f t="shared" si="695"/>
        <v>1356.4731690000001</v>
      </c>
      <c r="S10412" t="s">
        <v>201</v>
      </c>
      <c r="T10412" s="221">
        <v>45567.336805555555</v>
      </c>
    </row>
    <row r="10413" spans="1:20" x14ac:dyDescent="0.35">
      <c r="A10413" t="s">
        <v>123</v>
      </c>
      <c r="B10413" t="s">
        <v>124</v>
      </c>
      <c r="C10413" t="s">
        <v>92</v>
      </c>
      <c r="D10413" s="29">
        <v>45844</v>
      </c>
      <c r="E10413" s="184" t="str">
        <f t="shared" si="696"/>
        <v/>
      </c>
      <c r="F10413" s="184" t="str">
        <f t="shared" si="697"/>
        <v/>
      </c>
      <c r="G10413" s="184" t="str">
        <f t="shared" si="698"/>
        <v/>
      </c>
      <c r="H10413" s="184" t="str">
        <f t="shared" si="699"/>
        <v/>
      </c>
      <c r="L10413">
        <f t="shared" si="694"/>
        <v>530.33792300000005</v>
      </c>
      <c r="R10413">
        <f t="shared" si="695"/>
        <v>1356.4731690000001</v>
      </c>
      <c r="S10413" t="s">
        <v>201</v>
      </c>
      <c r="T10413" s="221">
        <v>45567.336805555555</v>
      </c>
    </row>
    <row r="10414" spans="1:20" x14ac:dyDescent="0.35">
      <c r="A10414" t="s">
        <v>123</v>
      </c>
      <c r="B10414" t="s">
        <v>124</v>
      </c>
      <c r="C10414" t="s">
        <v>92</v>
      </c>
      <c r="D10414" s="29">
        <v>45845</v>
      </c>
      <c r="E10414" s="184" t="str">
        <f t="shared" si="696"/>
        <v/>
      </c>
      <c r="F10414" s="184" t="str">
        <f t="shared" si="697"/>
        <v/>
      </c>
      <c r="G10414" s="184" t="str">
        <f t="shared" si="698"/>
        <v/>
      </c>
      <c r="H10414" s="184" t="str">
        <f t="shared" si="699"/>
        <v/>
      </c>
      <c r="L10414">
        <f t="shared" si="694"/>
        <v>530.33792300000005</v>
      </c>
      <c r="R10414">
        <f t="shared" si="695"/>
        <v>1356.4731690000001</v>
      </c>
      <c r="S10414" t="s">
        <v>201</v>
      </c>
      <c r="T10414" s="221">
        <v>45567.336805555555</v>
      </c>
    </row>
    <row r="10415" spans="1:20" x14ac:dyDescent="0.35">
      <c r="A10415" t="s">
        <v>123</v>
      </c>
      <c r="B10415" t="s">
        <v>124</v>
      </c>
      <c r="C10415" t="s">
        <v>92</v>
      </c>
      <c r="D10415" s="29">
        <v>45846</v>
      </c>
      <c r="E10415" s="184" t="str">
        <f t="shared" si="696"/>
        <v/>
      </c>
      <c r="F10415" s="184" t="str">
        <f t="shared" si="697"/>
        <v/>
      </c>
      <c r="G10415" s="184" t="str">
        <f t="shared" si="698"/>
        <v/>
      </c>
      <c r="H10415" s="184" t="str">
        <f t="shared" si="699"/>
        <v/>
      </c>
      <c r="L10415">
        <f t="shared" si="694"/>
        <v>530.33792300000005</v>
      </c>
      <c r="R10415">
        <f t="shared" si="695"/>
        <v>1356.4731690000001</v>
      </c>
      <c r="S10415" t="s">
        <v>201</v>
      </c>
      <c r="T10415" s="221">
        <v>45567.336805555555</v>
      </c>
    </row>
    <row r="10416" spans="1:20" x14ac:dyDescent="0.35">
      <c r="A10416" t="s">
        <v>123</v>
      </c>
      <c r="B10416" t="s">
        <v>124</v>
      </c>
      <c r="C10416" t="s">
        <v>92</v>
      </c>
      <c r="D10416" s="29">
        <v>45847</v>
      </c>
      <c r="E10416" s="184" t="str">
        <f t="shared" si="696"/>
        <v/>
      </c>
      <c r="F10416" s="184" t="str">
        <f t="shared" si="697"/>
        <v/>
      </c>
      <c r="G10416" s="184" t="str">
        <f t="shared" si="698"/>
        <v/>
      </c>
      <c r="H10416" s="184" t="str">
        <f t="shared" si="699"/>
        <v/>
      </c>
      <c r="L10416">
        <f t="shared" si="694"/>
        <v>530.33792300000005</v>
      </c>
      <c r="R10416">
        <f t="shared" si="695"/>
        <v>1356.4731690000001</v>
      </c>
      <c r="S10416" t="s">
        <v>201</v>
      </c>
      <c r="T10416" s="221">
        <v>45567.336805555555</v>
      </c>
    </row>
    <row r="10417" spans="1:20" x14ac:dyDescent="0.35">
      <c r="A10417" t="s">
        <v>123</v>
      </c>
      <c r="B10417" t="s">
        <v>124</v>
      </c>
      <c r="C10417" t="s">
        <v>92</v>
      </c>
      <c r="D10417" s="29">
        <v>45848</v>
      </c>
      <c r="E10417" s="184" t="str">
        <f t="shared" si="696"/>
        <v/>
      </c>
      <c r="F10417" s="184" t="str">
        <f t="shared" si="697"/>
        <v/>
      </c>
      <c r="G10417" s="184" t="str">
        <f t="shared" si="698"/>
        <v/>
      </c>
      <c r="H10417" s="184" t="str">
        <f t="shared" si="699"/>
        <v/>
      </c>
      <c r="L10417">
        <f t="shared" si="694"/>
        <v>530.33792300000005</v>
      </c>
      <c r="R10417">
        <f t="shared" si="695"/>
        <v>1356.4731690000001</v>
      </c>
      <c r="S10417" t="s">
        <v>201</v>
      </c>
      <c r="T10417" s="221">
        <v>45567.336805555555</v>
      </c>
    </row>
    <row r="10418" spans="1:20" x14ac:dyDescent="0.35">
      <c r="A10418" t="s">
        <v>123</v>
      </c>
      <c r="B10418" t="s">
        <v>124</v>
      </c>
      <c r="C10418" t="s">
        <v>92</v>
      </c>
      <c r="D10418" s="29">
        <v>45849</v>
      </c>
      <c r="E10418" s="184" t="str">
        <f t="shared" si="696"/>
        <v/>
      </c>
      <c r="F10418" s="184" t="str">
        <f t="shared" si="697"/>
        <v/>
      </c>
      <c r="G10418" s="184" t="str">
        <f t="shared" si="698"/>
        <v/>
      </c>
      <c r="H10418" s="184" t="str">
        <f t="shared" si="699"/>
        <v/>
      </c>
      <c r="L10418">
        <f t="shared" si="694"/>
        <v>530.33792300000005</v>
      </c>
      <c r="R10418">
        <f t="shared" si="695"/>
        <v>1356.4731690000001</v>
      </c>
      <c r="S10418" t="s">
        <v>201</v>
      </c>
      <c r="T10418" s="221">
        <v>45567.336805555555</v>
      </c>
    </row>
    <row r="10419" spans="1:20" x14ac:dyDescent="0.35">
      <c r="A10419" t="s">
        <v>123</v>
      </c>
      <c r="B10419" t="s">
        <v>124</v>
      </c>
      <c r="C10419" t="s">
        <v>92</v>
      </c>
      <c r="D10419" s="29">
        <v>45850</v>
      </c>
      <c r="E10419" s="184" t="str">
        <f t="shared" si="696"/>
        <v/>
      </c>
      <c r="F10419" s="184" t="str">
        <f t="shared" si="697"/>
        <v/>
      </c>
      <c r="G10419" s="184" t="str">
        <f t="shared" si="698"/>
        <v/>
      </c>
      <c r="H10419" s="184" t="str">
        <f t="shared" si="699"/>
        <v/>
      </c>
      <c r="L10419">
        <f t="shared" ref="L10419:L10482" si="700">L10054+L2389</f>
        <v>530.33792300000005</v>
      </c>
      <c r="R10419">
        <f t="shared" ref="R10419:R10482" si="701">R10054+R2389</f>
        <v>1356.4731690000001</v>
      </c>
      <c r="S10419" t="s">
        <v>201</v>
      </c>
      <c r="T10419" s="221">
        <v>45567.336805555555</v>
      </c>
    </row>
    <row r="10420" spans="1:20" x14ac:dyDescent="0.35">
      <c r="A10420" t="s">
        <v>123</v>
      </c>
      <c r="B10420" t="s">
        <v>124</v>
      </c>
      <c r="C10420" t="s">
        <v>92</v>
      </c>
      <c r="D10420" s="29">
        <v>45851</v>
      </c>
      <c r="E10420" s="184" t="str">
        <f t="shared" si="696"/>
        <v/>
      </c>
      <c r="F10420" s="184" t="str">
        <f t="shared" si="697"/>
        <v/>
      </c>
      <c r="G10420" s="184" t="str">
        <f t="shared" si="698"/>
        <v/>
      </c>
      <c r="H10420" s="184" t="str">
        <f t="shared" si="699"/>
        <v/>
      </c>
      <c r="L10420">
        <f t="shared" si="700"/>
        <v>530.33792300000005</v>
      </c>
      <c r="R10420">
        <f t="shared" si="701"/>
        <v>1356.4731690000001</v>
      </c>
      <c r="S10420" t="s">
        <v>201</v>
      </c>
      <c r="T10420" s="221">
        <v>45567.336805555555</v>
      </c>
    </row>
    <row r="10421" spans="1:20" x14ac:dyDescent="0.35">
      <c r="A10421" t="s">
        <v>123</v>
      </c>
      <c r="B10421" t="s">
        <v>124</v>
      </c>
      <c r="C10421" t="s">
        <v>92</v>
      </c>
      <c r="D10421" s="29">
        <v>45852</v>
      </c>
      <c r="E10421" s="184" t="str">
        <f t="shared" si="696"/>
        <v/>
      </c>
      <c r="F10421" s="184" t="str">
        <f t="shared" si="697"/>
        <v/>
      </c>
      <c r="G10421" s="184" t="str">
        <f t="shared" si="698"/>
        <v/>
      </c>
      <c r="H10421" s="184" t="str">
        <f t="shared" si="699"/>
        <v/>
      </c>
      <c r="L10421">
        <f t="shared" si="700"/>
        <v>530.33792300000005</v>
      </c>
      <c r="R10421">
        <f t="shared" si="701"/>
        <v>1356.4731690000001</v>
      </c>
      <c r="S10421" t="s">
        <v>201</v>
      </c>
      <c r="T10421" s="221">
        <v>45567.336805555555</v>
      </c>
    </row>
    <row r="10422" spans="1:20" x14ac:dyDescent="0.35">
      <c r="A10422" t="s">
        <v>123</v>
      </c>
      <c r="B10422" t="s">
        <v>124</v>
      </c>
      <c r="C10422" t="s">
        <v>92</v>
      </c>
      <c r="D10422" s="29">
        <v>45853</v>
      </c>
      <c r="E10422" s="184" t="str">
        <f t="shared" si="696"/>
        <v/>
      </c>
      <c r="F10422" s="184" t="str">
        <f t="shared" si="697"/>
        <v/>
      </c>
      <c r="G10422" s="184" t="str">
        <f t="shared" si="698"/>
        <v/>
      </c>
      <c r="H10422" s="184" t="str">
        <f t="shared" si="699"/>
        <v/>
      </c>
      <c r="L10422">
        <f t="shared" si="700"/>
        <v>530.33792300000005</v>
      </c>
      <c r="R10422">
        <f t="shared" si="701"/>
        <v>1356.4731690000001</v>
      </c>
      <c r="S10422" t="s">
        <v>201</v>
      </c>
      <c r="T10422" s="221">
        <v>45567.336805555555</v>
      </c>
    </row>
    <row r="10423" spans="1:20" x14ac:dyDescent="0.35">
      <c r="A10423" t="s">
        <v>123</v>
      </c>
      <c r="B10423" t="s">
        <v>124</v>
      </c>
      <c r="C10423" t="s">
        <v>92</v>
      </c>
      <c r="D10423" s="29">
        <v>45854</v>
      </c>
      <c r="E10423" s="184" t="str">
        <f t="shared" si="696"/>
        <v/>
      </c>
      <c r="F10423" s="184" t="str">
        <f t="shared" si="697"/>
        <v/>
      </c>
      <c r="G10423" s="184" t="str">
        <f t="shared" si="698"/>
        <v/>
      </c>
      <c r="H10423" s="184" t="str">
        <f t="shared" si="699"/>
        <v/>
      </c>
      <c r="L10423">
        <f t="shared" si="700"/>
        <v>530.33792300000005</v>
      </c>
      <c r="R10423">
        <f t="shared" si="701"/>
        <v>1356.4731690000001</v>
      </c>
      <c r="S10423" t="s">
        <v>201</v>
      </c>
      <c r="T10423" s="221">
        <v>45567.336805555555</v>
      </c>
    </row>
    <row r="10424" spans="1:20" x14ac:dyDescent="0.35">
      <c r="A10424" t="s">
        <v>123</v>
      </c>
      <c r="B10424" t="s">
        <v>124</v>
      </c>
      <c r="C10424" t="s">
        <v>92</v>
      </c>
      <c r="D10424" s="29">
        <v>45855</v>
      </c>
      <c r="E10424" s="184" t="str">
        <f t="shared" si="696"/>
        <v/>
      </c>
      <c r="F10424" s="184" t="str">
        <f t="shared" si="697"/>
        <v/>
      </c>
      <c r="G10424" s="184" t="str">
        <f t="shared" si="698"/>
        <v/>
      </c>
      <c r="H10424" s="184" t="str">
        <f t="shared" si="699"/>
        <v/>
      </c>
      <c r="L10424">
        <f t="shared" si="700"/>
        <v>530.33792300000005</v>
      </c>
      <c r="R10424">
        <f t="shared" si="701"/>
        <v>1356.4731690000001</v>
      </c>
      <c r="S10424" t="s">
        <v>201</v>
      </c>
      <c r="T10424" s="221">
        <v>45567.336805555555</v>
      </c>
    </row>
    <row r="10425" spans="1:20" x14ac:dyDescent="0.35">
      <c r="A10425" t="s">
        <v>123</v>
      </c>
      <c r="B10425" t="s">
        <v>124</v>
      </c>
      <c r="C10425" t="s">
        <v>92</v>
      </c>
      <c r="D10425" s="29">
        <v>45856</v>
      </c>
      <c r="E10425" s="184" t="str">
        <f t="shared" si="696"/>
        <v/>
      </c>
      <c r="F10425" s="184" t="str">
        <f t="shared" si="697"/>
        <v/>
      </c>
      <c r="G10425" s="184" t="str">
        <f t="shared" si="698"/>
        <v/>
      </c>
      <c r="H10425" s="184" t="str">
        <f t="shared" si="699"/>
        <v/>
      </c>
      <c r="L10425">
        <f t="shared" si="700"/>
        <v>530.33792300000005</v>
      </c>
      <c r="R10425">
        <f t="shared" si="701"/>
        <v>1356.4731690000001</v>
      </c>
      <c r="S10425" t="s">
        <v>201</v>
      </c>
      <c r="T10425" s="221">
        <v>45567.336805555555</v>
      </c>
    </row>
    <row r="10426" spans="1:20" x14ac:dyDescent="0.35">
      <c r="A10426" t="s">
        <v>123</v>
      </c>
      <c r="B10426" t="s">
        <v>124</v>
      </c>
      <c r="C10426" t="s">
        <v>92</v>
      </c>
      <c r="D10426" s="29">
        <v>45857</v>
      </c>
      <c r="E10426" s="184" t="str">
        <f t="shared" si="696"/>
        <v/>
      </c>
      <c r="F10426" s="184" t="str">
        <f t="shared" si="697"/>
        <v/>
      </c>
      <c r="G10426" s="184" t="str">
        <f t="shared" si="698"/>
        <v/>
      </c>
      <c r="H10426" s="184" t="str">
        <f t="shared" si="699"/>
        <v/>
      </c>
      <c r="L10426">
        <f t="shared" si="700"/>
        <v>530.33792300000005</v>
      </c>
      <c r="R10426">
        <f t="shared" si="701"/>
        <v>1356.4731690000001</v>
      </c>
      <c r="S10426" t="s">
        <v>201</v>
      </c>
      <c r="T10426" s="221">
        <v>45567.336805555555</v>
      </c>
    </row>
    <row r="10427" spans="1:20" x14ac:dyDescent="0.35">
      <c r="A10427" t="s">
        <v>123</v>
      </c>
      <c r="B10427" t="s">
        <v>124</v>
      </c>
      <c r="C10427" t="s">
        <v>92</v>
      </c>
      <c r="D10427" s="29">
        <v>45858</v>
      </c>
      <c r="E10427" s="184" t="str">
        <f t="shared" si="696"/>
        <v/>
      </c>
      <c r="F10427" s="184" t="str">
        <f t="shared" si="697"/>
        <v/>
      </c>
      <c r="G10427" s="184" t="str">
        <f t="shared" si="698"/>
        <v/>
      </c>
      <c r="H10427" s="184" t="str">
        <f t="shared" si="699"/>
        <v/>
      </c>
      <c r="L10427">
        <f t="shared" si="700"/>
        <v>530.33792300000005</v>
      </c>
      <c r="R10427">
        <f t="shared" si="701"/>
        <v>1356.4731690000001</v>
      </c>
      <c r="S10427" t="s">
        <v>201</v>
      </c>
      <c r="T10427" s="221">
        <v>45567.336805555555</v>
      </c>
    </row>
    <row r="10428" spans="1:20" x14ac:dyDescent="0.35">
      <c r="A10428" t="s">
        <v>123</v>
      </c>
      <c r="B10428" t="s">
        <v>124</v>
      </c>
      <c r="C10428" t="s">
        <v>92</v>
      </c>
      <c r="D10428" s="29">
        <v>45859</v>
      </c>
      <c r="E10428" s="184" t="str">
        <f t="shared" si="696"/>
        <v/>
      </c>
      <c r="F10428" s="184" t="str">
        <f t="shared" si="697"/>
        <v/>
      </c>
      <c r="G10428" s="184" t="str">
        <f t="shared" si="698"/>
        <v/>
      </c>
      <c r="H10428" s="184" t="str">
        <f t="shared" si="699"/>
        <v/>
      </c>
      <c r="L10428">
        <f t="shared" si="700"/>
        <v>530.33792300000005</v>
      </c>
      <c r="R10428">
        <f t="shared" si="701"/>
        <v>1356.4731690000001</v>
      </c>
      <c r="S10428" t="s">
        <v>201</v>
      </c>
      <c r="T10428" s="221">
        <v>45567.336805555555</v>
      </c>
    </row>
    <row r="10429" spans="1:20" x14ac:dyDescent="0.35">
      <c r="A10429" t="s">
        <v>123</v>
      </c>
      <c r="B10429" t="s">
        <v>124</v>
      </c>
      <c r="C10429" t="s">
        <v>92</v>
      </c>
      <c r="D10429" s="29">
        <v>45860</v>
      </c>
      <c r="E10429" s="184" t="str">
        <f t="shared" si="696"/>
        <v/>
      </c>
      <c r="F10429" s="184" t="str">
        <f t="shared" si="697"/>
        <v/>
      </c>
      <c r="G10429" s="184" t="str">
        <f t="shared" si="698"/>
        <v/>
      </c>
      <c r="H10429" s="184" t="str">
        <f t="shared" si="699"/>
        <v/>
      </c>
      <c r="L10429">
        <f t="shared" si="700"/>
        <v>530.33792300000005</v>
      </c>
      <c r="R10429">
        <f t="shared" si="701"/>
        <v>1356.4731690000001</v>
      </c>
      <c r="S10429" t="s">
        <v>201</v>
      </c>
      <c r="T10429" s="221">
        <v>45567.336805555555</v>
      </c>
    </row>
    <row r="10430" spans="1:20" x14ac:dyDescent="0.35">
      <c r="A10430" t="s">
        <v>123</v>
      </c>
      <c r="B10430" t="s">
        <v>124</v>
      </c>
      <c r="C10430" t="s">
        <v>92</v>
      </c>
      <c r="D10430" s="29">
        <v>45861</v>
      </c>
      <c r="E10430" s="184" t="str">
        <f t="shared" si="696"/>
        <v/>
      </c>
      <c r="F10430" s="184" t="str">
        <f t="shared" si="697"/>
        <v/>
      </c>
      <c r="G10430" s="184" t="str">
        <f t="shared" si="698"/>
        <v/>
      </c>
      <c r="H10430" s="184" t="str">
        <f t="shared" si="699"/>
        <v/>
      </c>
      <c r="L10430">
        <f t="shared" si="700"/>
        <v>530.33792300000005</v>
      </c>
      <c r="R10430">
        <f t="shared" si="701"/>
        <v>1356.4731690000001</v>
      </c>
      <c r="S10430" t="s">
        <v>201</v>
      </c>
      <c r="T10430" s="221">
        <v>45567.336805555555</v>
      </c>
    </row>
    <row r="10431" spans="1:20" x14ac:dyDescent="0.35">
      <c r="A10431" t="s">
        <v>123</v>
      </c>
      <c r="B10431" t="s">
        <v>124</v>
      </c>
      <c r="C10431" t="s">
        <v>92</v>
      </c>
      <c r="D10431" s="29">
        <v>45862</v>
      </c>
      <c r="E10431" s="184" t="str">
        <f t="shared" si="696"/>
        <v/>
      </c>
      <c r="F10431" s="184" t="str">
        <f t="shared" si="697"/>
        <v/>
      </c>
      <c r="G10431" s="184" t="str">
        <f t="shared" si="698"/>
        <v/>
      </c>
      <c r="H10431" s="184" t="str">
        <f t="shared" si="699"/>
        <v/>
      </c>
      <c r="L10431">
        <f t="shared" si="700"/>
        <v>530.33792300000005</v>
      </c>
      <c r="R10431">
        <f t="shared" si="701"/>
        <v>1356.4731690000001</v>
      </c>
      <c r="S10431" t="s">
        <v>201</v>
      </c>
      <c r="T10431" s="221">
        <v>45567.336805555555</v>
      </c>
    </row>
    <row r="10432" spans="1:20" x14ac:dyDescent="0.35">
      <c r="A10432" t="s">
        <v>123</v>
      </c>
      <c r="B10432" t="s">
        <v>124</v>
      </c>
      <c r="C10432" t="s">
        <v>92</v>
      </c>
      <c r="D10432" s="29">
        <v>45863</v>
      </c>
      <c r="E10432" s="184" t="str">
        <f t="shared" si="696"/>
        <v/>
      </c>
      <c r="F10432" s="184" t="str">
        <f t="shared" si="697"/>
        <v/>
      </c>
      <c r="G10432" s="184" t="str">
        <f t="shared" si="698"/>
        <v/>
      </c>
      <c r="H10432" s="184" t="str">
        <f t="shared" si="699"/>
        <v/>
      </c>
      <c r="L10432">
        <f t="shared" si="700"/>
        <v>530.33792300000005</v>
      </c>
      <c r="R10432">
        <f t="shared" si="701"/>
        <v>1356.4731690000001</v>
      </c>
      <c r="S10432" t="s">
        <v>201</v>
      </c>
      <c r="T10432" s="221">
        <v>45567.336805555555</v>
      </c>
    </row>
    <row r="10433" spans="1:20" x14ac:dyDescent="0.35">
      <c r="A10433" t="s">
        <v>123</v>
      </c>
      <c r="B10433" t="s">
        <v>124</v>
      </c>
      <c r="C10433" t="s">
        <v>92</v>
      </c>
      <c r="D10433" s="29">
        <v>45864</v>
      </c>
      <c r="E10433" s="184" t="str">
        <f t="shared" si="696"/>
        <v/>
      </c>
      <c r="F10433" s="184" t="str">
        <f t="shared" si="697"/>
        <v/>
      </c>
      <c r="G10433" s="184" t="str">
        <f t="shared" si="698"/>
        <v/>
      </c>
      <c r="H10433" s="184" t="str">
        <f t="shared" si="699"/>
        <v/>
      </c>
      <c r="L10433">
        <f t="shared" si="700"/>
        <v>530.33792300000005</v>
      </c>
      <c r="R10433">
        <f t="shared" si="701"/>
        <v>1356.4731690000001</v>
      </c>
      <c r="S10433" t="s">
        <v>201</v>
      </c>
      <c r="T10433" s="221">
        <v>45567.336805555555</v>
      </c>
    </row>
    <row r="10434" spans="1:20" x14ac:dyDescent="0.35">
      <c r="A10434" t="s">
        <v>123</v>
      </c>
      <c r="B10434" t="s">
        <v>124</v>
      </c>
      <c r="C10434" t="s">
        <v>92</v>
      </c>
      <c r="D10434" s="29">
        <v>45865</v>
      </c>
      <c r="E10434" s="184" t="str">
        <f t="shared" si="696"/>
        <v/>
      </c>
      <c r="F10434" s="184" t="str">
        <f t="shared" si="697"/>
        <v/>
      </c>
      <c r="G10434" s="184" t="str">
        <f t="shared" si="698"/>
        <v/>
      </c>
      <c r="H10434" s="184" t="str">
        <f t="shared" si="699"/>
        <v/>
      </c>
      <c r="L10434">
        <f t="shared" si="700"/>
        <v>530.33792300000005</v>
      </c>
      <c r="R10434">
        <f t="shared" si="701"/>
        <v>1356.4731690000001</v>
      </c>
      <c r="S10434" t="s">
        <v>201</v>
      </c>
      <c r="T10434" s="221">
        <v>45567.336805555555</v>
      </c>
    </row>
    <row r="10435" spans="1:20" x14ac:dyDescent="0.35">
      <c r="A10435" t="s">
        <v>123</v>
      </c>
      <c r="B10435" t="s">
        <v>124</v>
      </c>
      <c r="C10435" t="s">
        <v>92</v>
      </c>
      <c r="D10435" s="29">
        <v>45866</v>
      </c>
      <c r="E10435" s="184" t="str">
        <f t="shared" si="696"/>
        <v/>
      </c>
      <c r="F10435" s="184" t="str">
        <f t="shared" si="697"/>
        <v/>
      </c>
      <c r="G10435" s="184" t="str">
        <f t="shared" si="698"/>
        <v/>
      </c>
      <c r="H10435" s="184" t="str">
        <f t="shared" si="699"/>
        <v/>
      </c>
      <c r="L10435">
        <f t="shared" si="700"/>
        <v>530.33792300000005</v>
      </c>
      <c r="R10435">
        <f t="shared" si="701"/>
        <v>1356.4731690000001</v>
      </c>
      <c r="S10435" t="s">
        <v>201</v>
      </c>
      <c r="T10435" s="221">
        <v>45567.336805555555</v>
      </c>
    </row>
    <row r="10436" spans="1:20" x14ac:dyDescent="0.35">
      <c r="A10436" t="s">
        <v>123</v>
      </c>
      <c r="B10436" t="s">
        <v>124</v>
      </c>
      <c r="C10436" t="s">
        <v>92</v>
      </c>
      <c r="D10436" s="29">
        <v>45867</v>
      </c>
      <c r="E10436" s="184" t="str">
        <f t="shared" si="696"/>
        <v/>
      </c>
      <c r="F10436" s="184" t="str">
        <f t="shared" si="697"/>
        <v/>
      </c>
      <c r="G10436" s="184" t="str">
        <f t="shared" si="698"/>
        <v/>
      </c>
      <c r="H10436" s="184" t="str">
        <f t="shared" si="699"/>
        <v/>
      </c>
      <c r="L10436">
        <f t="shared" si="700"/>
        <v>530.33792300000005</v>
      </c>
      <c r="R10436">
        <f t="shared" si="701"/>
        <v>1356.4731690000001</v>
      </c>
      <c r="S10436" t="s">
        <v>201</v>
      </c>
      <c r="T10436" s="221">
        <v>45567.336805555555</v>
      </c>
    </row>
    <row r="10437" spans="1:20" x14ac:dyDescent="0.35">
      <c r="A10437" t="s">
        <v>123</v>
      </c>
      <c r="B10437" t="s">
        <v>124</v>
      </c>
      <c r="C10437" t="s">
        <v>92</v>
      </c>
      <c r="D10437" s="29">
        <v>45868</v>
      </c>
      <c r="E10437" s="184" t="str">
        <f t="shared" si="696"/>
        <v/>
      </c>
      <c r="F10437" s="184" t="str">
        <f t="shared" si="697"/>
        <v/>
      </c>
      <c r="G10437" s="184" t="str">
        <f t="shared" si="698"/>
        <v/>
      </c>
      <c r="H10437" s="184" t="str">
        <f t="shared" si="699"/>
        <v/>
      </c>
      <c r="L10437">
        <f t="shared" si="700"/>
        <v>530.33792300000005</v>
      </c>
      <c r="R10437">
        <f t="shared" si="701"/>
        <v>1356.4731690000001</v>
      </c>
      <c r="S10437" t="s">
        <v>201</v>
      </c>
      <c r="T10437" s="221">
        <v>45567.336805555555</v>
      </c>
    </row>
    <row r="10438" spans="1:20" x14ac:dyDescent="0.35">
      <c r="A10438" t="s">
        <v>123</v>
      </c>
      <c r="B10438" t="s">
        <v>124</v>
      </c>
      <c r="C10438" t="s">
        <v>92</v>
      </c>
      <c r="D10438" s="29">
        <v>45869</v>
      </c>
      <c r="E10438" s="184" t="str">
        <f t="shared" si="696"/>
        <v/>
      </c>
      <c r="F10438" s="184" t="str">
        <f t="shared" si="697"/>
        <v/>
      </c>
      <c r="G10438" s="184" t="str">
        <f t="shared" si="698"/>
        <v/>
      </c>
      <c r="H10438" s="184" t="str">
        <f t="shared" si="699"/>
        <v/>
      </c>
      <c r="L10438">
        <f t="shared" si="700"/>
        <v>530.33792300000005</v>
      </c>
      <c r="R10438">
        <f t="shared" si="701"/>
        <v>1356.4731690000001</v>
      </c>
      <c r="S10438" t="s">
        <v>201</v>
      </c>
      <c r="T10438" s="221">
        <v>45567.336805555555</v>
      </c>
    </row>
    <row r="10439" spans="1:20" x14ac:dyDescent="0.35">
      <c r="A10439" t="s">
        <v>123</v>
      </c>
      <c r="B10439" t="s">
        <v>124</v>
      </c>
      <c r="C10439" t="s">
        <v>92</v>
      </c>
      <c r="D10439" s="29">
        <v>45870</v>
      </c>
      <c r="E10439" s="184" t="str">
        <f t="shared" si="696"/>
        <v/>
      </c>
      <c r="F10439" s="184" t="str">
        <f t="shared" si="697"/>
        <v/>
      </c>
      <c r="G10439" s="184" t="str">
        <f t="shared" si="698"/>
        <v/>
      </c>
      <c r="H10439" s="184" t="str">
        <f t="shared" si="699"/>
        <v/>
      </c>
      <c r="L10439">
        <f t="shared" si="700"/>
        <v>530.33792300000005</v>
      </c>
      <c r="R10439">
        <f t="shared" si="701"/>
        <v>1356.4731690000001</v>
      </c>
      <c r="S10439" t="s">
        <v>201</v>
      </c>
      <c r="T10439" s="221">
        <v>45567.336805555555</v>
      </c>
    </row>
    <row r="10440" spans="1:20" x14ac:dyDescent="0.35">
      <c r="A10440" t="s">
        <v>123</v>
      </c>
      <c r="B10440" t="s">
        <v>124</v>
      </c>
      <c r="C10440" t="s">
        <v>92</v>
      </c>
      <c r="D10440" s="29">
        <v>45871</v>
      </c>
      <c r="E10440" s="184" t="str">
        <f t="shared" ref="E10440:E10503" si="702">IF(J10440="","",IF(L10440=0,0,IF(1-(J10440/L10440)&lt;0,"",1-(J10440/L10440))))</f>
        <v/>
      </c>
      <c r="F10440" s="184" t="str">
        <f t="shared" ref="F10440:F10503" si="703">IF(K10440="","",IF(L10440=0,0,IF(1-(K10440/L10440)&lt;0,"",1-(K10440/L10440))))</f>
        <v/>
      </c>
      <c r="G10440" s="184" t="str">
        <f t="shared" ref="G10440:G10503" si="704">IF(J10440="","",IF(1-(J10440/R10440)&lt;0,"",1-(J10440/R10440)))</f>
        <v/>
      </c>
      <c r="H10440" s="184" t="str">
        <f t="shared" ref="H10440:H10503" si="705">IF(K10440="","",IF(1-(K10440/R10440)&lt;0,"",1-(K10440/R10440)))</f>
        <v/>
      </c>
      <c r="L10440">
        <f t="shared" si="700"/>
        <v>530.33792300000005</v>
      </c>
      <c r="R10440">
        <f t="shared" si="701"/>
        <v>1356.4731690000001</v>
      </c>
      <c r="S10440" t="s">
        <v>201</v>
      </c>
      <c r="T10440" s="221">
        <v>45567.336805555555</v>
      </c>
    </row>
    <row r="10441" spans="1:20" x14ac:dyDescent="0.35">
      <c r="A10441" t="s">
        <v>123</v>
      </c>
      <c r="B10441" t="s">
        <v>124</v>
      </c>
      <c r="C10441" t="s">
        <v>92</v>
      </c>
      <c r="D10441" s="29">
        <v>45872</v>
      </c>
      <c r="E10441" s="184" t="str">
        <f t="shared" si="702"/>
        <v/>
      </c>
      <c r="F10441" s="184" t="str">
        <f t="shared" si="703"/>
        <v/>
      </c>
      <c r="G10441" s="184" t="str">
        <f t="shared" si="704"/>
        <v/>
      </c>
      <c r="H10441" s="184" t="str">
        <f t="shared" si="705"/>
        <v/>
      </c>
      <c r="L10441">
        <f t="shared" si="700"/>
        <v>530.33792300000005</v>
      </c>
      <c r="R10441">
        <f t="shared" si="701"/>
        <v>1356.4731690000001</v>
      </c>
      <c r="S10441" t="s">
        <v>201</v>
      </c>
      <c r="T10441" s="221">
        <v>45567.336805555555</v>
      </c>
    </row>
    <row r="10442" spans="1:20" x14ac:dyDescent="0.35">
      <c r="A10442" t="s">
        <v>123</v>
      </c>
      <c r="B10442" t="s">
        <v>124</v>
      </c>
      <c r="C10442" t="s">
        <v>92</v>
      </c>
      <c r="D10442" s="29">
        <v>45873</v>
      </c>
      <c r="E10442" s="184" t="str">
        <f t="shared" si="702"/>
        <v/>
      </c>
      <c r="F10442" s="184" t="str">
        <f t="shared" si="703"/>
        <v/>
      </c>
      <c r="G10442" s="184" t="str">
        <f t="shared" si="704"/>
        <v/>
      </c>
      <c r="H10442" s="184" t="str">
        <f t="shared" si="705"/>
        <v/>
      </c>
      <c r="L10442">
        <f t="shared" si="700"/>
        <v>530.33792300000005</v>
      </c>
      <c r="R10442">
        <f t="shared" si="701"/>
        <v>1356.4731690000001</v>
      </c>
      <c r="S10442" t="s">
        <v>201</v>
      </c>
      <c r="T10442" s="221">
        <v>45567.336805555555</v>
      </c>
    </row>
    <row r="10443" spans="1:20" x14ac:dyDescent="0.35">
      <c r="A10443" t="s">
        <v>123</v>
      </c>
      <c r="B10443" t="s">
        <v>124</v>
      </c>
      <c r="C10443" t="s">
        <v>92</v>
      </c>
      <c r="D10443" s="29">
        <v>45874</v>
      </c>
      <c r="E10443" s="184" t="str">
        <f t="shared" si="702"/>
        <v/>
      </c>
      <c r="F10443" s="184" t="str">
        <f t="shared" si="703"/>
        <v/>
      </c>
      <c r="G10443" s="184" t="str">
        <f t="shared" si="704"/>
        <v/>
      </c>
      <c r="H10443" s="184" t="str">
        <f t="shared" si="705"/>
        <v/>
      </c>
      <c r="L10443">
        <f t="shared" si="700"/>
        <v>530.33792300000005</v>
      </c>
      <c r="R10443">
        <f t="shared" si="701"/>
        <v>1356.4731690000001</v>
      </c>
      <c r="S10443" t="s">
        <v>201</v>
      </c>
      <c r="T10443" s="221">
        <v>45567.336805555555</v>
      </c>
    </row>
    <row r="10444" spans="1:20" x14ac:dyDescent="0.35">
      <c r="A10444" t="s">
        <v>123</v>
      </c>
      <c r="B10444" t="s">
        <v>124</v>
      </c>
      <c r="C10444" t="s">
        <v>92</v>
      </c>
      <c r="D10444" s="29">
        <v>45875</v>
      </c>
      <c r="E10444" s="184" t="str">
        <f t="shared" si="702"/>
        <v/>
      </c>
      <c r="F10444" s="184" t="str">
        <f t="shared" si="703"/>
        <v/>
      </c>
      <c r="G10444" s="184" t="str">
        <f t="shared" si="704"/>
        <v/>
      </c>
      <c r="H10444" s="184" t="str">
        <f t="shared" si="705"/>
        <v/>
      </c>
      <c r="L10444">
        <f t="shared" si="700"/>
        <v>530.33792300000005</v>
      </c>
      <c r="R10444">
        <f t="shared" si="701"/>
        <v>1356.4731690000001</v>
      </c>
      <c r="S10444" t="s">
        <v>201</v>
      </c>
      <c r="T10444" s="221">
        <v>45567.336805555555</v>
      </c>
    </row>
    <row r="10445" spans="1:20" x14ac:dyDescent="0.35">
      <c r="A10445" t="s">
        <v>123</v>
      </c>
      <c r="B10445" t="s">
        <v>124</v>
      </c>
      <c r="C10445" t="s">
        <v>92</v>
      </c>
      <c r="D10445" s="29">
        <v>45876</v>
      </c>
      <c r="E10445" s="184" t="str">
        <f t="shared" si="702"/>
        <v/>
      </c>
      <c r="F10445" s="184" t="str">
        <f t="shared" si="703"/>
        <v/>
      </c>
      <c r="G10445" s="184" t="str">
        <f t="shared" si="704"/>
        <v/>
      </c>
      <c r="H10445" s="184" t="str">
        <f t="shared" si="705"/>
        <v/>
      </c>
      <c r="L10445">
        <f t="shared" si="700"/>
        <v>530.33792300000005</v>
      </c>
      <c r="R10445">
        <f t="shared" si="701"/>
        <v>1356.4731690000001</v>
      </c>
      <c r="S10445" t="s">
        <v>201</v>
      </c>
      <c r="T10445" s="221">
        <v>45567.336805555555</v>
      </c>
    </row>
    <row r="10446" spans="1:20" x14ac:dyDescent="0.35">
      <c r="A10446" t="s">
        <v>123</v>
      </c>
      <c r="B10446" t="s">
        <v>124</v>
      </c>
      <c r="C10446" t="s">
        <v>92</v>
      </c>
      <c r="D10446" s="29">
        <v>45877</v>
      </c>
      <c r="E10446" s="184" t="str">
        <f t="shared" si="702"/>
        <v/>
      </c>
      <c r="F10446" s="184" t="str">
        <f t="shared" si="703"/>
        <v/>
      </c>
      <c r="G10446" s="184" t="str">
        <f t="shared" si="704"/>
        <v/>
      </c>
      <c r="H10446" s="184" t="str">
        <f t="shared" si="705"/>
        <v/>
      </c>
      <c r="L10446">
        <f t="shared" si="700"/>
        <v>530.33792300000005</v>
      </c>
      <c r="R10446">
        <f t="shared" si="701"/>
        <v>1356.4731690000001</v>
      </c>
      <c r="S10446" t="s">
        <v>201</v>
      </c>
      <c r="T10446" s="221">
        <v>45567.336805555555</v>
      </c>
    </row>
    <row r="10447" spans="1:20" x14ac:dyDescent="0.35">
      <c r="A10447" t="s">
        <v>123</v>
      </c>
      <c r="B10447" t="s">
        <v>124</v>
      </c>
      <c r="C10447" t="s">
        <v>92</v>
      </c>
      <c r="D10447" s="29">
        <v>45878</v>
      </c>
      <c r="E10447" s="184" t="str">
        <f t="shared" si="702"/>
        <v/>
      </c>
      <c r="F10447" s="184" t="str">
        <f t="shared" si="703"/>
        <v/>
      </c>
      <c r="G10447" s="184" t="str">
        <f t="shared" si="704"/>
        <v/>
      </c>
      <c r="H10447" s="184" t="str">
        <f t="shared" si="705"/>
        <v/>
      </c>
      <c r="L10447">
        <f t="shared" si="700"/>
        <v>530.33792300000005</v>
      </c>
      <c r="R10447">
        <f t="shared" si="701"/>
        <v>1356.4731690000001</v>
      </c>
      <c r="S10447" t="s">
        <v>201</v>
      </c>
      <c r="T10447" s="221">
        <v>45567.336805555555</v>
      </c>
    </row>
    <row r="10448" spans="1:20" x14ac:dyDescent="0.35">
      <c r="A10448" t="s">
        <v>123</v>
      </c>
      <c r="B10448" t="s">
        <v>124</v>
      </c>
      <c r="C10448" t="s">
        <v>92</v>
      </c>
      <c r="D10448" s="29">
        <v>45879</v>
      </c>
      <c r="E10448" s="184" t="str">
        <f t="shared" si="702"/>
        <v/>
      </c>
      <c r="F10448" s="184" t="str">
        <f t="shared" si="703"/>
        <v/>
      </c>
      <c r="G10448" s="184" t="str">
        <f t="shared" si="704"/>
        <v/>
      </c>
      <c r="H10448" s="184" t="str">
        <f t="shared" si="705"/>
        <v/>
      </c>
      <c r="L10448">
        <f t="shared" si="700"/>
        <v>530.33792300000005</v>
      </c>
      <c r="R10448">
        <f t="shared" si="701"/>
        <v>1356.4731690000001</v>
      </c>
      <c r="S10448" t="s">
        <v>201</v>
      </c>
      <c r="T10448" s="221">
        <v>45567.336805555555</v>
      </c>
    </row>
    <row r="10449" spans="1:20" x14ac:dyDescent="0.35">
      <c r="A10449" t="s">
        <v>123</v>
      </c>
      <c r="B10449" t="s">
        <v>124</v>
      </c>
      <c r="C10449" t="s">
        <v>92</v>
      </c>
      <c r="D10449" s="29">
        <v>45880</v>
      </c>
      <c r="E10449" s="184" t="str">
        <f t="shared" si="702"/>
        <v/>
      </c>
      <c r="F10449" s="184" t="str">
        <f t="shared" si="703"/>
        <v/>
      </c>
      <c r="G10449" s="184" t="str">
        <f t="shared" si="704"/>
        <v/>
      </c>
      <c r="H10449" s="184" t="str">
        <f t="shared" si="705"/>
        <v/>
      </c>
      <c r="L10449">
        <f t="shared" si="700"/>
        <v>530.33792300000005</v>
      </c>
      <c r="R10449">
        <f t="shared" si="701"/>
        <v>1356.4731690000001</v>
      </c>
      <c r="S10449" t="s">
        <v>201</v>
      </c>
      <c r="T10449" s="221">
        <v>45567.336805555555</v>
      </c>
    </row>
    <row r="10450" spans="1:20" x14ac:dyDescent="0.35">
      <c r="A10450" t="s">
        <v>123</v>
      </c>
      <c r="B10450" t="s">
        <v>124</v>
      </c>
      <c r="C10450" t="s">
        <v>92</v>
      </c>
      <c r="D10450" s="29">
        <v>45881</v>
      </c>
      <c r="E10450" s="184" t="str">
        <f t="shared" si="702"/>
        <v/>
      </c>
      <c r="F10450" s="184" t="str">
        <f t="shared" si="703"/>
        <v/>
      </c>
      <c r="G10450" s="184" t="str">
        <f t="shared" si="704"/>
        <v/>
      </c>
      <c r="H10450" s="184" t="str">
        <f t="shared" si="705"/>
        <v/>
      </c>
      <c r="L10450">
        <f t="shared" si="700"/>
        <v>530.33792300000005</v>
      </c>
      <c r="R10450">
        <f t="shared" si="701"/>
        <v>1356.4731690000001</v>
      </c>
      <c r="S10450" t="s">
        <v>201</v>
      </c>
      <c r="T10450" s="221">
        <v>45567.336805555555</v>
      </c>
    </row>
    <row r="10451" spans="1:20" x14ac:dyDescent="0.35">
      <c r="A10451" t="s">
        <v>123</v>
      </c>
      <c r="B10451" t="s">
        <v>124</v>
      </c>
      <c r="C10451" t="s">
        <v>92</v>
      </c>
      <c r="D10451" s="29">
        <v>45882</v>
      </c>
      <c r="E10451" s="184" t="str">
        <f t="shared" si="702"/>
        <v/>
      </c>
      <c r="F10451" s="184" t="str">
        <f t="shared" si="703"/>
        <v/>
      </c>
      <c r="G10451" s="184" t="str">
        <f t="shared" si="704"/>
        <v/>
      </c>
      <c r="H10451" s="184" t="str">
        <f t="shared" si="705"/>
        <v/>
      </c>
      <c r="L10451">
        <f t="shared" si="700"/>
        <v>530.33792300000005</v>
      </c>
      <c r="R10451">
        <f t="shared" si="701"/>
        <v>1356.4731690000001</v>
      </c>
      <c r="S10451" t="s">
        <v>201</v>
      </c>
      <c r="T10451" s="221">
        <v>45567.336805555555</v>
      </c>
    </row>
    <row r="10452" spans="1:20" x14ac:dyDescent="0.35">
      <c r="A10452" t="s">
        <v>123</v>
      </c>
      <c r="B10452" t="s">
        <v>124</v>
      </c>
      <c r="C10452" t="s">
        <v>92</v>
      </c>
      <c r="D10452" s="29">
        <v>45883</v>
      </c>
      <c r="E10452" s="184" t="str">
        <f t="shared" si="702"/>
        <v/>
      </c>
      <c r="F10452" s="184" t="str">
        <f t="shared" si="703"/>
        <v/>
      </c>
      <c r="G10452" s="184" t="str">
        <f t="shared" si="704"/>
        <v/>
      </c>
      <c r="H10452" s="184" t="str">
        <f t="shared" si="705"/>
        <v/>
      </c>
      <c r="L10452">
        <f t="shared" si="700"/>
        <v>530.33792300000005</v>
      </c>
      <c r="R10452">
        <f t="shared" si="701"/>
        <v>1356.4731690000001</v>
      </c>
      <c r="S10452" t="s">
        <v>201</v>
      </c>
      <c r="T10452" s="221">
        <v>45567.336805555555</v>
      </c>
    </row>
    <row r="10453" spans="1:20" x14ac:dyDescent="0.35">
      <c r="A10453" t="s">
        <v>123</v>
      </c>
      <c r="B10453" t="s">
        <v>124</v>
      </c>
      <c r="C10453" t="s">
        <v>92</v>
      </c>
      <c r="D10453" s="29">
        <v>45884</v>
      </c>
      <c r="E10453" s="184" t="str">
        <f t="shared" si="702"/>
        <v/>
      </c>
      <c r="F10453" s="184" t="str">
        <f t="shared" si="703"/>
        <v/>
      </c>
      <c r="G10453" s="184" t="str">
        <f t="shared" si="704"/>
        <v/>
      </c>
      <c r="H10453" s="184" t="str">
        <f t="shared" si="705"/>
        <v/>
      </c>
      <c r="L10453">
        <f t="shared" si="700"/>
        <v>530.33792300000005</v>
      </c>
      <c r="R10453">
        <f t="shared" si="701"/>
        <v>1356.4731690000001</v>
      </c>
      <c r="S10453" t="s">
        <v>201</v>
      </c>
      <c r="T10453" s="221">
        <v>45567.336805555555</v>
      </c>
    </row>
    <row r="10454" spans="1:20" x14ac:dyDescent="0.35">
      <c r="A10454" t="s">
        <v>123</v>
      </c>
      <c r="B10454" t="s">
        <v>124</v>
      </c>
      <c r="C10454" t="s">
        <v>92</v>
      </c>
      <c r="D10454" s="29">
        <v>45885</v>
      </c>
      <c r="E10454" s="184" t="str">
        <f t="shared" si="702"/>
        <v/>
      </c>
      <c r="F10454" s="184" t="str">
        <f t="shared" si="703"/>
        <v/>
      </c>
      <c r="G10454" s="184" t="str">
        <f t="shared" si="704"/>
        <v/>
      </c>
      <c r="H10454" s="184" t="str">
        <f t="shared" si="705"/>
        <v/>
      </c>
      <c r="L10454">
        <f t="shared" si="700"/>
        <v>530.33792300000005</v>
      </c>
      <c r="R10454">
        <f t="shared" si="701"/>
        <v>1356.4731690000001</v>
      </c>
      <c r="S10454" t="s">
        <v>201</v>
      </c>
      <c r="T10454" s="221">
        <v>45567.336805555555</v>
      </c>
    </row>
    <row r="10455" spans="1:20" x14ac:dyDescent="0.35">
      <c r="A10455" t="s">
        <v>123</v>
      </c>
      <c r="B10455" t="s">
        <v>124</v>
      </c>
      <c r="C10455" t="s">
        <v>92</v>
      </c>
      <c r="D10455" s="29">
        <v>45886</v>
      </c>
      <c r="E10455" s="184" t="str">
        <f t="shared" si="702"/>
        <v/>
      </c>
      <c r="F10455" s="184" t="str">
        <f t="shared" si="703"/>
        <v/>
      </c>
      <c r="G10455" s="184" t="str">
        <f t="shared" si="704"/>
        <v/>
      </c>
      <c r="H10455" s="184" t="str">
        <f t="shared" si="705"/>
        <v/>
      </c>
      <c r="L10455">
        <f t="shared" si="700"/>
        <v>530.33792300000005</v>
      </c>
      <c r="R10455">
        <f t="shared" si="701"/>
        <v>1356.4731690000001</v>
      </c>
      <c r="S10455" t="s">
        <v>201</v>
      </c>
      <c r="T10455" s="221">
        <v>45567.336805555555</v>
      </c>
    </row>
    <row r="10456" spans="1:20" x14ac:dyDescent="0.35">
      <c r="A10456" t="s">
        <v>123</v>
      </c>
      <c r="B10456" t="s">
        <v>124</v>
      </c>
      <c r="C10456" t="s">
        <v>92</v>
      </c>
      <c r="D10456" s="29">
        <v>45887</v>
      </c>
      <c r="E10456" s="184" t="str">
        <f t="shared" si="702"/>
        <v/>
      </c>
      <c r="F10456" s="184" t="str">
        <f t="shared" si="703"/>
        <v/>
      </c>
      <c r="G10456" s="184" t="str">
        <f t="shared" si="704"/>
        <v/>
      </c>
      <c r="H10456" s="184" t="str">
        <f t="shared" si="705"/>
        <v/>
      </c>
      <c r="L10456">
        <f t="shared" si="700"/>
        <v>530.33792300000005</v>
      </c>
      <c r="R10456">
        <f t="shared" si="701"/>
        <v>1356.4731690000001</v>
      </c>
      <c r="S10456" t="s">
        <v>201</v>
      </c>
      <c r="T10456" s="221">
        <v>45567.336805555555</v>
      </c>
    </row>
    <row r="10457" spans="1:20" x14ac:dyDescent="0.35">
      <c r="A10457" t="s">
        <v>123</v>
      </c>
      <c r="B10457" t="s">
        <v>124</v>
      </c>
      <c r="C10457" t="s">
        <v>92</v>
      </c>
      <c r="D10457" s="29">
        <v>45888</v>
      </c>
      <c r="E10457" s="184" t="str">
        <f t="shared" si="702"/>
        <v/>
      </c>
      <c r="F10457" s="184" t="str">
        <f t="shared" si="703"/>
        <v/>
      </c>
      <c r="G10457" s="184" t="str">
        <f t="shared" si="704"/>
        <v/>
      </c>
      <c r="H10457" s="184" t="str">
        <f t="shared" si="705"/>
        <v/>
      </c>
      <c r="L10457">
        <f t="shared" si="700"/>
        <v>530.33792300000005</v>
      </c>
      <c r="R10457">
        <f t="shared" si="701"/>
        <v>1356.4731690000001</v>
      </c>
      <c r="S10457" t="s">
        <v>201</v>
      </c>
      <c r="T10457" s="221">
        <v>45567.336805555555</v>
      </c>
    </row>
    <row r="10458" spans="1:20" x14ac:dyDescent="0.35">
      <c r="A10458" t="s">
        <v>123</v>
      </c>
      <c r="B10458" t="s">
        <v>124</v>
      </c>
      <c r="C10458" t="s">
        <v>92</v>
      </c>
      <c r="D10458" s="29">
        <v>45889</v>
      </c>
      <c r="E10458" s="184" t="str">
        <f t="shared" si="702"/>
        <v/>
      </c>
      <c r="F10458" s="184" t="str">
        <f t="shared" si="703"/>
        <v/>
      </c>
      <c r="G10458" s="184" t="str">
        <f t="shared" si="704"/>
        <v/>
      </c>
      <c r="H10458" s="184" t="str">
        <f t="shared" si="705"/>
        <v/>
      </c>
      <c r="L10458">
        <f t="shared" si="700"/>
        <v>530.33792300000005</v>
      </c>
      <c r="R10458">
        <f t="shared" si="701"/>
        <v>1356.4731690000001</v>
      </c>
      <c r="S10458" t="s">
        <v>201</v>
      </c>
      <c r="T10458" s="221">
        <v>45567.336805555555</v>
      </c>
    </row>
    <row r="10459" spans="1:20" x14ac:dyDescent="0.35">
      <c r="A10459" t="s">
        <v>123</v>
      </c>
      <c r="B10459" t="s">
        <v>124</v>
      </c>
      <c r="C10459" t="s">
        <v>92</v>
      </c>
      <c r="D10459" s="29">
        <v>45890</v>
      </c>
      <c r="E10459" s="184" t="str">
        <f t="shared" si="702"/>
        <v/>
      </c>
      <c r="F10459" s="184" t="str">
        <f t="shared" si="703"/>
        <v/>
      </c>
      <c r="G10459" s="184" t="str">
        <f t="shared" si="704"/>
        <v/>
      </c>
      <c r="H10459" s="184" t="str">
        <f t="shared" si="705"/>
        <v/>
      </c>
      <c r="L10459">
        <f t="shared" si="700"/>
        <v>530.33792300000005</v>
      </c>
      <c r="R10459">
        <f t="shared" si="701"/>
        <v>1356.4731690000001</v>
      </c>
      <c r="S10459" t="s">
        <v>201</v>
      </c>
      <c r="T10459" s="221">
        <v>45567.336805555555</v>
      </c>
    </row>
    <row r="10460" spans="1:20" x14ac:dyDescent="0.35">
      <c r="A10460" t="s">
        <v>123</v>
      </c>
      <c r="B10460" t="s">
        <v>124</v>
      </c>
      <c r="C10460" t="s">
        <v>92</v>
      </c>
      <c r="D10460" s="29">
        <v>45891</v>
      </c>
      <c r="E10460" s="184" t="str">
        <f t="shared" si="702"/>
        <v/>
      </c>
      <c r="F10460" s="184" t="str">
        <f t="shared" si="703"/>
        <v/>
      </c>
      <c r="G10460" s="184" t="str">
        <f t="shared" si="704"/>
        <v/>
      </c>
      <c r="H10460" s="184" t="str">
        <f t="shared" si="705"/>
        <v/>
      </c>
      <c r="L10460">
        <f t="shared" si="700"/>
        <v>530.33792300000005</v>
      </c>
      <c r="R10460">
        <f t="shared" si="701"/>
        <v>1356.4731690000001</v>
      </c>
      <c r="S10460" t="s">
        <v>201</v>
      </c>
      <c r="T10460" s="221">
        <v>45567.336805555555</v>
      </c>
    </row>
    <row r="10461" spans="1:20" x14ac:dyDescent="0.35">
      <c r="A10461" t="s">
        <v>123</v>
      </c>
      <c r="B10461" t="s">
        <v>124</v>
      </c>
      <c r="C10461" t="s">
        <v>92</v>
      </c>
      <c r="D10461" s="29">
        <v>45892</v>
      </c>
      <c r="E10461" s="184" t="str">
        <f t="shared" si="702"/>
        <v/>
      </c>
      <c r="F10461" s="184" t="str">
        <f t="shared" si="703"/>
        <v/>
      </c>
      <c r="G10461" s="184" t="str">
        <f t="shared" si="704"/>
        <v/>
      </c>
      <c r="H10461" s="184" t="str">
        <f t="shared" si="705"/>
        <v/>
      </c>
      <c r="L10461">
        <f t="shared" si="700"/>
        <v>530.33792300000005</v>
      </c>
      <c r="R10461">
        <f t="shared" si="701"/>
        <v>1356.4731690000001</v>
      </c>
      <c r="S10461" t="s">
        <v>201</v>
      </c>
      <c r="T10461" s="221">
        <v>45567.336805555555</v>
      </c>
    </row>
    <row r="10462" spans="1:20" x14ac:dyDescent="0.35">
      <c r="A10462" t="s">
        <v>123</v>
      </c>
      <c r="B10462" t="s">
        <v>124</v>
      </c>
      <c r="C10462" t="s">
        <v>92</v>
      </c>
      <c r="D10462" s="29">
        <v>45893</v>
      </c>
      <c r="E10462" s="184" t="str">
        <f t="shared" si="702"/>
        <v/>
      </c>
      <c r="F10462" s="184" t="str">
        <f t="shared" si="703"/>
        <v/>
      </c>
      <c r="G10462" s="184" t="str">
        <f t="shared" si="704"/>
        <v/>
      </c>
      <c r="H10462" s="184" t="str">
        <f t="shared" si="705"/>
        <v/>
      </c>
      <c r="L10462">
        <f t="shared" si="700"/>
        <v>530.33792300000005</v>
      </c>
      <c r="R10462">
        <f t="shared" si="701"/>
        <v>1356.4731690000001</v>
      </c>
      <c r="S10462" t="s">
        <v>201</v>
      </c>
      <c r="T10462" s="221">
        <v>45567.336805555555</v>
      </c>
    </row>
    <row r="10463" spans="1:20" x14ac:dyDescent="0.35">
      <c r="A10463" t="s">
        <v>123</v>
      </c>
      <c r="B10463" t="s">
        <v>124</v>
      </c>
      <c r="C10463" t="s">
        <v>92</v>
      </c>
      <c r="D10463" s="29">
        <v>45894</v>
      </c>
      <c r="E10463" s="184" t="str">
        <f t="shared" si="702"/>
        <v/>
      </c>
      <c r="F10463" s="184" t="str">
        <f t="shared" si="703"/>
        <v/>
      </c>
      <c r="G10463" s="184" t="str">
        <f t="shared" si="704"/>
        <v/>
      </c>
      <c r="H10463" s="184" t="str">
        <f t="shared" si="705"/>
        <v/>
      </c>
      <c r="L10463">
        <f t="shared" si="700"/>
        <v>530.33792300000005</v>
      </c>
      <c r="R10463">
        <f t="shared" si="701"/>
        <v>1356.4731690000001</v>
      </c>
      <c r="S10463" t="s">
        <v>201</v>
      </c>
      <c r="T10463" s="221">
        <v>45567.336805555555</v>
      </c>
    </row>
    <row r="10464" spans="1:20" x14ac:dyDescent="0.35">
      <c r="A10464" t="s">
        <v>123</v>
      </c>
      <c r="B10464" t="s">
        <v>124</v>
      </c>
      <c r="C10464" t="s">
        <v>92</v>
      </c>
      <c r="D10464" s="29">
        <v>45895</v>
      </c>
      <c r="E10464" s="184" t="str">
        <f t="shared" si="702"/>
        <v/>
      </c>
      <c r="F10464" s="184" t="str">
        <f t="shared" si="703"/>
        <v/>
      </c>
      <c r="G10464" s="184" t="str">
        <f t="shared" si="704"/>
        <v/>
      </c>
      <c r="H10464" s="184" t="str">
        <f t="shared" si="705"/>
        <v/>
      </c>
      <c r="L10464">
        <f t="shared" si="700"/>
        <v>530.33792300000005</v>
      </c>
      <c r="R10464">
        <f t="shared" si="701"/>
        <v>1356.4731690000001</v>
      </c>
      <c r="S10464" t="s">
        <v>201</v>
      </c>
      <c r="T10464" s="221">
        <v>45567.336805555555</v>
      </c>
    </row>
    <row r="10465" spans="1:20" x14ac:dyDescent="0.35">
      <c r="A10465" t="s">
        <v>123</v>
      </c>
      <c r="B10465" t="s">
        <v>124</v>
      </c>
      <c r="C10465" t="s">
        <v>92</v>
      </c>
      <c r="D10465" s="29">
        <v>45896</v>
      </c>
      <c r="E10465" s="184" t="str">
        <f t="shared" si="702"/>
        <v/>
      </c>
      <c r="F10465" s="184" t="str">
        <f t="shared" si="703"/>
        <v/>
      </c>
      <c r="G10465" s="184" t="str">
        <f t="shared" si="704"/>
        <v/>
      </c>
      <c r="H10465" s="184" t="str">
        <f t="shared" si="705"/>
        <v/>
      </c>
      <c r="L10465">
        <f t="shared" si="700"/>
        <v>530.33792300000005</v>
      </c>
      <c r="R10465">
        <f t="shared" si="701"/>
        <v>1356.4731690000001</v>
      </c>
      <c r="S10465" t="s">
        <v>201</v>
      </c>
      <c r="T10465" s="221">
        <v>45567.336805555555</v>
      </c>
    </row>
    <row r="10466" spans="1:20" x14ac:dyDescent="0.35">
      <c r="A10466" t="s">
        <v>123</v>
      </c>
      <c r="B10466" t="s">
        <v>124</v>
      </c>
      <c r="C10466" t="s">
        <v>92</v>
      </c>
      <c r="D10466" s="29">
        <v>45897</v>
      </c>
      <c r="E10466" s="184" t="str">
        <f t="shared" si="702"/>
        <v/>
      </c>
      <c r="F10466" s="184" t="str">
        <f t="shared" si="703"/>
        <v/>
      </c>
      <c r="G10466" s="184" t="str">
        <f t="shared" si="704"/>
        <v/>
      </c>
      <c r="H10466" s="184" t="str">
        <f t="shared" si="705"/>
        <v/>
      </c>
      <c r="L10466">
        <f t="shared" si="700"/>
        <v>530.33792300000005</v>
      </c>
      <c r="R10466">
        <f t="shared" si="701"/>
        <v>1356.4731690000001</v>
      </c>
      <c r="S10466" t="s">
        <v>201</v>
      </c>
      <c r="T10466" s="221">
        <v>45567.336805555555</v>
      </c>
    </row>
    <row r="10467" spans="1:20" x14ac:dyDescent="0.35">
      <c r="A10467" t="s">
        <v>123</v>
      </c>
      <c r="B10467" t="s">
        <v>124</v>
      </c>
      <c r="C10467" t="s">
        <v>92</v>
      </c>
      <c r="D10467" s="29">
        <v>45898</v>
      </c>
      <c r="E10467" s="184" t="str">
        <f t="shared" si="702"/>
        <v/>
      </c>
      <c r="F10467" s="184" t="str">
        <f t="shared" si="703"/>
        <v/>
      </c>
      <c r="G10467" s="184" t="str">
        <f t="shared" si="704"/>
        <v/>
      </c>
      <c r="H10467" s="184" t="str">
        <f t="shared" si="705"/>
        <v/>
      </c>
      <c r="L10467">
        <f t="shared" si="700"/>
        <v>530.33792300000005</v>
      </c>
      <c r="R10467">
        <f t="shared" si="701"/>
        <v>1356.4731690000001</v>
      </c>
      <c r="S10467" t="s">
        <v>201</v>
      </c>
      <c r="T10467" s="221">
        <v>45567.336805555555</v>
      </c>
    </row>
    <row r="10468" spans="1:20" x14ac:dyDescent="0.35">
      <c r="A10468" t="s">
        <v>123</v>
      </c>
      <c r="B10468" t="s">
        <v>124</v>
      </c>
      <c r="C10468" t="s">
        <v>92</v>
      </c>
      <c r="D10468" s="29">
        <v>45899</v>
      </c>
      <c r="E10468" s="184" t="str">
        <f t="shared" si="702"/>
        <v/>
      </c>
      <c r="F10468" s="184" t="str">
        <f t="shared" si="703"/>
        <v/>
      </c>
      <c r="G10468" s="184" t="str">
        <f t="shared" si="704"/>
        <v/>
      </c>
      <c r="H10468" s="184" t="str">
        <f t="shared" si="705"/>
        <v/>
      </c>
      <c r="L10468">
        <f t="shared" si="700"/>
        <v>530.33792300000005</v>
      </c>
      <c r="R10468">
        <f t="shared" si="701"/>
        <v>1356.4731690000001</v>
      </c>
      <c r="S10468" t="s">
        <v>201</v>
      </c>
      <c r="T10468" s="221">
        <v>45567.336805555555</v>
      </c>
    </row>
    <row r="10469" spans="1:20" x14ac:dyDescent="0.35">
      <c r="A10469" t="s">
        <v>123</v>
      </c>
      <c r="B10469" t="s">
        <v>124</v>
      </c>
      <c r="C10469" t="s">
        <v>92</v>
      </c>
      <c r="D10469" s="29">
        <v>45900</v>
      </c>
      <c r="E10469" s="184" t="str">
        <f t="shared" si="702"/>
        <v/>
      </c>
      <c r="F10469" s="184" t="str">
        <f t="shared" si="703"/>
        <v/>
      </c>
      <c r="G10469" s="184" t="str">
        <f t="shared" si="704"/>
        <v/>
      </c>
      <c r="H10469" s="184" t="str">
        <f t="shared" si="705"/>
        <v/>
      </c>
      <c r="L10469">
        <f t="shared" si="700"/>
        <v>530.33792300000005</v>
      </c>
      <c r="R10469">
        <f t="shared" si="701"/>
        <v>1356.4731690000001</v>
      </c>
      <c r="S10469" t="s">
        <v>201</v>
      </c>
      <c r="T10469" s="221">
        <v>45567.336805555555</v>
      </c>
    </row>
    <row r="10470" spans="1:20" x14ac:dyDescent="0.35">
      <c r="A10470" t="s">
        <v>123</v>
      </c>
      <c r="B10470" t="s">
        <v>124</v>
      </c>
      <c r="C10470" t="s">
        <v>92</v>
      </c>
      <c r="D10470" s="29">
        <v>45901</v>
      </c>
      <c r="E10470" s="184" t="str">
        <f t="shared" si="702"/>
        <v/>
      </c>
      <c r="F10470" s="184" t="str">
        <f t="shared" si="703"/>
        <v/>
      </c>
      <c r="G10470" s="184" t="str">
        <f t="shared" si="704"/>
        <v/>
      </c>
      <c r="H10470" s="184" t="str">
        <f t="shared" si="705"/>
        <v/>
      </c>
      <c r="L10470">
        <f t="shared" si="700"/>
        <v>530.33792300000005</v>
      </c>
      <c r="R10470">
        <f t="shared" si="701"/>
        <v>1356.4731690000001</v>
      </c>
      <c r="S10470" t="s">
        <v>201</v>
      </c>
      <c r="T10470" s="221">
        <v>45567.336805555555</v>
      </c>
    </row>
    <row r="10471" spans="1:20" x14ac:dyDescent="0.35">
      <c r="A10471" t="s">
        <v>123</v>
      </c>
      <c r="B10471" t="s">
        <v>124</v>
      </c>
      <c r="C10471" t="s">
        <v>92</v>
      </c>
      <c r="D10471" s="29">
        <v>45902</v>
      </c>
      <c r="E10471" s="184" t="str">
        <f t="shared" si="702"/>
        <v/>
      </c>
      <c r="F10471" s="184" t="str">
        <f t="shared" si="703"/>
        <v/>
      </c>
      <c r="G10471" s="184" t="str">
        <f t="shared" si="704"/>
        <v/>
      </c>
      <c r="H10471" s="184" t="str">
        <f t="shared" si="705"/>
        <v/>
      </c>
      <c r="L10471">
        <f t="shared" si="700"/>
        <v>530.33792300000005</v>
      </c>
      <c r="R10471">
        <f t="shared" si="701"/>
        <v>1356.4731690000001</v>
      </c>
      <c r="S10471" t="s">
        <v>201</v>
      </c>
      <c r="T10471" s="221">
        <v>45567.336805555555</v>
      </c>
    </row>
    <row r="10472" spans="1:20" x14ac:dyDescent="0.35">
      <c r="A10472" t="s">
        <v>123</v>
      </c>
      <c r="B10472" t="s">
        <v>124</v>
      </c>
      <c r="C10472" t="s">
        <v>92</v>
      </c>
      <c r="D10472" s="29">
        <v>45903</v>
      </c>
      <c r="E10472" s="184" t="str">
        <f t="shared" si="702"/>
        <v/>
      </c>
      <c r="F10472" s="184" t="str">
        <f t="shared" si="703"/>
        <v/>
      </c>
      <c r="G10472" s="184" t="str">
        <f t="shared" si="704"/>
        <v/>
      </c>
      <c r="H10472" s="184" t="str">
        <f t="shared" si="705"/>
        <v/>
      </c>
      <c r="L10472">
        <f t="shared" si="700"/>
        <v>530.33792300000005</v>
      </c>
      <c r="R10472">
        <f t="shared" si="701"/>
        <v>1356.4731690000001</v>
      </c>
      <c r="S10472" t="s">
        <v>201</v>
      </c>
      <c r="T10472" s="221">
        <v>45567.336805555555</v>
      </c>
    </row>
    <row r="10473" spans="1:20" x14ac:dyDescent="0.35">
      <c r="A10473" t="s">
        <v>123</v>
      </c>
      <c r="B10473" t="s">
        <v>124</v>
      </c>
      <c r="C10473" t="s">
        <v>92</v>
      </c>
      <c r="D10473" s="29">
        <v>45904</v>
      </c>
      <c r="E10473" s="184" t="str">
        <f t="shared" si="702"/>
        <v/>
      </c>
      <c r="F10473" s="184" t="str">
        <f t="shared" si="703"/>
        <v/>
      </c>
      <c r="G10473" s="184" t="str">
        <f t="shared" si="704"/>
        <v/>
      </c>
      <c r="H10473" s="184" t="str">
        <f t="shared" si="705"/>
        <v/>
      </c>
      <c r="L10473">
        <f t="shared" si="700"/>
        <v>530.33792300000005</v>
      </c>
      <c r="R10473">
        <f t="shared" si="701"/>
        <v>1356.4731690000001</v>
      </c>
      <c r="S10473" t="s">
        <v>201</v>
      </c>
      <c r="T10473" s="221">
        <v>45567.336805555555</v>
      </c>
    </row>
    <row r="10474" spans="1:20" x14ac:dyDescent="0.35">
      <c r="A10474" t="s">
        <v>123</v>
      </c>
      <c r="B10474" t="s">
        <v>124</v>
      </c>
      <c r="C10474" t="s">
        <v>92</v>
      </c>
      <c r="D10474" s="29">
        <v>45905</v>
      </c>
      <c r="E10474" s="184" t="str">
        <f t="shared" si="702"/>
        <v/>
      </c>
      <c r="F10474" s="184" t="str">
        <f t="shared" si="703"/>
        <v/>
      </c>
      <c r="G10474" s="184" t="str">
        <f t="shared" si="704"/>
        <v/>
      </c>
      <c r="H10474" s="184" t="str">
        <f t="shared" si="705"/>
        <v/>
      </c>
      <c r="L10474">
        <f t="shared" si="700"/>
        <v>530.33792300000005</v>
      </c>
      <c r="R10474">
        <f t="shared" si="701"/>
        <v>1356.4731690000001</v>
      </c>
      <c r="S10474" t="s">
        <v>201</v>
      </c>
      <c r="T10474" s="221">
        <v>45567.336805555555</v>
      </c>
    </row>
    <row r="10475" spans="1:20" x14ac:dyDescent="0.35">
      <c r="A10475" t="s">
        <v>123</v>
      </c>
      <c r="B10475" t="s">
        <v>124</v>
      </c>
      <c r="C10475" t="s">
        <v>92</v>
      </c>
      <c r="D10475" s="29">
        <v>45906</v>
      </c>
      <c r="E10475" s="184" t="str">
        <f t="shared" si="702"/>
        <v/>
      </c>
      <c r="F10475" s="184" t="str">
        <f t="shared" si="703"/>
        <v/>
      </c>
      <c r="G10475" s="184" t="str">
        <f t="shared" si="704"/>
        <v/>
      </c>
      <c r="H10475" s="184" t="str">
        <f t="shared" si="705"/>
        <v/>
      </c>
      <c r="L10475">
        <f t="shared" si="700"/>
        <v>530.33792300000005</v>
      </c>
      <c r="R10475">
        <f t="shared" si="701"/>
        <v>1356.4731690000001</v>
      </c>
      <c r="S10475" t="s">
        <v>201</v>
      </c>
      <c r="T10475" s="221">
        <v>45567.336805555555</v>
      </c>
    </row>
    <row r="10476" spans="1:20" x14ac:dyDescent="0.35">
      <c r="A10476" t="s">
        <v>123</v>
      </c>
      <c r="B10476" t="s">
        <v>124</v>
      </c>
      <c r="C10476" t="s">
        <v>92</v>
      </c>
      <c r="D10476" s="29">
        <v>45907</v>
      </c>
      <c r="E10476" s="184" t="str">
        <f t="shared" si="702"/>
        <v/>
      </c>
      <c r="F10476" s="184" t="str">
        <f t="shared" si="703"/>
        <v/>
      </c>
      <c r="G10476" s="184" t="str">
        <f t="shared" si="704"/>
        <v/>
      </c>
      <c r="H10476" s="184" t="str">
        <f t="shared" si="705"/>
        <v/>
      </c>
      <c r="L10476">
        <f t="shared" si="700"/>
        <v>530.33792300000005</v>
      </c>
      <c r="R10476">
        <f t="shared" si="701"/>
        <v>1356.4731690000001</v>
      </c>
      <c r="S10476" t="s">
        <v>201</v>
      </c>
      <c r="T10476" s="221">
        <v>45567.336805555555</v>
      </c>
    </row>
    <row r="10477" spans="1:20" x14ac:dyDescent="0.35">
      <c r="A10477" t="s">
        <v>123</v>
      </c>
      <c r="B10477" t="s">
        <v>124</v>
      </c>
      <c r="C10477" t="s">
        <v>92</v>
      </c>
      <c r="D10477" s="29">
        <v>45908</v>
      </c>
      <c r="E10477" s="184" t="str">
        <f t="shared" si="702"/>
        <v/>
      </c>
      <c r="F10477" s="184" t="str">
        <f t="shared" si="703"/>
        <v/>
      </c>
      <c r="G10477" s="184" t="str">
        <f t="shared" si="704"/>
        <v/>
      </c>
      <c r="H10477" s="184" t="str">
        <f t="shared" si="705"/>
        <v/>
      </c>
      <c r="L10477">
        <f t="shared" si="700"/>
        <v>530.33792300000005</v>
      </c>
      <c r="R10477">
        <f t="shared" si="701"/>
        <v>1356.4731690000001</v>
      </c>
      <c r="S10477" t="s">
        <v>201</v>
      </c>
      <c r="T10477" s="221">
        <v>45567.336805555555</v>
      </c>
    </row>
    <row r="10478" spans="1:20" x14ac:dyDescent="0.35">
      <c r="A10478" t="s">
        <v>123</v>
      </c>
      <c r="B10478" t="s">
        <v>124</v>
      </c>
      <c r="C10478" t="s">
        <v>92</v>
      </c>
      <c r="D10478" s="29">
        <v>45909</v>
      </c>
      <c r="E10478" s="184" t="str">
        <f t="shared" si="702"/>
        <v/>
      </c>
      <c r="F10478" s="184" t="str">
        <f t="shared" si="703"/>
        <v/>
      </c>
      <c r="G10478" s="184" t="str">
        <f t="shared" si="704"/>
        <v/>
      </c>
      <c r="H10478" s="184" t="str">
        <f t="shared" si="705"/>
        <v/>
      </c>
      <c r="L10478">
        <f t="shared" si="700"/>
        <v>530.33792300000005</v>
      </c>
      <c r="R10478">
        <f t="shared" si="701"/>
        <v>1356.4731690000001</v>
      </c>
      <c r="S10478" t="s">
        <v>201</v>
      </c>
      <c r="T10478" s="221">
        <v>45567.336805555555</v>
      </c>
    </row>
    <row r="10479" spans="1:20" x14ac:dyDescent="0.35">
      <c r="A10479" t="s">
        <v>123</v>
      </c>
      <c r="B10479" t="s">
        <v>124</v>
      </c>
      <c r="C10479" t="s">
        <v>92</v>
      </c>
      <c r="D10479" s="29">
        <v>45910</v>
      </c>
      <c r="E10479" s="184" t="str">
        <f t="shared" si="702"/>
        <v/>
      </c>
      <c r="F10479" s="184" t="str">
        <f t="shared" si="703"/>
        <v/>
      </c>
      <c r="G10479" s="184" t="str">
        <f t="shared" si="704"/>
        <v/>
      </c>
      <c r="H10479" s="184" t="str">
        <f t="shared" si="705"/>
        <v/>
      </c>
      <c r="L10479">
        <f t="shared" si="700"/>
        <v>530.33792300000005</v>
      </c>
      <c r="R10479">
        <f t="shared" si="701"/>
        <v>1356.4731690000001</v>
      </c>
      <c r="S10479" t="s">
        <v>201</v>
      </c>
      <c r="T10479" s="221">
        <v>45567.336805555555</v>
      </c>
    </row>
    <row r="10480" spans="1:20" x14ac:dyDescent="0.35">
      <c r="A10480" t="s">
        <v>123</v>
      </c>
      <c r="B10480" t="s">
        <v>124</v>
      </c>
      <c r="C10480" t="s">
        <v>92</v>
      </c>
      <c r="D10480" s="29">
        <v>45911</v>
      </c>
      <c r="E10480" s="184" t="str">
        <f t="shared" si="702"/>
        <v/>
      </c>
      <c r="F10480" s="184" t="str">
        <f t="shared" si="703"/>
        <v/>
      </c>
      <c r="G10480" s="184" t="str">
        <f t="shared" si="704"/>
        <v/>
      </c>
      <c r="H10480" s="184" t="str">
        <f t="shared" si="705"/>
        <v/>
      </c>
      <c r="L10480">
        <f t="shared" si="700"/>
        <v>530.33792300000005</v>
      </c>
      <c r="R10480">
        <f t="shared" si="701"/>
        <v>1356.4731690000001</v>
      </c>
      <c r="S10480" t="s">
        <v>201</v>
      </c>
      <c r="T10480" s="221">
        <v>45567.336805555555</v>
      </c>
    </row>
    <row r="10481" spans="1:20" x14ac:dyDescent="0.35">
      <c r="A10481" t="s">
        <v>123</v>
      </c>
      <c r="B10481" t="s">
        <v>124</v>
      </c>
      <c r="C10481" t="s">
        <v>92</v>
      </c>
      <c r="D10481" s="29">
        <v>45912</v>
      </c>
      <c r="E10481" s="184" t="str">
        <f t="shared" si="702"/>
        <v/>
      </c>
      <c r="F10481" s="184" t="str">
        <f t="shared" si="703"/>
        <v/>
      </c>
      <c r="G10481" s="184" t="str">
        <f t="shared" si="704"/>
        <v/>
      </c>
      <c r="H10481" s="184" t="str">
        <f t="shared" si="705"/>
        <v/>
      </c>
      <c r="L10481">
        <f t="shared" si="700"/>
        <v>530.33792300000005</v>
      </c>
      <c r="R10481">
        <f t="shared" si="701"/>
        <v>1356.4731690000001</v>
      </c>
      <c r="S10481" t="s">
        <v>201</v>
      </c>
      <c r="T10481" s="221">
        <v>45567.336805555555</v>
      </c>
    </row>
    <row r="10482" spans="1:20" x14ac:dyDescent="0.35">
      <c r="A10482" t="s">
        <v>123</v>
      </c>
      <c r="B10482" t="s">
        <v>124</v>
      </c>
      <c r="C10482" t="s">
        <v>92</v>
      </c>
      <c r="D10482" s="29">
        <v>45913</v>
      </c>
      <c r="E10482" s="184" t="str">
        <f t="shared" si="702"/>
        <v/>
      </c>
      <c r="F10482" s="184" t="str">
        <f t="shared" si="703"/>
        <v/>
      </c>
      <c r="G10482" s="184" t="str">
        <f t="shared" si="704"/>
        <v/>
      </c>
      <c r="H10482" s="184" t="str">
        <f t="shared" si="705"/>
        <v/>
      </c>
      <c r="L10482">
        <f t="shared" si="700"/>
        <v>530.33792300000005</v>
      </c>
      <c r="R10482">
        <f t="shared" si="701"/>
        <v>1356.4731690000001</v>
      </c>
      <c r="S10482" t="s">
        <v>201</v>
      </c>
      <c r="T10482" s="221">
        <v>45567.336805555555</v>
      </c>
    </row>
    <row r="10483" spans="1:20" x14ac:dyDescent="0.35">
      <c r="A10483" t="s">
        <v>123</v>
      </c>
      <c r="B10483" t="s">
        <v>124</v>
      </c>
      <c r="C10483" t="s">
        <v>92</v>
      </c>
      <c r="D10483" s="29">
        <v>45914</v>
      </c>
      <c r="E10483" s="184" t="str">
        <f t="shared" si="702"/>
        <v/>
      </c>
      <c r="F10483" s="184" t="str">
        <f t="shared" si="703"/>
        <v/>
      </c>
      <c r="G10483" s="184" t="str">
        <f t="shared" si="704"/>
        <v/>
      </c>
      <c r="H10483" s="184" t="str">
        <f t="shared" si="705"/>
        <v/>
      </c>
      <c r="L10483">
        <f t="shared" ref="L10483:L10546" si="706">L10118+L2453</f>
        <v>530.33792300000005</v>
      </c>
      <c r="R10483">
        <f t="shared" ref="R10483:R10546" si="707">R10118+R2453</f>
        <v>1356.4731690000001</v>
      </c>
      <c r="S10483" t="s">
        <v>201</v>
      </c>
      <c r="T10483" s="221">
        <v>45567.336805555555</v>
      </c>
    </row>
    <row r="10484" spans="1:20" x14ac:dyDescent="0.35">
      <c r="A10484" t="s">
        <v>123</v>
      </c>
      <c r="B10484" t="s">
        <v>124</v>
      </c>
      <c r="C10484" t="s">
        <v>92</v>
      </c>
      <c r="D10484" s="29">
        <v>45915</v>
      </c>
      <c r="E10484" s="184" t="str">
        <f t="shared" si="702"/>
        <v/>
      </c>
      <c r="F10484" s="184" t="str">
        <f t="shared" si="703"/>
        <v/>
      </c>
      <c r="G10484" s="184" t="str">
        <f t="shared" si="704"/>
        <v/>
      </c>
      <c r="H10484" s="184" t="str">
        <f t="shared" si="705"/>
        <v/>
      </c>
      <c r="L10484">
        <f t="shared" si="706"/>
        <v>530.33792300000005</v>
      </c>
      <c r="R10484">
        <f t="shared" si="707"/>
        <v>1356.4731690000001</v>
      </c>
      <c r="S10484" t="s">
        <v>201</v>
      </c>
      <c r="T10484" s="221">
        <v>45567.336805555555</v>
      </c>
    </row>
    <row r="10485" spans="1:20" x14ac:dyDescent="0.35">
      <c r="A10485" t="s">
        <v>123</v>
      </c>
      <c r="B10485" t="s">
        <v>124</v>
      </c>
      <c r="C10485" t="s">
        <v>92</v>
      </c>
      <c r="D10485" s="29">
        <v>45916</v>
      </c>
      <c r="E10485" s="184" t="str">
        <f t="shared" si="702"/>
        <v/>
      </c>
      <c r="F10485" s="184" t="str">
        <f t="shared" si="703"/>
        <v/>
      </c>
      <c r="G10485" s="184" t="str">
        <f t="shared" si="704"/>
        <v/>
      </c>
      <c r="H10485" s="184" t="str">
        <f t="shared" si="705"/>
        <v/>
      </c>
      <c r="L10485">
        <f t="shared" si="706"/>
        <v>530.33792300000005</v>
      </c>
      <c r="R10485">
        <f t="shared" si="707"/>
        <v>1356.4731690000001</v>
      </c>
      <c r="S10485" t="s">
        <v>201</v>
      </c>
      <c r="T10485" s="221">
        <v>45567.336805555555</v>
      </c>
    </row>
    <row r="10486" spans="1:20" x14ac:dyDescent="0.35">
      <c r="A10486" t="s">
        <v>123</v>
      </c>
      <c r="B10486" t="s">
        <v>124</v>
      </c>
      <c r="C10486" t="s">
        <v>92</v>
      </c>
      <c r="D10486" s="29">
        <v>45917</v>
      </c>
      <c r="E10486" s="184" t="str">
        <f t="shared" si="702"/>
        <v/>
      </c>
      <c r="F10486" s="184" t="str">
        <f t="shared" si="703"/>
        <v/>
      </c>
      <c r="G10486" s="184" t="str">
        <f t="shared" si="704"/>
        <v/>
      </c>
      <c r="H10486" s="184" t="str">
        <f t="shared" si="705"/>
        <v/>
      </c>
      <c r="L10486">
        <f t="shared" si="706"/>
        <v>530.33792300000005</v>
      </c>
      <c r="R10486">
        <f t="shared" si="707"/>
        <v>1356.4731690000001</v>
      </c>
      <c r="S10486" t="s">
        <v>201</v>
      </c>
      <c r="T10486" s="221">
        <v>45567.336805555555</v>
      </c>
    </row>
    <row r="10487" spans="1:20" x14ac:dyDescent="0.35">
      <c r="A10487" t="s">
        <v>123</v>
      </c>
      <c r="B10487" t="s">
        <v>124</v>
      </c>
      <c r="C10487" t="s">
        <v>92</v>
      </c>
      <c r="D10487" s="29">
        <v>45918</v>
      </c>
      <c r="E10487" s="184" t="str">
        <f t="shared" si="702"/>
        <v/>
      </c>
      <c r="F10487" s="184" t="str">
        <f t="shared" si="703"/>
        <v/>
      </c>
      <c r="G10487" s="184" t="str">
        <f t="shared" si="704"/>
        <v/>
      </c>
      <c r="H10487" s="184" t="str">
        <f t="shared" si="705"/>
        <v/>
      </c>
      <c r="L10487">
        <f t="shared" si="706"/>
        <v>530.33792300000005</v>
      </c>
      <c r="R10487">
        <f t="shared" si="707"/>
        <v>1356.4731690000001</v>
      </c>
      <c r="S10487" t="s">
        <v>201</v>
      </c>
      <c r="T10487" s="221">
        <v>45567.336805555555</v>
      </c>
    </row>
    <row r="10488" spans="1:20" x14ac:dyDescent="0.35">
      <c r="A10488" t="s">
        <v>123</v>
      </c>
      <c r="B10488" t="s">
        <v>124</v>
      </c>
      <c r="C10488" t="s">
        <v>92</v>
      </c>
      <c r="D10488" s="29">
        <v>45919</v>
      </c>
      <c r="E10488" s="184" t="str">
        <f t="shared" si="702"/>
        <v/>
      </c>
      <c r="F10488" s="184" t="str">
        <f t="shared" si="703"/>
        <v/>
      </c>
      <c r="G10488" s="184" t="str">
        <f t="shared" si="704"/>
        <v/>
      </c>
      <c r="H10488" s="184" t="str">
        <f t="shared" si="705"/>
        <v/>
      </c>
      <c r="L10488">
        <f t="shared" si="706"/>
        <v>530.33792300000005</v>
      </c>
      <c r="R10488">
        <f t="shared" si="707"/>
        <v>1356.4731690000001</v>
      </c>
      <c r="S10488" t="s">
        <v>201</v>
      </c>
      <c r="T10488" s="221">
        <v>45567.336805555555</v>
      </c>
    </row>
    <row r="10489" spans="1:20" x14ac:dyDescent="0.35">
      <c r="A10489" t="s">
        <v>123</v>
      </c>
      <c r="B10489" t="s">
        <v>124</v>
      </c>
      <c r="C10489" t="s">
        <v>92</v>
      </c>
      <c r="D10489" s="29">
        <v>45920</v>
      </c>
      <c r="E10489" s="184" t="str">
        <f t="shared" si="702"/>
        <v/>
      </c>
      <c r="F10489" s="184" t="str">
        <f t="shared" si="703"/>
        <v/>
      </c>
      <c r="G10489" s="184" t="str">
        <f t="shared" si="704"/>
        <v/>
      </c>
      <c r="H10489" s="184" t="str">
        <f t="shared" si="705"/>
        <v/>
      </c>
      <c r="L10489">
        <f t="shared" si="706"/>
        <v>530.33792300000005</v>
      </c>
      <c r="R10489">
        <f t="shared" si="707"/>
        <v>1356.4731690000001</v>
      </c>
      <c r="S10489" t="s">
        <v>201</v>
      </c>
      <c r="T10489" s="221">
        <v>45567.336805555555</v>
      </c>
    </row>
    <row r="10490" spans="1:20" x14ac:dyDescent="0.35">
      <c r="A10490" t="s">
        <v>123</v>
      </c>
      <c r="B10490" t="s">
        <v>124</v>
      </c>
      <c r="C10490" t="s">
        <v>92</v>
      </c>
      <c r="D10490" s="29">
        <v>45921</v>
      </c>
      <c r="E10490" s="184" t="str">
        <f t="shared" si="702"/>
        <v/>
      </c>
      <c r="F10490" s="184" t="str">
        <f t="shared" si="703"/>
        <v/>
      </c>
      <c r="G10490" s="184" t="str">
        <f t="shared" si="704"/>
        <v/>
      </c>
      <c r="H10490" s="184" t="str">
        <f t="shared" si="705"/>
        <v/>
      </c>
      <c r="L10490">
        <f t="shared" si="706"/>
        <v>530.33792300000005</v>
      </c>
      <c r="R10490">
        <f t="shared" si="707"/>
        <v>1356.4731690000001</v>
      </c>
      <c r="S10490" t="s">
        <v>201</v>
      </c>
      <c r="T10490" s="221">
        <v>45567.336805555555</v>
      </c>
    </row>
    <row r="10491" spans="1:20" x14ac:dyDescent="0.35">
      <c r="A10491" t="s">
        <v>123</v>
      </c>
      <c r="B10491" t="s">
        <v>124</v>
      </c>
      <c r="C10491" t="s">
        <v>92</v>
      </c>
      <c r="D10491" s="29">
        <v>45922</v>
      </c>
      <c r="E10491" s="184" t="str">
        <f t="shared" si="702"/>
        <v/>
      </c>
      <c r="F10491" s="184" t="str">
        <f t="shared" si="703"/>
        <v/>
      </c>
      <c r="G10491" s="184" t="str">
        <f t="shared" si="704"/>
        <v/>
      </c>
      <c r="H10491" s="184" t="str">
        <f t="shared" si="705"/>
        <v/>
      </c>
      <c r="L10491">
        <f t="shared" si="706"/>
        <v>530.33792300000005</v>
      </c>
      <c r="R10491">
        <f t="shared" si="707"/>
        <v>1356.4731690000001</v>
      </c>
      <c r="S10491" t="s">
        <v>201</v>
      </c>
      <c r="T10491" s="221">
        <v>45567.336805555555</v>
      </c>
    </row>
    <row r="10492" spans="1:20" x14ac:dyDescent="0.35">
      <c r="A10492" t="s">
        <v>123</v>
      </c>
      <c r="B10492" t="s">
        <v>124</v>
      </c>
      <c r="C10492" t="s">
        <v>92</v>
      </c>
      <c r="D10492" s="29">
        <v>45923</v>
      </c>
      <c r="E10492" s="184" t="str">
        <f t="shared" si="702"/>
        <v/>
      </c>
      <c r="F10492" s="184" t="str">
        <f t="shared" si="703"/>
        <v/>
      </c>
      <c r="G10492" s="184" t="str">
        <f t="shared" si="704"/>
        <v/>
      </c>
      <c r="H10492" s="184" t="str">
        <f t="shared" si="705"/>
        <v/>
      </c>
      <c r="L10492">
        <f t="shared" si="706"/>
        <v>530.33792300000005</v>
      </c>
      <c r="R10492">
        <f t="shared" si="707"/>
        <v>1356.4731690000001</v>
      </c>
      <c r="S10492" t="s">
        <v>201</v>
      </c>
      <c r="T10492" s="221">
        <v>45567.336805555555</v>
      </c>
    </row>
    <row r="10493" spans="1:20" x14ac:dyDescent="0.35">
      <c r="A10493" t="s">
        <v>123</v>
      </c>
      <c r="B10493" t="s">
        <v>124</v>
      </c>
      <c r="C10493" t="s">
        <v>92</v>
      </c>
      <c r="D10493" s="29">
        <v>45924</v>
      </c>
      <c r="E10493" s="184" t="str">
        <f t="shared" si="702"/>
        <v/>
      </c>
      <c r="F10493" s="184" t="str">
        <f t="shared" si="703"/>
        <v/>
      </c>
      <c r="G10493" s="184" t="str">
        <f t="shared" si="704"/>
        <v/>
      </c>
      <c r="H10493" s="184" t="str">
        <f t="shared" si="705"/>
        <v/>
      </c>
      <c r="L10493">
        <f t="shared" si="706"/>
        <v>530.33792300000005</v>
      </c>
      <c r="R10493">
        <f t="shared" si="707"/>
        <v>1356.4731690000001</v>
      </c>
      <c r="S10493" t="s">
        <v>201</v>
      </c>
      <c r="T10493" s="221">
        <v>45567.336805555555</v>
      </c>
    </row>
    <row r="10494" spans="1:20" x14ac:dyDescent="0.35">
      <c r="A10494" t="s">
        <v>123</v>
      </c>
      <c r="B10494" t="s">
        <v>124</v>
      </c>
      <c r="C10494" t="s">
        <v>92</v>
      </c>
      <c r="D10494" s="29">
        <v>45925</v>
      </c>
      <c r="E10494" s="184" t="str">
        <f t="shared" si="702"/>
        <v/>
      </c>
      <c r="F10494" s="184" t="str">
        <f t="shared" si="703"/>
        <v/>
      </c>
      <c r="G10494" s="184" t="str">
        <f t="shared" si="704"/>
        <v/>
      </c>
      <c r="H10494" s="184" t="str">
        <f t="shared" si="705"/>
        <v/>
      </c>
      <c r="L10494">
        <f t="shared" si="706"/>
        <v>530.33792300000005</v>
      </c>
      <c r="R10494">
        <f t="shared" si="707"/>
        <v>1356.4731690000001</v>
      </c>
      <c r="S10494" t="s">
        <v>201</v>
      </c>
      <c r="T10494" s="221">
        <v>45567.336805555555</v>
      </c>
    </row>
    <row r="10495" spans="1:20" x14ac:dyDescent="0.35">
      <c r="A10495" t="s">
        <v>123</v>
      </c>
      <c r="B10495" t="s">
        <v>124</v>
      </c>
      <c r="C10495" t="s">
        <v>92</v>
      </c>
      <c r="D10495" s="29">
        <v>45926</v>
      </c>
      <c r="E10495" s="184" t="str">
        <f t="shared" si="702"/>
        <v/>
      </c>
      <c r="F10495" s="184" t="str">
        <f t="shared" si="703"/>
        <v/>
      </c>
      <c r="G10495" s="184" t="str">
        <f t="shared" si="704"/>
        <v/>
      </c>
      <c r="H10495" s="184" t="str">
        <f t="shared" si="705"/>
        <v/>
      </c>
      <c r="L10495">
        <f t="shared" si="706"/>
        <v>530.33792300000005</v>
      </c>
      <c r="R10495">
        <f t="shared" si="707"/>
        <v>1356.4731690000001</v>
      </c>
      <c r="S10495" t="s">
        <v>201</v>
      </c>
      <c r="T10495" s="221">
        <v>45567.336805555555</v>
      </c>
    </row>
    <row r="10496" spans="1:20" x14ac:dyDescent="0.35">
      <c r="A10496" t="s">
        <v>123</v>
      </c>
      <c r="B10496" t="s">
        <v>124</v>
      </c>
      <c r="C10496" t="s">
        <v>92</v>
      </c>
      <c r="D10496" s="29">
        <v>45927</v>
      </c>
      <c r="E10496" s="184" t="str">
        <f t="shared" si="702"/>
        <v/>
      </c>
      <c r="F10496" s="184" t="str">
        <f t="shared" si="703"/>
        <v/>
      </c>
      <c r="G10496" s="184" t="str">
        <f t="shared" si="704"/>
        <v/>
      </c>
      <c r="H10496" s="184" t="str">
        <f t="shared" si="705"/>
        <v/>
      </c>
      <c r="L10496">
        <f t="shared" si="706"/>
        <v>530.33792300000005</v>
      </c>
      <c r="R10496">
        <f t="shared" si="707"/>
        <v>1356.4731690000001</v>
      </c>
      <c r="S10496" t="s">
        <v>201</v>
      </c>
      <c r="T10496" s="221">
        <v>45567.336805555555</v>
      </c>
    </row>
    <row r="10497" spans="1:20" x14ac:dyDescent="0.35">
      <c r="A10497" t="s">
        <v>123</v>
      </c>
      <c r="B10497" t="s">
        <v>124</v>
      </c>
      <c r="C10497" t="s">
        <v>92</v>
      </c>
      <c r="D10497" s="29">
        <v>45928</v>
      </c>
      <c r="E10497" s="184" t="str">
        <f t="shared" si="702"/>
        <v/>
      </c>
      <c r="F10497" s="184" t="str">
        <f t="shared" si="703"/>
        <v/>
      </c>
      <c r="G10497" s="184" t="str">
        <f t="shared" si="704"/>
        <v/>
      </c>
      <c r="H10497" s="184" t="str">
        <f t="shared" si="705"/>
        <v/>
      </c>
      <c r="L10497">
        <f t="shared" si="706"/>
        <v>530.33792300000005</v>
      </c>
      <c r="R10497">
        <f t="shared" si="707"/>
        <v>1356.4731690000001</v>
      </c>
      <c r="S10497" t="s">
        <v>201</v>
      </c>
      <c r="T10497" s="221">
        <v>45567.336805555555</v>
      </c>
    </row>
    <row r="10498" spans="1:20" x14ac:dyDescent="0.35">
      <c r="A10498" t="s">
        <v>123</v>
      </c>
      <c r="B10498" t="s">
        <v>124</v>
      </c>
      <c r="C10498" t="s">
        <v>92</v>
      </c>
      <c r="D10498" s="29">
        <v>45929</v>
      </c>
      <c r="E10498" s="184" t="str">
        <f t="shared" si="702"/>
        <v/>
      </c>
      <c r="F10498" s="184" t="str">
        <f t="shared" si="703"/>
        <v/>
      </c>
      <c r="G10498" s="184" t="str">
        <f t="shared" si="704"/>
        <v/>
      </c>
      <c r="H10498" s="184" t="str">
        <f t="shared" si="705"/>
        <v/>
      </c>
      <c r="L10498">
        <f t="shared" si="706"/>
        <v>530.33792300000005</v>
      </c>
      <c r="R10498">
        <f t="shared" si="707"/>
        <v>1356.4731690000001</v>
      </c>
      <c r="S10498" t="s">
        <v>201</v>
      </c>
      <c r="T10498" s="221">
        <v>45567.336805555555</v>
      </c>
    </row>
    <row r="10499" spans="1:20" x14ac:dyDescent="0.35">
      <c r="A10499" t="s">
        <v>123</v>
      </c>
      <c r="B10499" t="s">
        <v>124</v>
      </c>
      <c r="C10499" t="s">
        <v>92</v>
      </c>
      <c r="D10499" s="29">
        <v>45930</v>
      </c>
      <c r="E10499" s="184" t="str">
        <f t="shared" si="702"/>
        <v/>
      </c>
      <c r="F10499" s="184" t="str">
        <f t="shared" si="703"/>
        <v/>
      </c>
      <c r="G10499" s="184" t="str">
        <f t="shared" si="704"/>
        <v/>
      </c>
      <c r="H10499" s="184" t="str">
        <f t="shared" si="705"/>
        <v/>
      </c>
      <c r="L10499">
        <f t="shared" si="706"/>
        <v>530.33792300000005</v>
      </c>
      <c r="R10499">
        <f t="shared" si="707"/>
        <v>1356.4731690000001</v>
      </c>
      <c r="S10499" t="s">
        <v>201</v>
      </c>
      <c r="T10499" s="221">
        <v>45567.336805555555</v>
      </c>
    </row>
    <row r="10500" spans="1:20" x14ac:dyDescent="0.35">
      <c r="A10500" t="s">
        <v>123</v>
      </c>
      <c r="B10500" t="s">
        <v>124</v>
      </c>
      <c r="C10500" t="s">
        <v>92</v>
      </c>
      <c r="D10500" s="29">
        <v>45931</v>
      </c>
      <c r="E10500" s="184" t="str">
        <f t="shared" si="702"/>
        <v/>
      </c>
      <c r="F10500" s="184" t="str">
        <f t="shared" si="703"/>
        <v/>
      </c>
      <c r="G10500" s="184" t="str">
        <f t="shared" si="704"/>
        <v/>
      </c>
      <c r="H10500" s="184" t="str">
        <f t="shared" si="705"/>
        <v/>
      </c>
      <c r="L10500">
        <f t="shared" si="706"/>
        <v>528.54259000000002</v>
      </c>
      <c r="R10500">
        <f t="shared" si="707"/>
        <v>1356.4731690000001</v>
      </c>
      <c r="S10500" t="s">
        <v>201</v>
      </c>
      <c r="T10500" s="221">
        <v>45566.313194444447</v>
      </c>
    </row>
    <row r="10501" spans="1:20" x14ac:dyDescent="0.35">
      <c r="A10501" t="s">
        <v>123</v>
      </c>
      <c r="B10501" t="s">
        <v>124</v>
      </c>
      <c r="C10501" t="s">
        <v>92</v>
      </c>
      <c r="D10501" s="29">
        <v>45932</v>
      </c>
      <c r="E10501" s="184" t="str">
        <f t="shared" si="702"/>
        <v/>
      </c>
      <c r="F10501" s="184" t="str">
        <f t="shared" si="703"/>
        <v/>
      </c>
      <c r="G10501" s="184" t="str">
        <f t="shared" si="704"/>
        <v/>
      </c>
      <c r="H10501" s="184" t="str">
        <f t="shared" si="705"/>
        <v/>
      </c>
      <c r="L10501">
        <f t="shared" si="706"/>
        <v>528.54259000000002</v>
      </c>
      <c r="R10501">
        <f t="shared" si="707"/>
        <v>1356.4731690000001</v>
      </c>
      <c r="S10501" t="s">
        <v>201</v>
      </c>
      <c r="T10501" s="221">
        <v>45566.313194444447</v>
      </c>
    </row>
    <row r="10502" spans="1:20" x14ac:dyDescent="0.35">
      <c r="A10502" t="s">
        <v>123</v>
      </c>
      <c r="B10502" t="s">
        <v>124</v>
      </c>
      <c r="C10502" t="s">
        <v>92</v>
      </c>
      <c r="D10502" s="29">
        <v>45933</v>
      </c>
      <c r="E10502" s="184" t="str">
        <f t="shared" si="702"/>
        <v/>
      </c>
      <c r="F10502" s="184" t="str">
        <f t="shared" si="703"/>
        <v/>
      </c>
      <c r="G10502" s="184" t="str">
        <f t="shared" si="704"/>
        <v/>
      </c>
      <c r="H10502" s="184" t="str">
        <f t="shared" si="705"/>
        <v/>
      </c>
      <c r="L10502">
        <f t="shared" si="706"/>
        <v>528.54259000000002</v>
      </c>
      <c r="R10502">
        <f t="shared" si="707"/>
        <v>1356.4731690000001</v>
      </c>
      <c r="S10502" t="s">
        <v>201</v>
      </c>
      <c r="T10502" s="221">
        <v>45566.313194444447</v>
      </c>
    </row>
    <row r="10503" spans="1:20" x14ac:dyDescent="0.35">
      <c r="A10503" t="s">
        <v>123</v>
      </c>
      <c r="B10503" t="s">
        <v>124</v>
      </c>
      <c r="C10503" t="s">
        <v>92</v>
      </c>
      <c r="D10503" s="29">
        <v>45934</v>
      </c>
      <c r="E10503" s="184" t="str">
        <f t="shared" si="702"/>
        <v/>
      </c>
      <c r="F10503" s="184" t="str">
        <f t="shared" si="703"/>
        <v/>
      </c>
      <c r="G10503" s="184" t="str">
        <f t="shared" si="704"/>
        <v/>
      </c>
      <c r="H10503" s="184" t="str">
        <f t="shared" si="705"/>
        <v/>
      </c>
      <c r="L10503">
        <f t="shared" si="706"/>
        <v>528.54259000000002</v>
      </c>
      <c r="R10503">
        <f t="shared" si="707"/>
        <v>1356.4731690000001</v>
      </c>
      <c r="S10503" t="s">
        <v>201</v>
      </c>
      <c r="T10503" s="221">
        <v>45566.313194444447</v>
      </c>
    </row>
    <row r="10504" spans="1:20" x14ac:dyDescent="0.35">
      <c r="A10504" t="s">
        <v>123</v>
      </c>
      <c r="B10504" t="s">
        <v>124</v>
      </c>
      <c r="C10504" t="s">
        <v>92</v>
      </c>
      <c r="D10504" s="29">
        <v>45935</v>
      </c>
      <c r="E10504" s="184" t="str">
        <f t="shared" ref="E10504:E10567" si="708">IF(J10504="","",IF(L10504=0,0,IF(1-(J10504/L10504)&lt;0,"",1-(J10504/L10504))))</f>
        <v/>
      </c>
      <c r="F10504" s="184" t="str">
        <f t="shared" ref="F10504:F10567" si="709">IF(K10504="","",IF(L10504=0,0,IF(1-(K10504/L10504)&lt;0,"",1-(K10504/L10504))))</f>
        <v/>
      </c>
      <c r="G10504" s="184" t="str">
        <f t="shared" ref="G10504:G10567" si="710">IF(J10504="","",IF(1-(J10504/R10504)&lt;0,"",1-(J10504/R10504)))</f>
        <v/>
      </c>
      <c r="H10504" s="184" t="str">
        <f t="shared" ref="H10504:H10567" si="711">IF(K10504="","",IF(1-(K10504/R10504)&lt;0,"",1-(K10504/R10504)))</f>
        <v/>
      </c>
      <c r="L10504">
        <f t="shared" si="706"/>
        <v>528.54259000000002</v>
      </c>
      <c r="R10504">
        <f t="shared" si="707"/>
        <v>1356.4731690000001</v>
      </c>
      <c r="S10504" t="s">
        <v>201</v>
      </c>
      <c r="T10504" s="221">
        <v>45566.313194444447</v>
      </c>
    </row>
    <row r="10505" spans="1:20" x14ac:dyDescent="0.35">
      <c r="A10505" t="s">
        <v>123</v>
      </c>
      <c r="B10505" t="s">
        <v>124</v>
      </c>
      <c r="C10505" t="s">
        <v>92</v>
      </c>
      <c r="D10505" s="29">
        <v>45936</v>
      </c>
      <c r="E10505" s="184" t="str">
        <f t="shared" si="708"/>
        <v/>
      </c>
      <c r="F10505" s="184" t="str">
        <f t="shared" si="709"/>
        <v/>
      </c>
      <c r="G10505" s="184" t="str">
        <f t="shared" si="710"/>
        <v/>
      </c>
      <c r="H10505" s="184" t="str">
        <f t="shared" si="711"/>
        <v/>
      </c>
      <c r="L10505">
        <f t="shared" si="706"/>
        <v>528.54259000000002</v>
      </c>
      <c r="R10505">
        <f t="shared" si="707"/>
        <v>1356.4731690000001</v>
      </c>
      <c r="S10505" t="s">
        <v>201</v>
      </c>
      <c r="T10505" s="221">
        <v>45566.313194444447</v>
      </c>
    </row>
    <row r="10506" spans="1:20" x14ac:dyDescent="0.35">
      <c r="A10506" t="s">
        <v>123</v>
      </c>
      <c r="B10506" t="s">
        <v>124</v>
      </c>
      <c r="C10506" t="s">
        <v>92</v>
      </c>
      <c r="D10506" s="29">
        <v>45937</v>
      </c>
      <c r="E10506" s="184" t="str">
        <f t="shared" si="708"/>
        <v/>
      </c>
      <c r="F10506" s="184" t="str">
        <f t="shared" si="709"/>
        <v/>
      </c>
      <c r="G10506" s="184" t="str">
        <f t="shared" si="710"/>
        <v/>
      </c>
      <c r="H10506" s="184" t="str">
        <f t="shared" si="711"/>
        <v/>
      </c>
      <c r="L10506">
        <f t="shared" si="706"/>
        <v>528.54259000000002</v>
      </c>
      <c r="R10506">
        <f t="shared" si="707"/>
        <v>1356.4731690000001</v>
      </c>
      <c r="S10506" t="s">
        <v>201</v>
      </c>
      <c r="T10506" s="221">
        <v>45566.313194444447</v>
      </c>
    </row>
    <row r="10507" spans="1:20" x14ac:dyDescent="0.35">
      <c r="A10507" t="s">
        <v>123</v>
      </c>
      <c r="B10507" t="s">
        <v>124</v>
      </c>
      <c r="C10507" t="s">
        <v>92</v>
      </c>
      <c r="D10507" s="29">
        <v>45938</v>
      </c>
      <c r="E10507" s="184" t="str">
        <f t="shared" si="708"/>
        <v/>
      </c>
      <c r="F10507" s="184" t="str">
        <f t="shared" si="709"/>
        <v/>
      </c>
      <c r="G10507" s="184" t="str">
        <f t="shared" si="710"/>
        <v/>
      </c>
      <c r="H10507" s="184" t="str">
        <f t="shared" si="711"/>
        <v/>
      </c>
      <c r="L10507">
        <f t="shared" si="706"/>
        <v>528.54259000000002</v>
      </c>
      <c r="R10507">
        <f t="shared" si="707"/>
        <v>1356.4731690000001</v>
      </c>
      <c r="S10507" t="s">
        <v>201</v>
      </c>
      <c r="T10507" s="221">
        <v>45566.313194444447</v>
      </c>
    </row>
    <row r="10508" spans="1:20" x14ac:dyDescent="0.35">
      <c r="A10508" t="s">
        <v>123</v>
      </c>
      <c r="B10508" t="s">
        <v>124</v>
      </c>
      <c r="C10508" t="s">
        <v>92</v>
      </c>
      <c r="D10508" s="29">
        <v>45939</v>
      </c>
      <c r="E10508" s="184" t="str">
        <f t="shared" si="708"/>
        <v/>
      </c>
      <c r="F10508" s="184" t="str">
        <f t="shared" si="709"/>
        <v/>
      </c>
      <c r="G10508" s="184" t="str">
        <f t="shared" si="710"/>
        <v/>
      </c>
      <c r="H10508" s="184" t="str">
        <f t="shared" si="711"/>
        <v/>
      </c>
      <c r="L10508">
        <f t="shared" si="706"/>
        <v>528.54259000000002</v>
      </c>
      <c r="R10508">
        <f t="shared" si="707"/>
        <v>1356.4731690000001</v>
      </c>
      <c r="S10508" t="s">
        <v>201</v>
      </c>
      <c r="T10508" s="221">
        <v>45566.313194444447</v>
      </c>
    </row>
    <row r="10509" spans="1:20" x14ac:dyDescent="0.35">
      <c r="A10509" t="s">
        <v>123</v>
      </c>
      <c r="B10509" t="s">
        <v>124</v>
      </c>
      <c r="C10509" t="s">
        <v>92</v>
      </c>
      <c r="D10509" s="29">
        <v>45940</v>
      </c>
      <c r="E10509" s="184" t="str">
        <f t="shared" si="708"/>
        <v/>
      </c>
      <c r="F10509" s="184" t="str">
        <f t="shared" si="709"/>
        <v/>
      </c>
      <c r="G10509" s="184" t="str">
        <f t="shared" si="710"/>
        <v/>
      </c>
      <c r="H10509" s="184" t="str">
        <f t="shared" si="711"/>
        <v/>
      </c>
      <c r="L10509">
        <f t="shared" si="706"/>
        <v>528.54259000000002</v>
      </c>
      <c r="R10509">
        <f t="shared" si="707"/>
        <v>1356.4731690000001</v>
      </c>
      <c r="S10509" t="s">
        <v>201</v>
      </c>
      <c r="T10509" s="221">
        <v>45566.313194444447</v>
      </c>
    </row>
    <row r="10510" spans="1:20" x14ac:dyDescent="0.35">
      <c r="A10510" t="s">
        <v>123</v>
      </c>
      <c r="B10510" t="s">
        <v>124</v>
      </c>
      <c r="C10510" t="s">
        <v>92</v>
      </c>
      <c r="D10510" s="29">
        <v>45941</v>
      </c>
      <c r="E10510" s="184" t="str">
        <f t="shared" si="708"/>
        <v/>
      </c>
      <c r="F10510" s="184" t="str">
        <f t="shared" si="709"/>
        <v/>
      </c>
      <c r="G10510" s="184" t="str">
        <f t="shared" si="710"/>
        <v/>
      </c>
      <c r="H10510" s="184" t="str">
        <f t="shared" si="711"/>
        <v/>
      </c>
      <c r="L10510">
        <f t="shared" si="706"/>
        <v>528.54259000000002</v>
      </c>
      <c r="R10510">
        <f t="shared" si="707"/>
        <v>1356.4731690000001</v>
      </c>
      <c r="S10510" t="s">
        <v>201</v>
      </c>
      <c r="T10510" s="221">
        <v>45566.313194444447</v>
      </c>
    </row>
    <row r="10511" spans="1:20" x14ac:dyDescent="0.35">
      <c r="A10511" t="s">
        <v>123</v>
      </c>
      <c r="B10511" t="s">
        <v>124</v>
      </c>
      <c r="C10511" t="s">
        <v>92</v>
      </c>
      <c r="D10511" s="29">
        <v>45942</v>
      </c>
      <c r="E10511" s="184" t="str">
        <f t="shared" si="708"/>
        <v/>
      </c>
      <c r="F10511" s="184" t="str">
        <f t="shared" si="709"/>
        <v/>
      </c>
      <c r="G10511" s="184" t="str">
        <f t="shared" si="710"/>
        <v/>
      </c>
      <c r="H10511" s="184" t="str">
        <f t="shared" si="711"/>
        <v/>
      </c>
      <c r="L10511">
        <f t="shared" si="706"/>
        <v>528.54259000000002</v>
      </c>
      <c r="R10511">
        <f t="shared" si="707"/>
        <v>1356.4731690000001</v>
      </c>
      <c r="S10511" t="s">
        <v>201</v>
      </c>
      <c r="T10511" s="221">
        <v>45566.313194444447</v>
      </c>
    </row>
    <row r="10512" spans="1:20" x14ac:dyDescent="0.35">
      <c r="A10512" t="s">
        <v>123</v>
      </c>
      <c r="B10512" t="s">
        <v>124</v>
      </c>
      <c r="C10512" t="s">
        <v>92</v>
      </c>
      <c r="D10512" s="29">
        <v>45943</v>
      </c>
      <c r="E10512" s="184" t="str">
        <f t="shared" si="708"/>
        <v/>
      </c>
      <c r="F10512" s="184" t="str">
        <f t="shared" si="709"/>
        <v/>
      </c>
      <c r="G10512" s="184" t="str">
        <f t="shared" si="710"/>
        <v/>
      </c>
      <c r="H10512" s="184" t="str">
        <f t="shared" si="711"/>
        <v/>
      </c>
      <c r="L10512">
        <f t="shared" si="706"/>
        <v>528.54259000000002</v>
      </c>
      <c r="R10512">
        <f t="shared" si="707"/>
        <v>1356.4731690000001</v>
      </c>
      <c r="S10512" t="s">
        <v>201</v>
      </c>
      <c r="T10512" s="221">
        <v>45566.313194444447</v>
      </c>
    </row>
    <row r="10513" spans="1:20" x14ac:dyDescent="0.35">
      <c r="A10513" t="s">
        <v>123</v>
      </c>
      <c r="B10513" t="s">
        <v>124</v>
      </c>
      <c r="C10513" t="s">
        <v>92</v>
      </c>
      <c r="D10513" s="29">
        <v>45944</v>
      </c>
      <c r="E10513" s="184" t="str">
        <f t="shared" si="708"/>
        <v/>
      </c>
      <c r="F10513" s="184" t="str">
        <f t="shared" si="709"/>
        <v/>
      </c>
      <c r="G10513" s="184" t="str">
        <f t="shared" si="710"/>
        <v/>
      </c>
      <c r="H10513" s="184" t="str">
        <f t="shared" si="711"/>
        <v/>
      </c>
      <c r="L10513">
        <f t="shared" si="706"/>
        <v>528.54259000000002</v>
      </c>
      <c r="R10513">
        <f t="shared" si="707"/>
        <v>1356.4731690000001</v>
      </c>
      <c r="S10513" t="s">
        <v>201</v>
      </c>
      <c r="T10513" s="221">
        <v>45566.313194444447</v>
      </c>
    </row>
    <row r="10514" spans="1:20" x14ac:dyDescent="0.35">
      <c r="A10514" t="s">
        <v>123</v>
      </c>
      <c r="B10514" t="s">
        <v>124</v>
      </c>
      <c r="C10514" t="s">
        <v>92</v>
      </c>
      <c r="D10514" s="29">
        <v>45945</v>
      </c>
      <c r="E10514" s="184" t="str">
        <f t="shared" si="708"/>
        <v/>
      </c>
      <c r="F10514" s="184" t="str">
        <f t="shared" si="709"/>
        <v/>
      </c>
      <c r="G10514" s="184" t="str">
        <f t="shared" si="710"/>
        <v/>
      </c>
      <c r="H10514" s="184" t="str">
        <f t="shared" si="711"/>
        <v/>
      </c>
      <c r="L10514">
        <f t="shared" si="706"/>
        <v>528.54259000000002</v>
      </c>
      <c r="R10514">
        <f t="shared" si="707"/>
        <v>1356.4731690000001</v>
      </c>
      <c r="S10514" t="s">
        <v>201</v>
      </c>
      <c r="T10514" s="221">
        <v>45566.313194444447</v>
      </c>
    </row>
    <row r="10515" spans="1:20" x14ac:dyDescent="0.35">
      <c r="A10515" t="s">
        <v>123</v>
      </c>
      <c r="B10515" t="s">
        <v>124</v>
      </c>
      <c r="C10515" t="s">
        <v>92</v>
      </c>
      <c r="D10515" s="29">
        <v>45946</v>
      </c>
      <c r="E10515" s="184" t="str">
        <f t="shared" si="708"/>
        <v/>
      </c>
      <c r="F10515" s="184" t="str">
        <f t="shared" si="709"/>
        <v/>
      </c>
      <c r="G10515" s="184" t="str">
        <f t="shared" si="710"/>
        <v/>
      </c>
      <c r="H10515" s="184" t="str">
        <f t="shared" si="711"/>
        <v/>
      </c>
      <c r="L10515">
        <f t="shared" si="706"/>
        <v>528.54259000000002</v>
      </c>
      <c r="R10515">
        <f t="shared" si="707"/>
        <v>1356.4731690000001</v>
      </c>
      <c r="S10515" t="s">
        <v>201</v>
      </c>
      <c r="T10515" s="221">
        <v>45566.313194444447</v>
      </c>
    </row>
    <row r="10516" spans="1:20" x14ac:dyDescent="0.35">
      <c r="A10516" t="s">
        <v>123</v>
      </c>
      <c r="B10516" t="s">
        <v>124</v>
      </c>
      <c r="C10516" t="s">
        <v>92</v>
      </c>
      <c r="D10516" s="29">
        <v>45947</v>
      </c>
      <c r="E10516" s="184" t="str">
        <f t="shared" si="708"/>
        <v/>
      </c>
      <c r="F10516" s="184" t="str">
        <f t="shared" si="709"/>
        <v/>
      </c>
      <c r="G10516" s="184" t="str">
        <f t="shared" si="710"/>
        <v/>
      </c>
      <c r="H10516" s="184" t="str">
        <f t="shared" si="711"/>
        <v/>
      </c>
      <c r="L10516">
        <f t="shared" si="706"/>
        <v>528.54259000000002</v>
      </c>
      <c r="R10516">
        <f t="shared" si="707"/>
        <v>1356.4731690000001</v>
      </c>
      <c r="S10516" t="s">
        <v>201</v>
      </c>
      <c r="T10516" s="221">
        <v>45566.313194444447</v>
      </c>
    </row>
    <row r="10517" spans="1:20" x14ac:dyDescent="0.35">
      <c r="A10517" t="s">
        <v>123</v>
      </c>
      <c r="B10517" t="s">
        <v>124</v>
      </c>
      <c r="C10517" t="s">
        <v>92</v>
      </c>
      <c r="D10517" s="29">
        <v>45948</v>
      </c>
      <c r="E10517" s="184" t="str">
        <f t="shared" si="708"/>
        <v/>
      </c>
      <c r="F10517" s="184" t="str">
        <f t="shared" si="709"/>
        <v/>
      </c>
      <c r="G10517" s="184" t="str">
        <f t="shared" si="710"/>
        <v/>
      </c>
      <c r="H10517" s="184" t="str">
        <f t="shared" si="711"/>
        <v/>
      </c>
      <c r="L10517">
        <f t="shared" si="706"/>
        <v>528.54259000000002</v>
      </c>
      <c r="R10517">
        <f t="shared" si="707"/>
        <v>1356.4731690000001</v>
      </c>
      <c r="S10517" t="s">
        <v>201</v>
      </c>
      <c r="T10517" s="221">
        <v>45566.313194444447</v>
      </c>
    </row>
    <row r="10518" spans="1:20" x14ac:dyDescent="0.35">
      <c r="A10518" t="s">
        <v>123</v>
      </c>
      <c r="B10518" t="s">
        <v>124</v>
      </c>
      <c r="C10518" t="s">
        <v>92</v>
      </c>
      <c r="D10518" s="29">
        <v>45949</v>
      </c>
      <c r="E10518" s="184" t="str">
        <f t="shared" si="708"/>
        <v/>
      </c>
      <c r="F10518" s="184" t="str">
        <f t="shared" si="709"/>
        <v/>
      </c>
      <c r="G10518" s="184" t="str">
        <f t="shared" si="710"/>
        <v/>
      </c>
      <c r="H10518" s="184" t="str">
        <f t="shared" si="711"/>
        <v/>
      </c>
      <c r="L10518">
        <f t="shared" si="706"/>
        <v>528.54259000000002</v>
      </c>
      <c r="R10518">
        <f t="shared" si="707"/>
        <v>1356.4731690000001</v>
      </c>
      <c r="S10518" t="s">
        <v>201</v>
      </c>
      <c r="T10518" s="221">
        <v>45566.313194444447</v>
      </c>
    </row>
    <row r="10519" spans="1:20" x14ac:dyDescent="0.35">
      <c r="A10519" t="s">
        <v>123</v>
      </c>
      <c r="B10519" t="s">
        <v>124</v>
      </c>
      <c r="C10519" t="s">
        <v>92</v>
      </c>
      <c r="D10519" s="29">
        <v>45950</v>
      </c>
      <c r="E10519" s="184" t="str">
        <f t="shared" si="708"/>
        <v/>
      </c>
      <c r="F10519" s="184" t="str">
        <f t="shared" si="709"/>
        <v/>
      </c>
      <c r="G10519" s="184" t="str">
        <f t="shared" si="710"/>
        <v/>
      </c>
      <c r="H10519" s="184" t="str">
        <f t="shared" si="711"/>
        <v/>
      </c>
      <c r="L10519">
        <f t="shared" si="706"/>
        <v>528.54259000000002</v>
      </c>
      <c r="R10519">
        <f t="shared" si="707"/>
        <v>1356.4731690000001</v>
      </c>
      <c r="S10519" t="s">
        <v>201</v>
      </c>
      <c r="T10519" s="221">
        <v>45566.313194444447</v>
      </c>
    </row>
    <row r="10520" spans="1:20" x14ac:dyDescent="0.35">
      <c r="A10520" t="s">
        <v>123</v>
      </c>
      <c r="B10520" t="s">
        <v>124</v>
      </c>
      <c r="C10520" t="s">
        <v>92</v>
      </c>
      <c r="D10520" s="29">
        <v>45951</v>
      </c>
      <c r="E10520" s="184" t="str">
        <f t="shared" si="708"/>
        <v/>
      </c>
      <c r="F10520" s="184" t="str">
        <f t="shared" si="709"/>
        <v/>
      </c>
      <c r="G10520" s="184" t="str">
        <f t="shared" si="710"/>
        <v/>
      </c>
      <c r="H10520" s="184" t="str">
        <f t="shared" si="711"/>
        <v/>
      </c>
      <c r="L10520">
        <f t="shared" si="706"/>
        <v>528.54259000000002</v>
      </c>
      <c r="R10520">
        <f t="shared" si="707"/>
        <v>1356.4731690000001</v>
      </c>
      <c r="S10520" t="s">
        <v>201</v>
      </c>
      <c r="T10520" s="221">
        <v>45566.313194444447</v>
      </c>
    </row>
    <row r="10521" spans="1:20" x14ac:dyDescent="0.35">
      <c r="A10521" t="s">
        <v>123</v>
      </c>
      <c r="B10521" t="s">
        <v>124</v>
      </c>
      <c r="C10521" t="s">
        <v>92</v>
      </c>
      <c r="D10521" s="29">
        <v>45952</v>
      </c>
      <c r="E10521" s="184" t="str">
        <f t="shared" si="708"/>
        <v/>
      </c>
      <c r="F10521" s="184" t="str">
        <f t="shared" si="709"/>
        <v/>
      </c>
      <c r="G10521" s="184" t="str">
        <f t="shared" si="710"/>
        <v/>
      </c>
      <c r="H10521" s="184" t="str">
        <f t="shared" si="711"/>
        <v/>
      </c>
      <c r="L10521">
        <f t="shared" si="706"/>
        <v>528.54259000000002</v>
      </c>
      <c r="R10521">
        <f t="shared" si="707"/>
        <v>1356.4731690000001</v>
      </c>
      <c r="S10521" t="s">
        <v>201</v>
      </c>
      <c r="T10521" s="221">
        <v>45566.313194444447</v>
      </c>
    </row>
    <row r="10522" spans="1:20" x14ac:dyDescent="0.35">
      <c r="A10522" t="s">
        <v>123</v>
      </c>
      <c r="B10522" t="s">
        <v>124</v>
      </c>
      <c r="C10522" t="s">
        <v>92</v>
      </c>
      <c r="D10522" s="29">
        <v>45953</v>
      </c>
      <c r="E10522" s="184" t="str">
        <f t="shared" si="708"/>
        <v/>
      </c>
      <c r="F10522" s="184" t="str">
        <f t="shared" si="709"/>
        <v/>
      </c>
      <c r="G10522" s="184" t="str">
        <f t="shared" si="710"/>
        <v/>
      </c>
      <c r="H10522" s="184" t="str">
        <f t="shared" si="711"/>
        <v/>
      </c>
      <c r="L10522">
        <f t="shared" si="706"/>
        <v>528.54259000000002</v>
      </c>
      <c r="R10522">
        <f t="shared" si="707"/>
        <v>1356.4731690000001</v>
      </c>
      <c r="S10522" t="s">
        <v>201</v>
      </c>
      <c r="T10522" s="221">
        <v>45566.313194444447</v>
      </c>
    </row>
    <row r="10523" spans="1:20" x14ac:dyDescent="0.35">
      <c r="A10523" t="s">
        <v>123</v>
      </c>
      <c r="B10523" t="s">
        <v>124</v>
      </c>
      <c r="C10523" t="s">
        <v>92</v>
      </c>
      <c r="D10523" s="29">
        <v>45954</v>
      </c>
      <c r="E10523" s="184" t="str">
        <f t="shared" si="708"/>
        <v/>
      </c>
      <c r="F10523" s="184" t="str">
        <f t="shared" si="709"/>
        <v/>
      </c>
      <c r="G10523" s="184" t="str">
        <f t="shared" si="710"/>
        <v/>
      </c>
      <c r="H10523" s="184" t="str">
        <f t="shared" si="711"/>
        <v/>
      </c>
      <c r="L10523">
        <f t="shared" si="706"/>
        <v>528.54259000000002</v>
      </c>
      <c r="R10523">
        <f t="shared" si="707"/>
        <v>1356.4731690000001</v>
      </c>
      <c r="S10523" t="s">
        <v>201</v>
      </c>
      <c r="T10523" s="221">
        <v>45566.313194444447</v>
      </c>
    </row>
    <row r="10524" spans="1:20" x14ac:dyDescent="0.35">
      <c r="A10524" t="s">
        <v>123</v>
      </c>
      <c r="B10524" t="s">
        <v>124</v>
      </c>
      <c r="C10524" t="s">
        <v>92</v>
      </c>
      <c r="D10524" s="29">
        <v>45955</v>
      </c>
      <c r="E10524" s="184" t="str">
        <f t="shared" si="708"/>
        <v/>
      </c>
      <c r="F10524" s="184" t="str">
        <f t="shared" si="709"/>
        <v/>
      </c>
      <c r="G10524" s="184" t="str">
        <f t="shared" si="710"/>
        <v/>
      </c>
      <c r="H10524" s="184" t="str">
        <f t="shared" si="711"/>
        <v/>
      </c>
      <c r="L10524">
        <f t="shared" si="706"/>
        <v>528.54259000000002</v>
      </c>
      <c r="R10524">
        <f t="shared" si="707"/>
        <v>1356.4731690000001</v>
      </c>
      <c r="S10524" t="s">
        <v>201</v>
      </c>
      <c r="T10524" s="221">
        <v>45566.313194444447</v>
      </c>
    </row>
    <row r="10525" spans="1:20" x14ac:dyDescent="0.35">
      <c r="A10525" t="s">
        <v>123</v>
      </c>
      <c r="B10525" t="s">
        <v>124</v>
      </c>
      <c r="C10525" t="s">
        <v>92</v>
      </c>
      <c r="D10525" s="29">
        <v>45956</v>
      </c>
      <c r="E10525" s="184" t="str">
        <f t="shared" si="708"/>
        <v/>
      </c>
      <c r="F10525" s="184" t="str">
        <f t="shared" si="709"/>
        <v/>
      </c>
      <c r="G10525" s="184" t="str">
        <f t="shared" si="710"/>
        <v/>
      </c>
      <c r="H10525" s="184" t="str">
        <f t="shared" si="711"/>
        <v/>
      </c>
      <c r="L10525">
        <f t="shared" si="706"/>
        <v>528.54259000000002</v>
      </c>
      <c r="R10525">
        <f t="shared" si="707"/>
        <v>1356.4731690000001</v>
      </c>
      <c r="S10525" t="s">
        <v>201</v>
      </c>
      <c r="T10525" s="221">
        <v>45566.313194444447</v>
      </c>
    </row>
    <row r="10526" spans="1:20" x14ac:dyDescent="0.35">
      <c r="A10526" t="s">
        <v>123</v>
      </c>
      <c r="B10526" t="s">
        <v>124</v>
      </c>
      <c r="C10526" t="s">
        <v>92</v>
      </c>
      <c r="D10526" s="29">
        <v>45957</v>
      </c>
      <c r="E10526" s="184" t="str">
        <f t="shared" si="708"/>
        <v/>
      </c>
      <c r="F10526" s="184" t="str">
        <f t="shared" si="709"/>
        <v/>
      </c>
      <c r="G10526" s="184" t="str">
        <f t="shared" si="710"/>
        <v/>
      </c>
      <c r="H10526" s="184" t="str">
        <f t="shared" si="711"/>
        <v/>
      </c>
      <c r="L10526">
        <f t="shared" si="706"/>
        <v>528.54259000000002</v>
      </c>
      <c r="R10526">
        <f t="shared" si="707"/>
        <v>1356.4731690000001</v>
      </c>
      <c r="S10526" t="s">
        <v>201</v>
      </c>
      <c r="T10526" s="221">
        <v>45566.313194444447</v>
      </c>
    </row>
    <row r="10527" spans="1:20" x14ac:dyDescent="0.35">
      <c r="A10527" t="s">
        <v>123</v>
      </c>
      <c r="B10527" t="s">
        <v>124</v>
      </c>
      <c r="C10527" t="s">
        <v>92</v>
      </c>
      <c r="D10527" s="29">
        <v>45958</v>
      </c>
      <c r="E10527" s="184" t="str">
        <f t="shared" si="708"/>
        <v/>
      </c>
      <c r="F10527" s="184" t="str">
        <f t="shared" si="709"/>
        <v/>
      </c>
      <c r="G10527" s="184" t="str">
        <f t="shared" si="710"/>
        <v/>
      </c>
      <c r="H10527" s="184" t="str">
        <f t="shared" si="711"/>
        <v/>
      </c>
      <c r="L10527">
        <f t="shared" si="706"/>
        <v>528.54259000000002</v>
      </c>
      <c r="R10527">
        <f t="shared" si="707"/>
        <v>1356.4731690000001</v>
      </c>
      <c r="S10527" t="s">
        <v>201</v>
      </c>
      <c r="T10527" s="221">
        <v>45566.313194444447</v>
      </c>
    </row>
    <row r="10528" spans="1:20" x14ac:dyDescent="0.35">
      <c r="A10528" t="s">
        <v>123</v>
      </c>
      <c r="B10528" t="s">
        <v>124</v>
      </c>
      <c r="C10528" t="s">
        <v>92</v>
      </c>
      <c r="D10528" s="29">
        <v>45959</v>
      </c>
      <c r="E10528" s="184" t="str">
        <f t="shared" si="708"/>
        <v/>
      </c>
      <c r="F10528" s="184" t="str">
        <f t="shared" si="709"/>
        <v/>
      </c>
      <c r="G10528" s="184" t="str">
        <f t="shared" si="710"/>
        <v/>
      </c>
      <c r="H10528" s="184" t="str">
        <f t="shared" si="711"/>
        <v/>
      </c>
      <c r="L10528">
        <f t="shared" si="706"/>
        <v>528.54259000000002</v>
      </c>
      <c r="R10528">
        <f t="shared" si="707"/>
        <v>1356.4731690000001</v>
      </c>
      <c r="S10528" t="s">
        <v>201</v>
      </c>
      <c r="T10528" s="221">
        <v>45566.313194444447</v>
      </c>
    </row>
    <row r="10529" spans="1:20" x14ac:dyDescent="0.35">
      <c r="A10529" t="s">
        <v>123</v>
      </c>
      <c r="B10529" t="s">
        <v>124</v>
      </c>
      <c r="C10529" t="s">
        <v>92</v>
      </c>
      <c r="D10529" s="29">
        <v>45960</v>
      </c>
      <c r="E10529" s="184" t="str">
        <f t="shared" si="708"/>
        <v/>
      </c>
      <c r="F10529" s="184" t="str">
        <f t="shared" si="709"/>
        <v/>
      </c>
      <c r="G10529" s="184" t="str">
        <f t="shared" si="710"/>
        <v/>
      </c>
      <c r="H10529" s="184" t="str">
        <f t="shared" si="711"/>
        <v/>
      </c>
      <c r="L10529">
        <f t="shared" si="706"/>
        <v>528.54259000000002</v>
      </c>
      <c r="R10529">
        <f t="shared" si="707"/>
        <v>1356.4731690000001</v>
      </c>
      <c r="S10529" t="s">
        <v>201</v>
      </c>
      <c r="T10529" s="221">
        <v>45566.313194444447</v>
      </c>
    </row>
    <row r="10530" spans="1:20" x14ac:dyDescent="0.35">
      <c r="A10530" t="s">
        <v>123</v>
      </c>
      <c r="B10530" t="s">
        <v>124</v>
      </c>
      <c r="C10530" t="s">
        <v>92</v>
      </c>
      <c r="D10530" s="29">
        <v>45961</v>
      </c>
      <c r="E10530" s="184" t="str">
        <f t="shared" si="708"/>
        <v/>
      </c>
      <c r="F10530" s="184" t="str">
        <f t="shared" si="709"/>
        <v/>
      </c>
      <c r="G10530" s="184" t="str">
        <f t="shared" si="710"/>
        <v/>
      </c>
      <c r="H10530" s="184" t="str">
        <f t="shared" si="711"/>
        <v/>
      </c>
      <c r="L10530">
        <f t="shared" si="706"/>
        <v>528.54259000000002</v>
      </c>
      <c r="R10530">
        <f t="shared" si="707"/>
        <v>1356.4731690000001</v>
      </c>
      <c r="S10530" t="s">
        <v>201</v>
      </c>
      <c r="T10530" s="221">
        <v>45566.313194444447</v>
      </c>
    </row>
    <row r="10531" spans="1:20" x14ac:dyDescent="0.35">
      <c r="A10531" t="s">
        <v>123</v>
      </c>
      <c r="B10531" t="s">
        <v>124</v>
      </c>
      <c r="C10531" t="s">
        <v>92</v>
      </c>
      <c r="D10531" s="29">
        <v>45962</v>
      </c>
      <c r="E10531" s="184" t="str">
        <f t="shared" si="708"/>
        <v/>
      </c>
      <c r="F10531" s="184" t="str">
        <f t="shared" si="709"/>
        <v/>
      </c>
      <c r="G10531" s="184" t="str">
        <f t="shared" si="710"/>
        <v/>
      </c>
      <c r="H10531" s="184" t="str">
        <f t="shared" si="711"/>
        <v/>
      </c>
      <c r="L10531">
        <f t="shared" si="706"/>
        <v>528.54259000000002</v>
      </c>
      <c r="R10531">
        <f t="shared" si="707"/>
        <v>1356.4731690000001</v>
      </c>
      <c r="S10531" t="s">
        <v>201</v>
      </c>
      <c r="T10531" s="221">
        <v>45566.313194444447</v>
      </c>
    </row>
    <row r="10532" spans="1:20" x14ac:dyDescent="0.35">
      <c r="A10532" t="s">
        <v>123</v>
      </c>
      <c r="B10532" t="s">
        <v>124</v>
      </c>
      <c r="C10532" t="s">
        <v>92</v>
      </c>
      <c r="D10532" s="29">
        <v>45963</v>
      </c>
      <c r="E10532" s="184" t="str">
        <f t="shared" si="708"/>
        <v/>
      </c>
      <c r="F10532" s="184" t="str">
        <f t="shared" si="709"/>
        <v/>
      </c>
      <c r="G10532" s="184" t="str">
        <f t="shared" si="710"/>
        <v/>
      </c>
      <c r="H10532" s="184" t="str">
        <f t="shared" si="711"/>
        <v/>
      </c>
      <c r="L10532">
        <f t="shared" si="706"/>
        <v>528.54259000000002</v>
      </c>
      <c r="R10532">
        <f t="shared" si="707"/>
        <v>1356.4731690000001</v>
      </c>
      <c r="S10532" t="s">
        <v>201</v>
      </c>
      <c r="T10532" s="221">
        <v>45566.313194444447</v>
      </c>
    </row>
    <row r="10533" spans="1:20" x14ac:dyDescent="0.35">
      <c r="A10533" t="s">
        <v>123</v>
      </c>
      <c r="B10533" t="s">
        <v>124</v>
      </c>
      <c r="C10533" t="s">
        <v>92</v>
      </c>
      <c r="D10533" s="29">
        <v>45964</v>
      </c>
      <c r="E10533" s="184" t="str">
        <f t="shared" si="708"/>
        <v/>
      </c>
      <c r="F10533" s="184" t="str">
        <f t="shared" si="709"/>
        <v/>
      </c>
      <c r="G10533" s="184" t="str">
        <f t="shared" si="710"/>
        <v/>
      </c>
      <c r="H10533" s="184" t="str">
        <f t="shared" si="711"/>
        <v/>
      </c>
      <c r="L10533">
        <f t="shared" si="706"/>
        <v>528.54259000000002</v>
      </c>
      <c r="R10533">
        <f t="shared" si="707"/>
        <v>1356.4731690000001</v>
      </c>
      <c r="S10533" t="s">
        <v>201</v>
      </c>
      <c r="T10533" s="221">
        <v>45566.313194444447</v>
      </c>
    </row>
    <row r="10534" spans="1:20" x14ac:dyDescent="0.35">
      <c r="A10534" t="s">
        <v>123</v>
      </c>
      <c r="B10534" t="s">
        <v>124</v>
      </c>
      <c r="C10534" t="s">
        <v>92</v>
      </c>
      <c r="D10534" s="29">
        <v>45965</v>
      </c>
      <c r="E10534" s="184" t="str">
        <f t="shared" si="708"/>
        <v/>
      </c>
      <c r="F10534" s="184" t="str">
        <f t="shared" si="709"/>
        <v/>
      </c>
      <c r="G10534" s="184" t="str">
        <f t="shared" si="710"/>
        <v/>
      </c>
      <c r="H10534" s="184" t="str">
        <f t="shared" si="711"/>
        <v/>
      </c>
      <c r="L10534">
        <f t="shared" si="706"/>
        <v>528.54259000000002</v>
      </c>
      <c r="R10534">
        <f t="shared" si="707"/>
        <v>1356.4731690000001</v>
      </c>
      <c r="S10534" t="s">
        <v>201</v>
      </c>
      <c r="T10534" s="221">
        <v>45566.313194444447</v>
      </c>
    </row>
    <row r="10535" spans="1:20" x14ac:dyDescent="0.35">
      <c r="A10535" t="s">
        <v>123</v>
      </c>
      <c r="B10535" t="s">
        <v>124</v>
      </c>
      <c r="C10535" t="s">
        <v>92</v>
      </c>
      <c r="D10535" s="29">
        <v>45966</v>
      </c>
      <c r="E10535" s="184" t="str">
        <f t="shared" si="708"/>
        <v/>
      </c>
      <c r="F10535" s="184" t="str">
        <f t="shared" si="709"/>
        <v/>
      </c>
      <c r="G10535" s="184" t="str">
        <f t="shared" si="710"/>
        <v/>
      </c>
      <c r="H10535" s="184" t="str">
        <f t="shared" si="711"/>
        <v/>
      </c>
      <c r="L10535">
        <f t="shared" si="706"/>
        <v>528.54259000000002</v>
      </c>
      <c r="R10535">
        <f t="shared" si="707"/>
        <v>1356.4731690000001</v>
      </c>
      <c r="S10535" t="s">
        <v>201</v>
      </c>
      <c r="T10535" s="221">
        <v>45566.313194444447</v>
      </c>
    </row>
    <row r="10536" spans="1:20" x14ac:dyDescent="0.35">
      <c r="A10536" t="s">
        <v>123</v>
      </c>
      <c r="B10536" t="s">
        <v>124</v>
      </c>
      <c r="C10536" t="s">
        <v>92</v>
      </c>
      <c r="D10536" s="29">
        <v>45967</v>
      </c>
      <c r="E10536" s="184" t="str">
        <f t="shared" si="708"/>
        <v/>
      </c>
      <c r="F10536" s="184" t="str">
        <f t="shared" si="709"/>
        <v/>
      </c>
      <c r="G10536" s="184" t="str">
        <f t="shared" si="710"/>
        <v/>
      </c>
      <c r="H10536" s="184" t="str">
        <f t="shared" si="711"/>
        <v/>
      </c>
      <c r="L10536">
        <f t="shared" si="706"/>
        <v>528.54259000000002</v>
      </c>
      <c r="R10536">
        <f t="shared" si="707"/>
        <v>1356.4731690000001</v>
      </c>
      <c r="S10536" t="s">
        <v>201</v>
      </c>
      <c r="T10536" s="221">
        <v>45566.313194444447</v>
      </c>
    </row>
    <row r="10537" spans="1:20" x14ac:dyDescent="0.35">
      <c r="A10537" t="s">
        <v>123</v>
      </c>
      <c r="B10537" t="s">
        <v>124</v>
      </c>
      <c r="C10537" t="s">
        <v>92</v>
      </c>
      <c r="D10537" s="29">
        <v>45968</v>
      </c>
      <c r="E10537" s="184" t="str">
        <f t="shared" si="708"/>
        <v/>
      </c>
      <c r="F10537" s="184" t="str">
        <f t="shared" si="709"/>
        <v/>
      </c>
      <c r="G10537" s="184" t="str">
        <f t="shared" si="710"/>
        <v/>
      </c>
      <c r="H10537" s="184" t="str">
        <f t="shared" si="711"/>
        <v/>
      </c>
      <c r="L10537">
        <f t="shared" si="706"/>
        <v>528.54259000000002</v>
      </c>
      <c r="R10537">
        <f t="shared" si="707"/>
        <v>1356.4731690000001</v>
      </c>
      <c r="S10537" t="s">
        <v>201</v>
      </c>
      <c r="T10537" s="221">
        <v>45566.313194444447</v>
      </c>
    </row>
    <row r="10538" spans="1:20" x14ac:dyDescent="0.35">
      <c r="A10538" t="s">
        <v>123</v>
      </c>
      <c r="B10538" t="s">
        <v>124</v>
      </c>
      <c r="C10538" t="s">
        <v>92</v>
      </c>
      <c r="D10538" s="29">
        <v>45969</v>
      </c>
      <c r="E10538" s="184" t="str">
        <f t="shared" si="708"/>
        <v/>
      </c>
      <c r="F10538" s="184" t="str">
        <f t="shared" si="709"/>
        <v/>
      </c>
      <c r="G10538" s="184" t="str">
        <f t="shared" si="710"/>
        <v/>
      </c>
      <c r="H10538" s="184" t="str">
        <f t="shared" si="711"/>
        <v/>
      </c>
      <c r="L10538">
        <f t="shared" si="706"/>
        <v>528.54259000000002</v>
      </c>
      <c r="R10538">
        <f t="shared" si="707"/>
        <v>1356.4731690000001</v>
      </c>
      <c r="S10538" t="s">
        <v>201</v>
      </c>
      <c r="T10538" s="221">
        <v>45566.313194444447</v>
      </c>
    </row>
    <row r="10539" spans="1:20" x14ac:dyDescent="0.35">
      <c r="A10539" t="s">
        <v>123</v>
      </c>
      <c r="B10539" t="s">
        <v>124</v>
      </c>
      <c r="C10539" t="s">
        <v>92</v>
      </c>
      <c r="D10539" s="29">
        <v>45970</v>
      </c>
      <c r="E10539" s="184" t="str">
        <f t="shared" si="708"/>
        <v/>
      </c>
      <c r="F10539" s="184" t="str">
        <f t="shared" si="709"/>
        <v/>
      </c>
      <c r="G10539" s="184" t="str">
        <f t="shared" si="710"/>
        <v/>
      </c>
      <c r="H10539" s="184" t="str">
        <f t="shared" si="711"/>
        <v/>
      </c>
      <c r="L10539">
        <f t="shared" si="706"/>
        <v>528.54259000000002</v>
      </c>
      <c r="R10539">
        <f t="shared" si="707"/>
        <v>1356.4731690000001</v>
      </c>
      <c r="S10539" t="s">
        <v>201</v>
      </c>
      <c r="T10539" s="221">
        <v>45566.313194444447</v>
      </c>
    </row>
    <row r="10540" spans="1:20" x14ac:dyDescent="0.35">
      <c r="A10540" t="s">
        <v>123</v>
      </c>
      <c r="B10540" t="s">
        <v>124</v>
      </c>
      <c r="C10540" t="s">
        <v>92</v>
      </c>
      <c r="D10540" s="29">
        <v>45971</v>
      </c>
      <c r="E10540" s="184" t="str">
        <f t="shared" si="708"/>
        <v/>
      </c>
      <c r="F10540" s="184" t="str">
        <f t="shared" si="709"/>
        <v/>
      </c>
      <c r="G10540" s="184" t="str">
        <f t="shared" si="710"/>
        <v/>
      </c>
      <c r="H10540" s="184" t="str">
        <f t="shared" si="711"/>
        <v/>
      </c>
      <c r="L10540">
        <f t="shared" si="706"/>
        <v>528.54259000000002</v>
      </c>
      <c r="R10540">
        <f t="shared" si="707"/>
        <v>1356.4731690000001</v>
      </c>
      <c r="S10540" t="s">
        <v>201</v>
      </c>
      <c r="T10540" s="221">
        <v>45566.313194444447</v>
      </c>
    </row>
    <row r="10541" spans="1:20" x14ac:dyDescent="0.35">
      <c r="A10541" t="s">
        <v>123</v>
      </c>
      <c r="B10541" t="s">
        <v>124</v>
      </c>
      <c r="C10541" t="s">
        <v>92</v>
      </c>
      <c r="D10541" s="29">
        <v>45972</v>
      </c>
      <c r="E10541" s="184" t="str">
        <f t="shared" si="708"/>
        <v/>
      </c>
      <c r="F10541" s="184" t="str">
        <f t="shared" si="709"/>
        <v/>
      </c>
      <c r="G10541" s="184" t="str">
        <f t="shared" si="710"/>
        <v/>
      </c>
      <c r="H10541" s="184" t="str">
        <f t="shared" si="711"/>
        <v/>
      </c>
      <c r="L10541">
        <f t="shared" si="706"/>
        <v>528.54259000000002</v>
      </c>
      <c r="R10541">
        <f t="shared" si="707"/>
        <v>1356.4731690000001</v>
      </c>
      <c r="S10541" t="s">
        <v>201</v>
      </c>
      <c r="T10541" s="221">
        <v>45566.313194444447</v>
      </c>
    </row>
    <row r="10542" spans="1:20" x14ac:dyDescent="0.35">
      <c r="A10542" t="s">
        <v>123</v>
      </c>
      <c r="B10542" t="s">
        <v>124</v>
      </c>
      <c r="C10542" t="s">
        <v>92</v>
      </c>
      <c r="D10542" s="29">
        <v>45973</v>
      </c>
      <c r="E10542" s="184" t="str">
        <f t="shared" si="708"/>
        <v/>
      </c>
      <c r="F10542" s="184" t="str">
        <f t="shared" si="709"/>
        <v/>
      </c>
      <c r="G10542" s="184" t="str">
        <f t="shared" si="710"/>
        <v/>
      </c>
      <c r="H10542" s="184" t="str">
        <f t="shared" si="711"/>
        <v/>
      </c>
      <c r="L10542">
        <f t="shared" si="706"/>
        <v>528.54259000000002</v>
      </c>
      <c r="R10542">
        <f t="shared" si="707"/>
        <v>1356.4731690000001</v>
      </c>
      <c r="S10542" t="s">
        <v>201</v>
      </c>
      <c r="T10542" s="221">
        <v>45566.313194444447</v>
      </c>
    </row>
    <row r="10543" spans="1:20" x14ac:dyDescent="0.35">
      <c r="A10543" t="s">
        <v>123</v>
      </c>
      <c r="B10543" t="s">
        <v>124</v>
      </c>
      <c r="C10543" t="s">
        <v>92</v>
      </c>
      <c r="D10543" s="29">
        <v>45974</v>
      </c>
      <c r="E10543" s="184" t="str">
        <f t="shared" si="708"/>
        <v/>
      </c>
      <c r="F10543" s="184" t="str">
        <f t="shared" si="709"/>
        <v/>
      </c>
      <c r="G10543" s="184" t="str">
        <f t="shared" si="710"/>
        <v/>
      </c>
      <c r="H10543" s="184" t="str">
        <f t="shared" si="711"/>
        <v/>
      </c>
      <c r="L10543">
        <f t="shared" si="706"/>
        <v>528.54259000000002</v>
      </c>
      <c r="R10543">
        <f t="shared" si="707"/>
        <v>1356.4731690000001</v>
      </c>
      <c r="S10543" t="s">
        <v>201</v>
      </c>
      <c r="T10543" s="221">
        <v>45566.313194444447</v>
      </c>
    </row>
    <row r="10544" spans="1:20" x14ac:dyDescent="0.35">
      <c r="A10544" t="s">
        <v>123</v>
      </c>
      <c r="B10544" t="s">
        <v>124</v>
      </c>
      <c r="C10544" t="s">
        <v>92</v>
      </c>
      <c r="D10544" s="29">
        <v>45975</v>
      </c>
      <c r="E10544" s="184" t="str">
        <f t="shared" si="708"/>
        <v/>
      </c>
      <c r="F10544" s="184" t="str">
        <f t="shared" si="709"/>
        <v/>
      </c>
      <c r="G10544" s="184" t="str">
        <f t="shared" si="710"/>
        <v/>
      </c>
      <c r="H10544" s="184" t="str">
        <f t="shared" si="711"/>
        <v/>
      </c>
      <c r="L10544">
        <f t="shared" si="706"/>
        <v>528.54259000000002</v>
      </c>
      <c r="R10544">
        <f t="shared" si="707"/>
        <v>1356.4731690000001</v>
      </c>
      <c r="S10544" t="s">
        <v>201</v>
      </c>
      <c r="T10544" s="221">
        <v>45566.313194444447</v>
      </c>
    </row>
    <row r="10545" spans="1:20" x14ac:dyDescent="0.35">
      <c r="A10545" t="s">
        <v>123</v>
      </c>
      <c r="B10545" t="s">
        <v>124</v>
      </c>
      <c r="C10545" t="s">
        <v>92</v>
      </c>
      <c r="D10545" s="29">
        <v>45976</v>
      </c>
      <c r="E10545" s="184" t="str">
        <f t="shared" si="708"/>
        <v/>
      </c>
      <c r="F10545" s="184" t="str">
        <f t="shared" si="709"/>
        <v/>
      </c>
      <c r="G10545" s="184" t="str">
        <f t="shared" si="710"/>
        <v/>
      </c>
      <c r="H10545" s="184" t="str">
        <f t="shared" si="711"/>
        <v/>
      </c>
      <c r="L10545">
        <f t="shared" si="706"/>
        <v>528.54259000000002</v>
      </c>
      <c r="R10545">
        <f t="shared" si="707"/>
        <v>1356.4731690000001</v>
      </c>
      <c r="S10545" t="s">
        <v>201</v>
      </c>
      <c r="T10545" s="221">
        <v>45566.313194444447</v>
      </c>
    </row>
    <row r="10546" spans="1:20" x14ac:dyDescent="0.35">
      <c r="A10546" t="s">
        <v>123</v>
      </c>
      <c r="B10546" t="s">
        <v>124</v>
      </c>
      <c r="C10546" t="s">
        <v>92</v>
      </c>
      <c r="D10546" s="29">
        <v>45977</v>
      </c>
      <c r="E10546" s="184" t="str">
        <f t="shared" si="708"/>
        <v/>
      </c>
      <c r="F10546" s="184" t="str">
        <f t="shared" si="709"/>
        <v/>
      </c>
      <c r="G10546" s="184" t="str">
        <f t="shared" si="710"/>
        <v/>
      </c>
      <c r="H10546" s="184" t="str">
        <f t="shared" si="711"/>
        <v/>
      </c>
      <c r="L10546">
        <f t="shared" si="706"/>
        <v>528.54259000000002</v>
      </c>
      <c r="R10546">
        <f t="shared" si="707"/>
        <v>1356.4731690000001</v>
      </c>
      <c r="S10546" t="s">
        <v>201</v>
      </c>
      <c r="T10546" s="221">
        <v>45566.313194444447</v>
      </c>
    </row>
    <row r="10547" spans="1:20" x14ac:dyDescent="0.35">
      <c r="A10547" t="s">
        <v>123</v>
      </c>
      <c r="B10547" t="s">
        <v>124</v>
      </c>
      <c r="C10547" t="s">
        <v>92</v>
      </c>
      <c r="D10547" s="29">
        <v>45978</v>
      </c>
      <c r="E10547" s="184" t="str">
        <f t="shared" si="708"/>
        <v/>
      </c>
      <c r="F10547" s="184" t="str">
        <f t="shared" si="709"/>
        <v/>
      </c>
      <c r="G10547" s="184" t="str">
        <f t="shared" si="710"/>
        <v/>
      </c>
      <c r="H10547" s="184" t="str">
        <f t="shared" si="711"/>
        <v/>
      </c>
      <c r="L10547">
        <f t="shared" ref="L10547:L10591" si="712">L10182+L2517</f>
        <v>528.54259000000002</v>
      </c>
      <c r="R10547">
        <f t="shared" ref="R10547:R10591" si="713">R10182+R2517</f>
        <v>1356.4731690000001</v>
      </c>
      <c r="S10547" t="s">
        <v>201</v>
      </c>
      <c r="T10547" s="221">
        <v>45566.313194444447</v>
      </c>
    </row>
    <row r="10548" spans="1:20" x14ac:dyDescent="0.35">
      <c r="A10548" t="s">
        <v>123</v>
      </c>
      <c r="B10548" t="s">
        <v>124</v>
      </c>
      <c r="C10548" t="s">
        <v>92</v>
      </c>
      <c r="D10548" s="29">
        <v>45979</v>
      </c>
      <c r="E10548" s="184" t="str">
        <f t="shared" si="708"/>
        <v/>
      </c>
      <c r="F10548" s="184" t="str">
        <f t="shared" si="709"/>
        <v/>
      </c>
      <c r="G10548" s="184" t="str">
        <f t="shared" si="710"/>
        <v/>
      </c>
      <c r="H10548" s="184" t="str">
        <f t="shared" si="711"/>
        <v/>
      </c>
      <c r="L10548">
        <f t="shared" si="712"/>
        <v>528.54259000000002</v>
      </c>
      <c r="R10548">
        <f t="shared" si="713"/>
        <v>1356.4731690000001</v>
      </c>
      <c r="S10548" t="s">
        <v>201</v>
      </c>
      <c r="T10548" s="221">
        <v>45566.313194444447</v>
      </c>
    </row>
    <row r="10549" spans="1:20" x14ac:dyDescent="0.35">
      <c r="A10549" t="s">
        <v>123</v>
      </c>
      <c r="B10549" t="s">
        <v>124</v>
      </c>
      <c r="C10549" t="s">
        <v>92</v>
      </c>
      <c r="D10549" s="29">
        <v>45980</v>
      </c>
      <c r="E10549" s="184" t="str">
        <f t="shared" si="708"/>
        <v/>
      </c>
      <c r="F10549" s="184" t="str">
        <f t="shared" si="709"/>
        <v/>
      </c>
      <c r="G10549" s="184" t="str">
        <f t="shared" si="710"/>
        <v/>
      </c>
      <c r="H10549" s="184" t="str">
        <f t="shared" si="711"/>
        <v/>
      </c>
      <c r="L10549">
        <f t="shared" si="712"/>
        <v>528.54259000000002</v>
      </c>
      <c r="R10549">
        <f t="shared" si="713"/>
        <v>1356.4731690000001</v>
      </c>
      <c r="S10549" t="s">
        <v>201</v>
      </c>
      <c r="T10549" s="221">
        <v>45566.313194444447</v>
      </c>
    </row>
    <row r="10550" spans="1:20" x14ac:dyDescent="0.35">
      <c r="A10550" t="s">
        <v>123</v>
      </c>
      <c r="B10550" t="s">
        <v>124</v>
      </c>
      <c r="C10550" t="s">
        <v>92</v>
      </c>
      <c r="D10550" s="29">
        <v>45981</v>
      </c>
      <c r="E10550" s="184" t="str">
        <f t="shared" si="708"/>
        <v/>
      </c>
      <c r="F10550" s="184" t="str">
        <f t="shared" si="709"/>
        <v/>
      </c>
      <c r="G10550" s="184" t="str">
        <f t="shared" si="710"/>
        <v/>
      </c>
      <c r="H10550" s="184" t="str">
        <f t="shared" si="711"/>
        <v/>
      </c>
      <c r="L10550">
        <f t="shared" si="712"/>
        <v>528.54259000000002</v>
      </c>
      <c r="R10550">
        <f t="shared" si="713"/>
        <v>1356.4731690000001</v>
      </c>
      <c r="S10550" t="s">
        <v>201</v>
      </c>
      <c r="T10550" s="221">
        <v>45566.313194444447</v>
      </c>
    </row>
    <row r="10551" spans="1:20" x14ac:dyDescent="0.35">
      <c r="A10551" t="s">
        <v>123</v>
      </c>
      <c r="B10551" t="s">
        <v>124</v>
      </c>
      <c r="C10551" t="s">
        <v>92</v>
      </c>
      <c r="D10551" s="29">
        <v>45982</v>
      </c>
      <c r="E10551" s="184" t="str">
        <f t="shared" si="708"/>
        <v/>
      </c>
      <c r="F10551" s="184" t="str">
        <f t="shared" si="709"/>
        <v/>
      </c>
      <c r="G10551" s="184" t="str">
        <f t="shared" si="710"/>
        <v/>
      </c>
      <c r="H10551" s="184" t="str">
        <f t="shared" si="711"/>
        <v/>
      </c>
      <c r="L10551">
        <f t="shared" si="712"/>
        <v>528.54259000000002</v>
      </c>
      <c r="R10551">
        <f t="shared" si="713"/>
        <v>1356.4731690000001</v>
      </c>
      <c r="S10551" t="s">
        <v>201</v>
      </c>
      <c r="T10551" s="221">
        <v>45566.313194444447</v>
      </c>
    </row>
    <row r="10552" spans="1:20" x14ac:dyDescent="0.35">
      <c r="A10552" t="s">
        <v>123</v>
      </c>
      <c r="B10552" t="s">
        <v>124</v>
      </c>
      <c r="C10552" t="s">
        <v>92</v>
      </c>
      <c r="D10552" s="29">
        <v>45983</v>
      </c>
      <c r="E10552" s="184" t="str">
        <f t="shared" si="708"/>
        <v/>
      </c>
      <c r="F10552" s="184" t="str">
        <f t="shared" si="709"/>
        <v/>
      </c>
      <c r="G10552" s="184" t="str">
        <f t="shared" si="710"/>
        <v/>
      </c>
      <c r="H10552" s="184" t="str">
        <f t="shared" si="711"/>
        <v/>
      </c>
      <c r="L10552">
        <f t="shared" si="712"/>
        <v>528.54259000000002</v>
      </c>
      <c r="R10552">
        <f t="shared" si="713"/>
        <v>1356.4731690000001</v>
      </c>
      <c r="S10552" t="s">
        <v>201</v>
      </c>
      <c r="T10552" s="221">
        <v>45566.313194444447</v>
      </c>
    </row>
    <row r="10553" spans="1:20" x14ac:dyDescent="0.35">
      <c r="A10553" t="s">
        <v>123</v>
      </c>
      <c r="B10553" t="s">
        <v>124</v>
      </c>
      <c r="C10553" t="s">
        <v>92</v>
      </c>
      <c r="D10553" s="29">
        <v>45984</v>
      </c>
      <c r="E10553" s="184" t="str">
        <f t="shared" si="708"/>
        <v/>
      </c>
      <c r="F10553" s="184" t="str">
        <f t="shared" si="709"/>
        <v/>
      </c>
      <c r="G10553" s="184" t="str">
        <f t="shared" si="710"/>
        <v/>
      </c>
      <c r="H10553" s="184" t="str">
        <f t="shared" si="711"/>
        <v/>
      </c>
      <c r="L10553">
        <f t="shared" si="712"/>
        <v>528.54259000000002</v>
      </c>
      <c r="R10553">
        <f t="shared" si="713"/>
        <v>1356.4731690000001</v>
      </c>
      <c r="S10553" t="s">
        <v>201</v>
      </c>
      <c r="T10553" s="221">
        <v>45566.313194444447</v>
      </c>
    </row>
    <row r="10554" spans="1:20" x14ac:dyDescent="0.35">
      <c r="A10554" t="s">
        <v>123</v>
      </c>
      <c r="B10554" t="s">
        <v>124</v>
      </c>
      <c r="C10554" t="s">
        <v>92</v>
      </c>
      <c r="D10554" s="29">
        <v>45985</v>
      </c>
      <c r="E10554" s="184" t="str">
        <f t="shared" si="708"/>
        <v/>
      </c>
      <c r="F10554" s="184" t="str">
        <f t="shared" si="709"/>
        <v/>
      </c>
      <c r="G10554" s="184" t="str">
        <f t="shared" si="710"/>
        <v/>
      </c>
      <c r="H10554" s="184" t="str">
        <f t="shared" si="711"/>
        <v/>
      </c>
      <c r="L10554">
        <f t="shared" si="712"/>
        <v>528.54259000000002</v>
      </c>
      <c r="R10554">
        <f t="shared" si="713"/>
        <v>1356.4731690000001</v>
      </c>
      <c r="S10554" t="s">
        <v>201</v>
      </c>
      <c r="T10554" s="221">
        <v>45566.313194444447</v>
      </c>
    </row>
    <row r="10555" spans="1:20" x14ac:dyDescent="0.35">
      <c r="A10555" t="s">
        <v>123</v>
      </c>
      <c r="B10555" t="s">
        <v>124</v>
      </c>
      <c r="C10555" t="s">
        <v>92</v>
      </c>
      <c r="D10555" s="29">
        <v>45986</v>
      </c>
      <c r="E10555" s="184" t="str">
        <f t="shared" si="708"/>
        <v/>
      </c>
      <c r="F10555" s="184" t="str">
        <f t="shared" si="709"/>
        <v/>
      </c>
      <c r="G10555" s="184" t="str">
        <f t="shared" si="710"/>
        <v/>
      </c>
      <c r="H10555" s="184" t="str">
        <f t="shared" si="711"/>
        <v/>
      </c>
      <c r="L10555">
        <f t="shared" si="712"/>
        <v>528.54259000000002</v>
      </c>
      <c r="R10555">
        <f t="shared" si="713"/>
        <v>1356.4731690000001</v>
      </c>
      <c r="S10555" t="s">
        <v>201</v>
      </c>
      <c r="T10555" s="221">
        <v>45566.313194444447</v>
      </c>
    </row>
    <row r="10556" spans="1:20" x14ac:dyDescent="0.35">
      <c r="A10556" t="s">
        <v>123</v>
      </c>
      <c r="B10556" t="s">
        <v>124</v>
      </c>
      <c r="C10556" t="s">
        <v>92</v>
      </c>
      <c r="D10556" s="29">
        <v>45987</v>
      </c>
      <c r="E10556" s="184" t="str">
        <f t="shared" si="708"/>
        <v/>
      </c>
      <c r="F10556" s="184" t="str">
        <f t="shared" si="709"/>
        <v/>
      </c>
      <c r="G10556" s="184" t="str">
        <f t="shared" si="710"/>
        <v/>
      </c>
      <c r="H10556" s="184" t="str">
        <f t="shared" si="711"/>
        <v/>
      </c>
      <c r="L10556">
        <f t="shared" si="712"/>
        <v>528.54259000000002</v>
      </c>
      <c r="R10556">
        <f t="shared" si="713"/>
        <v>1356.4731690000001</v>
      </c>
      <c r="S10556" t="s">
        <v>201</v>
      </c>
      <c r="T10556" s="221">
        <v>45566.313194444447</v>
      </c>
    </row>
    <row r="10557" spans="1:20" x14ac:dyDescent="0.35">
      <c r="A10557" t="s">
        <v>123</v>
      </c>
      <c r="B10557" t="s">
        <v>124</v>
      </c>
      <c r="C10557" t="s">
        <v>92</v>
      </c>
      <c r="D10557" s="29">
        <v>45988</v>
      </c>
      <c r="E10557" s="184" t="str">
        <f t="shared" si="708"/>
        <v/>
      </c>
      <c r="F10557" s="184" t="str">
        <f t="shared" si="709"/>
        <v/>
      </c>
      <c r="G10557" s="184" t="str">
        <f t="shared" si="710"/>
        <v/>
      </c>
      <c r="H10557" s="184" t="str">
        <f t="shared" si="711"/>
        <v/>
      </c>
      <c r="L10557">
        <f t="shared" si="712"/>
        <v>528.54259000000002</v>
      </c>
      <c r="R10557">
        <f t="shared" si="713"/>
        <v>1356.4731690000001</v>
      </c>
      <c r="S10557" t="s">
        <v>201</v>
      </c>
      <c r="T10557" s="221">
        <v>45566.313194444447</v>
      </c>
    </row>
    <row r="10558" spans="1:20" x14ac:dyDescent="0.35">
      <c r="A10558" t="s">
        <v>123</v>
      </c>
      <c r="B10558" t="s">
        <v>124</v>
      </c>
      <c r="C10558" t="s">
        <v>92</v>
      </c>
      <c r="D10558" s="29">
        <v>45989</v>
      </c>
      <c r="E10558" s="184" t="str">
        <f t="shared" si="708"/>
        <v/>
      </c>
      <c r="F10558" s="184" t="str">
        <f t="shared" si="709"/>
        <v/>
      </c>
      <c r="G10558" s="184" t="str">
        <f t="shared" si="710"/>
        <v/>
      </c>
      <c r="H10558" s="184" t="str">
        <f t="shared" si="711"/>
        <v/>
      </c>
      <c r="L10558">
        <f t="shared" si="712"/>
        <v>528.54259000000002</v>
      </c>
      <c r="R10558">
        <f t="shared" si="713"/>
        <v>1356.4731690000001</v>
      </c>
      <c r="S10558" t="s">
        <v>201</v>
      </c>
      <c r="T10558" s="221">
        <v>45566.313194444447</v>
      </c>
    </row>
    <row r="10559" spans="1:20" x14ac:dyDescent="0.35">
      <c r="A10559" t="s">
        <v>123</v>
      </c>
      <c r="B10559" t="s">
        <v>124</v>
      </c>
      <c r="C10559" t="s">
        <v>92</v>
      </c>
      <c r="D10559" s="29">
        <v>45990</v>
      </c>
      <c r="E10559" s="184" t="str">
        <f t="shared" si="708"/>
        <v/>
      </c>
      <c r="F10559" s="184" t="str">
        <f t="shared" si="709"/>
        <v/>
      </c>
      <c r="G10559" s="184" t="str">
        <f t="shared" si="710"/>
        <v/>
      </c>
      <c r="H10559" s="184" t="str">
        <f t="shared" si="711"/>
        <v/>
      </c>
      <c r="L10559">
        <f t="shared" si="712"/>
        <v>528.54259000000002</v>
      </c>
      <c r="R10559">
        <f t="shared" si="713"/>
        <v>1356.4731690000001</v>
      </c>
      <c r="S10559" t="s">
        <v>201</v>
      </c>
      <c r="T10559" s="221">
        <v>45566.313194444447</v>
      </c>
    </row>
    <row r="10560" spans="1:20" x14ac:dyDescent="0.35">
      <c r="A10560" t="s">
        <v>123</v>
      </c>
      <c r="B10560" t="s">
        <v>124</v>
      </c>
      <c r="C10560" t="s">
        <v>92</v>
      </c>
      <c r="D10560" s="29">
        <v>45991</v>
      </c>
      <c r="E10560" s="184" t="str">
        <f t="shared" si="708"/>
        <v/>
      </c>
      <c r="F10560" s="184" t="str">
        <f t="shared" si="709"/>
        <v/>
      </c>
      <c r="G10560" s="184" t="str">
        <f t="shared" si="710"/>
        <v/>
      </c>
      <c r="H10560" s="184" t="str">
        <f t="shared" si="711"/>
        <v/>
      </c>
      <c r="L10560">
        <f t="shared" si="712"/>
        <v>528.54259000000002</v>
      </c>
      <c r="R10560">
        <f t="shared" si="713"/>
        <v>1356.4731690000001</v>
      </c>
      <c r="S10560" t="s">
        <v>201</v>
      </c>
      <c r="T10560" s="221">
        <v>45566.313194444447</v>
      </c>
    </row>
    <row r="10561" spans="1:20" x14ac:dyDescent="0.35">
      <c r="A10561" t="s">
        <v>123</v>
      </c>
      <c r="B10561" t="s">
        <v>124</v>
      </c>
      <c r="C10561" t="s">
        <v>92</v>
      </c>
      <c r="D10561" s="29">
        <v>45992</v>
      </c>
      <c r="E10561" s="184" t="str">
        <f t="shared" si="708"/>
        <v/>
      </c>
      <c r="F10561" s="184" t="str">
        <f t="shared" si="709"/>
        <v/>
      </c>
      <c r="G10561" s="184" t="str">
        <f t="shared" si="710"/>
        <v/>
      </c>
      <c r="H10561" s="184" t="str">
        <f t="shared" si="711"/>
        <v/>
      </c>
      <c r="L10561">
        <f t="shared" si="712"/>
        <v>522.41851399999996</v>
      </c>
      <c r="R10561">
        <f t="shared" si="713"/>
        <v>1356.4731690000001</v>
      </c>
      <c r="S10561" t="s">
        <v>201</v>
      </c>
      <c r="T10561" s="221">
        <v>45566.313194444447</v>
      </c>
    </row>
    <row r="10562" spans="1:20" x14ac:dyDescent="0.35">
      <c r="A10562" t="s">
        <v>123</v>
      </c>
      <c r="B10562" t="s">
        <v>124</v>
      </c>
      <c r="C10562" t="s">
        <v>92</v>
      </c>
      <c r="D10562" s="29">
        <v>45993</v>
      </c>
      <c r="E10562" s="184" t="str">
        <f t="shared" si="708"/>
        <v/>
      </c>
      <c r="F10562" s="184" t="str">
        <f t="shared" si="709"/>
        <v/>
      </c>
      <c r="G10562" s="184" t="str">
        <f t="shared" si="710"/>
        <v/>
      </c>
      <c r="H10562" s="184" t="str">
        <f t="shared" si="711"/>
        <v/>
      </c>
      <c r="L10562">
        <f t="shared" si="712"/>
        <v>522.41851399999996</v>
      </c>
      <c r="R10562">
        <f t="shared" si="713"/>
        <v>1356.4731690000001</v>
      </c>
      <c r="S10562" t="s">
        <v>201</v>
      </c>
      <c r="T10562" s="221">
        <v>45566.313194444447</v>
      </c>
    </row>
    <row r="10563" spans="1:20" x14ac:dyDescent="0.35">
      <c r="A10563" t="s">
        <v>123</v>
      </c>
      <c r="B10563" t="s">
        <v>124</v>
      </c>
      <c r="C10563" t="s">
        <v>92</v>
      </c>
      <c r="D10563" s="29">
        <v>45994</v>
      </c>
      <c r="E10563" s="184" t="str">
        <f t="shared" si="708"/>
        <v/>
      </c>
      <c r="F10563" s="184" t="str">
        <f t="shared" si="709"/>
        <v/>
      </c>
      <c r="G10563" s="184" t="str">
        <f t="shared" si="710"/>
        <v/>
      </c>
      <c r="H10563" s="184" t="str">
        <f t="shared" si="711"/>
        <v/>
      </c>
      <c r="L10563">
        <f t="shared" si="712"/>
        <v>522.41851399999996</v>
      </c>
      <c r="R10563">
        <f t="shared" si="713"/>
        <v>1356.4731690000001</v>
      </c>
      <c r="S10563" t="s">
        <v>201</v>
      </c>
      <c r="T10563" s="221">
        <v>45566.313194444447</v>
      </c>
    </row>
    <row r="10564" spans="1:20" x14ac:dyDescent="0.35">
      <c r="A10564" t="s">
        <v>123</v>
      </c>
      <c r="B10564" t="s">
        <v>124</v>
      </c>
      <c r="C10564" t="s">
        <v>92</v>
      </c>
      <c r="D10564" s="29">
        <v>45995</v>
      </c>
      <c r="E10564" s="184" t="str">
        <f t="shared" si="708"/>
        <v/>
      </c>
      <c r="F10564" s="184" t="str">
        <f t="shared" si="709"/>
        <v/>
      </c>
      <c r="G10564" s="184" t="str">
        <f t="shared" si="710"/>
        <v/>
      </c>
      <c r="H10564" s="184" t="str">
        <f t="shared" si="711"/>
        <v/>
      </c>
      <c r="L10564">
        <f t="shared" si="712"/>
        <v>522.41851399999996</v>
      </c>
      <c r="R10564">
        <f t="shared" si="713"/>
        <v>1356.4731690000001</v>
      </c>
      <c r="S10564" t="s">
        <v>201</v>
      </c>
      <c r="T10564" s="221">
        <v>45566.313194444447</v>
      </c>
    </row>
    <row r="10565" spans="1:20" x14ac:dyDescent="0.35">
      <c r="A10565" t="s">
        <v>123</v>
      </c>
      <c r="B10565" t="s">
        <v>124</v>
      </c>
      <c r="C10565" t="s">
        <v>92</v>
      </c>
      <c r="D10565" s="29">
        <v>45996</v>
      </c>
      <c r="E10565" s="184" t="str">
        <f t="shared" si="708"/>
        <v/>
      </c>
      <c r="F10565" s="184" t="str">
        <f t="shared" si="709"/>
        <v/>
      </c>
      <c r="G10565" s="184" t="str">
        <f t="shared" si="710"/>
        <v/>
      </c>
      <c r="H10565" s="184" t="str">
        <f t="shared" si="711"/>
        <v/>
      </c>
      <c r="L10565">
        <f t="shared" si="712"/>
        <v>522.41851399999996</v>
      </c>
      <c r="R10565">
        <f t="shared" si="713"/>
        <v>1356.4731690000001</v>
      </c>
      <c r="S10565" t="s">
        <v>201</v>
      </c>
      <c r="T10565" s="221">
        <v>45566.313194444447</v>
      </c>
    </row>
    <row r="10566" spans="1:20" x14ac:dyDescent="0.35">
      <c r="A10566" t="s">
        <v>123</v>
      </c>
      <c r="B10566" t="s">
        <v>124</v>
      </c>
      <c r="C10566" t="s">
        <v>92</v>
      </c>
      <c r="D10566" s="29">
        <v>45997</v>
      </c>
      <c r="E10566" s="184" t="str">
        <f t="shared" si="708"/>
        <v/>
      </c>
      <c r="F10566" s="184" t="str">
        <f t="shared" si="709"/>
        <v/>
      </c>
      <c r="G10566" s="184" t="str">
        <f t="shared" si="710"/>
        <v/>
      </c>
      <c r="H10566" s="184" t="str">
        <f t="shared" si="711"/>
        <v/>
      </c>
      <c r="L10566">
        <f t="shared" si="712"/>
        <v>522.41851399999996</v>
      </c>
      <c r="R10566">
        <f t="shared" si="713"/>
        <v>1356.4731690000001</v>
      </c>
      <c r="S10566" t="s">
        <v>201</v>
      </c>
      <c r="T10566" s="221">
        <v>45566.313194444447</v>
      </c>
    </row>
    <row r="10567" spans="1:20" x14ac:dyDescent="0.35">
      <c r="A10567" t="s">
        <v>123</v>
      </c>
      <c r="B10567" t="s">
        <v>124</v>
      </c>
      <c r="C10567" t="s">
        <v>92</v>
      </c>
      <c r="D10567" s="29">
        <v>45998</v>
      </c>
      <c r="E10567" s="184" t="str">
        <f t="shared" si="708"/>
        <v/>
      </c>
      <c r="F10567" s="184" t="str">
        <f t="shared" si="709"/>
        <v/>
      </c>
      <c r="G10567" s="184" t="str">
        <f t="shared" si="710"/>
        <v/>
      </c>
      <c r="H10567" s="184" t="str">
        <f t="shared" si="711"/>
        <v/>
      </c>
      <c r="L10567">
        <f t="shared" si="712"/>
        <v>522.41851399999996</v>
      </c>
      <c r="R10567">
        <f t="shared" si="713"/>
        <v>1356.4731690000001</v>
      </c>
      <c r="S10567" t="s">
        <v>201</v>
      </c>
      <c r="T10567" s="221">
        <v>45566.313194444447</v>
      </c>
    </row>
    <row r="10568" spans="1:20" x14ac:dyDescent="0.35">
      <c r="A10568" t="s">
        <v>123</v>
      </c>
      <c r="B10568" t="s">
        <v>124</v>
      </c>
      <c r="C10568" t="s">
        <v>92</v>
      </c>
      <c r="D10568" s="29">
        <v>45999</v>
      </c>
      <c r="E10568" s="184" t="str">
        <f t="shared" ref="E10568:E10631" si="714">IF(J10568="","",IF(L10568=0,0,IF(1-(J10568/L10568)&lt;0,"",1-(J10568/L10568))))</f>
        <v/>
      </c>
      <c r="F10568" s="184" t="str">
        <f t="shared" ref="F10568:F10631" si="715">IF(K10568="","",IF(L10568=0,0,IF(1-(K10568/L10568)&lt;0,"",1-(K10568/L10568))))</f>
        <v/>
      </c>
      <c r="G10568" s="184" t="str">
        <f t="shared" ref="G10568:G10631" si="716">IF(J10568="","",IF(1-(J10568/R10568)&lt;0,"",1-(J10568/R10568)))</f>
        <v/>
      </c>
      <c r="H10568" s="184" t="str">
        <f t="shared" ref="H10568:H10631" si="717">IF(K10568="","",IF(1-(K10568/R10568)&lt;0,"",1-(K10568/R10568)))</f>
        <v/>
      </c>
      <c r="L10568">
        <f t="shared" si="712"/>
        <v>522.41851399999996</v>
      </c>
      <c r="R10568">
        <f t="shared" si="713"/>
        <v>1356.4731690000001</v>
      </c>
      <c r="S10568" t="s">
        <v>201</v>
      </c>
      <c r="T10568" s="221">
        <v>45566.313194444447</v>
      </c>
    </row>
    <row r="10569" spans="1:20" x14ac:dyDescent="0.35">
      <c r="A10569" t="s">
        <v>123</v>
      </c>
      <c r="B10569" t="s">
        <v>124</v>
      </c>
      <c r="C10569" t="s">
        <v>92</v>
      </c>
      <c r="D10569" s="29">
        <v>46000</v>
      </c>
      <c r="E10569" s="184" t="str">
        <f t="shared" si="714"/>
        <v/>
      </c>
      <c r="F10569" s="184" t="str">
        <f t="shared" si="715"/>
        <v/>
      </c>
      <c r="G10569" s="184" t="str">
        <f t="shared" si="716"/>
        <v/>
      </c>
      <c r="H10569" s="184" t="str">
        <f t="shared" si="717"/>
        <v/>
      </c>
      <c r="L10569">
        <f t="shared" si="712"/>
        <v>522.41851399999996</v>
      </c>
      <c r="R10569">
        <f t="shared" si="713"/>
        <v>1356.4731690000001</v>
      </c>
      <c r="S10569" t="s">
        <v>201</v>
      </c>
      <c r="T10569" s="221">
        <v>45566.313194444447</v>
      </c>
    </row>
    <row r="10570" spans="1:20" x14ac:dyDescent="0.35">
      <c r="A10570" t="s">
        <v>123</v>
      </c>
      <c r="B10570" t="s">
        <v>124</v>
      </c>
      <c r="C10570" t="s">
        <v>92</v>
      </c>
      <c r="D10570" s="29">
        <v>46001</v>
      </c>
      <c r="E10570" s="184" t="str">
        <f t="shared" si="714"/>
        <v/>
      </c>
      <c r="F10570" s="184" t="str">
        <f t="shared" si="715"/>
        <v/>
      </c>
      <c r="G10570" s="184" t="str">
        <f t="shared" si="716"/>
        <v/>
      </c>
      <c r="H10570" s="184" t="str">
        <f t="shared" si="717"/>
        <v/>
      </c>
      <c r="L10570">
        <f t="shared" si="712"/>
        <v>522.41851399999996</v>
      </c>
      <c r="R10570">
        <f t="shared" si="713"/>
        <v>1356.4731690000001</v>
      </c>
      <c r="S10570" t="s">
        <v>201</v>
      </c>
      <c r="T10570" s="221">
        <v>45566.313194444447</v>
      </c>
    </row>
    <row r="10571" spans="1:20" x14ac:dyDescent="0.35">
      <c r="A10571" t="s">
        <v>123</v>
      </c>
      <c r="B10571" t="s">
        <v>124</v>
      </c>
      <c r="C10571" t="s">
        <v>92</v>
      </c>
      <c r="D10571" s="29">
        <v>46002</v>
      </c>
      <c r="E10571" s="184" t="str">
        <f t="shared" si="714"/>
        <v/>
      </c>
      <c r="F10571" s="184" t="str">
        <f t="shared" si="715"/>
        <v/>
      </c>
      <c r="G10571" s="184" t="str">
        <f t="shared" si="716"/>
        <v/>
      </c>
      <c r="H10571" s="184" t="str">
        <f t="shared" si="717"/>
        <v/>
      </c>
      <c r="L10571">
        <f t="shared" si="712"/>
        <v>522.41851399999996</v>
      </c>
      <c r="R10571">
        <f t="shared" si="713"/>
        <v>1356.4731690000001</v>
      </c>
      <c r="S10571" t="s">
        <v>201</v>
      </c>
      <c r="T10571" s="221">
        <v>45566.313194444447</v>
      </c>
    </row>
    <row r="10572" spans="1:20" x14ac:dyDescent="0.35">
      <c r="A10572" t="s">
        <v>123</v>
      </c>
      <c r="B10572" t="s">
        <v>124</v>
      </c>
      <c r="C10572" t="s">
        <v>92</v>
      </c>
      <c r="D10572" s="29">
        <v>46003</v>
      </c>
      <c r="E10572" s="184" t="str">
        <f t="shared" si="714"/>
        <v/>
      </c>
      <c r="F10572" s="184" t="str">
        <f t="shared" si="715"/>
        <v/>
      </c>
      <c r="G10572" s="184" t="str">
        <f t="shared" si="716"/>
        <v/>
      </c>
      <c r="H10572" s="184" t="str">
        <f t="shared" si="717"/>
        <v/>
      </c>
      <c r="L10572">
        <f t="shared" si="712"/>
        <v>522.41851399999996</v>
      </c>
      <c r="R10572">
        <f t="shared" si="713"/>
        <v>1356.4731690000001</v>
      </c>
      <c r="S10572" t="s">
        <v>201</v>
      </c>
      <c r="T10572" s="221">
        <v>45566.313194444447</v>
      </c>
    </row>
    <row r="10573" spans="1:20" x14ac:dyDescent="0.35">
      <c r="A10573" t="s">
        <v>123</v>
      </c>
      <c r="B10573" t="s">
        <v>124</v>
      </c>
      <c r="C10573" t="s">
        <v>92</v>
      </c>
      <c r="D10573" s="29">
        <v>46004</v>
      </c>
      <c r="E10573" s="184" t="str">
        <f t="shared" si="714"/>
        <v/>
      </c>
      <c r="F10573" s="184" t="str">
        <f t="shared" si="715"/>
        <v/>
      </c>
      <c r="G10573" s="184" t="str">
        <f t="shared" si="716"/>
        <v/>
      </c>
      <c r="H10573" s="184" t="str">
        <f t="shared" si="717"/>
        <v/>
      </c>
      <c r="L10573">
        <f t="shared" si="712"/>
        <v>522.41851399999996</v>
      </c>
      <c r="R10573">
        <f t="shared" si="713"/>
        <v>1356.4731690000001</v>
      </c>
      <c r="S10573" t="s">
        <v>201</v>
      </c>
      <c r="T10573" s="221">
        <v>45566.313194444447</v>
      </c>
    </row>
    <row r="10574" spans="1:20" x14ac:dyDescent="0.35">
      <c r="A10574" t="s">
        <v>123</v>
      </c>
      <c r="B10574" t="s">
        <v>124</v>
      </c>
      <c r="C10574" t="s">
        <v>92</v>
      </c>
      <c r="D10574" s="29">
        <v>46005</v>
      </c>
      <c r="E10574" s="184" t="str">
        <f t="shared" si="714"/>
        <v/>
      </c>
      <c r="F10574" s="184" t="str">
        <f t="shared" si="715"/>
        <v/>
      </c>
      <c r="G10574" s="184" t="str">
        <f t="shared" si="716"/>
        <v/>
      </c>
      <c r="H10574" s="184" t="str">
        <f t="shared" si="717"/>
        <v/>
      </c>
      <c r="L10574">
        <f t="shared" si="712"/>
        <v>522.41851399999996</v>
      </c>
      <c r="R10574">
        <f t="shared" si="713"/>
        <v>1356.4731690000001</v>
      </c>
      <c r="S10574" t="s">
        <v>201</v>
      </c>
      <c r="T10574" s="221">
        <v>45566.313194444447</v>
      </c>
    </row>
    <row r="10575" spans="1:20" x14ac:dyDescent="0.35">
      <c r="A10575" t="s">
        <v>123</v>
      </c>
      <c r="B10575" t="s">
        <v>124</v>
      </c>
      <c r="C10575" t="s">
        <v>92</v>
      </c>
      <c r="D10575" s="29">
        <v>46006</v>
      </c>
      <c r="E10575" s="184" t="str">
        <f t="shared" si="714"/>
        <v/>
      </c>
      <c r="F10575" s="184" t="str">
        <f t="shared" si="715"/>
        <v/>
      </c>
      <c r="G10575" s="184" t="str">
        <f t="shared" si="716"/>
        <v/>
      </c>
      <c r="H10575" s="184" t="str">
        <f t="shared" si="717"/>
        <v/>
      </c>
      <c r="L10575">
        <f t="shared" si="712"/>
        <v>522.41851399999996</v>
      </c>
      <c r="R10575">
        <f t="shared" si="713"/>
        <v>1356.4731690000001</v>
      </c>
      <c r="S10575" t="s">
        <v>201</v>
      </c>
      <c r="T10575" s="221">
        <v>45566.313194444447</v>
      </c>
    </row>
    <row r="10576" spans="1:20" x14ac:dyDescent="0.35">
      <c r="A10576" t="s">
        <v>123</v>
      </c>
      <c r="B10576" t="s">
        <v>124</v>
      </c>
      <c r="C10576" t="s">
        <v>92</v>
      </c>
      <c r="D10576" s="29">
        <v>46007</v>
      </c>
      <c r="E10576" s="184" t="str">
        <f t="shared" si="714"/>
        <v/>
      </c>
      <c r="F10576" s="184" t="str">
        <f t="shared" si="715"/>
        <v/>
      </c>
      <c r="G10576" s="184" t="str">
        <f t="shared" si="716"/>
        <v/>
      </c>
      <c r="H10576" s="184" t="str">
        <f t="shared" si="717"/>
        <v/>
      </c>
      <c r="L10576">
        <f t="shared" si="712"/>
        <v>522.41851399999996</v>
      </c>
      <c r="R10576">
        <f t="shared" si="713"/>
        <v>1356.4731690000001</v>
      </c>
      <c r="S10576" t="s">
        <v>201</v>
      </c>
      <c r="T10576" s="221">
        <v>45566.313194444447</v>
      </c>
    </row>
    <row r="10577" spans="1:20" x14ac:dyDescent="0.35">
      <c r="A10577" t="s">
        <v>123</v>
      </c>
      <c r="B10577" t="s">
        <v>124</v>
      </c>
      <c r="C10577" t="s">
        <v>92</v>
      </c>
      <c r="D10577" s="29">
        <v>46008</v>
      </c>
      <c r="E10577" s="184" t="str">
        <f t="shared" si="714"/>
        <v/>
      </c>
      <c r="F10577" s="184" t="str">
        <f t="shared" si="715"/>
        <v/>
      </c>
      <c r="G10577" s="184" t="str">
        <f t="shared" si="716"/>
        <v/>
      </c>
      <c r="H10577" s="184" t="str">
        <f t="shared" si="717"/>
        <v/>
      </c>
      <c r="L10577">
        <f t="shared" si="712"/>
        <v>522.41851399999996</v>
      </c>
      <c r="R10577">
        <f t="shared" si="713"/>
        <v>1356.4731690000001</v>
      </c>
      <c r="S10577" t="s">
        <v>201</v>
      </c>
      <c r="T10577" s="221">
        <v>45566.313194444447</v>
      </c>
    </row>
    <row r="10578" spans="1:20" x14ac:dyDescent="0.35">
      <c r="A10578" t="s">
        <v>123</v>
      </c>
      <c r="B10578" t="s">
        <v>124</v>
      </c>
      <c r="C10578" t="s">
        <v>92</v>
      </c>
      <c r="D10578" s="29">
        <v>46009</v>
      </c>
      <c r="E10578" s="184" t="str">
        <f t="shared" si="714"/>
        <v/>
      </c>
      <c r="F10578" s="184" t="str">
        <f t="shared" si="715"/>
        <v/>
      </c>
      <c r="G10578" s="184" t="str">
        <f t="shared" si="716"/>
        <v/>
      </c>
      <c r="H10578" s="184" t="str">
        <f t="shared" si="717"/>
        <v/>
      </c>
      <c r="L10578">
        <f t="shared" si="712"/>
        <v>522.41851399999996</v>
      </c>
      <c r="R10578">
        <f t="shared" si="713"/>
        <v>1356.4731690000001</v>
      </c>
      <c r="S10578" t="s">
        <v>201</v>
      </c>
      <c r="T10578" s="221">
        <v>45566.313194444447</v>
      </c>
    </row>
    <row r="10579" spans="1:20" x14ac:dyDescent="0.35">
      <c r="A10579" t="s">
        <v>123</v>
      </c>
      <c r="B10579" t="s">
        <v>124</v>
      </c>
      <c r="C10579" t="s">
        <v>92</v>
      </c>
      <c r="D10579" s="29">
        <v>46010</v>
      </c>
      <c r="E10579" s="184" t="str">
        <f t="shared" si="714"/>
        <v/>
      </c>
      <c r="F10579" s="184" t="str">
        <f t="shared" si="715"/>
        <v/>
      </c>
      <c r="G10579" s="184" t="str">
        <f t="shared" si="716"/>
        <v/>
      </c>
      <c r="H10579" s="184" t="str">
        <f t="shared" si="717"/>
        <v/>
      </c>
      <c r="L10579">
        <f t="shared" si="712"/>
        <v>522.41851399999996</v>
      </c>
      <c r="R10579">
        <f t="shared" si="713"/>
        <v>1356.4731690000001</v>
      </c>
      <c r="S10579" t="s">
        <v>201</v>
      </c>
      <c r="T10579" s="221">
        <v>45566.313194444447</v>
      </c>
    </row>
    <row r="10580" spans="1:20" x14ac:dyDescent="0.35">
      <c r="A10580" t="s">
        <v>123</v>
      </c>
      <c r="B10580" t="s">
        <v>124</v>
      </c>
      <c r="C10580" t="s">
        <v>92</v>
      </c>
      <c r="D10580" s="29">
        <v>46011</v>
      </c>
      <c r="E10580" s="184" t="str">
        <f t="shared" si="714"/>
        <v/>
      </c>
      <c r="F10580" s="184" t="str">
        <f t="shared" si="715"/>
        <v/>
      </c>
      <c r="G10580" s="184" t="str">
        <f t="shared" si="716"/>
        <v/>
      </c>
      <c r="H10580" s="184" t="str">
        <f t="shared" si="717"/>
        <v/>
      </c>
      <c r="L10580">
        <f t="shared" si="712"/>
        <v>522.41851399999996</v>
      </c>
      <c r="R10580">
        <f t="shared" si="713"/>
        <v>1356.4731690000001</v>
      </c>
      <c r="S10580" t="s">
        <v>201</v>
      </c>
      <c r="T10580" s="221">
        <v>45566.313194444447</v>
      </c>
    </row>
    <row r="10581" spans="1:20" x14ac:dyDescent="0.35">
      <c r="A10581" t="s">
        <v>123</v>
      </c>
      <c r="B10581" t="s">
        <v>124</v>
      </c>
      <c r="C10581" t="s">
        <v>92</v>
      </c>
      <c r="D10581" s="29">
        <v>46012</v>
      </c>
      <c r="E10581" s="184" t="str">
        <f t="shared" si="714"/>
        <v/>
      </c>
      <c r="F10581" s="184" t="str">
        <f t="shared" si="715"/>
        <v/>
      </c>
      <c r="G10581" s="184" t="str">
        <f t="shared" si="716"/>
        <v/>
      </c>
      <c r="H10581" s="184" t="str">
        <f t="shared" si="717"/>
        <v/>
      </c>
      <c r="L10581">
        <f t="shared" si="712"/>
        <v>522.41851399999996</v>
      </c>
      <c r="R10581">
        <f t="shared" si="713"/>
        <v>1356.4731690000001</v>
      </c>
      <c r="S10581" t="s">
        <v>201</v>
      </c>
      <c r="T10581" s="221">
        <v>45566.313194444447</v>
      </c>
    </row>
    <row r="10582" spans="1:20" x14ac:dyDescent="0.35">
      <c r="A10582" t="s">
        <v>123</v>
      </c>
      <c r="B10582" t="s">
        <v>124</v>
      </c>
      <c r="C10582" t="s">
        <v>92</v>
      </c>
      <c r="D10582" s="29">
        <v>46013</v>
      </c>
      <c r="E10582" s="184" t="str">
        <f t="shared" si="714"/>
        <v/>
      </c>
      <c r="F10582" s="184" t="str">
        <f t="shared" si="715"/>
        <v/>
      </c>
      <c r="G10582" s="184" t="str">
        <f t="shared" si="716"/>
        <v/>
      </c>
      <c r="H10582" s="184" t="str">
        <f t="shared" si="717"/>
        <v/>
      </c>
      <c r="L10582">
        <f t="shared" si="712"/>
        <v>522.41851399999996</v>
      </c>
      <c r="R10582">
        <f t="shared" si="713"/>
        <v>1356.4731690000001</v>
      </c>
      <c r="S10582" t="s">
        <v>201</v>
      </c>
      <c r="T10582" s="221">
        <v>45566.313194444447</v>
      </c>
    </row>
    <row r="10583" spans="1:20" x14ac:dyDescent="0.35">
      <c r="A10583" t="s">
        <v>123</v>
      </c>
      <c r="B10583" t="s">
        <v>124</v>
      </c>
      <c r="C10583" t="s">
        <v>92</v>
      </c>
      <c r="D10583" s="29">
        <v>46014</v>
      </c>
      <c r="E10583" s="184" t="str">
        <f t="shared" si="714"/>
        <v/>
      </c>
      <c r="F10583" s="184" t="str">
        <f t="shared" si="715"/>
        <v/>
      </c>
      <c r="G10583" s="184" t="str">
        <f t="shared" si="716"/>
        <v/>
      </c>
      <c r="H10583" s="184" t="str">
        <f t="shared" si="717"/>
        <v/>
      </c>
      <c r="L10583">
        <f t="shared" si="712"/>
        <v>522.41851399999996</v>
      </c>
      <c r="R10583">
        <f t="shared" si="713"/>
        <v>1356.4731690000001</v>
      </c>
      <c r="S10583" t="s">
        <v>201</v>
      </c>
      <c r="T10583" s="221">
        <v>45566.313194444447</v>
      </c>
    </row>
    <row r="10584" spans="1:20" x14ac:dyDescent="0.35">
      <c r="A10584" t="s">
        <v>123</v>
      </c>
      <c r="B10584" t="s">
        <v>124</v>
      </c>
      <c r="C10584" t="s">
        <v>92</v>
      </c>
      <c r="D10584" s="29">
        <v>46015</v>
      </c>
      <c r="E10584" s="184" t="str">
        <f t="shared" si="714"/>
        <v/>
      </c>
      <c r="F10584" s="184" t="str">
        <f t="shared" si="715"/>
        <v/>
      </c>
      <c r="G10584" s="184" t="str">
        <f t="shared" si="716"/>
        <v/>
      </c>
      <c r="H10584" s="184" t="str">
        <f t="shared" si="717"/>
        <v/>
      </c>
      <c r="L10584">
        <f t="shared" si="712"/>
        <v>522.41851399999996</v>
      </c>
      <c r="R10584">
        <f t="shared" si="713"/>
        <v>1356.4731690000001</v>
      </c>
      <c r="S10584" t="s">
        <v>201</v>
      </c>
      <c r="T10584" s="221">
        <v>45566.313194444447</v>
      </c>
    </row>
    <row r="10585" spans="1:20" x14ac:dyDescent="0.35">
      <c r="A10585" t="s">
        <v>123</v>
      </c>
      <c r="B10585" t="s">
        <v>124</v>
      </c>
      <c r="C10585" t="s">
        <v>92</v>
      </c>
      <c r="D10585" s="29">
        <v>46016</v>
      </c>
      <c r="E10585" s="184" t="str">
        <f t="shared" si="714"/>
        <v/>
      </c>
      <c r="F10585" s="184" t="str">
        <f t="shared" si="715"/>
        <v/>
      </c>
      <c r="G10585" s="184" t="str">
        <f t="shared" si="716"/>
        <v/>
      </c>
      <c r="H10585" s="184" t="str">
        <f t="shared" si="717"/>
        <v/>
      </c>
      <c r="L10585">
        <f t="shared" si="712"/>
        <v>522.41851399999996</v>
      </c>
      <c r="R10585">
        <f t="shared" si="713"/>
        <v>1356.4731690000001</v>
      </c>
      <c r="S10585" t="s">
        <v>201</v>
      </c>
      <c r="T10585" s="221">
        <v>45566.313194444447</v>
      </c>
    </row>
    <row r="10586" spans="1:20" x14ac:dyDescent="0.35">
      <c r="A10586" t="s">
        <v>123</v>
      </c>
      <c r="B10586" t="s">
        <v>124</v>
      </c>
      <c r="C10586" t="s">
        <v>92</v>
      </c>
      <c r="D10586" s="29">
        <v>46017</v>
      </c>
      <c r="E10586" s="184" t="str">
        <f t="shared" si="714"/>
        <v/>
      </c>
      <c r="F10586" s="184" t="str">
        <f t="shared" si="715"/>
        <v/>
      </c>
      <c r="G10586" s="184" t="str">
        <f t="shared" si="716"/>
        <v/>
      </c>
      <c r="H10586" s="184" t="str">
        <f t="shared" si="717"/>
        <v/>
      </c>
      <c r="L10586">
        <f t="shared" si="712"/>
        <v>522.41851399999996</v>
      </c>
      <c r="R10586">
        <f t="shared" si="713"/>
        <v>1356.4731690000001</v>
      </c>
      <c r="S10586" t="s">
        <v>201</v>
      </c>
      <c r="T10586" s="221">
        <v>45566.313194444447</v>
      </c>
    </row>
    <row r="10587" spans="1:20" x14ac:dyDescent="0.35">
      <c r="A10587" t="s">
        <v>123</v>
      </c>
      <c r="B10587" t="s">
        <v>124</v>
      </c>
      <c r="C10587" t="s">
        <v>92</v>
      </c>
      <c r="D10587" s="29">
        <v>46018</v>
      </c>
      <c r="E10587" s="184" t="str">
        <f t="shared" si="714"/>
        <v/>
      </c>
      <c r="F10587" s="184" t="str">
        <f t="shared" si="715"/>
        <v/>
      </c>
      <c r="G10587" s="184" t="str">
        <f t="shared" si="716"/>
        <v/>
      </c>
      <c r="H10587" s="184" t="str">
        <f t="shared" si="717"/>
        <v/>
      </c>
      <c r="L10587">
        <f t="shared" si="712"/>
        <v>522.41851399999996</v>
      </c>
      <c r="R10587">
        <f t="shared" si="713"/>
        <v>1356.4731690000001</v>
      </c>
      <c r="S10587" t="s">
        <v>201</v>
      </c>
      <c r="T10587" s="221">
        <v>45566.313194444447</v>
      </c>
    </row>
    <row r="10588" spans="1:20" x14ac:dyDescent="0.35">
      <c r="A10588" t="s">
        <v>123</v>
      </c>
      <c r="B10588" t="s">
        <v>124</v>
      </c>
      <c r="C10588" t="s">
        <v>92</v>
      </c>
      <c r="D10588" s="29">
        <v>46019</v>
      </c>
      <c r="E10588" s="184" t="str">
        <f t="shared" si="714"/>
        <v/>
      </c>
      <c r="F10588" s="184" t="str">
        <f t="shared" si="715"/>
        <v/>
      </c>
      <c r="G10588" s="184" t="str">
        <f t="shared" si="716"/>
        <v/>
      </c>
      <c r="H10588" s="184" t="str">
        <f t="shared" si="717"/>
        <v/>
      </c>
      <c r="L10588">
        <f t="shared" si="712"/>
        <v>522.41851399999996</v>
      </c>
      <c r="R10588">
        <f t="shared" si="713"/>
        <v>1356.4731690000001</v>
      </c>
      <c r="S10588" t="s">
        <v>201</v>
      </c>
      <c r="T10588" s="221">
        <v>45566.313194444447</v>
      </c>
    </row>
    <row r="10589" spans="1:20" x14ac:dyDescent="0.35">
      <c r="A10589" t="s">
        <v>123</v>
      </c>
      <c r="B10589" t="s">
        <v>124</v>
      </c>
      <c r="C10589" t="s">
        <v>92</v>
      </c>
      <c r="D10589" s="29">
        <v>46020</v>
      </c>
      <c r="E10589" s="184" t="str">
        <f t="shared" si="714"/>
        <v/>
      </c>
      <c r="F10589" s="184" t="str">
        <f t="shared" si="715"/>
        <v/>
      </c>
      <c r="G10589" s="184" t="str">
        <f t="shared" si="716"/>
        <v/>
      </c>
      <c r="H10589" s="184" t="str">
        <f t="shared" si="717"/>
        <v/>
      </c>
      <c r="L10589">
        <f t="shared" si="712"/>
        <v>522.41851399999996</v>
      </c>
      <c r="R10589">
        <f t="shared" si="713"/>
        <v>1356.4731690000001</v>
      </c>
      <c r="S10589" t="s">
        <v>201</v>
      </c>
      <c r="T10589" s="221">
        <v>45566.313194444447</v>
      </c>
    </row>
    <row r="10590" spans="1:20" x14ac:dyDescent="0.35">
      <c r="A10590" t="s">
        <v>123</v>
      </c>
      <c r="B10590" t="s">
        <v>124</v>
      </c>
      <c r="C10590" t="s">
        <v>92</v>
      </c>
      <c r="D10590" s="29">
        <v>46021</v>
      </c>
      <c r="E10590" s="184" t="str">
        <f t="shared" si="714"/>
        <v/>
      </c>
      <c r="F10590" s="184" t="str">
        <f t="shared" si="715"/>
        <v/>
      </c>
      <c r="G10590" s="184" t="str">
        <f t="shared" si="716"/>
        <v/>
      </c>
      <c r="H10590" s="184" t="str">
        <f t="shared" si="717"/>
        <v/>
      </c>
      <c r="L10590">
        <f t="shared" si="712"/>
        <v>522.41851399999996</v>
      </c>
      <c r="R10590">
        <f t="shared" si="713"/>
        <v>1356.4731690000001</v>
      </c>
      <c r="S10590" t="s">
        <v>201</v>
      </c>
      <c r="T10590" s="221">
        <v>45566.313194444447</v>
      </c>
    </row>
    <row r="10591" spans="1:20" x14ac:dyDescent="0.35">
      <c r="A10591" t="s">
        <v>123</v>
      </c>
      <c r="B10591" t="s">
        <v>124</v>
      </c>
      <c r="C10591" t="s">
        <v>92</v>
      </c>
      <c r="D10591" s="29">
        <v>46022</v>
      </c>
      <c r="E10591" s="184" t="str">
        <f t="shared" si="714"/>
        <v/>
      </c>
      <c r="F10591" s="184" t="str">
        <f t="shared" si="715"/>
        <v/>
      </c>
      <c r="G10591" s="184" t="str">
        <f t="shared" si="716"/>
        <v/>
      </c>
      <c r="H10591" s="184" t="str">
        <f t="shared" si="717"/>
        <v/>
      </c>
      <c r="L10591">
        <f t="shared" si="712"/>
        <v>522.41851399999996</v>
      </c>
      <c r="R10591">
        <f t="shared" si="713"/>
        <v>1356.4731690000001</v>
      </c>
      <c r="S10591" t="s">
        <v>201</v>
      </c>
      <c r="T10591" s="221">
        <v>45566.313194444447</v>
      </c>
    </row>
    <row r="10592" spans="1:20" x14ac:dyDescent="0.35">
      <c r="A10592" t="s">
        <v>125</v>
      </c>
      <c r="B10592" t="s">
        <v>126</v>
      </c>
      <c r="C10592" t="s">
        <v>92</v>
      </c>
      <c r="D10592" s="29">
        <v>45658</v>
      </c>
      <c r="E10592" s="184" t="str">
        <f t="shared" si="714"/>
        <v/>
      </c>
      <c r="F10592" s="184" t="str">
        <f t="shared" si="715"/>
        <v/>
      </c>
      <c r="G10592" s="184" t="str">
        <f t="shared" si="716"/>
        <v/>
      </c>
      <c r="H10592" s="184" t="str">
        <f t="shared" si="717"/>
        <v/>
      </c>
      <c r="L10592">
        <f t="shared" ref="L10592:L10655" si="718">L737+L4752+L3657+L1467+L2197+L7307+L8037</f>
        <v>1614.5977147167364</v>
      </c>
      <c r="R10592">
        <f t="shared" ref="R10592:R10655" si="719">R737+R4752+R3657+R1467+R2197+R7307+R8037</f>
        <v>4437.462595</v>
      </c>
      <c r="S10592" t="s">
        <v>201</v>
      </c>
      <c r="T10592" s="221">
        <v>45567.337500000001</v>
      </c>
    </row>
    <row r="10593" spans="1:20" x14ac:dyDescent="0.35">
      <c r="A10593" t="s">
        <v>125</v>
      </c>
      <c r="B10593" t="s">
        <v>126</v>
      </c>
      <c r="C10593" t="s">
        <v>92</v>
      </c>
      <c r="D10593" s="29">
        <v>45659</v>
      </c>
      <c r="E10593" s="184" t="str">
        <f t="shared" si="714"/>
        <v/>
      </c>
      <c r="F10593" s="184" t="str">
        <f t="shared" si="715"/>
        <v/>
      </c>
      <c r="G10593" s="184" t="str">
        <f t="shared" si="716"/>
        <v/>
      </c>
      <c r="H10593" s="184" t="str">
        <f t="shared" si="717"/>
        <v/>
      </c>
      <c r="L10593">
        <f t="shared" si="718"/>
        <v>1614.5977147167364</v>
      </c>
      <c r="R10593">
        <f t="shared" si="719"/>
        <v>4437.462595</v>
      </c>
      <c r="S10593" t="s">
        <v>201</v>
      </c>
      <c r="T10593" s="221">
        <v>45567.337500000001</v>
      </c>
    </row>
    <row r="10594" spans="1:20" x14ac:dyDescent="0.35">
      <c r="A10594" t="s">
        <v>125</v>
      </c>
      <c r="B10594" t="s">
        <v>126</v>
      </c>
      <c r="C10594" t="s">
        <v>92</v>
      </c>
      <c r="D10594" s="29">
        <v>45660</v>
      </c>
      <c r="E10594" s="184" t="str">
        <f t="shared" si="714"/>
        <v/>
      </c>
      <c r="F10594" s="184" t="str">
        <f t="shared" si="715"/>
        <v/>
      </c>
      <c r="G10594" s="184" t="str">
        <f t="shared" si="716"/>
        <v/>
      </c>
      <c r="H10594" s="184" t="str">
        <f t="shared" si="717"/>
        <v/>
      </c>
      <c r="L10594">
        <f t="shared" si="718"/>
        <v>1614.5977147167364</v>
      </c>
      <c r="R10594">
        <f t="shared" si="719"/>
        <v>4437.462595</v>
      </c>
      <c r="S10594" t="s">
        <v>201</v>
      </c>
      <c r="T10594" s="221">
        <v>45567.337500000001</v>
      </c>
    </row>
    <row r="10595" spans="1:20" x14ac:dyDescent="0.35">
      <c r="A10595" t="s">
        <v>125</v>
      </c>
      <c r="B10595" t="s">
        <v>126</v>
      </c>
      <c r="C10595" t="s">
        <v>92</v>
      </c>
      <c r="D10595" s="29">
        <v>45661</v>
      </c>
      <c r="E10595" s="184" t="str">
        <f t="shared" si="714"/>
        <v/>
      </c>
      <c r="F10595" s="184" t="str">
        <f t="shared" si="715"/>
        <v/>
      </c>
      <c r="G10595" s="184" t="str">
        <f t="shared" si="716"/>
        <v/>
      </c>
      <c r="H10595" s="184" t="str">
        <f t="shared" si="717"/>
        <v/>
      </c>
      <c r="L10595">
        <f t="shared" si="718"/>
        <v>1614.5977147167364</v>
      </c>
      <c r="R10595">
        <f t="shared" si="719"/>
        <v>4437.462595</v>
      </c>
      <c r="S10595" t="s">
        <v>201</v>
      </c>
      <c r="T10595" s="221">
        <v>45567.337500000001</v>
      </c>
    </row>
    <row r="10596" spans="1:20" x14ac:dyDescent="0.35">
      <c r="A10596" t="s">
        <v>125</v>
      </c>
      <c r="B10596" t="s">
        <v>126</v>
      </c>
      <c r="C10596" t="s">
        <v>92</v>
      </c>
      <c r="D10596" s="29">
        <v>45662</v>
      </c>
      <c r="E10596" s="184" t="str">
        <f t="shared" si="714"/>
        <v/>
      </c>
      <c r="F10596" s="184" t="str">
        <f t="shared" si="715"/>
        <v/>
      </c>
      <c r="G10596" s="184" t="str">
        <f t="shared" si="716"/>
        <v/>
      </c>
      <c r="H10596" s="184" t="str">
        <f t="shared" si="717"/>
        <v/>
      </c>
      <c r="L10596">
        <f t="shared" si="718"/>
        <v>1614.5977147167364</v>
      </c>
      <c r="R10596">
        <f t="shared" si="719"/>
        <v>4437.462595</v>
      </c>
      <c r="S10596" t="s">
        <v>201</v>
      </c>
      <c r="T10596" s="221">
        <v>45567.337500000001</v>
      </c>
    </row>
    <row r="10597" spans="1:20" x14ac:dyDescent="0.35">
      <c r="A10597" t="s">
        <v>125</v>
      </c>
      <c r="B10597" t="s">
        <v>126</v>
      </c>
      <c r="C10597" t="s">
        <v>92</v>
      </c>
      <c r="D10597" s="29">
        <v>45663</v>
      </c>
      <c r="E10597" s="184" t="str">
        <f t="shared" si="714"/>
        <v/>
      </c>
      <c r="F10597" s="184" t="str">
        <f t="shared" si="715"/>
        <v/>
      </c>
      <c r="G10597" s="184" t="str">
        <f t="shared" si="716"/>
        <v/>
      </c>
      <c r="H10597" s="184" t="str">
        <f t="shared" si="717"/>
        <v/>
      </c>
      <c r="L10597">
        <f t="shared" si="718"/>
        <v>1614.5977147167364</v>
      </c>
      <c r="R10597">
        <f t="shared" si="719"/>
        <v>4437.462595</v>
      </c>
      <c r="S10597" t="s">
        <v>201</v>
      </c>
      <c r="T10597" s="221">
        <v>45567.337500000001</v>
      </c>
    </row>
    <row r="10598" spans="1:20" x14ac:dyDescent="0.35">
      <c r="A10598" t="s">
        <v>125</v>
      </c>
      <c r="B10598" t="s">
        <v>126</v>
      </c>
      <c r="C10598" t="s">
        <v>92</v>
      </c>
      <c r="D10598" s="29">
        <v>45664</v>
      </c>
      <c r="E10598" s="184" t="str">
        <f t="shared" si="714"/>
        <v/>
      </c>
      <c r="F10598" s="184" t="str">
        <f t="shared" si="715"/>
        <v/>
      </c>
      <c r="G10598" s="184" t="str">
        <f t="shared" si="716"/>
        <v/>
      </c>
      <c r="H10598" s="184" t="str">
        <f t="shared" si="717"/>
        <v/>
      </c>
      <c r="L10598">
        <f t="shared" si="718"/>
        <v>1614.5977147167364</v>
      </c>
      <c r="R10598">
        <f t="shared" si="719"/>
        <v>4437.462595</v>
      </c>
      <c r="S10598" t="s">
        <v>201</v>
      </c>
      <c r="T10598" s="221">
        <v>45567.337500000001</v>
      </c>
    </row>
    <row r="10599" spans="1:20" x14ac:dyDescent="0.35">
      <c r="A10599" t="s">
        <v>125</v>
      </c>
      <c r="B10599" t="s">
        <v>126</v>
      </c>
      <c r="C10599" t="s">
        <v>92</v>
      </c>
      <c r="D10599" s="29">
        <v>45665</v>
      </c>
      <c r="E10599" s="184" t="str">
        <f t="shared" si="714"/>
        <v/>
      </c>
      <c r="F10599" s="184" t="str">
        <f t="shared" si="715"/>
        <v/>
      </c>
      <c r="G10599" s="184" t="str">
        <f t="shared" si="716"/>
        <v/>
      </c>
      <c r="H10599" s="184" t="str">
        <f t="shared" si="717"/>
        <v/>
      </c>
      <c r="L10599">
        <f t="shared" si="718"/>
        <v>1614.5977147167364</v>
      </c>
      <c r="R10599">
        <f t="shared" si="719"/>
        <v>4437.462595</v>
      </c>
      <c r="S10599" t="s">
        <v>201</v>
      </c>
      <c r="T10599" s="221">
        <v>45567.337500000001</v>
      </c>
    </row>
    <row r="10600" spans="1:20" x14ac:dyDescent="0.35">
      <c r="A10600" t="s">
        <v>125</v>
      </c>
      <c r="B10600" t="s">
        <v>126</v>
      </c>
      <c r="C10600" t="s">
        <v>92</v>
      </c>
      <c r="D10600" s="29">
        <v>45666</v>
      </c>
      <c r="E10600" s="184" t="str">
        <f t="shared" si="714"/>
        <v/>
      </c>
      <c r="F10600" s="184" t="str">
        <f t="shared" si="715"/>
        <v/>
      </c>
      <c r="G10600" s="184" t="str">
        <f t="shared" si="716"/>
        <v/>
      </c>
      <c r="H10600" s="184" t="str">
        <f t="shared" si="717"/>
        <v/>
      </c>
      <c r="L10600">
        <f t="shared" si="718"/>
        <v>1614.5977147167364</v>
      </c>
      <c r="R10600">
        <f t="shared" si="719"/>
        <v>4437.462595</v>
      </c>
      <c r="S10600" t="s">
        <v>201</v>
      </c>
      <c r="T10600" s="221">
        <v>45567.337500000001</v>
      </c>
    </row>
    <row r="10601" spans="1:20" x14ac:dyDescent="0.35">
      <c r="A10601" t="s">
        <v>125</v>
      </c>
      <c r="B10601" t="s">
        <v>126</v>
      </c>
      <c r="C10601" t="s">
        <v>92</v>
      </c>
      <c r="D10601" s="29">
        <v>45667</v>
      </c>
      <c r="E10601" s="184" t="str">
        <f t="shared" si="714"/>
        <v/>
      </c>
      <c r="F10601" s="184" t="str">
        <f t="shared" si="715"/>
        <v/>
      </c>
      <c r="G10601" s="184" t="str">
        <f t="shared" si="716"/>
        <v/>
      </c>
      <c r="H10601" s="184" t="str">
        <f t="shared" si="717"/>
        <v/>
      </c>
      <c r="L10601">
        <f t="shared" si="718"/>
        <v>1614.5977147167364</v>
      </c>
      <c r="R10601">
        <f t="shared" si="719"/>
        <v>4437.462595</v>
      </c>
      <c r="S10601" t="s">
        <v>201</v>
      </c>
      <c r="T10601" s="221">
        <v>45567.337500000001</v>
      </c>
    </row>
    <row r="10602" spans="1:20" x14ac:dyDescent="0.35">
      <c r="A10602" t="s">
        <v>125</v>
      </c>
      <c r="B10602" t="s">
        <v>126</v>
      </c>
      <c r="C10602" t="s">
        <v>92</v>
      </c>
      <c r="D10602" s="29">
        <v>45668</v>
      </c>
      <c r="E10602" s="184" t="str">
        <f t="shared" si="714"/>
        <v/>
      </c>
      <c r="F10602" s="184" t="str">
        <f t="shared" si="715"/>
        <v/>
      </c>
      <c r="G10602" s="184" t="str">
        <f t="shared" si="716"/>
        <v/>
      </c>
      <c r="H10602" s="184" t="str">
        <f t="shared" si="717"/>
        <v/>
      </c>
      <c r="L10602">
        <f t="shared" si="718"/>
        <v>1614.5977147167364</v>
      </c>
      <c r="R10602">
        <f t="shared" si="719"/>
        <v>4437.462595</v>
      </c>
      <c r="S10602" t="s">
        <v>201</v>
      </c>
      <c r="T10602" s="221">
        <v>45567.337500000001</v>
      </c>
    </row>
    <row r="10603" spans="1:20" x14ac:dyDescent="0.35">
      <c r="A10603" t="s">
        <v>125</v>
      </c>
      <c r="B10603" t="s">
        <v>126</v>
      </c>
      <c r="C10603" t="s">
        <v>92</v>
      </c>
      <c r="D10603" s="29">
        <v>45669</v>
      </c>
      <c r="E10603" s="184" t="str">
        <f t="shared" si="714"/>
        <v/>
      </c>
      <c r="F10603" s="184" t="str">
        <f t="shared" si="715"/>
        <v/>
      </c>
      <c r="G10603" s="184" t="str">
        <f t="shared" si="716"/>
        <v/>
      </c>
      <c r="H10603" s="184" t="str">
        <f t="shared" si="717"/>
        <v/>
      </c>
      <c r="L10603">
        <f t="shared" si="718"/>
        <v>1614.5977147167364</v>
      </c>
      <c r="R10603">
        <f t="shared" si="719"/>
        <v>4437.462595</v>
      </c>
      <c r="S10603" t="s">
        <v>201</v>
      </c>
      <c r="T10603" s="221">
        <v>45567.337500000001</v>
      </c>
    </row>
    <row r="10604" spans="1:20" x14ac:dyDescent="0.35">
      <c r="A10604" t="s">
        <v>125</v>
      </c>
      <c r="B10604" t="s">
        <v>126</v>
      </c>
      <c r="C10604" t="s">
        <v>92</v>
      </c>
      <c r="D10604" s="29">
        <v>45670</v>
      </c>
      <c r="E10604" s="184" t="str">
        <f t="shared" si="714"/>
        <v/>
      </c>
      <c r="F10604" s="184" t="str">
        <f t="shared" si="715"/>
        <v/>
      </c>
      <c r="G10604" s="184" t="str">
        <f t="shared" si="716"/>
        <v/>
      </c>
      <c r="H10604" s="184" t="str">
        <f t="shared" si="717"/>
        <v/>
      </c>
      <c r="L10604">
        <f t="shared" si="718"/>
        <v>1614.5977147167364</v>
      </c>
      <c r="R10604">
        <f t="shared" si="719"/>
        <v>4437.462595</v>
      </c>
      <c r="S10604" t="s">
        <v>201</v>
      </c>
      <c r="T10604" s="221">
        <v>45567.337500000001</v>
      </c>
    </row>
    <row r="10605" spans="1:20" x14ac:dyDescent="0.35">
      <c r="A10605" t="s">
        <v>125</v>
      </c>
      <c r="B10605" t="s">
        <v>126</v>
      </c>
      <c r="C10605" t="s">
        <v>92</v>
      </c>
      <c r="D10605" s="29">
        <v>45671</v>
      </c>
      <c r="E10605" s="184" t="str">
        <f t="shared" si="714"/>
        <v/>
      </c>
      <c r="F10605" s="184" t="str">
        <f t="shared" si="715"/>
        <v/>
      </c>
      <c r="G10605" s="184" t="str">
        <f t="shared" si="716"/>
        <v/>
      </c>
      <c r="H10605" s="184" t="str">
        <f t="shared" si="717"/>
        <v/>
      </c>
      <c r="L10605">
        <f t="shared" si="718"/>
        <v>1614.5977147167364</v>
      </c>
      <c r="R10605">
        <f t="shared" si="719"/>
        <v>4437.462595</v>
      </c>
      <c r="S10605" t="s">
        <v>201</v>
      </c>
      <c r="T10605" s="221">
        <v>45567.337500000001</v>
      </c>
    </row>
    <row r="10606" spans="1:20" x14ac:dyDescent="0.35">
      <c r="A10606" t="s">
        <v>125</v>
      </c>
      <c r="B10606" t="s">
        <v>126</v>
      </c>
      <c r="C10606" t="s">
        <v>92</v>
      </c>
      <c r="D10606" s="29">
        <v>45672</v>
      </c>
      <c r="E10606" s="184" t="str">
        <f t="shared" si="714"/>
        <v/>
      </c>
      <c r="F10606" s="184" t="str">
        <f t="shared" si="715"/>
        <v/>
      </c>
      <c r="G10606" s="184" t="str">
        <f t="shared" si="716"/>
        <v/>
      </c>
      <c r="H10606" s="184" t="str">
        <f t="shared" si="717"/>
        <v/>
      </c>
      <c r="L10606">
        <f t="shared" si="718"/>
        <v>1614.5977147167364</v>
      </c>
      <c r="R10606">
        <f t="shared" si="719"/>
        <v>4437.462595</v>
      </c>
      <c r="S10606" t="s">
        <v>201</v>
      </c>
      <c r="T10606" s="221">
        <v>45567.337500000001</v>
      </c>
    </row>
    <row r="10607" spans="1:20" x14ac:dyDescent="0.35">
      <c r="A10607" t="s">
        <v>125</v>
      </c>
      <c r="B10607" t="s">
        <v>126</v>
      </c>
      <c r="C10607" t="s">
        <v>92</v>
      </c>
      <c r="D10607" s="29">
        <v>45673</v>
      </c>
      <c r="E10607" s="184" t="str">
        <f t="shared" si="714"/>
        <v/>
      </c>
      <c r="F10607" s="184" t="str">
        <f t="shared" si="715"/>
        <v/>
      </c>
      <c r="G10607" s="184" t="str">
        <f t="shared" si="716"/>
        <v/>
      </c>
      <c r="H10607" s="184" t="str">
        <f t="shared" si="717"/>
        <v/>
      </c>
      <c r="L10607">
        <f t="shared" si="718"/>
        <v>1614.5977147167364</v>
      </c>
      <c r="R10607">
        <f t="shared" si="719"/>
        <v>4437.462595</v>
      </c>
      <c r="S10607" t="s">
        <v>201</v>
      </c>
      <c r="T10607" s="221">
        <v>45567.337500000001</v>
      </c>
    </row>
    <row r="10608" spans="1:20" x14ac:dyDescent="0.35">
      <c r="A10608" t="s">
        <v>125</v>
      </c>
      <c r="B10608" t="s">
        <v>126</v>
      </c>
      <c r="C10608" t="s">
        <v>92</v>
      </c>
      <c r="D10608" s="29">
        <v>45674</v>
      </c>
      <c r="E10608" s="184" t="str">
        <f t="shared" si="714"/>
        <v/>
      </c>
      <c r="F10608" s="184" t="str">
        <f t="shared" si="715"/>
        <v/>
      </c>
      <c r="G10608" s="184" t="str">
        <f t="shared" si="716"/>
        <v/>
      </c>
      <c r="H10608" s="184" t="str">
        <f t="shared" si="717"/>
        <v/>
      </c>
      <c r="L10608">
        <f t="shared" si="718"/>
        <v>1614.5977147167364</v>
      </c>
      <c r="R10608">
        <f t="shared" si="719"/>
        <v>4437.462595</v>
      </c>
      <c r="S10608" t="s">
        <v>201</v>
      </c>
      <c r="T10608" s="221">
        <v>45567.337500000001</v>
      </c>
    </row>
    <row r="10609" spans="1:20" x14ac:dyDescent="0.35">
      <c r="A10609" t="s">
        <v>125</v>
      </c>
      <c r="B10609" t="s">
        <v>126</v>
      </c>
      <c r="C10609" t="s">
        <v>92</v>
      </c>
      <c r="D10609" s="29">
        <v>45675</v>
      </c>
      <c r="E10609" s="184" t="str">
        <f t="shared" si="714"/>
        <v/>
      </c>
      <c r="F10609" s="184" t="str">
        <f t="shared" si="715"/>
        <v/>
      </c>
      <c r="G10609" s="184" t="str">
        <f t="shared" si="716"/>
        <v/>
      </c>
      <c r="H10609" s="184" t="str">
        <f t="shared" si="717"/>
        <v/>
      </c>
      <c r="L10609">
        <f t="shared" si="718"/>
        <v>1614.5977147167364</v>
      </c>
      <c r="R10609">
        <f t="shared" si="719"/>
        <v>4437.462595</v>
      </c>
      <c r="S10609" t="s">
        <v>201</v>
      </c>
      <c r="T10609" s="221">
        <v>45567.337500000001</v>
      </c>
    </row>
    <row r="10610" spans="1:20" x14ac:dyDescent="0.35">
      <c r="A10610" t="s">
        <v>125</v>
      </c>
      <c r="B10610" t="s">
        <v>126</v>
      </c>
      <c r="C10610" t="s">
        <v>92</v>
      </c>
      <c r="D10610" s="29">
        <v>45676</v>
      </c>
      <c r="E10610" s="184" t="str">
        <f t="shared" si="714"/>
        <v/>
      </c>
      <c r="F10610" s="184" t="str">
        <f t="shared" si="715"/>
        <v/>
      </c>
      <c r="G10610" s="184" t="str">
        <f t="shared" si="716"/>
        <v/>
      </c>
      <c r="H10610" s="184" t="str">
        <f t="shared" si="717"/>
        <v/>
      </c>
      <c r="L10610">
        <f t="shared" si="718"/>
        <v>1614.5977147167364</v>
      </c>
      <c r="R10610">
        <f t="shared" si="719"/>
        <v>4437.462595</v>
      </c>
      <c r="S10610" t="s">
        <v>201</v>
      </c>
      <c r="T10610" s="221">
        <v>45567.337500000001</v>
      </c>
    </row>
    <row r="10611" spans="1:20" x14ac:dyDescent="0.35">
      <c r="A10611" t="s">
        <v>125</v>
      </c>
      <c r="B10611" t="s">
        <v>126</v>
      </c>
      <c r="C10611" t="s">
        <v>92</v>
      </c>
      <c r="D10611" s="29">
        <v>45677</v>
      </c>
      <c r="E10611" s="184" t="str">
        <f t="shared" si="714"/>
        <v/>
      </c>
      <c r="F10611" s="184" t="str">
        <f t="shared" si="715"/>
        <v/>
      </c>
      <c r="G10611" s="184" t="str">
        <f t="shared" si="716"/>
        <v/>
      </c>
      <c r="H10611" s="184" t="str">
        <f t="shared" si="717"/>
        <v/>
      </c>
      <c r="L10611">
        <f t="shared" si="718"/>
        <v>1614.5977147167364</v>
      </c>
      <c r="R10611">
        <f t="shared" si="719"/>
        <v>4437.462595</v>
      </c>
      <c r="S10611" t="s">
        <v>201</v>
      </c>
      <c r="T10611" s="221">
        <v>45567.337500000001</v>
      </c>
    </row>
    <row r="10612" spans="1:20" x14ac:dyDescent="0.35">
      <c r="A10612" t="s">
        <v>125</v>
      </c>
      <c r="B10612" t="s">
        <v>126</v>
      </c>
      <c r="C10612" t="s">
        <v>92</v>
      </c>
      <c r="D10612" s="29">
        <v>45678</v>
      </c>
      <c r="E10612" s="184" t="str">
        <f t="shared" si="714"/>
        <v/>
      </c>
      <c r="F10612" s="184" t="str">
        <f t="shared" si="715"/>
        <v/>
      </c>
      <c r="G10612" s="184" t="str">
        <f t="shared" si="716"/>
        <v/>
      </c>
      <c r="H10612" s="184" t="str">
        <f t="shared" si="717"/>
        <v/>
      </c>
      <c r="L10612">
        <f t="shared" si="718"/>
        <v>1614.5977147167364</v>
      </c>
      <c r="R10612">
        <f t="shared" si="719"/>
        <v>4437.462595</v>
      </c>
      <c r="S10612" t="s">
        <v>201</v>
      </c>
      <c r="T10612" s="221">
        <v>45567.337500000001</v>
      </c>
    </row>
    <row r="10613" spans="1:20" x14ac:dyDescent="0.35">
      <c r="A10613" t="s">
        <v>125</v>
      </c>
      <c r="B10613" t="s">
        <v>126</v>
      </c>
      <c r="C10613" t="s">
        <v>92</v>
      </c>
      <c r="D10613" s="29">
        <v>45679</v>
      </c>
      <c r="E10613" s="184" t="str">
        <f t="shared" si="714"/>
        <v/>
      </c>
      <c r="F10613" s="184" t="str">
        <f t="shared" si="715"/>
        <v/>
      </c>
      <c r="G10613" s="184" t="str">
        <f t="shared" si="716"/>
        <v/>
      </c>
      <c r="H10613" s="184" t="str">
        <f t="shared" si="717"/>
        <v/>
      </c>
      <c r="L10613">
        <f t="shared" si="718"/>
        <v>1614.5977147167364</v>
      </c>
      <c r="R10613">
        <f t="shared" si="719"/>
        <v>4437.462595</v>
      </c>
      <c r="S10613" t="s">
        <v>201</v>
      </c>
      <c r="T10613" s="221">
        <v>45567.337500000001</v>
      </c>
    </row>
    <row r="10614" spans="1:20" x14ac:dyDescent="0.35">
      <c r="A10614" t="s">
        <v>125</v>
      </c>
      <c r="B10614" t="s">
        <v>126</v>
      </c>
      <c r="C10614" t="s">
        <v>92</v>
      </c>
      <c r="D10614" s="29">
        <v>45680</v>
      </c>
      <c r="E10614" s="184" t="str">
        <f t="shared" si="714"/>
        <v/>
      </c>
      <c r="F10614" s="184" t="str">
        <f t="shared" si="715"/>
        <v/>
      </c>
      <c r="G10614" s="184" t="str">
        <f t="shared" si="716"/>
        <v/>
      </c>
      <c r="H10614" s="184" t="str">
        <f t="shared" si="717"/>
        <v/>
      </c>
      <c r="L10614">
        <f t="shared" si="718"/>
        <v>1614.5977147167364</v>
      </c>
      <c r="R10614">
        <f t="shared" si="719"/>
        <v>4437.462595</v>
      </c>
      <c r="S10614" t="s">
        <v>201</v>
      </c>
      <c r="T10614" s="221">
        <v>45567.337500000001</v>
      </c>
    </row>
    <row r="10615" spans="1:20" x14ac:dyDescent="0.35">
      <c r="A10615" t="s">
        <v>125</v>
      </c>
      <c r="B10615" t="s">
        <v>126</v>
      </c>
      <c r="C10615" t="s">
        <v>92</v>
      </c>
      <c r="D10615" s="29">
        <v>45681</v>
      </c>
      <c r="E10615" s="184" t="str">
        <f t="shared" si="714"/>
        <v/>
      </c>
      <c r="F10615" s="184" t="str">
        <f t="shared" si="715"/>
        <v/>
      </c>
      <c r="G10615" s="184" t="str">
        <f t="shared" si="716"/>
        <v/>
      </c>
      <c r="H10615" s="184" t="str">
        <f t="shared" si="717"/>
        <v/>
      </c>
      <c r="L10615">
        <f t="shared" si="718"/>
        <v>1614.5977147167364</v>
      </c>
      <c r="R10615">
        <f t="shared" si="719"/>
        <v>4437.462595</v>
      </c>
      <c r="S10615" t="s">
        <v>201</v>
      </c>
      <c r="T10615" s="221">
        <v>45567.337500000001</v>
      </c>
    </row>
    <row r="10616" spans="1:20" x14ac:dyDescent="0.35">
      <c r="A10616" t="s">
        <v>125</v>
      </c>
      <c r="B10616" t="s">
        <v>126</v>
      </c>
      <c r="C10616" t="s">
        <v>92</v>
      </c>
      <c r="D10616" s="29">
        <v>45682</v>
      </c>
      <c r="E10616" s="184" t="str">
        <f t="shared" si="714"/>
        <v/>
      </c>
      <c r="F10616" s="184" t="str">
        <f t="shared" si="715"/>
        <v/>
      </c>
      <c r="G10616" s="184" t="str">
        <f t="shared" si="716"/>
        <v/>
      </c>
      <c r="H10616" s="184" t="str">
        <f t="shared" si="717"/>
        <v/>
      </c>
      <c r="L10616">
        <f t="shared" si="718"/>
        <v>1614.5977147167364</v>
      </c>
      <c r="R10616">
        <f t="shared" si="719"/>
        <v>4437.462595</v>
      </c>
      <c r="S10616" t="s">
        <v>201</v>
      </c>
      <c r="T10616" s="221">
        <v>45567.337500000001</v>
      </c>
    </row>
    <row r="10617" spans="1:20" x14ac:dyDescent="0.35">
      <c r="A10617" t="s">
        <v>125</v>
      </c>
      <c r="B10617" t="s">
        <v>126</v>
      </c>
      <c r="C10617" t="s">
        <v>92</v>
      </c>
      <c r="D10617" s="29">
        <v>45683</v>
      </c>
      <c r="E10617" s="184" t="str">
        <f t="shared" si="714"/>
        <v/>
      </c>
      <c r="F10617" s="184" t="str">
        <f t="shared" si="715"/>
        <v/>
      </c>
      <c r="G10617" s="184" t="str">
        <f t="shared" si="716"/>
        <v/>
      </c>
      <c r="H10617" s="184" t="str">
        <f t="shared" si="717"/>
        <v/>
      </c>
      <c r="L10617">
        <f t="shared" si="718"/>
        <v>1614.5977147167364</v>
      </c>
      <c r="R10617">
        <f t="shared" si="719"/>
        <v>4437.462595</v>
      </c>
      <c r="S10617" t="s">
        <v>201</v>
      </c>
      <c r="T10617" s="221">
        <v>45567.337500000001</v>
      </c>
    </row>
    <row r="10618" spans="1:20" x14ac:dyDescent="0.35">
      <c r="A10618" t="s">
        <v>125</v>
      </c>
      <c r="B10618" t="s">
        <v>126</v>
      </c>
      <c r="C10618" t="s">
        <v>92</v>
      </c>
      <c r="D10618" s="29">
        <v>45684</v>
      </c>
      <c r="E10618" s="184" t="str">
        <f t="shared" si="714"/>
        <v/>
      </c>
      <c r="F10618" s="184" t="str">
        <f t="shared" si="715"/>
        <v/>
      </c>
      <c r="G10618" s="184" t="str">
        <f t="shared" si="716"/>
        <v/>
      </c>
      <c r="H10618" s="184" t="str">
        <f t="shared" si="717"/>
        <v/>
      </c>
      <c r="L10618">
        <f t="shared" si="718"/>
        <v>1614.5977147167364</v>
      </c>
      <c r="R10618">
        <f t="shared" si="719"/>
        <v>4437.462595</v>
      </c>
      <c r="S10618" t="s">
        <v>201</v>
      </c>
      <c r="T10618" s="221">
        <v>45567.337500000001</v>
      </c>
    </row>
    <row r="10619" spans="1:20" x14ac:dyDescent="0.35">
      <c r="A10619" t="s">
        <v>125</v>
      </c>
      <c r="B10619" t="s">
        <v>126</v>
      </c>
      <c r="C10619" t="s">
        <v>92</v>
      </c>
      <c r="D10619" s="29">
        <v>45685</v>
      </c>
      <c r="E10619" s="184" t="str">
        <f t="shared" si="714"/>
        <v/>
      </c>
      <c r="F10619" s="184" t="str">
        <f t="shared" si="715"/>
        <v/>
      </c>
      <c r="G10619" s="184" t="str">
        <f t="shared" si="716"/>
        <v/>
      </c>
      <c r="H10619" s="184" t="str">
        <f t="shared" si="717"/>
        <v/>
      </c>
      <c r="L10619">
        <f t="shared" si="718"/>
        <v>1614.5977147167364</v>
      </c>
      <c r="R10619">
        <f t="shared" si="719"/>
        <v>4437.462595</v>
      </c>
      <c r="S10619" t="s">
        <v>201</v>
      </c>
      <c r="T10619" s="221">
        <v>45567.337500000001</v>
      </c>
    </row>
    <row r="10620" spans="1:20" x14ac:dyDescent="0.35">
      <c r="A10620" t="s">
        <v>125</v>
      </c>
      <c r="B10620" t="s">
        <v>126</v>
      </c>
      <c r="C10620" t="s">
        <v>92</v>
      </c>
      <c r="D10620" s="29">
        <v>45686</v>
      </c>
      <c r="E10620" s="184" t="str">
        <f t="shared" si="714"/>
        <v/>
      </c>
      <c r="F10620" s="184" t="str">
        <f t="shared" si="715"/>
        <v/>
      </c>
      <c r="G10620" s="184" t="str">
        <f t="shared" si="716"/>
        <v/>
      </c>
      <c r="H10620" s="184" t="str">
        <f t="shared" si="717"/>
        <v/>
      </c>
      <c r="L10620">
        <f t="shared" si="718"/>
        <v>1614.5977147167364</v>
      </c>
      <c r="R10620">
        <f t="shared" si="719"/>
        <v>4437.462595</v>
      </c>
      <c r="S10620" t="s">
        <v>201</v>
      </c>
      <c r="T10620" s="221">
        <v>45567.337500000001</v>
      </c>
    </row>
    <row r="10621" spans="1:20" x14ac:dyDescent="0.35">
      <c r="A10621" t="s">
        <v>125</v>
      </c>
      <c r="B10621" t="s">
        <v>126</v>
      </c>
      <c r="C10621" t="s">
        <v>92</v>
      </c>
      <c r="D10621" s="29">
        <v>45687</v>
      </c>
      <c r="E10621" s="184" t="str">
        <f t="shared" si="714"/>
        <v/>
      </c>
      <c r="F10621" s="184" t="str">
        <f t="shared" si="715"/>
        <v/>
      </c>
      <c r="G10621" s="184" t="str">
        <f t="shared" si="716"/>
        <v/>
      </c>
      <c r="H10621" s="184" t="str">
        <f t="shared" si="717"/>
        <v/>
      </c>
      <c r="L10621">
        <f t="shared" si="718"/>
        <v>1614.5977147167364</v>
      </c>
      <c r="R10621">
        <f t="shared" si="719"/>
        <v>4437.462595</v>
      </c>
      <c r="S10621" t="s">
        <v>201</v>
      </c>
      <c r="T10621" s="221">
        <v>45567.337500000001</v>
      </c>
    </row>
    <row r="10622" spans="1:20" x14ac:dyDescent="0.35">
      <c r="A10622" t="s">
        <v>125</v>
      </c>
      <c r="B10622" t="s">
        <v>126</v>
      </c>
      <c r="C10622" t="s">
        <v>92</v>
      </c>
      <c r="D10622" s="29">
        <v>45688</v>
      </c>
      <c r="E10622" s="184" t="str">
        <f t="shared" si="714"/>
        <v/>
      </c>
      <c r="F10622" s="184" t="str">
        <f t="shared" si="715"/>
        <v/>
      </c>
      <c r="G10622" s="184" t="str">
        <f t="shared" si="716"/>
        <v/>
      </c>
      <c r="H10622" s="184" t="str">
        <f t="shared" si="717"/>
        <v/>
      </c>
      <c r="L10622">
        <f t="shared" si="718"/>
        <v>1614.5977147167364</v>
      </c>
      <c r="R10622">
        <f t="shared" si="719"/>
        <v>4437.462595</v>
      </c>
      <c r="S10622" t="s">
        <v>201</v>
      </c>
      <c r="T10622" s="221">
        <v>45567.337500000001</v>
      </c>
    </row>
    <row r="10623" spans="1:20" x14ac:dyDescent="0.35">
      <c r="A10623" t="s">
        <v>125</v>
      </c>
      <c r="B10623" t="s">
        <v>126</v>
      </c>
      <c r="C10623" t="s">
        <v>92</v>
      </c>
      <c r="D10623" s="29">
        <v>45689</v>
      </c>
      <c r="E10623" s="184" t="str">
        <f t="shared" si="714"/>
        <v/>
      </c>
      <c r="F10623" s="184" t="str">
        <f t="shared" si="715"/>
        <v/>
      </c>
      <c r="G10623" s="184" t="str">
        <f t="shared" si="716"/>
        <v/>
      </c>
      <c r="H10623" s="184" t="str">
        <f t="shared" si="717"/>
        <v/>
      </c>
      <c r="L10623">
        <f t="shared" si="718"/>
        <v>1614.5977147167364</v>
      </c>
      <c r="R10623">
        <f t="shared" si="719"/>
        <v>4437.462595</v>
      </c>
      <c r="S10623" t="s">
        <v>201</v>
      </c>
      <c r="T10623" s="221">
        <v>45567.337500000001</v>
      </c>
    </row>
    <row r="10624" spans="1:20" x14ac:dyDescent="0.35">
      <c r="A10624" t="s">
        <v>125</v>
      </c>
      <c r="B10624" t="s">
        <v>126</v>
      </c>
      <c r="C10624" t="s">
        <v>92</v>
      </c>
      <c r="D10624" s="29">
        <v>45690</v>
      </c>
      <c r="E10624" s="184" t="str">
        <f t="shared" si="714"/>
        <v/>
      </c>
      <c r="F10624" s="184" t="str">
        <f t="shared" si="715"/>
        <v/>
      </c>
      <c r="G10624" s="184" t="str">
        <f t="shared" si="716"/>
        <v/>
      </c>
      <c r="H10624" s="184" t="str">
        <f t="shared" si="717"/>
        <v/>
      </c>
      <c r="L10624">
        <f t="shared" si="718"/>
        <v>1614.5977147167364</v>
      </c>
      <c r="R10624">
        <f t="shared" si="719"/>
        <v>4437.462595</v>
      </c>
      <c r="S10624" t="s">
        <v>201</v>
      </c>
      <c r="T10624" s="221">
        <v>45567.337500000001</v>
      </c>
    </row>
    <row r="10625" spans="1:20" x14ac:dyDescent="0.35">
      <c r="A10625" t="s">
        <v>125</v>
      </c>
      <c r="B10625" t="s">
        <v>126</v>
      </c>
      <c r="C10625" t="s">
        <v>92</v>
      </c>
      <c r="D10625" s="29">
        <v>45691</v>
      </c>
      <c r="E10625" s="184" t="str">
        <f t="shared" si="714"/>
        <v/>
      </c>
      <c r="F10625" s="184" t="str">
        <f t="shared" si="715"/>
        <v/>
      </c>
      <c r="G10625" s="184" t="str">
        <f t="shared" si="716"/>
        <v/>
      </c>
      <c r="H10625" s="184" t="str">
        <f t="shared" si="717"/>
        <v/>
      </c>
      <c r="L10625">
        <f t="shared" si="718"/>
        <v>1614.5977147167364</v>
      </c>
      <c r="R10625">
        <f t="shared" si="719"/>
        <v>4437.462595</v>
      </c>
      <c r="S10625" t="s">
        <v>201</v>
      </c>
      <c r="T10625" s="221">
        <v>45567.337500000001</v>
      </c>
    </row>
    <row r="10626" spans="1:20" x14ac:dyDescent="0.35">
      <c r="A10626" t="s">
        <v>125</v>
      </c>
      <c r="B10626" t="s">
        <v>126</v>
      </c>
      <c r="C10626" t="s">
        <v>92</v>
      </c>
      <c r="D10626" s="29">
        <v>45692</v>
      </c>
      <c r="E10626" s="184" t="str">
        <f t="shared" si="714"/>
        <v/>
      </c>
      <c r="F10626" s="184" t="str">
        <f t="shared" si="715"/>
        <v/>
      </c>
      <c r="G10626" s="184" t="str">
        <f t="shared" si="716"/>
        <v/>
      </c>
      <c r="H10626" s="184" t="str">
        <f t="shared" si="717"/>
        <v/>
      </c>
      <c r="L10626">
        <f t="shared" si="718"/>
        <v>1614.5977147167364</v>
      </c>
      <c r="R10626">
        <f t="shared" si="719"/>
        <v>4437.462595</v>
      </c>
      <c r="S10626" t="s">
        <v>201</v>
      </c>
      <c r="T10626" s="221">
        <v>45567.337500000001</v>
      </c>
    </row>
    <row r="10627" spans="1:20" x14ac:dyDescent="0.35">
      <c r="A10627" t="s">
        <v>125</v>
      </c>
      <c r="B10627" t="s">
        <v>126</v>
      </c>
      <c r="C10627" t="s">
        <v>92</v>
      </c>
      <c r="D10627" s="29">
        <v>45693</v>
      </c>
      <c r="E10627" s="184" t="str">
        <f t="shared" si="714"/>
        <v/>
      </c>
      <c r="F10627" s="184" t="str">
        <f t="shared" si="715"/>
        <v/>
      </c>
      <c r="G10627" s="184" t="str">
        <f t="shared" si="716"/>
        <v/>
      </c>
      <c r="H10627" s="184" t="str">
        <f t="shared" si="717"/>
        <v/>
      </c>
      <c r="L10627">
        <f t="shared" si="718"/>
        <v>1614.5977147167364</v>
      </c>
      <c r="R10627">
        <f t="shared" si="719"/>
        <v>4437.462595</v>
      </c>
      <c r="S10627" t="s">
        <v>201</v>
      </c>
      <c r="T10627" s="221">
        <v>45567.337500000001</v>
      </c>
    </row>
    <row r="10628" spans="1:20" x14ac:dyDescent="0.35">
      <c r="A10628" t="s">
        <v>125</v>
      </c>
      <c r="B10628" t="s">
        <v>126</v>
      </c>
      <c r="C10628" t="s">
        <v>92</v>
      </c>
      <c r="D10628" s="29">
        <v>45694</v>
      </c>
      <c r="E10628" s="184" t="str">
        <f t="shared" si="714"/>
        <v/>
      </c>
      <c r="F10628" s="184" t="str">
        <f t="shared" si="715"/>
        <v/>
      </c>
      <c r="G10628" s="184" t="str">
        <f t="shared" si="716"/>
        <v/>
      </c>
      <c r="H10628" s="184" t="str">
        <f t="shared" si="717"/>
        <v/>
      </c>
      <c r="L10628">
        <f t="shared" si="718"/>
        <v>1614.5977147167364</v>
      </c>
      <c r="R10628">
        <f t="shared" si="719"/>
        <v>4437.462595</v>
      </c>
      <c r="S10628" t="s">
        <v>201</v>
      </c>
      <c r="T10628" s="221">
        <v>45567.337500000001</v>
      </c>
    </row>
    <row r="10629" spans="1:20" x14ac:dyDescent="0.35">
      <c r="A10629" t="s">
        <v>125</v>
      </c>
      <c r="B10629" t="s">
        <v>126</v>
      </c>
      <c r="C10629" t="s">
        <v>92</v>
      </c>
      <c r="D10629" s="29">
        <v>45695</v>
      </c>
      <c r="E10629" s="184" t="str">
        <f t="shared" si="714"/>
        <v/>
      </c>
      <c r="F10629" s="184" t="str">
        <f t="shared" si="715"/>
        <v/>
      </c>
      <c r="G10629" s="184" t="str">
        <f t="shared" si="716"/>
        <v/>
      </c>
      <c r="H10629" s="184" t="str">
        <f t="shared" si="717"/>
        <v/>
      </c>
      <c r="L10629">
        <f t="shared" si="718"/>
        <v>1614.5977147167364</v>
      </c>
      <c r="R10629">
        <f t="shared" si="719"/>
        <v>4437.462595</v>
      </c>
      <c r="S10629" t="s">
        <v>201</v>
      </c>
      <c r="T10629" s="221">
        <v>45567.337500000001</v>
      </c>
    </row>
    <row r="10630" spans="1:20" x14ac:dyDescent="0.35">
      <c r="A10630" t="s">
        <v>125</v>
      </c>
      <c r="B10630" t="s">
        <v>126</v>
      </c>
      <c r="C10630" t="s">
        <v>92</v>
      </c>
      <c r="D10630" s="29">
        <v>45696</v>
      </c>
      <c r="E10630" s="184" t="str">
        <f t="shared" si="714"/>
        <v/>
      </c>
      <c r="F10630" s="184" t="str">
        <f t="shared" si="715"/>
        <v/>
      </c>
      <c r="G10630" s="184" t="str">
        <f t="shared" si="716"/>
        <v/>
      </c>
      <c r="H10630" s="184" t="str">
        <f t="shared" si="717"/>
        <v/>
      </c>
      <c r="L10630">
        <f t="shared" si="718"/>
        <v>1614.5977147167364</v>
      </c>
      <c r="R10630">
        <f t="shared" si="719"/>
        <v>4437.462595</v>
      </c>
      <c r="S10630" t="s">
        <v>201</v>
      </c>
      <c r="T10630" s="221">
        <v>45567.337500000001</v>
      </c>
    </row>
    <row r="10631" spans="1:20" x14ac:dyDescent="0.35">
      <c r="A10631" t="s">
        <v>125</v>
      </c>
      <c r="B10631" t="s">
        <v>126</v>
      </c>
      <c r="C10631" t="s">
        <v>92</v>
      </c>
      <c r="D10631" s="29">
        <v>45697</v>
      </c>
      <c r="E10631" s="184" t="str">
        <f t="shared" si="714"/>
        <v/>
      </c>
      <c r="F10631" s="184" t="str">
        <f t="shared" si="715"/>
        <v/>
      </c>
      <c r="G10631" s="184" t="str">
        <f t="shared" si="716"/>
        <v/>
      </c>
      <c r="H10631" s="184" t="str">
        <f t="shared" si="717"/>
        <v/>
      </c>
      <c r="L10631">
        <f t="shared" si="718"/>
        <v>1614.5977147167364</v>
      </c>
      <c r="R10631">
        <f t="shared" si="719"/>
        <v>4437.462595</v>
      </c>
      <c r="S10631" t="s">
        <v>201</v>
      </c>
      <c r="T10631" s="221">
        <v>45567.337500000001</v>
      </c>
    </row>
    <row r="10632" spans="1:20" x14ac:dyDescent="0.35">
      <c r="A10632" t="s">
        <v>125</v>
      </c>
      <c r="B10632" t="s">
        <v>126</v>
      </c>
      <c r="C10632" t="s">
        <v>92</v>
      </c>
      <c r="D10632" s="29">
        <v>45698</v>
      </c>
      <c r="E10632" s="184" t="str">
        <f t="shared" ref="E10632:E10695" si="720">IF(J10632="","",IF(L10632=0,0,IF(1-(J10632/L10632)&lt;0,"",1-(J10632/L10632))))</f>
        <v/>
      </c>
      <c r="F10632" s="184" t="str">
        <f t="shared" ref="F10632:F10695" si="721">IF(K10632="","",IF(L10632=0,0,IF(1-(K10632/L10632)&lt;0,"",1-(K10632/L10632))))</f>
        <v/>
      </c>
      <c r="G10632" s="184" t="str">
        <f t="shared" ref="G10632:G10695" si="722">IF(J10632="","",IF(1-(J10632/R10632)&lt;0,"",1-(J10632/R10632)))</f>
        <v/>
      </c>
      <c r="H10632" s="184" t="str">
        <f t="shared" ref="H10632:H10695" si="723">IF(K10632="","",IF(1-(K10632/R10632)&lt;0,"",1-(K10632/R10632)))</f>
        <v/>
      </c>
      <c r="L10632">
        <f t="shared" si="718"/>
        <v>1614.5977147167364</v>
      </c>
      <c r="R10632">
        <f t="shared" si="719"/>
        <v>4437.462595</v>
      </c>
      <c r="S10632" t="s">
        <v>201</v>
      </c>
      <c r="T10632" s="221">
        <v>45567.337500000001</v>
      </c>
    </row>
    <row r="10633" spans="1:20" x14ac:dyDescent="0.35">
      <c r="A10633" t="s">
        <v>125</v>
      </c>
      <c r="B10633" t="s">
        <v>126</v>
      </c>
      <c r="C10633" t="s">
        <v>92</v>
      </c>
      <c r="D10633" s="29">
        <v>45699</v>
      </c>
      <c r="E10633" s="184" t="str">
        <f t="shared" si="720"/>
        <v/>
      </c>
      <c r="F10633" s="184" t="str">
        <f t="shared" si="721"/>
        <v/>
      </c>
      <c r="G10633" s="184" t="str">
        <f t="shared" si="722"/>
        <v/>
      </c>
      <c r="H10633" s="184" t="str">
        <f t="shared" si="723"/>
        <v/>
      </c>
      <c r="L10633">
        <f t="shared" si="718"/>
        <v>1614.5977147167364</v>
      </c>
      <c r="R10633">
        <f t="shared" si="719"/>
        <v>4437.462595</v>
      </c>
      <c r="S10633" t="s">
        <v>201</v>
      </c>
      <c r="T10633" s="221">
        <v>45567.337500000001</v>
      </c>
    </row>
    <row r="10634" spans="1:20" x14ac:dyDescent="0.35">
      <c r="A10634" t="s">
        <v>125</v>
      </c>
      <c r="B10634" t="s">
        <v>126</v>
      </c>
      <c r="C10634" t="s">
        <v>92</v>
      </c>
      <c r="D10634" s="29">
        <v>45700</v>
      </c>
      <c r="E10634" s="184" t="str">
        <f t="shared" si="720"/>
        <v/>
      </c>
      <c r="F10634" s="184" t="str">
        <f t="shared" si="721"/>
        <v/>
      </c>
      <c r="G10634" s="184" t="str">
        <f t="shared" si="722"/>
        <v/>
      </c>
      <c r="H10634" s="184" t="str">
        <f t="shared" si="723"/>
        <v/>
      </c>
      <c r="L10634">
        <f t="shared" si="718"/>
        <v>1614.5977147167364</v>
      </c>
      <c r="R10634">
        <f t="shared" si="719"/>
        <v>4437.462595</v>
      </c>
      <c r="S10634" t="s">
        <v>201</v>
      </c>
      <c r="T10634" s="221">
        <v>45567.337500000001</v>
      </c>
    </row>
    <row r="10635" spans="1:20" x14ac:dyDescent="0.35">
      <c r="A10635" t="s">
        <v>125</v>
      </c>
      <c r="B10635" t="s">
        <v>126</v>
      </c>
      <c r="C10635" t="s">
        <v>92</v>
      </c>
      <c r="D10635" s="29">
        <v>45701</v>
      </c>
      <c r="E10635" s="184" t="str">
        <f t="shared" si="720"/>
        <v/>
      </c>
      <c r="F10635" s="184" t="str">
        <f t="shared" si="721"/>
        <v/>
      </c>
      <c r="G10635" s="184" t="str">
        <f t="shared" si="722"/>
        <v/>
      </c>
      <c r="H10635" s="184" t="str">
        <f t="shared" si="723"/>
        <v/>
      </c>
      <c r="L10635">
        <f t="shared" si="718"/>
        <v>1614.5977147167364</v>
      </c>
      <c r="R10635">
        <f t="shared" si="719"/>
        <v>4437.462595</v>
      </c>
      <c r="S10635" t="s">
        <v>201</v>
      </c>
      <c r="T10635" s="221">
        <v>45567.337500000001</v>
      </c>
    </row>
    <row r="10636" spans="1:20" x14ac:dyDescent="0.35">
      <c r="A10636" t="s">
        <v>125</v>
      </c>
      <c r="B10636" t="s">
        <v>126</v>
      </c>
      <c r="C10636" t="s">
        <v>92</v>
      </c>
      <c r="D10636" s="29">
        <v>45702</v>
      </c>
      <c r="E10636" s="184" t="str">
        <f t="shared" si="720"/>
        <v/>
      </c>
      <c r="F10636" s="184" t="str">
        <f t="shared" si="721"/>
        <v/>
      </c>
      <c r="G10636" s="184" t="str">
        <f t="shared" si="722"/>
        <v/>
      </c>
      <c r="H10636" s="184" t="str">
        <f t="shared" si="723"/>
        <v/>
      </c>
      <c r="L10636">
        <f t="shared" si="718"/>
        <v>1614.5977147167364</v>
      </c>
      <c r="R10636">
        <f t="shared" si="719"/>
        <v>4437.462595</v>
      </c>
      <c r="S10636" t="s">
        <v>201</v>
      </c>
      <c r="T10636" s="221">
        <v>45567.337500000001</v>
      </c>
    </row>
    <row r="10637" spans="1:20" x14ac:dyDescent="0.35">
      <c r="A10637" t="s">
        <v>125</v>
      </c>
      <c r="B10637" t="s">
        <v>126</v>
      </c>
      <c r="C10637" t="s">
        <v>92</v>
      </c>
      <c r="D10637" s="29">
        <v>45703</v>
      </c>
      <c r="E10637" s="184" t="str">
        <f t="shared" si="720"/>
        <v/>
      </c>
      <c r="F10637" s="184" t="str">
        <f t="shared" si="721"/>
        <v/>
      </c>
      <c r="G10637" s="184" t="str">
        <f t="shared" si="722"/>
        <v/>
      </c>
      <c r="H10637" s="184" t="str">
        <f t="shared" si="723"/>
        <v/>
      </c>
      <c r="L10637">
        <f t="shared" si="718"/>
        <v>1614.5977147167364</v>
      </c>
      <c r="R10637">
        <f t="shared" si="719"/>
        <v>4437.462595</v>
      </c>
      <c r="S10637" t="s">
        <v>201</v>
      </c>
      <c r="T10637" s="221">
        <v>45567.337500000001</v>
      </c>
    </row>
    <row r="10638" spans="1:20" x14ac:dyDescent="0.35">
      <c r="A10638" t="s">
        <v>125</v>
      </c>
      <c r="B10638" t="s">
        <v>126</v>
      </c>
      <c r="C10638" t="s">
        <v>92</v>
      </c>
      <c r="D10638" s="29">
        <v>45704</v>
      </c>
      <c r="E10638" s="184" t="str">
        <f t="shared" si="720"/>
        <v/>
      </c>
      <c r="F10638" s="184" t="str">
        <f t="shared" si="721"/>
        <v/>
      </c>
      <c r="G10638" s="184" t="str">
        <f t="shared" si="722"/>
        <v/>
      </c>
      <c r="H10638" s="184" t="str">
        <f t="shared" si="723"/>
        <v/>
      </c>
      <c r="L10638">
        <f t="shared" si="718"/>
        <v>1614.5977147167364</v>
      </c>
      <c r="R10638">
        <f t="shared" si="719"/>
        <v>4437.462595</v>
      </c>
      <c r="S10638" t="s">
        <v>201</v>
      </c>
      <c r="T10638" s="221">
        <v>45567.337500000001</v>
      </c>
    </row>
    <row r="10639" spans="1:20" x14ac:dyDescent="0.35">
      <c r="A10639" t="s">
        <v>125</v>
      </c>
      <c r="B10639" t="s">
        <v>126</v>
      </c>
      <c r="C10639" t="s">
        <v>92</v>
      </c>
      <c r="D10639" s="29">
        <v>45705</v>
      </c>
      <c r="E10639" s="184" t="str">
        <f t="shared" si="720"/>
        <v/>
      </c>
      <c r="F10639" s="184" t="str">
        <f t="shared" si="721"/>
        <v/>
      </c>
      <c r="G10639" s="184" t="str">
        <f t="shared" si="722"/>
        <v/>
      </c>
      <c r="H10639" s="184" t="str">
        <f t="shared" si="723"/>
        <v/>
      </c>
      <c r="L10639">
        <f t="shared" si="718"/>
        <v>1614.5977147167364</v>
      </c>
      <c r="R10639">
        <f t="shared" si="719"/>
        <v>4437.462595</v>
      </c>
      <c r="S10639" t="s">
        <v>201</v>
      </c>
      <c r="T10639" s="221">
        <v>45567.337500000001</v>
      </c>
    </row>
    <row r="10640" spans="1:20" x14ac:dyDescent="0.35">
      <c r="A10640" t="s">
        <v>125</v>
      </c>
      <c r="B10640" t="s">
        <v>126</v>
      </c>
      <c r="C10640" t="s">
        <v>92</v>
      </c>
      <c r="D10640" s="29">
        <v>45706</v>
      </c>
      <c r="E10640" s="184" t="str">
        <f t="shared" si="720"/>
        <v/>
      </c>
      <c r="F10640" s="184" t="str">
        <f t="shared" si="721"/>
        <v/>
      </c>
      <c r="G10640" s="184" t="str">
        <f t="shared" si="722"/>
        <v/>
      </c>
      <c r="H10640" s="184" t="str">
        <f t="shared" si="723"/>
        <v/>
      </c>
      <c r="L10640">
        <f t="shared" si="718"/>
        <v>1614.5977147167364</v>
      </c>
      <c r="R10640">
        <f t="shared" si="719"/>
        <v>4437.462595</v>
      </c>
      <c r="S10640" t="s">
        <v>201</v>
      </c>
      <c r="T10640" s="221">
        <v>45567.337500000001</v>
      </c>
    </row>
    <row r="10641" spans="1:20" x14ac:dyDescent="0.35">
      <c r="A10641" t="s">
        <v>125</v>
      </c>
      <c r="B10641" t="s">
        <v>126</v>
      </c>
      <c r="C10641" t="s">
        <v>92</v>
      </c>
      <c r="D10641" s="29">
        <v>45707</v>
      </c>
      <c r="E10641" s="184" t="str">
        <f t="shared" si="720"/>
        <v/>
      </c>
      <c r="F10641" s="184" t="str">
        <f t="shared" si="721"/>
        <v/>
      </c>
      <c r="G10641" s="184" t="str">
        <f t="shared" si="722"/>
        <v/>
      </c>
      <c r="H10641" s="184" t="str">
        <f t="shared" si="723"/>
        <v/>
      </c>
      <c r="L10641">
        <f t="shared" si="718"/>
        <v>1614.5977147167364</v>
      </c>
      <c r="R10641">
        <f t="shared" si="719"/>
        <v>4437.462595</v>
      </c>
      <c r="S10641" t="s">
        <v>201</v>
      </c>
      <c r="T10641" s="221">
        <v>45567.337500000001</v>
      </c>
    </row>
    <row r="10642" spans="1:20" x14ac:dyDescent="0.35">
      <c r="A10642" t="s">
        <v>125</v>
      </c>
      <c r="B10642" t="s">
        <v>126</v>
      </c>
      <c r="C10642" t="s">
        <v>92</v>
      </c>
      <c r="D10642" s="29">
        <v>45708</v>
      </c>
      <c r="E10642" s="184" t="str">
        <f t="shared" si="720"/>
        <v/>
      </c>
      <c r="F10642" s="184" t="str">
        <f t="shared" si="721"/>
        <v/>
      </c>
      <c r="G10642" s="184" t="str">
        <f t="shared" si="722"/>
        <v/>
      </c>
      <c r="H10642" s="184" t="str">
        <f t="shared" si="723"/>
        <v/>
      </c>
      <c r="L10642">
        <f t="shared" si="718"/>
        <v>1614.5977147167364</v>
      </c>
      <c r="R10642">
        <f t="shared" si="719"/>
        <v>4437.462595</v>
      </c>
      <c r="S10642" t="s">
        <v>201</v>
      </c>
      <c r="T10642" s="221">
        <v>45567.337500000001</v>
      </c>
    </row>
    <row r="10643" spans="1:20" x14ac:dyDescent="0.35">
      <c r="A10643" t="s">
        <v>125</v>
      </c>
      <c r="B10643" t="s">
        <v>126</v>
      </c>
      <c r="C10643" t="s">
        <v>92</v>
      </c>
      <c r="D10643" s="29">
        <v>45709</v>
      </c>
      <c r="E10643" s="184" t="str">
        <f t="shared" si="720"/>
        <v/>
      </c>
      <c r="F10643" s="184" t="str">
        <f t="shared" si="721"/>
        <v/>
      </c>
      <c r="G10643" s="184" t="str">
        <f t="shared" si="722"/>
        <v/>
      </c>
      <c r="H10643" s="184" t="str">
        <f t="shared" si="723"/>
        <v/>
      </c>
      <c r="L10643">
        <f t="shared" si="718"/>
        <v>1614.5977147167364</v>
      </c>
      <c r="R10643">
        <f t="shared" si="719"/>
        <v>4437.462595</v>
      </c>
      <c r="S10643" t="s">
        <v>201</v>
      </c>
      <c r="T10643" s="221">
        <v>45567.337500000001</v>
      </c>
    </row>
    <row r="10644" spans="1:20" x14ac:dyDescent="0.35">
      <c r="A10644" t="s">
        <v>125</v>
      </c>
      <c r="B10644" t="s">
        <v>126</v>
      </c>
      <c r="C10644" t="s">
        <v>92</v>
      </c>
      <c r="D10644" s="29">
        <v>45710</v>
      </c>
      <c r="E10644" s="184" t="str">
        <f t="shared" si="720"/>
        <v/>
      </c>
      <c r="F10644" s="184" t="str">
        <f t="shared" si="721"/>
        <v/>
      </c>
      <c r="G10644" s="184" t="str">
        <f t="shared" si="722"/>
        <v/>
      </c>
      <c r="H10644" s="184" t="str">
        <f t="shared" si="723"/>
        <v/>
      </c>
      <c r="L10644">
        <f t="shared" si="718"/>
        <v>1614.5977147167364</v>
      </c>
      <c r="R10644">
        <f t="shared" si="719"/>
        <v>4437.462595</v>
      </c>
      <c r="S10644" t="s">
        <v>201</v>
      </c>
      <c r="T10644" s="221">
        <v>45567.337500000001</v>
      </c>
    </row>
    <row r="10645" spans="1:20" x14ac:dyDescent="0.35">
      <c r="A10645" t="s">
        <v>125</v>
      </c>
      <c r="B10645" t="s">
        <v>126</v>
      </c>
      <c r="C10645" t="s">
        <v>92</v>
      </c>
      <c r="D10645" s="29">
        <v>45711</v>
      </c>
      <c r="E10645" s="184" t="str">
        <f t="shared" si="720"/>
        <v/>
      </c>
      <c r="F10645" s="184" t="str">
        <f t="shared" si="721"/>
        <v/>
      </c>
      <c r="G10645" s="184" t="str">
        <f t="shared" si="722"/>
        <v/>
      </c>
      <c r="H10645" s="184" t="str">
        <f t="shared" si="723"/>
        <v/>
      </c>
      <c r="L10645">
        <f t="shared" si="718"/>
        <v>1614.5977147167364</v>
      </c>
      <c r="R10645">
        <f t="shared" si="719"/>
        <v>4437.462595</v>
      </c>
      <c r="S10645" t="s">
        <v>201</v>
      </c>
      <c r="T10645" s="221">
        <v>45567.337500000001</v>
      </c>
    </row>
    <row r="10646" spans="1:20" x14ac:dyDescent="0.35">
      <c r="A10646" t="s">
        <v>125</v>
      </c>
      <c r="B10646" t="s">
        <v>126</v>
      </c>
      <c r="C10646" t="s">
        <v>92</v>
      </c>
      <c r="D10646" s="29">
        <v>45712</v>
      </c>
      <c r="E10646" s="184" t="str">
        <f t="shared" si="720"/>
        <v/>
      </c>
      <c r="F10646" s="184" t="str">
        <f t="shared" si="721"/>
        <v/>
      </c>
      <c r="G10646" s="184" t="str">
        <f t="shared" si="722"/>
        <v/>
      </c>
      <c r="H10646" s="184" t="str">
        <f t="shared" si="723"/>
        <v/>
      </c>
      <c r="L10646">
        <f t="shared" si="718"/>
        <v>1614.5977147167364</v>
      </c>
      <c r="R10646">
        <f t="shared" si="719"/>
        <v>4437.462595</v>
      </c>
      <c r="S10646" t="s">
        <v>201</v>
      </c>
      <c r="T10646" s="221">
        <v>45567.337500000001</v>
      </c>
    </row>
    <row r="10647" spans="1:20" x14ac:dyDescent="0.35">
      <c r="A10647" t="s">
        <v>125</v>
      </c>
      <c r="B10647" t="s">
        <v>126</v>
      </c>
      <c r="C10647" t="s">
        <v>92</v>
      </c>
      <c r="D10647" s="29">
        <v>45713</v>
      </c>
      <c r="E10647" s="184" t="str">
        <f t="shared" si="720"/>
        <v/>
      </c>
      <c r="F10647" s="184" t="str">
        <f t="shared" si="721"/>
        <v/>
      </c>
      <c r="G10647" s="184" t="str">
        <f t="shared" si="722"/>
        <v/>
      </c>
      <c r="H10647" s="184" t="str">
        <f t="shared" si="723"/>
        <v/>
      </c>
      <c r="L10647">
        <f t="shared" si="718"/>
        <v>1614.5977147167364</v>
      </c>
      <c r="R10647">
        <f t="shared" si="719"/>
        <v>4437.462595</v>
      </c>
      <c r="S10647" t="s">
        <v>201</v>
      </c>
      <c r="T10647" s="221">
        <v>45567.337500000001</v>
      </c>
    </row>
    <row r="10648" spans="1:20" x14ac:dyDescent="0.35">
      <c r="A10648" t="s">
        <v>125</v>
      </c>
      <c r="B10648" t="s">
        <v>126</v>
      </c>
      <c r="C10648" t="s">
        <v>92</v>
      </c>
      <c r="D10648" s="29">
        <v>45714</v>
      </c>
      <c r="E10648" s="184" t="str">
        <f t="shared" si="720"/>
        <v/>
      </c>
      <c r="F10648" s="184" t="str">
        <f t="shared" si="721"/>
        <v/>
      </c>
      <c r="G10648" s="184" t="str">
        <f t="shared" si="722"/>
        <v/>
      </c>
      <c r="H10648" s="184" t="str">
        <f t="shared" si="723"/>
        <v/>
      </c>
      <c r="L10648">
        <f t="shared" si="718"/>
        <v>1614.5977147167364</v>
      </c>
      <c r="R10648">
        <f t="shared" si="719"/>
        <v>4437.462595</v>
      </c>
      <c r="S10648" t="s">
        <v>201</v>
      </c>
      <c r="T10648" s="221">
        <v>45567.337500000001</v>
      </c>
    </row>
    <row r="10649" spans="1:20" x14ac:dyDescent="0.35">
      <c r="A10649" t="s">
        <v>125</v>
      </c>
      <c r="B10649" t="s">
        <v>126</v>
      </c>
      <c r="C10649" t="s">
        <v>92</v>
      </c>
      <c r="D10649" s="29">
        <v>45715</v>
      </c>
      <c r="E10649" s="184" t="str">
        <f t="shared" si="720"/>
        <v/>
      </c>
      <c r="F10649" s="184" t="str">
        <f t="shared" si="721"/>
        <v/>
      </c>
      <c r="G10649" s="184" t="str">
        <f t="shared" si="722"/>
        <v/>
      </c>
      <c r="H10649" s="184" t="str">
        <f t="shared" si="723"/>
        <v/>
      </c>
      <c r="L10649">
        <f t="shared" si="718"/>
        <v>1614.5977147167364</v>
      </c>
      <c r="R10649">
        <f t="shared" si="719"/>
        <v>4437.462595</v>
      </c>
      <c r="S10649" t="s">
        <v>201</v>
      </c>
      <c r="T10649" s="221">
        <v>45567.337500000001</v>
      </c>
    </row>
    <row r="10650" spans="1:20" x14ac:dyDescent="0.35">
      <c r="A10650" t="s">
        <v>125</v>
      </c>
      <c r="B10650" t="s">
        <v>126</v>
      </c>
      <c r="C10650" t="s">
        <v>92</v>
      </c>
      <c r="D10650" s="29">
        <v>45716</v>
      </c>
      <c r="E10650" s="184" t="str">
        <f t="shared" si="720"/>
        <v/>
      </c>
      <c r="F10650" s="184" t="str">
        <f t="shared" si="721"/>
        <v/>
      </c>
      <c r="G10650" s="184" t="str">
        <f t="shared" si="722"/>
        <v/>
      </c>
      <c r="H10650" s="184" t="str">
        <f t="shared" si="723"/>
        <v/>
      </c>
      <c r="L10650">
        <f t="shared" si="718"/>
        <v>1614.5977147167364</v>
      </c>
      <c r="R10650">
        <f t="shared" si="719"/>
        <v>4437.462595</v>
      </c>
      <c r="S10650" t="s">
        <v>201</v>
      </c>
      <c r="T10650" s="221">
        <v>45567.337500000001</v>
      </c>
    </row>
    <row r="10651" spans="1:20" x14ac:dyDescent="0.35">
      <c r="A10651" t="s">
        <v>125</v>
      </c>
      <c r="B10651" t="s">
        <v>126</v>
      </c>
      <c r="C10651" t="s">
        <v>92</v>
      </c>
      <c r="D10651" s="29">
        <v>45717</v>
      </c>
      <c r="E10651" s="184" t="str">
        <f t="shared" si="720"/>
        <v/>
      </c>
      <c r="F10651" s="184" t="str">
        <f t="shared" si="721"/>
        <v/>
      </c>
      <c r="G10651" s="184" t="str">
        <f t="shared" si="722"/>
        <v/>
      </c>
      <c r="H10651" s="184" t="str">
        <f t="shared" si="723"/>
        <v/>
      </c>
      <c r="L10651">
        <f t="shared" si="718"/>
        <v>1614.5977147167364</v>
      </c>
      <c r="R10651">
        <f t="shared" si="719"/>
        <v>4437.462595</v>
      </c>
      <c r="S10651" t="s">
        <v>201</v>
      </c>
      <c r="T10651" s="221">
        <v>45567.337500000001</v>
      </c>
    </row>
    <row r="10652" spans="1:20" x14ac:dyDescent="0.35">
      <c r="A10652" t="s">
        <v>125</v>
      </c>
      <c r="B10652" t="s">
        <v>126</v>
      </c>
      <c r="C10652" t="s">
        <v>92</v>
      </c>
      <c r="D10652" s="29">
        <v>45718</v>
      </c>
      <c r="E10652" s="184" t="str">
        <f t="shared" si="720"/>
        <v/>
      </c>
      <c r="F10652" s="184" t="str">
        <f t="shared" si="721"/>
        <v/>
      </c>
      <c r="G10652" s="184" t="str">
        <f t="shared" si="722"/>
        <v/>
      </c>
      <c r="H10652" s="184" t="str">
        <f t="shared" si="723"/>
        <v/>
      </c>
      <c r="L10652">
        <f t="shared" si="718"/>
        <v>1614.5977147167364</v>
      </c>
      <c r="R10652">
        <f t="shared" si="719"/>
        <v>4437.462595</v>
      </c>
      <c r="S10652" t="s">
        <v>201</v>
      </c>
      <c r="T10652" s="221">
        <v>45567.337500000001</v>
      </c>
    </row>
    <row r="10653" spans="1:20" x14ac:dyDescent="0.35">
      <c r="A10653" t="s">
        <v>125</v>
      </c>
      <c r="B10653" t="s">
        <v>126</v>
      </c>
      <c r="C10653" t="s">
        <v>92</v>
      </c>
      <c r="D10653" s="29">
        <v>45719</v>
      </c>
      <c r="E10653" s="184" t="str">
        <f t="shared" si="720"/>
        <v/>
      </c>
      <c r="F10653" s="184" t="str">
        <f t="shared" si="721"/>
        <v/>
      </c>
      <c r="G10653" s="184" t="str">
        <f t="shared" si="722"/>
        <v/>
      </c>
      <c r="H10653" s="184" t="str">
        <f t="shared" si="723"/>
        <v/>
      </c>
      <c r="L10653">
        <f t="shared" si="718"/>
        <v>1614.5977147167364</v>
      </c>
      <c r="R10653">
        <f t="shared" si="719"/>
        <v>4437.462595</v>
      </c>
      <c r="S10653" t="s">
        <v>201</v>
      </c>
      <c r="T10653" s="221">
        <v>45567.337500000001</v>
      </c>
    </row>
    <row r="10654" spans="1:20" x14ac:dyDescent="0.35">
      <c r="A10654" t="s">
        <v>125</v>
      </c>
      <c r="B10654" t="s">
        <v>126</v>
      </c>
      <c r="C10654" t="s">
        <v>92</v>
      </c>
      <c r="D10654" s="29">
        <v>45720</v>
      </c>
      <c r="E10654" s="184" t="str">
        <f t="shared" si="720"/>
        <v/>
      </c>
      <c r="F10654" s="184" t="str">
        <f t="shared" si="721"/>
        <v/>
      </c>
      <c r="G10654" s="184" t="str">
        <f t="shared" si="722"/>
        <v/>
      </c>
      <c r="H10654" s="184" t="str">
        <f t="shared" si="723"/>
        <v/>
      </c>
      <c r="L10654">
        <f t="shared" si="718"/>
        <v>1614.5977147167364</v>
      </c>
      <c r="R10654">
        <f t="shared" si="719"/>
        <v>4437.462595</v>
      </c>
      <c r="S10654" t="s">
        <v>201</v>
      </c>
      <c r="T10654" s="221">
        <v>45567.337500000001</v>
      </c>
    </row>
    <row r="10655" spans="1:20" x14ac:dyDescent="0.35">
      <c r="A10655" t="s">
        <v>125</v>
      </c>
      <c r="B10655" t="s">
        <v>126</v>
      </c>
      <c r="C10655" t="s">
        <v>92</v>
      </c>
      <c r="D10655" s="29">
        <v>45721</v>
      </c>
      <c r="E10655" s="184" t="str">
        <f t="shared" si="720"/>
        <v/>
      </c>
      <c r="F10655" s="184" t="str">
        <f t="shared" si="721"/>
        <v/>
      </c>
      <c r="G10655" s="184" t="str">
        <f t="shared" si="722"/>
        <v/>
      </c>
      <c r="H10655" s="184" t="str">
        <f t="shared" si="723"/>
        <v/>
      </c>
      <c r="L10655">
        <f t="shared" si="718"/>
        <v>1614.5977147167364</v>
      </c>
      <c r="R10655">
        <f t="shared" si="719"/>
        <v>4437.462595</v>
      </c>
      <c r="S10655" t="s">
        <v>201</v>
      </c>
      <c r="T10655" s="221">
        <v>45567.337500000001</v>
      </c>
    </row>
    <row r="10656" spans="1:20" x14ac:dyDescent="0.35">
      <c r="A10656" t="s">
        <v>125</v>
      </c>
      <c r="B10656" t="s">
        <v>126</v>
      </c>
      <c r="C10656" t="s">
        <v>92</v>
      </c>
      <c r="D10656" s="29">
        <v>45722</v>
      </c>
      <c r="E10656" s="184" t="str">
        <f t="shared" si="720"/>
        <v/>
      </c>
      <c r="F10656" s="184" t="str">
        <f t="shared" si="721"/>
        <v/>
      </c>
      <c r="G10656" s="184" t="str">
        <f t="shared" si="722"/>
        <v/>
      </c>
      <c r="H10656" s="184" t="str">
        <f t="shared" si="723"/>
        <v/>
      </c>
      <c r="L10656">
        <f t="shared" ref="L10656:L10719" si="724">L801+L4816+L3721+L1531+L2261+L7371+L8101</f>
        <v>1614.5977147167364</v>
      </c>
      <c r="R10656">
        <f t="shared" ref="R10656:R10719" si="725">R801+R4816+R3721+R1531+R2261+R7371+R8101</f>
        <v>4437.462595</v>
      </c>
      <c r="S10656" t="s">
        <v>201</v>
      </c>
      <c r="T10656" s="221">
        <v>45567.337500000001</v>
      </c>
    </row>
    <row r="10657" spans="1:20" x14ac:dyDescent="0.35">
      <c r="A10657" t="s">
        <v>125</v>
      </c>
      <c r="B10657" t="s">
        <v>126</v>
      </c>
      <c r="C10657" t="s">
        <v>92</v>
      </c>
      <c r="D10657" s="29">
        <v>45723</v>
      </c>
      <c r="E10657" s="184" t="str">
        <f t="shared" si="720"/>
        <v/>
      </c>
      <c r="F10657" s="184" t="str">
        <f t="shared" si="721"/>
        <v/>
      </c>
      <c r="G10657" s="184" t="str">
        <f t="shared" si="722"/>
        <v/>
      </c>
      <c r="H10657" s="184" t="str">
        <f t="shared" si="723"/>
        <v/>
      </c>
      <c r="L10657">
        <f t="shared" si="724"/>
        <v>1614.5977147167364</v>
      </c>
      <c r="R10657">
        <f t="shared" si="725"/>
        <v>4437.462595</v>
      </c>
      <c r="S10657" t="s">
        <v>201</v>
      </c>
      <c r="T10657" s="221">
        <v>45567.337500000001</v>
      </c>
    </row>
    <row r="10658" spans="1:20" x14ac:dyDescent="0.35">
      <c r="A10658" t="s">
        <v>125</v>
      </c>
      <c r="B10658" t="s">
        <v>126</v>
      </c>
      <c r="C10658" t="s">
        <v>92</v>
      </c>
      <c r="D10658" s="29">
        <v>45724</v>
      </c>
      <c r="E10658" s="184" t="str">
        <f t="shared" si="720"/>
        <v/>
      </c>
      <c r="F10658" s="184" t="str">
        <f t="shared" si="721"/>
        <v/>
      </c>
      <c r="G10658" s="184" t="str">
        <f t="shared" si="722"/>
        <v/>
      </c>
      <c r="H10658" s="184" t="str">
        <f t="shared" si="723"/>
        <v/>
      </c>
      <c r="L10658">
        <f t="shared" si="724"/>
        <v>1614.5977147167364</v>
      </c>
      <c r="R10658">
        <f t="shared" si="725"/>
        <v>4437.462595</v>
      </c>
      <c r="S10658" t="s">
        <v>201</v>
      </c>
      <c r="T10658" s="221">
        <v>45567.337500000001</v>
      </c>
    </row>
    <row r="10659" spans="1:20" x14ac:dyDescent="0.35">
      <c r="A10659" t="s">
        <v>125</v>
      </c>
      <c r="B10659" t="s">
        <v>126</v>
      </c>
      <c r="C10659" t="s">
        <v>92</v>
      </c>
      <c r="D10659" s="29">
        <v>45725</v>
      </c>
      <c r="E10659" s="184" t="str">
        <f t="shared" si="720"/>
        <v/>
      </c>
      <c r="F10659" s="184" t="str">
        <f t="shared" si="721"/>
        <v/>
      </c>
      <c r="G10659" s="184" t="str">
        <f t="shared" si="722"/>
        <v/>
      </c>
      <c r="H10659" s="184" t="str">
        <f t="shared" si="723"/>
        <v/>
      </c>
      <c r="L10659">
        <f t="shared" si="724"/>
        <v>1614.5977147167364</v>
      </c>
      <c r="R10659">
        <f t="shared" si="725"/>
        <v>4437.462595</v>
      </c>
      <c r="S10659" t="s">
        <v>201</v>
      </c>
      <c r="T10659" s="221">
        <v>45567.337500000001</v>
      </c>
    </row>
    <row r="10660" spans="1:20" x14ac:dyDescent="0.35">
      <c r="A10660" t="s">
        <v>125</v>
      </c>
      <c r="B10660" t="s">
        <v>126</v>
      </c>
      <c r="C10660" t="s">
        <v>92</v>
      </c>
      <c r="D10660" s="29">
        <v>45726</v>
      </c>
      <c r="E10660" s="184" t="str">
        <f t="shared" si="720"/>
        <v/>
      </c>
      <c r="F10660" s="184" t="str">
        <f t="shared" si="721"/>
        <v/>
      </c>
      <c r="G10660" s="184" t="str">
        <f t="shared" si="722"/>
        <v/>
      </c>
      <c r="H10660" s="184" t="str">
        <f t="shared" si="723"/>
        <v/>
      </c>
      <c r="L10660">
        <f t="shared" si="724"/>
        <v>1614.5977147167364</v>
      </c>
      <c r="R10660">
        <f t="shared" si="725"/>
        <v>4437.462595</v>
      </c>
      <c r="S10660" t="s">
        <v>201</v>
      </c>
      <c r="T10660" s="221">
        <v>45567.337500000001</v>
      </c>
    </row>
    <row r="10661" spans="1:20" x14ac:dyDescent="0.35">
      <c r="A10661" t="s">
        <v>125</v>
      </c>
      <c r="B10661" t="s">
        <v>126</v>
      </c>
      <c r="C10661" t="s">
        <v>92</v>
      </c>
      <c r="D10661" s="29">
        <v>45727</v>
      </c>
      <c r="E10661" s="184" t="str">
        <f t="shared" si="720"/>
        <v/>
      </c>
      <c r="F10661" s="184" t="str">
        <f t="shared" si="721"/>
        <v/>
      </c>
      <c r="G10661" s="184" t="str">
        <f t="shared" si="722"/>
        <v/>
      </c>
      <c r="H10661" s="184" t="str">
        <f t="shared" si="723"/>
        <v/>
      </c>
      <c r="L10661">
        <f t="shared" si="724"/>
        <v>1614.5977147167364</v>
      </c>
      <c r="R10661">
        <f t="shared" si="725"/>
        <v>4437.462595</v>
      </c>
      <c r="S10661" t="s">
        <v>201</v>
      </c>
      <c r="T10661" s="221">
        <v>45567.337500000001</v>
      </c>
    </row>
    <row r="10662" spans="1:20" x14ac:dyDescent="0.35">
      <c r="A10662" t="s">
        <v>125</v>
      </c>
      <c r="B10662" t="s">
        <v>126</v>
      </c>
      <c r="C10662" t="s">
        <v>92</v>
      </c>
      <c r="D10662" s="29">
        <v>45728</v>
      </c>
      <c r="E10662" s="184" t="str">
        <f t="shared" si="720"/>
        <v/>
      </c>
      <c r="F10662" s="184" t="str">
        <f t="shared" si="721"/>
        <v/>
      </c>
      <c r="G10662" s="184" t="str">
        <f t="shared" si="722"/>
        <v/>
      </c>
      <c r="H10662" s="184" t="str">
        <f t="shared" si="723"/>
        <v/>
      </c>
      <c r="L10662">
        <f t="shared" si="724"/>
        <v>1614.5977147167364</v>
      </c>
      <c r="R10662">
        <f t="shared" si="725"/>
        <v>4437.462595</v>
      </c>
      <c r="S10662" t="s">
        <v>201</v>
      </c>
      <c r="T10662" s="221">
        <v>45567.337500000001</v>
      </c>
    </row>
    <row r="10663" spans="1:20" x14ac:dyDescent="0.35">
      <c r="A10663" t="s">
        <v>125</v>
      </c>
      <c r="B10663" t="s">
        <v>126</v>
      </c>
      <c r="C10663" t="s">
        <v>92</v>
      </c>
      <c r="D10663" s="29">
        <v>45729</v>
      </c>
      <c r="E10663" s="184" t="str">
        <f t="shared" si="720"/>
        <v/>
      </c>
      <c r="F10663" s="184" t="str">
        <f t="shared" si="721"/>
        <v/>
      </c>
      <c r="G10663" s="184" t="str">
        <f t="shared" si="722"/>
        <v/>
      </c>
      <c r="H10663" s="184" t="str">
        <f t="shared" si="723"/>
        <v/>
      </c>
      <c r="L10663">
        <f t="shared" si="724"/>
        <v>1614.5977147167364</v>
      </c>
      <c r="R10663">
        <f t="shared" si="725"/>
        <v>4437.462595</v>
      </c>
      <c r="S10663" t="s">
        <v>201</v>
      </c>
      <c r="T10663" s="221">
        <v>45567.337500000001</v>
      </c>
    </row>
    <row r="10664" spans="1:20" x14ac:dyDescent="0.35">
      <c r="A10664" t="s">
        <v>125</v>
      </c>
      <c r="B10664" t="s">
        <v>126</v>
      </c>
      <c r="C10664" t="s">
        <v>92</v>
      </c>
      <c r="D10664" s="29">
        <v>45730</v>
      </c>
      <c r="E10664" s="184" t="str">
        <f t="shared" si="720"/>
        <v/>
      </c>
      <c r="F10664" s="184" t="str">
        <f t="shared" si="721"/>
        <v/>
      </c>
      <c r="G10664" s="184" t="str">
        <f t="shared" si="722"/>
        <v/>
      </c>
      <c r="H10664" s="184" t="str">
        <f t="shared" si="723"/>
        <v/>
      </c>
      <c r="L10664">
        <f t="shared" si="724"/>
        <v>1614.5977147167364</v>
      </c>
      <c r="R10664">
        <f t="shared" si="725"/>
        <v>4437.462595</v>
      </c>
      <c r="S10664" t="s">
        <v>201</v>
      </c>
      <c r="T10664" s="221">
        <v>45567.337500000001</v>
      </c>
    </row>
    <row r="10665" spans="1:20" x14ac:dyDescent="0.35">
      <c r="A10665" t="s">
        <v>125</v>
      </c>
      <c r="B10665" t="s">
        <v>126</v>
      </c>
      <c r="C10665" t="s">
        <v>92</v>
      </c>
      <c r="D10665" s="29">
        <v>45731</v>
      </c>
      <c r="E10665" s="184" t="str">
        <f t="shared" si="720"/>
        <v/>
      </c>
      <c r="F10665" s="184" t="str">
        <f t="shared" si="721"/>
        <v/>
      </c>
      <c r="G10665" s="184" t="str">
        <f t="shared" si="722"/>
        <v/>
      </c>
      <c r="H10665" s="184" t="str">
        <f t="shared" si="723"/>
        <v/>
      </c>
      <c r="L10665">
        <f t="shared" si="724"/>
        <v>1614.5977147167364</v>
      </c>
      <c r="R10665">
        <f t="shared" si="725"/>
        <v>4437.462595</v>
      </c>
      <c r="S10665" t="s">
        <v>201</v>
      </c>
      <c r="T10665" s="221">
        <v>45567.337500000001</v>
      </c>
    </row>
    <row r="10666" spans="1:20" x14ac:dyDescent="0.35">
      <c r="A10666" t="s">
        <v>125</v>
      </c>
      <c r="B10666" t="s">
        <v>126</v>
      </c>
      <c r="C10666" t="s">
        <v>92</v>
      </c>
      <c r="D10666" s="29">
        <v>45732</v>
      </c>
      <c r="E10666" s="184" t="str">
        <f t="shared" si="720"/>
        <v/>
      </c>
      <c r="F10666" s="184" t="str">
        <f t="shared" si="721"/>
        <v/>
      </c>
      <c r="G10666" s="184" t="str">
        <f t="shared" si="722"/>
        <v/>
      </c>
      <c r="H10666" s="184" t="str">
        <f t="shared" si="723"/>
        <v/>
      </c>
      <c r="L10666">
        <f t="shared" si="724"/>
        <v>1614.5977147167364</v>
      </c>
      <c r="R10666">
        <f t="shared" si="725"/>
        <v>4437.462595</v>
      </c>
      <c r="S10666" t="s">
        <v>201</v>
      </c>
      <c r="T10666" s="221">
        <v>45567.337500000001</v>
      </c>
    </row>
    <row r="10667" spans="1:20" x14ac:dyDescent="0.35">
      <c r="A10667" t="s">
        <v>125</v>
      </c>
      <c r="B10667" t="s">
        <v>126</v>
      </c>
      <c r="C10667" t="s">
        <v>92</v>
      </c>
      <c r="D10667" s="29">
        <v>45733</v>
      </c>
      <c r="E10667" s="184" t="str">
        <f t="shared" si="720"/>
        <v/>
      </c>
      <c r="F10667" s="184" t="str">
        <f t="shared" si="721"/>
        <v/>
      </c>
      <c r="G10667" s="184" t="str">
        <f t="shared" si="722"/>
        <v/>
      </c>
      <c r="H10667" s="184" t="str">
        <f t="shared" si="723"/>
        <v/>
      </c>
      <c r="L10667">
        <f t="shared" si="724"/>
        <v>1614.5977147167364</v>
      </c>
      <c r="R10667">
        <f t="shared" si="725"/>
        <v>4437.462595</v>
      </c>
      <c r="S10667" t="s">
        <v>201</v>
      </c>
      <c r="T10667" s="221">
        <v>45567.337500000001</v>
      </c>
    </row>
    <row r="10668" spans="1:20" x14ac:dyDescent="0.35">
      <c r="A10668" t="s">
        <v>125</v>
      </c>
      <c r="B10668" t="s">
        <v>126</v>
      </c>
      <c r="C10668" t="s">
        <v>92</v>
      </c>
      <c r="D10668" s="29">
        <v>45734</v>
      </c>
      <c r="E10668" s="184" t="str">
        <f t="shared" si="720"/>
        <v/>
      </c>
      <c r="F10668" s="184" t="str">
        <f t="shared" si="721"/>
        <v/>
      </c>
      <c r="G10668" s="184" t="str">
        <f t="shared" si="722"/>
        <v/>
      </c>
      <c r="H10668" s="184" t="str">
        <f t="shared" si="723"/>
        <v/>
      </c>
      <c r="L10668">
        <f t="shared" si="724"/>
        <v>1614.5977147167364</v>
      </c>
      <c r="R10668">
        <f t="shared" si="725"/>
        <v>4437.462595</v>
      </c>
      <c r="S10668" t="s">
        <v>201</v>
      </c>
      <c r="T10668" s="221">
        <v>45567.337500000001</v>
      </c>
    </row>
    <row r="10669" spans="1:20" x14ac:dyDescent="0.35">
      <c r="A10669" t="s">
        <v>125</v>
      </c>
      <c r="B10669" t="s">
        <v>126</v>
      </c>
      <c r="C10669" t="s">
        <v>92</v>
      </c>
      <c r="D10669" s="29">
        <v>45735</v>
      </c>
      <c r="E10669" s="184" t="str">
        <f t="shared" si="720"/>
        <v/>
      </c>
      <c r="F10669" s="184" t="str">
        <f t="shared" si="721"/>
        <v/>
      </c>
      <c r="G10669" s="184" t="str">
        <f t="shared" si="722"/>
        <v/>
      </c>
      <c r="H10669" s="184" t="str">
        <f t="shared" si="723"/>
        <v/>
      </c>
      <c r="L10669">
        <f t="shared" si="724"/>
        <v>1614.5977147167364</v>
      </c>
      <c r="R10669">
        <f t="shared" si="725"/>
        <v>4437.462595</v>
      </c>
      <c r="S10669" t="s">
        <v>201</v>
      </c>
      <c r="T10669" s="221">
        <v>45567.337500000001</v>
      </c>
    </row>
    <row r="10670" spans="1:20" x14ac:dyDescent="0.35">
      <c r="A10670" t="s">
        <v>125</v>
      </c>
      <c r="B10670" t="s">
        <v>126</v>
      </c>
      <c r="C10670" t="s">
        <v>92</v>
      </c>
      <c r="D10670" s="29">
        <v>45736</v>
      </c>
      <c r="E10670" s="184" t="str">
        <f t="shared" si="720"/>
        <v/>
      </c>
      <c r="F10670" s="184" t="str">
        <f t="shared" si="721"/>
        <v/>
      </c>
      <c r="G10670" s="184" t="str">
        <f t="shared" si="722"/>
        <v/>
      </c>
      <c r="H10670" s="184" t="str">
        <f t="shared" si="723"/>
        <v/>
      </c>
      <c r="L10670">
        <f t="shared" si="724"/>
        <v>1614.5977147167364</v>
      </c>
      <c r="R10670">
        <f t="shared" si="725"/>
        <v>4437.462595</v>
      </c>
      <c r="S10670" t="s">
        <v>201</v>
      </c>
      <c r="T10670" s="221">
        <v>45567.337500000001</v>
      </c>
    </row>
    <row r="10671" spans="1:20" x14ac:dyDescent="0.35">
      <c r="A10671" t="s">
        <v>125</v>
      </c>
      <c r="B10671" t="s">
        <v>126</v>
      </c>
      <c r="C10671" t="s">
        <v>92</v>
      </c>
      <c r="D10671" s="29">
        <v>45737</v>
      </c>
      <c r="E10671" s="184" t="str">
        <f t="shared" si="720"/>
        <v/>
      </c>
      <c r="F10671" s="184" t="str">
        <f t="shared" si="721"/>
        <v/>
      </c>
      <c r="G10671" s="184" t="str">
        <f t="shared" si="722"/>
        <v/>
      </c>
      <c r="H10671" s="184" t="str">
        <f t="shared" si="723"/>
        <v/>
      </c>
      <c r="L10671">
        <f t="shared" si="724"/>
        <v>1614.5977147167364</v>
      </c>
      <c r="R10671">
        <f t="shared" si="725"/>
        <v>4437.462595</v>
      </c>
      <c r="S10671" t="s">
        <v>201</v>
      </c>
      <c r="T10671" s="221">
        <v>45567.337500000001</v>
      </c>
    </row>
    <row r="10672" spans="1:20" x14ac:dyDescent="0.35">
      <c r="A10672" t="s">
        <v>125</v>
      </c>
      <c r="B10672" t="s">
        <v>126</v>
      </c>
      <c r="C10672" t="s">
        <v>92</v>
      </c>
      <c r="D10672" s="29">
        <v>45738</v>
      </c>
      <c r="E10672" s="184" t="str">
        <f t="shared" si="720"/>
        <v/>
      </c>
      <c r="F10672" s="184" t="str">
        <f t="shared" si="721"/>
        <v/>
      </c>
      <c r="G10672" s="184" t="str">
        <f t="shared" si="722"/>
        <v/>
      </c>
      <c r="H10672" s="184" t="str">
        <f t="shared" si="723"/>
        <v/>
      </c>
      <c r="L10672">
        <f t="shared" si="724"/>
        <v>1614.5977147167364</v>
      </c>
      <c r="R10672">
        <f t="shared" si="725"/>
        <v>4437.462595</v>
      </c>
      <c r="S10672" t="s">
        <v>201</v>
      </c>
      <c r="T10672" s="221">
        <v>45567.337500000001</v>
      </c>
    </row>
    <row r="10673" spans="1:20" x14ac:dyDescent="0.35">
      <c r="A10673" t="s">
        <v>125</v>
      </c>
      <c r="B10673" t="s">
        <v>126</v>
      </c>
      <c r="C10673" t="s">
        <v>92</v>
      </c>
      <c r="D10673" s="29">
        <v>45739</v>
      </c>
      <c r="E10673" s="184" t="str">
        <f t="shared" si="720"/>
        <v/>
      </c>
      <c r="F10673" s="184" t="str">
        <f t="shared" si="721"/>
        <v/>
      </c>
      <c r="G10673" s="184" t="str">
        <f t="shared" si="722"/>
        <v/>
      </c>
      <c r="H10673" s="184" t="str">
        <f t="shared" si="723"/>
        <v/>
      </c>
      <c r="L10673">
        <f t="shared" si="724"/>
        <v>1614.5977147167364</v>
      </c>
      <c r="R10673">
        <f t="shared" si="725"/>
        <v>4437.462595</v>
      </c>
      <c r="S10673" t="s">
        <v>201</v>
      </c>
      <c r="T10673" s="221">
        <v>45567.337500000001</v>
      </c>
    </row>
    <row r="10674" spans="1:20" x14ac:dyDescent="0.35">
      <c r="A10674" t="s">
        <v>125</v>
      </c>
      <c r="B10674" t="s">
        <v>126</v>
      </c>
      <c r="C10674" t="s">
        <v>92</v>
      </c>
      <c r="D10674" s="29">
        <v>45740</v>
      </c>
      <c r="E10674" s="184" t="str">
        <f t="shared" si="720"/>
        <v/>
      </c>
      <c r="F10674" s="184" t="str">
        <f t="shared" si="721"/>
        <v/>
      </c>
      <c r="G10674" s="184" t="str">
        <f t="shared" si="722"/>
        <v/>
      </c>
      <c r="H10674" s="184" t="str">
        <f t="shared" si="723"/>
        <v/>
      </c>
      <c r="L10674">
        <f t="shared" si="724"/>
        <v>1614.5977147167364</v>
      </c>
      <c r="R10674">
        <f t="shared" si="725"/>
        <v>4437.462595</v>
      </c>
      <c r="S10674" t="s">
        <v>201</v>
      </c>
      <c r="T10674" s="221">
        <v>45567.337500000001</v>
      </c>
    </row>
    <row r="10675" spans="1:20" x14ac:dyDescent="0.35">
      <c r="A10675" t="s">
        <v>125</v>
      </c>
      <c r="B10675" t="s">
        <v>126</v>
      </c>
      <c r="C10675" t="s">
        <v>92</v>
      </c>
      <c r="D10675" s="29">
        <v>45741</v>
      </c>
      <c r="E10675" s="184" t="str">
        <f t="shared" si="720"/>
        <v/>
      </c>
      <c r="F10675" s="184" t="str">
        <f t="shared" si="721"/>
        <v/>
      </c>
      <c r="G10675" s="184" t="str">
        <f t="shared" si="722"/>
        <v/>
      </c>
      <c r="H10675" s="184" t="str">
        <f t="shared" si="723"/>
        <v/>
      </c>
      <c r="L10675">
        <f t="shared" si="724"/>
        <v>1614.5977147167364</v>
      </c>
      <c r="R10675">
        <f t="shared" si="725"/>
        <v>4437.462595</v>
      </c>
      <c r="S10675" t="s">
        <v>201</v>
      </c>
      <c r="T10675" s="221">
        <v>45567.337500000001</v>
      </c>
    </row>
    <row r="10676" spans="1:20" x14ac:dyDescent="0.35">
      <c r="A10676" t="s">
        <v>125</v>
      </c>
      <c r="B10676" t="s">
        <v>126</v>
      </c>
      <c r="C10676" t="s">
        <v>92</v>
      </c>
      <c r="D10676" s="29">
        <v>45742</v>
      </c>
      <c r="E10676" s="184" t="str">
        <f t="shared" si="720"/>
        <v/>
      </c>
      <c r="F10676" s="184" t="str">
        <f t="shared" si="721"/>
        <v/>
      </c>
      <c r="G10676" s="184" t="str">
        <f t="shared" si="722"/>
        <v/>
      </c>
      <c r="H10676" s="184" t="str">
        <f t="shared" si="723"/>
        <v/>
      </c>
      <c r="L10676">
        <f t="shared" si="724"/>
        <v>1614.5977147167364</v>
      </c>
      <c r="R10676">
        <f t="shared" si="725"/>
        <v>4437.462595</v>
      </c>
      <c r="S10676" t="s">
        <v>201</v>
      </c>
      <c r="T10676" s="221">
        <v>45567.337500000001</v>
      </c>
    </row>
    <row r="10677" spans="1:20" x14ac:dyDescent="0.35">
      <c r="A10677" t="s">
        <v>125</v>
      </c>
      <c r="B10677" t="s">
        <v>126</v>
      </c>
      <c r="C10677" t="s">
        <v>92</v>
      </c>
      <c r="D10677" s="29">
        <v>45743</v>
      </c>
      <c r="E10677" s="184" t="str">
        <f t="shared" si="720"/>
        <v/>
      </c>
      <c r="F10677" s="184" t="str">
        <f t="shared" si="721"/>
        <v/>
      </c>
      <c r="G10677" s="184" t="str">
        <f t="shared" si="722"/>
        <v/>
      </c>
      <c r="H10677" s="184" t="str">
        <f t="shared" si="723"/>
        <v/>
      </c>
      <c r="L10677">
        <f t="shared" si="724"/>
        <v>1614.5977147167364</v>
      </c>
      <c r="R10677">
        <f t="shared" si="725"/>
        <v>4437.462595</v>
      </c>
      <c r="S10677" t="s">
        <v>201</v>
      </c>
      <c r="T10677" s="221">
        <v>45567.337500000001</v>
      </c>
    </row>
    <row r="10678" spans="1:20" x14ac:dyDescent="0.35">
      <c r="A10678" t="s">
        <v>125</v>
      </c>
      <c r="B10678" t="s">
        <v>126</v>
      </c>
      <c r="C10678" t="s">
        <v>92</v>
      </c>
      <c r="D10678" s="29">
        <v>45744</v>
      </c>
      <c r="E10678" s="184" t="str">
        <f t="shared" si="720"/>
        <v/>
      </c>
      <c r="F10678" s="184" t="str">
        <f t="shared" si="721"/>
        <v/>
      </c>
      <c r="G10678" s="184" t="str">
        <f t="shared" si="722"/>
        <v/>
      </c>
      <c r="H10678" s="184" t="str">
        <f t="shared" si="723"/>
        <v/>
      </c>
      <c r="L10678">
        <f t="shared" si="724"/>
        <v>1614.5977147167364</v>
      </c>
      <c r="R10678">
        <f t="shared" si="725"/>
        <v>4437.462595</v>
      </c>
      <c r="S10678" t="s">
        <v>201</v>
      </c>
      <c r="T10678" s="221">
        <v>45567.337500000001</v>
      </c>
    </row>
    <row r="10679" spans="1:20" x14ac:dyDescent="0.35">
      <c r="A10679" t="s">
        <v>125</v>
      </c>
      <c r="B10679" t="s">
        <v>126</v>
      </c>
      <c r="C10679" t="s">
        <v>92</v>
      </c>
      <c r="D10679" s="29">
        <v>45745</v>
      </c>
      <c r="E10679" s="184" t="str">
        <f t="shared" si="720"/>
        <v/>
      </c>
      <c r="F10679" s="184" t="str">
        <f t="shared" si="721"/>
        <v/>
      </c>
      <c r="G10679" s="184" t="str">
        <f t="shared" si="722"/>
        <v/>
      </c>
      <c r="H10679" s="184" t="str">
        <f t="shared" si="723"/>
        <v/>
      </c>
      <c r="L10679">
        <f t="shared" si="724"/>
        <v>1614.5977147167364</v>
      </c>
      <c r="R10679">
        <f t="shared" si="725"/>
        <v>4417.1834959999996</v>
      </c>
      <c r="S10679" t="s">
        <v>201</v>
      </c>
      <c r="T10679" s="221">
        <v>45567.337500000001</v>
      </c>
    </row>
    <row r="10680" spans="1:20" x14ac:dyDescent="0.35">
      <c r="A10680" t="s">
        <v>125</v>
      </c>
      <c r="B10680" t="s">
        <v>126</v>
      </c>
      <c r="C10680" t="s">
        <v>92</v>
      </c>
      <c r="D10680" s="29">
        <v>45746</v>
      </c>
      <c r="E10680" s="184" t="str">
        <f t="shared" si="720"/>
        <v/>
      </c>
      <c r="F10680" s="184" t="str">
        <f t="shared" si="721"/>
        <v/>
      </c>
      <c r="G10680" s="184" t="str">
        <f t="shared" si="722"/>
        <v/>
      </c>
      <c r="H10680" s="184" t="str">
        <f t="shared" si="723"/>
        <v/>
      </c>
      <c r="L10680">
        <f t="shared" si="724"/>
        <v>1614.5977147167364</v>
      </c>
      <c r="R10680">
        <f t="shared" si="725"/>
        <v>4438.8084959999996</v>
      </c>
      <c r="S10680" t="s">
        <v>201</v>
      </c>
      <c r="T10680" s="221">
        <v>45567.337500000001</v>
      </c>
    </row>
    <row r="10681" spans="1:20" x14ac:dyDescent="0.35">
      <c r="A10681" t="s">
        <v>125</v>
      </c>
      <c r="B10681" t="s">
        <v>126</v>
      </c>
      <c r="C10681" t="s">
        <v>92</v>
      </c>
      <c r="D10681" s="29">
        <v>45747</v>
      </c>
      <c r="E10681" s="184" t="str">
        <f t="shared" si="720"/>
        <v/>
      </c>
      <c r="F10681" s="184" t="str">
        <f t="shared" si="721"/>
        <v/>
      </c>
      <c r="G10681" s="184" t="str">
        <f t="shared" si="722"/>
        <v/>
      </c>
      <c r="H10681" s="184" t="str">
        <f t="shared" si="723"/>
        <v/>
      </c>
      <c r="L10681">
        <f t="shared" si="724"/>
        <v>1614.5977147167364</v>
      </c>
      <c r="R10681">
        <f t="shared" si="725"/>
        <v>4437.462595</v>
      </c>
      <c r="S10681" t="s">
        <v>201</v>
      </c>
      <c r="T10681" s="221">
        <v>45567.337500000001</v>
      </c>
    </row>
    <row r="10682" spans="1:20" x14ac:dyDescent="0.35">
      <c r="A10682" t="s">
        <v>125</v>
      </c>
      <c r="B10682" t="s">
        <v>126</v>
      </c>
      <c r="C10682" t="s">
        <v>92</v>
      </c>
      <c r="D10682" s="29">
        <v>45748</v>
      </c>
      <c r="E10682" s="184" t="str">
        <f t="shared" si="720"/>
        <v/>
      </c>
      <c r="F10682" s="184" t="str">
        <f t="shared" si="721"/>
        <v/>
      </c>
      <c r="G10682" s="184" t="str">
        <f t="shared" si="722"/>
        <v/>
      </c>
      <c r="H10682" s="184" t="str">
        <f t="shared" si="723"/>
        <v/>
      </c>
      <c r="L10682">
        <f t="shared" si="724"/>
        <v>1614.5977147167364</v>
      </c>
      <c r="R10682">
        <f t="shared" si="725"/>
        <v>4437.462595</v>
      </c>
      <c r="S10682" t="s">
        <v>201</v>
      </c>
      <c r="T10682" s="221">
        <v>45567.337500000001</v>
      </c>
    </row>
    <row r="10683" spans="1:20" x14ac:dyDescent="0.35">
      <c r="A10683" t="s">
        <v>125</v>
      </c>
      <c r="B10683" t="s">
        <v>126</v>
      </c>
      <c r="C10683" t="s">
        <v>92</v>
      </c>
      <c r="D10683" s="29">
        <v>45749</v>
      </c>
      <c r="E10683" s="184" t="str">
        <f t="shared" si="720"/>
        <v/>
      </c>
      <c r="F10683" s="184" t="str">
        <f t="shared" si="721"/>
        <v/>
      </c>
      <c r="G10683" s="184" t="str">
        <f t="shared" si="722"/>
        <v/>
      </c>
      <c r="H10683" s="184" t="str">
        <f t="shared" si="723"/>
        <v/>
      </c>
      <c r="L10683">
        <f t="shared" si="724"/>
        <v>1614.5977147167364</v>
      </c>
      <c r="R10683">
        <f t="shared" si="725"/>
        <v>4437.462595</v>
      </c>
      <c r="S10683" t="s">
        <v>201</v>
      </c>
      <c r="T10683" s="221">
        <v>45567.337500000001</v>
      </c>
    </row>
    <row r="10684" spans="1:20" x14ac:dyDescent="0.35">
      <c r="A10684" t="s">
        <v>125</v>
      </c>
      <c r="B10684" t="s">
        <v>126</v>
      </c>
      <c r="C10684" t="s">
        <v>92</v>
      </c>
      <c r="D10684" s="29">
        <v>45750</v>
      </c>
      <c r="E10684" s="184" t="str">
        <f t="shared" si="720"/>
        <v/>
      </c>
      <c r="F10684" s="184" t="str">
        <f t="shared" si="721"/>
        <v/>
      </c>
      <c r="G10684" s="184" t="str">
        <f t="shared" si="722"/>
        <v/>
      </c>
      <c r="H10684" s="184" t="str">
        <f t="shared" si="723"/>
        <v/>
      </c>
      <c r="L10684">
        <f t="shared" si="724"/>
        <v>1614.5977147167364</v>
      </c>
      <c r="R10684">
        <f t="shared" si="725"/>
        <v>4437.462595</v>
      </c>
      <c r="S10684" t="s">
        <v>201</v>
      </c>
      <c r="T10684" s="221">
        <v>45567.337500000001</v>
      </c>
    </row>
    <row r="10685" spans="1:20" x14ac:dyDescent="0.35">
      <c r="A10685" t="s">
        <v>125</v>
      </c>
      <c r="B10685" t="s">
        <v>126</v>
      </c>
      <c r="C10685" t="s">
        <v>92</v>
      </c>
      <c r="D10685" s="29">
        <v>45751</v>
      </c>
      <c r="E10685" s="184" t="str">
        <f t="shared" si="720"/>
        <v/>
      </c>
      <c r="F10685" s="184" t="str">
        <f t="shared" si="721"/>
        <v/>
      </c>
      <c r="G10685" s="184" t="str">
        <f t="shared" si="722"/>
        <v/>
      </c>
      <c r="H10685" s="184" t="str">
        <f t="shared" si="723"/>
        <v/>
      </c>
      <c r="L10685">
        <f t="shared" si="724"/>
        <v>1614.5977147167364</v>
      </c>
      <c r="R10685">
        <f t="shared" si="725"/>
        <v>4437.462595</v>
      </c>
      <c r="S10685" t="s">
        <v>201</v>
      </c>
      <c r="T10685" s="221">
        <v>45567.337500000001</v>
      </c>
    </row>
    <row r="10686" spans="1:20" x14ac:dyDescent="0.35">
      <c r="A10686" t="s">
        <v>125</v>
      </c>
      <c r="B10686" t="s">
        <v>126</v>
      </c>
      <c r="C10686" t="s">
        <v>92</v>
      </c>
      <c r="D10686" s="29">
        <v>45752</v>
      </c>
      <c r="E10686" s="184" t="str">
        <f t="shared" si="720"/>
        <v/>
      </c>
      <c r="F10686" s="184" t="str">
        <f t="shared" si="721"/>
        <v/>
      </c>
      <c r="G10686" s="184" t="str">
        <f t="shared" si="722"/>
        <v/>
      </c>
      <c r="H10686" s="184" t="str">
        <f t="shared" si="723"/>
        <v/>
      </c>
      <c r="L10686">
        <f t="shared" si="724"/>
        <v>1614.5977147167364</v>
      </c>
      <c r="R10686">
        <f t="shared" si="725"/>
        <v>4437.462595</v>
      </c>
      <c r="S10686" t="s">
        <v>201</v>
      </c>
      <c r="T10686" s="221">
        <v>45567.337500000001</v>
      </c>
    </row>
    <row r="10687" spans="1:20" x14ac:dyDescent="0.35">
      <c r="A10687" t="s">
        <v>125</v>
      </c>
      <c r="B10687" t="s">
        <v>126</v>
      </c>
      <c r="C10687" t="s">
        <v>92</v>
      </c>
      <c r="D10687" s="29">
        <v>45753</v>
      </c>
      <c r="E10687" s="184" t="str">
        <f t="shared" si="720"/>
        <v/>
      </c>
      <c r="F10687" s="184" t="str">
        <f t="shared" si="721"/>
        <v/>
      </c>
      <c r="G10687" s="184" t="str">
        <f t="shared" si="722"/>
        <v/>
      </c>
      <c r="H10687" s="184" t="str">
        <f t="shared" si="723"/>
        <v/>
      </c>
      <c r="L10687">
        <f t="shared" si="724"/>
        <v>1614.5977147167364</v>
      </c>
      <c r="R10687">
        <f t="shared" si="725"/>
        <v>4437.462595</v>
      </c>
      <c r="S10687" t="s">
        <v>201</v>
      </c>
      <c r="T10687" s="221">
        <v>45567.337500000001</v>
      </c>
    </row>
    <row r="10688" spans="1:20" x14ac:dyDescent="0.35">
      <c r="A10688" t="s">
        <v>125</v>
      </c>
      <c r="B10688" t="s">
        <v>126</v>
      </c>
      <c r="C10688" t="s">
        <v>92</v>
      </c>
      <c r="D10688" s="29">
        <v>45754</v>
      </c>
      <c r="E10688" s="184" t="str">
        <f t="shared" si="720"/>
        <v/>
      </c>
      <c r="F10688" s="184" t="str">
        <f t="shared" si="721"/>
        <v/>
      </c>
      <c r="G10688" s="184" t="str">
        <f t="shared" si="722"/>
        <v/>
      </c>
      <c r="H10688" s="184" t="str">
        <f t="shared" si="723"/>
        <v/>
      </c>
      <c r="L10688">
        <f t="shared" si="724"/>
        <v>1614.5977147167364</v>
      </c>
      <c r="R10688">
        <f t="shared" si="725"/>
        <v>4437.462595</v>
      </c>
      <c r="S10688" t="s">
        <v>201</v>
      </c>
      <c r="T10688" s="221">
        <v>45567.337500000001</v>
      </c>
    </row>
    <row r="10689" spans="1:20" x14ac:dyDescent="0.35">
      <c r="A10689" t="s">
        <v>125</v>
      </c>
      <c r="B10689" t="s">
        <v>126</v>
      </c>
      <c r="C10689" t="s">
        <v>92</v>
      </c>
      <c r="D10689" s="29">
        <v>45755</v>
      </c>
      <c r="E10689" s="184" t="str">
        <f t="shared" si="720"/>
        <v/>
      </c>
      <c r="F10689" s="184" t="str">
        <f t="shared" si="721"/>
        <v/>
      </c>
      <c r="G10689" s="184" t="str">
        <f t="shared" si="722"/>
        <v/>
      </c>
      <c r="H10689" s="184" t="str">
        <f t="shared" si="723"/>
        <v/>
      </c>
      <c r="L10689">
        <f t="shared" si="724"/>
        <v>1614.5977147167364</v>
      </c>
      <c r="R10689">
        <f t="shared" si="725"/>
        <v>4437.462595</v>
      </c>
      <c r="S10689" t="s">
        <v>201</v>
      </c>
      <c r="T10689" s="221">
        <v>45567.337500000001</v>
      </c>
    </row>
    <row r="10690" spans="1:20" x14ac:dyDescent="0.35">
      <c r="A10690" t="s">
        <v>125</v>
      </c>
      <c r="B10690" t="s">
        <v>126</v>
      </c>
      <c r="C10690" t="s">
        <v>92</v>
      </c>
      <c r="D10690" s="29">
        <v>45756</v>
      </c>
      <c r="E10690" s="184" t="str">
        <f t="shared" si="720"/>
        <v/>
      </c>
      <c r="F10690" s="184" t="str">
        <f t="shared" si="721"/>
        <v/>
      </c>
      <c r="G10690" s="184" t="str">
        <f t="shared" si="722"/>
        <v/>
      </c>
      <c r="H10690" s="184" t="str">
        <f t="shared" si="723"/>
        <v/>
      </c>
      <c r="L10690">
        <f t="shared" si="724"/>
        <v>1614.5977147167364</v>
      </c>
      <c r="R10690">
        <f t="shared" si="725"/>
        <v>4437.462595</v>
      </c>
      <c r="S10690" t="s">
        <v>201</v>
      </c>
      <c r="T10690" s="221">
        <v>45567.337500000001</v>
      </c>
    </row>
    <row r="10691" spans="1:20" x14ac:dyDescent="0.35">
      <c r="A10691" t="s">
        <v>125</v>
      </c>
      <c r="B10691" t="s">
        <v>126</v>
      </c>
      <c r="C10691" t="s">
        <v>92</v>
      </c>
      <c r="D10691" s="29">
        <v>45757</v>
      </c>
      <c r="E10691" s="184" t="str">
        <f t="shared" si="720"/>
        <v/>
      </c>
      <c r="F10691" s="184" t="str">
        <f t="shared" si="721"/>
        <v/>
      </c>
      <c r="G10691" s="184" t="str">
        <f t="shared" si="722"/>
        <v/>
      </c>
      <c r="H10691" s="184" t="str">
        <f t="shared" si="723"/>
        <v/>
      </c>
      <c r="L10691">
        <f t="shared" si="724"/>
        <v>1614.5977147167364</v>
      </c>
      <c r="R10691">
        <f t="shared" si="725"/>
        <v>4437.462595</v>
      </c>
      <c r="S10691" t="s">
        <v>201</v>
      </c>
      <c r="T10691" s="221">
        <v>45567.337500000001</v>
      </c>
    </row>
    <row r="10692" spans="1:20" x14ac:dyDescent="0.35">
      <c r="A10692" t="s">
        <v>125</v>
      </c>
      <c r="B10692" t="s">
        <v>126</v>
      </c>
      <c r="C10692" t="s">
        <v>92</v>
      </c>
      <c r="D10692" s="29">
        <v>45758</v>
      </c>
      <c r="E10692" s="184" t="str">
        <f t="shared" si="720"/>
        <v/>
      </c>
      <c r="F10692" s="184" t="str">
        <f t="shared" si="721"/>
        <v/>
      </c>
      <c r="G10692" s="184" t="str">
        <f t="shared" si="722"/>
        <v/>
      </c>
      <c r="H10692" s="184" t="str">
        <f t="shared" si="723"/>
        <v/>
      </c>
      <c r="L10692">
        <f t="shared" si="724"/>
        <v>1614.5977147167364</v>
      </c>
      <c r="R10692">
        <f t="shared" si="725"/>
        <v>4437.462595</v>
      </c>
      <c r="S10692" t="s">
        <v>201</v>
      </c>
      <c r="T10692" s="221">
        <v>45567.337500000001</v>
      </c>
    </row>
    <row r="10693" spans="1:20" x14ac:dyDescent="0.35">
      <c r="A10693" t="s">
        <v>125</v>
      </c>
      <c r="B10693" t="s">
        <v>126</v>
      </c>
      <c r="C10693" t="s">
        <v>92</v>
      </c>
      <c r="D10693" s="29">
        <v>45759</v>
      </c>
      <c r="E10693" s="184" t="str">
        <f t="shared" si="720"/>
        <v/>
      </c>
      <c r="F10693" s="184" t="str">
        <f t="shared" si="721"/>
        <v/>
      </c>
      <c r="G10693" s="184" t="str">
        <f t="shared" si="722"/>
        <v/>
      </c>
      <c r="H10693" s="184" t="str">
        <f t="shared" si="723"/>
        <v/>
      </c>
      <c r="L10693">
        <f t="shared" si="724"/>
        <v>1614.5977147167364</v>
      </c>
      <c r="R10693">
        <f t="shared" si="725"/>
        <v>4437.462595</v>
      </c>
      <c r="S10693" t="s">
        <v>201</v>
      </c>
      <c r="T10693" s="221">
        <v>45567.337500000001</v>
      </c>
    </row>
    <row r="10694" spans="1:20" x14ac:dyDescent="0.35">
      <c r="A10694" t="s">
        <v>125</v>
      </c>
      <c r="B10694" t="s">
        <v>126</v>
      </c>
      <c r="C10694" t="s">
        <v>92</v>
      </c>
      <c r="D10694" s="29">
        <v>45760</v>
      </c>
      <c r="E10694" s="184" t="str">
        <f t="shared" si="720"/>
        <v/>
      </c>
      <c r="F10694" s="184" t="str">
        <f t="shared" si="721"/>
        <v/>
      </c>
      <c r="G10694" s="184" t="str">
        <f t="shared" si="722"/>
        <v/>
      </c>
      <c r="H10694" s="184" t="str">
        <f t="shared" si="723"/>
        <v/>
      </c>
      <c r="L10694">
        <f t="shared" si="724"/>
        <v>1614.5977147167364</v>
      </c>
      <c r="R10694">
        <f t="shared" si="725"/>
        <v>4437.462595</v>
      </c>
      <c r="S10694" t="s">
        <v>201</v>
      </c>
      <c r="T10694" s="221">
        <v>45567.337500000001</v>
      </c>
    </row>
    <row r="10695" spans="1:20" x14ac:dyDescent="0.35">
      <c r="A10695" t="s">
        <v>125</v>
      </c>
      <c r="B10695" t="s">
        <v>126</v>
      </c>
      <c r="C10695" t="s">
        <v>92</v>
      </c>
      <c r="D10695" s="29">
        <v>45761</v>
      </c>
      <c r="E10695" s="184" t="str">
        <f t="shared" si="720"/>
        <v/>
      </c>
      <c r="F10695" s="184" t="str">
        <f t="shared" si="721"/>
        <v/>
      </c>
      <c r="G10695" s="184" t="str">
        <f t="shared" si="722"/>
        <v/>
      </c>
      <c r="H10695" s="184" t="str">
        <f t="shared" si="723"/>
        <v/>
      </c>
      <c r="L10695">
        <f t="shared" si="724"/>
        <v>1614.5977147167364</v>
      </c>
      <c r="R10695">
        <f t="shared" si="725"/>
        <v>4437.462595</v>
      </c>
      <c r="S10695" t="s">
        <v>201</v>
      </c>
      <c r="T10695" s="221">
        <v>45567.337500000001</v>
      </c>
    </row>
    <row r="10696" spans="1:20" x14ac:dyDescent="0.35">
      <c r="A10696" t="s">
        <v>125</v>
      </c>
      <c r="B10696" t="s">
        <v>126</v>
      </c>
      <c r="C10696" t="s">
        <v>92</v>
      </c>
      <c r="D10696" s="29">
        <v>45762</v>
      </c>
      <c r="E10696" s="184" t="str">
        <f t="shared" ref="E10696:E10759" si="726">IF(J10696="","",IF(L10696=0,0,IF(1-(J10696/L10696)&lt;0,"",1-(J10696/L10696))))</f>
        <v/>
      </c>
      <c r="F10696" s="184" t="str">
        <f t="shared" ref="F10696:F10759" si="727">IF(K10696="","",IF(L10696=0,0,IF(1-(K10696/L10696)&lt;0,"",1-(K10696/L10696))))</f>
        <v/>
      </c>
      <c r="G10696" s="184" t="str">
        <f t="shared" ref="G10696:G10759" si="728">IF(J10696="","",IF(1-(J10696/R10696)&lt;0,"",1-(J10696/R10696)))</f>
        <v/>
      </c>
      <c r="H10696" s="184" t="str">
        <f t="shared" ref="H10696:H10759" si="729">IF(K10696="","",IF(1-(K10696/R10696)&lt;0,"",1-(K10696/R10696)))</f>
        <v/>
      </c>
      <c r="L10696">
        <f t="shared" si="724"/>
        <v>1614.5977147167364</v>
      </c>
      <c r="R10696">
        <f t="shared" si="725"/>
        <v>4437.462595</v>
      </c>
      <c r="S10696" t="s">
        <v>201</v>
      </c>
      <c r="T10696" s="221">
        <v>45567.337500000001</v>
      </c>
    </row>
    <row r="10697" spans="1:20" x14ac:dyDescent="0.35">
      <c r="A10697" t="s">
        <v>125</v>
      </c>
      <c r="B10697" t="s">
        <v>126</v>
      </c>
      <c r="C10697" t="s">
        <v>92</v>
      </c>
      <c r="D10697" s="29">
        <v>45763</v>
      </c>
      <c r="E10697" s="184" t="str">
        <f t="shared" si="726"/>
        <v/>
      </c>
      <c r="F10697" s="184" t="str">
        <f t="shared" si="727"/>
        <v/>
      </c>
      <c r="G10697" s="184" t="str">
        <f t="shared" si="728"/>
        <v/>
      </c>
      <c r="H10697" s="184" t="str">
        <f t="shared" si="729"/>
        <v/>
      </c>
      <c r="L10697">
        <f t="shared" si="724"/>
        <v>1614.5977147167364</v>
      </c>
      <c r="R10697">
        <f t="shared" si="725"/>
        <v>4437.462595</v>
      </c>
      <c r="S10697" t="s">
        <v>201</v>
      </c>
      <c r="T10697" s="221">
        <v>45567.337500000001</v>
      </c>
    </row>
    <row r="10698" spans="1:20" x14ac:dyDescent="0.35">
      <c r="A10698" t="s">
        <v>125</v>
      </c>
      <c r="B10698" t="s">
        <v>126</v>
      </c>
      <c r="C10698" t="s">
        <v>92</v>
      </c>
      <c r="D10698" s="29">
        <v>45764</v>
      </c>
      <c r="E10698" s="184" t="str">
        <f t="shared" si="726"/>
        <v/>
      </c>
      <c r="F10698" s="184" t="str">
        <f t="shared" si="727"/>
        <v/>
      </c>
      <c r="G10698" s="184" t="str">
        <f t="shared" si="728"/>
        <v/>
      </c>
      <c r="H10698" s="184" t="str">
        <f t="shared" si="729"/>
        <v/>
      </c>
      <c r="L10698">
        <f t="shared" si="724"/>
        <v>1614.5977147167364</v>
      </c>
      <c r="R10698">
        <f t="shared" si="725"/>
        <v>4437.462595</v>
      </c>
      <c r="S10698" t="s">
        <v>201</v>
      </c>
      <c r="T10698" s="221">
        <v>45567.337500000001</v>
      </c>
    </row>
    <row r="10699" spans="1:20" x14ac:dyDescent="0.35">
      <c r="A10699" t="s">
        <v>125</v>
      </c>
      <c r="B10699" t="s">
        <v>126</v>
      </c>
      <c r="C10699" t="s">
        <v>92</v>
      </c>
      <c r="D10699" s="29">
        <v>45765</v>
      </c>
      <c r="E10699" s="184" t="str">
        <f t="shared" si="726"/>
        <v/>
      </c>
      <c r="F10699" s="184" t="str">
        <f t="shared" si="727"/>
        <v/>
      </c>
      <c r="G10699" s="184" t="str">
        <f t="shared" si="728"/>
        <v/>
      </c>
      <c r="H10699" s="184" t="str">
        <f t="shared" si="729"/>
        <v/>
      </c>
      <c r="L10699">
        <f t="shared" si="724"/>
        <v>1614.5977147167364</v>
      </c>
      <c r="R10699">
        <f t="shared" si="725"/>
        <v>4437.462595</v>
      </c>
      <c r="S10699" t="s">
        <v>201</v>
      </c>
      <c r="T10699" s="221">
        <v>45567.337500000001</v>
      </c>
    </row>
    <row r="10700" spans="1:20" x14ac:dyDescent="0.35">
      <c r="A10700" t="s">
        <v>125</v>
      </c>
      <c r="B10700" t="s">
        <v>126</v>
      </c>
      <c r="C10700" t="s">
        <v>92</v>
      </c>
      <c r="D10700" s="29">
        <v>45766</v>
      </c>
      <c r="E10700" s="184" t="str">
        <f t="shared" si="726"/>
        <v/>
      </c>
      <c r="F10700" s="184" t="str">
        <f t="shared" si="727"/>
        <v/>
      </c>
      <c r="G10700" s="184" t="str">
        <f t="shared" si="728"/>
        <v/>
      </c>
      <c r="H10700" s="184" t="str">
        <f t="shared" si="729"/>
        <v/>
      </c>
      <c r="L10700">
        <f t="shared" si="724"/>
        <v>1614.5977147167364</v>
      </c>
      <c r="R10700">
        <f t="shared" si="725"/>
        <v>4437.462595</v>
      </c>
      <c r="S10700" t="s">
        <v>201</v>
      </c>
      <c r="T10700" s="221">
        <v>45567.337500000001</v>
      </c>
    </row>
    <row r="10701" spans="1:20" x14ac:dyDescent="0.35">
      <c r="A10701" t="s">
        <v>125</v>
      </c>
      <c r="B10701" t="s">
        <v>126</v>
      </c>
      <c r="C10701" t="s">
        <v>92</v>
      </c>
      <c r="D10701" s="29">
        <v>45767</v>
      </c>
      <c r="E10701" s="184" t="str">
        <f t="shared" si="726"/>
        <v/>
      </c>
      <c r="F10701" s="184" t="str">
        <f t="shared" si="727"/>
        <v/>
      </c>
      <c r="G10701" s="184" t="str">
        <f t="shared" si="728"/>
        <v/>
      </c>
      <c r="H10701" s="184" t="str">
        <f t="shared" si="729"/>
        <v/>
      </c>
      <c r="L10701">
        <f t="shared" si="724"/>
        <v>1614.5977147167364</v>
      </c>
      <c r="R10701">
        <f t="shared" si="725"/>
        <v>4437.462595</v>
      </c>
      <c r="S10701" t="s">
        <v>201</v>
      </c>
      <c r="T10701" s="221">
        <v>45567.337500000001</v>
      </c>
    </row>
    <row r="10702" spans="1:20" x14ac:dyDescent="0.35">
      <c r="A10702" t="s">
        <v>125</v>
      </c>
      <c r="B10702" t="s">
        <v>126</v>
      </c>
      <c r="C10702" t="s">
        <v>92</v>
      </c>
      <c r="D10702" s="29">
        <v>45768</v>
      </c>
      <c r="E10702" s="184" t="str">
        <f t="shared" si="726"/>
        <v/>
      </c>
      <c r="F10702" s="184" t="str">
        <f t="shared" si="727"/>
        <v/>
      </c>
      <c r="G10702" s="184" t="str">
        <f t="shared" si="728"/>
        <v/>
      </c>
      <c r="H10702" s="184" t="str">
        <f t="shared" si="729"/>
        <v/>
      </c>
      <c r="L10702">
        <f t="shared" si="724"/>
        <v>1614.5977147167364</v>
      </c>
      <c r="R10702">
        <f t="shared" si="725"/>
        <v>4437.462595</v>
      </c>
      <c r="S10702" t="s">
        <v>201</v>
      </c>
      <c r="T10702" s="221">
        <v>45567.337500000001</v>
      </c>
    </row>
    <row r="10703" spans="1:20" x14ac:dyDescent="0.35">
      <c r="A10703" t="s">
        <v>125</v>
      </c>
      <c r="B10703" t="s">
        <v>126</v>
      </c>
      <c r="C10703" t="s">
        <v>92</v>
      </c>
      <c r="D10703" s="29">
        <v>45769</v>
      </c>
      <c r="E10703" s="184" t="str">
        <f t="shared" si="726"/>
        <v/>
      </c>
      <c r="F10703" s="184" t="str">
        <f t="shared" si="727"/>
        <v/>
      </c>
      <c r="G10703" s="184" t="str">
        <f t="shared" si="728"/>
        <v/>
      </c>
      <c r="H10703" s="184" t="str">
        <f t="shared" si="729"/>
        <v/>
      </c>
      <c r="L10703">
        <f t="shared" si="724"/>
        <v>1614.5977147167364</v>
      </c>
      <c r="R10703">
        <f t="shared" si="725"/>
        <v>4437.462595</v>
      </c>
      <c r="S10703" t="s">
        <v>201</v>
      </c>
      <c r="T10703" s="221">
        <v>45567.337500000001</v>
      </c>
    </row>
    <row r="10704" spans="1:20" x14ac:dyDescent="0.35">
      <c r="A10704" t="s">
        <v>125</v>
      </c>
      <c r="B10704" t="s">
        <v>126</v>
      </c>
      <c r="C10704" t="s">
        <v>92</v>
      </c>
      <c r="D10704" s="29">
        <v>45770</v>
      </c>
      <c r="E10704" s="184" t="str">
        <f t="shared" si="726"/>
        <v/>
      </c>
      <c r="F10704" s="184" t="str">
        <f t="shared" si="727"/>
        <v/>
      </c>
      <c r="G10704" s="184" t="str">
        <f t="shared" si="728"/>
        <v/>
      </c>
      <c r="H10704" s="184" t="str">
        <f t="shared" si="729"/>
        <v/>
      </c>
      <c r="L10704">
        <f t="shared" si="724"/>
        <v>1614.5977147167364</v>
      </c>
      <c r="R10704">
        <f t="shared" si="725"/>
        <v>4437.462595</v>
      </c>
      <c r="S10704" t="s">
        <v>201</v>
      </c>
      <c r="T10704" s="221">
        <v>45567.337500000001</v>
      </c>
    </row>
    <row r="10705" spans="1:20" x14ac:dyDescent="0.35">
      <c r="A10705" t="s">
        <v>125</v>
      </c>
      <c r="B10705" t="s">
        <v>126</v>
      </c>
      <c r="C10705" t="s">
        <v>92</v>
      </c>
      <c r="D10705" s="29">
        <v>45771</v>
      </c>
      <c r="E10705" s="184" t="str">
        <f t="shared" si="726"/>
        <v/>
      </c>
      <c r="F10705" s="184" t="str">
        <f t="shared" si="727"/>
        <v/>
      </c>
      <c r="G10705" s="184" t="str">
        <f t="shared" si="728"/>
        <v/>
      </c>
      <c r="H10705" s="184" t="str">
        <f t="shared" si="729"/>
        <v/>
      </c>
      <c r="L10705">
        <f t="shared" si="724"/>
        <v>1614.5977147167364</v>
      </c>
      <c r="R10705">
        <f t="shared" si="725"/>
        <v>4437.462595</v>
      </c>
      <c r="S10705" t="s">
        <v>201</v>
      </c>
      <c r="T10705" s="221">
        <v>45567.337500000001</v>
      </c>
    </row>
    <row r="10706" spans="1:20" x14ac:dyDescent="0.35">
      <c r="A10706" t="s">
        <v>125</v>
      </c>
      <c r="B10706" t="s">
        <v>126</v>
      </c>
      <c r="C10706" t="s">
        <v>92</v>
      </c>
      <c r="D10706" s="29">
        <v>45772</v>
      </c>
      <c r="E10706" s="184" t="str">
        <f t="shared" si="726"/>
        <v/>
      </c>
      <c r="F10706" s="184" t="str">
        <f t="shared" si="727"/>
        <v/>
      </c>
      <c r="G10706" s="184" t="str">
        <f t="shared" si="728"/>
        <v/>
      </c>
      <c r="H10706" s="184" t="str">
        <f t="shared" si="729"/>
        <v/>
      </c>
      <c r="L10706">
        <f t="shared" si="724"/>
        <v>1614.5977147167364</v>
      </c>
      <c r="R10706">
        <f t="shared" si="725"/>
        <v>4437.462595</v>
      </c>
      <c r="S10706" t="s">
        <v>201</v>
      </c>
      <c r="T10706" s="221">
        <v>45567.337500000001</v>
      </c>
    </row>
    <row r="10707" spans="1:20" x14ac:dyDescent="0.35">
      <c r="A10707" t="s">
        <v>125</v>
      </c>
      <c r="B10707" t="s">
        <v>126</v>
      </c>
      <c r="C10707" t="s">
        <v>92</v>
      </c>
      <c r="D10707" s="29">
        <v>45773</v>
      </c>
      <c r="E10707" s="184" t="str">
        <f t="shared" si="726"/>
        <v/>
      </c>
      <c r="F10707" s="184" t="str">
        <f t="shared" si="727"/>
        <v/>
      </c>
      <c r="G10707" s="184" t="str">
        <f t="shared" si="728"/>
        <v/>
      </c>
      <c r="H10707" s="184" t="str">
        <f t="shared" si="729"/>
        <v/>
      </c>
      <c r="L10707">
        <f t="shared" si="724"/>
        <v>1614.5977147167364</v>
      </c>
      <c r="R10707">
        <f t="shared" si="725"/>
        <v>4437.462595</v>
      </c>
      <c r="S10707" t="s">
        <v>201</v>
      </c>
      <c r="T10707" s="221">
        <v>45567.337500000001</v>
      </c>
    </row>
    <row r="10708" spans="1:20" x14ac:dyDescent="0.35">
      <c r="A10708" t="s">
        <v>125</v>
      </c>
      <c r="B10708" t="s">
        <v>126</v>
      </c>
      <c r="C10708" t="s">
        <v>92</v>
      </c>
      <c r="D10708" s="29">
        <v>45774</v>
      </c>
      <c r="E10708" s="184" t="str">
        <f t="shared" si="726"/>
        <v/>
      </c>
      <c r="F10708" s="184" t="str">
        <f t="shared" si="727"/>
        <v/>
      </c>
      <c r="G10708" s="184" t="str">
        <f t="shared" si="728"/>
        <v/>
      </c>
      <c r="H10708" s="184" t="str">
        <f t="shared" si="729"/>
        <v/>
      </c>
      <c r="L10708">
        <f t="shared" si="724"/>
        <v>1614.5977147167364</v>
      </c>
      <c r="R10708">
        <f t="shared" si="725"/>
        <v>4437.462595</v>
      </c>
      <c r="S10708" t="s">
        <v>201</v>
      </c>
      <c r="T10708" s="221">
        <v>45567.337500000001</v>
      </c>
    </row>
    <row r="10709" spans="1:20" x14ac:dyDescent="0.35">
      <c r="A10709" t="s">
        <v>125</v>
      </c>
      <c r="B10709" t="s">
        <v>126</v>
      </c>
      <c r="C10709" t="s">
        <v>92</v>
      </c>
      <c r="D10709" s="29">
        <v>45775</v>
      </c>
      <c r="E10709" s="184" t="str">
        <f t="shared" si="726"/>
        <v/>
      </c>
      <c r="F10709" s="184" t="str">
        <f t="shared" si="727"/>
        <v/>
      </c>
      <c r="G10709" s="184" t="str">
        <f t="shared" si="728"/>
        <v/>
      </c>
      <c r="H10709" s="184" t="str">
        <f t="shared" si="729"/>
        <v/>
      </c>
      <c r="L10709">
        <f t="shared" si="724"/>
        <v>1614.5977147167364</v>
      </c>
      <c r="R10709">
        <f t="shared" si="725"/>
        <v>4437.462595</v>
      </c>
      <c r="S10709" t="s">
        <v>201</v>
      </c>
      <c r="T10709" s="221">
        <v>45567.337500000001</v>
      </c>
    </row>
    <row r="10710" spans="1:20" x14ac:dyDescent="0.35">
      <c r="A10710" t="s">
        <v>125</v>
      </c>
      <c r="B10710" t="s">
        <v>126</v>
      </c>
      <c r="C10710" t="s">
        <v>92</v>
      </c>
      <c r="D10710" s="29">
        <v>45776</v>
      </c>
      <c r="E10710" s="184" t="str">
        <f t="shared" si="726"/>
        <v/>
      </c>
      <c r="F10710" s="184" t="str">
        <f t="shared" si="727"/>
        <v/>
      </c>
      <c r="G10710" s="184" t="str">
        <f t="shared" si="728"/>
        <v/>
      </c>
      <c r="H10710" s="184" t="str">
        <f t="shared" si="729"/>
        <v/>
      </c>
      <c r="L10710">
        <f t="shared" si="724"/>
        <v>1614.5977147167364</v>
      </c>
      <c r="R10710">
        <f t="shared" si="725"/>
        <v>4437.462595</v>
      </c>
      <c r="S10710" t="s">
        <v>201</v>
      </c>
      <c r="T10710" s="221">
        <v>45567.337500000001</v>
      </c>
    </row>
    <row r="10711" spans="1:20" x14ac:dyDescent="0.35">
      <c r="A10711" t="s">
        <v>125</v>
      </c>
      <c r="B10711" t="s">
        <v>126</v>
      </c>
      <c r="C10711" t="s">
        <v>92</v>
      </c>
      <c r="D10711" s="29">
        <v>45777</v>
      </c>
      <c r="E10711" s="184" t="str">
        <f t="shared" si="726"/>
        <v/>
      </c>
      <c r="F10711" s="184" t="str">
        <f t="shared" si="727"/>
        <v/>
      </c>
      <c r="G10711" s="184" t="str">
        <f t="shared" si="728"/>
        <v/>
      </c>
      <c r="H10711" s="184" t="str">
        <f t="shared" si="729"/>
        <v/>
      </c>
      <c r="L10711">
        <f t="shared" si="724"/>
        <v>1614.5977147167364</v>
      </c>
      <c r="R10711">
        <f t="shared" si="725"/>
        <v>4437.462595</v>
      </c>
      <c r="S10711" t="s">
        <v>201</v>
      </c>
      <c r="T10711" s="221">
        <v>45567.337500000001</v>
      </c>
    </row>
    <row r="10712" spans="1:20" x14ac:dyDescent="0.35">
      <c r="A10712" t="s">
        <v>125</v>
      </c>
      <c r="B10712" t="s">
        <v>126</v>
      </c>
      <c r="C10712" t="s">
        <v>92</v>
      </c>
      <c r="D10712" s="29">
        <v>45778</v>
      </c>
      <c r="E10712" s="184" t="str">
        <f t="shared" si="726"/>
        <v/>
      </c>
      <c r="F10712" s="184" t="str">
        <f t="shared" si="727"/>
        <v/>
      </c>
      <c r="G10712" s="184" t="str">
        <f t="shared" si="728"/>
        <v/>
      </c>
      <c r="H10712" s="184" t="str">
        <f t="shared" si="729"/>
        <v/>
      </c>
      <c r="L10712">
        <f t="shared" si="724"/>
        <v>1614.5977147167364</v>
      </c>
      <c r="R10712">
        <f t="shared" si="725"/>
        <v>4437.462595</v>
      </c>
      <c r="S10712" t="s">
        <v>201</v>
      </c>
      <c r="T10712" s="221">
        <v>45567.337500000001</v>
      </c>
    </row>
    <row r="10713" spans="1:20" x14ac:dyDescent="0.35">
      <c r="A10713" t="s">
        <v>125</v>
      </c>
      <c r="B10713" t="s">
        <v>126</v>
      </c>
      <c r="C10713" t="s">
        <v>92</v>
      </c>
      <c r="D10713" s="29">
        <v>45779</v>
      </c>
      <c r="E10713" s="184" t="str">
        <f t="shared" si="726"/>
        <v/>
      </c>
      <c r="F10713" s="184" t="str">
        <f t="shared" si="727"/>
        <v/>
      </c>
      <c r="G10713" s="184" t="str">
        <f t="shared" si="728"/>
        <v/>
      </c>
      <c r="H10713" s="184" t="str">
        <f t="shared" si="729"/>
        <v/>
      </c>
      <c r="L10713">
        <f t="shared" si="724"/>
        <v>1614.5977147167364</v>
      </c>
      <c r="R10713">
        <f t="shared" si="725"/>
        <v>4437.462595</v>
      </c>
      <c r="S10713" t="s">
        <v>201</v>
      </c>
      <c r="T10713" s="221">
        <v>45567.337500000001</v>
      </c>
    </row>
    <row r="10714" spans="1:20" x14ac:dyDescent="0.35">
      <c r="A10714" t="s">
        <v>125</v>
      </c>
      <c r="B10714" t="s">
        <v>126</v>
      </c>
      <c r="C10714" t="s">
        <v>92</v>
      </c>
      <c r="D10714" s="29">
        <v>45780</v>
      </c>
      <c r="E10714" s="184" t="str">
        <f t="shared" si="726"/>
        <v/>
      </c>
      <c r="F10714" s="184" t="str">
        <f t="shared" si="727"/>
        <v/>
      </c>
      <c r="G10714" s="184" t="str">
        <f t="shared" si="728"/>
        <v/>
      </c>
      <c r="H10714" s="184" t="str">
        <f t="shared" si="729"/>
        <v/>
      </c>
      <c r="L10714">
        <f t="shared" si="724"/>
        <v>1614.5977147167364</v>
      </c>
      <c r="R10714">
        <f t="shared" si="725"/>
        <v>4437.462595</v>
      </c>
      <c r="S10714" t="s">
        <v>201</v>
      </c>
      <c r="T10714" s="221">
        <v>45567.337500000001</v>
      </c>
    </row>
    <row r="10715" spans="1:20" x14ac:dyDescent="0.35">
      <c r="A10715" t="s">
        <v>125</v>
      </c>
      <c r="B10715" t="s">
        <v>126</v>
      </c>
      <c r="C10715" t="s">
        <v>92</v>
      </c>
      <c r="D10715" s="29">
        <v>45781</v>
      </c>
      <c r="E10715" s="184" t="str">
        <f t="shared" si="726"/>
        <v/>
      </c>
      <c r="F10715" s="184" t="str">
        <f t="shared" si="727"/>
        <v/>
      </c>
      <c r="G10715" s="184" t="str">
        <f t="shared" si="728"/>
        <v/>
      </c>
      <c r="H10715" s="184" t="str">
        <f t="shared" si="729"/>
        <v/>
      </c>
      <c r="L10715">
        <f t="shared" si="724"/>
        <v>1614.5977147167364</v>
      </c>
      <c r="R10715">
        <f t="shared" si="725"/>
        <v>4437.462595</v>
      </c>
      <c r="S10715" t="s">
        <v>201</v>
      </c>
      <c r="T10715" s="221">
        <v>45567.337500000001</v>
      </c>
    </row>
    <row r="10716" spans="1:20" x14ac:dyDescent="0.35">
      <c r="A10716" t="s">
        <v>125</v>
      </c>
      <c r="B10716" t="s">
        <v>126</v>
      </c>
      <c r="C10716" t="s">
        <v>92</v>
      </c>
      <c r="D10716" s="29">
        <v>45782</v>
      </c>
      <c r="E10716" s="184" t="str">
        <f t="shared" si="726"/>
        <v/>
      </c>
      <c r="F10716" s="184" t="str">
        <f t="shared" si="727"/>
        <v/>
      </c>
      <c r="G10716" s="184" t="str">
        <f t="shared" si="728"/>
        <v/>
      </c>
      <c r="H10716" s="184" t="str">
        <f t="shared" si="729"/>
        <v/>
      </c>
      <c r="L10716">
        <f t="shared" si="724"/>
        <v>1614.5977147167364</v>
      </c>
      <c r="R10716">
        <f t="shared" si="725"/>
        <v>4437.462595</v>
      </c>
      <c r="S10716" t="s">
        <v>201</v>
      </c>
      <c r="T10716" s="221">
        <v>45567.337500000001</v>
      </c>
    </row>
    <row r="10717" spans="1:20" x14ac:dyDescent="0.35">
      <c r="A10717" t="s">
        <v>125</v>
      </c>
      <c r="B10717" t="s">
        <v>126</v>
      </c>
      <c r="C10717" t="s">
        <v>92</v>
      </c>
      <c r="D10717" s="29">
        <v>45783</v>
      </c>
      <c r="E10717" s="184" t="str">
        <f t="shared" si="726"/>
        <v/>
      </c>
      <c r="F10717" s="184" t="str">
        <f t="shared" si="727"/>
        <v/>
      </c>
      <c r="G10717" s="184" t="str">
        <f t="shared" si="728"/>
        <v/>
      </c>
      <c r="H10717" s="184" t="str">
        <f t="shared" si="729"/>
        <v/>
      </c>
      <c r="L10717">
        <f t="shared" si="724"/>
        <v>1614.5977147167364</v>
      </c>
      <c r="R10717">
        <f t="shared" si="725"/>
        <v>4437.462595</v>
      </c>
      <c r="S10717" t="s">
        <v>201</v>
      </c>
      <c r="T10717" s="221">
        <v>45567.337500000001</v>
      </c>
    </row>
    <row r="10718" spans="1:20" x14ac:dyDescent="0.35">
      <c r="A10718" t="s">
        <v>125</v>
      </c>
      <c r="B10718" t="s">
        <v>126</v>
      </c>
      <c r="C10718" t="s">
        <v>92</v>
      </c>
      <c r="D10718" s="29">
        <v>45784</v>
      </c>
      <c r="E10718" s="184" t="str">
        <f t="shared" si="726"/>
        <v/>
      </c>
      <c r="F10718" s="184" t="str">
        <f t="shared" si="727"/>
        <v/>
      </c>
      <c r="G10718" s="184" t="str">
        <f t="shared" si="728"/>
        <v/>
      </c>
      <c r="H10718" s="184" t="str">
        <f t="shared" si="729"/>
        <v/>
      </c>
      <c r="L10718">
        <f t="shared" si="724"/>
        <v>1614.5977147167364</v>
      </c>
      <c r="R10718">
        <f t="shared" si="725"/>
        <v>4437.462595</v>
      </c>
      <c r="S10718" t="s">
        <v>201</v>
      </c>
      <c r="T10718" s="221">
        <v>45567.337500000001</v>
      </c>
    </row>
    <row r="10719" spans="1:20" x14ac:dyDescent="0.35">
      <c r="A10719" t="s">
        <v>125</v>
      </c>
      <c r="B10719" t="s">
        <v>126</v>
      </c>
      <c r="C10719" t="s">
        <v>92</v>
      </c>
      <c r="D10719" s="29">
        <v>45785</v>
      </c>
      <c r="E10719" s="184" t="str">
        <f t="shared" si="726"/>
        <v/>
      </c>
      <c r="F10719" s="184" t="str">
        <f t="shared" si="727"/>
        <v/>
      </c>
      <c r="G10719" s="184" t="str">
        <f t="shared" si="728"/>
        <v/>
      </c>
      <c r="H10719" s="184" t="str">
        <f t="shared" si="729"/>
        <v/>
      </c>
      <c r="L10719">
        <f t="shared" si="724"/>
        <v>1614.5977147167364</v>
      </c>
      <c r="R10719">
        <f t="shared" si="725"/>
        <v>4437.462595</v>
      </c>
      <c r="S10719" t="s">
        <v>201</v>
      </c>
      <c r="T10719" s="221">
        <v>45567.337500000001</v>
      </c>
    </row>
    <row r="10720" spans="1:20" x14ac:dyDescent="0.35">
      <c r="A10720" t="s">
        <v>125</v>
      </c>
      <c r="B10720" t="s">
        <v>126</v>
      </c>
      <c r="C10720" t="s">
        <v>92</v>
      </c>
      <c r="D10720" s="29">
        <v>45786</v>
      </c>
      <c r="E10720" s="184" t="str">
        <f t="shared" si="726"/>
        <v/>
      </c>
      <c r="F10720" s="184" t="str">
        <f t="shared" si="727"/>
        <v/>
      </c>
      <c r="G10720" s="184" t="str">
        <f t="shared" si="728"/>
        <v/>
      </c>
      <c r="H10720" s="184" t="str">
        <f t="shared" si="729"/>
        <v/>
      </c>
      <c r="L10720">
        <f t="shared" ref="L10720:L10783" si="730">L865+L4880+L3785+L1595+L2325+L7435+L8165</f>
        <v>1614.5977147167364</v>
      </c>
      <c r="R10720">
        <f t="shared" ref="R10720:R10783" si="731">R865+R4880+R3785+R1595+R2325+R7435+R8165</f>
        <v>4437.462595</v>
      </c>
      <c r="S10720" t="s">
        <v>201</v>
      </c>
      <c r="T10720" s="221">
        <v>45567.337500000001</v>
      </c>
    </row>
    <row r="10721" spans="1:20" x14ac:dyDescent="0.35">
      <c r="A10721" t="s">
        <v>125</v>
      </c>
      <c r="B10721" t="s">
        <v>126</v>
      </c>
      <c r="C10721" t="s">
        <v>92</v>
      </c>
      <c r="D10721" s="29">
        <v>45787</v>
      </c>
      <c r="E10721" s="184" t="str">
        <f t="shared" si="726"/>
        <v/>
      </c>
      <c r="F10721" s="184" t="str">
        <f t="shared" si="727"/>
        <v/>
      </c>
      <c r="G10721" s="184" t="str">
        <f t="shared" si="728"/>
        <v/>
      </c>
      <c r="H10721" s="184" t="str">
        <f t="shared" si="729"/>
        <v/>
      </c>
      <c r="L10721">
        <f t="shared" si="730"/>
        <v>1614.5977147167364</v>
      </c>
      <c r="R10721">
        <f t="shared" si="731"/>
        <v>4437.462595</v>
      </c>
      <c r="S10721" t="s">
        <v>201</v>
      </c>
      <c r="T10721" s="221">
        <v>45567.337500000001</v>
      </c>
    </row>
    <row r="10722" spans="1:20" x14ac:dyDescent="0.35">
      <c r="A10722" t="s">
        <v>125</v>
      </c>
      <c r="B10722" t="s">
        <v>126</v>
      </c>
      <c r="C10722" t="s">
        <v>92</v>
      </c>
      <c r="D10722" s="29">
        <v>45788</v>
      </c>
      <c r="E10722" s="184" t="str">
        <f t="shared" si="726"/>
        <v/>
      </c>
      <c r="F10722" s="184" t="str">
        <f t="shared" si="727"/>
        <v/>
      </c>
      <c r="G10722" s="184" t="str">
        <f t="shared" si="728"/>
        <v/>
      </c>
      <c r="H10722" s="184" t="str">
        <f t="shared" si="729"/>
        <v/>
      </c>
      <c r="L10722">
        <f t="shared" si="730"/>
        <v>1614.5977147167364</v>
      </c>
      <c r="R10722">
        <f t="shared" si="731"/>
        <v>4437.462595</v>
      </c>
      <c r="S10722" t="s">
        <v>201</v>
      </c>
      <c r="T10722" s="221">
        <v>45567.337500000001</v>
      </c>
    </row>
    <row r="10723" spans="1:20" x14ac:dyDescent="0.35">
      <c r="A10723" t="s">
        <v>125</v>
      </c>
      <c r="B10723" t="s">
        <v>126</v>
      </c>
      <c r="C10723" t="s">
        <v>92</v>
      </c>
      <c r="D10723" s="29">
        <v>45789</v>
      </c>
      <c r="E10723" s="184" t="str">
        <f t="shared" si="726"/>
        <v/>
      </c>
      <c r="F10723" s="184" t="str">
        <f t="shared" si="727"/>
        <v/>
      </c>
      <c r="G10723" s="184" t="str">
        <f t="shared" si="728"/>
        <v/>
      </c>
      <c r="H10723" s="184" t="str">
        <f t="shared" si="729"/>
        <v/>
      </c>
      <c r="L10723">
        <f t="shared" si="730"/>
        <v>1614.5977147167364</v>
      </c>
      <c r="R10723">
        <f t="shared" si="731"/>
        <v>4437.462595</v>
      </c>
      <c r="S10723" t="s">
        <v>201</v>
      </c>
      <c r="T10723" s="221">
        <v>45567.337500000001</v>
      </c>
    </row>
    <row r="10724" spans="1:20" x14ac:dyDescent="0.35">
      <c r="A10724" t="s">
        <v>125</v>
      </c>
      <c r="B10724" t="s">
        <v>126</v>
      </c>
      <c r="C10724" t="s">
        <v>92</v>
      </c>
      <c r="D10724" s="29">
        <v>45790</v>
      </c>
      <c r="E10724" s="184" t="str">
        <f t="shared" si="726"/>
        <v/>
      </c>
      <c r="F10724" s="184" t="str">
        <f t="shared" si="727"/>
        <v/>
      </c>
      <c r="G10724" s="184" t="str">
        <f t="shared" si="728"/>
        <v/>
      </c>
      <c r="H10724" s="184" t="str">
        <f t="shared" si="729"/>
        <v/>
      </c>
      <c r="L10724">
        <f t="shared" si="730"/>
        <v>1614.5977147167364</v>
      </c>
      <c r="R10724">
        <f t="shared" si="731"/>
        <v>4437.462595</v>
      </c>
      <c r="S10724" t="s">
        <v>201</v>
      </c>
      <c r="T10724" s="221">
        <v>45567.337500000001</v>
      </c>
    </row>
    <row r="10725" spans="1:20" x14ac:dyDescent="0.35">
      <c r="A10725" t="s">
        <v>125</v>
      </c>
      <c r="B10725" t="s">
        <v>126</v>
      </c>
      <c r="C10725" t="s">
        <v>92</v>
      </c>
      <c r="D10725" s="29">
        <v>45791</v>
      </c>
      <c r="E10725" s="184" t="str">
        <f t="shared" si="726"/>
        <v/>
      </c>
      <c r="F10725" s="184" t="str">
        <f t="shared" si="727"/>
        <v/>
      </c>
      <c r="G10725" s="184" t="str">
        <f t="shared" si="728"/>
        <v/>
      </c>
      <c r="H10725" s="184" t="str">
        <f t="shared" si="729"/>
        <v/>
      </c>
      <c r="L10725">
        <f t="shared" si="730"/>
        <v>1614.5977147167364</v>
      </c>
      <c r="R10725">
        <f t="shared" si="731"/>
        <v>4437.462595</v>
      </c>
      <c r="S10725" t="s">
        <v>201</v>
      </c>
      <c r="T10725" s="221">
        <v>45567.337500000001</v>
      </c>
    </row>
    <row r="10726" spans="1:20" x14ac:dyDescent="0.35">
      <c r="A10726" t="s">
        <v>125</v>
      </c>
      <c r="B10726" t="s">
        <v>126</v>
      </c>
      <c r="C10726" t="s">
        <v>92</v>
      </c>
      <c r="D10726" s="29">
        <v>45792</v>
      </c>
      <c r="E10726" s="184" t="str">
        <f t="shared" si="726"/>
        <v/>
      </c>
      <c r="F10726" s="184" t="str">
        <f t="shared" si="727"/>
        <v/>
      </c>
      <c r="G10726" s="184" t="str">
        <f t="shared" si="728"/>
        <v/>
      </c>
      <c r="H10726" s="184" t="str">
        <f t="shared" si="729"/>
        <v/>
      </c>
      <c r="L10726">
        <f t="shared" si="730"/>
        <v>1614.5977147167364</v>
      </c>
      <c r="R10726">
        <f t="shared" si="731"/>
        <v>4437.462595</v>
      </c>
      <c r="S10726" t="s">
        <v>201</v>
      </c>
      <c r="T10726" s="221">
        <v>45567.337500000001</v>
      </c>
    </row>
    <row r="10727" spans="1:20" x14ac:dyDescent="0.35">
      <c r="A10727" t="s">
        <v>125</v>
      </c>
      <c r="B10727" t="s">
        <v>126</v>
      </c>
      <c r="C10727" t="s">
        <v>92</v>
      </c>
      <c r="D10727" s="29">
        <v>45793</v>
      </c>
      <c r="E10727" s="184" t="str">
        <f t="shared" si="726"/>
        <v/>
      </c>
      <c r="F10727" s="184" t="str">
        <f t="shared" si="727"/>
        <v/>
      </c>
      <c r="G10727" s="184" t="str">
        <f t="shared" si="728"/>
        <v/>
      </c>
      <c r="H10727" s="184" t="str">
        <f t="shared" si="729"/>
        <v/>
      </c>
      <c r="L10727">
        <f t="shared" si="730"/>
        <v>1614.5977147167364</v>
      </c>
      <c r="R10727">
        <f t="shared" si="731"/>
        <v>4437.462595</v>
      </c>
      <c r="S10727" t="s">
        <v>201</v>
      </c>
      <c r="T10727" s="221">
        <v>45567.337500000001</v>
      </c>
    </row>
    <row r="10728" spans="1:20" x14ac:dyDescent="0.35">
      <c r="A10728" t="s">
        <v>125</v>
      </c>
      <c r="B10728" t="s">
        <v>126</v>
      </c>
      <c r="C10728" t="s">
        <v>92</v>
      </c>
      <c r="D10728" s="29">
        <v>45794</v>
      </c>
      <c r="E10728" s="184" t="str">
        <f t="shared" si="726"/>
        <v/>
      </c>
      <c r="F10728" s="184" t="str">
        <f t="shared" si="727"/>
        <v/>
      </c>
      <c r="G10728" s="184" t="str">
        <f t="shared" si="728"/>
        <v/>
      </c>
      <c r="H10728" s="184" t="str">
        <f t="shared" si="729"/>
        <v/>
      </c>
      <c r="L10728">
        <f t="shared" si="730"/>
        <v>1614.5977147167364</v>
      </c>
      <c r="R10728">
        <f t="shared" si="731"/>
        <v>4437.462595</v>
      </c>
      <c r="S10728" t="s">
        <v>201</v>
      </c>
      <c r="T10728" s="221">
        <v>45567.337500000001</v>
      </c>
    </row>
    <row r="10729" spans="1:20" x14ac:dyDescent="0.35">
      <c r="A10729" t="s">
        <v>125</v>
      </c>
      <c r="B10729" t="s">
        <v>126</v>
      </c>
      <c r="C10729" t="s">
        <v>92</v>
      </c>
      <c r="D10729" s="29">
        <v>45795</v>
      </c>
      <c r="E10729" s="184" t="str">
        <f t="shared" si="726"/>
        <v/>
      </c>
      <c r="F10729" s="184" t="str">
        <f t="shared" si="727"/>
        <v/>
      </c>
      <c r="G10729" s="184" t="str">
        <f t="shared" si="728"/>
        <v/>
      </c>
      <c r="H10729" s="184" t="str">
        <f t="shared" si="729"/>
        <v/>
      </c>
      <c r="L10729">
        <f t="shared" si="730"/>
        <v>1614.5977147167364</v>
      </c>
      <c r="R10729">
        <f t="shared" si="731"/>
        <v>4437.462595</v>
      </c>
      <c r="S10729" t="s">
        <v>201</v>
      </c>
      <c r="T10729" s="221">
        <v>45567.337500000001</v>
      </c>
    </row>
    <row r="10730" spans="1:20" x14ac:dyDescent="0.35">
      <c r="A10730" t="s">
        <v>125</v>
      </c>
      <c r="B10730" t="s">
        <v>126</v>
      </c>
      <c r="C10730" t="s">
        <v>92</v>
      </c>
      <c r="D10730" s="29">
        <v>45796</v>
      </c>
      <c r="E10730" s="184" t="str">
        <f t="shared" si="726"/>
        <v/>
      </c>
      <c r="F10730" s="184" t="str">
        <f t="shared" si="727"/>
        <v/>
      </c>
      <c r="G10730" s="184" t="str">
        <f t="shared" si="728"/>
        <v/>
      </c>
      <c r="H10730" s="184" t="str">
        <f t="shared" si="729"/>
        <v/>
      </c>
      <c r="L10730">
        <f t="shared" si="730"/>
        <v>1614.5977147167364</v>
      </c>
      <c r="R10730">
        <f t="shared" si="731"/>
        <v>4437.462595</v>
      </c>
      <c r="S10730" t="s">
        <v>201</v>
      </c>
      <c r="T10730" s="221">
        <v>45567.337500000001</v>
      </c>
    </row>
    <row r="10731" spans="1:20" x14ac:dyDescent="0.35">
      <c r="A10731" t="s">
        <v>125</v>
      </c>
      <c r="B10731" t="s">
        <v>126</v>
      </c>
      <c r="C10731" t="s">
        <v>92</v>
      </c>
      <c r="D10731" s="29">
        <v>45797</v>
      </c>
      <c r="E10731" s="184" t="str">
        <f t="shared" si="726"/>
        <v/>
      </c>
      <c r="F10731" s="184" t="str">
        <f t="shared" si="727"/>
        <v/>
      </c>
      <c r="G10731" s="184" t="str">
        <f t="shared" si="728"/>
        <v/>
      </c>
      <c r="H10731" s="184" t="str">
        <f t="shared" si="729"/>
        <v/>
      </c>
      <c r="L10731">
        <f t="shared" si="730"/>
        <v>1614.5977147167364</v>
      </c>
      <c r="R10731">
        <f t="shared" si="731"/>
        <v>4437.462595</v>
      </c>
      <c r="S10731" t="s">
        <v>201</v>
      </c>
      <c r="T10731" s="221">
        <v>45567.337500000001</v>
      </c>
    </row>
    <row r="10732" spans="1:20" x14ac:dyDescent="0.35">
      <c r="A10732" t="s">
        <v>125</v>
      </c>
      <c r="B10732" t="s">
        <v>126</v>
      </c>
      <c r="C10732" t="s">
        <v>92</v>
      </c>
      <c r="D10732" s="29">
        <v>45798</v>
      </c>
      <c r="E10732" s="184" t="str">
        <f t="shared" si="726"/>
        <v/>
      </c>
      <c r="F10732" s="184" t="str">
        <f t="shared" si="727"/>
        <v/>
      </c>
      <c r="G10732" s="184" t="str">
        <f t="shared" si="728"/>
        <v/>
      </c>
      <c r="H10732" s="184" t="str">
        <f t="shared" si="729"/>
        <v/>
      </c>
      <c r="L10732">
        <f t="shared" si="730"/>
        <v>1614.5977147167364</v>
      </c>
      <c r="R10732">
        <f t="shared" si="731"/>
        <v>4437.462595</v>
      </c>
      <c r="S10732" t="s">
        <v>201</v>
      </c>
      <c r="T10732" s="221">
        <v>45567.337500000001</v>
      </c>
    </row>
    <row r="10733" spans="1:20" x14ac:dyDescent="0.35">
      <c r="A10733" t="s">
        <v>125</v>
      </c>
      <c r="B10733" t="s">
        <v>126</v>
      </c>
      <c r="C10733" t="s">
        <v>92</v>
      </c>
      <c r="D10733" s="29">
        <v>45799</v>
      </c>
      <c r="E10733" s="184" t="str">
        <f t="shared" si="726"/>
        <v/>
      </c>
      <c r="F10733" s="184" t="str">
        <f t="shared" si="727"/>
        <v/>
      </c>
      <c r="G10733" s="184" t="str">
        <f t="shared" si="728"/>
        <v/>
      </c>
      <c r="H10733" s="184" t="str">
        <f t="shared" si="729"/>
        <v/>
      </c>
      <c r="L10733">
        <f t="shared" si="730"/>
        <v>1614.5977147167364</v>
      </c>
      <c r="R10733">
        <f t="shared" si="731"/>
        <v>4437.462595</v>
      </c>
      <c r="S10733" t="s">
        <v>201</v>
      </c>
      <c r="T10733" s="221">
        <v>45567.337500000001</v>
      </c>
    </row>
    <row r="10734" spans="1:20" x14ac:dyDescent="0.35">
      <c r="A10734" t="s">
        <v>125</v>
      </c>
      <c r="B10734" t="s">
        <v>126</v>
      </c>
      <c r="C10734" t="s">
        <v>92</v>
      </c>
      <c r="D10734" s="29">
        <v>45800</v>
      </c>
      <c r="E10734" s="184" t="str">
        <f t="shared" si="726"/>
        <v/>
      </c>
      <c r="F10734" s="184" t="str">
        <f t="shared" si="727"/>
        <v/>
      </c>
      <c r="G10734" s="184" t="str">
        <f t="shared" si="728"/>
        <v/>
      </c>
      <c r="H10734" s="184" t="str">
        <f t="shared" si="729"/>
        <v/>
      </c>
      <c r="L10734">
        <f t="shared" si="730"/>
        <v>1614.5977147167364</v>
      </c>
      <c r="R10734">
        <f t="shared" si="731"/>
        <v>4437.462595</v>
      </c>
      <c r="S10734" t="s">
        <v>201</v>
      </c>
      <c r="T10734" s="221">
        <v>45567.337500000001</v>
      </c>
    </row>
    <row r="10735" spans="1:20" x14ac:dyDescent="0.35">
      <c r="A10735" t="s">
        <v>125</v>
      </c>
      <c r="B10735" t="s">
        <v>126</v>
      </c>
      <c r="C10735" t="s">
        <v>92</v>
      </c>
      <c r="D10735" s="29">
        <v>45801</v>
      </c>
      <c r="E10735" s="184" t="str">
        <f t="shared" si="726"/>
        <v/>
      </c>
      <c r="F10735" s="184" t="str">
        <f t="shared" si="727"/>
        <v/>
      </c>
      <c r="G10735" s="184" t="str">
        <f t="shared" si="728"/>
        <v/>
      </c>
      <c r="H10735" s="184" t="str">
        <f t="shared" si="729"/>
        <v/>
      </c>
      <c r="L10735">
        <f t="shared" si="730"/>
        <v>1614.5977147167364</v>
      </c>
      <c r="R10735">
        <f t="shared" si="731"/>
        <v>4437.462595</v>
      </c>
      <c r="S10735" t="s">
        <v>201</v>
      </c>
      <c r="T10735" s="221">
        <v>45567.337500000001</v>
      </c>
    </row>
    <row r="10736" spans="1:20" x14ac:dyDescent="0.35">
      <c r="A10736" t="s">
        <v>125</v>
      </c>
      <c r="B10736" t="s">
        <v>126</v>
      </c>
      <c r="C10736" t="s">
        <v>92</v>
      </c>
      <c r="D10736" s="29">
        <v>45802</v>
      </c>
      <c r="E10736" s="184" t="str">
        <f t="shared" si="726"/>
        <v/>
      </c>
      <c r="F10736" s="184" t="str">
        <f t="shared" si="727"/>
        <v/>
      </c>
      <c r="G10736" s="184" t="str">
        <f t="shared" si="728"/>
        <v/>
      </c>
      <c r="H10736" s="184" t="str">
        <f t="shared" si="729"/>
        <v/>
      </c>
      <c r="L10736">
        <f t="shared" si="730"/>
        <v>1614.5977147167364</v>
      </c>
      <c r="R10736">
        <f t="shared" si="731"/>
        <v>4437.462595</v>
      </c>
      <c r="S10736" t="s">
        <v>201</v>
      </c>
      <c r="T10736" s="221">
        <v>45567.337500000001</v>
      </c>
    </row>
    <row r="10737" spans="1:20" x14ac:dyDescent="0.35">
      <c r="A10737" t="s">
        <v>125</v>
      </c>
      <c r="B10737" t="s">
        <v>126</v>
      </c>
      <c r="C10737" t="s">
        <v>92</v>
      </c>
      <c r="D10737" s="29">
        <v>45803</v>
      </c>
      <c r="E10737" s="184" t="str">
        <f t="shared" si="726"/>
        <v/>
      </c>
      <c r="F10737" s="184" t="str">
        <f t="shared" si="727"/>
        <v/>
      </c>
      <c r="G10737" s="184" t="str">
        <f t="shared" si="728"/>
        <v/>
      </c>
      <c r="H10737" s="184" t="str">
        <f t="shared" si="729"/>
        <v/>
      </c>
      <c r="L10737">
        <f t="shared" si="730"/>
        <v>1614.5977147167364</v>
      </c>
      <c r="R10737">
        <f t="shared" si="731"/>
        <v>4437.462595</v>
      </c>
      <c r="S10737" t="s">
        <v>201</v>
      </c>
      <c r="T10737" s="221">
        <v>45567.337500000001</v>
      </c>
    </row>
    <row r="10738" spans="1:20" x14ac:dyDescent="0.35">
      <c r="A10738" t="s">
        <v>125</v>
      </c>
      <c r="B10738" t="s">
        <v>126</v>
      </c>
      <c r="C10738" t="s">
        <v>92</v>
      </c>
      <c r="D10738" s="29">
        <v>45804</v>
      </c>
      <c r="E10738" s="184" t="str">
        <f t="shared" si="726"/>
        <v/>
      </c>
      <c r="F10738" s="184" t="str">
        <f t="shared" si="727"/>
        <v/>
      </c>
      <c r="G10738" s="184" t="str">
        <f t="shared" si="728"/>
        <v/>
      </c>
      <c r="H10738" s="184" t="str">
        <f t="shared" si="729"/>
        <v/>
      </c>
      <c r="L10738">
        <f t="shared" si="730"/>
        <v>1614.5977147167364</v>
      </c>
      <c r="R10738">
        <f t="shared" si="731"/>
        <v>4437.462595</v>
      </c>
      <c r="S10738" t="s">
        <v>201</v>
      </c>
      <c r="T10738" s="221">
        <v>45567.337500000001</v>
      </c>
    </row>
    <row r="10739" spans="1:20" x14ac:dyDescent="0.35">
      <c r="A10739" t="s">
        <v>125</v>
      </c>
      <c r="B10739" t="s">
        <v>126</v>
      </c>
      <c r="C10739" t="s">
        <v>92</v>
      </c>
      <c r="D10739" s="29">
        <v>45805</v>
      </c>
      <c r="E10739" s="184" t="str">
        <f t="shared" si="726"/>
        <v/>
      </c>
      <c r="F10739" s="184" t="str">
        <f t="shared" si="727"/>
        <v/>
      </c>
      <c r="G10739" s="184" t="str">
        <f t="shared" si="728"/>
        <v/>
      </c>
      <c r="H10739" s="184" t="str">
        <f t="shared" si="729"/>
        <v/>
      </c>
      <c r="L10739">
        <f t="shared" si="730"/>
        <v>1614.5977147167364</v>
      </c>
      <c r="R10739">
        <f t="shared" si="731"/>
        <v>4437.462595</v>
      </c>
      <c r="S10739" t="s">
        <v>201</v>
      </c>
      <c r="T10739" s="221">
        <v>45567.337500000001</v>
      </c>
    </row>
    <row r="10740" spans="1:20" x14ac:dyDescent="0.35">
      <c r="A10740" t="s">
        <v>125</v>
      </c>
      <c r="B10740" t="s">
        <v>126</v>
      </c>
      <c r="C10740" t="s">
        <v>92</v>
      </c>
      <c r="D10740" s="29">
        <v>45806</v>
      </c>
      <c r="E10740" s="184" t="str">
        <f t="shared" si="726"/>
        <v/>
      </c>
      <c r="F10740" s="184" t="str">
        <f t="shared" si="727"/>
        <v/>
      </c>
      <c r="G10740" s="184" t="str">
        <f t="shared" si="728"/>
        <v/>
      </c>
      <c r="H10740" s="184" t="str">
        <f t="shared" si="729"/>
        <v/>
      </c>
      <c r="L10740">
        <f t="shared" si="730"/>
        <v>1614.5977147167364</v>
      </c>
      <c r="R10740">
        <f t="shared" si="731"/>
        <v>4437.462595</v>
      </c>
      <c r="S10740" t="s">
        <v>201</v>
      </c>
      <c r="T10740" s="221">
        <v>45567.337500000001</v>
      </c>
    </row>
    <row r="10741" spans="1:20" x14ac:dyDescent="0.35">
      <c r="A10741" t="s">
        <v>125</v>
      </c>
      <c r="B10741" t="s">
        <v>126</v>
      </c>
      <c r="C10741" t="s">
        <v>92</v>
      </c>
      <c r="D10741" s="29">
        <v>45807</v>
      </c>
      <c r="E10741" s="184" t="str">
        <f t="shared" si="726"/>
        <v/>
      </c>
      <c r="F10741" s="184" t="str">
        <f t="shared" si="727"/>
        <v/>
      </c>
      <c r="G10741" s="184" t="str">
        <f t="shared" si="728"/>
        <v/>
      </c>
      <c r="H10741" s="184" t="str">
        <f t="shared" si="729"/>
        <v/>
      </c>
      <c r="L10741">
        <f t="shared" si="730"/>
        <v>1614.5977147167364</v>
      </c>
      <c r="R10741">
        <f t="shared" si="731"/>
        <v>4437.462595</v>
      </c>
      <c r="S10741" t="s">
        <v>201</v>
      </c>
      <c r="T10741" s="221">
        <v>45567.337500000001</v>
      </c>
    </row>
    <row r="10742" spans="1:20" x14ac:dyDescent="0.35">
      <c r="A10742" t="s">
        <v>125</v>
      </c>
      <c r="B10742" t="s">
        <v>126</v>
      </c>
      <c r="C10742" t="s">
        <v>92</v>
      </c>
      <c r="D10742" s="29">
        <v>45808</v>
      </c>
      <c r="E10742" s="184" t="str">
        <f t="shared" si="726"/>
        <v/>
      </c>
      <c r="F10742" s="184" t="str">
        <f t="shared" si="727"/>
        <v/>
      </c>
      <c r="G10742" s="184" t="str">
        <f t="shared" si="728"/>
        <v/>
      </c>
      <c r="H10742" s="184" t="str">
        <f t="shared" si="729"/>
        <v/>
      </c>
      <c r="L10742">
        <f t="shared" si="730"/>
        <v>1614.5977147167364</v>
      </c>
      <c r="R10742">
        <f t="shared" si="731"/>
        <v>4437.462595</v>
      </c>
      <c r="S10742" t="s">
        <v>201</v>
      </c>
      <c r="T10742" s="221">
        <v>45567.337500000001</v>
      </c>
    </row>
    <row r="10743" spans="1:20" x14ac:dyDescent="0.35">
      <c r="A10743" t="s">
        <v>125</v>
      </c>
      <c r="B10743" t="s">
        <v>126</v>
      </c>
      <c r="C10743" t="s">
        <v>92</v>
      </c>
      <c r="D10743" s="29">
        <v>45809</v>
      </c>
      <c r="E10743" s="184" t="str">
        <f t="shared" si="726"/>
        <v/>
      </c>
      <c r="F10743" s="184" t="str">
        <f t="shared" si="727"/>
        <v/>
      </c>
      <c r="G10743" s="184" t="str">
        <f t="shared" si="728"/>
        <v/>
      </c>
      <c r="H10743" s="184" t="str">
        <f t="shared" si="729"/>
        <v/>
      </c>
      <c r="L10743">
        <f t="shared" si="730"/>
        <v>1614.5977147167364</v>
      </c>
      <c r="R10743">
        <f t="shared" si="731"/>
        <v>4437.462595</v>
      </c>
      <c r="S10743" t="s">
        <v>201</v>
      </c>
      <c r="T10743" s="221">
        <v>45567.337500000001</v>
      </c>
    </row>
    <row r="10744" spans="1:20" x14ac:dyDescent="0.35">
      <c r="A10744" t="s">
        <v>125</v>
      </c>
      <c r="B10744" t="s">
        <v>126</v>
      </c>
      <c r="C10744" t="s">
        <v>92</v>
      </c>
      <c r="D10744" s="29">
        <v>45810</v>
      </c>
      <c r="E10744" s="184" t="str">
        <f t="shared" si="726"/>
        <v/>
      </c>
      <c r="F10744" s="184" t="str">
        <f t="shared" si="727"/>
        <v/>
      </c>
      <c r="G10744" s="184" t="str">
        <f t="shared" si="728"/>
        <v/>
      </c>
      <c r="H10744" s="184" t="str">
        <f t="shared" si="729"/>
        <v/>
      </c>
      <c r="L10744">
        <f t="shared" si="730"/>
        <v>1614.5977147167364</v>
      </c>
      <c r="R10744">
        <f t="shared" si="731"/>
        <v>4437.462595</v>
      </c>
      <c r="S10744" t="s">
        <v>201</v>
      </c>
      <c r="T10744" s="221">
        <v>45567.337500000001</v>
      </c>
    </row>
    <row r="10745" spans="1:20" x14ac:dyDescent="0.35">
      <c r="A10745" t="s">
        <v>125</v>
      </c>
      <c r="B10745" t="s">
        <v>126</v>
      </c>
      <c r="C10745" t="s">
        <v>92</v>
      </c>
      <c r="D10745" s="29">
        <v>45811</v>
      </c>
      <c r="E10745" s="184" t="str">
        <f t="shared" si="726"/>
        <v/>
      </c>
      <c r="F10745" s="184" t="str">
        <f t="shared" si="727"/>
        <v/>
      </c>
      <c r="G10745" s="184" t="str">
        <f t="shared" si="728"/>
        <v/>
      </c>
      <c r="H10745" s="184" t="str">
        <f t="shared" si="729"/>
        <v/>
      </c>
      <c r="L10745">
        <f t="shared" si="730"/>
        <v>1614.5977147167364</v>
      </c>
      <c r="R10745">
        <f t="shared" si="731"/>
        <v>4437.462595</v>
      </c>
      <c r="S10745" t="s">
        <v>201</v>
      </c>
      <c r="T10745" s="221">
        <v>45567.337500000001</v>
      </c>
    </row>
    <row r="10746" spans="1:20" x14ac:dyDescent="0.35">
      <c r="A10746" t="s">
        <v>125</v>
      </c>
      <c r="B10746" t="s">
        <v>126</v>
      </c>
      <c r="C10746" t="s">
        <v>92</v>
      </c>
      <c r="D10746" s="29">
        <v>45812</v>
      </c>
      <c r="E10746" s="184" t="str">
        <f t="shared" si="726"/>
        <v/>
      </c>
      <c r="F10746" s="184" t="str">
        <f t="shared" si="727"/>
        <v/>
      </c>
      <c r="G10746" s="184" t="str">
        <f t="shared" si="728"/>
        <v/>
      </c>
      <c r="H10746" s="184" t="str">
        <f t="shared" si="729"/>
        <v/>
      </c>
      <c r="L10746">
        <f t="shared" si="730"/>
        <v>1614.5977147167364</v>
      </c>
      <c r="R10746">
        <f t="shared" si="731"/>
        <v>4437.462595</v>
      </c>
      <c r="S10746" t="s">
        <v>201</v>
      </c>
      <c r="T10746" s="221">
        <v>45567.337500000001</v>
      </c>
    </row>
    <row r="10747" spans="1:20" x14ac:dyDescent="0.35">
      <c r="A10747" t="s">
        <v>125</v>
      </c>
      <c r="B10747" t="s">
        <v>126</v>
      </c>
      <c r="C10747" t="s">
        <v>92</v>
      </c>
      <c r="D10747" s="29">
        <v>45813</v>
      </c>
      <c r="E10747" s="184" t="str">
        <f t="shared" si="726"/>
        <v/>
      </c>
      <c r="F10747" s="184" t="str">
        <f t="shared" si="727"/>
        <v/>
      </c>
      <c r="G10747" s="184" t="str">
        <f t="shared" si="728"/>
        <v/>
      </c>
      <c r="H10747" s="184" t="str">
        <f t="shared" si="729"/>
        <v/>
      </c>
      <c r="L10747">
        <f t="shared" si="730"/>
        <v>1614.5977147167364</v>
      </c>
      <c r="R10747">
        <f t="shared" si="731"/>
        <v>4437.462595</v>
      </c>
      <c r="S10747" t="s">
        <v>201</v>
      </c>
      <c r="T10747" s="221">
        <v>45567.337500000001</v>
      </c>
    </row>
    <row r="10748" spans="1:20" x14ac:dyDescent="0.35">
      <c r="A10748" t="s">
        <v>125</v>
      </c>
      <c r="B10748" t="s">
        <v>126</v>
      </c>
      <c r="C10748" t="s">
        <v>92</v>
      </c>
      <c r="D10748" s="29">
        <v>45814</v>
      </c>
      <c r="E10748" s="184" t="str">
        <f t="shared" si="726"/>
        <v/>
      </c>
      <c r="F10748" s="184" t="str">
        <f t="shared" si="727"/>
        <v/>
      </c>
      <c r="G10748" s="184" t="str">
        <f t="shared" si="728"/>
        <v/>
      </c>
      <c r="H10748" s="184" t="str">
        <f t="shared" si="729"/>
        <v/>
      </c>
      <c r="L10748">
        <f t="shared" si="730"/>
        <v>1614.5977147167364</v>
      </c>
      <c r="R10748">
        <f t="shared" si="731"/>
        <v>4437.462595</v>
      </c>
      <c r="S10748" t="s">
        <v>201</v>
      </c>
      <c r="T10748" s="221">
        <v>45567.337500000001</v>
      </c>
    </row>
    <row r="10749" spans="1:20" x14ac:dyDescent="0.35">
      <c r="A10749" t="s">
        <v>125</v>
      </c>
      <c r="B10749" t="s">
        <v>126</v>
      </c>
      <c r="C10749" t="s">
        <v>92</v>
      </c>
      <c r="D10749" s="29">
        <v>45815</v>
      </c>
      <c r="E10749" s="184" t="str">
        <f t="shared" si="726"/>
        <v/>
      </c>
      <c r="F10749" s="184" t="str">
        <f t="shared" si="727"/>
        <v/>
      </c>
      <c r="G10749" s="184" t="str">
        <f t="shared" si="728"/>
        <v/>
      </c>
      <c r="H10749" s="184" t="str">
        <f t="shared" si="729"/>
        <v/>
      </c>
      <c r="L10749">
        <f t="shared" si="730"/>
        <v>1614.5977147167364</v>
      </c>
      <c r="R10749">
        <f t="shared" si="731"/>
        <v>4437.462595</v>
      </c>
      <c r="S10749" t="s">
        <v>201</v>
      </c>
      <c r="T10749" s="221">
        <v>45567.337500000001</v>
      </c>
    </row>
    <row r="10750" spans="1:20" x14ac:dyDescent="0.35">
      <c r="A10750" t="s">
        <v>125</v>
      </c>
      <c r="B10750" t="s">
        <v>126</v>
      </c>
      <c r="C10750" t="s">
        <v>92</v>
      </c>
      <c r="D10750" s="29">
        <v>45816</v>
      </c>
      <c r="E10750" s="184" t="str">
        <f t="shared" si="726"/>
        <v/>
      </c>
      <c r="F10750" s="184" t="str">
        <f t="shared" si="727"/>
        <v/>
      </c>
      <c r="G10750" s="184" t="str">
        <f t="shared" si="728"/>
        <v/>
      </c>
      <c r="H10750" s="184" t="str">
        <f t="shared" si="729"/>
        <v/>
      </c>
      <c r="L10750">
        <f t="shared" si="730"/>
        <v>1614.5977147167364</v>
      </c>
      <c r="R10750">
        <f t="shared" si="731"/>
        <v>4437.462595</v>
      </c>
      <c r="S10750" t="s">
        <v>201</v>
      </c>
      <c r="T10750" s="221">
        <v>45567.337500000001</v>
      </c>
    </row>
    <row r="10751" spans="1:20" x14ac:dyDescent="0.35">
      <c r="A10751" t="s">
        <v>125</v>
      </c>
      <c r="B10751" t="s">
        <v>126</v>
      </c>
      <c r="C10751" t="s">
        <v>92</v>
      </c>
      <c r="D10751" s="29">
        <v>45817</v>
      </c>
      <c r="E10751" s="184" t="str">
        <f t="shared" si="726"/>
        <v/>
      </c>
      <c r="F10751" s="184" t="str">
        <f t="shared" si="727"/>
        <v/>
      </c>
      <c r="G10751" s="184" t="str">
        <f t="shared" si="728"/>
        <v/>
      </c>
      <c r="H10751" s="184" t="str">
        <f t="shared" si="729"/>
        <v/>
      </c>
      <c r="L10751">
        <f t="shared" si="730"/>
        <v>1614.5977147167364</v>
      </c>
      <c r="R10751">
        <f t="shared" si="731"/>
        <v>4437.462595</v>
      </c>
      <c r="S10751" t="s">
        <v>201</v>
      </c>
      <c r="T10751" s="221">
        <v>45567.337500000001</v>
      </c>
    </row>
    <row r="10752" spans="1:20" x14ac:dyDescent="0.35">
      <c r="A10752" t="s">
        <v>125</v>
      </c>
      <c r="B10752" t="s">
        <v>126</v>
      </c>
      <c r="C10752" t="s">
        <v>92</v>
      </c>
      <c r="D10752" s="29">
        <v>45818</v>
      </c>
      <c r="E10752" s="184" t="str">
        <f t="shared" si="726"/>
        <v/>
      </c>
      <c r="F10752" s="184" t="str">
        <f t="shared" si="727"/>
        <v/>
      </c>
      <c r="G10752" s="184" t="str">
        <f t="shared" si="728"/>
        <v/>
      </c>
      <c r="H10752" s="184" t="str">
        <f t="shared" si="729"/>
        <v/>
      </c>
      <c r="L10752">
        <f t="shared" si="730"/>
        <v>1614.5977147167364</v>
      </c>
      <c r="R10752">
        <f t="shared" si="731"/>
        <v>4437.462595</v>
      </c>
      <c r="S10752" t="s">
        <v>201</v>
      </c>
      <c r="T10752" s="221">
        <v>45567.337500000001</v>
      </c>
    </row>
    <row r="10753" spans="1:20" x14ac:dyDescent="0.35">
      <c r="A10753" t="s">
        <v>125</v>
      </c>
      <c r="B10753" t="s">
        <v>126</v>
      </c>
      <c r="C10753" t="s">
        <v>92</v>
      </c>
      <c r="D10753" s="29">
        <v>45819</v>
      </c>
      <c r="E10753" s="184" t="str">
        <f t="shared" si="726"/>
        <v/>
      </c>
      <c r="F10753" s="184" t="str">
        <f t="shared" si="727"/>
        <v/>
      </c>
      <c r="G10753" s="184" t="str">
        <f t="shared" si="728"/>
        <v/>
      </c>
      <c r="H10753" s="184" t="str">
        <f t="shared" si="729"/>
        <v/>
      </c>
      <c r="L10753">
        <f t="shared" si="730"/>
        <v>1614.5977147167364</v>
      </c>
      <c r="R10753">
        <f t="shared" si="731"/>
        <v>4437.462595</v>
      </c>
      <c r="S10753" t="s">
        <v>201</v>
      </c>
      <c r="T10753" s="221">
        <v>45567.337500000001</v>
      </c>
    </row>
    <row r="10754" spans="1:20" x14ac:dyDescent="0.35">
      <c r="A10754" t="s">
        <v>125</v>
      </c>
      <c r="B10754" t="s">
        <v>126</v>
      </c>
      <c r="C10754" t="s">
        <v>92</v>
      </c>
      <c r="D10754" s="29">
        <v>45820</v>
      </c>
      <c r="E10754" s="184" t="str">
        <f t="shared" si="726"/>
        <v/>
      </c>
      <c r="F10754" s="184" t="str">
        <f t="shared" si="727"/>
        <v/>
      </c>
      <c r="G10754" s="184" t="str">
        <f t="shared" si="728"/>
        <v/>
      </c>
      <c r="H10754" s="184" t="str">
        <f t="shared" si="729"/>
        <v/>
      </c>
      <c r="L10754">
        <f t="shared" si="730"/>
        <v>1614.5977147167364</v>
      </c>
      <c r="R10754">
        <f t="shared" si="731"/>
        <v>4437.462595</v>
      </c>
      <c r="S10754" t="s">
        <v>201</v>
      </c>
      <c r="T10754" s="221">
        <v>45567.337500000001</v>
      </c>
    </row>
    <row r="10755" spans="1:20" x14ac:dyDescent="0.35">
      <c r="A10755" t="s">
        <v>125</v>
      </c>
      <c r="B10755" t="s">
        <v>126</v>
      </c>
      <c r="C10755" t="s">
        <v>92</v>
      </c>
      <c r="D10755" s="29">
        <v>45821</v>
      </c>
      <c r="E10755" s="184" t="str">
        <f t="shared" si="726"/>
        <v/>
      </c>
      <c r="F10755" s="184" t="str">
        <f t="shared" si="727"/>
        <v/>
      </c>
      <c r="G10755" s="184" t="str">
        <f t="shared" si="728"/>
        <v/>
      </c>
      <c r="H10755" s="184" t="str">
        <f t="shared" si="729"/>
        <v/>
      </c>
      <c r="L10755">
        <f t="shared" si="730"/>
        <v>1614.5977147167364</v>
      </c>
      <c r="R10755">
        <f t="shared" si="731"/>
        <v>4437.462595</v>
      </c>
      <c r="S10755" t="s">
        <v>201</v>
      </c>
      <c r="T10755" s="221">
        <v>45567.337500000001</v>
      </c>
    </row>
    <row r="10756" spans="1:20" x14ac:dyDescent="0.35">
      <c r="A10756" t="s">
        <v>125</v>
      </c>
      <c r="B10756" t="s">
        <v>126</v>
      </c>
      <c r="C10756" t="s">
        <v>92</v>
      </c>
      <c r="D10756" s="29">
        <v>45822</v>
      </c>
      <c r="E10756" s="184" t="str">
        <f t="shared" si="726"/>
        <v/>
      </c>
      <c r="F10756" s="184" t="str">
        <f t="shared" si="727"/>
        <v/>
      </c>
      <c r="G10756" s="184" t="str">
        <f t="shared" si="728"/>
        <v/>
      </c>
      <c r="H10756" s="184" t="str">
        <f t="shared" si="729"/>
        <v/>
      </c>
      <c r="L10756">
        <f t="shared" si="730"/>
        <v>1614.5977147167364</v>
      </c>
      <c r="R10756">
        <f t="shared" si="731"/>
        <v>4437.462595</v>
      </c>
      <c r="S10756" t="s">
        <v>201</v>
      </c>
      <c r="T10756" s="221">
        <v>45567.337500000001</v>
      </c>
    </row>
    <row r="10757" spans="1:20" x14ac:dyDescent="0.35">
      <c r="A10757" t="s">
        <v>125</v>
      </c>
      <c r="B10757" t="s">
        <v>126</v>
      </c>
      <c r="C10757" t="s">
        <v>92</v>
      </c>
      <c r="D10757" s="29">
        <v>45823</v>
      </c>
      <c r="E10757" s="184" t="str">
        <f t="shared" si="726"/>
        <v/>
      </c>
      <c r="F10757" s="184" t="str">
        <f t="shared" si="727"/>
        <v/>
      </c>
      <c r="G10757" s="184" t="str">
        <f t="shared" si="728"/>
        <v/>
      </c>
      <c r="H10757" s="184" t="str">
        <f t="shared" si="729"/>
        <v/>
      </c>
      <c r="L10757">
        <f t="shared" si="730"/>
        <v>1614.5977147167364</v>
      </c>
      <c r="R10757">
        <f t="shared" si="731"/>
        <v>4437.462595</v>
      </c>
      <c r="S10757" t="s">
        <v>201</v>
      </c>
      <c r="T10757" s="221">
        <v>45567.337500000001</v>
      </c>
    </row>
    <row r="10758" spans="1:20" x14ac:dyDescent="0.35">
      <c r="A10758" t="s">
        <v>125</v>
      </c>
      <c r="B10758" t="s">
        <v>126</v>
      </c>
      <c r="C10758" t="s">
        <v>92</v>
      </c>
      <c r="D10758" s="29">
        <v>45824</v>
      </c>
      <c r="E10758" s="184" t="str">
        <f t="shared" si="726"/>
        <v/>
      </c>
      <c r="F10758" s="184" t="str">
        <f t="shared" si="727"/>
        <v/>
      </c>
      <c r="G10758" s="184" t="str">
        <f t="shared" si="728"/>
        <v/>
      </c>
      <c r="H10758" s="184" t="str">
        <f t="shared" si="729"/>
        <v/>
      </c>
      <c r="L10758">
        <f t="shared" si="730"/>
        <v>1614.5977147167364</v>
      </c>
      <c r="R10758">
        <f t="shared" si="731"/>
        <v>4437.462595</v>
      </c>
      <c r="S10758" t="s">
        <v>201</v>
      </c>
      <c r="T10758" s="221">
        <v>45567.337500000001</v>
      </c>
    </row>
    <row r="10759" spans="1:20" x14ac:dyDescent="0.35">
      <c r="A10759" t="s">
        <v>125</v>
      </c>
      <c r="B10759" t="s">
        <v>126</v>
      </c>
      <c r="C10759" t="s">
        <v>92</v>
      </c>
      <c r="D10759" s="29">
        <v>45825</v>
      </c>
      <c r="E10759" s="184" t="str">
        <f t="shared" si="726"/>
        <v/>
      </c>
      <c r="F10759" s="184" t="str">
        <f t="shared" si="727"/>
        <v/>
      </c>
      <c r="G10759" s="184" t="str">
        <f t="shared" si="728"/>
        <v/>
      </c>
      <c r="H10759" s="184" t="str">
        <f t="shared" si="729"/>
        <v/>
      </c>
      <c r="L10759">
        <f t="shared" si="730"/>
        <v>1614.5977147167364</v>
      </c>
      <c r="R10759">
        <f t="shared" si="731"/>
        <v>4437.462595</v>
      </c>
      <c r="S10759" t="s">
        <v>201</v>
      </c>
      <c r="T10759" s="221">
        <v>45567.337500000001</v>
      </c>
    </row>
    <row r="10760" spans="1:20" x14ac:dyDescent="0.35">
      <c r="A10760" t="s">
        <v>125</v>
      </c>
      <c r="B10760" t="s">
        <v>126</v>
      </c>
      <c r="C10760" t="s">
        <v>92</v>
      </c>
      <c r="D10760" s="29">
        <v>45826</v>
      </c>
      <c r="E10760" s="184" t="str">
        <f t="shared" ref="E10760:E10823" si="732">IF(J10760="","",IF(L10760=0,0,IF(1-(J10760/L10760)&lt;0,"",1-(J10760/L10760))))</f>
        <v/>
      </c>
      <c r="F10760" s="184" t="str">
        <f t="shared" ref="F10760:F10823" si="733">IF(K10760="","",IF(L10760=0,0,IF(1-(K10760/L10760)&lt;0,"",1-(K10760/L10760))))</f>
        <v/>
      </c>
      <c r="G10760" s="184" t="str">
        <f t="shared" ref="G10760:G10823" si="734">IF(J10760="","",IF(1-(J10760/R10760)&lt;0,"",1-(J10760/R10760)))</f>
        <v/>
      </c>
      <c r="H10760" s="184" t="str">
        <f t="shared" ref="H10760:H10823" si="735">IF(K10760="","",IF(1-(K10760/R10760)&lt;0,"",1-(K10760/R10760)))</f>
        <v/>
      </c>
      <c r="L10760">
        <f t="shared" si="730"/>
        <v>1614.5977147167364</v>
      </c>
      <c r="R10760">
        <f t="shared" si="731"/>
        <v>4437.462595</v>
      </c>
      <c r="S10760" t="s">
        <v>201</v>
      </c>
      <c r="T10760" s="221">
        <v>45567.337500000001</v>
      </c>
    </row>
    <row r="10761" spans="1:20" x14ac:dyDescent="0.35">
      <c r="A10761" t="s">
        <v>125</v>
      </c>
      <c r="B10761" t="s">
        <v>126</v>
      </c>
      <c r="C10761" t="s">
        <v>92</v>
      </c>
      <c r="D10761" s="29">
        <v>45827</v>
      </c>
      <c r="E10761" s="184" t="str">
        <f t="shared" si="732"/>
        <v/>
      </c>
      <c r="F10761" s="184" t="str">
        <f t="shared" si="733"/>
        <v/>
      </c>
      <c r="G10761" s="184" t="str">
        <f t="shared" si="734"/>
        <v/>
      </c>
      <c r="H10761" s="184" t="str">
        <f t="shared" si="735"/>
        <v/>
      </c>
      <c r="L10761">
        <f t="shared" si="730"/>
        <v>1614.5977147167364</v>
      </c>
      <c r="R10761">
        <f t="shared" si="731"/>
        <v>4437.462595</v>
      </c>
      <c r="S10761" t="s">
        <v>201</v>
      </c>
      <c r="T10761" s="221">
        <v>45567.337500000001</v>
      </c>
    </row>
    <row r="10762" spans="1:20" x14ac:dyDescent="0.35">
      <c r="A10762" t="s">
        <v>125</v>
      </c>
      <c r="B10762" t="s">
        <v>126</v>
      </c>
      <c r="C10762" t="s">
        <v>92</v>
      </c>
      <c r="D10762" s="29">
        <v>45828</v>
      </c>
      <c r="E10762" s="184" t="str">
        <f t="shared" si="732"/>
        <v/>
      </c>
      <c r="F10762" s="184" t="str">
        <f t="shared" si="733"/>
        <v/>
      </c>
      <c r="G10762" s="184" t="str">
        <f t="shared" si="734"/>
        <v/>
      </c>
      <c r="H10762" s="184" t="str">
        <f t="shared" si="735"/>
        <v/>
      </c>
      <c r="L10762">
        <f t="shared" si="730"/>
        <v>1614.5977147167364</v>
      </c>
      <c r="R10762">
        <f t="shared" si="731"/>
        <v>4437.462595</v>
      </c>
      <c r="S10762" t="s">
        <v>201</v>
      </c>
      <c r="T10762" s="221">
        <v>45567.337500000001</v>
      </c>
    </row>
    <row r="10763" spans="1:20" x14ac:dyDescent="0.35">
      <c r="A10763" t="s">
        <v>125</v>
      </c>
      <c r="B10763" t="s">
        <v>126</v>
      </c>
      <c r="C10763" t="s">
        <v>92</v>
      </c>
      <c r="D10763" s="29">
        <v>45829</v>
      </c>
      <c r="E10763" s="184" t="str">
        <f t="shared" si="732"/>
        <v/>
      </c>
      <c r="F10763" s="184" t="str">
        <f t="shared" si="733"/>
        <v/>
      </c>
      <c r="G10763" s="184" t="str">
        <f t="shared" si="734"/>
        <v/>
      </c>
      <c r="H10763" s="184" t="str">
        <f t="shared" si="735"/>
        <v/>
      </c>
      <c r="L10763">
        <f t="shared" si="730"/>
        <v>1614.5977147167364</v>
      </c>
      <c r="R10763">
        <f t="shared" si="731"/>
        <v>4437.462595</v>
      </c>
      <c r="S10763" t="s">
        <v>201</v>
      </c>
      <c r="T10763" s="221">
        <v>45567.337500000001</v>
      </c>
    </row>
    <row r="10764" spans="1:20" x14ac:dyDescent="0.35">
      <c r="A10764" t="s">
        <v>125</v>
      </c>
      <c r="B10764" t="s">
        <v>126</v>
      </c>
      <c r="C10764" t="s">
        <v>92</v>
      </c>
      <c r="D10764" s="29">
        <v>45830</v>
      </c>
      <c r="E10764" s="184" t="str">
        <f t="shared" si="732"/>
        <v/>
      </c>
      <c r="F10764" s="184" t="str">
        <f t="shared" si="733"/>
        <v/>
      </c>
      <c r="G10764" s="184" t="str">
        <f t="shared" si="734"/>
        <v/>
      </c>
      <c r="H10764" s="184" t="str">
        <f t="shared" si="735"/>
        <v/>
      </c>
      <c r="L10764">
        <f t="shared" si="730"/>
        <v>1614.5977147167364</v>
      </c>
      <c r="R10764">
        <f t="shared" si="731"/>
        <v>4437.462595</v>
      </c>
      <c r="S10764" t="s">
        <v>201</v>
      </c>
      <c r="T10764" s="221">
        <v>45567.337500000001</v>
      </c>
    </row>
    <row r="10765" spans="1:20" x14ac:dyDescent="0.35">
      <c r="A10765" t="s">
        <v>125</v>
      </c>
      <c r="B10765" t="s">
        <v>126</v>
      </c>
      <c r="C10765" t="s">
        <v>92</v>
      </c>
      <c r="D10765" s="29">
        <v>45831</v>
      </c>
      <c r="E10765" s="184" t="str">
        <f t="shared" si="732"/>
        <v/>
      </c>
      <c r="F10765" s="184" t="str">
        <f t="shared" si="733"/>
        <v/>
      </c>
      <c r="G10765" s="184" t="str">
        <f t="shared" si="734"/>
        <v/>
      </c>
      <c r="H10765" s="184" t="str">
        <f t="shared" si="735"/>
        <v/>
      </c>
      <c r="L10765">
        <f t="shared" si="730"/>
        <v>1614.5977147167364</v>
      </c>
      <c r="R10765">
        <f t="shared" si="731"/>
        <v>4437.462595</v>
      </c>
      <c r="S10765" t="s">
        <v>201</v>
      </c>
      <c r="T10765" s="221">
        <v>45567.337500000001</v>
      </c>
    </row>
    <row r="10766" spans="1:20" x14ac:dyDescent="0.35">
      <c r="A10766" t="s">
        <v>125</v>
      </c>
      <c r="B10766" t="s">
        <v>126</v>
      </c>
      <c r="C10766" t="s">
        <v>92</v>
      </c>
      <c r="D10766" s="29">
        <v>45832</v>
      </c>
      <c r="E10766" s="184" t="str">
        <f t="shared" si="732"/>
        <v/>
      </c>
      <c r="F10766" s="184" t="str">
        <f t="shared" si="733"/>
        <v/>
      </c>
      <c r="G10766" s="184" t="str">
        <f t="shared" si="734"/>
        <v/>
      </c>
      <c r="H10766" s="184" t="str">
        <f t="shared" si="735"/>
        <v/>
      </c>
      <c r="L10766">
        <f t="shared" si="730"/>
        <v>1614.5977147167364</v>
      </c>
      <c r="R10766">
        <f t="shared" si="731"/>
        <v>4437.462595</v>
      </c>
      <c r="S10766" t="s">
        <v>201</v>
      </c>
      <c r="T10766" s="221">
        <v>45567.337500000001</v>
      </c>
    </row>
    <row r="10767" spans="1:20" x14ac:dyDescent="0.35">
      <c r="A10767" t="s">
        <v>125</v>
      </c>
      <c r="B10767" t="s">
        <v>126</v>
      </c>
      <c r="C10767" t="s">
        <v>92</v>
      </c>
      <c r="D10767" s="29">
        <v>45833</v>
      </c>
      <c r="E10767" s="184" t="str">
        <f t="shared" si="732"/>
        <v/>
      </c>
      <c r="F10767" s="184" t="str">
        <f t="shared" si="733"/>
        <v/>
      </c>
      <c r="G10767" s="184" t="str">
        <f t="shared" si="734"/>
        <v/>
      </c>
      <c r="H10767" s="184" t="str">
        <f t="shared" si="735"/>
        <v/>
      </c>
      <c r="L10767">
        <f t="shared" si="730"/>
        <v>1614.5977147167364</v>
      </c>
      <c r="R10767">
        <f t="shared" si="731"/>
        <v>4437.462595</v>
      </c>
      <c r="S10767" t="s">
        <v>201</v>
      </c>
      <c r="T10767" s="221">
        <v>45567.337500000001</v>
      </c>
    </row>
    <row r="10768" spans="1:20" x14ac:dyDescent="0.35">
      <c r="A10768" t="s">
        <v>125</v>
      </c>
      <c r="B10768" t="s">
        <v>126</v>
      </c>
      <c r="C10768" t="s">
        <v>92</v>
      </c>
      <c r="D10768" s="29">
        <v>45834</v>
      </c>
      <c r="E10768" s="184" t="str">
        <f t="shared" si="732"/>
        <v/>
      </c>
      <c r="F10768" s="184" t="str">
        <f t="shared" si="733"/>
        <v/>
      </c>
      <c r="G10768" s="184" t="str">
        <f t="shared" si="734"/>
        <v/>
      </c>
      <c r="H10768" s="184" t="str">
        <f t="shared" si="735"/>
        <v/>
      </c>
      <c r="L10768">
        <f t="shared" si="730"/>
        <v>1614.5977147167364</v>
      </c>
      <c r="R10768">
        <f t="shared" si="731"/>
        <v>4437.462595</v>
      </c>
      <c r="S10768" t="s">
        <v>201</v>
      </c>
      <c r="T10768" s="221">
        <v>45567.337500000001</v>
      </c>
    </row>
    <row r="10769" spans="1:20" x14ac:dyDescent="0.35">
      <c r="A10769" t="s">
        <v>125</v>
      </c>
      <c r="B10769" t="s">
        <v>126</v>
      </c>
      <c r="C10769" t="s">
        <v>92</v>
      </c>
      <c r="D10769" s="29">
        <v>45835</v>
      </c>
      <c r="E10769" s="184" t="str">
        <f t="shared" si="732"/>
        <v/>
      </c>
      <c r="F10769" s="184" t="str">
        <f t="shared" si="733"/>
        <v/>
      </c>
      <c r="G10769" s="184" t="str">
        <f t="shared" si="734"/>
        <v/>
      </c>
      <c r="H10769" s="184" t="str">
        <f t="shared" si="735"/>
        <v/>
      </c>
      <c r="L10769">
        <f t="shared" si="730"/>
        <v>1614.5977147167364</v>
      </c>
      <c r="R10769">
        <f t="shared" si="731"/>
        <v>4437.462595</v>
      </c>
      <c r="S10769" t="s">
        <v>201</v>
      </c>
      <c r="T10769" s="221">
        <v>45567.337500000001</v>
      </c>
    </row>
    <row r="10770" spans="1:20" x14ac:dyDescent="0.35">
      <c r="A10770" t="s">
        <v>125</v>
      </c>
      <c r="B10770" t="s">
        <v>126</v>
      </c>
      <c r="C10770" t="s">
        <v>92</v>
      </c>
      <c r="D10770" s="29">
        <v>45836</v>
      </c>
      <c r="E10770" s="184" t="str">
        <f t="shared" si="732"/>
        <v/>
      </c>
      <c r="F10770" s="184" t="str">
        <f t="shared" si="733"/>
        <v/>
      </c>
      <c r="G10770" s="184" t="str">
        <f t="shared" si="734"/>
        <v/>
      </c>
      <c r="H10770" s="184" t="str">
        <f t="shared" si="735"/>
        <v/>
      </c>
      <c r="L10770">
        <f t="shared" si="730"/>
        <v>1614.5977147167364</v>
      </c>
      <c r="R10770">
        <f t="shared" si="731"/>
        <v>4437.462595</v>
      </c>
      <c r="S10770" t="s">
        <v>201</v>
      </c>
      <c r="T10770" s="221">
        <v>45567.337500000001</v>
      </c>
    </row>
    <row r="10771" spans="1:20" x14ac:dyDescent="0.35">
      <c r="A10771" t="s">
        <v>125</v>
      </c>
      <c r="B10771" t="s">
        <v>126</v>
      </c>
      <c r="C10771" t="s">
        <v>92</v>
      </c>
      <c r="D10771" s="29">
        <v>45837</v>
      </c>
      <c r="E10771" s="184" t="str">
        <f t="shared" si="732"/>
        <v/>
      </c>
      <c r="F10771" s="184" t="str">
        <f t="shared" si="733"/>
        <v/>
      </c>
      <c r="G10771" s="184" t="str">
        <f t="shared" si="734"/>
        <v/>
      </c>
      <c r="H10771" s="184" t="str">
        <f t="shared" si="735"/>
        <v/>
      </c>
      <c r="L10771">
        <f t="shared" si="730"/>
        <v>1614.5977147167364</v>
      </c>
      <c r="R10771">
        <f t="shared" si="731"/>
        <v>4437.462595</v>
      </c>
      <c r="S10771" t="s">
        <v>201</v>
      </c>
      <c r="T10771" s="221">
        <v>45567.337500000001</v>
      </c>
    </row>
    <row r="10772" spans="1:20" x14ac:dyDescent="0.35">
      <c r="A10772" t="s">
        <v>125</v>
      </c>
      <c r="B10772" t="s">
        <v>126</v>
      </c>
      <c r="C10772" t="s">
        <v>92</v>
      </c>
      <c r="D10772" s="29">
        <v>45838</v>
      </c>
      <c r="E10772" s="184" t="str">
        <f t="shared" si="732"/>
        <v/>
      </c>
      <c r="F10772" s="184" t="str">
        <f t="shared" si="733"/>
        <v/>
      </c>
      <c r="G10772" s="184" t="str">
        <f t="shared" si="734"/>
        <v/>
      </c>
      <c r="H10772" s="184" t="str">
        <f t="shared" si="735"/>
        <v/>
      </c>
      <c r="L10772">
        <f t="shared" si="730"/>
        <v>1614.5977147167364</v>
      </c>
      <c r="R10772">
        <f t="shared" si="731"/>
        <v>4437.462595</v>
      </c>
      <c r="S10772" t="s">
        <v>201</v>
      </c>
      <c r="T10772" s="221">
        <v>45567.337500000001</v>
      </c>
    </row>
    <row r="10773" spans="1:20" x14ac:dyDescent="0.35">
      <c r="A10773" t="s">
        <v>125</v>
      </c>
      <c r="B10773" t="s">
        <v>126</v>
      </c>
      <c r="C10773" t="s">
        <v>92</v>
      </c>
      <c r="D10773" s="29">
        <v>45839</v>
      </c>
      <c r="E10773" s="184" t="str">
        <f t="shared" si="732"/>
        <v/>
      </c>
      <c r="F10773" s="184" t="str">
        <f t="shared" si="733"/>
        <v/>
      </c>
      <c r="G10773" s="184" t="str">
        <f t="shared" si="734"/>
        <v/>
      </c>
      <c r="H10773" s="184" t="str">
        <f t="shared" si="735"/>
        <v/>
      </c>
      <c r="L10773">
        <f t="shared" si="730"/>
        <v>1614.5977147167364</v>
      </c>
      <c r="R10773">
        <f t="shared" si="731"/>
        <v>4437.462595</v>
      </c>
      <c r="S10773" t="s">
        <v>201</v>
      </c>
      <c r="T10773" s="221">
        <v>45567.337500000001</v>
      </c>
    </row>
    <row r="10774" spans="1:20" x14ac:dyDescent="0.35">
      <c r="A10774" t="s">
        <v>125</v>
      </c>
      <c r="B10774" t="s">
        <v>126</v>
      </c>
      <c r="C10774" t="s">
        <v>92</v>
      </c>
      <c r="D10774" s="29">
        <v>45840</v>
      </c>
      <c r="E10774" s="184" t="str">
        <f t="shared" si="732"/>
        <v/>
      </c>
      <c r="F10774" s="184" t="str">
        <f t="shared" si="733"/>
        <v/>
      </c>
      <c r="G10774" s="184" t="str">
        <f t="shared" si="734"/>
        <v/>
      </c>
      <c r="H10774" s="184" t="str">
        <f t="shared" si="735"/>
        <v/>
      </c>
      <c r="L10774">
        <f t="shared" si="730"/>
        <v>1614.5977147167364</v>
      </c>
      <c r="R10774">
        <f t="shared" si="731"/>
        <v>4437.462595</v>
      </c>
      <c r="S10774" t="s">
        <v>201</v>
      </c>
      <c r="T10774" s="221">
        <v>45567.337500000001</v>
      </c>
    </row>
    <row r="10775" spans="1:20" x14ac:dyDescent="0.35">
      <c r="A10775" t="s">
        <v>125</v>
      </c>
      <c r="B10775" t="s">
        <v>126</v>
      </c>
      <c r="C10775" t="s">
        <v>92</v>
      </c>
      <c r="D10775" s="29">
        <v>45841</v>
      </c>
      <c r="E10775" s="184" t="str">
        <f t="shared" si="732"/>
        <v/>
      </c>
      <c r="F10775" s="184" t="str">
        <f t="shared" si="733"/>
        <v/>
      </c>
      <c r="G10775" s="184" t="str">
        <f t="shared" si="734"/>
        <v/>
      </c>
      <c r="H10775" s="184" t="str">
        <f t="shared" si="735"/>
        <v/>
      </c>
      <c r="L10775">
        <f t="shared" si="730"/>
        <v>1614.5977147167364</v>
      </c>
      <c r="R10775">
        <f t="shared" si="731"/>
        <v>4437.462595</v>
      </c>
      <c r="S10775" t="s">
        <v>201</v>
      </c>
      <c r="T10775" s="221">
        <v>45567.337500000001</v>
      </c>
    </row>
    <row r="10776" spans="1:20" x14ac:dyDescent="0.35">
      <c r="A10776" t="s">
        <v>125</v>
      </c>
      <c r="B10776" t="s">
        <v>126</v>
      </c>
      <c r="C10776" t="s">
        <v>92</v>
      </c>
      <c r="D10776" s="29">
        <v>45842</v>
      </c>
      <c r="E10776" s="184" t="str">
        <f t="shared" si="732"/>
        <v/>
      </c>
      <c r="F10776" s="184" t="str">
        <f t="shared" si="733"/>
        <v/>
      </c>
      <c r="G10776" s="184" t="str">
        <f t="shared" si="734"/>
        <v/>
      </c>
      <c r="H10776" s="184" t="str">
        <f t="shared" si="735"/>
        <v/>
      </c>
      <c r="L10776">
        <f t="shared" si="730"/>
        <v>1614.5977147167364</v>
      </c>
      <c r="R10776">
        <f t="shared" si="731"/>
        <v>4437.462595</v>
      </c>
      <c r="S10776" t="s">
        <v>201</v>
      </c>
      <c r="T10776" s="221">
        <v>45567.337500000001</v>
      </c>
    </row>
    <row r="10777" spans="1:20" x14ac:dyDescent="0.35">
      <c r="A10777" t="s">
        <v>125</v>
      </c>
      <c r="B10777" t="s">
        <v>126</v>
      </c>
      <c r="C10777" t="s">
        <v>92</v>
      </c>
      <c r="D10777" s="29">
        <v>45843</v>
      </c>
      <c r="E10777" s="184" t="str">
        <f t="shared" si="732"/>
        <v/>
      </c>
      <c r="F10777" s="184" t="str">
        <f t="shared" si="733"/>
        <v/>
      </c>
      <c r="G10777" s="184" t="str">
        <f t="shared" si="734"/>
        <v/>
      </c>
      <c r="H10777" s="184" t="str">
        <f t="shared" si="735"/>
        <v/>
      </c>
      <c r="L10777">
        <f t="shared" si="730"/>
        <v>1614.5977147167364</v>
      </c>
      <c r="R10777">
        <f t="shared" si="731"/>
        <v>4437.462595</v>
      </c>
      <c r="S10777" t="s">
        <v>201</v>
      </c>
      <c r="T10777" s="221">
        <v>45567.337500000001</v>
      </c>
    </row>
    <row r="10778" spans="1:20" x14ac:dyDescent="0.35">
      <c r="A10778" t="s">
        <v>125</v>
      </c>
      <c r="B10778" t="s">
        <v>126</v>
      </c>
      <c r="C10778" t="s">
        <v>92</v>
      </c>
      <c r="D10778" s="29">
        <v>45844</v>
      </c>
      <c r="E10778" s="184" t="str">
        <f t="shared" si="732"/>
        <v/>
      </c>
      <c r="F10778" s="184" t="str">
        <f t="shared" si="733"/>
        <v/>
      </c>
      <c r="G10778" s="184" t="str">
        <f t="shared" si="734"/>
        <v/>
      </c>
      <c r="H10778" s="184" t="str">
        <f t="shared" si="735"/>
        <v/>
      </c>
      <c r="L10778">
        <f t="shared" si="730"/>
        <v>1614.5977147167364</v>
      </c>
      <c r="R10778">
        <f t="shared" si="731"/>
        <v>4437.462595</v>
      </c>
      <c r="S10778" t="s">
        <v>201</v>
      </c>
      <c r="T10778" s="221">
        <v>45567.337500000001</v>
      </c>
    </row>
    <row r="10779" spans="1:20" x14ac:dyDescent="0.35">
      <c r="A10779" t="s">
        <v>125</v>
      </c>
      <c r="B10779" t="s">
        <v>126</v>
      </c>
      <c r="C10779" t="s">
        <v>92</v>
      </c>
      <c r="D10779" s="29">
        <v>45845</v>
      </c>
      <c r="E10779" s="184" t="str">
        <f t="shared" si="732"/>
        <v/>
      </c>
      <c r="F10779" s="184" t="str">
        <f t="shared" si="733"/>
        <v/>
      </c>
      <c r="G10779" s="184" t="str">
        <f t="shared" si="734"/>
        <v/>
      </c>
      <c r="H10779" s="184" t="str">
        <f t="shared" si="735"/>
        <v/>
      </c>
      <c r="L10779">
        <f t="shared" si="730"/>
        <v>1614.5977147167364</v>
      </c>
      <c r="R10779">
        <f t="shared" si="731"/>
        <v>4437.462595</v>
      </c>
      <c r="S10779" t="s">
        <v>201</v>
      </c>
      <c r="T10779" s="221">
        <v>45567.337500000001</v>
      </c>
    </row>
    <row r="10780" spans="1:20" x14ac:dyDescent="0.35">
      <c r="A10780" t="s">
        <v>125</v>
      </c>
      <c r="B10780" t="s">
        <v>126</v>
      </c>
      <c r="C10780" t="s">
        <v>92</v>
      </c>
      <c r="D10780" s="29">
        <v>45846</v>
      </c>
      <c r="E10780" s="184" t="str">
        <f t="shared" si="732"/>
        <v/>
      </c>
      <c r="F10780" s="184" t="str">
        <f t="shared" si="733"/>
        <v/>
      </c>
      <c r="G10780" s="184" t="str">
        <f t="shared" si="734"/>
        <v/>
      </c>
      <c r="H10780" s="184" t="str">
        <f t="shared" si="735"/>
        <v/>
      </c>
      <c r="L10780">
        <f t="shared" si="730"/>
        <v>1614.5977147167364</v>
      </c>
      <c r="R10780">
        <f t="shared" si="731"/>
        <v>4437.462595</v>
      </c>
      <c r="S10780" t="s">
        <v>201</v>
      </c>
      <c r="T10780" s="221">
        <v>45567.337500000001</v>
      </c>
    </row>
    <row r="10781" spans="1:20" x14ac:dyDescent="0.35">
      <c r="A10781" t="s">
        <v>125</v>
      </c>
      <c r="B10781" t="s">
        <v>126</v>
      </c>
      <c r="C10781" t="s">
        <v>92</v>
      </c>
      <c r="D10781" s="29">
        <v>45847</v>
      </c>
      <c r="E10781" s="184" t="str">
        <f t="shared" si="732"/>
        <v/>
      </c>
      <c r="F10781" s="184" t="str">
        <f t="shared" si="733"/>
        <v/>
      </c>
      <c r="G10781" s="184" t="str">
        <f t="shared" si="734"/>
        <v/>
      </c>
      <c r="H10781" s="184" t="str">
        <f t="shared" si="735"/>
        <v/>
      </c>
      <c r="L10781">
        <f t="shared" si="730"/>
        <v>1614.5977147167364</v>
      </c>
      <c r="R10781">
        <f t="shared" si="731"/>
        <v>4437.462595</v>
      </c>
      <c r="S10781" t="s">
        <v>201</v>
      </c>
      <c r="T10781" s="221">
        <v>45567.337500000001</v>
      </c>
    </row>
    <row r="10782" spans="1:20" x14ac:dyDescent="0.35">
      <c r="A10782" t="s">
        <v>125</v>
      </c>
      <c r="B10782" t="s">
        <v>126</v>
      </c>
      <c r="C10782" t="s">
        <v>92</v>
      </c>
      <c r="D10782" s="29">
        <v>45848</v>
      </c>
      <c r="E10782" s="184" t="str">
        <f t="shared" si="732"/>
        <v/>
      </c>
      <c r="F10782" s="184" t="str">
        <f t="shared" si="733"/>
        <v/>
      </c>
      <c r="G10782" s="184" t="str">
        <f t="shared" si="734"/>
        <v/>
      </c>
      <c r="H10782" s="184" t="str">
        <f t="shared" si="735"/>
        <v/>
      </c>
      <c r="L10782">
        <f t="shared" si="730"/>
        <v>1614.5977147167364</v>
      </c>
      <c r="R10782">
        <f t="shared" si="731"/>
        <v>4437.462595</v>
      </c>
      <c r="S10782" t="s">
        <v>201</v>
      </c>
      <c r="T10782" s="221">
        <v>45567.337500000001</v>
      </c>
    </row>
    <row r="10783" spans="1:20" x14ac:dyDescent="0.35">
      <c r="A10783" t="s">
        <v>125</v>
      </c>
      <c r="B10783" t="s">
        <v>126</v>
      </c>
      <c r="C10783" t="s">
        <v>92</v>
      </c>
      <c r="D10783" s="29">
        <v>45849</v>
      </c>
      <c r="E10783" s="184" t="str">
        <f t="shared" si="732"/>
        <v/>
      </c>
      <c r="F10783" s="184" t="str">
        <f t="shared" si="733"/>
        <v/>
      </c>
      <c r="G10783" s="184" t="str">
        <f t="shared" si="734"/>
        <v/>
      </c>
      <c r="H10783" s="184" t="str">
        <f t="shared" si="735"/>
        <v/>
      </c>
      <c r="L10783">
        <f t="shared" si="730"/>
        <v>1614.5977147167364</v>
      </c>
      <c r="R10783">
        <f t="shared" si="731"/>
        <v>4437.462595</v>
      </c>
      <c r="S10783" t="s">
        <v>201</v>
      </c>
      <c r="T10783" s="221">
        <v>45567.337500000001</v>
      </c>
    </row>
    <row r="10784" spans="1:20" x14ac:dyDescent="0.35">
      <c r="A10784" t="s">
        <v>125</v>
      </c>
      <c r="B10784" t="s">
        <v>126</v>
      </c>
      <c r="C10784" t="s">
        <v>92</v>
      </c>
      <c r="D10784" s="29">
        <v>45850</v>
      </c>
      <c r="E10784" s="184" t="str">
        <f t="shared" si="732"/>
        <v/>
      </c>
      <c r="F10784" s="184" t="str">
        <f t="shared" si="733"/>
        <v/>
      </c>
      <c r="G10784" s="184" t="str">
        <f t="shared" si="734"/>
        <v/>
      </c>
      <c r="H10784" s="184" t="str">
        <f t="shared" si="735"/>
        <v/>
      </c>
      <c r="L10784">
        <f t="shared" ref="L10784:L10847" si="736">L929+L4944+L3849+L1659+L2389+L7499+L8229</f>
        <v>1614.5977147167364</v>
      </c>
      <c r="R10784">
        <f t="shared" ref="R10784:R10847" si="737">R929+R4944+R3849+R1659+R2389+R7499+R8229</f>
        <v>4437.462595</v>
      </c>
      <c r="S10784" t="s">
        <v>201</v>
      </c>
      <c r="T10784" s="221">
        <v>45567.337500000001</v>
      </c>
    </row>
    <row r="10785" spans="1:20" x14ac:dyDescent="0.35">
      <c r="A10785" t="s">
        <v>125</v>
      </c>
      <c r="B10785" t="s">
        <v>126</v>
      </c>
      <c r="C10785" t="s">
        <v>92</v>
      </c>
      <c r="D10785" s="29">
        <v>45851</v>
      </c>
      <c r="E10785" s="184" t="str">
        <f t="shared" si="732"/>
        <v/>
      </c>
      <c r="F10785" s="184" t="str">
        <f t="shared" si="733"/>
        <v/>
      </c>
      <c r="G10785" s="184" t="str">
        <f t="shared" si="734"/>
        <v/>
      </c>
      <c r="H10785" s="184" t="str">
        <f t="shared" si="735"/>
        <v/>
      </c>
      <c r="L10785">
        <f t="shared" si="736"/>
        <v>1614.5977147167364</v>
      </c>
      <c r="R10785">
        <f t="shared" si="737"/>
        <v>4437.462595</v>
      </c>
      <c r="S10785" t="s">
        <v>201</v>
      </c>
      <c r="T10785" s="221">
        <v>45567.337500000001</v>
      </c>
    </row>
    <row r="10786" spans="1:20" x14ac:dyDescent="0.35">
      <c r="A10786" t="s">
        <v>125</v>
      </c>
      <c r="B10786" t="s">
        <v>126</v>
      </c>
      <c r="C10786" t="s">
        <v>92</v>
      </c>
      <c r="D10786" s="29">
        <v>45852</v>
      </c>
      <c r="E10786" s="184" t="str">
        <f t="shared" si="732"/>
        <v/>
      </c>
      <c r="F10786" s="184" t="str">
        <f t="shared" si="733"/>
        <v/>
      </c>
      <c r="G10786" s="184" t="str">
        <f t="shared" si="734"/>
        <v/>
      </c>
      <c r="H10786" s="184" t="str">
        <f t="shared" si="735"/>
        <v/>
      </c>
      <c r="L10786">
        <f t="shared" si="736"/>
        <v>1614.5977147167364</v>
      </c>
      <c r="R10786">
        <f t="shared" si="737"/>
        <v>4437.462595</v>
      </c>
      <c r="S10786" t="s">
        <v>201</v>
      </c>
      <c r="T10786" s="221">
        <v>45567.337500000001</v>
      </c>
    </row>
    <row r="10787" spans="1:20" x14ac:dyDescent="0.35">
      <c r="A10787" t="s">
        <v>125</v>
      </c>
      <c r="B10787" t="s">
        <v>126</v>
      </c>
      <c r="C10787" t="s">
        <v>92</v>
      </c>
      <c r="D10787" s="29">
        <v>45853</v>
      </c>
      <c r="E10787" s="184" t="str">
        <f t="shared" si="732"/>
        <v/>
      </c>
      <c r="F10787" s="184" t="str">
        <f t="shared" si="733"/>
        <v/>
      </c>
      <c r="G10787" s="184" t="str">
        <f t="shared" si="734"/>
        <v/>
      </c>
      <c r="H10787" s="184" t="str">
        <f t="shared" si="735"/>
        <v/>
      </c>
      <c r="L10787">
        <f t="shared" si="736"/>
        <v>1614.5977147167364</v>
      </c>
      <c r="R10787">
        <f t="shared" si="737"/>
        <v>4437.462595</v>
      </c>
      <c r="S10787" t="s">
        <v>201</v>
      </c>
      <c r="T10787" s="221">
        <v>45567.337500000001</v>
      </c>
    </row>
    <row r="10788" spans="1:20" x14ac:dyDescent="0.35">
      <c r="A10788" t="s">
        <v>125</v>
      </c>
      <c r="B10788" t="s">
        <v>126</v>
      </c>
      <c r="C10788" t="s">
        <v>92</v>
      </c>
      <c r="D10788" s="29">
        <v>45854</v>
      </c>
      <c r="E10788" s="184" t="str">
        <f t="shared" si="732"/>
        <v/>
      </c>
      <c r="F10788" s="184" t="str">
        <f t="shared" si="733"/>
        <v/>
      </c>
      <c r="G10788" s="184" t="str">
        <f t="shared" si="734"/>
        <v/>
      </c>
      <c r="H10788" s="184" t="str">
        <f t="shared" si="735"/>
        <v/>
      </c>
      <c r="L10788">
        <f t="shared" si="736"/>
        <v>1614.5977147167364</v>
      </c>
      <c r="R10788">
        <f t="shared" si="737"/>
        <v>4437.462595</v>
      </c>
      <c r="S10788" t="s">
        <v>201</v>
      </c>
      <c r="T10788" s="221">
        <v>45567.337500000001</v>
      </c>
    </row>
    <row r="10789" spans="1:20" x14ac:dyDescent="0.35">
      <c r="A10789" t="s">
        <v>125</v>
      </c>
      <c r="B10789" t="s">
        <v>126</v>
      </c>
      <c r="C10789" t="s">
        <v>92</v>
      </c>
      <c r="D10789" s="29">
        <v>45855</v>
      </c>
      <c r="E10789" s="184" t="str">
        <f t="shared" si="732"/>
        <v/>
      </c>
      <c r="F10789" s="184" t="str">
        <f t="shared" si="733"/>
        <v/>
      </c>
      <c r="G10789" s="184" t="str">
        <f t="shared" si="734"/>
        <v/>
      </c>
      <c r="H10789" s="184" t="str">
        <f t="shared" si="735"/>
        <v/>
      </c>
      <c r="L10789">
        <f t="shared" si="736"/>
        <v>1614.5977147167364</v>
      </c>
      <c r="R10789">
        <f t="shared" si="737"/>
        <v>4437.462595</v>
      </c>
      <c r="S10789" t="s">
        <v>201</v>
      </c>
      <c r="T10789" s="221">
        <v>45567.337500000001</v>
      </c>
    </row>
    <row r="10790" spans="1:20" x14ac:dyDescent="0.35">
      <c r="A10790" t="s">
        <v>125</v>
      </c>
      <c r="B10790" t="s">
        <v>126</v>
      </c>
      <c r="C10790" t="s">
        <v>92</v>
      </c>
      <c r="D10790" s="29">
        <v>45856</v>
      </c>
      <c r="E10790" s="184" t="str">
        <f t="shared" si="732"/>
        <v/>
      </c>
      <c r="F10790" s="184" t="str">
        <f t="shared" si="733"/>
        <v/>
      </c>
      <c r="G10790" s="184" t="str">
        <f t="shared" si="734"/>
        <v/>
      </c>
      <c r="H10790" s="184" t="str">
        <f t="shared" si="735"/>
        <v/>
      </c>
      <c r="L10790">
        <f t="shared" si="736"/>
        <v>1614.5977147167364</v>
      </c>
      <c r="R10790">
        <f t="shared" si="737"/>
        <v>4437.462595</v>
      </c>
      <c r="S10790" t="s">
        <v>201</v>
      </c>
      <c r="T10790" s="221">
        <v>45567.337500000001</v>
      </c>
    </row>
    <row r="10791" spans="1:20" x14ac:dyDescent="0.35">
      <c r="A10791" t="s">
        <v>125</v>
      </c>
      <c r="B10791" t="s">
        <v>126</v>
      </c>
      <c r="C10791" t="s">
        <v>92</v>
      </c>
      <c r="D10791" s="29">
        <v>45857</v>
      </c>
      <c r="E10791" s="184" t="str">
        <f t="shared" si="732"/>
        <v/>
      </c>
      <c r="F10791" s="184" t="str">
        <f t="shared" si="733"/>
        <v/>
      </c>
      <c r="G10791" s="184" t="str">
        <f t="shared" si="734"/>
        <v/>
      </c>
      <c r="H10791" s="184" t="str">
        <f t="shared" si="735"/>
        <v/>
      </c>
      <c r="L10791">
        <f t="shared" si="736"/>
        <v>1614.5977147167364</v>
      </c>
      <c r="R10791">
        <f t="shared" si="737"/>
        <v>4437.462595</v>
      </c>
      <c r="S10791" t="s">
        <v>201</v>
      </c>
      <c r="T10791" s="221">
        <v>45567.337500000001</v>
      </c>
    </row>
    <row r="10792" spans="1:20" x14ac:dyDescent="0.35">
      <c r="A10792" t="s">
        <v>125</v>
      </c>
      <c r="B10792" t="s">
        <v>126</v>
      </c>
      <c r="C10792" t="s">
        <v>92</v>
      </c>
      <c r="D10792" s="29">
        <v>45858</v>
      </c>
      <c r="E10792" s="184" t="str">
        <f t="shared" si="732"/>
        <v/>
      </c>
      <c r="F10792" s="184" t="str">
        <f t="shared" si="733"/>
        <v/>
      </c>
      <c r="G10792" s="184" t="str">
        <f t="shared" si="734"/>
        <v/>
      </c>
      <c r="H10792" s="184" t="str">
        <f t="shared" si="735"/>
        <v/>
      </c>
      <c r="L10792">
        <f t="shared" si="736"/>
        <v>1614.5977147167364</v>
      </c>
      <c r="R10792">
        <f t="shared" si="737"/>
        <v>4437.462595</v>
      </c>
      <c r="S10792" t="s">
        <v>201</v>
      </c>
      <c r="T10792" s="221">
        <v>45567.337500000001</v>
      </c>
    </row>
    <row r="10793" spans="1:20" x14ac:dyDescent="0.35">
      <c r="A10793" t="s">
        <v>125</v>
      </c>
      <c r="B10793" t="s">
        <v>126</v>
      </c>
      <c r="C10793" t="s">
        <v>92</v>
      </c>
      <c r="D10793" s="29">
        <v>45859</v>
      </c>
      <c r="E10793" s="184" t="str">
        <f t="shared" si="732"/>
        <v/>
      </c>
      <c r="F10793" s="184" t="str">
        <f t="shared" si="733"/>
        <v/>
      </c>
      <c r="G10793" s="184" t="str">
        <f t="shared" si="734"/>
        <v/>
      </c>
      <c r="H10793" s="184" t="str">
        <f t="shared" si="735"/>
        <v/>
      </c>
      <c r="L10793">
        <f t="shared" si="736"/>
        <v>1614.5977147167364</v>
      </c>
      <c r="R10793">
        <f t="shared" si="737"/>
        <v>4437.462595</v>
      </c>
      <c r="S10793" t="s">
        <v>201</v>
      </c>
      <c r="T10793" s="221">
        <v>45567.337500000001</v>
      </c>
    </row>
    <row r="10794" spans="1:20" x14ac:dyDescent="0.35">
      <c r="A10794" t="s">
        <v>125</v>
      </c>
      <c r="B10794" t="s">
        <v>126</v>
      </c>
      <c r="C10794" t="s">
        <v>92</v>
      </c>
      <c r="D10794" s="29">
        <v>45860</v>
      </c>
      <c r="E10794" s="184" t="str">
        <f t="shared" si="732"/>
        <v/>
      </c>
      <c r="F10794" s="184" t="str">
        <f t="shared" si="733"/>
        <v/>
      </c>
      <c r="G10794" s="184" t="str">
        <f t="shared" si="734"/>
        <v/>
      </c>
      <c r="H10794" s="184" t="str">
        <f t="shared" si="735"/>
        <v/>
      </c>
      <c r="L10794">
        <f t="shared" si="736"/>
        <v>1614.5977147167364</v>
      </c>
      <c r="R10794">
        <f t="shared" si="737"/>
        <v>4437.462595</v>
      </c>
      <c r="S10794" t="s">
        <v>201</v>
      </c>
      <c r="T10794" s="221">
        <v>45567.337500000001</v>
      </c>
    </row>
    <row r="10795" spans="1:20" x14ac:dyDescent="0.35">
      <c r="A10795" t="s">
        <v>125</v>
      </c>
      <c r="B10795" t="s">
        <v>126</v>
      </c>
      <c r="C10795" t="s">
        <v>92</v>
      </c>
      <c r="D10795" s="29">
        <v>45861</v>
      </c>
      <c r="E10795" s="184" t="str">
        <f t="shared" si="732"/>
        <v/>
      </c>
      <c r="F10795" s="184" t="str">
        <f t="shared" si="733"/>
        <v/>
      </c>
      <c r="G10795" s="184" t="str">
        <f t="shared" si="734"/>
        <v/>
      </c>
      <c r="H10795" s="184" t="str">
        <f t="shared" si="735"/>
        <v/>
      </c>
      <c r="L10795">
        <f t="shared" si="736"/>
        <v>1614.5977147167364</v>
      </c>
      <c r="R10795">
        <f t="shared" si="737"/>
        <v>4437.462595</v>
      </c>
      <c r="S10795" t="s">
        <v>201</v>
      </c>
      <c r="T10795" s="221">
        <v>45567.337500000001</v>
      </c>
    </row>
    <row r="10796" spans="1:20" x14ac:dyDescent="0.35">
      <c r="A10796" t="s">
        <v>125</v>
      </c>
      <c r="B10796" t="s">
        <v>126</v>
      </c>
      <c r="C10796" t="s">
        <v>92</v>
      </c>
      <c r="D10796" s="29">
        <v>45862</v>
      </c>
      <c r="E10796" s="184" t="str">
        <f t="shared" si="732"/>
        <v/>
      </c>
      <c r="F10796" s="184" t="str">
        <f t="shared" si="733"/>
        <v/>
      </c>
      <c r="G10796" s="184" t="str">
        <f t="shared" si="734"/>
        <v/>
      </c>
      <c r="H10796" s="184" t="str">
        <f t="shared" si="735"/>
        <v/>
      </c>
      <c r="L10796">
        <f t="shared" si="736"/>
        <v>1614.5977147167364</v>
      </c>
      <c r="R10796">
        <f t="shared" si="737"/>
        <v>4437.462595</v>
      </c>
      <c r="S10796" t="s">
        <v>201</v>
      </c>
      <c r="T10796" s="221">
        <v>45567.337500000001</v>
      </c>
    </row>
    <row r="10797" spans="1:20" x14ac:dyDescent="0.35">
      <c r="A10797" t="s">
        <v>125</v>
      </c>
      <c r="B10797" t="s">
        <v>126</v>
      </c>
      <c r="C10797" t="s">
        <v>92</v>
      </c>
      <c r="D10797" s="29">
        <v>45863</v>
      </c>
      <c r="E10797" s="184" t="str">
        <f t="shared" si="732"/>
        <v/>
      </c>
      <c r="F10797" s="184" t="str">
        <f t="shared" si="733"/>
        <v/>
      </c>
      <c r="G10797" s="184" t="str">
        <f t="shared" si="734"/>
        <v/>
      </c>
      <c r="H10797" s="184" t="str">
        <f t="shared" si="735"/>
        <v/>
      </c>
      <c r="L10797">
        <f t="shared" si="736"/>
        <v>1614.5977147167364</v>
      </c>
      <c r="R10797">
        <f t="shared" si="737"/>
        <v>4437.462595</v>
      </c>
      <c r="S10797" t="s">
        <v>201</v>
      </c>
      <c r="T10797" s="221">
        <v>45567.337500000001</v>
      </c>
    </row>
    <row r="10798" spans="1:20" x14ac:dyDescent="0.35">
      <c r="A10798" t="s">
        <v>125</v>
      </c>
      <c r="B10798" t="s">
        <v>126</v>
      </c>
      <c r="C10798" t="s">
        <v>92</v>
      </c>
      <c r="D10798" s="29">
        <v>45864</v>
      </c>
      <c r="E10798" s="184" t="str">
        <f t="shared" si="732"/>
        <v/>
      </c>
      <c r="F10798" s="184" t="str">
        <f t="shared" si="733"/>
        <v/>
      </c>
      <c r="G10798" s="184" t="str">
        <f t="shared" si="734"/>
        <v/>
      </c>
      <c r="H10798" s="184" t="str">
        <f t="shared" si="735"/>
        <v/>
      </c>
      <c r="L10798">
        <f t="shared" si="736"/>
        <v>1614.5977147167364</v>
      </c>
      <c r="R10798">
        <f t="shared" si="737"/>
        <v>4437.462595</v>
      </c>
      <c r="S10798" t="s">
        <v>201</v>
      </c>
      <c r="T10798" s="221">
        <v>45567.337500000001</v>
      </c>
    </row>
    <row r="10799" spans="1:20" x14ac:dyDescent="0.35">
      <c r="A10799" t="s">
        <v>125</v>
      </c>
      <c r="B10799" t="s">
        <v>126</v>
      </c>
      <c r="C10799" t="s">
        <v>92</v>
      </c>
      <c r="D10799" s="29">
        <v>45865</v>
      </c>
      <c r="E10799" s="184" t="str">
        <f t="shared" si="732"/>
        <v/>
      </c>
      <c r="F10799" s="184" t="str">
        <f t="shared" si="733"/>
        <v/>
      </c>
      <c r="G10799" s="184" t="str">
        <f t="shared" si="734"/>
        <v/>
      </c>
      <c r="H10799" s="184" t="str">
        <f t="shared" si="735"/>
        <v/>
      </c>
      <c r="L10799">
        <f t="shared" si="736"/>
        <v>1614.5977147167364</v>
      </c>
      <c r="R10799">
        <f t="shared" si="737"/>
        <v>4437.462595</v>
      </c>
      <c r="S10799" t="s">
        <v>201</v>
      </c>
      <c r="T10799" s="221">
        <v>45567.337500000001</v>
      </c>
    </row>
    <row r="10800" spans="1:20" x14ac:dyDescent="0.35">
      <c r="A10800" t="s">
        <v>125</v>
      </c>
      <c r="B10800" t="s">
        <v>126</v>
      </c>
      <c r="C10800" t="s">
        <v>92</v>
      </c>
      <c r="D10800" s="29">
        <v>45866</v>
      </c>
      <c r="E10800" s="184" t="str">
        <f t="shared" si="732"/>
        <v/>
      </c>
      <c r="F10800" s="184" t="str">
        <f t="shared" si="733"/>
        <v/>
      </c>
      <c r="G10800" s="184" t="str">
        <f t="shared" si="734"/>
        <v/>
      </c>
      <c r="H10800" s="184" t="str">
        <f t="shared" si="735"/>
        <v/>
      </c>
      <c r="L10800">
        <f t="shared" si="736"/>
        <v>1614.5977147167364</v>
      </c>
      <c r="R10800">
        <f t="shared" si="737"/>
        <v>4437.462595</v>
      </c>
      <c r="S10800" t="s">
        <v>201</v>
      </c>
      <c r="T10800" s="221">
        <v>45567.337500000001</v>
      </c>
    </row>
    <row r="10801" spans="1:20" x14ac:dyDescent="0.35">
      <c r="A10801" t="s">
        <v>125</v>
      </c>
      <c r="B10801" t="s">
        <v>126</v>
      </c>
      <c r="C10801" t="s">
        <v>92</v>
      </c>
      <c r="D10801" s="29">
        <v>45867</v>
      </c>
      <c r="E10801" s="184" t="str">
        <f t="shared" si="732"/>
        <v/>
      </c>
      <c r="F10801" s="184" t="str">
        <f t="shared" si="733"/>
        <v/>
      </c>
      <c r="G10801" s="184" t="str">
        <f t="shared" si="734"/>
        <v/>
      </c>
      <c r="H10801" s="184" t="str">
        <f t="shared" si="735"/>
        <v/>
      </c>
      <c r="L10801">
        <f t="shared" si="736"/>
        <v>1614.5977147167364</v>
      </c>
      <c r="R10801">
        <f t="shared" si="737"/>
        <v>4437.462595</v>
      </c>
      <c r="S10801" t="s">
        <v>201</v>
      </c>
      <c r="T10801" s="221">
        <v>45567.337500000001</v>
      </c>
    </row>
    <row r="10802" spans="1:20" x14ac:dyDescent="0.35">
      <c r="A10802" t="s">
        <v>125</v>
      </c>
      <c r="B10802" t="s">
        <v>126</v>
      </c>
      <c r="C10802" t="s">
        <v>92</v>
      </c>
      <c r="D10802" s="29">
        <v>45868</v>
      </c>
      <c r="E10802" s="184" t="str">
        <f t="shared" si="732"/>
        <v/>
      </c>
      <c r="F10802" s="184" t="str">
        <f t="shared" si="733"/>
        <v/>
      </c>
      <c r="G10802" s="184" t="str">
        <f t="shared" si="734"/>
        <v/>
      </c>
      <c r="H10802" s="184" t="str">
        <f t="shared" si="735"/>
        <v/>
      </c>
      <c r="L10802">
        <f t="shared" si="736"/>
        <v>1614.5977147167364</v>
      </c>
      <c r="R10802">
        <f t="shared" si="737"/>
        <v>4437.462595</v>
      </c>
      <c r="S10802" t="s">
        <v>201</v>
      </c>
      <c r="T10802" s="221">
        <v>45567.337500000001</v>
      </c>
    </row>
    <row r="10803" spans="1:20" x14ac:dyDescent="0.35">
      <c r="A10803" t="s">
        <v>125</v>
      </c>
      <c r="B10803" t="s">
        <v>126</v>
      </c>
      <c r="C10803" t="s">
        <v>92</v>
      </c>
      <c r="D10803" s="29">
        <v>45869</v>
      </c>
      <c r="E10803" s="184" t="str">
        <f t="shared" si="732"/>
        <v/>
      </c>
      <c r="F10803" s="184" t="str">
        <f t="shared" si="733"/>
        <v/>
      </c>
      <c r="G10803" s="184" t="str">
        <f t="shared" si="734"/>
        <v/>
      </c>
      <c r="H10803" s="184" t="str">
        <f t="shared" si="735"/>
        <v/>
      </c>
      <c r="L10803">
        <f t="shared" si="736"/>
        <v>1614.5977147167364</v>
      </c>
      <c r="R10803">
        <f t="shared" si="737"/>
        <v>4437.462595</v>
      </c>
      <c r="S10803" t="s">
        <v>201</v>
      </c>
      <c r="T10803" s="221">
        <v>45567.337500000001</v>
      </c>
    </row>
    <row r="10804" spans="1:20" x14ac:dyDescent="0.35">
      <c r="A10804" t="s">
        <v>125</v>
      </c>
      <c r="B10804" t="s">
        <v>126</v>
      </c>
      <c r="C10804" t="s">
        <v>92</v>
      </c>
      <c r="D10804" s="29">
        <v>45870</v>
      </c>
      <c r="E10804" s="184" t="str">
        <f t="shared" si="732"/>
        <v/>
      </c>
      <c r="F10804" s="184" t="str">
        <f t="shared" si="733"/>
        <v/>
      </c>
      <c r="G10804" s="184" t="str">
        <f t="shared" si="734"/>
        <v/>
      </c>
      <c r="H10804" s="184" t="str">
        <f t="shared" si="735"/>
        <v/>
      </c>
      <c r="L10804">
        <f t="shared" si="736"/>
        <v>1614.5977147167364</v>
      </c>
      <c r="R10804">
        <f t="shared" si="737"/>
        <v>4437.462595</v>
      </c>
      <c r="S10804" t="s">
        <v>201</v>
      </c>
      <c r="T10804" s="221">
        <v>45567.337500000001</v>
      </c>
    </row>
    <row r="10805" spans="1:20" x14ac:dyDescent="0.35">
      <c r="A10805" t="s">
        <v>125</v>
      </c>
      <c r="B10805" t="s">
        <v>126</v>
      </c>
      <c r="C10805" t="s">
        <v>92</v>
      </c>
      <c r="D10805" s="29">
        <v>45871</v>
      </c>
      <c r="E10805" s="184" t="str">
        <f t="shared" si="732"/>
        <v/>
      </c>
      <c r="F10805" s="184" t="str">
        <f t="shared" si="733"/>
        <v/>
      </c>
      <c r="G10805" s="184" t="str">
        <f t="shared" si="734"/>
        <v/>
      </c>
      <c r="H10805" s="184" t="str">
        <f t="shared" si="735"/>
        <v/>
      </c>
      <c r="L10805">
        <f t="shared" si="736"/>
        <v>1614.5977147167364</v>
      </c>
      <c r="R10805">
        <f t="shared" si="737"/>
        <v>4437.462595</v>
      </c>
      <c r="S10805" t="s">
        <v>201</v>
      </c>
      <c r="T10805" s="221">
        <v>45567.337500000001</v>
      </c>
    </row>
    <row r="10806" spans="1:20" x14ac:dyDescent="0.35">
      <c r="A10806" t="s">
        <v>125</v>
      </c>
      <c r="B10806" t="s">
        <v>126</v>
      </c>
      <c r="C10806" t="s">
        <v>92</v>
      </c>
      <c r="D10806" s="29">
        <v>45872</v>
      </c>
      <c r="E10806" s="184" t="str">
        <f t="shared" si="732"/>
        <v/>
      </c>
      <c r="F10806" s="184" t="str">
        <f t="shared" si="733"/>
        <v/>
      </c>
      <c r="G10806" s="184" t="str">
        <f t="shared" si="734"/>
        <v/>
      </c>
      <c r="H10806" s="184" t="str">
        <f t="shared" si="735"/>
        <v/>
      </c>
      <c r="L10806">
        <f t="shared" si="736"/>
        <v>1614.5977147167364</v>
      </c>
      <c r="R10806">
        <f t="shared" si="737"/>
        <v>4437.462595</v>
      </c>
      <c r="S10806" t="s">
        <v>201</v>
      </c>
      <c r="T10806" s="221">
        <v>45567.337500000001</v>
      </c>
    </row>
    <row r="10807" spans="1:20" x14ac:dyDescent="0.35">
      <c r="A10807" t="s">
        <v>125</v>
      </c>
      <c r="B10807" t="s">
        <v>126</v>
      </c>
      <c r="C10807" t="s">
        <v>92</v>
      </c>
      <c r="D10807" s="29">
        <v>45873</v>
      </c>
      <c r="E10807" s="184" t="str">
        <f t="shared" si="732"/>
        <v/>
      </c>
      <c r="F10807" s="184" t="str">
        <f t="shared" si="733"/>
        <v/>
      </c>
      <c r="G10807" s="184" t="str">
        <f t="shared" si="734"/>
        <v/>
      </c>
      <c r="H10807" s="184" t="str">
        <f t="shared" si="735"/>
        <v/>
      </c>
      <c r="L10807">
        <f t="shared" si="736"/>
        <v>1614.5977147167364</v>
      </c>
      <c r="R10807">
        <f t="shared" si="737"/>
        <v>4437.462595</v>
      </c>
      <c r="S10807" t="s">
        <v>201</v>
      </c>
      <c r="T10807" s="221">
        <v>45567.337500000001</v>
      </c>
    </row>
    <row r="10808" spans="1:20" x14ac:dyDescent="0.35">
      <c r="A10808" t="s">
        <v>125</v>
      </c>
      <c r="B10808" t="s">
        <v>126</v>
      </c>
      <c r="C10808" t="s">
        <v>92</v>
      </c>
      <c r="D10808" s="29">
        <v>45874</v>
      </c>
      <c r="E10808" s="184" t="str">
        <f t="shared" si="732"/>
        <v/>
      </c>
      <c r="F10808" s="184" t="str">
        <f t="shared" si="733"/>
        <v/>
      </c>
      <c r="G10808" s="184" t="str">
        <f t="shared" si="734"/>
        <v/>
      </c>
      <c r="H10808" s="184" t="str">
        <f t="shared" si="735"/>
        <v/>
      </c>
      <c r="L10808">
        <f t="shared" si="736"/>
        <v>1614.5977147167364</v>
      </c>
      <c r="R10808">
        <f t="shared" si="737"/>
        <v>4437.462595</v>
      </c>
      <c r="S10808" t="s">
        <v>201</v>
      </c>
      <c r="T10808" s="221">
        <v>45567.337500000001</v>
      </c>
    </row>
    <row r="10809" spans="1:20" x14ac:dyDescent="0.35">
      <c r="A10809" t="s">
        <v>125</v>
      </c>
      <c r="B10809" t="s">
        <v>126</v>
      </c>
      <c r="C10809" t="s">
        <v>92</v>
      </c>
      <c r="D10809" s="29">
        <v>45875</v>
      </c>
      <c r="E10809" s="184" t="str">
        <f t="shared" si="732"/>
        <v/>
      </c>
      <c r="F10809" s="184" t="str">
        <f t="shared" si="733"/>
        <v/>
      </c>
      <c r="G10809" s="184" t="str">
        <f t="shared" si="734"/>
        <v/>
      </c>
      <c r="H10809" s="184" t="str">
        <f t="shared" si="735"/>
        <v/>
      </c>
      <c r="L10809">
        <f t="shared" si="736"/>
        <v>1614.5977147167364</v>
      </c>
      <c r="R10809">
        <f t="shared" si="737"/>
        <v>4437.462595</v>
      </c>
      <c r="S10809" t="s">
        <v>201</v>
      </c>
      <c r="T10809" s="221">
        <v>45567.337500000001</v>
      </c>
    </row>
    <row r="10810" spans="1:20" x14ac:dyDescent="0.35">
      <c r="A10810" t="s">
        <v>125</v>
      </c>
      <c r="B10810" t="s">
        <v>126</v>
      </c>
      <c r="C10810" t="s">
        <v>92</v>
      </c>
      <c r="D10810" s="29">
        <v>45876</v>
      </c>
      <c r="E10810" s="184" t="str">
        <f t="shared" si="732"/>
        <v/>
      </c>
      <c r="F10810" s="184" t="str">
        <f t="shared" si="733"/>
        <v/>
      </c>
      <c r="G10810" s="184" t="str">
        <f t="shared" si="734"/>
        <v/>
      </c>
      <c r="H10810" s="184" t="str">
        <f t="shared" si="735"/>
        <v/>
      </c>
      <c r="L10810">
        <f t="shared" si="736"/>
        <v>1614.5977147167364</v>
      </c>
      <c r="R10810">
        <f t="shared" si="737"/>
        <v>4437.462595</v>
      </c>
      <c r="S10810" t="s">
        <v>201</v>
      </c>
      <c r="T10810" s="221">
        <v>45567.337500000001</v>
      </c>
    </row>
    <row r="10811" spans="1:20" x14ac:dyDescent="0.35">
      <c r="A10811" t="s">
        <v>125</v>
      </c>
      <c r="B10811" t="s">
        <v>126</v>
      </c>
      <c r="C10811" t="s">
        <v>92</v>
      </c>
      <c r="D10811" s="29">
        <v>45877</v>
      </c>
      <c r="E10811" s="184" t="str">
        <f t="shared" si="732"/>
        <v/>
      </c>
      <c r="F10811" s="184" t="str">
        <f t="shared" si="733"/>
        <v/>
      </c>
      <c r="G10811" s="184" t="str">
        <f t="shared" si="734"/>
        <v/>
      </c>
      <c r="H10811" s="184" t="str">
        <f t="shared" si="735"/>
        <v/>
      </c>
      <c r="L10811">
        <f t="shared" si="736"/>
        <v>1614.5977147167364</v>
      </c>
      <c r="R10811">
        <f t="shared" si="737"/>
        <v>4437.462595</v>
      </c>
      <c r="S10811" t="s">
        <v>201</v>
      </c>
      <c r="T10811" s="221">
        <v>45567.337500000001</v>
      </c>
    </row>
    <row r="10812" spans="1:20" x14ac:dyDescent="0.35">
      <c r="A10812" t="s">
        <v>125</v>
      </c>
      <c r="B10812" t="s">
        <v>126</v>
      </c>
      <c r="C10812" t="s">
        <v>92</v>
      </c>
      <c r="D10812" s="29">
        <v>45878</v>
      </c>
      <c r="E10812" s="184" t="str">
        <f t="shared" si="732"/>
        <v/>
      </c>
      <c r="F10812" s="184" t="str">
        <f t="shared" si="733"/>
        <v/>
      </c>
      <c r="G10812" s="184" t="str">
        <f t="shared" si="734"/>
        <v/>
      </c>
      <c r="H10812" s="184" t="str">
        <f t="shared" si="735"/>
        <v/>
      </c>
      <c r="L10812">
        <f t="shared" si="736"/>
        <v>1614.5977147167364</v>
      </c>
      <c r="R10812">
        <f t="shared" si="737"/>
        <v>4437.462595</v>
      </c>
      <c r="S10812" t="s">
        <v>201</v>
      </c>
      <c r="T10812" s="221">
        <v>45567.337500000001</v>
      </c>
    </row>
    <row r="10813" spans="1:20" x14ac:dyDescent="0.35">
      <c r="A10813" t="s">
        <v>125</v>
      </c>
      <c r="B10813" t="s">
        <v>126</v>
      </c>
      <c r="C10813" t="s">
        <v>92</v>
      </c>
      <c r="D10813" s="29">
        <v>45879</v>
      </c>
      <c r="E10813" s="184" t="str">
        <f t="shared" si="732"/>
        <v/>
      </c>
      <c r="F10813" s="184" t="str">
        <f t="shared" si="733"/>
        <v/>
      </c>
      <c r="G10813" s="184" t="str">
        <f t="shared" si="734"/>
        <v/>
      </c>
      <c r="H10813" s="184" t="str">
        <f t="shared" si="735"/>
        <v/>
      </c>
      <c r="L10813">
        <f t="shared" si="736"/>
        <v>1614.5977147167364</v>
      </c>
      <c r="R10813">
        <f t="shared" si="737"/>
        <v>4437.462595</v>
      </c>
      <c r="S10813" t="s">
        <v>201</v>
      </c>
      <c r="T10813" s="221">
        <v>45567.337500000001</v>
      </c>
    </row>
    <row r="10814" spans="1:20" x14ac:dyDescent="0.35">
      <c r="A10814" t="s">
        <v>125</v>
      </c>
      <c r="B10814" t="s">
        <v>126</v>
      </c>
      <c r="C10814" t="s">
        <v>92</v>
      </c>
      <c r="D10814" s="29">
        <v>45880</v>
      </c>
      <c r="E10814" s="184" t="str">
        <f t="shared" si="732"/>
        <v/>
      </c>
      <c r="F10814" s="184" t="str">
        <f t="shared" si="733"/>
        <v/>
      </c>
      <c r="G10814" s="184" t="str">
        <f t="shared" si="734"/>
        <v/>
      </c>
      <c r="H10814" s="184" t="str">
        <f t="shared" si="735"/>
        <v/>
      </c>
      <c r="L10814">
        <f t="shared" si="736"/>
        <v>1614.5977147167364</v>
      </c>
      <c r="R10814">
        <f t="shared" si="737"/>
        <v>4437.462595</v>
      </c>
      <c r="S10814" t="s">
        <v>201</v>
      </c>
      <c r="T10814" s="221">
        <v>45567.337500000001</v>
      </c>
    </row>
    <row r="10815" spans="1:20" x14ac:dyDescent="0.35">
      <c r="A10815" t="s">
        <v>125</v>
      </c>
      <c r="B10815" t="s">
        <v>126</v>
      </c>
      <c r="C10815" t="s">
        <v>92</v>
      </c>
      <c r="D10815" s="29">
        <v>45881</v>
      </c>
      <c r="E10815" s="184" t="str">
        <f t="shared" si="732"/>
        <v/>
      </c>
      <c r="F10815" s="184" t="str">
        <f t="shared" si="733"/>
        <v/>
      </c>
      <c r="G10815" s="184" t="str">
        <f t="shared" si="734"/>
        <v/>
      </c>
      <c r="H10815" s="184" t="str">
        <f t="shared" si="735"/>
        <v/>
      </c>
      <c r="L10815">
        <f t="shared" si="736"/>
        <v>1614.5977147167364</v>
      </c>
      <c r="R10815">
        <f t="shared" si="737"/>
        <v>4437.462595</v>
      </c>
      <c r="S10815" t="s">
        <v>201</v>
      </c>
      <c r="T10815" s="221">
        <v>45567.337500000001</v>
      </c>
    </row>
    <row r="10816" spans="1:20" x14ac:dyDescent="0.35">
      <c r="A10816" t="s">
        <v>125</v>
      </c>
      <c r="B10816" t="s">
        <v>126</v>
      </c>
      <c r="C10816" t="s">
        <v>92</v>
      </c>
      <c r="D10816" s="29">
        <v>45882</v>
      </c>
      <c r="E10816" s="184" t="str">
        <f t="shared" si="732"/>
        <v/>
      </c>
      <c r="F10816" s="184" t="str">
        <f t="shared" si="733"/>
        <v/>
      </c>
      <c r="G10816" s="184" t="str">
        <f t="shared" si="734"/>
        <v/>
      </c>
      <c r="H10816" s="184" t="str">
        <f t="shared" si="735"/>
        <v/>
      </c>
      <c r="L10816">
        <f t="shared" si="736"/>
        <v>1614.5977147167364</v>
      </c>
      <c r="R10816">
        <f t="shared" si="737"/>
        <v>4437.462595</v>
      </c>
      <c r="S10816" t="s">
        <v>201</v>
      </c>
      <c r="T10816" s="221">
        <v>45567.337500000001</v>
      </c>
    </row>
    <row r="10817" spans="1:20" x14ac:dyDescent="0.35">
      <c r="A10817" t="s">
        <v>125</v>
      </c>
      <c r="B10817" t="s">
        <v>126</v>
      </c>
      <c r="C10817" t="s">
        <v>92</v>
      </c>
      <c r="D10817" s="29">
        <v>45883</v>
      </c>
      <c r="E10817" s="184" t="str">
        <f t="shared" si="732"/>
        <v/>
      </c>
      <c r="F10817" s="184" t="str">
        <f t="shared" si="733"/>
        <v/>
      </c>
      <c r="G10817" s="184" t="str">
        <f t="shared" si="734"/>
        <v/>
      </c>
      <c r="H10817" s="184" t="str">
        <f t="shared" si="735"/>
        <v/>
      </c>
      <c r="L10817">
        <f t="shared" si="736"/>
        <v>1614.5977147167364</v>
      </c>
      <c r="R10817">
        <f t="shared" si="737"/>
        <v>4437.462595</v>
      </c>
      <c r="S10817" t="s">
        <v>201</v>
      </c>
      <c r="T10817" s="221">
        <v>45567.337500000001</v>
      </c>
    </row>
    <row r="10818" spans="1:20" x14ac:dyDescent="0.35">
      <c r="A10818" t="s">
        <v>125</v>
      </c>
      <c r="B10818" t="s">
        <v>126</v>
      </c>
      <c r="C10818" t="s">
        <v>92</v>
      </c>
      <c r="D10818" s="29">
        <v>45884</v>
      </c>
      <c r="E10818" s="184" t="str">
        <f t="shared" si="732"/>
        <v/>
      </c>
      <c r="F10818" s="184" t="str">
        <f t="shared" si="733"/>
        <v/>
      </c>
      <c r="G10818" s="184" t="str">
        <f t="shared" si="734"/>
        <v/>
      </c>
      <c r="H10818" s="184" t="str">
        <f t="shared" si="735"/>
        <v/>
      </c>
      <c r="L10818">
        <f t="shared" si="736"/>
        <v>1614.5977147167364</v>
      </c>
      <c r="R10818">
        <f t="shared" si="737"/>
        <v>4437.462595</v>
      </c>
      <c r="S10818" t="s">
        <v>201</v>
      </c>
      <c r="T10818" s="221">
        <v>45567.337500000001</v>
      </c>
    </row>
    <row r="10819" spans="1:20" x14ac:dyDescent="0.35">
      <c r="A10819" t="s">
        <v>125</v>
      </c>
      <c r="B10819" t="s">
        <v>126</v>
      </c>
      <c r="C10819" t="s">
        <v>92</v>
      </c>
      <c r="D10819" s="29">
        <v>45885</v>
      </c>
      <c r="E10819" s="184" t="str">
        <f t="shared" si="732"/>
        <v/>
      </c>
      <c r="F10819" s="184" t="str">
        <f t="shared" si="733"/>
        <v/>
      </c>
      <c r="G10819" s="184" t="str">
        <f t="shared" si="734"/>
        <v/>
      </c>
      <c r="H10819" s="184" t="str">
        <f t="shared" si="735"/>
        <v/>
      </c>
      <c r="L10819">
        <f t="shared" si="736"/>
        <v>1614.5977147167364</v>
      </c>
      <c r="R10819">
        <f t="shared" si="737"/>
        <v>4437.462595</v>
      </c>
      <c r="S10819" t="s">
        <v>201</v>
      </c>
      <c r="T10819" s="221">
        <v>45567.337500000001</v>
      </c>
    </row>
    <row r="10820" spans="1:20" x14ac:dyDescent="0.35">
      <c r="A10820" t="s">
        <v>125</v>
      </c>
      <c r="B10820" t="s">
        <v>126</v>
      </c>
      <c r="C10820" t="s">
        <v>92</v>
      </c>
      <c r="D10820" s="29">
        <v>45886</v>
      </c>
      <c r="E10820" s="184" t="str">
        <f t="shared" si="732"/>
        <v/>
      </c>
      <c r="F10820" s="184" t="str">
        <f t="shared" si="733"/>
        <v/>
      </c>
      <c r="G10820" s="184" t="str">
        <f t="shared" si="734"/>
        <v/>
      </c>
      <c r="H10820" s="184" t="str">
        <f t="shared" si="735"/>
        <v/>
      </c>
      <c r="L10820">
        <f t="shared" si="736"/>
        <v>1614.5977147167364</v>
      </c>
      <c r="R10820">
        <f t="shared" si="737"/>
        <v>4437.462595</v>
      </c>
      <c r="S10820" t="s">
        <v>201</v>
      </c>
      <c r="T10820" s="221">
        <v>45567.337500000001</v>
      </c>
    </row>
    <row r="10821" spans="1:20" x14ac:dyDescent="0.35">
      <c r="A10821" t="s">
        <v>125</v>
      </c>
      <c r="B10821" t="s">
        <v>126</v>
      </c>
      <c r="C10821" t="s">
        <v>92</v>
      </c>
      <c r="D10821" s="29">
        <v>45887</v>
      </c>
      <c r="E10821" s="184" t="str">
        <f t="shared" si="732"/>
        <v/>
      </c>
      <c r="F10821" s="184" t="str">
        <f t="shared" si="733"/>
        <v/>
      </c>
      <c r="G10821" s="184" t="str">
        <f t="shared" si="734"/>
        <v/>
      </c>
      <c r="H10821" s="184" t="str">
        <f t="shared" si="735"/>
        <v/>
      </c>
      <c r="L10821">
        <f t="shared" si="736"/>
        <v>1614.5977147167364</v>
      </c>
      <c r="R10821">
        <f t="shared" si="737"/>
        <v>4437.462595</v>
      </c>
      <c r="S10821" t="s">
        <v>201</v>
      </c>
      <c r="T10821" s="221">
        <v>45567.337500000001</v>
      </c>
    </row>
    <row r="10822" spans="1:20" x14ac:dyDescent="0.35">
      <c r="A10822" t="s">
        <v>125</v>
      </c>
      <c r="B10822" t="s">
        <v>126</v>
      </c>
      <c r="C10822" t="s">
        <v>92</v>
      </c>
      <c r="D10822" s="29">
        <v>45888</v>
      </c>
      <c r="E10822" s="184" t="str">
        <f t="shared" si="732"/>
        <v/>
      </c>
      <c r="F10822" s="184" t="str">
        <f t="shared" si="733"/>
        <v/>
      </c>
      <c r="G10822" s="184" t="str">
        <f t="shared" si="734"/>
        <v/>
      </c>
      <c r="H10822" s="184" t="str">
        <f t="shared" si="735"/>
        <v/>
      </c>
      <c r="L10822">
        <f t="shared" si="736"/>
        <v>1614.5977147167364</v>
      </c>
      <c r="R10822">
        <f t="shared" si="737"/>
        <v>4437.462595</v>
      </c>
      <c r="S10822" t="s">
        <v>201</v>
      </c>
      <c r="T10822" s="221">
        <v>45567.337500000001</v>
      </c>
    </row>
    <row r="10823" spans="1:20" x14ac:dyDescent="0.35">
      <c r="A10823" t="s">
        <v>125</v>
      </c>
      <c r="B10823" t="s">
        <v>126</v>
      </c>
      <c r="C10823" t="s">
        <v>92</v>
      </c>
      <c r="D10823" s="29">
        <v>45889</v>
      </c>
      <c r="E10823" s="184" t="str">
        <f t="shared" si="732"/>
        <v/>
      </c>
      <c r="F10823" s="184" t="str">
        <f t="shared" si="733"/>
        <v/>
      </c>
      <c r="G10823" s="184" t="str">
        <f t="shared" si="734"/>
        <v/>
      </c>
      <c r="H10823" s="184" t="str">
        <f t="shared" si="735"/>
        <v/>
      </c>
      <c r="L10823">
        <f t="shared" si="736"/>
        <v>1614.5977147167364</v>
      </c>
      <c r="R10823">
        <f t="shared" si="737"/>
        <v>4437.462595</v>
      </c>
      <c r="S10823" t="s">
        <v>201</v>
      </c>
      <c r="T10823" s="221">
        <v>45567.337500000001</v>
      </c>
    </row>
    <row r="10824" spans="1:20" x14ac:dyDescent="0.35">
      <c r="A10824" t="s">
        <v>125</v>
      </c>
      <c r="B10824" t="s">
        <v>126</v>
      </c>
      <c r="C10824" t="s">
        <v>92</v>
      </c>
      <c r="D10824" s="29">
        <v>45890</v>
      </c>
      <c r="E10824" s="184" t="str">
        <f t="shared" ref="E10824:E10887" si="738">IF(J10824="","",IF(L10824=0,0,IF(1-(J10824/L10824)&lt;0,"",1-(J10824/L10824))))</f>
        <v/>
      </c>
      <c r="F10824" s="184" t="str">
        <f t="shared" ref="F10824:F10887" si="739">IF(K10824="","",IF(L10824=0,0,IF(1-(K10824/L10824)&lt;0,"",1-(K10824/L10824))))</f>
        <v/>
      </c>
      <c r="G10824" s="184" t="str">
        <f t="shared" ref="G10824:G10887" si="740">IF(J10824="","",IF(1-(J10824/R10824)&lt;0,"",1-(J10824/R10824)))</f>
        <v/>
      </c>
      <c r="H10824" s="184" t="str">
        <f t="shared" ref="H10824:H10887" si="741">IF(K10824="","",IF(1-(K10824/R10824)&lt;0,"",1-(K10824/R10824)))</f>
        <v/>
      </c>
      <c r="L10824">
        <f t="shared" si="736"/>
        <v>1614.5977147167364</v>
      </c>
      <c r="R10824">
        <f t="shared" si="737"/>
        <v>4437.462595</v>
      </c>
      <c r="S10824" t="s">
        <v>201</v>
      </c>
      <c r="T10824" s="221">
        <v>45567.337500000001</v>
      </c>
    </row>
    <row r="10825" spans="1:20" x14ac:dyDescent="0.35">
      <c r="A10825" t="s">
        <v>125</v>
      </c>
      <c r="B10825" t="s">
        <v>126</v>
      </c>
      <c r="C10825" t="s">
        <v>92</v>
      </c>
      <c r="D10825" s="29">
        <v>45891</v>
      </c>
      <c r="E10825" s="184" t="str">
        <f t="shared" si="738"/>
        <v/>
      </c>
      <c r="F10825" s="184" t="str">
        <f t="shared" si="739"/>
        <v/>
      </c>
      <c r="G10825" s="184" t="str">
        <f t="shared" si="740"/>
        <v/>
      </c>
      <c r="H10825" s="184" t="str">
        <f t="shared" si="741"/>
        <v/>
      </c>
      <c r="L10825">
        <f t="shared" si="736"/>
        <v>1614.5977147167364</v>
      </c>
      <c r="R10825">
        <f t="shared" si="737"/>
        <v>4437.462595</v>
      </c>
      <c r="S10825" t="s">
        <v>201</v>
      </c>
      <c r="T10825" s="221">
        <v>45567.337500000001</v>
      </c>
    </row>
    <row r="10826" spans="1:20" x14ac:dyDescent="0.35">
      <c r="A10826" t="s">
        <v>125</v>
      </c>
      <c r="B10826" t="s">
        <v>126</v>
      </c>
      <c r="C10826" t="s">
        <v>92</v>
      </c>
      <c r="D10826" s="29">
        <v>45892</v>
      </c>
      <c r="E10826" s="184" t="str">
        <f t="shared" si="738"/>
        <v/>
      </c>
      <c r="F10826" s="184" t="str">
        <f t="shared" si="739"/>
        <v/>
      </c>
      <c r="G10826" s="184" t="str">
        <f t="shared" si="740"/>
        <v/>
      </c>
      <c r="H10826" s="184" t="str">
        <f t="shared" si="741"/>
        <v/>
      </c>
      <c r="L10826">
        <f t="shared" si="736"/>
        <v>1614.5977147167364</v>
      </c>
      <c r="R10826">
        <f t="shared" si="737"/>
        <v>4437.462595</v>
      </c>
      <c r="S10826" t="s">
        <v>201</v>
      </c>
      <c r="T10826" s="221">
        <v>45567.337500000001</v>
      </c>
    </row>
    <row r="10827" spans="1:20" x14ac:dyDescent="0.35">
      <c r="A10827" t="s">
        <v>125</v>
      </c>
      <c r="B10827" t="s">
        <v>126</v>
      </c>
      <c r="C10827" t="s">
        <v>92</v>
      </c>
      <c r="D10827" s="29">
        <v>45893</v>
      </c>
      <c r="E10827" s="184" t="str">
        <f t="shared" si="738"/>
        <v/>
      </c>
      <c r="F10827" s="184" t="str">
        <f t="shared" si="739"/>
        <v/>
      </c>
      <c r="G10827" s="184" t="str">
        <f t="shared" si="740"/>
        <v/>
      </c>
      <c r="H10827" s="184" t="str">
        <f t="shared" si="741"/>
        <v/>
      </c>
      <c r="L10827">
        <f t="shared" si="736"/>
        <v>1614.5977147167364</v>
      </c>
      <c r="R10827">
        <f t="shared" si="737"/>
        <v>4437.462595</v>
      </c>
      <c r="S10827" t="s">
        <v>201</v>
      </c>
      <c r="T10827" s="221">
        <v>45567.337500000001</v>
      </c>
    </row>
    <row r="10828" spans="1:20" x14ac:dyDescent="0.35">
      <c r="A10828" t="s">
        <v>125</v>
      </c>
      <c r="B10828" t="s">
        <v>126</v>
      </c>
      <c r="C10828" t="s">
        <v>92</v>
      </c>
      <c r="D10828" s="29">
        <v>45894</v>
      </c>
      <c r="E10828" s="184" t="str">
        <f t="shared" si="738"/>
        <v/>
      </c>
      <c r="F10828" s="184" t="str">
        <f t="shared" si="739"/>
        <v/>
      </c>
      <c r="G10828" s="184" t="str">
        <f t="shared" si="740"/>
        <v/>
      </c>
      <c r="H10828" s="184" t="str">
        <f t="shared" si="741"/>
        <v/>
      </c>
      <c r="L10828">
        <f t="shared" si="736"/>
        <v>1614.5977147167364</v>
      </c>
      <c r="R10828">
        <f t="shared" si="737"/>
        <v>4437.462595</v>
      </c>
      <c r="S10828" t="s">
        <v>201</v>
      </c>
      <c r="T10828" s="221">
        <v>45567.337500000001</v>
      </c>
    </row>
    <row r="10829" spans="1:20" x14ac:dyDescent="0.35">
      <c r="A10829" t="s">
        <v>125</v>
      </c>
      <c r="B10829" t="s">
        <v>126</v>
      </c>
      <c r="C10829" t="s">
        <v>92</v>
      </c>
      <c r="D10829" s="29">
        <v>45895</v>
      </c>
      <c r="E10829" s="184" t="str">
        <f t="shared" si="738"/>
        <v/>
      </c>
      <c r="F10829" s="184" t="str">
        <f t="shared" si="739"/>
        <v/>
      </c>
      <c r="G10829" s="184" t="str">
        <f t="shared" si="740"/>
        <v/>
      </c>
      <c r="H10829" s="184" t="str">
        <f t="shared" si="741"/>
        <v/>
      </c>
      <c r="L10829">
        <f t="shared" si="736"/>
        <v>1614.5977147167364</v>
      </c>
      <c r="R10829">
        <f t="shared" si="737"/>
        <v>4437.462595</v>
      </c>
      <c r="S10829" t="s">
        <v>201</v>
      </c>
      <c r="T10829" s="221">
        <v>45567.337500000001</v>
      </c>
    </row>
    <row r="10830" spans="1:20" x14ac:dyDescent="0.35">
      <c r="A10830" t="s">
        <v>125</v>
      </c>
      <c r="B10830" t="s">
        <v>126</v>
      </c>
      <c r="C10830" t="s">
        <v>92</v>
      </c>
      <c r="D10830" s="29">
        <v>45896</v>
      </c>
      <c r="E10830" s="184" t="str">
        <f t="shared" si="738"/>
        <v/>
      </c>
      <c r="F10830" s="184" t="str">
        <f t="shared" si="739"/>
        <v/>
      </c>
      <c r="G10830" s="184" t="str">
        <f t="shared" si="740"/>
        <v/>
      </c>
      <c r="H10830" s="184" t="str">
        <f t="shared" si="741"/>
        <v/>
      </c>
      <c r="L10830">
        <f t="shared" si="736"/>
        <v>1614.5977147167364</v>
      </c>
      <c r="R10830">
        <f t="shared" si="737"/>
        <v>4437.462595</v>
      </c>
      <c r="S10830" t="s">
        <v>201</v>
      </c>
      <c r="T10830" s="221">
        <v>45567.337500000001</v>
      </c>
    </row>
    <row r="10831" spans="1:20" x14ac:dyDescent="0.35">
      <c r="A10831" t="s">
        <v>125</v>
      </c>
      <c r="B10831" t="s">
        <v>126</v>
      </c>
      <c r="C10831" t="s">
        <v>92</v>
      </c>
      <c r="D10831" s="29">
        <v>45897</v>
      </c>
      <c r="E10831" s="184" t="str">
        <f t="shared" si="738"/>
        <v/>
      </c>
      <c r="F10831" s="184" t="str">
        <f t="shared" si="739"/>
        <v/>
      </c>
      <c r="G10831" s="184" t="str">
        <f t="shared" si="740"/>
        <v/>
      </c>
      <c r="H10831" s="184" t="str">
        <f t="shared" si="741"/>
        <v/>
      </c>
      <c r="L10831">
        <f t="shared" si="736"/>
        <v>1614.5977147167364</v>
      </c>
      <c r="R10831">
        <f t="shared" si="737"/>
        <v>4437.462595</v>
      </c>
      <c r="S10831" t="s">
        <v>201</v>
      </c>
      <c r="T10831" s="221">
        <v>45567.337500000001</v>
      </c>
    </row>
    <row r="10832" spans="1:20" x14ac:dyDescent="0.35">
      <c r="A10832" t="s">
        <v>125</v>
      </c>
      <c r="B10832" t="s">
        <v>126</v>
      </c>
      <c r="C10832" t="s">
        <v>92</v>
      </c>
      <c r="D10832" s="29">
        <v>45898</v>
      </c>
      <c r="E10832" s="184" t="str">
        <f t="shared" si="738"/>
        <v/>
      </c>
      <c r="F10832" s="184" t="str">
        <f t="shared" si="739"/>
        <v/>
      </c>
      <c r="G10832" s="184" t="str">
        <f t="shared" si="740"/>
        <v/>
      </c>
      <c r="H10832" s="184" t="str">
        <f t="shared" si="741"/>
        <v/>
      </c>
      <c r="L10832">
        <f t="shared" si="736"/>
        <v>1614.5977147167364</v>
      </c>
      <c r="R10832">
        <f t="shared" si="737"/>
        <v>4437.462595</v>
      </c>
      <c r="S10832" t="s">
        <v>201</v>
      </c>
      <c r="T10832" s="221">
        <v>45567.337500000001</v>
      </c>
    </row>
    <row r="10833" spans="1:20" x14ac:dyDescent="0.35">
      <c r="A10833" t="s">
        <v>125</v>
      </c>
      <c r="B10833" t="s">
        <v>126</v>
      </c>
      <c r="C10833" t="s">
        <v>92</v>
      </c>
      <c r="D10833" s="29">
        <v>45899</v>
      </c>
      <c r="E10833" s="184" t="str">
        <f t="shared" si="738"/>
        <v/>
      </c>
      <c r="F10833" s="184" t="str">
        <f t="shared" si="739"/>
        <v/>
      </c>
      <c r="G10833" s="184" t="str">
        <f t="shared" si="740"/>
        <v/>
      </c>
      <c r="H10833" s="184" t="str">
        <f t="shared" si="741"/>
        <v/>
      </c>
      <c r="L10833">
        <f t="shared" si="736"/>
        <v>1614.5977147167364</v>
      </c>
      <c r="R10833">
        <f t="shared" si="737"/>
        <v>4437.462595</v>
      </c>
      <c r="S10833" t="s">
        <v>201</v>
      </c>
      <c r="T10833" s="221">
        <v>45567.337500000001</v>
      </c>
    </row>
    <row r="10834" spans="1:20" x14ac:dyDescent="0.35">
      <c r="A10834" t="s">
        <v>125</v>
      </c>
      <c r="B10834" t="s">
        <v>126</v>
      </c>
      <c r="C10834" t="s">
        <v>92</v>
      </c>
      <c r="D10834" s="29">
        <v>45900</v>
      </c>
      <c r="E10834" s="184" t="str">
        <f t="shared" si="738"/>
        <v/>
      </c>
      <c r="F10834" s="184" t="str">
        <f t="shared" si="739"/>
        <v/>
      </c>
      <c r="G10834" s="184" t="str">
        <f t="shared" si="740"/>
        <v/>
      </c>
      <c r="H10834" s="184" t="str">
        <f t="shared" si="741"/>
        <v/>
      </c>
      <c r="L10834">
        <f t="shared" si="736"/>
        <v>1614.5977147167364</v>
      </c>
      <c r="R10834">
        <f t="shared" si="737"/>
        <v>4437.462595</v>
      </c>
      <c r="S10834" t="s">
        <v>201</v>
      </c>
      <c r="T10834" s="221">
        <v>45567.337500000001</v>
      </c>
    </row>
    <row r="10835" spans="1:20" x14ac:dyDescent="0.35">
      <c r="A10835" t="s">
        <v>125</v>
      </c>
      <c r="B10835" t="s">
        <v>126</v>
      </c>
      <c r="C10835" t="s">
        <v>92</v>
      </c>
      <c r="D10835" s="29">
        <v>45901</v>
      </c>
      <c r="E10835" s="184" t="str">
        <f t="shared" si="738"/>
        <v/>
      </c>
      <c r="F10835" s="184" t="str">
        <f t="shared" si="739"/>
        <v/>
      </c>
      <c r="G10835" s="184" t="str">
        <f t="shared" si="740"/>
        <v/>
      </c>
      <c r="H10835" s="184" t="str">
        <f t="shared" si="741"/>
        <v/>
      </c>
      <c r="L10835">
        <f t="shared" si="736"/>
        <v>1614.5977147167364</v>
      </c>
      <c r="R10835">
        <f t="shared" si="737"/>
        <v>4437.462595</v>
      </c>
      <c r="S10835" t="s">
        <v>201</v>
      </c>
      <c r="T10835" s="221">
        <v>45567.337500000001</v>
      </c>
    </row>
    <row r="10836" spans="1:20" x14ac:dyDescent="0.35">
      <c r="A10836" t="s">
        <v>125</v>
      </c>
      <c r="B10836" t="s">
        <v>126</v>
      </c>
      <c r="C10836" t="s">
        <v>92</v>
      </c>
      <c r="D10836" s="29">
        <v>45902</v>
      </c>
      <c r="E10836" s="184" t="str">
        <f t="shared" si="738"/>
        <v/>
      </c>
      <c r="F10836" s="184" t="str">
        <f t="shared" si="739"/>
        <v/>
      </c>
      <c r="G10836" s="184" t="str">
        <f t="shared" si="740"/>
        <v/>
      </c>
      <c r="H10836" s="184" t="str">
        <f t="shared" si="741"/>
        <v/>
      </c>
      <c r="L10836">
        <f t="shared" si="736"/>
        <v>1614.5977147167364</v>
      </c>
      <c r="R10836">
        <f t="shared" si="737"/>
        <v>4437.462595</v>
      </c>
      <c r="S10836" t="s">
        <v>201</v>
      </c>
      <c r="T10836" s="221">
        <v>45567.337500000001</v>
      </c>
    </row>
    <row r="10837" spans="1:20" x14ac:dyDescent="0.35">
      <c r="A10837" t="s">
        <v>125</v>
      </c>
      <c r="B10837" t="s">
        <v>126</v>
      </c>
      <c r="C10837" t="s">
        <v>92</v>
      </c>
      <c r="D10837" s="29">
        <v>45903</v>
      </c>
      <c r="E10837" s="184" t="str">
        <f t="shared" si="738"/>
        <v/>
      </c>
      <c r="F10837" s="184" t="str">
        <f t="shared" si="739"/>
        <v/>
      </c>
      <c r="G10837" s="184" t="str">
        <f t="shared" si="740"/>
        <v/>
      </c>
      <c r="H10837" s="184" t="str">
        <f t="shared" si="741"/>
        <v/>
      </c>
      <c r="L10837">
        <f t="shared" si="736"/>
        <v>1614.5977147167364</v>
      </c>
      <c r="R10837">
        <f t="shared" si="737"/>
        <v>4437.462595</v>
      </c>
      <c r="S10837" t="s">
        <v>201</v>
      </c>
      <c r="T10837" s="221">
        <v>45567.337500000001</v>
      </c>
    </row>
    <row r="10838" spans="1:20" x14ac:dyDescent="0.35">
      <c r="A10838" t="s">
        <v>125</v>
      </c>
      <c r="B10838" t="s">
        <v>126</v>
      </c>
      <c r="C10838" t="s">
        <v>92</v>
      </c>
      <c r="D10838" s="29">
        <v>45904</v>
      </c>
      <c r="E10838" s="184" t="str">
        <f t="shared" si="738"/>
        <v/>
      </c>
      <c r="F10838" s="184" t="str">
        <f t="shared" si="739"/>
        <v/>
      </c>
      <c r="G10838" s="184" t="str">
        <f t="shared" si="740"/>
        <v/>
      </c>
      <c r="H10838" s="184" t="str">
        <f t="shared" si="741"/>
        <v/>
      </c>
      <c r="L10838">
        <f t="shared" si="736"/>
        <v>1614.5977147167364</v>
      </c>
      <c r="R10838">
        <f t="shared" si="737"/>
        <v>4437.462595</v>
      </c>
      <c r="S10838" t="s">
        <v>201</v>
      </c>
      <c r="T10838" s="221">
        <v>45567.337500000001</v>
      </c>
    </row>
    <row r="10839" spans="1:20" x14ac:dyDescent="0.35">
      <c r="A10839" t="s">
        <v>125</v>
      </c>
      <c r="B10839" t="s">
        <v>126</v>
      </c>
      <c r="C10839" t="s">
        <v>92</v>
      </c>
      <c r="D10839" s="29">
        <v>45905</v>
      </c>
      <c r="E10839" s="184" t="str">
        <f t="shared" si="738"/>
        <v/>
      </c>
      <c r="F10839" s="184" t="str">
        <f t="shared" si="739"/>
        <v/>
      </c>
      <c r="G10839" s="184" t="str">
        <f t="shared" si="740"/>
        <v/>
      </c>
      <c r="H10839" s="184" t="str">
        <f t="shared" si="741"/>
        <v/>
      </c>
      <c r="L10839">
        <f t="shared" si="736"/>
        <v>1614.5977147167364</v>
      </c>
      <c r="R10839">
        <f t="shared" si="737"/>
        <v>4437.462595</v>
      </c>
      <c r="S10839" t="s">
        <v>201</v>
      </c>
      <c r="T10839" s="221">
        <v>45567.337500000001</v>
      </c>
    </row>
    <row r="10840" spans="1:20" x14ac:dyDescent="0.35">
      <c r="A10840" t="s">
        <v>125</v>
      </c>
      <c r="B10840" t="s">
        <v>126</v>
      </c>
      <c r="C10840" t="s">
        <v>92</v>
      </c>
      <c r="D10840" s="29">
        <v>45906</v>
      </c>
      <c r="E10840" s="184" t="str">
        <f t="shared" si="738"/>
        <v/>
      </c>
      <c r="F10840" s="184" t="str">
        <f t="shared" si="739"/>
        <v/>
      </c>
      <c r="G10840" s="184" t="str">
        <f t="shared" si="740"/>
        <v/>
      </c>
      <c r="H10840" s="184" t="str">
        <f t="shared" si="741"/>
        <v/>
      </c>
      <c r="L10840">
        <f t="shared" si="736"/>
        <v>1614.5977147167364</v>
      </c>
      <c r="R10840">
        <f t="shared" si="737"/>
        <v>4437.462595</v>
      </c>
      <c r="S10840" t="s">
        <v>201</v>
      </c>
      <c r="T10840" s="221">
        <v>45567.337500000001</v>
      </c>
    </row>
    <row r="10841" spans="1:20" x14ac:dyDescent="0.35">
      <c r="A10841" t="s">
        <v>125</v>
      </c>
      <c r="B10841" t="s">
        <v>126</v>
      </c>
      <c r="C10841" t="s">
        <v>92</v>
      </c>
      <c r="D10841" s="29">
        <v>45907</v>
      </c>
      <c r="E10841" s="184" t="str">
        <f t="shared" si="738"/>
        <v/>
      </c>
      <c r="F10841" s="184" t="str">
        <f t="shared" si="739"/>
        <v/>
      </c>
      <c r="G10841" s="184" t="str">
        <f t="shared" si="740"/>
        <v/>
      </c>
      <c r="H10841" s="184" t="str">
        <f t="shared" si="741"/>
        <v/>
      </c>
      <c r="L10841">
        <f t="shared" si="736"/>
        <v>1614.5977147167364</v>
      </c>
      <c r="R10841">
        <f t="shared" si="737"/>
        <v>4437.462595</v>
      </c>
      <c r="S10841" t="s">
        <v>201</v>
      </c>
      <c r="T10841" s="221">
        <v>45567.337500000001</v>
      </c>
    </row>
    <row r="10842" spans="1:20" x14ac:dyDescent="0.35">
      <c r="A10842" t="s">
        <v>125</v>
      </c>
      <c r="B10842" t="s">
        <v>126</v>
      </c>
      <c r="C10842" t="s">
        <v>92</v>
      </c>
      <c r="D10842" s="29">
        <v>45908</v>
      </c>
      <c r="E10842" s="184" t="str">
        <f t="shared" si="738"/>
        <v/>
      </c>
      <c r="F10842" s="184" t="str">
        <f t="shared" si="739"/>
        <v/>
      </c>
      <c r="G10842" s="184" t="str">
        <f t="shared" si="740"/>
        <v/>
      </c>
      <c r="H10842" s="184" t="str">
        <f t="shared" si="741"/>
        <v/>
      </c>
      <c r="L10842">
        <f t="shared" si="736"/>
        <v>1614.5977147167364</v>
      </c>
      <c r="R10842">
        <f t="shared" si="737"/>
        <v>4437.462595</v>
      </c>
      <c r="S10842" t="s">
        <v>201</v>
      </c>
      <c r="T10842" s="221">
        <v>45567.337500000001</v>
      </c>
    </row>
    <row r="10843" spans="1:20" x14ac:dyDescent="0.35">
      <c r="A10843" t="s">
        <v>125</v>
      </c>
      <c r="B10843" t="s">
        <v>126</v>
      </c>
      <c r="C10843" t="s">
        <v>92</v>
      </c>
      <c r="D10843" s="29">
        <v>45909</v>
      </c>
      <c r="E10843" s="184" t="str">
        <f t="shared" si="738"/>
        <v/>
      </c>
      <c r="F10843" s="184" t="str">
        <f t="shared" si="739"/>
        <v/>
      </c>
      <c r="G10843" s="184" t="str">
        <f t="shared" si="740"/>
        <v/>
      </c>
      <c r="H10843" s="184" t="str">
        <f t="shared" si="741"/>
        <v/>
      </c>
      <c r="L10843">
        <f t="shared" si="736"/>
        <v>1614.5977147167364</v>
      </c>
      <c r="R10843">
        <f t="shared" si="737"/>
        <v>4437.462595</v>
      </c>
      <c r="S10843" t="s">
        <v>201</v>
      </c>
      <c r="T10843" s="221">
        <v>45567.337500000001</v>
      </c>
    </row>
    <row r="10844" spans="1:20" x14ac:dyDescent="0.35">
      <c r="A10844" t="s">
        <v>125</v>
      </c>
      <c r="B10844" t="s">
        <v>126</v>
      </c>
      <c r="C10844" t="s">
        <v>92</v>
      </c>
      <c r="D10844" s="29">
        <v>45910</v>
      </c>
      <c r="E10844" s="184" t="str">
        <f t="shared" si="738"/>
        <v/>
      </c>
      <c r="F10844" s="184" t="str">
        <f t="shared" si="739"/>
        <v/>
      </c>
      <c r="G10844" s="184" t="str">
        <f t="shared" si="740"/>
        <v/>
      </c>
      <c r="H10844" s="184" t="str">
        <f t="shared" si="741"/>
        <v/>
      </c>
      <c r="L10844">
        <f t="shared" si="736"/>
        <v>1614.5977147167364</v>
      </c>
      <c r="R10844">
        <f t="shared" si="737"/>
        <v>4437.462595</v>
      </c>
      <c r="S10844" t="s">
        <v>201</v>
      </c>
      <c r="T10844" s="221">
        <v>45567.337500000001</v>
      </c>
    </row>
    <row r="10845" spans="1:20" x14ac:dyDescent="0.35">
      <c r="A10845" t="s">
        <v>125</v>
      </c>
      <c r="B10845" t="s">
        <v>126</v>
      </c>
      <c r="C10845" t="s">
        <v>92</v>
      </c>
      <c r="D10845" s="29">
        <v>45911</v>
      </c>
      <c r="E10845" s="184" t="str">
        <f t="shared" si="738"/>
        <v/>
      </c>
      <c r="F10845" s="184" t="str">
        <f t="shared" si="739"/>
        <v/>
      </c>
      <c r="G10845" s="184" t="str">
        <f t="shared" si="740"/>
        <v/>
      </c>
      <c r="H10845" s="184" t="str">
        <f t="shared" si="741"/>
        <v/>
      </c>
      <c r="L10845">
        <f t="shared" si="736"/>
        <v>1614.5977147167364</v>
      </c>
      <c r="R10845">
        <f t="shared" si="737"/>
        <v>4437.462595</v>
      </c>
      <c r="S10845" t="s">
        <v>201</v>
      </c>
      <c r="T10845" s="221">
        <v>45567.337500000001</v>
      </c>
    </row>
    <row r="10846" spans="1:20" x14ac:dyDescent="0.35">
      <c r="A10846" t="s">
        <v>125</v>
      </c>
      <c r="B10846" t="s">
        <v>126</v>
      </c>
      <c r="C10846" t="s">
        <v>92</v>
      </c>
      <c r="D10846" s="29">
        <v>45912</v>
      </c>
      <c r="E10846" s="184" t="str">
        <f t="shared" si="738"/>
        <v/>
      </c>
      <c r="F10846" s="184" t="str">
        <f t="shared" si="739"/>
        <v/>
      </c>
      <c r="G10846" s="184" t="str">
        <f t="shared" si="740"/>
        <v/>
      </c>
      <c r="H10846" s="184" t="str">
        <f t="shared" si="741"/>
        <v/>
      </c>
      <c r="L10846">
        <f t="shared" si="736"/>
        <v>1614.5977147167364</v>
      </c>
      <c r="R10846">
        <f t="shared" si="737"/>
        <v>4437.462595</v>
      </c>
      <c r="S10846" t="s">
        <v>201</v>
      </c>
      <c r="T10846" s="221">
        <v>45567.337500000001</v>
      </c>
    </row>
    <row r="10847" spans="1:20" x14ac:dyDescent="0.35">
      <c r="A10847" t="s">
        <v>125</v>
      </c>
      <c r="B10847" t="s">
        <v>126</v>
      </c>
      <c r="C10847" t="s">
        <v>92</v>
      </c>
      <c r="D10847" s="29">
        <v>45913</v>
      </c>
      <c r="E10847" s="184" t="str">
        <f t="shared" si="738"/>
        <v/>
      </c>
      <c r="F10847" s="184" t="str">
        <f t="shared" si="739"/>
        <v/>
      </c>
      <c r="G10847" s="184" t="str">
        <f t="shared" si="740"/>
        <v/>
      </c>
      <c r="H10847" s="184" t="str">
        <f t="shared" si="741"/>
        <v/>
      </c>
      <c r="L10847">
        <f t="shared" si="736"/>
        <v>1614.5977147167364</v>
      </c>
      <c r="R10847">
        <f t="shared" si="737"/>
        <v>4437.462595</v>
      </c>
      <c r="S10847" t="s">
        <v>201</v>
      </c>
      <c r="T10847" s="221">
        <v>45567.337500000001</v>
      </c>
    </row>
    <row r="10848" spans="1:20" x14ac:dyDescent="0.35">
      <c r="A10848" t="s">
        <v>125</v>
      </c>
      <c r="B10848" t="s">
        <v>126</v>
      </c>
      <c r="C10848" t="s">
        <v>92</v>
      </c>
      <c r="D10848" s="29">
        <v>45914</v>
      </c>
      <c r="E10848" s="184" t="str">
        <f t="shared" si="738"/>
        <v/>
      </c>
      <c r="F10848" s="184" t="str">
        <f t="shared" si="739"/>
        <v/>
      </c>
      <c r="G10848" s="184" t="str">
        <f t="shared" si="740"/>
        <v/>
      </c>
      <c r="H10848" s="184" t="str">
        <f t="shared" si="741"/>
        <v/>
      </c>
      <c r="L10848">
        <f t="shared" ref="L10848:L10911" si="742">L993+L5008+L3913+L1723+L2453+L7563+L8293</f>
        <v>1614.5977147167364</v>
      </c>
      <c r="R10848">
        <f t="shared" ref="R10848:R10911" si="743">R993+R5008+R3913+R1723+R2453+R7563+R8293</f>
        <v>4437.462595</v>
      </c>
      <c r="S10848" t="s">
        <v>201</v>
      </c>
      <c r="T10848" s="221">
        <v>45567.337500000001</v>
      </c>
    </row>
    <row r="10849" spans="1:20" x14ac:dyDescent="0.35">
      <c r="A10849" t="s">
        <v>125</v>
      </c>
      <c r="B10849" t="s">
        <v>126</v>
      </c>
      <c r="C10849" t="s">
        <v>92</v>
      </c>
      <c r="D10849" s="29">
        <v>45915</v>
      </c>
      <c r="E10849" s="184" t="str">
        <f t="shared" si="738"/>
        <v/>
      </c>
      <c r="F10849" s="184" t="str">
        <f t="shared" si="739"/>
        <v/>
      </c>
      <c r="G10849" s="184" t="str">
        <f t="shared" si="740"/>
        <v/>
      </c>
      <c r="H10849" s="184" t="str">
        <f t="shared" si="741"/>
        <v/>
      </c>
      <c r="L10849">
        <f t="shared" si="742"/>
        <v>1614.5977147167364</v>
      </c>
      <c r="R10849">
        <f t="shared" si="743"/>
        <v>4437.462595</v>
      </c>
      <c r="S10849" t="s">
        <v>201</v>
      </c>
      <c r="T10849" s="221">
        <v>45567.337500000001</v>
      </c>
    </row>
    <row r="10850" spans="1:20" x14ac:dyDescent="0.35">
      <c r="A10850" t="s">
        <v>125</v>
      </c>
      <c r="B10850" t="s">
        <v>126</v>
      </c>
      <c r="C10850" t="s">
        <v>92</v>
      </c>
      <c r="D10850" s="29">
        <v>45916</v>
      </c>
      <c r="E10850" s="184" t="str">
        <f t="shared" si="738"/>
        <v/>
      </c>
      <c r="F10850" s="184" t="str">
        <f t="shared" si="739"/>
        <v/>
      </c>
      <c r="G10850" s="184" t="str">
        <f t="shared" si="740"/>
        <v/>
      </c>
      <c r="H10850" s="184" t="str">
        <f t="shared" si="741"/>
        <v/>
      </c>
      <c r="L10850">
        <f t="shared" si="742"/>
        <v>1614.5977147167364</v>
      </c>
      <c r="R10850">
        <f t="shared" si="743"/>
        <v>4437.462595</v>
      </c>
      <c r="S10850" t="s">
        <v>201</v>
      </c>
      <c r="T10850" s="221">
        <v>45567.337500000001</v>
      </c>
    </row>
    <row r="10851" spans="1:20" x14ac:dyDescent="0.35">
      <c r="A10851" t="s">
        <v>125</v>
      </c>
      <c r="B10851" t="s">
        <v>126</v>
      </c>
      <c r="C10851" t="s">
        <v>92</v>
      </c>
      <c r="D10851" s="29">
        <v>45917</v>
      </c>
      <c r="E10851" s="184" t="str">
        <f t="shared" si="738"/>
        <v/>
      </c>
      <c r="F10851" s="184" t="str">
        <f t="shared" si="739"/>
        <v/>
      </c>
      <c r="G10851" s="184" t="str">
        <f t="shared" si="740"/>
        <v/>
      </c>
      <c r="H10851" s="184" t="str">
        <f t="shared" si="741"/>
        <v/>
      </c>
      <c r="L10851">
        <f t="shared" si="742"/>
        <v>1614.5977147167364</v>
      </c>
      <c r="R10851">
        <f t="shared" si="743"/>
        <v>4437.462595</v>
      </c>
      <c r="S10851" t="s">
        <v>201</v>
      </c>
      <c r="T10851" s="221">
        <v>45567.337500000001</v>
      </c>
    </row>
    <row r="10852" spans="1:20" x14ac:dyDescent="0.35">
      <c r="A10852" t="s">
        <v>125</v>
      </c>
      <c r="B10852" t="s">
        <v>126</v>
      </c>
      <c r="C10852" t="s">
        <v>92</v>
      </c>
      <c r="D10852" s="29">
        <v>45918</v>
      </c>
      <c r="E10852" s="184" t="str">
        <f t="shared" si="738"/>
        <v/>
      </c>
      <c r="F10852" s="184" t="str">
        <f t="shared" si="739"/>
        <v/>
      </c>
      <c r="G10852" s="184" t="str">
        <f t="shared" si="740"/>
        <v/>
      </c>
      <c r="H10852" s="184" t="str">
        <f t="shared" si="741"/>
        <v/>
      </c>
      <c r="L10852">
        <f t="shared" si="742"/>
        <v>1614.5977147167364</v>
      </c>
      <c r="R10852">
        <f t="shared" si="743"/>
        <v>4437.462595</v>
      </c>
      <c r="S10852" t="s">
        <v>201</v>
      </c>
      <c r="T10852" s="221">
        <v>45567.337500000001</v>
      </c>
    </row>
    <row r="10853" spans="1:20" x14ac:dyDescent="0.35">
      <c r="A10853" t="s">
        <v>125</v>
      </c>
      <c r="B10853" t="s">
        <v>126</v>
      </c>
      <c r="C10853" t="s">
        <v>92</v>
      </c>
      <c r="D10853" s="29">
        <v>45919</v>
      </c>
      <c r="E10853" s="184" t="str">
        <f t="shared" si="738"/>
        <v/>
      </c>
      <c r="F10853" s="184" t="str">
        <f t="shared" si="739"/>
        <v/>
      </c>
      <c r="G10853" s="184" t="str">
        <f t="shared" si="740"/>
        <v/>
      </c>
      <c r="H10853" s="184" t="str">
        <f t="shared" si="741"/>
        <v/>
      </c>
      <c r="L10853">
        <f t="shared" si="742"/>
        <v>1614.5977147167364</v>
      </c>
      <c r="R10853">
        <f t="shared" si="743"/>
        <v>4437.462595</v>
      </c>
      <c r="S10853" t="s">
        <v>201</v>
      </c>
      <c r="T10853" s="221">
        <v>45567.337500000001</v>
      </c>
    </row>
    <row r="10854" spans="1:20" x14ac:dyDescent="0.35">
      <c r="A10854" t="s">
        <v>125</v>
      </c>
      <c r="B10854" t="s">
        <v>126</v>
      </c>
      <c r="C10854" t="s">
        <v>92</v>
      </c>
      <c r="D10854" s="29">
        <v>45920</v>
      </c>
      <c r="E10854" s="184" t="str">
        <f t="shared" si="738"/>
        <v/>
      </c>
      <c r="F10854" s="184" t="str">
        <f t="shared" si="739"/>
        <v/>
      </c>
      <c r="G10854" s="184" t="str">
        <f t="shared" si="740"/>
        <v/>
      </c>
      <c r="H10854" s="184" t="str">
        <f t="shared" si="741"/>
        <v/>
      </c>
      <c r="L10854">
        <f t="shared" si="742"/>
        <v>1614.5977147167364</v>
      </c>
      <c r="R10854">
        <f t="shared" si="743"/>
        <v>4437.462595</v>
      </c>
      <c r="S10854" t="s">
        <v>201</v>
      </c>
      <c r="T10854" s="221">
        <v>45567.337500000001</v>
      </c>
    </row>
    <row r="10855" spans="1:20" x14ac:dyDescent="0.35">
      <c r="A10855" t="s">
        <v>125</v>
      </c>
      <c r="B10855" t="s">
        <v>126</v>
      </c>
      <c r="C10855" t="s">
        <v>92</v>
      </c>
      <c r="D10855" s="29">
        <v>45921</v>
      </c>
      <c r="E10855" s="184" t="str">
        <f t="shared" si="738"/>
        <v/>
      </c>
      <c r="F10855" s="184" t="str">
        <f t="shared" si="739"/>
        <v/>
      </c>
      <c r="G10855" s="184" t="str">
        <f t="shared" si="740"/>
        <v/>
      </c>
      <c r="H10855" s="184" t="str">
        <f t="shared" si="741"/>
        <v/>
      </c>
      <c r="L10855">
        <f t="shared" si="742"/>
        <v>1614.5977147167364</v>
      </c>
      <c r="R10855">
        <f t="shared" si="743"/>
        <v>4437.462595</v>
      </c>
      <c r="S10855" t="s">
        <v>201</v>
      </c>
      <c r="T10855" s="221">
        <v>45567.337500000001</v>
      </c>
    </row>
    <row r="10856" spans="1:20" x14ac:dyDescent="0.35">
      <c r="A10856" t="s">
        <v>125</v>
      </c>
      <c r="B10856" t="s">
        <v>126</v>
      </c>
      <c r="C10856" t="s">
        <v>92</v>
      </c>
      <c r="D10856" s="29">
        <v>45922</v>
      </c>
      <c r="E10856" s="184" t="str">
        <f t="shared" si="738"/>
        <v/>
      </c>
      <c r="F10856" s="184" t="str">
        <f t="shared" si="739"/>
        <v/>
      </c>
      <c r="G10856" s="184" t="str">
        <f t="shared" si="740"/>
        <v/>
      </c>
      <c r="H10856" s="184" t="str">
        <f t="shared" si="741"/>
        <v/>
      </c>
      <c r="L10856">
        <f t="shared" si="742"/>
        <v>1614.5977147167364</v>
      </c>
      <c r="R10856">
        <f t="shared" si="743"/>
        <v>4437.462595</v>
      </c>
      <c r="S10856" t="s">
        <v>201</v>
      </c>
      <c r="T10856" s="221">
        <v>45567.337500000001</v>
      </c>
    </row>
    <row r="10857" spans="1:20" x14ac:dyDescent="0.35">
      <c r="A10857" t="s">
        <v>125</v>
      </c>
      <c r="B10857" t="s">
        <v>126</v>
      </c>
      <c r="C10857" t="s">
        <v>92</v>
      </c>
      <c r="D10857" s="29">
        <v>45923</v>
      </c>
      <c r="E10857" s="184" t="str">
        <f t="shared" si="738"/>
        <v/>
      </c>
      <c r="F10857" s="184" t="str">
        <f t="shared" si="739"/>
        <v/>
      </c>
      <c r="G10857" s="184" t="str">
        <f t="shared" si="740"/>
        <v/>
      </c>
      <c r="H10857" s="184" t="str">
        <f t="shared" si="741"/>
        <v/>
      </c>
      <c r="L10857">
        <f t="shared" si="742"/>
        <v>1614.5977147167364</v>
      </c>
      <c r="R10857">
        <f t="shared" si="743"/>
        <v>4437.462595</v>
      </c>
      <c r="S10857" t="s">
        <v>201</v>
      </c>
      <c r="T10857" s="221">
        <v>45567.337500000001</v>
      </c>
    </row>
    <row r="10858" spans="1:20" x14ac:dyDescent="0.35">
      <c r="A10858" t="s">
        <v>125</v>
      </c>
      <c r="B10858" t="s">
        <v>126</v>
      </c>
      <c r="C10858" t="s">
        <v>92</v>
      </c>
      <c r="D10858" s="29">
        <v>45924</v>
      </c>
      <c r="E10858" s="184" t="str">
        <f t="shared" si="738"/>
        <v/>
      </c>
      <c r="F10858" s="184" t="str">
        <f t="shared" si="739"/>
        <v/>
      </c>
      <c r="G10858" s="184" t="str">
        <f t="shared" si="740"/>
        <v/>
      </c>
      <c r="H10858" s="184" t="str">
        <f t="shared" si="741"/>
        <v/>
      </c>
      <c r="L10858">
        <f t="shared" si="742"/>
        <v>1614.5977147167364</v>
      </c>
      <c r="R10858">
        <f t="shared" si="743"/>
        <v>4437.462595</v>
      </c>
      <c r="S10858" t="s">
        <v>201</v>
      </c>
      <c r="T10858" s="221">
        <v>45567.337500000001</v>
      </c>
    </row>
    <row r="10859" spans="1:20" x14ac:dyDescent="0.35">
      <c r="A10859" t="s">
        <v>125</v>
      </c>
      <c r="B10859" t="s">
        <v>126</v>
      </c>
      <c r="C10859" t="s">
        <v>92</v>
      </c>
      <c r="D10859" s="29">
        <v>45925</v>
      </c>
      <c r="E10859" s="184" t="str">
        <f t="shared" si="738"/>
        <v/>
      </c>
      <c r="F10859" s="184" t="str">
        <f t="shared" si="739"/>
        <v/>
      </c>
      <c r="G10859" s="184" t="str">
        <f t="shared" si="740"/>
        <v/>
      </c>
      <c r="H10859" s="184" t="str">
        <f t="shared" si="741"/>
        <v/>
      </c>
      <c r="L10859">
        <f t="shared" si="742"/>
        <v>1614.5977147167364</v>
      </c>
      <c r="R10859">
        <f t="shared" si="743"/>
        <v>4437.462595</v>
      </c>
      <c r="S10859" t="s">
        <v>201</v>
      </c>
      <c r="T10859" s="221">
        <v>45567.337500000001</v>
      </c>
    </row>
    <row r="10860" spans="1:20" x14ac:dyDescent="0.35">
      <c r="A10860" t="s">
        <v>125</v>
      </c>
      <c r="B10860" t="s">
        <v>126</v>
      </c>
      <c r="C10860" t="s">
        <v>92</v>
      </c>
      <c r="D10860" s="29">
        <v>45926</v>
      </c>
      <c r="E10860" s="184" t="str">
        <f t="shared" si="738"/>
        <v/>
      </c>
      <c r="F10860" s="184" t="str">
        <f t="shared" si="739"/>
        <v/>
      </c>
      <c r="G10860" s="184" t="str">
        <f t="shared" si="740"/>
        <v/>
      </c>
      <c r="H10860" s="184" t="str">
        <f t="shared" si="741"/>
        <v/>
      </c>
      <c r="L10860">
        <f t="shared" si="742"/>
        <v>1614.5977147167364</v>
      </c>
      <c r="R10860">
        <f t="shared" si="743"/>
        <v>4437.462595</v>
      </c>
      <c r="S10860" t="s">
        <v>201</v>
      </c>
      <c r="T10860" s="221">
        <v>45567.337500000001</v>
      </c>
    </row>
    <row r="10861" spans="1:20" x14ac:dyDescent="0.35">
      <c r="A10861" t="s">
        <v>125</v>
      </c>
      <c r="B10861" t="s">
        <v>126</v>
      </c>
      <c r="C10861" t="s">
        <v>92</v>
      </c>
      <c r="D10861" s="29">
        <v>45927</v>
      </c>
      <c r="E10861" s="184" t="str">
        <f t="shared" si="738"/>
        <v/>
      </c>
      <c r="F10861" s="184" t="str">
        <f t="shared" si="739"/>
        <v/>
      </c>
      <c r="G10861" s="184" t="str">
        <f t="shared" si="740"/>
        <v/>
      </c>
      <c r="H10861" s="184" t="str">
        <f t="shared" si="741"/>
        <v/>
      </c>
      <c r="L10861">
        <f t="shared" si="742"/>
        <v>1614.5977147167364</v>
      </c>
      <c r="R10861">
        <f t="shared" si="743"/>
        <v>4437.462595</v>
      </c>
      <c r="S10861" t="s">
        <v>201</v>
      </c>
      <c r="T10861" s="221">
        <v>45567.337500000001</v>
      </c>
    </row>
    <row r="10862" spans="1:20" x14ac:dyDescent="0.35">
      <c r="A10862" t="s">
        <v>125</v>
      </c>
      <c r="B10862" t="s">
        <v>126</v>
      </c>
      <c r="C10862" t="s">
        <v>92</v>
      </c>
      <c r="D10862" s="29">
        <v>45928</v>
      </c>
      <c r="E10862" s="184" t="str">
        <f t="shared" si="738"/>
        <v/>
      </c>
      <c r="F10862" s="184" t="str">
        <f t="shared" si="739"/>
        <v/>
      </c>
      <c r="G10862" s="184" t="str">
        <f t="shared" si="740"/>
        <v/>
      </c>
      <c r="H10862" s="184" t="str">
        <f t="shared" si="741"/>
        <v/>
      </c>
      <c r="L10862">
        <f t="shared" si="742"/>
        <v>1614.5977147167364</v>
      </c>
      <c r="R10862">
        <f t="shared" si="743"/>
        <v>4437.462595</v>
      </c>
      <c r="S10862" t="s">
        <v>201</v>
      </c>
      <c r="T10862" s="221">
        <v>45567.337500000001</v>
      </c>
    </row>
    <row r="10863" spans="1:20" x14ac:dyDescent="0.35">
      <c r="A10863" t="s">
        <v>125</v>
      </c>
      <c r="B10863" t="s">
        <v>126</v>
      </c>
      <c r="C10863" t="s">
        <v>92</v>
      </c>
      <c r="D10863" s="29">
        <v>45929</v>
      </c>
      <c r="E10863" s="184" t="str">
        <f t="shared" si="738"/>
        <v/>
      </c>
      <c r="F10863" s="184" t="str">
        <f t="shared" si="739"/>
        <v/>
      </c>
      <c r="G10863" s="184" t="str">
        <f t="shared" si="740"/>
        <v/>
      </c>
      <c r="H10863" s="184" t="str">
        <f t="shared" si="741"/>
        <v/>
      </c>
      <c r="L10863">
        <f t="shared" si="742"/>
        <v>1614.5977147167364</v>
      </c>
      <c r="R10863">
        <f t="shared" si="743"/>
        <v>4437.462595</v>
      </c>
      <c r="S10863" t="s">
        <v>201</v>
      </c>
      <c r="T10863" s="221">
        <v>45567.337500000001</v>
      </c>
    </row>
    <row r="10864" spans="1:20" x14ac:dyDescent="0.35">
      <c r="A10864" t="s">
        <v>125</v>
      </c>
      <c r="B10864" t="s">
        <v>126</v>
      </c>
      <c r="C10864" t="s">
        <v>92</v>
      </c>
      <c r="D10864" s="29">
        <v>45930</v>
      </c>
      <c r="E10864" s="184" t="str">
        <f t="shared" si="738"/>
        <v/>
      </c>
      <c r="F10864" s="184" t="str">
        <f t="shared" si="739"/>
        <v/>
      </c>
      <c r="G10864" s="184" t="str">
        <f t="shared" si="740"/>
        <v/>
      </c>
      <c r="H10864" s="184" t="str">
        <f t="shared" si="741"/>
        <v/>
      </c>
      <c r="L10864">
        <f t="shared" si="742"/>
        <v>1614.5977147167364</v>
      </c>
      <c r="R10864">
        <f t="shared" si="743"/>
        <v>4437.462595</v>
      </c>
      <c r="S10864" t="s">
        <v>201</v>
      </c>
      <c r="T10864" s="221">
        <v>45567.337500000001</v>
      </c>
    </row>
    <row r="10865" spans="1:20" x14ac:dyDescent="0.35">
      <c r="A10865" t="s">
        <v>125</v>
      </c>
      <c r="B10865" t="s">
        <v>126</v>
      </c>
      <c r="C10865" t="s">
        <v>92</v>
      </c>
      <c r="D10865" s="29">
        <v>45931</v>
      </c>
      <c r="E10865" s="184" t="str">
        <f t="shared" si="738"/>
        <v/>
      </c>
      <c r="F10865" s="184" t="str">
        <f t="shared" si="739"/>
        <v/>
      </c>
      <c r="G10865" s="184" t="str">
        <f t="shared" si="740"/>
        <v/>
      </c>
      <c r="H10865" s="184" t="str">
        <f t="shared" si="741"/>
        <v/>
      </c>
      <c r="L10865">
        <f t="shared" si="742"/>
        <v>1524.1977117167366</v>
      </c>
      <c r="R10865">
        <f t="shared" si="743"/>
        <v>4437.462595</v>
      </c>
      <c r="S10865" t="s">
        <v>201</v>
      </c>
      <c r="T10865" s="221">
        <v>45566.313194444447</v>
      </c>
    </row>
    <row r="10866" spans="1:20" x14ac:dyDescent="0.35">
      <c r="A10866" t="s">
        <v>125</v>
      </c>
      <c r="B10866" t="s">
        <v>126</v>
      </c>
      <c r="C10866" t="s">
        <v>92</v>
      </c>
      <c r="D10866" s="29">
        <v>45932</v>
      </c>
      <c r="E10866" s="184" t="str">
        <f t="shared" si="738"/>
        <v/>
      </c>
      <c r="F10866" s="184" t="str">
        <f t="shared" si="739"/>
        <v/>
      </c>
      <c r="G10866" s="184" t="str">
        <f t="shared" si="740"/>
        <v/>
      </c>
      <c r="H10866" s="184" t="str">
        <f t="shared" si="741"/>
        <v/>
      </c>
      <c r="L10866">
        <f t="shared" si="742"/>
        <v>1524.1977117167366</v>
      </c>
      <c r="R10866">
        <f t="shared" si="743"/>
        <v>4437.462595</v>
      </c>
      <c r="S10866" t="s">
        <v>201</v>
      </c>
      <c r="T10866" s="221">
        <v>45566.313194444447</v>
      </c>
    </row>
    <row r="10867" spans="1:20" x14ac:dyDescent="0.35">
      <c r="A10867" t="s">
        <v>125</v>
      </c>
      <c r="B10867" t="s">
        <v>126</v>
      </c>
      <c r="C10867" t="s">
        <v>92</v>
      </c>
      <c r="D10867" s="29">
        <v>45933</v>
      </c>
      <c r="E10867" s="184" t="str">
        <f t="shared" si="738"/>
        <v/>
      </c>
      <c r="F10867" s="184" t="str">
        <f t="shared" si="739"/>
        <v/>
      </c>
      <c r="G10867" s="184" t="str">
        <f t="shared" si="740"/>
        <v/>
      </c>
      <c r="H10867" s="184" t="str">
        <f t="shared" si="741"/>
        <v/>
      </c>
      <c r="L10867">
        <f t="shared" si="742"/>
        <v>1524.1977117167366</v>
      </c>
      <c r="R10867">
        <f t="shared" si="743"/>
        <v>4437.462595</v>
      </c>
      <c r="S10867" t="s">
        <v>201</v>
      </c>
      <c r="T10867" s="221">
        <v>45566.313194444447</v>
      </c>
    </row>
    <row r="10868" spans="1:20" x14ac:dyDescent="0.35">
      <c r="A10868" t="s">
        <v>125</v>
      </c>
      <c r="B10868" t="s">
        <v>126</v>
      </c>
      <c r="C10868" t="s">
        <v>92</v>
      </c>
      <c r="D10868" s="29">
        <v>45934</v>
      </c>
      <c r="E10868" s="184" t="str">
        <f t="shared" si="738"/>
        <v/>
      </c>
      <c r="F10868" s="184" t="str">
        <f t="shared" si="739"/>
        <v/>
      </c>
      <c r="G10868" s="184" t="str">
        <f t="shared" si="740"/>
        <v/>
      </c>
      <c r="H10868" s="184" t="str">
        <f t="shared" si="741"/>
        <v/>
      </c>
      <c r="L10868">
        <f t="shared" si="742"/>
        <v>1524.1977117167366</v>
      </c>
      <c r="R10868">
        <f t="shared" si="743"/>
        <v>4437.462595</v>
      </c>
      <c r="S10868" t="s">
        <v>201</v>
      </c>
      <c r="T10868" s="221">
        <v>45566.313194444447</v>
      </c>
    </row>
    <row r="10869" spans="1:20" x14ac:dyDescent="0.35">
      <c r="A10869" t="s">
        <v>125</v>
      </c>
      <c r="B10869" t="s">
        <v>126</v>
      </c>
      <c r="C10869" t="s">
        <v>92</v>
      </c>
      <c r="D10869" s="29">
        <v>45935</v>
      </c>
      <c r="E10869" s="184" t="str">
        <f t="shared" si="738"/>
        <v/>
      </c>
      <c r="F10869" s="184" t="str">
        <f t="shared" si="739"/>
        <v/>
      </c>
      <c r="G10869" s="184" t="str">
        <f t="shared" si="740"/>
        <v/>
      </c>
      <c r="H10869" s="184" t="str">
        <f t="shared" si="741"/>
        <v/>
      </c>
      <c r="L10869">
        <f t="shared" si="742"/>
        <v>1524.1977117167366</v>
      </c>
      <c r="R10869">
        <f t="shared" si="743"/>
        <v>4437.462595</v>
      </c>
      <c r="S10869" t="s">
        <v>201</v>
      </c>
      <c r="T10869" s="221">
        <v>45566.313194444447</v>
      </c>
    </row>
    <row r="10870" spans="1:20" x14ac:dyDescent="0.35">
      <c r="A10870" t="s">
        <v>125</v>
      </c>
      <c r="B10870" t="s">
        <v>126</v>
      </c>
      <c r="C10870" t="s">
        <v>92</v>
      </c>
      <c r="D10870" s="29">
        <v>45936</v>
      </c>
      <c r="E10870" s="184" t="str">
        <f t="shared" si="738"/>
        <v/>
      </c>
      <c r="F10870" s="184" t="str">
        <f t="shared" si="739"/>
        <v/>
      </c>
      <c r="G10870" s="184" t="str">
        <f t="shared" si="740"/>
        <v/>
      </c>
      <c r="H10870" s="184" t="str">
        <f t="shared" si="741"/>
        <v/>
      </c>
      <c r="L10870">
        <f t="shared" si="742"/>
        <v>1524.1977117167366</v>
      </c>
      <c r="R10870">
        <f t="shared" si="743"/>
        <v>4437.462595</v>
      </c>
      <c r="S10870" t="s">
        <v>201</v>
      </c>
      <c r="T10870" s="221">
        <v>45566.313194444447</v>
      </c>
    </row>
    <row r="10871" spans="1:20" x14ac:dyDescent="0.35">
      <c r="A10871" t="s">
        <v>125</v>
      </c>
      <c r="B10871" t="s">
        <v>126</v>
      </c>
      <c r="C10871" t="s">
        <v>92</v>
      </c>
      <c r="D10871" s="29">
        <v>45937</v>
      </c>
      <c r="E10871" s="184" t="str">
        <f t="shared" si="738"/>
        <v/>
      </c>
      <c r="F10871" s="184" t="str">
        <f t="shared" si="739"/>
        <v/>
      </c>
      <c r="G10871" s="184" t="str">
        <f t="shared" si="740"/>
        <v/>
      </c>
      <c r="H10871" s="184" t="str">
        <f t="shared" si="741"/>
        <v/>
      </c>
      <c r="L10871">
        <f t="shared" si="742"/>
        <v>1524.1977117167366</v>
      </c>
      <c r="R10871">
        <f t="shared" si="743"/>
        <v>4437.462595</v>
      </c>
      <c r="S10871" t="s">
        <v>201</v>
      </c>
      <c r="T10871" s="221">
        <v>45566.313194444447</v>
      </c>
    </row>
    <row r="10872" spans="1:20" x14ac:dyDescent="0.35">
      <c r="A10872" t="s">
        <v>125</v>
      </c>
      <c r="B10872" t="s">
        <v>126</v>
      </c>
      <c r="C10872" t="s">
        <v>92</v>
      </c>
      <c r="D10872" s="29">
        <v>45938</v>
      </c>
      <c r="E10872" s="184" t="str">
        <f t="shared" si="738"/>
        <v/>
      </c>
      <c r="F10872" s="184" t="str">
        <f t="shared" si="739"/>
        <v/>
      </c>
      <c r="G10872" s="184" t="str">
        <f t="shared" si="740"/>
        <v/>
      </c>
      <c r="H10872" s="184" t="str">
        <f t="shared" si="741"/>
        <v/>
      </c>
      <c r="L10872">
        <f t="shared" si="742"/>
        <v>1524.1977117167366</v>
      </c>
      <c r="R10872">
        <f t="shared" si="743"/>
        <v>4437.462595</v>
      </c>
      <c r="S10872" t="s">
        <v>201</v>
      </c>
      <c r="T10872" s="221">
        <v>45566.313194444447</v>
      </c>
    </row>
    <row r="10873" spans="1:20" x14ac:dyDescent="0.35">
      <c r="A10873" t="s">
        <v>125</v>
      </c>
      <c r="B10873" t="s">
        <v>126</v>
      </c>
      <c r="C10873" t="s">
        <v>92</v>
      </c>
      <c r="D10873" s="29">
        <v>45939</v>
      </c>
      <c r="E10873" s="184" t="str">
        <f t="shared" si="738"/>
        <v/>
      </c>
      <c r="F10873" s="184" t="str">
        <f t="shared" si="739"/>
        <v/>
      </c>
      <c r="G10873" s="184" t="str">
        <f t="shared" si="740"/>
        <v/>
      </c>
      <c r="H10873" s="184" t="str">
        <f t="shared" si="741"/>
        <v/>
      </c>
      <c r="L10873">
        <f t="shared" si="742"/>
        <v>1524.1977117167366</v>
      </c>
      <c r="R10873">
        <f t="shared" si="743"/>
        <v>4437.462595</v>
      </c>
      <c r="S10873" t="s">
        <v>201</v>
      </c>
      <c r="T10873" s="221">
        <v>45566.313194444447</v>
      </c>
    </row>
    <row r="10874" spans="1:20" x14ac:dyDescent="0.35">
      <c r="A10874" t="s">
        <v>125</v>
      </c>
      <c r="B10874" t="s">
        <v>126</v>
      </c>
      <c r="C10874" t="s">
        <v>92</v>
      </c>
      <c r="D10874" s="29">
        <v>45940</v>
      </c>
      <c r="E10874" s="184" t="str">
        <f t="shared" si="738"/>
        <v/>
      </c>
      <c r="F10874" s="184" t="str">
        <f t="shared" si="739"/>
        <v/>
      </c>
      <c r="G10874" s="184" t="str">
        <f t="shared" si="740"/>
        <v/>
      </c>
      <c r="H10874" s="184" t="str">
        <f t="shared" si="741"/>
        <v/>
      </c>
      <c r="L10874">
        <f t="shared" si="742"/>
        <v>1524.1977117167366</v>
      </c>
      <c r="R10874">
        <f t="shared" si="743"/>
        <v>4437.462595</v>
      </c>
      <c r="S10874" t="s">
        <v>201</v>
      </c>
      <c r="T10874" s="221">
        <v>45566.313194444447</v>
      </c>
    </row>
    <row r="10875" spans="1:20" x14ac:dyDescent="0.35">
      <c r="A10875" t="s">
        <v>125</v>
      </c>
      <c r="B10875" t="s">
        <v>126</v>
      </c>
      <c r="C10875" t="s">
        <v>92</v>
      </c>
      <c r="D10875" s="29">
        <v>45941</v>
      </c>
      <c r="E10875" s="184" t="str">
        <f t="shared" si="738"/>
        <v/>
      </c>
      <c r="F10875" s="184" t="str">
        <f t="shared" si="739"/>
        <v/>
      </c>
      <c r="G10875" s="184" t="str">
        <f t="shared" si="740"/>
        <v/>
      </c>
      <c r="H10875" s="184" t="str">
        <f t="shared" si="741"/>
        <v/>
      </c>
      <c r="L10875">
        <f t="shared" si="742"/>
        <v>1524.1977117167366</v>
      </c>
      <c r="R10875">
        <f t="shared" si="743"/>
        <v>4437.462595</v>
      </c>
      <c r="S10875" t="s">
        <v>201</v>
      </c>
      <c r="T10875" s="221">
        <v>45566.313194444447</v>
      </c>
    </row>
    <row r="10876" spans="1:20" x14ac:dyDescent="0.35">
      <c r="A10876" t="s">
        <v>125</v>
      </c>
      <c r="B10876" t="s">
        <v>126</v>
      </c>
      <c r="C10876" t="s">
        <v>92</v>
      </c>
      <c r="D10876" s="29">
        <v>45942</v>
      </c>
      <c r="E10876" s="184" t="str">
        <f t="shared" si="738"/>
        <v/>
      </c>
      <c r="F10876" s="184" t="str">
        <f t="shared" si="739"/>
        <v/>
      </c>
      <c r="G10876" s="184" t="str">
        <f t="shared" si="740"/>
        <v/>
      </c>
      <c r="H10876" s="184" t="str">
        <f t="shared" si="741"/>
        <v/>
      </c>
      <c r="L10876">
        <f t="shared" si="742"/>
        <v>1524.1977117167366</v>
      </c>
      <c r="R10876">
        <f t="shared" si="743"/>
        <v>4437.462595</v>
      </c>
      <c r="S10876" t="s">
        <v>201</v>
      </c>
      <c r="T10876" s="221">
        <v>45566.313194444447</v>
      </c>
    </row>
    <row r="10877" spans="1:20" x14ac:dyDescent="0.35">
      <c r="A10877" t="s">
        <v>125</v>
      </c>
      <c r="B10877" t="s">
        <v>126</v>
      </c>
      <c r="C10877" t="s">
        <v>92</v>
      </c>
      <c r="D10877" s="29">
        <v>45943</v>
      </c>
      <c r="E10877" s="184" t="str">
        <f t="shared" si="738"/>
        <v/>
      </c>
      <c r="F10877" s="184" t="str">
        <f t="shared" si="739"/>
        <v/>
      </c>
      <c r="G10877" s="184" t="str">
        <f t="shared" si="740"/>
        <v/>
      </c>
      <c r="H10877" s="184" t="str">
        <f t="shared" si="741"/>
        <v/>
      </c>
      <c r="L10877">
        <f t="shared" si="742"/>
        <v>1524.1977117167366</v>
      </c>
      <c r="R10877">
        <f t="shared" si="743"/>
        <v>4437.462595</v>
      </c>
      <c r="S10877" t="s">
        <v>201</v>
      </c>
      <c r="T10877" s="221">
        <v>45566.313194444447</v>
      </c>
    </row>
    <row r="10878" spans="1:20" x14ac:dyDescent="0.35">
      <c r="A10878" t="s">
        <v>125</v>
      </c>
      <c r="B10878" t="s">
        <v>126</v>
      </c>
      <c r="C10878" t="s">
        <v>92</v>
      </c>
      <c r="D10878" s="29">
        <v>45944</v>
      </c>
      <c r="E10878" s="184" t="str">
        <f t="shared" si="738"/>
        <v/>
      </c>
      <c r="F10878" s="184" t="str">
        <f t="shared" si="739"/>
        <v/>
      </c>
      <c r="G10878" s="184" t="str">
        <f t="shared" si="740"/>
        <v/>
      </c>
      <c r="H10878" s="184" t="str">
        <f t="shared" si="741"/>
        <v/>
      </c>
      <c r="L10878">
        <f t="shared" si="742"/>
        <v>1524.1977117167366</v>
      </c>
      <c r="R10878">
        <f t="shared" si="743"/>
        <v>4437.462595</v>
      </c>
      <c r="S10878" t="s">
        <v>201</v>
      </c>
      <c r="T10878" s="221">
        <v>45566.313194444447</v>
      </c>
    </row>
    <row r="10879" spans="1:20" x14ac:dyDescent="0.35">
      <c r="A10879" t="s">
        <v>125</v>
      </c>
      <c r="B10879" t="s">
        <v>126</v>
      </c>
      <c r="C10879" t="s">
        <v>92</v>
      </c>
      <c r="D10879" s="29">
        <v>45945</v>
      </c>
      <c r="E10879" s="184" t="str">
        <f t="shared" si="738"/>
        <v/>
      </c>
      <c r="F10879" s="184" t="str">
        <f t="shared" si="739"/>
        <v/>
      </c>
      <c r="G10879" s="184" t="str">
        <f t="shared" si="740"/>
        <v/>
      </c>
      <c r="H10879" s="184" t="str">
        <f t="shared" si="741"/>
        <v/>
      </c>
      <c r="L10879">
        <f t="shared" si="742"/>
        <v>1524.1977117167366</v>
      </c>
      <c r="R10879">
        <f t="shared" si="743"/>
        <v>4437.462595</v>
      </c>
      <c r="S10879" t="s">
        <v>201</v>
      </c>
      <c r="T10879" s="221">
        <v>45566.313194444447</v>
      </c>
    </row>
    <row r="10880" spans="1:20" x14ac:dyDescent="0.35">
      <c r="A10880" t="s">
        <v>125</v>
      </c>
      <c r="B10880" t="s">
        <v>126</v>
      </c>
      <c r="C10880" t="s">
        <v>92</v>
      </c>
      <c r="D10880" s="29">
        <v>45946</v>
      </c>
      <c r="E10880" s="184" t="str">
        <f t="shared" si="738"/>
        <v/>
      </c>
      <c r="F10880" s="184" t="str">
        <f t="shared" si="739"/>
        <v/>
      </c>
      <c r="G10880" s="184" t="str">
        <f t="shared" si="740"/>
        <v/>
      </c>
      <c r="H10880" s="184" t="str">
        <f t="shared" si="741"/>
        <v/>
      </c>
      <c r="L10880">
        <f t="shared" si="742"/>
        <v>1524.1977117167366</v>
      </c>
      <c r="R10880">
        <f t="shared" si="743"/>
        <v>4437.462595</v>
      </c>
      <c r="S10880" t="s">
        <v>201</v>
      </c>
      <c r="T10880" s="221">
        <v>45566.313194444447</v>
      </c>
    </row>
    <row r="10881" spans="1:20" x14ac:dyDescent="0.35">
      <c r="A10881" t="s">
        <v>125</v>
      </c>
      <c r="B10881" t="s">
        <v>126</v>
      </c>
      <c r="C10881" t="s">
        <v>92</v>
      </c>
      <c r="D10881" s="29">
        <v>45947</v>
      </c>
      <c r="E10881" s="184" t="str">
        <f t="shared" si="738"/>
        <v/>
      </c>
      <c r="F10881" s="184" t="str">
        <f t="shared" si="739"/>
        <v/>
      </c>
      <c r="G10881" s="184" t="str">
        <f t="shared" si="740"/>
        <v/>
      </c>
      <c r="H10881" s="184" t="str">
        <f t="shared" si="741"/>
        <v/>
      </c>
      <c r="L10881">
        <f t="shared" si="742"/>
        <v>1524.1977117167366</v>
      </c>
      <c r="R10881">
        <f t="shared" si="743"/>
        <v>4437.462595</v>
      </c>
      <c r="S10881" t="s">
        <v>201</v>
      </c>
      <c r="T10881" s="221">
        <v>45566.313194444447</v>
      </c>
    </row>
    <row r="10882" spans="1:20" x14ac:dyDescent="0.35">
      <c r="A10882" t="s">
        <v>125</v>
      </c>
      <c r="B10882" t="s">
        <v>126</v>
      </c>
      <c r="C10882" t="s">
        <v>92</v>
      </c>
      <c r="D10882" s="29">
        <v>45948</v>
      </c>
      <c r="E10882" s="184" t="str">
        <f t="shared" si="738"/>
        <v/>
      </c>
      <c r="F10882" s="184" t="str">
        <f t="shared" si="739"/>
        <v/>
      </c>
      <c r="G10882" s="184" t="str">
        <f t="shared" si="740"/>
        <v/>
      </c>
      <c r="H10882" s="184" t="str">
        <f t="shared" si="741"/>
        <v/>
      </c>
      <c r="L10882">
        <f t="shared" si="742"/>
        <v>1524.1977117167366</v>
      </c>
      <c r="R10882">
        <f t="shared" si="743"/>
        <v>4437.462595</v>
      </c>
      <c r="S10882" t="s">
        <v>201</v>
      </c>
      <c r="T10882" s="221">
        <v>45566.313194444447</v>
      </c>
    </row>
    <row r="10883" spans="1:20" x14ac:dyDescent="0.35">
      <c r="A10883" t="s">
        <v>125</v>
      </c>
      <c r="B10883" t="s">
        <v>126</v>
      </c>
      <c r="C10883" t="s">
        <v>92</v>
      </c>
      <c r="D10883" s="29">
        <v>45949</v>
      </c>
      <c r="E10883" s="184" t="str">
        <f t="shared" si="738"/>
        <v/>
      </c>
      <c r="F10883" s="184" t="str">
        <f t="shared" si="739"/>
        <v/>
      </c>
      <c r="G10883" s="184" t="str">
        <f t="shared" si="740"/>
        <v/>
      </c>
      <c r="H10883" s="184" t="str">
        <f t="shared" si="741"/>
        <v/>
      </c>
      <c r="L10883">
        <f t="shared" si="742"/>
        <v>1524.1977117167366</v>
      </c>
      <c r="R10883">
        <f t="shared" si="743"/>
        <v>4437.462595</v>
      </c>
      <c r="S10883" t="s">
        <v>201</v>
      </c>
      <c r="T10883" s="221">
        <v>45566.313194444447</v>
      </c>
    </row>
    <row r="10884" spans="1:20" x14ac:dyDescent="0.35">
      <c r="A10884" t="s">
        <v>125</v>
      </c>
      <c r="B10884" t="s">
        <v>126</v>
      </c>
      <c r="C10884" t="s">
        <v>92</v>
      </c>
      <c r="D10884" s="29">
        <v>45950</v>
      </c>
      <c r="E10884" s="184" t="str">
        <f t="shared" si="738"/>
        <v/>
      </c>
      <c r="F10884" s="184" t="str">
        <f t="shared" si="739"/>
        <v/>
      </c>
      <c r="G10884" s="184" t="str">
        <f t="shared" si="740"/>
        <v/>
      </c>
      <c r="H10884" s="184" t="str">
        <f t="shared" si="741"/>
        <v/>
      </c>
      <c r="L10884">
        <f t="shared" si="742"/>
        <v>1524.1977117167366</v>
      </c>
      <c r="R10884">
        <f t="shared" si="743"/>
        <v>4437.462595</v>
      </c>
      <c r="S10884" t="s">
        <v>201</v>
      </c>
      <c r="T10884" s="221">
        <v>45566.313194444447</v>
      </c>
    </row>
    <row r="10885" spans="1:20" x14ac:dyDescent="0.35">
      <c r="A10885" t="s">
        <v>125</v>
      </c>
      <c r="B10885" t="s">
        <v>126</v>
      </c>
      <c r="C10885" t="s">
        <v>92</v>
      </c>
      <c r="D10885" s="29">
        <v>45951</v>
      </c>
      <c r="E10885" s="184" t="str">
        <f t="shared" si="738"/>
        <v/>
      </c>
      <c r="F10885" s="184" t="str">
        <f t="shared" si="739"/>
        <v/>
      </c>
      <c r="G10885" s="184" t="str">
        <f t="shared" si="740"/>
        <v/>
      </c>
      <c r="H10885" s="184" t="str">
        <f t="shared" si="741"/>
        <v/>
      </c>
      <c r="L10885">
        <f t="shared" si="742"/>
        <v>1524.1977117167366</v>
      </c>
      <c r="R10885">
        <f t="shared" si="743"/>
        <v>4437.462595</v>
      </c>
      <c r="S10885" t="s">
        <v>201</v>
      </c>
      <c r="T10885" s="221">
        <v>45566.313194444447</v>
      </c>
    </row>
    <row r="10886" spans="1:20" x14ac:dyDescent="0.35">
      <c r="A10886" t="s">
        <v>125</v>
      </c>
      <c r="B10886" t="s">
        <v>126</v>
      </c>
      <c r="C10886" t="s">
        <v>92</v>
      </c>
      <c r="D10886" s="29">
        <v>45952</v>
      </c>
      <c r="E10886" s="184" t="str">
        <f t="shared" si="738"/>
        <v/>
      </c>
      <c r="F10886" s="184" t="str">
        <f t="shared" si="739"/>
        <v/>
      </c>
      <c r="G10886" s="184" t="str">
        <f t="shared" si="740"/>
        <v/>
      </c>
      <c r="H10886" s="184" t="str">
        <f t="shared" si="741"/>
        <v/>
      </c>
      <c r="L10886">
        <f t="shared" si="742"/>
        <v>1524.1977117167366</v>
      </c>
      <c r="R10886">
        <f t="shared" si="743"/>
        <v>4437.462595</v>
      </c>
      <c r="S10886" t="s">
        <v>201</v>
      </c>
      <c r="T10886" s="221">
        <v>45566.313194444447</v>
      </c>
    </row>
    <row r="10887" spans="1:20" x14ac:dyDescent="0.35">
      <c r="A10887" t="s">
        <v>125</v>
      </c>
      <c r="B10887" t="s">
        <v>126</v>
      </c>
      <c r="C10887" t="s">
        <v>92</v>
      </c>
      <c r="D10887" s="29">
        <v>45953</v>
      </c>
      <c r="E10887" s="184" t="str">
        <f t="shared" si="738"/>
        <v/>
      </c>
      <c r="F10887" s="184" t="str">
        <f t="shared" si="739"/>
        <v/>
      </c>
      <c r="G10887" s="184" t="str">
        <f t="shared" si="740"/>
        <v/>
      </c>
      <c r="H10887" s="184" t="str">
        <f t="shared" si="741"/>
        <v/>
      </c>
      <c r="L10887">
        <f t="shared" si="742"/>
        <v>1524.1977117167366</v>
      </c>
      <c r="R10887">
        <f t="shared" si="743"/>
        <v>4437.462595</v>
      </c>
      <c r="S10887" t="s">
        <v>201</v>
      </c>
      <c r="T10887" s="221">
        <v>45566.313194444447</v>
      </c>
    </row>
    <row r="10888" spans="1:20" x14ac:dyDescent="0.35">
      <c r="A10888" t="s">
        <v>125</v>
      </c>
      <c r="B10888" t="s">
        <v>126</v>
      </c>
      <c r="C10888" t="s">
        <v>92</v>
      </c>
      <c r="D10888" s="29">
        <v>45954</v>
      </c>
      <c r="E10888" s="184" t="str">
        <f t="shared" ref="E10888:E10951" si="744">IF(J10888="","",IF(L10888=0,0,IF(1-(J10888/L10888)&lt;0,"",1-(J10888/L10888))))</f>
        <v/>
      </c>
      <c r="F10888" s="184" t="str">
        <f t="shared" ref="F10888:F10951" si="745">IF(K10888="","",IF(L10888=0,0,IF(1-(K10888/L10888)&lt;0,"",1-(K10888/L10888))))</f>
        <v/>
      </c>
      <c r="G10888" s="184" t="str">
        <f t="shared" ref="G10888:G10951" si="746">IF(J10888="","",IF(1-(J10888/R10888)&lt;0,"",1-(J10888/R10888)))</f>
        <v/>
      </c>
      <c r="H10888" s="184" t="str">
        <f t="shared" ref="H10888:H10951" si="747">IF(K10888="","",IF(1-(K10888/R10888)&lt;0,"",1-(K10888/R10888)))</f>
        <v/>
      </c>
      <c r="L10888">
        <f t="shared" si="742"/>
        <v>1524.1977117167366</v>
      </c>
      <c r="R10888">
        <f t="shared" si="743"/>
        <v>4437.462595</v>
      </c>
      <c r="S10888" t="s">
        <v>201</v>
      </c>
      <c r="T10888" s="221">
        <v>45566.313194444447</v>
      </c>
    </row>
    <row r="10889" spans="1:20" x14ac:dyDescent="0.35">
      <c r="A10889" t="s">
        <v>125</v>
      </c>
      <c r="B10889" t="s">
        <v>126</v>
      </c>
      <c r="C10889" t="s">
        <v>92</v>
      </c>
      <c r="D10889" s="29">
        <v>45955</v>
      </c>
      <c r="E10889" s="184" t="str">
        <f t="shared" si="744"/>
        <v/>
      </c>
      <c r="F10889" s="184" t="str">
        <f t="shared" si="745"/>
        <v/>
      </c>
      <c r="G10889" s="184" t="str">
        <f t="shared" si="746"/>
        <v/>
      </c>
      <c r="H10889" s="184" t="str">
        <f t="shared" si="747"/>
        <v/>
      </c>
      <c r="L10889">
        <f t="shared" si="742"/>
        <v>1524.1977117167366</v>
      </c>
      <c r="R10889">
        <f t="shared" si="743"/>
        <v>4460.4334959999996</v>
      </c>
      <c r="S10889" t="s">
        <v>201</v>
      </c>
      <c r="T10889" s="221">
        <v>45566.313194444447</v>
      </c>
    </row>
    <row r="10890" spans="1:20" x14ac:dyDescent="0.35">
      <c r="A10890" t="s">
        <v>125</v>
      </c>
      <c r="B10890" t="s">
        <v>126</v>
      </c>
      <c r="C10890" t="s">
        <v>92</v>
      </c>
      <c r="D10890" s="29">
        <v>45956</v>
      </c>
      <c r="E10890" s="184" t="str">
        <f t="shared" si="744"/>
        <v/>
      </c>
      <c r="F10890" s="184" t="str">
        <f t="shared" si="745"/>
        <v/>
      </c>
      <c r="G10890" s="184" t="str">
        <f t="shared" si="746"/>
        <v/>
      </c>
      <c r="H10890" s="184" t="str">
        <f t="shared" si="747"/>
        <v/>
      </c>
      <c r="L10890">
        <f t="shared" si="742"/>
        <v>1524.1977117167366</v>
      </c>
      <c r="R10890">
        <f t="shared" si="743"/>
        <v>4438.8084959999996</v>
      </c>
      <c r="S10890" t="s">
        <v>201</v>
      </c>
      <c r="T10890" s="221">
        <v>45566.313194444447</v>
      </c>
    </row>
    <row r="10891" spans="1:20" x14ac:dyDescent="0.35">
      <c r="A10891" t="s">
        <v>125</v>
      </c>
      <c r="B10891" t="s">
        <v>126</v>
      </c>
      <c r="C10891" t="s">
        <v>92</v>
      </c>
      <c r="D10891" s="29">
        <v>45957</v>
      </c>
      <c r="E10891" s="184" t="str">
        <f t="shared" si="744"/>
        <v/>
      </c>
      <c r="F10891" s="184" t="str">
        <f t="shared" si="745"/>
        <v/>
      </c>
      <c r="G10891" s="184" t="str">
        <f t="shared" si="746"/>
        <v/>
      </c>
      <c r="H10891" s="184" t="str">
        <f t="shared" si="747"/>
        <v/>
      </c>
      <c r="L10891">
        <f t="shared" si="742"/>
        <v>1524.1977117167366</v>
      </c>
      <c r="R10891">
        <f t="shared" si="743"/>
        <v>4437.462595</v>
      </c>
      <c r="S10891" t="s">
        <v>201</v>
      </c>
      <c r="T10891" s="221">
        <v>45566.313194444447</v>
      </c>
    </row>
    <row r="10892" spans="1:20" x14ac:dyDescent="0.35">
      <c r="A10892" t="s">
        <v>125</v>
      </c>
      <c r="B10892" t="s">
        <v>126</v>
      </c>
      <c r="C10892" t="s">
        <v>92</v>
      </c>
      <c r="D10892" s="29">
        <v>45958</v>
      </c>
      <c r="E10892" s="184" t="str">
        <f t="shared" si="744"/>
        <v/>
      </c>
      <c r="F10892" s="184" t="str">
        <f t="shared" si="745"/>
        <v/>
      </c>
      <c r="G10892" s="184" t="str">
        <f t="shared" si="746"/>
        <v/>
      </c>
      <c r="H10892" s="184" t="str">
        <f t="shared" si="747"/>
        <v/>
      </c>
      <c r="L10892">
        <f t="shared" si="742"/>
        <v>1524.1977117167366</v>
      </c>
      <c r="R10892">
        <f t="shared" si="743"/>
        <v>4437.462595</v>
      </c>
      <c r="S10892" t="s">
        <v>201</v>
      </c>
      <c r="T10892" s="221">
        <v>45566.313194444447</v>
      </c>
    </row>
    <row r="10893" spans="1:20" x14ac:dyDescent="0.35">
      <c r="A10893" t="s">
        <v>125</v>
      </c>
      <c r="B10893" t="s">
        <v>126</v>
      </c>
      <c r="C10893" t="s">
        <v>92</v>
      </c>
      <c r="D10893" s="29">
        <v>45959</v>
      </c>
      <c r="E10893" s="184" t="str">
        <f t="shared" si="744"/>
        <v/>
      </c>
      <c r="F10893" s="184" t="str">
        <f t="shared" si="745"/>
        <v/>
      </c>
      <c r="G10893" s="184" t="str">
        <f t="shared" si="746"/>
        <v/>
      </c>
      <c r="H10893" s="184" t="str">
        <f t="shared" si="747"/>
        <v/>
      </c>
      <c r="L10893">
        <f t="shared" si="742"/>
        <v>1524.1977117167366</v>
      </c>
      <c r="R10893">
        <f t="shared" si="743"/>
        <v>4437.462595</v>
      </c>
      <c r="S10893" t="s">
        <v>201</v>
      </c>
      <c r="T10893" s="221">
        <v>45566.313194444447</v>
      </c>
    </row>
    <row r="10894" spans="1:20" x14ac:dyDescent="0.35">
      <c r="A10894" t="s">
        <v>125</v>
      </c>
      <c r="B10894" t="s">
        <v>126</v>
      </c>
      <c r="C10894" t="s">
        <v>92</v>
      </c>
      <c r="D10894" s="29">
        <v>45960</v>
      </c>
      <c r="E10894" s="184" t="str">
        <f t="shared" si="744"/>
        <v/>
      </c>
      <c r="F10894" s="184" t="str">
        <f t="shared" si="745"/>
        <v/>
      </c>
      <c r="G10894" s="184" t="str">
        <f t="shared" si="746"/>
        <v/>
      </c>
      <c r="H10894" s="184" t="str">
        <f t="shared" si="747"/>
        <v/>
      </c>
      <c r="L10894">
        <f t="shared" si="742"/>
        <v>1524.1977117167366</v>
      </c>
      <c r="R10894">
        <f t="shared" si="743"/>
        <v>4437.462595</v>
      </c>
      <c r="S10894" t="s">
        <v>201</v>
      </c>
      <c r="T10894" s="221">
        <v>45566.313194444447</v>
      </c>
    </row>
    <row r="10895" spans="1:20" x14ac:dyDescent="0.35">
      <c r="A10895" t="s">
        <v>125</v>
      </c>
      <c r="B10895" t="s">
        <v>126</v>
      </c>
      <c r="C10895" t="s">
        <v>92</v>
      </c>
      <c r="D10895" s="29">
        <v>45961</v>
      </c>
      <c r="E10895" s="184" t="str">
        <f t="shared" si="744"/>
        <v/>
      </c>
      <c r="F10895" s="184" t="str">
        <f t="shared" si="745"/>
        <v/>
      </c>
      <c r="G10895" s="184" t="str">
        <f t="shared" si="746"/>
        <v/>
      </c>
      <c r="H10895" s="184" t="str">
        <f t="shared" si="747"/>
        <v/>
      </c>
      <c r="L10895">
        <f t="shared" si="742"/>
        <v>1524.1977117167366</v>
      </c>
      <c r="R10895">
        <f t="shared" si="743"/>
        <v>4437.462595</v>
      </c>
      <c r="S10895" t="s">
        <v>201</v>
      </c>
      <c r="T10895" s="221">
        <v>45566.313194444447</v>
      </c>
    </row>
    <row r="10896" spans="1:20" x14ac:dyDescent="0.35">
      <c r="A10896" t="s">
        <v>125</v>
      </c>
      <c r="B10896" t="s">
        <v>126</v>
      </c>
      <c r="C10896" t="s">
        <v>92</v>
      </c>
      <c r="D10896" s="29">
        <v>45962</v>
      </c>
      <c r="E10896" s="184" t="str">
        <f t="shared" si="744"/>
        <v/>
      </c>
      <c r="F10896" s="184" t="str">
        <f t="shared" si="745"/>
        <v/>
      </c>
      <c r="G10896" s="184" t="str">
        <f t="shared" si="746"/>
        <v/>
      </c>
      <c r="H10896" s="184" t="str">
        <f t="shared" si="747"/>
        <v/>
      </c>
      <c r="L10896">
        <f t="shared" si="742"/>
        <v>1524.1977117167366</v>
      </c>
      <c r="R10896">
        <f t="shared" si="743"/>
        <v>4437.462595</v>
      </c>
      <c r="S10896" t="s">
        <v>201</v>
      </c>
      <c r="T10896" s="221">
        <v>45566.313194444447</v>
      </c>
    </row>
    <row r="10897" spans="1:20" x14ac:dyDescent="0.35">
      <c r="A10897" t="s">
        <v>125</v>
      </c>
      <c r="B10897" t="s">
        <v>126</v>
      </c>
      <c r="C10897" t="s">
        <v>92</v>
      </c>
      <c r="D10897" s="29">
        <v>45963</v>
      </c>
      <c r="E10897" s="184" t="str">
        <f t="shared" si="744"/>
        <v/>
      </c>
      <c r="F10897" s="184" t="str">
        <f t="shared" si="745"/>
        <v/>
      </c>
      <c r="G10897" s="184" t="str">
        <f t="shared" si="746"/>
        <v/>
      </c>
      <c r="H10897" s="184" t="str">
        <f t="shared" si="747"/>
        <v/>
      </c>
      <c r="L10897">
        <f t="shared" si="742"/>
        <v>1524.1977117167366</v>
      </c>
      <c r="R10897">
        <f t="shared" si="743"/>
        <v>4437.462595</v>
      </c>
      <c r="S10897" t="s">
        <v>201</v>
      </c>
      <c r="T10897" s="221">
        <v>45566.313194444447</v>
      </c>
    </row>
    <row r="10898" spans="1:20" x14ac:dyDescent="0.35">
      <c r="A10898" t="s">
        <v>125</v>
      </c>
      <c r="B10898" t="s">
        <v>126</v>
      </c>
      <c r="C10898" t="s">
        <v>92</v>
      </c>
      <c r="D10898" s="29">
        <v>45964</v>
      </c>
      <c r="E10898" s="184" t="str">
        <f t="shared" si="744"/>
        <v/>
      </c>
      <c r="F10898" s="184" t="str">
        <f t="shared" si="745"/>
        <v/>
      </c>
      <c r="G10898" s="184" t="str">
        <f t="shared" si="746"/>
        <v/>
      </c>
      <c r="H10898" s="184" t="str">
        <f t="shared" si="747"/>
        <v/>
      </c>
      <c r="L10898">
        <f t="shared" si="742"/>
        <v>1524.1977117167366</v>
      </c>
      <c r="R10898">
        <f t="shared" si="743"/>
        <v>4437.462595</v>
      </c>
      <c r="S10898" t="s">
        <v>201</v>
      </c>
      <c r="T10898" s="221">
        <v>45566.313194444447</v>
      </c>
    </row>
    <row r="10899" spans="1:20" x14ac:dyDescent="0.35">
      <c r="A10899" t="s">
        <v>125</v>
      </c>
      <c r="B10899" t="s">
        <v>126</v>
      </c>
      <c r="C10899" t="s">
        <v>92</v>
      </c>
      <c r="D10899" s="29">
        <v>45965</v>
      </c>
      <c r="E10899" s="184" t="str">
        <f t="shared" si="744"/>
        <v/>
      </c>
      <c r="F10899" s="184" t="str">
        <f t="shared" si="745"/>
        <v/>
      </c>
      <c r="G10899" s="184" t="str">
        <f t="shared" si="746"/>
        <v/>
      </c>
      <c r="H10899" s="184" t="str">
        <f t="shared" si="747"/>
        <v/>
      </c>
      <c r="L10899">
        <f t="shared" si="742"/>
        <v>1524.1977117167366</v>
      </c>
      <c r="R10899">
        <f t="shared" si="743"/>
        <v>4437.462595</v>
      </c>
      <c r="S10899" t="s">
        <v>201</v>
      </c>
      <c r="T10899" s="221">
        <v>45566.313194444447</v>
      </c>
    </row>
    <row r="10900" spans="1:20" x14ac:dyDescent="0.35">
      <c r="A10900" t="s">
        <v>125</v>
      </c>
      <c r="B10900" t="s">
        <v>126</v>
      </c>
      <c r="C10900" t="s">
        <v>92</v>
      </c>
      <c r="D10900" s="29">
        <v>45966</v>
      </c>
      <c r="E10900" s="184" t="str">
        <f t="shared" si="744"/>
        <v/>
      </c>
      <c r="F10900" s="184" t="str">
        <f t="shared" si="745"/>
        <v/>
      </c>
      <c r="G10900" s="184" t="str">
        <f t="shared" si="746"/>
        <v/>
      </c>
      <c r="H10900" s="184" t="str">
        <f t="shared" si="747"/>
        <v/>
      </c>
      <c r="L10900">
        <f t="shared" si="742"/>
        <v>1524.1977117167366</v>
      </c>
      <c r="R10900">
        <f t="shared" si="743"/>
        <v>4437.462595</v>
      </c>
      <c r="S10900" t="s">
        <v>201</v>
      </c>
      <c r="T10900" s="221">
        <v>45566.313194444447</v>
      </c>
    </row>
    <row r="10901" spans="1:20" x14ac:dyDescent="0.35">
      <c r="A10901" t="s">
        <v>125</v>
      </c>
      <c r="B10901" t="s">
        <v>126</v>
      </c>
      <c r="C10901" t="s">
        <v>92</v>
      </c>
      <c r="D10901" s="29">
        <v>45967</v>
      </c>
      <c r="E10901" s="184" t="str">
        <f t="shared" si="744"/>
        <v/>
      </c>
      <c r="F10901" s="184" t="str">
        <f t="shared" si="745"/>
        <v/>
      </c>
      <c r="G10901" s="184" t="str">
        <f t="shared" si="746"/>
        <v/>
      </c>
      <c r="H10901" s="184" t="str">
        <f t="shared" si="747"/>
        <v/>
      </c>
      <c r="L10901">
        <f t="shared" si="742"/>
        <v>1524.1977117167366</v>
      </c>
      <c r="R10901">
        <f t="shared" si="743"/>
        <v>4437.462595</v>
      </c>
      <c r="S10901" t="s">
        <v>201</v>
      </c>
      <c r="T10901" s="221">
        <v>45566.313194444447</v>
      </c>
    </row>
    <row r="10902" spans="1:20" x14ac:dyDescent="0.35">
      <c r="A10902" t="s">
        <v>125</v>
      </c>
      <c r="B10902" t="s">
        <v>126</v>
      </c>
      <c r="C10902" t="s">
        <v>92</v>
      </c>
      <c r="D10902" s="29">
        <v>45968</v>
      </c>
      <c r="E10902" s="184" t="str">
        <f t="shared" si="744"/>
        <v/>
      </c>
      <c r="F10902" s="184" t="str">
        <f t="shared" si="745"/>
        <v/>
      </c>
      <c r="G10902" s="184" t="str">
        <f t="shared" si="746"/>
        <v/>
      </c>
      <c r="H10902" s="184" t="str">
        <f t="shared" si="747"/>
        <v/>
      </c>
      <c r="L10902">
        <f t="shared" si="742"/>
        <v>1524.1977117167366</v>
      </c>
      <c r="R10902">
        <f t="shared" si="743"/>
        <v>4437.462595</v>
      </c>
      <c r="S10902" t="s">
        <v>201</v>
      </c>
      <c r="T10902" s="221">
        <v>45566.313194444447</v>
      </c>
    </row>
    <row r="10903" spans="1:20" x14ac:dyDescent="0.35">
      <c r="A10903" t="s">
        <v>125</v>
      </c>
      <c r="B10903" t="s">
        <v>126</v>
      </c>
      <c r="C10903" t="s">
        <v>92</v>
      </c>
      <c r="D10903" s="29">
        <v>45969</v>
      </c>
      <c r="E10903" s="184" t="str">
        <f t="shared" si="744"/>
        <v/>
      </c>
      <c r="F10903" s="184" t="str">
        <f t="shared" si="745"/>
        <v/>
      </c>
      <c r="G10903" s="184" t="str">
        <f t="shared" si="746"/>
        <v/>
      </c>
      <c r="H10903" s="184" t="str">
        <f t="shared" si="747"/>
        <v/>
      </c>
      <c r="L10903">
        <f t="shared" si="742"/>
        <v>1524.1977117167366</v>
      </c>
      <c r="R10903">
        <f t="shared" si="743"/>
        <v>4437.462595</v>
      </c>
      <c r="S10903" t="s">
        <v>201</v>
      </c>
      <c r="T10903" s="221">
        <v>45566.313194444447</v>
      </c>
    </row>
    <row r="10904" spans="1:20" x14ac:dyDescent="0.35">
      <c r="A10904" t="s">
        <v>125</v>
      </c>
      <c r="B10904" t="s">
        <v>126</v>
      </c>
      <c r="C10904" t="s">
        <v>92</v>
      </c>
      <c r="D10904" s="29">
        <v>45970</v>
      </c>
      <c r="E10904" s="184" t="str">
        <f t="shared" si="744"/>
        <v/>
      </c>
      <c r="F10904" s="184" t="str">
        <f t="shared" si="745"/>
        <v/>
      </c>
      <c r="G10904" s="184" t="str">
        <f t="shared" si="746"/>
        <v/>
      </c>
      <c r="H10904" s="184" t="str">
        <f t="shared" si="747"/>
        <v/>
      </c>
      <c r="L10904">
        <f t="shared" si="742"/>
        <v>1524.1977117167366</v>
      </c>
      <c r="R10904">
        <f t="shared" si="743"/>
        <v>4437.462595</v>
      </c>
      <c r="S10904" t="s">
        <v>201</v>
      </c>
      <c r="T10904" s="221">
        <v>45566.313194444447</v>
      </c>
    </row>
    <row r="10905" spans="1:20" x14ac:dyDescent="0.35">
      <c r="A10905" t="s">
        <v>125</v>
      </c>
      <c r="B10905" t="s">
        <v>126</v>
      </c>
      <c r="C10905" t="s">
        <v>92</v>
      </c>
      <c r="D10905" s="29">
        <v>45971</v>
      </c>
      <c r="E10905" s="184" t="str">
        <f t="shared" si="744"/>
        <v/>
      </c>
      <c r="F10905" s="184" t="str">
        <f t="shared" si="745"/>
        <v/>
      </c>
      <c r="G10905" s="184" t="str">
        <f t="shared" si="746"/>
        <v/>
      </c>
      <c r="H10905" s="184" t="str">
        <f t="shared" si="747"/>
        <v/>
      </c>
      <c r="L10905">
        <f t="shared" si="742"/>
        <v>1524.1977117167366</v>
      </c>
      <c r="R10905">
        <f t="shared" si="743"/>
        <v>4437.462595</v>
      </c>
      <c r="S10905" t="s">
        <v>201</v>
      </c>
      <c r="T10905" s="221">
        <v>45566.313194444447</v>
      </c>
    </row>
    <row r="10906" spans="1:20" x14ac:dyDescent="0.35">
      <c r="A10906" t="s">
        <v>125</v>
      </c>
      <c r="B10906" t="s">
        <v>126</v>
      </c>
      <c r="C10906" t="s">
        <v>92</v>
      </c>
      <c r="D10906" s="29">
        <v>45972</v>
      </c>
      <c r="E10906" s="184" t="str">
        <f t="shared" si="744"/>
        <v/>
      </c>
      <c r="F10906" s="184" t="str">
        <f t="shared" si="745"/>
        <v/>
      </c>
      <c r="G10906" s="184" t="str">
        <f t="shared" si="746"/>
        <v/>
      </c>
      <c r="H10906" s="184" t="str">
        <f t="shared" si="747"/>
        <v/>
      </c>
      <c r="L10906">
        <f t="shared" si="742"/>
        <v>1524.1977117167366</v>
      </c>
      <c r="R10906">
        <f t="shared" si="743"/>
        <v>4437.462595</v>
      </c>
      <c r="S10906" t="s">
        <v>201</v>
      </c>
      <c r="T10906" s="221">
        <v>45566.313194444447</v>
      </c>
    </row>
    <row r="10907" spans="1:20" x14ac:dyDescent="0.35">
      <c r="A10907" t="s">
        <v>125</v>
      </c>
      <c r="B10907" t="s">
        <v>126</v>
      </c>
      <c r="C10907" t="s">
        <v>92</v>
      </c>
      <c r="D10907" s="29">
        <v>45973</v>
      </c>
      <c r="E10907" s="184" t="str">
        <f t="shared" si="744"/>
        <v/>
      </c>
      <c r="F10907" s="184" t="str">
        <f t="shared" si="745"/>
        <v/>
      </c>
      <c r="G10907" s="184" t="str">
        <f t="shared" si="746"/>
        <v/>
      </c>
      <c r="H10907" s="184" t="str">
        <f t="shared" si="747"/>
        <v/>
      </c>
      <c r="L10907">
        <f t="shared" si="742"/>
        <v>1524.1977117167366</v>
      </c>
      <c r="R10907">
        <f t="shared" si="743"/>
        <v>4437.462595</v>
      </c>
      <c r="S10907" t="s">
        <v>201</v>
      </c>
      <c r="T10907" s="221">
        <v>45566.313194444447</v>
      </c>
    </row>
    <row r="10908" spans="1:20" x14ac:dyDescent="0.35">
      <c r="A10908" t="s">
        <v>125</v>
      </c>
      <c r="B10908" t="s">
        <v>126</v>
      </c>
      <c r="C10908" t="s">
        <v>92</v>
      </c>
      <c r="D10908" s="29">
        <v>45974</v>
      </c>
      <c r="E10908" s="184" t="str">
        <f t="shared" si="744"/>
        <v/>
      </c>
      <c r="F10908" s="184" t="str">
        <f t="shared" si="745"/>
        <v/>
      </c>
      <c r="G10908" s="184" t="str">
        <f t="shared" si="746"/>
        <v/>
      </c>
      <c r="H10908" s="184" t="str">
        <f t="shared" si="747"/>
        <v/>
      </c>
      <c r="L10908">
        <f t="shared" si="742"/>
        <v>1524.1977117167366</v>
      </c>
      <c r="R10908">
        <f t="shared" si="743"/>
        <v>4437.462595</v>
      </c>
      <c r="S10908" t="s">
        <v>201</v>
      </c>
      <c r="T10908" s="221">
        <v>45566.313194444447</v>
      </c>
    </row>
    <row r="10909" spans="1:20" x14ac:dyDescent="0.35">
      <c r="A10909" t="s">
        <v>125</v>
      </c>
      <c r="B10909" t="s">
        <v>126</v>
      </c>
      <c r="C10909" t="s">
        <v>92</v>
      </c>
      <c r="D10909" s="29">
        <v>45975</v>
      </c>
      <c r="E10909" s="184" t="str">
        <f t="shared" si="744"/>
        <v/>
      </c>
      <c r="F10909" s="184" t="str">
        <f t="shared" si="745"/>
        <v/>
      </c>
      <c r="G10909" s="184" t="str">
        <f t="shared" si="746"/>
        <v/>
      </c>
      <c r="H10909" s="184" t="str">
        <f t="shared" si="747"/>
        <v/>
      </c>
      <c r="L10909">
        <f t="shared" si="742"/>
        <v>1524.1977117167366</v>
      </c>
      <c r="R10909">
        <f t="shared" si="743"/>
        <v>4437.462595</v>
      </c>
      <c r="S10909" t="s">
        <v>201</v>
      </c>
      <c r="T10909" s="221">
        <v>45566.313194444447</v>
      </c>
    </row>
    <row r="10910" spans="1:20" x14ac:dyDescent="0.35">
      <c r="A10910" t="s">
        <v>125</v>
      </c>
      <c r="B10910" t="s">
        <v>126</v>
      </c>
      <c r="C10910" t="s">
        <v>92</v>
      </c>
      <c r="D10910" s="29">
        <v>45976</v>
      </c>
      <c r="E10910" s="184" t="str">
        <f t="shared" si="744"/>
        <v/>
      </c>
      <c r="F10910" s="184" t="str">
        <f t="shared" si="745"/>
        <v/>
      </c>
      <c r="G10910" s="184" t="str">
        <f t="shared" si="746"/>
        <v/>
      </c>
      <c r="H10910" s="184" t="str">
        <f t="shared" si="747"/>
        <v/>
      </c>
      <c r="L10910">
        <f t="shared" si="742"/>
        <v>1524.1977117167366</v>
      </c>
      <c r="R10910">
        <f t="shared" si="743"/>
        <v>4437.462595</v>
      </c>
      <c r="S10910" t="s">
        <v>201</v>
      </c>
      <c r="T10910" s="221">
        <v>45566.313194444447</v>
      </c>
    </row>
    <row r="10911" spans="1:20" x14ac:dyDescent="0.35">
      <c r="A10911" t="s">
        <v>125</v>
      </c>
      <c r="B10911" t="s">
        <v>126</v>
      </c>
      <c r="C10911" t="s">
        <v>92</v>
      </c>
      <c r="D10911" s="29">
        <v>45977</v>
      </c>
      <c r="E10911" s="184" t="str">
        <f t="shared" si="744"/>
        <v/>
      </c>
      <c r="F10911" s="184" t="str">
        <f t="shared" si="745"/>
        <v/>
      </c>
      <c r="G10911" s="184" t="str">
        <f t="shared" si="746"/>
        <v/>
      </c>
      <c r="H10911" s="184" t="str">
        <f t="shared" si="747"/>
        <v/>
      </c>
      <c r="L10911">
        <f t="shared" si="742"/>
        <v>1524.1977117167366</v>
      </c>
      <c r="R10911">
        <f t="shared" si="743"/>
        <v>4437.462595</v>
      </c>
      <c r="S10911" t="s">
        <v>201</v>
      </c>
      <c r="T10911" s="221">
        <v>45566.313194444447</v>
      </c>
    </row>
    <row r="10912" spans="1:20" x14ac:dyDescent="0.35">
      <c r="A10912" t="s">
        <v>125</v>
      </c>
      <c r="B10912" t="s">
        <v>126</v>
      </c>
      <c r="C10912" t="s">
        <v>92</v>
      </c>
      <c r="D10912" s="29">
        <v>45978</v>
      </c>
      <c r="E10912" s="184" t="str">
        <f t="shared" si="744"/>
        <v/>
      </c>
      <c r="F10912" s="184" t="str">
        <f t="shared" si="745"/>
        <v/>
      </c>
      <c r="G10912" s="184" t="str">
        <f t="shared" si="746"/>
        <v/>
      </c>
      <c r="H10912" s="184" t="str">
        <f t="shared" si="747"/>
        <v/>
      </c>
      <c r="L10912">
        <f t="shared" ref="L10912:L10956" si="748">L1057+L5072+L3977+L1787+L2517+L7627+L8357</f>
        <v>1524.1977117167366</v>
      </c>
      <c r="R10912">
        <f t="shared" ref="R10912:R10956" si="749">R1057+R5072+R3977+R1787+R2517+R7627+R8357</f>
        <v>4437.462595</v>
      </c>
      <c r="S10912" t="s">
        <v>201</v>
      </c>
      <c r="T10912" s="221">
        <v>45566.313194444447</v>
      </c>
    </row>
    <row r="10913" spans="1:20" x14ac:dyDescent="0.35">
      <c r="A10913" t="s">
        <v>125</v>
      </c>
      <c r="B10913" t="s">
        <v>126</v>
      </c>
      <c r="C10913" t="s">
        <v>92</v>
      </c>
      <c r="D10913" s="29">
        <v>45979</v>
      </c>
      <c r="E10913" s="184" t="str">
        <f t="shared" si="744"/>
        <v/>
      </c>
      <c r="F10913" s="184" t="str">
        <f t="shared" si="745"/>
        <v/>
      </c>
      <c r="G10913" s="184" t="str">
        <f t="shared" si="746"/>
        <v/>
      </c>
      <c r="H10913" s="184" t="str">
        <f t="shared" si="747"/>
        <v/>
      </c>
      <c r="L10913">
        <f t="shared" si="748"/>
        <v>1524.1977117167366</v>
      </c>
      <c r="R10913">
        <f t="shared" si="749"/>
        <v>4437.462595</v>
      </c>
      <c r="S10913" t="s">
        <v>201</v>
      </c>
      <c r="T10913" s="221">
        <v>45566.313194444447</v>
      </c>
    </row>
    <row r="10914" spans="1:20" x14ac:dyDescent="0.35">
      <c r="A10914" t="s">
        <v>125</v>
      </c>
      <c r="B10914" t="s">
        <v>126</v>
      </c>
      <c r="C10914" t="s">
        <v>92</v>
      </c>
      <c r="D10914" s="29">
        <v>45980</v>
      </c>
      <c r="E10914" s="184" t="str">
        <f t="shared" si="744"/>
        <v/>
      </c>
      <c r="F10914" s="184" t="str">
        <f t="shared" si="745"/>
        <v/>
      </c>
      <c r="G10914" s="184" t="str">
        <f t="shared" si="746"/>
        <v/>
      </c>
      <c r="H10914" s="184" t="str">
        <f t="shared" si="747"/>
        <v/>
      </c>
      <c r="L10914">
        <f t="shared" si="748"/>
        <v>1524.1977117167366</v>
      </c>
      <c r="R10914">
        <f t="shared" si="749"/>
        <v>4437.462595</v>
      </c>
      <c r="S10914" t="s">
        <v>201</v>
      </c>
      <c r="T10914" s="221">
        <v>45566.313194444447</v>
      </c>
    </row>
    <row r="10915" spans="1:20" x14ac:dyDescent="0.35">
      <c r="A10915" t="s">
        <v>125</v>
      </c>
      <c r="B10915" t="s">
        <v>126</v>
      </c>
      <c r="C10915" t="s">
        <v>92</v>
      </c>
      <c r="D10915" s="29">
        <v>45981</v>
      </c>
      <c r="E10915" s="184" t="str">
        <f t="shared" si="744"/>
        <v/>
      </c>
      <c r="F10915" s="184" t="str">
        <f t="shared" si="745"/>
        <v/>
      </c>
      <c r="G10915" s="184" t="str">
        <f t="shared" si="746"/>
        <v/>
      </c>
      <c r="H10915" s="184" t="str">
        <f t="shared" si="747"/>
        <v/>
      </c>
      <c r="L10915">
        <f t="shared" si="748"/>
        <v>1524.1977117167366</v>
      </c>
      <c r="R10915">
        <f t="shared" si="749"/>
        <v>4437.462595</v>
      </c>
      <c r="S10915" t="s">
        <v>201</v>
      </c>
      <c r="T10915" s="221">
        <v>45566.313194444447</v>
      </c>
    </row>
    <row r="10916" spans="1:20" x14ac:dyDescent="0.35">
      <c r="A10916" t="s">
        <v>125</v>
      </c>
      <c r="B10916" t="s">
        <v>126</v>
      </c>
      <c r="C10916" t="s">
        <v>92</v>
      </c>
      <c r="D10916" s="29">
        <v>45982</v>
      </c>
      <c r="E10916" s="184" t="str">
        <f t="shared" si="744"/>
        <v/>
      </c>
      <c r="F10916" s="184" t="str">
        <f t="shared" si="745"/>
        <v/>
      </c>
      <c r="G10916" s="184" t="str">
        <f t="shared" si="746"/>
        <v/>
      </c>
      <c r="H10916" s="184" t="str">
        <f t="shared" si="747"/>
        <v/>
      </c>
      <c r="L10916">
        <f t="shared" si="748"/>
        <v>1524.1977117167366</v>
      </c>
      <c r="R10916">
        <f t="shared" si="749"/>
        <v>4437.462595</v>
      </c>
      <c r="S10916" t="s">
        <v>201</v>
      </c>
      <c r="T10916" s="221">
        <v>45566.313194444447</v>
      </c>
    </row>
    <row r="10917" spans="1:20" x14ac:dyDescent="0.35">
      <c r="A10917" t="s">
        <v>125</v>
      </c>
      <c r="B10917" t="s">
        <v>126</v>
      </c>
      <c r="C10917" t="s">
        <v>92</v>
      </c>
      <c r="D10917" s="29">
        <v>45983</v>
      </c>
      <c r="E10917" s="184" t="str">
        <f t="shared" si="744"/>
        <v/>
      </c>
      <c r="F10917" s="184" t="str">
        <f t="shared" si="745"/>
        <v/>
      </c>
      <c r="G10917" s="184" t="str">
        <f t="shared" si="746"/>
        <v/>
      </c>
      <c r="H10917" s="184" t="str">
        <f t="shared" si="747"/>
        <v/>
      </c>
      <c r="L10917">
        <f t="shared" si="748"/>
        <v>1524.1977117167366</v>
      </c>
      <c r="R10917">
        <f t="shared" si="749"/>
        <v>4437.462595</v>
      </c>
      <c r="S10917" t="s">
        <v>201</v>
      </c>
      <c r="T10917" s="221">
        <v>45566.313194444447</v>
      </c>
    </row>
    <row r="10918" spans="1:20" x14ac:dyDescent="0.35">
      <c r="A10918" t="s">
        <v>125</v>
      </c>
      <c r="B10918" t="s">
        <v>126</v>
      </c>
      <c r="C10918" t="s">
        <v>92</v>
      </c>
      <c r="D10918" s="29">
        <v>45984</v>
      </c>
      <c r="E10918" s="184" t="str">
        <f t="shared" si="744"/>
        <v/>
      </c>
      <c r="F10918" s="184" t="str">
        <f t="shared" si="745"/>
        <v/>
      </c>
      <c r="G10918" s="184" t="str">
        <f t="shared" si="746"/>
        <v/>
      </c>
      <c r="H10918" s="184" t="str">
        <f t="shared" si="747"/>
        <v/>
      </c>
      <c r="L10918">
        <f t="shared" si="748"/>
        <v>1524.1977117167366</v>
      </c>
      <c r="R10918">
        <f t="shared" si="749"/>
        <v>4437.462595</v>
      </c>
      <c r="S10918" t="s">
        <v>201</v>
      </c>
      <c r="T10918" s="221">
        <v>45566.313194444447</v>
      </c>
    </row>
    <row r="10919" spans="1:20" x14ac:dyDescent="0.35">
      <c r="A10919" t="s">
        <v>125</v>
      </c>
      <c r="B10919" t="s">
        <v>126</v>
      </c>
      <c r="C10919" t="s">
        <v>92</v>
      </c>
      <c r="D10919" s="29">
        <v>45985</v>
      </c>
      <c r="E10919" s="184" t="str">
        <f t="shared" si="744"/>
        <v/>
      </c>
      <c r="F10919" s="184" t="str">
        <f t="shared" si="745"/>
        <v/>
      </c>
      <c r="G10919" s="184" t="str">
        <f t="shared" si="746"/>
        <v/>
      </c>
      <c r="H10919" s="184" t="str">
        <f t="shared" si="747"/>
        <v/>
      </c>
      <c r="L10919">
        <f t="shared" si="748"/>
        <v>1524.1977117167366</v>
      </c>
      <c r="R10919">
        <f t="shared" si="749"/>
        <v>4437.462595</v>
      </c>
      <c r="S10919" t="s">
        <v>201</v>
      </c>
      <c r="T10919" s="221">
        <v>45566.313194444447</v>
      </c>
    </row>
    <row r="10920" spans="1:20" x14ac:dyDescent="0.35">
      <c r="A10920" t="s">
        <v>125</v>
      </c>
      <c r="B10920" t="s">
        <v>126</v>
      </c>
      <c r="C10920" t="s">
        <v>92</v>
      </c>
      <c r="D10920" s="29">
        <v>45986</v>
      </c>
      <c r="E10920" s="184" t="str">
        <f t="shared" si="744"/>
        <v/>
      </c>
      <c r="F10920" s="184" t="str">
        <f t="shared" si="745"/>
        <v/>
      </c>
      <c r="G10920" s="184" t="str">
        <f t="shared" si="746"/>
        <v/>
      </c>
      <c r="H10920" s="184" t="str">
        <f t="shared" si="747"/>
        <v/>
      </c>
      <c r="L10920">
        <f t="shared" si="748"/>
        <v>1524.1977117167366</v>
      </c>
      <c r="R10920">
        <f t="shared" si="749"/>
        <v>4437.462595</v>
      </c>
      <c r="S10920" t="s">
        <v>201</v>
      </c>
      <c r="T10920" s="221">
        <v>45566.313194444447</v>
      </c>
    </row>
    <row r="10921" spans="1:20" x14ac:dyDescent="0.35">
      <c r="A10921" t="s">
        <v>125</v>
      </c>
      <c r="B10921" t="s">
        <v>126</v>
      </c>
      <c r="C10921" t="s">
        <v>92</v>
      </c>
      <c r="D10921" s="29">
        <v>45987</v>
      </c>
      <c r="E10921" s="184" t="str">
        <f t="shared" si="744"/>
        <v/>
      </c>
      <c r="F10921" s="184" t="str">
        <f t="shared" si="745"/>
        <v/>
      </c>
      <c r="G10921" s="184" t="str">
        <f t="shared" si="746"/>
        <v/>
      </c>
      <c r="H10921" s="184" t="str">
        <f t="shared" si="747"/>
        <v/>
      </c>
      <c r="L10921">
        <f t="shared" si="748"/>
        <v>1524.1977117167366</v>
      </c>
      <c r="R10921">
        <f t="shared" si="749"/>
        <v>4437.462595</v>
      </c>
      <c r="S10921" t="s">
        <v>201</v>
      </c>
      <c r="T10921" s="221">
        <v>45566.313194444447</v>
      </c>
    </row>
    <row r="10922" spans="1:20" x14ac:dyDescent="0.35">
      <c r="A10922" t="s">
        <v>125</v>
      </c>
      <c r="B10922" t="s">
        <v>126</v>
      </c>
      <c r="C10922" t="s">
        <v>92</v>
      </c>
      <c r="D10922" s="29">
        <v>45988</v>
      </c>
      <c r="E10922" s="184" t="str">
        <f t="shared" si="744"/>
        <v/>
      </c>
      <c r="F10922" s="184" t="str">
        <f t="shared" si="745"/>
        <v/>
      </c>
      <c r="G10922" s="184" t="str">
        <f t="shared" si="746"/>
        <v/>
      </c>
      <c r="H10922" s="184" t="str">
        <f t="shared" si="747"/>
        <v/>
      </c>
      <c r="L10922">
        <f t="shared" si="748"/>
        <v>1524.1977117167366</v>
      </c>
      <c r="R10922">
        <f t="shared" si="749"/>
        <v>4437.462595</v>
      </c>
      <c r="S10922" t="s">
        <v>201</v>
      </c>
      <c r="T10922" s="221">
        <v>45566.313194444447</v>
      </c>
    </row>
    <row r="10923" spans="1:20" x14ac:dyDescent="0.35">
      <c r="A10923" t="s">
        <v>125</v>
      </c>
      <c r="B10923" t="s">
        <v>126</v>
      </c>
      <c r="C10923" t="s">
        <v>92</v>
      </c>
      <c r="D10923" s="29">
        <v>45989</v>
      </c>
      <c r="E10923" s="184" t="str">
        <f t="shared" si="744"/>
        <v/>
      </c>
      <c r="F10923" s="184" t="str">
        <f t="shared" si="745"/>
        <v/>
      </c>
      <c r="G10923" s="184" t="str">
        <f t="shared" si="746"/>
        <v/>
      </c>
      <c r="H10923" s="184" t="str">
        <f t="shared" si="747"/>
        <v/>
      </c>
      <c r="L10923">
        <f t="shared" si="748"/>
        <v>1524.1977117167366</v>
      </c>
      <c r="R10923">
        <f t="shared" si="749"/>
        <v>4437.462595</v>
      </c>
      <c r="S10923" t="s">
        <v>201</v>
      </c>
      <c r="T10923" s="221">
        <v>45566.313194444447</v>
      </c>
    </row>
    <row r="10924" spans="1:20" x14ac:dyDescent="0.35">
      <c r="A10924" t="s">
        <v>125</v>
      </c>
      <c r="B10924" t="s">
        <v>126</v>
      </c>
      <c r="C10924" t="s">
        <v>92</v>
      </c>
      <c r="D10924" s="29">
        <v>45990</v>
      </c>
      <c r="E10924" s="184" t="str">
        <f t="shared" si="744"/>
        <v/>
      </c>
      <c r="F10924" s="184" t="str">
        <f t="shared" si="745"/>
        <v/>
      </c>
      <c r="G10924" s="184" t="str">
        <f t="shared" si="746"/>
        <v/>
      </c>
      <c r="H10924" s="184" t="str">
        <f t="shared" si="747"/>
        <v/>
      </c>
      <c r="L10924">
        <f t="shared" si="748"/>
        <v>1524.1977117167366</v>
      </c>
      <c r="R10924">
        <f t="shared" si="749"/>
        <v>4437.462595</v>
      </c>
      <c r="S10924" t="s">
        <v>201</v>
      </c>
      <c r="T10924" s="221">
        <v>45566.313194444447</v>
      </c>
    </row>
    <row r="10925" spans="1:20" x14ac:dyDescent="0.35">
      <c r="A10925" t="s">
        <v>125</v>
      </c>
      <c r="B10925" t="s">
        <v>126</v>
      </c>
      <c r="C10925" t="s">
        <v>92</v>
      </c>
      <c r="D10925" s="29">
        <v>45991</v>
      </c>
      <c r="E10925" s="184" t="str">
        <f t="shared" si="744"/>
        <v/>
      </c>
      <c r="F10925" s="184" t="str">
        <f t="shared" si="745"/>
        <v/>
      </c>
      <c r="G10925" s="184" t="str">
        <f t="shared" si="746"/>
        <v/>
      </c>
      <c r="H10925" s="184" t="str">
        <f t="shared" si="747"/>
        <v/>
      </c>
      <c r="L10925">
        <f t="shared" si="748"/>
        <v>1524.1977117167366</v>
      </c>
      <c r="R10925">
        <f t="shared" si="749"/>
        <v>4437.462595</v>
      </c>
      <c r="S10925" t="s">
        <v>201</v>
      </c>
      <c r="T10925" s="221">
        <v>45566.313194444447</v>
      </c>
    </row>
    <row r="10926" spans="1:20" x14ac:dyDescent="0.35">
      <c r="A10926" t="s">
        <v>125</v>
      </c>
      <c r="B10926" t="s">
        <v>126</v>
      </c>
      <c r="C10926" t="s">
        <v>92</v>
      </c>
      <c r="D10926" s="29">
        <v>45992</v>
      </c>
      <c r="E10926" s="184" t="str">
        <f t="shared" si="744"/>
        <v/>
      </c>
      <c r="F10926" s="184" t="str">
        <f t="shared" si="745"/>
        <v/>
      </c>
      <c r="G10926" s="184" t="str">
        <f t="shared" si="746"/>
        <v/>
      </c>
      <c r="H10926" s="184" t="str">
        <f t="shared" si="747"/>
        <v/>
      </c>
      <c r="L10926">
        <f t="shared" si="748"/>
        <v>1518.0736357167366</v>
      </c>
      <c r="R10926">
        <f t="shared" si="749"/>
        <v>4437.462595</v>
      </c>
      <c r="S10926" t="s">
        <v>201</v>
      </c>
      <c r="T10926" s="221">
        <v>45566.313194444447</v>
      </c>
    </row>
    <row r="10927" spans="1:20" x14ac:dyDescent="0.35">
      <c r="A10927" t="s">
        <v>125</v>
      </c>
      <c r="B10927" t="s">
        <v>126</v>
      </c>
      <c r="C10927" t="s">
        <v>92</v>
      </c>
      <c r="D10927" s="29">
        <v>45993</v>
      </c>
      <c r="E10927" s="184" t="str">
        <f t="shared" si="744"/>
        <v/>
      </c>
      <c r="F10927" s="184" t="str">
        <f t="shared" si="745"/>
        <v/>
      </c>
      <c r="G10927" s="184" t="str">
        <f t="shared" si="746"/>
        <v/>
      </c>
      <c r="H10927" s="184" t="str">
        <f t="shared" si="747"/>
        <v/>
      </c>
      <c r="L10927">
        <f t="shared" si="748"/>
        <v>1518.0736357167366</v>
      </c>
      <c r="R10927">
        <f t="shared" si="749"/>
        <v>4437.462595</v>
      </c>
      <c r="S10927" t="s">
        <v>201</v>
      </c>
      <c r="T10927" s="221">
        <v>45566.313194444447</v>
      </c>
    </row>
    <row r="10928" spans="1:20" x14ac:dyDescent="0.35">
      <c r="A10928" t="s">
        <v>125</v>
      </c>
      <c r="B10928" t="s">
        <v>126</v>
      </c>
      <c r="C10928" t="s">
        <v>92</v>
      </c>
      <c r="D10928" s="29">
        <v>45994</v>
      </c>
      <c r="E10928" s="184" t="str">
        <f t="shared" si="744"/>
        <v/>
      </c>
      <c r="F10928" s="184" t="str">
        <f t="shared" si="745"/>
        <v/>
      </c>
      <c r="G10928" s="184" t="str">
        <f t="shared" si="746"/>
        <v/>
      </c>
      <c r="H10928" s="184" t="str">
        <f t="shared" si="747"/>
        <v/>
      </c>
      <c r="L10928">
        <f t="shared" si="748"/>
        <v>1518.0736357167366</v>
      </c>
      <c r="R10928">
        <f t="shared" si="749"/>
        <v>4437.462595</v>
      </c>
      <c r="S10928" t="s">
        <v>201</v>
      </c>
      <c r="T10928" s="221">
        <v>45566.313194444447</v>
      </c>
    </row>
    <row r="10929" spans="1:20" x14ac:dyDescent="0.35">
      <c r="A10929" t="s">
        <v>125</v>
      </c>
      <c r="B10929" t="s">
        <v>126</v>
      </c>
      <c r="C10929" t="s">
        <v>92</v>
      </c>
      <c r="D10929" s="29">
        <v>45995</v>
      </c>
      <c r="E10929" s="184" t="str">
        <f t="shared" si="744"/>
        <v/>
      </c>
      <c r="F10929" s="184" t="str">
        <f t="shared" si="745"/>
        <v/>
      </c>
      <c r="G10929" s="184" t="str">
        <f t="shared" si="746"/>
        <v/>
      </c>
      <c r="H10929" s="184" t="str">
        <f t="shared" si="747"/>
        <v/>
      </c>
      <c r="L10929">
        <f t="shared" si="748"/>
        <v>1518.0736357167366</v>
      </c>
      <c r="R10929">
        <f t="shared" si="749"/>
        <v>4437.462595</v>
      </c>
      <c r="S10929" t="s">
        <v>201</v>
      </c>
      <c r="T10929" s="221">
        <v>45566.313194444447</v>
      </c>
    </row>
    <row r="10930" spans="1:20" x14ac:dyDescent="0.35">
      <c r="A10930" t="s">
        <v>125</v>
      </c>
      <c r="B10930" t="s">
        <v>126</v>
      </c>
      <c r="C10930" t="s">
        <v>92</v>
      </c>
      <c r="D10930" s="29">
        <v>45996</v>
      </c>
      <c r="E10930" s="184" t="str">
        <f t="shared" si="744"/>
        <v/>
      </c>
      <c r="F10930" s="184" t="str">
        <f t="shared" si="745"/>
        <v/>
      </c>
      <c r="G10930" s="184" t="str">
        <f t="shared" si="746"/>
        <v/>
      </c>
      <c r="H10930" s="184" t="str">
        <f t="shared" si="747"/>
        <v/>
      </c>
      <c r="L10930">
        <f t="shared" si="748"/>
        <v>1518.0736357167366</v>
      </c>
      <c r="R10930">
        <f t="shared" si="749"/>
        <v>4437.462595</v>
      </c>
      <c r="S10930" t="s">
        <v>201</v>
      </c>
      <c r="T10930" s="221">
        <v>45566.313194444447</v>
      </c>
    </row>
    <row r="10931" spans="1:20" x14ac:dyDescent="0.35">
      <c r="A10931" t="s">
        <v>125</v>
      </c>
      <c r="B10931" t="s">
        <v>126</v>
      </c>
      <c r="C10931" t="s">
        <v>92</v>
      </c>
      <c r="D10931" s="29">
        <v>45997</v>
      </c>
      <c r="E10931" s="184" t="str">
        <f t="shared" si="744"/>
        <v/>
      </c>
      <c r="F10931" s="184" t="str">
        <f t="shared" si="745"/>
        <v/>
      </c>
      <c r="G10931" s="184" t="str">
        <f t="shared" si="746"/>
        <v/>
      </c>
      <c r="H10931" s="184" t="str">
        <f t="shared" si="747"/>
        <v/>
      </c>
      <c r="L10931">
        <f t="shared" si="748"/>
        <v>1518.0736357167366</v>
      </c>
      <c r="R10931">
        <f t="shared" si="749"/>
        <v>4437.462595</v>
      </c>
      <c r="S10931" t="s">
        <v>201</v>
      </c>
      <c r="T10931" s="221">
        <v>45566.313194444447</v>
      </c>
    </row>
    <row r="10932" spans="1:20" x14ac:dyDescent="0.35">
      <c r="A10932" t="s">
        <v>125</v>
      </c>
      <c r="B10932" t="s">
        <v>126</v>
      </c>
      <c r="C10932" t="s">
        <v>92</v>
      </c>
      <c r="D10932" s="29">
        <v>45998</v>
      </c>
      <c r="E10932" s="184" t="str">
        <f t="shared" si="744"/>
        <v/>
      </c>
      <c r="F10932" s="184" t="str">
        <f t="shared" si="745"/>
        <v/>
      </c>
      <c r="G10932" s="184" t="str">
        <f t="shared" si="746"/>
        <v/>
      </c>
      <c r="H10932" s="184" t="str">
        <f t="shared" si="747"/>
        <v/>
      </c>
      <c r="L10932">
        <f t="shared" si="748"/>
        <v>1518.0736357167366</v>
      </c>
      <c r="R10932">
        <f t="shared" si="749"/>
        <v>4437.462595</v>
      </c>
      <c r="S10932" t="s">
        <v>201</v>
      </c>
      <c r="T10932" s="221">
        <v>45566.313194444447</v>
      </c>
    </row>
    <row r="10933" spans="1:20" x14ac:dyDescent="0.35">
      <c r="A10933" t="s">
        <v>125</v>
      </c>
      <c r="B10933" t="s">
        <v>126</v>
      </c>
      <c r="C10933" t="s">
        <v>92</v>
      </c>
      <c r="D10933" s="29">
        <v>45999</v>
      </c>
      <c r="E10933" s="184" t="str">
        <f t="shared" si="744"/>
        <v/>
      </c>
      <c r="F10933" s="184" t="str">
        <f t="shared" si="745"/>
        <v/>
      </c>
      <c r="G10933" s="184" t="str">
        <f t="shared" si="746"/>
        <v/>
      </c>
      <c r="H10933" s="184" t="str">
        <f t="shared" si="747"/>
        <v/>
      </c>
      <c r="L10933">
        <f t="shared" si="748"/>
        <v>1518.0736357167366</v>
      </c>
      <c r="R10933">
        <f t="shared" si="749"/>
        <v>4437.462595</v>
      </c>
      <c r="S10933" t="s">
        <v>201</v>
      </c>
      <c r="T10933" s="221">
        <v>45566.313194444447</v>
      </c>
    </row>
    <row r="10934" spans="1:20" x14ac:dyDescent="0.35">
      <c r="A10934" t="s">
        <v>125</v>
      </c>
      <c r="B10934" t="s">
        <v>126</v>
      </c>
      <c r="C10934" t="s">
        <v>92</v>
      </c>
      <c r="D10934" s="29">
        <v>46000</v>
      </c>
      <c r="E10934" s="184" t="str">
        <f t="shared" si="744"/>
        <v/>
      </c>
      <c r="F10934" s="184" t="str">
        <f t="shared" si="745"/>
        <v/>
      </c>
      <c r="G10934" s="184" t="str">
        <f t="shared" si="746"/>
        <v/>
      </c>
      <c r="H10934" s="184" t="str">
        <f t="shared" si="747"/>
        <v/>
      </c>
      <c r="L10934">
        <f t="shared" si="748"/>
        <v>1518.0736357167366</v>
      </c>
      <c r="R10934">
        <f t="shared" si="749"/>
        <v>4437.462595</v>
      </c>
      <c r="S10934" t="s">
        <v>201</v>
      </c>
      <c r="T10934" s="221">
        <v>45566.313194444447</v>
      </c>
    </row>
    <row r="10935" spans="1:20" x14ac:dyDescent="0.35">
      <c r="A10935" t="s">
        <v>125</v>
      </c>
      <c r="B10935" t="s">
        <v>126</v>
      </c>
      <c r="C10935" t="s">
        <v>92</v>
      </c>
      <c r="D10935" s="29">
        <v>46001</v>
      </c>
      <c r="E10935" s="184" t="str">
        <f t="shared" si="744"/>
        <v/>
      </c>
      <c r="F10935" s="184" t="str">
        <f t="shared" si="745"/>
        <v/>
      </c>
      <c r="G10935" s="184" t="str">
        <f t="shared" si="746"/>
        <v/>
      </c>
      <c r="H10935" s="184" t="str">
        <f t="shared" si="747"/>
        <v/>
      </c>
      <c r="L10935">
        <f t="shared" si="748"/>
        <v>1518.0736357167366</v>
      </c>
      <c r="R10935">
        <f t="shared" si="749"/>
        <v>4437.462595</v>
      </c>
      <c r="S10935" t="s">
        <v>201</v>
      </c>
      <c r="T10935" s="221">
        <v>45566.313194444447</v>
      </c>
    </row>
    <row r="10936" spans="1:20" x14ac:dyDescent="0.35">
      <c r="A10936" t="s">
        <v>125</v>
      </c>
      <c r="B10936" t="s">
        <v>126</v>
      </c>
      <c r="C10936" t="s">
        <v>92</v>
      </c>
      <c r="D10936" s="29">
        <v>46002</v>
      </c>
      <c r="E10936" s="184" t="str">
        <f t="shared" si="744"/>
        <v/>
      </c>
      <c r="F10936" s="184" t="str">
        <f t="shared" si="745"/>
        <v/>
      </c>
      <c r="G10936" s="184" t="str">
        <f t="shared" si="746"/>
        <v/>
      </c>
      <c r="H10936" s="184" t="str">
        <f t="shared" si="747"/>
        <v/>
      </c>
      <c r="L10936">
        <f t="shared" si="748"/>
        <v>1518.0736357167366</v>
      </c>
      <c r="R10936">
        <f t="shared" si="749"/>
        <v>4437.462595</v>
      </c>
      <c r="S10936" t="s">
        <v>201</v>
      </c>
      <c r="T10936" s="221">
        <v>45566.313194444447</v>
      </c>
    </row>
    <row r="10937" spans="1:20" x14ac:dyDescent="0.35">
      <c r="A10937" t="s">
        <v>125</v>
      </c>
      <c r="B10937" t="s">
        <v>126</v>
      </c>
      <c r="C10937" t="s">
        <v>92</v>
      </c>
      <c r="D10937" s="29">
        <v>46003</v>
      </c>
      <c r="E10937" s="184" t="str">
        <f t="shared" si="744"/>
        <v/>
      </c>
      <c r="F10937" s="184" t="str">
        <f t="shared" si="745"/>
        <v/>
      </c>
      <c r="G10937" s="184" t="str">
        <f t="shared" si="746"/>
        <v/>
      </c>
      <c r="H10937" s="184" t="str">
        <f t="shared" si="747"/>
        <v/>
      </c>
      <c r="L10937">
        <f t="shared" si="748"/>
        <v>1518.0736357167366</v>
      </c>
      <c r="R10937">
        <f t="shared" si="749"/>
        <v>4437.462595</v>
      </c>
      <c r="S10937" t="s">
        <v>201</v>
      </c>
      <c r="T10937" s="221">
        <v>45566.313194444447</v>
      </c>
    </row>
    <row r="10938" spans="1:20" x14ac:dyDescent="0.35">
      <c r="A10938" t="s">
        <v>125</v>
      </c>
      <c r="B10938" t="s">
        <v>126</v>
      </c>
      <c r="C10938" t="s">
        <v>92</v>
      </c>
      <c r="D10938" s="29">
        <v>46004</v>
      </c>
      <c r="E10938" s="184" t="str">
        <f t="shared" si="744"/>
        <v/>
      </c>
      <c r="F10938" s="184" t="str">
        <f t="shared" si="745"/>
        <v/>
      </c>
      <c r="G10938" s="184" t="str">
        <f t="shared" si="746"/>
        <v/>
      </c>
      <c r="H10938" s="184" t="str">
        <f t="shared" si="747"/>
        <v/>
      </c>
      <c r="L10938">
        <f t="shared" si="748"/>
        <v>1518.0736357167366</v>
      </c>
      <c r="R10938">
        <f t="shared" si="749"/>
        <v>4437.462595</v>
      </c>
      <c r="S10938" t="s">
        <v>201</v>
      </c>
      <c r="T10938" s="221">
        <v>45566.313194444447</v>
      </c>
    </row>
    <row r="10939" spans="1:20" x14ac:dyDescent="0.35">
      <c r="A10939" t="s">
        <v>125</v>
      </c>
      <c r="B10939" t="s">
        <v>126</v>
      </c>
      <c r="C10939" t="s">
        <v>92</v>
      </c>
      <c r="D10939" s="29">
        <v>46005</v>
      </c>
      <c r="E10939" s="184" t="str">
        <f t="shared" si="744"/>
        <v/>
      </c>
      <c r="F10939" s="184" t="str">
        <f t="shared" si="745"/>
        <v/>
      </c>
      <c r="G10939" s="184" t="str">
        <f t="shared" si="746"/>
        <v/>
      </c>
      <c r="H10939" s="184" t="str">
        <f t="shared" si="747"/>
        <v/>
      </c>
      <c r="L10939">
        <f t="shared" si="748"/>
        <v>1518.0736357167366</v>
      </c>
      <c r="R10939">
        <f t="shared" si="749"/>
        <v>4437.462595</v>
      </c>
      <c r="S10939" t="s">
        <v>201</v>
      </c>
      <c r="T10939" s="221">
        <v>45566.313194444447</v>
      </c>
    </row>
    <row r="10940" spans="1:20" x14ac:dyDescent="0.35">
      <c r="A10940" t="s">
        <v>125</v>
      </c>
      <c r="B10940" t="s">
        <v>126</v>
      </c>
      <c r="C10940" t="s">
        <v>92</v>
      </c>
      <c r="D10940" s="29">
        <v>46006</v>
      </c>
      <c r="E10940" s="184" t="str">
        <f t="shared" si="744"/>
        <v/>
      </c>
      <c r="F10940" s="184" t="str">
        <f t="shared" si="745"/>
        <v/>
      </c>
      <c r="G10940" s="184" t="str">
        <f t="shared" si="746"/>
        <v/>
      </c>
      <c r="H10940" s="184" t="str">
        <f t="shared" si="747"/>
        <v/>
      </c>
      <c r="L10940">
        <f t="shared" si="748"/>
        <v>1518.0736357167366</v>
      </c>
      <c r="R10940">
        <f t="shared" si="749"/>
        <v>4437.462595</v>
      </c>
      <c r="S10940" t="s">
        <v>201</v>
      </c>
      <c r="T10940" s="221">
        <v>45566.313194444447</v>
      </c>
    </row>
    <row r="10941" spans="1:20" x14ac:dyDescent="0.35">
      <c r="A10941" t="s">
        <v>125</v>
      </c>
      <c r="B10941" t="s">
        <v>126</v>
      </c>
      <c r="C10941" t="s">
        <v>92</v>
      </c>
      <c r="D10941" s="29">
        <v>46007</v>
      </c>
      <c r="E10941" s="184" t="str">
        <f t="shared" si="744"/>
        <v/>
      </c>
      <c r="F10941" s="184" t="str">
        <f t="shared" si="745"/>
        <v/>
      </c>
      <c r="G10941" s="184" t="str">
        <f t="shared" si="746"/>
        <v/>
      </c>
      <c r="H10941" s="184" t="str">
        <f t="shared" si="747"/>
        <v/>
      </c>
      <c r="L10941">
        <f t="shared" si="748"/>
        <v>1518.0736357167366</v>
      </c>
      <c r="R10941">
        <f t="shared" si="749"/>
        <v>4437.462595</v>
      </c>
      <c r="S10941" t="s">
        <v>201</v>
      </c>
      <c r="T10941" s="221">
        <v>45566.313194444447</v>
      </c>
    </row>
    <row r="10942" spans="1:20" x14ac:dyDescent="0.35">
      <c r="A10942" t="s">
        <v>125</v>
      </c>
      <c r="B10942" t="s">
        <v>126</v>
      </c>
      <c r="C10942" t="s">
        <v>92</v>
      </c>
      <c r="D10942" s="29">
        <v>46008</v>
      </c>
      <c r="E10942" s="184" t="str">
        <f t="shared" si="744"/>
        <v/>
      </c>
      <c r="F10942" s="184" t="str">
        <f t="shared" si="745"/>
        <v/>
      </c>
      <c r="G10942" s="184" t="str">
        <f t="shared" si="746"/>
        <v/>
      </c>
      <c r="H10942" s="184" t="str">
        <f t="shared" si="747"/>
        <v/>
      </c>
      <c r="L10942">
        <f t="shared" si="748"/>
        <v>1518.0736357167366</v>
      </c>
      <c r="R10942">
        <f t="shared" si="749"/>
        <v>4437.462595</v>
      </c>
      <c r="S10942" t="s">
        <v>201</v>
      </c>
      <c r="T10942" s="221">
        <v>45566.313194444447</v>
      </c>
    </row>
    <row r="10943" spans="1:20" x14ac:dyDescent="0.35">
      <c r="A10943" t="s">
        <v>125</v>
      </c>
      <c r="B10943" t="s">
        <v>126</v>
      </c>
      <c r="C10943" t="s">
        <v>92</v>
      </c>
      <c r="D10943" s="29">
        <v>46009</v>
      </c>
      <c r="E10943" s="184" t="str">
        <f t="shared" si="744"/>
        <v/>
      </c>
      <c r="F10943" s="184" t="str">
        <f t="shared" si="745"/>
        <v/>
      </c>
      <c r="G10943" s="184" t="str">
        <f t="shared" si="746"/>
        <v/>
      </c>
      <c r="H10943" s="184" t="str">
        <f t="shared" si="747"/>
        <v/>
      </c>
      <c r="L10943">
        <f t="shared" si="748"/>
        <v>1518.0736357167366</v>
      </c>
      <c r="R10943">
        <f t="shared" si="749"/>
        <v>4437.462595</v>
      </c>
      <c r="S10943" t="s">
        <v>201</v>
      </c>
      <c r="T10943" s="221">
        <v>45566.313194444447</v>
      </c>
    </row>
    <row r="10944" spans="1:20" x14ac:dyDescent="0.35">
      <c r="A10944" t="s">
        <v>125</v>
      </c>
      <c r="B10944" t="s">
        <v>126</v>
      </c>
      <c r="C10944" t="s">
        <v>92</v>
      </c>
      <c r="D10944" s="29">
        <v>46010</v>
      </c>
      <c r="E10944" s="184" t="str">
        <f t="shared" si="744"/>
        <v/>
      </c>
      <c r="F10944" s="184" t="str">
        <f t="shared" si="745"/>
        <v/>
      </c>
      <c r="G10944" s="184" t="str">
        <f t="shared" si="746"/>
        <v/>
      </c>
      <c r="H10944" s="184" t="str">
        <f t="shared" si="747"/>
        <v/>
      </c>
      <c r="L10944">
        <f t="shared" si="748"/>
        <v>1518.0736357167366</v>
      </c>
      <c r="R10944">
        <f t="shared" si="749"/>
        <v>4437.462595</v>
      </c>
      <c r="S10944" t="s">
        <v>201</v>
      </c>
      <c r="T10944" s="221">
        <v>45566.313194444447</v>
      </c>
    </row>
    <row r="10945" spans="1:20" x14ac:dyDescent="0.35">
      <c r="A10945" t="s">
        <v>125</v>
      </c>
      <c r="B10945" t="s">
        <v>126</v>
      </c>
      <c r="C10945" t="s">
        <v>92</v>
      </c>
      <c r="D10945" s="29">
        <v>46011</v>
      </c>
      <c r="E10945" s="184" t="str">
        <f t="shared" si="744"/>
        <v/>
      </c>
      <c r="F10945" s="184" t="str">
        <f t="shared" si="745"/>
        <v/>
      </c>
      <c r="G10945" s="184" t="str">
        <f t="shared" si="746"/>
        <v/>
      </c>
      <c r="H10945" s="184" t="str">
        <f t="shared" si="747"/>
        <v/>
      </c>
      <c r="L10945">
        <f t="shared" si="748"/>
        <v>1518.0736357167366</v>
      </c>
      <c r="R10945">
        <f t="shared" si="749"/>
        <v>4437.462595</v>
      </c>
      <c r="S10945" t="s">
        <v>201</v>
      </c>
      <c r="T10945" s="221">
        <v>45566.313194444447</v>
      </c>
    </row>
    <row r="10946" spans="1:20" x14ac:dyDescent="0.35">
      <c r="A10946" t="s">
        <v>125</v>
      </c>
      <c r="B10946" t="s">
        <v>126</v>
      </c>
      <c r="C10946" t="s">
        <v>92</v>
      </c>
      <c r="D10946" s="29">
        <v>46012</v>
      </c>
      <c r="E10946" s="184" t="str">
        <f t="shared" si="744"/>
        <v/>
      </c>
      <c r="F10946" s="184" t="str">
        <f t="shared" si="745"/>
        <v/>
      </c>
      <c r="G10946" s="184" t="str">
        <f t="shared" si="746"/>
        <v/>
      </c>
      <c r="H10946" s="184" t="str">
        <f t="shared" si="747"/>
        <v/>
      </c>
      <c r="L10946">
        <f t="shared" si="748"/>
        <v>1518.0736357167366</v>
      </c>
      <c r="R10946">
        <f t="shared" si="749"/>
        <v>4437.462595</v>
      </c>
      <c r="S10946" t="s">
        <v>201</v>
      </c>
      <c r="T10946" s="221">
        <v>45566.313194444447</v>
      </c>
    </row>
    <row r="10947" spans="1:20" x14ac:dyDescent="0.35">
      <c r="A10947" t="s">
        <v>125</v>
      </c>
      <c r="B10947" t="s">
        <v>126</v>
      </c>
      <c r="C10947" t="s">
        <v>92</v>
      </c>
      <c r="D10947" s="29">
        <v>46013</v>
      </c>
      <c r="E10947" s="184" t="str">
        <f t="shared" si="744"/>
        <v/>
      </c>
      <c r="F10947" s="184" t="str">
        <f t="shared" si="745"/>
        <v/>
      </c>
      <c r="G10947" s="184" t="str">
        <f t="shared" si="746"/>
        <v/>
      </c>
      <c r="H10947" s="184" t="str">
        <f t="shared" si="747"/>
        <v/>
      </c>
      <c r="L10947">
        <f t="shared" si="748"/>
        <v>1518.0736357167366</v>
      </c>
      <c r="R10947">
        <f t="shared" si="749"/>
        <v>4437.462595</v>
      </c>
      <c r="S10947" t="s">
        <v>201</v>
      </c>
      <c r="T10947" s="221">
        <v>45566.313194444447</v>
      </c>
    </row>
    <row r="10948" spans="1:20" x14ac:dyDescent="0.35">
      <c r="A10948" t="s">
        <v>125</v>
      </c>
      <c r="B10948" t="s">
        <v>126</v>
      </c>
      <c r="C10948" t="s">
        <v>92</v>
      </c>
      <c r="D10948" s="29">
        <v>46014</v>
      </c>
      <c r="E10948" s="184" t="str">
        <f t="shared" si="744"/>
        <v/>
      </c>
      <c r="F10948" s="184" t="str">
        <f t="shared" si="745"/>
        <v/>
      </c>
      <c r="G10948" s="184" t="str">
        <f t="shared" si="746"/>
        <v/>
      </c>
      <c r="H10948" s="184" t="str">
        <f t="shared" si="747"/>
        <v/>
      </c>
      <c r="L10948">
        <f t="shared" si="748"/>
        <v>1518.0736357167366</v>
      </c>
      <c r="R10948">
        <f t="shared" si="749"/>
        <v>4437.462595</v>
      </c>
      <c r="S10948" t="s">
        <v>201</v>
      </c>
      <c r="T10948" s="221">
        <v>45566.313194444447</v>
      </c>
    </row>
    <row r="10949" spans="1:20" x14ac:dyDescent="0.35">
      <c r="A10949" t="s">
        <v>125</v>
      </c>
      <c r="B10949" t="s">
        <v>126</v>
      </c>
      <c r="C10949" t="s">
        <v>92</v>
      </c>
      <c r="D10949" s="29">
        <v>46015</v>
      </c>
      <c r="E10949" s="184" t="str">
        <f t="shared" si="744"/>
        <v/>
      </c>
      <c r="F10949" s="184" t="str">
        <f t="shared" si="745"/>
        <v/>
      </c>
      <c r="G10949" s="184" t="str">
        <f t="shared" si="746"/>
        <v/>
      </c>
      <c r="H10949" s="184" t="str">
        <f t="shared" si="747"/>
        <v/>
      </c>
      <c r="L10949">
        <f t="shared" si="748"/>
        <v>1518.0736357167366</v>
      </c>
      <c r="R10949">
        <f t="shared" si="749"/>
        <v>4437.462595</v>
      </c>
      <c r="S10949" t="s">
        <v>201</v>
      </c>
      <c r="T10949" s="221">
        <v>45566.313194444447</v>
      </c>
    </row>
    <row r="10950" spans="1:20" x14ac:dyDescent="0.35">
      <c r="A10950" t="s">
        <v>125</v>
      </c>
      <c r="B10950" t="s">
        <v>126</v>
      </c>
      <c r="C10950" t="s">
        <v>92</v>
      </c>
      <c r="D10950" s="29">
        <v>46016</v>
      </c>
      <c r="E10950" s="184" t="str">
        <f t="shared" si="744"/>
        <v/>
      </c>
      <c r="F10950" s="184" t="str">
        <f t="shared" si="745"/>
        <v/>
      </c>
      <c r="G10950" s="184" t="str">
        <f t="shared" si="746"/>
        <v/>
      </c>
      <c r="H10950" s="184" t="str">
        <f t="shared" si="747"/>
        <v/>
      </c>
      <c r="L10950">
        <f t="shared" si="748"/>
        <v>1518.0736357167366</v>
      </c>
      <c r="R10950">
        <f t="shared" si="749"/>
        <v>4437.462595</v>
      </c>
      <c r="S10950" t="s">
        <v>201</v>
      </c>
      <c r="T10950" s="221">
        <v>45566.313194444447</v>
      </c>
    </row>
    <row r="10951" spans="1:20" x14ac:dyDescent="0.35">
      <c r="A10951" t="s">
        <v>125</v>
      </c>
      <c r="B10951" t="s">
        <v>126</v>
      </c>
      <c r="C10951" t="s">
        <v>92</v>
      </c>
      <c r="D10951" s="29">
        <v>46017</v>
      </c>
      <c r="E10951" s="184" t="str">
        <f t="shared" si="744"/>
        <v/>
      </c>
      <c r="F10951" s="184" t="str">
        <f t="shared" si="745"/>
        <v/>
      </c>
      <c r="G10951" s="184" t="str">
        <f t="shared" si="746"/>
        <v/>
      </c>
      <c r="H10951" s="184" t="str">
        <f t="shared" si="747"/>
        <v/>
      </c>
      <c r="L10951">
        <f t="shared" si="748"/>
        <v>1518.0736357167366</v>
      </c>
      <c r="R10951">
        <f t="shared" si="749"/>
        <v>4437.462595</v>
      </c>
      <c r="S10951" t="s">
        <v>201</v>
      </c>
      <c r="T10951" s="221">
        <v>45566.313194444447</v>
      </c>
    </row>
    <row r="10952" spans="1:20" x14ac:dyDescent="0.35">
      <c r="A10952" t="s">
        <v>125</v>
      </c>
      <c r="B10952" t="s">
        <v>126</v>
      </c>
      <c r="C10952" t="s">
        <v>92</v>
      </c>
      <c r="D10952" s="29">
        <v>46018</v>
      </c>
      <c r="E10952" s="184" t="str">
        <f t="shared" ref="E10952:E11015" si="750">IF(J10952="","",IF(L10952=0,0,IF(1-(J10952/L10952)&lt;0,"",1-(J10952/L10952))))</f>
        <v/>
      </c>
      <c r="F10952" s="184" t="str">
        <f t="shared" ref="F10952:F11015" si="751">IF(K10952="","",IF(L10952=0,0,IF(1-(K10952/L10952)&lt;0,"",1-(K10952/L10952))))</f>
        <v/>
      </c>
      <c r="G10952" s="184" t="str">
        <f t="shared" ref="G10952:G11015" si="752">IF(J10952="","",IF(1-(J10952/R10952)&lt;0,"",1-(J10952/R10952)))</f>
        <v/>
      </c>
      <c r="H10952" s="184" t="str">
        <f t="shared" ref="H10952:H11015" si="753">IF(K10952="","",IF(1-(K10952/R10952)&lt;0,"",1-(K10952/R10952)))</f>
        <v/>
      </c>
      <c r="L10952">
        <f t="shared" si="748"/>
        <v>1518.0736357167366</v>
      </c>
      <c r="R10952">
        <f t="shared" si="749"/>
        <v>4437.462595</v>
      </c>
      <c r="S10952" t="s">
        <v>201</v>
      </c>
      <c r="T10952" s="221">
        <v>45566.313194444447</v>
      </c>
    </row>
    <row r="10953" spans="1:20" x14ac:dyDescent="0.35">
      <c r="A10953" t="s">
        <v>125</v>
      </c>
      <c r="B10953" t="s">
        <v>126</v>
      </c>
      <c r="C10953" t="s">
        <v>92</v>
      </c>
      <c r="D10953" s="29">
        <v>46019</v>
      </c>
      <c r="E10953" s="184" t="str">
        <f t="shared" si="750"/>
        <v/>
      </c>
      <c r="F10953" s="184" t="str">
        <f t="shared" si="751"/>
        <v/>
      </c>
      <c r="G10953" s="184" t="str">
        <f t="shared" si="752"/>
        <v/>
      </c>
      <c r="H10953" s="184" t="str">
        <f t="shared" si="753"/>
        <v/>
      </c>
      <c r="L10953">
        <f t="shared" si="748"/>
        <v>1518.0736357167366</v>
      </c>
      <c r="R10953">
        <f t="shared" si="749"/>
        <v>4437.462595</v>
      </c>
      <c r="S10953" t="s">
        <v>201</v>
      </c>
      <c r="T10953" s="221">
        <v>45566.313194444447</v>
      </c>
    </row>
    <row r="10954" spans="1:20" x14ac:dyDescent="0.35">
      <c r="A10954" t="s">
        <v>125</v>
      </c>
      <c r="B10954" t="s">
        <v>126</v>
      </c>
      <c r="C10954" t="s">
        <v>92</v>
      </c>
      <c r="D10954" s="29">
        <v>46020</v>
      </c>
      <c r="E10954" s="184" t="str">
        <f t="shared" si="750"/>
        <v/>
      </c>
      <c r="F10954" s="184" t="str">
        <f t="shared" si="751"/>
        <v/>
      </c>
      <c r="G10954" s="184" t="str">
        <f t="shared" si="752"/>
        <v/>
      </c>
      <c r="H10954" s="184" t="str">
        <f t="shared" si="753"/>
        <v/>
      </c>
      <c r="L10954">
        <f t="shared" si="748"/>
        <v>1518.0736357167366</v>
      </c>
      <c r="R10954">
        <f t="shared" si="749"/>
        <v>4437.462595</v>
      </c>
      <c r="S10954" t="s">
        <v>201</v>
      </c>
      <c r="T10954" s="221">
        <v>45566.313194444447</v>
      </c>
    </row>
    <row r="10955" spans="1:20" x14ac:dyDescent="0.35">
      <c r="A10955" t="s">
        <v>125</v>
      </c>
      <c r="B10955" t="s">
        <v>126</v>
      </c>
      <c r="C10955" t="s">
        <v>92</v>
      </c>
      <c r="D10955" s="29">
        <v>46021</v>
      </c>
      <c r="E10955" s="184" t="str">
        <f t="shared" si="750"/>
        <v/>
      </c>
      <c r="F10955" s="184" t="str">
        <f t="shared" si="751"/>
        <v/>
      </c>
      <c r="G10955" s="184" t="str">
        <f t="shared" si="752"/>
        <v/>
      </c>
      <c r="H10955" s="184" t="str">
        <f t="shared" si="753"/>
        <v/>
      </c>
      <c r="L10955">
        <f t="shared" si="748"/>
        <v>1518.0736357167366</v>
      </c>
      <c r="R10955">
        <f t="shared" si="749"/>
        <v>4437.462595</v>
      </c>
      <c r="S10955" t="s">
        <v>201</v>
      </c>
      <c r="T10955" s="221">
        <v>45566.313194444447</v>
      </c>
    </row>
    <row r="10956" spans="1:20" x14ac:dyDescent="0.35">
      <c r="A10956" t="s">
        <v>125</v>
      </c>
      <c r="B10956" t="s">
        <v>126</v>
      </c>
      <c r="C10956" t="s">
        <v>92</v>
      </c>
      <c r="D10956" s="29">
        <v>46022</v>
      </c>
      <c r="E10956" s="184" t="str">
        <f t="shared" si="750"/>
        <v/>
      </c>
      <c r="F10956" s="184" t="str">
        <f t="shared" si="751"/>
        <v/>
      </c>
      <c r="G10956" s="184" t="str">
        <f t="shared" si="752"/>
        <v/>
      </c>
      <c r="H10956" s="184" t="str">
        <f t="shared" si="753"/>
        <v/>
      </c>
      <c r="L10956">
        <f t="shared" si="748"/>
        <v>1518.0736357167366</v>
      </c>
      <c r="R10956">
        <f t="shared" si="749"/>
        <v>4437.462595</v>
      </c>
      <c r="S10956" t="s">
        <v>201</v>
      </c>
      <c r="T10956" s="221">
        <v>45566.313194444447</v>
      </c>
    </row>
    <row r="10957" spans="1:20" x14ac:dyDescent="0.35">
      <c r="A10957" t="s">
        <v>127</v>
      </c>
      <c r="B10957" t="s">
        <v>116</v>
      </c>
      <c r="C10957" t="s">
        <v>92</v>
      </c>
      <c r="D10957" s="29">
        <v>45658</v>
      </c>
      <c r="E10957" s="184" t="str">
        <f t="shared" si="750"/>
        <v/>
      </c>
      <c r="F10957" s="184" t="str">
        <f t="shared" si="751"/>
        <v/>
      </c>
      <c r="G10957" s="184" t="str">
        <f t="shared" si="752"/>
        <v/>
      </c>
      <c r="H10957" s="184" t="str">
        <f t="shared" si="753"/>
        <v/>
      </c>
      <c r="L10957">
        <f t="shared" ref="L10957:L11020" si="754">L10592+L8767</f>
        <v>2279.8680119439459</v>
      </c>
      <c r="R10957">
        <f t="shared" ref="R10957:R11020" si="755">R10592+R8767</f>
        <v>5434.8693370000001</v>
      </c>
      <c r="S10957" t="s">
        <v>201</v>
      </c>
      <c r="T10957" s="221">
        <v>45567.337500000001</v>
      </c>
    </row>
    <row r="10958" spans="1:20" x14ac:dyDescent="0.35">
      <c r="A10958" t="s">
        <v>127</v>
      </c>
      <c r="B10958" t="s">
        <v>116</v>
      </c>
      <c r="C10958" t="s">
        <v>92</v>
      </c>
      <c r="D10958" s="29">
        <v>45659</v>
      </c>
      <c r="E10958" s="184" t="str">
        <f t="shared" si="750"/>
        <v/>
      </c>
      <c r="F10958" s="184" t="str">
        <f t="shared" si="751"/>
        <v/>
      </c>
      <c r="G10958" s="184" t="str">
        <f t="shared" si="752"/>
        <v/>
      </c>
      <c r="H10958" s="184" t="str">
        <f t="shared" si="753"/>
        <v/>
      </c>
      <c r="L10958">
        <f t="shared" si="754"/>
        <v>2279.8680119439459</v>
      </c>
      <c r="R10958">
        <f t="shared" si="755"/>
        <v>5434.8693370000001</v>
      </c>
      <c r="S10958" t="s">
        <v>201</v>
      </c>
      <c r="T10958" s="221">
        <v>45567.337500000001</v>
      </c>
    </row>
    <row r="10959" spans="1:20" x14ac:dyDescent="0.35">
      <c r="A10959" t="s">
        <v>127</v>
      </c>
      <c r="B10959" t="s">
        <v>116</v>
      </c>
      <c r="C10959" t="s">
        <v>92</v>
      </c>
      <c r="D10959" s="29">
        <v>45660</v>
      </c>
      <c r="E10959" s="184" t="str">
        <f t="shared" si="750"/>
        <v/>
      </c>
      <c r="F10959" s="184" t="str">
        <f t="shared" si="751"/>
        <v/>
      </c>
      <c r="G10959" s="184" t="str">
        <f t="shared" si="752"/>
        <v/>
      </c>
      <c r="H10959" s="184" t="str">
        <f t="shared" si="753"/>
        <v/>
      </c>
      <c r="L10959">
        <f t="shared" si="754"/>
        <v>2279.8680119439459</v>
      </c>
      <c r="R10959">
        <f t="shared" si="755"/>
        <v>5434.8693370000001</v>
      </c>
      <c r="S10959" t="s">
        <v>201</v>
      </c>
      <c r="T10959" s="221">
        <v>45567.337500000001</v>
      </c>
    </row>
    <row r="10960" spans="1:20" x14ac:dyDescent="0.35">
      <c r="A10960" t="s">
        <v>127</v>
      </c>
      <c r="B10960" t="s">
        <v>116</v>
      </c>
      <c r="C10960" t="s">
        <v>92</v>
      </c>
      <c r="D10960" s="29">
        <v>45661</v>
      </c>
      <c r="E10960" s="184" t="str">
        <f t="shared" si="750"/>
        <v/>
      </c>
      <c r="F10960" s="184" t="str">
        <f t="shared" si="751"/>
        <v/>
      </c>
      <c r="G10960" s="184" t="str">
        <f t="shared" si="752"/>
        <v/>
      </c>
      <c r="H10960" s="184" t="str">
        <f t="shared" si="753"/>
        <v/>
      </c>
      <c r="L10960">
        <f t="shared" si="754"/>
        <v>2279.8680119439459</v>
      </c>
      <c r="R10960">
        <f t="shared" si="755"/>
        <v>5434.8693370000001</v>
      </c>
      <c r="S10960" t="s">
        <v>201</v>
      </c>
      <c r="T10960" s="221">
        <v>45567.337500000001</v>
      </c>
    </row>
    <row r="10961" spans="1:20" x14ac:dyDescent="0.35">
      <c r="A10961" t="s">
        <v>127</v>
      </c>
      <c r="B10961" t="s">
        <v>116</v>
      </c>
      <c r="C10961" t="s">
        <v>92</v>
      </c>
      <c r="D10961" s="29">
        <v>45662</v>
      </c>
      <c r="E10961" s="184" t="str">
        <f t="shared" si="750"/>
        <v/>
      </c>
      <c r="F10961" s="184" t="str">
        <f t="shared" si="751"/>
        <v/>
      </c>
      <c r="G10961" s="184" t="str">
        <f t="shared" si="752"/>
        <v/>
      </c>
      <c r="H10961" s="184" t="str">
        <f t="shared" si="753"/>
        <v/>
      </c>
      <c r="L10961">
        <f t="shared" si="754"/>
        <v>2279.8680119439459</v>
      </c>
      <c r="R10961">
        <f t="shared" si="755"/>
        <v>5434.8693370000001</v>
      </c>
      <c r="S10961" t="s">
        <v>201</v>
      </c>
      <c r="T10961" s="221">
        <v>45567.337500000001</v>
      </c>
    </row>
    <row r="10962" spans="1:20" x14ac:dyDescent="0.35">
      <c r="A10962" t="s">
        <v>127</v>
      </c>
      <c r="B10962" t="s">
        <v>116</v>
      </c>
      <c r="C10962" t="s">
        <v>92</v>
      </c>
      <c r="D10962" s="29">
        <v>45663</v>
      </c>
      <c r="E10962" s="184" t="str">
        <f t="shared" si="750"/>
        <v/>
      </c>
      <c r="F10962" s="184" t="str">
        <f t="shared" si="751"/>
        <v/>
      </c>
      <c r="G10962" s="184" t="str">
        <f t="shared" si="752"/>
        <v/>
      </c>
      <c r="H10962" s="184" t="str">
        <f t="shared" si="753"/>
        <v/>
      </c>
      <c r="L10962">
        <f t="shared" si="754"/>
        <v>2279.8680119439459</v>
      </c>
      <c r="R10962">
        <f t="shared" si="755"/>
        <v>5434.8693370000001</v>
      </c>
      <c r="S10962" t="s">
        <v>201</v>
      </c>
      <c r="T10962" s="221">
        <v>45567.337500000001</v>
      </c>
    </row>
    <row r="10963" spans="1:20" x14ac:dyDescent="0.35">
      <c r="A10963" t="s">
        <v>127</v>
      </c>
      <c r="B10963" t="s">
        <v>116</v>
      </c>
      <c r="C10963" t="s">
        <v>92</v>
      </c>
      <c r="D10963" s="29">
        <v>45664</v>
      </c>
      <c r="E10963" s="184" t="str">
        <f t="shared" si="750"/>
        <v/>
      </c>
      <c r="F10963" s="184" t="str">
        <f t="shared" si="751"/>
        <v/>
      </c>
      <c r="G10963" s="184" t="str">
        <f t="shared" si="752"/>
        <v/>
      </c>
      <c r="H10963" s="184" t="str">
        <f t="shared" si="753"/>
        <v/>
      </c>
      <c r="L10963">
        <f t="shared" si="754"/>
        <v>2279.8680119439459</v>
      </c>
      <c r="R10963">
        <f t="shared" si="755"/>
        <v>5434.8693370000001</v>
      </c>
      <c r="S10963" t="s">
        <v>201</v>
      </c>
      <c r="T10963" s="221">
        <v>45567.337500000001</v>
      </c>
    </row>
    <row r="10964" spans="1:20" x14ac:dyDescent="0.35">
      <c r="A10964" t="s">
        <v>127</v>
      </c>
      <c r="B10964" t="s">
        <v>116</v>
      </c>
      <c r="C10964" t="s">
        <v>92</v>
      </c>
      <c r="D10964" s="29">
        <v>45665</v>
      </c>
      <c r="E10964" s="184" t="str">
        <f t="shared" si="750"/>
        <v/>
      </c>
      <c r="F10964" s="184" t="str">
        <f t="shared" si="751"/>
        <v/>
      </c>
      <c r="G10964" s="184" t="str">
        <f t="shared" si="752"/>
        <v/>
      </c>
      <c r="H10964" s="184" t="str">
        <f t="shared" si="753"/>
        <v/>
      </c>
      <c r="L10964">
        <f t="shared" si="754"/>
        <v>2279.8680119439459</v>
      </c>
      <c r="R10964">
        <f t="shared" si="755"/>
        <v>5434.8693370000001</v>
      </c>
      <c r="S10964" t="s">
        <v>201</v>
      </c>
      <c r="T10964" s="221">
        <v>45567.337500000001</v>
      </c>
    </row>
    <row r="10965" spans="1:20" x14ac:dyDescent="0.35">
      <c r="A10965" t="s">
        <v>127</v>
      </c>
      <c r="B10965" t="s">
        <v>116</v>
      </c>
      <c r="C10965" t="s">
        <v>92</v>
      </c>
      <c r="D10965" s="29">
        <v>45666</v>
      </c>
      <c r="E10965" s="184" t="str">
        <f t="shared" si="750"/>
        <v/>
      </c>
      <c r="F10965" s="184" t="str">
        <f t="shared" si="751"/>
        <v/>
      </c>
      <c r="G10965" s="184" t="str">
        <f t="shared" si="752"/>
        <v/>
      </c>
      <c r="H10965" s="184" t="str">
        <f t="shared" si="753"/>
        <v/>
      </c>
      <c r="L10965">
        <f t="shared" si="754"/>
        <v>2279.8680119439459</v>
      </c>
      <c r="R10965">
        <f t="shared" si="755"/>
        <v>5434.8693370000001</v>
      </c>
      <c r="S10965" t="s">
        <v>201</v>
      </c>
      <c r="T10965" s="221">
        <v>45567.337500000001</v>
      </c>
    </row>
    <row r="10966" spans="1:20" x14ac:dyDescent="0.35">
      <c r="A10966" t="s">
        <v>127</v>
      </c>
      <c r="B10966" t="s">
        <v>116</v>
      </c>
      <c r="C10966" t="s">
        <v>92</v>
      </c>
      <c r="D10966" s="29">
        <v>45667</v>
      </c>
      <c r="E10966" s="184" t="str">
        <f t="shared" si="750"/>
        <v/>
      </c>
      <c r="F10966" s="184" t="str">
        <f t="shared" si="751"/>
        <v/>
      </c>
      <c r="G10966" s="184" t="str">
        <f t="shared" si="752"/>
        <v/>
      </c>
      <c r="H10966" s="184" t="str">
        <f t="shared" si="753"/>
        <v/>
      </c>
      <c r="L10966">
        <f t="shared" si="754"/>
        <v>2279.8680119439459</v>
      </c>
      <c r="R10966">
        <f t="shared" si="755"/>
        <v>5434.8693370000001</v>
      </c>
      <c r="S10966" t="s">
        <v>201</v>
      </c>
      <c r="T10966" s="221">
        <v>45567.337500000001</v>
      </c>
    </row>
    <row r="10967" spans="1:20" x14ac:dyDescent="0.35">
      <c r="A10967" t="s">
        <v>127</v>
      </c>
      <c r="B10967" t="s">
        <v>116</v>
      </c>
      <c r="C10967" t="s">
        <v>92</v>
      </c>
      <c r="D10967" s="29">
        <v>45668</v>
      </c>
      <c r="E10967" s="184" t="str">
        <f t="shared" si="750"/>
        <v/>
      </c>
      <c r="F10967" s="184" t="str">
        <f t="shared" si="751"/>
        <v/>
      </c>
      <c r="G10967" s="184" t="str">
        <f t="shared" si="752"/>
        <v/>
      </c>
      <c r="H10967" s="184" t="str">
        <f t="shared" si="753"/>
        <v/>
      </c>
      <c r="L10967">
        <f t="shared" si="754"/>
        <v>2279.8680119439459</v>
      </c>
      <c r="R10967">
        <f t="shared" si="755"/>
        <v>5434.8693370000001</v>
      </c>
      <c r="S10967" t="s">
        <v>201</v>
      </c>
      <c r="T10967" s="221">
        <v>45567.337500000001</v>
      </c>
    </row>
    <row r="10968" spans="1:20" x14ac:dyDescent="0.35">
      <c r="A10968" t="s">
        <v>127</v>
      </c>
      <c r="B10968" t="s">
        <v>116</v>
      </c>
      <c r="C10968" t="s">
        <v>92</v>
      </c>
      <c r="D10968" s="29">
        <v>45669</v>
      </c>
      <c r="E10968" s="184" t="str">
        <f t="shared" si="750"/>
        <v/>
      </c>
      <c r="F10968" s="184" t="str">
        <f t="shared" si="751"/>
        <v/>
      </c>
      <c r="G10968" s="184" t="str">
        <f t="shared" si="752"/>
        <v/>
      </c>
      <c r="H10968" s="184" t="str">
        <f t="shared" si="753"/>
        <v/>
      </c>
      <c r="L10968">
        <f t="shared" si="754"/>
        <v>2279.8680119439459</v>
      </c>
      <c r="R10968">
        <f t="shared" si="755"/>
        <v>5434.8693370000001</v>
      </c>
      <c r="S10968" t="s">
        <v>201</v>
      </c>
      <c r="T10968" s="221">
        <v>45567.337500000001</v>
      </c>
    </row>
    <row r="10969" spans="1:20" x14ac:dyDescent="0.35">
      <c r="A10969" t="s">
        <v>127</v>
      </c>
      <c r="B10969" t="s">
        <v>116</v>
      </c>
      <c r="C10969" t="s">
        <v>92</v>
      </c>
      <c r="D10969" s="29">
        <v>45670</v>
      </c>
      <c r="E10969" s="184" t="str">
        <f t="shared" si="750"/>
        <v/>
      </c>
      <c r="F10969" s="184" t="str">
        <f t="shared" si="751"/>
        <v/>
      </c>
      <c r="G10969" s="184" t="str">
        <f t="shared" si="752"/>
        <v/>
      </c>
      <c r="H10969" s="184" t="str">
        <f t="shared" si="753"/>
        <v/>
      </c>
      <c r="L10969">
        <f t="shared" si="754"/>
        <v>2279.8680119439459</v>
      </c>
      <c r="R10969">
        <f t="shared" si="755"/>
        <v>5434.8693370000001</v>
      </c>
      <c r="S10969" t="s">
        <v>201</v>
      </c>
      <c r="T10969" s="221">
        <v>45567.337500000001</v>
      </c>
    </row>
    <row r="10970" spans="1:20" x14ac:dyDescent="0.35">
      <c r="A10970" t="s">
        <v>127</v>
      </c>
      <c r="B10970" t="s">
        <v>116</v>
      </c>
      <c r="C10970" t="s">
        <v>92</v>
      </c>
      <c r="D10970" s="29">
        <v>45671</v>
      </c>
      <c r="E10970" s="184" t="str">
        <f t="shared" si="750"/>
        <v/>
      </c>
      <c r="F10970" s="184" t="str">
        <f t="shared" si="751"/>
        <v/>
      </c>
      <c r="G10970" s="184" t="str">
        <f t="shared" si="752"/>
        <v/>
      </c>
      <c r="H10970" s="184" t="str">
        <f t="shared" si="753"/>
        <v/>
      </c>
      <c r="L10970">
        <f t="shared" si="754"/>
        <v>2279.8680119439459</v>
      </c>
      <c r="R10970">
        <f t="shared" si="755"/>
        <v>5434.8693370000001</v>
      </c>
      <c r="S10970" t="s">
        <v>201</v>
      </c>
      <c r="T10970" s="221">
        <v>45567.337500000001</v>
      </c>
    </row>
    <row r="10971" spans="1:20" x14ac:dyDescent="0.35">
      <c r="A10971" t="s">
        <v>127</v>
      </c>
      <c r="B10971" t="s">
        <v>116</v>
      </c>
      <c r="C10971" t="s">
        <v>92</v>
      </c>
      <c r="D10971" s="29">
        <v>45672</v>
      </c>
      <c r="E10971" s="184" t="str">
        <f t="shared" si="750"/>
        <v/>
      </c>
      <c r="F10971" s="184" t="str">
        <f t="shared" si="751"/>
        <v/>
      </c>
      <c r="G10971" s="184" t="str">
        <f t="shared" si="752"/>
        <v/>
      </c>
      <c r="H10971" s="184" t="str">
        <f t="shared" si="753"/>
        <v/>
      </c>
      <c r="L10971">
        <f t="shared" si="754"/>
        <v>2279.8680119439459</v>
      </c>
      <c r="R10971">
        <f t="shared" si="755"/>
        <v>5434.8693370000001</v>
      </c>
      <c r="S10971" t="s">
        <v>201</v>
      </c>
      <c r="T10971" s="221">
        <v>45567.337500000001</v>
      </c>
    </row>
    <row r="10972" spans="1:20" x14ac:dyDescent="0.35">
      <c r="A10972" t="s">
        <v>127</v>
      </c>
      <c r="B10972" t="s">
        <v>116</v>
      </c>
      <c r="C10972" t="s">
        <v>92</v>
      </c>
      <c r="D10972" s="29">
        <v>45673</v>
      </c>
      <c r="E10972" s="184" t="str">
        <f t="shared" si="750"/>
        <v/>
      </c>
      <c r="F10972" s="184" t="str">
        <f t="shared" si="751"/>
        <v/>
      </c>
      <c r="G10972" s="184" t="str">
        <f t="shared" si="752"/>
        <v/>
      </c>
      <c r="H10972" s="184" t="str">
        <f t="shared" si="753"/>
        <v/>
      </c>
      <c r="L10972">
        <f t="shared" si="754"/>
        <v>2279.8680119439459</v>
      </c>
      <c r="R10972">
        <f t="shared" si="755"/>
        <v>5434.8693370000001</v>
      </c>
      <c r="S10972" t="s">
        <v>201</v>
      </c>
      <c r="T10972" s="221">
        <v>45567.337500000001</v>
      </c>
    </row>
    <row r="10973" spans="1:20" x14ac:dyDescent="0.35">
      <c r="A10973" t="s">
        <v>127</v>
      </c>
      <c r="B10973" t="s">
        <v>116</v>
      </c>
      <c r="C10973" t="s">
        <v>92</v>
      </c>
      <c r="D10973" s="29">
        <v>45674</v>
      </c>
      <c r="E10973" s="184" t="str">
        <f t="shared" si="750"/>
        <v/>
      </c>
      <c r="F10973" s="184" t="str">
        <f t="shared" si="751"/>
        <v/>
      </c>
      <c r="G10973" s="184" t="str">
        <f t="shared" si="752"/>
        <v/>
      </c>
      <c r="H10973" s="184" t="str">
        <f t="shared" si="753"/>
        <v/>
      </c>
      <c r="L10973">
        <f t="shared" si="754"/>
        <v>2279.8680119439459</v>
      </c>
      <c r="R10973">
        <f t="shared" si="755"/>
        <v>5434.8693370000001</v>
      </c>
      <c r="S10973" t="s">
        <v>201</v>
      </c>
      <c r="T10973" s="221">
        <v>45567.337500000001</v>
      </c>
    </row>
    <row r="10974" spans="1:20" x14ac:dyDescent="0.35">
      <c r="A10974" t="s">
        <v>127</v>
      </c>
      <c r="B10974" t="s">
        <v>116</v>
      </c>
      <c r="C10974" t="s">
        <v>92</v>
      </c>
      <c r="D10974" s="29">
        <v>45675</v>
      </c>
      <c r="E10974" s="184" t="str">
        <f t="shared" si="750"/>
        <v/>
      </c>
      <c r="F10974" s="184" t="str">
        <f t="shared" si="751"/>
        <v/>
      </c>
      <c r="G10974" s="184" t="str">
        <f t="shared" si="752"/>
        <v/>
      </c>
      <c r="H10974" s="184" t="str">
        <f t="shared" si="753"/>
        <v/>
      </c>
      <c r="L10974">
        <f t="shared" si="754"/>
        <v>2279.8680119439459</v>
      </c>
      <c r="R10974">
        <f t="shared" si="755"/>
        <v>5434.8693370000001</v>
      </c>
      <c r="S10974" t="s">
        <v>201</v>
      </c>
      <c r="T10974" s="221">
        <v>45567.337500000001</v>
      </c>
    </row>
    <row r="10975" spans="1:20" x14ac:dyDescent="0.35">
      <c r="A10975" t="s">
        <v>127</v>
      </c>
      <c r="B10975" t="s">
        <v>116</v>
      </c>
      <c r="C10975" t="s">
        <v>92</v>
      </c>
      <c r="D10975" s="29">
        <v>45676</v>
      </c>
      <c r="E10975" s="184" t="str">
        <f t="shared" si="750"/>
        <v/>
      </c>
      <c r="F10975" s="184" t="str">
        <f t="shared" si="751"/>
        <v/>
      </c>
      <c r="G10975" s="184" t="str">
        <f t="shared" si="752"/>
        <v/>
      </c>
      <c r="H10975" s="184" t="str">
        <f t="shared" si="753"/>
        <v/>
      </c>
      <c r="L10975">
        <f t="shared" si="754"/>
        <v>2279.8680119439459</v>
      </c>
      <c r="R10975">
        <f t="shared" si="755"/>
        <v>5434.8693370000001</v>
      </c>
      <c r="S10975" t="s">
        <v>201</v>
      </c>
      <c r="T10975" s="221">
        <v>45567.337500000001</v>
      </c>
    </row>
    <row r="10976" spans="1:20" x14ac:dyDescent="0.35">
      <c r="A10976" t="s">
        <v>127</v>
      </c>
      <c r="B10976" t="s">
        <v>116</v>
      </c>
      <c r="C10976" t="s">
        <v>92</v>
      </c>
      <c r="D10976" s="29">
        <v>45677</v>
      </c>
      <c r="E10976" s="184" t="str">
        <f t="shared" si="750"/>
        <v/>
      </c>
      <c r="F10976" s="184" t="str">
        <f t="shared" si="751"/>
        <v/>
      </c>
      <c r="G10976" s="184" t="str">
        <f t="shared" si="752"/>
        <v/>
      </c>
      <c r="H10976" s="184" t="str">
        <f t="shared" si="753"/>
        <v/>
      </c>
      <c r="L10976">
        <f t="shared" si="754"/>
        <v>2279.8680119439459</v>
      </c>
      <c r="R10976">
        <f t="shared" si="755"/>
        <v>5434.8693370000001</v>
      </c>
      <c r="S10976" t="s">
        <v>201</v>
      </c>
      <c r="T10976" s="221">
        <v>45567.337500000001</v>
      </c>
    </row>
    <row r="10977" spans="1:20" x14ac:dyDescent="0.35">
      <c r="A10977" t="s">
        <v>127</v>
      </c>
      <c r="B10977" t="s">
        <v>116</v>
      </c>
      <c r="C10977" t="s">
        <v>92</v>
      </c>
      <c r="D10977" s="29">
        <v>45678</v>
      </c>
      <c r="E10977" s="184" t="str">
        <f t="shared" si="750"/>
        <v/>
      </c>
      <c r="F10977" s="184" t="str">
        <f t="shared" si="751"/>
        <v/>
      </c>
      <c r="G10977" s="184" t="str">
        <f t="shared" si="752"/>
        <v/>
      </c>
      <c r="H10977" s="184" t="str">
        <f t="shared" si="753"/>
        <v/>
      </c>
      <c r="L10977">
        <f t="shared" si="754"/>
        <v>2279.8680119439459</v>
      </c>
      <c r="R10977">
        <f t="shared" si="755"/>
        <v>5434.8693370000001</v>
      </c>
      <c r="S10977" t="s">
        <v>201</v>
      </c>
      <c r="T10977" s="221">
        <v>45567.337500000001</v>
      </c>
    </row>
    <row r="10978" spans="1:20" x14ac:dyDescent="0.35">
      <c r="A10978" t="s">
        <v>127</v>
      </c>
      <c r="B10978" t="s">
        <v>116</v>
      </c>
      <c r="C10978" t="s">
        <v>92</v>
      </c>
      <c r="D10978" s="29">
        <v>45679</v>
      </c>
      <c r="E10978" s="184" t="str">
        <f t="shared" si="750"/>
        <v/>
      </c>
      <c r="F10978" s="184" t="str">
        <f t="shared" si="751"/>
        <v/>
      </c>
      <c r="G10978" s="184" t="str">
        <f t="shared" si="752"/>
        <v/>
      </c>
      <c r="H10978" s="184" t="str">
        <f t="shared" si="753"/>
        <v/>
      </c>
      <c r="L10978">
        <f t="shared" si="754"/>
        <v>2279.8680119439459</v>
      </c>
      <c r="R10978">
        <f t="shared" si="755"/>
        <v>5434.8693370000001</v>
      </c>
      <c r="S10978" t="s">
        <v>201</v>
      </c>
      <c r="T10978" s="221">
        <v>45567.337500000001</v>
      </c>
    </row>
    <row r="10979" spans="1:20" x14ac:dyDescent="0.35">
      <c r="A10979" t="s">
        <v>127</v>
      </c>
      <c r="B10979" t="s">
        <v>116</v>
      </c>
      <c r="C10979" t="s">
        <v>92</v>
      </c>
      <c r="D10979" s="29">
        <v>45680</v>
      </c>
      <c r="E10979" s="184" t="str">
        <f t="shared" si="750"/>
        <v/>
      </c>
      <c r="F10979" s="184" t="str">
        <f t="shared" si="751"/>
        <v/>
      </c>
      <c r="G10979" s="184" t="str">
        <f t="shared" si="752"/>
        <v/>
      </c>
      <c r="H10979" s="184" t="str">
        <f t="shared" si="753"/>
        <v/>
      </c>
      <c r="L10979">
        <f t="shared" si="754"/>
        <v>2279.8680119439459</v>
      </c>
      <c r="R10979">
        <f t="shared" si="755"/>
        <v>5434.8693370000001</v>
      </c>
      <c r="S10979" t="s">
        <v>201</v>
      </c>
      <c r="T10979" s="221">
        <v>45567.337500000001</v>
      </c>
    </row>
    <row r="10980" spans="1:20" x14ac:dyDescent="0.35">
      <c r="A10980" t="s">
        <v>127</v>
      </c>
      <c r="B10980" t="s">
        <v>116</v>
      </c>
      <c r="C10980" t="s">
        <v>92</v>
      </c>
      <c r="D10980" s="29">
        <v>45681</v>
      </c>
      <c r="E10980" s="184" t="str">
        <f t="shared" si="750"/>
        <v/>
      </c>
      <c r="F10980" s="184" t="str">
        <f t="shared" si="751"/>
        <v/>
      </c>
      <c r="G10980" s="184" t="str">
        <f t="shared" si="752"/>
        <v/>
      </c>
      <c r="H10980" s="184" t="str">
        <f t="shared" si="753"/>
        <v/>
      </c>
      <c r="L10980">
        <f t="shared" si="754"/>
        <v>2279.8680119439459</v>
      </c>
      <c r="R10980">
        <f t="shared" si="755"/>
        <v>5434.8693370000001</v>
      </c>
      <c r="S10980" t="s">
        <v>201</v>
      </c>
      <c r="T10980" s="221">
        <v>45567.337500000001</v>
      </c>
    </row>
    <row r="10981" spans="1:20" x14ac:dyDescent="0.35">
      <c r="A10981" t="s">
        <v>127</v>
      </c>
      <c r="B10981" t="s">
        <v>116</v>
      </c>
      <c r="C10981" t="s">
        <v>92</v>
      </c>
      <c r="D10981" s="29">
        <v>45682</v>
      </c>
      <c r="E10981" s="184" t="str">
        <f t="shared" si="750"/>
        <v/>
      </c>
      <c r="F10981" s="184" t="str">
        <f t="shared" si="751"/>
        <v/>
      </c>
      <c r="G10981" s="184" t="str">
        <f t="shared" si="752"/>
        <v/>
      </c>
      <c r="H10981" s="184" t="str">
        <f t="shared" si="753"/>
        <v/>
      </c>
      <c r="L10981">
        <f t="shared" si="754"/>
        <v>2279.8680119439459</v>
      </c>
      <c r="R10981">
        <f t="shared" si="755"/>
        <v>5434.8693370000001</v>
      </c>
      <c r="S10981" t="s">
        <v>201</v>
      </c>
      <c r="T10981" s="221">
        <v>45567.337500000001</v>
      </c>
    </row>
    <row r="10982" spans="1:20" x14ac:dyDescent="0.35">
      <c r="A10982" t="s">
        <v>127</v>
      </c>
      <c r="B10982" t="s">
        <v>116</v>
      </c>
      <c r="C10982" t="s">
        <v>92</v>
      </c>
      <c r="D10982" s="29">
        <v>45683</v>
      </c>
      <c r="E10982" s="184" t="str">
        <f t="shared" si="750"/>
        <v/>
      </c>
      <c r="F10982" s="184" t="str">
        <f t="shared" si="751"/>
        <v/>
      </c>
      <c r="G10982" s="184" t="str">
        <f t="shared" si="752"/>
        <v/>
      </c>
      <c r="H10982" s="184" t="str">
        <f t="shared" si="753"/>
        <v/>
      </c>
      <c r="L10982">
        <f t="shared" si="754"/>
        <v>2279.8680119439459</v>
      </c>
      <c r="R10982">
        <f t="shared" si="755"/>
        <v>5434.8693370000001</v>
      </c>
      <c r="S10982" t="s">
        <v>201</v>
      </c>
      <c r="T10982" s="221">
        <v>45567.337500000001</v>
      </c>
    </row>
    <row r="10983" spans="1:20" x14ac:dyDescent="0.35">
      <c r="A10983" t="s">
        <v>127</v>
      </c>
      <c r="B10983" t="s">
        <v>116</v>
      </c>
      <c r="C10983" t="s">
        <v>92</v>
      </c>
      <c r="D10983" s="29">
        <v>45684</v>
      </c>
      <c r="E10983" s="184" t="str">
        <f t="shared" si="750"/>
        <v/>
      </c>
      <c r="F10983" s="184" t="str">
        <f t="shared" si="751"/>
        <v/>
      </c>
      <c r="G10983" s="184" t="str">
        <f t="shared" si="752"/>
        <v/>
      </c>
      <c r="H10983" s="184" t="str">
        <f t="shared" si="753"/>
        <v/>
      </c>
      <c r="L10983">
        <f t="shared" si="754"/>
        <v>2279.8680119439459</v>
      </c>
      <c r="R10983">
        <f t="shared" si="755"/>
        <v>5434.8693370000001</v>
      </c>
      <c r="S10983" t="s">
        <v>201</v>
      </c>
      <c r="T10983" s="221">
        <v>45567.337500000001</v>
      </c>
    </row>
    <row r="10984" spans="1:20" x14ac:dyDescent="0.35">
      <c r="A10984" t="s">
        <v>127</v>
      </c>
      <c r="B10984" t="s">
        <v>116</v>
      </c>
      <c r="C10984" t="s">
        <v>92</v>
      </c>
      <c r="D10984" s="29">
        <v>45685</v>
      </c>
      <c r="E10984" s="184" t="str">
        <f t="shared" si="750"/>
        <v/>
      </c>
      <c r="F10984" s="184" t="str">
        <f t="shared" si="751"/>
        <v/>
      </c>
      <c r="G10984" s="184" t="str">
        <f t="shared" si="752"/>
        <v/>
      </c>
      <c r="H10984" s="184" t="str">
        <f t="shared" si="753"/>
        <v/>
      </c>
      <c r="L10984">
        <f t="shared" si="754"/>
        <v>2279.8680119439459</v>
      </c>
      <c r="R10984">
        <f t="shared" si="755"/>
        <v>5434.8693370000001</v>
      </c>
      <c r="S10984" t="s">
        <v>201</v>
      </c>
      <c r="T10984" s="221">
        <v>45567.337500000001</v>
      </c>
    </row>
    <row r="10985" spans="1:20" x14ac:dyDescent="0.35">
      <c r="A10985" t="s">
        <v>127</v>
      </c>
      <c r="B10985" t="s">
        <v>116</v>
      </c>
      <c r="C10985" t="s">
        <v>92</v>
      </c>
      <c r="D10985" s="29">
        <v>45686</v>
      </c>
      <c r="E10985" s="184" t="str">
        <f t="shared" si="750"/>
        <v/>
      </c>
      <c r="F10985" s="184" t="str">
        <f t="shared" si="751"/>
        <v/>
      </c>
      <c r="G10985" s="184" t="str">
        <f t="shared" si="752"/>
        <v/>
      </c>
      <c r="H10985" s="184" t="str">
        <f t="shared" si="753"/>
        <v/>
      </c>
      <c r="L10985">
        <f t="shared" si="754"/>
        <v>2279.8680119439459</v>
      </c>
      <c r="R10985">
        <f t="shared" si="755"/>
        <v>5434.8693370000001</v>
      </c>
      <c r="S10985" t="s">
        <v>201</v>
      </c>
      <c r="T10985" s="221">
        <v>45567.337500000001</v>
      </c>
    </row>
    <row r="10986" spans="1:20" x14ac:dyDescent="0.35">
      <c r="A10986" t="s">
        <v>127</v>
      </c>
      <c r="B10986" t="s">
        <v>116</v>
      </c>
      <c r="C10986" t="s">
        <v>92</v>
      </c>
      <c r="D10986" s="29">
        <v>45687</v>
      </c>
      <c r="E10986" s="184" t="str">
        <f t="shared" si="750"/>
        <v/>
      </c>
      <c r="F10986" s="184" t="str">
        <f t="shared" si="751"/>
        <v/>
      </c>
      <c r="G10986" s="184" t="str">
        <f t="shared" si="752"/>
        <v/>
      </c>
      <c r="H10986" s="184" t="str">
        <f t="shared" si="753"/>
        <v/>
      </c>
      <c r="L10986">
        <f t="shared" si="754"/>
        <v>2279.8680119439459</v>
      </c>
      <c r="R10986">
        <f t="shared" si="755"/>
        <v>5434.8693370000001</v>
      </c>
      <c r="S10986" t="s">
        <v>201</v>
      </c>
      <c r="T10986" s="221">
        <v>45567.337500000001</v>
      </c>
    </row>
    <row r="10987" spans="1:20" x14ac:dyDescent="0.35">
      <c r="A10987" t="s">
        <v>127</v>
      </c>
      <c r="B10987" t="s">
        <v>116</v>
      </c>
      <c r="C10987" t="s">
        <v>92</v>
      </c>
      <c r="D10987" s="29">
        <v>45688</v>
      </c>
      <c r="E10987" s="184" t="str">
        <f t="shared" si="750"/>
        <v/>
      </c>
      <c r="F10987" s="184" t="str">
        <f t="shared" si="751"/>
        <v/>
      </c>
      <c r="G10987" s="184" t="str">
        <f t="shared" si="752"/>
        <v/>
      </c>
      <c r="H10987" s="184" t="str">
        <f t="shared" si="753"/>
        <v/>
      </c>
      <c r="L10987">
        <f t="shared" si="754"/>
        <v>2279.8680119439459</v>
      </c>
      <c r="R10987">
        <f t="shared" si="755"/>
        <v>5434.8693370000001</v>
      </c>
      <c r="S10987" t="s">
        <v>201</v>
      </c>
      <c r="T10987" s="221">
        <v>45567.337500000001</v>
      </c>
    </row>
    <row r="10988" spans="1:20" x14ac:dyDescent="0.35">
      <c r="A10988" t="s">
        <v>127</v>
      </c>
      <c r="B10988" t="s">
        <v>116</v>
      </c>
      <c r="C10988" t="s">
        <v>92</v>
      </c>
      <c r="D10988" s="29">
        <v>45689</v>
      </c>
      <c r="E10988" s="184" t="str">
        <f t="shared" si="750"/>
        <v/>
      </c>
      <c r="F10988" s="184" t="str">
        <f t="shared" si="751"/>
        <v/>
      </c>
      <c r="G10988" s="184" t="str">
        <f t="shared" si="752"/>
        <v/>
      </c>
      <c r="H10988" s="184" t="str">
        <f t="shared" si="753"/>
        <v/>
      </c>
      <c r="L10988">
        <f t="shared" si="754"/>
        <v>2279.8680119439459</v>
      </c>
      <c r="R10988">
        <f t="shared" si="755"/>
        <v>5434.8693370000001</v>
      </c>
      <c r="S10988" t="s">
        <v>201</v>
      </c>
      <c r="T10988" s="221">
        <v>45567.337500000001</v>
      </c>
    </row>
    <row r="10989" spans="1:20" x14ac:dyDescent="0.35">
      <c r="A10989" t="s">
        <v>127</v>
      </c>
      <c r="B10989" t="s">
        <v>116</v>
      </c>
      <c r="C10989" t="s">
        <v>92</v>
      </c>
      <c r="D10989" s="29">
        <v>45690</v>
      </c>
      <c r="E10989" s="184" t="str">
        <f t="shared" si="750"/>
        <v/>
      </c>
      <c r="F10989" s="184" t="str">
        <f t="shared" si="751"/>
        <v/>
      </c>
      <c r="G10989" s="184" t="str">
        <f t="shared" si="752"/>
        <v/>
      </c>
      <c r="H10989" s="184" t="str">
        <f t="shared" si="753"/>
        <v/>
      </c>
      <c r="L10989">
        <f t="shared" si="754"/>
        <v>2279.8680119439459</v>
      </c>
      <c r="R10989">
        <f t="shared" si="755"/>
        <v>5434.8693370000001</v>
      </c>
      <c r="S10989" t="s">
        <v>201</v>
      </c>
      <c r="T10989" s="221">
        <v>45567.337500000001</v>
      </c>
    </row>
    <row r="10990" spans="1:20" x14ac:dyDescent="0.35">
      <c r="A10990" t="s">
        <v>127</v>
      </c>
      <c r="B10990" t="s">
        <v>116</v>
      </c>
      <c r="C10990" t="s">
        <v>92</v>
      </c>
      <c r="D10990" s="29">
        <v>45691</v>
      </c>
      <c r="E10990" s="184" t="str">
        <f t="shared" si="750"/>
        <v/>
      </c>
      <c r="F10990" s="184" t="str">
        <f t="shared" si="751"/>
        <v/>
      </c>
      <c r="G10990" s="184" t="str">
        <f t="shared" si="752"/>
        <v/>
      </c>
      <c r="H10990" s="184" t="str">
        <f t="shared" si="753"/>
        <v/>
      </c>
      <c r="L10990">
        <f t="shared" si="754"/>
        <v>2279.8680119439459</v>
      </c>
      <c r="R10990">
        <f t="shared" si="755"/>
        <v>5434.8693370000001</v>
      </c>
      <c r="S10990" t="s">
        <v>201</v>
      </c>
      <c r="T10990" s="221">
        <v>45567.337500000001</v>
      </c>
    </row>
    <row r="10991" spans="1:20" x14ac:dyDescent="0.35">
      <c r="A10991" t="s">
        <v>127</v>
      </c>
      <c r="B10991" t="s">
        <v>116</v>
      </c>
      <c r="C10991" t="s">
        <v>92</v>
      </c>
      <c r="D10991" s="29">
        <v>45692</v>
      </c>
      <c r="E10991" s="184" t="str">
        <f t="shared" si="750"/>
        <v/>
      </c>
      <c r="F10991" s="184" t="str">
        <f t="shared" si="751"/>
        <v/>
      </c>
      <c r="G10991" s="184" t="str">
        <f t="shared" si="752"/>
        <v/>
      </c>
      <c r="H10991" s="184" t="str">
        <f t="shared" si="753"/>
        <v/>
      </c>
      <c r="L10991">
        <f t="shared" si="754"/>
        <v>2279.8680119439459</v>
      </c>
      <c r="R10991">
        <f t="shared" si="755"/>
        <v>5434.8693370000001</v>
      </c>
      <c r="S10991" t="s">
        <v>201</v>
      </c>
      <c r="T10991" s="221">
        <v>45567.337500000001</v>
      </c>
    </row>
    <row r="10992" spans="1:20" x14ac:dyDescent="0.35">
      <c r="A10992" t="s">
        <v>127</v>
      </c>
      <c r="B10992" t="s">
        <v>116</v>
      </c>
      <c r="C10992" t="s">
        <v>92</v>
      </c>
      <c r="D10992" s="29">
        <v>45693</v>
      </c>
      <c r="E10992" s="184" t="str">
        <f t="shared" si="750"/>
        <v/>
      </c>
      <c r="F10992" s="184" t="str">
        <f t="shared" si="751"/>
        <v/>
      </c>
      <c r="G10992" s="184" t="str">
        <f t="shared" si="752"/>
        <v/>
      </c>
      <c r="H10992" s="184" t="str">
        <f t="shared" si="753"/>
        <v/>
      </c>
      <c r="L10992">
        <f t="shared" si="754"/>
        <v>2279.8680119439459</v>
      </c>
      <c r="R10992">
        <f t="shared" si="755"/>
        <v>5434.8693370000001</v>
      </c>
      <c r="S10992" t="s">
        <v>201</v>
      </c>
      <c r="T10992" s="221">
        <v>45567.337500000001</v>
      </c>
    </row>
    <row r="10993" spans="1:20" x14ac:dyDescent="0.35">
      <c r="A10993" t="s">
        <v>127</v>
      </c>
      <c r="B10993" t="s">
        <v>116</v>
      </c>
      <c r="C10993" t="s">
        <v>92</v>
      </c>
      <c r="D10993" s="29">
        <v>45694</v>
      </c>
      <c r="E10993" s="184" t="str">
        <f t="shared" si="750"/>
        <v/>
      </c>
      <c r="F10993" s="184" t="str">
        <f t="shared" si="751"/>
        <v/>
      </c>
      <c r="G10993" s="184" t="str">
        <f t="shared" si="752"/>
        <v/>
      </c>
      <c r="H10993" s="184" t="str">
        <f t="shared" si="753"/>
        <v/>
      </c>
      <c r="L10993">
        <f t="shared" si="754"/>
        <v>2279.8680119439459</v>
      </c>
      <c r="R10993">
        <f t="shared" si="755"/>
        <v>5434.8693370000001</v>
      </c>
      <c r="S10993" t="s">
        <v>201</v>
      </c>
      <c r="T10993" s="221">
        <v>45567.337500000001</v>
      </c>
    </row>
    <row r="10994" spans="1:20" x14ac:dyDescent="0.35">
      <c r="A10994" t="s">
        <v>127</v>
      </c>
      <c r="B10994" t="s">
        <v>116</v>
      </c>
      <c r="C10994" t="s">
        <v>92</v>
      </c>
      <c r="D10994" s="29">
        <v>45695</v>
      </c>
      <c r="E10994" s="184" t="str">
        <f t="shared" si="750"/>
        <v/>
      </c>
      <c r="F10994" s="184" t="str">
        <f t="shared" si="751"/>
        <v/>
      </c>
      <c r="G10994" s="184" t="str">
        <f t="shared" si="752"/>
        <v/>
      </c>
      <c r="H10994" s="184" t="str">
        <f t="shared" si="753"/>
        <v/>
      </c>
      <c r="L10994">
        <f t="shared" si="754"/>
        <v>2279.8680119439459</v>
      </c>
      <c r="R10994">
        <f t="shared" si="755"/>
        <v>5434.8693370000001</v>
      </c>
      <c r="S10994" t="s">
        <v>201</v>
      </c>
      <c r="T10994" s="221">
        <v>45567.337500000001</v>
      </c>
    </row>
    <row r="10995" spans="1:20" x14ac:dyDescent="0.35">
      <c r="A10995" t="s">
        <v>127</v>
      </c>
      <c r="B10995" t="s">
        <v>116</v>
      </c>
      <c r="C10995" t="s">
        <v>92</v>
      </c>
      <c r="D10995" s="29">
        <v>45696</v>
      </c>
      <c r="E10995" s="184" t="str">
        <f t="shared" si="750"/>
        <v/>
      </c>
      <c r="F10995" s="184" t="str">
        <f t="shared" si="751"/>
        <v/>
      </c>
      <c r="G10995" s="184" t="str">
        <f t="shared" si="752"/>
        <v/>
      </c>
      <c r="H10995" s="184" t="str">
        <f t="shared" si="753"/>
        <v/>
      </c>
      <c r="L10995">
        <f t="shared" si="754"/>
        <v>2279.8680119439459</v>
      </c>
      <c r="R10995">
        <f t="shared" si="755"/>
        <v>5434.8693370000001</v>
      </c>
      <c r="S10995" t="s">
        <v>201</v>
      </c>
      <c r="T10995" s="221">
        <v>45567.337500000001</v>
      </c>
    </row>
    <row r="10996" spans="1:20" x14ac:dyDescent="0.35">
      <c r="A10996" t="s">
        <v>127</v>
      </c>
      <c r="B10996" t="s">
        <v>116</v>
      </c>
      <c r="C10996" t="s">
        <v>92</v>
      </c>
      <c r="D10996" s="29">
        <v>45697</v>
      </c>
      <c r="E10996" s="184" t="str">
        <f t="shared" si="750"/>
        <v/>
      </c>
      <c r="F10996" s="184" t="str">
        <f t="shared" si="751"/>
        <v/>
      </c>
      <c r="G10996" s="184" t="str">
        <f t="shared" si="752"/>
        <v/>
      </c>
      <c r="H10996" s="184" t="str">
        <f t="shared" si="753"/>
        <v/>
      </c>
      <c r="L10996">
        <f t="shared" si="754"/>
        <v>2279.8680119439459</v>
      </c>
      <c r="R10996">
        <f t="shared" si="755"/>
        <v>5434.8693370000001</v>
      </c>
      <c r="S10996" t="s">
        <v>201</v>
      </c>
      <c r="T10996" s="221">
        <v>45567.337500000001</v>
      </c>
    </row>
    <row r="10997" spans="1:20" x14ac:dyDescent="0.35">
      <c r="A10997" t="s">
        <v>127</v>
      </c>
      <c r="B10997" t="s">
        <v>116</v>
      </c>
      <c r="C10997" t="s">
        <v>92</v>
      </c>
      <c r="D10997" s="29">
        <v>45698</v>
      </c>
      <c r="E10997" s="184" t="str">
        <f t="shared" si="750"/>
        <v/>
      </c>
      <c r="F10997" s="184" t="str">
        <f t="shared" si="751"/>
        <v/>
      </c>
      <c r="G10997" s="184" t="str">
        <f t="shared" si="752"/>
        <v/>
      </c>
      <c r="H10997" s="184" t="str">
        <f t="shared" si="753"/>
        <v/>
      </c>
      <c r="L10997">
        <f t="shared" si="754"/>
        <v>2279.8680119439459</v>
      </c>
      <c r="R10997">
        <f t="shared" si="755"/>
        <v>5434.8693370000001</v>
      </c>
      <c r="S10997" t="s">
        <v>201</v>
      </c>
      <c r="T10997" s="221">
        <v>45567.337500000001</v>
      </c>
    </row>
    <row r="10998" spans="1:20" x14ac:dyDescent="0.35">
      <c r="A10998" t="s">
        <v>127</v>
      </c>
      <c r="B10998" t="s">
        <v>116</v>
      </c>
      <c r="C10998" t="s">
        <v>92</v>
      </c>
      <c r="D10998" s="29">
        <v>45699</v>
      </c>
      <c r="E10998" s="184" t="str">
        <f t="shared" si="750"/>
        <v/>
      </c>
      <c r="F10998" s="184" t="str">
        <f t="shared" si="751"/>
        <v/>
      </c>
      <c r="G10998" s="184" t="str">
        <f t="shared" si="752"/>
        <v/>
      </c>
      <c r="H10998" s="184" t="str">
        <f t="shared" si="753"/>
        <v/>
      </c>
      <c r="L10998">
        <f t="shared" si="754"/>
        <v>2279.8680119439459</v>
      </c>
      <c r="R10998">
        <f t="shared" si="755"/>
        <v>5434.8693370000001</v>
      </c>
      <c r="S10998" t="s">
        <v>201</v>
      </c>
      <c r="T10998" s="221">
        <v>45567.337500000001</v>
      </c>
    </row>
    <row r="10999" spans="1:20" x14ac:dyDescent="0.35">
      <c r="A10999" t="s">
        <v>127</v>
      </c>
      <c r="B10999" t="s">
        <v>116</v>
      </c>
      <c r="C10999" t="s">
        <v>92</v>
      </c>
      <c r="D10999" s="29">
        <v>45700</v>
      </c>
      <c r="E10999" s="184" t="str">
        <f t="shared" si="750"/>
        <v/>
      </c>
      <c r="F10999" s="184" t="str">
        <f t="shared" si="751"/>
        <v/>
      </c>
      <c r="G10999" s="184" t="str">
        <f t="shared" si="752"/>
        <v/>
      </c>
      <c r="H10999" s="184" t="str">
        <f t="shared" si="753"/>
        <v/>
      </c>
      <c r="L10999">
        <f t="shared" si="754"/>
        <v>2279.8680119439459</v>
      </c>
      <c r="R10999">
        <f t="shared" si="755"/>
        <v>5434.8693370000001</v>
      </c>
      <c r="S10999" t="s">
        <v>201</v>
      </c>
      <c r="T10999" s="221">
        <v>45567.337500000001</v>
      </c>
    </row>
    <row r="11000" spans="1:20" x14ac:dyDescent="0.35">
      <c r="A11000" t="s">
        <v>127</v>
      </c>
      <c r="B11000" t="s">
        <v>116</v>
      </c>
      <c r="C11000" t="s">
        <v>92</v>
      </c>
      <c r="D11000" s="29">
        <v>45701</v>
      </c>
      <c r="E11000" s="184" t="str">
        <f t="shared" si="750"/>
        <v/>
      </c>
      <c r="F11000" s="184" t="str">
        <f t="shared" si="751"/>
        <v/>
      </c>
      <c r="G11000" s="184" t="str">
        <f t="shared" si="752"/>
        <v/>
      </c>
      <c r="H11000" s="184" t="str">
        <f t="shared" si="753"/>
        <v/>
      </c>
      <c r="L11000">
        <f t="shared" si="754"/>
        <v>2279.8680119439459</v>
      </c>
      <c r="R11000">
        <f t="shared" si="755"/>
        <v>5434.8693370000001</v>
      </c>
      <c r="S11000" t="s">
        <v>201</v>
      </c>
      <c r="T11000" s="221">
        <v>45567.337500000001</v>
      </c>
    </row>
    <row r="11001" spans="1:20" x14ac:dyDescent="0.35">
      <c r="A11001" t="s">
        <v>127</v>
      </c>
      <c r="B11001" t="s">
        <v>116</v>
      </c>
      <c r="C11001" t="s">
        <v>92</v>
      </c>
      <c r="D11001" s="29">
        <v>45702</v>
      </c>
      <c r="E11001" s="184" t="str">
        <f t="shared" si="750"/>
        <v/>
      </c>
      <c r="F11001" s="184" t="str">
        <f t="shared" si="751"/>
        <v/>
      </c>
      <c r="G11001" s="184" t="str">
        <f t="shared" si="752"/>
        <v/>
      </c>
      <c r="H11001" s="184" t="str">
        <f t="shared" si="753"/>
        <v/>
      </c>
      <c r="L11001">
        <f t="shared" si="754"/>
        <v>2279.8680119439459</v>
      </c>
      <c r="R11001">
        <f t="shared" si="755"/>
        <v>5434.8693370000001</v>
      </c>
      <c r="S11001" t="s">
        <v>201</v>
      </c>
      <c r="T11001" s="221">
        <v>45567.337500000001</v>
      </c>
    </row>
    <row r="11002" spans="1:20" x14ac:dyDescent="0.35">
      <c r="A11002" t="s">
        <v>127</v>
      </c>
      <c r="B11002" t="s">
        <v>116</v>
      </c>
      <c r="C11002" t="s">
        <v>92</v>
      </c>
      <c r="D11002" s="29">
        <v>45703</v>
      </c>
      <c r="E11002" s="184" t="str">
        <f t="shared" si="750"/>
        <v/>
      </c>
      <c r="F11002" s="184" t="str">
        <f t="shared" si="751"/>
        <v/>
      </c>
      <c r="G11002" s="184" t="str">
        <f t="shared" si="752"/>
        <v/>
      </c>
      <c r="H11002" s="184" t="str">
        <f t="shared" si="753"/>
        <v/>
      </c>
      <c r="L11002">
        <f t="shared" si="754"/>
        <v>2279.8680119439459</v>
      </c>
      <c r="R11002">
        <f t="shared" si="755"/>
        <v>5434.8693370000001</v>
      </c>
      <c r="S11002" t="s">
        <v>201</v>
      </c>
      <c r="T11002" s="221">
        <v>45567.337500000001</v>
      </c>
    </row>
    <row r="11003" spans="1:20" x14ac:dyDescent="0.35">
      <c r="A11003" t="s">
        <v>127</v>
      </c>
      <c r="B11003" t="s">
        <v>116</v>
      </c>
      <c r="C11003" t="s">
        <v>92</v>
      </c>
      <c r="D11003" s="29">
        <v>45704</v>
      </c>
      <c r="E11003" s="184" t="str">
        <f t="shared" si="750"/>
        <v/>
      </c>
      <c r="F11003" s="184" t="str">
        <f t="shared" si="751"/>
        <v/>
      </c>
      <c r="G11003" s="184" t="str">
        <f t="shared" si="752"/>
        <v/>
      </c>
      <c r="H11003" s="184" t="str">
        <f t="shared" si="753"/>
        <v/>
      </c>
      <c r="L11003">
        <f t="shared" si="754"/>
        <v>2279.8680119439459</v>
      </c>
      <c r="R11003">
        <f t="shared" si="755"/>
        <v>5434.8693370000001</v>
      </c>
      <c r="S11003" t="s">
        <v>201</v>
      </c>
      <c r="T11003" s="221">
        <v>45567.337500000001</v>
      </c>
    </row>
    <row r="11004" spans="1:20" x14ac:dyDescent="0.35">
      <c r="A11004" t="s">
        <v>127</v>
      </c>
      <c r="B11004" t="s">
        <v>116</v>
      </c>
      <c r="C11004" t="s">
        <v>92</v>
      </c>
      <c r="D11004" s="29">
        <v>45705</v>
      </c>
      <c r="E11004" s="184" t="str">
        <f t="shared" si="750"/>
        <v/>
      </c>
      <c r="F11004" s="184" t="str">
        <f t="shared" si="751"/>
        <v/>
      </c>
      <c r="G11004" s="184" t="str">
        <f t="shared" si="752"/>
        <v/>
      </c>
      <c r="H11004" s="184" t="str">
        <f t="shared" si="753"/>
        <v/>
      </c>
      <c r="L11004">
        <f t="shared" si="754"/>
        <v>2279.8680119439459</v>
      </c>
      <c r="R11004">
        <f t="shared" si="755"/>
        <v>5434.8693370000001</v>
      </c>
      <c r="S11004" t="s">
        <v>201</v>
      </c>
      <c r="T11004" s="221">
        <v>45567.337500000001</v>
      </c>
    </row>
    <row r="11005" spans="1:20" x14ac:dyDescent="0.35">
      <c r="A11005" t="s">
        <v>127</v>
      </c>
      <c r="B11005" t="s">
        <v>116</v>
      </c>
      <c r="C11005" t="s">
        <v>92</v>
      </c>
      <c r="D11005" s="29">
        <v>45706</v>
      </c>
      <c r="E11005" s="184" t="str">
        <f t="shared" si="750"/>
        <v/>
      </c>
      <c r="F11005" s="184" t="str">
        <f t="shared" si="751"/>
        <v/>
      </c>
      <c r="G11005" s="184" t="str">
        <f t="shared" si="752"/>
        <v/>
      </c>
      <c r="H11005" s="184" t="str">
        <f t="shared" si="753"/>
        <v/>
      </c>
      <c r="L11005">
        <f t="shared" si="754"/>
        <v>2279.8680119439459</v>
      </c>
      <c r="R11005">
        <f t="shared" si="755"/>
        <v>5434.8693370000001</v>
      </c>
      <c r="S11005" t="s">
        <v>201</v>
      </c>
      <c r="T11005" s="221">
        <v>45567.337500000001</v>
      </c>
    </row>
    <row r="11006" spans="1:20" x14ac:dyDescent="0.35">
      <c r="A11006" t="s">
        <v>127</v>
      </c>
      <c r="B11006" t="s">
        <v>116</v>
      </c>
      <c r="C11006" t="s">
        <v>92</v>
      </c>
      <c r="D11006" s="29">
        <v>45707</v>
      </c>
      <c r="E11006" s="184" t="str">
        <f t="shared" si="750"/>
        <v/>
      </c>
      <c r="F11006" s="184" t="str">
        <f t="shared" si="751"/>
        <v/>
      </c>
      <c r="G11006" s="184" t="str">
        <f t="shared" si="752"/>
        <v/>
      </c>
      <c r="H11006" s="184" t="str">
        <f t="shared" si="753"/>
        <v/>
      </c>
      <c r="L11006">
        <f t="shared" si="754"/>
        <v>2279.8680119439459</v>
      </c>
      <c r="R11006">
        <f t="shared" si="755"/>
        <v>5434.8693370000001</v>
      </c>
      <c r="S11006" t="s">
        <v>201</v>
      </c>
      <c r="T11006" s="221">
        <v>45567.337500000001</v>
      </c>
    </row>
    <row r="11007" spans="1:20" x14ac:dyDescent="0.35">
      <c r="A11007" t="s">
        <v>127</v>
      </c>
      <c r="B11007" t="s">
        <v>116</v>
      </c>
      <c r="C11007" t="s">
        <v>92</v>
      </c>
      <c r="D11007" s="29">
        <v>45708</v>
      </c>
      <c r="E11007" s="184" t="str">
        <f t="shared" si="750"/>
        <v/>
      </c>
      <c r="F11007" s="184" t="str">
        <f t="shared" si="751"/>
        <v/>
      </c>
      <c r="G11007" s="184" t="str">
        <f t="shared" si="752"/>
        <v/>
      </c>
      <c r="H11007" s="184" t="str">
        <f t="shared" si="753"/>
        <v/>
      </c>
      <c r="L11007">
        <f t="shared" si="754"/>
        <v>2279.8680119439459</v>
      </c>
      <c r="R11007">
        <f t="shared" si="755"/>
        <v>5434.8693370000001</v>
      </c>
      <c r="S11007" t="s">
        <v>201</v>
      </c>
      <c r="T11007" s="221">
        <v>45567.337500000001</v>
      </c>
    </row>
    <row r="11008" spans="1:20" x14ac:dyDescent="0.35">
      <c r="A11008" t="s">
        <v>127</v>
      </c>
      <c r="B11008" t="s">
        <v>116</v>
      </c>
      <c r="C11008" t="s">
        <v>92</v>
      </c>
      <c r="D11008" s="29">
        <v>45709</v>
      </c>
      <c r="E11008" s="184" t="str">
        <f t="shared" si="750"/>
        <v/>
      </c>
      <c r="F11008" s="184" t="str">
        <f t="shared" si="751"/>
        <v/>
      </c>
      <c r="G11008" s="184" t="str">
        <f t="shared" si="752"/>
        <v/>
      </c>
      <c r="H11008" s="184" t="str">
        <f t="shared" si="753"/>
        <v/>
      </c>
      <c r="L11008">
        <f t="shared" si="754"/>
        <v>2279.8680119439459</v>
      </c>
      <c r="R11008">
        <f t="shared" si="755"/>
        <v>5434.8693370000001</v>
      </c>
      <c r="S11008" t="s">
        <v>201</v>
      </c>
      <c r="T11008" s="221">
        <v>45567.337500000001</v>
      </c>
    </row>
    <row r="11009" spans="1:20" x14ac:dyDescent="0.35">
      <c r="A11009" t="s">
        <v>127</v>
      </c>
      <c r="B11009" t="s">
        <v>116</v>
      </c>
      <c r="C11009" t="s">
        <v>92</v>
      </c>
      <c r="D11009" s="29">
        <v>45710</v>
      </c>
      <c r="E11009" s="184" t="str">
        <f t="shared" si="750"/>
        <v/>
      </c>
      <c r="F11009" s="184" t="str">
        <f t="shared" si="751"/>
        <v/>
      </c>
      <c r="G11009" s="184" t="str">
        <f t="shared" si="752"/>
        <v/>
      </c>
      <c r="H11009" s="184" t="str">
        <f t="shared" si="753"/>
        <v/>
      </c>
      <c r="L11009">
        <f t="shared" si="754"/>
        <v>2279.8680119439459</v>
      </c>
      <c r="R11009">
        <f t="shared" si="755"/>
        <v>5434.8693370000001</v>
      </c>
      <c r="S11009" t="s">
        <v>201</v>
      </c>
      <c r="T11009" s="221">
        <v>45567.337500000001</v>
      </c>
    </row>
    <row r="11010" spans="1:20" x14ac:dyDescent="0.35">
      <c r="A11010" t="s">
        <v>127</v>
      </c>
      <c r="B11010" t="s">
        <v>116</v>
      </c>
      <c r="C11010" t="s">
        <v>92</v>
      </c>
      <c r="D11010" s="29">
        <v>45711</v>
      </c>
      <c r="E11010" s="184" t="str">
        <f t="shared" si="750"/>
        <v/>
      </c>
      <c r="F11010" s="184" t="str">
        <f t="shared" si="751"/>
        <v/>
      </c>
      <c r="G11010" s="184" t="str">
        <f t="shared" si="752"/>
        <v/>
      </c>
      <c r="H11010" s="184" t="str">
        <f t="shared" si="753"/>
        <v/>
      </c>
      <c r="L11010">
        <f t="shared" si="754"/>
        <v>2279.8680119439459</v>
      </c>
      <c r="R11010">
        <f t="shared" si="755"/>
        <v>5434.8693370000001</v>
      </c>
      <c r="S11010" t="s">
        <v>201</v>
      </c>
      <c r="T11010" s="221">
        <v>45567.337500000001</v>
      </c>
    </row>
    <row r="11011" spans="1:20" x14ac:dyDescent="0.35">
      <c r="A11011" t="s">
        <v>127</v>
      </c>
      <c r="B11011" t="s">
        <v>116</v>
      </c>
      <c r="C11011" t="s">
        <v>92</v>
      </c>
      <c r="D11011" s="29">
        <v>45712</v>
      </c>
      <c r="E11011" s="184" t="str">
        <f t="shared" si="750"/>
        <v/>
      </c>
      <c r="F11011" s="184" t="str">
        <f t="shared" si="751"/>
        <v/>
      </c>
      <c r="G11011" s="184" t="str">
        <f t="shared" si="752"/>
        <v/>
      </c>
      <c r="H11011" s="184" t="str">
        <f t="shared" si="753"/>
        <v/>
      </c>
      <c r="L11011">
        <f t="shared" si="754"/>
        <v>2279.8680119439459</v>
      </c>
      <c r="R11011">
        <f t="shared" si="755"/>
        <v>5434.8693370000001</v>
      </c>
      <c r="S11011" t="s">
        <v>201</v>
      </c>
      <c r="T11011" s="221">
        <v>45567.337500000001</v>
      </c>
    </row>
    <row r="11012" spans="1:20" x14ac:dyDescent="0.35">
      <c r="A11012" t="s">
        <v>127</v>
      </c>
      <c r="B11012" t="s">
        <v>116</v>
      </c>
      <c r="C11012" t="s">
        <v>92</v>
      </c>
      <c r="D11012" s="29">
        <v>45713</v>
      </c>
      <c r="E11012" s="184" t="str">
        <f t="shared" si="750"/>
        <v/>
      </c>
      <c r="F11012" s="184" t="str">
        <f t="shared" si="751"/>
        <v/>
      </c>
      <c r="G11012" s="184" t="str">
        <f t="shared" si="752"/>
        <v/>
      </c>
      <c r="H11012" s="184" t="str">
        <f t="shared" si="753"/>
        <v/>
      </c>
      <c r="L11012">
        <f t="shared" si="754"/>
        <v>2279.8680119439459</v>
      </c>
      <c r="R11012">
        <f t="shared" si="755"/>
        <v>5434.8693370000001</v>
      </c>
      <c r="S11012" t="s">
        <v>201</v>
      </c>
      <c r="T11012" s="221">
        <v>45567.337500000001</v>
      </c>
    </row>
    <row r="11013" spans="1:20" x14ac:dyDescent="0.35">
      <c r="A11013" t="s">
        <v>127</v>
      </c>
      <c r="B11013" t="s">
        <v>116</v>
      </c>
      <c r="C11013" t="s">
        <v>92</v>
      </c>
      <c r="D11013" s="29">
        <v>45714</v>
      </c>
      <c r="E11013" s="184" t="str">
        <f t="shared" si="750"/>
        <v/>
      </c>
      <c r="F11013" s="184" t="str">
        <f t="shared" si="751"/>
        <v/>
      </c>
      <c r="G11013" s="184" t="str">
        <f t="shared" si="752"/>
        <v/>
      </c>
      <c r="H11013" s="184" t="str">
        <f t="shared" si="753"/>
        <v/>
      </c>
      <c r="L11013">
        <f t="shared" si="754"/>
        <v>2279.8680119439459</v>
      </c>
      <c r="R11013">
        <f t="shared" si="755"/>
        <v>5434.8693370000001</v>
      </c>
      <c r="S11013" t="s">
        <v>201</v>
      </c>
      <c r="T11013" s="221">
        <v>45567.337500000001</v>
      </c>
    </row>
    <row r="11014" spans="1:20" x14ac:dyDescent="0.35">
      <c r="A11014" t="s">
        <v>127</v>
      </c>
      <c r="B11014" t="s">
        <v>116</v>
      </c>
      <c r="C11014" t="s">
        <v>92</v>
      </c>
      <c r="D11014" s="29">
        <v>45715</v>
      </c>
      <c r="E11014" s="184" t="str">
        <f t="shared" si="750"/>
        <v/>
      </c>
      <c r="F11014" s="184" t="str">
        <f t="shared" si="751"/>
        <v/>
      </c>
      <c r="G11014" s="184" t="str">
        <f t="shared" si="752"/>
        <v/>
      </c>
      <c r="H11014" s="184" t="str">
        <f t="shared" si="753"/>
        <v/>
      </c>
      <c r="L11014">
        <f t="shared" si="754"/>
        <v>2279.8680119439459</v>
      </c>
      <c r="R11014">
        <f t="shared" si="755"/>
        <v>5434.8693370000001</v>
      </c>
      <c r="S11014" t="s">
        <v>201</v>
      </c>
      <c r="T11014" s="221">
        <v>45567.337500000001</v>
      </c>
    </row>
    <row r="11015" spans="1:20" x14ac:dyDescent="0.35">
      <c r="A11015" t="s">
        <v>127</v>
      </c>
      <c r="B11015" t="s">
        <v>116</v>
      </c>
      <c r="C11015" t="s">
        <v>92</v>
      </c>
      <c r="D11015" s="29">
        <v>45716</v>
      </c>
      <c r="E11015" s="184" t="str">
        <f t="shared" si="750"/>
        <v/>
      </c>
      <c r="F11015" s="184" t="str">
        <f t="shared" si="751"/>
        <v/>
      </c>
      <c r="G11015" s="184" t="str">
        <f t="shared" si="752"/>
        <v/>
      </c>
      <c r="H11015" s="184" t="str">
        <f t="shared" si="753"/>
        <v/>
      </c>
      <c r="L11015">
        <f t="shared" si="754"/>
        <v>2279.8680119439459</v>
      </c>
      <c r="R11015">
        <f t="shared" si="755"/>
        <v>5434.8693370000001</v>
      </c>
      <c r="S11015" t="s">
        <v>201</v>
      </c>
      <c r="T11015" s="221">
        <v>45567.337500000001</v>
      </c>
    </row>
    <row r="11016" spans="1:20" x14ac:dyDescent="0.35">
      <c r="A11016" t="s">
        <v>127</v>
      </c>
      <c r="B11016" t="s">
        <v>116</v>
      </c>
      <c r="C11016" t="s">
        <v>92</v>
      </c>
      <c r="D11016" s="29">
        <v>45717</v>
      </c>
      <c r="E11016" s="184" t="str">
        <f t="shared" ref="E11016:E11079" si="756">IF(J11016="","",IF(L11016=0,0,IF(1-(J11016/L11016)&lt;0,"",1-(J11016/L11016))))</f>
        <v/>
      </c>
      <c r="F11016" s="184" t="str">
        <f t="shared" ref="F11016:F11079" si="757">IF(K11016="","",IF(L11016=0,0,IF(1-(K11016/L11016)&lt;0,"",1-(K11016/L11016))))</f>
        <v/>
      </c>
      <c r="G11016" s="184" t="str">
        <f t="shared" ref="G11016:G11079" si="758">IF(J11016="","",IF(1-(J11016/R11016)&lt;0,"",1-(J11016/R11016)))</f>
        <v/>
      </c>
      <c r="H11016" s="184" t="str">
        <f t="shared" ref="H11016:H11079" si="759">IF(K11016="","",IF(1-(K11016/R11016)&lt;0,"",1-(K11016/R11016)))</f>
        <v/>
      </c>
      <c r="L11016">
        <f t="shared" si="754"/>
        <v>2279.8680119439459</v>
      </c>
      <c r="R11016">
        <f t="shared" si="755"/>
        <v>5434.8693370000001</v>
      </c>
      <c r="S11016" t="s">
        <v>201</v>
      </c>
      <c r="T11016" s="221">
        <v>45567.337500000001</v>
      </c>
    </row>
    <row r="11017" spans="1:20" x14ac:dyDescent="0.35">
      <c r="A11017" t="s">
        <v>127</v>
      </c>
      <c r="B11017" t="s">
        <v>116</v>
      </c>
      <c r="C11017" t="s">
        <v>92</v>
      </c>
      <c r="D11017" s="29">
        <v>45718</v>
      </c>
      <c r="E11017" s="184" t="str">
        <f t="shared" si="756"/>
        <v/>
      </c>
      <c r="F11017" s="184" t="str">
        <f t="shared" si="757"/>
        <v/>
      </c>
      <c r="G11017" s="184" t="str">
        <f t="shared" si="758"/>
        <v/>
      </c>
      <c r="H11017" s="184" t="str">
        <f t="shared" si="759"/>
        <v/>
      </c>
      <c r="L11017">
        <f t="shared" si="754"/>
        <v>2279.8680119439459</v>
      </c>
      <c r="R11017">
        <f t="shared" si="755"/>
        <v>5434.8693370000001</v>
      </c>
      <c r="S11017" t="s">
        <v>201</v>
      </c>
      <c r="T11017" s="221">
        <v>45567.337500000001</v>
      </c>
    </row>
    <row r="11018" spans="1:20" x14ac:dyDescent="0.35">
      <c r="A11018" t="s">
        <v>127</v>
      </c>
      <c r="B11018" t="s">
        <v>116</v>
      </c>
      <c r="C11018" t="s">
        <v>92</v>
      </c>
      <c r="D11018" s="29">
        <v>45719</v>
      </c>
      <c r="E11018" s="184" t="str">
        <f t="shared" si="756"/>
        <v/>
      </c>
      <c r="F11018" s="184" t="str">
        <f t="shared" si="757"/>
        <v/>
      </c>
      <c r="G11018" s="184" t="str">
        <f t="shared" si="758"/>
        <v/>
      </c>
      <c r="H11018" s="184" t="str">
        <f t="shared" si="759"/>
        <v/>
      </c>
      <c r="L11018">
        <f t="shared" si="754"/>
        <v>2279.8680119439459</v>
      </c>
      <c r="R11018">
        <f t="shared" si="755"/>
        <v>5434.8693370000001</v>
      </c>
      <c r="S11018" t="s">
        <v>201</v>
      </c>
      <c r="T11018" s="221">
        <v>45567.337500000001</v>
      </c>
    </row>
    <row r="11019" spans="1:20" x14ac:dyDescent="0.35">
      <c r="A11019" t="s">
        <v>127</v>
      </c>
      <c r="B11019" t="s">
        <v>116</v>
      </c>
      <c r="C11019" t="s">
        <v>92</v>
      </c>
      <c r="D11019" s="29">
        <v>45720</v>
      </c>
      <c r="E11019" s="184" t="str">
        <f t="shared" si="756"/>
        <v/>
      </c>
      <c r="F11019" s="184" t="str">
        <f t="shared" si="757"/>
        <v/>
      </c>
      <c r="G11019" s="184" t="str">
        <f t="shared" si="758"/>
        <v/>
      </c>
      <c r="H11019" s="184" t="str">
        <f t="shared" si="759"/>
        <v/>
      </c>
      <c r="L11019">
        <f t="shared" si="754"/>
        <v>2279.8680119439459</v>
      </c>
      <c r="R11019">
        <f t="shared" si="755"/>
        <v>5434.8693370000001</v>
      </c>
      <c r="S11019" t="s">
        <v>201</v>
      </c>
      <c r="T11019" s="221">
        <v>45567.337500000001</v>
      </c>
    </row>
    <row r="11020" spans="1:20" x14ac:dyDescent="0.35">
      <c r="A11020" t="s">
        <v>127</v>
      </c>
      <c r="B11020" t="s">
        <v>116</v>
      </c>
      <c r="C11020" t="s">
        <v>92</v>
      </c>
      <c r="D11020" s="29">
        <v>45721</v>
      </c>
      <c r="E11020" s="184" t="str">
        <f t="shared" si="756"/>
        <v/>
      </c>
      <c r="F11020" s="184" t="str">
        <f t="shared" si="757"/>
        <v/>
      </c>
      <c r="G11020" s="184" t="str">
        <f t="shared" si="758"/>
        <v/>
      </c>
      <c r="H11020" s="184" t="str">
        <f t="shared" si="759"/>
        <v/>
      </c>
      <c r="L11020">
        <f t="shared" si="754"/>
        <v>2279.8680119439459</v>
      </c>
      <c r="R11020">
        <f t="shared" si="755"/>
        <v>5434.8693370000001</v>
      </c>
      <c r="S11020" t="s">
        <v>201</v>
      </c>
      <c r="T11020" s="221">
        <v>45567.337500000001</v>
      </c>
    </row>
    <row r="11021" spans="1:20" x14ac:dyDescent="0.35">
      <c r="A11021" t="s">
        <v>127</v>
      </c>
      <c r="B11021" t="s">
        <v>116</v>
      </c>
      <c r="C11021" t="s">
        <v>92</v>
      </c>
      <c r="D11021" s="29">
        <v>45722</v>
      </c>
      <c r="E11021" s="184" t="str">
        <f t="shared" si="756"/>
        <v/>
      </c>
      <c r="F11021" s="184" t="str">
        <f t="shared" si="757"/>
        <v/>
      </c>
      <c r="G11021" s="184" t="str">
        <f t="shared" si="758"/>
        <v/>
      </c>
      <c r="H11021" s="184" t="str">
        <f t="shared" si="759"/>
        <v/>
      </c>
      <c r="L11021">
        <f t="shared" ref="L11021:L11084" si="760">L10656+L8831</f>
        <v>2279.8680119439459</v>
      </c>
      <c r="R11021">
        <f t="shared" ref="R11021:R11084" si="761">R10656+R8831</f>
        <v>5434.8693370000001</v>
      </c>
      <c r="S11021" t="s">
        <v>201</v>
      </c>
      <c r="T11021" s="221">
        <v>45567.337500000001</v>
      </c>
    </row>
    <row r="11022" spans="1:20" x14ac:dyDescent="0.35">
      <c r="A11022" t="s">
        <v>127</v>
      </c>
      <c r="B11022" t="s">
        <v>116</v>
      </c>
      <c r="C11022" t="s">
        <v>92</v>
      </c>
      <c r="D11022" s="29">
        <v>45723</v>
      </c>
      <c r="E11022" s="184" t="str">
        <f t="shared" si="756"/>
        <v/>
      </c>
      <c r="F11022" s="184" t="str">
        <f t="shared" si="757"/>
        <v/>
      </c>
      <c r="G11022" s="184" t="str">
        <f t="shared" si="758"/>
        <v/>
      </c>
      <c r="H11022" s="184" t="str">
        <f t="shared" si="759"/>
        <v/>
      </c>
      <c r="L11022">
        <f t="shared" si="760"/>
        <v>2279.8680119439459</v>
      </c>
      <c r="R11022">
        <f t="shared" si="761"/>
        <v>5434.8693370000001</v>
      </c>
      <c r="S11022" t="s">
        <v>201</v>
      </c>
      <c r="T11022" s="221">
        <v>45567.337500000001</v>
      </c>
    </row>
    <row r="11023" spans="1:20" x14ac:dyDescent="0.35">
      <c r="A11023" t="s">
        <v>127</v>
      </c>
      <c r="B11023" t="s">
        <v>116</v>
      </c>
      <c r="C11023" t="s">
        <v>92</v>
      </c>
      <c r="D11023" s="29">
        <v>45724</v>
      </c>
      <c r="E11023" s="184" t="str">
        <f t="shared" si="756"/>
        <v/>
      </c>
      <c r="F11023" s="184" t="str">
        <f t="shared" si="757"/>
        <v/>
      </c>
      <c r="G11023" s="184" t="str">
        <f t="shared" si="758"/>
        <v/>
      </c>
      <c r="H11023" s="184" t="str">
        <f t="shared" si="759"/>
        <v/>
      </c>
      <c r="L11023">
        <f t="shared" si="760"/>
        <v>2279.8680119439459</v>
      </c>
      <c r="R11023">
        <f t="shared" si="761"/>
        <v>5434.8693370000001</v>
      </c>
      <c r="S11023" t="s">
        <v>201</v>
      </c>
      <c r="T11023" s="221">
        <v>45567.337500000001</v>
      </c>
    </row>
    <row r="11024" spans="1:20" x14ac:dyDescent="0.35">
      <c r="A11024" t="s">
        <v>127</v>
      </c>
      <c r="B11024" t="s">
        <v>116</v>
      </c>
      <c r="C11024" t="s">
        <v>92</v>
      </c>
      <c r="D11024" s="29">
        <v>45725</v>
      </c>
      <c r="E11024" s="184" t="str">
        <f t="shared" si="756"/>
        <v/>
      </c>
      <c r="F11024" s="184" t="str">
        <f t="shared" si="757"/>
        <v/>
      </c>
      <c r="G11024" s="184" t="str">
        <f t="shared" si="758"/>
        <v/>
      </c>
      <c r="H11024" s="184" t="str">
        <f t="shared" si="759"/>
        <v/>
      </c>
      <c r="L11024">
        <f t="shared" si="760"/>
        <v>2279.8680119439459</v>
      </c>
      <c r="R11024">
        <f t="shared" si="761"/>
        <v>5434.8693370000001</v>
      </c>
      <c r="S11024" t="s">
        <v>201</v>
      </c>
      <c r="T11024" s="221">
        <v>45567.337500000001</v>
      </c>
    </row>
    <row r="11025" spans="1:20" x14ac:dyDescent="0.35">
      <c r="A11025" t="s">
        <v>127</v>
      </c>
      <c r="B11025" t="s">
        <v>116</v>
      </c>
      <c r="C11025" t="s">
        <v>92</v>
      </c>
      <c r="D11025" s="29">
        <v>45726</v>
      </c>
      <c r="E11025" s="184" t="str">
        <f t="shared" si="756"/>
        <v/>
      </c>
      <c r="F11025" s="184" t="str">
        <f t="shared" si="757"/>
        <v/>
      </c>
      <c r="G11025" s="184" t="str">
        <f t="shared" si="758"/>
        <v/>
      </c>
      <c r="H11025" s="184" t="str">
        <f t="shared" si="759"/>
        <v/>
      </c>
      <c r="L11025">
        <f t="shared" si="760"/>
        <v>2279.8680119439459</v>
      </c>
      <c r="R11025">
        <f t="shared" si="761"/>
        <v>5434.8693370000001</v>
      </c>
      <c r="S11025" t="s">
        <v>201</v>
      </c>
      <c r="T11025" s="221">
        <v>45567.337500000001</v>
      </c>
    </row>
    <row r="11026" spans="1:20" x14ac:dyDescent="0.35">
      <c r="A11026" t="s">
        <v>127</v>
      </c>
      <c r="B11026" t="s">
        <v>116</v>
      </c>
      <c r="C11026" t="s">
        <v>92</v>
      </c>
      <c r="D11026" s="29">
        <v>45727</v>
      </c>
      <c r="E11026" s="184" t="str">
        <f t="shared" si="756"/>
        <v/>
      </c>
      <c r="F11026" s="184" t="str">
        <f t="shared" si="757"/>
        <v/>
      </c>
      <c r="G11026" s="184" t="str">
        <f t="shared" si="758"/>
        <v/>
      </c>
      <c r="H11026" s="184" t="str">
        <f t="shared" si="759"/>
        <v/>
      </c>
      <c r="L11026">
        <f t="shared" si="760"/>
        <v>2279.8680119439459</v>
      </c>
      <c r="R11026">
        <f t="shared" si="761"/>
        <v>5434.8693370000001</v>
      </c>
      <c r="S11026" t="s">
        <v>201</v>
      </c>
      <c r="T11026" s="221">
        <v>45567.337500000001</v>
      </c>
    </row>
    <row r="11027" spans="1:20" x14ac:dyDescent="0.35">
      <c r="A11027" t="s">
        <v>127</v>
      </c>
      <c r="B11027" t="s">
        <v>116</v>
      </c>
      <c r="C11027" t="s">
        <v>92</v>
      </c>
      <c r="D11027" s="29">
        <v>45728</v>
      </c>
      <c r="E11027" s="184" t="str">
        <f t="shared" si="756"/>
        <v/>
      </c>
      <c r="F11027" s="184" t="str">
        <f t="shared" si="757"/>
        <v/>
      </c>
      <c r="G11027" s="184" t="str">
        <f t="shared" si="758"/>
        <v/>
      </c>
      <c r="H11027" s="184" t="str">
        <f t="shared" si="759"/>
        <v/>
      </c>
      <c r="L11027">
        <f t="shared" si="760"/>
        <v>2279.8680119439459</v>
      </c>
      <c r="R11027">
        <f t="shared" si="761"/>
        <v>5434.8693370000001</v>
      </c>
      <c r="S11027" t="s">
        <v>201</v>
      </c>
      <c r="T11027" s="221">
        <v>45567.337500000001</v>
      </c>
    </row>
    <row r="11028" spans="1:20" x14ac:dyDescent="0.35">
      <c r="A11028" t="s">
        <v>127</v>
      </c>
      <c r="B11028" t="s">
        <v>116</v>
      </c>
      <c r="C11028" t="s">
        <v>92</v>
      </c>
      <c r="D11028" s="29">
        <v>45729</v>
      </c>
      <c r="E11028" s="184" t="str">
        <f t="shared" si="756"/>
        <v/>
      </c>
      <c r="F11028" s="184" t="str">
        <f t="shared" si="757"/>
        <v/>
      </c>
      <c r="G11028" s="184" t="str">
        <f t="shared" si="758"/>
        <v/>
      </c>
      <c r="H11028" s="184" t="str">
        <f t="shared" si="759"/>
        <v/>
      </c>
      <c r="L11028">
        <f t="shared" si="760"/>
        <v>2279.8680119439459</v>
      </c>
      <c r="R11028">
        <f t="shared" si="761"/>
        <v>5434.8693370000001</v>
      </c>
      <c r="S11028" t="s">
        <v>201</v>
      </c>
      <c r="T11028" s="221">
        <v>45567.337500000001</v>
      </c>
    </row>
    <row r="11029" spans="1:20" x14ac:dyDescent="0.35">
      <c r="A11029" t="s">
        <v>127</v>
      </c>
      <c r="B11029" t="s">
        <v>116</v>
      </c>
      <c r="C11029" t="s">
        <v>92</v>
      </c>
      <c r="D11029" s="29">
        <v>45730</v>
      </c>
      <c r="E11029" s="184" t="str">
        <f t="shared" si="756"/>
        <v/>
      </c>
      <c r="F11029" s="184" t="str">
        <f t="shared" si="757"/>
        <v/>
      </c>
      <c r="G11029" s="184" t="str">
        <f t="shared" si="758"/>
        <v/>
      </c>
      <c r="H11029" s="184" t="str">
        <f t="shared" si="759"/>
        <v/>
      </c>
      <c r="L11029">
        <f t="shared" si="760"/>
        <v>2279.8680119439459</v>
      </c>
      <c r="R11029">
        <f t="shared" si="761"/>
        <v>5434.8693370000001</v>
      </c>
      <c r="S11029" t="s">
        <v>201</v>
      </c>
      <c r="T11029" s="221">
        <v>45567.337500000001</v>
      </c>
    </row>
    <row r="11030" spans="1:20" x14ac:dyDescent="0.35">
      <c r="A11030" t="s">
        <v>127</v>
      </c>
      <c r="B11030" t="s">
        <v>116</v>
      </c>
      <c r="C11030" t="s">
        <v>92</v>
      </c>
      <c r="D11030" s="29">
        <v>45731</v>
      </c>
      <c r="E11030" s="184" t="str">
        <f t="shared" si="756"/>
        <v/>
      </c>
      <c r="F11030" s="184" t="str">
        <f t="shared" si="757"/>
        <v/>
      </c>
      <c r="G11030" s="184" t="str">
        <f t="shared" si="758"/>
        <v/>
      </c>
      <c r="H11030" s="184" t="str">
        <f t="shared" si="759"/>
        <v/>
      </c>
      <c r="L11030">
        <f t="shared" si="760"/>
        <v>2279.8680119439459</v>
      </c>
      <c r="R11030">
        <f t="shared" si="761"/>
        <v>5434.8693370000001</v>
      </c>
      <c r="S11030" t="s">
        <v>201</v>
      </c>
      <c r="T11030" s="221">
        <v>45567.337500000001</v>
      </c>
    </row>
    <row r="11031" spans="1:20" x14ac:dyDescent="0.35">
      <c r="A11031" t="s">
        <v>127</v>
      </c>
      <c r="B11031" t="s">
        <v>116</v>
      </c>
      <c r="C11031" t="s">
        <v>92</v>
      </c>
      <c r="D11031" s="29">
        <v>45732</v>
      </c>
      <c r="E11031" s="184" t="str">
        <f t="shared" si="756"/>
        <v/>
      </c>
      <c r="F11031" s="184" t="str">
        <f t="shared" si="757"/>
        <v/>
      </c>
      <c r="G11031" s="184" t="str">
        <f t="shared" si="758"/>
        <v/>
      </c>
      <c r="H11031" s="184" t="str">
        <f t="shared" si="759"/>
        <v/>
      </c>
      <c r="L11031">
        <f t="shared" si="760"/>
        <v>2279.8680119439459</v>
      </c>
      <c r="R11031">
        <f t="shared" si="761"/>
        <v>5434.8693370000001</v>
      </c>
      <c r="S11031" t="s">
        <v>201</v>
      </c>
      <c r="T11031" s="221">
        <v>45567.337500000001</v>
      </c>
    </row>
    <row r="11032" spans="1:20" x14ac:dyDescent="0.35">
      <c r="A11032" t="s">
        <v>127</v>
      </c>
      <c r="B11032" t="s">
        <v>116</v>
      </c>
      <c r="C11032" t="s">
        <v>92</v>
      </c>
      <c r="D11032" s="29">
        <v>45733</v>
      </c>
      <c r="E11032" s="184" t="str">
        <f t="shared" si="756"/>
        <v/>
      </c>
      <c r="F11032" s="184" t="str">
        <f t="shared" si="757"/>
        <v/>
      </c>
      <c r="G11032" s="184" t="str">
        <f t="shared" si="758"/>
        <v/>
      </c>
      <c r="H11032" s="184" t="str">
        <f t="shared" si="759"/>
        <v/>
      </c>
      <c r="L11032">
        <f t="shared" si="760"/>
        <v>2279.8680119439459</v>
      </c>
      <c r="R11032">
        <f t="shared" si="761"/>
        <v>5434.8693370000001</v>
      </c>
      <c r="S11032" t="s">
        <v>201</v>
      </c>
      <c r="T11032" s="221">
        <v>45567.337500000001</v>
      </c>
    </row>
    <row r="11033" spans="1:20" x14ac:dyDescent="0.35">
      <c r="A11033" t="s">
        <v>127</v>
      </c>
      <c r="B11033" t="s">
        <v>116</v>
      </c>
      <c r="C11033" t="s">
        <v>92</v>
      </c>
      <c r="D11033" s="29">
        <v>45734</v>
      </c>
      <c r="E11033" s="184" t="str">
        <f t="shared" si="756"/>
        <v/>
      </c>
      <c r="F11033" s="184" t="str">
        <f t="shared" si="757"/>
        <v/>
      </c>
      <c r="G11033" s="184" t="str">
        <f t="shared" si="758"/>
        <v/>
      </c>
      <c r="H11033" s="184" t="str">
        <f t="shared" si="759"/>
        <v/>
      </c>
      <c r="L11033">
        <f t="shared" si="760"/>
        <v>2279.8680119439459</v>
      </c>
      <c r="R11033">
        <f t="shared" si="761"/>
        <v>5434.8693370000001</v>
      </c>
      <c r="S11033" t="s">
        <v>201</v>
      </c>
      <c r="T11033" s="221">
        <v>45567.337500000001</v>
      </c>
    </row>
    <row r="11034" spans="1:20" x14ac:dyDescent="0.35">
      <c r="A11034" t="s">
        <v>127</v>
      </c>
      <c r="B11034" t="s">
        <v>116</v>
      </c>
      <c r="C11034" t="s">
        <v>92</v>
      </c>
      <c r="D11034" s="29">
        <v>45735</v>
      </c>
      <c r="E11034" s="184" t="str">
        <f t="shared" si="756"/>
        <v/>
      </c>
      <c r="F11034" s="184" t="str">
        <f t="shared" si="757"/>
        <v/>
      </c>
      <c r="G11034" s="184" t="str">
        <f t="shared" si="758"/>
        <v/>
      </c>
      <c r="H11034" s="184" t="str">
        <f t="shared" si="759"/>
        <v/>
      </c>
      <c r="L11034">
        <f t="shared" si="760"/>
        <v>2279.8680119439459</v>
      </c>
      <c r="R11034">
        <f t="shared" si="761"/>
        <v>5434.8693370000001</v>
      </c>
      <c r="S11034" t="s">
        <v>201</v>
      </c>
      <c r="T11034" s="221">
        <v>45567.337500000001</v>
      </c>
    </row>
    <row r="11035" spans="1:20" x14ac:dyDescent="0.35">
      <c r="A11035" t="s">
        <v>127</v>
      </c>
      <c r="B11035" t="s">
        <v>116</v>
      </c>
      <c r="C11035" t="s">
        <v>92</v>
      </c>
      <c r="D11035" s="29">
        <v>45736</v>
      </c>
      <c r="E11035" s="184" t="str">
        <f t="shared" si="756"/>
        <v/>
      </c>
      <c r="F11035" s="184" t="str">
        <f t="shared" si="757"/>
        <v/>
      </c>
      <c r="G11035" s="184" t="str">
        <f t="shared" si="758"/>
        <v/>
      </c>
      <c r="H11035" s="184" t="str">
        <f t="shared" si="759"/>
        <v/>
      </c>
      <c r="L11035">
        <f t="shared" si="760"/>
        <v>2279.8680119439459</v>
      </c>
      <c r="R11035">
        <f t="shared" si="761"/>
        <v>5434.8693370000001</v>
      </c>
      <c r="S11035" t="s">
        <v>201</v>
      </c>
      <c r="T11035" s="221">
        <v>45567.337500000001</v>
      </c>
    </row>
    <row r="11036" spans="1:20" x14ac:dyDescent="0.35">
      <c r="A11036" t="s">
        <v>127</v>
      </c>
      <c r="B11036" t="s">
        <v>116</v>
      </c>
      <c r="C11036" t="s">
        <v>92</v>
      </c>
      <c r="D11036" s="29">
        <v>45737</v>
      </c>
      <c r="E11036" s="184" t="str">
        <f t="shared" si="756"/>
        <v/>
      </c>
      <c r="F11036" s="184" t="str">
        <f t="shared" si="757"/>
        <v/>
      </c>
      <c r="G11036" s="184" t="str">
        <f t="shared" si="758"/>
        <v/>
      </c>
      <c r="H11036" s="184" t="str">
        <f t="shared" si="759"/>
        <v/>
      </c>
      <c r="L11036">
        <f t="shared" si="760"/>
        <v>2279.8680119439459</v>
      </c>
      <c r="R11036">
        <f t="shared" si="761"/>
        <v>5434.8693370000001</v>
      </c>
      <c r="S11036" t="s">
        <v>201</v>
      </c>
      <c r="T11036" s="221">
        <v>45567.337500000001</v>
      </c>
    </row>
    <row r="11037" spans="1:20" x14ac:dyDescent="0.35">
      <c r="A11037" t="s">
        <v>127</v>
      </c>
      <c r="B11037" t="s">
        <v>116</v>
      </c>
      <c r="C11037" t="s">
        <v>92</v>
      </c>
      <c r="D11037" s="29">
        <v>45738</v>
      </c>
      <c r="E11037" s="184" t="str">
        <f t="shared" si="756"/>
        <v/>
      </c>
      <c r="F11037" s="184" t="str">
        <f t="shared" si="757"/>
        <v/>
      </c>
      <c r="G11037" s="184" t="str">
        <f t="shared" si="758"/>
        <v/>
      </c>
      <c r="H11037" s="184" t="str">
        <f t="shared" si="759"/>
        <v/>
      </c>
      <c r="L11037">
        <f t="shared" si="760"/>
        <v>2279.8680119439459</v>
      </c>
      <c r="R11037">
        <f t="shared" si="761"/>
        <v>5434.8693370000001</v>
      </c>
      <c r="S11037" t="s">
        <v>201</v>
      </c>
      <c r="T11037" s="221">
        <v>45567.337500000001</v>
      </c>
    </row>
    <row r="11038" spans="1:20" x14ac:dyDescent="0.35">
      <c r="A11038" t="s">
        <v>127</v>
      </c>
      <c r="B11038" t="s">
        <v>116</v>
      </c>
      <c r="C11038" t="s">
        <v>92</v>
      </c>
      <c r="D11038" s="29">
        <v>45739</v>
      </c>
      <c r="E11038" s="184" t="str">
        <f t="shared" si="756"/>
        <v/>
      </c>
      <c r="F11038" s="184" t="str">
        <f t="shared" si="757"/>
        <v/>
      </c>
      <c r="G11038" s="184" t="str">
        <f t="shared" si="758"/>
        <v/>
      </c>
      <c r="H11038" s="184" t="str">
        <f t="shared" si="759"/>
        <v/>
      </c>
      <c r="L11038">
        <f t="shared" si="760"/>
        <v>2279.8680119439459</v>
      </c>
      <c r="R11038">
        <f t="shared" si="761"/>
        <v>5434.8693370000001</v>
      </c>
      <c r="S11038" t="s">
        <v>201</v>
      </c>
      <c r="T11038" s="221">
        <v>45567.337500000001</v>
      </c>
    </row>
    <row r="11039" spans="1:20" x14ac:dyDescent="0.35">
      <c r="A11039" t="s">
        <v>127</v>
      </c>
      <c r="B11039" t="s">
        <v>116</v>
      </c>
      <c r="C11039" t="s">
        <v>92</v>
      </c>
      <c r="D11039" s="29">
        <v>45740</v>
      </c>
      <c r="E11039" s="184" t="str">
        <f t="shared" si="756"/>
        <v/>
      </c>
      <c r="F11039" s="184" t="str">
        <f t="shared" si="757"/>
        <v/>
      </c>
      <c r="G11039" s="184" t="str">
        <f t="shared" si="758"/>
        <v/>
      </c>
      <c r="H11039" s="184" t="str">
        <f t="shared" si="759"/>
        <v/>
      </c>
      <c r="L11039">
        <f t="shared" si="760"/>
        <v>2279.8680119439459</v>
      </c>
      <c r="R11039">
        <f t="shared" si="761"/>
        <v>5434.8693370000001</v>
      </c>
      <c r="S11039" t="s">
        <v>201</v>
      </c>
      <c r="T11039" s="221">
        <v>45567.337500000001</v>
      </c>
    </row>
    <row r="11040" spans="1:20" x14ac:dyDescent="0.35">
      <c r="A11040" t="s">
        <v>127</v>
      </c>
      <c r="B11040" t="s">
        <v>116</v>
      </c>
      <c r="C11040" t="s">
        <v>92</v>
      </c>
      <c r="D11040" s="29">
        <v>45741</v>
      </c>
      <c r="E11040" s="184" t="str">
        <f t="shared" si="756"/>
        <v/>
      </c>
      <c r="F11040" s="184" t="str">
        <f t="shared" si="757"/>
        <v/>
      </c>
      <c r="G11040" s="184" t="str">
        <f t="shared" si="758"/>
        <v/>
      </c>
      <c r="H11040" s="184" t="str">
        <f t="shared" si="759"/>
        <v/>
      </c>
      <c r="L11040">
        <f t="shared" si="760"/>
        <v>2279.8680119439459</v>
      </c>
      <c r="R11040">
        <f t="shared" si="761"/>
        <v>5434.8693370000001</v>
      </c>
      <c r="S11040" t="s">
        <v>201</v>
      </c>
      <c r="T11040" s="221">
        <v>45567.337500000001</v>
      </c>
    </row>
    <row r="11041" spans="1:20" x14ac:dyDescent="0.35">
      <c r="A11041" t="s">
        <v>127</v>
      </c>
      <c r="B11041" t="s">
        <v>116</v>
      </c>
      <c r="C11041" t="s">
        <v>92</v>
      </c>
      <c r="D11041" s="29">
        <v>45742</v>
      </c>
      <c r="E11041" s="184" t="str">
        <f t="shared" si="756"/>
        <v/>
      </c>
      <c r="F11041" s="184" t="str">
        <f t="shared" si="757"/>
        <v/>
      </c>
      <c r="G11041" s="184" t="str">
        <f t="shared" si="758"/>
        <v/>
      </c>
      <c r="H11041" s="184" t="str">
        <f t="shared" si="759"/>
        <v/>
      </c>
      <c r="L11041">
        <f t="shared" si="760"/>
        <v>2279.8680119439459</v>
      </c>
      <c r="R11041">
        <f t="shared" si="761"/>
        <v>5434.8693370000001</v>
      </c>
      <c r="S11041" t="s">
        <v>201</v>
      </c>
      <c r="T11041" s="221">
        <v>45567.337500000001</v>
      </c>
    </row>
    <row r="11042" spans="1:20" x14ac:dyDescent="0.35">
      <c r="A11042" t="s">
        <v>127</v>
      </c>
      <c r="B11042" t="s">
        <v>116</v>
      </c>
      <c r="C11042" t="s">
        <v>92</v>
      </c>
      <c r="D11042" s="29">
        <v>45743</v>
      </c>
      <c r="E11042" s="184" t="str">
        <f t="shared" si="756"/>
        <v/>
      </c>
      <c r="F11042" s="184" t="str">
        <f t="shared" si="757"/>
        <v/>
      </c>
      <c r="G11042" s="184" t="str">
        <f t="shared" si="758"/>
        <v/>
      </c>
      <c r="H11042" s="184" t="str">
        <f t="shared" si="759"/>
        <v/>
      </c>
      <c r="L11042">
        <f t="shared" si="760"/>
        <v>2279.8680119439459</v>
      </c>
      <c r="R11042">
        <f t="shared" si="761"/>
        <v>5434.8693370000001</v>
      </c>
      <c r="S11042" t="s">
        <v>201</v>
      </c>
      <c r="T11042" s="221">
        <v>45567.337500000001</v>
      </c>
    </row>
    <row r="11043" spans="1:20" x14ac:dyDescent="0.35">
      <c r="A11043" t="s">
        <v>127</v>
      </c>
      <c r="B11043" t="s">
        <v>116</v>
      </c>
      <c r="C11043" t="s">
        <v>92</v>
      </c>
      <c r="D11043" s="29">
        <v>45744</v>
      </c>
      <c r="E11043" s="184" t="str">
        <f t="shared" si="756"/>
        <v/>
      </c>
      <c r="F11043" s="184" t="str">
        <f t="shared" si="757"/>
        <v/>
      </c>
      <c r="G11043" s="184" t="str">
        <f t="shared" si="758"/>
        <v/>
      </c>
      <c r="H11043" s="184" t="str">
        <f t="shared" si="759"/>
        <v/>
      </c>
      <c r="L11043">
        <f t="shared" si="760"/>
        <v>2279.8680119439459</v>
      </c>
      <c r="R11043">
        <f t="shared" si="761"/>
        <v>5434.8693370000001</v>
      </c>
      <c r="S11043" t="s">
        <v>201</v>
      </c>
      <c r="T11043" s="221">
        <v>45567.337500000001</v>
      </c>
    </row>
    <row r="11044" spans="1:20" x14ac:dyDescent="0.35">
      <c r="A11044" t="s">
        <v>127</v>
      </c>
      <c r="B11044" t="s">
        <v>116</v>
      </c>
      <c r="C11044" t="s">
        <v>92</v>
      </c>
      <c r="D11044" s="29">
        <v>45745</v>
      </c>
      <c r="E11044" s="184" t="str">
        <f t="shared" si="756"/>
        <v/>
      </c>
      <c r="F11044" s="184" t="str">
        <f t="shared" si="757"/>
        <v/>
      </c>
      <c r="G11044" s="184" t="str">
        <f t="shared" si="758"/>
        <v/>
      </c>
      <c r="H11044" s="184" t="str">
        <f t="shared" si="759"/>
        <v/>
      </c>
      <c r="L11044">
        <f t="shared" si="760"/>
        <v>2279.8680119439459</v>
      </c>
      <c r="R11044">
        <f t="shared" si="761"/>
        <v>5414.5902379999998</v>
      </c>
      <c r="S11044" t="s">
        <v>201</v>
      </c>
      <c r="T11044" s="221">
        <v>45567.337500000001</v>
      </c>
    </row>
    <row r="11045" spans="1:20" x14ac:dyDescent="0.35">
      <c r="A11045" t="s">
        <v>127</v>
      </c>
      <c r="B11045" t="s">
        <v>116</v>
      </c>
      <c r="C11045" t="s">
        <v>92</v>
      </c>
      <c r="D11045" s="29">
        <v>45746</v>
      </c>
      <c r="E11045" s="184" t="str">
        <f t="shared" si="756"/>
        <v/>
      </c>
      <c r="F11045" s="184" t="str">
        <f t="shared" si="757"/>
        <v/>
      </c>
      <c r="G11045" s="184" t="str">
        <f t="shared" si="758"/>
        <v/>
      </c>
      <c r="H11045" s="184" t="str">
        <f t="shared" si="759"/>
        <v/>
      </c>
      <c r="L11045">
        <f t="shared" si="760"/>
        <v>2279.8680119439459</v>
      </c>
      <c r="R11045">
        <f t="shared" si="761"/>
        <v>5436.2152379999998</v>
      </c>
      <c r="S11045" t="s">
        <v>201</v>
      </c>
      <c r="T11045" s="221">
        <v>45567.337500000001</v>
      </c>
    </row>
    <row r="11046" spans="1:20" x14ac:dyDescent="0.35">
      <c r="A11046" t="s">
        <v>127</v>
      </c>
      <c r="B11046" t="s">
        <v>116</v>
      </c>
      <c r="C11046" t="s">
        <v>92</v>
      </c>
      <c r="D11046" s="29">
        <v>45747</v>
      </c>
      <c r="E11046" s="184" t="str">
        <f t="shared" si="756"/>
        <v/>
      </c>
      <c r="F11046" s="184" t="str">
        <f t="shared" si="757"/>
        <v/>
      </c>
      <c r="G11046" s="184" t="str">
        <f t="shared" si="758"/>
        <v/>
      </c>
      <c r="H11046" s="184" t="str">
        <f t="shared" si="759"/>
        <v/>
      </c>
      <c r="L11046">
        <f t="shared" si="760"/>
        <v>2279.8680119439459</v>
      </c>
      <c r="R11046">
        <f t="shared" si="761"/>
        <v>5434.8693370000001</v>
      </c>
      <c r="S11046" t="s">
        <v>201</v>
      </c>
      <c r="T11046" s="221">
        <v>45567.337500000001</v>
      </c>
    </row>
    <row r="11047" spans="1:20" x14ac:dyDescent="0.35">
      <c r="A11047" t="s">
        <v>127</v>
      </c>
      <c r="B11047" t="s">
        <v>116</v>
      </c>
      <c r="C11047" t="s">
        <v>92</v>
      </c>
      <c r="D11047" s="29">
        <v>45748</v>
      </c>
      <c r="E11047" s="184" t="str">
        <f t="shared" si="756"/>
        <v/>
      </c>
      <c r="F11047" s="184" t="str">
        <f t="shared" si="757"/>
        <v/>
      </c>
      <c r="G11047" s="184" t="str">
        <f t="shared" si="758"/>
        <v/>
      </c>
      <c r="H11047" s="184" t="str">
        <f t="shared" si="759"/>
        <v/>
      </c>
      <c r="L11047">
        <f t="shared" si="760"/>
        <v>2279.8680119439459</v>
      </c>
      <c r="R11047">
        <f t="shared" si="761"/>
        <v>5434.8693370000001</v>
      </c>
      <c r="S11047" t="s">
        <v>201</v>
      </c>
      <c r="T11047" s="221">
        <v>45567.337500000001</v>
      </c>
    </row>
    <row r="11048" spans="1:20" x14ac:dyDescent="0.35">
      <c r="A11048" t="s">
        <v>127</v>
      </c>
      <c r="B11048" t="s">
        <v>116</v>
      </c>
      <c r="C11048" t="s">
        <v>92</v>
      </c>
      <c r="D11048" s="29">
        <v>45749</v>
      </c>
      <c r="E11048" s="184" t="str">
        <f t="shared" si="756"/>
        <v/>
      </c>
      <c r="F11048" s="184" t="str">
        <f t="shared" si="757"/>
        <v/>
      </c>
      <c r="G11048" s="184" t="str">
        <f t="shared" si="758"/>
        <v/>
      </c>
      <c r="H11048" s="184" t="str">
        <f t="shared" si="759"/>
        <v/>
      </c>
      <c r="L11048">
        <f t="shared" si="760"/>
        <v>2279.8680119439459</v>
      </c>
      <c r="R11048">
        <f t="shared" si="761"/>
        <v>5434.8693370000001</v>
      </c>
      <c r="S11048" t="s">
        <v>201</v>
      </c>
      <c r="T11048" s="221">
        <v>45567.337500000001</v>
      </c>
    </row>
    <row r="11049" spans="1:20" x14ac:dyDescent="0.35">
      <c r="A11049" t="s">
        <v>127</v>
      </c>
      <c r="B11049" t="s">
        <v>116</v>
      </c>
      <c r="C11049" t="s">
        <v>92</v>
      </c>
      <c r="D11049" s="29">
        <v>45750</v>
      </c>
      <c r="E11049" s="184" t="str">
        <f t="shared" si="756"/>
        <v/>
      </c>
      <c r="F11049" s="184" t="str">
        <f t="shared" si="757"/>
        <v/>
      </c>
      <c r="G11049" s="184" t="str">
        <f t="shared" si="758"/>
        <v/>
      </c>
      <c r="H11049" s="184" t="str">
        <f t="shared" si="759"/>
        <v/>
      </c>
      <c r="L11049">
        <f t="shared" si="760"/>
        <v>2279.8680119439459</v>
      </c>
      <c r="R11049">
        <f t="shared" si="761"/>
        <v>5434.8693370000001</v>
      </c>
      <c r="S11049" t="s">
        <v>201</v>
      </c>
      <c r="T11049" s="221">
        <v>45567.337500000001</v>
      </c>
    </row>
    <row r="11050" spans="1:20" x14ac:dyDescent="0.35">
      <c r="A11050" t="s">
        <v>127</v>
      </c>
      <c r="B11050" t="s">
        <v>116</v>
      </c>
      <c r="C11050" t="s">
        <v>92</v>
      </c>
      <c r="D11050" s="29">
        <v>45751</v>
      </c>
      <c r="E11050" s="184" t="str">
        <f t="shared" si="756"/>
        <v/>
      </c>
      <c r="F11050" s="184" t="str">
        <f t="shared" si="757"/>
        <v/>
      </c>
      <c r="G11050" s="184" t="str">
        <f t="shared" si="758"/>
        <v/>
      </c>
      <c r="H11050" s="184" t="str">
        <f t="shared" si="759"/>
        <v/>
      </c>
      <c r="L11050">
        <f t="shared" si="760"/>
        <v>2279.8680119439459</v>
      </c>
      <c r="R11050">
        <f t="shared" si="761"/>
        <v>5434.8693370000001</v>
      </c>
      <c r="S11050" t="s">
        <v>201</v>
      </c>
      <c r="T11050" s="221">
        <v>45567.337500000001</v>
      </c>
    </row>
    <row r="11051" spans="1:20" x14ac:dyDescent="0.35">
      <c r="A11051" t="s">
        <v>127</v>
      </c>
      <c r="B11051" t="s">
        <v>116</v>
      </c>
      <c r="C11051" t="s">
        <v>92</v>
      </c>
      <c r="D11051" s="29">
        <v>45752</v>
      </c>
      <c r="E11051" s="184" t="str">
        <f t="shared" si="756"/>
        <v/>
      </c>
      <c r="F11051" s="184" t="str">
        <f t="shared" si="757"/>
        <v/>
      </c>
      <c r="G11051" s="184" t="str">
        <f t="shared" si="758"/>
        <v/>
      </c>
      <c r="H11051" s="184" t="str">
        <f t="shared" si="759"/>
        <v/>
      </c>
      <c r="L11051">
        <f t="shared" si="760"/>
        <v>2279.8680119439459</v>
      </c>
      <c r="R11051">
        <f t="shared" si="761"/>
        <v>5434.8693370000001</v>
      </c>
      <c r="S11051" t="s">
        <v>201</v>
      </c>
      <c r="T11051" s="221">
        <v>45567.337500000001</v>
      </c>
    </row>
    <row r="11052" spans="1:20" x14ac:dyDescent="0.35">
      <c r="A11052" t="s">
        <v>127</v>
      </c>
      <c r="B11052" t="s">
        <v>116</v>
      </c>
      <c r="C11052" t="s">
        <v>92</v>
      </c>
      <c r="D11052" s="29">
        <v>45753</v>
      </c>
      <c r="E11052" s="184" t="str">
        <f t="shared" si="756"/>
        <v/>
      </c>
      <c r="F11052" s="184" t="str">
        <f t="shared" si="757"/>
        <v/>
      </c>
      <c r="G11052" s="184" t="str">
        <f t="shared" si="758"/>
        <v/>
      </c>
      <c r="H11052" s="184" t="str">
        <f t="shared" si="759"/>
        <v/>
      </c>
      <c r="L11052">
        <f t="shared" si="760"/>
        <v>2279.8680119439459</v>
      </c>
      <c r="R11052">
        <f t="shared" si="761"/>
        <v>5434.8693370000001</v>
      </c>
      <c r="S11052" t="s">
        <v>201</v>
      </c>
      <c r="T11052" s="221">
        <v>45567.337500000001</v>
      </c>
    </row>
    <row r="11053" spans="1:20" x14ac:dyDescent="0.35">
      <c r="A11053" t="s">
        <v>127</v>
      </c>
      <c r="B11053" t="s">
        <v>116</v>
      </c>
      <c r="C11053" t="s">
        <v>92</v>
      </c>
      <c r="D11053" s="29">
        <v>45754</v>
      </c>
      <c r="E11053" s="184" t="str">
        <f t="shared" si="756"/>
        <v/>
      </c>
      <c r="F11053" s="184" t="str">
        <f t="shared" si="757"/>
        <v/>
      </c>
      <c r="G11053" s="184" t="str">
        <f t="shared" si="758"/>
        <v/>
      </c>
      <c r="H11053" s="184" t="str">
        <f t="shared" si="759"/>
        <v/>
      </c>
      <c r="L11053">
        <f t="shared" si="760"/>
        <v>2279.8680119439459</v>
      </c>
      <c r="R11053">
        <f t="shared" si="761"/>
        <v>5434.8693370000001</v>
      </c>
      <c r="S11053" t="s">
        <v>201</v>
      </c>
      <c r="T11053" s="221">
        <v>45567.337500000001</v>
      </c>
    </row>
    <row r="11054" spans="1:20" x14ac:dyDescent="0.35">
      <c r="A11054" t="s">
        <v>127</v>
      </c>
      <c r="B11054" t="s">
        <v>116</v>
      </c>
      <c r="C11054" t="s">
        <v>92</v>
      </c>
      <c r="D11054" s="29">
        <v>45755</v>
      </c>
      <c r="E11054" s="184" t="str">
        <f t="shared" si="756"/>
        <v/>
      </c>
      <c r="F11054" s="184" t="str">
        <f t="shared" si="757"/>
        <v/>
      </c>
      <c r="G11054" s="184" t="str">
        <f t="shared" si="758"/>
        <v/>
      </c>
      <c r="H11054" s="184" t="str">
        <f t="shared" si="759"/>
        <v/>
      </c>
      <c r="L11054">
        <f t="shared" si="760"/>
        <v>2279.8680119439459</v>
      </c>
      <c r="R11054">
        <f t="shared" si="761"/>
        <v>5434.8693370000001</v>
      </c>
      <c r="S11054" t="s">
        <v>201</v>
      </c>
      <c r="T11054" s="221">
        <v>45567.337500000001</v>
      </c>
    </row>
    <row r="11055" spans="1:20" x14ac:dyDescent="0.35">
      <c r="A11055" t="s">
        <v>127</v>
      </c>
      <c r="B11055" t="s">
        <v>116</v>
      </c>
      <c r="C11055" t="s">
        <v>92</v>
      </c>
      <c r="D11055" s="29">
        <v>45756</v>
      </c>
      <c r="E11055" s="184" t="str">
        <f t="shared" si="756"/>
        <v/>
      </c>
      <c r="F11055" s="184" t="str">
        <f t="shared" si="757"/>
        <v/>
      </c>
      <c r="G11055" s="184" t="str">
        <f t="shared" si="758"/>
        <v/>
      </c>
      <c r="H11055" s="184" t="str">
        <f t="shared" si="759"/>
        <v/>
      </c>
      <c r="L11055">
        <f t="shared" si="760"/>
        <v>2279.8680119439459</v>
      </c>
      <c r="R11055">
        <f t="shared" si="761"/>
        <v>5434.8693370000001</v>
      </c>
      <c r="S11055" t="s">
        <v>201</v>
      </c>
      <c r="T11055" s="221">
        <v>45567.337500000001</v>
      </c>
    </row>
    <row r="11056" spans="1:20" x14ac:dyDescent="0.35">
      <c r="A11056" t="s">
        <v>127</v>
      </c>
      <c r="B11056" t="s">
        <v>116</v>
      </c>
      <c r="C11056" t="s">
        <v>92</v>
      </c>
      <c r="D11056" s="29">
        <v>45757</v>
      </c>
      <c r="E11056" s="184" t="str">
        <f t="shared" si="756"/>
        <v/>
      </c>
      <c r="F11056" s="184" t="str">
        <f t="shared" si="757"/>
        <v/>
      </c>
      <c r="G11056" s="184" t="str">
        <f t="shared" si="758"/>
        <v/>
      </c>
      <c r="H11056" s="184" t="str">
        <f t="shared" si="759"/>
        <v/>
      </c>
      <c r="L11056">
        <f t="shared" si="760"/>
        <v>2279.8680119439459</v>
      </c>
      <c r="R11056">
        <f t="shared" si="761"/>
        <v>5434.8693370000001</v>
      </c>
      <c r="S11056" t="s">
        <v>201</v>
      </c>
      <c r="T11056" s="221">
        <v>45567.337500000001</v>
      </c>
    </row>
    <row r="11057" spans="1:20" x14ac:dyDescent="0.35">
      <c r="A11057" t="s">
        <v>127</v>
      </c>
      <c r="B11057" t="s">
        <v>116</v>
      </c>
      <c r="C11057" t="s">
        <v>92</v>
      </c>
      <c r="D11057" s="29">
        <v>45758</v>
      </c>
      <c r="E11057" s="184" t="str">
        <f t="shared" si="756"/>
        <v/>
      </c>
      <c r="F11057" s="184" t="str">
        <f t="shared" si="757"/>
        <v/>
      </c>
      <c r="G11057" s="184" t="str">
        <f t="shared" si="758"/>
        <v/>
      </c>
      <c r="H11057" s="184" t="str">
        <f t="shared" si="759"/>
        <v/>
      </c>
      <c r="L11057">
        <f t="shared" si="760"/>
        <v>2279.8680119439459</v>
      </c>
      <c r="R11057">
        <f t="shared" si="761"/>
        <v>5434.8693370000001</v>
      </c>
      <c r="S11057" t="s">
        <v>201</v>
      </c>
      <c r="T11057" s="221">
        <v>45567.337500000001</v>
      </c>
    </row>
    <row r="11058" spans="1:20" x14ac:dyDescent="0.35">
      <c r="A11058" t="s">
        <v>127</v>
      </c>
      <c r="B11058" t="s">
        <v>116</v>
      </c>
      <c r="C11058" t="s">
        <v>92</v>
      </c>
      <c r="D11058" s="29">
        <v>45759</v>
      </c>
      <c r="E11058" s="184" t="str">
        <f t="shared" si="756"/>
        <v/>
      </c>
      <c r="F11058" s="184" t="str">
        <f t="shared" si="757"/>
        <v/>
      </c>
      <c r="G11058" s="184" t="str">
        <f t="shared" si="758"/>
        <v/>
      </c>
      <c r="H11058" s="184" t="str">
        <f t="shared" si="759"/>
        <v/>
      </c>
      <c r="L11058">
        <f t="shared" si="760"/>
        <v>2279.8680119439459</v>
      </c>
      <c r="R11058">
        <f t="shared" si="761"/>
        <v>5434.8693370000001</v>
      </c>
      <c r="S11058" t="s">
        <v>201</v>
      </c>
      <c r="T11058" s="221">
        <v>45567.337500000001</v>
      </c>
    </row>
    <row r="11059" spans="1:20" x14ac:dyDescent="0.35">
      <c r="A11059" t="s">
        <v>127</v>
      </c>
      <c r="B11059" t="s">
        <v>116</v>
      </c>
      <c r="C11059" t="s">
        <v>92</v>
      </c>
      <c r="D11059" s="29">
        <v>45760</v>
      </c>
      <c r="E11059" s="184" t="str">
        <f t="shared" si="756"/>
        <v/>
      </c>
      <c r="F11059" s="184" t="str">
        <f t="shared" si="757"/>
        <v/>
      </c>
      <c r="G11059" s="184" t="str">
        <f t="shared" si="758"/>
        <v/>
      </c>
      <c r="H11059" s="184" t="str">
        <f t="shared" si="759"/>
        <v/>
      </c>
      <c r="L11059">
        <f t="shared" si="760"/>
        <v>2279.8680119439459</v>
      </c>
      <c r="R11059">
        <f t="shared" si="761"/>
        <v>5434.8693370000001</v>
      </c>
      <c r="S11059" t="s">
        <v>201</v>
      </c>
      <c r="T11059" s="221">
        <v>45567.337500000001</v>
      </c>
    </row>
    <row r="11060" spans="1:20" x14ac:dyDescent="0.35">
      <c r="A11060" t="s">
        <v>127</v>
      </c>
      <c r="B11060" t="s">
        <v>116</v>
      </c>
      <c r="C11060" t="s">
        <v>92</v>
      </c>
      <c r="D11060" s="29">
        <v>45761</v>
      </c>
      <c r="E11060" s="184" t="str">
        <f t="shared" si="756"/>
        <v/>
      </c>
      <c r="F11060" s="184" t="str">
        <f t="shared" si="757"/>
        <v/>
      </c>
      <c r="G11060" s="184" t="str">
        <f t="shared" si="758"/>
        <v/>
      </c>
      <c r="H11060" s="184" t="str">
        <f t="shared" si="759"/>
        <v/>
      </c>
      <c r="L11060">
        <f t="shared" si="760"/>
        <v>2279.8680119439459</v>
      </c>
      <c r="R11060">
        <f t="shared" si="761"/>
        <v>5434.8693370000001</v>
      </c>
      <c r="S11060" t="s">
        <v>201</v>
      </c>
      <c r="T11060" s="221">
        <v>45567.337500000001</v>
      </c>
    </row>
    <row r="11061" spans="1:20" x14ac:dyDescent="0.35">
      <c r="A11061" t="s">
        <v>127</v>
      </c>
      <c r="B11061" t="s">
        <v>116</v>
      </c>
      <c r="C11061" t="s">
        <v>92</v>
      </c>
      <c r="D11061" s="29">
        <v>45762</v>
      </c>
      <c r="E11061" s="184" t="str">
        <f t="shared" si="756"/>
        <v/>
      </c>
      <c r="F11061" s="184" t="str">
        <f t="shared" si="757"/>
        <v/>
      </c>
      <c r="G11061" s="184" t="str">
        <f t="shared" si="758"/>
        <v/>
      </c>
      <c r="H11061" s="184" t="str">
        <f t="shared" si="759"/>
        <v/>
      </c>
      <c r="L11061">
        <f t="shared" si="760"/>
        <v>2279.8680119439459</v>
      </c>
      <c r="R11061">
        <f t="shared" si="761"/>
        <v>5434.8693370000001</v>
      </c>
      <c r="S11061" t="s">
        <v>201</v>
      </c>
      <c r="T11061" s="221">
        <v>45567.337500000001</v>
      </c>
    </row>
    <row r="11062" spans="1:20" x14ac:dyDescent="0.35">
      <c r="A11062" t="s">
        <v>127</v>
      </c>
      <c r="B11062" t="s">
        <v>116</v>
      </c>
      <c r="C11062" t="s">
        <v>92</v>
      </c>
      <c r="D11062" s="29">
        <v>45763</v>
      </c>
      <c r="E11062" s="184" t="str">
        <f t="shared" si="756"/>
        <v/>
      </c>
      <c r="F11062" s="184" t="str">
        <f t="shared" si="757"/>
        <v/>
      </c>
      <c r="G11062" s="184" t="str">
        <f t="shared" si="758"/>
        <v/>
      </c>
      <c r="H11062" s="184" t="str">
        <f t="shared" si="759"/>
        <v/>
      </c>
      <c r="L11062">
        <f t="shared" si="760"/>
        <v>2279.8680119439459</v>
      </c>
      <c r="R11062">
        <f t="shared" si="761"/>
        <v>5434.8693370000001</v>
      </c>
      <c r="S11062" t="s">
        <v>201</v>
      </c>
      <c r="T11062" s="221">
        <v>45567.337500000001</v>
      </c>
    </row>
    <row r="11063" spans="1:20" x14ac:dyDescent="0.35">
      <c r="A11063" t="s">
        <v>127</v>
      </c>
      <c r="B11063" t="s">
        <v>116</v>
      </c>
      <c r="C11063" t="s">
        <v>92</v>
      </c>
      <c r="D11063" s="29">
        <v>45764</v>
      </c>
      <c r="E11063" s="184" t="str">
        <f t="shared" si="756"/>
        <v/>
      </c>
      <c r="F11063" s="184" t="str">
        <f t="shared" si="757"/>
        <v/>
      </c>
      <c r="G11063" s="184" t="str">
        <f t="shared" si="758"/>
        <v/>
      </c>
      <c r="H11063" s="184" t="str">
        <f t="shared" si="759"/>
        <v/>
      </c>
      <c r="L11063">
        <f t="shared" si="760"/>
        <v>2279.8680119439459</v>
      </c>
      <c r="R11063">
        <f t="shared" si="761"/>
        <v>5434.8693370000001</v>
      </c>
      <c r="S11063" t="s">
        <v>201</v>
      </c>
      <c r="T11063" s="221">
        <v>45567.337500000001</v>
      </c>
    </row>
    <row r="11064" spans="1:20" x14ac:dyDescent="0.35">
      <c r="A11064" t="s">
        <v>127</v>
      </c>
      <c r="B11064" t="s">
        <v>116</v>
      </c>
      <c r="C11064" t="s">
        <v>92</v>
      </c>
      <c r="D11064" s="29">
        <v>45765</v>
      </c>
      <c r="E11064" s="184" t="str">
        <f t="shared" si="756"/>
        <v/>
      </c>
      <c r="F11064" s="184" t="str">
        <f t="shared" si="757"/>
        <v/>
      </c>
      <c r="G11064" s="184" t="str">
        <f t="shared" si="758"/>
        <v/>
      </c>
      <c r="H11064" s="184" t="str">
        <f t="shared" si="759"/>
        <v/>
      </c>
      <c r="L11064">
        <f t="shared" si="760"/>
        <v>2279.8680119439459</v>
      </c>
      <c r="R11064">
        <f t="shared" si="761"/>
        <v>5434.8693370000001</v>
      </c>
      <c r="S11064" t="s">
        <v>201</v>
      </c>
      <c r="T11064" s="221">
        <v>45567.337500000001</v>
      </c>
    </row>
    <row r="11065" spans="1:20" x14ac:dyDescent="0.35">
      <c r="A11065" t="s">
        <v>127</v>
      </c>
      <c r="B11065" t="s">
        <v>116</v>
      </c>
      <c r="C11065" t="s">
        <v>92</v>
      </c>
      <c r="D11065" s="29">
        <v>45766</v>
      </c>
      <c r="E11065" s="184" t="str">
        <f t="shared" si="756"/>
        <v/>
      </c>
      <c r="F11065" s="184" t="str">
        <f t="shared" si="757"/>
        <v/>
      </c>
      <c r="G11065" s="184" t="str">
        <f t="shared" si="758"/>
        <v/>
      </c>
      <c r="H11065" s="184" t="str">
        <f t="shared" si="759"/>
        <v/>
      </c>
      <c r="L11065">
        <f t="shared" si="760"/>
        <v>2279.8680119439459</v>
      </c>
      <c r="R11065">
        <f t="shared" si="761"/>
        <v>5434.8693370000001</v>
      </c>
      <c r="S11065" t="s">
        <v>201</v>
      </c>
      <c r="T11065" s="221">
        <v>45567.337500000001</v>
      </c>
    </row>
    <row r="11066" spans="1:20" x14ac:dyDescent="0.35">
      <c r="A11066" t="s">
        <v>127</v>
      </c>
      <c r="B11066" t="s">
        <v>116</v>
      </c>
      <c r="C11066" t="s">
        <v>92</v>
      </c>
      <c r="D11066" s="29">
        <v>45767</v>
      </c>
      <c r="E11066" s="184" t="str">
        <f t="shared" si="756"/>
        <v/>
      </c>
      <c r="F11066" s="184" t="str">
        <f t="shared" si="757"/>
        <v/>
      </c>
      <c r="G11066" s="184" t="str">
        <f t="shared" si="758"/>
        <v/>
      </c>
      <c r="H11066" s="184" t="str">
        <f t="shared" si="759"/>
        <v/>
      </c>
      <c r="L11066">
        <f t="shared" si="760"/>
        <v>2279.8680119439459</v>
      </c>
      <c r="R11066">
        <f t="shared" si="761"/>
        <v>5434.8693370000001</v>
      </c>
      <c r="S11066" t="s">
        <v>201</v>
      </c>
      <c r="T11066" s="221">
        <v>45567.337500000001</v>
      </c>
    </row>
    <row r="11067" spans="1:20" x14ac:dyDescent="0.35">
      <c r="A11067" t="s">
        <v>127</v>
      </c>
      <c r="B11067" t="s">
        <v>116</v>
      </c>
      <c r="C11067" t="s">
        <v>92</v>
      </c>
      <c r="D11067" s="29">
        <v>45768</v>
      </c>
      <c r="E11067" s="184" t="str">
        <f t="shared" si="756"/>
        <v/>
      </c>
      <c r="F11067" s="184" t="str">
        <f t="shared" si="757"/>
        <v/>
      </c>
      <c r="G11067" s="184" t="str">
        <f t="shared" si="758"/>
        <v/>
      </c>
      <c r="H11067" s="184" t="str">
        <f t="shared" si="759"/>
        <v/>
      </c>
      <c r="L11067">
        <f t="shared" si="760"/>
        <v>2279.8680119439459</v>
      </c>
      <c r="R11067">
        <f t="shared" si="761"/>
        <v>5434.8693370000001</v>
      </c>
      <c r="S11067" t="s">
        <v>201</v>
      </c>
      <c r="T11067" s="221">
        <v>45567.337500000001</v>
      </c>
    </row>
    <row r="11068" spans="1:20" x14ac:dyDescent="0.35">
      <c r="A11068" t="s">
        <v>127</v>
      </c>
      <c r="B11068" t="s">
        <v>116</v>
      </c>
      <c r="C11068" t="s">
        <v>92</v>
      </c>
      <c r="D11068" s="29">
        <v>45769</v>
      </c>
      <c r="E11068" s="184" t="str">
        <f t="shared" si="756"/>
        <v/>
      </c>
      <c r="F11068" s="184" t="str">
        <f t="shared" si="757"/>
        <v/>
      </c>
      <c r="G11068" s="184" t="str">
        <f t="shared" si="758"/>
        <v/>
      </c>
      <c r="H11068" s="184" t="str">
        <f t="shared" si="759"/>
        <v/>
      </c>
      <c r="L11068">
        <f t="shared" si="760"/>
        <v>2279.8680119439459</v>
      </c>
      <c r="R11068">
        <f t="shared" si="761"/>
        <v>5434.8693370000001</v>
      </c>
      <c r="S11068" t="s">
        <v>201</v>
      </c>
      <c r="T11068" s="221">
        <v>45567.337500000001</v>
      </c>
    </row>
    <row r="11069" spans="1:20" x14ac:dyDescent="0.35">
      <c r="A11069" t="s">
        <v>127</v>
      </c>
      <c r="B11069" t="s">
        <v>116</v>
      </c>
      <c r="C11069" t="s">
        <v>92</v>
      </c>
      <c r="D11069" s="29">
        <v>45770</v>
      </c>
      <c r="E11069" s="184" t="str">
        <f t="shared" si="756"/>
        <v/>
      </c>
      <c r="F11069" s="184" t="str">
        <f t="shared" si="757"/>
        <v/>
      </c>
      <c r="G11069" s="184" t="str">
        <f t="shared" si="758"/>
        <v/>
      </c>
      <c r="H11069" s="184" t="str">
        <f t="shared" si="759"/>
        <v/>
      </c>
      <c r="L11069">
        <f t="shared" si="760"/>
        <v>2279.8680119439459</v>
      </c>
      <c r="R11069">
        <f t="shared" si="761"/>
        <v>5434.8693370000001</v>
      </c>
      <c r="S11069" t="s">
        <v>201</v>
      </c>
      <c r="T11069" s="221">
        <v>45567.337500000001</v>
      </c>
    </row>
    <row r="11070" spans="1:20" x14ac:dyDescent="0.35">
      <c r="A11070" t="s">
        <v>127</v>
      </c>
      <c r="B11070" t="s">
        <v>116</v>
      </c>
      <c r="C11070" t="s">
        <v>92</v>
      </c>
      <c r="D11070" s="29">
        <v>45771</v>
      </c>
      <c r="E11070" s="184" t="str">
        <f t="shared" si="756"/>
        <v/>
      </c>
      <c r="F11070" s="184" t="str">
        <f t="shared" si="757"/>
        <v/>
      </c>
      <c r="G11070" s="184" t="str">
        <f t="shared" si="758"/>
        <v/>
      </c>
      <c r="H11070" s="184" t="str">
        <f t="shared" si="759"/>
        <v/>
      </c>
      <c r="L11070">
        <f t="shared" si="760"/>
        <v>2279.8680119439459</v>
      </c>
      <c r="R11070">
        <f t="shared" si="761"/>
        <v>5434.8693370000001</v>
      </c>
      <c r="S11070" t="s">
        <v>201</v>
      </c>
      <c r="T11070" s="221">
        <v>45567.337500000001</v>
      </c>
    </row>
    <row r="11071" spans="1:20" x14ac:dyDescent="0.35">
      <c r="A11071" t="s">
        <v>127</v>
      </c>
      <c r="B11071" t="s">
        <v>116</v>
      </c>
      <c r="C11071" t="s">
        <v>92</v>
      </c>
      <c r="D11071" s="29">
        <v>45772</v>
      </c>
      <c r="E11071" s="184" t="str">
        <f t="shared" si="756"/>
        <v/>
      </c>
      <c r="F11071" s="184" t="str">
        <f t="shared" si="757"/>
        <v/>
      </c>
      <c r="G11071" s="184" t="str">
        <f t="shared" si="758"/>
        <v/>
      </c>
      <c r="H11071" s="184" t="str">
        <f t="shared" si="759"/>
        <v/>
      </c>
      <c r="L11071">
        <f t="shared" si="760"/>
        <v>2279.8680119439459</v>
      </c>
      <c r="R11071">
        <f t="shared" si="761"/>
        <v>5434.8693370000001</v>
      </c>
      <c r="S11071" t="s">
        <v>201</v>
      </c>
      <c r="T11071" s="221">
        <v>45567.337500000001</v>
      </c>
    </row>
    <row r="11072" spans="1:20" x14ac:dyDescent="0.35">
      <c r="A11072" t="s">
        <v>127</v>
      </c>
      <c r="B11072" t="s">
        <v>116</v>
      </c>
      <c r="C11072" t="s">
        <v>92</v>
      </c>
      <c r="D11072" s="29">
        <v>45773</v>
      </c>
      <c r="E11072" s="184" t="str">
        <f t="shared" si="756"/>
        <v/>
      </c>
      <c r="F11072" s="184" t="str">
        <f t="shared" si="757"/>
        <v/>
      </c>
      <c r="G11072" s="184" t="str">
        <f t="shared" si="758"/>
        <v/>
      </c>
      <c r="H11072" s="184" t="str">
        <f t="shared" si="759"/>
        <v/>
      </c>
      <c r="L11072">
        <f t="shared" si="760"/>
        <v>2279.8680119439459</v>
      </c>
      <c r="R11072">
        <f t="shared" si="761"/>
        <v>5434.8693370000001</v>
      </c>
      <c r="S11072" t="s">
        <v>201</v>
      </c>
      <c r="T11072" s="221">
        <v>45567.337500000001</v>
      </c>
    </row>
    <row r="11073" spans="1:20" x14ac:dyDescent="0.35">
      <c r="A11073" t="s">
        <v>127</v>
      </c>
      <c r="B11073" t="s">
        <v>116</v>
      </c>
      <c r="C11073" t="s">
        <v>92</v>
      </c>
      <c r="D11073" s="29">
        <v>45774</v>
      </c>
      <c r="E11073" s="184" t="str">
        <f t="shared" si="756"/>
        <v/>
      </c>
      <c r="F11073" s="184" t="str">
        <f t="shared" si="757"/>
        <v/>
      </c>
      <c r="G11073" s="184" t="str">
        <f t="shared" si="758"/>
        <v/>
      </c>
      <c r="H11073" s="184" t="str">
        <f t="shared" si="759"/>
        <v/>
      </c>
      <c r="L11073">
        <f t="shared" si="760"/>
        <v>2279.8680119439459</v>
      </c>
      <c r="R11073">
        <f t="shared" si="761"/>
        <v>5434.8693370000001</v>
      </c>
      <c r="S11073" t="s">
        <v>201</v>
      </c>
      <c r="T11073" s="221">
        <v>45567.337500000001</v>
      </c>
    </row>
    <row r="11074" spans="1:20" x14ac:dyDescent="0.35">
      <c r="A11074" t="s">
        <v>127</v>
      </c>
      <c r="B11074" t="s">
        <v>116</v>
      </c>
      <c r="C11074" t="s">
        <v>92</v>
      </c>
      <c r="D11074" s="29">
        <v>45775</v>
      </c>
      <c r="E11074" s="184" t="str">
        <f t="shared" si="756"/>
        <v/>
      </c>
      <c r="F11074" s="184" t="str">
        <f t="shared" si="757"/>
        <v/>
      </c>
      <c r="G11074" s="184" t="str">
        <f t="shared" si="758"/>
        <v/>
      </c>
      <c r="H11074" s="184" t="str">
        <f t="shared" si="759"/>
        <v/>
      </c>
      <c r="L11074">
        <f t="shared" si="760"/>
        <v>2279.8680119439459</v>
      </c>
      <c r="R11074">
        <f t="shared" si="761"/>
        <v>5434.8693370000001</v>
      </c>
      <c r="S11074" t="s">
        <v>201</v>
      </c>
      <c r="T11074" s="221">
        <v>45567.337500000001</v>
      </c>
    </row>
    <row r="11075" spans="1:20" x14ac:dyDescent="0.35">
      <c r="A11075" t="s">
        <v>127</v>
      </c>
      <c r="B11075" t="s">
        <v>116</v>
      </c>
      <c r="C11075" t="s">
        <v>92</v>
      </c>
      <c r="D11075" s="29">
        <v>45776</v>
      </c>
      <c r="E11075" s="184" t="str">
        <f t="shared" si="756"/>
        <v/>
      </c>
      <c r="F11075" s="184" t="str">
        <f t="shared" si="757"/>
        <v/>
      </c>
      <c r="G11075" s="184" t="str">
        <f t="shared" si="758"/>
        <v/>
      </c>
      <c r="H11075" s="184" t="str">
        <f t="shared" si="759"/>
        <v/>
      </c>
      <c r="L11075">
        <f t="shared" si="760"/>
        <v>2279.8680119439459</v>
      </c>
      <c r="R11075">
        <f t="shared" si="761"/>
        <v>5434.8693370000001</v>
      </c>
      <c r="S11075" t="s">
        <v>201</v>
      </c>
      <c r="T11075" s="221">
        <v>45567.337500000001</v>
      </c>
    </row>
    <row r="11076" spans="1:20" x14ac:dyDescent="0.35">
      <c r="A11076" t="s">
        <v>127</v>
      </c>
      <c r="B11076" t="s">
        <v>116</v>
      </c>
      <c r="C11076" t="s">
        <v>92</v>
      </c>
      <c r="D11076" s="29">
        <v>45777</v>
      </c>
      <c r="E11076" s="184" t="str">
        <f t="shared" si="756"/>
        <v/>
      </c>
      <c r="F11076" s="184" t="str">
        <f t="shared" si="757"/>
        <v/>
      </c>
      <c r="G11076" s="184" t="str">
        <f t="shared" si="758"/>
        <v/>
      </c>
      <c r="H11076" s="184" t="str">
        <f t="shared" si="759"/>
        <v/>
      </c>
      <c r="L11076">
        <f t="shared" si="760"/>
        <v>2279.8680119439459</v>
      </c>
      <c r="R11076">
        <f t="shared" si="761"/>
        <v>5434.8693370000001</v>
      </c>
      <c r="S11076" t="s">
        <v>201</v>
      </c>
      <c r="T11076" s="221">
        <v>45567.337500000001</v>
      </c>
    </row>
    <row r="11077" spans="1:20" x14ac:dyDescent="0.35">
      <c r="A11077" t="s">
        <v>127</v>
      </c>
      <c r="B11077" t="s">
        <v>116</v>
      </c>
      <c r="C11077" t="s">
        <v>92</v>
      </c>
      <c r="D11077" s="29">
        <v>45778</v>
      </c>
      <c r="E11077" s="184" t="str">
        <f t="shared" si="756"/>
        <v/>
      </c>
      <c r="F11077" s="184" t="str">
        <f t="shared" si="757"/>
        <v/>
      </c>
      <c r="G11077" s="184" t="str">
        <f t="shared" si="758"/>
        <v/>
      </c>
      <c r="H11077" s="184" t="str">
        <f t="shared" si="759"/>
        <v/>
      </c>
      <c r="L11077">
        <f t="shared" si="760"/>
        <v>2279.8680119439459</v>
      </c>
      <c r="R11077">
        <f t="shared" si="761"/>
        <v>5434.8693370000001</v>
      </c>
      <c r="S11077" t="s">
        <v>201</v>
      </c>
      <c r="T11077" s="221">
        <v>45567.337500000001</v>
      </c>
    </row>
    <row r="11078" spans="1:20" x14ac:dyDescent="0.35">
      <c r="A11078" t="s">
        <v>127</v>
      </c>
      <c r="B11078" t="s">
        <v>116</v>
      </c>
      <c r="C11078" t="s">
        <v>92</v>
      </c>
      <c r="D11078" s="29">
        <v>45779</v>
      </c>
      <c r="E11078" s="184" t="str">
        <f t="shared" si="756"/>
        <v/>
      </c>
      <c r="F11078" s="184" t="str">
        <f t="shared" si="757"/>
        <v/>
      </c>
      <c r="G11078" s="184" t="str">
        <f t="shared" si="758"/>
        <v/>
      </c>
      <c r="H11078" s="184" t="str">
        <f t="shared" si="759"/>
        <v/>
      </c>
      <c r="L11078">
        <f t="shared" si="760"/>
        <v>2279.8680119439459</v>
      </c>
      <c r="R11078">
        <f t="shared" si="761"/>
        <v>5434.8693370000001</v>
      </c>
      <c r="S11078" t="s">
        <v>201</v>
      </c>
      <c r="T11078" s="221">
        <v>45567.337500000001</v>
      </c>
    </row>
    <row r="11079" spans="1:20" x14ac:dyDescent="0.35">
      <c r="A11079" t="s">
        <v>127</v>
      </c>
      <c r="B11079" t="s">
        <v>116</v>
      </c>
      <c r="C11079" t="s">
        <v>92</v>
      </c>
      <c r="D11079" s="29">
        <v>45780</v>
      </c>
      <c r="E11079" s="184" t="str">
        <f t="shared" si="756"/>
        <v/>
      </c>
      <c r="F11079" s="184" t="str">
        <f t="shared" si="757"/>
        <v/>
      </c>
      <c r="G11079" s="184" t="str">
        <f t="shared" si="758"/>
        <v/>
      </c>
      <c r="H11079" s="184" t="str">
        <f t="shared" si="759"/>
        <v/>
      </c>
      <c r="L11079">
        <f t="shared" si="760"/>
        <v>2279.8680119439459</v>
      </c>
      <c r="R11079">
        <f t="shared" si="761"/>
        <v>5434.8693370000001</v>
      </c>
      <c r="S11079" t="s">
        <v>201</v>
      </c>
      <c r="T11079" s="221">
        <v>45567.337500000001</v>
      </c>
    </row>
    <row r="11080" spans="1:20" x14ac:dyDescent="0.35">
      <c r="A11080" t="s">
        <v>127</v>
      </c>
      <c r="B11080" t="s">
        <v>116</v>
      </c>
      <c r="C11080" t="s">
        <v>92</v>
      </c>
      <c r="D11080" s="29">
        <v>45781</v>
      </c>
      <c r="E11080" s="184" t="str">
        <f t="shared" ref="E11080:E11143" si="762">IF(J11080="","",IF(L11080=0,0,IF(1-(J11080/L11080)&lt;0,"",1-(J11080/L11080))))</f>
        <v/>
      </c>
      <c r="F11080" s="184" t="str">
        <f t="shared" ref="F11080:F11143" si="763">IF(K11080="","",IF(L11080=0,0,IF(1-(K11080/L11080)&lt;0,"",1-(K11080/L11080))))</f>
        <v/>
      </c>
      <c r="G11080" s="184" t="str">
        <f t="shared" ref="G11080:G11143" si="764">IF(J11080="","",IF(1-(J11080/R11080)&lt;0,"",1-(J11080/R11080)))</f>
        <v/>
      </c>
      <c r="H11080" s="184" t="str">
        <f t="shared" ref="H11080:H11143" si="765">IF(K11080="","",IF(1-(K11080/R11080)&lt;0,"",1-(K11080/R11080)))</f>
        <v/>
      </c>
      <c r="L11080">
        <f t="shared" si="760"/>
        <v>2279.8680119439459</v>
      </c>
      <c r="R11080">
        <f t="shared" si="761"/>
        <v>5434.8693370000001</v>
      </c>
      <c r="S11080" t="s">
        <v>201</v>
      </c>
      <c r="T11080" s="221">
        <v>45567.337500000001</v>
      </c>
    </row>
    <row r="11081" spans="1:20" x14ac:dyDescent="0.35">
      <c r="A11081" t="s">
        <v>127</v>
      </c>
      <c r="B11081" t="s">
        <v>116</v>
      </c>
      <c r="C11081" t="s">
        <v>92</v>
      </c>
      <c r="D11081" s="29">
        <v>45782</v>
      </c>
      <c r="E11081" s="184" t="str">
        <f t="shared" si="762"/>
        <v/>
      </c>
      <c r="F11081" s="184" t="str">
        <f t="shared" si="763"/>
        <v/>
      </c>
      <c r="G11081" s="184" t="str">
        <f t="shared" si="764"/>
        <v/>
      </c>
      <c r="H11081" s="184" t="str">
        <f t="shared" si="765"/>
        <v/>
      </c>
      <c r="L11081">
        <f t="shared" si="760"/>
        <v>2279.8680119439459</v>
      </c>
      <c r="R11081">
        <f t="shared" si="761"/>
        <v>5434.8693370000001</v>
      </c>
      <c r="S11081" t="s">
        <v>201</v>
      </c>
      <c r="T11081" s="221">
        <v>45567.337500000001</v>
      </c>
    </row>
    <row r="11082" spans="1:20" x14ac:dyDescent="0.35">
      <c r="A11082" t="s">
        <v>127</v>
      </c>
      <c r="B11082" t="s">
        <v>116</v>
      </c>
      <c r="C11082" t="s">
        <v>92</v>
      </c>
      <c r="D11082" s="29">
        <v>45783</v>
      </c>
      <c r="E11082" s="184" t="str">
        <f t="shared" si="762"/>
        <v/>
      </c>
      <c r="F11082" s="184" t="str">
        <f t="shared" si="763"/>
        <v/>
      </c>
      <c r="G11082" s="184" t="str">
        <f t="shared" si="764"/>
        <v/>
      </c>
      <c r="H11082" s="184" t="str">
        <f t="shared" si="765"/>
        <v/>
      </c>
      <c r="L11082">
        <f t="shared" si="760"/>
        <v>2279.8680119439459</v>
      </c>
      <c r="R11082">
        <f t="shared" si="761"/>
        <v>5434.8693370000001</v>
      </c>
      <c r="S11082" t="s">
        <v>201</v>
      </c>
      <c r="T11082" s="221">
        <v>45567.337500000001</v>
      </c>
    </row>
    <row r="11083" spans="1:20" x14ac:dyDescent="0.35">
      <c r="A11083" t="s">
        <v>127</v>
      </c>
      <c r="B11083" t="s">
        <v>116</v>
      </c>
      <c r="C11083" t="s">
        <v>92</v>
      </c>
      <c r="D11083" s="29">
        <v>45784</v>
      </c>
      <c r="E11083" s="184" t="str">
        <f t="shared" si="762"/>
        <v/>
      </c>
      <c r="F11083" s="184" t="str">
        <f t="shared" si="763"/>
        <v/>
      </c>
      <c r="G11083" s="184" t="str">
        <f t="shared" si="764"/>
        <v/>
      </c>
      <c r="H11083" s="184" t="str">
        <f t="shared" si="765"/>
        <v/>
      </c>
      <c r="L11083">
        <f t="shared" si="760"/>
        <v>2279.8680119439459</v>
      </c>
      <c r="R11083">
        <f t="shared" si="761"/>
        <v>5434.8693370000001</v>
      </c>
      <c r="S11083" t="s">
        <v>201</v>
      </c>
      <c r="T11083" s="221">
        <v>45567.337500000001</v>
      </c>
    </row>
    <row r="11084" spans="1:20" x14ac:dyDescent="0.35">
      <c r="A11084" t="s">
        <v>127</v>
      </c>
      <c r="B11084" t="s">
        <v>116</v>
      </c>
      <c r="C11084" t="s">
        <v>92</v>
      </c>
      <c r="D11084" s="29">
        <v>45785</v>
      </c>
      <c r="E11084" s="184" t="str">
        <f t="shared" si="762"/>
        <v/>
      </c>
      <c r="F11084" s="184" t="str">
        <f t="shared" si="763"/>
        <v/>
      </c>
      <c r="G11084" s="184" t="str">
        <f t="shared" si="764"/>
        <v/>
      </c>
      <c r="H11084" s="184" t="str">
        <f t="shared" si="765"/>
        <v/>
      </c>
      <c r="L11084">
        <f t="shared" si="760"/>
        <v>2279.8680119439459</v>
      </c>
      <c r="R11084">
        <f t="shared" si="761"/>
        <v>5434.8693370000001</v>
      </c>
      <c r="S11084" t="s">
        <v>201</v>
      </c>
      <c r="T11084" s="221">
        <v>45567.337500000001</v>
      </c>
    </row>
    <row r="11085" spans="1:20" x14ac:dyDescent="0.35">
      <c r="A11085" t="s">
        <v>127</v>
      </c>
      <c r="B11085" t="s">
        <v>116</v>
      </c>
      <c r="C11085" t="s">
        <v>92</v>
      </c>
      <c r="D11085" s="29">
        <v>45786</v>
      </c>
      <c r="E11085" s="184" t="str">
        <f t="shared" si="762"/>
        <v/>
      </c>
      <c r="F11085" s="184" t="str">
        <f t="shared" si="763"/>
        <v/>
      </c>
      <c r="G11085" s="184" t="str">
        <f t="shared" si="764"/>
        <v/>
      </c>
      <c r="H11085" s="184" t="str">
        <f t="shared" si="765"/>
        <v/>
      </c>
      <c r="L11085">
        <f t="shared" ref="L11085:L11148" si="766">L10720+L8895</f>
        <v>2279.8680119439459</v>
      </c>
      <c r="R11085">
        <f t="shared" ref="R11085:R11148" si="767">R10720+R8895</f>
        <v>5434.8693370000001</v>
      </c>
      <c r="S11085" t="s">
        <v>201</v>
      </c>
      <c r="T11085" s="221">
        <v>45567.337500000001</v>
      </c>
    </row>
    <row r="11086" spans="1:20" x14ac:dyDescent="0.35">
      <c r="A11086" t="s">
        <v>127</v>
      </c>
      <c r="B11086" t="s">
        <v>116</v>
      </c>
      <c r="C11086" t="s">
        <v>92</v>
      </c>
      <c r="D11086" s="29">
        <v>45787</v>
      </c>
      <c r="E11086" s="184" t="str">
        <f t="shared" si="762"/>
        <v/>
      </c>
      <c r="F11086" s="184" t="str">
        <f t="shared" si="763"/>
        <v/>
      </c>
      <c r="G11086" s="184" t="str">
        <f t="shared" si="764"/>
        <v/>
      </c>
      <c r="H11086" s="184" t="str">
        <f t="shared" si="765"/>
        <v/>
      </c>
      <c r="L11086">
        <f t="shared" si="766"/>
        <v>2279.8680119439459</v>
      </c>
      <c r="R11086">
        <f t="shared" si="767"/>
        <v>5434.8693370000001</v>
      </c>
      <c r="S11086" t="s">
        <v>201</v>
      </c>
      <c r="T11086" s="221">
        <v>45567.337500000001</v>
      </c>
    </row>
    <row r="11087" spans="1:20" x14ac:dyDescent="0.35">
      <c r="A11087" t="s">
        <v>127</v>
      </c>
      <c r="B11087" t="s">
        <v>116</v>
      </c>
      <c r="C11087" t="s">
        <v>92</v>
      </c>
      <c r="D11087" s="29">
        <v>45788</v>
      </c>
      <c r="E11087" s="184" t="str">
        <f t="shared" si="762"/>
        <v/>
      </c>
      <c r="F11087" s="184" t="str">
        <f t="shared" si="763"/>
        <v/>
      </c>
      <c r="G11087" s="184" t="str">
        <f t="shared" si="764"/>
        <v/>
      </c>
      <c r="H11087" s="184" t="str">
        <f t="shared" si="765"/>
        <v/>
      </c>
      <c r="L11087">
        <f t="shared" si="766"/>
        <v>2279.8680119439459</v>
      </c>
      <c r="R11087">
        <f t="shared" si="767"/>
        <v>5434.8693370000001</v>
      </c>
      <c r="S11087" t="s">
        <v>201</v>
      </c>
      <c r="T11087" s="221">
        <v>45567.337500000001</v>
      </c>
    </row>
    <row r="11088" spans="1:20" x14ac:dyDescent="0.35">
      <c r="A11088" t="s">
        <v>127</v>
      </c>
      <c r="B11088" t="s">
        <v>116</v>
      </c>
      <c r="C11088" t="s">
        <v>92</v>
      </c>
      <c r="D11088" s="29">
        <v>45789</v>
      </c>
      <c r="E11088" s="184" t="str">
        <f t="shared" si="762"/>
        <v/>
      </c>
      <c r="F11088" s="184" t="str">
        <f t="shared" si="763"/>
        <v/>
      </c>
      <c r="G11088" s="184" t="str">
        <f t="shared" si="764"/>
        <v/>
      </c>
      <c r="H11088" s="184" t="str">
        <f t="shared" si="765"/>
        <v/>
      </c>
      <c r="L11088">
        <f t="shared" si="766"/>
        <v>2279.8680119439459</v>
      </c>
      <c r="R11088">
        <f t="shared" si="767"/>
        <v>5434.8693370000001</v>
      </c>
      <c r="S11088" t="s">
        <v>201</v>
      </c>
      <c r="T11088" s="221">
        <v>45567.337500000001</v>
      </c>
    </row>
    <row r="11089" spans="1:20" x14ac:dyDescent="0.35">
      <c r="A11089" t="s">
        <v>127</v>
      </c>
      <c r="B11089" t="s">
        <v>116</v>
      </c>
      <c r="C11089" t="s">
        <v>92</v>
      </c>
      <c r="D11089" s="29">
        <v>45790</v>
      </c>
      <c r="E11089" s="184" t="str">
        <f t="shared" si="762"/>
        <v/>
      </c>
      <c r="F11089" s="184" t="str">
        <f t="shared" si="763"/>
        <v/>
      </c>
      <c r="G11089" s="184" t="str">
        <f t="shared" si="764"/>
        <v/>
      </c>
      <c r="H11089" s="184" t="str">
        <f t="shared" si="765"/>
        <v/>
      </c>
      <c r="L11089">
        <f t="shared" si="766"/>
        <v>2279.8680119439459</v>
      </c>
      <c r="R11089">
        <f t="shared" si="767"/>
        <v>5434.8693370000001</v>
      </c>
      <c r="S11089" t="s">
        <v>201</v>
      </c>
      <c r="T11089" s="221">
        <v>45567.337500000001</v>
      </c>
    </row>
    <row r="11090" spans="1:20" x14ac:dyDescent="0.35">
      <c r="A11090" t="s">
        <v>127</v>
      </c>
      <c r="B11090" t="s">
        <v>116</v>
      </c>
      <c r="C11090" t="s">
        <v>92</v>
      </c>
      <c r="D11090" s="29">
        <v>45791</v>
      </c>
      <c r="E11090" s="184" t="str">
        <f t="shared" si="762"/>
        <v/>
      </c>
      <c r="F11090" s="184" t="str">
        <f t="shared" si="763"/>
        <v/>
      </c>
      <c r="G11090" s="184" t="str">
        <f t="shared" si="764"/>
        <v/>
      </c>
      <c r="H11090" s="184" t="str">
        <f t="shared" si="765"/>
        <v/>
      </c>
      <c r="L11090">
        <f t="shared" si="766"/>
        <v>2279.8680119439459</v>
      </c>
      <c r="R11090">
        <f t="shared" si="767"/>
        <v>5434.8693370000001</v>
      </c>
      <c r="S11090" t="s">
        <v>201</v>
      </c>
      <c r="T11090" s="221">
        <v>45567.337500000001</v>
      </c>
    </row>
    <row r="11091" spans="1:20" x14ac:dyDescent="0.35">
      <c r="A11091" t="s">
        <v>127</v>
      </c>
      <c r="B11091" t="s">
        <v>116</v>
      </c>
      <c r="C11091" t="s">
        <v>92</v>
      </c>
      <c r="D11091" s="29">
        <v>45792</v>
      </c>
      <c r="E11091" s="184" t="str">
        <f t="shared" si="762"/>
        <v/>
      </c>
      <c r="F11091" s="184" t="str">
        <f t="shared" si="763"/>
        <v/>
      </c>
      <c r="G11091" s="184" t="str">
        <f t="shared" si="764"/>
        <v/>
      </c>
      <c r="H11091" s="184" t="str">
        <f t="shared" si="765"/>
        <v/>
      </c>
      <c r="L11091">
        <f t="shared" si="766"/>
        <v>2279.8680119439459</v>
      </c>
      <c r="R11091">
        <f t="shared" si="767"/>
        <v>5434.8693370000001</v>
      </c>
      <c r="S11091" t="s">
        <v>201</v>
      </c>
      <c r="T11091" s="221">
        <v>45567.337500000001</v>
      </c>
    </row>
    <row r="11092" spans="1:20" x14ac:dyDescent="0.35">
      <c r="A11092" t="s">
        <v>127</v>
      </c>
      <c r="B11092" t="s">
        <v>116</v>
      </c>
      <c r="C11092" t="s">
        <v>92</v>
      </c>
      <c r="D11092" s="29">
        <v>45793</v>
      </c>
      <c r="E11092" s="184" t="str">
        <f t="shared" si="762"/>
        <v/>
      </c>
      <c r="F11092" s="184" t="str">
        <f t="shared" si="763"/>
        <v/>
      </c>
      <c r="G11092" s="184" t="str">
        <f t="shared" si="764"/>
        <v/>
      </c>
      <c r="H11092" s="184" t="str">
        <f t="shared" si="765"/>
        <v/>
      </c>
      <c r="L11092">
        <f t="shared" si="766"/>
        <v>2279.8680119439459</v>
      </c>
      <c r="R11092">
        <f t="shared" si="767"/>
        <v>5434.8693370000001</v>
      </c>
      <c r="S11092" t="s">
        <v>201</v>
      </c>
      <c r="T11092" s="221">
        <v>45567.337500000001</v>
      </c>
    </row>
    <row r="11093" spans="1:20" x14ac:dyDescent="0.35">
      <c r="A11093" t="s">
        <v>127</v>
      </c>
      <c r="B11093" t="s">
        <v>116</v>
      </c>
      <c r="C11093" t="s">
        <v>92</v>
      </c>
      <c r="D11093" s="29">
        <v>45794</v>
      </c>
      <c r="E11093" s="184" t="str">
        <f t="shared" si="762"/>
        <v/>
      </c>
      <c r="F11093" s="184" t="str">
        <f t="shared" si="763"/>
        <v/>
      </c>
      <c r="G11093" s="184" t="str">
        <f t="shared" si="764"/>
        <v/>
      </c>
      <c r="H11093" s="184" t="str">
        <f t="shared" si="765"/>
        <v/>
      </c>
      <c r="L11093">
        <f t="shared" si="766"/>
        <v>2279.8680119439459</v>
      </c>
      <c r="R11093">
        <f t="shared" si="767"/>
        <v>5434.8693370000001</v>
      </c>
      <c r="S11093" t="s">
        <v>201</v>
      </c>
      <c r="T11093" s="221">
        <v>45567.337500000001</v>
      </c>
    </row>
    <row r="11094" spans="1:20" x14ac:dyDescent="0.35">
      <c r="A11094" t="s">
        <v>127</v>
      </c>
      <c r="B11094" t="s">
        <v>116</v>
      </c>
      <c r="C11094" t="s">
        <v>92</v>
      </c>
      <c r="D11094" s="29">
        <v>45795</v>
      </c>
      <c r="E11094" s="184" t="str">
        <f t="shared" si="762"/>
        <v/>
      </c>
      <c r="F11094" s="184" t="str">
        <f t="shared" si="763"/>
        <v/>
      </c>
      <c r="G11094" s="184" t="str">
        <f t="shared" si="764"/>
        <v/>
      </c>
      <c r="H11094" s="184" t="str">
        <f t="shared" si="765"/>
        <v/>
      </c>
      <c r="L11094">
        <f t="shared" si="766"/>
        <v>2279.8680119439459</v>
      </c>
      <c r="R11094">
        <f t="shared" si="767"/>
        <v>5434.8693370000001</v>
      </c>
      <c r="S11094" t="s">
        <v>201</v>
      </c>
      <c r="T11094" s="221">
        <v>45567.337500000001</v>
      </c>
    </row>
    <row r="11095" spans="1:20" x14ac:dyDescent="0.35">
      <c r="A11095" t="s">
        <v>127</v>
      </c>
      <c r="B11095" t="s">
        <v>116</v>
      </c>
      <c r="C11095" t="s">
        <v>92</v>
      </c>
      <c r="D11095" s="29">
        <v>45796</v>
      </c>
      <c r="E11095" s="184" t="str">
        <f t="shared" si="762"/>
        <v/>
      </c>
      <c r="F11095" s="184" t="str">
        <f t="shared" si="763"/>
        <v/>
      </c>
      <c r="G11095" s="184" t="str">
        <f t="shared" si="764"/>
        <v/>
      </c>
      <c r="H11095" s="184" t="str">
        <f t="shared" si="765"/>
        <v/>
      </c>
      <c r="L11095">
        <f t="shared" si="766"/>
        <v>2279.8680119439459</v>
      </c>
      <c r="R11095">
        <f t="shared" si="767"/>
        <v>5434.8693370000001</v>
      </c>
      <c r="S11095" t="s">
        <v>201</v>
      </c>
      <c r="T11095" s="221">
        <v>45567.337500000001</v>
      </c>
    </row>
    <row r="11096" spans="1:20" x14ac:dyDescent="0.35">
      <c r="A11096" t="s">
        <v>127</v>
      </c>
      <c r="B11096" t="s">
        <v>116</v>
      </c>
      <c r="C11096" t="s">
        <v>92</v>
      </c>
      <c r="D11096" s="29">
        <v>45797</v>
      </c>
      <c r="E11096" s="184" t="str">
        <f t="shared" si="762"/>
        <v/>
      </c>
      <c r="F11096" s="184" t="str">
        <f t="shared" si="763"/>
        <v/>
      </c>
      <c r="G11096" s="184" t="str">
        <f t="shared" si="764"/>
        <v/>
      </c>
      <c r="H11096" s="184" t="str">
        <f t="shared" si="765"/>
        <v/>
      </c>
      <c r="L11096">
        <f t="shared" si="766"/>
        <v>2279.8680119439459</v>
      </c>
      <c r="R11096">
        <f t="shared" si="767"/>
        <v>5434.8693370000001</v>
      </c>
      <c r="S11096" t="s">
        <v>201</v>
      </c>
      <c r="T11096" s="221">
        <v>45567.337500000001</v>
      </c>
    </row>
    <row r="11097" spans="1:20" x14ac:dyDescent="0.35">
      <c r="A11097" t="s">
        <v>127</v>
      </c>
      <c r="B11097" t="s">
        <v>116</v>
      </c>
      <c r="C11097" t="s">
        <v>92</v>
      </c>
      <c r="D11097" s="29">
        <v>45798</v>
      </c>
      <c r="E11097" s="184" t="str">
        <f t="shared" si="762"/>
        <v/>
      </c>
      <c r="F11097" s="184" t="str">
        <f t="shared" si="763"/>
        <v/>
      </c>
      <c r="G11097" s="184" t="str">
        <f t="shared" si="764"/>
        <v/>
      </c>
      <c r="H11097" s="184" t="str">
        <f t="shared" si="765"/>
        <v/>
      </c>
      <c r="L11097">
        <f t="shared" si="766"/>
        <v>2279.8680119439459</v>
      </c>
      <c r="R11097">
        <f t="shared" si="767"/>
        <v>5434.8693370000001</v>
      </c>
      <c r="S11097" t="s">
        <v>201</v>
      </c>
      <c r="T11097" s="221">
        <v>45567.337500000001</v>
      </c>
    </row>
    <row r="11098" spans="1:20" x14ac:dyDescent="0.35">
      <c r="A11098" t="s">
        <v>127</v>
      </c>
      <c r="B11098" t="s">
        <v>116</v>
      </c>
      <c r="C11098" t="s">
        <v>92</v>
      </c>
      <c r="D11098" s="29">
        <v>45799</v>
      </c>
      <c r="E11098" s="184" t="str">
        <f t="shared" si="762"/>
        <v/>
      </c>
      <c r="F11098" s="184" t="str">
        <f t="shared" si="763"/>
        <v/>
      </c>
      <c r="G11098" s="184" t="str">
        <f t="shared" si="764"/>
        <v/>
      </c>
      <c r="H11098" s="184" t="str">
        <f t="shared" si="765"/>
        <v/>
      </c>
      <c r="L11098">
        <f t="shared" si="766"/>
        <v>2279.8680119439459</v>
      </c>
      <c r="R11098">
        <f t="shared" si="767"/>
        <v>5434.8693370000001</v>
      </c>
      <c r="S11098" t="s">
        <v>201</v>
      </c>
      <c r="T11098" s="221">
        <v>45567.337500000001</v>
      </c>
    </row>
    <row r="11099" spans="1:20" x14ac:dyDescent="0.35">
      <c r="A11099" t="s">
        <v>127</v>
      </c>
      <c r="B11099" t="s">
        <v>116</v>
      </c>
      <c r="C11099" t="s">
        <v>92</v>
      </c>
      <c r="D11099" s="29">
        <v>45800</v>
      </c>
      <c r="E11099" s="184" t="str">
        <f t="shared" si="762"/>
        <v/>
      </c>
      <c r="F11099" s="184" t="str">
        <f t="shared" si="763"/>
        <v/>
      </c>
      <c r="G11099" s="184" t="str">
        <f t="shared" si="764"/>
        <v/>
      </c>
      <c r="H11099" s="184" t="str">
        <f t="shared" si="765"/>
        <v/>
      </c>
      <c r="L11099">
        <f t="shared" si="766"/>
        <v>2279.8680119439459</v>
      </c>
      <c r="R11099">
        <f t="shared" si="767"/>
        <v>5434.8693370000001</v>
      </c>
      <c r="S11099" t="s">
        <v>201</v>
      </c>
      <c r="T11099" s="221">
        <v>45567.337500000001</v>
      </c>
    </row>
    <row r="11100" spans="1:20" x14ac:dyDescent="0.35">
      <c r="A11100" t="s">
        <v>127</v>
      </c>
      <c r="B11100" t="s">
        <v>116</v>
      </c>
      <c r="C11100" t="s">
        <v>92</v>
      </c>
      <c r="D11100" s="29">
        <v>45801</v>
      </c>
      <c r="E11100" s="184" t="str">
        <f t="shared" si="762"/>
        <v/>
      </c>
      <c r="F11100" s="184" t="str">
        <f t="shared" si="763"/>
        <v/>
      </c>
      <c r="G11100" s="184" t="str">
        <f t="shared" si="764"/>
        <v/>
      </c>
      <c r="H11100" s="184" t="str">
        <f t="shared" si="765"/>
        <v/>
      </c>
      <c r="L11100">
        <f t="shared" si="766"/>
        <v>2279.8680119439459</v>
      </c>
      <c r="R11100">
        <f t="shared" si="767"/>
        <v>5434.8693370000001</v>
      </c>
      <c r="S11100" t="s">
        <v>201</v>
      </c>
      <c r="T11100" s="221">
        <v>45567.337500000001</v>
      </c>
    </row>
    <row r="11101" spans="1:20" x14ac:dyDescent="0.35">
      <c r="A11101" t="s">
        <v>127</v>
      </c>
      <c r="B11101" t="s">
        <v>116</v>
      </c>
      <c r="C11101" t="s">
        <v>92</v>
      </c>
      <c r="D11101" s="29">
        <v>45802</v>
      </c>
      <c r="E11101" s="184" t="str">
        <f t="shared" si="762"/>
        <v/>
      </c>
      <c r="F11101" s="184" t="str">
        <f t="shared" si="763"/>
        <v/>
      </c>
      <c r="G11101" s="184" t="str">
        <f t="shared" si="764"/>
        <v/>
      </c>
      <c r="H11101" s="184" t="str">
        <f t="shared" si="765"/>
        <v/>
      </c>
      <c r="L11101">
        <f t="shared" si="766"/>
        <v>2279.8680119439459</v>
      </c>
      <c r="R11101">
        <f t="shared" si="767"/>
        <v>5434.8693370000001</v>
      </c>
      <c r="S11101" t="s">
        <v>201</v>
      </c>
      <c r="T11101" s="221">
        <v>45567.337500000001</v>
      </c>
    </row>
    <row r="11102" spans="1:20" x14ac:dyDescent="0.35">
      <c r="A11102" t="s">
        <v>127</v>
      </c>
      <c r="B11102" t="s">
        <v>116</v>
      </c>
      <c r="C11102" t="s">
        <v>92</v>
      </c>
      <c r="D11102" s="29">
        <v>45803</v>
      </c>
      <c r="E11102" s="184" t="str">
        <f t="shared" si="762"/>
        <v/>
      </c>
      <c r="F11102" s="184" t="str">
        <f t="shared" si="763"/>
        <v/>
      </c>
      <c r="G11102" s="184" t="str">
        <f t="shared" si="764"/>
        <v/>
      </c>
      <c r="H11102" s="184" t="str">
        <f t="shared" si="765"/>
        <v/>
      </c>
      <c r="L11102">
        <f t="shared" si="766"/>
        <v>2279.8680119439459</v>
      </c>
      <c r="R11102">
        <f t="shared" si="767"/>
        <v>5434.8693370000001</v>
      </c>
      <c r="S11102" t="s">
        <v>201</v>
      </c>
      <c r="T11102" s="221">
        <v>45567.337500000001</v>
      </c>
    </row>
    <row r="11103" spans="1:20" x14ac:dyDescent="0.35">
      <c r="A11103" t="s">
        <v>127</v>
      </c>
      <c r="B11103" t="s">
        <v>116</v>
      </c>
      <c r="C11103" t="s">
        <v>92</v>
      </c>
      <c r="D11103" s="29">
        <v>45804</v>
      </c>
      <c r="E11103" s="184" t="str">
        <f t="shared" si="762"/>
        <v/>
      </c>
      <c r="F11103" s="184" t="str">
        <f t="shared" si="763"/>
        <v/>
      </c>
      <c r="G11103" s="184" t="str">
        <f t="shared" si="764"/>
        <v/>
      </c>
      <c r="H11103" s="184" t="str">
        <f t="shared" si="765"/>
        <v/>
      </c>
      <c r="L11103">
        <f t="shared" si="766"/>
        <v>2279.8680119439459</v>
      </c>
      <c r="R11103">
        <f t="shared" si="767"/>
        <v>5434.8693370000001</v>
      </c>
      <c r="S11103" t="s">
        <v>201</v>
      </c>
      <c r="T11103" s="221">
        <v>45567.337500000001</v>
      </c>
    </row>
    <row r="11104" spans="1:20" x14ac:dyDescent="0.35">
      <c r="A11104" t="s">
        <v>127</v>
      </c>
      <c r="B11104" t="s">
        <v>116</v>
      </c>
      <c r="C11104" t="s">
        <v>92</v>
      </c>
      <c r="D11104" s="29">
        <v>45805</v>
      </c>
      <c r="E11104" s="184" t="str">
        <f t="shared" si="762"/>
        <v/>
      </c>
      <c r="F11104" s="184" t="str">
        <f t="shared" si="763"/>
        <v/>
      </c>
      <c r="G11104" s="184" t="str">
        <f t="shared" si="764"/>
        <v/>
      </c>
      <c r="H11104" s="184" t="str">
        <f t="shared" si="765"/>
        <v/>
      </c>
      <c r="L11104">
        <f t="shared" si="766"/>
        <v>2279.8680119439459</v>
      </c>
      <c r="R11104">
        <f t="shared" si="767"/>
        <v>5434.8693370000001</v>
      </c>
      <c r="S11104" t="s">
        <v>201</v>
      </c>
      <c r="T11104" s="221">
        <v>45567.337500000001</v>
      </c>
    </row>
    <row r="11105" spans="1:20" x14ac:dyDescent="0.35">
      <c r="A11105" t="s">
        <v>127</v>
      </c>
      <c r="B11105" t="s">
        <v>116</v>
      </c>
      <c r="C11105" t="s">
        <v>92</v>
      </c>
      <c r="D11105" s="29">
        <v>45806</v>
      </c>
      <c r="E11105" s="184" t="str">
        <f t="shared" si="762"/>
        <v/>
      </c>
      <c r="F11105" s="184" t="str">
        <f t="shared" si="763"/>
        <v/>
      </c>
      <c r="G11105" s="184" t="str">
        <f t="shared" si="764"/>
        <v/>
      </c>
      <c r="H11105" s="184" t="str">
        <f t="shared" si="765"/>
        <v/>
      </c>
      <c r="L11105">
        <f t="shared" si="766"/>
        <v>2279.8680119439459</v>
      </c>
      <c r="R11105">
        <f t="shared" si="767"/>
        <v>5434.8693370000001</v>
      </c>
      <c r="S11105" t="s">
        <v>201</v>
      </c>
      <c r="T11105" s="221">
        <v>45567.337500000001</v>
      </c>
    </row>
    <row r="11106" spans="1:20" x14ac:dyDescent="0.35">
      <c r="A11106" t="s">
        <v>127</v>
      </c>
      <c r="B11106" t="s">
        <v>116</v>
      </c>
      <c r="C11106" t="s">
        <v>92</v>
      </c>
      <c r="D11106" s="29">
        <v>45807</v>
      </c>
      <c r="E11106" s="184" t="str">
        <f t="shared" si="762"/>
        <v/>
      </c>
      <c r="F11106" s="184" t="str">
        <f t="shared" si="763"/>
        <v/>
      </c>
      <c r="G11106" s="184" t="str">
        <f t="shared" si="764"/>
        <v/>
      </c>
      <c r="H11106" s="184" t="str">
        <f t="shared" si="765"/>
        <v/>
      </c>
      <c r="L11106">
        <f t="shared" si="766"/>
        <v>2279.8680119439459</v>
      </c>
      <c r="R11106">
        <f t="shared" si="767"/>
        <v>5434.8693370000001</v>
      </c>
      <c r="S11106" t="s">
        <v>201</v>
      </c>
      <c r="T11106" s="221">
        <v>45567.337500000001</v>
      </c>
    </row>
    <row r="11107" spans="1:20" x14ac:dyDescent="0.35">
      <c r="A11107" t="s">
        <v>127</v>
      </c>
      <c r="B11107" t="s">
        <v>116</v>
      </c>
      <c r="C11107" t="s">
        <v>92</v>
      </c>
      <c r="D11107" s="29">
        <v>45808</v>
      </c>
      <c r="E11107" s="184" t="str">
        <f t="shared" si="762"/>
        <v/>
      </c>
      <c r="F11107" s="184" t="str">
        <f t="shared" si="763"/>
        <v/>
      </c>
      <c r="G11107" s="184" t="str">
        <f t="shared" si="764"/>
        <v/>
      </c>
      <c r="H11107" s="184" t="str">
        <f t="shared" si="765"/>
        <v/>
      </c>
      <c r="L11107">
        <f t="shared" si="766"/>
        <v>2279.8680119439459</v>
      </c>
      <c r="R11107">
        <f t="shared" si="767"/>
        <v>5434.8693370000001</v>
      </c>
      <c r="S11107" t="s">
        <v>201</v>
      </c>
      <c r="T11107" s="221">
        <v>45567.337500000001</v>
      </c>
    </row>
    <row r="11108" spans="1:20" x14ac:dyDescent="0.35">
      <c r="A11108" t="s">
        <v>127</v>
      </c>
      <c r="B11108" t="s">
        <v>116</v>
      </c>
      <c r="C11108" t="s">
        <v>92</v>
      </c>
      <c r="D11108" s="29">
        <v>45809</v>
      </c>
      <c r="E11108" s="184" t="str">
        <f t="shared" si="762"/>
        <v/>
      </c>
      <c r="F11108" s="184" t="str">
        <f t="shared" si="763"/>
        <v/>
      </c>
      <c r="G11108" s="184" t="str">
        <f t="shared" si="764"/>
        <v/>
      </c>
      <c r="H11108" s="184" t="str">
        <f t="shared" si="765"/>
        <v/>
      </c>
      <c r="L11108">
        <f t="shared" si="766"/>
        <v>2279.8680119439459</v>
      </c>
      <c r="R11108">
        <f t="shared" si="767"/>
        <v>5434.8693370000001</v>
      </c>
      <c r="S11108" t="s">
        <v>201</v>
      </c>
      <c r="T11108" s="221">
        <v>45567.337500000001</v>
      </c>
    </row>
    <row r="11109" spans="1:20" x14ac:dyDescent="0.35">
      <c r="A11109" t="s">
        <v>127</v>
      </c>
      <c r="B11109" t="s">
        <v>116</v>
      </c>
      <c r="C11109" t="s">
        <v>92</v>
      </c>
      <c r="D11109" s="29">
        <v>45810</v>
      </c>
      <c r="E11109" s="184" t="str">
        <f t="shared" si="762"/>
        <v/>
      </c>
      <c r="F11109" s="184" t="str">
        <f t="shared" si="763"/>
        <v/>
      </c>
      <c r="G11109" s="184" t="str">
        <f t="shared" si="764"/>
        <v/>
      </c>
      <c r="H11109" s="184" t="str">
        <f t="shared" si="765"/>
        <v/>
      </c>
      <c r="L11109">
        <f t="shared" si="766"/>
        <v>2279.8680119439459</v>
      </c>
      <c r="R11109">
        <f t="shared" si="767"/>
        <v>5434.8693370000001</v>
      </c>
      <c r="S11109" t="s">
        <v>201</v>
      </c>
      <c r="T11109" s="221">
        <v>45567.337500000001</v>
      </c>
    </row>
    <row r="11110" spans="1:20" x14ac:dyDescent="0.35">
      <c r="A11110" t="s">
        <v>127</v>
      </c>
      <c r="B11110" t="s">
        <v>116</v>
      </c>
      <c r="C11110" t="s">
        <v>92</v>
      </c>
      <c r="D11110" s="29">
        <v>45811</v>
      </c>
      <c r="E11110" s="184" t="str">
        <f t="shared" si="762"/>
        <v/>
      </c>
      <c r="F11110" s="184" t="str">
        <f t="shared" si="763"/>
        <v/>
      </c>
      <c r="G11110" s="184" t="str">
        <f t="shared" si="764"/>
        <v/>
      </c>
      <c r="H11110" s="184" t="str">
        <f t="shared" si="765"/>
        <v/>
      </c>
      <c r="L11110">
        <f t="shared" si="766"/>
        <v>2279.8680119439459</v>
      </c>
      <c r="R11110">
        <f t="shared" si="767"/>
        <v>5434.8693370000001</v>
      </c>
      <c r="S11110" t="s">
        <v>201</v>
      </c>
      <c r="T11110" s="221">
        <v>45567.337500000001</v>
      </c>
    </row>
    <row r="11111" spans="1:20" x14ac:dyDescent="0.35">
      <c r="A11111" t="s">
        <v>127</v>
      </c>
      <c r="B11111" t="s">
        <v>116</v>
      </c>
      <c r="C11111" t="s">
        <v>92</v>
      </c>
      <c r="D11111" s="29">
        <v>45812</v>
      </c>
      <c r="E11111" s="184" t="str">
        <f t="shared" si="762"/>
        <v/>
      </c>
      <c r="F11111" s="184" t="str">
        <f t="shared" si="763"/>
        <v/>
      </c>
      <c r="G11111" s="184" t="str">
        <f t="shared" si="764"/>
        <v/>
      </c>
      <c r="H11111" s="184" t="str">
        <f t="shared" si="765"/>
        <v/>
      </c>
      <c r="L11111">
        <f t="shared" si="766"/>
        <v>2279.8680119439459</v>
      </c>
      <c r="R11111">
        <f t="shared" si="767"/>
        <v>5434.8693370000001</v>
      </c>
      <c r="S11111" t="s">
        <v>201</v>
      </c>
      <c r="T11111" s="221">
        <v>45567.337500000001</v>
      </c>
    </row>
    <row r="11112" spans="1:20" x14ac:dyDescent="0.35">
      <c r="A11112" t="s">
        <v>127</v>
      </c>
      <c r="B11112" t="s">
        <v>116</v>
      </c>
      <c r="C11112" t="s">
        <v>92</v>
      </c>
      <c r="D11112" s="29">
        <v>45813</v>
      </c>
      <c r="E11112" s="184" t="str">
        <f t="shared" si="762"/>
        <v/>
      </c>
      <c r="F11112" s="184" t="str">
        <f t="shared" si="763"/>
        <v/>
      </c>
      <c r="G11112" s="184" t="str">
        <f t="shared" si="764"/>
        <v/>
      </c>
      <c r="H11112" s="184" t="str">
        <f t="shared" si="765"/>
        <v/>
      </c>
      <c r="L11112">
        <f t="shared" si="766"/>
        <v>2279.8680119439459</v>
      </c>
      <c r="R11112">
        <f t="shared" si="767"/>
        <v>5434.8693370000001</v>
      </c>
      <c r="S11112" t="s">
        <v>201</v>
      </c>
      <c r="T11112" s="221">
        <v>45567.337500000001</v>
      </c>
    </row>
    <row r="11113" spans="1:20" x14ac:dyDescent="0.35">
      <c r="A11113" t="s">
        <v>127</v>
      </c>
      <c r="B11113" t="s">
        <v>116</v>
      </c>
      <c r="C11113" t="s">
        <v>92</v>
      </c>
      <c r="D11113" s="29">
        <v>45814</v>
      </c>
      <c r="E11113" s="184" t="str">
        <f t="shared" si="762"/>
        <v/>
      </c>
      <c r="F11113" s="184" t="str">
        <f t="shared" si="763"/>
        <v/>
      </c>
      <c r="G11113" s="184" t="str">
        <f t="shared" si="764"/>
        <v/>
      </c>
      <c r="H11113" s="184" t="str">
        <f t="shared" si="765"/>
        <v/>
      </c>
      <c r="L11113">
        <f t="shared" si="766"/>
        <v>2279.8680119439459</v>
      </c>
      <c r="R11113">
        <f t="shared" si="767"/>
        <v>5434.8693370000001</v>
      </c>
      <c r="S11113" t="s">
        <v>201</v>
      </c>
      <c r="T11113" s="221">
        <v>45567.337500000001</v>
      </c>
    </row>
    <row r="11114" spans="1:20" x14ac:dyDescent="0.35">
      <c r="A11114" t="s">
        <v>127</v>
      </c>
      <c r="B11114" t="s">
        <v>116</v>
      </c>
      <c r="C11114" t="s">
        <v>92</v>
      </c>
      <c r="D11114" s="29">
        <v>45815</v>
      </c>
      <c r="E11114" s="184" t="str">
        <f t="shared" si="762"/>
        <v/>
      </c>
      <c r="F11114" s="184" t="str">
        <f t="shared" si="763"/>
        <v/>
      </c>
      <c r="G11114" s="184" t="str">
        <f t="shared" si="764"/>
        <v/>
      </c>
      <c r="H11114" s="184" t="str">
        <f t="shared" si="765"/>
        <v/>
      </c>
      <c r="L11114">
        <f t="shared" si="766"/>
        <v>2279.8680119439459</v>
      </c>
      <c r="R11114">
        <f t="shared" si="767"/>
        <v>5434.8693370000001</v>
      </c>
      <c r="S11114" t="s">
        <v>201</v>
      </c>
      <c r="T11114" s="221">
        <v>45567.337500000001</v>
      </c>
    </row>
    <row r="11115" spans="1:20" x14ac:dyDescent="0.35">
      <c r="A11115" t="s">
        <v>127</v>
      </c>
      <c r="B11115" t="s">
        <v>116</v>
      </c>
      <c r="C11115" t="s">
        <v>92</v>
      </c>
      <c r="D11115" s="29">
        <v>45816</v>
      </c>
      <c r="E11115" s="184" t="str">
        <f t="shared" si="762"/>
        <v/>
      </c>
      <c r="F11115" s="184" t="str">
        <f t="shared" si="763"/>
        <v/>
      </c>
      <c r="G11115" s="184" t="str">
        <f t="shared" si="764"/>
        <v/>
      </c>
      <c r="H11115" s="184" t="str">
        <f t="shared" si="765"/>
        <v/>
      </c>
      <c r="L11115">
        <f t="shared" si="766"/>
        <v>2279.8680119439459</v>
      </c>
      <c r="R11115">
        <f t="shared" si="767"/>
        <v>5434.8693370000001</v>
      </c>
      <c r="S11115" t="s">
        <v>201</v>
      </c>
      <c r="T11115" s="221">
        <v>45567.337500000001</v>
      </c>
    </row>
    <row r="11116" spans="1:20" x14ac:dyDescent="0.35">
      <c r="A11116" t="s">
        <v>127</v>
      </c>
      <c r="B11116" t="s">
        <v>116</v>
      </c>
      <c r="C11116" t="s">
        <v>92</v>
      </c>
      <c r="D11116" s="29">
        <v>45817</v>
      </c>
      <c r="E11116" s="184" t="str">
        <f t="shared" si="762"/>
        <v/>
      </c>
      <c r="F11116" s="184" t="str">
        <f t="shared" si="763"/>
        <v/>
      </c>
      <c r="G11116" s="184" t="str">
        <f t="shared" si="764"/>
        <v/>
      </c>
      <c r="H11116" s="184" t="str">
        <f t="shared" si="765"/>
        <v/>
      </c>
      <c r="L11116">
        <f t="shared" si="766"/>
        <v>2279.8680119439459</v>
      </c>
      <c r="R11116">
        <f t="shared" si="767"/>
        <v>5434.8693370000001</v>
      </c>
      <c r="S11116" t="s">
        <v>201</v>
      </c>
      <c r="T11116" s="221">
        <v>45567.337500000001</v>
      </c>
    </row>
    <row r="11117" spans="1:20" x14ac:dyDescent="0.35">
      <c r="A11117" t="s">
        <v>127</v>
      </c>
      <c r="B11117" t="s">
        <v>116</v>
      </c>
      <c r="C11117" t="s">
        <v>92</v>
      </c>
      <c r="D11117" s="29">
        <v>45818</v>
      </c>
      <c r="E11117" s="184" t="str">
        <f t="shared" si="762"/>
        <v/>
      </c>
      <c r="F11117" s="184" t="str">
        <f t="shared" si="763"/>
        <v/>
      </c>
      <c r="G11117" s="184" t="str">
        <f t="shared" si="764"/>
        <v/>
      </c>
      <c r="H11117" s="184" t="str">
        <f t="shared" si="765"/>
        <v/>
      </c>
      <c r="L11117">
        <f t="shared" si="766"/>
        <v>2279.8680119439459</v>
      </c>
      <c r="R11117">
        <f t="shared" si="767"/>
        <v>5434.8693370000001</v>
      </c>
      <c r="S11117" t="s">
        <v>201</v>
      </c>
      <c r="T11117" s="221">
        <v>45567.337500000001</v>
      </c>
    </row>
    <row r="11118" spans="1:20" x14ac:dyDescent="0.35">
      <c r="A11118" t="s">
        <v>127</v>
      </c>
      <c r="B11118" t="s">
        <v>116</v>
      </c>
      <c r="C11118" t="s">
        <v>92</v>
      </c>
      <c r="D11118" s="29">
        <v>45819</v>
      </c>
      <c r="E11118" s="184" t="str">
        <f t="shared" si="762"/>
        <v/>
      </c>
      <c r="F11118" s="184" t="str">
        <f t="shared" si="763"/>
        <v/>
      </c>
      <c r="G11118" s="184" t="str">
        <f t="shared" si="764"/>
        <v/>
      </c>
      <c r="H11118" s="184" t="str">
        <f t="shared" si="765"/>
        <v/>
      </c>
      <c r="L11118">
        <f t="shared" si="766"/>
        <v>2279.8680119439459</v>
      </c>
      <c r="R11118">
        <f t="shared" si="767"/>
        <v>5434.8693370000001</v>
      </c>
      <c r="S11118" t="s">
        <v>201</v>
      </c>
      <c r="T11118" s="221">
        <v>45567.337500000001</v>
      </c>
    </row>
    <row r="11119" spans="1:20" x14ac:dyDescent="0.35">
      <c r="A11119" t="s">
        <v>127</v>
      </c>
      <c r="B11119" t="s">
        <v>116</v>
      </c>
      <c r="C11119" t="s">
        <v>92</v>
      </c>
      <c r="D11119" s="29">
        <v>45820</v>
      </c>
      <c r="E11119" s="184" t="str">
        <f t="shared" si="762"/>
        <v/>
      </c>
      <c r="F11119" s="184" t="str">
        <f t="shared" si="763"/>
        <v/>
      </c>
      <c r="G11119" s="184" t="str">
        <f t="shared" si="764"/>
        <v/>
      </c>
      <c r="H11119" s="184" t="str">
        <f t="shared" si="765"/>
        <v/>
      </c>
      <c r="L11119">
        <f t="shared" si="766"/>
        <v>2279.8680119439459</v>
      </c>
      <c r="R11119">
        <f t="shared" si="767"/>
        <v>5434.8693370000001</v>
      </c>
      <c r="S11119" t="s">
        <v>201</v>
      </c>
      <c r="T11119" s="221">
        <v>45567.337500000001</v>
      </c>
    </row>
    <row r="11120" spans="1:20" x14ac:dyDescent="0.35">
      <c r="A11120" t="s">
        <v>127</v>
      </c>
      <c r="B11120" t="s">
        <v>116</v>
      </c>
      <c r="C11120" t="s">
        <v>92</v>
      </c>
      <c r="D11120" s="29">
        <v>45821</v>
      </c>
      <c r="E11120" s="184" t="str">
        <f t="shared" si="762"/>
        <v/>
      </c>
      <c r="F11120" s="184" t="str">
        <f t="shared" si="763"/>
        <v/>
      </c>
      <c r="G11120" s="184" t="str">
        <f t="shared" si="764"/>
        <v/>
      </c>
      <c r="H11120" s="184" t="str">
        <f t="shared" si="765"/>
        <v/>
      </c>
      <c r="L11120">
        <f t="shared" si="766"/>
        <v>2279.8680119439459</v>
      </c>
      <c r="R11120">
        <f t="shared" si="767"/>
        <v>5434.8693370000001</v>
      </c>
      <c r="S11120" t="s">
        <v>201</v>
      </c>
      <c r="T11120" s="221">
        <v>45567.337500000001</v>
      </c>
    </row>
    <row r="11121" spans="1:20" x14ac:dyDescent="0.35">
      <c r="A11121" t="s">
        <v>127</v>
      </c>
      <c r="B11121" t="s">
        <v>116</v>
      </c>
      <c r="C11121" t="s">
        <v>92</v>
      </c>
      <c r="D11121" s="29">
        <v>45822</v>
      </c>
      <c r="E11121" s="184" t="str">
        <f t="shared" si="762"/>
        <v/>
      </c>
      <c r="F11121" s="184" t="str">
        <f t="shared" si="763"/>
        <v/>
      </c>
      <c r="G11121" s="184" t="str">
        <f t="shared" si="764"/>
        <v/>
      </c>
      <c r="H11121" s="184" t="str">
        <f t="shared" si="765"/>
        <v/>
      </c>
      <c r="L11121">
        <f t="shared" si="766"/>
        <v>2279.8680119439459</v>
      </c>
      <c r="R11121">
        <f t="shared" si="767"/>
        <v>5434.8693370000001</v>
      </c>
      <c r="S11121" t="s">
        <v>201</v>
      </c>
      <c r="T11121" s="221">
        <v>45567.337500000001</v>
      </c>
    </row>
    <row r="11122" spans="1:20" x14ac:dyDescent="0.35">
      <c r="A11122" t="s">
        <v>127</v>
      </c>
      <c r="B11122" t="s">
        <v>116</v>
      </c>
      <c r="C11122" t="s">
        <v>92</v>
      </c>
      <c r="D11122" s="29">
        <v>45823</v>
      </c>
      <c r="E11122" s="184" t="str">
        <f t="shared" si="762"/>
        <v/>
      </c>
      <c r="F11122" s="184" t="str">
        <f t="shared" si="763"/>
        <v/>
      </c>
      <c r="G11122" s="184" t="str">
        <f t="shared" si="764"/>
        <v/>
      </c>
      <c r="H11122" s="184" t="str">
        <f t="shared" si="765"/>
        <v/>
      </c>
      <c r="L11122">
        <f t="shared" si="766"/>
        <v>2279.8680119439459</v>
      </c>
      <c r="R11122">
        <f t="shared" si="767"/>
        <v>5434.8693370000001</v>
      </c>
      <c r="S11122" t="s">
        <v>201</v>
      </c>
      <c r="T11122" s="221">
        <v>45567.337500000001</v>
      </c>
    </row>
    <row r="11123" spans="1:20" x14ac:dyDescent="0.35">
      <c r="A11123" t="s">
        <v>127</v>
      </c>
      <c r="B11123" t="s">
        <v>116</v>
      </c>
      <c r="C11123" t="s">
        <v>92</v>
      </c>
      <c r="D11123" s="29">
        <v>45824</v>
      </c>
      <c r="E11123" s="184" t="str">
        <f t="shared" si="762"/>
        <v/>
      </c>
      <c r="F11123" s="184" t="str">
        <f t="shared" si="763"/>
        <v/>
      </c>
      <c r="G11123" s="184" t="str">
        <f t="shared" si="764"/>
        <v/>
      </c>
      <c r="H11123" s="184" t="str">
        <f t="shared" si="765"/>
        <v/>
      </c>
      <c r="L11123">
        <f t="shared" si="766"/>
        <v>2279.8680119439459</v>
      </c>
      <c r="R11123">
        <f t="shared" si="767"/>
        <v>5434.8693370000001</v>
      </c>
      <c r="S11123" t="s">
        <v>201</v>
      </c>
      <c r="T11123" s="221">
        <v>45567.337500000001</v>
      </c>
    </row>
    <row r="11124" spans="1:20" x14ac:dyDescent="0.35">
      <c r="A11124" t="s">
        <v>127</v>
      </c>
      <c r="B11124" t="s">
        <v>116</v>
      </c>
      <c r="C11124" t="s">
        <v>92</v>
      </c>
      <c r="D11124" s="29">
        <v>45825</v>
      </c>
      <c r="E11124" s="184" t="str">
        <f t="shared" si="762"/>
        <v/>
      </c>
      <c r="F11124" s="184" t="str">
        <f t="shared" si="763"/>
        <v/>
      </c>
      <c r="G11124" s="184" t="str">
        <f t="shared" si="764"/>
        <v/>
      </c>
      <c r="H11124" s="184" t="str">
        <f t="shared" si="765"/>
        <v/>
      </c>
      <c r="L11124">
        <f t="shared" si="766"/>
        <v>2279.8680119439459</v>
      </c>
      <c r="R11124">
        <f t="shared" si="767"/>
        <v>5434.8693370000001</v>
      </c>
      <c r="S11124" t="s">
        <v>201</v>
      </c>
      <c r="T11124" s="221">
        <v>45567.337500000001</v>
      </c>
    </row>
    <row r="11125" spans="1:20" x14ac:dyDescent="0.35">
      <c r="A11125" t="s">
        <v>127</v>
      </c>
      <c r="B11125" t="s">
        <v>116</v>
      </c>
      <c r="C11125" t="s">
        <v>92</v>
      </c>
      <c r="D11125" s="29">
        <v>45826</v>
      </c>
      <c r="E11125" s="184" t="str">
        <f t="shared" si="762"/>
        <v/>
      </c>
      <c r="F11125" s="184" t="str">
        <f t="shared" si="763"/>
        <v/>
      </c>
      <c r="G11125" s="184" t="str">
        <f t="shared" si="764"/>
        <v/>
      </c>
      <c r="H11125" s="184" t="str">
        <f t="shared" si="765"/>
        <v/>
      </c>
      <c r="L11125">
        <f t="shared" si="766"/>
        <v>2279.8680119439459</v>
      </c>
      <c r="R11125">
        <f t="shared" si="767"/>
        <v>5434.8693370000001</v>
      </c>
      <c r="S11125" t="s">
        <v>201</v>
      </c>
      <c r="T11125" s="221">
        <v>45567.337500000001</v>
      </c>
    </row>
    <row r="11126" spans="1:20" x14ac:dyDescent="0.35">
      <c r="A11126" t="s">
        <v>127</v>
      </c>
      <c r="B11126" t="s">
        <v>116</v>
      </c>
      <c r="C11126" t="s">
        <v>92</v>
      </c>
      <c r="D11126" s="29">
        <v>45827</v>
      </c>
      <c r="E11126" s="184" t="str">
        <f t="shared" si="762"/>
        <v/>
      </c>
      <c r="F11126" s="184" t="str">
        <f t="shared" si="763"/>
        <v/>
      </c>
      <c r="G11126" s="184" t="str">
        <f t="shared" si="764"/>
        <v/>
      </c>
      <c r="H11126" s="184" t="str">
        <f t="shared" si="765"/>
        <v/>
      </c>
      <c r="L11126">
        <f t="shared" si="766"/>
        <v>2279.8680119439459</v>
      </c>
      <c r="R11126">
        <f t="shared" si="767"/>
        <v>5434.8693370000001</v>
      </c>
      <c r="S11126" t="s">
        <v>201</v>
      </c>
      <c r="T11126" s="221">
        <v>45567.337500000001</v>
      </c>
    </row>
    <row r="11127" spans="1:20" x14ac:dyDescent="0.35">
      <c r="A11127" t="s">
        <v>127</v>
      </c>
      <c r="B11127" t="s">
        <v>116</v>
      </c>
      <c r="C11127" t="s">
        <v>92</v>
      </c>
      <c r="D11127" s="29">
        <v>45828</v>
      </c>
      <c r="E11127" s="184" t="str">
        <f t="shared" si="762"/>
        <v/>
      </c>
      <c r="F11127" s="184" t="str">
        <f t="shared" si="763"/>
        <v/>
      </c>
      <c r="G11127" s="184" t="str">
        <f t="shared" si="764"/>
        <v/>
      </c>
      <c r="H11127" s="184" t="str">
        <f t="shared" si="765"/>
        <v/>
      </c>
      <c r="L11127">
        <f t="shared" si="766"/>
        <v>2279.8680119439459</v>
      </c>
      <c r="R11127">
        <f t="shared" si="767"/>
        <v>5434.8693370000001</v>
      </c>
      <c r="S11127" t="s">
        <v>201</v>
      </c>
      <c r="T11127" s="221">
        <v>45567.337500000001</v>
      </c>
    </row>
    <row r="11128" spans="1:20" x14ac:dyDescent="0.35">
      <c r="A11128" t="s">
        <v>127</v>
      </c>
      <c r="B11128" t="s">
        <v>116</v>
      </c>
      <c r="C11128" t="s">
        <v>92</v>
      </c>
      <c r="D11128" s="29">
        <v>45829</v>
      </c>
      <c r="E11128" s="184" t="str">
        <f t="shared" si="762"/>
        <v/>
      </c>
      <c r="F11128" s="184" t="str">
        <f t="shared" si="763"/>
        <v/>
      </c>
      <c r="G11128" s="184" t="str">
        <f t="shared" si="764"/>
        <v/>
      </c>
      <c r="H11128" s="184" t="str">
        <f t="shared" si="765"/>
        <v/>
      </c>
      <c r="L11128">
        <f t="shared" si="766"/>
        <v>2279.8680119439459</v>
      </c>
      <c r="R11128">
        <f t="shared" si="767"/>
        <v>5434.8693370000001</v>
      </c>
      <c r="S11128" t="s">
        <v>201</v>
      </c>
      <c r="T11128" s="221">
        <v>45567.337500000001</v>
      </c>
    </row>
    <row r="11129" spans="1:20" x14ac:dyDescent="0.35">
      <c r="A11129" t="s">
        <v>127</v>
      </c>
      <c r="B11129" t="s">
        <v>116</v>
      </c>
      <c r="C11129" t="s">
        <v>92</v>
      </c>
      <c r="D11129" s="29">
        <v>45830</v>
      </c>
      <c r="E11129" s="184" t="str">
        <f t="shared" si="762"/>
        <v/>
      </c>
      <c r="F11129" s="184" t="str">
        <f t="shared" si="763"/>
        <v/>
      </c>
      <c r="G11129" s="184" t="str">
        <f t="shared" si="764"/>
        <v/>
      </c>
      <c r="H11129" s="184" t="str">
        <f t="shared" si="765"/>
        <v/>
      </c>
      <c r="L11129">
        <f t="shared" si="766"/>
        <v>2279.8680119439459</v>
      </c>
      <c r="R11129">
        <f t="shared" si="767"/>
        <v>5434.8693370000001</v>
      </c>
      <c r="S11129" t="s">
        <v>201</v>
      </c>
      <c r="T11129" s="221">
        <v>45567.337500000001</v>
      </c>
    </row>
    <row r="11130" spans="1:20" x14ac:dyDescent="0.35">
      <c r="A11130" t="s">
        <v>127</v>
      </c>
      <c r="B11130" t="s">
        <v>116</v>
      </c>
      <c r="C11130" t="s">
        <v>92</v>
      </c>
      <c r="D11130" s="29">
        <v>45831</v>
      </c>
      <c r="E11130" s="184" t="str">
        <f t="shared" si="762"/>
        <v/>
      </c>
      <c r="F11130" s="184" t="str">
        <f t="shared" si="763"/>
        <v/>
      </c>
      <c r="G11130" s="184" t="str">
        <f t="shared" si="764"/>
        <v/>
      </c>
      <c r="H11130" s="184" t="str">
        <f t="shared" si="765"/>
        <v/>
      </c>
      <c r="L11130">
        <f t="shared" si="766"/>
        <v>2279.8680119439459</v>
      </c>
      <c r="R11130">
        <f t="shared" si="767"/>
        <v>5434.8693370000001</v>
      </c>
      <c r="S11130" t="s">
        <v>201</v>
      </c>
      <c r="T11130" s="221">
        <v>45567.337500000001</v>
      </c>
    </row>
    <row r="11131" spans="1:20" x14ac:dyDescent="0.35">
      <c r="A11131" t="s">
        <v>127</v>
      </c>
      <c r="B11131" t="s">
        <v>116</v>
      </c>
      <c r="C11131" t="s">
        <v>92</v>
      </c>
      <c r="D11131" s="29">
        <v>45832</v>
      </c>
      <c r="E11131" s="184" t="str">
        <f t="shared" si="762"/>
        <v/>
      </c>
      <c r="F11131" s="184" t="str">
        <f t="shared" si="763"/>
        <v/>
      </c>
      <c r="G11131" s="184" t="str">
        <f t="shared" si="764"/>
        <v/>
      </c>
      <c r="H11131" s="184" t="str">
        <f t="shared" si="765"/>
        <v/>
      </c>
      <c r="L11131">
        <f t="shared" si="766"/>
        <v>2279.8680119439459</v>
      </c>
      <c r="R11131">
        <f t="shared" si="767"/>
        <v>5434.8693370000001</v>
      </c>
      <c r="S11131" t="s">
        <v>201</v>
      </c>
      <c r="T11131" s="221">
        <v>45567.337500000001</v>
      </c>
    </row>
    <row r="11132" spans="1:20" x14ac:dyDescent="0.35">
      <c r="A11132" t="s">
        <v>127</v>
      </c>
      <c r="B11132" t="s">
        <v>116</v>
      </c>
      <c r="C11132" t="s">
        <v>92</v>
      </c>
      <c r="D11132" s="29">
        <v>45833</v>
      </c>
      <c r="E11132" s="184" t="str">
        <f t="shared" si="762"/>
        <v/>
      </c>
      <c r="F11132" s="184" t="str">
        <f t="shared" si="763"/>
        <v/>
      </c>
      <c r="G11132" s="184" t="str">
        <f t="shared" si="764"/>
        <v/>
      </c>
      <c r="H11132" s="184" t="str">
        <f t="shared" si="765"/>
        <v/>
      </c>
      <c r="L11132">
        <f t="shared" si="766"/>
        <v>2279.8680119439459</v>
      </c>
      <c r="R11132">
        <f t="shared" si="767"/>
        <v>5434.8693370000001</v>
      </c>
      <c r="S11132" t="s">
        <v>201</v>
      </c>
      <c r="T11132" s="221">
        <v>45567.337500000001</v>
      </c>
    </row>
    <row r="11133" spans="1:20" x14ac:dyDescent="0.35">
      <c r="A11133" t="s">
        <v>127</v>
      </c>
      <c r="B11133" t="s">
        <v>116</v>
      </c>
      <c r="C11133" t="s">
        <v>92</v>
      </c>
      <c r="D11133" s="29">
        <v>45834</v>
      </c>
      <c r="E11133" s="184" t="str">
        <f t="shared" si="762"/>
        <v/>
      </c>
      <c r="F11133" s="184" t="str">
        <f t="shared" si="763"/>
        <v/>
      </c>
      <c r="G11133" s="184" t="str">
        <f t="shared" si="764"/>
        <v/>
      </c>
      <c r="H11133" s="184" t="str">
        <f t="shared" si="765"/>
        <v/>
      </c>
      <c r="L11133">
        <f t="shared" si="766"/>
        <v>2279.8680119439459</v>
      </c>
      <c r="R11133">
        <f t="shared" si="767"/>
        <v>5434.8693370000001</v>
      </c>
      <c r="S11133" t="s">
        <v>201</v>
      </c>
      <c r="T11133" s="221">
        <v>45567.337500000001</v>
      </c>
    </row>
    <row r="11134" spans="1:20" x14ac:dyDescent="0.35">
      <c r="A11134" t="s">
        <v>127</v>
      </c>
      <c r="B11134" t="s">
        <v>116</v>
      </c>
      <c r="C11134" t="s">
        <v>92</v>
      </c>
      <c r="D11134" s="29">
        <v>45835</v>
      </c>
      <c r="E11134" s="184" t="str">
        <f t="shared" si="762"/>
        <v/>
      </c>
      <c r="F11134" s="184" t="str">
        <f t="shared" si="763"/>
        <v/>
      </c>
      <c r="G11134" s="184" t="str">
        <f t="shared" si="764"/>
        <v/>
      </c>
      <c r="H11134" s="184" t="str">
        <f t="shared" si="765"/>
        <v/>
      </c>
      <c r="L11134">
        <f t="shared" si="766"/>
        <v>2279.8680119439459</v>
      </c>
      <c r="R11134">
        <f t="shared" si="767"/>
        <v>5434.8693370000001</v>
      </c>
      <c r="S11134" t="s">
        <v>201</v>
      </c>
      <c r="T11134" s="221">
        <v>45567.337500000001</v>
      </c>
    </row>
    <row r="11135" spans="1:20" x14ac:dyDescent="0.35">
      <c r="A11135" t="s">
        <v>127</v>
      </c>
      <c r="B11135" t="s">
        <v>116</v>
      </c>
      <c r="C11135" t="s">
        <v>92</v>
      </c>
      <c r="D11135" s="29">
        <v>45836</v>
      </c>
      <c r="E11135" s="184" t="str">
        <f t="shared" si="762"/>
        <v/>
      </c>
      <c r="F11135" s="184" t="str">
        <f t="shared" si="763"/>
        <v/>
      </c>
      <c r="G11135" s="184" t="str">
        <f t="shared" si="764"/>
        <v/>
      </c>
      <c r="H11135" s="184" t="str">
        <f t="shared" si="765"/>
        <v/>
      </c>
      <c r="L11135">
        <f t="shared" si="766"/>
        <v>2279.8680119439459</v>
      </c>
      <c r="R11135">
        <f t="shared" si="767"/>
        <v>5434.8693370000001</v>
      </c>
      <c r="S11135" t="s">
        <v>201</v>
      </c>
      <c r="T11135" s="221">
        <v>45567.337500000001</v>
      </c>
    </row>
    <row r="11136" spans="1:20" x14ac:dyDescent="0.35">
      <c r="A11136" t="s">
        <v>127</v>
      </c>
      <c r="B11136" t="s">
        <v>116</v>
      </c>
      <c r="C11136" t="s">
        <v>92</v>
      </c>
      <c r="D11136" s="29">
        <v>45837</v>
      </c>
      <c r="E11136" s="184" t="str">
        <f t="shared" si="762"/>
        <v/>
      </c>
      <c r="F11136" s="184" t="str">
        <f t="shared" si="763"/>
        <v/>
      </c>
      <c r="G11136" s="184" t="str">
        <f t="shared" si="764"/>
        <v/>
      </c>
      <c r="H11136" s="184" t="str">
        <f t="shared" si="765"/>
        <v/>
      </c>
      <c r="L11136">
        <f t="shared" si="766"/>
        <v>2279.8680119439459</v>
      </c>
      <c r="R11136">
        <f t="shared" si="767"/>
        <v>5434.8693370000001</v>
      </c>
      <c r="S11136" t="s">
        <v>201</v>
      </c>
      <c r="T11136" s="221">
        <v>45567.337500000001</v>
      </c>
    </row>
    <row r="11137" spans="1:20" x14ac:dyDescent="0.35">
      <c r="A11137" t="s">
        <v>127</v>
      </c>
      <c r="B11137" t="s">
        <v>116</v>
      </c>
      <c r="C11137" t="s">
        <v>92</v>
      </c>
      <c r="D11137" s="29">
        <v>45838</v>
      </c>
      <c r="E11137" s="184" t="str">
        <f t="shared" si="762"/>
        <v/>
      </c>
      <c r="F11137" s="184" t="str">
        <f t="shared" si="763"/>
        <v/>
      </c>
      <c r="G11137" s="184" t="str">
        <f t="shared" si="764"/>
        <v/>
      </c>
      <c r="H11137" s="184" t="str">
        <f t="shared" si="765"/>
        <v/>
      </c>
      <c r="L11137">
        <f t="shared" si="766"/>
        <v>2279.8680119439459</v>
      </c>
      <c r="R11137">
        <f t="shared" si="767"/>
        <v>5434.8693370000001</v>
      </c>
      <c r="S11137" t="s">
        <v>201</v>
      </c>
      <c r="T11137" s="221">
        <v>45567.337500000001</v>
      </c>
    </row>
    <row r="11138" spans="1:20" x14ac:dyDescent="0.35">
      <c r="A11138" t="s">
        <v>127</v>
      </c>
      <c r="B11138" t="s">
        <v>116</v>
      </c>
      <c r="C11138" t="s">
        <v>92</v>
      </c>
      <c r="D11138" s="29">
        <v>45839</v>
      </c>
      <c r="E11138" s="184" t="str">
        <f t="shared" si="762"/>
        <v/>
      </c>
      <c r="F11138" s="184" t="str">
        <f t="shared" si="763"/>
        <v/>
      </c>
      <c r="G11138" s="184" t="str">
        <f t="shared" si="764"/>
        <v/>
      </c>
      <c r="H11138" s="184" t="str">
        <f t="shared" si="765"/>
        <v/>
      </c>
      <c r="L11138">
        <f t="shared" si="766"/>
        <v>2279.8680119439459</v>
      </c>
      <c r="R11138">
        <f t="shared" si="767"/>
        <v>5434.8693370000001</v>
      </c>
      <c r="S11138" t="s">
        <v>201</v>
      </c>
      <c r="T11138" s="221">
        <v>45567.337500000001</v>
      </c>
    </row>
    <row r="11139" spans="1:20" x14ac:dyDescent="0.35">
      <c r="A11139" t="s">
        <v>127</v>
      </c>
      <c r="B11139" t="s">
        <v>116</v>
      </c>
      <c r="C11139" t="s">
        <v>92</v>
      </c>
      <c r="D11139" s="29">
        <v>45840</v>
      </c>
      <c r="E11139" s="184" t="str">
        <f t="shared" si="762"/>
        <v/>
      </c>
      <c r="F11139" s="184" t="str">
        <f t="shared" si="763"/>
        <v/>
      </c>
      <c r="G11139" s="184" t="str">
        <f t="shared" si="764"/>
        <v/>
      </c>
      <c r="H11139" s="184" t="str">
        <f t="shared" si="765"/>
        <v/>
      </c>
      <c r="L11139">
        <f t="shared" si="766"/>
        <v>2279.8680119439459</v>
      </c>
      <c r="R11139">
        <f t="shared" si="767"/>
        <v>5434.8693370000001</v>
      </c>
      <c r="S11139" t="s">
        <v>201</v>
      </c>
      <c r="T11139" s="221">
        <v>45567.337500000001</v>
      </c>
    </row>
    <row r="11140" spans="1:20" x14ac:dyDescent="0.35">
      <c r="A11140" t="s">
        <v>127</v>
      </c>
      <c r="B11140" t="s">
        <v>116</v>
      </c>
      <c r="C11140" t="s">
        <v>92</v>
      </c>
      <c r="D11140" s="29">
        <v>45841</v>
      </c>
      <c r="E11140" s="184" t="str">
        <f t="shared" si="762"/>
        <v/>
      </c>
      <c r="F11140" s="184" t="str">
        <f t="shared" si="763"/>
        <v/>
      </c>
      <c r="G11140" s="184" t="str">
        <f t="shared" si="764"/>
        <v/>
      </c>
      <c r="H11140" s="184" t="str">
        <f t="shared" si="765"/>
        <v/>
      </c>
      <c r="L11140">
        <f t="shared" si="766"/>
        <v>2279.8680119439459</v>
      </c>
      <c r="R11140">
        <f t="shared" si="767"/>
        <v>5434.8693370000001</v>
      </c>
      <c r="S11140" t="s">
        <v>201</v>
      </c>
      <c r="T11140" s="221">
        <v>45567.337500000001</v>
      </c>
    </row>
    <row r="11141" spans="1:20" x14ac:dyDescent="0.35">
      <c r="A11141" t="s">
        <v>127</v>
      </c>
      <c r="B11141" t="s">
        <v>116</v>
      </c>
      <c r="C11141" t="s">
        <v>92</v>
      </c>
      <c r="D11141" s="29">
        <v>45842</v>
      </c>
      <c r="E11141" s="184" t="str">
        <f t="shared" si="762"/>
        <v/>
      </c>
      <c r="F11141" s="184" t="str">
        <f t="shared" si="763"/>
        <v/>
      </c>
      <c r="G11141" s="184" t="str">
        <f t="shared" si="764"/>
        <v/>
      </c>
      <c r="H11141" s="184" t="str">
        <f t="shared" si="765"/>
        <v/>
      </c>
      <c r="L11141">
        <f t="shared" si="766"/>
        <v>2279.8680119439459</v>
      </c>
      <c r="R11141">
        <f t="shared" si="767"/>
        <v>5434.8693370000001</v>
      </c>
      <c r="S11141" t="s">
        <v>201</v>
      </c>
      <c r="T11141" s="221">
        <v>45567.337500000001</v>
      </c>
    </row>
    <row r="11142" spans="1:20" x14ac:dyDescent="0.35">
      <c r="A11142" t="s">
        <v>127</v>
      </c>
      <c r="B11142" t="s">
        <v>116</v>
      </c>
      <c r="C11142" t="s">
        <v>92</v>
      </c>
      <c r="D11142" s="29">
        <v>45843</v>
      </c>
      <c r="E11142" s="184" t="str">
        <f t="shared" si="762"/>
        <v/>
      </c>
      <c r="F11142" s="184" t="str">
        <f t="shared" si="763"/>
        <v/>
      </c>
      <c r="G11142" s="184" t="str">
        <f t="shared" si="764"/>
        <v/>
      </c>
      <c r="H11142" s="184" t="str">
        <f t="shared" si="765"/>
        <v/>
      </c>
      <c r="L11142">
        <f t="shared" si="766"/>
        <v>2279.8680119439459</v>
      </c>
      <c r="R11142">
        <f t="shared" si="767"/>
        <v>5434.8693370000001</v>
      </c>
      <c r="S11142" t="s">
        <v>201</v>
      </c>
      <c r="T11142" s="221">
        <v>45567.337500000001</v>
      </c>
    </row>
    <row r="11143" spans="1:20" x14ac:dyDescent="0.35">
      <c r="A11143" t="s">
        <v>127</v>
      </c>
      <c r="B11143" t="s">
        <v>116</v>
      </c>
      <c r="C11143" t="s">
        <v>92</v>
      </c>
      <c r="D11143" s="29">
        <v>45844</v>
      </c>
      <c r="E11143" s="184" t="str">
        <f t="shared" si="762"/>
        <v/>
      </c>
      <c r="F11143" s="184" t="str">
        <f t="shared" si="763"/>
        <v/>
      </c>
      <c r="G11143" s="184" t="str">
        <f t="shared" si="764"/>
        <v/>
      </c>
      <c r="H11143" s="184" t="str">
        <f t="shared" si="765"/>
        <v/>
      </c>
      <c r="L11143">
        <f t="shared" si="766"/>
        <v>2279.8680119439459</v>
      </c>
      <c r="R11143">
        <f t="shared" si="767"/>
        <v>5434.8693370000001</v>
      </c>
      <c r="S11143" t="s">
        <v>201</v>
      </c>
      <c r="T11143" s="221">
        <v>45567.337500000001</v>
      </c>
    </row>
    <row r="11144" spans="1:20" x14ac:dyDescent="0.35">
      <c r="A11144" t="s">
        <v>127</v>
      </c>
      <c r="B11144" t="s">
        <v>116</v>
      </c>
      <c r="C11144" t="s">
        <v>92</v>
      </c>
      <c r="D11144" s="29">
        <v>45845</v>
      </c>
      <c r="E11144" s="184" t="str">
        <f t="shared" ref="E11144:E11207" si="768">IF(J11144="","",IF(L11144=0,0,IF(1-(J11144/L11144)&lt;0,"",1-(J11144/L11144))))</f>
        <v/>
      </c>
      <c r="F11144" s="184" t="str">
        <f t="shared" ref="F11144:F11207" si="769">IF(K11144="","",IF(L11144=0,0,IF(1-(K11144/L11144)&lt;0,"",1-(K11144/L11144))))</f>
        <v/>
      </c>
      <c r="G11144" s="184" t="str">
        <f t="shared" ref="G11144:G11207" si="770">IF(J11144="","",IF(1-(J11144/R11144)&lt;0,"",1-(J11144/R11144)))</f>
        <v/>
      </c>
      <c r="H11144" s="184" t="str">
        <f t="shared" ref="H11144:H11207" si="771">IF(K11144="","",IF(1-(K11144/R11144)&lt;0,"",1-(K11144/R11144)))</f>
        <v/>
      </c>
      <c r="L11144">
        <f t="shared" si="766"/>
        <v>2279.8680119439459</v>
      </c>
      <c r="R11144">
        <f t="shared" si="767"/>
        <v>5434.8693370000001</v>
      </c>
      <c r="S11144" t="s">
        <v>201</v>
      </c>
      <c r="T11144" s="221">
        <v>45567.337500000001</v>
      </c>
    </row>
    <row r="11145" spans="1:20" x14ac:dyDescent="0.35">
      <c r="A11145" t="s">
        <v>127</v>
      </c>
      <c r="B11145" t="s">
        <v>116</v>
      </c>
      <c r="C11145" t="s">
        <v>92</v>
      </c>
      <c r="D11145" s="29">
        <v>45846</v>
      </c>
      <c r="E11145" s="184" t="str">
        <f t="shared" si="768"/>
        <v/>
      </c>
      <c r="F11145" s="184" t="str">
        <f t="shared" si="769"/>
        <v/>
      </c>
      <c r="G11145" s="184" t="str">
        <f t="shared" si="770"/>
        <v/>
      </c>
      <c r="H11145" s="184" t="str">
        <f t="shared" si="771"/>
        <v/>
      </c>
      <c r="L11145">
        <f t="shared" si="766"/>
        <v>2279.8680119439459</v>
      </c>
      <c r="R11145">
        <f t="shared" si="767"/>
        <v>5434.8693370000001</v>
      </c>
      <c r="S11145" t="s">
        <v>201</v>
      </c>
      <c r="T11145" s="221">
        <v>45567.337500000001</v>
      </c>
    </row>
    <row r="11146" spans="1:20" x14ac:dyDescent="0.35">
      <c r="A11146" t="s">
        <v>127</v>
      </c>
      <c r="B11146" t="s">
        <v>116</v>
      </c>
      <c r="C11146" t="s">
        <v>92</v>
      </c>
      <c r="D11146" s="29">
        <v>45847</v>
      </c>
      <c r="E11146" s="184" t="str">
        <f t="shared" si="768"/>
        <v/>
      </c>
      <c r="F11146" s="184" t="str">
        <f t="shared" si="769"/>
        <v/>
      </c>
      <c r="G11146" s="184" t="str">
        <f t="shared" si="770"/>
        <v/>
      </c>
      <c r="H11146" s="184" t="str">
        <f t="shared" si="771"/>
        <v/>
      </c>
      <c r="L11146">
        <f t="shared" si="766"/>
        <v>2279.8680119439459</v>
      </c>
      <c r="R11146">
        <f t="shared" si="767"/>
        <v>5434.8693370000001</v>
      </c>
      <c r="S11146" t="s">
        <v>201</v>
      </c>
      <c r="T11146" s="221">
        <v>45567.337500000001</v>
      </c>
    </row>
    <row r="11147" spans="1:20" x14ac:dyDescent="0.35">
      <c r="A11147" t="s">
        <v>127</v>
      </c>
      <c r="B11147" t="s">
        <v>116</v>
      </c>
      <c r="C11147" t="s">
        <v>92</v>
      </c>
      <c r="D11147" s="29">
        <v>45848</v>
      </c>
      <c r="E11147" s="184" t="str">
        <f t="shared" si="768"/>
        <v/>
      </c>
      <c r="F11147" s="184" t="str">
        <f t="shared" si="769"/>
        <v/>
      </c>
      <c r="G11147" s="184" t="str">
        <f t="shared" si="770"/>
        <v/>
      </c>
      <c r="H11147" s="184" t="str">
        <f t="shared" si="771"/>
        <v/>
      </c>
      <c r="L11147">
        <f t="shared" si="766"/>
        <v>2279.8680119439459</v>
      </c>
      <c r="R11147">
        <f t="shared" si="767"/>
        <v>5434.8693370000001</v>
      </c>
      <c r="S11147" t="s">
        <v>201</v>
      </c>
      <c r="T11147" s="221">
        <v>45567.337500000001</v>
      </c>
    </row>
    <row r="11148" spans="1:20" x14ac:dyDescent="0.35">
      <c r="A11148" t="s">
        <v>127</v>
      </c>
      <c r="B11148" t="s">
        <v>116</v>
      </c>
      <c r="C11148" t="s">
        <v>92</v>
      </c>
      <c r="D11148" s="29">
        <v>45849</v>
      </c>
      <c r="E11148" s="184" t="str">
        <f t="shared" si="768"/>
        <v/>
      </c>
      <c r="F11148" s="184" t="str">
        <f t="shared" si="769"/>
        <v/>
      </c>
      <c r="G11148" s="184" t="str">
        <f t="shared" si="770"/>
        <v/>
      </c>
      <c r="H11148" s="184" t="str">
        <f t="shared" si="771"/>
        <v/>
      </c>
      <c r="L11148">
        <f t="shared" si="766"/>
        <v>2279.8680119439459</v>
      </c>
      <c r="R11148">
        <f t="shared" si="767"/>
        <v>5434.8693370000001</v>
      </c>
      <c r="S11148" t="s">
        <v>201</v>
      </c>
      <c r="T11148" s="221">
        <v>45567.337500000001</v>
      </c>
    </row>
    <row r="11149" spans="1:20" x14ac:dyDescent="0.35">
      <c r="A11149" t="s">
        <v>127</v>
      </c>
      <c r="B11149" t="s">
        <v>116</v>
      </c>
      <c r="C11149" t="s">
        <v>92</v>
      </c>
      <c r="D11149" s="29">
        <v>45850</v>
      </c>
      <c r="E11149" s="184" t="str">
        <f t="shared" si="768"/>
        <v/>
      </c>
      <c r="F11149" s="184" t="str">
        <f t="shared" si="769"/>
        <v/>
      </c>
      <c r="G11149" s="184" t="str">
        <f t="shared" si="770"/>
        <v/>
      </c>
      <c r="H11149" s="184" t="str">
        <f t="shared" si="771"/>
        <v/>
      </c>
      <c r="L11149">
        <f t="shared" ref="L11149:L11212" si="772">L10784+L8959</f>
        <v>2279.8680119439459</v>
      </c>
      <c r="R11149">
        <f t="shared" ref="R11149:R11212" si="773">R10784+R8959</f>
        <v>5434.8693370000001</v>
      </c>
      <c r="S11149" t="s">
        <v>201</v>
      </c>
      <c r="T11149" s="221">
        <v>45567.337500000001</v>
      </c>
    </row>
    <row r="11150" spans="1:20" x14ac:dyDescent="0.35">
      <c r="A11150" t="s">
        <v>127</v>
      </c>
      <c r="B11150" t="s">
        <v>116</v>
      </c>
      <c r="C11150" t="s">
        <v>92</v>
      </c>
      <c r="D11150" s="29">
        <v>45851</v>
      </c>
      <c r="E11150" s="184" t="str">
        <f t="shared" si="768"/>
        <v/>
      </c>
      <c r="F11150" s="184" t="str">
        <f t="shared" si="769"/>
        <v/>
      </c>
      <c r="G11150" s="184" t="str">
        <f t="shared" si="770"/>
        <v/>
      </c>
      <c r="H11150" s="184" t="str">
        <f t="shared" si="771"/>
        <v/>
      </c>
      <c r="L11150">
        <f t="shared" si="772"/>
        <v>2279.8680119439459</v>
      </c>
      <c r="R11150">
        <f t="shared" si="773"/>
        <v>5434.8693370000001</v>
      </c>
      <c r="S11150" t="s">
        <v>201</v>
      </c>
      <c r="T11150" s="221">
        <v>45567.337500000001</v>
      </c>
    </row>
    <row r="11151" spans="1:20" x14ac:dyDescent="0.35">
      <c r="A11151" t="s">
        <v>127</v>
      </c>
      <c r="B11151" t="s">
        <v>116</v>
      </c>
      <c r="C11151" t="s">
        <v>92</v>
      </c>
      <c r="D11151" s="29">
        <v>45852</v>
      </c>
      <c r="E11151" s="184" t="str">
        <f t="shared" si="768"/>
        <v/>
      </c>
      <c r="F11151" s="184" t="str">
        <f t="shared" si="769"/>
        <v/>
      </c>
      <c r="G11151" s="184" t="str">
        <f t="shared" si="770"/>
        <v/>
      </c>
      <c r="H11151" s="184" t="str">
        <f t="shared" si="771"/>
        <v/>
      </c>
      <c r="L11151">
        <f t="shared" si="772"/>
        <v>2279.8680119439459</v>
      </c>
      <c r="R11151">
        <f t="shared" si="773"/>
        <v>5434.8693370000001</v>
      </c>
      <c r="S11151" t="s">
        <v>201</v>
      </c>
      <c r="T11151" s="221">
        <v>45567.337500000001</v>
      </c>
    </row>
    <row r="11152" spans="1:20" x14ac:dyDescent="0.35">
      <c r="A11152" t="s">
        <v>127</v>
      </c>
      <c r="B11152" t="s">
        <v>116</v>
      </c>
      <c r="C11152" t="s">
        <v>92</v>
      </c>
      <c r="D11152" s="29">
        <v>45853</v>
      </c>
      <c r="E11152" s="184" t="str">
        <f t="shared" si="768"/>
        <v/>
      </c>
      <c r="F11152" s="184" t="str">
        <f t="shared" si="769"/>
        <v/>
      </c>
      <c r="G11152" s="184" t="str">
        <f t="shared" si="770"/>
        <v/>
      </c>
      <c r="H11152" s="184" t="str">
        <f t="shared" si="771"/>
        <v/>
      </c>
      <c r="L11152">
        <f t="shared" si="772"/>
        <v>2279.8680119439459</v>
      </c>
      <c r="R11152">
        <f t="shared" si="773"/>
        <v>5434.8693370000001</v>
      </c>
      <c r="S11152" t="s">
        <v>201</v>
      </c>
      <c r="T11152" s="221">
        <v>45567.337500000001</v>
      </c>
    </row>
    <row r="11153" spans="1:20" x14ac:dyDescent="0.35">
      <c r="A11153" t="s">
        <v>127</v>
      </c>
      <c r="B11153" t="s">
        <v>116</v>
      </c>
      <c r="C11153" t="s">
        <v>92</v>
      </c>
      <c r="D11153" s="29">
        <v>45854</v>
      </c>
      <c r="E11153" s="184" t="str">
        <f t="shared" si="768"/>
        <v/>
      </c>
      <c r="F11153" s="184" t="str">
        <f t="shared" si="769"/>
        <v/>
      </c>
      <c r="G11153" s="184" t="str">
        <f t="shared" si="770"/>
        <v/>
      </c>
      <c r="H11153" s="184" t="str">
        <f t="shared" si="771"/>
        <v/>
      </c>
      <c r="L11153">
        <f t="shared" si="772"/>
        <v>2279.8680119439459</v>
      </c>
      <c r="R11153">
        <f t="shared" si="773"/>
        <v>5434.8693370000001</v>
      </c>
      <c r="S11153" t="s">
        <v>201</v>
      </c>
      <c r="T11153" s="221">
        <v>45567.337500000001</v>
      </c>
    </row>
    <row r="11154" spans="1:20" x14ac:dyDescent="0.35">
      <c r="A11154" t="s">
        <v>127</v>
      </c>
      <c r="B11154" t="s">
        <v>116</v>
      </c>
      <c r="C11154" t="s">
        <v>92</v>
      </c>
      <c r="D11154" s="29">
        <v>45855</v>
      </c>
      <c r="E11154" s="184" t="str">
        <f t="shared" si="768"/>
        <v/>
      </c>
      <c r="F11154" s="184" t="str">
        <f t="shared" si="769"/>
        <v/>
      </c>
      <c r="G11154" s="184" t="str">
        <f t="shared" si="770"/>
        <v/>
      </c>
      <c r="H11154" s="184" t="str">
        <f t="shared" si="771"/>
        <v/>
      </c>
      <c r="L11154">
        <f t="shared" si="772"/>
        <v>2279.8680119439459</v>
      </c>
      <c r="R11154">
        <f t="shared" si="773"/>
        <v>5434.8693370000001</v>
      </c>
      <c r="S11154" t="s">
        <v>201</v>
      </c>
      <c r="T11154" s="221">
        <v>45567.337500000001</v>
      </c>
    </row>
    <row r="11155" spans="1:20" x14ac:dyDescent="0.35">
      <c r="A11155" t="s">
        <v>127</v>
      </c>
      <c r="B11155" t="s">
        <v>116</v>
      </c>
      <c r="C11155" t="s">
        <v>92</v>
      </c>
      <c r="D11155" s="29">
        <v>45856</v>
      </c>
      <c r="E11155" s="184" t="str">
        <f t="shared" si="768"/>
        <v/>
      </c>
      <c r="F11155" s="184" t="str">
        <f t="shared" si="769"/>
        <v/>
      </c>
      <c r="G11155" s="184" t="str">
        <f t="shared" si="770"/>
        <v/>
      </c>
      <c r="H11155" s="184" t="str">
        <f t="shared" si="771"/>
        <v/>
      </c>
      <c r="L11155">
        <f t="shared" si="772"/>
        <v>2279.8680119439459</v>
      </c>
      <c r="R11155">
        <f t="shared" si="773"/>
        <v>5434.8693370000001</v>
      </c>
      <c r="S11155" t="s">
        <v>201</v>
      </c>
      <c r="T11155" s="221">
        <v>45567.337500000001</v>
      </c>
    </row>
    <row r="11156" spans="1:20" x14ac:dyDescent="0.35">
      <c r="A11156" t="s">
        <v>127</v>
      </c>
      <c r="B11156" t="s">
        <v>116</v>
      </c>
      <c r="C11156" t="s">
        <v>92</v>
      </c>
      <c r="D11156" s="29">
        <v>45857</v>
      </c>
      <c r="E11156" s="184" t="str">
        <f t="shared" si="768"/>
        <v/>
      </c>
      <c r="F11156" s="184" t="str">
        <f t="shared" si="769"/>
        <v/>
      </c>
      <c r="G11156" s="184" t="str">
        <f t="shared" si="770"/>
        <v/>
      </c>
      <c r="H11156" s="184" t="str">
        <f t="shared" si="771"/>
        <v/>
      </c>
      <c r="L11156">
        <f t="shared" si="772"/>
        <v>2279.8680119439459</v>
      </c>
      <c r="R11156">
        <f t="shared" si="773"/>
        <v>5434.8693370000001</v>
      </c>
      <c r="S11156" t="s">
        <v>201</v>
      </c>
      <c r="T11156" s="221">
        <v>45567.337500000001</v>
      </c>
    </row>
    <row r="11157" spans="1:20" x14ac:dyDescent="0.35">
      <c r="A11157" t="s">
        <v>127</v>
      </c>
      <c r="B11157" t="s">
        <v>116</v>
      </c>
      <c r="C11157" t="s">
        <v>92</v>
      </c>
      <c r="D11157" s="29">
        <v>45858</v>
      </c>
      <c r="E11157" s="184" t="str">
        <f t="shared" si="768"/>
        <v/>
      </c>
      <c r="F11157" s="184" t="str">
        <f t="shared" si="769"/>
        <v/>
      </c>
      <c r="G11157" s="184" t="str">
        <f t="shared" si="770"/>
        <v/>
      </c>
      <c r="H11157" s="184" t="str">
        <f t="shared" si="771"/>
        <v/>
      </c>
      <c r="L11157">
        <f t="shared" si="772"/>
        <v>2279.8680119439459</v>
      </c>
      <c r="R11157">
        <f t="shared" si="773"/>
        <v>5434.8693370000001</v>
      </c>
      <c r="S11157" t="s">
        <v>201</v>
      </c>
      <c r="T11157" s="221">
        <v>45567.337500000001</v>
      </c>
    </row>
    <row r="11158" spans="1:20" x14ac:dyDescent="0.35">
      <c r="A11158" t="s">
        <v>127</v>
      </c>
      <c r="B11158" t="s">
        <v>116</v>
      </c>
      <c r="C11158" t="s">
        <v>92</v>
      </c>
      <c r="D11158" s="29">
        <v>45859</v>
      </c>
      <c r="E11158" s="184" t="str">
        <f t="shared" si="768"/>
        <v/>
      </c>
      <c r="F11158" s="184" t="str">
        <f t="shared" si="769"/>
        <v/>
      </c>
      <c r="G11158" s="184" t="str">
        <f t="shared" si="770"/>
        <v/>
      </c>
      <c r="H11158" s="184" t="str">
        <f t="shared" si="771"/>
        <v/>
      </c>
      <c r="L11158">
        <f t="shared" si="772"/>
        <v>2279.8680119439459</v>
      </c>
      <c r="R11158">
        <f t="shared" si="773"/>
        <v>5434.8693370000001</v>
      </c>
      <c r="S11158" t="s">
        <v>201</v>
      </c>
      <c r="T11158" s="221">
        <v>45567.337500000001</v>
      </c>
    </row>
    <row r="11159" spans="1:20" x14ac:dyDescent="0.35">
      <c r="A11159" t="s">
        <v>127</v>
      </c>
      <c r="B11159" t="s">
        <v>116</v>
      </c>
      <c r="C11159" t="s">
        <v>92</v>
      </c>
      <c r="D11159" s="29">
        <v>45860</v>
      </c>
      <c r="E11159" s="184" t="str">
        <f t="shared" si="768"/>
        <v/>
      </c>
      <c r="F11159" s="184" t="str">
        <f t="shared" si="769"/>
        <v/>
      </c>
      <c r="G11159" s="184" t="str">
        <f t="shared" si="770"/>
        <v/>
      </c>
      <c r="H11159" s="184" t="str">
        <f t="shared" si="771"/>
        <v/>
      </c>
      <c r="L11159">
        <f t="shared" si="772"/>
        <v>2279.8680119439459</v>
      </c>
      <c r="R11159">
        <f t="shared" si="773"/>
        <v>5434.8693370000001</v>
      </c>
      <c r="S11159" t="s">
        <v>201</v>
      </c>
      <c r="T11159" s="221">
        <v>45567.337500000001</v>
      </c>
    </row>
    <row r="11160" spans="1:20" x14ac:dyDescent="0.35">
      <c r="A11160" t="s">
        <v>127</v>
      </c>
      <c r="B11160" t="s">
        <v>116</v>
      </c>
      <c r="C11160" t="s">
        <v>92</v>
      </c>
      <c r="D11160" s="29">
        <v>45861</v>
      </c>
      <c r="E11160" s="184" t="str">
        <f t="shared" si="768"/>
        <v/>
      </c>
      <c r="F11160" s="184" t="str">
        <f t="shared" si="769"/>
        <v/>
      </c>
      <c r="G11160" s="184" t="str">
        <f t="shared" si="770"/>
        <v/>
      </c>
      <c r="H11160" s="184" t="str">
        <f t="shared" si="771"/>
        <v/>
      </c>
      <c r="L11160">
        <f t="shared" si="772"/>
        <v>2279.8680119439459</v>
      </c>
      <c r="R11160">
        <f t="shared" si="773"/>
        <v>5434.8693370000001</v>
      </c>
      <c r="S11160" t="s">
        <v>201</v>
      </c>
      <c r="T11160" s="221">
        <v>45567.337500000001</v>
      </c>
    </row>
    <row r="11161" spans="1:20" x14ac:dyDescent="0.35">
      <c r="A11161" t="s">
        <v>127</v>
      </c>
      <c r="B11161" t="s">
        <v>116</v>
      </c>
      <c r="C11161" t="s">
        <v>92</v>
      </c>
      <c r="D11161" s="29">
        <v>45862</v>
      </c>
      <c r="E11161" s="184" t="str">
        <f t="shared" si="768"/>
        <v/>
      </c>
      <c r="F11161" s="184" t="str">
        <f t="shared" si="769"/>
        <v/>
      </c>
      <c r="G11161" s="184" t="str">
        <f t="shared" si="770"/>
        <v/>
      </c>
      <c r="H11161" s="184" t="str">
        <f t="shared" si="771"/>
        <v/>
      </c>
      <c r="L11161">
        <f t="shared" si="772"/>
        <v>2279.8680119439459</v>
      </c>
      <c r="R11161">
        <f t="shared" si="773"/>
        <v>5434.8693370000001</v>
      </c>
      <c r="S11161" t="s">
        <v>201</v>
      </c>
      <c r="T11161" s="221">
        <v>45567.337500000001</v>
      </c>
    </row>
    <row r="11162" spans="1:20" x14ac:dyDescent="0.35">
      <c r="A11162" t="s">
        <v>127</v>
      </c>
      <c r="B11162" t="s">
        <v>116</v>
      </c>
      <c r="C11162" t="s">
        <v>92</v>
      </c>
      <c r="D11162" s="29">
        <v>45863</v>
      </c>
      <c r="E11162" s="184" t="str">
        <f t="shared" si="768"/>
        <v/>
      </c>
      <c r="F11162" s="184" t="str">
        <f t="shared" si="769"/>
        <v/>
      </c>
      <c r="G11162" s="184" t="str">
        <f t="shared" si="770"/>
        <v/>
      </c>
      <c r="H11162" s="184" t="str">
        <f t="shared" si="771"/>
        <v/>
      </c>
      <c r="L11162">
        <f t="shared" si="772"/>
        <v>2279.8680119439459</v>
      </c>
      <c r="R11162">
        <f t="shared" si="773"/>
        <v>5434.8693370000001</v>
      </c>
      <c r="S11162" t="s">
        <v>201</v>
      </c>
      <c r="T11162" s="221">
        <v>45567.337500000001</v>
      </c>
    </row>
    <row r="11163" spans="1:20" x14ac:dyDescent="0.35">
      <c r="A11163" t="s">
        <v>127</v>
      </c>
      <c r="B11163" t="s">
        <v>116</v>
      </c>
      <c r="C11163" t="s">
        <v>92</v>
      </c>
      <c r="D11163" s="29">
        <v>45864</v>
      </c>
      <c r="E11163" s="184" t="str">
        <f t="shared" si="768"/>
        <v/>
      </c>
      <c r="F11163" s="184" t="str">
        <f t="shared" si="769"/>
        <v/>
      </c>
      <c r="G11163" s="184" t="str">
        <f t="shared" si="770"/>
        <v/>
      </c>
      <c r="H11163" s="184" t="str">
        <f t="shared" si="771"/>
        <v/>
      </c>
      <c r="L11163">
        <f t="shared" si="772"/>
        <v>2279.8680119439459</v>
      </c>
      <c r="R11163">
        <f t="shared" si="773"/>
        <v>5434.8693370000001</v>
      </c>
      <c r="S11163" t="s">
        <v>201</v>
      </c>
      <c r="T11163" s="221">
        <v>45567.337500000001</v>
      </c>
    </row>
    <row r="11164" spans="1:20" x14ac:dyDescent="0.35">
      <c r="A11164" t="s">
        <v>127</v>
      </c>
      <c r="B11164" t="s">
        <v>116</v>
      </c>
      <c r="C11164" t="s">
        <v>92</v>
      </c>
      <c r="D11164" s="29">
        <v>45865</v>
      </c>
      <c r="E11164" s="184" t="str">
        <f t="shared" si="768"/>
        <v/>
      </c>
      <c r="F11164" s="184" t="str">
        <f t="shared" si="769"/>
        <v/>
      </c>
      <c r="G11164" s="184" t="str">
        <f t="shared" si="770"/>
        <v/>
      </c>
      <c r="H11164" s="184" t="str">
        <f t="shared" si="771"/>
        <v/>
      </c>
      <c r="L11164">
        <f t="shared" si="772"/>
        <v>2279.8680119439459</v>
      </c>
      <c r="R11164">
        <f t="shared" si="773"/>
        <v>5434.8693370000001</v>
      </c>
      <c r="S11164" t="s">
        <v>201</v>
      </c>
      <c r="T11164" s="221">
        <v>45567.337500000001</v>
      </c>
    </row>
    <row r="11165" spans="1:20" x14ac:dyDescent="0.35">
      <c r="A11165" t="s">
        <v>127</v>
      </c>
      <c r="B11165" t="s">
        <v>116</v>
      </c>
      <c r="C11165" t="s">
        <v>92</v>
      </c>
      <c r="D11165" s="29">
        <v>45866</v>
      </c>
      <c r="E11165" s="184" t="str">
        <f t="shared" si="768"/>
        <v/>
      </c>
      <c r="F11165" s="184" t="str">
        <f t="shared" si="769"/>
        <v/>
      </c>
      <c r="G11165" s="184" t="str">
        <f t="shared" si="770"/>
        <v/>
      </c>
      <c r="H11165" s="184" t="str">
        <f t="shared" si="771"/>
        <v/>
      </c>
      <c r="L11165">
        <f t="shared" si="772"/>
        <v>2279.8680119439459</v>
      </c>
      <c r="R11165">
        <f t="shared" si="773"/>
        <v>5434.8693370000001</v>
      </c>
      <c r="S11165" t="s">
        <v>201</v>
      </c>
      <c r="T11165" s="221">
        <v>45567.337500000001</v>
      </c>
    </row>
    <row r="11166" spans="1:20" x14ac:dyDescent="0.35">
      <c r="A11166" t="s">
        <v>127</v>
      </c>
      <c r="B11166" t="s">
        <v>116</v>
      </c>
      <c r="C11166" t="s">
        <v>92</v>
      </c>
      <c r="D11166" s="29">
        <v>45867</v>
      </c>
      <c r="E11166" s="184" t="str">
        <f t="shared" si="768"/>
        <v/>
      </c>
      <c r="F11166" s="184" t="str">
        <f t="shared" si="769"/>
        <v/>
      </c>
      <c r="G11166" s="184" t="str">
        <f t="shared" si="770"/>
        <v/>
      </c>
      <c r="H11166" s="184" t="str">
        <f t="shared" si="771"/>
        <v/>
      </c>
      <c r="L11166">
        <f t="shared" si="772"/>
        <v>2279.8680119439459</v>
      </c>
      <c r="R11166">
        <f t="shared" si="773"/>
        <v>5434.8693370000001</v>
      </c>
      <c r="S11166" t="s">
        <v>201</v>
      </c>
      <c r="T11166" s="221">
        <v>45567.337500000001</v>
      </c>
    </row>
    <row r="11167" spans="1:20" x14ac:dyDescent="0.35">
      <c r="A11167" t="s">
        <v>127</v>
      </c>
      <c r="B11167" t="s">
        <v>116</v>
      </c>
      <c r="C11167" t="s">
        <v>92</v>
      </c>
      <c r="D11167" s="29">
        <v>45868</v>
      </c>
      <c r="E11167" s="184" t="str">
        <f t="shared" si="768"/>
        <v/>
      </c>
      <c r="F11167" s="184" t="str">
        <f t="shared" si="769"/>
        <v/>
      </c>
      <c r="G11167" s="184" t="str">
        <f t="shared" si="770"/>
        <v/>
      </c>
      <c r="H11167" s="184" t="str">
        <f t="shared" si="771"/>
        <v/>
      </c>
      <c r="L11167">
        <f t="shared" si="772"/>
        <v>2279.8680119439459</v>
      </c>
      <c r="R11167">
        <f t="shared" si="773"/>
        <v>5434.8693370000001</v>
      </c>
      <c r="S11167" t="s">
        <v>201</v>
      </c>
      <c r="T11167" s="221">
        <v>45567.337500000001</v>
      </c>
    </row>
    <row r="11168" spans="1:20" x14ac:dyDescent="0.35">
      <c r="A11168" t="s">
        <v>127</v>
      </c>
      <c r="B11168" t="s">
        <v>116</v>
      </c>
      <c r="C11168" t="s">
        <v>92</v>
      </c>
      <c r="D11168" s="29">
        <v>45869</v>
      </c>
      <c r="E11168" s="184" t="str">
        <f t="shared" si="768"/>
        <v/>
      </c>
      <c r="F11168" s="184" t="str">
        <f t="shared" si="769"/>
        <v/>
      </c>
      <c r="G11168" s="184" t="str">
        <f t="shared" si="770"/>
        <v/>
      </c>
      <c r="H11168" s="184" t="str">
        <f t="shared" si="771"/>
        <v/>
      </c>
      <c r="L11168">
        <f t="shared" si="772"/>
        <v>2279.8680119439459</v>
      </c>
      <c r="R11168">
        <f t="shared" si="773"/>
        <v>5434.8693370000001</v>
      </c>
      <c r="S11168" t="s">
        <v>201</v>
      </c>
      <c r="T11168" s="221">
        <v>45567.337500000001</v>
      </c>
    </row>
    <row r="11169" spans="1:20" x14ac:dyDescent="0.35">
      <c r="A11169" t="s">
        <v>127</v>
      </c>
      <c r="B11169" t="s">
        <v>116</v>
      </c>
      <c r="C11169" t="s">
        <v>92</v>
      </c>
      <c r="D11169" s="29">
        <v>45870</v>
      </c>
      <c r="E11169" s="184" t="str">
        <f t="shared" si="768"/>
        <v/>
      </c>
      <c r="F11169" s="184" t="str">
        <f t="shared" si="769"/>
        <v/>
      </c>
      <c r="G11169" s="184" t="str">
        <f t="shared" si="770"/>
        <v/>
      </c>
      <c r="H11169" s="184" t="str">
        <f t="shared" si="771"/>
        <v/>
      </c>
      <c r="L11169">
        <f t="shared" si="772"/>
        <v>2279.8680119439459</v>
      </c>
      <c r="R11169">
        <f t="shared" si="773"/>
        <v>5434.8693370000001</v>
      </c>
      <c r="S11169" t="s">
        <v>201</v>
      </c>
      <c r="T11169" s="221">
        <v>45567.337500000001</v>
      </c>
    </row>
    <row r="11170" spans="1:20" x14ac:dyDescent="0.35">
      <c r="A11170" t="s">
        <v>127</v>
      </c>
      <c r="B11170" t="s">
        <v>116</v>
      </c>
      <c r="C11170" t="s">
        <v>92</v>
      </c>
      <c r="D11170" s="29">
        <v>45871</v>
      </c>
      <c r="E11170" s="184" t="str">
        <f t="shared" si="768"/>
        <v/>
      </c>
      <c r="F11170" s="184" t="str">
        <f t="shared" si="769"/>
        <v/>
      </c>
      <c r="G11170" s="184" t="str">
        <f t="shared" si="770"/>
        <v/>
      </c>
      <c r="H11170" s="184" t="str">
        <f t="shared" si="771"/>
        <v/>
      </c>
      <c r="L11170">
        <f t="shared" si="772"/>
        <v>2279.8680119439459</v>
      </c>
      <c r="R11170">
        <f t="shared" si="773"/>
        <v>5434.8693370000001</v>
      </c>
      <c r="S11170" t="s">
        <v>201</v>
      </c>
      <c r="T11170" s="221">
        <v>45567.337500000001</v>
      </c>
    </row>
    <row r="11171" spans="1:20" x14ac:dyDescent="0.35">
      <c r="A11171" t="s">
        <v>127</v>
      </c>
      <c r="B11171" t="s">
        <v>116</v>
      </c>
      <c r="C11171" t="s">
        <v>92</v>
      </c>
      <c r="D11171" s="29">
        <v>45872</v>
      </c>
      <c r="E11171" s="184" t="str">
        <f t="shared" si="768"/>
        <v/>
      </c>
      <c r="F11171" s="184" t="str">
        <f t="shared" si="769"/>
        <v/>
      </c>
      <c r="G11171" s="184" t="str">
        <f t="shared" si="770"/>
        <v/>
      </c>
      <c r="H11171" s="184" t="str">
        <f t="shared" si="771"/>
        <v/>
      </c>
      <c r="L11171">
        <f t="shared" si="772"/>
        <v>2279.8680119439459</v>
      </c>
      <c r="R11171">
        <f t="shared" si="773"/>
        <v>5434.8693370000001</v>
      </c>
      <c r="S11171" t="s">
        <v>201</v>
      </c>
      <c r="T11171" s="221">
        <v>45567.337500000001</v>
      </c>
    </row>
    <row r="11172" spans="1:20" x14ac:dyDescent="0.35">
      <c r="A11172" t="s">
        <v>127</v>
      </c>
      <c r="B11172" t="s">
        <v>116</v>
      </c>
      <c r="C11172" t="s">
        <v>92</v>
      </c>
      <c r="D11172" s="29">
        <v>45873</v>
      </c>
      <c r="E11172" s="184" t="str">
        <f t="shared" si="768"/>
        <v/>
      </c>
      <c r="F11172" s="184" t="str">
        <f t="shared" si="769"/>
        <v/>
      </c>
      <c r="G11172" s="184" t="str">
        <f t="shared" si="770"/>
        <v/>
      </c>
      <c r="H11172" s="184" t="str">
        <f t="shared" si="771"/>
        <v/>
      </c>
      <c r="L11172">
        <f t="shared" si="772"/>
        <v>2279.8680119439459</v>
      </c>
      <c r="R11172">
        <f t="shared" si="773"/>
        <v>5434.8693370000001</v>
      </c>
      <c r="S11172" t="s">
        <v>201</v>
      </c>
      <c r="T11172" s="221">
        <v>45567.337500000001</v>
      </c>
    </row>
    <row r="11173" spans="1:20" x14ac:dyDescent="0.35">
      <c r="A11173" t="s">
        <v>127</v>
      </c>
      <c r="B11173" t="s">
        <v>116</v>
      </c>
      <c r="C11173" t="s">
        <v>92</v>
      </c>
      <c r="D11173" s="29">
        <v>45874</v>
      </c>
      <c r="E11173" s="184" t="str">
        <f t="shared" si="768"/>
        <v/>
      </c>
      <c r="F11173" s="184" t="str">
        <f t="shared" si="769"/>
        <v/>
      </c>
      <c r="G11173" s="184" t="str">
        <f t="shared" si="770"/>
        <v/>
      </c>
      <c r="H11173" s="184" t="str">
        <f t="shared" si="771"/>
        <v/>
      </c>
      <c r="L11173">
        <f t="shared" si="772"/>
        <v>2279.8680119439459</v>
      </c>
      <c r="R11173">
        <f t="shared" si="773"/>
        <v>5434.8693370000001</v>
      </c>
      <c r="S11173" t="s">
        <v>201</v>
      </c>
      <c r="T11173" s="221">
        <v>45567.337500000001</v>
      </c>
    </row>
    <row r="11174" spans="1:20" x14ac:dyDescent="0.35">
      <c r="A11174" t="s">
        <v>127</v>
      </c>
      <c r="B11174" t="s">
        <v>116</v>
      </c>
      <c r="C11174" t="s">
        <v>92</v>
      </c>
      <c r="D11174" s="29">
        <v>45875</v>
      </c>
      <c r="E11174" s="184" t="str">
        <f t="shared" si="768"/>
        <v/>
      </c>
      <c r="F11174" s="184" t="str">
        <f t="shared" si="769"/>
        <v/>
      </c>
      <c r="G11174" s="184" t="str">
        <f t="shared" si="770"/>
        <v/>
      </c>
      <c r="H11174" s="184" t="str">
        <f t="shared" si="771"/>
        <v/>
      </c>
      <c r="L11174">
        <f t="shared" si="772"/>
        <v>2279.8680119439459</v>
      </c>
      <c r="R11174">
        <f t="shared" si="773"/>
        <v>5434.8693370000001</v>
      </c>
      <c r="S11174" t="s">
        <v>201</v>
      </c>
      <c r="T11174" s="221">
        <v>45567.337500000001</v>
      </c>
    </row>
    <row r="11175" spans="1:20" x14ac:dyDescent="0.35">
      <c r="A11175" t="s">
        <v>127</v>
      </c>
      <c r="B11175" t="s">
        <v>116</v>
      </c>
      <c r="C11175" t="s">
        <v>92</v>
      </c>
      <c r="D11175" s="29">
        <v>45876</v>
      </c>
      <c r="E11175" s="184" t="str">
        <f t="shared" si="768"/>
        <v/>
      </c>
      <c r="F11175" s="184" t="str">
        <f t="shared" si="769"/>
        <v/>
      </c>
      <c r="G11175" s="184" t="str">
        <f t="shared" si="770"/>
        <v/>
      </c>
      <c r="H11175" s="184" t="str">
        <f t="shared" si="771"/>
        <v/>
      </c>
      <c r="L11175">
        <f t="shared" si="772"/>
        <v>2279.8680119439459</v>
      </c>
      <c r="R11175">
        <f t="shared" si="773"/>
        <v>5434.8693370000001</v>
      </c>
      <c r="S11175" t="s">
        <v>201</v>
      </c>
      <c r="T11175" s="221">
        <v>45567.337500000001</v>
      </c>
    </row>
    <row r="11176" spans="1:20" x14ac:dyDescent="0.35">
      <c r="A11176" t="s">
        <v>127</v>
      </c>
      <c r="B11176" t="s">
        <v>116</v>
      </c>
      <c r="C11176" t="s">
        <v>92</v>
      </c>
      <c r="D11176" s="29">
        <v>45877</v>
      </c>
      <c r="E11176" s="184" t="str">
        <f t="shared" si="768"/>
        <v/>
      </c>
      <c r="F11176" s="184" t="str">
        <f t="shared" si="769"/>
        <v/>
      </c>
      <c r="G11176" s="184" t="str">
        <f t="shared" si="770"/>
        <v/>
      </c>
      <c r="H11176" s="184" t="str">
        <f t="shared" si="771"/>
        <v/>
      </c>
      <c r="L11176">
        <f t="shared" si="772"/>
        <v>2279.8680119439459</v>
      </c>
      <c r="R11176">
        <f t="shared" si="773"/>
        <v>5434.8693370000001</v>
      </c>
      <c r="S11176" t="s">
        <v>201</v>
      </c>
      <c r="T11176" s="221">
        <v>45567.337500000001</v>
      </c>
    </row>
    <row r="11177" spans="1:20" x14ac:dyDescent="0.35">
      <c r="A11177" t="s">
        <v>127</v>
      </c>
      <c r="B11177" t="s">
        <v>116</v>
      </c>
      <c r="C11177" t="s">
        <v>92</v>
      </c>
      <c r="D11177" s="29">
        <v>45878</v>
      </c>
      <c r="E11177" s="184" t="str">
        <f t="shared" si="768"/>
        <v/>
      </c>
      <c r="F11177" s="184" t="str">
        <f t="shared" si="769"/>
        <v/>
      </c>
      <c r="G11177" s="184" t="str">
        <f t="shared" si="770"/>
        <v/>
      </c>
      <c r="H11177" s="184" t="str">
        <f t="shared" si="771"/>
        <v/>
      </c>
      <c r="L11177">
        <f t="shared" si="772"/>
        <v>2279.8680119439459</v>
      </c>
      <c r="R11177">
        <f t="shared" si="773"/>
        <v>5434.8693370000001</v>
      </c>
      <c r="S11177" t="s">
        <v>201</v>
      </c>
      <c r="T11177" s="221">
        <v>45567.337500000001</v>
      </c>
    </row>
    <row r="11178" spans="1:20" x14ac:dyDescent="0.35">
      <c r="A11178" t="s">
        <v>127</v>
      </c>
      <c r="B11178" t="s">
        <v>116</v>
      </c>
      <c r="C11178" t="s">
        <v>92</v>
      </c>
      <c r="D11178" s="29">
        <v>45879</v>
      </c>
      <c r="E11178" s="184" t="str">
        <f t="shared" si="768"/>
        <v/>
      </c>
      <c r="F11178" s="184" t="str">
        <f t="shared" si="769"/>
        <v/>
      </c>
      <c r="G11178" s="184" t="str">
        <f t="shared" si="770"/>
        <v/>
      </c>
      <c r="H11178" s="184" t="str">
        <f t="shared" si="771"/>
        <v/>
      </c>
      <c r="L11178">
        <f t="shared" si="772"/>
        <v>2279.8680119439459</v>
      </c>
      <c r="R11178">
        <f t="shared" si="773"/>
        <v>5434.8693370000001</v>
      </c>
      <c r="S11178" t="s">
        <v>201</v>
      </c>
      <c r="T11178" s="221">
        <v>45567.337500000001</v>
      </c>
    </row>
    <row r="11179" spans="1:20" x14ac:dyDescent="0.35">
      <c r="A11179" t="s">
        <v>127</v>
      </c>
      <c r="B11179" t="s">
        <v>116</v>
      </c>
      <c r="C11179" t="s">
        <v>92</v>
      </c>
      <c r="D11179" s="29">
        <v>45880</v>
      </c>
      <c r="E11179" s="184" t="str">
        <f t="shared" si="768"/>
        <v/>
      </c>
      <c r="F11179" s="184" t="str">
        <f t="shared" si="769"/>
        <v/>
      </c>
      <c r="G11179" s="184" t="str">
        <f t="shared" si="770"/>
        <v/>
      </c>
      <c r="H11179" s="184" t="str">
        <f t="shared" si="771"/>
        <v/>
      </c>
      <c r="L11179">
        <f t="shared" si="772"/>
        <v>2279.8680119439459</v>
      </c>
      <c r="R11179">
        <f t="shared" si="773"/>
        <v>5434.8693370000001</v>
      </c>
      <c r="S11179" t="s">
        <v>201</v>
      </c>
      <c r="T11179" s="221">
        <v>45567.337500000001</v>
      </c>
    </row>
    <row r="11180" spans="1:20" x14ac:dyDescent="0.35">
      <c r="A11180" t="s">
        <v>127</v>
      </c>
      <c r="B11180" t="s">
        <v>116</v>
      </c>
      <c r="C11180" t="s">
        <v>92</v>
      </c>
      <c r="D11180" s="29">
        <v>45881</v>
      </c>
      <c r="E11180" s="184" t="str">
        <f t="shared" si="768"/>
        <v/>
      </c>
      <c r="F11180" s="184" t="str">
        <f t="shared" si="769"/>
        <v/>
      </c>
      <c r="G11180" s="184" t="str">
        <f t="shared" si="770"/>
        <v/>
      </c>
      <c r="H11180" s="184" t="str">
        <f t="shared" si="771"/>
        <v/>
      </c>
      <c r="L11180">
        <f t="shared" si="772"/>
        <v>2279.8680119439459</v>
      </c>
      <c r="R11180">
        <f t="shared" si="773"/>
        <v>5434.8693370000001</v>
      </c>
      <c r="S11180" t="s">
        <v>201</v>
      </c>
      <c r="T11180" s="221">
        <v>45567.337500000001</v>
      </c>
    </row>
    <row r="11181" spans="1:20" x14ac:dyDescent="0.35">
      <c r="A11181" t="s">
        <v>127</v>
      </c>
      <c r="B11181" t="s">
        <v>116</v>
      </c>
      <c r="C11181" t="s">
        <v>92</v>
      </c>
      <c r="D11181" s="29">
        <v>45882</v>
      </c>
      <c r="E11181" s="184" t="str">
        <f t="shared" si="768"/>
        <v/>
      </c>
      <c r="F11181" s="184" t="str">
        <f t="shared" si="769"/>
        <v/>
      </c>
      <c r="G11181" s="184" t="str">
        <f t="shared" si="770"/>
        <v/>
      </c>
      <c r="H11181" s="184" t="str">
        <f t="shared" si="771"/>
        <v/>
      </c>
      <c r="L11181">
        <f t="shared" si="772"/>
        <v>2279.8680119439459</v>
      </c>
      <c r="R11181">
        <f t="shared" si="773"/>
        <v>5434.8693370000001</v>
      </c>
      <c r="S11181" t="s">
        <v>201</v>
      </c>
      <c r="T11181" s="221">
        <v>45567.337500000001</v>
      </c>
    </row>
    <row r="11182" spans="1:20" x14ac:dyDescent="0.35">
      <c r="A11182" t="s">
        <v>127</v>
      </c>
      <c r="B11182" t="s">
        <v>116</v>
      </c>
      <c r="C11182" t="s">
        <v>92</v>
      </c>
      <c r="D11182" s="29">
        <v>45883</v>
      </c>
      <c r="E11182" s="184" t="str">
        <f t="shared" si="768"/>
        <v/>
      </c>
      <c r="F11182" s="184" t="str">
        <f t="shared" si="769"/>
        <v/>
      </c>
      <c r="G11182" s="184" t="str">
        <f t="shared" si="770"/>
        <v/>
      </c>
      <c r="H11182" s="184" t="str">
        <f t="shared" si="771"/>
        <v/>
      </c>
      <c r="L11182">
        <f t="shared" si="772"/>
        <v>2279.8680119439459</v>
      </c>
      <c r="R11182">
        <f t="shared" si="773"/>
        <v>5434.8693370000001</v>
      </c>
      <c r="S11182" t="s">
        <v>201</v>
      </c>
      <c r="T11182" s="221">
        <v>45567.337500000001</v>
      </c>
    </row>
    <row r="11183" spans="1:20" x14ac:dyDescent="0.35">
      <c r="A11183" t="s">
        <v>127</v>
      </c>
      <c r="B11183" t="s">
        <v>116</v>
      </c>
      <c r="C11183" t="s">
        <v>92</v>
      </c>
      <c r="D11183" s="29">
        <v>45884</v>
      </c>
      <c r="E11183" s="184" t="str">
        <f t="shared" si="768"/>
        <v/>
      </c>
      <c r="F11183" s="184" t="str">
        <f t="shared" si="769"/>
        <v/>
      </c>
      <c r="G11183" s="184" t="str">
        <f t="shared" si="770"/>
        <v/>
      </c>
      <c r="H11183" s="184" t="str">
        <f t="shared" si="771"/>
        <v/>
      </c>
      <c r="L11183">
        <f t="shared" si="772"/>
        <v>2279.8680119439459</v>
      </c>
      <c r="R11183">
        <f t="shared" si="773"/>
        <v>5434.8693370000001</v>
      </c>
      <c r="S11183" t="s">
        <v>201</v>
      </c>
      <c r="T11183" s="221">
        <v>45567.337500000001</v>
      </c>
    </row>
    <row r="11184" spans="1:20" x14ac:dyDescent="0.35">
      <c r="A11184" t="s">
        <v>127</v>
      </c>
      <c r="B11184" t="s">
        <v>116</v>
      </c>
      <c r="C11184" t="s">
        <v>92</v>
      </c>
      <c r="D11184" s="29">
        <v>45885</v>
      </c>
      <c r="E11184" s="184" t="str">
        <f t="shared" si="768"/>
        <v/>
      </c>
      <c r="F11184" s="184" t="str">
        <f t="shared" si="769"/>
        <v/>
      </c>
      <c r="G11184" s="184" t="str">
        <f t="shared" si="770"/>
        <v/>
      </c>
      <c r="H11184" s="184" t="str">
        <f t="shared" si="771"/>
        <v/>
      </c>
      <c r="L11184">
        <f t="shared" si="772"/>
        <v>2279.8680119439459</v>
      </c>
      <c r="R11184">
        <f t="shared" si="773"/>
        <v>5434.8693370000001</v>
      </c>
      <c r="S11184" t="s">
        <v>201</v>
      </c>
      <c r="T11184" s="221">
        <v>45567.337500000001</v>
      </c>
    </row>
    <row r="11185" spans="1:20" x14ac:dyDescent="0.35">
      <c r="A11185" t="s">
        <v>127</v>
      </c>
      <c r="B11185" t="s">
        <v>116</v>
      </c>
      <c r="C11185" t="s">
        <v>92</v>
      </c>
      <c r="D11185" s="29">
        <v>45886</v>
      </c>
      <c r="E11185" s="184" t="str">
        <f t="shared" si="768"/>
        <v/>
      </c>
      <c r="F11185" s="184" t="str">
        <f t="shared" si="769"/>
        <v/>
      </c>
      <c r="G11185" s="184" t="str">
        <f t="shared" si="770"/>
        <v/>
      </c>
      <c r="H11185" s="184" t="str">
        <f t="shared" si="771"/>
        <v/>
      </c>
      <c r="L11185">
        <f t="shared" si="772"/>
        <v>2279.8680119439459</v>
      </c>
      <c r="R11185">
        <f t="shared" si="773"/>
        <v>5434.8693370000001</v>
      </c>
      <c r="S11185" t="s">
        <v>201</v>
      </c>
      <c r="T11185" s="221">
        <v>45567.337500000001</v>
      </c>
    </row>
    <row r="11186" spans="1:20" x14ac:dyDescent="0.35">
      <c r="A11186" t="s">
        <v>127</v>
      </c>
      <c r="B11186" t="s">
        <v>116</v>
      </c>
      <c r="C11186" t="s">
        <v>92</v>
      </c>
      <c r="D11186" s="29">
        <v>45887</v>
      </c>
      <c r="E11186" s="184" t="str">
        <f t="shared" si="768"/>
        <v/>
      </c>
      <c r="F11186" s="184" t="str">
        <f t="shared" si="769"/>
        <v/>
      </c>
      <c r="G11186" s="184" t="str">
        <f t="shared" si="770"/>
        <v/>
      </c>
      <c r="H11186" s="184" t="str">
        <f t="shared" si="771"/>
        <v/>
      </c>
      <c r="L11186">
        <f t="shared" si="772"/>
        <v>2279.8680119439459</v>
      </c>
      <c r="R11186">
        <f t="shared" si="773"/>
        <v>5434.8693370000001</v>
      </c>
      <c r="S11186" t="s">
        <v>201</v>
      </c>
      <c r="T11186" s="221">
        <v>45567.337500000001</v>
      </c>
    </row>
    <row r="11187" spans="1:20" x14ac:dyDescent="0.35">
      <c r="A11187" t="s">
        <v>127</v>
      </c>
      <c r="B11187" t="s">
        <v>116</v>
      </c>
      <c r="C11187" t="s">
        <v>92</v>
      </c>
      <c r="D11187" s="29">
        <v>45888</v>
      </c>
      <c r="E11187" s="184" t="str">
        <f t="shared" si="768"/>
        <v/>
      </c>
      <c r="F11187" s="184" t="str">
        <f t="shared" si="769"/>
        <v/>
      </c>
      <c r="G11187" s="184" t="str">
        <f t="shared" si="770"/>
        <v/>
      </c>
      <c r="H11187" s="184" t="str">
        <f t="shared" si="771"/>
        <v/>
      </c>
      <c r="L11187">
        <f t="shared" si="772"/>
        <v>2279.8680119439459</v>
      </c>
      <c r="R11187">
        <f t="shared" si="773"/>
        <v>5434.8693370000001</v>
      </c>
      <c r="S11187" t="s">
        <v>201</v>
      </c>
      <c r="T11187" s="221">
        <v>45567.337500000001</v>
      </c>
    </row>
    <row r="11188" spans="1:20" x14ac:dyDescent="0.35">
      <c r="A11188" t="s">
        <v>127</v>
      </c>
      <c r="B11188" t="s">
        <v>116</v>
      </c>
      <c r="C11188" t="s">
        <v>92</v>
      </c>
      <c r="D11188" s="29">
        <v>45889</v>
      </c>
      <c r="E11188" s="184" t="str">
        <f t="shared" si="768"/>
        <v/>
      </c>
      <c r="F11188" s="184" t="str">
        <f t="shared" si="769"/>
        <v/>
      </c>
      <c r="G11188" s="184" t="str">
        <f t="shared" si="770"/>
        <v/>
      </c>
      <c r="H11188" s="184" t="str">
        <f t="shared" si="771"/>
        <v/>
      </c>
      <c r="L11188">
        <f t="shared" si="772"/>
        <v>2279.8680119439459</v>
      </c>
      <c r="R11188">
        <f t="shared" si="773"/>
        <v>5434.8693370000001</v>
      </c>
      <c r="S11188" t="s">
        <v>201</v>
      </c>
      <c r="T11188" s="221">
        <v>45567.337500000001</v>
      </c>
    </row>
    <row r="11189" spans="1:20" x14ac:dyDescent="0.35">
      <c r="A11189" t="s">
        <v>127</v>
      </c>
      <c r="B11189" t="s">
        <v>116</v>
      </c>
      <c r="C11189" t="s">
        <v>92</v>
      </c>
      <c r="D11189" s="29">
        <v>45890</v>
      </c>
      <c r="E11189" s="184" t="str">
        <f t="shared" si="768"/>
        <v/>
      </c>
      <c r="F11189" s="184" t="str">
        <f t="shared" si="769"/>
        <v/>
      </c>
      <c r="G11189" s="184" t="str">
        <f t="shared" si="770"/>
        <v/>
      </c>
      <c r="H11189" s="184" t="str">
        <f t="shared" si="771"/>
        <v/>
      </c>
      <c r="L11189">
        <f t="shared" si="772"/>
        <v>2279.8680119439459</v>
      </c>
      <c r="R11189">
        <f t="shared" si="773"/>
        <v>5434.8693370000001</v>
      </c>
      <c r="S11189" t="s">
        <v>201</v>
      </c>
      <c r="T11189" s="221">
        <v>45567.337500000001</v>
      </c>
    </row>
    <row r="11190" spans="1:20" x14ac:dyDescent="0.35">
      <c r="A11190" t="s">
        <v>127</v>
      </c>
      <c r="B11190" t="s">
        <v>116</v>
      </c>
      <c r="C11190" t="s">
        <v>92</v>
      </c>
      <c r="D11190" s="29">
        <v>45891</v>
      </c>
      <c r="E11190" s="184" t="str">
        <f t="shared" si="768"/>
        <v/>
      </c>
      <c r="F11190" s="184" t="str">
        <f t="shared" si="769"/>
        <v/>
      </c>
      <c r="G11190" s="184" t="str">
        <f t="shared" si="770"/>
        <v/>
      </c>
      <c r="H11190" s="184" t="str">
        <f t="shared" si="771"/>
        <v/>
      </c>
      <c r="L11190">
        <f t="shared" si="772"/>
        <v>2279.8680119439459</v>
      </c>
      <c r="R11190">
        <f t="shared" si="773"/>
        <v>5434.8693370000001</v>
      </c>
      <c r="S11190" t="s">
        <v>201</v>
      </c>
      <c r="T11190" s="221">
        <v>45567.337500000001</v>
      </c>
    </row>
    <row r="11191" spans="1:20" x14ac:dyDescent="0.35">
      <c r="A11191" t="s">
        <v>127</v>
      </c>
      <c r="B11191" t="s">
        <v>116</v>
      </c>
      <c r="C11191" t="s">
        <v>92</v>
      </c>
      <c r="D11191" s="29">
        <v>45892</v>
      </c>
      <c r="E11191" s="184" t="str">
        <f t="shared" si="768"/>
        <v/>
      </c>
      <c r="F11191" s="184" t="str">
        <f t="shared" si="769"/>
        <v/>
      </c>
      <c r="G11191" s="184" t="str">
        <f t="shared" si="770"/>
        <v/>
      </c>
      <c r="H11191" s="184" t="str">
        <f t="shared" si="771"/>
        <v/>
      </c>
      <c r="L11191">
        <f t="shared" si="772"/>
        <v>2279.8680119439459</v>
      </c>
      <c r="R11191">
        <f t="shared" si="773"/>
        <v>5434.8693370000001</v>
      </c>
      <c r="S11191" t="s">
        <v>201</v>
      </c>
      <c r="T11191" s="221">
        <v>45567.337500000001</v>
      </c>
    </row>
    <row r="11192" spans="1:20" x14ac:dyDescent="0.35">
      <c r="A11192" t="s">
        <v>127</v>
      </c>
      <c r="B11192" t="s">
        <v>116</v>
      </c>
      <c r="C11192" t="s">
        <v>92</v>
      </c>
      <c r="D11192" s="29">
        <v>45893</v>
      </c>
      <c r="E11192" s="184" t="str">
        <f t="shared" si="768"/>
        <v/>
      </c>
      <c r="F11192" s="184" t="str">
        <f t="shared" si="769"/>
        <v/>
      </c>
      <c r="G11192" s="184" t="str">
        <f t="shared" si="770"/>
        <v/>
      </c>
      <c r="H11192" s="184" t="str">
        <f t="shared" si="771"/>
        <v/>
      </c>
      <c r="L11192">
        <f t="shared" si="772"/>
        <v>2279.8680119439459</v>
      </c>
      <c r="R11192">
        <f t="shared" si="773"/>
        <v>5434.8693370000001</v>
      </c>
      <c r="S11192" t="s">
        <v>201</v>
      </c>
      <c r="T11192" s="221">
        <v>45567.337500000001</v>
      </c>
    </row>
    <row r="11193" spans="1:20" x14ac:dyDescent="0.35">
      <c r="A11193" t="s">
        <v>127</v>
      </c>
      <c r="B11193" t="s">
        <v>116</v>
      </c>
      <c r="C11193" t="s">
        <v>92</v>
      </c>
      <c r="D11193" s="29">
        <v>45894</v>
      </c>
      <c r="E11193" s="184" t="str">
        <f t="shared" si="768"/>
        <v/>
      </c>
      <c r="F11193" s="184" t="str">
        <f t="shared" si="769"/>
        <v/>
      </c>
      <c r="G11193" s="184" t="str">
        <f t="shared" si="770"/>
        <v/>
      </c>
      <c r="H11193" s="184" t="str">
        <f t="shared" si="771"/>
        <v/>
      </c>
      <c r="L11193">
        <f t="shared" si="772"/>
        <v>2279.8680119439459</v>
      </c>
      <c r="R11193">
        <f t="shared" si="773"/>
        <v>5434.8693370000001</v>
      </c>
      <c r="S11193" t="s">
        <v>201</v>
      </c>
      <c r="T11193" s="221">
        <v>45567.337500000001</v>
      </c>
    </row>
    <row r="11194" spans="1:20" x14ac:dyDescent="0.35">
      <c r="A11194" t="s">
        <v>127</v>
      </c>
      <c r="B11194" t="s">
        <v>116</v>
      </c>
      <c r="C11194" t="s">
        <v>92</v>
      </c>
      <c r="D11194" s="29">
        <v>45895</v>
      </c>
      <c r="E11194" s="184" t="str">
        <f t="shared" si="768"/>
        <v/>
      </c>
      <c r="F11194" s="184" t="str">
        <f t="shared" si="769"/>
        <v/>
      </c>
      <c r="G11194" s="184" t="str">
        <f t="shared" si="770"/>
        <v/>
      </c>
      <c r="H11194" s="184" t="str">
        <f t="shared" si="771"/>
        <v/>
      </c>
      <c r="L11194">
        <f t="shared" si="772"/>
        <v>2279.8680119439459</v>
      </c>
      <c r="R11194">
        <f t="shared" si="773"/>
        <v>5434.8693370000001</v>
      </c>
      <c r="S11194" t="s">
        <v>201</v>
      </c>
      <c r="T11194" s="221">
        <v>45567.337500000001</v>
      </c>
    </row>
    <row r="11195" spans="1:20" x14ac:dyDescent="0.35">
      <c r="A11195" t="s">
        <v>127</v>
      </c>
      <c r="B11195" t="s">
        <v>116</v>
      </c>
      <c r="C11195" t="s">
        <v>92</v>
      </c>
      <c r="D11195" s="29">
        <v>45896</v>
      </c>
      <c r="E11195" s="184" t="str">
        <f t="shared" si="768"/>
        <v/>
      </c>
      <c r="F11195" s="184" t="str">
        <f t="shared" si="769"/>
        <v/>
      </c>
      <c r="G11195" s="184" t="str">
        <f t="shared" si="770"/>
        <v/>
      </c>
      <c r="H11195" s="184" t="str">
        <f t="shared" si="771"/>
        <v/>
      </c>
      <c r="L11195">
        <f t="shared" si="772"/>
        <v>2279.8680119439459</v>
      </c>
      <c r="R11195">
        <f t="shared" si="773"/>
        <v>5434.8693370000001</v>
      </c>
      <c r="S11195" t="s">
        <v>201</v>
      </c>
      <c r="T11195" s="221">
        <v>45567.337500000001</v>
      </c>
    </row>
    <row r="11196" spans="1:20" x14ac:dyDescent="0.35">
      <c r="A11196" t="s">
        <v>127</v>
      </c>
      <c r="B11196" t="s">
        <v>116</v>
      </c>
      <c r="C11196" t="s">
        <v>92</v>
      </c>
      <c r="D11196" s="29">
        <v>45897</v>
      </c>
      <c r="E11196" s="184" t="str">
        <f t="shared" si="768"/>
        <v/>
      </c>
      <c r="F11196" s="184" t="str">
        <f t="shared" si="769"/>
        <v/>
      </c>
      <c r="G11196" s="184" t="str">
        <f t="shared" si="770"/>
        <v/>
      </c>
      <c r="H11196" s="184" t="str">
        <f t="shared" si="771"/>
        <v/>
      </c>
      <c r="L11196">
        <f t="shared" si="772"/>
        <v>2279.8680119439459</v>
      </c>
      <c r="R11196">
        <f t="shared" si="773"/>
        <v>5434.8693370000001</v>
      </c>
      <c r="S11196" t="s">
        <v>201</v>
      </c>
      <c r="T11196" s="221">
        <v>45567.337500000001</v>
      </c>
    </row>
    <row r="11197" spans="1:20" x14ac:dyDescent="0.35">
      <c r="A11197" t="s">
        <v>127</v>
      </c>
      <c r="B11197" t="s">
        <v>116</v>
      </c>
      <c r="C11197" t="s">
        <v>92</v>
      </c>
      <c r="D11197" s="29">
        <v>45898</v>
      </c>
      <c r="E11197" s="184" t="str">
        <f t="shared" si="768"/>
        <v/>
      </c>
      <c r="F11197" s="184" t="str">
        <f t="shared" si="769"/>
        <v/>
      </c>
      <c r="G11197" s="184" t="str">
        <f t="shared" si="770"/>
        <v/>
      </c>
      <c r="H11197" s="184" t="str">
        <f t="shared" si="771"/>
        <v/>
      </c>
      <c r="L11197">
        <f t="shared" si="772"/>
        <v>2279.8680119439459</v>
      </c>
      <c r="R11197">
        <f t="shared" si="773"/>
        <v>5434.8693370000001</v>
      </c>
      <c r="S11197" t="s">
        <v>201</v>
      </c>
      <c r="T11197" s="221">
        <v>45567.337500000001</v>
      </c>
    </row>
    <row r="11198" spans="1:20" x14ac:dyDescent="0.35">
      <c r="A11198" t="s">
        <v>127</v>
      </c>
      <c r="B11198" t="s">
        <v>116</v>
      </c>
      <c r="C11198" t="s">
        <v>92</v>
      </c>
      <c r="D11198" s="29">
        <v>45899</v>
      </c>
      <c r="E11198" s="184" t="str">
        <f t="shared" si="768"/>
        <v/>
      </c>
      <c r="F11198" s="184" t="str">
        <f t="shared" si="769"/>
        <v/>
      </c>
      <c r="G11198" s="184" t="str">
        <f t="shared" si="770"/>
        <v/>
      </c>
      <c r="H11198" s="184" t="str">
        <f t="shared" si="771"/>
        <v/>
      </c>
      <c r="L11198">
        <f t="shared" si="772"/>
        <v>2279.8680119439459</v>
      </c>
      <c r="R11198">
        <f t="shared" si="773"/>
        <v>5434.8693370000001</v>
      </c>
      <c r="S11198" t="s">
        <v>201</v>
      </c>
      <c r="T11198" s="221">
        <v>45567.337500000001</v>
      </c>
    </row>
    <row r="11199" spans="1:20" x14ac:dyDescent="0.35">
      <c r="A11199" t="s">
        <v>127</v>
      </c>
      <c r="B11199" t="s">
        <v>116</v>
      </c>
      <c r="C11199" t="s">
        <v>92</v>
      </c>
      <c r="D11199" s="29">
        <v>45900</v>
      </c>
      <c r="E11199" s="184" t="str">
        <f t="shared" si="768"/>
        <v/>
      </c>
      <c r="F11199" s="184" t="str">
        <f t="shared" si="769"/>
        <v/>
      </c>
      <c r="G11199" s="184" t="str">
        <f t="shared" si="770"/>
        <v/>
      </c>
      <c r="H11199" s="184" t="str">
        <f t="shared" si="771"/>
        <v/>
      </c>
      <c r="L11199">
        <f t="shared" si="772"/>
        <v>2279.8680119439459</v>
      </c>
      <c r="R11199">
        <f t="shared" si="773"/>
        <v>5434.8693370000001</v>
      </c>
      <c r="S11199" t="s">
        <v>201</v>
      </c>
      <c r="T11199" s="221">
        <v>45567.337500000001</v>
      </c>
    </row>
    <row r="11200" spans="1:20" x14ac:dyDescent="0.35">
      <c r="A11200" t="s">
        <v>127</v>
      </c>
      <c r="B11200" t="s">
        <v>116</v>
      </c>
      <c r="C11200" t="s">
        <v>92</v>
      </c>
      <c r="D11200" s="29">
        <v>45901</v>
      </c>
      <c r="E11200" s="184" t="str">
        <f t="shared" si="768"/>
        <v/>
      </c>
      <c r="F11200" s="184" t="str">
        <f t="shared" si="769"/>
        <v/>
      </c>
      <c r="G11200" s="184" t="str">
        <f t="shared" si="770"/>
        <v/>
      </c>
      <c r="H11200" s="184" t="str">
        <f t="shared" si="771"/>
        <v/>
      </c>
      <c r="L11200">
        <f t="shared" si="772"/>
        <v>2279.8680119439459</v>
      </c>
      <c r="R11200">
        <f t="shared" si="773"/>
        <v>5434.8693370000001</v>
      </c>
      <c r="S11200" t="s">
        <v>201</v>
      </c>
      <c r="T11200" s="221">
        <v>45567.337500000001</v>
      </c>
    </row>
    <row r="11201" spans="1:20" x14ac:dyDescent="0.35">
      <c r="A11201" t="s">
        <v>127</v>
      </c>
      <c r="B11201" t="s">
        <v>116</v>
      </c>
      <c r="C11201" t="s">
        <v>92</v>
      </c>
      <c r="D11201" s="29">
        <v>45902</v>
      </c>
      <c r="E11201" s="184" t="str">
        <f t="shared" si="768"/>
        <v/>
      </c>
      <c r="F11201" s="184" t="str">
        <f t="shared" si="769"/>
        <v/>
      </c>
      <c r="G11201" s="184" t="str">
        <f t="shared" si="770"/>
        <v/>
      </c>
      <c r="H11201" s="184" t="str">
        <f t="shared" si="771"/>
        <v/>
      </c>
      <c r="L11201">
        <f t="shared" si="772"/>
        <v>2279.8680119439459</v>
      </c>
      <c r="R11201">
        <f t="shared" si="773"/>
        <v>5434.8693370000001</v>
      </c>
      <c r="S11201" t="s">
        <v>201</v>
      </c>
      <c r="T11201" s="221">
        <v>45567.337500000001</v>
      </c>
    </row>
    <row r="11202" spans="1:20" x14ac:dyDescent="0.35">
      <c r="A11202" t="s">
        <v>127</v>
      </c>
      <c r="B11202" t="s">
        <v>116</v>
      </c>
      <c r="C11202" t="s">
        <v>92</v>
      </c>
      <c r="D11202" s="29">
        <v>45903</v>
      </c>
      <c r="E11202" s="184" t="str">
        <f t="shared" si="768"/>
        <v/>
      </c>
      <c r="F11202" s="184" t="str">
        <f t="shared" si="769"/>
        <v/>
      </c>
      <c r="G11202" s="184" t="str">
        <f t="shared" si="770"/>
        <v/>
      </c>
      <c r="H11202" s="184" t="str">
        <f t="shared" si="771"/>
        <v/>
      </c>
      <c r="L11202">
        <f t="shared" si="772"/>
        <v>2279.8680119439459</v>
      </c>
      <c r="R11202">
        <f t="shared" si="773"/>
        <v>5434.8693370000001</v>
      </c>
      <c r="S11202" t="s">
        <v>201</v>
      </c>
      <c r="T11202" s="221">
        <v>45567.337500000001</v>
      </c>
    </row>
    <row r="11203" spans="1:20" x14ac:dyDescent="0.35">
      <c r="A11203" t="s">
        <v>127</v>
      </c>
      <c r="B11203" t="s">
        <v>116</v>
      </c>
      <c r="C11203" t="s">
        <v>92</v>
      </c>
      <c r="D11203" s="29">
        <v>45904</v>
      </c>
      <c r="E11203" s="184" t="str">
        <f t="shared" si="768"/>
        <v/>
      </c>
      <c r="F11203" s="184" t="str">
        <f t="shared" si="769"/>
        <v/>
      </c>
      <c r="G11203" s="184" t="str">
        <f t="shared" si="770"/>
        <v/>
      </c>
      <c r="H11203" s="184" t="str">
        <f t="shared" si="771"/>
        <v/>
      </c>
      <c r="L11203">
        <f t="shared" si="772"/>
        <v>2279.8680119439459</v>
      </c>
      <c r="R11203">
        <f t="shared" si="773"/>
        <v>5434.8693370000001</v>
      </c>
      <c r="S11203" t="s">
        <v>201</v>
      </c>
      <c r="T11203" s="221">
        <v>45567.337500000001</v>
      </c>
    </row>
    <row r="11204" spans="1:20" x14ac:dyDescent="0.35">
      <c r="A11204" t="s">
        <v>127</v>
      </c>
      <c r="B11204" t="s">
        <v>116</v>
      </c>
      <c r="C11204" t="s">
        <v>92</v>
      </c>
      <c r="D11204" s="29">
        <v>45905</v>
      </c>
      <c r="E11204" s="184" t="str">
        <f t="shared" si="768"/>
        <v/>
      </c>
      <c r="F11204" s="184" t="str">
        <f t="shared" si="769"/>
        <v/>
      </c>
      <c r="G11204" s="184" t="str">
        <f t="shared" si="770"/>
        <v/>
      </c>
      <c r="H11204" s="184" t="str">
        <f t="shared" si="771"/>
        <v/>
      </c>
      <c r="L11204">
        <f t="shared" si="772"/>
        <v>2279.8680119439459</v>
      </c>
      <c r="R11204">
        <f t="shared" si="773"/>
        <v>5434.8693370000001</v>
      </c>
      <c r="S11204" t="s">
        <v>201</v>
      </c>
      <c r="T11204" s="221">
        <v>45567.337500000001</v>
      </c>
    </row>
    <row r="11205" spans="1:20" x14ac:dyDescent="0.35">
      <c r="A11205" t="s">
        <v>127</v>
      </c>
      <c r="B11205" t="s">
        <v>116</v>
      </c>
      <c r="C11205" t="s">
        <v>92</v>
      </c>
      <c r="D11205" s="29">
        <v>45906</v>
      </c>
      <c r="E11205" s="184" t="str">
        <f t="shared" si="768"/>
        <v/>
      </c>
      <c r="F11205" s="184" t="str">
        <f t="shared" si="769"/>
        <v/>
      </c>
      <c r="G11205" s="184" t="str">
        <f t="shared" si="770"/>
        <v/>
      </c>
      <c r="H11205" s="184" t="str">
        <f t="shared" si="771"/>
        <v/>
      </c>
      <c r="L11205">
        <f t="shared" si="772"/>
        <v>2279.8680119439459</v>
      </c>
      <c r="R11205">
        <f t="shared" si="773"/>
        <v>5434.8693370000001</v>
      </c>
      <c r="S11205" t="s">
        <v>201</v>
      </c>
      <c r="T11205" s="221">
        <v>45567.337500000001</v>
      </c>
    </row>
    <row r="11206" spans="1:20" x14ac:dyDescent="0.35">
      <c r="A11206" t="s">
        <v>127</v>
      </c>
      <c r="B11206" t="s">
        <v>116</v>
      </c>
      <c r="C11206" t="s">
        <v>92</v>
      </c>
      <c r="D11206" s="29">
        <v>45907</v>
      </c>
      <c r="E11206" s="184" t="str">
        <f t="shared" si="768"/>
        <v/>
      </c>
      <c r="F11206" s="184" t="str">
        <f t="shared" si="769"/>
        <v/>
      </c>
      <c r="G11206" s="184" t="str">
        <f t="shared" si="770"/>
        <v/>
      </c>
      <c r="H11206" s="184" t="str">
        <f t="shared" si="771"/>
        <v/>
      </c>
      <c r="L11206">
        <f t="shared" si="772"/>
        <v>2279.8680119439459</v>
      </c>
      <c r="R11206">
        <f t="shared" si="773"/>
        <v>5434.8693370000001</v>
      </c>
      <c r="S11206" t="s">
        <v>201</v>
      </c>
      <c r="T11206" s="221">
        <v>45567.337500000001</v>
      </c>
    </row>
    <row r="11207" spans="1:20" x14ac:dyDescent="0.35">
      <c r="A11207" t="s">
        <v>127</v>
      </c>
      <c r="B11207" t="s">
        <v>116</v>
      </c>
      <c r="C11207" t="s">
        <v>92</v>
      </c>
      <c r="D11207" s="29">
        <v>45908</v>
      </c>
      <c r="E11207" s="184" t="str">
        <f t="shared" si="768"/>
        <v/>
      </c>
      <c r="F11207" s="184" t="str">
        <f t="shared" si="769"/>
        <v/>
      </c>
      <c r="G11207" s="184" t="str">
        <f t="shared" si="770"/>
        <v/>
      </c>
      <c r="H11207" s="184" t="str">
        <f t="shared" si="771"/>
        <v/>
      </c>
      <c r="L11207">
        <f t="shared" si="772"/>
        <v>2279.8680119439459</v>
      </c>
      <c r="R11207">
        <f t="shared" si="773"/>
        <v>5434.8693370000001</v>
      </c>
      <c r="S11207" t="s">
        <v>201</v>
      </c>
      <c r="T11207" s="221">
        <v>45567.337500000001</v>
      </c>
    </row>
    <row r="11208" spans="1:20" x14ac:dyDescent="0.35">
      <c r="A11208" t="s">
        <v>127</v>
      </c>
      <c r="B11208" t="s">
        <v>116</v>
      </c>
      <c r="C11208" t="s">
        <v>92</v>
      </c>
      <c r="D11208" s="29">
        <v>45909</v>
      </c>
      <c r="E11208" s="184" t="str">
        <f t="shared" ref="E11208:E11271" si="774">IF(J11208="","",IF(L11208=0,0,IF(1-(J11208/L11208)&lt;0,"",1-(J11208/L11208))))</f>
        <v/>
      </c>
      <c r="F11208" s="184" t="str">
        <f t="shared" ref="F11208:F11271" si="775">IF(K11208="","",IF(L11208=0,0,IF(1-(K11208/L11208)&lt;0,"",1-(K11208/L11208))))</f>
        <v/>
      </c>
      <c r="G11208" s="184" t="str">
        <f t="shared" ref="G11208:G11271" si="776">IF(J11208="","",IF(1-(J11208/R11208)&lt;0,"",1-(J11208/R11208)))</f>
        <v/>
      </c>
      <c r="H11208" s="184" t="str">
        <f t="shared" ref="H11208:H11271" si="777">IF(K11208="","",IF(1-(K11208/R11208)&lt;0,"",1-(K11208/R11208)))</f>
        <v/>
      </c>
      <c r="L11208">
        <f t="shared" si="772"/>
        <v>2279.8680119439459</v>
      </c>
      <c r="R11208">
        <f t="shared" si="773"/>
        <v>5434.8693370000001</v>
      </c>
      <c r="S11208" t="s">
        <v>201</v>
      </c>
      <c r="T11208" s="221">
        <v>45567.337500000001</v>
      </c>
    </row>
    <row r="11209" spans="1:20" x14ac:dyDescent="0.35">
      <c r="A11209" t="s">
        <v>127</v>
      </c>
      <c r="B11209" t="s">
        <v>116</v>
      </c>
      <c r="C11209" t="s">
        <v>92</v>
      </c>
      <c r="D11209" s="29">
        <v>45910</v>
      </c>
      <c r="E11209" s="184" t="str">
        <f t="shared" si="774"/>
        <v/>
      </c>
      <c r="F11209" s="184" t="str">
        <f t="shared" si="775"/>
        <v/>
      </c>
      <c r="G11209" s="184" t="str">
        <f t="shared" si="776"/>
        <v/>
      </c>
      <c r="H11209" s="184" t="str">
        <f t="shared" si="777"/>
        <v/>
      </c>
      <c r="L11209">
        <f t="shared" si="772"/>
        <v>2279.8680119439459</v>
      </c>
      <c r="R11209">
        <f t="shared" si="773"/>
        <v>5434.8693370000001</v>
      </c>
      <c r="S11209" t="s">
        <v>201</v>
      </c>
      <c r="T11209" s="221">
        <v>45567.337500000001</v>
      </c>
    </row>
    <row r="11210" spans="1:20" x14ac:dyDescent="0.35">
      <c r="A11210" t="s">
        <v>127</v>
      </c>
      <c r="B11210" t="s">
        <v>116</v>
      </c>
      <c r="C11210" t="s">
        <v>92</v>
      </c>
      <c r="D11210" s="29">
        <v>45911</v>
      </c>
      <c r="E11210" s="184" t="str">
        <f t="shared" si="774"/>
        <v/>
      </c>
      <c r="F11210" s="184" t="str">
        <f t="shared" si="775"/>
        <v/>
      </c>
      <c r="G11210" s="184" t="str">
        <f t="shared" si="776"/>
        <v/>
      </c>
      <c r="H11210" s="184" t="str">
        <f t="shared" si="777"/>
        <v/>
      </c>
      <c r="L11210">
        <f t="shared" si="772"/>
        <v>2279.8680119439459</v>
      </c>
      <c r="R11210">
        <f t="shared" si="773"/>
        <v>5434.8693370000001</v>
      </c>
      <c r="S11210" t="s">
        <v>201</v>
      </c>
      <c r="T11210" s="221">
        <v>45567.337500000001</v>
      </c>
    </row>
    <row r="11211" spans="1:20" x14ac:dyDescent="0.35">
      <c r="A11211" t="s">
        <v>127</v>
      </c>
      <c r="B11211" t="s">
        <v>116</v>
      </c>
      <c r="C11211" t="s">
        <v>92</v>
      </c>
      <c r="D11211" s="29">
        <v>45912</v>
      </c>
      <c r="E11211" s="184" t="str">
        <f t="shared" si="774"/>
        <v/>
      </c>
      <c r="F11211" s="184" t="str">
        <f t="shared" si="775"/>
        <v/>
      </c>
      <c r="G11211" s="184" t="str">
        <f t="shared" si="776"/>
        <v/>
      </c>
      <c r="H11211" s="184" t="str">
        <f t="shared" si="777"/>
        <v/>
      </c>
      <c r="L11211">
        <f t="shared" si="772"/>
        <v>2279.8680119439459</v>
      </c>
      <c r="R11211">
        <f t="shared" si="773"/>
        <v>5434.8693370000001</v>
      </c>
      <c r="S11211" t="s">
        <v>201</v>
      </c>
      <c r="T11211" s="221">
        <v>45567.337500000001</v>
      </c>
    </row>
    <row r="11212" spans="1:20" x14ac:dyDescent="0.35">
      <c r="A11212" t="s">
        <v>127</v>
      </c>
      <c r="B11212" t="s">
        <v>116</v>
      </c>
      <c r="C11212" t="s">
        <v>92</v>
      </c>
      <c r="D11212" s="29">
        <v>45913</v>
      </c>
      <c r="E11212" s="184" t="str">
        <f t="shared" si="774"/>
        <v/>
      </c>
      <c r="F11212" s="184" t="str">
        <f t="shared" si="775"/>
        <v/>
      </c>
      <c r="G11212" s="184" t="str">
        <f t="shared" si="776"/>
        <v/>
      </c>
      <c r="H11212" s="184" t="str">
        <f t="shared" si="777"/>
        <v/>
      </c>
      <c r="L11212">
        <f t="shared" si="772"/>
        <v>2279.8680119439459</v>
      </c>
      <c r="R11212">
        <f t="shared" si="773"/>
        <v>5434.8693370000001</v>
      </c>
      <c r="S11212" t="s">
        <v>201</v>
      </c>
      <c r="T11212" s="221">
        <v>45567.337500000001</v>
      </c>
    </row>
    <row r="11213" spans="1:20" x14ac:dyDescent="0.35">
      <c r="A11213" t="s">
        <v>127</v>
      </c>
      <c r="B11213" t="s">
        <v>116</v>
      </c>
      <c r="C11213" t="s">
        <v>92</v>
      </c>
      <c r="D11213" s="29">
        <v>45914</v>
      </c>
      <c r="E11213" s="184" t="str">
        <f t="shared" si="774"/>
        <v/>
      </c>
      <c r="F11213" s="184" t="str">
        <f t="shared" si="775"/>
        <v/>
      </c>
      <c r="G11213" s="184" t="str">
        <f t="shared" si="776"/>
        <v/>
      </c>
      <c r="H11213" s="184" t="str">
        <f t="shared" si="777"/>
        <v/>
      </c>
      <c r="L11213">
        <f t="shared" ref="L11213:L11276" si="778">L10848+L9023</f>
        <v>2279.8680119439459</v>
      </c>
      <c r="R11213">
        <f t="shared" ref="R11213:R11276" si="779">R10848+R9023</f>
        <v>5434.8693370000001</v>
      </c>
      <c r="S11213" t="s">
        <v>201</v>
      </c>
      <c r="T11213" s="221">
        <v>45567.337500000001</v>
      </c>
    </row>
    <row r="11214" spans="1:20" x14ac:dyDescent="0.35">
      <c r="A11214" t="s">
        <v>127</v>
      </c>
      <c r="B11214" t="s">
        <v>116</v>
      </c>
      <c r="C11214" t="s">
        <v>92</v>
      </c>
      <c r="D11214" s="29">
        <v>45915</v>
      </c>
      <c r="E11214" s="184" t="str">
        <f t="shared" si="774"/>
        <v/>
      </c>
      <c r="F11214" s="184" t="str">
        <f t="shared" si="775"/>
        <v/>
      </c>
      <c r="G11214" s="184" t="str">
        <f t="shared" si="776"/>
        <v/>
      </c>
      <c r="H11214" s="184" t="str">
        <f t="shared" si="777"/>
        <v/>
      </c>
      <c r="L11214">
        <f t="shared" si="778"/>
        <v>2279.8680119439459</v>
      </c>
      <c r="R11214">
        <f t="shared" si="779"/>
        <v>5434.8693370000001</v>
      </c>
      <c r="S11214" t="s">
        <v>201</v>
      </c>
      <c r="T11214" s="221">
        <v>45567.337500000001</v>
      </c>
    </row>
    <row r="11215" spans="1:20" x14ac:dyDescent="0.35">
      <c r="A11215" t="s">
        <v>127</v>
      </c>
      <c r="B11215" t="s">
        <v>116</v>
      </c>
      <c r="C11215" t="s">
        <v>92</v>
      </c>
      <c r="D11215" s="29">
        <v>45916</v>
      </c>
      <c r="E11215" s="184" t="str">
        <f t="shared" si="774"/>
        <v/>
      </c>
      <c r="F11215" s="184" t="str">
        <f t="shared" si="775"/>
        <v/>
      </c>
      <c r="G11215" s="184" t="str">
        <f t="shared" si="776"/>
        <v/>
      </c>
      <c r="H11215" s="184" t="str">
        <f t="shared" si="777"/>
        <v/>
      </c>
      <c r="L11215">
        <f t="shared" si="778"/>
        <v>2279.8680119439459</v>
      </c>
      <c r="R11215">
        <f t="shared" si="779"/>
        <v>5434.8693370000001</v>
      </c>
      <c r="S11215" t="s">
        <v>201</v>
      </c>
      <c r="T11215" s="221">
        <v>45567.337500000001</v>
      </c>
    </row>
    <row r="11216" spans="1:20" x14ac:dyDescent="0.35">
      <c r="A11216" t="s">
        <v>127</v>
      </c>
      <c r="B11216" t="s">
        <v>116</v>
      </c>
      <c r="C11216" t="s">
        <v>92</v>
      </c>
      <c r="D11216" s="29">
        <v>45917</v>
      </c>
      <c r="E11216" s="184" t="str">
        <f t="shared" si="774"/>
        <v/>
      </c>
      <c r="F11216" s="184" t="str">
        <f t="shared" si="775"/>
        <v/>
      </c>
      <c r="G11216" s="184" t="str">
        <f t="shared" si="776"/>
        <v/>
      </c>
      <c r="H11216" s="184" t="str">
        <f t="shared" si="777"/>
        <v/>
      </c>
      <c r="L11216">
        <f t="shared" si="778"/>
        <v>2279.8680119439459</v>
      </c>
      <c r="R11216">
        <f t="shared" si="779"/>
        <v>5434.8693370000001</v>
      </c>
      <c r="S11216" t="s">
        <v>201</v>
      </c>
      <c r="T11216" s="221">
        <v>45567.337500000001</v>
      </c>
    </row>
    <row r="11217" spans="1:20" x14ac:dyDescent="0.35">
      <c r="A11217" t="s">
        <v>127</v>
      </c>
      <c r="B11217" t="s">
        <v>116</v>
      </c>
      <c r="C11217" t="s">
        <v>92</v>
      </c>
      <c r="D11217" s="29">
        <v>45918</v>
      </c>
      <c r="E11217" s="184" t="str">
        <f t="shared" si="774"/>
        <v/>
      </c>
      <c r="F11217" s="184" t="str">
        <f t="shared" si="775"/>
        <v/>
      </c>
      <c r="G11217" s="184" t="str">
        <f t="shared" si="776"/>
        <v/>
      </c>
      <c r="H11217" s="184" t="str">
        <f t="shared" si="777"/>
        <v/>
      </c>
      <c r="L11217">
        <f t="shared" si="778"/>
        <v>2279.8680119439459</v>
      </c>
      <c r="R11217">
        <f t="shared" si="779"/>
        <v>5434.8693370000001</v>
      </c>
      <c r="S11217" t="s">
        <v>201</v>
      </c>
      <c r="T11217" s="221">
        <v>45567.337500000001</v>
      </c>
    </row>
    <row r="11218" spans="1:20" x14ac:dyDescent="0.35">
      <c r="A11218" t="s">
        <v>127</v>
      </c>
      <c r="B11218" t="s">
        <v>116</v>
      </c>
      <c r="C11218" t="s">
        <v>92</v>
      </c>
      <c r="D11218" s="29">
        <v>45919</v>
      </c>
      <c r="E11218" s="184" t="str">
        <f t="shared" si="774"/>
        <v/>
      </c>
      <c r="F11218" s="184" t="str">
        <f t="shared" si="775"/>
        <v/>
      </c>
      <c r="G11218" s="184" t="str">
        <f t="shared" si="776"/>
        <v/>
      </c>
      <c r="H11218" s="184" t="str">
        <f t="shared" si="777"/>
        <v/>
      </c>
      <c r="L11218">
        <f t="shared" si="778"/>
        <v>2279.8680119439459</v>
      </c>
      <c r="R11218">
        <f t="shared" si="779"/>
        <v>5434.8693370000001</v>
      </c>
      <c r="S11218" t="s">
        <v>201</v>
      </c>
      <c r="T11218" s="221">
        <v>45567.337500000001</v>
      </c>
    </row>
    <row r="11219" spans="1:20" x14ac:dyDescent="0.35">
      <c r="A11219" t="s">
        <v>127</v>
      </c>
      <c r="B11219" t="s">
        <v>116</v>
      </c>
      <c r="C11219" t="s">
        <v>92</v>
      </c>
      <c r="D11219" s="29">
        <v>45920</v>
      </c>
      <c r="E11219" s="184" t="str">
        <f t="shared" si="774"/>
        <v/>
      </c>
      <c r="F11219" s="184" t="str">
        <f t="shared" si="775"/>
        <v/>
      </c>
      <c r="G11219" s="184" t="str">
        <f t="shared" si="776"/>
        <v/>
      </c>
      <c r="H11219" s="184" t="str">
        <f t="shared" si="777"/>
        <v/>
      </c>
      <c r="L11219">
        <f t="shared" si="778"/>
        <v>2279.8680119439459</v>
      </c>
      <c r="R11219">
        <f t="shared" si="779"/>
        <v>5434.8693370000001</v>
      </c>
      <c r="S11219" t="s">
        <v>201</v>
      </c>
      <c r="T11219" s="221">
        <v>45567.337500000001</v>
      </c>
    </row>
    <row r="11220" spans="1:20" x14ac:dyDescent="0.35">
      <c r="A11220" t="s">
        <v>127</v>
      </c>
      <c r="B11220" t="s">
        <v>116</v>
      </c>
      <c r="C11220" t="s">
        <v>92</v>
      </c>
      <c r="D11220" s="29">
        <v>45921</v>
      </c>
      <c r="E11220" s="184" t="str">
        <f t="shared" si="774"/>
        <v/>
      </c>
      <c r="F11220" s="184" t="str">
        <f t="shared" si="775"/>
        <v/>
      </c>
      <c r="G11220" s="184" t="str">
        <f t="shared" si="776"/>
        <v/>
      </c>
      <c r="H11220" s="184" t="str">
        <f t="shared" si="777"/>
        <v/>
      </c>
      <c r="L11220">
        <f t="shared" si="778"/>
        <v>2279.8680119439459</v>
      </c>
      <c r="R11220">
        <f t="shared" si="779"/>
        <v>5434.8693370000001</v>
      </c>
      <c r="S11220" t="s">
        <v>201</v>
      </c>
      <c r="T11220" s="221">
        <v>45567.337500000001</v>
      </c>
    </row>
    <row r="11221" spans="1:20" x14ac:dyDescent="0.35">
      <c r="A11221" t="s">
        <v>127</v>
      </c>
      <c r="B11221" t="s">
        <v>116</v>
      </c>
      <c r="C11221" t="s">
        <v>92</v>
      </c>
      <c r="D11221" s="29">
        <v>45922</v>
      </c>
      <c r="E11221" s="184" t="str">
        <f t="shared" si="774"/>
        <v/>
      </c>
      <c r="F11221" s="184" t="str">
        <f t="shared" si="775"/>
        <v/>
      </c>
      <c r="G11221" s="184" t="str">
        <f t="shared" si="776"/>
        <v/>
      </c>
      <c r="H11221" s="184" t="str">
        <f t="shared" si="777"/>
        <v/>
      </c>
      <c r="L11221">
        <f t="shared" si="778"/>
        <v>2279.8680119439459</v>
      </c>
      <c r="R11221">
        <f t="shared" si="779"/>
        <v>5434.8693370000001</v>
      </c>
      <c r="S11221" t="s">
        <v>201</v>
      </c>
      <c r="T11221" s="221">
        <v>45567.337500000001</v>
      </c>
    </row>
    <row r="11222" spans="1:20" x14ac:dyDescent="0.35">
      <c r="A11222" t="s">
        <v>127</v>
      </c>
      <c r="B11222" t="s">
        <v>116</v>
      </c>
      <c r="C11222" t="s">
        <v>92</v>
      </c>
      <c r="D11222" s="29">
        <v>45923</v>
      </c>
      <c r="E11222" s="184" t="str">
        <f t="shared" si="774"/>
        <v/>
      </c>
      <c r="F11222" s="184" t="str">
        <f t="shared" si="775"/>
        <v/>
      </c>
      <c r="G11222" s="184" t="str">
        <f t="shared" si="776"/>
        <v/>
      </c>
      <c r="H11222" s="184" t="str">
        <f t="shared" si="777"/>
        <v/>
      </c>
      <c r="L11222">
        <f t="shared" si="778"/>
        <v>2279.8680119439459</v>
      </c>
      <c r="R11222">
        <f t="shared" si="779"/>
        <v>5434.8693370000001</v>
      </c>
      <c r="S11222" t="s">
        <v>201</v>
      </c>
      <c r="T11222" s="221">
        <v>45567.337500000001</v>
      </c>
    </row>
    <row r="11223" spans="1:20" x14ac:dyDescent="0.35">
      <c r="A11223" t="s">
        <v>127</v>
      </c>
      <c r="B11223" t="s">
        <v>116</v>
      </c>
      <c r="C11223" t="s">
        <v>92</v>
      </c>
      <c r="D11223" s="29">
        <v>45924</v>
      </c>
      <c r="E11223" s="184" t="str">
        <f t="shared" si="774"/>
        <v/>
      </c>
      <c r="F11223" s="184" t="str">
        <f t="shared" si="775"/>
        <v/>
      </c>
      <c r="G11223" s="184" t="str">
        <f t="shared" si="776"/>
        <v/>
      </c>
      <c r="H11223" s="184" t="str">
        <f t="shared" si="777"/>
        <v/>
      </c>
      <c r="L11223">
        <f t="shared" si="778"/>
        <v>2279.8680119439459</v>
      </c>
      <c r="R11223">
        <f t="shared" si="779"/>
        <v>5434.8693370000001</v>
      </c>
      <c r="S11223" t="s">
        <v>201</v>
      </c>
      <c r="T11223" s="221">
        <v>45567.337500000001</v>
      </c>
    </row>
    <row r="11224" spans="1:20" x14ac:dyDescent="0.35">
      <c r="A11224" t="s">
        <v>127</v>
      </c>
      <c r="B11224" t="s">
        <v>116</v>
      </c>
      <c r="C11224" t="s">
        <v>92</v>
      </c>
      <c r="D11224" s="29">
        <v>45925</v>
      </c>
      <c r="E11224" s="184" t="str">
        <f t="shared" si="774"/>
        <v/>
      </c>
      <c r="F11224" s="184" t="str">
        <f t="shared" si="775"/>
        <v/>
      </c>
      <c r="G11224" s="184" t="str">
        <f t="shared" si="776"/>
        <v/>
      </c>
      <c r="H11224" s="184" t="str">
        <f t="shared" si="777"/>
        <v/>
      </c>
      <c r="L11224">
        <f t="shared" si="778"/>
        <v>2279.8680119439459</v>
      </c>
      <c r="R11224">
        <f t="shared" si="779"/>
        <v>5434.8693370000001</v>
      </c>
      <c r="S11224" t="s">
        <v>201</v>
      </c>
      <c r="T11224" s="221">
        <v>45567.337500000001</v>
      </c>
    </row>
    <row r="11225" spans="1:20" x14ac:dyDescent="0.35">
      <c r="A11225" t="s">
        <v>127</v>
      </c>
      <c r="B11225" t="s">
        <v>116</v>
      </c>
      <c r="C11225" t="s">
        <v>92</v>
      </c>
      <c r="D11225" s="29">
        <v>45926</v>
      </c>
      <c r="E11225" s="184" t="str">
        <f t="shared" si="774"/>
        <v/>
      </c>
      <c r="F11225" s="184" t="str">
        <f t="shared" si="775"/>
        <v/>
      </c>
      <c r="G11225" s="184" t="str">
        <f t="shared" si="776"/>
        <v/>
      </c>
      <c r="H11225" s="184" t="str">
        <f t="shared" si="777"/>
        <v/>
      </c>
      <c r="L11225">
        <f t="shared" si="778"/>
        <v>2279.8680119439459</v>
      </c>
      <c r="R11225">
        <f t="shared" si="779"/>
        <v>5434.8693370000001</v>
      </c>
      <c r="S11225" t="s">
        <v>201</v>
      </c>
      <c r="T11225" s="221">
        <v>45567.337500000001</v>
      </c>
    </row>
    <row r="11226" spans="1:20" x14ac:dyDescent="0.35">
      <c r="A11226" t="s">
        <v>127</v>
      </c>
      <c r="B11226" t="s">
        <v>116</v>
      </c>
      <c r="C11226" t="s">
        <v>92</v>
      </c>
      <c r="D11226" s="29">
        <v>45927</v>
      </c>
      <c r="E11226" s="184" t="str">
        <f t="shared" si="774"/>
        <v/>
      </c>
      <c r="F11226" s="184" t="str">
        <f t="shared" si="775"/>
        <v/>
      </c>
      <c r="G11226" s="184" t="str">
        <f t="shared" si="776"/>
        <v/>
      </c>
      <c r="H11226" s="184" t="str">
        <f t="shared" si="777"/>
        <v/>
      </c>
      <c r="L11226">
        <f t="shared" si="778"/>
        <v>2279.8680119439459</v>
      </c>
      <c r="R11226">
        <f t="shared" si="779"/>
        <v>5434.8693370000001</v>
      </c>
      <c r="S11226" t="s">
        <v>201</v>
      </c>
      <c r="T11226" s="221">
        <v>45567.337500000001</v>
      </c>
    </row>
    <row r="11227" spans="1:20" x14ac:dyDescent="0.35">
      <c r="A11227" t="s">
        <v>127</v>
      </c>
      <c r="B11227" t="s">
        <v>116</v>
      </c>
      <c r="C11227" t="s">
        <v>92</v>
      </c>
      <c r="D11227" s="29">
        <v>45928</v>
      </c>
      <c r="E11227" s="184" t="str">
        <f t="shared" si="774"/>
        <v/>
      </c>
      <c r="F11227" s="184" t="str">
        <f t="shared" si="775"/>
        <v/>
      </c>
      <c r="G11227" s="184" t="str">
        <f t="shared" si="776"/>
        <v/>
      </c>
      <c r="H11227" s="184" t="str">
        <f t="shared" si="777"/>
        <v/>
      </c>
      <c r="L11227">
        <f t="shared" si="778"/>
        <v>2279.8680119439459</v>
      </c>
      <c r="R11227">
        <f t="shared" si="779"/>
        <v>5434.8693370000001</v>
      </c>
      <c r="S11227" t="s">
        <v>201</v>
      </c>
      <c r="T11227" s="221">
        <v>45567.337500000001</v>
      </c>
    </row>
    <row r="11228" spans="1:20" x14ac:dyDescent="0.35">
      <c r="A11228" t="s">
        <v>127</v>
      </c>
      <c r="B11228" t="s">
        <v>116</v>
      </c>
      <c r="C11228" t="s">
        <v>92</v>
      </c>
      <c r="D11228" s="29">
        <v>45929</v>
      </c>
      <c r="E11228" s="184" t="str">
        <f t="shared" si="774"/>
        <v/>
      </c>
      <c r="F11228" s="184" t="str">
        <f t="shared" si="775"/>
        <v/>
      </c>
      <c r="G11228" s="184" t="str">
        <f t="shared" si="776"/>
        <v/>
      </c>
      <c r="H11228" s="184" t="str">
        <f t="shared" si="777"/>
        <v/>
      </c>
      <c r="L11228">
        <f t="shared" si="778"/>
        <v>2279.8680119439459</v>
      </c>
      <c r="R11228">
        <f t="shared" si="779"/>
        <v>5434.8693370000001</v>
      </c>
      <c r="S11228" t="s">
        <v>201</v>
      </c>
      <c r="T11228" s="221">
        <v>45567.337500000001</v>
      </c>
    </row>
    <row r="11229" spans="1:20" x14ac:dyDescent="0.35">
      <c r="A11229" t="s">
        <v>127</v>
      </c>
      <c r="B11229" t="s">
        <v>116</v>
      </c>
      <c r="C11229" t="s">
        <v>92</v>
      </c>
      <c r="D11229" s="29">
        <v>45930</v>
      </c>
      <c r="E11229" s="184" t="str">
        <f t="shared" si="774"/>
        <v/>
      </c>
      <c r="F11229" s="184" t="str">
        <f t="shared" si="775"/>
        <v/>
      </c>
      <c r="G11229" s="184" t="str">
        <f t="shared" si="776"/>
        <v/>
      </c>
      <c r="H11229" s="184" t="str">
        <f t="shared" si="777"/>
        <v/>
      </c>
      <c r="L11229">
        <f t="shared" si="778"/>
        <v>2279.8680119439459</v>
      </c>
      <c r="R11229">
        <f t="shared" si="779"/>
        <v>5434.8693370000001</v>
      </c>
      <c r="S11229" t="s">
        <v>201</v>
      </c>
      <c r="T11229" s="221">
        <v>45567.337500000001</v>
      </c>
    </row>
    <row r="11230" spans="1:20" x14ac:dyDescent="0.35">
      <c r="A11230" t="s">
        <v>127</v>
      </c>
      <c r="B11230" t="s">
        <v>116</v>
      </c>
      <c r="C11230" t="s">
        <v>92</v>
      </c>
      <c r="D11230" s="29">
        <v>45931</v>
      </c>
      <c r="E11230" s="184" t="str">
        <f t="shared" si="774"/>
        <v/>
      </c>
      <c r="F11230" s="184" t="str">
        <f t="shared" si="775"/>
        <v/>
      </c>
      <c r="G11230" s="184" t="str">
        <f t="shared" si="776"/>
        <v/>
      </c>
      <c r="H11230" s="184" t="str">
        <f t="shared" si="777"/>
        <v/>
      </c>
      <c r="L11230">
        <f t="shared" si="778"/>
        <v>2189.4680089439462</v>
      </c>
      <c r="R11230">
        <f t="shared" si="779"/>
        <v>5434.8693370000001</v>
      </c>
      <c r="S11230" t="s">
        <v>201</v>
      </c>
      <c r="T11230" s="221">
        <v>45566.313194444447</v>
      </c>
    </row>
    <row r="11231" spans="1:20" x14ac:dyDescent="0.35">
      <c r="A11231" t="s">
        <v>127</v>
      </c>
      <c r="B11231" t="s">
        <v>116</v>
      </c>
      <c r="C11231" t="s">
        <v>92</v>
      </c>
      <c r="D11231" s="29">
        <v>45932</v>
      </c>
      <c r="E11231" s="184" t="str">
        <f t="shared" si="774"/>
        <v/>
      </c>
      <c r="F11231" s="184" t="str">
        <f t="shared" si="775"/>
        <v/>
      </c>
      <c r="G11231" s="184" t="str">
        <f t="shared" si="776"/>
        <v/>
      </c>
      <c r="H11231" s="184" t="str">
        <f t="shared" si="777"/>
        <v/>
      </c>
      <c r="L11231">
        <f t="shared" si="778"/>
        <v>2189.4680089439462</v>
      </c>
      <c r="R11231">
        <f t="shared" si="779"/>
        <v>5434.8693370000001</v>
      </c>
      <c r="S11231" t="s">
        <v>201</v>
      </c>
      <c r="T11231" s="221">
        <v>45566.313194444447</v>
      </c>
    </row>
    <row r="11232" spans="1:20" x14ac:dyDescent="0.35">
      <c r="A11232" t="s">
        <v>127</v>
      </c>
      <c r="B11232" t="s">
        <v>116</v>
      </c>
      <c r="C11232" t="s">
        <v>92</v>
      </c>
      <c r="D11232" s="29">
        <v>45933</v>
      </c>
      <c r="E11232" s="184" t="str">
        <f t="shared" si="774"/>
        <v/>
      </c>
      <c r="F11232" s="184" t="str">
        <f t="shared" si="775"/>
        <v/>
      </c>
      <c r="G11232" s="184" t="str">
        <f t="shared" si="776"/>
        <v/>
      </c>
      <c r="H11232" s="184" t="str">
        <f t="shared" si="777"/>
        <v/>
      </c>
      <c r="L11232">
        <f t="shared" si="778"/>
        <v>2189.4680089439462</v>
      </c>
      <c r="R11232">
        <f t="shared" si="779"/>
        <v>5434.8693370000001</v>
      </c>
      <c r="S11232" t="s">
        <v>201</v>
      </c>
      <c r="T11232" s="221">
        <v>45566.313194444447</v>
      </c>
    </row>
    <row r="11233" spans="1:20" x14ac:dyDescent="0.35">
      <c r="A11233" t="s">
        <v>127</v>
      </c>
      <c r="B11233" t="s">
        <v>116</v>
      </c>
      <c r="C11233" t="s">
        <v>92</v>
      </c>
      <c r="D11233" s="29">
        <v>45934</v>
      </c>
      <c r="E11233" s="184" t="str">
        <f t="shared" si="774"/>
        <v/>
      </c>
      <c r="F11233" s="184" t="str">
        <f t="shared" si="775"/>
        <v/>
      </c>
      <c r="G11233" s="184" t="str">
        <f t="shared" si="776"/>
        <v/>
      </c>
      <c r="H11233" s="184" t="str">
        <f t="shared" si="777"/>
        <v/>
      </c>
      <c r="L11233">
        <f t="shared" si="778"/>
        <v>2189.4680089439462</v>
      </c>
      <c r="R11233">
        <f t="shared" si="779"/>
        <v>5434.8693370000001</v>
      </c>
      <c r="S11233" t="s">
        <v>201</v>
      </c>
      <c r="T11233" s="221">
        <v>45566.313194444447</v>
      </c>
    </row>
    <row r="11234" spans="1:20" x14ac:dyDescent="0.35">
      <c r="A11234" t="s">
        <v>127</v>
      </c>
      <c r="B11234" t="s">
        <v>116</v>
      </c>
      <c r="C11234" t="s">
        <v>92</v>
      </c>
      <c r="D11234" s="29">
        <v>45935</v>
      </c>
      <c r="E11234" s="184" t="str">
        <f t="shared" si="774"/>
        <v/>
      </c>
      <c r="F11234" s="184" t="str">
        <f t="shared" si="775"/>
        <v/>
      </c>
      <c r="G11234" s="184" t="str">
        <f t="shared" si="776"/>
        <v/>
      </c>
      <c r="H11234" s="184" t="str">
        <f t="shared" si="777"/>
        <v/>
      </c>
      <c r="L11234">
        <f t="shared" si="778"/>
        <v>2189.4680089439462</v>
      </c>
      <c r="R11234">
        <f t="shared" si="779"/>
        <v>5434.8693370000001</v>
      </c>
      <c r="S11234" t="s">
        <v>201</v>
      </c>
      <c r="T11234" s="221">
        <v>45566.313194444447</v>
      </c>
    </row>
    <row r="11235" spans="1:20" x14ac:dyDescent="0.35">
      <c r="A11235" t="s">
        <v>127</v>
      </c>
      <c r="B11235" t="s">
        <v>116</v>
      </c>
      <c r="C11235" t="s">
        <v>92</v>
      </c>
      <c r="D11235" s="29">
        <v>45936</v>
      </c>
      <c r="E11235" s="184" t="str">
        <f t="shared" si="774"/>
        <v/>
      </c>
      <c r="F11235" s="184" t="str">
        <f t="shared" si="775"/>
        <v/>
      </c>
      <c r="G11235" s="184" t="str">
        <f t="shared" si="776"/>
        <v/>
      </c>
      <c r="H11235" s="184" t="str">
        <f t="shared" si="777"/>
        <v/>
      </c>
      <c r="L11235">
        <f t="shared" si="778"/>
        <v>2189.4680089439462</v>
      </c>
      <c r="R11235">
        <f t="shared" si="779"/>
        <v>5434.8693370000001</v>
      </c>
      <c r="S11235" t="s">
        <v>201</v>
      </c>
      <c r="T11235" s="221">
        <v>45566.313194444447</v>
      </c>
    </row>
    <row r="11236" spans="1:20" x14ac:dyDescent="0.35">
      <c r="A11236" t="s">
        <v>127</v>
      </c>
      <c r="B11236" t="s">
        <v>116</v>
      </c>
      <c r="C11236" t="s">
        <v>92</v>
      </c>
      <c r="D11236" s="29">
        <v>45937</v>
      </c>
      <c r="E11236" s="184" t="str">
        <f t="shared" si="774"/>
        <v/>
      </c>
      <c r="F11236" s="184" t="str">
        <f t="shared" si="775"/>
        <v/>
      </c>
      <c r="G11236" s="184" t="str">
        <f t="shared" si="776"/>
        <v/>
      </c>
      <c r="H11236" s="184" t="str">
        <f t="shared" si="777"/>
        <v/>
      </c>
      <c r="L11236">
        <f t="shared" si="778"/>
        <v>2189.4680089439462</v>
      </c>
      <c r="R11236">
        <f t="shared" si="779"/>
        <v>5434.8693370000001</v>
      </c>
      <c r="S11236" t="s">
        <v>201</v>
      </c>
      <c r="T11236" s="221">
        <v>45566.313194444447</v>
      </c>
    </row>
    <row r="11237" spans="1:20" x14ac:dyDescent="0.35">
      <c r="A11237" t="s">
        <v>127</v>
      </c>
      <c r="B11237" t="s">
        <v>116</v>
      </c>
      <c r="C11237" t="s">
        <v>92</v>
      </c>
      <c r="D11237" s="29">
        <v>45938</v>
      </c>
      <c r="E11237" s="184" t="str">
        <f t="shared" si="774"/>
        <v/>
      </c>
      <c r="F11237" s="184" t="str">
        <f t="shared" si="775"/>
        <v/>
      </c>
      <c r="G11237" s="184" t="str">
        <f t="shared" si="776"/>
        <v/>
      </c>
      <c r="H11237" s="184" t="str">
        <f t="shared" si="777"/>
        <v/>
      </c>
      <c r="L11237">
        <f t="shared" si="778"/>
        <v>2189.4680089439462</v>
      </c>
      <c r="R11237">
        <f t="shared" si="779"/>
        <v>5434.8693370000001</v>
      </c>
      <c r="S11237" t="s">
        <v>201</v>
      </c>
      <c r="T11237" s="221">
        <v>45566.313194444447</v>
      </c>
    </row>
    <row r="11238" spans="1:20" x14ac:dyDescent="0.35">
      <c r="A11238" t="s">
        <v>127</v>
      </c>
      <c r="B11238" t="s">
        <v>116</v>
      </c>
      <c r="C11238" t="s">
        <v>92</v>
      </c>
      <c r="D11238" s="29">
        <v>45939</v>
      </c>
      <c r="E11238" s="184" t="str">
        <f t="shared" si="774"/>
        <v/>
      </c>
      <c r="F11238" s="184" t="str">
        <f t="shared" si="775"/>
        <v/>
      </c>
      <c r="G11238" s="184" t="str">
        <f t="shared" si="776"/>
        <v/>
      </c>
      <c r="H11238" s="184" t="str">
        <f t="shared" si="777"/>
        <v/>
      </c>
      <c r="L11238">
        <f t="shared" si="778"/>
        <v>2189.4680089439462</v>
      </c>
      <c r="R11238">
        <f t="shared" si="779"/>
        <v>5434.8693370000001</v>
      </c>
      <c r="S11238" t="s">
        <v>201</v>
      </c>
      <c r="T11238" s="221">
        <v>45566.313194444447</v>
      </c>
    </row>
    <row r="11239" spans="1:20" x14ac:dyDescent="0.35">
      <c r="A11239" t="s">
        <v>127</v>
      </c>
      <c r="B11239" t="s">
        <v>116</v>
      </c>
      <c r="C11239" t="s">
        <v>92</v>
      </c>
      <c r="D11239" s="29">
        <v>45940</v>
      </c>
      <c r="E11239" s="184" t="str">
        <f t="shared" si="774"/>
        <v/>
      </c>
      <c r="F11239" s="184" t="str">
        <f t="shared" si="775"/>
        <v/>
      </c>
      <c r="G11239" s="184" t="str">
        <f t="shared" si="776"/>
        <v/>
      </c>
      <c r="H11239" s="184" t="str">
        <f t="shared" si="777"/>
        <v/>
      </c>
      <c r="L11239">
        <f t="shared" si="778"/>
        <v>2189.4680089439462</v>
      </c>
      <c r="R11239">
        <f t="shared" si="779"/>
        <v>5434.8693370000001</v>
      </c>
      <c r="S11239" t="s">
        <v>201</v>
      </c>
      <c r="T11239" s="221">
        <v>45566.313194444447</v>
      </c>
    </row>
    <row r="11240" spans="1:20" x14ac:dyDescent="0.35">
      <c r="A11240" t="s">
        <v>127</v>
      </c>
      <c r="B11240" t="s">
        <v>116</v>
      </c>
      <c r="C11240" t="s">
        <v>92</v>
      </c>
      <c r="D11240" s="29">
        <v>45941</v>
      </c>
      <c r="E11240" s="184" t="str">
        <f t="shared" si="774"/>
        <v/>
      </c>
      <c r="F11240" s="184" t="str">
        <f t="shared" si="775"/>
        <v/>
      </c>
      <c r="G11240" s="184" t="str">
        <f t="shared" si="776"/>
        <v/>
      </c>
      <c r="H11240" s="184" t="str">
        <f t="shared" si="777"/>
        <v/>
      </c>
      <c r="L11240">
        <f t="shared" si="778"/>
        <v>2189.4680089439462</v>
      </c>
      <c r="R11240">
        <f t="shared" si="779"/>
        <v>5434.8693370000001</v>
      </c>
      <c r="S11240" t="s">
        <v>201</v>
      </c>
      <c r="T11240" s="221">
        <v>45566.313194444447</v>
      </c>
    </row>
    <row r="11241" spans="1:20" x14ac:dyDescent="0.35">
      <c r="A11241" t="s">
        <v>127</v>
      </c>
      <c r="B11241" t="s">
        <v>116</v>
      </c>
      <c r="C11241" t="s">
        <v>92</v>
      </c>
      <c r="D11241" s="29">
        <v>45942</v>
      </c>
      <c r="E11241" s="184" t="str">
        <f t="shared" si="774"/>
        <v/>
      </c>
      <c r="F11241" s="184" t="str">
        <f t="shared" si="775"/>
        <v/>
      </c>
      <c r="G11241" s="184" t="str">
        <f t="shared" si="776"/>
        <v/>
      </c>
      <c r="H11241" s="184" t="str">
        <f t="shared" si="777"/>
        <v/>
      </c>
      <c r="L11241">
        <f t="shared" si="778"/>
        <v>2189.4680089439462</v>
      </c>
      <c r="R11241">
        <f t="shared" si="779"/>
        <v>5434.8693370000001</v>
      </c>
      <c r="S11241" t="s">
        <v>201</v>
      </c>
      <c r="T11241" s="221">
        <v>45566.313194444447</v>
      </c>
    </row>
    <row r="11242" spans="1:20" x14ac:dyDescent="0.35">
      <c r="A11242" t="s">
        <v>127</v>
      </c>
      <c r="B11242" t="s">
        <v>116</v>
      </c>
      <c r="C11242" t="s">
        <v>92</v>
      </c>
      <c r="D11242" s="29">
        <v>45943</v>
      </c>
      <c r="E11242" s="184" t="str">
        <f t="shared" si="774"/>
        <v/>
      </c>
      <c r="F11242" s="184" t="str">
        <f t="shared" si="775"/>
        <v/>
      </c>
      <c r="G11242" s="184" t="str">
        <f t="shared" si="776"/>
        <v/>
      </c>
      <c r="H11242" s="184" t="str">
        <f t="shared" si="777"/>
        <v/>
      </c>
      <c r="L11242">
        <f t="shared" si="778"/>
        <v>2189.4680089439462</v>
      </c>
      <c r="R11242">
        <f t="shared" si="779"/>
        <v>5434.8693370000001</v>
      </c>
      <c r="S11242" t="s">
        <v>201</v>
      </c>
      <c r="T11242" s="221">
        <v>45566.313194444447</v>
      </c>
    </row>
    <row r="11243" spans="1:20" x14ac:dyDescent="0.35">
      <c r="A11243" t="s">
        <v>127</v>
      </c>
      <c r="B11243" t="s">
        <v>116</v>
      </c>
      <c r="C11243" t="s">
        <v>92</v>
      </c>
      <c r="D11243" s="29">
        <v>45944</v>
      </c>
      <c r="E11243" s="184" t="str">
        <f t="shared" si="774"/>
        <v/>
      </c>
      <c r="F11243" s="184" t="str">
        <f t="shared" si="775"/>
        <v/>
      </c>
      <c r="G11243" s="184" t="str">
        <f t="shared" si="776"/>
        <v/>
      </c>
      <c r="H11243" s="184" t="str">
        <f t="shared" si="777"/>
        <v/>
      </c>
      <c r="L11243">
        <f t="shared" si="778"/>
        <v>2189.4680089439462</v>
      </c>
      <c r="R11243">
        <f t="shared" si="779"/>
        <v>5434.8693370000001</v>
      </c>
      <c r="S11243" t="s">
        <v>201</v>
      </c>
      <c r="T11243" s="221">
        <v>45566.313194444447</v>
      </c>
    </row>
    <row r="11244" spans="1:20" x14ac:dyDescent="0.35">
      <c r="A11244" t="s">
        <v>127</v>
      </c>
      <c r="B11244" t="s">
        <v>116</v>
      </c>
      <c r="C11244" t="s">
        <v>92</v>
      </c>
      <c r="D11244" s="29">
        <v>45945</v>
      </c>
      <c r="E11244" s="184" t="str">
        <f t="shared" si="774"/>
        <v/>
      </c>
      <c r="F11244" s="184" t="str">
        <f t="shared" si="775"/>
        <v/>
      </c>
      <c r="G11244" s="184" t="str">
        <f t="shared" si="776"/>
        <v/>
      </c>
      <c r="H11244" s="184" t="str">
        <f t="shared" si="777"/>
        <v/>
      </c>
      <c r="L11244">
        <f t="shared" si="778"/>
        <v>2189.4680089439462</v>
      </c>
      <c r="R11244">
        <f t="shared" si="779"/>
        <v>5434.8693370000001</v>
      </c>
      <c r="S11244" t="s">
        <v>201</v>
      </c>
      <c r="T11244" s="221">
        <v>45566.313194444447</v>
      </c>
    </row>
    <row r="11245" spans="1:20" x14ac:dyDescent="0.35">
      <c r="A11245" t="s">
        <v>127</v>
      </c>
      <c r="B11245" t="s">
        <v>116</v>
      </c>
      <c r="C11245" t="s">
        <v>92</v>
      </c>
      <c r="D11245" s="29">
        <v>45946</v>
      </c>
      <c r="E11245" s="184" t="str">
        <f t="shared" si="774"/>
        <v/>
      </c>
      <c r="F11245" s="184" t="str">
        <f t="shared" si="775"/>
        <v/>
      </c>
      <c r="G11245" s="184" t="str">
        <f t="shared" si="776"/>
        <v/>
      </c>
      <c r="H11245" s="184" t="str">
        <f t="shared" si="777"/>
        <v/>
      </c>
      <c r="L11245">
        <f t="shared" si="778"/>
        <v>2189.4680089439462</v>
      </c>
      <c r="R11245">
        <f t="shared" si="779"/>
        <v>5434.8693370000001</v>
      </c>
      <c r="S11245" t="s">
        <v>201</v>
      </c>
      <c r="T11245" s="221">
        <v>45566.313194444447</v>
      </c>
    </row>
    <row r="11246" spans="1:20" x14ac:dyDescent="0.35">
      <c r="A11246" t="s">
        <v>127</v>
      </c>
      <c r="B11246" t="s">
        <v>116</v>
      </c>
      <c r="C11246" t="s">
        <v>92</v>
      </c>
      <c r="D11246" s="29">
        <v>45947</v>
      </c>
      <c r="E11246" s="184" t="str">
        <f t="shared" si="774"/>
        <v/>
      </c>
      <c r="F11246" s="184" t="str">
        <f t="shared" si="775"/>
        <v/>
      </c>
      <c r="G11246" s="184" t="str">
        <f t="shared" si="776"/>
        <v/>
      </c>
      <c r="H11246" s="184" t="str">
        <f t="shared" si="777"/>
        <v/>
      </c>
      <c r="L11246">
        <f t="shared" si="778"/>
        <v>2189.4680089439462</v>
      </c>
      <c r="R11246">
        <f t="shared" si="779"/>
        <v>5434.8693370000001</v>
      </c>
      <c r="S11246" t="s">
        <v>201</v>
      </c>
      <c r="T11246" s="221">
        <v>45566.313194444447</v>
      </c>
    </row>
    <row r="11247" spans="1:20" x14ac:dyDescent="0.35">
      <c r="A11247" t="s">
        <v>127</v>
      </c>
      <c r="B11247" t="s">
        <v>116</v>
      </c>
      <c r="C11247" t="s">
        <v>92</v>
      </c>
      <c r="D11247" s="29">
        <v>45948</v>
      </c>
      <c r="E11247" s="184" t="str">
        <f t="shared" si="774"/>
        <v/>
      </c>
      <c r="F11247" s="184" t="str">
        <f t="shared" si="775"/>
        <v/>
      </c>
      <c r="G11247" s="184" t="str">
        <f t="shared" si="776"/>
        <v/>
      </c>
      <c r="H11247" s="184" t="str">
        <f t="shared" si="777"/>
        <v/>
      </c>
      <c r="L11247">
        <f t="shared" si="778"/>
        <v>2189.4680089439462</v>
      </c>
      <c r="R11247">
        <f t="shared" si="779"/>
        <v>5434.8693370000001</v>
      </c>
      <c r="S11247" t="s">
        <v>201</v>
      </c>
      <c r="T11247" s="221">
        <v>45566.313194444447</v>
      </c>
    </row>
    <row r="11248" spans="1:20" x14ac:dyDescent="0.35">
      <c r="A11248" t="s">
        <v>127</v>
      </c>
      <c r="B11248" t="s">
        <v>116</v>
      </c>
      <c r="C11248" t="s">
        <v>92</v>
      </c>
      <c r="D11248" s="29">
        <v>45949</v>
      </c>
      <c r="E11248" s="184" t="str">
        <f t="shared" si="774"/>
        <v/>
      </c>
      <c r="F11248" s="184" t="str">
        <f t="shared" si="775"/>
        <v/>
      </c>
      <c r="G11248" s="184" t="str">
        <f t="shared" si="776"/>
        <v/>
      </c>
      <c r="H11248" s="184" t="str">
        <f t="shared" si="777"/>
        <v/>
      </c>
      <c r="L11248">
        <f t="shared" si="778"/>
        <v>2189.4680089439462</v>
      </c>
      <c r="R11248">
        <f t="shared" si="779"/>
        <v>5434.8693370000001</v>
      </c>
      <c r="S11248" t="s">
        <v>201</v>
      </c>
      <c r="T11248" s="221">
        <v>45566.313194444447</v>
      </c>
    </row>
    <row r="11249" spans="1:20" x14ac:dyDescent="0.35">
      <c r="A11249" t="s">
        <v>127</v>
      </c>
      <c r="B11249" t="s">
        <v>116</v>
      </c>
      <c r="C11249" t="s">
        <v>92</v>
      </c>
      <c r="D11249" s="29">
        <v>45950</v>
      </c>
      <c r="E11249" s="184" t="str">
        <f t="shared" si="774"/>
        <v/>
      </c>
      <c r="F11249" s="184" t="str">
        <f t="shared" si="775"/>
        <v/>
      </c>
      <c r="G11249" s="184" t="str">
        <f t="shared" si="776"/>
        <v/>
      </c>
      <c r="H11249" s="184" t="str">
        <f t="shared" si="777"/>
        <v/>
      </c>
      <c r="L11249">
        <f t="shared" si="778"/>
        <v>2189.4680089439462</v>
      </c>
      <c r="R11249">
        <f t="shared" si="779"/>
        <v>5434.8693370000001</v>
      </c>
      <c r="S11249" t="s">
        <v>201</v>
      </c>
      <c r="T11249" s="221">
        <v>45566.313194444447</v>
      </c>
    </row>
    <row r="11250" spans="1:20" x14ac:dyDescent="0.35">
      <c r="A11250" t="s">
        <v>127</v>
      </c>
      <c r="B11250" t="s">
        <v>116</v>
      </c>
      <c r="C11250" t="s">
        <v>92</v>
      </c>
      <c r="D11250" s="29">
        <v>45951</v>
      </c>
      <c r="E11250" s="184" t="str">
        <f t="shared" si="774"/>
        <v/>
      </c>
      <c r="F11250" s="184" t="str">
        <f t="shared" si="775"/>
        <v/>
      </c>
      <c r="G11250" s="184" t="str">
        <f t="shared" si="776"/>
        <v/>
      </c>
      <c r="H11250" s="184" t="str">
        <f t="shared" si="777"/>
        <v/>
      </c>
      <c r="L11250">
        <f t="shared" si="778"/>
        <v>2189.4680089439462</v>
      </c>
      <c r="R11250">
        <f t="shared" si="779"/>
        <v>5434.8693370000001</v>
      </c>
      <c r="S11250" t="s">
        <v>201</v>
      </c>
      <c r="T11250" s="221">
        <v>45566.313194444447</v>
      </c>
    </row>
    <row r="11251" spans="1:20" x14ac:dyDescent="0.35">
      <c r="A11251" t="s">
        <v>127</v>
      </c>
      <c r="B11251" t="s">
        <v>116</v>
      </c>
      <c r="C11251" t="s">
        <v>92</v>
      </c>
      <c r="D11251" s="29">
        <v>45952</v>
      </c>
      <c r="E11251" s="184" t="str">
        <f t="shared" si="774"/>
        <v/>
      </c>
      <c r="F11251" s="184" t="str">
        <f t="shared" si="775"/>
        <v/>
      </c>
      <c r="G11251" s="184" t="str">
        <f t="shared" si="776"/>
        <v/>
      </c>
      <c r="H11251" s="184" t="str">
        <f t="shared" si="777"/>
        <v/>
      </c>
      <c r="L11251">
        <f t="shared" si="778"/>
        <v>2189.4680089439462</v>
      </c>
      <c r="R11251">
        <f t="shared" si="779"/>
        <v>5434.8693370000001</v>
      </c>
      <c r="S11251" t="s">
        <v>201</v>
      </c>
      <c r="T11251" s="221">
        <v>45566.313194444447</v>
      </c>
    </row>
    <row r="11252" spans="1:20" x14ac:dyDescent="0.35">
      <c r="A11252" t="s">
        <v>127</v>
      </c>
      <c r="B11252" t="s">
        <v>116</v>
      </c>
      <c r="C11252" t="s">
        <v>92</v>
      </c>
      <c r="D11252" s="29">
        <v>45953</v>
      </c>
      <c r="E11252" s="184" t="str">
        <f t="shared" si="774"/>
        <v/>
      </c>
      <c r="F11252" s="184" t="str">
        <f t="shared" si="775"/>
        <v/>
      </c>
      <c r="G11252" s="184" t="str">
        <f t="shared" si="776"/>
        <v/>
      </c>
      <c r="H11252" s="184" t="str">
        <f t="shared" si="777"/>
        <v/>
      </c>
      <c r="L11252">
        <f t="shared" si="778"/>
        <v>2189.4680089439462</v>
      </c>
      <c r="R11252">
        <f t="shared" si="779"/>
        <v>5434.8693370000001</v>
      </c>
      <c r="S11252" t="s">
        <v>201</v>
      </c>
      <c r="T11252" s="221">
        <v>45566.313194444447</v>
      </c>
    </row>
    <row r="11253" spans="1:20" x14ac:dyDescent="0.35">
      <c r="A11253" t="s">
        <v>127</v>
      </c>
      <c r="B11253" t="s">
        <v>116</v>
      </c>
      <c r="C11253" t="s">
        <v>92</v>
      </c>
      <c r="D11253" s="29">
        <v>45954</v>
      </c>
      <c r="E11253" s="184" t="str">
        <f t="shared" si="774"/>
        <v/>
      </c>
      <c r="F11253" s="184" t="str">
        <f t="shared" si="775"/>
        <v/>
      </c>
      <c r="G11253" s="184" t="str">
        <f t="shared" si="776"/>
        <v/>
      </c>
      <c r="H11253" s="184" t="str">
        <f t="shared" si="777"/>
        <v/>
      </c>
      <c r="L11253">
        <f t="shared" si="778"/>
        <v>2189.4680089439462</v>
      </c>
      <c r="R11253">
        <f t="shared" si="779"/>
        <v>5434.8693370000001</v>
      </c>
      <c r="S11253" t="s">
        <v>201</v>
      </c>
      <c r="T11253" s="221">
        <v>45566.313194444447</v>
      </c>
    </row>
    <row r="11254" spans="1:20" x14ac:dyDescent="0.35">
      <c r="A11254" t="s">
        <v>127</v>
      </c>
      <c r="B11254" t="s">
        <v>116</v>
      </c>
      <c r="C11254" t="s">
        <v>92</v>
      </c>
      <c r="D11254" s="29">
        <v>45955</v>
      </c>
      <c r="E11254" s="184" t="str">
        <f t="shared" si="774"/>
        <v/>
      </c>
      <c r="F11254" s="184" t="str">
        <f t="shared" si="775"/>
        <v/>
      </c>
      <c r="G11254" s="184" t="str">
        <f t="shared" si="776"/>
        <v/>
      </c>
      <c r="H11254" s="184" t="str">
        <f t="shared" si="777"/>
        <v/>
      </c>
      <c r="L11254">
        <f t="shared" si="778"/>
        <v>2189.4680089439462</v>
      </c>
      <c r="R11254">
        <f t="shared" si="779"/>
        <v>5457.8402379999998</v>
      </c>
      <c r="S11254" t="s">
        <v>201</v>
      </c>
      <c r="T11254" s="221">
        <v>45566.313194444447</v>
      </c>
    </row>
    <row r="11255" spans="1:20" x14ac:dyDescent="0.35">
      <c r="A11255" t="s">
        <v>127</v>
      </c>
      <c r="B11255" t="s">
        <v>116</v>
      </c>
      <c r="C11255" t="s">
        <v>92</v>
      </c>
      <c r="D11255" s="29">
        <v>45956</v>
      </c>
      <c r="E11255" s="184" t="str">
        <f t="shared" si="774"/>
        <v/>
      </c>
      <c r="F11255" s="184" t="str">
        <f t="shared" si="775"/>
        <v/>
      </c>
      <c r="G11255" s="184" t="str">
        <f t="shared" si="776"/>
        <v/>
      </c>
      <c r="H11255" s="184" t="str">
        <f t="shared" si="777"/>
        <v/>
      </c>
      <c r="L11255">
        <f t="shared" si="778"/>
        <v>2189.4680089439462</v>
      </c>
      <c r="R11255">
        <f t="shared" si="779"/>
        <v>5436.2152379999998</v>
      </c>
      <c r="S11255" t="s">
        <v>201</v>
      </c>
      <c r="T11255" s="221">
        <v>45566.313194444447</v>
      </c>
    </row>
    <row r="11256" spans="1:20" x14ac:dyDescent="0.35">
      <c r="A11256" t="s">
        <v>127</v>
      </c>
      <c r="B11256" t="s">
        <v>116</v>
      </c>
      <c r="C11256" t="s">
        <v>92</v>
      </c>
      <c r="D11256" s="29">
        <v>45957</v>
      </c>
      <c r="E11256" s="184" t="str">
        <f t="shared" si="774"/>
        <v/>
      </c>
      <c r="F11256" s="184" t="str">
        <f t="shared" si="775"/>
        <v/>
      </c>
      <c r="G11256" s="184" t="str">
        <f t="shared" si="776"/>
        <v/>
      </c>
      <c r="H11256" s="184" t="str">
        <f t="shared" si="777"/>
        <v/>
      </c>
      <c r="L11256">
        <f t="shared" si="778"/>
        <v>2189.4680089439462</v>
      </c>
      <c r="R11256">
        <f t="shared" si="779"/>
        <v>5434.8693370000001</v>
      </c>
      <c r="S11256" t="s">
        <v>201</v>
      </c>
      <c r="T11256" s="221">
        <v>45566.313194444447</v>
      </c>
    </row>
    <row r="11257" spans="1:20" x14ac:dyDescent="0.35">
      <c r="A11257" t="s">
        <v>127</v>
      </c>
      <c r="B11257" t="s">
        <v>116</v>
      </c>
      <c r="C11257" t="s">
        <v>92</v>
      </c>
      <c r="D11257" s="29">
        <v>45958</v>
      </c>
      <c r="E11257" s="184" t="str">
        <f t="shared" si="774"/>
        <v/>
      </c>
      <c r="F11257" s="184" t="str">
        <f t="shared" si="775"/>
        <v/>
      </c>
      <c r="G11257" s="184" t="str">
        <f t="shared" si="776"/>
        <v/>
      </c>
      <c r="H11257" s="184" t="str">
        <f t="shared" si="777"/>
        <v/>
      </c>
      <c r="L11257">
        <f t="shared" si="778"/>
        <v>2189.4680089439462</v>
      </c>
      <c r="R11257">
        <f t="shared" si="779"/>
        <v>5434.8693370000001</v>
      </c>
      <c r="S11257" t="s">
        <v>201</v>
      </c>
      <c r="T11257" s="221">
        <v>45566.313194444447</v>
      </c>
    </row>
    <row r="11258" spans="1:20" x14ac:dyDescent="0.35">
      <c r="A11258" t="s">
        <v>127</v>
      </c>
      <c r="B11258" t="s">
        <v>116</v>
      </c>
      <c r="C11258" t="s">
        <v>92</v>
      </c>
      <c r="D11258" s="29">
        <v>45959</v>
      </c>
      <c r="E11258" s="184" t="str">
        <f t="shared" si="774"/>
        <v/>
      </c>
      <c r="F11258" s="184" t="str">
        <f t="shared" si="775"/>
        <v/>
      </c>
      <c r="G11258" s="184" t="str">
        <f t="shared" si="776"/>
        <v/>
      </c>
      <c r="H11258" s="184" t="str">
        <f t="shared" si="777"/>
        <v/>
      </c>
      <c r="L11258">
        <f t="shared" si="778"/>
        <v>2189.4680089439462</v>
      </c>
      <c r="R11258">
        <f t="shared" si="779"/>
        <v>5434.8693370000001</v>
      </c>
      <c r="S11258" t="s">
        <v>201</v>
      </c>
      <c r="T11258" s="221">
        <v>45566.313194444447</v>
      </c>
    </row>
    <row r="11259" spans="1:20" x14ac:dyDescent="0.35">
      <c r="A11259" t="s">
        <v>127</v>
      </c>
      <c r="B11259" t="s">
        <v>116</v>
      </c>
      <c r="C11259" t="s">
        <v>92</v>
      </c>
      <c r="D11259" s="29">
        <v>45960</v>
      </c>
      <c r="E11259" s="184" t="str">
        <f t="shared" si="774"/>
        <v/>
      </c>
      <c r="F11259" s="184" t="str">
        <f t="shared" si="775"/>
        <v/>
      </c>
      <c r="G11259" s="184" t="str">
        <f t="shared" si="776"/>
        <v/>
      </c>
      <c r="H11259" s="184" t="str">
        <f t="shared" si="777"/>
        <v/>
      </c>
      <c r="L11259">
        <f t="shared" si="778"/>
        <v>2189.4680089439462</v>
      </c>
      <c r="R11259">
        <f t="shared" si="779"/>
        <v>5434.8693370000001</v>
      </c>
      <c r="S11259" t="s">
        <v>201</v>
      </c>
      <c r="T11259" s="221">
        <v>45566.313194444447</v>
      </c>
    </row>
    <row r="11260" spans="1:20" x14ac:dyDescent="0.35">
      <c r="A11260" t="s">
        <v>127</v>
      </c>
      <c r="B11260" t="s">
        <v>116</v>
      </c>
      <c r="C11260" t="s">
        <v>92</v>
      </c>
      <c r="D11260" s="29">
        <v>45961</v>
      </c>
      <c r="E11260" s="184" t="str">
        <f t="shared" si="774"/>
        <v/>
      </c>
      <c r="F11260" s="184" t="str">
        <f t="shared" si="775"/>
        <v/>
      </c>
      <c r="G11260" s="184" t="str">
        <f t="shared" si="776"/>
        <v/>
      </c>
      <c r="H11260" s="184" t="str">
        <f t="shared" si="777"/>
        <v/>
      </c>
      <c r="L11260">
        <f t="shared" si="778"/>
        <v>2189.4680089439462</v>
      </c>
      <c r="R11260">
        <f t="shared" si="779"/>
        <v>5434.8693370000001</v>
      </c>
      <c r="S11260" t="s">
        <v>201</v>
      </c>
      <c r="T11260" s="221">
        <v>45566.313194444447</v>
      </c>
    </row>
    <row r="11261" spans="1:20" x14ac:dyDescent="0.35">
      <c r="A11261" t="s">
        <v>127</v>
      </c>
      <c r="B11261" t="s">
        <v>116</v>
      </c>
      <c r="C11261" t="s">
        <v>92</v>
      </c>
      <c r="D11261" s="29">
        <v>45962</v>
      </c>
      <c r="E11261" s="184" t="str">
        <f t="shared" si="774"/>
        <v/>
      </c>
      <c r="F11261" s="184" t="str">
        <f t="shared" si="775"/>
        <v/>
      </c>
      <c r="G11261" s="184" t="str">
        <f t="shared" si="776"/>
        <v/>
      </c>
      <c r="H11261" s="184" t="str">
        <f t="shared" si="777"/>
        <v/>
      </c>
      <c r="L11261">
        <f t="shared" si="778"/>
        <v>2189.4680089439462</v>
      </c>
      <c r="R11261">
        <f t="shared" si="779"/>
        <v>5434.8693370000001</v>
      </c>
      <c r="S11261" t="s">
        <v>201</v>
      </c>
      <c r="T11261" s="221">
        <v>45566.313194444447</v>
      </c>
    </row>
    <row r="11262" spans="1:20" x14ac:dyDescent="0.35">
      <c r="A11262" t="s">
        <v>127</v>
      </c>
      <c r="B11262" t="s">
        <v>116</v>
      </c>
      <c r="C11262" t="s">
        <v>92</v>
      </c>
      <c r="D11262" s="29">
        <v>45963</v>
      </c>
      <c r="E11262" s="184" t="str">
        <f t="shared" si="774"/>
        <v/>
      </c>
      <c r="F11262" s="184" t="str">
        <f t="shared" si="775"/>
        <v/>
      </c>
      <c r="G11262" s="184" t="str">
        <f t="shared" si="776"/>
        <v/>
      </c>
      <c r="H11262" s="184" t="str">
        <f t="shared" si="777"/>
        <v/>
      </c>
      <c r="L11262">
        <f t="shared" si="778"/>
        <v>2189.4680089439462</v>
      </c>
      <c r="R11262">
        <f t="shared" si="779"/>
        <v>5434.8693370000001</v>
      </c>
      <c r="S11262" t="s">
        <v>201</v>
      </c>
      <c r="T11262" s="221">
        <v>45566.313194444447</v>
      </c>
    </row>
    <row r="11263" spans="1:20" x14ac:dyDescent="0.35">
      <c r="A11263" t="s">
        <v>127</v>
      </c>
      <c r="B11263" t="s">
        <v>116</v>
      </c>
      <c r="C11263" t="s">
        <v>92</v>
      </c>
      <c r="D11263" s="29">
        <v>45964</v>
      </c>
      <c r="E11263" s="184" t="str">
        <f t="shared" si="774"/>
        <v/>
      </c>
      <c r="F11263" s="184" t="str">
        <f t="shared" si="775"/>
        <v/>
      </c>
      <c r="G11263" s="184" t="str">
        <f t="shared" si="776"/>
        <v/>
      </c>
      <c r="H11263" s="184" t="str">
        <f t="shared" si="777"/>
        <v/>
      </c>
      <c r="L11263">
        <f t="shared" si="778"/>
        <v>2189.4680089439462</v>
      </c>
      <c r="R11263">
        <f t="shared" si="779"/>
        <v>5434.8693370000001</v>
      </c>
      <c r="S11263" t="s">
        <v>201</v>
      </c>
      <c r="T11263" s="221">
        <v>45566.313194444447</v>
      </c>
    </row>
    <row r="11264" spans="1:20" x14ac:dyDescent="0.35">
      <c r="A11264" t="s">
        <v>127</v>
      </c>
      <c r="B11264" t="s">
        <v>116</v>
      </c>
      <c r="C11264" t="s">
        <v>92</v>
      </c>
      <c r="D11264" s="29">
        <v>45965</v>
      </c>
      <c r="E11264" s="184" t="str">
        <f t="shared" si="774"/>
        <v/>
      </c>
      <c r="F11264" s="184" t="str">
        <f t="shared" si="775"/>
        <v/>
      </c>
      <c r="G11264" s="184" t="str">
        <f t="shared" si="776"/>
        <v/>
      </c>
      <c r="H11264" s="184" t="str">
        <f t="shared" si="777"/>
        <v/>
      </c>
      <c r="L11264">
        <f t="shared" si="778"/>
        <v>2189.4680089439462</v>
      </c>
      <c r="R11264">
        <f t="shared" si="779"/>
        <v>5434.8693370000001</v>
      </c>
      <c r="S11264" t="s">
        <v>201</v>
      </c>
      <c r="T11264" s="221">
        <v>45566.313194444447</v>
      </c>
    </row>
    <row r="11265" spans="1:20" x14ac:dyDescent="0.35">
      <c r="A11265" t="s">
        <v>127</v>
      </c>
      <c r="B11265" t="s">
        <v>116</v>
      </c>
      <c r="C11265" t="s">
        <v>92</v>
      </c>
      <c r="D11265" s="29">
        <v>45966</v>
      </c>
      <c r="E11265" s="184" t="str">
        <f t="shared" si="774"/>
        <v/>
      </c>
      <c r="F11265" s="184" t="str">
        <f t="shared" si="775"/>
        <v/>
      </c>
      <c r="G11265" s="184" t="str">
        <f t="shared" si="776"/>
        <v/>
      </c>
      <c r="H11265" s="184" t="str">
        <f t="shared" si="777"/>
        <v/>
      </c>
      <c r="L11265">
        <f t="shared" si="778"/>
        <v>2189.4680089439462</v>
      </c>
      <c r="R11265">
        <f t="shared" si="779"/>
        <v>5434.8693370000001</v>
      </c>
      <c r="S11265" t="s">
        <v>201</v>
      </c>
      <c r="T11265" s="221">
        <v>45566.313194444447</v>
      </c>
    </row>
    <row r="11266" spans="1:20" x14ac:dyDescent="0.35">
      <c r="A11266" t="s">
        <v>127</v>
      </c>
      <c r="B11266" t="s">
        <v>116</v>
      </c>
      <c r="C11266" t="s">
        <v>92</v>
      </c>
      <c r="D11266" s="29">
        <v>45967</v>
      </c>
      <c r="E11266" s="184" t="str">
        <f t="shared" si="774"/>
        <v/>
      </c>
      <c r="F11266" s="184" t="str">
        <f t="shared" si="775"/>
        <v/>
      </c>
      <c r="G11266" s="184" t="str">
        <f t="shared" si="776"/>
        <v/>
      </c>
      <c r="H11266" s="184" t="str">
        <f t="shared" si="777"/>
        <v/>
      </c>
      <c r="L11266">
        <f t="shared" si="778"/>
        <v>2189.4680089439462</v>
      </c>
      <c r="R11266">
        <f t="shared" si="779"/>
        <v>5434.8693370000001</v>
      </c>
      <c r="S11266" t="s">
        <v>201</v>
      </c>
      <c r="T11266" s="221">
        <v>45566.313194444447</v>
      </c>
    </row>
    <row r="11267" spans="1:20" x14ac:dyDescent="0.35">
      <c r="A11267" t="s">
        <v>127</v>
      </c>
      <c r="B11267" t="s">
        <v>116</v>
      </c>
      <c r="C11267" t="s">
        <v>92</v>
      </c>
      <c r="D11267" s="29">
        <v>45968</v>
      </c>
      <c r="E11267" s="184" t="str">
        <f t="shared" si="774"/>
        <v/>
      </c>
      <c r="F11267" s="184" t="str">
        <f t="shared" si="775"/>
        <v/>
      </c>
      <c r="G11267" s="184" t="str">
        <f t="shared" si="776"/>
        <v/>
      </c>
      <c r="H11267" s="184" t="str">
        <f t="shared" si="777"/>
        <v/>
      </c>
      <c r="L11267">
        <f t="shared" si="778"/>
        <v>2189.4680089439462</v>
      </c>
      <c r="R11267">
        <f t="shared" si="779"/>
        <v>5434.8693370000001</v>
      </c>
      <c r="S11267" t="s">
        <v>201</v>
      </c>
      <c r="T11267" s="221">
        <v>45566.313194444447</v>
      </c>
    </row>
    <row r="11268" spans="1:20" x14ac:dyDescent="0.35">
      <c r="A11268" t="s">
        <v>127</v>
      </c>
      <c r="B11268" t="s">
        <v>116</v>
      </c>
      <c r="C11268" t="s">
        <v>92</v>
      </c>
      <c r="D11268" s="29">
        <v>45969</v>
      </c>
      <c r="E11268" s="184" t="str">
        <f t="shared" si="774"/>
        <v/>
      </c>
      <c r="F11268" s="184" t="str">
        <f t="shared" si="775"/>
        <v/>
      </c>
      <c r="G11268" s="184" t="str">
        <f t="shared" si="776"/>
        <v/>
      </c>
      <c r="H11268" s="184" t="str">
        <f t="shared" si="777"/>
        <v/>
      </c>
      <c r="L11268">
        <f t="shared" si="778"/>
        <v>2189.4680089439462</v>
      </c>
      <c r="R11268">
        <f t="shared" si="779"/>
        <v>5434.8693370000001</v>
      </c>
      <c r="S11268" t="s">
        <v>201</v>
      </c>
      <c r="T11268" s="221">
        <v>45566.313194444447</v>
      </c>
    </row>
    <row r="11269" spans="1:20" x14ac:dyDescent="0.35">
      <c r="A11269" t="s">
        <v>127</v>
      </c>
      <c r="B11269" t="s">
        <v>116</v>
      </c>
      <c r="C11269" t="s">
        <v>92</v>
      </c>
      <c r="D11269" s="29">
        <v>45970</v>
      </c>
      <c r="E11269" s="184" t="str">
        <f t="shared" si="774"/>
        <v/>
      </c>
      <c r="F11269" s="184" t="str">
        <f t="shared" si="775"/>
        <v/>
      </c>
      <c r="G11269" s="184" t="str">
        <f t="shared" si="776"/>
        <v/>
      </c>
      <c r="H11269" s="184" t="str">
        <f t="shared" si="777"/>
        <v/>
      </c>
      <c r="L11269">
        <f t="shared" si="778"/>
        <v>2189.4680089439462</v>
      </c>
      <c r="R11269">
        <f t="shared" si="779"/>
        <v>5434.8693370000001</v>
      </c>
      <c r="S11269" t="s">
        <v>201</v>
      </c>
      <c r="T11269" s="221">
        <v>45566.313194444447</v>
      </c>
    </row>
    <row r="11270" spans="1:20" x14ac:dyDescent="0.35">
      <c r="A11270" t="s">
        <v>127</v>
      </c>
      <c r="B11270" t="s">
        <v>116</v>
      </c>
      <c r="C11270" t="s">
        <v>92</v>
      </c>
      <c r="D11270" s="29">
        <v>45971</v>
      </c>
      <c r="E11270" s="184" t="str">
        <f t="shared" si="774"/>
        <v/>
      </c>
      <c r="F11270" s="184" t="str">
        <f t="shared" si="775"/>
        <v/>
      </c>
      <c r="G11270" s="184" t="str">
        <f t="shared" si="776"/>
        <v/>
      </c>
      <c r="H11270" s="184" t="str">
        <f t="shared" si="777"/>
        <v/>
      </c>
      <c r="L11270">
        <f t="shared" si="778"/>
        <v>2189.4680089439462</v>
      </c>
      <c r="R11270">
        <f t="shared" si="779"/>
        <v>5434.8693370000001</v>
      </c>
      <c r="S11270" t="s">
        <v>201</v>
      </c>
      <c r="T11270" s="221">
        <v>45566.313194444447</v>
      </c>
    </row>
    <row r="11271" spans="1:20" x14ac:dyDescent="0.35">
      <c r="A11271" t="s">
        <v>127</v>
      </c>
      <c r="B11271" t="s">
        <v>116</v>
      </c>
      <c r="C11271" t="s">
        <v>92</v>
      </c>
      <c r="D11271" s="29">
        <v>45972</v>
      </c>
      <c r="E11271" s="184" t="str">
        <f t="shared" si="774"/>
        <v/>
      </c>
      <c r="F11271" s="184" t="str">
        <f t="shared" si="775"/>
        <v/>
      </c>
      <c r="G11271" s="184" t="str">
        <f t="shared" si="776"/>
        <v/>
      </c>
      <c r="H11271" s="184" t="str">
        <f t="shared" si="777"/>
        <v/>
      </c>
      <c r="L11271">
        <f t="shared" si="778"/>
        <v>2189.4680089439462</v>
      </c>
      <c r="R11271">
        <f t="shared" si="779"/>
        <v>5434.8693370000001</v>
      </c>
      <c r="S11271" t="s">
        <v>201</v>
      </c>
      <c r="T11271" s="221">
        <v>45566.313194444447</v>
      </c>
    </row>
    <row r="11272" spans="1:20" x14ac:dyDescent="0.35">
      <c r="A11272" t="s">
        <v>127</v>
      </c>
      <c r="B11272" t="s">
        <v>116</v>
      </c>
      <c r="C11272" t="s">
        <v>92</v>
      </c>
      <c r="D11272" s="29">
        <v>45973</v>
      </c>
      <c r="E11272" s="184" t="str">
        <f t="shared" ref="E11272:E11335" si="780">IF(J11272="","",IF(L11272=0,0,IF(1-(J11272/L11272)&lt;0,"",1-(J11272/L11272))))</f>
        <v/>
      </c>
      <c r="F11272" s="184" t="str">
        <f t="shared" ref="F11272:F11335" si="781">IF(K11272="","",IF(L11272=0,0,IF(1-(K11272/L11272)&lt;0,"",1-(K11272/L11272))))</f>
        <v/>
      </c>
      <c r="G11272" s="184" t="str">
        <f t="shared" ref="G11272:G11335" si="782">IF(J11272="","",IF(1-(J11272/R11272)&lt;0,"",1-(J11272/R11272)))</f>
        <v/>
      </c>
      <c r="H11272" s="184" t="str">
        <f t="shared" ref="H11272:H11335" si="783">IF(K11272="","",IF(1-(K11272/R11272)&lt;0,"",1-(K11272/R11272)))</f>
        <v/>
      </c>
      <c r="L11272">
        <f t="shared" si="778"/>
        <v>2189.4680089439462</v>
      </c>
      <c r="R11272">
        <f t="shared" si="779"/>
        <v>5434.8693370000001</v>
      </c>
      <c r="S11272" t="s">
        <v>201</v>
      </c>
      <c r="T11272" s="221">
        <v>45566.313194444447</v>
      </c>
    </row>
    <row r="11273" spans="1:20" x14ac:dyDescent="0.35">
      <c r="A11273" t="s">
        <v>127</v>
      </c>
      <c r="B11273" t="s">
        <v>116</v>
      </c>
      <c r="C11273" t="s">
        <v>92</v>
      </c>
      <c r="D11273" s="29">
        <v>45974</v>
      </c>
      <c r="E11273" s="184" t="str">
        <f t="shared" si="780"/>
        <v/>
      </c>
      <c r="F11273" s="184" t="str">
        <f t="shared" si="781"/>
        <v/>
      </c>
      <c r="G11273" s="184" t="str">
        <f t="shared" si="782"/>
        <v/>
      </c>
      <c r="H11273" s="184" t="str">
        <f t="shared" si="783"/>
        <v/>
      </c>
      <c r="L11273">
        <f t="shared" si="778"/>
        <v>2189.4680089439462</v>
      </c>
      <c r="R11273">
        <f t="shared" si="779"/>
        <v>5434.8693370000001</v>
      </c>
      <c r="S11273" t="s">
        <v>201</v>
      </c>
      <c r="T11273" s="221">
        <v>45566.313194444447</v>
      </c>
    </row>
    <row r="11274" spans="1:20" x14ac:dyDescent="0.35">
      <c r="A11274" t="s">
        <v>127</v>
      </c>
      <c r="B11274" t="s">
        <v>116</v>
      </c>
      <c r="C11274" t="s">
        <v>92</v>
      </c>
      <c r="D11274" s="29">
        <v>45975</v>
      </c>
      <c r="E11274" s="184" t="str">
        <f t="shared" si="780"/>
        <v/>
      </c>
      <c r="F11274" s="184" t="str">
        <f t="shared" si="781"/>
        <v/>
      </c>
      <c r="G11274" s="184" t="str">
        <f t="shared" si="782"/>
        <v/>
      </c>
      <c r="H11274" s="184" t="str">
        <f t="shared" si="783"/>
        <v/>
      </c>
      <c r="L11274">
        <f t="shared" si="778"/>
        <v>2189.4680089439462</v>
      </c>
      <c r="R11274">
        <f t="shared" si="779"/>
        <v>5434.8693370000001</v>
      </c>
      <c r="S11274" t="s">
        <v>201</v>
      </c>
      <c r="T11274" s="221">
        <v>45566.313194444447</v>
      </c>
    </row>
    <row r="11275" spans="1:20" x14ac:dyDescent="0.35">
      <c r="A11275" t="s">
        <v>127</v>
      </c>
      <c r="B11275" t="s">
        <v>116</v>
      </c>
      <c r="C11275" t="s">
        <v>92</v>
      </c>
      <c r="D11275" s="29">
        <v>45976</v>
      </c>
      <c r="E11275" s="184" t="str">
        <f t="shared" si="780"/>
        <v/>
      </c>
      <c r="F11275" s="184" t="str">
        <f t="shared" si="781"/>
        <v/>
      </c>
      <c r="G11275" s="184" t="str">
        <f t="shared" si="782"/>
        <v/>
      </c>
      <c r="H11275" s="184" t="str">
        <f t="shared" si="783"/>
        <v/>
      </c>
      <c r="L11275">
        <f t="shared" si="778"/>
        <v>2189.4680089439462</v>
      </c>
      <c r="R11275">
        <f t="shared" si="779"/>
        <v>5434.8693370000001</v>
      </c>
      <c r="S11275" t="s">
        <v>201</v>
      </c>
      <c r="T11275" s="221">
        <v>45566.313194444447</v>
      </c>
    </row>
    <row r="11276" spans="1:20" x14ac:dyDescent="0.35">
      <c r="A11276" t="s">
        <v>127</v>
      </c>
      <c r="B11276" t="s">
        <v>116</v>
      </c>
      <c r="C11276" t="s">
        <v>92</v>
      </c>
      <c r="D11276" s="29">
        <v>45977</v>
      </c>
      <c r="E11276" s="184" t="str">
        <f t="shared" si="780"/>
        <v/>
      </c>
      <c r="F11276" s="184" t="str">
        <f t="shared" si="781"/>
        <v/>
      </c>
      <c r="G11276" s="184" t="str">
        <f t="shared" si="782"/>
        <v/>
      </c>
      <c r="H11276" s="184" t="str">
        <f t="shared" si="783"/>
        <v/>
      </c>
      <c r="L11276">
        <f t="shared" si="778"/>
        <v>2189.4680089439462</v>
      </c>
      <c r="R11276">
        <f t="shared" si="779"/>
        <v>5434.8693370000001</v>
      </c>
      <c r="S11276" t="s">
        <v>201</v>
      </c>
      <c r="T11276" s="221">
        <v>45566.313194444447</v>
      </c>
    </row>
    <row r="11277" spans="1:20" x14ac:dyDescent="0.35">
      <c r="A11277" t="s">
        <v>127</v>
      </c>
      <c r="B11277" t="s">
        <v>116</v>
      </c>
      <c r="C11277" t="s">
        <v>92</v>
      </c>
      <c r="D11277" s="29">
        <v>45978</v>
      </c>
      <c r="E11277" s="184" t="str">
        <f t="shared" si="780"/>
        <v/>
      </c>
      <c r="F11277" s="184" t="str">
        <f t="shared" si="781"/>
        <v/>
      </c>
      <c r="G11277" s="184" t="str">
        <f t="shared" si="782"/>
        <v/>
      </c>
      <c r="H11277" s="184" t="str">
        <f t="shared" si="783"/>
        <v/>
      </c>
      <c r="L11277">
        <f t="shared" ref="L11277:L11321" si="784">L10912+L9087</f>
        <v>2189.4680089439462</v>
      </c>
      <c r="R11277">
        <f t="shared" ref="R11277:R11321" si="785">R10912+R9087</f>
        <v>5434.8693370000001</v>
      </c>
      <c r="S11277" t="s">
        <v>201</v>
      </c>
      <c r="T11277" s="221">
        <v>45566.313194444447</v>
      </c>
    </row>
    <row r="11278" spans="1:20" x14ac:dyDescent="0.35">
      <c r="A11278" t="s">
        <v>127</v>
      </c>
      <c r="B11278" t="s">
        <v>116</v>
      </c>
      <c r="C11278" t="s">
        <v>92</v>
      </c>
      <c r="D11278" s="29">
        <v>45979</v>
      </c>
      <c r="E11278" s="184" t="str">
        <f t="shared" si="780"/>
        <v/>
      </c>
      <c r="F11278" s="184" t="str">
        <f t="shared" si="781"/>
        <v/>
      </c>
      <c r="G11278" s="184" t="str">
        <f t="shared" si="782"/>
        <v/>
      </c>
      <c r="H11278" s="184" t="str">
        <f t="shared" si="783"/>
        <v/>
      </c>
      <c r="L11278">
        <f t="shared" si="784"/>
        <v>2189.4680089439462</v>
      </c>
      <c r="R11278">
        <f t="shared" si="785"/>
        <v>5434.8693370000001</v>
      </c>
      <c r="S11278" t="s">
        <v>201</v>
      </c>
      <c r="T11278" s="221">
        <v>45566.313194444447</v>
      </c>
    </row>
    <row r="11279" spans="1:20" x14ac:dyDescent="0.35">
      <c r="A11279" t="s">
        <v>127</v>
      </c>
      <c r="B11279" t="s">
        <v>116</v>
      </c>
      <c r="C11279" t="s">
        <v>92</v>
      </c>
      <c r="D11279" s="29">
        <v>45980</v>
      </c>
      <c r="E11279" s="184" t="str">
        <f t="shared" si="780"/>
        <v/>
      </c>
      <c r="F11279" s="184" t="str">
        <f t="shared" si="781"/>
        <v/>
      </c>
      <c r="G11279" s="184" t="str">
        <f t="shared" si="782"/>
        <v/>
      </c>
      <c r="H11279" s="184" t="str">
        <f t="shared" si="783"/>
        <v/>
      </c>
      <c r="L11279">
        <f t="shared" si="784"/>
        <v>2189.4680089439462</v>
      </c>
      <c r="R11279">
        <f t="shared" si="785"/>
        <v>5434.8693370000001</v>
      </c>
      <c r="S11279" t="s">
        <v>201</v>
      </c>
      <c r="T11279" s="221">
        <v>45566.313194444447</v>
      </c>
    </row>
    <row r="11280" spans="1:20" x14ac:dyDescent="0.35">
      <c r="A11280" t="s">
        <v>127</v>
      </c>
      <c r="B11280" t="s">
        <v>116</v>
      </c>
      <c r="C11280" t="s">
        <v>92</v>
      </c>
      <c r="D11280" s="29">
        <v>45981</v>
      </c>
      <c r="E11280" s="184" t="str">
        <f t="shared" si="780"/>
        <v/>
      </c>
      <c r="F11280" s="184" t="str">
        <f t="shared" si="781"/>
        <v/>
      </c>
      <c r="G11280" s="184" t="str">
        <f t="shared" si="782"/>
        <v/>
      </c>
      <c r="H11280" s="184" t="str">
        <f t="shared" si="783"/>
        <v/>
      </c>
      <c r="L11280">
        <f t="shared" si="784"/>
        <v>2189.4680089439462</v>
      </c>
      <c r="R11280">
        <f t="shared" si="785"/>
        <v>5434.8693370000001</v>
      </c>
      <c r="S11280" t="s">
        <v>201</v>
      </c>
      <c r="T11280" s="221">
        <v>45566.313194444447</v>
      </c>
    </row>
    <row r="11281" spans="1:20" x14ac:dyDescent="0.35">
      <c r="A11281" t="s">
        <v>127</v>
      </c>
      <c r="B11281" t="s">
        <v>116</v>
      </c>
      <c r="C11281" t="s">
        <v>92</v>
      </c>
      <c r="D11281" s="29">
        <v>45982</v>
      </c>
      <c r="E11281" s="184" t="str">
        <f t="shared" si="780"/>
        <v/>
      </c>
      <c r="F11281" s="184" t="str">
        <f t="shared" si="781"/>
        <v/>
      </c>
      <c r="G11281" s="184" t="str">
        <f t="shared" si="782"/>
        <v/>
      </c>
      <c r="H11281" s="184" t="str">
        <f t="shared" si="783"/>
        <v/>
      </c>
      <c r="L11281">
        <f t="shared" si="784"/>
        <v>2189.4680089439462</v>
      </c>
      <c r="R11281">
        <f t="shared" si="785"/>
        <v>5434.8693370000001</v>
      </c>
      <c r="S11281" t="s">
        <v>201</v>
      </c>
      <c r="T11281" s="221">
        <v>45566.313194444447</v>
      </c>
    </row>
    <row r="11282" spans="1:20" x14ac:dyDescent="0.35">
      <c r="A11282" t="s">
        <v>127</v>
      </c>
      <c r="B11282" t="s">
        <v>116</v>
      </c>
      <c r="C11282" t="s">
        <v>92</v>
      </c>
      <c r="D11282" s="29">
        <v>45983</v>
      </c>
      <c r="E11282" s="184" t="str">
        <f t="shared" si="780"/>
        <v/>
      </c>
      <c r="F11282" s="184" t="str">
        <f t="shared" si="781"/>
        <v/>
      </c>
      <c r="G11282" s="184" t="str">
        <f t="shared" si="782"/>
        <v/>
      </c>
      <c r="H11282" s="184" t="str">
        <f t="shared" si="783"/>
        <v/>
      </c>
      <c r="L11282">
        <f t="shared" si="784"/>
        <v>2189.4680089439462</v>
      </c>
      <c r="R11282">
        <f t="shared" si="785"/>
        <v>5434.8693370000001</v>
      </c>
      <c r="S11282" t="s">
        <v>201</v>
      </c>
      <c r="T11282" s="221">
        <v>45566.313194444447</v>
      </c>
    </row>
    <row r="11283" spans="1:20" x14ac:dyDescent="0.35">
      <c r="A11283" t="s">
        <v>127</v>
      </c>
      <c r="B11283" t="s">
        <v>116</v>
      </c>
      <c r="C11283" t="s">
        <v>92</v>
      </c>
      <c r="D11283" s="29">
        <v>45984</v>
      </c>
      <c r="E11283" s="184" t="str">
        <f t="shared" si="780"/>
        <v/>
      </c>
      <c r="F11283" s="184" t="str">
        <f t="shared" si="781"/>
        <v/>
      </c>
      <c r="G11283" s="184" t="str">
        <f t="shared" si="782"/>
        <v/>
      </c>
      <c r="H11283" s="184" t="str">
        <f t="shared" si="783"/>
        <v/>
      </c>
      <c r="L11283">
        <f t="shared" si="784"/>
        <v>2189.4680089439462</v>
      </c>
      <c r="R11283">
        <f t="shared" si="785"/>
        <v>5434.8693370000001</v>
      </c>
      <c r="S11283" t="s">
        <v>201</v>
      </c>
      <c r="T11283" s="221">
        <v>45566.313194444447</v>
      </c>
    </row>
    <row r="11284" spans="1:20" x14ac:dyDescent="0.35">
      <c r="A11284" t="s">
        <v>127</v>
      </c>
      <c r="B11284" t="s">
        <v>116</v>
      </c>
      <c r="C11284" t="s">
        <v>92</v>
      </c>
      <c r="D11284" s="29">
        <v>45985</v>
      </c>
      <c r="E11284" s="184" t="str">
        <f t="shared" si="780"/>
        <v/>
      </c>
      <c r="F11284" s="184" t="str">
        <f t="shared" si="781"/>
        <v/>
      </c>
      <c r="G11284" s="184" t="str">
        <f t="shared" si="782"/>
        <v/>
      </c>
      <c r="H11284" s="184" t="str">
        <f t="shared" si="783"/>
        <v/>
      </c>
      <c r="L11284">
        <f t="shared" si="784"/>
        <v>2189.4680089439462</v>
      </c>
      <c r="R11284">
        <f t="shared" si="785"/>
        <v>5434.8693370000001</v>
      </c>
      <c r="S11284" t="s">
        <v>201</v>
      </c>
      <c r="T11284" s="221">
        <v>45566.313194444447</v>
      </c>
    </row>
    <row r="11285" spans="1:20" x14ac:dyDescent="0.35">
      <c r="A11285" t="s">
        <v>127</v>
      </c>
      <c r="B11285" t="s">
        <v>116</v>
      </c>
      <c r="C11285" t="s">
        <v>92</v>
      </c>
      <c r="D11285" s="29">
        <v>45986</v>
      </c>
      <c r="E11285" s="184" t="str">
        <f t="shared" si="780"/>
        <v/>
      </c>
      <c r="F11285" s="184" t="str">
        <f t="shared" si="781"/>
        <v/>
      </c>
      <c r="G11285" s="184" t="str">
        <f t="shared" si="782"/>
        <v/>
      </c>
      <c r="H11285" s="184" t="str">
        <f t="shared" si="783"/>
        <v/>
      </c>
      <c r="L11285">
        <f t="shared" si="784"/>
        <v>2189.4680089439462</v>
      </c>
      <c r="R11285">
        <f t="shared" si="785"/>
        <v>5434.8693370000001</v>
      </c>
      <c r="S11285" t="s">
        <v>201</v>
      </c>
      <c r="T11285" s="221">
        <v>45566.313194444447</v>
      </c>
    </row>
    <row r="11286" spans="1:20" x14ac:dyDescent="0.35">
      <c r="A11286" t="s">
        <v>127</v>
      </c>
      <c r="B11286" t="s">
        <v>116</v>
      </c>
      <c r="C11286" t="s">
        <v>92</v>
      </c>
      <c r="D11286" s="29">
        <v>45987</v>
      </c>
      <c r="E11286" s="184" t="str">
        <f t="shared" si="780"/>
        <v/>
      </c>
      <c r="F11286" s="184" t="str">
        <f t="shared" si="781"/>
        <v/>
      </c>
      <c r="G11286" s="184" t="str">
        <f t="shared" si="782"/>
        <v/>
      </c>
      <c r="H11286" s="184" t="str">
        <f t="shared" si="783"/>
        <v/>
      </c>
      <c r="L11286">
        <f t="shared" si="784"/>
        <v>2189.4680089439462</v>
      </c>
      <c r="R11286">
        <f t="shared" si="785"/>
        <v>5434.8693370000001</v>
      </c>
      <c r="S11286" t="s">
        <v>201</v>
      </c>
      <c r="T11286" s="221">
        <v>45566.313194444447</v>
      </c>
    </row>
    <row r="11287" spans="1:20" x14ac:dyDescent="0.35">
      <c r="A11287" t="s">
        <v>127</v>
      </c>
      <c r="B11287" t="s">
        <v>116</v>
      </c>
      <c r="C11287" t="s">
        <v>92</v>
      </c>
      <c r="D11287" s="29">
        <v>45988</v>
      </c>
      <c r="E11287" s="184" t="str">
        <f t="shared" si="780"/>
        <v/>
      </c>
      <c r="F11287" s="184" t="str">
        <f t="shared" si="781"/>
        <v/>
      </c>
      <c r="G11287" s="184" t="str">
        <f t="shared" si="782"/>
        <v/>
      </c>
      <c r="H11287" s="184" t="str">
        <f t="shared" si="783"/>
        <v/>
      </c>
      <c r="L11287">
        <f t="shared" si="784"/>
        <v>2189.4680089439462</v>
      </c>
      <c r="R11287">
        <f t="shared" si="785"/>
        <v>5434.8693370000001</v>
      </c>
      <c r="S11287" t="s">
        <v>201</v>
      </c>
      <c r="T11287" s="221">
        <v>45566.313194444447</v>
      </c>
    </row>
    <row r="11288" spans="1:20" x14ac:dyDescent="0.35">
      <c r="A11288" t="s">
        <v>127</v>
      </c>
      <c r="B11288" t="s">
        <v>116</v>
      </c>
      <c r="C11288" t="s">
        <v>92</v>
      </c>
      <c r="D11288" s="29">
        <v>45989</v>
      </c>
      <c r="E11288" s="184" t="str">
        <f t="shared" si="780"/>
        <v/>
      </c>
      <c r="F11288" s="184" t="str">
        <f t="shared" si="781"/>
        <v/>
      </c>
      <c r="G11288" s="184" t="str">
        <f t="shared" si="782"/>
        <v/>
      </c>
      <c r="H11288" s="184" t="str">
        <f t="shared" si="783"/>
        <v/>
      </c>
      <c r="L11288">
        <f t="shared" si="784"/>
        <v>2189.4680089439462</v>
      </c>
      <c r="R11288">
        <f t="shared" si="785"/>
        <v>5434.8693370000001</v>
      </c>
      <c r="S11288" t="s">
        <v>201</v>
      </c>
      <c r="T11288" s="221">
        <v>45566.313194444447</v>
      </c>
    </row>
    <row r="11289" spans="1:20" x14ac:dyDescent="0.35">
      <c r="A11289" t="s">
        <v>127</v>
      </c>
      <c r="B11289" t="s">
        <v>116</v>
      </c>
      <c r="C11289" t="s">
        <v>92</v>
      </c>
      <c r="D11289" s="29">
        <v>45990</v>
      </c>
      <c r="E11289" s="184" t="str">
        <f t="shared" si="780"/>
        <v/>
      </c>
      <c r="F11289" s="184" t="str">
        <f t="shared" si="781"/>
        <v/>
      </c>
      <c r="G11289" s="184" t="str">
        <f t="shared" si="782"/>
        <v/>
      </c>
      <c r="H11289" s="184" t="str">
        <f t="shared" si="783"/>
        <v/>
      </c>
      <c r="L11289">
        <f t="shared" si="784"/>
        <v>2189.4680089439462</v>
      </c>
      <c r="R11289">
        <f t="shared" si="785"/>
        <v>5434.8693370000001</v>
      </c>
      <c r="S11289" t="s">
        <v>201</v>
      </c>
      <c r="T11289" s="221">
        <v>45566.313194444447</v>
      </c>
    </row>
    <row r="11290" spans="1:20" x14ac:dyDescent="0.35">
      <c r="A11290" t="s">
        <v>127</v>
      </c>
      <c r="B11290" t="s">
        <v>116</v>
      </c>
      <c r="C11290" t="s">
        <v>92</v>
      </c>
      <c r="D11290" s="29">
        <v>45991</v>
      </c>
      <c r="E11290" s="184" t="str">
        <f t="shared" si="780"/>
        <v/>
      </c>
      <c r="F11290" s="184" t="str">
        <f t="shared" si="781"/>
        <v/>
      </c>
      <c r="G11290" s="184" t="str">
        <f t="shared" si="782"/>
        <v/>
      </c>
      <c r="H11290" s="184" t="str">
        <f t="shared" si="783"/>
        <v/>
      </c>
      <c r="L11290">
        <f t="shared" si="784"/>
        <v>2189.4680089439462</v>
      </c>
      <c r="R11290">
        <f t="shared" si="785"/>
        <v>5434.8693370000001</v>
      </c>
      <c r="S11290" t="s">
        <v>201</v>
      </c>
      <c r="T11290" s="221">
        <v>45566.313194444447</v>
      </c>
    </row>
    <row r="11291" spans="1:20" x14ac:dyDescent="0.35">
      <c r="A11291" t="s">
        <v>127</v>
      </c>
      <c r="B11291" t="s">
        <v>116</v>
      </c>
      <c r="C11291" t="s">
        <v>92</v>
      </c>
      <c r="D11291" s="29">
        <v>45992</v>
      </c>
      <c r="E11291" s="184" t="str">
        <f t="shared" si="780"/>
        <v/>
      </c>
      <c r="F11291" s="184" t="str">
        <f t="shared" si="781"/>
        <v/>
      </c>
      <c r="G11291" s="184" t="str">
        <f t="shared" si="782"/>
        <v/>
      </c>
      <c r="H11291" s="184" t="str">
        <f t="shared" si="783"/>
        <v/>
      </c>
      <c r="L11291">
        <f t="shared" si="784"/>
        <v>2183.3439329439461</v>
      </c>
      <c r="R11291">
        <f t="shared" si="785"/>
        <v>5434.8693370000001</v>
      </c>
      <c r="S11291" t="s">
        <v>201</v>
      </c>
      <c r="T11291" s="221">
        <v>45566.313194444447</v>
      </c>
    </row>
    <row r="11292" spans="1:20" x14ac:dyDescent="0.35">
      <c r="A11292" t="s">
        <v>127</v>
      </c>
      <c r="B11292" t="s">
        <v>116</v>
      </c>
      <c r="C11292" t="s">
        <v>92</v>
      </c>
      <c r="D11292" s="29">
        <v>45993</v>
      </c>
      <c r="E11292" s="184" t="str">
        <f t="shared" si="780"/>
        <v/>
      </c>
      <c r="F11292" s="184" t="str">
        <f t="shared" si="781"/>
        <v/>
      </c>
      <c r="G11292" s="184" t="str">
        <f t="shared" si="782"/>
        <v/>
      </c>
      <c r="H11292" s="184" t="str">
        <f t="shared" si="783"/>
        <v/>
      </c>
      <c r="L11292">
        <f t="shared" si="784"/>
        <v>2183.3439329439461</v>
      </c>
      <c r="R11292">
        <f t="shared" si="785"/>
        <v>5434.8693370000001</v>
      </c>
      <c r="S11292" t="s">
        <v>201</v>
      </c>
      <c r="T11292" s="221">
        <v>45566.313194444447</v>
      </c>
    </row>
    <row r="11293" spans="1:20" x14ac:dyDescent="0.35">
      <c r="A11293" t="s">
        <v>127</v>
      </c>
      <c r="B11293" t="s">
        <v>116</v>
      </c>
      <c r="C11293" t="s">
        <v>92</v>
      </c>
      <c r="D11293" s="29">
        <v>45994</v>
      </c>
      <c r="E11293" s="184" t="str">
        <f t="shared" si="780"/>
        <v/>
      </c>
      <c r="F11293" s="184" t="str">
        <f t="shared" si="781"/>
        <v/>
      </c>
      <c r="G11293" s="184" t="str">
        <f t="shared" si="782"/>
        <v/>
      </c>
      <c r="H11293" s="184" t="str">
        <f t="shared" si="783"/>
        <v/>
      </c>
      <c r="L11293">
        <f t="shared" si="784"/>
        <v>2183.3439329439461</v>
      </c>
      <c r="R11293">
        <f t="shared" si="785"/>
        <v>5434.8693370000001</v>
      </c>
      <c r="S11293" t="s">
        <v>201</v>
      </c>
      <c r="T11293" s="221">
        <v>45566.313194444447</v>
      </c>
    </row>
    <row r="11294" spans="1:20" x14ac:dyDescent="0.35">
      <c r="A11294" t="s">
        <v>127</v>
      </c>
      <c r="B11294" t="s">
        <v>116</v>
      </c>
      <c r="C11294" t="s">
        <v>92</v>
      </c>
      <c r="D11294" s="29">
        <v>45995</v>
      </c>
      <c r="E11294" s="184" t="str">
        <f t="shared" si="780"/>
        <v/>
      </c>
      <c r="F11294" s="184" t="str">
        <f t="shared" si="781"/>
        <v/>
      </c>
      <c r="G11294" s="184" t="str">
        <f t="shared" si="782"/>
        <v/>
      </c>
      <c r="H11294" s="184" t="str">
        <f t="shared" si="783"/>
        <v/>
      </c>
      <c r="L11294">
        <f t="shared" si="784"/>
        <v>2183.3439329439461</v>
      </c>
      <c r="R11294">
        <f t="shared" si="785"/>
        <v>5434.8693370000001</v>
      </c>
      <c r="S11294" t="s">
        <v>201</v>
      </c>
      <c r="T11294" s="221">
        <v>45566.313194444447</v>
      </c>
    </row>
    <row r="11295" spans="1:20" x14ac:dyDescent="0.35">
      <c r="A11295" t="s">
        <v>127</v>
      </c>
      <c r="B11295" t="s">
        <v>116</v>
      </c>
      <c r="C11295" t="s">
        <v>92</v>
      </c>
      <c r="D11295" s="29">
        <v>45996</v>
      </c>
      <c r="E11295" s="184" t="str">
        <f t="shared" si="780"/>
        <v/>
      </c>
      <c r="F11295" s="184" t="str">
        <f t="shared" si="781"/>
        <v/>
      </c>
      <c r="G11295" s="184" t="str">
        <f t="shared" si="782"/>
        <v/>
      </c>
      <c r="H11295" s="184" t="str">
        <f t="shared" si="783"/>
        <v/>
      </c>
      <c r="L11295">
        <f t="shared" si="784"/>
        <v>2183.3439329439461</v>
      </c>
      <c r="R11295">
        <f t="shared" si="785"/>
        <v>5434.8693370000001</v>
      </c>
      <c r="S11295" t="s">
        <v>201</v>
      </c>
      <c r="T11295" s="221">
        <v>45566.313194444447</v>
      </c>
    </row>
    <row r="11296" spans="1:20" x14ac:dyDescent="0.35">
      <c r="A11296" t="s">
        <v>127</v>
      </c>
      <c r="B11296" t="s">
        <v>116</v>
      </c>
      <c r="C11296" t="s">
        <v>92</v>
      </c>
      <c r="D11296" s="29">
        <v>45997</v>
      </c>
      <c r="E11296" s="184" t="str">
        <f t="shared" si="780"/>
        <v/>
      </c>
      <c r="F11296" s="184" t="str">
        <f t="shared" si="781"/>
        <v/>
      </c>
      <c r="G11296" s="184" t="str">
        <f t="shared" si="782"/>
        <v/>
      </c>
      <c r="H11296" s="184" t="str">
        <f t="shared" si="783"/>
        <v/>
      </c>
      <c r="L11296">
        <f t="shared" si="784"/>
        <v>2183.3439329439461</v>
      </c>
      <c r="R11296">
        <f t="shared" si="785"/>
        <v>5434.8693370000001</v>
      </c>
      <c r="S11296" t="s">
        <v>201</v>
      </c>
      <c r="T11296" s="221">
        <v>45566.313194444447</v>
      </c>
    </row>
    <row r="11297" spans="1:20" x14ac:dyDescent="0.35">
      <c r="A11297" t="s">
        <v>127</v>
      </c>
      <c r="B11297" t="s">
        <v>116</v>
      </c>
      <c r="C11297" t="s">
        <v>92</v>
      </c>
      <c r="D11297" s="29">
        <v>45998</v>
      </c>
      <c r="E11297" s="184" t="str">
        <f t="shared" si="780"/>
        <v/>
      </c>
      <c r="F11297" s="184" t="str">
        <f t="shared" si="781"/>
        <v/>
      </c>
      <c r="G11297" s="184" t="str">
        <f t="shared" si="782"/>
        <v/>
      </c>
      <c r="H11297" s="184" t="str">
        <f t="shared" si="783"/>
        <v/>
      </c>
      <c r="L11297">
        <f t="shared" si="784"/>
        <v>2183.3439329439461</v>
      </c>
      <c r="R11297">
        <f t="shared" si="785"/>
        <v>5434.8693370000001</v>
      </c>
      <c r="S11297" t="s">
        <v>201</v>
      </c>
      <c r="T11297" s="221">
        <v>45566.313194444447</v>
      </c>
    </row>
    <row r="11298" spans="1:20" x14ac:dyDescent="0.35">
      <c r="A11298" t="s">
        <v>127</v>
      </c>
      <c r="B11298" t="s">
        <v>116</v>
      </c>
      <c r="C11298" t="s">
        <v>92</v>
      </c>
      <c r="D11298" s="29">
        <v>45999</v>
      </c>
      <c r="E11298" s="184" t="str">
        <f t="shared" si="780"/>
        <v/>
      </c>
      <c r="F11298" s="184" t="str">
        <f t="shared" si="781"/>
        <v/>
      </c>
      <c r="G11298" s="184" t="str">
        <f t="shared" si="782"/>
        <v/>
      </c>
      <c r="H11298" s="184" t="str">
        <f t="shared" si="783"/>
        <v/>
      </c>
      <c r="L11298">
        <f t="shared" si="784"/>
        <v>2183.3439329439461</v>
      </c>
      <c r="R11298">
        <f t="shared" si="785"/>
        <v>5434.8693370000001</v>
      </c>
      <c r="S11298" t="s">
        <v>201</v>
      </c>
      <c r="T11298" s="221">
        <v>45566.313194444447</v>
      </c>
    </row>
    <row r="11299" spans="1:20" x14ac:dyDescent="0.35">
      <c r="A11299" t="s">
        <v>127</v>
      </c>
      <c r="B11299" t="s">
        <v>116</v>
      </c>
      <c r="C11299" t="s">
        <v>92</v>
      </c>
      <c r="D11299" s="29">
        <v>46000</v>
      </c>
      <c r="E11299" s="184" t="str">
        <f t="shared" si="780"/>
        <v/>
      </c>
      <c r="F11299" s="184" t="str">
        <f t="shared" si="781"/>
        <v/>
      </c>
      <c r="G11299" s="184" t="str">
        <f t="shared" si="782"/>
        <v/>
      </c>
      <c r="H11299" s="184" t="str">
        <f t="shared" si="783"/>
        <v/>
      </c>
      <c r="L11299">
        <f t="shared" si="784"/>
        <v>2183.3439329439461</v>
      </c>
      <c r="R11299">
        <f t="shared" si="785"/>
        <v>5434.8693370000001</v>
      </c>
      <c r="S11299" t="s">
        <v>201</v>
      </c>
      <c r="T11299" s="221">
        <v>45566.313194444447</v>
      </c>
    </row>
    <row r="11300" spans="1:20" x14ac:dyDescent="0.35">
      <c r="A11300" t="s">
        <v>127</v>
      </c>
      <c r="B11300" t="s">
        <v>116</v>
      </c>
      <c r="C11300" t="s">
        <v>92</v>
      </c>
      <c r="D11300" s="29">
        <v>46001</v>
      </c>
      <c r="E11300" s="184" t="str">
        <f t="shared" si="780"/>
        <v/>
      </c>
      <c r="F11300" s="184" t="str">
        <f t="shared" si="781"/>
        <v/>
      </c>
      <c r="G11300" s="184" t="str">
        <f t="shared" si="782"/>
        <v/>
      </c>
      <c r="H11300" s="184" t="str">
        <f t="shared" si="783"/>
        <v/>
      </c>
      <c r="L11300">
        <f t="shared" si="784"/>
        <v>2183.3439329439461</v>
      </c>
      <c r="R11300">
        <f t="shared" si="785"/>
        <v>5434.8693370000001</v>
      </c>
      <c r="S11300" t="s">
        <v>201</v>
      </c>
      <c r="T11300" s="221">
        <v>45566.313194444447</v>
      </c>
    </row>
    <row r="11301" spans="1:20" x14ac:dyDescent="0.35">
      <c r="A11301" t="s">
        <v>127</v>
      </c>
      <c r="B11301" t="s">
        <v>116</v>
      </c>
      <c r="C11301" t="s">
        <v>92</v>
      </c>
      <c r="D11301" s="29">
        <v>46002</v>
      </c>
      <c r="E11301" s="184" t="str">
        <f t="shared" si="780"/>
        <v/>
      </c>
      <c r="F11301" s="184" t="str">
        <f t="shared" si="781"/>
        <v/>
      </c>
      <c r="G11301" s="184" t="str">
        <f t="shared" si="782"/>
        <v/>
      </c>
      <c r="H11301" s="184" t="str">
        <f t="shared" si="783"/>
        <v/>
      </c>
      <c r="L11301">
        <f t="shared" si="784"/>
        <v>2183.3439329439461</v>
      </c>
      <c r="R11301">
        <f t="shared" si="785"/>
        <v>5434.8693370000001</v>
      </c>
      <c r="S11301" t="s">
        <v>201</v>
      </c>
      <c r="T11301" s="221">
        <v>45566.313194444447</v>
      </c>
    </row>
    <row r="11302" spans="1:20" x14ac:dyDescent="0.35">
      <c r="A11302" t="s">
        <v>127</v>
      </c>
      <c r="B11302" t="s">
        <v>116</v>
      </c>
      <c r="C11302" t="s">
        <v>92</v>
      </c>
      <c r="D11302" s="29">
        <v>46003</v>
      </c>
      <c r="E11302" s="184" t="str">
        <f t="shared" si="780"/>
        <v/>
      </c>
      <c r="F11302" s="184" t="str">
        <f t="shared" si="781"/>
        <v/>
      </c>
      <c r="G11302" s="184" t="str">
        <f t="shared" si="782"/>
        <v/>
      </c>
      <c r="H11302" s="184" t="str">
        <f t="shared" si="783"/>
        <v/>
      </c>
      <c r="L11302">
        <f t="shared" si="784"/>
        <v>2183.3439329439461</v>
      </c>
      <c r="R11302">
        <f t="shared" si="785"/>
        <v>5434.8693370000001</v>
      </c>
      <c r="S11302" t="s">
        <v>201</v>
      </c>
      <c r="T11302" s="221">
        <v>45566.313194444447</v>
      </c>
    </row>
    <row r="11303" spans="1:20" x14ac:dyDescent="0.35">
      <c r="A11303" t="s">
        <v>127</v>
      </c>
      <c r="B11303" t="s">
        <v>116</v>
      </c>
      <c r="C11303" t="s">
        <v>92</v>
      </c>
      <c r="D11303" s="29">
        <v>46004</v>
      </c>
      <c r="E11303" s="184" t="str">
        <f t="shared" si="780"/>
        <v/>
      </c>
      <c r="F11303" s="184" t="str">
        <f t="shared" si="781"/>
        <v/>
      </c>
      <c r="G11303" s="184" t="str">
        <f t="shared" si="782"/>
        <v/>
      </c>
      <c r="H11303" s="184" t="str">
        <f t="shared" si="783"/>
        <v/>
      </c>
      <c r="L11303">
        <f t="shared" si="784"/>
        <v>2183.3439329439461</v>
      </c>
      <c r="R11303">
        <f t="shared" si="785"/>
        <v>5434.8693370000001</v>
      </c>
      <c r="S11303" t="s">
        <v>201</v>
      </c>
      <c r="T11303" s="221">
        <v>45566.313194444447</v>
      </c>
    </row>
    <row r="11304" spans="1:20" x14ac:dyDescent="0.35">
      <c r="A11304" t="s">
        <v>127</v>
      </c>
      <c r="B11304" t="s">
        <v>116</v>
      </c>
      <c r="C11304" t="s">
        <v>92</v>
      </c>
      <c r="D11304" s="29">
        <v>46005</v>
      </c>
      <c r="E11304" s="184" t="str">
        <f t="shared" si="780"/>
        <v/>
      </c>
      <c r="F11304" s="184" t="str">
        <f t="shared" si="781"/>
        <v/>
      </c>
      <c r="G11304" s="184" t="str">
        <f t="shared" si="782"/>
        <v/>
      </c>
      <c r="H11304" s="184" t="str">
        <f t="shared" si="783"/>
        <v/>
      </c>
      <c r="L11304">
        <f t="shared" si="784"/>
        <v>2183.3439329439461</v>
      </c>
      <c r="R11304">
        <f t="shared" si="785"/>
        <v>5434.8693370000001</v>
      </c>
      <c r="S11304" t="s">
        <v>201</v>
      </c>
      <c r="T11304" s="221">
        <v>45566.313194444447</v>
      </c>
    </row>
    <row r="11305" spans="1:20" x14ac:dyDescent="0.35">
      <c r="A11305" t="s">
        <v>127</v>
      </c>
      <c r="B11305" t="s">
        <v>116</v>
      </c>
      <c r="C11305" t="s">
        <v>92</v>
      </c>
      <c r="D11305" s="29">
        <v>46006</v>
      </c>
      <c r="E11305" s="184" t="str">
        <f t="shared" si="780"/>
        <v/>
      </c>
      <c r="F11305" s="184" t="str">
        <f t="shared" si="781"/>
        <v/>
      </c>
      <c r="G11305" s="184" t="str">
        <f t="shared" si="782"/>
        <v/>
      </c>
      <c r="H11305" s="184" t="str">
        <f t="shared" si="783"/>
        <v/>
      </c>
      <c r="L11305">
        <f t="shared" si="784"/>
        <v>2183.3439329439461</v>
      </c>
      <c r="R11305">
        <f t="shared" si="785"/>
        <v>5434.8693370000001</v>
      </c>
      <c r="S11305" t="s">
        <v>201</v>
      </c>
      <c r="T11305" s="221">
        <v>45566.313194444447</v>
      </c>
    </row>
    <row r="11306" spans="1:20" x14ac:dyDescent="0.35">
      <c r="A11306" t="s">
        <v>127</v>
      </c>
      <c r="B11306" t="s">
        <v>116</v>
      </c>
      <c r="C11306" t="s">
        <v>92</v>
      </c>
      <c r="D11306" s="29">
        <v>46007</v>
      </c>
      <c r="E11306" s="184" t="str">
        <f t="shared" si="780"/>
        <v/>
      </c>
      <c r="F11306" s="184" t="str">
        <f t="shared" si="781"/>
        <v/>
      </c>
      <c r="G11306" s="184" t="str">
        <f t="shared" si="782"/>
        <v/>
      </c>
      <c r="H11306" s="184" t="str">
        <f t="shared" si="783"/>
        <v/>
      </c>
      <c r="L11306">
        <f t="shared" si="784"/>
        <v>2183.3439329439461</v>
      </c>
      <c r="R11306">
        <f t="shared" si="785"/>
        <v>5434.8693370000001</v>
      </c>
      <c r="S11306" t="s">
        <v>201</v>
      </c>
      <c r="T11306" s="221">
        <v>45566.313194444447</v>
      </c>
    </row>
    <row r="11307" spans="1:20" x14ac:dyDescent="0.35">
      <c r="A11307" t="s">
        <v>127</v>
      </c>
      <c r="B11307" t="s">
        <v>116</v>
      </c>
      <c r="C11307" t="s">
        <v>92</v>
      </c>
      <c r="D11307" s="29">
        <v>46008</v>
      </c>
      <c r="E11307" s="184" t="str">
        <f t="shared" si="780"/>
        <v/>
      </c>
      <c r="F11307" s="184" t="str">
        <f t="shared" si="781"/>
        <v/>
      </c>
      <c r="G11307" s="184" t="str">
        <f t="shared" si="782"/>
        <v/>
      </c>
      <c r="H11307" s="184" t="str">
        <f t="shared" si="783"/>
        <v/>
      </c>
      <c r="L11307">
        <f t="shared" si="784"/>
        <v>2183.3439329439461</v>
      </c>
      <c r="R11307">
        <f t="shared" si="785"/>
        <v>5434.8693370000001</v>
      </c>
      <c r="S11307" t="s">
        <v>201</v>
      </c>
      <c r="T11307" s="221">
        <v>45566.313194444447</v>
      </c>
    </row>
    <row r="11308" spans="1:20" x14ac:dyDescent="0.35">
      <c r="A11308" t="s">
        <v>127</v>
      </c>
      <c r="B11308" t="s">
        <v>116</v>
      </c>
      <c r="C11308" t="s">
        <v>92</v>
      </c>
      <c r="D11308" s="29">
        <v>46009</v>
      </c>
      <c r="E11308" s="184" t="str">
        <f t="shared" si="780"/>
        <v/>
      </c>
      <c r="F11308" s="184" t="str">
        <f t="shared" si="781"/>
        <v/>
      </c>
      <c r="G11308" s="184" t="str">
        <f t="shared" si="782"/>
        <v/>
      </c>
      <c r="H11308" s="184" t="str">
        <f t="shared" si="783"/>
        <v/>
      </c>
      <c r="L11308">
        <f t="shared" si="784"/>
        <v>2183.3439329439461</v>
      </c>
      <c r="R11308">
        <f t="shared" si="785"/>
        <v>5434.8693370000001</v>
      </c>
      <c r="S11308" t="s">
        <v>201</v>
      </c>
      <c r="T11308" s="221">
        <v>45566.313194444447</v>
      </c>
    </row>
    <row r="11309" spans="1:20" x14ac:dyDescent="0.35">
      <c r="A11309" t="s">
        <v>127</v>
      </c>
      <c r="B11309" t="s">
        <v>116</v>
      </c>
      <c r="C11309" t="s">
        <v>92</v>
      </c>
      <c r="D11309" s="29">
        <v>46010</v>
      </c>
      <c r="E11309" s="184" t="str">
        <f t="shared" si="780"/>
        <v/>
      </c>
      <c r="F11309" s="184" t="str">
        <f t="shared" si="781"/>
        <v/>
      </c>
      <c r="G11309" s="184" t="str">
        <f t="shared" si="782"/>
        <v/>
      </c>
      <c r="H11309" s="184" t="str">
        <f t="shared" si="783"/>
        <v/>
      </c>
      <c r="L11309">
        <f t="shared" si="784"/>
        <v>2183.3439329439461</v>
      </c>
      <c r="R11309">
        <f t="shared" si="785"/>
        <v>5434.8693370000001</v>
      </c>
      <c r="S11309" t="s">
        <v>201</v>
      </c>
      <c r="T11309" s="221">
        <v>45566.313194444447</v>
      </c>
    </row>
    <row r="11310" spans="1:20" x14ac:dyDescent="0.35">
      <c r="A11310" t="s">
        <v>127</v>
      </c>
      <c r="B11310" t="s">
        <v>116</v>
      </c>
      <c r="C11310" t="s">
        <v>92</v>
      </c>
      <c r="D11310" s="29">
        <v>46011</v>
      </c>
      <c r="E11310" s="184" t="str">
        <f t="shared" si="780"/>
        <v/>
      </c>
      <c r="F11310" s="184" t="str">
        <f t="shared" si="781"/>
        <v/>
      </c>
      <c r="G11310" s="184" t="str">
        <f t="shared" si="782"/>
        <v/>
      </c>
      <c r="H11310" s="184" t="str">
        <f t="shared" si="783"/>
        <v/>
      </c>
      <c r="L11310">
        <f t="shared" si="784"/>
        <v>2183.3439329439461</v>
      </c>
      <c r="R11310">
        <f t="shared" si="785"/>
        <v>5434.8693370000001</v>
      </c>
      <c r="S11310" t="s">
        <v>201</v>
      </c>
      <c r="T11310" s="221">
        <v>45566.313194444447</v>
      </c>
    </row>
    <row r="11311" spans="1:20" x14ac:dyDescent="0.35">
      <c r="A11311" t="s">
        <v>127</v>
      </c>
      <c r="B11311" t="s">
        <v>116</v>
      </c>
      <c r="C11311" t="s">
        <v>92</v>
      </c>
      <c r="D11311" s="29">
        <v>46012</v>
      </c>
      <c r="E11311" s="184" t="str">
        <f t="shared" si="780"/>
        <v/>
      </c>
      <c r="F11311" s="184" t="str">
        <f t="shared" si="781"/>
        <v/>
      </c>
      <c r="G11311" s="184" t="str">
        <f t="shared" si="782"/>
        <v/>
      </c>
      <c r="H11311" s="184" t="str">
        <f t="shared" si="783"/>
        <v/>
      </c>
      <c r="L11311">
        <f t="shared" si="784"/>
        <v>2183.3439329439461</v>
      </c>
      <c r="R11311">
        <f t="shared" si="785"/>
        <v>5434.8693370000001</v>
      </c>
      <c r="S11311" t="s">
        <v>201</v>
      </c>
      <c r="T11311" s="221">
        <v>45566.313194444447</v>
      </c>
    </row>
    <row r="11312" spans="1:20" x14ac:dyDescent="0.35">
      <c r="A11312" t="s">
        <v>127</v>
      </c>
      <c r="B11312" t="s">
        <v>116</v>
      </c>
      <c r="C11312" t="s">
        <v>92</v>
      </c>
      <c r="D11312" s="29">
        <v>46013</v>
      </c>
      <c r="E11312" s="184" t="str">
        <f t="shared" si="780"/>
        <v/>
      </c>
      <c r="F11312" s="184" t="str">
        <f t="shared" si="781"/>
        <v/>
      </c>
      <c r="G11312" s="184" t="str">
        <f t="shared" si="782"/>
        <v/>
      </c>
      <c r="H11312" s="184" t="str">
        <f t="shared" si="783"/>
        <v/>
      </c>
      <c r="L11312">
        <f t="shared" si="784"/>
        <v>2183.3439329439461</v>
      </c>
      <c r="R11312">
        <f t="shared" si="785"/>
        <v>5434.8693370000001</v>
      </c>
      <c r="S11312" t="s">
        <v>201</v>
      </c>
      <c r="T11312" s="221">
        <v>45566.313194444447</v>
      </c>
    </row>
    <row r="11313" spans="1:20" x14ac:dyDescent="0.35">
      <c r="A11313" t="s">
        <v>127</v>
      </c>
      <c r="B11313" t="s">
        <v>116</v>
      </c>
      <c r="C11313" t="s">
        <v>92</v>
      </c>
      <c r="D11313" s="29">
        <v>46014</v>
      </c>
      <c r="E11313" s="184" t="str">
        <f t="shared" si="780"/>
        <v/>
      </c>
      <c r="F11313" s="184" t="str">
        <f t="shared" si="781"/>
        <v/>
      </c>
      <c r="G11313" s="184" t="str">
        <f t="shared" si="782"/>
        <v/>
      </c>
      <c r="H11313" s="184" t="str">
        <f t="shared" si="783"/>
        <v/>
      </c>
      <c r="L11313">
        <f t="shared" si="784"/>
        <v>2183.3439329439461</v>
      </c>
      <c r="R11313">
        <f t="shared" si="785"/>
        <v>5434.8693370000001</v>
      </c>
      <c r="S11313" t="s">
        <v>201</v>
      </c>
      <c r="T11313" s="221">
        <v>45566.313194444447</v>
      </c>
    </row>
    <row r="11314" spans="1:20" x14ac:dyDescent="0.35">
      <c r="A11314" t="s">
        <v>127</v>
      </c>
      <c r="B11314" t="s">
        <v>116</v>
      </c>
      <c r="C11314" t="s">
        <v>92</v>
      </c>
      <c r="D11314" s="29">
        <v>46015</v>
      </c>
      <c r="E11314" s="184" t="str">
        <f t="shared" si="780"/>
        <v/>
      </c>
      <c r="F11314" s="184" t="str">
        <f t="shared" si="781"/>
        <v/>
      </c>
      <c r="G11314" s="184" t="str">
        <f t="shared" si="782"/>
        <v/>
      </c>
      <c r="H11314" s="184" t="str">
        <f t="shared" si="783"/>
        <v/>
      </c>
      <c r="L11314">
        <f t="shared" si="784"/>
        <v>2183.3439329439461</v>
      </c>
      <c r="R11314">
        <f t="shared" si="785"/>
        <v>5434.8693370000001</v>
      </c>
      <c r="S11314" t="s">
        <v>201</v>
      </c>
      <c r="T11314" s="221">
        <v>45566.313194444447</v>
      </c>
    </row>
    <row r="11315" spans="1:20" x14ac:dyDescent="0.35">
      <c r="A11315" t="s">
        <v>127</v>
      </c>
      <c r="B11315" t="s">
        <v>116</v>
      </c>
      <c r="C11315" t="s">
        <v>92</v>
      </c>
      <c r="D11315" s="29">
        <v>46016</v>
      </c>
      <c r="E11315" s="184" t="str">
        <f t="shared" si="780"/>
        <v/>
      </c>
      <c r="F11315" s="184" t="str">
        <f t="shared" si="781"/>
        <v/>
      </c>
      <c r="G11315" s="184" t="str">
        <f t="shared" si="782"/>
        <v/>
      </c>
      <c r="H11315" s="184" t="str">
        <f t="shared" si="783"/>
        <v/>
      </c>
      <c r="L11315">
        <f t="shared" si="784"/>
        <v>2183.3439329439461</v>
      </c>
      <c r="R11315">
        <f t="shared" si="785"/>
        <v>5434.8693370000001</v>
      </c>
      <c r="S11315" t="s">
        <v>201</v>
      </c>
      <c r="T11315" s="221">
        <v>45566.313194444447</v>
      </c>
    </row>
    <row r="11316" spans="1:20" x14ac:dyDescent="0.35">
      <c r="A11316" t="s">
        <v>127</v>
      </c>
      <c r="B11316" t="s">
        <v>116</v>
      </c>
      <c r="C11316" t="s">
        <v>92</v>
      </c>
      <c r="D11316" s="29">
        <v>46017</v>
      </c>
      <c r="E11316" s="184" t="str">
        <f t="shared" si="780"/>
        <v/>
      </c>
      <c r="F11316" s="184" t="str">
        <f t="shared" si="781"/>
        <v/>
      </c>
      <c r="G11316" s="184" t="str">
        <f t="shared" si="782"/>
        <v/>
      </c>
      <c r="H11316" s="184" t="str">
        <f t="shared" si="783"/>
        <v/>
      </c>
      <c r="L11316">
        <f t="shared" si="784"/>
        <v>2183.3439329439461</v>
      </c>
      <c r="R11316">
        <f t="shared" si="785"/>
        <v>5434.8693370000001</v>
      </c>
      <c r="S11316" t="s">
        <v>201</v>
      </c>
      <c r="T11316" s="221">
        <v>45566.313194444447</v>
      </c>
    </row>
    <row r="11317" spans="1:20" x14ac:dyDescent="0.35">
      <c r="A11317" t="s">
        <v>127</v>
      </c>
      <c r="B11317" t="s">
        <v>116</v>
      </c>
      <c r="C11317" t="s">
        <v>92</v>
      </c>
      <c r="D11317" s="29">
        <v>46018</v>
      </c>
      <c r="E11317" s="184" t="str">
        <f t="shared" si="780"/>
        <v/>
      </c>
      <c r="F11317" s="184" t="str">
        <f t="shared" si="781"/>
        <v/>
      </c>
      <c r="G11317" s="184" t="str">
        <f t="shared" si="782"/>
        <v/>
      </c>
      <c r="H11317" s="184" t="str">
        <f t="shared" si="783"/>
        <v/>
      </c>
      <c r="L11317">
        <f t="shared" si="784"/>
        <v>2183.3439329439461</v>
      </c>
      <c r="R11317">
        <f t="shared" si="785"/>
        <v>5434.8693370000001</v>
      </c>
      <c r="S11317" t="s">
        <v>201</v>
      </c>
      <c r="T11317" s="221">
        <v>45566.313194444447</v>
      </c>
    </row>
    <row r="11318" spans="1:20" x14ac:dyDescent="0.35">
      <c r="A11318" t="s">
        <v>127</v>
      </c>
      <c r="B11318" t="s">
        <v>116</v>
      </c>
      <c r="C11318" t="s">
        <v>92</v>
      </c>
      <c r="D11318" s="29">
        <v>46019</v>
      </c>
      <c r="E11318" s="184" t="str">
        <f t="shared" si="780"/>
        <v/>
      </c>
      <c r="F11318" s="184" t="str">
        <f t="shared" si="781"/>
        <v/>
      </c>
      <c r="G11318" s="184" t="str">
        <f t="shared" si="782"/>
        <v/>
      </c>
      <c r="H11318" s="184" t="str">
        <f t="shared" si="783"/>
        <v/>
      </c>
      <c r="L11318">
        <f t="shared" si="784"/>
        <v>2183.3439329439461</v>
      </c>
      <c r="R11318">
        <f t="shared" si="785"/>
        <v>5434.8693370000001</v>
      </c>
      <c r="S11318" t="s">
        <v>201</v>
      </c>
      <c r="T11318" s="221">
        <v>45566.313194444447</v>
      </c>
    </row>
    <row r="11319" spans="1:20" x14ac:dyDescent="0.35">
      <c r="A11319" t="s">
        <v>127</v>
      </c>
      <c r="B11319" t="s">
        <v>116</v>
      </c>
      <c r="C11319" t="s">
        <v>92</v>
      </c>
      <c r="D11319" s="29">
        <v>46020</v>
      </c>
      <c r="E11319" s="184" t="str">
        <f t="shared" si="780"/>
        <v/>
      </c>
      <c r="F11319" s="184" t="str">
        <f t="shared" si="781"/>
        <v/>
      </c>
      <c r="G11319" s="184" t="str">
        <f t="shared" si="782"/>
        <v/>
      </c>
      <c r="H11319" s="184" t="str">
        <f t="shared" si="783"/>
        <v/>
      </c>
      <c r="L11319">
        <f t="shared" si="784"/>
        <v>2183.3439329439461</v>
      </c>
      <c r="R11319">
        <f t="shared" si="785"/>
        <v>5434.8693370000001</v>
      </c>
      <c r="S11319" t="s">
        <v>201</v>
      </c>
      <c r="T11319" s="221">
        <v>45566.313194444447</v>
      </c>
    </row>
    <row r="11320" spans="1:20" x14ac:dyDescent="0.35">
      <c r="A11320" t="s">
        <v>127</v>
      </c>
      <c r="B11320" t="s">
        <v>116</v>
      </c>
      <c r="C11320" t="s">
        <v>92</v>
      </c>
      <c r="D11320" s="29">
        <v>46021</v>
      </c>
      <c r="E11320" s="184" t="str">
        <f t="shared" si="780"/>
        <v/>
      </c>
      <c r="F11320" s="184" t="str">
        <f t="shared" si="781"/>
        <v/>
      </c>
      <c r="G11320" s="184" t="str">
        <f t="shared" si="782"/>
        <v/>
      </c>
      <c r="H11320" s="184" t="str">
        <f t="shared" si="783"/>
        <v/>
      </c>
      <c r="L11320">
        <f t="shared" si="784"/>
        <v>2183.3439329439461</v>
      </c>
      <c r="R11320">
        <f t="shared" si="785"/>
        <v>5434.8693370000001</v>
      </c>
      <c r="S11320" t="s">
        <v>201</v>
      </c>
      <c r="T11320" s="221">
        <v>45566.313194444447</v>
      </c>
    </row>
    <row r="11321" spans="1:20" x14ac:dyDescent="0.35">
      <c r="A11321" t="s">
        <v>127</v>
      </c>
      <c r="B11321" t="s">
        <v>116</v>
      </c>
      <c r="C11321" t="s">
        <v>92</v>
      </c>
      <c r="D11321" s="29">
        <v>46022</v>
      </c>
      <c r="E11321" s="184" t="str">
        <f t="shared" si="780"/>
        <v/>
      </c>
      <c r="F11321" s="184" t="str">
        <f t="shared" si="781"/>
        <v/>
      </c>
      <c r="G11321" s="184" t="str">
        <f t="shared" si="782"/>
        <v/>
      </c>
      <c r="H11321" s="184" t="str">
        <f t="shared" si="783"/>
        <v/>
      </c>
      <c r="L11321">
        <f t="shared" si="784"/>
        <v>2183.3439329439461</v>
      </c>
      <c r="R11321">
        <f t="shared" si="785"/>
        <v>5434.8693370000001</v>
      </c>
      <c r="S11321" t="s">
        <v>201</v>
      </c>
      <c r="T11321" s="221">
        <v>45566.313194444447</v>
      </c>
    </row>
    <row r="11322" spans="1:20" x14ac:dyDescent="0.35">
      <c r="A11322" t="s">
        <v>128</v>
      </c>
      <c r="B11322" t="s">
        <v>129</v>
      </c>
      <c r="C11322" t="s">
        <v>92</v>
      </c>
      <c r="D11322" s="29">
        <v>45658</v>
      </c>
      <c r="E11322" s="184" t="str">
        <f t="shared" si="780"/>
        <v/>
      </c>
      <c r="F11322" s="184" t="str">
        <f t="shared" si="781"/>
        <v/>
      </c>
      <c r="G11322" s="184" t="str">
        <f t="shared" si="782"/>
        <v/>
      </c>
      <c r="H11322" s="184" t="str">
        <f t="shared" si="783"/>
        <v/>
      </c>
      <c r="L11322">
        <f>L10957+L6577</f>
        <v>2923.1953608368244</v>
      </c>
      <c r="R11322">
        <f>R10957+R6577</f>
        <v>6432.2760790000002</v>
      </c>
      <c r="S11322" t="s">
        <v>201</v>
      </c>
      <c r="T11322" s="221">
        <v>45567.337500000001</v>
      </c>
    </row>
    <row r="11323" spans="1:20" x14ac:dyDescent="0.35">
      <c r="A11323" t="s">
        <v>128</v>
      </c>
      <c r="B11323" t="s">
        <v>129</v>
      </c>
      <c r="C11323" t="s">
        <v>92</v>
      </c>
      <c r="D11323" s="29">
        <v>45659</v>
      </c>
      <c r="E11323" s="184" t="str">
        <f t="shared" si="780"/>
        <v/>
      </c>
      <c r="F11323" s="184" t="str">
        <f t="shared" si="781"/>
        <v/>
      </c>
      <c r="G11323" s="184" t="str">
        <f t="shared" si="782"/>
        <v/>
      </c>
      <c r="H11323" s="184" t="str">
        <f t="shared" si="783"/>
        <v/>
      </c>
      <c r="L11323">
        <f t="shared" ref="L11323:L11386" si="786">L10958+L6578</f>
        <v>2923.1953608368244</v>
      </c>
      <c r="R11323">
        <f t="shared" ref="R11323:R11386" si="787">R10958+R6578</f>
        <v>6432.2760790000002</v>
      </c>
      <c r="S11323" t="s">
        <v>201</v>
      </c>
      <c r="T11323" s="221">
        <v>45567.337500000001</v>
      </c>
    </row>
    <row r="11324" spans="1:20" x14ac:dyDescent="0.35">
      <c r="A11324" t="s">
        <v>128</v>
      </c>
      <c r="B11324" t="s">
        <v>129</v>
      </c>
      <c r="C11324" t="s">
        <v>92</v>
      </c>
      <c r="D11324" s="29">
        <v>45660</v>
      </c>
      <c r="E11324" s="184" t="str">
        <f t="shared" si="780"/>
        <v/>
      </c>
      <c r="F11324" s="184" t="str">
        <f t="shared" si="781"/>
        <v/>
      </c>
      <c r="G11324" s="184" t="str">
        <f t="shared" si="782"/>
        <v/>
      </c>
      <c r="H11324" s="184" t="str">
        <f t="shared" si="783"/>
        <v/>
      </c>
      <c r="L11324">
        <f t="shared" si="786"/>
        <v>2923.1953608368244</v>
      </c>
      <c r="R11324">
        <f t="shared" si="787"/>
        <v>6432.2760790000002</v>
      </c>
      <c r="S11324" t="s">
        <v>201</v>
      </c>
      <c r="T11324" s="221">
        <v>45567.337500000001</v>
      </c>
    </row>
    <row r="11325" spans="1:20" x14ac:dyDescent="0.35">
      <c r="A11325" t="s">
        <v>128</v>
      </c>
      <c r="B11325" t="s">
        <v>129</v>
      </c>
      <c r="C11325" t="s">
        <v>92</v>
      </c>
      <c r="D11325" s="29">
        <v>45661</v>
      </c>
      <c r="E11325" s="184" t="str">
        <f t="shared" si="780"/>
        <v/>
      </c>
      <c r="F11325" s="184" t="str">
        <f t="shared" si="781"/>
        <v/>
      </c>
      <c r="G11325" s="184" t="str">
        <f t="shared" si="782"/>
        <v/>
      </c>
      <c r="H11325" s="184" t="str">
        <f t="shared" si="783"/>
        <v/>
      </c>
      <c r="L11325">
        <f t="shared" si="786"/>
        <v>2923.1953608368244</v>
      </c>
      <c r="R11325">
        <f t="shared" si="787"/>
        <v>6432.2760790000002</v>
      </c>
      <c r="S11325" t="s">
        <v>201</v>
      </c>
      <c r="T11325" s="221">
        <v>45567.337500000001</v>
      </c>
    </row>
    <row r="11326" spans="1:20" x14ac:dyDescent="0.35">
      <c r="A11326" t="s">
        <v>128</v>
      </c>
      <c r="B11326" t="s">
        <v>129</v>
      </c>
      <c r="C11326" t="s">
        <v>92</v>
      </c>
      <c r="D11326" s="29">
        <v>45662</v>
      </c>
      <c r="E11326" s="184" t="str">
        <f t="shared" si="780"/>
        <v/>
      </c>
      <c r="F11326" s="184" t="str">
        <f t="shared" si="781"/>
        <v/>
      </c>
      <c r="G11326" s="184" t="str">
        <f t="shared" si="782"/>
        <v/>
      </c>
      <c r="H11326" s="184" t="str">
        <f t="shared" si="783"/>
        <v/>
      </c>
      <c r="L11326">
        <f t="shared" si="786"/>
        <v>2923.1953608368244</v>
      </c>
      <c r="R11326">
        <f t="shared" si="787"/>
        <v>6432.2760790000002</v>
      </c>
      <c r="S11326" t="s">
        <v>201</v>
      </c>
      <c r="T11326" s="221">
        <v>45567.337500000001</v>
      </c>
    </row>
    <row r="11327" spans="1:20" x14ac:dyDescent="0.35">
      <c r="A11327" t="s">
        <v>128</v>
      </c>
      <c r="B11327" t="s">
        <v>129</v>
      </c>
      <c r="C11327" t="s">
        <v>92</v>
      </c>
      <c r="D11327" s="29">
        <v>45663</v>
      </c>
      <c r="E11327" s="184" t="str">
        <f t="shared" si="780"/>
        <v/>
      </c>
      <c r="F11327" s="184" t="str">
        <f t="shared" si="781"/>
        <v/>
      </c>
      <c r="G11327" s="184" t="str">
        <f t="shared" si="782"/>
        <v/>
      </c>
      <c r="H11327" s="184" t="str">
        <f t="shared" si="783"/>
        <v/>
      </c>
      <c r="L11327">
        <f t="shared" si="786"/>
        <v>2923.1953608368244</v>
      </c>
      <c r="R11327">
        <f t="shared" si="787"/>
        <v>6432.2760790000002</v>
      </c>
      <c r="S11327" t="s">
        <v>201</v>
      </c>
      <c r="T11327" s="221">
        <v>45567.337500000001</v>
      </c>
    </row>
    <row r="11328" spans="1:20" x14ac:dyDescent="0.35">
      <c r="A11328" t="s">
        <v>128</v>
      </c>
      <c r="B11328" t="s">
        <v>129</v>
      </c>
      <c r="C11328" t="s">
        <v>92</v>
      </c>
      <c r="D11328" s="29">
        <v>45664</v>
      </c>
      <c r="E11328" s="184" t="str">
        <f t="shared" si="780"/>
        <v/>
      </c>
      <c r="F11328" s="184" t="str">
        <f t="shared" si="781"/>
        <v/>
      </c>
      <c r="G11328" s="184" t="str">
        <f t="shared" si="782"/>
        <v/>
      </c>
      <c r="H11328" s="184" t="str">
        <f t="shared" si="783"/>
        <v/>
      </c>
      <c r="L11328">
        <f t="shared" si="786"/>
        <v>2923.1953608368244</v>
      </c>
      <c r="R11328">
        <f t="shared" si="787"/>
        <v>6432.2760790000002</v>
      </c>
      <c r="S11328" t="s">
        <v>201</v>
      </c>
      <c r="T11328" s="221">
        <v>45567.337500000001</v>
      </c>
    </row>
    <row r="11329" spans="1:20" x14ac:dyDescent="0.35">
      <c r="A11329" t="s">
        <v>128</v>
      </c>
      <c r="B11329" t="s">
        <v>129</v>
      </c>
      <c r="C11329" t="s">
        <v>92</v>
      </c>
      <c r="D11329" s="29">
        <v>45665</v>
      </c>
      <c r="E11329" s="184" t="str">
        <f t="shared" si="780"/>
        <v/>
      </c>
      <c r="F11329" s="184" t="str">
        <f t="shared" si="781"/>
        <v/>
      </c>
      <c r="G11329" s="184" t="str">
        <f t="shared" si="782"/>
        <v/>
      </c>
      <c r="H11329" s="184" t="str">
        <f t="shared" si="783"/>
        <v/>
      </c>
      <c r="L11329">
        <f t="shared" si="786"/>
        <v>2923.1953608368244</v>
      </c>
      <c r="R11329">
        <f t="shared" si="787"/>
        <v>6432.2760790000002</v>
      </c>
      <c r="S11329" t="s">
        <v>201</v>
      </c>
      <c r="T11329" s="221">
        <v>45567.337500000001</v>
      </c>
    </row>
    <row r="11330" spans="1:20" x14ac:dyDescent="0.35">
      <c r="A11330" t="s">
        <v>128</v>
      </c>
      <c r="B11330" t="s">
        <v>129</v>
      </c>
      <c r="C11330" t="s">
        <v>92</v>
      </c>
      <c r="D11330" s="29">
        <v>45666</v>
      </c>
      <c r="E11330" s="184" t="str">
        <f t="shared" si="780"/>
        <v/>
      </c>
      <c r="F11330" s="184" t="str">
        <f t="shared" si="781"/>
        <v/>
      </c>
      <c r="G11330" s="184" t="str">
        <f t="shared" si="782"/>
        <v/>
      </c>
      <c r="H11330" s="184" t="str">
        <f t="shared" si="783"/>
        <v/>
      </c>
      <c r="L11330">
        <f t="shared" si="786"/>
        <v>2923.1953608368244</v>
      </c>
      <c r="R11330">
        <f t="shared" si="787"/>
        <v>6432.2760790000002</v>
      </c>
      <c r="S11330" t="s">
        <v>201</v>
      </c>
      <c r="T11330" s="221">
        <v>45567.337500000001</v>
      </c>
    </row>
    <row r="11331" spans="1:20" x14ac:dyDescent="0.35">
      <c r="A11331" t="s">
        <v>128</v>
      </c>
      <c r="B11331" t="s">
        <v>129</v>
      </c>
      <c r="C11331" t="s">
        <v>92</v>
      </c>
      <c r="D11331" s="29">
        <v>45667</v>
      </c>
      <c r="E11331" s="184" t="str">
        <f t="shared" si="780"/>
        <v/>
      </c>
      <c r="F11331" s="184" t="str">
        <f t="shared" si="781"/>
        <v/>
      </c>
      <c r="G11331" s="184" t="str">
        <f t="shared" si="782"/>
        <v/>
      </c>
      <c r="H11331" s="184" t="str">
        <f t="shared" si="783"/>
        <v/>
      </c>
      <c r="L11331">
        <f t="shared" si="786"/>
        <v>2923.1953608368244</v>
      </c>
      <c r="R11331">
        <f t="shared" si="787"/>
        <v>6432.2760790000002</v>
      </c>
      <c r="S11331" t="s">
        <v>201</v>
      </c>
      <c r="T11331" s="221">
        <v>45567.337500000001</v>
      </c>
    </row>
    <row r="11332" spans="1:20" x14ac:dyDescent="0.35">
      <c r="A11332" t="s">
        <v>128</v>
      </c>
      <c r="B11332" t="s">
        <v>129</v>
      </c>
      <c r="C11332" t="s">
        <v>92</v>
      </c>
      <c r="D11332" s="29">
        <v>45668</v>
      </c>
      <c r="E11332" s="184" t="str">
        <f t="shared" si="780"/>
        <v/>
      </c>
      <c r="F11332" s="184" t="str">
        <f t="shared" si="781"/>
        <v/>
      </c>
      <c r="G11332" s="184" t="str">
        <f t="shared" si="782"/>
        <v/>
      </c>
      <c r="H11332" s="184" t="str">
        <f t="shared" si="783"/>
        <v/>
      </c>
      <c r="L11332">
        <f t="shared" si="786"/>
        <v>2923.1953608368244</v>
      </c>
      <c r="R11332">
        <f t="shared" si="787"/>
        <v>6432.2760790000002</v>
      </c>
      <c r="S11332" t="s">
        <v>201</v>
      </c>
      <c r="T11332" s="221">
        <v>45567.337500000001</v>
      </c>
    </row>
    <row r="11333" spans="1:20" x14ac:dyDescent="0.35">
      <c r="A11333" t="s">
        <v>128</v>
      </c>
      <c r="B11333" t="s">
        <v>129</v>
      </c>
      <c r="C11333" t="s">
        <v>92</v>
      </c>
      <c r="D11333" s="29">
        <v>45669</v>
      </c>
      <c r="E11333" s="184" t="str">
        <f t="shared" si="780"/>
        <v/>
      </c>
      <c r="F11333" s="184" t="str">
        <f t="shared" si="781"/>
        <v/>
      </c>
      <c r="G11333" s="184" t="str">
        <f t="shared" si="782"/>
        <v/>
      </c>
      <c r="H11333" s="184" t="str">
        <f t="shared" si="783"/>
        <v/>
      </c>
      <c r="L11333">
        <f t="shared" si="786"/>
        <v>2923.1953608368244</v>
      </c>
      <c r="R11333">
        <f t="shared" si="787"/>
        <v>6432.2760790000002</v>
      </c>
      <c r="S11333" t="s">
        <v>201</v>
      </c>
      <c r="T11333" s="221">
        <v>45567.337500000001</v>
      </c>
    </row>
    <row r="11334" spans="1:20" x14ac:dyDescent="0.35">
      <c r="A11334" t="s">
        <v>128</v>
      </c>
      <c r="B11334" t="s">
        <v>129</v>
      </c>
      <c r="C11334" t="s">
        <v>92</v>
      </c>
      <c r="D11334" s="29">
        <v>45670</v>
      </c>
      <c r="E11334" s="184" t="str">
        <f t="shared" si="780"/>
        <v/>
      </c>
      <c r="F11334" s="184" t="str">
        <f t="shared" si="781"/>
        <v/>
      </c>
      <c r="G11334" s="184" t="str">
        <f t="shared" si="782"/>
        <v/>
      </c>
      <c r="H11334" s="184" t="str">
        <f t="shared" si="783"/>
        <v/>
      </c>
      <c r="L11334">
        <f t="shared" si="786"/>
        <v>2923.1953608368244</v>
      </c>
      <c r="R11334">
        <f t="shared" si="787"/>
        <v>6432.2760790000002</v>
      </c>
      <c r="S11334" t="s">
        <v>201</v>
      </c>
      <c r="T11334" s="221">
        <v>45567.337500000001</v>
      </c>
    </row>
    <row r="11335" spans="1:20" x14ac:dyDescent="0.35">
      <c r="A11335" t="s">
        <v>128</v>
      </c>
      <c r="B11335" t="s">
        <v>129</v>
      </c>
      <c r="C11335" t="s">
        <v>92</v>
      </c>
      <c r="D11335" s="29">
        <v>45671</v>
      </c>
      <c r="E11335" s="184" t="str">
        <f t="shared" si="780"/>
        <v/>
      </c>
      <c r="F11335" s="184" t="str">
        <f t="shared" si="781"/>
        <v/>
      </c>
      <c r="G11335" s="184" t="str">
        <f t="shared" si="782"/>
        <v/>
      </c>
      <c r="H11335" s="184" t="str">
        <f t="shared" si="783"/>
        <v/>
      </c>
      <c r="L11335">
        <f t="shared" si="786"/>
        <v>2923.1953608368244</v>
      </c>
      <c r="R11335">
        <f t="shared" si="787"/>
        <v>6432.2760790000002</v>
      </c>
      <c r="S11335" t="s">
        <v>201</v>
      </c>
      <c r="T11335" s="221">
        <v>45567.337500000001</v>
      </c>
    </row>
    <row r="11336" spans="1:20" x14ac:dyDescent="0.35">
      <c r="A11336" t="s">
        <v>128</v>
      </c>
      <c r="B11336" t="s">
        <v>129</v>
      </c>
      <c r="C11336" t="s">
        <v>92</v>
      </c>
      <c r="D11336" s="29">
        <v>45672</v>
      </c>
      <c r="E11336" s="184" t="str">
        <f t="shared" ref="E11336:E11399" si="788">IF(J11336="","",IF(L11336=0,0,IF(1-(J11336/L11336)&lt;0,"",1-(J11336/L11336))))</f>
        <v/>
      </c>
      <c r="F11336" s="184" t="str">
        <f t="shared" ref="F11336:F11399" si="789">IF(K11336="","",IF(L11336=0,0,IF(1-(K11336/L11336)&lt;0,"",1-(K11336/L11336))))</f>
        <v/>
      </c>
      <c r="G11336" s="184" t="str">
        <f t="shared" ref="G11336:G11399" si="790">IF(J11336="","",IF(1-(J11336/R11336)&lt;0,"",1-(J11336/R11336)))</f>
        <v/>
      </c>
      <c r="H11336" s="184" t="str">
        <f t="shared" ref="H11336:H11399" si="791">IF(K11336="","",IF(1-(K11336/R11336)&lt;0,"",1-(K11336/R11336)))</f>
        <v/>
      </c>
      <c r="L11336">
        <f t="shared" si="786"/>
        <v>2923.1953608368244</v>
      </c>
      <c r="R11336">
        <f t="shared" si="787"/>
        <v>6432.2760790000002</v>
      </c>
      <c r="S11336" t="s">
        <v>201</v>
      </c>
      <c r="T11336" s="221">
        <v>45567.337500000001</v>
      </c>
    </row>
    <row r="11337" spans="1:20" x14ac:dyDescent="0.35">
      <c r="A11337" t="s">
        <v>128</v>
      </c>
      <c r="B11337" t="s">
        <v>129</v>
      </c>
      <c r="C11337" t="s">
        <v>92</v>
      </c>
      <c r="D11337" s="29">
        <v>45673</v>
      </c>
      <c r="E11337" s="184" t="str">
        <f t="shared" si="788"/>
        <v/>
      </c>
      <c r="F11337" s="184" t="str">
        <f t="shared" si="789"/>
        <v/>
      </c>
      <c r="G11337" s="184" t="str">
        <f t="shared" si="790"/>
        <v/>
      </c>
      <c r="H11337" s="184" t="str">
        <f t="shared" si="791"/>
        <v/>
      </c>
      <c r="L11337">
        <f t="shared" si="786"/>
        <v>2923.1953608368244</v>
      </c>
      <c r="R11337">
        <f t="shared" si="787"/>
        <v>6432.2760790000002</v>
      </c>
      <c r="S11337" t="s">
        <v>201</v>
      </c>
      <c r="T11337" s="221">
        <v>45567.337500000001</v>
      </c>
    </row>
    <row r="11338" spans="1:20" x14ac:dyDescent="0.35">
      <c r="A11338" t="s">
        <v>128</v>
      </c>
      <c r="B11338" t="s">
        <v>129</v>
      </c>
      <c r="C11338" t="s">
        <v>92</v>
      </c>
      <c r="D11338" s="29">
        <v>45674</v>
      </c>
      <c r="E11338" s="184" t="str">
        <f t="shared" si="788"/>
        <v/>
      </c>
      <c r="F11338" s="184" t="str">
        <f t="shared" si="789"/>
        <v/>
      </c>
      <c r="G11338" s="184" t="str">
        <f t="shared" si="790"/>
        <v/>
      </c>
      <c r="H11338" s="184" t="str">
        <f t="shared" si="791"/>
        <v/>
      </c>
      <c r="L11338">
        <f t="shared" si="786"/>
        <v>2923.1953608368244</v>
      </c>
      <c r="R11338">
        <f t="shared" si="787"/>
        <v>6432.2760790000002</v>
      </c>
      <c r="S11338" t="s">
        <v>201</v>
      </c>
      <c r="T11338" s="221">
        <v>45567.337500000001</v>
      </c>
    </row>
    <row r="11339" spans="1:20" x14ac:dyDescent="0.35">
      <c r="A11339" t="s">
        <v>128</v>
      </c>
      <c r="B11339" t="s">
        <v>129</v>
      </c>
      <c r="C11339" t="s">
        <v>92</v>
      </c>
      <c r="D11339" s="29">
        <v>45675</v>
      </c>
      <c r="E11339" s="184" t="str">
        <f t="shared" si="788"/>
        <v/>
      </c>
      <c r="F11339" s="184" t="str">
        <f t="shared" si="789"/>
        <v/>
      </c>
      <c r="G11339" s="184" t="str">
        <f t="shared" si="790"/>
        <v/>
      </c>
      <c r="H11339" s="184" t="str">
        <f t="shared" si="791"/>
        <v/>
      </c>
      <c r="L11339">
        <f t="shared" si="786"/>
        <v>2923.1953608368244</v>
      </c>
      <c r="R11339">
        <f t="shared" si="787"/>
        <v>6432.2760790000002</v>
      </c>
      <c r="S11339" t="s">
        <v>201</v>
      </c>
      <c r="T11339" s="221">
        <v>45567.337500000001</v>
      </c>
    </row>
    <row r="11340" spans="1:20" x14ac:dyDescent="0.35">
      <c r="A11340" t="s">
        <v>128</v>
      </c>
      <c r="B11340" t="s">
        <v>129</v>
      </c>
      <c r="C11340" t="s">
        <v>92</v>
      </c>
      <c r="D11340" s="29">
        <v>45676</v>
      </c>
      <c r="E11340" s="184" t="str">
        <f t="shared" si="788"/>
        <v/>
      </c>
      <c r="F11340" s="184" t="str">
        <f t="shared" si="789"/>
        <v/>
      </c>
      <c r="G11340" s="184" t="str">
        <f t="shared" si="790"/>
        <v/>
      </c>
      <c r="H11340" s="184" t="str">
        <f t="shared" si="791"/>
        <v/>
      </c>
      <c r="L11340">
        <f t="shared" si="786"/>
        <v>2923.1953608368244</v>
      </c>
      <c r="R11340">
        <f t="shared" si="787"/>
        <v>6432.2760790000002</v>
      </c>
      <c r="S11340" t="s">
        <v>201</v>
      </c>
      <c r="T11340" s="221">
        <v>45567.337500000001</v>
      </c>
    </row>
    <row r="11341" spans="1:20" x14ac:dyDescent="0.35">
      <c r="A11341" t="s">
        <v>128</v>
      </c>
      <c r="B11341" t="s">
        <v>129</v>
      </c>
      <c r="C11341" t="s">
        <v>92</v>
      </c>
      <c r="D11341" s="29">
        <v>45677</v>
      </c>
      <c r="E11341" s="184" t="str">
        <f t="shared" si="788"/>
        <v/>
      </c>
      <c r="F11341" s="184" t="str">
        <f t="shared" si="789"/>
        <v/>
      </c>
      <c r="G11341" s="184" t="str">
        <f t="shared" si="790"/>
        <v/>
      </c>
      <c r="H11341" s="184" t="str">
        <f t="shared" si="791"/>
        <v/>
      </c>
      <c r="L11341">
        <f t="shared" si="786"/>
        <v>2923.1953608368244</v>
      </c>
      <c r="R11341">
        <f t="shared" si="787"/>
        <v>6432.2760790000002</v>
      </c>
      <c r="S11341" t="s">
        <v>201</v>
      </c>
      <c r="T11341" s="221">
        <v>45567.337500000001</v>
      </c>
    </row>
    <row r="11342" spans="1:20" x14ac:dyDescent="0.35">
      <c r="A11342" t="s">
        <v>128</v>
      </c>
      <c r="B11342" t="s">
        <v>129</v>
      </c>
      <c r="C11342" t="s">
        <v>92</v>
      </c>
      <c r="D11342" s="29">
        <v>45678</v>
      </c>
      <c r="E11342" s="184" t="str">
        <f t="shared" si="788"/>
        <v/>
      </c>
      <c r="F11342" s="184" t="str">
        <f t="shared" si="789"/>
        <v/>
      </c>
      <c r="G11342" s="184" t="str">
        <f t="shared" si="790"/>
        <v/>
      </c>
      <c r="H11342" s="184" t="str">
        <f t="shared" si="791"/>
        <v/>
      </c>
      <c r="L11342">
        <f t="shared" si="786"/>
        <v>2923.1953608368244</v>
      </c>
      <c r="R11342">
        <f t="shared" si="787"/>
        <v>6432.2760790000002</v>
      </c>
      <c r="S11342" t="s">
        <v>201</v>
      </c>
      <c r="T11342" s="221">
        <v>45567.337500000001</v>
      </c>
    </row>
    <row r="11343" spans="1:20" x14ac:dyDescent="0.35">
      <c r="A11343" t="s">
        <v>128</v>
      </c>
      <c r="B11343" t="s">
        <v>129</v>
      </c>
      <c r="C11343" t="s">
        <v>92</v>
      </c>
      <c r="D11343" s="29">
        <v>45679</v>
      </c>
      <c r="E11343" s="184" t="str">
        <f t="shared" si="788"/>
        <v/>
      </c>
      <c r="F11343" s="184" t="str">
        <f t="shared" si="789"/>
        <v/>
      </c>
      <c r="G11343" s="184" t="str">
        <f t="shared" si="790"/>
        <v/>
      </c>
      <c r="H11343" s="184" t="str">
        <f t="shared" si="791"/>
        <v/>
      </c>
      <c r="L11343">
        <f t="shared" si="786"/>
        <v>2923.1953608368244</v>
      </c>
      <c r="R11343">
        <f t="shared" si="787"/>
        <v>6432.2760790000002</v>
      </c>
      <c r="S11343" t="s">
        <v>201</v>
      </c>
      <c r="T11343" s="221">
        <v>45567.337500000001</v>
      </c>
    </row>
    <row r="11344" spans="1:20" x14ac:dyDescent="0.35">
      <c r="A11344" t="s">
        <v>128</v>
      </c>
      <c r="B11344" t="s">
        <v>129</v>
      </c>
      <c r="C11344" t="s">
        <v>92</v>
      </c>
      <c r="D11344" s="29">
        <v>45680</v>
      </c>
      <c r="E11344" s="184" t="str">
        <f t="shared" si="788"/>
        <v/>
      </c>
      <c r="F11344" s="184" t="str">
        <f t="shared" si="789"/>
        <v/>
      </c>
      <c r="G11344" s="184" t="str">
        <f t="shared" si="790"/>
        <v/>
      </c>
      <c r="H11344" s="184" t="str">
        <f t="shared" si="791"/>
        <v/>
      </c>
      <c r="L11344">
        <f t="shared" si="786"/>
        <v>2923.1953608368244</v>
      </c>
      <c r="R11344">
        <f t="shared" si="787"/>
        <v>6432.2760790000002</v>
      </c>
      <c r="S11344" t="s">
        <v>201</v>
      </c>
      <c r="T11344" s="221">
        <v>45567.337500000001</v>
      </c>
    </row>
    <row r="11345" spans="1:20" x14ac:dyDescent="0.35">
      <c r="A11345" t="s">
        <v>128</v>
      </c>
      <c r="B11345" t="s">
        <v>129</v>
      </c>
      <c r="C11345" t="s">
        <v>92</v>
      </c>
      <c r="D11345" s="29">
        <v>45681</v>
      </c>
      <c r="E11345" s="184" t="str">
        <f t="shared" si="788"/>
        <v/>
      </c>
      <c r="F11345" s="184" t="str">
        <f t="shared" si="789"/>
        <v/>
      </c>
      <c r="G11345" s="184" t="str">
        <f t="shared" si="790"/>
        <v/>
      </c>
      <c r="H11345" s="184" t="str">
        <f t="shared" si="791"/>
        <v/>
      </c>
      <c r="L11345">
        <f t="shared" si="786"/>
        <v>2923.1953608368244</v>
      </c>
      <c r="R11345">
        <f t="shared" si="787"/>
        <v>6432.2760790000002</v>
      </c>
      <c r="S11345" t="s">
        <v>201</v>
      </c>
      <c r="T11345" s="221">
        <v>45567.337500000001</v>
      </c>
    </row>
    <row r="11346" spans="1:20" x14ac:dyDescent="0.35">
      <c r="A11346" t="s">
        <v>128</v>
      </c>
      <c r="B11346" t="s">
        <v>129</v>
      </c>
      <c r="C11346" t="s">
        <v>92</v>
      </c>
      <c r="D11346" s="29">
        <v>45682</v>
      </c>
      <c r="E11346" s="184" t="str">
        <f t="shared" si="788"/>
        <v/>
      </c>
      <c r="F11346" s="184" t="str">
        <f t="shared" si="789"/>
        <v/>
      </c>
      <c r="G11346" s="184" t="str">
        <f t="shared" si="790"/>
        <v/>
      </c>
      <c r="H11346" s="184" t="str">
        <f t="shared" si="791"/>
        <v/>
      </c>
      <c r="L11346">
        <f t="shared" si="786"/>
        <v>2923.1953608368244</v>
      </c>
      <c r="R11346">
        <f t="shared" si="787"/>
        <v>6432.2760790000002</v>
      </c>
      <c r="S11346" t="s">
        <v>201</v>
      </c>
      <c r="T11346" s="221">
        <v>45567.337500000001</v>
      </c>
    </row>
    <row r="11347" spans="1:20" x14ac:dyDescent="0.35">
      <c r="A11347" t="s">
        <v>128</v>
      </c>
      <c r="B11347" t="s">
        <v>129</v>
      </c>
      <c r="C11347" t="s">
        <v>92</v>
      </c>
      <c r="D11347" s="29">
        <v>45683</v>
      </c>
      <c r="E11347" s="184" t="str">
        <f t="shared" si="788"/>
        <v/>
      </c>
      <c r="F11347" s="184" t="str">
        <f t="shared" si="789"/>
        <v/>
      </c>
      <c r="G11347" s="184" t="str">
        <f t="shared" si="790"/>
        <v/>
      </c>
      <c r="H11347" s="184" t="str">
        <f t="shared" si="791"/>
        <v/>
      </c>
      <c r="L11347">
        <f t="shared" si="786"/>
        <v>2923.1953608368244</v>
      </c>
      <c r="R11347">
        <f t="shared" si="787"/>
        <v>6432.2760790000002</v>
      </c>
      <c r="S11347" t="s">
        <v>201</v>
      </c>
      <c r="T11347" s="221">
        <v>45567.337500000001</v>
      </c>
    </row>
    <row r="11348" spans="1:20" x14ac:dyDescent="0.35">
      <c r="A11348" t="s">
        <v>128</v>
      </c>
      <c r="B11348" t="s">
        <v>129</v>
      </c>
      <c r="C11348" t="s">
        <v>92</v>
      </c>
      <c r="D11348" s="29">
        <v>45684</v>
      </c>
      <c r="E11348" s="184" t="str">
        <f t="shared" si="788"/>
        <v/>
      </c>
      <c r="F11348" s="184" t="str">
        <f t="shared" si="789"/>
        <v/>
      </c>
      <c r="G11348" s="184" t="str">
        <f t="shared" si="790"/>
        <v/>
      </c>
      <c r="H11348" s="184" t="str">
        <f t="shared" si="791"/>
        <v/>
      </c>
      <c r="L11348">
        <f t="shared" si="786"/>
        <v>2923.1953608368244</v>
      </c>
      <c r="R11348">
        <f t="shared" si="787"/>
        <v>6432.2760790000002</v>
      </c>
      <c r="S11348" t="s">
        <v>201</v>
      </c>
      <c r="T11348" s="221">
        <v>45567.337500000001</v>
      </c>
    </row>
    <row r="11349" spans="1:20" x14ac:dyDescent="0.35">
      <c r="A11349" t="s">
        <v>128</v>
      </c>
      <c r="B11349" t="s">
        <v>129</v>
      </c>
      <c r="C11349" t="s">
        <v>92</v>
      </c>
      <c r="D11349" s="29">
        <v>45685</v>
      </c>
      <c r="E11349" s="184" t="str">
        <f t="shared" si="788"/>
        <v/>
      </c>
      <c r="F11349" s="184" t="str">
        <f t="shared" si="789"/>
        <v/>
      </c>
      <c r="G11349" s="184" t="str">
        <f t="shared" si="790"/>
        <v/>
      </c>
      <c r="H11349" s="184" t="str">
        <f t="shared" si="791"/>
        <v/>
      </c>
      <c r="L11349">
        <f t="shared" si="786"/>
        <v>2923.1953608368244</v>
      </c>
      <c r="R11349">
        <f t="shared" si="787"/>
        <v>6432.2760790000002</v>
      </c>
      <c r="S11349" t="s">
        <v>201</v>
      </c>
      <c r="T11349" s="221">
        <v>45567.337500000001</v>
      </c>
    </row>
    <row r="11350" spans="1:20" x14ac:dyDescent="0.35">
      <c r="A11350" t="s">
        <v>128</v>
      </c>
      <c r="B11350" t="s">
        <v>129</v>
      </c>
      <c r="C11350" t="s">
        <v>92</v>
      </c>
      <c r="D11350" s="29">
        <v>45686</v>
      </c>
      <c r="E11350" s="184" t="str">
        <f t="shared" si="788"/>
        <v/>
      </c>
      <c r="F11350" s="184" t="str">
        <f t="shared" si="789"/>
        <v/>
      </c>
      <c r="G11350" s="184" t="str">
        <f t="shared" si="790"/>
        <v/>
      </c>
      <c r="H11350" s="184" t="str">
        <f t="shared" si="791"/>
        <v/>
      </c>
      <c r="L11350">
        <f t="shared" si="786"/>
        <v>2923.1953608368244</v>
      </c>
      <c r="R11350">
        <f t="shared" si="787"/>
        <v>6432.2760790000002</v>
      </c>
      <c r="S11350" t="s">
        <v>201</v>
      </c>
      <c r="T11350" s="221">
        <v>45567.337500000001</v>
      </c>
    </row>
    <row r="11351" spans="1:20" x14ac:dyDescent="0.35">
      <c r="A11351" t="s">
        <v>128</v>
      </c>
      <c r="B11351" t="s">
        <v>129</v>
      </c>
      <c r="C11351" t="s">
        <v>92</v>
      </c>
      <c r="D11351" s="29">
        <v>45687</v>
      </c>
      <c r="E11351" s="184" t="str">
        <f t="shared" si="788"/>
        <v/>
      </c>
      <c r="F11351" s="184" t="str">
        <f t="shared" si="789"/>
        <v/>
      </c>
      <c r="G11351" s="184" t="str">
        <f t="shared" si="790"/>
        <v/>
      </c>
      <c r="H11351" s="184" t="str">
        <f t="shared" si="791"/>
        <v/>
      </c>
      <c r="L11351">
        <f t="shared" si="786"/>
        <v>2923.1953608368244</v>
      </c>
      <c r="R11351">
        <f t="shared" si="787"/>
        <v>6432.2760790000002</v>
      </c>
      <c r="S11351" t="s">
        <v>201</v>
      </c>
      <c r="T11351" s="221">
        <v>45567.337500000001</v>
      </c>
    </row>
    <row r="11352" spans="1:20" x14ac:dyDescent="0.35">
      <c r="A11352" t="s">
        <v>128</v>
      </c>
      <c r="B11352" t="s">
        <v>129</v>
      </c>
      <c r="C11352" t="s">
        <v>92</v>
      </c>
      <c r="D11352" s="29">
        <v>45688</v>
      </c>
      <c r="E11352" s="184" t="str">
        <f t="shared" si="788"/>
        <v/>
      </c>
      <c r="F11352" s="184" t="str">
        <f t="shared" si="789"/>
        <v/>
      </c>
      <c r="G11352" s="184" t="str">
        <f t="shared" si="790"/>
        <v/>
      </c>
      <c r="H11352" s="184" t="str">
        <f t="shared" si="791"/>
        <v/>
      </c>
      <c r="L11352">
        <f t="shared" si="786"/>
        <v>2923.1953608368244</v>
      </c>
      <c r="R11352">
        <f t="shared" si="787"/>
        <v>6432.2760790000002</v>
      </c>
      <c r="S11352" t="s">
        <v>201</v>
      </c>
      <c r="T11352" s="221">
        <v>45567.337500000001</v>
      </c>
    </row>
    <row r="11353" spans="1:20" x14ac:dyDescent="0.35">
      <c r="A11353" t="s">
        <v>128</v>
      </c>
      <c r="B11353" t="s">
        <v>129</v>
      </c>
      <c r="C11353" t="s">
        <v>92</v>
      </c>
      <c r="D11353" s="29">
        <v>45689</v>
      </c>
      <c r="E11353" s="184" t="str">
        <f t="shared" si="788"/>
        <v/>
      </c>
      <c r="F11353" s="184" t="str">
        <f t="shared" si="789"/>
        <v/>
      </c>
      <c r="G11353" s="184" t="str">
        <f t="shared" si="790"/>
        <v/>
      </c>
      <c r="H11353" s="184" t="str">
        <f t="shared" si="791"/>
        <v/>
      </c>
      <c r="L11353">
        <f t="shared" si="786"/>
        <v>2923.1953608368244</v>
      </c>
      <c r="R11353">
        <f t="shared" si="787"/>
        <v>6432.2760790000002</v>
      </c>
      <c r="S11353" t="s">
        <v>201</v>
      </c>
      <c r="T11353" s="221">
        <v>45567.337500000001</v>
      </c>
    </row>
    <row r="11354" spans="1:20" x14ac:dyDescent="0.35">
      <c r="A11354" t="s">
        <v>128</v>
      </c>
      <c r="B11354" t="s">
        <v>129</v>
      </c>
      <c r="C11354" t="s">
        <v>92</v>
      </c>
      <c r="D11354" s="29">
        <v>45690</v>
      </c>
      <c r="E11354" s="184" t="str">
        <f t="shared" si="788"/>
        <v/>
      </c>
      <c r="F11354" s="184" t="str">
        <f t="shared" si="789"/>
        <v/>
      </c>
      <c r="G11354" s="184" t="str">
        <f t="shared" si="790"/>
        <v/>
      </c>
      <c r="H11354" s="184" t="str">
        <f t="shared" si="791"/>
        <v/>
      </c>
      <c r="L11354">
        <f t="shared" si="786"/>
        <v>2923.1953608368244</v>
      </c>
      <c r="R11354">
        <f t="shared" si="787"/>
        <v>6432.2760790000002</v>
      </c>
      <c r="S11354" t="s">
        <v>201</v>
      </c>
      <c r="T11354" s="221">
        <v>45567.337500000001</v>
      </c>
    </row>
    <row r="11355" spans="1:20" x14ac:dyDescent="0.35">
      <c r="A11355" t="s">
        <v>128</v>
      </c>
      <c r="B11355" t="s">
        <v>129</v>
      </c>
      <c r="C11355" t="s">
        <v>92</v>
      </c>
      <c r="D11355" s="29">
        <v>45691</v>
      </c>
      <c r="E11355" s="184" t="str">
        <f t="shared" si="788"/>
        <v/>
      </c>
      <c r="F11355" s="184" t="str">
        <f t="shared" si="789"/>
        <v/>
      </c>
      <c r="G11355" s="184" t="str">
        <f t="shared" si="790"/>
        <v/>
      </c>
      <c r="H11355" s="184" t="str">
        <f t="shared" si="791"/>
        <v/>
      </c>
      <c r="L11355">
        <f t="shared" si="786"/>
        <v>2923.1953608368244</v>
      </c>
      <c r="R11355">
        <f t="shared" si="787"/>
        <v>6432.2760790000002</v>
      </c>
      <c r="S11355" t="s">
        <v>201</v>
      </c>
      <c r="T11355" s="221">
        <v>45567.337500000001</v>
      </c>
    </row>
    <row r="11356" spans="1:20" x14ac:dyDescent="0.35">
      <c r="A11356" t="s">
        <v>128</v>
      </c>
      <c r="B11356" t="s">
        <v>129</v>
      </c>
      <c r="C11356" t="s">
        <v>92</v>
      </c>
      <c r="D11356" s="29">
        <v>45692</v>
      </c>
      <c r="E11356" s="184" t="str">
        <f t="shared" si="788"/>
        <v/>
      </c>
      <c r="F11356" s="184" t="str">
        <f t="shared" si="789"/>
        <v/>
      </c>
      <c r="G11356" s="184" t="str">
        <f t="shared" si="790"/>
        <v/>
      </c>
      <c r="H11356" s="184" t="str">
        <f t="shared" si="791"/>
        <v/>
      </c>
      <c r="L11356">
        <f t="shared" si="786"/>
        <v>2923.1953608368244</v>
      </c>
      <c r="R11356">
        <f t="shared" si="787"/>
        <v>6432.2760790000002</v>
      </c>
      <c r="S11356" t="s">
        <v>201</v>
      </c>
      <c r="T11356" s="221">
        <v>45567.337500000001</v>
      </c>
    </row>
    <row r="11357" spans="1:20" x14ac:dyDescent="0.35">
      <c r="A11357" t="s">
        <v>128</v>
      </c>
      <c r="B11357" t="s">
        <v>129</v>
      </c>
      <c r="C11357" t="s">
        <v>92</v>
      </c>
      <c r="D11357" s="29">
        <v>45693</v>
      </c>
      <c r="E11357" s="184" t="str">
        <f t="shared" si="788"/>
        <v/>
      </c>
      <c r="F11357" s="184" t="str">
        <f t="shared" si="789"/>
        <v/>
      </c>
      <c r="G11357" s="184" t="str">
        <f t="shared" si="790"/>
        <v/>
      </c>
      <c r="H11357" s="184" t="str">
        <f t="shared" si="791"/>
        <v/>
      </c>
      <c r="L11357">
        <f t="shared" si="786"/>
        <v>2923.1953608368244</v>
      </c>
      <c r="R11357">
        <f t="shared" si="787"/>
        <v>6432.2760790000002</v>
      </c>
      <c r="S11357" t="s">
        <v>201</v>
      </c>
      <c r="T11357" s="221">
        <v>45567.337500000001</v>
      </c>
    </row>
    <row r="11358" spans="1:20" x14ac:dyDescent="0.35">
      <c r="A11358" t="s">
        <v>128</v>
      </c>
      <c r="B11358" t="s">
        <v>129</v>
      </c>
      <c r="C11358" t="s">
        <v>92</v>
      </c>
      <c r="D11358" s="29">
        <v>45694</v>
      </c>
      <c r="E11358" s="184" t="str">
        <f t="shared" si="788"/>
        <v/>
      </c>
      <c r="F11358" s="184" t="str">
        <f t="shared" si="789"/>
        <v/>
      </c>
      <c r="G11358" s="184" t="str">
        <f t="shared" si="790"/>
        <v/>
      </c>
      <c r="H11358" s="184" t="str">
        <f t="shared" si="791"/>
        <v/>
      </c>
      <c r="L11358">
        <f t="shared" si="786"/>
        <v>2923.1953608368244</v>
      </c>
      <c r="R11358">
        <f t="shared" si="787"/>
        <v>6432.2760790000002</v>
      </c>
      <c r="S11358" t="s">
        <v>201</v>
      </c>
      <c r="T11358" s="221">
        <v>45567.337500000001</v>
      </c>
    </row>
    <row r="11359" spans="1:20" x14ac:dyDescent="0.35">
      <c r="A11359" t="s">
        <v>128</v>
      </c>
      <c r="B11359" t="s">
        <v>129</v>
      </c>
      <c r="C11359" t="s">
        <v>92</v>
      </c>
      <c r="D11359" s="29">
        <v>45695</v>
      </c>
      <c r="E11359" s="184" t="str">
        <f t="shared" si="788"/>
        <v/>
      </c>
      <c r="F11359" s="184" t="str">
        <f t="shared" si="789"/>
        <v/>
      </c>
      <c r="G11359" s="184" t="str">
        <f t="shared" si="790"/>
        <v/>
      </c>
      <c r="H11359" s="184" t="str">
        <f t="shared" si="791"/>
        <v/>
      </c>
      <c r="L11359">
        <f t="shared" si="786"/>
        <v>2923.1953608368244</v>
      </c>
      <c r="R11359">
        <f t="shared" si="787"/>
        <v>6432.2760790000002</v>
      </c>
      <c r="S11359" t="s">
        <v>201</v>
      </c>
      <c r="T11359" s="221">
        <v>45567.337500000001</v>
      </c>
    </row>
    <row r="11360" spans="1:20" x14ac:dyDescent="0.35">
      <c r="A11360" t="s">
        <v>128</v>
      </c>
      <c r="B11360" t="s">
        <v>129</v>
      </c>
      <c r="C11360" t="s">
        <v>92</v>
      </c>
      <c r="D11360" s="29">
        <v>45696</v>
      </c>
      <c r="E11360" s="184" t="str">
        <f t="shared" si="788"/>
        <v/>
      </c>
      <c r="F11360" s="184" t="str">
        <f t="shared" si="789"/>
        <v/>
      </c>
      <c r="G11360" s="184" t="str">
        <f t="shared" si="790"/>
        <v/>
      </c>
      <c r="H11360" s="184" t="str">
        <f t="shared" si="791"/>
        <v/>
      </c>
      <c r="L11360">
        <f t="shared" si="786"/>
        <v>2923.1953608368244</v>
      </c>
      <c r="R11360">
        <f t="shared" si="787"/>
        <v>6432.2760790000002</v>
      </c>
      <c r="S11360" t="s">
        <v>201</v>
      </c>
      <c r="T11360" s="221">
        <v>45567.337500000001</v>
      </c>
    </row>
    <row r="11361" spans="1:20" x14ac:dyDescent="0.35">
      <c r="A11361" t="s">
        <v>128</v>
      </c>
      <c r="B11361" t="s">
        <v>129</v>
      </c>
      <c r="C11361" t="s">
        <v>92</v>
      </c>
      <c r="D11361" s="29">
        <v>45697</v>
      </c>
      <c r="E11361" s="184" t="str">
        <f t="shared" si="788"/>
        <v/>
      </c>
      <c r="F11361" s="184" t="str">
        <f t="shared" si="789"/>
        <v/>
      </c>
      <c r="G11361" s="184" t="str">
        <f t="shared" si="790"/>
        <v/>
      </c>
      <c r="H11361" s="184" t="str">
        <f t="shared" si="791"/>
        <v/>
      </c>
      <c r="L11361">
        <f t="shared" si="786"/>
        <v>2923.1953608368244</v>
      </c>
      <c r="R11361">
        <f t="shared" si="787"/>
        <v>6432.2760790000002</v>
      </c>
      <c r="S11361" t="s">
        <v>201</v>
      </c>
      <c r="T11361" s="221">
        <v>45567.337500000001</v>
      </c>
    </row>
    <row r="11362" spans="1:20" x14ac:dyDescent="0.35">
      <c r="A11362" t="s">
        <v>128</v>
      </c>
      <c r="B11362" t="s">
        <v>129</v>
      </c>
      <c r="C11362" t="s">
        <v>92</v>
      </c>
      <c r="D11362" s="29">
        <v>45698</v>
      </c>
      <c r="E11362" s="184" t="str">
        <f t="shared" si="788"/>
        <v/>
      </c>
      <c r="F11362" s="184" t="str">
        <f t="shared" si="789"/>
        <v/>
      </c>
      <c r="G11362" s="184" t="str">
        <f t="shared" si="790"/>
        <v/>
      </c>
      <c r="H11362" s="184" t="str">
        <f t="shared" si="791"/>
        <v/>
      </c>
      <c r="L11362">
        <f t="shared" si="786"/>
        <v>2923.1953608368244</v>
      </c>
      <c r="R11362">
        <f t="shared" si="787"/>
        <v>6432.2760790000002</v>
      </c>
      <c r="S11362" t="s">
        <v>201</v>
      </c>
      <c r="T11362" s="221">
        <v>45567.337500000001</v>
      </c>
    </row>
    <row r="11363" spans="1:20" x14ac:dyDescent="0.35">
      <c r="A11363" t="s">
        <v>128</v>
      </c>
      <c r="B11363" t="s">
        <v>129</v>
      </c>
      <c r="C11363" t="s">
        <v>92</v>
      </c>
      <c r="D11363" s="29">
        <v>45699</v>
      </c>
      <c r="E11363" s="184" t="str">
        <f t="shared" si="788"/>
        <v/>
      </c>
      <c r="F11363" s="184" t="str">
        <f t="shared" si="789"/>
        <v/>
      </c>
      <c r="G11363" s="184" t="str">
        <f t="shared" si="790"/>
        <v/>
      </c>
      <c r="H11363" s="184" t="str">
        <f t="shared" si="791"/>
        <v/>
      </c>
      <c r="L11363">
        <f t="shared" si="786"/>
        <v>2923.1953608368244</v>
      </c>
      <c r="R11363">
        <f t="shared" si="787"/>
        <v>6432.2760790000002</v>
      </c>
      <c r="S11363" t="s">
        <v>201</v>
      </c>
      <c r="T11363" s="221">
        <v>45567.337500000001</v>
      </c>
    </row>
    <row r="11364" spans="1:20" x14ac:dyDescent="0.35">
      <c r="A11364" t="s">
        <v>128</v>
      </c>
      <c r="B11364" t="s">
        <v>129</v>
      </c>
      <c r="C11364" t="s">
        <v>92</v>
      </c>
      <c r="D11364" s="29">
        <v>45700</v>
      </c>
      <c r="E11364" s="184" t="str">
        <f t="shared" si="788"/>
        <v/>
      </c>
      <c r="F11364" s="184" t="str">
        <f t="shared" si="789"/>
        <v/>
      </c>
      <c r="G11364" s="184" t="str">
        <f t="shared" si="790"/>
        <v/>
      </c>
      <c r="H11364" s="184" t="str">
        <f t="shared" si="791"/>
        <v/>
      </c>
      <c r="L11364">
        <f t="shared" si="786"/>
        <v>2923.1953608368244</v>
      </c>
      <c r="R11364">
        <f t="shared" si="787"/>
        <v>6432.2760790000002</v>
      </c>
      <c r="S11364" t="s">
        <v>201</v>
      </c>
      <c r="T11364" s="221">
        <v>45567.337500000001</v>
      </c>
    </row>
    <row r="11365" spans="1:20" x14ac:dyDescent="0.35">
      <c r="A11365" t="s">
        <v>128</v>
      </c>
      <c r="B11365" t="s">
        <v>129</v>
      </c>
      <c r="C11365" t="s">
        <v>92</v>
      </c>
      <c r="D11365" s="29">
        <v>45701</v>
      </c>
      <c r="E11365" s="184" t="str">
        <f t="shared" si="788"/>
        <v/>
      </c>
      <c r="F11365" s="184" t="str">
        <f t="shared" si="789"/>
        <v/>
      </c>
      <c r="G11365" s="184" t="str">
        <f t="shared" si="790"/>
        <v/>
      </c>
      <c r="H11365" s="184" t="str">
        <f t="shared" si="791"/>
        <v/>
      </c>
      <c r="L11365">
        <f t="shared" si="786"/>
        <v>2923.1953608368244</v>
      </c>
      <c r="R11365">
        <f t="shared" si="787"/>
        <v>6432.2760790000002</v>
      </c>
      <c r="S11365" t="s">
        <v>201</v>
      </c>
      <c r="T11365" s="221">
        <v>45567.337500000001</v>
      </c>
    </row>
    <row r="11366" spans="1:20" x14ac:dyDescent="0.35">
      <c r="A11366" t="s">
        <v>128</v>
      </c>
      <c r="B11366" t="s">
        <v>129</v>
      </c>
      <c r="C11366" t="s">
        <v>92</v>
      </c>
      <c r="D11366" s="29">
        <v>45702</v>
      </c>
      <c r="E11366" s="184" t="str">
        <f t="shared" si="788"/>
        <v/>
      </c>
      <c r="F11366" s="184" t="str">
        <f t="shared" si="789"/>
        <v/>
      </c>
      <c r="G11366" s="184" t="str">
        <f t="shared" si="790"/>
        <v/>
      </c>
      <c r="H11366" s="184" t="str">
        <f t="shared" si="791"/>
        <v/>
      </c>
      <c r="L11366">
        <f t="shared" si="786"/>
        <v>2923.1953608368244</v>
      </c>
      <c r="R11366">
        <f t="shared" si="787"/>
        <v>6432.2760790000002</v>
      </c>
      <c r="S11366" t="s">
        <v>201</v>
      </c>
      <c r="T11366" s="221">
        <v>45567.337500000001</v>
      </c>
    </row>
    <row r="11367" spans="1:20" x14ac:dyDescent="0.35">
      <c r="A11367" t="s">
        <v>128</v>
      </c>
      <c r="B11367" t="s">
        <v>129</v>
      </c>
      <c r="C11367" t="s">
        <v>92</v>
      </c>
      <c r="D11367" s="29">
        <v>45703</v>
      </c>
      <c r="E11367" s="184" t="str">
        <f t="shared" si="788"/>
        <v/>
      </c>
      <c r="F11367" s="184" t="str">
        <f t="shared" si="789"/>
        <v/>
      </c>
      <c r="G11367" s="184" t="str">
        <f t="shared" si="790"/>
        <v/>
      </c>
      <c r="H11367" s="184" t="str">
        <f t="shared" si="791"/>
        <v/>
      </c>
      <c r="L11367">
        <f t="shared" si="786"/>
        <v>2923.1953608368244</v>
      </c>
      <c r="R11367">
        <f t="shared" si="787"/>
        <v>6432.2760790000002</v>
      </c>
      <c r="S11367" t="s">
        <v>201</v>
      </c>
      <c r="T11367" s="221">
        <v>45567.337500000001</v>
      </c>
    </row>
    <row r="11368" spans="1:20" x14ac:dyDescent="0.35">
      <c r="A11368" t="s">
        <v>128</v>
      </c>
      <c r="B11368" t="s">
        <v>129</v>
      </c>
      <c r="C11368" t="s">
        <v>92</v>
      </c>
      <c r="D11368" s="29">
        <v>45704</v>
      </c>
      <c r="E11368" s="184" t="str">
        <f t="shared" si="788"/>
        <v/>
      </c>
      <c r="F11368" s="184" t="str">
        <f t="shared" si="789"/>
        <v/>
      </c>
      <c r="G11368" s="184" t="str">
        <f t="shared" si="790"/>
        <v/>
      </c>
      <c r="H11368" s="184" t="str">
        <f t="shared" si="791"/>
        <v/>
      </c>
      <c r="L11368">
        <f t="shared" si="786"/>
        <v>2923.1953608368244</v>
      </c>
      <c r="R11368">
        <f t="shared" si="787"/>
        <v>6432.2760790000002</v>
      </c>
      <c r="S11368" t="s">
        <v>201</v>
      </c>
      <c r="T11368" s="221">
        <v>45567.337500000001</v>
      </c>
    </row>
    <row r="11369" spans="1:20" x14ac:dyDescent="0.35">
      <c r="A11369" t="s">
        <v>128</v>
      </c>
      <c r="B11369" t="s">
        <v>129</v>
      </c>
      <c r="C11369" t="s">
        <v>92</v>
      </c>
      <c r="D11369" s="29">
        <v>45705</v>
      </c>
      <c r="E11369" s="184" t="str">
        <f t="shared" si="788"/>
        <v/>
      </c>
      <c r="F11369" s="184" t="str">
        <f t="shared" si="789"/>
        <v/>
      </c>
      <c r="G11369" s="184" t="str">
        <f t="shared" si="790"/>
        <v/>
      </c>
      <c r="H11369" s="184" t="str">
        <f t="shared" si="791"/>
        <v/>
      </c>
      <c r="L11369">
        <f t="shared" si="786"/>
        <v>2923.1953608368244</v>
      </c>
      <c r="R11369">
        <f t="shared" si="787"/>
        <v>6432.2760790000002</v>
      </c>
      <c r="S11369" t="s">
        <v>201</v>
      </c>
      <c r="T11369" s="221">
        <v>45567.337500000001</v>
      </c>
    </row>
    <row r="11370" spans="1:20" x14ac:dyDescent="0.35">
      <c r="A11370" t="s">
        <v>128</v>
      </c>
      <c r="B11370" t="s">
        <v>129</v>
      </c>
      <c r="C11370" t="s">
        <v>92</v>
      </c>
      <c r="D11370" s="29">
        <v>45706</v>
      </c>
      <c r="E11370" s="184" t="str">
        <f t="shared" si="788"/>
        <v/>
      </c>
      <c r="F11370" s="184" t="str">
        <f t="shared" si="789"/>
        <v/>
      </c>
      <c r="G11370" s="184" t="str">
        <f t="shared" si="790"/>
        <v/>
      </c>
      <c r="H11370" s="184" t="str">
        <f t="shared" si="791"/>
        <v/>
      </c>
      <c r="L11370">
        <f t="shared" si="786"/>
        <v>2923.1953608368244</v>
      </c>
      <c r="R11370">
        <f t="shared" si="787"/>
        <v>6432.2760790000002</v>
      </c>
      <c r="S11370" t="s">
        <v>201</v>
      </c>
      <c r="T11370" s="221">
        <v>45567.337500000001</v>
      </c>
    </row>
    <row r="11371" spans="1:20" x14ac:dyDescent="0.35">
      <c r="A11371" t="s">
        <v>128</v>
      </c>
      <c r="B11371" t="s">
        <v>129</v>
      </c>
      <c r="C11371" t="s">
        <v>92</v>
      </c>
      <c r="D11371" s="29">
        <v>45707</v>
      </c>
      <c r="E11371" s="184" t="str">
        <f t="shared" si="788"/>
        <v/>
      </c>
      <c r="F11371" s="184" t="str">
        <f t="shared" si="789"/>
        <v/>
      </c>
      <c r="G11371" s="184" t="str">
        <f t="shared" si="790"/>
        <v/>
      </c>
      <c r="H11371" s="184" t="str">
        <f t="shared" si="791"/>
        <v/>
      </c>
      <c r="L11371">
        <f t="shared" si="786"/>
        <v>2923.1953608368244</v>
      </c>
      <c r="R11371">
        <f t="shared" si="787"/>
        <v>6432.2760790000002</v>
      </c>
      <c r="S11371" t="s">
        <v>201</v>
      </c>
      <c r="T11371" s="221">
        <v>45567.337500000001</v>
      </c>
    </row>
    <row r="11372" spans="1:20" x14ac:dyDescent="0.35">
      <c r="A11372" t="s">
        <v>128</v>
      </c>
      <c r="B11372" t="s">
        <v>129</v>
      </c>
      <c r="C11372" t="s">
        <v>92</v>
      </c>
      <c r="D11372" s="29">
        <v>45708</v>
      </c>
      <c r="E11372" s="184" t="str">
        <f t="shared" si="788"/>
        <v/>
      </c>
      <c r="F11372" s="184" t="str">
        <f t="shared" si="789"/>
        <v/>
      </c>
      <c r="G11372" s="184" t="str">
        <f t="shared" si="790"/>
        <v/>
      </c>
      <c r="H11372" s="184" t="str">
        <f t="shared" si="791"/>
        <v/>
      </c>
      <c r="L11372">
        <f t="shared" si="786"/>
        <v>2923.1953608368244</v>
      </c>
      <c r="R11372">
        <f t="shared" si="787"/>
        <v>6432.2760790000002</v>
      </c>
      <c r="S11372" t="s">
        <v>201</v>
      </c>
      <c r="T11372" s="221">
        <v>45567.337500000001</v>
      </c>
    </row>
    <row r="11373" spans="1:20" x14ac:dyDescent="0.35">
      <c r="A11373" t="s">
        <v>128</v>
      </c>
      <c r="B11373" t="s">
        <v>129</v>
      </c>
      <c r="C11373" t="s">
        <v>92</v>
      </c>
      <c r="D11373" s="29">
        <v>45709</v>
      </c>
      <c r="E11373" s="184" t="str">
        <f t="shared" si="788"/>
        <v/>
      </c>
      <c r="F11373" s="184" t="str">
        <f t="shared" si="789"/>
        <v/>
      </c>
      <c r="G11373" s="184" t="str">
        <f t="shared" si="790"/>
        <v/>
      </c>
      <c r="H11373" s="184" t="str">
        <f t="shared" si="791"/>
        <v/>
      </c>
      <c r="L11373">
        <f t="shared" si="786"/>
        <v>2923.1953608368244</v>
      </c>
      <c r="R11373">
        <f t="shared" si="787"/>
        <v>6432.2760790000002</v>
      </c>
      <c r="S11373" t="s">
        <v>201</v>
      </c>
      <c r="T11373" s="221">
        <v>45567.337500000001</v>
      </c>
    </row>
    <row r="11374" spans="1:20" x14ac:dyDescent="0.35">
      <c r="A11374" t="s">
        <v>128</v>
      </c>
      <c r="B11374" t="s">
        <v>129</v>
      </c>
      <c r="C11374" t="s">
        <v>92</v>
      </c>
      <c r="D11374" s="29">
        <v>45710</v>
      </c>
      <c r="E11374" s="184" t="str">
        <f t="shared" si="788"/>
        <v/>
      </c>
      <c r="F11374" s="184" t="str">
        <f t="shared" si="789"/>
        <v/>
      </c>
      <c r="G11374" s="184" t="str">
        <f t="shared" si="790"/>
        <v/>
      </c>
      <c r="H11374" s="184" t="str">
        <f t="shared" si="791"/>
        <v/>
      </c>
      <c r="L11374">
        <f t="shared" si="786"/>
        <v>2923.1953608368244</v>
      </c>
      <c r="R11374">
        <f t="shared" si="787"/>
        <v>6432.2760790000002</v>
      </c>
      <c r="S11374" t="s">
        <v>201</v>
      </c>
      <c r="T11374" s="221">
        <v>45567.337500000001</v>
      </c>
    </row>
    <row r="11375" spans="1:20" x14ac:dyDescent="0.35">
      <c r="A11375" t="s">
        <v>128</v>
      </c>
      <c r="B11375" t="s">
        <v>129</v>
      </c>
      <c r="C11375" t="s">
        <v>92</v>
      </c>
      <c r="D11375" s="29">
        <v>45711</v>
      </c>
      <c r="E11375" s="184" t="str">
        <f t="shared" si="788"/>
        <v/>
      </c>
      <c r="F11375" s="184" t="str">
        <f t="shared" si="789"/>
        <v/>
      </c>
      <c r="G11375" s="184" t="str">
        <f t="shared" si="790"/>
        <v/>
      </c>
      <c r="H11375" s="184" t="str">
        <f t="shared" si="791"/>
        <v/>
      </c>
      <c r="L11375">
        <f t="shared" si="786"/>
        <v>2923.1953608368244</v>
      </c>
      <c r="R11375">
        <f t="shared" si="787"/>
        <v>6432.2760790000002</v>
      </c>
      <c r="S11375" t="s">
        <v>201</v>
      </c>
      <c r="T11375" s="221">
        <v>45567.337500000001</v>
      </c>
    </row>
    <row r="11376" spans="1:20" x14ac:dyDescent="0.35">
      <c r="A11376" t="s">
        <v>128</v>
      </c>
      <c r="B11376" t="s">
        <v>129</v>
      </c>
      <c r="C11376" t="s">
        <v>92</v>
      </c>
      <c r="D11376" s="29">
        <v>45712</v>
      </c>
      <c r="E11376" s="184" t="str">
        <f t="shared" si="788"/>
        <v/>
      </c>
      <c r="F11376" s="184" t="str">
        <f t="shared" si="789"/>
        <v/>
      </c>
      <c r="G11376" s="184" t="str">
        <f t="shared" si="790"/>
        <v/>
      </c>
      <c r="H11376" s="184" t="str">
        <f t="shared" si="791"/>
        <v/>
      </c>
      <c r="L11376">
        <f t="shared" si="786"/>
        <v>2923.1953608368244</v>
      </c>
      <c r="R11376">
        <f t="shared" si="787"/>
        <v>6432.2760790000002</v>
      </c>
      <c r="S11376" t="s">
        <v>201</v>
      </c>
      <c r="T11376" s="221">
        <v>45567.337500000001</v>
      </c>
    </row>
    <row r="11377" spans="1:20" x14ac:dyDescent="0.35">
      <c r="A11377" t="s">
        <v>128</v>
      </c>
      <c r="B11377" t="s">
        <v>129</v>
      </c>
      <c r="C11377" t="s">
        <v>92</v>
      </c>
      <c r="D11377" s="29">
        <v>45713</v>
      </c>
      <c r="E11377" s="184" t="str">
        <f t="shared" si="788"/>
        <v/>
      </c>
      <c r="F11377" s="184" t="str">
        <f t="shared" si="789"/>
        <v/>
      </c>
      <c r="G11377" s="184" t="str">
        <f t="shared" si="790"/>
        <v/>
      </c>
      <c r="H11377" s="184" t="str">
        <f t="shared" si="791"/>
        <v/>
      </c>
      <c r="L11377">
        <f t="shared" si="786"/>
        <v>2923.1953608368244</v>
      </c>
      <c r="R11377">
        <f t="shared" si="787"/>
        <v>6432.2760790000002</v>
      </c>
      <c r="S11377" t="s">
        <v>201</v>
      </c>
      <c r="T11377" s="221">
        <v>45567.337500000001</v>
      </c>
    </row>
    <row r="11378" spans="1:20" x14ac:dyDescent="0.35">
      <c r="A11378" t="s">
        <v>128</v>
      </c>
      <c r="B11378" t="s">
        <v>129</v>
      </c>
      <c r="C11378" t="s">
        <v>92</v>
      </c>
      <c r="D11378" s="29">
        <v>45714</v>
      </c>
      <c r="E11378" s="184" t="str">
        <f t="shared" si="788"/>
        <v/>
      </c>
      <c r="F11378" s="184" t="str">
        <f t="shared" si="789"/>
        <v/>
      </c>
      <c r="G11378" s="184" t="str">
        <f t="shared" si="790"/>
        <v/>
      </c>
      <c r="H11378" s="184" t="str">
        <f t="shared" si="791"/>
        <v/>
      </c>
      <c r="L11378">
        <f t="shared" si="786"/>
        <v>2923.1953608368244</v>
      </c>
      <c r="R11378">
        <f t="shared" si="787"/>
        <v>6432.2760790000002</v>
      </c>
      <c r="S11378" t="s">
        <v>201</v>
      </c>
      <c r="T11378" s="221">
        <v>45567.337500000001</v>
      </c>
    </row>
    <row r="11379" spans="1:20" x14ac:dyDescent="0.35">
      <c r="A11379" t="s">
        <v>128</v>
      </c>
      <c r="B11379" t="s">
        <v>129</v>
      </c>
      <c r="C11379" t="s">
        <v>92</v>
      </c>
      <c r="D11379" s="29">
        <v>45715</v>
      </c>
      <c r="E11379" s="184" t="str">
        <f t="shared" si="788"/>
        <v/>
      </c>
      <c r="F11379" s="184" t="str">
        <f t="shared" si="789"/>
        <v/>
      </c>
      <c r="G11379" s="184" t="str">
        <f t="shared" si="790"/>
        <v/>
      </c>
      <c r="H11379" s="184" t="str">
        <f t="shared" si="791"/>
        <v/>
      </c>
      <c r="L11379">
        <f t="shared" si="786"/>
        <v>2923.1953608368244</v>
      </c>
      <c r="R11379">
        <f t="shared" si="787"/>
        <v>6432.2760790000002</v>
      </c>
      <c r="S11379" t="s">
        <v>201</v>
      </c>
      <c r="T11379" s="221">
        <v>45567.337500000001</v>
      </c>
    </row>
    <row r="11380" spans="1:20" x14ac:dyDescent="0.35">
      <c r="A11380" t="s">
        <v>128</v>
      </c>
      <c r="B11380" t="s">
        <v>129</v>
      </c>
      <c r="C11380" t="s">
        <v>92</v>
      </c>
      <c r="D11380" s="29">
        <v>45716</v>
      </c>
      <c r="E11380" s="184" t="str">
        <f t="shared" si="788"/>
        <v/>
      </c>
      <c r="F11380" s="184" t="str">
        <f t="shared" si="789"/>
        <v/>
      </c>
      <c r="G11380" s="184" t="str">
        <f t="shared" si="790"/>
        <v/>
      </c>
      <c r="H11380" s="184" t="str">
        <f t="shared" si="791"/>
        <v/>
      </c>
      <c r="L11380">
        <f t="shared" si="786"/>
        <v>2923.1953608368244</v>
      </c>
      <c r="R11380">
        <f t="shared" si="787"/>
        <v>6432.2760790000002</v>
      </c>
      <c r="S11380" t="s">
        <v>201</v>
      </c>
      <c r="T11380" s="221">
        <v>45567.337500000001</v>
      </c>
    </row>
    <row r="11381" spans="1:20" x14ac:dyDescent="0.35">
      <c r="A11381" t="s">
        <v>128</v>
      </c>
      <c r="B11381" t="s">
        <v>129</v>
      </c>
      <c r="C11381" t="s">
        <v>92</v>
      </c>
      <c r="D11381" s="29">
        <v>45717</v>
      </c>
      <c r="E11381" s="184" t="str">
        <f t="shared" si="788"/>
        <v/>
      </c>
      <c r="F11381" s="184" t="str">
        <f t="shared" si="789"/>
        <v/>
      </c>
      <c r="G11381" s="184" t="str">
        <f t="shared" si="790"/>
        <v/>
      </c>
      <c r="H11381" s="184" t="str">
        <f t="shared" si="791"/>
        <v/>
      </c>
      <c r="L11381">
        <f t="shared" si="786"/>
        <v>2923.1953608368244</v>
      </c>
      <c r="R11381">
        <f t="shared" si="787"/>
        <v>6432.2760790000002</v>
      </c>
      <c r="S11381" t="s">
        <v>201</v>
      </c>
      <c r="T11381" s="221">
        <v>45567.337500000001</v>
      </c>
    </row>
    <row r="11382" spans="1:20" x14ac:dyDescent="0.35">
      <c r="A11382" t="s">
        <v>128</v>
      </c>
      <c r="B11382" t="s">
        <v>129</v>
      </c>
      <c r="C11382" t="s">
        <v>92</v>
      </c>
      <c r="D11382" s="29">
        <v>45718</v>
      </c>
      <c r="E11382" s="184" t="str">
        <f t="shared" si="788"/>
        <v/>
      </c>
      <c r="F11382" s="184" t="str">
        <f t="shared" si="789"/>
        <v/>
      </c>
      <c r="G11382" s="184" t="str">
        <f t="shared" si="790"/>
        <v/>
      </c>
      <c r="H11382" s="184" t="str">
        <f t="shared" si="791"/>
        <v/>
      </c>
      <c r="L11382">
        <f t="shared" si="786"/>
        <v>2923.1953608368244</v>
      </c>
      <c r="R11382">
        <f t="shared" si="787"/>
        <v>6432.2760790000002</v>
      </c>
      <c r="S11382" t="s">
        <v>201</v>
      </c>
      <c r="T11382" s="221">
        <v>45567.337500000001</v>
      </c>
    </row>
    <row r="11383" spans="1:20" x14ac:dyDescent="0.35">
      <c r="A11383" t="s">
        <v>128</v>
      </c>
      <c r="B11383" t="s">
        <v>129</v>
      </c>
      <c r="C11383" t="s">
        <v>92</v>
      </c>
      <c r="D11383" s="29">
        <v>45719</v>
      </c>
      <c r="E11383" s="184" t="str">
        <f t="shared" si="788"/>
        <v/>
      </c>
      <c r="F11383" s="184" t="str">
        <f t="shared" si="789"/>
        <v/>
      </c>
      <c r="G11383" s="184" t="str">
        <f t="shared" si="790"/>
        <v/>
      </c>
      <c r="H11383" s="184" t="str">
        <f t="shared" si="791"/>
        <v/>
      </c>
      <c r="L11383">
        <f t="shared" si="786"/>
        <v>2923.1953608368244</v>
      </c>
      <c r="R11383">
        <f t="shared" si="787"/>
        <v>6432.2760790000002</v>
      </c>
      <c r="S11383" t="s">
        <v>201</v>
      </c>
      <c r="T11383" s="221">
        <v>45567.337500000001</v>
      </c>
    </row>
    <row r="11384" spans="1:20" x14ac:dyDescent="0.35">
      <c r="A11384" t="s">
        <v>128</v>
      </c>
      <c r="B11384" t="s">
        <v>129</v>
      </c>
      <c r="C11384" t="s">
        <v>92</v>
      </c>
      <c r="D11384" s="29">
        <v>45720</v>
      </c>
      <c r="E11384" s="184" t="str">
        <f t="shared" si="788"/>
        <v/>
      </c>
      <c r="F11384" s="184" t="str">
        <f t="shared" si="789"/>
        <v/>
      </c>
      <c r="G11384" s="184" t="str">
        <f t="shared" si="790"/>
        <v/>
      </c>
      <c r="H11384" s="184" t="str">
        <f t="shared" si="791"/>
        <v/>
      </c>
      <c r="L11384">
        <f t="shared" si="786"/>
        <v>2923.1953608368244</v>
      </c>
      <c r="R11384">
        <f t="shared" si="787"/>
        <v>6432.2760790000002</v>
      </c>
      <c r="S11384" t="s">
        <v>201</v>
      </c>
      <c r="T11384" s="221">
        <v>45567.337500000001</v>
      </c>
    </row>
    <row r="11385" spans="1:20" x14ac:dyDescent="0.35">
      <c r="A11385" t="s">
        <v>128</v>
      </c>
      <c r="B11385" t="s">
        <v>129</v>
      </c>
      <c r="C11385" t="s">
        <v>92</v>
      </c>
      <c r="D11385" s="29">
        <v>45721</v>
      </c>
      <c r="E11385" s="184" t="str">
        <f t="shared" si="788"/>
        <v/>
      </c>
      <c r="F11385" s="184" t="str">
        <f t="shared" si="789"/>
        <v/>
      </c>
      <c r="G11385" s="184" t="str">
        <f t="shared" si="790"/>
        <v/>
      </c>
      <c r="H11385" s="184" t="str">
        <f t="shared" si="791"/>
        <v/>
      </c>
      <c r="L11385">
        <f t="shared" si="786"/>
        <v>2923.1953608368244</v>
      </c>
      <c r="R11385">
        <f t="shared" si="787"/>
        <v>6432.2760790000002</v>
      </c>
      <c r="S11385" t="s">
        <v>201</v>
      </c>
      <c r="T11385" s="221">
        <v>45567.337500000001</v>
      </c>
    </row>
    <row r="11386" spans="1:20" x14ac:dyDescent="0.35">
      <c r="A11386" t="s">
        <v>128</v>
      </c>
      <c r="B11386" t="s">
        <v>129</v>
      </c>
      <c r="C11386" t="s">
        <v>92</v>
      </c>
      <c r="D11386" s="29">
        <v>45722</v>
      </c>
      <c r="E11386" s="184" t="str">
        <f t="shared" si="788"/>
        <v/>
      </c>
      <c r="F11386" s="184" t="str">
        <f t="shared" si="789"/>
        <v/>
      </c>
      <c r="G11386" s="184" t="str">
        <f t="shared" si="790"/>
        <v/>
      </c>
      <c r="H11386" s="184" t="str">
        <f t="shared" si="791"/>
        <v/>
      </c>
      <c r="L11386">
        <f t="shared" si="786"/>
        <v>2923.1953608368244</v>
      </c>
      <c r="R11386">
        <f t="shared" si="787"/>
        <v>6432.2760790000002</v>
      </c>
      <c r="S11386" t="s">
        <v>201</v>
      </c>
      <c r="T11386" s="221">
        <v>45567.337500000001</v>
      </c>
    </row>
    <row r="11387" spans="1:20" x14ac:dyDescent="0.35">
      <c r="A11387" t="s">
        <v>128</v>
      </c>
      <c r="B11387" t="s">
        <v>129</v>
      </c>
      <c r="C11387" t="s">
        <v>92</v>
      </c>
      <c r="D11387" s="29">
        <v>45723</v>
      </c>
      <c r="E11387" s="184" t="str">
        <f t="shared" si="788"/>
        <v/>
      </c>
      <c r="F11387" s="184" t="str">
        <f t="shared" si="789"/>
        <v/>
      </c>
      <c r="G11387" s="184" t="str">
        <f t="shared" si="790"/>
        <v/>
      </c>
      <c r="H11387" s="184" t="str">
        <f t="shared" si="791"/>
        <v/>
      </c>
      <c r="L11387">
        <f t="shared" ref="L11387:L11450" si="792">L11022+L6642</f>
        <v>2923.1953608368244</v>
      </c>
      <c r="R11387">
        <f t="shared" ref="R11387:R11450" si="793">R11022+R6642</f>
        <v>6432.2760790000002</v>
      </c>
      <c r="S11387" t="s">
        <v>201</v>
      </c>
      <c r="T11387" s="221">
        <v>45567.337500000001</v>
      </c>
    </row>
    <row r="11388" spans="1:20" x14ac:dyDescent="0.35">
      <c r="A11388" t="s">
        <v>128</v>
      </c>
      <c r="B11388" t="s">
        <v>129</v>
      </c>
      <c r="C11388" t="s">
        <v>92</v>
      </c>
      <c r="D11388" s="29">
        <v>45724</v>
      </c>
      <c r="E11388" s="184" t="str">
        <f t="shared" si="788"/>
        <v/>
      </c>
      <c r="F11388" s="184" t="str">
        <f t="shared" si="789"/>
        <v/>
      </c>
      <c r="G11388" s="184" t="str">
        <f t="shared" si="790"/>
        <v/>
      </c>
      <c r="H11388" s="184" t="str">
        <f t="shared" si="791"/>
        <v/>
      </c>
      <c r="L11388">
        <f t="shared" si="792"/>
        <v>2923.1953608368244</v>
      </c>
      <c r="R11388">
        <f t="shared" si="793"/>
        <v>6432.2760790000002</v>
      </c>
      <c r="S11388" t="s">
        <v>201</v>
      </c>
      <c r="T11388" s="221">
        <v>45567.337500000001</v>
      </c>
    </row>
    <row r="11389" spans="1:20" x14ac:dyDescent="0.35">
      <c r="A11389" t="s">
        <v>128</v>
      </c>
      <c r="B11389" t="s">
        <v>129</v>
      </c>
      <c r="C11389" t="s">
        <v>92</v>
      </c>
      <c r="D11389" s="29">
        <v>45725</v>
      </c>
      <c r="E11389" s="184" t="str">
        <f t="shared" si="788"/>
        <v/>
      </c>
      <c r="F11389" s="184" t="str">
        <f t="shared" si="789"/>
        <v/>
      </c>
      <c r="G11389" s="184" t="str">
        <f t="shared" si="790"/>
        <v/>
      </c>
      <c r="H11389" s="184" t="str">
        <f t="shared" si="791"/>
        <v/>
      </c>
      <c r="L11389">
        <f t="shared" si="792"/>
        <v>2923.1953608368244</v>
      </c>
      <c r="R11389">
        <f t="shared" si="793"/>
        <v>6432.2760790000002</v>
      </c>
      <c r="S11389" t="s">
        <v>201</v>
      </c>
      <c r="T11389" s="221">
        <v>45567.337500000001</v>
      </c>
    </row>
    <row r="11390" spans="1:20" x14ac:dyDescent="0.35">
      <c r="A11390" t="s">
        <v>128</v>
      </c>
      <c r="B11390" t="s">
        <v>129</v>
      </c>
      <c r="C11390" t="s">
        <v>92</v>
      </c>
      <c r="D11390" s="29">
        <v>45726</v>
      </c>
      <c r="E11390" s="184" t="str">
        <f t="shared" si="788"/>
        <v/>
      </c>
      <c r="F11390" s="184" t="str">
        <f t="shared" si="789"/>
        <v/>
      </c>
      <c r="G11390" s="184" t="str">
        <f t="shared" si="790"/>
        <v/>
      </c>
      <c r="H11390" s="184" t="str">
        <f t="shared" si="791"/>
        <v/>
      </c>
      <c r="L11390">
        <f t="shared" si="792"/>
        <v>2923.1953608368244</v>
      </c>
      <c r="R11390">
        <f t="shared" si="793"/>
        <v>6432.2760790000002</v>
      </c>
      <c r="S11390" t="s">
        <v>201</v>
      </c>
      <c r="T11390" s="221">
        <v>45567.337500000001</v>
      </c>
    </row>
    <row r="11391" spans="1:20" x14ac:dyDescent="0.35">
      <c r="A11391" t="s">
        <v>128</v>
      </c>
      <c r="B11391" t="s">
        <v>129</v>
      </c>
      <c r="C11391" t="s">
        <v>92</v>
      </c>
      <c r="D11391" s="29">
        <v>45727</v>
      </c>
      <c r="E11391" s="184" t="str">
        <f t="shared" si="788"/>
        <v/>
      </c>
      <c r="F11391" s="184" t="str">
        <f t="shared" si="789"/>
        <v/>
      </c>
      <c r="G11391" s="184" t="str">
        <f t="shared" si="790"/>
        <v/>
      </c>
      <c r="H11391" s="184" t="str">
        <f t="shared" si="791"/>
        <v/>
      </c>
      <c r="L11391">
        <f t="shared" si="792"/>
        <v>2923.1953608368244</v>
      </c>
      <c r="R11391">
        <f t="shared" si="793"/>
        <v>6432.2760790000002</v>
      </c>
      <c r="S11391" t="s">
        <v>201</v>
      </c>
      <c r="T11391" s="221">
        <v>45567.337500000001</v>
      </c>
    </row>
    <row r="11392" spans="1:20" x14ac:dyDescent="0.35">
      <c r="A11392" t="s">
        <v>128</v>
      </c>
      <c r="B11392" t="s">
        <v>129</v>
      </c>
      <c r="C11392" t="s">
        <v>92</v>
      </c>
      <c r="D11392" s="29">
        <v>45728</v>
      </c>
      <c r="E11392" s="184" t="str">
        <f t="shared" si="788"/>
        <v/>
      </c>
      <c r="F11392" s="184" t="str">
        <f t="shared" si="789"/>
        <v/>
      </c>
      <c r="G11392" s="184" t="str">
        <f t="shared" si="790"/>
        <v/>
      </c>
      <c r="H11392" s="184" t="str">
        <f t="shared" si="791"/>
        <v/>
      </c>
      <c r="L11392">
        <f t="shared" si="792"/>
        <v>2923.1953608368244</v>
      </c>
      <c r="R11392">
        <f t="shared" si="793"/>
        <v>6432.2760790000002</v>
      </c>
      <c r="S11392" t="s">
        <v>201</v>
      </c>
      <c r="T11392" s="221">
        <v>45567.337500000001</v>
      </c>
    </row>
    <row r="11393" spans="1:20" x14ac:dyDescent="0.35">
      <c r="A11393" t="s">
        <v>128</v>
      </c>
      <c r="B11393" t="s">
        <v>129</v>
      </c>
      <c r="C11393" t="s">
        <v>92</v>
      </c>
      <c r="D11393" s="29">
        <v>45729</v>
      </c>
      <c r="E11393" s="184" t="str">
        <f t="shared" si="788"/>
        <v/>
      </c>
      <c r="F11393" s="184" t="str">
        <f t="shared" si="789"/>
        <v/>
      </c>
      <c r="G11393" s="184" t="str">
        <f t="shared" si="790"/>
        <v/>
      </c>
      <c r="H11393" s="184" t="str">
        <f t="shared" si="791"/>
        <v/>
      </c>
      <c r="L11393">
        <f t="shared" si="792"/>
        <v>2923.1953608368244</v>
      </c>
      <c r="R11393">
        <f t="shared" si="793"/>
        <v>6432.2760790000002</v>
      </c>
      <c r="S11393" t="s">
        <v>201</v>
      </c>
      <c r="T11393" s="221">
        <v>45567.337500000001</v>
      </c>
    </row>
    <row r="11394" spans="1:20" x14ac:dyDescent="0.35">
      <c r="A11394" t="s">
        <v>128</v>
      </c>
      <c r="B11394" t="s">
        <v>129</v>
      </c>
      <c r="C11394" t="s">
        <v>92</v>
      </c>
      <c r="D11394" s="29">
        <v>45730</v>
      </c>
      <c r="E11394" s="184" t="str">
        <f t="shared" si="788"/>
        <v/>
      </c>
      <c r="F11394" s="184" t="str">
        <f t="shared" si="789"/>
        <v/>
      </c>
      <c r="G11394" s="184" t="str">
        <f t="shared" si="790"/>
        <v/>
      </c>
      <c r="H11394" s="184" t="str">
        <f t="shared" si="791"/>
        <v/>
      </c>
      <c r="L11394">
        <f t="shared" si="792"/>
        <v>2923.1953608368244</v>
      </c>
      <c r="R11394">
        <f t="shared" si="793"/>
        <v>6432.2760790000002</v>
      </c>
      <c r="S11394" t="s">
        <v>201</v>
      </c>
      <c r="T11394" s="221">
        <v>45567.337500000001</v>
      </c>
    </row>
    <row r="11395" spans="1:20" x14ac:dyDescent="0.35">
      <c r="A11395" t="s">
        <v>128</v>
      </c>
      <c r="B11395" t="s">
        <v>129</v>
      </c>
      <c r="C11395" t="s">
        <v>92</v>
      </c>
      <c r="D11395" s="29">
        <v>45731</v>
      </c>
      <c r="E11395" s="184" t="str">
        <f t="shared" si="788"/>
        <v/>
      </c>
      <c r="F11395" s="184" t="str">
        <f t="shared" si="789"/>
        <v/>
      </c>
      <c r="G11395" s="184" t="str">
        <f t="shared" si="790"/>
        <v/>
      </c>
      <c r="H11395" s="184" t="str">
        <f t="shared" si="791"/>
        <v/>
      </c>
      <c r="L11395">
        <f t="shared" si="792"/>
        <v>2923.1953608368244</v>
      </c>
      <c r="R11395">
        <f t="shared" si="793"/>
        <v>6432.2760790000002</v>
      </c>
      <c r="S11395" t="s">
        <v>201</v>
      </c>
      <c r="T11395" s="221">
        <v>45567.337500000001</v>
      </c>
    </row>
    <row r="11396" spans="1:20" x14ac:dyDescent="0.35">
      <c r="A11396" t="s">
        <v>128</v>
      </c>
      <c r="B11396" t="s">
        <v>129</v>
      </c>
      <c r="C11396" t="s">
        <v>92</v>
      </c>
      <c r="D11396" s="29">
        <v>45732</v>
      </c>
      <c r="E11396" s="184" t="str">
        <f t="shared" si="788"/>
        <v/>
      </c>
      <c r="F11396" s="184" t="str">
        <f t="shared" si="789"/>
        <v/>
      </c>
      <c r="G11396" s="184" t="str">
        <f t="shared" si="790"/>
        <v/>
      </c>
      <c r="H11396" s="184" t="str">
        <f t="shared" si="791"/>
        <v/>
      </c>
      <c r="L11396">
        <f t="shared" si="792"/>
        <v>2923.1953608368244</v>
      </c>
      <c r="R11396">
        <f t="shared" si="793"/>
        <v>6432.2760790000002</v>
      </c>
      <c r="S11396" t="s">
        <v>201</v>
      </c>
      <c r="T11396" s="221">
        <v>45567.337500000001</v>
      </c>
    </row>
    <row r="11397" spans="1:20" x14ac:dyDescent="0.35">
      <c r="A11397" t="s">
        <v>128</v>
      </c>
      <c r="B11397" t="s">
        <v>129</v>
      </c>
      <c r="C11397" t="s">
        <v>92</v>
      </c>
      <c r="D11397" s="29">
        <v>45733</v>
      </c>
      <c r="E11397" s="184" t="str">
        <f t="shared" si="788"/>
        <v/>
      </c>
      <c r="F11397" s="184" t="str">
        <f t="shared" si="789"/>
        <v/>
      </c>
      <c r="G11397" s="184" t="str">
        <f t="shared" si="790"/>
        <v/>
      </c>
      <c r="H11397" s="184" t="str">
        <f t="shared" si="791"/>
        <v/>
      </c>
      <c r="L11397">
        <f t="shared" si="792"/>
        <v>2923.1953608368244</v>
      </c>
      <c r="R11397">
        <f t="shared" si="793"/>
        <v>6432.2760790000002</v>
      </c>
      <c r="S11397" t="s">
        <v>201</v>
      </c>
      <c r="T11397" s="221">
        <v>45567.337500000001</v>
      </c>
    </row>
    <row r="11398" spans="1:20" x14ac:dyDescent="0.35">
      <c r="A11398" t="s">
        <v>128</v>
      </c>
      <c r="B11398" t="s">
        <v>129</v>
      </c>
      <c r="C11398" t="s">
        <v>92</v>
      </c>
      <c r="D11398" s="29">
        <v>45734</v>
      </c>
      <c r="E11398" s="184" t="str">
        <f t="shared" si="788"/>
        <v/>
      </c>
      <c r="F11398" s="184" t="str">
        <f t="shared" si="789"/>
        <v/>
      </c>
      <c r="G11398" s="184" t="str">
        <f t="shared" si="790"/>
        <v/>
      </c>
      <c r="H11398" s="184" t="str">
        <f t="shared" si="791"/>
        <v/>
      </c>
      <c r="L11398">
        <f t="shared" si="792"/>
        <v>2923.1953608368244</v>
      </c>
      <c r="R11398">
        <f t="shared" si="793"/>
        <v>6432.2760790000002</v>
      </c>
      <c r="S11398" t="s">
        <v>201</v>
      </c>
      <c r="T11398" s="221">
        <v>45567.337500000001</v>
      </c>
    </row>
    <row r="11399" spans="1:20" x14ac:dyDescent="0.35">
      <c r="A11399" t="s">
        <v>128</v>
      </c>
      <c r="B11399" t="s">
        <v>129</v>
      </c>
      <c r="C11399" t="s">
        <v>92</v>
      </c>
      <c r="D11399" s="29">
        <v>45735</v>
      </c>
      <c r="E11399" s="184" t="str">
        <f t="shared" si="788"/>
        <v/>
      </c>
      <c r="F11399" s="184" t="str">
        <f t="shared" si="789"/>
        <v/>
      </c>
      <c r="G11399" s="184" t="str">
        <f t="shared" si="790"/>
        <v/>
      </c>
      <c r="H11399" s="184" t="str">
        <f t="shared" si="791"/>
        <v/>
      </c>
      <c r="L11399">
        <f t="shared" si="792"/>
        <v>2923.1953608368244</v>
      </c>
      <c r="R11399">
        <f t="shared" si="793"/>
        <v>6432.2760790000002</v>
      </c>
      <c r="S11399" t="s">
        <v>201</v>
      </c>
      <c r="T11399" s="221">
        <v>45567.337500000001</v>
      </c>
    </row>
    <row r="11400" spans="1:20" x14ac:dyDescent="0.35">
      <c r="A11400" t="s">
        <v>128</v>
      </c>
      <c r="B11400" t="s">
        <v>129</v>
      </c>
      <c r="C11400" t="s">
        <v>92</v>
      </c>
      <c r="D11400" s="29">
        <v>45736</v>
      </c>
      <c r="E11400" s="184" t="str">
        <f t="shared" ref="E11400:E11463" si="794">IF(J11400="","",IF(L11400=0,0,IF(1-(J11400/L11400)&lt;0,"",1-(J11400/L11400))))</f>
        <v/>
      </c>
      <c r="F11400" s="184" t="str">
        <f t="shared" ref="F11400:F11463" si="795">IF(K11400="","",IF(L11400=0,0,IF(1-(K11400/L11400)&lt;0,"",1-(K11400/L11400))))</f>
        <v/>
      </c>
      <c r="G11400" s="184" t="str">
        <f t="shared" ref="G11400:G11463" si="796">IF(J11400="","",IF(1-(J11400/R11400)&lt;0,"",1-(J11400/R11400)))</f>
        <v/>
      </c>
      <c r="H11400" s="184" t="str">
        <f t="shared" ref="H11400:H11463" si="797">IF(K11400="","",IF(1-(K11400/R11400)&lt;0,"",1-(K11400/R11400)))</f>
        <v/>
      </c>
      <c r="L11400">
        <f t="shared" si="792"/>
        <v>2923.1953608368244</v>
      </c>
      <c r="R11400">
        <f t="shared" si="793"/>
        <v>6432.2760790000002</v>
      </c>
      <c r="S11400" t="s">
        <v>201</v>
      </c>
      <c r="T11400" s="221">
        <v>45567.337500000001</v>
      </c>
    </row>
    <row r="11401" spans="1:20" x14ac:dyDescent="0.35">
      <c r="A11401" t="s">
        <v>128</v>
      </c>
      <c r="B11401" t="s">
        <v>129</v>
      </c>
      <c r="C11401" t="s">
        <v>92</v>
      </c>
      <c r="D11401" s="29">
        <v>45737</v>
      </c>
      <c r="E11401" s="184" t="str">
        <f t="shared" si="794"/>
        <v/>
      </c>
      <c r="F11401" s="184" t="str">
        <f t="shared" si="795"/>
        <v/>
      </c>
      <c r="G11401" s="184" t="str">
        <f t="shared" si="796"/>
        <v/>
      </c>
      <c r="H11401" s="184" t="str">
        <f t="shared" si="797"/>
        <v/>
      </c>
      <c r="L11401">
        <f t="shared" si="792"/>
        <v>2923.1953608368244</v>
      </c>
      <c r="R11401">
        <f t="shared" si="793"/>
        <v>6432.2760790000002</v>
      </c>
      <c r="S11401" t="s">
        <v>201</v>
      </c>
      <c r="T11401" s="221">
        <v>45567.337500000001</v>
      </c>
    </row>
    <row r="11402" spans="1:20" x14ac:dyDescent="0.35">
      <c r="A11402" t="s">
        <v>128</v>
      </c>
      <c r="B11402" t="s">
        <v>129</v>
      </c>
      <c r="C11402" t="s">
        <v>92</v>
      </c>
      <c r="D11402" s="29">
        <v>45738</v>
      </c>
      <c r="E11402" s="184" t="str">
        <f t="shared" si="794"/>
        <v/>
      </c>
      <c r="F11402" s="184" t="str">
        <f t="shared" si="795"/>
        <v/>
      </c>
      <c r="G11402" s="184" t="str">
        <f t="shared" si="796"/>
        <v/>
      </c>
      <c r="H11402" s="184" t="str">
        <f t="shared" si="797"/>
        <v/>
      </c>
      <c r="L11402">
        <f t="shared" si="792"/>
        <v>2923.1953608368244</v>
      </c>
      <c r="R11402">
        <f t="shared" si="793"/>
        <v>6432.2760790000002</v>
      </c>
      <c r="S11402" t="s">
        <v>201</v>
      </c>
      <c r="T11402" s="221">
        <v>45567.337500000001</v>
      </c>
    </row>
    <row r="11403" spans="1:20" x14ac:dyDescent="0.35">
      <c r="A11403" t="s">
        <v>128</v>
      </c>
      <c r="B11403" t="s">
        <v>129</v>
      </c>
      <c r="C11403" t="s">
        <v>92</v>
      </c>
      <c r="D11403" s="29">
        <v>45739</v>
      </c>
      <c r="E11403" s="184" t="str">
        <f t="shared" si="794"/>
        <v/>
      </c>
      <c r="F11403" s="184" t="str">
        <f t="shared" si="795"/>
        <v/>
      </c>
      <c r="G11403" s="184" t="str">
        <f t="shared" si="796"/>
        <v/>
      </c>
      <c r="H11403" s="184" t="str">
        <f t="shared" si="797"/>
        <v/>
      </c>
      <c r="L11403">
        <f t="shared" si="792"/>
        <v>2923.1953608368244</v>
      </c>
      <c r="R11403">
        <f t="shared" si="793"/>
        <v>6432.2760790000002</v>
      </c>
      <c r="S11403" t="s">
        <v>201</v>
      </c>
      <c r="T11403" s="221">
        <v>45567.337500000001</v>
      </c>
    </row>
    <row r="11404" spans="1:20" x14ac:dyDescent="0.35">
      <c r="A11404" t="s">
        <v>128</v>
      </c>
      <c r="B11404" t="s">
        <v>129</v>
      </c>
      <c r="C11404" t="s">
        <v>92</v>
      </c>
      <c r="D11404" s="29">
        <v>45740</v>
      </c>
      <c r="E11404" s="184" t="str">
        <f t="shared" si="794"/>
        <v/>
      </c>
      <c r="F11404" s="184" t="str">
        <f t="shared" si="795"/>
        <v/>
      </c>
      <c r="G11404" s="184" t="str">
        <f t="shared" si="796"/>
        <v/>
      </c>
      <c r="H11404" s="184" t="str">
        <f t="shared" si="797"/>
        <v/>
      </c>
      <c r="L11404">
        <f t="shared" si="792"/>
        <v>2923.1953608368244</v>
      </c>
      <c r="R11404">
        <f t="shared" si="793"/>
        <v>6432.2760790000002</v>
      </c>
      <c r="S11404" t="s">
        <v>201</v>
      </c>
      <c r="T11404" s="221">
        <v>45567.337500000001</v>
      </c>
    </row>
    <row r="11405" spans="1:20" x14ac:dyDescent="0.35">
      <c r="A11405" t="s">
        <v>128</v>
      </c>
      <c r="B11405" t="s">
        <v>129</v>
      </c>
      <c r="C11405" t="s">
        <v>92</v>
      </c>
      <c r="D11405" s="29">
        <v>45741</v>
      </c>
      <c r="E11405" s="184" t="str">
        <f t="shared" si="794"/>
        <v/>
      </c>
      <c r="F11405" s="184" t="str">
        <f t="shared" si="795"/>
        <v/>
      </c>
      <c r="G11405" s="184" t="str">
        <f t="shared" si="796"/>
        <v/>
      </c>
      <c r="H11405" s="184" t="str">
        <f t="shared" si="797"/>
        <v/>
      </c>
      <c r="L11405">
        <f t="shared" si="792"/>
        <v>2923.1953608368244</v>
      </c>
      <c r="R11405">
        <f t="shared" si="793"/>
        <v>6432.2760790000002</v>
      </c>
      <c r="S11405" t="s">
        <v>201</v>
      </c>
      <c r="T11405" s="221">
        <v>45567.337500000001</v>
      </c>
    </row>
    <row r="11406" spans="1:20" x14ac:dyDescent="0.35">
      <c r="A11406" t="s">
        <v>128</v>
      </c>
      <c r="B11406" t="s">
        <v>129</v>
      </c>
      <c r="C11406" t="s">
        <v>92</v>
      </c>
      <c r="D11406" s="29">
        <v>45742</v>
      </c>
      <c r="E11406" s="184" t="str">
        <f t="shared" si="794"/>
        <v/>
      </c>
      <c r="F11406" s="184" t="str">
        <f t="shared" si="795"/>
        <v/>
      </c>
      <c r="G11406" s="184" t="str">
        <f t="shared" si="796"/>
        <v/>
      </c>
      <c r="H11406" s="184" t="str">
        <f t="shared" si="797"/>
        <v/>
      </c>
      <c r="L11406">
        <f t="shared" si="792"/>
        <v>2923.1953608368244</v>
      </c>
      <c r="R11406">
        <f t="shared" si="793"/>
        <v>6432.2760790000002</v>
      </c>
      <c r="S11406" t="s">
        <v>201</v>
      </c>
      <c r="T11406" s="221">
        <v>45567.337500000001</v>
      </c>
    </row>
    <row r="11407" spans="1:20" x14ac:dyDescent="0.35">
      <c r="A11407" t="s">
        <v>128</v>
      </c>
      <c r="B11407" t="s">
        <v>129</v>
      </c>
      <c r="C11407" t="s">
        <v>92</v>
      </c>
      <c r="D11407" s="29">
        <v>45743</v>
      </c>
      <c r="E11407" s="184" t="str">
        <f t="shared" si="794"/>
        <v/>
      </c>
      <c r="F11407" s="184" t="str">
        <f t="shared" si="795"/>
        <v/>
      </c>
      <c r="G11407" s="184" t="str">
        <f t="shared" si="796"/>
        <v/>
      </c>
      <c r="H11407" s="184" t="str">
        <f t="shared" si="797"/>
        <v/>
      </c>
      <c r="L11407">
        <f t="shared" si="792"/>
        <v>2923.1953608368244</v>
      </c>
      <c r="R11407">
        <f t="shared" si="793"/>
        <v>6432.2760790000002</v>
      </c>
      <c r="S11407" t="s">
        <v>201</v>
      </c>
      <c r="T11407" s="221">
        <v>45567.337500000001</v>
      </c>
    </row>
    <row r="11408" spans="1:20" x14ac:dyDescent="0.35">
      <c r="A11408" t="s">
        <v>128</v>
      </c>
      <c r="B11408" t="s">
        <v>129</v>
      </c>
      <c r="C11408" t="s">
        <v>92</v>
      </c>
      <c r="D11408" s="29">
        <v>45744</v>
      </c>
      <c r="E11408" s="184" t="str">
        <f t="shared" si="794"/>
        <v/>
      </c>
      <c r="F11408" s="184" t="str">
        <f t="shared" si="795"/>
        <v/>
      </c>
      <c r="G11408" s="184" t="str">
        <f t="shared" si="796"/>
        <v/>
      </c>
      <c r="H11408" s="184" t="str">
        <f t="shared" si="797"/>
        <v/>
      </c>
      <c r="L11408">
        <f t="shared" si="792"/>
        <v>2923.1953608368244</v>
      </c>
      <c r="R11408">
        <f t="shared" si="793"/>
        <v>6432.2760790000002</v>
      </c>
      <c r="S11408" t="s">
        <v>201</v>
      </c>
      <c r="T11408" s="221">
        <v>45567.337500000001</v>
      </c>
    </row>
    <row r="11409" spans="1:20" x14ac:dyDescent="0.35">
      <c r="A11409" t="s">
        <v>128</v>
      </c>
      <c r="B11409" t="s">
        <v>129</v>
      </c>
      <c r="C11409" t="s">
        <v>92</v>
      </c>
      <c r="D11409" s="29">
        <v>45745</v>
      </c>
      <c r="E11409" s="184" t="str">
        <f t="shared" si="794"/>
        <v/>
      </c>
      <c r="F11409" s="184" t="str">
        <f t="shared" si="795"/>
        <v/>
      </c>
      <c r="G11409" s="184" t="str">
        <f t="shared" si="796"/>
        <v/>
      </c>
      <c r="H11409" s="184" t="str">
        <f t="shared" si="797"/>
        <v/>
      </c>
      <c r="L11409">
        <f t="shared" si="792"/>
        <v>2923.1953608368244</v>
      </c>
      <c r="R11409">
        <f t="shared" si="793"/>
        <v>6411.9969799999999</v>
      </c>
      <c r="S11409" t="s">
        <v>201</v>
      </c>
      <c r="T11409" s="221">
        <v>45567.337500000001</v>
      </c>
    </row>
    <row r="11410" spans="1:20" x14ac:dyDescent="0.35">
      <c r="A11410" t="s">
        <v>128</v>
      </c>
      <c r="B11410" t="s">
        <v>129</v>
      </c>
      <c r="C11410" t="s">
        <v>92</v>
      </c>
      <c r="D11410" s="29">
        <v>45746</v>
      </c>
      <c r="E11410" s="184" t="str">
        <f t="shared" si="794"/>
        <v/>
      </c>
      <c r="F11410" s="184" t="str">
        <f t="shared" si="795"/>
        <v/>
      </c>
      <c r="G11410" s="184" t="str">
        <f t="shared" si="796"/>
        <v/>
      </c>
      <c r="H11410" s="184" t="str">
        <f t="shared" si="797"/>
        <v/>
      </c>
      <c r="L11410">
        <f t="shared" si="792"/>
        <v>2923.1953608368244</v>
      </c>
      <c r="R11410">
        <f t="shared" si="793"/>
        <v>6433.6219799999999</v>
      </c>
      <c r="S11410" t="s">
        <v>201</v>
      </c>
      <c r="T11410" s="221">
        <v>45567.337500000001</v>
      </c>
    </row>
    <row r="11411" spans="1:20" x14ac:dyDescent="0.35">
      <c r="A11411" t="s">
        <v>128</v>
      </c>
      <c r="B11411" t="s">
        <v>129</v>
      </c>
      <c r="C11411" t="s">
        <v>92</v>
      </c>
      <c r="D11411" s="29">
        <v>45747</v>
      </c>
      <c r="E11411" s="184" t="str">
        <f t="shared" si="794"/>
        <v/>
      </c>
      <c r="F11411" s="184" t="str">
        <f t="shared" si="795"/>
        <v/>
      </c>
      <c r="G11411" s="184" t="str">
        <f t="shared" si="796"/>
        <v/>
      </c>
      <c r="H11411" s="184" t="str">
        <f t="shared" si="797"/>
        <v/>
      </c>
      <c r="L11411">
        <f t="shared" si="792"/>
        <v>2923.1953608368244</v>
      </c>
      <c r="R11411">
        <f t="shared" si="793"/>
        <v>6432.2760790000002</v>
      </c>
      <c r="S11411" t="s">
        <v>201</v>
      </c>
      <c r="T11411" s="221">
        <v>45567.337500000001</v>
      </c>
    </row>
    <row r="11412" spans="1:20" x14ac:dyDescent="0.35">
      <c r="A11412" t="s">
        <v>128</v>
      </c>
      <c r="B11412" t="s">
        <v>129</v>
      </c>
      <c r="C11412" t="s">
        <v>92</v>
      </c>
      <c r="D11412" s="29">
        <v>45748</v>
      </c>
      <c r="E11412" s="184" t="str">
        <f t="shared" si="794"/>
        <v/>
      </c>
      <c r="F11412" s="184" t="str">
        <f t="shared" si="795"/>
        <v/>
      </c>
      <c r="G11412" s="184" t="str">
        <f t="shared" si="796"/>
        <v/>
      </c>
      <c r="H11412" s="184" t="str">
        <f t="shared" si="797"/>
        <v/>
      </c>
      <c r="L11412">
        <f t="shared" si="792"/>
        <v>2923.1953608368244</v>
      </c>
      <c r="R11412">
        <f t="shared" si="793"/>
        <v>6432.2760790000002</v>
      </c>
      <c r="S11412" t="s">
        <v>201</v>
      </c>
      <c r="T11412" s="221">
        <v>45567.337500000001</v>
      </c>
    </row>
    <row r="11413" spans="1:20" x14ac:dyDescent="0.35">
      <c r="A11413" t="s">
        <v>128</v>
      </c>
      <c r="B11413" t="s">
        <v>129</v>
      </c>
      <c r="C11413" t="s">
        <v>92</v>
      </c>
      <c r="D11413" s="29">
        <v>45749</v>
      </c>
      <c r="E11413" s="184" t="str">
        <f t="shared" si="794"/>
        <v/>
      </c>
      <c r="F11413" s="184" t="str">
        <f t="shared" si="795"/>
        <v/>
      </c>
      <c r="G11413" s="184" t="str">
        <f t="shared" si="796"/>
        <v/>
      </c>
      <c r="H11413" s="184" t="str">
        <f t="shared" si="797"/>
        <v/>
      </c>
      <c r="L11413">
        <f t="shared" si="792"/>
        <v>2923.1953608368244</v>
      </c>
      <c r="R11413">
        <f t="shared" si="793"/>
        <v>6432.2760790000002</v>
      </c>
      <c r="S11413" t="s">
        <v>201</v>
      </c>
      <c r="T11413" s="221">
        <v>45567.337500000001</v>
      </c>
    </row>
    <row r="11414" spans="1:20" x14ac:dyDescent="0.35">
      <c r="A11414" t="s">
        <v>128</v>
      </c>
      <c r="B11414" t="s">
        <v>129</v>
      </c>
      <c r="C11414" t="s">
        <v>92</v>
      </c>
      <c r="D11414" s="29">
        <v>45750</v>
      </c>
      <c r="E11414" s="184" t="str">
        <f t="shared" si="794"/>
        <v/>
      </c>
      <c r="F11414" s="184" t="str">
        <f t="shared" si="795"/>
        <v/>
      </c>
      <c r="G11414" s="184" t="str">
        <f t="shared" si="796"/>
        <v/>
      </c>
      <c r="H11414" s="184" t="str">
        <f t="shared" si="797"/>
        <v/>
      </c>
      <c r="L11414">
        <f t="shared" si="792"/>
        <v>2923.1953608368244</v>
      </c>
      <c r="R11414">
        <f t="shared" si="793"/>
        <v>6432.2760790000002</v>
      </c>
      <c r="S11414" t="s">
        <v>201</v>
      </c>
      <c r="T11414" s="221">
        <v>45567.337500000001</v>
      </c>
    </row>
    <row r="11415" spans="1:20" x14ac:dyDescent="0.35">
      <c r="A11415" t="s">
        <v>128</v>
      </c>
      <c r="B11415" t="s">
        <v>129</v>
      </c>
      <c r="C11415" t="s">
        <v>92</v>
      </c>
      <c r="D11415" s="29">
        <v>45751</v>
      </c>
      <c r="E11415" s="184" t="str">
        <f t="shared" si="794"/>
        <v/>
      </c>
      <c r="F11415" s="184" t="str">
        <f t="shared" si="795"/>
        <v/>
      </c>
      <c r="G11415" s="184" t="str">
        <f t="shared" si="796"/>
        <v/>
      </c>
      <c r="H11415" s="184" t="str">
        <f t="shared" si="797"/>
        <v/>
      </c>
      <c r="L11415">
        <f t="shared" si="792"/>
        <v>2923.1953608368244</v>
      </c>
      <c r="R11415">
        <f t="shared" si="793"/>
        <v>6432.2760790000002</v>
      </c>
      <c r="S11415" t="s">
        <v>201</v>
      </c>
      <c r="T11415" s="221">
        <v>45567.337500000001</v>
      </c>
    </row>
    <row r="11416" spans="1:20" x14ac:dyDescent="0.35">
      <c r="A11416" t="s">
        <v>128</v>
      </c>
      <c r="B11416" t="s">
        <v>129</v>
      </c>
      <c r="C11416" t="s">
        <v>92</v>
      </c>
      <c r="D11416" s="29">
        <v>45752</v>
      </c>
      <c r="E11416" s="184" t="str">
        <f t="shared" si="794"/>
        <v/>
      </c>
      <c r="F11416" s="184" t="str">
        <f t="shared" si="795"/>
        <v/>
      </c>
      <c r="G11416" s="184" t="str">
        <f t="shared" si="796"/>
        <v/>
      </c>
      <c r="H11416" s="184" t="str">
        <f t="shared" si="797"/>
        <v/>
      </c>
      <c r="L11416">
        <f t="shared" si="792"/>
        <v>2923.1953608368244</v>
      </c>
      <c r="R11416">
        <f t="shared" si="793"/>
        <v>6432.2760790000002</v>
      </c>
      <c r="S11416" t="s">
        <v>201</v>
      </c>
      <c r="T11416" s="221">
        <v>45567.337500000001</v>
      </c>
    </row>
    <row r="11417" spans="1:20" x14ac:dyDescent="0.35">
      <c r="A11417" t="s">
        <v>128</v>
      </c>
      <c r="B11417" t="s">
        <v>129</v>
      </c>
      <c r="C11417" t="s">
        <v>92</v>
      </c>
      <c r="D11417" s="29">
        <v>45753</v>
      </c>
      <c r="E11417" s="184" t="str">
        <f t="shared" si="794"/>
        <v/>
      </c>
      <c r="F11417" s="184" t="str">
        <f t="shared" si="795"/>
        <v/>
      </c>
      <c r="G11417" s="184" t="str">
        <f t="shared" si="796"/>
        <v/>
      </c>
      <c r="H11417" s="184" t="str">
        <f t="shared" si="797"/>
        <v/>
      </c>
      <c r="L11417">
        <f t="shared" si="792"/>
        <v>2923.1953608368244</v>
      </c>
      <c r="R11417">
        <f t="shared" si="793"/>
        <v>6432.2760790000002</v>
      </c>
      <c r="S11417" t="s">
        <v>201</v>
      </c>
      <c r="T11417" s="221">
        <v>45567.337500000001</v>
      </c>
    </row>
    <row r="11418" spans="1:20" x14ac:dyDescent="0.35">
      <c r="A11418" t="s">
        <v>128</v>
      </c>
      <c r="B11418" t="s">
        <v>129</v>
      </c>
      <c r="C11418" t="s">
        <v>92</v>
      </c>
      <c r="D11418" s="29">
        <v>45754</v>
      </c>
      <c r="E11418" s="184" t="str">
        <f t="shared" si="794"/>
        <v/>
      </c>
      <c r="F11418" s="184" t="str">
        <f t="shared" si="795"/>
        <v/>
      </c>
      <c r="G11418" s="184" t="str">
        <f t="shared" si="796"/>
        <v/>
      </c>
      <c r="H11418" s="184" t="str">
        <f t="shared" si="797"/>
        <v/>
      </c>
      <c r="L11418">
        <f t="shared" si="792"/>
        <v>2923.1953608368244</v>
      </c>
      <c r="R11418">
        <f t="shared" si="793"/>
        <v>6432.2760790000002</v>
      </c>
      <c r="S11418" t="s">
        <v>201</v>
      </c>
      <c r="T11418" s="221">
        <v>45567.337500000001</v>
      </c>
    </row>
    <row r="11419" spans="1:20" x14ac:dyDescent="0.35">
      <c r="A11419" t="s">
        <v>128</v>
      </c>
      <c r="B11419" t="s">
        <v>129</v>
      </c>
      <c r="C11419" t="s">
        <v>92</v>
      </c>
      <c r="D11419" s="29">
        <v>45755</v>
      </c>
      <c r="E11419" s="184" t="str">
        <f t="shared" si="794"/>
        <v/>
      </c>
      <c r="F11419" s="184" t="str">
        <f t="shared" si="795"/>
        <v/>
      </c>
      <c r="G11419" s="184" t="str">
        <f t="shared" si="796"/>
        <v/>
      </c>
      <c r="H11419" s="184" t="str">
        <f t="shared" si="797"/>
        <v/>
      </c>
      <c r="L11419">
        <f t="shared" si="792"/>
        <v>2923.1953608368244</v>
      </c>
      <c r="R11419">
        <f t="shared" si="793"/>
        <v>6432.2760790000002</v>
      </c>
      <c r="S11419" t="s">
        <v>201</v>
      </c>
      <c r="T11419" s="221">
        <v>45567.337500000001</v>
      </c>
    </row>
    <row r="11420" spans="1:20" x14ac:dyDescent="0.35">
      <c r="A11420" t="s">
        <v>128</v>
      </c>
      <c r="B11420" t="s">
        <v>129</v>
      </c>
      <c r="C11420" t="s">
        <v>92</v>
      </c>
      <c r="D11420" s="29">
        <v>45756</v>
      </c>
      <c r="E11420" s="184" t="str">
        <f t="shared" si="794"/>
        <v/>
      </c>
      <c r="F11420" s="184" t="str">
        <f t="shared" si="795"/>
        <v/>
      </c>
      <c r="G11420" s="184" t="str">
        <f t="shared" si="796"/>
        <v/>
      </c>
      <c r="H11420" s="184" t="str">
        <f t="shared" si="797"/>
        <v/>
      </c>
      <c r="L11420">
        <f t="shared" si="792"/>
        <v>2923.1953608368244</v>
      </c>
      <c r="R11420">
        <f t="shared" si="793"/>
        <v>6432.2760790000002</v>
      </c>
      <c r="S11420" t="s">
        <v>201</v>
      </c>
      <c r="T11420" s="221">
        <v>45567.337500000001</v>
      </c>
    </row>
    <row r="11421" spans="1:20" x14ac:dyDescent="0.35">
      <c r="A11421" t="s">
        <v>128</v>
      </c>
      <c r="B11421" t="s">
        <v>129</v>
      </c>
      <c r="C11421" t="s">
        <v>92</v>
      </c>
      <c r="D11421" s="29">
        <v>45757</v>
      </c>
      <c r="E11421" s="184" t="str">
        <f t="shared" si="794"/>
        <v/>
      </c>
      <c r="F11421" s="184" t="str">
        <f t="shared" si="795"/>
        <v/>
      </c>
      <c r="G11421" s="184" t="str">
        <f t="shared" si="796"/>
        <v/>
      </c>
      <c r="H11421" s="184" t="str">
        <f t="shared" si="797"/>
        <v/>
      </c>
      <c r="L11421">
        <f t="shared" si="792"/>
        <v>2923.1953608368244</v>
      </c>
      <c r="R11421">
        <f t="shared" si="793"/>
        <v>6432.2760790000002</v>
      </c>
      <c r="S11421" t="s">
        <v>201</v>
      </c>
      <c r="T11421" s="221">
        <v>45567.337500000001</v>
      </c>
    </row>
    <row r="11422" spans="1:20" x14ac:dyDescent="0.35">
      <c r="A11422" t="s">
        <v>128</v>
      </c>
      <c r="B11422" t="s">
        <v>129</v>
      </c>
      <c r="C11422" t="s">
        <v>92</v>
      </c>
      <c r="D11422" s="29">
        <v>45758</v>
      </c>
      <c r="E11422" s="184" t="str">
        <f t="shared" si="794"/>
        <v/>
      </c>
      <c r="F11422" s="184" t="str">
        <f t="shared" si="795"/>
        <v/>
      </c>
      <c r="G11422" s="184" t="str">
        <f t="shared" si="796"/>
        <v/>
      </c>
      <c r="H11422" s="184" t="str">
        <f t="shared" si="797"/>
        <v/>
      </c>
      <c r="L11422">
        <f t="shared" si="792"/>
        <v>2923.1953608368244</v>
      </c>
      <c r="R11422">
        <f t="shared" si="793"/>
        <v>6432.2760790000002</v>
      </c>
      <c r="S11422" t="s">
        <v>201</v>
      </c>
      <c r="T11422" s="221">
        <v>45567.337500000001</v>
      </c>
    </row>
    <row r="11423" spans="1:20" x14ac:dyDescent="0.35">
      <c r="A11423" t="s">
        <v>128</v>
      </c>
      <c r="B11423" t="s">
        <v>129</v>
      </c>
      <c r="C11423" t="s">
        <v>92</v>
      </c>
      <c r="D11423" s="29">
        <v>45759</v>
      </c>
      <c r="E11423" s="184" t="str">
        <f t="shared" si="794"/>
        <v/>
      </c>
      <c r="F11423" s="184" t="str">
        <f t="shared" si="795"/>
        <v/>
      </c>
      <c r="G11423" s="184" t="str">
        <f t="shared" si="796"/>
        <v/>
      </c>
      <c r="H11423" s="184" t="str">
        <f t="shared" si="797"/>
        <v/>
      </c>
      <c r="L11423">
        <f t="shared" si="792"/>
        <v>2923.1953608368244</v>
      </c>
      <c r="R11423">
        <f t="shared" si="793"/>
        <v>6432.2760790000002</v>
      </c>
      <c r="S11423" t="s">
        <v>201</v>
      </c>
      <c r="T11423" s="221">
        <v>45567.337500000001</v>
      </c>
    </row>
    <row r="11424" spans="1:20" x14ac:dyDescent="0.35">
      <c r="A11424" t="s">
        <v>128</v>
      </c>
      <c r="B11424" t="s">
        <v>129</v>
      </c>
      <c r="C11424" t="s">
        <v>92</v>
      </c>
      <c r="D11424" s="29">
        <v>45760</v>
      </c>
      <c r="E11424" s="184" t="str">
        <f t="shared" si="794"/>
        <v/>
      </c>
      <c r="F11424" s="184" t="str">
        <f t="shared" si="795"/>
        <v/>
      </c>
      <c r="G11424" s="184" t="str">
        <f t="shared" si="796"/>
        <v/>
      </c>
      <c r="H11424" s="184" t="str">
        <f t="shared" si="797"/>
        <v/>
      </c>
      <c r="L11424">
        <f t="shared" si="792"/>
        <v>2923.1953608368244</v>
      </c>
      <c r="R11424">
        <f t="shared" si="793"/>
        <v>6432.2760790000002</v>
      </c>
      <c r="S11424" t="s">
        <v>201</v>
      </c>
      <c r="T11424" s="221">
        <v>45567.337500000001</v>
      </c>
    </row>
    <row r="11425" spans="1:20" x14ac:dyDescent="0.35">
      <c r="A11425" t="s">
        <v>128</v>
      </c>
      <c r="B11425" t="s">
        <v>129</v>
      </c>
      <c r="C11425" t="s">
        <v>92</v>
      </c>
      <c r="D11425" s="29">
        <v>45761</v>
      </c>
      <c r="E11425" s="184" t="str">
        <f t="shared" si="794"/>
        <v/>
      </c>
      <c r="F11425" s="184" t="str">
        <f t="shared" si="795"/>
        <v/>
      </c>
      <c r="G11425" s="184" t="str">
        <f t="shared" si="796"/>
        <v/>
      </c>
      <c r="H11425" s="184" t="str">
        <f t="shared" si="797"/>
        <v/>
      </c>
      <c r="L11425">
        <f t="shared" si="792"/>
        <v>2923.1953608368244</v>
      </c>
      <c r="R11425">
        <f t="shared" si="793"/>
        <v>6432.2760790000002</v>
      </c>
      <c r="S11425" t="s">
        <v>201</v>
      </c>
      <c r="T11425" s="221">
        <v>45567.337500000001</v>
      </c>
    </row>
    <row r="11426" spans="1:20" x14ac:dyDescent="0.35">
      <c r="A11426" t="s">
        <v>128</v>
      </c>
      <c r="B11426" t="s">
        <v>129</v>
      </c>
      <c r="C11426" t="s">
        <v>92</v>
      </c>
      <c r="D11426" s="29">
        <v>45762</v>
      </c>
      <c r="E11426" s="184" t="str">
        <f t="shared" si="794"/>
        <v/>
      </c>
      <c r="F11426" s="184" t="str">
        <f t="shared" si="795"/>
        <v/>
      </c>
      <c r="G11426" s="184" t="str">
        <f t="shared" si="796"/>
        <v/>
      </c>
      <c r="H11426" s="184" t="str">
        <f t="shared" si="797"/>
        <v/>
      </c>
      <c r="L11426">
        <f t="shared" si="792"/>
        <v>2923.1953608368244</v>
      </c>
      <c r="R11426">
        <f t="shared" si="793"/>
        <v>6432.2760790000002</v>
      </c>
      <c r="S11426" t="s">
        <v>201</v>
      </c>
      <c r="T11426" s="221">
        <v>45567.337500000001</v>
      </c>
    </row>
    <row r="11427" spans="1:20" x14ac:dyDescent="0.35">
      <c r="A11427" t="s">
        <v>128</v>
      </c>
      <c r="B11427" t="s">
        <v>129</v>
      </c>
      <c r="C11427" t="s">
        <v>92</v>
      </c>
      <c r="D11427" s="29">
        <v>45763</v>
      </c>
      <c r="E11427" s="184" t="str">
        <f t="shared" si="794"/>
        <v/>
      </c>
      <c r="F11427" s="184" t="str">
        <f t="shared" si="795"/>
        <v/>
      </c>
      <c r="G11427" s="184" t="str">
        <f t="shared" si="796"/>
        <v/>
      </c>
      <c r="H11427" s="184" t="str">
        <f t="shared" si="797"/>
        <v/>
      </c>
      <c r="L11427">
        <f t="shared" si="792"/>
        <v>2923.1953608368244</v>
      </c>
      <c r="R11427">
        <f t="shared" si="793"/>
        <v>6432.2760790000002</v>
      </c>
      <c r="S11427" t="s">
        <v>201</v>
      </c>
      <c r="T11427" s="221">
        <v>45567.337500000001</v>
      </c>
    </row>
    <row r="11428" spans="1:20" x14ac:dyDescent="0.35">
      <c r="A11428" t="s">
        <v>128</v>
      </c>
      <c r="B11428" t="s">
        <v>129</v>
      </c>
      <c r="C11428" t="s">
        <v>92</v>
      </c>
      <c r="D11428" s="29">
        <v>45764</v>
      </c>
      <c r="E11428" s="184" t="str">
        <f t="shared" si="794"/>
        <v/>
      </c>
      <c r="F11428" s="184" t="str">
        <f t="shared" si="795"/>
        <v/>
      </c>
      <c r="G11428" s="184" t="str">
        <f t="shared" si="796"/>
        <v/>
      </c>
      <c r="H11428" s="184" t="str">
        <f t="shared" si="797"/>
        <v/>
      </c>
      <c r="L11428">
        <f t="shared" si="792"/>
        <v>2923.1953608368244</v>
      </c>
      <c r="R11428">
        <f t="shared" si="793"/>
        <v>6432.2760790000002</v>
      </c>
      <c r="S11428" t="s">
        <v>201</v>
      </c>
      <c r="T11428" s="221">
        <v>45567.337500000001</v>
      </c>
    </row>
    <row r="11429" spans="1:20" x14ac:dyDescent="0.35">
      <c r="A11429" t="s">
        <v>128</v>
      </c>
      <c r="B11429" t="s">
        <v>129</v>
      </c>
      <c r="C11429" t="s">
        <v>92</v>
      </c>
      <c r="D11429" s="29">
        <v>45765</v>
      </c>
      <c r="E11429" s="184" t="str">
        <f t="shared" si="794"/>
        <v/>
      </c>
      <c r="F11429" s="184" t="str">
        <f t="shared" si="795"/>
        <v/>
      </c>
      <c r="G11429" s="184" t="str">
        <f t="shared" si="796"/>
        <v/>
      </c>
      <c r="H11429" s="184" t="str">
        <f t="shared" si="797"/>
        <v/>
      </c>
      <c r="L11429">
        <f t="shared" si="792"/>
        <v>2923.1953608368244</v>
      </c>
      <c r="R11429">
        <f t="shared" si="793"/>
        <v>6432.2760790000002</v>
      </c>
      <c r="S11429" t="s">
        <v>201</v>
      </c>
      <c r="T11429" s="221">
        <v>45567.337500000001</v>
      </c>
    </row>
    <row r="11430" spans="1:20" x14ac:dyDescent="0.35">
      <c r="A11430" t="s">
        <v>128</v>
      </c>
      <c r="B11430" t="s">
        <v>129</v>
      </c>
      <c r="C11430" t="s">
        <v>92</v>
      </c>
      <c r="D11430" s="29">
        <v>45766</v>
      </c>
      <c r="E11430" s="184" t="str">
        <f t="shared" si="794"/>
        <v/>
      </c>
      <c r="F11430" s="184" t="str">
        <f t="shared" si="795"/>
        <v/>
      </c>
      <c r="G11430" s="184" t="str">
        <f t="shared" si="796"/>
        <v/>
      </c>
      <c r="H11430" s="184" t="str">
        <f t="shared" si="797"/>
        <v/>
      </c>
      <c r="L11430">
        <f t="shared" si="792"/>
        <v>2923.1953608368244</v>
      </c>
      <c r="R11430">
        <f t="shared" si="793"/>
        <v>6432.2760790000002</v>
      </c>
      <c r="S11430" t="s">
        <v>201</v>
      </c>
      <c r="T11430" s="221">
        <v>45567.337500000001</v>
      </c>
    </row>
    <row r="11431" spans="1:20" x14ac:dyDescent="0.35">
      <c r="A11431" t="s">
        <v>128</v>
      </c>
      <c r="B11431" t="s">
        <v>129</v>
      </c>
      <c r="C11431" t="s">
        <v>92</v>
      </c>
      <c r="D11431" s="29">
        <v>45767</v>
      </c>
      <c r="E11431" s="184" t="str">
        <f t="shared" si="794"/>
        <v/>
      </c>
      <c r="F11431" s="184" t="str">
        <f t="shared" si="795"/>
        <v/>
      </c>
      <c r="G11431" s="184" t="str">
        <f t="shared" si="796"/>
        <v/>
      </c>
      <c r="H11431" s="184" t="str">
        <f t="shared" si="797"/>
        <v/>
      </c>
      <c r="L11431">
        <f t="shared" si="792"/>
        <v>2923.1953608368244</v>
      </c>
      <c r="R11431">
        <f t="shared" si="793"/>
        <v>6432.2760790000002</v>
      </c>
      <c r="S11431" t="s">
        <v>201</v>
      </c>
      <c r="T11431" s="221">
        <v>45567.337500000001</v>
      </c>
    </row>
    <row r="11432" spans="1:20" x14ac:dyDescent="0.35">
      <c r="A11432" t="s">
        <v>128</v>
      </c>
      <c r="B11432" t="s">
        <v>129</v>
      </c>
      <c r="C11432" t="s">
        <v>92</v>
      </c>
      <c r="D11432" s="29">
        <v>45768</v>
      </c>
      <c r="E11432" s="184" t="str">
        <f t="shared" si="794"/>
        <v/>
      </c>
      <c r="F11432" s="184" t="str">
        <f t="shared" si="795"/>
        <v/>
      </c>
      <c r="G11432" s="184" t="str">
        <f t="shared" si="796"/>
        <v/>
      </c>
      <c r="H11432" s="184" t="str">
        <f t="shared" si="797"/>
        <v/>
      </c>
      <c r="L11432">
        <f t="shared" si="792"/>
        <v>2923.1953608368244</v>
      </c>
      <c r="R11432">
        <f t="shared" si="793"/>
        <v>6432.2760790000002</v>
      </c>
      <c r="S11432" t="s">
        <v>201</v>
      </c>
      <c r="T11432" s="221">
        <v>45567.337500000001</v>
      </c>
    </row>
    <row r="11433" spans="1:20" x14ac:dyDescent="0.35">
      <c r="A11433" t="s">
        <v>128</v>
      </c>
      <c r="B11433" t="s">
        <v>129</v>
      </c>
      <c r="C11433" t="s">
        <v>92</v>
      </c>
      <c r="D11433" s="29">
        <v>45769</v>
      </c>
      <c r="E11433" s="184" t="str">
        <f t="shared" si="794"/>
        <v/>
      </c>
      <c r="F11433" s="184" t="str">
        <f t="shared" si="795"/>
        <v/>
      </c>
      <c r="G11433" s="184" t="str">
        <f t="shared" si="796"/>
        <v/>
      </c>
      <c r="H11433" s="184" t="str">
        <f t="shared" si="797"/>
        <v/>
      </c>
      <c r="L11433">
        <f t="shared" si="792"/>
        <v>2923.1953608368244</v>
      </c>
      <c r="R11433">
        <f t="shared" si="793"/>
        <v>6432.2760790000002</v>
      </c>
      <c r="S11433" t="s">
        <v>201</v>
      </c>
      <c r="T11433" s="221">
        <v>45567.337500000001</v>
      </c>
    </row>
    <row r="11434" spans="1:20" x14ac:dyDescent="0.35">
      <c r="A11434" t="s">
        <v>128</v>
      </c>
      <c r="B11434" t="s">
        <v>129</v>
      </c>
      <c r="C11434" t="s">
        <v>92</v>
      </c>
      <c r="D11434" s="29">
        <v>45770</v>
      </c>
      <c r="E11434" s="184" t="str">
        <f t="shared" si="794"/>
        <v/>
      </c>
      <c r="F11434" s="184" t="str">
        <f t="shared" si="795"/>
        <v/>
      </c>
      <c r="G11434" s="184" t="str">
        <f t="shared" si="796"/>
        <v/>
      </c>
      <c r="H11434" s="184" t="str">
        <f t="shared" si="797"/>
        <v/>
      </c>
      <c r="L11434">
        <f t="shared" si="792"/>
        <v>2923.1953608368244</v>
      </c>
      <c r="R11434">
        <f t="shared" si="793"/>
        <v>6432.2760790000002</v>
      </c>
      <c r="S11434" t="s">
        <v>201</v>
      </c>
      <c r="T11434" s="221">
        <v>45567.337500000001</v>
      </c>
    </row>
    <row r="11435" spans="1:20" x14ac:dyDescent="0.35">
      <c r="A11435" t="s">
        <v>128</v>
      </c>
      <c r="B11435" t="s">
        <v>129</v>
      </c>
      <c r="C11435" t="s">
        <v>92</v>
      </c>
      <c r="D11435" s="29">
        <v>45771</v>
      </c>
      <c r="E11435" s="184" t="str">
        <f t="shared" si="794"/>
        <v/>
      </c>
      <c r="F11435" s="184" t="str">
        <f t="shared" si="795"/>
        <v/>
      </c>
      <c r="G11435" s="184" t="str">
        <f t="shared" si="796"/>
        <v/>
      </c>
      <c r="H11435" s="184" t="str">
        <f t="shared" si="797"/>
        <v/>
      </c>
      <c r="L11435">
        <f t="shared" si="792"/>
        <v>2923.1953608368244</v>
      </c>
      <c r="R11435">
        <f t="shared" si="793"/>
        <v>6432.2760790000002</v>
      </c>
      <c r="S11435" t="s">
        <v>201</v>
      </c>
      <c r="T11435" s="221">
        <v>45567.337500000001</v>
      </c>
    </row>
    <row r="11436" spans="1:20" x14ac:dyDescent="0.35">
      <c r="A11436" t="s">
        <v>128</v>
      </c>
      <c r="B11436" t="s">
        <v>129</v>
      </c>
      <c r="C11436" t="s">
        <v>92</v>
      </c>
      <c r="D11436" s="29">
        <v>45772</v>
      </c>
      <c r="E11436" s="184" t="str">
        <f t="shared" si="794"/>
        <v/>
      </c>
      <c r="F11436" s="184" t="str">
        <f t="shared" si="795"/>
        <v/>
      </c>
      <c r="G11436" s="184" t="str">
        <f t="shared" si="796"/>
        <v/>
      </c>
      <c r="H11436" s="184" t="str">
        <f t="shared" si="797"/>
        <v/>
      </c>
      <c r="L11436">
        <f t="shared" si="792"/>
        <v>2923.1953608368244</v>
      </c>
      <c r="R11436">
        <f t="shared" si="793"/>
        <v>6432.2760790000002</v>
      </c>
      <c r="S11436" t="s">
        <v>201</v>
      </c>
      <c r="T11436" s="221">
        <v>45567.337500000001</v>
      </c>
    </row>
    <row r="11437" spans="1:20" x14ac:dyDescent="0.35">
      <c r="A11437" t="s">
        <v>128</v>
      </c>
      <c r="B11437" t="s">
        <v>129</v>
      </c>
      <c r="C11437" t="s">
        <v>92</v>
      </c>
      <c r="D11437" s="29">
        <v>45773</v>
      </c>
      <c r="E11437" s="184" t="str">
        <f t="shared" si="794"/>
        <v/>
      </c>
      <c r="F11437" s="184" t="str">
        <f t="shared" si="795"/>
        <v/>
      </c>
      <c r="G11437" s="184" t="str">
        <f t="shared" si="796"/>
        <v/>
      </c>
      <c r="H11437" s="184" t="str">
        <f t="shared" si="797"/>
        <v/>
      </c>
      <c r="L11437">
        <f t="shared" si="792"/>
        <v>2923.1953608368244</v>
      </c>
      <c r="R11437">
        <f t="shared" si="793"/>
        <v>6432.2760790000002</v>
      </c>
      <c r="S11437" t="s">
        <v>201</v>
      </c>
      <c r="T11437" s="221">
        <v>45567.337500000001</v>
      </c>
    </row>
    <row r="11438" spans="1:20" x14ac:dyDescent="0.35">
      <c r="A11438" t="s">
        <v>128</v>
      </c>
      <c r="B11438" t="s">
        <v>129</v>
      </c>
      <c r="C11438" t="s">
        <v>92</v>
      </c>
      <c r="D11438" s="29">
        <v>45774</v>
      </c>
      <c r="E11438" s="184" t="str">
        <f t="shared" si="794"/>
        <v/>
      </c>
      <c r="F11438" s="184" t="str">
        <f t="shared" si="795"/>
        <v/>
      </c>
      <c r="G11438" s="184" t="str">
        <f t="shared" si="796"/>
        <v/>
      </c>
      <c r="H11438" s="184" t="str">
        <f t="shared" si="797"/>
        <v/>
      </c>
      <c r="L11438">
        <f t="shared" si="792"/>
        <v>2923.1953608368244</v>
      </c>
      <c r="R11438">
        <f t="shared" si="793"/>
        <v>6432.2760790000002</v>
      </c>
      <c r="S11438" t="s">
        <v>201</v>
      </c>
      <c r="T11438" s="221">
        <v>45567.337500000001</v>
      </c>
    </row>
    <row r="11439" spans="1:20" x14ac:dyDescent="0.35">
      <c r="A11439" t="s">
        <v>128</v>
      </c>
      <c r="B11439" t="s">
        <v>129</v>
      </c>
      <c r="C11439" t="s">
        <v>92</v>
      </c>
      <c r="D11439" s="29">
        <v>45775</v>
      </c>
      <c r="E11439" s="184" t="str">
        <f t="shared" si="794"/>
        <v/>
      </c>
      <c r="F11439" s="184" t="str">
        <f t="shared" si="795"/>
        <v/>
      </c>
      <c r="G11439" s="184" t="str">
        <f t="shared" si="796"/>
        <v/>
      </c>
      <c r="H11439" s="184" t="str">
        <f t="shared" si="797"/>
        <v/>
      </c>
      <c r="L11439">
        <f t="shared" si="792"/>
        <v>2923.1953608368244</v>
      </c>
      <c r="R11439">
        <f t="shared" si="793"/>
        <v>6432.2760790000002</v>
      </c>
      <c r="S11439" t="s">
        <v>201</v>
      </c>
      <c r="T11439" s="221">
        <v>45567.337500000001</v>
      </c>
    </row>
    <row r="11440" spans="1:20" x14ac:dyDescent="0.35">
      <c r="A11440" t="s">
        <v>128</v>
      </c>
      <c r="B11440" t="s">
        <v>129</v>
      </c>
      <c r="C11440" t="s">
        <v>92</v>
      </c>
      <c r="D11440" s="29">
        <v>45776</v>
      </c>
      <c r="E11440" s="184" t="str">
        <f t="shared" si="794"/>
        <v/>
      </c>
      <c r="F11440" s="184" t="str">
        <f t="shared" si="795"/>
        <v/>
      </c>
      <c r="G11440" s="184" t="str">
        <f t="shared" si="796"/>
        <v/>
      </c>
      <c r="H11440" s="184" t="str">
        <f t="shared" si="797"/>
        <v/>
      </c>
      <c r="L11440">
        <f t="shared" si="792"/>
        <v>2923.1953608368244</v>
      </c>
      <c r="R11440">
        <f t="shared" si="793"/>
        <v>6432.2760790000002</v>
      </c>
      <c r="S11440" t="s">
        <v>201</v>
      </c>
      <c r="T11440" s="221">
        <v>45567.337500000001</v>
      </c>
    </row>
    <row r="11441" spans="1:20" x14ac:dyDescent="0.35">
      <c r="A11441" t="s">
        <v>128</v>
      </c>
      <c r="B11441" t="s">
        <v>129</v>
      </c>
      <c r="C11441" t="s">
        <v>92</v>
      </c>
      <c r="D11441" s="29">
        <v>45777</v>
      </c>
      <c r="E11441" s="184" t="str">
        <f t="shared" si="794"/>
        <v/>
      </c>
      <c r="F11441" s="184" t="str">
        <f t="shared" si="795"/>
        <v/>
      </c>
      <c r="G11441" s="184" t="str">
        <f t="shared" si="796"/>
        <v/>
      </c>
      <c r="H11441" s="184" t="str">
        <f t="shared" si="797"/>
        <v/>
      </c>
      <c r="L11441">
        <f t="shared" si="792"/>
        <v>2923.1953608368244</v>
      </c>
      <c r="R11441">
        <f t="shared" si="793"/>
        <v>6432.2760790000002</v>
      </c>
      <c r="S11441" t="s">
        <v>201</v>
      </c>
      <c r="T11441" s="221">
        <v>45567.337500000001</v>
      </c>
    </row>
    <row r="11442" spans="1:20" x14ac:dyDescent="0.35">
      <c r="A11442" t="s">
        <v>128</v>
      </c>
      <c r="B11442" t="s">
        <v>129</v>
      </c>
      <c r="C11442" t="s">
        <v>92</v>
      </c>
      <c r="D11442" s="29">
        <v>45778</v>
      </c>
      <c r="E11442" s="184" t="str">
        <f t="shared" si="794"/>
        <v/>
      </c>
      <c r="F11442" s="184" t="str">
        <f t="shared" si="795"/>
        <v/>
      </c>
      <c r="G11442" s="184" t="str">
        <f t="shared" si="796"/>
        <v/>
      </c>
      <c r="H11442" s="184" t="str">
        <f t="shared" si="797"/>
        <v/>
      </c>
      <c r="L11442">
        <f t="shared" si="792"/>
        <v>2923.1953608368244</v>
      </c>
      <c r="R11442">
        <f t="shared" si="793"/>
        <v>6432.2760790000002</v>
      </c>
      <c r="S11442" t="s">
        <v>201</v>
      </c>
      <c r="T11442" s="221">
        <v>45567.337500000001</v>
      </c>
    </row>
    <row r="11443" spans="1:20" x14ac:dyDescent="0.35">
      <c r="A11443" t="s">
        <v>128</v>
      </c>
      <c r="B11443" t="s">
        <v>129</v>
      </c>
      <c r="C11443" t="s">
        <v>92</v>
      </c>
      <c r="D11443" s="29">
        <v>45779</v>
      </c>
      <c r="E11443" s="184" t="str">
        <f t="shared" si="794"/>
        <v/>
      </c>
      <c r="F11443" s="184" t="str">
        <f t="shared" si="795"/>
        <v/>
      </c>
      <c r="G11443" s="184" t="str">
        <f t="shared" si="796"/>
        <v/>
      </c>
      <c r="H11443" s="184" t="str">
        <f t="shared" si="797"/>
        <v/>
      </c>
      <c r="L11443">
        <f t="shared" si="792"/>
        <v>2923.1953608368244</v>
      </c>
      <c r="R11443">
        <f t="shared" si="793"/>
        <v>6432.2760790000002</v>
      </c>
      <c r="S11443" t="s">
        <v>201</v>
      </c>
      <c r="T11443" s="221">
        <v>45567.337500000001</v>
      </c>
    </row>
    <row r="11444" spans="1:20" x14ac:dyDescent="0.35">
      <c r="A11444" t="s">
        <v>128</v>
      </c>
      <c r="B11444" t="s">
        <v>129</v>
      </c>
      <c r="C11444" t="s">
        <v>92</v>
      </c>
      <c r="D11444" s="29">
        <v>45780</v>
      </c>
      <c r="E11444" s="184" t="str">
        <f t="shared" si="794"/>
        <v/>
      </c>
      <c r="F11444" s="184" t="str">
        <f t="shared" si="795"/>
        <v/>
      </c>
      <c r="G11444" s="184" t="str">
        <f t="shared" si="796"/>
        <v/>
      </c>
      <c r="H11444" s="184" t="str">
        <f t="shared" si="797"/>
        <v/>
      </c>
      <c r="L11444">
        <f t="shared" si="792"/>
        <v>2923.1953608368244</v>
      </c>
      <c r="R11444">
        <f t="shared" si="793"/>
        <v>6432.2760790000002</v>
      </c>
      <c r="S11444" t="s">
        <v>201</v>
      </c>
      <c r="T11444" s="221">
        <v>45567.337500000001</v>
      </c>
    </row>
    <row r="11445" spans="1:20" x14ac:dyDescent="0.35">
      <c r="A11445" t="s">
        <v>128</v>
      </c>
      <c r="B11445" t="s">
        <v>129</v>
      </c>
      <c r="C11445" t="s">
        <v>92</v>
      </c>
      <c r="D11445" s="29">
        <v>45781</v>
      </c>
      <c r="E11445" s="184" t="str">
        <f t="shared" si="794"/>
        <v/>
      </c>
      <c r="F11445" s="184" t="str">
        <f t="shared" si="795"/>
        <v/>
      </c>
      <c r="G11445" s="184" t="str">
        <f t="shared" si="796"/>
        <v/>
      </c>
      <c r="H11445" s="184" t="str">
        <f t="shared" si="797"/>
        <v/>
      </c>
      <c r="L11445">
        <f t="shared" si="792"/>
        <v>2923.1953608368244</v>
      </c>
      <c r="R11445">
        <f t="shared" si="793"/>
        <v>6432.2760790000002</v>
      </c>
      <c r="S11445" t="s">
        <v>201</v>
      </c>
      <c r="T11445" s="221">
        <v>45567.337500000001</v>
      </c>
    </row>
    <row r="11446" spans="1:20" x14ac:dyDescent="0.35">
      <c r="A11446" t="s">
        <v>128</v>
      </c>
      <c r="B11446" t="s">
        <v>129</v>
      </c>
      <c r="C11446" t="s">
        <v>92</v>
      </c>
      <c r="D11446" s="29">
        <v>45782</v>
      </c>
      <c r="E11446" s="184" t="str">
        <f t="shared" si="794"/>
        <v/>
      </c>
      <c r="F11446" s="184" t="str">
        <f t="shared" si="795"/>
        <v/>
      </c>
      <c r="G11446" s="184" t="str">
        <f t="shared" si="796"/>
        <v/>
      </c>
      <c r="H11446" s="184" t="str">
        <f t="shared" si="797"/>
        <v/>
      </c>
      <c r="L11446">
        <f t="shared" si="792"/>
        <v>2923.1953608368244</v>
      </c>
      <c r="R11446">
        <f t="shared" si="793"/>
        <v>6432.2760790000002</v>
      </c>
      <c r="S11446" t="s">
        <v>201</v>
      </c>
      <c r="T11446" s="221">
        <v>45567.337500000001</v>
      </c>
    </row>
    <row r="11447" spans="1:20" x14ac:dyDescent="0.35">
      <c r="A11447" t="s">
        <v>128</v>
      </c>
      <c r="B11447" t="s">
        <v>129</v>
      </c>
      <c r="C11447" t="s">
        <v>92</v>
      </c>
      <c r="D11447" s="29">
        <v>45783</v>
      </c>
      <c r="E11447" s="184" t="str">
        <f t="shared" si="794"/>
        <v/>
      </c>
      <c r="F11447" s="184" t="str">
        <f t="shared" si="795"/>
        <v/>
      </c>
      <c r="G11447" s="184" t="str">
        <f t="shared" si="796"/>
        <v/>
      </c>
      <c r="H11447" s="184" t="str">
        <f t="shared" si="797"/>
        <v/>
      </c>
      <c r="L11447">
        <f t="shared" si="792"/>
        <v>2923.1953608368244</v>
      </c>
      <c r="R11447">
        <f t="shared" si="793"/>
        <v>6432.2760790000002</v>
      </c>
      <c r="S11447" t="s">
        <v>201</v>
      </c>
      <c r="T11447" s="221">
        <v>45567.337500000001</v>
      </c>
    </row>
    <row r="11448" spans="1:20" x14ac:dyDescent="0.35">
      <c r="A11448" t="s">
        <v>128</v>
      </c>
      <c r="B11448" t="s">
        <v>129</v>
      </c>
      <c r="C11448" t="s">
        <v>92</v>
      </c>
      <c r="D11448" s="29">
        <v>45784</v>
      </c>
      <c r="E11448" s="184" t="str">
        <f t="shared" si="794"/>
        <v/>
      </c>
      <c r="F11448" s="184" t="str">
        <f t="shared" si="795"/>
        <v/>
      </c>
      <c r="G11448" s="184" t="str">
        <f t="shared" si="796"/>
        <v/>
      </c>
      <c r="H11448" s="184" t="str">
        <f t="shared" si="797"/>
        <v/>
      </c>
      <c r="L11448">
        <f t="shared" si="792"/>
        <v>2923.1953608368244</v>
      </c>
      <c r="R11448">
        <f t="shared" si="793"/>
        <v>6432.2760790000002</v>
      </c>
      <c r="S11448" t="s">
        <v>201</v>
      </c>
      <c r="T11448" s="221">
        <v>45567.337500000001</v>
      </c>
    </row>
    <row r="11449" spans="1:20" x14ac:dyDescent="0.35">
      <c r="A11449" t="s">
        <v>128</v>
      </c>
      <c r="B11449" t="s">
        <v>129</v>
      </c>
      <c r="C11449" t="s">
        <v>92</v>
      </c>
      <c r="D11449" s="29">
        <v>45785</v>
      </c>
      <c r="E11449" s="184" t="str">
        <f t="shared" si="794"/>
        <v/>
      </c>
      <c r="F11449" s="184" t="str">
        <f t="shared" si="795"/>
        <v/>
      </c>
      <c r="G11449" s="184" t="str">
        <f t="shared" si="796"/>
        <v/>
      </c>
      <c r="H11449" s="184" t="str">
        <f t="shared" si="797"/>
        <v/>
      </c>
      <c r="L11449">
        <f t="shared" si="792"/>
        <v>2923.1953608368244</v>
      </c>
      <c r="R11449">
        <f t="shared" si="793"/>
        <v>6432.2760790000002</v>
      </c>
      <c r="S11449" t="s">
        <v>201</v>
      </c>
      <c r="T11449" s="221">
        <v>45567.337500000001</v>
      </c>
    </row>
    <row r="11450" spans="1:20" x14ac:dyDescent="0.35">
      <c r="A11450" t="s">
        <v>128</v>
      </c>
      <c r="B11450" t="s">
        <v>129</v>
      </c>
      <c r="C11450" t="s">
        <v>92</v>
      </c>
      <c r="D11450" s="29">
        <v>45786</v>
      </c>
      <c r="E11450" s="184" t="str">
        <f t="shared" si="794"/>
        <v/>
      </c>
      <c r="F11450" s="184" t="str">
        <f t="shared" si="795"/>
        <v/>
      </c>
      <c r="G11450" s="184" t="str">
        <f t="shared" si="796"/>
        <v/>
      </c>
      <c r="H11450" s="184" t="str">
        <f t="shared" si="797"/>
        <v/>
      </c>
      <c r="L11450">
        <f t="shared" si="792"/>
        <v>2923.1953608368244</v>
      </c>
      <c r="R11450">
        <f t="shared" si="793"/>
        <v>6432.2760790000002</v>
      </c>
      <c r="S11450" t="s">
        <v>201</v>
      </c>
      <c r="T11450" s="221">
        <v>45567.337500000001</v>
      </c>
    </row>
    <row r="11451" spans="1:20" x14ac:dyDescent="0.35">
      <c r="A11451" t="s">
        <v>128</v>
      </c>
      <c r="B11451" t="s">
        <v>129</v>
      </c>
      <c r="C11451" t="s">
        <v>92</v>
      </c>
      <c r="D11451" s="29">
        <v>45787</v>
      </c>
      <c r="E11451" s="184" t="str">
        <f t="shared" si="794"/>
        <v/>
      </c>
      <c r="F11451" s="184" t="str">
        <f t="shared" si="795"/>
        <v/>
      </c>
      <c r="G11451" s="184" t="str">
        <f t="shared" si="796"/>
        <v/>
      </c>
      <c r="H11451" s="184" t="str">
        <f t="shared" si="797"/>
        <v/>
      </c>
      <c r="L11451">
        <f t="shared" ref="L11451:L11514" si="798">L11086+L6706</f>
        <v>2923.1953608368244</v>
      </c>
      <c r="R11451">
        <f t="shared" ref="R11451:R11514" si="799">R11086+R6706</f>
        <v>6432.2760790000002</v>
      </c>
      <c r="S11451" t="s">
        <v>201</v>
      </c>
      <c r="T11451" s="221">
        <v>45567.337500000001</v>
      </c>
    </row>
    <row r="11452" spans="1:20" x14ac:dyDescent="0.35">
      <c r="A11452" t="s">
        <v>128</v>
      </c>
      <c r="B11452" t="s">
        <v>129</v>
      </c>
      <c r="C11452" t="s">
        <v>92</v>
      </c>
      <c r="D11452" s="29">
        <v>45788</v>
      </c>
      <c r="E11452" s="184" t="str">
        <f t="shared" si="794"/>
        <v/>
      </c>
      <c r="F11452" s="184" t="str">
        <f t="shared" si="795"/>
        <v/>
      </c>
      <c r="G11452" s="184" t="str">
        <f t="shared" si="796"/>
        <v/>
      </c>
      <c r="H11452" s="184" t="str">
        <f t="shared" si="797"/>
        <v/>
      </c>
      <c r="L11452">
        <f t="shared" si="798"/>
        <v>2923.1953608368244</v>
      </c>
      <c r="R11452">
        <f t="shared" si="799"/>
        <v>6432.2760790000002</v>
      </c>
      <c r="S11452" t="s">
        <v>201</v>
      </c>
      <c r="T11452" s="221">
        <v>45567.337500000001</v>
      </c>
    </row>
    <row r="11453" spans="1:20" x14ac:dyDescent="0.35">
      <c r="A11453" t="s">
        <v>128</v>
      </c>
      <c r="B11453" t="s">
        <v>129</v>
      </c>
      <c r="C11453" t="s">
        <v>92</v>
      </c>
      <c r="D11453" s="29">
        <v>45789</v>
      </c>
      <c r="E11453" s="184" t="str">
        <f t="shared" si="794"/>
        <v/>
      </c>
      <c r="F11453" s="184" t="str">
        <f t="shared" si="795"/>
        <v/>
      </c>
      <c r="G11453" s="184" t="str">
        <f t="shared" si="796"/>
        <v/>
      </c>
      <c r="H11453" s="184" t="str">
        <f t="shared" si="797"/>
        <v/>
      </c>
      <c r="L11453">
        <f t="shared" si="798"/>
        <v>2923.1953608368244</v>
      </c>
      <c r="R11453">
        <f t="shared" si="799"/>
        <v>6432.2760790000002</v>
      </c>
      <c r="S11453" t="s">
        <v>201</v>
      </c>
      <c r="T11453" s="221">
        <v>45567.337500000001</v>
      </c>
    </row>
    <row r="11454" spans="1:20" x14ac:dyDescent="0.35">
      <c r="A11454" t="s">
        <v>128</v>
      </c>
      <c r="B11454" t="s">
        <v>129</v>
      </c>
      <c r="C11454" t="s">
        <v>92</v>
      </c>
      <c r="D11454" s="29">
        <v>45790</v>
      </c>
      <c r="E11454" s="184" t="str">
        <f t="shared" si="794"/>
        <v/>
      </c>
      <c r="F11454" s="184" t="str">
        <f t="shared" si="795"/>
        <v/>
      </c>
      <c r="G11454" s="184" t="str">
        <f t="shared" si="796"/>
        <v/>
      </c>
      <c r="H11454" s="184" t="str">
        <f t="shared" si="797"/>
        <v/>
      </c>
      <c r="L11454">
        <f t="shared" si="798"/>
        <v>2923.1953608368244</v>
      </c>
      <c r="R11454">
        <f t="shared" si="799"/>
        <v>6432.2760790000002</v>
      </c>
      <c r="S11454" t="s">
        <v>201</v>
      </c>
      <c r="T11454" s="221">
        <v>45567.337500000001</v>
      </c>
    </row>
    <row r="11455" spans="1:20" x14ac:dyDescent="0.35">
      <c r="A11455" t="s">
        <v>128</v>
      </c>
      <c r="B11455" t="s">
        <v>129</v>
      </c>
      <c r="C11455" t="s">
        <v>92</v>
      </c>
      <c r="D11455" s="29">
        <v>45791</v>
      </c>
      <c r="E11455" s="184" t="str">
        <f t="shared" si="794"/>
        <v/>
      </c>
      <c r="F11455" s="184" t="str">
        <f t="shared" si="795"/>
        <v/>
      </c>
      <c r="G11455" s="184" t="str">
        <f t="shared" si="796"/>
        <v/>
      </c>
      <c r="H11455" s="184" t="str">
        <f t="shared" si="797"/>
        <v/>
      </c>
      <c r="L11455">
        <f t="shared" si="798"/>
        <v>2923.1953608368244</v>
      </c>
      <c r="R11455">
        <f t="shared" si="799"/>
        <v>6432.2760790000002</v>
      </c>
      <c r="S11455" t="s">
        <v>201</v>
      </c>
      <c r="T11455" s="221">
        <v>45567.337500000001</v>
      </c>
    </row>
    <row r="11456" spans="1:20" x14ac:dyDescent="0.35">
      <c r="A11456" t="s">
        <v>128</v>
      </c>
      <c r="B11456" t="s">
        <v>129</v>
      </c>
      <c r="C11456" t="s">
        <v>92</v>
      </c>
      <c r="D11456" s="29">
        <v>45792</v>
      </c>
      <c r="E11456" s="184" t="str">
        <f t="shared" si="794"/>
        <v/>
      </c>
      <c r="F11456" s="184" t="str">
        <f t="shared" si="795"/>
        <v/>
      </c>
      <c r="G11456" s="184" t="str">
        <f t="shared" si="796"/>
        <v/>
      </c>
      <c r="H11456" s="184" t="str">
        <f t="shared" si="797"/>
        <v/>
      </c>
      <c r="L11456">
        <f t="shared" si="798"/>
        <v>2923.1953608368244</v>
      </c>
      <c r="R11456">
        <f t="shared" si="799"/>
        <v>6432.2760790000002</v>
      </c>
      <c r="S11456" t="s">
        <v>201</v>
      </c>
      <c r="T11456" s="221">
        <v>45567.337500000001</v>
      </c>
    </row>
    <row r="11457" spans="1:20" x14ac:dyDescent="0.35">
      <c r="A11457" t="s">
        <v>128</v>
      </c>
      <c r="B11457" t="s">
        <v>129</v>
      </c>
      <c r="C11457" t="s">
        <v>92</v>
      </c>
      <c r="D11457" s="29">
        <v>45793</v>
      </c>
      <c r="E11457" s="184" t="str">
        <f t="shared" si="794"/>
        <v/>
      </c>
      <c r="F11457" s="184" t="str">
        <f t="shared" si="795"/>
        <v/>
      </c>
      <c r="G11457" s="184" t="str">
        <f t="shared" si="796"/>
        <v/>
      </c>
      <c r="H11457" s="184" t="str">
        <f t="shared" si="797"/>
        <v/>
      </c>
      <c r="L11457">
        <f t="shared" si="798"/>
        <v>2923.1953608368244</v>
      </c>
      <c r="R11457">
        <f t="shared" si="799"/>
        <v>6432.2760790000002</v>
      </c>
      <c r="S11457" t="s">
        <v>201</v>
      </c>
      <c r="T11457" s="221">
        <v>45567.337500000001</v>
      </c>
    </row>
    <row r="11458" spans="1:20" x14ac:dyDescent="0.35">
      <c r="A11458" t="s">
        <v>128</v>
      </c>
      <c r="B11458" t="s">
        <v>129</v>
      </c>
      <c r="C11458" t="s">
        <v>92</v>
      </c>
      <c r="D11458" s="29">
        <v>45794</v>
      </c>
      <c r="E11458" s="184" t="str">
        <f t="shared" si="794"/>
        <v/>
      </c>
      <c r="F11458" s="184" t="str">
        <f t="shared" si="795"/>
        <v/>
      </c>
      <c r="G11458" s="184" t="str">
        <f t="shared" si="796"/>
        <v/>
      </c>
      <c r="H11458" s="184" t="str">
        <f t="shared" si="797"/>
        <v/>
      </c>
      <c r="L11458">
        <f t="shared" si="798"/>
        <v>2923.1953608368244</v>
      </c>
      <c r="R11458">
        <f t="shared" si="799"/>
        <v>6432.2760790000002</v>
      </c>
      <c r="S11458" t="s">
        <v>201</v>
      </c>
      <c r="T11458" s="221">
        <v>45567.337500000001</v>
      </c>
    </row>
    <row r="11459" spans="1:20" x14ac:dyDescent="0.35">
      <c r="A11459" t="s">
        <v>128</v>
      </c>
      <c r="B11459" t="s">
        <v>129</v>
      </c>
      <c r="C11459" t="s">
        <v>92</v>
      </c>
      <c r="D11459" s="29">
        <v>45795</v>
      </c>
      <c r="E11459" s="184" t="str">
        <f t="shared" si="794"/>
        <v/>
      </c>
      <c r="F11459" s="184" t="str">
        <f t="shared" si="795"/>
        <v/>
      </c>
      <c r="G11459" s="184" t="str">
        <f t="shared" si="796"/>
        <v/>
      </c>
      <c r="H11459" s="184" t="str">
        <f t="shared" si="797"/>
        <v/>
      </c>
      <c r="L11459">
        <f t="shared" si="798"/>
        <v>2923.1953608368244</v>
      </c>
      <c r="R11459">
        <f t="shared" si="799"/>
        <v>6432.2760790000002</v>
      </c>
      <c r="S11459" t="s">
        <v>201</v>
      </c>
      <c r="T11459" s="221">
        <v>45567.337500000001</v>
      </c>
    </row>
    <row r="11460" spans="1:20" x14ac:dyDescent="0.35">
      <c r="A11460" t="s">
        <v>128</v>
      </c>
      <c r="B11460" t="s">
        <v>129</v>
      </c>
      <c r="C11460" t="s">
        <v>92</v>
      </c>
      <c r="D11460" s="29">
        <v>45796</v>
      </c>
      <c r="E11460" s="184" t="str">
        <f t="shared" si="794"/>
        <v/>
      </c>
      <c r="F11460" s="184" t="str">
        <f t="shared" si="795"/>
        <v/>
      </c>
      <c r="G11460" s="184" t="str">
        <f t="shared" si="796"/>
        <v/>
      </c>
      <c r="H11460" s="184" t="str">
        <f t="shared" si="797"/>
        <v/>
      </c>
      <c r="L11460">
        <f t="shared" si="798"/>
        <v>2923.1953608368244</v>
      </c>
      <c r="R11460">
        <f t="shared" si="799"/>
        <v>6432.2760790000002</v>
      </c>
      <c r="S11460" t="s">
        <v>201</v>
      </c>
      <c r="T11460" s="221">
        <v>45567.337500000001</v>
      </c>
    </row>
    <row r="11461" spans="1:20" x14ac:dyDescent="0.35">
      <c r="A11461" t="s">
        <v>128</v>
      </c>
      <c r="B11461" t="s">
        <v>129</v>
      </c>
      <c r="C11461" t="s">
        <v>92</v>
      </c>
      <c r="D11461" s="29">
        <v>45797</v>
      </c>
      <c r="E11461" s="184" t="str">
        <f t="shared" si="794"/>
        <v/>
      </c>
      <c r="F11461" s="184" t="str">
        <f t="shared" si="795"/>
        <v/>
      </c>
      <c r="G11461" s="184" t="str">
        <f t="shared" si="796"/>
        <v/>
      </c>
      <c r="H11461" s="184" t="str">
        <f t="shared" si="797"/>
        <v/>
      </c>
      <c r="L11461">
        <f t="shared" si="798"/>
        <v>2923.1953608368244</v>
      </c>
      <c r="R11461">
        <f t="shared" si="799"/>
        <v>6432.2760790000002</v>
      </c>
      <c r="S11461" t="s">
        <v>201</v>
      </c>
      <c r="T11461" s="221">
        <v>45567.337500000001</v>
      </c>
    </row>
    <row r="11462" spans="1:20" x14ac:dyDescent="0.35">
      <c r="A11462" t="s">
        <v>128</v>
      </c>
      <c r="B11462" t="s">
        <v>129</v>
      </c>
      <c r="C11462" t="s">
        <v>92</v>
      </c>
      <c r="D11462" s="29">
        <v>45798</v>
      </c>
      <c r="E11462" s="184" t="str">
        <f t="shared" si="794"/>
        <v/>
      </c>
      <c r="F11462" s="184" t="str">
        <f t="shared" si="795"/>
        <v/>
      </c>
      <c r="G11462" s="184" t="str">
        <f t="shared" si="796"/>
        <v/>
      </c>
      <c r="H11462" s="184" t="str">
        <f t="shared" si="797"/>
        <v/>
      </c>
      <c r="L11462">
        <f t="shared" si="798"/>
        <v>2923.1953608368244</v>
      </c>
      <c r="R11462">
        <f t="shared" si="799"/>
        <v>6432.2760790000002</v>
      </c>
      <c r="S11462" t="s">
        <v>201</v>
      </c>
      <c r="T11462" s="221">
        <v>45567.337500000001</v>
      </c>
    </row>
    <row r="11463" spans="1:20" x14ac:dyDescent="0.35">
      <c r="A11463" t="s">
        <v>128</v>
      </c>
      <c r="B11463" t="s">
        <v>129</v>
      </c>
      <c r="C11463" t="s">
        <v>92</v>
      </c>
      <c r="D11463" s="29">
        <v>45799</v>
      </c>
      <c r="E11463" s="184" t="str">
        <f t="shared" si="794"/>
        <v/>
      </c>
      <c r="F11463" s="184" t="str">
        <f t="shared" si="795"/>
        <v/>
      </c>
      <c r="G11463" s="184" t="str">
        <f t="shared" si="796"/>
        <v/>
      </c>
      <c r="H11463" s="184" t="str">
        <f t="shared" si="797"/>
        <v/>
      </c>
      <c r="L11463">
        <f t="shared" si="798"/>
        <v>2923.1953608368244</v>
      </c>
      <c r="R11463">
        <f t="shared" si="799"/>
        <v>6432.2760790000002</v>
      </c>
      <c r="S11463" t="s">
        <v>201</v>
      </c>
      <c r="T11463" s="221">
        <v>45567.337500000001</v>
      </c>
    </row>
    <row r="11464" spans="1:20" x14ac:dyDescent="0.35">
      <c r="A11464" t="s">
        <v>128</v>
      </c>
      <c r="B11464" t="s">
        <v>129</v>
      </c>
      <c r="C11464" t="s">
        <v>92</v>
      </c>
      <c r="D11464" s="29">
        <v>45800</v>
      </c>
      <c r="E11464" s="184" t="str">
        <f t="shared" ref="E11464:E11527" si="800">IF(J11464="","",IF(L11464=0,0,IF(1-(J11464/L11464)&lt;0,"",1-(J11464/L11464))))</f>
        <v/>
      </c>
      <c r="F11464" s="184" t="str">
        <f t="shared" ref="F11464:F11527" si="801">IF(K11464="","",IF(L11464=0,0,IF(1-(K11464/L11464)&lt;0,"",1-(K11464/L11464))))</f>
        <v/>
      </c>
      <c r="G11464" s="184" t="str">
        <f t="shared" ref="G11464:G11527" si="802">IF(J11464="","",IF(1-(J11464/R11464)&lt;0,"",1-(J11464/R11464)))</f>
        <v/>
      </c>
      <c r="H11464" s="184" t="str">
        <f t="shared" ref="H11464:H11527" si="803">IF(K11464="","",IF(1-(K11464/R11464)&lt;0,"",1-(K11464/R11464)))</f>
        <v/>
      </c>
      <c r="L11464">
        <f t="shared" si="798"/>
        <v>2923.1953608368244</v>
      </c>
      <c r="R11464">
        <f t="shared" si="799"/>
        <v>6432.2760790000002</v>
      </c>
      <c r="S11464" t="s">
        <v>201</v>
      </c>
      <c r="T11464" s="221">
        <v>45567.337500000001</v>
      </c>
    </row>
    <row r="11465" spans="1:20" x14ac:dyDescent="0.35">
      <c r="A11465" t="s">
        <v>128</v>
      </c>
      <c r="B11465" t="s">
        <v>129</v>
      </c>
      <c r="C11465" t="s">
        <v>92</v>
      </c>
      <c r="D11465" s="29">
        <v>45801</v>
      </c>
      <c r="E11465" s="184" t="str">
        <f t="shared" si="800"/>
        <v/>
      </c>
      <c r="F11465" s="184" t="str">
        <f t="shared" si="801"/>
        <v/>
      </c>
      <c r="G11465" s="184" t="str">
        <f t="shared" si="802"/>
        <v/>
      </c>
      <c r="H11465" s="184" t="str">
        <f t="shared" si="803"/>
        <v/>
      </c>
      <c r="L11465">
        <f t="shared" si="798"/>
        <v>2923.1953608368244</v>
      </c>
      <c r="R11465">
        <f t="shared" si="799"/>
        <v>6432.2760790000002</v>
      </c>
      <c r="S11465" t="s">
        <v>201</v>
      </c>
      <c r="T11465" s="221">
        <v>45567.337500000001</v>
      </c>
    </row>
    <row r="11466" spans="1:20" x14ac:dyDescent="0.35">
      <c r="A11466" t="s">
        <v>128</v>
      </c>
      <c r="B11466" t="s">
        <v>129</v>
      </c>
      <c r="C11466" t="s">
        <v>92</v>
      </c>
      <c r="D11466" s="29">
        <v>45802</v>
      </c>
      <c r="E11466" s="184" t="str">
        <f t="shared" si="800"/>
        <v/>
      </c>
      <c r="F11466" s="184" t="str">
        <f t="shared" si="801"/>
        <v/>
      </c>
      <c r="G11466" s="184" t="str">
        <f t="shared" si="802"/>
        <v/>
      </c>
      <c r="H11466" s="184" t="str">
        <f t="shared" si="803"/>
        <v/>
      </c>
      <c r="L11466">
        <f t="shared" si="798"/>
        <v>2923.1953608368244</v>
      </c>
      <c r="R11466">
        <f t="shared" si="799"/>
        <v>6432.2760790000002</v>
      </c>
      <c r="S11466" t="s">
        <v>201</v>
      </c>
      <c r="T11466" s="221">
        <v>45567.337500000001</v>
      </c>
    </row>
    <row r="11467" spans="1:20" x14ac:dyDescent="0.35">
      <c r="A11467" t="s">
        <v>128</v>
      </c>
      <c r="B11467" t="s">
        <v>129</v>
      </c>
      <c r="C11467" t="s">
        <v>92</v>
      </c>
      <c r="D11467" s="29">
        <v>45803</v>
      </c>
      <c r="E11467" s="184" t="str">
        <f t="shared" si="800"/>
        <v/>
      </c>
      <c r="F11467" s="184" t="str">
        <f t="shared" si="801"/>
        <v/>
      </c>
      <c r="G11467" s="184" t="str">
        <f t="shared" si="802"/>
        <v/>
      </c>
      <c r="H11467" s="184" t="str">
        <f t="shared" si="803"/>
        <v/>
      </c>
      <c r="L11467">
        <f t="shared" si="798"/>
        <v>2923.1953608368244</v>
      </c>
      <c r="R11467">
        <f t="shared" si="799"/>
        <v>6432.2760790000002</v>
      </c>
      <c r="S11467" t="s">
        <v>201</v>
      </c>
      <c r="T11467" s="221">
        <v>45567.337500000001</v>
      </c>
    </row>
    <row r="11468" spans="1:20" x14ac:dyDescent="0.35">
      <c r="A11468" t="s">
        <v>128</v>
      </c>
      <c r="B11468" t="s">
        <v>129</v>
      </c>
      <c r="C11468" t="s">
        <v>92</v>
      </c>
      <c r="D11468" s="29">
        <v>45804</v>
      </c>
      <c r="E11468" s="184" t="str">
        <f t="shared" si="800"/>
        <v/>
      </c>
      <c r="F11468" s="184" t="str">
        <f t="shared" si="801"/>
        <v/>
      </c>
      <c r="G11468" s="184" t="str">
        <f t="shared" si="802"/>
        <v/>
      </c>
      <c r="H11468" s="184" t="str">
        <f t="shared" si="803"/>
        <v/>
      </c>
      <c r="L11468">
        <f t="shared" si="798"/>
        <v>2923.1953608368244</v>
      </c>
      <c r="R11468">
        <f t="shared" si="799"/>
        <v>6432.2760790000002</v>
      </c>
      <c r="S11468" t="s">
        <v>201</v>
      </c>
      <c r="T11468" s="221">
        <v>45567.337500000001</v>
      </c>
    </row>
    <row r="11469" spans="1:20" x14ac:dyDescent="0.35">
      <c r="A11469" t="s">
        <v>128</v>
      </c>
      <c r="B11469" t="s">
        <v>129</v>
      </c>
      <c r="C11469" t="s">
        <v>92</v>
      </c>
      <c r="D11469" s="29">
        <v>45805</v>
      </c>
      <c r="E11469" s="184" t="str">
        <f t="shared" si="800"/>
        <v/>
      </c>
      <c r="F11469" s="184" t="str">
        <f t="shared" si="801"/>
        <v/>
      </c>
      <c r="G11469" s="184" t="str">
        <f t="shared" si="802"/>
        <v/>
      </c>
      <c r="H11469" s="184" t="str">
        <f t="shared" si="803"/>
        <v/>
      </c>
      <c r="L11469">
        <f t="shared" si="798"/>
        <v>2923.1953608368244</v>
      </c>
      <c r="R11469">
        <f t="shared" si="799"/>
        <v>6432.2760790000002</v>
      </c>
      <c r="S11469" t="s">
        <v>201</v>
      </c>
      <c r="T11469" s="221">
        <v>45567.337500000001</v>
      </c>
    </row>
    <row r="11470" spans="1:20" x14ac:dyDescent="0.35">
      <c r="A11470" t="s">
        <v>128</v>
      </c>
      <c r="B11470" t="s">
        <v>129</v>
      </c>
      <c r="C11470" t="s">
        <v>92</v>
      </c>
      <c r="D11470" s="29">
        <v>45806</v>
      </c>
      <c r="E11470" s="184" t="str">
        <f t="shared" si="800"/>
        <v/>
      </c>
      <c r="F11470" s="184" t="str">
        <f t="shared" si="801"/>
        <v/>
      </c>
      <c r="G11470" s="184" t="str">
        <f t="shared" si="802"/>
        <v/>
      </c>
      <c r="H11470" s="184" t="str">
        <f t="shared" si="803"/>
        <v/>
      </c>
      <c r="L11470">
        <f t="shared" si="798"/>
        <v>2923.1953608368244</v>
      </c>
      <c r="R11470">
        <f t="shared" si="799"/>
        <v>6432.2760790000002</v>
      </c>
      <c r="S11470" t="s">
        <v>201</v>
      </c>
      <c r="T11470" s="221">
        <v>45567.337500000001</v>
      </c>
    </row>
    <row r="11471" spans="1:20" x14ac:dyDescent="0.35">
      <c r="A11471" t="s">
        <v>128</v>
      </c>
      <c r="B11471" t="s">
        <v>129</v>
      </c>
      <c r="C11471" t="s">
        <v>92</v>
      </c>
      <c r="D11471" s="29">
        <v>45807</v>
      </c>
      <c r="E11471" s="184" t="str">
        <f t="shared" si="800"/>
        <v/>
      </c>
      <c r="F11471" s="184" t="str">
        <f t="shared" si="801"/>
        <v/>
      </c>
      <c r="G11471" s="184" t="str">
        <f t="shared" si="802"/>
        <v/>
      </c>
      <c r="H11471" s="184" t="str">
        <f t="shared" si="803"/>
        <v/>
      </c>
      <c r="L11471">
        <f t="shared" si="798"/>
        <v>2923.1953608368244</v>
      </c>
      <c r="R11471">
        <f t="shared" si="799"/>
        <v>6432.2760790000002</v>
      </c>
      <c r="S11471" t="s">
        <v>201</v>
      </c>
      <c r="T11471" s="221">
        <v>45567.337500000001</v>
      </c>
    </row>
    <row r="11472" spans="1:20" x14ac:dyDescent="0.35">
      <c r="A11472" t="s">
        <v>128</v>
      </c>
      <c r="B11472" t="s">
        <v>129</v>
      </c>
      <c r="C11472" t="s">
        <v>92</v>
      </c>
      <c r="D11472" s="29">
        <v>45808</v>
      </c>
      <c r="E11472" s="184" t="str">
        <f t="shared" si="800"/>
        <v/>
      </c>
      <c r="F11472" s="184" t="str">
        <f t="shared" si="801"/>
        <v/>
      </c>
      <c r="G11472" s="184" t="str">
        <f t="shared" si="802"/>
        <v/>
      </c>
      <c r="H11472" s="184" t="str">
        <f t="shared" si="803"/>
        <v/>
      </c>
      <c r="L11472">
        <f t="shared" si="798"/>
        <v>2923.1953608368244</v>
      </c>
      <c r="R11472">
        <f t="shared" si="799"/>
        <v>6432.2760790000002</v>
      </c>
      <c r="S11472" t="s">
        <v>201</v>
      </c>
      <c r="T11472" s="221">
        <v>45567.337500000001</v>
      </c>
    </row>
    <row r="11473" spans="1:20" x14ac:dyDescent="0.35">
      <c r="A11473" t="s">
        <v>128</v>
      </c>
      <c r="B11473" t="s">
        <v>129</v>
      </c>
      <c r="C11473" t="s">
        <v>92</v>
      </c>
      <c r="D11473" s="29">
        <v>45809</v>
      </c>
      <c r="E11473" s="184" t="str">
        <f t="shared" si="800"/>
        <v/>
      </c>
      <c r="F11473" s="184" t="str">
        <f t="shared" si="801"/>
        <v/>
      </c>
      <c r="G11473" s="184" t="str">
        <f t="shared" si="802"/>
        <v/>
      </c>
      <c r="H11473" s="184" t="str">
        <f t="shared" si="803"/>
        <v/>
      </c>
      <c r="L11473">
        <f t="shared" si="798"/>
        <v>2923.1953608368244</v>
      </c>
      <c r="R11473">
        <f t="shared" si="799"/>
        <v>6432.2760790000002</v>
      </c>
      <c r="S11473" t="s">
        <v>201</v>
      </c>
      <c r="T11473" s="221">
        <v>45567.337500000001</v>
      </c>
    </row>
    <row r="11474" spans="1:20" x14ac:dyDescent="0.35">
      <c r="A11474" t="s">
        <v>128</v>
      </c>
      <c r="B11474" t="s">
        <v>129</v>
      </c>
      <c r="C11474" t="s">
        <v>92</v>
      </c>
      <c r="D11474" s="29">
        <v>45810</v>
      </c>
      <c r="E11474" s="184" t="str">
        <f t="shared" si="800"/>
        <v/>
      </c>
      <c r="F11474" s="184" t="str">
        <f t="shared" si="801"/>
        <v/>
      </c>
      <c r="G11474" s="184" t="str">
        <f t="shared" si="802"/>
        <v/>
      </c>
      <c r="H11474" s="184" t="str">
        <f t="shared" si="803"/>
        <v/>
      </c>
      <c r="L11474">
        <f t="shared" si="798"/>
        <v>2923.1953608368244</v>
      </c>
      <c r="R11474">
        <f t="shared" si="799"/>
        <v>6432.2760790000002</v>
      </c>
      <c r="S11474" t="s">
        <v>201</v>
      </c>
      <c r="T11474" s="221">
        <v>45567.337500000001</v>
      </c>
    </row>
    <row r="11475" spans="1:20" x14ac:dyDescent="0.35">
      <c r="A11475" t="s">
        <v>128</v>
      </c>
      <c r="B11475" t="s">
        <v>129</v>
      </c>
      <c r="C11475" t="s">
        <v>92</v>
      </c>
      <c r="D11475" s="29">
        <v>45811</v>
      </c>
      <c r="E11475" s="184" t="str">
        <f t="shared" si="800"/>
        <v/>
      </c>
      <c r="F11475" s="184" t="str">
        <f t="shared" si="801"/>
        <v/>
      </c>
      <c r="G11475" s="184" t="str">
        <f t="shared" si="802"/>
        <v/>
      </c>
      <c r="H11475" s="184" t="str">
        <f t="shared" si="803"/>
        <v/>
      </c>
      <c r="L11475">
        <f t="shared" si="798"/>
        <v>2923.1953608368244</v>
      </c>
      <c r="R11475">
        <f t="shared" si="799"/>
        <v>6432.2760790000002</v>
      </c>
      <c r="S11475" t="s">
        <v>201</v>
      </c>
      <c r="T11475" s="221">
        <v>45567.337500000001</v>
      </c>
    </row>
    <row r="11476" spans="1:20" x14ac:dyDescent="0.35">
      <c r="A11476" t="s">
        <v>128</v>
      </c>
      <c r="B11476" t="s">
        <v>129</v>
      </c>
      <c r="C11476" t="s">
        <v>92</v>
      </c>
      <c r="D11476" s="29">
        <v>45812</v>
      </c>
      <c r="E11476" s="184" t="str">
        <f t="shared" si="800"/>
        <v/>
      </c>
      <c r="F11476" s="184" t="str">
        <f t="shared" si="801"/>
        <v/>
      </c>
      <c r="G11476" s="184" t="str">
        <f t="shared" si="802"/>
        <v/>
      </c>
      <c r="H11476" s="184" t="str">
        <f t="shared" si="803"/>
        <v/>
      </c>
      <c r="L11476">
        <f t="shared" si="798"/>
        <v>2923.1953608368244</v>
      </c>
      <c r="R11476">
        <f t="shared" si="799"/>
        <v>6432.2760790000002</v>
      </c>
      <c r="S11476" t="s">
        <v>201</v>
      </c>
      <c r="T11476" s="221">
        <v>45567.337500000001</v>
      </c>
    </row>
    <row r="11477" spans="1:20" x14ac:dyDescent="0.35">
      <c r="A11477" t="s">
        <v>128</v>
      </c>
      <c r="B11477" t="s">
        <v>129</v>
      </c>
      <c r="C11477" t="s">
        <v>92</v>
      </c>
      <c r="D11477" s="29">
        <v>45813</v>
      </c>
      <c r="E11477" s="184" t="str">
        <f t="shared" si="800"/>
        <v/>
      </c>
      <c r="F11477" s="184" t="str">
        <f t="shared" si="801"/>
        <v/>
      </c>
      <c r="G11477" s="184" t="str">
        <f t="shared" si="802"/>
        <v/>
      </c>
      <c r="H11477" s="184" t="str">
        <f t="shared" si="803"/>
        <v/>
      </c>
      <c r="L11477">
        <f t="shared" si="798"/>
        <v>2923.1953608368244</v>
      </c>
      <c r="R11477">
        <f t="shared" si="799"/>
        <v>6432.2760790000002</v>
      </c>
      <c r="S11477" t="s">
        <v>201</v>
      </c>
      <c r="T11477" s="221">
        <v>45567.337500000001</v>
      </c>
    </row>
    <row r="11478" spans="1:20" x14ac:dyDescent="0.35">
      <c r="A11478" t="s">
        <v>128</v>
      </c>
      <c r="B11478" t="s">
        <v>129</v>
      </c>
      <c r="C11478" t="s">
        <v>92</v>
      </c>
      <c r="D11478" s="29">
        <v>45814</v>
      </c>
      <c r="E11478" s="184" t="str">
        <f t="shared" si="800"/>
        <v/>
      </c>
      <c r="F11478" s="184" t="str">
        <f t="shared" si="801"/>
        <v/>
      </c>
      <c r="G11478" s="184" t="str">
        <f t="shared" si="802"/>
        <v/>
      </c>
      <c r="H11478" s="184" t="str">
        <f t="shared" si="803"/>
        <v/>
      </c>
      <c r="L11478">
        <f t="shared" si="798"/>
        <v>2923.1953608368244</v>
      </c>
      <c r="R11478">
        <f t="shared" si="799"/>
        <v>6432.2760790000002</v>
      </c>
      <c r="S11478" t="s">
        <v>201</v>
      </c>
      <c r="T11478" s="221">
        <v>45567.337500000001</v>
      </c>
    </row>
    <row r="11479" spans="1:20" x14ac:dyDescent="0.35">
      <c r="A11479" t="s">
        <v>128</v>
      </c>
      <c r="B11479" t="s">
        <v>129</v>
      </c>
      <c r="C11479" t="s">
        <v>92</v>
      </c>
      <c r="D11479" s="29">
        <v>45815</v>
      </c>
      <c r="E11479" s="184" t="str">
        <f t="shared" si="800"/>
        <v/>
      </c>
      <c r="F11479" s="184" t="str">
        <f t="shared" si="801"/>
        <v/>
      </c>
      <c r="G11479" s="184" t="str">
        <f t="shared" si="802"/>
        <v/>
      </c>
      <c r="H11479" s="184" t="str">
        <f t="shared" si="803"/>
        <v/>
      </c>
      <c r="L11479">
        <f t="shared" si="798"/>
        <v>2923.1953608368244</v>
      </c>
      <c r="R11479">
        <f t="shared" si="799"/>
        <v>6432.2760790000002</v>
      </c>
      <c r="S11479" t="s">
        <v>201</v>
      </c>
      <c r="T11479" s="221">
        <v>45567.337500000001</v>
      </c>
    </row>
    <row r="11480" spans="1:20" x14ac:dyDescent="0.35">
      <c r="A11480" t="s">
        <v>128</v>
      </c>
      <c r="B11480" t="s">
        <v>129</v>
      </c>
      <c r="C11480" t="s">
        <v>92</v>
      </c>
      <c r="D11480" s="29">
        <v>45816</v>
      </c>
      <c r="E11480" s="184" t="str">
        <f t="shared" si="800"/>
        <v/>
      </c>
      <c r="F11480" s="184" t="str">
        <f t="shared" si="801"/>
        <v/>
      </c>
      <c r="G11480" s="184" t="str">
        <f t="shared" si="802"/>
        <v/>
      </c>
      <c r="H11480" s="184" t="str">
        <f t="shared" si="803"/>
        <v/>
      </c>
      <c r="L11480">
        <f t="shared" si="798"/>
        <v>2923.1953608368244</v>
      </c>
      <c r="R11480">
        <f t="shared" si="799"/>
        <v>6432.2760790000002</v>
      </c>
      <c r="S11480" t="s">
        <v>201</v>
      </c>
      <c r="T11480" s="221">
        <v>45567.337500000001</v>
      </c>
    </row>
    <row r="11481" spans="1:20" x14ac:dyDescent="0.35">
      <c r="A11481" t="s">
        <v>128</v>
      </c>
      <c r="B11481" t="s">
        <v>129</v>
      </c>
      <c r="C11481" t="s">
        <v>92</v>
      </c>
      <c r="D11481" s="29">
        <v>45817</v>
      </c>
      <c r="E11481" s="184" t="str">
        <f t="shared" si="800"/>
        <v/>
      </c>
      <c r="F11481" s="184" t="str">
        <f t="shared" si="801"/>
        <v/>
      </c>
      <c r="G11481" s="184" t="str">
        <f t="shared" si="802"/>
        <v/>
      </c>
      <c r="H11481" s="184" t="str">
        <f t="shared" si="803"/>
        <v/>
      </c>
      <c r="L11481">
        <f t="shared" si="798"/>
        <v>2923.1953608368244</v>
      </c>
      <c r="R11481">
        <f t="shared" si="799"/>
        <v>6432.2760790000002</v>
      </c>
      <c r="S11481" t="s">
        <v>201</v>
      </c>
      <c r="T11481" s="221">
        <v>45567.337500000001</v>
      </c>
    </row>
    <row r="11482" spans="1:20" x14ac:dyDescent="0.35">
      <c r="A11482" t="s">
        <v>128</v>
      </c>
      <c r="B11482" t="s">
        <v>129</v>
      </c>
      <c r="C11482" t="s">
        <v>92</v>
      </c>
      <c r="D11482" s="29">
        <v>45818</v>
      </c>
      <c r="E11482" s="184" t="str">
        <f t="shared" si="800"/>
        <v/>
      </c>
      <c r="F11482" s="184" t="str">
        <f t="shared" si="801"/>
        <v/>
      </c>
      <c r="G11482" s="184" t="str">
        <f t="shared" si="802"/>
        <v/>
      </c>
      <c r="H11482" s="184" t="str">
        <f t="shared" si="803"/>
        <v/>
      </c>
      <c r="L11482">
        <f t="shared" si="798"/>
        <v>2923.1953608368244</v>
      </c>
      <c r="R11482">
        <f t="shared" si="799"/>
        <v>6432.2760790000002</v>
      </c>
      <c r="S11482" t="s">
        <v>201</v>
      </c>
      <c r="T11482" s="221">
        <v>45567.337500000001</v>
      </c>
    </row>
    <row r="11483" spans="1:20" x14ac:dyDescent="0.35">
      <c r="A11483" t="s">
        <v>128</v>
      </c>
      <c r="B11483" t="s">
        <v>129</v>
      </c>
      <c r="C11483" t="s">
        <v>92</v>
      </c>
      <c r="D11483" s="29">
        <v>45819</v>
      </c>
      <c r="E11483" s="184" t="str">
        <f t="shared" si="800"/>
        <v/>
      </c>
      <c r="F11483" s="184" t="str">
        <f t="shared" si="801"/>
        <v/>
      </c>
      <c r="G11483" s="184" t="str">
        <f t="shared" si="802"/>
        <v/>
      </c>
      <c r="H11483" s="184" t="str">
        <f t="shared" si="803"/>
        <v/>
      </c>
      <c r="L11483">
        <f t="shared" si="798"/>
        <v>2923.1953608368244</v>
      </c>
      <c r="R11483">
        <f t="shared" si="799"/>
        <v>6432.2760790000002</v>
      </c>
      <c r="S11483" t="s">
        <v>201</v>
      </c>
      <c r="T11483" s="221">
        <v>45567.337500000001</v>
      </c>
    </row>
    <row r="11484" spans="1:20" x14ac:dyDescent="0.35">
      <c r="A11484" t="s">
        <v>128</v>
      </c>
      <c r="B11484" t="s">
        <v>129</v>
      </c>
      <c r="C11484" t="s">
        <v>92</v>
      </c>
      <c r="D11484" s="29">
        <v>45820</v>
      </c>
      <c r="E11484" s="184" t="str">
        <f t="shared" si="800"/>
        <v/>
      </c>
      <c r="F11484" s="184" t="str">
        <f t="shared" si="801"/>
        <v/>
      </c>
      <c r="G11484" s="184" t="str">
        <f t="shared" si="802"/>
        <v/>
      </c>
      <c r="H11484" s="184" t="str">
        <f t="shared" si="803"/>
        <v/>
      </c>
      <c r="L11484">
        <f t="shared" si="798"/>
        <v>2923.1953608368244</v>
      </c>
      <c r="R11484">
        <f t="shared" si="799"/>
        <v>6432.2760790000002</v>
      </c>
      <c r="S11484" t="s">
        <v>201</v>
      </c>
      <c r="T11484" s="221">
        <v>45567.337500000001</v>
      </c>
    </row>
    <row r="11485" spans="1:20" x14ac:dyDescent="0.35">
      <c r="A11485" t="s">
        <v>128</v>
      </c>
      <c r="B11485" t="s">
        <v>129</v>
      </c>
      <c r="C11485" t="s">
        <v>92</v>
      </c>
      <c r="D11485" s="29">
        <v>45821</v>
      </c>
      <c r="E11485" s="184" t="str">
        <f t="shared" si="800"/>
        <v/>
      </c>
      <c r="F11485" s="184" t="str">
        <f t="shared" si="801"/>
        <v/>
      </c>
      <c r="G11485" s="184" t="str">
        <f t="shared" si="802"/>
        <v/>
      </c>
      <c r="H11485" s="184" t="str">
        <f t="shared" si="803"/>
        <v/>
      </c>
      <c r="L11485">
        <f t="shared" si="798"/>
        <v>2923.1953608368244</v>
      </c>
      <c r="R11485">
        <f t="shared" si="799"/>
        <v>6432.2760790000002</v>
      </c>
      <c r="S11485" t="s">
        <v>201</v>
      </c>
      <c r="T11485" s="221">
        <v>45567.337500000001</v>
      </c>
    </row>
    <row r="11486" spans="1:20" x14ac:dyDescent="0.35">
      <c r="A11486" t="s">
        <v>128</v>
      </c>
      <c r="B11486" t="s">
        <v>129</v>
      </c>
      <c r="C11486" t="s">
        <v>92</v>
      </c>
      <c r="D11486" s="29">
        <v>45822</v>
      </c>
      <c r="E11486" s="184" t="str">
        <f t="shared" si="800"/>
        <v/>
      </c>
      <c r="F11486" s="184" t="str">
        <f t="shared" si="801"/>
        <v/>
      </c>
      <c r="G11486" s="184" t="str">
        <f t="shared" si="802"/>
        <v/>
      </c>
      <c r="H11486" s="184" t="str">
        <f t="shared" si="803"/>
        <v/>
      </c>
      <c r="L11486">
        <f t="shared" si="798"/>
        <v>2923.1953608368244</v>
      </c>
      <c r="R11486">
        <f t="shared" si="799"/>
        <v>6432.2760790000002</v>
      </c>
      <c r="S11486" t="s">
        <v>201</v>
      </c>
      <c r="T11486" s="221">
        <v>45567.337500000001</v>
      </c>
    </row>
    <row r="11487" spans="1:20" x14ac:dyDescent="0.35">
      <c r="A11487" t="s">
        <v>128</v>
      </c>
      <c r="B11487" t="s">
        <v>129</v>
      </c>
      <c r="C11487" t="s">
        <v>92</v>
      </c>
      <c r="D11487" s="29">
        <v>45823</v>
      </c>
      <c r="E11487" s="184" t="str">
        <f t="shared" si="800"/>
        <v/>
      </c>
      <c r="F11487" s="184" t="str">
        <f t="shared" si="801"/>
        <v/>
      </c>
      <c r="G11487" s="184" t="str">
        <f t="shared" si="802"/>
        <v/>
      </c>
      <c r="H11487" s="184" t="str">
        <f t="shared" si="803"/>
        <v/>
      </c>
      <c r="L11487">
        <f t="shared" si="798"/>
        <v>2923.1953608368244</v>
      </c>
      <c r="R11487">
        <f t="shared" si="799"/>
        <v>6432.2760790000002</v>
      </c>
      <c r="S11487" t="s">
        <v>201</v>
      </c>
      <c r="T11487" s="221">
        <v>45567.337500000001</v>
      </c>
    </row>
    <row r="11488" spans="1:20" x14ac:dyDescent="0.35">
      <c r="A11488" t="s">
        <v>128</v>
      </c>
      <c r="B11488" t="s">
        <v>129</v>
      </c>
      <c r="C11488" t="s">
        <v>92</v>
      </c>
      <c r="D11488" s="29">
        <v>45824</v>
      </c>
      <c r="E11488" s="184" t="str">
        <f t="shared" si="800"/>
        <v/>
      </c>
      <c r="F11488" s="184" t="str">
        <f t="shared" si="801"/>
        <v/>
      </c>
      <c r="G11488" s="184" t="str">
        <f t="shared" si="802"/>
        <v/>
      </c>
      <c r="H11488" s="184" t="str">
        <f t="shared" si="803"/>
        <v/>
      </c>
      <c r="L11488">
        <f t="shared" si="798"/>
        <v>2923.1953608368244</v>
      </c>
      <c r="R11488">
        <f t="shared" si="799"/>
        <v>6432.2760790000002</v>
      </c>
      <c r="S11488" t="s">
        <v>201</v>
      </c>
      <c r="T11488" s="221">
        <v>45567.337500000001</v>
      </c>
    </row>
    <row r="11489" spans="1:20" x14ac:dyDescent="0.35">
      <c r="A11489" t="s">
        <v>128</v>
      </c>
      <c r="B11489" t="s">
        <v>129</v>
      </c>
      <c r="C11489" t="s">
        <v>92</v>
      </c>
      <c r="D11489" s="29">
        <v>45825</v>
      </c>
      <c r="E11489" s="184" t="str">
        <f t="shared" si="800"/>
        <v/>
      </c>
      <c r="F11489" s="184" t="str">
        <f t="shared" si="801"/>
        <v/>
      </c>
      <c r="G11489" s="184" t="str">
        <f t="shared" si="802"/>
        <v/>
      </c>
      <c r="H11489" s="184" t="str">
        <f t="shared" si="803"/>
        <v/>
      </c>
      <c r="L11489">
        <f t="shared" si="798"/>
        <v>2923.1953608368244</v>
      </c>
      <c r="R11489">
        <f t="shared" si="799"/>
        <v>6432.2760790000002</v>
      </c>
      <c r="S11489" t="s">
        <v>201</v>
      </c>
      <c r="T11489" s="221">
        <v>45567.337500000001</v>
      </c>
    </row>
    <row r="11490" spans="1:20" x14ac:dyDescent="0.35">
      <c r="A11490" t="s">
        <v>128</v>
      </c>
      <c r="B11490" t="s">
        <v>129</v>
      </c>
      <c r="C11490" t="s">
        <v>92</v>
      </c>
      <c r="D11490" s="29">
        <v>45826</v>
      </c>
      <c r="E11490" s="184" t="str">
        <f t="shared" si="800"/>
        <v/>
      </c>
      <c r="F11490" s="184" t="str">
        <f t="shared" si="801"/>
        <v/>
      </c>
      <c r="G11490" s="184" t="str">
        <f t="shared" si="802"/>
        <v/>
      </c>
      <c r="H11490" s="184" t="str">
        <f t="shared" si="803"/>
        <v/>
      </c>
      <c r="L11490">
        <f t="shared" si="798"/>
        <v>2923.1953608368244</v>
      </c>
      <c r="R11490">
        <f t="shared" si="799"/>
        <v>6432.2760790000002</v>
      </c>
      <c r="S11490" t="s">
        <v>201</v>
      </c>
      <c r="T11490" s="221">
        <v>45567.337500000001</v>
      </c>
    </row>
    <row r="11491" spans="1:20" x14ac:dyDescent="0.35">
      <c r="A11491" t="s">
        <v>128</v>
      </c>
      <c r="B11491" t="s">
        <v>129</v>
      </c>
      <c r="C11491" t="s">
        <v>92</v>
      </c>
      <c r="D11491" s="29">
        <v>45827</v>
      </c>
      <c r="E11491" s="184" t="str">
        <f t="shared" si="800"/>
        <v/>
      </c>
      <c r="F11491" s="184" t="str">
        <f t="shared" si="801"/>
        <v/>
      </c>
      <c r="G11491" s="184" t="str">
        <f t="shared" si="802"/>
        <v/>
      </c>
      <c r="H11491" s="184" t="str">
        <f t="shared" si="803"/>
        <v/>
      </c>
      <c r="L11491">
        <f t="shared" si="798"/>
        <v>2923.1953608368244</v>
      </c>
      <c r="R11491">
        <f t="shared" si="799"/>
        <v>6432.2760790000002</v>
      </c>
      <c r="S11491" t="s">
        <v>201</v>
      </c>
      <c r="T11491" s="221">
        <v>45567.337500000001</v>
      </c>
    </row>
    <row r="11492" spans="1:20" x14ac:dyDescent="0.35">
      <c r="A11492" t="s">
        <v>128</v>
      </c>
      <c r="B11492" t="s">
        <v>129</v>
      </c>
      <c r="C11492" t="s">
        <v>92</v>
      </c>
      <c r="D11492" s="29">
        <v>45828</v>
      </c>
      <c r="E11492" s="184" t="str">
        <f t="shared" si="800"/>
        <v/>
      </c>
      <c r="F11492" s="184" t="str">
        <f t="shared" si="801"/>
        <v/>
      </c>
      <c r="G11492" s="184" t="str">
        <f t="shared" si="802"/>
        <v/>
      </c>
      <c r="H11492" s="184" t="str">
        <f t="shared" si="803"/>
        <v/>
      </c>
      <c r="L11492">
        <f t="shared" si="798"/>
        <v>2923.1953608368244</v>
      </c>
      <c r="R11492">
        <f t="shared" si="799"/>
        <v>6432.2760790000002</v>
      </c>
      <c r="S11492" t="s">
        <v>201</v>
      </c>
      <c r="T11492" s="221">
        <v>45567.337500000001</v>
      </c>
    </row>
    <row r="11493" spans="1:20" x14ac:dyDescent="0.35">
      <c r="A11493" t="s">
        <v>128</v>
      </c>
      <c r="B11493" t="s">
        <v>129</v>
      </c>
      <c r="C11493" t="s">
        <v>92</v>
      </c>
      <c r="D11493" s="29">
        <v>45829</v>
      </c>
      <c r="E11493" s="184" t="str">
        <f t="shared" si="800"/>
        <v/>
      </c>
      <c r="F11493" s="184" t="str">
        <f t="shared" si="801"/>
        <v/>
      </c>
      <c r="G11493" s="184" t="str">
        <f t="shared" si="802"/>
        <v/>
      </c>
      <c r="H11493" s="184" t="str">
        <f t="shared" si="803"/>
        <v/>
      </c>
      <c r="L11493">
        <f t="shared" si="798"/>
        <v>2923.1953608368244</v>
      </c>
      <c r="R11493">
        <f t="shared" si="799"/>
        <v>6432.2760790000002</v>
      </c>
      <c r="S11493" t="s">
        <v>201</v>
      </c>
      <c r="T11493" s="221">
        <v>45567.337500000001</v>
      </c>
    </row>
    <row r="11494" spans="1:20" x14ac:dyDescent="0.35">
      <c r="A11494" t="s">
        <v>128</v>
      </c>
      <c r="B11494" t="s">
        <v>129</v>
      </c>
      <c r="C11494" t="s">
        <v>92</v>
      </c>
      <c r="D11494" s="29">
        <v>45830</v>
      </c>
      <c r="E11494" s="184" t="str">
        <f t="shared" si="800"/>
        <v/>
      </c>
      <c r="F11494" s="184" t="str">
        <f t="shared" si="801"/>
        <v/>
      </c>
      <c r="G11494" s="184" t="str">
        <f t="shared" si="802"/>
        <v/>
      </c>
      <c r="H11494" s="184" t="str">
        <f t="shared" si="803"/>
        <v/>
      </c>
      <c r="L11494">
        <f t="shared" si="798"/>
        <v>2923.1953608368244</v>
      </c>
      <c r="R11494">
        <f t="shared" si="799"/>
        <v>6432.2760790000002</v>
      </c>
      <c r="S11494" t="s">
        <v>201</v>
      </c>
      <c r="T11494" s="221">
        <v>45567.337500000001</v>
      </c>
    </row>
    <row r="11495" spans="1:20" x14ac:dyDescent="0.35">
      <c r="A11495" t="s">
        <v>128</v>
      </c>
      <c r="B11495" t="s">
        <v>129</v>
      </c>
      <c r="C11495" t="s">
        <v>92</v>
      </c>
      <c r="D11495" s="29">
        <v>45831</v>
      </c>
      <c r="E11495" s="184" t="str">
        <f t="shared" si="800"/>
        <v/>
      </c>
      <c r="F11495" s="184" t="str">
        <f t="shared" si="801"/>
        <v/>
      </c>
      <c r="G11495" s="184" t="str">
        <f t="shared" si="802"/>
        <v/>
      </c>
      <c r="H11495" s="184" t="str">
        <f t="shared" si="803"/>
        <v/>
      </c>
      <c r="L11495">
        <f t="shared" si="798"/>
        <v>2923.1953608368244</v>
      </c>
      <c r="R11495">
        <f t="shared" si="799"/>
        <v>6432.2760790000002</v>
      </c>
      <c r="S11495" t="s">
        <v>201</v>
      </c>
      <c r="T11495" s="221">
        <v>45567.337500000001</v>
      </c>
    </row>
    <row r="11496" spans="1:20" x14ac:dyDescent="0.35">
      <c r="A11496" t="s">
        <v>128</v>
      </c>
      <c r="B11496" t="s">
        <v>129</v>
      </c>
      <c r="C11496" t="s">
        <v>92</v>
      </c>
      <c r="D11496" s="29">
        <v>45832</v>
      </c>
      <c r="E11496" s="184" t="str">
        <f t="shared" si="800"/>
        <v/>
      </c>
      <c r="F11496" s="184" t="str">
        <f t="shared" si="801"/>
        <v/>
      </c>
      <c r="G11496" s="184" t="str">
        <f t="shared" si="802"/>
        <v/>
      </c>
      <c r="H11496" s="184" t="str">
        <f t="shared" si="803"/>
        <v/>
      </c>
      <c r="L11496">
        <f t="shared" si="798"/>
        <v>2923.1953608368244</v>
      </c>
      <c r="R11496">
        <f t="shared" si="799"/>
        <v>6432.2760790000002</v>
      </c>
      <c r="S11496" t="s">
        <v>201</v>
      </c>
      <c r="T11496" s="221">
        <v>45567.337500000001</v>
      </c>
    </row>
    <row r="11497" spans="1:20" x14ac:dyDescent="0.35">
      <c r="A11497" t="s">
        <v>128</v>
      </c>
      <c r="B11497" t="s">
        <v>129</v>
      </c>
      <c r="C11497" t="s">
        <v>92</v>
      </c>
      <c r="D11497" s="29">
        <v>45833</v>
      </c>
      <c r="E11497" s="184" t="str">
        <f t="shared" si="800"/>
        <v/>
      </c>
      <c r="F11497" s="184" t="str">
        <f t="shared" si="801"/>
        <v/>
      </c>
      <c r="G11497" s="184" t="str">
        <f t="shared" si="802"/>
        <v/>
      </c>
      <c r="H11497" s="184" t="str">
        <f t="shared" si="803"/>
        <v/>
      </c>
      <c r="L11497">
        <f t="shared" si="798"/>
        <v>2923.1953608368244</v>
      </c>
      <c r="R11497">
        <f t="shared" si="799"/>
        <v>6432.2760790000002</v>
      </c>
      <c r="S11497" t="s">
        <v>201</v>
      </c>
      <c r="T11497" s="221">
        <v>45567.337500000001</v>
      </c>
    </row>
    <row r="11498" spans="1:20" x14ac:dyDescent="0.35">
      <c r="A11498" t="s">
        <v>128</v>
      </c>
      <c r="B11498" t="s">
        <v>129</v>
      </c>
      <c r="C11498" t="s">
        <v>92</v>
      </c>
      <c r="D11498" s="29">
        <v>45834</v>
      </c>
      <c r="E11498" s="184" t="str">
        <f t="shared" si="800"/>
        <v/>
      </c>
      <c r="F11498" s="184" t="str">
        <f t="shared" si="801"/>
        <v/>
      </c>
      <c r="G11498" s="184" t="str">
        <f t="shared" si="802"/>
        <v/>
      </c>
      <c r="H11498" s="184" t="str">
        <f t="shared" si="803"/>
        <v/>
      </c>
      <c r="L11498">
        <f t="shared" si="798"/>
        <v>2923.1953608368244</v>
      </c>
      <c r="R11498">
        <f t="shared" si="799"/>
        <v>6432.2760790000002</v>
      </c>
      <c r="S11498" t="s">
        <v>201</v>
      </c>
      <c r="T11498" s="221">
        <v>45567.337500000001</v>
      </c>
    </row>
    <row r="11499" spans="1:20" x14ac:dyDescent="0.35">
      <c r="A11499" t="s">
        <v>128</v>
      </c>
      <c r="B11499" t="s">
        <v>129</v>
      </c>
      <c r="C11499" t="s">
        <v>92</v>
      </c>
      <c r="D11499" s="29">
        <v>45835</v>
      </c>
      <c r="E11499" s="184" t="str">
        <f t="shared" si="800"/>
        <v/>
      </c>
      <c r="F11499" s="184" t="str">
        <f t="shared" si="801"/>
        <v/>
      </c>
      <c r="G11499" s="184" t="str">
        <f t="shared" si="802"/>
        <v/>
      </c>
      <c r="H11499" s="184" t="str">
        <f t="shared" si="803"/>
        <v/>
      </c>
      <c r="L11499">
        <f t="shared" si="798"/>
        <v>2923.1953608368244</v>
      </c>
      <c r="R11499">
        <f t="shared" si="799"/>
        <v>6432.2760790000002</v>
      </c>
      <c r="S11499" t="s">
        <v>201</v>
      </c>
      <c r="T11499" s="221">
        <v>45567.337500000001</v>
      </c>
    </row>
    <row r="11500" spans="1:20" x14ac:dyDescent="0.35">
      <c r="A11500" t="s">
        <v>128</v>
      </c>
      <c r="B11500" t="s">
        <v>129</v>
      </c>
      <c r="C11500" t="s">
        <v>92</v>
      </c>
      <c r="D11500" s="29">
        <v>45836</v>
      </c>
      <c r="E11500" s="184" t="str">
        <f t="shared" si="800"/>
        <v/>
      </c>
      <c r="F11500" s="184" t="str">
        <f t="shared" si="801"/>
        <v/>
      </c>
      <c r="G11500" s="184" t="str">
        <f t="shared" si="802"/>
        <v/>
      </c>
      <c r="H11500" s="184" t="str">
        <f t="shared" si="803"/>
        <v/>
      </c>
      <c r="L11500">
        <f t="shared" si="798"/>
        <v>2923.1953608368244</v>
      </c>
      <c r="R11500">
        <f t="shared" si="799"/>
        <v>6432.2760790000002</v>
      </c>
      <c r="S11500" t="s">
        <v>201</v>
      </c>
      <c r="T11500" s="221">
        <v>45567.337500000001</v>
      </c>
    </row>
    <row r="11501" spans="1:20" x14ac:dyDescent="0.35">
      <c r="A11501" t="s">
        <v>128</v>
      </c>
      <c r="B11501" t="s">
        <v>129</v>
      </c>
      <c r="C11501" t="s">
        <v>92</v>
      </c>
      <c r="D11501" s="29">
        <v>45837</v>
      </c>
      <c r="E11501" s="184" t="str">
        <f t="shared" si="800"/>
        <v/>
      </c>
      <c r="F11501" s="184" t="str">
        <f t="shared" si="801"/>
        <v/>
      </c>
      <c r="G11501" s="184" t="str">
        <f t="shared" si="802"/>
        <v/>
      </c>
      <c r="H11501" s="184" t="str">
        <f t="shared" si="803"/>
        <v/>
      </c>
      <c r="L11501">
        <f t="shared" si="798"/>
        <v>2923.1953608368244</v>
      </c>
      <c r="R11501">
        <f t="shared" si="799"/>
        <v>6432.2760790000002</v>
      </c>
      <c r="S11501" t="s">
        <v>201</v>
      </c>
      <c r="T11501" s="221">
        <v>45567.337500000001</v>
      </c>
    </row>
    <row r="11502" spans="1:20" x14ac:dyDescent="0.35">
      <c r="A11502" t="s">
        <v>128</v>
      </c>
      <c r="B11502" t="s">
        <v>129</v>
      </c>
      <c r="C11502" t="s">
        <v>92</v>
      </c>
      <c r="D11502" s="29">
        <v>45838</v>
      </c>
      <c r="E11502" s="184" t="str">
        <f t="shared" si="800"/>
        <v/>
      </c>
      <c r="F11502" s="184" t="str">
        <f t="shared" si="801"/>
        <v/>
      </c>
      <c r="G11502" s="184" t="str">
        <f t="shared" si="802"/>
        <v/>
      </c>
      <c r="H11502" s="184" t="str">
        <f t="shared" si="803"/>
        <v/>
      </c>
      <c r="L11502">
        <f t="shared" si="798"/>
        <v>2923.1953608368244</v>
      </c>
      <c r="R11502">
        <f t="shared" si="799"/>
        <v>6432.2760790000002</v>
      </c>
      <c r="S11502" t="s">
        <v>201</v>
      </c>
      <c r="T11502" s="221">
        <v>45567.337500000001</v>
      </c>
    </row>
    <row r="11503" spans="1:20" x14ac:dyDescent="0.35">
      <c r="A11503" t="s">
        <v>128</v>
      </c>
      <c r="B11503" t="s">
        <v>129</v>
      </c>
      <c r="C11503" t="s">
        <v>92</v>
      </c>
      <c r="D11503" s="29">
        <v>45839</v>
      </c>
      <c r="E11503" s="184" t="str">
        <f t="shared" si="800"/>
        <v/>
      </c>
      <c r="F11503" s="184" t="str">
        <f t="shared" si="801"/>
        <v/>
      </c>
      <c r="G11503" s="184" t="str">
        <f t="shared" si="802"/>
        <v/>
      </c>
      <c r="H11503" s="184" t="str">
        <f t="shared" si="803"/>
        <v/>
      </c>
      <c r="L11503">
        <f t="shared" si="798"/>
        <v>2923.1953608368244</v>
      </c>
      <c r="R11503">
        <f t="shared" si="799"/>
        <v>6432.2760790000002</v>
      </c>
      <c r="S11503" t="s">
        <v>201</v>
      </c>
      <c r="T11503" s="221">
        <v>45567.337500000001</v>
      </c>
    </row>
    <row r="11504" spans="1:20" x14ac:dyDescent="0.35">
      <c r="A11504" t="s">
        <v>128</v>
      </c>
      <c r="B11504" t="s">
        <v>129</v>
      </c>
      <c r="C11504" t="s">
        <v>92</v>
      </c>
      <c r="D11504" s="29">
        <v>45840</v>
      </c>
      <c r="E11504" s="184" t="str">
        <f t="shared" si="800"/>
        <v/>
      </c>
      <c r="F11504" s="184" t="str">
        <f t="shared" si="801"/>
        <v/>
      </c>
      <c r="G11504" s="184" t="str">
        <f t="shared" si="802"/>
        <v/>
      </c>
      <c r="H11504" s="184" t="str">
        <f t="shared" si="803"/>
        <v/>
      </c>
      <c r="L11504">
        <f t="shared" si="798"/>
        <v>2923.1953608368244</v>
      </c>
      <c r="R11504">
        <f t="shared" si="799"/>
        <v>6432.2760790000002</v>
      </c>
      <c r="S11504" t="s">
        <v>201</v>
      </c>
      <c r="T11504" s="221">
        <v>45567.337500000001</v>
      </c>
    </row>
    <row r="11505" spans="1:20" x14ac:dyDescent="0.35">
      <c r="A11505" t="s">
        <v>128</v>
      </c>
      <c r="B11505" t="s">
        <v>129</v>
      </c>
      <c r="C11505" t="s">
        <v>92</v>
      </c>
      <c r="D11505" s="29">
        <v>45841</v>
      </c>
      <c r="E11505" s="184" t="str">
        <f t="shared" si="800"/>
        <v/>
      </c>
      <c r="F11505" s="184" t="str">
        <f t="shared" si="801"/>
        <v/>
      </c>
      <c r="G11505" s="184" t="str">
        <f t="shared" si="802"/>
        <v/>
      </c>
      <c r="H11505" s="184" t="str">
        <f t="shared" si="803"/>
        <v/>
      </c>
      <c r="L11505">
        <f t="shared" si="798"/>
        <v>2923.1953608368244</v>
      </c>
      <c r="R11505">
        <f t="shared" si="799"/>
        <v>6432.2760790000002</v>
      </c>
      <c r="S11505" t="s">
        <v>201</v>
      </c>
      <c r="T11505" s="221">
        <v>45567.337500000001</v>
      </c>
    </row>
    <row r="11506" spans="1:20" x14ac:dyDescent="0.35">
      <c r="A11506" t="s">
        <v>128</v>
      </c>
      <c r="B11506" t="s">
        <v>129</v>
      </c>
      <c r="C11506" t="s">
        <v>92</v>
      </c>
      <c r="D11506" s="29">
        <v>45842</v>
      </c>
      <c r="E11506" s="184" t="str">
        <f t="shared" si="800"/>
        <v/>
      </c>
      <c r="F11506" s="184" t="str">
        <f t="shared" si="801"/>
        <v/>
      </c>
      <c r="G11506" s="184" t="str">
        <f t="shared" si="802"/>
        <v/>
      </c>
      <c r="H11506" s="184" t="str">
        <f t="shared" si="803"/>
        <v/>
      </c>
      <c r="L11506">
        <f t="shared" si="798"/>
        <v>2923.1953608368244</v>
      </c>
      <c r="R11506">
        <f t="shared" si="799"/>
        <v>6432.2760790000002</v>
      </c>
      <c r="S11506" t="s">
        <v>201</v>
      </c>
      <c r="T11506" s="221">
        <v>45567.337500000001</v>
      </c>
    </row>
    <row r="11507" spans="1:20" x14ac:dyDescent="0.35">
      <c r="A11507" t="s">
        <v>128</v>
      </c>
      <c r="B11507" t="s">
        <v>129</v>
      </c>
      <c r="C11507" t="s">
        <v>92</v>
      </c>
      <c r="D11507" s="29">
        <v>45843</v>
      </c>
      <c r="E11507" s="184" t="str">
        <f t="shared" si="800"/>
        <v/>
      </c>
      <c r="F11507" s="184" t="str">
        <f t="shared" si="801"/>
        <v/>
      </c>
      <c r="G11507" s="184" t="str">
        <f t="shared" si="802"/>
        <v/>
      </c>
      <c r="H11507" s="184" t="str">
        <f t="shared" si="803"/>
        <v/>
      </c>
      <c r="L11507">
        <f t="shared" si="798"/>
        <v>2923.1953608368244</v>
      </c>
      <c r="R11507">
        <f t="shared" si="799"/>
        <v>6432.2760790000002</v>
      </c>
      <c r="S11507" t="s">
        <v>201</v>
      </c>
      <c r="T11507" s="221">
        <v>45567.337500000001</v>
      </c>
    </row>
    <row r="11508" spans="1:20" x14ac:dyDescent="0.35">
      <c r="A11508" t="s">
        <v>128</v>
      </c>
      <c r="B11508" t="s">
        <v>129</v>
      </c>
      <c r="C11508" t="s">
        <v>92</v>
      </c>
      <c r="D11508" s="29">
        <v>45844</v>
      </c>
      <c r="E11508" s="184" t="str">
        <f t="shared" si="800"/>
        <v/>
      </c>
      <c r="F11508" s="184" t="str">
        <f t="shared" si="801"/>
        <v/>
      </c>
      <c r="G11508" s="184" t="str">
        <f t="shared" si="802"/>
        <v/>
      </c>
      <c r="H11508" s="184" t="str">
        <f t="shared" si="803"/>
        <v/>
      </c>
      <c r="L11508">
        <f t="shared" si="798"/>
        <v>2923.1953608368244</v>
      </c>
      <c r="R11508">
        <f t="shared" si="799"/>
        <v>6432.2760790000002</v>
      </c>
      <c r="S11508" t="s">
        <v>201</v>
      </c>
      <c r="T11508" s="221">
        <v>45567.337500000001</v>
      </c>
    </row>
    <row r="11509" spans="1:20" x14ac:dyDescent="0.35">
      <c r="A11509" t="s">
        <v>128</v>
      </c>
      <c r="B11509" t="s">
        <v>129</v>
      </c>
      <c r="C11509" t="s">
        <v>92</v>
      </c>
      <c r="D11509" s="29">
        <v>45845</v>
      </c>
      <c r="E11509" s="184" t="str">
        <f t="shared" si="800"/>
        <v/>
      </c>
      <c r="F11509" s="184" t="str">
        <f t="shared" si="801"/>
        <v/>
      </c>
      <c r="G11509" s="184" t="str">
        <f t="shared" si="802"/>
        <v/>
      </c>
      <c r="H11509" s="184" t="str">
        <f t="shared" si="803"/>
        <v/>
      </c>
      <c r="L11509">
        <f t="shared" si="798"/>
        <v>2923.1953608368244</v>
      </c>
      <c r="R11509">
        <f t="shared" si="799"/>
        <v>6432.2760790000002</v>
      </c>
      <c r="S11509" t="s">
        <v>201</v>
      </c>
      <c r="T11509" s="221">
        <v>45567.337500000001</v>
      </c>
    </row>
    <row r="11510" spans="1:20" x14ac:dyDescent="0.35">
      <c r="A11510" t="s">
        <v>128</v>
      </c>
      <c r="B11510" t="s">
        <v>129</v>
      </c>
      <c r="C11510" t="s">
        <v>92</v>
      </c>
      <c r="D11510" s="29">
        <v>45846</v>
      </c>
      <c r="E11510" s="184" t="str">
        <f t="shared" si="800"/>
        <v/>
      </c>
      <c r="F11510" s="184" t="str">
        <f t="shared" si="801"/>
        <v/>
      </c>
      <c r="G11510" s="184" t="str">
        <f t="shared" si="802"/>
        <v/>
      </c>
      <c r="H11510" s="184" t="str">
        <f t="shared" si="803"/>
        <v/>
      </c>
      <c r="L11510">
        <f t="shared" si="798"/>
        <v>2923.1953608368244</v>
      </c>
      <c r="R11510">
        <f t="shared" si="799"/>
        <v>6432.2760790000002</v>
      </c>
      <c r="S11510" t="s">
        <v>201</v>
      </c>
      <c r="T11510" s="221">
        <v>45567.337500000001</v>
      </c>
    </row>
    <row r="11511" spans="1:20" x14ac:dyDescent="0.35">
      <c r="A11511" t="s">
        <v>128</v>
      </c>
      <c r="B11511" t="s">
        <v>129</v>
      </c>
      <c r="C11511" t="s">
        <v>92</v>
      </c>
      <c r="D11511" s="29">
        <v>45847</v>
      </c>
      <c r="E11511" s="184" t="str">
        <f t="shared" si="800"/>
        <v/>
      </c>
      <c r="F11511" s="184" t="str">
        <f t="shared" si="801"/>
        <v/>
      </c>
      <c r="G11511" s="184" t="str">
        <f t="shared" si="802"/>
        <v/>
      </c>
      <c r="H11511" s="184" t="str">
        <f t="shared" si="803"/>
        <v/>
      </c>
      <c r="L11511">
        <f t="shared" si="798"/>
        <v>2923.1953608368244</v>
      </c>
      <c r="R11511">
        <f t="shared" si="799"/>
        <v>6432.2760790000002</v>
      </c>
      <c r="S11511" t="s">
        <v>201</v>
      </c>
      <c r="T11511" s="221">
        <v>45567.337500000001</v>
      </c>
    </row>
    <row r="11512" spans="1:20" x14ac:dyDescent="0.35">
      <c r="A11512" t="s">
        <v>128</v>
      </c>
      <c r="B11512" t="s">
        <v>129</v>
      </c>
      <c r="C11512" t="s">
        <v>92</v>
      </c>
      <c r="D11512" s="29">
        <v>45848</v>
      </c>
      <c r="E11512" s="184" t="str">
        <f t="shared" si="800"/>
        <v/>
      </c>
      <c r="F11512" s="184" t="str">
        <f t="shared" si="801"/>
        <v/>
      </c>
      <c r="G11512" s="184" t="str">
        <f t="shared" si="802"/>
        <v/>
      </c>
      <c r="H11512" s="184" t="str">
        <f t="shared" si="803"/>
        <v/>
      </c>
      <c r="L11512">
        <f t="shared" si="798"/>
        <v>2923.1953608368244</v>
      </c>
      <c r="R11512">
        <f t="shared" si="799"/>
        <v>6432.2760790000002</v>
      </c>
      <c r="S11512" t="s">
        <v>201</v>
      </c>
      <c r="T11512" s="221">
        <v>45567.337500000001</v>
      </c>
    </row>
    <row r="11513" spans="1:20" x14ac:dyDescent="0.35">
      <c r="A11513" t="s">
        <v>128</v>
      </c>
      <c r="B11513" t="s">
        <v>129</v>
      </c>
      <c r="C11513" t="s">
        <v>92</v>
      </c>
      <c r="D11513" s="29">
        <v>45849</v>
      </c>
      <c r="E11513" s="184" t="str">
        <f t="shared" si="800"/>
        <v/>
      </c>
      <c r="F11513" s="184" t="str">
        <f t="shared" si="801"/>
        <v/>
      </c>
      <c r="G11513" s="184" t="str">
        <f t="shared" si="802"/>
        <v/>
      </c>
      <c r="H11513" s="184" t="str">
        <f t="shared" si="803"/>
        <v/>
      </c>
      <c r="L11513">
        <f t="shared" si="798"/>
        <v>2923.1953608368244</v>
      </c>
      <c r="R11513">
        <f t="shared" si="799"/>
        <v>6432.2760790000002</v>
      </c>
      <c r="S11513" t="s">
        <v>201</v>
      </c>
      <c r="T11513" s="221">
        <v>45567.337500000001</v>
      </c>
    </row>
    <row r="11514" spans="1:20" x14ac:dyDescent="0.35">
      <c r="A11514" t="s">
        <v>128</v>
      </c>
      <c r="B11514" t="s">
        <v>129</v>
      </c>
      <c r="C11514" t="s">
        <v>92</v>
      </c>
      <c r="D11514" s="29">
        <v>45850</v>
      </c>
      <c r="E11514" s="184" t="str">
        <f t="shared" si="800"/>
        <v/>
      </c>
      <c r="F11514" s="184" t="str">
        <f t="shared" si="801"/>
        <v/>
      </c>
      <c r="G11514" s="184" t="str">
        <f t="shared" si="802"/>
        <v/>
      </c>
      <c r="H11514" s="184" t="str">
        <f t="shared" si="803"/>
        <v/>
      </c>
      <c r="L11514">
        <f t="shared" si="798"/>
        <v>2923.1953608368244</v>
      </c>
      <c r="R11514">
        <f t="shared" si="799"/>
        <v>6432.2760790000002</v>
      </c>
      <c r="S11514" t="s">
        <v>201</v>
      </c>
      <c r="T11514" s="221">
        <v>45567.337500000001</v>
      </c>
    </row>
    <row r="11515" spans="1:20" x14ac:dyDescent="0.35">
      <c r="A11515" t="s">
        <v>128</v>
      </c>
      <c r="B11515" t="s">
        <v>129</v>
      </c>
      <c r="C11515" t="s">
        <v>92</v>
      </c>
      <c r="D11515" s="29">
        <v>45851</v>
      </c>
      <c r="E11515" s="184" t="str">
        <f t="shared" si="800"/>
        <v/>
      </c>
      <c r="F11515" s="184" t="str">
        <f t="shared" si="801"/>
        <v/>
      </c>
      <c r="G11515" s="184" t="str">
        <f t="shared" si="802"/>
        <v/>
      </c>
      <c r="H11515" s="184" t="str">
        <f t="shared" si="803"/>
        <v/>
      </c>
      <c r="L11515">
        <f t="shared" ref="L11515:L11578" si="804">L11150+L6770</f>
        <v>2923.1953608368244</v>
      </c>
      <c r="R11515">
        <f t="shared" ref="R11515:R11578" si="805">R11150+R6770</f>
        <v>6432.2760790000002</v>
      </c>
      <c r="S11515" t="s">
        <v>201</v>
      </c>
      <c r="T11515" s="221">
        <v>45567.337500000001</v>
      </c>
    </row>
    <row r="11516" spans="1:20" x14ac:dyDescent="0.35">
      <c r="A11516" t="s">
        <v>128</v>
      </c>
      <c r="B11516" t="s">
        <v>129</v>
      </c>
      <c r="C11516" t="s">
        <v>92</v>
      </c>
      <c r="D11516" s="29">
        <v>45852</v>
      </c>
      <c r="E11516" s="184" t="str">
        <f t="shared" si="800"/>
        <v/>
      </c>
      <c r="F11516" s="184" t="str">
        <f t="shared" si="801"/>
        <v/>
      </c>
      <c r="G11516" s="184" t="str">
        <f t="shared" si="802"/>
        <v/>
      </c>
      <c r="H11516" s="184" t="str">
        <f t="shared" si="803"/>
        <v/>
      </c>
      <c r="L11516">
        <f t="shared" si="804"/>
        <v>2923.1953608368244</v>
      </c>
      <c r="R11516">
        <f t="shared" si="805"/>
        <v>6432.2760790000002</v>
      </c>
      <c r="S11516" t="s">
        <v>201</v>
      </c>
      <c r="T11516" s="221">
        <v>45567.337500000001</v>
      </c>
    </row>
    <row r="11517" spans="1:20" x14ac:dyDescent="0.35">
      <c r="A11517" t="s">
        <v>128</v>
      </c>
      <c r="B11517" t="s">
        <v>129</v>
      </c>
      <c r="C11517" t="s">
        <v>92</v>
      </c>
      <c r="D11517" s="29">
        <v>45853</v>
      </c>
      <c r="E11517" s="184" t="str">
        <f t="shared" si="800"/>
        <v/>
      </c>
      <c r="F11517" s="184" t="str">
        <f t="shared" si="801"/>
        <v/>
      </c>
      <c r="G11517" s="184" t="str">
        <f t="shared" si="802"/>
        <v/>
      </c>
      <c r="H11517" s="184" t="str">
        <f t="shared" si="803"/>
        <v/>
      </c>
      <c r="L11517">
        <f t="shared" si="804"/>
        <v>2923.1953608368244</v>
      </c>
      <c r="R11517">
        <f t="shared" si="805"/>
        <v>6432.2760790000002</v>
      </c>
      <c r="S11517" t="s">
        <v>201</v>
      </c>
      <c r="T11517" s="221">
        <v>45567.337500000001</v>
      </c>
    </row>
    <row r="11518" spans="1:20" x14ac:dyDescent="0.35">
      <c r="A11518" t="s">
        <v>128</v>
      </c>
      <c r="B11518" t="s">
        <v>129</v>
      </c>
      <c r="C11518" t="s">
        <v>92</v>
      </c>
      <c r="D11518" s="29">
        <v>45854</v>
      </c>
      <c r="E11518" s="184" t="str">
        <f t="shared" si="800"/>
        <v/>
      </c>
      <c r="F11518" s="184" t="str">
        <f t="shared" si="801"/>
        <v/>
      </c>
      <c r="G11518" s="184" t="str">
        <f t="shared" si="802"/>
        <v/>
      </c>
      <c r="H11518" s="184" t="str">
        <f t="shared" si="803"/>
        <v/>
      </c>
      <c r="L11518">
        <f t="shared" si="804"/>
        <v>2923.1953608368244</v>
      </c>
      <c r="R11518">
        <f t="shared" si="805"/>
        <v>6432.2760790000002</v>
      </c>
      <c r="S11518" t="s">
        <v>201</v>
      </c>
      <c r="T11518" s="221">
        <v>45567.337500000001</v>
      </c>
    </row>
    <row r="11519" spans="1:20" x14ac:dyDescent="0.35">
      <c r="A11519" t="s">
        <v>128</v>
      </c>
      <c r="B11519" t="s">
        <v>129</v>
      </c>
      <c r="C11519" t="s">
        <v>92</v>
      </c>
      <c r="D11519" s="29">
        <v>45855</v>
      </c>
      <c r="E11519" s="184" t="str">
        <f t="shared" si="800"/>
        <v/>
      </c>
      <c r="F11519" s="184" t="str">
        <f t="shared" si="801"/>
        <v/>
      </c>
      <c r="G11519" s="184" t="str">
        <f t="shared" si="802"/>
        <v/>
      </c>
      <c r="H11519" s="184" t="str">
        <f t="shared" si="803"/>
        <v/>
      </c>
      <c r="L11519">
        <f t="shared" si="804"/>
        <v>2923.1953608368244</v>
      </c>
      <c r="R11519">
        <f t="shared" si="805"/>
        <v>6432.2760790000002</v>
      </c>
      <c r="S11519" t="s">
        <v>201</v>
      </c>
      <c r="T11519" s="221">
        <v>45567.337500000001</v>
      </c>
    </row>
    <row r="11520" spans="1:20" x14ac:dyDescent="0.35">
      <c r="A11520" t="s">
        <v>128</v>
      </c>
      <c r="B11520" t="s">
        <v>129</v>
      </c>
      <c r="C11520" t="s">
        <v>92</v>
      </c>
      <c r="D11520" s="29">
        <v>45856</v>
      </c>
      <c r="E11520" s="184" t="str">
        <f t="shared" si="800"/>
        <v/>
      </c>
      <c r="F11520" s="184" t="str">
        <f t="shared" si="801"/>
        <v/>
      </c>
      <c r="G11520" s="184" t="str">
        <f t="shared" si="802"/>
        <v/>
      </c>
      <c r="H11520" s="184" t="str">
        <f t="shared" si="803"/>
        <v/>
      </c>
      <c r="L11520">
        <f t="shared" si="804"/>
        <v>2923.1953608368244</v>
      </c>
      <c r="R11520">
        <f t="shared" si="805"/>
        <v>6432.2760790000002</v>
      </c>
      <c r="S11520" t="s">
        <v>201</v>
      </c>
      <c r="T11520" s="221">
        <v>45567.337500000001</v>
      </c>
    </row>
    <row r="11521" spans="1:20" x14ac:dyDescent="0.35">
      <c r="A11521" t="s">
        <v>128</v>
      </c>
      <c r="B11521" t="s">
        <v>129</v>
      </c>
      <c r="C11521" t="s">
        <v>92</v>
      </c>
      <c r="D11521" s="29">
        <v>45857</v>
      </c>
      <c r="E11521" s="184" t="str">
        <f t="shared" si="800"/>
        <v/>
      </c>
      <c r="F11521" s="184" t="str">
        <f t="shared" si="801"/>
        <v/>
      </c>
      <c r="G11521" s="184" t="str">
        <f t="shared" si="802"/>
        <v/>
      </c>
      <c r="H11521" s="184" t="str">
        <f t="shared" si="803"/>
        <v/>
      </c>
      <c r="L11521">
        <f t="shared" si="804"/>
        <v>2923.1953608368244</v>
      </c>
      <c r="R11521">
        <f t="shared" si="805"/>
        <v>6432.2760790000002</v>
      </c>
      <c r="S11521" t="s">
        <v>201</v>
      </c>
      <c r="T11521" s="221">
        <v>45567.337500000001</v>
      </c>
    </row>
    <row r="11522" spans="1:20" x14ac:dyDescent="0.35">
      <c r="A11522" t="s">
        <v>128</v>
      </c>
      <c r="B11522" t="s">
        <v>129</v>
      </c>
      <c r="C11522" t="s">
        <v>92</v>
      </c>
      <c r="D11522" s="29">
        <v>45858</v>
      </c>
      <c r="E11522" s="184" t="str">
        <f t="shared" si="800"/>
        <v/>
      </c>
      <c r="F11522" s="184" t="str">
        <f t="shared" si="801"/>
        <v/>
      </c>
      <c r="G11522" s="184" t="str">
        <f t="shared" si="802"/>
        <v/>
      </c>
      <c r="H11522" s="184" t="str">
        <f t="shared" si="803"/>
        <v/>
      </c>
      <c r="L11522">
        <f t="shared" si="804"/>
        <v>2923.1953608368244</v>
      </c>
      <c r="R11522">
        <f t="shared" si="805"/>
        <v>6432.2760790000002</v>
      </c>
      <c r="S11522" t="s">
        <v>201</v>
      </c>
      <c r="T11522" s="221">
        <v>45567.337500000001</v>
      </c>
    </row>
    <row r="11523" spans="1:20" x14ac:dyDescent="0.35">
      <c r="A11523" t="s">
        <v>128</v>
      </c>
      <c r="B11523" t="s">
        <v>129</v>
      </c>
      <c r="C11523" t="s">
        <v>92</v>
      </c>
      <c r="D11523" s="29">
        <v>45859</v>
      </c>
      <c r="E11523" s="184" t="str">
        <f t="shared" si="800"/>
        <v/>
      </c>
      <c r="F11523" s="184" t="str">
        <f t="shared" si="801"/>
        <v/>
      </c>
      <c r="G11523" s="184" t="str">
        <f t="shared" si="802"/>
        <v/>
      </c>
      <c r="H11523" s="184" t="str">
        <f t="shared" si="803"/>
        <v/>
      </c>
      <c r="L11523">
        <f t="shared" si="804"/>
        <v>2923.1953608368244</v>
      </c>
      <c r="R11523">
        <f t="shared" si="805"/>
        <v>6432.2760790000002</v>
      </c>
      <c r="S11523" t="s">
        <v>201</v>
      </c>
      <c r="T11523" s="221">
        <v>45567.337500000001</v>
      </c>
    </row>
    <row r="11524" spans="1:20" x14ac:dyDescent="0.35">
      <c r="A11524" t="s">
        <v>128</v>
      </c>
      <c r="B11524" t="s">
        <v>129</v>
      </c>
      <c r="C11524" t="s">
        <v>92</v>
      </c>
      <c r="D11524" s="29">
        <v>45860</v>
      </c>
      <c r="E11524" s="184" t="str">
        <f t="shared" si="800"/>
        <v/>
      </c>
      <c r="F11524" s="184" t="str">
        <f t="shared" si="801"/>
        <v/>
      </c>
      <c r="G11524" s="184" t="str">
        <f t="shared" si="802"/>
        <v/>
      </c>
      <c r="H11524" s="184" t="str">
        <f t="shared" si="803"/>
        <v/>
      </c>
      <c r="L11524">
        <f t="shared" si="804"/>
        <v>2923.1953608368244</v>
      </c>
      <c r="R11524">
        <f t="shared" si="805"/>
        <v>6432.2760790000002</v>
      </c>
      <c r="S11524" t="s">
        <v>201</v>
      </c>
      <c r="T11524" s="221">
        <v>45567.337500000001</v>
      </c>
    </row>
    <row r="11525" spans="1:20" x14ac:dyDescent="0.35">
      <c r="A11525" t="s">
        <v>128</v>
      </c>
      <c r="B11525" t="s">
        <v>129</v>
      </c>
      <c r="C11525" t="s">
        <v>92</v>
      </c>
      <c r="D11525" s="29">
        <v>45861</v>
      </c>
      <c r="E11525" s="184" t="str">
        <f t="shared" si="800"/>
        <v/>
      </c>
      <c r="F11525" s="184" t="str">
        <f t="shared" si="801"/>
        <v/>
      </c>
      <c r="G11525" s="184" t="str">
        <f t="shared" si="802"/>
        <v/>
      </c>
      <c r="H11525" s="184" t="str">
        <f t="shared" si="803"/>
        <v/>
      </c>
      <c r="L11525">
        <f t="shared" si="804"/>
        <v>2923.1953608368244</v>
      </c>
      <c r="R11525">
        <f t="shared" si="805"/>
        <v>6432.2760790000002</v>
      </c>
      <c r="S11525" t="s">
        <v>201</v>
      </c>
      <c r="T11525" s="221">
        <v>45567.337500000001</v>
      </c>
    </row>
    <row r="11526" spans="1:20" x14ac:dyDescent="0.35">
      <c r="A11526" t="s">
        <v>128</v>
      </c>
      <c r="B11526" t="s">
        <v>129</v>
      </c>
      <c r="C11526" t="s">
        <v>92</v>
      </c>
      <c r="D11526" s="29">
        <v>45862</v>
      </c>
      <c r="E11526" s="184" t="str">
        <f t="shared" si="800"/>
        <v/>
      </c>
      <c r="F11526" s="184" t="str">
        <f t="shared" si="801"/>
        <v/>
      </c>
      <c r="G11526" s="184" t="str">
        <f t="shared" si="802"/>
        <v/>
      </c>
      <c r="H11526" s="184" t="str">
        <f t="shared" si="803"/>
        <v/>
      </c>
      <c r="L11526">
        <f t="shared" si="804"/>
        <v>2923.1953608368244</v>
      </c>
      <c r="R11526">
        <f t="shared" si="805"/>
        <v>6432.2760790000002</v>
      </c>
      <c r="S11526" t="s">
        <v>201</v>
      </c>
      <c r="T11526" s="221">
        <v>45567.337500000001</v>
      </c>
    </row>
    <row r="11527" spans="1:20" x14ac:dyDescent="0.35">
      <c r="A11527" t="s">
        <v>128</v>
      </c>
      <c r="B11527" t="s">
        <v>129</v>
      </c>
      <c r="C11527" t="s">
        <v>92</v>
      </c>
      <c r="D11527" s="29">
        <v>45863</v>
      </c>
      <c r="E11527" s="184" t="str">
        <f t="shared" si="800"/>
        <v/>
      </c>
      <c r="F11527" s="184" t="str">
        <f t="shared" si="801"/>
        <v/>
      </c>
      <c r="G11527" s="184" t="str">
        <f t="shared" si="802"/>
        <v/>
      </c>
      <c r="H11527" s="184" t="str">
        <f t="shared" si="803"/>
        <v/>
      </c>
      <c r="L11527">
        <f t="shared" si="804"/>
        <v>2923.1953608368244</v>
      </c>
      <c r="R11527">
        <f t="shared" si="805"/>
        <v>6432.2760790000002</v>
      </c>
      <c r="S11527" t="s">
        <v>201</v>
      </c>
      <c r="T11527" s="221">
        <v>45567.337500000001</v>
      </c>
    </row>
    <row r="11528" spans="1:20" x14ac:dyDescent="0.35">
      <c r="A11528" t="s">
        <v>128</v>
      </c>
      <c r="B11528" t="s">
        <v>129</v>
      </c>
      <c r="C11528" t="s">
        <v>92</v>
      </c>
      <c r="D11528" s="29">
        <v>45864</v>
      </c>
      <c r="E11528" s="184" t="str">
        <f t="shared" ref="E11528:E11591" si="806">IF(J11528="","",IF(L11528=0,0,IF(1-(J11528/L11528)&lt;0,"",1-(J11528/L11528))))</f>
        <v/>
      </c>
      <c r="F11528" s="184" t="str">
        <f t="shared" ref="F11528:F11591" si="807">IF(K11528="","",IF(L11528=0,0,IF(1-(K11528/L11528)&lt;0,"",1-(K11528/L11528))))</f>
        <v/>
      </c>
      <c r="G11528" s="184" t="str">
        <f t="shared" ref="G11528:G11591" si="808">IF(J11528="","",IF(1-(J11528/R11528)&lt;0,"",1-(J11528/R11528)))</f>
        <v/>
      </c>
      <c r="H11528" s="184" t="str">
        <f t="shared" ref="H11528:H11591" si="809">IF(K11528="","",IF(1-(K11528/R11528)&lt;0,"",1-(K11528/R11528)))</f>
        <v/>
      </c>
      <c r="L11528">
        <f t="shared" si="804"/>
        <v>2923.1953608368244</v>
      </c>
      <c r="R11528">
        <f t="shared" si="805"/>
        <v>6432.2760790000002</v>
      </c>
      <c r="S11528" t="s">
        <v>201</v>
      </c>
      <c r="T11528" s="221">
        <v>45567.337500000001</v>
      </c>
    </row>
    <row r="11529" spans="1:20" x14ac:dyDescent="0.35">
      <c r="A11529" t="s">
        <v>128</v>
      </c>
      <c r="B11529" t="s">
        <v>129</v>
      </c>
      <c r="C11529" t="s">
        <v>92</v>
      </c>
      <c r="D11529" s="29">
        <v>45865</v>
      </c>
      <c r="E11529" s="184" t="str">
        <f t="shared" si="806"/>
        <v/>
      </c>
      <c r="F11529" s="184" t="str">
        <f t="shared" si="807"/>
        <v/>
      </c>
      <c r="G11529" s="184" t="str">
        <f t="shared" si="808"/>
        <v/>
      </c>
      <c r="H11529" s="184" t="str">
        <f t="shared" si="809"/>
        <v/>
      </c>
      <c r="L11529">
        <f t="shared" si="804"/>
        <v>2923.1953608368244</v>
      </c>
      <c r="R11529">
        <f t="shared" si="805"/>
        <v>6432.2760790000002</v>
      </c>
      <c r="S11529" t="s">
        <v>201</v>
      </c>
      <c r="T11529" s="221">
        <v>45567.337500000001</v>
      </c>
    </row>
    <row r="11530" spans="1:20" x14ac:dyDescent="0.35">
      <c r="A11530" t="s">
        <v>128</v>
      </c>
      <c r="B11530" t="s">
        <v>129</v>
      </c>
      <c r="C11530" t="s">
        <v>92</v>
      </c>
      <c r="D11530" s="29">
        <v>45866</v>
      </c>
      <c r="E11530" s="184" t="str">
        <f t="shared" si="806"/>
        <v/>
      </c>
      <c r="F11530" s="184" t="str">
        <f t="shared" si="807"/>
        <v/>
      </c>
      <c r="G11530" s="184" t="str">
        <f t="shared" si="808"/>
        <v/>
      </c>
      <c r="H11530" s="184" t="str">
        <f t="shared" si="809"/>
        <v/>
      </c>
      <c r="L11530">
        <f t="shared" si="804"/>
        <v>2923.1953608368244</v>
      </c>
      <c r="R11530">
        <f t="shared" si="805"/>
        <v>6432.2760790000002</v>
      </c>
      <c r="S11530" t="s">
        <v>201</v>
      </c>
      <c r="T11530" s="221">
        <v>45567.337500000001</v>
      </c>
    </row>
    <row r="11531" spans="1:20" x14ac:dyDescent="0.35">
      <c r="A11531" t="s">
        <v>128</v>
      </c>
      <c r="B11531" t="s">
        <v>129</v>
      </c>
      <c r="C11531" t="s">
        <v>92</v>
      </c>
      <c r="D11531" s="29">
        <v>45867</v>
      </c>
      <c r="E11531" s="184" t="str">
        <f t="shared" si="806"/>
        <v/>
      </c>
      <c r="F11531" s="184" t="str">
        <f t="shared" si="807"/>
        <v/>
      </c>
      <c r="G11531" s="184" t="str">
        <f t="shared" si="808"/>
        <v/>
      </c>
      <c r="H11531" s="184" t="str">
        <f t="shared" si="809"/>
        <v/>
      </c>
      <c r="L11531">
        <f t="shared" si="804"/>
        <v>2923.1953608368244</v>
      </c>
      <c r="R11531">
        <f t="shared" si="805"/>
        <v>6432.2760790000002</v>
      </c>
      <c r="S11531" t="s">
        <v>201</v>
      </c>
      <c r="T11531" s="221">
        <v>45567.337500000001</v>
      </c>
    </row>
    <row r="11532" spans="1:20" x14ac:dyDescent="0.35">
      <c r="A11532" t="s">
        <v>128</v>
      </c>
      <c r="B11532" t="s">
        <v>129</v>
      </c>
      <c r="C11532" t="s">
        <v>92</v>
      </c>
      <c r="D11532" s="29">
        <v>45868</v>
      </c>
      <c r="E11532" s="184" t="str">
        <f t="shared" si="806"/>
        <v/>
      </c>
      <c r="F11532" s="184" t="str">
        <f t="shared" si="807"/>
        <v/>
      </c>
      <c r="G11532" s="184" t="str">
        <f t="shared" si="808"/>
        <v/>
      </c>
      <c r="H11532" s="184" t="str">
        <f t="shared" si="809"/>
        <v/>
      </c>
      <c r="L11532">
        <f t="shared" si="804"/>
        <v>2923.1953608368244</v>
      </c>
      <c r="R11532">
        <f t="shared" si="805"/>
        <v>6432.2760790000002</v>
      </c>
      <c r="S11532" t="s">
        <v>201</v>
      </c>
      <c r="T11532" s="221">
        <v>45567.337500000001</v>
      </c>
    </row>
    <row r="11533" spans="1:20" x14ac:dyDescent="0.35">
      <c r="A11533" t="s">
        <v>128</v>
      </c>
      <c r="B11533" t="s">
        <v>129</v>
      </c>
      <c r="C11533" t="s">
        <v>92</v>
      </c>
      <c r="D11533" s="29">
        <v>45869</v>
      </c>
      <c r="E11533" s="184" t="str">
        <f t="shared" si="806"/>
        <v/>
      </c>
      <c r="F11533" s="184" t="str">
        <f t="shared" si="807"/>
        <v/>
      </c>
      <c r="G11533" s="184" t="str">
        <f t="shared" si="808"/>
        <v/>
      </c>
      <c r="H11533" s="184" t="str">
        <f t="shared" si="809"/>
        <v/>
      </c>
      <c r="L11533">
        <f t="shared" si="804"/>
        <v>2923.1953608368244</v>
      </c>
      <c r="R11533">
        <f t="shared" si="805"/>
        <v>6432.2760790000002</v>
      </c>
      <c r="S11533" t="s">
        <v>201</v>
      </c>
      <c r="T11533" s="221">
        <v>45567.337500000001</v>
      </c>
    </row>
    <row r="11534" spans="1:20" x14ac:dyDescent="0.35">
      <c r="A11534" t="s">
        <v>128</v>
      </c>
      <c r="B11534" t="s">
        <v>129</v>
      </c>
      <c r="C11534" t="s">
        <v>92</v>
      </c>
      <c r="D11534" s="29">
        <v>45870</v>
      </c>
      <c r="E11534" s="184" t="str">
        <f t="shared" si="806"/>
        <v/>
      </c>
      <c r="F11534" s="184" t="str">
        <f t="shared" si="807"/>
        <v/>
      </c>
      <c r="G11534" s="184" t="str">
        <f t="shared" si="808"/>
        <v/>
      </c>
      <c r="H11534" s="184" t="str">
        <f t="shared" si="809"/>
        <v/>
      </c>
      <c r="L11534">
        <f t="shared" si="804"/>
        <v>2923.1953608368244</v>
      </c>
      <c r="R11534">
        <f t="shared" si="805"/>
        <v>6432.2760790000002</v>
      </c>
      <c r="S11534" t="s">
        <v>201</v>
      </c>
      <c r="T11534" s="221">
        <v>45567.337500000001</v>
      </c>
    </row>
    <row r="11535" spans="1:20" x14ac:dyDescent="0.35">
      <c r="A11535" t="s">
        <v>128</v>
      </c>
      <c r="B11535" t="s">
        <v>129</v>
      </c>
      <c r="C11535" t="s">
        <v>92</v>
      </c>
      <c r="D11535" s="29">
        <v>45871</v>
      </c>
      <c r="E11535" s="184" t="str">
        <f t="shared" si="806"/>
        <v/>
      </c>
      <c r="F11535" s="184" t="str">
        <f t="shared" si="807"/>
        <v/>
      </c>
      <c r="G11535" s="184" t="str">
        <f t="shared" si="808"/>
        <v/>
      </c>
      <c r="H11535" s="184" t="str">
        <f t="shared" si="809"/>
        <v/>
      </c>
      <c r="L11535">
        <f t="shared" si="804"/>
        <v>2923.1953608368244</v>
      </c>
      <c r="R11535">
        <f t="shared" si="805"/>
        <v>6432.2760790000002</v>
      </c>
      <c r="S11535" t="s">
        <v>201</v>
      </c>
      <c r="T11535" s="221">
        <v>45567.337500000001</v>
      </c>
    </row>
    <row r="11536" spans="1:20" x14ac:dyDescent="0.35">
      <c r="A11536" t="s">
        <v>128</v>
      </c>
      <c r="B11536" t="s">
        <v>129</v>
      </c>
      <c r="C11536" t="s">
        <v>92</v>
      </c>
      <c r="D11536" s="29">
        <v>45872</v>
      </c>
      <c r="E11536" s="184" t="str">
        <f t="shared" si="806"/>
        <v/>
      </c>
      <c r="F11536" s="184" t="str">
        <f t="shared" si="807"/>
        <v/>
      </c>
      <c r="G11536" s="184" t="str">
        <f t="shared" si="808"/>
        <v/>
      </c>
      <c r="H11536" s="184" t="str">
        <f t="shared" si="809"/>
        <v/>
      </c>
      <c r="L11536">
        <f t="shared" si="804"/>
        <v>2923.1953608368244</v>
      </c>
      <c r="R11536">
        <f t="shared" si="805"/>
        <v>6432.2760790000002</v>
      </c>
      <c r="S11536" t="s">
        <v>201</v>
      </c>
      <c r="T11536" s="221">
        <v>45567.337500000001</v>
      </c>
    </row>
    <row r="11537" spans="1:20" x14ac:dyDescent="0.35">
      <c r="A11537" t="s">
        <v>128</v>
      </c>
      <c r="B11537" t="s">
        <v>129</v>
      </c>
      <c r="C11537" t="s">
        <v>92</v>
      </c>
      <c r="D11537" s="29">
        <v>45873</v>
      </c>
      <c r="E11537" s="184" t="str">
        <f t="shared" si="806"/>
        <v/>
      </c>
      <c r="F11537" s="184" t="str">
        <f t="shared" si="807"/>
        <v/>
      </c>
      <c r="G11537" s="184" t="str">
        <f t="shared" si="808"/>
        <v/>
      </c>
      <c r="H11537" s="184" t="str">
        <f t="shared" si="809"/>
        <v/>
      </c>
      <c r="L11537">
        <f t="shared" si="804"/>
        <v>2923.1953608368244</v>
      </c>
      <c r="R11537">
        <f t="shared" si="805"/>
        <v>6432.2760790000002</v>
      </c>
      <c r="S11537" t="s">
        <v>201</v>
      </c>
      <c r="T11537" s="221">
        <v>45567.337500000001</v>
      </c>
    </row>
    <row r="11538" spans="1:20" x14ac:dyDescent="0.35">
      <c r="A11538" t="s">
        <v>128</v>
      </c>
      <c r="B11538" t="s">
        <v>129</v>
      </c>
      <c r="C11538" t="s">
        <v>92</v>
      </c>
      <c r="D11538" s="29">
        <v>45874</v>
      </c>
      <c r="E11538" s="184" t="str">
        <f t="shared" si="806"/>
        <v/>
      </c>
      <c r="F11538" s="184" t="str">
        <f t="shared" si="807"/>
        <v/>
      </c>
      <c r="G11538" s="184" t="str">
        <f t="shared" si="808"/>
        <v/>
      </c>
      <c r="H11538" s="184" t="str">
        <f t="shared" si="809"/>
        <v/>
      </c>
      <c r="L11538">
        <f t="shared" si="804"/>
        <v>2923.1953608368244</v>
      </c>
      <c r="R11538">
        <f t="shared" si="805"/>
        <v>6432.2760790000002</v>
      </c>
      <c r="S11538" t="s">
        <v>201</v>
      </c>
      <c r="T11538" s="221">
        <v>45567.337500000001</v>
      </c>
    </row>
    <row r="11539" spans="1:20" x14ac:dyDescent="0.35">
      <c r="A11539" t="s">
        <v>128</v>
      </c>
      <c r="B11539" t="s">
        <v>129</v>
      </c>
      <c r="C11539" t="s">
        <v>92</v>
      </c>
      <c r="D11539" s="29">
        <v>45875</v>
      </c>
      <c r="E11539" s="184" t="str">
        <f t="shared" si="806"/>
        <v/>
      </c>
      <c r="F11539" s="184" t="str">
        <f t="shared" si="807"/>
        <v/>
      </c>
      <c r="G11539" s="184" t="str">
        <f t="shared" si="808"/>
        <v/>
      </c>
      <c r="H11539" s="184" t="str">
        <f t="shared" si="809"/>
        <v/>
      </c>
      <c r="L11539">
        <f t="shared" si="804"/>
        <v>2923.1953608368244</v>
      </c>
      <c r="R11539">
        <f t="shared" si="805"/>
        <v>6432.2760790000002</v>
      </c>
      <c r="S11539" t="s">
        <v>201</v>
      </c>
      <c r="T11539" s="221">
        <v>45567.337500000001</v>
      </c>
    </row>
    <row r="11540" spans="1:20" x14ac:dyDescent="0.35">
      <c r="A11540" t="s">
        <v>128</v>
      </c>
      <c r="B11540" t="s">
        <v>129</v>
      </c>
      <c r="C11540" t="s">
        <v>92</v>
      </c>
      <c r="D11540" s="29">
        <v>45876</v>
      </c>
      <c r="E11540" s="184" t="str">
        <f t="shared" si="806"/>
        <v/>
      </c>
      <c r="F11540" s="184" t="str">
        <f t="shared" si="807"/>
        <v/>
      </c>
      <c r="G11540" s="184" t="str">
        <f t="shared" si="808"/>
        <v/>
      </c>
      <c r="H11540" s="184" t="str">
        <f t="shared" si="809"/>
        <v/>
      </c>
      <c r="L11540">
        <f t="shared" si="804"/>
        <v>2923.1953608368244</v>
      </c>
      <c r="R11540">
        <f t="shared" si="805"/>
        <v>6432.2760790000002</v>
      </c>
      <c r="S11540" t="s">
        <v>201</v>
      </c>
      <c r="T11540" s="221">
        <v>45567.337500000001</v>
      </c>
    </row>
    <row r="11541" spans="1:20" x14ac:dyDescent="0.35">
      <c r="A11541" t="s">
        <v>128</v>
      </c>
      <c r="B11541" t="s">
        <v>129</v>
      </c>
      <c r="C11541" t="s">
        <v>92</v>
      </c>
      <c r="D11541" s="29">
        <v>45877</v>
      </c>
      <c r="E11541" s="184" t="str">
        <f t="shared" si="806"/>
        <v/>
      </c>
      <c r="F11541" s="184" t="str">
        <f t="shared" si="807"/>
        <v/>
      </c>
      <c r="G11541" s="184" t="str">
        <f t="shared" si="808"/>
        <v/>
      </c>
      <c r="H11541" s="184" t="str">
        <f t="shared" si="809"/>
        <v/>
      </c>
      <c r="L11541">
        <f t="shared" si="804"/>
        <v>2923.1953608368244</v>
      </c>
      <c r="R11541">
        <f t="shared" si="805"/>
        <v>6432.2760790000002</v>
      </c>
      <c r="S11541" t="s">
        <v>201</v>
      </c>
      <c r="T11541" s="221">
        <v>45567.337500000001</v>
      </c>
    </row>
    <row r="11542" spans="1:20" x14ac:dyDescent="0.35">
      <c r="A11542" t="s">
        <v>128</v>
      </c>
      <c r="B11542" t="s">
        <v>129</v>
      </c>
      <c r="C11542" t="s">
        <v>92</v>
      </c>
      <c r="D11542" s="29">
        <v>45878</v>
      </c>
      <c r="E11542" s="184" t="str">
        <f t="shared" si="806"/>
        <v/>
      </c>
      <c r="F11542" s="184" t="str">
        <f t="shared" si="807"/>
        <v/>
      </c>
      <c r="G11542" s="184" t="str">
        <f t="shared" si="808"/>
        <v/>
      </c>
      <c r="H11542" s="184" t="str">
        <f t="shared" si="809"/>
        <v/>
      </c>
      <c r="L11542">
        <f t="shared" si="804"/>
        <v>2923.1953608368244</v>
      </c>
      <c r="R11542">
        <f t="shared" si="805"/>
        <v>6432.2760790000002</v>
      </c>
      <c r="S11542" t="s">
        <v>201</v>
      </c>
      <c r="T11542" s="221">
        <v>45567.337500000001</v>
      </c>
    </row>
    <row r="11543" spans="1:20" x14ac:dyDescent="0.35">
      <c r="A11543" t="s">
        <v>128</v>
      </c>
      <c r="B11543" t="s">
        <v>129</v>
      </c>
      <c r="C11543" t="s">
        <v>92</v>
      </c>
      <c r="D11543" s="29">
        <v>45879</v>
      </c>
      <c r="E11543" s="184" t="str">
        <f t="shared" si="806"/>
        <v/>
      </c>
      <c r="F11543" s="184" t="str">
        <f t="shared" si="807"/>
        <v/>
      </c>
      <c r="G11543" s="184" t="str">
        <f t="shared" si="808"/>
        <v/>
      </c>
      <c r="H11543" s="184" t="str">
        <f t="shared" si="809"/>
        <v/>
      </c>
      <c r="L11543">
        <f t="shared" si="804"/>
        <v>2923.1953608368244</v>
      </c>
      <c r="R11543">
        <f t="shared" si="805"/>
        <v>6432.2760790000002</v>
      </c>
      <c r="S11543" t="s">
        <v>201</v>
      </c>
      <c r="T11543" s="221">
        <v>45567.337500000001</v>
      </c>
    </row>
    <row r="11544" spans="1:20" x14ac:dyDescent="0.35">
      <c r="A11544" t="s">
        <v>128</v>
      </c>
      <c r="B11544" t="s">
        <v>129</v>
      </c>
      <c r="C11544" t="s">
        <v>92</v>
      </c>
      <c r="D11544" s="29">
        <v>45880</v>
      </c>
      <c r="E11544" s="184" t="str">
        <f t="shared" si="806"/>
        <v/>
      </c>
      <c r="F11544" s="184" t="str">
        <f t="shared" si="807"/>
        <v/>
      </c>
      <c r="G11544" s="184" t="str">
        <f t="shared" si="808"/>
        <v/>
      </c>
      <c r="H11544" s="184" t="str">
        <f t="shared" si="809"/>
        <v/>
      </c>
      <c r="L11544">
        <f t="shared" si="804"/>
        <v>2923.1953608368244</v>
      </c>
      <c r="R11544">
        <f t="shared" si="805"/>
        <v>6432.2760790000002</v>
      </c>
      <c r="S11544" t="s">
        <v>201</v>
      </c>
      <c r="T11544" s="221">
        <v>45567.337500000001</v>
      </c>
    </row>
    <row r="11545" spans="1:20" x14ac:dyDescent="0.35">
      <c r="A11545" t="s">
        <v>128</v>
      </c>
      <c r="B11545" t="s">
        <v>129</v>
      </c>
      <c r="C11545" t="s">
        <v>92</v>
      </c>
      <c r="D11545" s="29">
        <v>45881</v>
      </c>
      <c r="E11545" s="184" t="str">
        <f t="shared" si="806"/>
        <v/>
      </c>
      <c r="F11545" s="184" t="str">
        <f t="shared" si="807"/>
        <v/>
      </c>
      <c r="G11545" s="184" t="str">
        <f t="shared" si="808"/>
        <v/>
      </c>
      <c r="H11545" s="184" t="str">
        <f t="shared" si="809"/>
        <v/>
      </c>
      <c r="L11545">
        <f t="shared" si="804"/>
        <v>2923.1953608368244</v>
      </c>
      <c r="R11545">
        <f t="shared" si="805"/>
        <v>6432.2760790000002</v>
      </c>
      <c r="S11545" t="s">
        <v>201</v>
      </c>
      <c r="T11545" s="221">
        <v>45567.337500000001</v>
      </c>
    </row>
    <row r="11546" spans="1:20" x14ac:dyDescent="0.35">
      <c r="A11546" t="s">
        <v>128</v>
      </c>
      <c r="B11546" t="s">
        <v>129</v>
      </c>
      <c r="C11546" t="s">
        <v>92</v>
      </c>
      <c r="D11546" s="29">
        <v>45882</v>
      </c>
      <c r="E11546" s="184" t="str">
        <f t="shared" si="806"/>
        <v/>
      </c>
      <c r="F11546" s="184" t="str">
        <f t="shared" si="807"/>
        <v/>
      </c>
      <c r="G11546" s="184" t="str">
        <f t="shared" si="808"/>
        <v/>
      </c>
      <c r="H11546" s="184" t="str">
        <f t="shared" si="809"/>
        <v/>
      </c>
      <c r="L11546">
        <f t="shared" si="804"/>
        <v>2923.1953608368244</v>
      </c>
      <c r="R11546">
        <f t="shared" si="805"/>
        <v>6432.2760790000002</v>
      </c>
      <c r="S11546" t="s">
        <v>201</v>
      </c>
      <c r="T11546" s="221">
        <v>45567.337500000001</v>
      </c>
    </row>
    <row r="11547" spans="1:20" x14ac:dyDescent="0.35">
      <c r="A11547" t="s">
        <v>128</v>
      </c>
      <c r="B11547" t="s">
        <v>129</v>
      </c>
      <c r="C11547" t="s">
        <v>92</v>
      </c>
      <c r="D11547" s="29">
        <v>45883</v>
      </c>
      <c r="E11547" s="184" t="str">
        <f t="shared" si="806"/>
        <v/>
      </c>
      <c r="F11547" s="184" t="str">
        <f t="shared" si="807"/>
        <v/>
      </c>
      <c r="G11547" s="184" t="str">
        <f t="shared" si="808"/>
        <v/>
      </c>
      <c r="H11547" s="184" t="str">
        <f t="shared" si="809"/>
        <v/>
      </c>
      <c r="L11547">
        <f t="shared" si="804"/>
        <v>2923.1953608368244</v>
      </c>
      <c r="R11547">
        <f t="shared" si="805"/>
        <v>6432.2760790000002</v>
      </c>
      <c r="S11547" t="s">
        <v>201</v>
      </c>
      <c r="T11547" s="221">
        <v>45567.337500000001</v>
      </c>
    </row>
    <row r="11548" spans="1:20" x14ac:dyDescent="0.35">
      <c r="A11548" t="s">
        <v>128</v>
      </c>
      <c r="B11548" t="s">
        <v>129</v>
      </c>
      <c r="C11548" t="s">
        <v>92</v>
      </c>
      <c r="D11548" s="29">
        <v>45884</v>
      </c>
      <c r="E11548" s="184" t="str">
        <f t="shared" si="806"/>
        <v/>
      </c>
      <c r="F11548" s="184" t="str">
        <f t="shared" si="807"/>
        <v/>
      </c>
      <c r="G11548" s="184" t="str">
        <f t="shared" si="808"/>
        <v/>
      </c>
      <c r="H11548" s="184" t="str">
        <f t="shared" si="809"/>
        <v/>
      </c>
      <c r="L11548">
        <f t="shared" si="804"/>
        <v>2923.1953608368244</v>
      </c>
      <c r="R11548">
        <f t="shared" si="805"/>
        <v>6432.2760790000002</v>
      </c>
      <c r="S11548" t="s">
        <v>201</v>
      </c>
      <c r="T11548" s="221">
        <v>45567.337500000001</v>
      </c>
    </row>
    <row r="11549" spans="1:20" x14ac:dyDescent="0.35">
      <c r="A11549" t="s">
        <v>128</v>
      </c>
      <c r="B11549" t="s">
        <v>129</v>
      </c>
      <c r="C11549" t="s">
        <v>92</v>
      </c>
      <c r="D11549" s="29">
        <v>45885</v>
      </c>
      <c r="E11549" s="184" t="str">
        <f t="shared" si="806"/>
        <v/>
      </c>
      <c r="F11549" s="184" t="str">
        <f t="shared" si="807"/>
        <v/>
      </c>
      <c r="G11549" s="184" t="str">
        <f t="shared" si="808"/>
        <v/>
      </c>
      <c r="H11549" s="184" t="str">
        <f t="shared" si="809"/>
        <v/>
      </c>
      <c r="L11549">
        <f t="shared" si="804"/>
        <v>2923.1953608368244</v>
      </c>
      <c r="R11549">
        <f t="shared" si="805"/>
        <v>6432.2760790000002</v>
      </c>
      <c r="S11549" t="s">
        <v>201</v>
      </c>
      <c r="T11549" s="221">
        <v>45567.337500000001</v>
      </c>
    </row>
    <row r="11550" spans="1:20" x14ac:dyDescent="0.35">
      <c r="A11550" t="s">
        <v>128</v>
      </c>
      <c r="B11550" t="s">
        <v>129</v>
      </c>
      <c r="C11550" t="s">
        <v>92</v>
      </c>
      <c r="D11550" s="29">
        <v>45886</v>
      </c>
      <c r="E11550" s="184" t="str">
        <f t="shared" si="806"/>
        <v/>
      </c>
      <c r="F11550" s="184" t="str">
        <f t="shared" si="807"/>
        <v/>
      </c>
      <c r="G11550" s="184" t="str">
        <f t="shared" si="808"/>
        <v/>
      </c>
      <c r="H11550" s="184" t="str">
        <f t="shared" si="809"/>
        <v/>
      </c>
      <c r="L11550">
        <f t="shared" si="804"/>
        <v>2923.1953608368244</v>
      </c>
      <c r="R11550">
        <f t="shared" si="805"/>
        <v>6432.2760790000002</v>
      </c>
      <c r="S11550" t="s">
        <v>201</v>
      </c>
      <c r="T11550" s="221">
        <v>45567.337500000001</v>
      </c>
    </row>
    <row r="11551" spans="1:20" x14ac:dyDescent="0.35">
      <c r="A11551" t="s">
        <v>128</v>
      </c>
      <c r="B11551" t="s">
        <v>129</v>
      </c>
      <c r="C11551" t="s">
        <v>92</v>
      </c>
      <c r="D11551" s="29">
        <v>45887</v>
      </c>
      <c r="E11551" s="184" t="str">
        <f t="shared" si="806"/>
        <v/>
      </c>
      <c r="F11551" s="184" t="str">
        <f t="shared" si="807"/>
        <v/>
      </c>
      <c r="G11551" s="184" t="str">
        <f t="shared" si="808"/>
        <v/>
      </c>
      <c r="H11551" s="184" t="str">
        <f t="shared" si="809"/>
        <v/>
      </c>
      <c r="L11551">
        <f t="shared" si="804"/>
        <v>2923.1953608368244</v>
      </c>
      <c r="R11551">
        <f t="shared" si="805"/>
        <v>6432.2760790000002</v>
      </c>
      <c r="S11551" t="s">
        <v>201</v>
      </c>
      <c r="T11551" s="221">
        <v>45567.337500000001</v>
      </c>
    </row>
    <row r="11552" spans="1:20" x14ac:dyDescent="0.35">
      <c r="A11552" t="s">
        <v>128</v>
      </c>
      <c r="B11552" t="s">
        <v>129</v>
      </c>
      <c r="C11552" t="s">
        <v>92</v>
      </c>
      <c r="D11552" s="29">
        <v>45888</v>
      </c>
      <c r="E11552" s="184" t="str">
        <f t="shared" si="806"/>
        <v/>
      </c>
      <c r="F11552" s="184" t="str">
        <f t="shared" si="807"/>
        <v/>
      </c>
      <c r="G11552" s="184" t="str">
        <f t="shared" si="808"/>
        <v/>
      </c>
      <c r="H11552" s="184" t="str">
        <f t="shared" si="809"/>
        <v/>
      </c>
      <c r="L11552">
        <f t="shared" si="804"/>
        <v>2923.1953608368244</v>
      </c>
      <c r="R11552">
        <f t="shared" si="805"/>
        <v>6432.2760790000002</v>
      </c>
      <c r="S11552" t="s">
        <v>201</v>
      </c>
      <c r="T11552" s="221">
        <v>45567.337500000001</v>
      </c>
    </row>
    <row r="11553" spans="1:20" x14ac:dyDescent="0.35">
      <c r="A11553" t="s">
        <v>128</v>
      </c>
      <c r="B11553" t="s">
        <v>129</v>
      </c>
      <c r="C11553" t="s">
        <v>92</v>
      </c>
      <c r="D11553" s="29">
        <v>45889</v>
      </c>
      <c r="E11553" s="184" t="str">
        <f t="shared" si="806"/>
        <v/>
      </c>
      <c r="F11553" s="184" t="str">
        <f t="shared" si="807"/>
        <v/>
      </c>
      <c r="G11553" s="184" t="str">
        <f t="shared" si="808"/>
        <v/>
      </c>
      <c r="H11553" s="184" t="str">
        <f t="shared" si="809"/>
        <v/>
      </c>
      <c r="L11553">
        <f t="shared" si="804"/>
        <v>2923.1953608368244</v>
      </c>
      <c r="R11553">
        <f t="shared" si="805"/>
        <v>6432.2760790000002</v>
      </c>
      <c r="S11553" t="s">
        <v>201</v>
      </c>
      <c r="T11553" s="221">
        <v>45567.337500000001</v>
      </c>
    </row>
    <row r="11554" spans="1:20" x14ac:dyDescent="0.35">
      <c r="A11554" t="s">
        <v>128</v>
      </c>
      <c r="B11554" t="s">
        <v>129</v>
      </c>
      <c r="C11554" t="s">
        <v>92</v>
      </c>
      <c r="D11554" s="29">
        <v>45890</v>
      </c>
      <c r="E11554" s="184" t="str">
        <f t="shared" si="806"/>
        <v/>
      </c>
      <c r="F11554" s="184" t="str">
        <f t="shared" si="807"/>
        <v/>
      </c>
      <c r="G11554" s="184" t="str">
        <f t="shared" si="808"/>
        <v/>
      </c>
      <c r="H11554" s="184" t="str">
        <f t="shared" si="809"/>
        <v/>
      </c>
      <c r="L11554">
        <f t="shared" si="804"/>
        <v>2923.1953608368244</v>
      </c>
      <c r="R11554">
        <f t="shared" si="805"/>
        <v>6432.2760790000002</v>
      </c>
      <c r="S11554" t="s">
        <v>201</v>
      </c>
      <c r="T11554" s="221">
        <v>45567.337500000001</v>
      </c>
    </row>
    <row r="11555" spans="1:20" x14ac:dyDescent="0.35">
      <c r="A11555" t="s">
        <v>128</v>
      </c>
      <c r="B11555" t="s">
        <v>129</v>
      </c>
      <c r="C11555" t="s">
        <v>92</v>
      </c>
      <c r="D11555" s="29">
        <v>45891</v>
      </c>
      <c r="E11555" s="184" t="str">
        <f t="shared" si="806"/>
        <v/>
      </c>
      <c r="F11555" s="184" t="str">
        <f t="shared" si="807"/>
        <v/>
      </c>
      <c r="G11555" s="184" t="str">
        <f t="shared" si="808"/>
        <v/>
      </c>
      <c r="H11555" s="184" t="str">
        <f t="shared" si="809"/>
        <v/>
      </c>
      <c r="L11555">
        <f t="shared" si="804"/>
        <v>2923.1953608368244</v>
      </c>
      <c r="R11555">
        <f t="shared" si="805"/>
        <v>6432.2760790000002</v>
      </c>
      <c r="S11555" t="s">
        <v>201</v>
      </c>
      <c r="T11555" s="221">
        <v>45567.337500000001</v>
      </c>
    </row>
    <row r="11556" spans="1:20" x14ac:dyDescent="0.35">
      <c r="A11556" t="s">
        <v>128</v>
      </c>
      <c r="B11556" t="s">
        <v>129</v>
      </c>
      <c r="C11556" t="s">
        <v>92</v>
      </c>
      <c r="D11556" s="29">
        <v>45892</v>
      </c>
      <c r="E11556" s="184" t="str">
        <f t="shared" si="806"/>
        <v/>
      </c>
      <c r="F11556" s="184" t="str">
        <f t="shared" si="807"/>
        <v/>
      </c>
      <c r="G11556" s="184" t="str">
        <f t="shared" si="808"/>
        <v/>
      </c>
      <c r="H11556" s="184" t="str">
        <f t="shared" si="809"/>
        <v/>
      </c>
      <c r="L11556">
        <f t="shared" si="804"/>
        <v>2923.1953608368244</v>
      </c>
      <c r="R11556">
        <f t="shared" si="805"/>
        <v>6432.2760790000002</v>
      </c>
      <c r="S11556" t="s">
        <v>201</v>
      </c>
      <c r="T11556" s="221">
        <v>45567.337500000001</v>
      </c>
    </row>
    <row r="11557" spans="1:20" x14ac:dyDescent="0.35">
      <c r="A11557" t="s">
        <v>128</v>
      </c>
      <c r="B11557" t="s">
        <v>129</v>
      </c>
      <c r="C11557" t="s">
        <v>92</v>
      </c>
      <c r="D11557" s="29">
        <v>45893</v>
      </c>
      <c r="E11557" s="184" t="str">
        <f t="shared" si="806"/>
        <v/>
      </c>
      <c r="F11557" s="184" t="str">
        <f t="shared" si="807"/>
        <v/>
      </c>
      <c r="G11557" s="184" t="str">
        <f t="shared" si="808"/>
        <v/>
      </c>
      <c r="H11557" s="184" t="str">
        <f t="shared" si="809"/>
        <v/>
      </c>
      <c r="L11557">
        <f t="shared" si="804"/>
        <v>2923.1953608368244</v>
      </c>
      <c r="R11557">
        <f t="shared" si="805"/>
        <v>6432.2760790000002</v>
      </c>
      <c r="S11557" t="s">
        <v>201</v>
      </c>
      <c r="T11557" s="221">
        <v>45567.337500000001</v>
      </c>
    </row>
    <row r="11558" spans="1:20" x14ac:dyDescent="0.35">
      <c r="A11558" t="s">
        <v>128</v>
      </c>
      <c r="B11558" t="s">
        <v>129</v>
      </c>
      <c r="C11558" t="s">
        <v>92</v>
      </c>
      <c r="D11558" s="29">
        <v>45894</v>
      </c>
      <c r="E11558" s="184" t="str">
        <f t="shared" si="806"/>
        <v/>
      </c>
      <c r="F11558" s="184" t="str">
        <f t="shared" si="807"/>
        <v/>
      </c>
      <c r="G11558" s="184" t="str">
        <f t="shared" si="808"/>
        <v/>
      </c>
      <c r="H11558" s="184" t="str">
        <f t="shared" si="809"/>
        <v/>
      </c>
      <c r="L11558">
        <f t="shared" si="804"/>
        <v>2923.1953608368244</v>
      </c>
      <c r="R11558">
        <f t="shared" si="805"/>
        <v>6432.2760790000002</v>
      </c>
      <c r="S11558" t="s">
        <v>201</v>
      </c>
      <c r="T11558" s="221">
        <v>45567.337500000001</v>
      </c>
    </row>
    <row r="11559" spans="1:20" x14ac:dyDescent="0.35">
      <c r="A11559" t="s">
        <v>128</v>
      </c>
      <c r="B11559" t="s">
        <v>129</v>
      </c>
      <c r="C11559" t="s">
        <v>92</v>
      </c>
      <c r="D11559" s="29">
        <v>45895</v>
      </c>
      <c r="E11559" s="184" t="str">
        <f t="shared" si="806"/>
        <v/>
      </c>
      <c r="F11559" s="184" t="str">
        <f t="shared" si="807"/>
        <v/>
      </c>
      <c r="G11559" s="184" t="str">
        <f t="shared" si="808"/>
        <v/>
      </c>
      <c r="H11559" s="184" t="str">
        <f t="shared" si="809"/>
        <v/>
      </c>
      <c r="L11559">
        <f t="shared" si="804"/>
        <v>2923.1953608368244</v>
      </c>
      <c r="R11559">
        <f t="shared" si="805"/>
        <v>6432.2760790000002</v>
      </c>
      <c r="S11559" t="s">
        <v>201</v>
      </c>
      <c r="T11559" s="221">
        <v>45567.337500000001</v>
      </c>
    </row>
    <row r="11560" spans="1:20" x14ac:dyDescent="0.35">
      <c r="A11560" t="s">
        <v>128</v>
      </c>
      <c r="B11560" t="s">
        <v>129</v>
      </c>
      <c r="C11560" t="s">
        <v>92</v>
      </c>
      <c r="D11560" s="29">
        <v>45896</v>
      </c>
      <c r="E11560" s="184" t="str">
        <f t="shared" si="806"/>
        <v/>
      </c>
      <c r="F11560" s="184" t="str">
        <f t="shared" si="807"/>
        <v/>
      </c>
      <c r="G11560" s="184" t="str">
        <f t="shared" si="808"/>
        <v/>
      </c>
      <c r="H11560" s="184" t="str">
        <f t="shared" si="809"/>
        <v/>
      </c>
      <c r="L11560">
        <f t="shared" si="804"/>
        <v>2923.1953608368244</v>
      </c>
      <c r="R11560">
        <f t="shared" si="805"/>
        <v>6432.2760790000002</v>
      </c>
      <c r="S11560" t="s">
        <v>201</v>
      </c>
      <c r="T11560" s="221">
        <v>45567.337500000001</v>
      </c>
    </row>
    <row r="11561" spans="1:20" x14ac:dyDescent="0.35">
      <c r="A11561" t="s">
        <v>128</v>
      </c>
      <c r="B11561" t="s">
        <v>129</v>
      </c>
      <c r="C11561" t="s">
        <v>92</v>
      </c>
      <c r="D11561" s="29">
        <v>45897</v>
      </c>
      <c r="E11561" s="184" t="str">
        <f t="shared" si="806"/>
        <v/>
      </c>
      <c r="F11561" s="184" t="str">
        <f t="shared" si="807"/>
        <v/>
      </c>
      <c r="G11561" s="184" t="str">
        <f t="shared" si="808"/>
        <v/>
      </c>
      <c r="H11561" s="184" t="str">
        <f t="shared" si="809"/>
        <v/>
      </c>
      <c r="L11561">
        <f t="shared" si="804"/>
        <v>2923.1953608368244</v>
      </c>
      <c r="R11561">
        <f t="shared" si="805"/>
        <v>6432.2760790000002</v>
      </c>
      <c r="S11561" t="s">
        <v>201</v>
      </c>
      <c r="T11561" s="221">
        <v>45567.337500000001</v>
      </c>
    </row>
    <row r="11562" spans="1:20" x14ac:dyDescent="0.35">
      <c r="A11562" t="s">
        <v>128</v>
      </c>
      <c r="B11562" t="s">
        <v>129</v>
      </c>
      <c r="C11562" t="s">
        <v>92</v>
      </c>
      <c r="D11562" s="29">
        <v>45898</v>
      </c>
      <c r="E11562" s="184" t="str">
        <f t="shared" si="806"/>
        <v/>
      </c>
      <c r="F11562" s="184" t="str">
        <f t="shared" si="807"/>
        <v/>
      </c>
      <c r="G11562" s="184" t="str">
        <f t="shared" si="808"/>
        <v/>
      </c>
      <c r="H11562" s="184" t="str">
        <f t="shared" si="809"/>
        <v/>
      </c>
      <c r="L11562">
        <f t="shared" si="804"/>
        <v>2923.1953608368244</v>
      </c>
      <c r="R11562">
        <f t="shared" si="805"/>
        <v>6432.2760790000002</v>
      </c>
      <c r="S11562" t="s">
        <v>201</v>
      </c>
      <c r="T11562" s="221">
        <v>45567.337500000001</v>
      </c>
    </row>
    <row r="11563" spans="1:20" x14ac:dyDescent="0.35">
      <c r="A11563" t="s">
        <v>128</v>
      </c>
      <c r="B11563" t="s">
        <v>129</v>
      </c>
      <c r="C11563" t="s">
        <v>92</v>
      </c>
      <c r="D11563" s="29">
        <v>45899</v>
      </c>
      <c r="E11563" s="184" t="str">
        <f t="shared" si="806"/>
        <v/>
      </c>
      <c r="F11563" s="184" t="str">
        <f t="shared" si="807"/>
        <v/>
      </c>
      <c r="G11563" s="184" t="str">
        <f t="shared" si="808"/>
        <v/>
      </c>
      <c r="H11563" s="184" t="str">
        <f t="shared" si="809"/>
        <v/>
      </c>
      <c r="L11563">
        <f t="shared" si="804"/>
        <v>2923.1953608368244</v>
      </c>
      <c r="R11563">
        <f t="shared" si="805"/>
        <v>6432.2760790000002</v>
      </c>
      <c r="S11563" t="s">
        <v>201</v>
      </c>
      <c r="T11563" s="221">
        <v>45567.337500000001</v>
      </c>
    </row>
    <row r="11564" spans="1:20" x14ac:dyDescent="0.35">
      <c r="A11564" t="s">
        <v>128</v>
      </c>
      <c r="B11564" t="s">
        <v>129</v>
      </c>
      <c r="C11564" t="s">
        <v>92</v>
      </c>
      <c r="D11564" s="29">
        <v>45900</v>
      </c>
      <c r="E11564" s="184" t="str">
        <f t="shared" si="806"/>
        <v/>
      </c>
      <c r="F11564" s="184" t="str">
        <f t="shared" si="807"/>
        <v/>
      </c>
      <c r="G11564" s="184" t="str">
        <f t="shared" si="808"/>
        <v/>
      </c>
      <c r="H11564" s="184" t="str">
        <f t="shared" si="809"/>
        <v/>
      </c>
      <c r="L11564">
        <f t="shared" si="804"/>
        <v>2923.1953608368244</v>
      </c>
      <c r="R11564">
        <f t="shared" si="805"/>
        <v>6432.2760790000002</v>
      </c>
      <c r="S11564" t="s">
        <v>201</v>
      </c>
      <c r="T11564" s="221">
        <v>45567.337500000001</v>
      </c>
    </row>
    <row r="11565" spans="1:20" x14ac:dyDescent="0.35">
      <c r="A11565" t="s">
        <v>128</v>
      </c>
      <c r="B11565" t="s">
        <v>129</v>
      </c>
      <c r="C11565" t="s">
        <v>92</v>
      </c>
      <c r="D11565" s="29">
        <v>45901</v>
      </c>
      <c r="E11565" s="184" t="str">
        <f t="shared" si="806"/>
        <v/>
      </c>
      <c r="F11565" s="184" t="str">
        <f t="shared" si="807"/>
        <v/>
      </c>
      <c r="G11565" s="184" t="str">
        <f t="shared" si="808"/>
        <v/>
      </c>
      <c r="H11565" s="184" t="str">
        <f t="shared" si="809"/>
        <v/>
      </c>
      <c r="L11565">
        <f t="shared" si="804"/>
        <v>2923.1953608368244</v>
      </c>
      <c r="R11565">
        <f t="shared" si="805"/>
        <v>6432.2760790000002</v>
      </c>
      <c r="S11565" t="s">
        <v>201</v>
      </c>
      <c r="T11565" s="221">
        <v>45567.337500000001</v>
      </c>
    </row>
    <row r="11566" spans="1:20" x14ac:dyDescent="0.35">
      <c r="A11566" t="s">
        <v>128</v>
      </c>
      <c r="B11566" t="s">
        <v>129</v>
      </c>
      <c r="C11566" t="s">
        <v>92</v>
      </c>
      <c r="D11566" s="29">
        <v>45902</v>
      </c>
      <c r="E11566" s="184" t="str">
        <f t="shared" si="806"/>
        <v/>
      </c>
      <c r="F11566" s="184" t="str">
        <f t="shared" si="807"/>
        <v/>
      </c>
      <c r="G11566" s="184" t="str">
        <f t="shared" si="808"/>
        <v/>
      </c>
      <c r="H11566" s="184" t="str">
        <f t="shared" si="809"/>
        <v/>
      </c>
      <c r="L11566">
        <f t="shared" si="804"/>
        <v>2923.1953608368244</v>
      </c>
      <c r="R11566">
        <f t="shared" si="805"/>
        <v>6432.2760790000002</v>
      </c>
      <c r="S11566" t="s">
        <v>201</v>
      </c>
      <c r="T11566" s="221">
        <v>45567.337500000001</v>
      </c>
    </row>
    <row r="11567" spans="1:20" x14ac:dyDescent="0.35">
      <c r="A11567" t="s">
        <v>128</v>
      </c>
      <c r="B11567" t="s">
        <v>129</v>
      </c>
      <c r="C11567" t="s">
        <v>92</v>
      </c>
      <c r="D11567" s="29">
        <v>45903</v>
      </c>
      <c r="E11567" s="184" t="str">
        <f t="shared" si="806"/>
        <v/>
      </c>
      <c r="F11567" s="184" t="str">
        <f t="shared" si="807"/>
        <v/>
      </c>
      <c r="G11567" s="184" t="str">
        <f t="shared" si="808"/>
        <v/>
      </c>
      <c r="H11567" s="184" t="str">
        <f t="shared" si="809"/>
        <v/>
      </c>
      <c r="L11567">
        <f t="shared" si="804"/>
        <v>2923.1953608368244</v>
      </c>
      <c r="R11567">
        <f t="shared" si="805"/>
        <v>6432.2760790000002</v>
      </c>
      <c r="S11567" t="s">
        <v>201</v>
      </c>
      <c r="T11567" s="221">
        <v>45567.337500000001</v>
      </c>
    </row>
    <row r="11568" spans="1:20" x14ac:dyDescent="0.35">
      <c r="A11568" t="s">
        <v>128</v>
      </c>
      <c r="B11568" t="s">
        <v>129</v>
      </c>
      <c r="C11568" t="s">
        <v>92</v>
      </c>
      <c r="D11568" s="29">
        <v>45904</v>
      </c>
      <c r="E11568" s="184" t="str">
        <f t="shared" si="806"/>
        <v/>
      </c>
      <c r="F11568" s="184" t="str">
        <f t="shared" si="807"/>
        <v/>
      </c>
      <c r="G11568" s="184" t="str">
        <f t="shared" si="808"/>
        <v/>
      </c>
      <c r="H11568" s="184" t="str">
        <f t="shared" si="809"/>
        <v/>
      </c>
      <c r="L11568">
        <f t="shared" si="804"/>
        <v>2923.1953608368244</v>
      </c>
      <c r="R11568">
        <f t="shared" si="805"/>
        <v>6432.2760790000002</v>
      </c>
      <c r="S11568" t="s">
        <v>201</v>
      </c>
      <c r="T11568" s="221">
        <v>45567.337500000001</v>
      </c>
    </row>
    <row r="11569" spans="1:20" x14ac:dyDescent="0.35">
      <c r="A11569" t="s">
        <v>128</v>
      </c>
      <c r="B11569" t="s">
        <v>129</v>
      </c>
      <c r="C11569" t="s">
        <v>92</v>
      </c>
      <c r="D11569" s="29">
        <v>45905</v>
      </c>
      <c r="E11569" s="184" t="str">
        <f t="shared" si="806"/>
        <v/>
      </c>
      <c r="F11569" s="184" t="str">
        <f t="shared" si="807"/>
        <v/>
      </c>
      <c r="G11569" s="184" t="str">
        <f t="shared" si="808"/>
        <v/>
      </c>
      <c r="H11569" s="184" t="str">
        <f t="shared" si="809"/>
        <v/>
      </c>
      <c r="L11569">
        <f t="shared" si="804"/>
        <v>2923.1953608368244</v>
      </c>
      <c r="R11569">
        <f t="shared" si="805"/>
        <v>6432.2760790000002</v>
      </c>
      <c r="S11569" t="s">
        <v>201</v>
      </c>
      <c r="T11569" s="221">
        <v>45567.337500000001</v>
      </c>
    </row>
    <row r="11570" spans="1:20" x14ac:dyDescent="0.35">
      <c r="A11570" t="s">
        <v>128</v>
      </c>
      <c r="B11570" t="s">
        <v>129</v>
      </c>
      <c r="C11570" t="s">
        <v>92</v>
      </c>
      <c r="D11570" s="29">
        <v>45906</v>
      </c>
      <c r="E11570" s="184" t="str">
        <f t="shared" si="806"/>
        <v/>
      </c>
      <c r="F11570" s="184" t="str">
        <f t="shared" si="807"/>
        <v/>
      </c>
      <c r="G11570" s="184" t="str">
        <f t="shared" si="808"/>
        <v/>
      </c>
      <c r="H11570" s="184" t="str">
        <f t="shared" si="809"/>
        <v/>
      </c>
      <c r="L11570">
        <f t="shared" si="804"/>
        <v>2923.1953608368244</v>
      </c>
      <c r="R11570">
        <f t="shared" si="805"/>
        <v>6432.2760790000002</v>
      </c>
      <c r="S11570" t="s">
        <v>201</v>
      </c>
      <c r="T11570" s="221">
        <v>45567.337500000001</v>
      </c>
    </row>
    <row r="11571" spans="1:20" x14ac:dyDescent="0.35">
      <c r="A11571" t="s">
        <v>128</v>
      </c>
      <c r="B11571" t="s">
        <v>129</v>
      </c>
      <c r="C11571" t="s">
        <v>92</v>
      </c>
      <c r="D11571" s="29">
        <v>45907</v>
      </c>
      <c r="E11571" s="184" t="str">
        <f t="shared" si="806"/>
        <v/>
      </c>
      <c r="F11571" s="184" t="str">
        <f t="shared" si="807"/>
        <v/>
      </c>
      <c r="G11571" s="184" t="str">
        <f t="shared" si="808"/>
        <v/>
      </c>
      <c r="H11571" s="184" t="str">
        <f t="shared" si="809"/>
        <v/>
      </c>
      <c r="L11571">
        <f t="shared" si="804"/>
        <v>2923.1953608368244</v>
      </c>
      <c r="R11571">
        <f t="shared" si="805"/>
        <v>6432.2760790000002</v>
      </c>
      <c r="S11571" t="s">
        <v>201</v>
      </c>
      <c r="T11571" s="221">
        <v>45567.337500000001</v>
      </c>
    </row>
    <row r="11572" spans="1:20" x14ac:dyDescent="0.35">
      <c r="A11572" t="s">
        <v>128</v>
      </c>
      <c r="B11572" t="s">
        <v>129</v>
      </c>
      <c r="C11572" t="s">
        <v>92</v>
      </c>
      <c r="D11572" s="29">
        <v>45908</v>
      </c>
      <c r="E11572" s="184" t="str">
        <f t="shared" si="806"/>
        <v/>
      </c>
      <c r="F11572" s="184" t="str">
        <f t="shared" si="807"/>
        <v/>
      </c>
      <c r="G11572" s="184" t="str">
        <f t="shared" si="808"/>
        <v/>
      </c>
      <c r="H11572" s="184" t="str">
        <f t="shared" si="809"/>
        <v/>
      </c>
      <c r="L11572">
        <f t="shared" si="804"/>
        <v>2923.1953608368244</v>
      </c>
      <c r="R11572">
        <f t="shared" si="805"/>
        <v>6432.2760790000002</v>
      </c>
      <c r="S11572" t="s">
        <v>201</v>
      </c>
      <c r="T11572" s="221">
        <v>45567.337500000001</v>
      </c>
    </row>
    <row r="11573" spans="1:20" x14ac:dyDescent="0.35">
      <c r="A11573" t="s">
        <v>128</v>
      </c>
      <c r="B11573" t="s">
        <v>129</v>
      </c>
      <c r="C11573" t="s">
        <v>92</v>
      </c>
      <c r="D11573" s="29">
        <v>45909</v>
      </c>
      <c r="E11573" s="184" t="str">
        <f t="shared" si="806"/>
        <v/>
      </c>
      <c r="F11573" s="184" t="str">
        <f t="shared" si="807"/>
        <v/>
      </c>
      <c r="G11573" s="184" t="str">
        <f t="shared" si="808"/>
        <v/>
      </c>
      <c r="H11573" s="184" t="str">
        <f t="shared" si="809"/>
        <v/>
      </c>
      <c r="L11573">
        <f t="shared" si="804"/>
        <v>2923.1953608368244</v>
      </c>
      <c r="R11573">
        <f t="shared" si="805"/>
        <v>6432.2760790000002</v>
      </c>
      <c r="S11573" t="s">
        <v>201</v>
      </c>
      <c r="T11573" s="221">
        <v>45567.337500000001</v>
      </c>
    </row>
    <row r="11574" spans="1:20" x14ac:dyDescent="0.35">
      <c r="A11574" t="s">
        <v>128</v>
      </c>
      <c r="B11574" t="s">
        <v>129</v>
      </c>
      <c r="C11574" t="s">
        <v>92</v>
      </c>
      <c r="D11574" s="29">
        <v>45910</v>
      </c>
      <c r="E11574" s="184" t="str">
        <f t="shared" si="806"/>
        <v/>
      </c>
      <c r="F11574" s="184" t="str">
        <f t="shared" si="807"/>
        <v/>
      </c>
      <c r="G11574" s="184" t="str">
        <f t="shared" si="808"/>
        <v/>
      </c>
      <c r="H11574" s="184" t="str">
        <f t="shared" si="809"/>
        <v/>
      </c>
      <c r="L11574">
        <f t="shared" si="804"/>
        <v>2923.1953608368244</v>
      </c>
      <c r="R11574">
        <f t="shared" si="805"/>
        <v>6432.2760790000002</v>
      </c>
      <c r="S11574" t="s">
        <v>201</v>
      </c>
      <c r="T11574" s="221">
        <v>45567.337500000001</v>
      </c>
    </row>
    <row r="11575" spans="1:20" x14ac:dyDescent="0.35">
      <c r="A11575" t="s">
        <v>128</v>
      </c>
      <c r="B11575" t="s">
        <v>129</v>
      </c>
      <c r="C11575" t="s">
        <v>92</v>
      </c>
      <c r="D11575" s="29">
        <v>45911</v>
      </c>
      <c r="E11575" s="184" t="str">
        <f t="shared" si="806"/>
        <v/>
      </c>
      <c r="F11575" s="184" t="str">
        <f t="shared" si="807"/>
        <v/>
      </c>
      <c r="G11575" s="184" t="str">
        <f t="shared" si="808"/>
        <v/>
      </c>
      <c r="H11575" s="184" t="str">
        <f t="shared" si="809"/>
        <v/>
      </c>
      <c r="L11575">
        <f t="shared" si="804"/>
        <v>2923.1953608368244</v>
      </c>
      <c r="R11575">
        <f t="shared" si="805"/>
        <v>6432.2760790000002</v>
      </c>
      <c r="S11575" t="s">
        <v>201</v>
      </c>
      <c r="T11575" s="221">
        <v>45567.337500000001</v>
      </c>
    </row>
    <row r="11576" spans="1:20" x14ac:dyDescent="0.35">
      <c r="A11576" t="s">
        <v>128</v>
      </c>
      <c r="B11576" t="s">
        <v>129</v>
      </c>
      <c r="C11576" t="s">
        <v>92</v>
      </c>
      <c r="D11576" s="29">
        <v>45912</v>
      </c>
      <c r="E11576" s="184" t="str">
        <f t="shared" si="806"/>
        <v/>
      </c>
      <c r="F11576" s="184" t="str">
        <f t="shared" si="807"/>
        <v/>
      </c>
      <c r="G11576" s="184" t="str">
        <f t="shared" si="808"/>
        <v/>
      </c>
      <c r="H11576" s="184" t="str">
        <f t="shared" si="809"/>
        <v/>
      </c>
      <c r="L11576">
        <f t="shared" si="804"/>
        <v>2923.1953608368244</v>
      </c>
      <c r="R11576">
        <f t="shared" si="805"/>
        <v>6432.2760790000002</v>
      </c>
      <c r="S11576" t="s">
        <v>201</v>
      </c>
      <c r="T11576" s="221">
        <v>45567.337500000001</v>
      </c>
    </row>
    <row r="11577" spans="1:20" x14ac:dyDescent="0.35">
      <c r="A11577" t="s">
        <v>128</v>
      </c>
      <c r="B11577" t="s">
        <v>129</v>
      </c>
      <c r="C11577" t="s">
        <v>92</v>
      </c>
      <c r="D11577" s="29">
        <v>45913</v>
      </c>
      <c r="E11577" s="184" t="str">
        <f t="shared" si="806"/>
        <v/>
      </c>
      <c r="F11577" s="184" t="str">
        <f t="shared" si="807"/>
        <v/>
      </c>
      <c r="G11577" s="184" t="str">
        <f t="shared" si="808"/>
        <v/>
      </c>
      <c r="H11577" s="184" t="str">
        <f t="shared" si="809"/>
        <v/>
      </c>
      <c r="L11577">
        <f t="shared" si="804"/>
        <v>2923.1953608368244</v>
      </c>
      <c r="R11577">
        <f t="shared" si="805"/>
        <v>6432.2760790000002</v>
      </c>
      <c r="S11577" t="s">
        <v>201</v>
      </c>
      <c r="T11577" s="221">
        <v>45567.337500000001</v>
      </c>
    </row>
    <row r="11578" spans="1:20" x14ac:dyDescent="0.35">
      <c r="A11578" t="s">
        <v>128</v>
      </c>
      <c r="B11578" t="s">
        <v>129</v>
      </c>
      <c r="C11578" t="s">
        <v>92</v>
      </c>
      <c r="D11578" s="29">
        <v>45914</v>
      </c>
      <c r="E11578" s="184" t="str">
        <f t="shared" si="806"/>
        <v/>
      </c>
      <c r="F11578" s="184" t="str">
        <f t="shared" si="807"/>
        <v/>
      </c>
      <c r="G11578" s="184" t="str">
        <f t="shared" si="808"/>
        <v/>
      </c>
      <c r="H11578" s="184" t="str">
        <f t="shared" si="809"/>
        <v/>
      </c>
      <c r="L11578">
        <f t="shared" si="804"/>
        <v>2923.1953608368244</v>
      </c>
      <c r="R11578">
        <f t="shared" si="805"/>
        <v>6432.2760790000002</v>
      </c>
      <c r="S11578" t="s">
        <v>201</v>
      </c>
      <c r="T11578" s="221">
        <v>45567.337500000001</v>
      </c>
    </row>
    <row r="11579" spans="1:20" x14ac:dyDescent="0.35">
      <c r="A11579" t="s">
        <v>128</v>
      </c>
      <c r="B11579" t="s">
        <v>129</v>
      </c>
      <c r="C11579" t="s">
        <v>92</v>
      </c>
      <c r="D11579" s="29">
        <v>45915</v>
      </c>
      <c r="E11579" s="184" t="str">
        <f t="shared" si="806"/>
        <v/>
      </c>
      <c r="F11579" s="184" t="str">
        <f t="shared" si="807"/>
        <v/>
      </c>
      <c r="G11579" s="184" t="str">
        <f t="shared" si="808"/>
        <v/>
      </c>
      <c r="H11579" s="184" t="str">
        <f t="shared" si="809"/>
        <v/>
      </c>
      <c r="L11579">
        <f t="shared" ref="L11579:L11642" si="810">L11214+L6834</f>
        <v>2923.1953608368244</v>
      </c>
      <c r="R11579">
        <f t="shared" ref="R11579:R11642" si="811">R11214+R6834</f>
        <v>6432.2760790000002</v>
      </c>
      <c r="S11579" t="s">
        <v>201</v>
      </c>
      <c r="T11579" s="221">
        <v>45567.337500000001</v>
      </c>
    </row>
    <row r="11580" spans="1:20" x14ac:dyDescent="0.35">
      <c r="A11580" t="s">
        <v>128</v>
      </c>
      <c r="B11580" t="s">
        <v>129</v>
      </c>
      <c r="C11580" t="s">
        <v>92</v>
      </c>
      <c r="D11580" s="29">
        <v>45916</v>
      </c>
      <c r="E11580" s="184" t="str">
        <f t="shared" si="806"/>
        <v/>
      </c>
      <c r="F11580" s="184" t="str">
        <f t="shared" si="807"/>
        <v/>
      </c>
      <c r="G11580" s="184" t="str">
        <f t="shared" si="808"/>
        <v/>
      </c>
      <c r="H11580" s="184" t="str">
        <f t="shared" si="809"/>
        <v/>
      </c>
      <c r="L11580">
        <f t="shared" si="810"/>
        <v>2923.1953608368244</v>
      </c>
      <c r="R11580">
        <f t="shared" si="811"/>
        <v>6432.2760790000002</v>
      </c>
      <c r="S11580" t="s">
        <v>201</v>
      </c>
      <c r="T11580" s="221">
        <v>45567.337500000001</v>
      </c>
    </row>
    <row r="11581" spans="1:20" x14ac:dyDescent="0.35">
      <c r="A11581" t="s">
        <v>128</v>
      </c>
      <c r="B11581" t="s">
        <v>129</v>
      </c>
      <c r="C11581" t="s">
        <v>92</v>
      </c>
      <c r="D11581" s="29">
        <v>45917</v>
      </c>
      <c r="E11581" s="184" t="str">
        <f t="shared" si="806"/>
        <v/>
      </c>
      <c r="F11581" s="184" t="str">
        <f t="shared" si="807"/>
        <v/>
      </c>
      <c r="G11581" s="184" t="str">
        <f t="shared" si="808"/>
        <v/>
      </c>
      <c r="H11581" s="184" t="str">
        <f t="shared" si="809"/>
        <v/>
      </c>
      <c r="L11581">
        <f t="shared" si="810"/>
        <v>2923.1953608368244</v>
      </c>
      <c r="R11581">
        <f t="shared" si="811"/>
        <v>6432.2760790000002</v>
      </c>
      <c r="S11581" t="s">
        <v>201</v>
      </c>
      <c r="T11581" s="221">
        <v>45567.337500000001</v>
      </c>
    </row>
    <row r="11582" spans="1:20" x14ac:dyDescent="0.35">
      <c r="A11582" t="s">
        <v>128</v>
      </c>
      <c r="B11582" t="s">
        <v>129</v>
      </c>
      <c r="C11582" t="s">
        <v>92</v>
      </c>
      <c r="D11582" s="29">
        <v>45918</v>
      </c>
      <c r="E11582" s="184" t="str">
        <f t="shared" si="806"/>
        <v/>
      </c>
      <c r="F11582" s="184" t="str">
        <f t="shared" si="807"/>
        <v/>
      </c>
      <c r="G11582" s="184" t="str">
        <f t="shared" si="808"/>
        <v/>
      </c>
      <c r="H11582" s="184" t="str">
        <f t="shared" si="809"/>
        <v/>
      </c>
      <c r="L11582">
        <f t="shared" si="810"/>
        <v>2923.1953608368244</v>
      </c>
      <c r="R11582">
        <f t="shared" si="811"/>
        <v>6432.2760790000002</v>
      </c>
      <c r="S11582" t="s">
        <v>201</v>
      </c>
      <c r="T11582" s="221">
        <v>45567.337500000001</v>
      </c>
    </row>
    <row r="11583" spans="1:20" x14ac:dyDescent="0.35">
      <c r="A11583" t="s">
        <v>128</v>
      </c>
      <c r="B11583" t="s">
        <v>129</v>
      </c>
      <c r="C11583" t="s">
        <v>92</v>
      </c>
      <c r="D11583" s="29">
        <v>45919</v>
      </c>
      <c r="E11583" s="184" t="str">
        <f t="shared" si="806"/>
        <v/>
      </c>
      <c r="F11583" s="184" t="str">
        <f t="shared" si="807"/>
        <v/>
      </c>
      <c r="G11583" s="184" t="str">
        <f t="shared" si="808"/>
        <v/>
      </c>
      <c r="H11583" s="184" t="str">
        <f t="shared" si="809"/>
        <v/>
      </c>
      <c r="L11583">
        <f t="shared" si="810"/>
        <v>2923.1953608368244</v>
      </c>
      <c r="R11583">
        <f t="shared" si="811"/>
        <v>6432.2760790000002</v>
      </c>
      <c r="S11583" t="s">
        <v>201</v>
      </c>
      <c r="T11583" s="221">
        <v>45567.337500000001</v>
      </c>
    </row>
    <row r="11584" spans="1:20" x14ac:dyDescent="0.35">
      <c r="A11584" t="s">
        <v>128</v>
      </c>
      <c r="B11584" t="s">
        <v>129</v>
      </c>
      <c r="C11584" t="s">
        <v>92</v>
      </c>
      <c r="D11584" s="29">
        <v>45920</v>
      </c>
      <c r="E11584" s="184" t="str">
        <f t="shared" si="806"/>
        <v/>
      </c>
      <c r="F11584" s="184" t="str">
        <f t="shared" si="807"/>
        <v/>
      </c>
      <c r="G11584" s="184" t="str">
        <f t="shared" si="808"/>
        <v/>
      </c>
      <c r="H11584" s="184" t="str">
        <f t="shared" si="809"/>
        <v/>
      </c>
      <c r="L11584">
        <f t="shared" si="810"/>
        <v>2923.1953608368244</v>
      </c>
      <c r="R11584">
        <f t="shared" si="811"/>
        <v>6432.2760790000002</v>
      </c>
      <c r="S11584" t="s">
        <v>201</v>
      </c>
      <c r="T11584" s="221">
        <v>45567.337500000001</v>
      </c>
    </row>
    <row r="11585" spans="1:20" x14ac:dyDescent="0.35">
      <c r="A11585" t="s">
        <v>128</v>
      </c>
      <c r="B11585" t="s">
        <v>129</v>
      </c>
      <c r="C11585" t="s">
        <v>92</v>
      </c>
      <c r="D11585" s="29">
        <v>45921</v>
      </c>
      <c r="E11585" s="184" t="str">
        <f t="shared" si="806"/>
        <v/>
      </c>
      <c r="F11585" s="184" t="str">
        <f t="shared" si="807"/>
        <v/>
      </c>
      <c r="G11585" s="184" t="str">
        <f t="shared" si="808"/>
        <v/>
      </c>
      <c r="H11585" s="184" t="str">
        <f t="shared" si="809"/>
        <v/>
      </c>
      <c r="L11585">
        <f t="shared" si="810"/>
        <v>2923.1953608368244</v>
      </c>
      <c r="R11585">
        <f t="shared" si="811"/>
        <v>6432.2760790000002</v>
      </c>
      <c r="S11585" t="s">
        <v>201</v>
      </c>
      <c r="T11585" s="221">
        <v>45567.337500000001</v>
      </c>
    </row>
    <row r="11586" spans="1:20" x14ac:dyDescent="0.35">
      <c r="A11586" t="s">
        <v>128</v>
      </c>
      <c r="B11586" t="s">
        <v>129</v>
      </c>
      <c r="C11586" t="s">
        <v>92</v>
      </c>
      <c r="D11586" s="29">
        <v>45922</v>
      </c>
      <c r="E11586" s="184" t="str">
        <f t="shared" si="806"/>
        <v/>
      </c>
      <c r="F11586" s="184" t="str">
        <f t="shared" si="807"/>
        <v/>
      </c>
      <c r="G11586" s="184" t="str">
        <f t="shared" si="808"/>
        <v/>
      </c>
      <c r="H11586" s="184" t="str">
        <f t="shared" si="809"/>
        <v/>
      </c>
      <c r="L11586">
        <f t="shared" si="810"/>
        <v>2923.1953608368244</v>
      </c>
      <c r="R11586">
        <f t="shared" si="811"/>
        <v>6432.2760790000002</v>
      </c>
      <c r="S11586" t="s">
        <v>201</v>
      </c>
      <c r="T11586" s="221">
        <v>45567.337500000001</v>
      </c>
    </row>
    <row r="11587" spans="1:20" x14ac:dyDescent="0.35">
      <c r="A11587" t="s">
        <v>128</v>
      </c>
      <c r="B11587" t="s">
        <v>129</v>
      </c>
      <c r="C11587" t="s">
        <v>92</v>
      </c>
      <c r="D11587" s="29">
        <v>45923</v>
      </c>
      <c r="E11587" s="184" t="str">
        <f t="shared" si="806"/>
        <v/>
      </c>
      <c r="F11587" s="184" t="str">
        <f t="shared" si="807"/>
        <v/>
      </c>
      <c r="G11587" s="184" t="str">
        <f t="shared" si="808"/>
        <v/>
      </c>
      <c r="H11587" s="184" t="str">
        <f t="shared" si="809"/>
        <v/>
      </c>
      <c r="L11587">
        <f t="shared" si="810"/>
        <v>2923.1953608368244</v>
      </c>
      <c r="R11587">
        <f t="shared" si="811"/>
        <v>6432.2760790000002</v>
      </c>
      <c r="S11587" t="s">
        <v>201</v>
      </c>
      <c r="T11587" s="221">
        <v>45567.337500000001</v>
      </c>
    </row>
    <row r="11588" spans="1:20" x14ac:dyDescent="0.35">
      <c r="A11588" t="s">
        <v>128</v>
      </c>
      <c r="B11588" t="s">
        <v>129</v>
      </c>
      <c r="C11588" t="s">
        <v>92</v>
      </c>
      <c r="D11588" s="29">
        <v>45924</v>
      </c>
      <c r="E11588" s="184" t="str">
        <f t="shared" si="806"/>
        <v/>
      </c>
      <c r="F11588" s="184" t="str">
        <f t="shared" si="807"/>
        <v/>
      </c>
      <c r="G11588" s="184" t="str">
        <f t="shared" si="808"/>
        <v/>
      </c>
      <c r="H11588" s="184" t="str">
        <f t="shared" si="809"/>
        <v/>
      </c>
      <c r="L11588">
        <f t="shared" si="810"/>
        <v>2923.1953608368244</v>
      </c>
      <c r="R11588">
        <f t="shared" si="811"/>
        <v>6432.2760790000002</v>
      </c>
      <c r="S11588" t="s">
        <v>201</v>
      </c>
      <c r="T11588" s="221">
        <v>45567.337500000001</v>
      </c>
    </row>
    <row r="11589" spans="1:20" x14ac:dyDescent="0.35">
      <c r="A11589" t="s">
        <v>128</v>
      </c>
      <c r="B11589" t="s">
        <v>129</v>
      </c>
      <c r="C11589" t="s">
        <v>92</v>
      </c>
      <c r="D11589" s="29">
        <v>45925</v>
      </c>
      <c r="E11589" s="184" t="str">
        <f t="shared" si="806"/>
        <v/>
      </c>
      <c r="F11589" s="184" t="str">
        <f t="shared" si="807"/>
        <v/>
      </c>
      <c r="G11589" s="184" t="str">
        <f t="shared" si="808"/>
        <v/>
      </c>
      <c r="H11589" s="184" t="str">
        <f t="shared" si="809"/>
        <v/>
      </c>
      <c r="L11589">
        <f t="shared" si="810"/>
        <v>2923.1953608368244</v>
      </c>
      <c r="R11589">
        <f t="shared" si="811"/>
        <v>6432.2760790000002</v>
      </c>
      <c r="S11589" t="s">
        <v>201</v>
      </c>
      <c r="T11589" s="221">
        <v>45567.337500000001</v>
      </c>
    </row>
    <row r="11590" spans="1:20" x14ac:dyDescent="0.35">
      <c r="A11590" t="s">
        <v>128</v>
      </c>
      <c r="B11590" t="s">
        <v>129</v>
      </c>
      <c r="C11590" t="s">
        <v>92</v>
      </c>
      <c r="D11590" s="29">
        <v>45926</v>
      </c>
      <c r="E11590" s="184" t="str">
        <f t="shared" si="806"/>
        <v/>
      </c>
      <c r="F11590" s="184" t="str">
        <f t="shared" si="807"/>
        <v/>
      </c>
      <c r="G11590" s="184" t="str">
        <f t="shared" si="808"/>
        <v/>
      </c>
      <c r="H11590" s="184" t="str">
        <f t="shared" si="809"/>
        <v/>
      </c>
      <c r="L11590">
        <f t="shared" si="810"/>
        <v>2923.1953608368244</v>
      </c>
      <c r="R11590">
        <f t="shared" si="811"/>
        <v>6432.2760790000002</v>
      </c>
      <c r="S11590" t="s">
        <v>201</v>
      </c>
      <c r="T11590" s="221">
        <v>45567.337500000001</v>
      </c>
    </row>
    <row r="11591" spans="1:20" x14ac:dyDescent="0.35">
      <c r="A11591" t="s">
        <v>128</v>
      </c>
      <c r="B11591" t="s">
        <v>129</v>
      </c>
      <c r="C11591" t="s">
        <v>92</v>
      </c>
      <c r="D11591" s="29">
        <v>45927</v>
      </c>
      <c r="E11591" s="184" t="str">
        <f t="shared" si="806"/>
        <v/>
      </c>
      <c r="F11591" s="184" t="str">
        <f t="shared" si="807"/>
        <v/>
      </c>
      <c r="G11591" s="184" t="str">
        <f t="shared" si="808"/>
        <v/>
      </c>
      <c r="H11591" s="184" t="str">
        <f t="shared" si="809"/>
        <v/>
      </c>
      <c r="L11591">
        <f t="shared" si="810"/>
        <v>2923.1953608368244</v>
      </c>
      <c r="R11591">
        <f t="shared" si="811"/>
        <v>6432.2760790000002</v>
      </c>
      <c r="S11591" t="s">
        <v>201</v>
      </c>
      <c r="T11591" s="221">
        <v>45567.337500000001</v>
      </c>
    </row>
    <row r="11592" spans="1:20" x14ac:dyDescent="0.35">
      <c r="A11592" t="s">
        <v>128</v>
      </c>
      <c r="B11592" t="s">
        <v>129</v>
      </c>
      <c r="C11592" t="s">
        <v>92</v>
      </c>
      <c r="D11592" s="29">
        <v>45928</v>
      </c>
      <c r="E11592" s="184" t="str">
        <f t="shared" ref="E11592:E11655" si="812">IF(J11592="","",IF(L11592=0,0,IF(1-(J11592/L11592)&lt;0,"",1-(J11592/L11592))))</f>
        <v/>
      </c>
      <c r="F11592" s="184" t="str">
        <f t="shared" ref="F11592:F11655" si="813">IF(K11592="","",IF(L11592=0,0,IF(1-(K11592/L11592)&lt;0,"",1-(K11592/L11592))))</f>
        <v/>
      </c>
      <c r="G11592" s="184" t="str">
        <f t="shared" ref="G11592:G11655" si="814">IF(J11592="","",IF(1-(J11592/R11592)&lt;0,"",1-(J11592/R11592)))</f>
        <v/>
      </c>
      <c r="H11592" s="184" t="str">
        <f t="shared" ref="H11592:H11655" si="815">IF(K11592="","",IF(1-(K11592/R11592)&lt;0,"",1-(K11592/R11592)))</f>
        <v/>
      </c>
      <c r="L11592">
        <f t="shared" si="810"/>
        <v>2923.1953608368244</v>
      </c>
      <c r="R11592">
        <f t="shared" si="811"/>
        <v>6432.2760790000002</v>
      </c>
      <c r="S11592" t="s">
        <v>201</v>
      </c>
      <c r="T11592" s="221">
        <v>45567.337500000001</v>
      </c>
    </row>
    <row r="11593" spans="1:20" x14ac:dyDescent="0.35">
      <c r="A11593" t="s">
        <v>128</v>
      </c>
      <c r="B11593" t="s">
        <v>129</v>
      </c>
      <c r="C11593" t="s">
        <v>92</v>
      </c>
      <c r="D11593" s="29">
        <v>45929</v>
      </c>
      <c r="E11593" s="184" t="str">
        <f t="shared" si="812"/>
        <v/>
      </c>
      <c r="F11593" s="184" t="str">
        <f t="shared" si="813"/>
        <v/>
      </c>
      <c r="G11593" s="184" t="str">
        <f t="shared" si="814"/>
        <v/>
      </c>
      <c r="H11593" s="184" t="str">
        <f t="shared" si="815"/>
        <v/>
      </c>
      <c r="L11593">
        <f t="shared" si="810"/>
        <v>2923.1953608368244</v>
      </c>
      <c r="R11593">
        <f t="shared" si="811"/>
        <v>6432.2760790000002</v>
      </c>
      <c r="S11593" t="s">
        <v>201</v>
      </c>
      <c r="T11593" s="221">
        <v>45567.337500000001</v>
      </c>
    </row>
    <row r="11594" spans="1:20" x14ac:dyDescent="0.35">
      <c r="A11594" t="s">
        <v>128</v>
      </c>
      <c r="B11594" t="s">
        <v>129</v>
      </c>
      <c r="C11594" t="s">
        <v>92</v>
      </c>
      <c r="D11594" s="29">
        <v>45930</v>
      </c>
      <c r="E11594" s="184" t="str">
        <f t="shared" si="812"/>
        <v/>
      </c>
      <c r="F11594" s="184" t="str">
        <f t="shared" si="813"/>
        <v/>
      </c>
      <c r="G11594" s="184" t="str">
        <f t="shared" si="814"/>
        <v/>
      </c>
      <c r="H11594" s="184" t="str">
        <f t="shared" si="815"/>
        <v/>
      </c>
      <c r="L11594">
        <f t="shared" si="810"/>
        <v>2923.1953608368244</v>
      </c>
      <c r="R11594">
        <f t="shared" si="811"/>
        <v>6432.2760790000002</v>
      </c>
      <c r="S11594" t="s">
        <v>201</v>
      </c>
      <c r="T11594" s="221">
        <v>45567.337500000001</v>
      </c>
    </row>
    <row r="11595" spans="1:20" x14ac:dyDescent="0.35">
      <c r="A11595" t="s">
        <v>128</v>
      </c>
      <c r="B11595" t="s">
        <v>129</v>
      </c>
      <c r="C11595" t="s">
        <v>92</v>
      </c>
      <c r="D11595" s="29">
        <v>45931</v>
      </c>
      <c r="E11595" s="184" t="str">
        <f t="shared" si="812"/>
        <v/>
      </c>
      <c r="F11595" s="184" t="str">
        <f t="shared" si="813"/>
        <v/>
      </c>
      <c r="G11595" s="184" t="str">
        <f t="shared" si="814"/>
        <v/>
      </c>
      <c r="H11595" s="184" t="str">
        <f t="shared" si="815"/>
        <v/>
      </c>
      <c r="L11595">
        <f t="shared" si="810"/>
        <v>2832.7953578368247</v>
      </c>
      <c r="R11595">
        <f t="shared" si="811"/>
        <v>6432.2760790000002</v>
      </c>
      <c r="S11595" t="s">
        <v>201</v>
      </c>
      <c r="T11595" s="221">
        <v>45566.313194444447</v>
      </c>
    </row>
    <row r="11596" spans="1:20" x14ac:dyDescent="0.35">
      <c r="A11596" t="s">
        <v>128</v>
      </c>
      <c r="B11596" t="s">
        <v>129</v>
      </c>
      <c r="C11596" t="s">
        <v>92</v>
      </c>
      <c r="D11596" s="29">
        <v>45932</v>
      </c>
      <c r="E11596" s="184" t="str">
        <f t="shared" si="812"/>
        <v/>
      </c>
      <c r="F11596" s="184" t="str">
        <f t="shared" si="813"/>
        <v/>
      </c>
      <c r="G11596" s="184" t="str">
        <f t="shared" si="814"/>
        <v/>
      </c>
      <c r="H11596" s="184" t="str">
        <f t="shared" si="815"/>
        <v/>
      </c>
      <c r="L11596">
        <f t="shared" si="810"/>
        <v>2832.7953578368247</v>
      </c>
      <c r="R11596">
        <f t="shared" si="811"/>
        <v>6432.2760790000002</v>
      </c>
      <c r="S11596" t="s">
        <v>201</v>
      </c>
      <c r="T11596" s="221">
        <v>45566.313194444447</v>
      </c>
    </row>
    <row r="11597" spans="1:20" x14ac:dyDescent="0.35">
      <c r="A11597" t="s">
        <v>128</v>
      </c>
      <c r="B11597" t="s">
        <v>129</v>
      </c>
      <c r="C11597" t="s">
        <v>92</v>
      </c>
      <c r="D11597" s="29">
        <v>45933</v>
      </c>
      <c r="E11597" s="184" t="str">
        <f t="shared" si="812"/>
        <v/>
      </c>
      <c r="F11597" s="184" t="str">
        <f t="shared" si="813"/>
        <v/>
      </c>
      <c r="G11597" s="184" t="str">
        <f t="shared" si="814"/>
        <v/>
      </c>
      <c r="H11597" s="184" t="str">
        <f t="shared" si="815"/>
        <v/>
      </c>
      <c r="L11597">
        <f t="shared" si="810"/>
        <v>2832.7953578368247</v>
      </c>
      <c r="R11597">
        <f t="shared" si="811"/>
        <v>6432.2760790000002</v>
      </c>
      <c r="S11597" t="s">
        <v>201</v>
      </c>
      <c r="T11597" s="221">
        <v>45566.313194444447</v>
      </c>
    </row>
    <row r="11598" spans="1:20" x14ac:dyDescent="0.35">
      <c r="A11598" t="s">
        <v>128</v>
      </c>
      <c r="B11598" t="s">
        <v>129</v>
      </c>
      <c r="C11598" t="s">
        <v>92</v>
      </c>
      <c r="D11598" s="29">
        <v>45934</v>
      </c>
      <c r="E11598" s="184" t="str">
        <f t="shared" si="812"/>
        <v/>
      </c>
      <c r="F11598" s="184" t="str">
        <f t="shared" si="813"/>
        <v/>
      </c>
      <c r="G11598" s="184" t="str">
        <f t="shared" si="814"/>
        <v/>
      </c>
      <c r="H11598" s="184" t="str">
        <f t="shared" si="815"/>
        <v/>
      </c>
      <c r="L11598">
        <f t="shared" si="810"/>
        <v>2832.7953578368247</v>
      </c>
      <c r="R11598">
        <f t="shared" si="811"/>
        <v>6432.2760790000002</v>
      </c>
      <c r="S11598" t="s">
        <v>201</v>
      </c>
      <c r="T11598" s="221">
        <v>45566.313194444447</v>
      </c>
    </row>
    <row r="11599" spans="1:20" x14ac:dyDescent="0.35">
      <c r="A11599" t="s">
        <v>128</v>
      </c>
      <c r="B11599" t="s">
        <v>129</v>
      </c>
      <c r="C11599" t="s">
        <v>92</v>
      </c>
      <c r="D11599" s="29">
        <v>45935</v>
      </c>
      <c r="E11599" s="184" t="str">
        <f t="shared" si="812"/>
        <v/>
      </c>
      <c r="F11599" s="184" t="str">
        <f t="shared" si="813"/>
        <v/>
      </c>
      <c r="G11599" s="184" t="str">
        <f t="shared" si="814"/>
        <v/>
      </c>
      <c r="H11599" s="184" t="str">
        <f t="shared" si="815"/>
        <v/>
      </c>
      <c r="L11599">
        <f t="shared" si="810"/>
        <v>2832.7953578368247</v>
      </c>
      <c r="R11599">
        <f t="shared" si="811"/>
        <v>6432.2760790000002</v>
      </c>
      <c r="S11599" t="s">
        <v>201</v>
      </c>
      <c r="T11599" s="221">
        <v>45566.313194444447</v>
      </c>
    </row>
    <row r="11600" spans="1:20" x14ac:dyDescent="0.35">
      <c r="A11600" t="s">
        <v>128</v>
      </c>
      <c r="B11600" t="s">
        <v>129</v>
      </c>
      <c r="C11600" t="s">
        <v>92</v>
      </c>
      <c r="D11600" s="29">
        <v>45936</v>
      </c>
      <c r="E11600" s="184" t="str">
        <f t="shared" si="812"/>
        <v/>
      </c>
      <c r="F11600" s="184" t="str">
        <f t="shared" si="813"/>
        <v/>
      </c>
      <c r="G11600" s="184" t="str">
        <f t="shared" si="814"/>
        <v/>
      </c>
      <c r="H11600" s="184" t="str">
        <f t="shared" si="815"/>
        <v/>
      </c>
      <c r="L11600">
        <f t="shared" si="810"/>
        <v>2832.7953578368247</v>
      </c>
      <c r="R11600">
        <f t="shared" si="811"/>
        <v>6432.2760790000002</v>
      </c>
      <c r="S11600" t="s">
        <v>201</v>
      </c>
      <c r="T11600" s="221">
        <v>45566.313194444447</v>
      </c>
    </row>
    <row r="11601" spans="1:20" x14ac:dyDescent="0.35">
      <c r="A11601" t="s">
        <v>128</v>
      </c>
      <c r="B11601" t="s">
        <v>129</v>
      </c>
      <c r="C11601" t="s">
        <v>92</v>
      </c>
      <c r="D11601" s="29">
        <v>45937</v>
      </c>
      <c r="E11601" s="184" t="str">
        <f t="shared" si="812"/>
        <v/>
      </c>
      <c r="F11601" s="184" t="str">
        <f t="shared" si="813"/>
        <v/>
      </c>
      <c r="G11601" s="184" t="str">
        <f t="shared" si="814"/>
        <v/>
      </c>
      <c r="H11601" s="184" t="str">
        <f t="shared" si="815"/>
        <v/>
      </c>
      <c r="L11601">
        <f t="shared" si="810"/>
        <v>2832.7953578368247</v>
      </c>
      <c r="R11601">
        <f t="shared" si="811"/>
        <v>6432.2760790000002</v>
      </c>
      <c r="S11601" t="s">
        <v>201</v>
      </c>
      <c r="T11601" s="221">
        <v>45566.313194444447</v>
      </c>
    </row>
    <row r="11602" spans="1:20" x14ac:dyDescent="0.35">
      <c r="A11602" t="s">
        <v>128</v>
      </c>
      <c r="B11602" t="s">
        <v>129</v>
      </c>
      <c r="C11602" t="s">
        <v>92</v>
      </c>
      <c r="D11602" s="29">
        <v>45938</v>
      </c>
      <c r="E11602" s="184" t="str">
        <f t="shared" si="812"/>
        <v/>
      </c>
      <c r="F11602" s="184" t="str">
        <f t="shared" si="813"/>
        <v/>
      </c>
      <c r="G11602" s="184" t="str">
        <f t="shared" si="814"/>
        <v/>
      </c>
      <c r="H11602" s="184" t="str">
        <f t="shared" si="815"/>
        <v/>
      </c>
      <c r="L11602">
        <f t="shared" si="810"/>
        <v>2832.7953578368247</v>
      </c>
      <c r="R11602">
        <f t="shared" si="811"/>
        <v>6432.2760790000002</v>
      </c>
      <c r="S11602" t="s">
        <v>201</v>
      </c>
      <c r="T11602" s="221">
        <v>45566.313194444447</v>
      </c>
    </row>
    <row r="11603" spans="1:20" x14ac:dyDescent="0.35">
      <c r="A11603" t="s">
        <v>128</v>
      </c>
      <c r="B11603" t="s">
        <v>129</v>
      </c>
      <c r="C11603" t="s">
        <v>92</v>
      </c>
      <c r="D11603" s="29">
        <v>45939</v>
      </c>
      <c r="E11603" s="184" t="str">
        <f t="shared" si="812"/>
        <v/>
      </c>
      <c r="F11603" s="184" t="str">
        <f t="shared" si="813"/>
        <v/>
      </c>
      <c r="G11603" s="184" t="str">
        <f t="shared" si="814"/>
        <v/>
      </c>
      <c r="H11603" s="184" t="str">
        <f t="shared" si="815"/>
        <v/>
      </c>
      <c r="L11603">
        <f t="shared" si="810"/>
        <v>2832.7953578368247</v>
      </c>
      <c r="R11603">
        <f t="shared" si="811"/>
        <v>6432.2760790000002</v>
      </c>
      <c r="S11603" t="s">
        <v>201</v>
      </c>
      <c r="T11603" s="221">
        <v>45566.313194444447</v>
      </c>
    </row>
    <row r="11604" spans="1:20" x14ac:dyDescent="0.35">
      <c r="A11604" t="s">
        <v>128</v>
      </c>
      <c r="B11604" t="s">
        <v>129</v>
      </c>
      <c r="C11604" t="s">
        <v>92</v>
      </c>
      <c r="D11604" s="29">
        <v>45940</v>
      </c>
      <c r="E11604" s="184" t="str">
        <f t="shared" si="812"/>
        <v/>
      </c>
      <c r="F11604" s="184" t="str">
        <f t="shared" si="813"/>
        <v/>
      </c>
      <c r="G11604" s="184" t="str">
        <f t="shared" si="814"/>
        <v/>
      </c>
      <c r="H11604" s="184" t="str">
        <f t="shared" si="815"/>
        <v/>
      </c>
      <c r="L11604">
        <f t="shared" si="810"/>
        <v>2832.7953578368247</v>
      </c>
      <c r="R11604">
        <f t="shared" si="811"/>
        <v>6432.2760790000002</v>
      </c>
      <c r="S11604" t="s">
        <v>201</v>
      </c>
      <c r="T11604" s="221">
        <v>45566.313194444447</v>
      </c>
    </row>
    <row r="11605" spans="1:20" x14ac:dyDescent="0.35">
      <c r="A11605" t="s">
        <v>128</v>
      </c>
      <c r="B11605" t="s">
        <v>129</v>
      </c>
      <c r="C11605" t="s">
        <v>92</v>
      </c>
      <c r="D11605" s="29">
        <v>45941</v>
      </c>
      <c r="E11605" s="184" t="str">
        <f t="shared" si="812"/>
        <v/>
      </c>
      <c r="F11605" s="184" t="str">
        <f t="shared" si="813"/>
        <v/>
      </c>
      <c r="G11605" s="184" t="str">
        <f t="shared" si="814"/>
        <v/>
      </c>
      <c r="H11605" s="184" t="str">
        <f t="shared" si="815"/>
        <v/>
      </c>
      <c r="L11605">
        <f t="shared" si="810"/>
        <v>2832.7953578368247</v>
      </c>
      <c r="R11605">
        <f t="shared" si="811"/>
        <v>6432.2760790000002</v>
      </c>
      <c r="S11605" t="s">
        <v>201</v>
      </c>
      <c r="T11605" s="221">
        <v>45566.313194444447</v>
      </c>
    </row>
    <row r="11606" spans="1:20" x14ac:dyDescent="0.35">
      <c r="A11606" t="s">
        <v>128</v>
      </c>
      <c r="B11606" t="s">
        <v>129</v>
      </c>
      <c r="C11606" t="s">
        <v>92</v>
      </c>
      <c r="D11606" s="29">
        <v>45942</v>
      </c>
      <c r="E11606" s="184" t="str">
        <f t="shared" si="812"/>
        <v/>
      </c>
      <c r="F11606" s="184" t="str">
        <f t="shared" si="813"/>
        <v/>
      </c>
      <c r="G11606" s="184" t="str">
        <f t="shared" si="814"/>
        <v/>
      </c>
      <c r="H11606" s="184" t="str">
        <f t="shared" si="815"/>
        <v/>
      </c>
      <c r="L11606">
        <f t="shared" si="810"/>
        <v>2832.7953578368247</v>
      </c>
      <c r="R11606">
        <f t="shared" si="811"/>
        <v>6432.2760790000002</v>
      </c>
      <c r="S11606" t="s">
        <v>201</v>
      </c>
      <c r="T11606" s="221">
        <v>45566.313194444447</v>
      </c>
    </row>
    <row r="11607" spans="1:20" x14ac:dyDescent="0.35">
      <c r="A11607" t="s">
        <v>128</v>
      </c>
      <c r="B11607" t="s">
        <v>129</v>
      </c>
      <c r="C11607" t="s">
        <v>92</v>
      </c>
      <c r="D11607" s="29">
        <v>45943</v>
      </c>
      <c r="E11607" s="184" t="str">
        <f t="shared" si="812"/>
        <v/>
      </c>
      <c r="F11607" s="184" t="str">
        <f t="shared" si="813"/>
        <v/>
      </c>
      <c r="G11607" s="184" t="str">
        <f t="shared" si="814"/>
        <v/>
      </c>
      <c r="H11607" s="184" t="str">
        <f t="shared" si="815"/>
        <v/>
      </c>
      <c r="L11607">
        <f t="shared" si="810"/>
        <v>2832.7953578368247</v>
      </c>
      <c r="R11607">
        <f t="shared" si="811"/>
        <v>6432.2760790000002</v>
      </c>
      <c r="S11607" t="s">
        <v>201</v>
      </c>
      <c r="T11607" s="221">
        <v>45566.313194444447</v>
      </c>
    </row>
    <row r="11608" spans="1:20" x14ac:dyDescent="0.35">
      <c r="A11608" t="s">
        <v>128</v>
      </c>
      <c r="B11608" t="s">
        <v>129</v>
      </c>
      <c r="C11608" t="s">
        <v>92</v>
      </c>
      <c r="D11608" s="29">
        <v>45944</v>
      </c>
      <c r="E11608" s="184" t="str">
        <f t="shared" si="812"/>
        <v/>
      </c>
      <c r="F11608" s="184" t="str">
        <f t="shared" si="813"/>
        <v/>
      </c>
      <c r="G11608" s="184" t="str">
        <f t="shared" si="814"/>
        <v/>
      </c>
      <c r="H11608" s="184" t="str">
        <f t="shared" si="815"/>
        <v/>
      </c>
      <c r="L11608">
        <f t="shared" si="810"/>
        <v>2832.7953578368247</v>
      </c>
      <c r="R11608">
        <f t="shared" si="811"/>
        <v>6432.2760790000002</v>
      </c>
      <c r="S11608" t="s">
        <v>201</v>
      </c>
      <c r="T11608" s="221">
        <v>45566.313194444447</v>
      </c>
    </row>
    <row r="11609" spans="1:20" x14ac:dyDescent="0.35">
      <c r="A11609" t="s">
        <v>128</v>
      </c>
      <c r="B11609" t="s">
        <v>129</v>
      </c>
      <c r="C11609" t="s">
        <v>92</v>
      </c>
      <c r="D11609" s="29">
        <v>45945</v>
      </c>
      <c r="E11609" s="184" t="str">
        <f t="shared" si="812"/>
        <v/>
      </c>
      <c r="F11609" s="184" t="str">
        <f t="shared" si="813"/>
        <v/>
      </c>
      <c r="G11609" s="184" t="str">
        <f t="shared" si="814"/>
        <v/>
      </c>
      <c r="H11609" s="184" t="str">
        <f t="shared" si="815"/>
        <v/>
      </c>
      <c r="L11609">
        <f t="shared" si="810"/>
        <v>2832.7953578368247</v>
      </c>
      <c r="R11609">
        <f t="shared" si="811"/>
        <v>6432.2760790000002</v>
      </c>
      <c r="S11609" t="s">
        <v>201</v>
      </c>
      <c r="T11609" s="221">
        <v>45566.313194444447</v>
      </c>
    </row>
    <row r="11610" spans="1:20" x14ac:dyDescent="0.35">
      <c r="A11610" t="s">
        <v>128</v>
      </c>
      <c r="B11610" t="s">
        <v>129</v>
      </c>
      <c r="C11610" t="s">
        <v>92</v>
      </c>
      <c r="D11610" s="29">
        <v>45946</v>
      </c>
      <c r="E11610" s="184" t="str">
        <f t="shared" si="812"/>
        <v/>
      </c>
      <c r="F11610" s="184" t="str">
        <f t="shared" si="813"/>
        <v/>
      </c>
      <c r="G11610" s="184" t="str">
        <f t="shared" si="814"/>
        <v/>
      </c>
      <c r="H11610" s="184" t="str">
        <f t="shared" si="815"/>
        <v/>
      </c>
      <c r="L11610">
        <f t="shared" si="810"/>
        <v>2832.7953578368247</v>
      </c>
      <c r="R11610">
        <f t="shared" si="811"/>
        <v>6432.2760790000002</v>
      </c>
      <c r="S11610" t="s">
        <v>201</v>
      </c>
      <c r="T11610" s="221">
        <v>45566.313194444447</v>
      </c>
    </row>
    <row r="11611" spans="1:20" x14ac:dyDescent="0.35">
      <c r="A11611" t="s">
        <v>128</v>
      </c>
      <c r="B11611" t="s">
        <v>129</v>
      </c>
      <c r="C11611" t="s">
        <v>92</v>
      </c>
      <c r="D11611" s="29">
        <v>45947</v>
      </c>
      <c r="E11611" s="184" t="str">
        <f t="shared" si="812"/>
        <v/>
      </c>
      <c r="F11611" s="184" t="str">
        <f t="shared" si="813"/>
        <v/>
      </c>
      <c r="G11611" s="184" t="str">
        <f t="shared" si="814"/>
        <v/>
      </c>
      <c r="H11611" s="184" t="str">
        <f t="shared" si="815"/>
        <v/>
      </c>
      <c r="L11611">
        <f t="shared" si="810"/>
        <v>2832.7953578368247</v>
      </c>
      <c r="R11611">
        <f t="shared" si="811"/>
        <v>6432.2760790000002</v>
      </c>
      <c r="S11611" t="s">
        <v>201</v>
      </c>
      <c r="T11611" s="221">
        <v>45566.313194444447</v>
      </c>
    </row>
    <row r="11612" spans="1:20" x14ac:dyDescent="0.35">
      <c r="A11612" t="s">
        <v>128</v>
      </c>
      <c r="B11612" t="s">
        <v>129</v>
      </c>
      <c r="C11612" t="s">
        <v>92</v>
      </c>
      <c r="D11612" s="29">
        <v>45948</v>
      </c>
      <c r="E11612" s="184" t="str">
        <f t="shared" si="812"/>
        <v/>
      </c>
      <c r="F11612" s="184" t="str">
        <f t="shared" si="813"/>
        <v/>
      </c>
      <c r="G11612" s="184" t="str">
        <f t="shared" si="814"/>
        <v/>
      </c>
      <c r="H11612" s="184" t="str">
        <f t="shared" si="815"/>
        <v/>
      </c>
      <c r="L11612">
        <f t="shared" si="810"/>
        <v>2832.7953578368247</v>
      </c>
      <c r="R11612">
        <f t="shared" si="811"/>
        <v>6432.2760790000002</v>
      </c>
      <c r="S11612" t="s">
        <v>201</v>
      </c>
      <c r="T11612" s="221">
        <v>45566.313194444447</v>
      </c>
    </row>
    <row r="11613" spans="1:20" x14ac:dyDescent="0.35">
      <c r="A11613" t="s">
        <v>128</v>
      </c>
      <c r="B11613" t="s">
        <v>129</v>
      </c>
      <c r="C11613" t="s">
        <v>92</v>
      </c>
      <c r="D11613" s="29">
        <v>45949</v>
      </c>
      <c r="E11613" s="184" t="str">
        <f t="shared" si="812"/>
        <v/>
      </c>
      <c r="F11613" s="184" t="str">
        <f t="shared" si="813"/>
        <v/>
      </c>
      <c r="G11613" s="184" t="str">
        <f t="shared" si="814"/>
        <v/>
      </c>
      <c r="H11613" s="184" t="str">
        <f t="shared" si="815"/>
        <v/>
      </c>
      <c r="L11613">
        <f t="shared" si="810"/>
        <v>2832.7953578368247</v>
      </c>
      <c r="R11613">
        <f t="shared" si="811"/>
        <v>6432.2760790000002</v>
      </c>
      <c r="S11613" t="s">
        <v>201</v>
      </c>
      <c r="T11613" s="221">
        <v>45566.313194444447</v>
      </c>
    </row>
    <row r="11614" spans="1:20" x14ac:dyDescent="0.35">
      <c r="A11614" t="s">
        <v>128</v>
      </c>
      <c r="B11614" t="s">
        <v>129</v>
      </c>
      <c r="C11614" t="s">
        <v>92</v>
      </c>
      <c r="D11614" s="29">
        <v>45950</v>
      </c>
      <c r="E11614" s="184" t="str">
        <f t="shared" si="812"/>
        <v/>
      </c>
      <c r="F11614" s="184" t="str">
        <f t="shared" si="813"/>
        <v/>
      </c>
      <c r="G11614" s="184" t="str">
        <f t="shared" si="814"/>
        <v/>
      </c>
      <c r="H11614" s="184" t="str">
        <f t="shared" si="815"/>
        <v/>
      </c>
      <c r="L11614">
        <f t="shared" si="810"/>
        <v>2832.7953578368247</v>
      </c>
      <c r="R11614">
        <f t="shared" si="811"/>
        <v>6432.2760790000002</v>
      </c>
      <c r="S11614" t="s">
        <v>201</v>
      </c>
      <c r="T11614" s="221">
        <v>45566.313194444447</v>
      </c>
    </row>
    <row r="11615" spans="1:20" x14ac:dyDescent="0.35">
      <c r="A11615" t="s">
        <v>128</v>
      </c>
      <c r="B11615" t="s">
        <v>129</v>
      </c>
      <c r="C11615" t="s">
        <v>92</v>
      </c>
      <c r="D11615" s="29">
        <v>45951</v>
      </c>
      <c r="E11615" s="184" t="str">
        <f t="shared" si="812"/>
        <v/>
      </c>
      <c r="F11615" s="184" t="str">
        <f t="shared" si="813"/>
        <v/>
      </c>
      <c r="G11615" s="184" t="str">
        <f t="shared" si="814"/>
        <v/>
      </c>
      <c r="H11615" s="184" t="str">
        <f t="shared" si="815"/>
        <v/>
      </c>
      <c r="L11615">
        <f t="shared" si="810"/>
        <v>2832.7953578368247</v>
      </c>
      <c r="R11615">
        <f t="shared" si="811"/>
        <v>6432.2760790000002</v>
      </c>
      <c r="S11615" t="s">
        <v>201</v>
      </c>
      <c r="T11615" s="221">
        <v>45566.313194444447</v>
      </c>
    </row>
    <row r="11616" spans="1:20" x14ac:dyDescent="0.35">
      <c r="A11616" t="s">
        <v>128</v>
      </c>
      <c r="B11616" t="s">
        <v>129</v>
      </c>
      <c r="C11616" t="s">
        <v>92</v>
      </c>
      <c r="D11616" s="29">
        <v>45952</v>
      </c>
      <c r="E11616" s="184" t="str">
        <f t="shared" si="812"/>
        <v/>
      </c>
      <c r="F11616" s="184" t="str">
        <f t="shared" si="813"/>
        <v/>
      </c>
      <c r="G11616" s="184" t="str">
        <f t="shared" si="814"/>
        <v/>
      </c>
      <c r="H11616" s="184" t="str">
        <f t="shared" si="815"/>
        <v/>
      </c>
      <c r="L11616">
        <f t="shared" si="810"/>
        <v>2832.7953578368247</v>
      </c>
      <c r="R11616">
        <f t="shared" si="811"/>
        <v>6432.2760790000002</v>
      </c>
      <c r="S11616" t="s">
        <v>201</v>
      </c>
      <c r="T11616" s="221">
        <v>45566.313194444447</v>
      </c>
    </row>
    <row r="11617" spans="1:20" x14ac:dyDescent="0.35">
      <c r="A11617" t="s">
        <v>128</v>
      </c>
      <c r="B11617" t="s">
        <v>129</v>
      </c>
      <c r="C11617" t="s">
        <v>92</v>
      </c>
      <c r="D11617" s="29">
        <v>45953</v>
      </c>
      <c r="E11617" s="184" t="str">
        <f t="shared" si="812"/>
        <v/>
      </c>
      <c r="F11617" s="184" t="str">
        <f t="shared" si="813"/>
        <v/>
      </c>
      <c r="G11617" s="184" t="str">
        <f t="shared" si="814"/>
        <v/>
      </c>
      <c r="H11617" s="184" t="str">
        <f t="shared" si="815"/>
        <v/>
      </c>
      <c r="L11617">
        <f t="shared" si="810"/>
        <v>2832.7953578368247</v>
      </c>
      <c r="R11617">
        <f t="shared" si="811"/>
        <v>6432.2760790000002</v>
      </c>
      <c r="S11617" t="s">
        <v>201</v>
      </c>
      <c r="T11617" s="221">
        <v>45566.313194444447</v>
      </c>
    </row>
    <row r="11618" spans="1:20" x14ac:dyDescent="0.35">
      <c r="A11618" t="s">
        <v>128</v>
      </c>
      <c r="B11618" t="s">
        <v>129</v>
      </c>
      <c r="C11618" t="s">
        <v>92</v>
      </c>
      <c r="D11618" s="29">
        <v>45954</v>
      </c>
      <c r="E11618" s="184" t="str">
        <f t="shared" si="812"/>
        <v/>
      </c>
      <c r="F11618" s="184" t="str">
        <f t="shared" si="813"/>
        <v/>
      </c>
      <c r="G11618" s="184" t="str">
        <f t="shared" si="814"/>
        <v/>
      </c>
      <c r="H11618" s="184" t="str">
        <f t="shared" si="815"/>
        <v/>
      </c>
      <c r="L11618">
        <f t="shared" si="810"/>
        <v>2832.7953578368247</v>
      </c>
      <c r="R11618">
        <f t="shared" si="811"/>
        <v>6432.2760790000002</v>
      </c>
      <c r="S11618" t="s">
        <v>201</v>
      </c>
      <c r="T11618" s="221">
        <v>45566.313194444447</v>
      </c>
    </row>
    <row r="11619" spans="1:20" x14ac:dyDescent="0.35">
      <c r="A11619" t="s">
        <v>128</v>
      </c>
      <c r="B11619" t="s">
        <v>129</v>
      </c>
      <c r="C11619" t="s">
        <v>92</v>
      </c>
      <c r="D11619" s="29">
        <v>45955</v>
      </c>
      <c r="E11619" s="184" t="str">
        <f t="shared" si="812"/>
        <v/>
      </c>
      <c r="F11619" s="184" t="str">
        <f t="shared" si="813"/>
        <v/>
      </c>
      <c r="G11619" s="184" t="str">
        <f t="shared" si="814"/>
        <v/>
      </c>
      <c r="H11619" s="184" t="str">
        <f t="shared" si="815"/>
        <v/>
      </c>
      <c r="L11619">
        <f t="shared" si="810"/>
        <v>2832.7953578368247</v>
      </c>
      <c r="R11619">
        <f t="shared" si="811"/>
        <v>6455.2469799999999</v>
      </c>
      <c r="S11619" t="s">
        <v>201</v>
      </c>
      <c r="T11619" s="221">
        <v>45566.313194444447</v>
      </c>
    </row>
    <row r="11620" spans="1:20" x14ac:dyDescent="0.35">
      <c r="A11620" t="s">
        <v>128</v>
      </c>
      <c r="B11620" t="s">
        <v>129</v>
      </c>
      <c r="C11620" t="s">
        <v>92</v>
      </c>
      <c r="D11620" s="29">
        <v>45956</v>
      </c>
      <c r="E11620" s="184" t="str">
        <f t="shared" si="812"/>
        <v/>
      </c>
      <c r="F11620" s="184" t="str">
        <f t="shared" si="813"/>
        <v/>
      </c>
      <c r="G11620" s="184" t="str">
        <f t="shared" si="814"/>
        <v/>
      </c>
      <c r="H11620" s="184" t="str">
        <f t="shared" si="815"/>
        <v/>
      </c>
      <c r="L11620">
        <f t="shared" si="810"/>
        <v>2832.7953578368247</v>
      </c>
      <c r="R11620">
        <f t="shared" si="811"/>
        <v>6433.6219799999999</v>
      </c>
      <c r="S11620" t="s">
        <v>201</v>
      </c>
      <c r="T11620" s="221">
        <v>45566.313194444447</v>
      </c>
    </row>
    <row r="11621" spans="1:20" x14ac:dyDescent="0.35">
      <c r="A11621" t="s">
        <v>128</v>
      </c>
      <c r="B11621" t="s">
        <v>129</v>
      </c>
      <c r="C11621" t="s">
        <v>92</v>
      </c>
      <c r="D11621" s="29">
        <v>45957</v>
      </c>
      <c r="E11621" s="184" t="str">
        <f t="shared" si="812"/>
        <v/>
      </c>
      <c r="F11621" s="184" t="str">
        <f t="shared" si="813"/>
        <v/>
      </c>
      <c r="G11621" s="184" t="str">
        <f t="shared" si="814"/>
        <v/>
      </c>
      <c r="H11621" s="184" t="str">
        <f t="shared" si="815"/>
        <v/>
      </c>
      <c r="L11621">
        <f t="shared" si="810"/>
        <v>2832.7953578368247</v>
      </c>
      <c r="R11621">
        <f t="shared" si="811"/>
        <v>6432.2760790000002</v>
      </c>
      <c r="S11621" t="s">
        <v>201</v>
      </c>
      <c r="T11621" s="221">
        <v>45566.313194444447</v>
      </c>
    </row>
    <row r="11622" spans="1:20" x14ac:dyDescent="0.35">
      <c r="A11622" t="s">
        <v>128</v>
      </c>
      <c r="B11622" t="s">
        <v>129</v>
      </c>
      <c r="C11622" t="s">
        <v>92</v>
      </c>
      <c r="D11622" s="29">
        <v>45958</v>
      </c>
      <c r="E11622" s="184" t="str">
        <f t="shared" si="812"/>
        <v/>
      </c>
      <c r="F11622" s="184" t="str">
        <f t="shared" si="813"/>
        <v/>
      </c>
      <c r="G11622" s="184" t="str">
        <f t="shared" si="814"/>
        <v/>
      </c>
      <c r="H11622" s="184" t="str">
        <f t="shared" si="815"/>
        <v/>
      </c>
      <c r="L11622">
        <f t="shared" si="810"/>
        <v>2832.7953578368247</v>
      </c>
      <c r="R11622">
        <f t="shared" si="811"/>
        <v>6432.2760790000002</v>
      </c>
      <c r="S11622" t="s">
        <v>201</v>
      </c>
      <c r="T11622" s="221">
        <v>45566.313194444447</v>
      </c>
    </row>
    <row r="11623" spans="1:20" x14ac:dyDescent="0.35">
      <c r="A11623" t="s">
        <v>128</v>
      </c>
      <c r="B11623" t="s">
        <v>129</v>
      </c>
      <c r="C11623" t="s">
        <v>92</v>
      </c>
      <c r="D11623" s="29">
        <v>45959</v>
      </c>
      <c r="E11623" s="184" t="str">
        <f t="shared" si="812"/>
        <v/>
      </c>
      <c r="F11623" s="184" t="str">
        <f t="shared" si="813"/>
        <v/>
      </c>
      <c r="G11623" s="184" t="str">
        <f t="shared" si="814"/>
        <v/>
      </c>
      <c r="H11623" s="184" t="str">
        <f t="shared" si="815"/>
        <v/>
      </c>
      <c r="L11623">
        <f t="shared" si="810"/>
        <v>2832.7953578368247</v>
      </c>
      <c r="R11623">
        <f t="shared" si="811"/>
        <v>6432.2760790000002</v>
      </c>
      <c r="S11623" t="s">
        <v>201</v>
      </c>
      <c r="T11623" s="221">
        <v>45566.313194444447</v>
      </c>
    </row>
    <row r="11624" spans="1:20" x14ac:dyDescent="0.35">
      <c r="A11624" t="s">
        <v>128</v>
      </c>
      <c r="B11624" t="s">
        <v>129</v>
      </c>
      <c r="C11624" t="s">
        <v>92</v>
      </c>
      <c r="D11624" s="29">
        <v>45960</v>
      </c>
      <c r="E11624" s="184" t="str">
        <f t="shared" si="812"/>
        <v/>
      </c>
      <c r="F11624" s="184" t="str">
        <f t="shared" si="813"/>
        <v/>
      </c>
      <c r="G11624" s="184" t="str">
        <f t="shared" si="814"/>
        <v/>
      </c>
      <c r="H11624" s="184" t="str">
        <f t="shared" si="815"/>
        <v/>
      </c>
      <c r="L11624">
        <f t="shared" si="810"/>
        <v>2832.7953578368247</v>
      </c>
      <c r="R11624">
        <f t="shared" si="811"/>
        <v>6432.2760790000002</v>
      </c>
      <c r="S11624" t="s">
        <v>201</v>
      </c>
      <c r="T11624" s="221">
        <v>45566.313194444447</v>
      </c>
    </row>
    <row r="11625" spans="1:20" x14ac:dyDescent="0.35">
      <c r="A11625" t="s">
        <v>128</v>
      </c>
      <c r="B11625" t="s">
        <v>129</v>
      </c>
      <c r="C11625" t="s">
        <v>92</v>
      </c>
      <c r="D11625" s="29">
        <v>45961</v>
      </c>
      <c r="E11625" s="184" t="str">
        <f t="shared" si="812"/>
        <v/>
      </c>
      <c r="F11625" s="184" t="str">
        <f t="shared" si="813"/>
        <v/>
      </c>
      <c r="G11625" s="184" t="str">
        <f t="shared" si="814"/>
        <v/>
      </c>
      <c r="H11625" s="184" t="str">
        <f t="shared" si="815"/>
        <v/>
      </c>
      <c r="L11625">
        <f t="shared" si="810"/>
        <v>2832.7953578368247</v>
      </c>
      <c r="R11625">
        <f t="shared" si="811"/>
        <v>6432.2760790000002</v>
      </c>
      <c r="S11625" t="s">
        <v>201</v>
      </c>
      <c r="T11625" s="221">
        <v>45566.313194444447</v>
      </c>
    </row>
    <row r="11626" spans="1:20" x14ac:dyDescent="0.35">
      <c r="A11626" t="s">
        <v>128</v>
      </c>
      <c r="B11626" t="s">
        <v>129</v>
      </c>
      <c r="C11626" t="s">
        <v>92</v>
      </c>
      <c r="D11626" s="29">
        <v>45962</v>
      </c>
      <c r="E11626" s="184" t="str">
        <f t="shared" si="812"/>
        <v/>
      </c>
      <c r="F11626" s="184" t="str">
        <f t="shared" si="813"/>
        <v/>
      </c>
      <c r="G11626" s="184" t="str">
        <f t="shared" si="814"/>
        <v/>
      </c>
      <c r="H11626" s="184" t="str">
        <f t="shared" si="815"/>
        <v/>
      </c>
      <c r="L11626">
        <f t="shared" si="810"/>
        <v>2832.7953578368247</v>
      </c>
      <c r="R11626">
        <f t="shared" si="811"/>
        <v>6432.2760790000002</v>
      </c>
      <c r="S11626" t="s">
        <v>201</v>
      </c>
      <c r="T11626" s="221">
        <v>45566.313194444447</v>
      </c>
    </row>
    <row r="11627" spans="1:20" x14ac:dyDescent="0.35">
      <c r="A11627" t="s">
        <v>128</v>
      </c>
      <c r="B11627" t="s">
        <v>129</v>
      </c>
      <c r="C11627" t="s">
        <v>92</v>
      </c>
      <c r="D11627" s="29">
        <v>45963</v>
      </c>
      <c r="E11627" s="184" t="str">
        <f t="shared" si="812"/>
        <v/>
      </c>
      <c r="F11627" s="184" t="str">
        <f t="shared" si="813"/>
        <v/>
      </c>
      <c r="G11627" s="184" t="str">
        <f t="shared" si="814"/>
        <v/>
      </c>
      <c r="H11627" s="184" t="str">
        <f t="shared" si="815"/>
        <v/>
      </c>
      <c r="L11627">
        <f t="shared" si="810"/>
        <v>2832.7953578368247</v>
      </c>
      <c r="R11627">
        <f t="shared" si="811"/>
        <v>6432.2760790000002</v>
      </c>
      <c r="S11627" t="s">
        <v>201</v>
      </c>
      <c r="T11627" s="221">
        <v>45566.313194444447</v>
      </c>
    </row>
    <row r="11628" spans="1:20" x14ac:dyDescent="0.35">
      <c r="A11628" t="s">
        <v>128</v>
      </c>
      <c r="B11628" t="s">
        <v>129</v>
      </c>
      <c r="C11628" t="s">
        <v>92</v>
      </c>
      <c r="D11628" s="29">
        <v>45964</v>
      </c>
      <c r="E11628" s="184" t="str">
        <f t="shared" si="812"/>
        <v/>
      </c>
      <c r="F11628" s="184" t="str">
        <f t="shared" si="813"/>
        <v/>
      </c>
      <c r="G11628" s="184" t="str">
        <f t="shared" si="814"/>
        <v/>
      </c>
      <c r="H11628" s="184" t="str">
        <f t="shared" si="815"/>
        <v/>
      </c>
      <c r="L11628">
        <f t="shared" si="810"/>
        <v>2832.7953578368247</v>
      </c>
      <c r="R11628">
        <f t="shared" si="811"/>
        <v>6432.2760790000002</v>
      </c>
      <c r="S11628" t="s">
        <v>201</v>
      </c>
      <c r="T11628" s="221">
        <v>45566.313194444447</v>
      </c>
    </row>
    <row r="11629" spans="1:20" x14ac:dyDescent="0.35">
      <c r="A11629" t="s">
        <v>128</v>
      </c>
      <c r="B11629" t="s">
        <v>129</v>
      </c>
      <c r="C11629" t="s">
        <v>92</v>
      </c>
      <c r="D11629" s="29">
        <v>45965</v>
      </c>
      <c r="E11629" s="184" t="str">
        <f t="shared" si="812"/>
        <v/>
      </c>
      <c r="F11629" s="184" t="str">
        <f t="shared" si="813"/>
        <v/>
      </c>
      <c r="G11629" s="184" t="str">
        <f t="shared" si="814"/>
        <v/>
      </c>
      <c r="H11629" s="184" t="str">
        <f t="shared" si="815"/>
        <v/>
      </c>
      <c r="L11629">
        <f t="shared" si="810"/>
        <v>2832.7953578368247</v>
      </c>
      <c r="R11629">
        <f t="shared" si="811"/>
        <v>6432.2760790000002</v>
      </c>
      <c r="S11629" t="s">
        <v>201</v>
      </c>
      <c r="T11629" s="221">
        <v>45566.313194444447</v>
      </c>
    </row>
    <row r="11630" spans="1:20" x14ac:dyDescent="0.35">
      <c r="A11630" t="s">
        <v>128</v>
      </c>
      <c r="B11630" t="s">
        <v>129</v>
      </c>
      <c r="C11630" t="s">
        <v>92</v>
      </c>
      <c r="D11630" s="29">
        <v>45966</v>
      </c>
      <c r="E11630" s="184" t="str">
        <f t="shared" si="812"/>
        <v/>
      </c>
      <c r="F11630" s="184" t="str">
        <f t="shared" si="813"/>
        <v/>
      </c>
      <c r="G11630" s="184" t="str">
        <f t="shared" si="814"/>
        <v/>
      </c>
      <c r="H11630" s="184" t="str">
        <f t="shared" si="815"/>
        <v/>
      </c>
      <c r="L11630">
        <f t="shared" si="810"/>
        <v>2832.7953578368247</v>
      </c>
      <c r="R11630">
        <f t="shared" si="811"/>
        <v>6432.2760790000002</v>
      </c>
      <c r="S11630" t="s">
        <v>201</v>
      </c>
      <c r="T11630" s="221">
        <v>45566.313194444447</v>
      </c>
    </row>
    <row r="11631" spans="1:20" x14ac:dyDescent="0.35">
      <c r="A11631" t="s">
        <v>128</v>
      </c>
      <c r="B11631" t="s">
        <v>129</v>
      </c>
      <c r="C11631" t="s">
        <v>92</v>
      </c>
      <c r="D11631" s="29">
        <v>45967</v>
      </c>
      <c r="E11631" s="184" t="str">
        <f t="shared" si="812"/>
        <v/>
      </c>
      <c r="F11631" s="184" t="str">
        <f t="shared" si="813"/>
        <v/>
      </c>
      <c r="G11631" s="184" t="str">
        <f t="shared" si="814"/>
        <v/>
      </c>
      <c r="H11631" s="184" t="str">
        <f t="shared" si="815"/>
        <v/>
      </c>
      <c r="L11631">
        <f t="shared" si="810"/>
        <v>2832.7953578368247</v>
      </c>
      <c r="R11631">
        <f t="shared" si="811"/>
        <v>6432.2760790000002</v>
      </c>
      <c r="S11631" t="s">
        <v>201</v>
      </c>
      <c r="T11631" s="221">
        <v>45566.313194444447</v>
      </c>
    </row>
    <row r="11632" spans="1:20" x14ac:dyDescent="0.35">
      <c r="A11632" t="s">
        <v>128</v>
      </c>
      <c r="B11632" t="s">
        <v>129</v>
      </c>
      <c r="C11632" t="s">
        <v>92</v>
      </c>
      <c r="D11632" s="29">
        <v>45968</v>
      </c>
      <c r="E11632" s="184" t="str">
        <f t="shared" si="812"/>
        <v/>
      </c>
      <c r="F11632" s="184" t="str">
        <f t="shared" si="813"/>
        <v/>
      </c>
      <c r="G11632" s="184" t="str">
        <f t="shared" si="814"/>
        <v/>
      </c>
      <c r="H11632" s="184" t="str">
        <f t="shared" si="815"/>
        <v/>
      </c>
      <c r="L11632">
        <f t="shared" si="810"/>
        <v>2832.7953578368247</v>
      </c>
      <c r="R11632">
        <f t="shared" si="811"/>
        <v>6432.2760790000002</v>
      </c>
      <c r="S11632" t="s">
        <v>201</v>
      </c>
      <c r="T11632" s="221">
        <v>45566.313194444447</v>
      </c>
    </row>
    <row r="11633" spans="1:20" x14ac:dyDescent="0.35">
      <c r="A11633" t="s">
        <v>128</v>
      </c>
      <c r="B11633" t="s">
        <v>129</v>
      </c>
      <c r="C11633" t="s">
        <v>92</v>
      </c>
      <c r="D11633" s="29">
        <v>45969</v>
      </c>
      <c r="E11633" s="184" t="str">
        <f t="shared" si="812"/>
        <v/>
      </c>
      <c r="F11633" s="184" t="str">
        <f t="shared" si="813"/>
        <v/>
      </c>
      <c r="G11633" s="184" t="str">
        <f t="shared" si="814"/>
        <v/>
      </c>
      <c r="H11633" s="184" t="str">
        <f t="shared" si="815"/>
        <v/>
      </c>
      <c r="L11633">
        <f t="shared" si="810"/>
        <v>2832.7953578368247</v>
      </c>
      <c r="R11633">
        <f t="shared" si="811"/>
        <v>6432.2760790000002</v>
      </c>
      <c r="S11633" t="s">
        <v>201</v>
      </c>
      <c r="T11633" s="221">
        <v>45566.313194444447</v>
      </c>
    </row>
    <row r="11634" spans="1:20" x14ac:dyDescent="0.35">
      <c r="A11634" t="s">
        <v>128</v>
      </c>
      <c r="B11634" t="s">
        <v>129</v>
      </c>
      <c r="C11634" t="s">
        <v>92</v>
      </c>
      <c r="D11634" s="29">
        <v>45970</v>
      </c>
      <c r="E11634" s="184" t="str">
        <f t="shared" si="812"/>
        <v/>
      </c>
      <c r="F11634" s="184" t="str">
        <f t="shared" si="813"/>
        <v/>
      </c>
      <c r="G11634" s="184" t="str">
        <f t="shared" si="814"/>
        <v/>
      </c>
      <c r="H11634" s="184" t="str">
        <f t="shared" si="815"/>
        <v/>
      </c>
      <c r="L11634">
        <f t="shared" si="810"/>
        <v>2832.7953578368247</v>
      </c>
      <c r="R11634">
        <f t="shared" si="811"/>
        <v>6432.2760790000002</v>
      </c>
      <c r="S11634" t="s">
        <v>201</v>
      </c>
      <c r="T11634" s="221">
        <v>45566.313194444447</v>
      </c>
    </row>
    <row r="11635" spans="1:20" x14ac:dyDescent="0.35">
      <c r="A11635" t="s">
        <v>128</v>
      </c>
      <c r="B11635" t="s">
        <v>129</v>
      </c>
      <c r="C11635" t="s">
        <v>92</v>
      </c>
      <c r="D11635" s="29">
        <v>45971</v>
      </c>
      <c r="E11635" s="184" t="str">
        <f t="shared" si="812"/>
        <v/>
      </c>
      <c r="F11635" s="184" t="str">
        <f t="shared" si="813"/>
        <v/>
      </c>
      <c r="G11635" s="184" t="str">
        <f t="shared" si="814"/>
        <v/>
      </c>
      <c r="H11635" s="184" t="str">
        <f t="shared" si="815"/>
        <v/>
      </c>
      <c r="L11635">
        <f t="shared" si="810"/>
        <v>2832.7953578368247</v>
      </c>
      <c r="R11635">
        <f t="shared" si="811"/>
        <v>6432.2760790000002</v>
      </c>
      <c r="S11635" t="s">
        <v>201</v>
      </c>
      <c r="T11635" s="221">
        <v>45566.313194444447</v>
      </c>
    </row>
    <row r="11636" spans="1:20" x14ac:dyDescent="0.35">
      <c r="A11636" t="s">
        <v>128</v>
      </c>
      <c r="B11636" t="s">
        <v>129</v>
      </c>
      <c r="C11636" t="s">
        <v>92</v>
      </c>
      <c r="D11636" s="29">
        <v>45972</v>
      </c>
      <c r="E11636" s="184" t="str">
        <f t="shared" si="812"/>
        <v/>
      </c>
      <c r="F11636" s="184" t="str">
        <f t="shared" si="813"/>
        <v/>
      </c>
      <c r="G11636" s="184" t="str">
        <f t="shared" si="814"/>
        <v/>
      </c>
      <c r="H11636" s="184" t="str">
        <f t="shared" si="815"/>
        <v/>
      </c>
      <c r="L11636">
        <f t="shared" si="810"/>
        <v>2832.7953578368247</v>
      </c>
      <c r="R11636">
        <f t="shared" si="811"/>
        <v>6432.2760790000002</v>
      </c>
      <c r="S11636" t="s">
        <v>201</v>
      </c>
      <c r="T11636" s="221">
        <v>45566.313194444447</v>
      </c>
    </row>
    <row r="11637" spans="1:20" x14ac:dyDescent="0.35">
      <c r="A11637" t="s">
        <v>128</v>
      </c>
      <c r="B11637" t="s">
        <v>129</v>
      </c>
      <c r="C11637" t="s">
        <v>92</v>
      </c>
      <c r="D11637" s="29">
        <v>45973</v>
      </c>
      <c r="E11637" s="184" t="str">
        <f t="shared" si="812"/>
        <v/>
      </c>
      <c r="F11637" s="184" t="str">
        <f t="shared" si="813"/>
        <v/>
      </c>
      <c r="G11637" s="184" t="str">
        <f t="shared" si="814"/>
        <v/>
      </c>
      <c r="H11637" s="184" t="str">
        <f t="shared" si="815"/>
        <v/>
      </c>
      <c r="L11637">
        <f t="shared" si="810"/>
        <v>2832.7953578368247</v>
      </c>
      <c r="R11637">
        <f t="shared" si="811"/>
        <v>6432.2760790000002</v>
      </c>
      <c r="S11637" t="s">
        <v>201</v>
      </c>
      <c r="T11637" s="221">
        <v>45566.313194444447</v>
      </c>
    </row>
    <row r="11638" spans="1:20" x14ac:dyDescent="0.35">
      <c r="A11638" t="s">
        <v>128</v>
      </c>
      <c r="B11638" t="s">
        <v>129</v>
      </c>
      <c r="C11638" t="s">
        <v>92</v>
      </c>
      <c r="D11638" s="29">
        <v>45974</v>
      </c>
      <c r="E11638" s="184" t="str">
        <f t="shared" si="812"/>
        <v/>
      </c>
      <c r="F11638" s="184" t="str">
        <f t="shared" si="813"/>
        <v/>
      </c>
      <c r="G11638" s="184" t="str">
        <f t="shared" si="814"/>
        <v/>
      </c>
      <c r="H11638" s="184" t="str">
        <f t="shared" si="815"/>
        <v/>
      </c>
      <c r="L11638">
        <f t="shared" si="810"/>
        <v>2832.7953578368247</v>
      </c>
      <c r="R11638">
        <f t="shared" si="811"/>
        <v>6432.2760790000002</v>
      </c>
      <c r="S11638" t="s">
        <v>201</v>
      </c>
      <c r="T11638" s="221">
        <v>45566.313194444447</v>
      </c>
    </row>
    <row r="11639" spans="1:20" x14ac:dyDescent="0.35">
      <c r="A11639" t="s">
        <v>128</v>
      </c>
      <c r="B11639" t="s">
        <v>129</v>
      </c>
      <c r="C11639" t="s">
        <v>92</v>
      </c>
      <c r="D11639" s="29">
        <v>45975</v>
      </c>
      <c r="E11639" s="184" t="str">
        <f t="shared" si="812"/>
        <v/>
      </c>
      <c r="F11639" s="184" t="str">
        <f t="shared" si="813"/>
        <v/>
      </c>
      <c r="G11639" s="184" t="str">
        <f t="shared" si="814"/>
        <v/>
      </c>
      <c r="H11639" s="184" t="str">
        <f t="shared" si="815"/>
        <v/>
      </c>
      <c r="L11639">
        <f t="shared" si="810"/>
        <v>2832.7953578368247</v>
      </c>
      <c r="R11639">
        <f t="shared" si="811"/>
        <v>6432.2760790000002</v>
      </c>
      <c r="S11639" t="s">
        <v>201</v>
      </c>
      <c r="T11639" s="221">
        <v>45566.313194444447</v>
      </c>
    </row>
    <row r="11640" spans="1:20" x14ac:dyDescent="0.35">
      <c r="A11640" t="s">
        <v>128</v>
      </c>
      <c r="B11640" t="s">
        <v>129</v>
      </c>
      <c r="C11640" t="s">
        <v>92</v>
      </c>
      <c r="D11640" s="29">
        <v>45976</v>
      </c>
      <c r="E11640" s="184" t="str">
        <f t="shared" si="812"/>
        <v/>
      </c>
      <c r="F11640" s="184" t="str">
        <f t="shared" si="813"/>
        <v/>
      </c>
      <c r="G11640" s="184" t="str">
        <f t="shared" si="814"/>
        <v/>
      </c>
      <c r="H11640" s="184" t="str">
        <f t="shared" si="815"/>
        <v/>
      </c>
      <c r="L11640">
        <f t="shared" si="810"/>
        <v>2832.7953578368247</v>
      </c>
      <c r="R11640">
        <f t="shared" si="811"/>
        <v>6432.2760790000002</v>
      </c>
      <c r="S11640" t="s">
        <v>201</v>
      </c>
      <c r="T11640" s="221">
        <v>45566.313194444447</v>
      </c>
    </row>
    <row r="11641" spans="1:20" x14ac:dyDescent="0.35">
      <c r="A11641" t="s">
        <v>128</v>
      </c>
      <c r="B11641" t="s">
        <v>129</v>
      </c>
      <c r="C11641" t="s">
        <v>92</v>
      </c>
      <c r="D11641" s="29">
        <v>45977</v>
      </c>
      <c r="E11641" s="184" t="str">
        <f t="shared" si="812"/>
        <v/>
      </c>
      <c r="F11641" s="184" t="str">
        <f t="shared" si="813"/>
        <v/>
      </c>
      <c r="G11641" s="184" t="str">
        <f t="shared" si="814"/>
        <v/>
      </c>
      <c r="H11641" s="184" t="str">
        <f t="shared" si="815"/>
        <v/>
      </c>
      <c r="L11641">
        <f t="shared" si="810"/>
        <v>2832.7953578368247</v>
      </c>
      <c r="R11641">
        <f t="shared" si="811"/>
        <v>6432.2760790000002</v>
      </c>
      <c r="S11641" t="s">
        <v>201</v>
      </c>
      <c r="T11641" s="221">
        <v>45566.313194444447</v>
      </c>
    </row>
    <row r="11642" spans="1:20" x14ac:dyDescent="0.35">
      <c r="A11642" t="s">
        <v>128</v>
      </c>
      <c r="B11642" t="s">
        <v>129</v>
      </c>
      <c r="C11642" t="s">
        <v>92</v>
      </c>
      <c r="D11642" s="29">
        <v>45978</v>
      </c>
      <c r="E11642" s="184" t="str">
        <f t="shared" si="812"/>
        <v/>
      </c>
      <c r="F11642" s="184" t="str">
        <f t="shared" si="813"/>
        <v/>
      </c>
      <c r="G11642" s="184" t="str">
        <f t="shared" si="814"/>
        <v/>
      </c>
      <c r="H11642" s="184" t="str">
        <f t="shared" si="815"/>
        <v/>
      </c>
      <c r="L11642">
        <f t="shared" si="810"/>
        <v>2832.7953578368247</v>
      </c>
      <c r="R11642">
        <f t="shared" si="811"/>
        <v>6432.2760790000002</v>
      </c>
      <c r="S11642" t="s">
        <v>201</v>
      </c>
      <c r="T11642" s="221">
        <v>45566.313194444447</v>
      </c>
    </row>
    <row r="11643" spans="1:20" x14ac:dyDescent="0.35">
      <c r="A11643" t="s">
        <v>128</v>
      </c>
      <c r="B11643" t="s">
        <v>129</v>
      </c>
      <c r="C11643" t="s">
        <v>92</v>
      </c>
      <c r="D11643" s="29">
        <v>45979</v>
      </c>
      <c r="E11643" s="184" t="str">
        <f t="shared" si="812"/>
        <v/>
      </c>
      <c r="F11643" s="184" t="str">
        <f t="shared" si="813"/>
        <v/>
      </c>
      <c r="G11643" s="184" t="str">
        <f t="shared" si="814"/>
        <v/>
      </c>
      <c r="H11643" s="184" t="str">
        <f t="shared" si="815"/>
        <v/>
      </c>
      <c r="L11643">
        <f t="shared" ref="L11643:L11686" si="816">L11278+L6898</f>
        <v>2832.7953578368247</v>
      </c>
      <c r="R11643">
        <f t="shared" ref="R11643:R11686" si="817">R11278+R6898</f>
        <v>6432.2760790000002</v>
      </c>
      <c r="S11643" t="s">
        <v>201</v>
      </c>
      <c r="T11643" s="221">
        <v>45566.313194444447</v>
      </c>
    </row>
    <row r="11644" spans="1:20" x14ac:dyDescent="0.35">
      <c r="A11644" t="s">
        <v>128</v>
      </c>
      <c r="B11644" t="s">
        <v>129</v>
      </c>
      <c r="C11644" t="s">
        <v>92</v>
      </c>
      <c r="D11644" s="29">
        <v>45980</v>
      </c>
      <c r="E11644" s="184" t="str">
        <f t="shared" si="812"/>
        <v/>
      </c>
      <c r="F11644" s="184" t="str">
        <f t="shared" si="813"/>
        <v/>
      </c>
      <c r="G11644" s="184" t="str">
        <f t="shared" si="814"/>
        <v/>
      </c>
      <c r="H11644" s="184" t="str">
        <f t="shared" si="815"/>
        <v/>
      </c>
      <c r="L11644">
        <f t="shared" si="816"/>
        <v>2832.7953578368247</v>
      </c>
      <c r="R11644">
        <f t="shared" si="817"/>
        <v>6432.2760790000002</v>
      </c>
      <c r="S11644" t="s">
        <v>201</v>
      </c>
      <c r="T11644" s="221">
        <v>45566.313194444447</v>
      </c>
    </row>
    <row r="11645" spans="1:20" x14ac:dyDescent="0.35">
      <c r="A11645" t="s">
        <v>128</v>
      </c>
      <c r="B11645" t="s">
        <v>129</v>
      </c>
      <c r="C11645" t="s">
        <v>92</v>
      </c>
      <c r="D11645" s="29">
        <v>45981</v>
      </c>
      <c r="E11645" s="184" t="str">
        <f t="shared" si="812"/>
        <v/>
      </c>
      <c r="F11645" s="184" t="str">
        <f t="shared" si="813"/>
        <v/>
      </c>
      <c r="G11645" s="184" t="str">
        <f t="shared" si="814"/>
        <v/>
      </c>
      <c r="H11645" s="184" t="str">
        <f t="shared" si="815"/>
        <v/>
      </c>
      <c r="L11645">
        <f t="shared" si="816"/>
        <v>2832.7953578368247</v>
      </c>
      <c r="R11645">
        <f t="shared" si="817"/>
        <v>6432.2760790000002</v>
      </c>
      <c r="S11645" t="s">
        <v>201</v>
      </c>
      <c r="T11645" s="221">
        <v>45566.313194444447</v>
      </c>
    </row>
    <row r="11646" spans="1:20" x14ac:dyDescent="0.35">
      <c r="A11646" t="s">
        <v>128</v>
      </c>
      <c r="B11646" t="s">
        <v>129</v>
      </c>
      <c r="C11646" t="s">
        <v>92</v>
      </c>
      <c r="D11646" s="29">
        <v>45982</v>
      </c>
      <c r="E11646" s="184" t="str">
        <f t="shared" si="812"/>
        <v/>
      </c>
      <c r="F11646" s="184" t="str">
        <f t="shared" si="813"/>
        <v/>
      </c>
      <c r="G11646" s="184" t="str">
        <f t="shared" si="814"/>
        <v/>
      </c>
      <c r="H11646" s="184" t="str">
        <f t="shared" si="815"/>
        <v/>
      </c>
      <c r="L11646">
        <f t="shared" si="816"/>
        <v>2832.7953578368247</v>
      </c>
      <c r="R11646">
        <f t="shared" si="817"/>
        <v>6432.2760790000002</v>
      </c>
      <c r="S11646" t="s">
        <v>201</v>
      </c>
      <c r="T11646" s="221">
        <v>45566.313194444447</v>
      </c>
    </row>
    <row r="11647" spans="1:20" x14ac:dyDescent="0.35">
      <c r="A11647" t="s">
        <v>128</v>
      </c>
      <c r="B11647" t="s">
        <v>129</v>
      </c>
      <c r="C11647" t="s">
        <v>92</v>
      </c>
      <c r="D11647" s="29">
        <v>45983</v>
      </c>
      <c r="E11647" s="184" t="str">
        <f t="shared" si="812"/>
        <v/>
      </c>
      <c r="F11647" s="184" t="str">
        <f t="shared" si="813"/>
        <v/>
      </c>
      <c r="G11647" s="184" t="str">
        <f t="shared" si="814"/>
        <v/>
      </c>
      <c r="H11647" s="184" t="str">
        <f t="shared" si="815"/>
        <v/>
      </c>
      <c r="L11647">
        <f t="shared" si="816"/>
        <v>2832.7953578368247</v>
      </c>
      <c r="R11647">
        <f t="shared" si="817"/>
        <v>6432.2760790000002</v>
      </c>
      <c r="S11647" t="s">
        <v>201</v>
      </c>
      <c r="T11647" s="221">
        <v>45566.313194444447</v>
      </c>
    </row>
    <row r="11648" spans="1:20" x14ac:dyDescent="0.35">
      <c r="A11648" t="s">
        <v>128</v>
      </c>
      <c r="B11648" t="s">
        <v>129</v>
      </c>
      <c r="C11648" t="s">
        <v>92</v>
      </c>
      <c r="D11648" s="29">
        <v>45984</v>
      </c>
      <c r="E11648" s="184" t="str">
        <f t="shared" si="812"/>
        <v/>
      </c>
      <c r="F11648" s="184" t="str">
        <f t="shared" si="813"/>
        <v/>
      </c>
      <c r="G11648" s="184" t="str">
        <f t="shared" si="814"/>
        <v/>
      </c>
      <c r="H11648" s="184" t="str">
        <f t="shared" si="815"/>
        <v/>
      </c>
      <c r="L11648">
        <f t="shared" si="816"/>
        <v>2832.7953578368247</v>
      </c>
      <c r="R11648">
        <f t="shared" si="817"/>
        <v>6432.2760790000002</v>
      </c>
      <c r="S11648" t="s">
        <v>201</v>
      </c>
      <c r="T11648" s="221">
        <v>45566.313194444447</v>
      </c>
    </row>
    <row r="11649" spans="1:20" x14ac:dyDescent="0.35">
      <c r="A11649" t="s">
        <v>128</v>
      </c>
      <c r="B11649" t="s">
        <v>129</v>
      </c>
      <c r="C11649" t="s">
        <v>92</v>
      </c>
      <c r="D11649" s="29">
        <v>45985</v>
      </c>
      <c r="E11649" s="184" t="str">
        <f t="shared" si="812"/>
        <v/>
      </c>
      <c r="F11649" s="184" t="str">
        <f t="shared" si="813"/>
        <v/>
      </c>
      <c r="G11649" s="184" t="str">
        <f t="shared" si="814"/>
        <v/>
      </c>
      <c r="H11649" s="184" t="str">
        <f t="shared" si="815"/>
        <v/>
      </c>
      <c r="L11649">
        <f t="shared" si="816"/>
        <v>2832.7953578368247</v>
      </c>
      <c r="R11649">
        <f t="shared" si="817"/>
        <v>6432.2760790000002</v>
      </c>
      <c r="S11649" t="s">
        <v>201</v>
      </c>
      <c r="T11649" s="221">
        <v>45566.313194444447</v>
      </c>
    </row>
    <row r="11650" spans="1:20" x14ac:dyDescent="0.35">
      <c r="A11650" t="s">
        <v>128</v>
      </c>
      <c r="B11650" t="s">
        <v>129</v>
      </c>
      <c r="C11650" t="s">
        <v>92</v>
      </c>
      <c r="D11650" s="29">
        <v>45986</v>
      </c>
      <c r="E11650" s="184" t="str">
        <f t="shared" si="812"/>
        <v/>
      </c>
      <c r="F11650" s="184" t="str">
        <f t="shared" si="813"/>
        <v/>
      </c>
      <c r="G11650" s="184" t="str">
        <f t="shared" si="814"/>
        <v/>
      </c>
      <c r="H11650" s="184" t="str">
        <f t="shared" si="815"/>
        <v/>
      </c>
      <c r="L11650">
        <f t="shared" si="816"/>
        <v>2832.7953578368247</v>
      </c>
      <c r="R11650">
        <f t="shared" si="817"/>
        <v>6432.2760790000002</v>
      </c>
      <c r="S11650" t="s">
        <v>201</v>
      </c>
      <c r="T11650" s="221">
        <v>45566.313194444447</v>
      </c>
    </row>
    <row r="11651" spans="1:20" x14ac:dyDescent="0.35">
      <c r="A11651" t="s">
        <v>128</v>
      </c>
      <c r="B11651" t="s">
        <v>129</v>
      </c>
      <c r="C11651" t="s">
        <v>92</v>
      </c>
      <c r="D11651" s="29">
        <v>45987</v>
      </c>
      <c r="E11651" s="184" t="str">
        <f t="shared" si="812"/>
        <v/>
      </c>
      <c r="F11651" s="184" t="str">
        <f t="shared" si="813"/>
        <v/>
      </c>
      <c r="G11651" s="184" t="str">
        <f t="shared" si="814"/>
        <v/>
      </c>
      <c r="H11651" s="184" t="str">
        <f t="shared" si="815"/>
        <v/>
      </c>
      <c r="L11651">
        <f t="shared" si="816"/>
        <v>2832.7953578368247</v>
      </c>
      <c r="R11651">
        <f t="shared" si="817"/>
        <v>6432.2760790000002</v>
      </c>
      <c r="S11651" t="s">
        <v>201</v>
      </c>
      <c r="T11651" s="221">
        <v>45566.313194444447</v>
      </c>
    </row>
    <row r="11652" spans="1:20" x14ac:dyDescent="0.35">
      <c r="A11652" t="s">
        <v>128</v>
      </c>
      <c r="B11652" t="s">
        <v>129</v>
      </c>
      <c r="C11652" t="s">
        <v>92</v>
      </c>
      <c r="D11652" s="29">
        <v>45988</v>
      </c>
      <c r="E11652" s="184" t="str">
        <f t="shared" si="812"/>
        <v/>
      </c>
      <c r="F11652" s="184" t="str">
        <f t="shared" si="813"/>
        <v/>
      </c>
      <c r="G11652" s="184" t="str">
        <f t="shared" si="814"/>
        <v/>
      </c>
      <c r="H11652" s="184" t="str">
        <f t="shared" si="815"/>
        <v/>
      </c>
      <c r="L11652">
        <f t="shared" si="816"/>
        <v>2832.7953578368247</v>
      </c>
      <c r="R11652">
        <f t="shared" si="817"/>
        <v>6432.2760790000002</v>
      </c>
      <c r="S11652" t="s">
        <v>201</v>
      </c>
      <c r="T11652" s="221">
        <v>45566.313194444447</v>
      </c>
    </row>
    <row r="11653" spans="1:20" x14ac:dyDescent="0.35">
      <c r="A11653" t="s">
        <v>128</v>
      </c>
      <c r="B11653" t="s">
        <v>129</v>
      </c>
      <c r="C11653" t="s">
        <v>92</v>
      </c>
      <c r="D11653" s="29">
        <v>45989</v>
      </c>
      <c r="E11653" s="184" t="str">
        <f t="shared" si="812"/>
        <v/>
      </c>
      <c r="F11653" s="184" t="str">
        <f t="shared" si="813"/>
        <v/>
      </c>
      <c r="G11653" s="184" t="str">
        <f t="shared" si="814"/>
        <v/>
      </c>
      <c r="H11653" s="184" t="str">
        <f t="shared" si="815"/>
        <v/>
      </c>
      <c r="L11653">
        <f t="shared" si="816"/>
        <v>2832.7953578368247</v>
      </c>
      <c r="R11653">
        <f t="shared" si="817"/>
        <v>6432.2760790000002</v>
      </c>
      <c r="S11653" t="s">
        <v>201</v>
      </c>
      <c r="T11653" s="221">
        <v>45566.313194444447</v>
      </c>
    </row>
    <row r="11654" spans="1:20" x14ac:dyDescent="0.35">
      <c r="A11654" t="s">
        <v>128</v>
      </c>
      <c r="B11654" t="s">
        <v>129</v>
      </c>
      <c r="C11654" t="s">
        <v>92</v>
      </c>
      <c r="D11654" s="29">
        <v>45990</v>
      </c>
      <c r="E11654" s="184" t="str">
        <f t="shared" si="812"/>
        <v/>
      </c>
      <c r="F11654" s="184" t="str">
        <f t="shared" si="813"/>
        <v/>
      </c>
      <c r="G11654" s="184" t="str">
        <f t="shared" si="814"/>
        <v/>
      </c>
      <c r="H11654" s="184" t="str">
        <f t="shared" si="815"/>
        <v/>
      </c>
      <c r="L11654">
        <f t="shared" si="816"/>
        <v>2832.7953578368247</v>
      </c>
      <c r="R11654">
        <f t="shared" si="817"/>
        <v>6432.2760790000002</v>
      </c>
      <c r="S11654" t="s">
        <v>201</v>
      </c>
      <c r="T11654" s="221">
        <v>45566.313194444447</v>
      </c>
    </row>
    <row r="11655" spans="1:20" x14ac:dyDescent="0.35">
      <c r="A11655" t="s">
        <v>128</v>
      </c>
      <c r="B11655" t="s">
        <v>129</v>
      </c>
      <c r="C11655" t="s">
        <v>92</v>
      </c>
      <c r="D11655" s="29">
        <v>45991</v>
      </c>
      <c r="E11655" s="184" t="str">
        <f t="shared" si="812"/>
        <v/>
      </c>
      <c r="F11655" s="184" t="str">
        <f t="shared" si="813"/>
        <v/>
      </c>
      <c r="G11655" s="184" t="str">
        <f t="shared" si="814"/>
        <v/>
      </c>
      <c r="H11655" s="184" t="str">
        <f t="shared" si="815"/>
        <v/>
      </c>
      <c r="L11655">
        <f t="shared" si="816"/>
        <v>2832.7953578368247</v>
      </c>
      <c r="R11655">
        <f t="shared" si="817"/>
        <v>6432.2760790000002</v>
      </c>
      <c r="S11655" t="s">
        <v>201</v>
      </c>
      <c r="T11655" s="221">
        <v>45566.313194444447</v>
      </c>
    </row>
    <row r="11656" spans="1:20" x14ac:dyDescent="0.35">
      <c r="A11656" t="s">
        <v>128</v>
      </c>
      <c r="B11656" t="s">
        <v>129</v>
      </c>
      <c r="C11656" t="s">
        <v>92</v>
      </c>
      <c r="D11656" s="29">
        <v>45992</v>
      </c>
      <c r="E11656" s="184" t="str">
        <f t="shared" ref="E11656:E11719" si="818">IF(J11656="","",IF(L11656=0,0,IF(1-(J11656/L11656)&lt;0,"",1-(J11656/L11656))))</f>
        <v/>
      </c>
      <c r="F11656" s="184" t="str">
        <f t="shared" ref="F11656:F11719" si="819">IF(K11656="","",IF(L11656=0,0,IF(1-(K11656/L11656)&lt;0,"",1-(K11656/L11656))))</f>
        <v/>
      </c>
      <c r="G11656" s="184" t="str">
        <f t="shared" ref="G11656:G11719" si="820">IF(J11656="","",IF(1-(J11656/R11656)&lt;0,"",1-(J11656/R11656)))</f>
        <v/>
      </c>
      <c r="H11656" s="184" t="str">
        <f t="shared" ref="H11656:H11719" si="821">IF(K11656="","",IF(1-(K11656/R11656)&lt;0,"",1-(K11656/R11656)))</f>
        <v/>
      </c>
      <c r="L11656">
        <f t="shared" si="816"/>
        <v>2826.6712818368246</v>
      </c>
      <c r="R11656">
        <f t="shared" si="817"/>
        <v>6432.2760790000002</v>
      </c>
      <c r="S11656" t="s">
        <v>201</v>
      </c>
      <c r="T11656" s="221">
        <v>45566.313194444447</v>
      </c>
    </row>
    <row r="11657" spans="1:20" x14ac:dyDescent="0.35">
      <c r="A11657" t="s">
        <v>128</v>
      </c>
      <c r="B11657" t="s">
        <v>129</v>
      </c>
      <c r="C11657" t="s">
        <v>92</v>
      </c>
      <c r="D11657" s="29">
        <v>45993</v>
      </c>
      <c r="E11657" s="184" t="str">
        <f t="shared" si="818"/>
        <v/>
      </c>
      <c r="F11657" s="184" t="str">
        <f t="shared" si="819"/>
        <v/>
      </c>
      <c r="G11657" s="184" t="str">
        <f t="shared" si="820"/>
        <v/>
      </c>
      <c r="H11657" s="184" t="str">
        <f t="shared" si="821"/>
        <v/>
      </c>
      <c r="L11657">
        <f t="shared" si="816"/>
        <v>2826.6712818368246</v>
      </c>
      <c r="R11657">
        <f t="shared" si="817"/>
        <v>6432.2760790000002</v>
      </c>
      <c r="S11657" t="s">
        <v>201</v>
      </c>
      <c r="T11657" s="221">
        <v>45566.313194444447</v>
      </c>
    </row>
    <row r="11658" spans="1:20" x14ac:dyDescent="0.35">
      <c r="A11658" t="s">
        <v>128</v>
      </c>
      <c r="B11658" t="s">
        <v>129</v>
      </c>
      <c r="C11658" t="s">
        <v>92</v>
      </c>
      <c r="D11658" s="29">
        <v>45994</v>
      </c>
      <c r="E11658" s="184" t="str">
        <f t="shared" si="818"/>
        <v/>
      </c>
      <c r="F11658" s="184" t="str">
        <f t="shared" si="819"/>
        <v/>
      </c>
      <c r="G11658" s="184" t="str">
        <f t="shared" si="820"/>
        <v/>
      </c>
      <c r="H11658" s="184" t="str">
        <f t="shared" si="821"/>
        <v/>
      </c>
      <c r="L11658">
        <f t="shared" si="816"/>
        <v>2826.6712818368246</v>
      </c>
      <c r="R11658">
        <f t="shared" si="817"/>
        <v>6432.2760790000002</v>
      </c>
      <c r="S11658" t="s">
        <v>201</v>
      </c>
      <c r="T11658" s="221">
        <v>45566.313194444447</v>
      </c>
    </row>
    <row r="11659" spans="1:20" x14ac:dyDescent="0.35">
      <c r="A11659" t="s">
        <v>128</v>
      </c>
      <c r="B11659" t="s">
        <v>129</v>
      </c>
      <c r="C11659" t="s">
        <v>92</v>
      </c>
      <c r="D11659" s="29">
        <v>45995</v>
      </c>
      <c r="E11659" s="184" t="str">
        <f t="shared" si="818"/>
        <v/>
      </c>
      <c r="F11659" s="184" t="str">
        <f t="shared" si="819"/>
        <v/>
      </c>
      <c r="G11659" s="184" t="str">
        <f t="shared" si="820"/>
        <v/>
      </c>
      <c r="H11659" s="184" t="str">
        <f t="shared" si="821"/>
        <v/>
      </c>
      <c r="L11659">
        <f t="shared" si="816"/>
        <v>2826.6712818368246</v>
      </c>
      <c r="R11659">
        <f t="shared" si="817"/>
        <v>6432.2760790000002</v>
      </c>
      <c r="S11659" t="s">
        <v>201</v>
      </c>
      <c r="T11659" s="221">
        <v>45566.313194444447</v>
      </c>
    </row>
    <row r="11660" spans="1:20" x14ac:dyDescent="0.35">
      <c r="A11660" t="s">
        <v>128</v>
      </c>
      <c r="B11660" t="s">
        <v>129</v>
      </c>
      <c r="C11660" t="s">
        <v>92</v>
      </c>
      <c r="D11660" s="29">
        <v>45996</v>
      </c>
      <c r="E11660" s="184" t="str">
        <f t="shared" si="818"/>
        <v/>
      </c>
      <c r="F11660" s="184" t="str">
        <f t="shared" si="819"/>
        <v/>
      </c>
      <c r="G11660" s="184" t="str">
        <f t="shared" si="820"/>
        <v/>
      </c>
      <c r="H11660" s="184" t="str">
        <f t="shared" si="821"/>
        <v/>
      </c>
      <c r="L11660">
        <f t="shared" si="816"/>
        <v>2826.6712818368246</v>
      </c>
      <c r="R11660">
        <f t="shared" si="817"/>
        <v>6432.2760790000002</v>
      </c>
      <c r="S11660" t="s">
        <v>201</v>
      </c>
      <c r="T11660" s="221">
        <v>45566.313194444447</v>
      </c>
    </row>
    <row r="11661" spans="1:20" x14ac:dyDescent="0.35">
      <c r="A11661" t="s">
        <v>128</v>
      </c>
      <c r="B11661" t="s">
        <v>129</v>
      </c>
      <c r="C11661" t="s">
        <v>92</v>
      </c>
      <c r="D11661" s="29">
        <v>45997</v>
      </c>
      <c r="E11661" s="184" t="str">
        <f t="shared" si="818"/>
        <v/>
      </c>
      <c r="F11661" s="184" t="str">
        <f t="shared" si="819"/>
        <v/>
      </c>
      <c r="G11661" s="184" t="str">
        <f t="shared" si="820"/>
        <v/>
      </c>
      <c r="H11661" s="184" t="str">
        <f t="shared" si="821"/>
        <v/>
      </c>
      <c r="L11661">
        <f t="shared" si="816"/>
        <v>2826.6712818368246</v>
      </c>
      <c r="R11661">
        <f t="shared" si="817"/>
        <v>6432.2760790000002</v>
      </c>
      <c r="S11661" t="s">
        <v>201</v>
      </c>
      <c r="T11661" s="221">
        <v>45566.313194444447</v>
      </c>
    </row>
    <row r="11662" spans="1:20" x14ac:dyDescent="0.35">
      <c r="A11662" t="s">
        <v>128</v>
      </c>
      <c r="B11662" t="s">
        <v>129</v>
      </c>
      <c r="C11662" t="s">
        <v>92</v>
      </c>
      <c r="D11662" s="29">
        <v>45998</v>
      </c>
      <c r="E11662" s="184" t="str">
        <f t="shared" si="818"/>
        <v/>
      </c>
      <c r="F11662" s="184" t="str">
        <f t="shared" si="819"/>
        <v/>
      </c>
      <c r="G11662" s="184" t="str">
        <f t="shared" si="820"/>
        <v/>
      </c>
      <c r="H11662" s="184" t="str">
        <f t="shared" si="821"/>
        <v/>
      </c>
      <c r="L11662">
        <f t="shared" si="816"/>
        <v>2826.6712818368246</v>
      </c>
      <c r="R11662">
        <f t="shared" si="817"/>
        <v>6432.2760790000002</v>
      </c>
      <c r="S11662" t="s">
        <v>201</v>
      </c>
      <c r="T11662" s="221">
        <v>45566.313194444447</v>
      </c>
    </row>
    <row r="11663" spans="1:20" x14ac:dyDescent="0.35">
      <c r="A11663" t="s">
        <v>128</v>
      </c>
      <c r="B11663" t="s">
        <v>129</v>
      </c>
      <c r="C11663" t="s">
        <v>92</v>
      </c>
      <c r="D11663" s="29">
        <v>45999</v>
      </c>
      <c r="E11663" s="184" t="str">
        <f t="shared" si="818"/>
        <v/>
      </c>
      <c r="F11663" s="184" t="str">
        <f t="shared" si="819"/>
        <v/>
      </c>
      <c r="G11663" s="184" t="str">
        <f t="shared" si="820"/>
        <v/>
      </c>
      <c r="H11663" s="184" t="str">
        <f t="shared" si="821"/>
        <v/>
      </c>
      <c r="L11663">
        <f t="shared" si="816"/>
        <v>2826.6712818368246</v>
      </c>
      <c r="R11663">
        <f t="shared" si="817"/>
        <v>6432.2760790000002</v>
      </c>
      <c r="S11663" t="s">
        <v>201</v>
      </c>
      <c r="T11663" s="221">
        <v>45566.313194444447</v>
      </c>
    </row>
    <row r="11664" spans="1:20" x14ac:dyDescent="0.35">
      <c r="A11664" t="s">
        <v>128</v>
      </c>
      <c r="B11664" t="s">
        <v>129</v>
      </c>
      <c r="C11664" t="s">
        <v>92</v>
      </c>
      <c r="D11664" s="29">
        <v>46000</v>
      </c>
      <c r="E11664" s="184" t="str">
        <f t="shared" si="818"/>
        <v/>
      </c>
      <c r="F11664" s="184" t="str">
        <f t="shared" si="819"/>
        <v/>
      </c>
      <c r="G11664" s="184" t="str">
        <f t="shared" si="820"/>
        <v/>
      </c>
      <c r="H11664" s="184" t="str">
        <f t="shared" si="821"/>
        <v/>
      </c>
      <c r="L11664">
        <f t="shared" si="816"/>
        <v>2826.6712818368246</v>
      </c>
      <c r="R11664">
        <f t="shared" si="817"/>
        <v>6432.2760790000002</v>
      </c>
      <c r="S11664" t="s">
        <v>201</v>
      </c>
      <c r="T11664" s="221">
        <v>45566.313194444447</v>
      </c>
    </row>
    <row r="11665" spans="1:20" x14ac:dyDescent="0.35">
      <c r="A11665" t="s">
        <v>128</v>
      </c>
      <c r="B11665" t="s">
        <v>129</v>
      </c>
      <c r="C11665" t="s">
        <v>92</v>
      </c>
      <c r="D11665" s="29">
        <v>46001</v>
      </c>
      <c r="E11665" s="184" t="str">
        <f t="shared" si="818"/>
        <v/>
      </c>
      <c r="F11665" s="184" t="str">
        <f t="shared" si="819"/>
        <v/>
      </c>
      <c r="G11665" s="184" t="str">
        <f t="shared" si="820"/>
        <v/>
      </c>
      <c r="H11665" s="184" t="str">
        <f t="shared" si="821"/>
        <v/>
      </c>
      <c r="L11665">
        <f t="shared" si="816"/>
        <v>2826.6712818368246</v>
      </c>
      <c r="R11665">
        <f t="shared" si="817"/>
        <v>6432.2760790000002</v>
      </c>
      <c r="S11665" t="s">
        <v>201</v>
      </c>
      <c r="T11665" s="221">
        <v>45566.313194444447</v>
      </c>
    </row>
    <row r="11666" spans="1:20" x14ac:dyDescent="0.35">
      <c r="A11666" t="s">
        <v>128</v>
      </c>
      <c r="B11666" t="s">
        <v>129</v>
      </c>
      <c r="C11666" t="s">
        <v>92</v>
      </c>
      <c r="D11666" s="29">
        <v>46002</v>
      </c>
      <c r="E11666" s="184" t="str">
        <f t="shared" si="818"/>
        <v/>
      </c>
      <c r="F11666" s="184" t="str">
        <f t="shared" si="819"/>
        <v/>
      </c>
      <c r="G11666" s="184" t="str">
        <f t="shared" si="820"/>
        <v/>
      </c>
      <c r="H11666" s="184" t="str">
        <f t="shared" si="821"/>
        <v/>
      </c>
      <c r="L11666">
        <f t="shared" si="816"/>
        <v>2826.6712818368246</v>
      </c>
      <c r="R11666">
        <f t="shared" si="817"/>
        <v>6432.2760790000002</v>
      </c>
      <c r="S11666" t="s">
        <v>201</v>
      </c>
      <c r="T11666" s="221">
        <v>45566.313194444447</v>
      </c>
    </row>
    <row r="11667" spans="1:20" x14ac:dyDescent="0.35">
      <c r="A11667" t="s">
        <v>128</v>
      </c>
      <c r="B11667" t="s">
        <v>129</v>
      </c>
      <c r="C11667" t="s">
        <v>92</v>
      </c>
      <c r="D11667" s="29">
        <v>46003</v>
      </c>
      <c r="E11667" s="184" t="str">
        <f t="shared" si="818"/>
        <v/>
      </c>
      <c r="F11667" s="184" t="str">
        <f t="shared" si="819"/>
        <v/>
      </c>
      <c r="G11667" s="184" t="str">
        <f t="shared" si="820"/>
        <v/>
      </c>
      <c r="H11667" s="184" t="str">
        <f t="shared" si="821"/>
        <v/>
      </c>
      <c r="L11667">
        <f t="shared" si="816"/>
        <v>2826.6712818368246</v>
      </c>
      <c r="R11667">
        <f t="shared" si="817"/>
        <v>6432.2760790000002</v>
      </c>
      <c r="S11667" t="s">
        <v>201</v>
      </c>
      <c r="T11667" s="221">
        <v>45566.313194444447</v>
      </c>
    </row>
    <row r="11668" spans="1:20" x14ac:dyDescent="0.35">
      <c r="A11668" t="s">
        <v>128</v>
      </c>
      <c r="B11668" t="s">
        <v>129</v>
      </c>
      <c r="C11668" t="s">
        <v>92</v>
      </c>
      <c r="D11668" s="29">
        <v>46004</v>
      </c>
      <c r="E11668" s="184" t="str">
        <f t="shared" si="818"/>
        <v/>
      </c>
      <c r="F11668" s="184" t="str">
        <f t="shared" si="819"/>
        <v/>
      </c>
      <c r="G11668" s="184" t="str">
        <f t="shared" si="820"/>
        <v/>
      </c>
      <c r="H11668" s="184" t="str">
        <f t="shared" si="821"/>
        <v/>
      </c>
      <c r="L11668">
        <f t="shared" si="816"/>
        <v>2826.6712818368246</v>
      </c>
      <c r="R11668">
        <f t="shared" si="817"/>
        <v>6432.2760790000002</v>
      </c>
      <c r="S11668" t="s">
        <v>201</v>
      </c>
      <c r="T11668" s="221">
        <v>45566.313194444447</v>
      </c>
    </row>
    <row r="11669" spans="1:20" x14ac:dyDescent="0.35">
      <c r="A11669" t="s">
        <v>128</v>
      </c>
      <c r="B11669" t="s">
        <v>129</v>
      </c>
      <c r="C11669" t="s">
        <v>92</v>
      </c>
      <c r="D11669" s="29">
        <v>46005</v>
      </c>
      <c r="E11669" s="184" t="str">
        <f t="shared" si="818"/>
        <v/>
      </c>
      <c r="F11669" s="184" t="str">
        <f t="shared" si="819"/>
        <v/>
      </c>
      <c r="G11669" s="184" t="str">
        <f t="shared" si="820"/>
        <v/>
      </c>
      <c r="H11669" s="184" t="str">
        <f t="shared" si="821"/>
        <v/>
      </c>
      <c r="L11669">
        <f t="shared" si="816"/>
        <v>2826.6712818368246</v>
      </c>
      <c r="R11669">
        <f t="shared" si="817"/>
        <v>6432.2760790000002</v>
      </c>
      <c r="S11669" t="s">
        <v>201</v>
      </c>
      <c r="T11669" s="221">
        <v>45566.313194444447</v>
      </c>
    </row>
    <row r="11670" spans="1:20" x14ac:dyDescent="0.35">
      <c r="A11670" t="s">
        <v>128</v>
      </c>
      <c r="B11670" t="s">
        <v>129</v>
      </c>
      <c r="C11670" t="s">
        <v>92</v>
      </c>
      <c r="D11670" s="29">
        <v>46006</v>
      </c>
      <c r="E11670" s="184" t="str">
        <f t="shared" si="818"/>
        <v/>
      </c>
      <c r="F11670" s="184" t="str">
        <f t="shared" si="819"/>
        <v/>
      </c>
      <c r="G11670" s="184" t="str">
        <f t="shared" si="820"/>
        <v/>
      </c>
      <c r="H11670" s="184" t="str">
        <f t="shared" si="821"/>
        <v/>
      </c>
      <c r="L11670">
        <f t="shared" si="816"/>
        <v>2826.6712818368246</v>
      </c>
      <c r="R11670">
        <f t="shared" si="817"/>
        <v>6432.2760790000002</v>
      </c>
      <c r="S11670" t="s">
        <v>201</v>
      </c>
      <c r="T11670" s="221">
        <v>45566.313194444447</v>
      </c>
    </row>
    <row r="11671" spans="1:20" x14ac:dyDescent="0.35">
      <c r="A11671" t="s">
        <v>128</v>
      </c>
      <c r="B11671" t="s">
        <v>129</v>
      </c>
      <c r="C11671" t="s">
        <v>92</v>
      </c>
      <c r="D11671" s="29">
        <v>46007</v>
      </c>
      <c r="E11671" s="184" t="str">
        <f t="shared" si="818"/>
        <v/>
      </c>
      <c r="F11671" s="184" t="str">
        <f t="shared" si="819"/>
        <v/>
      </c>
      <c r="G11671" s="184" t="str">
        <f t="shared" si="820"/>
        <v/>
      </c>
      <c r="H11671" s="184" t="str">
        <f t="shared" si="821"/>
        <v/>
      </c>
      <c r="L11671">
        <f t="shared" si="816"/>
        <v>2826.6712818368246</v>
      </c>
      <c r="R11671">
        <f t="shared" si="817"/>
        <v>6432.2760790000002</v>
      </c>
      <c r="S11671" t="s">
        <v>201</v>
      </c>
      <c r="T11671" s="221">
        <v>45566.313194444447</v>
      </c>
    </row>
    <row r="11672" spans="1:20" x14ac:dyDescent="0.35">
      <c r="A11672" t="s">
        <v>128</v>
      </c>
      <c r="B11672" t="s">
        <v>129</v>
      </c>
      <c r="C11672" t="s">
        <v>92</v>
      </c>
      <c r="D11672" s="29">
        <v>46008</v>
      </c>
      <c r="E11672" s="184" t="str">
        <f t="shared" si="818"/>
        <v/>
      </c>
      <c r="F11672" s="184" t="str">
        <f t="shared" si="819"/>
        <v/>
      </c>
      <c r="G11672" s="184" t="str">
        <f t="shared" si="820"/>
        <v/>
      </c>
      <c r="H11672" s="184" t="str">
        <f t="shared" si="821"/>
        <v/>
      </c>
      <c r="L11672">
        <f t="shared" si="816"/>
        <v>2826.6712818368246</v>
      </c>
      <c r="R11672">
        <f t="shared" si="817"/>
        <v>6432.2760790000002</v>
      </c>
      <c r="S11672" t="s">
        <v>201</v>
      </c>
      <c r="T11672" s="221">
        <v>45566.313194444447</v>
      </c>
    </row>
    <row r="11673" spans="1:20" x14ac:dyDescent="0.35">
      <c r="A11673" t="s">
        <v>128</v>
      </c>
      <c r="B11673" t="s">
        <v>129</v>
      </c>
      <c r="C11673" t="s">
        <v>92</v>
      </c>
      <c r="D11673" s="29">
        <v>46009</v>
      </c>
      <c r="E11673" s="184" t="str">
        <f t="shared" si="818"/>
        <v/>
      </c>
      <c r="F11673" s="184" t="str">
        <f t="shared" si="819"/>
        <v/>
      </c>
      <c r="G11673" s="184" t="str">
        <f t="shared" si="820"/>
        <v/>
      </c>
      <c r="H11673" s="184" t="str">
        <f t="shared" si="821"/>
        <v/>
      </c>
      <c r="L11673">
        <f t="shared" si="816"/>
        <v>2826.6712818368246</v>
      </c>
      <c r="R11673">
        <f t="shared" si="817"/>
        <v>6432.2760790000002</v>
      </c>
      <c r="S11673" t="s">
        <v>201</v>
      </c>
      <c r="T11673" s="221">
        <v>45566.313194444447</v>
      </c>
    </row>
    <row r="11674" spans="1:20" x14ac:dyDescent="0.35">
      <c r="A11674" t="s">
        <v>128</v>
      </c>
      <c r="B11674" t="s">
        <v>129</v>
      </c>
      <c r="C11674" t="s">
        <v>92</v>
      </c>
      <c r="D11674" s="29">
        <v>46010</v>
      </c>
      <c r="E11674" s="184" t="str">
        <f t="shared" si="818"/>
        <v/>
      </c>
      <c r="F11674" s="184" t="str">
        <f t="shared" si="819"/>
        <v/>
      </c>
      <c r="G11674" s="184" t="str">
        <f t="shared" si="820"/>
        <v/>
      </c>
      <c r="H11674" s="184" t="str">
        <f t="shared" si="821"/>
        <v/>
      </c>
      <c r="L11674">
        <f t="shared" si="816"/>
        <v>2826.6712818368246</v>
      </c>
      <c r="R11674">
        <f t="shared" si="817"/>
        <v>6432.2760790000002</v>
      </c>
      <c r="S11674" t="s">
        <v>201</v>
      </c>
      <c r="T11674" s="221">
        <v>45566.313194444447</v>
      </c>
    </row>
    <row r="11675" spans="1:20" x14ac:dyDescent="0.35">
      <c r="A11675" t="s">
        <v>128</v>
      </c>
      <c r="B11675" t="s">
        <v>129</v>
      </c>
      <c r="C11675" t="s">
        <v>92</v>
      </c>
      <c r="D11675" s="29">
        <v>46011</v>
      </c>
      <c r="E11675" s="184" t="str">
        <f t="shared" si="818"/>
        <v/>
      </c>
      <c r="F11675" s="184" t="str">
        <f t="shared" si="819"/>
        <v/>
      </c>
      <c r="G11675" s="184" t="str">
        <f t="shared" si="820"/>
        <v/>
      </c>
      <c r="H11675" s="184" t="str">
        <f t="shared" si="821"/>
        <v/>
      </c>
      <c r="L11675">
        <f t="shared" si="816"/>
        <v>2826.6712818368246</v>
      </c>
      <c r="R11675">
        <f t="shared" si="817"/>
        <v>6432.2760790000002</v>
      </c>
      <c r="S11675" t="s">
        <v>201</v>
      </c>
      <c r="T11675" s="221">
        <v>45566.313194444447</v>
      </c>
    </row>
    <row r="11676" spans="1:20" x14ac:dyDescent="0.35">
      <c r="A11676" t="s">
        <v>128</v>
      </c>
      <c r="B11676" t="s">
        <v>129</v>
      </c>
      <c r="C11676" t="s">
        <v>92</v>
      </c>
      <c r="D11676" s="29">
        <v>46012</v>
      </c>
      <c r="E11676" s="184" t="str">
        <f t="shared" si="818"/>
        <v/>
      </c>
      <c r="F11676" s="184" t="str">
        <f t="shared" si="819"/>
        <v/>
      </c>
      <c r="G11676" s="184" t="str">
        <f t="shared" si="820"/>
        <v/>
      </c>
      <c r="H11676" s="184" t="str">
        <f t="shared" si="821"/>
        <v/>
      </c>
      <c r="L11676">
        <f t="shared" si="816"/>
        <v>2826.6712818368246</v>
      </c>
      <c r="R11676">
        <f t="shared" si="817"/>
        <v>6432.2760790000002</v>
      </c>
      <c r="S11676" t="s">
        <v>201</v>
      </c>
      <c r="T11676" s="221">
        <v>45566.313194444447</v>
      </c>
    </row>
    <row r="11677" spans="1:20" x14ac:dyDescent="0.35">
      <c r="A11677" t="s">
        <v>128</v>
      </c>
      <c r="B11677" t="s">
        <v>129</v>
      </c>
      <c r="C11677" t="s">
        <v>92</v>
      </c>
      <c r="D11677" s="29">
        <v>46013</v>
      </c>
      <c r="E11677" s="184" t="str">
        <f t="shared" si="818"/>
        <v/>
      </c>
      <c r="F11677" s="184" t="str">
        <f t="shared" si="819"/>
        <v/>
      </c>
      <c r="G11677" s="184" t="str">
        <f t="shared" si="820"/>
        <v/>
      </c>
      <c r="H11677" s="184" t="str">
        <f t="shared" si="821"/>
        <v/>
      </c>
      <c r="L11677">
        <f t="shared" si="816"/>
        <v>2826.6712818368246</v>
      </c>
      <c r="R11677">
        <f t="shared" si="817"/>
        <v>6432.2760790000002</v>
      </c>
      <c r="S11677" t="s">
        <v>201</v>
      </c>
      <c r="T11677" s="221">
        <v>45566.313194444447</v>
      </c>
    </row>
    <row r="11678" spans="1:20" x14ac:dyDescent="0.35">
      <c r="A11678" t="s">
        <v>128</v>
      </c>
      <c r="B11678" t="s">
        <v>129</v>
      </c>
      <c r="C11678" t="s">
        <v>92</v>
      </c>
      <c r="D11678" s="29">
        <v>46014</v>
      </c>
      <c r="E11678" s="184" t="str">
        <f t="shared" si="818"/>
        <v/>
      </c>
      <c r="F11678" s="184" t="str">
        <f t="shared" si="819"/>
        <v/>
      </c>
      <c r="G11678" s="184" t="str">
        <f t="shared" si="820"/>
        <v/>
      </c>
      <c r="H11678" s="184" t="str">
        <f t="shared" si="821"/>
        <v/>
      </c>
      <c r="L11678">
        <f t="shared" si="816"/>
        <v>2826.6712818368246</v>
      </c>
      <c r="R11678">
        <f t="shared" si="817"/>
        <v>6432.2760790000002</v>
      </c>
      <c r="S11678" t="s">
        <v>201</v>
      </c>
      <c r="T11678" s="221">
        <v>45566.313194444447</v>
      </c>
    </row>
    <row r="11679" spans="1:20" x14ac:dyDescent="0.35">
      <c r="A11679" t="s">
        <v>128</v>
      </c>
      <c r="B11679" t="s">
        <v>129</v>
      </c>
      <c r="C11679" t="s">
        <v>92</v>
      </c>
      <c r="D11679" s="29">
        <v>46015</v>
      </c>
      <c r="E11679" s="184" t="str">
        <f t="shared" si="818"/>
        <v/>
      </c>
      <c r="F11679" s="184" t="str">
        <f t="shared" si="819"/>
        <v/>
      </c>
      <c r="G11679" s="184" t="str">
        <f t="shared" si="820"/>
        <v/>
      </c>
      <c r="H11679" s="184" t="str">
        <f t="shared" si="821"/>
        <v/>
      </c>
      <c r="L11679">
        <f t="shared" si="816"/>
        <v>2826.6712818368246</v>
      </c>
      <c r="R11679">
        <f t="shared" si="817"/>
        <v>6432.2760790000002</v>
      </c>
      <c r="S11679" t="s">
        <v>201</v>
      </c>
      <c r="T11679" s="221">
        <v>45566.313194444447</v>
      </c>
    </row>
    <row r="11680" spans="1:20" x14ac:dyDescent="0.35">
      <c r="A11680" t="s">
        <v>128</v>
      </c>
      <c r="B11680" t="s">
        <v>129</v>
      </c>
      <c r="C11680" t="s">
        <v>92</v>
      </c>
      <c r="D11680" s="29">
        <v>46016</v>
      </c>
      <c r="E11680" s="184" t="str">
        <f t="shared" si="818"/>
        <v/>
      </c>
      <c r="F11680" s="184" t="str">
        <f t="shared" si="819"/>
        <v/>
      </c>
      <c r="G11680" s="184" t="str">
        <f t="shared" si="820"/>
        <v/>
      </c>
      <c r="H11680" s="184" t="str">
        <f t="shared" si="821"/>
        <v/>
      </c>
      <c r="L11680">
        <f t="shared" si="816"/>
        <v>2826.6712818368246</v>
      </c>
      <c r="R11680">
        <f t="shared" si="817"/>
        <v>6432.2760790000002</v>
      </c>
      <c r="S11680" t="s">
        <v>201</v>
      </c>
      <c r="T11680" s="221">
        <v>45566.313194444447</v>
      </c>
    </row>
    <row r="11681" spans="1:20" x14ac:dyDescent="0.35">
      <c r="A11681" t="s">
        <v>128</v>
      </c>
      <c r="B11681" t="s">
        <v>129</v>
      </c>
      <c r="C11681" t="s">
        <v>92</v>
      </c>
      <c r="D11681" s="29">
        <v>46017</v>
      </c>
      <c r="E11681" s="184" t="str">
        <f t="shared" si="818"/>
        <v/>
      </c>
      <c r="F11681" s="184" t="str">
        <f t="shared" si="819"/>
        <v/>
      </c>
      <c r="G11681" s="184" t="str">
        <f t="shared" si="820"/>
        <v/>
      </c>
      <c r="H11681" s="184" t="str">
        <f t="shared" si="821"/>
        <v/>
      </c>
      <c r="L11681">
        <f t="shared" si="816"/>
        <v>2826.6712818368246</v>
      </c>
      <c r="R11681">
        <f t="shared" si="817"/>
        <v>6432.2760790000002</v>
      </c>
      <c r="S11681" t="s">
        <v>201</v>
      </c>
      <c r="T11681" s="221">
        <v>45566.313194444447</v>
      </c>
    </row>
    <row r="11682" spans="1:20" x14ac:dyDescent="0.35">
      <c r="A11682" t="s">
        <v>128</v>
      </c>
      <c r="B11682" t="s">
        <v>129</v>
      </c>
      <c r="C11682" t="s">
        <v>92</v>
      </c>
      <c r="D11682" s="29">
        <v>46018</v>
      </c>
      <c r="E11682" s="184" t="str">
        <f t="shared" si="818"/>
        <v/>
      </c>
      <c r="F11682" s="184" t="str">
        <f t="shared" si="819"/>
        <v/>
      </c>
      <c r="G11682" s="184" t="str">
        <f t="shared" si="820"/>
        <v/>
      </c>
      <c r="H11682" s="184" t="str">
        <f t="shared" si="821"/>
        <v/>
      </c>
      <c r="L11682">
        <f t="shared" si="816"/>
        <v>2826.6712818368246</v>
      </c>
      <c r="R11682">
        <f t="shared" si="817"/>
        <v>6432.2760790000002</v>
      </c>
      <c r="S11682" t="s">
        <v>201</v>
      </c>
      <c r="T11682" s="221">
        <v>45566.313194444447</v>
      </c>
    </row>
    <row r="11683" spans="1:20" x14ac:dyDescent="0.35">
      <c r="A11683" t="s">
        <v>128</v>
      </c>
      <c r="B11683" t="s">
        <v>129</v>
      </c>
      <c r="C11683" t="s">
        <v>92</v>
      </c>
      <c r="D11683" s="29">
        <v>46019</v>
      </c>
      <c r="E11683" s="184" t="str">
        <f t="shared" si="818"/>
        <v/>
      </c>
      <c r="F11683" s="184" t="str">
        <f t="shared" si="819"/>
        <v/>
      </c>
      <c r="G11683" s="184" t="str">
        <f t="shared" si="820"/>
        <v/>
      </c>
      <c r="H11683" s="184" t="str">
        <f t="shared" si="821"/>
        <v/>
      </c>
      <c r="L11683">
        <f t="shared" si="816"/>
        <v>2826.6712818368246</v>
      </c>
      <c r="R11683">
        <f t="shared" si="817"/>
        <v>6432.2760790000002</v>
      </c>
      <c r="S11683" t="s">
        <v>201</v>
      </c>
      <c r="T11683" s="221">
        <v>45566.313194444447</v>
      </c>
    </row>
    <row r="11684" spans="1:20" x14ac:dyDescent="0.35">
      <c r="A11684" t="s">
        <v>128</v>
      </c>
      <c r="B11684" t="s">
        <v>129</v>
      </c>
      <c r="C11684" t="s">
        <v>92</v>
      </c>
      <c r="D11684" s="29">
        <v>46020</v>
      </c>
      <c r="E11684" s="184" t="str">
        <f t="shared" si="818"/>
        <v/>
      </c>
      <c r="F11684" s="184" t="str">
        <f t="shared" si="819"/>
        <v/>
      </c>
      <c r="G11684" s="184" t="str">
        <f t="shared" si="820"/>
        <v/>
      </c>
      <c r="H11684" s="184" t="str">
        <f t="shared" si="821"/>
        <v/>
      </c>
      <c r="L11684">
        <f t="shared" si="816"/>
        <v>2826.6712818368246</v>
      </c>
      <c r="R11684">
        <f t="shared" si="817"/>
        <v>6432.2760790000002</v>
      </c>
      <c r="S11684" t="s">
        <v>201</v>
      </c>
      <c r="T11684" s="221">
        <v>45566.313194444447</v>
      </c>
    </row>
    <row r="11685" spans="1:20" x14ac:dyDescent="0.35">
      <c r="A11685" t="s">
        <v>128</v>
      </c>
      <c r="B11685" t="s">
        <v>129</v>
      </c>
      <c r="C11685" t="s">
        <v>92</v>
      </c>
      <c r="D11685" s="29">
        <v>46021</v>
      </c>
      <c r="E11685" s="184" t="str">
        <f t="shared" si="818"/>
        <v/>
      </c>
      <c r="F11685" s="184" t="str">
        <f t="shared" si="819"/>
        <v/>
      </c>
      <c r="G11685" s="184" t="str">
        <f t="shared" si="820"/>
        <v/>
      </c>
      <c r="H11685" s="184" t="str">
        <f t="shared" si="821"/>
        <v/>
      </c>
      <c r="L11685">
        <f t="shared" si="816"/>
        <v>2826.6712818368246</v>
      </c>
      <c r="R11685">
        <f t="shared" si="817"/>
        <v>6432.2760790000002</v>
      </c>
      <c r="S11685" t="s">
        <v>201</v>
      </c>
      <c r="T11685" s="221">
        <v>45566.313194444447</v>
      </c>
    </row>
    <row r="11686" spans="1:20" x14ac:dyDescent="0.35">
      <c r="A11686" t="s">
        <v>128</v>
      </c>
      <c r="B11686" t="s">
        <v>129</v>
      </c>
      <c r="C11686" t="s">
        <v>92</v>
      </c>
      <c r="D11686" s="29">
        <v>46022</v>
      </c>
      <c r="E11686" s="184" t="str">
        <f t="shared" si="818"/>
        <v/>
      </c>
      <c r="F11686" s="184" t="str">
        <f t="shared" si="819"/>
        <v/>
      </c>
      <c r="G11686" s="184" t="str">
        <f t="shared" si="820"/>
        <v/>
      </c>
      <c r="H11686" s="184" t="str">
        <f t="shared" si="821"/>
        <v/>
      </c>
      <c r="L11686">
        <f t="shared" si="816"/>
        <v>2826.6712818368246</v>
      </c>
      <c r="R11686">
        <f t="shared" si="817"/>
        <v>6432.2760790000002</v>
      </c>
      <c r="S11686" t="s">
        <v>201</v>
      </c>
      <c r="T11686" s="221">
        <v>45566.313194444447</v>
      </c>
    </row>
    <row r="11687" spans="1:20" x14ac:dyDescent="0.35">
      <c r="A11687" t="s">
        <v>142</v>
      </c>
      <c r="B11687" t="s">
        <v>143</v>
      </c>
      <c r="C11687" t="s">
        <v>97</v>
      </c>
      <c r="D11687" s="29">
        <v>45658</v>
      </c>
      <c r="E11687" s="184" t="str">
        <f t="shared" si="818"/>
        <v/>
      </c>
      <c r="F11687" s="184" t="str">
        <f t="shared" si="819"/>
        <v/>
      </c>
      <c r="G11687" s="184" t="str">
        <f t="shared" si="820"/>
        <v/>
      </c>
      <c r="H11687" s="184" t="str">
        <f t="shared" si="821"/>
        <v/>
      </c>
      <c r="L11687">
        <f t="shared" ref="L11687:L11750" si="822">L3292+L1102+L1832+L7672+L6942+L8402</f>
        <v>623.21755838998604</v>
      </c>
      <c r="R11687">
        <f t="shared" ref="R11687:R11750" si="823">R3292+R1102+R1832+R7672+R6942+R8402</f>
        <v>1148.7825619999999</v>
      </c>
      <c r="S11687" t="s">
        <v>201</v>
      </c>
      <c r="T11687" s="221">
        <v>45547.336111111108</v>
      </c>
    </row>
    <row r="11688" spans="1:20" x14ac:dyDescent="0.35">
      <c r="A11688" t="s">
        <v>142</v>
      </c>
      <c r="B11688" t="s">
        <v>143</v>
      </c>
      <c r="C11688" t="s">
        <v>97</v>
      </c>
      <c r="D11688" s="29">
        <v>45659</v>
      </c>
      <c r="E11688" s="184" t="str">
        <f t="shared" si="818"/>
        <v/>
      </c>
      <c r="F11688" s="184" t="str">
        <f t="shared" si="819"/>
        <v/>
      </c>
      <c r="G11688" s="184" t="str">
        <f t="shared" si="820"/>
        <v/>
      </c>
      <c r="H11688" s="184" t="str">
        <f t="shared" si="821"/>
        <v/>
      </c>
      <c r="L11688">
        <f t="shared" si="822"/>
        <v>623.21755838998604</v>
      </c>
      <c r="R11688">
        <f t="shared" si="823"/>
        <v>1148.7825619999999</v>
      </c>
      <c r="S11688" t="s">
        <v>201</v>
      </c>
      <c r="T11688" s="221">
        <v>45547.335416666669</v>
      </c>
    </row>
    <row r="11689" spans="1:20" x14ac:dyDescent="0.35">
      <c r="A11689" t="s">
        <v>142</v>
      </c>
      <c r="B11689" t="s">
        <v>143</v>
      </c>
      <c r="C11689" t="s">
        <v>97</v>
      </c>
      <c r="D11689" s="29">
        <v>45660</v>
      </c>
      <c r="E11689" s="184" t="str">
        <f t="shared" si="818"/>
        <v/>
      </c>
      <c r="F11689" s="184" t="str">
        <f t="shared" si="819"/>
        <v/>
      </c>
      <c r="G11689" s="184" t="str">
        <f t="shared" si="820"/>
        <v/>
      </c>
      <c r="H11689" s="184" t="str">
        <f t="shared" si="821"/>
        <v/>
      </c>
      <c r="L11689">
        <f t="shared" si="822"/>
        <v>623.21755838998604</v>
      </c>
      <c r="R11689">
        <f t="shared" si="823"/>
        <v>1148.7825619999999</v>
      </c>
      <c r="S11689" t="s">
        <v>201</v>
      </c>
      <c r="T11689" s="221">
        <v>45547.335416666669</v>
      </c>
    </row>
    <row r="11690" spans="1:20" x14ac:dyDescent="0.35">
      <c r="A11690" t="s">
        <v>142</v>
      </c>
      <c r="B11690" t="s">
        <v>143</v>
      </c>
      <c r="C11690" t="s">
        <v>97</v>
      </c>
      <c r="D11690" s="29">
        <v>45661</v>
      </c>
      <c r="E11690" s="184" t="str">
        <f t="shared" si="818"/>
        <v/>
      </c>
      <c r="F11690" s="184" t="str">
        <f t="shared" si="819"/>
        <v/>
      </c>
      <c r="G11690" s="184" t="str">
        <f t="shared" si="820"/>
        <v/>
      </c>
      <c r="H11690" s="184" t="str">
        <f t="shared" si="821"/>
        <v/>
      </c>
      <c r="L11690">
        <f t="shared" si="822"/>
        <v>623.21755838998604</v>
      </c>
      <c r="R11690">
        <f t="shared" si="823"/>
        <v>1148.7825619999999</v>
      </c>
      <c r="S11690" t="s">
        <v>201</v>
      </c>
      <c r="T11690" s="221">
        <v>45547.335416666669</v>
      </c>
    </row>
    <row r="11691" spans="1:20" x14ac:dyDescent="0.35">
      <c r="A11691" t="s">
        <v>142</v>
      </c>
      <c r="B11691" t="s">
        <v>143</v>
      </c>
      <c r="C11691" t="s">
        <v>97</v>
      </c>
      <c r="D11691" s="29">
        <v>45662</v>
      </c>
      <c r="E11691" s="184" t="str">
        <f t="shared" si="818"/>
        <v/>
      </c>
      <c r="F11691" s="184" t="str">
        <f t="shared" si="819"/>
        <v/>
      </c>
      <c r="G11691" s="184" t="str">
        <f t="shared" si="820"/>
        <v/>
      </c>
      <c r="H11691" s="184" t="str">
        <f t="shared" si="821"/>
        <v/>
      </c>
      <c r="L11691">
        <f t="shared" si="822"/>
        <v>623.21755838998604</v>
      </c>
      <c r="R11691">
        <f t="shared" si="823"/>
        <v>1148.7825619999999</v>
      </c>
      <c r="S11691" t="s">
        <v>201</v>
      </c>
      <c r="T11691" s="221">
        <v>45547.335416666669</v>
      </c>
    </row>
    <row r="11692" spans="1:20" x14ac:dyDescent="0.35">
      <c r="A11692" t="s">
        <v>142</v>
      </c>
      <c r="B11692" t="s">
        <v>143</v>
      </c>
      <c r="C11692" t="s">
        <v>97</v>
      </c>
      <c r="D11692" s="29">
        <v>45663</v>
      </c>
      <c r="E11692" s="184" t="str">
        <f t="shared" si="818"/>
        <v/>
      </c>
      <c r="F11692" s="184" t="str">
        <f t="shared" si="819"/>
        <v/>
      </c>
      <c r="G11692" s="184" t="str">
        <f t="shared" si="820"/>
        <v/>
      </c>
      <c r="H11692" s="184" t="str">
        <f t="shared" si="821"/>
        <v/>
      </c>
      <c r="L11692">
        <f t="shared" si="822"/>
        <v>623.21755838998604</v>
      </c>
      <c r="R11692">
        <f t="shared" si="823"/>
        <v>1148.7825619999999</v>
      </c>
      <c r="S11692" t="s">
        <v>201</v>
      </c>
      <c r="T11692" s="221">
        <v>45547.336111111108</v>
      </c>
    </row>
    <row r="11693" spans="1:20" x14ac:dyDescent="0.35">
      <c r="A11693" t="s">
        <v>142</v>
      </c>
      <c r="B11693" t="s">
        <v>143</v>
      </c>
      <c r="C11693" t="s">
        <v>97</v>
      </c>
      <c r="D11693" s="29">
        <v>45664</v>
      </c>
      <c r="E11693" s="184" t="str">
        <f t="shared" si="818"/>
        <v/>
      </c>
      <c r="F11693" s="184" t="str">
        <f t="shared" si="819"/>
        <v/>
      </c>
      <c r="G11693" s="184" t="str">
        <f t="shared" si="820"/>
        <v/>
      </c>
      <c r="H11693" s="184" t="str">
        <f t="shared" si="821"/>
        <v/>
      </c>
      <c r="L11693">
        <f t="shared" si="822"/>
        <v>623.21755838998604</v>
      </c>
      <c r="R11693">
        <f t="shared" si="823"/>
        <v>1148.7825619999999</v>
      </c>
      <c r="S11693" t="s">
        <v>201</v>
      </c>
      <c r="T11693" s="221">
        <v>45547.335416666669</v>
      </c>
    </row>
    <row r="11694" spans="1:20" x14ac:dyDescent="0.35">
      <c r="A11694" t="s">
        <v>142</v>
      </c>
      <c r="B11694" t="s">
        <v>143</v>
      </c>
      <c r="C11694" t="s">
        <v>97</v>
      </c>
      <c r="D11694" s="29">
        <v>45665</v>
      </c>
      <c r="E11694" s="184" t="str">
        <f t="shared" si="818"/>
        <v/>
      </c>
      <c r="F11694" s="184" t="str">
        <f t="shared" si="819"/>
        <v/>
      </c>
      <c r="G11694" s="184" t="str">
        <f t="shared" si="820"/>
        <v/>
      </c>
      <c r="H11694" s="184" t="str">
        <f t="shared" si="821"/>
        <v/>
      </c>
      <c r="L11694">
        <f t="shared" si="822"/>
        <v>623.21755838998604</v>
      </c>
      <c r="R11694">
        <f t="shared" si="823"/>
        <v>1148.7825619999999</v>
      </c>
      <c r="S11694" t="s">
        <v>201</v>
      </c>
      <c r="T11694" s="221">
        <v>45547.335416666669</v>
      </c>
    </row>
    <row r="11695" spans="1:20" x14ac:dyDescent="0.35">
      <c r="A11695" t="s">
        <v>142</v>
      </c>
      <c r="B11695" t="s">
        <v>143</v>
      </c>
      <c r="C11695" t="s">
        <v>97</v>
      </c>
      <c r="D11695" s="29">
        <v>45666</v>
      </c>
      <c r="E11695" s="184" t="str">
        <f t="shared" si="818"/>
        <v/>
      </c>
      <c r="F11695" s="184" t="str">
        <f t="shared" si="819"/>
        <v/>
      </c>
      <c r="G11695" s="184" t="str">
        <f t="shared" si="820"/>
        <v/>
      </c>
      <c r="H11695" s="184" t="str">
        <f t="shared" si="821"/>
        <v/>
      </c>
      <c r="L11695">
        <f t="shared" si="822"/>
        <v>623.21755838998604</v>
      </c>
      <c r="R11695">
        <f t="shared" si="823"/>
        <v>1148.7825619999999</v>
      </c>
      <c r="S11695" t="s">
        <v>201</v>
      </c>
      <c r="T11695" s="221">
        <v>45547.336111111108</v>
      </c>
    </row>
    <row r="11696" spans="1:20" x14ac:dyDescent="0.35">
      <c r="A11696" t="s">
        <v>142</v>
      </c>
      <c r="B11696" t="s">
        <v>143</v>
      </c>
      <c r="C11696" t="s">
        <v>97</v>
      </c>
      <c r="D11696" s="29">
        <v>45667</v>
      </c>
      <c r="E11696" s="184" t="str">
        <f t="shared" si="818"/>
        <v/>
      </c>
      <c r="F11696" s="184" t="str">
        <f t="shared" si="819"/>
        <v/>
      </c>
      <c r="G11696" s="184" t="str">
        <f t="shared" si="820"/>
        <v/>
      </c>
      <c r="H11696" s="184" t="str">
        <f t="shared" si="821"/>
        <v/>
      </c>
      <c r="L11696">
        <f t="shared" si="822"/>
        <v>623.21755838998604</v>
      </c>
      <c r="R11696">
        <f t="shared" si="823"/>
        <v>1148.7825619999999</v>
      </c>
      <c r="S11696" t="s">
        <v>201</v>
      </c>
      <c r="T11696" s="221">
        <v>45547.335416666669</v>
      </c>
    </row>
    <row r="11697" spans="1:20" x14ac:dyDescent="0.35">
      <c r="A11697" t="s">
        <v>142</v>
      </c>
      <c r="B11697" t="s">
        <v>143</v>
      </c>
      <c r="C11697" t="s">
        <v>97</v>
      </c>
      <c r="D11697" s="29">
        <v>45668</v>
      </c>
      <c r="E11697" s="184" t="str">
        <f t="shared" si="818"/>
        <v/>
      </c>
      <c r="F11697" s="184" t="str">
        <f t="shared" si="819"/>
        <v/>
      </c>
      <c r="G11697" s="184" t="str">
        <f t="shared" si="820"/>
        <v/>
      </c>
      <c r="H11697" s="184" t="str">
        <f t="shared" si="821"/>
        <v/>
      </c>
      <c r="L11697">
        <f t="shared" si="822"/>
        <v>623.21755838998604</v>
      </c>
      <c r="R11697">
        <f t="shared" si="823"/>
        <v>1148.7825619999999</v>
      </c>
      <c r="S11697" t="s">
        <v>201</v>
      </c>
      <c r="T11697" s="221">
        <v>45547.335416666669</v>
      </c>
    </row>
    <row r="11698" spans="1:20" x14ac:dyDescent="0.35">
      <c r="A11698" t="s">
        <v>142</v>
      </c>
      <c r="B11698" t="s">
        <v>143</v>
      </c>
      <c r="C11698" t="s">
        <v>97</v>
      </c>
      <c r="D11698" s="29">
        <v>45669</v>
      </c>
      <c r="E11698" s="184" t="str">
        <f t="shared" si="818"/>
        <v/>
      </c>
      <c r="F11698" s="184" t="str">
        <f t="shared" si="819"/>
        <v/>
      </c>
      <c r="G11698" s="184" t="str">
        <f t="shared" si="820"/>
        <v/>
      </c>
      <c r="H11698" s="184" t="str">
        <f t="shared" si="821"/>
        <v/>
      </c>
      <c r="L11698">
        <f t="shared" si="822"/>
        <v>623.21755838998604</v>
      </c>
      <c r="R11698">
        <f t="shared" si="823"/>
        <v>1148.7825619999999</v>
      </c>
      <c r="S11698" t="s">
        <v>201</v>
      </c>
      <c r="T11698" s="221">
        <v>45547.335416666669</v>
      </c>
    </row>
    <row r="11699" spans="1:20" x14ac:dyDescent="0.35">
      <c r="A11699" t="s">
        <v>142</v>
      </c>
      <c r="B11699" t="s">
        <v>143</v>
      </c>
      <c r="C11699" t="s">
        <v>97</v>
      </c>
      <c r="D11699" s="29">
        <v>45670</v>
      </c>
      <c r="E11699" s="184" t="str">
        <f t="shared" si="818"/>
        <v/>
      </c>
      <c r="F11699" s="184" t="str">
        <f t="shared" si="819"/>
        <v/>
      </c>
      <c r="G11699" s="184" t="str">
        <f t="shared" si="820"/>
        <v/>
      </c>
      <c r="H11699" s="184" t="str">
        <f t="shared" si="821"/>
        <v/>
      </c>
      <c r="L11699">
        <f t="shared" si="822"/>
        <v>623.21755838998604</v>
      </c>
      <c r="R11699">
        <f t="shared" si="823"/>
        <v>1148.7825619999999</v>
      </c>
      <c r="S11699" t="s">
        <v>201</v>
      </c>
      <c r="T11699" s="221">
        <v>45547.335416666669</v>
      </c>
    </row>
    <row r="11700" spans="1:20" x14ac:dyDescent="0.35">
      <c r="A11700" t="s">
        <v>142</v>
      </c>
      <c r="B11700" t="s">
        <v>143</v>
      </c>
      <c r="C11700" t="s">
        <v>97</v>
      </c>
      <c r="D11700" s="29">
        <v>45671</v>
      </c>
      <c r="E11700" s="184" t="str">
        <f t="shared" si="818"/>
        <v/>
      </c>
      <c r="F11700" s="184" t="str">
        <f t="shared" si="819"/>
        <v/>
      </c>
      <c r="G11700" s="184" t="str">
        <f t="shared" si="820"/>
        <v/>
      </c>
      <c r="H11700" s="184" t="str">
        <f t="shared" si="821"/>
        <v/>
      </c>
      <c r="L11700">
        <f t="shared" si="822"/>
        <v>623.21755838998604</v>
      </c>
      <c r="R11700">
        <f t="shared" si="823"/>
        <v>1148.7825619999999</v>
      </c>
      <c r="S11700" t="s">
        <v>201</v>
      </c>
      <c r="T11700" s="221">
        <v>45547.336111111108</v>
      </c>
    </row>
    <row r="11701" spans="1:20" x14ac:dyDescent="0.35">
      <c r="A11701" t="s">
        <v>142</v>
      </c>
      <c r="B11701" t="s">
        <v>143</v>
      </c>
      <c r="C11701" t="s">
        <v>97</v>
      </c>
      <c r="D11701" s="29">
        <v>45672</v>
      </c>
      <c r="E11701" s="184" t="str">
        <f t="shared" si="818"/>
        <v/>
      </c>
      <c r="F11701" s="184" t="str">
        <f t="shared" si="819"/>
        <v/>
      </c>
      <c r="G11701" s="184" t="str">
        <f t="shared" si="820"/>
        <v/>
      </c>
      <c r="H11701" s="184" t="str">
        <f t="shared" si="821"/>
        <v/>
      </c>
      <c r="L11701">
        <f t="shared" si="822"/>
        <v>623.21755838998604</v>
      </c>
      <c r="R11701">
        <f t="shared" si="823"/>
        <v>1148.7825619999999</v>
      </c>
      <c r="S11701" t="s">
        <v>201</v>
      </c>
      <c r="T11701" s="221">
        <v>45547.335416666669</v>
      </c>
    </row>
    <row r="11702" spans="1:20" x14ac:dyDescent="0.35">
      <c r="A11702" t="s">
        <v>142</v>
      </c>
      <c r="B11702" t="s">
        <v>143</v>
      </c>
      <c r="C11702" t="s">
        <v>97</v>
      </c>
      <c r="D11702" s="29">
        <v>45673</v>
      </c>
      <c r="E11702" s="184" t="str">
        <f t="shared" si="818"/>
        <v/>
      </c>
      <c r="F11702" s="184" t="str">
        <f t="shared" si="819"/>
        <v/>
      </c>
      <c r="G11702" s="184" t="str">
        <f t="shared" si="820"/>
        <v/>
      </c>
      <c r="H11702" s="184" t="str">
        <f t="shared" si="821"/>
        <v/>
      </c>
      <c r="L11702">
        <f t="shared" si="822"/>
        <v>623.21755838998604</v>
      </c>
      <c r="R11702">
        <f t="shared" si="823"/>
        <v>1148.7825619999999</v>
      </c>
      <c r="S11702" t="s">
        <v>201</v>
      </c>
      <c r="T11702" s="221">
        <v>45547.335416666669</v>
      </c>
    </row>
    <row r="11703" spans="1:20" x14ac:dyDescent="0.35">
      <c r="A11703" t="s">
        <v>142</v>
      </c>
      <c r="B11703" t="s">
        <v>143</v>
      </c>
      <c r="C11703" t="s">
        <v>97</v>
      </c>
      <c r="D11703" s="29">
        <v>45674</v>
      </c>
      <c r="E11703" s="184" t="str">
        <f t="shared" si="818"/>
        <v/>
      </c>
      <c r="F11703" s="184" t="str">
        <f t="shared" si="819"/>
        <v/>
      </c>
      <c r="G11703" s="184" t="str">
        <f t="shared" si="820"/>
        <v/>
      </c>
      <c r="H11703" s="184" t="str">
        <f t="shared" si="821"/>
        <v/>
      </c>
      <c r="L11703">
        <f t="shared" si="822"/>
        <v>623.21755838998604</v>
      </c>
      <c r="R11703">
        <f t="shared" si="823"/>
        <v>1148.7825619999999</v>
      </c>
      <c r="S11703" t="s">
        <v>201</v>
      </c>
      <c r="T11703" s="221">
        <v>45547.336111111108</v>
      </c>
    </row>
    <row r="11704" spans="1:20" x14ac:dyDescent="0.35">
      <c r="A11704" t="s">
        <v>142</v>
      </c>
      <c r="B11704" t="s">
        <v>143</v>
      </c>
      <c r="C11704" t="s">
        <v>97</v>
      </c>
      <c r="D11704" s="29">
        <v>45675</v>
      </c>
      <c r="E11704" s="184" t="str">
        <f t="shared" si="818"/>
        <v/>
      </c>
      <c r="F11704" s="184" t="str">
        <f t="shared" si="819"/>
        <v/>
      </c>
      <c r="G11704" s="184" t="str">
        <f t="shared" si="820"/>
        <v/>
      </c>
      <c r="H11704" s="184" t="str">
        <f t="shared" si="821"/>
        <v/>
      </c>
      <c r="L11704">
        <f t="shared" si="822"/>
        <v>623.21755838998604</v>
      </c>
      <c r="R11704">
        <f t="shared" si="823"/>
        <v>1148.7825619999999</v>
      </c>
      <c r="S11704" t="s">
        <v>201</v>
      </c>
      <c r="T11704" s="221">
        <v>45547.335416666669</v>
      </c>
    </row>
    <row r="11705" spans="1:20" x14ac:dyDescent="0.35">
      <c r="A11705" t="s">
        <v>142</v>
      </c>
      <c r="B11705" t="s">
        <v>143</v>
      </c>
      <c r="C11705" t="s">
        <v>97</v>
      </c>
      <c r="D11705" s="29">
        <v>45676</v>
      </c>
      <c r="E11705" s="184" t="str">
        <f t="shared" si="818"/>
        <v/>
      </c>
      <c r="F11705" s="184" t="str">
        <f t="shared" si="819"/>
        <v/>
      </c>
      <c r="G11705" s="184" t="str">
        <f t="shared" si="820"/>
        <v/>
      </c>
      <c r="H11705" s="184" t="str">
        <f t="shared" si="821"/>
        <v/>
      </c>
      <c r="L11705">
        <f t="shared" si="822"/>
        <v>623.21755838998604</v>
      </c>
      <c r="R11705">
        <f t="shared" si="823"/>
        <v>1148.7825619999999</v>
      </c>
      <c r="S11705" t="s">
        <v>201</v>
      </c>
      <c r="T11705" s="221">
        <v>45547.336111111108</v>
      </c>
    </row>
    <row r="11706" spans="1:20" x14ac:dyDescent="0.35">
      <c r="A11706" t="s">
        <v>142</v>
      </c>
      <c r="B11706" t="s">
        <v>143</v>
      </c>
      <c r="C11706" t="s">
        <v>97</v>
      </c>
      <c r="D11706" s="29">
        <v>45677</v>
      </c>
      <c r="E11706" s="184" t="str">
        <f t="shared" si="818"/>
        <v/>
      </c>
      <c r="F11706" s="184" t="str">
        <f t="shared" si="819"/>
        <v/>
      </c>
      <c r="G11706" s="184" t="str">
        <f t="shared" si="820"/>
        <v/>
      </c>
      <c r="H11706" s="184" t="str">
        <f t="shared" si="821"/>
        <v/>
      </c>
      <c r="L11706">
        <f t="shared" si="822"/>
        <v>623.21755838998604</v>
      </c>
      <c r="R11706">
        <f t="shared" si="823"/>
        <v>1148.7825619999999</v>
      </c>
      <c r="S11706" t="s">
        <v>201</v>
      </c>
      <c r="T11706" s="221">
        <v>45547.335416666669</v>
      </c>
    </row>
    <row r="11707" spans="1:20" x14ac:dyDescent="0.35">
      <c r="A11707" t="s">
        <v>142</v>
      </c>
      <c r="B11707" t="s">
        <v>143</v>
      </c>
      <c r="C11707" t="s">
        <v>97</v>
      </c>
      <c r="D11707" s="29">
        <v>45678</v>
      </c>
      <c r="E11707" s="184" t="str">
        <f t="shared" si="818"/>
        <v/>
      </c>
      <c r="F11707" s="184" t="str">
        <f t="shared" si="819"/>
        <v/>
      </c>
      <c r="G11707" s="184" t="str">
        <f t="shared" si="820"/>
        <v/>
      </c>
      <c r="H11707" s="184" t="str">
        <f t="shared" si="821"/>
        <v/>
      </c>
      <c r="L11707">
        <f t="shared" si="822"/>
        <v>623.21755838998604</v>
      </c>
      <c r="R11707">
        <f t="shared" si="823"/>
        <v>1148.7825619999999</v>
      </c>
      <c r="S11707" t="s">
        <v>201</v>
      </c>
      <c r="T11707" s="221">
        <v>45547.335416666669</v>
      </c>
    </row>
    <row r="11708" spans="1:20" x14ac:dyDescent="0.35">
      <c r="A11708" t="s">
        <v>142</v>
      </c>
      <c r="B11708" t="s">
        <v>143</v>
      </c>
      <c r="C11708" t="s">
        <v>97</v>
      </c>
      <c r="D11708" s="29">
        <v>45679</v>
      </c>
      <c r="E11708" s="184" t="str">
        <f t="shared" si="818"/>
        <v/>
      </c>
      <c r="F11708" s="184" t="str">
        <f t="shared" si="819"/>
        <v/>
      </c>
      <c r="G11708" s="184" t="str">
        <f t="shared" si="820"/>
        <v/>
      </c>
      <c r="H11708" s="184" t="str">
        <f t="shared" si="821"/>
        <v/>
      </c>
      <c r="L11708">
        <f t="shared" si="822"/>
        <v>623.21755838998604</v>
      </c>
      <c r="R11708">
        <f t="shared" si="823"/>
        <v>1148.7825619999999</v>
      </c>
      <c r="S11708" t="s">
        <v>201</v>
      </c>
      <c r="T11708" s="221">
        <v>45547.336111111108</v>
      </c>
    </row>
    <row r="11709" spans="1:20" x14ac:dyDescent="0.35">
      <c r="A11709" t="s">
        <v>142</v>
      </c>
      <c r="B11709" t="s">
        <v>143</v>
      </c>
      <c r="C11709" t="s">
        <v>97</v>
      </c>
      <c r="D11709" s="29">
        <v>45680</v>
      </c>
      <c r="E11709" s="184" t="str">
        <f t="shared" si="818"/>
        <v/>
      </c>
      <c r="F11709" s="184" t="str">
        <f t="shared" si="819"/>
        <v/>
      </c>
      <c r="G11709" s="184" t="str">
        <f t="shared" si="820"/>
        <v/>
      </c>
      <c r="H11709" s="184" t="str">
        <f t="shared" si="821"/>
        <v/>
      </c>
      <c r="L11709">
        <f t="shared" si="822"/>
        <v>623.21755838998604</v>
      </c>
      <c r="R11709">
        <f t="shared" si="823"/>
        <v>1148.7825619999999</v>
      </c>
      <c r="S11709" t="s">
        <v>201</v>
      </c>
      <c r="T11709" s="221">
        <v>45547.335416666669</v>
      </c>
    </row>
    <row r="11710" spans="1:20" x14ac:dyDescent="0.35">
      <c r="A11710" t="s">
        <v>142</v>
      </c>
      <c r="B11710" t="s">
        <v>143</v>
      </c>
      <c r="C11710" t="s">
        <v>97</v>
      </c>
      <c r="D11710" s="29">
        <v>45681</v>
      </c>
      <c r="E11710" s="184" t="str">
        <f t="shared" si="818"/>
        <v/>
      </c>
      <c r="F11710" s="184" t="str">
        <f t="shared" si="819"/>
        <v/>
      </c>
      <c r="G11710" s="184" t="str">
        <f t="shared" si="820"/>
        <v/>
      </c>
      <c r="H11710" s="184" t="str">
        <f t="shared" si="821"/>
        <v/>
      </c>
      <c r="L11710">
        <f t="shared" si="822"/>
        <v>623.21755838998604</v>
      </c>
      <c r="R11710">
        <f t="shared" si="823"/>
        <v>1148.7825619999999</v>
      </c>
      <c r="S11710" t="s">
        <v>201</v>
      </c>
      <c r="T11710" s="221">
        <v>45547.335416666669</v>
      </c>
    </row>
    <row r="11711" spans="1:20" x14ac:dyDescent="0.35">
      <c r="A11711" t="s">
        <v>142</v>
      </c>
      <c r="B11711" t="s">
        <v>143</v>
      </c>
      <c r="C11711" t="s">
        <v>97</v>
      </c>
      <c r="D11711" s="29">
        <v>45682</v>
      </c>
      <c r="E11711" s="184" t="str">
        <f t="shared" si="818"/>
        <v/>
      </c>
      <c r="F11711" s="184" t="str">
        <f t="shared" si="819"/>
        <v/>
      </c>
      <c r="G11711" s="184" t="str">
        <f t="shared" si="820"/>
        <v/>
      </c>
      <c r="H11711" s="184" t="str">
        <f t="shared" si="821"/>
        <v/>
      </c>
      <c r="L11711">
        <f t="shared" si="822"/>
        <v>623.21755838998604</v>
      </c>
      <c r="R11711">
        <f t="shared" si="823"/>
        <v>1148.7825619999999</v>
      </c>
      <c r="S11711" t="s">
        <v>201</v>
      </c>
      <c r="T11711" s="221">
        <v>45547.335416666669</v>
      </c>
    </row>
    <row r="11712" spans="1:20" x14ac:dyDescent="0.35">
      <c r="A11712" t="s">
        <v>142</v>
      </c>
      <c r="B11712" t="s">
        <v>143</v>
      </c>
      <c r="C11712" t="s">
        <v>97</v>
      </c>
      <c r="D11712" s="29">
        <v>45683</v>
      </c>
      <c r="E11712" s="184" t="str">
        <f t="shared" si="818"/>
        <v/>
      </c>
      <c r="F11712" s="184" t="str">
        <f t="shared" si="819"/>
        <v/>
      </c>
      <c r="G11712" s="184" t="str">
        <f t="shared" si="820"/>
        <v/>
      </c>
      <c r="H11712" s="184" t="str">
        <f t="shared" si="821"/>
        <v/>
      </c>
      <c r="L11712">
        <f t="shared" si="822"/>
        <v>623.21755838998604</v>
      </c>
      <c r="R11712">
        <f t="shared" si="823"/>
        <v>1148.7825619999999</v>
      </c>
      <c r="S11712" t="s">
        <v>201</v>
      </c>
      <c r="T11712" s="221">
        <v>45547.335416666669</v>
      </c>
    </row>
    <row r="11713" spans="1:20" x14ac:dyDescent="0.35">
      <c r="A11713" t="s">
        <v>142</v>
      </c>
      <c r="B11713" t="s">
        <v>143</v>
      </c>
      <c r="C11713" t="s">
        <v>97</v>
      </c>
      <c r="D11713" s="29">
        <v>45684</v>
      </c>
      <c r="E11713" s="184" t="str">
        <f t="shared" si="818"/>
        <v/>
      </c>
      <c r="F11713" s="184" t="str">
        <f t="shared" si="819"/>
        <v/>
      </c>
      <c r="G11713" s="184" t="str">
        <f t="shared" si="820"/>
        <v/>
      </c>
      <c r="H11713" s="184" t="str">
        <f t="shared" si="821"/>
        <v/>
      </c>
      <c r="L11713">
        <f t="shared" si="822"/>
        <v>623.21755838998604</v>
      </c>
      <c r="R11713">
        <f t="shared" si="823"/>
        <v>1148.7825619999999</v>
      </c>
      <c r="S11713" t="s">
        <v>201</v>
      </c>
      <c r="T11713" s="221">
        <v>45547.335416666669</v>
      </c>
    </row>
    <row r="11714" spans="1:20" x14ac:dyDescent="0.35">
      <c r="A11714" t="s">
        <v>142</v>
      </c>
      <c r="B11714" t="s">
        <v>143</v>
      </c>
      <c r="C11714" t="s">
        <v>97</v>
      </c>
      <c r="D11714" s="29">
        <v>45685</v>
      </c>
      <c r="E11714" s="184" t="str">
        <f t="shared" si="818"/>
        <v/>
      </c>
      <c r="F11714" s="184" t="str">
        <f t="shared" si="819"/>
        <v/>
      </c>
      <c r="G11714" s="184" t="str">
        <f t="shared" si="820"/>
        <v/>
      </c>
      <c r="H11714" s="184" t="str">
        <f t="shared" si="821"/>
        <v/>
      </c>
      <c r="L11714">
        <f t="shared" si="822"/>
        <v>623.21755838998604</v>
      </c>
      <c r="R11714">
        <f t="shared" si="823"/>
        <v>1148.7825619999999</v>
      </c>
      <c r="S11714" t="s">
        <v>201</v>
      </c>
      <c r="T11714" s="221">
        <v>45547.336111111108</v>
      </c>
    </row>
    <row r="11715" spans="1:20" x14ac:dyDescent="0.35">
      <c r="A11715" t="s">
        <v>142</v>
      </c>
      <c r="B11715" t="s">
        <v>143</v>
      </c>
      <c r="C11715" t="s">
        <v>97</v>
      </c>
      <c r="D11715" s="29">
        <v>45686</v>
      </c>
      <c r="E11715" s="184" t="str">
        <f t="shared" si="818"/>
        <v/>
      </c>
      <c r="F11715" s="184" t="str">
        <f t="shared" si="819"/>
        <v/>
      </c>
      <c r="G11715" s="184" t="str">
        <f t="shared" si="820"/>
        <v/>
      </c>
      <c r="H11715" s="184" t="str">
        <f t="shared" si="821"/>
        <v/>
      </c>
      <c r="L11715">
        <f t="shared" si="822"/>
        <v>623.21755838998604</v>
      </c>
      <c r="R11715">
        <f t="shared" si="823"/>
        <v>1148.7825619999999</v>
      </c>
      <c r="S11715" t="s">
        <v>201</v>
      </c>
      <c r="T11715" s="221">
        <v>45547.336111111108</v>
      </c>
    </row>
    <row r="11716" spans="1:20" x14ac:dyDescent="0.35">
      <c r="A11716" t="s">
        <v>142</v>
      </c>
      <c r="B11716" t="s">
        <v>143</v>
      </c>
      <c r="C11716" t="s">
        <v>97</v>
      </c>
      <c r="D11716" s="29">
        <v>45687</v>
      </c>
      <c r="E11716" s="184" t="str">
        <f t="shared" si="818"/>
        <v/>
      </c>
      <c r="F11716" s="184" t="str">
        <f t="shared" si="819"/>
        <v/>
      </c>
      <c r="G11716" s="184" t="str">
        <f t="shared" si="820"/>
        <v/>
      </c>
      <c r="H11716" s="184" t="str">
        <f t="shared" si="821"/>
        <v/>
      </c>
      <c r="L11716">
        <f t="shared" si="822"/>
        <v>623.21755838998604</v>
      </c>
      <c r="R11716">
        <f t="shared" si="823"/>
        <v>1148.7825619999999</v>
      </c>
      <c r="S11716" t="s">
        <v>201</v>
      </c>
      <c r="T11716" s="221">
        <v>45547.336111111108</v>
      </c>
    </row>
    <row r="11717" spans="1:20" x14ac:dyDescent="0.35">
      <c r="A11717" t="s">
        <v>142</v>
      </c>
      <c r="B11717" t="s">
        <v>143</v>
      </c>
      <c r="C11717" t="s">
        <v>97</v>
      </c>
      <c r="D11717" s="29">
        <v>45688</v>
      </c>
      <c r="E11717" s="184" t="str">
        <f t="shared" si="818"/>
        <v/>
      </c>
      <c r="F11717" s="184" t="str">
        <f t="shared" si="819"/>
        <v/>
      </c>
      <c r="G11717" s="184" t="str">
        <f t="shared" si="820"/>
        <v/>
      </c>
      <c r="H11717" s="184" t="str">
        <f t="shared" si="821"/>
        <v/>
      </c>
      <c r="L11717">
        <f t="shared" si="822"/>
        <v>623.21755838998604</v>
      </c>
      <c r="R11717">
        <f t="shared" si="823"/>
        <v>1148.7825619999999</v>
      </c>
      <c r="S11717" t="s">
        <v>201</v>
      </c>
      <c r="T11717" s="221">
        <v>45547.336111111108</v>
      </c>
    </row>
    <row r="11718" spans="1:20" x14ac:dyDescent="0.35">
      <c r="A11718" t="s">
        <v>142</v>
      </c>
      <c r="B11718" t="s">
        <v>143</v>
      </c>
      <c r="C11718" t="s">
        <v>97</v>
      </c>
      <c r="D11718" s="29">
        <v>45689</v>
      </c>
      <c r="E11718" s="184" t="str">
        <f t="shared" si="818"/>
        <v/>
      </c>
      <c r="F11718" s="184" t="str">
        <f t="shared" si="819"/>
        <v/>
      </c>
      <c r="G11718" s="184" t="str">
        <f t="shared" si="820"/>
        <v/>
      </c>
      <c r="H11718" s="184" t="str">
        <f t="shared" si="821"/>
        <v/>
      </c>
      <c r="L11718">
        <f t="shared" si="822"/>
        <v>623.21755838998604</v>
      </c>
      <c r="R11718">
        <f t="shared" si="823"/>
        <v>1148.7825619999999</v>
      </c>
      <c r="S11718" t="s">
        <v>201</v>
      </c>
      <c r="T11718" s="221">
        <v>45547.336111111108</v>
      </c>
    </row>
    <row r="11719" spans="1:20" x14ac:dyDescent="0.35">
      <c r="A11719" t="s">
        <v>142</v>
      </c>
      <c r="B11719" t="s">
        <v>143</v>
      </c>
      <c r="C11719" t="s">
        <v>97</v>
      </c>
      <c r="D11719" s="29">
        <v>45690</v>
      </c>
      <c r="E11719" s="184" t="str">
        <f t="shared" si="818"/>
        <v/>
      </c>
      <c r="F11719" s="184" t="str">
        <f t="shared" si="819"/>
        <v/>
      </c>
      <c r="G11719" s="184" t="str">
        <f t="shared" si="820"/>
        <v/>
      </c>
      <c r="H11719" s="184" t="str">
        <f t="shared" si="821"/>
        <v/>
      </c>
      <c r="L11719">
        <f t="shared" si="822"/>
        <v>623.21755838998604</v>
      </c>
      <c r="R11719">
        <f t="shared" si="823"/>
        <v>1148.7825619999999</v>
      </c>
      <c r="S11719" t="s">
        <v>201</v>
      </c>
      <c r="T11719" s="221">
        <v>45547.335416666669</v>
      </c>
    </row>
    <row r="11720" spans="1:20" x14ac:dyDescent="0.35">
      <c r="A11720" t="s">
        <v>142</v>
      </c>
      <c r="B11720" t="s">
        <v>143</v>
      </c>
      <c r="C11720" t="s">
        <v>97</v>
      </c>
      <c r="D11720" s="29">
        <v>45691</v>
      </c>
      <c r="E11720" s="184" t="str">
        <f t="shared" ref="E11720:E11783" si="824">IF(J11720="","",IF(L11720=0,0,IF(1-(J11720/L11720)&lt;0,"",1-(J11720/L11720))))</f>
        <v/>
      </c>
      <c r="F11720" s="184" t="str">
        <f t="shared" ref="F11720:F11783" si="825">IF(K11720="","",IF(L11720=0,0,IF(1-(K11720/L11720)&lt;0,"",1-(K11720/L11720))))</f>
        <v/>
      </c>
      <c r="G11720" s="184" t="str">
        <f t="shared" ref="G11720:G11783" si="826">IF(J11720="","",IF(1-(J11720/R11720)&lt;0,"",1-(J11720/R11720)))</f>
        <v/>
      </c>
      <c r="H11720" s="184" t="str">
        <f t="shared" ref="H11720:H11783" si="827">IF(K11720="","",IF(1-(K11720/R11720)&lt;0,"",1-(K11720/R11720)))</f>
        <v/>
      </c>
      <c r="L11720">
        <f t="shared" si="822"/>
        <v>623.21755838998604</v>
      </c>
      <c r="R11720">
        <f t="shared" si="823"/>
        <v>1148.7825619999999</v>
      </c>
      <c r="S11720" t="s">
        <v>201</v>
      </c>
      <c r="T11720" s="221">
        <v>45547.336111111108</v>
      </c>
    </row>
    <row r="11721" spans="1:20" x14ac:dyDescent="0.35">
      <c r="A11721" t="s">
        <v>142</v>
      </c>
      <c r="B11721" t="s">
        <v>143</v>
      </c>
      <c r="C11721" t="s">
        <v>97</v>
      </c>
      <c r="D11721" s="29">
        <v>45692</v>
      </c>
      <c r="E11721" s="184" t="str">
        <f t="shared" si="824"/>
        <v/>
      </c>
      <c r="F11721" s="184" t="str">
        <f t="shared" si="825"/>
        <v/>
      </c>
      <c r="G11721" s="184" t="str">
        <f t="shared" si="826"/>
        <v/>
      </c>
      <c r="H11721" s="184" t="str">
        <f t="shared" si="827"/>
        <v/>
      </c>
      <c r="L11721">
        <f t="shared" si="822"/>
        <v>623.21755838998604</v>
      </c>
      <c r="R11721">
        <f t="shared" si="823"/>
        <v>1148.7825619999999</v>
      </c>
      <c r="S11721" t="s">
        <v>201</v>
      </c>
      <c r="T11721" s="221">
        <v>45547.336111111108</v>
      </c>
    </row>
    <row r="11722" spans="1:20" x14ac:dyDescent="0.35">
      <c r="A11722" t="s">
        <v>142</v>
      </c>
      <c r="B11722" t="s">
        <v>143</v>
      </c>
      <c r="C11722" t="s">
        <v>97</v>
      </c>
      <c r="D11722" s="29">
        <v>45693</v>
      </c>
      <c r="E11722" s="184" t="str">
        <f t="shared" si="824"/>
        <v/>
      </c>
      <c r="F11722" s="184" t="str">
        <f t="shared" si="825"/>
        <v/>
      </c>
      <c r="G11722" s="184" t="str">
        <f t="shared" si="826"/>
        <v/>
      </c>
      <c r="H11722" s="184" t="str">
        <f t="shared" si="827"/>
        <v/>
      </c>
      <c r="L11722">
        <f t="shared" si="822"/>
        <v>623.21755838998604</v>
      </c>
      <c r="R11722">
        <f t="shared" si="823"/>
        <v>1148.7825619999999</v>
      </c>
      <c r="S11722" t="s">
        <v>201</v>
      </c>
      <c r="T11722" s="221">
        <v>45547.336111111108</v>
      </c>
    </row>
    <row r="11723" spans="1:20" x14ac:dyDescent="0.35">
      <c r="A11723" t="s">
        <v>142</v>
      </c>
      <c r="B11723" t="s">
        <v>143</v>
      </c>
      <c r="C11723" t="s">
        <v>97</v>
      </c>
      <c r="D11723" s="29">
        <v>45694</v>
      </c>
      <c r="E11723" s="184" t="str">
        <f t="shared" si="824"/>
        <v/>
      </c>
      <c r="F11723" s="184" t="str">
        <f t="shared" si="825"/>
        <v/>
      </c>
      <c r="G11723" s="184" t="str">
        <f t="shared" si="826"/>
        <v/>
      </c>
      <c r="H11723" s="184" t="str">
        <f t="shared" si="827"/>
        <v/>
      </c>
      <c r="L11723">
        <f t="shared" si="822"/>
        <v>623.21755838998604</v>
      </c>
      <c r="R11723">
        <f t="shared" si="823"/>
        <v>1148.7825619999999</v>
      </c>
      <c r="S11723" t="s">
        <v>201</v>
      </c>
      <c r="T11723" s="221">
        <v>45547.336111111108</v>
      </c>
    </row>
    <row r="11724" spans="1:20" x14ac:dyDescent="0.35">
      <c r="A11724" t="s">
        <v>142</v>
      </c>
      <c r="B11724" t="s">
        <v>143</v>
      </c>
      <c r="C11724" t="s">
        <v>97</v>
      </c>
      <c r="D11724" s="29">
        <v>45695</v>
      </c>
      <c r="E11724" s="184" t="str">
        <f t="shared" si="824"/>
        <v/>
      </c>
      <c r="F11724" s="184" t="str">
        <f t="shared" si="825"/>
        <v/>
      </c>
      <c r="G11724" s="184" t="str">
        <f t="shared" si="826"/>
        <v/>
      </c>
      <c r="H11724" s="184" t="str">
        <f t="shared" si="827"/>
        <v/>
      </c>
      <c r="L11724">
        <f t="shared" si="822"/>
        <v>623.21755838998604</v>
      </c>
      <c r="R11724">
        <f t="shared" si="823"/>
        <v>1148.7825619999999</v>
      </c>
      <c r="S11724" t="s">
        <v>201</v>
      </c>
      <c r="T11724" s="221">
        <v>45547.336111111108</v>
      </c>
    </row>
    <row r="11725" spans="1:20" x14ac:dyDescent="0.35">
      <c r="A11725" t="s">
        <v>142</v>
      </c>
      <c r="B11725" t="s">
        <v>143</v>
      </c>
      <c r="C11725" t="s">
        <v>97</v>
      </c>
      <c r="D11725" s="29">
        <v>45696</v>
      </c>
      <c r="E11725" s="184" t="str">
        <f t="shared" si="824"/>
        <v/>
      </c>
      <c r="F11725" s="184" t="str">
        <f t="shared" si="825"/>
        <v/>
      </c>
      <c r="G11725" s="184" t="str">
        <f t="shared" si="826"/>
        <v/>
      </c>
      <c r="H11725" s="184" t="str">
        <f t="shared" si="827"/>
        <v/>
      </c>
      <c r="L11725">
        <f t="shared" si="822"/>
        <v>623.21755838998604</v>
      </c>
      <c r="R11725">
        <f t="shared" si="823"/>
        <v>1148.7825619999999</v>
      </c>
      <c r="S11725" t="s">
        <v>201</v>
      </c>
      <c r="T11725" s="221">
        <v>45547.335416666669</v>
      </c>
    </row>
    <row r="11726" spans="1:20" x14ac:dyDescent="0.35">
      <c r="A11726" t="s">
        <v>142</v>
      </c>
      <c r="B11726" t="s">
        <v>143</v>
      </c>
      <c r="C11726" t="s">
        <v>97</v>
      </c>
      <c r="D11726" s="29">
        <v>45697</v>
      </c>
      <c r="E11726" s="184" t="str">
        <f t="shared" si="824"/>
        <v/>
      </c>
      <c r="F11726" s="184" t="str">
        <f t="shared" si="825"/>
        <v/>
      </c>
      <c r="G11726" s="184" t="str">
        <f t="shared" si="826"/>
        <v/>
      </c>
      <c r="H11726" s="184" t="str">
        <f t="shared" si="827"/>
        <v/>
      </c>
      <c r="L11726">
        <f t="shared" si="822"/>
        <v>623.21755838998604</v>
      </c>
      <c r="R11726">
        <f t="shared" si="823"/>
        <v>1148.7825619999999</v>
      </c>
      <c r="S11726" t="s">
        <v>201</v>
      </c>
      <c r="T11726" s="221">
        <v>45547.336111111108</v>
      </c>
    </row>
    <row r="11727" spans="1:20" x14ac:dyDescent="0.35">
      <c r="A11727" t="s">
        <v>142</v>
      </c>
      <c r="B11727" t="s">
        <v>143</v>
      </c>
      <c r="C11727" t="s">
        <v>97</v>
      </c>
      <c r="D11727" s="29">
        <v>45698</v>
      </c>
      <c r="E11727" s="184" t="str">
        <f t="shared" si="824"/>
        <v/>
      </c>
      <c r="F11727" s="184" t="str">
        <f t="shared" si="825"/>
        <v/>
      </c>
      <c r="G11727" s="184" t="str">
        <f t="shared" si="826"/>
        <v/>
      </c>
      <c r="H11727" s="184" t="str">
        <f t="shared" si="827"/>
        <v/>
      </c>
      <c r="L11727">
        <f t="shared" si="822"/>
        <v>623.21755838998604</v>
      </c>
      <c r="R11727">
        <f t="shared" si="823"/>
        <v>1148.7825619999999</v>
      </c>
      <c r="S11727" t="s">
        <v>201</v>
      </c>
      <c r="T11727" s="221">
        <v>45547.336111111108</v>
      </c>
    </row>
    <row r="11728" spans="1:20" x14ac:dyDescent="0.35">
      <c r="A11728" t="s">
        <v>142</v>
      </c>
      <c r="B11728" t="s">
        <v>143</v>
      </c>
      <c r="C11728" t="s">
        <v>97</v>
      </c>
      <c r="D11728" s="29">
        <v>45699</v>
      </c>
      <c r="E11728" s="184" t="str">
        <f t="shared" si="824"/>
        <v/>
      </c>
      <c r="F11728" s="184" t="str">
        <f t="shared" si="825"/>
        <v/>
      </c>
      <c r="G11728" s="184" t="str">
        <f t="shared" si="826"/>
        <v/>
      </c>
      <c r="H11728" s="184" t="str">
        <f t="shared" si="827"/>
        <v/>
      </c>
      <c r="L11728">
        <f t="shared" si="822"/>
        <v>623.21755838998604</v>
      </c>
      <c r="R11728">
        <f t="shared" si="823"/>
        <v>1148.7825619999999</v>
      </c>
      <c r="S11728" t="s">
        <v>201</v>
      </c>
      <c r="T11728" s="221">
        <v>45547.336111111108</v>
      </c>
    </row>
    <row r="11729" spans="1:20" x14ac:dyDescent="0.35">
      <c r="A11729" t="s">
        <v>142</v>
      </c>
      <c r="B11729" t="s">
        <v>143</v>
      </c>
      <c r="C11729" t="s">
        <v>97</v>
      </c>
      <c r="D11729" s="29">
        <v>45700</v>
      </c>
      <c r="E11729" s="184" t="str">
        <f t="shared" si="824"/>
        <v/>
      </c>
      <c r="F11729" s="184" t="str">
        <f t="shared" si="825"/>
        <v/>
      </c>
      <c r="G11729" s="184" t="str">
        <f t="shared" si="826"/>
        <v/>
      </c>
      <c r="H11729" s="184" t="str">
        <f t="shared" si="827"/>
        <v/>
      </c>
      <c r="L11729">
        <f t="shared" si="822"/>
        <v>623.21755838998604</v>
      </c>
      <c r="R11729">
        <f t="shared" si="823"/>
        <v>1148.7825619999999</v>
      </c>
      <c r="S11729" t="s">
        <v>201</v>
      </c>
      <c r="T11729" s="221">
        <v>45547.335416666669</v>
      </c>
    </row>
    <row r="11730" spans="1:20" x14ac:dyDescent="0.35">
      <c r="A11730" t="s">
        <v>142</v>
      </c>
      <c r="B11730" t="s">
        <v>143</v>
      </c>
      <c r="C11730" t="s">
        <v>97</v>
      </c>
      <c r="D11730" s="29">
        <v>45701</v>
      </c>
      <c r="E11730" s="184" t="str">
        <f t="shared" si="824"/>
        <v/>
      </c>
      <c r="F11730" s="184" t="str">
        <f t="shared" si="825"/>
        <v/>
      </c>
      <c r="G11730" s="184" t="str">
        <f t="shared" si="826"/>
        <v/>
      </c>
      <c r="H11730" s="184" t="str">
        <f t="shared" si="827"/>
        <v/>
      </c>
      <c r="L11730">
        <f t="shared" si="822"/>
        <v>623.21755838998604</v>
      </c>
      <c r="R11730">
        <f t="shared" si="823"/>
        <v>1148.7825619999999</v>
      </c>
      <c r="S11730" t="s">
        <v>201</v>
      </c>
      <c r="T11730" s="221">
        <v>45547.336111111108</v>
      </c>
    </row>
    <row r="11731" spans="1:20" x14ac:dyDescent="0.35">
      <c r="A11731" t="s">
        <v>142</v>
      </c>
      <c r="B11731" t="s">
        <v>143</v>
      </c>
      <c r="C11731" t="s">
        <v>97</v>
      </c>
      <c r="D11731" s="29">
        <v>45702</v>
      </c>
      <c r="E11731" s="184" t="str">
        <f t="shared" si="824"/>
        <v/>
      </c>
      <c r="F11731" s="184" t="str">
        <f t="shared" si="825"/>
        <v/>
      </c>
      <c r="G11731" s="184" t="str">
        <f t="shared" si="826"/>
        <v/>
      </c>
      <c r="H11731" s="184" t="str">
        <f t="shared" si="827"/>
        <v/>
      </c>
      <c r="L11731">
        <f t="shared" si="822"/>
        <v>623.21755838998604</v>
      </c>
      <c r="R11731">
        <f t="shared" si="823"/>
        <v>1148.7825619999999</v>
      </c>
      <c r="S11731" t="s">
        <v>201</v>
      </c>
      <c r="T11731" s="221">
        <v>45547.336111111108</v>
      </c>
    </row>
    <row r="11732" spans="1:20" x14ac:dyDescent="0.35">
      <c r="A11732" t="s">
        <v>142</v>
      </c>
      <c r="B11732" t="s">
        <v>143</v>
      </c>
      <c r="C11732" t="s">
        <v>97</v>
      </c>
      <c r="D11732" s="29">
        <v>45703</v>
      </c>
      <c r="E11732" s="184" t="str">
        <f t="shared" si="824"/>
        <v/>
      </c>
      <c r="F11732" s="184" t="str">
        <f t="shared" si="825"/>
        <v/>
      </c>
      <c r="G11732" s="184" t="str">
        <f t="shared" si="826"/>
        <v/>
      </c>
      <c r="H11732" s="184" t="str">
        <f t="shared" si="827"/>
        <v/>
      </c>
      <c r="L11732">
        <f t="shared" si="822"/>
        <v>623.21755838998604</v>
      </c>
      <c r="R11732">
        <f t="shared" si="823"/>
        <v>1148.7825619999999</v>
      </c>
      <c r="S11732" t="s">
        <v>201</v>
      </c>
      <c r="T11732" s="221">
        <v>45547.336111111108</v>
      </c>
    </row>
    <row r="11733" spans="1:20" x14ac:dyDescent="0.35">
      <c r="A11733" t="s">
        <v>142</v>
      </c>
      <c r="B11733" t="s">
        <v>143</v>
      </c>
      <c r="C11733" t="s">
        <v>97</v>
      </c>
      <c r="D11733" s="29">
        <v>45704</v>
      </c>
      <c r="E11733" s="184" t="str">
        <f t="shared" si="824"/>
        <v/>
      </c>
      <c r="F11733" s="184" t="str">
        <f t="shared" si="825"/>
        <v/>
      </c>
      <c r="G11733" s="184" t="str">
        <f t="shared" si="826"/>
        <v/>
      </c>
      <c r="H11733" s="184" t="str">
        <f t="shared" si="827"/>
        <v/>
      </c>
      <c r="L11733">
        <f t="shared" si="822"/>
        <v>623.21755838998604</v>
      </c>
      <c r="R11733">
        <f t="shared" si="823"/>
        <v>1148.7825619999999</v>
      </c>
      <c r="S11733" t="s">
        <v>201</v>
      </c>
      <c r="T11733" s="221">
        <v>45547.336111111108</v>
      </c>
    </row>
    <row r="11734" spans="1:20" x14ac:dyDescent="0.35">
      <c r="A11734" t="s">
        <v>142</v>
      </c>
      <c r="B11734" t="s">
        <v>143</v>
      </c>
      <c r="C11734" t="s">
        <v>97</v>
      </c>
      <c r="D11734" s="29">
        <v>45705</v>
      </c>
      <c r="E11734" s="184" t="str">
        <f t="shared" si="824"/>
        <v/>
      </c>
      <c r="F11734" s="184" t="str">
        <f t="shared" si="825"/>
        <v/>
      </c>
      <c r="G11734" s="184" t="str">
        <f t="shared" si="826"/>
        <v/>
      </c>
      <c r="H11734" s="184" t="str">
        <f t="shared" si="827"/>
        <v/>
      </c>
      <c r="L11734">
        <f t="shared" si="822"/>
        <v>623.21755838998604</v>
      </c>
      <c r="R11734">
        <f t="shared" si="823"/>
        <v>1148.7825619999999</v>
      </c>
      <c r="S11734" t="s">
        <v>201</v>
      </c>
      <c r="T11734" s="221">
        <v>45547.336111111108</v>
      </c>
    </row>
    <row r="11735" spans="1:20" x14ac:dyDescent="0.35">
      <c r="A11735" t="s">
        <v>142</v>
      </c>
      <c r="B11735" t="s">
        <v>143</v>
      </c>
      <c r="C11735" t="s">
        <v>97</v>
      </c>
      <c r="D11735" s="29">
        <v>45706</v>
      </c>
      <c r="E11735" s="184" t="str">
        <f t="shared" si="824"/>
        <v/>
      </c>
      <c r="F11735" s="184" t="str">
        <f t="shared" si="825"/>
        <v/>
      </c>
      <c r="G11735" s="184" t="str">
        <f t="shared" si="826"/>
        <v/>
      </c>
      <c r="H11735" s="184" t="str">
        <f t="shared" si="827"/>
        <v/>
      </c>
      <c r="L11735">
        <f t="shared" si="822"/>
        <v>623.21755838998604</v>
      </c>
      <c r="R11735">
        <f t="shared" si="823"/>
        <v>1148.7825619999999</v>
      </c>
      <c r="S11735" t="s">
        <v>201</v>
      </c>
      <c r="T11735" s="221">
        <v>45547.336111111108</v>
      </c>
    </row>
    <row r="11736" spans="1:20" x14ac:dyDescent="0.35">
      <c r="A11736" t="s">
        <v>142</v>
      </c>
      <c r="B11736" t="s">
        <v>143</v>
      </c>
      <c r="C11736" t="s">
        <v>97</v>
      </c>
      <c r="D11736" s="29">
        <v>45707</v>
      </c>
      <c r="E11736" s="184" t="str">
        <f t="shared" si="824"/>
        <v/>
      </c>
      <c r="F11736" s="184" t="str">
        <f t="shared" si="825"/>
        <v/>
      </c>
      <c r="G11736" s="184" t="str">
        <f t="shared" si="826"/>
        <v/>
      </c>
      <c r="H11736" s="184" t="str">
        <f t="shared" si="827"/>
        <v/>
      </c>
      <c r="L11736">
        <f t="shared" si="822"/>
        <v>623.21755838998604</v>
      </c>
      <c r="R11736">
        <f t="shared" si="823"/>
        <v>1148.7825619999999</v>
      </c>
      <c r="S11736" t="s">
        <v>201</v>
      </c>
      <c r="T11736" s="221">
        <v>45547.335416666669</v>
      </c>
    </row>
    <row r="11737" spans="1:20" x14ac:dyDescent="0.35">
      <c r="A11737" t="s">
        <v>142</v>
      </c>
      <c r="B11737" t="s">
        <v>143</v>
      </c>
      <c r="C11737" t="s">
        <v>97</v>
      </c>
      <c r="D11737" s="29">
        <v>45708</v>
      </c>
      <c r="E11737" s="184" t="str">
        <f t="shared" si="824"/>
        <v/>
      </c>
      <c r="F11737" s="184" t="str">
        <f t="shared" si="825"/>
        <v/>
      </c>
      <c r="G11737" s="184" t="str">
        <f t="shared" si="826"/>
        <v/>
      </c>
      <c r="H11737" s="184" t="str">
        <f t="shared" si="827"/>
        <v/>
      </c>
      <c r="L11737">
        <f t="shared" si="822"/>
        <v>623.21755838998604</v>
      </c>
      <c r="R11737">
        <f t="shared" si="823"/>
        <v>1148.7825619999999</v>
      </c>
      <c r="S11737" t="s">
        <v>201</v>
      </c>
      <c r="T11737" s="221">
        <v>45547.336111111108</v>
      </c>
    </row>
    <row r="11738" spans="1:20" x14ac:dyDescent="0.35">
      <c r="A11738" t="s">
        <v>142</v>
      </c>
      <c r="B11738" t="s">
        <v>143</v>
      </c>
      <c r="C11738" t="s">
        <v>97</v>
      </c>
      <c r="D11738" s="29">
        <v>45709</v>
      </c>
      <c r="E11738" s="184" t="str">
        <f t="shared" si="824"/>
        <v/>
      </c>
      <c r="F11738" s="184" t="str">
        <f t="shared" si="825"/>
        <v/>
      </c>
      <c r="G11738" s="184" t="str">
        <f t="shared" si="826"/>
        <v/>
      </c>
      <c r="H11738" s="184" t="str">
        <f t="shared" si="827"/>
        <v/>
      </c>
      <c r="L11738">
        <f t="shared" si="822"/>
        <v>623.21755838998604</v>
      </c>
      <c r="R11738">
        <f t="shared" si="823"/>
        <v>1148.7825619999999</v>
      </c>
      <c r="S11738" t="s">
        <v>201</v>
      </c>
      <c r="T11738" s="221">
        <v>45547.336111111108</v>
      </c>
    </row>
    <row r="11739" spans="1:20" x14ac:dyDescent="0.35">
      <c r="A11739" t="s">
        <v>142</v>
      </c>
      <c r="B11739" t="s">
        <v>143</v>
      </c>
      <c r="C11739" t="s">
        <v>97</v>
      </c>
      <c r="D11739" s="29">
        <v>45710</v>
      </c>
      <c r="E11739" s="184" t="str">
        <f t="shared" si="824"/>
        <v/>
      </c>
      <c r="F11739" s="184" t="str">
        <f t="shared" si="825"/>
        <v/>
      </c>
      <c r="G11739" s="184" t="str">
        <f t="shared" si="826"/>
        <v/>
      </c>
      <c r="H11739" s="184" t="str">
        <f t="shared" si="827"/>
        <v/>
      </c>
      <c r="L11739">
        <f t="shared" si="822"/>
        <v>623.21755838998604</v>
      </c>
      <c r="R11739">
        <f t="shared" si="823"/>
        <v>1148.7825619999999</v>
      </c>
      <c r="S11739" t="s">
        <v>201</v>
      </c>
      <c r="T11739" s="221">
        <v>45547.335416666669</v>
      </c>
    </row>
    <row r="11740" spans="1:20" x14ac:dyDescent="0.35">
      <c r="A11740" t="s">
        <v>142</v>
      </c>
      <c r="B11740" t="s">
        <v>143</v>
      </c>
      <c r="C11740" t="s">
        <v>97</v>
      </c>
      <c r="D11740" s="29">
        <v>45711</v>
      </c>
      <c r="E11740" s="184" t="str">
        <f t="shared" si="824"/>
        <v/>
      </c>
      <c r="F11740" s="184" t="str">
        <f t="shared" si="825"/>
        <v/>
      </c>
      <c r="G11740" s="184" t="str">
        <f t="shared" si="826"/>
        <v/>
      </c>
      <c r="H11740" s="184" t="str">
        <f t="shared" si="827"/>
        <v/>
      </c>
      <c r="L11740">
        <f t="shared" si="822"/>
        <v>623.21755838998604</v>
      </c>
      <c r="R11740">
        <f t="shared" si="823"/>
        <v>1148.7825619999999</v>
      </c>
      <c r="S11740" t="s">
        <v>201</v>
      </c>
      <c r="T11740" s="221">
        <v>45547.336111111108</v>
      </c>
    </row>
    <row r="11741" spans="1:20" x14ac:dyDescent="0.35">
      <c r="A11741" t="s">
        <v>142</v>
      </c>
      <c r="B11741" t="s">
        <v>143</v>
      </c>
      <c r="C11741" t="s">
        <v>97</v>
      </c>
      <c r="D11741" s="29">
        <v>45712</v>
      </c>
      <c r="E11741" s="184" t="str">
        <f t="shared" si="824"/>
        <v/>
      </c>
      <c r="F11741" s="184" t="str">
        <f t="shared" si="825"/>
        <v/>
      </c>
      <c r="G11741" s="184" t="str">
        <f t="shared" si="826"/>
        <v/>
      </c>
      <c r="H11741" s="184" t="str">
        <f t="shared" si="827"/>
        <v/>
      </c>
      <c r="L11741">
        <f t="shared" si="822"/>
        <v>623.21755838998604</v>
      </c>
      <c r="R11741">
        <f t="shared" si="823"/>
        <v>1148.7825619999999</v>
      </c>
      <c r="S11741" t="s">
        <v>201</v>
      </c>
      <c r="T11741" s="221">
        <v>45547.336111111108</v>
      </c>
    </row>
    <row r="11742" spans="1:20" x14ac:dyDescent="0.35">
      <c r="A11742" t="s">
        <v>142</v>
      </c>
      <c r="B11742" t="s">
        <v>143</v>
      </c>
      <c r="C11742" t="s">
        <v>97</v>
      </c>
      <c r="D11742" s="29">
        <v>45713</v>
      </c>
      <c r="E11742" s="184" t="str">
        <f t="shared" si="824"/>
        <v/>
      </c>
      <c r="F11742" s="184" t="str">
        <f t="shared" si="825"/>
        <v/>
      </c>
      <c r="G11742" s="184" t="str">
        <f t="shared" si="826"/>
        <v/>
      </c>
      <c r="H11742" s="184" t="str">
        <f t="shared" si="827"/>
        <v/>
      </c>
      <c r="L11742">
        <f t="shared" si="822"/>
        <v>623.21755838998604</v>
      </c>
      <c r="R11742">
        <f t="shared" si="823"/>
        <v>1148.7825619999999</v>
      </c>
      <c r="S11742" t="s">
        <v>201</v>
      </c>
      <c r="T11742" s="221">
        <v>45547.336111111108</v>
      </c>
    </row>
    <row r="11743" spans="1:20" x14ac:dyDescent="0.35">
      <c r="A11743" t="s">
        <v>142</v>
      </c>
      <c r="B11743" t="s">
        <v>143</v>
      </c>
      <c r="C11743" t="s">
        <v>97</v>
      </c>
      <c r="D11743" s="29">
        <v>45714</v>
      </c>
      <c r="E11743" s="184" t="str">
        <f t="shared" si="824"/>
        <v/>
      </c>
      <c r="F11743" s="184" t="str">
        <f t="shared" si="825"/>
        <v/>
      </c>
      <c r="G11743" s="184" t="str">
        <f t="shared" si="826"/>
        <v/>
      </c>
      <c r="H11743" s="184" t="str">
        <f t="shared" si="827"/>
        <v/>
      </c>
      <c r="L11743">
        <f t="shared" si="822"/>
        <v>623.21755838998604</v>
      </c>
      <c r="R11743">
        <f t="shared" si="823"/>
        <v>1148.7825619999999</v>
      </c>
      <c r="S11743" t="s">
        <v>201</v>
      </c>
      <c r="T11743" s="221">
        <v>45547.335416666669</v>
      </c>
    </row>
    <row r="11744" spans="1:20" x14ac:dyDescent="0.35">
      <c r="A11744" t="s">
        <v>142</v>
      </c>
      <c r="B11744" t="s">
        <v>143</v>
      </c>
      <c r="C11744" t="s">
        <v>97</v>
      </c>
      <c r="D11744" s="29">
        <v>45715</v>
      </c>
      <c r="E11744" s="184" t="str">
        <f t="shared" si="824"/>
        <v/>
      </c>
      <c r="F11744" s="184" t="str">
        <f t="shared" si="825"/>
        <v/>
      </c>
      <c r="G11744" s="184" t="str">
        <f t="shared" si="826"/>
        <v/>
      </c>
      <c r="H11744" s="184" t="str">
        <f t="shared" si="827"/>
        <v/>
      </c>
      <c r="L11744">
        <f t="shared" si="822"/>
        <v>623.21755838998604</v>
      </c>
      <c r="R11744">
        <f t="shared" si="823"/>
        <v>1148.7825619999999</v>
      </c>
      <c r="S11744" t="s">
        <v>201</v>
      </c>
      <c r="T11744" s="221">
        <v>45547.336111111108</v>
      </c>
    </row>
    <row r="11745" spans="1:20" x14ac:dyDescent="0.35">
      <c r="A11745" t="s">
        <v>142</v>
      </c>
      <c r="B11745" t="s">
        <v>143</v>
      </c>
      <c r="C11745" t="s">
        <v>97</v>
      </c>
      <c r="D11745" s="29">
        <v>45716</v>
      </c>
      <c r="E11745" s="184" t="str">
        <f t="shared" si="824"/>
        <v/>
      </c>
      <c r="F11745" s="184" t="str">
        <f t="shared" si="825"/>
        <v/>
      </c>
      <c r="G11745" s="184" t="str">
        <f t="shared" si="826"/>
        <v/>
      </c>
      <c r="H11745" s="184" t="str">
        <f t="shared" si="827"/>
        <v/>
      </c>
      <c r="L11745">
        <f t="shared" si="822"/>
        <v>623.21755838998604</v>
      </c>
      <c r="R11745">
        <f t="shared" si="823"/>
        <v>1148.7825619999999</v>
      </c>
      <c r="S11745" t="s">
        <v>201</v>
      </c>
      <c r="T11745" s="221">
        <v>45547.336111111108</v>
      </c>
    </row>
    <row r="11746" spans="1:20" x14ac:dyDescent="0.35">
      <c r="A11746" t="s">
        <v>142</v>
      </c>
      <c r="B11746" t="s">
        <v>143</v>
      </c>
      <c r="C11746" t="s">
        <v>97</v>
      </c>
      <c r="D11746" s="29">
        <v>45717</v>
      </c>
      <c r="E11746" s="184" t="str">
        <f t="shared" si="824"/>
        <v/>
      </c>
      <c r="F11746" s="184" t="str">
        <f t="shared" si="825"/>
        <v/>
      </c>
      <c r="G11746" s="184" t="str">
        <f t="shared" si="826"/>
        <v/>
      </c>
      <c r="H11746" s="184" t="str">
        <f t="shared" si="827"/>
        <v/>
      </c>
      <c r="L11746">
        <f t="shared" si="822"/>
        <v>623.21755838998604</v>
      </c>
      <c r="R11746">
        <f t="shared" si="823"/>
        <v>1148.7825619999999</v>
      </c>
      <c r="S11746" t="s">
        <v>201</v>
      </c>
      <c r="T11746" s="221">
        <v>45547.336111111108</v>
      </c>
    </row>
    <row r="11747" spans="1:20" x14ac:dyDescent="0.35">
      <c r="A11747" t="s">
        <v>142</v>
      </c>
      <c r="B11747" t="s">
        <v>143</v>
      </c>
      <c r="C11747" t="s">
        <v>97</v>
      </c>
      <c r="D11747" s="29">
        <v>45718</v>
      </c>
      <c r="E11747" s="184" t="str">
        <f t="shared" si="824"/>
        <v/>
      </c>
      <c r="F11747" s="184" t="str">
        <f t="shared" si="825"/>
        <v/>
      </c>
      <c r="G11747" s="184" t="str">
        <f t="shared" si="826"/>
        <v/>
      </c>
      <c r="H11747" s="184" t="str">
        <f t="shared" si="827"/>
        <v/>
      </c>
      <c r="L11747">
        <f t="shared" si="822"/>
        <v>623.21755838998604</v>
      </c>
      <c r="R11747">
        <f t="shared" si="823"/>
        <v>1148.7825619999999</v>
      </c>
      <c r="S11747" t="s">
        <v>201</v>
      </c>
      <c r="T11747" s="221">
        <v>45547.336111111108</v>
      </c>
    </row>
    <row r="11748" spans="1:20" x14ac:dyDescent="0.35">
      <c r="A11748" t="s">
        <v>142</v>
      </c>
      <c r="B11748" t="s">
        <v>143</v>
      </c>
      <c r="C11748" t="s">
        <v>97</v>
      </c>
      <c r="D11748" s="29">
        <v>45719</v>
      </c>
      <c r="E11748" s="184" t="str">
        <f t="shared" si="824"/>
        <v/>
      </c>
      <c r="F11748" s="184" t="str">
        <f t="shared" si="825"/>
        <v/>
      </c>
      <c r="G11748" s="184" t="str">
        <f t="shared" si="826"/>
        <v/>
      </c>
      <c r="H11748" s="184" t="str">
        <f t="shared" si="827"/>
        <v/>
      </c>
      <c r="L11748">
        <f t="shared" si="822"/>
        <v>623.21755838998604</v>
      </c>
      <c r="R11748">
        <f t="shared" si="823"/>
        <v>1148.7825619999999</v>
      </c>
      <c r="S11748" t="s">
        <v>201</v>
      </c>
      <c r="T11748" s="221">
        <v>45547.335416666669</v>
      </c>
    </row>
    <row r="11749" spans="1:20" x14ac:dyDescent="0.35">
      <c r="A11749" t="s">
        <v>142</v>
      </c>
      <c r="B11749" t="s">
        <v>143</v>
      </c>
      <c r="C11749" t="s">
        <v>97</v>
      </c>
      <c r="D11749" s="29">
        <v>45720</v>
      </c>
      <c r="E11749" s="184" t="str">
        <f t="shared" si="824"/>
        <v/>
      </c>
      <c r="F11749" s="184" t="str">
        <f t="shared" si="825"/>
        <v/>
      </c>
      <c r="G11749" s="184" t="str">
        <f t="shared" si="826"/>
        <v/>
      </c>
      <c r="H11749" s="184" t="str">
        <f t="shared" si="827"/>
        <v/>
      </c>
      <c r="L11749">
        <f t="shared" si="822"/>
        <v>623.21755838998604</v>
      </c>
      <c r="R11749">
        <f t="shared" si="823"/>
        <v>1148.7825619999999</v>
      </c>
      <c r="S11749" t="s">
        <v>201</v>
      </c>
      <c r="T11749" s="221">
        <v>45547.335416666669</v>
      </c>
    </row>
    <row r="11750" spans="1:20" x14ac:dyDescent="0.35">
      <c r="A11750" t="s">
        <v>142</v>
      </c>
      <c r="B11750" t="s">
        <v>143</v>
      </c>
      <c r="C11750" t="s">
        <v>97</v>
      </c>
      <c r="D11750" s="29">
        <v>45721</v>
      </c>
      <c r="E11750" s="184" t="str">
        <f t="shared" si="824"/>
        <v/>
      </c>
      <c r="F11750" s="184" t="str">
        <f t="shared" si="825"/>
        <v/>
      </c>
      <c r="G11750" s="184" t="str">
        <f t="shared" si="826"/>
        <v/>
      </c>
      <c r="H11750" s="184" t="str">
        <f t="shared" si="827"/>
        <v/>
      </c>
      <c r="L11750">
        <f t="shared" si="822"/>
        <v>623.21755838998604</v>
      </c>
      <c r="R11750">
        <f t="shared" si="823"/>
        <v>1148.7825619999999</v>
      </c>
      <c r="S11750" t="s">
        <v>201</v>
      </c>
      <c r="T11750" s="221">
        <v>45547.336111111108</v>
      </c>
    </row>
    <row r="11751" spans="1:20" x14ac:dyDescent="0.35">
      <c r="A11751" t="s">
        <v>142</v>
      </c>
      <c r="B11751" t="s">
        <v>143</v>
      </c>
      <c r="C11751" t="s">
        <v>97</v>
      </c>
      <c r="D11751" s="29">
        <v>45722</v>
      </c>
      <c r="E11751" s="184" t="str">
        <f t="shared" si="824"/>
        <v/>
      </c>
      <c r="F11751" s="184" t="str">
        <f t="shared" si="825"/>
        <v/>
      </c>
      <c r="G11751" s="184" t="str">
        <f t="shared" si="826"/>
        <v/>
      </c>
      <c r="H11751" s="184" t="str">
        <f t="shared" si="827"/>
        <v/>
      </c>
      <c r="L11751">
        <f t="shared" ref="L11751:L11814" si="828">L3356+L1166+L1896+L7736+L7006+L8466</f>
        <v>623.21755838998604</v>
      </c>
      <c r="R11751">
        <f t="shared" ref="R11751:R11814" si="829">R3356+R1166+R1896+R7736+R7006+R8466</f>
        <v>1148.7825619999999</v>
      </c>
      <c r="S11751" t="s">
        <v>201</v>
      </c>
      <c r="T11751" s="221">
        <v>45547.336111111108</v>
      </c>
    </row>
    <row r="11752" spans="1:20" x14ac:dyDescent="0.35">
      <c r="A11752" t="s">
        <v>142</v>
      </c>
      <c r="B11752" t="s">
        <v>143</v>
      </c>
      <c r="C11752" t="s">
        <v>97</v>
      </c>
      <c r="D11752" s="29">
        <v>45723</v>
      </c>
      <c r="E11752" s="184" t="str">
        <f t="shared" si="824"/>
        <v/>
      </c>
      <c r="F11752" s="184" t="str">
        <f t="shared" si="825"/>
        <v/>
      </c>
      <c r="G11752" s="184" t="str">
        <f t="shared" si="826"/>
        <v/>
      </c>
      <c r="H11752" s="184" t="str">
        <f t="shared" si="827"/>
        <v/>
      </c>
      <c r="L11752">
        <f t="shared" si="828"/>
        <v>623.21755838998604</v>
      </c>
      <c r="R11752">
        <f t="shared" si="829"/>
        <v>1148.7825619999999</v>
      </c>
      <c r="S11752" t="s">
        <v>201</v>
      </c>
      <c r="T11752" s="221">
        <v>45547.336111111108</v>
      </c>
    </row>
    <row r="11753" spans="1:20" x14ac:dyDescent="0.35">
      <c r="A11753" t="s">
        <v>142</v>
      </c>
      <c r="B11753" t="s">
        <v>143</v>
      </c>
      <c r="C11753" t="s">
        <v>97</v>
      </c>
      <c r="D11753" s="29">
        <v>45724</v>
      </c>
      <c r="E11753" s="184" t="str">
        <f t="shared" si="824"/>
        <v/>
      </c>
      <c r="F11753" s="184" t="str">
        <f t="shared" si="825"/>
        <v/>
      </c>
      <c r="G11753" s="184" t="str">
        <f t="shared" si="826"/>
        <v/>
      </c>
      <c r="H11753" s="184" t="str">
        <f t="shared" si="827"/>
        <v/>
      </c>
      <c r="L11753">
        <f t="shared" si="828"/>
        <v>623.21755838998604</v>
      </c>
      <c r="R11753">
        <f t="shared" si="829"/>
        <v>1148.7825619999999</v>
      </c>
      <c r="S11753" t="s">
        <v>201</v>
      </c>
      <c r="T11753" s="221">
        <v>45547.335416666669</v>
      </c>
    </row>
    <row r="11754" spans="1:20" x14ac:dyDescent="0.35">
      <c r="A11754" t="s">
        <v>142</v>
      </c>
      <c r="B11754" t="s">
        <v>143</v>
      </c>
      <c r="C11754" t="s">
        <v>97</v>
      </c>
      <c r="D11754" s="29">
        <v>45725</v>
      </c>
      <c r="E11754" s="184" t="str">
        <f t="shared" si="824"/>
        <v/>
      </c>
      <c r="F11754" s="184" t="str">
        <f t="shared" si="825"/>
        <v/>
      </c>
      <c r="G11754" s="184" t="str">
        <f t="shared" si="826"/>
        <v/>
      </c>
      <c r="H11754" s="184" t="str">
        <f t="shared" si="827"/>
        <v/>
      </c>
      <c r="L11754">
        <f t="shared" si="828"/>
        <v>623.21755838998604</v>
      </c>
      <c r="R11754">
        <f t="shared" si="829"/>
        <v>1148.7825619999999</v>
      </c>
      <c r="S11754" t="s">
        <v>201</v>
      </c>
      <c r="T11754" s="221">
        <v>45547.335416666669</v>
      </c>
    </row>
    <row r="11755" spans="1:20" x14ac:dyDescent="0.35">
      <c r="A11755" t="s">
        <v>142</v>
      </c>
      <c r="B11755" t="s">
        <v>143</v>
      </c>
      <c r="C11755" t="s">
        <v>97</v>
      </c>
      <c r="D11755" s="29">
        <v>45726</v>
      </c>
      <c r="E11755" s="184" t="str">
        <f t="shared" si="824"/>
        <v/>
      </c>
      <c r="F11755" s="184" t="str">
        <f t="shared" si="825"/>
        <v/>
      </c>
      <c r="G11755" s="184" t="str">
        <f t="shared" si="826"/>
        <v/>
      </c>
      <c r="H11755" s="184" t="str">
        <f t="shared" si="827"/>
        <v/>
      </c>
      <c r="L11755">
        <f t="shared" si="828"/>
        <v>623.21755838998604</v>
      </c>
      <c r="R11755">
        <f t="shared" si="829"/>
        <v>1148.7825619999999</v>
      </c>
      <c r="S11755" t="s">
        <v>201</v>
      </c>
      <c r="T11755" s="221">
        <v>45547.335416666669</v>
      </c>
    </row>
    <row r="11756" spans="1:20" x14ac:dyDescent="0.35">
      <c r="A11756" t="s">
        <v>142</v>
      </c>
      <c r="B11756" t="s">
        <v>143</v>
      </c>
      <c r="C11756" t="s">
        <v>97</v>
      </c>
      <c r="D11756" s="29">
        <v>45727</v>
      </c>
      <c r="E11756" s="184" t="str">
        <f t="shared" si="824"/>
        <v/>
      </c>
      <c r="F11756" s="184" t="str">
        <f t="shared" si="825"/>
        <v/>
      </c>
      <c r="G11756" s="184" t="str">
        <f t="shared" si="826"/>
        <v/>
      </c>
      <c r="H11756" s="184" t="str">
        <f t="shared" si="827"/>
        <v/>
      </c>
      <c r="L11756">
        <f t="shared" si="828"/>
        <v>623.21755838998604</v>
      </c>
      <c r="R11756">
        <f t="shared" si="829"/>
        <v>1148.7825619999999</v>
      </c>
      <c r="S11756" t="s">
        <v>201</v>
      </c>
      <c r="T11756" s="221">
        <v>45547.335416666669</v>
      </c>
    </row>
    <row r="11757" spans="1:20" x14ac:dyDescent="0.35">
      <c r="A11757" t="s">
        <v>142</v>
      </c>
      <c r="B11757" t="s">
        <v>143</v>
      </c>
      <c r="C11757" t="s">
        <v>97</v>
      </c>
      <c r="D11757" s="29">
        <v>45728</v>
      </c>
      <c r="E11757" s="184" t="str">
        <f t="shared" si="824"/>
        <v/>
      </c>
      <c r="F11757" s="184" t="str">
        <f t="shared" si="825"/>
        <v/>
      </c>
      <c r="G11757" s="184" t="str">
        <f t="shared" si="826"/>
        <v/>
      </c>
      <c r="H11757" s="184" t="str">
        <f t="shared" si="827"/>
        <v/>
      </c>
      <c r="L11757">
        <f t="shared" si="828"/>
        <v>623.21755838998604</v>
      </c>
      <c r="R11757">
        <f t="shared" si="829"/>
        <v>1148.7825619999999</v>
      </c>
      <c r="S11757" t="s">
        <v>201</v>
      </c>
      <c r="T11757" s="221">
        <v>45547.336111111108</v>
      </c>
    </row>
    <row r="11758" spans="1:20" x14ac:dyDescent="0.35">
      <c r="A11758" t="s">
        <v>142</v>
      </c>
      <c r="B11758" t="s">
        <v>143</v>
      </c>
      <c r="C11758" t="s">
        <v>97</v>
      </c>
      <c r="D11758" s="29">
        <v>45729</v>
      </c>
      <c r="E11758" s="184" t="str">
        <f t="shared" si="824"/>
        <v/>
      </c>
      <c r="F11758" s="184" t="str">
        <f t="shared" si="825"/>
        <v/>
      </c>
      <c r="G11758" s="184" t="str">
        <f t="shared" si="826"/>
        <v/>
      </c>
      <c r="H11758" s="184" t="str">
        <f t="shared" si="827"/>
        <v/>
      </c>
      <c r="L11758">
        <f t="shared" si="828"/>
        <v>623.21755838998604</v>
      </c>
      <c r="R11758">
        <f t="shared" si="829"/>
        <v>1148.7825619999999</v>
      </c>
      <c r="S11758" t="s">
        <v>201</v>
      </c>
      <c r="T11758" s="221">
        <v>45547.336111111108</v>
      </c>
    </row>
    <row r="11759" spans="1:20" x14ac:dyDescent="0.35">
      <c r="A11759" t="s">
        <v>142</v>
      </c>
      <c r="B11759" t="s">
        <v>143</v>
      </c>
      <c r="C11759" t="s">
        <v>97</v>
      </c>
      <c r="D11759" s="29">
        <v>45730</v>
      </c>
      <c r="E11759" s="184" t="str">
        <f t="shared" si="824"/>
        <v/>
      </c>
      <c r="F11759" s="184" t="str">
        <f t="shared" si="825"/>
        <v/>
      </c>
      <c r="G11759" s="184" t="str">
        <f t="shared" si="826"/>
        <v/>
      </c>
      <c r="H11759" s="184" t="str">
        <f t="shared" si="827"/>
        <v/>
      </c>
      <c r="L11759">
        <f t="shared" si="828"/>
        <v>623.21755838998604</v>
      </c>
      <c r="R11759">
        <f t="shared" si="829"/>
        <v>1148.7825619999999</v>
      </c>
      <c r="S11759" t="s">
        <v>201</v>
      </c>
      <c r="T11759" s="221">
        <v>45547.335416666669</v>
      </c>
    </row>
    <row r="11760" spans="1:20" x14ac:dyDescent="0.35">
      <c r="A11760" t="s">
        <v>142</v>
      </c>
      <c r="B11760" t="s">
        <v>143</v>
      </c>
      <c r="C11760" t="s">
        <v>97</v>
      </c>
      <c r="D11760" s="29">
        <v>45731</v>
      </c>
      <c r="E11760" s="184" t="str">
        <f t="shared" si="824"/>
        <v/>
      </c>
      <c r="F11760" s="184" t="str">
        <f t="shared" si="825"/>
        <v/>
      </c>
      <c r="G11760" s="184" t="str">
        <f t="shared" si="826"/>
        <v/>
      </c>
      <c r="H11760" s="184" t="str">
        <f t="shared" si="827"/>
        <v/>
      </c>
      <c r="L11760">
        <f t="shared" si="828"/>
        <v>623.21755838998604</v>
      </c>
      <c r="R11760">
        <f t="shared" si="829"/>
        <v>1148.7825619999999</v>
      </c>
      <c r="S11760" t="s">
        <v>201</v>
      </c>
      <c r="T11760" s="221">
        <v>45547.335416666669</v>
      </c>
    </row>
    <row r="11761" spans="1:20" x14ac:dyDescent="0.35">
      <c r="A11761" t="s">
        <v>142</v>
      </c>
      <c r="B11761" t="s">
        <v>143</v>
      </c>
      <c r="C11761" t="s">
        <v>97</v>
      </c>
      <c r="D11761" s="29">
        <v>45732</v>
      </c>
      <c r="E11761" s="184" t="str">
        <f t="shared" si="824"/>
        <v/>
      </c>
      <c r="F11761" s="184" t="str">
        <f t="shared" si="825"/>
        <v/>
      </c>
      <c r="G11761" s="184" t="str">
        <f t="shared" si="826"/>
        <v/>
      </c>
      <c r="H11761" s="184" t="str">
        <f t="shared" si="827"/>
        <v/>
      </c>
      <c r="L11761">
        <f t="shared" si="828"/>
        <v>623.21755838998604</v>
      </c>
      <c r="R11761">
        <f t="shared" si="829"/>
        <v>1148.7825619999999</v>
      </c>
      <c r="S11761" t="s">
        <v>201</v>
      </c>
      <c r="T11761" s="221">
        <v>45547.335416666669</v>
      </c>
    </row>
    <row r="11762" spans="1:20" x14ac:dyDescent="0.35">
      <c r="A11762" t="s">
        <v>142</v>
      </c>
      <c r="B11762" t="s">
        <v>143</v>
      </c>
      <c r="C11762" t="s">
        <v>97</v>
      </c>
      <c r="D11762" s="29">
        <v>45733</v>
      </c>
      <c r="E11762" s="184" t="str">
        <f t="shared" si="824"/>
        <v/>
      </c>
      <c r="F11762" s="184" t="str">
        <f t="shared" si="825"/>
        <v/>
      </c>
      <c r="G11762" s="184" t="str">
        <f t="shared" si="826"/>
        <v/>
      </c>
      <c r="H11762" s="184" t="str">
        <f t="shared" si="827"/>
        <v/>
      </c>
      <c r="L11762">
        <f t="shared" si="828"/>
        <v>623.21755838998604</v>
      </c>
      <c r="R11762">
        <f t="shared" si="829"/>
        <v>1148.7825619999999</v>
      </c>
      <c r="S11762" t="s">
        <v>201</v>
      </c>
      <c r="T11762" s="221">
        <v>45547.335416666669</v>
      </c>
    </row>
    <row r="11763" spans="1:20" x14ac:dyDescent="0.35">
      <c r="A11763" t="s">
        <v>142</v>
      </c>
      <c r="B11763" t="s">
        <v>143</v>
      </c>
      <c r="C11763" t="s">
        <v>97</v>
      </c>
      <c r="D11763" s="29">
        <v>45734</v>
      </c>
      <c r="E11763" s="184" t="str">
        <f t="shared" si="824"/>
        <v/>
      </c>
      <c r="F11763" s="184" t="str">
        <f t="shared" si="825"/>
        <v/>
      </c>
      <c r="G11763" s="184" t="str">
        <f t="shared" si="826"/>
        <v/>
      </c>
      <c r="H11763" s="184" t="str">
        <f t="shared" si="827"/>
        <v/>
      </c>
      <c r="L11763">
        <f t="shared" si="828"/>
        <v>623.21755838998604</v>
      </c>
      <c r="R11763">
        <f t="shared" si="829"/>
        <v>1148.7825619999999</v>
      </c>
      <c r="S11763" t="s">
        <v>201</v>
      </c>
      <c r="T11763" s="221">
        <v>45547.336111111108</v>
      </c>
    </row>
    <row r="11764" spans="1:20" x14ac:dyDescent="0.35">
      <c r="A11764" t="s">
        <v>142</v>
      </c>
      <c r="B11764" t="s">
        <v>143</v>
      </c>
      <c r="C11764" t="s">
        <v>97</v>
      </c>
      <c r="D11764" s="29">
        <v>45735</v>
      </c>
      <c r="E11764" s="184" t="str">
        <f t="shared" si="824"/>
        <v/>
      </c>
      <c r="F11764" s="184" t="str">
        <f t="shared" si="825"/>
        <v/>
      </c>
      <c r="G11764" s="184" t="str">
        <f t="shared" si="826"/>
        <v/>
      </c>
      <c r="H11764" s="184" t="str">
        <f t="shared" si="827"/>
        <v/>
      </c>
      <c r="L11764">
        <f t="shared" si="828"/>
        <v>623.21755838998604</v>
      </c>
      <c r="R11764">
        <f t="shared" si="829"/>
        <v>1148.7825619999999</v>
      </c>
      <c r="S11764" t="s">
        <v>201</v>
      </c>
      <c r="T11764" s="221">
        <v>45547.336111111108</v>
      </c>
    </row>
    <row r="11765" spans="1:20" x14ac:dyDescent="0.35">
      <c r="A11765" t="s">
        <v>142</v>
      </c>
      <c r="B11765" t="s">
        <v>143</v>
      </c>
      <c r="C11765" t="s">
        <v>97</v>
      </c>
      <c r="D11765" s="29">
        <v>45736</v>
      </c>
      <c r="E11765" s="184" t="str">
        <f t="shared" si="824"/>
        <v/>
      </c>
      <c r="F11765" s="184" t="str">
        <f t="shared" si="825"/>
        <v/>
      </c>
      <c r="G11765" s="184" t="str">
        <f t="shared" si="826"/>
        <v/>
      </c>
      <c r="H11765" s="184" t="str">
        <f t="shared" si="827"/>
        <v/>
      </c>
      <c r="L11765">
        <f t="shared" si="828"/>
        <v>623.21755838998604</v>
      </c>
      <c r="R11765">
        <f t="shared" si="829"/>
        <v>1148.7825619999999</v>
      </c>
      <c r="S11765" t="s">
        <v>201</v>
      </c>
      <c r="T11765" s="221">
        <v>45547.335416666669</v>
      </c>
    </row>
    <row r="11766" spans="1:20" x14ac:dyDescent="0.35">
      <c r="A11766" t="s">
        <v>142</v>
      </c>
      <c r="B11766" t="s">
        <v>143</v>
      </c>
      <c r="C11766" t="s">
        <v>97</v>
      </c>
      <c r="D11766" s="29">
        <v>45737</v>
      </c>
      <c r="E11766" s="184" t="str">
        <f t="shared" si="824"/>
        <v/>
      </c>
      <c r="F11766" s="184" t="str">
        <f t="shared" si="825"/>
        <v/>
      </c>
      <c r="G11766" s="184" t="str">
        <f t="shared" si="826"/>
        <v/>
      </c>
      <c r="H11766" s="184" t="str">
        <f t="shared" si="827"/>
        <v/>
      </c>
      <c r="L11766">
        <f t="shared" si="828"/>
        <v>623.21755838998604</v>
      </c>
      <c r="R11766">
        <f t="shared" si="829"/>
        <v>1148.7825619999999</v>
      </c>
      <c r="S11766" t="s">
        <v>201</v>
      </c>
      <c r="T11766" s="221">
        <v>45547.335416666669</v>
      </c>
    </row>
    <row r="11767" spans="1:20" x14ac:dyDescent="0.35">
      <c r="A11767" t="s">
        <v>142</v>
      </c>
      <c r="B11767" t="s">
        <v>143</v>
      </c>
      <c r="C11767" t="s">
        <v>97</v>
      </c>
      <c r="D11767" s="29">
        <v>45738</v>
      </c>
      <c r="E11767" s="184" t="str">
        <f t="shared" si="824"/>
        <v/>
      </c>
      <c r="F11767" s="184" t="str">
        <f t="shared" si="825"/>
        <v/>
      </c>
      <c r="G11767" s="184" t="str">
        <f t="shared" si="826"/>
        <v/>
      </c>
      <c r="H11767" s="184" t="str">
        <f t="shared" si="827"/>
        <v/>
      </c>
      <c r="L11767">
        <f t="shared" si="828"/>
        <v>623.21755838998604</v>
      </c>
      <c r="R11767">
        <f t="shared" si="829"/>
        <v>1148.7825619999999</v>
      </c>
      <c r="S11767" t="s">
        <v>201</v>
      </c>
      <c r="T11767" s="221">
        <v>45547.335416666669</v>
      </c>
    </row>
    <row r="11768" spans="1:20" x14ac:dyDescent="0.35">
      <c r="A11768" t="s">
        <v>142</v>
      </c>
      <c r="B11768" t="s">
        <v>143</v>
      </c>
      <c r="C11768" t="s">
        <v>97</v>
      </c>
      <c r="D11768" s="29">
        <v>45739</v>
      </c>
      <c r="E11768" s="184" t="str">
        <f t="shared" si="824"/>
        <v/>
      </c>
      <c r="F11768" s="184" t="str">
        <f t="shared" si="825"/>
        <v/>
      </c>
      <c r="G11768" s="184" t="str">
        <f t="shared" si="826"/>
        <v/>
      </c>
      <c r="H11768" s="184" t="str">
        <f t="shared" si="827"/>
        <v/>
      </c>
      <c r="L11768">
        <f t="shared" si="828"/>
        <v>623.21755838998604</v>
      </c>
      <c r="R11768">
        <f t="shared" si="829"/>
        <v>1148.7825619999999</v>
      </c>
      <c r="S11768" t="s">
        <v>201</v>
      </c>
      <c r="T11768" s="221">
        <v>45547.336111111108</v>
      </c>
    </row>
    <row r="11769" spans="1:20" x14ac:dyDescent="0.35">
      <c r="A11769" t="s">
        <v>142</v>
      </c>
      <c r="B11769" t="s">
        <v>143</v>
      </c>
      <c r="C11769" t="s">
        <v>97</v>
      </c>
      <c r="D11769" s="29">
        <v>45740</v>
      </c>
      <c r="E11769" s="184" t="str">
        <f t="shared" si="824"/>
        <v/>
      </c>
      <c r="F11769" s="184" t="str">
        <f t="shared" si="825"/>
        <v/>
      </c>
      <c r="G11769" s="184" t="str">
        <f t="shared" si="826"/>
        <v/>
      </c>
      <c r="H11769" s="184" t="str">
        <f t="shared" si="827"/>
        <v/>
      </c>
      <c r="L11769">
        <f t="shared" si="828"/>
        <v>623.21755838998604</v>
      </c>
      <c r="R11769">
        <f t="shared" si="829"/>
        <v>1148.7825619999999</v>
      </c>
      <c r="S11769" t="s">
        <v>201</v>
      </c>
      <c r="T11769" s="221">
        <v>45547.336111111108</v>
      </c>
    </row>
    <row r="11770" spans="1:20" x14ac:dyDescent="0.35">
      <c r="A11770" t="s">
        <v>142</v>
      </c>
      <c r="B11770" t="s">
        <v>143</v>
      </c>
      <c r="C11770" t="s">
        <v>97</v>
      </c>
      <c r="D11770" s="29">
        <v>45741</v>
      </c>
      <c r="E11770" s="184" t="str">
        <f t="shared" si="824"/>
        <v/>
      </c>
      <c r="F11770" s="184" t="str">
        <f t="shared" si="825"/>
        <v/>
      </c>
      <c r="G11770" s="184" t="str">
        <f t="shared" si="826"/>
        <v/>
      </c>
      <c r="H11770" s="184" t="str">
        <f t="shared" si="827"/>
        <v/>
      </c>
      <c r="L11770">
        <f t="shared" si="828"/>
        <v>623.21755838998604</v>
      </c>
      <c r="R11770">
        <f t="shared" si="829"/>
        <v>1148.7825619999999</v>
      </c>
      <c r="S11770" t="s">
        <v>201</v>
      </c>
      <c r="T11770" s="221">
        <v>45547.336111111108</v>
      </c>
    </row>
    <row r="11771" spans="1:20" x14ac:dyDescent="0.35">
      <c r="A11771" t="s">
        <v>142</v>
      </c>
      <c r="B11771" t="s">
        <v>143</v>
      </c>
      <c r="C11771" t="s">
        <v>97</v>
      </c>
      <c r="D11771" s="29">
        <v>45742</v>
      </c>
      <c r="E11771" s="184" t="str">
        <f t="shared" si="824"/>
        <v/>
      </c>
      <c r="F11771" s="184" t="str">
        <f t="shared" si="825"/>
        <v/>
      </c>
      <c r="G11771" s="184" t="str">
        <f t="shared" si="826"/>
        <v/>
      </c>
      <c r="H11771" s="184" t="str">
        <f t="shared" si="827"/>
        <v/>
      </c>
      <c r="L11771">
        <f t="shared" si="828"/>
        <v>623.21755838998604</v>
      </c>
      <c r="R11771">
        <f t="shared" si="829"/>
        <v>1148.7825619999999</v>
      </c>
      <c r="S11771" t="s">
        <v>201</v>
      </c>
      <c r="T11771" s="221">
        <v>45547.336111111108</v>
      </c>
    </row>
    <row r="11772" spans="1:20" x14ac:dyDescent="0.35">
      <c r="A11772" t="s">
        <v>142</v>
      </c>
      <c r="B11772" t="s">
        <v>143</v>
      </c>
      <c r="C11772" t="s">
        <v>97</v>
      </c>
      <c r="D11772" s="29">
        <v>45743</v>
      </c>
      <c r="E11772" s="184" t="str">
        <f t="shared" si="824"/>
        <v/>
      </c>
      <c r="F11772" s="184" t="str">
        <f t="shared" si="825"/>
        <v/>
      </c>
      <c r="G11772" s="184" t="str">
        <f t="shared" si="826"/>
        <v/>
      </c>
      <c r="H11772" s="184" t="str">
        <f t="shared" si="827"/>
        <v/>
      </c>
      <c r="L11772">
        <f t="shared" si="828"/>
        <v>623.21755838998604</v>
      </c>
      <c r="R11772">
        <f t="shared" si="829"/>
        <v>1148.7825619999999</v>
      </c>
      <c r="S11772" t="s">
        <v>201</v>
      </c>
      <c r="T11772" s="221">
        <v>45547.336111111108</v>
      </c>
    </row>
    <row r="11773" spans="1:20" x14ac:dyDescent="0.35">
      <c r="A11773" t="s">
        <v>142</v>
      </c>
      <c r="B11773" t="s">
        <v>143</v>
      </c>
      <c r="C11773" t="s">
        <v>97</v>
      </c>
      <c r="D11773" s="29">
        <v>45744</v>
      </c>
      <c r="E11773" s="184" t="str">
        <f t="shared" si="824"/>
        <v/>
      </c>
      <c r="F11773" s="184" t="str">
        <f t="shared" si="825"/>
        <v/>
      </c>
      <c r="G11773" s="184" t="str">
        <f t="shared" si="826"/>
        <v/>
      </c>
      <c r="H11773" s="184" t="str">
        <f t="shared" si="827"/>
        <v/>
      </c>
      <c r="L11773">
        <f t="shared" si="828"/>
        <v>623.21755838998604</v>
      </c>
      <c r="R11773">
        <f t="shared" si="829"/>
        <v>1148.7825619999999</v>
      </c>
      <c r="S11773" t="s">
        <v>201</v>
      </c>
      <c r="T11773" s="221">
        <v>45547.336111111108</v>
      </c>
    </row>
    <row r="11774" spans="1:20" x14ac:dyDescent="0.35">
      <c r="A11774" t="s">
        <v>142</v>
      </c>
      <c r="B11774" t="s">
        <v>143</v>
      </c>
      <c r="C11774" t="s">
        <v>97</v>
      </c>
      <c r="D11774" s="29">
        <v>45745</v>
      </c>
      <c r="E11774" s="184" t="str">
        <f t="shared" si="824"/>
        <v/>
      </c>
      <c r="F11774" s="184" t="str">
        <f t="shared" si="825"/>
        <v/>
      </c>
      <c r="G11774" s="184" t="str">
        <f t="shared" si="826"/>
        <v/>
      </c>
      <c r="H11774" s="184" t="str">
        <f t="shared" si="827"/>
        <v/>
      </c>
      <c r="L11774">
        <f t="shared" si="828"/>
        <v>623.21755838998604</v>
      </c>
      <c r="R11774">
        <f t="shared" si="829"/>
        <v>1148.7825619999999</v>
      </c>
      <c r="S11774" t="s">
        <v>201</v>
      </c>
      <c r="T11774" s="221">
        <v>45547.336111111108</v>
      </c>
    </row>
    <row r="11775" spans="1:20" x14ac:dyDescent="0.35">
      <c r="A11775" t="s">
        <v>142</v>
      </c>
      <c r="B11775" t="s">
        <v>143</v>
      </c>
      <c r="C11775" t="s">
        <v>97</v>
      </c>
      <c r="D11775" s="29">
        <v>45746</v>
      </c>
      <c r="E11775" s="184" t="str">
        <f t="shared" si="824"/>
        <v/>
      </c>
      <c r="F11775" s="184" t="str">
        <f t="shared" si="825"/>
        <v/>
      </c>
      <c r="G11775" s="184" t="str">
        <f t="shared" si="826"/>
        <v/>
      </c>
      <c r="H11775" s="184" t="str">
        <f t="shared" si="827"/>
        <v/>
      </c>
      <c r="L11775">
        <f t="shared" si="828"/>
        <v>623.21755838998604</v>
      </c>
      <c r="R11775">
        <f t="shared" si="829"/>
        <v>1148.7825619999999</v>
      </c>
      <c r="S11775" t="s">
        <v>201</v>
      </c>
      <c r="T11775" s="221">
        <v>45547.336111111108</v>
      </c>
    </row>
    <row r="11776" spans="1:20" x14ac:dyDescent="0.35">
      <c r="A11776" t="s">
        <v>142</v>
      </c>
      <c r="B11776" t="s">
        <v>143</v>
      </c>
      <c r="C11776" t="s">
        <v>97</v>
      </c>
      <c r="D11776" s="29">
        <v>45747</v>
      </c>
      <c r="E11776" s="184" t="str">
        <f t="shared" si="824"/>
        <v/>
      </c>
      <c r="F11776" s="184" t="str">
        <f t="shared" si="825"/>
        <v/>
      </c>
      <c r="G11776" s="184" t="str">
        <f t="shared" si="826"/>
        <v/>
      </c>
      <c r="H11776" s="184" t="str">
        <f t="shared" si="827"/>
        <v/>
      </c>
      <c r="L11776">
        <f t="shared" si="828"/>
        <v>623.21755838998604</v>
      </c>
      <c r="R11776">
        <f t="shared" si="829"/>
        <v>1148.7825619999999</v>
      </c>
      <c r="S11776" t="s">
        <v>201</v>
      </c>
      <c r="T11776" s="221">
        <v>45547.336111111108</v>
      </c>
    </row>
    <row r="11777" spans="1:20" x14ac:dyDescent="0.35">
      <c r="A11777" t="s">
        <v>142</v>
      </c>
      <c r="B11777" t="s">
        <v>143</v>
      </c>
      <c r="C11777" t="s">
        <v>97</v>
      </c>
      <c r="D11777" s="29">
        <v>45748</v>
      </c>
      <c r="E11777" s="184" t="str">
        <f t="shared" si="824"/>
        <v/>
      </c>
      <c r="F11777" s="184" t="str">
        <f t="shared" si="825"/>
        <v/>
      </c>
      <c r="G11777" s="184" t="str">
        <f t="shared" si="826"/>
        <v/>
      </c>
      <c r="H11777" s="184" t="str">
        <f t="shared" si="827"/>
        <v/>
      </c>
      <c r="L11777">
        <f t="shared" si="828"/>
        <v>621.7775583899861</v>
      </c>
      <c r="R11777">
        <f t="shared" si="829"/>
        <v>1148.7825619999999</v>
      </c>
      <c r="S11777" t="s">
        <v>201</v>
      </c>
      <c r="T11777" s="221">
        <v>45526.333333333336</v>
      </c>
    </row>
    <row r="11778" spans="1:20" x14ac:dyDescent="0.35">
      <c r="A11778" t="s">
        <v>142</v>
      </c>
      <c r="B11778" t="s">
        <v>143</v>
      </c>
      <c r="C11778" t="s">
        <v>97</v>
      </c>
      <c r="D11778" s="29">
        <v>45749</v>
      </c>
      <c r="E11778" s="184" t="str">
        <f t="shared" si="824"/>
        <v/>
      </c>
      <c r="F11778" s="184" t="str">
        <f t="shared" si="825"/>
        <v/>
      </c>
      <c r="G11778" s="184" t="str">
        <f t="shared" si="826"/>
        <v/>
      </c>
      <c r="H11778" s="184" t="str">
        <f t="shared" si="827"/>
        <v/>
      </c>
      <c r="L11778">
        <f t="shared" si="828"/>
        <v>621.7775583899861</v>
      </c>
      <c r="R11778">
        <f t="shared" si="829"/>
        <v>1148.7825619999999</v>
      </c>
      <c r="S11778" t="s">
        <v>201</v>
      </c>
      <c r="T11778" s="221">
        <v>45526.333333333336</v>
      </c>
    </row>
    <row r="11779" spans="1:20" x14ac:dyDescent="0.35">
      <c r="A11779" t="s">
        <v>142</v>
      </c>
      <c r="B11779" t="s">
        <v>143</v>
      </c>
      <c r="C11779" t="s">
        <v>97</v>
      </c>
      <c r="D11779" s="29">
        <v>45750</v>
      </c>
      <c r="E11779" s="184" t="str">
        <f t="shared" si="824"/>
        <v/>
      </c>
      <c r="F11779" s="184" t="str">
        <f t="shared" si="825"/>
        <v/>
      </c>
      <c r="G11779" s="184" t="str">
        <f t="shared" si="826"/>
        <v/>
      </c>
      <c r="H11779" s="184" t="str">
        <f t="shared" si="827"/>
        <v/>
      </c>
      <c r="L11779">
        <f t="shared" si="828"/>
        <v>621.7775583899861</v>
      </c>
      <c r="R11779">
        <f t="shared" si="829"/>
        <v>1148.7825619999999</v>
      </c>
      <c r="S11779" t="s">
        <v>201</v>
      </c>
      <c r="T11779" s="221">
        <v>45526.333333333336</v>
      </c>
    </row>
    <row r="11780" spans="1:20" x14ac:dyDescent="0.35">
      <c r="A11780" t="s">
        <v>142</v>
      </c>
      <c r="B11780" t="s">
        <v>143</v>
      </c>
      <c r="C11780" t="s">
        <v>97</v>
      </c>
      <c r="D11780" s="29">
        <v>45751</v>
      </c>
      <c r="E11780" s="184" t="str">
        <f t="shared" si="824"/>
        <v/>
      </c>
      <c r="F11780" s="184" t="str">
        <f t="shared" si="825"/>
        <v/>
      </c>
      <c r="G11780" s="184" t="str">
        <f t="shared" si="826"/>
        <v/>
      </c>
      <c r="H11780" s="184" t="str">
        <f t="shared" si="827"/>
        <v/>
      </c>
      <c r="L11780">
        <f t="shared" si="828"/>
        <v>621.7775583899861</v>
      </c>
      <c r="R11780">
        <f t="shared" si="829"/>
        <v>1148.7825619999999</v>
      </c>
      <c r="S11780" t="s">
        <v>201</v>
      </c>
      <c r="T11780" s="221">
        <v>45526.333333333336</v>
      </c>
    </row>
    <row r="11781" spans="1:20" x14ac:dyDescent="0.35">
      <c r="A11781" t="s">
        <v>142</v>
      </c>
      <c r="B11781" t="s">
        <v>143</v>
      </c>
      <c r="C11781" t="s">
        <v>97</v>
      </c>
      <c r="D11781" s="29">
        <v>45752</v>
      </c>
      <c r="E11781" s="184" t="str">
        <f t="shared" si="824"/>
        <v/>
      </c>
      <c r="F11781" s="184" t="str">
        <f t="shared" si="825"/>
        <v/>
      </c>
      <c r="G11781" s="184" t="str">
        <f t="shared" si="826"/>
        <v/>
      </c>
      <c r="H11781" s="184" t="str">
        <f t="shared" si="827"/>
        <v/>
      </c>
      <c r="L11781">
        <f t="shared" si="828"/>
        <v>621.7775583899861</v>
      </c>
      <c r="R11781">
        <f t="shared" si="829"/>
        <v>1148.7825619999999</v>
      </c>
      <c r="S11781" t="s">
        <v>201</v>
      </c>
      <c r="T11781" s="221">
        <v>45526.333333333336</v>
      </c>
    </row>
    <row r="11782" spans="1:20" x14ac:dyDescent="0.35">
      <c r="A11782" t="s">
        <v>142</v>
      </c>
      <c r="B11782" t="s">
        <v>143</v>
      </c>
      <c r="C11782" t="s">
        <v>97</v>
      </c>
      <c r="D11782" s="29">
        <v>45753</v>
      </c>
      <c r="E11782" s="184" t="str">
        <f t="shared" si="824"/>
        <v/>
      </c>
      <c r="F11782" s="184" t="str">
        <f t="shared" si="825"/>
        <v/>
      </c>
      <c r="G11782" s="184" t="str">
        <f t="shared" si="826"/>
        <v/>
      </c>
      <c r="H11782" s="184" t="str">
        <f t="shared" si="827"/>
        <v/>
      </c>
      <c r="L11782">
        <f t="shared" si="828"/>
        <v>621.7775583899861</v>
      </c>
      <c r="R11782">
        <f t="shared" si="829"/>
        <v>1148.7825619999999</v>
      </c>
      <c r="S11782" t="s">
        <v>201</v>
      </c>
      <c r="T11782" s="221">
        <v>45526.333333333336</v>
      </c>
    </row>
    <row r="11783" spans="1:20" x14ac:dyDescent="0.35">
      <c r="A11783" t="s">
        <v>142</v>
      </c>
      <c r="B11783" t="s">
        <v>143</v>
      </c>
      <c r="C11783" t="s">
        <v>97</v>
      </c>
      <c r="D11783" s="29">
        <v>45754</v>
      </c>
      <c r="E11783" s="184" t="str">
        <f t="shared" si="824"/>
        <v/>
      </c>
      <c r="F11783" s="184" t="str">
        <f t="shared" si="825"/>
        <v/>
      </c>
      <c r="G11783" s="184" t="str">
        <f t="shared" si="826"/>
        <v/>
      </c>
      <c r="H11783" s="184" t="str">
        <f t="shared" si="827"/>
        <v/>
      </c>
      <c r="L11783">
        <f t="shared" si="828"/>
        <v>621.7775583899861</v>
      </c>
      <c r="R11783">
        <f t="shared" si="829"/>
        <v>1148.7825619999999</v>
      </c>
      <c r="S11783" t="s">
        <v>201</v>
      </c>
      <c r="T11783" s="221">
        <v>45526.333333333336</v>
      </c>
    </row>
    <row r="11784" spans="1:20" x14ac:dyDescent="0.35">
      <c r="A11784" t="s">
        <v>142</v>
      </c>
      <c r="B11784" t="s">
        <v>143</v>
      </c>
      <c r="C11784" t="s">
        <v>97</v>
      </c>
      <c r="D11784" s="29">
        <v>45755</v>
      </c>
      <c r="E11784" s="184" t="str">
        <f t="shared" ref="E11784:E11847" si="830">IF(J11784="","",IF(L11784=0,0,IF(1-(J11784/L11784)&lt;0,"",1-(J11784/L11784))))</f>
        <v/>
      </c>
      <c r="F11784" s="184" t="str">
        <f t="shared" ref="F11784:F11847" si="831">IF(K11784="","",IF(L11784=0,0,IF(1-(K11784/L11784)&lt;0,"",1-(K11784/L11784))))</f>
        <v/>
      </c>
      <c r="G11784" s="184" t="str">
        <f t="shared" ref="G11784:G11847" si="832">IF(J11784="","",IF(1-(J11784/R11784)&lt;0,"",1-(J11784/R11784)))</f>
        <v/>
      </c>
      <c r="H11784" s="184" t="str">
        <f t="shared" ref="H11784:H11847" si="833">IF(K11784="","",IF(1-(K11784/R11784)&lt;0,"",1-(K11784/R11784)))</f>
        <v/>
      </c>
      <c r="L11784">
        <f t="shared" si="828"/>
        <v>621.7775583899861</v>
      </c>
      <c r="R11784">
        <f t="shared" si="829"/>
        <v>1148.7825619999999</v>
      </c>
      <c r="S11784" t="s">
        <v>201</v>
      </c>
      <c r="T11784" s="221">
        <v>45526.333333333336</v>
      </c>
    </row>
    <row r="11785" spans="1:20" x14ac:dyDescent="0.35">
      <c r="A11785" t="s">
        <v>142</v>
      </c>
      <c r="B11785" t="s">
        <v>143</v>
      </c>
      <c r="C11785" t="s">
        <v>97</v>
      </c>
      <c r="D11785" s="29">
        <v>45756</v>
      </c>
      <c r="E11785" s="184" t="str">
        <f t="shared" si="830"/>
        <v/>
      </c>
      <c r="F11785" s="184" t="str">
        <f t="shared" si="831"/>
        <v/>
      </c>
      <c r="G11785" s="184" t="str">
        <f t="shared" si="832"/>
        <v/>
      </c>
      <c r="H11785" s="184" t="str">
        <f t="shared" si="833"/>
        <v/>
      </c>
      <c r="L11785">
        <f t="shared" si="828"/>
        <v>621.7775583899861</v>
      </c>
      <c r="R11785">
        <f t="shared" si="829"/>
        <v>1148.7825619999999</v>
      </c>
      <c r="S11785" t="s">
        <v>201</v>
      </c>
      <c r="T11785" s="221">
        <v>45526.333333333336</v>
      </c>
    </row>
    <row r="11786" spans="1:20" x14ac:dyDescent="0.35">
      <c r="A11786" t="s">
        <v>142</v>
      </c>
      <c r="B11786" t="s">
        <v>143</v>
      </c>
      <c r="C11786" t="s">
        <v>97</v>
      </c>
      <c r="D11786" s="29">
        <v>45757</v>
      </c>
      <c r="E11786" s="184" t="str">
        <f t="shared" si="830"/>
        <v/>
      </c>
      <c r="F11786" s="184" t="str">
        <f t="shared" si="831"/>
        <v/>
      </c>
      <c r="G11786" s="184" t="str">
        <f t="shared" si="832"/>
        <v/>
      </c>
      <c r="H11786" s="184" t="str">
        <f t="shared" si="833"/>
        <v/>
      </c>
      <c r="L11786">
        <f t="shared" si="828"/>
        <v>621.7775583899861</v>
      </c>
      <c r="R11786">
        <f t="shared" si="829"/>
        <v>1148.7825619999999</v>
      </c>
      <c r="S11786" t="s">
        <v>201</v>
      </c>
      <c r="T11786" s="221">
        <v>45526.333333333336</v>
      </c>
    </row>
    <row r="11787" spans="1:20" x14ac:dyDescent="0.35">
      <c r="A11787" t="s">
        <v>142</v>
      </c>
      <c r="B11787" t="s">
        <v>143</v>
      </c>
      <c r="C11787" t="s">
        <v>97</v>
      </c>
      <c r="D11787" s="29">
        <v>45758</v>
      </c>
      <c r="E11787" s="184" t="str">
        <f t="shared" si="830"/>
        <v/>
      </c>
      <c r="F11787" s="184" t="str">
        <f t="shared" si="831"/>
        <v/>
      </c>
      <c r="G11787" s="184" t="str">
        <f t="shared" si="832"/>
        <v/>
      </c>
      <c r="H11787" s="184" t="str">
        <f t="shared" si="833"/>
        <v/>
      </c>
      <c r="L11787">
        <f t="shared" si="828"/>
        <v>621.7775583899861</v>
      </c>
      <c r="R11787">
        <f t="shared" si="829"/>
        <v>1148.7825619999999</v>
      </c>
      <c r="S11787" t="s">
        <v>201</v>
      </c>
      <c r="T11787" s="221">
        <v>45526.333333333336</v>
      </c>
    </row>
    <row r="11788" spans="1:20" x14ac:dyDescent="0.35">
      <c r="A11788" t="s">
        <v>142</v>
      </c>
      <c r="B11788" t="s">
        <v>143</v>
      </c>
      <c r="C11788" t="s">
        <v>97</v>
      </c>
      <c r="D11788" s="29">
        <v>45759</v>
      </c>
      <c r="E11788" s="184" t="str">
        <f t="shared" si="830"/>
        <v/>
      </c>
      <c r="F11788" s="184" t="str">
        <f t="shared" si="831"/>
        <v/>
      </c>
      <c r="G11788" s="184" t="str">
        <f t="shared" si="832"/>
        <v/>
      </c>
      <c r="H11788" s="184" t="str">
        <f t="shared" si="833"/>
        <v/>
      </c>
      <c r="L11788">
        <f t="shared" si="828"/>
        <v>621.7775583899861</v>
      </c>
      <c r="R11788">
        <f t="shared" si="829"/>
        <v>1148.7825619999999</v>
      </c>
      <c r="S11788" t="s">
        <v>201</v>
      </c>
      <c r="T11788" s="221">
        <v>45526.333333333336</v>
      </c>
    </row>
    <row r="11789" spans="1:20" x14ac:dyDescent="0.35">
      <c r="A11789" t="s">
        <v>142</v>
      </c>
      <c r="B11789" t="s">
        <v>143</v>
      </c>
      <c r="C11789" t="s">
        <v>97</v>
      </c>
      <c r="D11789" s="29">
        <v>45760</v>
      </c>
      <c r="E11789" s="184" t="str">
        <f t="shared" si="830"/>
        <v/>
      </c>
      <c r="F11789" s="184" t="str">
        <f t="shared" si="831"/>
        <v/>
      </c>
      <c r="G11789" s="184" t="str">
        <f t="shared" si="832"/>
        <v/>
      </c>
      <c r="H11789" s="184" t="str">
        <f t="shared" si="833"/>
        <v/>
      </c>
      <c r="L11789">
        <f t="shared" si="828"/>
        <v>621.7775583899861</v>
      </c>
      <c r="R11789">
        <f t="shared" si="829"/>
        <v>1148.7825619999999</v>
      </c>
      <c r="S11789" t="s">
        <v>201</v>
      </c>
      <c r="T11789" s="221">
        <v>45526.333333333336</v>
      </c>
    </row>
    <row r="11790" spans="1:20" x14ac:dyDescent="0.35">
      <c r="A11790" t="s">
        <v>142</v>
      </c>
      <c r="B11790" t="s">
        <v>143</v>
      </c>
      <c r="C11790" t="s">
        <v>97</v>
      </c>
      <c r="D11790" s="29">
        <v>45761</v>
      </c>
      <c r="E11790" s="184" t="str">
        <f t="shared" si="830"/>
        <v/>
      </c>
      <c r="F11790" s="184" t="str">
        <f t="shared" si="831"/>
        <v/>
      </c>
      <c r="G11790" s="184" t="str">
        <f t="shared" si="832"/>
        <v/>
      </c>
      <c r="H11790" s="184" t="str">
        <f t="shared" si="833"/>
        <v/>
      </c>
      <c r="L11790">
        <f t="shared" si="828"/>
        <v>621.7775583899861</v>
      </c>
      <c r="R11790">
        <f t="shared" si="829"/>
        <v>1148.7825619999999</v>
      </c>
      <c r="S11790" t="s">
        <v>201</v>
      </c>
      <c r="T11790" s="221">
        <v>45526.333333333336</v>
      </c>
    </row>
    <row r="11791" spans="1:20" x14ac:dyDescent="0.35">
      <c r="A11791" t="s">
        <v>142</v>
      </c>
      <c r="B11791" t="s">
        <v>143</v>
      </c>
      <c r="C11791" t="s">
        <v>97</v>
      </c>
      <c r="D11791" s="29">
        <v>45762</v>
      </c>
      <c r="E11791" s="184" t="str">
        <f t="shared" si="830"/>
        <v/>
      </c>
      <c r="F11791" s="184" t="str">
        <f t="shared" si="831"/>
        <v/>
      </c>
      <c r="G11791" s="184" t="str">
        <f t="shared" si="832"/>
        <v/>
      </c>
      <c r="H11791" s="184" t="str">
        <f t="shared" si="833"/>
        <v/>
      </c>
      <c r="L11791">
        <f t="shared" si="828"/>
        <v>621.7775583899861</v>
      </c>
      <c r="R11791">
        <f t="shared" si="829"/>
        <v>1148.7825619999999</v>
      </c>
      <c r="S11791" t="s">
        <v>201</v>
      </c>
      <c r="T11791" s="221">
        <v>45526.333333333336</v>
      </c>
    </row>
    <row r="11792" spans="1:20" x14ac:dyDescent="0.35">
      <c r="A11792" t="s">
        <v>142</v>
      </c>
      <c r="B11792" t="s">
        <v>143</v>
      </c>
      <c r="C11792" t="s">
        <v>97</v>
      </c>
      <c r="D11792" s="29">
        <v>45763</v>
      </c>
      <c r="E11792" s="184" t="str">
        <f t="shared" si="830"/>
        <v/>
      </c>
      <c r="F11792" s="184" t="str">
        <f t="shared" si="831"/>
        <v/>
      </c>
      <c r="G11792" s="184" t="str">
        <f t="shared" si="832"/>
        <v/>
      </c>
      <c r="H11792" s="184" t="str">
        <f t="shared" si="833"/>
        <v/>
      </c>
      <c r="L11792">
        <f t="shared" si="828"/>
        <v>621.7775583899861</v>
      </c>
      <c r="R11792">
        <f t="shared" si="829"/>
        <v>1148.7825619999999</v>
      </c>
      <c r="S11792" t="s">
        <v>201</v>
      </c>
      <c r="T11792" s="221">
        <v>45526.333333333336</v>
      </c>
    </row>
    <row r="11793" spans="1:20" x14ac:dyDescent="0.35">
      <c r="A11793" t="s">
        <v>142</v>
      </c>
      <c r="B11793" t="s">
        <v>143</v>
      </c>
      <c r="C11793" t="s">
        <v>97</v>
      </c>
      <c r="D11793" s="29">
        <v>45764</v>
      </c>
      <c r="E11793" s="184" t="str">
        <f t="shared" si="830"/>
        <v/>
      </c>
      <c r="F11793" s="184" t="str">
        <f t="shared" si="831"/>
        <v/>
      </c>
      <c r="G11793" s="184" t="str">
        <f t="shared" si="832"/>
        <v/>
      </c>
      <c r="H11793" s="184" t="str">
        <f t="shared" si="833"/>
        <v/>
      </c>
      <c r="L11793">
        <f t="shared" si="828"/>
        <v>621.7775583899861</v>
      </c>
      <c r="R11793">
        <f t="shared" si="829"/>
        <v>1148.7825619999999</v>
      </c>
      <c r="S11793" t="s">
        <v>201</v>
      </c>
      <c r="T11793" s="221">
        <v>45526.333333333336</v>
      </c>
    </row>
    <row r="11794" spans="1:20" x14ac:dyDescent="0.35">
      <c r="A11794" t="s">
        <v>142</v>
      </c>
      <c r="B11794" t="s">
        <v>143</v>
      </c>
      <c r="C11794" t="s">
        <v>97</v>
      </c>
      <c r="D11794" s="29">
        <v>45765</v>
      </c>
      <c r="E11794" s="184" t="str">
        <f t="shared" si="830"/>
        <v/>
      </c>
      <c r="F11794" s="184" t="str">
        <f t="shared" si="831"/>
        <v/>
      </c>
      <c r="G11794" s="184" t="str">
        <f t="shared" si="832"/>
        <v/>
      </c>
      <c r="H11794" s="184" t="str">
        <f t="shared" si="833"/>
        <v/>
      </c>
      <c r="L11794">
        <f t="shared" si="828"/>
        <v>621.7775583899861</v>
      </c>
      <c r="R11794">
        <f t="shared" si="829"/>
        <v>1148.7825619999999</v>
      </c>
      <c r="S11794" t="s">
        <v>201</v>
      </c>
      <c r="T11794" s="221">
        <v>45526.333333333336</v>
      </c>
    </row>
    <row r="11795" spans="1:20" x14ac:dyDescent="0.35">
      <c r="A11795" t="s">
        <v>142</v>
      </c>
      <c r="B11795" t="s">
        <v>143</v>
      </c>
      <c r="C11795" t="s">
        <v>97</v>
      </c>
      <c r="D11795" s="29">
        <v>45766</v>
      </c>
      <c r="E11795" s="184" t="str">
        <f t="shared" si="830"/>
        <v/>
      </c>
      <c r="F11795" s="184" t="str">
        <f t="shared" si="831"/>
        <v/>
      </c>
      <c r="G11795" s="184" t="str">
        <f t="shared" si="832"/>
        <v/>
      </c>
      <c r="H11795" s="184" t="str">
        <f t="shared" si="833"/>
        <v/>
      </c>
      <c r="L11795">
        <f t="shared" si="828"/>
        <v>621.7775583899861</v>
      </c>
      <c r="R11795">
        <f t="shared" si="829"/>
        <v>1148.7825619999999</v>
      </c>
      <c r="S11795" t="s">
        <v>201</v>
      </c>
      <c r="T11795" s="221">
        <v>45526.333333333336</v>
      </c>
    </row>
    <row r="11796" spans="1:20" x14ac:dyDescent="0.35">
      <c r="A11796" t="s">
        <v>142</v>
      </c>
      <c r="B11796" t="s">
        <v>143</v>
      </c>
      <c r="C11796" t="s">
        <v>97</v>
      </c>
      <c r="D11796" s="29">
        <v>45767</v>
      </c>
      <c r="E11796" s="184" t="str">
        <f t="shared" si="830"/>
        <v/>
      </c>
      <c r="F11796" s="184" t="str">
        <f t="shared" si="831"/>
        <v/>
      </c>
      <c r="G11796" s="184" t="str">
        <f t="shared" si="832"/>
        <v/>
      </c>
      <c r="H11796" s="184" t="str">
        <f t="shared" si="833"/>
        <v/>
      </c>
      <c r="L11796">
        <f t="shared" si="828"/>
        <v>621.7775583899861</v>
      </c>
      <c r="R11796">
        <f t="shared" si="829"/>
        <v>1148.7825619999999</v>
      </c>
      <c r="S11796" t="s">
        <v>201</v>
      </c>
      <c r="T11796" s="221">
        <v>45526.333333333336</v>
      </c>
    </row>
    <row r="11797" spans="1:20" x14ac:dyDescent="0.35">
      <c r="A11797" t="s">
        <v>142</v>
      </c>
      <c r="B11797" t="s">
        <v>143</v>
      </c>
      <c r="C11797" t="s">
        <v>97</v>
      </c>
      <c r="D11797" s="29">
        <v>45768</v>
      </c>
      <c r="E11797" s="184" t="str">
        <f t="shared" si="830"/>
        <v/>
      </c>
      <c r="F11797" s="184" t="str">
        <f t="shared" si="831"/>
        <v/>
      </c>
      <c r="G11797" s="184" t="str">
        <f t="shared" si="832"/>
        <v/>
      </c>
      <c r="H11797" s="184" t="str">
        <f t="shared" si="833"/>
        <v/>
      </c>
      <c r="L11797">
        <f t="shared" si="828"/>
        <v>621.7775583899861</v>
      </c>
      <c r="R11797">
        <f t="shared" si="829"/>
        <v>1148.7825619999999</v>
      </c>
      <c r="S11797" t="s">
        <v>201</v>
      </c>
      <c r="T11797" s="221">
        <v>45526.333333333336</v>
      </c>
    </row>
    <row r="11798" spans="1:20" x14ac:dyDescent="0.35">
      <c r="A11798" t="s">
        <v>142</v>
      </c>
      <c r="B11798" t="s">
        <v>143</v>
      </c>
      <c r="C11798" t="s">
        <v>97</v>
      </c>
      <c r="D11798" s="29">
        <v>45769</v>
      </c>
      <c r="E11798" s="184" t="str">
        <f t="shared" si="830"/>
        <v/>
      </c>
      <c r="F11798" s="184" t="str">
        <f t="shared" si="831"/>
        <v/>
      </c>
      <c r="G11798" s="184" t="str">
        <f t="shared" si="832"/>
        <v/>
      </c>
      <c r="H11798" s="184" t="str">
        <f t="shared" si="833"/>
        <v/>
      </c>
      <c r="L11798">
        <f t="shared" si="828"/>
        <v>621.7775583899861</v>
      </c>
      <c r="R11798">
        <f t="shared" si="829"/>
        <v>1148.7825619999999</v>
      </c>
      <c r="S11798" t="s">
        <v>201</v>
      </c>
      <c r="T11798" s="221">
        <v>45526.333333333336</v>
      </c>
    </row>
    <row r="11799" spans="1:20" x14ac:dyDescent="0.35">
      <c r="A11799" t="s">
        <v>142</v>
      </c>
      <c r="B11799" t="s">
        <v>143</v>
      </c>
      <c r="C11799" t="s">
        <v>97</v>
      </c>
      <c r="D11799" s="29">
        <v>45770</v>
      </c>
      <c r="E11799" s="184" t="str">
        <f t="shared" si="830"/>
        <v/>
      </c>
      <c r="F11799" s="184" t="str">
        <f t="shared" si="831"/>
        <v/>
      </c>
      <c r="G11799" s="184" t="str">
        <f t="shared" si="832"/>
        <v/>
      </c>
      <c r="H11799" s="184" t="str">
        <f t="shared" si="833"/>
        <v/>
      </c>
      <c r="L11799">
        <f t="shared" si="828"/>
        <v>621.7775583899861</v>
      </c>
      <c r="R11799">
        <f t="shared" si="829"/>
        <v>1148.7825619999999</v>
      </c>
      <c r="S11799" t="s">
        <v>201</v>
      </c>
      <c r="T11799" s="221">
        <v>45526.333333333336</v>
      </c>
    </row>
    <row r="11800" spans="1:20" x14ac:dyDescent="0.35">
      <c r="A11800" t="s">
        <v>142</v>
      </c>
      <c r="B11800" t="s">
        <v>143</v>
      </c>
      <c r="C11800" t="s">
        <v>97</v>
      </c>
      <c r="D11800" s="29">
        <v>45771</v>
      </c>
      <c r="E11800" s="184" t="str">
        <f t="shared" si="830"/>
        <v/>
      </c>
      <c r="F11800" s="184" t="str">
        <f t="shared" si="831"/>
        <v/>
      </c>
      <c r="G11800" s="184" t="str">
        <f t="shared" si="832"/>
        <v/>
      </c>
      <c r="H11800" s="184" t="str">
        <f t="shared" si="833"/>
        <v/>
      </c>
      <c r="L11800">
        <f t="shared" si="828"/>
        <v>621.7775583899861</v>
      </c>
      <c r="R11800">
        <f t="shared" si="829"/>
        <v>1148.7825619999999</v>
      </c>
      <c r="S11800" t="s">
        <v>201</v>
      </c>
      <c r="T11800" s="221">
        <v>45526.333333333336</v>
      </c>
    </row>
    <row r="11801" spans="1:20" x14ac:dyDescent="0.35">
      <c r="A11801" t="s">
        <v>142</v>
      </c>
      <c r="B11801" t="s">
        <v>143</v>
      </c>
      <c r="C11801" t="s">
        <v>97</v>
      </c>
      <c r="D11801" s="29">
        <v>45772</v>
      </c>
      <c r="E11801" s="184" t="str">
        <f t="shared" si="830"/>
        <v/>
      </c>
      <c r="F11801" s="184" t="str">
        <f t="shared" si="831"/>
        <v/>
      </c>
      <c r="G11801" s="184" t="str">
        <f t="shared" si="832"/>
        <v/>
      </c>
      <c r="H11801" s="184" t="str">
        <f t="shared" si="833"/>
        <v/>
      </c>
      <c r="L11801">
        <f t="shared" si="828"/>
        <v>621.7775583899861</v>
      </c>
      <c r="R11801">
        <f t="shared" si="829"/>
        <v>1148.7825619999999</v>
      </c>
      <c r="S11801" t="s">
        <v>201</v>
      </c>
      <c r="T11801" s="221">
        <v>45526.333333333336</v>
      </c>
    </row>
    <row r="11802" spans="1:20" x14ac:dyDescent="0.35">
      <c r="A11802" t="s">
        <v>142</v>
      </c>
      <c r="B11802" t="s">
        <v>143</v>
      </c>
      <c r="C11802" t="s">
        <v>97</v>
      </c>
      <c r="D11802" s="29">
        <v>45773</v>
      </c>
      <c r="E11802" s="184" t="str">
        <f t="shared" si="830"/>
        <v/>
      </c>
      <c r="F11802" s="184" t="str">
        <f t="shared" si="831"/>
        <v/>
      </c>
      <c r="G11802" s="184" t="str">
        <f t="shared" si="832"/>
        <v/>
      </c>
      <c r="H11802" s="184" t="str">
        <f t="shared" si="833"/>
        <v/>
      </c>
      <c r="L11802">
        <f t="shared" si="828"/>
        <v>621.7775583899861</v>
      </c>
      <c r="R11802">
        <f t="shared" si="829"/>
        <v>1148.7825619999999</v>
      </c>
      <c r="S11802" t="s">
        <v>201</v>
      </c>
      <c r="T11802" s="221">
        <v>45526.333333333336</v>
      </c>
    </row>
    <row r="11803" spans="1:20" x14ac:dyDescent="0.35">
      <c r="A11803" t="s">
        <v>142</v>
      </c>
      <c r="B11803" t="s">
        <v>143</v>
      </c>
      <c r="C11803" t="s">
        <v>97</v>
      </c>
      <c r="D11803" s="29">
        <v>45774</v>
      </c>
      <c r="E11803" s="184" t="str">
        <f t="shared" si="830"/>
        <v/>
      </c>
      <c r="F11803" s="184" t="str">
        <f t="shared" si="831"/>
        <v/>
      </c>
      <c r="G11803" s="184" t="str">
        <f t="shared" si="832"/>
        <v/>
      </c>
      <c r="H11803" s="184" t="str">
        <f t="shared" si="833"/>
        <v/>
      </c>
      <c r="L11803">
        <f t="shared" si="828"/>
        <v>621.7775583899861</v>
      </c>
      <c r="R11803">
        <f t="shared" si="829"/>
        <v>1148.7825619999999</v>
      </c>
      <c r="S11803" t="s">
        <v>201</v>
      </c>
      <c r="T11803" s="221">
        <v>45526.333333333336</v>
      </c>
    </row>
    <row r="11804" spans="1:20" x14ac:dyDescent="0.35">
      <c r="A11804" t="s">
        <v>142</v>
      </c>
      <c r="B11804" t="s">
        <v>143</v>
      </c>
      <c r="C11804" t="s">
        <v>97</v>
      </c>
      <c r="D11804" s="29">
        <v>45775</v>
      </c>
      <c r="E11804" s="184" t="str">
        <f t="shared" si="830"/>
        <v/>
      </c>
      <c r="F11804" s="184" t="str">
        <f t="shared" si="831"/>
        <v/>
      </c>
      <c r="G11804" s="184" t="str">
        <f t="shared" si="832"/>
        <v/>
      </c>
      <c r="H11804" s="184" t="str">
        <f t="shared" si="833"/>
        <v/>
      </c>
      <c r="L11804">
        <f t="shared" si="828"/>
        <v>621.7775583899861</v>
      </c>
      <c r="R11804">
        <f t="shared" si="829"/>
        <v>1148.7825619999999</v>
      </c>
      <c r="S11804" t="s">
        <v>201</v>
      </c>
      <c r="T11804" s="221">
        <v>45526.333333333336</v>
      </c>
    </row>
    <row r="11805" spans="1:20" x14ac:dyDescent="0.35">
      <c r="A11805" t="s">
        <v>142</v>
      </c>
      <c r="B11805" t="s">
        <v>143</v>
      </c>
      <c r="C11805" t="s">
        <v>97</v>
      </c>
      <c r="D11805" s="29">
        <v>45776</v>
      </c>
      <c r="E11805" s="184" t="str">
        <f t="shared" si="830"/>
        <v/>
      </c>
      <c r="F11805" s="184" t="str">
        <f t="shared" si="831"/>
        <v/>
      </c>
      <c r="G11805" s="184" t="str">
        <f t="shared" si="832"/>
        <v/>
      </c>
      <c r="H11805" s="184" t="str">
        <f t="shared" si="833"/>
        <v/>
      </c>
      <c r="L11805">
        <f t="shared" si="828"/>
        <v>621.7775583899861</v>
      </c>
      <c r="R11805">
        <f t="shared" si="829"/>
        <v>1148.7825619999999</v>
      </c>
      <c r="S11805" t="s">
        <v>201</v>
      </c>
      <c r="T11805" s="221">
        <v>45526.333333333336</v>
      </c>
    </row>
    <row r="11806" spans="1:20" x14ac:dyDescent="0.35">
      <c r="A11806" t="s">
        <v>142</v>
      </c>
      <c r="B11806" t="s">
        <v>143</v>
      </c>
      <c r="C11806" t="s">
        <v>97</v>
      </c>
      <c r="D11806" s="29">
        <v>45777</v>
      </c>
      <c r="E11806" s="184" t="str">
        <f t="shared" si="830"/>
        <v/>
      </c>
      <c r="F11806" s="184" t="str">
        <f t="shared" si="831"/>
        <v/>
      </c>
      <c r="G11806" s="184" t="str">
        <f t="shared" si="832"/>
        <v/>
      </c>
      <c r="H11806" s="184" t="str">
        <f t="shared" si="833"/>
        <v/>
      </c>
      <c r="L11806">
        <f t="shared" si="828"/>
        <v>621.7775583899861</v>
      </c>
      <c r="R11806">
        <f t="shared" si="829"/>
        <v>1148.7825619999999</v>
      </c>
      <c r="S11806" t="s">
        <v>201</v>
      </c>
      <c r="T11806" s="221">
        <v>45526.333333333336</v>
      </c>
    </row>
    <row r="11807" spans="1:20" x14ac:dyDescent="0.35">
      <c r="A11807" t="s">
        <v>142</v>
      </c>
      <c r="B11807" t="s">
        <v>143</v>
      </c>
      <c r="C11807" t="s">
        <v>97</v>
      </c>
      <c r="D11807" s="29">
        <v>45778</v>
      </c>
      <c r="E11807" s="184" t="str">
        <f t="shared" si="830"/>
        <v/>
      </c>
      <c r="F11807" s="184" t="str">
        <f t="shared" si="831"/>
        <v/>
      </c>
      <c r="G11807" s="184" t="str">
        <f t="shared" si="832"/>
        <v/>
      </c>
      <c r="H11807" s="184" t="str">
        <f t="shared" si="833"/>
        <v/>
      </c>
      <c r="L11807">
        <f t="shared" si="828"/>
        <v>621.7775583899861</v>
      </c>
      <c r="R11807">
        <f t="shared" si="829"/>
        <v>1148.7825619999999</v>
      </c>
      <c r="S11807" t="s">
        <v>201</v>
      </c>
      <c r="T11807" s="221">
        <v>45526.333333333336</v>
      </c>
    </row>
    <row r="11808" spans="1:20" x14ac:dyDescent="0.35">
      <c r="A11808" t="s">
        <v>142</v>
      </c>
      <c r="B11808" t="s">
        <v>143</v>
      </c>
      <c r="C11808" t="s">
        <v>97</v>
      </c>
      <c r="D11808" s="29">
        <v>45779</v>
      </c>
      <c r="E11808" s="184" t="str">
        <f t="shared" si="830"/>
        <v/>
      </c>
      <c r="F11808" s="184" t="str">
        <f t="shared" si="831"/>
        <v/>
      </c>
      <c r="G11808" s="184" t="str">
        <f t="shared" si="832"/>
        <v/>
      </c>
      <c r="H11808" s="184" t="str">
        <f t="shared" si="833"/>
        <v/>
      </c>
      <c r="L11808">
        <f t="shared" si="828"/>
        <v>621.7775583899861</v>
      </c>
      <c r="R11808">
        <f t="shared" si="829"/>
        <v>1148.7825619999999</v>
      </c>
      <c r="S11808" t="s">
        <v>201</v>
      </c>
      <c r="T11808" s="221">
        <v>45526.333333333336</v>
      </c>
    </row>
    <row r="11809" spans="1:20" x14ac:dyDescent="0.35">
      <c r="A11809" t="s">
        <v>142</v>
      </c>
      <c r="B11809" t="s">
        <v>143</v>
      </c>
      <c r="C11809" t="s">
        <v>97</v>
      </c>
      <c r="D11809" s="29">
        <v>45780</v>
      </c>
      <c r="E11809" s="184" t="str">
        <f t="shared" si="830"/>
        <v/>
      </c>
      <c r="F11809" s="184" t="str">
        <f t="shared" si="831"/>
        <v/>
      </c>
      <c r="G11809" s="184" t="str">
        <f t="shared" si="832"/>
        <v/>
      </c>
      <c r="H11809" s="184" t="str">
        <f t="shared" si="833"/>
        <v/>
      </c>
      <c r="L11809">
        <f t="shared" si="828"/>
        <v>621.7775583899861</v>
      </c>
      <c r="R11809">
        <f t="shared" si="829"/>
        <v>1148.7825619999999</v>
      </c>
      <c r="S11809" t="s">
        <v>201</v>
      </c>
      <c r="T11809" s="221">
        <v>45526.333333333336</v>
      </c>
    </row>
    <row r="11810" spans="1:20" x14ac:dyDescent="0.35">
      <c r="A11810" t="s">
        <v>142</v>
      </c>
      <c r="B11810" t="s">
        <v>143</v>
      </c>
      <c r="C11810" t="s">
        <v>97</v>
      </c>
      <c r="D11810" s="29">
        <v>45781</v>
      </c>
      <c r="E11810" s="184" t="str">
        <f t="shared" si="830"/>
        <v/>
      </c>
      <c r="F11810" s="184" t="str">
        <f t="shared" si="831"/>
        <v/>
      </c>
      <c r="G11810" s="184" t="str">
        <f t="shared" si="832"/>
        <v/>
      </c>
      <c r="H11810" s="184" t="str">
        <f t="shared" si="833"/>
        <v/>
      </c>
      <c r="L11810">
        <f t="shared" si="828"/>
        <v>621.7775583899861</v>
      </c>
      <c r="R11810">
        <f t="shared" si="829"/>
        <v>1148.7825619999999</v>
      </c>
      <c r="S11810" t="s">
        <v>201</v>
      </c>
      <c r="T11810" s="221">
        <v>45526.333333333336</v>
      </c>
    </row>
    <row r="11811" spans="1:20" x14ac:dyDescent="0.35">
      <c r="A11811" t="s">
        <v>142</v>
      </c>
      <c r="B11811" t="s">
        <v>143</v>
      </c>
      <c r="C11811" t="s">
        <v>97</v>
      </c>
      <c r="D11811" s="29">
        <v>45782</v>
      </c>
      <c r="E11811" s="184" t="str">
        <f t="shared" si="830"/>
        <v/>
      </c>
      <c r="F11811" s="184" t="str">
        <f t="shared" si="831"/>
        <v/>
      </c>
      <c r="G11811" s="184" t="str">
        <f t="shared" si="832"/>
        <v/>
      </c>
      <c r="H11811" s="184" t="str">
        <f t="shared" si="833"/>
        <v/>
      </c>
      <c r="L11811">
        <f t="shared" si="828"/>
        <v>621.7775583899861</v>
      </c>
      <c r="R11811">
        <f t="shared" si="829"/>
        <v>1148.7825619999999</v>
      </c>
      <c r="S11811" t="s">
        <v>201</v>
      </c>
      <c r="T11811" s="221">
        <v>45526.333333333336</v>
      </c>
    </row>
    <row r="11812" spans="1:20" x14ac:dyDescent="0.35">
      <c r="A11812" t="s">
        <v>142</v>
      </c>
      <c r="B11812" t="s">
        <v>143</v>
      </c>
      <c r="C11812" t="s">
        <v>97</v>
      </c>
      <c r="D11812" s="29">
        <v>45783</v>
      </c>
      <c r="E11812" s="184" t="str">
        <f t="shared" si="830"/>
        <v/>
      </c>
      <c r="F11812" s="184" t="str">
        <f t="shared" si="831"/>
        <v/>
      </c>
      <c r="G11812" s="184" t="str">
        <f t="shared" si="832"/>
        <v/>
      </c>
      <c r="H11812" s="184" t="str">
        <f t="shared" si="833"/>
        <v/>
      </c>
      <c r="L11812">
        <f t="shared" si="828"/>
        <v>621.7775583899861</v>
      </c>
      <c r="R11812">
        <f t="shared" si="829"/>
        <v>1148.7825619999999</v>
      </c>
      <c r="S11812" t="s">
        <v>201</v>
      </c>
      <c r="T11812" s="221">
        <v>45526.333333333336</v>
      </c>
    </row>
    <row r="11813" spans="1:20" x14ac:dyDescent="0.35">
      <c r="A11813" t="s">
        <v>142</v>
      </c>
      <c r="B11813" t="s">
        <v>143</v>
      </c>
      <c r="C11813" t="s">
        <v>97</v>
      </c>
      <c r="D11813" s="29">
        <v>45784</v>
      </c>
      <c r="E11813" s="184" t="str">
        <f t="shared" si="830"/>
        <v/>
      </c>
      <c r="F11813" s="184" t="str">
        <f t="shared" si="831"/>
        <v/>
      </c>
      <c r="G11813" s="184" t="str">
        <f t="shared" si="832"/>
        <v/>
      </c>
      <c r="H11813" s="184" t="str">
        <f t="shared" si="833"/>
        <v/>
      </c>
      <c r="L11813">
        <f t="shared" si="828"/>
        <v>621.7775583899861</v>
      </c>
      <c r="R11813">
        <f t="shared" si="829"/>
        <v>1148.7825619999999</v>
      </c>
      <c r="S11813" t="s">
        <v>201</v>
      </c>
      <c r="T11813" s="221">
        <v>45526.333333333336</v>
      </c>
    </row>
    <row r="11814" spans="1:20" x14ac:dyDescent="0.35">
      <c r="A11814" t="s">
        <v>142</v>
      </c>
      <c r="B11814" t="s">
        <v>143</v>
      </c>
      <c r="C11814" t="s">
        <v>97</v>
      </c>
      <c r="D11814" s="29">
        <v>45785</v>
      </c>
      <c r="E11814" s="184" t="str">
        <f t="shared" si="830"/>
        <v/>
      </c>
      <c r="F11814" s="184" t="str">
        <f t="shared" si="831"/>
        <v/>
      </c>
      <c r="G11814" s="184" t="str">
        <f t="shared" si="832"/>
        <v/>
      </c>
      <c r="H11814" s="184" t="str">
        <f t="shared" si="833"/>
        <v/>
      </c>
      <c r="L11814">
        <f t="shared" si="828"/>
        <v>621.7775583899861</v>
      </c>
      <c r="R11814">
        <f t="shared" si="829"/>
        <v>1148.7825619999999</v>
      </c>
      <c r="S11814" t="s">
        <v>201</v>
      </c>
      <c r="T11814" s="221">
        <v>45526.333333333336</v>
      </c>
    </row>
    <row r="11815" spans="1:20" x14ac:dyDescent="0.35">
      <c r="A11815" t="s">
        <v>142</v>
      </c>
      <c r="B11815" t="s">
        <v>143</v>
      </c>
      <c r="C11815" t="s">
        <v>97</v>
      </c>
      <c r="D11815" s="29">
        <v>45786</v>
      </c>
      <c r="E11815" s="184" t="str">
        <f t="shared" si="830"/>
        <v/>
      </c>
      <c r="F11815" s="184" t="str">
        <f t="shared" si="831"/>
        <v/>
      </c>
      <c r="G11815" s="184" t="str">
        <f t="shared" si="832"/>
        <v/>
      </c>
      <c r="H11815" s="184" t="str">
        <f t="shared" si="833"/>
        <v/>
      </c>
      <c r="L11815">
        <f t="shared" ref="L11815:L11878" si="834">L3420+L1230+L1960+L7800+L7070+L8530</f>
        <v>621.7775583899861</v>
      </c>
      <c r="R11815">
        <f t="shared" ref="R11815:R11878" si="835">R3420+R1230+R1960+R7800+R7070+R8530</f>
        <v>1148.7825619999999</v>
      </c>
      <c r="S11815" t="s">
        <v>201</v>
      </c>
      <c r="T11815" s="221">
        <v>45526.333333333336</v>
      </c>
    </row>
    <row r="11816" spans="1:20" x14ac:dyDescent="0.35">
      <c r="A11816" t="s">
        <v>142</v>
      </c>
      <c r="B11816" t="s">
        <v>143</v>
      </c>
      <c r="C11816" t="s">
        <v>97</v>
      </c>
      <c r="D11816" s="29">
        <v>45787</v>
      </c>
      <c r="E11816" s="184" t="str">
        <f t="shared" si="830"/>
        <v/>
      </c>
      <c r="F11816" s="184" t="str">
        <f t="shared" si="831"/>
        <v/>
      </c>
      <c r="G11816" s="184" t="str">
        <f t="shared" si="832"/>
        <v/>
      </c>
      <c r="H11816" s="184" t="str">
        <f t="shared" si="833"/>
        <v/>
      </c>
      <c r="L11816">
        <f t="shared" si="834"/>
        <v>621.7775583899861</v>
      </c>
      <c r="R11816">
        <f t="shared" si="835"/>
        <v>1148.7825619999999</v>
      </c>
      <c r="S11816" t="s">
        <v>201</v>
      </c>
      <c r="T11816" s="221">
        <v>45526.333333333336</v>
      </c>
    </row>
    <row r="11817" spans="1:20" x14ac:dyDescent="0.35">
      <c r="A11817" t="s">
        <v>142</v>
      </c>
      <c r="B11817" t="s">
        <v>143</v>
      </c>
      <c r="C11817" t="s">
        <v>97</v>
      </c>
      <c r="D11817" s="29">
        <v>45788</v>
      </c>
      <c r="E11817" s="184" t="str">
        <f t="shared" si="830"/>
        <v/>
      </c>
      <c r="F11817" s="184" t="str">
        <f t="shared" si="831"/>
        <v/>
      </c>
      <c r="G11817" s="184" t="str">
        <f t="shared" si="832"/>
        <v/>
      </c>
      <c r="H11817" s="184" t="str">
        <f t="shared" si="833"/>
        <v/>
      </c>
      <c r="L11817">
        <f t="shared" si="834"/>
        <v>621.7775583899861</v>
      </c>
      <c r="R11817">
        <f t="shared" si="835"/>
        <v>1148.7825619999999</v>
      </c>
      <c r="S11817" t="s">
        <v>201</v>
      </c>
      <c r="T11817" s="221">
        <v>45526.333333333336</v>
      </c>
    </row>
    <row r="11818" spans="1:20" x14ac:dyDescent="0.35">
      <c r="A11818" t="s">
        <v>142</v>
      </c>
      <c r="B11818" t="s">
        <v>143</v>
      </c>
      <c r="C11818" t="s">
        <v>97</v>
      </c>
      <c r="D11818" s="29">
        <v>45789</v>
      </c>
      <c r="E11818" s="184" t="str">
        <f t="shared" si="830"/>
        <v/>
      </c>
      <c r="F11818" s="184" t="str">
        <f t="shared" si="831"/>
        <v/>
      </c>
      <c r="G11818" s="184" t="str">
        <f t="shared" si="832"/>
        <v/>
      </c>
      <c r="H11818" s="184" t="str">
        <f t="shared" si="833"/>
        <v/>
      </c>
      <c r="L11818">
        <f t="shared" si="834"/>
        <v>621.7775583899861</v>
      </c>
      <c r="R11818">
        <f t="shared" si="835"/>
        <v>1148.7825619999999</v>
      </c>
      <c r="S11818" t="s">
        <v>201</v>
      </c>
      <c r="T11818" s="221">
        <v>45526.333333333336</v>
      </c>
    </row>
    <row r="11819" spans="1:20" x14ac:dyDescent="0.35">
      <c r="A11819" t="s">
        <v>142</v>
      </c>
      <c r="B11819" t="s">
        <v>143</v>
      </c>
      <c r="C11819" t="s">
        <v>97</v>
      </c>
      <c r="D11819" s="29">
        <v>45790</v>
      </c>
      <c r="E11819" s="184" t="str">
        <f t="shared" si="830"/>
        <v/>
      </c>
      <c r="F11819" s="184" t="str">
        <f t="shared" si="831"/>
        <v/>
      </c>
      <c r="G11819" s="184" t="str">
        <f t="shared" si="832"/>
        <v/>
      </c>
      <c r="H11819" s="184" t="str">
        <f t="shared" si="833"/>
        <v/>
      </c>
      <c r="L11819">
        <f t="shared" si="834"/>
        <v>621.7775583899861</v>
      </c>
      <c r="R11819">
        <f t="shared" si="835"/>
        <v>1148.7825619999999</v>
      </c>
      <c r="S11819" t="s">
        <v>201</v>
      </c>
      <c r="T11819" s="221">
        <v>45526.333333333336</v>
      </c>
    </row>
    <row r="11820" spans="1:20" x14ac:dyDescent="0.35">
      <c r="A11820" t="s">
        <v>142</v>
      </c>
      <c r="B11820" t="s">
        <v>143</v>
      </c>
      <c r="C11820" t="s">
        <v>97</v>
      </c>
      <c r="D11820" s="29">
        <v>45791</v>
      </c>
      <c r="E11820" s="184" t="str">
        <f t="shared" si="830"/>
        <v/>
      </c>
      <c r="F11820" s="184" t="str">
        <f t="shared" si="831"/>
        <v/>
      </c>
      <c r="G11820" s="184" t="str">
        <f t="shared" si="832"/>
        <v/>
      </c>
      <c r="H11820" s="184" t="str">
        <f t="shared" si="833"/>
        <v/>
      </c>
      <c r="L11820">
        <f t="shared" si="834"/>
        <v>621.7775583899861</v>
      </c>
      <c r="R11820">
        <f t="shared" si="835"/>
        <v>1148.7825619999999</v>
      </c>
      <c r="S11820" t="s">
        <v>201</v>
      </c>
      <c r="T11820" s="221">
        <v>45526.333333333336</v>
      </c>
    </row>
    <row r="11821" spans="1:20" x14ac:dyDescent="0.35">
      <c r="A11821" t="s">
        <v>142</v>
      </c>
      <c r="B11821" t="s">
        <v>143</v>
      </c>
      <c r="C11821" t="s">
        <v>97</v>
      </c>
      <c r="D11821" s="29">
        <v>45792</v>
      </c>
      <c r="E11821" s="184" t="str">
        <f t="shared" si="830"/>
        <v/>
      </c>
      <c r="F11821" s="184" t="str">
        <f t="shared" si="831"/>
        <v/>
      </c>
      <c r="G11821" s="184" t="str">
        <f t="shared" si="832"/>
        <v/>
      </c>
      <c r="H11821" s="184" t="str">
        <f t="shared" si="833"/>
        <v/>
      </c>
      <c r="L11821">
        <f t="shared" si="834"/>
        <v>621.7775583899861</v>
      </c>
      <c r="R11821">
        <f t="shared" si="835"/>
        <v>1148.7825619999999</v>
      </c>
      <c r="S11821" t="s">
        <v>201</v>
      </c>
      <c r="T11821" s="221">
        <v>45526.333333333336</v>
      </c>
    </row>
    <row r="11822" spans="1:20" x14ac:dyDescent="0.35">
      <c r="A11822" t="s">
        <v>142</v>
      </c>
      <c r="B11822" t="s">
        <v>143</v>
      </c>
      <c r="C11822" t="s">
        <v>97</v>
      </c>
      <c r="D11822" s="29">
        <v>45793</v>
      </c>
      <c r="E11822" s="184" t="str">
        <f t="shared" si="830"/>
        <v/>
      </c>
      <c r="F11822" s="184" t="str">
        <f t="shared" si="831"/>
        <v/>
      </c>
      <c r="G11822" s="184" t="str">
        <f t="shared" si="832"/>
        <v/>
      </c>
      <c r="H11822" s="184" t="str">
        <f t="shared" si="833"/>
        <v/>
      </c>
      <c r="L11822">
        <f t="shared" si="834"/>
        <v>621.7775583899861</v>
      </c>
      <c r="R11822">
        <f t="shared" si="835"/>
        <v>1148.7825619999999</v>
      </c>
      <c r="S11822" t="s">
        <v>201</v>
      </c>
      <c r="T11822" s="221">
        <v>45526.333333333336</v>
      </c>
    </row>
    <row r="11823" spans="1:20" x14ac:dyDescent="0.35">
      <c r="A11823" t="s">
        <v>142</v>
      </c>
      <c r="B11823" t="s">
        <v>143</v>
      </c>
      <c r="C11823" t="s">
        <v>97</v>
      </c>
      <c r="D11823" s="29">
        <v>45794</v>
      </c>
      <c r="E11823" s="184" t="str">
        <f t="shared" si="830"/>
        <v/>
      </c>
      <c r="F11823" s="184" t="str">
        <f t="shared" si="831"/>
        <v/>
      </c>
      <c r="G11823" s="184" t="str">
        <f t="shared" si="832"/>
        <v/>
      </c>
      <c r="H11823" s="184" t="str">
        <f t="shared" si="833"/>
        <v/>
      </c>
      <c r="L11823">
        <f t="shared" si="834"/>
        <v>621.7775583899861</v>
      </c>
      <c r="R11823">
        <f t="shared" si="835"/>
        <v>1148.7825619999999</v>
      </c>
      <c r="S11823" t="s">
        <v>201</v>
      </c>
      <c r="T11823" s="221">
        <v>45526.333333333336</v>
      </c>
    </row>
    <row r="11824" spans="1:20" x14ac:dyDescent="0.35">
      <c r="A11824" t="s">
        <v>142</v>
      </c>
      <c r="B11824" t="s">
        <v>143</v>
      </c>
      <c r="C11824" t="s">
        <v>97</v>
      </c>
      <c r="D11824" s="29">
        <v>45795</v>
      </c>
      <c r="E11824" s="184" t="str">
        <f t="shared" si="830"/>
        <v/>
      </c>
      <c r="F11824" s="184" t="str">
        <f t="shared" si="831"/>
        <v/>
      </c>
      <c r="G11824" s="184" t="str">
        <f t="shared" si="832"/>
        <v/>
      </c>
      <c r="H11824" s="184" t="str">
        <f t="shared" si="833"/>
        <v/>
      </c>
      <c r="L11824">
        <f t="shared" si="834"/>
        <v>621.7775583899861</v>
      </c>
      <c r="R11824">
        <f t="shared" si="835"/>
        <v>1148.7825619999999</v>
      </c>
      <c r="S11824" t="s">
        <v>201</v>
      </c>
      <c r="T11824" s="221">
        <v>45526.333333333336</v>
      </c>
    </row>
    <row r="11825" spans="1:20" x14ac:dyDescent="0.35">
      <c r="A11825" t="s">
        <v>142</v>
      </c>
      <c r="B11825" t="s">
        <v>143</v>
      </c>
      <c r="C11825" t="s">
        <v>97</v>
      </c>
      <c r="D11825" s="29">
        <v>45796</v>
      </c>
      <c r="E11825" s="184" t="str">
        <f t="shared" si="830"/>
        <v/>
      </c>
      <c r="F11825" s="184" t="str">
        <f t="shared" si="831"/>
        <v/>
      </c>
      <c r="G11825" s="184" t="str">
        <f t="shared" si="832"/>
        <v/>
      </c>
      <c r="H11825" s="184" t="str">
        <f t="shared" si="833"/>
        <v/>
      </c>
      <c r="L11825">
        <f t="shared" si="834"/>
        <v>621.7775583899861</v>
      </c>
      <c r="R11825">
        <f t="shared" si="835"/>
        <v>1148.7825619999999</v>
      </c>
      <c r="S11825" t="s">
        <v>201</v>
      </c>
      <c r="T11825" s="221">
        <v>45526.333333333336</v>
      </c>
    </row>
    <row r="11826" spans="1:20" x14ac:dyDescent="0.35">
      <c r="A11826" t="s">
        <v>142</v>
      </c>
      <c r="B11826" t="s">
        <v>143</v>
      </c>
      <c r="C11826" t="s">
        <v>97</v>
      </c>
      <c r="D11826" s="29">
        <v>45797</v>
      </c>
      <c r="E11826" s="184" t="str">
        <f t="shared" si="830"/>
        <v/>
      </c>
      <c r="F11826" s="184" t="str">
        <f t="shared" si="831"/>
        <v/>
      </c>
      <c r="G11826" s="184" t="str">
        <f t="shared" si="832"/>
        <v/>
      </c>
      <c r="H11826" s="184" t="str">
        <f t="shared" si="833"/>
        <v/>
      </c>
      <c r="L11826">
        <f t="shared" si="834"/>
        <v>621.7775583899861</v>
      </c>
      <c r="R11826">
        <f t="shared" si="835"/>
        <v>1148.7825619999999</v>
      </c>
      <c r="S11826" t="s">
        <v>201</v>
      </c>
      <c r="T11826" s="221">
        <v>45526.333333333336</v>
      </c>
    </row>
    <row r="11827" spans="1:20" x14ac:dyDescent="0.35">
      <c r="A11827" t="s">
        <v>142</v>
      </c>
      <c r="B11827" t="s">
        <v>143</v>
      </c>
      <c r="C11827" t="s">
        <v>97</v>
      </c>
      <c r="D11827" s="29">
        <v>45798</v>
      </c>
      <c r="E11827" s="184" t="str">
        <f t="shared" si="830"/>
        <v/>
      </c>
      <c r="F11827" s="184" t="str">
        <f t="shared" si="831"/>
        <v/>
      </c>
      <c r="G11827" s="184" t="str">
        <f t="shared" si="832"/>
        <v/>
      </c>
      <c r="H11827" s="184" t="str">
        <f t="shared" si="833"/>
        <v/>
      </c>
      <c r="L11827">
        <f t="shared" si="834"/>
        <v>621.7775583899861</v>
      </c>
      <c r="R11827">
        <f t="shared" si="835"/>
        <v>1148.7825619999999</v>
      </c>
      <c r="S11827" t="s">
        <v>201</v>
      </c>
      <c r="T11827" s="221">
        <v>45526.333333333336</v>
      </c>
    </row>
    <row r="11828" spans="1:20" x14ac:dyDescent="0.35">
      <c r="A11828" t="s">
        <v>142</v>
      </c>
      <c r="B11828" t="s">
        <v>143</v>
      </c>
      <c r="C11828" t="s">
        <v>97</v>
      </c>
      <c r="D11828" s="29">
        <v>45799</v>
      </c>
      <c r="E11828" s="184" t="str">
        <f t="shared" si="830"/>
        <v/>
      </c>
      <c r="F11828" s="184" t="str">
        <f t="shared" si="831"/>
        <v/>
      </c>
      <c r="G11828" s="184" t="str">
        <f t="shared" si="832"/>
        <v/>
      </c>
      <c r="H11828" s="184" t="str">
        <f t="shared" si="833"/>
        <v/>
      </c>
      <c r="L11828">
        <f t="shared" si="834"/>
        <v>621.7775583899861</v>
      </c>
      <c r="R11828">
        <f t="shared" si="835"/>
        <v>1148.7825619999999</v>
      </c>
      <c r="S11828" t="s">
        <v>201</v>
      </c>
      <c r="T11828" s="221">
        <v>45526.333333333336</v>
      </c>
    </row>
    <row r="11829" spans="1:20" x14ac:dyDescent="0.35">
      <c r="A11829" t="s">
        <v>142</v>
      </c>
      <c r="B11829" t="s">
        <v>143</v>
      </c>
      <c r="C11829" t="s">
        <v>97</v>
      </c>
      <c r="D11829" s="29">
        <v>45800</v>
      </c>
      <c r="E11829" s="184" t="str">
        <f t="shared" si="830"/>
        <v/>
      </c>
      <c r="F11829" s="184" t="str">
        <f t="shared" si="831"/>
        <v/>
      </c>
      <c r="G11829" s="184" t="str">
        <f t="shared" si="832"/>
        <v/>
      </c>
      <c r="H11829" s="184" t="str">
        <f t="shared" si="833"/>
        <v/>
      </c>
      <c r="L11829">
        <f t="shared" si="834"/>
        <v>621.7775583899861</v>
      </c>
      <c r="R11829">
        <f t="shared" si="835"/>
        <v>1148.7825619999999</v>
      </c>
      <c r="S11829" t="s">
        <v>201</v>
      </c>
      <c r="T11829" s="221">
        <v>45526.333333333336</v>
      </c>
    </row>
    <row r="11830" spans="1:20" x14ac:dyDescent="0.35">
      <c r="A11830" t="s">
        <v>142</v>
      </c>
      <c r="B11830" t="s">
        <v>143</v>
      </c>
      <c r="C11830" t="s">
        <v>97</v>
      </c>
      <c r="D11830" s="29">
        <v>45801</v>
      </c>
      <c r="E11830" s="184" t="str">
        <f t="shared" si="830"/>
        <v/>
      </c>
      <c r="F11830" s="184" t="str">
        <f t="shared" si="831"/>
        <v/>
      </c>
      <c r="G11830" s="184" t="str">
        <f t="shared" si="832"/>
        <v/>
      </c>
      <c r="H11830" s="184" t="str">
        <f t="shared" si="833"/>
        <v/>
      </c>
      <c r="L11830">
        <f t="shared" si="834"/>
        <v>621.7775583899861</v>
      </c>
      <c r="R11830">
        <f t="shared" si="835"/>
        <v>1148.7825619999999</v>
      </c>
      <c r="S11830" t="s">
        <v>201</v>
      </c>
      <c r="T11830" s="221">
        <v>45526.333333333336</v>
      </c>
    </row>
    <row r="11831" spans="1:20" x14ac:dyDescent="0.35">
      <c r="A11831" t="s">
        <v>142</v>
      </c>
      <c r="B11831" t="s">
        <v>143</v>
      </c>
      <c r="C11831" t="s">
        <v>97</v>
      </c>
      <c r="D11831" s="29">
        <v>45802</v>
      </c>
      <c r="E11831" s="184" t="str">
        <f t="shared" si="830"/>
        <v/>
      </c>
      <c r="F11831" s="184" t="str">
        <f t="shared" si="831"/>
        <v/>
      </c>
      <c r="G11831" s="184" t="str">
        <f t="shared" si="832"/>
        <v/>
      </c>
      <c r="H11831" s="184" t="str">
        <f t="shared" si="833"/>
        <v/>
      </c>
      <c r="L11831">
        <f t="shared" si="834"/>
        <v>621.7775583899861</v>
      </c>
      <c r="R11831">
        <f t="shared" si="835"/>
        <v>1148.7825619999999</v>
      </c>
      <c r="S11831" t="s">
        <v>201</v>
      </c>
      <c r="T11831" s="221">
        <v>45526.333333333336</v>
      </c>
    </row>
    <row r="11832" spans="1:20" x14ac:dyDescent="0.35">
      <c r="A11832" t="s">
        <v>142</v>
      </c>
      <c r="B11832" t="s">
        <v>143</v>
      </c>
      <c r="C11832" t="s">
        <v>97</v>
      </c>
      <c r="D11832" s="29">
        <v>45803</v>
      </c>
      <c r="E11832" s="184" t="str">
        <f t="shared" si="830"/>
        <v/>
      </c>
      <c r="F11832" s="184" t="str">
        <f t="shared" si="831"/>
        <v/>
      </c>
      <c r="G11832" s="184" t="str">
        <f t="shared" si="832"/>
        <v/>
      </c>
      <c r="H11832" s="184" t="str">
        <f t="shared" si="833"/>
        <v/>
      </c>
      <c r="L11832">
        <f t="shared" si="834"/>
        <v>621.7775583899861</v>
      </c>
      <c r="R11832">
        <f t="shared" si="835"/>
        <v>1148.7825619999999</v>
      </c>
      <c r="S11832" t="s">
        <v>201</v>
      </c>
      <c r="T11832" s="221">
        <v>45526.333333333336</v>
      </c>
    </row>
    <row r="11833" spans="1:20" x14ac:dyDescent="0.35">
      <c r="A11833" t="s">
        <v>142</v>
      </c>
      <c r="B11833" t="s">
        <v>143</v>
      </c>
      <c r="C11833" t="s">
        <v>97</v>
      </c>
      <c r="D11833" s="29">
        <v>45804</v>
      </c>
      <c r="E11833" s="184" t="str">
        <f t="shared" si="830"/>
        <v/>
      </c>
      <c r="F11833" s="184" t="str">
        <f t="shared" si="831"/>
        <v/>
      </c>
      <c r="G11833" s="184" t="str">
        <f t="shared" si="832"/>
        <v/>
      </c>
      <c r="H11833" s="184" t="str">
        <f t="shared" si="833"/>
        <v/>
      </c>
      <c r="L11833">
        <f t="shared" si="834"/>
        <v>621.7775583899861</v>
      </c>
      <c r="R11833">
        <f t="shared" si="835"/>
        <v>1148.7825619999999</v>
      </c>
      <c r="S11833" t="s">
        <v>201</v>
      </c>
      <c r="T11833" s="221">
        <v>45526.333333333336</v>
      </c>
    </row>
    <row r="11834" spans="1:20" x14ac:dyDescent="0.35">
      <c r="A11834" t="s">
        <v>142</v>
      </c>
      <c r="B11834" t="s">
        <v>143</v>
      </c>
      <c r="C11834" t="s">
        <v>97</v>
      </c>
      <c r="D11834" s="29">
        <v>45805</v>
      </c>
      <c r="E11834" s="184" t="str">
        <f t="shared" si="830"/>
        <v/>
      </c>
      <c r="F11834" s="184" t="str">
        <f t="shared" si="831"/>
        <v/>
      </c>
      <c r="G11834" s="184" t="str">
        <f t="shared" si="832"/>
        <v/>
      </c>
      <c r="H11834" s="184" t="str">
        <f t="shared" si="833"/>
        <v/>
      </c>
      <c r="L11834">
        <f t="shared" si="834"/>
        <v>621.7775583899861</v>
      </c>
      <c r="R11834">
        <f t="shared" si="835"/>
        <v>1148.7825619999999</v>
      </c>
      <c r="S11834" t="s">
        <v>201</v>
      </c>
      <c r="T11834" s="221">
        <v>45526.333333333336</v>
      </c>
    </row>
    <row r="11835" spans="1:20" x14ac:dyDescent="0.35">
      <c r="A11835" t="s">
        <v>142</v>
      </c>
      <c r="B11835" t="s">
        <v>143</v>
      </c>
      <c r="C11835" t="s">
        <v>97</v>
      </c>
      <c r="D11835" s="29">
        <v>45806</v>
      </c>
      <c r="E11835" s="184" t="str">
        <f t="shared" si="830"/>
        <v/>
      </c>
      <c r="F11835" s="184" t="str">
        <f t="shared" si="831"/>
        <v/>
      </c>
      <c r="G11835" s="184" t="str">
        <f t="shared" si="832"/>
        <v/>
      </c>
      <c r="H11835" s="184" t="str">
        <f t="shared" si="833"/>
        <v/>
      </c>
      <c r="L11835">
        <f t="shared" si="834"/>
        <v>621.7775583899861</v>
      </c>
      <c r="R11835">
        <f t="shared" si="835"/>
        <v>1148.7825619999999</v>
      </c>
      <c r="S11835" t="s">
        <v>201</v>
      </c>
      <c r="T11835" s="221">
        <v>45526.333333333336</v>
      </c>
    </row>
    <row r="11836" spans="1:20" x14ac:dyDescent="0.35">
      <c r="A11836" t="s">
        <v>142</v>
      </c>
      <c r="B11836" t="s">
        <v>143</v>
      </c>
      <c r="C11836" t="s">
        <v>97</v>
      </c>
      <c r="D11836" s="29">
        <v>45807</v>
      </c>
      <c r="E11836" s="184" t="str">
        <f t="shared" si="830"/>
        <v/>
      </c>
      <c r="F11836" s="184" t="str">
        <f t="shared" si="831"/>
        <v/>
      </c>
      <c r="G11836" s="184" t="str">
        <f t="shared" si="832"/>
        <v/>
      </c>
      <c r="H11836" s="184" t="str">
        <f t="shared" si="833"/>
        <v/>
      </c>
      <c r="L11836">
        <f t="shared" si="834"/>
        <v>621.7775583899861</v>
      </c>
      <c r="R11836">
        <f t="shared" si="835"/>
        <v>1148.7825619999999</v>
      </c>
      <c r="S11836" t="s">
        <v>201</v>
      </c>
      <c r="T11836" s="221">
        <v>45526.333333333336</v>
      </c>
    </row>
    <row r="11837" spans="1:20" x14ac:dyDescent="0.35">
      <c r="A11837" t="s">
        <v>142</v>
      </c>
      <c r="B11837" t="s">
        <v>143</v>
      </c>
      <c r="C11837" t="s">
        <v>97</v>
      </c>
      <c r="D11837" s="29">
        <v>45808</v>
      </c>
      <c r="E11837" s="184" t="str">
        <f t="shared" si="830"/>
        <v/>
      </c>
      <c r="F11837" s="184" t="str">
        <f t="shared" si="831"/>
        <v/>
      </c>
      <c r="G11837" s="184" t="str">
        <f t="shared" si="832"/>
        <v/>
      </c>
      <c r="H11837" s="184" t="str">
        <f t="shared" si="833"/>
        <v/>
      </c>
      <c r="L11837">
        <f t="shared" si="834"/>
        <v>621.7775583899861</v>
      </c>
      <c r="R11837">
        <f t="shared" si="835"/>
        <v>1148.7825619999999</v>
      </c>
      <c r="S11837" t="s">
        <v>201</v>
      </c>
      <c r="T11837" s="221">
        <v>45526.333333333336</v>
      </c>
    </row>
    <row r="11838" spans="1:20" x14ac:dyDescent="0.35">
      <c r="A11838" t="s">
        <v>142</v>
      </c>
      <c r="B11838" t="s">
        <v>143</v>
      </c>
      <c r="C11838" t="s">
        <v>97</v>
      </c>
      <c r="D11838" s="29">
        <v>45809</v>
      </c>
      <c r="E11838" s="184" t="str">
        <f t="shared" si="830"/>
        <v/>
      </c>
      <c r="F11838" s="184" t="str">
        <f t="shared" si="831"/>
        <v/>
      </c>
      <c r="G11838" s="184" t="str">
        <f t="shared" si="832"/>
        <v/>
      </c>
      <c r="H11838" s="184" t="str">
        <f t="shared" si="833"/>
        <v/>
      </c>
      <c r="L11838">
        <f t="shared" si="834"/>
        <v>621.7775583899861</v>
      </c>
      <c r="R11838">
        <f t="shared" si="835"/>
        <v>1148.7825619999999</v>
      </c>
      <c r="S11838" t="s">
        <v>201</v>
      </c>
      <c r="T11838" s="221">
        <v>45526.333333333336</v>
      </c>
    </row>
    <row r="11839" spans="1:20" x14ac:dyDescent="0.35">
      <c r="A11839" t="s">
        <v>142</v>
      </c>
      <c r="B11839" t="s">
        <v>143</v>
      </c>
      <c r="C11839" t="s">
        <v>97</v>
      </c>
      <c r="D11839" s="29">
        <v>45810</v>
      </c>
      <c r="E11839" s="184" t="str">
        <f t="shared" si="830"/>
        <v/>
      </c>
      <c r="F11839" s="184" t="str">
        <f t="shared" si="831"/>
        <v/>
      </c>
      <c r="G11839" s="184" t="str">
        <f t="shared" si="832"/>
        <v/>
      </c>
      <c r="H11839" s="184" t="str">
        <f t="shared" si="833"/>
        <v/>
      </c>
      <c r="L11839">
        <f t="shared" si="834"/>
        <v>621.7775583899861</v>
      </c>
      <c r="R11839">
        <f t="shared" si="835"/>
        <v>1148.7825619999999</v>
      </c>
      <c r="S11839" t="s">
        <v>201</v>
      </c>
      <c r="T11839" s="221">
        <v>45526.333333333336</v>
      </c>
    </row>
    <row r="11840" spans="1:20" x14ac:dyDescent="0.35">
      <c r="A11840" t="s">
        <v>142</v>
      </c>
      <c r="B11840" t="s">
        <v>143</v>
      </c>
      <c r="C11840" t="s">
        <v>97</v>
      </c>
      <c r="D11840" s="29">
        <v>45811</v>
      </c>
      <c r="E11840" s="184" t="str">
        <f t="shared" si="830"/>
        <v/>
      </c>
      <c r="F11840" s="184" t="str">
        <f t="shared" si="831"/>
        <v/>
      </c>
      <c r="G11840" s="184" t="str">
        <f t="shared" si="832"/>
        <v/>
      </c>
      <c r="H11840" s="184" t="str">
        <f t="shared" si="833"/>
        <v/>
      </c>
      <c r="L11840">
        <f t="shared" si="834"/>
        <v>621.7775583899861</v>
      </c>
      <c r="R11840">
        <f t="shared" si="835"/>
        <v>1148.7825619999999</v>
      </c>
      <c r="S11840" t="s">
        <v>201</v>
      </c>
      <c r="T11840" s="221">
        <v>45526.333333333336</v>
      </c>
    </row>
    <row r="11841" spans="1:20" x14ac:dyDescent="0.35">
      <c r="A11841" t="s">
        <v>142</v>
      </c>
      <c r="B11841" t="s">
        <v>143</v>
      </c>
      <c r="C11841" t="s">
        <v>97</v>
      </c>
      <c r="D11841" s="29">
        <v>45812</v>
      </c>
      <c r="E11841" s="184" t="str">
        <f t="shared" si="830"/>
        <v/>
      </c>
      <c r="F11841" s="184" t="str">
        <f t="shared" si="831"/>
        <v/>
      </c>
      <c r="G11841" s="184" t="str">
        <f t="shared" si="832"/>
        <v/>
      </c>
      <c r="H11841" s="184" t="str">
        <f t="shared" si="833"/>
        <v/>
      </c>
      <c r="L11841">
        <f t="shared" si="834"/>
        <v>621.7775583899861</v>
      </c>
      <c r="R11841">
        <f t="shared" si="835"/>
        <v>1148.7825619999999</v>
      </c>
      <c r="S11841" t="s">
        <v>201</v>
      </c>
      <c r="T11841" s="221">
        <v>45526.333333333336</v>
      </c>
    </row>
    <row r="11842" spans="1:20" x14ac:dyDescent="0.35">
      <c r="A11842" t="s">
        <v>142</v>
      </c>
      <c r="B11842" t="s">
        <v>143</v>
      </c>
      <c r="C11842" t="s">
        <v>97</v>
      </c>
      <c r="D11842" s="29">
        <v>45813</v>
      </c>
      <c r="E11842" s="184" t="str">
        <f t="shared" si="830"/>
        <v/>
      </c>
      <c r="F11842" s="184" t="str">
        <f t="shared" si="831"/>
        <v/>
      </c>
      <c r="G11842" s="184" t="str">
        <f t="shared" si="832"/>
        <v/>
      </c>
      <c r="H11842" s="184" t="str">
        <f t="shared" si="833"/>
        <v/>
      </c>
      <c r="L11842">
        <f t="shared" si="834"/>
        <v>621.7775583899861</v>
      </c>
      <c r="R11842">
        <f t="shared" si="835"/>
        <v>1148.7825619999999</v>
      </c>
      <c r="S11842" t="s">
        <v>201</v>
      </c>
      <c r="T11842" s="221">
        <v>45526.333333333336</v>
      </c>
    </row>
    <row r="11843" spans="1:20" x14ac:dyDescent="0.35">
      <c r="A11843" t="s">
        <v>142</v>
      </c>
      <c r="B11843" t="s">
        <v>143</v>
      </c>
      <c r="C11843" t="s">
        <v>97</v>
      </c>
      <c r="D11843" s="29">
        <v>45814</v>
      </c>
      <c r="E11843" s="184" t="str">
        <f t="shared" si="830"/>
        <v/>
      </c>
      <c r="F11843" s="184" t="str">
        <f t="shared" si="831"/>
        <v/>
      </c>
      <c r="G11843" s="184" t="str">
        <f t="shared" si="832"/>
        <v/>
      </c>
      <c r="H11843" s="184" t="str">
        <f t="shared" si="833"/>
        <v/>
      </c>
      <c r="L11843">
        <f t="shared" si="834"/>
        <v>621.7775583899861</v>
      </c>
      <c r="R11843">
        <f t="shared" si="835"/>
        <v>1148.7825619999999</v>
      </c>
      <c r="S11843" t="s">
        <v>201</v>
      </c>
      <c r="T11843" s="221">
        <v>45526.333333333336</v>
      </c>
    </row>
    <row r="11844" spans="1:20" x14ac:dyDescent="0.35">
      <c r="A11844" t="s">
        <v>142</v>
      </c>
      <c r="B11844" t="s">
        <v>143</v>
      </c>
      <c r="C11844" t="s">
        <v>97</v>
      </c>
      <c r="D11844" s="29">
        <v>45815</v>
      </c>
      <c r="E11844" s="184" t="str">
        <f t="shared" si="830"/>
        <v/>
      </c>
      <c r="F11844" s="184" t="str">
        <f t="shared" si="831"/>
        <v/>
      </c>
      <c r="G11844" s="184" t="str">
        <f t="shared" si="832"/>
        <v/>
      </c>
      <c r="H11844" s="184" t="str">
        <f t="shared" si="833"/>
        <v/>
      </c>
      <c r="L11844">
        <f t="shared" si="834"/>
        <v>621.7775583899861</v>
      </c>
      <c r="R11844">
        <f t="shared" si="835"/>
        <v>1148.7825619999999</v>
      </c>
      <c r="S11844" t="s">
        <v>201</v>
      </c>
      <c r="T11844" s="221">
        <v>45526.333333333336</v>
      </c>
    </row>
    <row r="11845" spans="1:20" x14ac:dyDescent="0.35">
      <c r="A11845" t="s">
        <v>142</v>
      </c>
      <c r="B11845" t="s">
        <v>143</v>
      </c>
      <c r="C11845" t="s">
        <v>97</v>
      </c>
      <c r="D11845" s="29">
        <v>45816</v>
      </c>
      <c r="E11845" s="184" t="str">
        <f t="shared" si="830"/>
        <v/>
      </c>
      <c r="F11845" s="184" t="str">
        <f t="shared" si="831"/>
        <v/>
      </c>
      <c r="G11845" s="184" t="str">
        <f t="shared" si="832"/>
        <v/>
      </c>
      <c r="H11845" s="184" t="str">
        <f t="shared" si="833"/>
        <v/>
      </c>
      <c r="L11845">
        <f t="shared" si="834"/>
        <v>621.7775583899861</v>
      </c>
      <c r="R11845">
        <f t="shared" si="835"/>
        <v>1148.7825619999999</v>
      </c>
      <c r="S11845" t="s">
        <v>201</v>
      </c>
      <c r="T11845" s="221">
        <v>45526.333333333336</v>
      </c>
    </row>
    <row r="11846" spans="1:20" x14ac:dyDescent="0.35">
      <c r="A11846" t="s">
        <v>142</v>
      </c>
      <c r="B11846" t="s">
        <v>143</v>
      </c>
      <c r="C11846" t="s">
        <v>97</v>
      </c>
      <c r="D11846" s="29">
        <v>45817</v>
      </c>
      <c r="E11846" s="184" t="str">
        <f t="shared" si="830"/>
        <v/>
      </c>
      <c r="F11846" s="184" t="str">
        <f t="shared" si="831"/>
        <v/>
      </c>
      <c r="G11846" s="184" t="str">
        <f t="shared" si="832"/>
        <v/>
      </c>
      <c r="H11846" s="184" t="str">
        <f t="shared" si="833"/>
        <v/>
      </c>
      <c r="L11846">
        <f t="shared" si="834"/>
        <v>621.7775583899861</v>
      </c>
      <c r="R11846">
        <f t="shared" si="835"/>
        <v>1148.7825619999999</v>
      </c>
      <c r="S11846" t="s">
        <v>201</v>
      </c>
      <c r="T11846" s="221">
        <v>45526.333333333336</v>
      </c>
    </row>
    <row r="11847" spans="1:20" x14ac:dyDescent="0.35">
      <c r="A11847" t="s">
        <v>142</v>
      </c>
      <c r="B11847" t="s">
        <v>143</v>
      </c>
      <c r="C11847" t="s">
        <v>97</v>
      </c>
      <c r="D11847" s="29">
        <v>45818</v>
      </c>
      <c r="E11847" s="184" t="str">
        <f t="shared" si="830"/>
        <v/>
      </c>
      <c r="F11847" s="184" t="str">
        <f t="shared" si="831"/>
        <v/>
      </c>
      <c r="G11847" s="184" t="str">
        <f t="shared" si="832"/>
        <v/>
      </c>
      <c r="H11847" s="184" t="str">
        <f t="shared" si="833"/>
        <v/>
      </c>
      <c r="L11847">
        <f t="shared" si="834"/>
        <v>621.7775583899861</v>
      </c>
      <c r="R11847">
        <f t="shared" si="835"/>
        <v>1148.7825619999999</v>
      </c>
      <c r="S11847" t="s">
        <v>201</v>
      </c>
      <c r="T11847" s="221">
        <v>45526.333333333336</v>
      </c>
    </row>
    <row r="11848" spans="1:20" x14ac:dyDescent="0.35">
      <c r="A11848" t="s">
        <v>142</v>
      </c>
      <c r="B11848" t="s">
        <v>143</v>
      </c>
      <c r="C11848" t="s">
        <v>97</v>
      </c>
      <c r="D11848" s="29">
        <v>45819</v>
      </c>
      <c r="E11848" s="184" t="str">
        <f t="shared" ref="E11848:E11911" si="836">IF(J11848="","",IF(L11848=0,0,IF(1-(J11848/L11848)&lt;0,"",1-(J11848/L11848))))</f>
        <v/>
      </c>
      <c r="F11848" s="184" t="str">
        <f t="shared" ref="F11848:F11911" si="837">IF(K11848="","",IF(L11848=0,0,IF(1-(K11848/L11848)&lt;0,"",1-(K11848/L11848))))</f>
        <v/>
      </c>
      <c r="G11848" s="184" t="str">
        <f t="shared" ref="G11848:G11911" si="838">IF(J11848="","",IF(1-(J11848/R11848)&lt;0,"",1-(J11848/R11848)))</f>
        <v/>
      </c>
      <c r="H11848" s="184" t="str">
        <f t="shared" ref="H11848:H11911" si="839">IF(K11848="","",IF(1-(K11848/R11848)&lt;0,"",1-(K11848/R11848)))</f>
        <v/>
      </c>
      <c r="L11848">
        <f t="shared" si="834"/>
        <v>621.7775583899861</v>
      </c>
      <c r="R11848">
        <f t="shared" si="835"/>
        <v>1148.7825619999999</v>
      </c>
      <c r="S11848" t="s">
        <v>201</v>
      </c>
      <c r="T11848" s="221">
        <v>45526.333333333336</v>
      </c>
    </row>
    <row r="11849" spans="1:20" x14ac:dyDescent="0.35">
      <c r="A11849" t="s">
        <v>142</v>
      </c>
      <c r="B11849" t="s">
        <v>143</v>
      </c>
      <c r="C11849" t="s">
        <v>97</v>
      </c>
      <c r="D11849" s="29">
        <v>45820</v>
      </c>
      <c r="E11849" s="184" t="str">
        <f t="shared" si="836"/>
        <v/>
      </c>
      <c r="F11849" s="184" t="str">
        <f t="shared" si="837"/>
        <v/>
      </c>
      <c r="G11849" s="184" t="str">
        <f t="shared" si="838"/>
        <v/>
      </c>
      <c r="H11849" s="184" t="str">
        <f t="shared" si="839"/>
        <v/>
      </c>
      <c r="L11849">
        <f t="shared" si="834"/>
        <v>621.7775583899861</v>
      </c>
      <c r="R11849">
        <f t="shared" si="835"/>
        <v>1148.7825619999999</v>
      </c>
      <c r="S11849" t="s">
        <v>201</v>
      </c>
      <c r="T11849" s="221">
        <v>45526.333333333336</v>
      </c>
    </row>
    <row r="11850" spans="1:20" x14ac:dyDescent="0.35">
      <c r="A11850" t="s">
        <v>142</v>
      </c>
      <c r="B11850" t="s">
        <v>143</v>
      </c>
      <c r="C11850" t="s">
        <v>97</v>
      </c>
      <c r="D11850" s="29">
        <v>45821</v>
      </c>
      <c r="E11850" s="184" t="str">
        <f t="shared" si="836"/>
        <v/>
      </c>
      <c r="F11850" s="184" t="str">
        <f t="shared" si="837"/>
        <v/>
      </c>
      <c r="G11850" s="184" t="str">
        <f t="shared" si="838"/>
        <v/>
      </c>
      <c r="H11850" s="184" t="str">
        <f t="shared" si="839"/>
        <v/>
      </c>
      <c r="L11850">
        <f t="shared" si="834"/>
        <v>621.7775583899861</v>
      </c>
      <c r="R11850">
        <f t="shared" si="835"/>
        <v>1148.7825619999999</v>
      </c>
      <c r="S11850" t="s">
        <v>201</v>
      </c>
      <c r="T11850" s="221">
        <v>45526.333333333336</v>
      </c>
    </row>
    <row r="11851" spans="1:20" x14ac:dyDescent="0.35">
      <c r="A11851" t="s">
        <v>142</v>
      </c>
      <c r="B11851" t="s">
        <v>143</v>
      </c>
      <c r="C11851" t="s">
        <v>97</v>
      </c>
      <c r="D11851" s="29">
        <v>45822</v>
      </c>
      <c r="E11851" s="184" t="str">
        <f t="shared" si="836"/>
        <v/>
      </c>
      <c r="F11851" s="184" t="str">
        <f t="shared" si="837"/>
        <v/>
      </c>
      <c r="G11851" s="184" t="str">
        <f t="shared" si="838"/>
        <v/>
      </c>
      <c r="H11851" s="184" t="str">
        <f t="shared" si="839"/>
        <v/>
      </c>
      <c r="L11851">
        <f t="shared" si="834"/>
        <v>621.7775583899861</v>
      </c>
      <c r="R11851">
        <f t="shared" si="835"/>
        <v>1148.7825619999999</v>
      </c>
      <c r="S11851" t="s">
        <v>201</v>
      </c>
      <c r="T11851" s="221">
        <v>45526.333333333336</v>
      </c>
    </row>
    <row r="11852" spans="1:20" x14ac:dyDescent="0.35">
      <c r="A11852" t="s">
        <v>142</v>
      </c>
      <c r="B11852" t="s">
        <v>143</v>
      </c>
      <c r="C11852" t="s">
        <v>97</v>
      </c>
      <c r="D11852" s="29">
        <v>45823</v>
      </c>
      <c r="E11852" s="184" t="str">
        <f t="shared" si="836"/>
        <v/>
      </c>
      <c r="F11852" s="184" t="str">
        <f t="shared" si="837"/>
        <v/>
      </c>
      <c r="G11852" s="184" t="str">
        <f t="shared" si="838"/>
        <v/>
      </c>
      <c r="H11852" s="184" t="str">
        <f t="shared" si="839"/>
        <v/>
      </c>
      <c r="L11852">
        <f t="shared" si="834"/>
        <v>621.7775583899861</v>
      </c>
      <c r="R11852">
        <f t="shared" si="835"/>
        <v>1148.7825619999999</v>
      </c>
      <c r="S11852" t="s">
        <v>201</v>
      </c>
      <c r="T11852" s="221">
        <v>45526.333333333336</v>
      </c>
    </row>
    <row r="11853" spans="1:20" x14ac:dyDescent="0.35">
      <c r="A11853" t="s">
        <v>142</v>
      </c>
      <c r="B11853" t="s">
        <v>143</v>
      </c>
      <c r="C11853" t="s">
        <v>97</v>
      </c>
      <c r="D11853" s="29">
        <v>45824</v>
      </c>
      <c r="E11853" s="184" t="str">
        <f t="shared" si="836"/>
        <v/>
      </c>
      <c r="F11853" s="184" t="str">
        <f t="shared" si="837"/>
        <v/>
      </c>
      <c r="G11853" s="184" t="str">
        <f t="shared" si="838"/>
        <v/>
      </c>
      <c r="H11853" s="184" t="str">
        <f t="shared" si="839"/>
        <v/>
      </c>
      <c r="L11853">
        <f t="shared" si="834"/>
        <v>621.7775583899861</v>
      </c>
      <c r="R11853">
        <f t="shared" si="835"/>
        <v>1148.7825619999999</v>
      </c>
      <c r="S11853" t="s">
        <v>201</v>
      </c>
      <c r="T11853" s="221">
        <v>45526.333333333336</v>
      </c>
    </row>
    <row r="11854" spans="1:20" x14ac:dyDescent="0.35">
      <c r="A11854" t="s">
        <v>142</v>
      </c>
      <c r="B11854" t="s">
        <v>143</v>
      </c>
      <c r="C11854" t="s">
        <v>97</v>
      </c>
      <c r="D11854" s="29">
        <v>45825</v>
      </c>
      <c r="E11854" s="184" t="str">
        <f t="shared" si="836"/>
        <v/>
      </c>
      <c r="F11854" s="184" t="str">
        <f t="shared" si="837"/>
        <v/>
      </c>
      <c r="G11854" s="184" t="str">
        <f t="shared" si="838"/>
        <v/>
      </c>
      <c r="H11854" s="184" t="str">
        <f t="shared" si="839"/>
        <v/>
      </c>
      <c r="L11854">
        <f t="shared" si="834"/>
        <v>621.7775583899861</v>
      </c>
      <c r="R11854">
        <f t="shared" si="835"/>
        <v>1148.7825619999999</v>
      </c>
      <c r="S11854" t="s">
        <v>201</v>
      </c>
      <c r="T11854" s="221">
        <v>45526.333333333336</v>
      </c>
    </row>
    <row r="11855" spans="1:20" x14ac:dyDescent="0.35">
      <c r="A11855" t="s">
        <v>142</v>
      </c>
      <c r="B11855" t="s">
        <v>143</v>
      </c>
      <c r="C11855" t="s">
        <v>97</v>
      </c>
      <c r="D11855" s="29">
        <v>45826</v>
      </c>
      <c r="E11855" s="184" t="str">
        <f t="shared" si="836"/>
        <v/>
      </c>
      <c r="F11855" s="184" t="str">
        <f t="shared" si="837"/>
        <v/>
      </c>
      <c r="G11855" s="184" t="str">
        <f t="shared" si="838"/>
        <v/>
      </c>
      <c r="H11855" s="184" t="str">
        <f t="shared" si="839"/>
        <v/>
      </c>
      <c r="L11855">
        <f t="shared" si="834"/>
        <v>621.7775583899861</v>
      </c>
      <c r="R11855">
        <f t="shared" si="835"/>
        <v>1148.7825619999999</v>
      </c>
      <c r="S11855" t="s">
        <v>201</v>
      </c>
      <c r="T11855" s="221">
        <v>45526.333333333336</v>
      </c>
    </row>
    <row r="11856" spans="1:20" x14ac:dyDescent="0.35">
      <c r="A11856" t="s">
        <v>142</v>
      </c>
      <c r="B11856" t="s">
        <v>143</v>
      </c>
      <c r="C11856" t="s">
        <v>97</v>
      </c>
      <c r="D11856" s="29">
        <v>45827</v>
      </c>
      <c r="E11856" s="184" t="str">
        <f t="shared" si="836"/>
        <v/>
      </c>
      <c r="F11856" s="184" t="str">
        <f t="shared" si="837"/>
        <v/>
      </c>
      <c r="G11856" s="184" t="str">
        <f t="shared" si="838"/>
        <v/>
      </c>
      <c r="H11856" s="184" t="str">
        <f t="shared" si="839"/>
        <v/>
      </c>
      <c r="L11856">
        <f t="shared" si="834"/>
        <v>621.7775583899861</v>
      </c>
      <c r="R11856">
        <f t="shared" si="835"/>
        <v>1148.7825619999999</v>
      </c>
      <c r="S11856" t="s">
        <v>201</v>
      </c>
      <c r="T11856" s="221">
        <v>45526.333333333336</v>
      </c>
    </row>
    <row r="11857" spans="1:20" x14ac:dyDescent="0.35">
      <c r="A11857" t="s">
        <v>142</v>
      </c>
      <c r="B11857" t="s">
        <v>143</v>
      </c>
      <c r="C11857" t="s">
        <v>97</v>
      </c>
      <c r="D11857" s="29">
        <v>45828</v>
      </c>
      <c r="E11857" s="184" t="str">
        <f t="shared" si="836"/>
        <v/>
      </c>
      <c r="F11857" s="184" t="str">
        <f t="shared" si="837"/>
        <v/>
      </c>
      <c r="G11857" s="184" t="str">
        <f t="shared" si="838"/>
        <v/>
      </c>
      <c r="H11857" s="184" t="str">
        <f t="shared" si="839"/>
        <v/>
      </c>
      <c r="L11857">
        <f t="shared" si="834"/>
        <v>621.7775583899861</v>
      </c>
      <c r="R11857">
        <f t="shared" si="835"/>
        <v>1148.7825619999999</v>
      </c>
      <c r="S11857" t="s">
        <v>201</v>
      </c>
      <c r="T11857" s="221">
        <v>45526.333333333336</v>
      </c>
    </row>
    <row r="11858" spans="1:20" x14ac:dyDescent="0.35">
      <c r="A11858" t="s">
        <v>142</v>
      </c>
      <c r="B11858" t="s">
        <v>143</v>
      </c>
      <c r="C11858" t="s">
        <v>97</v>
      </c>
      <c r="D11858" s="29">
        <v>45829</v>
      </c>
      <c r="E11858" s="184" t="str">
        <f t="shared" si="836"/>
        <v/>
      </c>
      <c r="F11858" s="184" t="str">
        <f t="shared" si="837"/>
        <v/>
      </c>
      <c r="G11858" s="184" t="str">
        <f t="shared" si="838"/>
        <v/>
      </c>
      <c r="H11858" s="184" t="str">
        <f t="shared" si="839"/>
        <v/>
      </c>
      <c r="L11858">
        <f t="shared" si="834"/>
        <v>621.7775583899861</v>
      </c>
      <c r="R11858">
        <f t="shared" si="835"/>
        <v>1148.7825619999999</v>
      </c>
      <c r="S11858" t="s">
        <v>201</v>
      </c>
      <c r="T11858" s="221">
        <v>45526.333333333336</v>
      </c>
    </row>
    <row r="11859" spans="1:20" x14ac:dyDescent="0.35">
      <c r="A11859" t="s">
        <v>142</v>
      </c>
      <c r="B11859" t="s">
        <v>143</v>
      </c>
      <c r="C11859" t="s">
        <v>97</v>
      </c>
      <c r="D11859" s="29">
        <v>45830</v>
      </c>
      <c r="E11859" s="184" t="str">
        <f t="shared" si="836"/>
        <v/>
      </c>
      <c r="F11859" s="184" t="str">
        <f t="shared" si="837"/>
        <v/>
      </c>
      <c r="G11859" s="184" t="str">
        <f t="shared" si="838"/>
        <v/>
      </c>
      <c r="H11859" s="184" t="str">
        <f t="shared" si="839"/>
        <v/>
      </c>
      <c r="L11859">
        <f t="shared" si="834"/>
        <v>621.7775583899861</v>
      </c>
      <c r="R11859">
        <f t="shared" si="835"/>
        <v>1148.7825619999999</v>
      </c>
      <c r="S11859" t="s">
        <v>201</v>
      </c>
      <c r="T11859" s="221">
        <v>45526.333333333336</v>
      </c>
    </row>
    <row r="11860" spans="1:20" x14ac:dyDescent="0.35">
      <c r="A11860" t="s">
        <v>142</v>
      </c>
      <c r="B11860" t="s">
        <v>143</v>
      </c>
      <c r="C11860" t="s">
        <v>97</v>
      </c>
      <c r="D11860" s="29">
        <v>45831</v>
      </c>
      <c r="E11860" s="184" t="str">
        <f t="shared" si="836"/>
        <v/>
      </c>
      <c r="F11860" s="184" t="str">
        <f t="shared" si="837"/>
        <v/>
      </c>
      <c r="G11860" s="184" t="str">
        <f t="shared" si="838"/>
        <v/>
      </c>
      <c r="H11860" s="184" t="str">
        <f t="shared" si="839"/>
        <v/>
      </c>
      <c r="L11860">
        <f t="shared" si="834"/>
        <v>621.7775583899861</v>
      </c>
      <c r="R11860">
        <f t="shared" si="835"/>
        <v>1148.7825619999999</v>
      </c>
      <c r="S11860" t="s">
        <v>201</v>
      </c>
      <c r="T11860" s="221">
        <v>45526.333333333336</v>
      </c>
    </row>
    <row r="11861" spans="1:20" x14ac:dyDescent="0.35">
      <c r="A11861" t="s">
        <v>142</v>
      </c>
      <c r="B11861" t="s">
        <v>143</v>
      </c>
      <c r="C11861" t="s">
        <v>97</v>
      </c>
      <c r="D11861" s="29">
        <v>45832</v>
      </c>
      <c r="E11861" s="184" t="str">
        <f t="shared" si="836"/>
        <v/>
      </c>
      <c r="F11861" s="184" t="str">
        <f t="shared" si="837"/>
        <v/>
      </c>
      <c r="G11861" s="184" t="str">
        <f t="shared" si="838"/>
        <v/>
      </c>
      <c r="H11861" s="184" t="str">
        <f t="shared" si="839"/>
        <v/>
      </c>
      <c r="L11861">
        <f t="shared" si="834"/>
        <v>621.7775583899861</v>
      </c>
      <c r="R11861">
        <f t="shared" si="835"/>
        <v>1148.7825619999999</v>
      </c>
      <c r="S11861" t="s">
        <v>201</v>
      </c>
      <c r="T11861" s="221">
        <v>45526.333333333336</v>
      </c>
    </row>
    <row r="11862" spans="1:20" x14ac:dyDescent="0.35">
      <c r="A11862" t="s">
        <v>142</v>
      </c>
      <c r="B11862" t="s">
        <v>143</v>
      </c>
      <c r="C11862" t="s">
        <v>97</v>
      </c>
      <c r="D11862" s="29">
        <v>45833</v>
      </c>
      <c r="E11862" s="184" t="str">
        <f t="shared" si="836"/>
        <v/>
      </c>
      <c r="F11862" s="184" t="str">
        <f t="shared" si="837"/>
        <v/>
      </c>
      <c r="G11862" s="184" t="str">
        <f t="shared" si="838"/>
        <v/>
      </c>
      <c r="H11862" s="184" t="str">
        <f t="shared" si="839"/>
        <v/>
      </c>
      <c r="L11862">
        <f t="shared" si="834"/>
        <v>621.7775583899861</v>
      </c>
      <c r="R11862">
        <f t="shared" si="835"/>
        <v>1148.7825619999999</v>
      </c>
      <c r="S11862" t="s">
        <v>201</v>
      </c>
      <c r="T11862" s="221">
        <v>45526.333333333336</v>
      </c>
    </row>
    <row r="11863" spans="1:20" x14ac:dyDescent="0.35">
      <c r="A11863" t="s">
        <v>142</v>
      </c>
      <c r="B11863" t="s">
        <v>143</v>
      </c>
      <c r="C11863" t="s">
        <v>97</v>
      </c>
      <c r="D11863" s="29">
        <v>45834</v>
      </c>
      <c r="E11863" s="184" t="str">
        <f t="shared" si="836"/>
        <v/>
      </c>
      <c r="F11863" s="184" t="str">
        <f t="shared" si="837"/>
        <v/>
      </c>
      <c r="G11863" s="184" t="str">
        <f t="shared" si="838"/>
        <v/>
      </c>
      <c r="H11863" s="184" t="str">
        <f t="shared" si="839"/>
        <v/>
      </c>
      <c r="L11863">
        <f t="shared" si="834"/>
        <v>621.7775583899861</v>
      </c>
      <c r="R11863">
        <f t="shared" si="835"/>
        <v>1148.7825619999999</v>
      </c>
      <c r="S11863" t="s">
        <v>201</v>
      </c>
      <c r="T11863" s="221">
        <v>45526.333333333336</v>
      </c>
    </row>
    <row r="11864" spans="1:20" x14ac:dyDescent="0.35">
      <c r="A11864" t="s">
        <v>142</v>
      </c>
      <c r="B11864" t="s">
        <v>143</v>
      </c>
      <c r="C11864" t="s">
        <v>97</v>
      </c>
      <c r="D11864" s="29">
        <v>45835</v>
      </c>
      <c r="E11864" s="184" t="str">
        <f t="shared" si="836"/>
        <v/>
      </c>
      <c r="F11864" s="184" t="str">
        <f t="shared" si="837"/>
        <v/>
      </c>
      <c r="G11864" s="184" t="str">
        <f t="shared" si="838"/>
        <v/>
      </c>
      <c r="H11864" s="184" t="str">
        <f t="shared" si="839"/>
        <v/>
      </c>
      <c r="L11864">
        <f t="shared" si="834"/>
        <v>621.7775583899861</v>
      </c>
      <c r="R11864">
        <f t="shared" si="835"/>
        <v>1148.7825619999999</v>
      </c>
      <c r="S11864" t="s">
        <v>201</v>
      </c>
      <c r="T11864" s="221">
        <v>45526.333333333336</v>
      </c>
    </row>
    <row r="11865" spans="1:20" x14ac:dyDescent="0.35">
      <c r="A11865" t="s">
        <v>142</v>
      </c>
      <c r="B11865" t="s">
        <v>143</v>
      </c>
      <c r="C11865" t="s">
        <v>97</v>
      </c>
      <c r="D11865" s="29">
        <v>45836</v>
      </c>
      <c r="E11865" s="184" t="str">
        <f t="shared" si="836"/>
        <v/>
      </c>
      <c r="F11865" s="184" t="str">
        <f t="shared" si="837"/>
        <v/>
      </c>
      <c r="G11865" s="184" t="str">
        <f t="shared" si="838"/>
        <v/>
      </c>
      <c r="H11865" s="184" t="str">
        <f t="shared" si="839"/>
        <v/>
      </c>
      <c r="L11865">
        <f t="shared" si="834"/>
        <v>621.7775583899861</v>
      </c>
      <c r="R11865">
        <f t="shared" si="835"/>
        <v>1148.7825619999999</v>
      </c>
      <c r="S11865" t="s">
        <v>201</v>
      </c>
      <c r="T11865" s="221">
        <v>45526.333333333336</v>
      </c>
    </row>
    <row r="11866" spans="1:20" x14ac:dyDescent="0.35">
      <c r="A11866" t="s">
        <v>142</v>
      </c>
      <c r="B11866" t="s">
        <v>143</v>
      </c>
      <c r="C11866" t="s">
        <v>97</v>
      </c>
      <c r="D11866" s="29">
        <v>45837</v>
      </c>
      <c r="E11866" s="184" t="str">
        <f t="shared" si="836"/>
        <v/>
      </c>
      <c r="F11866" s="184" t="str">
        <f t="shared" si="837"/>
        <v/>
      </c>
      <c r="G11866" s="184" t="str">
        <f t="shared" si="838"/>
        <v/>
      </c>
      <c r="H11866" s="184" t="str">
        <f t="shared" si="839"/>
        <v/>
      </c>
      <c r="L11866">
        <f t="shared" si="834"/>
        <v>621.7775583899861</v>
      </c>
      <c r="R11866">
        <f t="shared" si="835"/>
        <v>1148.7825619999999</v>
      </c>
      <c r="S11866" t="s">
        <v>201</v>
      </c>
      <c r="T11866" s="221">
        <v>45526.333333333336</v>
      </c>
    </row>
    <row r="11867" spans="1:20" x14ac:dyDescent="0.35">
      <c r="A11867" t="s">
        <v>142</v>
      </c>
      <c r="B11867" t="s">
        <v>143</v>
      </c>
      <c r="C11867" t="s">
        <v>97</v>
      </c>
      <c r="D11867" s="29">
        <v>45838</v>
      </c>
      <c r="E11867" s="184" t="str">
        <f t="shared" si="836"/>
        <v/>
      </c>
      <c r="F11867" s="184" t="str">
        <f t="shared" si="837"/>
        <v/>
      </c>
      <c r="G11867" s="184" t="str">
        <f t="shared" si="838"/>
        <v/>
      </c>
      <c r="H11867" s="184" t="str">
        <f t="shared" si="839"/>
        <v/>
      </c>
      <c r="L11867">
        <f t="shared" si="834"/>
        <v>621.7775583899861</v>
      </c>
      <c r="R11867">
        <f t="shared" si="835"/>
        <v>1148.7825619999999</v>
      </c>
      <c r="S11867" t="s">
        <v>201</v>
      </c>
      <c r="T11867" s="221">
        <v>45526.333333333336</v>
      </c>
    </row>
    <row r="11868" spans="1:20" x14ac:dyDescent="0.35">
      <c r="A11868" t="s">
        <v>142</v>
      </c>
      <c r="B11868" t="s">
        <v>143</v>
      </c>
      <c r="C11868" t="s">
        <v>97</v>
      </c>
      <c r="D11868" s="29">
        <v>45839</v>
      </c>
      <c r="E11868" s="184" t="str">
        <f t="shared" si="836"/>
        <v/>
      </c>
      <c r="F11868" s="184" t="str">
        <f t="shared" si="837"/>
        <v/>
      </c>
      <c r="G11868" s="184" t="str">
        <f t="shared" si="838"/>
        <v/>
      </c>
      <c r="H11868" s="184" t="str">
        <f t="shared" si="839"/>
        <v/>
      </c>
      <c r="L11868">
        <f t="shared" si="834"/>
        <v>621.7775583899861</v>
      </c>
      <c r="R11868">
        <f t="shared" si="835"/>
        <v>1148.7825619999999</v>
      </c>
      <c r="S11868" t="s">
        <v>201</v>
      </c>
      <c r="T11868" s="221">
        <v>45526.333333333336</v>
      </c>
    </row>
    <row r="11869" spans="1:20" x14ac:dyDescent="0.35">
      <c r="A11869" t="s">
        <v>142</v>
      </c>
      <c r="B11869" t="s">
        <v>143</v>
      </c>
      <c r="C11869" t="s">
        <v>97</v>
      </c>
      <c r="D11869" s="29">
        <v>45840</v>
      </c>
      <c r="E11869" s="184" t="str">
        <f t="shared" si="836"/>
        <v/>
      </c>
      <c r="F11869" s="184" t="str">
        <f t="shared" si="837"/>
        <v/>
      </c>
      <c r="G11869" s="184" t="str">
        <f t="shared" si="838"/>
        <v/>
      </c>
      <c r="H11869" s="184" t="str">
        <f t="shared" si="839"/>
        <v/>
      </c>
      <c r="L11869">
        <f t="shared" si="834"/>
        <v>621.7775583899861</v>
      </c>
      <c r="R11869">
        <f t="shared" si="835"/>
        <v>1148.7825619999999</v>
      </c>
      <c r="S11869" t="s">
        <v>201</v>
      </c>
      <c r="T11869" s="221">
        <v>45526.333333333336</v>
      </c>
    </row>
    <row r="11870" spans="1:20" x14ac:dyDescent="0.35">
      <c r="A11870" t="s">
        <v>142</v>
      </c>
      <c r="B11870" t="s">
        <v>143</v>
      </c>
      <c r="C11870" t="s">
        <v>97</v>
      </c>
      <c r="D11870" s="29">
        <v>45841</v>
      </c>
      <c r="E11870" s="184" t="str">
        <f t="shared" si="836"/>
        <v/>
      </c>
      <c r="F11870" s="184" t="str">
        <f t="shared" si="837"/>
        <v/>
      </c>
      <c r="G11870" s="184" t="str">
        <f t="shared" si="838"/>
        <v/>
      </c>
      <c r="H11870" s="184" t="str">
        <f t="shared" si="839"/>
        <v/>
      </c>
      <c r="L11870">
        <f t="shared" si="834"/>
        <v>621.7775583899861</v>
      </c>
      <c r="R11870">
        <f t="shared" si="835"/>
        <v>1148.7825619999999</v>
      </c>
      <c r="S11870" t="s">
        <v>201</v>
      </c>
      <c r="T11870" s="221">
        <v>45526.333333333336</v>
      </c>
    </row>
    <row r="11871" spans="1:20" x14ac:dyDescent="0.35">
      <c r="A11871" t="s">
        <v>142</v>
      </c>
      <c r="B11871" t="s">
        <v>143</v>
      </c>
      <c r="C11871" t="s">
        <v>97</v>
      </c>
      <c r="D11871" s="29">
        <v>45842</v>
      </c>
      <c r="E11871" s="184" t="str">
        <f t="shared" si="836"/>
        <v/>
      </c>
      <c r="F11871" s="184" t="str">
        <f t="shared" si="837"/>
        <v/>
      </c>
      <c r="G11871" s="184" t="str">
        <f t="shared" si="838"/>
        <v/>
      </c>
      <c r="H11871" s="184" t="str">
        <f t="shared" si="839"/>
        <v/>
      </c>
      <c r="L11871">
        <f t="shared" si="834"/>
        <v>621.7775583899861</v>
      </c>
      <c r="R11871">
        <f t="shared" si="835"/>
        <v>1148.7825619999999</v>
      </c>
      <c r="S11871" t="s">
        <v>201</v>
      </c>
      <c r="T11871" s="221">
        <v>45526.333333333336</v>
      </c>
    </row>
    <row r="11872" spans="1:20" x14ac:dyDescent="0.35">
      <c r="A11872" t="s">
        <v>142</v>
      </c>
      <c r="B11872" t="s">
        <v>143</v>
      </c>
      <c r="C11872" t="s">
        <v>97</v>
      </c>
      <c r="D11872" s="29">
        <v>45843</v>
      </c>
      <c r="E11872" s="184" t="str">
        <f t="shared" si="836"/>
        <v/>
      </c>
      <c r="F11872" s="184" t="str">
        <f t="shared" si="837"/>
        <v/>
      </c>
      <c r="G11872" s="184" t="str">
        <f t="shared" si="838"/>
        <v/>
      </c>
      <c r="H11872" s="184" t="str">
        <f t="shared" si="839"/>
        <v/>
      </c>
      <c r="L11872">
        <f t="shared" si="834"/>
        <v>621.7775583899861</v>
      </c>
      <c r="R11872">
        <f t="shared" si="835"/>
        <v>1148.7825619999999</v>
      </c>
      <c r="S11872" t="s">
        <v>201</v>
      </c>
      <c r="T11872" s="221">
        <v>45526.333333333336</v>
      </c>
    </row>
    <row r="11873" spans="1:20" x14ac:dyDescent="0.35">
      <c r="A11873" t="s">
        <v>142</v>
      </c>
      <c r="B11873" t="s">
        <v>143</v>
      </c>
      <c r="C11873" t="s">
        <v>97</v>
      </c>
      <c r="D11873" s="29">
        <v>45844</v>
      </c>
      <c r="E11873" s="184" t="str">
        <f t="shared" si="836"/>
        <v/>
      </c>
      <c r="F11873" s="184" t="str">
        <f t="shared" si="837"/>
        <v/>
      </c>
      <c r="G11873" s="184" t="str">
        <f t="shared" si="838"/>
        <v/>
      </c>
      <c r="H11873" s="184" t="str">
        <f t="shared" si="839"/>
        <v/>
      </c>
      <c r="L11873">
        <f t="shared" si="834"/>
        <v>621.7775583899861</v>
      </c>
      <c r="R11873">
        <f t="shared" si="835"/>
        <v>1148.7825619999999</v>
      </c>
      <c r="S11873" t="s">
        <v>201</v>
      </c>
      <c r="T11873" s="221">
        <v>45526.333333333336</v>
      </c>
    </row>
    <row r="11874" spans="1:20" x14ac:dyDescent="0.35">
      <c r="A11874" t="s">
        <v>142</v>
      </c>
      <c r="B11874" t="s">
        <v>143</v>
      </c>
      <c r="C11874" t="s">
        <v>97</v>
      </c>
      <c r="D11874" s="29">
        <v>45845</v>
      </c>
      <c r="E11874" s="184" t="str">
        <f t="shared" si="836"/>
        <v/>
      </c>
      <c r="F11874" s="184" t="str">
        <f t="shared" si="837"/>
        <v/>
      </c>
      <c r="G11874" s="184" t="str">
        <f t="shared" si="838"/>
        <v/>
      </c>
      <c r="H11874" s="184" t="str">
        <f t="shared" si="839"/>
        <v/>
      </c>
      <c r="L11874">
        <f t="shared" si="834"/>
        <v>621.7775583899861</v>
      </c>
      <c r="R11874">
        <f t="shared" si="835"/>
        <v>1148.7825619999999</v>
      </c>
      <c r="S11874" t="s">
        <v>201</v>
      </c>
      <c r="T11874" s="221">
        <v>45526.333333333336</v>
      </c>
    </row>
    <row r="11875" spans="1:20" x14ac:dyDescent="0.35">
      <c r="A11875" t="s">
        <v>142</v>
      </c>
      <c r="B11875" t="s">
        <v>143</v>
      </c>
      <c r="C11875" t="s">
        <v>97</v>
      </c>
      <c r="D11875" s="29">
        <v>45846</v>
      </c>
      <c r="E11875" s="184" t="str">
        <f t="shared" si="836"/>
        <v/>
      </c>
      <c r="F11875" s="184" t="str">
        <f t="shared" si="837"/>
        <v/>
      </c>
      <c r="G11875" s="184" t="str">
        <f t="shared" si="838"/>
        <v/>
      </c>
      <c r="H11875" s="184" t="str">
        <f t="shared" si="839"/>
        <v/>
      </c>
      <c r="L11875">
        <f t="shared" si="834"/>
        <v>621.7775583899861</v>
      </c>
      <c r="R11875">
        <f t="shared" si="835"/>
        <v>1148.7825619999999</v>
      </c>
      <c r="S11875" t="s">
        <v>201</v>
      </c>
      <c r="T11875" s="221">
        <v>45526.333333333336</v>
      </c>
    </row>
    <row r="11876" spans="1:20" x14ac:dyDescent="0.35">
      <c r="A11876" t="s">
        <v>142</v>
      </c>
      <c r="B11876" t="s">
        <v>143</v>
      </c>
      <c r="C11876" t="s">
        <v>97</v>
      </c>
      <c r="D11876" s="29">
        <v>45847</v>
      </c>
      <c r="E11876" s="184" t="str">
        <f t="shared" si="836"/>
        <v/>
      </c>
      <c r="F11876" s="184" t="str">
        <f t="shared" si="837"/>
        <v/>
      </c>
      <c r="G11876" s="184" t="str">
        <f t="shared" si="838"/>
        <v/>
      </c>
      <c r="H11876" s="184" t="str">
        <f t="shared" si="839"/>
        <v/>
      </c>
      <c r="L11876">
        <f t="shared" si="834"/>
        <v>621.7775583899861</v>
      </c>
      <c r="R11876">
        <f t="shared" si="835"/>
        <v>1148.7825619999999</v>
      </c>
      <c r="S11876" t="s">
        <v>201</v>
      </c>
      <c r="T11876" s="221">
        <v>45526.333333333336</v>
      </c>
    </row>
    <row r="11877" spans="1:20" x14ac:dyDescent="0.35">
      <c r="A11877" t="s">
        <v>142</v>
      </c>
      <c r="B11877" t="s">
        <v>143</v>
      </c>
      <c r="C11877" t="s">
        <v>97</v>
      </c>
      <c r="D11877" s="29">
        <v>45848</v>
      </c>
      <c r="E11877" s="184" t="str">
        <f t="shared" si="836"/>
        <v/>
      </c>
      <c r="F11877" s="184" t="str">
        <f t="shared" si="837"/>
        <v/>
      </c>
      <c r="G11877" s="184" t="str">
        <f t="shared" si="838"/>
        <v/>
      </c>
      <c r="H11877" s="184" t="str">
        <f t="shared" si="839"/>
        <v/>
      </c>
      <c r="L11877">
        <f t="shared" si="834"/>
        <v>621.7775583899861</v>
      </c>
      <c r="R11877">
        <f t="shared" si="835"/>
        <v>1148.7825619999999</v>
      </c>
      <c r="S11877" t="s">
        <v>201</v>
      </c>
      <c r="T11877" s="221">
        <v>45526.333333333336</v>
      </c>
    </row>
    <row r="11878" spans="1:20" x14ac:dyDescent="0.35">
      <c r="A11878" t="s">
        <v>142</v>
      </c>
      <c r="B11878" t="s">
        <v>143</v>
      </c>
      <c r="C11878" t="s">
        <v>97</v>
      </c>
      <c r="D11878" s="29">
        <v>45849</v>
      </c>
      <c r="E11878" s="184" t="str">
        <f t="shared" si="836"/>
        <v/>
      </c>
      <c r="F11878" s="184" t="str">
        <f t="shared" si="837"/>
        <v/>
      </c>
      <c r="G11878" s="184" t="str">
        <f t="shared" si="838"/>
        <v/>
      </c>
      <c r="H11878" s="184" t="str">
        <f t="shared" si="839"/>
        <v/>
      </c>
      <c r="L11878">
        <f t="shared" si="834"/>
        <v>621.7775583899861</v>
      </c>
      <c r="R11878">
        <f t="shared" si="835"/>
        <v>1148.7825619999999</v>
      </c>
      <c r="S11878" t="s">
        <v>201</v>
      </c>
      <c r="T11878" s="221">
        <v>45526.333333333336</v>
      </c>
    </row>
    <row r="11879" spans="1:20" x14ac:dyDescent="0.35">
      <c r="A11879" t="s">
        <v>142</v>
      </c>
      <c r="B11879" t="s">
        <v>143</v>
      </c>
      <c r="C11879" t="s">
        <v>97</v>
      </c>
      <c r="D11879" s="29">
        <v>45850</v>
      </c>
      <c r="E11879" s="184" t="str">
        <f t="shared" si="836"/>
        <v/>
      </c>
      <c r="F11879" s="184" t="str">
        <f t="shared" si="837"/>
        <v/>
      </c>
      <c r="G11879" s="184" t="str">
        <f t="shared" si="838"/>
        <v/>
      </c>
      <c r="H11879" s="184" t="str">
        <f t="shared" si="839"/>
        <v/>
      </c>
      <c r="L11879">
        <f t="shared" ref="L11879:L11942" si="840">L3484+L1294+L2024+L7864+L7134+L8594</f>
        <v>621.7775583899861</v>
      </c>
      <c r="R11879">
        <f t="shared" ref="R11879:R11942" si="841">R3484+R1294+R2024+R7864+R7134+R8594</f>
        <v>1148.7825619999999</v>
      </c>
      <c r="S11879" t="s">
        <v>201</v>
      </c>
      <c r="T11879" s="221">
        <v>45526.333333333336</v>
      </c>
    </row>
    <row r="11880" spans="1:20" x14ac:dyDescent="0.35">
      <c r="A11880" t="s">
        <v>142</v>
      </c>
      <c r="B11880" t="s">
        <v>143</v>
      </c>
      <c r="C11880" t="s">
        <v>97</v>
      </c>
      <c r="D11880" s="29">
        <v>45851</v>
      </c>
      <c r="E11880" s="184" t="str">
        <f t="shared" si="836"/>
        <v/>
      </c>
      <c r="F11880" s="184" t="str">
        <f t="shared" si="837"/>
        <v/>
      </c>
      <c r="G11880" s="184" t="str">
        <f t="shared" si="838"/>
        <v/>
      </c>
      <c r="H11880" s="184" t="str">
        <f t="shared" si="839"/>
        <v/>
      </c>
      <c r="L11880">
        <f t="shared" si="840"/>
        <v>621.7775583899861</v>
      </c>
      <c r="R11880">
        <f t="shared" si="841"/>
        <v>1148.7825619999999</v>
      </c>
      <c r="S11880" t="s">
        <v>201</v>
      </c>
      <c r="T11880" s="221">
        <v>45526.333333333336</v>
      </c>
    </row>
    <row r="11881" spans="1:20" x14ac:dyDescent="0.35">
      <c r="A11881" t="s">
        <v>142</v>
      </c>
      <c r="B11881" t="s">
        <v>143</v>
      </c>
      <c r="C11881" t="s">
        <v>97</v>
      </c>
      <c r="D11881" s="29">
        <v>45852</v>
      </c>
      <c r="E11881" s="184" t="str">
        <f t="shared" si="836"/>
        <v/>
      </c>
      <c r="F11881" s="184" t="str">
        <f t="shared" si="837"/>
        <v/>
      </c>
      <c r="G11881" s="184" t="str">
        <f t="shared" si="838"/>
        <v/>
      </c>
      <c r="H11881" s="184" t="str">
        <f t="shared" si="839"/>
        <v/>
      </c>
      <c r="L11881">
        <f t="shared" si="840"/>
        <v>621.7775583899861</v>
      </c>
      <c r="R11881">
        <f t="shared" si="841"/>
        <v>1148.7825619999999</v>
      </c>
      <c r="S11881" t="s">
        <v>201</v>
      </c>
      <c r="T11881" s="221">
        <v>45526.333333333336</v>
      </c>
    </row>
    <row r="11882" spans="1:20" x14ac:dyDescent="0.35">
      <c r="A11882" t="s">
        <v>142</v>
      </c>
      <c r="B11882" t="s">
        <v>143</v>
      </c>
      <c r="C11882" t="s">
        <v>97</v>
      </c>
      <c r="D11882" s="29">
        <v>45853</v>
      </c>
      <c r="E11882" s="184" t="str">
        <f t="shared" si="836"/>
        <v/>
      </c>
      <c r="F11882" s="184" t="str">
        <f t="shared" si="837"/>
        <v/>
      </c>
      <c r="G11882" s="184" t="str">
        <f t="shared" si="838"/>
        <v/>
      </c>
      <c r="H11882" s="184" t="str">
        <f t="shared" si="839"/>
        <v/>
      </c>
      <c r="L11882">
        <f t="shared" si="840"/>
        <v>621.7775583899861</v>
      </c>
      <c r="R11882">
        <f t="shared" si="841"/>
        <v>1148.7825619999999</v>
      </c>
      <c r="S11882" t="s">
        <v>201</v>
      </c>
      <c r="T11882" s="221">
        <v>45526.333333333336</v>
      </c>
    </row>
    <row r="11883" spans="1:20" x14ac:dyDescent="0.35">
      <c r="A11883" t="s">
        <v>142</v>
      </c>
      <c r="B11883" t="s">
        <v>143</v>
      </c>
      <c r="C11883" t="s">
        <v>97</v>
      </c>
      <c r="D11883" s="29">
        <v>45854</v>
      </c>
      <c r="E11883" s="184" t="str">
        <f t="shared" si="836"/>
        <v/>
      </c>
      <c r="F11883" s="184" t="str">
        <f t="shared" si="837"/>
        <v/>
      </c>
      <c r="G11883" s="184" t="str">
        <f t="shared" si="838"/>
        <v/>
      </c>
      <c r="H11883" s="184" t="str">
        <f t="shared" si="839"/>
        <v/>
      </c>
      <c r="L11883">
        <f t="shared" si="840"/>
        <v>621.7775583899861</v>
      </c>
      <c r="R11883">
        <f t="shared" si="841"/>
        <v>1148.7825619999999</v>
      </c>
      <c r="S11883" t="s">
        <v>201</v>
      </c>
      <c r="T11883" s="221">
        <v>45526.333333333336</v>
      </c>
    </row>
    <row r="11884" spans="1:20" x14ac:dyDescent="0.35">
      <c r="A11884" t="s">
        <v>142</v>
      </c>
      <c r="B11884" t="s">
        <v>143</v>
      </c>
      <c r="C11884" t="s">
        <v>97</v>
      </c>
      <c r="D11884" s="29">
        <v>45855</v>
      </c>
      <c r="E11884" s="184" t="str">
        <f t="shared" si="836"/>
        <v/>
      </c>
      <c r="F11884" s="184" t="str">
        <f t="shared" si="837"/>
        <v/>
      </c>
      <c r="G11884" s="184" t="str">
        <f t="shared" si="838"/>
        <v/>
      </c>
      <c r="H11884" s="184" t="str">
        <f t="shared" si="839"/>
        <v/>
      </c>
      <c r="L11884">
        <f t="shared" si="840"/>
        <v>621.7775583899861</v>
      </c>
      <c r="R11884">
        <f t="shared" si="841"/>
        <v>1148.7825619999999</v>
      </c>
      <c r="S11884" t="s">
        <v>201</v>
      </c>
      <c r="T11884" s="221">
        <v>45526.333333333336</v>
      </c>
    </row>
    <row r="11885" spans="1:20" x14ac:dyDescent="0.35">
      <c r="A11885" t="s">
        <v>142</v>
      </c>
      <c r="B11885" t="s">
        <v>143</v>
      </c>
      <c r="C11885" t="s">
        <v>97</v>
      </c>
      <c r="D11885" s="29">
        <v>45856</v>
      </c>
      <c r="E11885" s="184" t="str">
        <f t="shared" si="836"/>
        <v/>
      </c>
      <c r="F11885" s="184" t="str">
        <f t="shared" si="837"/>
        <v/>
      </c>
      <c r="G11885" s="184" t="str">
        <f t="shared" si="838"/>
        <v/>
      </c>
      <c r="H11885" s="184" t="str">
        <f t="shared" si="839"/>
        <v/>
      </c>
      <c r="L11885">
        <f t="shared" si="840"/>
        <v>621.7775583899861</v>
      </c>
      <c r="R11885">
        <f t="shared" si="841"/>
        <v>1148.7825619999999</v>
      </c>
      <c r="S11885" t="s">
        <v>201</v>
      </c>
      <c r="T11885" s="221">
        <v>45526.333333333336</v>
      </c>
    </row>
    <row r="11886" spans="1:20" x14ac:dyDescent="0.35">
      <c r="A11886" t="s">
        <v>142</v>
      </c>
      <c r="B11886" t="s">
        <v>143</v>
      </c>
      <c r="C11886" t="s">
        <v>97</v>
      </c>
      <c r="D11886" s="29">
        <v>45857</v>
      </c>
      <c r="E11886" s="184" t="str">
        <f t="shared" si="836"/>
        <v/>
      </c>
      <c r="F11886" s="184" t="str">
        <f t="shared" si="837"/>
        <v/>
      </c>
      <c r="G11886" s="184" t="str">
        <f t="shared" si="838"/>
        <v/>
      </c>
      <c r="H11886" s="184" t="str">
        <f t="shared" si="839"/>
        <v/>
      </c>
      <c r="L11886">
        <f t="shared" si="840"/>
        <v>621.7775583899861</v>
      </c>
      <c r="R11886">
        <f t="shared" si="841"/>
        <v>1148.7825619999999</v>
      </c>
      <c r="S11886" t="s">
        <v>201</v>
      </c>
      <c r="T11886" s="221">
        <v>45526.333333333336</v>
      </c>
    </row>
    <row r="11887" spans="1:20" x14ac:dyDescent="0.35">
      <c r="A11887" t="s">
        <v>142</v>
      </c>
      <c r="B11887" t="s">
        <v>143</v>
      </c>
      <c r="C11887" t="s">
        <v>97</v>
      </c>
      <c r="D11887" s="29">
        <v>45858</v>
      </c>
      <c r="E11887" s="184" t="str">
        <f t="shared" si="836"/>
        <v/>
      </c>
      <c r="F11887" s="184" t="str">
        <f t="shared" si="837"/>
        <v/>
      </c>
      <c r="G11887" s="184" t="str">
        <f t="shared" si="838"/>
        <v/>
      </c>
      <c r="H11887" s="184" t="str">
        <f t="shared" si="839"/>
        <v/>
      </c>
      <c r="L11887">
        <f t="shared" si="840"/>
        <v>621.7775583899861</v>
      </c>
      <c r="R11887">
        <f t="shared" si="841"/>
        <v>1148.7825619999999</v>
      </c>
      <c r="S11887" t="s">
        <v>201</v>
      </c>
      <c r="T11887" s="221">
        <v>45526.333333333336</v>
      </c>
    </row>
    <row r="11888" spans="1:20" x14ac:dyDescent="0.35">
      <c r="A11888" t="s">
        <v>142</v>
      </c>
      <c r="B11888" t="s">
        <v>143</v>
      </c>
      <c r="C11888" t="s">
        <v>97</v>
      </c>
      <c r="D11888" s="29">
        <v>45859</v>
      </c>
      <c r="E11888" s="184" t="str">
        <f t="shared" si="836"/>
        <v/>
      </c>
      <c r="F11888" s="184" t="str">
        <f t="shared" si="837"/>
        <v/>
      </c>
      <c r="G11888" s="184" t="str">
        <f t="shared" si="838"/>
        <v/>
      </c>
      <c r="H11888" s="184" t="str">
        <f t="shared" si="839"/>
        <v/>
      </c>
      <c r="L11888">
        <f t="shared" si="840"/>
        <v>621.7775583899861</v>
      </c>
      <c r="R11888">
        <f t="shared" si="841"/>
        <v>1148.7825619999999</v>
      </c>
      <c r="S11888" t="s">
        <v>201</v>
      </c>
      <c r="T11888" s="221">
        <v>45526.333333333336</v>
      </c>
    </row>
    <row r="11889" spans="1:20" x14ac:dyDescent="0.35">
      <c r="A11889" t="s">
        <v>142</v>
      </c>
      <c r="B11889" t="s">
        <v>143</v>
      </c>
      <c r="C11889" t="s">
        <v>97</v>
      </c>
      <c r="D11889" s="29">
        <v>45860</v>
      </c>
      <c r="E11889" s="184" t="str">
        <f t="shared" si="836"/>
        <v/>
      </c>
      <c r="F11889" s="184" t="str">
        <f t="shared" si="837"/>
        <v/>
      </c>
      <c r="G11889" s="184" t="str">
        <f t="shared" si="838"/>
        <v/>
      </c>
      <c r="H11889" s="184" t="str">
        <f t="shared" si="839"/>
        <v/>
      </c>
      <c r="L11889">
        <f t="shared" si="840"/>
        <v>621.7775583899861</v>
      </c>
      <c r="R11889">
        <f t="shared" si="841"/>
        <v>1148.7825619999999</v>
      </c>
      <c r="S11889" t="s">
        <v>201</v>
      </c>
      <c r="T11889" s="221">
        <v>45526.333333333336</v>
      </c>
    </row>
    <row r="11890" spans="1:20" x14ac:dyDescent="0.35">
      <c r="A11890" t="s">
        <v>142</v>
      </c>
      <c r="B11890" t="s">
        <v>143</v>
      </c>
      <c r="C11890" t="s">
        <v>97</v>
      </c>
      <c r="D11890" s="29">
        <v>45861</v>
      </c>
      <c r="E11890" s="184" t="str">
        <f t="shared" si="836"/>
        <v/>
      </c>
      <c r="F11890" s="184" t="str">
        <f t="shared" si="837"/>
        <v/>
      </c>
      <c r="G11890" s="184" t="str">
        <f t="shared" si="838"/>
        <v/>
      </c>
      <c r="H11890" s="184" t="str">
        <f t="shared" si="839"/>
        <v/>
      </c>
      <c r="L11890">
        <f t="shared" si="840"/>
        <v>621.7775583899861</v>
      </c>
      <c r="R11890">
        <f t="shared" si="841"/>
        <v>1148.7825619999999</v>
      </c>
      <c r="S11890" t="s">
        <v>201</v>
      </c>
      <c r="T11890" s="221">
        <v>45526.333333333336</v>
      </c>
    </row>
    <row r="11891" spans="1:20" x14ac:dyDescent="0.35">
      <c r="A11891" t="s">
        <v>142</v>
      </c>
      <c r="B11891" t="s">
        <v>143</v>
      </c>
      <c r="C11891" t="s">
        <v>97</v>
      </c>
      <c r="D11891" s="29">
        <v>45862</v>
      </c>
      <c r="E11891" s="184" t="str">
        <f t="shared" si="836"/>
        <v/>
      </c>
      <c r="F11891" s="184" t="str">
        <f t="shared" si="837"/>
        <v/>
      </c>
      <c r="G11891" s="184" t="str">
        <f t="shared" si="838"/>
        <v/>
      </c>
      <c r="H11891" s="184" t="str">
        <f t="shared" si="839"/>
        <v/>
      </c>
      <c r="L11891">
        <f t="shared" si="840"/>
        <v>621.7775583899861</v>
      </c>
      <c r="R11891">
        <f t="shared" si="841"/>
        <v>1148.7825619999999</v>
      </c>
      <c r="S11891" t="s">
        <v>201</v>
      </c>
      <c r="T11891" s="221">
        <v>45526.333333333336</v>
      </c>
    </row>
    <row r="11892" spans="1:20" x14ac:dyDescent="0.35">
      <c r="A11892" t="s">
        <v>142</v>
      </c>
      <c r="B11892" t="s">
        <v>143</v>
      </c>
      <c r="C11892" t="s">
        <v>97</v>
      </c>
      <c r="D11892" s="29">
        <v>45863</v>
      </c>
      <c r="E11892" s="184" t="str">
        <f t="shared" si="836"/>
        <v/>
      </c>
      <c r="F11892" s="184" t="str">
        <f t="shared" si="837"/>
        <v/>
      </c>
      <c r="G11892" s="184" t="str">
        <f t="shared" si="838"/>
        <v/>
      </c>
      <c r="H11892" s="184" t="str">
        <f t="shared" si="839"/>
        <v/>
      </c>
      <c r="L11892">
        <f t="shared" si="840"/>
        <v>621.7775583899861</v>
      </c>
      <c r="R11892">
        <f t="shared" si="841"/>
        <v>1148.7825619999999</v>
      </c>
      <c r="S11892" t="s">
        <v>201</v>
      </c>
      <c r="T11892" s="221">
        <v>45526.333333333336</v>
      </c>
    </row>
    <row r="11893" spans="1:20" x14ac:dyDescent="0.35">
      <c r="A11893" t="s">
        <v>142</v>
      </c>
      <c r="B11893" t="s">
        <v>143</v>
      </c>
      <c r="C11893" t="s">
        <v>97</v>
      </c>
      <c r="D11893" s="29">
        <v>45864</v>
      </c>
      <c r="E11893" s="184" t="str">
        <f t="shared" si="836"/>
        <v/>
      </c>
      <c r="F11893" s="184" t="str">
        <f t="shared" si="837"/>
        <v/>
      </c>
      <c r="G11893" s="184" t="str">
        <f t="shared" si="838"/>
        <v/>
      </c>
      <c r="H11893" s="184" t="str">
        <f t="shared" si="839"/>
        <v/>
      </c>
      <c r="L11893">
        <f t="shared" si="840"/>
        <v>621.7775583899861</v>
      </c>
      <c r="R11893">
        <f t="shared" si="841"/>
        <v>1148.7825619999999</v>
      </c>
      <c r="S11893" t="s">
        <v>201</v>
      </c>
      <c r="T11893" s="221">
        <v>45526.333333333336</v>
      </c>
    </row>
    <row r="11894" spans="1:20" x14ac:dyDescent="0.35">
      <c r="A11894" t="s">
        <v>142</v>
      </c>
      <c r="B11894" t="s">
        <v>143</v>
      </c>
      <c r="C11894" t="s">
        <v>97</v>
      </c>
      <c r="D11894" s="29">
        <v>45865</v>
      </c>
      <c r="E11894" s="184" t="str">
        <f t="shared" si="836"/>
        <v/>
      </c>
      <c r="F11894" s="184" t="str">
        <f t="shared" si="837"/>
        <v/>
      </c>
      <c r="G11894" s="184" t="str">
        <f t="shared" si="838"/>
        <v/>
      </c>
      <c r="H11894" s="184" t="str">
        <f t="shared" si="839"/>
        <v/>
      </c>
      <c r="L11894">
        <f t="shared" si="840"/>
        <v>621.7775583899861</v>
      </c>
      <c r="R11894">
        <f t="shared" si="841"/>
        <v>1148.7825619999999</v>
      </c>
      <c r="S11894" t="s">
        <v>201</v>
      </c>
      <c r="T11894" s="221">
        <v>45526.333333333336</v>
      </c>
    </row>
    <row r="11895" spans="1:20" x14ac:dyDescent="0.35">
      <c r="A11895" t="s">
        <v>142</v>
      </c>
      <c r="B11895" t="s">
        <v>143</v>
      </c>
      <c r="C11895" t="s">
        <v>97</v>
      </c>
      <c r="D11895" s="29">
        <v>45866</v>
      </c>
      <c r="E11895" s="184" t="str">
        <f t="shared" si="836"/>
        <v/>
      </c>
      <c r="F11895" s="184" t="str">
        <f t="shared" si="837"/>
        <v/>
      </c>
      <c r="G11895" s="184" t="str">
        <f t="shared" si="838"/>
        <v/>
      </c>
      <c r="H11895" s="184" t="str">
        <f t="shared" si="839"/>
        <v/>
      </c>
      <c r="L11895">
        <f t="shared" si="840"/>
        <v>621.7775583899861</v>
      </c>
      <c r="R11895">
        <f t="shared" si="841"/>
        <v>1148.7825619999999</v>
      </c>
      <c r="S11895" t="s">
        <v>201</v>
      </c>
      <c r="T11895" s="221">
        <v>45526.333333333336</v>
      </c>
    </row>
    <row r="11896" spans="1:20" x14ac:dyDescent="0.35">
      <c r="A11896" t="s">
        <v>142</v>
      </c>
      <c r="B11896" t="s">
        <v>143</v>
      </c>
      <c r="C11896" t="s">
        <v>97</v>
      </c>
      <c r="D11896" s="29">
        <v>45867</v>
      </c>
      <c r="E11896" s="184" t="str">
        <f t="shared" si="836"/>
        <v/>
      </c>
      <c r="F11896" s="184" t="str">
        <f t="shared" si="837"/>
        <v/>
      </c>
      <c r="G11896" s="184" t="str">
        <f t="shared" si="838"/>
        <v/>
      </c>
      <c r="H11896" s="184" t="str">
        <f t="shared" si="839"/>
        <v/>
      </c>
      <c r="L11896">
        <f t="shared" si="840"/>
        <v>621.7775583899861</v>
      </c>
      <c r="R11896">
        <f t="shared" si="841"/>
        <v>1148.7825619999999</v>
      </c>
      <c r="S11896" t="s">
        <v>201</v>
      </c>
      <c r="T11896" s="221">
        <v>45526.333333333336</v>
      </c>
    </row>
    <row r="11897" spans="1:20" x14ac:dyDescent="0.35">
      <c r="A11897" t="s">
        <v>142</v>
      </c>
      <c r="B11897" t="s">
        <v>143</v>
      </c>
      <c r="C11897" t="s">
        <v>97</v>
      </c>
      <c r="D11897" s="29">
        <v>45868</v>
      </c>
      <c r="E11897" s="184" t="str">
        <f t="shared" si="836"/>
        <v/>
      </c>
      <c r="F11897" s="184" t="str">
        <f t="shared" si="837"/>
        <v/>
      </c>
      <c r="G11897" s="184" t="str">
        <f t="shared" si="838"/>
        <v/>
      </c>
      <c r="H11897" s="184" t="str">
        <f t="shared" si="839"/>
        <v/>
      </c>
      <c r="L11897">
        <f t="shared" si="840"/>
        <v>621.7775583899861</v>
      </c>
      <c r="R11897">
        <f t="shared" si="841"/>
        <v>1148.7825619999999</v>
      </c>
      <c r="S11897" t="s">
        <v>201</v>
      </c>
      <c r="T11897" s="221">
        <v>45526.333333333336</v>
      </c>
    </row>
    <row r="11898" spans="1:20" x14ac:dyDescent="0.35">
      <c r="A11898" t="s">
        <v>142</v>
      </c>
      <c r="B11898" t="s">
        <v>143</v>
      </c>
      <c r="C11898" t="s">
        <v>97</v>
      </c>
      <c r="D11898" s="29">
        <v>45869</v>
      </c>
      <c r="E11898" s="184" t="str">
        <f t="shared" si="836"/>
        <v/>
      </c>
      <c r="F11898" s="184" t="str">
        <f t="shared" si="837"/>
        <v/>
      </c>
      <c r="G11898" s="184" t="str">
        <f t="shared" si="838"/>
        <v/>
      </c>
      <c r="H11898" s="184" t="str">
        <f t="shared" si="839"/>
        <v/>
      </c>
      <c r="L11898">
        <f t="shared" si="840"/>
        <v>621.7775583899861</v>
      </c>
      <c r="R11898">
        <f t="shared" si="841"/>
        <v>1148.7825619999999</v>
      </c>
      <c r="S11898" t="s">
        <v>201</v>
      </c>
      <c r="T11898" s="221">
        <v>45526.333333333336</v>
      </c>
    </row>
    <row r="11899" spans="1:20" x14ac:dyDescent="0.35">
      <c r="A11899" t="s">
        <v>142</v>
      </c>
      <c r="B11899" t="s">
        <v>143</v>
      </c>
      <c r="C11899" t="s">
        <v>97</v>
      </c>
      <c r="D11899" s="29">
        <v>45870</v>
      </c>
      <c r="E11899" s="184" t="str">
        <f t="shared" si="836"/>
        <v/>
      </c>
      <c r="F11899" s="184" t="str">
        <f t="shared" si="837"/>
        <v/>
      </c>
      <c r="G11899" s="184" t="str">
        <f t="shared" si="838"/>
        <v/>
      </c>
      <c r="H11899" s="184" t="str">
        <f t="shared" si="839"/>
        <v/>
      </c>
      <c r="L11899">
        <f t="shared" si="840"/>
        <v>621.7775583899861</v>
      </c>
      <c r="R11899">
        <f t="shared" si="841"/>
        <v>1148.7825619999999</v>
      </c>
      <c r="S11899" t="s">
        <v>201</v>
      </c>
      <c r="T11899" s="221">
        <v>45536.313194444447</v>
      </c>
    </row>
    <row r="11900" spans="1:20" x14ac:dyDescent="0.35">
      <c r="A11900" t="s">
        <v>142</v>
      </c>
      <c r="B11900" t="s">
        <v>143</v>
      </c>
      <c r="C11900" t="s">
        <v>97</v>
      </c>
      <c r="D11900" s="29">
        <v>45871</v>
      </c>
      <c r="E11900" s="184" t="str">
        <f t="shared" si="836"/>
        <v/>
      </c>
      <c r="F11900" s="184" t="str">
        <f t="shared" si="837"/>
        <v/>
      </c>
      <c r="G11900" s="184" t="str">
        <f t="shared" si="838"/>
        <v/>
      </c>
      <c r="H11900" s="184" t="str">
        <f t="shared" si="839"/>
        <v/>
      </c>
      <c r="L11900">
        <f t="shared" si="840"/>
        <v>621.7775583899861</v>
      </c>
      <c r="R11900">
        <f t="shared" si="841"/>
        <v>1148.7825619999999</v>
      </c>
      <c r="S11900" t="s">
        <v>201</v>
      </c>
      <c r="T11900" s="221">
        <v>45536.313194444447</v>
      </c>
    </row>
    <row r="11901" spans="1:20" x14ac:dyDescent="0.35">
      <c r="A11901" t="s">
        <v>142</v>
      </c>
      <c r="B11901" t="s">
        <v>143</v>
      </c>
      <c r="C11901" t="s">
        <v>97</v>
      </c>
      <c r="D11901" s="29">
        <v>45872</v>
      </c>
      <c r="E11901" s="184" t="str">
        <f t="shared" si="836"/>
        <v/>
      </c>
      <c r="F11901" s="184" t="str">
        <f t="shared" si="837"/>
        <v/>
      </c>
      <c r="G11901" s="184" t="str">
        <f t="shared" si="838"/>
        <v/>
      </c>
      <c r="H11901" s="184" t="str">
        <f t="shared" si="839"/>
        <v/>
      </c>
      <c r="L11901">
        <f t="shared" si="840"/>
        <v>621.7775583899861</v>
      </c>
      <c r="R11901">
        <f t="shared" si="841"/>
        <v>1148.7825619999999</v>
      </c>
      <c r="S11901" t="s">
        <v>201</v>
      </c>
      <c r="T11901" s="221">
        <v>45536.313194444447</v>
      </c>
    </row>
    <row r="11902" spans="1:20" x14ac:dyDescent="0.35">
      <c r="A11902" t="s">
        <v>142</v>
      </c>
      <c r="B11902" t="s">
        <v>143</v>
      </c>
      <c r="C11902" t="s">
        <v>97</v>
      </c>
      <c r="D11902" s="29">
        <v>45873</v>
      </c>
      <c r="E11902" s="184" t="str">
        <f t="shared" si="836"/>
        <v/>
      </c>
      <c r="F11902" s="184" t="str">
        <f t="shared" si="837"/>
        <v/>
      </c>
      <c r="G11902" s="184" t="str">
        <f t="shared" si="838"/>
        <v/>
      </c>
      <c r="H11902" s="184" t="str">
        <f t="shared" si="839"/>
        <v/>
      </c>
      <c r="L11902">
        <f t="shared" si="840"/>
        <v>621.7775583899861</v>
      </c>
      <c r="R11902">
        <f t="shared" si="841"/>
        <v>1148.7825619999999</v>
      </c>
      <c r="S11902" t="s">
        <v>201</v>
      </c>
      <c r="T11902" s="221">
        <v>45536.313194444447</v>
      </c>
    </row>
    <row r="11903" spans="1:20" x14ac:dyDescent="0.35">
      <c r="A11903" t="s">
        <v>142</v>
      </c>
      <c r="B11903" t="s">
        <v>143</v>
      </c>
      <c r="C11903" t="s">
        <v>97</v>
      </c>
      <c r="D11903" s="29">
        <v>45874</v>
      </c>
      <c r="E11903" s="184" t="str">
        <f t="shared" si="836"/>
        <v/>
      </c>
      <c r="F11903" s="184" t="str">
        <f t="shared" si="837"/>
        <v/>
      </c>
      <c r="G11903" s="184" t="str">
        <f t="shared" si="838"/>
        <v/>
      </c>
      <c r="H11903" s="184" t="str">
        <f t="shared" si="839"/>
        <v/>
      </c>
      <c r="L11903">
        <f t="shared" si="840"/>
        <v>621.7775583899861</v>
      </c>
      <c r="R11903">
        <f t="shared" si="841"/>
        <v>1148.7825619999999</v>
      </c>
      <c r="S11903" t="s">
        <v>201</v>
      </c>
      <c r="T11903" s="221">
        <v>45536.313194444447</v>
      </c>
    </row>
    <row r="11904" spans="1:20" x14ac:dyDescent="0.35">
      <c r="A11904" t="s">
        <v>142</v>
      </c>
      <c r="B11904" t="s">
        <v>143</v>
      </c>
      <c r="C11904" t="s">
        <v>97</v>
      </c>
      <c r="D11904" s="29">
        <v>45875</v>
      </c>
      <c r="E11904" s="184" t="str">
        <f t="shared" si="836"/>
        <v/>
      </c>
      <c r="F11904" s="184" t="str">
        <f t="shared" si="837"/>
        <v/>
      </c>
      <c r="G11904" s="184" t="str">
        <f t="shared" si="838"/>
        <v/>
      </c>
      <c r="H11904" s="184" t="str">
        <f t="shared" si="839"/>
        <v/>
      </c>
      <c r="L11904">
        <f t="shared" si="840"/>
        <v>621.7775583899861</v>
      </c>
      <c r="R11904">
        <f t="shared" si="841"/>
        <v>1148.7825619999999</v>
      </c>
      <c r="S11904" t="s">
        <v>201</v>
      </c>
      <c r="T11904" s="221">
        <v>45536.313194444447</v>
      </c>
    </row>
    <row r="11905" spans="1:20" x14ac:dyDescent="0.35">
      <c r="A11905" t="s">
        <v>142</v>
      </c>
      <c r="B11905" t="s">
        <v>143</v>
      </c>
      <c r="C11905" t="s">
        <v>97</v>
      </c>
      <c r="D11905" s="29">
        <v>45876</v>
      </c>
      <c r="E11905" s="184" t="str">
        <f t="shared" si="836"/>
        <v/>
      </c>
      <c r="F11905" s="184" t="str">
        <f t="shared" si="837"/>
        <v/>
      </c>
      <c r="G11905" s="184" t="str">
        <f t="shared" si="838"/>
        <v/>
      </c>
      <c r="H11905" s="184" t="str">
        <f t="shared" si="839"/>
        <v/>
      </c>
      <c r="L11905">
        <f t="shared" si="840"/>
        <v>621.7775583899861</v>
      </c>
      <c r="R11905">
        <f t="shared" si="841"/>
        <v>1148.7825619999999</v>
      </c>
      <c r="S11905" t="s">
        <v>201</v>
      </c>
      <c r="T11905" s="221">
        <v>45536.313194444447</v>
      </c>
    </row>
    <row r="11906" spans="1:20" x14ac:dyDescent="0.35">
      <c r="A11906" t="s">
        <v>142</v>
      </c>
      <c r="B11906" t="s">
        <v>143</v>
      </c>
      <c r="C11906" t="s">
        <v>97</v>
      </c>
      <c r="D11906" s="29">
        <v>45877</v>
      </c>
      <c r="E11906" s="184" t="str">
        <f t="shared" si="836"/>
        <v/>
      </c>
      <c r="F11906" s="184" t="str">
        <f t="shared" si="837"/>
        <v/>
      </c>
      <c r="G11906" s="184" t="str">
        <f t="shared" si="838"/>
        <v/>
      </c>
      <c r="H11906" s="184" t="str">
        <f t="shared" si="839"/>
        <v/>
      </c>
      <c r="L11906">
        <f t="shared" si="840"/>
        <v>621.7775583899861</v>
      </c>
      <c r="R11906">
        <f t="shared" si="841"/>
        <v>1148.7825619999999</v>
      </c>
      <c r="S11906" t="s">
        <v>201</v>
      </c>
      <c r="T11906" s="221">
        <v>45536.313194444447</v>
      </c>
    </row>
    <row r="11907" spans="1:20" x14ac:dyDescent="0.35">
      <c r="A11907" t="s">
        <v>142</v>
      </c>
      <c r="B11907" t="s">
        <v>143</v>
      </c>
      <c r="C11907" t="s">
        <v>97</v>
      </c>
      <c r="D11907" s="29">
        <v>45878</v>
      </c>
      <c r="E11907" s="184" t="str">
        <f t="shared" si="836"/>
        <v/>
      </c>
      <c r="F11907" s="184" t="str">
        <f t="shared" si="837"/>
        <v/>
      </c>
      <c r="G11907" s="184" t="str">
        <f t="shared" si="838"/>
        <v/>
      </c>
      <c r="H11907" s="184" t="str">
        <f t="shared" si="839"/>
        <v/>
      </c>
      <c r="L11907">
        <f t="shared" si="840"/>
        <v>621.7775583899861</v>
      </c>
      <c r="R11907">
        <f t="shared" si="841"/>
        <v>1148.7825619999999</v>
      </c>
      <c r="S11907" t="s">
        <v>201</v>
      </c>
      <c r="T11907" s="221">
        <v>45536.313194444447</v>
      </c>
    </row>
    <row r="11908" spans="1:20" x14ac:dyDescent="0.35">
      <c r="A11908" t="s">
        <v>142</v>
      </c>
      <c r="B11908" t="s">
        <v>143</v>
      </c>
      <c r="C11908" t="s">
        <v>97</v>
      </c>
      <c r="D11908" s="29">
        <v>45879</v>
      </c>
      <c r="E11908" s="184" t="str">
        <f t="shared" si="836"/>
        <v/>
      </c>
      <c r="F11908" s="184" t="str">
        <f t="shared" si="837"/>
        <v/>
      </c>
      <c r="G11908" s="184" t="str">
        <f t="shared" si="838"/>
        <v/>
      </c>
      <c r="H11908" s="184" t="str">
        <f t="shared" si="839"/>
        <v/>
      </c>
      <c r="L11908">
        <f t="shared" si="840"/>
        <v>621.7775583899861</v>
      </c>
      <c r="R11908">
        <f t="shared" si="841"/>
        <v>1148.7825619999999</v>
      </c>
      <c r="S11908" t="s">
        <v>201</v>
      </c>
      <c r="T11908" s="221">
        <v>45536.313194444447</v>
      </c>
    </row>
    <row r="11909" spans="1:20" x14ac:dyDescent="0.35">
      <c r="A11909" t="s">
        <v>142</v>
      </c>
      <c r="B11909" t="s">
        <v>143</v>
      </c>
      <c r="C11909" t="s">
        <v>97</v>
      </c>
      <c r="D11909" s="29">
        <v>45880</v>
      </c>
      <c r="E11909" s="184" t="str">
        <f t="shared" si="836"/>
        <v/>
      </c>
      <c r="F11909" s="184" t="str">
        <f t="shared" si="837"/>
        <v/>
      </c>
      <c r="G11909" s="184" t="str">
        <f t="shared" si="838"/>
        <v/>
      </c>
      <c r="H11909" s="184" t="str">
        <f t="shared" si="839"/>
        <v/>
      </c>
      <c r="L11909">
        <f t="shared" si="840"/>
        <v>621.7775583899861</v>
      </c>
      <c r="R11909">
        <f t="shared" si="841"/>
        <v>1148.7825619999999</v>
      </c>
      <c r="S11909" t="s">
        <v>201</v>
      </c>
      <c r="T11909" s="221">
        <v>45536.313194444447</v>
      </c>
    </row>
    <row r="11910" spans="1:20" x14ac:dyDescent="0.35">
      <c r="A11910" t="s">
        <v>142</v>
      </c>
      <c r="B11910" t="s">
        <v>143</v>
      </c>
      <c r="C11910" t="s">
        <v>97</v>
      </c>
      <c r="D11910" s="29">
        <v>45881</v>
      </c>
      <c r="E11910" s="184" t="str">
        <f t="shared" si="836"/>
        <v/>
      </c>
      <c r="F11910" s="184" t="str">
        <f t="shared" si="837"/>
        <v/>
      </c>
      <c r="G11910" s="184" t="str">
        <f t="shared" si="838"/>
        <v/>
      </c>
      <c r="H11910" s="184" t="str">
        <f t="shared" si="839"/>
        <v/>
      </c>
      <c r="L11910">
        <f t="shared" si="840"/>
        <v>621.7775583899861</v>
      </c>
      <c r="R11910">
        <f t="shared" si="841"/>
        <v>1148.7825619999999</v>
      </c>
      <c r="S11910" t="s">
        <v>201</v>
      </c>
      <c r="T11910" s="221">
        <v>45536.313194444447</v>
      </c>
    </row>
    <row r="11911" spans="1:20" x14ac:dyDescent="0.35">
      <c r="A11911" t="s">
        <v>142</v>
      </c>
      <c r="B11911" t="s">
        <v>143</v>
      </c>
      <c r="C11911" t="s">
        <v>97</v>
      </c>
      <c r="D11911" s="29">
        <v>45882</v>
      </c>
      <c r="E11911" s="184" t="str">
        <f t="shared" si="836"/>
        <v/>
      </c>
      <c r="F11911" s="184" t="str">
        <f t="shared" si="837"/>
        <v/>
      </c>
      <c r="G11911" s="184" t="str">
        <f t="shared" si="838"/>
        <v/>
      </c>
      <c r="H11911" s="184" t="str">
        <f t="shared" si="839"/>
        <v/>
      </c>
      <c r="L11911">
        <f t="shared" si="840"/>
        <v>621.7775583899861</v>
      </c>
      <c r="R11911">
        <f t="shared" si="841"/>
        <v>1148.7825619999999</v>
      </c>
      <c r="S11911" t="s">
        <v>201</v>
      </c>
      <c r="T11911" s="221">
        <v>45536.313194444447</v>
      </c>
    </row>
    <row r="11912" spans="1:20" x14ac:dyDescent="0.35">
      <c r="A11912" t="s">
        <v>142</v>
      </c>
      <c r="B11912" t="s">
        <v>143</v>
      </c>
      <c r="C11912" t="s">
        <v>97</v>
      </c>
      <c r="D11912" s="29">
        <v>45883</v>
      </c>
      <c r="E11912" s="184" t="str">
        <f t="shared" ref="E11912:E11975" si="842">IF(J11912="","",IF(L11912=0,0,IF(1-(J11912/L11912)&lt;0,"",1-(J11912/L11912))))</f>
        <v/>
      </c>
      <c r="F11912" s="184" t="str">
        <f t="shared" ref="F11912:F11975" si="843">IF(K11912="","",IF(L11912=0,0,IF(1-(K11912/L11912)&lt;0,"",1-(K11912/L11912))))</f>
        <v/>
      </c>
      <c r="G11912" s="184" t="str">
        <f t="shared" ref="G11912:G11975" si="844">IF(J11912="","",IF(1-(J11912/R11912)&lt;0,"",1-(J11912/R11912)))</f>
        <v/>
      </c>
      <c r="H11912" s="184" t="str">
        <f t="shared" ref="H11912:H11975" si="845">IF(K11912="","",IF(1-(K11912/R11912)&lt;0,"",1-(K11912/R11912)))</f>
        <v/>
      </c>
      <c r="L11912">
        <f t="shared" si="840"/>
        <v>621.7775583899861</v>
      </c>
      <c r="R11912">
        <f t="shared" si="841"/>
        <v>1148.7825619999999</v>
      </c>
      <c r="S11912" t="s">
        <v>201</v>
      </c>
      <c r="T11912" s="221">
        <v>45536.313194444447</v>
      </c>
    </row>
    <row r="11913" spans="1:20" x14ac:dyDescent="0.35">
      <c r="A11913" t="s">
        <v>142</v>
      </c>
      <c r="B11913" t="s">
        <v>143</v>
      </c>
      <c r="C11913" t="s">
        <v>97</v>
      </c>
      <c r="D11913" s="29">
        <v>45884</v>
      </c>
      <c r="E11913" s="184" t="str">
        <f t="shared" si="842"/>
        <v/>
      </c>
      <c r="F11913" s="184" t="str">
        <f t="shared" si="843"/>
        <v/>
      </c>
      <c r="G11913" s="184" t="str">
        <f t="shared" si="844"/>
        <v/>
      </c>
      <c r="H11913" s="184" t="str">
        <f t="shared" si="845"/>
        <v/>
      </c>
      <c r="L11913">
        <f t="shared" si="840"/>
        <v>621.7775583899861</v>
      </c>
      <c r="R11913">
        <f t="shared" si="841"/>
        <v>1148.7825619999999</v>
      </c>
      <c r="S11913" t="s">
        <v>201</v>
      </c>
      <c r="T11913" s="221">
        <v>45536.313194444447</v>
      </c>
    </row>
    <row r="11914" spans="1:20" x14ac:dyDescent="0.35">
      <c r="A11914" t="s">
        <v>142</v>
      </c>
      <c r="B11914" t="s">
        <v>143</v>
      </c>
      <c r="C11914" t="s">
        <v>97</v>
      </c>
      <c r="D11914" s="29">
        <v>45885</v>
      </c>
      <c r="E11914" s="184" t="str">
        <f t="shared" si="842"/>
        <v/>
      </c>
      <c r="F11914" s="184" t="str">
        <f t="shared" si="843"/>
        <v/>
      </c>
      <c r="G11914" s="184" t="str">
        <f t="shared" si="844"/>
        <v/>
      </c>
      <c r="H11914" s="184" t="str">
        <f t="shared" si="845"/>
        <v/>
      </c>
      <c r="L11914">
        <f t="shared" si="840"/>
        <v>621.7775583899861</v>
      </c>
      <c r="R11914">
        <f t="shared" si="841"/>
        <v>1148.7825619999999</v>
      </c>
      <c r="S11914" t="s">
        <v>201</v>
      </c>
      <c r="T11914" s="221">
        <v>45536.313194444447</v>
      </c>
    </row>
    <row r="11915" spans="1:20" x14ac:dyDescent="0.35">
      <c r="A11915" t="s">
        <v>142</v>
      </c>
      <c r="B11915" t="s">
        <v>143</v>
      </c>
      <c r="C11915" t="s">
        <v>97</v>
      </c>
      <c r="D11915" s="29">
        <v>45886</v>
      </c>
      <c r="E11915" s="184" t="str">
        <f t="shared" si="842"/>
        <v/>
      </c>
      <c r="F11915" s="184" t="str">
        <f t="shared" si="843"/>
        <v/>
      </c>
      <c r="G11915" s="184" t="str">
        <f t="shared" si="844"/>
        <v/>
      </c>
      <c r="H11915" s="184" t="str">
        <f t="shared" si="845"/>
        <v/>
      </c>
      <c r="L11915">
        <f t="shared" si="840"/>
        <v>621.7775583899861</v>
      </c>
      <c r="R11915">
        <f t="shared" si="841"/>
        <v>1148.7825619999999</v>
      </c>
      <c r="S11915" t="s">
        <v>201</v>
      </c>
      <c r="T11915" s="221">
        <v>45536.313194444447</v>
      </c>
    </row>
    <row r="11916" spans="1:20" x14ac:dyDescent="0.35">
      <c r="A11916" t="s">
        <v>142</v>
      </c>
      <c r="B11916" t="s">
        <v>143</v>
      </c>
      <c r="C11916" t="s">
        <v>97</v>
      </c>
      <c r="D11916" s="29">
        <v>45887</v>
      </c>
      <c r="E11916" s="184" t="str">
        <f t="shared" si="842"/>
        <v/>
      </c>
      <c r="F11916" s="184" t="str">
        <f t="shared" si="843"/>
        <v/>
      </c>
      <c r="G11916" s="184" t="str">
        <f t="shared" si="844"/>
        <v/>
      </c>
      <c r="H11916" s="184" t="str">
        <f t="shared" si="845"/>
        <v/>
      </c>
      <c r="L11916">
        <f t="shared" si="840"/>
        <v>621.7775583899861</v>
      </c>
      <c r="R11916">
        <f t="shared" si="841"/>
        <v>1148.7825619999999</v>
      </c>
      <c r="S11916" t="s">
        <v>201</v>
      </c>
      <c r="T11916" s="221">
        <v>45536.313194444447</v>
      </c>
    </row>
    <row r="11917" spans="1:20" x14ac:dyDescent="0.35">
      <c r="A11917" t="s">
        <v>142</v>
      </c>
      <c r="B11917" t="s">
        <v>143</v>
      </c>
      <c r="C11917" t="s">
        <v>97</v>
      </c>
      <c r="D11917" s="29">
        <v>45888</v>
      </c>
      <c r="E11917" s="184" t="str">
        <f t="shared" si="842"/>
        <v/>
      </c>
      <c r="F11917" s="184" t="str">
        <f t="shared" si="843"/>
        <v/>
      </c>
      <c r="G11917" s="184" t="str">
        <f t="shared" si="844"/>
        <v/>
      </c>
      <c r="H11917" s="184" t="str">
        <f t="shared" si="845"/>
        <v/>
      </c>
      <c r="L11917">
        <f t="shared" si="840"/>
        <v>621.7775583899861</v>
      </c>
      <c r="R11917">
        <f t="shared" si="841"/>
        <v>1148.7825619999999</v>
      </c>
      <c r="S11917" t="s">
        <v>201</v>
      </c>
      <c r="T11917" s="221">
        <v>45536.313194444447</v>
      </c>
    </row>
    <row r="11918" spans="1:20" x14ac:dyDescent="0.35">
      <c r="A11918" t="s">
        <v>142</v>
      </c>
      <c r="B11918" t="s">
        <v>143</v>
      </c>
      <c r="C11918" t="s">
        <v>97</v>
      </c>
      <c r="D11918" s="29">
        <v>45889</v>
      </c>
      <c r="E11918" s="184" t="str">
        <f t="shared" si="842"/>
        <v/>
      </c>
      <c r="F11918" s="184" t="str">
        <f t="shared" si="843"/>
        <v/>
      </c>
      <c r="G11918" s="184" t="str">
        <f t="shared" si="844"/>
        <v/>
      </c>
      <c r="H11918" s="184" t="str">
        <f t="shared" si="845"/>
        <v/>
      </c>
      <c r="L11918">
        <f t="shared" si="840"/>
        <v>621.7775583899861</v>
      </c>
      <c r="R11918">
        <f t="shared" si="841"/>
        <v>1148.7825619999999</v>
      </c>
      <c r="S11918" t="s">
        <v>201</v>
      </c>
      <c r="T11918" s="221">
        <v>45536.313194444447</v>
      </c>
    </row>
    <row r="11919" spans="1:20" x14ac:dyDescent="0.35">
      <c r="A11919" t="s">
        <v>142</v>
      </c>
      <c r="B11919" t="s">
        <v>143</v>
      </c>
      <c r="C11919" t="s">
        <v>97</v>
      </c>
      <c r="D11919" s="29">
        <v>45890</v>
      </c>
      <c r="E11919" s="184" t="str">
        <f t="shared" si="842"/>
        <v/>
      </c>
      <c r="F11919" s="184" t="str">
        <f t="shared" si="843"/>
        <v/>
      </c>
      <c r="G11919" s="184" t="str">
        <f t="shared" si="844"/>
        <v/>
      </c>
      <c r="H11919" s="184" t="str">
        <f t="shared" si="845"/>
        <v/>
      </c>
      <c r="L11919">
        <f t="shared" si="840"/>
        <v>621.7775583899861</v>
      </c>
      <c r="R11919">
        <f t="shared" si="841"/>
        <v>1148.7825619999999</v>
      </c>
      <c r="S11919" t="s">
        <v>201</v>
      </c>
      <c r="T11919" s="221">
        <v>45536.313194444447</v>
      </c>
    </row>
    <row r="11920" spans="1:20" x14ac:dyDescent="0.35">
      <c r="A11920" t="s">
        <v>142</v>
      </c>
      <c r="B11920" t="s">
        <v>143</v>
      </c>
      <c r="C11920" t="s">
        <v>97</v>
      </c>
      <c r="D11920" s="29">
        <v>45891</v>
      </c>
      <c r="E11920" s="184" t="str">
        <f t="shared" si="842"/>
        <v/>
      </c>
      <c r="F11920" s="184" t="str">
        <f t="shared" si="843"/>
        <v/>
      </c>
      <c r="G11920" s="184" t="str">
        <f t="shared" si="844"/>
        <v/>
      </c>
      <c r="H11920" s="184" t="str">
        <f t="shared" si="845"/>
        <v/>
      </c>
      <c r="L11920">
        <f t="shared" si="840"/>
        <v>621.7775583899861</v>
      </c>
      <c r="R11920">
        <f t="shared" si="841"/>
        <v>1148.7825619999999</v>
      </c>
      <c r="S11920" t="s">
        <v>201</v>
      </c>
      <c r="T11920" s="221">
        <v>45536.313194444447</v>
      </c>
    </row>
    <row r="11921" spans="1:20" x14ac:dyDescent="0.35">
      <c r="A11921" t="s">
        <v>142</v>
      </c>
      <c r="B11921" t="s">
        <v>143</v>
      </c>
      <c r="C11921" t="s">
        <v>97</v>
      </c>
      <c r="D11921" s="29">
        <v>45892</v>
      </c>
      <c r="E11921" s="184" t="str">
        <f t="shared" si="842"/>
        <v/>
      </c>
      <c r="F11921" s="184" t="str">
        <f t="shared" si="843"/>
        <v/>
      </c>
      <c r="G11921" s="184" t="str">
        <f t="shared" si="844"/>
        <v/>
      </c>
      <c r="H11921" s="184" t="str">
        <f t="shared" si="845"/>
        <v/>
      </c>
      <c r="L11921">
        <f t="shared" si="840"/>
        <v>621.7775583899861</v>
      </c>
      <c r="R11921">
        <f t="shared" si="841"/>
        <v>1148.7825619999999</v>
      </c>
      <c r="S11921" t="s">
        <v>201</v>
      </c>
      <c r="T11921" s="221">
        <v>45536.313194444447</v>
      </c>
    </row>
    <row r="11922" spans="1:20" x14ac:dyDescent="0.35">
      <c r="A11922" t="s">
        <v>142</v>
      </c>
      <c r="B11922" t="s">
        <v>143</v>
      </c>
      <c r="C11922" t="s">
        <v>97</v>
      </c>
      <c r="D11922" s="29">
        <v>45893</v>
      </c>
      <c r="E11922" s="184" t="str">
        <f t="shared" si="842"/>
        <v/>
      </c>
      <c r="F11922" s="184" t="str">
        <f t="shared" si="843"/>
        <v/>
      </c>
      <c r="G11922" s="184" t="str">
        <f t="shared" si="844"/>
        <v/>
      </c>
      <c r="H11922" s="184" t="str">
        <f t="shared" si="845"/>
        <v/>
      </c>
      <c r="L11922">
        <f t="shared" si="840"/>
        <v>621.7775583899861</v>
      </c>
      <c r="R11922">
        <f t="shared" si="841"/>
        <v>1148.7825619999999</v>
      </c>
      <c r="S11922" t="s">
        <v>201</v>
      </c>
      <c r="T11922" s="221">
        <v>45536.313194444447</v>
      </c>
    </row>
    <row r="11923" spans="1:20" x14ac:dyDescent="0.35">
      <c r="A11923" t="s">
        <v>142</v>
      </c>
      <c r="B11923" t="s">
        <v>143</v>
      </c>
      <c r="C11923" t="s">
        <v>97</v>
      </c>
      <c r="D11923" s="29">
        <v>45894</v>
      </c>
      <c r="E11923" s="184" t="str">
        <f t="shared" si="842"/>
        <v/>
      </c>
      <c r="F11923" s="184" t="str">
        <f t="shared" si="843"/>
        <v/>
      </c>
      <c r="G11923" s="184" t="str">
        <f t="shared" si="844"/>
        <v/>
      </c>
      <c r="H11923" s="184" t="str">
        <f t="shared" si="845"/>
        <v/>
      </c>
      <c r="L11923">
        <f t="shared" si="840"/>
        <v>621.7775583899861</v>
      </c>
      <c r="R11923">
        <f t="shared" si="841"/>
        <v>1148.7825619999999</v>
      </c>
      <c r="S11923" t="s">
        <v>201</v>
      </c>
      <c r="T11923" s="221">
        <v>45536.313194444447</v>
      </c>
    </row>
    <row r="11924" spans="1:20" x14ac:dyDescent="0.35">
      <c r="A11924" t="s">
        <v>142</v>
      </c>
      <c r="B11924" t="s">
        <v>143</v>
      </c>
      <c r="C11924" t="s">
        <v>97</v>
      </c>
      <c r="D11924" s="29">
        <v>45895</v>
      </c>
      <c r="E11924" s="184" t="str">
        <f t="shared" si="842"/>
        <v/>
      </c>
      <c r="F11924" s="184" t="str">
        <f t="shared" si="843"/>
        <v/>
      </c>
      <c r="G11924" s="184" t="str">
        <f t="shared" si="844"/>
        <v/>
      </c>
      <c r="H11924" s="184" t="str">
        <f t="shared" si="845"/>
        <v/>
      </c>
      <c r="L11924">
        <f t="shared" si="840"/>
        <v>621.7775583899861</v>
      </c>
      <c r="R11924">
        <f t="shared" si="841"/>
        <v>1148.7825619999999</v>
      </c>
      <c r="S11924" t="s">
        <v>201</v>
      </c>
      <c r="T11924" s="221">
        <v>45536.313194444447</v>
      </c>
    </row>
    <row r="11925" spans="1:20" x14ac:dyDescent="0.35">
      <c r="A11925" t="s">
        <v>142</v>
      </c>
      <c r="B11925" t="s">
        <v>143</v>
      </c>
      <c r="C11925" t="s">
        <v>97</v>
      </c>
      <c r="D11925" s="29">
        <v>45896</v>
      </c>
      <c r="E11925" s="184" t="str">
        <f t="shared" si="842"/>
        <v/>
      </c>
      <c r="F11925" s="184" t="str">
        <f t="shared" si="843"/>
        <v/>
      </c>
      <c r="G11925" s="184" t="str">
        <f t="shared" si="844"/>
        <v/>
      </c>
      <c r="H11925" s="184" t="str">
        <f t="shared" si="845"/>
        <v/>
      </c>
      <c r="L11925">
        <f t="shared" si="840"/>
        <v>621.7775583899861</v>
      </c>
      <c r="R11925">
        <f t="shared" si="841"/>
        <v>1148.7825619999999</v>
      </c>
      <c r="S11925" t="s">
        <v>201</v>
      </c>
      <c r="T11925" s="221">
        <v>45536.313194444447</v>
      </c>
    </row>
    <row r="11926" spans="1:20" x14ac:dyDescent="0.35">
      <c r="A11926" t="s">
        <v>142</v>
      </c>
      <c r="B11926" t="s">
        <v>143</v>
      </c>
      <c r="C11926" t="s">
        <v>97</v>
      </c>
      <c r="D11926" s="29">
        <v>45897</v>
      </c>
      <c r="E11926" s="184" t="str">
        <f t="shared" si="842"/>
        <v/>
      </c>
      <c r="F11926" s="184" t="str">
        <f t="shared" si="843"/>
        <v/>
      </c>
      <c r="G11926" s="184" t="str">
        <f t="shared" si="844"/>
        <v/>
      </c>
      <c r="H11926" s="184" t="str">
        <f t="shared" si="845"/>
        <v/>
      </c>
      <c r="L11926">
        <f t="shared" si="840"/>
        <v>621.7775583899861</v>
      </c>
      <c r="R11926">
        <f t="shared" si="841"/>
        <v>1148.7825619999999</v>
      </c>
      <c r="S11926" t="s">
        <v>201</v>
      </c>
      <c r="T11926" s="221">
        <v>45536.313194444447</v>
      </c>
    </row>
    <row r="11927" spans="1:20" x14ac:dyDescent="0.35">
      <c r="A11927" t="s">
        <v>142</v>
      </c>
      <c r="B11927" t="s">
        <v>143</v>
      </c>
      <c r="C11927" t="s">
        <v>97</v>
      </c>
      <c r="D11927" s="29">
        <v>45898</v>
      </c>
      <c r="E11927" s="184" t="str">
        <f t="shared" si="842"/>
        <v/>
      </c>
      <c r="F11927" s="184" t="str">
        <f t="shared" si="843"/>
        <v/>
      </c>
      <c r="G11927" s="184" t="str">
        <f t="shared" si="844"/>
        <v/>
      </c>
      <c r="H11927" s="184" t="str">
        <f t="shared" si="845"/>
        <v/>
      </c>
      <c r="L11927">
        <f t="shared" si="840"/>
        <v>621.7775583899861</v>
      </c>
      <c r="R11927">
        <f t="shared" si="841"/>
        <v>1148.7825619999999</v>
      </c>
      <c r="S11927" t="s">
        <v>201</v>
      </c>
      <c r="T11927" s="221">
        <v>45536.313194444447</v>
      </c>
    </row>
    <row r="11928" spans="1:20" x14ac:dyDescent="0.35">
      <c r="A11928" t="s">
        <v>142</v>
      </c>
      <c r="B11928" t="s">
        <v>143</v>
      </c>
      <c r="C11928" t="s">
        <v>97</v>
      </c>
      <c r="D11928" s="29">
        <v>45899</v>
      </c>
      <c r="E11928" s="184" t="str">
        <f t="shared" si="842"/>
        <v/>
      </c>
      <c r="F11928" s="184" t="str">
        <f t="shared" si="843"/>
        <v/>
      </c>
      <c r="G11928" s="184" t="str">
        <f t="shared" si="844"/>
        <v/>
      </c>
      <c r="H11928" s="184" t="str">
        <f t="shared" si="845"/>
        <v/>
      </c>
      <c r="L11928">
        <f t="shared" si="840"/>
        <v>621.7775583899861</v>
      </c>
      <c r="R11928">
        <f t="shared" si="841"/>
        <v>1148.7825619999999</v>
      </c>
      <c r="S11928" t="s">
        <v>201</v>
      </c>
      <c r="T11928" s="221">
        <v>45536.313194444447</v>
      </c>
    </row>
    <row r="11929" spans="1:20" x14ac:dyDescent="0.35">
      <c r="A11929" t="s">
        <v>142</v>
      </c>
      <c r="B11929" t="s">
        <v>143</v>
      </c>
      <c r="C11929" t="s">
        <v>97</v>
      </c>
      <c r="D11929" s="29">
        <v>45900</v>
      </c>
      <c r="E11929" s="184" t="str">
        <f t="shared" si="842"/>
        <v/>
      </c>
      <c r="F11929" s="184" t="str">
        <f t="shared" si="843"/>
        <v/>
      </c>
      <c r="G11929" s="184" t="str">
        <f t="shared" si="844"/>
        <v/>
      </c>
      <c r="H11929" s="184" t="str">
        <f t="shared" si="845"/>
        <v/>
      </c>
      <c r="L11929">
        <f t="shared" si="840"/>
        <v>621.7775583899861</v>
      </c>
      <c r="R11929">
        <f t="shared" si="841"/>
        <v>1148.7825619999999</v>
      </c>
      <c r="S11929" t="s">
        <v>201</v>
      </c>
      <c r="T11929" s="221">
        <v>45536.313194444447</v>
      </c>
    </row>
    <row r="11930" spans="1:20" x14ac:dyDescent="0.35">
      <c r="A11930" t="s">
        <v>142</v>
      </c>
      <c r="B11930" t="s">
        <v>143</v>
      </c>
      <c r="C11930" t="s">
        <v>97</v>
      </c>
      <c r="D11930" s="29">
        <v>45901</v>
      </c>
      <c r="E11930" s="184" t="str">
        <f t="shared" si="842"/>
        <v/>
      </c>
      <c r="F11930" s="184" t="str">
        <f t="shared" si="843"/>
        <v/>
      </c>
      <c r="G11930" s="184" t="str">
        <f t="shared" si="844"/>
        <v/>
      </c>
      <c r="H11930" s="184" t="str">
        <f t="shared" si="845"/>
        <v/>
      </c>
      <c r="L11930">
        <f t="shared" si="840"/>
        <v>621.7775583899861</v>
      </c>
      <c r="R11930">
        <f t="shared" si="841"/>
        <v>1148.7825619999999</v>
      </c>
      <c r="S11930" t="s">
        <v>201</v>
      </c>
      <c r="T11930" s="221">
        <v>45566.313194444447</v>
      </c>
    </row>
    <row r="11931" spans="1:20" x14ac:dyDescent="0.35">
      <c r="A11931" t="s">
        <v>142</v>
      </c>
      <c r="B11931" t="s">
        <v>143</v>
      </c>
      <c r="C11931" t="s">
        <v>97</v>
      </c>
      <c r="D11931" s="29">
        <v>45902</v>
      </c>
      <c r="E11931" s="184" t="str">
        <f t="shared" si="842"/>
        <v/>
      </c>
      <c r="F11931" s="184" t="str">
        <f t="shared" si="843"/>
        <v/>
      </c>
      <c r="G11931" s="184" t="str">
        <f t="shared" si="844"/>
        <v/>
      </c>
      <c r="H11931" s="184" t="str">
        <f t="shared" si="845"/>
        <v/>
      </c>
      <c r="L11931">
        <f t="shared" si="840"/>
        <v>621.7775583899861</v>
      </c>
      <c r="R11931">
        <f t="shared" si="841"/>
        <v>1148.7825619999999</v>
      </c>
      <c r="S11931" t="s">
        <v>201</v>
      </c>
      <c r="T11931" s="221">
        <v>45566.313194444447</v>
      </c>
    </row>
    <row r="11932" spans="1:20" x14ac:dyDescent="0.35">
      <c r="A11932" t="s">
        <v>142</v>
      </c>
      <c r="B11932" t="s">
        <v>143</v>
      </c>
      <c r="C11932" t="s">
        <v>97</v>
      </c>
      <c r="D11932" s="29">
        <v>45903</v>
      </c>
      <c r="E11932" s="184" t="str">
        <f t="shared" si="842"/>
        <v/>
      </c>
      <c r="F11932" s="184" t="str">
        <f t="shared" si="843"/>
        <v/>
      </c>
      <c r="G11932" s="184" t="str">
        <f t="shared" si="844"/>
        <v/>
      </c>
      <c r="H11932" s="184" t="str">
        <f t="shared" si="845"/>
        <v/>
      </c>
      <c r="L11932">
        <f t="shared" si="840"/>
        <v>621.7775583899861</v>
      </c>
      <c r="R11932">
        <f t="shared" si="841"/>
        <v>1148.7825619999999</v>
      </c>
      <c r="S11932" t="s">
        <v>201</v>
      </c>
      <c r="T11932" s="221">
        <v>45566.313194444447</v>
      </c>
    </row>
    <row r="11933" spans="1:20" x14ac:dyDescent="0.35">
      <c r="A11933" t="s">
        <v>142</v>
      </c>
      <c r="B11933" t="s">
        <v>143</v>
      </c>
      <c r="C11933" t="s">
        <v>97</v>
      </c>
      <c r="D11933" s="29">
        <v>45904</v>
      </c>
      <c r="E11933" s="184" t="str">
        <f t="shared" si="842"/>
        <v/>
      </c>
      <c r="F11933" s="184" t="str">
        <f t="shared" si="843"/>
        <v/>
      </c>
      <c r="G11933" s="184" t="str">
        <f t="shared" si="844"/>
        <v/>
      </c>
      <c r="H11933" s="184" t="str">
        <f t="shared" si="845"/>
        <v/>
      </c>
      <c r="L11933">
        <f t="shared" si="840"/>
        <v>621.7775583899861</v>
      </c>
      <c r="R11933">
        <f t="shared" si="841"/>
        <v>1148.7825619999999</v>
      </c>
      <c r="S11933" t="s">
        <v>201</v>
      </c>
      <c r="T11933" s="221">
        <v>45566.313194444447</v>
      </c>
    </row>
    <row r="11934" spans="1:20" x14ac:dyDescent="0.35">
      <c r="A11934" t="s">
        <v>142</v>
      </c>
      <c r="B11934" t="s">
        <v>143</v>
      </c>
      <c r="C11934" t="s">
        <v>97</v>
      </c>
      <c r="D11934" s="29">
        <v>45905</v>
      </c>
      <c r="E11934" s="184" t="str">
        <f t="shared" si="842"/>
        <v/>
      </c>
      <c r="F11934" s="184" t="str">
        <f t="shared" si="843"/>
        <v/>
      </c>
      <c r="G11934" s="184" t="str">
        <f t="shared" si="844"/>
        <v/>
      </c>
      <c r="H11934" s="184" t="str">
        <f t="shared" si="845"/>
        <v/>
      </c>
      <c r="L11934">
        <f t="shared" si="840"/>
        <v>621.7775583899861</v>
      </c>
      <c r="R11934">
        <f t="shared" si="841"/>
        <v>1148.7825619999999</v>
      </c>
      <c r="S11934" t="s">
        <v>201</v>
      </c>
      <c r="T11934" s="221">
        <v>45566.313194444447</v>
      </c>
    </row>
    <row r="11935" spans="1:20" x14ac:dyDescent="0.35">
      <c r="A11935" t="s">
        <v>142</v>
      </c>
      <c r="B11935" t="s">
        <v>143</v>
      </c>
      <c r="C11935" t="s">
        <v>97</v>
      </c>
      <c r="D11935" s="29">
        <v>45906</v>
      </c>
      <c r="E11935" s="184" t="str">
        <f t="shared" si="842"/>
        <v/>
      </c>
      <c r="F11935" s="184" t="str">
        <f t="shared" si="843"/>
        <v/>
      </c>
      <c r="G11935" s="184" t="str">
        <f t="shared" si="844"/>
        <v/>
      </c>
      <c r="H11935" s="184" t="str">
        <f t="shared" si="845"/>
        <v/>
      </c>
      <c r="L11935">
        <f t="shared" si="840"/>
        <v>621.7775583899861</v>
      </c>
      <c r="R11935">
        <f t="shared" si="841"/>
        <v>1148.7825619999999</v>
      </c>
      <c r="S11935" t="s">
        <v>201</v>
      </c>
      <c r="T11935" s="221">
        <v>45566.313194444447</v>
      </c>
    </row>
    <row r="11936" spans="1:20" x14ac:dyDescent="0.35">
      <c r="A11936" t="s">
        <v>142</v>
      </c>
      <c r="B11936" t="s">
        <v>143</v>
      </c>
      <c r="C11936" t="s">
        <v>97</v>
      </c>
      <c r="D11936" s="29">
        <v>45907</v>
      </c>
      <c r="E11936" s="184" t="str">
        <f t="shared" si="842"/>
        <v/>
      </c>
      <c r="F11936" s="184" t="str">
        <f t="shared" si="843"/>
        <v/>
      </c>
      <c r="G11936" s="184" t="str">
        <f t="shared" si="844"/>
        <v/>
      </c>
      <c r="H11936" s="184" t="str">
        <f t="shared" si="845"/>
        <v/>
      </c>
      <c r="L11936">
        <f t="shared" si="840"/>
        <v>621.7775583899861</v>
      </c>
      <c r="R11936">
        <f t="shared" si="841"/>
        <v>1148.7825619999999</v>
      </c>
      <c r="S11936" t="s">
        <v>201</v>
      </c>
      <c r="T11936" s="221">
        <v>45566.313194444447</v>
      </c>
    </row>
    <row r="11937" spans="1:20" x14ac:dyDescent="0.35">
      <c r="A11937" t="s">
        <v>142</v>
      </c>
      <c r="B11937" t="s">
        <v>143</v>
      </c>
      <c r="C11937" t="s">
        <v>97</v>
      </c>
      <c r="D11937" s="29">
        <v>45908</v>
      </c>
      <c r="E11937" s="184" t="str">
        <f t="shared" si="842"/>
        <v/>
      </c>
      <c r="F11937" s="184" t="str">
        <f t="shared" si="843"/>
        <v/>
      </c>
      <c r="G11937" s="184" t="str">
        <f t="shared" si="844"/>
        <v/>
      </c>
      <c r="H11937" s="184" t="str">
        <f t="shared" si="845"/>
        <v/>
      </c>
      <c r="L11937">
        <f t="shared" si="840"/>
        <v>621.7775583899861</v>
      </c>
      <c r="R11937">
        <f t="shared" si="841"/>
        <v>1148.7825619999999</v>
      </c>
      <c r="S11937" t="s">
        <v>201</v>
      </c>
      <c r="T11937" s="221">
        <v>45566.313194444447</v>
      </c>
    </row>
    <row r="11938" spans="1:20" x14ac:dyDescent="0.35">
      <c r="A11938" t="s">
        <v>142</v>
      </c>
      <c r="B11938" t="s">
        <v>143</v>
      </c>
      <c r="C11938" t="s">
        <v>97</v>
      </c>
      <c r="D11938" s="29">
        <v>45909</v>
      </c>
      <c r="E11938" s="184" t="str">
        <f t="shared" si="842"/>
        <v/>
      </c>
      <c r="F11938" s="184" t="str">
        <f t="shared" si="843"/>
        <v/>
      </c>
      <c r="G11938" s="184" t="str">
        <f t="shared" si="844"/>
        <v/>
      </c>
      <c r="H11938" s="184" t="str">
        <f t="shared" si="845"/>
        <v/>
      </c>
      <c r="L11938">
        <f t="shared" si="840"/>
        <v>621.7775583899861</v>
      </c>
      <c r="R11938">
        <f t="shared" si="841"/>
        <v>1148.7825619999999</v>
      </c>
      <c r="S11938" t="s">
        <v>201</v>
      </c>
      <c r="T11938" s="221">
        <v>45566.313194444447</v>
      </c>
    </row>
    <row r="11939" spans="1:20" x14ac:dyDescent="0.35">
      <c r="A11939" t="s">
        <v>142</v>
      </c>
      <c r="B11939" t="s">
        <v>143</v>
      </c>
      <c r="C11939" t="s">
        <v>97</v>
      </c>
      <c r="D11939" s="29">
        <v>45910</v>
      </c>
      <c r="E11939" s="184" t="str">
        <f t="shared" si="842"/>
        <v/>
      </c>
      <c r="F11939" s="184" t="str">
        <f t="shared" si="843"/>
        <v/>
      </c>
      <c r="G11939" s="184" t="str">
        <f t="shared" si="844"/>
        <v/>
      </c>
      <c r="H11939" s="184" t="str">
        <f t="shared" si="845"/>
        <v/>
      </c>
      <c r="L11939">
        <f t="shared" si="840"/>
        <v>621.7775583899861</v>
      </c>
      <c r="R11939">
        <f t="shared" si="841"/>
        <v>1148.7825619999999</v>
      </c>
      <c r="S11939" t="s">
        <v>201</v>
      </c>
      <c r="T11939" s="221">
        <v>45566.313194444447</v>
      </c>
    </row>
    <row r="11940" spans="1:20" x14ac:dyDescent="0.35">
      <c r="A11940" t="s">
        <v>142</v>
      </c>
      <c r="B11940" t="s">
        <v>143</v>
      </c>
      <c r="C11940" t="s">
        <v>97</v>
      </c>
      <c r="D11940" s="29">
        <v>45911</v>
      </c>
      <c r="E11940" s="184" t="str">
        <f t="shared" si="842"/>
        <v/>
      </c>
      <c r="F11940" s="184" t="str">
        <f t="shared" si="843"/>
        <v/>
      </c>
      <c r="G11940" s="184" t="str">
        <f t="shared" si="844"/>
        <v/>
      </c>
      <c r="H11940" s="184" t="str">
        <f t="shared" si="845"/>
        <v/>
      </c>
      <c r="L11940">
        <f t="shared" si="840"/>
        <v>621.7775583899861</v>
      </c>
      <c r="R11940">
        <f t="shared" si="841"/>
        <v>1148.7825619999999</v>
      </c>
      <c r="S11940" t="s">
        <v>201</v>
      </c>
      <c r="T11940" s="221">
        <v>45566.313194444447</v>
      </c>
    </row>
    <row r="11941" spans="1:20" x14ac:dyDescent="0.35">
      <c r="A11941" t="s">
        <v>142</v>
      </c>
      <c r="B11941" t="s">
        <v>143</v>
      </c>
      <c r="C11941" t="s">
        <v>97</v>
      </c>
      <c r="D11941" s="29">
        <v>45912</v>
      </c>
      <c r="E11941" s="184" t="str">
        <f t="shared" si="842"/>
        <v/>
      </c>
      <c r="F11941" s="184" t="str">
        <f t="shared" si="843"/>
        <v/>
      </c>
      <c r="G11941" s="184" t="str">
        <f t="shared" si="844"/>
        <v/>
      </c>
      <c r="H11941" s="184" t="str">
        <f t="shared" si="845"/>
        <v/>
      </c>
      <c r="L11941">
        <f t="shared" si="840"/>
        <v>621.7775583899861</v>
      </c>
      <c r="R11941">
        <f t="shared" si="841"/>
        <v>1148.7825619999999</v>
      </c>
      <c r="S11941" t="s">
        <v>201</v>
      </c>
      <c r="T11941" s="221">
        <v>45566.313194444447</v>
      </c>
    </row>
    <row r="11942" spans="1:20" x14ac:dyDescent="0.35">
      <c r="A11942" t="s">
        <v>142</v>
      </c>
      <c r="B11942" t="s">
        <v>143</v>
      </c>
      <c r="C11942" t="s">
        <v>97</v>
      </c>
      <c r="D11942" s="29">
        <v>45913</v>
      </c>
      <c r="E11942" s="184" t="str">
        <f t="shared" si="842"/>
        <v/>
      </c>
      <c r="F11942" s="184" t="str">
        <f t="shared" si="843"/>
        <v/>
      </c>
      <c r="G11942" s="184" t="str">
        <f t="shared" si="844"/>
        <v/>
      </c>
      <c r="H11942" s="184" t="str">
        <f t="shared" si="845"/>
        <v/>
      </c>
      <c r="L11942">
        <f t="shared" si="840"/>
        <v>621.7775583899861</v>
      </c>
      <c r="R11942">
        <f t="shared" si="841"/>
        <v>1148.7825619999999</v>
      </c>
      <c r="S11942" t="s">
        <v>201</v>
      </c>
      <c r="T11942" s="221">
        <v>45566.313194444447</v>
      </c>
    </row>
    <row r="11943" spans="1:20" x14ac:dyDescent="0.35">
      <c r="A11943" t="s">
        <v>142</v>
      </c>
      <c r="B11943" t="s">
        <v>143</v>
      </c>
      <c r="C11943" t="s">
        <v>97</v>
      </c>
      <c r="D11943" s="29">
        <v>45914</v>
      </c>
      <c r="E11943" s="184" t="str">
        <f t="shared" si="842"/>
        <v/>
      </c>
      <c r="F11943" s="184" t="str">
        <f t="shared" si="843"/>
        <v/>
      </c>
      <c r="G11943" s="184" t="str">
        <f t="shared" si="844"/>
        <v/>
      </c>
      <c r="H11943" s="184" t="str">
        <f t="shared" si="845"/>
        <v/>
      </c>
      <c r="L11943">
        <f t="shared" ref="L11943:L12006" si="846">L3548+L1358+L2088+L7928+L7198+L8658</f>
        <v>621.7775583899861</v>
      </c>
      <c r="R11943">
        <f t="shared" ref="R11943:R12006" si="847">R3548+R1358+R2088+R7928+R7198+R8658</f>
        <v>1148.7825619999999</v>
      </c>
      <c r="S11943" t="s">
        <v>201</v>
      </c>
      <c r="T11943" s="221">
        <v>45566.313194444447</v>
      </c>
    </row>
    <row r="11944" spans="1:20" x14ac:dyDescent="0.35">
      <c r="A11944" t="s">
        <v>142</v>
      </c>
      <c r="B11944" t="s">
        <v>143</v>
      </c>
      <c r="C11944" t="s">
        <v>97</v>
      </c>
      <c r="D11944" s="29">
        <v>45915</v>
      </c>
      <c r="E11944" s="184" t="str">
        <f t="shared" si="842"/>
        <v/>
      </c>
      <c r="F11944" s="184" t="str">
        <f t="shared" si="843"/>
        <v/>
      </c>
      <c r="G11944" s="184" t="str">
        <f t="shared" si="844"/>
        <v/>
      </c>
      <c r="H11944" s="184" t="str">
        <f t="shared" si="845"/>
        <v/>
      </c>
      <c r="L11944">
        <f t="shared" si="846"/>
        <v>621.7775583899861</v>
      </c>
      <c r="R11944">
        <f t="shared" si="847"/>
        <v>1148.7825619999999</v>
      </c>
      <c r="S11944" t="s">
        <v>201</v>
      </c>
      <c r="T11944" s="221">
        <v>45566.313194444447</v>
      </c>
    </row>
    <row r="11945" spans="1:20" x14ac:dyDescent="0.35">
      <c r="A11945" t="s">
        <v>142</v>
      </c>
      <c r="B11945" t="s">
        <v>143</v>
      </c>
      <c r="C11945" t="s">
        <v>97</v>
      </c>
      <c r="D11945" s="29">
        <v>45916</v>
      </c>
      <c r="E11945" s="184" t="str">
        <f t="shared" si="842"/>
        <v/>
      </c>
      <c r="F11945" s="184" t="str">
        <f t="shared" si="843"/>
        <v/>
      </c>
      <c r="G11945" s="184" t="str">
        <f t="shared" si="844"/>
        <v/>
      </c>
      <c r="H11945" s="184" t="str">
        <f t="shared" si="845"/>
        <v/>
      </c>
      <c r="L11945">
        <f t="shared" si="846"/>
        <v>621.7775583899861</v>
      </c>
      <c r="R11945">
        <f t="shared" si="847"/>
        <v>1148.7825619999999</v>
      </c>
      <c r="S11945" t="s">
        <v>201</v>
      </c>
      <c r="T11945" s="221">
        <v>45566.313194444447</v>
      </c>
    </row>
    <row r="11946" spans="1:20" x14ac:dyDescent="0.35">
      <c r="A11946" t="s">
        <v>142</v>
      </c>
      <c r="B11946" t="s">
        <v>143</v>
      </c>
      <c r="C11946" t="s">
        <v>97</v>
      </c>
      <c r="D11946" s="29">
        <v>45917</v>
      </c>
      <c r="E11946" s="184" t="str">
        <f t="shared" si="842"/>
        <v/>
      </c>
      <c r="F11946" s="184" t="str">
        <f t="shared" si="843"/>
        <v/>
      </c>
      <c r="G11946" s="184" t="str">
        <f t="shared" si="844"/>
        <v/>
      </c>
      <c r="H11946" s="184" t="str">
        <f t="shared" si="845"/>
        <v/>
      </c>
      <c r="L11946">
        <f t="shared" si="846"/>
        <v>621.7775583899861</v>
      </c>
      <c r="R11946">
        <f t="shared" si="847"/>
        <v>1148.7825619999999</v>
      </c>
      <c r="S11946" t="s">
        <v>201</v>
      </c>
      <c r="T11946" s="221">
        <v>45566.313194444447</v>
      </c>
    </row>
    <row r="11947" spans="1:20" x14ac:dyDescent="0.35">
      <c r="A11947" t="s">
        <v>142</v>
      </c>
      <c r="B11947" t="s">
        <v>143</v>
      </c>
      <c r="C11947" t="s">
        <v>97</v>
      </c>
      <c r="D11947" s="29">
        <v>45918</v>
      </c>
      <c r="E11947" s="184" t="str">
        <f t="shared" si="842"/>
        <v/>
      </c>
      <c r="F11947" s="184" t="str">
        <f t="shared" si="843"/>
        <v/>
      </c>
      <c r="G11947" s="184" t="str">
        <f t="shared" si="844"/>
        <v/>
      </c>
      <c r="H11947" s="184" t="str">
        <f t="shared" si="845"/>
        <v/>
      </c>
      <c r="L11947">
        <f t="shared" si="846"/>
        <v>621.7775583899861</v>
      </c>
      <c r="R11947">
        <f t="shared" si="847"/>
        <v>1148.7825619999999</v>
      </c>
      <c r="S11947" t="s">
        <v>201</v>
      </c>
      <c r="T11947" s="221">
        <v>45566.313194444447</v>
      </c>
    </row>
    <row r="11948" spans="1:20" x14ac:dyDescent="0.35">
      <c r="A11948" t="s">
        <v>142</v>
      </c>
      <c r="B11948" t="s">
        <v>143</v>
      </c>
      <c r="C11948" t="s">
        <v>97</v>
      </c>
      <c r="D11948" s="29">
        <v>45919</v>
      </c>
      <c r="E11948" s="184" t="str">
        <f t="shared" si="842"/>
        <v/>
      </c>
      <c r="F11948" s="184" t="str">
        <f t="shared" si="843"/>
        <v/>
      </c>
      <c r="G11948" s="184" t="str">
        <f t="shared" si="844"/>
        <v/>
      </c>
      <c r="H11948" s="184" t="str">
        <f t="shared" si="845"/>
        <v/>
      </c>
      <c r="L11948">
        <f t="shared" si="846"/>
        <v>621.7775583899861</v>
      </c>
      <c r="R11948">
        <f t="shared" si="847"/>
        <v>1148.7825619999999</v>
      </c>
      <c r="S11948" t="s">
        <v>201</v>
      </c>
      <c r="T11948" s="221">
        <v>45566.313194444447</v>
      </c>
    </row>
    <row r="11949" spans="1:20" x14ac:dyDescent="0.35">
      <c r="A11949" t="s">
        <v>142</v>
      </c>
      <c r="B11949" t="s">
        <v>143</v>
      </c>
      <c r="C11949" t="s">
        <v>97</v>
      </c>
      <c r="D11949" s="29">
        <v>45920</v>
      </c>
      <c r="E11949" s="184" t="str">
        <f t="shared" si="842"/>
        <v/>
      </c>
      <c r="F11949" s="184" t="str">
        <f t="shared" si="843"/>
        <v/>
      </c>
      <c r="G11949" s="184" t="str">
        <f t="shared" si="844"/>
        <v/>
      </c>
      <c r="H11949" s="184" t="str">
        <f t="shared" si="845"/>
        <v/>
      </c>
      <c r="L11949">
        <f t="shared" si="846"/>
        <v>621.7775583899861</v>
      </c>
      <c r="R11949">
        <f t="shared" si="847"/>
        <v>1148.7825619999999</v>
      </c>
      <c r="S11949" t="s">
        <v>201</v>
      </c>
      <c r="T11949" s="221">
        <v>45566.313194444447</v>
      </c>
    </row>
    <row r="11950" spans="1:20" x14ac:dyDescent="0.35">
      <c r="A11950" t="s">
        <v>142</v>
      </c>
      <c r="B11950" t="s">
        <v>143</v>
      </c>
      <c r="C11950" t="s">
        <v>97</v>
      </c>
      <c r="D11950" s="29">
        <v>45921</v>
      </c>
      <c r="E11950" s="184" t="str">
        <f t="shared" si="842"/>
        <v/>
      </c>
      <c r="F11950" s="184" t="str">
        <f t="shared" si="843"/>
        <v/>
      </c>
      <c r="G11950" s="184" t="str">
        <f t="shared" si="844"/>
        <v/>
      </c>
      <c r="H11950" s="184" t="str">
        <f t="shared" si="845"/>
        <v/>
      </c>
      <c r="L11950">
        <f t="shared" si="846"/>
        <v>621.7775583899861</v>
      </c>
      <c r="R11950">
        <f t="shared" si="847"/>
        <v>1148.7825619999999</v>
      </c>
      <c r="S11950" t="s">
        <v>201</v>
      </c>
      <c r="T11950" s="221">
        <v>45566.313194444447</v>
      </c>
    </row>
    <row r="11951" spans="1:20" x14ac:dyDescent="0.35">
      <c r="A11951" t="s">
        <v>142</v>
      </c>
      <c r="B11951" t="s">
        <v>143</v>
      </c>
      <c r="C11951" t="s">
        <v>97</v>
      </c>
      <c r="D11951" s="29">
        <v>45922</v>
      </c>
      <c r="E11951" s="184" t="str">
        <f t="shared" si="842"/>
        <v/>
      </c>
      <c r="F11951" s="184" t="str">
        <f t="shared" si="843"/>
        <v/>
      </c>
      <c r="G11951" s="184" t="str">
        <f t="shared" si="844"/>
        <v/>
      </c>
      <c r="H11951" s="184" t="str">
        <f t="shared" si="845"/>
        <v/>
      </c>
      <c r="L11951">
        <f t="shared" si="846"/>
        <v>621.7775583899861</v>
      </c>
      <c r="R11951">
        <f t="shared" si="847"/>
        <v>1148.7825619999999</v>
      </c>
      <c r="S11951" t="s">
        <v>201</v>
      </c>
      <c r="T11951" s="221">
        <v>45566.313194444447</v>
      </c>
    </row>
    <row r="11952" spans="1:20" x14ac:dyDescent="0.35">
      <c r="A11952" t="s">
        <v>142</v>
      </c>
      <c r="B11952" t="s">
        <v>143</v>
      </c>
      <c r="C11952" t="s">
        <v>97</v>
      </c>
      <c r="D11952" s="29">
        <v>45923</v>
      </c>
      <c r="E11952" s="184" t="str">
        <f t="shared" si="842"/>
        <v/>
      </c>
      <c r="F11952" s="184" t="str">
        <f t="shared" si="843"/>
        <v/>
      </c>
      <c r="G11952" s="184" t="str">
        <f t="shared" si="844"/>
        <v/>
      </c>
      <c r="H11952" s="184" t="str">
        <f t="shared" si="845"/>
        <v/>
      </c>
      <c r="L11952">
        <f t="shared" si="846"/>
        <v>621.7775583899861</v>
      </c>
      <c r="R11952">
        <f t="shared" si="847"/>
        <v>1148.7825619999999</v>
      </c>
      <c r="S11952" t="s">
        <v>201</v>
      </c>
      <c r="T11952" s="221">
        <v>45566.313194444447</v>
      </c>
    </row>
    <row r="11953" spans="1:20" x14ac:dyDescent="0.35">
      <c r="A11953" t="s">
        <v>142</v>
      </c>
      <c r="B11953" t="s">
        <v>143</v>
      </c>
      <c r="C11953" t="s">
        <v>97</v>
      </c>
      <c r="D11953" s="29">
        <v>45924</v>
      </c>
      <c r="E11953" s="184" t="str">
        <f t="shared" si="842"/>
        <v/>
      </c>
      <c r="F11953" s="184" t="str">
        <f t="shared" si="843"/>
        <v/>
      </c>
      <c r="G11953" s="184" t="str">
        <f t="shared" si="844"/>
        <v/>
      </c>
      <c r="H11953" s="184" t="str">
        <f t="shared" si="845"/>
        <v/>
      </c>
      <c r="L11953">
        <f t="shared" si="846"/>
        <v>621.7775583899861</v>
      </c>
      <c r="R11953">
        <f t="shared" si="847"/>
        <v>1148.7825619999999</v>
      </c>
      <c r="S11953" t="s">
        <v>201</v>
      </c>
      <c r="T11953" s="221">
        <v>45566.313194444447</v>
      </c>
    </row>
    <row r="11954" spans="1:20" x14ac:dyDescent="0.35">
      <c r="A11954" t="s">
        <v>142</v>
      </c>
      <c r="B11954" t="s">
        <v>143</v>
      </c>
      <c r="C11954" t="s">
        <v>97</v>
      </c>
      <c r="D11954" s="29">
        <v>45925</v>
      </c>
      <c r="E11954" s="184" t="str">
        <f t="shared" si="842"/>
        <v/>
      </c>
      <c r="F11954" s="184" t="str">
        <f t="shared" si="843"/>
        <v/>
      </c>
      <c r="G11954" s="184" t="str">
        <f t="shared" si="844"/>
        <v/>
      </c>
      <c r="H11954" s="184" t="str">
        <f t="shared" si="845"/>
        <v/>
      </c>
      <c r="L11954">
        <f t="shared" si="846"/>
        <v>621.7775583899861</v>
      </c>
      <c r="R11954">
        <f t="shared" si="847"/>
        <v>1148.7825619999999</v>
      </c>
      <c r="S11954" t="s">
        <v>201</v>
      </c>
      <c r="T11954" s="221">
        <v>45566.313194444447</v>
      </c>
    </row>
    <row r="11955" spans="1:20" x14ac:dyDescent="0.35">
      <c r="A11955" t="s">
        <v>142</v>
      </c>
      <c r="B11955" t="s">
        <v>143</v>
      </c>
      <c r="C11955" t="s">
        <v>97</v>
      </c>
      <c r="D11955" s="29">
        <v>45926</v>
      </c>
      <c r="E11955" s="184" t="str">
        <f t="shared" si="842"/>
        <v/>
      </c>
      <c r="F11955" s="184" t="str">
        <f t="shared" si="843"/>
        <v/>
      </c>
      <c r="G11955" s="184" t="str">
        <f t="shared" si="844"/>
        <v/>
      </c>
      <c r="H11955" s="184" t="str">
        <f t="shared" si="845"/>
        <v/>
      </c>
      <c r="L11955">
        <f t="shared" si="846"/>
        <v>621.7775583899861</v>
      </c>
      <c r="R11955">
        <f t="shared" si="847"/>
        <v>1148.7825619999999</v>
      </c>
      <c r="S11955" t="s">
        <v>201</v>
      </c>
      <c r="T11955" s="221">
        <v>45566.313194444447</v>
      </c>
    </row>
    <row r="11956" spans="1:20" x14ac:dyDescent="0.35">
      <c r="A11956" t="s">
        <v>142</v>
      </c>
      <c r="B11956" t="s">
        <v>143</v>
      </c>
      <c r="C11956" t="s">
        <v>97</v>
      </c>
      <c r="D11956" s="29">
        <v>45927</v>
      </c>
      <c r="E11956" s="184" t="str">
        <f t="shared" si="842"/>
        <v/>
      </c>
      <c r="F11956" s="184" t="str">
        <f t="shared" si="843"/>
        <v/>
      </c>
      <c r="G11956" s="184" t="str">
        <f t="shared" si="844"/>
        <v/>
      </c>
      <c r="H11956" s="184" t="str">
        <f t="shared" si="845"/>
        <v/>
      </c>
      <c r="L11956">
        <f t="shared" si="846"/>
        <v>621.7775583899861</v>
      </c>
      <c r="R11956">
        <f t="shared" si="847"/>
        <v>1148.7825619999999</v>
      </c>
      <c r="S11956" t="s">
        <v>201</v>
      </c>
      <c r="T11956" s="221">
        <v>45566.313194444447</v>
      </c>
    </row>
    <row r="11957" spans="1:20" x14ac:dyDescent="0.35">
      <c r="A11957" t="s">
        <v>142</v>
      </c>
      <c r="B11957" t="s">
        <v>143</v>
      </c>
      <c r="C11957" t="s">
        <v>97</v>
      </c>
      <c r="D11957" s="29">
        <v>45928</v>
      </c>
      <c r="E11957" s="184" t="str">
        <f t="shared" si="842"/>
        <v/>
      </c>
      <c r="F11957" s="184" t="str">
        <f t="shared" si="843"/>
        <v/>
      </c>
      <c r="G11957" s="184" t="str">
        <f t="shared" si="844"/>
        <v/>
      </c>
      <c r="H11957" s="184" t="str">
        <f t="shared" si="845"/>
        <v/>
      </c>
      <c r="L11957">
        <f t="shared" si="846"/>
        <v>621.7775583899861</v>
      </c>
      <c r="R11957">
        <f t="shared" si="847"/>
        <v>1148.7825619999999</v>
      </c>
      <c r="S11957" t="s">
        <v>201</v>
      </c>
      <c r="T11957" s="221">
        <v>45566.313194444447</v>
      </c>
    </row>
    <row r="11958" spans="1:20" x14ac:dyDescent="0.35">
      <c r="A11958" t="s">
        <v>142</v>
      </c>
      <c r="B11958" t="s">
        <v>143</v>
      </c>
      <c r="C11958" t="s">
        <v>97</v>
      </c>
      <c r="D11958" s="29">
        <v>45929</v>
      </c>
      <c r="E11958" s="184" t="str">
        <f t="shared" si="842"/>
        <v/>
      </c>
      <c r="F11958" s="184" t="str">
        <f t="shared" si="843"/>
        <v/>
      </c>
      <c r="G11958" s="184" t="str">
        <f t="shared" si="844"/>
        <v/>
      </c>
      <c r="H11958" s="184" t="str">
        <f t="shared" si="845"/>
        <v/>
      </c>
      <c r="L11958">
        <f t="shared" si="846"/>
        <v>621.7775583899861</v>
      </c>
      <c r="R11958">
        <f t="shared" si="847"/>
        <v>1148.7825619999999</v>
      </c>
      <c r="S11958" t="s">
        <v>201</v>
      </c>
      <c r="T11958" s="221">
        <v>45566.313194444447</v>
      </c>
    </row>
    <row r="11959" spans="1:20" x14ac:dyDescent="0.35">
      <c r="A11959" t="s">
        <v>142</v>
      </c>
      <c r="B11959" t="s">
        <v>143</v>
      </c>
      <c r="C11959" t="s">
        <v>97</v>
      </c>
      <c r="D11959" s="29">
        <v>45930</v>
      </c>
      <c r="E11959" s="184" t="str">
        <f t="shared" si="842"/>
        <v/>
      </c>
      <c r="F11959" s="184" t="str">
        <f t="shared" si="843"/>
        <v/>
      </c>
      <c r="G11959" s="184" t="str">
        <f t="shared" si="844"/>
        <v/>
      </c>
      <c r="H11959" s="184" t="str">
        <f t="shared" si="845"/>
        <v/>
      </c>
      <c r="L11959">
        <f t="shared" si="846"/>
        <v>621.7775583899861</v>
      </c>
      <c r="R11959">
        <f t="shared" si="847"/>
        <v>1148.7825619999999</v>
      </c>
      <c r="S11959" t="s">
        <v>201</v>
      </c>
      <c r="T11959" s="221">
        <v>45566.313194444447</v>
      </c>
    </row>
    <row r="11960" spans="1:20" x14ac:dyDescent="0.35">
      <c r="A11960" t="s">
        <v>142</v>
      </c>
      <c r="B11960" t="s">
        <v>143</v>
      </c>
      <c r="C11960" t="s">
        <v>97</v>
      </c>
      <c r="D11960" s="29">
        <v>45931</v>
      </c>
      <c r="E11960" s="184" t="str">
        <f t="shared" si="842"/>
        <v/>
      </c>
      <c r="F11960" s="184" t="str">
        <f t="shared" si="843"/>
        <v/>
      </c>
      <c r="G11960" s="184" t="str">
        <f t="shared" si="844"/>
        <v/>
      </c>
      <c r="H11960" s="184" t="str">
        <f t="shared" si="845"/>
        <v/>
      </c>
      <c r="L11960">
        <f t="shared" si="846"/>
        <v>596.64955838998605</v>
      </c>
      <c r="R11960">
        <f t="shared" si="847"/>
        <v>1118.860359</v>
      </c>
      <c r="S11960" t="s">
        <v>201</v>
      </c>
      <c r="T11960" s="221">
        <v>45566.313194444447</v>
      </c>
    </row>
    <row r="11961" spans="1:20" x14ac:dyDescent="0.35">
      <c r="A11961" t="s">
        <v>142</v>
      </c>
      <c r="B11961" t="s">
        <v>143</v>
      </c>
      <c r="C11961" t="s">
        <v>97</v>
      </c>
      <c r="D11961" s="29">
        <v>45932</v>
      </c>
      <c r="E11961" s="184" t="str">
        <f t="shared" si="842"/>
        <v/>
      </c>
      <c r="F11961" s="184" t="str">
        <f t="shared" si="843"/>
        <v/>
      </c>
      <c r="G11961" s="184" t="str">
        <f t="shared" si="844"/>
        <v/>
      </c>
      <c r="H11961" s="184" t="str">
        <f t="shared" si="845"/>
        <v/>
      </c>
      <c r="L11961">
        <f t="shared" si="846"/>
        <v>596.64955838998605</v>
      </c>
      <c r="R11961">
        <f t="shared" si="847"/>
        <v>1118.860359</v>
      </c>
      <c r="S11961" t="s">
        <v>201</v>
      </c>
      <c r="T11961" s="221">
        <v>45566.313194444447</v>
      </c>
    </row>
    <row r="11962" spans="1:20" x14ac:dyDescent="0.35">
      <c r="A11962" t="s">
        <v>142</v>
      </c>
      <c r="B11962" t="s">
        <v>143</v>
      </c>
      <c r="C11962" t="s">
        <v>97</v>
      </c>
      <c r="D11962" s="29">
        <v>45933</v>
      </c>
      <c r="E11962" s="184" t="str">
        <f t="shared" si="842"/>
        <v/>
      </c>
      <c r="F11962" s="184" t="str">
        <f t="shared" si="843"/>
        <v/>
      </c>
      <c r="G11962" s="184" t="str">
        <f t="shared" si="844"/>
        <v/>
      </c>
      <c r="H11962" s="184" t="str">
        <f t="shared" si="845"/>
        <v/>
      </c>
      <c r="L11962">
        <f t="shared" si="846"/>
        <v>596.64955838998605</v>
      </c>
      <c r="R11962">
        <f t="shared" si="847"/>
        <v>1118.860359</v>
      </c>
      <c r="S11962" t="s">
        <v>201</v>
      </c>
      <c r="T11962" s="221">
        <v>45566.313194444447</v>
      </c>
    </row>
    <row r="11963" spans="1:20" x14ac:dyDescent="0.35">
      <c r="A11963" t="s">
        <v>142</v>
      </c>
      <c r="B11963" t="s">
        <v>143</v>
      </c>
      <c r="C11963" t="s">
        <v>97</v>
      </c>
      <c r="D11963" s="29">
        <v>45934</v>
      </c>
      <c r="E11963" s="184" t="str">
        <f t="shared" si="842"/>
        <v/>
      </c>
      <c r="F11963" s="184" t="str">
        <f t="shared" si="843"/>
        <v/>
      </c>
      <c r="G11963" s="184" t="str">
        <f t="shared" si="844"/>
        <v/>
      </c>
      <c r="H11963" s="184" t="str">
        <f t="shared" si="845"/>
        <v/>
      </c>
      <c r="L11963">
        <f t="shared" si="846"/>
        <v>596.64955838998605</v>
      </c>
      <c r="R11963">
        <f t="shared" si="847"/>
        <v>1118.860359</v>
      </c>
      <c r="S11963" t="s">
        <v>201</v>
      </c>
      <c r="T11963" s="221">
        <v>45566.313194444447</v>
      </c>
    </row>
    <row r="11964" spans="1:20" x14ac:dyDescent="0.35">
      <c r="A11964" t="s">
        <v>142</v>
      </c>
      <c r="B11964" t="s">
        <v>143</v>
      </c>
      <c r="C11964" t="s">
        <v>97</v>
      </c>
      <c r="D11964" s="29">
        <v>45935</v>
      </c>
      <c r="E11964" s="184" t="str">
        <f t="shared" si="842"/>
        <v/>
      </c>
      <c r="F11964" s="184" t="str">
        <f t="shared" si="843"/>
        <v/>
      </c>
      <c r="G11964" s="184" t="str">
        <f t="shared" si="844"/>
        <v/>
      </c>
      <c r="H11964" s="184" t="str">
        <f t="shared" si="845"/>
        <v/>
      </c>
      <c r="L11964">
        <f t="shared" si="846"/>
        <v>596.64955838998605</v>
      </c>
      <c r="R11964">
        <f t="shared" si="847"/>
        <v>1118.860359</v>
      </c>
      <c r="S11964" t="s">
        <v>201</v>
      </c>
      <c r="T11964" s="221">
        <v>45566.313194444447</v>
      </c>
    </row>
    <row r="11965" spans="1:20" x14ac:dyDescent="0.35">
      <c r="A11965" t="s">
        <v>142</v>
      </c>
      <c r="B11965" t="s">
        <v>143</v>
      </c>
      <c r="C11965" t="s">
        <v>97</v>
      </c>
      <c r="D11965" s="29">
        <v>45936</v>
      </c>
      <c r="E11965" s="184" t="str">
        <f t="shared" si="842"/>
        <v/>
      </c>
      <c r="F11965" s="184" t="str">
        <f t="shared" si="843"/>
        <v/>
      </c>
      <c r="G11965" s="184" t="str">
        <f t="shared" si="844"/>
        <v/>
      </c>
      <c r="H11965" s="184" t="str">
        <f t="shared" si="845"/>
        <v/>
      </c>
      <c r="L11965">
        <f t="shared" si="846"/>
        <v>596.64955838998605</v>
      </c>
      <c r="R11965">
        <f t="shared" si="847"/>
        <v>1118.860359</v>
      </c>
      <c r="S11965" t="s">
        <v>201</v>
      </c>
      <c r="T11965" s="221">
        <v>45566.313194444447</v>
      </c>
    </row>
    <row r="11966" spans="1:20" x14ac:dyDescent="0.35">
      <c r="A11966" t="s">
        <v>142</v>
      </c>
      <c r="B11966" t="s">
        <v>143</v>
      </c>
      <c r="C11966" t="s">
        <v>97</v>
      </c>
      <c r="D11966" s="29">
        <v>45937</v>
      </c>
      <c r="E11966" s="184" t="str">
        <f t="shared" si="842"/>
        <v/>
      </c>
      <c r="F11966" s="184" t="str">
        <f t="shared" si="843"/>
        <v/>
      </c>
      <c r="G11966" s="184" t="str">
        <f t="shared" si="844"/>
        <v/>
      </c>
      <c r="H11966" s="184" t="str">
        <f t="shared" si="845"/>
        <v/>
      </c>
      <c r="L11966">
        <f t="shared" si="846"/>
        <v>596.64955838998605</v>
      </c>
      <c r="R11966">
        <f t="shared" si="847"/>
        <v>1118.860359</v>
      </c>
      <c r="S11966" t="s">
        <v>201</v>
      </c>
      <c r="T11966" s="221">
        <v>45566.313194444447</v>
      </c>
    </row>
    <row r="11967" spans="1:20" x14ac:dyDescent="0.35">
      <c r="A11967" t="s">
        <v>142</v>
      </c>
      <c r="B11967" t="s">
        <v>143</v>
      </c>
      <c r="C11967" t="s">
        <v>97</v>
      </c>
      <c r="D11967" s="29">
        <v>45938</v>
      </c>
      <c r="E11967" s="184" t="str">
        <f t="shared" si="842"/>
        <v/>
      </c>
      <c r="F11967" s="184" t="str">
        <f t="shared" si="843"/>
        <v/>
      </c>
      <c r="G11967" s="184" t="str">
        <f t="shared" si="844"/>
        <v/>
      </c>
      <c r="H11967" s="184" t="str">
        <f t="shared" si="845"/>
        <v/>
      </c>
      <c r="L11967">
        <f t="shared" si="846"/>
        <v>596.64955838998605</v>
      </c>
      <c r="R11967">
        <f t="shared" si="847"/>
        <v>1118.860359</v>
      </c>
      <c r="S11967" t="s">
        <v>201</v>
      </c>
      <c r="T11967" s="221">
        <v>45566.313194444447</v>
      </c>
    </row>
    <row r="11968" spans="1:20" x14ac:dyDescent="0.35">
      <c r="A11968" t="s">
        <v>142</v>
      </c>
      <c r="B11968" t="s">
        <v>143</v>
      </c>
      <c r="C11968" t="s">
        <v>97</v>
      </c>
      <c r="D11968" s="29">
        <v>45939</v>
      </c>
      <c r="E11968" s="184" t="str">
        <f t="shared" si="842"/>
        <v/>
      </c>
      <c r="F11968" s="184" t="str">
        <f t="shared" si="843"/>
        <v/>
      </c>
      <c r="G11968" s="184" t="str">
        <f t="shared" si="844"/>
        <v/>
      </c>
      <c r="H11968" s="184" t="str">
        <f t="shared" si="845"/>
        <v/>
      </c>
      <c r="L11968">
        <f t="shared" si="846"/>
        <v>596.64955838998605</v>
      </c>
      <c r="R11968">
        <f t="shared" si="847"/>
        <v>1118.860359</v>
      </c>
      <c r="S11968" t="s">
        <v>201</v>
      </c>
      <c r="T11968" s="221">
        <v>45566.313194444447</v>
      </c>
    </row>
    <row r="11969" spans="1:20" x14ac:dyDescent="0.35">
      <c r="A11969" t="s">
        <v>142</v>
      </c>
      <c r="B11969" t="s">
        <v>143</v>
      </c>
      <c r="C11969" t="s">
        <v>97</v>
      </c>
      <c r="D11969" s="29">
        <v>45940</v>
      </c>
      <c r="E11969" s="184" t="str">
        <f t="shared" si="842"/>
        <v/>
      </c>
      <c r="F11969" s="184" t="str">
        <f t="shared" si="843"/>
        <v/>
      </c>
      <c r="G11969" s="184" t="str">
        <f t="shared" si="844"/>
        <v/>
      </c>
      <c r="H11969" s="184" t="str">
        <f t="shared" si="845"/>
        <v/>
      </c>
      <c r="L11969">
        <f t="shared" si="846"/>
        <v>596.64955838998605</v>
      </c>
      <c r="R11969">
        <f t="shared" si="847"/>
        <v>1118.860359</v>
      </c>
      <c r="S11969" t="s">
        <v>201</v>
      </c>
      <c r="T11969" s="221">
        <v>45566.313194444447</v>
      </c>
    </row>
    <row r="11970" spans="1:20" x14ac:dyDescent="0.35">
      <c r="A11970" t="s">
        <v>142</v>
      </c>
      <c r="B11970" t="s">
        <v>143</v>
      </c>
      <c r="C11970" t="s">
        <v>97</v>
      </c>
      <c r="D11970" s="29">
        <v>45941</v>
      </c>
      <c r="E11970" s="184" t="str">
        <f t="shared" si="842"/>
        <v/>
      </c>
      <c r="F11970" s="184" t="str">
        <f t="shared" si="843"/>
        <v/>
      </c>
      <c r="G11970" s="184" t="str">
        <f t="shared" si="844"/>
        <v/>
      </c>
      <c r="H11970" s="184" t="str">
        <f t="shared" si="845"/>
        <v/>
      </c>
      <c r="L11970">
        <f t="shared" si="846"/>
        <v>596.64955838998605</v>
      </c>
      <c r="R11970">
        <f t="shared" si="847"/>
        <v>1118.860359</v>
      </c>
      <c r="S11970" t="s">
        <v>201</v>
      </c>
      <c r="T11970" s="221">
        <v>45566.313194444447</v>
      </c>
    </row>
    <row r="11971" spans="1:20" x14ac:dyDescent="0.35">
      <c r="A11971" t="s">
        <v>142</v>
      </c>
      <c r="B11971" t="s">
        <v>143</v>
      </c>
      <c r="C11971" t="s">
        <v>97</v>
      </c>
      <c r="D11971" s="29">
        <v>45942</v>
      </c>
      <c r="E11971" s="184" t="str">
        <f t="shared" si="842"/>
        <v/>
      </c>
      <c r="F11971" s="184" t="str">
        <f t="shared" si="843"/>
        <v/>
      </c>
      <c r="G11971" s="184" t="str">
        <f t="shared" si="844"/>
        <v/>
      </c>
      <c r="H11971" s="184" t="str">
        <f t="shared" si="845"/>
        <v/>
      </c>
      <c r="L11971">
        <f t="shared" si="846"/>
        <v>596.64955838998605</v>
      </c>
      <c r="R11971">
        <f t="shared" si="847"/>
        <v>1118.860359</v>
      </c>
      <c r="S11971" t="s">
        <v>201</v>
      </c>
      <c r="T11971" s="221">
        <v>45566.313194444447</v>
      </c>
    </row>
    <row r="11972" spans="1:20" x14ac:dyDescent="0.35">
      <c r="A11972" t="s">
        <v>142</v>
      </c>
      <c r="B11972" t="s">
        <v>143</v>
      </c>
      <c r="C11972" t="s">
        <v>97</v>
      </c>
      <c r="D11972" s="29">
        <v>45943</v>
      </c>
      <c r="E11972" s="184" t="str">
        <f t="shared" si="842"/>
        <v/>
      </c>
      <c r="F11972" s="184" t="str">
        <f t="shared" si="843"/>
        <v/>
      </c>
      <c r="G11972" s="184" t="str">
        <f t="shared" si="844"/>
        <v/>
      </c>
      <c r="H11972" s="184" t="str">
        <f t="shared" si="845"/>
        <v/>
      </c>
      <c r="L11972">
        <f t="shared" si="846"/>
        <v>596.64955838998605</v>
      </c>
      <c r="R11972">
        <f t="shared" si="847"/>
        <v>1118.860359</v>
      </c>
      <c r="S11972" t="s">
        <v>201</v>
      </c>
      <c r="T11972" s="221">
        <v>45566.313194444447</v>
      </c>
    </row>
    <row r="11973" spans="1:20" x14ac:dyDescent="0.35">
      <c r="A11973" t="s">
        <v>142</v>
      </c>
      <c r="B11973" t="s">
        <v>143</v>
      </c>
      <c r="C11973" t="s">
        <v>97</v>
      </c>
      <c r="D11973" s="29">
        <v>45944</v>
      </c>
      <c r="E11973" s="184" t="str">
        <f t="shared" si="842"/>
        <v/>
      </c>
      <c r="F11973" s="184" t="str">
        <f t="shared" si="843"/>
        <v/>
      </c>
      <c r="G11973" s="184" t="str">
        <f t="shared" si="844"/>
        <v/>
      </c>
      <c r="H11973" s="184" t="str">
        <f t="shared" si="845"/>
        <v/>
      </c>
      <c r="L11973">
        <f t="shared" si="846"/>
        <v>596.64955838998605</v>
      </c>
      <c r="R11973">
        <f t="shared" si="847"/>
        <v>1118.860359</v>
      </c>
      <c r="S11973" t="s">
        <v>201</v>
      </c>
      <c r="T11973" s="221">
        <v>45566.313194444447</v>
      </c>
    </row>
    <row r="11974" spans="1:20" x14ac:dyDescent="0.35">
      <c r="A11974" t="s">
        <v>142</v>
      </c>
      <c r="B11974" t="s">
        <v>143</v>
      </c>
      <c r="C11974" t="s">
        <v>97</v>
      </c>
      <c r="D11974" s="29">
        <v>45945</v>
      </c>
      <c r="E11974" s="184" t="str">
        <f t="shared" si="842"/>
        <v/>
      </c>
      <c r="F11974" s="184" t="str">
        <f t="shared" si="843"/>
        <v/>
      </c>
      <c r="G11974" s="184" t="str">
        <f t="shared" si="844"/>
        <v/>
      </c>
      <c r="H11974" s="184" t="str">
        <f t="shared" si="845"/>
        <v/>
      </c>
      <c r="L11974">
        <f t="shared" si="846"/>
        <v>596.64955838998605</v>
      </c>
      <c r="R11974">
        <f t="shared" si="847"/>
        <v>1118.860359</v>
      </c>
      <c r="S11974" t="s">
        <v>201</v>
      </c>
      <c r="T11974" s="221">
        <v>45566.313194444447</v>
      </c>
    </row>
    <row r="11975" spans="1:20" x14ac:dyDescent="0.35">
      <c r="A11975" t="s">
        <v>142</v>
      </c>
      <c r="B11975" t="s">
        <v>143</v>
      </c>
      <c r="C11975" t="s">
        <v>97</v>
      </c>
      <c r="D11975" s="29">
        <v>45946</v>
      </c>
      <c r="E11975" s="184" t="str">
        <f t="shared" si="842"/>
        <v/>
      </c>
      <c r="F11975" s="184" t="str">
        <f t="shared" si="843"/>
        <v/>
      </c>
      <c r="G11975" s="184" t="str">
        <f t="shared" si="844"/>
        <v/>
      </c>
      <c r="H11975" s="184" t="str">
        <f t="shared" si="845"/>
        <v/>
      </c>
      <c r="L11975">
        <f t="shared" si="846"/>
        <v>596.64955838998605</v>
      </c>
      <c r="R11975">
        <f t="shared" si="847"/>
        <v>1118.860359</v>
      </c>
      <c r="S11975" t="s">
        <v>201</v>
      </c>
      <c r="T11975" s="221">
        <v>45566.313194444447</v>
      </c>
    </row>
    <row r="11976" spans="1:20" x14ac:dyDescent="0.35">
      <c r="A11976" t="s">
        <v>142</v>
      </c>
      <c r="B11976" t="s">
        <v>143</v>
      </c>
      <c r="C11976" t="s">
        <v>97</v>
      </c>
      <c r="D11976" s="29">
        <v>45947</v>
      </c>
      <c r="E11976" s="184" t="str">
        <f t="shared" ref="E11976:E12039" si="848">IF(J11976="","",IF(L11976=0,0,IF(1-(J11976/L11976)&lt;0,"",1-(J11976/L11976))))</f>
        <v/>
      </c>
      <c r="F11976" s="184" t="str">
        <f t="shared" ref="F11976:F12039" si="849">IF(K11976="","",IF(L11976=0,0,IF(1-(K11976/L11976)&lt;0,"",1-(K11976/L11976))))</f>
        <v/>
      </c>
      <c r="G11976" s="184" t="str">
        <f t="shared" ref="G11976:G12039" si="850">IF(J11976="","",IF(1-(J11976/R11976)&lt;0,"",1-(J11976/R11976)))</f>
        <v/>
      </c>
      <c r="H11976" s="184" t="str">
        <f t="shared" ref="H11976:H12039" si="851">IF(K11976="","",IF(1-(K11976/R11976)&lt;0,"",1-(K11976/R11976)))</f>
        <v/>
      </c>
      <c r="L11976">
        <f t="shared" si="846"/>
        <v>596.64955838998605</v>
      </c>
      <c r="R11976">
        <f t="shared" si="847"/>
        <v>1118.860359</v>
      </c>
      <c r="S11976" t="s">
        <v>201</v>
      </c>
      <c r="T11976" s="221">
        <v>45566.313194444447</v>
      </c>
    </row>
    <row r="11977" spans="1:20" x14ac:dyDescent="0.35">
      <c r="A11977" t="s">
        <v>142</v>
      </c>
      <c r="B11977" t="s">
        <v>143</v>
      </c>
      <c r="C11977" t="s">
        <v>97</v>
      </c>
      <c r="D11977" s="29">
        <v>45948</v>
      </c>
      <c r="E11977" s="184" t="str">
        <f t="shared" si="848"/>
        <v/>
      </c>
      <c r="F11977" s="184" t="str">
        <f t="shared" si="849"/>
        <v/>
      </c>
      <c r="G11977" s="184" t="str">
        <f t="shared" si="850"/>
        <v/>
      </c>
      <c r="H11977" s="184" t="str">
        <f t="shared" si="851"/>
        <v/>
      </c>
      <c r="L11977">
        <f t="shared" si="846"/>
        <v>596.64955838998605</v>
      </c>
      <c r="R11977">
        <f t="shared" si="847"/>
        <v>1118.860359</v>
      </c>
      <c r="S11977" t="s">
        <v>201</v>
      </c>
      <c r="T11977" s="221">
        <v>45566.313194444447</v>
      </c>
    </row>
    <row r="11978" spans="1:20" x14ac:dyDescent="0.35">
      <c r="A11978" t="s">
        <v>142</v>
      </c>
      <c r="B11978" t="s">
        <v>143</v>
      </c>
      <c r="C11978" t="s">
        <v>97</v>
      </c>
      <c r="D11978" s="29">
        <v>45949</v>
      </c>
      <c r="E11978" s="184" t="str">
        <f t="shared" si="848"/>
        <v/>
      </c>
      <c r="F11978" s="184" t="str">
        <f t="shared" si="849"/>
        <v/>
      </c>
      <c r="G11978" s="184" t="str">
        <f t="shared" si="850"/>
        <v/>
      </c>
      <c r="H11978" s="184" t="str">
        <f t="shared" si="851"/>
        <v/>
      </c>
      <c r="L11978">
        <f t="shared" si="846"/>
        <v>596.64955838998605</v>
      </c>
      <c r="R11978">
        <f t="shared" si="847"/>
        <v>1118.860359</v>
      </c>
      <c r="S11978" t="s">
        <v>201</v>
      </c>
      <c r="T11978" s="221">
        <v>45566.313194444447</v>
      </c>
    </row>
    <row r="11979" spans="1:20" x14ac:dyDescent="0.35">
      <c r="A11979" t="s">
        <v>142</v>
      </c>
      <c r="B11979" t="s">
        <v>143</v>
      </c>
      <c r="C11979" t="s">
        <v>97</v>
      </c>
      <c r="D11979" s="29">
        <v>45950</v>
      </c>
      <c r="E11979" s="184" t="str">
        <f t="shared" si="848"/>
        <v/>
      </c>
      <c r="F11979" s="184" t="str">
        <f t="shared" si="849"/>
        <v/>
      </c>
      <c r="G11979" s="184" t="str">
        <f t="shared" si="850"/>
        <v/>
      </c>
      <c r="H11979" s="184" t="str">
        <f t="shared" si="851"/>
        <v/>
      </c>
      <c r="L11979">
        <f t="shared" si="846"/>
        <v>596.64955838998605</v>
      </c>
      <c r="R11979">
        <f t="shared" si="847"/>
        <v>1118.860359</v>
      </c>
      <c r="S11979" t="s">
        <v>201</v>
      </c>
      <c r="T11979" s="221">
        <v>45566.313194444447</v>
      </c>
    </row>
    <row r="11980" spans="1:20" x14ac:dyDescent="0.35">
      <c r="A11980" t="s">
        <v>142</v>
      </c>
      <c r="B11980" t="s">
        <v>143</v>
      </c>
      <c r="C11980" t="s">
        <v>97</v>
      </c>
      <c r="D11980" s="29">
        <v>45951</v>
      </c>
      <c r="E11980" s="184" t="str">
        <f t="shared" si="848"/>
        <v/>
      </c>
      <c r="F11980" s="184" t="str">
        <f t="shared" si="849"/>
        <v/>
      </c>
      <c r="G11980" s="184" t="str">
        <f t="shared" si="850"/>
        <v/>
      </c>
      <c r="H11980" s="184" t="str">
        <f t="shared" si="851"/>
        <v/>
      </c>
      <c r="L11980">
        <f t="shared" si="846"/>
        <v>596.64955838998605</v>
      </c>
      <c r="R11980">
        <f t="shared" si="847"/>
        <v>1118.860359</v>
      </c>
      <c r="S11980" t="s">
        <v>201</v>
      </c>
      <c r="T11980" s="221">
        <v>45566.313194444447</v>
      </c>
    </row>
    <row r="11981" spans="1:20" x14ac:dyDescent="0.35">
      <c r="A11981" t="s">
        <v>142</v>
      </c>
      <c r="B11981" t="s">
        <v>143</v>
      </c>
      <c r="C11981" t="s">
        <v>97</v>
      </c>
      <c r="D11981" s="29">
        <v>45952</v>
      </c>
      <c r="E11981" s="184" t="str">
        <f t="shared" si="848"/>
        <v/>
      </c>
      <c r="F11981" s="184" t="str">
        <f t="shared" si="849"/>
        <v/>
      </c>
      <c r="G11981" s="184" t="str">
        <f t="shared" si="850"/>
        <v/>
      </c>
      <c r="H11981" s="184" t="str">
        <f t="shared" si="851"/>
        <v/>
      </c>
      <c r="L11981">
        <f t="shared" si="846"/>
        <v>596.64955838998605</v>
      </c>
      <c r="R11981">
        <f t="shared" si="847"/>
        <v>1118.860359</v>
      </c>
      <c r="S11981" t="s">
        <v>201</v>
      </c>
      <c r="T11981" s="221">
        <v>45566.313194444447</v>
      </c>
    </row>
    <row r="11982" spans="1:20" x14ac:dyDescent="0.35">
      <c r="A11982" t="s">
        <v>142</v>
      </c>
      <c r="B11982" t="s">
        <v>143</v>
      </c>
      <c r="C11982" t="s">
        <v>97</v>
      </c>
      <c r="D11982" s="29">
        <v>45953</v>
      </c>
      <c r="E11982" s="184" t="str">
        <f t="shared" si="848"/>
        <v/>
      </c>
      <c r="F11982" s="184" t="str">
        <f t="shared" si="849"/>
        <v/>
      </c>
      <c r="G11982" s="184" t="str">
        <f t="shared" si="850"/>
        <v/>
      </c>
      <c r="H11982" s="184" t="str">
        <f t="shared" si="851"/>
        <v/>
      </c>
      <c r="L11982">
        <f t="shared" si="846"/>
        <v>596.64955838998605</v>
      </c>
      <c r="R11982">
        <f t="shared" si="847"/>
        <v>1118.860359</v>
      </c>
      <c r="S11982" t="s">
        <v>201</v>
      </c>
      <c r="T11982" s="221">
        <v>45566.313194444447</v>
      </c>
    </row>
    <row r="11983" spans="1:20" x14ac:dyDescent="0.35">
      <c r="A11983" t="s">
        <v>142</v>
      </c>
      <c r="B11983" t="s">
        <v>143</v>
      </c>
      <c r="C11983" t="s">
        <v>97</v>
      </c>
      <c r="D11983" s="29">
        <v>45954</v>
      </c>
      <c r="E11983" s="184" t="str">
        <f t="shared" si="848"/>
        <v/>
      </c>
      <c r="F11983" s="184" t="str">
        <f t="shared" si="849"/>
        <v/>
      </c>
      <c r="G11983" s="184" t="str">
        <f t="shared" si="850"/>
        <v/>
      </c>
      <c r="H11983" s="184" t="str">
        <f t="shared" si="851"/>
        <v/>
      </c>
      <c r="L11983">
        <f t="shared" si="846"/>
        <v>596.64955838998605</v>
      </c>
      <c r="R11983">
        <f t="shared" si="847"/>
        <v>1118.860359</v>
      </c>
      <c r="S11983" t="s">
        <v>201</v>
      </c>
      <c r="T11983" s="221">
        <v>45566.313194444447</v>
      </c>
    </row>
    <row r="11984" spans="1:20" x14ac:dyDescent="0.35">
      <c r="A11984" t="s">
        <v>142</v>
      </c>
      <c r="B11984" t="s">
        <v>143</v>
      </c>
      <c r="C11984" t="s">
        <v>97</v>
      </c>
      <c r="D11984" s="29">
        <v>45955</v>
      </c>
      <c r="E11984" s="184" t="str">
        <f t="shared" si="848"/>
        <v/>
      </c>
      <c r="F11984" s="184" t="str">
        <f t="shared" si="849"/>
        <v/>
      </c>
      <c r="G11984" s="184" t="str">
        <f t="shared" si="850"/>
        <v/>
      </c>
      <c r="H11984" s="184" t="str">
        <f t="shared" si="851"/>
        <v/>
      </c>
      <c r="L11984">
        <f t="shared" si="846"/>
        <v>596.64955838998605</v>
      </c>
      <c r="R11984">
        <f t="shared" si="847"/>
        <v>1118.860359</v>
      </c>
      <c r="S11984" t="s">
        <v>201</v>
      </c>
      <c r="T11984" s="221">
        <v>45566.313194444447</v>
      </c>
    </row>
    <row r="11985" spans="1:20" x14ac:dyDescent="0.35">
      <c r="A11985" t="s">
        <v>142</v>
      </c>
      <c r="B11985" t="s">
        <v>143</v>
      </c>
      <c r="C11985" t="s">
        <v>97</v>
      </c>
      <c r="D11985" s="29">
        <v>45956</v>
      </c>
      <c r="E11985" s="184" t="str">
        <f t="shared" si="848"/>
        <v/>
      </c>
      <c r="F11985" s="184" t="str">
        <f t="shared" si="849"/>
        <v/>
      </c>
      <c r="G11985" s="184" t="str">
        <f t="shared" si="850"/>
        <v/>
      </c>
      <c r="H11985" s="184" t="str">
        <f t="shared" si="851"/>
        <v/>
      </c>
      <c r="L11985">
        <f t="shared" si="846"/>
        <v>596.64955838998605</v>
      </c>
      <c r="R11985">
        <f t="shared" si="847"/>
        <v>1118.860359</v>
      </c>
      <c r="S11985" t="s">
        <v>201</v>
      </c>
      <c r="T11985" s="221">
        <v>45566.313194444447</v>
      </c>
    </row>
    <row r="11986" spans="1:20" x14ac:dyDescent="0.35">
      <c r="A11986" t="s">
        <v>142</v>
      </c>
      <c r="B11986" t="s">
        <v>143</v>
      </c>
      <c r="C11986" t="s">
        <v>97</v>
      </c>
      <c r="D11986" s="29">
        <v>45957</v>
      </c>
      <c r="E11986" s="184" t="str">
        <f t="shared" si="848"/>
        <v/>
      </c>
      <c r="F11986" s="184" t="str">
        <f t="shared" si="849"/>
        <v/>
      </c>
      <c r="G11986" s="184" t="str">
        <f t="shared" si="850"/>
        <v/>
      </c>
      <c r="H11986" s="184" t="str">
        <f t="shared" si="851"/>
        <v/>
      </c>
      <c r="L11986">
        <f t="shared" si="846"/>
        <v>596.64955838998605</v>
      </c>
      <c r="R11986">
        <f t="shared" si="847"/>
        <v>1118.860359</v>
      </c>
      <c r="S11986" t="s">
        <v>201</v>
      </c>
      <c r="T11986" s="221">
        <v>45566.313194444447</v>
      </c>
    </row>
    <row r="11987" spans="1:20" x14ac:dyDescent="0.35">
      <c r="A11987" t="s">
        <v>142</v>
      </c>
      <c r="B11987" t="s">
        <v>143</v>
      </c>
      <c r="C11987" t="s">
        <v>97</v>
      </c>
      <c r="D11987" s="29">
        <v>45958</v>
      </c>
      <c r="E11987" s="184" t="str">
        <f t="shared" si="848"/>
        <v/>
      </c>
      <c r="F11987" s="184" t="str">
        <f t="shared" si="849"/>
        <v/>
      </c>
      <c r="G11987" s="184" t="str">
        <f t="shared" si="850"/>
        <v/>
      </c>
      <c r="H11987" s="184" t="str">
        <f t="shared" si="851"/>
        <v/>
      </c>
      <c r="L11987">
        <f t="shared" si="846"/>
        <v>596.64955838998605</v>
      </c>
      <c r="R11987">
        <f t="shared" si="847"/>
        <v>1118.860359</v>
      </c>
      <c r="S11987" t="s">
        <v>201</v>
      </c>
      <c r="T11987" s="221">
        <v>45566.313194444447</v>
      </c>
    </row>
    <row r="11988" spans="1:20" x14ac:dyDescent="0.35">
      <c r="A11988" t="s">
        <v>142</v>
      </c>
      <c r="B11988" t="s">
        <v>143</v>
      </c>
      <c r="C11988" t="s">
        <v>97</v>
      </c>
      <c r="D11988" s="29">
        <v>45959</v>
      </c>
      <c r="E11988" s="184" t="str">
        <f t="shared" si="848"/>
        <v/>
      </c>
      <c r="F11988" s="184" t="str">
        <f t="shared" si="849"/>
        <v/>
      </c>
      <c r="G11988" s="184" t="str">
        <f t="shared" si="850"/>
        <v/>
      </c>
      <c r="H11988" s="184" t="str">
        <f t="shared" si="851"/>
        <v/>
      </c>
      <c r="L11988">
        <f t="shared" si="846"/>
        <v>596.64955838998605</v>
      </c>
      <c r="R11988">
        <f t="shared" si="847"/>
        <v>1118.860359</v>
      </c>
      <c r="S11988" t="s">
        <v>201</v>
      </c>
      <c r="T11988" s="221">
        <v>45566.313194444447</v>
      </c>
    </row>
    <row r="11989" spans="1:20" x14ac:dyDescent="0.35">
      <c r="A11989" t="s">
        <v>142</v>
      </c>
      <c r="B11989" t="s">
        <v>143</v>
      </c>
      <c r="C11989" t="s">
        <v>97</v>
      </c>
      <c r="D11989" s="29">
        <v>45960</v>
      </c>
      <c r="E11989" s="184" t="str">
        <f t="shared" si="848"/>
        <v/>
      </c>
      <c r="F11989" s="184" t="str">
        <f t="shared" si="849"/>
        <v/>
      </c>
      <c r="G11989" s="184" t="str">
        <f t="shared" si="850"/>
        <v/>
      </c>
      <c r="H11989" s="184" t="str">
        <f t="shared" si="851"/>
        <v/>
      </c>
      <c r="L11989">
        <f t="shared" si="846"/>
        <v>596.64955838998605</v>
      </c>
      <c r="R11989">
        <f t="shared" si="847"/>
        <v>1118.860359</v>
      </c>
      <c r="S11989" t="s">
        <v>201</v>
      </c>
      <c r="T11989" s="221">
        <v>45566.313194444447</v>
      </c>
    </row>
    <row r="11990" spans="1:20" x14ac:dyDescent="0.35">
      <c r="A11990" t="s">
        <v>142</v>
      </c>
      <c r="B11990" t="s">
        <v>143</v>
      </c>
      <c r="C11990" t="s">
        <v>97</v>
      </c>
      <c r="D11990" s="29">
        <v>45961</v>
      </c>
      <c r="E11990" s="184" t="str">
        <f t="shared" si="848"/>
        <v/>
      </c>
      <c r="F11990" s="184" t="str">
        <f t="shared" si="849"/>
        <v/>
      </c>
      <c r="G11990" s="184" t="str">
        <f t="shared" si="850"/>
        <v/>
      </c>
      <c r="H11990" s="184" t="str">
        <f t="shared" si="851"/>
        <v/>
      </c>
      <c r="L11990">
        <f t="shared" si="846"/>
        <v>596.64955838998605</v>
      </c>
      <c r="R11990">
        <f t="shared" si="847"/>
        <v>1118.860359</v>
      </c>
      <c r="S11990" t="s">
        <v>201</v>
      </c>
      <c r="T11990" s="221">
        <v>45566.313194444447</v>
      </c>
    </row>
    <row r="11991" spans="1:20" x14ac:dyDescent="0.35">
      <c r="A11991" t="s">
        <v>142</v>
      </c>
      <c r="B11991" t="s">
        <v>143</v>
      </c>
      <c r="C11991" t="s">
        <v>97</v>
      </c>
      <c r="D11991" s="29">
        <v>45962</v>
      </c>
      <c r="E11991" s="184" t="str">
        <f t="shared" si="848"/>
        <v/>
      </c>
      <c r="F11991" s="184" t="str">
        <f t="shared" si="849"/>
        <v/>
      </c>
      <c r="G11991" s="184" t="str">
        <f t="shared" si="850"/>
        <v/>
      </c>
      <c r="H11991" s="184" t="str">
        <f t="shared" si="851"/>
        <v/>
      </c>
      <c r="L11991">
        <f t="shared" si="846"/>
        <v>596.64955838998605</v>
      </c>
      <c r="R11991">
        <f t="shared" si="847"/>
        <v>1118.860359</v>
      </c>
      <c r="S11991" t="s">
        <v>201</v>
      </c>
      <c r="T11991" s="221">
        <v>45566.313194444447</v>
      </c>
    </row>
    <row r="11992" spans="1:20" x14ac:dyDescent="0.35">
      <c r="A11992" t="s">
        <v>142</v>
      </c>
      <c r="B11992" t="s">
        <v>143</v>
      </c>
      <c r="C11992" t="s">
        <v>97</v>
      </c>
      <c r="D11992" s="29">
        <v>45963</v>
      </c>
      <c r="E11992" s="184" t="str">
        <f t="shared" si="848"/>
        <v/>
      </c>
      <c r="F11992" s="184" t="str">
        <f t="shared" si="849"/>
        <v/>
      </c>
      <c r="G11992" s="184" t="str">
        <f t="shared" si="850"/>
        <v/>
      </c>
      <c r="H11992" s="184" t="str">
        <f t="shared" si="851"/>
        <v/>
      </c>
      <c r="L11992">
        <f t="shared" si="846"/>
        <v>596.64955838998605</v>
      </c>
      <c r="R11992">
        <f t="shared" si="847"/>
        <v>1118.860359</v>
      </c>
      <c r="S11992" t="s">
        <v>201</v>
      </c>
      <c r="T11992" s="221">
        <v>45566.313194444447</v>
      </c>
    </row>
    <row r="11993" spans="1:20" x14ac:dyDescent="0.35">
      <c r="A11993" t="s">
        <v>142</v>
      </c>
      <c r="B11993" t="s">
        <v>143</v>
      </c>
      <c r="C11993" t="s">
        <v>97</v>
      </c>
      <c r="D11993" s="29">
        <v>45964</v>
      </c>
      <c r="E11993" s="184" t="str">
        <f t="shared" si="848"/>
        <v/>
      </c>
      <c r="F11993" s="184" t="str">
        <f t="shared" si="849"/>
        <v/>
      </c>
      <c r="G11993" s="184" t="str">
        <f t="shared" si="850"/>
        <v/>
      </c>
      <c r="H11993" s="184" t="str">
        <f t="shared" si="851"/>
        <v/>
      </c>
      <c r="L11993">
        <f t="shared" si="846"/>
        <v>596.64955838998605</v>
      </c>
      <c r="R11993">
        <f t="shared" si="847"/>
        <v>1118.860359</v>
      </c>
      <c r="S11993" t="s">
        <v>201</v>
      </c>
      <c r="T11993" s="221">
        <v>45566.313194444447</v>
      </c>
    </row>
    <row r="11994" spans="1:20" x14ac:dyDescent="0.35">
      <c r="A11994" t="s">
        <v>142</v>
      </c>
      <c r="B11994" t="s">
        <v>143</v>
      </c>
      <c r="C11994" t="s">
        <v>97</v>
      </c>
      <c r="D11994" s="29">
        <v>45965</v>
      </c>
      <c r="E11994" s="184" t="str">
        <f t="shared" si="848"/>
        <v/>
      </c>
      <c r="F11994" s="184" t="str">
        <f t="shared" si="849"/>
        <v/>
      </c>
      <c r="G11994" s="184" t="str">
        <f t="shared" si="850"/>
        <v/>
      </c>
      <c r="H11994" s="184" t="str">
        <f t="shared" si="851"/>
        <v/>
      </c>
      <c r="L11994">
        <f t="shared" si="846"/>
        <v>596.64955838998605</v>
      </c>
      <c r="R11994">
        <f t="shared" si="847"/>
        <v>1118.860359</v>
      </c>
      <c r="S11994" t="s">
        <v>201</v>
      </c>
      <c r="T11994" s="221">
        <v>45566.313194444447</v>
      </c>
    </row>
    <row r="11995" spans="1:20" x14ac:dyDescent="0.35">
      <c r="A11995" t="s">
        <v>142</v>
      </c>
      <c r="B11995" t="s">
        <v>143</v>
      </c>
      <c r="C11995" t="s">
        <v>97</v>
      </c>
      <c r="D11995" s="29">
        <v>45966</v>
      </c>
      <c r="E11995" s="184" t="str">
        <f t="shared" si="848"/>
        <v/>
      </c>
      <c r="F11995" s="184" t="str">
        <f t="shared" si="849"/>
        <v/>
      </c>
      <c r="G11995" s="184" t="str">
        <f t="shared" si="850"/>
        <v/>
      </c>
      <c r="H11995" s="184" t="str">
        <f t="shared" si="851"/>
        <v/>
      </c>
      <c r="L11995">
        <f t="shared" si="846"/>
        <v>596.64955838998605</v>
      </c>
      <c r="R11995">
        <f t="shared" si="847"/>
        <v>1118.860359</v>
      </c>
      <c r="S11995" t="s">
        <v>201</v>
      </c>
      <c r="T11995" s="221">
        <v>45566.313194444447</v>
      </c>
    </row>
    <row r="11996" spans="1:20" x14ac:dyDescent="0.35">
      <c r="A11996" t="s">
        <v>142</v>
      </c>
      <c r="B11996" t="s">
        <v>143</v>
      </c>
      <c r="C11996" t="s">
        <v>97</v>
      </c>
      <c r="D11996" s="29">
        <v>45967</v>
      </c>
      <c r="E11996" s="184" t="str">
        <f t="shared" si="848"/>
        <v/>
      </c>
      <c r="F11996" s="184" t="str">
        <f t="shared" si="849"/>
        <v/>
      </c>
      <c r="G11996" s="184" t="str">
        <f t="shared" si="850"/>
        <v/>
      </c>
      <c r="H11996" s="184" t="str">
        <f t="shared" si="851"/>
        <v/>
      </c>
      <c r="L11996">
        <f t="shared" si="846"/>
        <v>596.64955838998605</v>
      </c>
      <c r="R11996">
        <f t="shared" si="847"/>
        <v>1118.860359</v>
      </c>
      <c r="S11996" t="s">
        <v>201</v>
      </c>
      <c r="T11996" s="221">
        <v>45566.313194444447</v>
      </c>
    </row>
    <row r="11997" spans="1:20" x14ac:dyDescent="0.35">
      <c r="A11997" t="s">
        <v>142</v>
      </c>
      <c r="B11997" t="s">
        <v>143</v>
      </c>
      <c r="C11997" t="s">
        <v>97</v>
      </c>
      <c r="D11997" s="29">
        <v>45968</v>
      </c>
      <c r="E11997" s="184" t="str">
        <f t="shared" si="848"/>
        <v/>
      </c>
      <c r="F11997" s="184" t="str">
        <f t="shared" si="849"/>
        <v/>
      </c>
      <c r="G11997" s="184" t="str">
        <f t="shared" si="850"/>
        <v/>
      </c>
      <c r="H11997" s="184" t="str">
        <f t="shared" si="851"/>
        <v/>
      </c>
      <c r="L11997">
        <f t="shared" si="846"/>
        <v>596.64955838998605</v>
      </c>
      <c r="R11997">
        <f t="shared" si="847"/>
        <v>1118.860359</v>
      </c>
      <c r="S11997" t="s">
        <v>201</v>
      </c>
      <c r="T11997" s="221">
        <v>45566.313194444447</v>
      </c>
    </row>
    <row r="11998" spans="1:20" x14ac:dyDescent="0.35">
      <c r="A11998" t="s">
        <v>142</v>
      </c>
      <c r="B11998" t="s">
        <v>143</v>
      </c>
      <c r="C11998" t="s">
        <v>97</v>
      </c>
      <c r="D11998" s="29">
        <v>45969</v>
      </c>
      <c r="E11998" s="184" t="str">
        <f t="shared" si="848"/>
        <v/>
      </c>
      <c r="F11998" s="184" t="str">
        <f t="shared" si="849"/>
        <v/>
      </c>
      <c r="G11998" s="184" t="str">
        <f t="shared" si="850"/>
        <v/>
      </c>
      <c r="H11998" s="184" t="str">
        <f t="shared" si="851"/>
        <v/>
      </c>
      <c r="L11998">
        <f t="shared" si="846"/>
        <v>596.64955838998605</v>
      </c>
      <c r="R11998">
        <f t="shared" si="847"/>
        <v>1118.860359</v>
      </c>
      <c r="S11998" t="s">
        <v>201</v>
      </c>
      <c r="T11998" s="221">
        <v>45566.313194444447</v>
      </c>
    </row>
    <row r="11999" spans="1:20" x14ac:dyDescent="0.35">
      <c r="A11999" t="s">
        <v>142</v>
      </c>
      <c r="B11999" t="s">
        <v>143</v>
      </c>
      <c r="C11999" t="s">
        <v>97</v>
      </c>
      <c r="D11999" s="29">
        <v>45970</v>
      </c>
      <c r="E11999" s="184" t="str">
        <f t="shared" si="848"/>
        <v/>
      </c>
      <c r="F11999" s="184" t="str">
        <f t="shared" si="849"/>
        <v/>
      </c>
      <c r="G11999" s="184" t="str">
        <f t="shared" si="850"/>
        <v/>
      </c>
      <c r="H11999" s="184" t="str">
        <f t="shared" si="851"/>
        <v/>
      </c>
      <c r="L11999">
        <f t="shared" si="846"/>
        <v>596.64955838998605</v>
      </c>
      <c r="R11999">
        <f t="shared" si="847"/>
        <v>1118.860359</v>
      </c>
      <c r="S11999" t="s">
        <v>201</v>
      </c>
      <c r="T11999" s="221">
        <v>45566.313194444447</v>
      </c>
    </row>
    <row r="12000" spans="1:20" x14ac:dyDescent="0.35">
      <c r="A12000" t="s">
        <v>142</v>
      </c>
      <c r="B12000" t="s">
        <v>143</v>
      </c>
      <c r="C12000" t="s">
        <v>97</v>
      </c>
      <c r="D12000" s="29">
        <v>45971</v>
      </c>
      <c r="E12000" s="184" t="str">
        <f t="shared" si="848"/>
        <v/>
      </c>
      <c r="F12000" s="184" t="str">
        <f t="shared" si="849"/>
        <v/>
      </c>
      <c r="G12000" s="184" t="str">
        <f t="shared" si="850"/>
        <v/>
      </c>
      <c r="H12000" s="184" t="str">
        <f t="shared" si="851"/>
        <v/>
      </c>
      <c r="L12000">
        <f t="shared" si="846"/>
        <v>596.64955838998605</v>
      </c>
      <c r="R12000">
        <f t="shared" si="847"/>
        <v>1118.860359</v>
      </c>
      <c r="S12000" t="s">
        <v>201</v>
      </c>
      <c r="T12000" s="221">
        <v>45566.313194444447</v>
      </c>
    </row>
    <row r="12001" spans="1:20" x14ac:dyDescent="0.35">
      <c r="A12001" t="s">
        <v>142</v>
      </c>
      <c r="B12001" t="s">
        <v>143</v>
      </c>
      <c r="C12001" t="s">
        <v>97</v>
      </c>
      <c r="D12001" s="29">
        <v>45972</v>
      </c>
      <c r="E12001" s="184" t="str">
        <f t="shared" si="848"/>
        <v/>
      </c>
      <c r="F12001" s="184" t="str">
        <f t="shared" si="849"/>
        <v/>
      </c>
      <c r="G12001" s="184" t="str">
        <f t="shared" si="850"/>
        <v/>
      </c>
      <c r="H12001" s="184" t="str">
        <f t="shared" si="851"/>
        <v/>
      </c>
      <c r="L12001">
        <f t="shared" si="846"/>
        <v>596.64955838998605</v>
      </c>
      <c r="R12001">
        <f t="shared" si="847"/>
        <v>1118.860359</v>
      </c>
      <c r="S12001" t="s">
        <v>201</v>
      </c>
      <c r="T12001" s="221">
        <v>45566.313194444447</v>
      </c>
    </row>
    <row r="12002" spans="1:20" x14ac:dyDescent="0.35">
      <c r="A12002" t="s">
        <v>142</v>
      </c>
      <c r="B12002" t="s">
        <v>143</v>
      </c>
      <c r="C12002" t="s">
        <v>97</v>
      </c>
      <c r="D12002" s="29">
        <v>45973</v>
      </c>
      <c r="E12002" s="184" t="str">
        <f t="shared" si="848"/>
        <v/>
      </c>
      <c r="F12002" s="184" t="str">
        <f t="shared" si="849"/>
        <v/>
      </c>
      <c r="G12002" s="184" t="str">
        <f t="shared" si="850"/>
        <v/>
      </c>
      <c r="H12002" s="184" t="str">
        <f t="shared" si="851"/>
        <v/>
      </c>
      <c r="L12002">
        <f t="shared" si="846"/>
        <v>596.64955838998605</v>
      </c>
      <c r="R12002">
        <f t="shared" si="847"/>
        <v>1118.860359</v>
      </c>
      <c r="S12002" t="s">
        <v>201</v>
      </c>
      <c r="T12002" s="221">
        <v>45566.313194444447</v>
      </c>
    </row>
    <row r="12003" spans="1:20" x14ac:dyDescent="0.35">
      <c r="A12003" t="s">
        <v>142</v>
      </c>
      <c r="B12003" t="s">
        <v>143</v>
      </c>
      <c r="C12003" t="s">
        <v>97</v>
      </c>
      <c r="D12003" s="29">
        <v>45974</v>
      </c>
      <c r="E12003" s="184" t="str">
        <f t="shared" si="848"/>
        <v/>
      </c>
      <c r="F12003" s="184" t="str">
        <f t="shared" si="849"/>
        <v/>
      </c>
      <c r="G12003" s="184" t="str">
        <f t="shared" si="850"/>
        <v/>
      </c>
      <c r="H12003" s="184" t="str">
        <f t="shared" si="851"/>
        <v/>
      </c>
      <c r="L12003">
        <f t="shared" si="846"/>
        <v>596.64955838998605</v>
      </c>
      <c r="R12003">
        <f t="shared" si="847"/>
        <v>1118.860359</v>
      </c>
      <c r="S12003" t="s">
        <v>201</v>
      </c>
      <c r="T12003" s="221">
        <v>45566.313194444447</v>
      </c>
    </row>
    <row r="12004" spans="1:20" x14ac:dyDescent="0.35">
      <c r="A12004" t="s">
        <v>142</v>
      </c>
      <c r="B12004" t="s">
        <v>143</v>
      </c>
      <c r="C12004" t="s">
        <v>97</v>
      </c>
      <c r="D12004" s="29">
        <v>45975</v>
      </c>
      <c r="E12004" s="184" t="str">
        <f t="shared" si="848"/>
        <v/>
      </c>
      <c r="F12004" s="184" t="str">
        <f t="shared" si="849"/>
        <v/>
      </c>
      <c r="G12004" s="184" t="str">
        <f t="shared" si="850"/>
        <v/>
      </c>
      <c r="H12004" s="184" t="str">
        <f t="shared" si="851"/>
        <v/>
      </c>
      <c r="L12004">
        <f t="shared" si="846"/>
        <v>596.64955838998605</v>
      </c>
      <c r="R12004">
        <f t="shared" si="847"/>
        <v>1118.860359</v>
      </c>
      <c r="S12004" t="s">
        <v>201</v>
      </c>
      <c r="T12004" s="221">
        <v>45566.313194444447</v>
      </c>
    </row>
    <row r="12005" spans="1:20" x14ac:dyDescent="0.35">
      <c r="A12005" t="s">
        <v>142</v>
      </c>
      <c r="B12005" t="s">
        <v>143</v>
      </c>
      <c r="C12005" t="s">
        <v>97</v>
      </c>
      <c r="D12005" s="29">
        <v>45976</v>
      </c>
      <c r="E12005" s="184" t="str">
        <f t="shared" si="848"/>
        <v/>
      </c>
      <c r="F12005" s="184" t="str">
        <f t="shared" si="849"/>
        <v/>
      </c>
      <c r="G12005" s="184" t="str">
        <f t="shared" si="850"/>
        <v/>
      </c>
      <c r="H12005" s="184" t="str">
        <f t="shared" si="851"/>
        <v/>
      </c>
      <c r="L12005">
        <f t="shared" si="846"/>
        <v>596.64955838998605</v>
      </c>
      <c r="R12005">
        <f t="shared" si="847"/>
        <v>1118.860359</v>
      </c>
      <c r="S12005" t="s">
        <v>201</v>
      </c>
      <c r="T12005" s="221">
        <v>45566.313194444447</v>
      </c>
    </row>
    <row r="12006" spans="1:20" x14ac:dyDescent="0.35">
      <c r="A12006" t="s">
        <v>142</v>
      </c>
      <c r="B12006" t="s">
        <v>143</v>
      </c>
      <c r="C12006" t="s">
        <v>97</v>
      </c>
      <c r="D12006" s="29">
        <v>45977</v>
      </c>
      <c r="E12006" s="184" t="str">
        <f t="shared" si="848"/>
        <v/>
      </c>
      <c r="F12006" s="184" t="str">
        <f t="shared" si="849"/>
        <v/>
      </c>
      <c r="G12006" s="184" t="str">
        <f t="shared" si="850"/>
        <v/>
      </c>
      <c r="H12006" s="184" t="str">
        <f t="shared" si="851"/>
        <v/>
      </c>
      <c r="L12006">
        <f t="shared" si="846"/>
        <v>596.64955838998605</v>
      </c>
      <c r="R12006">
        <f t="shared" si="847"/>
        <v>1118.860359</v>
      </c>
      <c r="S12006" t="s">
        <v>201</v>
      </c>
      <c r="T12006" s="221">
        <v>45566.313194444447</v>
      </c>
    </row>
    <row r="12007" spans="1:20" x14ac:dyDescent="0.35">
      <c r="A12007" t="s">
        <v>142</v>
      </c>
      <c r="B12007" t="s">
        <v>143</v>
      </c>
      <c r="C12007" t="s">
        <v>97</v>
      </c>
      <c r="D12007" s="29">
        <v>45978</v>
      </c>
      <c r="E12007" s="184" t="str">
        <f t="shared" si="848"/>
        <v/>
      </c>
      <c r="F12007" s="184" t="str">
        <f t="shared" si="849"/>
        <v/>
      </c>
      <c r="G12007" s="184" t="str">
        <f t="shared" si="850"/>
        <v/>
      </c>
      <c r="H12007" s="184" t="str">
        <f t="shared" si="851"/>
        <v/>
      </c>
      <c r="L12007">
        <f t="shared" ref="L12007:L12051" si="852">L3612+L1422+L2152+L7992+L7262+L8722</f>
        <v>596.64955838998605</v>
      </c>
      <c r="R12007">
        <f t="shared" ref="R12007:R12051" si="853">R3612+R1422+R2152+R7992+R7262+R8722</f>
        <v>1118.860359</v>
      </c>
      <c r="S12007" t="s">
        <v>201</v>
      </c>
      <c r="T12007" s="221">
        <v>45566.313194444447</v>
      </c>
    </row>
    <row r="12008" spans="1:20" x14ac:dyDescent="0.35">
      <c r="A12008" t="s">
        <v>142</v>
      </c>
      <c r="B12008" t="s">
        <v>143</v>
      </c>
      <c r="C12008" t="s">
        <v>97</v>
      </c>
      <c r="D12008" s="29">
        <v>45979</v>
      </c>
      <c r="E12008" s="184" t="str">
        <f t="shared" si="848"/>
        <v/>
      </c>
      <c r="F12008" s="184" t="str">
        <f t="shared" si="849"/>
        <v/>
      </c>
      <c r="G12008" s="184" t="str">
        <f t="shared" si="850"/>
        <v/>
      </c>
      <c r="H12008" s="184" t="str">
        <f t="shared" si="851"/>
        <v/>
      </c>
      <c r="L12008">
        <f t="shared" si="852"/>
        <v>596.64955838998605</v>
      </c>
      <c r="R12008">
        <f t="shared" si="853"/>
        <v>1118.860359</v>
      </c>
      <c r="S12008" t="s">
        <v>201</v>
      </c>
      <c r="T12008" s="221">
        <v>45566.313194444447</v>
      </c>
    </row>
    <row r="12009" spans="1:20" x14ac:dyDescent="0.35">
      <c r="A12009" t="s">
        <v>142</v>
      </c>
      <c r="B12009" t="s">
        <v>143</v>
      </c>
      <c r="C12009" t="s">
        <v>97</v>
      </c>
      <c r="D12009" s="29">
        <v>45980</v>
      </c>
      <c r="E12009" s="184" t="str">
        <f t="shared" si="848"/>
        <v/>
      </c>
      <c r="F12009" s="184" t="str">
        <f t="shared" si="849"/>
        <v/>
      </c>
      <c r="G12009" s="184" t="str">
        <f t="shared" si="850"/>
        <v/>
      </c>
      <c r="H12009" s="184" t="str">
        <f t="shared" si="851"/>
        <v/>
      </c>
      <c r="L12009">
        <f t="shared" si="852"/>
        <v>596.64955838998605</v>
      </c>
      <c r="R12009">
        <f t="shared" si="853"/>
        <v>1118.860359</v>
      </c>
      <c r="S12009" t="s">
        <v>201</v>
      </c>
      <c r="T12009" s="221">
        <v>45566.313194444447</v>
      </c>
    </row>
    <row r="12010" spans="1:20" x14ac:dyDescent="0.35">
      <c r="A12010" t="s">
        <v>142</v>
      </c>
      <c r="B12010" t="s">
        <v>143</v>
      </c>
      <c r="C12010" t="s">
        <v>97</v>
      </c>
      <c r="D12010" s="29">
        <v>45981</v>
      </c>
      <c r="E12010" s="184" t="str">
        <f t="shared" si="848"/>
        <v/>
      </c>
      <c r="F12010" s="184" t="str">
        <f t="shared" si="849"/>
        <v/>
      </c>
      <c r="G12010" s="184" t="str">
        <f t="shared" si="850"/>
        <v/>
      </c>
      <c r="H12010" s="184" t="str">
        <f t="shared" si="851"/>
        <v/>
      </c>
      <c r="L12010">
        <f t="shared" si="852"/>
        <v>596.64955838998605</v>
      </c>
      <c r="R12010">
        <f t="shared" si="853"/>
        <v>1118.860359</v>
      </c>
      <c r="S12010" t="s">
        <v>201</v>
      </c>
      <c r="T12010" s="221">
        <v>45566.313194444447</v>
      </c>
    </row>
    <row r="12011" spans="1:20" x14ac:dyDescent="0.35">
      <c r="A12011" t="s">
        <v>142</v>
      </c>
      <c r="B12011" t="s">
        <v>143</v>
      </c>
      <c r="C12011" t="s">
        <v>97</v>
      </c>
      <c r="D12011" s="29">
        <v>45982</v>
      </c>
      <c r="E12011" s="184" t="str">
        <f t="shared" si="848"/>
        <v/>
      </c>
      <c r="F12011" s="184" t="str">
        <f t="shared" si="849"/>
        <v/>
      </c>
      <c r="G12011" s="184" t="str">
        <f t="shared" si="850"/>
        <v/>
      </c>
      <c r="H12011" s="184" t="str">
        <f t="shared" si="851"/>
        <v/>
      </c>
      <c r="L12011">
        <f t="shared" si="852"/>
        <v>596.64955838998605</v>
      </c>
      <c r="R12011">
        <f t="shared" si="853"/>
        <v>1118.860359</v>
      </c>
      <c r="S12011" t="s">
        <v>201</v>
      </c>
      <c r="T12011" s="221">
        <v>45566.313194444447</v>
      </c>
    </row>
    <row r="12012" spans="1:20" x14ac:dyDescent="0.35">
      <c r="A12012" t="s">
        <v>142</v>
      </c>
      <c r="B12012" t="s">
        <v>143</v>
      </c>
      <c r="C12012" t="s">
        <v>97</v>
      </c>
      <c r="D12012" s="29">
        <v>45983</v>
      </c>
      <c r="E12012" s="184" t="str">
        <f t="shared" si="848"/>
        <v/>
      </c>
      <c r="F12012" s="184" t="str">
        <f t="shared" si="849"/>
        <v/>
      </c>
      <c r="G12012" s="184" t="str">
        <f t="shared" si="850"/>
        <v/>
      </c>
      <c r="H12012" s="184" t="str">
        <f t="shared" si="851"/>
        <v/>
      </c>
      <c r="L12012">
        <f t="shared" si="852"/>
        <v>596.64955838998605</v>
      </c>
      <c r="R12012">
        <f t="shared" si="853"/>
        <v>1118.860359</v>
      </c>
      <c r="S12012" t="s">
        <v>201</v>
      </c>
      <c r="T12012" s="221">
        <v>45566.313194444447</v>
      </c>
    </row>
    <row r="12013" spans="1:20" x14ac:dyDescent="0.35">
      <c r="A12013" t="s">
        <v>142</v>
      </c>
      <c r="B12013" t="s">
        <v>143</v>
      </c>
      <c r="C12013" t="s">
        <v>97</v>
      </c>
      <c r="D12013" s="29">
        <v>45984</v>
      </c>
      <c r="E12013" s="184" t="str">
        <f t="shared" si="848"/>
        <v/>
      </c>
      <c r="F12013" s="184" t="str">
        <f t="shared" si="849"/>
        <v/>
      </c>
      <c r="G12013" s="184" t="str">
        <f t="shared" si="850"/>
        <v/>
      </c>
      <c r="H12013" s="184" t="str">
        <f t="shared" si="851"/>
        <v/>
      </c>
      <c r="L12013">
        <f t="shared" si="852"/>
        <v>596.64955838998605</v>
      </c>
      <c r="R12013">
        <f t="shared" si="853"/>
        <v>1118.860359</v>
      </c>
      <c r="S12013" t="s">
        <v>201</v>
      </c>
      <c r="T12013" s="221">
        <v>45566.313194444447</v>
      </c>
    </row>
    <row r="12014" spans="1:20" x14ac:dyDescent="0.35">
      <c r="A12014" t="s">
        <v>142</v>
      </c>
      <c r="B12014" t="s">
        <v>143</v>
      </c>
      <c r="C12014" t="s">
        <v>97</v>
      </c>
      <c r="D12014" s="29">
        <v>45985</v>
      </c>
      <c r="E12014" s="184" t="str">
        <f t="shared" si="848"/>
        <v/>
      </c>
      <c r="F12014" s="184" t="str">
        <f t="shared" si="849"/>
        <v/>
      </c>
      <c r="G12014" s="184" t="str">
        <f t="shared" si="850"/>
        <v/>
      </c>
      <c r="H12014" s="184" t="str">
        <f t="shared" si="851"/>
        <v/>
      </c>
      <c r="L12014">
        <f t="shared" si="852"/>
        <v>596.64955838998605</v>
      </c>
      <c r="R12014">
        <f t="shared" si="853"/>
        <v>1118.860359</v>
      </c>
      <c r="S12014" t="s">
        <v>201</v>
      </c>
      <c r="T12014" s="221">
        <v>45566.313194444447</v>
      </c>
    </row>
    <row r="12015" spans="1:20" x14ac:dyDescent="0.35">
      <c r="A12015" t="s">
        <v>142</v>
      </c>
      <c r="B12015" t="s">
        <v>143</v>
      </c>
      <c r="C12015" t="s">
        <v>97</v>
      </c>
      <c r="D12015" s="29">
        <v>45986</v>
      </c>
      <c r="E12015" s="184" t="str">
        <f t="shared" si="848"/>
        <v/>
      </c>
      <c r="F12015" s="184" t="str">
        <f t="shared" si="849"/>
        <v/>
      </c>
      <c r="G12015" s="184" t="str">
        <f t="shared" si="850"/>
        <v/>
      </c>
      <c r="H12015" s="184" t="str">
        <f t="shared" si="851"/>
        <v/>
      </c>
      <c r="L12015">
        <f t="shared" si="852"/>
        <v>596.64955838998605</v>
      </c>
      <c r="R12015">
        <f t="shared" si="853"/>
        <v>1118.860359</v>
      </c>
      <c r="S12015" t="s">
        <v>201</v>
      </c>
      <c r="T12015" s="221">
        <v>45566.313194444447</v>
      </c>
    </row>
    <row r="12016" spans="1:20" x14ac:dyDescent="0.35">
      <c r="A12016" t="s">
        <v>142</v>
      </c>
      <c r="B12016" t="s">
        <v>143</v>
      </c>
      <c r="C12016" t="s">
        <v>97</v>
      </c>
      <c r="D12016" s="29">
        <v>45987</v>
      </c>
      <c r="E12016" s="184" t="str">
        <f t="shared" si="848"/>
        <v/>
      </c>
      <c r="F12016" s="184" t="str">
        <f t="shared" si="849"/>
        <v/>
      </c>
      <c r="G12016" s="184" t="str">
        <f t="shared" si="850"/>
        <v/>
      </c>
      <c r="H12016" s="184" t="str">
        <f t="shared" si="851"/>
        <v/>
      </c>
      <c r="L12016">
        <f t="shared" si="852"/>
        <v>596.64955838998605</v>
      </c>
      <c r="R12016">
        <f t="shared" si="853"/>
        <v>1118.860359</v>
      </c>
      <c r="S12016" t="s">
        <v>201</v>
      </c>
      <c r="T12016" s="221">
        <v>45566.313194444447</v>
      </c>
    </row>
    <row r="12017" spans="1:20" x14ac:dyDescent="0.35">
      <c r="A12017" t="s">
        <v>142</v>
      </c>
      <c r="B12017" t="s">
        <v>143</v>
      </c>
      <c r="C12017" t="s">
        <v>97</v>
      </c>
      <c r="D12017" s="29">
        <v>45988</v>
      </c>
      <c r="E12017" s="184" t="str">
        <f t="shared" si="848"/>
        <v/>
      </c>
      <c r="F12017" s="184" t="str">
        <f t="shared" si="849"/>
        <v/>
      </c>
      <c r="G12017" s="184" t="str">
        <f t="shared" si="850"/>
        <v/>
      </c>
      <c r="H12017" s="184" t="str">
        <f t="shared" si="851"/>
        <v/>
      </c>
      <c r="L12017">
        <f t="shared" si="852"/>
        <v>596.64955838998605</v>
      </c>
      <c r="R12017">
        <f t="shared" si="853"/>
        <v>1118.860359</v>
      </c>
      <c r="S12017" t="s">
        <v>201</v>
      </c>
      <c r="T12017" s="221">
        <v>45566.313194444447</v>
      </c>
    </row>
    <row r="12018" spans="1:20" x14ac:dyDescent="0.35">
      <c r="A12018" t="s">
        <v>142</v>
      </c>
      <c r="B12018" t="s">
        <v>143</v>
      </c>
      <c r="C12018" t="s">
        <v>97</v>
      </c>
      <c r="D12018" s="29">
        <v>45989</v>
      </c>
      <c r="E12018" s="184" t="str">
        <f t="shared" si="848"/>
        <v/>
      </c>
      <c r="F12018" s="184" t="str">
        <f t="shared" si="849"/>
        <v/>
      </c>
      <c r="G12018" s="184" t="str">
        <f t="shared" si="850"/>
        <v/>
      </c>
      <c r="H12018" s="184" t="str">
        <f t="shared" si="851"/>
        <v/>
      </c>
      <c r="L12018">
        <f t="shared" si="852"/>
        <v>596.64955838998605</v>
      </c>
      <c r="R12018">
        <f t="shared" si="853"/>
        <v>1118.860359</v>
      </c>
      <c r="S12018" t="s">
        <v>201</v>
      </c>
      <c r="T12018" s="221">
        <v>45566.313194444447</v>
      </c>
    </row>
    <row r="12019" spans="1:20" x14ac:dyDescent="0.35">
      <c r="A12019" t="s">
        <v>142</v>
      </c>
      <c r="B12019" t="s">
        <v>143</v>
      </c>
      <c r="C12019" t="s">
        <v>97</v>
      </c>
      <c r="D12019" s="29">
        <v>45990</v>
      </c>
      <c r="E12019" s="184" t="str">
        <f t="shared" si="848"/>
        <v/>
      </c>
      <c r="F12019" s="184" t="str">
        <f t="shared" si="849"/>
        <v/>
      </c>
      <c r="G12019" s="184" t="str">
        <f t="shared" si="850"/>
        <v/>
      </c>
      <c r="H12019" s="184" t="str">
        <f t="shared" si="851"/>
        <v/>
      </c>
      <c r="L12019">
        <f t="shared" si="852"/>
        <v>596.64955838998605</v>
      </c>
      <c r="R12019">
        <f t="shared" si="853"/>
        <v>1118.860359</v>
      </c>
      <c r="S12019" t="s">
        <v>201</v>
      </c>
      <c r="T12019" s="221">
        <v>45566.313194444447</v>
      </c>
    </row>
    <row r="12020" spans="1:20" x14ac:dyDescent="0.35">
      <c r="A12020" t="s">
        <v>142</v>
      </c>
      <c r="B12020" t="s">
        <v>143</v>
      </c>
      <c r="C12020" t="s">
        <v>97</v>
      </c>
      <c r="D12020" s="29">
        <v>45991</v>
      </c>
      <c r="E12020" s="184" t="str">
        <f t="shared" si="848"/>
        <v/>
      </c>
      <c r="F12020" s="184" t="str">
        <f t="shared" si="849"/>
        <v/>
      </c>
      <c r="G12020" s="184" t="str">
        <f t="shared" si="850"/>
        <v/>
      </c>
      <c r="H12020" s="184" t="str">
        <f t="shared" si="851"/>
        <v/>
      </c>
      <c r="L12020">
        <f t="shared" si="852"/>
        <v>596.64955838998605</v>
      </c>
      <c r="R12020">
        <f t="shared" si="853"/>
        <v>1118.860359</v>
      </c>
      <c r="S12020" t="s">
        <v>201</v>
      </c>
      <c r="T12020" s="221">
        <v>45566.313194444447</v>
      </c>
    </row>
    <row r="12021" spans="1:20" x14ac:dyDescent="0.35">
      <c r="A12021" t="s">
        <v>142</v>
      </c>
      <c r="B12021" t="s">
        <v>143</v>
      </c>
      <c r="C12021" t="s">
        <v>97</v>
      </c>
      <c r="D12021" s="29">
        <v>45992</v>
      </c>
      <c r="E12021" s="184" t="str">
        <f t="shared" si="848"/>
        <v/>
      </c>
      <c r="F12021" s="184" t="str">
        <f t="shared" si="849"/>
        <v/>
      </c>
      <c r="G12021" s="184" t="str">
        <f t="shared" si="850"/>
        <v/>
      </c>
      <c r="H12021" s="184" t="str">
        <f t="shared" si="851"/>
        <v/>
      </c>
      <c r="L12021">
        <f t="shared" si="852"/>
        <v>596.64955838998605</v>
      </c>
      <c r="R12021">
        <f t="shared" si="853"/>
        <v>1118.860359</v>
      </c>
      <c r="S12021" t="s">
        <v>201</v>
      </c>
      <c r="T12021" s="221">
        <v>45566.313194444447</v>
      </c>
    </row>
    <row r="12022" spans="1:20" x14ac:dyDescent="0.35">
      <c r="A12022" t="s">
        <v>142</v>
      </c>
      <c r="B12022" t="s">
        <v>143</v>
      </c>
      <c r="C12022" t="s">
        <v>97</v>
      </c>
      <c r="D12022" s="29">
        <v>45993</v>
      </c>
      <c r="E12022" s="184" t="str">
        <f t="shared" si="848"/>
        <v/>
      </c>
      <c r="F12022" s="184" t="str">
        <f t="shared" si="849"/>
        <v/>
      </c>
      <c r="G12022" s="184" t="str">
        <f t="shared" si="850"/>
        <v/>
      </c>
      <c r="H12022" s="184" t="str">
        <f t="shared" si="851"/>
        <v/>
      </c>
      <c r="L12022">
        <f t="shared" si="852"/>
        <v>596.64955838998605</v>
      </c>
      <c r="R12022">
        <f t="shared" si="853"/>
        <v>1118.860359</v>
      </c>
      <c r="S12022" t="s">
        <v>201</v>
      </c>
      <c r="T12022" s="221">
        <v>45566.313194444447</v>
      </c>
    </row>
    <row r="12023" spans="1:20" x14ac:dyDescent="0.35">
      <c r="A12023" t="s">
        <v>142</v>
      </c>
      <c r="B12023" t="s">
        <v>143</v>
      </c>
      <c r="C12023" t="s">
        <v>97</v>
      </c>
      <c r="D12023" s="29">
        <v>45994</v>
      </c>
      <c r="E12023" s="184" t="str">
        <f t="shared" si="848"/>
        <v/>
      </c>
      <c r="F12023" s="184" t="str">
        <f t="shared" si="849"/>
        <v/>
      </c>
      <c r="G12023" s="184" t="str">
        <f t="shared" si="850"/>
        <v/>
      </c>
      <c r="H12023" s="184" t="str">
        <f t="shared" si="851"/>
        <v/>
      </c>
      <c r="L12023">
        <f t="shared" si="852"/>
        <v>596.64955838998605</v>
      </c>
      <c r="R12023">
        <f t="shared" si="853"/>
        <v>1118.860359</v>
      </c>
      <c r="S12023" t="s">
        <v>201</v>
      </c>
      <c r="T12023" s="221">
        <v>45566.313194444447</v>
      </c>
    </row>
    <row r="12024" spans="1:20" x14ac:dyDescent="0.35">
      <c r="A12024" t="s">
        <v>142</v>
      </c>
      <c r="B12024" t="s">
        <v>143</v>
      </c>
      <c r="C12024" t="s">
        <v>97</v>
      </c>
      <c r="D12024" s="29">
        <v>45995</v>
      </c>
      <c r="E12024" s="184" t="str">
        <f t="shared" si="848"/>
        <v/>
      </c>
      <c r="F12024" s="184" t="str">
        <f t="shared" si="849"/>
        <v/>
      </c>
      <c r="G12024" s="184" t="str">
        <f t="shared" si="850"/>
        <v/>
      </c>
      <c r="H12024" s="184" t="str">
        <f t="shared" si="851"/>
        <v/>
      </c>
      <c r="L12024">
        <f t="shared" si="852"/>
        <v>596.64955838998605</v>
      </c>
      <c r="R12024">
        <f t="shared" si="853"/>
        <v>1118.860359</v>
      </c>
      <c r="S12024" t="s">
        <v>201</v>
      </c>
      <c r="T12024" s="221">
        <v>45566.313194444447</v>
      </c>
    </row>
    <row r="12025" spans="1:20" x14ac:dyDescent="0.35">
      <c r="A12025" t="s">
        <v>142</v>
      </c>
      <c r="B12025" t="s">
        <v>143</v>
      </c>
      <c r="C12025" t="s">
        <v>97</v>
      </c>
      <c r="D12025" s="29">
        <v>45996</v>
      </c>
      <c r="E12025" s="184" t="str">
        <f t="shared" si="848"/>
        <v/>
      </c>
      <c r="F12025" s="184" t="str">
        <f t="shared" si="849"/>
        <v/>
      </c>
      <c r="G12025" s="184" t="str">
        <f t="shared" si="850"/>
        <v/>
      </c>
      <c r="H12025" s="184" t="str">
        <f t="shared" si="851"/>
        <v/>
      </c>
      <c r="L12025">
        <f t="shared" si="852"/>
        <v>596.64955838998605</v>
      </c>
      <c r="R12025">
        <f t="shared" si="853"/>
        <v>1118.860359</v>
      </c>
      <c r="S12025" t="s">
        <v>201</v>
      </c>
      <c r="T12025" s="221">
        <v>45566.313194444447</v>
      </c>
    </row>
    <row r="12026" spans="1:20" x14ac:dyDescent="0.35">
      <c r="A12026" t="s">
        <v>142</v>
      </c>
      <c r="B12026" t="s">
        <v>143</v>
      </c>
      <c r="C12026" t="s">
        <v>97</v>
      </c>
      <c r="D12026" s="29">
        <v>45997</v>
      </c>
      <c r="E12026" s="184" t="str">
        <f t="shared" si="848"/>
        <v/>
      </c>
      <c r="F12026" s="184" t="str">
        <f t="shared" si="849"/>
        <v/>
      </c>
      <c r="G12026" s="184" t="str">
        <f t="shared" si="850"/>
        <v/>
      </c>
      <c r="H12026" s="184" t="str">
        <f t="shared" si="851"/>
        <v/>
      </c>
      <c r="L12026">
        <f t="shared" si="852"/>
        <v>596.64955838998605</v>
      </c>
      <c r="R12026">
        <f t="shared" si="853"/>
        <v>1118.860359</v>
      </c>
      <c r="S12026" t="s">
        <v>201</v>
      </c>
      <c r="T12026" s="221">
        <v>45566.313194444447</v>
      </c>
    </row>
    <row r="12027" spans="1:20" x14ac:dyDescent="0.35">
      <c r="A12027" t="s">
        <v>142</v>
      </c>
      <c r="B12027" t="s">
        <v>143</v>
      </c>
      <c r="C12027" t="s">
        <v>97</v>
      </c>
      <c r="D12027" s="29">
        <v>45998</v>
      </c>
      <c r="E12027" s="184" t="str">
        <f t="shared" si="848"/>
        <v/>
      </c>
      <c r="F12027" s="184" t="str">
        <f t="shared" si="849"/>
        <v/>
      </c>
      <c r="G12027" s="184" t="str">
        <f t="shared" si="850"/>
        <v/>
      </c>
      <c r="H12027" s="184" t="str">
        <f t="shared" si="851"/>
        <v/>
      </c>
      <c r="L12027">
        <f t="shared" si="852"/>
        <v>596.64955838998605</v>
      </c>
      <c r="R12027">
        <f t="shared" si="853"/>
        <v>1118.860359</v>
      </c>
      <c r="S12027" t="s">
        <v>201</v>
      </c>
      <c r="T12027" s="221">
        <v>45566.313194444447</v>
      </c>
    </row>
    <row r="12028" spans="1:20" x14ac:dyDescent="0.35">
      <c r="A12028" t="s">
        <v>142</v>
      </c>
      <c r="B12028" t="s">
        <v>143</v>
      </c>
      <c r="C12028" t="s">
        <v>97</v>
      </c>
      <c r="D12028" s="29">
        <v>45999</v>
      </c>
      <c r="E12028" s="184" t="str">
        <f t="shared" si="848"/>
        <v/>
      </c>
      <c r="F12028" s="184" t="str">
        <f t="shared" si="849"/>
        <v/>
      </c>
      <c r="G12028" s="184" t="str">
        <f t="shared" si="850"/>
        <v/>
      </c>
      <c r="H12028" s="184" t="str">
        <f t="shared" si="851"/>
        <v/>
      </c>
      <c r="L12028">
        <f t="shared" si="852"/>
        <v>596.64955838998605</v>
      </c>
      <c r="R12028">
        <f t="shared" si="853"/>
        <v>1118.860359</v>
      </c>
      <c r="S12028" t="s">
        <v>201</v>
      </c>
      <c r="T12028" s="221">
        <v>45566.313194444447</v>
      </c>
    </row>
    <row r="12029" spans="1:20" x14ac:dyDescent="0.35">
      <c r="A12029" t="s">
        <v>142</v>
      </c>
      <c r="B12029" t="s">
        <v>143</v>
      </c>
      <c r="C12029" t="s">
        <v>97</v>
      </c>
      <c r="D12029" s="29">
        <v>46000</v>
      </c>
      <c r="E12029" s="184" t="str">
        <f t="shared" si="848"/>
        <v/>
      </c>
      <c r="F12029" s="184" t="str">
        <f t="shared" si="849"/>
        <v/>
      </c>
      <c r="G12029" s="184" t="str">
        <f t="shared" si="850"/>
        <v/>
      </c>
      <c r="H12029" s="184" t="str">
        <f t="shared" si="851"/>
        <v/>
      </c>
      <c r="L12029">
        <f t="shared" si="852"/>
        <v>596.64955838998605</v>
      </c>
      <c r="R12029">
        <f t="shared" si="853"/>
        <v>1118.860359</v>
      </c>
      <c r="S12029" t="s">
        <v>201</v>
      </c>
      <c r="T12029" s="221">
        <v>45566.313194444447</v>
      </c>
    </row>
    <row r="12030" spans="1:20" x14ac:dyDescent="0.35">
      <c r="A12030" t="s">
        <v>142</v>
      </c>
      <c r="B12030" t="s">
        <v>143</v>
      </c>
      <c r="C12030" t="s">
        <v>97</v>
      </c>
      <c r="D12030" s="29">
        <v>46001</v>
      </c>
      <c r="E12030" s="184" t="str">
        <f t="shared" si="848"/>
        <v/>
      </c>
      <c r="F12030" s="184" t="str">
        <f t="shared" si="849"/>
        <v/>
      </c>
      <c r="G12030" s="184" t="str">
        <f t="shared" si="850"/>
        <v/>
      </c>
      <c r="H12030" s="184" t="str">
        <f t="shared" si="851"/>
        <v/>
      </c>
      <c r="L12030">
        <f t="shared" si="852"/>
        <v>596.64955838998605</v>
      </c>
      <c r="R12030">
        <f t="shared" si="853"/>
        <v>1118.860359</v>
      </c>
      <c r="S12030" t="s">
        <v>201</v>
      </c>
      <c r="T12030" s="221">
        <v>45566.313194444447</v>
      </c>
    </row>
    <row r="12031" spans="1:20" x14ac:dyDescent="0.35">
      <c r="A12031" t="s">
        <v>142</v>
      </c>
      <c r="B12031" t="s">
        <v>143</v>
      </c>
      <c r="C12031" t="s">
        <v>97</v>
      </c>
      <c r="D12031" s="29">
        <v>46002</v>
      </c>
      <c r="E12031" s="184" t="str">
        <f t="shared" si="848"/>
        <v/>
      </c>
      <c r="F12031" s="184" t="str">
        <f t="shared" si="849"/>
        <v/>
      </c>
      <c r="G12031" s="184" t="str">
        <f t="shared" si="850"/>
        <v/>
      </c>
      <c r="H12031" s="184" t="str">
        <f t="shared" si="851"/>
        <v/>
      </c>
      <c r="L12031">
        <f t="shared" si="852"/>
        <v>596.64955838998605</v>
      </c>
      <c r="R12031">
        <f t="shared" si="853"/>
        <v>1118.860359</v>
      </c>
      <c r="S12031" t="s">
        <v>201</v>
      </c>
      <c r="T12031" s="221">
        <v>45566.313194444447</v>
      </c>
    </row>
    <row r="12032" spans="1:20" x14ac:dyDescent="0.35">
      <c r="A12032" t="s">
        <v>142</v>
      </c>
      <c r="B12032" t="s">
        <v>143</v>
      </c>
      <c r="C12032" t="s">
        <v>97</v>
      </c>
      <c r="D12032" s="29">
        <v>46003</v>
      </c>
      <c r="E12032" s="184" t="str">
        <f t="shared" si="848"/>
        <v/>
      </c>
      <c r="F12032" s="184" t="str">
        <f t="shared" si="849"/>
        <v/>
      </c>
      <c r="G12032" s="184" t="str">
        <f t="shared" si="850"/>
        <v/>
      </c>
      <c r="H12032" s="184" t="str">
        <f t="shared" si="851"/>
        <v/>
      </c>
      <c r="L12032">
        <f t="shared" si="852"/>
        <v>596.64955838998605</v>
      </c>
      <c r="R12032">
        <f t="shared" si="853"/>
        <v>1118.860359</v>
      </c>
      <c r="S12032" t="s">
        <v>201</v>
      </c>
      <c r="T12032" s="221">
        <v>45566.313194444447</v>
      </c>
    </row>
    <row r="12033" spans="1:20" x14ac:dyDescent="0.35">
      <c r="A12033" t="s">
        <v>142</v>
      </c>
      <c r="B12033" t="s">
        <v>143</v>
      </c>
      <c r="C12033" t="s">
        <v>97</v>
      </c>
      <c r="D12033" s="29">
        <v>46004</v>
      </c>
      <c r="E12033" s="184" t="str">
        <f t="shared" si="848"/>
        <v/>
      </c>
      <c r="F12033" s="184" t="str">
        <f t="shared" si="849"/>
        <v/>
      </c>
      <c r="G12033" s="184" t="str">
        <f t="shared" si="850"/>
        <v/>
      </c>
      <c r="H12033" s="184" t="str">
        <f t="shared" si="851"/>
        <v/>
      </c>
      <c r="L12033">
        <f t="shared" si="852"/>
        <v>596.64955838998605</v>
      </c>
      <c r="R12033">
        <f t="shared" si="853"/>
        <v>1118.860359</v>
      </c>
      <c r="S12033" t="s">
        <v>201</v>
      </c>
      <c r="T12033" s="221">
        <v>45566.313194444447</v>
      </c>
    </row>
    <row r="12034" spans="1:20" x14ac:dyDescent="0.35">
      <c r="A12034" t="s">
        <v>142</v>
      </c>
      <c r="B12034" t="s">
        <v>143</v>
      </c>
      <c r="C12034" t="s">
        <v>97</v>
      </c>
      <c r="D12034" s="29">
        <v>46005</v>
      </c>
      <c r="E12034" s="184" t="str">
        <f t="shared" si="848"/>
        <v/>
      </c>
      <c r="F12034" s="184" t="str">
        <f t="shared" si="849"/>
        <v/>
      </c>
      <c r="G12034" s="184" t="str">
        <f t="shared" si="850"/>
        <v/>
      </c>
      <c r="H12034" s="184" t="str">
        <f t="shared" si="851"/>
        <v/>
      </c>
      <c r="L12034">
        <f t="shared" si="852"/>
        <v>596.64955838998605</v>
      </c>
      <c r="R12034">
        <f t="shared" si="853"/>
        <v>1118.860359</v>
      </c>
      <c r="S12034" t="s">
        <v>201</v>
      </c>
      <c r="T12034" s="221">
        <v>45566.313194444447</v>
      </c>
    </row>
    <row r="12035" spans="1:20" x14ac:dyDescent="0.35">
      <c r="A12035" t="s">
        <v>142</v>
      </c>
      <c r="B12035" t="s">
        <v>143</v>
      </c>
      <c r="C12035" t="s">
        <v>97</v>
      </c>
      <c r="D12035" s="29">
        <v>46006</v>
      </c>
      <c r="E12035" s="184" t="str">
        <f t="shared" si="848"/>
        <v/>
      </c>
      <c r="F12035" s="184" t="str">
        <f t="shared" si="849"/>
        <v/>
      </c>
      <c r="G12035" s="184" t="str">
        <f t="shared" si="850"/>
        <v/>
      </c>
      <c r="H12035" s="184" t="str">
        <f t="shared" si="851"/>
        <v/>
      </c>
      <c r="L12035">
        <f t="shared" si="852"/>
        <v>596.64955838998605</v>
      </c>
      <c r="R12035">
        <f t="shared" si="853"/>
        <v>1118.860359</v>
      </c>
      <c r="S12035" t="s">
        <v>201</v>
      </c>
      <c r="T12035" s="221">
        <v>45566.313194444447</v>
      </c>
    </row>
    <row r="12036" spans="1:20" x14ac:dyDescent="0.35">
      <c r="A12036" t="s">
        <v>142</v>
      </c>
      <c r="B12036" t="s">
        <v>143</v>
      </c>
      <c r="C12036" t="s">
        <v>97</v>
      </c>
      <c r="D12036" s="29">
        <v>46007</v>
      </c>
      <c r="E12036" s="184" t="str">
        <f t="shared" si="848"/>
        <v/>
      </c>
      <c r="F12036" s="184" t="str">
        <f t="shared" si="849"/>
        <v/>
      </c>
      <c r="G12036" s="184" t="str">
        <f t="shared" si="850"/>
        <v/>
      </c>
      <c r="H12036" s="184" t="str">
        <f t="shared" si="851"/>
        <v/>
      </c>
      <c r="L12036">
        <f t="shared" si="852"/>
        <v>596.64955838998605</v>
      </c>
      <c r="R12036">
        <f t="shared" si="853"/>
        <v>1118.860359</v>
      </c>
      <c r="S12036" t="s">
        <v>201</v>
      </c>
      <c r="T12036" s="221">
        <v>45566.313194444447</v>
      </c>
    </row>
    <row r="12037" spans="1:20" x14ac:dyDescent="0.35">
      <c r="A12037" t="s">
        <v>142</v>
      </c>
      <c r="B12037" t="s">
        <v>143</v>
      </c>
      <c r="C12037" t="s">
        <v>97</v>
      </c>
      <c r="D12037" s="29">
        <v>46008</v>
      </c>
      <c r="E12037" s="184" t="str">
        <f t="shared" si="848"/>
        <v/>
      </c>
      <c r="F12037" s="184" t="str">
        <f t="shared" si="849"/>
        <v/>
      </c>
      <c r="G12037" s="184" t="str">
        <f t="shared" si="850"/>
        <v/>
      </c>
      <c r="H12037" s="184" t="str">
        <f t="shared" si="851"/>
        <v/>
      </c>
      <c r="L12037">
        <f t="shared" si="852"/>
        <v>596.64955838998605</v>
      </c>
      <c r="R12037">
        <f t="shared" si="853"/>
        <v>1118.860359</v>
      </c>
      <c r="S12037" t="s">
        <v>201</v>
      </c>
      <c r="T12037" s="221">
        <v>45566.313194444447</v>
      </c>
    </row>
    <row r="12038" spans="1:20" x14ac:dyDescent="0.35">
      <c r="A12038" t="s">
        <v>142</v>
      </c>
      <c r="B12038" t="s">
        <v>143</v>
      </c>
      <c r="C12038" t="s">
        <v>97</v>
      </c>
      <c r="D12038" s="29">
        <v>46009</v>
      </c>
      <c r="E12038" s="184" t="str">
        <f t="shared" si="848"/>
        <v/>
      </c>
      <c r="F12038" s="184" t="str">
        <f t="shared" si="849"/>
        <v/>
      </c>
      <c r="G12038" s="184" t="str">
        <f t="shared" si="850"/>
        <v/>
      </c>
      <c r="H12038" s="184" t="str">
        <f t="shared" si="851"/>
        <v/>
      </c>
      <c r="L12038">
        <f t="shared" si="852"/>
        <v>596.64955838998605</v>
      </c>
      <c r="R12038">
        <f t="shared" si="853"/>
        <v>1118.860359</v>
      </c>
      <c r="S12038" t="s">
        <v>201</v>
      </c>
      <c r="T12038" s="221">
        <v>45566.313194444447</v>
      </c>
    </row>
    <row r="12039" spans="1:20" x14ac:dyDescent="0.35">
      <c r="A12039" t="s">
        <v>142</v>
      </c>
      <c r="B12039" t="s">
        <v>143</v>
      </c>
      <c r="C12039" t="s">
        <v>97</v>
      </c>
      <c r="D12039" s="29">
        <v>46010</v>
      </c>
      <c r="E12039" s="184" t="str">
        <f t="shared" si="848"/>
        <v/>
      </c>
      <c r="F12039" s="184" t="str">
        <f t="shared" si="849"/>
        <v/>
      </c>
      <c r="G12039" s="184" t="str">
        <f t="shared" si="850"/>
        <v/>
      </c>
      <c r="H12039" s="184" t="str">
        <f t="shared" si="851"/>
        <v/>
      </c>
      <c r="L12039">
        <f t="shared" si="852"/>
        <v>596.64955838998605</v>
      </c>
      <c r="R12039">
        <f t="shared" si="853"/>
        <v>1118.860359</v>
      </c>
      <c r="S12039" t="s">
        <v>201</v>
      </c>
      <c r="T12039" s="221">
        <v>45566.313194444447</v>
      </c>
    </row>
    <row r="12040" spans="1:20" x14ac:dyDescent="0.35">
      <c r="A12040" t="s">
        <v>142</v>
      </c>
      <c r="B12040" t="s">
        <v>143</v>
      </c>
      <c r="C12040" t="s">
        <v>97</v>
      </c>
      <c r="D12040" s="29">
        <v>46011</v>
      </c>
      <c r="E12040" s="184" t="str">
        <f t="shared" ref="E12040:E12103" si="854">IF(J12040="","",IF(L12040=0,0,IF(1-(J12040/L12040)&lt;0,"",1-(J12040/L12040))))</f>
        <v/>
      </c>
      <c r="F12040" s="184" t="str">
        <f t="shared" ref="F12040:F12103" si="855">IF(K12040="","",IF(L12040=0,0,IF(1-(K12040/L12040)&lt;0,"",1-(K12040/L12040))))</f>
        <v/>
      </c>
      <c r="G12040" s="184" t="str">
        <f t="shared" ref="G12040:G12103" si="856">IF(J12040="","",IF(1-(J12040/R12040)&lt;0,"",1-(J12040/R12040)))</f>
        <v/>
      </c>
      <c r="H12040" s="184" t="str">
        <f t="shared" ref="H12040:H12103" si="857">IF(K12040="","",IF(1-(K12040/R12040)&lt;0,"",1-(K12040/R12040)))</f>
        <v/>
      </c>
      <c r="L12040">
        <f t="shared" si="852"/>
        <v>596.64955838998605</v>
      </c>
      <c r="R12040">
        <f t="shared" si="853"/>
        <v>1118.860359</v>
      </c>
      <c r="S12040" t="s">
        <v>201</v>
      </c>
      <c r="T12040" s="221">
        <v>45566.313194444447</v>
      </c>
    </row>
    <row r="12041" spans="1:20" x14ac:dyDescent="0.35">
      <c r="A12041" t="s">
        <v>142</v>
      </c>
      <c r="B12041" t="s">
        <v>143</v>
      </c>
      <c r="C12041" t="s">
        <v>97</v>
      </c>
      <c r="D12041" s="29">
        <v>46012</v>
      </c>
      <c r="E12041" s="184" t="str">
        <f t="shared" si="854"/>
        <v/>
      </c>
      <c r="F12041" s="184" t="str">
        <f t="shared" si="855"/>
        <v/>
      </c>
      <c r="G12041" s="184" t="str">
        <f t="shared" si="856"/>
        <v/>
      </c>
      <c r="H12041" s="184" t="str">
        <f t="shared" si="857"/>
        <v/>
      </c>
      <c r="L12041">
        <f t="shared" si="852"/>
        <v>596.64955838998605</v>
      </c>
      <c r="R12041">
        <f t="shared" si="853"/>
        <v>1118.860359</v>
      </c>
      <c r="S12041" t="s">
        <v>201</v>
      </c>
      <c r="T12041" s="221">
        <v>45566.313194444447</v>
      </c>
    </row>
    <row r="12042" spans="1:20" x14ac:dyDescent="0.35">
      <c r="A12042" t="s">
        <v>142</v>
      </c>
      <c r="B12042" t="s">
        <v>143</v>
      </c>
      <c r="C12042" t="s">
        <v>97</v>
      </c>
      <c r="D12042" s="29">
        <v>46013</v>
      </c>
      <c r="E12042" s="184" t="str">
        <f t="shared" si="854"/>
        <v/>
      </c>
      <c r="F12042" s="184" t="str">
        <f t="shared" si="855"/>
        <v/>
      </c>
      <c r="G12042" s="184" t="str">
        <f t="shared" si="856"/>
        <v/>
      </c>
      <c r="H12042" s="184" t="str">
        <f t="shared" si="857"/>
        <v/>
      </c>
      <c r="L12042">
        <f t="shared" si="852"/>
        <v>596.64955838998605</v>
      </c>
      <c r="R12042">
        <f t="shared" si="853"/>
        <v>1118.860359</v>
      </c>
      <c r="S12042" t="s">
        <v>201</v>
      </c>
      <c r="T12042" s="221">
        <v>45566.313194444447</v>
      </c>
    </row>
    <row r="12043" spans="1:20" x14ac:dyDescent="0.35">
      <c r="A12043" t="s">
        <v>142</v>
      </c>
      <c r="B12043" t="s">
        <v>143</v>
      </c>
      <c r="C12043" t="s">
        <v>97</v>
      </c>
      <c r="D12043" s="29">
        <v>46014</v>
      </c>
      <c r="E12043" s="184" t="str">
        <f t="shared" si="854"/>
        <v/>
      </c>
      <c r="F12043" s="184" t="str">
        <f t="shared" si="855"/>
        <v/>
      </c>
      <c r="G12043" s="184" t="str">
        <f t="shared" si="856"/>
        <v/>
      </c>
      <c r="H12043" s="184" t="str">
        <f t="shared" si="857"/>
        <v/>
      </c>
      <c r="L12043">
        <f t="shared" si="852"/>
        <v>596.64955838998605</v>
      </c>
      <c r="R12043">
        <f t="shared" si="853"/>
        <v>1118.860359</v>
      </c>
      <c r="S12043" t="s">
        <v>201</v>
      </c>
      <c r="T12043" s="221">
        <v>45566.313194444447</v>
      </c>
    </row>
    <row r="12044" spans="1:20" x14ac:dyDescent="0.35">
      <c r="A12044" t="s">
        <v>142</v>
      </c>
      <c r="B12044" t="s">
        <v>143</v>
      </c>
      <c r="C12044" t="s">
        <v>97</v>
      </c>
      <c r="D12044" s="29">
        <v>46015</v>
      </c>
      <c r="E12044" s="184" t="str">
        <f t="shared" si="854"/>
        <v/>
      </c>
      <c r="F12044" s="184" t="str">
        <f t="shared" si="855"/>
        <v/>
      </c>
      <c r="G12044" s="184" t="str">
        <f t="shared" si="856"/>
        <v/>
      </c>
      <c r="H12044" s="184" t="str">
        <f t="shared" si="857"/>
        <v/>
      </c>
      <c r="L12044">
        <f t="shared" si="852"/>
        <v>596.64955838998605</v>
      </c>
      <c r="R12044">
        <f t="shared" si="853"/>
        <v>1118.860359</v>
      </c>
      <c r="S12044" t="s">
        <v>201</v>
      </c>
      <c r="T12044" s="221">
        <v>45566.313194444447</v>
      </c>
    </row>
    <row r="12045" spans="1:20" x14ac:dyDescent="0.35">
      <c r="A12045" t="s">
        <v>142</v>
      </c>
      <c r="B12045" t="s">
        <v>143</v>
      </c>
      <c r="C12045" t="s">
        <v>97</v>
      </c>
      <c r="D12045" s="29">
        <v>46016</v>
      </c>
      <c r="E12045" s="184" t="str">
        <f t="shared" si="854"/>
        <v/>
      </c>
      <c r="F12045" s="184" t="str">
        <f t="shared" si="855"/>
        <v/>
      </c>
      <c r="G12045" s="184" t="str">
        <f t="shared" si="856"/>
        <v/>
      </c>
      <c r="H12045" s="184" t="str">
        <f t="shared" si="857"/>
        <v/>
      </c>
      <c r="L12045">
        <f t="shared" si="852"/>
        <v>596.64955838998605</v>
      </c>
      <c r="R12045">
        <f t="shared" si="853"/>
        <v>1118.860359</v>
      </c>
      <c r="S12045" t="s">
        <v>201</v>
      </c>
      <c r="T12045" s="221">
        <v>45566.313194444447</v>
      </c>
    </row>
    <row r="12046" spans="1:20" x14ac:dyDescent="0.35">
      <c r="A12046" t="s">
        <v>142</v>
      </c>
      <c r="B12046" t="s">
        <v>143</v>
      </c>
      <c r="C12046" t="s">
        <v>97</v>
      </c>
      <c r="D12046" s="29">
        <v>46017</v>
      </c>
      <c r="E12046" s="184" t="str">
        <f t="shared" si="854"/>
        <v/>
      </c>
      <c r="F12046" s="184" t="str">
        <f t="shared" si="855"/>
        <v/>
      </c>
      <c r="G12046" s="184" t="str">
        <f t="shared" si="856"/>
        <v/>
      </c>
      <c r="H12046" s="184" t="str">
        <f t="shared" si="857"/>
        <v/>
      </c>
      <c r="L12046">
        <f t="shared" si="852"/>
        <v>596.64955838998605</v>
      </c>
      <c r="R12046">
        <f t="shared" si="853"/>
        <v>1118.860359</v>
      </c>
      <c r="S12046" t="s">
        <v>201</v>
      </c>
      <c r="T12046" s="221">
        <v>45566.313194444447</v>
      </c>
    </row>
    <row r="12047" spans="1:20" x14ac:dyDescent="0.35">
      <c r="A12047" t="s">
        <v>142</v>
      </c>
      <c r="B12047" t="s">
        <v>143</v>
      </c>
      <c r="C12047" t="s">
        <v>97</v>
      </c>
      <c r="D12047" s="29">
        <v>46018</v>
      </c>
      <c r="E12047" s="184" t="str">
        <f t="shared" si="854"/>
        <v/>
      </c>
      <c r="F12047" s="184" t="str">
        <f t="shared" si="855"/>
        <v/>
      </c>
      <c r="G12047" s="184" t="str">
        <f t="shared" si="856"/>
        <v/>
      </c>
      <c r="H12047" s="184" t="str">
        <f t="shared" si="857"/>
        <v/>
      </c>
      <c r="L12047">
        <f t="shared" si="852"/>
        <v>596.64955838998605</v>
      </c>
      <c r="R12047">
        <f t="shared" si="853"/>
        <v>1118.860359</v>
      </c>
      <c r="S12047" t="s">
        <v>201</v>
      </c>
      <c r="T12047" s="221">
        <v>45566.313194444447</v>
      </c>
    </row>
    <row r="12048" spans="1:20" x14ac:dyDescent="0.35">
      <c r="A12048" t="s">
        <v>142</v>
      </c>
      <c r="B12048" t="s">
        <v>143</v>
      </c>
      <c r="C12048" t="s">
        <v>97</v>
      </c>
      <c r="D12048" s="29">
        <v>46019</v>
      </c>
      <c r="E12048" s="184" t="str">
        <f t="shared" si="854"/>
        <v/>
      </c>
      <c r="F12048" s="184" t="str">
        <f t="shared" si="855"/>
        <v/>
      </c>
      <c r="G12048" s="184" t="str">
        <f t="shared" si="856"/>
        <v/>
      </c>
      <c r="H12048" s="184" t="str">
        <f t="shared" si="857"/>
        <v/>
      </c>
      <c r="L12048">
        <f t="shared" si="852"/>
        <v>596.64955838998605</v>
      </c>
      <c r="R12048">
        <f t="shared" si="853"/>
        <v>1118.860359</v>
      </c>
      <c r="S12048" t="s">
        <v>201</v>
      </c>
      <c r="T12048" s="221">
        <v>45566.313194444447</v>
      </c>
    </row>
    <row r="12049" spans="1:20" x14ac:dyDescent="0.35">
      <c r="A12049" t="s">
        <v>142</v>
      </c>
      <c r="B12049" t="s">
        <v>143</v>
      </c>
      <c r="C12049" t="s">
        <v>97</v>
      </c>
      <c r="D12049" s="29">
        <v>46020</v>
      </c>
      <c r="E12049" s="184" t="str">
        <f t="shared" si="854"/>
        <v/>
      </c>
      <c r="F12049" s="184" t="str">
        <f t="shared" si="855"/>
        <v/>
      </c>
      <c r="G12049" s="184" t="str">
        <f t="shared" si="856"/>
        <v/>
      </c>
      <c r="H12049" s="184" t="str">
        <f t="shared" si="857"/>
        <v/>
      </c>
      <c r="L12049">
        <f t="shared" si="852"/>
        <v>596.64955838998605</v>
      </c>
      <c r="R12049">
        <f t="shared" si="853"/>
        <v>1118.860359</v>
      </c>
      <c r="S12049" t="s">
        <v>201</v>
      </c>
      <c r="T12049" s="221">
        <v>45566.313194444447</v>
      </c>
    </row>
    <row r="12050" spans="1:20" x14ac:dyDescent="0.35">
      <c r="A12050" t="s">
        <v>142</v>
      </c>
      <c r="B12050" t="s">
        <v>143</v>
      </c>
      <c r="C12050" t="s">
        <v>97</v>
      </c>
      <c r="D12050" s="29">
        <v>46021</v>
      </c>
      <c r="E12050" s="184" t="str">
        <f t="shared" si="854"/>
        <v/>
      </c>
      <c r="F12050" s="184" t="str">
        <f t="shared" si="855"/>
        <v/>
      </c>
      <c r="G12050" s="184" t="str">
        <f t="shared" si="856"/>
        <v/>
      </c>
      <c r="H12050" s="184" t="str">
        <f t="shared" si="857"/>
        <v/>
      </c>
      <c r="L12050">
        <f t="shared" si="852"/>
        <v>596.64955838998605</v>
      </c>
      <c r="R12050">
        <f t="shared" si="853"/>
        <v>1118.860359</v>
      </c>
      <c r="S12050" t="s">
        <v>201</v>
      </c>
      <c r="T12050" s="221">
        <v>45566.313194444447</v>
      </c>
    </row>
    <row r="12051" spans="1:20" x14ac:dyDescent="0.35">
      <c r="A12051" t="s">
        <v>142</v>
      </c>
      <c r="B12051" t="s">
        <v>143</v>
      </c>
      <c r="C12051" t="s">
        <v>97</v>
      </c>
      <c r="D12051" s="29">
        <v>46022</v>
      </c>
      <c r="E12051" s="184" t="str">
        <f t="shared" si="854"/>
        <v/>
      </c>
      <c r="F12051" s="184" t="str">
        <f t="shared" si="855"/>
        <v/>
      </c>
      <c r="G12051" s="184" t="str">
        <f t="shared" si="856"/>
        <v/>
      </c>
      <c r="H12051" s="184" t="str">
        <f t="shared" si="857"/>
        <v/>
      </c>
      <c r="L12051">
        <f t="shared" si="852"/>
        <v>596.64955838998605</v>
      </c>
      <c r="R12051">
        <f t="shared" si="853"/>
        <v>1118.860359</v>
      </c>
      <c r="S12051" t="s">
        <v>201</v>
      </c>
      <c r="T12051" s="221">
        <v>45566.313194444447</v>
      </c>
    </row>
    <row r="12052" spans="1:20" x14ac:dyDescent="0.35">
      <c r="A12052" t="s">
        <v>72</v>
      </c>
      <c r="B12052" t="s">
        <v>70</v>
      </c>
      <c r="C12052" t="s">
        <v>97</v>
      </c>
      <c r="D12052" s="29">
        <v>45658</v>
      </c>
      <c r="E12052" s="184" t="str">
        <f t="shared" si="854"/>
        <v/>
      </c>
      <c r="F12052" s="184" t="str">
        <f t="shared" si="855"/>
        <v/>
      </c>
      <c r="G12052" s="184" t="str">
        <f t="shared" si="856"/>
        <v/>
      </c>
      <c r="H12052" s="184" t="str">
        <f t="shared" si="857"/>
        <v/>
      </c>
      <c r="J12052" t="s">
        <v>253</v>
      </c>
      <c r="K12052" t="s">
        <v>253</v>
      </c>
      <c r="L12052">
        <f t="shared" ref="L12052:L12115" si="858">L6212</f>
        <v>339.11828700000001</v>
      </c>
      <c r="R12052">
        <f t="shared" ref="R12052:R12115" si="859">R6212</f>
        <v>339.118292</v>
      </c>
      <c r="S12052" t="s">
        <v>201</v>
      </c>
      <c r="T12052" s="221">
        <v>45498.336805555555</v>
      </c>
    </row>
    <row r="12053" spans="1:20" x14ac:dyDescent="0.35">
      <c r="A12053" t="s">
        <v>72</v>
      </c>
      <c r="B12053" t="s">
        <v>70</v>
      </c>
      <c r="C12053" t="s">
        <v>97</v>
      </c>
      <c r="D12053" s="29">
        <v>45659</v>
      </c>
      <c r="E12053" s="184" t="str">
        <f t="shared" si="854"/>
        <v/>
      </c>
      <c r="F12053" s="184" t="str">
        <f t="shared" si="855"/>
        <v/>
      </c>
      <c r="G12053" s="184" t="str">
        <f t="shared" si="856"/>
        <v/>
      </c>
      <c r="H12053" s="184" t="str">
        <f t="shared" si="857"/>
        <v/>
      </c>
      <c r="J12053" t="s">
        <v>253</v>
      </c>
      <c r="K12053" t="s">
        <v>253</v>
      </c>
      <c r="L12053">
        <f t="shared" si="858"/>
        <v>339.11828700000001</v>
      </c>
      <c r="R12053">
        <f t="shared" si="859"/>
        <v>339.118292</v>
      </c>
      <c r="S12053" t="s">
        <v>201</v>
      </c>
      <c r="T12053" s="221">
        <v>45498.336805555555</v>
      </c>
    </row>
    <row r="12054" spans="1:20" x14ac:dyDescent="0.35">
      <c r="A12054" t="s">
        <v>72</v>
      </c>
      <c r="B12054" t="s">
        <v>70</v>
      </c>
      <c r="C12054" t="s">
        <v>97</v>
      </c>
      <c r="D12054" s="29">
        <v>45660</v>
      </c>
      <c r="E12054" s="184" t="str">
        <f t="shared" si="854"/>
        <v/>
      </c>
      <c r="F12054" s="184" t="str">
        <f t="shared" si="855"/>
        <v/>
      </c>
      <c r="G12054" s="184" t="str">
        <f t="shared" si="856"/>
        <v/>
      </c>
      <c r="H12054" s="184" t="str">
        <f t="shared" si="857"/>
        <v/>
      </c>
      <c r="J12054" t="s">
        <v>253</v>
      </c>
      <c r="K12054" t="s">
        <v>253</v>
      </c>
      <c r="L12054">
        <f t="shared" si="858"/>
        <v>339.11828700000001</v>
      </c>
      <c r="R12054">
        <f t="shared" si="859"/>
        <v>339.118292</v>
      </c>
      <c r="S12054" t="s">
        <v>201</v>
      </c>
      <c r="T12054" s="221">
        <v>45498.336805555555</v>
      </c>
    </row>
    <row r="12055" spans="1:20" x14ac:dyDescent="0.35">
      <c r="A12055" t="s">
        <v>72</v>
      </c>
      <c r="B12055" t="s">
        <v>70</v>
      </c>
      <c r="C12055" t="s">
        <v>97</v>
      </c>
      <c r="D12055" s="29">
        <v>45661</v>
      </c>
      <c r="E12055" s="184" t="str">
        <f t="shared" si="854"/>
        <v/>
      </c>
      <c r="F12055" s="184" t="str">
        <f t="shared" si="855"/>
        <v/>
      </c>
      <c r="G12055" s="184" t="str">
        <f t="shared" si="856"/>
        <v/>
      </c>
      <c r="H12055" s="184" t="str">
        <f t="shared" si="857"/>
        <v/>
      </c>
      <c r="J12055" t="s">
        <v>253</v>
      </c>
      <c r="K12055" t="s">
        <v>253</v>
      </c>
      <c r="L12055">
        <f t="shared" si="858"/>
        <v>339.11828700000001</v>
      </c>
      <c r="R12055">
        <f t="shared" si="859"/>
        <v>339.118292</v>
      </c>
      <c r="S12055" t="s">
        <v>201</v>
      </c>
      <c r="T12055" s="221">
        <v>45498.336805555555</v>
      </c>
    </row>
    <row r="12056" spans="1:20" x14ac:dyDescent="0.35">
      <c r="A12056" t="s">
        <v>72</v>
      </c>
      <c r="B12056" t="s">
        <v>70</v>
      </c>
      <c r="C12056" t="s">
        <v>97</v>
      </c>
      <c r="D12056" s="29">
        <v>45662</v>
      </c>
      <c r="E12056" s="184" t="str">
        <f t="shared" si="854"/>
        <v/>
      </c>
      <c r="F12056" s="184" t="str">
        <f t="shared" si="855"/>
        <v/>
      </c>
      <c r="G12056" s="184" t="str">
        <f t="shared" si="856"/>
        <v/>
      </c>
      <c r="H12056" s="184" t="str">
        <f t="shared" si="857"/>
        <v/>
      </c>
      <c r="J12056" t="s">
        <v>253</v>
      </c>
      <c r="K12056" t="s">
        <v>253</v>
      </c>
      <c r="L12056">
        <f t="shared" si="858"/>
        <v>339.11828700000001</v>
      </c>
      <c r="R12056">
        <f t="shared" si="859"/>
        <v>339.118292</v>
      </c>
      <c r="S12056" t="s">
        <v>201</v>
      </c>
      <c r="T12056" s="221">
        <v>45498.336805555555</v>
      </c>
    </row>
    <row r="12057" spans="1:20" x14ac:dyDescent="0.35">
      <c r="A12057" t="s">
        <v>72</v>
      </c>
      <c r="B12057" t="s">
        <v>70</v>
      </c>
      <c r="C12057" t="s">
        <v>97</v>
      </c>
      <c r="D12057" s="29">
        <v>45663</v>
      </c>
      <c r="E12057" s="184" t="str">
        <f t="shared" si="854"/>
        <v/>
      </c>
      <c r="F12057" s="184" t="str">
        <f t="shared" si="855"/>
        <v/>
      </c>
      <c r="G12057" s="184" t="str">
        <f t="shared" si="856"/>
        <v/>
      </c>
      <c r="H12057" s="184" t="str">
        <f t="shared" si="857"/>
        <v/>
      </c>
      <c r="J12057" t="s">
        <v>253</v>
      </c>
      <c r="K12057" t="s">
        <v>253</v>
      </c>
      <c r="L12057">
        <f t="shared" si="858"/>
        <v>339.11828700000001</v>
      </c>
      <c r="R12057">
        <f t="shared" si="859"/>
        <v>339.118292</v>
      </c>
      <c r="S12057" t="s">
        <v>201</v>
      </c>
      <c r="T12057" s="221">
        <v>45498.336805555555</v>
      </c>
    </row>
    <row r="12058" spans="1:20" x14ac:dyDescent="0.35">
      <c r="A12058" t="s">
        <v>72</v>
      </c>
      <c r="B12058" t="s">
        <v>70</v>
      </c>
      <c r="C12058" t="s">
        <v>97</v>
      </c>
      <c r="D12058" s="29">
        <v>45664</v>
      </c>
      <c r="E12058" s="184" t="str">
        <f t="shared" si="854"/>
        <v/>
      </c>
      <c r="F12058" s="184" t="str">
        <f t="shared" si="855"/>
        <v/>
      </c>
      <c r="G12058" s="184" t="str">
        <f t="shared" si="856"/>
        <v/>
      </c>
      <c r="H12058" s="184" t="str">
        <f t="shared" si="857"/>
        <v/>
      </c>
      <c r="J12058" t="s">
        <v>253</v>
      </c>
      <c r="K12058" t="s">
        <v>253</v>
      </c>
      <c r="L12058">
        <f t="shared" si="858"/>
        <v>339.11828700000001</v>
      </c>
      <c r="R12058">
        <f t="shared" si="859"/>
        <v>339.118292</v>
      </c>
      <c r="S12058" t="s">
        <v>201</v>
      </c>
      <c r="T12058" s="221">
        <v>45498.336805555555</v>
      </c>
    </row>
    <row r="12059" spans="1:20" x14ac:dyDescent="0.35">
      <c r="A12059" t="s">
        <v>72</v>
      </c>
      <c r="B12059" t="s">
        <v>70</v>
      </c>
      <c r="C12059" t="s">
        <v>97</v>
      </c>
      <c r="D12059" s="29">
        <v>45665</v>
      </c>
      <c r="E12059" s="184" t="str">
        <f t="shared" si="854"/>
        <v/>
      </c>
      <c r="F12059" s="184" t="str">
        <f t="shared" si="855"/>
        <v/>
      </c>
      <c r="G12059" s="184" t="str">
        <f t="shared" si="856"/>
        <v/>
      </c>
      <c r="H12059" s="184" t="str">
        <f t="shared" si="857"/>
        <v/>
      </c>
      <c r="J12059" t="s">
        <v>253</v>
      </c>
      <c r="K12059" t="s">
        <v>253</v>
      </c>
      <c r="L12059">
        <f t="shared" si="858"/>
        <v>339.11828700000001</v>
      </c>
      <c r="R12059">
        <f t="shared" si="859"/>
        <v>339.118292</v>
      </c>
      <c r="S12059" t="s">
        <v>201</v>
      </c>
      <c r="T12059" s="221">
        <v>45498.336805555555</v>
      </c>
    </row>
    <row r="12060" spans="1:20" x14ac:dyDescent="0.35">
      <c r="A12060" t="s">
        <v>72</v>
      </c>
      <c r="B12060" t="s">
        <v>70</v>
      </c>
      <c r="C12060" t="s">
        <v>97</v>
      </c>
      <c r="D12060" s="29">
        <v>45666</v>
      </c>
      <c r="E12060" s="184" t="str">
        <f t="shared" si="854"/>
        <v/>
      </c>
      <c r="F12060" s="184" t="str">
        <f t="shared" si="855"/>
        <v/>
      </c>
      <c r="G12060" s="184" t="str">
        <f t="shared" si="856"/>
        <v/>
      </c>
      <c r="H12060" s="184" t="str">
        <f t="shared" si="857"/>
        <v/>
      </c>
      <c r="J12060" t="s">
        <v>253</v>
      </c>
      <c r="K12060" t="s">
        <v>253</v>
      </c>
      <c r="L12060">
        <f t="shared" si="858"/>
        <v>339.11828700000001</v>
      </c>
      <c r="R12060">
        <f t="shared" si="859"/>
        <v>339.118292</v>
      </c>
      <c r="S12060" t="s">
        <v>201</v>
      </c>
      <c r="T12060" s="221">
        <v>45498.336805555555</v>
      </c>
    </row>
    <row r="12061" spans="1:20" x14ac:dyDescent="0.35">
      <c r="A12061" t="s">
        <v>72</v>
      </c>
      <c r="B12061" t="s">
        <v>70</v>
      </c>
      <c r="C12061" t="s">
        <v>97</v>
      </c>
      <c r="D12061" s="29">
        <v>45667</v>
      </c>
      <c r="E12061" s="184" t="str">
        <f t="shared" si="854"/>
        <v/>
      </c>
      <c r="F12061" s="184" t="str">
        <f t="shared" si="855"/>
        <v/>
      </c>
      <c r="G12061" s="184" t="str">
        <f t="shared" si="856"/>
        <v/>
      </c>
      <c r="H12061" s="184" t="str">
        <f t="shared" si="857"/>
        <v/>
      </c>
      <c r="J12061" t="s">
        <v>253</v>
      </c>
      <c r="K12061" t="s">
        <v>253</v>
      </c>
      <c r="L12061">
        <f t="shared" si="858"/>
        <v>339.11828700000001</v>
      </c>
      <c r="R12061">
        <f t="shared" si="859"/>
        <v>339.118292</v>
      </c>
      <c r="S12061" t="s">
        <v>201</v>
      </c>
      <c r="T12061" s="221">
        <v>45498.336805555555</v>
      </c>
    </row>
    <row r="12062" spans="1:20" x14ac:dyDescent="0.35">
      <c r="A12062" t="s">
        <v>72</v>
      </c>
      <c r="B12062" t="s">
        <v>70</v>
      </c>
      <c r="C12062" t="s">
        <v>97</v>
      </c>
      <c r="D12062" s="29">
        <v>45668</v>
      </c>
      <c r="E12062" s="184" t="str">
        <f t="shared" si="854"/>
        <v/>
      </c>
      <c r="F12062" s="184" t="str">
        <f t="shared" si="855"/>
        <v/>
      </c>
      <c r="G12062" s="184" t="str">
        <f t="shared" si="856"/>
        <v/>
      </c>
      <c r="H12062" s="184" t="str">
        <f t="shared" si="857"/>
        <v/>
      </c>
      <c r="J12062" t="s">
        <v>253</v>
      </c>
      <c r="K12062" t="s">
        <v>253</v>
      </c>
      <c r="L12062">
        <f t="shared" si="858"/>
        <v>339.11828700000001</v>
      </c>
      <c r="R12062">
        <f t="shared" si="859"/>
        <v>339.118292</v>
      </c>
      <c r="S12062" t="s">
        <v>201</v>
      </c>
      <c r="T12062" s="221">
        <v>45498.336805555555</v>
      </c>
    </row>
    <row r="12063" spans="1:20" x14ac:dyDescent="0.35">
      <c r="A12063" t="s">
        <v>72</v>
      </c>
      <c r="B12063" t="s">
        <v>70</v>
      </c>
      <c r="C12063" t="s">
        <v>97</v>
      </c>
      <c r="D12063" s="29">
        <v>45669</v>
      </c>
      <c r="E12063" s="184" t="str">
        <f t="shared" si="854"/>
        <v/>
      </c>
      <c r="F12063" s="184" t="str">
        <f t="shared" si="855"/>
        <v/>
      </c>
      <c r="G12063" s="184" t="str">
        <f t="shared" si="856"/>
        <v/>
      </c>
      <c r="H12063" s="184" t="str">
        <f t="shared" si="857"/>
        <v/>
      </c>
      <c r="J12063" t="s">
        <v>253</v>
      </c>
      <c r="K12063" t="s">
        <v>253</v>
      </c>
      <c r="L12063">
        <f t="shared" si="858"/>
        <v>339.11828700000001</v>
      </c>
      <c r="R12063">
        <f t="shared" si="859"/>
        <v>339.118292</v>
      </c>
      <c r="S12063" t="s">
        <v>201</v>
      </c>
      <c r="T12063" s="221">
        <v>45498.336805555555</v>
      </c>
    </row>
    <row r="12064" spans="1:20" x14ac:dyDescent="0.35">
      <c r="A12064" t="s">
        <v>72</v>
      </c>
      <c r="B12064" t="s">
        <v>70</v>
      </c>
      <c r="C12064" t="s">
        <v>97</v>
      </c>
      <c r="D12064" s="29">
        <v>45670</v>
      </c>
      <c r="E12064" s="184" t="str">
        <f t="shared" si="854"/>
        <v/>
      </c>
      <c r="F12064" s="184" t="str">
        <f t="shared" si="855"/>
        <v/>
      </c>
      <c r="G12064" s="184" t="str">
        <f t="shared" si="856"/>
        <v/>
      </c>
      <c r="H12064" s="184" t="str">
        <f t="shared" si="857"/>
        <v/>
      </c>
      <c r="J12064" t="s">
        <v>253</v>
      </c>
      <c r="K12064" t="s">
        <v>253</v>
      </c>
      <c r="L12064">
        <f t="shared" si="858"/>
        <v>339.11828700000001</v>
      </c>
      <c r="R12064">
        <f t="shared" si="859"/>
        <v>339.118292</v>
      </c>
      <c r="S12064" t="s">
        <v>201</v>
      </c>
      <c r="T12064" s="221">
        <v>45498.336805555555</v>
      </c>
    </row>
    <row r="12065" spans="1:20" x14ac:dyDescent="0.35">
      <c r="A12065" t="s">
        <v>72</v>
      </c>
      <c r="B12065" t="s">
        <v>70</v>
      </c>
      <c r="C12065" t="s">
        <v>97</v>
      </c>
      <c r="D12065" s="29">
        <v>45671</v>
      </c>
      <c r="E12065" s="184" t="str">
        <f t="shared" si="854"/>
        <v/>
      </c>
      <c r="F12065" s="184" t="str">
        <f t="shared" si="855"/>
        <v/>
      </c>
      <c r="G12065" s="184" t="str">
        <f t="shared" si="856"/>
        <v/>
      </c>
      <c r="H12065" s="184" t="str">
        <f t="shared" si="857"/>
        <v/>
      </c>
      <c r="J12065" t="s">
        <v>253</v>
      </c>
      <c r="K12065" t="s">
        <v>253</v>
      </c>
      <c r="L12065">
        <f t="shared" si="858"/>
        <v>339.11828700000001</v>
      </c>
      <c r="R12065">
        <f t="shared" si="859"/>
        <v>339.118292</v>
      </c>
      <c r="S12065" t="s">
        <v>201</v>
      </c>
      <c r="T12065" s="221">
        <v>45498.336805555555</v>
      </c>
    </row>
    <row r="12066" spans="1:20" x14ac:dyDescent="0.35">
      <c r="A12066" t="s">
        <v>72</v>
      </c>
      <c r="B12066" t="s">
        <v>70</v>
      </c>
      <c r="C12066" t="s">
        <v>97</v>
      </c>
      <c r="D12066" s="29">
        <v>45672</v>
      </c>
      <c r="E12066" s="184" t="str">
        <f t="shared" si="854"/>
        <v/>
      </c>
      <c r="F12066" s="184" t="str">
        <f t="shared" si="855"/>
        <v/>
      </c>
      <c r="G12066" s="184" t="str">
        <f t="shared" si="856"/>
        <v/>
      </c>
      <c r="H12066" s="184" t="str">
        <f t="shared" si="857"/>
        <v/>
      </c>
      <c r="J12066" t="s">
        <v>253</v>
      </c>
      <c r="K12066" t="s">
        <v>253</v>
      </c>
      <c r="L12066">
        <f t="shared" si="858"/>
        <v>339.11828700000001</v>
      </c>
      <c r="R12066">
        <f t="shared" si="859"/>
        <v>339.118292</v>
      </c>
      <c r="S12066" t="s">
        <v>201</v>
      </c>
      <c r="T12066" s="221">
        <v>45498.336805555555</v>
      </c>
    </row>
    <row r="12067" spans="1:20" x14ac:dyDescent="0.35">
      <c r="A12067" t="s">
        <v>72</v>
      </c>
      <c r="B12067" t="s">
        <v>70</v>
      </c>
      <c r="C12067" t="s">
        <v>97</v>
      </c>
      <c r="D12067" s="29">
        <v>45673</v>
      </c>
      <c r="E12067" s="184" t="str">
        <f t="shared" si="854"/>
        <v/>
      </c>
      <c r="F12067" s="184" t="str">
        <f t="shared" si="855"/>
        <v/>
      </c>
      <c r="G12067" s="184" t="str">
        <f t="shared" si="856"/>
        <v/>
      </c>
      <c r="H12067" s="184" t="str">
        <f t="shared" si="857"/>
        <v/>
      </c>
      <c r="J12067" t="s">
        <v>253</v>
      </c>
      <c r="K12067" t="s">
        <v>253</v>
      </c>
      <c r="L12067">
        <f t="shared" si="858"/>
        <v>339.11828700000001</v>
      </c>
      <c r="R12067">
        <f t="shared" si="859"/>
        <v>339.118292</v>
      </c>
      <c r="S12067" t="s">
        <v>201</v>
      </c>
      <c r="T12067" s="221">
        <v>45498.336805555555</v>
      </c>
    </row>
    <row r="12068" spans="1:20" x14ac:dyDescent="0.35">
      <c r="A12068" t="s">
        <v>72</v>
      </c>
      <c r="B12068" t="s">
        <v>70</v>
      </c>
      <c r="C12068" t="s">
        <v>97</v>
      </c>
      <c r="D12068" s="29">
        <v>45674</v>
      </c>
      <c r="E12068" s="184" t="str">
        <f t="shared" si="854"/>
        <v/>
      </c>
      <c r="F12068" s="184" t="str">
        <f t="shared" si="855"/>
        <v/>
      </c>
      <c r="G12068" s="184" t="str">
        <f t="shared" si="856"/>
        <v/>
      </c>
      <c r="H12068" s="184" t="str">
        <f t="shared" si="857"/>
        <v/>
      </c>
      <c r="J12068" t="s">
        <v>253</v>
      </c>
      <c r="K12068" t="s">
        <v>253</v>
      </c>
      <c r="L12068">
        <f t="shared" si="858"/>
        <v>339.11828700000001</v>
      </c>
      <c r="R12068">
        <f t="shared" si="859"/>
        <v>339.118292</v>
      </c>
      <c r="S12068" t="s">
        <v>201</v>
      </c>
      <c r="T12068" s="221">
        <v>45498.336805555555</v>
      </c>
    </row>
    <row r="12069" spans="1:20" x14ac:dyDescent="0.35">
      <c r="A12069" t="s">
        <v>72</v>
      </c>
      <c r="B12069" t="s">
        <v>70</v>
      </c>
      <c r="C12069" t="s">
        <v>97</v>
      </c>
      <c r="D12069" s="29">
        <v>45675</v>
      </c>
      <c r="E12069" s="184" t="str">
        <f t="shared" si="854"/>
        <v/>
      </c>
      <c r="F12069" s="184" t="str">
        <f t="shared" si="855"/>
        <v/>
      </c>
      <c r="G12069" s="184" t="str">
        <f t="shared" si="856"/>
        <v/>
      </c>
      <c r="H12069" s="184" t="str">
        <f t="shared" si="857"/>
        <v/>
      </c>
      <c r="J12069" t="s">
        <v>253</v>
      </c>
      <c r="K12069" t="s">
        <v>253</v>
      </c>
      <c r="L12069">
        <f t="shared" si="858"/>
        <v>339.11828700000001</v>
      </c>
      <c r="R12069">
        <f t="shared" si="859"/>
        <v>339.118292</v>
      </c>
      <c r="S12069" t="s">
        <v>201</v>
      </c>
      <c r="T12069" s="221">
        <v>45498.336805555555</v>
      </c>
    </row>
    <row r="12070" spans="1:20" x14ac:dyDescent="0.35">
      <c r="A12070" t="s">
        <v>72</v>
      </c>
      <c r="B12070" t="s">
        <v>70</v>
      </c>
      <c r="C12070" t="s">
        <v>97</v>
      </c>
      <c r="D12070" s="29">
        <v>45676</v>
      </c>
      <c r="E12070" s="184" t="str">
        <f t="shared" si="854"/>
        <v/>
      </c>
      <c r="F12070" s="184" t="str">
        <f t="shared" si="855"/>
        <v/>
      </c>
      <c r="G12070" s="184" t="str">
        <f t="shared" si="856"/>
        <v/>
      </c>
      <c r="H12070" s="184" t="str">
        <f t="shared" si="857"/>
        <v/>
      </c>
      <c r="J12070" t="s">
        <v>253</v>
      </c>
      <c r="K12070" t="s">
        <v>253</v>
      </c>
      <c r="L12070">
        <f t="shared" si="858"/>
        <v>339.11828700000001</v>
      </c>
      <c r="R12070">
        <f t="shared" si="859"/>
        <v>339.118292</v>
      </c>
      <c r="S12070" t="s">
        <v>201</v>
      </c>
      <c r="T12070" s="221">
        <v>45498.336805555555</v>
      </c>
    </row>
    <row r="12071" spans="1:20" x14ac:dyDescent="0.35">
      <c r="A12071" t="s">
        <v>72</v>
      </c>
      <c r="B12071" t="s">
        <v>70</v>
      </c>
      <c r="C12071" t="s">
        <v>97</v>
      </c>
      <c r="D12071" s="29">
        <v>45677</v>
      </c>
      <c r="E12071" s="184" t="str">
        <f t="shared" si="854"/>
        <v/>
      </c>
      <c r="F12071" s="184" t="str">
        <f t="shared" si="855"/>
        <v/>
      </c>
      <c r="G12071" s="184" t="str">
        <f t="shared" si="856"/>
        <v/>
      </c>
      <c r="H12071" s="184" t="str">
        <f t="shared" si="857"/>
        <v/>
      </c>
      <c r="J12071" t="s">
        <v>253</v>
      </c>
      <c r="K12071" t="s">
        <v>253</v>
      </c>
      <c r="L12071">
        <f t="shared" si="858"/>
        <v>339.11828700000001</v>
      </c>
      <c r="R12071">
        <f t="shared" si="859"/>
        <v>339.118292</v>
      </c>
      <c r="S12071" t="s">
        <v>201</v>
      </c>
      <c r="T12071" s="221">
        <v>45498.336805555555</v>
      </c>
    </row>
    <row r="12072" spans="1:20" x14ac:dyDescent="0.35">
      <c r="A12072" t="s">
        <v>72</v>
      </c>
      <c r="B12072" t="s">
        <v>70</v>
      </c>
      <c r="C12072" t="s">
        <v>97</v>
      </c>
      <c r="D12072" s="29">
        <v>45678</v>
      </c>
      <c r="E12072" s="184" t="str">
        <f t="shared" si="854"/>
        <v/>
      </c>
      <c r="F12072" s="184" t="str">
        <f t="shared" si="855"/>
        <v/>
      </c>
      <c r="G12072" s="184" t="str">
        <f t="shared" si="856"/>
        <v/>
      </c>
      <c r="H12072" s="184" t="str">
        <f t="shared" si="857"/>
        <v/>
      </c>
      <c r="J12072" t="s">
        <v>253</v>
      </c>
      <c r="K12072" t="s">
        <v>253</v>
      </c>
      <c r="L12072">
        <f t="shared" si="858"/>
        <v>339.11828700000001</v>
      </c>
      <c r="R12072">
        <f t="shared" si="859"/>
        <v>339.118292</v>
      </c>
      <c r="S12072" t="s">
        <v>201</v>
      </c>
      <c r="T12072" s="221">
        <v>45498.336805555555</v>
      </c>
    </row>
    <row r="12073" spans="1:20" x14ac:dyDescent="0.35">
      <c r="A12073" t="s">
        <v>72</v>
      </c>
      <c r="B12073" t="s">
        <v>70</v>
      </c>
      <c r="C12073" t="s">
        <v>97</v>
      </c>
      <c r="D12073" s="29">
        <v>45679</v>
      </c>
      <c r="E12073" s="184" t="str">
        <f t="shared" si="854"/>
        <v/>
      </c>
      <c r="F12073" s="184" t="str">
        <f t="shared" si="855"/>
        <v/>
      </c>
      <c r="G12073" s="184" t="str">
        <f t="shared" si="856"/>
        <v/>
      </c>
      <c r="H12073" s="184" t="str">
        <f t="shared" si="857"/>
        <v/>
      </c>
      <c r="J12073" t="s">
        <v>253</v>
      </c>
      <c r="K12073" t="s">
        <v>253</v>
      </c>
      <c r="L12073">
        <f t="shared" si="858"/>
        <v>339.11828700000001</v>
      </c>
      <c r="R12073">
        <f t="shared" si="859"/>
        <v>339.118292</v>
      </c>
      <c r="S12073" t="s">
        <v>201</v>
      </c>
      <c r="T12073" s="221">
        <v>45498.336805555555</v>
      </c>
    </row>
    <row r="12074" spans="1:20" x14ac:dyDescent="0.35">
      <c r="A12074" t="s">
        <v>72</v>
      </c>
      <c r="B12074" t="s">
        <v>70</v>
      </c>
      <c r="C12074" t="s">
        <v>97</v>
      </c>
      <c r="D12074" s="29">
        <v>45680</v>
      </c>
      <c r="E12074" s="184" t="str">
        <f t="shared" si="854"/>
        <v/>
      </c>
      <c r="F12074" s="184" t="str">
        <f t="shared" si="855"/>
        <v/>
      </c>
      <c r="G12074" s="184" t="str">
        <f t="shared" si="856"/>
        <v/>
      </c>
      <c r="H12074" s="184" t="str">
        <f t="shared" si="857"/>
        <v/>
      </c>
      <c r="J12074" t="s">
        <v>253</v>
      </c>
      <c r="K12074" t="s">
        <v>253</v>
      </c>
      <c r="L12074">
        <f t="shared" si="858"/>
        <v>339.11828700000001</v>
      </c>
      <c r="R12074">
        <f t="shared" si="859"/>
        <v>339.118292</v>
      </c>
      <c r="S12074" t="s">
        <v>201</v>
      </c>
      <c r="T12074" s="221">
        <v>45498.336805555555</v>
      </c>
    </row>
    <row r="12075" spans="1:20" x14ac:dyDescent="0.35">
      <c r="A12075" t="s">
        <v>72</v>
      </c>
      <c r="B12075" t="s">
        <v>70</v>
      </c>
      <c r="C12075" t="s">
        <v>97</v>
      </c>
      <c r="D12075" s="29">
        <v>45681</v>
      </c>
      <c r="E12075" s="184" t="str">
        <f t="shared" si="854"/>
        <v/>
      </c>
      <c r="F12075" s="184" t="str">
        <f t="shared" si="855"/>
        <v/>
      </c>
      <c r="G12075" s="184" t="str">
        <f t="shared" si="856"/>
        <v/>
      </c>
      <c r="H12075" s="184" t="str">
        <f t="shared" si="857"/>
        <v/>
      </c>
      <c r="J12075" t="s">
        <v>253</v>
      </c>
      <c r="K12075" t="s">
        <v>253</v>
      </c>
      <c r="L12075">
        <f t="shared" si="858"/>
        <v>339.11828700000001</v>
      </c>
      <c r="R12075">
        <f t="shared" si="859"/>
        <v>339.118292</v>
      </c>
      <c r="S12075" t="s">
        <v>201</v>
      </c>
      <c r="T12075" s="221">
        <v>45498.336805555555</v>
      </c>
    </row>
    <row r="12076" spans="1:20" x14ac:dyDescent="0.35">
      <c r="A12076" t="s">
        <v>72</v>
      </c>
      <c r="B12076" t="s">
        <v>70</v>
      </c>
      <c r="C12076" t="s">
        <v>97</v>
      </c>
      <c r="D12076" s="29">
        <v>45682</v>
      </c>
      <c r="E12076" s="184" t="str">
        <f t="shared" si="854"/>
        <v/>
      </c>
      <c r="F12076" s="184" t="str">
        <f t="shared" si="855"/>
        <v/>
      </c>
      <c r="G12076" s="184" t="str">
        <f t="shared" si="856"/>
        <v/>
      </c>
      <c r="H12076" s="184" t="str">
        <f t="shared" si="857"/>
        <v/>
      </c>
      <c r="J12076" t="s">
        <v>253</v>
      </c>
      <c r="K12076" t="s">
        <v>253</v>
      </c>
      <c r="L12076">
        <f t="shared" si="858"/>
        <v>339.11828700000001</v>
      </c>
      <c r="R12076">
        <f t="shared" si="859"/>
        <v>339.118292</v>
      </c>
      <c r="S12076" t="s">
        <v>201</v>
      </c>
      <c r="T12076" s="221">
        <v>45498.336805555555</v>
      </c>
    </row>
    <row r="12077" spans="1:20" x14ac:dyDescent="0.35">
      <c r="A12077" t="s">
        <v>72</v>
      </c>
      <c r="B12077" t="s">
        <v>70</v>
      </c>
      <c r="C12077" t="s">
        <v>97</v>
      </c>
      <c r="D12077" s="29">
        <v>45683</v>
      </c>
      <c r="E12077" s="184" t="str">
        <f t="shared" si="854"/>
        <v/>
      </c>
      <c r="F12077" s="184" t="str">
        <f t="shared" si="855"/>
        <v/>
      </c>
      <c r="G12077" s="184" t="str">
        <f t="shared" si="856"/>
        <v/>
      </c>
      <c r="H12077" s="184" t="str">
        <f t="shared" si="857"/>
        <v/>
      </c>
      <c r="J12077" t="s">
        <v>253</v>
      </c>
      <c r="K12077" t="s">
        <v>253</v>
      </c>
      <c r="L12077">
        <f t="shared" si="858"/>
        <v>339.11828700000001</v>
      </c>
      <c r="R12077">
        <f t="shared" si="859"/>
        <v>339.118292</v>
      </c>
      <c r="S12077" t="s">
        <v>201</v>
      </c>
      <c r="T12077" s="221">
        <v>45498.336805555555</v>
      </c>
    </row>
    <row r="12078" spans="1:20" x14ac:dyDescent="0.35">
      <c r="A12078" t="s">
        <v>72</v>
      </c>
      <c r="B12078" t="s">
        <v>70</v>
      </c>
      <c r="C12078" t="s">
        <v>97</v>
      </c>
      <c r="D12078" s="29">
        <v>45684</v>
      </c>
      <c r="E12078" s="184" t="str">
        <f t="shared" si="854"/>
        <v/>
      </c>
      <c r="F12078" s="184" t="str">
        <f t="shared" si="855"/>
        <v/>
      </c>
      <c r="G12078" s="184" t="str">
        <f t="shared" si="856"/>
        <v/>
      </c>
      <c r="H12078" s="184" t="str">
        <f t="shared" si="857"/>
        <v/>
      </c>
      <c r="J12078" t="s">
        <v>253</v>
      </c>
      <c r="K12078" t="s">
        <v>253</v>
      </c>
      <c r="L12078">
        <f t="shared" si="858"/>
        <v>339.11828700000001</v>
      </c>
      <c r="R12078">
        <f t="shared" si="859"/>
        <v>339.118292</v>
      </c>
      <c r="S12078" t="s">
        <v>201</v>
      </c>
      <c r="T12078" s="221">
        <v>45498.336805555555</v>
      </c>
    </row>
    <row r="12079" spans="1:20" x14ac:dyDescent="0.35">
      <c r="A12079" t="s">
        <v>72</v>
      </c>
      <c r="B12079" t="s">
        <v>70</v>
      </c>
      <c r="C12079" t="s">
        <v>97</v>
      </c>
      <c r="D12079" s="29">
        <v>45685</v>
      </c>
      <c r="E12079" s="184" t="str">
        <f t="shared" si="854"/>
        <v/>
      </c>
      <c r="F12079" s="184" t="str">
        <f t="shared" si="855"/>
        <v/>
      </c>
      <c r="G12079" s="184" t="str">
        <f t="shared" si="856"/>
        <v/>
      </c>
      <c r="H12079" s="184" t="str">
        <f t="shared" si="857"/>
        <v/>
      </c>
      <c r="J12079" t="s">
        <v>253</v>
      </c>
      <c r="K12079" t="s">
        <v>253</v>
      </c>
      <c r="L12079">
        <f t="shared" si="858"/>
        <v>339.11828700000001</v>
      </c>
      <c r="R12079">
        <f t="shared" si="859"/>
        <v>339.118292</v>
      </c>
      <c r="S12079" t="s">
        <v>201</v>
      </c>
      <c r="T12079" s="221">
        <v>45498.336805555555</v>
      </c>
    </row>
    <row r="12080" spans="1:20" x14ac:dyDescent="0.35">
      <c r="A12080" t="s">
        <v>72</v>
      </c>
      <c r="B12080" t="s">
        <v>70</v>
      </c>
      <c r="C12080" t="s">
        <v>97</v>
      </c>
      <c r="D12080" s="29">
        <v>45686</v>
      </c>
      <c r="E12080" s="184" t="str">
        <f t="shared" si="854"/>
        <v/>
      </c>
      <c r="F12080" s="184" t="str">
        <f t="shared" si="855"/>
        <v/>
      </c>
      <c r="G12080" s="184" t="str">
        <f t="shared" si="856"/>
        <v/>
      </c>
      <c r="H12080" s="184" t="str">
        <f t="shared" si="857"/>
        <v/>
      </c>
      <c r="J12080" t="s">
        <v>253</v>
      </c>
      <c r="K12080" t="s">
        <v>253</v>
      </c>
      <c r="L12080">
        <f t="shared" si="858"/>
        <v>339.11828700000001</v>
      </c>
      <c r="R12080">
        <f t="shared" si="859"/>
        <v>339.118292</v>
      </c>
      <c r="S12080" t="s">
        <v>201</v>
      </c>
      <c r="T12080" s="221">
        <v>45498.336805555555</v>
      </c>
    </row>
    <row r="12081" spans="1:20" x14ac:dyDescent="0.35">
      <c r="A12081" t="s">
        <v>72</v>
      </c>
      <c r="B12081" t="s">
        <v>70</v>
      </c>
      <c r="C12081" t="s">
        <v>97</v>
      </c>
      <c r="D12081" s="29">
        <v>45687</v>
      </c>
      <c r="E12081" s="184" t="str">
        <f t="shared" si="854"/>
        <v/>
      </c>
      <c r="F12081" s="184" t="str">
        <f t="shared" si="855"/>
        <v/>
      </c>
      <c r="G12081" s="184" t="str">
        <f t="shared" si="856"/>
        <v/>
      </c>
      <c r="H12081" s="184" t="str">
        <f t="shared" si="857"/>
        <v/>
      </c>
      <c r="J12081" t="s">
        <v>253</v>
      </c>
      <c r="K12081" t="s">
        <v>253</v>
      </c>
      <c r="L12081">
        <f t="shared" si="858"/>
        <v>339.11828700000001</v>
      </c>
      <c r="R12081">
        <f t="shared" si="859"/>
        <v>339.118292</v>
      </c>
      <c r="S12081" t="s">
        <v>201</v>
      </c>
      <c r="T12081" s="221">
        <v>45498.336805555555</v>
      </c>
    </row>
    <row r="12082" spans="1:20" x14ac:dyDescent="0.35">
      <c r="A12082" t="s">
        <v>72</v>
      </c>
      <c r="B12082" t="s">
        <v>70</v>
      </c>
      <c r="C12082" t="s">
        <v>97</v>
      </c>
      <c r="D12082" s="29">
        <v>45688</v>
      </c>
      <c r="E12082" s="184" t="str">
        <f t="shared" si="854"/>
        <v/>
      </c>
      <c r="F12082" s="184" t="str">
        <f t="shared" si="855"/>
        <v/>
      </c>
      <c r="G12082" s="184" t="str">
        <f t="shared" si="856"/>
        <v/>
      </c>
      <c r="H12082" s="184" t="str">
        <f t="shared" si="857"/>
        <v/>
      </c>
      <c r="J12082" t="s">
        <v>253</v>
      </c>
      <c r="K12082" t="s">
        <v>253</v>
      </c>
      <c r="L12082">
        <f t="shared" si="858"/>
        <v>339.11828700000001</v>
      </c>
      <c r="R12082">
        <f t="shared" si="859"/>
        <v>339.118292</v>
      </c>
      <c r="S12082" t="s">
        <v>201</v>
      </c>
      <c r="T12082" s="221">
        <v>45498.336805555555</v>
      </c>
    </row>
    <row r="12083" spans="1:20" x14ac:dyDescent="0.35">
      <c r="A12083" t="s">
        <v>72</v>
      </c>
      <c r="B12083" t="s">
        <v>70</v>
      </c>
      <c r="C12083" t="s">
        <v>97</v>
      </c>
      <c r="D12083" s="29">
        <v>45689</v>
      </c>
      <c r="E12083" s="184" t="str">
        <f t="shared" si="854"/>
        <v/>
      </c>
      <c r="F12083" s="184" t="str">
        <f t="shared" si="855"/>
        <v/>
      </c>
      <c r="G12083" s="184" t="str">
        <f t="shared" si="856"/>
        <v/>
      </c>
      <c r="H12083" s="184" t="str">
        <f t="shared" si="857"/>
        <v/>
      </c>
      <c r="J12083" t="s">
        <v>253</v>
      </c>
      <c r="K12083" t="s">
        <v>253</v>
      </c>
      <c r="L12083">
        <f t="shared" si="858"/>
        <v>339.11828700000001</v>
      </c>
      <c r="R12083">
        <f t="shared" si="859"/>
        <v>339.118292</v>
      </c>
      <c r="S12083" t="s">
        <v>201</v>
      </c>
      <c r="T12083" s="221">
        <v>45498.336805555555</v>
      </c>
    </row>
    <row r="12084" spans="1:20" x14ac:dyDescent="0.35">
      <c r="A12084" t="s">
        <v>72</v>
      </c>
      <c r="B12084" t="s">
        <v>70</v>
      </c>
      <c r="C12084" t="s">
        <v>97</v>
      </c>
      <c r="D12084" s="29">
        <v>45690</v>
      </c>
      <c r="E12084" s="184" t="str">
        <f t="shared" si="854"/>
        <v/>
      </c>
      <c r="F12084" s="184" t="str">
        <f t="shared" si="855"/>
        <v/>
      </c>
      <c r="G12084" s="184" t="str">
        <f t="shared" si="856"/>
        <v/>
      </c>
      <c r="H12084" s="184" t="str">
        <f t="shared" si="857"/>
        <v/>
      </c>
      <c r="J12084" t="s">
        <v>253</v>
      </c>
      <c r="K12084" t="s">
        <v>253</v>
      </c>
      <c r="L12084">
        <f t="shared" si="858"/>
        <v>339.11828700000001</v>
      </c>
      <c r="R12084">
        <f t="shared" si="859"/>
        <v>339.118292</v>
      </c>
      <c r="S12084" t="s">
        <v>201</v>
      </c>
      <c r="T12084" s="221">
        <v>45498.336805555555</v>
      </c>
    </row>
    <row r="12085" spans="1:20" x14ac:dyDescent="0.35">
      <c r="A12085" t="s">
        <v>72</v>
      </c>
      <c r="B12085" t="s">
        <v>70</v>
      </c>
      <c r="C12085" t="s">
        <v>97</v>
      </c>
      <c r="D12085" s="29">
        <v>45691</v>
      </c>
      <c r="E12085" s="184" t="str">
        <f t="shared" si="854"/>
        <v/>
      </c>
      <c r="F12085" s="184" t="str">
        <f t="shared" si="855"/>
        <v/>
      </c>
      <c r="G12085" s="184" t="str">
        <f t="shared" si="856"/>
        <v/>
      </c>
      <c r="H12085" s="184" t="str">
        <f t="shared" si="857"/>
        <v/>
      </c>
      <c r="J12085" t="s">
        <v>253</v>
      </c>
      <c r="K12085" t="s">
        <v>253</v>
      </c>
      <c r="L12085">
        <f t="shared" si="858"/>
        <v>339.11828700000001</v>
      </c>
      <c r="R12085">
        <f t="shared" si="859"/>
        <v>339.118292</v>
      </c>
      <c r="S12085" t="s">
        <v>201</v>
      </c>
      <c r="T12085" s="221">
        <v>45498.336805555555</v>
      </c>
    </row>
    <row r="12086" spans="1:20" x14ac:dyDescent="0.35">
      <c r="A12086" t="s">
        <v>72</v>
      </c>
      <c r="B12086" t="s">
        <v>70</v>
      </c>
      <c r="C12086" t="s">
        <v>97</v>
      </c>
      <c r="D12086" s="29">
        <v>45692</v>
      </c>
      <c r="E12086" s="184" t="str">
        <f t="shared" si="854"/>
        <v/>
      </c>
      <c r="F12086" s="184" t="str">
        <f t="shared" si="855"/>
        <v/>
      </c>
      <c r="G12086" s="184" t="str">
        <f t="shared" si="856"/>
        <v/>
      </c>
      <c r="H12086" s="184" t="str">
        <f t="shared" si="857"/>
        <v/>
      </c>
      <c r="J12086" t="s">
        <v>253</v>
      </c>
      <c r="K12086" t="s">
        <v>253</v>
      </c>
      <c r="L12086">
        <f t="shared" si="858"/>
        <v>339.11828700000001</v>
      </c>
      <c r="R12086">
        <f t="shared" si="859"/>
        <v>339.118292</v>
      </c>
      <c r="S12086" t="s">
        <v>201</v>
      </c>
      <c r="T12086" s="221">
        <v>45498.336805555555</v>
      </c>
    </row>
    <row r="12087" spans="1:20" x14ac:dyDescent="0.35">
      <c r="A12087" t="s">
        <v>72</v>
      </c>
      <c r="B12087" t="s">
        <v>70</v>
      </c>
      <c r="C12087" t="s">
        <v>97</v>
      </c>
      <c r="D12087" s="29">
        <v>45693</v>
      </c>
      <c r="E12087" s="184" t="str">
        <f t="shared" si="854"/>
        <v/>
      </c>
      <c r="F12087" s="184" t="str">
        <f t="shared" si="855"/>
        <v/>
      </c>
      <c r="G12087" s="184" t="str">
        <f t="shared" si="856"/>
        <v/>
      </c>
      <c r="H12087" s="184" t="str">
        <f t="shared" si="857"/>
        <v/>
      </c>
      <c r="J12087" t="s">
        <v>253</v>
      </c>
      <c r="K12087" t="s">
        <v>253</v>
      </c>
      <c r="L12087">
        <f t="shared" si="858"/>
        <v>339.11828700000001</v>
      </c>
      <c r="R12087">
        <f t="shared" si="859"/>
        <v>339.118292</v>
      </c>
      <c r="S12087" t="s">
        <v>201</v>
      </c>
      <c r="T12087" s="221">
        <v>45498.336805555555</v>
      </c>
    </row>
    <row r="12088" spans="1:20" x14ac:dyDescent="0.35">
      <c r="A12088" t="s">
        <v>72</v>
      </c>
      <c r="B12088" t="s">
        <v>70</v>
      </c>
      <c r="C12088" t="s">
        <v>97</v>
      </c>
      <c r="D12088" s="29">
        <v>45694</v>
      </c>
      <c r="E12088" s="184" t="str">
        <f t="shared" si="854"/>
        <v/>
      </c>
      <c r="F12088" s="184" t="str">
        <f t="shared" si="855"/>
        <v/>
      </c>
      <c r="G12088" s="184" t="str">
        <f t="shared" si="856"/>
        <v/>
      </c>
      <c r="H12088" s="184" t="str">
        <f t="shared" si="857"/>
        <v/>
      </c>
      <c r="J12088" t="s">
        <v>253</v>
      </c>
      <c r="K12088" t="s">
        <v>253</v>
      </c>
      <c r="L12088">
        <f t="shared" si="858"/>
        <v>339.11828700000001</v>
      </c>
      <c r="R12088">
        <f t="shared" si="859"/>
        <v>339.118292</v>
      </c>
      <c r="S12088" t="s">
        <v>201</v>
      </c>
      <c r="T12088" s="221">
        <v>45498.336805555555</v>
      </c>
    </row>
    <row r="12089" spans="1:20" x14ac:dyDescent="0.35">
      <c r="A12089" t="s">
        <v>72</v>
      </c>
      <c r="B12089" t="s">
        <v>70</v>
      </c>
      <c r="C12089" t="s">
        <v>97</v>
      </c>
      <c r="D12089" s="29">
        <v>45695</v>
      </c>
      <c r="E12089" s="184" t="str">
        <f t="shared" si="854"/>
        <v/>
      </c>
      <c r="F12089" s="184" t="str">
        <f t="shared" si="855"/>
        <v/>
      </c>
      <c r="G12089" s="184" t="str">
        <f t="shared" si="856"/>
        <v/>
      </c>
      <c r="H12089" s="184" t="str">
        <f t="shared" si="857"/>
        <v/>
      </c>
      <c r="J12089" t="s">
        <v>253</v>
      </c>
      <c r="K12089" t="s">
        <v>253</v>
      </c>
      <c r="L12089">
        <f t="shared" si="858"/>
        <v>339.11828700000001</v>
      </c>
      <c r="R12089">
        <f t="shared" si="859"/>
        <v>339.118292</v>
      </c>
      <c r="S12089" t="s">
        <v>201</v>
      </c>
      <c r="T12089" s="221">
        <v>45498.336805555555</v>
      </c>
    </row>
    <row r="12090" spans="1:20" x14ac:dyDescent="0.35">
      <c r="A12090" t="s">
        <v>72</v>
      </c>
      <c r="B12090" t="s">
        <v>70</v>
      </c>
      <c r="C12090" t="s">
        <v>97</v>
      </c>
      <c r="D12090" s="29">
        <v>45696</v>
      </c>
      <c r="E12090" s="184" t="str">
        <f t="shared" si="854"/>
        <v/>
      </c>
      <c r="F12090" s="184" t="str">
        <f t="shared" si="855"/>
        <v/>
      </c>
      <c r="G12090" s="184" t="str">
        <f t="shared" si="856"/>
        <v/>
      </c>
      <c r="H12090" s="184" t="str">
        <f t="shared" si="857"/>
        <v/>
      </c>
      <c r="J12090" t="s">
        <v>253</v>
      </c>
      <c r="K12090" t="s">
        <v>253</v>
      </c>
      <c r="L12090">
        <f t="shared" si="858"/>
        <v>339.11828700000001</v>
      </c>
      <c r="R12090">
        <f t="shared" si="859"/>
        <v>339.118292</v>
      </c>
      <c r="S12090" t="s">
        <v>201</v>
      </c>
      <c r="T12090" s="221">
        <v>45498.336805555555</v>
      </c>
    </row>
    <row r="12091" spans="1:20" x14ac:dyDescent="0.35">
      <c r="A12091" t="s">
        <v>72</v>
      </c>
      <c r="B12091" t="s">
        <v>70</v>
      </c>
      <c r="C12091" t="s">
        <v>97</v>
      </c>
      <c r="D12091" s="29">
        <v>45697</v>
      </c>
      <c r="E12091" s="184" t="str">
        <f t="shared" si="854"/>
        <v/>
      </c>
      <c r="F12091" s="184" t="str">
        <f t="shared" si="855"/>
        <v/>
      </c>
      <c r="G12091" s="184" t="str">
        <f t="shared" si="856"/>
        <v/>
      </c>
      <c r="H12091" s="184" t="str">
        <f t="shared" si="857"/>
        <v/>
      </c>
      <c r="J12091" t="s">
        <v>253</v>
      </c>
      <c r="K12091" t="s">
        <v>253</v>
      </c>
      <c r="L12091">
        <f t="shared" si="858"/>
        <v>339.11828700000001</v>
      </c>
      <c r="R12091">
        <f t="shared" si="859"/>
        <v>339.118292</v>
      </c>
      <c r="S12091" t="s">
        <v>201</v>
      </c>
      <c r="T12091" s="221">
        <v>45498.336805555555</v>
      </c>
    </row>
    <row r="12092" spans="1:20" x14ac:dyDescent="0.35">
      <c r="A12092" t="s">
        <v>72</v>
      </c>
      <c r="B12092" t="s">
        <v>70</v>
      </c>
      <c r="C12092" t="s">
        <v>97</v>
      </c>
      <c r="D12092" s="29">
        <v>45698</v>
      </c>
      <c r="E12092" s="184" t="str">
        <f t="shared" si="854"/>
        <v/>
      </c>
      <c r="F12092" s="184" t="str">
        <f t="shared" si="855"/>
        <v/>
      </c>
      <c r="G12092" s="184" t="str">
        <f t="shared" si="856"/>
        <v/>
      </c>
      <c r="H12092" s="184" t="str">
        <f t="shared" si="857"/>
        <v/>
      </c>
      <c r="J12092" t="s">
        <v>253</v>
      </c>
      <c r="K12092" t="s">
        <v>253</v>
      </c>
      <c r="L12092">
        <f t="shared" si="858"/>
        <v>339.11828700000001</v>
      </c>
      <c r="R12092">
        <f t="shared" si="859"/>
        <v>339.118292</v>
      </c>
      <c r="S12092" t="s">
        <v>201</v>
      </c>
      <c r="T12092" s="221">
        <v>45498.336805555555</v>
      </c>
    </row>
    <row r="12093" spans="1:20" x14ac:dyDescent="0.35">
      <c r="A12093" t="s">
        <v>72</v>
      </c>
      <c r="B12093" t="s">
        <v>70</v>
      </c>
      <c r="C12093" t="s">
        <v>97</v>
      </c>
      <c r="D12093" s="29">
        <v>45699</v>
      </c>
      <c r="E12093" s="184" t="str">
        <f t="shared" si="854"/>
        <v/>
      </c>
      <c r="F12093" s="184" t="str">
        <f t="shared" si="855"/>
        <v/>
      </c>
      <c r="G12093" s="184" t="str">
        <f t="shared" si="856"/>
        <v/>
      </c>
      <c r="H12093" s="184" t="str">
        <f t="shared" si="857"/>
        <v/>
      </c>
      <c r="J12093" t="s">
        <v>253</v>
      </c>
      <c r="K12093" t="s">
        <v>253</v>
      </c>
      <c r="L12093">
        <f t="shared" si="858"/>
        <v>339.11828700000001</v>
      </c>
      <c r="R12093">
        <f t="shared" si="859"/>
        <v>339.118292</v>
      </c>
      <c r="S12093" t="s">
        <v>201</v>
      </c>
      <c r="T12093" s="221">
        <v>45498.336805555555</v>
      </c>
    </row>
    <row r="12094" spans="1:20" x14ac:dyDescent="0.35">
      <c r="A12094" t="s">
        <v>72</v>
      </c>
      <c r="B12094" t="s">
        <v>70</v>
      </c>
      <c r="C12094" t="s">
        <v>97</v>
      </c>
      <c r="D12094" s="29">
        <v>45700</v>
      </c>
      <c r="E12094" s="184" t="str">
        <f t="shared" si="854"/>
        <v/>
      </c>
      <c r="F12094" s="184" t="str">
        <f t="shared" si="855"/>
        <v/>
      </c>
      <c r="G12094" s="184" t="str">
        <f t="shared" si="856"/>
        <v/>
      </c>
      <c r="H12094" s="184" t="str">
        <f t="shared" si="857"/>
        <v/>
      </c>
      <c r="J12094" t="s">
        <v>253</v>
      </c>
      <c r="K12094" t="s">
        <v>253</v>
      </c>
      <c r="L12094">
        <f t="shared" si="858"/>
        <v>339.11828700000001</v>
      </c>
      <c r="R12094">
        <f t="shared" si="859"/>
        <v>339.118292</v>
      </c>
      <c r="S12094" t="s">
        <v>201</v>
      </c>
      <c r="T12094" s="221">
        <v>45498.336805555555</v>
      </c>
    </row>
    <row r="12095" spans="1:20" x14ac:dyDescent="0.35">
      <c r="A12095" t="s">
        <v>72</v>
      </c>
      <c r="B12095" t="s">
        <v>70</v>
      </c>
      <c r="C12095" t="s">
        <v>97</v>
      </c>
      <c r="D12095" s="29">
        <v>45701</v>
      </c>
      <c r="E12095" s="184" t="str">
        <f t="shared" si="854"/>
        <v/>
      </c>
      <c r="F12095" s="184" t="str">
        <f t="shared" si="855"/>
        <v/>
      </c>
      <c r="G12095" s="184" t="str">
        <f t="shared" si="856"/>
        <v/>
      </c>
      <c r="H12095" s="184" t="str">
        <f t="shared" si="857"/>
        <v/>
      </c>
      <c r="J12095" t="s">
        <v>253</v>
      </c>
      <c r="K12095" t="s">
        <v>253</v>
      </c>
      <c r="L12095">
        <f t="shared" si="858"/>
        <v>339.11828700000001</v>
      </c>
      <c r="R12095">
        <f t="shared" si="859"/>
        <v>339.118292</v>
      </c>
      <c r="S12095" t="s">
        <v>201</v>
      </c>
      <c r="T12095" s="221">
        <v>45498.336805555555</v>
      </c>
    </row>
    <row r="12096" spans="1:20" x14ac:dyDescent="0.35">
      <c r="A12096" t="s">
        <v>72</v>
      </c>
      <c r="B12096" t="s">
        <v>70</v>
      </c>
      <c r="C12096" t="s">
        <v>97</v>
      </c>
      <c r="D12096" s="29">
        <v>45702</v>
      </c>
      <c r="E12096" s="184" t="str">
        <f t="shared" si="854"/>
        <v/>
      </c>
      <c r="F12096" s="184" t="str">
        <f t="shared" si="855"/>
        <v/>
      </c>
      <c r="G12096" s="184" t="str">
        <f t="shared" si="856"/>
        <v/>
      </c>
      <c r="H12096" s="184" t="str">
        <f t="shared" si="857"/>
        <v/>
      </c>
      <c r="J12096" t="s">
        <v>253</v>
      </c>
      <c r="K12096" t="s">
        <v>253</v>
      </c>
      <c r="L12096">
        <f t="shared" si="858"/>
        <v>339.11828700000001</v>
      </c>
      <c r="R12096">
        <f t="shared" si="859"/>
        <v>339.118292</v>
      </c>
      <c r="S12096" t="s">
        <v>201</v>
      </c>
      <c r="T12096" s="221">
        <v>45498.336805555555</v>
      </c>
    </row>
    <row r="12097" spans="1:20" x14ac:dyDescent="0.35">
      <c r="A12097" t="s">
        <v>72</v>
      </c>
      <c r="B12097" t="s">
        <v>70</v>
      </c>
      <c r="C12097" t="s">
        <v>97</v>
      </c>
      <c r="D12097" s="29">
        <v>45703</v>
      </c>
      <c r="E12097" s="184" t="str">
        <f t="shared" si="854"/>
        <v/>
      </c>
      <c r="F12097" s="184" t="str">
        <f t="shared" si="855"/>
        <v/>
      </c>
      <c r="G12097" s="184" t="str">
        <f t="shared" si="856"/>
        <v/>
      </c>
      <c r="H12097" s="184" t="str">
        <f t="shared" si="857"/>
        <v/>
      </c>
      <c r="J12097" t="s">
        <v>253</v>
      </c>
      <c r="K12097" t="s">
        <v>253</v>
      </c>
      <c r="L12097">
        <f t="shared" si="858"/>
        <v>339.11828700000001</v>
      </c>
      <c r="R12097">
        <f t="shared" si="859"/>
        <v>339.118292</v>
      </c>
      <c r="S12097" t="s">
        <v>201</v>
      </c>
      <c r="T12097" s="221">
        <v>45498.336805555555</v>
      </c>
    </row>
    <row r="12098" spans="1:20" x14ac:dyDescent="0.35">
      <c r="A12098" t="s">
        <v>72</v>
      </c>
      <c r="B12098" t="s">
        <v>70</v>
      </c>
      <c r="C12098" t="s">
        <v>97</v>
      </c>
      <c r="D12098" s="29">
        <v>45704</v>
      </c>
      <c r="E12098" s="184" t="str">
        <f t="shared" si="854"/>
        <v/>
      </c>
      <c r="F12098" s="184" t="str">
        <f t="shared" si="855"/>
        <v/>
      </c>
      <c r="G12098" s="184" t="str">
        <f t="shared" si="856"/>
        <v/>
      </c>
      <c r="H12098" s="184" t="str">
        <f t="shared" si="857"/>
        <v/>
      </c>
      <c r="J12098" t="s">
        <v>253</v>
      </c>
      <c r="K12098" t="s">
        <v>253</v>
      </c>
      <c r="L12098">
        <f t="shared" si="858"/>
        <v>339.11828700000001</v>
      </c>
      <c r="R12098">
        <f t="shared" si="859"/>
        <v>339.118292</v>
      </c>
      <c r="S12098" t="s">
        <v>201</v>
      </c>
      <c r="T12098" s="221">
        <v>45498.336805555555</v>
      </c>
    </row>
    <row r="12099" spans="1:20" x14ac:dyDescent="0.35">
      <c r="A12099" t="s">
        <v>72</v>
      </c>
      <c r="B12099" t="s">
        <v>70</v>
      </c>
      <c r="C12099" t="s">
        <v>97</v>
      </c>
      <c r="D12099" s="29">
        <v>45705</v>
      </c>
      <c r="E12099" s="184" t="str">
        <f t="shared" si="854"/>
        <v/>
      </c>
      <c r="F12099" s="184" t="str">
        <f t="shared" si="855"/>
        <v/>
      </c>
      <c r="G12099" s="184" t="str">
        <f t="shared" si="856"/>
        <v/>
      </c>
      <c r="H12099" s="184" t="str">
        <f t="shared" si="857"/>
        <v/>
      </c>
      <c r="J12099" t="s">
        <v>253</v>
      </c>
      <c r="K12099" t="s">
        <v>253</v>
      </c>
      <c r="L12099">
        <f t="shared" si="858"/>
        <v>339.11828700000001</v>
      </c>
      <c r="R12099">
        <f t="shared" si="859"/>
        <v>339.118292</v>
      </c>
      <c r="S12099" t="s">
        <v>201</v>
      </c>
      <c r="T12099" s="221">
        <v>45498.336805555555</v>
      </c>
    </row>
    <row r="12100" spans="1:20" x14ac:dyDescent="0.35">
      <c r="A12100" t="s">
        <v>72</v>
      </c>
      <c r="B12100" t="s">
        <v>70</v>
      </c>
      <c r="C12100" t="s">
        <v>97</v>
      </c>
      <c r="D12100" s="29">
        <v>45706</v>
      </c>
      <c r="E12100" s="184" t="str">
        <f t="shared" si="854"/>
        <v/>
      </c>
      <c r="F12100" s="184" t="str">
        <f t="shared" si="855"/>
        <v/>
      </c>
      <c r="G12100" s="184" t="str">
        <f t="shared" si="856"/>
        <v/>
      </c>
      <c r="H12100" s="184" t="str">
        <f t="shared" si="857"/>
        <v/>
      </c>
      <c r="J12100" t="s">
        <v>253</v>
      </c>
      <c r="K12100" t="s">
        <v>253</v>
      </c>
      <c r="L12100">
        <f t="shared" si="858"/>
        <v>339.11828700000001</v>
      </c>
      <c r="R12100">
        <f t="shared" si="859"/>
        <v>339.118292</v>
      </c>
      <c r="S12100" t="s">
        <v>201</v>
      </c>
      <c r="T12100" s="221">
        <v>45498.336805555555</v>
      </c>
    </row>
    <row r="12101" spans="1:20" x14ac:dyDescent="0.35">
      <c r="A12101" t="s">
        <v>72</v>
      </c>
      <c r="B12101" t="s">
        <v>70</v>
      </c>
      <c r="C12101" t="s">
        <v>97</v>
      </c>
      <c r="D12101" s="29">
        <v>45707</v>
      </c>
      <c r="E12101" s="184" t="str">
        <f t="shared" si="854"/>
        <v/>
      </c>
      <c r="F12101" s="184" t="str">
        <f t="shared" si="855"/>
        <v/>
      </c>
      <c r="G12101" s="184" t="str">
        <f t="shared" si="856"/>
        <v/>
      </c>
      <c r="H12101" s="184" t="str">
        <f t="shared" si="857"/>
        <v/>
      </c>
      <c r="J12101" t="s">
        <v>253</v>
      </c>
      <c r="K12101" t="s">
        <v>253</v>
      </c>
      <c r="L12101">
        <f t="shared" si="858"/>
        <v>339.11828700000001</v>
      </c>
      <c r="R12101">
        <f t="shared" si="859"/>
        <v>339.118292</v>
      </c>
      <c r="S12101" t="s">
        <v>201</v>
      </c>
      <c r="T12101" s="221">
        <v>45498.336805555555</v>
      </c>
    </row>
    <row r="12102" spans="1:20" x14ac:dyDescent="0.35">
      <c r="A12102" t="s">
        <v>72</v>
      </c>
      <c r="B12102" t="s">
        <v>70</v>
      </c>
      <c r="C12102" t="s">
        <v>97</v>
      </c>
      <c r="D12102" s="29">
        <v>45708</v>
      </c>
      <c r="E12102" s="184" t="str">
        <f t="shared" si="854"/>
        <v/>
      </c>
      <c r="F12102" s="184" t="str">
        <f t="shared" si="855"/>
        <v/>
      </c>
      <c r="G12102" s="184" t="str">
        <f t="shared" si="856"/>
        <v/>
      </c>
      <c r="H12102" s="184" t="str">
        <f t="shared" si="857"/>
        <v/>
      </c>
      <c r="J12102" t="s">
        <v>253</v>
      </c>
      <c r="K12102" t="s">
        <v>253</v>
      </c>
      <c r="L12102">
        <f t="shared" si="858"/>
        <v>339.11828700000001</v>
      </c>
      <c r="R12102">
        <f t="shared" si="859"/>
        <v>339.118292</v>
      </c>
      <c r="S12102" t="s">
        <v>201</v>
      </c>
      <c r="T12102" s="221">
        <v>45498.336805555555</v>
      </c>
    </row>
    <row r="12103" spans="1:20" x14ac:dyDescent="0.35">
      <c r="A12103" t="s">
        <v>72</v>
      </c>
      <c r="B12103" t="s">
        <v>70</v>
      </c>
      <c r="C12103" t="s">
        <v>97</v>
      </c>
      <c r="D12103" s="29">
        <v>45709</v>
      </c>
      <c r="E12103" s="184" t="str">
        <f t="shared" si="854"/>
        <v/>
      </c>
      <c r="F12103" s="184" t="str">
        <f t="shared" si="855"/>
        <v/>
      </c>
      <c r="G12103" s="184" t="str">
        <f t="shared" si="856"/>
        <v/>
      </c>
      <c r="H12103" s="184" t="str">
        <f t="shared" si="857"/>
        <v/>
      </c>
      <c r="J12103" t="s">
        <v>253</v>
      </c>
      <c r="K12103" t="s">
        <v>253</v>
      </c>
      <c r="L12103">
        <f t="shared" si="858"/>
        <v>339.11828700000001</v>
      </c>
      <c r="R12103">
        <f t="shared" si="859"/>
        <v>339.118292</v>
      </c>
      <c r="S12103" t="s">
        <v>201</v>
      </c>
      <c r="T12103" s="221">
        <v>45498.336805555555</v>
      </c>
    </row>
    <row r="12104" spans="1:20" x14ac:dyDescent="0.35">
      <c r="A12104" t="s">
        <v>72</v>
      </c>
      <c r="B12104" t="s">
        <v>70</v>
      </c>
      <c r="C12104" t="s">
        <v>97</v>
      </c>
      <c r="D12104" s="29">
        <v>45710</v>
      </c>
      <c r="E12104" s="184" t="str">
        <f t="shared" ref="E12104:E12167" si="860">IF(J12104="","",IF(L12104=0,0,IF(1-(J12104/L12104)&lt;0,"",1-(J12104/L12104))))</f>
        <v/>
      </c>
      <c r="F12104" s="184" t="str">
        <f t="shared" ref="F12104:F12167" si="861">IF(K12104="","",IF(L12104=0,0,IF(1-(K12104/L12104)&lt;0,"",1-(K12104/L12104))))</f>
        <v/>
      </c>
      <c r="G12104" s="184" t="str">
        <f t="shared" ref="G12104:G12167" si="862">IF(J12104="","",IF(1-(J12104/R12104)&lt;0,"",1-(J12104/R12104)))</f>
        <v/>
      </c>
      <c r="H12104" s="184" t="str">
        <f t="shared" ref="H12104:H12167" si="863">IF(K12104="","",IF(1-(K12104/R12104)&lt;0,"",1-(K12104/R12104)))</f>
        <v/>
      </c>
      <c r="J12104" t="s">
        <v>253</v>
      </c>
      <c r="K12104" t="s">
        <v>253</v>
      </c>
      <c r="L12104">
        <f t="shared" si="858"/>
        <v>339.11828700000001</v>
      </c>
      <c r="R12104">
        <f t="shared" si="859"/>
        <v>339.118292</v>
      </c>
      <c r="S12104" t="s">
        <v>201</v>
      </c>
      <c r="T12104" s="221">
        <v>45498.336805555555</v>
      </c>
    </row>
    <row r="12105" spans="1:20" x14ac:dyDescent="0.35">
      <c r="A12105" t="s">
        <v>72</v>
      </c>
      <c r="B12105" t="s">
        <v>70</v>
      </c>
      <c r="C12105" t="s">
        <v>97</v>
      </c>
      <c r="D12105" s="29">
        <v>45711</v>
      </c>
      <c r="E12105" s="184" t="str">
        <f t="shared" si="860"/>
        <v/>
      </c>
      <c r="F12105" s="184" t="str">
        <f t="shared" si="861"/>
        <v/>
      </c>
      <c r="G12105" s="184" t="str">
        <f t="shared" si="862"/>
        <v/>
      </c>
      <c r="H12105" s="184" t="str">
        <f t="shared" si="863"/>
        <v/>
      </c>
      <c r="J12105" t="s">
        <v>253</v>
      </c>
      <c r="K12105" t="s">
        <v>253</v>
      </c>
      <c r="L12105">
        <f t="shared" si="858"/>
        <v>339.11828700000001</v>
      </c>
      <c r="R12105">
        <f t="shared" si="859"/>
        <v>339.118292</v>
      </c>
      <c r="S12105" t="s">
        <v>201</v>
      </c>
      <c r="T12105" s="221">
        <v>45498.336805555555</v>
      </c>
    </row>
    <row r="12106" spans="1:20" x14ac:dyDescent="0.35">
      <c r="A12106" t="s">
        <v>72</v>
      </c>
      <c r="B12106" t="s">
        <v>70</v>
      </c>
      <c r="C12106" t="s">
        <v>97</v>
      </c>
      <c r="D12106" s="29">
        <v>45712</v>
      </c>
      <c r="E12106" s="184" t="str">
        <f t="shared" si="860"/>
        <v/>
      </c>
      <c r="F12106" s="184" t="str">
        <f t="shared" si="861"/>
        <v/>
      </c>
      <c r="G12106" s="184" t="str">
        <f t="shared" si="862"/>
        <v/>
      </c>
      <c r="H12106" s="184" t="str">
        <f t="shared" si="863"/>
        <v/>
      </c>
      <c r="J12106" t="s">
        <v>253</v>
      </c>
      <c r="K12106" t="s">
        <v>253</v>
      </c>
      <c r="L12106">
        <f t="shared" si="858"/>
        <v>339.11828700000001</v>
      </c>
      <c r="R12106">
        <f t="shared" si="859"/>
        <v>339.118292</v>
      </c>
      <c r="S12106" t="s">
        <v>201</v>
      </c>
      <c r="T12106" s="221">
        <v>45498.336805555555</v>
      </c>
    </row>
    <row r="12107" spans="1:20" x14ac:dyDescent="0.35">
      <c r="A12107" t="s">
        <v>72</v>
      </c>
      <c r="B12107" t="s">
        <v>70</v>
      </c>
      <c r="C12107" t="s">
        <v>97</v>
      </c>
      <c r="D12107" s="29">
        <v>45713</v>
      </c>
      <c r="E12107" s="184" t="str">
        <f t="shared" si="860"/>
        <v/>
      </c>
      <c r="F12107" s="184" t="str">
        <f t="shared" si="861"/>
        <v/>
      </c>
      <c r="G12107" s="184" t="str">
        <f t="shared" si="862"/>
        <v/>
      </c>
      <c r="H12107" s="184" t="str">
        <f t="shared" si="863"/>
        <v/>
      </c>
      <c r="J12107" t="s">
        <v>253</v>
      </c>
      <c r="K12107" t="s">
        <v>253</v>
      </c>
      <c r="L12107">
        <f t="shared" si="858"/>
        <v>339.11828700000001</v>
      </c>
      <c r="R12107">
        <f t="shared" si="859"/>
        <v>339.118292</v>
      </c>
      <c r="S12107" t="s">
        <v>201</v>
      </c>
      <c r="T12107" s="221">
        <v>45498.336805555555</v>
      </c>
    </row>
    <row r="12108" spans="1:20" x14ac:dyDescent="0.35">
      <c r="A12108" t="s">
        <v>72</v>
      </c>
      <c r="B12108" t="s">
        <v>70</v>
      </c>
      <c r="C12108" t="s">
        <v>97</v>
      </c>
      <c r="D12108" s="29">
        <v>45714</v>
      </c>
      <c r="E12108" s="184" t="str">
        <f t="shared" si="860"/>
        <v/>
      </c>
      <c r="F12108" s="184" t="str">
        <f t="shared" si="861"/>
        <v/>
      </c>
      <c r="G12108" s="184" t="str">
        <f t="shared" si="862"/>
        <v/>
      </c>
      <c r="H12108" s="184" t="str">
        <f t="shared" si="863"/>
        <v/>
      </c>
      <c r="J12108" t="s">
        <v>253</v>
      </c>
      <c r="K12108" t="s">
        <v>253</v>
      </c>
      <c r="L12108">
        <f t="shared" si="858"/>
        <v>339.11828700000001</v>
      </c>
      <c r="R12108">
        <f t="shared" si="859"/>
        <v>339.118292</v>
      </c>
      <c r="S12108" t="s">
        <v>201</v>
      </c>
      <c r="T12108" s="221">
        <v>45498.336805555555</v>
      </c>
    </row>
    <row r="12109" spans="1:20" x14ac:dyDescent="0.35">
      <c r="A12109" t="s">
        <v>72</v>
      </c>
      <c r="B12109" t="s">
        <v>70</v>
      </c>
      <c r="C12109" t="s">
        <v>97</v>
      </c>
      <c r="D12109" s="29">
        <v>45715</v>
      </c>
      <c r="E12109" s="184" t="str">
        <f t="shared" si="860"/>
        <v/>
      </c>
      <c r="F12109" s="184" t="str">
        <f t="shared" si="861"/>
        <v/>
      </c>
      <c r="G12109" s="184" t="str">
        <f t="shared" si="862"/>
        <v/>
      </c>
      <c r="H12109" s="184" t="str">
        <f t="shared" si="863"/>
        <v/>
      </c>
      <c r="J12109" t="s">
        <v>253</v>
      </c>
      <c r="K12109" t="s">
        <v>253</v>
      </c>
      <c r="L12109">
        <f t="shared" si="858"/>
        <v>339.11828700000001</v>
      </c>
      <c r="R12109">
        <f t="shared" si="859"/>
        <v>339.118292</v>
      </c>
      <c r="S12109" t="s">
        <v>201</v>
      </c>
      <c r="T12109" s="221">
        <v>45498.336805555555</v>
      </c>
    </row>
    <row r="12110" spans="1:20" x14ac:dyDescent="0.35">
      <c r="A12110" t="s">
        <v>72</v>
      </c>
      <c r="B12110" t="s">
        <v>70</v>
      </c>
      <c r="C12110" t="s">
        <v>97</v>
      </c>
      <c r="D12110" s="29">
        <v>45716</v>
      </c>
      <c r="E12110" s="184" t="str">
        <f t="shared" si="860"/>
        <v/>
      </c>
      <c r="F12110" s="184" t="str">
        <f t="shared" si="861"/>
        <v/>
      </c>
      <c r="G12110" s="184" t="str">
        <f t="shared" si="862"/>
        <v/>
      </c>
      <c r="H12110" s="184" t="str">
        <f t="shared" si="863"/>
        <v/>
      </c>
      <c r="J12110" t="s">
        <v>253</v>
      </c>
      <c r="K12110" t="s">
        <v>253</v>
      </c>
      <c r="L12110">
        <f t="shared" si="858"/>
        <v>339.11828700000001</v>
      </c>
      <c r="R12110">
        <f t="shared" si="859"/>
        <v>339.118292</v>
      </c>
      <c r="S12110" t="s">
        <v>201</v>
      </c>
      <c r="T12110" s="221">
        <v>45498.336805555555</v>
      </c>
    </row>
    <row r="12111" spans="1:20" x14ac:dyDescent="0.35">
      <c r="A12111" t="s">
        <v>72</v>
      </c>
      <c r="B12111" t="s">
        <v>70</v>
      </c>
      <c r="C12111" t="s">
        <v>97</v>
      </c>
      <c r="D12111" s="29">
        <v>45717</v>
      </c>
      <c r="E12111" s="184" t="str">
        <f t="shared" si="860"/>
        <v/>
      </c>
      <c r="F12111" s="184" t="str">
        <f t="shared" si="861"/>
        <v/>
      </c>
      <c r="G12111" s="184" t="str">
        <f t="shared" si="862"/>
        <v/>
      </c>
      <c r="H12111" s="184" t="str">
        <f t="shared" si="863"/>
        <v/>
      </c>
      <c r="J12111" t="s">
        <v>253</v>
      </c>
      <c r="K12111" t="s">
        <v>253</v>
      </c>
      <c r="L12111">
        <f t="shared" si="858"/>
        <v>339.11828700000001</v>
      </c>
      <c r="R12111">
        <f t="shared" si="859"/>
        <v>339.118292</v>
      </c>
      <c r="S12111" t="s">
        <v>201</v>
      </c>
      <c r="T12111" s="221">
        <v>45498.336805555555</v>
      </c>
    </row>
    <row r="12112" spans="1:20" x14ac:dyDescent="0.35">
      <c r="A12112" t="s">
        <v>72</v>
      </c>
      <c r="B12112" t="s">
        <v>70</v>
      </c>
      <c r="C12112" t="s">
        <v>97</v>
      </c>
      <c r="D12112" s="29">
        <v>45718</v>
      </c>
      <c r="E12112" s="184" t="str">
        <f t="shared" si="860"/>
        <v/>
      </c>
      <c r="F12112" s="184" t="str">
        <f t="shared" si="861"/>
        <v/>
      </c>
      <c r="G12112" s="184" t="str">
        <f t="shared" si="862"/>
        <v/>
      </c>
      <c r="H12112" s="184" t="str">
        <f t="shared" si="863"/>
        <v/>
      </c>
      <c r="J12112" t="s">
        <v>253</v>
      </c>
      <c r="K12112" t="s">
        <v>253</v>
      </c>
      <c r="L12112">
        <f t="shared" si="858"/>
        <v>339.11828700000001</v>
      </c>
      <c r="R12112">
        <f t="shared" si="859"/>
        <v>339.118292</v>
      </c>
      <c r="S12112" t="s">
        <v>201</v>
      </c>
      <c r="T12112" s="221">
        <v>45498.336805555555</v>
      </c>
    </row>
    <row r="12113" spans="1:20" x14ac:dyDescent="0.35">
      <c r="A12113" t="s">
        <v>72</v>
      </c>
      <c r="B12113" t="s">
        <v>70</v>
      </c>
      <c r="C12113" t="s">
        <v>97</v>
      </c>
      <c r="D12113" s="29">
        <v>45719</v>
      </c>
      <c r="E12113" s="184" t="str">
        <f t="shared" si="860"/>
        <v/>
      </c>
      <c r="F12113" s="184" t="str">
        <f t="shared" si="861"/>
        <v/>
      </c>
      <c r="G12113" s="184" t="str">
        <f t="shared" si="862"/>
        <v/>
      </c>
      <c r="H12113" s="184" t="str">
        <f t="shared" si="863"/>
        <v/>
      </c>
      <c r="J12113" t="s">
        <v>253</v>
      </c>
      <c r="K12113" t="s">
        <v>253</v>
      </c>
      <c r="L12113">
        <f t="shared" si="858"/>
        <v>339.11828700000001</v>
      </c>
      <c r="R12113">
        <f t="shared" si="859"/>
        <v>339.118292</v>
      </c>
      <c r="S12113" t="s">
        <v>201</v>
      </c>
      <c r="T12113" s="221">
        <v>45498.336805555555</v>
      </c>
    </row>
    <row r="12114" spans="1:20" x14ac:dyDescent="0.35">
      <c r="A12114" t="s">
        <v>72</v>
      </c>
      <c r="B12114" t="s">
        <v>70</v>
      </c>
      <c r="C12114" t="s">
        <v>97</v>
      </c>
      <c r="D12114" s="29">
        <v>45720</v>
      </c>
      <c r="E12114" s="184" t="str">
        <f t="shared" si="860"/>
        <v/>
      </c>
      <c r="F12114" s="184" t="str">
        <f t="shared" si="861"/>
        <v/>
      </c>
      <c r="G12114" s="184" t="str">
        <f t="shared" si="862"/>
        <v/>
      </c>
      <c r="H12114" s="184" t="str">
        <f t="shared" si="863"/>
        <v/>
      </c>
      <c r="J12114" t="s">
        <v>253</v>
      </c>
      <c r="K12114" t="s">
        <v>253</v>
      </c>
      <c r="L12114">
        <f t="shared" si="858"/>
        <v>339.11828700000001</v>
      </c>
      <c r="R12114">
        <f t="shared" si="859"/>
        <v>339.118292</v>
      </c>
      <c r="S12114" t="s">
        <v>201</v>
      </c>
      <c r="T12114" s="221">
        <v>45498.336805555555</v>
      </c>
    </row>
    <row r="12115" spans="1:20" x14ac:dyDescent="0.35">
      <c r="A12115" t="s">
        <v>72</v>
      </c>
      <c r="B12115" t="s">
        <v>70</v>
      </c>
      <c r="C12115" t="s">
        <v>97</v>
      </c>
      <c r="D12115" s="29">
        <v>45721</v>
      </c>
      <c r="E12115" s="184" t="str">
        <f t="shared" si="860"/>
        <v/>
      </c>
      <c r="F12115" s="184" t="str">
        <f t="shared" si="861"/>
        <v/>
      </c>
      <c r="G12115" s="184" t="str">
        <f t="shared" si="862"/>
        <v/>
      </c>
      <c r="H12115" s="184" t="str">
        <f t="shared" si="863"/>
        <v/>
      </c>
      <c r="J12115" t="s">
        <v>253</v>
      </c>
      <c r="K12115" t="s">
        <v>253</v>
      </c>
      <c r="L12115">
        <f t="shared" si="858"/>
        <v>339.11828700000001</v>
      </c>
      <c r="R12115">
        <f t="shared" si="859"/>
        <v>339.118292</v>
      </c>
      <c r="S12115" t="s">
        <v>201</v>
      </c>
      <c r="T12115" s="221">
        <v>45498.336805555555</v>
      </c>
    </row>
    <row r="12116" spans="1:20" x14ac:dyDescent="0.35">
      <c r="A12116" t="s">
        <v>72</v>
      </c>
      <c r="B12116" t="s">
        <v>70</v>
      </c>
      <c r="C12116" t="s">
        <v>97</v>
      </c>
      <c r="D12116" s="29">
        <v>45722</v>
      </c>
      <c r="E12116" s="184" t="str">
        <f t="shared" si="860"/>
        <v/>
      </c>
      <c r="F12116" s="184" t="str">
        <f t="shared" si="861"/>
        <v/>
      </c>
      <c r="G12116" s="184" t="str">
        <f t="shared" si="862"/>
        <v/>
      </c>
      <c r="H12116" s="184" t="str">
        <f t="shared" si="863"/>
        <v/>
      </c>
      <c r="J12116" t="s">
        <v>253</v>
      </c>
      <c r="K12116" t="s">
        <v>253</v>
      </c>
      <c r="L12116">
        <f t="shared" ref="L12116:L12179" si="864">L6276</f>
        <v>339.11828700000001</v>
      </c>
      <c r="R12116">
        <f t="shared" ref="R12116:R12179" si="865">R6276</f>
        <v>339.118292</v>
      </c>
      <c r="S12116" t="s">
        <v>201</v>
      </c>
      <c r="T12116" s="221">
        <v>45498.336805555555</v>
      </c>
    </row>
    <row r="12117" spans="1:20" x14ac:dyDescent="0.35">
      <c r="A12117" t="s">
        <v>72</v>
      </c>
      <c r="B12117" t="s">
        <v>70</v>
      </c>
      <c r="C12117" t="s">
        <v>97</v>
      </c>
      <c r="D12117" s="29">
        <v>45723</v>
      </c>
      <c r="E12117" s="184" t="str">
        <f t="shared" si="860"/>
        <v/>
      </c>
      <c r="F12117" s="184" t="str">
        <f t="shared" si="861"/>
        <v/>
      </c>
      <c r="G12117" s="184" t="str">
        <f t="shared" si="862"/>
        <v/>
      </c>
      <c r="H12117" s="184" t="str">
        <f t="shared" si="863"/>
        <v/>
      </c>
      <c r="J12117" t="s">
        <v>253</v>
      </c>
      <c r="K12117" t="s">
        <v>253</v>
      </c>
      <c r="L12117">
        <f t="shared" si="864"/>
        <v>339.11828700000001</v>
      </c>
      <c r="R12117">
        <f t="shared" si="865"/>
        <v>339.118292</v>
      </c>
      <c r="S12117" t="s">
        <v>201</v>
      </c>
      <c r="T12117" s="221">
        <v>45498.336805555555</v>
      </c>
    </row>
    <row r="12118" spans="1:20" x14ac:dyDescent="0.35">
      <c r="A12118" t="s">
        <v>72</v>
      </c>
      <c r="B12118" t="s">
        <v>70</v>
      </c>
      <c r="C12118" t="s">
        <v>97</v>
      </c>
      <c r="D12118" s="29">
        <v>45724</v>
      </c>
      <c r="E12118" s="184" t="str">
        <f t="shared" si="860"/>
        <v/>
      </c>
      <c r="F12118" s="184" t="str">
        <f t="shared" si="861"/>
        <v/>
      </c>
      <c r="G12118" s="184" t="str">
        <f t="shared" si="862"/>
        <v/>
      </c>
      <c r="H12118" s="184" t="str">
        <f t="shared" si="863"/>
        <v/>
      </c>
      <c r="J12118" t="s">
        <v>253</v>
      </c>
      <c r="K12118" t="s">
        <v>253</v>
      </c>
      <c r="L12118">
        <f t="shared" si="864"/>
        <v>339.11828700000001</v>
      </c>
      <c r="R12118">
        <f t="shared" si="865"/>
        <v>339.118292</v>
      </c>
      <c r="S12118" t="s">
        <v>201</v>
      </c>
      <c r="T12118" s="221">
        <v>45498.336805555555</v>
      </c>
    </row>
    <row r="12119" spans="1:20" x14ac:dyDescent="0.35">
      <c r="A12119" t="s">
        <v>72</v>
      </c>
      <c r="B12119" t="s">
        <v>70</v>
      </c>
      <c r="C12119" t="s">
        <v>97</v>
      </c>
      <c r="D12119" s="29">
        <v>45725</v>
      </c>
      <c r="E12119" s="184" t="str">
        <f t="shared" si="860"/>
        <v/>
      </c>
      <c r="F12119" s="184" t="str">
        <f t="shared" si="861"/>
        <v/>
      </c>
      <c r="G12119" s="184" t="str">
        <f t="shared" si="862"/>
        <v/>
      </c>
      <c r="H12119" s="184" t="str">
        <f t="shared" si="863"/>
        <v/>
      </c>
      <c r="J12119" t="s">
        <v>253</v>
      </c>
      <c r="K12119" t="s">
        <v>253</v>
      </c>
      <c r="L12119">
        <f t="shared" si="864"/>
        <v>339.11828700000001</v>
      </c>
      <c r="R12119">
        <f t="shared" si="865"/>
        <v>339.118292</v>
      </c>
      <c r="S12119" t="s">
        <v>201</v>
      </c>
      <c r="T12119" s="221">
        <v>45498.336805555555</v>
      </c>
    </row>
    <row r="12120" spans="1:20" x14ac:dyDescent="0.35">
      <c r="A12120" t="s">
        <v>72</v>
      </c>
      <c r="B12120" t="s">
        <v>70</v>
      </c>
      <c r="C12120" t="s">
        <v>97</v>
      </c>
      <c r="D12120" s="29">
        <v>45726</v>
      </c>
      <c r="E12120" s="184" t="str">
        <f t="shared" si="860"/>
        <v/>
      </c>
      <c r="F12120" s="184" t="str">
        <f t="shared" si="861"/>
        <v/>
      </c>
      <c r="G12120" s="184" t="str">
        <f t="shared" si="862"/>
        <v/>
      </c>
      <c r="H12120" s="184" t="str">
        <f t="shared" si="863"/>
        <v/>
      </c>
      <c r="J12120" t="s">
        <v>253</v>
      </c>
      <c r="K12120" t="s">
        <v>253</v>
      </c>
      <c r="L12120">
        <f t="shared" si="864"/>
        <v>339.11828700000001</v>
      </c>
      <c r="R12120">
        <f t="shared" si="865"/>
        <v>339.118292</v>
      </c>
      <c r="S12120" t="s">
        <v>201</v>
      </c>
      <c r="T12120" s="221">
        <v>45498.336805555555</v>
      </c>
    </row>
    <row r="12121" spans="1:20" x14ac:dyDescent="0.35">
      <c r="A12121" t="s">
        <v>72</v>
      </c>
      <c r="B12121" t="s">
        <v>70</v>
      </c>
      <c r="C12121" t="s">
        <v>97</v>
      </c>
      <c r="D12121" s="29">
        <v>45727</v>
      </c>
      <c r="E12121" s="184" t="str">
        <f t="shared" si="860"/>
        <v/>
      </c>
      <c r="F12121" s="184" t="str">
        <f t="shared" si="861"/>
        <v/>
      </c>
      <c r="G12121" s="184" t="str">
        <f t="shared" si="862"/>
        <v/>
      </c>
      <c r="H12121" s="184" t="str">
        <f t="shared" si="863"/>
        <v/>
      </c>
      <c r="J12121" t="s">
        <v>253</v>
      </c>
      <c r="K12121" t="s">
        <v>253</v>
      </c>
      <c r="L12121">
        <f t="shared" si="864"/>
        <v>339.11828700000001</v>
      </c>
      <c r="R12121">
        <f t="shared" si="865"/>
        <v>339.118292</v>
      </c>
      <c r="S12121" t="s">
        <v>201</v>
      </c>
      <c r="T12121" s="221">
        <v>45498.336805555555</v>
      </c>
    </row>
    <row r="12122" spans="1:20" x14ac:dyDescent="0.35">
      <c r="A12122" t="s">
        <v>72</v>
      </c>
      <c r="B12122" t="s">
        <v>70</v>
      </c>
      <c r="C12122" t="s">
        <v>97</v>
      </c>
      <c r="D12122" s="29">
        <v>45728</v>
      </c>
      <c r="E12122" s="184" t="str">
        <f t="shared" si="860"/>
        <v/>
      </c>
      <c r="F12122" s="184" t="str">
        <f t="shared" si="861"/>
        <v/>
      </c>
      <c r="G12122" s="184" t="str">
        <f t="shared" si="862"/>
        <v/>
      </c>
      <c r="H12122" s="184" t="str">
        <f t="shared" si="863"/>
        <v/>
      </c>
      <c r="J12122" t="s">
        <v>253</v>
      </c>
      <c r="K12122" t="s">
        <v>253</v>
      </c>
      <c r="L12122">
        <f t="shared" si="864"/>
        <v>339.11828700000001</v>
      </c>
      <c r="R12122">
        <f t="shared" si="865"/>
        <v>339.118292</v>
      </c>
      <c r="S12122" t="s">
        <v>201</v>
      </c>
      <c r="T12122" s="221">
        <v>45498.336805555555</v>
      </c>
    </row>
    <row r="12123" spans="1:20" x14ac:dyDescent="0.35">
      <c r="A12123" t="s">
        <v>72</v>
      </c>
      <c r="B12123" t="s">
        <v>70</v>
      </c>
      <c r="C12123" t="s">
        <v>97</v>
      </c>
      <c r="D12123" s="29">
        <v>45729</v>
      </c>
      <c r="E12123" s="184" t="str">
        <f t="shared" si="860"/>
        <v/>
      </c>
      <c r="F12123" s="184" t="str">
        <f t="shared" si="861"/>
        <v/>
      </c>
      <c r="G12123" s="184" t="str">
        <f t="shared" si="862"/>
        <v/>
      </c>
      <c r="H12123" s="184" t="str">
        <f t="shared" si="863"/>
        <v/>
      </c>
      <c r="J12123" t="s">
        <v>253</v>
      </c>
      <c r="K12123" t="s">
        <v>253</v>
      </c>
      <c r="L12123">
        <f t="shared" si="864"/>
        <v>339.11828700000001</v>
      </c>
      <c r="R12123">
        <f t="shared" si="865"/>
        <v>339.118292</v>
      </c>
      <c r="S12123" t="s">
        <v>201</v>
      </c>
      <c r="T12123" s="221">
        <v>45498.336805555555</v>
      </c>
    </row>
    <row r="12124" spans="1:20" x14ac:dyDescent="0.35">
      <c r="A12124" t="s">
        <v>72</v>
      </c>
      <c r="B12124" t="s">
        <v>70</v>
      </c>
      <c r="C12124" t="s">
        <v>97</v>
      </c>
      <c r="D12124" s="29">
        <v>45730</v>
      </c>
      <c r="E12124" s="184" t="str">
        <f t="shared" si="860"/>
        <v/>
      </c>
      <c r="F12124" s="184" t="str">
        <f t="shared" si="861"/>
        <v/>
      </c>
      <c r="G12124" s="184" t="str">
        <f t="shared" si="862"/>
        <v/>
      </c>
      <c r="H12124" s="184" t="str">
        <f t="shared" si="863"/>
        <v/>
      </c>
      <c r="J12124" t="s">
        <v>253</v>
      </c>
      <c r="K12124" t="s">
        <v>253</v>
      </c>
      <c r="L12124">
        <f t="shared" si="864"/>
        <v>339.11828700000001</v>
      </c>
      <c r="R12124">
        <f t="shared" si="865"/>
        <v>339.118292</v>
      </c>
      <c r="S12124" t="s">
        <v>201</v>
      </c>
      <c r="T12124" s="221">
        <v>45498.336805555555</v>
      </c>
    </row>
    <row r="12125" spans="1:20" x14ac:dyDescent="0.35">
      <c r="A12125" t="s">
        <v>72</v>
      </c>
      <c r="B12125" t="s">
        <v>70</v>
      </c>
      <c r="C12125" t="s">
        <v>97</v>
      </c>
      <c r="D12125" s="29">
        <v>45731</v>
      </c>
      <c r="E12125" s="184" t="str">
        <f t="shared" si="860"/>
        <v/>
      </c>
      <c r="F12125" s="184" t="str">
        <f t="shared" si="861"/>
        <v/>
      </c>
      <c r="G12125" s="184" t="str">
        <f t="shared" si="862"/>
        <v/>
      </c>
      <c r="H12125" s="184" t="str">
        <f t="shared" si="863"/>
        <v/>
      </c>
      <c r="J12125" t="s">
        <v>253</v>
      </c>
      <c r="K12125" t="s">
        <v>253</v>
      </c>
      <c r="L12125">
        <f t="shared" si="864"/>
        <v>339.11828700000001</v>
      </c>
      <c r="R12125">
        <f t="shared" si="865"/>
        <v>339.118292</v>
      </c>
      <c r="S12125" t="s">
        <v>201</v>
      </c>
      <c r="T12125" s="221">
        <v>45498.336805555555</v>
      </c>
    </row>
    <row r="12126" spans="1:20" x14ac:dyDescent="0.35">
      <c r="A12126" t="s">
        <v>72</v>
      </c>
      <c r="B12126" t="s">
        <v>70</v>
      </c>
      <c r="C12126" t="s">
        <v>97</v>
      </c>
      <c r="D12126" s="29">
        <v>45732</v>
      </c>
      <c r="E12126" s="184" t="str">
        <f t="shared" si="860"/>
        <v/>
      </c>
      <c r="F12126" s="184" t="str">
        <f t="shared" si="861"/>
        <v/>
      </c>
      <c r="G12126" s="184" t="str">
        <f t="shared" si="862"/>
        <v/>
      </c>
      <c r="H12126" s="184" t="str">
        <f t="shared" si="863"/>
        <v/>
      </c>
      <c r="J12126" t="s">
        <v>253</v>
      </c>
      <c r="K12126" t="s">
        <v>253</v>
      </c>
      <c r="L12126">
        <f t="shared" si="864"/>
        <v>339.11828700000001</v>
      </c>
      <c r="R12126">
        <f t="shared" si="865"/>
        <v>339.118292</v>
      </c>
      <c r="S12126" t="s">
        <v>201</v>
      </c>
      <c r="T12126" s="221">
        <v>45498.336805555555</v>
      </c>
    </row>
    <row r="12127" spans="1:20" x14ac:dyDescent="0.35">
      <c r="A12127" t="s">
        <v>72</v>
      </c>
      <c r="B12127" t="s">
        <v>70</v>
      </c>
      <c r="C12127" t="s">
        <v>97</v>
      </c>
      <c r="D12127" s="29">
        <v>45733</v>
      </c>
      <c r="E12127" s="184" t="str">
        <f t="shared" si="860"/>
        <v/>
      </c>
      <c r="F12127" s="184" t="str">
        <f t="shared" si="861"/>
        <v/>
      </c>
      <c r="G12127" s="184" t="str">
        <f t="shared" si="862"/>
        <v/>
      </c>
      <c r="H12127" s="184" t="str">
        <f t="shared" si="863"/>
        <v/>
      </c>
      <c r="J12127" t="s">
        <v>253</v>
      </c>
      <c r="K12127" t="s">
        <v>253</v>
      </c>
      <c r="L12127">
        <f t="shared" si="864"/>
        <v>339.11828700000001</v>
      </c>
      <c r="R12127">
        <f t="shared" si="865"/>
        <v>339.118292</v>
      </c>
      <c r="S12127" t="s">
        <v>201</v>
      </c>
      <c r="T12127" s="221">
        <v>45498.336805555555</v>
      </c>
    </row>
    <row r="12128" spans="1:20" x14ac:dyDescent="0.35">
      <c r="A12128" t="s">
        <v>72</v>
      </c>
      <c r="B12128" t="s">
        <v>70</v>
      </c>
      <c r="C12128" t="s">
        <v>97</v>
      </c>
      <c r="D12128" s="29">
        <v>45734</v>
      </c>
      <c r="E12128" s="184" t="str">
        <f t="shared" si="860"/>
        <v/>
      </c>
      <c r="F12128" s="184" t="str">
        <f t="shared" si="861"/>
        <v/>
      </c>
      <c r="G12128" s="184" t="str">
        <f t="shared" si="862"/>
        <v/>
      </c>
      <c r="H12128" s="184" t="str">
        <f t="shared" si="863"/>
        <v/>
      </c>
      <c r="J12128" t="s">
        <v>253</v>
      </c>
      <c r="K12128" t="s">
        <v>253</v>
      </c>
      <c r="L12128">
        <f t="shared" si="864"/>
        <v>339.11828700000001</v>
      </c>
      <c r="R12128">
        <f t="shared" si="865"/>
        <v>339.118292</v>
      </c>
      <c r="S12128" t="s">
        <v>201</v>
      </c>
      <c r="T12128" s="221">
        <v>45498.336805555555</v>
      </c>
    </row>
    <row r="12129" spans="1:20" x14ac:dyDescent="0.35">
      <c r="A12129" t="s">
        <v>72</v>
      </c>
      <c r="B12129" t="s">
        <v>70</v>
      </c>
      <c r="C12129" t="s">
        <v>97</v>
      </c>
      <c r="D12129" s="29">
        <v>45735</v>
      </c>
      <c r="E12129" s="184" t="str">
        <f t="shared" si="860"/>
        <v/>
      </c>
      <c r="F12129" s="184" t="str">
        <f t="shared" si="861"/>
        <v/>
      </c>
      <c r="G12129" s="184" t="str">
        <f t="shared" si="862"/>
        <v/>
      </c>
      <c r="H12129" s="184" t="str">
        <f t="shared" si="863"/>
        <v/>
      </c>
      <c r="J12129" t="s">
        <v>253</v>
      </c>
      <c r="K12129" t="s">
        <v>253</v>
      </c>
      <c r="L12129">
        <f t="shared" si="864"/>
        <v>339.11828700000001</v>
      </c>
      <c r="R12129">
        <f t="shared" si="865"/>
        <v>339.118292</v>
      </c>
      <c r="S12129" t="s">
        <v>201</v>
      </c>
      <c r="T12129" s="221">
        <v>45498.336805555555</v>
      </c>
    </row>
    <row r="12130" spans="1:20" x14ac:dyDescent="0.35">
      <c r="A12130" t="s">
        <v>72</v>
      </c>
      <c r="B12130" t="s">
        <v>70</v>
      </c>
      <c r="C12130" t="s">
        <v>97</v>
      </c>
      <c r="D12130" s="29">
        <v>45736</v>
      </c>
      <c r="E12130" s="184" t="str">
        <f t="shared" si="860"/>
        <v/>
      </c>
      <c r="F12130" s="184" t="str">
        <f t="shared" si="861"/>
        <v/>
      </c>
      <c r="G12130" s="184" t="str">
        <f t="shared" si="862"/>
        <v/>
      </c>
      <c r="H12130" s="184" t="str">
        <f t="shared" si="863"/>
        <v/>
      </c>
      <c r="J12130" t="s">
        <v>253</v>
      </c>
      <c r="K12130" t="s">
        <v>253</v>
      </c>
      <c r="L12130">
        <f t="shared" si="864"/>
        <v>339.11828700000001</v>
      </c>
      <c r="R12130">
        <f t="shared" si="865"/>
        <v>339.118292</v>
      </c>
      <c r="S12130" t="s">
        <v>201</v>
      </c>
      <c r="T12130" s="221">
        <v>45498.336805555555</v>
      </c>
    </row>
    <row r="12131" spans="1:20" x14ac:dyDescent="0.35">
      <c r="A12131" t="s">
        <v>72</v>
      </c>
      <c r="B12131" t="s">
        <v>70</v>
      </c>
      <c r="C12131" t="s">
        <v>97</v>
      </c>
      <c r="D12131" s="29">
        <v>45737</v>
      </c>
      <c r="E12131" s="184" t="str">
        <f t="shared" si="860"/>
        <v/>
      </c>
      <c r="F12131" s="184" t="str">
        <f t="shared" si="861"/>
        <v/>
      </c>
      <c r="G12131" s="184" t="str">
        <f t="shared" si="862"/>
        <v/>
      </c>
      <c r="H12131" s="184" t="str">
        <f t="shared" si="863"/>
        <v/>
      </c>
      <c r="J12131" t="s">
        <v>253</v>
      </c>
      <c r="K12131" t="s">
        <v>253</v>
      </c>
      <c r="L12131">
        <f t="shared" si="864"/>
        <v>339.11828700000001</v>
      </c>
      <c r="R12131">
        <f t="shared" si="865"/>
        <v>339.118292</v>
      </c>
      <c r="S12131" t="s">
        <v>201</v>
      </c>
      <c r="T12131" s="221">
        <v>45498.336805555555</v>
      </c>
    </row>
    <row r="12132" spans="1:20" x14ac:dyDescent="0.35">
      <c r="A12132" t="s">
        <v>72</v>
      </c>
      <c r="B12132" t="s">
        <v>70</v>
      </c>
      <c r="C12132" t="s">
        <v>97</v>
      </c>
      <c r="D12132" s="29">
        <v>45738</v>
      </c>
      <c r="E12132" s="184" t="str">
        <f t="shared" si="860"/>
        <v/>
      </c>
      <c r="F12132" s="184" t="str">
        <f t="shared" si="861"/>
        <v/>
      </c>
      <c r="G12132" s="184" t="str">
        <f t="shared" si="862"/>
        <v/>
      </c>
      <c r="H12132" s="184" t="str">
        <f t="shared" si="863"/>
        <v/>
      </c>
      <c r="J12132" t="s">
        <v>253</v>
      </c>
      <c r="K12132" t="s">
        <v>253</v>
      </c>
      <c r="L12132">
        <f t="shared" si="864"/>
        <v>339.11828700000001</v>
      </c>
      <c r="R12132">
        <f t="shared" si="865"/>
        <v>339.118292</v>
      </c>
      <c r="S12132" t="s">
        <v>201</v>
      </c>
      <c r="T12132" s="221">
        <v>45498.336805555555</v>
      </c>
    </row>
    <row r="12133" spans="1:20" x14ac:dyDescent="0.35">
      <c r="A12133" t="s">
        <v>72</v>
      </c>
      <c r="B12133" t="s">
        <v>70</v>
      </c>
      <c r="C12133" t="s">
        <v>97</v>
      </c>
      <c r="D12133" s="29">
        <v>45739</v>
      </c>
      <c r="E12133" s="184" t="str">
        <f t="shared" si="860"/>
        <v/>
      </c>
      <c r="F12133" s="184" t="str">
        <f t="shared" si="861"/>
        <v/>
      </c>
      <c r="G12133" s="184" t="str">
        <f t="shared" si="862"/>
        <v/>
      </c>
      <c r="H12133" s="184" t="str">
        <f t="shared" si="863"/>
        <v/>
      </c>
      <c r="J12133" t="s">
        <v>253</v>
      </c>
      <c r="K12133" t="s">
        <v>253</v>
      </c>
      <c r="L12133">
        <f t="shared" si="864"/>
        <v>339.11828700000001</v>
      </c>
      <c r="R12133">
        <f t="shared" si="865"/>
        <v>339.118292</v>
      </c>
      <c r="S12133" t="s">
        <v>201</v>
      </c>
      <c r="T12133" s="221">
        <v>45498.336805555555</v>
      </c>
    </row>
    <row r="12134" spans="1:20" x14ac:dyDescent="0.35">
      <c r="A12134" t="s">
        <v>72</v>
      </c>
      <c r="B12134" t="s">
        <v>70</v>
      </c>
      <c r="C12134" t="s">
        <v>97</v>
      </c>
      <c r="D12134" s="29">
        <v>45740</v>
      </c>
      <c r="E12134" s="184" t="str">
        <f t="shared" si="860"/>
        <v/>
      </c>
      <c r="F12134" s="184" t="str">
        <f t="shared" si="861"/>
        <v/>
      </c>
      <c r="G12134" s="184" t="str">
        <f t="shared" si="862"/>
        <v/>
      </c>
      <c r="H12134" s="184" t="str">
        <f t="shared" si="863"/>
        <v/>
      </c>
      <c r="J12134" t="s">
        <v>253</v>
      </c>
      <c r="K12134" t="s">
        <v>253</v>
      </c>
      <c r="L12134">
        <f t="shared" si="864"/>
        <v>339.11828700000001</v>
      </c>
      <c r="R12134">
        <f t="shared" si="865"/>
        <v>339.118292</v>
      </c>
      <c r="S12134" t="s">
        <v>201</v>
      </c>
      <c r="T12134" s="221">
        <v>45498.336805555555</v>
      </c>
    </row>
    <row r="12135" spans="1:20" x14ac:dyDescent="0.35">
      <c r="A12135" t="s">
        <v>72</v>
      </c>
      <c r="B12135" t="s">
        <v>70</v>
      </c>
      <c r="C12135" t="s">
        <v>97</v>
      </c>
      <c r="D12135" s="29">
        <v>45741</v>
      </c>
      <c r="E12135" s="184" t="str">
        <f t="shared" si="860"/>
        <v/>
      </c>
      <c r="F12135" s="184" t="str">
        <f t="shared" si="861"/>
        <v/>
      </c>
      <c r="G12135" s="184" t="str">
        <f t="shared" si="862"/>
        <v/>
      </c>
      <c r="H12135" s="184" t="str">
        <f t="shared" si="863"/>
        <v/>
      </c>
      <c r="J12135" t="s">
        <v>253</v>
      </c>
      <c r="K12135" t="s">
        <v>253</v>
      </c>
      <c r="L12135">
        <f t="shared" si="864"/>
        <v>339.11828700000001</v>
      </c>
      <c r="R12135">
        <f t="shared" si="865"/>
        <v>339.118292</v>
      </c>
      <c r="S12135" t="s">
        <v>201</v>
      </c>
      <c r="T12135" s="221">
        <v>45498.336805555555</v>
      </c>
    </row>
    <row r="12136" spans="1:20" x14ac:dyDescent="0.35">
      <c r="A12136" t="s">
        <v>72</v>
      </c>
      <c r="B12136" t="s">
        <v>70</v>
      </c>
      <c r="C12136" t="s">
        <v>97</v>
      </c>
      <c r="D12136" s="29">
        <v>45742</v>
      </c>
      <c r="E12136" s="184" t="str">
        <f t="shared" si="860"/>
        <v/>
      </c>
      <c r="F12136" s="184" t="str">
        <f t="shared" si="861"/>
        <v/>
      </c>
      <c r="G12136" s="184" t="str">
        <f t="shared" si="862"/>
        <v/>
      </c>
      <c r="H12136" s="184" t="str">
        <f t="shared" si="863"/>
        <v/>
      </c>
      <c r="J12136" t="s">
        <v>253</v>
      </c>
      <c r="K12136" t="s">
        <v>253</v>
      </c>
      <c r="L12136">
        <f t="shared" si="864"/>
        <v>339.11828700000001</v>
      </c>
      <c r="R12136">
        <f t="shared" si="865"/>
        <v>339.118292</v>
      </c>
      <c r="S12136" t="s">
        <v>201</v>
      </c>
      <c r="T12136" s="221">
        <v>45498.336805555555</v>
      </c>
    </row>
    <row r="12137" spans="1:20" x14ac:dyDescent="0.35">
      <c r="A12137" t="s">
        <v>72</v>
      </c>
      <c r="B12137" t="s">
        <v>70</v>
      </c>
      <c r="C12137" t="s">
        <v>97</v>
      </c>
      <c r="D12137" s="29">
        <v>45743</v>
      </c>
      <c r="E12137" s="184" t="str">
        <f t="shared" si="860"/>
        <v/>
      </c>
      <c r="F12137" s="184" t="str">
        <f t="shared" si="861"/>
        <v/>
      </c>
      <c r="G12137" s="184" t="str">
        <f t="shared" si="862"/>
        <v/>
      </c>
      <c r="H12137" s="184" t="str">
        <f t="shared" si="863"/>
        <v/>
      </c>
      <c r="J12137" t="s">
        <v>253</v>
      </c>
      <c r="K12137" t="s">
        <v>253</v>
      </c>
      <c r="L12137">
        <f t="shared" si="864"/>
        <v>339.11828700000001</v>
      </c>
      <c r="R12137">
        <f t="shared" si="865"/>
        <v>339.118292</v>
      </c>
      <c r="S12137" t="s">
        <v>201</v>
      </c>
      <c r="T12137" s="221">
        <v>45498.336805555555</v>
      </c>
    </row>
    <row r="12138" spans="1:20" x14ac:dyDescent="0.35">
      <c r="A12138" t="s">
        <v>72</v>
      </c>
      <c r="B12138" t="s">
        <v>70</v>
      </c>
      <c r="C12138" t="s">
        <v>97</v>
      </c>
      <c r="D12138" s="29">
        <v>45744</v>
      </c>
      <c r="E12138" s="184" t="str">
        <f t="shared" si="860"/>
        <v/>
      </c>
      <c r="F12138" s="184" t="str">
        <f t="shared" si="861"/>
        <v/>
      </c>
      <c r="G12138" s="184" t="str">
        <f t="shared" si="862"/>
        <v/>
      </c>
      <c r="H12138" s="184" t="str">
        <f t="shared" si="863"/>
        <v/>
      </c>
      <c r="J12138" t="s">
        <v>253</v>
      </c>
      <c r="K12138" t="s">
        <v>253</v>
      </c>
      <c r="L12138">
        <f t="shared" si="864"/>
        <v>339.11828700000001</v>
      </c>
      <c r="R12138">
        <f t="shared" si="865"/>
        <v>339.118292</v>
      </c>
      <c r="S12138" t="s">
        <v>201</v>
      </c>
      <c r="T12138" s="221">
        <v>45498.336805555555</v>
      </c>
    </row>
    <row r="12139" spans="1:20" x14ac:dyDescent="0.35">
      <c r="A12139" t="s">
        <v>72</v>
      </c>
      <c r="B12139" t="s">
        <v>70</v>
      </c>
      <c r="C12139" t="s">
        <v>97</v>
      </c>
      <c r="D12139" s="29">
        <v>45745</v>
      </c>
      <c r="E12139" s="184" t="str">
        <f t="shared" si="860"/>
        <v/>
      </c>
      <c r="F12139" s="184" t="str">
        <f t="shared" si="861"/>
        <v/>
      </c>
      <c r="G12139" s="184" t="str">
        <f t="shared" si="862"/>
        <v/>
      </c>
      <c r="H12139" s="184" t="str">
        <f t="shared" si="863"/>
        <v/>
      </c>
      <c r="J12139" t="s">
        <v>253</v>
      </c>
      <c r="K12139" t="s">
        <v>253</v>
      </c>
      <c r="L12139">
        <f t="shared" si="864"/>
        <v>339.11828700000001</v>
      </c>
      <c r="R12139">
        <f t="shared" si="865"/>
        <v>339.118292</v>
      </c>
      <c r="S12139" t="s">
        <v>201</v>
      </c>
      <c r="T12139" s="221">
        <v>45498.336805555555</v>
      </c>
    </row>
    <row r="12140" spans="1:20" x14ac:dyDescent="0.35">
      <c r="A12140" t="s">
        <v>72</v>
      </c>
      <c r="B12140" t="s">
        <v>70</v>
      </c>
      <c r="C12140" t="s">
        <v>97</v>
      </c>
      <c r="D12140" s="29">
        <v>45746</v>
      </c>
      <c r="E12140" s="184" t="str">
        <f t="shared" si="860"/>
        <v/>
      </c>
      <c r="F12140" s="184" t="str">
        <f t="shared" si="861"/>
        <v/>
      </c>
      <c r="G12140" s="184" t="str">
        <f t="shared" si="862"/>
        <v/>
      </c>
      <c r="H12140" s="184" t="str">
        <f t="shared" si="863"/>
        <v/>
      </c>
      <c r="J12140" t="s">
        <v>253</v>
      </c>
      <c r="K12140" t="s">
        <v>253</v>
      </c>
      <c r="L12140">
        <f t="shared" si="864"/>
        <v>339.11828700000001</v>
      </c>
      <c r="R12140">
        <f t="shared" si="865"/>
        <v>339.118292</v>
      </c>
      <c r="S12140" t="s">
        <v>201</v>
      </c>
      <c r="T12140" s="221">
        <v>45498.336805555555</v>
      </c>
    </row>
    <row r="12141" spans="1:20" x14ac:dyDescent="0.35">
      <c r="A12141" t="s">
        <v>72</v>
      </c>
      <c r="B12141" t="s">
        <v>70</v>
      </c>
      <c r="C12141" t="s">
        <v>97</v>
      </c>
      <c r="D12141" s="29">
        <v>45747</v>
      </c>
      <c r="E12141" s="184" t="str">
        <f t="shared" si="860"/>
        <v/>
      </c>
      <c r="F12141" s="184" t="str">
        <f t="shared" si="861"/>
        <v/>
      </c>
      <c r="G12141" s="184" t="str">
        <f t="shared" si="862"/>
        <v/>
      </c>
      <c r="H12141" s="184" t="str">
        <f t="shared" si="863"/>
        <v/>
      </c>
      <c r="J12141" t="s">
        <v>253</v>
      </c>
      <c r="K12141" t="s">
        <v>253</v>
      </c>
      <c r="L12141">
        <f t="shared" si="864"/>
        <v>339.11828700000001</v>
      </c>
      <c r="R12141">
        <f t="shared" si="865"/>
        <v>339.118292</v>
      </c>
      <c r="S12141" t="s">
        <v>201</v>
      </c>
      <c r="T12141" s="221">
        <v>45498.336805555555</v>
      </c>
    </row>
    <row r="12142" spans="1:20" x14ac:dyDescent="0.35">
      <c r="A12142" t="s">
        <v>72</v>
      </c>
      <c r="B12142" t="s">
        <v>70</v>
      </c>
      <c r="C12142" t="s">
        <v>97</v>
      </c>
      <c r="D12142" s="29">
        <v>45748</v>
      </c>
      <c r="E12142" s="184" t="str">
        <f t="shared" si="860"/>
        <v/>
      </c>
      <c r="F12142" s="184" t="str">
        <f t="shared" si="861"/>
        <v/>
      </c>
      <c r="G12142" s="184" t="str">
        <f t="shared" si="862"/>
        <v/>
      </c>
      <c r="H12142" s="184" t="str">
        <f t="shared" si="863"/>
        <v/>
      </c>
      <c r="J12142" t="s">
        <v>253</v>
      </c>
      <c r="K12142" t="s">
        <v>253</v>
      </c>
      <c r="L12142">
        <f t="shared" si="864"/>
        <v>339.11828700000001</v>
      </c>
      <c r="R12142">
        <f t="shared" si="865"/>
        <v>339.118292</v>
      </c>
      <c r="S12142" t="s">
        <v>201</v>
      </c>
      <c r="T12142" s="221">
        <v>45498.336805555555</v>
      </c>
    </row>
    <row r="12143" spans="1:20" x14ac:dyDescent="0.35">
      <c r="A12143" t="s">
        <v>72</v>
      </c>
      <c r="B12143" t="s">
        <v>70</v>
      </c>
      <c r="C12143" t="s">
        <v>97</v>
      </c>
      <c r="D12143" s="29">
        <v>45749</v>
      </c>
      <c r="E12143" s="184" t="str">
        <f t="shared" si="860"/>
        <v/>
      </c>
      <c r="F12143" s="184" t="str">
        <f t="shared" si="861"/>
        <v/>
      </c>
      <c r="G12143" s="184" t="str">
        <f t="shared" si="862"/>
        <v/>
      </c>
      <c r="H12143" s="184" t="str">
        <f t="shared" si="863"/>
        <v/>
      </c>
      <c r="J12143" t="s">
        <v>253</v>
      </c>
      <c r="K12143" t="s">
        <v>253</v>
      </c>
      <c r="L12143">
        <f t="shared" si="864"/>
        <v>339.11828700000001</v>
      </c>
      <c r="R12143">
        <f t="shared" si="865"/>
        <v>339.118292</v>
      </c>
      <c r="S12143" t="s">
        <v>201</v>
      </c>
      <c r="T12143" s="221">
        <v>45498.336805555555</v>
      </c>
    </row>
    <row r="12144" spans="1:20" x14ac:dyDescent="0.35">
      <c r="A12144" t="s">
        <v>72</v>
      </c>
      <c r="B12144" t="s">
        <v>70</v>
      </c>
      <c r="C12144" t="s">
        <v>97</v>
      </c>
      <c r="D12144" s="29">
        <v>45750</v>
      </c>
      <c r="E12144" s="184" t="str">
        <f t="shared" si="860"/>
        <v/>
      </c>
      <c r="F12144" s="184" t="str">
        <f t="shared" si="861"/>
        <v/>
      </c>
      <c r="G12144" s="184" t="str">
        <f t="shared" si="862"/>
        <v/>
      </c>
      <c r="H12144" s="184" t="str">
        <f t="shared" si="863"/>
        <v/>
      </c>
      <c r="J12144" t="s">
        <v>253</v>
      </c>
      <c r="K12144" t="s">
        <v>253</v>
      </c>
      <c r="L12144">
        <f t="shared" si="864"/>
        <v>339.11828700000001</v>
      </c>
      <c r="R12144">
        <f t="shared" si="865"/>
        <v>339.118292</v>
      </c>
      <c r="S12144" t="s">
        <v>201</v>
      </c>
      <c r="T12144" s="221">
        <v>45498.336805555555</v>
      </c>
    </row>
    <row r="12145" spans="1:20" x14ac:dyDescent="0.35">
      <c r="A12145" t="s">
        <v>72</v>
      </c>
      <c r="B12145" t="s">
        <v>70</v>
      </c>
      <c r="C12145" t="s">
        <v>97</v>
      </c>
      <c r="D12145" s="29">
        <v>45751</v>
      </c>
      <c r="E12145" s="184" t="str">
        <f t="shared" si="860"/>
        <v/>
      </c>
      <c r="F12145" s="184" t="str">
        <f t="shared" si="861"/>
        <v/>
      </c>
      <c r="G12145" s="184" t="str">
        <f t="shared" si="862"/>
        <v/>
      </c>
      <c r="H12145" s="184" t="str">
        <f t="shared" si="863"/>
        <v/>
      </c>
      <c r="J12145" t="s">
        <v>253</v>
      </c>
      <c r="K12145" t="s">
        <v>253</v>
      </c>
      <c r="L12145">
        <f t="shared" si="864"/>
        <v>339.11828700000001</v>
      </c>
      <c r="R12145">
        <f t="shared" si="865"/>
        <v>339.118292</v>
      </c>
      <c r="S12145" t="s">
        <v>201</v>
      </c>
      <c r="T12145" s="221">
        <v>45498.336805555555</v>
      </c>
    </row>
    <row r="12146" spans="1:20" x14ac:dyDescent="0.35">
      <c r="A12146" t="s">
        <v>72</v>
      </c>
      <c r="B12146" t="s">
        <v>70</v>
      </c>
      <c r="C12146" t="s">
        <v>97</v>
      </c>
      <c r="D12146" s="29">
        <v>45752</v>
      </c>
      <c r="E12146" s="184" t="str">
        <f t="shared" si="860"/>
        <v/>
      </c>
      <c r="F12146" s="184" t="str">
        <f t="shared" si="861"/>
        <v/>
      </c>
      <c r="G12146" s="184" t="str">
        <f t="shared" si="862"/>
        <v/>
      </c>
      <c r="H12146" s="184" t="str">
        <f t="shared" si="863"/>
        <v/>
      </c>
      <c r="J12146" t="s">
        <v>253</v>
      </c>
      <c r="K12146" t="s">
        <v>253</v>
      </c>
      <c r="L12146">
        <f t="shared" si="864"/>
        <v>339.11828700000001</v>
      </c>
      <c r="R12146">
        <f t="shared" si="865"/>
        <v>339.118292</v>
      </c>
      <c r="S12146" t="s">
        <v>201</v>
      </c>
      <c r="T12146" s="221">
        <v>45498.336805555555</v>
      </c>
    </row>
    <row r="12147" spans="1:20" x14ac:dyDescent="0.35">
      <c r="A12147" t="s">
        <v>72</v>
      </c>
      <c r="B12147" t="s">
        <v>70</v>
      </c>
      <c r="C12147" t="s">
        <v>97</v>
      </c>
      <c r="D12147" s="29">
        <v>45753</v>
      </c>
      <c r="E12147" s="184" t="str">
        <f t="shared" si="860"/>
        <v/>
      </c>
      <c r="F12147" s="184" t="str">
        <f t="shared" si="861"/>
        <v/>
      </c>
      <c r="G12147" s="184" t="str">
        <f t="shared" si="862"/>
        <v/>
      </c>
      <c r="H12147" s="184" t="str">
        <f t="shared" si="863"/>
        <v/>
      </c>
      <c r="J12147" t="s">
        <v>253</v>
      </c>
      <c r="K12147" t="s">
        <v>253</v>
      </c>
      <c r="L12147">
        <f t="shared" si="864"/>
        <v>339.11828700000001</v>
      </c>
      <c r="R12147">
        <f t="shared" si="865"/>
        <v>339.118292</v>
      </c>
      <c r="S12147" t="s">
        <v>201</v>
      </c>
      <c r="T12147" s="221">
        <v>45498.336805555555</v>
      </c>
    </row>
    <row r="12148" spans="1:20" x14ac:dyDescent="0.35">
      <c r="A12148" t="s">
        <v>72</v>
      </c>
      <c r="B12148" t="s">
        <v>70</v>
      </c>
      <c r="C12148" t="s">
        <v>97</v>
      </c>
      <c r="D12148" s="29">
        <v>45754</v>
      </c>
      <c r="E12148" s="184" t="str">
        <f t="shared" si="860"/>
        <v/>
      </c>
      <c r="F12148" s="184" t="str">
        <f t="shared" si="861"/>
        <v/>
      </c>
      <c r="G12148" s="184" t="str">
        <f t="shared" si="862"/>
        <v/>
      </c>
      <c r="H12148" s="184" t="str">
        <f t="shared" si="863"/>
        <v/>
      </c>
      <c r="J12148" t="s">
        <v>253</v>
      </c>
      <c r="K12148" t="s">
        <v>253</v>
      </c>
      <c r="L12148">
        <f t="shared" si="864"/>
        <v>339.11828700000001</v>
      </c>
      <c r="R12148">
        <f t="shared" si="865"/>
        <v>339.118292</v>
      </c>
      <c r="S12148" t="s">
        <v>201</v>
      </c>
      <c r="T12148" s="221">
        <v>45498.336805555555</v>
      </c>
    </row>
    <row r="12149" spans="1:20" x14ac:dyDescent="0.35">
      <c r="A12149" t="s">
        <v>72</v>
      </c>
      <c r="B12149" t="s">
        <v>70</v>
      </c>
      <c r="C12149" t="s">
        <v>97</v>
      </c>
      <c r="D12149" s="29">
        <v>45755</v>
      </c>
      <c r="E12149" s="184" t="str">
        <f t="shared" si="860"/>
        <v/>
      </c>
      <c r="F12149" s="184" t="str">
        <f t="shared" si="861"/>
        <v/>
      </c>
      <c r="G12149" s="184" t="str">
        <f t="shared" si="862"/>
        <v/>
      </c>
      <c r="H12149" s="184" t="str">
        <f t="shared" si="863"/>
        <v/>
      </c>
      <c r="J12149" t="s">
        <v>253</v>
      </c>
      <c r="K12149" t="s">
        <v>253</v>
      </c>
      <c r="L12149">
        <f t="shared" si="864"/>
        <v>339.11828700000001</v>
      </c>
      <c r="R12149">
        <f t="shared" si="865"/>
        <v>339.118292</v>
      </c>
      <c r="S12149" t="s">
        <v>201</v>
      </c>
      <c r="T12149" s="221">
        <v>45498.336805555555</v>
      </c>
    </row>
    <row r="12150" spans="1:20" x14ac:dyDescent="0.35">
      <c r="A12150" t="s">
        <v>72</v>
      </c>
      <c r="B12150" t="s">
        <v>70</v>
      </c>
      <c r="C12150" t="s">
        <v>97</v>
      </c>
      <c r="D12150" s="29">
        <v>45756</v>
      </c>
      <c r="E12150" s="184" t="str">
        <f t="shared" si="860"/>
        <v/>
      </c>
      <c r="F12150" s="184" t="str">
        <f t="shared" si="861"/>
        <v/>
      </c>
      <c r="G12150" s="184" t="str">
        <f t="shared" si="862"/>
        <v/>
      </c>
      <c r="H12150" s="184" t="str">
        <f t="shared" si="863"/>
        <v/>
      </c>
      <c r="J12150" t="s">
        <v>253</v>
      </c>
      <c r="K12150" t="s">
        <v>253</v>
      </c>
      <c r="L12150">
        <f t="shared" si="864"/>
        <v>339.11828700000001</v>
      </c>
      <c r="R12150">
        <f t="shared" si="865"/>
        <v>339.118292</v>
      </c>
      <c r="S12150" t="s">
        <v>201</v>
      </c>
      <c r="T12150" s="221">
        <v>45498.336805555555</v>
      </c>
    </row>
    <row r="12151" spans="1:20" x14ac:dyDescent="0.35">
      <c r="A12151" t="s">
        <v>72</v>
      </c>
      <c r="B12151" t="s">
        <v>70</v>
      </c>
      <c r="C12151" t="s">
        <v>97</v>
      </c>
      <c r="D12151" s="29">
        <v>45757</v>
      </c>
      <c r="E12151" s="184" t="str">
        <f t="shared" si="860"/>
        <v/>
      </c>
      <c r="F12151" s="184" t="str">
        <f t="shared" si="861"/>
        <v/>
      </c>
      <c r="G12151" s="184" t="str">
        <f t="shared" si="862"/>
        <v/>
      </c>
      <c r="H12151" s="184" t="str">
        <f t="shared" si="863"/>
        <v/>
      </c>
      <c r="J12151" t="s">
        <v>253</v>
      </c>
      <c r="K12151" t="s">
        <v>253</v>
      </c>
      <c r="L12151">
        <f t="shared" si="864"/>
        <v>339.11828700000001</v>
      </c>
      <c r="R12151">
        <f t="shared" si="865"/>
        <v>339.118292</v>
      </c>
      <c r="S12151" t="s">
        <v>201</v>
      </c>
      <c r="T12151" s="221">
        <v>45498.336805555555</v>
      </c>
    </row>
    <row r="12152" spans="1:20" x14ac:dyDescent="0.35">
      <c r="A12152" t="s">
        <v>72</v>
      </c>
      <c r="B12152" t="s">
        <v>70</v>
      </c>
      <c r="C12152" t="s">
        <v>97</v>
      </c>
      <c r="D12152" s="29">
        <v>45758</v>
      </c>
      <c r="E12152" s="184" t="str">
        <f t="shared" si="860"/>
        <v/>
      </c>
      <c r="F12152" s="184" t="str">
        <f t="shared" si="861"/>
        <v/>
      </c>
      <c r="G12152" s="184" t="str">
        <f t="shared" si="862"/>
        <v/>
      </c>
      <c r="H12152" s="184" t="str">
        <f t="shared" si="863"/>
        <v/>
      </c>
      <c r="J12152" t="s">
        <v>253</v>
      </c>
      <c r="K12152" t="s">
        <v>253</v>
      </c>
      <c r="L12152">
        <f t="shared" si="864"/>
        <v>339.11828700000001</v>
      </c>
      <c r="R12152">
        <f t="shared" si="865"/>
        <v>339.118292</v>
      </c>
      <c r="S12152" t="s">
        <v>201</v>
      </c>
      <c r="T12152" s="221">
        <v>45498.336805555555</v>
      </c>
    </row>
    <row r="12153" spans="1:20" x14ac:dyDescent="0.35">
      <c r="A12153" t="s">
        <v>72</v>
      </c>
      <c r="B12153" t="s">
        <v>70</v>
      </c>
      <c r="C12153" t="s">
        <v>97</v>
      </c>
      <c r="D12153" s="29">
        <v>45759</v>
      </c>
      <c r="E12153" s="184" t="str">
        <f t="shared" si="860"/>
        <v/>
      </c>
      <c r="F12153" s="184" t="str">
        <f t="shared" si="861"/>
        <v/>
      </c>
      <c r="G12153" s="184" t="str">
        <f t="shared" si="862"/>
        <v/>
      </c>
      <c r="H12153" s="184" t="str">
        <f t="shared" si="863"/>
        <v/>
      </c>
      <c r="J12153" t="s">
        <v>253</v>
      </c>
      <c r="K12153" t="s">
        <v>253</v>
      </c>
      <c r="L12153">
        <f t="shared" si="864"/>
        <v>339.11828700000001</v>
      </c>
      <c r="R12153">
        <f t="shared" si="865"/>
        <v>339.118292</v>
      </c>
      <c r="S12153" t="s">
        <v>201</v>
      </c>
      <c r="T12153" s="221">
        <v>45498.336805555555</v>
      </c>
    </row>
    <row r="12154" spans="1:20" x14ac:dyDescent="0.35">
      <c r="A12154" t="s">
        <v>72</v>
      </c>
      <c r="B12154" t="s">
        <v>70</v>
      </c>
      <c r="C12154" t="s">
        <v>97</v>
      </c>
      <c r="D12154" s="29">
        <v>45760</v>
      </c>
      <c r="E12154" s="184" t="str">
        <f t="shared" si="860"/>
        <v/>
      </c>
      <c r="F12154" s="184" t="str">
        <f t="shared" si="861"/>
        <v/>
      </c>
      <c r="G12154" s="184" t="str">
        <f t="shared" si="862"/>
        <v/>
      </c>
      <c r="H12154" s="184" t="str">
        <f t="shared" si="863"/>
        <v/>
      </c>
      <c r="J12154" t="s">
        <v>253</v>
      </c>
      <c r="K12154" t="s">
        <v>253</v>
      </c>
      <c r="L12154">
        <f t="shared" si="864"/>
        <v>339.11828700000001</v>
      </c>
      <c r="R12154">
        <f t="shared" si="865"/>
        <v>339.118292</v>
      </c>
      <c r="S12154" t="s">
        <v>201</v>
      </c>
      <c r="T12154" s="221">
        <v>45498.336805555555</v>
      </c>
    </row>
    <row r="12155" spans="1:20" x14ac:dyDescent="0.35">
      <c r="A12155" t="s">
        <v>72</v>
      </c>
      <c r="B12155" t="s">
        <v>70</v>
      </c>
      <c r="C12155" t="s">
        <v>97</v>
      </c>
      <c r="D12155" s="29">
        <v>45761</v>
      </c>
      <c r="E12155" s="184">
        <f t="shared" si="860"/>
        <v>0.83781470328080543</v>
      </c>
      <c r="F12155" s="184">
        <f t="shared" si="861"/>
        <v>0.20381763428759003</v>
      </c>
      <c r="G12155" s="184">
        <f t="shared" si="862"/>
        <v>0.83781470567208449</v>
      </c>
      <c r="H12155" s="184">
        <f t="shared" si="863"/>
        <v>0.20381764602659647</v>
      </c>
      <c r="J12155">
        <v>55</v>
      </c>
      <c r="K12155">
        <v>270</v>
      </c>
      <c r="L12155">
        <f t="shared" si="864"/>
        <v>339.11828700000001</v>
      </c>
      <c r="R12155">
        <f t="shared" si="865"/>
        <v>339.118292</v>
      </c>
      <c r="S12155" t="s">
        <v>201</v>
      </c>
      <c r="T12155" s="221">
        <v>45498.336805555555</v>
      </c>
    </row>
    <row r="12156" spans="1:20" x14ac:dyDescent="0.35">
      <c r="A12156" t="s">
        <v>72</v>
      </c>
      <c r="B12156" t="s">
        <v>70</v>
      </c>
      <c r="C12156" t="s">
        <v>97</v>
      </c>
      <c r="D12156" s="29">
        <v>45762</v>
      </c>
      <c r="E12156" s="184">
        <f t="shared" si="860"/>
        <v>0.83781470328080543</v>
      </c>
      <c r="F12156" s="184">
        <f t="shared" si="861"/>
        <v>0.20381763428759003</v>
      </c>
      <c r="G12156" s="184">
        <f t="shared" si="862"/>
        <v>0.83781470567208449</v>
      </c>
      <c r="H12156" s="184">
        <f t="shared" si="863"/>
        <v>0.20381764602659647</v>
      </c>
      <c r="J12156">
        <v>55</v>
      </c>
      <c r="K12156">
        <v>270</v>
      </c>
      <c r="L12156">
        <f t="shared" si="864"/>
        <v>339.11828700000001</v>
      </c>
      <c r="R12156">
        <f t="shared" si="865"/>
        <v>339.118292</v>
      </c>
      <c r="S12156" t="s">
        <v>201</v>
      </c>
      <c r="T12156" s="221">
        <v>45498.336805555555</v>
      </c>
    </row>
    <row r="12157" spans="1:20" x14ac:dyDescent="0.35">
      <c r="A12157" t="s">
        <v>72</v>
      </c>
      <c r="B12157" t="s">
        <v>70</v>
      </c>
      <c r="C12157" t="s">
        <v>97</v>
      </c>
      <c r="D12157" s="29">
        <v>45763</v>
      </c>
      <c r="E12157" s="184">
        <f t="shared" si="860"/>
        <v>0.83781470328080543</v>
      </c>
      <c r="F12157" s="184">
        <f t="shared" si="861"/>
        <v>0.20381763428759003</v>
      </c>
      <c r="G12157" s="184">
        <f t="shared" si="862"/>
        <v>0.83781470567208449</v>
      </c>
      <c r="H12157" s="184">
        <f t="shared" si="863"/>
        <v>0.20381764602659647</v>
      </c>
      <c r="J12157">
        <v>55</v>
      </c>
      <c r="K12157">
        <v>270</v>
      </c>
      <c r="L12157">
        <f t="shared" si="864"/>
        <v>339.11828700000001</v>
      </c>
      <c r="R12157">
        <f t="shared" si="865"/>
        <v>339.118292</v>
      </c>
      <c r="S12157" t="s">
        <v>201</v>
      </c>
      <c r="T12157" s="221">
        <v>45498.336805555555</v>
      </c>
    </row>
    <row r="12158" spans="1:20" x14ac:dyDescent="0.35">
      <c r="A12158" t="s">
        <v>72</v>
      </c>
      <c r="B12158" t="s">
        <v>70</v>
      </c>
      <c r="C12158" t="s">
        <v>97</v>
      </c>
      <c r="D12158" s="29">
        <v>45764</v>
      </c>
      <c r="E12158" s="184">
        <f t="shared" si="860"/>
        <v>0.83781470328080543</v>
      </c>
      <c r="F12158" s="184">
        <f t="shared" si="861"/>
        <v>0.20381763428759003</v>
      </c>
      <c r="G12158" s="184">
        <f t="shared" si="862"/>
        <v>0.83781470567208449</v>
      </c>
      <c r="H12158" s="184">
        <f t="shared" si="863"/>
        <v>0.20381764602659647</v>
      </c>
      <c r="J12158">
        <v>55</v>
      </c>
      <c r="K12158">
        <v>270</v>
      </c>
      <c r="L12158">
        <f t="shared" si="864"/>
        <v>339.11828700000001</v>
      </c>
      <c r="R12158">
        <f t="shared" si="865"/>
        <v>339.118292</v>
      </c>
      <c r="S12158" t="s">
        <v>201</v>
      </c>
      <c r="T12158" s="221">
        <v>45498.336805555555</v>
      </c>
    </row>
    <row r="12159" spans="1:20" x14ac:dyDescent="0.35">
      <c r="A12159" t="s">
        <v>72</v>
      </c>
      <c r="B12159" t="s">
        <v>70</v>
      </c>
      <c r="C12159" t="s">
        <v>97</v>
      </c>
      <c r="D12159" s="29">
        <v>45765</v>
      </c>
      <c r="E12159" s="184">
        <f t="shared" si="860"/>
        <v>0.83781470328080543</v>
      </c>
      <c r="F12159" s="184">
        <f t="shared" si="861"/>
        <v>0.20381763428759003</v>
      </c>
      <c r="G12159" s="184">
        <f t="shared" si="862"/>
        <v>0.83781470567208449</v>
      </c>
      <c r="H12159" s="184">
        <f t="shared" si="863"/>
        <v>0.20381764602659647</v>
      </c>
      <c r="J12159">
        <v>55</v>
      </c>
      <c r="K12159">
        <v>270</v>
      </c>
      <c r="L12159">
        <f t="shared" si="864"/>
        <v>339.11828700000001</v>
      </c>
      <c r="R12159">
        <f t="shared" si="865"/>
        <v>339.118292</v>
      </c>
      <c r="S12159" t="s">
        <v>201</v>
      </c>
      <c r="T12159" s="221">
        <v>45498.336805555555</v>
      </c>
    </row>
    <row r="12160" spans="1:20" x14ac:dyDescent="0.35">
      <c r="A12160" t="s">
        <v>72</v>
      </c>
      <c r="B12160" t="s">
        <v>70</v>
      </c>
      <c r="C12160" t="s">
        <v>97</v>
      </c>
      <c r="D12160" s="29">
        <v>45766</v>
      </c>
      <c r="E12160" s="184">
        <f t="shared" si="860"/>
        <v>0.83781470328080543</v>
      </c>
      <c r="F12160" s="184">
        <f t="shared" si="861"/>
        <v>0.20381763428759003</v>
      </c>
      <c r="G12160" s="184">
        <f t="shared" si="862"/>
        <v>0.83781470567208449</v>
      </c>
      <c r="H12160" s="184">
        <f t="shared" si="863"/>
        <v>0.20381764602659647</v>
      </c>
      <c r="J12160">
        <v>55</v>
      </c>
      <c r="K12160">
        <v>270</v>
      </c>
      <c r="L12160">
        <f t="shared" si="864"/>
        <v>339.11828700000001</v>
      </c>
      <c r="R12160">
        <f t="shared" si="865"/>
        <v>339.118292</v>
      </c>
      <c r="S12160" t="s">
        <v>201</v>
      </c>
      <c r="T12160" s="221">
        <v>45498.336805555555</v>
      </c>
    </row>
    <row r="12161" spans="1:20" x14ac:dyDescent="0.35">
      <c r="A12161" t="s">
        <v>72</v>
      </c>
      <c r="B12161" t="s">
        <v>70</v>
      </c>
      <c r="C12161" t="s">
        <v>97</v>
      </c>
      <c r="D12161" s="29">
        <v>45767</v>
      </c>
      <c r="E12161" s="184">
        <f t="shared" si="860"/>
        <v>0.83781470328080543</v>
      </c>
      <c r="F12161" s="184">
        <f t="shared" si="861"/>
        <v>0.20381763428759003</v>
      </c>
      <c r="G12161" s="184">
        <f t="shared" si="862"/>
        <v>0.83781470567208449</v>
      </c>
      <c r="H12161" s="184">
        <f t="shared" si="863"/>
        <v>0.20381764602659647</v>
      </c>
      <c r="J12161">
        <v>55</v>
      </c>
      <c r="K12161">
        <v>270</v>
      </c>
      <c r="L12161">
        <f t="shared" si="864"/>
        <v>339.11828700000001</v>
      </c>
      <c r="R12161">
        <f t="shared" si="865"/>
        <v>339.118292</v>
      </c>
      <c r="S12161" t="s">
        <v>201</v>
      </c>
      <c r="T12161" s="221">
        <v>45498.336805555555</v>
      </c>
    </row>
    <row r="12162" spans="1:20" x14ac:dyDescent="0.35">
      <c r="A12162" t="s">
        <v>72</v>
      </c>
      <c r="B12162" t="s">
        <v>70</v>
      </c>
      <c r="C12162" t="s">
        <v>97</v>
      </c>
      <c r="D12162" s="29">
        <v>45768</v>
      </c>
      <c r="E12162" s="184">
        <f t="shared" si="860"/>
        <v>0.83781470328080543</v>
      </c>
      <c r="F12162" s="184">
        <f t="shared" si="861"/>
        <v>0.46921175619172673</v>
      </c>
      <c r="G12162" s="184">
        <f t="shared" si="862"/>
        <v>0.83781470567208449</v>
      </c>
      <c r="H12162" s="184">
        <f t="shared" si="863"/>
        <v>0.46921176401773101</v>
      </c>
      <c r="J12162">
        <v>55</v>
      </c>
      <c r="K12162">
        <v>180</v>
      </c>
      <c r="L12162">
        <f t="shared" si="864"/>
        <v>339.11828700000001</v>
      </c>
      <c r="R12162">
        <f t="shared" si="865"/>
        <v>339.118292</v>
      </c>
      <c r="S12162" t="s">
        <v>201</v>
      </c>
      <c r="T12162" s="221">
        <v>45498.336805555555</v>
      </c>
    </row>
    <row r="12163" spans="1:20" x14ac:dyDescent="0.35">
      <c r="A12163" t="s">
        <v>72</v>
      </c>
      <c r="B12163" t="s">
        <v>70</v>
      </c>
      <c r="C12163" t="s">
        <v>97</v>
      </c>
      <c r="D12163" s="29">
        <v>45769</v>
      </c>
      <c r="E12163" s="184">
        <f t="shared" si="860"/>
        <v>0.83781470328080543</v>
      </c>
      <c r="F12163" s="184">
        <f t="shared" si="861"/>
        <v>0.46921175619172673</v>
      </c>
      <c r="G12163" s="184">
        <f t="shared" si="862"/>
        <v>0.83781470567208449</v>
      </c>
      <c r="H12163" s="184">
        <f t="shared" si="863"/>
        <v>0.46921176401773101</v>
      </c>
      <c r="J12163">
        <v>55</v>
      </c>
      <c r="K12163">
        <v>180</v>
      </c>
      <c r="L12163">
        <f t="shared" si="864"/>
        <v>339.11828700000001</v>
      </c>
      <c r="R12163">
        <f t="shared" si="865"/>
        <v>339.118292</v>
      </c>
      <c r="S12163" t="s">
        <v>201</v>
      </c>
      <c r="T12163" s="221">
        <v>45498.336805555555</v>
      </c>
    </row>
    <row r="12164" spans="1:20" x14ac:dyDescent="0.35">
      <c r="A12164" t="s">
        <v>72</v>
      </c>
      <c r="B12164" t="s">
        <v>70</v>
      </c>
      <c r="C12164" t="s">
        <v>97</v>
      </c>
      <c r="D12164" s="29">
        <v>45770</v>
      </c>
      <c r="E12164" s="184">
        <f t="shared" si="860"/>
        <v>0.83781470328080543</v>
      </c>
      <c r="F12164" s="184">
        <f t="shared" si="861"/>
        <v>0.46921175619172673</v>
      </c>
      <c r="G12164" s="184">
        <f t="shared" si="862"/>
        <v>0.83781470567208449</v>
      </c>
      <c r="H12164" s="184">
        <f t="shared" si="863"/>
        <v>0.46921176401773101</v>
      </c>
      <c r="J12164">
        <v>55</v>
      </c>
      <c r="K12164">
        <v>180</v>
      </c>
      <c r="L12164">
        <f t="shared" si="864"/>
        <v>339.11828700000001</v>
      </c>
      <c r="R12164">
        <f t="shared" si="865"/>
        <v>339.118292</v>
      </c>
      <c r="S12164" t="s">
        <v>201</v>
      </c>
      <c r="T12164" s="221">
        <v>45498.336805555555</v>
      </c>
    </row>
    <row r="12165" spans="1:20" x14ac:dyDescent="0.35">
      <c r="A12165" t="s">
        <v>72</v>
      </c>
      <c r="B12165" t="s">
        <v>70</v>
      </c>
      <c r="C12165" t="s">
        <v>97</v>
      </c>
      <c r="D12165" s="29">
        <v>45771</v>
      </c>
      <c r="E12165" s="184">
        <f t="shared" si="860"/>
        <v>0.83781470328080543</v>
      </c>
      <c r="F12165" s="184">
        <f t="shared" si="861"/>
        <v>0.46921175619172673</v>
      </c>
      <c r="G12165" s="184">
        <f t="shared" si="862"/>
        <v>0.83781470567208449</v>
      </c>
      <c r="H12165" s="184">
        <f t="shared" si="863"/>
        <v>0.46921176401773101</v>
      </c>
      <c r="J12165">
        <v>55</v>
      </c>
      <c r="K12165">
        <v>180</v>
      </c>
      <c r="L12165">
        <f t="shared" si="864"/>
        <v>339.11828700000001</v>
      </c>
      <c r="R12165">
        <f t="shared" si="865"/>
        <v>339.118292</v>
      </c>
      <c r="S12165" t="s">
        <v>201</v>
      </c>
      <c r="T12165" s="221">
        <v>45498.336805555555</v>
      </c>
    </row>
    <row r="12166" spans="1:20" x14ac:dyDescent="0.35">
      <c r="A12166" t="s">
        <v>72</v>
      </c>
      <c r="B12166" t="s">
        <v>70</v>
      </c>
      <c r="C12166" t="s">
        <v>97</v>
      </c>
      <c r="D12166" s="29">
        <v>45772</v>
      </c>
      <c r="E12166" s="184">
        <f t="shared" si="860"/>
        <v>0.83781470328080543</v>
      </c>
      <c r="F12166" s="184">
        <f t="shared" si="861"/>
        <v>0.46921175619172673</v>
      </c>
      <c r="G12166" s="184">
        <f t="shared" si="862"/>
        <v>0.83781470567208449</v>
      </c>
      <c r="H12166" s="184">
        <f t="shared" si="863"/>
        <v>0.46921176401773101</v>
      </c>
      <c r="J12166">
        <v>55</v>
      </c>
      <c r="K12166">
        <v>180</v>
      </c>
      <c r="L12166">
        <f t="shared" si="864"/>
        <v>339.11828700000001</v>
      </c>
      <c r="R12166">
        <f t="shared" si="865"/>
        <v>339.118292</v>
      </c>
      <c r="S12166" t="s">
        <v>201</v>
      </c>
      <c r="T12166" s="221">
        <v>45498.336805555555</v>
      </c>
    </row>
    <row r="12167" spans="1:20" x14ac:dyDescent="0.35">
      <c r="A12167" t="s">
        <v>72</v>
      </c>
      <c r="B12167" t="s">
        <v>70</v>
      </c>
      <c r="C12167" t="s">
        <v>97</v>
      </c>
      <c r="D12167" s="29">
        <v>45773</v>
      </c>
      <c r="E12167" s="184">
        <f t="shared" si="860"/>
        <v>0.74934999597942653</v>
      </c>
      <c r="F12167" s="184">
        <f t="shared" si="861"/>
        <v>0.41023528465747416</v>
      </c>
      <c r="G12167" s="184">
        <f t="shared" si="862"/>
        <v>0.74934999967503968</v>
      </c>
      <c r="H12167" s="184">
        <f t="shared" si="863"/>
        <v>0.41023529335303444</v>
      </c>
      <c r="J12167">
        <v>85</v>
      </c>
      <c r="K12167">
        <v>200</v>
      </c>
      <c r="L12167">
        <f t="shared" si="864"/>
        <v>339.11828700000001</v>
      </c>
      <c r="R12167">
        <f t="shared" si="865"/>
        <v>339.118292</v>
      </c>
      <c r="S12167" t="s">
        <v>201</v>
      </c>
      <c r="T12167" s="221">
        <v>45498.336805555555</v>
      </c>
    </row>
    <row r="12168" spans="1:20" x14ac:dyDescent="0.35">
      <c r="A12168" t="s">
        <v>72</v>
      </c>
      <c r="B12168" t="s">
        <v>70</v>
      </c>
      <c r="C12168" t="s">
        <v>97</v>
      </c>
      <c r="D12168" s="29">
        <v>45774</v>
      </c>
      <c r="E12168" s="184">
        <f t="shared" ref="E12168:E12231" si="866">IF(J12168="","",IF(L12168=0,0,IF(1-(J12168/L12168)&lt;0,"",1-(J12168/L12168))))</f>
        <v>0.74934999597942653</v>
      </c>
      <c r="F12168" s="184">
        <f t="shared" ref="F12168:F12231" si="867">IF(K12168="","",IF(L12168=0,0,IF(1-(K12168/L12168)&lt;0,"",1-(K12168/L12168))))</f>
        <v>0.41023528465747416</v>
      </c>
      <c r="G12168" s="184">
        <f t="shared" ref="G12168:G12231" si="868">IF(J12168="","",IF(1-(J12168/R12168)&lt;0,"",1-(J12168/R12168)))</f>
        <v>0.74934999967503968</v>
      </c>
      <c r="H12168" s="184">
        <f t="shared" ref="H12168:H12231" si="869">IF(K12168="","",IF(1-(K12168/R12168)&lt;0,"",1-(K12168/R12168)))</f>
        <v>0.41023529335303444</v>
      </c>
      <c r="J12168">
        <v>85</v>
      </c>
      <c r="K12168">
        <v>200</v>
      </c>
      <c r="L12168">
        <f t="shared" si="864"/>
        <v>339.11828700000001</v>
      </c>
      <c r="R12168">
        <f t="shared" si="865"/>
        <v>339.118292</v>
      </c>
      <c r="S12168" t="s">
        <v>201</v>
      </c>
      <c r="T12168" s="221">
        <v>45498.336805555555</v>
      </c>
    </row>
    <row r="12169" spans="1:20" x14ac:dyDescent="0.35">
      <c r="A12169" t="s">
        <v>72</v>
      </c>
      <c r="B12169" t="s">
        <v>70</v>
      </c>
      <c r="C12169" t="s">
        <v>97</v>
      </c>
      <c r="D12169" s="29">
        <v>45775</v>
      </c>
      <c r="E12169" s="184">
        <f t="shared" si="866"/>
        <v>0.74934999597942653</v>
      </c>
      <c r="F12169" s="184">
        <f t="shared" si="867"/>
        <v>0.41023528465747416</v>
      </c>
      <c r="G12169" s="184">
        <f t="shared" si="868"/>
        <v>0.74934999967503968</v>
      </c>
      <c r="H12169" s="184">
        <f t="shared" si="869"/>
        <v>0.41023529335303444</v>
      </c>
      <c r="J12169">
        <v>85</v>
      </c>
      <c r="K12169">
        <v>200</v>
      </c>
      <c r="L12169">
        <f t="shared" si="864"/>
        <v>339.11828700000001</v>
      </c>
      <c r="R12169">
        <f t="shared" si="865"/>
        <v>339.118292</v>
      </c>
      <c r="S12169" t="s">
        <v>201</v>
      </c>
      <c r="T12169" s="221">
        <v>45498.336805555555</v>
      </c>
    </row>
    <row r="12170" spans="1:20" x14ac:dyDescent="0.35">
      <c r="A12170" t="s">
        <v>72</v>
      </c>
      <c r="B12170" t="s">
        <v>70</v>
      </c>
      <c r="C12170" t="s">
        <v>97</v>
      </c>
      <c r="D12170" s="29">
        <v>45776</v>
      </c>
      <c r="E12170" s="184">
        <f t="shared" si="866"/>
        <v>0.74934999597942653</v>
      </c>
      <c r="F12170" s="184">
        <f t="shared" si="867"/>
        <v>0.41023528465747416</v>
      </c>
      <c r="G12170" s="184">
        <f t="shared" si="868"/>
        <v>0.74934999967503968</v>
      </c>
      <c r="H12170" s="184">
        <f t="shared" si="869"/>
        <v>0.41023529335303444</v>
      </c>
      <c r="J12170">
        <v>85</v>
      </c>
      <c r="K12170">
        <v>200</v>
      </c>
      <c r="L12170">
        <f t="shared" si="864"/>
        <v>339.11828700000001</v>
      </c>
      <c r="R12170">
        <f t="shared" si="865"/>
        <v>339.118292</v>
      </c>
      <c r="S12170" t="s">
        <v>201</v>
      </c>
      <c r="T12170" s="221">
        <v>45498.336805555555</v>
      </c>
    </row>
    <row r="12171" spans="1:20" x14ac:dyDescent="0.35">
      <c r="A12171" t="s">
        <v>72</v>
      </c>
      <c r="B12171" t="s">
        <v>70</v>
      </c>
      <c r="C12171" t="s">
        <v>97</v>
      </c>
      <c r="D12171" s="29">
        <v>45777</v>
      </c>
      <c r="E12171" s="184">
        <f t="shared" si="866"/>
        <v>0.74934999597942653</v>
      </c>
      <c r="F12171" s="184">
        <f t="shared" si="867"/>
        <v>0.41023528465747416</v>
      </c>
      <c r="G12171" s="184">
        <f t="shared" si="868"/>
        <v>0.74934999967503968</v>
      </c>
      <c r="H12171" s="184">
        <f t="shared" si="869"/>
        <v>0.41023529335303444</v>
      </c>
      <c r="J12171">
        <v>85</v>
      </c>
      <c r="K12171">
        <v>200</v>
      </c>
      <c r="L12171">
        <f t="shared" si="864"/>
        <v>339.11828700000001</v>
      </c>
      <c r="R12171">
        <f t="shared" si="865"/>
        <v>339.118292</v>
      </c>
      <c r="S12171" t="s">
        <v>201</v>
      </c>
      <c r="T12171" s="221">
        <v>45498.336805555555</v>
      </c>
    </row>
    <row r="12172" spans="1:20" x14ac:dyDescent="0.35">
      <c r="A12172" t="s">
        <v>72</v>
      </c>
      <c r="B12172" t="s">
        <v>70</v>
      </c>
      <c r="C12172" t="s">
        <v>97</v>
      </c>
      <c r="D12172" s="29">
        <v>45778</v>
      </c>
      <c r="E12172" s="184">
        <f t="shared" si="866"/>
        <v>0.60190881714379496</v>
      </c>
      <c r="F12172" s="184">
        <f t="shared" si="867"/>
        <v>0.33651469523965838</v>
      </c>
      <c r="G12172" s="184">
        <f t="shared" si="868"/>
        <v>0.60190882301329829</v>
      </c>
      <c r="H12172" s="184">
        <f t="shared" si="869"/>
        <v>0.33651470502216374</v>
      </c>
      <c r="J12172">
        <v>135</v>
      </c>
      <c r="K12172">
        <v>225</v>
      </c>
      <c r="L12172">
        <f t="shared" si="864"/>
        <v>339.11828700000001</v>
      </c>
      <c r="R12172">
        <f t="shared" si="865"/>
        <v>339.118292</v>
      </c>
      <c r="S12172" t="s">
        <v>201</v>
      </c>
      <c r="T12172" s="221">
        <v>45498.336805555555</v>
      </c>
    </row>
    <row r="12173" spans="1:20" x14ac:dyDescent="0.35">
      <c r="A12173" t="s">
        <v>72</v>
      </c>
      <c r="B12173" t="s">
        <v>70</v>
      </c>
      <c r="C12173" t="s">
        <v>97</v>
      </c>
      <c r="D12173" s="29">
        <v>45779</v>
      </c>
      <c r="E12173" s="184">
        <f t="shared" si="866"/>
        <v>0.60190881714379496</v>
      </c>
      <c r="F12173" s="184">
        <f t="shared" si="867"/>
        <v>0.33651469523965838</v>
      </c>
      <c r="G12173" s="184">
        <f t="shared" si="868"/>
        <v>0.60190882301329829</v>
      </c>
      <c r="H12173" s="184">
        <f t="shared" si="869"/>
        <v>0.33651470502216374</v>
      </c>
      <c r="J12173">
        <v>135</v>
      </c>
      <c r="K12173">
        <v>225</v>
      </c>
      <c r="L12173">
        <f t="shared" si="864"/>
        <v>339.11828700000001</v>
      </c>
      <c r="R12173">
        <f t="shared" si="865"/>
        <v>339.118292</v>
      </c>
      <c r="S12173" t="s">
        <v>201</v>
      </c>
      <c r="T12173" s="221">
        <v>45498.336805555555</v>
      </c>
    </row>
    <row r="12174" spans="1:20" x14ac:dyDescent="0.35">
      <c r="A12174" t="s">
        <v>72</v>
      </c>
      <c r="B12174" t="s">
        <v>70</v>
      </c>
      <c r="C12174" t="s">
        <v>97</v>
      </c>
      <c r="D12174" s="29">
        <v>45780</v>
      </c>
      <c r="E12174" s="184">
        <f t="shared" si="866"/>
        <v>0.48395587407528984</v>
      </c>
      <c r="F12174" s="184">
        <f t="shared" si="867"/>
        <v>0.21856175217115326</v>
      </c>
      <c r="G12174" s="184">
        <f t="shared" si="868"/>
        <v>0.48395588168390513</v>
      </c>
      <c r="H12174" s="184">
        <f t="shared" si="869"/>
        <v>0.21856176369277069</v>
      </c>
      <c r="J12174">
        <v>175</v>
      </c>
      <c r="K12174">
        <v>265</v>
      </c>
      <c r="L12174">
        <f t="shared" si="864"/>
        <v>339.11828700000001</v>
      </c>
      <c r="R12174">
        <f t="shared" si="865"/>
        <v>339.118292</v>
      </c>
      <c r="S12174" t="s">
        <v>201</v>
      </c>
      <c r="T12174" s="221">
        <v>45498.336805555555</v>
      </c>
    </row>
    <row r="12175" spans="1:20" x14ac:dyDescent="0.35">
      <c r="A12175" t="s">
        <v>72</v>
      </c>
      <c r="B12175" t="s">
        <v>70</v>
      </c>
      <c r="C12175" t="s">
        <v>97</v>
      </c>
      <c r="D12175" s="29">
        <v>45781</v>
      </c>
      <c r="E12175" s="184">
        <f t="shared" si="866"/>
        <v>0.48395587407528984</v>
      </c>
      <c r="F12175" s="184">
        <f t="shared" si="867"/>
        <v>0.21856175217115326</v>
      </c>
      <c r="G12175" s="184">
        <f t="shared" si="868"/>
        <v>0.48395588168390513</v>
      </c>
      <c r="H12175" s="184">
        <f t="shared" si="869"/>
        <v>0.21856176369277069</v>
      </c>
      <c r="J12175">
        <v>175</v>
      </c>
      <c r="K12175">
        <v>265</v>
      </c>
      <c r="L12175">
        <f t="shared" si="864"/>
        <v>339.11828700000001</v>
      </c>
      <c r="R12175">
        <f t="shared" si="865"/>
        <v>339.118292</v>
      </c>
      <c r="S12175" t="s">
        <v>201</v>
      </c>
      <c r="T12175" s="221">
        <v>45498.336805555555</v>
      </c>
    </row>
    <row r="12176" spans="1:20" x14ac:dyDescent="0.35">
      <c r="A12176" t="s">
        <v>72</v>
      </c>
      <c r="B12176" t="s">
        <v>70</v>
      </c>
      <c r="C12176" t="s">
        <v>97</v>
      </c>
      <c r="D12176" s="29">
        <v>45782</v>
      </c>
      <c r="E12176" s="184" t="str">
        <f t="shared" si="866"/>
        <v/>
      </c>
      <c r="F12176" s="184" t="str">
        <f t="shared" si="867"/>
        <v/>
      </c>
      <c r="G12176" s="184" t="str">
        <f t="shared" si="868"/>
        <v/>
      </c>
      <c r="H12176" s="184" t="str">
        <f t="shared" si="869"/>
        <v/>
      </c>
      <c r="J12176" t="s">
        <v>253</v>
      </c>
      <c r="K12176" t="s">
        <v>253</v>
      </c>
      <c r="L12176">
        <f t="shared" si="864"/>
        <v>339.11828700000001</v>
      </c>
      <c r="R12176">
        <f t="shared" si="865"/>
        <v>339.118292</v>
      </c>
      <c r="S12176" t="s">
        <v>201</v>
      </c>
      <c r="T12176" s="221">
        <v>45498.336805555555</v>
      </c>
    </row>
    <row r="12177" spans="1:20" x14ac:dyDescent="0.35">
      <c r="A12177" t="s">
        <v>72</v>
      </c>
      <c r="B12177" t="s">
        <v>70</v>
      </c>
      <c r="C12177" t="s">
        <v>97</v>
      </c>
      <c r="D12177" s="29">
        <v>45783</v>
      </c>
      <c r="E12177" s="184" t="str">
        <f t="shared" si="866"/>
        <v/>
      </c>
      <c r="F12177" s="184" t="str">
        <f t="shared" si="867"/>
        <v/>
      </c>
      <c r="G12177" s="184" t="str">
        <f t="shared" si="868"/>
        <v/>
      </c>
      <c r="H12177" s="184" t="str">
        <f t="shared" si="869"/>
        <v/>
      </c>
      <c r="J12177" t="s">
        <v>253</v>
      </c>
      <c r="K12177" t="s">
        <v>253</v>
      </c>
      <c r="L12177">
        <f t="shared" si="864"/>
        <v>339.11828700000001</v>
      </c>
      <c r="R12177">
        <f t="shared" si="865"/>
        <v>339.118292</v>
      </c>
      <c r="S12177" t="s">
        <v>201</v>
      </c>
      <c r="T12177" s="221">
        <v>45498.336805555555</v>
      </c>
    </row>
    <row r="12178" spans="1:20" x14ac:dyDescent="0.35">
      <c r="A12178" t="s">
        <v>72</v>
      </c>
      <c r="B12178" t="s">
        <v>70</v>
      </c>
      <c r="C12178" t="s">
        <v>97</v>
      </c>
      <c r="D12178" s="29">
        <v>45784</v>
      </c>
      <c r="E12178" s="184" t="str">
        <f t="shared" si="866"/>
        <v/>
      </c>
      <c r="F12178" s="184" t="str">
        <f t="shared" si="867"/>
        <v/>
      </c>
      <c r="G12178" s="184" t="str">
        <f t="shared" si="868"/>
        <v/>
      </c>
      <c r="H12178" s="184" t="str">
        <f t="shared" si="869"/>
        <v/>
      </c>
      <c r="J12178" t="s">
        <v>253</v>
      </c>
      <c r="K12178" t="s">
        <v>253</v>
      </c>
      <c r="L12178">
        <f t="shared" si="864"/>
        <v>339.11828700000001</v>
      </c>
      <c r="R12178">
        <f t="shared" si="865"/>
        <v>339.118292</v>
      </c>
      <c r="S12178" t="s">
        <v>201</v>
      </c>
      <c r="T12178" s="221">
        <v>45498.336805555555</v>
      </c>
    </row>
    <row r="12179" spans="1:20" x14ac:dyDescent="0.35">
      <c r="A12179" t="s">
        <v>72</v>
      </c>
      <c r="B12179" t="s">
        <v>70</v>
      </c>
      <c r="C12179" t="s">
        <v>97</v>
      </c>
      <c r="D12179" s="29">
        <v>45785</v>
      </c>
      <c r="E12179" s="184" t="str">
        <f t="shared" si="866"/>
        <v/>
      </c>
      <c r="F12179" s="184" t="str">
        <f t="shared" si="867"/>
        <v/>
      </c>
      <c r="G12179" s="184" t="str">
        <f t="shared" si="868"/>
        <v/>
      </c>
      <c r="H12179" s="184" t="str">
        <f t="shared" si="869"/>
        <v/>
      </c>
      <c r="J12179" t="s">
        <v>253</v>
      </c>
      <c r="K12179" t="s">
        <v>253</v>
      </c>
      <c r="L12179">
        <f t="shared" si="864"/>
        <v>339.11828700000001</v>
      </c>
      <c r="R12179">
        <f t="shared" si="865"/>
        <v>339.118292</v>
      </c>
      <c r="S12179" t="s">
        <v>201</v>
      </c>
      <c r="T12179" s="221">
        <v>45498.336805555555</v>
      </c>
    </row>
    <row r="12180" spans="1:20" x14ac:dyDescent="0.35">
      <c r="A12180" t="s">
        <v>72</v>
      </c>
      <c r="B12180" t="s">
        <v>70</v>
      </c>
      <c r="C12180" t="s">
        <v>97</v>
      </c>
      <c r="D12180" s="29">
        <v>45786</v>
      </c>
      <c r="E12180" s="184" t="str">
        <f t="shared" si="866"/>
        <v/>
      </c>
      <c r="F12180" s="184" t="str">
        <f t="shared" si="867"/>
        <v/>
      </c>
      <c r="G12180" s="184" t="str">
        <f t="shared" si="868"/>
        <v/>
      </c>
      <c r="H12180" s="184" t="str">
        <f t="shared" si="869"/>
        <v/>
      </c>
      <c r="J12180" t="s">
        <v>253</v>
      </c>
      <c r="K12180" t="s">
        <v>253</v>
      </c>
      <c r="L12180">
        <f t="shared" ref="L12180:L12243" si="870">L6340</f>
        <v>339.11828700000001</v>
      </c>
      <c r="R12180">
        <f t="shared" ref="R12180:R12243" si="871">R6340</f>
        <v>339.118292</v>
      </c>
      <c r="S12180" t="s">
        <v>201</v>
      </c>
      <c r="T12180" s="221">
        <v>45498.336805555555</v>
      </c>
    </row>
    <row r="12181" spans="1:20" x14ac:dyDescent="0.35">
      <c r="A12181" t="s">
        <v>72</v>
      </c>
      <c r="B12181" t="s">
        <v>70</v>
      </c>
      <c r="C12181" t="s">
        <v>97</v>
      </c>
      <c r="D12181" s="29">
        <v>45787</v>
      </c>
      <c r="E12181" s="184" t="str">
        <f t="shared" si="866"/>
        <v/>
      </c>
      <c r="F12181" s="184" t="str">
        <f t="shared" si="867"/>
        <v/>
      </c>
      <c r="G12181" s="184" t="str">
        <f t="shared" si="868"/>
        <v/>
      </c>
      <c r="H12181" s="184" t="str">
        <f t="shared" si="869"/>
        <v/>
      </c>
      <c r="J12181" t="s">
        <v>253</v>
      </c>
      <c r="K12181" t="s">
        <v>253</v>
      </c>
      <c r="L12181">
        <f t="shared" si="870"/>
        <v>339.11828700000001</v>
      </c>
      <c r="R12181">
        <f t="shared" si="871"/>
        <v>339.118292</v>
      </c>
      <c r="S12181" t="s">
        <v>201</v>
      </c>
      <c r="T12181" s="221">
        <v>45498.336805555555</v>
      </c>
    </row>
    <row r="12182" spans="1:20" x14ac:dyDescent="0.35">
      <c r="A12182" t="s">
        <v>72</v>
      </c>
      <c r="B12182" t="s">
        <v>70</v>
      </c>
      <c r="C12182" t="s">
        <v>97</v>
      </c>
      <c r="D12182" s="29">
        <v>45788</v>
      </c>
      <c r="E12182" s="184" t="str">
        <f t="shared" si="866"/>
        <v/>
      </c>
      <c r="F12182" s="184" t="str">
        <f t="shared" si="867"/>
        <v/>
      </c>
      <c r="G12182" s="184" t="str">
        <f t="shared" si="868"/>
        <v/>
      </c>
      <c r="H12182" s="184" t="str">
        <f t="shared" si="869"/>
        <v/>
      </c>
      <c r="J12182" t="s">
        <v>253</v>
      </c>
      <c r="K12182" t="s">
        <v>253</v>
      </c>
      <c r="L12182">
        <f t="shared" si="870"/>
        <v>339.11828700000001</v>
      </c>
      <c r="R12182">
        <f t="shared" si="871"/>
        <v>339.118292</v>
      </c>
      <c r="S12182" t="s">
        <v>201</v>
      </c>
      <c r="T12182" s="221">
        <v>45498.336805555555</v>
      </c>
    </row>
    <row r="12183" spans="1:20" x14ac:dyDescent="0.35">
      <c r="A12183" t="s">
        <v>72</v>
      </c>
      <c r="B12183" t="s">
        <v>70</v>
      </c>
      <c r="C12183" t="s">
        <v>97</v>
      </c>
      <c r="D12183" s="29">
        <v>45789</v>
      </c>
      <c r="E12183" s="184">
        <f t="shared" si="866"/>
        <v>0.77883823174655276</v>
      </c>
      <c r="F12183" s="184">
        <f t="shared" si="867"/>
        <v>0.67562940656161075</v>
      </c>
      <c r="G12183" s="184">
        <f t="shared" si="868"/>
        <v>0.77883823500738791</v>
      </c>
      <c r="H12183" s="184">
        <f t="shared" si="869"/>
        <v>0.67562941134416898</v>
      </c>
      <c r="J12183">
        <v>75</v>
      </c>
      <c r="K12183">
        <v>110</v>
      </c>
      <c r="L12183">
        <f t="shared" si="870"/>
        <v>339.11828700000001</v>
      </c>
      <c r="R12183">
        <f t="shared" si="871"/>
        <v>339.118292</v>
      </c>
      <c r="S12183" t="s">
        <v>201</v>
      </c>
      <c r="T12183" s="221">
        <v>45498.336805555555</v>
      </c>
    </row>
    <row r="12184" spans="1:20" x14ac:dyDescent="0.35">
      <c r="A12184" t="s">
        <v>72</v>
      </c>
      <c r="B12184" t="s">
        <v>70</v>
      </c>
      <c r="C12184" t="s">
        <v>97</v>
      </c>
      <c r="D12184" s="29">
        <v>45790</v>
      </c>
      <c r="E12184" s="184">
        <f t="shared" si="866"/>
        <v>0.77883823174655276</v>
      </c>
      <c r="F12184" s="184">
        <f t="shared" si="867"/>
        <v>0.67562940656161075</v>
      </c>
      <c r="G12184" s="184">
        <f t="shared" si="868"/>
        <v>0.77883823500738791</v>
      </c>
      <c r="H12184" s="184">
        <f t="shared" si="869"/>
        <v>0.67562941134416898</v>
      </c>
      <c r="J12184">
        <v>75</v>
      </c>
      <c r="K12184">
        <v>110</v>
      </c>
      <c r="L12184">
        <f t="shared" si="870"/>
        <v>339.11828700000001</v>
      </c>
      <c r="R12184">
        <f t="shared" si="871"/>
        <v>339.118292</v>
      </c>
      <c r="S12184" t="s">
        <v>201</v>
      </c>
      <c r="T12184" s="221">
        <v>45498.336805555555</v>
      </c>
    </row>
    <row r="12185" spans="1:20" x14ac:dyDescent="0.35">
      <c r="A12185" t="s">
        <v>72</v>
      </c>
      <c r="B12185" t="s">
        <v>70</v>
      </c>
      <c r="C12185" t="s">
        <v>97</v>
      </c>
      <c r="D12185" s="29">
        <v>45791</v>
      </c>
      <c r="E12185" s="184">
        <f t="shared" si="866"/>
        <v>0.77883823174655276</v>
      </c>
      <c r="F12185" s="184">
        <f t="shared" si="867"/>
        <v>0.67562940656161075</v>
      </c>
      <c r="G12185" s="184">
        <f t="shared" si="868"/>
        <v>0.77883823500738791</v>
      </c>
      <c r="H12185" s="184">
        <f t="shared" si="869"/>
        <v>0.67562941134416898</v>
      </c>
      <c r="J12185">
        <v>75</v>
      </c>
      <c r="K12185">
        <v>110</v>
      </c>
      <c r="L12185">
        <f t="shared" si="870"/>
        <v>339.11828700000001</v>
      </c>
      <c r="R12185">
        <f t="shared" si="871"/>
        <v>339.118292</v>
      </c>
      <c r="S12185" t="s">
        <v>201</v>
      </c>
      <c r="T12185" s="221">
        <v>45498.336805555555</v>
      </c>
    </row>
    <row r="12186" spans="1:20" x14ac:dyDescent="0.35">
      <c r="A12186" t="s">
        <v>72</v>
      </c>
      <c r="B12186" t="s">
        <v>70</v>
      </c>
      <c r="C12186" t="s">
        <v>97</v>
      </c>
      <c r="D12186" s="29">
        <v>45792</v>
      </c>
      <c r="E12186" s="184">
        <f t="shared" si="866"/>
        <v>0.77883823174655276</v>
      </c>
      <c r="F12186" s="184">
        <f t="shared" si="867"/>
        <v>0.67562940656161075</v>
      </c>
      <c r="G12186" s="184">
        <f t="shared" si="868"/>
        <v>0.77883823500738791</v>
      </c>
      <c r="H12186" s="184">
        <f t="shared" si="869"/>
        <v>0.67562941134416898</v>
      </c>
      <c r="J12186">
        <v>75</v>
      </c>
      <c r="K12186">
        <v>110</v>
      </c>
      <c r="L12186">
        <f t="shared" si="870"/>
        <v>339.11828700000001</v>
      </c>
      <c r="R12186">
        <f t="shared" si="871"/>
        <v>339.118292</v>
      </c>
      <c r="S12186" t="s">
        <v>201</v>
      </c>
      <c r="T12186" s="221">
        <v>45498.336805555555</v>
      </c>
    </row>
    <row r="12187" spans="1:20" x14ac:dyDescent="0.35">
      <c r="A12187" t="s">
        <v>72</v>
      </c>
      <c r="B12187" t="s">
        <v>70</v>
      </c>
      <c r="C12187" t="s">
        <v>97</v>
      </c>
      <c r="D12187" s="29">
        <v>45793</v>
      </c>
      <c r="E12187" s="184">
        <f t="shared" si="866"/>
        <v>0.77883823174655276</v>
      </c>
      <c r="F12187" s="184">
        <f t="shared" si="867"/>
        <v>0.67562940656161075</v>
      </c>
      <c r="G12187" s="184">
        <f t="shared" si="868"/>
        <v>0.77883823500738791</v>
      </c>
      <c r="H12187" s="184">
        <f t="shared" si="869"/>
        <v>0.67562941134416898</v>
      </c>
      <c r="J12187">
        <v>75</v>
      </c>
      <c r="K12187">
        <v>110</v>
      </c>
      <c r="L12187">
        <f t="shared" si="870"/>
        <v>339.11828700000001</v>
      </c>
      <c r="R12187">
        <f t="shared" si="871"/>
        <v>339.118292</v>
      </c>
      <c r="S12187" t="s">
        <v>201</v>
      </c>
      <c r="T12187" s="221">
        <v>45498.336805555555</v>
      </c>
    </row>
    <row r="12188" spans="1:20" x14ac:dyDescent="0.35">
      <c r="A12188" t="s">
        <v>72</v>
      </c>
      <c r="B12188" t="s">
        <v>70</v>
      </c>
      <c r="C12188" t="s">
        <v>97</v>
      </c>
      <c r="D12188" s="29">
        <v>45794</v>
      </c>
      <c r="E12188" s="184">
        <f t="shared" si="866"/>
        <v>0.77883823174655276</v>
      </c>
      <c r="F12188" s="184">
        <f t="shared" si="867"/>
        <v>0.67562940656161075</v>
      </c>
      <c r="G12188" s="184">
        <f t="shared" si="868"/>
        <v>0.77883823500738791</v>
      </c>
      <c r="H12188" s="184">
        <f t="shared" si="869"/>
        <v>0.67562941134416898</v>
      </c>
      <c r="J12188">
        <v>75</v>
      </c>
      <c r="K12188">
        <v>110</v>
      </c>
      <c r="L12188">
        <f t="shared" si="870"/>
        <v>339.11828700000001</v>
      </c>
      <c r="R12188">
        <f t="shared" si="871"/>
        <v>339.118292</v>
      </c>
      <c r="S12188" t="s">
        <v>201</v>
      </c>
      <c r="T12188" s="221">
        <v>45498.336805555555</v>
      </c>
    </row>
    <row r="12189" spans="1:20" x14ac:dyDescent="0.35">
      <c r="A12189" t="s">
        <v>72</v>
      </c>
      <c r="B12189" t="s">
        <v>70</v>
      </c>
      <c r="C12189" t="s">
        <v>97</v>
      </c>
      <c r="D12189" s="29">
        <v>45795</v>
      </c>
      <c r="E12189" s="184">
        <f t="shared" si="866"/>
        <v>0.77883823174655276</v>
      </c>
      <c r="F12189" s="184">
        <f t="shared" si="867"/>
        <v>0.67562940656161075</v>
      </c>
      <c r="G12189" s="184">
        <f t="shared" si="868"/>
        <v>0.77883823500738791</v>
      </c>
      <c r="H12189" s="184">
        <f t="shared" si="869"/>
        <v>0.67562941134416898</v>
      </c>
      <c r="J12189">
        <v>75</v>
      </c>
      <c r="K12189">
        <v>110</v>
      </c>
      <c r="L12189">
        <f t="shared" si="870"/>
        <v>339.11828700000001</v>
      </c>
      <c r="R12189">
        <f t="shared" si="871"/>
        <v>339.118292</v>
      </c>
      <c r="S12189" t="s">
        <v>201</v>
      </c>
      <c r="T12189" s="221">
        <v>45498.336805555555</v>
      </c>
    </row>
    <row r="12190" spans="1:20" x14ac:dyDescent="0.35">
      <c r="A12190" t="s">
        <v>72</v>
      </c>
      <c r="B12190" t="s">
        <v>70</v>
      </c>
      <c r="C12190" t="s">
        <v>97</v>
      </c>
      <c r="D12190" s="29">
        <v>45796</v>
      </c>
      <c r="E12190" s="184">
        <f t="shared" si="866"/>
        <v>0.77883823174655276</v>
      </c>
      <c r="F12190" s="184">
        <f t="shared" si="867"/>
        <v>0.67562940656161075</v>
      </c>
      <c r="G12190" s="184">
        <f t="shared" si="868"/>
        <v>0.77883823500738791</v>
      </c>
      <c r="H12190" s="184">
        <f t="shared" si="869"/>
        <v>0.67562941134416898</v>
      </c>
      <c r="J12190">
        <v>75</v>
      </c>
      <c r="K12190">
        <v>110</v>
      </c>
      <c r="L12190">
        <f t="shared" si="870"/>
        <v>339.11828700000001</v>
      </c>
      <c r="R12190">
        <f t="shared" si="871"/>
        <v>339.118292</v>
      </c>
      <c r="S12190" t="s">
        <v>201</v>
      </c>
      <c r="T12190" s="221">
        <v>45498.336805555555</v>
      </c>
    </row>
    <row r="12191" spans="1:20" x14ac:dyDescent="0.35">
      <c r="A12191" t="s">
        <v>72</v>
      </c>
      <c r="B12191" t="s">
        <v>70</v>
      </c>
      <c r="C12191" t="s">
        <v>97</v>
      </c>
      <c r="D12191" s="29">
        <v>45797</v>
      </c>
      <c r="E12191" s="184">
        <f t="shared" si="866"/>
        <v>0.77883823174655276</v>
      </c>
      <c r="F12191" s="184">
        <f t="shared" si="867"/>
        <v>0.67562940656161075</v>
      </c>
      <c r="G12191" s="184">
        <f t="shared" si="868"/>
        <v>0.77883823500738791</v>
      </c>
      <c r="H12191" s="184">
        <f t="shared" si="869"/>
        <v>0.67562941134416898</v>
      </c>
      <c r="J12191">
        <v>75</v>
      </c>
      <c r="K12191">
        <v>110</v>
      </c>
      <c r="L12191">
        <f t="shared" si="870"/>
        <v>339.11828700000001</v>
      </c>
      <c r="R12191">
        <f t="shared" si="871"/>
        <v>339.118292</v>
      </c>
      <c r="S12191" t="s">
        <v>201</v>
      </c>
      <c r="T12191" s="221">
        <v>45498.336805555555</v>
      </c>
    </row>
    <row r="12192" spans="1:20" x14ac:dyDescent="0.35">
      <c r="A12192" t="s">
        <v>72</v>
      </c>
      <c r="B12192" t="s">
        <v>70</v>
      </c>
      <c r="C12192" t="s">
        <v>97</v>
      </c>
      <c r="D12192" s="29">
        <v>45798</v>
      </c>
      <c r="E12192" s="184">
        <f t="shared" si="866"/>
        <v>0.77883823174655276</v>
      </c>
      <c r="F12192" s="184">
        <f t="shared" si="867"/>
        <v>0.67562940656161075</v>
      </c>
      <c r="G12192" s="184">
        <f t="shared" si="868"/>
        <v>0.77883823500738791</v>
      </c>
      <c r="H12192" s="184">
        <f t="shared" si="869"/>
        <v>0.67562941134416898</v>
      </c>
      <c r="J12192">
        <v>75</v>
      </c>
      <c r="K12192">
        <v>110</v>
      </c>
      <c r="L12192">
        <f t="shared" si="870"/>
        <v>339.11828700000001</v>
      </c>
      <c r="R12192">
        <f t="shared" si="871"/>
        <v>339.118292</v>
      </c>
      <c r="S12192" t="s">
        <v>201</v>
      </c>
      <c r="T12192" s="221">
        <v>45498.336805555555</v>
      </c>
    </row>
    <row r="12193" spans="1:20" x14ac:dyDescent="0.35">
      <c r="A12193" t="s">
        <v>72</v>
      </c>
      <c r="B12193" t="s">
        <v>70</v>
      </c>
      <c r="C12193" t="s">
        <v>97</v>
      </c>
      <c r="D12193" s="29">
        <v>45799</v>
      </c>
      <c r="E12193" s="184">
        <f t="shared" si="866"/>
        <v>0.77883823174655276</v>
      </c>
      <c r="F12193" s="184">
        <f t="shared" si="867"/>
        <v>0.67562940656161075</v>
      </c>
      <c r="G12193" s="184">
        <f t="shared" si="868"/>
        <v>0.77883823500738791</v>
      </c>
      <c r="H12193" s="184">
        <f t="shared" si="869"/>
        <v>0.67562941134416898</v>
      </c>
      <c r="J12193">
        <v>75</v>
      </c>
      <c r="K12193">
        <v>110</v>
      </c>
      <c r="L12193">
        <f t="shared" si="870"/>
        <v>339.11828700000001</v>
      </c>
      <c r="R12193">
        <f t="shared" si="871"/>
        <v>339.118292</v>
      </c>
      <c r="S12193" t="s">
        <v>201</v>
      </c>
      <c r="T12193" s="221">
        <v>45498.336805555555</v>
      </c>
    </row>
    <row r="12194" spans="1:20" x14ac:dyDescent="0.35">
      <c r="A12194" t="s">
        <v>72</v>
      </c>
      <c r="B12194" t="s">
        <v>70</v>
      </c>
      <c r="C12194" t="s">
        <v>97</v>
      </c>
      <c r="D12194" s="29">
        <v>45800</v>
      </c>
      <c r="E12194" s="184">
        <f t="shared" si="866"/>
        <v>0.77883823174655276</v>
      </c>
      <c r="F12194" s="184">
        <f t="shared" si="867"/>
        <v>0.67562940656161075</v>
      </c>
      <c r="G12194" s="184">
        <f t="shared" si="868"/>
        <v>0.77883823500738791</v>
      </c>
      <c r="H12194" s="184">
        <f t="shared" si="869"/>
        <v>0.67562941134416898</v>
      </c>
      <c r="J12194">
        <v>75</v>
      </c>
      <c r="K12194">
        <v>110</v>
      </c>
      <c r="L12194">
        <f t="shared" si="870"/>
        <v>339.11828700000001</v>
      </c>
      <c r="R12194">
        <f t="shared" si="871"/>
        <v>339.118292</v>
      </c>
      <c r="S12194" t="s">
        <v>201</v>
      </c>
      <c r="T12194" s="221">
        <v>45498.336805555555</v>
      </c>
    </row>
    <row r="12195" spans="1:20" x14ac:dyDescent="0.35">
      <c r="A12195" t="s">
        <v>72</v>
      </c>
      <c r="B12195" t="s">
        <v>70</v>
      </c>
      <c r="C12195" t="s">
        <v>97</v>
      </c>
      <c r="D12195" s="29">
        <v>45801</v>
      </c>
      <c r="E12195" s="184">
        <f t="shared" si="866"/>
        <v>0.55767646349310551</v>
      </c>
      <c r="F12195" s="184">
        <f t="shared" si="867"/>
        <v>0.41023528465747416</v>
      </c>
      <c r="G12195" s="184">
        <f t="shared" si="868"/>
        <v>0.55767647001477583</v>
      </c>
      <c r="H12195" s="184">
        <f t="shared" si="869"/>
        <v>0.41023529335303444</v>
      </c>
      <c r="J12195">
        <v>150</v>
      </c>
      <c r="K12195">
        <v>200</v>
      </c>
      <c r="L12195">
        <f t="shared" si="870"/>
        <v>339.11828700000001</v>
      </c>
      <c r="R12195">
        <f t="shared" si="871"/>
        <v>339.118292</v>
      </c>
      <c r="S12195" t="s">
        <v>201</v>
      </c>
      <c r="T12195" s="221">
        <v>45498.336805555555</v>
      </c>
    </row>
    <row r="12196" spans="1:20" x14ac:dyDescent="0.35">
      <c r="A12196" t="s">
        <v>72</v>
      </c>
      <c r="B12196" t="s">
        <v>70</v>
      </c>
      <c r="C12196" t="s">
        <v>97</v>
      </c>
      <c r="D12196" s="29">
        <v>45802</v>
      </c>
      <c r="E12196" s="184">
        <f t="shared" si="866"/>
        <v>0.55767646349310551</v>
      </c>
      <c r="F12196" s="184">
        <f t="shared" si="867"/>
        <v>0.41023528465747416</v>
      </c>
      <c r="G12196" s="184">
        <f t="shared" si="868"/>
        <v>0.55767647001477583</v>
      </c>
      <c r="H12196" s="184">
        <f t="shared" si="869"/>
        <v>0.41023529335303444</v>
      </c>
      <c r="J12196">
        <v>150</v>
      </c>
      <c r="K12196">
        <v>200</v>
      </c>
      <c r="L12196">
        <f t="shared" si="870"/>
        <v>339.11828700000001</v>
      </c>
      <c r="R12196">
        <f t="shared" si="871"/>
        <v>339.118292</v>
      </c>
      <c r="S12196" t="s">
        <v>201</v>
      </c>
      <c r="T12196" s="221">
        <v>45498.336805555555</v>
      </c>
    </row>
    <row r="12197" spans="1:20" x14ac:dyDescent="0.35">
      <c r="A12197" t="s">
        <v>72</v>
      </c>
      <c r="B12197" t="s">
        <v>70</v>
      </c>
      <c r="C12197" t="s">
        <v>97</v>
      </c>
      <c r="D12197" s="29">
        <v>45803</v>
      </c>
      <c r="E12197" s="184">
        <f t="shared" si="866"/>
        <v>0.51344410984241617</v>
      </c>
      <c r="F12197" s="184">
        <f t="shared" si="867"/>
        <v>0.20381763428759003</v>
      </c>
      <c r="G12197" s="184">
        <f t="shared" si="868"/>
        <v>0.51344411701625337</v>
      </c>
      <c r="H12197" s="184">
        <f t="shared" si="869"/>
        <v>0.20381764602659647</v>
      </c>
      <c r="J12197">
        <v>165</v>
      </c>
      <c r="K12197">
        <v>270</v>
      </c>
      <c r="L12197">
        <f t="shared" si="870"/>
        <v>339.11828700000001</v>
      </c>
      <c r="R12197">
        <f t="shared" si="871"/>
        <v>339.118292</v>
      </c>
      <c r="S12197" t="s">
        <v>201</v>
      </c>
      <c r="T12197" s="221">
        <v>45498.336805555555</v>
      </c>
    </row>
    <row r="12198" spans="1:20" x14ac:dyDescent="0.35">
      <c r="A12198" t="s">
        <v>72</v>
      </c>
      <c r="B12198" t="s">
        <v>70</v>
      </c>
      <c r="C12198" t="s">
        <v>97</v>
      </c>
      <c r="D12198" s="29">
        <v>45804</v>
      </c>
      <c r="E12198" s="184">
        <f t="shared" si="866"/>
        <v>0.51344410984241617</v>
      </c>
      <c r="F12198" s="184">
        <f t="shared" si="867"/>
        <v>0.20381763428759003</v>
      </c>
      <c r="G12198" s="184">
        <f t="shared" si="868"/>
        <v>0.51344411701625337</v>
      </c>
      <c r="H12198" s="184">
        <f t="shared" si="869"/>
        <v>0.20381764602659647</v>
      </c>
      <c r="J12198">
        <v>165</v>
      </c>
      <c r="K12198">
        <v>270</v>
      </c>
      <c r="L12198">
        <f t="shared" si="870"/>
        <v>339.11828700000001</v>
      </c>
      <c r="R12198">
        <f t="shared" si="871"/>
        <v>339.118292</v>
      </c>
      <c r="S12198" t="s">
        <v>201</v>
      </c>
      <c r="T12198" s="221">
        <v>45498.336805555555</v>
      </c>
    </row>
    <row r="12199" spans="1:20" x14ac:dyDescent="0.35">
      <c r="A12199" t="s">
        <v>72</v>
      </c>
      <c r="B12199" t="s">
        <v>70</v>
      </c>
      <c r="C12199" t="s">
        <v>97</v>
      </c>
      <c r="D12199" s="29">
        <v>45805</v>
      </c>
      <c r="E12199" s="184">
        <f t="shared" si="866"/>
        <v>0.51344410984241617</v>
      </c>
      <c r="F12199" s="184">
        <f t="shared" si="867"/>
        <v>0.20381763428759003</v>
      </c>
      <c r="G12199" s="184">
        <f t="shared" si="868"/>
        <v>0.51344411701625337</v>
      </c>
      <c r="H12199" s="184">
        <f t="shared" si="869"/>
        <v>0.20381764602659647</v>
      </c>
      <c r="J12199">
        <v>165</v>
      </c>
      <c r="K12199">
        <v>270</v>
      </c>
      <c r="L12199">
        <f t="shared" si="870"/>
        <v>339.11828700000001</v>
      </c>
      <c r="R12199">
        <f t="shared" si="871"/>
        <v>339.118292</v>
      </c>
      <c r="S12199" t="s">
        <v>201</v>
      </c>
      <c r="T12199" s="221">
        <v>45498.336805555555</v>
      </c>
    </row>
    <row r="12200" spans="1:20" x14ac:dyDescent="0.35">
      <c r="A12200" t="s">
        <v>72</v>
      </c>
      <c r="B12200" t="s">
        <v>70</v>
      </c>
      <c r="C12200" t="s">
        <v>97</v>
      </c>
      <c r="D12200" s="29">
        <v>45806</v>
      </c>
      <c r="E12200" s="184">
        <f t="shared" si="866"/>
        <v>0.51344410984241617</v>
      </c>
      <c r="F12200" s="184">
        <f t="shared" si="867"/>
        <v>0.20381763428759003</v>
      </c>
      <c r="G12200" s="184">
        <f t="shared" si="868"/>
        <v>0.51344411701625337</v>
      </c>
      <c r="H12200" s="184">
        <f t="shared" si="869"/>
        <v>0.20381764602659647</v>
      </c>
      <c r="J12200">
        <v>165</v>
      </c>
      <c r="K12200">
        <v>270</v>
      </c>
      <c r="L12200">
        <f t="shared" si="870"/>
        <v>339.11828700000001</v>
      </c>
      <c r="R12200">
        <f t="shared" si="871"/>
        <v>339.118292</v>
      </c>
      <c r="S12200" t="s">
        <v>201</v>
      </c>
      <c r="T12200" s="221">
        <v>45498.336805555555</v>
      </c>
    </row>
    <row r="12201" spans="1:20" x14ac:dyDescent="0.35">
      <c r="A12201" t="s">
        <v>72</v>
      </c>
      <c r="B12201" t="s">
        <v>70</v>
      </c>
      <c r="C12201" t="s">
        <v>97</v>
      </c>
      <c r="D12201" s="29">
        <v>45807</v>
      </c>
      <c r="E12201" s="184">
        <f t="shared" si="866"/>
        <v>0.66088528867804763</v>
      </c>
      <c r="F12201" s="184">
        <f t="shared" si="867"/>
        <v>0.20381763428759003</v>
      </c>
      <c r="G12201" s="184">
        <f t="shared" si="868"/>
        <v>0.66088529367799476</v>
      </c>
      <c r="H12201" s="184">
        <f t="shared" si="869"/>
        <v>0.20381764602659647</v>
      </c>
      <c r="J12201">
        <v>115</v>
      </c>
      <c r="K12201">
        <v>270</v>
      </c>
      <c r="L12201">
        <f t="shared" si="870"/>
        <v>339.11828700000001</v>
      </c>
      <c r="R12201">
        <f t="shared" si="871"/>
        <v>339.118292</v>
      </c>
      <c r="S12201" t="s">
        <v>201</v>
      </c>
      <c r="T12201" s="221">
        <v>45498.336805555555</v>
      </c>
    </row>
    <row r="12202" spans="1:20" x14ac:dyDescent="0.35">
      <c r="A12202" t="s">
        <v>72</v>
      </c>
      <c r="B12202" t="s">
        <v>70</v>
      </c>
      <c r="C12202" t="s">
        <v>97</v>
      </c>
      <c r="D12202" s="29">
        <v>45808</v>
      </c>
      <c r="E12202" s="184">
        <f t="shared" si="866"/>
        <v>0.64614117079448441</v>
      </c>
      <c r="F12202" s="184">
        <f t="shared" si="867"/>
        <v>0.20381763428759003</v>
      </c>
      <c r="G12202" s="184">
        <f t="shared" si="868"/>
        <v>0.64614117601182075</v>
      </c>
      <c r="H12202" s="184">
        <f t="shared" si="869"/>
        <v>0.20381764602659647</v>
      </c>
      <c r="J12202">
        <v>120</v>
      </c>
      <c r="K12202">
        <v>270</v>
      </c>
      <c r="L12202">
        <f t="shared" si="870"/>
        <v>339.11828700000001</v>
      </c>
      <c r="R12202">
        <f t="shared" si="871"/>
        <v>339.118292</v>
      </c>
      <c r="S12202" t="s">
        <v>201</v>
      </c>
      <c r="T12202" s="221">
        <v>45498.336805555555</v>
      </c>
    </row>
    <row r="12203" spans="1:20" x14ac:dyDescent="0.35">
      <c r="A12203" t="s">
        <v>72</v>
      </c>
      <c r="B12203" t="s">
        <v>70</v>
      </c>
      <c r="C12203" t="s">
        <v>97</v>
      </c>
      <c r="D12203" s="29">
        <v>45809</v>
      </c>
      <c r="E12203" s="184">
        <f t="shared" si="866"/>
        <v>0.64614117079448441</v>
      </c>
      <c r="F12203" s="184">
        <f t="shared" si="867"/>
        <v>0.20381763428759003</v>
      </c>
      <c r="G12203" s="184">
        <f t="shared" si="868"/>
        <v>0.64614117601182075</v>
      </c>
      <c r="H12203" s="184">
        <f t="shared" si="869"/>
        <v>0.20381764602659647</v>
      </c>
      <c r="J12203">
        <v>120</v>
      </c>
      <c r="K12203">
        <v>270</v>
      </c>
      <c r="L12203">
        <f t="shared" si="870"/>
        <v>339.11828700000001</v>
      </c>
      <c r="R12203">
        <f t="shared" si="871"/>
        <v>339.118292</v>
      </c>
      <c r="S12203" t="s">
        <v>201</v>
      </c>
      <c r="T12203" s="221">
        <v>45498.336805555555</v>
      </c>
    </row>
    <row r="12204" spans="1:20" x14ac:dyDescent="0.35">
      <c r="A12204" t="s">
        <v>72</v>
      </c>
      <c r="B12204" t="s">
        <v>70</v>
      </c>
      <c r="C12204" t="s">
        <v>97</v>
      </c>
      <c r="D12204" s="29">
        <v>45810</v>
      </c>
      <c r="E12204" s="184">
        <f t="shared" si="866"/>
        <v>0.51344410984241617</v>
      </c>
      <c r="F12204" s="184">
        <f t="shared" si="867"/>
        <v>0.26279410582184271</v>
      </c>
      <c r="G12204" s="184">
        <f t="shared" si="868"/>
        <v>0.51344411701625337</v>
      </c>
      <c r="H12204" s="184">
        <f t="shared" si="869"/>
        <v>0.26279411669129304</v>
      </c>
      <c r="J12204">
        <v>165</v>
      </c>
      <c r="K12204">
        <v>250</v>
      </c>
      <c r="L12204">
        <f t="shared" si="870"/>
        <v>339.11828700000001</v>
      </c>
      <c r="R12204">
        <f t="shared" si="871"/>
        <v>339.118292</v>
      </c>
      <c r="S12204" t="s">
        <v>201</v>
      </c>
      <c r="T12204" s="221">
        <v>45498.336805555555</v>
      </c>
    </row>
    <row r="12205" spans="1:20" x14ac:dyDescent="0.35">
      <c r="A12205" t="s">
        <v>72</v>
      </c>
      <c r="B12205" t="s">
        <v>70</v>
      </c>
      <c r="C12205" t="s">
        <v>97</v>
      </c>
      <c r="D12205" s="29">
        <v>45811</v>
      </c>
      <c r="E12205" s="184">
        <f t="shared" si="866"/>
        <v>0.51344410984241617</v>
      </c>
      <c r="F12205" s="184">
        <f t="shared" si="867"/>
        <v>0.26279410582184271</v>
      </c>
      <c r="G12205" s="184">
        <f t="shared" si="868"/>
        <v>0.51344411701625337</v>
      </c>
      <c r="H12205" s="184">
        <f t="shared" si="869"/>
        <v>0.26279411669129304</v>
      </c>
      <c r="J12205">
        <v>165</v>
      </c>
      <c r="K12205">
        <v>250</v>
      </c>
      <c r="L12205">
        <f t="shared" si="870"/>
        <v>339.11828700000001</v>
      </c>
      <c r="R12205">
        <f t="shared" si="871"/>
        <v>339.118292</v>
      </c>
      <c r="S12205" t="s">
        <v>201</v>
      </c>
      <c r="T12205" s="221">
        <v>45498.336805555555</v>
      </c>
    </row>
    <row r="12206" spans="1:20" x14ac:dyDescent="0.35">
      <c r="A12206" t="s">
        <v>72</v>
      </c>
      <c r="B12206" t="s">
        <v>70</v>
      </c>
      <c r="C12206" t="s">
        <v>97</v>
      </c>
      <c r="D12206" s="29">
        <v>45812</v>
      </c>
      <c r="E12206" s="184">
        <f t="shared" si="866"/>
        <v>0.51344410984241617</v>
      </c>
      <c r="F12206" s="184">
        <f t="shared" si="867"/>
        <v>0.26279410582184271</v>
      </c>
      <c r="G12206" s="184">
        <f t="shared" si="868"/>
        <v>0.51344411701625337</v>
      </c>
      <c r="H12206" s="184">
        <f t="shared" si="869"/>
        <v>0.26279411669129304</v>
      </c>
      <c r="J12206">
        <v>165</v>
      </c>
      <c r="K12206">
        <v>250</v>
      </c>
      <c r="L12206">
        <f t="shared" si="870"/>
        <v>339.11828700000001</v>
      </c>
      <c r="R12206">
        <f t="shared" si="871"/>
        <v>339.118292</v>
      </c>
      <c r="S12206" t="s">
        <v>201</v>
      </c>
      <c r="T12206" s="221">
        <v>45498.336805555555</v>
      </c>
    </row>
    <row r="12207" spans="1:20" x14ac:dyDescent="0.35">
      <c r="A12207" t="s">
        <v>72</v>
      </c>
      <c r="B12207" t="s">
        <v>70</v>
      </c>
      <c r="C12207" t="s">
        <v>97</v>
      </c>
      <c r="D12207" s="29">
        <v>45813</v>
      </c>
      <c r="E12207" s="184">
        <f t="shared" si="866"/>
        <v>0.51344410984241617</v>
      </c>
      <c r="F12207" s="184">
        <f t="shared" si="867"/>
        <v>0.26279410582184271</v>
      </c>
      <c r="G12207" s="184">
        <f t="shared" si="868"/>
        <v>0.51344411701625337</v>
      </c>
      <c r="H12207" s="184">
        <f t="shared" si="869"/>
        <v>0.26279411669129304</v>
      </c>
      <c r="J12207">
        <v>165</v>
      </c>
      <c r="K12207">
        <v>250</v>
      </c>
      <c r="L12207">
        <f t="shared" si="870"/>
        <v>339.11828700000001</v>
      </c>
      <c r="R12207">
        <f t="shared" si="871"/>
        <v>339.118292</v>
      </c>
      <c r="S12207" t="s">
        <v>201</v>
      </c>
      <c r="T12207" s="221">
        <v>45498.336805555555</v>
      </c>
    </row>
    <row r="12208" spans="1:20" x14ac:dyDescent="0.35">
      <c r="A12208" t="s">
        <v>72</v>
      </c>
      <c r="B12208" t="s">
        <v>70</v>
      </c>
      <c r="C12208" t="s">
        <v>97</v>
      </c>
      <c r="D12208" s="29">
        <v>45814</v>
      </c>
      <c r="E12208" s="184">
        <f t="shared" si="866"/>
        <v>0.51344410984241617</v>
      </c>
      <c r="F12208" s="184">
        <f t="shared" si="867"/>
        <v>0.26279410582184271</v>
      </c>
      <c r="G12208" s="184">
        <f t="shared" si="868"/>
        <v>0.51344411701625337</v>
      </c>
      <c r="H12208" s="184">
        <f t="shared" si="869"/>
        <v>0.26279411669129304</v>
      </c>
      <c r="J12208">
        <v>165</v>
      </c>
      <c r="K12208">
        <v>250</v>
      </c>
      <c r="L12208">
        <f t="shared" si="870"/>
        <v>339.11828700000001</v>
      </c>
      <c r="R12208">
        <f t="shared" si="871"/>
        <v>339.118292</v>
      </c>
      <c r="S12208" t="s">
        <v>201</v>
      </c>
      <c r="T12208" s="221">
        <v>45498.336805555555</v>
      </c>
    </row>
    <row r="12209" spans="1:20" x14ac:dyDescent="0.35">
      <c r="A12209" t="s">
        <v>72</v>
      </c>
      <c r="B12209" t="s">
        <v>70</v>
      </c>
      <c r="C12209" t="s">
        <v>97</v>
      </c>
      <c r="D12209" s="29">
        <v>45815</v>
      </c>
      <c r="E12209" s="184">
        <f t="shared" si="866"/>
        <v>0.49869999195885295</v>
      </c>
      <c r="F12209" s="184">
        <f t="shared" si="867"/>
        <v>0.24804998793827948</v>
      </c>
      <c r="G12209" s="184">
        <f t="shared" si="868"/>
        <v>0.49869999935007925</v>
      </c>
      <c r="H12209" s="184">
        <f t="shared" si="869"/>
        <v>0.24804999902511893</v>
      </c>
      <c r="J12209">
        <v>170</v>
      </c>
      <c r="K12209">
        <v>255</v>
      </c>
      <c r="L12209">
        <f t="shared" si="870"/>
        <v>339.11828700000001</v>
      </c>
      <c r="R12209">
        <f t="shared" si="871"/>
        <v>339.118292</v>
      </c>
      <c r="S12209" t="s">
        <v>201</v>
      </c>
      <c r="T12209" s="221">
        <v>45498.336805555555</v>
      </c>
    </row>
    <row r="12210" spans="1:20" x14ac:dyDescent="0.35">
      <c r="A12210" t="s">
        <v>72</v>
      </c>
      <c r="B12210" t="s">
        <v>70</v>
      </c>
      <c r="C12210" t="s">
        <v>97</v>
      </c>
      <c r="D12210" s="29">
        <v>45816</v>
      </c>
      <c r="E12210" s="184">
        <f t="shared" si="866"/>
        <v>0.49869999195885295</v>
      </c>
      <c r="F12210" s="184">
        <f t="shared" si="867"/>
        <v>0.24804998793827948</v>
      </c>
      <c r="G12210" s="184">
        <f t="shared" si="868"/>
        <v>0.49869999935007925</v>
      </c>
      <c r="H12210" s="184">
        <f t="shared" si="869"/>
        <v>0.24804999902511893</v>
      </c>
      <c r="J12210">
        <v>170</v>
      </c>
      <c r="K12210">
        <v>255</v>
      </c>
      <c r="L12210">
        <f t="shared" si="870"/>
        <v>339.11828700000001</v>
      </c>
      <c r="R12210">
        <f t="shared" si="871"/>
        <v>339.118292</v>
      </c>
      <c r="S12210" t="s">
        <v>201</v>
      </c>
      <c r="T12210" s="221">
        <v>45498.336805555555</v>
      </c>
    </row>
    <row r="12211" spans="1:20" x14ac:dyDescent="0.35">
      <c r="A12211" t="s">
        <v>72</v>
      </c>
      <c r="B12211" t="s">
        <v>70</v>
      </c>
      <c r="C12211" t="s">
        <v>97</v>
      </c>
      <c r="D12211" s="29">
        <v>45817</v>
      </c>
      <c r="E12211" s="184">
        <f t="shared" si="866"/>
        <v>0.45446763830816361</v>
      </c>
      <c r="F12211" s="184">
        <f t="shared" si="867"/>
        <v>0.18907351640402692</v>
      </c>
      <c r="G12211" s="184">
        <f t="shared" si="868"/>
        <v>0.4544676463515569</v>
      </c>
      <c r="H12211" s="184">
        <f t="shared" si="869"/>
        <v>0.18907352836042235</v>
      </c>
      <c r="J12211">
        <v>185</v>
      </c>
      <c r="K12211">
        <v>275</v>
      </c>
      <c r="L12211">
        <f t="shared" si="870"/>
        <v>339.11828700000001</v>
      </c>
      <c r="R12211">
        <f t="shared" si="871"/>
        <v>339.118292</v>
      </c>
      <c r="S12211" t="s">
        <v>201</v>
      </c>
      <c r="T12211" s="221">
        <v>45498.336805555555</v>
      </c>
    </row>
    <row r="12212" spans="1:20" x14ac:dyDescent="0.35">
      <c r="A12212" t="s">
        <v>72</v>
      </c>
      <c r="B12212" t="s">
        <v>70</v>
      </c>
      <c r="C12212" t="s">
        <v>97</v>
      </c>
      <c r="D12212" s="29">
        <v>45818</v>
      </c>
      <c r="E12212" s="184">
        <f t="shared" si="866"/>
        <v>0.45446763830816361</v>
      </c>
      <c r="F12212" s="184">
        <f t="shared" si="867"/>
        <v>0.18907351640402692</v>
      </c>
      <c r="G12212" s="184">
        <f t="shared" si="868"/>
        <v>0.4544676463515569</v>
      </c>
      <c r="H12212" s="184">
        <f t="shared" si="869"/>
        <v>0.18907352836042235</v>
      </c>
      <c r="J12212">
        <v>185</v>
      </c>
      <c r="K12212">
        <v>275</v>
      </c>
      <c r="L12212">
        <f t="shared" si="870"/>
        <v>339.11828700000001</v>
      </c>
      <c r="R12212">
        <f t="shared" si="871"/>
        <v>339.118292</v>
      </c>
      <c r="S12212" t="s">
        <v>201</v>
      </c>
      <c r="T12212" s="221">
        <v>45498.336805555555</v>
      </c>
    </row>
    <row r="12213" spans="1:20" x14ac:dyDescent="0.35">
      <c r="A12213" t="s">
        <v>72</v>
      </c>
      <c r="B12213" t="s">
        <v>70</v>
      </c>
      <c r="C12213" t="s">
        <v>97</v>
      </c>
      <c r="D12213" s="29">
        <v>45819</v>
      </c>
      <c r="E12213" s="184">
        <f t="shared" si="866"/>
        <v>0.45446763830816361</v>
      </c>
      <c r="F12213" s="184">
        <f t="shared" si="867"/>
        <v>0.18907351640402692</v>
      </c>
      <c r="G12213" s="184">
        <f t="shared" si="868"/>
        <v>0.4544676463515569</v>
      </c>
      <c r="H12213" s="184">
        <f t="shared" si="869"/>
        <v>0.18907352836042235</v>
      </c>
      <c r="J12213">
        <v>185</v>
      </c>
      <c r="K12213">
        <v>275</v>
      </c>
      <c r="L12213">
        <f t="shared" si="870"/>
        <v>339.11828700000001</v>
      </c>
      <c r="R12213">
        <f t="shared" si="871"/>
        <v>339.118292</v>
      </c>
      <c r="S12213" t="s">
        <v>201</v>
      </c>
      <c r="T12213" s="221">
        <v>45498.336805555555</v>
      </c>
    </row>
    <row r="12214" spans="1:20" x14ac:dyDescent="0.35">
      <c r="A12214" t="s">
        <v>72</v>
      </c>
      <c r="B12214" t="s">
        <v>70</v>
      </c>
      <c r="C12214" t="s">
        <v>97</v>
      </c>
      <c r="D12214" s="29">
        <v>45820</v>
      </c>
      <c r="E12214" s="184">
        <f t="shared" si="866"/>
        <v>0.45446763830816361</v>
      </c>
      <c r="F12214" s="184">
        <f t="shared" si="867"/>
        <v>0.18907351640402692</v>
      </c>
      <c r="G12214" s="184">
        <f t="shared" si="868"/>
        <v>0.4544676463515569</v>
      </c>
      <c r="H12214" s="184">
        <f t="shared" si="869"/>
        <v>0.18907352836042235</v>
      </c>
      <c r="J12214">
        <v>185</v>
      </c>
      <c r="K12214">
        <v>275</v>
      </c>
      <c r="L12214">
        <f t="shared" si="870"/>
        <v>339.11828700000001</v>
      </c>
      <c r="R12214">
        <f t="shared" si="871"/>
        <v>339.118292</v>
      </c>
      <c r="S12214" t="s">
        <v>201</v>
      </c>
      <c r="T12214" s="221">
        <v>45498.336805555555</v>
      </c>
    </row>
    <row r="12215" spans="1:20" x14ac:dyDescent="0.35">
      <c r="A12215" t="s">
        <v>72</v>
      </c>
      <c r="B12215" t="s">
        <v>70</v>
      </c>
      <c r="C12215" t="s">
        <v>97</v>
      </c>
      <c r="D12215" s="29">
        <v>45821</v>
      </c>
      <c r="E12215" s="184">
        <f t="shared" si="866"/>
        <v>0.64614117079448441</v>
      </c>
      <c r="F12215" s="184">
        <f t="shared" si="867"/>
        <v>0.18907351640402692</v>
      </c>
      <c r="G12215" s="184">
        <f t="shared" si="868"/>
        <v>0.64614117601182075</v>
      </c>
      <c r="H12215" s="184">
        <f t="shared" si="869"/>
        <v>0.18907352836042235</v>
      </c>
      <c r="J12215">
        <v>120</v>
      </c>
      <c r="K12215">
        <v>275</v>
      </c>
      <c r="L12215">
        <f t="shared" si="870"/>
        <v>339.11828700000001</v>
      </c>
      <c r="R12215">
        <f t="shared" si="871"/>
        <v>339.118292</v>
      </c>
      <c r="S12215" t="s">
        <v>201</v>
      </c>
      <c r="T12215" s="221">
        <v>45498.336805555555</v>
      </c>
    </row>
    <row r="12216" spans="1:20" x14ac:dyDescent="0.35">
      <c r="A12216" t="s">
        <v>72</v>
      </c>
      <c r="B12216" t="s">
        <v>70</v>
      </c>
      <c r="C12216" t="s">
        <v>97</v>
      </c>
      <c r="D12216" s="29">
        <v>45822</v>
      </c>
      <c r="E12216" s="184">
        <f t="shared" si="866"/>
        <v>0.58716469926023196</v>
      </c>
      <c r="F12216" s="184">
        <f t="shared" si="867"/>
        <v>5.6376455451958574E-2</v>
      </c>
      <c r="G12216" s="184">
        <f t="shared" si="868"/>
        <v>0.58716470534712406</v>
      </c>
      <c r="H12216" s="184">
        <f t="shared" si="869"/>
        <v>5.6376469364855186E-2</v>
      </c>
      <c r="J12216">
        <v>140</v>
      </c>
      <c r="K12216">
        <v>320</v>
      </c>
      <c r="L12216">
        <f t="shared" si="870"/>
        <v>339.11828700000001</v>
      </c>
      <c r="R12216">
        <f t="shared" si="871"/>
        <v>339.118292</v>
      </c>
      <c r="S12216" t="s">
        <v>201</v>
      </c>
      <c r="T12216" s="221">
        <v>45498.336805555555</v>
      </c>
    </row>
    <row r="12217" spans="1:20" x14ac:dyDescent="0.35">
      <c r="A12217" t="s">
        <v>72</v>
      </c>
      <c r="B12217" t="s">
        <v>70</v>
      </c>
      <c r="C12217" t="s">
        <v>97</v>
      </c>
      <c r="D12217" s="29">
        <v>45823</v>
      </c>
      <c r="E12217" s="184">
        <f t="shared" si="866"/>
        <v>0.58716469926023196</v>
      </c>
      <c r="F12217" s="184">
        <f t="shared" si="867"/>
        <v>5.6376455451958574E-2</v>
      </c>
      <c r="G12217" s="184">
        <f t="shared" si="868"/>
        <v>0.58716470534712406</v>
      </c>
      <c r="H12217" s="184">
        <f t="shared" si="869"/>
        <v>5.6376469364855186E-2</v>
      </c>
      <c r="J12217">
        <v>140</v>
      </c>
      <c r="K12217">
        <v>320</v>
      </c>
      <c r="L12217">
        <f t="shared" si="870"/>
        <v>339.11828700000001</v>
      </c>
      <c r="R12217">
        <f t="shared" si="871"/>
        <v>339.118292</v>
      </c>
      <c r="S12217" t="s">
        <v>201</v>
      </c>
      <c r="T12217" s="221">
        <v>45498.336805555555</v>
      </c>
    </row>
    <row r="12218" spans="1:20" x14ac:dyDescent="0.35">
      <c r="A12218" t="s">
        <v>72</v>
      </c>
      <c r="B12218" t="s">
        <v>70</v>
      </c>
      <c r="C12218" t="s">
        <v>97</v>
      </c>
      <c r="D12218" s="29">
        <v>45824</v>
      </c>
      <c r="E12218" s="184">
        <f t="shared" si="866"/>
        <v>0.58716469926023196</v>
      </c>
      <c r="F12218" s="184">
        <f t="shared" si="867"/>
        <v>5.6376455451958574E-2</v>
      </c>
      <c r="G12218" s="184">
        <f t="shared" si="868"/>
        <v>0.58716470534712406</v>
      </c>
      <c r="H12218" s="184">
        <f t="shared" si="869"/>
        <v>5.6376469364855186E-2</v>
      </c>
      <c r="J12218">
        <v>140</v>
      </c>
      <c r="K12218">
        <v>320</v>
      </c>
      <c r="L12218">
        <f t="shared" si="870"/>
        <v>339.11828700000001</v>
      </c>
      <c r="R12218">
        <f t="shared" si="871"/>
        <v>339.118292</v>
      </c>
      <c r="S12218" t="s">
        <v>201</v>
      </c>
      <c r="T12218" s="221">
        <v>45498.336805555555</v>
      </c>
    </row>
    <row r="12219" spans="1:20" x14ac:dyDescent="0.35">
      <c r="A12219" t="s">
        <v>72</v>
      </c>
      <c r="B12219" t="s">
        <v>70</v>
      </c>
      <c r="C12219" t="s">
        <v>97</v>
      </c>
      <c r="D12219" s="29">
        <v>45825</v>
      </c>
      <c r="E12219" s="184">
        <f t="shared" si="866"/>
        <v>0.58716469926023196</v>
      </c>
      <c r="F12219" s="184">
        <f t="shared" si="867"/>
        <v>5.6376455451958574E-2</v>
      </c>
      <c r="G12219" s="184">
        <f t="shared" si="868"/>
        <v>0.58716470534712406</v>
      </c>
      <c r="H12219" s="184">
        <f t="shared" si="869"/>
        <v>5.6376469364855186E-2</v>
      </c>
      <c r="J12219">
        <v>140</v>
      </c>
      <c r="K12219">
        <v>320</v>
      </c>
      <c r="L12219">
        <f t="shared" si="870"/>
        <v>339.11828700000001</v>
      </c>
      <c r="R12219">
        <f t="shared" si="871"/>
        <v>339.118292</v>
      </c>
      <c r="S12219" t="s">
        <v>201</v>
      </c>
      <c r="T12219" s="221">
        <v>45498.336805555555</v>
      </c>
    </row>
    <row r="12220" spans="1:20" x14ac:dyDescent="0.35">
      <c r="A12220" t="s">
        <v>72</v>
      </c>
      <c r="B12220" t="s">
        <v>70</v>
      </c>
      <c r="C12220" t="s">
        <v>97</v>
      </c>
      <c r="D12220" s="29">
        <v>45826</v>
      </c>
      <c r="E12220" s="184">
        <f t="shared" si="866"/>
        <v>0.58716469926023196</v>
      </c>
      <c r="F12220" s="184">
        <f t="shared" si="867"/>
        <v>5.6376455451958574E-2</v>
      </c>
      <c r="G12220" s="184">
        <f t="shared" si="868"/>
        <v>0.58716470534712406</v>
      </c>
      <c r="H12220" s="184">
        <f t="shared" si="869"/>
        <v>5.6376469364855186E-2</v>
      </c>
      <c r="J12220">
        <v>140</v>
      </c>
      <c r="K12220">
        <v>320</v>
      </c>
      <c r="L12220">
        <f t="shared" si="870"/>
        <v>339.11828700000001</v>
      </c>
      <c r="R12220">
        <f t="shared" si="871"/>
        <v>339.118292</v>
      </c>
      <c r="S12220" t="s">
        <v>201</v>
      </c>
      <c r="T12220" s="221">
        <v>45498.336805555555</v>
      </c>
    </row>
    <row r="12221" spans="1:20" x14ac:dyDescent="0.35">
      <c r="A12221" t="s">
        <v>72</v>
      </c>
      <c r="B12221" t="s">
        <v>70</v>
      </c>
      <c r="C12221" t="s">
        <v>97</v>
      </c>
      <c r="D12221" s="29">
        <v>45827</v>
      </c>
      <c r="E12221" s="184">
        <f t="shared" si="866"/>
        <v>0.58716469926023196</v>
      </c>
      <c r="F12221" s="184">
        <f t="shared" si="867"/>
        <v>5.6376455451958574E-2</v>
      </c>
      <c r="G12221" s="184">
        <f t="shared" si="868"/>
        <v>0.58716470534712406</v>
      </c>
      <c r="H12221" s="184">
        <f t="shared" si="869"/>
        <v>5.6376469364855186E-2</v>
      </c>
      <c r="J12221">
        <v>140</v>
      </c>
      <c r="K12221">
        <v>320</v>
      </c>
      <c r="L12221">
        <f t="shared" si="870"/>
        <v>339.11828700000001</v>
      </c>
      <c r="R12221">
        <f t="shared" si="871"/>
        <v>339.118292</v>
      </c>
      <c r="S12221" t="s">
        <v>201</v>
      </c>
      <c r="T12221" s="221">
        <v>45498.336805555555</v>
      </c>
    </row>
    <row r="12222" spans="1:20" x14ac:dyDescent="0.35">
      <c r="A12222" t="s">
        <v>72</v>
      </c>
      <c r="B12222" t="s">
        <v>70</v>
      </c>
      <c r="C12222" t="s">
        <v>97</v>
      </c>
      <c r="D12222" s="29">
        <v>45828</v>
      </c>
      <c r="E12222" s="184">
        <f t="shared" si="866"/>
        <v>0.58716469926023196</v>
      </c>
      <c r="F12222" s="184">
        <f t="shared" si="867"/>
        <v>5.6376455451958574E-2</v>
      </c>
      <c r="G12222" s="184">
        <f t="shared" si="868"/>
        <v>0.58716470534712406</v>
      </c>
      <c r="H12222" s="184">
        <f t="shared" si="869"/>
        <v>5.6376469364855186E-2</v>
      </c>
      <c r="J12222">
        <v>140</v>
      </c>
      <c r="K12222">
        <v>320</v>
      </c>
      <c r="L12222">
        <f t="shared" si="870"/>
        <v>339.11828700000001</v>
      </c>
      <c r="R12222">
        <f t="shared" si="871"/>
        <v>339.118292</v>
      </c>
      <c r="S12222" t="s">
        <v>201</v>
      </c>
      <c r="T12222" s="221">
        <v>45498.336805555555</v>
      </c>
    </row>
    <row r="12223" spans="1:20" x14ac:dyDescent="0.35">
      <c r="A12223" t="s">
        <v>72</v>
      </c>
      <c r="B12223" t="s">
        <v>70</v>
      </c>
      <c r="C12223" t="s">
        <v>97</v>
      </c>
      <c r="D12223" s="29">
        <v>45829</v>
      </c>
      <c r="E12223" s="184">
        <f t="shared" si="866"/>
        <v>0.58716469926023196</v>
      </c>
      <c r="F12223" s="184">
        <f t="shared" si="867"/>
        <v>5.6376455451958574E-2</v>
      </c>
      <c r="G12223" s="184">
        <f t="shared" si="868"/>
        <v>0.58716470534712406</v>
      </c>
      <c r="H12223" s="184">
        <f t="shared" si="869"/>
        <v>5.6376469364855186E-2</v>
      </c>
      <c r="J12223">
        <v>140</v>
      </c>
      <c r="K12223">
        <v>320</v>
      </c>
      <c r="L12223">
        <f t="shared" si="870"/>
        <v>339.11828700000001</v>
      </c>
      <c r="R12223">
        <f t="shared" si="871"/>
        <v>339.118292</v>
      </c>
      <c r="S12223" t="s">
        <v>201</v>
      </c>
      <c r="T12223" s="221">
        <v>45498.336805555555</v>
      </c>
    </row>
    <row r="12224" spans="1:20" x14ac:dyDescent="0.35">
      <c r="A12224" t="s">
        <v>72</v>
      </c>
      <c r="B12224" t="s">
        <v>70</v>
      </c>
      <c r="C12224" t="s">
        <v>97</v>
      </c>
      <c r="D12224" s="29">
        <v>45830</v>
      </c>
      <c r="E12224" s="184">
        <f t="shared" si="866"/>
        <v>0.58716469926023196</v>
      </c>
      <c r="F12224" s="184">
        <f t="shared" si="867"/>
        <v>5.6376455451958574E-2</v>
      </c>
      <c r="G12224" s="184">
        <f t="shared" si="868"/>
        <v>0.58716470534712406</v>
      </c>
      <c r="H12224" s="184">
        <f t="shared" si="869"/>
        <v>5.6376469364855186E-2</v>
      </c>
      <c r="J12224">
        <v>140</v>
      </c>
      <c r="K12224">
        <v>320</v>
      </c>
      <c r="L12224">
        <f t="shared" si="870"/>
        <v>339.11828700000001</v>
      </c>
      <c r="R12224">
        <f t="shared" si="871"/>
        <v>339.118292</v>
      </c>
      <c r="S12224" t="s">
        <v>201</v>
      </c>
      <c r="T12224" s="221">
        <v>45498.336805555555</v>
      </c>
    </row>
    <row r="12225" spans="1:20" x14ac:dyDescent="0.35">
      <c r="A12225" t="s">
        <v>72</v>
      </c>
      <c r="B12225" t="s">
        <v>70</v>
      </c>
      <c r="C12225" t="s">
        <v>97</v>
      </c>
      <c r="D12225" s="29">
        <v>45831</v>
      </c>
      <c r="E12225" s="184">
        <f t="shared" si="866"/>
        <v>0.58716469926023196</v>
      </c>
      <c r="F12225" s="184">
        <f t="shared" si="867"/>
        <v>7.1120573335521686E-2</v>
      </c>
      <c r="G12225" s="184">
        <f t="shared" si="868"/>
        <v>0.58716470534712406</v>
      </c>
      <c r="H12225" s="184">
        <f t="shared" si="869"/>
        <v>7.1120587031029303E-2</v>
      </c>
      <c r="J12225">
        <v>140</v>
      </c>
      <c r="K12225">
        <v>315</v>
      </c>
      <c r="L12225">
        <f t="shared" si="870"/>
        <v>339.11828700000001</v>
      </c>
      <c r="R12225">
        <f t="shared" si="871"/>
        <v>339.118292</v>
      </c>
      <c r="S12225" t="s">
        <v>201</v>
      </c>
      <c r="T12225" s="221">
        <v>45498.336805555555</v>
      </c>
    </row>
    <row r="12226" spans="1:20" x14ac:dyDescent="0.35">
      <c r="A12226" t="s">
        <v>72</v>
      </c>
      <c r="B12226" t="s">
        <v>70</v>
      </c>
      <c r="C12226" t="s">
        <v>97</v>
      </c>
      <c r="D12226" s="29">
        <v>45832</v>
      </c>
      <c r="E12226" s="184">
        <f t="shared" si="866"/>
        <v>0.58716469926023196</v>
      </c>
      <c r="F12226" s="184">
        <f t="shared" si="867"/>
        <v>0.30702645947253204</v>
      </c>
      <c r="G12226" s="184">
        <f t="shared" si="868"/>
        <v>0.58716470534712406</v>
      </c>
      <c r="H12226" s="184">
        <f t="shared" si="869"/>
        <v>0.30702646968981551</v>
      </c>
      <c r="J12226">
        <v>140</v>
      </c>
      <c r="K12226">
        <v>235</v>
      </c>
      <c r="L12226">
        <f t="shared" si="870"/>
        <v>339.11828700000001</v>
      </c>
      <c r="R12226">
        <f t="shared" si="871"/>
        <v>339.118292</v>
      </c>
      <c r="S12226" t="s">
        <v>201</v>
      </c>
      <c r="T12226" s="221">
        <v>45498.336805555555</v>
      </c>
    </row>
    <row r="12227" spans="1:20" x14ac:dyDescent="0.35">
      <c r="A12227" t="s">
        <v>72</v>
      </c>
      <c r="B12227" t="s">
        <v>70</v>
      </c>
      <c r="C12227" t="s">
        <v>97</v>
      </c>
      <c r="D12227" s="29">
        <v>45833</v>
      </c>
      <c r="E12227" s="184">
        <f t="shared" si="866"/>
        <v>0.58716469926023196</v>
      </c>
      <c r="F12227" s="184">
        <f t="shared" si="867"/>
        <v>7.1120573335521686E-2</v>
      </c>
      <c r="G12227" s="184">
        <f t="shared" si="868"/>
        <v>0.58716470534712406</v>
      </c>
      <c r="H12227" s="184">
        <f t="shared" si="869"/>
        <v>7.1120587031029303E-2</v>
      </c>
      <c r="J12227">
        <v>140</v>
      </c>
      <c r="K12227">
        <v>315</v>
      </c>
      <c r="L12227">
        <f t="shared" si="870"/>
        <v>339.11828700000001</v>
      </c>
      <c r="R12227">
        <f t="shared" si="871"/>
        <v>339.118292</v>
      </c>
      <c r="S12227" t="s">
        <v>201</v>
      </c>
      <c r="T12227" s="221">
        <v>45498.336805555555</v>
      </c>
    </row>
    <row r="12228" spans="1:20" x14ac:dyDescent="0.35">
      <c r="A12228" t="s">
        <v>72</v>
      </c>
      <c r="B12228" t="s">
        <v>70</v>
      </c>
      <c r="C12228" t="s">
        <v>97</v>
      </c>
      <c r="D12228" s="29">
        <v>45834</v>
      </c>
      <c r="E12228" s="184">
        <f t="shared" si="866"/>
        <v>0.58716469926023196</v>
      </c>
      <c r="F12228" s="184">
        <f t="shared" si="867"/>
        <v>7.1120573335521686E-2</v>
      </c>
      <c r="G12228" s="184">
        <f t="shared" si="868"/>
        <v>0.58716470534712406</v>
      </c>
      <c r="H12228" s="184">
        <f t="shared" si="869"/>
        <v>7.1120587031029303E-2</v>
      </c>
      <c r="J12228">
        <v>140</v>
      </c>
      <c r="K12228">
        <v>315</v>
      </c>
      <c r="L12228">
        <f t="shared" si="870"/>
        <v>339.11828700000001</v>
      </c>
      <c r="R12228">
        <f t="shared" si="871"/>
        <v>339.118292</v>
      </c>
      <c r="S12228" t="s">
        <v>201</v>
      </c>
      <c r="T12228" s="221">
        <v>45498.336805555555</v>
      </c>
    </row>
    <row r="12229" spans="1:20" x14ac:dyDescent="0.35">
      <c r="A12229" t="s">
        <v>72</v>
      </c>
      <c r="B12229" t="s">
        <v>70</v>
      </c>
      <c r="C12229" t="s">
        <v>97</v>
      </c>
      <c r="D12229" s="29">
        <v>45835</v>
      </c>
      <c r="E12229" s="184">
        <f t="shared" si="866"/>
        <v>0.63139705291092141</v>
      </c>
      <c r="F12229" s="184">
        <f t="shared" si="867"/>
        <v>0.11535292698621114</v>
      </c>
      <c r="G12229" s="184">
        <f t="shared" si="868"/>
        <v>0.63139705834564652</v>
      </c>
      <c r="H12229" s="184">
        <f t="shared" si="869"/>
        <v>0.11535294002955165</v>
      </c>
      <c r="J12229">
        <v>125</v>
      </c>
      <c r="K12229">
        <v>300</v>
      </c>
      <c r="L12229">
        <f t="shared" si="870"/>
        <v>339.11828700000001</v>
      </c>
      <c r="R12229">
        <f t="shared" si="871"/>
        <v>339.118292</v>
      </c>
      <c r="S12229" t="s">
        <v>201</v>
      </c>
      <c r="T12229" s="221">
        <v>45498.336805555555</v>
      </c>
    </row>
    <row r="12230" spans="1:20" x14ac:dyDescent="0.35">
      <c r="A12230" t="s">
        <v>72</v>
      </c>
      <c r="B12230" t="s">
        <v>70</v>
      </c>
      <c r="C12230" t="s">
        <v>97</v>
      </c>
      <c r="D12230" s="29">
        <v>45836</v>
      </c>
      <c r="E12230" s="184">
        <f t="shared" si="866"/>
        <v>0.63139705291092141</v>
      </c>
      <c r="F12230" s="184">
        <f t="shared" si="867"/>
        <v>0.11535292698621114</v>
      </c>
      <c r="G12230" s="184">
        <f t="shared" si="868"/>
        <v>0.63139705834564652</v>
      </c>
      <c r="H12230" s="184">
        <f t="shared" si="869"/>
        <v>0.11535294002955165</v>
      </c>
      <c r="J12230">
        <v>125</v>
      </c>
      <c r="K12230">
        <v>300</v>
      </c>
      <c r="L12230">
        <f t="shared" si="870"/>
        <v>339.11828700000001</v>
      </c>
      <c r="R12230">
        <f t="shared" si="871"/>
        <v>339.118292</v>
      </c>
      <c r="S12230" t="s">
        <v>201</v>
      </c>
      <c r="T12230" s="221">
        <v>45498.336805555555</v>
      </c>
    </row>
    <row r="12231" spans="1:20" x14ac:dyDescent="0.35">
      <c r="A12231" t="s">
        <v>72</v>
      </c>
      <c r="B12231" t="s">
        <v>70</v>
      </c>
      <c r="C12231" t="s">
        <v>97</v>
      </c>
      <c r="D12231" s="29">
        <v>45837</v>
      </c>
      <c r="E12231" s="184">
        <f t="shared" si="866"/>
        <v>0.63139705291092141</v>
      </c>
      <c r="F12231" s="184">
        <f t="shared" si="867"/>
        <v>0.11535292698621114</v>
      </c>
      <c r="G12231" s="184">
        <f t="shared" si="868"/>
        <v>0.63139705834564652</v>
      </c>
      <c r="H12231" s="184">
        <f t="shared" si="869"/>
        <v>0.11535294002955165</v>
      </c>
      <c r="J12231">
        <v>125</v>
      </c>
      <c r="K12231">
        <v>300</v>
      </c>
      <c r="L12231">
        <f t="shared" si="870"/>
        <v>339.11828700000001</v>
      </c>
      <c r="R12231">
        <f t="shared" si="871"/>
        <v>339.118292</v>
      </c>
      <c r="S12231" t="s">
        <v>201</v>
      </c>
      <c r="T12231" s="221">
        <v>45498.336805555555</v>
      </c>
    </row>
    <row r="12232" spans="1:20" x14ac:dyDescent="0.35">
      <c r="A12232" t="s">
        <v>72</v>
      </c>
      <c r="B12232" t="s">
        <v>70</v>
      </c>
      <c r="C12232" t="s">
        <v>97</v>
      </c>
      <c r="D12232" s="29">
        <v>45838</v>
      </c>
      <c r="E12232" s="184">
        <f t="shared" ref="E12232:E12295" si="872">IF(J12232="","",IF(L12232=0,0,IF(1-(J12232/L12232)&lt;0,"",1-(J12232/L12232))))</f>
        <v>0.63139705291092141</v>
      </c>
      <c r="F12232" s="184">
        <f t="shared" ref="F12232:F12295" si="873">IF(K12232="","",IF(L12232=0,0,IF(1-(K12232/L12232)&lt;0,"",1-(K12232/L12232))))</f>
        <v>0.35125881312322149</v>
      </c>
      <c r="G12232" s="184">
        <f t="shared" ref="G12232:G12295" si="874">IF(J12232="","",IF(1-(J12232/R12232)&lt;0,"",1-(J12232/R12232)))</f>
        <v>0.63139705834564652</v>
      </c>
      <c r="H12232" s="184">
        <f t="shared" ref="H12232:H12295" si="875">IF(K12232="","",IF(1-(K12232/R12232)&lt;0,"",1-(K12232/R12232)))</f>
        <v>0.35125882268833786</v>
      </c>
      <c r="J12232">
        <v>125</v>
      </c>
      <c r="K12232">
        <v>220</v>
      </c>
      <c r="L12232">
        <f t="shared" si="870"/>
        <v>339.11828700000001</v>
      </c>
      <c r="R12232">
        <f t="shared" si="871"/>
        <v>339.118292</v>
      </c>
      <c r="S12232" t="s">
        <v>201</v>
      </c>
      <c r="T12232" s="221">
        <v>45498.336805555555</v>
      </c>
    </row>
    <row r="12233" spans="1:20" x14ac:dyDescent="0.35">
      <c r="A12233" t="s">
        <v>72</v>
      </c>
      <c r="B12233" t="s">
        <v>70</v>
      </c>
      <c r="C12233" t="s">
        <v>97</v>
      </c>
      <c r="D12233" s="29">
        <v>45839</v>
      </c>
      <c r="E12233" s="184">
        <f t="shared" si="872"/>
        <v>0.63139705291092141</v>
      </c>
      <c r="F12233" s="184">
        <f t="shared" si="873"/>
        <v>0.35125881312322149</v>
      </c>
      <c r="G12233" s="184">
        <f t="shared" si="874"/>
        <v>0.63139705834564652</v>
      </c>
      <c r="H12233" s="184">
        <f t="shared" si="875"/>
        <v>0.35125882268833786</v>
      </c>
      <c r="J12233">
        <v>125</v>
      </c>
      <c r="K12233">
        <v>220</v>
      </c>
      <c r="L12233">
        <f t="shared" si="870"/>
        <v>339.11828700000001</v>
      </c>
      <c r="R12233">
        <f t="shared" si="871"/>
        <v>339.118292</v>
      </c>
      <c r="S12233" t="s">
        <v>201</v>
      </c>
      <c r="T12233" s="221">
        <v>45505.313194444447</v>
      </c>
    </row>
    <row r="12234" spans="1:20" x14ac:dyDescent="0.35">
      <c r="A12234" t="s">
        <v>72</v>
      </c>
      <c r="B12234" t="s">
        <v>70</v>
      </c>
      <c r="C12234" t="s">
        <v>97</v>
      </c>
      <c r="D12234" s="29">
        <v>45840</v>
      </c>
      <c r="E12234" s="184">
        <f t="shared" si="872"/>
        <v>0.63139705291092141</v>
      </c>
      <c r="F12234" s="184">
        <f t="shared" si="873"/>
        <v>0.35125881312322149</v>
      </c>
      <c r="G12234" s="184">
        <f t="shared" si="874"/>
        <v>0.63139705834564652</v>
      </c>
      <c r="H12234" s="184">
        <f t="shared" si="875"/>
        <v>0.35125882268833786</v>
      </c>
      <c r="J12234">
        <v>125</v>
      </c>
      <c r="K12234">
        <v>220</v>
      </c>
      <c r="L12234">
        <f t="shared" si="870"/>
        <v>339.11828700000001</v>
      </c>
      <c r="R12234">
        <f t="shared" si="871"/>
        <v>339.118292</v>
      </c>
      <c r="S12234" t="s">
        <v>201</v>
      </c>
      <c r="T12234" s="221">
        <v>45505.313194444447</v>
      </c>
    </row>
    <row r="12235" spans="1:20" x14ac:dyDescent="0.35">
      <c r="A12235" t="s">
        <v>72</v>
      </c>
      <c r="B12235" t="s">
        <v>70</v>
      </c>
      <c r="C12235" t="s">
        <v>97</v>
      </c>
      <c r="D12235" s="29">
        <v>45841</v>
      </c>
      <c r="E12235" s="184">
        <f t="shared" si="872"/>
        <v>0.63139705291092141</v>
      </c>
      <c r="F12235" s="184">
        <f t="shared" si="873"/>
        <v>0.35125881312322149</v>
      </c>
      <c r="G12235" s="184">
        <f t="shared" si="874"/>
        <v>0.63139705834564652</v>
      </c>
      <c r="H12235" s="184">
        <f t="shared" si="875"/>
        <v>0.35125882268833786</v>
      </c>
      <c r="J12235">
        <v>125</v>
      </c>
      <c r="K12235">
        <v>220</v>
      </c>
      <c r="L12235">
        <f t="shared" si="870"/>
        <v>339.11828700000001</v>
      </c>
      <c r="R12235">
        <f t="shared" si="871"/>
        <v>339.118292</v>
      </c>
      <c r="S12235" t="s">
        <v>201</v>
      </c>
      <c r="T12235" s="221">
        <v>45505.313194444447</v>
      </c>
    </row>
    <row r="12236" spans="1:20" x14ac:dyDescent="0.35">
      <c r="A12236" t="s">
        <v>72</v>
      </c>
      <c r="B12236" t="s">
        <v>70</v>
      </c>
      <c r="C12236" t="s">
        <v>97</v>
      </c>
      <c r="D12236" s="29">
        <v>45842</v>
      </c>
      <c r="E12236" s="184">
        <f t="shared" si="872"/>
        <v>0.63139705291092141</v>
      </c>
      <c r="F12236" s="184">
        <f t="shared" si="873"/>
        <v>0.35125881312322149</v>
      </c>
      <c r="G12236" s="184">
        <f t="shared" si="874"/>
        <v>0.63139705834564652</v>
      </c>
      <c r="H12236" s="184">
        <f t="shared" si="875"/>
        <v>0.35125882268833786</v>
      </c>
      <c r="J12236">
        <v>125</v>
      </c>
      <c r="K12236">
        <v>220</v>
      </c>
      <c r="L12236">
        <f t="shared" si="870"/>
        <v>339.11828700000001</v>
      </c>
      <c r="R12236">
        <f t="shared" si="871"/>
        <v>339.118292</v>
      </c>
      <c r="S12236" t="s">
        <v>201</v>
      </c>
      <c r="T12236" s="221">
        <v>45505.313194444447</v>
      </c>
    </row>
    <row r="12237" spans="1:20" x14ac:dyDescent="0.35">
      <c r="A12237" t="s">
        <v>72</v>
      </c>
      <c r="B12237" t="s">
        <v>70</v>
      </c>
      <c r="C12237" t="s">
        <v>97</v>
      </c>
      <c r="D12237" s="29">
        <v>45843</v>
      </c>
      <c r="E12237" s="184">
        <f t="shared" si="872"/>
        <v>0.63139705291092141</v>
      </c>
      <c r="F12237" s="184">
        <f t="shared" si="873"/>
        <v>0.11535292698621114</v>
      </c>
      <c r="G12237" s="184">
        <f t="shared" si="874"/>
        <v>0.63139705834564652</v>
      </c>
      <c r="H12237" s="184">
        <f t="shared" si="875"/>
        <v>0.11535294002955165</v>
      </c>
      <c r="J12237">
        <v>125</v>
      </c>
      <c r="K12237">
        <v>300</v>
      </c>
      <c r="L12237">
        <f t="shared" si="870"/>
        <v>339.11828700000001</v>
      </c>
      <c r="R12237">
        <f t="shared" si="871"/>
        <v>339.118292</v>
      </c>
      <c r="S12237" t="s">
        <v>201</v>
      </c>
      <c r="T12237" s="221">
        <v>45505.313194444447</v>
      </c>
    </row>
    <row r="12238" spans="1:20" x14ac:dyDescent="0.35">
      <c r="A12238" t="s">
        <v>72</v>
      </c>
      <c r="B12238" t="s">
        <v>70</v>
      </c>
      <c r="C12238" t="s">
        <v>97</v>
      </c>
      <c r="D12238" s="29">
        <v>45844</v>
      </c>
      <c r="E12238" s="184">
        <f t="shared" si="872"/>
        <v>0.63139705291092141</v>
      </c>
      <c r="F12238" s="184">
        <f t="shared" si="873"/>
        <v>0.11535292698621114</v>
      </c>
      <c r="G12238" s="184">
        <f t="shared" si="874"/>
        <v>0.63139705834564652</v>
      </c>
      <c r="H12238" s="184">
        <f t="shared" si="875"/>
        <v>0.11535294002955165</v>
      </c>
      <c r="J12238">
        <v>125</v>
      </c>
      <c r="K12238">
        <v>300</v>
      </c>
      <c r="L12238">
        <f t="shared" si="870"/>
        <v>339.11828700000001</v>
      </c>
      <c r="R12238">
        <f t="shared" si="871"/>
        <v>339.118292</v>
      </c>
      <c r="S12238" t="s">
        <v>201</v>
      </c>
      <c r="T12238" s="221">
        <v>45505.313194444447</v>
      </c>
    </row>
    <row r="12239" spans="1:20" x14ac:dyDescent="0.35">
      <c r="A12239" t="s">
        <v>72</v>
      </c>
      <c r="B12239" t="s">
        <v>70</v>
      </c>
      <c r="C12239" t="s">
        <v>97</v>
      </c>
      <c r="D12239" s="29">
        <v>45845</v>
      </c>
      <c r="E12239" s="184">
        <f t="shared" si="872"/>
        <v>0.61665293502735818</v>
      </c>
      <c r="F12239" s="184">
        <f t="shared" si="873"/>
        <v>0.10060880910264802</v>
      </c>
      <c r="G12239" s="184">
        <f t="shared" si="874"/>
        <v>0.61665294067947241</v>
      </c>
      <c r="H12239" s="184">
        <f t="shared" si="875"/>
        <v>0.10060882236337754</v>
      </c>
      <c r="J12239">
        <v>130</v>
      </c>
      <c r="K12239">
        <v>305</v>
      </c>
      <c r="L12239">
        <f t="shared" si="870"/>
        <v>339.11828700000001</v>
      </c>
      <c r="R12239">
        <f t="shared" si="871"/>
        <v>339.118292</v>
      </c>
      <c r="S12239" t="s">
        <v>201</v>
      </c>
      <c r="T12239" s="221">
        <v>45505.313194444447</v>
      </c>
    </row>
    <row r="12240" spans="1:20" x14ac:dyDescent="0.35">
      <c r="A12240" t="s">
        <v>72</v>
      </c>
      <c r="B12240" t="s">
        <v>70</v>
      </c>
      <c r="C12240" t="s">
        <v>97</v>
      </c>
      <c r="D12240" s="29">
        <v>45846</v>
      </c>
      <c r="E12240" s="184">
        <f t="shared" si="872"/>
        <v>0.61665293502735818</v>
      </c>
      <c r="F12240" s="184">
        <f t="shared" si="873"/>
        <v>0.10060880910264802</v>
      </c>
      <c r="G12240" s="184">
        <f t="shared" si="874"/>
        <v>0.61665294067947241</v>
      </c>
      <c r="H12240" s="184">
        <f t="shared" si="875"/>
        <v>0.10060882236337754</v>
      </c>
      <c r="J12240">
        <v>130</v>
      </c>
      <c r="K12240">
        <v>305</v>
      </c>
      <c r="L12240">
        <f t="shared" si="870"/>
        <v>339.11828700000001</v>
      </c>
      <c r="R12240">
        <f t="shared" si="871"/>
        <v>339.118292</v>
      </c>
      <c r="S12240" t="s">
        <v>201</v>
      </c>
      <c r="T12240" s="221">
        <v>45505.313194444447</v>
      </c>
    </row>
    <row r="12241" spans="1:20" x14ac:dyDescent="0.35">
      <c r="A12241" t="s">
        <v>72</v>
      </c>
      <c r="B12241" t="s">
        <v>70</v>
      </c>
      <c r="C12241" t="s">
        <v>97</v>
      </c>
      <c r="D12241" s="29">
        <v>45847</v>
      </c>
      <c r="E12241" s="184">
        <f t="shared" si="872"/>
        <v>0.61665293502735818</v>
      </c>
      <c r="F12241" s="184">
        <f t="shared" si="873"/>
        <v>0.10060880910264802</v>
      </c>
      <c r="G12241" s="184">
        <f t="shared" si="874"/>
        <v>0.61665294067947241</v>
      </c>
      <c r="H12241" s="184">
        <f t="shared" si="875"/>
        <v>0.10060882236337754</v>
      </c>
      <c r="J12241">
        <v>130</v>
      </c>
      <c r="K12241">
        <v>305</v>
      </c>
      <c r="L12241">
        <f t="shared" si="870"/>
        <v>339.11828700000001</v>
      </c>
      <c r="R12241">
        <f t="shared" si="871"/>
        <v>339.118292</v>
      </c>
      <c r="S12241" t="s">
        <v>201</v>
      </c>
      <c r="T12241" s="221">
        <v>45505.313194444447</v>
      </c>
    </row>
    <row r="12242" spans="1:20" x14ac:dyDescent="0.35">
      <c r="A12242" t="s">
        <v>72</v>
      </c>
      <c r="B12242" t="s">
        <v>70</v>
      </c>
      <c r="C12242" t="s">
        <v>97</v>
      </c>
      <c r="D12242" s="29">
        <v>45848</v>
      </c>
      <c r="E12242" s="184">
        <f t="shared" si="872"/>
        <v>0.61665293502735818</v>
      </c>
      <c r="F12242" s="184">
        <f t="shared" si="873"/>
        <v>0.10060880910264802</v>
      </c>
      <c r="G12242" s="184">
        <f t="shared" si="874"/>
        <v>0.61665294067947241</v>
      </c>
      <c r="H12242" s="184">
        <f t="shared" si="875"/>
        <v>0.10060882236337754</v>
      </c>
      <c r="J12242">
        <v>130</v>
      </c>
      <c r="K12242">
        <v>305</v>
      </c>
      <c r="L12242">
        <f t="shared" si="870"/>
        <v>339.11828700000001</v>
      </c>
      <c r="R12242">
        <f t="shared" si="871"/>
        <v>339.118292</v>
      </c>
      <c r="S12242" t="s">
        <v>201</v>
      </c>
      <c r="T12242" s="221">
        <v>45505.313194444447</v>
      </c>
    </row>
    <row r="12243" spans="1:20" x14ac:dyDescent="0.35">
      <c r="A12243" t="s">
        <v>72</v>
      </c>
      <c r="B12243" t="s">
        <v>70</v>
      </c>
      <c r="C12243" t="s">
        <v>97</v>
      </c>
      <c r="D12243" s="29">
        <v>45849</v>
      </c>
      <c r="E12243" s="184">
        <f t="shared" si="872"/>
        <v>0.61665293502735818</v>
      </c>
      <c r="F12243" s="184">
        <f t="shared" si="873"/>
        <v>0.10060880910264802</v>
      </c>
      <c r="G12243" s="184">
        <f t="shared" si="874"/>
        <v>0.61665294067947241</v>
      </c>
      <c r="H12243" s="184">
        <f t="shared" si="875"/>
        <v>0.10060882236337754</v>
      </c>
      <c r="J12243">
        <v>130</v>
      </c>
      <c r="K12243">
        <v>305</v>
      </c>
      <c r="L12243">
        <f t="shared" si="870"/>
        <v>339.11828700000001</v>
      </c>
      <c r="R12243">
        <f t="shared" si="871"/>
        <v>339.118292</v>
      </c>
      <c r="S12243" t="s">
        <v>201</v>
      </c>
      <c r="T12243" s="221">
        <v>45505.313194444447</v>
      </c>
    </row>
    <row r="12244" spans="1:20" x14ac:dyDescent="0.35">
      <c r="A12244" t="s">
        <v>72</v>
      </c>
      <c r="B12244" t="s">
        <v>70</v>
      </c>
      <c r="C12244" t="s">
        <v>97</v>
      </c>
      <c r="D12244" s="29">
        <v>45850</v>
      </c>
      <c r="E12244" s="184" t="str">
        <f t="shared" si="872"/>
        <v/>
      </c>
      <c r="F12244" s="184" t="str">
        <f t="shared" si="873"/>
        <v/>
      </c>
      <c r="G12244" s="184" t="str">
        <f t="shared" si="874"/>
        <v/>
      </c>
      <c r="H12244" s="184" t="str">
        <f t="shared" si="875"/>
        <v/>
      </c>
      <c r="J12244" t="s">
        <v>253</v>
      </c>
      <c r="K12244" t="s">
        <v>253</v>
      </c>
      <c r="L12244">
        <f t="shared" ref="L12244:L12307" si="876">L6404</f>
        <v>339.11828700000001</v>
      </c>
      <c r="R12244">
        <f t="shared" ref="R12244:R12307" si="877">R6404</f>
        <v>339.118292</v>
      </c>
      <c r="S12244" t="s">
        <v>201</v>
      </c>
      <c r="T12244" s="221">
        <v>45505.313194444447</v>
      </c>
    </row>
    <row r="12245" spans="1:20" x14ac:dyDescent="0.35">
      <c r="A12245" t="s">
        <v>72</v>
      </c>
      <c r="B12245" t="s">
        <v>70</v>
      </c>
      <c r="C12245" t="s">
        <v>97</v>
      </c>
      <c r="D12245" s="29">
        <v>45851</v>
      </c>
      <c r="E12245" s="184" t="str">
        <f t="shared" si="872"/>
        <v/>
      </c>
      <c r="F12245" s="184" t="str">
        <f t="shared" si="873"/>
        <v/>
      </c>
      <c r="G12245" s="184" t="str">
        <f t="shared" si="874"/>
        <v/>
      </c>
      <c r="H12245" s="184" t="str">
        <f t="shared" si="875"/>
        <v/>
      </c>
      <c r="J12245" t="s">
        <v>253</v>
      </c>
      <c r="K12245" t="s">
        <v>253</v>
      </c>
      <c r="L12245">
        <f t="shared" si="876"/>
        <v>339.11828700000001</v>
      </c>
      <c r="R12245">
        <f t="shared" si="877"/>
        <v>339.118292</v>
      </c>
      <c r="S12245" t="s">
        <v>201</v>
      </c>
      <c r="T12245" s="221">
        <v>45505.313194444447</v>
      </c>
    </row>
    <row r="12246" spans="1:20" x14ac:dyDescent="0.35">
      <c r="A12246" t="s">
        <v>72</v>
      </c>
      <c r="B12246" t="s">
        <v>70</v>
      </c>
      <c r="C12246" t="s">
        <v>97</v>
      </c>
      <c r="D12246" s="29">
        <v>45852</v>
      </c>
      <c r="E12246" s="184" t="str">
        <f t="shared" si="872"/>
        <v/>
      </c>
      <c r="F12246" s="184" t="str">
        <f t="shared" si="873"/>
        <v/>
      </c>
      <c r="G12246" s="184" t="str">
        <f t="shared" si="874"/>
        <v/>
      </c>
      <c r="H12246" s="184" t="str">
        <f t="shared" si="875"/>
        <v/>
      </c>
      <c r="J12246" t="s">
        <v>253</v>
      </c>
      <c r="K12246" t="s">
        <v>253</v>
      </c>
      <c r="L12246">
        <f t="shared" si="876"/>
        <v>339.11828700000001</v>
      </c>
      <c r="R12246">
        <f t="shared" si="877"/>
        <v>339.118292</v>
      </c>
      <c r="S12246" t="s">
        <v>201</v>
      </c>
      <c r="T12246" s="221">
        <v>45505.313194444447</v>
      </c>
    </row>
    <row r="12247" spans="1:20" x14ac:dyDescent="0.35">
      <c r="A12247" t="s">
        <v>72</v>
      </c>
      <c r="B12247" t="s">
        <v>70</v>
      </c>
      <c r="C12247" t="s">
        <v>97</v>
      </c>
      <c r="D12247" s="29">
        <v>45853</v>
      </c>
      <c r="E12247" s="184" t="str">
        <f t="shared" si="872"/>
        <v/>
      </c>
      <c r="F12247" s="184" t="str">
        <f t="shared" si="873"/>
        <v/>
      </c>
      <c r="G12247" s="184" t="str">
        <f t="shared" si="874"/>
        <v/>
      </c>
      <c r="H12247" s="184" t="str">
        <f t="shared" si="875"/>
        <v/>
      </c>
      <c r="J12247" t="s">
        <v>253</v>
      </c>
      <c r="K12247" t="s">
        <v>253</v>
      </c>
      <c r="L12247">
        <f t="shared" si="876"/>
        <v>339.11828700000001</v>
      </c>
      <c r="R12247">
        <f t="shared" si="877"/>
        <v>339.118292</v>
      </c>
      <c r="S12247" t="s">
        <v>201</v>
      </c>
      <c r="T12247" s="221">
        <v>45505.313194444447</v>
      </c>
    </row>
    <row r="12248" spans="1:20" x14ac:dyDescent="0.35">
      <c r="A12248" t="s">
        <v>72</v>
      </c>
      <c r="B12248" t="s">
        <v>70</v>
      </c>
      <c r="C12248" t="s">
        <v>97</v>
      </c>
      <c r="D12248" s="29">
        <v>45854</v>
      </c>
      <c r="E12248" s="184" t="str">
        <f t="shared" si="872"/>
        <v/>
      </c>
      <c r="F12248" s="184" t="str">
        <f t="shared" si="873"/>
        <v/>
      </c>
      <c r="G12248" s="184" t="str">
        <f t="shared" si="874"/>
        <v/>
      </c>
      <c r="H12248" s="184" t="str">
        <f t="shared" si="875"/>
        <v/>
      </c>
      <c r="J12248" t="s">
        <v>253</v>
      </c>
      <c r="K12248" t="s">
        <v>253</v>
      </c>
      <c r="L12248">
        <f t="shared" si="876"/>
        <v>339.11828700000001</v>
      </c>
      <c r="R12248">
        <f t="shared" si="877"/>
        <v>339.118292</v>
      </c>
      <c r="S12248" t="s">
        <v>201</v>
      </c>
      <c r="T12248" s="221">
        <v>45505.313194444447</v>
      </c>
    </row>
    <row r="12249" spans="1:20" x14ac:dyDescent="0.35">
      <c r="A12249" t="s">
        <v>72</v>
      </c>
      <c r="B12249" t="s">
        <v>70</v>
      </c>
      <c r="C12249" t="s">
        <v>97</v>
      </c>
      <c r="D12249" s="29">
        <v>45855</v>
      </c>
      <c r="E12249" s="184" t="str">
        <f t="shared" si="872"/>
        <v/>
      </c>
      <c r="F12249" s="184" t="str">
        <f t="shared" si="873"/>
        <v/>
      </c>
      <c r="G12249" s="184" t="str">
        <f t="shared" si="874"/>
        <v/>
      </c>
      <c r="H12249" s="184" t="str">
        <f t="shared" si="875"/>
        <v/>
      </c>
      <c r="J12249" t="s">
        <v>253</v>
      </c>
      <c r="K12249" t="s">
        <v>253</v>
      </c>
      <c r="L12249">
        <f t="shared" si="876"/>
        <v>339.11828700000001</v>
      </c>
      <c r="R12249">
        <f t="shared" si="877"/>
        <v>339.118292</v>
      </c>
      <c r="S12249" t="s">
        <v>201</v>
      </c>
      <c r="T12249" s="221">
        <v>45505.313194444447</v>
      </c>
    </row>
    <row r="12250" spans="1:20" x14ac:dyDescent="0.35">
      <c r="A12250" t="s">
        <v>72</v>
      </c>
      <c r="B12250" t="s">
        <v>70</v>
      </c>
      <c r="C12250" t="s">
        <v>97</v>
      </c>
      <c r="D12250" s="29">
        <v>45856</v>
      </c>
      <c r="E12250" s="184" t="str">
        <f t="shared" si="872"/>
        <v/>
      </c>
      <c r="F12250" s="184" t="str">
        <f t="shared" si="873"/>
        <v/>
      </c>
      <c r="G12250" s="184" t="str">
        <f t="shared" si="874"/>
        <v/>
      </c>
      <c r="H12250" s="184" t="str">
        <f t="shared" si="875"/>
        <v/>
      </c>
      <c r="J12250" t="s">
        <v>253</v>
      </c>
      <c r="K12250" t="s">
        <v>253</v>
      </c>
      <c r="L12250">
        <f t="shared" si="876"/>
        <v>339.11828700000001</v>
      </c>
      <c r="R12250">
        <f t="shared" si="877"/>
        <v>339.118292</v>
      </c>
      <c r="S12250" t="s">
        <v>201</v>
      </c>
      <c r="T12250" s="221">
        <v>45505.313194444447</v>
      </c>
    </row>
    <row r="12251" spans="1:20" x14ac:dyDescent="0.35">
      <c r="A12251" t="s">
        <v>72</v>
      </c>
      <c r="B12251" t="s">
        <v>70</v>
      </c>
      <c r="C12251" t="s">
        <v>97</v>
      </c>
      <c r="D12251" s="29">
        <v>45857</v>
      </c>
      <c r="E12251" s="184" t="str">
        <f t="shared" si="872"/>
        <v/>
      </c>
      <c r="F12251" s="184" t="str">
        <f t="shared" si="873"/>
        <v/>
      </c>
      <c r="G12251" s="184" t="str">
        <f t="shared" si="874"/>
        <v/>
      </c>
      <c r="H12251" s="184" t="str">
        <f t="shared" si="875"/>
        <v/>
      </c>
      <c r="J12251" t="s">
        <v>253</v>
      </c>
      <c r="K12251" t="s">
        <v>253</v>
      </c>
      <c r="L12251">
        <f t="shared" si="876"/>
        <v>339.11828700000001</v>
      </c>
      <c r="R12251">
        <f t="shared" si="877"/>
        <v>339.118292</v>
      </c>
      <c r="S12251" t="s">
        <v>201</v>
      </c>
      <c r="T12251" s="221">
        <v>45505.313194444447</v>
      </c>
    </row>
    <row r="12252" spans="1:20" x14ac:dyDescent="0.35">
      <c r="A12252" t="s">
        <v>72</v>
      </c>
      <c r="B12252" t="s">
        <v>70</v>
      </c>
      <c r="C12252" t="s">
        <v>97</v>
      </c>
      <c r="D12252" s="29">
        <v>45858</v>
      </c>
      <c r="E12252" s="184" t="str">
        <f t="shared" si="872"/>
        <v/>
      </c>
      <c r="F12252" s="184" t="str">
        <f t="shared" si="873"/>
        <v/>
      </c>
      <c r="G12252" s="184" t="str">
        <f t="shared" si="874"/>
        <v/>
      </c>
      <c r="H12252" s="184" t="str">
        <f t="shared" si="875"/>
        <v/>
      </c>
      <c r="J12252" t="s">
        <v>253</v>
      </c>
      <c r="K12252" t="s">
        <v>253</v>
      </c>
      <c r="L12252">
        <f t="shared" si="876"/>
        <v>339.11828700000001</v>
      </c>
      <c r="R12252">
        <f t="shared" si="877"/>
        <v>339.118292</v>
      </c>
      <c r="S12252" t="s">
        <v>201</v>
      </c>
      <c r="T12252" s="221">
        <v>45505.313194444447</v>
      </c>
    </row>
    <row r="12253" spans="1:20" x14ac:dyDescent="0.35">
      <c r="A12253" t="s">
        <v>72</v>
      </c>
      <c r="B12253" t="s">
        <v>70</v>
      </c>
      <c r="C12253" t="s">
        <v>97</v>
      </c>
      <c r="D12253" s="29">
        <v>45859</v>
      </c>
      <c r="E12253" s="184" t="str">
        <f t="shared" si="872"/>
        <v/>
      </c>
      <c r="F12253" s="184" t="str">
        <f t="shared" si="873"/>
        <v/>
      </c>
      <c r="G12253" s="184" t="str">
        <f t="shared" si="874"/>
        <v/>
      </c>
      <c r="H12253" s="184" t="str">
        <f t="shared" si="875"/>
        <v/>
      </c>
      <c r="J12253" t="s">
        <v>253</v>
      </c>
      <c r="K12253" t="s">
        <v>253</v>
      </c>
      <c r="L12253">
        <f t="shared" si="876"/>
        <v>339.11828700000001</v>
      </c>
      <c r="R12253">
        <f t="shared" si="877"/>
        <v>339.118292</v>
      </c>
      <c r="S12253" t="s">
        <v>201</v>
      </c>
      <c r="T12253" s="221">
        <v>45505.313194444447</v>
      </c>
    </row>
    <row r="12254" spans="1:20" x14ac:dyDescent="0.35">
      <c r="A12254" t="s">
        <v>72</v>
      </c>
      <c r="B12254" t="s">
        <v>70</v>
      </c>
      <c r="C12254" t="s">
        <v>97</v>
      </c>
      <c r="D12254" s="29">
        <v>45860</v>
      </c>
      <c r="E12254" s="184" t="str">
        <f t="shared" si="872"/>
        <v/>
      </c>
      <c r="F12254" s="184" t="str">
        <f t="shared" si="873"/>
        <v/>
      </c>
      <c r="G12254" s="184" t="str">
        <f t="shared" si="874"/>
        <v/>
      </c>
      <c r="H12254" s="184" t="str">
        <f t="shared" si="875"/>
        <v/>
      </c>
      <c r="J12254" t="s">
        <v>253</v>
      </c>
      <c r="K12254" t="s">
        <v>253</v>
      </c>
      <c r="L12254">
        <f t="shared" si="876"/>
        <v>339.11828700000001</v>
      </c>
      <c r="R12254">
        <f t="shared" si="877"/>
        <v>339.118292</v>
      </c>
      <c r="S12254" t="s">
        <v>201</v>
      </c>
      <c r="T12254" s="221">
        <v>45505.313194444447</v>
      </c>
    </row>
    <row r="12255" spans="1:20" x14ac:dyDescent="0.35">
      <c r="A12255" t="s">
        <v>72</v>
      </c>
      <c r="B12255" t="s">
        <v>70</v>
      </c>
      <c r="C12255" t="s">
        <v>97</v>
      </c>
      <c r="D12255" s="29">
        <v>45861</v>
      </c>
      <c r="E12255" s="184" t="str">
        <f t="shared" si="872"/>
        <v/>
      </c>
      <c r="F12255" s="184" t="str">
        <f t="shared" si="873"/>
        <v/>
      </c>
      <c r="G12255" s="184" t="str">
        <f t="shared" si="874"/>
        <v/>
      </c>
      <c r="H12255" s="184" t="str">
        <f t="shared" si="875"/>
        <v/>
      </c>
      <c r="J12255" t="s">
        <v>253</v>
      </c>
      <c r="K12255" t="s">
        <v>253</v>
      </c>
      <c r="L12255">
        <f t="shared" si="876"/>
        <v>339.11828700000001</v>
      </c>
      <c r="R12255">
        <f t="shared" si="877"/>
        <v>339.118292</v>
      </c>
      <c r="S12255" t="s">
        <v>201</v>
      </c>
      <c r="T12255" s="221">
        <v>45505.313194444447</v>
      </c>
    </row>
    <row r="12256" spans="1:20" x14ac:dyDescent="0.35">
      <c r="A12256" t="s">
        <v>72</v>
      </c>
      <c r="B12256" t="s">
        <v>70</v>
      </c>
      <c r="C12256" t="s">
        <v>97</v>
      </c>
      <c r="D12256" s="29">
        <v>45862</v>
      </c>
      <c r="E12256" s="184" t="str">
        <f t="shared" si="872"/>
        <v/>
      </c>
      <c r="F12256" s="184" t="str">
        <f t="shared" si="873"/>
        <v/>
      </c>
      <c r="G12256" s="184" t="str">
        <f t="shared" si="874"/>
        <v/>
      </c>
      <c r="H12256" s="184" t="str">
        <f t="shared" si="875"/>
        <v/>
      </c>
      <c r="J12256" t="s">
        <v>253</v>
      </c>
      <c r="K12256" t="s">
        <v>253</v>
      </c>
      <c r="L12256">
        <f t="shared" si="876"/>
        <v>339.11828700000001</v>
      </c>
      <c r="R12256">
        <f t="shared" si="877"/>
        <v>339.118292</v>
      </c>
      <c r="S12256" t="s">
        <v>201</v>
      </c>
      <c r="T12256" s="221">
        <v>45505.313194444447</v>
      </c>
    </row>
    <row r="12257" spans="1:20" x14ac:dyDescent="0.35">
      <c r="A12257" t="s">
        <v>72</v>
      </c>
      <c r="B12257" t="s">
        <v>70</v>
      </c>
      <c r="C12257" t="s">
        <v>97</v>
      </c>
      <c r="D12257" s="29">
        <v>45863</v>
      </c>
      <c r="E12257" s="184" t="str">
        <f t="shared" si="872"/>
        <v/>
      </c>
      <c r="F12257" s="184" t="str">
        <f t="shared" si="873"/>
        <v/>
      </c>
      <c r="G12257" s="184" t="str">
        <f t="shared" si="874"/>
        <v/>
      </c>
      <c r="H12257" s="184" t="str">
        <f t="shared" si="875"/>
        <v/>
      </c>
      <c r="J12257" t="s">
        <v>253</v>
      </c>
      <c r="K12257" t="s">
        <v>253</v>
      </c>
      <c r="L12257">
        <f t="shared" si="876"/>
        <v>339.11828700000001</v>
      </c>
      <c r="R12257">
        <f t="shared" si="877"/>
        <v>339.118292</v>
      </c>
      <c r="S12257" t="s">
        <v>201</v>
      </c>
      <c r="T12257" s="221">
        <v>45505.313194444447</v>
      </c>
    </row>
    <row r="12258" spans="1:20" x14ac:dyDescent="0.35">
      <c r="A12258" t="s">
        <v>72</v>
      </c>
      <c r="B12258" t="s">
        <v>70</v>
      </c>
      <c r="C12258" t="s">
        <v>97</v>
      </c>
      <c r="D12258" s="29">
        <v>45864</v>
      </c>
      <c r="E12258" s="184" t="str">
        <f t="shared" si="872"/>
        <v/>
      </c>
      <c r="F12258" s="184" t="str">
        <f t="shared" si="873"/>
        <v/>
      </c>
      <c r="G12258" s="184" t="str">
        <f t="shared" si="874"/>
        <v/>
      </c>
      <c r="H12258" s="184" t="str">
        <f t="shared" si="875"/>
        <v/>
      </c>
      <c r="J12258" t="s">
        <v>253</v>
      </c>
      <c r="K12258" t="s">
        <v>253</v>
      </c>
      <c r="L12258">
        <f t="shared" si="876"/>
        <v>339.11828700000001</v>
      </c>
      <c r="R12258">
        <f t="shared" si="877"/>
        <v>339.118292</v>
      </c>
      <c r="S12258" t="s">
        <v>201</v>
      </c>
      <c r="T12258" s="221">
        <v>45505.313194444447</v>
      </c>
    </row>
    <row r="12259" spans="1:20" x14ac:dyDescent="0.35">
      <c r="A12259" t="s">
        <v>72</v>
      </c>
      <c r="B12259" t="s">
        <v>70</v>
      </c>
      <c r="C12259" t="s">
        <v>97</v>
      </c>
      <c r="D12259" s="29">
        <v>45865</v>
      </c>
      <c r="E12259" s="184" t="str">
        <f t="shared" si="872"/>
        <v/>
      </c>
      <c r="F12259" s="184" t="str">
        <f t="shared" si="873"/>
        <v/>
      </c>
      <c r="G12259" s="184" t="str">
        <f t="shared" si="874"/>
        <v/>
      </c>
      <c r="H12259" s="184" t="str">
        <f t="shared" si="875"/>
        <v/>
      </c>
      <c r="J12259" t="s">
        <v>253</v>
      </c>
      <c r="K12259" t="s">
        <v>253</v>
      </c>
      <c r="L12259">
        <f t="shared" si="876"/>
        <v>339.11828700000001</v>
      </c>
      <c r="R12259">
        <f t="shared" si="877"/>
        <v>339.118292</v>
      </c>
      <c r="S12259" t="s">
        <v>201</v>
      </c>
      <c r="T12259" s="221">
        <v>45505.313194444447</v>
      </c>
    </row>
    <row r="12260" spans="1:20" x14ac:dyDescent="0.35">
      <c r="A12260" t="s">
        <v>72</v>
      </c>
      <c r="B12260" t="s">
        <v>70</v>
      </c>
      <c r="C12260" t="s">
        <v>97</v>
      </c>
      <c r="D12260" s="29">
        <v>45866</v>
      </c>
      <c r="E12260" s="184" t="str">
        <f t="shared" si="872"/>
        <v/>
      </c>
      <c r="F12260" s="184" t="str">
        <f t="shared" si="873"/>
        <v/>
      </c>
      <c r="G12260" s="184" t="str">
        <f t="shared" si="874"/>
        <v/>
      </c>
      <c r="H12260" s="184" t="str">
        <f t="shared" si="875"/>
        <v/>
      </c>
      <c r="J12260" t="s">
        <v>253</v>
      </c>
      <c r="K12260" t="s">
        <v>253</v>
      </c>
      <c r="L12260">
        <f t="shared" si="876"/>
        <v>339.11828700000001</v>
      </c>
      <c r="R12260">
        <f t="shared" si="877"/>
        <v>339.118292</v>
      </c>
      <c r="S12260" t="s">
        <v>201</v>
      </c>
      <c r="T12260" s="221">
        <v>45505.313194444447</v>
      </c>
    </row>
    <row r="12261" spans="1:20" x14ac:dyDescent="0.35">
      <c r="A12261" t="s">
        <v>72</v>
      </c>
      <c r="B12261" t="s">
        <v>70</v>
      </c>
      <c r="C12261" t="s">
        <v>97</v>
      </c>
      <c r="D12261" s="29">
        <v>45867</v>
      </c>
      <c r="E12261" s="184" t="str">
        <f t="shared" si="872"/>
        <v/>
      </c>
      <c r="F12261" s="184" t="str">
        <f t="shared" si="873"/>
        <v/>
      </c>
      <c r="G12261" s="184" t="str">
        <f t="shared" si="874"/>
        <v/>
      </c>
      <c r="H12261" s="184" t="str">
        <f t="shared" si="875"/>
        <v/>
      </c>
      <c r="J12261" t="s">
        <v>253</v>
      </c>
      <c r="K12261" t="s">
        <v>253</v>
      </c>
      <c r="L12261">
        <f t="shared" si="876"/>
        <v>339.11828700000001</v>
      </c>
      <c r="R12261">
        <f t="shared" si="877"/>
        <v>339.118292</v>
      </c>
      <c r="S12261" t="s">
        <v>201</v>
      </c>
      <c r="T12261" s="221">
        <v>45505.313194444447</v>
      </c>
    </row>
    <row r="12262" spans="1:20" x14ac:dyDescent="0.35">
      <c r="A12262" t="s">
        <v>72</v>
      </c>
      <c r="B12262" t="s">
        <v>70</v>
      </c>
      <c r="C12262" t="s">
        <v>97</v>
      </c>
      <c r="D12262" s="29">
        <v>45868</v>
      </c>
      <c r="E12262" s="184" t="str">
        <f t="shared" si="872"/>
        <v/>
      </c>
      <c r="F12262" s="184" t="str">
        <f t="shared" si="873"/>
        <v/>
      </c>
      <c r="G12262" s="184" t="str">
        <f t="shared" si="874"/>
        <v/>
      </c>
      <c r="H12262" s="184" t="str">
        <f t="shared" si="875"/>
        <v/>
      </c>
      <c r="J12262" t="s">
        <v>253</v>
      </c>
      <c r="K12262" t="s">
        <v>253</v>
      </c>
      <c r="L12262">
        <f t="shared" si="876"/>
        <v>339.11828700000001</v>
      </c>
      <c r="R12262">
        <f t="shared" si="877"/>
        <v>339.118292</v>
      </c>
      <c r="S12262" t="s">
        <v>201</v>
      </c>
      <c r="T12262" s="221">
        <v>45505.313194444447</v>
      </c>
    </row>
    <row r="12263" spans="1:20" x14ac:dyDescent="0.35">
      <c r="A12263" t="s">
        <v>72</v>
      </c>
      <c r="B12263" t="s">
        <v>70</v>
      </c>
      <c r="C12263" t="s">
        <v>97</v>
      </c>
      <c r="D12263" s="29">
        <v>45869</v>
      </c>
      <c r="E12263" s="184" t="str">
        <f t="shared" si="872"/>
        <v/>
      </c>
      <c r="F12263" s="184" t="str">
        <f t="shared" si="873"/>
        <v/>
      </c>
      <c r="G12263" s="184" t="str">
        <f t="shared" si="874"/>
        <v/>
      </c>
      <c r="H12263" s="184" t="str">
        <f t="shared" si="875"/>
        <v/>
      </c>
      <c r="J12263" t="s">
        <v>253</v>
      </c>
      <c r="K12263" t="s">
        <v>253</v>
      </c>
      <c r="L12263">
        <f t="shared" si="876"/>
        <v>339.11828700000001</v>
      </c>
      <c r="R12263">
        <f t="shared" si="877"/>
        <v>339.118292</v>
      </c>
      <c r="S12263" t="s">
        <v>201</v>
      </c>
      <c r="T12263" s="221">
        <v>45505.313194444447</v>
      </c>
    </row>
    <row r="12264" spans="1:20" x14ac:dyDescent="0.35">
      <c r="A12264" t="s">
        <v>72</v>
      </c>
      <c r="B12264" t="s">
        <v>70</v>
      </c>
      <c r="C12264" t="s">
        <v>97</v>
      </c>
      <c r="D12264" s="29">
        <v>45870</v>
      </c>
      <c r="E12264" s="184" t="str">
        <f t="shared" si="872"/>
        <v/>
      </c>
      <c r="F12264" s="184" t="str">
        <f t="shared" si="873"/>
        <v/>
      </c>
      <c r="G12264" s="184" t="str">
        <f t="shared" si="874"/>
        <v/>
      </c>
      <c r="H12264" s="184" t="str">
        <f t="shared" si="875"/>
        <v/>
      </c>
      <c r="J12264" t="s">
        <v>253</v>
      </c>
      <c r="K12264" t="s">
        <v>253</v>
      </c>
      <c r="L12264">
        <f t="shared" si="876"/>
        <v>339.11828700000001</v>
      </c>
      <c r="R12264">
        <f t="shared" si="877"/>
        <v>339.118292</v>
      </c>
      <c r="S12264" t="s">
        <v>201</v>
      </c>
      <c r="T12264" s="221">
        <v>45536.3125</v>
      </c>
    </row>
    <row r="12265" spans="1:20" x14ac:dyDescent="0.35">
      <c r="A12265" t="s">
        <v>72</v>
      </c>
      <c r="B12265" t="s">
        <v>70</v>
      </c>
      <c r="C12265" t="s">
        <v>97</v>
      </c>
      <c r="D12265" s="29">
        <v>45871</v>
      </c>
      <c r="E12265" s="184" t="str">
        <f t="shared" si="872"/>
        <v/>
      </c>
      <c r="F12265" s="184" t="str">
        <f t="shared" si="873"/>
        <v/>
      </c>
      <c r="G12265" s="184" t="str">
        <f t="shared" si="874"/>
        <v/>
      </c>
      <c r="H12265" s="184" t="str">
        <f t="shared" si="875"/>
        <v/>
      </c>
      <c r="J12265" t="s">
        <v>253</v>
      </c>
      <c r="K12265" t="s">
        <v>253</v>
      </c>
      <c r="L12265">
        <f t="shared" si="876"/>
        <v>339.11828700000001</v>
      </c>
      <c r="R12265">
        <f t="shared" si="877"/>
        <v>339.118292</v>
      </c>
      <c r="S12265" t="s">
        <v>201</v>
      </c>
      <c r="T12265" s="221">
        <v>45536.313194444447</v>
      </c>
    </row>
    <row r="12266" spans="1:20" x14ac:dyDescent="0.35">
      <c r="A12266" t="s">
        <v>72</v>
      </c>
      <c r="B12266" t="s">
        <v>70</v>
      </c>
      <c r="C12266" t="s">
        <v>97</v>
      </c>
      <c r="D12266" s="29">
        <v>45872</v>
      </c>
      <c r="E12266" s="184" t="str">
        <f t="shared" si="872"/>
        <v/>
      </c>
      <c r="F12266" s="184" t="str">
        <f t="shared" si="873"/>
        <v/>
      </c>
      <c r="G12266" s="184" t="str">
        <f t="shared" si="874"/>
        <v/>
      </c>
      <c r="H12266" s="184" t="str">
        <f t="shared" si="875"/>
        <v/>
      </c>
      <c r="J12266" t="s">
        <v>253</v>
      </c>
      <c r="K12266" t="s">
        <v>253</v>
      </c>
      <c r="L12266">
        <f t="shared" si="876"/>
        <v>339.11828700000001</v>
      </c>
      <c r="R12266">
        <f t="shared" si="877"/>
        <v>339.118292</v>
      </c>
      <c r="S12266" t="s">
        <v>201</v>
      </c>
      <c r="T12266" s="221">
        <v>45536.313194444447</v>
      </c>
    </row>
    <row r="12267" spans="1:20" x14ac:dyDescent="0.35">
      <c r="A12267" t="s">
        <v>72</v>
      </c>
      <c r="B12267" t="s">
        <v>70</v>
      </c>
      <c r="C12267" t="s">
        <v>97</v>
      </c>
      <c r="D12267" s="29">
        <v>45873</v>
      </c>
      <c r="E12267" s="184" t="str">
        <f t="shared" si="872"/>
        <v/>
      </c>
      <c r="F12267" s="184" t="str">
        <f t="shared" si="873"/>
        <v/>
      </c>
      <c r="G12267" s="184" t="str">
        <f t="shared" si="874"/>
        <v/>
      </c>
      <c r="H12267" s="184" t="str">
        <f t="shared" si="875"/>
        <v/>
      </c>
      <c r="J12267" t="s">
        <v>253</v>
      </c>
      <c r="K12267" t="s">
        <v>253</v>
      </c>
      <c r="L12267">
        <f t="shared" si="876"/>
        <v>339.11828700000001</v>
      </c>
      <c r="R12267">
        <f t="shared" si="877"/>
        <v>339.118292</v>
      </c>
      <c r="S12267" t="s">
        <v>201</v>
      </c>
      <c r="T12267" s="221">
        <v>45536.313194444447</v>
      </c>
    </row>
    <row r="12268" spans="1:20" x14ac:dyDescent="0.35">
      <c r="A12268" t="s">
        <v>72</v>
      </c>
      <c r="B12268" t="s">
        <v>70</v>
      </c>
      <c r="C12268" t="s">
        <v>97</v>
      </c>
      <c r="D12268" s="29">
        <v>45874</v>
      </c>
      <c r="E12268" s="184" t="str">
        <f t="shared" si="872"/>
        <v/>
      </c>
      <c r="F12268" s="184" t="str">
        <f t="shared" si="873"/>
        <v/>
      </c>
      <c r="G12268" s="184" t="str">
        <f t="shared" si="874"/>
        <v/>
      </c>
      <c r="H12268" s="184" t="str">
        <f t="shared" si="875"/>
        <v/>
      </c>
      <c r="J12268" t="s">
        <v>253</v>
      </c>
      <c r="K12268" t="s">
        <v>253</v>
      </c>
      <c r="L12268">
        <f t="shared" si="876"/>
        <v>339.11828700000001</v>
      </c>
      <c r="R12268">
        <f t="shared" si="877"/>
        <v>339.118292</v>
      </c>
      <c r="S12268" t="s">
        <v>201</v>
      </c>
      <c r="T12268" s="221">
        <v>45536.313194444447</v>
      </c>
    </row>
    <row r="12269" spans="1:20" x14ac:dyDescent="0.35">
      <c r="A12269" t="s">
        <v>72</v>
      </c>
      <c r="B12269" t="s">
        <v>70</v>
      </c>
      <c r="C12269" t="s">
        <v>97</v>
      </c>
      <c r="D12269" s="29">
        <v>45875</v>
      </c>
      <c r="E12269" s="184" t="str">
        <f t="shared" si="872"/>
        <v/>
      </c>
      <c r="F12269" s="184" t="str">
        <f t="shared" si="873"/>
        <v/>
      </c>
      <c r="G12269" s="184" t="str">
        <f t="shared" si="874"/>
        <v/>
      </c>
      <c r="H12269" s="184" t="str">
        <f t="shared" si="875"/>
        <v/>
      </c>
      <c r="J12269" t="s">
        <v>253</v>
      </c>
      <c r="K12269" t="s">
        <v>253</v>
      </c>
      <c r="L12269">
        <f t="shared" si="876"/>
        <v>339.11828700000001</v>
      </c>
      <c r="R12269">
        <f t="shared" si="877"/>
        <v>339.118292</v>
      </c>
      <c r="S12269" t="s">
        <v>201</v>
      </c>
      <c r="T12269" s="221">
        <v>45536.313194444447</v>
      </c>
    </row>
    <row r="12270" spans="1:20" x14ac:dyDescent="0.35">
      <c r="A12270" t="s">
        <v>72</v>
      </c>
      <c r="B12270" t="s">
        <v>70</v>
      </c>
      <c r="C12270" t="s">
        <v>97</v>
      </c>
      <c r="D12270" s="29">
        <v>45876</v>
      </c>
      <c r="E12270" s="184" t="str">
        <f t="shared" si="872"/>
        <v/>
      </c>
      <c r="F12270" s="184" t="str">
        <f t="shared" si="873"/>
        <v/>
      </c>
      <c r="G12270" s="184" t="str">
        <f t="shared" si="874"/>
        <v/>
      </c>
      <c r="H12270" s="184" t="str">
        <f t="shared" si="875"/>
        <v/>
      </c>
      <c r="J12270" t="s">
        <v>253</v>
      </c>
      <c r="K12270" t="s">
        <v>253</v>
      </c>
      <c r="L12270">
        <f t="shared" si="876"/>
        <v>339.11828700000001</v>
      </c>
      <c r="R12270">
        <f t="shared" si="877"/>
        <v>339.118292</v>
      </c>
      <c r="S12270" t="s">
        <v>201</v>
      </c>
      <c r="T12270" s="221">
        <v>45536.313194444447</v>
      </c>
    </row>
    <row r="12271" spans="1:20" x14ac:dyDescent="0.35">
      <c r="A12271" t="s">
        <v>72</v>
      </c>
      <c r="B12271" t="s">
        <v>70</v>
      </c>
      <c r="C12271" t="s">
        <v>97</v>
      </c>
      <c r="D12271" s="29">
        <v>45877</v>
      </c>
      <c r="E12271" s="184" t="str">
        <f t="shared" si="872"/>
        <v/>
      </c>
      <c r="F12271" s="184" t="str">
        <f t="shared" si="873"/>
        <v/>
      </c>
      <c r="G12271" s="184" t="str">
        <f t="shared" si="874"/>
        <v/>
      </c>
      <c r="H12271" s="184" t="str">
        <f t="shared" si="875"/>
        <v/>
      </c>
      <c r="J12271" t="s">
        <v>253</v>
      </c>
      <c r="K12271" t="s">
        <v>253</v>
      </c>
      <c r="L12271">
        <f t="shared" si="876"/>
        <v>339.11828700000001</v>
      </c>
      <c r="R12271">
        <f t="shared" si="877"/>
        <v>339.118292</v>
      </c>
      <c r="S12271" t="s">
        <v>201</v>
      </c>
      <c r="T12271" s="221">
        <v>45536.313194444447</v>
      </c>
    </row>
    <row r="12272" spans="1:20" x14ac:dyDescent="0.35">
      <c r="A12272" t="s">
        <v>72</v>
      </c>
      <c r="B12272" t="s">
        <v>70</v>
      </c>
      <c r="C12272" t="s">
        <v>97</v>
      </c>
      <c r="D12272" s="29">
        <v>45878</v>
      </c>
      <c r="E12272" s="184" t="str">
        <f t="shared" si="872"/>
        <v/>
      </c>
      <c r="F12272" s="184" t="str">
        <f t="shared" si="873"/>
        <v/>
      </c>
      <c r="G12272" s="184" t="str">
        <f t="shared" si="874"/>
        <v/>
      </c>
      <c r="H12272" s="184" t="str">
        <f t="shared" si="875"/>
        <v/>
      </c>
      <c r="J12272" t="s">
        <v>253</v>
      </c>
      <c r="K12272" t="s">
        <v>253</v>
      </c>
      <c r="L12272">
        <f t="shared" si="876"/>
        <v>339.11828700000001</v>
      </c>
      <c r="R12272">
        <f t="shared" si="877"/>
        <v>339.118292</v>
      </c>
      <c r="S12272" t="s">
        <v>201</v>
      </c>
      <c r="T12272" s="221">
        <v>45536.313194444447</v>
      </c>
    </row>
    <row r="12273" spans="1:20" x14ac:dyDescent="0.35">
      <c r="A12273" t="s">
        <v>72</v>
      </c>
      <c r="B12273" t="s">
        <v>70</v>
      </c>
      <c r="C12273" t="s">
        <v>97</v>
      </c>
      <c r="D12273" s="29">
        <v>45879</v>
      </c>
      <c r="E12273" s="184" t="str">
        <f t="shared" si="872"/>
        <v/>
      </c>
      <c r="F12273" s="184" t="str">
        <f t="shared" si="873"/>
        <v/>
      </c>
      <c r="G12273" s="184" t="str">
        <f t="shared" si="874"/>
        <v/>
      </c>
      <c r="H12273" s="184" t="str">
        <f t="shared" si="875"/>
        <v/>
      </c>
      <c r="J12273" t="s">
        <v>253</v>
      </c>
      <c r="K12273" t="s">
        <v>253</v>
      </c>
      <c r="L12273">
        <f t="shared" si="876"/>
        <v>339.11828700000001</v>
      </c>
      <c r="R12273">
        <f t="shared" si="877"/>
        <v>339.118292</v>
      </c>
      <c r="S12273" t="s">
        <v>201</v>
      </c>
      <c r="T12273" s="221">
        <v>45536.313194444447</v>
      </c>
    </row>
    <row r="12274" spans="1:20" x14ac:dyDescent="0.35">
      <c r="A12274" t="s">
        <v>72</v>
      </c>
      <c r="B12274" t="s">
        <v>70</v>
      </c>
      <c r="C12274" t="s">
        <v>97</v>
      </c>
      <c r="D12274" s="29">
        <v>45880</v>
      </c>
      <c r="E12274" s="184" t="str">
        <f t="shared" si="872"/>
        <v/>
      </c>
      <c r="F12274" s="184" t="str">
        <f t="shared" si="873"/>
        <v/>
      </c>
      <c r="G12274" s="184" t="str">
        <f t="shared" si="874"/>
        <v/>
      </c>
      <c r="H12274" s="184" t="str">
        <f t="shared" si="875"/>
        <v/>
      </c>
      <c r="J12274" t="s">
        <v>253</v>
      </c>
      <c r="K12274" t="s">
        <v>253</v>
      </c>
      <c r="L12274">
        <f t="shared" si="876"/>
        <v>339.11828700000001</v>
      </c>
      <c r="R12274">
        <f t="shared" si="877"/>
        <v>339.118292</v>
      </c>
      <c r="S12274" t="s">
        <v>201</v>
      </c>
      <c r="T12274" s="221">
        <v>45536.313194444447</v>
      </c>
    </row>
    <row r="12275" spans="1:20" x14ac:dyDescent="0.35">
      <c r="A12275" t="s">
        <v>72</v>
      </c>
      <c r="B12275" t="s">
        <v>70</v>
      </c>
      <c r="C12275" t="s">
        <v>97</v>
      </c>
      <c r="D12275" s="29">
        <v>45881</v>
      </c>
      <c r="E12275" s="184" t="str">
        <f t="shared" si="872"/>
        <v/>
      </c>
      <c r="F12275" s="184" t="str">
        <f t="shared" si="873"/>
        <v/>
      </c>
      <c r="G12275" s="184" t="str">
        <f t="shared" si="874"/>
        <v/>
      </c>
      <c r="H12275" s="184" t="str">
        <f t="shared" si="875"/>
        <v/>
      </c>
      <c r="J12275" t="s">
        <v>253</v>
      </c>
      <c r="K12275" t="s">
        <v>253</v>
      </c>
      <c r="L12275">
        <f t="shared" si="876"/>
        <v>339.11828700000001</v>
      </c>
      <c r="R12275">
        <f t="shared" si="877"/>
        <v>339.118292</v>
      </c>
      <c r="S12275" t="s">
        <v>201</v>
      </c>
      <c r="T12275" s="221">
        <v>45536.313194444447</v>
      </c>
    </row>
    <row r="12276" spans="1:20" x14ac:dyDescent="0.35">
      <c r="A12276" t="s">
        <v>72</v>
      </c>
      <c r="B12276" t="s">
        <v>70</v>
      </c>
      <c r="C12276" t="s">
        <v>97</v>
      </c>
      <c r="D12276" s="29">
        <v>45882</v>
      </c>
      <c r="E12276" s="184" t="str">
        <f t="shared" si="872"/>
        <v/>
      </c>
      <c r="F12276" s="184" t="str">
        <f t="shared" si="873"/>
        <v/>
      </c>
      <c r="G12276" s="184" t="str">
        <f t="shared" si="874"/>
        <v/>
      </c>
      <c r="H12276" s="184" t="str">
        <f t="shared" si="875"/>
        <v/>
      </c>
      <c r="J12276" t="s">
        <v>253</v>
      </c>
      <c r="K12276" t="s">
        <v>253</v>
      </c>
      <c r="L12276">
        <f t="shared" si="876"/>
        <v>339.11828700000001</v>
      </c>
      <c r="R12276">
        <f t="shared" si="877"/>
        <v>339.118292</v>
      </c>
      <c r="S12276" t="s">
        <v>201</v>
      </c>
      <c r="T12276" s="221">
        <v>45536.313194444447</v>
      </c>
    </row>
    <row r="12277" spans="1:20" x14ac:dyDescent="0.35">
      <c r="A12277" t="s">
        <v>72</v>
      </c>
      <c r="B12277" t="s">
        <v>70</v>
      </c>
      <c r="C12277" t="s">
        <v>97</v>
      </c>
      <c r="D12277" s="29">
        <v>45883</v>
      </c>
      <c r="E12277" s="184" t="str">
        <f t="shared" si="872"/>
        <v/>
      </c>
      <c r="F12277" s="184" t="str">
        <f t="shared" si="873"/>
        <v/>
      </c>
      <c r="G12277" s="184" t="str">
        <f t="shared" si="874"/>
        <v/>
      </c>
      <c r="H12277" s="184" t="str">
        <f t="shared" si="875"/>
        <v/>
      </c>
      <c r="J12277" t="s">
        <v>253</v>
      </c>
      <c r="K12277" t="s">
        <v>253</v>
      </c>
      <c r="L12277">
        <f t="shared" si="876"/>
        <v>339.11828700000001</v>
      </c>
      <c r="R12277">
        <f t="shared" si="877"/>
        <v>339.118292</v>
      </c>
      <c r="S12277" t="s">
        <v>201</v>
      </c>
      <c r="T12277" s="221">
        <v>45536.313194444447</v>
      </c>
    </row>
    <row r="12278" spans="1:20" x14ac:dyDescent="0.35">
      <c r="A12278" t="s">
        <v>72</v>
      </c>
      <c r="B12278" t="s">
        <v>70</v>
      </c>
      <c r="C12278" t="s">
        <v>97</v>
      </c>
      <c r="D12278" s="29">
        <v>45884</v>
      </c>
      <c r="E12278" s="184" t="str">
        <f t="shared" si="872"/>
        <v/>
      </c>
      <c r="F12278" s="184" t="str">
        <f t="shared" si="873"/>
        <v/>
      </c>
      <c r="G12278" s="184" t="str">
        <f t="shared" si="874"/>
        <v/>
      </c>
      <c r="H12278" s="184" t="str">
        <f t="shared" si="875"/>
        <v/>
      </c>
      <c r="J12278" t="s">
        <v>253</v>
      </c>
      <c r="K12278" t="s">
        <v>253</v>
      </c>
      <c r="L12278">
        <f t="shared" si="876"/>
        <v>339.11828700000001</v>
      </c>
      <c r="R12278">
        <f t="shared" si="877"/>
        <v>339.118292</v>
      </c>
      <c r="S12278" t="s">
        <v>201</v>
      </c>
      <c r="T12278" s="221">
        <v>45536.313194444447</v>
      </c>
    </row>
    <row r="12279" spans="1:20" x14ac:dyDescent="0.35">
      <c r="A12279" t="s">
        <v>72</v>
      </c>
      <c r="B12279" t="s">
        <v>70</v>
      </c>
      <c r="C12279" t="s">
        <v>97</v>
      </c>
      <c r="D12279" s="29">
        <v>45885</v>
      </c>
      <c r="E12279" s="184" t="str">
        <f t="shared" si="872"/>
        <v/>
      </c>
      <c r="F12279" s="184" t="str">
        <f t="shared" si="873"/>
        <v/>
      </c>
      <c r="G12279" s="184" t="str">
        <f t="shared" si="874"/>
        <v/>
      </c>
      <c r="H12279" s="184" t="str">
        <f t="shared" si="875"/>
        <v/>
      </c>
      <c r="J12279" t="s">
        <v>253</v>
      </c>
      <c r="K12279" t="s">
        <v>253</v>
      </c>
      <c r="L12279">
        <f t="shared" si="876"/>
        <v>339.11828700000001</v>
      </c>
      <c r="R12279">
        <f t="shared" si="877"/>
        <v>339.118292</v>
      </c>
      <c r="S12279" t="s">
        <v>201</v>
      </c>
      <c r="T12279" s="221">
        <v>45536.313194444447</v>
      </c>
    </row>
    <row r="12280" spans="1:20" x14ac:dyDescent="0.35">
      <c r="A12280" t="s">
        <v>72</v>
      </c>
      <c r="B12280" t="s">
        <v>70</v>
      </c>
      <c r="C12280" t="s">
        <v>97</v>
      </c>
      <c r="D12280" s="29">
        <v>45886</v>
      </c>
      <c r="E12280" s="184" t="str">
        <f t="shared" si="872"/>
        <v/>
      </c>
      <c r="F12280" s="184" t="str">
        <f t="shared" si="873"/>
        <v/>
      </c>
      <c r="G12280" s="184" t="str">
        <f t="shared" si="874"/>
        <v/>
      </c>
      <c r="H12280" s="184" t="str">
        <f t="shared" si="875"/>
        <v/>
      </c>
      <c r="J12280" t="s">
        <v>253</v>
      </c>
      <c r="K12280" t="s">
        <v>253</v>
      </c>
      <c r="L12280">
        <f t="shared" si="876"/>
        <v>339.11828700000001</v>
      </c>
      <c r="R12280">
        <f t="shared" si="877"/>
        <v>339.118292</v>
      </c>
      <c r="S12280" t="s">
        <v>201</v>
      </c>
      <c r="T12280" s="221">
        <v>45536.313194444447</v>
      </c>
    </row>
    <row r="12281" spans="1:20" x14ac:dyDescent="0.35">
      <c r="A12281" t="s">
        <v>72</v>
      </c>
      <c r="B12281" t="s">
        <v>70</v>
      </c>
      <c r="C12281" t="s">
        <v>97</v>
      </c>
      <c r="D12281" s="29">
        <v>45887</v>
      </c>
      <c r="E12281" s="184" t="str">
        <f t="shared" si="872"/>
        <v/>
      </c>
      <c r="F12281" s="184" t="str">
        <f t="shared" si="873"/>
        <v/>
      </c>
      <c r="G12281" s="184" t="str">
        <f t="shared" si="874"/>
        <v/>
      </c>
      <c r="H12281" s="184" t="str">
        <f t="shared" si="875"/>
        <v/>
      </c>
      <c r="J12281" t="s">
        <v>253</v>
      </c>
      <c r="K12281" t="s">
        <v>253</v>
      </c>
      <c r="L12281">
        <f t="shared" si="876"/>
        <v>339.11828700000001</v>
      </c>
      <c r="R12281">
        <f t="shared" si="877"/>
        <v>339.118292</v>
      </c>
      <c r="S12281" t="s">
        <v>201</v>
      </c>
      <c r="T12281" s="221">
        <v>45536.313194444447</v>
      </c>
    </row>
    <row r="12282" spans="1:20" x14ac:dyDescent="0.35">
      <c r="A12282" t="s">
        <v>72</v>
      </c>
      <c r="B12282" t="s">
        <v>70</v>
      </c>
      <c r="C12282" t="s">
        <v>97</v>
      </c>
      <c r="D12282" s="29">
        <v>45888</v>
      </c>
      <c r="E12282" s="184" t="str">
        <f t="shared" si="872"/>
        <v/>
      </c>
      <c r="F12282" s="184" t="str">
        <f t="shared" si="873"/>
        <v/>
      </c>
      <c r="G12282" s="184" t="str">
        <f t="shared" si="874"/>
        <v/>
      </c>
      <c r="H12282" s="184" t="str">
        <f t="shared" si="875"/>
        <v/>
      </c>
      <c r="J12282" t="s">
        <v>253</v>
      </c>
      <c r="K12282" t="s">
        <v>253</v>
      </c>
      <c r="L12282">
        <f t="shared" si="876"/>
        <v>339.11828700000001</v>
      </c>
      <c r="R12282">
        <f t="shared" si="877"/>
        <v>339.118292</v>
      </c>
      <c r="S12282" t="s">
        <v>201</v>
      </c>
      <c r="T12282" s="221">
        <v>45536.313194444447</v>
      </c>
    </row>
    <row r="12283" spans="1:20" x14ac:dyDescent="0.35">
      <c r="A12283" t="s">
        <v>72</v>
      </c>
      <c r="B12283" t="s">
        <v>70</v>
      </c>
      <c r="C12283" t="s">
        <v>97</v>
      </c>
      <c r="D12283" s="29">
        <v>45889</v>
      </c>
      <c r="E12283" s="184" t="str">
        <f t="shared" si="872"/>
        <v/>
      </c>
      <c r="F12283" s="184" t="str">
        <f t="shared" si="873"/>
        <v/>
      </c>
      <c r="G12283" s="184" t="str">
        <f t="shared" si="874"/>
        <v/>
      </c>
      <c r="H12283" s="184" t="str">
        <f t="shared" si="875"/>
        <v/>
      </c>
      <c r="J12283" t="s">
        <v>253</v>
      </c>
      <c r="K12283" t="s">
        <v>253</v>
      </c>
      <c r="L12283">
        <f t="shared" si="876"/>
        <v>339.11828700000001</v>
      </c>
      <c r="R12283">
        <f t="shared" si="877"/>
        <v>339.118292</v>
      </c>
      <c r="S12283" t="s">
        <v>201</v>
      </c>
      <c r="T12283" s="221">
        <v>45536.313194444447</v>
      </c>
    </row>
    <row r="12284" spans="1:20" x14ac:dyDescent="0.35">
      <c r="A12284" t="s">
        <v>72</v>
      </c>
      <c r="B12284" t="s">
        <v>70</v>
      </c>
      <c r="C12284" t="s">
        <v>97</v>
      </c>
      <c r="D12284" s="29">
        <v>45890</v>
      </c>
      <c r="E12284" s="184" t="str">
        <f t="shared" si="872"/>
        <v/>
      </c>
      <c r="F12284" s="184" t="str">
        <f t="shared" si="873"/>
        <v/>
      </c>
      <c r="G12284" s="184" t="str">
        <f t="shared" si="874"/>
        <v/>
      </c>
      <c r="H12284" s="184" t="str">
        <f t="shared" si="875"/>
        <v/>
      </c>
      <c r="J12284" t="s">
        <v>253</v>
      </c>
      <c r="K12284" t="s">
        <v>253</v>
      </c>
      <c r="L12284">
        <f t="shared" si="876"/>
        <v>339.11828700000001</v>
      </c>
      <c r="R12284">
        <f t="shared" si="877"/>
        <v>339.118292</v>
      </c>
      <c r="S12284" t="s">
        <v>201</v>
      </c>
      <c r="T12284" s="221">
        <v>45536.313194444447</v>
      </c>
    </row>
    <row r="12285" spans="1:20" x14ac:dyDescent="0.35">
      <c r="A12285" t="s">
        <v>72</v>
      </c>
      <c r="B12285" t="s">
        <v>70</v>
      </c>
      <c r="C12285" t="s">
        <v>97</v>
      </c>
      <c r="D12285" s="29">
        <v>45891</v>
      </c>
      <c r="E12285" s="184" t="str">
        <f t="shared" si="872"/>
        <v/>
      </c>
      <c r="F12285" s="184" t="str">
        <f t="shared" si="873"/>
        <v/>
      </c>
      <c r="G12285" s="184" t="str">
        <f t="shared" si="874"/>
        <v/>
      </c>
      <c r="H12285" s="184" t="str">
        <f t="shared" si="875"/>
        <v/>
      </c>
      <c r="J12285" t="s">
        <v>253</v>
      </c>
      <c r="K12285" t="s">
        <v>253</v>
      </c>
      <c r="L12285">
        <f t="shared" si="876"/>
        <v>339.11828700000001</v>
      </c>
      <c r="R12285">
        <f t="shared" si="877"/>
        <v>339.118292</v>
      </c>
      <c r="S12285" t="s">
        <v>201</v>
      </c>
      <c r="T12285" s="221">
        <v>45536.313194444447</v>
      </c>
    </row>
    <row r="12286" spans="1:20" x14ac:dyDescent="0.35">
      <c r="A12286" t="s">
        <v>72</v>
      </c>
      <c r="B12286" t="s">
        <v>70</v>
      </c>
      <c r="C12286" t="s">
        <v>97</v>
      </c>
      <c r="D12286" s="29">
        <v>45892</v>
      </c>
      <c r="E12286" s="184" t="str">
        <f t="shared" si="872"/>
        <v/>
      </c>
      <c r="F12286" s="184" t="str">
        <f t="shared" si="873"/>
        <v/>
      </c>
      <c r="G12286" s="184" t="str">
        <f t="shared" si="874"/>
        <v/>
      </c>
      <c r="H12286" s="184" t="str">
        <f t="shared" si="875"/>
        <v/>
      </c>
      <c r="J12286" t="s">
        <v>253</v>
      </c>
      <c r="K12286" t="s">
        <v>253</v>
      </c>
      <c r="L12286">
        <f t="shared" si="876"/>
        <v>339.11828700000001</v>
      </c>
      <c r="R12286">
        <f t="shared" si="877"/>
        <v>339.118292</v>
      </c>
      <c r="S12286" t="s">
        <v>201</v>
      </c>
      <c r="T12286" s="221">
        <v>45536.313194444447</v>
      </c>
    </row>
    <row r="12287" spans="1:20" x14ac:dyDescent="0.35">
      <c r="A12287" t="s">
        <v>72</v>
      </c>
      <c r="B12287" t="s">
        <v>70</v>
      </c>
      <c r="C12287" t="s">
        <v>97</v>
      </c>
      <c r="D12287" s="29">
        <v>45893</v>
      </c>
      <c r="E12287" s="184" t="str">
        <f t="shared" si="872"/>
        <v/>
      </c>
      <c r="F12287" s="184" t="str">
        <f t="shared" si="873"/>
        <v/>
      </c>
      <c r="G12287" s="184" t="str">
        <f t="shared" si="874"/>
        <v/>
      </c>
      <c r="H12287" s="184" t="str">
        <f t="shared" si="875"/>
        <v/>
      </c>
      <c r="J12287" t="s">
        <v>253</v>
      </c>
      <c r="K12287" t="s">
        <v>253</v>
      </c>
      <c r="L12287">
        <f t="shared" si="876"/>
        <v>339.11828700000001</v>
      </c>
      <c r="R12287">
        <f t="shared" si="877"/>
        <v>339.118292</v>
      </c>
      <c r="S12287" t="s">
        <v>201</v>
      </c>
      <c r="T12287" s="221">
        <v>45536.313194444447</v>
      </c>
    </row>
    <row r="12288" spans="1:20" x14ac:dyDescent="0.35">
      <c r="A12288" t="s">
        <v>72</v>
      </c>
      <c r="B12288" t="s">
        <v>70</v>
      </c>
      <c r="C12288" t="s">
        <v>97</v>
      </c>
      <c r="D12288" s="29">
        <v>45894</v>
      </c>
      <c r="E12288" s="184" t="str">
        <f t="shared" si="872"/>
        <v/>
      </c>
      <c r="F12288" s="184" t="str">
        <f t="shared" si="873"/>
        <v/>
      </c>
      <c r="G12288" s="184" t="str">
        <f t="shared" si="874"/>
        <v/>
      </c>
      <c r="H12288" s="184" t="str">
        <f t="shared" si="875"/>
        <v/>
      </c>
      <c r="J12288" t="s">
        <v>253</v>
      </c>
      <c r="K12288" t="s">
        <v>253</v>
      </c>
      <c r="L12288">
        <f t="shared" si="876"/>
        <v>339.11828700000001</v>
      </c>
      <c r="R12288">
        <f t="shared" si="877"/>
        <v>339.118292</v>
      </c>
      <c r="S12288" t="s">
        <v>201</v>
      </c>
      <c r="T12288" s="221">
        <v>45536.313194444447</v>
      </c>
    </row>
    <row r="12289" spans="1:20" x14ac:dyDescent="0.35">
      <c r="A12289" t="s">
        <v>72</v>
      </c>
      <c r="B12289" t="s">
        <v>70</v>
      </c>
      <c r="C12289" t="s">
        <v>97</v>
      </c>
      <c r="D12289" s="29">
        <v>45895</v>
      </c>
      <c r="E12289" s="184" t="str">
        <f t="shared" si="872"/>
        <v/>
      </c>
      <c r="F12289" s="184" t="str">
        <f t="shared" si="873"/>
        <v/>
      </c>
      <c r="G12289" s="184" t="str">
        <f t="shared" si="874"/>
        <v/>
      </c>
      <c r="H12289" s="184" t="str">
        <f t="shared" si="875"/>
        <v/>
      </c>
      <c r="J12289" t="s">
        <v>253</v>
      </c>
      <c r="K12289" t="s">
        <v>253</v>
      </c>
      <c r="L12289">
        <f t="shared" si="876"/>
        <v>339.11828700000001</v>
      </c>
      <c r="R12289">
        <f t="shared" si="877"/>
        <v>339.118292</v>
      </c>
      <c r="S12289" t="s">
        <v>201</v>
      </c>
      <c r="T12289" s="221">
        <v>45536.313194444447</v>
      </c>
    </row>
    <row r="12290" spans="1:20" x14ac:dyDescent="0.35">
      <c r="A12290" t="s">
        <v>72</v>
      </c>
      <c r="B12290" t="s">
        <v>70</v>
      </c>
      <c r="C12290" t="s">
        <v>97</v>
      </c>
      <c r="D12290" s="29">
        <v>45896</v>
      </c>
      <c r="E12290" s="184" t="str">
        <f t="shared" si="872"/>
        <v/>
      </c>
      <c r="F12290" s="184" t="str">
        <f t="shared" si="873"/>
        <v/>
      </c>
      <c r="G12290" s="184" t="str">
        <f t="shared" si="874"/>
        <v/>
      </c>
      <c r="H12290" s="184" t="str">
        <f t="shared" si="875"/>
        <v/>
      </c>
      <c r="J12290" t="s">
        <v>253</v>
      </c>
      <c r="K12290" t="s">
        <v>253</v>
      </c>
      <c r="L12290">
        <f t="shared" si="876"/>
        <v>339.11828700000001</v>
      </c>
      <c r="R12290">
        <f t="shared" si="877"/>
        <v>339.118292</v>
      </c>
      <c r="S12290" t="s">
        <v>201</v>
      </c>
      <c r="T12290" s="221">
        <v>45536.313194444447</v>
      </c>
    </row>
    <row r="12291" spans="1:20" x14ac:dyDescent="0.35">
      <c r="A12291" t="s">
        <v>72</v>
      </c>
      <c r="B12291" t="s">
        <v>70</v>
      </c>
      <c r="C12291" t="s">
        <v>97</v>
      </c>
      <c r="D12291" s="29">
        <v>45897</v>
      </c>
      <c r="E12291" s="184" t="str">
        <f t="shared" si="872"/>
        <v/>
      </c>
      <c r="F12291" s="184" t="str">
        <f t="shared" si="873"/>
        <v/>
      </c>
      <c r="G12291" s="184" t="str">
        <f t="shared" si="874"/>
        <v/>
      </c>
      <c r="H12291" s="184" t="str">
        <f t="shared" si="875"/>
        <v/>
      </c>
      <c r="J12291" t="s">
        <v>253</v>
      </c>
      <c r="K12291" t="s">
        <v>253</v>
      </c>
      <c r="L12291">
        <f t="shared" si="876"/>
        <v>339.11828700000001</v>
      </c>
      <c r="R12291">
        <f t="shared" si="877"/>
        <v>339.118292</v>
      </c>
      <c r="S12291" t="s">
        <v>201</v>
      </c>
      <c r="T12291" s="221">
        <v>45536.313194444447</v>
      </c>
    </row>
    <row r="12292" spans="1:20" x14ac:dyDescent="0.35">
      <c r="A12292" t="s">
        <v>72</v>
      </c>
      <c r="B12292" t="s">
        <v>70</v>
      </c>
      <c r="C12292" t="s">
        <v>97</v>
      </c>
      <c r="D12292" s="29">
        <v>45898</v>
      </c>
      <c r="E12292" s="184" t="str">
        <f t="shared" si="872"/>
        <v/>
      </c>
      <c r="F12292" s="184" t="str">
        <f t="shared" si="873"/>
        <v/>
      </c>
      <c r="G12292" s="184" t="str">
        <f t="shared" si="874"/>
        <v/>
      </c>
      <c r="H12292" s="184" t="str">
        <f t="shared" si="875"/>
        <v/>
      </c>
      <c r="J12292" t="s">
        <v>253</v>
      </c>
      <c r="K12292" t="s">
        <v>253</v>
      </c>
      <c r="L12292">
        <f t="shared" si="876"/>
        <v>339.11828700000001</v>
      </c>
      <c r="R12292">
        <f t="shared" si="877"/>
        <v>339.118292</v>
      </c>
      <c r="S12292" t="s">
        <v>201</v>
      </c>
      <c r="T12292" s="221">
        <v>45536.313194444447</v>
      </c>
    </row>
    <row r="12293" spans="1:20" x14ac:dyDescent="0.35">
      <c r="A12293" t="s">
        <v>72</v>
      </c>
      <c r="B12293" t="s">
        <v>70</v>
      </c>
      <c r="C12293" t="s">
        <v>97</v>
      </c>
      <c r="D12293" s="29">
        <v>45899</v>
      </c>
      <c r="E12293" s="184" t="str">
        <f t="shared" si="872"/>
        <v/>
      </c>
      <c r="F12293" s="184" t="str">
        <f t="shared" si="873"/>
        <v/>
      </c>
      <c r="G12293" s="184" t="str">
        <f t="shared" si="874"/>
        <v/>
      </c>
      <c r="H12293" s="184" t="str">
        <f t="shared" si="875"/>
        <v/>
      </c>
      <c r="J12293" t="s">
        <v>253</v>
      </c>
      <c r="K12293" t="s">
        <v>253</v>
      </c>
      <c r="L12293">
        <f t="shared" si="876"/>
        <v>339.11828700000001</v>
      </c>
      <c r="R12293">
        <f t="shared" si="877"/>
        <v>339.118292</v>
      </c>
      <c r="S12293" t="s">
        <v>201</v>
      </c>
      <c r="T12293" s="221">
        <v>45536.313194444447</v>
      </c>
    </row>
    <row r="12294" spans="1:20" x14ac:dyDescent="0.35">
      <c r="A12294" t="s">
        <v>72</v>
      </c>
      <c r="B12294" t="s">
        <v>70</v>
      </c>
      <c r="C12294" t="s">
        <v>97</v>
      </c>
      <c r="D12294" s="29">
        <v>45900</v>
      </c>
      <c r="E12294" s="184" t="str">
        <f t="shared" si="872"/>
        <v/>
      </c>
      <c r="F12294" s="184" t="str">
        <f t="shared" si="873"/>
        <v/>
      </c>
      <c r="G12294" s="184" t="str">
        <f t="shared" si="874"/>
        <v/>
      </c>
      <c r="H12294" s="184" t="str">
        <f t="shared" si="875"/>
        <v/>
      </c>
      <c r="J12294" t="s">
        <v>253</v>
      </c>
      <c r="K12294" t="s">
        <v>253</v>
      </c>
      <c r="L12294">
        <f t="shared" si="876"/>
        <v>339.11828700000001</v>
      </c>
      <c r="R12294">
        <f t="shared" si="877"/>
        <v>339.118292</v>
      </c>
      <c r="S12294" t="s">
        <v>201</v>
      </c>
      <c r="T12294" s="221">
        <v>45536.313194444447</v>
      </c>
    </row>
    <row r="12295" spans="1:20" x14ac:dyDescent="0.35">
      <c r="A12295" t="s">
        <v>72</v>
      </c>
      <c r="B12295" t="s">
        <v>70</v>
      </c>
      <c r="C12295" t="s">
        <v>97</v>
      </c>
      <c r="D12295" s="29">
        <v>45901</v>
      </c>
      <c r="E12295" s="184" t="str">
        <f t="shared" si="872"/>
        <v/>
      </c>
      <c r="F12295" s="184" t="str">
        <f t="shared" si="873"/>
        <v/>
      </c>
      <c r="G12295" s="184" t="str">
        <f t="shared" si="874"/>
        <v/>
      </c>
      <c r="H12295" s="184" t="str">
        <f t="shared" si="875"/>
        <v/>
      </c>
      <c r="J12295" t="s">
        <v>253</v>
      </c>
      <c r="K12295" t="s">
        <v>253</v>
      </c>
      <c r="L12295">
        <f t="shared" si="876"/>
        <v>339.11828700000001</v>
      </c>
      <c r="R12295">
        <f t="shared" si="877"/>
        <v>339.118292</v>
      </c>
      <c r="S12295" t="s">
        <v>201</v>
      </c>
      <c r="T12295" s="221">
        <v>45566.313194444447</v>
      </c>
    </row>
    <row r="12296" spans="1:20" x14ac:dyDescent="0.35">
      <c r="A12296" t="s">
        <v>72</v>
      </c>
      <c r="B12296" t="s">
        <v>70</v>
      </c>
      <c r="C12296" t="s">
        <v>97</v>
      </c>
      <c r="D12296" s="29">
        <v>45902</v>
      </c>
      <c r="E12296" s="184" t="str">
        <f t="shared" ref="E12296:E12359" si="878">IF(J12296="","",IF(L12296=0,0,IF(1-(J12296/L12296)&lt;0,"",1-(J12296/L12296))))</f>
        <v/>
      </c>
      <c r="F12296" s="184" t="str">
        <f t="shared" ref="F12296:F12359" si="879">IF(K12296="","",IF(L12296=0,0,IF(1-(K12296/L12296)&lt;0,"",1-(K12296/L12296))))</f>
        <v/>
      </c>
      <c r="G12296" s="184" t="str">
        <f t="shared" ref="G12296:G12359" si="880">IF(J12296="","",IF(1-(J12296/R12296)&lt;0,"",1-(J12296/R12296)))</f>
        <v/>
      </c>
      <c r="H12296" s="184" t="str">
        <f t="shared" ref="H12296:H12359" si="881">IF(K12296="","",IF(1-(K12296/R12296)&lt;0,"",1-(K12296/R12296)))</f>
        <v/>
      </c>
      <c r="J12296" t="s">
        <v>253</v>
      </c>
      <c r="K12296" t="s">
        <v>253</v>
      </c>
      <c r="L12296">
        <f t="shared" si="876"/>
        <v>339.11828700000001</v>
      </c>
      <c r="R12296">
        <f t="shared" si="877"/>
        <v>339.118292</v>
      </c>
      <c r="S12296" t="s">
        <v>201</v>
      </c>
      <c r="T12296" s="221">
        <v>45566.313194444447</v>
      </c>
    </row>
    <row r="12297" spans="1:20" x14ac:dyDescent="0.35">
      <c r="A12297" t="s">
        <v>72</v>
      </c>
      <c r="B12297" t="s">
        <v>70</v>
      </c>
      <c r="C12297" t="s">
        <v>97</v>
      </c>
      <c r="D12297" s="29">
        <v>45903</v>
      </c>
      <c r="E12297" s="184">
        <f t="shared" si="878"/>
        <v>0.67562940656161075</v>
      </c>
      <c r="F12297" s="184">
        <f t="shared" si="879"/>
        <v>4.1632337568395461E-2</v>
      </c>
      <c r="G12297" s="184">
        <f t="shared" si="880"/>
        <v>0.67562941134416898</v>
      </c>
      <c r="H12297" s="184">
        <f t="shared" si="881"/>
        <v>4.1632351698680958E-2</v>
      </c>
      <c r="J12297">
        <v>110</v>
      </c>
      <c r="K12297">
        <v>325</v>
      </c>
      <c r="L12297">
        <f t="shared" si="876"/>
        <v>339.11828700000001</v>
      </c>
      <c r="R12297">
        <f t="shared" si="877"/>
        <v>339.118292</v>
      </c>
      <c r="S12297" t="s">
        <v>201</v>
      </c>
      <c r="T12297" s="221">
        <v>45566.313194444447</v>
      </c>
    </row>
    <row r="12298" spans="1:20" x14ac:dyDescent="0.35">
      <c r="A12298" t="s">
        <v>72</v>
      </c>
      <c r="B12298" t="s">
        <v>70</v>
      </c>
      <c r="C12298" t="s">
        <v>97</v>
      </c>
      <c r="D12298" s="29">
        <v>45904</v>
      </c>
      <c r="E12298" s="184" t="str">
        <f t="shared" si="878"/>
        <v/>
      </c>
      <c r="F12298" s="184" t="str">
        <f t="shared" si="879"/>
        <v/>
      </c>
      <c r="G12298" s="184" t="str">
        <f t="shared" si="880"/>
        <v/>
      </c>
      <c r="H12298" s="184" t="str">
        <f t="shared" si="881"/>
        <v/>
      </c>
      <c r="J12298" t="s">
        <v>253</v>
      </c>
      <c r="K12298" t="s">
        <v>253</v>
      </c>
      <c r="L12298">
        <f t="shared" si="876"/>
        <v>339.11828700000001</v>
      </c>
      <c r="R12298">
        <f t="shared" si="877"/>
        <v>339.118292</v>
      </c>
      <c r="S12298" t="s">
        <v>201</v>
      </c>
      <c r="T12298" s="221">
        <v>45566.313194444447</v>
      </c>
    </row>
    <row r="12299" spans="1:20" x14ac:dyDescent="0.35">
      <c r="A12299" t="s">
        <v>72</v>
      </c>
      <c r="B12299" t="s">
        <v>70</v>
      </c>
      <c r="C12299" t="s">
        <v>97</v>
      </c>
      <c r="D12299" s="29">
        <v>45905</v>
      </c>
      <c r="E12299" s="184" t="str">
        <f t="shared" si="878"/>
        <v/>
      </c>
      <c r="F12299" s="184" t="str">
        <f t="shared" si="879"/>
        <v/>
      </c>
      <c r="G12299" s="184" t="str">
        <f t="shared" si="880"/>
        <v/>
      </c>
      <c r="H12299" s="184" t="str">
        <f t="shared" si="881"/>
        <v/>
      </c>
      <c r="J12299" t="s">
        <v>253</v>
      </c>
      <c r="K12299" t="s">
        <v>253</v>
      </c>
      <c r="L12299">
        <f t="shared" si="876"/>
        <v>339.11828700000001</v>
      </c>
      <c r="R12299">
        <f t="shared" si="877"/>
        <v>339.118292</v>
      </c>
      <c r="S12299" t="s">
        <v>201</v>
      </c>
      <c r="T12299" s="221">
        <v>45566.313194444447</v>
      </c>
    </row>
    <row r="12300" spans="1:20" x14ac:dyDescent="0.35">
      <c r="A12300" t="s">
        <v>72</v>
      </c>
      <c r="B12300" t="s">
        <v>70</v>
      </c>
      <c r="C12300" t="s">
        <v>97</v>
      </c>
      <c r="D12300" s="29">
        <v>45906</v>
      </c>
      <c r="E12300" s="184" t="str">
        <f t="shared" si="878"/>
        <v/>
      </c>
      <c r="F12300" s="184" t="str">
        <f t="shared" si="879"/>
        <v/>
      </c>
      <c r="G12300" s="184" t="str">
        <f t="shared" si="880"/>
        <v/>
      </c>
      <c r="H12300" s="184" t="str">
        <f t="shared" si="881"/>
        <v/>
      </c>
      <c r="J12300" t="s">
        <v>253</v>
      </c>
      <c r="K12300" t="s">
        <v>253</v>
      </c>
      <c r="L12300">
        <f t="shared" si="876"/>
        <v>339.11828700000001</v>
      </c>
      <c r="R12300">
        <f t="shared" si="877"/>
        <v>339.118292</v>
      </c>
      <c r="S12300" t="s">
        <v>201</v>
      </c>
      <c r="T12300" s="221">
        <v>45566.313194444447</v>
      </c>
    </row>
    <row r="12301" spans="1:20" x14ac:dyDescent="0.35">
      <c r="A12301" t="s">
        <v>72</v>
      </c>
      <c r="B12301" t="s">
        <v>70</v>
      </c>
      <c r="C12301" t="s">
        <v>97</v>
      </c>
      <c r="D12301" s="29">
        <v>45907</v>
      </c>
      <c r="E12301" s="184" t="str">
        <f t="shared" si="878"/>
        <v/>
      </c>
      <c r="F12301" s="184" t="str">
        <f t="shared" si="879"/>
        <v/>
      </c>
      <c r="G12301" s="184" t="str">
        <f t="shared" si="880"/>
        <v/>
      </c>
      <c r="H12301" s="184" t="str">
        <f t="shared" si="881"/>
        <v/>
      </c>
      <c r="J12301" t="s">
        <v>253</v>
      </c>
      <c r="K12301" t="s">
        <v>253</v>
      </c>
      <c r="L12301">
        <f t="shared" si="876"/>
        <v>339.11828700000001</v>
      </c>
      <c r="R12301">
        <f t="shared" si="877"/>
        <v>339.118292</v>
      </c>
      <c r="S12301" t="s">
        <v>201</v>
      </c>
      <c r="T12301" s="221">
        <v>45566.313194444447</v>
      </c>
    </row>
    <row r="12302" spans="1:20" x14ac:dyDescent="0.35">
      <c r="A12302" t="s">
        <v>72</v>
      </c>
      <c r="B12302" t="s">
        <v>70</v>
      </c>
      <c r="C12302" t="s">
        <v>97</v>
      </c>
      <c r="D12302" s="29">
        <v>45908</v>
      </c>
      <c r="E12302" s="184">
        <f t="shared" si="878"/>
        <v>0.60190881714379496</v>
      </c>
      <c r="F12302" s="184">
        <f t="shared" si="879"/>
        <v>5.6376455451958574E-2</v>
      </c>
      <c r="G12302" s="184">
        <f t="shared" si="880"/>
        <v>0.60190882301329829</v>
      </c>
      <c r="H12302" s="184">
        <f t="shared" si="881"/>
        <v>5.6376469364855186E-2</v>
      </c>
      <c r="J12302">
        <v>135</v>
      </c>
      <c r="K12302">
        <v>320</v>
      </c>
      <c r="L12302">
        <f t="shared" si="876"/>
        <v>339.11828700000001</v>
      </c>
      <c r="R12302">
        <f t="shared" si="877"/>
        <v>339.118292</v>
      </c>
      <c r="S12302" t="s">
        <v>201</v>
      </c>
      <c r="T12302" s="221">
        <v>45566.313194444447</v>
      </c>
    </row>
    <row r="12303" spans="1:20" x14ac:dyDescent="0.35">
      <c r="A12303" t="s">
        <v>72</v>
      </c>
      <c r="B12303" t="s">
        <v>70</v>
      </c>
      <c r="C12303" t="s">
        <v>97</v>
      </c>
      <c r="D12303" s="29">
        <v>45909</v>
      </c>
      <c r="E12303" s="184">
        <f t="shared" si="878"/>
        <v>0.83781470328080543</v>
      </c>
      <c r="F12303" s="184">
        <f t="shared" si="879"/>
        <v>0.10060880910264802</v>
      </c>
      <c r="G12303" s="184">
        <f t="shared" si="880"/>
        <v>0.83781470567208449</v>
      </c>
      <c r="H12303" s="184">
        <f t="shared" si="881"/>
        <v>0.10060882236337754</v>
      </c>
      <c r="J12303">
        <v>55</v>
      </c>
      <c r="K12303">
        <v>305</v>
      </c>
      <c r="L12303">
        <f t="shared" si="876"/>
        <v>339.11828700000001</v>
      </c>
      <c r="R12303">
        <f t="shared" si="877"/>
        <v>339.118292</v>
      </c>
      <c r="S12303" t="s">
        <v>201</v>
      </c>
      <c r="T12303" s="221">
        <v>45566.313194444447</v>
      </c>
    </row>
    <row r="12304" spans="1:20" x14ac:dyDescent="0.35">
      <c r="A12304" t="s">
        <v>72</v>
      </c>
      <c r="B12304" t="s">
        <v>70</v>
      </c>
      <c r="C12304" t="s">
        <v>97</v>
      </c>
      <c r="D12304" s="29">
        <v>45910</v>
      </c>
      <c r="E12304" s="184">
        <f t="shared" si="878"/>
        <v>0.60190881714379496</v>
      </c>
      <c r="F12304" s="184">
        <f t="shared" si="879"/>
        <v>5.6376455451958574E-2</v>
      </c>
      <c r="G12304" s="184">
        <f t="shared" si="880"/>
        <v>0.60190882301329829</v>
      </c>
      <c r="H12304" s="184">
        <f t="shared" si="881"/>
        <v>5.6376469364855186E-2</v>
      </c>
      <c r="J12304">
        <v>135</v>
      </c>
      <c r="K12304">
        <v>320</v>
      </c>
      <c r="L12304">
        <f t="shared" si="876"/>
        <v>339.11828700000001</v>
      </c>
      <c r="R12304">
        <f t="shared" si="877"/>
        <v>339.118292</v>
      </c>
      <c r="S12304" t="s">
        <v>201</v>
      </c>
      <c r="T12304" s="221">
        <v>45566.313194444447</v>
      </c>
    </row>
    <row r="12305" spans="1:20" x14ac:dyDescent="0.35">
      <c r="A12305" t="s">
        <v>72</v>
      </c>
      <c r="B12305" t="s">
        <v>70</v>
      </c>
      <c r="C12305" t="s">
        <v>97</v>
      </c>
      <c r="D12305" s="29">
        <v>45911</v>
      </c>
      <c r="E12305" s="184">
        <f t="shared" si="878"/>
        <v>0.60190881714379496</v>
      </c>
      <c r="F12305" s="184">
        <f t="shared" si="879"/>
        <v>5.6376455451958574E-2</v>
      </c>
      <c r="G12305" s="184">
        <f t="shared" si="880"/>
        <v>0.60190882301329829</v>
      </c>
      <c r="H12305" s="184">
        <f t="shared" si="881"/>
        <v>5.6376469364855186E-2</v>
      </c>
      <c r="J12305">
        <v>135</v>
      </c>
      <c r="K12305">
        <v>320</v>
      </c>
      <c r="L12305">
        <f t="shared" si="876"/>
        <v>339.11828700000001</v>
      </c>
      <c r="R12305">
        <f t="shared" si="877"/>
        <v>339.118292</v>
      </c>
      <c r="S12305" t="s">
        <v>201</v>
      </c>
      <c r="T12305" s="221">
        <v>45566.313194444447</v>
      </c>
    </row>
    <row r="12306" spans="1:20" x14ac:dyDescent="0.35">
      <c r="A12306" t="s">
        <v>72</v>
      </c>
      <c r="B12306" t="s">
        <v>70</v>
      </c>
      <c r="C12306" t="s">
        <v>97</v>
      </c>
      <c r="D12306" s="29">
        <v>45912</v>
      </c>
      <c r="E12306" s="184">
        <f t="shared" si="878"/>
        <v>0.60190881714379496</v>
      </c>
      <c r="F12306" s="184">
        <f t="shared" si="879"/>
        <v>5.6376455451958574E-2</v>
      </c>
      <c r="G12306" s="184">
        <f t="shared" si="880"/>
        <v>0.60190882301329829</v>
      </c>
      <c r="H12306" s="184">
        <f t="shared" si="881"/>
        <v>5.6376469364855186E-2</v>
      </c>
      <c r="J12306">
        <v>135</v>
      </c>
      <c r="K12306">
        <v>320</v>
      </c>
      <c r="L12306">
        <f t="shared" si="876"/>
        <v>339.11828700000001</v>
      </c>
      <c r="R12306">
        <f t="shared" si="877"/>
        <v>339.118292</v>
      </c>
      <c r="S12306" t="s">
        <v>201</v>
      </c>
      <c r="T12306" s="221">
        <v>45566.313194444447</v>
      </c>
    </row>
    <row r="12307" spans="1:20" x14ac:dyDescent="0.35">
      <c r="A12307" t="s">
        <v>72</v>
      </c>
      <c r="B12307" t="s">
        <v>70</v>
      </c>
      <c r="C12307" t="s">
        <v>97</v>
      </c>
      <c r="D12307" s="29">
        <v>45913</v>
      </c>
      <c r="E12307" s="184" t="str">
        <f t="shared" si="878"/>
        <v/>
      </c>
      <c r="F12307" s="184" t="str">
        <f t="shared" si="879"/>
        <v/>
      </c>
      <c r="G12307" s="184" t="str">
        <f t="shared" si="880"/>
        <v/>
      </c>
      <c r="H12307" s="184" t="str">
        <f t="shared" si="881"/>
        <v/>
      </c>
      <c r="J12307" t="s">
        <v>253</v>
      </c>
      <c r="K12307" t="s">
        <v>253</v>
      </c>
      <c r="L12307">
        <f t="shared" si="876"/>
        <v>339.11828700000001</v>
      </c>
      <c r="R12307">
        <f t="shared" si="877"/>
        <v>339.118292</v>
      </c>
      <c r="S12307" t="s">
        <v>201</v>
      </c>
      <c r="T12307" s="221">
        <v>45566.313194444447</v>
      </c>
    </row>
    <row r="12308" spans="1:20" x14ac:dyDescent="0.35">
      <c r="A12308" t="s">
        <v>72</v>
      </c>
      <c r="B12308" t="s">
        <v>70</v>
      </c>
      <c r="C12308" t="s">
        <v>97</v>
      </c>
      <c r="D12308" s="29">
        <v>45914</v>
      </c>
      <c r="E12308" s="184" t="str">
        <f t="shared" si="878"/>
        <v/>
      </c>
      <c r="F12308" s="184" t="str">
        <f t="shared" si="879"/>
        <v/>
      </c>
      <c r="G12308" s="184" t="str">
        <f t="shared" si="880"/>
        <v/>
      </c>
      <c r="H12308" s="184" t="str">
        <f t="shared" si="881"/>
        <v/>
      </c>
      <c r="J12308" t="s">
        <v>253</v>
      </c>
      <c r="K12308" t="s">
        <v>253</v>
      </c>
      <c r="L12308">
        <f t="shared" ref="L12308:L12371" si="882">L6468</f>
        <v>339.11828700000001</v>
      </c>
      <c r="R12308">
        <f t="shared" ref="R12308:R12371" si="883">R6468</f>
        <v>339.118292</v>
      </c>
      <c r="S12308" t="s">
        <v>201</v>
      </c>
      <c r="T12308" s="221">
        <v>45566.313194444447</v>
      </c>
    </row>
    <row r="12309" spans="1:20" x14ac:dyDescent="0.35">
      <c r="A12309" t="s">
        <v>72</v>
      </c>
      <c r="B12309" t="s">
        <v>70</v>
      </c>
      <c r="C12309" t="s">
        <v>97</v>
      </c>
      <c r="D12309" s="29">
        <v>45915</v>
      </c>
      <c r="E12309" s="184" t="str">
        <f t="shared" si="878"/>
        <v/>
      </c>
      <c r="F12309" s="184" t="str">
        <f t="shared" si="879"/>
        <v/>
      </c>
      <c r="G12309" s="184" t="str">
        <f t="shared" si="880"/>
        <v/>
      </c>
      <c r="H12309" s="184" t="str">
        <f t="shared" si="881"/>
        <v/>
      </c>
      <c r="J12309" t="s">
        <v>253</v>
      </c>
      <c r="K12309" t="s">
        <v>253</v>
      </c>
      <c r="L12309">
        <f t="shared" si="882"/>
        <v>339.11828700000001</v>
      </c>
      <c r="R12309">
        <f t="shared" si="883"/>
        <v>339.118292</v>
      </c>
      <c r="S12309" t="s">
        <v>201</v>
      </c>
      <c r="T12309" s="221">
        <v>45566.313194444447</v>
      </c>
    </row>
    <row r="12310" spans="1:20" x14ac:dyDescent="0.35">
      <c r="A12310" t="s">
        <v>72</v>
      </c>
      <c r="B12310" t="s">
        <v>70</v>
      </c>
      <c r="C12310" t="s">
        <v>97</v>
      </c>
      <c r="D12310" s="29">
        <v>45916</v>
      </c>
      <c r="E12310" s="184" t="str">
        <f t="shared" si="878"/>
        <v/>
      </c>
      <c r="F12310" s="184" t="str">
        <f t="shared" si="879"/>
        <v/>
      </c>
      <c r="G12310" s="184" t="str">
        <f t="shared" si="880"/>
        <v/>
      </c>
      <c r="H12310" s="184" t="str">
        <f t="shared" si="881"/>
        <v/>
      </c>
      <c r="J12310" t="s">
        <v>253</v>
      </c>
      <c r="K12310" t="s">
        <v>253</v>
      </c>
      <c r="L12310">
        <f t="shared" si="882"/>
        <v>339.11828700000001</v>
      </c>
      <c r="R12310">
        <f t="shared" si="883"/>
        <v>339.118292</v>
      </c>
      <c r="S12310" t="s">
        <v>201</v>
      </c>
      <c r="T12310" s="221">
        <v>45566.313194444447</v>
      </c>
    </row>
    <row r="12311" spans="1:20" x14ac:dyDescent="0.35">
      <c r="A12311" t="s">
        <v>72</v>
      </c>
      <c r="B12311" t="s">
        <v>70</v>
      </c>
      <c r="C12311" t="s">
        <v>97</v>
      </c>
      <c r="D12311" s="29">
        <v>45917</v>
      </c>
      <c r="E12311" s="184" t="str">
        <f t="shared" si="878"/>
        <v/>
      </c>
      <c r="F12311" s="184" t="str">
        <f t="shared" si="879"/>
        <v/>
      </c>
      <c r="G12311" s="184" t="str">
        <f t="shared" si="880"/>
        <v/>
      </c>
      <c r="H12311" s="184" t="str">
        <f t="shared" si="881"/>
        <v/>
      </c>
      <c r="J12311" t="s">
        <v>253</v>
      </c>
      <c r="K12311" t="s">
        <v>253</v>
      </c>
      <c r="L12311">
        <f t="shared" si="882"/>
        <v>339.11828700000001</v>
      </c>
      <c r="R12311">
        <f t="shared" si="883"/>
        <v>339.118292</v>
      </c>
      <c r="S12311" t="s">
        <v>201</v>
      </c>
      <c r="T12311" s="221">
        <v>45566.313194444447</v>
      </c>
    </row>
    <row r="12312" spans="1:20" x14ac:dyDescent="0.35">
      <c r="A12312" t="s">
        <v>72</v>
      </c>
      <c r="B12312" t="s">
        <v>70</v>
      </c>
      <c r="C12312" t="s">
        <v>97</v>
      </c>
      <c r="D12312" s="29">
        <v>45918</v>
      </c>
      <c r="E12312" s="184" t="str">
        <f t="shared" si="878"/>
        <v/>
      </c>
      <c r="F12312" s="184" t="str">
        <f t="shared" si="879"/>
        <v/>
      </c>
      <c r="G12312" s="184" t="str">
        <f t="shared" si="880"/>
        <v/>
      </c>
      <c r="H12312" s="184" t="str">
        <f t="shared" si="881"/>
        <v/>
      </c>
      <c r="J12312" t="s">
        <v>253</v>
      </c>
      <c r="K12312" t="s">
        <v>253</v>
      </c>
      <c r="L12312">
        <f t="shared" si="882"/>
        <v>339.11828700000001</v>
      </c>
      <c r="R12312">
        <f t="shared" si="883"/>
        <v>339.118292</v>
      </c>
      <c r="S12312" t="s">
        <v>201</v>
      </c>
      <c r="T12312" s="221">
        <v>45566.313194444447</v>
      </c>
    </row>
    <row r="12313" spans="1:20" x14ac:dyDescent="0.35">
      <c r="A12313" t="s">
        <v>72</v>
      </c>
      <c r="B12313" t="s">
        <v>70</v>
      </c>
      <c r="C12313" t="s">
        <v>97</v>
      </c>
      <c r="D12313" s="29">
        <v>45919</v>
      </c>
      <c r="E12313" s="184">
        <f t="shared" si="878"/>
        <v>0.60190881714379496</v>
      </c>
      <c r="F12313" s="184">
        <f t="shared" si="879"/>
        <v>0.13009704486977436</v>
      </c>
      <c r="G12313" s="184">
        <f t="shared" si="880"/>
        <v>0.60190882301329829</v>
      </c>
      <c r="H12313" s="184">
        <f t="shared" si="881"/>
        <v>0.13009705769572577</v>
      </c>
      <c r="J12313">
        <v>135</v>
      </c>
      <c r="K12313">
        <v>295</v>
      </c>
      <c r="L12313">
        <f t="shared" si="882"/>
        <v>339.11828700000001</v>
      </c>
      <c r="R12313">
        <f t="shared" si="883"/>
        <v>339.118292</v>
      </c>
      <c r="S12313" t="s">
        <v>201</v>
      </c>
      <c r="T12313" s="221">
        <v>45566.313194444447</v>
      </c>
    </row>
    <row r="12314" spans="1:20" x14ac:dyDescent="0.35">
      <c r="A12314" t="s">
        <v>72</v>
      </c>
      <c r="B12314" t="s">
        <v>70</v>
      </c>
      <c r="C12314" t="s">
        <v>97</v>
      </c>
      <c r="D12314" s="29">
        <v>45920</v>
      </c>
      <c r="E12314" s="184">
        <f t="shared" si="878"/>
        <v>0.60190881714379496</v>
      </c>
      <c r="F12314" s="184">
        <f t="shared" si="879"/>
        <v>0.11535292698621114</v>
      </c>
      <c r="G12314" s="184">
        <f t="shared" si="880"/>
        <v>0.60190882301329829</v>
      </c>
      <c r="H12314" s="184">
        <f t="shared" si="881"/>
        <v>0.11535294002955165</v>
      </c>
      <c r="J12314">
        <v>135</v>
      </c>
      <c r="K12314">
        <v>300</v>
      </c>
      <c r="L12314">
        <f t="shared" si="882"/>
        <v>339.11828700000001</v>
      </c>
      <c r="R12314">
        <f t="shared" si="883"/>
        <v>339.118292</v>
      </c>
      <c r="S12314" t="s">
        <v>201</v>
      </c>
      <c r="T12314" s="221">
        <v>45566.313194444447</v>
      </c>
    </row>
    <row r="12315" spans="1:20" x14ac:dyDescent="0.35">
      <c r="A12315" t="s">
        <v>72</v>
      </c>
      <c r="B12315" t="s">
        <v>70</v>
      </c>
      <c r="C12315" t="s">
        <v>97</v>
      </c>
      <c r="D12315" s="29">
        <v>45921</v>
      </c>
      <c r="E12315" s="184">
        <f t="shared" si="878"/>
        <v>0.60190881714379496</v>
      </c>
      <c r="F12315" s="184">
        <f t="shared" si="879"/>
        <v>0.11535292698621114</v>
      </c>
      <c r="G12315" s="184">
        <f t="shared" si="880"/>
        <v>0.60190882301329829</v>
      </c>
      <c r="H12315" s="184">
        <f t="shared" si="881"/>
        <v>0.11535294002955165</v>
      </c>
      <c r="J12315">
        <v>135</v>
      </c>
      <c r="K12315">
        <v>300</v>
      </c>
      <c r="L12315">
        <f t="shared" si="882"/>
        <v>339.11828700000001</v>
      </c>
      <c r="R12315">
        <f t="shared" si="883"/>
        <v>339.118292</v>
      </c>
      <c r="S12315" t="s">
        <v>201</v>
      </c>
      <c r="T12315" s="221">
        <v>45566.313194444447</v>
      </c>
    </row>
    <row r="12316" spans="1:20" x14ac:dyDescent="0.35">
      <c r="A12316" t="s">
        <v>72</v>
      </c>
      <c r="B12316" t="s">
        <v>70</v>
      </c>
      <c r="C12316" t="s">
        <v>97</v>
      </c>
      <c r="D12316" s="29">
        <v>45922</v>
      </c>
      <c r="E12316" s="184">
        <f t="shared" si="878"/>
        <v>0.8230705853972422</v>
      </c>
      <c r="F12316" s="184">
        <f t="shared" si="879"/>
        <v>0.48395587407528984</v>
      </c>
      <c r="G12316" s="184">
        <f t="shared" si="880"/>
        <v>0.82307058800591038</v>
      </c>
      <c r="H12316" s="184">
        <f t="shared" si="881"/>
        <v>0.48395588168390513</v>
      </c>
      <c r="J12316">
        <v>60</v>
      </c>
      <c r="K12316">
        <v>175</v>
      </c>
      <c r="L12316">
        <f t="shared" si="882"/>
        <v>339.11828700000001</v>
      </c>
      <c r="R12316">
        <f t="shared" si="883"/>
        <v>339.118292</v>
      </c>
      <c r="S12316" t="s">
        <v>201</v>
      </c>
      <c r="T12316" s="221">
        <v>45566.313194444447</v>
      </c>
    </row>
    <row r="12317" spans="1:20" x14ac:dyDescent="0.35">
      <c r="A12317" t="s">
        <v>72</v>
      </c>
      <c r="B12317" t="s">
        <v>70</v>
      </c>
      <c r="C12317" t="s">
        <v>97</v>
      </c>
      <c r="D12317" s="29">
        <v>45923</v>
      </c>
      <c r="E12317" s="184">
        <f t="shared" si="878"/>
        <v>0.8230705853972422</v>
      </c>
      <c r="F12317" s="184">
        <f t="shared" si="879"/>
        <v>0.49869999195885295</v>
      </c>
      <c r="G12317" s="184">
        <f t="shared" si="880"/>
        <v>0.82307058800591038</v>
      </c>
      <c r="H12317" s="184">
        <f t="shared" si="881"/>
        <v>0.49869999935007925</v>
      </c>
      <c r="J12317">
        <v>60</v>
      </c>
      <c r="K12317">
        <v>170</v>
      </c>
      <c r="L12317">
        <f t="shared" si="882"/>
        <v>339.11828700000001</v>
      </c>
      <c r="R12317">
        <f t="shared" si="883"/>
        <v>339.118292</v>
      </c>
      <c r="S12317" t="s">
        <v>201</v>
      </c>
      <c r="T12317" s="221">
        <v>45566.313194444447</v>
      </c>
    </row>
    <row r="12318" spans="1:20" x14ac:dyDescent="0.35">
      <c r="A12318" t="s">
        <v>72</v>
      </c>
      <c r="B12318" t="s">
        <v>70</v>
      </c>
      <c r="C12318" t="s">
        <v>97</v>
      </c>
      <c r="D12318" s="29">
        <v>45924</v>
      </c>
      <c r="E12318" s="184">
        <f t="shared" si="878"/>
        <v>0.8230705853972422</v>
      </c>
      <c r="F12318" s="184">
        <f t="shared" si="879"/>
        <v>0.49869999195885295</v>
      </c>
      <c r="G12318" s="184">
        <f t="shared" si="880"/>
        <v>0.82307058800591038</v>
      </c>
      <c r="H12318" s="184">
        <f t="shared" si="881"/>
        <v>0.49869999935007925</v>
      </c>
      <c r="J12318">
        <v>60</v>
      </c>
      <c r="K12318">
        <v>170</v>
      </c>
      <c r="L12318">
        <f t="shared" si="882"/>
        <v>339.11828700000001</v>
      </c>
      <c r="R12318">
        <f t="shared" si="883"/>
        <v>339.118292</v>
      </c>
      <c r="S12318" t="s">
        <v>201</v>
      </c>
      <c r="T12318" s="221">
        <v>45566.313194444447</v>
      </c>
    </row>
    <row r="12319" spans="1:20" x14ac:dyDescent="0.35">
      <c r="A12319" t="s">
        <v>72</v>
      </c>
      <c r="B12319" t="s">
        <v>70</v>
      </c>
      <c r="C12319" t="s">
        <v>97</v>
      </c>
      <c r="D12319" s="29">
        <v>45925</v>
      </c>
      <c r="E12319" s="184">
        <f t="shared" si="878"/>
        <v>0.74934999597942653</v>
      </c>
      <c r="F12319" s="184">
        <f t="shared" si="879"/>
        <v>0.48395587407528984</v>
      </c>
      <c r="G12319" s="184">
        <f t="shared" si="880"/>
        <v>0.74934999967503968</v>
      </c>
      <c r="H12319" s="184">
        <f t="shared" si="881"/>
        <v>0.48395588168390513</v>
      </c>
      <c r="J12319">
        <v>85</v>
      </c>
      <c r="K12319">
        <v>175</v>
      </c>
      <c r="L12319">
        <f t="shared" si="882"/>
        <v>339.11828700000001</v>
      </c>
      <c r="R12319">
        <f t="shared" si="883"/>
        <v>339.118292</v>
      </c>
      <c r="S12319" t="s">
        <v>201</v>
      </c>
      <c r="T12319" s="221">
        <v>45566.313194444447</v>
      </c>
    </row>
    <row r="12320" spans="1:20" x14ac:dyDescent="0.35">
      <c r="A12320" t="s">
        <v>72</v>
      </c>
      <c r="B12320" t="s">
        <v>70</v>
      </c>
      <c r="C12320" t="s">
        <v>97</v>
      </c>
      <c r="D12320" s="29">
        <v>45926</v>
      </c>
      <c r="E12320" s="184">
        <f t="shared" si="878"/>
        <v>0.74934999597942653</v>
      </c>
      <c r="F12320" s="184">
        <f t="shared" si="879"/>
        <v>0.48395587407528984</v>
      </c>
      <c r="G12320" s="184">
        <f t="shared" si="880"/>
        <v>0.74934999967503968</v>
      </c>
      <c r="H12320" s="184">
        <f t="shared" si="881"/>
        <v>0.48395588168390513</v>
      </c>
      <c r="J12320">
        <v>85</v>
      </c>
      <c r="K12320">
        <v>175</v>
      </c>
      <c r="L12320">
        <f t="shared" si="882"/>
        <v>339.11828700000001</v>
      </c>
      <c r="R12320">
        <f t="shared" si="883"/>
        <v>339.118292</v>
      </c>
      <c r="S12320" t="s">
        <v>201</v>
      </c>
      <c r="T12320" s="221">
        <v>45566.313194444447</v>
      </c>
    </row>
    <row r="12321" spans="1:20" x14ac:dyDescent="0.35">
      <c r="A12321" t="s">
        <v>72</v>
      </c>
      <c r="B12321" t="s">
        <v>70</v>
      </c>
      <c r="C12321" t="s">
        <v>97</v>
      </c>
      <c r="D12321" s="29">
        <v>45927</v>
      </c>
      <c r="E12321" s="184">
        <f t="shared" si="878"/>
        <v>0.74934999597942653</v>
      </c>
      <c r="F12321" s="184">
        <f t="shared" si="879"/>
        <v>0.48395587407528984</v>
      </c>
      <c r="G12321" s="184">
        <f t="shared" si="880"/>
        <v>0.74934999967503968</v>
      </c>
      <c r="H12321" s="184">
        <f t="shared" si="881"/>
        <v>0.48395588168390513</v>
      </c>
      <c r="J12321">
        <v>85</v>
      </c>
      <c r="K12321">
        <v>175</v>
      </c>
      <c r="L12321">
        <f t="shared" si="882"/>
        <v>339.11828700000001</v>
      </c>
      <c r="R12321">
        <f t="shared" si="883"/>
        <v>339.118292</v>
      </c>
      <c r="S12321" t="s">
        <v>201</v>
      </c>
      <c r="T12321" s="221">
        <v>45566.313194444447</v>
      </c>
    </row>
    <row r="12322" spans="1:20" x14ac:dyDescent="0.35">
      <c r="A12322" t="s">
        <v>72</v>
      </c>
      <c r="B12322" t="s">
        <v>70</v>
      </c>
      <c r="C12322" t="s">
        <v>97</v>
      </c>
      <c r="D12322" s="29">
        <v>45928</v>
      </c>
      <c r="E12322" s="184">
        <f t="shared" si="878"/>
        <v>0.74934999597942653</v>
      </c>
      <c r="F12322" s="184">
        <f t="shared" si="879"/>
        <v>0.48395587407528984</v>
      </c>
      <c r="G12322" s="184">
        <f t="shared" si="880"/>
        <v>0.74934999967503968</v>
      </c>
      <c r="H12322" s="184">
        <f t="shared" si="881"/>
        <v>0.48395588168390513</v>
      </c>
      <c r="J12322">
        <v>85</v>
      </c>
      <c r="K12322">
        <v>175</v>
      </c>
      <c r="L12322">
        <f t="shared" si="882"/>
        <v>339.11828700000001</v>
      </c>
      <c r="R12322">
        <f t="shared" si="883"/>
        <v>339.118292</v>
      </c>
      <c r="S12322" t="s">
        <v>201</v>
      </c>
      <c r="T12322" s="221">
        <v>45566.313194444447</v>
      </c>
    </row>
    <row r="12323" spans="1:20" x14ac:dyDescent="0.35">
      <c r="A12323" t="s">
        <v>72</v>
      </c>
      <c r="B12323" t="s">
        <v>70</v>
      </c>
      <c r="C12323" t="s">
        <v>97</v>
      </c>
      <c r="D12323" s="29">
        <v>45929</v>
      </c>
      <c r="E12323" s="184">
        <f t="shared" si="878"/>
        <v>0.74934999597942653</v>
      </c>
      <c r="F12323" s="184">
        <f t="shared" si="879"/>
        <v>0.48395587407528984</v>
      </c>
      <c r="G12323" s="184">
        <f t="shared" si="880"/>
        <v>0.74934999967503968</v>
      </c>
      <c r="H12323" s="184">
        <f t="shared" si="881"/>
        <v>0.48395588168390513</v>
      </c>
      <c r="J12323">
        <v>85</v>
      </c>
      <c r="K12323">
        <v>175</v>
      </c>
      <c r="L12323">
        <f t="shared" si="882"/>
        <v>339.11828700000001</v>
      </c>
      <c r="R12323">
        <f t="shared" si="883"/>
        <v>339.118292</v>
      </c>
      <c r="S12323" t="s">
        <v>201</v>
      </c>
      <c r="T12323" s="221">
        <v>45566.313194444447</v>
      </c>
    </row>
    <row r="12324" spans="1:20" x14ac:dyDescent="0.35">
      <c r="A12324" t="s">
        <v>72</v>
      </c>
      <c r="B12324" t="s">
        <v>70</v>
      </c>
      <c r="C12324" t="s">
        <v>97</v>
      </c>
      <c r="D12324" s="29">
        <v>45930</v>
      </c>
      <c r="E12324" s="184">
        <f t="shared" si="878"/>
        <v>0.74934999597942653</v>
      </c>
      <c r="F12324" s="184">
        <f t="shared" si="879"/>
        <v>0.48395587407528984</v>
      </c>
      <c r="G12324" s="184">
        <f t="shared" si="880"/>
        <v>0.74934999967503968</v>
      </c>
      <c r="H12324" s="184">
        <f t="shared" si="881"/>
        <v>0.48395588168390513</v>
      </c>
      <c r="J12324">
        <v>85</v>
      </c>
      <c r="K12324">
        <v>175</v>
      </c>
      <c r="L12324">
        <f t="shared" si="882"/>
        <v>339.11828700000001</v>
      </c>
      <c r="R12324">
        <f t="shared" si="883"/>
        <v>339.118292</v>
      </c>
      <c r="S12324" t="s">
        <v>201</v>
      </c>
      <c r="T12324" s="221">
        <v>45566.313194444447</v>
      </c>
    </row>
    <row r="12325" spans="1:20" x14ac:dyDescent="0.35">
      <c r="A12325" t="s">
        <v>72</v>
      </c>
      <c r="B12325" t="s">
        <v>70</v>
      </c>
      <c r="C12325" t="s">
        <v>97</v>
      </c>
      <c r="D12325" s="29">
        <v>45931</v>
      </c>
      <c r="E12325" s="184">
        <f t="shared" si="878"/>
        <v>0.74934999597942653</v>
      </c>
      <c r="F12325" s="184">
        <f t="shared" si="879"/>
        <v>0.49869999195885295</v>
      </c>
      <c r="G12325" s="184">
        <f t="shared" si="880"/>
        <v>0.74934999967503968</v>
      </c>
      <c r="H12325" s="184">
        <f t="shared" si="881"/>
        <v>0.49869999935007925</v>
      </c>
      <c r="J12325">
        <v>85</v>
      </c>
      <c r="K12325">
        <v>170</v>
      </c>
      <c r="L12325">
        <f t="shared" si="882"/>
        <v>339.11828700000001</v>
      </c>
      <c r="R12325">
        <f t="shared" si="883"/>
        <v>339.118292</v>
      </c>
      <c r="S12325" t="s">
        <v>201</v>
      </c>
      <c r="T12325" s="221">
        <v>45566.313194444447</v>
      </c>
    </row>
    <row r="12326" spans="1:20" x14ac:dyDescent="0.35">
      <c r="A12326" t="s">
        <v>72</v>
      </c>
      <c r="B12326" t="s">
        <v>70</v>
      </c>
      <c r="C12326" t="s">
        <v>97</v>
      </c>
      <c r="D12326" s="29">
        <v>45932</v>
      </c>
      <c r="E12326" s="184">
        <f t="shared" si="878"/>
        <v>0.74934999597942653</v>
      </c>
      <c r="F12326" s="184">
        <f t="shared" si="879"/>
        <v>0.49869999195885295</v>
      </c>
      <c r="G12326" s="184">
        <f t="shared" si="880"/>
        <v>0.74934999967503968</v>
      </c>
      <c r="H12326" s="184">
        <f t="shared" si="881"/>
        <v>0.49869999935007925</v>
      </c>
      <c r="J12326">
        <v>85</v>
      </c>
      <c r="K12326">
        <v>170</v>
      </c>
      <c r="L12326">
        <f t="shared" si="882"/>
        <v>339.11828700000001</v>
      </c>
      <c r="R12326">
        <f t="shared" si="883"/>
        <v>339.118292</v>
      </c>
      <c r="S12326" t="s">
        <v>201</v>
      </c>
      <c r="T12326" s="221">
        <v>45566.313194444447</v>
      </c>
    </row>
    <row r="12327" spans="1:20" x14ac:dyDescent="0.35">
      <c r="A12327" t="s">
        <v>72</v>
      </c>
      <c r="B12327" t="s">
        <v>70</v>
      </c>
      <c r="C12327" t="s">
        <v>97</v>
      </c>
      <c r="D12327" s="29">
        <v>45933</v>
      </c>
      <c r="E12327" s="184">
        <f t="shared" si="878"/>
        <v>0.74934999597942653</v>
      </c>
      <c r="F12327" s="184">
        <f t="shared" si="879"/>
        <v>0.49869999195885295</v>
      </c>
      <c r="G12327" s="184">
        <f t="shared" si="880"/>
        <v>0.74934999967503968</v>
      </c>
      <c r="H12327" s="184">
        <f t="shared" si="881"/>
        <v>0.49869999935007925</v>
      </c>
      <c r="J12327">
        <v>85</v>
      </c>
      <c r="K12327">
        <v>170</v>
      </c>
      <c r="L12327">
        <f t="shared" si="882"/>
        <v>339.11828700000001</v>
      </c>
      <c r="R12327">
        <f t="shared" si="883"/>
        <v>339.118292</v>
      </c>
      <c r="S12327" t="s">
        <v>201</v>
      </c>
      <c r="T12327" s="221">
        <v>45566.313194444447</v>
      </c>
    </row>
    <row r="12328" spans="1:20" x14ac:dyDescent="0.35">
      <c r="A12328" t="s">
        <v>72</v>
      </c>
      <c r="B12328" t="s">
        <v>70</v>
      </c>
      <c r="C12328" t="s">
        <v>97</v>
      </c>
      <c r="D12328" s="29">
        <v>45934</v>
      </c>
      <c r="E12328" s="184">
        <f t="shared" si="878"/>
        <v>0.64614117079448441</v>
      </c>
      <c r="F12328" s="184">
        <f t="shared" si="879"/>
        <v>0.39549116677391094</v>
      </c>
      <c r="G12328" s="184">
        <f t="shared" si="880"/>
        <v>0.64614117601182075</v>
      </c>
      <c r="H12328" s="184">
        <f t="shared" si="881"/>
        <v>0.39549117568686032</v>
      </c>
      <c r="J12328">
        <v>120</v>
      </c>
      <c r="K12328">
        <v>205</v>
      </c>
      <c r="L12328">
        <f t="shared" si="882"/>
        <v>339.11828700000001</v>
      </c>
      <c r="R12328">
        <f t="shared" si="883"/>
        <v>339.118292</v>
      </c>
      <c r="S12328" t="s">
        <v>201</v>
      </c>
      <c r="T12328" s="221">
        <v>45566.313194444447</v>
      </c>
    </row>
    <row r="12329" spans="1:20" x14ac:dyDescent="0.35">
      <c r="A12329" t="s">
        <v>72</v>
      </c>
      <c r="B12329" t="s">
        <v>70</v>
      </c>
      <c r="C12329" t="s">
        <v>97</v>
      </c>
      <c r="D12329" s="29">
        <v>45935</v>
      </c>
      <c r="E12329" s="184">
        <f t="shared" si="878"/>
        <v>0.64614117079448441</v>
      </c>
      <c r="F12329" s="184">
        <f t="shared" si="879"/>
        <v>0.39549116677391094</v>
      </c>
      <c r="G12329" s="184">
        <f t="shared" si="880"/>
        <v>0.64614117601182075</v>
      </c>
      <c r="H12329" s="184">
        <f t="shared" si="881"/>
        <v>0.39549117568686032</v>
      </c>
      <c r="J12329">
        <v>120</v>
      </c>
      <c r="K12329">
        <v>205</v>
      </c>
      <c r="L12329">
        <f t="shared" si="882"/>
        <v>339.11828700000001</v>
      </c>
      <c r="R12329">
        <f t="shared" si="883"/>
        <v>339.118292</v>
      </c>
      <c r="S12329" t="s">
        <v>201</v>
      </c>
      <c r="T12329" s="221">
        <v>45566.313194444447</v>
      </c>
    </row>
    <row r="12330" spans="1:20" x14ac:dyDescent="0.35">
      <c r="A12330" t="s">
        <v>72</v>
      </c>
      <c r="B12330" t="s">
        <v>70</v>
      </c>
      <c r="C12330" t="s">
        <v>97</v>
      </c>
      <c r="D12330" s="29">
        <v>45936</v>
      </c>
      <c r="E12330" s="184">
        <f t="shared" si="878"/>
        <v>0.64614117079448441</v>
      </c>
      <c r="F12330" s="184">
        <f t="shared" si="879"/>
        <v>0.39549116677391094</v>
      </c>
      <c r="G12330" s="184">
        <f t="shared" si="880"/>
        <v>0.64614117601182075</v>
      </c>
      <c r="H12330" s="184">
        <f t="shared" si="881"/>
        <v>0.39549117568686032</v>
      </c>
      <c r="J12330">
        <v>120</v>
      </c>
      <c r="K12330">
        <v>205</v>
      </c>
      <c r="L12330">
        <f t="shared" si="882"/>
        <v>339.11828700000001</v>
      </c>
      <c r="R12330">
        <f t="shared" si="883"/>
        <v>339.118292</v>
      </c>
      <c r="S12330" t="s">
        <v>201</v>
      </c>
      <c r="T12330" s="221">
        <v>45566.313194444447</v>
      </c>
    </row>
    <row r="12331" spans="1:20" x14ac:dyDescent="0.35">
      <c r="A12331" t="s">
        <v>72</v>
      </c>
      <c r="B12331" t="s">
        <v>70</v>
      </c>
      <c r="C12331" t="s">
        <v>97</v>
      </c>
      <c r="D12331" s="29">
        <v>45937</v>
      </c>
      <c r="E12331" s="184">
        <f t="shared" si="878"/>
        <v>0.64614117079448441</v>
      </c>
      <c r="F12331" s="184">
        <f t="shared" si="879"/>
        <v>0.39549116677391094</v>
      </c>
      <c r="G12331" s="184">
        <f t="shared" si="880"/>
        <v>0.64614117601182075</v>
      </c>
      <c r="H12331" s="184">
        <f t="shared" si="881"/>
        <v>0.39549117568686032</v>
      </c>
      <c r="J12331">
        <v>120</v>
      </c>
      <c r="K12331">
        <v>205</v>
      </c>
      <c r="L12331">
        <f t="shared" si="882"/>
        <v>339.11828700000001</v>
      </c>
      <c r="R12331">
        <f t="shared" si="883"/>
        <v>339.118292</v>
      </c>
      <c r="S12331" t="s">
        <v>201</v>
      </c>
      <c r="T12331" s="221">
        <v>45566.313194444447</v>
      </c>
    </row>
    <row r="12332" spans="1:20" x14ac:dyDescent="0.35">
      <c r="A12332" t="s">
        <v>72</v>
      </c>
      <c r="B12332" t="s">
        <v>70</v>
      </c>
      <c r="C12332" t="s">
        <v>97</v>
      </c>
      <c r="D12332" s="29">
        <v>45938</v>
      </c>
      <c r="E12332" s="184">
        <f t="shared" si="878"/>
        <v>0.64614117079448441</v>
      </c>
      <c r="F12332" s="184">
        <f t="shared" si="879"/>
        <v>0.39549116677391094</v>
      </c>
      <c r="G12332" s="184">
        <f t="shared" si="880"/>
        <v>0.64614117601182075</v>
      </c>
      <c r="H12332" s="184">
        <f t="shared" si="881"/>
        <v>0.39549117568686032</v>
      </c>
      <c r="J12332">
        <v>120</v>
      </c>
      <c r="K12332">
        <v>205</v>
      </c>
      <c r="L12332">
        <f t="shared" si="882"/>
        <v>339.11828700000001</v>
      </c>
      <c r="R12332">
        <f t="shared" si="883"/>
        <v>339.118292</v>
      </c>
      <c r="S12332" t="s">
        <v>201</v>
      </c>
      <c r="T12332" s="221">
        <v>45566.313194444447</v>
      </c>
    </row>
    <row r="12333" spans="1:20" x14ac:dyDescent="0.35">
      <c r="A12333" t="s">
        <v>72</v>
      </c>
      <c r="B12333" t="s">
        <v>70</v>
      </c>
      <c r="C12333" t="s">
        <v>97</v>
      </c>
      <c r="D12333" s="29">
        <v>45939</v>
      </c>
      <c r="E12333" s="184">
        <f t="shared" si="878"/>
        <v>0.64614117079448441</v>
      </c>
      <c r="F12333" s="184">
        <f t="shared" si="879"/>
        <v>0.39549116677391094</v>
      </c>
      <c r="G12333" s="184">
        <f t="shared" si="880"/>
        <v>0.64614117601182075</v>
      </c>
      <c r="H12333" s="184">
        <f t="shared" si="881"/>
        <v>0.39549117568686032</v>
      </c>
      <c r="J12333">
        <v>120</v>
      </c>
      <c r="K12333">
        <v>205</v>
      </c>
      <c r="L12333">
        <f t="shared" si="882"/>
        <v>339.11828700000001</v>
      </c>
      <c r="R12333">
        <f t="shared" si="883"/>
        <v>339.118292</v>
      </c>
      <c r="S12333" t="s">
        <v>201</v>
      </c>
      <c r="T12333" s="221">
        <v>45566.313194444447</v>
      </c>
    </row>
    <row r="12334" spans="1:20" x14ac:dyDescent="0.35">
      <c r="A12334" t="s">
        <v>72</v>
      </c>
      <c r="B12334" t="s">
        <v>70</v>
      </c>
      <c r="C12334" t="s">
        <v>97</v>
      </c>
      <c r="D12334" s="29">
        <v>45940</v>
      </c>
      <c r="E12334" s="184">
        <f t="shared" si="878"/>
        <v>0.64614117079448441</v>
      </c>
      <c r="F12334" s="184">
        <f t="shared" si="879"/>
        <v>0.39549116677391094</v>
      </c>
      <c r="G12334" s="184">
        <f t="shared" si="880"/>
        <v>0.64614117601182075</v>
      </c>
      <c r="H12334" s="184">
        <f t="shared" si="881"/>
        <v>0.39549117568686032</v>
      </c>
      <c r="J12334">
        <v>120</v>
      </c>
      <c r="K12334">
        <v>205</v>
      </c>
      <c r="L12334">
        <f t="shared" si="882"/>
        <v>339.11828700000001</v>
      </c>
      <c r="R12334">
        <f t="shared" si="883"/>
        <v>339.118292</v>
      </c>
      <c r="S12334" t="s">
        <v>201</v>
      </c>
      <c r="T12334" s="221">
        <v>45566.313194444447</v>
      </c>
    </row>
    <row r="12335" spans="1:20" x14ac:dyDescent="0.35">
      <c r="A12335" t="s">
        <v>72</v>
      </c>
      <c r="B12335" t="s">
        <v>70</v>
      </c>
      <c r="C12335" t="s">
        <v>97</v>
      </c>
      <c r="D12335" s="29">
        <v>45941</v>
      </c>
      <c r="E12335" s="184">
        <f t="shared" si="878"/>
        <v>0.64614117079448441</v>
      </c>
      <c r="F12335" s="184">
        <f t="shared" si="879"/>
        <v>0.39549116677391094</v>
      </c>
      <c r="G12335" s="184">
        <f t="shared" si="880"/>
        <v>0.64614117601182075</v>
      </c>
      <c r="H12335" s="184">
        <f t="shared" si="881"/>
        <v>0.39549117568686032</v>
      </c>
      <c r="J12335">
        <v>120</v>
      </c>
      <c r="K12335">
        <v>205</v>
      </c>
      <c r="L12335">
        <f t="shared" si="882"/>
        <v>339.11828700000001</v>
      </c>
      <c r="R12335">
        <f t="shared" si="883"/>
        <v>339.118292</v>
      </c>
      <c r="S12335" t="s">
        <v>201</v>
      </c>
      <c r="T12335" s="221">
        <v>45566.313194444447</v>
      </c>
    </row>
    <row r="12336" spans="1:20" x14ac:dyDescent="0.35">
      <c r="A12336" t="s">
        <v>72</v>
      </c>
      <c r="B12336" t="s">
        <v>70</v>
      </c>
      <c r="C12336" t="s">
        <v>97</v>
      </c>
      <c r="D12336" s="29">
        <v>45942</v>
      </c>
      <c r="E12336" s="184">
        <f t="shared" si="878"/>
        <v>0.64614117079448441</v>
      </c>
      <c r="F12336" s="184">
        <f t="shared" si="879"/>
        <v>0.39549116677391094</v>
      </c>
      <c r="G12336" s="184">
        <f t="shared" si="880"/>
        <v>0.64614117601182075</v>
      </c>
      <c r="H12336" s="184">
        <f t="shared" si="881"/>
        <v>0.39549117568686032</v>
      </c>
      <c r="J12336">
        <v>120</v>
      </c>
      <c r="K12336">
        <v>205</v>
      </c>
      <c r="L12336">
        <f t="shared" si="882"/>
        <v>339.11828700000001</v>
      </c>
      <c r="R12336">
        <f t="shared" si="883"/>
        <v>339.118292</v>
      </c>
      <c r="S12336" t="s">
        <v>201</v>
      </c>
      <c r="T12336" s="221">
        <v>45566.313194444447</v>
      </c>
    </row>
    <row r="12337" spans="1:20" x14ac:dyDescent="0.35">
      <c r="A12337" t="s">
        <v>72</v>
      </c>
      <c r="B12337" t="s">
        <v>70</v>
      </c>
      <c r="C12337" t="s">
        <v>97</v>
      </c>
      <c r="D12337" s="29">
        <v>45943</v>
      </c>
      <c r="E12337" s="184">
        <f t="shared" si="878"/>
        <v>0.77883823174655276</v>
      </c>
      <c r="F12337" s="184">
        <f t="shared" si="879"/>
        <v>0.61665293502735818</v>
      </c>
      <c r="G12337" s="184">
        <f t="shared" si="880"/>
        <v>0.77883823500738791</v>
      </c>
      <c r="H12337" s="184">
        <f t="shared" si="881"/>
        <v>0.61665294067947241</v>
      </c>
      <c r="J12337">
        <v>75</v>
      </c>
      <c r="K12337">
        <v>130</v>
      </c>
      <c r="L12337">
        <f t="shared" si="882"/>
        <v>339.11828700000001</v>
      </c>
      <c r="R12337">
        <f t="shared" si="883"/>
        <v>339.118292</v>
      </c>
      <c r="S12337" t="s">
        <v>201</v>
      </c>
      <c r="T12337" s="221">
        <v>45566.313194444447</v>
      </c>
    </row>
    <row r="12338" spans="1:20" x14ac:dyDescent="0.35">
      <c r="A12338" t="s">
        <v>72</v>
      </c>
      <c r="B12338" t="s">
        <v>70</v>
      </c>
      <c r="C12338" t="s">
        <v>97</v>
      </c>
      <c r="D12338" s="29">
        <v>45944</v>
      </c>
      <c r="E12338" s="184">
        <f t="shared" si="878"/>
        <v>0.77883823174655276</v>
      </c>
      <c r="F12338" s="184">
        <f t="shared" si="879"/>
        <v>0.61665293502735818</v>
      </c>
      <c r="G12338" s="184">
        <f t="shared" si="880"/>
        <v>0.77883823500738791</v>
      </c>
      <c r="H12338" s="184">
        <f t="shared" si="881"/>
        <v>0.61665294067947241</v>
      </c>
      <c r="J12338">
        <v>75</v>
      </c>
      <c r="K12338">
        <v>130</v>
      </c>
      <c r="L12338">
        <f t="shared" si="882"/>
        <v>339.11828700000001</v>
      </c>
      <c r="R12338">
        <f t="shared" si="883"/>
        <v>339.118292</v>
      </c>
      <c r="S12338" t="s">
        <v>201</v>
      </c>
      <c r="T12338" s="221">
        <v>45566.313194444447</v>
      </c>
    </row>
    <row r="12339" spans="1:20" x14ac:dyDescent="0.35">
      <c r="A12339" t="s">
        <v>72</v>
      </c>
      <c r="B12339" t="s">
        <v>70</v>
      </c>
      <c r="C12339" t="s">
        <v>97</v>
      </c>
      <c r="D12339" s="29">
        <v>45945</v>
      </c>
      <c r="E12339" s="184">
        <f t="shared" si="878"/>
        <v>0.77883823174655276</v>
      </c>
      <c r="F12339" s="184">
        <f t="shared" si="879"/>
        <v>0.61665293502735818</v>
      </c>
      <c r="G12339" s="184">
        <f t="shared" si="880"/>
        <v>0.77883823500738791</v>
      </c>
      <c r="H12339" s="184">
        <f t="shared" si="881"/>
        <v>0.61665294067947241</v>
      </c>
      <c r="J12339">
        <v>75</v>
      </c>
      <c r="K12339">
        <v>130</v>
      </c>
      <c r="L12339">
        <f t="shared" si="882"/>
        <v>339.11828700000001</v>
      </c>
      <c r="R12339">
        <f t="shared" si="883"/>
        <v>339.118292</v>
      </c>
      <c r="S12339" t="s">
        <v>201</v>
      </c>
      <c r="T12339" s="221">
        <v>45566.313194444447</v>
      </c>
    </row>
    <row r="12340" spans="1:20" x14ac:dyDescent="0.35">
      <c r="A12340" t="s">
        <v>72</v>
      </c>
      <c r="B12340" t="s">
        <v>70</v>
      </c>
      <c r="C12340" t="s">
        <v>97</v>
      </c>
      <c r="D12340" s="29">
        <v>45946</v>
      </c>
      <c r="E12340" s="184">
        <f t="shared" si="878"/>
        <v>0.77883823174655276</v>
      </c>
      <c r="F12340" s="184">
        <f t="shared" si="879"/>
        <v>0.61665293502735818</v>
      </c>
      <c r="G12340" s="184">
        <f t="shared" si="880"/>
        <v>0.77883823500738791</v>
      </c>
      <c r="H12340" s="184">
        <f t="shared" si="881"/>
        <v>0.61665294067947241</v>
      </c>
      <c r="J12340">
        <v>75</v>
      </c>
      <c r="K12340">
        <v>130</v>
      </c>
      <c r="L12340">
        <f t="shared" si="882"/>
        <v>339.11828700000001</v>
      </c>
      <c r="R12340">
        <f t="shared" si="883"/>
        <v>339.118292</v>
      </c>
      <c r="S12340" t="s">
        <v>201</v>
      </c>
      <c r="T12340" s="221">
        <v>45566.313194444447</v>
      </c>
    </row>
    <row r="12341" spans="1:20" x14ac:dyDescent="0.35">
      <c r="A12341" t="s">
        <v>72</v>
      </c>
      <c r="B12341" t="s">
        <v>70</v>
      </c>
      <c r="C12341" t="s">
        <v>97</v>
      </c>
      <c r="D12341" s="29">
        <v>45947</v>
      </c>
      <c r="E12341" s="184">
        <f t="shared" si="878"/>
        <v>0.77883823174655276</v>
      </c>
      <c r="F12341" s="184">
        <f t="shared" si="879"/>
        <v>0.61665293502735818</v>
      </c>
      <c r="G12341" s="184">
        <f t="shared" si="880"/>
        <v>0.77883823500738791</v>
      </c>
      <c r="H12341" s="184">
        <f t="shared" si="881"/>
        <v>0.61665294067947241</v>
      </c>
      <c r="J12341">
        <v>75</v>
      </c>
      <c r="K12341">
        <v>130</v>
      </c>
      <c r="L12341">
        <f t="shared" si="882"/>
        <v>339.11828700000001</v>
      </c>
      <c r="R12341">
        <f t="shared" si="883"/>
        <v>339.118292</v>
      </c>
      <c r="S12341" t="s">
        <v>201</v>
      </c>
      <c r="T12341" s="221">
        <v>45566.313194444447</v>
      </c>
    </row>
    <row r="12342" spans="1:20" x14ac:dyDescent="0.35">
      <c r="A12342" t="s">
        <v>72</v>
      </c>
      <c r="B12342" t="s">
        <v>70</v>
      </c>
      <c r="C12342" t="s">
        <v>97</v>
      </c>
      <c r="D12342" s="29">
        <v>45948</v>
      </c>
      <c r="E12342" s="184">
        <f t="shared" si="878"/>
        <v>0.66088528867804763</v>
      </c>
      <c r="F12342" s="184">
        <f t="shared" si="879"/>
        <v>0.48395587407528984</v>
      </c>
      <c r="G12342" s="184">
        <f t="shared" si="880"/>
        <v>0.66088529367799476</v>
      </c>
      <c r="H12342" s="184">
        <f t="shared" si="881"/>
        <v>0.48395588168390513</v>
      </c>
      <c r="J12342">
        <v>115</v>
      </c>
      <c r="K12342">
        <v>175</v>
      </c>
      <c r="L12342">
        <f t="shared" si="882"/>
        <v>339.11828700000001</v>
      </c>
      <c r="R12342">
        <f t="shared" si="883"/>
        <v>339.118292</v>
      </c>
      <c r="S12342" t="s">
        <v>201</v>
      </c>
      <c r="T12342" s="221">
        <v>45566.313194444447</v>
      </c>
    </row>
    <row r="12343" spans="1:20" x14ac:dyDescent="0.35">
      <c r="A12343" t="s">
        <v>72</v>
      </c>
      <c r="B12343" t="s">
        <v>70</v>
      </c>
      <c r="C12343" t="s">
        <v>97</v>
      </c>
      <c r="D12343" s="29">
        <v>45949</v>
      </c>
      <c r="E12343" s="184">
        <f t="shared" si="878"/>
        <v>0.66088528867804763</v>
      </c>
      <c r="F12343" s="184">
        <f t="shared" si="879"/>
        <v>0.48395587407528984</v>
      </c>
      <c r="G12343" s="184">
        <f t="shared" si="880"/>
        <v>0.66088529367799476</v>
      </c>
      <c r="H12343" s="184">
        <f t="shared" si="881"/>
        <v>0.48395588168390513</v>
      </c>
      <c r="J12343">
        <v>115</v>
      </c>
      <c r="K12343">
        <v>175</v>
      </c>
      <c r="L12343">
        <f t="shared" si="882"/>
        <v>339.11828700000001</v>
      </c>
      <c r="R12343">
        <f t="shared" si="883"/>
        <v>339.118292</v>
      </c>
      <c r="S12343" t="s">
        <v>201</v>
      </c>
      <c r="T12343" s="221">
        <v>45566.313194444447</v>
      </c>
    </row>
    <row r="12344" spans="1:20" x14ac:dyDescent="0.35">
      <c r="A12344" t="s">
        <v>72</v>
      </c>
      <c r="B12344" t="s">
        <v>70</v>
      </c>
      <c r="C12344" t="s">
        <v>97</v>
      </c>
      <c r="D12344" s="29">
        <v>45950</v>
      </c>
      <c r="E12344" s="184">
        <f t="shared" si="878"/>
        <v>0.55767646349310551</v>
      </c>
      <c r="F12344" s="184">
        <f t="shared" si="879"/>
        <v>0.48395587407528984</v>
      </c>
      <c r="G12344" s="184">
        <f t="shared" si="880"/>
        <v>0.55767647001477583</v>
      </c>
      <c r="H12344" s="184">
        <f t="shared" si="881"/>
        <v>0.48395588168390513</v>
      </c>
      <c r="J12344">
        <v>150</v>
      </c>
      <c r="K12344">
        <v>175</v>
      </c>
      <c r="L12344">
        <f t="shared" si="882"/>
        <v>339.11828700000001</v>
      </c>
      <c r="R12344">
        <f t="shared" si="883"/>
        <v>339.118292</v>
      </c>
      <c r="S12344" t="s">
        <v>201</v>
      </c>
      <c r="T12344" s="221">
        <v>45566.313194444447</v>
      </c>
    </row>
    <row r="12345" spans="1:20" x14ac:dyDescent="0.35">
      <c r="A12345" t="s">
        <v>72</v>
      </c>
      <c r="B12345" t="s">
        <v>70</v>
      </c>
      <c r="C12345" t="s">
        <v>97</v>
      </c>
      <c r="D12345" s="29">
        <v>45951</v>
      </c>
      <c r="E12345" s="184">
        <f t="shared" si="878"/>
        <v>0.55767646349310551</v>
      </c>
      <c r="F12345" s="184">
        <f t="shared" si="879"/>
        <v>0.48395587407528984</v>
      </c>
      <c r="G12345" s="184">
        <f t="shared" si="880"/>
        <v>0.55767647001477583</v>
      </c>
      <c r="H12345" s="184">
        <f t="shared" si="881"/>
        <v>0.48395588168390513</v>
      </c>
      <c r="J12345">
        <v>150</v>
      </c>
      <c r="K12345">
        <v>175</v>
      </c>
      <c r="L12345">
        <f t="shared" si="882"/>
        <v>339.11828700000001</v>
      </c>
      <c r="R12345">
        <f t="shared" si="883"/>
        <v>339.118292</v>
      </c>
      <c r="S12345" t="s">
        <v>201</v>
      </c>
      <c r="T12345" s="221">
        <v>45566.313194444447</v>
      </c>
    </row>
    <row r="12346" spans="1:20" x14ac:dyDescent="0.35">
      <c r="A12346" t="s">
        <v>72</v>
      </c>
      <c r="B12346" t="s">
        <v>70</v>
      </c>
      <c r="C12346" t="s">
        <v>97</v>
      </c>
      <c r="D12346" s="29">
        <v>45952</v>
      </c>
      <c r="E12346" s="184">
        <f t="shared" si="878"/>
        <v>0.55767646349310551</v>
      </c>
      <c r="F12346" s="184">
        <f t="shared" si="879"/>
        <v>0.48395587407528984</v>
      </c>
      <c r="G12346" s="184">
        <f t="shared" si="880"/>
        <v>0.55767647001477583</v>
      </c>
      <c r="H12346" s="184">
        <f t="shared" si="881"/>
        <v>0.48395588168390513</v>
      </c>
      <c r="J12346">
        <v>150</v>
      </c>
      <c r="K12346">
        <v>175</v>
      </c>
      <c r="L12346">
        <f t="shared" si="882"/>
        <v>339.11828700000001</v>
      </c>
      <c r="R12346">
        <f t="shared" si="883"/>
        <v>339.118292</v>
      </c>
      <c r="S12346" t="s">
        <v>201</v>
      </c>
      <c r="T12346" s="221">
        <v>45566.313194444447</v>
      </c>
    </row>
    <row r="12347" spans="1:20" x14ac:dyDescent="0.35">
      <c r="A12347" t="s">
        <v>72</v>
      </c>
      <c r="B12347" t="s">
        <v>70</v>
      </c>
      <c r="C12347" t="s">
        <v>97</v>
      </c>
      <c r="D12347" s="29">
        <v>45953</v>
      </c>
      <c r="E12347" s="184">
        <f t="shared" si="878"/>
        <v>0.55767646349310551</v>
      </c>
      <c r="F12347" s="184">
        <f t="shared" si="879"/>
        <v>0.48395587407528984</v>
      </c>
      <c r="G12347" s="184">
        <f t="shared" si="880"/>
        <v>0.55767647001477583</v>
      </c>
      <c r="H12347" s="184">
        <f t="shared" si="881"/>
        <v>0.48395588168390513</v>
      </c>
      <c r="J12347">
        <v>150</v>
      </c>
      <c r="K12347">
        <v>175</v>
      </c>
      <c r="L12347">
        <f t="shared" si="882"/>
        <v>339.11828700000001</v>
      </c>
      <c r="R12347">
        <f t="shared" si="883"/>
        <v>339.118292</v>
      </c>
      <c r="S12347" t="s">
        <v>201</v>
      </c>
      <c r="T12347" s="221">
        <v>45566.313194444447</v>
      </c>
    </row>
    <row r="12348" spans="1:20" x14ac:dyDescent="0.35">
      <c r="A12348" t="s">
        <v>72</v>
      </c>
      <c r="B12348" t="s">
        <v>70</v>
      </c>
      <c r="C12348" t="s">
        <v>97</v>
      </c>
      <c r="D12348" s="29">
        <v>45954</v>
      </c>
      <c r="E12348" s="184">
        <f t="shared" si="878"/>
        <v>0.55767646349310551</v>
      </c>
      <c r="F12348" s="184">
        <f t="shared" si="879"/>
        <v>0.48395587407528984</v>
      </c>
      <c r="G12348" s="184">
        <f t="shared" si="880"/>
        <v>0.55767647001477583</v>
      </c>
      <c r="H12348" s="184">
        <f t="shared" si="881"/>
        <v>0.48395588168390513</v>
      </c>
      <c r="J12348">
        <v>150</v>
      </c>
      <c r="K12348">
        <v>175</v>
      </c>
      <c r="L12348">
        <f t="shared" si="882"/>
        <v>339.11828700000001</v>
      </c>
      <c r="R12348">
        <f t="shared" si="883"/>
        <v>339.118292</v>
      </c>
      <c r="S12348" t="s">
        <v>201</v>
      </c>
      <c r="T12348" s="221">
        <v>45566.313194444447</v>
      </c>
    </row>
    <row r="12349" spans="1:20" x14ac:dyDescent="0.35">
      <c r="A12349" t="s">
        <v>72</v>
      </c>
      <c r="B12349" t="s">
        <v>70</v>
      </c>
      <c r="C12349" t="s">
        <v>97</v>
      </c>
      <c r="D12349" s="29">
        <v>45955</v>
      </c>
      <c r="E12349" s="184">
        <f t="shared" si="878"/>
        <v>0.55767646349310551</v>
      </c>
      <c r="F12349" s="184">
        <f t="shared" si="879"/>
        <v>0.41023528465747416</v>
      </c>
      <c r="G12349" s="184">
        <f t="shared" si="880"/>
        <v>0.55767647001477583</v>
      </c>
      <c r="H12349" s="184">
        <f t="shared" si="881"/>
        <v>0.41023529335303444</v>
      </c>
      <c r="J12349">
        <v>150</v>
      </c>
      <c r="K12349">
        <v>200</v>
      </c>
      <c r="L12349">
        <f t="shared" si="882"/>
        <v>339.11828700000001</v>
      </c>
      <c r="R12349">
        <f t="shared" si="883"/>
        <v>339.118292</v>
      </c>
      <c r="S12349" t="s">
        <v>201</v>
      </c>
      <c r="T12349" s="221">
        <v>45566.313194444447</v>
      </c>
    </row>
    <row r="12350" spans="1:20" x14ac:dyDescent="0.35">
      <c r="A12350" t="s">
        <v>72</v>
      </c>
      <c r="B12350" t="s">
        <v>70</v>
      </c>
      <c r="C12350" t="s">
        <v>97</v>
      </c>
      <c r="D12350" s="29">
        <v>45956</v>
      </c>
      <c r="E12350" s="184">
        <f t="shared" si="878"/>
        <v>0.55767646349310551</v>
      </c>
      <c r="F12350" s="184">
        <f t="shared" si="879"/>
        <v>0.41023528465747416</v>
      </c>
      <c r="G12350" s="184">
        <f t="shared" si="880"/>
        <v>0.55767647001477583</v>
      </c>
      <c r="H12350" s="184">
        <f t="shared" si="881"/>
        <v>0.41023529335303444</v>
      </c>
      <c r="J12350">
        <v>150</v>
      </c>
      <c r="K12350">
        <v>200</v>
      </c>
      <c r="L12350">
        <f t="shared" si="882"/>
        <v>339.11828700000001</v>
      </c>
      <c r="R12350">
        <f t="shared" si="883"/>
        <v>339.118292</v>
      </c>
      <c r="S12350" t="s">
        <v>201</v>
      </c>
      <c r="T12350" s="221">
        <v>45566.313194444447</v>
      </c>
    </row>
    <row r="12351" spans="1:20" x14ac:dyDescent="0.35">
      <c r="A12351" t="s">
        <v>72</v>
      </c>
      <c r="B12351" t="s">
        <v>70</v>
      </c>
      <c r="C12351" t="s">
        <v>97</v>
      </c>
      <c r="D12351" s="29">
        <v>45957</v>
      </c>
      <c r="E12351" s="184">
        <f t="shared" si="878"/>
        <v>0.55767646349310551</v>
      </c>
      <c r="F12351" s="184">
        <f t="shared" si="879"/>
        <v>0.38074704889034783</v>
      </c>
      <c r="G12351" s="184">
        <f t="shared" si="880"/>
        <v>0.55767647001477583</v>
      </c>
      <c r="H12351" s="184">
        <f t="shared" si="881"/>
        <v>0.3807470580206862</v>
      </c>
      <c r="J12351">
        <v>150</v>
      </c>
      <c r="K12351">
        <v>210</v>
      </c>
      <c r="L12351">
        <f t="shared" si="882"/>
        <v>339.11828700000001</v>
      </c>
      <c r="R12351">
        <f t="shared" si="883"/>
        <v>339.118292</v>
      </c>
      <c r="S12351" t="s">
        <v>201</v>
      </c>
      <c r="T12351" s="221">
        <v>45566.313194444447</v>
      </c>
    </row>
    <row r="12352" spans="1:20" x14ac:dyDescent="0.35">
      <c r="A12352" t="s">
        <v>72</v>
      </c>
      <c r="B12352" t="s">
        <v>70</v>
      </c>
      <c r="C12352" t="s">
        <v>97</v>
      </c>
      <c r="D12352" s="29">
        <v>45958</v>
      </c>
      <c r="E12352" s="184">
        <f t="shared" si="878"/>
        <v>0.55767646349310551</v>
      </c>
      <c r="F12352" s="184">
        <f t="shared" si="879"/>
        <v>0.38074704889034783</v>
      </c>
      <c r="G12352" s="184">
        <f t="shared" si="880"/>
        <v>0.55767647001477583</v>
      </c>
      <c r="H12352" s="184">
        <f t="shared" si="881"/>
        <v>0.3807470580206862</v>
      </c>
      <c r="J12352">
        <v>150</v>
      </c>
      <c r="K12352">
        <v>210</v>
      </c>
      <c r="L12352">
        <f t="shared" si="882"/>
        <v>339.11828700000001</v>
      </c>
      <c r="R12352">
        <f t="shared" si="883"/>
        <v>339.118292</v>
      </c>
      <c r="S12352" t="s">
        <v>201</v>
      </c>
      <c r="T12352" s="221">
        <v>45566.313194444447</v>
      </c>
    </row>
    <row r="12353" spans="1:20" x14ac:dyDescent="0.35">
      <c r="A12353" t="s">
        <v>72</v>
      </c>
      <c r="B12353" t="s">
        <v>70</v>
      </c>
      <c r="C12353" t="s">
        <v>97</v>
      </c>
      <c r="D12353" s="29">
        <v>45959</v>
      </c>
      <c r="E12353" s="184">
        <f t="shared" si="878"/>
        <v>0.55767646349310551</v>
      </c>
      <c r="F12353" s="184">
        <f t="shared" si="879"/>
        <v>0.38074704889034783</v>
      </c>
      <c r="G12353" s="184">
        <f t="shared" si="880"/>
        <v>0.55767647001477583</v>
      </c>
      <c r="H12353" s="184">
        <f t="shared" si="881"/>
        <v>0.3807470580206862</v>
      </c>
      <c r="J12353">
        <v>150</v>
      </c>
      <c r="K12353">
        <v>210</v>
      </c>
      <c r="L12353">
        <f t="shared" si="882"/>
        <v>339.11828700000001</v>
      </c>
      <c r="R12353">
        <f t="shared" si="883"/>
        <v>339.118292</v>
      </c>
      <c r="S12353" t="s">
        <v>201</v>
      </c>
      <c r="T12353" s="221">
        <v>45566.313194444447</v>
      </c>
    </row>
    <row r="12354" spans="1:20" x14ac:dyDescent="0.35">
      <c r="A12354" t="s">
        <v>72</v>
      </c>
      <c r="B12354" t="s">
        <v>70</v>
      </c>
      <c r="C12354" t="s">
        <v>97</v>
      </c>
      <c r="D12354" s="29">
        <v>45960</v>
      </c>
      <c r="E12354" s="184">
        <f t="shared" si="878"/>
        <v>0.55767646349310551</v>
      </c>
      <c r="F12354" s="184">
        <f t="shared" si="879"/>
        <v>0.38074704889034783</v>
      </c>
      <c r="G12354" s="184">
        <f t="shared" si="880"/>
        <v>0.55767647001477583</v>
      </c>
      <c r="H12354" s="184">
        <f t="shared" si="881"/>
        <v>0.3807470580206862</v>
      </c>
      <c r="J12354">
        <v>150</v>
      </c>
      <c r="K12354">
        <v>210</v>
      </c>
      <c r="L12354">
        <f t="shared" si="882"/>
        <v>339.11828700000001</v>
      </c>
      <c r="R12354">
        <f t="shared" si="883"/>
        <v>339.118292</v>
      </c>
      <c r="S12354" t="s">
        <v>201</v>
      </c>
      <c r="T12354" s="221">
        <v>45566.313194444447</v>
      </c>
    </row>
    <row r="12355" spans="1:20" x14ac:dyDescent="0.35">
      <c r="A12355" t="s">
        <v>72</v>
      </c>
      <c r="B12355" t="s">
        <v>70</v>
      </c>
      <c r="C12355" t="s">
        <v>97</v>
      </c>
      <c r="D12355" s="29">
        <v>45961</v>
      </c>
      <c r="E12355" s="184">
        <f t="shared" si="878"/>
        <v>0.55767646349310551</v>
      </c>
      <c r="F12355" s="184">
        <f t="shared" si="879"/>
        <v>0.38074704889034783</v>
      </c>
      <c r="G12355" s="184">
        <f t="shared" si="880"/>
        <v>0.55767647001477583</v>
      </c>
      <c r="H12355" s="184">
        <f t="shared" si="881"/>
        <v>0.3807470580206862</v>
      </c>
      <c r="J12355">
        <v>150</v>
      </c>
      <c r="K12355">
        <v>210</v>
      </c>
      <c r="L12355">
        <f t="shared" si="882"/>
        <v>339.11828700000001</v>
      </c>
      <c r="R12355">
        <f t="shared" si="883"/>
        <v>339.118292</v>
      </c>
      <c r="S12355" t="s">
        <v>201</v>
      </c>
      <c r="T12355" s="221">
        <v>45566.313194444447</v>
      </c>
    </row>
    <row r="12356" spans="1:20" x14ac:dyDescent="0.35">
      <c r="A12356" t="s">
        <v>72</v>
      </c>
      <c r="B12356" t="s">
        <v>70</v>
      </c>
      <c r="C12356" t="s">
        <v>97</v>
      </c>
      <c r="D12356" s="29">
        <v>45962</v>
      </c>
      <c r="E12356" s="184" t="str">
        <f t="shared" si="878"/>
        <v/>
      </c>
      <c r="F12356" s="184" t="str">
        <f t="shared" si="879"/>
        <v/>
      </c>
      <c r="G12356" s="184" t="str">
        <f t="shared" si="880"/>
        <v/>
      </c>
      <c r="H12356" s="184" t="str">
        <f t="shared" si="881"/>
        <v/>
      </c>
      <c r="J12356" t="s">
        <v>253</v>
      </c>
      <c r="K12356" t="s">
        <v>253</v>
      </c>
      <c r="L12356">
        <f t="shared" si="882"/>
        <v>339.11828700000001</v>
      </c>
      <c r="R12356">
        <f t="shared" si="883"/>
        <v>339.118292</v>
      </c>
      <c r="S12356" t="s">
        <v>201</v>
      </c>
      <c r="T12356" s="221">
        <v>45566.313194444447</v>
      </c>
    </row>
    <row r="12357" spans="1:20" x14ac:dyDescent="0.35">
      <c r="A12357" t="s">
        <v>72</v>
      </c>
      <c r="B12357" t="s">
        <v>70</v>
      </c>
      <c r="C12357" t="s">
        <v>97</v>
      </c>
      <c r="D12357" s="29">
        <v>45963</v>
      </c>
      <c r="E12357" s="184" t="str">
        <f t="shared" si="878"/>
        <v/>
      </c>
      <c r="F12357" s="184" t="str">
        <f t="shared" si="879"/>
        <v/>
      </c>
      <c r="G12357" s="184" t="str">
        <f t="shared" si="880"/>
        <v/>
      </c>
      <c r="H12357" s="184" t="str">
        <f t="shared" si="881"/>
        <v/>
      </c>
      <c r="J12357" t="s">
        <v>253</v>
      </c>
      <c r="K12357" t="s">
        <v>253</v>
      </c>
      <c r="L12357">
        <f t="shared" si="882"/>
        <v>339.11828700000001</v>
      </c>
      <c r="R12357">
        <f t="shared" si="883"/>
        <v>339.118292</v>
      </c>
      <c r="S12357" t="s">
        <v>201</v>
      </c>
      <c r="T12357" s="221">
        <v>45566.313194444447</v>
      </c>
    </row>
    <row r="12358" spans="1:20" x14ac:dyDescent="0.35">
      <c r="A12358" t="s">
        <v>72</v>
      </c>
      <c r="B12358" t="s">
        <v>70</v>
      </c>
      <c r="C12358" t="s">
        <v>97</v>
      </c>
      <c r="D12358" s="29">
        <v>45964</v>
      </c>
      <c r="E12358" s="184" t="str">
        <f t="shared" si="878"/>
        <v/>
      </c>
      <c r="F12358" s="184" t="str">
        <f t="shared" si="879"/>
        <v/>
      </c>
      <c r="G12358" s="184" t="str">
        <f t="shared" si="880"/>
        <v/>
      </c>
      <c r="H12358" s="184" t="str">
        <f t="shared" si="881"/>
        <v/>
      </c>
      <c r="J12358" t="s">
        <v>253</v>
      </c>
      <c r="K12358" t="s">
        <v>253</v>
      </c>
      <c r="L12358">
        <f t="shared" si="882"/>
        <v>339.11828700000001</v>
      </c>
      <c r="R12358">
        <f t="shared" si="883"/>
        <v>339.118292</v>
      </c>
      <c r="S12358" t="s">
        <v>201</v>
      </c>
      <c r="T12358" s="221">
        <v>45566.313194444447</v>
      </c>
    </row>
    <row r="12359" spans="1:20" x14ac:dyDescent="0.35">
      <c r="A12359" t="s">
        <v>72</v>
      </c>
      <c r="B12359" t="s">
        <v>70</v>
      </c>
      <c r="C12359" t="s">
        <v>97</v>
      </c>
      <c r="D12359" s="29">
        <v>45965</v>
      </c>
      <c r="E12359" s="184" t="str">
        <f t="shared" si="878"/>
        <v/>
      </c>
      <c r="F12359" s="184" t="str">
        <f t="shared" si="879"/>
        <v/>
      </c>
      <c r="G12359" s="184" t="str">
        <f t="shared" si="880"/>
        <v/>
      </c>
      <c r="H12359" s="184" t="str">
        <f t="shared" si="881"/>
        <v/>
      </c>
      <c r="J12359" t="s">
        <v>253</v>
      </c>
      <c r="K12359" t="s">
        <v>253</v>
      </c>
      <c r="L12359">
        <f t="shared" si="882"/>
        <v>339.11828700000001</v>
      </c>
      <c r="R12359">
        <f t="shared" si="883"/>
        <v>339.118292</v>
      </c>
      <c r="S12359" t="s">
        <v>201</v>
      </c>
      <c r="T12359" s="221">
        <v>45566.313194444447</v>
      </c>
    </row>
    <row r="12360" spans="1:20" x14ac:dyDescent="0.35">
      <c r="A12360" t="s">
        <v>72</v>
      </c>
      <c r="B12360" t="s">
        <v>70</v>
      </c>
      <c r="C12360" t="s">
        <v>97</v>
      </c>
      <c r="D12360" s="29">
        <v>45966</v>
      </c>
      <c r="E12360" s="184" t="str">
        <f t="shared" ref="E12360:E12423" si="884">IF(J12360="","",IF(L12360=0,0,IF(1-(J12360/L12360)&lt;0,"",1-(J12360/L12360))))</f>
        <v/>
      </c>
      <c r="F12360" s="184" t="str">
        <f t="shared" ref="F12360:F12423" si="885">IF(K12360="","",IF(L12360=0,0,IF(1-(K12360/L12360)&lt;0,"",1-(K12360/L12360))))</f>
        <v/>
      </c>
      <c r="G12360" s="184" t="str">
        <f t="shared" ref="G12360:G12423" si="886">IF(J12360="","",IF(1-(J12360/R12360)&lt;0,"",1-(J12360/R12360)))</f>
        <v/>
      </c>
      <c r="H12360" s="184" t="str">
        <f t="shared" ref="H12360:H12423" si="887">IF(K12360="","",IF(1-(K12360/R12360)&lt;0,"",1-(K12360/R12360)))</f>
        <v/>
      </c>
      <c r="J12360" t="s">
        <v>253</v>
      </c>
      <c r="K12360" t="s">
        <v>253</v>
      </c>
      <c r="L12360">
        <f t="shared" si="882"/>
        <v>339.11828700000001</v>
      </c>
      <c r="R12360">
        <f t="shared" si="883"/>
        <v>339.118292</v>
      </c>
      <c r="S12360" t="s">
        <v>201</v>
      </c>
      <c r="T12360" s="221">
        <v>45566.313194444447</v>
      </c>
    </row>
    <row r="12361" spans="1:20" x14ac:dyDescent="0.35">
      <c r="A12361" t="s">
        <v>72</v>
      </c>
      <c r="B12361" t="s">
        <v>70</v>
      </c>
      <c r="C12361" t="s">
        <v>97</v>
      </c>
      <c r="D12361" s="29">
        <v>45967</v>
      </c>
      <c r="E12361" s="184" t="str">
        <f t="shared" si="884"/>
        <v/>
      </c>
      <c r="F12361" s="184" t="str">
        <f t="shared" si="885"/>
        <v/>
      </c>
      <c r="G12361" s="184" t="str">
        <f t="shared" si="886"/>
        <v/>
      </c>
      <c r="H12361" s="184" t="str">
        <f t="shared" si="887"/>
        <v/>
      </c>
      <c r="J12361" t="s">
        <v>253</v>
      </c>
      <c r="K12361" t="s">
        <v>253</v>
      </c>
      <c r="L12361">
        <f t="shared" si="882"/>
        <v>339.11828700000001</v>
      </c>
      <c r="R12361">
        <f t="shared" si="883"/>
        <v>339.118292</v>
      </c>
      <c r="S12361" t="s">
        <v>201</v>
      </c>
      <c r="T12361" s="221">
        <v>45566.313194444447</v>
      </c>
    </row>
    <row r="12362" spans="1:20" x14ac:dyDescent="0.35">
      <c r="A12362" t="s">
        <v>72</v>
      </c>
      <c r="B12362" t="s">
        <v>70</v>
      </c>
      <c r="C12362" t="s">
        <v>97</v>
      </c>
      <c r="D12362" s="29">
        <v>45968</v>
      </c>
      <c r="E12362" s="184" t="str">
        <f t="shared" si="884"/>
        <v/>
      </c>
      <c r="F12362" s="184" t="str">
        <f t="shared" si="885"/>
        <v/>
      </c>
      <c r="G12362" s="184" t="str">
        <f t="shared" si="886"/>
        <v/>
      </c>
      <c r="H12362" s="184" t="str">
        <f t="shared" si="887"/>
        <v/>
      </c>
      <c r="J12362" t="s">
        <v>253</v>
      </c>
      <c r="K12362" t="s">
        <v>253</v>
      </c>
      <c r="L12362">
        <f t="shared" si="882"/>
        <v>339.11828700000001</v>
      </c>
      <c r="R12362">
        <f t="shared" si="883"/>
        <v>339.118292</v>
      </c>
      <c r="S12362" t="s">
        <v>201</v>
      </c>
      <c r="T12362" s="221">
        <v>45566.313194444447</v>
      </c>
    </row>
    <row r="12363" spans="1:20" x14ac:dyDescent="0.35">
      <c r="A12363" t="s">
        <v>72</v>
      </c>
      <c r="B12363" t="s">
        <v>70</v>
      </c>
      <c r="C12363" t="s">
        <v>97</v>
      </c>
      <c r="D12363" s="29">
        <v>45969</v>
      </c>
      <c r="E12363" s="184" t="str">
        <f t="shared" si="884"/>
        <v/>
      </c>
      <c r="F12363" s="184" t="str">
        <f t="shared" si="885"/>
        <v/>
      </c>
      <c r="G12363" s="184" t="str">
        <f t="shared" si="886"/>
        <v/>
      </c>
      <c r="H12363" s="184" t="str">
        <f t="shared" si="887"/>
        <v/>
      </c>
      <c r="J12363" t="s">
        <v>253</v>
      </c>
      <c r="K12363" t="s">
        <v>253</v>
      </c>
      <c r="L12363">
        <f t="shared" si="882"/>
        <v>339.11828700000001</v>
      </c>
      <c r="R12363">
        <f t="shared" si="883"/>
        <v>339.118292</v>
      </c>
      <c r="S12363" t="s">
        <v>201</v>
      </c>
      <c r="T12363" s="221">
        <v>45566.313194444447</v>
      </c>
    </row>
    <row r="12364" spans="1:20" x14ac:dyDescent="0.35">
      <c r="A12364" t="s">
        <v>72</v>
      </c>
      <c r="B12364" t="s">
        <v>70</v>
      </c>
      <c r="C12364" t="s">
        <v>97</v>
      </c>
      <c r="D12364" s="29">
        <v>45970</v>
      </c>
      <c r="E12364" s="184" t="str">
        <f t="shared" si="884"/>
        <v/>
      </c>
      <c r="F12364" s="184" t="str">
        <f t="shared" si="885"/>
        <v/>
      </c>
      <c r="G12364" s="184" t="str">
        <f t="shared" si="886"/>
        <v/>
      </c>
      <c r="H12364" s="184" t="str">
        <f t="shared" si="887"/>
        <v/>
      </c>
      <c r="J12364" t="s">
        <v>253</v>
      </c>
      <c r="K12364" t="s">
        <v>253</v>
      </c>
      <c r="L12364">
        <f t="shared" si="882"/>
        <v>339.11828700000001</v>
      </c>
      <c r="R12364">
        <f t="shared" si="883"/>
        <v>339.118292</v>
      </c>
      <c r="S12364" t="s">
        <v>201</v>
      </c>
      <c r="T12364" s="221">
        <v>45566.313194444447</v>
      </c>
    </row>
    <row r="12365" spans="1:20" x14ac:dyDescent="0.35">
      <c r="A12365" t="s">
        <v>72</v>
      </c>
      <c r="B12365" t="s">
        <v>70</v>
      </c>
      <c r="C12365" t="s">
        <v>97</v>
      </c>
      <c r="D12365" s="29">
        <v>45971</v>
      </c>
      <c r="E12365" s="184" t="str">
        <f t="shared" si="884"/>
        <v/>
      </c>
      <c r="F12365" s="184" t="str">
        <f t="shared" si="885"/>
        <v/>
      </c>
      <c r="G12365" s="184" t="str">
        <f t="shared" si="886"/>
        <v/>
      </c>
      <c r="H12365" s="184" t="str">
        <f t="shared" si="887"/>
        <v/>
      </c>
      <c r="J12365" t="s">
        <v>253</v>
      </c>
      <c r="K12365" t="s">
        <v>253</v>
      </c>
      <c r="L12365">
        <f t="shared" si="882"/>
        <v>339.11828700000001</v>
      </c>
      <c r="R12365">
        <f t="shared" si="883"/>
        <v>339.118292</v>
      </c>
      <c r="S12365" t="s">
        <v>201</v>
      </c>
      <c r="T12365" s="221">
        <v>45566.313194444447</v>
      </c>
    </row>
    <row r="12366" spans="1:20" x14ac:dyDescent="0.35">
      <c r="A12366" t="s">
        <v>72</v>
      </c>
      <c r="B12366" t="s">
        <v>70</v>
      </c>
      <c r="C12366" t="s">
        <v>97</v>
      </c>
      <c r="D12366" s="29">
        <v>45972</v>
      </c>
      <c r="E12366" s="184" t="str">
        <f t="shared" si="884"/>
        <v/>
      </c>
      <c r="F12366" s="184" t="str">
        <f t="shared" si="885"/>
        <v/>
      </c>
      <c r="G12366" s="184" t="str">
        <f t="shared" si="886"/>
        <v/>
      </c>
      <c r="H12366" s="184" t="str">
        <f t="shared" si="887"/>
        <v/>
      </c>
      <c r="J12366" t="s">
        <v>253</v>
      </c>
      <c r="K12366" t="s">
        <v>253</v>
      </c>
      <c r="L12366">
        <f t="shared" si="882"/>
        <v>339.11828700000001</v>
      </c>
      <c r="R12366">
        <f t="shared" si="883"/>
        <v>339.118292</v>
      </c>
      <c r="S12366" t="s">
        <v>201</v>
      </c>
      <c r="T12366" s="221">
        <v>45566.313194444447</v>
      </c>
    </row>
    <row r="12367" spans="1:20" x14ac:dyDescent="0.35">
      <c r="A12367" t="s">
        <v>72</v>
      </c>
      <c r="B12367" t="s">
        <v>70</v>
      </c>
      <c r="C12367" t="s">
        <v>97</v>
      </c>
      <c r="D12367" s="29">
        <v>45973</v>
      </c>
      <c r="E12367" s="184" t="str">
        <f t="shared" si="884"/>
        <v/>
      </c>
      <c r="F12367" s="184" t="str">
        <f t="shared" si="885"/>
        <v/>
      </c>
      <c r="G12367" s="184" t="str">
        <f t="shared" si="886"/>
        <v/>
      </c>
      <c r="H12367" s="184" t="str">
        <f t="shared" si="887"/>
        <v/>
      </c>
      <c r="J12367" t="s">
        <v>253</v>
      </c>
      <c r="K12367" t="s">
        <v>253</v>
      </c>
      <c r="L12367">
        <f t="shared" si="882"/>
        <v>339.11828700000001</v>
      </c>
      <c r="R12367">
        <f t="shared" si="883"/>
        <v>339.118292</v>
      </c>
      <c r="S12367" t="s">
        <v>201</v>
      </c>
      <c r="T12367" s="221">
        <v>45566.313194444447</v>
      </c>
    </row>
    <row r="12368" spans="1:20" x14ac:dyDescent="0.35">
      <c r="A12368" t="s">
        <v>72</v>
      </c>
      <c r="B12368" t="s">
        <v>70</v>
      </c>
      <c r="C12368" t="s">
        <v>97</v>
      </c>
      <c r="D12368" s="29">
        <v>45974</v>
      </c>
      <c r="E12368" s="184" t="str">
        <f t="shared" si="884"/>
        <v/>
      </c>
      <c r="F12368" s="184" t="str">
        <f t="shared" si="885"/>
        <v/>
      </c>
      <c r="G12368" s="184" t="str">
        <f t="shared" si="886"/>
        <v/>
      </c>
      <c r="H12368" s="184" t="str">
        <f t="shared" si="887"/>
        <v/>
      </c>
      <c r="J12368" t="s">
        <v>253</v>
      </c>
      <c r="K12368" t="s">
        <v>253</v>
      </c>
      <c r="L12368">
        <f t="shared" si="882"/>
        <v>339.11828700000001</v>
      </c>
      <c r="R12368">
        <f t="shared" si="883"/>
        <v>339.118292</v>
      </c>
      <c r="S12368" t="s">
        <v>201</v>
      </c>
      <c r="T12368" s="221">
        <v>45566.313194444447</v>
      </c>
    </row>
    <row r="12369" spans="1:20" x14ac:dyDescent="0.35">
      <c r="A12369" t="s">
        <v>72</v>
      </c>
      <c r="B12369" t="s">
        <v>70</v>
      </c>
      <c r="C12369" t="s">
        <v>97</v>
      </c>
      <c r="D12369" s="29">
        <v>45975</v>
      </c>
      <c r="E12369" s="184" t="str">
        <f t="shared" si="884"/>
        <v/>
      </c>
      <c r="F12369" s="184" t="str">
        <f t="shared" si="885"/>
        <v/>
      </c>
      <c r="G12369" s="184" t="str">
        <f t="shared" si="886"/>
        <v/>
      </c>
      <c r="H12369" s="184" t="str">
        <f t="shared" si="887"/>
        <v/>
      </c>
      <c r="J12369" t="s">
        <v>253</v>
      </c>
      <c r="K12369" t="s">
        <v>253</v>
      </c>
      <c r="L12369">
        <f t="shared" si="882"/>
        <v>339.11828700000001</v>
      </c>
      <c r="R12369">
        <f t="shared" si="883"/>
        <v>339.118292</v>
      </c>
      <c r="S12369" t="s">
        <v>201</v>
      </c>
      <c r="T12369" s="221">
        <v>45566.313194444447</v>
      </c>
    </row>
    <row r="12370" spans="1:20" x14ac:dyDescent="0.35">
      <c r="A12370" t="s">
        <v>72</v>
      </c>
      <c r="B12370" t="s">
        <v>70</v>
      </c>
      <c r="C12370" t="s">
        <v>97</v>
      </c>
      <c r="D12370" s="29">
        <v>45976</v>
      </c>
      <c r="E12370" s="184" t="str">
        <f t="shared" si="884"/>
        <v/>
      </c>
      <c r="F12370" s="184" t="str">
        <f t="shared" si="885"/>
        <v/>
      </c>
      <c r="G12370" s="184" t="str">
        <f t="shared" si="886"/>
        <v/>
      </c>
      <c r="H12370" s="184" t="str">
        <f t="shared" si="887"/>
        <v/>
      </c>
      <c r="J12370" t="s">
        <v>253</v>
      </c>
      <c r="K12370" t="s">
        <v>253</v>
      </c>
      <c r="L12370">
        <f t="shared" si="882"/>
        <v>339.11828700000001</v>
      </c>
      <c r="R12370">
        <f t="shared" si="883"/>
        <v>339.118292</v>
      </c>
      <c r="S12370" t="s">
        <v>201</v>
      </c>
      <c r="T12370" s="221">
        <v>45566.313194444447</v>
      </c>
    </row>
    <row r="12371" spans="1:20" x14ac:dyDescent="0.35">
      <c r="A12371" t="s">
        <v>72</v>
      </c>
      <c r="B12371" t="s">
        <v>70</v>
      </c>
      <c r="C12371" t="s">
        <v>97</v>
      </c>
      <c r="D12371" s="29">
        <v>45977</v>
      </c>
      <c r="E12371" s="184" t="str">
        <f t="shared" si="884"/>
        <v/>
      </c>
      <c r="F12371" s="184" t="str">
        <f t="shared" si="885"/>
        <v/>
      </c>
      <c r="G12371" s="184" t="str">
        <f t="shared" si="886"/>
        <v/>
      </c>
      <c r="H12371" s="184" t="str">
        <f t="shared" si="887"/>
        <v/>
      </c>
      <c r="J12371" t="s">
        <v>253</v>
      </c>
      <c r="K12371" t="s">
        <v>253</v>
      </c>
      <c r="L12371">
        <f t="shared" si="882"/>
        <v>339.11828700000001</v>
      </c>
      <c r="R12371">
        <f t="shared" si="883"/>
        <v>339.118292</v>
      </c>
      <c r="S12371" t="s">
        <v>201</v>
      </c>
      <c r="T12371" s="221">
        <v>45566.313194444447</v>
      </c>
    </row>
    <row r="12372" spans="1:20" x14ac:dyDescent="0.35">
      <c r="A12372" t="s">
        <v>72</v>
      </c>
      <c r="B12372" t="s">
        <v>70</v>
      </c>
      <c r="C12372" t="s">
        <v>97</v>
      </c>
      <c r="D12372" s="29">
        <v>45978</v>
      </c>
      <c r="E12372" s="184" t="str">
        <f t="shared" si="884"/>
        <v/>
      </c>
      <c r="F12372" s="184" t="str">
        <f t="shared" si="885"/>
        <v/>
      </c>
      <c r="G12372" s="184" t="str">
        <f t="shared" si="886"/>
        <v/>
      </c>
      <c r="H12372" s="184" t="str">
        <f t="shared" si="887"/>
        <v/>
      </c>
      <c r="J12372" t="s">
        <v>253</v>
      </c>
      <c r="K12372" t="s">
        <v>253</v>
      </c>
      <c r="L12372">
        <f t="shared" ref="L12372:L12416" si="888">L6532</f>
        <v>339.11828700000001</v>
      </c>
      <c r="R12372">
        <f t="shared" ref="R12372:R12416" si="889">R6532</f>
        <v>339.118292</v>
      </c>
      <c r="S12372" t="s">
        <v>201</v>
      </c>
      <c r="T12372" s="221">
        <v>45566.313194444447</v>
      </c>
    </row>
    <row r="12373" spans="1:20" x14ac:dyDescent="0.35">
      <c r="A12373" t="s">
        <v>72</v>
      </c>
      <c r="B12373" t="s">
        <v>70</v>
      </c>
      <c r="C12373" t="s">
        <v>97</v>
      </c>
      <c r="D12373" s="29">
        <v>45979</v>
      </c>
      <c r="E12373" s="184" t="str">
        <f t="shared" si="884"/>
        <v/>
      </c>
      <c r="F12373" s="184" t="str">
        <f t="shared" si="885"/>
        <v/>
      </c>
      <c r="G12373" s="184" t="str">
        <f t="shared" si="886"/>
        <v/>
      </c>
      <c r="H12373" s="184" t="str">
        <f t="shared" si="887"/>
        <v/>
      </c>
      <c r="J12373" t="s">
        <v>253</v>
      </c>
      <c r="K12373" t="s">
        <v>253</v>
      </c>
      <c r="L12373">
        <f t="shared" si="888"/>
        <v>339.11828700000001</v>
      </c>
      <c r="R12373">
        <f t="shared" si="889"/>
        <v>339.118292</v>
      </c>
      <c r="S12373" t="s">
        <v>201</v>
      </c>
      <c r="T12373" s="221">
        <v>45566.313194444447</v>
      </c>
    </row>
    <row r="12374" spans="1:20" x14ac:dyDescent="0.35">
      <c r="A12374" t="s">
        <v>72</v>
      </c>
      <c r="B12374" t="s">
        <v>70</v>
      </c>
      <c r="C12374" t="s">
        <v>97</v>
      </c>
      <c r="D12374" s="29">
        <v>45980</v>
      </c>
      <c r="E12374" s="184" t="str">
        <f t="shared" si="884"/>
        <v/>
      </c>
      <c r="F12374" s="184" t="str">
        <f t="shared" si="885"/>
        <v/>
      </c>
      <c r="G12374" s="184" t="str">
        <f t="shared" si="886"/>
        <v/>
      </c>
      <c r="H12374" s="184" t="str">
        <f t="shared" si="887"/>
        <v/>
      </c>
      <c r="J12374" t="s">
        <v>253</v>
      </c>
      <c r="K12374" t="s">
        <v>253</v>
      </c>
      <c r="L12374">
        <f t="shared" si="888"/>
        <v>339.11828700000001</v>
      </c>
      <c r="R12374">
        <f t="shared" si="889"/>
        <v>339.118292</v>
      </c>
      <c r="S12374" t="s">
        <v>201</v>
      </c>
      <c r="T12374" s="221">
        <v>45566.313194444447</v>
      </c>
    </row>
    <row r="12375" spans="1:20" x14ac:dyDescent="0.35">
      <c r="A12375" t="s">
        <v>72</v>
      </c>
      <c r="B12375" t="s">
        <v>70</v>
      </c>
      <c r="C12375" t="s">
        <v>97</v>
      </c>
      <c r="D12375" s="29">
        <v>45981</v>
      </c>
      <c r="E12375" s="184" t="str">
        <f t="shared" si="884"/>
        <v/>
      </c>
      <c r="F12375" s="184" t="str">
        <f t="shared" si="885"/>
        <v/>
      </c>
      <c r="G12375" s="184" t="str">
        <f t="shared" si="886"/>
        <v/>
      </c>
      <c r="H12375" s="184" t="str">
        <f t="shared" si="887"/>
        <v/>
      </c>
      <c r="J12375" t="s">
        <v>253</v>
      </c>
      <c r="K12375" t="s">
        <v>253</v>
      </c>
      <c r="L12375">
        <f t="shared" si="888"/>
        <v>339.11828700000001</v>
      </c>
      <c r="R12375">
        <f t="shared" si="889"/>
        <v>339.118292</v>
      </c>
      <c r="S12375" t="s">
        <v>201</v>
      </c>
      <c r="T12375" s="221">
        <v>45566.313194444447</v>
      </c>
    </row>
    <row r="12376" spans="1:20" x14ac:dyDescent="0.35">
      <c r="A12376" t="s">
        <v>72</v>
      </c>
      <c r="B12376" t="s">
        <v>70</v>
      </c>
      <c r="C12376" t="s">
        <v>97</v>
      </c>
      <c r="D12376" s="29">
        <v>45982</v>
      </c>
      <c r="E12376" s="184" t="str">
        <f t="shared" si="884"/>
        <v/>
      </c>
      <c r="F12376" s="184" t="str">
        <f t="shared" si="885"/>
        <v/>
      </c>
      <c r="G12376" s="184" t="str">
        <f t="shared" si="886"/>
        <v/>
      </c>
      <c r="H12376" s="184" t="str">
        <f t="shared" si="887"/>
        <v/>
      </c>
      <c r="J12376" t="s">
        <v>253</v>
      </c>
      <c r="K12376" t="s">
        <v>253</v>
      </c>
      <c r="L12376">
        <f t="shared" si="888"/>
        <v>339.11828700000001</v>
      </c>
      <c r="R12376">
        <f t="shared" si="889"/>
        <v>339.118292</v>
      </c>
      <c r="S12376" t="s">
        <v>201</v>
      </c>
      <c r="T12376" s="221">
        <v>45566.313194444447</v>
      </c>
    </row>
    <row r="12377" spans="1:20" x14ac:dyDescent="0.35">
      <c r="A12377" t="s">
        <v>72</v>
      </c>
      <c r="B12377" t="s">
        <v>70</v>
      </c>
      <c r="C12377" t="s">
        <v>97</v>
      </c>
      <c r="D12377" s="29">
        <v>45983</v>
      </c>
      <c r="E12377" s="184" t="str">
        <f t="shared" si="884"/>
        <v/>
      </c>
      <c r="F12377" s="184" t="str">
        <f t="shared" si="885"/>
        <v/>
      </c>
      <c r="G12377" s="184" t="str">
        <f t="shared" si="886"/>
        <v/>
      </c>
      <c r="H12377" s="184" t="str">
        <f t="shared" si="887"/>
        <v/>
      </c>
      <c r="J12377" t="s">
        <v>253</v>
      </c>
      <c r="K12377" t="s">
        <v>253</v>
      </c>
      <c r="L12377">
        <f t="shared" si="888"/>
        <v>339.11828700000001</v>
      </c>
      <c r="R12377">
        <f t="shared" si="889"/>
        <v>339.118292</v>
      </c>
      <c r="S12377" t="s">
        <v>201</v>
      </c>
      <c r="T12377" s="221">
        <v>45566.313194444447</v>
      </c>
    </row>
    <row r="12378" spans="1:20" x14ac:dyDescent="0.35">
      <c r="A12378" t="s">
        <v>72</v>
      </c>
      <c r="B12378" t="s">
        <v>70</v>
      </c>
      <c r="C12378" t="s">
        <v>97</v>
      </c>
      <c r="D12378" s="29">
        <v>45984</v>
      </c>
      <c r="E12378" s="184" t="str">
        <f t="shared" si="884"/>
        <v/>
      </c>
      <c r="F12378" s="184" t="str">
        <f t="shared" si="885"/>
        <v/>
      </c>
      <c r="G12378" s="184" t="str">
        <f t="shared" si="886"/>
        <v/>
      </c>
      <c r="H12378" s="184" t="str">
        <f t="shared" si="887"/>
        <v/>
      </c>
      <c r="J12378" t="s">
        <v>253</v>
      </c>
      <c r="K12378" t="s">
        <v>253</v>
      </c>
      <c r="L12378">
        <f t="shared" si="888"/>
        <v>339.11828700000001</v>
      </c>
      <c r="R12378">
        <f t="shared" si="889"/>
        <v>339.118292</v>
      </c>
      <c r="S12378" t="s">
        <v>201</v>
      </c>
      <c r="T12378" s="221">
        <v>45566.313194444447</v>
      </c>
    </row>
    <row r="12379" spans="1:20" x14ac:dyDescent="0.35">
      <c r="A12379" t="s">
        <v>72</v>
      </c>
      <c r="B12379" t="s">
        <v>70</v>
      </c>
      <c r="C12379" t="s">
        <v>97</v>
      </c>
      <c r="D12379" s="29">
        <v>45985</v>
      </c>
      <c r="E12379" s="184" t="str">
        <f t="shared" si="884"/>
        <v/>
      </c>
      <c r="F12379" s="184" t="str">
        <f t="shared" si="885"/>
        <v/>
      </c>
      <c r="G12379" s="184" t="str">
        <f t="shared" si="886"/>
        <v/>
      </c>
      <c r="H12379" s="184" t="str">
        <f t="shared" si="887"/>
        <v/>
      </c>
      <c r="J12379" t="s">
        <v>253</v>
      </c>
      <c r="K12379" t="s">
        <v>253</v>
      </c>
      <c r="L12379">
        <f t="shared" si="888"/>
        <v>339.11828700000001</v>
      </c>
      <c r="R12379">
        <f t="shared" si="889"/>
        <v>339.118292</v>
      </c>
      <c r="S12379" t="s">
        <v>201</v>
      </c>
      <c r="T12379" s="221">
        <v>45566.313194444447</v>
      </c>
    </row>
    <row r="12380" spans="1:20" x14ac:dyDescent="0.35">
      <c r="A12380" t="s">
        <v>72</v>
      </c>
      <c r="B12380" t="s">
        <v>70</v>
      </c>
      <c r="C12380" t="s">
        <v>97</v>
      </c>
      <c r="D12380" s="29">
        <v>45986</v>
      </c>
      <c r="E12380" s="184" t="str">
        <f t="shared" si="884"/>
        <v/>
      </c>
      <c r="F12380" s="184" t="str">
        <f t="shared" si="885"/>
        <v/>
      </c>
      <c r="G12380" s="184" t="str">
        <f t="shared" si="886"/>
        <v/>
      </c>
      <c r="H12380" s="184" t="str">
        <f t="shared" si="887"/>
        <v/>
      </c>
      <c r="J12380" t="s">
        <v>253</v>
      </c>
      <c r="K12380" t="s">
        <v>253</v>
      </c>
      <c r="L12380">
        <f t="shared" si="888"/>
        <v>339.11828700000001</v>
      </c>
      <c r="R12380">
        <f t="shared" si="889"/>
        <v>339.118292</v>
      </c>
      <c r="S12380" t="s">
        <v>201</v>
      </c>
      <c r="T12380" s="221">
        <v>45566.313194444447</v>
      </c>
    </row>
    <row r="12381" spans="1:20" x14ac:dyDescent="0.35">
      <c r="A12381" t="s">
        <v>72</v>
      </c>
      <c r="B12381" t="s">
        <v>70</v>
      </c>
      <c r="C12381" t="s">
        <v>97</v>
      </c>
      <c r="D12381" s="29">
        <v>45987</v>
      </c>
      <c r="E12381" s="184" t="str">
        <f t="shared" si="884"/>
        <v/>
      </c>
      <c r="F12381" s="184" t="str">
        <f t="shared" si="885"/>
        <v/>
      </c>
      <c r="G12381" s="184" t="str">
        <f t="shared" si="886"/>
        <v/>
      </c>
      <c r="H12381" s="184" t="str">
        <f t="shared" si="887"/>
        <v/>
      </c>
      <c r="J12381" t="s">
        <v>253</v>
      </c>
      <c r="K12381" t="s">
        <v>253</v>
      </c>
      <c r="L12381">
        <f t="shared" si="888"/>
        <v>339.11828700000001</v>
      </c>
      <c r="R12381">
        <f t="shared" si="889"/>
        <v>339.118292</v>
      </c>
      <c r="S12381" t="s">
        <v>201</v>
      </c>
      <c r="T12381" s="221">
        <v>45566.313194444447</v>
      </c>
    </row>
    <row r="12382" spans="1:20" x14ac:dyDescent="0.35">
      <c r="A12382" t="s">
        <v>72</v>
      </c>
      <c r="B12382" t="s">
        <v>70</v>
      </c>
      <c r="C12382" t="s">
        <v>97</v>
      </c>
      <c r="D12382" s="29">
        <v>45988</v>
      </c>
      <c r="E12382" s="184" t="str">
        <f t="shared" si="884"/>
        <v/>
      </c>
      <c r="F12382" s="184" t="str">
        <f t="shared" si="885"/>
        <v/>
      </c>
      <c r="G12382" s="184" t="str">
        <f t="shared" si="886"/>
        <v/>
      </c>
      <c r="H12382" s="184" t="str">
        <f t="shared" si="887"/>
        <v/>
      </c>
      <c r="J12382" t="s">
        <v>253</v>
      </c>
      <c r="K12382" t="s">
        <v>253</v>
      </c>
      <c r="L12382">
        <f t="shared" si="888"/>
        <v>339.11828700000001</v>
      </c>
      <c r="R12382">
        <f t="shared" si="889"/>
        <v>339.118292</v>
      </c>
      <c r="S12382" t="s">
        <v>201</v>
      </c>
      <c r="T12382" s="221">
        <v>45566.313194444447</v>
      </c>
    </row>
    <row r="12383" spans="1:20" x14ac:dyDescent="0.35">
      <c r="A12383" t="s">
        <v>72</v>
      </c>
      <c r="B12383" t="s">
        <v>70</v>
      </c>
      <c r="C12383" t="s">
        <v>97</v>
      </c>
      <c r="D12383" s="29">
        <v>45989</v>
      </c>
      <c r="E12383" s="184" t="str">
        <f t="shared" si="884"/>
        <v/>
      </c>
      <c r="F12383" s="184" t="str">
        <f t="shared" si="885"/>
        <v/>
      </c>
      <c r="G12383" s="184" t="str">
        <f t="shared" si="886"/>
        <v/>
      </c>
      <c r="H12383" s="184" t="str">
        <f t="shared" si="887"/>
        <v/>
      </c>
      <c r="J12383" t="s">
        <v>253</v>
      </c>
      <c r="K12383" t="s">
        <v>253</v>
      </c>
      <c r="L12383">
        <f t="shared" si="888"/>
        <v>339.11828700000001</v>
      </c>
      <c r="R12383">
        <f t="shared" si="889"/>
        <v>339.118292</v>
      </c>
      <c r="S12383" t="s">
        <v>201</v>
      </c>
      <c r="T12383" s="221">
        <v>45566.313194444447</v>
      </c>
    </row>
    <row r="12384" spans="1:20" x14ac:dyDescent="0.35">
      <c r="A12384" t="s">
        <v>72</v>
      </c>
      <c r="B12384" t="s">
        <v>70</v>
      </c>
      <c r="C12384" t="s">
        <v>97</v>
      </c>
      <c r="D12384" s="29">
        <v>45990</v>
      </c>
      <c r="E12384" s="184" t="str">
        <f t="shared" si="884"/>
        <v/>
      </c>
      <c r="F12384" s="184" t="str">
        <f t="shared" si="885"/>
        <v/>
      </c>
      <c r="G12384" s="184" t="str">
        <f t="shared" si="886"/>
        <v/>
      </c>
      <c r="H12384" s="184" t="str">
        <f t="shared" si="887"/>
        <v/>
      </c>
      <c r="J12384" t="s">
        <v>253</v>
      </c>
      <c r="K12384" t="s">
        <v>253</v>
      </c>
      <c r="L12384">
        <f t="shared" si="888"/>
        <v>339.11828700000001</v>
      </c>
      <c r="R12384">
        <f t="shared" si="889"/>
        <v>339.118292</v>
      </c>
      <c r="S12384" t="s">
        <v>201</v>
      </c>
      <c r="T12384" s="221">
        <v>45566.313194444447</v>
      </c>
    </row>
    <row r="12385" spans="1:20" x14ac:dyDescent="0.35">
      <c r="A12385" t="s">
        <v>72</v>
      </c>
      <c r="B12385" t="s">
        <v>70</v>
      </c>
      <c r="C12385" t="s">
        <v>97</v>
      </c>
      <c r="D12385" s="29">
        <v>45991</v>
      </c>
      <c r="E12385" s="184" t="str">
        <f t="shared" si="884"/>
        <v/>
      </c>
      <c r="F12385" s="184" t="str">
        <f t="shared" si="885"/>
        <v/>
      </c>
      <c r="G12385" s="184" t="str">
        <f t="shared" si="886"/>
        <v/>
      </c>
      <c r="H12385" s="184" t="str">
        <f t="shared" si="887"/>
        <v/>
      </c>
      <c r="J12385" t="s">
        <v>253</v>
      </c>
      <c r="K12385" t="s">
        <v>253</v>
      </c>
      <c r="L12385">
        <f t="shared" si="888"/>
        <v>339.11828700000001</v>
      </c>
      <c r="R12385">
        <f t="shared" si="889"/>
        <v>339.118292</v>
      </c>
      <c r="S12385" t="s">
        <v>201</v>
      </c>
      <c r="T12385" s="221">
        <v>45566.313194444447</v>
      </c>
    </row>
    <row r="12386" spans="1:20" x14ac:dyDescent="0.35">
      <c r="A12386" t="s">
        <v>72</v>
      </c>
      <c r="B12386" t="s">
        <v>70</v>
      </c>
      <c r="C12386" t="s">
        <v>97</v>
      </c>
      <c r="D12386" s="29">
        <v>45992</v>
      </c>
      <c r="E12386" s="184" t="str">
        <f t="shared" si="884"/>
        <v/>
      </c>
      <c r="F12386" s="184" t="str">
        <f t="shared" si="885"/>
        <v/>
      </c>
      <c r="G12386" s="184" t="str">
        <f t="shared" si="886"/>
        <v/>
      </c>
      <c r="H12386" s="184" t="str">
        <f t="shared" si="887"/>
        <v/>
      </c>
      <c r="J12386" t="s">
        <v>253</v>
      </c>
      <c r="K12386" t="s">
        <v>253</v>
      </c>
      <c r="L12386">
        <f t="shared" si="888"/>
        <v>339.11828700000001</v>
      </c>
      <c r="R12386">
        <f t="shared" si="889"/>
        <v>339.118292</v>
      </c>
      <c r="S12386" t="s">
        <v>201</v>
      </c>
      <c r="T12386" s="221">
        <v>45566.313194444447</v>
      </c>
    </row>
    <row r="12387" spans="1:20" x14ac:dyDescent="0.35">
      <c r="A12387" t="s">
        <v>72</v>
      </c>
      <c r="B12387" t="s">
        <v>70</v>
      </c>
      <c r="C12387" t="s">
        <v>97</v>
      </c>
      <c r="D12387" s="29">
        <v>45993</v>
      </c>
      <c r="E12387" s="184" t="str">
        <f t="shared" si="884"/>
        <v/>
      </c>
      <c r="F12387" s="184" t="str">
        <f t="shared" si="885"/>
        <v/>
      </c>
      <c r="G12387" s="184" t="str">
        <f t="shared" si="886"/>
        <v/>
      </c>
      <c r="H12387" s="184" t="str">
        <f t="shared" si="887"/>
        <v/>
      </c>
      <c r="J12387" t="s">
        <v>253</v>
      </c>
      <c r="K12387" t="s">
        <v>253</v>
      </c>
      <c r="L12387">
        <f t="shared" si="888"/>
        <v>339.11828700000001</v>
      </c>
      <c r="R12387">
        <f t="shared" si="889"/>
        <v>339.118292</v>
      </c>
      <c r="S12387" t="s">
        <v>201</v>
      </c>
      <c r="T12387" s="221">
        <v>45566.313194444447</v>
      </c>
    </row>
    <row r="12388" spans="1:20" x14ac:dyDescent="0.35">
      <c r="A12388" t="s">
        <v>72</v>
      </c>
      <c r="B12388" t="s">
        <v>70</v>
      </c>
      <c r="C12388" t="s">
        <v>97</v>
      </c>
      <c r="D12388" s="29">
        <v>45994</v>
      </c>
      <c r="E12388" s="184" t="str">
        <f t="shared" si="884"/>
        <v/>
      </c>
      <c r="F12388" s="184" t="str">
        <f t="shared" si="885"/>
        <v/>
      </c>
      <c r="G12388" s="184" t="str">
        <f t="shared" si="886"/>
        <v/>
      </c>
      <c r="H12388" s="184" t="str">
        <f t="shared" si="887"/>
        <v/>
      </c>
      <c r="J12388" t="s">
        <v>253</v>
      </c>
      <c r="K12388" t="s">
        <v>253</v>
      </c>
      <c r="L12388">
        <f t="shared" si="888"/>
        <v>339.11828700000001</v>
      </c>
      <c r="R12388">
        <f t="shared" si="889"/>
        <v>339.118292</v>
      </c>
      <c r="S12388" t="s">
        <v>201</v>
      </c>
      <c r="T12388" s="221">
        <v>45566.313194444447</v>
      </c>
    </row>
    <row r="12389" spans="1:20" x14ac:dyDescent="0.35">
      <c r="A12389" t="s">
        <v>72</v>
      </c>
      <c r="B12389" t="s">
        <v>70</v>
      </c>
      <c r="C12389" t="s">
        <v>97</v>
      </c>
      <c r="D12389" s="29">
        <v>45995</v>
      </c>
      <c r="E12389" s="184" t="str">
        <f t="shared" si="884"/>
        <v/>
      </c>
      <c r="F12389" s="184" t="str">
        <f t="shared" si="885"/>
        <v/>
      </c>
      <c r="G12389" s="184" t="str">
        <f t="shared" si="886"/>
        <v/>
      </c>
      <c r="H12389" s="184" t="str">
        <f t="shared" si="887"/>
        <v/>
      </c>
      <c r="J12389" t="s">
        <v>253</v>
      </c>
      <c r="K12389" t="s">
        <v>253</v>
      </c>
      <c r="L12389">
        <f t="shared" si="888"/>
        <v>339.11828700000001</v>
      </c>
      <c r="R12389">
        <f t="shared" si="889"/>
        <v>339.118292</v>
      </c>
      <c r="S12389" t="s">
        <v>201</v>
      </c>
      <c r="T12389" s="221">
        <v>45566.313194444447</v>
      </c>
    </row>
    <row r="12390" spans="1:20" x14ac:dyDescent="0.35">
      <c r="A12390" t="s">
        <v>72</v>
      </c>
      <c r="B12390" t="s">
        <v>70</v>
      </c>
      <c r="C12390" t="s">
        <v>97</v>
      </c>
      <c r="D12390" s="29">
        <v>45996</v>
      </c>
      <c r="E12390" s="184" t="str">
        <f t="shared" si="884"/>
        <v/>
      </c>
      <c r="F12390" s="184" t="str">
        <f t="shared" si="885"/>
        <v/>
      </c>
      <c r="G12390" s="184" t="str">
        <f t="shared" si="886"/>
        <v/>
      </c>
      <c r="H12390" s="184" t="str">
        <f t="shared" si="887"/>
        <v/>
      </c>
      <c r="J12390" t="s">
        <v>253</v>
      </c>
      <c r="K12390" t="s">
        <v>253</v>
      </c>
      <c r="L12390">
        <f t="shared" si="888"/>
        <v>339.11828700000001</v>
      </c>
      <c r="R12390">
        <f t="shared" si="889"/>
        <v>339.118292</v>
      </c>
      <c r="S12390" t="s">
        <v>201</v>
      </c>
      <c r="T12390" s="221">
        <v>45566.313194444447</v>
      </c>
    </row>
    <row r="12391" spans="1:20" x14ac:dyDescent="0.35">
      <c r="A12391" t="s">
        <v>72</v>
      </c>
      <c r="B12391" t="s">
        <v>70</v>
      </c>
      <c r="C12391" t="s">
        <v>97</v>
      </c>
      <c r="D12391" s="29">
        <v>45997</v>
      </c>
      <c r="E12391" s="184" t="str">
        <f t="shared" si="884"/>
        <v/>
      </c>
      <c r="F12391" s="184" t="str">
        <f t="shared" si="885"/>
        <v/>
      </c>
      <c r="G12391" s="184" t="str">
        <f t="shared" si="886"/>
        <v/>
      </c>
      <c r="H12391" s="184" t="str">
        <f t="shared" si="887"/>
        <v/>
      </c>
      <c r="J12391" t="s">
        <v>253</v>
      </c>
      <c r="K12391" t="s">
        <v>253</v>
      </c>
      <c r="L12391">
        <f t="shared" si="888"/>
        <v>339.11828700000001</v>
      </c>
      <c r="R12391">
        <f t="shared" si="889"/>
        <v>339.118292</v>
      </c>
      <c r="S12391" t="s">
        <v>201</v>
      </c>
      <c r="T12391" s="221">
        <v>45566.313194444447</v>
      </c>
    </row>
    <row r="12392" spans="1:20" x14ac:dyDescent="0.35">
      <c r="A12392" t="s">
        <v>72</v>
      </c>
      <c r="B12392" t="s">
        <v>70</v>
      </c>
      <c r="C12392" t="s">
        <v>97</v>
      </c>
      <c r="D12392" s="29">
        <v>45998</v>
      </c>
      <c r="E12392" s="184" t="str">
        <f t="shared" si="884"/>
        <v/>
      </c>
      <c r="F12392" s="184" t="str">
        <f t="shared" si="885"/>
        <v/>
      </c>
      <c r="G12392" s="184" t="str">
        <f t="shared" si="886"/>
        <v/>
      </c>
      <c r="H12392" s="184" t="str">
        <f t="shared" si="887"/>
        <v/>
      </c>
      <c r="J12392" t="s">
        <v>253</v>
      </c>
      <c r="K12392" t="s">
        <v>253</v>
      </c>
      <c r="L12392">
        <f t="shared" si="888"/>
        <v>339.11828700000001</v>
      </c>
      <c r="R12392">
        <f t="shared" si="889"/>
        <v>339.118292</v>
      </c>
      <c r="S12392" t="s">
        <v>201</v>
      </c>
      <c r="T12392" s="221">
        <v>45566.313194444447</v>
      </c>
    </row>
    <row r="12393" spans="1:20" x14ac:dyDescent="0.35">
      <c r="A12393" t="s">
        <v>72</v>
      </c>
      <c r="B12393" t="s">
        <v>70</v>
      </c>
      <c r="C12393" t="s">
        <v>97</v>
      </c>
      <c r="D12393" s="29">
        <v>45999</v>
      </c>
      <c r="E12393" s="184" t="str">
        <f t="shared" si="884"/>
        <v/>
      </c>
      <c r="F12393" s="184" t="str">
        <f t="shared" si="885"/>
        <v/>
      </c>
      <c r="G12393" s="184" t="str">
        <f t="shared" si="886"/>
        <v/>
      </c>
      <c r="H12393" s="184" t="str">
        <f t="shared" si="887"/>
        <v/>
      </c>
      <c r="J12393" t="s">
        <v>253</v>
      </c>
      <c r="K12393" t="s">
        <v>253</v>
      </c>
      <c r="L12393">
        <f t="shared" si="888"/>
        <v>339.11828700000001</v>
      </c>
      <c r="R12393">
        <f t="shared" si="889"/>
        <v>339.118292</v>
      </c>
      <c r="S12393" t="s">
        <v>201</v>
      </c>
      <c r="T12393" s="221">
        <v>45566.313194444447</v>
      </c>
    </row>
    <row r="12394" spans="1:20" x14ac:dyDescent="0.35">
      <c r="A12394" t="s">
        <v>72</v>
      </c>
      <c r="B12394" t="s">
        <v>70</v>
      </c>
      <c r="C12394" t="s">
        <v>97</v>
      </c>
      <c r="D12394" s="29">
        <v>46000</v>
      </c>
      <c r="E12394" s="184" t="str">
        <f t="shared" si="884"/>
        <v/>
      </c>
      <c r="F12394" s="184" t="str">
        <f t="shared" si="885"/>
        <v/>
      </c>
      <c r="G12394" s="184" t="str">
        <f t="shared" si="886"/>
        <v/>
      </c>
      <c r="H12394" s="184" t="str">
        <f t="shared" si="887"/>
        <v/>
      </c>
      <c r="J12394" t="s">
        <v>253</v>
      </c>
      <c r="K12394" t="s">
        <v>253</v>
      </c>
      <c r="L12394">
        <f t="shared" si="888"/>
        <v>339.11828700000001</v>
      </c>
      <c r="R12394">
        <f t="shared" si="889"/>
        <v>339.118292</v>
      </c>
      <c r="S12394" t="s">
        <v>201</v>
      </c>
      <c r="T12394" s="221">
        <v>45566.313194444447</v>
      </c>
    </row>
    <row r="12395" spans="1:20" x14ac:dyDescent="0.35">
      <c r="A12395" t="s">
        <v>72</v>
      </c>
      <c r="B12395" t="s">
        <v>70</v>
      </c>
      <c r="C12395" t="s">
        <v>97</v>
      </c>
      <c r="D12395" s="29">
        <v>46001</v>
      </c>
      <c r="E12395" s="184" t="str">
        <f t="shared" si="884"/>
        <v/>
      </c>
      <c r="F12395" s="184" t="str">
        <f t="shared" si="885"/>
        <v/>
      </c>
      <c r="G12395" s="184" t="str">
        <f t="shared" si="886"/>
        <v/>
      </c>
      <c r="H12395" s="184" t="str">
        <f t="shared" si="887"/>
        <v/>
      </c>
      <c r="J12395" t="s">
        <v>253</v>
      </c>
      <c r="K12395" t="s">
        <v>253</v>
      </c>
      <c r="L12395">
        <f t="shared" si="888"/>
        <v>339.11828700000001</v>
      </c>
      <c r="R12395">
        <f t="shared" si="889"/>
        <v>339.118292</v>
      </c>
      <c r="S12395" t="s">
        <v>201</v>
      </c>
      <c r="T12395" s="221">
        <v>45566.313194444447</v>
      </c>
    </row>
    <row r="12396" spans="1:20" x14ac:dyDescent="0.35">
      <c r="A12396" t="s">
        <v>72</v>
      </c>
      <c r="B12396" t="s">
        <v>70</v>
      </c>
      <c r="C12396" t="s">
        <v>97</v>
      </c>
      <c r="D12396" s="29">
        <v>46002</v>
      </c>
      <c r="E12396" s="184" t="str">
        <f t="shared" si="884"/>
        <v/>
      </c>
      <c r="F12396" s="184" t="str">
        <f t="shared" si="885"/>
        <v/>
      </c>
      <c r="G12396" s="184" t="str">
        <f t="shared" si="886"/>
        <v/>
      </c>
      <c r="H12396" s="184" t="str">
        <f t="shared" si="887"/>
        <v/>
      </c>
      <c r="J12396" t="s">
        <v>253</v>
      </c>
      <c r="K12396" t="s">
        <v>253</v>
      </c>
      <c r="L12396">
        <f t="shared" si="888"/>
        <v>339.11828700000001</v>
      </c>
      <c r="R12396">
        <f t="shared" si="889"/>
        <v>339.118292</v>
      </c>
      <c r="S12396" t="s">
        <v>201</v>
      </c>
      <c r="T12396" s="221">
        <v>45566.313194444447</v>
      </c>
    </row>
    <row r="12397" spans="1:20" x14ac:dyDescent="0.35">
      <c r="A12397" t="s">
        <v>72</v>
      </c>
      <c r="B12397" t="s">
        <v>70</v>
      </c>
      <c r="C12397" t="s">
        <v>97</v>
      </c>
      <c r="D12397" s="29">
        <v>46003</v>
      </c>
      <c r="E12397" s="184" t="str">
        <f t="shared" si="884"/>
        <v/>
      </c>
      <c r="F12397" s="184" t="str">
        <f t="shared" si="885"/>
        <v/>
      </c>
      <c r="G12397" s="184" t="str">
        <f t="shared" si="886"/>
        <v/>
      </c>
      <c r="H12397" s="184" t="str">
        <f t="shared" si="887"/>
        <v/>
      </c>
      <c r="J12397" t="s">
        <v>253</v>
      </c>
      <c r="K12397" t="s">
        <v>253</v>
      </c>
      <c r="L12397">
        <f t="shared" si="888"/>
        <v>339.11828700000001</v>
      </c>
      <c r="R12397">
        <f t="shared" si="889"/>
        <v>339.118292</v>
      </c>
      <c r="S12397" t="s">
        <v>201</v>
      </c>
      <c r="T12397" s="221">
        <v>45566.313194444447</v>
      </c>
    </row>
    <row r="12398" spans="1:20" x14ac:dyDescent="0.35">
      <c r="A12398" t="s">
        <v>72</v>
      </c>
      <c r="B12398" t="s">
        <v>70</v>
      </c>
      <c r="C12398" t="s">
        <v>97</v>
      </c>
      <c r="D12398" s="29">
        <v>46004</v>
      </c>
      <c r="E12398" s="184" t="str">
        <f t="shared" si="884"/>
        <v/>
      </c>
      <c r="F12398" s="184" t="str">
        <f t="shared" si="885"/>
        <v/>
      </c>
      <c r="G12398" s="184" t="str">
        <f t="shared" si="886"/>
        <v/>
      </c>
      <c r="H12398" s="184" t="str">
        <f t="shared" si="887"/>
        <v/>
      </c>
      <c r="J12398" t="s">
        <v>253</v>
      </c>
      <c r="K12398" t="s">
        <v>253</v>
      </c>
      <c r="L12398">
        <f t="shared" si="888"/>
        <v>339.11828700000001</v>
      </c>
      <c r="R12398">
        <f t="shared" si="889"/>
        <v>339.118292</v>
      </c>
      <c r="S12398" t="s">
        <v>201</v>
      </c>
      <c r="T12398" s="221">
        <v>45566.313194444447</v>
      </c>
    </row>
    <row r="12399" spans="1:20" x14ac:dyDescent="0.35">
      <c r="A12399" t="s">
        <v>72</v>
      </c>
      <c r="B12399" t="s">
        <v>70</v>
      </c>
      <c r="C12399" t="s">
        <v>97</v>
      </c>
      <c r="D12399" s="29">
        <v>46005</v>
      </c>
      <c r="E12399" s="184" t="str">
        <f t="shared" si="884"/>
        <v/>
      </c>
      <c r="F12399" s="184" t="str">
        <f t="shared" si="885"/>
        <v/>
      </c>
      <c r="G12399" s="184" t="str">
        <f t="shared" si="886"/>
        <v/>
      </c>
      <c r="H12399" s="184" t="str">
        <f t="shared" si="887"/>
        <v/>
      </c>
      <c r="J12399" t="s">
        <v>253</v>
      </c>
      <c r="K12399" t="s">
        <v>253</v>
      </c>
      <c r="L12399">
        <f t="shared" si="888"/>
        <v>339.11828700000001</v>
      </c>
      <c r="R12399">
        <f t="shared" si="889"/>
        <v>339.118292</v>
      </c>
      <c r="S12399" t="s">
        <v>201</v>
      </c>
      <c r="T12399" s="221">
        <v>45566.313194444447</v>
      </c>
    </row>
    <row r="12400" spans="1:20" x14ac:dyDescent="0.35">
      <c r="A12400" t="s">
        <v>72</v>
      </c>
      <c r="B12400" t="s">
        <v>70</v>
      </c>
      <c r="C12400" t="s">
        <v>97</v>
      </c>
      <c r="D12400" s="29">
        <v>46006</v>
      </c>
      <c r="E12400" s="184" t="str">
        <f t="shared" si="884"/>
        <v/>
      </c>
      <c r="F12400" s="184" t="str">
        <f t="shared" si="885"/>
        <v/>
      </c>
      <c r="G12400" s="184" t="str">
        <f t="shared" si="886"/>
        <v/>
      </c>
      <c r="H12400" s="184" t="str">
        <f t="shared" si="887"/>
        <v/>
      </c>
      <c r="J12400" t="s">
        <v>253</v>
      </c>
      <c r="K12400" t="s">
        <v>253</v>
      </c>
      <c r="L12400">
        <f t="shared" si="888"/>
        <v>339.11828700000001</v>
      </c>
      <c r="R12400">
        <f t="shared" si="889"/>
        <v>339.118292</v>
      </c>
      <c r="S12400" t="s">
        <v>201</v>
      </c>
      <c r="T12400" s="221">
        <v>45566.313194444447</v>
      </c>
    </row>
    <row r="12401" spans="1:20" x14ac:dyDescent="0.35">
      <c r="A12401" t="s">
        <v>72</v>
      </c>
      <c r="B12401" t="s">
        <v>70</v>
      </c>
      <c r="C12401" t="s">
        <v>97</v>
      </c>
      <c r="D12401" s="29">
        <v>46007</v>
      </c>
      <c r="E12401" s="184" t="str">
        <f t="shared" si="884"/>
        <v/>
      </c>
      <c r="F12401" s="184" t="str">
        <f t="shared" si="885"/>
        <v/>
      </c>
      <c r="G12401" s="184" t="str">
        <f t="shared" si="886"/>
        <v/>
      </c>
      <c r="H12401" s="184" t="str">
        <f t="shared" si="887"/>
        <v/>
      </c>
      <c r="J12401" t="s">
        <v>253</v>
      </c>
      <c r="K12401" t="s">
        <v>253</v>
      </c>
      <c r="L12401">
        <f t="shared" si="888"/>
        <v>339.11828700000001</v>
      </c>
      <c r="R12401">
        <f t="shared" si="889"/>
        <v>339.118292</v>
      </c>
      <c r="S12401" t="s">
        <v>201</v>
      </c>
      <c r="T12401" s="221">
        <v>45566.313194444447</v>
      </c>
    </row>
    <row r="12402" spans="1:20" x14ac:dyDescent="0.35">
      <c r="A12402" t="s">
        <v>72</v>
      </c>
      <c r="B12402" t="s">
        <v>70</v>
      </c>
      <c r="C12402" t="s">
        <v>97</v>
      </c>
      <c r="D12402" s="29">
        <v>46008</v>
      </c>
      <c r="E12402" s="184" t="str">
        <f t="shared" si="884"/>
        <v/>
      </c>
      <c r="F12402" s="184" t="str">
        <f t="shared" si="885"/>
        <v/>
      </c>
      <c r="G12402" s="184" t="str">
        <f t="shared" si="886"/>
        <v/>
      </c>
      <c r="H12402" s="184" t="str">
        <f t="shared" si="887"/>
        <v/>
      </c>
      <c r="J12402" t="s">
        <v>253</v>
      </c>
      <c r="K12402" t="s">
        <v>253</v>
      </c>
      <c r="L12402">
        <f t="shared" si="888"/>
        <v>339.11828700000001</v>
      </c>
      <c r="R12402">
        <f t="shared" si="889"/>
        <v>339.118292</v>
      </c>
      <c r="S12402" t="s">
        <v>201</v>
      </c>
      <c r="T12402" s="221">
        <v>45566.313194444447</v>
      </c>
    </row>
    <row r="12403" spans="1:20" x14ac:dyDescent="0.35">
      <c r="A12403" t="s">
        <v>72</v>
      </c>
      <c r="B12403" t="s">
        <v>70</v>
      </c>
      <c r="C12403" t="s">
        <v>97</v>
      </c>
      <c r="D12403" s="29">
        <v>46009</v>
      </c>
      <c r="E12403" s="184" t="str">
        <f t="shared" si="884"/>
        <v/>
      </c>
      <c r="F12403" s="184" t="str">
        <f t="shared" si="885"/>
        <v/>
      </c>
      <c r="G12403" s="184" t="str">
        <f t="shared" si="886"/>
        <v/>
      </c>
      <c r="H12403" s="184" t="str">
        <f t="shared" si="887"/>
        <v/>
      </c>
      <c r="J12403" t="s">
        <v>253</v>
      </c>
      <c r="K12403" t="s">
        <v>253</v>
      </c>
      <c r="L12403">
        <f t="shared" si="888"/>
        <v>339.11828700000001</v>
      </c>
      <c r="R12403">
        <f t="shared" si="889"/>
        <v>339.118292</v>
      </c>
      <c r="S12403" t="s">
        <v>201</v>
      </c>
      <c r="T12403" s="221">
        <v>45566.313194444447</v>
      </c>
    </row>
    <row r="12404" spans="1:20" x14ac:dyDescent="0.35">
      <c r="A12404" t="s">
        <v>72</v>
      </c>
      <c r="B12404" t="s">
        <v>70</v>
      </c>
      <c r="C12404" t="s">
        <v>97</v>
      </c>
      <c r="D12404" s="29">
        <v>46010</v>
      </c>
      <c r="E12404" s="184" t="str">
        <f t="shared" si="884"/>
        <v/>
      </c>
      <c r="F12404" s="184" t="str">
        <f t="shared" si="885"/>
        <v/>
      </c>
      <c r="G12404" s="184" t="str">
        <f t="shared" si="886"/>
        <v/>
      </c>
      <c r="H12404" s="184" t="str">
        <f t="shared" si="887"/>
        <v/>
      </c>
      <c r="J12404" t="s">
        <v>253</v>
      </c>
      <c r="K12404" t="s">
        <v>253</v>
      </c>
      <c r="L12404">
        <f t="shared" si="888"/>
        <v>339.11828700000001</v>
      </c>
      <c r="R12404">
        <f t="shared" si="889"/>
        <v>339.118292</v>
      </c>
      <c r="S12404" t="s">
        <v>201</v>
      </c>
      <c r="T12404" s="221">
        <v>45566.313194444447</v>
      </c>
    </row>
    <row r="12405" spans="1:20" x14ac:dyDescent="0.35">
      <c r="A12405" t="s">
        <v>72</v>
      </c>
      <c r="B12405" t="s">
        <v>70</v>
      </c>
      <c r="C12405" t="s">
        <v>97</v>
      </c>
      <c r="D12405" s="29">
        <v>46011</v>
      </c>
      <c r="E12405" s="184" t="str">
        <f t="shared" si="884"/>
        <v/>
      </c>
      <c r="F12405" s="184" t="str">
        <f t="shared" si="885"/>
        <v/>
      </c>
      <c r="G12405" s="184" t="str">
        <f t="shared" si="886"/>
        <v/>
      </c>
      <c r="H12405" s="184" t="str">
        <f t="shared" si="887"/>
        <v/>
      </c>
      <c r="J12405" t="s">
        <v>253</v>
      </c>
      <c r="K12405" t="s">
        <v>253</v>
      </c>
      <c r="L12405">
        <f t="shared" si="888"/>
        <v>339.11828700000001</v>
      </c>
      <c r="R12405">
        <f t="shared" si="889"/>
        <v>339.118292</v>
      </c>
      <c r="S12405" t="s">
        <v>201</v>
      </c>
      <c r="T12405" s="221">
        <v>45566.313194444447</v>
      </c>
    </row>
    <row r="12406" spans="1:20" x14ac:dyDescent="0.35">
      <c r="A12406" t="s">
        <v>72</v>
      </c>
      <c r="B12406" t="s">
        <v>70</v>
      </c>
      <c r="C12406" t="s">
        <v>97</v>
      </c>
      <c r="D12406" s="29">
        <v>46012</v>
      </c>
      <c r="E12406" s="184" t="str">
        <f t="shared" si="884"/>
        <v/>
      </c>
      <c r="F12406" s="184" t="str">
        <f t="shared" si="885"/>
        <v/>
      </c>
      <c r="G12406" s="184" t="str">
        <f t="shared" si="886"/>
        <v/>
      </c>
      <c r="H12406" s="184" t="str">
        <f t="shared" si="887"/>
        <v/>
      </c>
      <c r="J12406" t="s">
        <v>253</v>
      </c>
      <c r="K12406" t="s">
        <v>253</v>
      </c>
      <c r="L12406">
        <f t="shared" si="888"/>
        <v>339.11828700000001</v>
      </c>
      <c r="R12406">
        <f t="shared" si="889"/>
        <v>339.118292</v>
      </c>
      <c r="S12406" t="s">
        <v>201</v>
      </c>
      <c r="T12406" s="221">
        <v>45566.313194444447</v>
      </c>
    </row>
    <row r="12407" spans="1:20" x14ac:dyDescent="0.35">
      <c r="A12407" t="s">
        <v>72</v>
      </c>
      <c r="B12407" t="s">
        <v>70</v>
      </c>
      <c r="C12407" t="s">
        <v>97</v>
      </c>
      <c r="D12407" s="29">
        <v>46013</v>
      </c>
      <c r="E12407" s="184" t="str">
        <f t="shared" si="884"/>
        <v/>
      </c>
      <c r="F12407" s="184" t="str">
        <f t="shared" si="885"/>
        <v/>
      </c>
      <c r="G12407" s="184" t="str">
        <f t="shared" si="886"/>
        <v/>
      </c>
      <c r="H12407" s="184" t="str">
        <f t="shared" si="887"/>
        <v/>
      </c>
      <c r="J12407" t="s">
        <v>253</v>
      </c>
      <c r="K12407" t="s">
        <v>253</v>
      </c>
      <c r="L12407">
        <f t="shared" si="888"/>
        <v>339.11828700000001</v>
      </c>
      <c r="R12407">
        <f t="shared" si="889"/>
        <v>339.118292</v>
      </c>
      <c r="S12407" t="s">
        <v>201</v>
      </c>
      <c r="T12407" s="221">
        <v>45566.313194444447</v>
      </c>
    </row>
    <row r="12408" spans="1:20" x14ac:dyDescent="0.35">
      <c r="A12408" t="s">
        <v>72</v>
      </c>
      <c r="B12408" t="s">
        <v>70</v>
      </c>
      <c r="C12408" t="s">
        <v>97</v>
      </c>
      <c r="D12408" s="29">
        <v>46014</v>
      </c>
      <c r="E12408" s="184" t="str">
        <f t="shared" si="884"/>
        <v/>
      </c>
      <c r="F12408" s="184" t="str">
        <f t="shared" si="885"/>
        <v/>
      </c>
      <c r="G12408" s="184" t="str">
        <f t="shared" si="886"/>
        <v/>
      </c>
      <c r="H12408" s="184" t="str">
        <f t="shared" si="887"/>
        <v/>
      </c>
      <c r="J12408" t="s">
        <v>253</v>
      </c>
      <c r="K12408" t="s">
        <v>253</v>
      </c>
      <c r="L12408">
        <f t="shared" si="888"/>
        <v>339.11828700000001</v>
      </c>
      <c r="R12408">
        <f t="shared" si="889"/>
        <v>339.118292</v>
      </c>
      <c r="S12408" t="s">
        <v>201</v>
      </c>
      <c r="T12408" s="221">
        <v>45566.313194444447</v>
      </c>
    </row>
    <row r="12409" spans="1:20" x14ac:dyDescent="0.35">
      <c r="A12409" t="s">
        <v>72</v>
      </c>
      <c r="B12409" t="s">
        <v>70</v>
      </c>
      <c r="C12409" t="s">
        <v>97</v>
      </c>
      <c r="D12409" s="29">
        <v>46015</v>
      </c>
      <c r="E12409" s="184" t="str">
        <f t="shared" si="884"/>
        <v/>
      </c>
      <c r="F12409" s="184" t="str">
        <f t="shared" si="885"/>
        <v/>
      </c>
      <c r="G12409" s="184" t="str">
        <f t="shared" si="886"/>
        <v/>
      </c>
      <c r="H12409" s="184" t="str">
        <f t="shared" si="887"/>
        <v/>
      </c>
      <c r="J12409" t="s">
        <v>253</v>
      </c>
      <c r="K12409" t="s">
        <v>253</v>
      </c>
      <c r="L12409">
        <f t="shared" si="888"/>
        <v>339.11828700000001</v>
      </c>
      <c r="R12409">
        <f t="shared" si="889"/>
        <v>339.118292</v>
      </c>
      <c r="S12409" t="s">
        <v>201</v>
      </c>
      <c r="T12409" s="221">
        <v>45566.313194444447</v>
      </c>
    </row>
    <row r="12410" spans="1:20" x14ac:dyDescent="0.35">
      <c r="A12410" t="s">
        <v>72</v>
      </c>
      <c r="B12410" t="s">
        <v>70</v>
      </c>
      <c r="C12410" t="s">
        <v>97</v>
      </c>
      <c r="D12410" s="29">
        <v>46016</v>
      </c>
      <c r="E12410" s="184" t="str">
        <f t="shared" si="884"/>
        <v/>
      </c>
      <c r="F12410" s="184" t="str">
        <f t="shared" si="885"/>
        <v/>
      </c>
      <c r="G12410" s="184" t="str">
        <f t="shared" si="886"/>
        <v/>
      </c>
      <c r="H12410" s="184" t="str">
        <f t="shared" si="887"/>
        <v/>
      </c>
      <c r="J12410" t="s">
        <v>253</v>
      </c>
      <c r="K12410" t="s">
        <v>253</v>
      </c>
      <c r="L12410">
        <f t="shared" si="888"/>
        <v>339.11828700000001</v>
      </c>
      <c r="R12410">
        <f t="shared" si="889"/>
        <v>339.118292</v>
      </c>
      <c r="S12410" t="s">
        <v>201</v>
      </c>
      <c r="T12410" s="221">
        <v>45566.313194444447</v>
      </c>
    </row>
    <row r="12411" spans="1:20" x14ac:dyDescent="0.35">
      <c r="A12411" t="s">
        <v>72</v>
      </c>
      <c r="B12411" t="s">
        <v>70</v>
      </c>
      <c r="C12411" t="s">
        <v>97</v>
      </c>
      <c r="D12411" s="29">
        <v>46017</v>
      </c>
      <c r="E12411" s="184" t="str">
        <f t="shared" si="884"/>
        <v/>
      </c>
      <c r="F12411" s="184" t="str">
        <f t="shared" si="885"/>
        <v/>
      </c>
      <c r="G12411" s="184" t="str">
        <f t="shared" si="886"/>
        <v/>
      </c>
      <c r="H12411" s="184" t="str">
        <f t="shared" si="887"/>
        <v/>
      </c>
      <c r="J12411" t="s">
        <v>253</v>
      </c>
      <c r="K12411" t="s">
        <v>253</v>
      </c>
      <c r="L12411">
        <f t="shared" si="888"/>
        <v>339.11828700000001</v>
      </c>
      <c r="R12411">
        <f t="shared" si="889"/>
        <v>339.118292</v>
      </c>
      <c r="S12411" t="s">
        <v>201</v>
      </c>
      <c r="T12411" s="221">
        <v>45566.313194444447</v>
      </c>
    </row>
    <row r="12412" spans="1:20" x14ac:dyDescent="0.35">
      <c r="A12412" t="s">
        <v>72</v>
      </c>
      <c r="B12412" t="s">
        <v>70</v>
      </c>
      <c r="C12412" t="s">
        <v>97</v>
      </c>
      <c r="D12412" s="29">
        <v>46018</v>
      </c>
      <c r="E12412" s="184" t="str">
        <f t="shared" si="884"/>
        <v/>
      </c>
      <c r="F12412" s="184" t="str">
        <f t="shared" si="885"/>
        <v/>
      </c>
      <c r="G12412" s="184" t="str">
        <f t="shared" si="886"/>
        <v/>
      </c>
      <c r="H12412" s="184" t="str">
        <f t="shared" si="887"/>
        <v/>
      </c>
      <c r="J12412" t="s">
        <v>253</v>
      </c>
      <c r="K12412" t="s">
        <v>253</v>
      </c>
      <c r="L12412">
        <f t="shared" si="888"/>
        <v>339.11828700000001</v>
      </c>
      <c r="R12412">
        <f t="shared" si="889"/>
        <v>339.118292</v>
      </c>
      <c r="S12412" t="s">
        <v>201</v>
      </c>
      <c r="T12412" s="221">
        <v>45566.313194444447</v>
      </c>
    </row>
    <row r="12413" spans="1:20" x14ac:dyDescent="0.35">
      <c r="A12413" t="s">
        <v>72</v>
      </c>
      <c r="B12413" t="s">
        <v>70</v>
      </c>
      <c r="C12413" t="s">
        <v>97</v>
      </c>
      <c r="D12413" s="29">
        <v>46019</v>
      </c>
      <c r="E12413" s="184" t="str">
        <f t="shared" si="884"/>
        <v/>
      </c>
      <c r="F12413" s="184" t="str">
        <f t="shared" si="885"/>
        <v/>
      </c>
      <c r="G12413" s="184" t="str">
        <f t="shared" si="886"/>
        <v/>
      </c>
      <c r="H12413" s="184" t="str">
        <f t="shared" si="887"/>
        <v/>
      </c>
      <c r="J12413" t="s">
        <v>253</v>
      </c>
      <c r="K12413" t="s">
        <v>253</v>
      </c>
      <c r="L12413">
        <f t="shared" si="888"/>
        <v>339.11828700000001</v>
      </c>
      <c r="R12413">
        <f t="shared" si="889"/>
        <v>339.118292</v>
      </c>
      <c r="S12413" t="s">
        <v>201</v>
      </c>
      <c r="T12413" s="221">
        <v>45566.313194444447</v>
      </c>
    </row>
    <row r="12414" spans="1:20" x14ac:dyDescent="0.35">
      <c r="A12414" t="s">
        <v>72</v>
      </c>
      <c r="B12414" t="s">
        <v>70</v>
      </c>
      <c r="C12414" t="s">
        <v>97</v>
      </c>
      <c r="D12414" s="29">
        <v>46020</v>
      </c>
      <c r="E12414" s="184" t="str">
        <f t="shared" si="884"/>
        <v/>
      </c>
      <c r="F12414" s="184" t="str">
        <f t="shared" si="885"/>
        <v/>
      </c>
      <c r="G12414" s="184" t="str">
        <f t="shared" si="886"/>
        <v/>
      </c>
      <c r="H12414" s="184" t="str">
        <f t="shared" si="887"/>
        <v/>
      </c>
      <c r="J12414" t="s">
        <v>253</v>
      </c>
      <c r="K12414" t="s">
        <v>253</v>
      </c>
      <c r="L12414">
        <f t="shared" si="888"/>
        <v>339.11828700000001</v>
      </c>
      <c r="R12414">
        <f t="shared" si="889"/>
        <v>339.118292</v>
      </c>
      <c r="S12414" t="s">
        <v>201</v>
      </c>
      <c r="T12414" s="221">
        <v>45566.313194444447</v>
      </c>
    </row>
    <row r="12415" spans="1:20" x14ac:dyDescent="0.35">
      <c r="A12415" t="s">
        <v>72</v>
      </c>
      <c r="B12415" t="s">
        <v>70</v>
      </c>
      <c r="C12415" t="s">
        <v>97</v>
      </c>
      <c r="D12415" s="29">
        <v>46021</v>
      </c>
      <c r="E12415" s="184" t="str">
        <f t="shared" si="884"/>
        <v/>
      </c>
      <c r="F12415" s="184" t="str">
        <f t="shared" si="885"/>
        <v/>
      </c>
      <c r="G12415" s="184" t="str">
        <f t="shared" si="886"/>
        <v/>
      </c>
      <c r="H12415" s="184" t="str">
        <f t="shared" si="887"/>
        <v/>
      </c>
      <c r="J12415" t="s">
        <v>253</v>
      </c>
      <c r="K12415" t="s">
        <v>253</v>
      </c>
      <c r="L12415">
        <f t="shared" si="888"/>
        <v>339.11828700000001</v>
      </c>
      <c r="R12415">
        <f t="shared" si="889"/>
        <v>339.118292</v>
      </c>
      <c r="S12415" t="s">
        <v>201</v>
      </c>
      <c r="T12415" s="221">
        <v>45566.313194444447</v>
      </c>
    </row>
    <row r="12416" spans="1:20" x14ac:dyDescent="0.35">
      <c r="A12416" t="s">
        <v>72</v>
      </c>
      <c r="B12416" t="s">
        <v>70</v>
      </c>
      <c r="C12416" t="s">
        <v>97</v>
      </c>
      <c r="D12416" s="29">
        <v>46022</v>
      </c>
      <c r="E12416" s="184" t="str">
        <f t="shared" si="884"/>
        <v/>
      </c>
      <c r="F12416" s="184" t="str">
        <f t="shared" si="885"/>
        <v/>
      </c>
      <c r="G12416" s="184" t="str">
        <f t="shared" si="886"/>
        <v/>
      </c>
      <c r="H12416" s="184" t="str">
        <f t="shared" si="887"/>
        <v/>
      </c>
      <c r="J12416" t="s">
        <v>253</v>
      </c>
      <c r="K12416" t="s">
        <v>253</v>
      </c>
      <c r="L12416">
        <f t="shared" si="888"/>
        <v>339.11828700000001</v>
      </c>
      <c r="R12416">
        <f t="shared" si="889"/>
        <v>339.118292</v>
      </c>
      <c r="S12416" t="s">
        <v>201</v>
      </c>
      <c r="T12416" s="221">
        <v>45566.313194444447</v>
      </c>
    </row>
    <row r="12417" spans="1:20" x14ac:dyDescent="0.35">
      <c r="A12417" t="s">
        <v>130</v>
      </c>
      <c r="B12417" t="s">
        <v>131</v>
      </c>
      <c r="C12417" t="s">
        <v>97</v>
      </c>
      <c r="D12417" s="29">
        <v>45658</v>
      </c>
      <c r="E12417" s="184" t="str">
        <f t="shared" si="884"/>
        <v/>
      </c>
      <c r="F12417" s="184" t="str">
        <f t="shared" si="885"/>
        <v/>
      </c>
      <c r="G12417" s="184" t="str">
        <f t="shared" si="886"/>
        <v/>
      </c>
      <c r="H12417" s="184" t="str">
        <f t="shared" si="887"/>
        <v/>
      </c>
      <c r="L12417">
        <f t="shared" ref="L12417:L12480" si="890">L8402+L6212</f>
        <v>434.86933427707959</v>
      </c>
      <c r="R12417">
        <f t="shared" ref="R12417:R12480" si="891">R8402+R6212</f>
        <v>483.74226899999996</v>
      </c>
      <c r="S12417" t="s">
        <v>201</v>
      </c>
      <c r="T12417" s="221">
        <v>45547.336111111108</v>
      </c>
    </row>
    <row r="12418" spans="1:20" x14ac:dyDescent="0.35">
      <c r="A12418" t="s">
        <v>130</v>
      </c>
      <c r="B12418" t="s">
        <v>131</v>
      </c>
      <c r="C12418" t="s">
        <v>97</v>
      </c>
      <c r="D12418" s="29">
        <v>45659</v>
      </c>
      <c r="E12418" s="184" t="str">
        <f t="shared" si="884"/>
        <v/>
      </c>
      <c r="F12418" s="184" t="str">
        <f t="shared" si="885"/>
        <v/>
      </c>
      <c r="G12418" s="184" t="str">
        <f t="shared" si="886"/>
        <v/>
      </c>
      <c r="H12418" s="184" t="str">
        <f t="shared" si="887"/>
        <v/>
      </c>
      <c r="L12418">
        <f t="shared" si="890"/>
        <v>434.86933427707959</v>
      </c>
      <c r="R12418">
        <f t="shared" si="891"/>
        <v>483.74226899999996</v>
      </c>
      <c r="S12418" t="s">
        <v>201</v>
      </c>
      <c r="T12418" s="221">
        <v>45547.336111111108</v>
      </c>
    </row>
    <row r="12419" spans="1:20" x14ac:dyDescent="0.35">
      <c r="A12419" t="s">
        <v>130</v>
      </c>
      <c r="B12419" t="s">
        <v>131</v>
      </c>
      <c r="C12419" t="s">
        <v>97</v>
      </c>
      <c r="D12419" s="29">
        <v>45660</v>
      </c>
      <c r="E12419" s="184" t="str">
        <f t="shared" si="884"/>
        <v/>
      </c>
      <c r="F12419" s="184" t="str">
        <f t="shared" si="885"/>
        <v/>
      </c>
      <c r="G12419" s="184" t="str">
        <f t="shared" si="886"/>
        <v/>
      </c>
      <c r="H12419" s="184" t="str">
        <f t="shared" si="887"/>
        <v/>
      </c>
      <c r="L12419">
        <f t="shared" si="890"/>
        <v>434.86933427707959</v>
      </c>
      <c r="R12419">
        <f t="shared" si="891"/>
        <v>483.74226899999996</v>
      </c>
      <c r="S12419" t="s">
        <v>201</v>
      </c>
      <c r="T12419" s="221">
        <v>45547.336111111108</v>
      </c>
    </row>
    <row r="12420" spans="1:20" x14ac:dyDescent="0.35">
      <c r="A12420" t="s">
        <v>130</v>
      </c>
      <c r="B12420" t="s">
        <v>131</v>
      </c>
      <c r="C12420" t="s">
        <v>97</v>
      </c>
      <c r="D12420" s="29">
        <v>45661</v>
      </c>
      <c r="E12420" s="184" t="str">
        <f t="shared" si="884"/>
        <v/>
      </c>
      <c r="F12420" s="184" t="str">
        <f t="shared" si="885"/>
        <v/>
      </c>
      <c r="G12420" s="184" t="str">
        <f t="shared" si="886"/>
        <v/>
      </c>
      <c r="H12420" s="184" t="str">
        <f t="shared" si="887"/>
        <v/>
      </c>
      <c r="L12420">
        <f t="shared" si="890"/>
        <v>434.86933427707959</v>
      </c>
      <c r="R12420">
        <f t="shared" si="891"/>
        <v>483.74226899999996</v>
      </c>
      <c r="S12420" t="s">
        <v>201</v>
      </c>
      <c r="T12420" s="221">
        <v>45547.336111111108</v>
      </c>
    </row>
    <row r="12421" spans="1:20" x14ac:dyDescent="0.35">
      <c r="A12421" t="s">
        <v>130</v>
      </c>
      <c r="B12421" t="s">
        <v>131</v>
      </c>
      <c r="C12421" t="s">
        <v>97</v>
      </c>
      <c r="D12421" s="29">
        <v>45662</v>
      </c>
      <c r="E12421" s="184" t="str">
        <f t="shared" si="884"/>
        <v/>
      </c>
      <c r="F12421" s="184" t="str">
        <f t="shared" si="885"/>
        <v/>
      </c>
      <c r="G12421" s="184" t="str">
        <f t="shared" si="886"/>
        <v/>
      </c>
      <c r="H12421" s="184" t="str">
        <f t="shared" si="887"/>
        <v/>
      </c>
      <c r="L12421">
        <f t="shared" si="890"/>
        <v>434.86933427707959</v>
      </c>
      <c r="R12421">
        <f t="shared" si="891"/>
        <v>483.74226899999996</v>
      </c>
      <c r="S12421" t="s">
        <v>201</v>
      </c>
      <c r="T12421" s="221">
        <v>45547.336111111108</v>
      </c>
    </row>
    <row r="12422" spans="1:20" x14ac:dyDescent="0.35">
      <c r="A12422" t="s">
        <v>130</v>
      </c>
      <c r="B12422" t="s">
        <v>131</v>
      </c>
      <c r="C12422" t="s">
        <v>97</v>
      </c>
      <c r="D12422" s="29">
        <v>45663</v>
      </c>
      <c r="E12422" s="184" t="str">
        <f t="shared" si="884"/>
        <v/>
      </c>
      <c r="F12422" s="184" t="str">
        <f t="shared" si="885"/>
        <v/>
      </c>
      <c r="G12422" s="184" t="str">
        <f t="shared" si="886"/>
        <v/>
      </c>
      <c r="H12422" s="184" t="str">
        <f t="shared" si="887"/>
        <v/>
      </c>
      <c r="L12422">
        <f t="shared" si="890"/>
        <v>434.86933427707959</v>
      </c>
      <c r="R12422">
        <f t="shared" si="891"/>
        <v>483.74226899999996</v>
      </c>
      <c r="S12422" t="s">
        <v>201</v>
      </c>
      <c r="T12422" s="221">
        <v>45547.336111111108</v>
      </c>
    </row>
    <row r="12423" spans="1:20" x14ac:dyDescent="0.35">
      <c r="A12423" t="s">
        <v>130</v>
      </c>
      <c r="B12423" t="s">
        <v>131</v>
      </c>
      <c r="C12423" t="s">
        <v>97</v>
      </c>
      <c r="D12423" s="29">
        <v>45664</v>
      </c>
      <c r="E12423" s="184" t="str">
        <f t="shared" si="884"/>
        <v/>
      </c>
      <c r="F12423" s="184" t="str">
        <f t="shared" si="885"/>
        <v/>
      </c>
      <c r="G12423" s="184" t="str">
        <f t="shared" si="886"/>
        <v/>
      </c>
      <c r="H12423" s="184" t="str">
        <f t="shared" si="887"/>
        <v/>
      </c>
      <c r="L12423">
        <f t="shared" si="890"/>
        <v>434.86933427707959</v>
      </c>
      <c r="R12423">
        <f t="shared" si="891"/>
        <v>483.74226899999996</v>
      </c>
      <c r="S12423" t="s">
        <v>201</v>
      </c>
      <c r="T12423" s="221">
        <v>45547.336111111108</v>
      </c>
    </row>
    <row r="12424" spans="1:20" x14ac:dyDescent="0.35">
      <c r="A12424" t="s">
        <v>130</v>
      </c>
      <c r="B12424" t="s">
        <v>131</v>
      </c>
      <c r="C12424" t="s">
        <v>97</v>
      </c>
      <c r="D12424" s="29">
        <v>45665</v>
      </c>
      <c r="E12424" s="184" t="str">
        <f t="shared" ref="E12424:E12487" si="892">IF(J12424="","",IF(L12424=0,0,IF(1-(J12424/L12424)&lt;0,"",1-(J12424/L12424))))</f>
        <v/>
      </c>
      <c r="F12424" s="184" t="str">
        <f t="shared" ref="F12424:F12487" si="893">IF(K12424="","",IF(L12424=0,0,IF(1-(K12424/L12424)&lt;0,"",1-(K12424/L12424))))</f>
        <v/>
      </c>
      <c r="G12424" s="184" t="str">
        <f t="shared" ref="G12424:G12487" si="894">IF(J12424="","",IF(1-(J12424/R12424)&lt;0,"",1-(J12424/R12424)))</f>
        <v/>
      </c>
      <c r="H12424" s="184" t="str">
        <f t="shared" ref="H12424:H12487" si="895">IF(K12424="","",IF(1-(K12424/R12424)&lt;0,"",1-(K12424/R12424)))</f>
        <v/>
      </c>
      <c r="L12424">
        <f t="shared" si="890"/>
        <v>434.86933427707959</v>
      </c>
      <c r="R12424">
        <f t="shared" si="891"/>
        <v>483.74226899999996</v>
      </c>
      <c r="S12424" t="s">
        <v>201</v>
      </c>
      <c r="T12424" s="221">
        <v>45547.336111111108</v>
      </c>
    </row>
    <row r="12425" spans="1:20" x14ac:dyDescent="0.35">
      <c r="A12425" t="s">
        <v>130</v>
      </c>
      <c r="B12425" t="s">
        <v>131</v>
      </c>
      <c r="C12425" t="s">
        <v>97</v>
      </c>
      <c r="D12425" s="29">
        <v>45666</v>
      </c>
      <c r="E12425" s="184" t="str">
        <f t="shared" si="892"/>
        <v/>
      </c>
      <c r="F12425" s="184" t="str">
        <f t="shared" si="893"/>
        <v/>
      </c>
      <c r="G12425" s="184" t="str">
        <f t="shared" si="894"/>
        <v/>
      </c>
      <c r="H12425" s="184" t="str">
        <f t="shared" si="895"/>
        <v/>
      </c>
      <c r="L12425">
        <f t="shared" si="890"/>
        <v>434.86933427707959</v>
      </c>
      <c r="R12425">
        <f t="shared" si="891"/>
        <v>483.74226899999996</v>
      </c>
      <c r="S12425" t="s">
        <v>201</v>
      </c>
      <c r="T12425" s="221">
        <v>45547.336111111108</v>
      </c>
    </row>
    <row r="12426" spans="1:20" x14ac:dyDescent="0.35">
      <c r="A12426" t="s">
        <v>130</v>
      </c>
      <c r="B12426" t="s">
        <v>131</v>
      </c>
      <c r="C12426" t="s">
        <v>97</v>
      </c>
      <c r="D12426" s="29">
        <v>45667</v>
      </c>
      <c r="E12426" s="184" t="str">
        <f t="shared" si="892"/>
        <v/>
      </c>
      <c r="F12426" s="184" t="str">
        <f t="shared" si="893"/>
        <v/>
      </c>
      <c r="G12426" s="184" t="str">
        <f t="shared" si="894"/>
        <v/>
      </c>
      <c r="H12426" s="184" t="str">
        <f t="shared" si="895"/>
        <v/>
      </c>
      <c r="L12426">
        <f t="shared" si="890"/>
        <v>434.86933427707959</v>
      </c>
      <c r="R12426">
        <f t="shared" si="891"/>
        <v>483.74226899999996</v>
      </c>
      <c r="S12426" t="s">
        <v>201</v>
      </c>
      <c r="T12426" s="221">
        <v>45547.336111111108</v>
      </c>
    </row>
    <row r="12427" spans="1:20" x14ac:dyDescent="0.35">
      <c r="A12427" t="s">
        <v>130</v>
      </c>
      <c r="B12427" t="s">
        <v>131</v>
      </c>
      <c r="C12427" t="s">
        <v>97</v>
      </c>
      <c r="D12427" s="29">
        <v>45668</v>
      </c>
      <c r="E12427" s="184" t="str">
        <f t="shared" si="892"/>
        <v/>
      </c>
      <c r="F12427" s="184" t="str">
        <f t="shared" si="893"/>
        <v/>
      </c>
      <c r="G12427" s="184" t="str">
        <f t="shared" si="894"/>
        <v/>
      </c>
      <c r="H12427" s="184" t="str">
        <f t="shared" si="895"/>
        <v/>
      </c>
      <c r="L12427">
        <f t="shared" si="890"/>
        <v>434.86933427707959</v>
      </c>
      <c r="R12427">
        <f t="shared" si="891"/>
        <v>483.74226899999996</v>
      </c>
      <c r="S12427" t="s">
        <v>201</v>
      </c>
      <c r="T12427" s="221">
        <v>45547.336111111108</v>
      </c>
    </row>
    <row r="12428" spans="1:20" x14ac:dyDescent="0.35">
      <c r="A12428" t="s">
        <v>130</v>
      </c>
      <c r="B12428" t="s">
        <v>131</v>
      </c>
      <c r="C12428" t="s">
        <v>97</v>
      </c>
      <c r="D12428" s="29">
        <v>45669</v>
      </c>
      <c r="E12428" s="184" t="str">
        <f t="shared" si="892"/>
        <v/>
      </c>
      <c r="F12428" s="184" t="str">
        <f t="shared" si="893"/>
        <v/>
      </c>
      <c r="G12428" s="184" t="str">
        <f t="shared" si="894"/>
        <v/>
      </c>
      <c r="H12428" s="184" t="str">
        <f t="shared" si="895"/>
        <v/>
      </c>
      <c r="L12428">
        <f t="shared" si="890"/>
        <v>434.86933427707959</v>
      </c>
      <c r="R12428">
        <f t="shared" si="891"/>
        <v>483.74226899999996</v>
      </c>
      <c r="S12428" t="s">
        <v>201</v>
      </c>
      <c r="T12428" s="221">
        <v>45547.336111111108</v>
      </c>
    </row>
    <row r="12429" spans="1:20" x14ac:dyDescent="0.35">
      <c r="A12429" t="s">
        <v>130</v>
      </c>
      <c r="B12429" t="s">
        <v>131</v>
      </c>
      <c r="C12429" t="s">
        <v>97</v>
      </c>
      <c r="D12429" s="29">
        <v>45670</v>
      </c>
      <c r="E12429" s="184" t="str">
        <f t="shared" si="892"/>
        <v/>
      </c>
      <c r="F12429" s="184" t="str">
        <f t="shared" si="893"/>
        <v/>
      </c>
      <c r="G12429" s="184" t="str">
        <f t="shared" si="894"/>
        <v/>
      </c>
      <c r="H12429" s="184" t="str">
        <f t="shared" si="895"/>
        <v/>
      </c>
      <c r="L12429">
        <f t="shared" si="890"/>
        <v>434.86933427707959</v>
      </c>
      <c r="R12429">
        <f t="shared" si="891"/>
        <v>483.74226899999996</v>
      </c>
      <c r="S12429" t="s">
        <v>201</v>
      </c>
      <c r="T12429" s="221">
        <v>45547.336111111108</v>
      </c>
    </row>
    <row r="12430" spans="1:20" x14ac:dyDescent="0.35">
      <c r="A12430" t="s">
        <v>130</v>
      </c>
      <c r="B12430" t="s">
        <v>131</v>
      </c>
      <c r="C12430" t="s">
        <v>97</v>
      </c>
      <c r="D12430" s="29">
        <v>45671</v>
      </c>
      <c r="E12430" s="184" t="str">
        <f t="shared" si="892"/>
        <v/>
      </c>
      <c r="F12430" s="184" t="str">
        <f t="shared" si="893"/>
        <v/>
      </c>
      <c r="G12430" s="184" t="str">
        <f t="shared" si="894"/>
        <v/>
      </c>
      <c r="H12430" s="184" t="str">
        <f t="shared" si="895"/>
        <v/>
      </c>
      <c r="L12430">
        <f t="shared" si="890"/>
        <v>434.86933427707959</v>
      </c>
      <c r="R12430">
        <f t="shared" si="891"/>
        <v>483.74226899999996</v>
      </c>
      <c r="S12430" t="s">
        <v>201</v>
      </c>
      <c r="T12430" s="221">
        <v>45547.336111111108</v>
      </c>
    </row>
    <row r="12431" spans="1:20" x14ac:dyDescent="0.35">
      <c r="A12431" t="s">
        <v>130</v>
      </c>
      <c r="B12431" t="s">
        <v>131</v>
      </c>
      <c r="C12431" t="s">
        <v>97</v>
      </c>
      <c r="D12431" s="29">
        <v>45672</v>
      </c>
      <c r="E12431" s="184" t="str">
        <f t="shared" si="892"/>
        <v/>
      </c>
      <c r="F12431" s="184" t="str">
        <f t="shared" si="893"/>
        <v/>
      </c>
      <c r="G12431" s="184" t="str">
        <f t="shared" si="894"/>
        <v/>
      </c>
      <c r="H12431" s="184" t="str">
        <f t="shared" si="895"/>
        <v/>
      </c>
      <c r="L12431">
        <f t="shared" si="890"/>
        <v>434.86933427707959</v>
      </c>
      <c r="R12431">
        <f t="shared" si="891"/>
        <v>483.74226899999996</v>
      </c>
      <c r="S12431" t="s">
        <v>201</v>
      </c>
      <c r="T12431" s="221">
        <v>45547.336111111108</v>
      </c>
    </row>
    <row r="12432" spans="1:20" x14ac:dyDescent="0.35">
      <c r="A12432" t="s">
        <v>130</v>
      </c>
      <c r="B12432" t="s">
        <v>131</v>
      </c>
      <c r="C12432" t="s">
        <v>97</v>
      </c>
      <c r="D12432" s="29">
        <v>45673</v>
      </c>
      <c r="E12432" s="184" t="str">
        <f t="shared" si="892"/>
        <v/>
      </c>
      <c r="F12432" s="184" t="str">
        <f t="shared" si="893"/>
        <v/>
      </c>
      <c r="G12432" s="184" t="str">
        <f t="shared" si="894"/>
        <v/>
      </c>
      <c r="H12432" s="184" t="str">
        <f t="shared" si="895"/>
        <v/>
      </c>
      <c r="L12432">
        <f t="shared" si="890"/>
        <v>434.86933427707959</v>
      </c>
      <c r="R12432">
        <f t="shared" si="891"/>
        <v>483.74226899999996</v>
      </c>
      <c r="S12432" t="s">
        <v>201</v>
      </c>
      <c r="T12432" s="221">
        <v>45547.336111111108</v>
      </c>
    </row>
    <row r="12433" spans="1:20" x14ac:dyDescent="0.35">
      <c r="A12433" t="s">
        <v>130</v>
      </c>
      <c r="B12433" t="s">
        <v>131</v>
      </c>
      <c r="C12433" t="s">
        <v>97</v>
      </c>
      <c r="D12433" s="29">
        <v>45674</v>
      </c>
      <c r="E12433" s="184" t="str">
        <f t="shared" si="892"/>
        <v/>
      </c>
      <c r="F12433" s="184" t="str">
        <f t="shared" si="893"/>
        <v/>
      </c>
      <c r="G12433" s="184" t="str">
        <f t="shared" si="894"/>
        <v/>
      </c>
      <c r="H12433" s="184" t="str">
        <f t="shared" si="895"/>
        <v/>
      </c>
      <c r="L12433">
        <f t="shared" si="890"/>
        <v>434.86933427707959</v>
      </c>
      <c r="R12433">
        <f t="shared" si="891"/>
        <v>483.74226899999996</v>
      </c>
      <c r="S12433" t="s">
        <v>201</v>
      </c>
      <c r="T12433" s="221">
        <v>45547.336111111108</v>
      </c>
    </row>
    <row r="12434" spans="1:20" x14ac:dyDescent="0.35">
      <c r="A12434" t="s">
        <v>130</v>
      </c>
      <c r="B12434" t="s">
        <v>131</v>
      </c>
      <c r="C12434" t="s">
        <v>97</v>
      </c>
      <c r="D12434" s="29">
        <v>45675</v>
      </c>
      <c r="E12434" s="184" t="str">
        <f t="shared" si="892"/>
        <v/>
      </c>
      <c r="F12434" s="184" t="str">
        <f t="shared" si="893"/>
        <v/>
      </c>
      <c r="G12434" s="184" t="str">
        <f t="shared" si="894"/>
        <v/>
      </c>
      <c r="H12434" s="184" t="str">
        <f t="shared" si="895"/>
        <v/>
      </c>
      <c r="L12434">
        <f t="shared" si="890"/>
        <v>434.86933427707959</v>
      </c>
      <c r="R12434">
        <f t="shared" si="891"/>
        <v>483.74226899999996</v>
      </c>
      <c r="S12434" t="s">
        <v>201</v>
      </c>
      <c r="T12434" s="221">
        <v>45547.336111111108</v>
      </c>
    </row>
    <row r="12435" spans="1:20" x14ac:dyDescent="0.35">
      <c r="A12435" t="s">
        <v>130</v>
      </c>
      <c r="B12435" t="s">
        <v>131</v>
      </c>
      <c r="C12435" t="s">
        <v>97</v>
      </c>
      <c r="D12435" s="29">
        <v>45676</v>
      </c>
      <c r="E12435" s="184" t="str">
        <f t="shared" si="892"/>
        <v/>
      </c>
      <c r="F12435" s="184" t="str">
        <f t="shared" si="893"/>
        <v/>
      </c>
      <c r="G12435" s="184" t="str">
        <f t="shared" si="894"/>
        <v/>
      </c>
      <c r="H12435" s="184" t="str">
        <f t="shared" si="895"/>
        <v/>
      </c>
      <c r="L12435">
        <f t="shared" si="890"/>
        <v>434.86933427707959</v>
      </c>
      <c r="R12435">
        <f t="shared" si="891"/>
        <v>483.74226899999996</v>
      </c>
      <c r="S12435" t="s">
        <v>201</v>
      </c>
      <c r="T12435" s="221">
        <v>45547.336111111108</v>
      </c>
    </row>
    <row r="12436" spans="1:20" x14ac:dyDescent="0.35">
      <c r="A12436" t="s">
        <v>130</v>
      </c>
      <c r="B12436" t="s">
        <v>131</v>
      </c>
      <c r="C12436" t="s">
        <v>97</v>
      </c>
      <c r="D12436" s="29">
        <v>45677</v>
      </c>
      <c r="E12436" s="184" t="str">
        <f t="shared" si="892"/>
        <v/>
      </c>
      <c r="F12436" s="184" t="str">
        <f t="shared" si="893"/>
        <v/>
      </c>
      <c r="G12436" s="184" t="str">
        <f t="shared" si="894"/>
        <v/>
      </c>
      <c r="H12436" s="184" t="str">
        <f t="shared" si="895"/>
        <v/>
      </c>
      <c r="L12436">
        <f t="shared" si="890"/>
        <v>434.86933427707959</v>
      </c>
      <c r="R12436">
        <f t="shared" si="891"/>
        <v>483.74226899999996</v>
      </c>
      <c r="S12436" t="s">
        <v>201</v>
      </c>
      <c r="T12436" s="221">
        <v>45547.336111111108</v>
      </c>
    </row>
    <row r="12437" spans="1:20" x14ac:dyDescent="0.35">
      <c r="A12437" t="s">
        <v>130</v>
      </c>
      <c r="B12437" t="s">
        <v>131</v>
      </c>
      <c r="C12437" t="s">
        <v>97</v>
      </c>
      <c r="D12437" s="29">
        <v>45678</v>
      </c>
      <c r="E12437" s="184" t="str">
        <f t="shared" si="892"/>
        <v/>
      </c>
      <c r="F12437" s="184" t="str">
        <f t="shared" si="893"/>
        <v/>
      </c>
      <c r="G12437" s="184" t="str">
        <f t="shared" si="894"/>
        <v/>
      </c>
      <c r="H12437" s="184" t="str">
        <f t="shared" si="895"/>
        <v/>
      </c>
      <c r="L12437">
        <f t="shared" si="890"/>
        <v>434.86933427707959</v>
      </c>
      <c r="R12437">
        <f t="shared" si="891"/>
        <v>483.74226899999996</v>
      </c>
      <c r="S12437" t="s">
        <v>201</v>
      </c>
      <c r="T12437" s="221">
        <v>45547.336111111108</v>
      </c>
    </row>
    <row r="12438" spans="1:20" x14ac:dyDescent="0.35">
      <c r="A12438" t="s">
        <v>130</v>
      </c>
      <c r="B12438" t="s">
        <v>131</v>
      </c>
      <c r="C12438" t="s">
        <v>97</v>
      </c>
      <c r="D12438" s="29">
        <v>45679</v>
      </c>
      <c r="E12438" s="184" t="str">
        <f t="shared" si="892"/>
        <v/>
      </c>
      <c r="F12438" s="184" t="str">
        <f t="shared" si="893"/>
        <v/>
      </c>
      <c r="G12438" s="184" t="str">
        <f t="shared" si="894"/>
        <v/>
      </c>
      <c r="H12438" s="184" t="str">
        <f t="shared" si="895"/>
        <v/>
      </c>
      <c r="L12438">
        <f t="shared" si="890"/>
        <v>434.86933427707959</v>
      </c>
      <c r="R12438">
        <f t="shared" si="891"/>
        <v>483.74226899999996</v>
      </c>
      <c r="S12438" t="s">
        <v>201</v>
      </c>
      <c r="T12438" s="221">
        <v>45547.336111111108</v>
      </c>
    </row>
    <row r="12439" spans="1:20" x14ac:dyDescent="0.35">
      <c r="A12439" t="s">
        <v>130</v>
      </c>
      <c r="B12439" t="s">
        <v>131</v>
      </c>
      <c r="C12439" t="s">
        <v>97</v>
      </c>
      <c r="D12439" s="29">
        <v>45680</v>
      </c>
      <c r="E12439" s="184" t="str">
        <f t="shared" si="892"/>
        <v/>
      </c>
      <c r="F12439" s="184" t="str">
        <f t="shared" si="893"/>
        <v/>
      </c>
      <c r="G12439" s="184" t="str">
        <f t="shared" si="894"/>
        <v/>
      </c>
      <c r="H12439" s="184" t="str">
        <f t="shared" si="895"/>
        <v/>
      </c>
      <c r="L12439">
        <f t="shared" si="890"/>
        <v>434.86933427707959</v>
      </c>
      <c r="R12439">
        <f t="shared" si="891"/>
        <v>483.74226899999996</v>
      </c>
      <c r="S12439" t="s">
        <v>201</v>
      </c>
      <c r="T12439" s="221">
        <v>45547.336111111108</v>
      </c>
    </row>
    <row r="12440" spans="1:20" x14ac:dyDescent="0.35">
      <c r="A12440" t="s">
        <v>130</v>
      </c>
      <c r="B12440" t="s">
        <v>131</v>
      </c>
      <c r="C12440" t="s">
        <v>97</v>
      </c>
      <c r="D12440" s="29">
        <v>45681</v>
      </c>
      <c r="E12440" s="184" t="str">
        <f t="shared" si="892"/>
        <v/>
      </c>
      <c r="F12440" s="184" t="str">
        <f t="shared" si="893"/>
        <v/>
      </c>
      <c r="G12440" s="184" t="str">
        <f t="shared" si="894"/>
        <v/>
      </c>
      <c r="H12440" s="184" t="str">
        <f t="shared" si="895"/>
        <v/>
      </c>
      <c r="L12440">
        <f t="shared" si="890"/>
        <v>434.86933427707959</v>
      </c>
      <c r="R12440">
        <f t="shared" si="891"/>
        <v>483.74226899999996</v>
      </c>
      <c r="S12440" t="s">
        <v>201</v>
      </c>
      <c r="T12440" s="221">
        <v>45547.336111111108</v>
      </c>
    </row>
    <row r="12441" spans="1:20" x14ac:dyDescent="0.35">
      <c r="A12441" t="s">
        <v>130</v>
      </c>
      <c r="B12441" t="s">
        <v>131</v>
      </c>
      <c r="C12441" t="s">
        <v>97</v>
      </c>
      <c r="D12441" s="29">
        <v>45682</v>
      </c>
      <c r="E12441" s="184" t="str">
        <f t="shared" si="892"/>
        <v/>
      </c>
      <c r="F12441" s="184" t="str">
        <f t="shared" si="893"/>
        <v/>
      </c>
      <c r="G12441" s="184" t="str">
        <f t="shared" si="894"/>
        <v/>
      </c>
      <c r="H12441" s="184" t="str">
        <f t="shared" si="895"/>
        <v/>
      </c>
      <c r="L12441">
        <f t="shared" si="890"/>
        <v>434.86933427707959</v>
      </c>
      <c r="R12441">
        <f t="shared" si="891"/>
        <v>483.74226899999996</v>
      </c>
      <c r="S12441" t="s">
        <v>201</v>
      </c>
      <c r="T12441" s="221">
        <v>45547.336111111108</v>
      </c>
    </row>
    <row r="12442" spans="1:20" x14ac:dyDescent="0.35">
      <c r="A12442" t="s">
        <v>130</v>
      </c>
      <c r="B12442" t="s">
        <v>131</v>
      </c>
      <c r="C12442" t="s">
        <v>97</v>
      </c>
      <c r="D12442" s="29">
        <v>45683</v>
      </c>
      <c r="E12442" s="184" t="str">
        <f t="shared" si="892"/>
        <v/>
      </c>
      <c r="F12442" s="184" t="str">
        <f t="shared" si="893"/>
        <v/>
      </c>
      <c r="G12442" s="184" t="str">
        <f t="shared" si="894"/>
        <v/>
      </c>
      <c r="H12442" s="184" t="str">
        <f t="shared" si="895"/>
        <v/>
      </c>
      <c r="L12442">
        <f t="shared" si="890"/>
        <v>434.86933427707959</v>
      </c>
      <c r="R12442">
        <f t="shared" si="891"/>
        <v>483.74226899999996</v>
      </c>
      <c r="S12442" t="s">
        <v>201</v>
      </c>
      <c r="T12442" s="221">
        <v>45547.336111111108</v>
      </c>
    </row>
    <row r="12443" spans="1:20" x14ac:dyDescent="0.35">
      <c r="A12443" t="s">
        <v>130</v>
      </c>
      <c r="B12443" t="s">
        <v>131</v>
      </c>
      <c r="C12443" t="s">
        <v>97</v>
      </c>
      <c r="D12443" s="29">
        <v>45684</v>
      </c>
      <c r="E12443" s="184" t="str">
        <f t="shared" si="892"/>
        <v/>
      </c>
      <c r="F12443" s="184" t="str">
        <f t="shared" si="893"/>
        <v/>
      </c>
      <c r="G12443" s="184" t="str">
        <f t="shared" si="894"/>
        <v/>
      </c>
      <c r="H12443" s="184" t="str">
        <f t="shared" si="895"/>
        <v/>
      </c>
      <c r="L12443">
        <f t="shared" si="890"/>
        <v>434.86933427707959</v>
      </c>
      <c r="R12443">
        <f t="shared" si="891"/>
        <v>483.74226899999996</v>
      </c>
      <c r="S12443" t="s">
        <v>201</v>
      </c>
      <c r="T12443" s="221">
        <v>45547.336111111108</v>
      </c>
    </row>
    <row r="12444" spans="1:20" x14ac:dyDescent="0.35">
      <c r="A12444" t="s">
        <v>130</v>
      </c>
      <c r="B12444" t="s">
        <v>131</v>
      </c>
      <c r="C12444" t="s">
        <v>97</v>
      </c>
      <c r="D12444" s="29">
        <v>45685</v>
      </c>
      <c r="E12444" s="184" t="str">
        <f t="shared" si="892"/>
        <v/>
      </c>
      <c r="F12444" s="184" t="str">
        <f t="shared" si="893"/>
        <v/>
      </c>
      <c r="G12444" s="184" t="str">
        <f t="shared" si="894"/>
        <v/>
      </c>
      <c r="H12444" s="184" t="str">
        <f t="shared" si="895"/>
        <v/>
      </c>
      <c r="L12444">
        <f t="shared" si="890"/>
        <v>434.86933427707959</v>
      </c>
      <c r="R12444">
        <f t="shared" si="891"/>
        <v>483.74226899999996</v>
      </c>
      <c r="S12444" t="s">
        <v>201</v>
      </c>
      <c r="T12444" s="221">
        <v>45547.336111111108</v>
      </c>
    </row>
    <row r="12445" spans="1:20" x14ac:dyDescent="0.35">
      <c r="A12445" t="s">
        <v>130</v>
      </c>
      <c r="B12445" t="s">
        <v>131</v>
      </c>
      <c r="C12445" t="s">
        <v>97</v>
      </c>
      <c r="D12445" s="29">
        <v>45686</v>
      </c>
      <c r="E12445" s="184" t="str">
        <f t="shared" si="892"/>
        <v/>
      </c>
      <c r="F12445" s="184" t="str">
        <f t="shared" si="893"/>
        <v/>
      </c>
      <c r="G12445" s="184" t="str">
        <f t="shared" si="894"/>
        <v/>
      </c>
      <c r="H12445" s="184" t="str">
        <f t="shared" si="895"/>
        <v/>
      </c>
      <c r="L12445">
        <f t="shared" si="890"/>
        <v>434.86933427707959</v>
      </c>
      <c r="R12445">
        <f t="shared" si="891"/>
        <v>483.74226899999996</v>
      </c>
      <c r="S12445" t="s">
        <v>201</v>
      </c>
      <c r="T12445" s="221">
        <v>45547.336111111108</v>
      </c>
    </row>
    <row r="12446" spans="1:20" x14ac:dyDescent="0.35">
      <c r="A12446" t="s">
        <v>130</v>
      </c>
      <c r="B12446" t="s">
        <v>131</v>
      </c>
      <c r="C12446" t="s">
        <v>97</v>
      </c>
      <c r="D12446" s="29">
        <v>45687</v>
      </c>
      <c r="E12446" s="184" t="str">
        <f t="shared" si="892"/>
        <v/>
      </c>
      <c r="F12446" s="184" t="str">
        <f t="shared" si="893"/>
        <v/>
      </c>
      <c r="G12446" s="184" t="str">
        <f t="shared" si="894"/>
        <v/>
      </c>
      <c r="H12446" s="184" t="str">
        <f t="shared" si="895"/>
        <v/>
      </c>
      <c r="L12446">
        <f t="shared" si="890"/>
        <v>434.86933427707959</v>
      </c>
      <c r="R12446">
        <f t="shared" si="891"/>
        <v>483.74226899999996</v>
      </c>
      <c r="S12446" t="s">
        <v>201</v>
      </c>
      <c r="T12446" s="221">
        <v>45547.336111111108</v>
      </c>
    </row>
    <row r="12447" spans="1:20" x14ac:dyDescent="0.35">
      <c r="A12447" t="s">
        <v>130</v>
      </c>
      <c r="B12447" t="s">
        <v>131</v>
      </c>
      <c r="C12447" t="s">
        <v>97</v>
      </c>
      <c r="D12447" s="29">
        <v>45688</v>
      </c>
      <c r="E12447" s="184" t="str">
        <f t="shared" si="892"/>
        <v/>
      </c>
      <c r="F12447" s="184" t="str">
        <f t="shared" si="893"/>
        <v/>
      </c>
      <c r="G12447" s="184" t="str">
        <f t="shared" si="894"/>
        <v/>
      </c>
      <c r="H12447" s="184" t="str">
        <f t="shared" si="895"/>
        <v/>
      </c>
      <c r="L12447">
        <f t="shared" si="890"/>
        <v>434.86933427707959</v>
      </c>
      <c r="R12447">
        <f t="shared" si="891"/>
        <v>483.74226899999996</v>
      </c>
      <c r="S12447" t="s">
        <v>201</v>
      </c>
      <c r="T12447" s="221">
        <v>45547.336111111108</v>
      </c>
    </row>
    <row r="12448" spans="1:20" x14ac:dyDescent="0.35">
      <c r="A12448" t="s">
        <v>130</v>
      </c>
      <c r="B12448" t="s">
        <v>131</v>
      </c>
      <c r="C12448" t="s">
        <v>97</v>
      </c>
      <c r="D12448" s="29">
        <v>45689</v>
      </c>
      <c r="E12448" s="184" t="str">
        <f t="shared" si="892"/>
        <v/>
      </c>
      <c r="F12448" s="184" t="str">
        <f t="shared" si="893"/>
        <v/>
      </c>
      <c r="G12448" s="184" t="str">
        <f t="shared" si="894"/>
        <v/>
      </c>
      <c r="H12448" s="184" t="str">
        <f t="shared" si="895"/>
        <v/>
      </c>
      <c r="L12448">
        <f t="shared" si="890"/>
        <v>434.86933427707959</v>
      </c>
      <c r="R12448">
        <f t="shared" si="891"/>
        <v>483.74226899999996</v>
      </c>
      <c r="S12448" t="s">
        <v>201</v>
      </c>
      <c r="T12448" s="221">
        <v>45547.336111111108</v>
      </c>
    </row>
    <row r="12449" spans="1:20" x14ac:dyDescent="0.35">
      <c r="A12449" t="s">
        <v>130</v>
      </c>
      <c r="B12449" t="s">
        <v>131</v>
      </c>
      <c r="C12449" t="s">
        <v>97</v>
      </c>
      <c r="D12449" s="29">
        <v>45690</v>
      </c>
      <c r="E12449" s="184" t="str">
        <f t="shared" si="892"/>
        <v/>
      </c>
      <c r="F12449" s="184" t="str">
        <f t="shared" si="893"/>
        <v/>
      </c>
      <c r="G12449" s="184" t="str">
        <f t="shared" si="894"/>
        <v/>
      </c>
      <c r="H12449" s="184" t="str">
        <f t="shared" si="895"/>
        <v/>
      </c>
      <c r="L12449">
        <f t="shared" si="890"/>
        <v>434.86933427707959</v>
      </c>
      <c r="R12449">
        <f t="shared" si="891"/>
        <v>483.74226899999996</v>
      </c>
      <c r="S12449" t="s">
        <v>201</v>
      </c>
      <c r="T12449" s="221">
        <v>45547.336111111108</v>
      </c>
    </row>
    <row r="12450" spans="1:20" x14ac:dyDescent="0.35">
      <c r="A12450" t="s">
        <v>130</v>
      </c>
      <c r="B12450" t="s">
        <v>131</v>
      </c>
      <c r="C12450" t="s">
        <v>97</v>
      </c>
      <c r="D12450" s="29">
        <v>45691</v>
      </c>
      <c r="E12450" s="184" t="str">
        <f t="shared" si="892"/>
        <v/>
      </c>
      <c r="F12450" s="184" t="str">
        <f t="shared" si="893"/>
        <v/>
      </c>
      <c r="G12450" s="184" t="str">
        <f t="shared" si="894"/>
        <v/>
      </c>
      <c r="H12450" s="184" t="str">
        <f t="shared" si="895"/>
        <v/>
      </c>
      <c r="L12450">
        <f t="shared" si="890"/>
        <v>434.86933427707959</v>
      </c>
      <c r="R12450">
        <f t="shared" si="891"/>
        <v>483.74226899999996</v>
      </c>
      <c r="S12450" t="s">
        <v>201</v>
      </c>
      <c r="T12450" s="221">
        <v>45547.336111111108</v>
      </c>
    </row>
    <row r="12451" spans="1:20" x14ac:dyDescent="0.35">
      <c r="A12451" t="s">
        <v>130</v>
      </c>
      <c r="B12451" t="s">
        <v>131</v>
      </c>
      <c r="C12451" t="s">
        <v>97</v>
      </c>
      <c r="D12451" s="29">
        <v>45692</v>
      </c>
      <c r="E12451" s="184" t="str">
        <f t="shared" si="892"/>
        <v/>
      </c>
      <c r="F12451" s="184" t="str">
        <f t="shared" si="893"/>
        <v/>
      </c>
      <c r="G12451" s="184" t="str">
        <f t="shared" si="894"/>
        <v/>
      </c>
      <c r="H12451" s="184" t="str">
        <f t="shared" si="895"/>
        <v/>
      </c>
      <c r="L12451">
        <f t="shared" si="890"/>
        <v>434.86933427707959</v>
      </c>
      <c r="R12451">
        <f t="shared" si="891"/>
        <v>483.74226899999996</v>
      </c>
      <c r="S12451" t="s">
        <v>201</v>
      </c>
      <c r="T12451" s="221">
        <v>45547.336111111108</v>
      </c>
    </row>
    <row r="12452" spans="1:20" x14ac:dyDescent="0.35">
      <c r="A12452" t="s">
        <v>130</v>
      </c>
      <c r="B12452" t="s">
        <v>131</v>
      </c>
      <c r="C12452" t="s">
        <v>97</v>
      </c>
      <c r="D12452" s="29">
        <v>45693</v>
      </c>
      <c r="E12452" s="184" t="str">
        <f t="shared" si="892"/>
        <v/>
      </c>
      <c r="F12452" s="184" t="str">
        <f t="shared" si="893"/>
        <v/>
      </c>
      <c r="G12452" s="184" t="str">
        <f t="shared" si="894"/>
        <v/>
      </c>
      <c r="H12452" s="184" t="str">
        <f t="shared" si="895"/>
        <v/>
      </c>
      <c r="L12452">
        <f t="shared" si="890"/>
        <v>434.86933427707959</v>
      </c>
      <c r="R12452">
        <f t="shared" si="891"/>
        <v>483.74226899999996</v>
      </c>
      <c r="S12452" t="s">
        <v>201</v>
      </c>
      <c r="T12452" s="221">
        <v>45547.336111111108</v>
      </c>
    </row>
    <row r="12453" spans="1:20" x14ac:dyDescent="0.35">
      <c r="A12453" t="s">
        <v>130</v>
      </c>
      <c r="B12453" t="s">
        <v>131</v>
      </c>
      <c r="C12453" t="s">
        <v>97</v>
      </c>
      <c r="D12453" s="29">
        <v>45694</v>
      </c>
      <c r="E12453" s="184" t="str">
        <f t="shared" si="892"/>
        <v/>
      </c>
      <c r="F12453" s="184" t="str">
        <f t="shared" si="893"/>
        <v/>
      </c>
      <c r="G12453" s="184" t="str">
        <f t="shared" si="894"/>
        <v/>
      </c>
      <c r="H12453" s="184" t="str">
        <f t="shared" si="895"/>
        <v/>
      </c>
      <c r="L12453">
        <f t="shared" si="890"/>
        <v>434.86933427707959</v>
      </c>
      <c r="R12453">
        <f t="shared" si="891"/>
        <v>483.74226899999996</v>
      </c>
      <c r="S12453" t="s">
        <v>201</v>
      </c>
      <c r="T12453" s="221">
        <v>45547.336111111108</v>
      </c>
    </row>
    <row r="12454" spans="1:20" x14ac:dyDescent="0.35">
      <c r="A12454" t="s">
        <v>130</v>
      </c>
      <c r="B12454" t="s">
        <v>131</v>
      </c>
      <c r="C12454" t="s">
        <v>97</v>
      </c>
      <c r="D12454" s="29">
        <v>45695</v>
      </c>
      <c r="E12454" s="184" t="str">
        <f t="shared" si="892"/>
        <v/>
      </c>
      <c r="F12454" s="184" t="str">
        <f t="shared" si="893"/>
        <v/>
      </c>
      <c r="G12454" s="184" t="str">
        <f t="shared" si="894"/>
        <v/>
      </c>
      <c r="H12454" s="184" t="str">
        <f t="shared" si="895"/>
        <v/>
      </c>
      <c r="L12454">
        <f t="shared" si="890"/>
        <v>434.86933427707959</v>
      </c>
      <c r="R12454">
        <f t="shared" si="891"/>
        <v>483.74226899999996</v>
      </c>
      <c r="S12454" t="s">
        <v>201</v>
      </c>
      <c r="T12454" s="221">
        <v>45547.336111111108</v>
      </c>
    </row>
    <row r="12455" spans="1:20" x14ac:dyDescent="0.35">
      <c r="A12455" t="s">
        <v>130</v>
      </c>
      <c r="B12455" t="s">
        <v>131</v>
      </c>
      <c r="C12455" t="s">
        <v>97</v>
      </c>
      <c r="D12455" s="29">
        <v>45696</v>
      </c>
      <c r="E12455" s="184" t="str">
        <f t="shared" si="892"/>
        <v/>
      </c>
      <c r="F12455" s="184" t="str">
        <f t="shared" si="893"/>
        <v/>
      </c>
      <c r="G12455" s="184" t="str">
        <f t="shared" si="894"/>
        <v/>
      </c>
      <c r="H12455" s="184" t="str">
        <f t="shared" si="895"/>
        <v/>
      </c>
      <c r="L12455">
        <f t="shared" si="890"/>
        <v>434.86933427707959</v>
      </c>
      <c r="R12455">
        <f t="shared" si="891"/>
        <v>483.74226899999996</v>
      </c>
      <c r="S12455" t="s">
        <v>201</v>
      </c>
      <c r="T12455" s="221">
        <v>45547.336111111108</v>
      </c>
    </row>
    <row r="12456" spans="1:20" x14ac:dyDescent="0.35">
      <c r="A12456" t="s">
        <v>130</v>
      </c>
      <c r="B12456" t="s">
        <v>131</v>
      </c>
      <c r="C12456" t="s">
        <v>97</v>
      </c>
      <c r="D12456" s="29">
        <v>45697</v>
      </c>
      <c r="E12456" s="184" t="str">
        <f t="shared" si="892"/>
        <v/>
      </c>
      <c r="F12456" s="184" t="str">
        <f t="shared" si="893"/>
        <v/>
      </c>
      <c r="G12456" s="184" t="str">
        <f t="shared" si="894"/>
        <v/>
      </c>
      <c r="H12456" s="184" t="str">
        <f t="shared" si="895"/>
        <v/>
      </c>
      <c r="L12456">
        <f t="shared" si="890"/>
        <v>434.86933427707959</v>
      </c>
      <c r="R12456">
        <f t="shared" si="891"/>
        <v>483.74226899999996</v>
      </c>
      <c r="S12456" t="s">
        <v>201</v>
      </c>
      <c r="T12456" s="221">
        <v>45547.336111111108</v>
      </c>
    </row>
    <row r="12457" spans="1:20" x14ac:dyDescent="0.35">
      <c r="A12457" t="s">
        <v>130</v>
      </c>
      <c r="B12457" t="s">
        <v>131</v>
      </c>
      <c r="C12457" t="s">
        <v>97</v>
      </c>
      <c r="D12457" s="29">
        <v>45698</v>
      </c>
      <c r="E12457" s="184" t="str">
        <f t="shared" si="892"/>
        <v/>
      </c>
      <c r="F12457" s="184" t="str">
        <f t="shared" si="893"/>
        <v/>
      </c>
      <c r="G12457" s="184" t="str">
        <f t="shared" si="894"/>
        <v/>
      </c>
      <c r="H12457" s="184" t="str">
        <f t="shared" si="895"/>
        <v/>
      </c>
      <c r="L12457">
        <f t="shared" si="890"/>
        <v>434.86933427707959</v>
      </c>
      <c r="R12457">
        <f t="shared" si="891"/>
        <v>483.74226899999996</v>
      </c>
      <c r="S12457" t="s">
        <v>201</v>
      </c>
      <c r="T12457" s="221">
        <v>45547.336111111108</v>
      </c>
    </row>
    <row r="12458" spans="1:20" x14ac:dyDescent="0.35">
      <c r="A12458" t="s">
        <v>130</v>
      </c>
      <c r="B12458" t="s">
        <v>131</v>
      </c>
      <c r="C12458" t="s">
        <v>97</v>
      </c>
      <c r="D12458" s="29">
        <v>45699</v>
      </c>
      <c r="E12458" s="184" t="str">
        <f t="shared" si="892"/>
        <v/>
      </c>
      <c r="F12458" s="184" t="str">
        <f t="shared" si="893"/>
        <v/>
      </c>
      <c r="G12458" s="184" t="str">
        <f t="shared" si="894"/>
        <v/>
      </c>
      <c r="H12458" s="184" t="str">
        <f t="shared" si="895"/>
        <v/>
      </c>
      <c r="L12458">
        <f t="shared" si="890"/>
        <v>434.86933427707959</v>
      </c>
      <c r="R12458">
        <f t="shared" si="891"/>
        <v>483.74226899999996</v>
      </c>
      <c r="S12458" t="s">
        <v>201</v>
      </c>
      <c r="T12458" s="221">
        <v>45547.336111111108</v>
      </c>
    </row>
    <row r="12459" spans="1:20" x14ac:dyDescent="0.35">
      <c r="A12459" t="s">
        <v>130</v>
      </c>
      <c r="B12459" t="s">
        <v>131</v>
      </c>
      <c r="C12459" t="s">
        <v>97</v>
      </c>
      <c r="D12459" s="29">
        <v>45700</v>
      </c>
      <c r="E12459" s="184" t="str">
        <f t="shared" si="892"/>
        <v/>
      </c>
      <c r="F12459" s="184" t="str">
        <f t="shared" si="893"/>
        <v/>
      </c>
      <c r="G12459" s="184" t="str">
        <f t="shared" si="894"/>
        <v/>
      </c>
      <c r="H12459" s="184" t="str">
        <f t="shared" si="895"/>
        <v/>
      </c>
      <c r="L12459">
        <f t="shared" si="890"/>
        <v>434.86933427707959</v>
      </c>
      <c r="R12459">
        <f t="shared" si="891"/>
        <v>483.74226899999996</v>
      </c>
      <c r="S12459" t="s">
        <v>201</v>
      </c>
      <c r="T12459" s="221">
        <v>45547.336111111108</v>
      </c>
    </row>
    <row r="12460" spans="1:20" x14ac:dyDescent="0.35">
      <c r="A12460" t="s">
        <v>130</v>
      </c>
      <c r="B12460" t="s">
        <v>131</v>
      </c>
      <c r="C12460" t="s">
        <v>97</v>
      </c>
      <c r="D12460" s="29">
        <v>45701</v>
      </c>
      <c r="E12460" s="184" t="str">
        <f t="shared" si="892"/>
        <v/>
      </c>
      <c r="F12460" s="184" t="str">
        <f t="shared" si="893"/>
        <v/>
      </c>
      <c r="G12460" s="184" t="str">
        <f t="shared" si="894"/>
        <v/>
      </c>
      <c r="H12460" s="184" t="str">
        <f t="shared" si="895"/>
        <v/>
      </c>
      <c r="L12460">
        <f t="shared" si="890"/>
        <v>434.86933427707959</v>
      </c>
      <c r="R12460">
        <f t="shared" si="891"/>
        <v>483.74226899999996</v>
      </c>
      <c r="S12460" t="s">
        <v>201</v>
      </c>
      <c r="T12460" s="221">
        <v>45547.336111111108</v>
      </c>
    </row>
    <row r="12461" spans="1:20" x14ac:dyDescent="0.35">
      <c r="A12461" t="s">
        <v>130</v>
      </c>
      <c r="B12461" t="s">
        <v>131</v>
      </c>
      <c r="C12461" t="s">
        <v>97</v>
      </c>
      <c r="D12461" s="29">
        <v>45702</v>
      </c>
      <c r="E12461" s="184" t="str">
        <f t="shared" si="892"/>
        <v/>
      </c>
      <c r="F12461" s="184" t="str">
        <f t="shared" si="893"/>
        <v/>
      </c>
      <c r="G12461" s="184" t="str">
        <f t="shared" si="894"/>
        <v/>
      </c>
      <c r="H12461" s="184" t="str">
        <f t="shared" si="895"/>
        <v/>
      </c>
      <c r="L12461">
        <f t="shared" si="890"/>
        <v>434.86933427707959</v>
      </c>
      <c r="R12461">
        <f t="shared" si="891"/>
        <v>483.74226899999996</v>
      </c>
      <c r="S12461" t="s">
        <v>201</v>
      </c>
      <c r="T12461" s="221">
        <v>45547.336111111108</v>
      </c>
    </row>
    <row r="12462" spans="1:20" x14ac:dyDescent="0.35">
      <c r="A12462" t="s">
        <v>130</v>
      </c>
      <c r="B12462" t="s">
        <v>131</v>
      </c>
      <c r="C12462" t="s">
        <v>97</v>
      </c>
      <c r="D12462" s="29">
        <v>45703</v>
      </c>
      <c r="E12462" s="184" t="str">
        <f t="shared" si="892"/>
        <v/>
      </c>
      <c r="F12462" s="184" t="str">
        <f t="shared" si="893"/>
        <v/>
      </c>
      <c r="G12462" s="184" t="str">
        <f t="shared" si="894"/>
        <v/>
      </c>
      <c r="H12462" s="184" t="str">
        <f t="shared" si="895"/>
        <v/>
      </c>
      <c r="L12462">
        <f t="shared" si="890"/>
        <v>434.86933427707959</v>
      </c>
      <c r="R12462">
        <f t="shared" si="891"/>
        <v>483.74226899999996</v>
      </c>
      <c r="S12462" t="s">
        <v>201</v>
      </c>
      <c r="T12462" s="221">
        <v>45547.336111111108</v>
      </c>
    </row>
    <row r="12463" spans="1:20" x14ac:dyDescent="0.35">
      <c r="A12463" t="s">
        <v>130</v>
      </c>
      <c r="B12463" t="s">
        <v>131</v>
      </c>
      <c r="C12463" t="s">
        <v>97</v>
      </c>
      <c r="D12463" s="29">
        <v>45704</v>
      </c>
      <c r="E12463" s="184" t="str">
        <f t="shared" si="892"/>
        <v/>
      </c>
      <c r="F12463" s="184" t="str">
        <f t="shared" si="893"/>
        <v/>
      </c>
      <c r="G12463" s="184" t="str">
        <f t="shared" si="894"/>
        <v/>
      </c>
      <c r="H12463" s="184" t="str">
        <f t="shared" si="895"/>
        <v/>
      </c>
      <c r="L12463">
        <f t="shared" si="890"/>
        <v>434.86933427707959</v>
      </c>
      <c r="R12463">
        <f t="shared" si="891"/>
        <v>483.74226899999996</v>
      </c>
      <c r="S12463" t="s">
        <v>201</v>
      </c>
      <c r="T12463" s="221">
        <v>45547.336111111108</v>
      </c>
    </row>
    <row r="12464" spans="1:20" x14ac:dyDescent="0.35">
      <c r="A12464" t="s">
        <v>130</v>
      </c>
      <c r="B12464" t="s">
        <v>131</v>
      </c>
      <c r="C12464" t="s">
        <v>97</v>
      </c>
      <c r="D12464" s="29">
        <v>45705</v>
      </c>
      <c r="E12464" s="184" t="str">
        <f t="shared" si="892"/>
        <v/>
      </c>
      <c r="F12464" s="184" t="str">
        <f t="shared" si="893"/>
        <v/>
      </c>
      <c r="G12464" s="184" t="str">
        <f t="shared" si="894"/>
        <v/>
      </c>
      <c r="H12464" s="184" t="str">
        <f t="shared" si="895"/>
        <v/>
      </c>
      <c r="L12464">
        <f t="shared" si="890"/>
        <v>434.86933427707959</v>
      </c>
      <c r="R12464">
        <f t="shared" si="891"/>
        <v>483.74226899999996</v>
      </c>
      <c r="S12464" t="s">
        <v>201</v>
      </c>
      <c r="T12464" s="221">
        <v>45547.336111111108</v>
      </c>
    </row>
    <row r="12465" spans="1:20" x14ac:dyDescent="0.35">
      <c r="A12465" t="s">
        <v>130</v>
      </c>
      <c r="B12465" t="s">
        <v>131</v>
      </c>
      <c r="C12465" t="s">
        <v>97</v>
      </c>
      <c r="D12465" s="29">
        <v>45706</v>
      </c>
      <c r="E12465" s="184" t="str">
        <f t="shared" si="892"/>
        <v/>
      </c>
      <c r="F12465" s="184" t="str">
        <f t="shared" si="893"/>
        <v/>
      </c>
      <c r="G12465" s="184" t="str">
        <f t="shared" si="894"/>
        <v/>
      </c>
      <c r="H12465" s="184" t="str">
        <f t="shared" si="895"/>
        <v/>
      </c>
      <c r="L12465">
        <f t="shared" si="890"/>
        <v>434.86933427707959</v>
      </c>
      <c r="R12465">
        <f t="shared" si="891"/>
        <v>483.74226899999996</v>
      </c>
      <c r="S12465" t="s">
        <v>201</v>
      </c>
      <c r="T12465" s="221">
        <v>45547.336111111108</v>
      </c>
    </row>
    <row r="12466" spans="1:20" x14ac:dyDescent="0.35">
      <c r="A12466" t="s">
        <v>130</v>
      </c>
      <c r="B12466" t="s">
        <v>131</v>
      </c>
      <c r="C12466" t="s">
        <v>97</v>
      </c>
      <c r="D12466" s="29">
        <v>45707</v>
      </c>
      <c r="E12466" s="184" t="str">
        <f t="shared" si="892"/>
        <v/>
      </c>
      <c r="F12466" s="184" t="str">
        <f t="shared" si="893"/>
        <v/>
      </c>
      <c r="G12466" s="184" t="str">
        <f t="shared" si="894"/>
        <v/>
      </c>
      <c r="H12466" s="184" t="str">
        <f t="shared" si="895"/>
        <v/>
      </c>
      <c r="L12466">
        <f t="shared" si="890"/>
        <v>434.86933427707959</v>
      </c>
      <c r="R12466">
        <f t="shared" si="891"/>
        <v>483.74226899999996</v>
      </c>
      <c r="S12466" t="s">
        <v>201</v>
      </c>
      <c r="T12466" s="221">
        <v>45547.336111111108</v>
      </c>
    </row>
    <row r="12467" spans="1:20" x14ac:dyDescent="0.35">
      <c r="A12467" t="s">
        <v>130</v>
      </c>
      <c r="B12467" t="s">
        <v>131</v>
      </c>
      <c r="C12467" t="s">
        <v>97</v>
      </c>
      <c r="D12467" s="29">
        <v>45708</v>
      </c>
      <c r="E12467" s="184" t="str">
        <f t="shared" si="892"/>
        <v/>
      </c>
      <c r="F12467" s="184" t="str">
        <f t="shared" si="893"/>
        <v/>
      </c>
      <c r="G12467" s="184" t="str">
        <f t="shared" si="894"/>
        <v/>
      </c>
      <c r="H12467" s="184" t="str">
        <f t="shared" si="895"/>
        <v/>
      </c>
      <c r="L12467">
        <f t="shared" si="890"/>
        <v>434.86933427707959</v>
      </c>
      <c r="R12467">
        <f t="shared" si="891"/>
        <v>483.74226899999996</v>
      </c>
      <c r="S12467" t="s">
        <v>201</v>
      </c>
      <c r="T12467" s="221">
        <v>45547.336111111108</v>
      </c>
    </row>
    <row r="12468" spans="1:20" x14ac:dyDescent="0.35">
      <c r="A12468" t="s">
        <v>130</v>
      </c>
      <c r="B12468" t="s">
        <v>131</v>
      </c>
      <c r="C12468" t="s">
        <v>97</v>
      </c>
      <c r="D12468" s="29">
        <v>45709</v>
      </c>
      <c r="E12468" s="184" t="str">
        <f t="shared" si="892"/>
        <v/>
      </c>
      <c r="F12468" s="184" t="str">
        <f t="shared" si="893"/>
        <v/>
      </c>
      <c r="G12468" s="184" t="str">
        <f t="shared" si="894"/>
        <v/>
      </c>
      <c r="H12468" s="184" t="str">
        <f t="shared" si="895"/>
        <v/>
      </c>
      <c r="L12468">
        <f t="shared" si="890"/>
        <v>434.86933427707959</v>
      </c>
      <c r="R12468">
        <f t="shared" si="891"/>
        <v>483.74226899999996</v>
      </c>
      <c r="S12468" t="s">
        <v>201</v>
      </c>
      <c r="T12468" s="221">
        <v>45547.336111111108</v>
      </c>
    </row>
    <row r="12469" spans="1:20" x14ac:dyDescent="0.35">
      <c r="A12469" t="s">
        <v>130</v>
      </c>
      <c r="B12469" t="s">
        <v>131</v>
      </c>
      <c r="C12469" t="s">
        <v>97</v>
      </c>
      <c r="D12469" s="29">
        <v>45710</v>
      </c>
      <c r="E12469" s="184" t="str">
        <f t="shared" si="892"/>
        <v/>
      </c>
      <c r="F12469" s="184" t="str">
        <f t="shared" si="893"/>
        <v/>
      </c>
      <c r="G12469" s="184" t="str">
        <f t="shared" si="894"/>
        <v/>
      </c>
      <c r="H12469" s="184" t="str">
        <f t="shared" si="895"/>
        <v/>
      </c>
      <c r="L12469">
        <f t="shared" si="890"/>
        <v>434.86933427707959</v>
      </c>
      <c r="R12469">
        <f t="shared" si="891"/>
        <v>483.74226899999996</v>
      </c>
      <c r="S12469" t="s">
        <v>201</v>
      </c>
      <c r="T12469" s="221">
        <v>45547.336111111108</v>
      </c>
    </row>
    <row r="12470" spans="1:20" x14ac:dyDescent="0.35">
      <c r="A12470" t="s">
        <v>130</v>
      </c>
      <c r="B12470" t="s">
        <v>131</v>
      </c>
      <c r="C12470" t="s">
        <v>97</v>
      </c>
      <c r="D12470" s="29">
        <v>45711</v>
      </c>
      <c r="E12470" s="184" t="str">
        <f t="shared" si="892"/>
        <v/>
      </c>
      <c r="F12470" s="184" t="str">
        <f t="shared" si="893"/>
        <v/>
      </c>
      <c r="G12470" s="184" t="str">
        <f t="shared" si="894"/>
        <v/>
      </c>
      <c r="H12470" s="184" t="str">
        <f t="shared" si="895"/>
        <v/>
      </c>
      <c r="L12470">
        <f t="shared" si="890"/>
        <v>434.86933427707959</v>
      </c>
      <c r="R12470">
        <f t="shared" si="891"/>
        <v>483.74226899999996</v>
      </c>
      <c r="S12470" t="s">
        <v>201</v>
      </c>
      <c r="T12470" s="221">
        <v>45547.336111111108</v>
      </c>
    </row>
    <row r="12471" spans="1:20" x14ac:dyDescent="0.35">
      <c r="A12471" t="s">
        <v>130</v>
      </c>
      <c r="B12471" t="s">
        <v>131</v>
      </c>
      <c r="C12471" t="s">
        <v>97</v>
      </c>
      <c r="D12471" s="29">
        <v>45712</v>
      </c>
      <c r="E12471" s="184" t="str">
        <f t="shared" si="892"/>
        <v/>
      </c>
      <c r="F12471" s="184" t="str">
        <f t="shared" si="893"/>
        <v/>
      </c>
      <c r="G12471" s="184" t="str">
        <f t="shared" si="894"/>
        <v/>
      </c>
      <c r="H12471" s="184" t="str">
        <f t="shared" si="895"/>
        <v/>
      </c>
      <c r="L12471">
        <f t="shared" si="890"/>
        <v>434.86933427707959</v>
      </c>
      <c r="R12471">
        <f t="shared" si="891"/>
        <v>483.74226899999996</v>
      </c>
      <c r="S12471" t="s">
        <v>201</v>
      </c>
      <c r="T12471" s="221">
        <v>45547.336111111108</v>
      </c>
    </row>
    <row r="12472" spans="1:20" x14ac:dyDescent="0.35">
      <c r="A12472" t="s">
        <v>130</v>
      </c>
      <c r="B12472" t="s">
        <v>131</v>
      </c>
      <c r="C12472" t="s">
        <v>97</v>
      </c>
      <c r="D12472" s="29">
        <v>45713</v>
      </c>
      <c r="E12472" s="184" t="str">
        <f t="shared" si="892"/>
        <v/>
      </c>
      <c r="F12472" s="184" t="str">
        <f t="shared" si="893"/>
        <v/>
      </c>
      <c r="G12472" s="184" t="str">
        <f t="shared" si="894"/>
        <v/>
      </c>
      <c r="H12472" s="184" t="str">
        <f t="shared" si="895"/>
        <v/>
      </c>
      <c r="L12472">
        <f t="shared" si="890"/>
        <v>434.86933427707959</v>
      </c>
      <c r="R12472">
        <f t="shared" si="891"/>
        <v>483.74226899999996</v>
      </c>
      <c r="S12472" t="s">
        <v>201</v>
      </c>
      <c r="T12472" s="221">
        <v>45547.336111111108</v>
      </c>
    </row>
    <row r="12473" spans="1:20" x14ac:dyDescent="0.35">
      <c r="A12473" t="s">
        <v>130</v>
      </c>
      <c r="B12473" t="s">
        <v>131</v>
      </c>
      <c r="C12473" t="s">
        <v>97</v>
      </c>
      <c r="D12473" s="29">
        <v>45714</v>
      </c>
      <c r="E12473" s="184" t="str">
        <f t="shared" si="892"/>
        <v/>
      </c>
      <c r="F12473" s="184" t="str">
        <f t="shared" si="893"/>
        <v/>
      </c>
      <c r="G12473" s="184" t="str">
        <f t="shared" si="894"/>
        <v/>
      </c>
      <c r="H12473" s="184" t="str">
        <f t="shared" si="895"/>
        <v/>
      </c>
      <c r="L12473">
        <f t="shared" si="890"/>
        <v>434.86933427707959</v>
      </c>
      <c r="R12473">
        <f t="shared" si="891"/>
        <v>483.74226899999996</v>
      </c>
      <c r="S12473" t="s">
        <v>201</v>
      </c>
      <c r="T12473" s="221">
        <v>45547.336111111108</v>
      </c>
    </row>
    <row r="12474" spans="1:20" x14ac:dyDescent="0.35">
      <c r="A12474" t="s">
        <v>130</v>
      </c>
      <c r="B12474" t="s">
        <v>131</v>
      </c>
      <c r="C12474" t="s">
        <v>97</v>
      </c>
      <c r="D12474" s="29">
        <v>45715</v>
      </c>
      <c r="E12474" s="184" t="str">
        <f t="shared" si="892"/>
        <v/>
      </c>
      <c r="F12474" s="184" t="str">
        <f t="shared" si="893"/>
        <v/>
      </c>
      <c r="G12474" s="184" t="str">
        <f t="shared" si="894"/>
        <v/>
      </c>
      <c r="H12474" s="184" t="str">
        <f t="shared" si="895"/>
        <v/>
      </c>
      <c r="L12474">
        <f t="shared" si="890"/>
        <v>434.86933427707959</v>
      </c>
      <c r="R12474">
        <f t="shared" si="891"/>
        <v>483.74226899999996</v>
      </c>
      <c r="S12474" t="s">
        <v>201</v>
      </c>
      <c r="T12474" s="221">
        <v>45547.336111111108</v>
      </c>
    </row>
    <row r="12475" spans="1:20" x14ac:dyDescent="0.35">
      <c r="A12475" t="s">
        <v>130</v>
      </c>
      <c r="B12475" t="s">
        <v>131</v>
      </c>
      <c r="C12475" t="s">
        <v>97</v>
      </c>
      <c r="D12475" s="29">
        <v>45716</v>
      </c>
      <c r="E12475" s="184" t="str">
        <f t="shared" si="892"/>
        <v/>
      </c>
      <c r="F12475" s="184" t="str">
        <f t="shared" si="893"/>
        <v/>
      </c>
      <c r="G12475" s="184" t="str">
        <f t="shared" si="894"/>
        <v/>
      </c>
      <c r="H12475" s="184" t="str">
        <f t="shared" si="895"/>
        <v/>
      </c>
      <c r="L12475">
        <f t="shared" si="890"/>
        <v>434.86933427707959</v>
      </c>
      <c r="R12475">
        <f t="shared" si="891"/>
        <v>483.74226899999996</v>
      </c>
      <c r="S12475" t="s">
        <v>201</v>
      </c>
      <c r="T12475" s="221">
        <v>45547.335416666669</v>
      </c>
    </row>
    <row r="12476" spans="1:20" x14ac:dyDescent="0.35">
      <c r="A12476" t="s">
        <v>130</v>
      </c>
      <c r="B12476" t="s">
        <v>131</v>
      </c>
      <c r="C12476" t="s">
        <v>97</v>
      </c>
      <c r="D12476" s="29">
        <v>45717</v>
      </c>
      <c r="E12476" s="184" t="str">
        <f t="shared" si="892"/>
        <v/>
      </c>
      <c r="F12476" s="184" t="str">
        <f t="shared" si="893"/>
        <v/>
      </c>
      <c r="G12476" s="184" t="str">
        <f t="shared" si="894"/>
        <v/>
      </c>
      <c r="H12476" s="184" t="str">
        <f t="shared" si="895"/>
        <v/>
      </c>
      <c r="L12476">
        <f t="shared" si="890"/>
        <v>434.86933427707959</v>
      </c>
      <c r="R12476">
        <f t="shared" si="891"/>
        <v>483.74226899999996</v>
      </c>
      <c r="S12476" t="s">
        <v>201</v>
      </c>
      <c r="T12476" s="221">
        <v>45547.336111111108</v>
      </c>
    </row>
    <row r="12477" spans="1:20" x14ac:dyDescent="0.35">
      <c r="A12477" t="s">
        <v>130</v>
      </c>
      <c r="B12477" t="s">
        <v>131</v>
      </c>
      <c r="C12477" t="s">
        <v>97</v>
      </c>
      <c r="D12477" s="29">
        <v>45718</v>
      </c>
      <c r="E12477" s="184" t="str">
        <f t="shared" si="892"/>
        <v/>
      </c>
      <c r="F12477" s="184" t="str">
        <f t="shared" si="893"/>
        <v/>
      </c>
      <c r="G12477" s="184" t="str">
        <f t="shared" si="894"/>
        <v/>
      </c>
      <c r="H12477" s="184" t="str">
        <f t="shared" si="895"/>
        <v/>
      </c>
      <c r="L12477">
        <f t="shared" si="890"/>
        <v>434.86933427707959</v>
      </c>
      <c r="R12477">
        <f t="shared" si="891"/>
        <v>483.74226899999996</v>
      </c>
      <c r="S12477" t="s">
        <v>201</v>
      </c>
      <c r="T12477" s="221">
        <v>45547.336111111108</v>
      </c>
    </row>
    <row r="12478" spans="1:20" x14ac:dyDescent="0.35">
      <c r="A12478" t="s">
        <v>130</v>
      </c>
      <c r="B12478" t="s">
        <v>131</v>
      </c>
      <c r="C12478" t="s">
        <v>97</v>
      </c>
      <c r="D12478" s="29">
        <v>45719</v>
      </c>
      <c r="E12478" s="184" t="str">
        <f t="shared" si="892"/>
        <v/>
      </c>
      <c r="F12478" s="184" t="str">
        <f t="shared" si="893"/>
        <v/>
      </c>
      <c r="G12478" s="184" t="str">
        <f t="shared" si="894"/>
        <v/>
      </c>
      <c r="H12478" s="184" t="str">
        <f t="shared" si="895"/>
        <v/>
      </c>
      <c r="L12478">
        <f t="shared" si="890"/>
        <v>434.86933427707959</v>
      </c>
      <c r="R12478">
        <f t="shared" si="891"/>
        <v>483.74226899999996</v>
      </c>
      <c r="S12478" t="s">
        <v>201</v>
      </c>
      <c r="T12478" s="221">
        <v>45547.336111111108</v>
      </c>
    </row>
    <row r="12479" spans="1:20" x14ac:dyDescent="0.35">
      <c r="A12479" t="s">
        <v>130</v>
      </c>
      <c r="B12479" t="s">
        <v>131</v>
      </c>
      <c r="C12479" t="s">
        <v>97</v>
      </c>
      <c r="D12479" s="29">
        <v>45720</v>
      </c>
      <c r="E12479" s="184" t="str">
        <f t="shared" si="892"/>
        <v/>
      </c>
      <c r="F12479" s="184" t="str">
        <f t="shared" si="893"/>
        <v/>
      </c>
      <c r="G12479" s="184" t="str">
        <f t="shared" si="894"/>
        <v/>
      </c>
      <c r="H12479" s="184" t="str">
        <f t="shared" si="895"/>
        <v/>
      </c>
      <c r="L12479">
        <f t="shared" si="890"/>
        <v>434.86933427707959</v>
      </c>
      <c r="R12479">
        <f t="shared" si="891"/>
        <v>483.74226899999996</v>
      </c>
      <c r="S12479" t="s">
        <v>201</v>
      </c>
      <c r="T12479" s="221">
        <v>45547.336111111108</v>
      </c>
    </row>
    <row r="12480" spans="1:20" x14ac:dyDescent="0.35">
      <c r="A12480" t="s">
        <v>130</v>
      </c>
      <c r="B12480" t="s">
        <v>131</v>
      </c>
      <c r="C12480" t="s">
        <v>97</v>
      </c>
      <c r="D12480" s="29">
        <v>45721</v>
      </c>
      <c r="E12480" s="184" t="str">
        <f t="shared" si="892"/>
        <v/>
      </c>
      <c r="F12480" s="184" t="str">
        <f t="shared" si="893"/>
        <v/>
      </c>
      <c r="G12480" s="184" t="str">
        <f t="shared" si="894"/>
        <v/>
      </c>
      <c r="H12480" s="184" t="str">
        <f t="shared" si="895"/>
        <v/>
      </c>
      <c r="L12480">
        <f t="shared" si="890"/>
        <v>434.86933427707959</v>
      </c>
      <c r="R12480">
        <f t="shared" si="891"/>
        <v>483.74226899999996</v>
      </c>
      <c r="S12480" t="s">
        <v>201</v>
      </c>
      <c r="T12480" s="221">
        <v>45547.336111111108</v>
      </c>
    </row>
    <row r="12481" spans="1:20" x14ac:dyDescent="0.35">
      <c r="A12481" t="s">
        <v>130</v>
      </c>
      <c r="B12481" t="s">
        <v>131</v>
      </c>
      <c r="C12481" t="s">
        <v>97</v>
      </c>
      <c r="D12481" s="29">
        <v>45722</v>
      </c>
      <c r="E12481" s="184" t="str">
        <f t="shared" si="892"/>
        <v/>
      </c>
      <c r="F12481" s="184" t="str">
        <f t="shared" si="893"/>
        <v/>
      </c>
      <c r="G12481" s="184" t="str">
        <f t="shared" si="894"/>
        <v/>
      </c>
      <c r="H12481" s="184" t="str">
        <f t="shared" si="895"/>
        <v/>
      </c>
      <c r="L12481">
        <f t="shared" ref="L12481:L12544" si="896">L8466+L6276</f>
        <v>434.86933427707959</v>
      </c>
      <c r="R12481">
        <f t="shared" ref="R12481:R12544" si="897">R8466+R6276</f>
        <v>483.74226899999996</v>
      </c>
      <c r="S12481" t="s">
        <v>201</v>
      </c>
      <c r="T12481" s="221">
        <v>45547.336111111108</v>
      </c>
    </row>
    <row r="12482" spans="1:20" x14ac:dyDescent="0.35">
      <c r="A12482" t="s">
        <v>130</v>
      </c>
      <c r="B12482" t="s">
        <v>131</v>
      </c>
      <c r="C12482" t="s">
        <v>97</v>
      </c>
      <c r="D12482" s="29">
        <v>45723</v>
      </c>
      <c r="E12482" s="184" t="str">
        <f t="shared" si="892"/>
        <v/>
      </c>
      <c r="F12482" s="184" t="str">
        <f t="shared" si="893"/>
        <v/>
      </c>
      <c r="G12482" s="184" t="str">
        <f t="shared" si="894"/>
        <v/>
      </c>
      <c r="H12482" s="184" t="str">
        <f t="shared" si="895"/>
        <v/>
      </c>
      <c r="L12482">
        <f t="shared" si="896"/>
        <v>434.86933427707959</v>
      </c>
      <c r="R12482">
        <f t="shared" si="897"/>
        <v>483.74226899999996</v>
      </c>
      <c r="S12482" t="s">
        <v>201</v>
      </c>
      <c r="T12482" s="221">
        <v>45547.336111111108</v>
      </c>
    </row>
    <row r="12483" spans="1:20" x14ac:dyDescent="0.35">
      <c r="A12483" t="s">
        <v>130</v>
      </c>
      <c r="B12483" t="s">
        <v>131</v>
      </c>
      <c r="C12483" t="s">
        <v>97</v>
      </c>
      <c r="D12483" s="29">
        <v>45724</v>
      </c>
      <c r="E12483" s="184" t="str">
        <f t="shared" si="892"/>
        <v/>
      </c>
      <c r="F12483" s="184" t="str">
        <f t="shared" si="893"/>
        <v/>
      </c>
      <c r="G12483" s="184" t="str">
        <f t="shared" si="894"/>
        <v/>
      </c>
      <c r="H12483" s="184" t="str">
        <f t="shared" si="895"/>
        <v/>
      </c>
      <c r="L12483">
        <f t="shared" si="896"/>
        <v>434.86933427707959</v>
      </c>
      <c r="R12483">
        <f t="shared" si="897"/>
        <v>483.74226899999996</v>
      </c>
      <c r="S12483" t="s">
        <v>201</v>
      </c>
      <c r="T12483" s="221">
        <v>45547.336111111108</v>
      </c>
    </row>
    <row r="12484" spans="1:20" x14ac:dyDescent="0.35">
      <c r="A12484" t="s">
        <v>130</v>
      </c>
      <c r="B12484" t="s">
        <v>131</v>
      </c>
      <c r="C12484" t="s">
        <v>97</v>
      </c>
      <c r="D12484" s="29">
        <v>45725</v>
      </c>
      <c r="E12484" s="184" t="str">
        <f t="shared" si="892"/>
        <v/>
      </c>
      <c r="F12484" s="184" t="str">
        <f t="shared" si="893"/>
        <v/>
      </c>
      <c r="G12484" s="184" t="str">
        <f t="shared" si="894"/>
        <v/>
      </c>
      <c r="H12484" s="184" t="str">
        <f t="shared" si="895"/>
        <v/>
      </c>
      <c r="L12484">
        <f t="shared" si="896"/>
        <v>434.86933427707959</v>
      </c>
      <c r="R12484">
        <f t="shared" si="897"/>
        <v>483.74226899999996</v>
      </c>
      <c r="S12484" t="s">
        <v>201</v>
      </c>
      <c r="T12484" s="221">
        <v>45547.336111111108</v>
      </c>
    </row>
    <row r="12485" spans="1:20" x14ac:dyDescent="0.35">
      <c r="A12485" t="s">
        <v>130</v>
      </c>
      <c r="B12485" t="s">
        <v>131</v>
      </c>
      <c r="C12485" t="s">
        <v>97</v>
      </c>
      <c r="D12485" s="29">
        <v>45726</v>
      </c>
      <c r="E12485" s="184" t="str">
        <f t="shared" si="892"/>
        <v/>
      </c>
      <c r="F12485" s="184" t="str">
        <f t="shared" si="893"/>
        <v/>
      </c>
      <c r="G12485" s="184" t="str">
        <f t="shared" si="894"/>
        <v/>
      </c>
      <c r="H12485" s="184" t="str">
        <f t="shared" si="895"/>
        <v/>
      </c>
      <c r="L12485">
        <f t="shared" si="896"/>
        <v>434.86933427707959</v>
      </c>
      <c r="R12485">
        <f t="shared" si="897"/>
        <v>483.74226899999996</v>
      </c>
      <c r="S12485" t="s">
        <v>201</v>
      </c>
      <c r="T12485" s="221">
        <v>45547.336111111108</v>
      </c>
    </row>
    <row r="12486" spans="1:20" x14ac:dyDescent="0.35">
      <c r="A12486" t="s">
        <v>130</v>
      </c>
      <c r="B12486" t="s">
        <v>131</v>
      </c>
      <c r="C12486" t="s">
        <v>97</v>
      </c>
      <c r="D12486" s="29">
        <v>45727</v>
      </c>
      <c r="E12486" s="184" t="str">
        <f t="shared" si="892"/>
        <v/>
      </c>
      <c r="F12486" s="184" t="str">
        <f t="shared" si="893"/>
        <v/>
      </c>
      <c r="G12486" s="184" t="str">
        <f t="shared" si="894"/>
        <v/>
      </c>
      <c r="H12486" s="184" t="str">
        <f t="shared" si="895"/>
        <v/>
      </c>
      <c r="L12486">
        <f t="shared" si="896"/>
        <v>434.86933427707959</v>
      </c>
      <c r="R12486">
        <f t="shared" si="897"/>
        <v>483.74226899999996</v>
      </c>
      <c r="S12486" t="s">
        <v>201</v>
      </c>
      <c r="T12486" s="221">
        <v>45547.336111111108</v>
      </c>
    </row>
    <row r="12487" spans="1:20" x14ac:dyDescent="0.35">
      <c r="A12487" t="s">
        <v>130</v>
      </c>
      <c r="B12487" t="s">
        <v>131</v>
      </c>
      <c r="C12487" t="s">
        <v>97</v>
      </c>
      <c r="D12487" s="29">
        <v>45728</v>
      </c>
      <c r="E12487" s="184" t="str">
        <f t="shared" si="892"/>
        <v/>
      </c>
      <c r="F12487" s="184" t="str">
        <f t="shared" si="893"/>
        <v/>
      </c>
      <c r="G12487" s="184" t="str">
        <f t="shared" si="894"/>
        <v/>
      </c>
      <c r="H12487" s="184" t="str">
        <f t="shared" si="895"/>
        <v/>
      </c>
      <c r="L12487">
        <f t="shared" si="896"/>
        <v>434.86933427707959</v>
      </c>
      <c r="R12487">
        <f t="shared" si="897"/>
        <v>483.74226899999996</v>
      </c>
      <c r="S12487" t="s">
        <v>201</v>
      </c>
      <c r="T12487" s="221">
        <v>45547.336111111108</v>
      </c>
    </row>
    <row r="12488" spans="1:20" x14ac:dyDescent="0.35">
      <c r="A12488" t="s">
        <v>130</v>
      </c>
      <c r="B12488" t="s">
        <v>131</v>
      </c>
      <c r="C12488" t="s">
        <v>97</v>
      </c>
      <c r="D12488" s="29">
        <v>45729</v>
      </c>
      <c r="E12488" s="184" t="str">
        <f t="shared" ref="E12488:E12551" si="898">IF(J12488="","",IF(L12488=0,0,IF(1-(J12488/L12488)&lt;0,"",1-(J12488/L12488))))</f>
        <v/>
      </c>
      <c r="F12488" s="184" t="str">
        <f t="shared" ref="F12488:F12551" si="899">IF(K12488="","",IF(L12488=0,0,IF(1-(K12488/L12488)&lt;0,"",1-(K12488/L12488))))</f>
        <v/>
      </c>
      <c r="G12488" s="184" t="str">
        <f t="shared" ref="G12488:G12551" si="900">IF(J12488="","",IF(1-(J12488/R12488)&lt;0,"",1-(J12488/R12488)))</f>
        <v/>
      </c>
      <c r="H12488" s="184" t="str">
        <f t="shared" ref="H12488:H12551" si="901">IF(K12488="","",IF(1-(K12488/R12488)&lt;0,"",1-(K12488/R12488)))</f>
        <v/>
      </c>
      <c r="L12488">
        <f t="shared" si="896"/>
        <v>434.86933427707959</v>
      </c>
      <c r="R12488">
        <f t="shared" si="897"/>
        <v>483.74226899999996</v>
      </c>
      <c r="S12488" t="s">
        <v>201</v>
      </c>
      <c r="T12488" s="221">
        <v>45547.336111111108</v>
      </c>
    </row>
    <row r="12489" spans="1:20" x14ac:dyDescent="0.35">
      <c r="A12489" t="s">
        <v>130</v>
      </c>
      <c r="B12489" t="s">
        <v>131</v>
      </c>
      <c r="C12489" t="s">
        <v>97</v>
      </c>
      <c r="D12489" s="29">
        <v>45730</v>
      </c>
      <c r="E12489" s="184" t="str">
        <f t="shared" si="898"/>
        <v/>
      </c>
      <c r="F12489" s="184" t="str">
        <f t="shared" si="899"/>
        <v/>
      </c>
      <c r="G12489" s="184" t="str">
        <f t="shared" si="900"/>
        <v/>
      </c>
      <c r="H12489" s="184" t="str">
        <f t="shared" si="901"/>
        <v/>
      </c>
      <c r="L12489">
        <f t="shared" si="896"/>
        <v>434.86933427707959</v>
      </c>
      <c r="R12489">
        <f t="shared" si="897"/>
        <v>483.74226899999996</v>
      </c>
      <c r="S12489" t="s">
        <v>201</v>
      </c>
      <c r="T12489" s="221">
        <v>45547.336111111108</v>
      </c>
    </row>
    <row r="12490" spans="1:20" x14ac:dyDescent="0.35">
      <c r="A12490" t="s">
        <v>130</v>
      </c>
      <c r="B12490" t="s">
        <v>131</v>
      </c>
      <c r="C12490" t="s">
        <v>97</v>
      </c>
      <c r="D12490" s="29">
        <v>45731</v>
      </c>
      <c r="E12490" s="184" t="str">
        <f t="shared" si="898"/>
        <v/>
      </c>
      <c r="F12490" s="184" t="str">
        <f t="shared" si="899"/>
        <v/>
      </c>
      <c r="G12490" s="184" t="str">
        <f t="shared" si="900"/>
        <v/>
      </c>
      <c r="H12490" s="184" t="str">
        <f t="shared" si="901"/>
        <v/>
      </c>
      <c r="L12490">
        <f t="shared" si="896"/>
        <v>434.86933427707959</v>
      </c>
      <c r="R12490">
        <f t="shared" si="897"/>
        <v>483.74226899999996</v>
      </c>
      <c r="S12490" t="s">
        <v>201</v>
      </c>
      <c r="T12490" s="221">
        <v>45547.336111111108</v>
      </c>
    </row>
    <row r="12491" spans="1:20" x14ac:dyDescent="0.35">
      <c r="A12491" t="s">
        <v>130</v>
      </c>
      <c r="B12491" t="s">
        <v>131</v>
      </c>
      <c r="C12491" t="s">
        <v>97</v>
      </c>
      <c r="D12491" s="29">
        <v>45732</v>
      </c>
      <c r="E12491" s="184" t="str">
        <f t="shared" si="898"/>
        <v/>
      </c>
      <c r="F12491" s="184" t="str">
        <f t="shared" si="899"/>
        <v/>
      </c>
      <c r="G12491" s="184" t="str">
        <f t="shared" si="900"/>
        <v/>
      </c>
      <c r="H12491" s="184" t="str">
        <f t="shared" si="901"/>
        <v/>
      </c>
      <c r="L12491">
        <f t="shared" si="896"/>
        <v>434.86933427707959</v>
      </c>
      <c r="R12491">
        <f t="shared" si="897"/>
        <v>483.74226899999996</v>
      </c>
      <c r="S12491" t="s">
        <v>201</v>
      </c>
      <c r="T12491" s="221">
        <v>45547.336111111108</v>
      </c>
    </row>
    <row r="12492" spans="1:20" x14ac:dyDescent="0.35">
      <c r="A12492" t="s">
        <v>130</v>
      </c>
      <c r="B12492" t="s">
        <v>131</v>
      </c>
      <c r="C12492" t="s">
        <v>97</v>
      </c>
      <c r="D12492" s="29">
        <v>45733</v>
      </c>
      <c r="E12492" s="184" t="str">
        <f t="shared" si="898"/>
        <v/>
      </c>
      <c r="F12492" s="184" t="str">
        <f t="shared" si="899"/>
        <v/>
      </c>
      <c r="G12492" s="184" t="str">
        <f t="shared" si="900"/>
        <v/>
      </c>
      <c r="H12492" s="184" t="str">
        <f t="shared" si="901"/>
        <v/>
      </c>
      <c r="L12492">
        <f t="shared" si="896"/>
        <v>434.86933427707959</v>
      </c>
      <c r="R12492">
        <f t="shared" si="897"/>
        <v>483.74226899999996</v>
      </c>
      <c r="S12492" t="s">
        <v>201</v>
      </c>
      <c r="T12492" s="221">
        <v>45547.336111111108</v>
      </c>
    </row>
    <row r="12493" spans="1:20" x14ac:dyDescent="0.35">
      <c r="A12493" t="s">
        <v>130</v>
      </c>
      <c r="B12493" t="s">
        <v>131</v>
      </c>
      <c r="C12493" t="s">
        <v>97</v>
      </c>
      <c r="D12493" s="29">
        <v>45734</v>
      </c>
      <c r="E12493" s="184" t="str">
        <f t="shared" si="898"/>
        <v/>
      </c>
      <c r="F12493" s="184" t="str">
        <f t="shared" si="899"/>
        <v/>
      </c>
      <c r="G12493" s="184" t="str">
        <f t="shared" si="900"/>
        <v/>
      </c>
      <c r="H12493" s="184" t="str">
        <f t="shared" si="901"/>
        <v/>
      </c>
      <c r="L12493">
        <f t="shared" si="896"/>
        <v>434.86933427707959</v>
      </c>
      <c r="R12493">
        <f t="shared" si="897"/>
        <v>483.74226899999996</v>
      </c>
      <c r="S12493" t="s">
        <v>201</v>
      </c>
      <c r="T12493" s="221">
        <v>45547.336111111108</v>
      </c>
    </row>
    <row r="12494" spans="1:20" x14ac:dyDescent="0.35">
      <c r="A12494" t="s">
        <v>130</v>
      </c>
      <c r="B12494" t="s">
        <v>131</v>
      </c>
      <c r="C12494" t="s">
        <v>97</v>
      </c>
      <c r="D12494" s="29">
        <v>45735</v>
      </c>
      <c r="E12494" s="184" t="str">
        <f t="shared" si="898"/>
        <v/>
      </c>
      <c r="F12494" s="184" t="str">
        <f t="shared" si="899"/>
        <v/>
      </c>
      <c r="G12494" s="184" t="str">
        <f t="shared" si="900"/>
        <v/>
      </c>
      <c r="H12494" s="184" t="str">
        <f t="shared" si="901"/>
        <v/>
      </c>
      <c r="L12494">
        <f t="shared" si="896"/>
        <v>434.86933427707959</v>
      </c>
      <c r="R12494">
        <f t="shared" si="897"/>
        <v>483.74226899999996</v>
      </c>
      <c r="S12494" t="s">
        <v>201</v>
      </c>
      <c r="T12494" s="221">
        <v>45547.336111111108</v>
      </c>
    </row>
    <row r="12495" spans="1:20" x14ac:dyDescent="0.35">
      <c r="A12495" t="s">
        <v>130</v>
      </c>
      <c r="B12495" t="s">
        <v>131</v>
      </c>
      <c r="C12495" t="s">
        <v>97</v>
      </c>
      <c r="D12495" s="29">
        <v>45736</v>
      </c>
      <c r="E12495" s="184" t="str">
        <f t="shared" si="898"/>
        <v/>
      </c>
      <c r="F12495" s="184" t="str">
        <f t="shared" si="899"/>
        <v/>
      </c>
      <c r="G12495" s="184" t="str">
        <f t="shared" si="900"/>
        <v/>
      </c>
      <c r="H12495" s="184" t="str">
        <f t="shared" si="901"/>
        <v/>
      </c>
      <c r="L12495">
        <f t="shared" si="896"/>
        <v>434.86933427707959</v>
      </c>
      <c r="R12495">
        <f t="shared" si="897"/>
        <v>483.74226899999996</v>
      </c>
      <c r="S12495" t="s">
        <v>201</v>
      </c>
      <c r="T12495" s="221">
        <v>45547.336111111108</v>
      </c>
    </row>
    <row r="12496" spans="1:20" x14ac:dyDescent="0.35">
      <c r="A12496" t="s">
        <v>130</v>
      </c>
      <c r="B12496" t="s">
        <v>131</v>
      </c>
      <c r="C12496" t="s">
        <v>97</v>
      </c>
      <c r="D12496" s="29">
        <v>45737</v>
      </c>
      <c r="E12496" s="184" t="str">
        <f t="shared" si="898"/>
        <v/>
      </c>
      <c r="F12496" s="184" t="str">
        <f t="shared" si="899"/>
        <v/>
      </c>
      <c r="G12496" s="184" t="str">
        <f t="shared" si="900"/>
        <v/>
      </c>
      <c r="H12496" s="184" t="str">
        <f t="shared" si="901"/>
        <v/>
      </c>
      <c r="L12496">
        <f t="shared" si="896"/>
        <v>434.86933427707959</v>
      </c>
      <c r="R12496">
        <f t="shared" si="897"/>
        <v>483.74226899999996</v>
      </c>
      <c r="S12496" t="s">
        <v>201</v>
      </c>
      <c r="T12496" s="221">
        <v>45547.336111111108</v>
      </c>
    </row>
    <row r="12497" spans="1:20" x14ac:dyDescent="0.35">
      <c r="A12497" t="s">
        <v>130</v>
      </c>
      <c r="B12497" t="s">
        <v>131</v>
      </c>
      <c r="C12497" t="s">
        <v>97</v>
      </c>
      <c r="D12497" s="29">
        <v>45738</v>
      </c>
      <c r="E12497" s="184" t="str">
        <f t="shared" si="898"/>
        <v/>
      </c>
      <c r="F12497" s="184" t="str">
        <f t="shared" si="899"/>
        <v/>
      </c>
      <c r="G12497" s="184" t="str">
        <f t="shared" si="900"/>
        <v/>
      </c>
      <c r="H12497" s="184" t="str">
        <f t="shared" si="901"/>
        <v/>
      </c>
      <c r="L12497">
        <f t="shared" si="896"/>
        <v>434.86933427707959</v>
      </c>
      <c r="R12497">
        <f t="shared" si="897"/>
        <v>483.74226899999996</v>
      </c>
      <c r="S12497" t="s">
        <v>201</v>
      </c>
      <c r="T12497" s="221">
        <v>45547.336111111108</v>
      </c>
    </row>
    <row r="12498" spans="1:20" x14ac:dyDescent="0.35">
      <c r="A12498" t="s">
        <v>130</v>
      </c>
      <c r="B12498" t="s">
        <v>131</v>
      </c>
      <c r="C12498" t="s">
        <v>97</v>
      </c>
      <c r="D12498" s="29">
        <v>45739</v>
      </c>
      <c r="E12498" s="184" t="str">
        <f t="shared" si="898"/>
        <v/>
      </c>
      <c r="F12498" s="184" t="str">
        <f t="shared" si="899"/>
        <v/>
      </c>
      <c r="G12498" s="184" t="str">
        <f t="shared" si="900"/>
        <v/>
      </c>
      <c r="H12498" s="184" t="str">
        <f t="shared" si="901"/>
        <v/>
      </c>
      <c r="L12498">
        <f t="shared" si="896"/>
        <v>434.86933427707959</v>
      </c>
      <c r="R12498">
        <f t="shared" si="897"/>
        <v>483.74226899999996</v>
      </c>
      <c r="S12498" t="s">
        <v>201</v>
      </c>
      <c r="T12498" s="221">
        <v>45547.336111111108</v>
      </c>
    </row>
    <row r="12499" spans="1:20" x14ac:dyDescent="0.35">
      <c r="A12499" t="s">
        <v>130</v>
      </c>
      <c r="B12499" t="s">
        <v>131</v>
      </c>
      <c r="C12499" t="s">
        <v>97</v>
      </c>
      <c r="D12499" s="29">
        <v>45740</v>
      </c>
      <c r="E12499" s="184" t="str">
        <f t="shared" si="898"/>
        <v/>
      </c>
      <c r="F12499" s="184" t="str">
        <f t="shared" si="899"/>
        <v/>
      </c>
      <c r="G12499" s="184" t="str">
        <f t="shared" si="900"/>
        <v/>
      </c>
      <c r="H12499" s="184" t="str">
        <f t="shared" si="901"/>
        <v/>
      </c>
      <c r="L12499">
        <f t="shared" si="896"/>
        <v>434.86933427707959</v>
      </c>
      <c r="R12499">
        <f t="shared" si="897"/>
        <v>483.74226899999996</v>
      </c>
      <c r="S12499" t="s">
        <v>201</v>
      </c>
      <c r="T12499" s="221">
        <v>45547.336111111108</v>
      </c>
    </row>
    <row r="12500" spans="1:20" x14ac:dyDescent="0.35">
      <c r="A12500" t="s">
        <v>130</v>
      </c>
      <c r="B12500" t="s">
        <v>131</v>
      </c>
      <c r="C12500" t="s">
        <v>97</v>
      </c>
      <c r="D12500" s="29">
        <v>45741</v>
      </c>
      <c r="E12500" s="184" t="str">
        <f t="shared" si="898"/>
        <v/>
      </c>
      <c r="F12500" s="184" t="str">
        <f t="shared" si="899"/>
        <v/>
      </c>
      <c r="G12500" s="184" t="str">
        <f t="shared" si="900"/>
        <v/>
      </c>
      <c r="H12500" s="184" t="str">
        <f t="shared" si="901"/>
        <v/>
      </c>
      <c r="L12500">
        <f t="shared" si="896"/>
        <v>434.86933427707959</v>
      </c>
      <c r="R12500">
        <f t="shared" si="897"/>
        <v>483.74226899999996</v>
      </c>
      <c r="S12500" t="s">
        <v>201</v>
      </c>
      <c r="T12500" s="221">
        <v>45547.335416666669</v>
      </c>
    </row>
    <row r="12501" spans="1:20" x14ac:dyDescent="0.35">
      <c r="A12501" t="s">
        <v>130</v>
      </c>
      <c r="B12501" t="s">
        <v>131</v>
      </c>
      <c r="C12501" t="s">
        <v>97</v>
      </c>
      <c r="D12501" s="29">
        <v>45742</v>
      </c>
      <c r="E12501" s="184" t="str">
        <f t="shared" si="898"/>
        <v/>
      </c>
      <c r="F12501" s="184" t="str">
        <f t="shared" si="899"/>
        <v/>
      </c>
      <c r="G12501" s="184" t="str">
        <f t="shared" si="900"/>
        <v/>
      </c>
      <c r="H12501" s="184" t="str">
        <f t="shared" si="901"/>
        <v/>
      </c>
      <c r="L12501">
        <f t="shared" si="896"/>
        <v>434.86933427707959</v>
      </c>
      <c r="R12501">
        <f t="shared" si="897"/>
        <v>483.74226899999996</v>
      </c>
      <c r="S12501" t="s">
        <v>201</v>
      </c>
      <c r="T12501" s="221">
        <v>45547.336111111108</v>
      </c>
    </row>
    <row r="12502" spans="1:20" x14ac:dyDescent="0.35">
      <c r="A12502" t="s">
        <v>130</v>
      </c>
      <c r="B12502" t="s">
        <v>131</v>
      </c>
      <c r="C12502" t="s">
        <v>97</v>
      </c>
      <c r="D12502" s="29">
        <v>45743</v>
      </c>
      <c r="E12502" s="184" t="str">
        <f t="shared" si="898"/>
        <v/>
      </c>
      <c r="F12502" s="184" t="str">
        <f t="shared" si="899"/>
        <v/>
      </c>
      <c r="G12502" s="184" t="str">
        <f t="shared" si="900"/>
        <v/>
      </c>
      <c r="H12502" s="184" t="str">
        <f t="shared" si="901"/>
        <v/>
      </c>
      <c r="L12502">
        <f t="shared" si="896"/>
        <v>434.86933427707959</v>
      </c>
      <c r="R12502">
        <f t="shared" si="897"/>
        <v>483.74226899999996</v>
      </c>
      <c r="S12502" t="s">
        <v>201</v>
      </c>
      <c r="T12502" s="221">
        <v>45547.336111111108</v>
      </c>
    </row>
    <row r="12503" spans="1:20" x14ac:dyDescent="0.35">
      <c r="A12503" t="s">
        <v>130</v>
      </c>
      <c r="B12503" t="s">
        <v>131</v>
      </c>
      <c r="C12503" t="s">
        <v>97</v>
      </c>
      <c r="D12503" s="29">
        <v>45744</v>
      </c>
      <c r="E12503" s="184" t="str">
        <f t="shared" si="898"/>
        <v/>
      </c>
      <c r="F12503" s="184" t="str">
        <f t="shared" si="899"/>
        <v/>
      </c>
      <c r="G12503" s="184" t="str">
        <f t="shared" si="900"/>
        <v/>
      </c>
      <c r="H12503" s="184" t="str">
        <f t="shared" si="901"/>
        <v/>
      </c>
      <c r="L12503">
        <f t="shared" si="896"/>
        <v>434.86933427707959</v>
      </c>
      <c r="R12503">
        <f t="shared" si="897"/>
        <v>483.74226899999996</v>
      </c>
      <c r="S12503" t="s">
        <v>201</v>
      </c>
      <c r="T12503" s="221">
        <v>45547.336111111108</v>
      </c>
    </row>
    <row r="12504" spans="1:20" x14ac:dyDescent="0.35">
      <c r="A12504" t="s">
        <v>130</v>
      </c>
      <c r="B12504" t="s">
        <v>131</v>
      </c>
      <c r="C12504" t="s">
        <v>97</v>
      </c>
      <c r="D12504" s="29">
        <v>45745</v>
      </c>
      <c r="E12504" s="184" t="str">
        <f t="shared" si="898"/>
        <v/>
      </c>
      <c r="F12504" s="184" t="str">
        <f t="shared" si="899"/>
        <v/>
      </c>
      <c r="G12504" s="184" t="str">
        <f t="shared" si="900"/>
        <v/>
      </c>
      <c r="H12504" s="184" t="str">
        <f t="shared" si="901"/>
        <v/>
      </c>
      <c r="L12504">
        <f t="shared" si="896"/>
        <v>434.86933427707959</v>
      </c>
      <c r="R12504">
        <f t="shared" si="897"/>
        <v>483.74226899999996</v>
      </c>
      <c r="S12504" t="s">
        <v>201</v>
      </c>
      <c r="T12504" s="221">
        <v>45547.336111111108</v>
      </c>
    </row>
    <row r="12505" spans="1:20" x14ac:dyDescent="0.35">
      <c r="A12505" t="s">
        <v>130</v>
      </c>
      <c r="B12505" t="s">
        <v>131</v>
      </c>
      <c r="C12505" t="s">
        <v>97</v>
      </c>
      <c r="D12505" s="29">
        <v>45746</v>
      </c>
      <c r="E12505" s="184" t="str">
        <f t="shared" si="898"/>
        <v/>
      </c>
      <c r="F12505" s="184" t="str">
        <f t="shared" si="899"/>
        <v/>
      </c>
      <c r="G12505" s="184" t="str">
        <f t="shared" si="900"/>
        <v/>
      </c>
      <c r="H12505" s="184" t="str">
        <f t="shared" si="901"/>
        <v/>
      </c>
      <c r="L12505">
        <f t="shared" si="896"/>
        <v>434.86933427707959</v>
      </c>
      <c r="R12505">
        <f t="shared" si="897"/>
        <v>483.74226899999996</v>
      </c>
      <c r="S12505" t="s">
        <v>201</v>
      </c>
      <c r="T12505" s="221">
        <v>45547.336111111108</v>
      </c>
    </row>
    <row r="12506" spans="1:20" x14ac:dyDescent="0.35">
      <c r="A12506" t="s">
        <v>130</v>
      </c>
      <c r="B12506" t="s">
        <v>131</v>
      </c>
      <c r="C12506" t="s">
        <v>97</v>
      </c>
      <c r="D12506" s="29">
        <v>45747</v>
      </c>
      <c r="E12506" s="184" t="str">
        <f t="shared" si="898"/>
        <v/>
      </c>
      <c r="F12506" s="184" t="str">
        <f t="shared" si="899"/>
        <v/>
      </c>
      <c r="G12506" s="184" t="str">
        <f t="shared" si="900"/>
        <v/>
      </c>
      <c r="H12506" s="184" t="str">
        <f t="shared" si="901"/>
        <v/>
      </c>
      <c r="L12506">
        <f t="shared" si="896"/>
        <v>434.86933427707959</v>
      </c>
      <c r="R12506">
        <f t="shared" si="897"/>
        <v>483.74226899999996</v>
      </c>
      <c r="S12506" t="s">
        <v>201</v>
      </c>
      <c r="T12506" s="221">
        <v>45547.336111111108</v>
      </c>
    </row>
    <row r="12507" spans="1:20" x14ac:dyDescent="0.35">
      <c r="A12507" t="s">
        <v>130</v>
      </c>
      <c r="B12507" t="s">
        <v>131</v>
      </c>
      <c r="C12507" t="s">
        <v>97</v>
      </c>
      <c r="D12507" s="29">
        <v>45748</v>
      </c>
      <c r="E12507" s="184" t="str">
        <f t="shared" si="898"/>
        <v/>
      </c>
      <c r="F12507" s="184" t="str">
        <f t="shared" si="899"/>
        <v/>
      </c>
      <c r="G12507" s="184" t="str">
        <f t="shared" si="900"/>
        <v/>
      </c>
      <c r="H12507" s="184" t="str">
        <f t="shared" si="901"/>
        <v/>
      </c>
      <c r="L12507">
        <f t="shared" si="896"/>
        <v>434.86933427707959</v>
      </c>
      <c r="R12507">
        <f t="shared" si="897"/>
        <v>483.74226899999996</v>
      </c>
      <c r="S12507" t="s">
        <v>201</v>
      </c>
      <c r="T12507" s="221">
        <v>45498.336805555555</v>
      </c>
    </row>
    <row r="12508" spans="1:20" x14ac:dyDescent="0.35">
      <c r="A12508" t="s">
        <v>130</v>
      </c>
      <c r="B12508" t="s">
        <v>131</v>
      </c>
      <c r="C12508" t="s">
        <v>97</v>
      </c>
      <c r="D12508" s="29">
        <v>45749</v>
      </c>
      <c r="E12508" s="184" t="str">
        <f t="shared" si="898"/>
        <v/>
      </c>
      <c r="F12508" s="184" t="str">
        <f t="shared" si="899"/>
        <v/>
      </c>
      <c r="G12508" s="184" t="str">
        <f t="shared" si="900"/>
        <v/>
      </c>
      <c r="H12508" s="184" t="str">
        <f t="shared" si="901"/>
        <v/>
      </c>
      <c r="L12508">
        <f t="shared" si="896"/>
        <v>434.86933427707959</v>
      </c>
      <c r="R12508">
        <f t="shared" si="897"/>
        <v>483.74226899999996</v>
      </c>
      <c r="S12508" t="s">
        <v>201</v>
      </c>
      <c r="T12508" s="221">
        <v>45498.336805555555</v>
      </c>
    </row>
    <row r="12509" spans="1:20" x14ac:dyDescent="0.35">
      <c r="A12509" t="s">
        <v>130</v>
      </c>
      <c r="B12509" t="s">
        <v>131</v>
      </c>
      <c r="C12509" t="s">
        <v>97</v>
      </c>
      <c r="D12509" s="29">
        <v>45750</v>
      </c>
      <c r="E12509" s="184" t="str">
        <f t="shared" si="898"/>
        <v/>
      </c>
      <c r="F12509" s="184" t="str">
        <f t="shared" si="899"/>
        <v/>
      </c>
      <c r="G12509" s="184" t="str">
        <f t="shared" si="900"/>
        <v/>
      </c>
      <c r="H12509" s="184" t="str">
        <f t="shared" si="901"/>
        <v/>
      </c>
      <c r="L12509">
        <f t="shared" si="896"/>
        <v>434.86933427707959</v>
      </c>
      <c r="R12509">
        <f t="shared" si="897"/>
        <v>483.74226899999996</v>
      </c>
      <c r="S12509" t="s">
        <v>201</v>
      </c>
      <c r="T12509" s="221">
        <v>45498.336805555555</v>
      </c>
    </row>
    <row r="12510" spans="1:20" x14ac:dyDescent="0.35">
      <c r="A12510" t="s">
        <v>130</v>
      </c>
      <c r="B12510" t="s">
        <v>131</v>
      </c>
      <c r="C12510" t="s">
        <v>97</v>
      </c>
      <c r="D12510" s="29">
        <v>45751</v>
      </c>
      <c r="E12510" s="184" t="str">
        <f t="shared" si="898"/>
        <v/>
      </c>
      <c r="F12510" s="184" t="str">
        <f t="shared" si="899"/>
        <v/>
      </c>
      <c r="G12510" s="184" t="str">
        <f t="shared" si="900"/>
        <v/>
      </c>
      <c r="H12510" s="184" t="str">
        <f t="shared" si="901"/>
        <v/>
      </c>
      <c r="L12510">
        <f t="shared" si="896"/>
        <v>434.86933427707959</v>
      </c>
      <c r="R12510">
        <f t="shared" si="897"/>
        <v>483.74226899999996</v>
      </c>
      <c r="S12510" t="s">
        <v>201</v>
      </c>
      <c r="T12510" s="221">
        <v>45498.336805555555</v>
      </c>
    </row>
    <row r="12511" spans="1:20" x14ac:dyDescent="0.35">
      <c r="A12511" t="s">
        <v>130</v>
      </c>
      <c r="B12511" t="s">
        <v>131</v>
      </c>
      <c r="C12511" t="s">
        <v>97</v>
      </c>
      <c r="D12511" s="29">
        <v>45752</v>
      </c>
      <c r="E12511" s="184" t="str">
        <f t="shared" si="898"/>
        <v/>
      </c>
      <c r="F12511" s="184" t="str">
        <f t="shared" si="899"/>
        <v/>
      </c>
      <c r="G12511" s="184" t="str">
        <f t="shared" si="900"/>
        <v/>
      </c>
      <c r="H12511" s="184" t="str">
        <f t="shared" si="901"/>
        <v/>
      </c>
      <c r="L12511">
        <f t="shared" si="896"/>
        <v>434.86933427707959</v>
      </c>
      <c r="R12511">
        <f t="shared" si="897"/>
        <v>483.74226899999996</v>
      </c>
      <c r="S12511" t="s">
        <v>201</v>
      </c>
      <c r="T12511" s="221">
        <v>45498.336805555555</v>
      </c>
    </row>
    <row r="12512" spans="1:20" x14ac:dyDescent="0.35">
      <c r="A12512" t="s">
        <v>130</v>
      </c>
      <c r="B12512" t="s">
        <v>131</v>
      </c>
      <c r="C12512" t="s">
        <v>97</v>
      </c>
      <c r="D12512" s="29">
        <v>45753</v>
      </c>
      <c r="E12512" s="184" t="str">
        <f t="shared" si="898"/>
        <v/>
      </c>
      <c r="F12512" s="184" t="str">
        <f t="shared" si="899"/>
        <v/>
      </c>
      <c r="G12512" s="184" t="str">
        <f t="shared" si="900"/>
        <v/>
      </c>
      <c r="H12512" s="184" t="str">
        <f t="shared" si="901"/>
        <v/>
      </c>
      <c r="L12512">
        <f t="shared" si="896"/>
        <v>434.86933427707959</v>
      </c>
      <c r="R12512">
        <f t="shared" si="897"/>
        <v>483.74226899999996</v>
      </c>
      <c r="S12512" t="s">
        <v>201</v>
      </c>
      <c r="T12512" s="221">
        <v>45498.336805555555</v>
      </c>
    </row>
    <row r="12513" spans="1:20" x14ac:dyDescent="0.35">
      <c r="A12513" t="s">
        <v>130</v>
      </c>
      <c r="B12513" t="s">
        <v>131</v>
      </c>
      <c r="C12513" t="s">
        <v>97</v>
      </c>
      <c r="D12513" s="29">
        <v>45754</v>
      </c>
      <c r="E12513" s="184" t="str">
        <f t="shared" si="898"/>
        <v/>
      </c>
      <c r="F12513" s="184" t="str">
        <f t="shared" si="899"/>
        <v/>
      </c>
      <c r="G12513" s="184" t="str">
        <f t="shared" si="900"/>
        <v/>
      </c>
      <c r="H12513" s="184" t="str">
        <f t="shared" si="901"/>
        <v/>
      </c>
      <c r="L12513">
        <f t="shared" si="896"/>
        <v>434.86933427707959</v>
      </c>
      <c r="R12513">
        <f t="shared" si="897"/>
        <v>483.74226899999996</v>
      </c>
      <c r="S12513" t="s">
        <v>201</v>
      </c>
      <c r="T12513" s="221">
        <v>45498.336805555555</v>
      </c>
    </row>
    <row r="12514" spans="1:20" x14ac:dyDescent="0.35">
      <c r="A12514" t="s">
        <v>130</v>
      </c>
      <c r="B12514" t="s">
        <v>131</v>
      </c>
      <c r="C12514" t="s">
        <v>97</v>
      </c>
      <c r="D12514" s="29">
        <v>45755</v>
      </c>
      <c r="E12514" s="184" t="str">
        <f t="shared" si="898"/>
        <v/>
      </c>
      <c r="F12514" s="184" t="str">
        <f t="shared" si="899"/>
        <v/>
      </c>
      <c r="G12514" s="184" t="str">
        <f t="shared" si="900"/>
        <v/>
      </c>
      <c r="H12514" s="184" t="str">
        <f t="shared" si="901"/>
        <v/>
      </c>
      <c r="L12514">
        <f t="shared" si="896"/>
        <v>434.86933427707959</v>
      </c>
      <c r="R12514">
        <f t="shared" si="897"/>
        <v>483.74226899999996</v>
      </c>
      <c r="S12514" t="s">
        <v>201</v>
      </c>
      <c r="T12514" s="221">
        <v>45498.336805555555</v>
      </c>
    </row>
    <row r="12515" spans="1:20" x14ac:dyDescent="0.35">
      <c r="A12515" t="s">
        <v>130</v>
      </c>
      <c r="B12515" t="s">
        <v>131</v>
      </c>
      <c r="C12515" t="s">
        <v>97</v>
      </c>
      <c r="D12515" s="29">
        <v>45756</v>
      </c>
      <c r="E12515" s="184" t="str">
        <f t="shared" si="898"/>
        <v/>
      </c>
      <c r="F12515" s="184" t="str">
        <f t="shared" si="899"/>
        <v/>
      </c>
      <c r="G12515" s="184" t="str">
        <f t="shared" si="900"/>
        <v/>
      </c>
      <c r="H12515" s="184" t="str">
        <f t="shared" si="901"/>
        <v/>
      </c>
      <c r="L12515">
        <f t="shared" si="896"/>
        <v>434.86933427707959</v>
      </c>
      <c r="R12515">
        <f t="shared" si="897"/>
        <v>483.74226899999996</v>
      </c>
      <c r="S12515" t="s">
        <v>201</v>
      </c>
      <c r="T12515" s="221">
        <v>45498.336805555555</v>
      </c>
    </row>
    <row r="12516" spans="1:20" x14ac:dyDescent="0.35">
      <c r="A12516" t="s">
        <v>130</v>
      </c>
      <c r="B12516" t="s">
        <v>131</v>
      </c>
      <c r="C12516" t="s">
        <v>97</v>
      </c>
      <c r="D12516" s="29">
        <v>45757</v>
      </c>
      <c r="E12516" s="184" t="str">
        <f t="shared" si="898"/>
        <v/>
      </c>
      <c r="F12516" s="184" t="str">
        <f t="shared" si="899"/>
        <v/>
      </c>
      <c r="G12516" s="184" t="str">
        <f t="shared" si="900"/>
        <v/>
      </c>
      <c r="H12516" s="184" t="str">
        <f t="shared" si="901"/>
        <v/>
      </c>
      <c r="L12516">
        <f t="shared" si="896"/>
        <v>434.86933427707959</v>
      </c>
      <c r="R12516">
        <f t="shared" si="897"/>
        <v>483.74226899999996</v>
      </c>
      <c r="S12516" t="s">
        <v>201</v>
      </c>
      <c r="T12516" s="221">
        <v>45498.336805555555</v>
      </c>
    </row>
    <row r="12517" spans="1:20" x14ac:dyDescent="0.35">
      <c r="A12517" t="s">
        <v>130</v>
      </c>
      <c r="B12517" t="s">
        <v>131</v>
      </c>
      <c r="C12517" t="s">
        <v>97</v>
      </c>
      <c r="D12517" s="29">
        <v>45758</v>
      </c>
      <c r="E12517" s="184" t="str">
        <f t="shared" si="898"/>
        <v/>
      </c>
      <c r="F12517" s="184" t="str">
        <f t="shared" si="899"/>
        <v/>
      </c>
      <c r="G12517" s="184" t="str">
        <f t="shared" si="900"/>
        <v/>
      </c>
      <c r="H12517" s="184" t="str">
        <f t="shared" si="901"/>
        <v/>
      </c>
      <c r="L12517">
        <f t="shared" si="896"/>
        <v>434.86933427707959</v>
      </c>
      <c r="R12517">
        <f t="shared" si="897"/>
        <v>483.74226899999996</v>
      </c>
      <c r="S12517" t="s">
        <v>201</v>
      </c>
      <c r="T12517" s="221">
        <v>45498.336805555555</v>
      </c>
    </row>
    <row r="12518" spans="1:20" x14ac:dyDescent="0.35">
      <c r="A12518" t="s">
        <v>130</v>
      </c>
      <c r="B12518" t="s">
        <v>131</v>
      </c>
      <c r="C12518" t="s">
        <v>97</v>
      </c>
      <c r="D12518" s="29">
        <v>45759</v>
      </c>
      <c r="E12518" s="184" t="str">
        <f t="shared" si="898"/>
        <v/>
      </c>
      <c r="F12518" s="184" t="str">
        <f t="shared" si="899"/>
        <v/>
      </c>
      <c r="G12518" s="184" t="str">
        <f t="shared" si="900"/>
        <v/>
      </c>
      <c r="H12518" s="184" t="str">
        <f t="shared" si="901"/>
        <v/>
      </c>
      <c r="L12518">
        <f t="shared" si="896"/>
        <v>434.86933427707959</v>
      </c>
      <c r="R12518">
        <f t="shared" si="897"/>
        <v>483.74226899999996</v>
      </c>
      <c r="S12518" t="s">
        <v>201</v>
      </c>
      <c r="T12518" s="221">
        <v>45498.336805555555</v>
      </c>
    </row>
    <row r="12519" spans="1:20" x14ac:dyDescent="0.35">
      <c r="A12519" t="s">
        <v>130</v>
      </c>
      <c r="B12519" t="s">
        <v>131</v>
      </c>
      <c r="C12519" t="s">
        <v>97</v>
      </c>
      <c r="D12519" s="29">
        <v>45760</v>
      </c>
      <c r="E12519" s="184" t="str">
        <f t="shared" si="898"/>
        <v/>
      </c>
      <c r="F12519" s="184" t="str">
        <f t="shared" si="899"/>
        <v/>
      </c>
      <c r="G12519" s="184" t="str">
        <f t="shared" si="900"/>
        <v/>
      </c>
      <c r="H12519" s="184" t="str">
        <f t="shared" si="901"/>
        <v/>
      </c>
      <c r="L12519">
        <f t="shared" si="896"/>
        <v>434.86933427707959</v>
      </c>
      <c r="R12519">
        <f t="shared" si="897"/>
        <v>483.74226899999996</v>
      </c>
      <c r="S12519" t="s">
        <v>201</v>
      </c>
      <c r="T12519" s="221">
        <v>45498.336805555555</v>
      </c>
    </row>
    <row r="12520" spans="1:20" x14ac:dyDescent="0.35">
      <c r="A12520" t="s">
        <v>130</v>
      </c>
      <c r="B12520" t="s">
        <v>131</v>
      </c>
      <c r="C12520" t="s">
        <v>97</v>
      </c>
      <c r="D12520" s="29">
        <v>45761</v>
      </c>
      <c r="E12520" s="184" t="str">
        <f t="shared" si="898"/>
        <v/>
      </c>
      <c r="F12520" s="184" t="str">
        <f t="shared" si="899"/>
        <v/>
      </c>
      <c r="G12520" s="184" t="str">
        <f t="shared" si="900"/>
        <v/>
      </c>
      <c r="H12520" s="184" t="str">
        <f t="shared" si="901"/>
        <v/>
      </c>
      <c r="L12520">
        <f t="shared" si="896"/>
        <v>434.86933427707959</v>
      </c>
      <c r="R12520">
        <f t="shared" si="897"/>
        <v>483.74226899999996</v>
      </c>
      <c r="S12520" t="s">
        <v>201</v>
      </c>
      <c r="T12520" s="221">
        <v>45498.336805555555</v>
      </c>
    </row>
    <row r="12521" spans="1:20" x14ac:dyDescent="0.35">
      <c r="A12521" t="s">
        <v>130</v>
      </c>
      <c r="B12521" t="s">
        <v>131</v>
      </c>
      <c r="C12521" t="s">
        <v>97</v>
      </c>
      <c r="D12521" s="29">
        <v>45762</v>
      </c>
      <c r="E12521" s="184" t="str">
        <f t="shared" si="898"/>
        <v/>
      </c>
      <c r="F12521" s="184" t="str">
        <f t="shared" si="899"/>
        <v/>
      </c>
      <c r="G12521" s="184" t="str">
        <f t="shared" si="900"/>
        <v/>
      </c>
      <c r="H12521" s="184" t="str">
        <f t="shared" si="901"/>
        <v/>
      </c>
      <c r="L12521">
        <f t="shared" si="896"/>
        <v>434.86933427707959</v>
      </c>
      <c r="R12521">
        <f t="shared" si="897"/>
        <v>483.74226899999996</v>
      </c>
      <c r="S12521" t="s">
        <v>201</v>
      </c>
      <c r="T12521" s="221">
        <v>45498.336805555555</v>
      </c>
    </row>
    <row r="12522" spans="1:20" x14ac:dyDescent="0.35">
      <c r="A12522" t="s">
        <v>130</v>
      </c>
      <c r="B12522" t="s">
        <v>131</v>
      </c>
      <c r="C12522" t="s">
        <v>97</v>
      </c>
      <c r="D12522" s="29">
        <v>45763</v>
      </c>
      <c r="E12522" s="184" t="str">
        <f t="shared" si="898"/>
        <v/>
      </c>
      <c r="F12522" s="184" t="str">
        <f t="shared" si="899"/>
        <v/>
      </c>
      <c r="G12522" s="184" t="str">
        <f t="shared" si="900"/>
        <v/>
      </c>
      <c r="H12522" s="184" t="str">
        <f t="shared" si="901"/>
        <v/>
      </c>
      <c r="L12522">
        <f t="shared" si="896"/>
        <v>434.86933427707959</v>
      </c>
      <c r="R12522">
        <f t="shared" si="897"/>
        <v>483.74226899999996</v>
      </c>
      <c r="S12522" t="s">
        <v>201</v>
      </c>
      <c r="T12522" s="221">
        <v>45498.336805555555</v>
      </c>
    </row>
    <row r="12523" spans="1:20" x14ac:dyDescent="0.35">
      <c r="A12523" t="s">
        <v>130</v>
      </c>
      <c r="B12523" t="s">
        <v>131</v>
      </c>
      <c r="C12523" t="s">
        <v>97</v>
      </c>
      <c r="D12523" s="29">
        <v>45764</v>
      </c>
      <c r="E12523" s="184" t="str">
        <f t="shared" si="898"/>
        <v/>
      </c>
      <c r="F12523" s="184" t="str">
        <f t="shared" si="899"/>
        <v/>
      </c>
      <c r="G12523" s="184" t="str">
        <f t="shared" si="900"/>
        <v/>
      </c>
      <c r="H12523" s="184" t="str">
        <f t="shared" si="901"/>
        <v/>
      </c>
      <c r="L12523">
        <f t="shared" si="896"/>
        <v>434.86933427707959</v>
      </c>
      <c r="R12523">
        <f t="shared" si="897"/>
        <v>483.74226899999996</v>
      </c>
      <c r="S12523" t="s">
        <v>201</v>
      </c>
      <c r="T12523" s="221">
        <v>45498.336805555555</v>
      </c>
    </row>
    <row r="12524" spans="1:20" x14ac:dyDescent="0.35">
      <c r="A12524" t="s">
        <v>130</v>
      </c>
      <c r="B12524" t="s">
        <v>131</v>
      </c>
      <c r="C12524" t="s">
        <v>97</v>
      </c>
      <c r="D12524" s="29">
        <v>45765</v>
      </c>
      <c r="E12524" s="184" t="str">
        <f t="shared" si="898"/>
        <v/>
      </c>
      <c r="F12524" s="184" t="str">
        <f t="shared" si="899"/>
        <v/>
      </c>
      <c r="G12524" s="184" t="str">
        <f t="shared" si="900"/>
        <v/>
      </c>
      <c r="H12524" s="184" t="str">
        <f t="shared" si="901"/>
        <v/>
      </c>
      <c r="L12524">
        <f t="shared" si="896"/>
        <v>434.86933427707959</v>
      </c>
      <c r="R12524">
        <f t="shared" si="897"/>
        <v>483.74226899999996</v>
      </c>
      <c r="S12524" t="s">
        <v>201</v>
      </c>
      <c r="T12524" s="221">
        <v>45498.336805555555</v>
      </c>
    </row>
    <row r="12525" spans="1:20" x14ac:dyDescent="0.35">
      <c r="A12525" t="s">
        <v>130</v>
      </c>
      <c r="B12525" t="s">
        <v>131</v>
      </c>
      <c r="C12525" t="s">
        <v>97</v>
      </c>
      <c r="D12525" s="29">
        <v>45766</v>
      </c>
      <c r="E12525" s="184" t="str">
        <f t="shared" si="898"/>
        <v/>
      </c>
      <c r="F12525" s="184" t="str">
        <f t="shared" si="899"/>
        <v/>
      </c>
      <c r="G12525" s="184" t="str">
        <f t="shared" si="900"/>
        <v/>
      </c>
      <c r="H12525" s="184" t="str">
        <f t="shared" si="901"/>
        <v/>
      </c>
      <c r="L12525">
        <f t="shared" si="896"/>
        <v>434.86933427707959</v>
      </c>
      <c r="R12525">
        <f t="shared" si="897"/>
        <v>483.74226899999996</v>
      </c>
      <c r="S12525" t="s">
        <v>201</v>
      </c>
      <c r="T12525" s="221">
        <v>45498.336805555555</v>
      </c>
    </row>
    <row r="12526" spans="1:20" x14ac:dyDescent="0.35">
      <c r="A12526" t="s">
        <v>130</v>
      </c>
      <c r="B12526" t="s">
        <v>131</v>
      </c>
      <c r="C12526" t="s">
        <v>97</v>
      </c>
      <c r="D12526" s="29">
        <v>45767</v>
      </c>
      <c r="E12526" s="184" t="str">
        <f t="shared" si="898"/>
        <v/>
      </c>
      <c r="F12526" s="184" t="str">
        <f t="shared" si="899"/>
        <v/>
      </c>
      <c r="G12526" s="184" t="str">
        <f t="shared" si="900"/>
        <v/>
      </c>
      <c r="H12526" s="184" t="str">
        <f t="shared" si="901"/>
        <v/>
      </c>
      <c r="L12526">
        <f t="shared" si="896"/>
        <v>434.86933427707959</v>
      </c>
      <c r="R12526">
        <f t="shared" si="897"/>
        <v>483.74226899999996</v>
      </c>
      <c r="S12526" t="s">
        <v>201</v>
      </c>
      <c r="T12526" s="221">
        <v>45498.336805555555</v>
      </c>
    </row>
    <row r="12527" spans="1:20" x14ac:dyDescent="0.35">
      <c r="A12527" t="s">
        <v>130</v>
      </c>
      <c r="B12527" t="s">
        <v>131</v>
      </c>
      <c r="C12527" t="s">
        <v>97</v>
      </c>
      <c r="D12527" s="29">
        <v>45768</v>
      </c>
      <c r="E12527" s="184" t="str">
        <f t="shared" si="898"/>
        <v/>
      </c>
      <c r="F12527" s="184" t="str">
        <f t="shared" si="899"/>
        <v/>
      </c>
      <c r="G12527" s="184" t="str">
        <f t="shared" si="900"/>
        <v/>
      </c>
      <c r="H12527" s="184" t="str">
        <f t="shared" si="901"/>
        <v/>
      </c>
      <c r="L12527">
        <f t="shared" si="896"/>
        <v>434.86933427707959</v>
      </c>
      <c r="R12527">
        <f t="shared" si="897"/>
        <v>483.74226899999996</v>
      </c>
      <c r="S12527" t="s">
        <v>201</v>
      </c>
      <c r="T12527" s="221">
        <v>45498.336805555555</v>
      </c>
    </row>
    <row r="12528" spans="1:20" x14ac:dyDescent="0.35">
      <c r="A12528" t="s">
        <v>130</v>
      </c>
      <c r="B12528" t="s">
        <v>131</v>
      </c>
      <c r="C12528" t="s">
        <v>97</v>
      </c>
      <c r="D12528" s="29">
        <v>45769</v>
      </c>
      <c r="E12528" s="184" t="str">
        <f t="shared" si="898"/>
        <v/>
      </c>
      <c r="F12528" s="184" t="str">
        <f t="shared" si="899"/>
        <v/>
      </c>
      <c r="G12528" s="184" t="str">
        <f t="shared" si="900"/>
        <v/>
      </c>
      <c r="H12528" s="184" t="str">
        <f t="shared" si="901"/>
        <v/>
      </c>
      <c r="L12528">
        <f t="shared" si="896"/>
        <v>434.86933427707959</v>
      </c>
      <c r="R12528">
        <f t="shared" si="897"/>
        <v>483.74226899999996</v>
      </c>
      <c r="S12528" t="s">
        <v>201</v>
      </c>
      <c r="T12528" s="221">
        <v>45498.336805555555</v>
      </c>
    </row>
    <row r="12529" spans="1:20" x14ac:dyDescent="0.35">
      <c r="A12529" t="s">
        <v>130</v>
      </c>
      <c r="B12529" t="s">
        <v>131</v>
      </c>
      <c r="C12529" t="s">
        <v>97</v>
      </c>
      <c r="D12529" s="29">
        <v>45770</v>
      </c>
      <c r="E12529" s="184" t="str">
        <f t="shared" si="898"/>
        <v/>
      </c>
      <c r="F12529" s="184" t="str">
        <f t="shared" si="899"/>
        <v/>
      </c>
      <c r="G12529" s="184" t="str">
        <f t="shared" si="900"/>
        <v/>
      </c>
      <c r="H12529" s="184" t="str">
        <f t="shared" si="901"/>
        <v/>
      </c>
      <c r="L12529">
        <f t="shared" si="896"/>
        <v>434.86933427707959</v>
      </c>
      <c r="R12529">
        <f t="shared" si="897"/>
        <v>483.74226899999996</v>
      </c>
      <c r="S12529" t="s">
        <v>201</v>
      </c>
      <c r="T12529" s="221">
        <v>45498.336805555555</v>
      </c>
    </row>
    <row r="12530" spans="1:20" x14ac:dyDescent="0.35">
      <c r="A12530" t="s">
        <v>130</v>
      </c>
      <c r="B12530" t="s">
        <v>131</v>
      </c>
      <c r="C12530" t="s">
        <v>97</v>
      </c>
      <c r="D12530" s="29">
        <v>45771</v>
      </c>
      <c r="E12530" s="184" t="str">
        <f t="shared" si="898"/>
        <v/>
      </c>
      <c r="F12530" s="184" t="str">
        <f t="shared" si="899"/>
        <v/>
      </c>
      <c r="G12530" s="184" t="str">
        <f t="shared" si="900"/>
        <v/>
      </c>
      <c r="H12530" s="184" t="str">
        <f t="shared" si="901"/>
        <v/>
      </c>
      <c r="L12530">
        <f t="shared" si="896"/>
        <v>434.86933427707959</v>
      </c>
      <c r="R12530">
        <f t="shared" si="897"/>
        <v>483.74226899999996</v>
      </c>
      <c r="S12530" t="s">
        <v>201</v>
      </c>
      <c r="T12530" s="221">
        <v>45498.336805555555</v>
      </c>
    </row>
    <row r="12531" spans="1:20" x14ac:dyDescent="0.35">
      <c r="A12531" t="s">
        <v>130</v>
      </c>
      <c r="B12531" t="s">
        <v>131</v>
      </c>
      <c r="C12531" t="s">
        <v>97</v>
      </c>
      <c r="D12531" s="29">
        <v>45772</v>
      </c>
      <c r="E12531" s="184" t="str">
        <f t="shared" si="898"/>
        <v/>
      </c>
      <c r="F12531" s="184" t="str">
        <f t="shared" si="899"/>
        <v/>
      </c>
      <c r="G12531" s="184" t="str">
        <f t="shared" si="900"/>
        <v/>
      </c>
      <c r="H12531" s="184" t="str">
        <f t="shared" si="901"/>
        <v/>
      </c>
      <c r="L12531">
        <f t="shared" si="896"/>
        <v>434.86933427707959</v>
      </c>
      <c r="R12531">
        <f t="shared" si="897"/>
        <v>483.74226899999996</v>
      </c>
      <c r="S12531" t="s">
        <v>201</v>
      </c>
      <c r="T12531" s="221">
        <v>45498.336805555555</v>
      </c>
    </row>
    <row r="12532" spans="1:20" x14ac:dyDescent="0.35">
      <c r="A12532" t="s">
        <v>130</v>
      </c>
      <c r="B12532" t="s">
        <v>131</v>
      </c>
      <c r="C12532" t="s">
        <v>97</v>
      </c>
      <c r="D12532" s="29">
        <v>45773</v>
      </c>
      <c r="E12532" s="184" t="str">
        <f t="shared" si="898"/>
        <v/>
      </c>
      <c r="F12532" s="184" t="str">
        <f t="shared" si="899"/>
        <v/>
      </c>
      <c r="G12532" s="184" t="str">
        <f t="shared" si="900"/>
        <v/>
      </c>
      <c r="H12532" s="184" t="str">
        <f t="shared" si="901"/>
        <v/>
      </c>
      <c r="L12532">
        <f t="shared" si="896"/>
        <v>434.86933427707959</v>
      </c>
      <c r="R12532">
        <f t="shared" si="897"/>
        <v>483.74226899999996</v>
      </c>
      <c r="S12532" t="s">
        <v>201</v>
      </c>
      <c r="T12532" s="221">
        <v>45498.336805555555</v>
      </c>
    </row>
    <row r="12533" spans="1:20" x14ac:dyDescent="0.35">
      <c r="A12533" t="s">
        <v>130</v>
      </c>
      <c r="B12533" t="s">
        <v>131</v>
      </c>
      <c r="C12533" t="s">
        <v>97</v>
      </c>
      <c r="D12533" s="29">
        <v>45774</v>
      </c>
      <c r="E12533" s="184" t="str">
        <f t="shared" si="898"/>
        <v/>
      </c>
      <c r="F12533" s="184" t="str">
        <f t="shared" si="899"/>
        <v/>
      </c>
      <c r="G12533" s="184" t="str">
        <f t="shared" si="900"/>
        <v/>
      </c>
      <c r="H12533" s="184" t="str">
        <f t="shared" si="901"/>
        <v/>
      </c>
      <c r="L12533">
        <f t="shared" si="896"/>
        <v>434.86933427707959</v>
      </c>
      <c r="R12533">
        <f t="shared" si="897"/>
        <v>483.74226899999996</v>
      </c>
      <c r="S12533" t="s">
        <v>201</v>
      </c>
      <c r="T12533" s="221">
        <v>45498.336805555555</v>
      </c>
    </row>
    <row r="12534" spans="1:20" x14ac:dyDescent="0.35">
      <c r="A12534" t="s">
        <v>130</v>
      </c>
      <c r="B12534" t="s">
        <v>131</v>
      </c>
      <c r="C12534" t="s">
        <v>97</v>
      </c>
      <c r="D12534" s="29">
        <v>45775</v>
      </c>
      <c r="E12534" s="184" t="str">
        <f t="shared" si="898"/>
        <v/>
      </c>
      <c r="F12534" s="184" t="str">
        <f t="shared" si="899"/>
        <v/>
      </c>
      <c r="G12534" s="184" t="str">
        <f t="shared" si="900"/>
        <v/>
      </c>
      <c r="H12534" s="184" t="str">
        <f t="shared" si="901"/>
        <v/>
      </c>
      <c r="L12534">
        <f t="shared" si="896"/>
        <v>434.86933427707959</v>
      </c>
      <c r="R12534">
        <f t="shared" si="897"/>
        <v>483.74226899999996</v>
      </c>
      <c r="S12534" t="s">
        <v>201</v>
      </c>
      <c r="T12534" s="221">
        <v>45498.336805555555</v>
      </c>
    </row>
    <row r="12535" spans="1:20" x14ac:dyDescent="0.35">
      <c r="A12535" t="s">
        <v>130</v>
      </c>
      <c r="B12535" t="s">
        <v>131</v>
      </c>
      <c r="C12535" t="s">
        <v>97</v>
      </c>
      <c r="D12535" s="29">
        <v>45776</v>
      </c>
      <c r="E12535" s="184" t="str">
        <f t="shared" si="898"/>
        <v/>
      </c>
      <c r="F12535" s="184" t="str">
        <f t="shared" si="899"/>
        <v/>
      </c>
      <c r="G12535" s="184" t="str">
        <f t="shared" si="900"/>
        <v/>
      </c>
      <c r="H12535" s="184" t="str">
        <f t="shared" si="901"/>
        <v/>
      </c>
      <c r="L12535">
        <f t="shared" si="896"/>
        <v>434.86933427707959</v>
      </c>
      <c r="R12535">
        <f t="shared" si="897"/>
        <v>483.74226899999996</v>
      </c>
      <c r="S12535" t="s">
        <v>201</v>
      </c>
      <c r="T12535" s="221">
        <v>45498.336805555555</v>
      </c>
    </row>
    <row r="12536" spans="1:20" x14ac:dyDescent="0.35">
      <c r="A12536" t="s">
        <v>130</v>
      </c>
      <c r="B12536" t="s">
        <v>131</v>
      </c>
      <c r="C12536" t="s">
        <v>97</v>
      </c>
      <c r="D12536" s="29">
        <v>45777</v>
      </c>
      <c r="E12536" s="184" t="str">
        <f t="shared" si="898"/>
        <v/>
      </c>
      <c r="F12536" s="184" t="str">
        <f t="shared" si="899"/>
        <v/>
      </c>
      <c r="G12536" s="184" t="str">
        <f t="shared" si="900"/>
        <v/>
      </c>
      <c r="H12536" s="184" t="str">
        <f t="shared" si="901"/>
        <v/>
      </c>
      <c r="L12536">
        <f t="shared" si="896"/>
        <v>434.86933427707959</v>
      </c>
      <c r="R12536">
        <f t="shared" si="897"/>
        <v>483.74226899999996</v>
      </c>
      <c r="S12536" t="s">
        <v>201</v>
      </c>
      <c r="T12536" s="221">
        <v>45498.336805555555</v>
      </c>
    </row>
    <row r="12537" spans="1:20" x14ac:dyDescent="0.35">
      <c r="A12537" t="s">
        <v>130</v>
      </c>
      <c r="B12537" t="s">
        <v>131</v>
      </c>
      <c r="C12537" t="s">
        <v>97</v>
      </c>
      <c r="D12537" s="29">
        <v>45778</v>
      </c>
      <c r="E12537" s="184" t="str">
        <f t="shared" si="898"/>
        <v/>
      </c>
      <c r="F12537" s="184" t="str">
        <f t="shared" si="899"/>
        <v/>
      </c>
      <c r="G12537" s="184" t="str">
        <f t="shared" si="900"/>
        <v/>
      </c>
      <c r="H12537" s="184" t="str">
        <f t="shared" si="901"/>
        <v/>
      </c>
      <c r="L12537">
        <f t="shared" si="896"/>
        <v>434.86933427707959</v>
      </c>
      <c r="R12537">
        <f t="shared" si="897"/>
        <v>483.74226899999996</v>
      </c>
      <c r="S12537" t="s">
        <v>201</v>
      </c>
      <c r="T12537" s="221">
        <v>45498.336805555555</v>
      </c>
    </row>
    <row r="12538" spans="1:20" x14ac:dyDescent="0.35">
      <c r="A12538" t="s">
        <v>130</v>
      </c>
      <c r="B12538" t="s">
        <v>131</v>
      </c>
      <c r="C12538" t="s">
        <v>97</v>
      </c>
      <c r="D12538" s="29">
        <v>45779</v>
      </c>
      <c r="E12538" s="184" t="str">
        <f t="shared" si="898"/>
        <v/>
      </c>
      <c r="F12538" s="184" t="str">
        <f t="shared" si="899"/>
        <v/>
      </c>
      <c r="G12538" s="184" t="str">
        <f t="shared" si="900"/>
        <v/>
      </c>
      <c r="H12538" s="184" t="str">
        <f t="shared" si="901"/>
        <v/>
      </c>
      <c r="L12538">
        <f t="shared" si="896"/>
        <v>434.86933427707959</v>
      </c>
      <c r="R12538">
        <f t="shared" si="897"/>
        <v>483.74226899999996</v>
      </c>
      <c r="S12538" t="s">
        <v>201</v>
      </c>
      <c r="T12538" s="221">
        <v>45498.336805555555</v>
      </c>
    </row>
    <row r="12539" spans="1:20" x14ac:dyDescent="0.35">
      <c r="A12539" t="s">
        <v>130</v>
      </c>
      <c r="B12539" t="s">
        <v>131</v>
      </c>
      <c r="C12539" t="s">
        <v>97</v>
      </c>
      <c r="D12539" s="29">
        <v>45780</v>
      </c>
      <c r="E12539" s="184" t="str">
        <f t="shared" si="898"/>
        <v/>
      </c>
      <c r="F12539" s="184" t="str">
        <f t="shared" si="899"/>
        <v/>
      </c>
      <c r="G12539" s="184" t="str">
        <f t="shared" si="900"/>
        <v/>
      </c>
      <c r="H12539" s="184" t="str">
        <f t="shared" si="901"/>
        <v/>
      </c>
      <c r="L12539">
        <f t="shared" si="896"/>
        <v>434.86933427707959</v>
      </c>
      <c r="R12539">
        <f t="shared" si="897"/>
        <v>483.74226899999996</v>
      </c>
      <c r="S12539" t="s">
        <v>201</v>
      </c>
      <c r="T12539" s="221">
        <v>45498.336805555555</v>
      </c>
    </row>
    <row r="12540" spans="1:20" x14ac:dyDescent="0.35">
      <c r="A12540" t="s">
        <v>130</v>
      </c>
      <c r="B12540" t="s">
        <v>131</v>
      </c>
      <c r="C12540" t="s">
        <v>97</v>
      </c>
      <c r="D12540" s="29">
        <v>45781</v>
      </c>
      <c r="E12540" s="184" t="str">
        <f t="shared" si="898"/>
        <v/>
      </c>
      <c r="F12540" s="184" t="str">
        <f t="shared" si="899"/>
        <v/>
      </c>
      <c r="G12540" s="184" t="str">
        <f t="shared" si="900"/>
        <v/>
      </c>
      <c r="H12540" s="184" t="str">
        <f t="shared" si="901"/>
        <v/>
      </c>
      <c r="L12540">
        <f t="shared" si="896"/>
        <v>434.86933427707959</v>
      </c>
      <c r="R12540">
        <f t="shared" si="897"/>
        <v>483.74226899999996</v>
      </c>
      <c r="S12540" t="s">
        <v>201</v>
      </c>
      <c r="T12540" s="221">
        <v>45498.336805555555</v>
      </c>
    </row>
    <row r="12541" spans="1:20" x14ac:dyDescent="0.35">
      <c r="A12541" t="s">
        <v>130</v>
      </c>
      <c r="B12541" t="s">
        <v>131</v>
      </c>
      <c r="C12541" t="s">
        <v>97</v>
      </c>
      <c r="D12541" s="29">
        <v>45782</v>
      </c>
      <c r="E12541" s="184" t="str">
        <f t="shared" si="898"/>
        <v/>
      </c>
      <c r="F12541" s="184" t="str">
        <f t="shared" si="899"/>
        <v/>
      </c>
      <c r="G12541" s="184" t="str">
        <f t="shared" si="900"/>
        <v/>
      </c>
      <c r="H12541" s="184" t="str">
        <f t="shared" si="901"/>
        <v/>
      </c>
      <c r="L12541">
        <f t="shared" si="896"/>
        <v>434.86933427707959</v>
      </c>
      <c r="R12541">
        <f t="shared" si="897"/>
        <v>483.74226899999996</v>
      </c>
      <c r="S12541" t="s">
        <v>201</v>
      </c>
      <c r="T12541" s="221">
        <v>45498.336805555555</v>
      </c>
    </row>
    <row r="12542" spans="1:20" x14ac:dyDescent="0.35">
      <c r="A12542" t="s">
        <v>130</v>
      </c>
      <c r="B12542" t="s">
        <v>131</v>
      </c>
      <c r="C12542" t="s">
        <v>97</v>
      </c>
      <c r="D12542" s="29">
        <v>45783</v>
      </c>
      <c r="E12542" s="184" t="str">
        <f t="shared" si="898"/>
        <v/>
      </c>
      <c r="F12542" s="184" t="str">
        <f t="shared" si="899"/>
        <v/>
      </c>
      <c r="G12542" s="184" t="str">
        <f t="shared" si="900"/>
        <v/>
      </c>
      <c r="H12542" s="184" t="str">
        <f t="shared" si="901"/>
        <v/>
      </c>
      <c r="L12542">
        <f t="shared" si="896"/>
        <v>434.86933427707959</v>
      </c>
      <c r="R12542">
        <f t="shared" si="897"/>
        <v>483.74226899999996</v>
      </c>
      <c r="S12542" t="s">
        <v>201</v>
      </c>
      <c r="T12542" s="221">
        <v>45498.336805555555</v>
      </c>
    </row>
    <row r="12543" spans="1:20" x14ac:dyDescent="0.35">
      <c r="A12543" t="s">
        <v>130</v>
      </c>
      <c r="B12543" t="s">
        <v>131</v>
      </c>
      <c r="C12543" t="s">
        <v>97</v>
      </c>
      <c r="D12543" s="29">
        <v>45784</v>
      </c>
      <c r="E12543" s="184" t="str">
        <f t="shared" si="898"/>
        <v/>
      </c>
      <c r="F12543" s="184" t="str">
        <f t="shared" si="899"/>
        <v/>
      </c>
      <c r="G12543" s="184" t="str">
        <f t="shared" si="900"/>
        <v/>
      </c>
      <c r="H12543" s="184" t="str">
        <f t="shared" si="901"/>
        <v/>
      </c>
      <c r="L12543">
        <f t="shared" si="896"/>
        <v>434.86933427707959</v>
      </c>
      <c r="R12543">
        <f t="shared" si="897"/>
        <v>483.74226899999996</v>
      </c>
      <c r="S12543" t="s">
        <v>201</v>
      </c>
      <c r="T12543" s="221">
        <v>45498.336805555555</v>
      </c>
    </row>
    <row r="12544" spans="1:20" x14ac:dyDescent="0.35">
      <c r="A12544" t="s">
        <v>130</v>
      </c>
      <c r="B12544" t="s">
        <v>131</v>
      </c>
      <c r="C12544" t="s">
        <v>97</v>
      </c>
      <c r="D12544" s="29">
        <v>45785</v>
      </c>
      <c r="E12544" s="184" t="str">
        <f t="shared" si="898"/>
        <v/>
      </c>
      <c r="F12544" s="184" t="str">
        <f t="shared" si="899"/>
        <v/>
      </c>
      <c r="G12544" s="184" t="str">
        <f t="shared" si="900"/>
        <v/>
      </c>
      <c r="H12544" s="184" t="str">
        <f t="shared" si="901"/>
        <v/>
      </c>
      <c r="L12544">
        <f t="shared" si="896"/>
        <v>434.86933427707959</v>
      </c>
      <c r="R12544">
        <f t="shared" si="897"/>
        <v>483.74226899999996</v>
      </c>
      <c r="S12544" t="s">
        <v>201</v>
      </c>
      <c r="T12544" s="221">
        <v>45498.336805555555</v>
      </c>
    </row>
    <row r="12545" spans="1:20" x14ac:dyDescent="0.35">
      <c r="A12545" t="s">
        <v>130</v>
      </c>
      <c r="B12545" t="s">
        <v>131</v>
      </c>
      <c r="C12545" t="s">
        <v>97</v>
      </c>
      <c r="D12545" s="29">
        <v>45786</v>
      </c>
      <c r="E12545" s="184" t="str">
        <f t="shared" si="898"/>
        <v/>
      </c>
      <c r="F12545" s="184" t="str">
        <f t="shared" si="899"/>
        <v/>
      </c>
      <c r="G12545" s="184" t="str">
        <f t="shared" si="900"/>
        <v/>
      </c>
      <c r="H12545" s="184" t="str">
        <f t="shared" si="901"/>
        <v/>
      </c>
      <c r="L12545">
        <f t="shared" ref="L12545:L12608" si="902">L8530+L6340</f>
        <v>434.86933427707959</v>
      </c>
      <c r="R12545">
        <f t="shared" ref="R12545:R12608" si="903">R8530+R6340</f>
        <v>483.74226899999996</v>
      </c>
      <c r="S12545" t="s">
        <v>201</v>
      </c>
      <c r="T12545" s="221">
        <v>45498.336805555555</v>
      </c>
    </row>
    <row r="12546" spans="1:20" x14ac:dyDescent="0.35">
      <c r="A12546" t="s">
        <v>130</v>
      </c>
      <c r="B12546" t="s">
        <v>131</v>
      </c>
      <c r="C12546" t="s">
        <v>97</v>
      </c>
      <c r="D12546" s="29">
        <v>45787</v>
      </c>
      <c r="E12546" s="184" t="str">
        <f t="shared" si="898"/>
        <v/>
      </c>
      <c r="F12546" s="184" t="str">
        <f t="shared" si="899"/>
        <v/>
      </c>
      <c r="G12546" s="184" t="str">
        <f t="shared" si="900"/>
        <v/>
      </c>
      <c r="H12546" s="184" t="str">
        <f t="shared" si="901"/>
        <v/>
      </c>
      <c r="L12546">
        <f t="shared" si="902"/>
        <v>434.86933427707959</v>
      </c>
      <c r="R12546">
        <f t="shared" si="903"/>
        <v>483.74226899999996</v>
      </c>
      <c r="S12546" t="s">
        <v>201</v>
      </c>
      <c r="T12546" s="221">
        <v>45498.336805555555</v>
      </c>
    </row>
    <row r="12547" spans="1:20" x14ac:dyDescent="0.35">
      <c r="A12547" t="s">
        <v>130</v>
      </c>
      <c r="B12547" t="s">
        <v>131</v>
      </c>
      <c r="C12547" t="s">
        <v>97</v>
      </c>
      <c r="D12547" s="29">
        <v>45788</v>
      </c>
      <c r="E12547" s="184" t="str">
        <f t="shared" si="898"/>
        <v/>
      </c>
      <c r="F12547" s="184" t="str">
        <f t="shared" si="899"/>
        <v/>
      </c>
      <c r="G12547" s="184" t="str">
        <f t="shared" si="900"/>
        <v/>
      </c>
      <c r="H12547" s="184" t="str">
        <f t="shared" si="901"/>
        <v/>
      </c>
      <c r="L12547">
        <f t="shared" si="902"/>
        <v>434.86933427707959</v>
      </c>
      <c r="R12547">
        <f t="shared" si="903"/>
        <v>483.74226899999996</v>
      </c>
      <c r="S12547" t="s">
        <v>201</v>
      </c>
      <c r="T12547" s="221">
        <v>45498.336805555555</v>
      </c>
    </row>
    <row r="12548" spans="1:20" x14ac:dyDescent="0.35">
      <c r="A12548" t="s">
        <v>130</v>
      </c>
      <c r="B12548" t="s">
        <v>131</v>
      </c>
      <c r="C12548" t="s">
        <v>97</v>
      </c>
      <c r="D12548" s="29">
        <v>45789</v>
      </c>
      <c r="E12548" s="184" t="str">
        <f t="shared" si="898"/>
        <v/>
      </c>
      <c r="F12548" s="184" t="str">
        <f t="shared" si="899"/>
        <v/>
      </c>
      <c r="G12548" s="184" t="str">
        <f t="shared" si="900"/>
        <v/>
      </c>
      <c r="H12548" s="184" t="str">
        <f t="shared" si="901"/>
        <v/>
      </c>
      <c r="L12548">
        <f t="shared" si="902"/>
        <v>434.86933427707959</v>
      </c>
      <c r="R12548">
        <f t="shared" si="903"/>
        <v>483.74226899999996</v>
      </c>
      <c r="S12548" t="s">
        <v>201</v>
      </c>
      <c r="T12548" s="221">
        <v>45498.336805555555</v>
      </c>
    </row>
    <row r="12549" spans="1:20" x14ac:dyDescent="0.35">
      <c r="A12549" t="s">
        <v>130</v>
      </c>
      <c r="B12549" t="s">
        <v>131</v>
      </c>
      <c r="C12549" t="s">
        <v>97</v>
      </c>
      <c r="D12549" s="29">
        <v>45790</v>
      </c>
      <c r="E12549" s="184" t="str">
        <f t="shared" si="898"/>
        <v/>
      </c>
      <c r="F12549" s="184" t="str">
        <f t="shared" si="899"/>
        <v/>
      </c>
      <c r="G12549" s="184" t="str">
        <f t="shared" si="900"/>
        <v/>
      </c>
      <c r="H12549" s="184" t="str">
        <f t="shared" si="901"/>
        <v/>
      </c>
      <c r="L12549">
        <f t="shared" si="902"/>
        <v>434.86933427707959</v>
      </c>
      <c r="R12549">
        <f t="shared" si="903"/>
        <v>483.74226899999996</v>
      </c>
      <c r="S12549" t="s">
        <v>201</v>
      </c>
      <c r="T12549" s="221">
        <v>45498.336805555555</v>
      </c>
    </row>
    <row r="12550" spans="1:20" x14ac:dyDescent="0.35">
      <c r="A12550" t="s">
        <v>130</v>
      </c>
      <c r="B12550" t="s">
        <v>131</v>
      </c>
      <c r="C12550" t="s">
        <v>97</v>
      </c>
      <c r="D12550" s="29">
        <v>45791</v>
      </c>
      <c r="E12550" s="184" t="str">
        <f t="shared" si="898"/>
        <v/>
      </c>
      <c r="F12550" s="184" t="str">
        <f t="shared" si="899"/>
        <v/>
      </c>
      <c r="G12550" s="184" t="str">
        <f t="shared" si="900"/>
        <v/>
      </c>
      <c r="H12550" s="184" t="str">
        <f t="shared" si="901"/>
        <v/>
      </c>
      <c r="L12550">
        <f t="shared" si="902"/>
        <v>434.86933427707959</v>
      </c>
      <c r="R12550">
        <f t="shared" si="903"/>
        <v>483.74226899999996</v>
      </c>
      <c r="S12550" t="s">
        <v>201</v>
      </c>
      <c r="T12550" s="221">
        <v>45498.336805555555</v>
      </c>
    </row>
    <row r="12551" spans="1:20" x14ac:dyDescent="0.35">
      <c r="A12551" t="s">
        <v>130</v>
      </c>
      <c r="B12551" t="s">
        <v>131</v>
      </c>
      <c r="C12551" t="s">
        <v>97</v>
      </c>
      <c r="D12551" s="29">
        <v>45792</v>
      </c>
      <c r="E12551" s="184" t="str">
        <f t="shared" si="898"/>
        <v/>
      </c>
      <c r="F12551" s="184" t="str">
        <f t="shared" si="899"/>
        <v/>
      </c>
      <c r="G12551" s="184" t="str">
        <f t="shared" si="900"/>
        <v/>
      </c>
      <c r="H12551" s="184" t="str">
        <f t="shared" si="901"/>
        <v/>
      </c>
      <c r="L12551">
        <f t="shared" si="902"/>
        <v>434.86933427707959</v>
      </c>
      <c r="R12551">
        <f t="shared" si="903"/>
        <v>483.74226899999996</v>
      </c>
      <c r="S12551" t="s">
        <v>201</v>
      </c>
      <c r="T12551" s="221">
        <v>45498.336805555555</v>
      </c>
    </row>
    <row r="12552" spans="1:20" x14ac:dyDescent="0.35">
      <c r="A12552" t="s">
        <v>130</v>
      </c>
      <c r="B12552" t="s">
        <v>131</v>
      </c>
      <c r="C12552" t="s">
        <v>97</v>
      </c>
      <c r="D12552" s="29">
        <v>45793</v>
      </c>
      <c r="E12552" s="184" t="str">
        <f t="shared" ref="E12552:E12615" si="904">IF(J12552="","",IF(L12552=0,0,IF(1-(J12552/L12552)&lt;0,"",1-(J12552/L12552))))</f>
        <v/>
      </c>
      <c r="F12552" s="184" t="str">
        <f t="shared" ref="F12552:F12615" si="905">IF(K12552="","",IF(L12552=0,0,IF(1-(K12552/L12552)&lt;0,"",1-(K12552/L12552))))</f>
        <v/>
      </c>
      <c r="G12552" s="184" t="str">
        <f t="shared" ref="G12552:G12615" si="906">IF(J12552="","",IF(1-(J12552/R12552)&lt;0,"",1-(J12552/R12552)))</f>
        <v/>
      </c>
      <c r="H12552" s="184" t="str">
        <f t="shared" ref="H12552:H12615" si="907">IF(K12552="","",IF(1-(K12552/R12552)&lt;0,"",1-(K12552/R12552)))</f>
        <v/>
      </c>
      <c r="L12552">
        <f t="shared" si="902"/>
        <v>434.86933427707959</v>
      </c>
      <c r="R12552">
        <f t="shared" si="903"/>
        <v>483.74226899999996</v>
      </c>
      <c r="S12552" t="s">
        <v>201</v>
      </c>
      <c r="T12552" s="221">
        <v>45498.336805555555</v>
      </c>
    </row>
    <row r="12553" spans="1:20" x14ac:dyDescent="0.35">
      <c r="A12553" t="s">
        <v>130</v>
      </c>
      <c r="B12553" t="s">
        <v>131</v>
      </c>
      <c r="C12553" t="s">
        <v>97</v>
      </c>
      <c r="D12553" s="29">
        <v>45794</v>
      </c>
      <c r="E12553" s="184" t="str">
        <f t="shared" si="904"/>
        <v/>
      </c>
      <c r="F12553" s="184" t="str">
        <f t="shared" si="905"/>
        <v/>
      </c>
      <c r="G12553" s="184" t="str">
        <f t="shared" si="906"/>
        <v/>
      </c>
      <c r="H12553" s="184" t="str">
        <f t="shared" si="907"/>
        <v/>
      </c>
      <c r="L12553">
        <f t="shared" si="902"/>
        <v>434.86933427707959</v>
      </c>
      <c r="R12553">
        <f t="shared" si="903"/>
        <v>483.74226899999996</v>
      </c>
      <c r="S12553" t="s">
        <v>201</v>
      </c>
      <c r="T12553" s="221">
        <v>45498.336805555555</v>
      </c>
    </row>
    <row r="12554" spans="1:20" x14ac:dyDescent="0.35">
      <c r="A12554" t="s">
        <v>130</v>
      </c>
      <c r="B12554" t="s">
        <v>131</v>
      </c>
      <c r="C12554" t="s">
        <v>97</v>
      </c>
      <c r="D12554" s="29">
        <v>45795</v>
      </c>
      <c r="E12554" s="184" t="str">
        <f t="shared" si="904"/>
        <v/>
      </c>
      <c r="F12554" s="184" t="str">
        <f t="shared" si="905"/>
        <v/>
      </c>
      <c r="G12554" s="184" t="str">
        <f t="shared" si="906"/>
        <v/>
      </c>
      <c r="H12554" s="184" t="str">
        <f t="shared" si="907"/>
        <v/>
      </c>
      <c r="L12554">
        <f t="shared" si="902"/>
        <v>434.86933427707959</v>
      </c>
      <c r="R12554">
        <f t="shared" si="903"/>
        <v>483.74226899999996</v>
      </c>
      <c r="S12554" t="s">
        <v>201</v>
      </c>
      <c r="T12554" s="221">
        <v>45498.336805555555</v>
      </c>
    </row>
    <row r="12555" spans="1:20" x14ac:dyDescent="0.35">
      <c r="A12555" t="s">
        <v>130</v>
      </c>
      <c r="B12555" t="s">
        <v>131</v>
      </c>
      <c r="C12555" t="s">
        <v>97</v>
      </c>
      <c r="D12555" s="29">
        <v>45796</v>
      </c>
      <c r="E12555" s="184" t="str">
        <f t="shared" si="904"/>
        <v/>
      </c>
      <c r="F12555" s="184" t="str">
        <f t="shared" si="905"/>
        <v/>
      </c>
      <c r="G12555" s="184" t="str">
        <f t="shared" si="906"/>
        <v/>
      </c>
      <c r="H12555" s="184" t="str">
        <f t="shared" si="907"/>
        <v/>
      </c>
      <c r="L12555">
        <f t="shared" si="902"/>
        <v>434.86933427707959</v>
      </c>
      <c r="R12555">
        <f t="shared" si="903"/>
        <v>483.74226899999996</v>
      </c>
      <c r="S12555" t="s">
        <v>201</v>
      </c>
      <c r="T12555" s="221">
        <v>45498.336805555555</v>
      </c>
    </row>
    <row r="12556" spans="1:20" x14ac:dyDescent="0.35">
      <c r="A12556" t="s">
        <v>130</v>
      </c>
      <c r="B12556" t="s">
        <v>131</v>
      </c>
      <c r="C12556" t="s">
        <v>97</v>
      </c>
      <c r="D12556" s="29">
        <v>45797</v>
      </c>
      <c r="E12556" s="184" t="str">
        <f t="shared" si="904"/>
        <v/>
      </c>
      <c r="F12556" s="184" t="str">
        <f t="shared" si="905"/>
        <v/>
      </c>
      <c r="G12556" s="184" t="str">
        <f t="shared" si="906"/>
        <v/>
      </c>
      <c r="H12556" s="184" t="str">
        <f t="shared" si="907"/>
        <v/>
      </c>
      <c r="L12556">
        <f t="shared" si="902"/>
        <v>434.86933427707959</v>
      </c>
      <c r="R12556">
        <f t="shared" si="903"/>
        <v>483.74226899999996</v>
      </c>
      <c r="S12556" t="s">
        <v>201</v>
      </c>
      <c r="T12556" s="221">
        <v>45498.336805555555</v>
      </c>
    </row>
    <row r="12557" spans="1:20" x14ac:dyDescent="0.35">
      <c r="A12557" t="s">
        <v>130</v>
      </c>
      <c r="B12557" t="s">
        <v>131</v>
      </c>
      <c r="C12557" t="s">
        <v>97</v>
      </c>
      <c r="D12557" s="29">
        <v>45798</v>
      </c>
      <c r="E12557" s="184" t="str">
        <f t="shared" si="904"/>
        <v/>
      </c>
      <c r="F12557" s="184" t="str">
        <f t="shared" si="905"/>
        <v/>
      </c>
      <c r="G12557" s="184" t="str">
        <f t="shared" si="906"/>
        <v/>
      </c>
      <c r="H12557" s="184" t="str">
        <f t="shared" si="907"/>
        <v/>
      </c>
      <c r="L12557">
        <f t="shared" si="902"/>
        <v>434.86933427707959</v>
      </c>
      <c r="R12557">
        <f t="shared" si="903"/>
        <v>483.74226899999996</v>
      </c>
      <c r="S12557" t="s">
        <v>201</v>
      </c>
      <c r="T12557" s="221">
        <v>45498.336805555555</v>
      </c>
    </row>
    <row r="12558" spans="1:20" x14ac:dyDescent="0.35">
      <c r="A12558" t="s">
        <v>130</v>
      </c>
      <c r="B12558" t="s">
        <v>131</v>
      </c>
      <c r="C12558" t="s">
        <v>97</v>
      </c>
      <c r="D12558" s="29">
        <v>45799</v>
      </c>
      <c r="E12558" s="184" t="str">
        <f t="shared" si="904"/>
        <v/>
      </c>
      <c r="F12558" s="184" t="str">
        <f t="shared" si="905"/>
        <v/>
      </c>
      <c r="G12558" s="184" t="str">
        <f t="shared" si="906"/>
        <v/>
      </c>
      <c r="H12558" s="184" t="str">
        <f t="shared" si="907"/>
        <v/>
      </c>
      <c r="L12558">
        <f t="shared" si="902"/>
        <v>434.86933427707959</v>
      </c>
      <c r="R12558">
        <f t="shared" si="903"/>
        <v>483.74226899999996</v>
      </c>
      <c r="S12558" t="s">
        <v>201</v>
      </c>
      <c r="T12558" s="221">
        <v>45498.336805555555</v>
      </c>
    </row>
    <row r="12559" spans="1:20" x14ac:dyDescent="0.35">
      <c r="A12559" t="s">
        <v>130</v>
      </c>
      <c r="B12559" t="s">
        <v>131</v>
      </c>
      <c r="C12559" t="s">
        <v>97</v>
      </c>
      <c r="D12559" s="29">
        <v>45800</v>
      </c>
      <c r="E12559" s="184" t="str">
        <f t="shared" si="904"/>
        <v/>
      </c>
      <c r="F12559" s="184" t="str">
        <f t="shared" si="905"/>
        <v/>
      </c>
      <c r="G12559" s="184" t="str">
        <f t="shared" si="906"/>
        <v/>
      </c>
      <c r="H12559" s="184" t="str">
        <f t="shared" si="907"/>
        <v/>
      </c>
      <c r="L12559">
        <f t="shared" si="902"/>
        <v>434.86933427707959</v>
      </c>
      <c r="R12559">
        <f t="shared" si="903"/>
        <v>483.74226899999996</v>
      </c>
      <c r="S12559" t="s">
        <v>201</v>
      </c>
      <c r="T12559" s="221">
        <v>45498.336805555555</v>
      </c>
    </row>
    <row r="12560" spans="1:20" x14ac:dyDescent="0.35">
      <c r="A12560" t="s">
        <v>130</v>
      </c>
      <c r="B12560" t="s">
        <v>131</v>
      </c>
      <c r="C12560" t="s">
        <v>97</v>
      </c>
      <c r="D12560" s="29">
        <v>45801</v>
      </c>
      <c r="E12560" s="184" t="str">
        <f t="shared" si="904"/>
        <v/>
      </c>
      <c r="F12560" s="184" t="str">
        <f t="shared" si="905"/>
        <v/>
      </c>
      <c r="G12560" s="184" t="str">
        <f t="shared" si="906"/>
        <v/>
      </c>
      <c r="H12560" s="184" t="str">
        <f t="shared" si="907"/>
        <v/>
      </c>
      <c r="L12560">
        <f t="shared" si="902"/>
        <v>434.86933427707959</v>
      </c>
      <c r="R12560">
        <f t="shared" si="903"/>
        <v>483.74226899999996</v>
      </c>
      <c r="S12560" t="s">
        <v>201</v>
      </c>
      <c r="T12560" s="221">
        <v>45498.336805555555</v>
      </c>
    </row>
    <row r="12561" spans="1:20" x14ac:dyDescent="0.35">
      <c r="A12561" t="s">
        <v>130</v>
      </c>
      <c r="B12561" t="s">
        <v>131</v>
      </c>
      <c r="C12561" t="s">
        <v>97</v>
      </c>
      <c r="D12561" s="29">
        <v>45802</v>
      </c>
      <c r="E12561" s="184" t="str">
        <f t="shared" si="904"/>
        <v/>
      </c>
      <c r="F12561" s="184" t="str">
        <f t="shared" si="905"/>
        <v/>
      </c>
      <c r="G12561" s="184" t="str">
        <f t="shared" si="906"/>
        <v/>
      </c>
      <c r="H12561" s="184" t="str">
        <f t="shared" si="907"/>
        <v/>
      </c>
      <c r="L12561">
        <f t="shared" si="902"/>
        <v>434.86933427707959</v>
      </c>
      <c r="R12561">
        <f t="shared" si="903"/>
        <v>483.74226899999996</v>
      </c>
      <c r="S12561" t="s">
        <v>201</v>
      </c>
      <c r="T12561" s="221">
        <v>45498.336805555555</v>
      </c>
    </row>
    <row r="12562" spans="1:20" x14ac:dyDescent="0.35">
      <c r="A12562" t="s">
        <v>130</v>
      </c>
      <c r="B12562" t="s">
        <v>131</v>
      </c>
      <c r="C12562" t="s">
        <v>97</v>
      </c>
      <c r="D12562" s="29">
        <v>45803</v>
      </c>
      <c r="E12562" s="184" t="str">
        <f t="shared" si="904"/>
        <v/>
      </c>
      <c r="F12562" s="184" t="str">
        <f t="shared" si="905"/>
        <v/>
      </c>
      <c r="G12562" s="184" t="str">
        <f t="shared" si="906"/>
        <v/>
      </c>
      <c r="H12562" s="184" t="str">
        <f t="shared" si="907"/>
        <v/>
      </c>
      <c r="L12562">
        <f t="shared" si="902"/>
        <v>434.86933427707959</v>
      </c>
      <c r="R12562">
        <f t="shared" si="903"/>
        <v>483.74226899999996</v>
      </c>
      <c r="S12562" t="s">
        <v>201</v>
      </c>
      <c r="T12562" s="221">
        <v>45498.336805555555</v>
      </c>
    </row>
    <row r="12563" spans="1:20" x14ac:dyDescent="0.35">
      <c r="A12563" t="s">
        <v>130</v>
      </c>
      <c r="B12563" t="s">
        <v>131</v>
      </c>
      <c r="C12563" t="s">
        <v>97</v>
      </c>
      <c r="D12563" s="29">
        <v>45804</v>
      </c>
      <c r="E12563" s="184" t="str">
        <f t="shared" si="904"/>
        <v/>
      </c>
      <c r="F12563" s="184" t="str">
        <f t="shared" si="905"/>
        <v/>
      </c>
      <c r="G12563" s="184" t="str">
        <f t="shared" si="906"/>
        <v/>
      </c>
      <c r="H12563" s="184" t="str">
        <f t="shared" si="907"/>
        <v/>
      </c>
      <c r="L12563">
        <f t="shared" si="902"/>
        <v>434.86933427707959</v>
      </c>
      <c r="R12563">
        <f t="shared" si="903"/>
        <v>483.74226899999996</v>
      </c>
      <c r="S12563" t="s">
        <v>201</v>
      </c>
      <c r="T12563" s="221">
        <v>45498.336805555555</v>
      </c>
    </row>
    <row r="12564" spans="1:20" x14ac:dyDescent="0.35">
      <c r="A12564" t="s">
        <v>130</v>
      </c>
      <c r="B12564" t="s">
        <v>131</v>
      </c>
      <c r="C12564" t="s">
        <v>97</v>
      </c>
      <c r="D12564" s="29">
        <v>45805</v>
      </c>
      <c r="E12564" s="184" t="str">
        <f t="shared" si="904"/>
        <v/>
      </c>
      <c r="F12564" s="184" t="str">
        <f t="shared" si="905"/>
        <v/>
      </c>
      <c r="G12564" s="184" t="str">
        <f t="shared" si="906"/>
        <v/>
      </c>
      <c r="H12564" s="184" t="str">
        <f t="shared" si="907"/>
        <v/>
      </c>
      <c r="L12564">
        <f t="shared" si="902"/>
        <v>434.86933427707959</v>
      </c>
      <c r="R12564">
        <f t="shared" si="903"/>
        <v>483.74226899999996</v>
      </c>
      <c r="S12564" t="s">
        <v>201</v>
      </c>
      <c r="T12564" s="221">
        <v>45498.336805555555</v>
      </c>
    </row>
    <row r="12565" spans="1:20" x14ac:dyDescent="0.35">
      <c r="A12565" t="s">
        <v>130</v>
      </c>
      <c r="B12565" t="s">
        <v>131</v>
      </c>
      <c r="C12565" t="s">
        <v>97</v>
      </c>
      <c r="D12565" s="29">
        <v>45806</v>
      </c>
      <c r="E12565" s="184" t="str">
        <f t="shared" si="904"/>
        <v/>
      </c>
      <c r="F12565" s="184" t="str">
        <f t="shared" si="905"/>
        <v/>
      </c>
      <c r="G12565" s="184" t="str">
        <f t="shared" si="906"/>
        <v/>
      </c>
      <c r="H12565" s="184" t="str">
        <f t="shared" si="907"/>
        <v/>
      </c>
      <c r="L12565">
        <f t="shared" si="902"/>
        <v>434.86933427707959</v>
      </c>
      <c r="R12565">
        <f t="shared" si="903"/>
        <v>483.74226899999996</v>
      </c>
      <c r="S12565" t="s">
        <v>201</v>
      </c>
      <c r="T12565" s="221">
        <v>45498.336805555555</v>
      </c>
    </row>
    <row r="12566" spans="1:20" x14ac:dyDescent="0.35">
      <c r="A12566" t="s">
        <v>130</v>
      </c>
      <c r="B12566" t="s">
        <v>131</v>
      </c>
      <c r="C12566" t="s">
        <v>97</v>
      </c>
      <c r="D12566" s="29">
        <v>45807</v>
      </c>
      <c r="E12566" s="184" t="str">
        <f t="shared" si="904"/>
        <v/>
      </c>
      <c r="F12566" s="184" t="str">
        <f t="shared" si="905"/>
        <v/>
      </c>
      <c r="G12566" s="184" t="str">
        <f t="shared" si="906"/>
        <v/>
      </c>
      <c r="H12566" s="184" t="str">
        <f t="shared" si="907"/>
        <v/>
      </c>
      <c r="L12566">
        <f t="shared" si="902"/>
        <v>434.86933427707959</v>
      </c>
      <c r="R12566">
        <f t="shared" si="903"/>
        <v>483.74226899999996</v>
      </c>
      <c r="S12566" t="s">
        <v>201</v>
      </c>
      <c r="T12566" s="221">
        <v>45498.336805555555</v>
      </c>
    </row>
    <row r="12567" spans="1:20" x14ac:dyDescent="0.35">
      <c r="A12567" t="s">
        <v>130</v>
      </c>
      <c r="B12567" t="s">
        <v>131</v>
      </c>
      <c r="C12567" t="s">
        <v>97</v>
      </c>
      <c r="D12567" s="29">
        <v>45808</v>
      </c>
      <c r="E12567" s="184" t="str">
        <f t="shared" si="904"/>
        <v/>
      </c>
      <c r="F12567" s="184" t="str">
        <f t="shared" si="905"/>
        <v/>
      </c>
      <c r="G12567" s="184" t="str">
        <f t="shared" si="906"/>
        <v/>
      </c>
      <c r="H12567" s="184" t="str">
        <f t="shared" si="907"/>
        <v/>
      </c>
      <c r="L12567">
        <f t="shared" si="902"/>
        <v>434.86933427707959</v>
      </c>
      <c r="R12567">
        <f t="shared" si="903"/>
        <v>483.74226899999996</v>
      </c>
      <c r="S12567" t="s">
        <v>201</v>
      </c>
      <c r="T12567" s="221">
        <v>45498.336805555555</v>
      </c>
    </row>
    <row r="12568" spans="1:20" x14ac:dyDescent="0.35">
      <c r="A12568" t="s">
        <v>130</v>
      </c>
      <c r="B12568" t="s">
        <v>131</v>
      </c>
      <c r="C12568" t="s">
        <v>97</v>
      </c>
      <c r="D12568" s="29">
        <v>45809</v>
      </c>
      <c r="E12568" s="184" t="str">
        <f t="shared" si="904"/>
        <v/>
      </c>
      <c r="F12568" s="184" t="str">
        <f t="shared" si="905"/>
        <v/>
      </c>
      <c r="G12568" s="184" t="str">
        <f t="shared" si="906"/>
        <v/>
      </c>
      <c r="H12568" s="184" t="str">
        <f t="shared" si="907"/>
        <v/>
      </c>
      <c r="L12568">
        <f t="shared" si="902"/>
        <v>434.86933427707959</v>
      </c>
      <c r="R12568">
        <f t="shared" si="903"/>
        <v>483.74226899999996</v>
      </c>
      <c r="S12568" t="s">
        <v>201</v>
      </c>
      <c r="T12568" s="221">
        <v>45498.336805555555</v>
      </c>
    </row>
    <row r="12569" spans="1:20" x14ac:dyDescent="0.35">
      <c r="A12569" t="s">
        <v>130</v>
      </c>
      <c r="B12569" t="s">
        <v>131</v>
      </c>
      <c r="C12569" t="s">
        <v>97</v>
      </c>
      <c r="D12569" s="29">
        <v>45810</v>
      </c>
      <c r="E12569" s="184" t="str">
        <f t="shared" si="904"/>
        <v/>
      </c>
      <c r="F12569" s="184" t="str">
        <f t="shared" si="905"/>
        <v/>
      </c>
      <c r="G12569" s="184" t="str">
        <f t="shared" si="906"/>
        <v/>
      </c>
      <c r="H12569" s="184" t="str">
        <f t="shared" si="907"/>
        <v/>
      </c>
      <c r="L12569">
        <f t="shared" si="902"/>
        <v>434.86933427707959</v>
      </c>
      <c r="R12569">
        <f t="shared" si="903"/>
        <v>483.74226899999996</v>
      </c>
      <c r="S12569" t="s">
        <v>201</v>
      </c>
      <c r="T12569" s="221">
        <v>45498.336805555555</v>
      </c>
    </row>
    <row r="12570" spans="1:20" x14ac:dyDescent="0.35">
      <c r="A12570" t="s">
        <v>130</v>
      </c>
      <c r="B12570" t="s">
        <v>131</v>
      </c>
      <c r="C12570" t="s">
        <v>97</v>
      </c>
      <c r="D12570" s="29">
        <v>45811</v>
      </c>
      <c r="E12570" s="184" t="str">
        <f t="shared" si="904"/>
        <v/>
      </c>
      <c r="F12570" s="184" t="str">
        <f t="shared" si="905"/>
        <v/>
      </c>
      <c r="G12570" s="184" t="str">
        <f t="shared" si="906"/>
        <v/>
      </c>
      <c r="H12570" s="184" t="str">
        <f t="shared" si="907"/>
        <v/>
      </c>
      <c r="L12570">
        <f t="shared" si="902"/>
        <v>434.86933427707959</v>
      </c>
      <c r="R12570">
        <f t="shared" si="903"/>
        <v>483.74226899999996</v>
      </c>
      <c r="S12570" t="s">
        <v>201</v>
      </c>
      <c r="T12570" s="221">
        <v>45498.336805555555</v>
      </c>
    </row>
    <row r="12571" spans="1:20" x14ac:dyDescent="0.35">
      <c r="A12571" t="s">
        <v>130</v>
      </c>
      <c r="B12571" t="s">
        <v>131</v>
      </c>
      <c r="C12571" t="s">
        <v>97</v>
      </c>
      <c r="D12571" s="29">
        <v>45812</v>
      </c>
      <c r="E12571" s="184" t="str">
        <f t="shared" si="904"/>
        <v/>
      </c>
      <c r="F12571" s="184" t="str">
        <f t="shared" si="905"/>
        <v/>
      </c>
      <c r="G12571" s="184" t="str">
        <f t="shared" si="906"/>
        <v/>
      </c>
      <c r="H12571" s="184" t="str">
        <f t="shared" si="907"/>
        <v/>
      </c>
      <c r="L12571">
        <f t="shared" si="902"/>
        <v>434.86933427707959</v>
      </c>
      <c r="R12571">
        <f t="shared" si="903"/>
        <v>483.74226899999996</v>
      </c>
      <c r="S12571" t="s">
        <v>201</v>
      </c>
      <c r="T12571" s="221">
        <v>45498.336805555555</v>
      </c>
    </row>
    <row r="12572" spans="1:20" x14ac:dyDescent="0.35">
      <c r="A12572" t="s">
        <v>130</v>
      </c>
      <c r="B12572" t="s">
        <v>131</v>
      </c>
      <c r="C12572" t="s">
        <v>97</v>
      </c>
      <c r="D12572" s="29">
        <v>45813</v>
      </c>
      <c r="E12572" s="184" t="str">
        <f t="shared" si="904"/>
        <v/>
      </c>
      <c r="F12572" s="184" t="str">
        <f t="shared" si="905"/>
        <v/>
      </c>
      <c r="G12572" s="184" t="str">
        <f t="shared" si="906"/>
        <v/>
      </c>
      <c r="H12572" s="184" t="str">
        <f t="shared" si="907"/>
        <v/>
      </c>
      <c r="L12572">
        <f t="shared" si="902"/>
        <v>434.86933427707959</v>
      </c>
      <c r="R12572">
        <f t="shared" si="903"/>
        <v>483.74226899999996</v>
      </c>
      <c r="S12572" t="s">
        <v>201</v>
      </c>
      <c r="T12572" s="221">
        <v>45498.336805555555</v>
      </c>
    </row>
    <row r="12573" spans="1:20" x14ac:dyDescent="0.35">
      <c r="A12573" t="s">
        <v>130</v>
      </c>
      <c r="B12573" t="s">
        <v>131</v>
      </c>
      <c r="C12573" t="s">
        <v>97</v>
      </c>
      <c r="D12573" s="29">
        <v>45814</v>
      </c>
      <c r="E12573" s="184" t="str">
        <f t="shared" si="904"/>
        <v/>
      </c>
      <c r="F12573" s="184" t="str">
        <f t="shared" si="905"/>
        <v/>
      </c>
      <c r="G12573" s="184" t="str">
        <f t="shared" si="906"/>
        <v/>
      </c>
      <c r="H12573" s="184" t="str">
        <f t="shared" si="907"/>
        <v/>
      </c>
      <c r="L12573">
        <f t="shared" si="902"/>
        <v>434.86933427707959</v>
      </c>
      <c r="R12573">
        <f t="shared" si="903"/>
        <v>483.74226899999996</v>
      </c>
      <c r="S12573" t="s">
        <v>201</v>
      </c>
      <c r="T12573" s="221">
        <v>45498.336805555555</v>
      </c>
    </row>
    <row r="12574" spans="1:20" x14ac:dyDescent="0.35">
      <c r="A12574" t="s">
        <v>130</v>
      </c>
      <c r="B12574" t="s">
        <v>131</v>
      </c>
      <c r="C12574" t="s">
        <v>97</v>
      </c>
      <c r="D12574" s="29">
        <v>45815</v>
      </c>
      <c r="E12574" s="184" t="str">
        <f t="shared" si="904"/>
        <v/>
      </c>
      <c r="F12574" s="184" t="str">
        <f t="shared" si="905"/>
        <v/>
      </c>
      <c r="G12574" s="184" t="str">
        <f t="shared" si="906"/>
        <v/>
      </c>
      <c r="H12574" s="184" t="str">
        <f t="shared" si="907"/>
        <v/>
      </c>
      <c r="L12574">
        <f t="shared" si="902"/>
        <v>434.86933427707959</v>
      </c>
      <c r="R12574">
        <f t="shared" si="903"/>
        <v>483.74226899999996</v>
      </c>
      <c r="S12574" t="s">
        <v>201</v>
      </c>
      <c r="T12574" s="221">
        <v>45498.336805555555</v>
      </c>
    </row>
    <row r="12575" spans="1:20" x14ac:dyDescent="0.35">
      <c r="A12575" t="s">
        <v>130</v>
      </c>
      <c r="B12575" t="s">
        <v>131</v>
      </c>
      <c r="C12575" t="s">
        <v>97</v>
      </c>
      <c r="D12575" s="29">
        <v>45816</v>
      </c>
      <c r="E12575" s="184" t="str">
        <f t="shared" si="904"/>
        <v/>
      </c>
      <c r="F12575" s="184" t="str">
        <f t="shared" si="905"/>
        <v/>
      </c>
      <c r="G12575" s="184" t="str">
        <f t="shared" si="906"/>
        <v/>
      </c>
      <c r="H12575" s="184" t="str">
        <f t="shared" si="907"/>
        <v/>
      </c>
      <c r="L12575">
        <f t="shared" si="902"/>
        <v>434.86933427707959</v>
      </c>
      <c r="R12575">
        <f t="shared" si="903"/>
        <v>483.74226899999996</v>
      </c>
      <c r="S12575" t="s">
        <v>201</v>
      </c>
      <c r="T12575" s="221">
        <v>45498.336805555555</v>
      </c>
    </row>
    <row r="12576" spans="1:20" x14ac:dyDescent="0.35">
      <c r="A12576" t="s">
        <v>130</v>
      </c>
      <c r="B12576" t="s">
        <v>131</v>
      </c>
      <c r="C12576" t="s">
        <v>97</v>
      </c>
      <c r="D12576" s="29">
        <v>45817</v>
      </c>
      <c r="E12576" s="184" t="str">
        <f t="shared" si="904"/>
        <v/>
      </c>
      <c r="F12576" s="184" t="str">
        <f t="shared" si="905"/>
        <v/>
      </c>
      <c r="G12576" s="184" t="str">
        <f t="shared" si="906"/>
        <v/>
      </c>
      <c r="H12576" s="184" t="str">
        <f t="shared" si="907"/>
        <v/>
      </c>
      <c r="L12576">
        <f t="shared" si="902"/>
        <v>434.86933427707959</v>
      </c>
      <c r="R12576">
        <f t="shared" si="903"/>
        <v>483.74226899999996</v>
      </c>
      <c r="S12576" t="s">
        <v>201</v>
      </c>
      <c r="T12576" s="221">
        <v>45498.336805555555</v>
      </c>
    </row>
    <row r="12577" spans="1:20" x14ac:dyDescent="0.35">
      <c r="A12577" t="s">
        <v>130</v>
      </c>
      <c r="B12577" t="s">
        <v>131</v>
      </c>
      <c r="C12577" t="s">
        <v>97</v>
      </c>
      <c r="D12577" s="29">
        <v>45818</v>
      </c>
      <c r="E12577" s="184" t="str">
        <f t="shared" si="904"/>
        <v/>
      </c>
      <c r="F12577" s="184" t="str">
        <f t="shared" si="905"/>
        <v/>
      </c>
      <c r="G12577" s="184" t="str">
        <f t="shared" si="906"/>
        <v/>
      </c>
      <c r="H12577" s="184" t="str">
        <f t="shared" si="907"/>
        <v/>
      </c>
      <c r="L12577">
        <f t="shared" si="902"/>
        <v>434.86933427707959</v>
      </c>
      <c r="R12577">
        <f t="shared" si="903"/>
        <v>483.74226899999996</v>
      </c>
      <c r="S12577" t="s">
        <v>201</v>
      </c>
      <c r="T12577" s="221">
        <v>45498.336805555555</v>
      </c>
    </row>
    <row r="12578" spans="1:20" x14ac:dyDescent="0.35">
      <c r="A12578" t="s">
        <v>130</v>
      </c>
      <c r="B12578" t="s">
        <v>131</v>
      </c>
      <c r="C12578" t="s">
        <v>97</v>
      </c>
      <c r="D12578" s="29">
        <v>45819</v>
      </c>
      <c r="E12578" s="184" t="str">
        <f t="shared" si="904"/>
        <v/>
      </c>
      <c r="F12578" s="184" t="str">
        <f t="shared" si="905"/>
        <v/>
      </c>
      <c r="G12578" s="184" t="str">
        <f t="shared" si="906"/>
        <v/>
      </c>
      <c r="H12578" s="184" t="str">
        <f t="shared" si="907"/>
        <v/>
      </c>
      <c r="L12578">
        <f t="shared" si="902"/>
        <v>434.86933427707959</v>
      </c>
      <c r="R12578">
        <f t="shared" si="903"/>
        <v>483.74226899999996</v>
      </c>
      <c r="S12578" t="s">
        <v>201</v>
      </c>
      <c r="T12578" s="221">
        <v>45498.336805555555</v>
      </c>
    </row>
    <row r="12579" spans="1:20" x14ac:dyDescent="0.35">
      <c r="A12579" t="s">
        <v>130</v>
      </c>
      <c r="B12579" t="s">
        <v>131</v>
      </c>
      <c r="C12579" t="s">
        <v>97</v>
      </c>
      <c r="D12579" s="29">
        <v>45820</v>
      </c>
      <c r="E12579" s="184" t="str">
        <f t="shared" si="904"/>
        <v/>
      </c>
      <c r="F12579" s="184" t="str">
        <f t="shared" si="905"/>
        <v/>
      </c>
      <c r="G12579" s="184" t="str">
        <f t="shared" si="906"/>
        <v/>
      </c>
      <c r="H12579" s="184" t="str">
        <f t="shared" si="907"/>
        <v/>
      </c>
      <c r="L12579">
        <f t="shared" si="902"/>
        <v>434.86933427707959</v>
      </c>
      <c r="R12579">
        <f t="shared" si="903"/>
        <v>483.74226899999996</v>
      </c>
      <c r="S12579" t="s">
        <v>201</v>
      </c>
      <c r="T12579" s="221">
        <v>45498.336805555555</v>
      </c>
    </row>
    <row r="12580" spans="1:20" x14ac:dyDescent="0.35">
      <c r="A12580" t="s">
        <v>130</v>
      </c>
      <c r="B12580" t="s">
        <v>131</v>
      </c>
      <c r="C12580" t="s">
        <v>97</v>
      </c>
      <c r="D12580" s="29">
        <v>45821</v>
      </c>
      <c r="E12580" s="184" t="str">
        <f t="shared" si="904"/>
        <v/>
      </c>
      <c r="F12580" s="184" t="str">
        <f t="shared" si="905"/>
        <v/>
      </c>
      <c r="G12580" s="184" t="str">
        <f t="shared" si="906"/>
        <v/>
      </c>
      <c r="H12580" s="184" t="str">
        <f t="shared" si="907"/>
        <v/>
      </c>
      <c r="L12580">
        <f t="shared" si="902"/>
        <v>434.86933427707959</v>
      </c>
      <c r="R12580">
        <f t="shared" si="903"/>
        <v>483.74226899999996</v>
      </c>
      <c r="S12580" t="s">
        <v>201</v>
      </c>
      <c r="T12580" s="221">
        <v>45498.336805555555</v>
      </c>
    </row>
    <row r="12581" spans="1:20" x14ac:dyDescent="0.35">
      <c r="A12581" t="s">
        <v>130</v>
      </c>
      <c r="B12581" t="s">
        <v>131</v>
      </c>
      <c r="C12581" t="s">
        <v>97</v>
      </c>
      <c r="D12581" s="29">
        <v>45822</v>
      </c>
      <c r="E12581" s="184" t="str">
        <f t="shared" si="904"/>
        <v/>
      </c>
      <c r="F12581" s="184" t="str">
        <f t="shared" si="905"/>
        <v/>
      </c>
      <c r="G12581" s="184" t="str">
        <f t="shared" si="906"/>
        <v/>
      </c>
      <c r="H12581" s="184" t="str">
        <f t="shared" si="907"/>
        <v/>
      </c>
      <c r="L12581">
        <f t="shared" si="902"/>
        <v>434.86933427707959</v>
      </c>
      <c r="R12581">
        <f t="shared" si="903"/>
        <v>483.74226899999996</v>
      </c>
      <c r="S12581" t="s">
        <v>201</v>
      </c>
      <c r="T12581" s="221">
        <v>45498.336805555555</v>
      </c>
    </row>
    <row r="12582" spans="1:20" x14ac:dyDescent="0.35">
      <c r="A12582" t="s">
        <v>130</v>
      </c>
      <c r="B12582" t="s">
        <v>131</v>
      </c>
      <c r="C12582" t="s">
        <v>97</v>
      </c>
      <c r="D12582" s="29">
        <v>45823</v>
      </c>
      <c r="E12582" s="184" t="str">
        <f t="shared" si="904"/>
        <v/>
      </c>
      <c r="F12582" s="184" t="str">
        <f t="shared" si="905"/>
        <v/>
      </c>
      <c r="G12582" s="184" t="str">
        <f t="shared" si="906"/>
        <v/>
      </c>
      <c r="H12582" s="184" t="str">
        <f t="shared" si="907"/>
        <v/>
      </c>
      <c r="L12582">
        <f t="shared" si="902"/>
        <v>434.86933427707959</v>
      </c>
      <c r="R12582">
        <f t="shared" si="903"/>
        <v>483.74226899999996</v>
      </c>
      <c r="S12582" t="s">
        <v>201</v>
      </c>
      <c r="T12582" s="221">
        <v>45498.336805555555</v>
      </c>
    </row>
    <row r="12583" spans="1:20" x14ac:dyDescent="0.35">
      <c r="A12583" t="s">
        <v>130</v>
      </c>
      <c r="B12583" t="s">
        <v>131</v>
      </c>
      <c r="C12583" t="s">
        <v>97</v>
      </c>
      <c r="D12583" s="29">
        <v>45824</v>
      </c>
      <c r="E12583" s="184" t="str">
        <f t="shared" si="904"/>
        <v/>
      </c>
      <c r="F12583" s="184" t="str">
        <f t="shared" si="905"/>
        <v/>
      </c>
      <c r="G12583" s="184" t="str">
        <f t="shared" si="906"/>
        <v/>
      </c>
      <c r="H12583" s="184" t="str">
        <f t="shared" si="907"/>
        <v/>
      </c>
      <c r="L12583">
        <f t="shared" si="902"/>
        <v>434.86933427707959</v>
      </c>
      <c r="R12583">
        <f t="shared" si="903"/>
        <v>483.74226899999996</v>
      </c>
      <c r="S12583" t="s">
        <v>201</v>
      </c>
      <c r="T12583" s="221">
        <v>45498.336805555555</v>
      </c>
    </row>
    <row r="12584" spans="1:20" x14ac:dyDescent="0.35">
      <c r="A12584" t="s">
        <v>130</v>
      </c>
      <c r="B12584" t="s">
        <v>131</v>
      </c>
      <c r="C12584" t="s">
        <v>97</v>
      </c>
      <c r="D12584" s="29">
        <v>45825</v>
      </c>
      <c r="E12584" s="184" t="str">
        <f t="shared" si="904"/>
        <v/>
      </c>
      <c r="F12584" s="184" t="str">
        <f t="shared" si="905"/>
        <v/>
      </c>
      <c r="G12584" s="184" t="str">
        <f t="shared" si="906"/>
        <v/>
      </c>
      <c r="H12584" s="184" t="str">
        <f t="shared" si="907"/>
        <v/>
      </c>
      <c r="L12584">
        <f t="shared" si="902"/>
        <v>434.86933427707959</v>
      </c>
      <c r="R12584">
        <f t="shared" si="903"/>
        <v>483.74226899999996</v>
      </c>
      <c r="S12584" t="s">
        <v>201</v>
      </c>
      <c r="T12584" s="221">
        <v>45498.336805555555</v>
      </c>
    </row>
    <row r="12585" spans="1:20" x14ac:dyDescent="0.35">
      <c r="A12585" t="s">
        <v>130</v>
      </c>
      <c r="B12585" t="s">
        <v>131</v>
      </c>
      <c r="C12585" t="s">
        <v>97</v>
      </c>
      <c r="D12585" s="29">
        <v>45826</v>
      </c>
      <c r="E12585" s="184" t="str">
        <f t="shared" si="904"/>
        <v/>
      </c>
      <c r="F12585" s="184" t="str">
        <f t="shared" si="905"/>
        <v/>
      </c>
      <c r="G12585" s="184" t="str">
        <f t="shared" si="906"/>
        <v/>
      </c>
      <c r="H12585" s="184" t="str">
        <f t="shared" si="907"/>
        <v/>
      </c>
      <c r="L12585">
        <f t="shared" si="902"/>
        <v>434.86933427707959</v>
      </c>
      <c r="R12585">
        <f t="shared" si="903"/>
        <v>483.74226899999996</v>
      </c>
      <c r="S12585" t="s">
        <v>201</v>
      </c>
      <c r="T12585" s="221">
        <v>45498.336805555555</v>
      </c>
    </row>
    <row r="12586" spans="1:20" x14ac:dyDescent="0.35">
      <c r="A12586" t="s">
        <v>130</v>
      </c>
      <c r="B12586" t="s">
        <v>131</v>
      </c>
      <c r="C12586" t="s">
        <v>97</v>
      </c>
      <c r="D12586" s="29">
        <v>45827</v>
      </c>
      <c r="E12586" s="184" t="str">
        <f t="shared" si="904"/>
        <v/>
      </c>
      <c r="F12586" s="184" t="str">
        <f t="shared" si="905"/>
        <v/>
      </c>
      <c r="G12586" s="184" t="str">
        <f t="shared" si="906"/>
        <v/>
      </c>
      <c r="H12586" s="184" t="str">
        <f t="shared" si="907"/>
        <v/>
      </c>
      <c r="L12586">
        <f t="shared" si="902"/>
        <v>434.86933427707959</v>
      </c>
      <c r="R12586">
        <f t="shared" si="903"/>
        <v>483.74226899999996</v>
      </c>
      <c r="S12586" t="s">
        <v>201</v>
      </c>
      <c r="T12586" s="221">
        <v>45498.336805555555</v>
      </c>
    </row>
    <row r="12587" spans="1:20" x14ac:dyDescent="0.35">
      <c r="A12587" t="s">
        <v>130</v>
      </c>
      <c r="B12587" t="s">
        <v>131</v>
      </c>
      <c r="C12587" t="s">
        <v>97</v>
      </c>
      <c r="D12587" s="29">
        <v>45828</v>
      </c>
      <c r="E12587" s="184" t="str">
        <f t="shared" si="904"/>
        <v/>
      </c>
      <c r="F12587" s="184" t="str">
        <f t="shared" si="905"/>
        <v/>
      </c>
      <c r="G12587" s="184" t="str">
        <f t="shared" si="906"/>
        <v/>
      </c>
      <c r="H12587" s="184" t="str">
        <f t="shared" si="907"/>
        <v/>
      </c>
      <c r="L12587">
        <f t="shared" si="902"/>
        <v>434.86933427707959</v>
      </c>
      <c r="R12587">
        <f t="shared" si="903"/>
        <v>483.74226899999996</v>
      </c>
      <c r="S12587" t="s">
        <v>201</v>
      </c>
      <c r="T12587" s="221">
        <v>45498.336805555555</v>
      </c>
    </row>
    <row r="12588" spans="1:20" x14ac:dyDescent="0.35">
      <c r="A12588" t="s">
        <v>130</v>
      </c>
      <c r="B12588" t="s">
        <v>131</v>
      </c>
      <c r="C12588" t="s">
        <v>97</v>
      </c>
      <c r="D12588" s="29">
        <v>45829</v>
      </c>
      <c r="E12588" s="184" t="str">
        <f t="shared" si="904"/>
        <v/>
      </c>
      <c r="F12588" s="184" t="str">
        <f t="shared" si="905"/>
        <v/>
      </c>
      <c r="G12588" s="184" t="str">
        <f t="shared" si="906"/>
        <v/>
      </c>
      <c r="H12588" s="184" t="str">
        <f t="shared" si="907"/>
        <v/>
      </c>
      <c r="L12588">
        <f t="shared" si="902"/>
        <v>434.86933427707959</v>
      </c>
      <c r="R12588">
        <f t="shared" si="903"/>
        <v>483.74226899999996</v>
      </c>
      <c r="S12588" t="s">
        <v>201</v>
      </c>
      <c r="T12588" s="221">
        <v>45498.336805555555</v>
      </c>
    </row>
    <row r="12589" spans="1:20" x14ac:dyDescent="0.35">
      <c r="A12589" t="s">
        <v>130</v>
      </c>
      <c r="B12589" t="s">
        <v>131</v>
      </c>
      <c r="C12589" t="s">
        <v>97</v>
      </c>
      <c r="D12589" s="29">
        <v>45830</v>
      </c>
      <c r="E12589" s="184" t="str">
        <f t="shared" si="904"/>
        <v/>
      </c>
      <c r="F12589" s="184" t="str">
        <f t="shared" si="905"/>
        <v/>
      </c>
      <c r="G12589" s="184" t="str">
        <f t="shared" si="906"/>
        <v/>
      </c>
      <c r="H12589" s="184" t="str">
        <f t="shared" si="907"/>
        <v/>
      </c>
      <c r="L12589">
        <f t="shared" si="902"/>
        <v>434.86933427707959</v>
      </c>
      <c r="R12589">
        <f t="shared" si="903"/>
        <v>483.74226899999996</v>
      </c>
      <c r="S12589" t="s">
        <v>201</v>
      </c>
      <c r="T12589" s="221">
        <v>45498.336805555555</v>
      </c>
    </row>
    <row r="12590" spans="1:20" x14ac:dyDescent="0.35">
      <c r="A12590" t="s">
        <v>130</v>
      </c>
      <c r="B12590" t="s">
        <v>131</v>
      </c>
      <c r="C12590" t="s">
        <v>97</v>
      </c>
      <c r="D12590" s="29">
        <v>45831</v>
      </c>
      <c r="E12590" s="184" t="str">
        <f t="shared" si="904"/>
        <v/>
      </c>
      <c r="F12590" s="184" t="str">
        <f t="shared" si="905"/>
        <v/>
      </c>
      <c r="G12590" s="184" t="str">
        <f t="shared" si="906"/>
        <v/>
      </c>
      <c r="H12590" s="184" t="str">
        <f t="shared" si="907"/>
        <v/>
      </c>
      <c r="L12590">
        <f t="shared" si="902"/>
        <v>434.86933427707959</v>
      </c>
      <c r="R12590">
        <f t="shared" si="903"/>
        <v>483.74226899999996</v>
      </c>
      <c r="S12590" t="s">
        <v>201</v>
      </c>
      <c r="T12590" s="221">
        <v>45498.336805555555</v>
      </c>
    </row>
    <row r="12591" spans="1:20" x14ac:dyDescent="0.35">
      <c r="A12591" t="s">
        <v>130</v>
      </c>
      <c r="B12591" t="s">
        <v>131</v>
      </c>
      <c r="C12591" t="s">
        <v>97</v>
      </c>
      <c r="D12591" s="29">
        <v>45832</v>
      </c>
      <c r="E12591" s="184" t="str">
        <f t="shared" si="904"/>
        <v/>
      </c>
      <c r="F12591" s="184" t="str">
        <f t="shared" si="905"/>
        <v/>
      </c>
      <c r="G12591" s="184" t="str">
        <f t="shared" si="906"/>
        <v/>
      </c>
      <c r="H12591" s="184" t="str">
        <f t="shared" si="907"/>
        <v/>
      </c>
      <c r="L12591">
        <f t="shared" si="902"/>
        <v>434.86933427707959</v>
      </c>
      <c r="R12591">
        <f t="shared" si="903"/>
        <v>483.74226899999996</v>
      </c>
      <c r="S12591" t="s">
        <v>201</v>
      </c>
      <c r="T12591" s="221">
        <v>45498.336805555555</v>
      </c>
    </row>
    <row r="12592" spans="1:20" x14ac:dyDescent="0.35">
      <c r="A12592" t="s">
        <v>130</v>
      </c>
      <c r="B12592" t="s">
        <v>131</v>
      </c>
      <c r="C12592" t="s">
        <v>97</v>
      </c>
      <c r="D12592" s="29">
        <v>45833</v>
      </c>
      <c r="E12592" s="184" t="str">
        <f t="shared" si="904"/>
        <v/>
      </c>
      <c r="F12592" s="184" t="str">
        <f t="shared" si="905"/>
        <v/>
      </c>
      <c r="G12592" s="184" t="str">
        <f t="shared" si="906"/>
        <v/>
      </c>
      <c r="H12592" s="184" t="str">
        <f t="shared" si="907"/>
        <v/>
      </c>
      <c r="L12592">
        <f t="shared" si="902"/>
        <v>434.86933427707959</v>
      </c>
      <c r="R12592">
        <f t="shared" si="903"/>
        <v>483.74226899999996</v>
      </c>
      <c r="S12592" t="s">
        <v>201</v>
      </c>
      <c r="T12592" s="221">
        <v>45498.336805555555</v>
      </c>
    </row>
    <row r="12593" spans="1:20" x14ac:dyDescent="0.35">
      <c r="A12593" t="s">
        <v>130</v>
      </c>
      <c r="B12593" t="s">
        <v>131</v>
      </c>
      <c r="C12593" t="s">
        <v>97</v>
      </c>
      <c r="D12593" s="29">
        <v>45834</v>
      </c>
      <c r="E12593" s="184" t="str">
        <f t="shared" si="904"/>
        <v/>
      </c>
      <c r="F12593" s="184" t="str">
        <f t="shared" si="905"/>
        <v/>
      </c>
      <c r="G12593" s="184" t="str">
        <f t="shared" si="906"/>
        <v/>
      </c>
      <c r="H12593" s="184" t="str">
        <f t="shared" si="907"/>
        <v/>
      </c>
      <c r="L12593">
        <f t="shared" si="902"/>
        <v>434.86933427707959</v>
      </c>
      <c r="R12593">
        <f t="shared" si="903"/>
        <v>483.74226899999996</v>
      </c>
      <c r="S12593" t="s">
        <v>201</v>
      </c>
      <c r="T12593" s="221">
        <v>45498.336805555555</v>
      </c>
    </row>
    <row r="12594" spans="1:20" x14ac:dyDescent="0.35">
      <c r="A12594" t="s">
        <v>130</v>
      </c>
      <c r="B12594" t="s">
        <v>131</v>
      </c>
      <c r="C12594" t="s">
        <v>97</v>
      </c>
      <c r="D12594" s="29">
        <v>45835</v>
      </c>
      <c r="E12594" s="184" t="str">
        <f t="shared" si="904"/>
        <v/>
      </c>
      <c r="F12594" s="184" t="str">
        <f t="shared" si="905"/>
        <v/>
      </c>
      <c r="G12594" s="184" t="str">
        <f t="shared" si="906"/>
        <v/>
      </c>
      <c r="H12594" s="184" t="str">
        <f t="shared" si="907"/>
        <v/>
      </c>
      <c r="L12594">
        <f t="shared" si="902"/>
        <v>434.86933427707959</v>
      </c>
      <c r="R12594">
        <f t="shared" si="903"/>
        <v>483.74226899999996</v>
      </c>
      <c r="S12594" t="s">
        <v>201</v>
      </c>
      <c r="T12594" s="221">
        <v>45498.336805555555</v>
      </c>
    </row>
    <row r="12595" spans="1:20" x14ac:dyDescent="0.35">
      <c r="A12595" t="s">
        <v>130</v>
      </c>
      <c r="B12595" t="s">
        <v>131</v>
      </c>
      <c r="C12595" t="s">
        <v>97</v>
      </c>
      <c r="D12595" s="29">
        <v>45836</v>
      </c>
      <c r="E12595" s="184" t="str">
        <f t="shared" si="904"/>
        <v/>
      </c>
      <c r="F12595" s="184" t="str">
        <f t="shared" si="905"/>
        <v/>
      </c>
      <c r="G12595" s="184" t="str">
        <f t="shared" si="906"/>
        <v/>
      </c>
      <c r="H12595" s="184" t="str">
        <f t="shared" si="907"/>
        <v/>
      </c>
      <c r="L12595">
        <f t="shared" si="902"/>
        <v>434.86933427707959</v>
      </c>
      <c r="R12595">
        <f t="shared" si="903"/>
        <v>483.74226899999996</v>
      </c>
      <c r="S12595" t="s">
        <v>201</v>
      </c>
      <c r="T12595" s="221">
        <v>45498.336805555555</v>
      </c>
    </row>
    <row r="12596" spans="1:20" x14ac:dyDescent="0.35">
      <c r="A12596" t="s">
        <v>130</v>
      </c>
      <c r="B12596" t="s">
        <v>131</v>
      </c>
      <c r="C12596" t="s">
        <v>97</v>
      </c>
      <c r="D12596" s="29">
        <v>45837</v>
      </c>
      <c r="E12596" s="184" t="str">
        <f t="shared" si="904"/>
        <v/>
      </c>
      <c r="F12596" s="184" t="str">
        <f t="shared" si="905"/>
        <v/>
      </c>
      <c r="G12596" s="184" t="str">
        <f t="shared" si="906"/>
        <v/>
      </c>
      <c r="H12596" s="184" t="str">
        <f t="shared" si="907"/>
        <v/>
      </c>
      <c r="L12596">
        <f t="shared" si="902"/>
        <v>434.86933427707959</v>
      </c>
      <c r="R12596">
        <f t="shared" si="903"/>
        <v>483.74226899999996</v>
      </c>
      <c r="S12596" t="s">
        <v>201</v>
      </c>
      <c r="T12596" s="221">
        <v>45498.336805555555</v>
      </c>
    </row>
    <row r="12597" spans="1:20" x14ac:dyDescent="0.35">
      <c r="A12597" t="s">
        <v>130</v>
      </c>
      <c r="B12597" t="s">
        <v>131</v>
      </c>
      <c r="C12597" t="s">
        <v>97</v>
      </c>
      <c r="D12597" s="29">
        <v>45838</v>
      </c>
      <c r="E12597" s="184" t="str">
        <f t="shared" si="904"/>
        <v/>
      </c>
      <c r="F12597" s="184" t="str">
        <f t="shared" si="905"/>
        <v/>
      </c>
      <c r="G12597" s="184" t="str">
        <f t="shared" si="906"/>
        <v/>
      </c>
      <c r="H12597" s="184" t="str">
        <f t="shared" si="907"/>
        <v/>
      </c>
      <c r="L12597">
        <f t="shared" si="902"/>
        <v>434.86933427707959</v>
      </c>
      <c r="R12597">
        <f t="shared" si="903"/>
        <v>483.74226899999996</v>
      </c>
      <c r="S12597" t="s">
        <v>201</v>
      </c>
      <c r="T12597" s="221">
        <v>45498.336805555555</v>
      </c>
    </row>
    <row r="12598" spans="1:20" x14ac:dyDescent="0.35">
      <c r="A12598" t="s">
        <v>130</v>
      </c>
      <c r="B12598" t="s">
        <v>131</v>
      </c>
      <c r="C12598" t="s">
        <v>97</v>
      </c>
      <c r="D12598" s="29">
        <v>45839</v>
      </c>
      <c r="E12598" s="184" t="str">
        <f t="shared" si="904"/>
        <v/>
      </c>
      <c r="F12598" s="184" t="str">
        <f t="shared" si="905"/>
        <v/>
      </c>
      <c r="G12598" s="184" t="str">
        <f t="shared" si="906"/>
        <v/>
      </c>
      <c r="H12598" s="184" t="str">
        <f t="shared" si="907"/>
        <v/>
      </c>
      <c r="L12598">
        <f t="shared" si="902"/>
        <v>434.86933427707959</v>
      </c>
      <c r="R12598">
        <f t="shared" si="903"/>
        <v>483.74226899999996</v>
      </c>
      <c r="S12598" t="s">
        <v>201</v>
      </c>
      <c r="T12598" s="221">
        <v>45505.313194444447</v>
      </c>
    </row>
    <row r="12599" spans="1:20" x14ac:dyDescent="0.35">
      <c r="A12599" t="s">
        <v>130</v>
      </c>
      <c r="B12599" t="s">
        <v>131</v>
      </c>
      <c r="C12599" t="s">
        <v>97</v>
      </c>
      <c r="D12599" s="29">
        <v>45840</v>
      </c>
      <c r="E12599" s="184" t="str">
        <f t="shared" si="904"/>
        <v/>
      </c>
      <c r="F12599" s="184" t="str">
        <f t="shared" si="905"/>
        <v/>
      </c>
      <c r="G12599" s="184" t="str">
        <f t="shared" si="906"/>
        <v/>
      </c>
      <c r="H12599" s="184" t="str">
        <f t="shared" si="907"/>
        <v/>
      </c>
      <c r="L12599">
        <f t="shared" si="902"/>
        <v>434.86933427707959</v>
      </c>
      <c r="R12599">
        <f t="shared" si="903"/>
        <v>483.74226899999996</v>
      </c>
      <c r="S12599" t="s">
        <v>201</v>
      </c>
      <c r="T12599" s="221">
        <v>45505.313194444447</v>
      </c>
    </row>
    <row r="12600" spans="1:20" x14ac:dyDescent="0.35">
      <c r="A12600" t="s">
        <v>130</v>
      </c>
      <c r="B12600" t="s">
        <v>131</v>
      </c>
      <c r="C12600" t="s">
        <v>97</v>
      </c>
      <c r="D12600" s="29">
        <v>45841</v>
      </c>
      <c r="E12600" s="184" t="str">
        <f t="shared" si="904"/>
        <v/>
      </c>
      <c r="F12600" s="184" t="str">
        <f t="shared" si="905"/>
        <v/>
      </c>
      <c r="G12600" s="184" t="str">
        <f t="shared" si="906"/>
        <v/>
      </c>
      <c r="H12600" s="184" t="str">
        <f t="shared" si="907"/>
        <v/>
      </c>
      <c r="L12600">
        <f t="shared" si="902"/>
        <v>434.86933427707959</v>
      </c>
      <c r="R12600">
        <f t="shared" si="903"/>
        <v>483.74226899999996</v>
      </c>
      <c r="S12600" t="s">
        <v>201</v>
      </c>
      <c r="T12600" s="221">
        <v>45505.313194444447</v>
      </c>
    </row>
    <row r="12601" spans="1:20" x14ac:dyDescent="0.35">
      <c r="A12601" t="s">
        <v>130</v>
      </c>
      <c r="B12601" t="s">
        <v>131</v>
      </c>
      <c r="C12601" t="s">
        <v>97</v>
      </c>
      <c r="D12601" s="29">
        <v>45842</v>
      </c>
      <c r="E12601" s="184" t="str">
        <f t="shared" si="904"/>
        <v/>
      </c>
      <c r="F12601" s="184" t="str">
        <f t="shared" si="905"/>
        <v/>
      </c>
      <c r="G12601" s="184" t="str">
        <f t="shared" si="906"/>
        <v/>
      </c>
      <c r="H12601" s="184" t="str">
        <f t="shared" si="907"/>
        <v/>
      </c>
      <c r="L12601">
        <f t="shared" si="902"/>
        <v>434.86933427707959</v>
      </c>
      <c r="R12601">
        <f t="shared" si="903"/>
        <v>483.74226899999996</v>
      </c>
      <c r="S12601" t="s">
        <v>201</v>
      </c>
      <c r="T12601" s="221">
        <v>45505.313194444447</v>
      </c>
    </row>
    <row r="12602" spans="1:20" x14ac:dyDescent="0.35">
      <c r="A12602" t="s">
        <v>130</v>
      </c>
      <c r="B12602" t="s">
        <v>131</v>
      </c>
      <c r="C12602" t="s">
        <v>97</v>
      </c>
      <c r="D12602" s="29">
        <v>45843</v>
      </c>
      <c r="E12602" s="184" t="str">
        <f t="shared" si="904"/>
        <v/>
      </c>
      <c r="F12602" s="184" t="str">
        <f t="shared" si="905"/>
        <v/>
      </c>
      <c r="G12602" s="184" t="str">
        <f t="shared" si="906"/>
        <v/>
      </c>
      <c r="H12602" s="184" t="str">
        <f t="shared" si="907"/>
        <v/>
      </c>
      <c r="L12602">
        <f t="shared" si="902"/>
        <v>434.86933427707959</v>
      </c>
      <c r="R12602">
        <f t="shared" si="903"/>
        <v>483.74226899999996</v>
      </c>
      <c r="S12602" t="s">
        <v>201</v>
      </c>
      <c r="T12602" s="221">
        <v>45505.313194444447</v>
      </c>
    </row>
    <row r="12603" spans="1:20" x14ac:dyDescent="0.35">
      <c r="A12603" t="s">
        <v>130</v>
      </c>
      <c r="B12603" t="s">
        <v>131</v>
      </c>
      <c r="C12603" t="s">
        <v>97</v>
      </c>
      <c r="D12603" s="29">
        <v>45844</v>
      </c>
      <c r="E12603" s="184" t="str">
        <f t="shared" si="904"/>
        <v/>
      </c>
      <c r="F12603" s="184" t="str">
        <f t="shared" si="905"/>
        <v/>
      </c>
      <c r="G12603" s="184" t="str">
        <f t="shared" si="906"/>
        <v/>
      </c>
      <c r="H12603" s="184" t="str">
        <f t="shared" si="907"/>
        <v/>
      </c>
      <c r="L12603">
        <f t="shared" si="902"/>
        <v>434.86933427707959</v>
      </c>
      <c r="R12603">
        <f t="shared" si="903"/>
        <v>483.74226899999996</v>
      </c>
      <c r="S12603" t="s">
        <v>201</v>
      </c>
      <c r="T12603" s="221">
        <v>45505.313194444447</v>
      </c>
    </row>
    <row r="12604" spans="1:20" x14ac:dyDescent="0.35">
      <c r="A12604" t="s">
        <v>130</v>
      </c>
      <c r="B12604" t="s">
        <v>131</v>
      </c>
      <c r="C12604" t="s">
        <v>97</v>
      </c>
      <c r="D12604" s="29">
        <v>45845</v>
      </c>
      <c r="E12604" s="184" t="str">
        <f t="shared" si="904"/>
        <v/>
      </c>
      <c r="F12604" s="184" t="str">
        <f t="shared" si="905"/>
        <v/>
      </c>
      <c r="G12604" s="184" t="str">
        <f t="shared" si="906"/>
        <v/>
      </c>
      <c r="H12604" s="184" t="str">
        <f t="shared" si="907"/>
        <v/>
      </c>
      <c r="L12604">
        <f t="shared" si="902"/>
        <v>434.86933427707959</v>
      </c>
      <c r="R12604">
        <f t="shared" si="903"/>
        <v>483.74226899999996</v>
      </c>
      <c r="S12604" t="s">
        <v>201</v>
      </c>
      <c r="T12604" s="221">
        <v>45505.313194444447</v>
      </c>
    </row>
    <row r="12605" spans="1:20" x14ac:dyDescent="0.35">
      <c r="A12605" t="s">
        <v>130</v>
      </c>
      <c r="B12605" t="s">
        <v>131</v>
      </c>
      <c r="C12605" t="s">
        <v>97</v>
      </c>
      <c r="D12605" s="29">
        <v>45846</v>
      </c>
      <c r="E12605" s="184" t="str">
        <f t="shared" si="904"/>
        <v/>
      </c>
      <c r="F12605" s="184" t="str">
        <f t="shared" si="905"/>
        <v/>
      </c>
      <c r="G12605" s="184" t="str">
        <f t="shared" si="906"/>
        <v/>
      </c>
      <c r="H12605" s="184" t="str">
        <f t="shared" si="907"/>
        <v/>
      </c>
      <c r="L12605">
        <f t="shared" si="902"/>
        <v>434.86933427707959</v>
      </c>
      <c r="R12605">
        <f t="shared" si="903"/>
        <v>483.74226899999996</v>
      </c>
      <c r="S12605" t="s">
        <v>201</v>
      </c>
      <c r="T12605" s="221">
        <v>45505.313194444447</v>
      </c>
    </row>
    <row r="12606" spans="1:20" x14ac:dyDescent="0.35">
      <c r="A12606" t="s">
        <v>130</v>
      </c>
      <c r="B12606" t="s">
        <v>131</v>
      </c>
      <c r="C12606" t="s">
        <v>97</v>
      </c>
      <c r="D12606" s="29">
        <v>45847</v>
      </c>
      <c r="E12606" s="184" t="str">
        <f t="shared" si="904"/>
        <v/>
      </c>
      <c r="F12606" s="184" t="str">
        <f t="shared" si="905"/>
        <v/>
      </c>
      <c r="G12606" s="184" t="str">
        <f t="shared" si="906"/>
        <v/>
      </c>
      <c r="H12606" s="184" t="str">
        <f t="shared" si="907"/>
        <v/>
      </c>
      <c r="L12606">
        <f t="shared" si="902"/>
        <v>434.86933427707959</v>
      </c>
      <c r="R12606">
        <f t="shared" si="903"/>
        <v>483.74226899999996</v>
      </c>
      <c r="S12606" t="s">
        <v>201</v>
      </c>
      <c r="T12606" s="221">
        <v>45505.313194444447</v>
      </c>
    </row>
    <row r="12607" spans="1:20" x14ac:dyDescent="0.35">
      <c r="A12607" t="s">
        <v>130</v>
      </c>
      <c r="B12607" t="s">
        <v>131</v>
      </c>
      <c r="C12607" t="s">
        <v>97</v>
      </c>
      <c r="D12607" s="29">
        <v>45848</v>
      </c>
      <c r="E12607" s="184" t="str">
        <f t="shared" si="904"/>
        <v/>
      </c>
      <c r="F12607" s="184" t="str">
        <f t="shared" si="905"/>
        <v/>
      </c>
      <c r="G12607" s="184" t="str">
        <f t="shared" si="906"/>
        <v/>
      </c>
      <c r="H12607" s="184" t="str">
        <f t="shared" si="907"/>
        <v/>
      </c>
      <c r="L12607">
        <f t="shared" si="902"/>
        <v>434.86933427707959</v>
      </c>
      <c r="R12607">
        <f t="shared" si="903"/>
        <v>483.74226899999996</v>
      </c>
      <c r="S12607" t="s">
        <v>201</v>
      </c>
      <c r="T12607" s="221">
        <v>45505.313194444447</v>
      </c>
    </row>
    <row r="12608" spans="1:20" x14ac:dyDescent="0.35">
      <c r="A12608" t="s">
        <v>130</v>
      </c>
      <c r="B12608" t="s">
        <v>131</v>
      </c>
      <c r="C12608" t="s">
        <v>97</v>
      </c>
      <c r="D12608" s="29">
        <v>45849</v>
      </c>
      <c r="E12608" s="184" t="str">
        <f t="shared" si="904"/>
        <v/>
      </c>
      <c r="F12608" s="184" t="str">
        <f t="shared" si="905"/>
        <v/>
      </c>
      <c r="G12608" s="184" t="str">
        <f t="shared" si="906"/>
        <v/>
      </c>
      <c r="H12608" s="184" t="str">
        <f t="shared" si="907"/>
        <v/>
      </c>
      <c r="L12608">
        <f t="shared" si="902"/>
        <v>434.86933427707959</v>
      </c>
      <c r="R12608">
        <f t="shared" si="903"/>
        <v>483.74226899999996</v>
      </c>
      <c r="S12608" t="s">
        <v>201</v>
      </c>
      <c r="T12608" s="221">
        <v>45505.313194444447</v>
      </c>
    </row>
    <row r="12609" spans="1:20" x14ac:dyDescent="0.35">
      <c r="A12609" t="s">
        <v>130</v>
      </c>
      <c r="B12609" t="s">
        <v>131</v>
      </c>
      <c r="C12609" t="s">
        <v>97</v>
      </c>
      <c r="D12609" s="29">
        <v>45850</v>
      </c>
      <c r="E12609" s="184" t="str">
        <f t="shared" si="904"/>
        <v/>
      </c>
      <c r="F12609" s="184" t="str">
        <f t="shared" si="905"/>
        <v/>
      </c>
      <c r="G12609" s="184" t="str">
        <f t="shared" si="906"/>
        <v/>
      </c>
      <c r="H12609" s="184" t="str">
        <f t="shared" si="907"/>
        <v/>
      </c>
      <c r="L12609">
        <f t="shared" ref="L12609:L12672" si="908">L8594+L6404</f>
        <v>434.86933427707959</v>
      </c>
      <c r="R12609">
        <f t="shared" ref="R12609:R12672" si="909">R8594+R6404</f>
        <v>483.74226899999996</v>
      </c>
      <c r="S12609" t="s">
        <v>201</v>
      </c>
      <c r="T12609" s="221">
        <v>45505.313194444447</v>
      </c>
    </row>
    <row r="12610" spans="1:20" x14ac:dyDescent="0.35">
      <c r="A12610" t="s">
        <v>130</v>
      </c>
      <c r="B12610" t="s">
        <v>131</v>
      </c>
      <c r="C12610" t="s">
        <v>97</v>
      </c>
      <c r="D12610" s="29">
        <v>45851</v>
      </c>
      <c r="E12610" s="184" t="str">
        <f t="shared" si="904"/>
        <v/>
      </c>
      <c r="F12610" s="184" t="str">
        <f t="shared" si="905"/>
        <v/>
      </c>
      <c r="G12610" s="184" t="str">
        <f t="shared" si="906"/>
        <v/>
      </c>
      <c r="H12610" s="184" t="str">
        <f t="shared" si="907"/>
        <v/>
      </c>
      <c r="L12610">
        <f t="shared" si="908"/>
        <v>434.86933427707959</v>
      </c>
      <c r="R12610">
        <f t="shared" si="909"/>
        <v>483.74226899999996</v>
      </c>
      <c r="S12610" t="s">
        <v>201</v>
      </c>
      <c r="T12610" s="221">
        <v>45505.313194444447</v>
      </c>
    </row>
    <row r="12611" spans="1:20" x14ac:dyDescent="0.35">
      <c r="A12611" t="s">
        <v>130</v>
      </c>
      <c r="B12611" t="s">
        <v>131</v>
      </c>
      <c r="C12611" t="s">
        <v>97</v>
      </c>
      <c r="D12611" s="29">
        <v>45852</v>
      </c>
      <c r="E12611" s="184" t="str">
        <f t="shared" si="904"/>
        <v/>
      </c>
      <c r="F12611" s="184" t="str">
        <f t="shared" si="905"/>
        <v/>
      </c>
      <c r="G12611" s="184" t="str">
        <f t="shared" si="906"/>
        <v/>
      </c>
      <c r="H12611" s="184" t="str">
        <f t="shared" si="907"/>
        <v/>
      </c>
      <c r="L12611">
        <f t="shared" si="908"/>
        <v>434.86933427707959</v>
      </c>
      <c r="R12611">
        <f t="shared" si="909"/>
        <v>483.74226899999996</v>
      </c>
      <c r="S12611" t="s">
        <v>201</v>
      </c>
      <c r="T12611" s="221">
        <v>45505.313194444447</v>
      </c>
    </row>
    <row r="12612" spans="1:20" x14ac:dyDescent="0.35">
      <c r="A12612" t="s">
        <v>130</v>
      </c>
      <c r="B12612" t="s">
        <v>131</v>
      </c>
      <c r="C12612" t="s">
        <v>97</v>
      </c>
      <c r="D12612" s="29">
        <v>45853</v>
      </c>
      <c r="E12612" s="184" t="str">
        <f t="shared" si="904"/>
        <v/>
      </c>
      <c r="F12612" s="184" t="str">
        <f t="shared" si="905"/>
        <v/>
      </c>
      <c r="G12612" s="184" t="str">
        <f t="shared" si="906"/>
        <v/>
      </c>
      <c r="H12612" s="184" t="str">
        <f t="shared" si="907"/>
        <v/>
      </c>
      <c r="L12612">
        <f t="shared" si="908"/>
        <v>434.86933427707959</v>
      </c>
      <c r="R12612">
        <f t="shared" si="909"/>
        <v>483.74226899999996</v>
      </c>
      <c r="S12612" t="s">
        <v>201</v>
      </c>
      <c r="T12612" s="221">
        <v>45505.313194444447</v>
      </c>
    </row>
    <row r="12613" spans="1:20" x14ac:dyDescent="0.35">
      <c r="A12613" t="s">
        <v>130</v>
      </c>
      <c r="B12613" t="s">
        <v>131</v>
      </c>
      <c r="C12613" t="s">
        <v>97</v>
      </c>
      <c r="D12613" s="29">
        <v>45854</v>
      </c>
      <c r="E12613" s="184" t="str">
        <f t="shared" si="904"/>
        <v/>
      </c>
      <c r="F12613" s="184" t="str">
        <f t="shared" si="905"/>
        <v/>
      </c>
      <c r="G12613" s="184" t="str">
        <f t="shared" si="906"/>
        <v/>
      </c>
      <c r="H12613" s="184" t="str">
        <f t="shared" si="907"/>
        <v/>
      </c>
      <c r="L12613">
        <f t="shared" si="908"/>
        <v>434.86933427707959</v>
      </c>
      <c r="R12613">
        <f t="shared" si="909"/>
        <v>483.74226899999996</v>
      </c>
      <c r="S12613" t="s">
        <v>201</v>
      </c>
      <c r="T12613" s="221">
        <v>45505.313194444447</v>
      </c>
    </row>
    <row r="12614" spans="1:20" x14ac:dyDescent="0.35">
      <c r="A12614" t="s">
        <v>130</v>
      </c>
      <c r="B12614" t="s">
        <v>131</v>
      </c>
      <c r="C12614" t="s">
        <v>97</v>
      </c>
      <c r="D12614" s="29">
        <v>45855</v>
      </c>
      <c r="E12614" s="184" t="str">
        <f t="shared" si="904"/>
        <v/>
      </c>
      <c r="F12614" s="184" t="str">
        <f t="shared" si="905"/>
        <v/>
      </c>
      <c r="G12614" s="184" t="str">
        <f t="shared" si="906"/>
        <v/>
      </c>
      <c r="H12614" s="184" t="str">
        <f t="shared" si="907"/>
        <v/>
      </c>
      <c r="L12614">
        <f t="shared" si="908"/>
        <v>434.86933427707959</v>
      </c>
      <c r="R12614">
        <f t="shared" si="909"/>
        <v>483.74226899999996</v>
      </c>
      <c r="S12614" t="s">
        <v>201</v>
      </c>
      <c r="T12614" s="221">
        <v>45505.313194444447</v>
      </c>
    </row>
    <row r="12615" spans="1:20" x14ac:dyDescent="0.35">
      <c r="A12615" t="s">
        <v>130</v>
      </c>
      <c r="B12615" t="s">
        <v>131</v>
      </c>
      <c r="C12615" t="s">
        <v>97</v>
      </c>
      <c r="D12615" s="29">
        <v>45856</v>
      </c>
      <c r="E12615" s="184" t="str">
        <f t="shared" si="904"/>
        <v/>
      </c>
      <c r="F12615" s="184" t="str">
        <f t="shared" si="905"/>
        <v/>
      </c>
      <c r="G12615" s="184" t="str">
        <f t="shared" si="906"/>
        <v/>
      </c>
      <c r="H12615" s="184" t="str">
        <f t="shared" si="907"/>
        <v/>
      </c>
      <c r="L12615">
        <f t="shared" si="908"/>
        <v>434.86933427707959</v>
      </c>
      <c r="R12615">
        <f t="shared" si="909"/>
        <v>483.74226899999996</v>
      </c>
      <c r="S12615" t="s">
        <v>201</v>
      </c>
      <c r="T12615" s="221">
        <v>45505.313194444447</v>
      </c>
    </row>
    <row r="12616" spans="1:20" x14ac:dyDescent="0.35">
      <c r="A12616" t="s">
        <v>130</v>
      </c>
      <c r="B12616" t="s">
        <v>131</v>
      </c>
      <c r="C12616" t="s">
        <v>97</v>
      </c>
      <c r="D12616" s="29">
        <v>45857</v>
      </c>
      <c r="E12616" s="184" t="str">
        <f t="shared" ref="E12616:E12679" si="910">IF(J12616="","",IF(L12616=0,0,IF(1-(J12616/L12616)&lt;0,"",1-(J12616/L12616))))</f>
        <v/>
      </c>
      <c r="F12616" s="184" t="str">
        <f t="shared" ref="F12616:F12679" si="911">IF(K12616="","",IF(L12616=0,0,IF(1-(K12616/L12616)&lt;0,"",1-(K12616/L12616))))</f>
        <v/>
      </c>
      <c r="G12616" s="184" t="str">
        <f t="shared" ref="G12616:G12679" si="912">IF(J12616="","",IF(1-(J12616/R12616)&lt;0,"",1-(J12616/R12616)))</f>
        <v/>
      </c>
      <c r="H12616" s="184" t="str">
        <f t="shared" ref="H12616:H12679" si="913">IF(K12616="","",IF(1-(K12616/R12616)&lt;0,"",1-(K12616/R12616)))</f>
        <v/>
      </c>
      <c r="L12616">
        <f t="shared" si="908"/>
        <v>434.86933427707959</v>
      </c>
      <c r="R12616">
        <f t="shared" si="909"/>
        <v>483.74226899999996</v>
      </c>
      <c r="S12616" t="s">
        <v>201</v>
      </c>
      <c r="T12616" s="221">
        <v>45505.313194444447</v>
      </c>
    </row>
    <row r="12617" spans="1:20" x14ac:dyDescent="0.35">
      <c r="A12617" t="s">
        <v>130</v>
      </c>
      <c r="B12617" t="s">
        <v>131</v>
      </c>
      <c r="C12617" t="s">
        <v>97</v>
      </c>
      <c r="D12617" s="29">
        <v>45858</v>
      </c>
      <c r="E12617" s="184" t="str">
        <f t="shared" si="910"/>
        <v/>
      </c>
      <c r="F12617" s="184" t="str">
        <f t="shared" si="911"/>
        <v/>
      </c>
      <c r="G12617" s="184" t="str">
        <f t="shared" si="912"/>
        <v/>
      </c>
      <c r="H12617" s="184" t="str">
        <f t="shared" si="913"/>
        <v/>
      </c>
      <c r="L12617">
        <f t="shared" si="908"/>
        <v>434.86933427707959</v>
      </c>
      <c r="R12617">
        <f t="shared" si="909"/>
        <v>483.74226899999996</v>
      </c>
      <c r="S12617" t="s">
        <v>201</v>
      </c>
      <c r="T12617" s="221">
        <v>45505.313194444447</v>
      </c>
    </row>
    <row r="12618" spans="1:20" x14ac:dyDescent="0.35">
      <c r="A12618" t="s">
        <v>130</v>
      </c>
      <c r="B12618" t="s">
        <v>131</v>
      </c>
      <c r="C12618" t="s">
        <v>97</v>
      </c>
      <c r="D12618" s="29">
        <v>45859</v>
      </c>
      <c r="E12618" s="184" t="str">
        <f t="shared" si="910"/>
        <v/>
      </c>
      <c r="F12618" s="184" t="str">
        <f t="shared" si="911"/>
        <v/>
      </c>
      <c r="G12618" s="184" t="str">
        <f t="shared" si="912"/>
        <v/>
      </c>
      <c r="H12618" s="184" t="str">
        <f t="shared" si="913"/>
        <v/>
      </c>
      <c r="L12618">
        <f t="shared" si="908"/>
        <v>434.86933427707959</v>
      </c>
      <c r="R12618">
        <f t="shared" si="909"/>
        <v>483.74226899999996</v>
      </c>
      <c r="S12618" t="s">
        <v>201</v>
      </c>
      <c r="T12618" s="221">
        <v>45505.313194444447</v>
      </c>
    </row>
    <row r="12619" spans="1:20" x14ac:dyDescent="0.35">
      <c r="A12619" t="s">
        <v>130</v>
      </c>
      <c r="B12619" t="s">
        <v>131</v>
      </c>
      <c r="C12619" t="s">
        <v>97</v>
      </c>
      <c r="D12619" s="29">
        <v>45860</v>
      </c>
      <c r="E12619" s="184" t="str">
        <f t="shared" si="910"/>
        <v/>
      </c>
      <c r="F12619" s="184" t="str">
        <f t="shared" si="911"/>
        <v/>
      </c>
      <c r="G12619" s="184" t="str">
        <f t="shared" si="912"/>
        <v/>
      </c>
      <c r="H12619" s="184" t="str">
        <f t="shared" si="913"/>
        <v/>
      </c>
      <c r="L12619">
        <f t="shared" si="908"/>
        <v>434.86933427707959</v>
      </c>
      <c r="R12619">
        <f t="shared" si="909"/>
        <v>483.74226899999996</v>
      </c>
      <c r="S12619" t="s">
        <v>201</v>
      </c>
      <c r="T12619" s="221">
        <v>45505.313194444447</v>
      </c>
    </row>
    <row r="12620" spans="1:20" x14ac:dyDescent="0.35">
      <c r="A12620" t="s">
        <v>130</v>
      </c>
      <c r="B12620" t="s">
        <v>131</v>
      </c>
      <c r="C12620" t="s">
        <v>97</v>
      </c>
      <c r="D12620" s="29">
        <v>45861</v>
      </c>
      <c r="E12620" s="184" t="str">
        <f t="shared" si="910"/>
        <v/>
      </c>
      <c r="F12620" s="184" t="str">
        <f t="shared" si="911"/>
        <v/>
      </c>
      <c r="G12620" s="184" t="str">
        <f t="shared" si="912"/>
        <v/>
      </c>
      <c r="H12620" s="184" t="str">
        <f t="shared" si="913"/>
        <v/>
      </c>
      <c r="L12620">
        <f t="shared" si="908"/>
        <v>434.86933427707959</v>
      </c>
      <c r="R12620">
        <f t="shared" si="909"/>
        <v>483.74226899999996</v>
      </c>
      <c r="S12620" t="s">
        <v>201</v>
      </c>
      <c r="T12620" s="221">
        <v>45505.313194444447</v>
      </c>
    </row>
    <row r="12621" spans="1:20" x14ac:dyDescent="0.35">
      <c r="A12621" t="s">
        <v>130</v>
      </c>
      <c r="B12621" t="s">
        <v>131</v>
      </c>
      <c r="C12621" t="s">
        <v>97</v>
      </c>
      <c r="D12621" s="29">
        <v>45862</v>
      </c>
      <c r="E12621" s="184" t="str">
        <f t="shared" si="910"/>
        <v/>
      </c>
      <c r="F12621" s="184" t="str">
        <f t="shared" si="911"/>
        <v/>
      </c>
      <c r="G12621" s="184" t="str">
        <f t="shared" si="912"/>
        <v/>
      </c>
      <c r="H12621" s="184" t="str">
        <f t="shared" si="913"/>
        <v/>
      </c>
      <c r="L12621">
        <f t="shared" si="908"/>
        <v>434.86933427707959</v>
      </c>
      <c r="R12621">
        <f t="shared" si="909"/>
        <v>483.74226899999996</v>
      </c>
      <c r="S12621" t="s">
        <v>201</v>
      </c>
      <c r="T12621" s="221">
        <v>45505.313194444447</v>
      </c>
    </row>
    <row r="12622" spans="1:20" x14ac:dyDescent="0.35">
      <c r="A12622" t="s">
        <v>130</v>
      </c>
      <c r="B12622" t="s">
        <v>131</v>
      </c>
      <c r="C12622" t="s">
        <v>97</v>
      </c>
      <c r="D12622" s="29">
        <v>45863</v>
      </c>
      <c r="E12622" s="184" t="str">
        <f t="shared" si="910"/>
        <v/>
      </c>
      <c r="F12622" s="184" t="str">
        <f t="shared" si="911"/>
        <v/>
      </c>
      <c r="G12622" s="184" t="str">
        <f t="shared" si="912"/>
        <v/>
      </c>
      <c r="H12622" s="184" t="str">
        <f t="shared" si="913"/>
        <v/>
      </c>
      <c r="L12622">
        <f t="shared" si="908"/>
        <v>434.86933427707959</v>
      </c>
      <c r="R12622">
        <f t="shared" si="909"/>
        <v>483.74226899999996</v>
      </c>
      <c r="S12622" t="s">
        <v>201</v>
      </c>
      <c r="T12622" s="221">
        <v>45505.313194444447</v>
      </c>
    </row>
    <row r="12623" spans="1:20" x14ac:dyDescent="0.35">
      <c r="A12623" t="s">
        <v>130</v>
      </c>
      <c r="B12623" t="s">
        <v>131</v>
      </c>
      <c r="C12623" t="s">
        <v>97</v>
      </c>
      <c r="D12623" s="29">
        <v>45864</v>
      </c>
      <c r="E12623" s="184" t="str">
        <f t="shared" si="910"/>
        <v/>
      </c>
      <c r="F12623" s="184" t="str">
        <f t="shared" si="911"/>
        <v/>
      </c>
      <c r="G12623" s="184" t="str">
        <f t="shared" si="912"/>
        <v/>
      </c>
      <c r="H12623" s="184" t="str">
        <f t="shared" si="913"/>
        <v/>
      </c>
      <c r="L12623">
        <f t="shared" si="908"/>
        <v>434.86933427707959</v>
      </c>
      <c r="R12623">
        <f t="shared" si="909"/>
        <v>483.74226899999996</v>
      </c>
      <c r="S12623" t="s">
        <v>201</v>
      </c>
      <c r="T12623" s="221">
        <v>45505.313194444447</v>
      </c>
    </row>
    <row r="12624" spans="1:20" x14ac:dyDescent="0.35">
      <c r="A12624" t="s">
        <v>130</v>
      </c>
      <c r="B12624" t="s">
        <v>131</v>
      </c>
      <c r="C12624" t="s">
        <v>97</v>
      </c>
      <c r="D12624" s="29">
        <v>45865</v>
      </c>
      <c r="E12624" s="184" t="str">
        <f t="shared" si="910"/>
        <v/>
      </c>
      <c r="F12624" s="184" t="str">
        <f t="shared" si="911"/>
        <v/>
      </c>
      <c r="G12624" s="184" t="str">
        <f t="shared" si="912"/>
        <v/>
      </c>
      <c r="H12624" s="184" t="str">
        <f t="shared" si="913"/>
        <v/>
      </c>
      <c r="L12624">
        <f t="shared" si="908"/>
        <v>434.86933427707959</v>
      </c>
      <c r="R12624">
        <f t="shared" si="909"/>
        <v>483.74226899999996</v>
      </c>
      <c r="S12624" t="s">
        <v>201</v>
      </c>
      <c r="T12624" s="221">
        <v>45505.313194444447</v>
      </c>
    </row>
    <row r="12625" spans="1:20" x14ac:dyDescent="0.35">
      <c r="A12625" t="s">
        <v>130</v>
      </c>
      <c r="B12625" t="s">
        <v>131</v>
      </c>
      <c r="C12625" t="s">
        <v>97</v>
      </c>
      <c r="D12625" s="29">
        <v>45866</v>
      </c>
      <c r="E12625" s="184" t="str">
        <f t="shared" si="910"/>
        <v/>
      </c>
      <c r="F12625" s="184" t="str">
        <f t="shared" si="911"/>
        <v/>
      </c>
      <c r="G12625" s="184" t="str">
        <f t="shared" si="912"/>
        <v/>
      </c>
      <c r="H12625" s="184" t="str">
        <f t="shared" si="913"/>
        <v/>
      </c>
      <c r="L12625">
        <f t="shared" si="908"/>
        <v>434.86933427707959</v>
      </c>
      <c r="R12625">
        <f t="shared" si="909"/>
        <v>483.74226899999996</v>
      </c>
      <c r="S12625" t="s">
        <v>201</v>
      </c>
      <c r="T12625" s="221">
        <v>45505.313194444447</v>
      </c>
    </row>
    <row r="12626" spans="1:20" x14ac:dyDescent="0.35">
      <c r="A12626" t="s">
        <v>130</v>
      </c>
      <c r="B12626" t="s">
        <v>131</v>
      </c>
      <c r="C12626" t="s">
        <v>97</v>
      </c>
      <c r="D12626" s="29">
        <v>45867</v>
      </c>
      <c r="E12626" s="184" t="str">
        <f t="shared" si="910"/>
        <v/>
      </c>
      <c r="F12626" s="184" t="str">
        <f t="shared" si="911"/>
        <v/>
      </c>
      <c r="G12626" s="184" t="str">
        <f t="shared" si="912"/>
        <v/>
      </c>
      <c r="H12626" s="184" t="str">
        <f t="shared" si="913"/>
        <v/>
      </c>
      <c r="L12626">
        <f t="shared" si="908"/>
        <v>434.86933427707959</v>
      </c>
      <c r="R12626">
        <f t="shared" si="909"/>
        <v>483.74226899999996</v>
      </c>
      <c r="S12626" t="s">
        <v>201</v>
      </c>
      <c r="T12626" s="221">
        <v>45505.313194444447</v>
      </c>
    </row>
    <row r="12627" spans="1:20" x14ac:dyDescent="0.35">
      <c r="A12627" t="s">
        <v>130</v>
      </c>
      <c r="B12627" t="s">
        <v>131</v>
      </c>
      <c r="C12627" t="s">
        <v>97</v>
      </c>
      <c r="D12627" s="29">
        <v>45868</v>
      </c>
      <c r="E12627" s="184" t="str">
        <f t="shared" si="910"/>
        <v/>
      </c>
      <c r="F12627" s="184" t="str">
        <f t="shared" si="911"/>
        <v/>
      </c>
      <c r="G12627" s="184" t="str">
        <f t="shared" si="912"/>
        <v/>
      </c>
      <c r="H12627" s="184" t="str">
        <f t="shared" si="913"/>
        <v/>
      </c>
      <c r="L12627">
        <f t="shared" si="908"/>
        <v>434.86933427707959</v>
      </c>
      <c r="R12627">
        <f t="shared" si="909"/>
        <v>483.74226899999996</v>
      </c>
      <c r="S12627" t="s">
        <v>201</v>
      </c>
      <c r="T12627" s="221">
        <v>45505.313194444447</v>
      </c>
    </row>
    <row r="12628" spans="1:20" x14ac:dyDescent="0.35">
      <c r="A12628" t="s">
        <v>130</v>
      </c>
      <c r="B12628" t="s">
        <v>131</v>
      </c>
      <c r="C12628" t="s">
        <v>97</v>
      </c>
      <c r="D12628" s="29">
        <v>45869</v>
      </c>
      <c r="E12628" s="184" t="str">
        <f t="shared" si="910"/>
        <v/>
      </c>
      <c r="F12628" s="184" t="str">
        <f t="shared" si="911"/>
        <v/>
      </c>
      <c r="G12628" s="184" t="str">
        <f t="shared" si="912"/>
        <v/>
      </c>
      <c r="H12628" s="184" t="str">
        <f t="shared" si="913"/>
        <v/>
      </c>
      <c r="L12628">
        <f t="shared" si="908"/>
        <v>434.86933427707959</v>
      </c>
      <c r="R12628">
        <f t="shared" si="909"/>
        <v>483.74226899999996</v>
      </c>
      <c r="S12628" t="s">
        <v>201</v>
      </c>
      <c r="T12628" s="221">
        <v>45505.313194444447</v>
      </c>
    </row>
    <row r="12629" spans="1:20" x14ac:dyDescent="0.35">
      <c r="A12629" t="s">
        <v>130</v>
      </c>
      <c r="B12629" t="s">
        <v>131</v>
      </c>
      <c r="C12629" t="s">
        <v>97</v>
      </c>
      <c r="D12629" s="29">
        <v>45870</v>
      </c>
      <c r="E12629" s="184" t="str">
        <f t="shared" si="910"/>
        <v/>
      </c>
      <c r="F12629" s="184" t="str">
        <f t="shared" si="911"/>
        <v/>
      </c>
      <c r="G12629" s="184" t="str">
        <f t="shared" si="912"/>
        <v/>
      </c>
      <c r="H12629" s="184" t="str">
        <f t="shared" si="913"/>
        <v/>
      </c>
      <c r="L12629">
        <f t="shared" si="908"/>
        <v>434.86933427707959</v>
      </c>
      <c r="R12629">
        <f t="shared" si="909"/>
        <v>483.74226899999996</v>
      </c>
      <c r="S12629" t="s">
        <v>201</v>
      </c>
      <c r="T12629" s="221">
        <v>45536.3125</v>
      </c>
    </row>
    <row r="12630" spans="1:20" x14ac:dyDescent="0.35">
      <c r="A12630" t="s">
        <v>130</v>
      </c>
      <c r="B12630" t="s">
        <v>131</v>
      </c>
      <c r="C12630" t="s">
        <v>97</v>
      </c>
      <c r="D12630" s="29">
        <v>45871</v>
      </c>
      <c r="E12630" s="184" t="str">
        <f t="shared" si="910"/>
        <v/>
      </c>
      <c r="F12630" s="184" t="str">
        <f t="shared" si="911"/>
        <v/>
      </c>
      <c r="G12630" s="184" t="str">
        <f t="shared" si="912"/>
        <v/>
      </c>
      <c r="H12630" s="184" t="str">
        <f t="shared" si="913"/>
        <v/>
      </c>
      <c r="L12630">
        <f t="shared" si="908"/>
        <v>434.86933427707959</v>
      </c>
      <c r="R12630">
        <f t="shared" si="909"/>
        <v>483.74226899999996</v>
      </c>
      <c r="S12630" t="s">
        <v>201</v>
      </c>
      <c r="T12630" s="221">
        <v>45536.313194444447</v>
      </c>
    </row>
    <row r="12631" spans="1:20" x14ac:dyDescent="0.35">
      <c r="A12631" t="s">
        <v>130</v>
      </c>
      <c r="B12631" t="s">
        <v>131</v>
      </c>
      <c r="C12631" t="s">
        <v>97</v>
      </c>
      <c r="D12631" s="29">
        <v>45872</v>
      </c>
      <c r="E12631" s="184" t="str">
        <f t="shared" si="910"/>
        <v/>
      </c>
      <c r="F12631" s="184" t="str">
        <f t="shared" si="911"/>
        <v/>
      </c>
      <c r="G12631" s="184" t="str">
        <f t="shared" si="912"/>
        <v/>
      </c>
      <c r="H12631" s="184" t="str">
        <f t="shared" si="913"/>
        <v/>
      </c>
      <c r="L12631">
        <f t="shared" si="908"/>
        <v>434.86933427707959</v>
      </c>
      <c r="R12631">
        <f t="shared" si="909"/>
        <v>483.74226899999996</v>
      </c>
      <c r="S12631" t="s">
        <v>201</v>
      </c>
      <c r="T12631" s="221">
        <v>45536.313194444447</v>
      </c>
    </row>
    <row r="12632" spans="1:20" x14ac:dyDescent="0.35">
      <c r="A12632" t="s">
        <v>130</v>
      </c>
      <c r="B12632" t="s">
        <v>131</v>
      </c>
      <c r="C12632" t="s">
        <v>97</v>
      </c>
      <c r="D12632" s="29">
        <v>45873</v>
      </c>
      <c r="E12632" s="184" t="str">
        <f t="shared" si="910"/>
        <v/>
      </c>
      <c r="F12632" s="184" t="str">
        <f t="shared" si="911"/>
        <v/>
      </c>
      <c r="G12632" s="184" t="str">
        <f t="shared" si="912"/>
        <v/>
      </c>
      <c r="H12632" s="184" t="str">
        <f t="shared" si="913"/>
        <v/>
      </c>
      <c r="L12632">
        <f t="shared" si="908"/>
        <v>434.86933427707959</v>
      </c>
      <c r="R12632">
        <f t="shared" si="909"/>
        <v>483.74226899999996</v>
      </c>
      <c r="S12632" t="s">
        <v>201</v>
      </c>
      <c r="T12632" s="221">
        <v>45536.313194444447</v>
      </c>
    </row>
    <row r="12633" spans="1:20" x14ac:dyDescent="0.35">
      <c r="A12633" t="s">
        <v>130</v>
      </c>
      <c r="B12633" t="s">
        <v>131</v>
      </c>
      <c r="C12633" t="s">
        <v>97</v>
      </c>
      <c r="D12633" s="29">
        <v>45874</v>
      </c>
      <c r="E12633" s="184" t="str">
        <f t="shared" si="910"/>
        <v/>
      </c>
      <c r="F12633" s="184" t="str">
        <f t="shared" si="911"/>
        <v/>
      </c>
      <c r="G12633" s="184" t="str">
        <f t="shared" si="912"/>
        <v/>
      </c>
      <c r="H12633" s="184" t="str">
        <f t="shared" si="913"/>
        <v/>
      </c>
      <c r="L12633">
        <f t="shared" si="908"/>
        <v>434.86933427707959</v>
      </c>
      <c r="R12633">
        <f t="shared" si="909"/>
        <v>483.74226899999996</v>
      </c>
      <c r="S12633" t="s">
        <v>201</v>
      </c>
      <c r="T12633" s="221">
        <v>45536.313194444447</v>
      </c>
    </row>
    <row r="12634" spans="1:20" x14ac:dyDescent="0.35">
      <c r="A12634" t="s">
        <v>130</v>
      </c>
      <c r="B12634" t="s">
        <v>131</v>
      </c>
      <c r="C12634" t="s">
        <v>97</v>
      </c>
      <c r="D12634" s="29">
        <v>45875</v>
      </c>
      <c r="E12634" s="184" t="str">
        <f t="shared" si="910"/>
        <v/>
      </c>
      <c r="F12634" s="184" t="str">
        <f t="shared" si="911"/>
        <v/>
      </c>
      <c r="G12634" s="184" t="str">
        <f t="shared" si="912"/>
        <v/>
      </c>
      <c r="H12634" s="184" t="str">
        <f t="shared" si="913"/>
        <v/>
      </c>
      <c r="L12634">
        <f t="shared" si="908"/>
        <v>434.86933427707959</v>
      </c>
      <c r="R12634">
        <f t="shared" si="909"/>
        <v>483.74226899999996</v>
      </c>
      <c r="S12634" t="s">
        <v>201</v>
      </c>
      <c r="T12634" s="221">
        <v>45536.313194444447</v>
      </c>
    </row>
    <row r="12635" spans="1:20" x14ac:dyDescent="0.35">
      <c r="A12635" t="s">
        <v>130</v>
      </c>
      <c r="B12635" t="s">
        <v>131</v>
      </c>
      <c r="C12635" t="s">
        <v>97</v>
      </c>
      <c r="D12635" s="29">
        <v>45876</v>
      </c>
      <c r="E12635" s="184" t="str">
        <f t="shared" si="910"/>
        <v/>
      </c>
      <c r="F12635" s="184" t="str">
        <f t="shared" si="911"/>
        <v/>
      </c>
      <c r="G12635" s="184" t="str">
        <f t="shared" si="912"/>
        <v/>
      </c>
      <c r="H12635" s="184" t="str">
        <f t="shared" si="913"/>
        <v/>
      </c>
      <c r="L12635">
        <f t="shared" si="908"/>
        <v>434.86933427707959</v>
      </c>
      <c r="R12635">
        <f t="shared" si="909"/>
        <v>483.74226899999996</v>
      </c>
      <c r="S12635" t="s">
        <v>201</v>
      </c>
      <c r="T12635" s="221">
        <v>45536.313194444447</v>
      </c>
    </row>
    <row r="12636" spans="1:20" x14ac:dyDescent="0.35">
      <c r="A12636" t="s">
        <v>130</v>
      </c>
      <c r="B12636" t="s">
        <v>131</v>
      </c>
      <c r="C12636" t="s">
        <v>97</v>
      </c>
      <c r="D12636" s="29">
        <v>45877</v>
      </c>
      <c r="E12636" s="184" t="str">
        <f t="shared" si="910"/>
        <v/>
      </c>
      <c r="F12636" s="184" t="str">
        <f t="shared" si="911"/>
        <v/>
      </c>
      <c r="G12636" s="184" t="str">
        <f t="shared" si="912"/>
        <v/>
      </c>
      <c r="H12636" s="184" t="str">
        <f t="shared" si="913"/>
        <v/>
      </c>
      <c r="L12636">
        <f t="shared" si="908"/>
        <v>434.86933427707959</v>
      </c>
      <c r="R12636">
        <f t="shared" si="909"/>
        <v>483.74226899999996</v>
      </c>
      <c r="S12636" t="s">
        <v>201</v>
      </c>
      <c r="T12636" s="221">
        <v>45536.313194444447</v>
      </c>
    </row>
    <row r="12637" spans="1:20" x14ac:dyDescent="0.35">
      <c r="A12637" t="s">
        <v>130</v>
      </c>
      <c r="B12637" t="s">
        <v>131</v>
      </c>
      <c r="C12637" t="s">
        <v>97</v>
      </c>
      <c r="D12637" s="29">
        <v>45878</v>
      </c>
      <c r="E12637" s="184" t="str">
        <f t="shared" si="910"/>
        <v/>
      </c>
      <c r="F12637" s="184" t="str">
        <f t="shared" si="911"/>
        <v/>
      </c>
      <c r="G12637" s="184" t="str">
        <f t="shared" si="912"/>
        <v/>
      </c>
      <c r="H12637" s="184" t="str">
        <f t="shared" si="913"/>
        <v/>
      </c>
      <c r="L12637">
        <f t="shared" si="908"/>
        <v>434.86933427707959</v>
      </c>
      <c r="R12637">
        <f t="shared" si="909"/>
        <v>483.74226899999996</v>
      </c>
      <c r="S12637" t="s">
        <v>201</v>
      </c>
      <c r="T12637" s="221">
        <v>45536.313194444447</v>
      </c>
    </row>
    <row r="12638" spans="1:20" x14ac:dyDescent="0.35">
      <c r="A12638" t="s">
        <v>130</v>
      </c>
      <c r="B12638" t="s">
        <v>131</v>
      </c>
      <c r="C12638" t="s">
        <v>97</v>
      </c>
      <c r="D12638" s="29">
        <v>45879</v>
      </c>
      <c r="E12638" s="184" t="str">
        <f t="shared" si="910"/>
        <v/>
      </c>
      <c r="F12638" s="184" t="str">
        <f t="shared" si="911"/>
        <v/>
      </c>
      <c r="G12638" s="184" t="str">
        <f t="shared" si="912"/>
        <v/>
      </c>
      <c r="H12638" s="184" t="str">
        <f t="shared" si="913"/>
        <v/>
      </c>
      <c r="L12638">
        <f t="shared" si="908"/>
        <v>434.86933427707959</v>
      </c>
      <c r="R12638">
        <f t="shared" si="909"/>
        <v>483.74226899999996</v>
      </c>
      <c r="S12638" t="s">
        <v>201</v>
      </c>
      <c r="T12638" s="221">
        <v>45536.313194444447</v>
      </c>
    </row>
    <row r="12639" spans="1:20" x14ac:dyDescent="0.35">
      <c r="A12639" t="s">
        <v>130</v>
      </c>
      <c r="B12639" t="s">
        <v>131</v>
      </c>
      <c r="C12639" t="s">
        <v>97</v>
      </c>
      <c r="D12639" s="29">
        <v>45880</v>
      </c>
      <c r="E12639" s="184" t="str">
        <f t="shared" si="910"/>
        <v/>
      </c>
      <c r="F12639" s="184" t="str">
        <f t="shared" si="911"/>
        <v/>
      </c>
      <c r="G12639" s="184" t="str">
        <f t="shared" si="912"/>
        <v/>
      </c>
      <c r="H12639" s="184" t="str">
        <f t="shared" si="913"/>
        <v/>
      </c>
      <c r="L12639">
        <f t="shared" si="908"/>
        <v>434.86933427707959</v>
      </c>
      <c r="R12639">
        <f t="shared" si="909"/>
        <v>483.74226899999996</v>
      </c>
      <c r="S12639" t="s">
        <v>201</v>
      </c>
      <c r="T12639" s="221">
        <v>45536.313194444447</v>
      </c>
    </row>
    <row r="12640" spans="1:20" x14ac:dyDescent="0.35">
      <c r="A12640" t="s">
        <v>130</v>
      </c>
      <c r="B12640" t="s">
        <v>131</v>
      </c>
      <c r="C12640" t="s">
        <v>97</v>
      </c>
      <c r="D12640" s="29">
        <v>45881</v>
      </c>
      <c r="E12640" s="184" t="str">
        <f t="shared" si="910"/>
        <v/>
      </c>
      <c r="F12640" s="184" t="str">
        <f t="shared" si="911"/>
        <v/>
      </c>
      <c r="G12640" s="184" t="str">
        <f t="shared" si="912"/>
        <v/>
      </c>
      <c r="H12640" s="184" t="str">
        <f t="shared" si="913"/>
        <v/>
      </c>
      <c r="L12640">
        <f t="shared" si="908"/>
        <v>434.86933427707959</v>
      </c>
      <c r="R12640">
        <f t="shared" si="909"/>
        <v>483.74226899999996</v>
      </c>
      <c r="S12640" t="s">
        <v>201</v>
      </c>
      <c r="T12640" s="221">
        <v>45536.313194444447</v>
      </c>
    </row>
    <row r="12641" spans="1:20" x14ac:dyDescent="0.35">
      <c r="A12641" t="s">
        <v>130</v>
      </c>
      <c r="B12641" t="s">
        <v>131</v>
      </c>
      <c r="C12641" t="s">
        <v>97</v>
      </c>
      <c r="D12641" s="29">
        <v>45882</v>
      </c>
      <c r="E12641" s="184" t="str">
        <f t="shared" si="910"/>
        <v/>
      </c>
      <c r="F12641" s="184" t="str">
        <f t="shared" si="911"/>
        <v/>
      </c>
      <c r="G12641" s="184" t="str">
        <f t="shared" si="912"/>
        <v/>
      </c>
      <c r="H12641" s="184" t="str">
        <f t="shared" si="913"/>
        <v/>
      </c>
      <c r="L12641">
        <f t="shared" si="908"/>
        <v>434.86933427707959</v>
      </c>
      <c r="R12641">
        <f t="shared" si="909"/>
        <v>483.74226899999996</v>
      </c>
      <c r="S12641" t="s">
        <v>201</v>
      </c>
      <c r="T12641" s="221">
        <v>45536.313194444447</v>
      </c>
    </row>
    <row r="12642" spans="1:20" x14ac:dyDescent="0.35">
      <c r="A12642" t="s">
        <v>130</v>
      </c>
      <c r="B12642" t="s">
        <v>131</v>
      </c>
      <c r="C12642" t="s">
        <v>97</v>
      </c>
      <c r="D12642" s="29">
        <v>45883</v>
      </c>
      <c r="E12642" s="184" t="str">
        <f t="shared" si="910"/>
        <v/>
      </c>
      <c r="F12642" s="184" t="str">
        <f t="shared" si="911"/>
        <v/>
      </c>
      <c r="G12642" s="184" t="str">
        <f t="shared" si="912"/>
        <v/>
      </c>
      <c r="H12642" s="184" t="str">
        <f t="shared" si="913"/>
        <v/>
      </c>
      <c r="L12642">
        <f t="shared" si="908"/>
        <v>434.86933427707959</v>
      </c>
      <c r="R12642">
        <f t="shared" si="909"/>
        <v>483.74226899999996</v>
      </c>
      <c r="S12642" t="s">
        <v>201</v>
      </c>
      <c r="T12642" s="221">
        <v>45536.313194444447</v>
      </c>
    </row>
    <row r="12643" spans="1:20" x14ac:dyDescent="0.35">
      <c r="A12643" t="s">
        <v>130</v>
      </c>
      <c r="B12643" t="s">
        <v>131</v>
      </c>
      <c r="C12643" t="s">
        <v>97</v>
      </c>
      <c r="D12643" s="29">
        <v>45884</v>
      </c>
      <c r="E12643" s="184" t="str">
        <f t="shared" si="910"/>
        <v/>
      </c>
      <c r="F12643" s="184" t="str">
        <f t="shared" si="911"/>
        <v/>
      </c>
      <c r="G12643" s="184" t="str">
        <f t="shared" si="912"/>
        <v/>
      </c>
      <c r="H12643" s="184" t="str">
        <f t="shared" si="913"/>
        <v/>
      </c>
      <c r="L12643">
        <f t="shared" si="908"/>
        <v>434.86933427707959</v>
      </c>
      <c r="R12643">
        <f t="shared" si="909"/>
        <v>483.74226899999996</v>
      </c>
      <c r="S12643" t="s">
        <v>201</v>
      </c>
      <c r="T12643" s="221">
        <v>45536.313194444447</v>
      </c>
    </row>
    <row r="12644" spans="1:20" x14ac:dyDescent="0.35">
      <c r="A12644" t="s">
        <v>130</v>
      </c>
      <c r="B12644" t="s">
        <v>131</v>
      </c>
      <c r="C12644" t="s">
        <v>97</v>
      </c>
      <c r="D12644" s="29">
        <v>45885</v>
      </c>
      <c r="E12644" s="184" t="str">
        <f t="shared" si="910"/>
        <v/>
      </c>
      <c r="F12644" s="184" t="str">
        <f t="shared" si="911"/>
        <v/>
      </c>
      <c r="G12644" s="184" t="str">
        <f t="shared" si="912"/>
        <v/>
      </c>
      <c r="H12644" s="184" t="str">
        <f t="shared" si="913"/>
        <v/>
      </c>
      <c r="L12644">
        <f t="shared" si="908"/>
        <v>434.86933427707959</v>
      </c>
      <c r="R12644">
        <f t="shared" si="909"/>
        <v>483.74226899999996</v>
      </c>
      <c r="S12644" t="s">
        <v>201</v>
      </c>
      <c r="T12644" s="221">
        <v>45536.313194444447</v>
      </c>
    </row>
    <row r="12645" spans="1:20" x14ac:dyDescent="0.35">
      <c r="A12645" t="s">
        <v>130</v>
      </c>
      <c r="B12645" t="s">
        <v>131</v>
      </c>
      <c r="C12645" t="s">
        <v>97</v>
      </c>
      <c r="D12645" s="29">
        <v>45886</v>
      </c>
      <c r="E12645" s="184" t="str">
        <f t="shared" si="910"/>
        <v/>
      </c>
      <c r="F12645" s="184" t="str">
        <f t="shared" si="911"/>
        <v/>
      </c>
      <c r="G12645" s="184" t="str">
        <f t="shared" si="912"/>
        <v/>
      </c>
      <c r="H12645" s="184" t="str">
        <f t="shared" si="913"/>
        <v/>
      </c>
      <c r="L12645">
        <f t="shared" si="908"/>
        <v>434.86933427707959</v>
      </c>
      <c r="R12645">
        <f t="shared" si="909"/>
        <v>483.74226899999996</v>
      </c>
      <c r="S12645" t="s">
        <v>201</v>
      </c>
      <c r="T12645" s="221">
        <v>45536.313194444447</v>
      </c>
    </row>
    <row r="12646" spans="1:20" x14ac:dyDescent="0.35">
      <c r="A12646" t="s">
        <v>130</v>
      </c>
      <c r="B12646" t="s">
        <v>131</v>
      </c>
      <c r="C12646" t="s">
        <v>97</v>
      </c>
      <c r="D12646" s="29">
        <v>45887</v>
      </c>
      <c r="E12646" s="184" t="str">
        <f t="shared" si="910"/>
        <v/>
      </c>
      <c r="F12646" s="184" t="str">
        <f t="shared" si="911"/>
        <v/>
      </c>
      <c r="G12646" s="184" t="str">
        <f t="shared" si="912"/>
        <v/>
      </c>
      <c r="H12646" s="184" t="str">
        <f t="shared" si="913"/>
        <v/>
      </c>
      <c r="L12646">
        <f t="shared" si="908"/>
        <v>434.86933427707959</v>
      </c>
      <c r="R12646">
        <f t="shared" si="909"/>
        <v>483.74226899999996</v>
      </c>
      <c r="S12646" t="s">
        <v>201</v>
      </c>
      <c r="T12646" s="221">
        <v>45536.313194444447</v>
      </c>
    </row>
    <row r="12647" spans="1:20" x14ac:dyDescent="0.35">
      <c r="A12647" t="s">
        <v>130</v>
      </c>
      <c r="B12647" t="s">
        <v>131</v>
      </c>
      <c r="C12647" t="s">
        <v>97</v>
      </c>
      <c r="D12647" s="29">
        <v>45888</v>
      </c>
      <c r="E12647" s="184" t="str">
        <f t="shared" si="910"/>
        <v/>
      </c>
      <c r="F12647" s="184" t="str">
        <f t="shared" si="911"/>
        <v/>
      </c>
      <c r="G12647" s="184" t="str">
        <f t="shared" si="912"/>
        <v/>
      </c>
      <c r="H12647" s="184" t="str">
        <f t="shared" si="913"/>
        <v/>
      </c>
      <c r="L12647">
        <f t="shared" si="908"/>
        <v>434.86933427707959</v>
      </c>
      <c r="R12647">
        <f t="shared" si="909"/>
        <v>483.74226899999996</v>
      </c>
      <c r="S12647" t="s">
        <v>201</v>
      </c>
      <c r="T12647" s="221">
        <v>45536.313194444447</v>
      </c>
    </row>
    <row r="12648" spans="1:20" x14ac:dyDescent="0.35">
      <c r="A12648" t="s">
        <v>130</v>
      </c>
      <c r="B12648" t="s">
        <v>131</v>
      </c>
      <c r="C12648" t="s">
        <v>97</v>
      </c>
      <c r="D12648" s="29">
        <v>45889</v>
      </c>
      <c r="E12648" s="184" t="str">
        <f t="shared" si="910"/>
        <v/>
      </c>
      <c r="F12648" s="184" t="str">
        <f t="shared" si="911"/>
        <v/>
      </c>
      <c r="G12648" s="184" t="str">
        <f t="shared" si="912"/>
        <v/>
      </c>
      <c r="H12648" s="184" t="str">
        <f t="shared" si="913"/>
        <v/>
      </c>
      <c r="L12648">
        <f t="shared" si="908"/>
        <v>434.86933427707959</v>
      </c>
      <c r="R12648">
        <f t="shared" si="909"/>
        <v>483.74226899999996</v>
      </c>
      <c r="S12648" t="s">
        <v>201</v>
      </c>
      <c r="T12648" s="221">
        <v>45536.313194444447</v>
      </c>
    </row>
    <row r="12649" spans="1:20" x14ac:dyDescent="0.35">
      <c r="A12649" t="s">
        <v>130</v>
      </c>
      <c r="B12649" t="s">
        <v>131</v>
      </c>
      <c r="C12649" t="s">
        <v>97</v>
      </c>
      <c r="D12649" s="29">
        <v>45890</v>
      </c>
      <c r="E12649" s="184" t="str">
        <f t="shared" si="910"/>
        <v/>
      </c>
      <c r="F12649" s="184" t="str">
        <f t="shared" si="911"/>
        <v/>
      </c>
      <c r="G12649" s="184" t="str">
        <f t="shared" si="912"/>
        <v/>
      </c>
      <c r="H12649" s="184" t="str">
        <f t="shared" si="913"/>
        <v/>
      </c>
      <c r="L12649">
        <f t="shared" si="908"/>
        <v>434.86933427707959</v>
      </c>
      <c r="R12649">
        <f t="shared" si="909"/>
        <v>483.74226899999996</v>
      </c>
      <c r="S12649" t="s">
        <v>201</v>
      </c>
      <c r="T12649" s="221">
        <v>45536.313194444447</v>
      </c>
    </row>
    <row r="12650" spans="1:20" x14ac:dyDescent="0.35">
      <c r="A12650" t="s">
        <v>130</v>
      </c>
      <c r="B12650" t="s">
        <v>131</v>
      </c>
      <c r="C12650" t="s">
        <v>97</v>
      </c>
      <c r="D12650" s="29">
        <v>45891</v>
      </c>
      <c r="E12650" s="184" t="str">
        <f t="shared" si="910"/>
        <v/>
      </c>
      <c r="F12650" s="184" t="str">
        <f t="shared" si="911"/>
        <v/>
      </c>
      <c r="G12650" s="184" t="str">
        <f t="shared" si="912"/>
        <v/>
      </c>
      <c r="H12650" s="184" t="str">
        <f t="shared" si="913"/>
        <v/>
      </c>
      <c r="L12650">
        <f t="shared" si="908"/>
        <v>434.86933427707959</v>
      </c>
      <c r="R12650">
        <f t="shared" si="909"/>
        <v>483.74226899999996</v>
      </c>
      <c r="S12650" t="s">
        <v>201</v>
      </c>
      <c r="T12650" s="221">
        <v>45536.313194444447</v>
      </c>
    </row>
    <row r="12651" spans="1:20" x14ac:dyDescent="0.35">
      <c r="A12651" t="s">
        <v>130</v>
      </c>
      <c r="B12651" t="s">
        <v>131</v>
      </c>
      <c r="C12651" t="s">
        <v>97</v>
      </c>
      <c r="D12651" s="29">
        <v>45892</v>
      </c>
      <c r="E12651" s="184" t="str">
        <f t="shared" si="910"/>
        <v/>
      </c>
      <c r="F12651" s="184" t="str">
        <f t="shared" si="911"/>
        <v/>
      </c>
      <c r="G12651" s="184" t="str">
        <f t="shared" si="912"/>
        <v/>
      </c>
      <c r="H12651" s="184" t="str">
        <f t="shared" si="913"/>
        <v/>
      </c>
      <c r="L12651">
        <f t="shared" si="908"/>
        <v>434.86933427707959</v>
      </c>
      <c r="R12651">
        <f t="shared" si="909"/>
        <v>483.74226899999996</v>
      </c>
      <c r="S12651" t="s">
        <v>201</v>
      </c>
      <c r="T12651" s="221">
        <v>45536.313194444447</v>
      </c>
    </row>
    <row r="12652" spans="1:20" x14ac:dyDescent="0.35">
      <c r="A12652" t="s">
        <v>130</v>
      </c>
      <c r="B12652" t="s">
        <v>131</v>
      </c>
      <c r="C12652" t="s">
        <v>97</v>
      </c>
      <c r="D12652" s="29">
        <v>45893</v>
      </c>
      <c r="E12652" s="184" t="str">
        <f t="shared" si="910"/>
        <v/>
      </c>
      <c r="F12652" s="184" t="str">
        <f t="shared" si="911"/>
        <v/>
      </c>
      <c r="G12652" s="184" t="str">
        <f t="shared" si="912"/>
        <v/>
      </c>
      <c r="H12652" s="184" t="str">
        <f t="shared" si="913"/>
        <v/>
      </c>
      <c r="L12652">
        <f t="shared" si="908"/>
        <v>434.86933427707959</v>
      </c>
      <c r="R12652">
        <f t="shared" si="909"/>
        <v>483.74226899999996</v>
      </c>
      <c r="S12652" t="s">
        <v>201</v>
      </c>
      <c r="T12652" s="221">
        <v>45536.313194444447</v>
      </c>
    </row>
    <row r="12653" spans="1:20" x14ac:dyDescent="0.35">
      <c r="A12653" t="s">
        <v>130</v>
      </c>
      <c r="B12653" t="s">
        <v>131</v>
      </c>
      <c r="C12653" t="s">
        <v>97</v>
      </c>
      <c r="D12653" s="29">
        <v>45894</v>
      </c>
      <c r="E12653" s="184" t="str">
        <f t="shared" si="910"/>
        <v/>
      </c>
      <c r="F12653" s="184" t="str">
        <f t="shared" si="911"/>
        <v/>
      </c>
      <c r="G12653" s="184" t="str">
        <f t="shared" si="912"/>
        <v/>
      </c>
      <c r="H12653" s="184" t="str">
        <f t="shared" si="913"/>
        <v/>
      </c>
      <c r="L12653">
        <f t="shared" si="908"/>
        <v>434.86933427707959</v>
      </c>
      <c r="R12653">
        <f t="shared" si="909"/>
        <v>483.74226899999996</v>
      </c>
      <c r="S12653" t="s">
        <v>201</v>
      </c>
      <c r="T12653" s="221">
        <v>45536.313194444447</v>
      </c>
    </row>
    <row r="12654" spans="1:20" x14ac:dyDescent="0.35">
      <c r="A12654" t="s">
        <v>130</v>
      </c>
      <c r="B12654" t="s">
        <v>131</v>
      </c>
      <c r="C12654" t="s">
        <v>97</v>
      </c>
      <c r="D12654" s="29">
        <v>45895</v>
      </c>
      <c r="E12654" s="184" t="str">
        <f t="shared" si="910"/>
        <v/>
      </c>
      <c r="F12654" s="184" t="str">
        <f t="shared" si="911"/>
        <v/>
      </c>
      <c r="G12654" s="184" t="str">
        <f t="shared" si="912"/>
        <v/>
      </c>
      <c r="H12654" s="184" t="str">
        <f t="shared" si="913"/>
        <v/>
      </c>
      <c r="L12654">
        <f t="shared" si="908"/>
        <v>434.86933427707959</v>
      </c>
      <c r="R12654">
        <f t="shared" si="909"/>
        <v>483.74226899999996</v>
      </c>
      <c r="S12654" t="s">
        <v>201</v>
      </c>
      <c r="T12654" s="221">
        <v>45536.313194444447</v>
      </c>
    </row>
    <row r="12655" spans="1:20" x14ac:dyDescent="0.35">
      <c r="A12655" t="s">
        <v>130</v>
      </c>
      <c r="B12655" t="s">
        <v>131</v>
      </c>
      <c r="C12655" t="s">
        <v>97</v>
      </c>
      <c r="D12655" s="29">
        <v>45896</v>
      </c>
      <c r="E12655" s="184" t="str">
        <f t="shared" si="910"/>
        <v/>
      </c>
      <c r="F12655" s="184" t="str">
        <f t="shared" si="911"/>
        <v/>
      </c>
      <c r="G12655" s="184" t="str">
        <f t="shared" si="912"/>
        <v/>
      </c>
      <c r="H12655" s="184" t="str">
        <f t="shared" si="913"/>
        <v/>
      </c>
      <c r="L12655">
        <f t="shared" si="908"/>
        <v>434.86933427707959</v>
      </c>
      <c r="R12655">
        <f t="shared" si="909"/>
        <v>483.74226899999996</v>
      </c>
      <c r="S12655" t="s">
        <v>201</v>
      </c>
      <c r="T12655" s="221">
        <v>45536.313194444447</v>
      </c>
    </row>
    <row r="12656" spans="1:20" x14ac:dyDescent="0.35">
      <c r="A12656" t="s">
        <v>130</v>
      </c>
      <c r="B12656" t="s">
        <v>131</v>
      </c>
      <c r="C12656" t="s">
        <v>97</v>
      </c>
      <c r="D12656" s="29">
        <v>45897</v>
      </c>
      <c r="E12656" s="184" t="str">
        <f t="shared" si="910"/>
        <v/>
      </c>
      <c r="F12656" s="184" t="str">
        <f t="shared" si="911"/>
        <v/>
      </c>
      <c r="G12656" s="184" t="str">
        <f t="shared" si="912"/>
        <v/>
      </c>
      <c r="H12656" s="184" t="str">
        <f t="shared" si="913"/>
        <v/>
      </c>
      <c r="L12656">
        <f t="shared" si="908"/>
        <v>434.86933427707959</v>
      </c>
      <c r="R12656">
        <f t="shared" si="909"/>
        <v>483.74226899999996</v>
      </c>
      <c r="S12656" t="s">
        <v>201</v>
      </c>
      <c r="T12656" s="221">
        <v>45536.313194444447</v>
      </c>
    </row>
    <row r="12657" spans="1:20" x14ac:dyDescent="0.35">
      <c r="A12657" t="s">
        <v>130</v>
      </c>
      <c r="B12657" t="s">
        <v>131</v>
      </c>
      <c r="C12657" t="s">
        <v>97</v>
      </c>
      <c r="D12657" s="29">
        <v>45898</v>
      </c>
      <c r="E12657" s="184" t="str">
        <f t="shared" si="910"/>
        <v/>
      </c>
      <c r="F12657" s="184" t="str">
        <f t="shared" si="911"/>
        <v/>
      </c>
      <c r="G12657" s="184" t="str">
        <f t="shared" si="912"/>
        <v/>
      </c>
      <c r="H12657" s="184" t="str">
        <f t="shared" si="913"/>
        <v/>
      </c>
      <c r="L12657">
        <f t="shared" si="908"/>
        <v>434.86933427707959</v>
      </c>
      <c r="R12657">
        <f t="shared" si="909"/>
        <v>483.74226899999996</v>
      </c>
      <c r="S12657" t="s">
        <v>201</v>
      </c>
      <c r="T12657" s="221">
        <v>45536.313194444447</v>
      </c>
    </row>
    <row r="12658" spans="1:20" x14ac:dyDescent="0.35">
      <c r="A12658" t="s">
        <v>130</v>
      </c>
      <c r="B12658" t="s">
        <v>131</v>
      </c>
      <c r="C12658" t="s">
        <v>97</v>
      </c>
      <c r="D12658" s="29">
        <v>45899</v>
      </c>
      <c r="E12658" s="184" t="str">
        <f t="shared" si="910"/>
        <v/>
      </c>
      <c r="F12658" s="184" t="str">
        <f t="shared" si="911"/>
        <v/>
      </c>
      <c r="G12658" s="184" t="str">
        <f t="shared" si="912"/>
        <v/>
      </c>
      <c r="H12658" s="184" t="str">
        <f t="shared" si="913"/>
        <v/>
      </c>
      <c r="L12658">
        <f t="shared" si="908"/>
        <v>434.86933427707959</v>
      </c>
      <c r="R12658">
        <f t="shared" si="909"/>
        <v>483.74226899999996</v>
      </c>
      <c r="S12658" t="s">
        <v>201</v>
      </c>
      <c r="T12658" s="221">
        <v>45536.313194444447</v>
      </c>
    </row>
    <row r="12659" spans="1:20" x14ac:dyDescent="0.35">
      <c r="A12659" t="s">
        <v>130</v>
      </c>
      <c r="B12659" t="s">
        <v>131</v>
      </c>
      <c r="C12659" t="s">
        <v>97</v>
      </c>
      <c r="D12659" s="29">
        <v>45900</v>
      </c>
      <c r="E12659" s="184" t="str">
        <f t="shared" si="910"/>
        <v/>
      </c>
      <c r="F12659" s="184" t="str">
        <f t="shared" si="911"/>
        <v/>
      </c>
      <c r="G12659" s="184" t="str">
        <f t="shared" si="912"/>
        <v/>
      </c>
      <c r="H12659" s="184" t="str">
        <f t="shared" si="913"/>
        <v/>
      </c>
      <c r="L12659">
        <f t="shared" si="908"/>
        <v>434.86933427707959</v>
      </c>
      <c r="R12659">
        <f t="shared" si="909"/>
        <v>483.74226899999996</v>
      </c>
      <c r="S12659" t="s">
        <v>201</v>
      </c>
      <c r="T12659" s="221">
        <v>45536.313194444447</v>
      </c>
    </row>
    <row r="12660" spans="1:20" x14ac:dyDescent="0.35">
      <c r="A12660" t="s">
        <v>130</v>
      </c>
      <c r="B12660" t="s">
        <v>131</v>
      </c>
      <c r="C12660" t="s">
        <v>97</v>
      </c>
      <c r="D12660" s="29">
        <v>45901</v>
      </c>
      <c r="E12660" s="184" t="str">
        <f t="shared" si="910"/>
        <v/>
      </c>
      <c r="F12660" s="184" t="str">
        <f t="shared" si="911"/>
        <v/>
      </c>
      <c r="G12660" s="184" t="str">
        <f t="shared" si="912"/>
        <v/>
      </c>
      <c r="H12660" s="184" t="str">
        <f t="shared" si="913"/>
        <v/>
      </c>
      <c r="L12660">
        <f t="shared" si="908"/>
        <v>434.86933427707959</v>
      </c>
      <c r="R12660">
        <f t="shared" si="909"/>
        <v>483.74226899999996</v>
      </c>
      <c r="S12660" t="s">
        <v>201</v>
      </c>
      <c r="T12660" s="221">
        <v>45566.3125</v>
      </c>
    </row>
    <row r="12661" spans="1:20" x14ac:dyDescent="0.35">
      <c r="A12661" t="s">
        <v>130</v>
      </c>
      <c r="B12661" t="s">
        <v>131</v>
      </c>
      <c r="C12661" t="s">
        <v>97</v>
      </c>
      <c r="D12661" s="29">
        <v>45902</v>
      </c>
      <c r="E12661" s="184" t="str">
        <f t="shared" si="910"/>
        <v/>
      </c>
      <c r="F12661" s="184" t="str">
        <f t="shared" si="911"/>
        <v/>
      </c>
      <c r="G12661" s="184" t="str">
        <f t="shared" si="912"/>
        <v/>
      </c>
      <c r="H12661" s="184" t="str">
        <f t="shared" si="913"/>
        <v/>
      </c>
      <c r="L12661">
        <f t="shared" si="908"/>
        <v>434.86933427707959</v>
      </c>
      <c r="R12661">
        <f t="shared" si="909"/>
        <v>483.74226899999996</v>
      </c>
      <c r="S12661" t="s">
        <v>201</v>
      </c>
      <c r="T12661" s="221">
        <v>45566.313194444447</v>
      </c>
    </row>
    <row r="12662" spans="1:20" x14ac:dyDescent="0.35">
      <c r="A12662" t="s">
        <v>130</v>
      </c>
      <c r="B12662" t="s">
        <v>131</v>
      </c>
      <c r="C12662" t="s">
        <v>97</v>
      </c>
      <c r="D12662" s="29">
        <v>45903</v>
      </c>
      <c r="E12662" s="184" t="str">
        <f t="shared" si="910"/>
        <v/>
      </c>
      <c r="F12662" s="184" t="str">
        <f t="shared" si="911"/>
        <v/>
      </c>
      <c r="G12662" s="184" t="str">
        <f t="shared" si="912"/>
        <v/>
      </c>
      <c r="H12662" s="184" t="str">
        <f t="shared" si="913"/>
        <v/>
      </c>
      <c r="L12662">
        <f t="shared" si="908"/>
        <v>434.86933427707959</v>
      </c>
      <c r="R12662">
        <f t="shared" si="909"/>
        <v>483.74226899999996</v>
      </c>
      <c r="S12662" t="s">
        <v>201</v>
      </c>
      <c r="T12662" s="221">
        <v>45566.313194444447</v>
      </c>
    </row>
    <row r="12663" spans="1:20" x14ac:dyDescent="0.35">
      <c r="A12663" t="s">
        <v>130</v>
      </c>
      <c r="B12663" t="s">
        <v>131</v>
      </c>
      <c r="C12663" t="s">
        <v>97</v>
      </c>
      <c r="D12663" s="29">
        <v>45904</v>
      </c>
      <c r="E12663" s="184" t="str">
        <f t="shared" si="910"/>
        <v/>
      </c>
      <c r="F12663" s="184" t="str">
        <f t="shared" si="911"/>
        <v/>
      </c>
      <c r="G12663" s="184" t="str">
        <f t="shared" si="912"/>
        <v/>
      </c>
      <c r="H12663" s="184" t="str">
        <f t="shared" si="913"/>
        <v/>
      </c>
      <c r="L12663">
        <f t="shared" si="908"/>
        <v>434.86933427707959</v>
      </c>
      <c r="R12663">
        <f t="shared" si="909"/>
        <v>483.74226899999996</v>
      </c>
      <c r="S12663" t="s">
        <v>201</v>
      </c>
      <c r="T12663" s="221">
        <v>45566.313194444447</v>
      </c>
    </row>
    <row r="12664" spans="1:20" x14ac:dyDescent="0.35">
      <c r="A12664" t="s">
        <v>130</v>
      </c>
      <c r="B12664" t="s">
        <v>131</v>
      </c>
      <c r="C12664" t="s">
        <v>97</v>
      </c>
      <c r="D12664" s="29">
        <v>45905</v>
      </c>
      <c r="E12664" s="184" t="str">
        <f t="shared" si="910"/>
        <v/>
      </c>
      <c r="F12664" s="184" t="str">
        <f t="shared" si="911"/>
        <v/>
      </c>
      <c r="G12664" s="184" t="str">
        <f t="shared" si="912"/>
        <v/>
      </c>
      <c r="H12664" s="184" t="str">
        <f t="shared" si="913"/>
        <v/>
      </c>
      <c r="L12664">
        <f t="shared" si="908"/>
        <v>434.86933427707959</v>
      </c>
      <c r="R12664">
        <f t="shared" si="909"/>
        <v>483.74226899999996</v>
      </c>
      <c r="S12664" t="s">
        <v>201</v>
      </c>
      <c r="T12664" s="221">
        <v>45566.313194444447</v>
      </c>
    </row>
    <row r="12665" spans="1:20" x14ac:dyDescent="0.35">
      <c r="A12665" t="s">
        <v>130</v>
      </c>
      <c r="B12665" t="s">
        <v>131</v>
      </c>
      <c r="C12665" t="s">
        <v>97</v>
      </c>
      <c r="D12665" s="29">
        <v>45906</v>
      </c>
      <c r="E12665" s="184" t="str">
        <f t="shared" si="910"/>
        <v/>
      </c>
      <c r="F12665" s="184" t="str">
        <f t="shared" si="911"/>
        <v/>
      </c>
      <c r="G12665" s="184" t="str">
        <f t="shared" si="912"/>
        <v/>
      </c>
      <c r="H12665" s="184" t="str">
        <f t="shared" si="913"/>
        <v/>
      </c>
      <c r="L12665">
        <f t="shared" si="908"/>
        <v>434.86933427707959</v>
      </c>
      <c r="R12665">
        <f t="shared" si="909"/>
        <v>483.74226899999996</v>
      </c>
      <c r="S12665" t="s">
        <v>201</v>
      </c>
      <c r="T12665" s="221">
        <v>45566.313194444447</v>
      </c>
    </row>
    <row r="12666" spans="1:20" x14ac:dyDescent="0.35">
      <c r="A12666" t="s">
        <v>130</v>
      </c>
      <c r="B12666" t="s">
        <v>131</v>
      </c>
      <c r="C12666" t="s">
        <v>97</v>
      </c>
      <c r="D12666" s="29">
        <v>45907</v>
      </c>
      <c r="E12666" s="184" t="str">
        <f t="shared" si="910"/>
        <v/>
      </c>
      <c r="F12666" s="184" t="str">
        <f t="shared" si="911"/>
        <v/>
      </c>
      <c r="G12666" s="184" t="str">
        <f t="shared" si="912"/>
        <v/>
      </c>
      <c r="H12666" s="184" t="str">
        <f t="shared" si="913"/>
        <v/>
      </c>
      <c r="L12666">
        <f t="shared" si="908"/>
        <v>434.86933427707959</v>
      </c>
      <c r="R12666">
        <f t="shared" si="909"/>
        <v>483.74226899999996</v>
      </c>
      <c r="S12666" t="s">
        <v>201</v>
      </c>
      <c r="T12666" s="221">
        <v>45566.313194444447</v>
      </c>
    </row>
    <row r="12667" spans="1:20" x14ac:dyDescent="0.35">
      <c r="A12667" t="s">
        <v>130</v>
      </c>
      <c r="B12667" t="s">
        <v>131</v>
      </c>
      <c r="C12667" t="s">
        <v>97</v>
      </c>
      <c r="D12667" s="29">
        <v>45908</v>
      </c>
      <c r="E12667" s="184" t="str">
        <f t="shared" si="910"/>
        <v/>
      </c>
      <c r="F12667" s="184" t="str">
        <f t="shared" si="911"/>
        <v/>
      </c>
      <c r="G12667" s="184" t="str">
        <f t="shared" si="912"/>
        <v/>
      </c>
      <c r="H12667" s="184" t="str">
        <f t="shared" si="913"/>
        <v/>
      </c>
      <c r="L12667">
        <f t="shared" si="908"/>
        <v>434.86933427707959</v>
      </c>
      <c r="R12667">
        <f t="shared" si="909"/>
        <v>483.74226899999996</v>
      </c>
      <c r="S12667" t="s">
        <v>201</v>
      </c>
      <c r="T12667" s="221">
        <v>45566.313194444447</v>
      </c>
    </row>
    <row r="12668" spans="1:20" x14ac:dyDescent="0.35">
      <c r="A12668" t="s">
        <v>130</v>
      </c>
      <c r="B12668" t="s">
        <v>131</v>
      </c>
      <c r="C12668" t="s">
        <v>97</v>
      </c>
      <c r="D12668" s="29">
        <v>45909</v>
      </c>
      <c r="E12668" s="184" t="str">
        <f t="shared" si="910"/>
        <v/>
      </c>
      <c r="F12668" s="184" t="str">
        <f t="shared" si="911"/>
        <v/>
      </c>
      <c r="G12668" s="184" t="str">
        <f t="shared" si="912"/>
        <v/>
      </c>
      <c r="H12668" s="184" t="str">
        <f t="shared" si="913"/>
        <v/>
      </c>
      <c r="L12668">
        <f t="shared" si="908"/>
        <v>434.86933427707959</v>
      </c>
      <c r="R12668">
        <f t="shared" si="909"/>
        <v>483.74226899999996</v>
      </c>
      <c r="S12668" t="s">
        <v>201</v>
      </c>
      <c r="T12668" s="221">
        <v>45566.313194444447</v>
      </c>
    </row>
    <row r="12669" spans="1:20" x14ac:dyDescent="0.35">
      <c r="A12669" t="s">
        <v>130</v>
      </c>
      <c r="B12669" t="s">
        <v>131</v>
      </c>
      <c r="C12669" t="s">
        <v>97</v>
      </c>
      <c r="D12669" s="29">
        <v>45910</v>
      </c>
      <c r="E12669" s="184" t="str">
        <f t="shared" si="910"/>
        <v/>
      </c>
      <c r="F12669" s="184" t="str">
        <f t="shared" si="911"/>
        <v/>
      </c>
      <c r="G12669" s="184" t="str">
        <f t="shared" si="912"/>
        <v/>
      </c>
      <c r="H12669" s="184" t="str">
        <f t="shared" si="913"/>
        <v/>
      </c>
      <c r="L12669">
        <f t="shared" si="908"/>
        <v>434.86933427707959</v>
      </c>
      <c r="R12669">
        <f t="shared" si="909"/>
        <v>483.74226899999996</v>
      </c>
      <c r="S12669" t="s">
        <v>201</v>
      </c>
      <c r="T12669" s="221">
        <v>45566.313194444447</v>
      </c>
    </row>
    <row r="12670" spans="1:20" x14ac:dyDescent="0.35">
      <c r="A12670" t="s">
        <v>130</v>
      </c>
      <c r="B12670" t="s">
        <v>131</v>
      </c>
      <c r="C12670" t="s">
        <v>97</v>
      </c>
      <c r="D12670" s="29">
        <v>45911</v>
      </c>
      <c r="E12670" s="184" t="str">
        <f t="shared" si="910"/>
        <v/>
      </c>
      <c r="F12670" s="184" t="str">
        <f t="shared" si="911"/>
        <v/>
      </c>
      <c r="G12670" s="184" t="str">
        <f t="shared" si="912"/>
        <v/>
      </c>
      <c r="H12670" s="184" t="str">
        <f t="shared" si="913"/>
        <v/>
      </c>
      <c r="L12670">
        <f t="shared" si="908"/>
        <v>434.86933427707959</v>
      </c>
      <c r="R12670">
        <f t="shared" si="909"/>
        <v>483.74226899999996</v>
      </c>
      <c r="S12670" t="s">
        <v>201</v>
      </c>
      <c r="T12670" s="221">
        <v>45566.313194444447</v>
      </c>
    </row>
    <row r="12671" spans="1:20" x14ac:dyDescent="0.35">
      <c r="A12671" t="s">
        <v>130</v>
      </c>
      <c r="B12671" t="s">
        <v>131</v>
      </c>
      <c r="C12671" t="s">
        <v>97</v>
      </c>
      <c r="D12671" s="29">
        <v>45912</v>
      </c>
      <c r="E12671" s="184" t="str">
        <f t="shared" si="910"/>
        <v/>
      </c>
      <c r="F12671" s="184" t="str">
        <f t="shared" si="911"/>
        <v/>
      </c>
      <c r="G12671" s="184" t="str">
        <f t="shared" si="912"/>
        <v/>
      </c>
      <c r="H12671" s="184" t="str">
        <f t="shared" si="913"/>
        <v/>
      </c>
      <c r="L12671">
        <f t="shared" si="908"/>
        <v>434.86933427707959</v>
      </c>
      <c r="R12671">
        <f t="shared" si="909"/>
        <v>483.74226899999996</v>
      </c>
      <c r="S12671" t="s">
        <v>201</v>
      </c>
      <c r="T12671" s="221">
        <v>45566.313194444447</v>
      </c>
    </row>
    <row r="12672" spans="1:20" x14ac:dyDescent="0.35">
      <c r="A12672" t="s">
        <v>130</v>
      </c>
      <c r="B12672" t="s">
        <v>131</v>
      </c>
      <c r="C12672" t="s">
        <v>97</v>
      </c>
      <c r="D12672" s="29">
        <v>45913</v>
      </c>
      <c r="E12672" s="184" t="str">
        <f t="shared" si="910"/>
        <v/>
      </c>
      <c r="F12672" s="184" t="str">
        <f t="shared" si="911"/>
        <v/>
      </c>
      <c r="G12672" s="184" t="str">
        <f t="shared" si="912"/>
        <v/>
      </c>
      <c r="H12672" s="184" t="str">
        <f t="shared" si="913"/>
        <v/>
      </c>
      <c r="L12672">
        <f t="shared" si="908"/>
        <v>434.86933427707959</v>
      </c>
      <c r="R12672">
        <f t="shared" si="909"/>
        <v>483.74226899999996</v>
      </c>
      <c r="S12672" t="s">
        <v>201</v>
      </c>
      <c r="T12672" s="221">
        <v>45566.313194444447</v>
      </c>
    </row>
    <row r="12673" spans="1:20" x14ac:dyDescent="0.35">
      <c r="A12673" t="s">
        <v>130</v>
      </c>
      <c r="B12673" t="s">
        <v>131</v>
      </c>
      <c r="C12673" t="s">
        <v>97</v>
      </c>
      <c r="D12673" s="29">
        <v>45914</v>
      </c>
      <c r="E12673" s="184" t="str">
        <f t="shared" si="910"/>
        <v/>
      </c>
      <c r="F12673" s="184" t="str">
        <f t="shared" si="911"/>
        <v/>
      </c>
      <c r="G12673" s="184" t="str">
        <f t="shared" si="912"/>
        <v/>
      </c>
      <c r="H12673" s="184" t="str">
        <f t="shared" si="913"/>
        <v/>
      </c>
      <c r="L12673">
        <f t="shared" ref="L12673:L12736" si="914">L8658+L6468</f>
        <v>434.86933427707959</v>
      </c>
      <c r="R12673">
        <f t="shared" ref="R12673:R12736" si="915">R8658+R6468</f>
        <v>483.74226899999996</v>
      </c>
      <c r="S12673" t="s">
        <v>201</v>
      </c>
      <c r="T12673" s="221">
        <v>45566.313194444447</v>
      </c>
    </row>
    <row r="12674" spans="1:20" x14ac:dyDescent="0.35">
      <c r="A12674" t="s">
        <v>130</v>
      </c>
      <c r="B12674" t="s">
        <v>131</v>
      </c>
      <c r="C12674" t="s">
        <v>97</v>
      </c>
      <c r="D12674" s="29">
        <v>45915</v>
      </c>
      <c r="E12674" s="184" t="str">
        <f t="shared" si="910"/>
        <v/>
      </c>
      <c r="F12674" s="184" t="str">
        <f t="shared" si="911"/>
        <v/>
      </c>
      <c r="G12674" s="184" t="str">
        <f t="shared" si="912"/>
        <v/>
      </c>
      <c r="H12674" s="184" t="str">
        <f t="shared" si="913"/>
        <v/>
      </c>
      <c r="L12674">
        <f t="shared" si="914"/>
        <v>434.86933427707959</v>
      </c>
      <c r="R12674">
        <f t="shared" si="915"/>
        <v>483.74226899999996</v>
      </c>
      <c r="S12674" t="s">
        <v>201</v>
      </c>
      <c r="T12674" s="221">
        <v>45566.313194444447</v>
      </c>
    </row>
    <row r="12675" spans="1:20" x14ac:dyDescent="0.35">
      <c r="A12675" t="s">
        <v>130</v>
      </c>
      <c r="B12675" t="s">
        <v>131</v>
      </c>
      <c r="C12675" t="s">
        <v>97</v>
      </c>
      <c r="D12675" s="29">
        <v>45916</v>
      </c>
      <c r="E12675" s="184" t="str">
        <f t="shared" si="910"/>
        <v/>
      </c>
      <c r="F12675" s="184" t="str">
        <f t="shared" si="911"/>
        <v/>
      </c>
      <c r="G12675" s="184" t="str">
        <f t="shared" si="912"/>
        <v/>
      </c>
      <c r="H12675" s="184" t="str">
        <f t="shared" si="913"/>
        <v/>
      </c>
      <c r="L12675">
        <f t="shared" si="914"/>
        <v>434.86933427707959</v>
      </c>
      <c r="R12675">
        <f t="shared" si="915"/>
        <v>483.74226899999996</v>
      </c>
      <c r="S12675" t="s">
        <v>201</v>
      </c>
      <c r="T12675" s="221">
        <v>45566.313194444447</v>
      </c>
    </row>
    <row r="12676" spans="1:20" x14ac:dyDescent="0.35">
      <c r="A12676" t="s">
        <v>130</v>
      </c>
      <c r="B12676" t="s">
        <v>131</v>
      </c>
      <c r="C12676" t="s">
        <v>97</v>
      </c>
      <c r="D12676" s="29">
        <v>45917</v>
      </c>
      <c r="E12676" s="184" t="str">
        <f t="shared" si="910"/>
        <v/>
      </c>
      <c r="F12676" s="184" t="str">
        <f t="shared" si="911"/>
        <v/>
      </c>
      <c r="G12676" s="184" t="str">
        <f t="shared" si="912"/>
        <v/>
      </c>
      <c r="H12676" s="184" t="str">
        <f t="shared" si="913"/>
        <v/>
      </c>
      <c r="L12676">
        <f t="shared" si="914"/>
        <v>434.86933427707959</v>
      </c>
      <c r="R12676">
        <f t="shared" si="915"/>
        <v>483.74226899999996</v>
      </c>
      <c r="S12676" t="s">
        <v>201</v>
      </c>
      <c r="T12676" s="221">
        <v>45566.313194444447</v>
      </c>
    </row>
    <row r="12677" spans="1:20" x14ac:dyDescent="0.35">
      <c r="A12677" t="s">
        <v>130</v>
      </c>
      <c r="B12677" t="s">
        <v>131</v>
      </c>
      <c r="C12677" t="s">
        <v>97</v>
      </c>
      <c r="D12677" s="29">
        <v>45918</v>
      </c>
      <c r="E12677" s="184" t="str">
        <f t="shared" si="910"/>
        <v/>
      </c>
      <c r="F12677" s="184" t="str">
        <f t="shared" si="911"/>
        <v/>
      </c>
      <c r="G12677" s="184" t="str">
        <f t="shared" si="912"/>
        <v/>
      </c>
      <c r="H12677" s="184" t="str">
        <f t="shared" si="913"/>
        <v/>
      </c>
      <c r="L12677">
        <f t="shared" si="914"/>
        <v>434.86933427707959</v>
      </c>
      <c r="R12677">
        <f t="shared" si="915"/>
        <v>483.74226899999996</v>
      </c>
      <c r="S12677" t="s">
        <v>201</v>
      </c>
      <c r="T12677" s="221">
        <v>45566.313194444447</v>
      </c>
    </row>
    <row r="12678" spans="1:20" x14ac:dyDescent="0.35">
      <c r="A12678" t="s">
        <v>130</v>
      </c>
      <c r="B12678" t="s">
        <v>131</v>
      </c>
      <c r="C12678" t="s">
        <v>97</v>
      </c>
      <c r="D12678" s="29">
        <v>45919</v>
      </c>
      <c r="E12678" s="184" t="str">
        <f t="shared" si="910"/>
        <v/>
      </c>
      <c r="F12678" s="184" t="str">
        <f t="shared" si="911"/>
        <v/>
      </c>
      <c r="G12678" s="184" t="str">
        <f t="shared" si="912"/>
        <v/>
      </c>
      <c r="H12678" s="184" t="str">
        <f t="shared" si="913"/>
        <v/>
      </c>
      <c r="L12678">
        <f t="shared" si="914"/>
        <v>434.86933427707959</v>
      </c>
      <c r="R12678">
        <f t="shared" si="915"/>
        <v>483.74226899999996</v>
      </c>
      <c r="S12678" t="s">
        <v>201</v>
      </c>
      <c r="T12678" s="221">
        <v>45566.313194444447</v>
      </c>
    </row>
    <row r="12679" spans="1:20" x14ac:dyDescent="0.35">
      <c r="A12679" t="s">
        <v>130</v>
      </c>
      <c r="B12679" t="s">
        <v>131</v>
      </c>
      <c r="C12679" t="s">
        <v>97</v>
      </c>
      <c r="D12679" s="29">
        <v>45920</v>
      </c>
      <c r="E12679" s="184" t="str">
        <f t="shared" si="910"/>
        <v/>
      </c>
      <c r="F12679" s="184" t="str">
        <f t="shared" si="911"/>
        <v/>
      </c>
      <c r="G12679" s="184" t="str">
        <f t="shared" si="912"/>
        <v/>
      </c>
      <c r="H12679" s="184" t="str">
        <f t="shared" si="913"/>
        <v/>
      </c>
      <c r="L12679">
        <f t="shared" si="914"/>
        <v>434.86933427707959</v>
      </c>
      <c r="R12679">
        <f t="shared" si="915"/>
        <v>483.74226899999996</v>
      </c>
      <c r="S12679" t="s">
        <v>201</v>
      </c>
      <c r="T12679" s="221">
        <v>45566.313194444447</v>
      </c>
    </row>
    <row r="12680" spans="1:20" x14ac:dyDescent="0.35">
      <c r="A12680" t="s">
        <v>130</v>
      </c>
      <c r="B12680" t="s">
        <v>131</v>
      </c>
      <c r="C12680" t="s">
        <v>97</v>
      </c>
      <c r="D12680" s="29">
        <v>45921</v>
      </c>
      <c r="E12680" s="184" t="str">
        <f t="shared" ref="E12680:E12743" si="916">IF(J12680="","",IF(L12680=0,0,IF(1-(J12680/L12680)&lt;0,"",1-(J12680/L12680))))</f>
        <v/>
      </c>
      <c r="F12680" s="184" t="str">
        <f t="shared" ref="F12680:F12743" si="917">IF(K12680="","",IF(L12680=0,0,IF(1-(K12680/L12680)&lt;0,"",1-(K12680/L12680))))</f>
        <v/>
      </c>
      <c r="G12680" s="184" t="str">
        <f t="shared" ref="G12680:G12743" si="918">IF(J12680="","",IF(1-(J12680/R12680)&lt;0,"",1-(J12680/R12680)))</f>
        <v/>
      </c>
      <c r="H12680" s="184" t="str">
        <f t="shared" ref="H12680:H12743" si="919">IF(K12680="","",IF(1-(K12680/R12680)&lt;0,"",1-(K12680/R12680)))</f>
        <v/>
      </c>
      <c r="L12680">
        <f t="shared" si="914"/>
        <v>434.86933427707959</v>
      </c>
      <c r="R12680">
        <f t="shared" si="915"/>
        <v>483.74226899999996</v>
      </c>
      <c r="S12680" t="s">
        <v>201</v>
      </c>
      <c r="T12680" s="221">
        <v>45566.313194444447</v>
      </c>
    </row>
    <row r="12681" spans="1:20" x14ac:dyDescent="0.35">
      <c r="A12681" t="s">
        <v>130</v>
      </c>
      <c r="B12681" t="s">
        <v>131</v>
      </c>
      <c r="C12681" t="s">
        <v>97</v>
      </c>
      <c r="D12681" s="29">
        <v>45922</v>
      </c>
      <c r="E12681" s="184" t="str">
        <f t="shared" si="916"/>
        <v/>
      </c>
      <c r="F12681" s="184" t="str">
        <f t="shared" si="917"/>
        <v/>
      </c>
      <c r="G12681" s="184" t="str">
        <f t="shared" si="918"/>
        <v/>
      </c>
      <c r="H12681" s="184" t="str">
        <f t="shared" si="919"/>
        <v/>
      </c>
      <c r="L12681">
        <f t="shared" si="914"/>
        <v>434.86933427707959</v>
      </c>
      <c r="R12681">
        <f t="shared" si="915"/>
        <v>483.74226899999996</v>
      </c>
      <c r="S12681" t="s">
        <v>201</v>
      </c>
      <c r="T12681" s="221">
        <v>45566.313194444447</v>
      </c>
    </row>
    <row r="12682" spans="1:20" x14ac:dyDescent="0.35">
      <c r="A12682" t="s">
        <v>130</v>
      </c>
      <c r="B12682" t="s">
        <v>131</v>
      </c>
      <c r="C12682" t="s">
        <v>97</v>
      </c>
      <c r="D12682" s="29">
        <v>45923</v>
      </c>
      <c r="E12682" s="184" t="str">
        <f t="shared" si="916"/>
        <v/>
      </c>
      <c r="F12682" s="184" t="str">
        <f t="shared" si="917"/>
        <v/>
      </c>
      <c r="G12682" s="184" t="str">
        <f t="shared" si="918"/>
        <v/>
      </c>
      <c r="H12682" s="184" t="str">
        <f t="shared" si="919"/>
        <v/>
      </c>
      <c r="L12682">
        <f t="shared" si="914"/>
        <v>434.86933427707959</v>
      </c>
      <c r="R12682">
        <f t="shared" si="915"/>
        <v>483.74226899999996</v>
      </c>
      <c r="S12682" t="s">
        <v>201</v>
      </c>
      <c r="T12682" s="221">
        <v>45566.313194444447</v>
      </c>
    </row>
    <row r="12683" spans="1:20" x14ac:dyDescent="0.35">
      <c r="A12683" t="s">
        <v>130</v>
      </c>
      <c r="B12683" t="s">
        <v>131</v>
      </c>
      <c r="C12683" t="s">
        <v>97</v>
      </c>
      <c r="D12683" s="29">
        <v>45924</v>
      </c>
      <c r="E12683" s="184" t="str">
        <f t="shared" si="916"/>
        <v/>
      </c>
      <c r="F12683" s="184" t="str">
        <f t="shared" si="917"/>
        <v/>
      </c>
      <c r="G12683" s="184" t="str">
        <f t="shared" si="918"/>
        <v/>
      </c>
      <c r="H12683" s="184" t="str">
        <f t="shared" si="919"/>
        <v/>
      </c>
      <c r="L12683">
        <f t="shared" si="914"/>
        <v>434.86933427707959</v>
      </c>
      <c r="R12683">
        <f t="shared" si="915"/>
        <v>483.74226899999996</v>
      </c>
      <c r="S12683" t="s">
        <v>201</v>
      </c>
      <c r="T12683" s="221">
        <v>45566.313194444447</v>
      </c>
    </row>
    <row r="12684" spans="1:20" x14ac:dyDescent="0.35">
      <c r="A12684" t="s">
        <v>130</v>
      </c>
      <c r="B12684" t="s">
        <v>131</v>
      </c>
      <c r="C12684" t="s">
        <v>97</v>
      </c>
      <c r="D12684" s="29">
        <v>45925</v>
      </c>
      <c r="E12684" s="184" t="str">
        <f t="shared" si="916"/>
        <v/>
      </c>
      <c r="F12684" s="184" t="str">
        <f t="shared" si="917"/>
        <v/>
      </c>
      <c r="G12684" s="184" t="str">
        <f t="shared" si="918"/>
        <v/>
      </c>
      <c r="H12684" s="184" t="str">
        <f t="shared" si="919"/>
        <v/>
      </c>
      <c r="L12684">
        <f t="shared" si="914"/>
        <v>434.86933427707959</v>
      </c>
      <c r="R12684">
        <f t="shared" si="915"/>
        <v>483.74226899999996</v>
      </c>
      <c r="S12684" t="s">
        <v>201</v>
      </c>
      <c r="T12684" s="221">
        <v>45566.313194444447</v>
      </c>
    </row>
    <row r="12685" spans="1:20" x14ac:dyDescent="0.35">
      <c r="A12685" t="s">
        <v>130</v>
      </c>
      <c r="B12685" t="s">
        <v>131</v>
      </c>
      <c r="C12685" t="s">
        <v>97</v>
      </c>
      <c r="D12685" s="29">
        <v>45926</v>
      </c>
      <c r="E12685" s="184" t="str">
        <f t="shared" si="916"/>
        <v/>
      </c>
      <c r="F12685" s="184" t="str">
        <f t="shared" si="917"/>
        <v/>
      </c>
      <c r="G12685" s="184" t="str">
        <f t="shared" si="918"/>
        <v/>
      </c>
      <c r="H12685" s="184" t="str">
        <f t="shared" si="919"/>
        <v/>
      </c>
      <c r="L12685">
        <f t="shared" si="914"/>
        <v>434.86933427707959</v>
      </c>
      <c r="R12685">
        <f t="shared" si="915"/>
        <v>483.74226899999996</v>
      </c>
      <c r="S12685" t="s">
        <v>201</v>
      </c>
      <c r="T12685" s="221">
        <v>45566.313194444447</v>
      </c>
    </row>
    <row r="12686" spans="1:20" x14ac:dyDescent="0.35">
      <c r="A12686" t="s">
        <v>130</v>
      </c>
      <c r="B12686" t="s">
        <v>131</v>
      </c>
      <c r="C12686" t="s">
        <v>97</v>
      </c>
      <c r="D12686" s="29">
        <v>45927</v>
      </c>
      <c r="E12686" s="184" t="str">
        <f t="shared" si="916"/>
        <v/>
      </c>
      <c r="F12686" s="184" t="str">
        <f t="shared" si="917"/>
        <v/>
      </c>
      <c r="G12686" s="184" t="str">
        <f t="shared" si="918"/>
        <v/>
      </c>
      <c r="H12686" s="184" t="str">
        <f t="shared" si="919"/>
        <v/>
      </c>
      <c r="L12686">
        <f t="shared" si="914"/>
        <v>434.86933427707959</v>
      </c>
      <c r="R12686">
        <f t="shared" si="915"/>
        <v>483.74226899999996</v>
      </c>
      <c r="S12686" t="s">
        <v>201</v>
      </c>
      <c r="T12686" s="221">
        <v>45566.313194444447</v>
      </c>
    </row>
    <row r="12687" spans="1:20" x14ac:dyDescent="0.35">
      <c r="A12687" t="s">
        <v>130</v>
      </c>
      <c r="B12687" t="s">
        <v>131</v>
      </c>
      <c r="C12687" t="s">
        <v>97</v>
      </c>
      <c r="D12687" s="29">
        <v>45928</v>
      </c>
      <c r="E12687" s="184" t="str">
        <f t="shared" si="916"/>
        <v/>
      </c>
      <c r="F12687" s="184" t="str">
        <f t="shared" si="917"/>
        <v/>
      </c>
      <c r="G12687" s="184" t="str">
        <f t="shared" si="918"/>
        <v/>
      </c>
      <c r="H12687" s="184" t="str">
        <f t="shared" si="919"/>
        <v/>
      </c>
      <c r="L12687">
        <f t="shared" si="914"/>
        <v>434.86933427707959</v>
      </c>
      <c r="R12687">
        <f t="shared" si="915"/>
        <v>483.74226899999996</v>
      </c>
      <c r="S12687" t="s">
        <v>201</v>
      </c>
      <c r="T12687" s="221">
        <v>45566.313194444447</v>
      </c>
    </row>
    <row r="12688" spans="1:20" x14ac:dyDescent="0.35">
      <c r="A12688" t="s">
        <v>130</v>
      </c>
      <c r="B12688" t="s">
        <v>131</v>
      </c>
      <c r="C12688" t="s">
        <v>97</v>
      </c>
      <c r="D12688" s="29">
        <v>45929</v>
      </c>
      <c r="E12688" s="184" t="str">
        <f t="shared" si="916"/>
        <v/>
      </c>
      <c r="F12688" s="184" t="str">
        <f t="shared" si="917"/>
        <v/>
      </c>
      <c r="G12688" s="184" t="str">
        <f t="shared" si="918"/>
        <v/>
      </c>
      <c r="H12688" s="184" t="str">
        <f t="shared" si="919"/>
        <v/>
      </c>
      <c r="L12688">
        <f t="shared" si="914"/>
        <v>434.86933427707959</v>
      </c>
      <c r="R12688">
        <f t="shared" si="915"/>
        <v>483.74226899999996</v>
      </c>
      <c r="S12688" t="s">
        <v>201</v>
      </c>
      <c r="T12688" s="221">
        <v>45566.313194444447</v>
      </c>
    </row>
    <row r="12689" spans="1:20" x14ac:dyDescent="0.35">
      <c r="A12689" t="s">
        <v>130</v>
      </c>
      <c r="B12689" t="s">
        <v>131</v>
      </c>
      <c r="C12689" t="s">
        <v>97</v>
      </c>
      <c r="D12689" s="29">
        <v>45930</v>
      </c>
      <c r="E12689" s="184" t="str">
        <f t="shared" si="916"/>
        <v/>
      </c>
      <c r="F12689" s="184" t="str">
        <f t="shared" si="917"/>
        <v/>
      </c>
      <c r="G12689" s="184" t="str">
        <f t="shared" si="918"/>
        <v/>
      </c>
      <c r="H12689" s="184" t="str">
        <f t="shared" si="919"/>
        <v/>
      </c>
      <c r="L12689">
        <f t="shared" si="914"/>
        <v>434.86933427707959</v>
      </c>
      <c r="R12689">
        <f t="shared" si="915"/>
        <v>483.74226899999996</v>
      </c>
      <c r="S12689" t="s">
        <v>201</v>
      </c>
      <c r="T12689" s="221">
        <v>45566.313194444447</v>
      </c>
    </row>
    <row r="12690" spans="1:20" x14ac:dyDescent="0.35">
      <c r="A12690" t="s">
        <v>130</v>
      </c>
      <c r="B12690" t="s">
        <v>131</v>
      </c>
      <c r="C12690" t="s">
        <v>97</v>
      </c>
      <c r="D12690" s="29">
        <v>45931</v>
      </c>
      <c r="E12690" s="184" t="str">
        <f t="shared" si="916"/>
        <v/>
      </c>
      <c r="F12690" s="184" t="str">
        <f t="shared" si="917"/>
        <v/>
      </c>
      <c r="G12690" s="184" t="str">
        <f t="shared" si="918"/>
        <v/>
      </c>
      <c r="H12690" s="184" t="str">
        <f t="shared" si="919"/>
        <v/>
      </c>
      <c r="L12690">
        <f t="shared" si="914"/>
        <v>434.86933427707959</v>
      </c>
      <c r="R12690">
        <f t="shared" si="915"/>
        <v>483.74226899999996</v>
      </c>
      <c r="S12690" t="s">
        <v>201</v>
      </c>
      <c r="T12690" s="221">
        <v>45566.313194444447</v>
      </c>
    </row>
    <row r="12691" spans="1:20" x14ac:dyDescent="0.35">
      <c r="A12691" t="s">
        <v>130</v>
      </c>
      <c r="B12691" t="s">
        <v>131</v>
      </c>
      <c r="C12691" t="s">
        <v>97</v>
      </c>
      <c r="D12691" s="29">
        <v>45932</v>
      </c>
      <c r="E12691" s="184" t="str">
        <f t="shared" si="916"/>
        <v/>
      </c>
      <c r="F12691" s="184" t="str">
        <f t="shared" si="917"/>
        <v/>
      </c>
      <c r="G12691" s="184" t="str">
        <f t="shared" si="918"/>
        <v/>
      </c>
      <c r="H12691" s="184" t="str">
        <f t="shared" si="919"/>
        <v/>
      </c>
      <c r="L12691">
        <f t="shared" si="914"/>
        <v>434.86933427707959</v>
      </c>
      <c r="R12691">
        <f t="shared" si="915"/>
        <v>483.74226899999996</v>
      </c>
      <c r="S12691" t="s">
        <v>201</v>
      </c>
      <c r="T12691" s="221">
        <v>45566.313194444447</v>
      </c>
    </row>
    <row r="12692" spans="1:20" x14ac:dyDescent="0.35">
      <c r="A12692" t="s">
        <v>130</v>
      </c>
      <c r="B12692" t="s">
        <v>131</v>
      </c>
      <c r="C12692" t="s">
        <v>97</v>
      </c>
      <c r="D12692" s="29">
        <v>45933</v>
      </c>
      <c r="E12692" s="184" t="str">
        <f t="shared" si="916"/>
        <v/>
      </c>
      <c r="F12692" s="184" t="str">
        <f t="shared" si="917"/>
        <v/>
      </c>
      <c r="G12692" s="184" t="str">
        <f t="shared" si="918"/>
        <v/>
      </c>
      <c r="H12692" s="184" t="str">
        <f t="shared" si="919"/>
        <v/>
      </c>
      <c r="L12692">
        <f t="shared" si="914"/>
        <v>434.86933427707959</v>
      </c>
      <c r="R12692">
        <f t="shared" si="915"/>
        <v>483.74226899999996</v>
      </c>
      <c r="S12692" t="s">
        <v>201</v>
      </c>
      <c r="T12692" s="221">
        <v>45566.313194444447</v>
      </c>
    </row>
    <row r="12693" spans="1:20" x14ac:dyDescent="0.35">
      <c r="A12693" t="s">
        <v>130</v>
      </c>
      <c r="B12693" t="s">
        <v>131</v>
      </c>
      <c r="C12693" t="s">
        <v>97</v>
      </c>
      <c r="D12693" s="29">
        <v>45934</v>
      </c>
      <c r="E12693" s="184" t="str">
        <f t="shared" si="916"/>
        <v/>
      </c>
      <c r="F12693" s="184" t="str">
        <f t="shared" si="917"/>
        <v/>
      </c>
      <c r="G12693" s="184" t="str">
        <f t="shared" si="918"/>
        <v/>
      </c>
      <c r="H12693" s="184" t="str">
        <f t="shared" si="919"/>
        <v/>
      </c>
      <c r="L12693">
        <f t="shared" si="914"/>
        <v>434.86933427707959</v>
      </c>
      <c r="R12693">
        <f t="shared" si="915"/>
        <v>483.74226899999996</v>
      </c>
      <c r="S12693" t="s">
        <v>201</v>
      </c>
      <c r="T12693" s="221">
        <v>45566.313194444447</v>
      </c>
    </row>
    <row r="12694" spans="1:20" x14ac:dyDescent="0.35">
      <c r="A12694" t="s">
        <v>130</v>
      </c>
      <c r="B12694" t="s">
        <v>131</v>
      </c>
      <c r="C12694" t="s">
        <v>97</v>
      </c>
      <c r="D12694" s="29">
        <v>45935</v>
      </c>
      <c r="E12694" s="184" t="str">
        <f t="shared" si="916"/>
        <v/>
      </c>
      <c r="F12694" s="184" t="str">
        <f t="shared" si="917"/>
        <v/>
      </c>
      <c r="G12694" s="184" t="str">
        <f t="shared" si="918"/>
        <v/>
      </c>
      <c r="H12694" s="184" t="str">
        <f t="shared" si="919"/>
        <v/>
      </c>
      <c r="L12694">
        <f t="shared" si="914"/>
        <v>434.86933427707959</v>
      </c>
      <c r="R12694">
        <f t="shared" si="915"/>
        <v>483.74226899999996</v>
      </c>
      <c r="S12694" t="s">
        <v>201</v>
      </c>
      <c r="T12694" s="221">
        <v>45566.313194444447</v>
      </c>
    </row>
    <row r="12695" spans="1:20" x14ac:dyDescent="0.35">
      <c r="A12695" t="s">
        <v>130</v>
      </c>
      <c r="B12695" t="s">
        <v>131</v>
      </c>
      <c r="C12695" t="s">
        <v>97</v>
      </c>
      <c r="D12695" s="29">
        <v>45936</v>
      </c>
      <c r="E12695" s="184" t="str">
        <f t="shared" si="916"/>
        <v/>
      </c>
      <c r="F12695" s="184" t="str">
        <f t="shared" si="917"/>
        <v/>
      </c>
      <c r="G12695" s="184" t="str">
        <f t="shared" si="918"/>
        <v/>
      </c>
      <c r="H12695" s="184" t="str">
        <f t="shared" si="919"/>
        <v/>
      </c>
      <c r="L12695">
        <f t="shared" si="914"/>
        <v>434.86933427707959</v>
      </c>
      <c r="R12695">
        <f t="shared" si="915"/>
        <v>483.74226899999996</v>
      </c>
      <c r="S12695" t="s">
        <v>201</v>
      </c>
      <c r="T12695" s="221">
        <v>45566.313194444447</v>
      </c>
    </row>
    <row r="12696" spans="1:20" x14ac:dyDescent="0.35">
      <c r="A12696" t="s">
        <v>130</v>
      </c>
      <c r="B12696" t="s">
        <v>131</v>
      </c>
      <c r="C12696" t="s">
        <v>97</v>
      </c>
      <c r="D12696" s="29">
        <v>45937</v>
      </c>
      <c r="E12696" s="184" t="str">
        <f t="shared" si="916"/>
        <v/>
      </c>
      <c r="F12696" s="184" t="str">
        <f t="shared" si="917"/>
        <v/>
      </c>
      <c r="G12696" s="184" t="str">
        <f t="shared" si="918"/>
        <v/>
      </c>
      <c r="H12696" s="184" t="str">
        <f t="shared" si="919"/>
        <v/>
      </c>
      <c r="L12696">
        <f t="shared" si="914"/>
        <v>434.86933427707959</v>
      </c>
      <c r="R12696">
        <f t="shared" si="915"/>
        <v>483.74226899999996</v>
      </c>
      <c r="S12696" t="s">
        <v>201</v>
      </c>
      <c r="T12696" s="221">
        <v>45566.313194444447</v>
      </c>
    </row>
    <row r="12697" spans="1:20" x14ac:dyDescent="0.35">
      <c r="A12697" t="s">
        <v>130</v>
      </c>
      <c r="B12697" t="s">
        <v>131</v>
      </c>
      <c r="C12697" t="s">
        <v>97</v>
      </c>
      <c r="D12697" s="29">
        <v>45938</v>
      </c>
      <c r="E12697" s="184" t="str">
        <f t="shared" si="916"/>
        <v/>
      </c>
      <c r="F12697" s="184" t="str">
        <f t="shared" si="917"/>
        <v/>
      </c>
      <c r="G12697" s="184" t="str">
        <f t="shared" si="918"/>
        <v/>
      </c>
      <c r="H12697" s="184" t="str">
        <f t="shared" si="919"/>
        <v/>
      </c>
      <c r="L12697">
        <f t="shared" si="914"/>
        <v>434.86933427707959</v>
      </c>
      <c r="R12697">
        <f t="shared" si="915"/>
        <v>483.74226899999996</v>
      </c>
      <c r="S12697" t="s">
        <v>201</v>
      </c>
      <c r="T12697" s="221">
        <v>45566.313194444447</v>
      </c>
    </row>
    <row r="12698" spans="1:20" x14ac:dyDescent="0.35">
      <c r="A12698" t="s">
        <v>130</v>
      </c>
      <c r="B12698" t="s">
        <v>131</v>
      </c>
      <c r="C12698" t="s">
        <v>97</v>
      </c>
      <c r="D12698" s="29">
        <v>45939</v>
      </c>
      <c r="E12698" s="184" t="str">
        <f t="shared" si="916"/>
        <v/>
      </c>
      <c r="F12698" s="184" t="str">
        <f t="shared" si="917"/>
        <v/>
      </c>
      <c r="G12698" s="184" t="str">
        <f t="shared" si="918"/>
        <v/>
      </c>
      <c r="H12698" s="184" t="str">
        <f t="shared" si="919"/>
        <v/>
      </c>
      <c r="L12698">
        <f t="shared" si="914"/>
        <v>434.86933427707959</v>
      </c>
      <c r="R12698">
        <f t="shared" si="915"/>
        <v>483.74226899999996</v>
      </c>
      <c r="S12698" t="s">
        <v>201</v>
      </c>
      <c r="T12698" s="221">
        <v>45566.313194444447</v>
      </c>
    </row>
    <row r="12699" spans="1:20" x14ac:dyDescent="0.35">
      <c r="A12699" t="s">
        <v>130</v>
      </c>
      <c r="B12699" t="s">
        <v>131</v>
      </c>
      <c r="C12699" t="s">
        <v>97</v>
      </c>
      <c r="D12699" s="29">
        <v>45940</v>
      </c>
      <c r="E12699" s="184" t="str">
        <f t="shared" si="916"/>
        <v/>
      </c>
      <c r="F12699" s="184" t="str">
        <f t="shared" si="917"/>
        <v/>
      </c>
      <c r="G12699" s="184" t="str">
        <f t="shared" si="918"/>
        <v/>
      </c>
      <c r="H12699" s="184" t="str">
        <f t="shared" si="919"/>
        <v/>
      </c>
      <c r="L12699">
        <f t="shared" si="914"/>
        <v>434.86933427707959</v>
      </c>
      <c r="R12699">
        <f t="shared" si="915"/>
        <v>483.74226899999996</v>
      </c>
      <c r="S12699" t="s">
        <v>201</v>
      </c>
      <c r="T12699" s="221">
        <v>45566.313194444447</v>
      </c>
    </row>
    <row r="12700" spans="1:20" x14ac:dyDescent="0.35">
      <c r="A12700" t="s">
        <v>130</v>
      </c>
      <c r="B12700" t="s">
        <v>131</v>
      </c>
      <c r="C12700" t="s">
        <v>97</v>
      </c>
      <c r="D12700" s="29">
        <v>45941</v>
      </c>
      <c r="E12700" s="184" t="str">
        <f t="shared" si="916"/>
        <v/>
      </c>
      <c r="F12700" s="184" t="str">
        <f t="shared" si="917"/>
        <v/>
      </c>
      <c r="G12700" s="184" t="str">
        <f t="shared" si="918"/>
        <v/>
      </c>
      <c r="H12700" s="184" t="str">
        <f t="shared" si="919"/>
        <v/>
      </c>
      <c r="L12700">
        <f t="shared" si="914"/>
        <v>434.86933427707959</v>
      </c>
      <c r="R12700">
        <f t="shared" si="915"/>
        <v>483.74226899999996</v>
      </c>
      <c r="S12700" t="s">
        <v>201</v>
      </c>
      <c r="T12700" s="221">
        <v>45566.313194444447</v>
      </c>
    </row>
    <row r="12701" spans="1:20" x14ac:dyDescent="0.35">
      <c r="A12701" t="s">
        <v>130</v>
      </c>
      <c r="B12701" t="s">
        <v>131</v>
      </c>
      <c r="C12701" t="s">
        <v>97</v>
      </c>
      <c r="D12701" s="29">
        <v>45942</v>
      </c>
      <c r="E12701" s="184" t="str">
        <f t="shared" si="916"/>
        <v/>
      </c>
      <c r="F12701" s="184" t="str">
        <f t="shared" si="917"/>
        <v/>
      </c>
      <c r="G12701" s="184" t="str">
        <f t="shared" si="918"/>
        <v/>
      </c>
      <c r="H12701" s="184" t="str">
        <f t="shared" si="919"/>
        <v/>
      </c>
      <c r="L12701">
        <f t="shared" si="914"/>
        <v>434.86933427707959</v>
      </c>
      <c r="R12701">
        <f t="shared" si="915"/>
        <v>483.74226899999996</v>
      </c>
      <c r="S12701" t="s">
        <v>201</v>
      </c>
      <c r="T12701" s="221">
        <v>45566.313194444447</v>
      </c>
    </row>
    <row r="12702" spans="1:20" x14ac:dyDescent="0.35">
      <c r="A12702" t="s">
        <v>130</v>
      </c>
      <c r="B12702" t="s">
        <v>131</v>
      </c>
      <c r="C12702" t="s">
        <v>97</v>
      </c>
      <c r="D12702" s="29">
        <v>45943</v>
      </c>
      <c r="E12702" s="184" t="str">
        <f t="shared" si="916"/>
        <v/>
      </c>
      <c r="F12702" s="184" t="str">
        <f t="shared" si="917"/>
        <v/>
      </c>
      <c r="G12702" s="184" t="str">
        <f t="shared" si="918"/>
        <v/>
      </c>
      <c r="H12702" s="184" t="str">
        <f t="shared" si="919"/>
        <v/>
      </c>
      <c r="L12702">
        <f t="shared" si="914"/>
        <v>434.86933427707959</v>
      </c>
      <c r="R12702">
        <f t="shared" si="915"/>
        <v>483.74226899999996</v>
      </c>
      <c r="S12702" t="s">
        <v>201</v>
      </c>
      <c r="T12702" s="221">
        <v>45566.313194444447</v>
      </c>
    </row>
    <row r="12703" spans="1:20" x14ac:dyDescent="0.35">
      <c r="A12703" t="s">
        <v>130</v>
      </c>
      <c r="B12703" t="s">
        <v>131</v>
      </c>
      <c r="C12703" t="s">
        <v>97</v>
      </c>
      <c r="D12703" s="29">
        <v>45944</v>
      </c>
      <c r="E12703" s="184" t="str">
        <f t="shared" si="916"/>
        <v/>
      </c>
      <c r="F12703" s="184" t="str">
        <f t="shared" si="917"/>
        <v/>
      </c>
      <c r="G12703" s="184" t="str">
        <f t="shared" si="918"/>
        <v/>
      </c>
      <c r="H12703" s="184" t="str">
        <f t="shared" si="919"/>
        <v/>
      </c>
      <c r="L12703">
        <f t="shared" si="914"/>
        <v>434.86933427707959</v>
      </c>
      <c r="R12703">
        <f t="shared" si="915"/>
        <v>483.74226899999996</v>
      </c>
      <c r="S12703" t="s">
        <v>201</v>
      </c>
      <c r="T12703" s="221">
        <v>45566.313194444447</v>
      </c>
    </row>
    <row r="12704" spans="1:20" x14ac:dyDescent="0.35">
      <c r="A12704" t="s">
        <v>130</v>
      </c>
      <c r="B12704" t="s">
        <v>131</v>
      </c>
      <c r="C12704" t="s">
        <v>97</v>
      </c>
      <c r="D12704" s="29">
        <v>45945</v>
      </c>
      <c r="E12704" s="184" t="str">
        <f t="shared" si="916"/>
        <v/>
      </c>
      <c r="F12704" s="184" t="str">
        <f t="shared" si="917"/>
        <v/>
      </c>
      <c r="G12704" s="184" t="str">
        <f t="shared" si="918"/>
        <v/>
      </c>
      <c r="H12704" s="184" t="str">
        <f t="shared" si="919"/>
        <v/>
      </c>
      <c r="L12704">
        <f t="shared" si="914"/>
        <v>434.86933427707959</v>
      </c>
      <c r="R12704">
        <f t="shared" si="915"/>
        <v>483.74226899999996</v>
      </c>
      <c r="S12704" t="s">
        <v>201</v>
      </c>
      <c r="T12704" s="221">
        <v>45566.313194444447</v>
      </c>
    </row>
    <row r="12705" spans="1:20" x14ac:dyDescent="0.35">
      <c r="A12705" t="s">
        <v>130</v>
      </c>
      <c r="B12705" t="s">
        <v>131</v>
      </c>
      <c r="C12705" t="s">
        <v>97</v>
      </c>
      <c r="D12705" s="29">
        <v>45946</v>
      </c>
      <c r="E12705" s="184" t="str">
        <f t="shared" si="916"/>
        <v/>
      </c>
      <c r="F12705" s="184" t="str">
        <f t="shared" si="917"/>
        <v/>
      </c>
      <c r="G12705" s="184" t="str">
        <f t="shared" si="918"/>
        <v/>
      </c>
      <c r="H12705" s="184" t="str">
        <f t="shared" si="919"/>
        <v/>
      </c>
      <c r="L12705">
        <f t="shared" si="914"/>
        <v>434.86933427707959</v>
      </c>
      <c r="R12705">
        <f t="shared" si="915"/>
        <v>483.74226899999996</v>
      </c>
      <c r="S12705" t="s">
        <v>201</v>
      </c>
      <c r="T12705" s="221">
        <v>45566.313194444447</v>
      </c>
    </row>
    <row r="12706" spans="1:20" x14ac:dyDescent="0.35">
      <c r="A12706" t="s">
        <v>130</v>
      </c>
      <c r="B12706" t="s">
        <v>131</v>
      </c>
      <c r="C12706" t="s">
        <v>97</v>
      </c>
      <c r="D12706" s="29">
        <v>45947</v>
      </c>
      <c r="E12706" s="184" t="str">
        <f t="shared" si="916"/>
        <v/>
      </c>
      <c r="F12706" s="184" t="str">
        <f t="shared" si="917"/>
        <v/>
      </c>
      <c r="G12706" s="184" t="str">
        <f t="shared" si="918"/>
        <v/>
      </c>
      <c r="H12706" s="184" t="str">
        <f t="shared" si="919"/>
        <v/>
      </c>
      <c r="L12706">
        <f t="shared" si="914"/>
        <v>434.86933427707959</v>
      </c>
      <c r="R12706">
        <f t="shared" si="915"/>
        <v>483.74226899999996</v>
      </c>
      <c r="S12706" t="s">
        <v>201</v>
      </c>
      <c r="T12706" s="221">
        <v>45566.313194444447</v>
      </c>
    </row>
    <row r="12707" spans="1:20" x14ac:dyDescent="0.35">
      <c r="A12707" t="s">
        <v>130</v>
      </c>
      <c r="B12707" t="s">
        <v>131</v>
      </c>
      <c r="C12707" t="s">
        <v>97</v>
      </c>
      <c r="D12707" s="29">
        <v>45948</v>
      </c>
      <c r="E12707" s="184" t="str">
        <f t="shared" si="916"/>
        <v/>
      </c>
      <c r="F12707" s="184" t="str">
        <f t="shared" si="917"/>
        <v/>
      </c>
      <c r="G12707" s="184" t="str">
        <f t="shared" si="918"/>
        <v/>
      </c>
      <c r="H12707" s="184" t="str">
        <f t="shared" si="919"/>
        <v/>
      </c>
      <c r="L12707">
        <f t="shared" si="914"/>
        <v>434.86933427707959</v>
      </c>
      <c r="R12707">
        <f t="shared" si="915"/>
        <v>483.74226899999996</v>
      </c>
      <c r="S12707" t="s">
        <v>201</v>
      </c>
      <c r="T12707" s="221">
        <v>45566.313194444447</v>
      </c>
    </row>
    <row r="12708" spans="1:20" x14ac:dyDescent="0.35">
      <c r="A12708" t="s">
        <v>130</v>
      </c>
      <c r="B12708" t="s">
        <v>131</v>
      </c>
      <c r="C12708" t="s">
        <v>97</v>
      </c>
      <c r="D12708" s="29">
        <v>45949</v>
      </c>
      <c r="E12708" s="184" t="str">
        <f t="shared" si="916"/>
        <v/>
      </c>
      <c r="F12708" s="184" t="str">
        <f t="shared" si="917"/>
        <v/>
      </c>
      <c r="G12708" s="184" t="str">
        <f t="shared" si="918"/>
        <v/>
      </c>
      <c r="H12708" s="184" t="str">
        <f t="shared" si="919"/>
        <v/>
      </c>
      <c r="L12708">
        <f t="shared" si="914"/>
        <v>434.86933427707959</v>
      </c>
      <c r="R12708">
        <f t="shared" si="915"/>
        <v>483.74226899999996</v>
      </c>
      <c r="S12708" t="s">
        <v>201</v>
      </c>
      <c r="T12708" s="221">
        <v>45566.313194444447</v>
      </c>
    </row>
    <row r="12709" spans="1:20" x14ac:dyDescent="0.35">
      <c r="A12709" t="s">
        <v>130</v>
      </c>
      <c r="B12709" t="s">
        <v>131</v>
      </c>
      <c r="C12709" t="s">
        <v>97</v>
      </c>
      <c r="D12709" s="29">
        <v>45950</v>
      </c>
      <c r="E12709" s="184" t="str">
        <f t="shared" si="916"/>
        <v/>
      </c>
      <c r="F12709" s="184" t="str">
        <f t="shared" si="917"/>
        <v/>
      </c>
      <c r="G12709" s="184" t="str">
        <f t="shared" si="918"/>
        <v/>
      </c>
      <c r="H12709" s="184" t="str">
        <f t="shared" si="919"/>
        <v/>
      </c>
      <c r="L12709">
        <f t="shared" si="914"/>
        <v>434.86933427707959</v>
      </c>
      <c r="R12709">
        <f t="shared" si="915"/>
        <v>483.74226899999996</v>
      </c>
      <c r="S12709" t="s">
        <v>201</v>
      </c>
      <c r="T12709" s="221">
        <v>45566.313194444447</v>
      </c>
    </row>
    <row r="12710" spans="1:20" x14ac:dyDescent="0.35">
      <c r="A12710" t="s">
        <v>130</v>
      </c>
      <c r="B12710" t="s">
        <v>131</v>
      </c>
      <c r="C12710" t="s">
        <v>97</v>
      </c>
      <c r="D12710" s="29">
        <v>45951</v>
      </c>
      <c r="E12710" s="184" t="str">
        <f t="shared" si="916"/>
        <v/>
      </c>
      <c r="F12710" s="184" t="str">
        <f t="shared" si="917"/>
        <v/>
      </c>
      <c r="G12710" s="184" t="str">
        <f t="shared" si="918"/>
        <v/>
      </c>
      <c r="H12710" s="184" t="str">
        <f t="shared" si="919"/>
        <v/>
      </c>
      <c r="L12710">
        <f t="shared" si="914"/>
        <v>434.86933427707959</v>
      </c>
      <c r="R12710">
        <f t="shared" si="915"/>
        <v>483.74226899999996</v>
      </c>
      <c r="S12710" t="s">
        <v>201</v>
      </c>
      <c r="T12710" s="221">
        <v>45566.313194444447</v>
      </c>
    </row>
    <row r="12711" spans="1:20" x14ac:dyDescent="0.35">
      <c r="A12711" t="s">
        <v>130</v>
      </c>
      <c r="B12711" t="s">
        <v>131</v>
      </c>
      <c r="C12711" t="s">
        <v>97</v>
      </c>
      <c r="D12711" s="29">
        <v>45952</v>
      </c>
      <c r="E12711" s="184" t="str">
        <f t="shared" si="916"/>
        <v/>
      </c>
      <c r="F12711" s="184" t="str">
        <f t="shared" si="917"/>
        <v/>
      </c>
      <c r="G12711" s="184" t="str">
        <f t="shared" si="918"/>
        <v/>
      </c>
      <c r="H12711" s="184" t="str">
        <f t="shared" si="919"/>
        <v/>
      </c>
      <c r="L12711">
        <f t="shared" si="914"/>
        <v>434.86933427707959</v>
      </c>
      <c r="R12711">
        <f t="shared" si="915"/>
        <v>483.74226899999996</v>
      </c>
      <c r="S12711" t="s">
        <v>201</v>
      </c>
      <c r="T12711" s="221">
        <v>45566.313194444447</v>
      </c>
    </row>
    <row r="12712" spans="1:20" x14ac:dyDescent="0.35">
      <c r="A12712" t="s">
        <v>130</v>
      </c>
      <c r="B12712" t="s">
        <v>131</v>
      </c>
      <c r="C12712" t="s">
        <v>97</v>
      </c>
      <c r="D12712" s="29">
        <v>45953</v>
      </c>
      <c r="E12712" s="184" t="str">
        <f t="shared" si="916"/>
        <v/>
      </c>
      <c r="F12712" s="184" t="str">
        <f t="shared" si="917"/>
        <v/>
      </c>
      <c r="G12712" s="184" t="str">
        <f t="shared" si="918"/>
        <v/>
      </c>
      <c r="H12712" s="184" t="str">
        <f t="shared" si="919"/>
        <v/>
      </c>
      <c r="L12712">
        <f t="shared" si="914"/>
        <v>434.86933427707959</v>
      </c>
      <c r="R12712">
        <f t="shared" si="915"/>
        <v>483.74226899999996</v>
      </c>
      <c r="S12712" t="s">
        <v>201</v>
      </c>
      <c r="T12712" s="221">
        <v>45566.313194444447</v>
      </c>
    </row>
    <row r="12713" spans="1:20" x14ac:dyDescent="0.35">
      <c r="A12713" t="s">
        <v>130</v>
      </c>
      <c r="B12713" t="s">
        <v>131</v>
      </c>
      <c r="C12713" t="s">
        <v>97</v>
      </c>
      <c r="D12713" s="29">
        <v>45954</v>
      </c>
      <c r="E12713" s="184" t="str">
        <f t="shared" si="916"/>
        <v/>
      </c>
      <c r="F12713" s="184" t="str">
        <f t="shared" si="917"/>
        <v/>
      </c>
      <c r="G12713" s="184" t="str">
        <f t="shared" si="918"/>
        <v/>
      </c>
      <c r="H12713" s="184" t="str">
        <f t="shared" si="919"/>
        <v/>
      </c>
      <c r="L12713">
        <f t="shared" si="914"/>
        <v>434.86933427707959</v>
      </c>
      <c r="R12713">
        <f t="shared" si="915"/>
        <v>483.74226899999996</v>
      </c>
      <c r="S12713" t="s">
        <v>201</v>
      </c>
      <c r="T12713" s="221">
        <v>45566.313194444447</v>
      </c>
    </row>
    <row r="12714" spans="1:20" x14ac:dyDescent="0.35">
      <c r="A12714" t="s">
        <v>130</v>
      </c>
      <c r="B12714" t="s">
        <v>131</v>
      </c>
      <c r="C12714" t="s">
        <v>97</v>
      </c>
      <c r="D12714" s="29">
        <v>45955</v>
      </c>
      <c r="E12714" s="184" t="str">
        <f t="shared" si="916"/>
        <v/>
      </c>
      <c r="F12714" s="184" t="str">
        <f t="shared" si="917"/>
        <v/>
      </c>
      <c r="G12714" s="184" t="str">
        <f t="shared" si="918"/>
        <v/>
      </c>
      <c r="H12714" s="184" t="str">
        <f t="shared" si="919"/>
        <v/>
      </c>
      <c r="L12714">
        <f t="shared" si="914"/>
        <v>434.86933427707959</v>
      </c>
      <c r="R12714">
        <f t="shared" si="915"/>
        <v>483.74226899999996</v>
      </c>
      <c r="S12714" t="s">
        <v>201</v>
      </c>
      <c r="T12714" s="221">
        <v>45566.313194444447</v>
      </c>
    </row>
    <row r="12715" spans="1:20" x14ac:dyDescent="0.35">
      <c r="A12715" t="s">
        <v>130</v>
      </c>
      <c r="B12715" t="s">
        <v>131</v>
      </c>
      <c r="C12715" t="s">
        <v>97</v>
      </c>
      <c r="D12715" s="29">
        <v>45956</v>
      </c>
      <c r="E12715" s="184" t="str">
        <f t="shared" si="916"/>
        <v/>
      </c>
      <c r="F12715" s="184" t="str">
        <f t="shared" si="917"/>
        <v/>
      </c>
      <c r="G12715" s="184" t="str">
        <f t="shared" si="918"/>
        <v/>
      </c>
      <c r="H12715" s="184" t="str">
        <f t="shared" si="919"/>
        <v/>
      </c>
      <c r="L12715">
        <f t="shared" si="914"/>
        <v>434.86933427707959</v>
      </c>
      <c r="R12715">
        <f t="shared" si="915"/>
        <v>483.74226899999996</v>
      </c>
      <c r="S12715" t="s">
        <v>201</v>
      </c>
      <c r="T12715" s="221">
        <v>45566.313194444447</v>
      </c>
    </row>
    <row r="12716" spans="1:20" x14ac:dyDescent="0.35">
      <c r="A12716" t="s">
        <v>130</v>
      </c>
      <c r="B12716" t="s">
        <v>131</v>
      </c>
      <c r="C12716" t="s">
        <v>97</v>
      </c>
      <c r="D12716" s="29">
        <v>45957</v>
      </c>
      <c r="E12716" s="184" t="str">
        <f t="shared" si="916"/>
        <v/>
      </c>
      <c r="F12716" s="184" t="str">
        <f t="shared" si="917"/>
        <v/>
      </c>
      <c r="G12716" s="184" t="str">
        <f t="shared" si="918"/>
        <v/>
      </c>
      <c r="H12716" s="184" t="str">
        <f t="shared" si="919"/>
        <v/>
      </c>
      <c r="L12716">
        <f t="shared" si="914"/>
        <v>434.86933427707959</v>
      </c>
      <c r="R12716">
        <f t="shared" si="915"/>
        <v>483.74226899999996</v>
      </c>
      <c r="S12716" t="s">
        <v>201</v>
      </c>
      <c r="T12716" s="221">
        <v>45566.313194444447</v>
      </c>
    </row>
    <row r="12717" spans="1:20" x14ac:dyDescent="0.35">
      <c r="A12717" t="s">
        <v>130</v>
      </c>
      <c r="B12717" t="s">
        <v>131</v>
      </c>
      <c r="C12717" t="s">
        <v>97</v>
      </c>
      <c r="D12717" s="29">
        <v>45958</v>
      </c>
      <c r="E12717" s="184" t="str">
        <f t="shared" si="916"/>
        <v/>
      </c>
      <c r="F12717" s="184" t="str">
        <f t="shared" si="917"/>
        <v/>
      </c>
      <c r="G12717" s="184" t="str">
        <f t="shared" si="918"/>
        <v/>
      </c>
      <c r="H12717" s="184" t="str">
        <f t="shared" si="919"/>
        <v/>
      </c>
      <c r="L12717">
        <f t="shared" si="914"/>
        <v>434.86933427707959</v>
      </c>
      <c r="R12717">
        <f t="shared" si="915"/>
        <v>483.74226899999996</v>
      </c>
      <c r="S12717" t="s">
        <v>201</v>
      </c>
      <c r="T12717" s="221">
        <v>45566.313194444447</v>
      </c>
    </row>
    <row r="12718" spans="1:20" x14ac:dyDescent="0.35">
      <c r="A12718" t="s">
        <v>130</v>
      </c>
      <c r="B12718" t="s">
        <v>131</v>
      </c>
      <c r="C12718" t="s">
        <v>97</v>
      </c>
      <c r="D12718" s="29">
        <v>45959</v>
      </c>
      <c r="E12718" s="184" t="str">
        <f t="shared" si="916"/>
        <v/>
      </c>
      <c r="F12718" s="184" t="str">
        <f t="shared" si="917"/>
        <v/>
      </c>
      <c r="G12718" s="184" t="str">
        <f t="shared" si="918"/>
        <v/>
      </c>
      <c r="H12718" s="184" t="str">
        <f t="shared" si="919"/>
        <v/>
      </c>
      <c r="L12718">
        <f t="shared" si="914"/>
        <v>434.86933427707959</v>
      </c>
      <c r="R12718">
        <f t="shared" si="915"/>
        <v>483.74226899999996</v>
      </c>
      <c r="S12718" t="s">
        <v>201</v>
      </c>
      <c r="T12718" s="221">
        <v>45566.313194444447</v>
      </c>
    </row>
    <row r="12719" spans="1:20" x14ac:dyDescent="0.35">
      <c r="A12719" t="s">
        <v>130</v>
      </c>
      <c r="B12719" t="s">
        <v>131</v>
      </c>
      <c r="C12719" t="s">
        <v>97</v>
      </c>
      <c r="D12719" s="29">
        <v>45960</v>
      </c>
      <c r="E12719" s="184" t="str">
        <f t="shared" si="916"/>
        <v/>
      </c>
      <c r="F12719" s="184" t="str">
        <f t="shared" si="917"/>
        <v/>
      </c>
      <c r="G12719" s="184" t="str">
        <f t="shared" si="918"/>
        <v/>
      </c>
      <c r="H12719" s="184" t="str">
        <f t="shared" si="919"/>
        <v/>
      </c>
      <c r="L12719">
        <f t="shared" si="914"/>
        <v>434.86933427707959</v>
      </c>
      <c r="R12719">
        <f t="shared" si="915"/>
        <v>483.74226899999996</v>
      </c>
      <c r="S12719" t="s">
        <v>201</v>
      </c>
      <c r="T12719" s="221">
        <v>45566.313194444447</v>
      </c>
    </row>
    <row r="12720" spans="1:20" x14ac:dyDescent="0.35">
      <c r="A12720" t="s">
        <v>130</v>
      </c>
      <c r="B12720" t="s">
        <v>131</v>
      </c>
      <c r="C12720" t="s">
        <v>97</v>
      </c>
      <c r="D12720" s="29">
        <v>45961</v>
      </c>
      <c r="E12720" s="184" t="str">
        <f t="shared" si="916"/>
        <v/>
      </c>
      <c r="F12720" s="184" t="str">
        <f t="shared" si="917"/>
        <v/>
      </c>
      <c r="G12720" s="184" t="str">
        <f t="shared" si="918"/>
        <v/>
      </c>
      <c r="H12720" s="184" t="str">
        <f t="shared" si="919"/>
        <v/>
      </c>
      <c r="L12720">
        <f t="shared" si="914"/>
        <v>434.86933427707959</v>
      </c>
      <c r="R12720">
        <f t="shared" si="915"/>
        <v>483.74226899999996</v>
      </c>
      <c r="S12720" t="s">
        <v>201</v>
      </c>
      <c r="T12720" s="221">
        <v>45566.313194444447</v>
      </c>
    </row>
    <row r="12721" spans="1:20" x14ac:dyDescent="0.35">
      <c r="A12721" t="s">
        <v>130</v>
      </c>
      <c r="B12721" t="s">
        <v>131</v>
      </c>
      <c r="C12721" t="s">
        <v>97</v>
      </c>
      <c r="D12721" s="29">
        <v>45962</v>
      </c>
      <c r="E12721" s="184" t="str">
        <f t="shared" si="916"/>
        <v/>
      </c>
      <c r="F12721" s="184" t="str">
        <f t="shared" si="917"/>
        <v/>
      </c>
      <c r="G12721" s="184" t="str">
        <f t="shared" si="918"/>
        <v/>
      </c>
      <c r="H12721" s="184" t="str">
        <f t="shared" si="919"/>
        <v/>
      </c>
      <c r="L12721">
        <f t="shared" si="914"/>
        <v>434.86933427707959</v>
      </c>
      <c r="R12721">
        <f t="shared" si="915"/>
        <v>483.74226899999996</v>
      </c>
      <c r="S12721" t="s">
        <v>201</v>
      </c>
      <c r="T12721" s="221">
        <v>45566.313194444447</v>
      </c>
    </row>
    <row r="12722" spans="1:20" x14ac:dyDescent="0.35">
      <c r="A12722" t="s">
        <v>130</v>
      </c>
      <c r="B12722" t="s">
        <v>131</v>
      </c>
      <c r="C12722" t="s">
        <v>97</v>
      </c>
      <c r="D12722" s="29">
        <v>45963</v>
      </c>
      <c r="E12722" s="184" t="str">
        <f t="shared" si="916"/>
        <v/>
      </c>
      <c r="F12722" s="184" t="str">
        <f t="shared" si="917"/>
        <v/>
      </c>
      <c r="G12722" s="184" t="str">
        <f t="shared" si="918"/>
        <v/>
      </c>
      <c r="H12722" s="184" t="str">
        <f t="shared" si="919"/>
        <v/>
      </c>
      <c r="L12722">
        <f t="shared" si="914"/>
        <v>434.86933427707959</v>
      </c>
      <c r="R12722">
        <f t="shared" si="915"/>
        <v>483.74226899999996</v>
      </c>
      <c r="S12722" t="s">
        <v>201</v>
      </c>
      <c r="T12722" s="221">
        <v>45566.313194444447</v>
      </c>
    </row>
    <row r="12723" spans="1:20" x14ac:dyDescent="0.35">
      <c r="A12723" t="s">
        <v>130</v>
      </c>
      <c r="B12723" t="s">
        <v>131</v>
      </c>
      <c r="C12723" t="s">
        <v>97</v>
      </c>
      <c r="D12723" s="29">
        <v>45964</v>
      </c>
      <c r="E12723" s="184" t="str">
        <f t="shared" si="916"/>
        <v/>
      </c>
      <c r="F12723" s="184" t="str">
        <f t="shared" si="917"/>
        <v/>
      </c>
      <c r="G12723" s="184" t="str">
        <f t="shared" si="918"/>
        <v/>
      </c>
      <c r="H12723" s="184" t="str">
        <f t="shared" si="919"/>
        <v/>
      </c>
      <c r="L12723">
        <f t="shared" si="914"/>
        <v>434.86933427707959</v>
      </c>
      <c r="R12723">
        <f t="shared" si="915"/>
        <v>483.74226899999996</v>
      </c>
      <c r="S12723" t="s">
        <v>201</v>
      </c>
      <c r="T12723" s="221">
        <v>45566.313194444447</v>
      </c>
    </row>
    <row r="12724" spans="1:20" x14ac:dyDescent="0.35">
      <c r="A12724" t="s">
        <v>130</v>
      </c>
      <c r="B12724" t="s">
        <v>131</v>
      </c>
      <c r="C12724" t="s">
        <v>97</v>
      </c>
      <c r="D12724" s="29">
        <v>45965</v>
      </c>
      <c r="E12724" s="184" t="str">
        <f t="shared" si="916"/>
        <v/>
      </c>
      <c r="F12724" s="184" t="str">
        <f t="shared" si="917"/>
        <v/>
      </c>
      <c r="G12724" s="184" t="str">
        <f t="shared" si="918"/>
        <v/>
      </c>
      <c r="H12724" s="184" t="str">
        <f t="shared" si="919"/>
        <v/>
      </c>
      <c r="L12724">
        <f t="shared" si="914"/>
        <v>434.86933427707959</v>
      </c>
      <c r="R12724">
        <f t="shared" si="915"/>
        <v>483.74226899999996</v>
      </c>
      <c r="S12724" t="s">
        <v>201</v>
      </c>
      <c r="T12724" s="221">
        <v>45566.313194444447</v>
      </c>
    </row>
    <row r="12725" spans="1:20" x14ac:dyDescent="0.35">
      <c r="A12725" t="s">
        <v>130</v>
      </c>
      <c r="B12725" t="s">
        <v>131</v>
      </c>
      <c r="C12725" t="s">
        <v>97</v>
      </c>
      <c r="D12725" s="29">
        <v>45966</v>
      </c>
      <c r="E12725" s="184" t="str">
        <f t="shared" si="916"/>
        <v/>
      </c>
      <c r="F12725" s="184" t="str">
        <f t="shared" si="917"/>
        <v/>
      </c>
      <c r="G12725" s="184" t="str">
        <f t="shared" si="918"/>
        <v/>
      </c>
      <c r="H12725" s="184" t="str">
        <f t="shared" si="919"/>
        <v/>
      </c>
      <c r="L12725">
        <f t="shared" si="914"/>
        <v>434.86933427707959</v>
      </c>
      <c r="R12725">
        <f t="shared" si="915"/>
        <v>483.74226899999996</v>
      </c>
      <c r="S12725" t="s">
        <v>201</v>
      </c>
      <c r="T12725" s="221">
        <v>45566.313194444447</v>
      </c>
    </row>
    <row r="12726" spans="1:20" x14ac:dyDescent="0.35">
      <c r="A12726" t="s">
        <v>130</v>
      </c>
      <c r="B12726" t="s">
        <v>131</v>
      </c>
      <c r="C12726" t="s">
        <v>97</v>
      </c>
      <c r="D12726" s="29">
        <v>45967</v>
      </c>
      <c r="E12726" s="184" t="str">
        <f t="shared" si="916"/>
        <v/>
      </c>
      <c r="F12726" s="184" t="str">
        <f t="shared" si="917"/>
        <v/>
      </c>
      <c r="G12726" s="184" t="str">
        <f t="shared" si="918"/>
        <v/>
      </c>
      <c r="H12726" s="184" t="str">
        <f t="shared" si="919"/>
        <v/>
      </c>
      <c r="L12726">
        <f t="shared" si="914"/>
        <v>434.86933427707959</v>
      </c>
      <c r="R12726">
        <f t="shared" si="915"/>
        <v>483.74226899999996</v>
      </c>
      <c r="S12726" t="s">
        <v>201</v>
      </c>
      <c r="T12726" s="221">
        <v>45566.313194444447</v>
      </c>
    </row>
    <row r="12727" spans="1:20" x14ac:dyDescent="0.35">
      <c r="A12727" t="s">
        <v>130</v>
      </c>
      <c r="B12727" t="s">
        <v>131</v>
      </c>
      <c r="C12727" t="s">
        <v>97</v>
      </c>
      <c r="D12727" s="29">
        <v>45968</v>
      </c>
      <c r="E12727" s="184" t="str">
        <f t="shared" si="916"/>
        <v/>
      </c>
      <c r="F12727" s="184" t="str">
        <f t="shared" si="917"/>
        <v/>
      </c>
      <c r="G12727" s="184" t="str">
        <f t="shared" si="918"/>
        <v/>
      </c>
      <c r="H12727" s="184" t="str">
        <f t="shared" si="919"/>
        <v/>
      </c>
      <c r="L12727">
        <f t="shared" si="914"/>
        <v>434.86933427707959</v>
      </c>
      <c r="R12727">
        <f t="shared" si="915"/>
        <v>483.74226899999996</v>
      </c>
      <c r="S12727" t="s">
        <v>201</v>
      </c>
      <c r="T12727" s="221">
        <v>45566.313194444447</v>
      </c>
    </row>
    <row r="12728" spans="1:20" x14ac:dyDescent="0.35">
      <c r="A12728" t="s">
        <v>130</v>
      </c>
      <c r="B12728" t="s">
        <v>131</v>
      </c>
      <c r="C12728" t="s">
        <v>97</v>
      </c>
      <c r="D12728" s="29">
        <v>45969</v>
      </c>
      <c r="E12728" s="184" t="str">
        <f t="shared" si="916"/>
        <v/>
      </c>
      <c r="F12728" s="184" t="str">
        <f t="shared" si="917"/>
        <v/>
      </c>
      <c r="G12728" s="184" t="str">
        <f t="shared" si="918"/>
        <v/>
      </c>
      <c r="H12728" s="184" t="str">
        <f t="shared" si="919"/>
        <v/>
      </c>
      <c r="L12728">
        <f t="shared" si="914"/>
        <v>434.86933427707959</v>
      </c>
      <c r="R12728">
        <f t="shared" si="915"/>
        <v>483.74226899999996</v>
      </c>
      <c r="S12728" t="s">
        <v>201</v>
      </c>
      <c r="T12728" s="221">
        <v>45566.313194444447</v>
      </c>
    </row>
    <row r="12729" spans="1:20" x14ac:dyDescent="0.35">
      <c r="A12729" t="s">
        <v>130</v>
      </c>
      <c r="B12729" t="s">
        <v>131</v>
      </c>
      <c r="C12729" t="s">
        <v>97</v>
      </c>
      <c r="D12729" s="29">
        <v>45970</v>
      </c>
      <c r="E12729" s="184" t="str">
        <f t="shared" si="916"/>
        <v/>
      </c>
      <c r="F12729" s="184" t="str">
        <f t="shared" si="917"/>
        <v/>
      </c>
      <c r="G12729" s="184" t="str">
        <f t="shared" si="918"/>
        <v/>
      </c>
      <c r="H12729" s="184" t="str">
        <f t="shared" si="919"/>
        <v/>
      </c>
      <c r="L12729">
        <f t="shared" si="914"/>
        <v>434.86933427707959</v>
      </c>
      <c r="R12729">
        <f t="shared" si="915"/>
        <v>483.74226899999996</v>
      </c>
      <c r="S12729" t="s">
        <v>201</v>
      </c>
      <c r="T12729" s="221">
        <v>45566.313194444447</v>
      </c>
    </row>
    <row r="12730" spans="1:20" x14ac:dyDescent="0.35">
      <c r="A12730" t="s">
        <v>130</v>
      </c>
      <c r="B12730" t="s">
        <v>131</v>
      </c>
      <c r="C12730" t="s">
        <v>97</v>
      </c>
      <c r="D12730" s="29">
        <v>45971</v>
      </c>
      <c r="E12730" s="184" t="str">
        <f t="shared" si="916"/>
        <v/>
      </c>
      <c r="F12730" s="184" t="str">
        <f t="shared" si="917"/>
        <v/>
      </c>
      <c r="G12730" s="184" t="str">
        <f t="shared" si="918"/>
        <v/>
      </c>
      <c r="H12730" s="184" t="str">
        <f t="shared" si="919"/>
        <v/>
      </c>
      <c r="L12730">
        <f t="shared" si="914"/>
        <v>434.86933427707959</v>
      </c>
      <c r="R12730">
        <f t="shared" si="915"/>
        <v>483.74226899999996</v>
      </c>
      <c r="S12730" t="s">
        <v>201</v>
      </c>
      <c r="T12730" s="221">
        <v>45566.313194444447</v>
      </c>
    </row>
    <row r="12731" spans="1:20" x14ac:dyDescent="0.35">
      <c r="A12731" t="s">
        <v>130</v>
      </c>
      <c r="B12731" t="s">
        <v>131</v>
      </c>
      <c r="C12731" t="s">
        <v>97</v>
      </c>
      <c r="D12731" s="29">
        <v>45972</v>
      </c>
      <c r="E12731" s="184" t="str">
        <f t="shared" si="916"/>
        <v/>
      </c>
      <c r="F12731" s="184" t="str">
        <f t="shared" si="917"/>
        <v/>
      </c>
      <c r="G12731" s="184" t="str">
        <f t="shared" si="918"/>
        <v/>
      </c>
      <c r="H12731" s="184" t="str">
        <f t="shared" si="919"/>
        <v/>
      </c>
      <c r="L12731">
        <f t="shared" si="914"/>
        <v>434.86933427707959</v>
      </c>
      <c r="R12731">
        <f t="shared" si="915"/>
        <v>483.74226899999996</v>
      </c>
      <c r="S12731" t="s">
        <v>201</v>
      </c>
      <c r="T12731" s="221">
        <v>45566.313194444447</v>
      </c>
    </row>
    <row r="12732" spans="1:20" x14ac:dyDescent="0.35">
      <c r="A12732" t="s">
        <v>130</v>
      </c>
      <c r="B12732" t="s">
        <v>131</v>
      </c>
      <c r="C12732" t="s">
        <v>97</v>
      </c>
      <c r="D12732" s="29">
        <v>45973</v>
      </c>
      <c r="E12732" s="184" t="str">
        <f t="shared" si="916"/>
        <v/>
      </c>
      <c r="F12732" s="184" t="str">
        <f t="shared" si="917"/>
        <v/>
      </c>
      <c r="G12732" s="184" t="str">
        <f t="shared" si="918"/>
        <v/>
      </c>
      <c r="H12732" s="184" t="str">
        <f t="shared" si="919"/>
        <v/>
      </c>
      <c r="L12732">
        <f t="shared" si="914"/>
        <v>434.86933427707959</v>
      </c>
      <c r="R12732">
        <f t="shared" si="915"/>
        <v>483.74226899999996</v>
      </c>
      <c r="S12732" t="s">
        <v>201</v>
      </c>
      <c r="T12732" s="221">
        <v>45566.313194444447</v>
      </c>
    </row>
    <row r="12733" spans="1:20" x14ac:dyDescent="0.35">
      <c r="A12733" t="s">
        <v>130</v>
      </c>
      <c r="B12733" t="s">
        <v>131</v>
      </c>
      <c r="C12733" t="s">
        <v>97</v>
      </c>
      <c r="D12733" s="29">
        <v>45974</v>
      </c>
      <c r="E12733" s="184" t="str">
        <f t="shared" si="916"/>
        <v/>
      </c>
      <c r="F12733" s="184" t="str">
        <f t="shared" si="917"/>
        <v/>
      </c>
      <c r="G12733" s="184" t="str">
        <f t="shared" si="918"/>
        <v/>
      </c>
      <c r="H12733" s="184" t="str">
        <f t="shared" si="919"/>
        <v/>
      </c>
      <c r="L12733">
        <f t="shared" si="914"/>
        <v>434.86933427707959</v>
      </c>
      <c r="R12733">
        <f t="shared" si="915"/>
        <v>483.74226899999996</v>
      </c>
      <c r="S12733" t="s">
        <v>201</v>
      </c>
      <c r="T12733" s="221">
        <v>45566.313194444447</v>
      </c>
    </row>
    <row r="12734" spans="1:20" x14ac:dyDescent="0.35">
      <c r="A12734" t="s">
        <v>130</v>
      </c>
      <c r="B12734" t="s">
        <v>131</v>
      </c>
      <c r="C12734" t="s">
        <v>97</v>
      </c>
      <c r="D12734" s="29">
        <v>45975</v>
      </c>
      <c r="E12734" s="184" t="str">
        <f t="shared" si="916"/>
        <v/>
      </c>
      <c r="F12734" s="184" t="str">
        <f t="shared" si="917"/>
        <v/>
      </c>
      <c r="G12734" s="184" t="str">
        <f t="shared" si="918"/>
        <v/>
      </c>
      <c r="H12734" s="184" t="str">
        <f t="shared" si="919"/>
        <v/>
      </c>
      <c r="L12734">
        <f t="shared" si="914"/>
        <v>434.86933427707959</v>
      </c>
      <c r="R12734">
        <f t="shared" si="915"/>
        <v>483.74226899999996</v>
      </c>
      <c r="S12734" t="s">
        <v>201</v>
      </c>
      <c r="T12734" s="221">
        <v>45566.313194444447</v>
      </c>
    </row>
    <row r="12735" spans="1:20" x14ac:dyDescent="0.35">
      <c r="A12735" t="s">
        <v>130</v>
      </c>
      <c r="B12735" t="s">
        <v>131</v>
      </c>
      <c r="C12735" t="s">
        <v>97</v>
      </c>
      <c r="D12735" s="29">
        <v>45976</v>
      </c>
      <c r="E12735" s="184" t="str">
        <f t="shared" si="916"/>
        <v/>
      </c>
      <c r="F12735" s="184" t="str">
        <f t="shared" si="917"/>
        <v/>
      </c>
      <c r="G12735" s="184" t="str">
        <f t="shared" si="918"/>
        <v/>
      </c>
      <c r="H12735" s="184" t="str">
        <f t="shared" si="919"/>
        <v/>
      </c>
      <c r="L12735">
        <f t="shared" si="914"/>
        <v>434.86933427707959</v>
      </c>
      <c r="R12735">
        <f t="shared" si="915"/>
        <v>483.74226899999996</v>
      </c>
      <c r="S12735" t="s">
        <v>201</v>
      </c>
      <c r="T12735" s="221">
        <v>45566.313194444447</v>
      </c>
    </row>
    <row r="12736" spans="1:20" x14ac:dyDescent="0.35">
      <c r="A12736" t="s">
        <v>130</v>
      </c>
      <c r="B12736" t="s">
        <v>131</v>
      </c>
      <c r="C12736" t="s">
        <v>97</v>
      </c>
      <c r="D12736" s="29">
        <v>45977</v>
      </c>
      <c r="E12736" s="184" t="str">
        <f t="shared" si="916"/>
        <v/>
      </c>
      <c r="F12736" s="184" t="str">
        <f t="shared" si="917"/>
        <v/>
      </c>
      <c r="G12736" s="184" t="str">
        <f t="shared" si="918"/>
        <v/>
      </c>
      <c r="H12736" s="184" t="str">
        <f t="shared" si="919"/>
        <v/>
      </c>
      <c r="L12736">
        <f t="shared" si="914"/>
        <v>434.86933427707959</v>
      </c>
      <c r="R12736">
        <f t="shared" si="915"/>
        <v>483.74226899999996</v>
      </c>
      <c r="S12736" t="s">
        <v>201</v>
      </c>
      <c r="T12736" s="221">
        <v>45566.313194444447</v>
      </c>
    </row>
    <row r="12737" spans="1:20" x14ac:dyDescent="0.35">
      <c r="A12737" t="s">
        <v>130</v>
      </c>
      <c r="B12737" t="s">
        <v>131</v>
      </c>
      <c r="C12737" t="s">
        <v>97</v>
      </c>
      <c r="D12737" s="29">
        <v>45978</v>
      </c>
      <c r="E12737" s="184" t="str">
        <f t="shared" si="916"/>
        <v/>
      </c>
      <c r="F12737" s="184" t="str">
        <f t="shared" si="917"/>
        <v/>
      </c>
      <c r="G12737" s="184" t="str">
        <f t="shared" si="918"/>
        <v/>
      </c>
      <c r="H12737" s="184" t="str">
        <f t="shared" si="919"/>
        <v/>
      </c>
      <c r="L12737">
        <f t="shared" ref="L12737:L12781" si="920">L8722+L6532</f>
        <v>434.86933427707959</v>
      </c>
      <c r="R12737">
        <f t="shared" ref="R12737:R12781" si="921">R8722+R6532</f>
        <v>483.74226899999996</v>
      </c>
      <c r="S12737" t="s">
        <v>201</v>
      </c>
      <c r="T12737" s="221">
        <v>45566.313194444447</v>
      </c>
    </row>
    <row r="12738" spans="1:20" x14ac:dyDescent="0.35">
      <c r="A12738" t="s">
        <v>130</v>
      </c>
      <c r="B12738" t="s">
        <v>131</v>
      </c>
      <c r="C12738" t="s">
        <v>97</v>
      </c>
      <c r="D12738" s="29">
        <v>45979</v>
      </c>
      <c r="E12738" s="184" t="str">
        <f t="shared" si="916"/>
        <v/>
      </c>
      <c r="F12738" s="184" t="str">
        <f t="shared" si="917"/>
        <v/>
      </c>
      <c r="G12738" s="184" t="str">
        <f t="shared" si="918"/>
        <v/>
      </c>
      <c r="H12738" s="184" t="str">
        <f t="shared" si="919"/>
        <v/>
      </c>
      <c r="L12738">
        <f t="shared" si="920"/>
        <v>434.86933427707959</v>
      </c>
      <c r="R12738">
        <f t="shared" si="921"/>
        <v>483.74226899999996</v>
      </c>
      <c r="S12738" t="s">
        <v>201</v>
      </c>
      <c r="T12738" s="221">
        <v>45566.313194444447</v>
      </c>
    </row>
    <row r="12739" spans="1:20" x14ac:dyDescent="0.35">
      <c r="A12739" t="s">
        <v>130</v>
      </c>
      <c r="B12739" t="s">
        <v>131</v>
      </c>
      <c r="C12739" t="s">
        <v>97</v>
      </c>
      <c r="D12739" s="29">
        <v>45980</v>
      </c>
      <c r="E12739" s="184" t="str">
        <f t="shared" si="916"/>
        <v/>
      </c>
      <c r="F12739" s="184" t="str">
        <f t="shared" si="917"/>
        <v/>
      </c>
      <c r="G12739" s="184" t="str">
        <f t="shared" si="918"/>
        <v/>
      </c>
      <c r="H12739" s="184" t="str">
        <f t="shared" si="919"/>
        <v/>
      </c>
      <c r="L12739">
        <f t="shared" si="920"/>
        <v>434.86933427707959</v>
      </c>
      <c r="R12739">
        <f t="shared" si="921"/>
        <v>483.74226899999996</v>
      </c>
      <c r="S12739" t="s">
        <v>201</v>
      </c>
      <c r="T12739" s="221">
        <v>45566.313194444447</v>
      </c>
    </row>
    <row r="12740" spans="1:20" x14ac:dyDescent="0.35">
      <c r="A12740" t="s">
        <v>130</v>
      </c>
      <c r="B12740" t="s">
        <v>131</v>
      </c>
      <c r="C12740" t="s">
        <v>97</v>
      </c>
      <c r="D12740" s="29">
        <v>45981</v>
      </c>
      <c r="E12740" s="184" t="str">
        <f t="shared" si="916"/>
        <v/>
      </c>
      <c r="F12740" s="184" t="str">
        <f t="shared" si="917"/>
        <v/>
      </c>
      <c r="G12740" s="184" t="str">
        <f t="shared" si="918"/>
        <v/>
      </c>
      <c r="H12740" s="184" t="str">
        <f t="shared" si="919"/>
        <v/>
      </c>
      <c r="L12740">
        <f t="shared" si="920"/>
        <v>434.86933427707959</v>
      </c>
      <c r="R12740">
        <f t="shared" si="921"/>
        <v>483.74226899999996</v>
      </c>
      <c r="S12740" t="s">
        <v>201</v>
      </c>
      <c r="T12740" s="221">
        <v>45566.313194444447</v>
      </c>
    </row>
    <row r="12741" spans="1:20" x14ac:dyDescent="0.35">
      <c r="A12741" t="s">
        <v>130</v>
      </c>
      <c r="B12741" t="s">
        <v>131</v>
      </c>
      <c r="C12741" t="s">
        <v>97</v>
      </c>
      <c r="D12741" s="29">
        <v>45982</v>
      </c>
      <c r="E12741" s="184" t="str">
        <f t="shared" si="916"/>
        <v/>
      </c>
      <c r="F12741" s="184" t="str">
        <f t="shared" si="917"/>
        <v/>
      </c>
      <c r="G12741" s="184" t="str">
        <f t="shared" si="918"/>
        <v/>
      </c>
      <c r="H12741" s="184" t="str">
        <f t="shared" si="919"/>
        <v/>
      </c>
      <c r="L12741">
        <f t="shared" si="920"/>
        <v>434.86933427707959</v>
      </c>
      <c r="R12741">
        <f t="shared" si="921"/>
        <v>483.74226899999996</v>
      </c>
      <c r="S12741" t="s">
        <v>201</v>
      </c>
      <c r="T12741" s="221">
        <v>45566.313194444447</v>
      </c>
    </row>
    <row r="12742" spans="1:20" x14ac:dyDescent="0.35">
      <c r="A12742" t="s">
        <v>130</v>
      </c>
      <c r="B12742" t="s">
        <v>131</v>
      </c>
      <c r="C12742" t="s">
        <v>97</v>
      </c>
      <c r="D12742" s="29">
        <v>45983</v>
      </c>
      <c r="E12742" s="184" t="str">
        <f t="shared" si="916"/>
        <v/>
      </c>
      <c r="F12742" s="184" t="str">
        <f t="shared" si="917"/>
        <v/>
      </c>
      <c r="G12742" s="184" t="str">
        <f t="shared" si="918"/>
        <v/>
      </c>
      <c r="H12742" s="184" t="str">
        <f t="shared" si="919"/>
        <v/>
      </c>
      <c r="L12742">
        <f t="shared" si="920"/>
        <v>434.86933427707959</v>
      </c>
      <c r="R12742">
        <f t="shared" si="921"/>
        <v>483.74226899999996</v>
      </c>
      <c r="S12742" t="s">
        <v>201</v>
      </c>
      <c r="T12742" s="221">
        <v>45566.313194444447</v>
      </c>
    </row>
    <row r="12743" spans="1:20" x14ac:dyDescent="0.35">
      <c r="A12743" t="s">
        <v>130</v>
      </c>
      <c r="B12743" t="s">
        <v>131</v>
      </c>
      <c r="C12743" t="s">
        <v>97</v>
      </c>
      <c r="D12743" s="29">
        <v>45984</v>
      </c>
      <c r="E12743" s="184" t="str">
        <f t="shared" si="916"/>
        <v/>
      </c>
      <c r="F12743" s="184" t="str">
        <f t="shared" si="917"/>
        <v/>
      </c>
      <c r="G12743" s="184" t="str">
        <f t="shared" si="918"/>
        <v/>
      </c>
      <c r="H12743" s="184" t="str">
        <f t="shared" si="919"/>
        <v/>
      </c>
      <c r="L12743">
        <f t="shared" si="920"/>
        <v>434.86933427707959</v>
      </c>
      <c r="R12743">
        <f t="shared" si="921"/>
        <v>483.74226899999996</v>
      </c>
      <c r="S12743" t="s">
        <v>201</v>
      </c>
      <c r="T12743" s="221">
        <v>45566.313194444447</v>
      </c>
    </row>
    <row r="12744" spans="1:20" x14ac:dyDescent="0.35">
      <c r="A12744" t="s">
        <v>130</v>
      </c>
      <c r="B12744" t="s">
        <v>131</v>
      </c>
      <c r="C12744" t="s">
        <v>97</v>
      </c>
      <c r="D12744" s="29">
        <v>45985</v>
      </c>
      <c r="E12744" s="184" t="str">
        <f t="shared" ref="E12744:E12807" si="922">IF(J12744="","",IF(L12744=0,0,IF(1-(J12744/L12744)&lt;0,"",1-(J12744/L12744))))</f>
        <v/>
      </c>
      <c r="F12744" s="184" t="str">
        <f t="shared" ref="F12744:F12807" si="923">IF(K12744="","",IF(L12744=0,0,IF(1-(K12744/L12744)&lt;0,"",1-(K12744/L12744))))</f>
        <v/>
      </c>
      <c r="G12744" s="184" t="str">
        <f t="shared" ref="G12744:G12807" si="924">IF(J12744="","",IF(1-(J12744/R12744)&lt;0,"",1-(J12744/R12744)))</f>
        <v/>
      </c>
      <c r="H12744" s="184" t="str">
        <f t="shared" ref="H12744:H12807" si="925">IF(K12744="","",IF(1-(K12744/R12744)&lt;0,"",1-(K12744/R12744)))</f>
        <v/>
      </c>
      <c r="L12744">
        <f t="shared" si="920"/>
        <v>434.86933427707959</v>
      </c>
      <c r="R12744">
        <f t="shared" si="921"/>
        <v>483.74226899999996</v>
      </c>
      <c r="S12744" t="s">
        <v>201</v>
      </c>
      <c r="T12744" s="221">
        <v>45566.313194444447</v>
      </c>
    </row>
    <row r="12745" spans="1:20" x14ac:dyDescent="0.35">
      <c r="A12745" t="s">
        <v>130</v>
      </c>
      <c r="B12745" t="s">
        <v>131</v>
      </c>
      <c r="C12745" t="s">
        <v>97</v>
      </c>
      <c r="D12745" s="29">
        <v>45986</v>
      </c>
      <c r="E12745" s="184" t="str">
        <f t="shared" si="922"/>
        <v/>
      </c>
      <c r="F12745" s="184" t="str">
        <f t="shared" si="923"/>
        <v/>
      </c>
      <c r="G12745" s="184" t="str">
        <f t="shared" si="924"/>
        <v/>
      </c>
      <c r="H12745" s="184" t="str">
        <f t="shared" si="925"/>
        <v/>
      </c>
      <c r="L12745">
        <f t="shared" si="920"/>
        <v>434.86933427707959</v>
      </c>
      <c r="R12745">
        <f t="shared" si="921"/>
        <v>483.74226899999996</v>
      </c>
      <c r="S12745" t="s">
        <v>201</v>
      </c>
      <c r="T12745" s="221">
        <v>45566.313194444447</v>
      </c>
    </row>
    <row r="12746" spans="1:20" x14ac:dyDescent="0.35">
      <c r="A12746" t="s">
        <v>130</v>
      </c>
      <c r="B12746" t="s">
        <v>131</v>
      </c>
      <c r="C12746" t="s">
        <v>97</v>
      </c>
      <c r="D12746" s="29">
        <v>45987</v>
      </c>
      <c r="E12746" s="184" t="str">
        <f t="shared" si="922"/>
        <v/>
      </c>
      <c r="F12746" s="184" t="str">
        <f t="shared" si="923"/>
        <v/>
      </c>
      <c r="G12746" s="184" t="str">
        <f t="shared" si="924"/>
        <v/>
      </c>
      <c r="H12746" s="184" t="str">
        <f t="shared" si="925"/>
        <v/>
      </c>
      <c r="L12746">
        <f t="shared" si="920"/>
        <v>434.86933427707959</v>
      </c>
      <c r="R12746">
        <f t="shared" si="921"/>
        <v>483.74226899999996</v>
      </c>
      <c r="S12746" t="s">
        <v>201</v>
      </c>
      <c r="T12746" s="221">
        <v>45566.313194444447</v>
      </c>
    </row>
    <row r="12747" spans="1:20" x14ac:dyDescent="0.35">
      <c r="A12747" t="s">
        <v>130</v>
      </c>
      <c r="B12747" t="s">
        <v>131</v>
      </c>
      <c r="C12747" t="s">
        <v>97</v>
      </c>
      <c r="D12747" s="29">
        <v>45988</v>
      </c>
      <c r="E12747" s="184" t="str">
        <f t="shared" si="922"/>
        <v/>
      </c>
      <c r="F12747" s="184" t="str">
        <f t="shared" si="923"/>
        <v/>
      </c>
      <c r="G12747" s="184" t="str">
        <f t="shared" si="924"/>
        <v/>
      </c>
      <c r="H12747" s="184" t="str">
        <f t="shared" si="925"/>
        <v/>
      </c>
      <c r="L12747">
        <f t="shared" si="920"/>
        <v>434.86933427707959</v>
      </c>
      <c r="R12747">
        <f t="shared" si="921"/>
        <v>483.74226899999996</v>
      </c>
      <c r="S12747" t="s">
        <v>201</v>
      </c>
      <c r="T12747" s="221">
        <v>45566.313194444447</v>
      </c>
    </row>
    <row r="12748" spans="1:20" x14ac:dyDescent="0.35">
      <c r="A12748" t="s">
        <v>130</v>
      </c>
      <c r="B12748" t="s">
        <v>131</v>
      </c>
      <c r="C12748" t="s">
        <v>97</v>
      </c>
      <c r="D12748" s="29">
        <v>45989</v>
      </c>
      <c r="E12748" s="184" t="str">
        <f t="shared" si="922"/>
        <v/>
      </c>
      <c r="F12748" s="184" t="str">
        <f t="shared" si="923"/>
        <v/>
      </c>
      <c r="G12748" s="184" t="str">
        <f t="shared" si="924"/>
        <v/>
      </c>
      <c r="H12748" s="184" t="str">
        <f t="shared" si="925"/>
        <v/>
      </c>
      <c r="L12748">
        <f t="shared" si="920"/>
        <v>434.86933427707959</v>
      </c>
      <c r="R12748">
        <f t="shared" si="921"/>
        <v>483.74226899999996</v>
      </c>
      <c r="S12748" t="s">
        <v>201</v>
      </c>
      <c r="T12748" s="221">
        <v>45566.313194444447</v>
      </c>
    </row>
    <row r="12749" spans="1:20" x14ac:dyDescent="0.35">
      <c r="A12749" t="s">
        <v>130</v>
      </c>
      <c r="B12749" t="s">
        <v>131</v>
      </c>
      <c r="C12749" t="s">
        <v>97</v>
      </c>
      <c r="D12749" s="29">
        <v>45990</v>
      </c>
      <c r="E12749" s="184" t="str">
        <f t="shared" si="922"/>
        <v/>
      </c>
      <c r="F12749" s="184" t="str">
        <f t="shared" si="923"/>
        <v/>
      </c>
      <c r="G12749" s="184" t="str">
        <f t="shared" si="924"/>
        <v/>
      </c>
      <c r="H12749" s="184" t="str">
        <f t="shared" si="925"/>
        <v/>
      </c>
      <c r="L12749">
        <f t="shared" si="920"/>
        <v>434.86933427707959</v>
      </c>
      <c r="R12749">
        <f t="shared" si="921"/>
        <v>483.74226899999996</v>
      </c>
      <c r="S12749" t="s">
        <v>201</v>
      </c>
      <c r="T12749" s="221">
        <v>45566.313194444447</v>
      </c>
    </row>
    <row r="12750" spans="1:20" x14ac:dyDescent="0.35">
      <c r="A12750" t="s">
        <v>130</v>
      </c>
      <c r="B12750" t="s">
        <v>131</v>
      </c>
      <c r="C12750" t="s">
        <v>97</v>
      </c>
      <c r="D12750" s="29">
        <v>45991</v>
      </c>
      <c r="E12750" s="184" t="str">
        <f t="shared" si="922"/>
        <v/>
      </c>
      <c r="F12750" s="184" t="str">
        <f t="shared" si="923"/>
        <v/>
      </c>
      <c r="G12750" s="184" t="str">
        <f t="shared" si="924"/>
        <v/>
      </c>
      <c r="H12750" s="184" t="str">
        <f t="shared" si="925"/>
        <v/>
      </c>
      <c r="L12750">
        <f t="shared" si="920"/>
        <v>434.86933427707959</v>
      </c>
      <c r="R12750">
        <f t="shared" si="921"/>
        <v>483.74226899999996</v>
      </c>
      <c r="S12750" t="s">
        <v>201</v>
      </c>
      <c r="T12750" s="221">
        <v>45566.313194444447</v>
      </c>
    </row>
    <row r="12751" spans="1:20" x14ac:dyDescent="0.35">
      <c r="A12751" t="s">
        <v>130</v>
      </c>
      <c r="B12751" t="s">
        <v>131</v>
      </c>
      <c r="C12751" t="s">
        <v>97</v>
      </c>
      <c r="D12751" s="29">
        <v>45992</v>
      </c>
      <c r="E12751" s="184" t="str">
        <f t="shared" si="922"/>
        <v/>
      </c>
      <c r="F12751" s="184" t="str">
        <f t="shared" si="923"/>
        <v/>
      </c>
      <c r="G12751" s="184" t="str">
        <f t="shared" si="924"/>
        <v/>
      </c>
      <c r="H12751" s="184" t="str">
        <f t="shared" si="925"/>
        <v/>
      </c>
      <c r="L12751">
        <f t="shared" si="920"/>
        <v>434.86933427707959</v>
      </c>
      <c r="R12751">
        <f t="shared" si="921"/>
        <v>483.74226899999996</v>
      </c>
      <c r="S12751" t="s">
        <v>201</v>
      </c>
      <c r="T12751" s="221">
        <v>45566.313194444447</v>
      </c>
    </row>
    <row r="12752" spans="1:20" x14ac:dyDescent="0.35">
      <c r="A12752" t="s">
        <v>130</v>
      </c>
      <c r="B12752" t="s">
        <v>131</v>
      </c>
      <c r="C12752" t="s">
        <v>97</v>
      </c>
      <c r="D12752" s="29">
        <v>45993</v>
      </c>
      <c r="E12752" s="184" t="str">
        <f t="shared" si="922"/>
        <v/>
      </c>
      <c r="F12752" s="184" t="str">
        <f t="shared" si="923"/>
        <v/>
      </c>
      <c r="G12752" s="184" t="str">
        <f t="shared" si="924"/>
        <v/>
      </c>
      <c r="H12752" s="184" t="str">
        <f t="shared" si="925"/>
        <v/>
      </c>
      <c r="L12752">
        <f t="shared" si="920"/>
        <v>434.86933427707959</v>
      </c>
      <c r="R12752">
        <f t="shared" si="921"/>
        <v>483.74226899999996</v>
      </c>
      <c r="S12752" t="s">
        <v>201</v>
      </c>
      <c r="T12752" s="221">
        <v>45566.313194444447</v>
      </c>
    </row>
    <row r="12753" spans="1:20" x14ac:dyDescent="0.35">
      <c r="A12753" t="s">
        <v>130</v>
      </c>
      <c r="B12753" t="s">
        <v>131</v>
      </c>
      <c r="C12753" t="s">
        <v>97</v>
      </c>
      <c r="D12753" s="29">
        <v>45994</v>
      </c>
      <c r="E12753" s="184" t="str">
        <f t="shared" si="922"/>
        <v/>
      </c>
      <c r="F12753" s="184" t="str">
        <f t="shared" si="923"/>
        <v/>
      </c>
      <c r="G12753" s="184" t="str">
        <f t="shared" si="924"/>
        <v/>
      </c>
      <c r="H12753" s="184" t="str">
        <f t="shared" si="925"/>
        <v/>
      </c>
      <c r="L12753">
        <f t="shared" si="920"/>
        <v>434.86933427707959</v>
      </c>
      <c r="R12753">
        <f t="shared" si="921"/>
        <v>483.74226899999996</v>
      </c>
      <c r="S12753" t="s">
        <v>201</v>
      </c>
      <c r="T12753" s="221">
        <v>45566.313194444447</v>
      </c>
    </row>
    <row r="12754" spans="1:20" x14ac:dyDescent="0.35">
      <c r="A12754" t="s">
        <v>130</v>
      </c>
      <c r="B12754" t="s">
        <v>131</v>
      </c>
      <c r="C12754" t="s">
        <v>97</v>
      </c>
      <c r="D12754" s="29">
        <v>45995</v>
      </c>
      <c r="E12754" s="184" t="str">
        <f t="shared" si="922"/>
        <v/>
      </c>
      <c r="F12754" s="184" t="str">
        <f t="shared" si="923"/>
        <v/>
      </c>
      <c r="G12754" s="184" t="str">
        <f t="shared" si="924"/>
        <v/>
      </c>
      <c r="H12754" s="184" t="str">
        <f t="shared" si="925"/>
        <v/>
      </c>
      <c r="L12754">
        <f t="shared" si="920"/>
        <v>434.86933427707959</v>
      </c>
      <c r="R12754">
        <f t="shared" si="921"/>
        <v>483.74226899999996</v>
      </c>
      <c r="S12754" t="s">
        <v>201</v>
      </c>
      <c r="T12754" s="221">
        <v>45566.313194444447</v>
      </c>
    </row>
    <row r="12755" spans="1:20" x14ac:dyDescent="0.35">
      <c r="A12755" t="s">
        <v>130</v>
      </c>
      <c r="B12755" t="s">
        <v>131</v>
      </c>
      <c r="C12755" t="s">
        <v>97</v>
      </c>
      <c r="D12755" s="29">
        <v>45996</v>
      </c>
      <c r="E12755" s="184" t="str">
        <f t="shared" si="922"/>
        <v/>
      </c>
      <c r="F12755" s="184" t="str">
        <f t="shared" si="923"/>
        <v/>
      </c>
      <c r="G12755" s="184" t="str">
        <f t="shared" si="924"/>
        <v/>
      </c>
      <c r="H12755" s="184" t="str">
        <f t="shared" si="925"/>
        <v/>
      </c>
      <c r="L12755">
        <f t="shared" si="920"/>
        <v>434.86933427707959</v>
      </c>
      <c r="R12755">
        <f t="shared" si="921"/>
        <v>483.74226899999996</v>
      </c>
      <c r="S12755" t="s">
        <v>201</v>
      </c>
      <c r="T12755" s="221">
        <v>45566.313194444447</v>
      </c>
    </row>
    <row r="12756" spans="1:20" x14ac:dyDescent="0.35">
      <c r="A12756" t="s">
        <v>130</v>
      </c>
      <c r="B12756" t="s">
        <v>131</v>
      </c>
      <c r="C12756" t="s">
        <v>97</v>
      </c>
      <c r="D12756" s="29">
        <v>45997</v>
      </c>
      <c r="E12756" s="184" t="str">
        <f t="shared" si="922"/>
        <v/>
      </c>
      <c r="F12756" s="184" t="str">
        <f t="shared" si="923"/>
        <v/>
      </c>
      <c r="G12756" s="184" t="str">
        <f t="shared" si="924"/>
        <v/>
      </c>
      <c r="H12756" s="184" t="str">
        <f t="shared" si="925"/>
        <v/>
      </c>
      <c r="L12756">
        <f t="shared" si="920"/>
        <v>434.86933427707959</v>
      </c>
      <c r="R12756">
        <f t="shared" si="921"/>
        <v>483.74226899999996</v>
      </c>
      <c r="S12756" t="s">
        <v>201</v>
      </c>
      <c r="T12756" s="221">
        <v>45566.313194444447</v>
      </c>
    </row>
    <row r="12757" spans="1:20" x14ac:dyDescent="0.35">
      <c r="A12757" t="s">
        <v>130</v>
      </c>
      <c r="B12757" t="s">
        <v>131</v>
      </c>
      <c r="C12757" t="s">
        <v>97</v>
      </c>
      <c r="D12757" s="29">
        <v>45998</v>
      </c>
      <c r="E12757" s="184" t="str">
        <f t="shared" si="922"/>
        <v/>
      </c>
      <c r="F12757" s="184" t="str">
        <f t="shared" si="923"/>
        <v/>
      </c>
      <c r="G12757" s="184" t="str">
        <f t="shared" si="924"/>
        <v/>
      </c>
      <c r="H12757" s="184" t="str">
        <f t="shared" si="925"/>
        <v/>
      </c>
      <c r="L12757">
        <f t="shared" si="920"/>
        <v>434.86933427707959</v>
      </c>
      <c r="R12757">
        <f t="shared" si="921"/>
        <v>483.74226899999996</v>
      </c>
      <c r="S12757" t="s">
        <v>201</v>
      </c>
      <c r="T12757" s="221">
        <v>45566.313194444447</v>
      </c>
    </row>
    <row r="12758" spans="1:20" x14ac:dyDescent="0.35">
      <c r="A12758" t="s">
        <v>130</v>
      </c>
      <c r="B12758" t="s">
        <v>131</v>
      </c>
      <c r="C12758" t="s">
        <v>97</v>
      </c>
      <c r="D12758" s="29">
        <v>45999</v>
      </c>
      <c r="E12758" s="184" t="str">
        <f t="shared" si="922"/>
        <v/>
      </c>
      <c r="F12758" s="184" t="str">
        <f t="shared" si="923"/>
        <v/>
      </c>
      <c r="G12758" s="184" t="str">
        <f t="shared" si="924"/>
        <v/>
      </c>
      <c r="H12758" s="184" t="str">
        <f t="shared" si="925"/>
        <v/>
      </c>
      <c r="L12758">
        <f t="shared" si="920"/>
        <v>434.86933427707959</v>
      </c>
      <c r="R12758">
        <f t="shared" si="921"/>
        <v>483.74226899999996</v>
      </c>
      <c r="S12758" t="s">
        <v>201</v>
      </c>
      <c r="T12758" s="221">
        <v>45566.313194444447</v>
      </c>
    </row>
    <row r="12759" spans="1:20" x14ac:dyDescent="0.35">
      <c r="A12759" t="s">
        <v>130</v>
      </c>
      <c r="B12759" t="s">
        <v>131</v>
      </c>
      <c r="C12759" t="s">
        <v>97</v>
      </c>
      <c r="D12759" s="29">
        <v>46000</v>
      </c>
      <c r="E12759" s="184" t="str">
        <f t="shared" si="922"/>
        <v/>
      </c>
      <c r="F12759" s="184" t="str">
        <f t="shared" si="923"/>
        <v/>
      </c>
      <c r="G12759" s="184" t="str">
        <f t="shared" si="924"/>
        <v/>
      </c>
      <c r="H12759" s="184" t="str">
        <f t="shared" si="925"/>
        <v/>
      </c>
      <c r="L12759">
        <f t="shared" si="920"/>
        <v>434.86933427707959</v>
      </c>
      <c r="R12759">
        <f t="shared" si="921"/>
        <v>483.74226899999996</v>
      </c>
      <c r="S12759" t="s">
        <v>201</v>
      </c>
      <c r="T12759" s="221">
        <v>45566.313194444447</v>
      </c>
    </row>
    <row r="12760" spans="1:20" x14ac:dyDescent="0.35">
      <c r="A12760" t="s">
        <v>130</v>
      </c>
      <c r="B12760" t="s">
        <v>131</v>
      </c>
      <c r="C12760" t="s">
        <v>97</v>
      </c>
      <c r="D12760" s="29">
        <v>46001</v>
      </c>
      <c r="E12760" s="184" t="str">
        <f t="shared" si="922"/>
        <v/>
      </c>
      <c r="F12760" s="184" t="str">
        <f t="shared" si="923"/>
        <v/>
      </c>
      <c r="G12760" s="184" t="str">
        <f t="shared" si="924"/>
        <v/>
      </c>
      <c r="H12760" s="184" t="str">
        <f t="shared" si="925"/>
        <v/>
      </c>
      <c r="L12760">
        <f t="shared" si="920"/>
        <v>434.86933427707959</v>
      </c>
      <c r="R12760">
        <f t="shared" si="921"/>
        <v>483.74226899999996</v>
      </c>
      <c r="S12760" t="s">
        <v>201</v>
      </c>
      <c r="T12760" s="221">
        <v>45566.313194444447</v>
      </c>
    </row>
    <row r="12761" spans="1:20" x14ac:dyDescent="0.35">
      <c r="A12761" t="s">
        <v>130</v>
      </c>
      <c r="B12761" t="s">
        <v>131</v>
      </c>
      <c r="C12761" t="s">
        <v>97</v>
      </c>
      <c r="D12761" s="29">
        <v>46002</v>
      </c>
      <c r="E12761" s="184" t="str">
        <f t="shared" si="922"/>
        <v/>
      </c>
      <c r="F12761" s="184" t="str">
        <f t="shared" si="923"/>
        <v/>
      </c>
      <c r="G12761" s="184" t="str">
        <f t="shared" si="924"/>
        <v/>
      </c>
      <c r="H12761" s="184" t="str">
        <f t="shared" si="925"/>
        <v/>
      </c>
      <c r="L12761">
        <f t="shared" si="920"/>
        <v>434.86933427707959</v>
      </c>
      <c r="R12761">
        <f t="shared" si="921"/>
        <v>483.74226899999996</v>
      </c>
      <c r="S12761" t="s">
        <v>201</v>
      </c>
      <c r="T12761" s="221">
        <v>45566.313194444447</v>
      </c>
    </row>
    <row r="12762" spans="1:20" x14ac:dyDescent="0.35">
      <c r="A12762" t="s">
        <v>130</v>
      </c>
      <c r="B12762" t="s">
        <v>131</v>
      </c>
      <c r="C12762" t="s">
        <v>97</v>
      </c>
      <c r="D12762" s="29">
        <v>46003</v>
      </c>
      <c r="E12762" s="184" t="str">
        <f t="shared" si="922"/>
        <v/>
      </c>
      <c r="F12762" s="184" t="str">
        <f t="shared" si="923"/>
        <v/>
      </c>
      <c r="G12762" s="184" t="str">
        <f t="shared" si="924"/>
        <v/>
      </c>
      <c r="H12762" s="184" t="str">
        <f t="shared" si="925"/>
        <v/>
      </c>
      <c r="L12762">
        <f t="shared" si="920"/>
        <v>434.86933427707959</v>
      </c>
      <c r="R12762">
        <f t="shared" si="921"/>
        <v>483.74226899999996</v>
      </c>
      <c r="S12762" t="s">
        <v>201</v>
      </c>
      <c r="T12762" s="221">
        <v>45566.313194444447</v>
      </c>
    </row>
    <row r="12763" spans="1:20" x14ac:dyDescent="0.35">
      <c r="A12763" t="s">
        <v>130</v>
      </c>
      <c r="B12763" t="s">
        <v>131</v>
      </c>
      <c r="C12763" t="s">
        <v>97</v>
      </c>
      <c r="D12763" s="29">
        <v>46004</v>
      </c>
      <c r="E12763" s="184" t="str">
        <f t="shared" si="922"/>
        <v/>
      </c>
      <c r="F12763" s="184" t="str">
        <f t="shared" si="923"/>
        <v/>
      </c>
      <c r="G12763" s="184" t="str">
        <f t="shared" si="924"/>
        <v/>
      </c>
      <c r="H12763" s="184" t="str">
        <f t="shared" si="925"/>
        <v/>
      </c>
      <c r="L12763">
        <f t="shared" si="920"/>
        <v>434.86933427707959</v>
      </c>
      <c r="R12763">
        <f t="shared" si="921"/>
        <v>483.74226899999996</v>
      </c>
      <c r="S12763" t="s">
        <v>201</v>
      </c>
      <c r="T12763" s="221">
        <v>45566.313194444447</v>
      </c>
    </row>
    <row r="12764" spans="1:20" x14ac:dyDescent="0.35">
      <c r="A12764" t="s">
        <v>130</v>
      </c>
      <c r="B12764" t="s">
        <v>131</v>
      </c>
      <c r="C12764" t="s">
        <v>97</v>
      </c>
      <c r="D12764" s="29">
        <v>46005</v>
      </c>
      <c r="E12764" s="184" t="str">
        <f t="shared" si="922"/>
        <v/>
      </c>
      <c r="F12764" s="184" t="str">
        <f t="shared" si="923"/>
        <v/>
      </c>
      <c r="G12764" s="184" t="str">
        <f t="shared" si="924"/>
        <v/>
      </c>
      <c r="H12764" s="184" t="str">
        <f t="shared" si="925"/>
        <v/>
      </c>
      <c r="L12764">
        <f t="shared" si="920"/>
        <v>434.86933427707959</v>
      </c>
      <c r="R12764">
        <f t="shared" si="921"/>
        <v>483.74226899999996</v>
      </c>
      <c r="S12764" t="s">
        <v>201</v>
      </c>
      <c r="T12764" s="221">
        <v>45566.313194444447</v>
      </c>
    </row>
    <row r="12765" spans="1:20" x14ac:dyDescent="0.35">
      <c r="A12765" t="s">
        <v>130</v>
      </c>
      <c r="B12765" t="s">
        <v>131</v>
      </c>
      <c r="C12765" t="s">
        <v>97</v>
      </c>
      <c r="D12765" s="29">
        <v>46006</v>
      </c>
      <c r="E12765" s="184" t="str">
        <f t="shared" si="922"/>
        <v/>
      </c>
      <c r="F12765" s="184" t="str">
        <f t="shared" si="923"/>
        <v/>
      </c>
      <c r="G12765" s="184" t="str">
        <f t="shared" si="924"/>
        <v/>
      </c>
      <c r="H12765" s="184" t="str">
        <f t="shared" si="925"/>
        <v/>
      </c>
      <c r="L12765">
        <f t="shared" si="920"/>
        <v>434.86933427707959</v>
      </c>
      <c r="R12765">
        <f t="shared" si="921"/>
        <v>483.74226899999996</v>
      </c>
      <c r="S12765" t="s">
        <v>201</v>
      </c>
      <c r="T12765" s="221">
        <v>45566.313194444447</v>
      </c>
    </row>
    <row r="12766" spans="1:20" x14ac:dyDescent="0.35">
      <c r="A12766" t="s">
        <v>130</v>
      </c>
      <c r="B12766" t="s">
        <v>131</v>
      </c>
      <c r="C12766" t="s">
        <v>97</v>
      </c>
      <c r="D12766" s="29">
        <v>46007</v>
      </c>
      <c r="E12766" s="184" t="str">
        <f t="shared" si="922"/>
        <v/>
      </c>
      <c r="F12766" s="184" t="str">
        <f t="shared" si="923"/>
        <v/>
      </c>
      <c r="G12766" s="184" t="str">
        <f t="shared" si="924"/>
        <v/>
      </c>
      <c r="H12766" s="184" t="str">
        <f t="shared" si="925"/>
        <v/>
      </c>
      <c r="L12766">
        <f t="shared" si="920"/>
        <v>434.86933427707959</v>
      </c>
      <c r="R12766">
        <f t="shared" si="921"/>
        <v>483.74226899999996</v>
      </c>
      <c r="S12766" t="s">
        <v>201</v>
      </c>
      <c r="T12766" s="221">
        <v>45566.313194444447</v>
      </c>
    </row>
    <row r="12767" spans="1:20" x14ac:dyDescent="0.35">
      <c r="A12767" t="s">
        <v>130</v>
      </c>
      <c r="B12767" t="s">
        <v>131</v>
      </c>
      <c r="C12767" t="s">
        <v>97</v>
      </c>
      <c r="D12767" s="29">
        <v>46008</v>
      </c>
      <c r="E12767" s="184" t="str">
        <f t="shared" si="922"/>
        <v/>
      </c>
      <c r="F12767" s="184" t="str">
        <f t="shared" si="923"/>
        <v/>
      </c>
      <c r="G12767" s="184" t="str">
        <f t="shared" si="924"/>
        <v/>
      </c>
      <c r="H12767" s="184" t="str">
        <f t="shared" si="925"/>
        <v/>
      </c>
      <c r="L12767">
        <f t="shared" si="920"/>
        <v>434.86933427707959</v>
      </c>
      <c r="R12767">
        <f t="shared" si="921"/>
        <v>483.74226899999996</v>
      </c>
      <c r="S12767" t="s">
        <v>201</v>
      </c>
      <c r="T12767" s="221">
        <v>45566.313194444447</v>
      </c>
    </row>
    <row r="12768" spans="1:20" x14ac:dyDescent="0.35">
      <c r="A12768" t="s">
        <v>130</v>
      </c>
      <c r="B12768" t="s">
        <v>131</v>
      </c>
      <c r="C12768" t="s">
        <v>97</v>
      </c>
      <c r="D12768" s="29">
        <v>46009</v>
      </c>
      <c r="E12768" s="184" t="str">
        <f t="shared" si="922"/>
        <v/>
      </c>
      <c r="F12768" s="184" t="str">
        <f t="shared" si="923"/>
        <v/>
      </c>
      <c r="G12768" s="184" t="str">
        <f t="shared" si="924"/>
        <v/>
      </c>
      <c r="H12768" s="184" t="str">
        <f t="shared" si="925"/>
        <v/>
      </c>
      <c r="L12768">
        <f t="shared" si="920"/>
        <v>434.86933427707959</v>
      </c>
      <c r="R12768">
        <f t="shared" si="921"/>
        <v>483.74226899999996</v>
      </c>
      <c r="S12768" t="s">
        <v>201</v>
      </c>
      <c r="T12768" s="221">
        <v>45566.313194444447</v>
      </c>
    </row>
    <row r="12769" spans="1:20" x14ac:dyDescent="0.35">
      <c r="A12769" t="s">
        <v>130</v>
      </c>
      <c r="B12769" t="s">
        <v>131</v>
      </c>
      <c r="C12769" t="s">
        <v>97</v>
      </c>
      <c r="D12769" s="29">
        <v>46010</v>
      </c>
      <c r="E12769" s="184" t="str">
        <f t="shared" si="922"/>
        <v/>
      </c>
      <c r="F12769" s="184" t="str">
        <f t="shared" si="923"/>
        <v/>
      </c>
      <c r="G12769" s="184" t="str">
        <f t="shared" si="924"/>
        <v/>
      </c>
      <c r="H12769" s="184" t="str">
        <f t="shared" si="925"/>
        <v/>
      </c>
      <c r="L12769">
        <f t="shared" si="920"/>
        <v>434.86933427707959</v>
      </c>
      <c r="R12769">
        <f t="shared" si="921"/>
        <v>483.74226899999996</v>
      </c>
      <c r="S12769" t="s">
        <v>201</v>
      </c>
      <c r="T12769" s="221">
        <v>45566.313194444447</v>
      </c>
    </row>
    <row r="12770" spans="1:20" x14ac:dyDescent="0.35">
      <c r="A12770" t="s">
        <v>130</v>
      </c>
      <c r="B12770" t="s">
        <v>131</v>
      </c>
      <c r="C12770" t="s">
        <v>97</v>
      </c>
      <c r="D12770" s="29">
        <v>46011</v>
      </c>
      <c r="E12770" s="184" t="str">
        <f t="shared" si="922"/>
        <v/>
      </c>
      <c r="F12770" s="184" t="str">
        <f t="shared" si="923"/>
        <v/>
      </c>
      <c r="G12770" s="184" t="str">
        <f t="shared" si="924"/>
        <v/>
      </c>
      <c r="H12770" s="184" t="str">
        <f t="shared" si="925"/>
        <v/>
      </c>
      <c r="L12770">
        <f t="shared" si="920"/>
        <v>434.86933427707959</v>
      </c>
      <c r="R12770">
        <f t="shared" si="921"/>
        <v>483.74226899999996</v>
      </c>
      <c r="S12770" t="s">
        <v>201</v>
      </c>
      <c r="T12770" s="221">
        <v>45566.313194444447</v>
      </c>
    </row>
    <row r="12771" spans="1:20" x14ac:dyDescent="0.35">
      <c r="A12771" t="s">
        <v>130</v>
      </c>
      <c r="B12771" t="s">
        <v>131</v>
      </c>
      <c r="C12771" t="s">
        <v>97</v>
      </c>
      <c r="D12771" s="29">
        <v>46012</v>
      </c>
      <c r="E12771" s="184" t="str">
        <f t="shared" si="922"/>
        <v/>
      </c>
      <c r="F12771" s="184" t="str">
        <f t="shared" si="923"/>
        <v/>
      </c>
      <c r="G12771" s="184" t="str">
        <f t="shared" si="924"/>
        <v/>
      </c>
      <c r="H12771" s="184" t="str">
        <f t="shared" si="925"/>
        <v/>
      </c>
      <c r="L12771">
        <f t="shared" si="920"/>
        <v>434.86933427707959</v>
      </c>
      <c r="R12771">
        <f t="shared" si="921"/>
        <v>483.74226899999996</v>
      </c>
      <c r="S12771" t="s">
        <v>201</v>
      </c>
      <c r="T12771" s="221">
        <v>45566.313194444447</v>
      </c>
    </row>
    <row r="12772" spans="1:20" x14ac:dyDescent="0.35">
      <c r="A12772" t="s">
        <v>130</v>
      </c>
      <c r="B12772" t="s">
        <v>131</v>
      </c>
      <c r="C12772" t="s">
        <v>97</v>
      </c>
      <c r="D12772" s="29">
        <v>46013</v>
      </c>
      <c r="E12772" s="184" t="str">
        <f t="shared" si="922"/>
        <v/>
      </c>
      <c r="F12772" s="184" t="str">
        <f t="shared" si="923"/>
        <v/>
      </c>
      <c r="G12772" s="184" t="str">
        <f t="shared" si="924"/>
        <v/>
      </c>
      <c r="H12772" s="184" t="str">
        <f t="shared" si="925"/>
        <v/>
      </c>
      <c r="L12772">
        <f t="shared" si="920"/>
        <v>434.86933427707959</v>
      </c>
      <c r="R12772">
        <f t="shared" si="921"/>
        <v>483.74226899999996</v>
      </c>
      <c r="S12772" t="s">
        <v>201</v>
      </c>
      <c r="T12772" s="221">
        <v>45566.313194444447</v>
      </c>
    </row>
    <row r="12773" spans="1:20" x14ac:dyDescent="0.35">
      <c r="A12773" t="s">
        <v>130</v>
      </c>
      <c r="B12773" t="s">
        <v>131</v>
      </c>
      <c r="C12773" t="s">
        <v>97</v>
      </c>
      <c r="D12773" s="29">
        <v>46014</v>
      </c>
      <c r="E12773" s="184" t="str">
        <f t="shared" si="922"/>
        <v/>
      </c>
      <c r="F12773" s="184" t="str">
        <f t="shared" si="923"/>
        <v/>
      </c>
      <c r="G12773" s="184" t="str">
        <f t="shared" si="924"/>
        <v/>
      </c>
      <c r="H12773" s="184" t="str">
        <f t="shared" si="925"/>
        <v/>
      </c>
      <c r="L12773">
        <f t="shared" si="920"/>
        <v>434.86933427707959</v>
      </c>
      <c r="R12773">
        <f t="shared" si="921"/>
        <v>483.74226899999996</v>
      </c>
      <c r="S12773" t="s">
        <v>201</v>
      </c>
      <c r="T12773" s="221">
        <v>45566.313194444447</v>
      </c>
    </row>
    <row r="12774" spans="1:20" x14ac:dyDescent="0.35">
      <c r="A12774" t="s">
        <v>130</v>
      </c>
      <c r="B12774" t="s">
        <v>131</v>
      </c>
      <c r="C12774" t="s">
        <v>97</v>
      </c>
      <c r="D12774" s="29">
        <v>46015</v>
      </c>
      <c r="E12774" s="184" t="str">
        <f t="shared" si="922"/>
        <v/>
      </c>
      <c r="F12774" s="184" t="str">
        <f t="shared" si="923"/>
        <v/>
      </c>
      <c r="G12774" s="184" t="str">
        <f t="shared" si="924"/>
        <v/>
      </c>
      <c r="H12774" s="184" t="str">
        <f t="shared" si="925"/>
        <v/>
      </c>
      <c r="L12774">
        <f t="shared" si="920"/>
        <v>434.86933427707959</v>
      </c>
      <c r="R12774">
        <f t="shared" si="921"/>
        <v>483.74226899999996</v>
      </c>
      <c r="S12774" t="s">
        <v>201</v>
      </c>
      <c r="T12774" s="221">
        <v>45566.313194444447</v>
      </c>
    </row>
    <row r="12775" spans="1:20" x14ac:dyDescent="0.35">
      <c r="A12775" t="s">
        <v>130</v>
      </c>
      <c r="B12775" t="s">
        <v>131</v>
      </c>
      <c r="C12775" t="s">
        <v>97</v>
      </c>
      <c r="D12775" s="29">
        <v>46016</v>
      </c>
      <c r="E12775" s="184" t="str">
        <f t="shared" si="922"/>
        <v/>
      </c>
      <c r="F12775" s="184" t="str">
        <f t="shared" si="923"/>
        <v/>
      </c>
      <c r="G12775" s="184" t="str">
        <f t="shared" si="924"/>
        <v/>
      </c>
      <c r="H12775" s="184" t="str">
        <f t="shared" si="925"/>
        <v/>
      </c>
      <c r="L12775">
        <f t="shared" si="920"/>
        <v>434.86933427707959</v>
      </c>
      <c r="R12775">
        <f t="shared" si="921"/>
        <v>483.74226899999996</v>
      </c>
      <c r="S12775" t="s">
        <v>201</v>
      </c>
      <c r="T12775" s="221">
        <v>45566.313194444447</v>
      </c>
    </row>
    <row r="12776" spans="1:20" x14ac:dyDescent="0.35">
      <c r="A12776" t="s">
        <v>130</v>
      </c>
      <c r="B12776" t="s">
        <v>131</v>
      </c>
      <c r="C12776" t="s">
        <v>97</v>
      </c>
      <c r="D12776" s="29">
        <v>46017</v>
      </c>
      <c r="E12776" s="184" t="str">
        <f t="shared" si="922"/>
        <v/>
      </c>
      <c r="F12776" s="184" t="str">
        <f t="shared" si="923"/>
        <v/>
      </c>
      <c r="G12776" s="184" t="str">
        <f t="shared" si="924"/>
        <v/>
      </c>
      <c r="H12776" s="184" t="str">
        <f t="shared" si="925"/>
        <v/>
      </c>
      <c r="L12776">
        <f t="shared" si="920"/>
        <v>434.86933427707959</v>
      </c>
      <c r="R12776">
        <f t="shared" si="921"/>
        <v>483.74226899999996</v>
      </c>
      <c r="S12776" t="s">
        <v>201</v>
      </c>
      <c r="T12776" s="221">
        <v>45566.313194444447</v>
      </c>
    </row>
    <row r="12777" spans="1:20" x14ac:dyDescent="0.35">
      <c r="A12777" t="s">
        <v>130</v>
      </c>
      <c r="B12777" t="s">
        <v>131</v>
      </c>
      <c r="C12777" t="s">
        <v>97</v>
      </c>
      <c r="D12777" s="29">
        <v>46018</v>
      </c>
      <c r="E12777" s="184" t="str">
        <f t="shared" si="922"/>
        <v/>
      </c>
      <c r="F12777" s="184" t="str">
        <f t="shared" si="923"/>
        <v/>
      </c>
      <c r="G12777" s="184" t="str">
        <f t="shared" si="924"/>
        <v/>
      </c>
      <c r="H12777" s="184" t="str">
        <f t="shared" si="925"/>
        <v/>
      </c>
      <c r="L12777">
        <f t="shared" si="920"/>
        <v>434.86933427707959</v>
      </c>
      <c r="R12777">
        <f t="shared" si="921"/>
        <v>483.74226899999996</v>
      </c>
      <c r="S12777" t="s">
        <v>201</v>
      </c>
      <c r="T12777" s="221">
        <v>45566.313194444447</v>
      </c>
    </row>
    <row r="12778" spans="1:20" x14ac:dyDescent="0.35">
      <c r="A12778" t="s">
        <v>130</v>
      </c>
      <c r="B12778" t="s">
        <v>131</v>
      </c>
      <c r="C12778" t="s">
        <v>97</v>
      </c>
      <c r="D12778" s="29">
        <v>46019</v>
      </c>
      <c r="E12778" s="184" t="str">
        <f t="shared" si="922"/>
        <v/>
      </c>
      <c r="F12778" s="184" t="str">
        <f t="shared" si="923"/>
        <v/>
      </c>
      <c r="G12778" s="184" t="str">
        <f t="shared" si="924"/>
        <v/>
      </c>
      <c r="H12778" s="184" t="str">
        <f t="shared" si="925"/>
        <v/>
      </c>
      <c r="L12778">
        <f t="shared" si="920"/>
        <v>434.86933427707959</v>
      </c>
      <c r="R12778">
        <f t="shared" si="921"/>
        <v>483.74226899999996</v>
      </c>
      <c r="S12778" t="s">
        <v>201</v>
      </c>
      <c r="T12778" s="221">
        <v>45566.313194444447</v>
      </c>
    </row>
    <row r="12779" spans="1:20" x14ac:dyDescent="0.35">
      <c r="A12779" t="s">
        <v>130</v>
      </c>
      <c r="B12779" t="s">
        <v>131</v>
      </c>
      <c r="C12779" t="s">
        <v>97</v>
      </c>
      <c r="D12779" s="29">
        <v>46020</v>
      </c>
      <c r="E12779" s="184" t="str">
        <f t="shared" si="922"/>
        <v/>
      </c>
      <c r="F12779" s="184" t="str">
        <f t="shared" si="923"/>
        <v/>
      </c>
      <c r="G12779" s="184" t="str">
        <f t="shared" si="924"/>
        <v/>
      </c>
      <c r="H12779" s="184" t="str">
        <f t="shared" si="925"/>
        <v/>
      </c>
      <c r="L12779">
        <f t="shared" si="920"/>
        <v>434.86933427707959</v>
      </c>
      <c r="R12779">
        <f t="shared" si="921"/>
        <v>483.74226899999996</v>
      </c>
      <c r="S12779" t="s">
        <v>201</v>
      </c>
      <c r="T12779" s="221">
        <v>45566.313194444447</v>
      </c>
    </row>
    <row r="12780" spans="1:20" x14ac:dyDescent="0.35">
      <c r="A12780" t="s">
        <v>130</v>
      </c>
      <c r="B12780" t="s">
        <v>131</v>
      </c>
      <c r="C12780" t="s">
        <v>97</v>
      </c>
      <c r="D12780" s="29">
        <v>46021</v>
      </c>
      <c r="E12780" s="184" t="str">
        <f t="shared" si="922"/>
        <v/>
      </c>
      <c r="F12780" s="184" t="str">
        <f t="shared" si="923"/>
        <v/>
      </c>
      <c r="G12780" s="184" t="str">
        <f t="shared" si="924"/>
        <v/>
      </c>
      <c r="H12780" s="184" t="str">
        <f t="shared" si="925"/>
        <v/>
      </c>
      <c r="L12780">
        <f t="shared" si="920"/>
        <v>434.86933427707959</v>
      </c>
      <c r="R12780">
        <f t="shared" si="921"/>
        <v>483.74226899999996</v>
      </c>
      <c r="S12780" t="s">
        <v>201</v>
      </c>
      <c r="T12780" s="221">
        <v>45566.313194444447</v>
      </c>
    </row>
    <row r="12781" spans="1:20" x14ac:dyDescent="0.35">
      <c r="A12781" t="s">
        <v>130</v>
      </c>
      <c r="B12781" t="s">
        <v>131</v>
      </c>
      <c r="C12781" t="s">
        <v>97</v>
      </c>
      <c r="D12781" s="29">
        <v>46022</v>
      </c>
      <c r="E12781" s="184" t="str">
        <f t="shared" si="922"/>
        <v/>
      </c>
      <c r="F12781" s="184" t="str">
        <f t="shared" si="923"/>
        <v/>
      </c>
      <c r="G12781" s="184" t="str">
        <f t="shared" si="924"/>
        <v/>
      </c>
      <c r="H12781" s="184" t="str">
        <f t="shared" si="925"/>
        <v/>
      </c>
      <c r="L12781">
        <f t="shared" si="920"/>
        <v>434.86933427707959</v>
      </c>
      <c r="R12781">
        <f t="shared" si="921"/>
        <v>483.74226899999996</v>
      </c>
      <c r="S12781" t="s">
        <v>201</v>
      </c>
      <c r="T12781" s="221">
        <v>45566.313194444447</v>
      </c>
    </row>
    <row r="12782" spans="1:20" x14ac:dyDescent="0.35">
      <c r="A12782" t="s">
        <v>132</v>
      </c>
      <c r="B12782" t="s">
        <v>133</v>
      </c>
      <c r="C12782" t="s">
        <v>97</v>
      </c>
      <c r="D12782" s="29">
        <v>45658</v>
      </c>
      <c r="E12782" s="184" t="str">
        <f t="shared" si="922"/>
        <v/>
      </c>
      <c r="F12782" s="184" t="str">
        <f t="shared" si="923"/>
        <v/>
      </c>
      <c r="G12782" s="184" t="str">
        <f t="shared" si="924"/>
        <v/>
      </c>
      <c r="H12782" s="184" t="str">
        <f t="shared" si="925"/>
        <v/>
      </c>
      <c r="L12782">
        <f>L6212</f>
        <v>339.11828700000001</v>
      </c>
      <c r="R12782">
        <f t="shared" ref="R12782:R12845" si="926">R6212</f>
        <v>339.118292</v>
      </c>
      <c r="S12782" t="s">
        <v>201</v>
      </c>
      <c r="T12782" s="221">
        <v>45498.336805555555</v>
      </c>
    </row>
    <row r="12783" spans="1:20" x14ac:dyDescent="0.35">
      <c r="A12783" t="s">
        <v>132</v>
      </c>
      <c r="B12783" t="s">
        <v>133</v>
      </c>
      <c r="C12783" t="s">
        <v>97</v>
      </c>
      <c r="D12783" s="29">
        <v>45659</v>
      </c>
      <c r="E12783" s="184" t="str">
        <f t="shared" si="922"/>
        <v/>
      </c>
      <c r="F12783" s="184" t="str">
        <f t="shared" si="923"/>
        <v/>
      </c>
      <c r="G12783" s="184" t="str">
        <f t="shared" si="924"/>
        <v/>
      </c>
      <c r="H12783" s="184" t="str">
        <f t="shared" si="925"/>
        <v/>
      </c>
      <c r="L12783">
        <f t="shared" ref="L12783:L12846" si="927">L6213</f>
        <v>339.11828700000001</v>
      </c>
      <c r="R12783">
        <f t="shared" si="926"/>
        <v>339.118292</v>
      </c>
      <c r="S12783" t="s">
        <v>201</v>
      </c>
      <c r="T12783" s="221">
        <v>45498.336805555555</v>
      </c>
    </row>
    <row r="12784" spans="1:20" x14ac:dyDescent="0.35">
      <c r="A12784" t="s">
        <v>132</v>
      </c>
      <c r="B12784" t="s">
        <v>133</v>
      </c>
      <c r="C12784" t="s">
        <v>97</v>
      </c>
      <c r="D12784" s="29">
        <v>45660</v>
      </c>
      <c r="E12784" s="184" t="str">
        <f t="shared" si="922"/>
        <v/>
      </c>
      <c r="F12784" s="184" t="str">
        <f t="shared" si="923"/>
        <v/>
      </c>
      <c r="G12784" s="184" t="str">
        <f t="shared" si="924"/>
        <v/>
      </c>
      <c r="H12784" s="184" t="str">
        <f t="shared" si="925"/>
        <v/>
      </c>
      <c r="L12784">
        <f t="shared" si="927"/>
        <v>339.11828700000001</v>
      </c>
      <c r="R12784">
        <f t="shared" si="926"/>
        <v>339.118292</v>
      </c>
      <c r="S12784" t="s">
        <v>201</v>
      </c>
      <c r="T12784" s="221">
        <v>45498.336805555555</v>
      </c>
    </row>
    <row r="12785" spans="1:20" x14ac:dyDescent="0.35">
      <c r="A12785" t="s">
        <v>132</v>
      </c>
      <c r="B12785" t="s">
        <v>133</v>
      </c>
      <c r="C12785" t="s">
        <v>97</v>
      </c>
      <c r="D12785" s="29">
        <v>45661</v>
      </c>
      <c r="E12785" s="184" t="str">
        <f t="shared" si="922"/>
        <v/>
      </c>
      <c r="F12785" s="184" t="str">
        <f t="shared" si="923"/>
        <v/>
      </c>
      <c r="G12785" s="184" t="str">
        <f t="shared" si="924"/>
        <v/>
      </c>
      <c r="H12785" s="184" t="str">
        <f t="shared" si="925"/>
        <v/>
      </c>
      <c r="L12785">
        <f t="shared" si="927"/>
        <v>339.11828700000001</v>
      </c>
      <c r="R12785">
        <f t="shared" si="926"/>
        <v>339.118292</v>
      </c>
      <c r="S12785" t="s">
        <v>201</v>
      </c>
      <c r="T12785" s="221">
        <v>45498.336805555555</v>
      </c>
    </row>
    <row r="12786" spans="1:20" x14ac:dyDescent="0.35">
      <c r="A12786" t="s">
        <v>132</v>
      </c>
      <c r="B12786" t="s">
        <v>133</v>
      </c>
      <c r="C12786" t="s">
        <v>97</v>
      </c>
      <c r="D12786" s="29">
        <v>45662</v>
      </c>
      <c r="E12786" s="184" t="str">
        <f t="shared" si="922"/>
        <v/>
      </c>
      <c r="F12786" s="184" t="str">
        <f t="shared" si="923"/>
        <v/>
      </c>
      <c r="G12786" s="184" t="str">
        <f t="shared" si="924"/>
        <v/>
      </c>
      <c r="H12786" s="184" t="str">
        <f t="shared" si="925"/>
        <v/>
      </c>
      <c r="L12786">
        <f t="shared" si="927"/>
        <v>339.11828700000001</v>
      </c>
      <c r="R12786">
        <f t="shared" si="926"/>
        <v>339.118292</v>
      </c>
      <c r="S12786" t="s">
        <v>201</v>
      </c>
      <c r="T12786" s="221">
        <v>45498.336805555555</v>
      </c>
    </row>
    <row r="12787" spans="1:20" x14ac:dyDescent="0.35">
      <c r="A12787" t="s">
        <v>132</v>
      </c>
      <c r="B12787" t="s">
        <v>133</v>
      </c>
      <c r="C12787" t="s">
        <v>97</v>
      </c>
      <c r="D12787" s="29">
        <v>45663</v>
      </c>
      <c r="E12787" s="184" t="str">
        <f t="shared" si="922"/>
        <v/>
      </c>
      <c r="F12787" s="184" t="str">
        <f t="shared" si="923"/>
        <v/>
      </c>
      <c r="G12787" s="184" t="str">
        <f t="shared" si="924"/>
        <v/>
      </c>
      <c r="H12787" s="184" t="str">
        <f t="shared" si="925"/>
        <v/>
      </c>
      <c r="L12787">
        <f t="shared" si="927"/>
        <v>339.11828700000001</v>
      </c>
      <c r="R12787">
        <f t="shared" si="926"/>
        <v>339.118292</v>
      </c>
      <c r="S12787" t="s">
        <v>201</v>
      </c>
      <c r="T12787" s="221">
        <v>45498.336805555555</v>
      </c>
    </row>
    <row r="12788" spans="1:20" x14ac:dyDescent="0.35">
      <c r="A12788" t="s">
        <v>132</v>
      </c>
      <c r="B12788" t="s">
        <v>133</v>
      </c>
      <c r="C12788" t="s">
        <v>97</v>
      </c>
      <c r="D12788" s="29">
        <v>45664</v>
      </c>
      <c r="E12788" s="184" t="str">
        <f t="shared" si="922"/>
        <v/>
      </c>
      <c r="F12788" s="184" t="str">
        <f t="shared" si="923"/>
        <v/>
      </c>
      <c r="G12788" s="184" t="str">
        <f t="shared" si="924"/>
        <v/>
      </c>
      <c r="H12788" s="184" t="str">
        <f t="shared" si="925"/>
        <v/>
      </c>
      <c r="L12788">
        <f t="shared" si="927"/>
        <v>339.11828700000001</v>
      </c>
      <c r="R12788">
        <f t="shared" si="926"/>
        <v>339.118292</v>
      </c>
      <c r="S12788" t="s">
        <v>201</v>
      </c>
      <c r="T12788" s="221">
        <v>45498.336805555555</v>
      </c>
    </row>
    <row r="12789" spans="1:20" x14ac:dyDescent="0.35">
      <c r="A12789" t="s">
        <v>132</v>
      </c>
      <c r="B12789" t="s">
        <v>133</v>
      </c>
      <c r="C12789" t="s">
        <v>97</v>
      </c>
      <c r="D12789" s="29">
        <v>45665</v>
      </c>
      <c r="E12789" s="184" t="str">
        <f t="shared" si="922"/>
        <v/>
      </c>
      <c r="F12789" s="184" t="str">
        <f t="shared" si="923"/>
        <v/>
      </c>
      <c r="G12789" s="184" t="str">
        <f t="shared" si="924"/>
        <v/>
      </c>
      <c r="H12789" s="184" t="str">
        <f t="shared" si="925"/>
        <v/>
      </c>
      <c r="L12789">
        <f t="shared" si="927"/>
        <v>339.11828700000001</v>
      </c>
      <c r="R12789">
        <f t="shared" si="926"/>
        <v>339.118292</v>
      </c>
      <c r="S12789" t="s">
        <v>201</v>
      </c>
      <c r="T12789" s="221">
        <v>45498.336805555555</v>
      </c>
    </row>
    <row r="12790" spans="1:20" x14ac:dyDescent="0.35">
      <c r="A12790" t="s">
        <v>132</v>
      </c>
      <c r="B12790" t="s">
        <v>133</v>
      </c>
      <c r="C12790" t="s">
        <v>97</v>
      </c>
      <c r="D12790" s="29">
        <v>45666</v>
      </c>
      <c r="E12790" s="184" t="str">
        <f t="shared" si="922"/>
        <v/>
      </c>
      <c r="F12790" s="184" t="str">
        <f t="shared" si="923"/>
        <v/>
      </c>
      <c r="G12790" s="184" t="str">
        <f t="shared" si="924"/>
        <v/>
      </c>
      <c r="H12790" s="184" t="str">
        <f t="shared" si="925"/>
        <v/>
      </c>
      <c r="L12790">
        <f t="shared" si="927"/>
        <v>339.11828700000001</v>
      </c>
      <c r="R12790">
        <f t="shared" si="926"/>
        <v>339.118292</v>
      </c>
      <c r="S12790" t="s">
        <v>201</v>
      </c>
      <c r="T12790" s="221">
        <v>45498.336805555555</v>
      </c>
    </row>
    <row r="12791" spans="1:20" x14ac:dyDescent="0.35">
      <c r="A12791" t="s">
        <v>132</v>
      </c>
      <c r="B12791" t="s">
        <v>133</v>
      </c>
      <c r="C12791" t="s">
        <v>97</v>
      </c>
      <c r="D12791" s="29">
        <v>45667</v>
      </c>
      <c r="E12791" s="184" t="str">
        <f t="shared" si="922"/>
        <v/>
      </c>
      <c r="F12791" s="184" t="str">
        <f t="shared" si="923"/>
        <v/>
      </c>
      <c r="G12791" s="184" t="str">
        <f t="shared" si="924"/>
        <v/>
      </c>
      <c r="H12791" s="184" t="str">
        <f t="shared" si="925"/>
        <v/>
      </c>
      <c r="L12791">
        <f t="shared" si="927"/>
        <v>339.11828700000001</v>
      </c>
      <c r="R12791">
        <f t="shared" si="926"/>
        <v>339.118292</v>
      </c>
      <c r="S12791" t="s">
        <v>201</v>
      </c>
      <c r="T12791" s="221">
        <v>45498.336805555555</v>
      </c>
    </row>
    <row r="12792" spans="1:20" x14ac:dyDescent="0.35">
      <c r="A12792" t="s">
        <v>132</v>
      </c>
      <c r="B12792" t="s">
        <v>133</v>
      </c>
      <c r="C12792" t="s">
        <v>97</v>
      </c>
      <c r="D12792" s="29">
        <v>45668</v>
      </c>
      <c r="E12792" s="184" t="str">
        <f t="shared" si="922"/>
        <v/>
      </c>
      <c r="F12792" s="184" t="str">
        <f t="shared" si="923"/>
        <v/>
      </c>
      <c r="G12792" s="184" t="str">
        <f t="shared" si="924"/>
        <v/>
      </c>
      <c r="H12792" s="184" t="str">
        <f t="shared" si="925"/>
        <v/>
      </c>
      <c r="L12792">
        <f t="shared" si="927"/>
        <v>339.11828700000001</v>
      </c>
      <c r="R12792">
        <f t="shared" si="926"/>
        <v>339.118292</v>
      </c>
      <c r="S12792" t="s">
        <v>201</v>
      </c>
      <c r="T12792" s="221">
        <v>45498.336805555555</v>
      </c>
    </row>
    <row r="12793" spans="1:20" x14ac:dyDescent="0.35">
      <c r="A12793" t="s">
        <v>132</v>
      </c>
      <c r="B12793" t="s">
        <v>133</v>
      </c>
      <c r="C12793" t="s">
        <v>97</v>
      </c>
      <c r="D12793" s="29">
        <v>45669</v>
      </c>
      <c r="E12793" s="184" t="str">
        <f t="shared" si="922"/>
        <v/>
      </c>
      <c r="F12793" s="184" t="str">
        <f t="shared" si="923"/>
        <v/>
      </c>
      <c r="G12793" s="184" t="str">
        <f t="shared" si="924"/>
        <v/>
      </c>
      <c r="H12793" s="184" t="str">
        <f t="shared" si="925"/>
        <v/>
      </c>
      <c r="L12793">
        <f t="shared" si="927"/>
        <v>339.11828700000001</v>
      </c>
      <c r="R12793">
        <f t="shared" si="926"/>
        <v>339.118292</v>
      </c>
      <c r="S12793" t="s">
        <v>201</v>
      </c>
      <c r="T12793" s="221">
        <v>45498.336805555555</v>
      </c>
    </row>
    <row r="12794" spans="1:20" x14ac:dyDescent="0.35">
      <c r="A12794" t="s">
        <v>132</v>
      </c>
      <c r="B12794" t="s">
        <v>133</v>
      </c>
      <c r="C12794" t="s">
        <v>97</v>
      </c>
      <c r="D12794" s="29">
        <v>45670</v>
      </c>
      <c r="E12794" s="184" t="str">
        <f t="shared" si="922"/>
        <v/>
      </c>
      <c r="F12794" s="184" t="str">
        <f t="shared" si="923"/>
        <v/>
      </c>
      <c r="G12794" s="184" t="str">
        <f t="shared" si="924"/>
        <v/>
      </c>
      <c r="H12794" s="184" t="str">
        <f t="shared" si="925"/>
        <v/>
      </c>
      <c r="L12794">
        <f t="shared" si="927"/>
        <v>339.11828700000001</v>
      </c>
      <c r="R12794">
        <f t="shared" si="926"/>
        <v>339.118292</v>
      </c>
      <c r="S12794" t="s">
        <v>201</v>
      </c>
      <c r="T12794" s="221">
        <v>45498.336805555555</v>
      </c>
    </row>
    <row r="12795" spans="1:20" x14ac:dyDescent="0.35">
      <c r="A12795" t="s">
        <v>132</v>
      </c>
      <c r="B12795" t="s">
        <v>133</v>
      </c>
      <c r="C12795" t="s">
        <v>97</v>
      </c>
      <c r="D12795" s="29">
        <v>45671</v>
      </c>
      <c r="E12795" s="184" t="str">
        <f t="shared" si="922"/>
        <v/>
      </c>
      <c r="F12795" s="184" t="str">
        <f t="shared" si="923"/>
        <v/>
      </c>
      <c r="G12795" s="184" t="str">
        <f t="shared" si="924"/>
        <v/>
      </c>
      <c r="H12795" s="184" t="str">
        <f t="shared" si="925"/>
        <v/>
      </c>
      <c r="L12795">
        <f t="shared" si="927"/>
        <v>339.11828700000001</v>
      </c>
      <c r="R12795">
        <f t="shared" si="926"/>
        <v>339.118292</v>
      </c>
      <c r="S12795" t="s">
        <v>201</v>
      </c>
      <c r="T12795" s="221">
        <v>45498.336805555555</v>
      </c>
    </row>
    <row r="12796" spans="1:20" x14ac:dyDescent="0.35">
      <c r="A12796" t="s">
        <v>132</v>
      </c>
      <c r="B12796" t="s">
        <v>133</v>
      </c>
      <c r="C12796" t="s">
        <v>97</v>
      </c>
      <c r="D12796" s="29">
        <v>45672</v>
      </c>
      <c r="E12796" s="184" t="str">
        <f t="shared" si="922"/>
        <v/>
      </c>
      <c r="F12796" s="184" t="str">
        <f t="shared" si="923"/>
        <v/>
      </c>
      <c r="G12796" s="184" t="str">
        <f t="shared" si="924"/>
        <v/>
      </c>
      <c r="H12796" s="184" t="str">
        <f t="shared" si="925"/>
        <v/>
      </c>
      <c r="L12796">
        <f t="shared" si="927"/>
        <v>339.11828700000001</v>
      </c>
      <c r="R12796">
        <f t="shared" si="926"/>
        <v>339.118292</v>
      </c>
      <c r="S12796" t="s">
        <v>201</v>
      </c>
      <c r="T12796" s="221">
        <v>45498.336805555555</v>
      </c>
    </row>
    <row r="12797" spans="1:20" x14ac:dyDescent="0.35">
      <c r="A12797" t="s">
        <v>132</v>
      </c>
      <c r="B12797" t="s">
        <v>133</v>
      </c>
      <c r="C12797" t="s">
        <v>97</v>
      </c>
      <c r="D12797" s="29">
        <v>45673</v>
      </c>
      <c r="E12797" s="184" t="str">
        <f t="shared" si="922"/>
        <v/>
      </c>
      <c r="F12797" s="184" t="str">
        <f t="shared" si="923"/>
        <v/>
      </c>
      <c r="G12797" s="184" t="str">
        <f t="shared" si="924"/>
        <v/>
      </c>
      <c r="H12797" s="184" t="str">
        <f t="shared" si="925"/>
        <v/>
      </c>
      <c r="L12797">
        <f t="shared" si="927"/>
        <v>339.11828700000001</v>
      </c>
      <c r="R12797">
        <f t="shared" si="926"/>
        <v>339.118292</v>
      </c>
      <c r="S12797" t="s">
        <v>201</v>
      </c>
      <c r="T12797" s="221">
        <v>45498.336805555555</v>
      </c>
    </row>
    <row r="12798" spans="1:20" x14ac:dyDescent="0.35">
      <c r="A12798" t="s">
        <v>132</v>
      </c>
      <c r="B12798" t="s">
        <v>133</v>
      </c>
      <c r="C12798" t="s">
        <v>97</v>
      </c>
      <c r="D12798" s="29">
        <v>45674</v>
      </c>
      <c r="E12798" s="184" t="str">
        <f t="shared" si="922"/>
        <v/>
      </c>
      <c r="F12798" s="184" t="str">
        <f t="shared" si="923"/>
        <v/>
      </c>
      <c r="G12798" s="184" t="str">
        <f t="shared" si="924"/>
        <v/>
      </c>
      <c r="H12798" s="184" t="str">
        <f t="shared" si="925"/>
        <v/>
      </c>
      <c r="L12798">
        <f t="shared" si="927"/>
        <v>339.11828700000001</v>
      </c>
      <c r="R12798">
        <f t="shared" si="926"/>
        <v>339.118292</v>
      </c>
      <c r="S12798" t="s">
        <v>201</v>
      </c>
      <c r="T12798" s="221">
        <v>45498.336805555555</v>
      </c>
    </row>
    <row r="12799" spans="1:20" x14ac:dyDescent="0.35">
      <c r="A12799" t="s">
        <v>132</v>
      </c>
      <c r="B12799" t="s">
        <v>133</v>
      </c>
      <c r="C12799" t="s">
        <v>97</v>
      </c>
      <c r="D12799" s="29">
        <v>45675</v>
      </c>
      <c r="E12799" s="184" t="str">
        <f t="shared" si="922"/>
        <v/>
      </c>
      <c r="F12799" s="184" t="str">
        <f t="shared" si="923"/>
        <v/>
      </c>
      <c r="G12799" s="184" t="str">
        <f t="shared" si="924"/>
        <v/>
      </c>
      <c r="H12799" s="184" t="str">
        <f t="shared" si="925"/>
        <v/>
      </c>
      <c r="L12799">
        <f t="shared" si="927"/>
        <v>339.11828700000001</v>
      </c>
      <c r="R12799">
        <f t="shared" si="926"/>
        <v>339.118292</v>
      </c>
      <c r="S12799" t="s">
        <v>201</v>
      </c>
      <c r="T12799" s="221">
        <v>45498.336805555555</v>
      </c>
    </row>
    <row r="12800" spans="1:20" x14ac:dyDescent="0.35">
      <c r="A12800" t="s">
        <v>132</v>
      </c>
      <c r="B12800" t="s">
        <v>133</v>
      </c>
      <c r="C12800" t="s">
        <v>97</v>
      </c>
      <c r="D12800" s="29">
        <v>45676</v>
      </c>
      <c r="E12800" s="184" t="str">
        <f t="shared" si="922"/>
        <v/>
      </c>
      <c r="F12800" s="184" t="str">
        <f t="shared" si="923"/>
        <v/>
      </c>
      <c r="G12800" s="184" t="str">
        <f t="shared" si="924"/>
        <v/>
      </c>
      <c r="H12800" s="184" t="str">
        <f t="shared" si="925"/>
        <v/>
      </c>
      <c r="L12800">
        <f t="shared" si="927"/>
        <v>339.11828700000001</v>
      </c>
      <c r="R12800">
        <f t="shared" si="926"/>
        <v>339.118292</v>
      </c>
      <c r="S12800" t="s">
        <v>201</v>
      </c>
      <c r="T12800" s="221">
        <v>45498.336805555555</v>
      </c>
    </row>
    <row r="12801" spans="1:20" x14ac:dyDescent="0.35">
      <c r="A12801" t="s">
        <v>132</v>
      </c>
      <c r="B12801" t="s">
        <v>133</v>
      </c>
      <c r="C12801" t="s">
        <v>97</v>
      </c>
      <c r="D12801" s="29">
        <v>45677</v>
      </c>
      <c r="E12801" s="184" t="str">
        <f t="shared" si="922"/>
        <v/>
      </c>
      <c r="F12801" s="184" t="str">
        <f t="shared" si="923"/>
        <v/>
      </c>
      <c r="G12801" s="184" t="str">
        <f t="shared" si="924"/>
        <v/>
      </c>
      <c r="H12801" s="184" t="str">
        <f t="shared" si="925"/>
        <v/>
      </c>
      <c r="L12801">
        <f t="shared" si="927"/>
        <v>339.11828700000001</v>
      </c>
      <c r="R12801">
        <f t="shared" si="926"/>
        <v>339.118292</v>
      </c>
      <c r="S12801" t="s">
        <v>201</v>
      </c>
      <c r="T12801" s="221">
        <v>45498.336805555555</v>
      </c>
    </row>
    <row r="12802" spans="1:20" x14ac:dyDescent="0.35">
      <c r="A12802" t="s">
        <v>132</v>
      </c>
      <c r="B12802" t="s">
        <v>133</v>
      </c>
      <c r="C12802" t="s">
        <v>97</v>
      </c>
      <c r="D12802" s="29">
        <v>45678</v>
      </c>
      <c r="E12802" s="184" t="str">
        <f t="shared" si="922"/>
        <v/>
      </c>
      <c r="F12802" s="184" t="str">
        <f t="shared" si="923"/>
        <v/>
      </c>
      <c r="G12802" s="184" t="str">
        <f t="shared" si="924"/>
        <v/>
      </c>
      <c r="H12802" s="184" t="str">
        <f t="shared" si="925"/>
        <v/>
      </c>
      <c r="L12802">
        <f t="shared" si="927"/>
        <v>339.11828700000001</v>
      </c>
      <c r="R12802">
        <f t="shared" si="926"/>
        <v>339.118292</v>
      </c>
      <c r="S12802" t="s">
        <v>201</v>
      </c>
      <c r="T12802" s="221">
        <v>45498.336805555555</v>
      </c>
    </row>
    <row r="12803" spans="1:20" x14ac:dyDescent="0.35">
      <c r="A12803" t="s">
        <v>132</v>
      </c>
      <c r="B12803" t="s">
        <v>133</v>
      </c>
      <c r="C12803" t="s">
        <v>97</v>
      </c>
      <c r="D12803" s="29">
        <v>45679</v>
      </c>
      <c r="E12803" s="184" t="str">
        <f t="shared" si="922"/>
        <v/>
      </c>
      <c r="F12803" s="184" t="str">
        <f t="shared" si="923"/>
        <v/>
      </c>
      <c r="G12803" s="184" t="str">
        <f t="shared" si="924"/>
        <v/>
      </c>
      <c r="H12803" s="184" t="str">
        <f t="shared" si="925"/>
        <v/>
      </c>
      <c r="L12803">
        <f t="shared" si="927"/>
        <v>339.11828700000001</v>
      </c>
      <c r="R12803">
        <f t="shared" si="926"/>
        <v>339.118292</v>
      </c>
      <c r="S12803" t="s">
        <v>201</v>
      </c>
      <c r="T12803" s="221">
        <v>45498.336805555555</v>
      </c>
    </row>
    <row r="12804" spans="1:20" x14ac:dyDescent="0.35">
      <c r="A12804" t="s">
        <v>132</v>
      </c>
      <c r="B12804" t="s">
        <v>133</v>
      </c>
      <c r="C12804" t="s">
        <v>97</v>
      </c>
      <c r="D12804" s="29">
        <v>45680</v>
      </c>
      <c r="E12804" s="184" t="str">
        <f t="shared" si="922"/>
        <v/>
      </c>
      <c r="F12804" s="184" t="str">
        <f t="shared" si="923"/>
        <v/>
      </c>
      <c r="G12804" s="184" t="str">
        <f t="shared" si="924"/>
        <v/>
      </c>
      <c r="H12804" s="184" t="str">
        <f t="shared" si="925"/>
        <v/>
      </c>
      <c r="L12804">
        <f t="shared" si="927"/>
        <v>339.11828700000001</v>
      </c>
      <c r="R12804">
        <f t="shared" si="926"/>
        <v>339.118292</v>
      </c>
      <c r="S12804" t="s">
        <v>201</v>
      </c>
      <c r="T12804" s="221">
        <v>45498.336805555555</v>
      </c>
    </row>
    <row r="12805" spans="1:20" x14ac:dyDescent="0.35">
      <c r="A12805" t="s">
        <v>132</v>
      </c>
      <c r="B12805" t="s">
        <v>133</v>
      </c>
      <c r="C12805" t="s">
        <v>97</v>
      </c>
      <c r="D12805" s="29">
        <v>45681</v>
      </c>
      <c r="E12805" s="184" t="str">
        <f t="shared" si="922"/>
        <v/>
      </c>
      <c r="F12805" s="184" t="str">
        <f t="shared" si="923"/>
        <v/>
      </c>
      <c r="G12805" s="184" t="str">
        <f t="shared" si="924"/>
        <v/>
      </c>
      <c r="H12805" s="184" t="str">
        <f t="shared" si="925"/>
        <v/>
      </c>
      <c r="L12805">
        <f t="shared" si="927"/>
        <v>339.11828700000001</v>
      </c>
      <c r="R12805">
        <f t="shared" si="926"/>
        <v>339.118292</v>
      </c>
      <c r="S12805" t="s">
        <v>201</v>
      </c>
      <c r="T12805" s="221">
        <v>45498.336805555555</v>
      </c>
    </row>
    <row r="12806" spans="1:20" x14ac:dyDescent="0.35">
      <c r="A12806" t="s">
        <v>132</v>
      </c>
      <c r="B12806" t="s">
        <v>133</v>
      </c>
      <c r="C12806" t="s">
        <v>97</v>
      </c>
      <c r="D12806" s="29">
        <v>45682</v>
      </c>
      <c r="E12806" s="184" t="str">
        <f t="shared" si="922"/>
        <v/>
      </c>
      <c r="F12806" s="184" t="str">
        <f t="shared" si="923"/>
        <v/>
      </c>
      <c r="G12806" s="184" t="str">
        <f t="shared" si="924"/>
        <v/>
      </c>
      <c r="H12806" s="184" t="str">
        <f t="shared" si="925"/>
        <v/>
      </c>
      <c r="L12806">
        <f t="shared" si="927"/>
        <v>339.11828700000001</v>
      </c>
      <c r="R12806">
        <f t="shared" si="926"/>
        <v>339.118292</v>
      </c>
      <c r="S12806" t="s">
        <v>201</v>
      </c>
      <c r="T12806" s="221">
        <v>45498.336805555555</v>
      </c>
    </row>
    <row r="12807" spans="1:20" x14ac:dyDescent="0.35">
      <c r="A12807" t="s">
        <v>132</v>
      </c>
      <c r="B12807" t="s">
        <v>133</v>
      </c>
      <c r="C12807" t="s">
        <v>97</v>
      </c>
      <c r="D12807" s="29">
        <v>45683</v>
      </c>
      <c r="E12807" s="184" t="str">
        <f t="shared" si="922"/>
        <v/>
      </c>
      <c r="F12807" s="184" t="str">
        <f t="shared" si="923"/>
        <v/>
      </c>
      <c r="G12807" s="184" t="str">
        <f t="shared" si="924"/>
        <v/>
      </c>
      <c r="H12807" s="184" t="str">
        <f t="shared" si="925"/>
        <v/>
      </c>
      <c r="L12807">
        <f t="shared" si="927"/>
        <v>339.11828700000001</v>
      </c>
      <c r="R12807">
        <f t="shared" si="926"/>
        <v>339.118292</v>
      </c>
      <c r="S12807" t="s">
        <v>201</v>
      </c>
      <c r="T12807" s="221">
        <v>45498.336805555555</v>
      </c>
    </row>
    <row r="12808" spans="1:20" x14ac:dyDescent="0.35">
      <c r="A12808" t="s">
        <v>132</v>
      </c>
      <c r="B12808" t="s">
        <v>133</v>
      </c>
      <c r="C12808" t="s">
        <v>97</v>
      </c>
      <c r="D12808" s="29">
        <v>45684</v>
      </c>
      <c r="E12808" s="184" t="str">
        <f t="shared" ref="E12808:E12871" si="928">IF(J12808="","",IF(L12808=0,0,IF(1-(J12808/L12808)&lt;0,"",1-(J12808/L12808))))</f>
        <v/>
      </c>
      <c r="F12808" s="184" t="str">
        <f t="shared" ref="F12808:F12871" si="929">IF(K12808="","",IF(L12808=0,0,IF(1-(K12808/L12808)&lt;0,"",1-(K12808/L12808))))</f>
        <v/>
      </c>
      <c r="G12808" s="184" t="str">
        <f t="shared" ref="G12808:G12871" si="930">IF(J12808="","",IF(1-(J12808/R12808)&lt;0,"",1-(J12808/R12808)))</f>
        <v/>
      </c>
      <c r="H12808" s="184" t="str">
        <f t="shared" ref="H12808:H12871" si="931">IF(K12808="","",IF(1-(K12808/R12808)&lt;0,"",1-(K12808/R12808)))</f>
        <v/>
      </c>
      <c r="L12808">
        <f t="shared" si="927"/>
        <v>339.11828700000001</v>
      </c>
      <c r="R12808">
        <f t="shared" si="926"/>
        <v>339.118292</v>
      </c>
      <c r="S12808" t="s">
        <v>201</v>
      </c>
      <c r="T12808" s="221">
        <v>45498.336805555555</v>
      </c>
    </row>
    <row r="12809" spans="1:20" x14ac:dyDescent="0.35">
      <c r="A12809" t="s">
        <v>132</v>
      </c>
      <c r="B12809" t="s">
        <v>133</v>
      </c>
      <c r="C12809" t="s">
        <v>97</v>
      </c>
      <c r="D12809" s="29">
        <v>45685</v>
      </c>
      <c r="E12809" s="184" t="str">
        <f t="shared" si="928"/>
        <v/>
      </c>
      <c r="F12809" s="184" t="str">
        <f t="shared" si="929"/>
        <v/>
      </c>
      <c r="G12809" s="184" t="str">
        <f t="shared" si="930"/>
        <v/>
      </c>
      <c r="H12809" s="184" t="str">
        <f t="shared" si="931"/>
        <v/>
      </c>
      <c r="L12809">
        <f t="shared" si="927"/>
        <v>339.11828700000001</v>
      </c>
      <c r="R12809">
        <f t="shared" si="926"/>
        <v>339.118292</v>
      </c>
      <c r="S12809" t="s">
        <v>201</v>
      </c>
      <c r="T12809" s="221">
        <v>45498.336805555555</v>
      </c>
    </row>
    <row r="12810" spans="1:20" x14ac:dyDescent="0.35">
      <c r="A12810" t="s">
        <v>132</v>
      </c>
      <c r="B12810" t="s">
        <v>133</v>
      </c>
      <c r="C12810" t="s">
        <v>97</v>
      </c>
      <c r="D12810" s="29">
        <v>45686</v>
      </c>
      <c r="E12810" s="184" t="str">
        <f t="shared" si="928"/>
        <v/>
      </c>
      <c r="F12810" s="184" t="str">
        <f t="shared" si="929"/>
        <v/>
      </c>
      <c r="G12810" s="184" t="str">
        <f t="shared" si="930"/>
        <v/>
      </c>
      <c r="H12810" s="184" t="str">
        <f t="shared" si="931"/>
        <v/>
      </c>
      <c r="L12810">
        <f t="shared" si="927"/>
        <v>339.11828700000001</v>
      </c>
      <c r="R12810">
        <f t="shared" si="926"/>
        <v>339.118292</v>
      </c>
      <c r="S12810" t="s">
        <v>201</v>
      </c>
      <c r="T12810" s="221">
        <v>45498.336805555555</v>
      </c>
    </row>
    <row r="12811" spans="1:20" x14ac:dyDescent="0.35">
      <c r="A12811" t="s">
        <v>132</v>
      </c>
      <c r="B12811" t="s">
        <v>133</v>
      </c>
      <c r="C12811" t="s">
        <v>97</v>
      </c>
      <c r="D12811" s="29">
        <v>45687</v>
      </c>
      <c r="E12811" s="184" t="str">
        <f t="shared" si="928"/>
        <v/>
      </c>
      <c r="F12811" s="184" t="str">
        <f t="shared" si="929"/>
        <v/>
      </c>
      <c r="G12811" s="184" t="str">
        <f t="shared" si="930"/>
        <v/>
      </c>
      <c r="H12811" s="184" t="str">
        <f t="shared" si="931"/>
        <v/>
      </c>
      <c r="L12811">
        <f t="shared" si="927"/>
        <v>339.11828700000001</v>
      </c>
      <c r="R12811">
        <f t="shared" si="926"/>
        <v>339.118292</v>
      </c>
      <c r="S12811" t="s">
        <v>201</v>
      </c>
      <c r="T12811" s="221">
        <v>45498.336805555555</v>
      </c>
    </row>
    <row r="12812" spans="1:20" x14ac:dyDescent="0.35">
      <c r="A12812" t="s">
        <v>132</v>
      </c>
      <c r="B12812" t="s">
        <v>133</v>
      </c>
      <c r="C12812" t="s">
        <v>97</v>
      </c>
      <c r="D12812" s="29">
        <v>45688</v>
      </c>
      <c r="E12812" s="184" t="str">
        <f t="shared" si="928"/>
        <v/>
      </c>
      <c r="F12812" s="184" t="str">
        <f t="shared" si="929"/>
        <v/>
      </c>
      <c r="G12812" s="184" t="str">
        <f t="shared" si="930"/>
        <v/>
      </c>
      <c r="H12812" s="184" t="str">
        <f t="shared" si="931"/>
        <v/>
      </c>
      <c r="L12812">
        <f t="shared" si="927"/>
        <v>339.11828700000001</v>
      </c>
      <c r="R12812">
        <f t="shared" si="926"/>
        <v>339.118292</v>
      </c>
      <c r="S12812" t="s">
        <v>201</v>
      </c>
      <c r="T12812" s="221">
        <v>45498.336805555555</v>
      </c>
    </row>
    <row r="12813" spans="1:20" x14ac:dyDescent="0.35">
      <c r="A12813" t="s">
        <v>132</v>
      </c>
      <c r="B12813" t="s">
        <v>133</v>
      </c>
      <c r="C12813" t="s">
        <v>97</v>
      </c>
      <c r="D12813" s="29">
        <v>45689</v>
      </c>
      <c r="E12813" s="184" t="str">
        <f t="shared" si="928"/>
        <v/>
      </c>
      <c r="F12813" s="184" t="str">
        <f t="shared" si="929"/>
        <v/>
      </c>
      <c r="G12813" s="184" t="str">
        <f t="shared" si="930"/>
        <v/>
      </c>
      <c r="H12813" s="184" t="str">
        <f t="shared" si="931"/>
        <v/>
      </c>
      <c r="L12813">
        <f t="shared" si="927"/>
        <v>339.11828700000001</v>
      </c>
      <c r="R12813">
        <f t="shared" si="926"/>
        <v>339.118292</v>
      </c>
      <c r="S12813" t="s">
        <v>201</v>
      </c>
      <c r="T12813" s="221">
        <v>45498.336805555555</v>
      </c>
    </row>
    <row r="12814" spans="1:20" x14ac:dyDescent="0.35">
      <c r="A12814" t="s">
        <v>132</v>
      </c>
      <c r="B12814" t="s">
        <v>133</v>
      </c>
      <c r="C12814" t="s">
        <v>97</v>
      </c>
      <c r="D12814" s="29">
        <v>45690</v>
      </c>
      <c r="E12814" s="184" t="str">
        <f t="shared" si="928"/>
        <v/>
      </c>
      <c r="F12814" s="184" t="str">
        <f t="shared" si="929"/>
        <v/>
      </c>
      <c r="G12814" s="184" t="str">
        <f t="shared" si="930"/>
        <v/>
      </c>
      <c r="H12814" s="184" t="str">
        <f t="shared" si="931"/>
        <v/>
      </c>
      <c r="L12814">
        <f t="shared" si="927"/>
        <v>339.11828700000001</v>
      </c>
      <c r="R12814">
        <f t="shared" si="926"/>
        <v>339.118292</v>
      </c>
      <c r="S12814" t="s">
        <v>201</v>
      </c>
      <c r="T12814" s="221">
        <v>45498.336805555555</v>
      </c>
    </row>
    <row r="12815" spans="1:20" x14ac:dyDescent="0.35">
      <c r="A12815" t="s">
        <v>132</v>
      </c>
      <c r="B12815" t="s">
        <v>133</v>
      </c>
      <c r="C12815" t="s">
        <v>97</v>
      </c>
      <c r="D12815" s="29">
        <v>45691</v>
      </c>
      <c r="E12815" s="184" t="str">
        <f t="shared" si="928"/>
        <v/>
      </c>
      <c r="F12815" s="184" t="str">
        <f t="shared" si="929"/>
        <v/>
      </c>
      <c r="G12815" s="184" t="str">
        <f t="shared" si="930"/>
        <v/>
      </c>
      <c r="H12815" s="184" t="str">
        <f t="shared" si="931"/>
        <v/>
      </c>
      <c r="L12815">
        <f t="shared" si="927"/>
        <v>339.11828700000001</v>
      </c>
      <c r="R12815">
        <f t="shared" si="926"/>
        <v>339.118292</v>
      </c>
      <c r="S12815" t="s">
        <v>201</v>
      </c>
      <c r="T12815" s="221">
        <v>45498.336805555555</v>
      </c>
    </row>
    <row r="12816" spans="1:20" x14ac:dyDescent="0.35">
      <c r="A12816" t="s">
        <v>132</v>
      </c>
      <c r="B12816" t="s">
        <v>133</v>
      </c>
      <c r="C12816" t="s">
        <v>97</v>
      </c>
      <c r="D12816" s="29">
        <v>45692</v>
      </c>
      <c r="E12816" s="184" t="str">
        <f t="shared" si="928"/>
        <v/>
      </c>
      <c r="F12816" s="184" t="str">
        <f t="shared" si="929"/>
        <v/>
      </c>
      <c r="G12816" s="184" t="str">
        <f t="shared" si="930"/>
        <v/>
      </c>
      <c r="H12816" s="184" t="str">
        <f t="shared" si="931"/>
        <v/>
      </c>
      <c r="L12816">
        <f t="shared" si="927"/>
        <v>339.11828700000001</v>
      </c>
      <c r="R12816">
        <f t="shared" si="926"/>
        <v>339.118292</v>
      </c>
      <c r="S12816" t="s">
        <v>201</v>
      </c>
      <c r="T12816" s="221">
        <v>45498.336805555555</v>
      </c>
    </row>
    <row r="12817" spans="1:20" x14ac:dyDescent="0.35">
      <c r="A12817" t="s">
        <v>132</v>
      </c>
      <c r="B12817" t="s">
        <v>133</v>
      </c>
      <c r="C12817" t="s">
        <v>97</v>
      </c>
      <c r="D12817" s="29">
        <v>45693</v>
      </c>
      <c r="E12817" s="184" t="str">
        <f t="shared" si="928"/>
        <v/>
      </c>
      <c r="F12817" s="184" t="str">
        <f t="shared" si="929"/>
        <v/>
      </c>
      <c r="G12817" s="184" t="str">
        <f t="shared" si="930"/>
        <v/>
      </c>
      <c r="H12817" s="184" t="str">
        <f t="shared" si="931"/>
        <v/>
      </c>
      <c r="L12817">
        <f t="shared" si="927"/>
        <v>339.11828700000001</v>
      </c>
      <c r="R12817">
        <f t="shared" si="926"/>
        <v>339.118292</v>
      </c>
      <c r="S12817" t="s">
        <v>201</v>
      </c>
      <c r="T12817" s="221">
        <v>45498.336805555555</v>
      </c>
    </row>
    <row r="12818" spans="1:20" x14ac:dyDescent="0.35">
      <c r="A12818" t="s">
        <v>132</v>
      </c>
      <c r="B12818" t="s">
        <v>133</v>
      </c>
      <c r="C12818" t="s">
        <v>97</v>
      </c>
      <c r="D12818" s="29">
        <v>45694</v>
      </c>
      <c r="E12818" s="184" t="str">
        <f t="shared" si="928"/>
        <v/>
      </c>
      <c r="F12818" s="184" t="str">
        <f t="shared" si="929"/>
        <v/>
      </c>
      <c r="G12818" s="184" t="str">
        <f t="shared" si="930"/>
        <v/>
      </c>
      <c r="H12818" s="184" t="str">
        <f t="shared" si="931"/>
        <v/>
      </c>
      <c r="L12818">
        <f t="shared" si="927"/>
        <v>339.11828700000001</v>
      </c>
      <c r="R12818">
        <f t="shared" si="926"/>
        <v>339.118292</v>
      </c>
      <c r="S12818" t="s">
        <v>201</v>
      </c>
      <c r="T12818" s="221">
        <v>45498.336805555555</v>
      </c>
    </row>
    <row r="12819" spans="1:20" x14ac:dyDescent="0.35">
      <c r="A12819" t="s">
        <v>132</v>
      </c>
      <c r="B12819" t="s">
        <v>133</v>
      </c>
      <c r="C12819" t="s">
        <v>97</v>
      </c>
      <c r="D12819" s="29">
        <v>45695</v>
      </c>
      <c r="E12819" s="184" t="str">
        <f t="shared" si="928"/>
        <v/>
      </c>
      <c r="F12819" s="184" t="str">
        <f t="shared" si="929"/>
        <v/>
      </c>
      <c r="G12819" s="184" t="str">
        <f t="shared" si="930"/>
        <v/>
      </c>
      <c r="H12819" s="184" t="str">
        <f t="shared" si="931"/>
        <v/>
      </c>
      <c r="L12819">
        <f t="shared" si="927"/>
        <v>339.11828700000001</v>
      </c>
      <c r="R12819">
        <f t="shared" si="926"/>
        <v>339.118292</v>
      </c>
      <c r="S12819" t="s">
        <v>201</v>
      </c>
      <c r="T12819" s="221">
        <v>45498.336805555555</v>
      </c>
    </row>
    <row r="12820" spans="1:20" x14ac:dyDescent="0.35">
      <c r="A12820" t="s">
        <v>132</v>
      </c>
      <c r="B12820" t="s">
        <v>133</v>
      </c>
      <c r="C12820" t="s">
        <v>97</v>
      </c>
      <c r="D12820" s="29">
        <v>45696</v>
      </c>
      <c r="E12820" s="184" t="str">
        <f t="shared" si="928"/>
        <v/>
      </c>
      <c r="F12820" s="184" t="str">
        <f t="shared" si="929"/>
        <v/>
      </c>
      <c r="G12820" s="184" t="str">
        <f t="shared" si="930"/>
        <v/>
      </c>
      <c r="H12820" s="184" t="str">
        <f t="shared" si="931"/>
        <v/>
      </c>
      <c r="L12820">
        <f t="shared" si="927"/>
        <v>339.11828700000001</v>
      </c>
      <c r="R12820">
        <f t="shared" si="926"/>
        <v>339.118292</v>
      </c>
      <c r="S12820" t="s">
        <v>201</v>
      </c>
      <c r="T12820" s="221">
        <v>45498.336805555555</v>
      </c>
    </row>
    <row r="12821" spans="1:20" x14ac:dyDescent="0.35">
      <c r="A12821" t="s">
        <v>132</v>
      </c>
      <c r="B12821" t="s">
        <v>133</v>
      </c>
      <c r="C12821" t="s">
        <v>97</v>
      </c>
      <c r="D12821" s="29">
        <v>45697</v>
      </c>
      <c r="E12821" s="184" t="str">
        <f t="shared" si="928"/>
        <v/>
      </c>
      <c r="F12821" s="184" t="str">
        <f t="shared" si="929"/>
        <v/>
      </c>
      <c r="G12821" s="184" t="str">
        <f t="shared" si="930"/>
        <v/>
      </c>
      <c r="H12821" s="184" t="str">
        <f t="shared" si="931"/>
        <v/>
      </c>
      <c r="L12821">
        <f t="shared" si="927"/>
        <v>339.11828700000001</v>
      </c>
      <c r="R12821">
        <f t="shared" si="926"/>
        <v>339.118292</v>
      </c>
      <c r="S12821" t="s">
        <v>201</v>
      </c>
      <c r="T12821" s="221">
        <v>45498.336805555555</v>
      </c>
    </row>
    <row r="12822" spans="1:20" x14ac:dyDescent="0.35">
      <c r="A12822" t="s">
        <v>132</v>
      </c>
      <c r="B12822" t="s">
        <v>133</v>
      </c>
      <c r="C12822" t="s">
        <v>97</v>
      </c>
      <c r="D12822" s="29">
        <v>45698</v>
      </c>
      <c r="E12822" s="184" t="str">
        <f t="shared" si="928"/>
        <v/>
      </c>
      <c r="F12822" s="184" t="str">
        <f t="shared" si="929"/>
        <v/>
      </c>
      <c r="G12822" s="184" t="str">
        <f t="shared" si="930"/>
        <v/>
      </c>
      <c r="H12822" s="184" t="str">
        <f t="shared" si="931"/>
        <v/>
      </c>
      <c r="L12822">
        <f t="shared" si="927"/>
        <v>339.11828700000001</v>
      </c>
      <c r="R12822">
        <f t="shared" si="926"/>
        <v>339.118292</v>
      </c>
      <c r="S12822" t="s">
        <v>201</v>
      </c>
      <c r="T12822" s="221">
        <v>45498.336805555555</v>
      </c>
    </row>
    <row r="12823" spans="1:20" x14ac:dyDescent="0.35">
      <c r="A12823" t="s">
        <v>132</v>
      </c>
      <c r="B12823" t="s">
        <v>133</v>
      </c>
      <c r="C12823" t="s">
        <v>97</v>
      </c>
      <c r="D12823" s="29">
        <v>45699</v>
      </c>
      <c r="E12823" s="184" t="str">
        <f t="shared" si="928"/>
        <v/>
      </c>
      <c r="F12823" s="184" t="str">
        <f t="shared" si="929"/>
        <v/>
      </c>
      <c r="G12823" s="184" t="str">
        <f t="shared" si="930"/>
        <v/>
      </c>
      <c r="H12823" s="184" t="str">
        <f t="shared" si="931"/>
        <v/>
      </c>
      <c r="L12823">
        <f t="shared" si="927"/>
        <v>339.11828700000001</v>
      </c>
      <c r="R12823">
        <f t="shared" si="926"/>
        <v>339.118292</v>
      </c>
      <c r="S12823" t="s">
        <v>201</v>
      </c>
      <c r="T12823" s="221">
        <v>45498.336805555555</v>
      </c>
    </row>
    <row r="12824" spans="1:20" x14ac:dyDescent="0.35">
      <c r="A12824" t="s">
        <v>132</v>
      </c>
      <c r="B12824" t="s">
        <v>133</v>
      </c>
      <c r="C12824" t="s">
        <v>97</v>
      </c>
      <c r="D12824" s="29">
        <v>45700</v>
      </c>
      <c r="E12824" s="184" t="str">
        <f t="shared" si="928"/>
        <v/>
      </c>
      <c r="F12824" s="184" t="str">
        <f t="shared" si="929"/>
        <v/>
      </c>
      <c r="G12824" s="184" t="str">
        <f t="shared" si="930"/>
        <v/>
      </c>
      <c r="H12824" s="184" t="str">
        <f t="shared" si="931"/>
        <v/>
      </c>
      <c r="L12824">
        <f t="shared" si="927"/>
        <v>339.11828700000001</v>
      </c>
      <c r="R12824">
        <f t="shared" si="926"/>
        <v>339.118292</v>
      </c>
      <c r="S12824" t="s">
        <v>201</v>
      </c>
      <c r="T12824" s="221">
        <v>45498.336805555555</v>
      </c>
    </row>
    <row r="12825" spans="1:20" x14ac:dyDescent="0.35">
      <c r="A12825" t="s">
        <v>132</v>
      </c>
      <c r="B12825" t="s">
        <v>133</v>
      </c>
      <c r="C12825" t="s">
        <v>97</v>
      </c>
      <c r="D12825" s="29">
        <v>45701</v>
      </c>
      <c r="E12825" s="184" t="str">
        <f t="shared" si="928"/>
        <v/>
      </c>
      <c r="F12825" s="184" t="str">
        <f t="shared" si="929"/>
        <v/>
      </c>
      <c r="G12825" s="184" t="str">
        <f t="shared" si="930"/>
        <v/>
      </c>
      <c r="H12825" s="184" t="str">
        <f t="shared" si="931"/>
        <v/>
      </c>
      <c r="L12825">
        <f t="shared" si="927"/>
        <v>339.11828700000001</v>
      </c>
      <c r="R12825">
        <f t="shared" si="926"/>
        <v>339.118292</v>
      </c>
      <c r="S12825" t="s">
        <v>201</v>
      </c>
      <c r="T12825" s="221">
        <v>45498.336805555555</v>
      </c>
    </row>
    <row r="12826" spans="1:20" x14ac:dyDescent="0.35">
      <c r="A12826" t="s">
        <v>132</v>
      </c>
      <c r="B12826" t="s">
        <v>133</v>
      </c>
      <c r="C12826" t="s">
        <v>97</v>
      </c>
      <c r="D12826" s="29">
        <v>45702</v>
      </c>
      <c r="E12826" s="184" t="str">
        <f t="shared" si="928"/>
        <v/>
      </c>
      <c r="F12826" s="184" t="str">
        <f t="shared" si="929"/>
        <v/>
      </c>
      <c r="G12826" s="184" t="str">
        <f t="shared" si="930"/>
        <v/>
      </c>
      <c r="H12826" s="184" t="str">
        <f t="shared" si="931"/>
        <v/>
      </c>
      <c r="L12826">
        <f t="shared" si="927"/>
        <v>339.11828700000001</v>
      </c>
      <c r="R12826">
        <f t="shared" si="926"/>
        <v>339.118292</v>
      </c>
      <c r="S12826" t="s">
        <v>201</v>
      </c>
      <c r="T12826" s="221">
        <v>45498.336805555555</v>
      </c>
    </row>
    <row r="12827" spans="1:20" x14ac:dyDescent="0.35">
      <c r="A12827" t="s">
        <v>132</v>
      </c>
      <c r="B12827" t="s">
        <v>133</v>
      </c>
      <c r="C12827" t="s">
        <v>97</v>
      </c>
      <c r="D12827" s="29">
        <v>45703</v>
      </c>
      <c r="E12827" s="184" t="str">
        <f t="shared" si="928"/>
        <v/>
      </c>
      <c r="F12827" s="184" t="str">
        <f t="shared" si="929"/>
        <v/>
      </c>
      <c r="G12827" s="184" t="str">
        <f t="shared" si="930"/>
        <v/>
      </c>
      <c r="H12827" s="184" t="str">
        <f t="shared" si="931"/>
        <v/>
      </c>
      <c r="L12827">
        <f t="shared" si="927"/>
        <v>339.11828700000001</v>
      </c>
      <c r="R12827">
        <f t="shared" si="926"/>
        <v>339.118292</v>
      </c>
      <c r="S12827" t="s">
        <v>201</v>
      </c>
      <c r="T12827" s="221">
        <v>45498.336805555555</v>
      </c>
    </row>
    <row r="12828" spans="1:20" x14ac:dyDescent="0.35">
      <c r="A12828" t="s">
        <v>132</v>
      </c>
      <c r="B12828" t="s">
        <v>133</v>
      </c>
      <c r="C12828" t="s">
        <v>97</v>
      </c>
      <c r="D12828" s="29">
        <v>45704</v>
      </c>
      <c r="E12828" s="184" t="str">
        <f t="shared" si="928"/>
        <v/>
      </c>
      <c r="F12828" s="184" t="str">
        <f t="shared" si="929"/>
        <v/>
      </c>
      <c r="G12828" s="184" t="str">
        <f t="shared" si="930"/>
        <v/>
      </c>
      <c r="H12828" s="184" t="str">
        <f t="shared" si="931"/>
        <v/>
      </c>
      <c r="L12828">
        <f t="shared" si="927"/>
        <v>339.11828700000001</v>
      </c>
      <c r="R12828">
        <f t="shared" si="926"/>
        <v>339.118292</v>
      </c>
      <c r="S12828" t="s">
        <v>201</v>
      </c>
      <c r="T12828" s="221">
        <v>45498.336805555555</v>
      </c>
    </row>
    <row r="12829" spans="1:20" x14ac:dyDescent="0.35">
      <c r="A12829" t="s">
        <v>132</v>
      </c>
      <c r="B12829" t="s">
        <v>133</v>
      </c>
      <c r="C12829" t="s">
        <v>97</v>
      </c>
      <c r="D12829" s="29">
        <v>45705</v>
      </c>
      <c r="E12829" s="184" t="str">
        <f t="shared" si="928"/>
        <v/>
      </c>
      <c r="F12829" s="184" t="str">
        <f t="shared" si="929"/>
        <v/>
      </c>
      <c r="G12829" s="184" t="str">
        <f t="shared" si="930"/>
        <v/>
      </c>
      <c r="H12829" s="184" t="str">
        <f t="shared" si="931"/>
        <v/>
      </c>
      <c r="L12829">
        <f t="shared" si="927"/>
        <v>339.11828700000001</v>
      </c>
      <c r="R12829">
        <f t="shared" si="926"/>
        <v>339.118292</v>
      </c>
      <c r="S12829" t="s">
        <v>201</v>
      </c>
      <c r="T12829" s="221">
        <v>45498.336805555555</v>
      </c>
    </row>
    <row r="12830" spans="1:20" x14ac:dyDescent="0.35">
      <c r="A12830" t="s">
        <v>132</v>
      </c>
      <c r="B12830" t="s">
        <v>133</v>
      </c>
      <c r="C12830" t="s">
        <v>97</v>
      </c>
      <c r="D12830" s="29">
        <v>45706</v>
      </c>
      <c r="E12830" s="184" t="str">
        <f t="shared" si="928"/>
        <v/>
      </c>
      <c r="F12830" s="184" t="str">
        <f t="shared" si="929"/>
        <v/>
      </c>
      <c r="G12830" s="184" t="str">
        <f t="shared" si="930"/>
        <v/>
      </c>
      <c r="H12830" s="184" t="str">
        <f t="shared" si="931"/>
        <v/>
      </c>
      <c r="L12830">
        <f t="shared" si="927"/>
        <v>339.11828700000001</v>
      </c>
      <c r="R12830">
        <f t="shared" si="926"/>
        <v>339.118292</v>
      </c>
      <c r="S12830" t="s">
        <v>201</v>
      </c>
      <c r="T12830" s="221">
        <v>45498.336805555555</v>
      </c>
    </row>
    <row r="12831" spans="1:20" x14ac:dyDescent="0.35">
      <c r="A12831" t="s">
        <v>132</v>
      </c>
      <c r="B12831" t="s">
        <v>133</v>
      </c>
      <c r="C12831" t="s">
        <v>97</v>
      </c>
      <c r="D12831" s="29">
        <v>45707</v>
      </c>
      <c r="E12831" s="184" t="str">
        <f t="shared" si="928"/>
        <v/>
      </c>
      <c r="F12831" s="184" t="str">
        <f t="shared" si="929"/>
        <v/>
      </c>
      <c r="G12831" s="184" t="str">
        <f t="shared" si="930"/>
        <v/>
      </c>
      <c r="H12831" s="184" t="str">
        <f t="shared" si="931"/>
        <v/>
      </c>
      <c r="L12831">
        <f t="shared" si="927"/>
        <v>339.11828700000001</v>
      </c>
      <c r="R12831">
        <f t="shared" si="926"/>
        <v>339.118292</v>
      </c>
      <c r="S12831" t="s">
        <v>201</v>
      </c>
      <c r="T12831" s="221">
        <v>45498.336805555555</v>
      </c>
    </row>
    <row r="12832" spans="1:20" x14ac:dyDescent="0.35">
      <c r="A12832" t="s">
        <v>132</v>
      </c>
      <c r="B12832" t="s">
        <v>133</v>
      </c>
      <c r="C12832" t="s">
        <v>97</v>
      </c>
      <c r="D12832" s="29">
        <v>45708</v>
      </c>
      <c r="E12832" s="184" t="str">
        <f t="shared" si="928"/>
        <v/>
      </c>
      <c r="F12832" s="184" t="str">
        <f t="shared" si="929"/>
        <v/>
      </c>
      <c r="G12832" s="184" t="str">
        <f t="shared" si="930"/>
        <v/>
      </c>
      <c r="H12832" s="184" t="str">
        <f t="shared" si="931"/>
        <v/>
      </c>
      <c r="L12832">
        <f t="shared" si="927"/>
        <v>339.11828700000001</v>
      </c>
      <c r="R12832">
        <f t="shared" si="926"/>
        <v>339.118292</v>
      </c>
      <c r="S12832" t="s">
        <v>201</v>
      </c>
      <c r="T12832" s="221">
        <v>45498.336805555555</v>
      </c>
    </row>
    <row r="12833" spans="1:20" x14ac:dyDescent="0.35">
      <c r="A12833" t="s">
        <v>132</v>
      </c>
      <c r="B12833" t="s">
        <v>133</v>
      </c>
      <c r="C12833" t="s">
        <v>97</v>
      </c>
      <c r="D12833" s="29">
        <v>45709</v>
      </c>
      <c r="E12833" s="184" t="str">
        <f t="shared" si="928"/>
        <v/>
      </c>
      <c r="F12833" s="184" t="str">
        <f t="shared" si="929"/>
        <v/>
      </c>
      <c r="G12833" s="184" t="str">
        <f t="shared" si="930"/>
        <v/>
      </c>
      <c r="H12833" s="184" t="str">
        <f t="shared" si="931"/>
        <v/>
      </c>
      <c r="L12833">
        <f t="shared" si="927"/>
        <v>339.11828700000001</v>
      </c>
      <c r="R12833">
        <f t="shared" si="926"/>
        <v>339.118292</v>
      </c>
      <c r="S12833" t="s">
        <v>201</v>
      </c>
      <c r="T12833" s="221">
        <v>45498.336805555555</v>
      </c>
    </row>
    <row r="12834" spans="1:20" x14ac:dyDescent="0.35">
      <c r="A12834" t="s">
        <v>132</v>
      </c>
      <c r="B12834" t="s">
        <v>133</v>
      </c>
      <c r="C12834" t="s">
        <v>97</v>
      </c>
      <c r="D12834" s="29">
        <v>45710</v>
      </c>
      <c r="E12834" s="184" t="str">
        <f t="shared" si="928"/>
        <v/>
      </c>
      <c r="F12834" s="184" t="str">
        <f t="shared" si="929"/>
        <v/>
      </c>
      <c r="G12834" s="184" t="str">
        <f t="shared" si="930"/>
        <v/>
      </c>
      <c r="H12834" s="184" t="str">
        <f t="shared" si="931"/>
        <v/>
      </c>
      <c r="L12834">
        <f t="shared" si="927"/>
        <v>339.11828700000001</v>
      </c>
      <c r="R12834">
        <f t="shared" si="926"/>
        <v>339.118292</v>
      </c>
      <c r="S12834" t="s">
        <v>201</v>
      </c>
      <c r="T12834" s="221">
        <v>45498.336805555555</v>
      </c>
    </row>
    <row r="12835" spans="1:20" x14ac:dyDescent="0.35">
      <c r="A12835" t="s">
        <v>132</v>
      </c>
      <c r="B12835" t="s">
        <v>133</v>
      </c>
      <c r="C12835" t="s">
        <v>97</v>
      </c>
      <c r="D12835" s="29">
        <v>45711</v>
      </c>
      <c r="E12835" s="184" t="str">
        <f t="shared" si="928"/>
        <v/>
      </c>
      <c r="F12835" s="184" t="str">
        <f t="shared" si="929"/>
        <v/>
      </c>
      <c r="G12835" s="184" t="str">
        <f t="shared" si="930"/>
        <v/>
      </c>
      <c r="H12835" s="184" t="str">
        <f t="shared" si="931"/>
        <v/>
      </c>
      <c r="L12835">
        <f t="shared" si="927"/>
        <v>339.11828700000001</v>
      </c>
      <c r="R12835">
        <f t="shared" si="926"/>
        <v>339.118292</v>
      </c>
      <c r="S12835" t="s">
        <v>201</v>
      </c>
      <c r="T12835" s="221">
        <v>45498.336805555555</v>
      </c>
    </row>
    <row r="12836" spans="1:20" x14ac:dyDescent="0.35">
      <c r="A12836" t="s">
        <v>132</v>
      </c>
      <c r="B12836" t="s">
        <v>133</v>
      </c>
      <c r="C12836" t="s">
        <v>97</v>
      </c>
      <c r="D12836" s="29">
        <v>45712</v>
      </c>
      <c r="E12836" s="184" t="str">
        <f t="shared" si="928"/>
        <v/>
      </c>
      <c r="F12836" s="184" t="str">
        <f t="shared" si="929"/>
        <v/>
      </c>
      <c r="G12836" s="184" t="str">
        <f t="shared" si="930"/>
        <v/>
      </c>
      <c r="H12836" s="184" t="str">
        <f t="shared" si="931"/>
        <v/>
      </c>
      <c r="L12836">
        <f t="shared" si="927"/>
        <v>339.11828700000001</v>
      </c>
      <c r="R12836">
        <f t="shared" si="926"/>
        <v>339.118292</v>
      </c>
      <c r="S12836" t="s">
        <v>201</v>
      </c>
      <c r="T12836" s="221">
        <v>45498.336805555555</v>
      </c>
    </row>
    <row r="12837" spans="1:20" x14ac:dyDescent="0.35">
      <c r="A12837" t="s">
        <v>132</v>
      </c>
      <c r="B12837" t="s">
        <v>133</v>
      </c>
      <c r="C12837" t="s">
        <v>97</v>
      </c>
      <c r="D12837" s="29">
        <v>45713</v>
      </c>
      <c r="E12837" s="184" t="str">
        <f t="shared" si="928"/>
        <v/>
      </c>
      <c r="F12837" s="184" t="str">
        <f t="shared" si="929"/>
        <v/>
      </c>
      <c r="G12837" s="184" t="str">
        <f t="shared" si="930"/>
        <v/>
      </c>
      <c r="H12837" s="184" t="str">
        <f t="shared" si="931"/>
        <v/>
      </c>
      <c r="L12837">
        <f t="shared" si="927"/>
        <v>339.11828700000001</v>
      </c>
      <c r="R12837">
        <f t="shared" si="926"/>
        <v>339.118292</v>
      </c>
      <c r="S12837" t="s">
        <v>201</v>
      </c>
      <c r="T12837" s="221">
        <v>45498.336805555555</v>
      </c>
    </row>
    <row r="12838" spans="1:20" x14ac:dyDescent="0.35">
      <c r="A12838" t="s">
        <v>132</v>
      </c>
      <c r="B12838" t="s">
        <v>133</v>
      </c>
      <c r="C12838" t="s">
        <v>97</v>
      </c>
      <c r="D12838" s="29">
        <v>45714</v>
      </c>
      <c r="E12838" s="184" t="str">
        <f t="shared" si="928"/>
        <v/>
      </c>
      <c r="F12838" s="184" t="str">
        <f t="shared" si="929"/>
        <v/>
      </c>
      <c r="G12838" s="184" t="str">
        <f t="shared" si="930"/>
        <v/>
      </c>
      <c r="H12838" s="184" t="str">
        <f t="shared" si="931"/>
        <v/>
      </c>
      <c r="L12838">
        <f t="shared" si="927"/>
        <v>339.11828700000001</v>
      </c>
      <c r="R12838">
        <f t="shared" si="926"/>
        <v>339.118292</v>
      </c>
      <c r="S12838" t="s">
        <v>201</v>
      </c>
      <c r="T12838" s="221">
        <v>45498.336805555555</v>
      </c>
    </row>
    <row r="12839" spans="1:20" x14ac:dyDescent="0.35">
      <c r="A12839" t="s">
        <v>132</v>
      </c>
      <c r="B12839" t="s">
        <v>133</v>
      </c>
      <c r="C12839" t="s">
        <v>97</v>
      </c>
      <c r="D12839" s="29">
        <v>45715</v>
      </c>
      <c r="E12839" s="184" t="str">
        <f t="shared" si="928"/>
        <v/>
      </c>
      <c r="F12839" s="184" t="str">
        <f t="shared" si="929"/>
        <v/>
      </c>
      <c r="G12839" s="184" t="str">
        <f t="shared" si="930"/>
        <v/>
      </c>
      <c r="H12839" s="184" t="str">
        <f t="shared" si="931"/>
        <v/>
      </c>
      <c r="L12839">
        <f t="shared" si="927"/>
        <v>339.11828700000001</v>
      </c>
      <c r="R12839">
        <f t="shared" si="926"/>
        <v>339.118292</v>
      </c>
      <c r="S12839" t="s">
        <v>201</v>
      </c>
      <c r="T12839" s="221">
        <v>45498.336805555555</v>
      </c>
    </row>
    <row r="12840" spans="1:20" x14ac:dyDescent="0.35">
      <c r="A12840" t="s">
        <v>132</v>
      </c>
      <c r="B12840" t="s">
        <v>133</v>
      </c>
      <c r="C12840" t="s">
        <v>97</v>
      </c>
      <c r="D12840" s="29">
        <v>45716</v>
      </c>
      <c r="E12840" s="184" t="str">
        <f t="shared" si="928"/>
        <v/>
      </c>
      <c r="F12840" s="184" t="str">
        <f t="shared" si="929"/>
        <v/>
      </c>
      <c r="G12840" s="184" t="str">
        <f t="shared" si="930"/>
        <v/>
      </c>
      <c r="H12840" s="184" t="str">
        <f t="shared" si="931"/>
        <v/>
      </c>
      <c r="L12840">
        <f t="shared" si="927"/>
        <v>339.11828700000001</v>
      </c>
      <c r="R12840">
        <f t="shared" si="926"/>
        <v>339.118292</v>
      </c>
      <c r="S12840" t="s">
        <v>201</v>
      </c>
      <c r="T12840" s="221">
        <v>45498.336805555555</v>
      </c>
    </row>
    <row r="12841" spans="1:20" x14ac:dyDescent="0.35">
      <c r="A12841" t="s">
        <v>132</v>
      </c>
      <c r="B12841" t="s">
        <v>133</v>
      </c>
      <c r="C12841" t="s">
        <v>97</v>
      </c>
      <c r="D12841" s="29">
        <v>45717</v>
      </c>
      <c r="E12841" s="184" t="str">
        <f t="shared" si="928"/>
        <v/>
      </c>
      <c r="F12841" s="184" t="str">
        <f t="shared" si="929"/>
        <v/>
      </c>
      <c r="G12841" s="184" t="str">
        <f t="shared" si="930"/>
        <v/>
      </c>
      <c r="H12841" s="184" t="str">
        <f t="shared" si="931"/>
        <v/>
      </c>
      <c r="L12841">
        <f t="shared" si="927"/>
        <v>339.11828700000001</v>
      </c>
      <c r="R12841">
        <f t="shared" si="926"/>
        <v>339.118292</v>
      </c>
      <c r="S12841" t="s">
        <v>201</v>
      </c>
      <c r="T12841" s="221">
        <v>45498.336805555555</v>
      </c>
    </row>
    <row r="12842" spans="1:20" x14ac:dyDescent="0.35">
      <c r="A12842" t="s">
        <v>132</v>
      </c>
      <c r="B12842" t="s">
        <v>133</v>
      </c>
      <c r="C12842" t="s">
        <v>97</v>
      </c>
      <c r="D12842" s="29">
        <v>45718</v>
      </c>
      <c r="E12842" s="184" t="str">
        <f t="shared" si="928"/>
        <v/>
      </c>
      <c r="F12842" s="184" t="str">
        <f t="shared" si="929"/>
        <v/>
      </c>
      <c r="G12842" s="184" t="str">
        <f t="shared" si="930"/>
        <v/>
      </c>
      <c r="H12842" s="184" t="str">
        <f t="shared" si="931"/>
        <v/>
      </c>
      <c r="L12842">
        <f t="shared" si="927"/>
        <v>339.11828700000001</v>
      </c>
      <c r="R12842">
        <f t="shared" si="926"/>
        <v>339.118292</v>
      </c>
      <c r="S12842" t="s">
        <v>201</v>
      </c>
      <c r="T12842" s="221">
        <v>45498.336805555555</v>
      </c>
    </row>
    <row r="12843" spans="1:20" x14ac:dyDescent="0.35">
      <c r="A12843" t="s">
        <v>132</v>
      </c>
      <c r="B12843" t="s">
        <v>133</v>
      </c>
      <c r="C12843" t="s">
        <v>97</v>
      </c>
      <c r="D12843" s="29">
        <v>45719</v>
      </c>
      <c r="E12843" s="184" t="str">
        <f t="shared" si="928"/>
        <v/>
      </c>
      <c r="F12843" s="184" t="str">
        <f t="shared" si="929"/>
        <v/>
      </c>
      <c r="G12843" s="184" t="str">
        <f t="shared" si="930"/>
        <v/>
      </c>
      <c r="H12843" s="184" t="str">
        <f t="shared" si="931"/>
        <v/>
      </c>
      <c r="L12843">
        <f t="shared" si="927"/>
        <v>339.11828700000001</v>
      </c>
      <c r="R12843">
        <f t="shared" si="926"/>
        <v>339.118292</v>
      </c>
      <c r="S12843" t="s">
        <v>201</v>
      </c>
      <c r="T12843" s="221">
        <v>45498.336805555555</v>
      </c>
    </row>
    <row r="12844" spans="1:20" x14ac:dyDescent="0.35">
      <c r="A12844" t="s">
        <v>132</v>
      </c>
      <c r="B12844" t="s">
        <v>133</v>
      </c>
      <c r="C12844" t="s">
        <v>97</v>
      </c>
      <c r="D12844" s="29">
        <v>45720</v>
      </c>
      <c r="E12844" s="184" t="str">
        <f t="shared" si="928"/>
        <v/>
      </c>
      <c r="F12844" s="184" t="str">
        <f t="shared" si="929"/>
        <v/>
      </c>
      <c r="G12844" s="184" t="str">
        <f t="shared" si="930"/>
        <v/>
      </c>
      <c r="H12844" s="184" t="str">
        <f t="shared" si="931"/>
        <v/>
      </c>
      <c r="L12844">
        <f t="shared" si="927"/>
        <v>339.11828700000001</v>
      </c>
      <c r="R12844">
        <f t="shared" si="926"/>
        <v>339.118292</v>
      </c>
      <c r="S12844" t="s">
        <v>201</v>
      </c>
      <c r="T12844" s="221">
        <v>45498.336805555555</v>
      </c>
    </row>
    <row r="12845" spans="1:20" x14ac:dyDescent="0.35">
      <c r="A12845" t="s">
        <v>132</v>
      </c>
      <c r="B12845" t="s">
        <v>133</v>
      </c>
      <c r="C12845" t="s">
        <v>97</v>
      </c>
      <c r="D12845" s="29">
        <v>45721</v>
      </c>
      <c r="E12845" s="184" t="str">
        <f t="shared" si="928"/>
        <v/>
      </c>
      <c r="F12845" s="184" t="str">
        <f t="shared" si="929"/>
        <v/>
      </c>
      <c r="G12845" s="184" t="str">
        <f t="shared" si="930"/>
        <v/>
      </c>
      <c r="H12845" s="184" t="str">
        <f t="shared" si="931"/>
        <v/>
      </c>
      <c r="L12845">
        <f t="shared" si="927"/>
        <v>339.11828700000001</v>
      </c>
      <c r="R12845">
        <f t="shared" si="926"/>
        <v>339.118292</v>
      </c>
      <c r="S12845" t="s">
        <v>201</v>
      </c>
      <c r="T12845" s="221">
        <v>45498.336805555555</v>
      </c>
    </row>
    <row r="12846" spans="1:20" x14ac:dyDescent="0.35">
      <c r="A12846" t="s">
        <v>132</v>
      </c>
      <c r="B12846" t="s">
        <v>133</v>
      </c>
      <c r="C12846" t="s">
        <v>97</v>
      </c>
      <c r="D12846" s="29">
        <v>45722</v>
      </c>
      <c r="E12846" s="184" t="str">
        <f t="shared" si="928"/>
        <v/>
      </c>
      <c r="F12846" s="184" t="str">
        <f t="shared" si="929"/>
        <v/>
      </c>
      <c r="G12846" s="184" t="str">
        <f t="shared" si="930"/>
        <v/>
      </c>
      <c r="H12846" s="184" t="str">
        <f t="shared" si="931"/>
        <v/>
      </c>
      <c r="L12846">
        <f t="shared" si="927"/>
        <v>339.11828700000001</v>
      </c>
      <c r="R12846">
        <f t="shared" ref="R12846:R12909" si="932">R6276</f>
        <v>339.118292</v>
      </c>
      <c r="S12846" t="s">
        <v>201</v>
      </c>
      <c r="T12846" s="221">
        <v>45498.336805555555</v>
      </c>
    </row>
    <row r="12847" spans="1:20" x14ac:dyDescent="0.35">
      <c r="A12847" t="s">
        <v>132</v>
      </c>
      <c r="B12847" t="s">
        <v>133</v>
      </c>
      <c r="C12847" t="s">
        <v>97</v>
      </c>
      <c r="D12847" s="29">
        <v>45723</v>
      </c>
      <c r="E12847" s="184" t="str">
        <f t="shared" si="928"/>
        <v/>
      </c>
      <c r="F12847" s="184" t="str">
        <f t="shared" si="929"/>
        <v/>
      </c>
      <c r="G12847" s="184" t="str">
        <f t="shared" si="930"/>
        <v/>
      </c>
      <c r="H12847" s="184" t="str">
        <f t="shared" si="931"/>
        <v/>
      </c>
      <c r="L12847">
        <f t="shared" ref="L12847:L12910" si="933">L6277</f>
        <v>339.11828700000001</v>
      </c>
      <c r="R12847">
        <f t="shared" si="932"/>
        <v>339.118292</v>
      </c>
      <c r="S12847" t="s">
        <v>201</v>
      </c>
      <c r="T12847" s="221">
        <v>45498.336805555555</v>
      </c>
    </row>
    <row r="12848" spans="1:20" x14ac:dyDescent="0.35">
      <c r="A12848" t="s">
        <v>132</v>
      </c>
      <c r="B12848" t="s">
        <v>133</v>
      </c>
      <c r="C12848" t="s">
        <v>97</v>
      </c>
      <c r="D12848" s="29">
        <v>45724</v>
      </c>
      <c r="E12848" s="184" t="str">
        <f t="shared" si="928"/>
        <v/>
      </c>
      <c r="F12848" s="184" t="str">
        <f t="shared" si="929"/>
        <v/>
      </c>
      <c r="G12848" s="184" t="str">
        <f t="shared" si="930"/>
        <v/>
      </c>
      <c r="H12848" s="184" t="str">
        <f t="shared" si="931"/>
        <v/>
      </c>
      <c r="L12848">
        <f t="shared" si="933"/>
        <v>339.11828700000001</v>
      </c>
      <c r="R12848">
        <f t="shared" si="932"/>
        <v>339.118292</v>
      </c>
      <c r="S12848" t="s">
        <v>201</v>
      </c>
      <c r="T12848" s="221">
        <v>45498.336805555555</v>
      </c>
    </row>
    <row r="12849" spans="1:20" x14ac:dyDescent="0.35">
      <c r="A12849" t="s">
        <v>132</v>
      </c>
      <c r="B12849" t="s">
        <v>133</v>
      </c>
      <c r="C12849" t="s">
        <v>97</v>
      </c>
      <c r="D12849" s="29">
        <v>45725</v>
      </c>
      <c r="E12849" s="184" t="str">
        <f t="shared" si="928"/>
        <v/>
      </c>
      <c r="F12849" s="184" t="str">
        <f t="shared" si="929"/>
        <v/>
      </c>
      <c r="G12849" s="184" t="str">
        <f t="shared" si="930"/>
        <v/>
      </c>
      <c r="H12849" s="184" t="str">
        <f t="shared" si="931"/>
        <v/>
      </c>
      <c r="L12849">
        <f t="shared" si="933"/>
        <v>339.11828700000001</v>
      </c>
      <c r="R12849">
        <f t="shared" si="932"/>
        <v>339.118292</v>
      </c>
      <c r="S12849" t="s">
        <v>201</v>
      </c>
      <c r="T12849" s="221">
        <v>45498.336805555555</v>
      </c>
    </row>
    <row r="12850" spans="1:20" x14ac:dyDescent="0.35">
      <c r="A12850" t="s">
        <v>132</v>
      </c>
      <c r="B12850" t="s">
        <v>133</v>
      </c>
      <c r="C12850" t="s">
        <v>97</v>
      </c>
      <c r="D12850" s="29">
        <v>45726</v>
      </c>
      <c r="E12850" s="184" t="str">
        <f t="shared" si="928"/>
        <v/>
      </c>
      <c r="F12850" s="184" t="str">
        <f t="shared" si="929"/>
        <v/>
      </c>
      <c r="G12850" s="184" t="str">
        <f t="shared" si="930"/>
        <v/>
      </c>
      <c r="H12850" s="184" t="str">
        <f t="shared" si="931"/>
        <v/>
      </c>
      <c r="L12850">
        <f t="shared" si="933"/>
        <v>339.11828700000001</v>
      </c>
      <c r="R12850">
        <f t="shared" si="932"/>
        <v>339.118292</v>
      </c>
      <c r="S12850" t="s">
        <v>201</v>
      </c>
      <c r="T12850" s="221">
        <v>45498.336805555555</v>
      </c>
    </row>
    <row r="12851" spans="1:20" x14ac:dyDescent="0.35">
      <c r="A12851" t="s">
        <v>132</v>
      </c>
      <c r="B12851" t="s">
        <v>133</v>
      </c>
      <c r="C12851" t="s">
        <v>97</v>
      </c>
      <c r="D12851" s="29">
        <v>45727</v>
      </c>
      <c r="E12851" s="184" t="str">
        <f t="shared" si="928"/>
        <v/>
      </c>
      <c r="F12851" s="184" t="str">
        <f t="shared" si="929"/>
        <v/>
      </c>
      <c r="G12851" s="184" t="str">
        <f t="shared" si="930"/>
        <v/>
      </c>
      <c r="H12851" s="184" t="str">
        <f t="shared" si="931"/>
        <v/>
      </c>
      <c r="L12851">
        <f t="shared" si="933"/>
        <v>339.11828700000001</v>
      </c>
      <c r="R12851">
        <f t="shared" si="932"/>
        <v>339.118292</v>
      </c>
      <c r="S12851" t="s">
        <v>201</v>
      </c>
      <c r="T12851" s="221">
        <v>45498.336805555555</v>
      </c>
    </row>
    <row r="12852" spans="1:20" x14ac:dyDescent="0.35">
      <c r="A12852" t="s">
        <v>132</v>
      </c>
      <c r="B12852" t="s">
        <v>133</v>
      </c>
      <c r="C12852" t="s">
        <v>97</v>
      </c>
      <c r="D12852" s="29">
        <v>45728</v>
      </c>
      <c r="E12852" s="184" t="str">
        <f t="shared" si="928"/>
        <v/>
      </c>
      <c r="F12852" s="184" t="str">
        <f t="shared" si="929"/>
        <v/>
      </c>
      <c r="G12852" s="184" t="str">
        <f t="shared" si="930"/>
        <v/>
      </c>
      <c r="H12852" s="184" t="str">
        <f t="shared" si="931"/>
        <v/>
      </c>
      <c r="L12852">
        <f t="shared" si="933"/>
        <v>339.11828700000001</v>
      </c>
      <c r="R12852">
        <f t="shared" si="932"/>
        <v>339.118292</v>
      </c>
      <c r="S12852" t="s">
        <v>201</v>
      </c>
      <c r="T12852" s="221">
        <v>45498.336805555555</v>
      </c>
    </row>
    <row r="12853" spans="1:20" x14ac:dyDescent="0.35">
      <c r="A12853" t="s">
        <v>132</v>
      </c>
      <c r="B12853" t="s">
        <v>133</v>
      </c>
      <c r="C12853" t="s">
        <v>97</v>
      </c>
      <c r="D12853" s="29">
        <v>45729</v>
      </c>
      <c r="E12853" s="184" t="str">
        <f t="shared" si="928"/>
        <v/>
      </c>
      <c r="F12853" s="184" t="str">
        <f t="shared" si="929"/>
        <v/>
      </c>
      <c r="G12853" s="184" t="str">
        <f t="shared" si="930"/>
        <v/>
      </c>
      <c r="H12853" s="184" t="str">
        <f t="shared" si="931"/>
        <v/>
      </c>
      <c r="L12853">
        <f t="shared" si="933"/>
        <v>339.11828700000001</v>
      </c>
      <c r="R12853">
        <f t="shared" si="932"/>
        <v>339.118292</v>
      </c>
      <c r="S12853" t="s">
        <v>201</v>
      </c>
      <c r="T12853" s="221">
        <v>45498.336805555555</v>
      </c>
    </row>
    <row r="12854" spans="1:20" x14ac:dyDescent="0.35">
      <c r="A12854" t="s">
        <v>132</v>
      </c>
      <c r="B12854" t="s">
        <v>133</v>
      </c>
      <c r="C12854" t="s">
        <v>97</v>
      </c>
      <c r="D12854" s="29">
        <v>45730</v>
      </c>
      <c r="E12854" s="184" t="str">
        <f t="shared" si="928"/>
        <v/>
      </c>
      <c r="F12854" s="184" t="str">
        <f t="shared" si="929"/>
        <v/>
      </c>
      <c r="G12854" s="184" t="str">
        <f t="shared" si="930"/>
        <v/>
      </c>
      <c r="H12854" s="184" t="str">
        <f t="shared" si="931"/>
        <v/>
      </c>
      <c r="L12854">
        <f t="shared" si="933"/>
        <v>339.11828700000001</v>
      </c>
      <c r="R12854">
        <f t="shared" si="932"/>
        <v>339.118292</v>
      </c>
      <c r="S12854" t="s">
        <v>201</v>
      </c>
      <c r="T12854" s="221">
        <v>45498.336805555555</v>
      </c>
    </row>
    <row r="12855" spans="1:20" x14ac:dyDescent="0.35">
      <c r="A12855" t="s">
        <v>132</v>
      </c>
      <c r="B12855" t="s">
        <v>133</v>
      </c>
      <c r="C12855" t="s">
        <v>97</v>
      </c>
      <c r="D12855" s="29">
        <v>45731</v>
      </c>
      <c r="E12855" s="184" t="str">
        <f t="shared" si="928"/>
        <v/>
      </c>
      <c r="F12855" s="184" t="str">
        <f t="shared" si="929"/>
        <v/>
      </c>
      <c r="G12855" s="184" t="str">
        <f t="shared" si="930"/>
        <v/>
      </c>
      <c r="H12855" s="184" t="str">
        <f t="shared" si="931"/>
        <v/>
      </c>
      <c r="L12855">
        <f t="shared" si="933"/>
        <v>339.11828700000001</v>
      </c>
      <c r="R12855">
        <f t="shared" si="932"/>
        <v>339.118292</v>
      </c>
      <c r="S12855" t="s">
        <v>201</v>
      </c>
      <c r="T12855" s="221">
        <v>45498.336805555555</v>
      </c>
    </row>
    <row r="12856" spans="1:20" x14ac:dyDescent="0.35">
      <c r="A12856" t="s">
        <v>132</v>
      </c>
      <c r="B12856" t="s">
        <v>133</v>
      </c>
      <c r="C12856" t="s">
        <v>97</v>
      </c>
      <c r="D12856" s="29">
        <v>45732</v>
      </c>
      <c r="E12856" s="184" t="str">
        <f t="shared" si="928"/>
        <v/>
      </c>
      <c r="F12856" s="184" t="str">
        <f t="shared" si="929"/>
        <v/>
      </c>
      <c r="G12856" s="184" t="str">
        <f t="shared" si="930"/>
        <v/>
      </c>
      <c r="H12856" s="184" t="str">
        <f t="shared" si="931"/>
        <v/>
      </c>
      <c r="L12856">
        <f t="shared" si="933"/>
        <v>339.11828700000001</v>
      </c>
      <c r="R12856">
        <f t="shared" si="932"/>
        <v>339.118292</v>
      </c>
      <c r="S12856" t="s">
        <v>201</v>
      </c>
      <c r="T12856" s="221">
        <v>45498.336805555555</v>
      </c>
    </row>
    <row r="12857" spans="1:20" x14ac:dyDescent="0.35">
      <c r="A12857" t="s">
        <v>132</v>
      </c>
      <c r="B12857" t="s">
        <v>133</v>
      </c>
      <c r="C12857" t="s">
        <v>97</v>
      </c>
      <c r="D12857" s="29">
        <v>45733</v>
      </c>
      <c r="E12857" s="184" t="str">
        <f t="shared" si="928"/>
        <v/>
      </c>
      <c r="F12857" s="184" t="str">
        <f t="shared" si="929"/>
        <v/>
      </c>
      <c r="G12857" s="184" t="str">
        <f t="shared" si="930"/>
        <v/>
      </c>
      <c r="H12857" s="184" t="str">
        <f t="shared" si="931"/>
        <v/>
      </c>
      <c r="L12857">
        <f t="shared" si="933"/>
        <v>339.11828700000001</v>
      </c>
      <c r="R12857">
        <f t="shared" si="932"/>
        <v>339.118292</v>
      </c>
      <c r="S12857" t="s">
        <v>201</v>
      </c>
      <c r="T12857" s="221">
        <v>45498.336805555555</v>
      </c>
    </row>
    <row r="12858" spans="1:20" x14ac:dyDescent="0.35">
      <c r="A12858" t="s">
        <v>132</v>
      </c>
      <c r="B12858" t="s">
        <v>133</v>
      </c>
      <c r="C12858" t="s">
        <v>97</v>
      </c>
      <c r="D12858" s="29">
        <v>45734</v>
      </c>
      <c r="E12858" s="184" t="str">
        <f t="shared" si="928"/>
        <v/>
      </c>
      <c r="F12858" s="184" t="str">
        <f t="shared" si="929"/>
        <v/>
      </c>
      <c r="G12858" s="184" t="str">
        <f t="shared" si="930"/>
        <v/>
      </c>
      <c r="H12858" s="184" t="str">
        <f t="shared" si="931"/>
        <v/>
      </c>
      <c r="L12858">
        <f t="shared" si="933"/>
        <v>339.11828700000001</v>
      </c>
      <c r="R12858">
        <f t="shared" si="932"/>
        <v>339.118292</v>
      </c>
      <c r="S12858" t="s">
        <v>201</v>
      </c>
      <c r="T12858" s="221">
        <v>45498.336805555555</v>
      </c>
    </row>
    <row r="12859" spans="1:20" x14ac:dyDescent="0.35">
      <c r="A12859" t="s">
        <v>132</v>
      </c>
      <c r="B12859" t="s">
        <v>133</v>
      </c>
      <c r="C12859" t="s">
        <v>97</v>
      </c>
      <c r="D12859" s="29">
        <v>45735</v>
      </c>
      <c r="E12859" s="184" t="str">
        <f t="shared" si="928"/>
        <v/>
      </c>
      <c r="F12859" s="184" t="str">
        <f t="shared" si="929"/>
        <v/>
      </c>
      <c r="G12859" s="184" t="str">
        <f t="shared" si="930"/>
        <v/>
      </c>
      <c r="H12859" s="184" t="str">
        <f t="shared" si="931"/>
        <v/>
      </c>
      <c r="L12859">
        <f t="shared" si="933"/>
        <v>339.11828700000001</v>
      </c>
      <c r="R12859">
        <f t="shared" si="932"/>
        <v>339.118292</v>
      </c>
      <c r="S12859" t="s">
        <v>201</v>
      </c>
      <c r="T12859" s="221">
        <v>45498.336805555555</v>
      </c>
    </row>
    <row r="12860" spans="1:20" x14ac:dyDescent="0.35">
      <c r="A12860" t="s">
        <v>132</v>
      </c>
      <c r="B12860" t="s">
        <v>133</v>
      </c>
      <c r="C12860" t="s">
        <v>97</v>
      </c>
      <c r="D12860" s="29">
        <v>45736</v>
      </c>
      <c r="E12860" s="184" t="str">
        <f t="shared" si="928"/>
        <v/>
      </c>
      <c r="F12860" s="184" t="str">
        <f t="shared" si="929"/>
        <v/>
      </c>
      <c r="G12860" s="184" t="str">
        <f t="shared" si="930"/>
        <v/>
      </c>
      <c r="H12860" s="184" t="str">
        <f t="shared" si="931"/>
        <v/>
      </c>
      <c r="L12860">
        <f t="shared" si="933"/>
        <v>339.11828700000001</v>
      </c>
      <c r="R12860">
        <f t="shared" si="932"/>
        <v>339.118292</v>
      </c>
      <c r="S12860" t="s">
        <v>201</v>
      </c>
      <c r="T12860" s="221">
        <v>45498.336805555555</v>
      </c>
    </row>
    <row r="12861" spans="1:20" x14ac:dyDescent="0.35">
      <c r="A12861" t="s">
        <v>132</v>
      </c>
      <c r="B12861" t="s">
        <v>133</v>
      </c>
      <c r="C12861" t="s">
        <v>97</v>
      </c>
      <c r="D12861" s="29">
        <v>45737</v>
      </c>
      <c r="E12861" s="184" t="str">
        <f t="shared" si="928"/>
        <v/>
      </c>
      <c r="F12861" s="184" t="str">
        <f t="shared" si="929"/>
        <v/>
      </c>
      <c r="G12861" s="184" t="str">
        <f t="shared" si="930"/>
        <v/>
      </c>
      <c r="H12861" s="184" t="str">
        <f t="shared" si="931"/>
        <v/>
      </c>
      <c r="L12861">
        <f t="shared" si="933"/>
        <v>339.11828700000001</v>
      </c>
      <c r="R12861">
        <f t="shared" si="932"/>
        <v>339.118292</v>
      </c>
      <c r="S12861" t="s">
        <v>201</v>
      </c>
      <c r="T12861" s="221">
        <v>45498.336805555555</v>
      </c>
    </row>
    <row r="12862" spans="1:20" x14ac:dyDescent="0.35">
      <c r="A12862" t="s">
        <v>132</v>
      </c>
      <c r="B12862" t="s">
        <v>133</v>
      </c>
      <c r="C12862" t="s">
        <v>97</v>
      </c>
      <c r="D12862" s="29">
        <v>45738</v>
      </c>
      <c r="E12862" s="184" t="str">
        <f t="shared" si="928"/>
        <v/>
      </c>
      <c r="F12862" s="184" t="str">
        <f t="shared" si="929"/>
        <v/>
      </c>
      <c r="G12862" s="184" t="str">
        <f t="shared" si="930"/>
        <v/>
      </c>
      <c r="H12862" s="184" t="str">
        <f t="shared" si="931"/>
        <v/>
      </c>
      <c r="L12862">
        <f t="shared" si="933"/>
        <v>339.11828700000001</v>
      </c>
      <c r="R12862">
        <f t="shared" si="932"/>
        <v>339.118292</v>
      </c>
      <c r="S12862" t="s">
        <v>201</v>
      </c>
      <c r="T12862" s="221">
        <v>45498.336805555555</v>
      </c>
    </row>
    <row r="12863" spans="1:20" x14ac:dyDescent="0.35">
      <c r="A12863" t="s">
        <v>132</v>
      </c>
      <c r="B12863" t="s">
        <v>133</v>
      </c>
      <c r="C12863" t="s">
        <v>97</v>
      </c>
      <c r="D12863" s="29">
        <v>45739</v>
      </c>
      <c r="E12863" s="184" t="str">
        <f t="shared" si="928"/>
        <v/>
      </c>
      <c r="F12863" s="184" t="str">
        <f t="shared" si="929"/>
        <v/>
      </c>
      <c r="G12863" s="184" t="str">
        <f t="shared" si="930"/>
        <v/>
      </c>
      <c r="H12863" s="184" t="str">
        <f t="shared" si="931"/>
        <v/>
      </c>
      <c r="L12863">
        <f t="shared" si="933"/>
        <v>339.11828700000001</v>
      </c>
      <c r="R12863">
        <f t="shared" si="932"/>
        <v>339.118292</v>
      </c>
      <c r="S12863" t="s">
        <v>201</v>
      </c>
      <c r="T12863" s="221">
        <v>45498.336805555555</v>
      </c>
    </row>
    <row r="12864" spans="1:20" x14ac:dyDescent="0.35">
      <c r="A12864" t="s">
        <v>132</v>
      </c>
      <c r="B12864" t="s">
        <v>133</v>
      </c>
      <c r="C12864" t="s">
        <v>97</v>
      </c>
      <c r="D12864" s="29">
        <v>45740</v>
      </c>
      <c r="E12864" s="184" t="str">
        <f t="shared" si="928"/>
        <v/>
      </c>
      <c r="F12864" s="184" t="str">
        <f t="shared" si="929"/>
        <v/>
      </c>
      <c r="G12864" s="184" t="str">
        <f t="shared" si="930"/>
        <v/>
      </c>
      <c r="H12864" s="184" t="str">
        <f t="shared" si="931"/>
        <v/>
      </c>
      <c r="L12864">
        <f t="shared" si="933"/>
        <v>339.11828700000001</v>
      </c>
      <c r="R12864">
        <f t="shared" si="932"/>
        <v>339.118292</v>
      </c>
      <c r="S12864" t="s">
        <v>201</v>
      </c>
      <c r="T12864" s="221">
        <v>45498.336805555555</v>
      </c>
    </row>
    <row r="12865" spans="1:20" x14ac:dyDescent="0.35">
      <c r="A12865" t="s">
        <v>132</v>
      </c>
      <c r="B12865" t="s">
        <v>133</v>
      </c>
      <c r="C12865" t="s">
        <v>97</v>
      </c>
      <c r="D12865" s="29">
        <v>45741</v>
      </c>
      <c r="E12865" s="184" t="str">
        <f t="shared" si="928"/>
        <v/>
      </c>
      <c r="F12865" s="184" t="str">
        <f t="shared" si="929"/>
        <v/>
      </c>
      <c r="G12865" s="184" t="str">
        <f t="shared" si="930"/>
        <v/>
      </c>
      <c r="H12865" s="184" t="str">
        <f t="shared" si="931"/>
        <v/>
      </c>
      <c r="L12865">
        <f t="shared" si="933"/>
        <v>339.11828700000001</v>
      </c>
      <c r="R12865">
        <f t="shared" si="932"/>
        <v>339.118292</v>
      </c>
      <c r="S12865" t="s">
        <v>201</v>
      </c>
      <c r="T12865" s="221">
        <v>45498.336805555555</v>
      </c>
    </row>
    <row r="12866" spans="1:20" x14ac:dyDescent="0.35">
      <c r="A12866" t="s">
        <v>132</v>
      </c>
      <c r="B12866" t="s">
        <v>133</v>
      </c>
      <c r="C12866" t="s">
        <v>97</v>
      </c>
      <c r="D12866" s="29">
        <v>45742</v>
      </c>
      <c r="E12866" s="184" t="str">
        <f t="shared" si="928"/>
        <v/>
      </c>
      <c r="F12866" s="184" t="str">
        <f t="shared" si="929"/>
        <v/>
      </c>
      <c r="G12866" s="184" t="str">
        <f t="shared" si="930"/>
        <v/>
      </c>
      <c r="H12866" s="184" t="str">
        <f t="shared" si="931"/>
        <v/>
      </c>
      <c r="L12866">
        <f t="shared" si="933"/>
        <v>339.11828700000001</v>
      </c>
      <c r="R12866">
        <f t="shared" si="932"/>
        <v>339.118292</v>
      </c>
      <c r="S12866" t="s">
        <v>201</v>
      </c>
      <c r="T12866" s="221">
        <v>45498.336805555555</v>
      </c>
    </row>
    <row r="12867" spans="1:20" x14ac:dyDescent="0.35">
      <c r="A12867" t="s">
        <v>132</v>
      </c>
      <c r="B12867" t="s">
        <v>133</v>
      </c>
      <c r="C12867" t="s">
        <v>97</v>
      </c>
      <c r="D12867" s="29">
        <v>45743</v>
      </c>
      <c r="E12867" s="184" t="str">
        <f t="shared" si="928"/>
        <v/>
      </c>
      <c r="F12867" s="184" t="str">
        <f t="shared" si="929"/>
        <v/>
      </c>
      <c r="G12867" s="184" t="str">
        <f t="shared" si="930"/>
        <v/>
      </c>
      <c r="H12867" s="184" t="str">
        <f t="shared" si="931"/>
        <v/>
      </c>
      <c r="L12867">
        <f t="shared" si="933"/>
        <v>339.11828700000001</v>
      </c>
      <c r="R12867">
        <f t="shared" si="932"/>
        <v>339.118292</v>
      </c>
      <c r="S12867" t="s">
        <v>201</v>
      </c>
      <c r="T12867" s="221">
        <v>45498.336805555555</v>
      </c>
    </row>
    <row r="12868" spans="1:20" x14ac:dyDescent="0.35">
      <c r="A12868" t="s">
        <v>132</v>
      </c>
      <c r="B12868" t="s">
        <v>133</v>
      </c>
      <c r="C12868" t="s">
        <v>97</v>
      </c>
      <c r="D12868" s="29">
        <v>45744</v>
      </c>
      <c r="E12868" s="184" t="str">
        <f t="shared" si="928"/>
        <v/>
      </c>
      <c r="F12868" s="184" t="str">
        <f t="shared" si="929"/>
        <v/>
      </c>
      <c r="G12868" s="184" t="str">
        <f t="shared" si="930"/>
        <v/>
      </c>
      <c r="H12868" s="184" t="str">
        <f t="shared" si="931"/>
        <v/>
      </c>
      <c r="L12868">
        <f t="shared" si="933"/>
        <v>339.11828700000001</v>
      </c>
      <c r="R12868">
        <f t="shared" si="932"/>
        <v>339.118292</v>
      </c>
      <c r="S12868" t="s">
        <v>201</v>
      </c>
      <c r="T12868" s="221">
        <v>45498.336805555555</v>
      </c>
    </row>
    <row r="12869" spans="1:20" x14ac:dyDescent="0.35">
      <c r="A12869" t="s">
        <v>132</v>
      </c>
      <c r="B12869" t="s">
        <v>133</v>
      </c>
      <c r="C12869" t="s">
        <v>97</v>
      </c>
      <c r="D12869" s="29">
        <v>45745</v>
      </c>
      <c r="E12869" s="184" t="str">
        <f t="shared" si="928"/>
        <v/>
      </c>
      <c r="F12869" s="184" t="str">
        <f t="shared" si="929"/>
        <v/>
      </c>
      <c r="G12869" s="184" t="str">
        <f t="shared" si="930"/>
        <v/>
      </c>
      <c r="H12869" s="184" t="str">
        <f t="shared" si="931"/>
        <v/>
      </c>
      <c r="L12869">
        <f t="shared" si="933"/>
        <v>339.11828700000001</v>
      </c>
      <c r="R12869">
        <f t="shared" si="932"/>
        <v>339.118292</v>
      </c>
      <c r="S12869" t="s">
        <v>201</v>
      </c>
      <c r="T12869" s="221">
        <v>45498.336805555555</v>
      </c>
    </row>
    <row r="12870" spans="1:20" x14ac:dyDescent="0.35">
      <c r="A12870" t="s">
        <v>132</v>
      </c>
      <c r="B12870" t="s">
        <v>133</v>
      </c>
      <c r="C12870" t="s">
        <v>97</v>
      </c>
      <c r="D12870" s="29">
        <v>45746</v>
      </c>
      <c r="E12870" s="184" t="str">
        <f t="shared" si="928"/>
        <v/>
      </c>
      <c r="F12870" s="184" t="str">
        <f t="shared" si="929"/>
        <v/>
      </c>
      <c r="G12870" s="184" t="str">
        <f t="shared" si="930"/>
        <v/>
      </c>
      <c r="H12870" s="184" t="str">
        <f t="shared" si="931"/>
        <v/>
      </c>
      <c r="L12870">
        <f t="shared" si="933"/>
        <v>339.11828700000001</v>
      </c>
      <c r="R12870">
        <f t="shared" si="932"/>
        <v>339.118292</v>
      </c>
      <c r="S12870" t="s">
        <v>201</v>
      </c>
      <c r="T12870" s="221">
        <v>45498.336805555555</v>
      </c>
    </row>
    <row r="12871" spans="1:20" x14ac:dyDescent="0.35">
      <c r="A12871" t="s">
        <v>132</v>
      </c>
      <c r="B12871" t="s">
        <v>133</v>
      </c>
      <c r="C12871" t="s">
        <v>97</v>
      </c>
      <c r="D12871" s="29">
        <v>45747</v>
      </c>
      <c r="E12871" s="184" t="str">
        <f t="shared" si="928"/>
        <v/>
      </c>
      <c r="F12871" s="184" t="str">
        <f t="shared" si="929"/>
        <v/>
      </c>
      <c r="G12871" s="184" t="str">
        <f t="shared" si="930"/>
        <v/>
      </c>
      <c r="H12871" s="184" t="str">
        <f t="shared" si="931"/>
        <v/>
      </c>
      <c r="L12871">
        <f t="shared" si="933"/>
        <v>339.11828700000001</v>
      </c>
      <c r="R12871">
        <f t="shared" si="932"/>
        <v>339.118292</v>
      </c>
      <c r="S12871" t="s">
        <v>201</v>
      </c>
      <c r="T12871" s="221">
        <v>45498.336805555555</v>
      </c>
    </row>
    <row r="12872" spans="1:20" x14ac:dyDescent="0.35">
      <c r="A12872" t="s">
        <v>132</v>
      </c>
      <c r="B12872" t="s">
        <v>133</v>
      </c>
      <c r="C12872" t="s">
        <v>97</v>
      </c>
      <c r="D12872" s="29">
        <v>45748</v>
      </c>
      <c r="E12872" s="184" t="str">
        <f t="shared" ref="E12872:E12935" si="934">IF(J12872="","",IF(L12872=0,0,IF(1-(J12872/L12872)&lt;0,"",1-(J12872/L12872))))</f>
        <v/>
      </c>
      <c r="F12872" s="184" t="str">
        <f t="shared" ref="F12872:F12935" si="935">IF(K12872="","",IF(L12872=0,0,IF(1-(K12872/L12872)&lt;0,"",1-(K12872/L12872))))</f>
        <v/>
      </c>
      <c r="G12872" s="184" t="str">
        <f t="shared" ref="G12872:G12935" si="936">IF(J12872="","",IF(1-(J12872/R12872)&lt;0,"",1-(J12872/R12872)))</f>
        <v/>
      </c>
      <c r="H12872" s="184" t="str">
        <f t="shared" ref="H12872:H12935" si="937">IF(K12872="","",IF(1-(K12872/R12872)&lt;0,"",1-(K12872/R12872)))</f>
        <v/>
      </c>
      <c r="L12872">
        <f t="shared" si="933"/>
        <v>339.11828700000001</v>
      </c>
      <c r="R12872">
        <f t="shared" si="932"/>
        <v>339.118292</v>
      </c>
      <c r="S12872" t="s">
        <v>201</v>
      </c>
      <c r="T12872" s="221">
        <v>45498.336805555555</v>
      </c>
    </row>
    <row r="12873" spans="1:20" x14ac:dyDescent="0.35">
      <c r="A12873" t="s">
        <v>132</v>
      </c>
      <c r="B12873" t="s">
        <v>133</v>
      </c>
      <c r="C12873" t="s">
        <v>97</v>
      </c>
      <c r="D12873" s="29">
        <v>45749</v>
      </c>
      <c r="E12873" s="184" t="str">
        <f t="shared" si="934"/>
        <v/>
      </c>
      <c r="F12873" s="184" t="str">
        <f t="shared" si="935"/>
        <v/>
      </c>
      <c r="G12873" s="184" t="str">
        <f t="shared" si="936"/>
        <v/>
      </c>
      <c r="H12873" s="184" t="str">
        <f t="shared" si="937"/>
        <v/>
      </c>
      <c r="L12873">
        <f t="shared" si="933"/>
        <v>339.11828700000001</v>
      </c>
      <c r="R12873">
        <f t="shared" si="932"/>
        <v>339.118292</v>
      </c>
      <c r="S12873" t="s">
        <v>201</v>
      </c>
      <c r="T12873" s="221">
        <v>45498.336805555555</v>
      </c>
    </row>
    <row r="12874" spans="1:20" x14ac:dyDescent="0.35">
      <c r="A12874" t="s">
        <v>132</v>
      </c>
      <c r="B12874" t="s">
        <v>133</v>
      </c>
      <c r="C12874" t="s">
        <v>97</v>
      </c>
      <c r="D12874" s="29">
        <v>45750</v>
      </c>
      <c r="E12874" s="184" t="str">
        <f t="shared" si="934"/>
        <v/>
      </c>
      <c r="F12874" s="184" t="str">
        <f t="shared" si="935"/>
        <v/>
      </c>
      <c r="G12874" s="184" t="str">
        <f t="shared" si="936"/>
        <v/>
      </c>
      <c r="H12874" s="184" t="str">
        <f t="shared" si="937"/>
        <v/>
      </c>
      <c r="L12874">
        <f t="shared" si="933"/>
        <v>339.11828700000001</v>
      </c>
      <c r="R12874">
        <f t="shared" si="932"/>
        <v>339.118292</v>
      </c>
      <c r="S12874" t="s">
        <v>201</v>
      </c>
      <c r="T12874" s="221">
        <v>45498.336805555555</v>
      </c>
    </row>
    <row r="12875" spans="1:20" x14ac:dyDescent="0.35">
      <c r="A12875" t="s">
        <v>132</v>
      </c>
      <c r="B12875" t="s">
        <v>133</v>
      </c>
      <c r="C12875" t="s">
        <v>97</v>
      </c>
      <c r="D12875" s="29">
        <v>45751</v>
      </c>
      <c r="E12875" s="184" t="str">
        <f t="shared" si="934"/>
        <v/>
      </c>
      <c r="F12875" s="184" t="str">
        <f t="shared" si="935"/>
        <v/>
      </c>
      <c r="G12875" s="184" t="str">
        <f t="shared" si="936"/>
        <v/>
      </c>
      <c r="H12875" s="184" t="str">
        <f t="shared" si="937"/>
        <v/>
      </c>
      <c r="L12875">
        <f t="shared" si="933"/>
        <v>339.11828700000001</v>
      </c>
      <c r="R12875">
        <f t="shared" si="932"/>
        <v>339.118292</v>
      </c>
      <c r="S12875" t="s">
        <v>201</v>
      </c>
      <c r="T12875" s="221">
        <v>45498.336805555555</v>
      </c>
    </row>
    <row r="12876" spans="1:20" x14ac:dyDescent="0.35">
      <c r="A12876" t="s">
        <v>132</v>
      </c>
      <c r="B12876" t="s">
        <v>133</v>
      </c>
      <c r="C12876" t="s">
        <v>97</v>
      </c>
      <c r="D12876" s="29">
        <v>45752</v>
      </c>
      <c r="E12876" s="184" t="str">
        <f t="shared" si="934"/>
        <v/>
      </c>
      <c r="F12876" s="184" t="str">
        <f t="shared" si="935"/>
        <v/>
      </c>
      <c r="G12876" s="184" t="str">
        <f t="shared" si="936"/>
        <v/>
      </c>
      <c r="H12876" s="184" t="str">
        <f t="shared" si="937"/>
        <v/>
      </c>
      <c r="L12876">
        <f t="shared" si="933"/>
        <v>339.11828700000001</v>
      </c>
      <c r="R12876">
        <f t="shared" si="932"/>
        <v>339.118292</v>
      </c>
      <c r="S12876" t="s">
        <v>201</v>
      </c>
      <c r="T12876" s="221">
        <v>45498.336805555555</v>
      </c>
    </row>
    <row r="12877" spans="1:20" x14ac:dyDescent="0.35">
      <c r="A12877" t="s">
        <v>132</v>
      </c>
      <c r="B12877" t="s">
        <v>133</v>
      </c>
      <c r="C12877" t="s">
        <v>97</v>
      </c>
      <c r="D12877" s="29">
        <v>45753</v>
      </c>
      <c r="E12877" s="184" t="str">
        <f t="shared" si="934"/>
        <v/>
      </c>
      <c r="F12877" s="184" t="str">
        <f t="shared" si="935"/>
        <v/>
      </c>
      <c r="G12877" s="184" t="str">
        <f t="shared" si="936"/>
        <v/>
      </c>
      <c r="H12877" s="184" t="str">
        <f t="shared" si="937"/>
        <v/>
      </c>
      <c r="L12877">
        <f t="shared" si="933"/>
        <v>339.11828700000001</v>
      </c>
      <c r="R12877">
        <f t="shared" si="932"/>
        <v>339.118292</v>
      </c>
      <c r="S12877" t="s">
        <v>201</v>
      </c>
      <c r="T12877" s="221">
        <v>45498.336805555555</v>
      </c>
    </row>
    <row r="12878" spans="1:20" x14ac:dyDescent="0.35">
      <c r="A12878" t="s">
        <v>132</v>
      </c>
      <c r="B12878" t="s">
        <v>133</v>
      </c>
      <c r="C12878" t="s">
        <v>97</v>
      </c>
      <c r="D12878" s="29">
        <v>45754</v>
      </c>
      <c r="E12878" s="184" t="str">
        <f t="shared" si="934"/>
        <v/>
      </c>
      <c r="F12878" s="184" t="str">
        <f t="shared" si="935"/>
        <v/>
      </c>
      <c r="G12878" s="184" t="str">
        <f t="shared" si="936"/>
        <v/>
      </c>
      <c r="H12878" s="184" t="str">
        <f t="shared" si="937"/>
        <v/>
      </c>
      <c r="L12878">
        <f t="shared" si="933"/>
        <v>339.11828700000001</v>
      </c>
      <c r="R12878">
        <f t="shared" si="932"/>
        <v>339.118292</v>
      </c>
      <c r="S12878" t="s">
        <v>201</v>
      </c>
      <c r="T12878" s="221">
        <v>45498.336805555555</v>
      </c>
    </row>
    <row r="12879" spans="1:20" x14ac:dyDescent="0.35">
      <c r="A12879" t="s">
        <v>132</v>
      </c>
      <c r="B12879" t="s">
        <v>133</v>
      </c>
      <c r="C12879" t="s">
        <v>97</v>
      </c>
      <c r="D12879" s="29">
        <v>45755</v>
      </c>
      <c r="E12879" s="184" t="str">
        <f t="shared" si="934"/>
        <v/>
      </c>
      <c r="F12879" s="184" t="str">
        <f t="shared" si="935"/>
        <v/>
      </c>
      <c r="G12879" s="184" t="str">
        <f t="shared" si="936"/>
        <v/>
      </c>
      <c r="H12879" s="184" t="str">
        <f t="shared" si="937"/>
        <v/>
      </c>
      <c r="L12879">
        <f t="shared" si="933"/>
        <v>339.11828700000001</v>
      </c>
      <c r="R12879">
        <f t="shared" si="932"/>
        <v>339.118292</v>
      </c>
      <c r="S12879" t="s">
        <v>201</v>
      </c>
      <c r="T12879" s="221">
        <v>45498.336805555555</v>
      </c>
    </row>
    <row r="12880" spans="1:20" x14ac:dyDescent="0.35">
      <c r="A12880" t="s">
        <v>132</v>
      </c>
      <c r="B12880" t="s">
        <v>133</v>
      </c>
      <c r="C12880" t="s">
        <v>97</v>
      </c>
      <c r="D12880" s="29">
        <v>45756</v>
      </c>
      <c r="E12880" s="184" t="str">
        <f t="shared" si="934"/>
        <v/>
      </c>
      <c r="F12880" s="184" t="str">
        <f t="shared" si="935"/>
        <v/>
      </c>
      <c r="G12880" s="184" t="str">
        <f t="shared" si="936"/>
        <v/>
      </c>
      <c r="H12880" s="184" t="str">
        <f t="shared" si="937"/>
        <v/>
      </c>
      <c r="L12880">
        <f t="shared" si="933"/>
        <v>339.11828700000001</v>
      </c>
      <c r="R12880">
        <f t="shared" si="932"/>
        <v>339.118292</v>
      </c>
      <c r="S12880" t="s">
        <v>201</v>
      </c>
      <c r="T12880" s="221">
        <v>45498.336805555555</v>
      </c>
    </row>
    <row r="12881" spans="1:20" x14ac:dyDescent="0.35">
      <c r="A12881" t="s">
        <v>132</v>
      </c>
      <c r="B12881" t="s">
        <v>133</v>
      </c>
      <c r="C12881" t="s">
        <v>97</v>
      </c>
      <c r="D12881" s="29">
        <v>45757</v>
      </c>
      <c r="E12881" s="184" t="str">
        <f t="shared" si="934"/>
        <v/>
      </c>
      <c r="F12881" s="184" t="str">
        <f t="shared" si="935"/>
        <v/>
      </c>
      <c r="G12881" s="184" t="str">
        <f t="shared" si="936"/>
        <v/>
      </c>
      <c r="H12881" s="184" t="str">
        <f t="shared" si="937"/>
        <v/>
      </c>
      <c r="L12881">
        <f t="shared" si="933"/>
        <v>339.11828700000001</v>
      </c>
      <c r="R12881">
        <f t="shared" si="932"/>
        <v>339.118292</v>
      </c>
      <c r="S12881" t="s">
        <v>201</v>
      </c>
      <c r="T12881" s="221">
        <v>45498.336805555555</v>
      </c>
    </row>
    <row r="12882" spans="1:20" x14ac:dyDescent="0.35">
      <c r="A12882" t="s">
        <v>132</v>
      </c>
      <c r="B12882" t="s">
        <v>133</v>
      </c>
      <c r="C12882" t="s">
        <v>97</v>
      </c>
      <c r="D12882" s="29">
        <v>45758</v>
      </c>
      <c r="E12882" s="184" t="str">
        <f t="shared" si="934"/>
        <v/>
      </c>
      <c r="F12882" s="184" t="str">
        <f t="shared" si="935"/>
        <v/>
      </c>
      <c r="G12882" s="184" t="str">
        <f t="shared" si="936"/>
        <v/>
      </c>
      <c r="H12882" s="184" t="str">
        <f t="shared" si="937"/>
        <v/>
      </c>
      <c r="L12882">
        <f t="shared" si="933"/>
        <v>339.11828700000001</v>
      </c>
      <c r="R12882">
        <f t="shared" si="932"/>
        <v>339.118292</v>
      </c>
      <c r="S12882" t="s">
        <v>201</v>
      </c>
      <c r="T12882" s="221">
        <v>45498.336805555555</v>
      </c>
    </row>
    <row r="12883" spans="1:20" x14ac:dyDescent="0.35">
      <c r="A12883" t="s">
        <v>132</v>
      </c>
      <c r="B12883" t="s">
        <v>133</v>
      </c>
      <c r="C12883" t="s">
        <v>97</v>
      </c>
      <c r="D12883" s="29">
        <v>45759</v>
      </c>
      <c r="E12883" s="184" t="str">
        <f t="shared" si="934"/>
        <v/>
      </c>
      <c r="F12883" s="184" t="str">
        <f t="shared" si="935"/>
        <v/>
      </c>
      <c r="G12883" s="184" t="str">
        <f t="shared" si="936"/>
        <v/>
      </c>
      <c r="H12883" s="184" t="str">
        <f t="shared" si="937"/>
        <v/>
      </c>
      <c r="L12883">
        <f t="shared" si="933"/>
        <v>339.11828700000001</v>
      </c>
      <c r="R12883">
        <f t="shared" si="932"/>
        <v>339.118292</v>
      </c>
      <c r="S12883" t="s">
        <v>201</v>
      </c>
      <c r="T12883" s="221">
        <v>45498.336805555555</v>
      </c>
    </row>
    <row r="12884" spans="1:20" x14ac:dyDescent="0.35">
      <c r="A12884" t="s">
        <v>132</v>
      </c>
      <c r="B12884" t="s">
        <v>133</v>
      </c>
      <c r="C12884" t="s">
        <v>97</v>
      </c>
      <c r="D12884" s="29">
        <v>45760</v>
      </c>
      <c r="E12884" s="184" t="str">
        <f t="shared" si="934"/>
        <v/>
      </c>
      <c r="F12884" s="184" t="str">
        <f t="shared" si="935"/>
        <v/>
      </c>
      <c r="G12884" s="184" t="str">
        <f t="shared" si="936"/>
        <v/>
      </c>
      <c r="H12884" s="184" t="str">
        <f t="shared" si="937"/>
        <v/>
      </c>
      <c r="L12884">
        <f t="shared" si="933"/>
        <v>339.11828700000001</v>
      </c>
      <c r="R12884">
        <f t="shared" si="932"/>
        <v>339.118292</v>
      </c>
      <c r="S12884" t="s">
        <v>201</v>
      </c>
      <c r="T12884" s="221">
        <v>45498.336805555555</v>
      </c>
    </row>
    <row r="12885" spans="1:20" x14ac:dyDescent="0.35">
      <c r="A12885" t="s">
        <v>132</v>
      </c>
      <c r="B12885" t="s">
        <v>133</v>
      </c>
      <c r="C12885" t="s">
        <v>97</v>
      </c>
      <c r="D12885" s="29">
        <v>45761</v>
      </c>
      <c r="E12885" s="184" t="str">
        <f t="shared" si="934"/>
        <v/>
      </c>
      <c r="F12885" s="184" t="str">
        <f t="shared" si="935"/>
        <v/>
      </c>
      <c r="G12885" s="184" t="str">
        <f t="shared" si="936"/>
        <v/>
      </c>
      <c r="H12885" s="184" t="str">
        <f t="shared" si="937"/>
        <v/>
      </c>
      <c r="L12885">
        <f t="shared" si="933"/>
        <v>339.11828700000001</v>
      </c>
      <c r="R12885">
        <f t="shared" si="932"/>
        <v>339.118292</v>
      </c>
      <c r="S12885" t="s">
        <v>201</v>
      </c>
      <c r="T12885" s="221">
        <v>45498.336805555555</v>
      </c>
    </row>
    <row r="12886" spans="1:20" x14ac:dyDescent="0.35">
      <c r="A12886" t="s">
        <v>132</v>
      </c>
      <c r="B12886" t="s">
        <v>133</v>
      </c>
      <c r="C12886" t="s">
        <v>97</v>
      </c>
      <c r="D12886" s="29">
        <v>45762</v>
      </c>
      <c r="E12886" s="184" t="str">
        <f t="shared" si="934"/>
        <v/>
      </c>
      <c r="F12886" s="184" t="str">
        <f t="shared" si="935"/>
        <v/>
      </c>
      <c r="G12886" s="184" t="str">
        <f t="shared" si="936"/>
        <v/>
      </c>
      <c r="H12886" s="184" t="str">
        <f t="shared" si="937"/>
        <v/>
      </c>
      <c r="L12886">
        <f t="shared" si="933"/>
        <v>339.11828700000001</v>
      </c>
      <c r="R12886">
        <f t="shared" si="932"/>
        <v>339.118292</v>
      </c>
      <c r="S12886" t="s">
        <v>201</v>
      </c>
      <c r="T12886" s="221">
        <v>45498.336805555555</v>
      </c>
    </row>
    <row r="12887" spans="1:20" x14ac:dyDescent="0.35">
      <c r="A12887" t="s">
        <v>132</v>
      </c>
      <c r="B12887" t="s">
        <v>133</v>
      </c>
      <c r="C12887" t="s">
        <v>97</v>
      </c>
      <c r="D12887" s="29">
        <v>45763</v>
      </c>
      <c r="E12887" s="184" t="str">
        <f t="shared" si="934"/>
        <v/>
      </c>
      <c r="F12887" s="184" t="str">
        <f t="shared" si="935"/>
        <v/>
      </c>
      <c r="G12887" s="184" t="str">
        <f t="shared" si="936"/>
        <v/>
      </c>
      <c r="H12887" s="184" t="str">
        <f t="shared" si="937"/>
        <v/>
      </c>
      <c r="L12887">
        <f t="shared" si="933"/>
        <v>339.11828700000001</v>
      </c>
      <c r="R12887">
        <f t="shared" si="932"/>
        <v>339.118292</v>
      </c>
      <c r="S12887" t="s">
        <v>201</v>
      </c>
      <c r="T12887" s="221">
        <v>45498.336805555555</v>
      </c>
    </row>
    <row r="12888" spans="1:20" x14ac:dyDescent="0.35">
      <c r="A12888" t="s">
        <v>132</v>
      </c>
      <c r="B12888" t="s">
        <v>133</v>
      </c>
      <c r="C12888" t="s">
        <v>97</v>
      </c>
      <c r="D12888" s="29">
        <v>45764</v>
      </c>
      <c r="E12888" s="184" t="str">
        <f t="shared" si="934"/>
        <v/>
      </c>
      <c r="F12888" s="184" t="str">
        <f t="shared" si="935"/>
        <v/>
      </c>
      <c r="G12888" s="184" t="str">
        <f t="shared" si="936"/>
        <v/>
      </c>
      <c r="H12888" s="184" t="str">
        <f t="shared" si="937"/>
        <v/>
      </c>
      <c r="L12888">
        <f t="shared" si="933"/>
        <v>339.11828700000001</v>
      </c>
      <c r="R12888">
        <f t="shared" si="932"/>
        <v>339.118292</v>
      </c>
      <c r="S12888" t="s">
        <v>201</v>
      </c>
      <c r="T12888" s="221">
        <v>45498.336805555555</v>
      </c>
    </row>
    <row r="12889" spans="1:20" x14ac:dyDescent="0.35">
      <c r="A12889" t="s">
        <v>132</v>
      </c>
      <c r="B12889" t="s">
        <v>133</v>
      </c>
      <c r="C12889" t="s">
        <v>97</v>
      </c>
      <c r="D12889" s="29">
        <v>45765</v>
      </c>
      <c r="E12889" s="184" t="str">
        <f t="shared" si="934"/>
        <v/>
      </c>
      <c r="F12889" s="184" t="str">
        <f t="shared" si="935"/>
        <v/>
      </c>
      <c r="G12889" s="184" t="str">
        <f t="shared" si="936"/>
        <v/>
      </c>
      <c r="H12889" s="184" t="str">
        <f t="shared" si="937"/>
        <v/>
      </c>
      <c r="L12889">
        <f t="shared" si="933"/>
        <v>339.11828700000001</v>
      </c>
      <c r="R12889">
        <f t="shared" si="932"/>
        <v>339.118292</v>
      </c>
      <c r="S12889" t="s">
        <v>201</v>
      </c>
      <c r="T12889" s="221">
        <v>45498.336805555555</v>
      </c>
    </row>
    <row r="12890" spans="1:20" x14ac:dyDescent="0.35">
      <c r="A12890" t="s">
        <v>132</v>
      </c>
      <c r="B12890" t="s">
        <v>133</v>
      </c>
      <c r="C12890" t="s">
        <v>97</v>
      </c>
      <c r="D12890" s="29">
        <v>45766</v>
      </c>
      <c r="E12890" s="184" t="str">
        <f t="shared" si="934"/>
        <v/>
      </c>
      <c r="F12890" s="184" t="str">
        <f t="shared" si="935"/>
        <v/>
      </c>
      <c r="G12890" s="184" t="str">
        <f t="shared" si="936"/>
        <v/>
      </c>
      <c r="H12890" s="184" t="str">
        <f t="shared" si="937"/>
        <v/>
      </c>
      <c r="L12890">
        <f t="shared" si="933"/>
        <v>339.11828700000001</v>
      </c>
      <c r="R12890">
        <f t="shared" si="932"/>
        <v>339.118292</v>
      </c>
      <c r="S12890" t="s">
        <v>201</v>
      </c>
      <c r="T12890" s="221">
        <v>45498.336805555555</v>
      </c>
    </row>
    <row r="12891" spans="1:20" x14ac:dyDescent="0.35">
      <c r="A12891" t="s">
        <v>132</v>
      </c>
      <c r="B12891" t="s">
        <v>133</v>
      </c>
      <c r="C12891" t="s">
        <v>97</v>
      </c>
      <c r="D12891" s="29">
        <v>45767</v>
      </c>
      <c r="E12891" s="184" t="str">
        <f t="shared" si="934"/>
        <v/>
      </c>
      <c r="F12891" s="184" t="str">
        <f t="shared" si="935"/>
        <v/>
      </c>
      <c r="G12891" s="184" t="str">
        <f t="shared" si="936"/>
        <v/>
      </c>
      <c r="H12891" s="184" t="str">
        <f t="shared" si="937"/>
        <v/>
      </c>
      <c r="L12891">
        <f t="shared" si="933"/>
        <v>339.11828700000001</v>
      </c>
      <c r="R12891">
        <f t="shared" si="932"/>
        <v>339.118292</v>
      </c>
      <c r="S12891" t="s">
        <v>201</v>
      </c>
      <c r="T12891" s="221">
        <v>45498.336805555555</v>
      </c>
    </row>
    <row r="12892" spans="1:20" x14ac:dyDescent="0.35">
      <c r="A12892" t="s">
        <v>132</v>
      </c>
      <c r="B12892" t="s">
        <v>133</v>
      </c>
      <c r="C12892" t="s">
        <v>97</v>
      </c>
      <c r="D12892" s="29">
        <v>45768</v>
      </c>
      <c r="E12892" s="184" t="str">
        <f t="shared" si="934"/>
        <v/>
      </c>
      <c r="F12892" s="184" t="str">
        <f t="shared" si="935"/>
        <v/>
      </c>
      <c r="G12892" s="184" t="str">
        <f t="shared" si="936"/>
        <v/>
      </c>
      <c r="H12892" s="184" t="str">
        <f t="shared" si="937"/>
        <v/>
      </c>
      <c r="L12892">
        <f t="shared" si="933"/>
        <v>339.11828700000001</v>
      </c>
      <c r="R12892">
        <f t="shared" si="932"/>
        <v>339.118292</v>
      </c>
      <c r="S12892" t="s">
        <v>201</v>
      </c>
      <c r="T12892" s="221">
        <v>45498.336805555555</v>
      </c>
    </row>
    <row r="12893" spans="1:20" x14ac:dyDescent="0.35">
      <c r="A12893" t="s">
        <v>132</v>
      </c>
      <c r="B12893" t="s">
        <v>133</v>
      </c>
      <c r="C12893" t="s">
        <v>97</v>
      </c>
      <c r="D12893" s="29">
        <v>45769</v>
      </c>
      <c r="E12893" s="184" t="str">
        <f t="shared" si="934"/>
        <v/>
      </c>
      <c r="F12893" s="184" t="str">
        <f t="shared" si="935"/>
        <v/>
      </c>
      <c r="G12893" s="184" t="str">
        <f t="shared" si="936"/>
        <v/>
      </c>
      <c r="H12893" s="184" t="str">
        <f t="shared" si="937"/>
        <v/>
      </c>
      <c r="L12893">
        <f t="shared" si="933"/>
        <v>339.11828700000001</v>
      </c>
      <c r="R12893">
        <f t="shared" si="932"/>
        <v>339.118292</v>
      </c>
      <c r="S12893" t="s">
        <v>201</v>
      </c>
      <c r="T12893" s="221">
        <v>45498.336805555555</v>
      </c>
    </row>
    <row r="12894" spans="1:20" x14ac:dyDescent="0.35">
      <c r="A12894" t="s">
        <v>132</v>
      </c>
      <c r="B12894" t="s">
        <v>133</v>
      </c>
      <c r="C12894" t="s">
        <v>97</v>
      </c>
      <c r="D12894" s="29">
        <v>45770</v>
      </c>
      <c r="E12894" s="184" t="str">
        <f t="shared" si="934"/>
        <v/>
      </c>
      <c r="F12894" s="184" t="str">
        <f t="shared" si="935"/>
        <v/>
      </c>
      <c r="G12894" s="184" t="str">
        <f t="shared" si="936"/>
        <v/>
      </c>
      <c r="H12894" s="184" t="str">
        <f t="shared" si="937"/>
        <v/>
      </c>
      <c r="L12894">
        <f t="shared" si="933"/>
        <v>339.11828700000001</v>
      </c>
      <c r="R12894">
        <f t="shared" si="932"/>
        <v>339.118292</v>
      </c>
      <c r="S12894" t="s">
        <v>201</v>
      </c>
      <c r="T12894" s="221">
        <v>45498.336805555555</v>
      </c>
    </row>
    <row r="12895" spans="1:20" x14ac:dyDescent="0.35">
      <c r="A12895" t="s">
        <v>132</v>
      </c>
      <c r="B12895" t="s">
        <v>133</v>
      </c>
      <c r="C12895" t="s">
        <v>97</v>
      </c>
      <c r="D12895" s="29">
        <v>45771</v>
      </c>
      <c r="E12895" s="184" t="str">
        <f t="shared" si="934"/>
        <v/>
      </c>
      <c r="F12895" s="184" t="str">
        <f t="shared" si="935"/>
        <v/>
      </c>
      <c r="G12895" s="184" t="str">
        <f t="shared" si="936"/>
        <v/>
      </c>
      <c r="H12895" s="184" t="str">
        <f t="shared" si="937"/>
        <v/>
      </c>
      <c r="L12895">
        <f t="shared" si="933"/>
        <v>339.11828700000001</v>
      </c>
      <c r="R12895">
        <f t="shared" si="932"/>
        <v>339.118292</v>
      </c>
      <c r="S12895" t="s">
        <v>201</v>
      </c>
      <c r="T12895" s="221">
        <v>45498.336805555555</v>
      </c>
    </row>
    <row r="12896" spans="1:20" x14ac:dyDescent="0.35">
      <c r="A12896" t="s">
        <v>132</v>
      </c>
      <c r="B12896" t="s">
        <v>133</v>
      </c>
      <c r="C12896" t="s">
        <v>97</v>
      </c>
      <c r="D12896" s="29">
        <v>45772</v>
      </c>
      <c r="E12896" s="184" t="str">
        <f t="shared" si="934"/>
        <v/>
      </c>
      <c r="F12896" s="184" t="str">
        <f t="shared" si="935"/>
        <v/>
      </c>
      <c r="G12896" s="184" t="str">
        <f t="shared" si="936"/>
        <v/>
      </c>
      <c r="H12896" s="184" t="str">
        <f t="shared" si="937"/>
        <v/>
      </c>
      <c r="L12896">
        <f t="shared" si="933"/>
        <v>339.11828700000001</v>
      </c>
      <c r="R12896">
        <f t="shared" si="932"/>
        <v>339.118292</v>
      </c>
      <c r="S12896" t="s">
        <v>201</v>
      </c>
      <c r="T12896" s="221">
        <v>45498.336805555555</v>
      </c>
    </row>
    <row r="12897" spans="1:20" x14ac:dyDescent="0.35">
      <c r="A12897" t="s">
        <v>132</v>
      </c>
      <c r="B12897" t="s">
        <v>133</v>
      </c>
      <c r="C12897" t="s">
        <v>97</v>
      </c>
      <c r="D12897" s="29">
        <v>45773</v>
      </c>
      <c r="E12897" s="184" t="str">
        <f t="shared" si="934"/>
        <v/>
      </c>
      <c r="F12897" s="184" t="str">
        <f t="shared" si="935"/>
        <v/>
      </c>
      <c r="G12897" s="184" t="str">
        <f t="shared" si="936"/>
        <v/>
      </c>
      <c r="H12897" s="184" t="str">
        <f t="shared" si="937"/>
        <v/>
      </c>
      <c r="L12897">
        <f t="shared" si="933"/>
        <v>339.11828700000001</v>
      </c>
      <c r="R12897">
        <f t="shared" si="932"/>
        <v>339.118292</v>
      </c>
      <c r="S12897" t="s">
        <v>201</v>
      </c>
      <c r="T12897" s="221">
        <v>45498.336805555555</v>
      </c>
    </row>
    <row r="12898" spans="1:20" x14ac:dyDescent="0.35">
      <c r="A12898" t="s">
        <v>132</v>
      </c>
      <c r="B12898" t="s">
        <v>133</v>
      </c>
      <c r="C12898" t="s">
        <v>97</v>
      </c>
      <c r="D12898" s="29">
        <v>45774</v>
      </c>
      <c r="E12898" s="184" t="str">
        <f t="shared" si="934"/>
        <v/>
      </c>
      <c r="F12898" s="184" t="str">
        <f t="shared" si="935"/>
        <v/>
      </c>
      <c r="G12898" s="184" t="str">
        <f t="shared" si="936"/>
        <v/>
      </c>
      <c r="H12898" s="184" t="str">
        <f t="shared" si="937"/>
        <v/>
      </c>
      <c r="L12898">
        <f t="shared" si="933"/>
        <v>339.11828700000001</v>
      </c>
      <c r="R12898">
        <f t="shared" si="932"/>
        <v>339.118292</v>
      </c>
      <c r="S12898" t="s">
        <v>201</v>
      </c>
      <c r="T12898" s="221">
        <v>45498.336805555555</v>
      </c>
    </row>
    <row r="12899" spans="1:20" x14ac:dyDescent="0.35">
      <c r="A12899" t="s">
        <v>132</v>
      </c>
      <c r="B12899" t="s">
        <v>133</v>
      </c>
      <c r="C12899" t="s">
        <v>97</v>
      </c>
      <c r="D12899" s="29">
        <v>45775</v>
      </c>
      <c r="E12899" s="184" t="str">
        <f t="shared" si="934"/>
        <v/>
      </c>
      <c r="F12899" s="184" t="str">
        <f t="shared" si="935"/>
        <v/>
      </c>
      <c r="G12899" s="184" t="str">
        <f t="shared" si="936"/>
        <v/>
      </c>
      <c r="H12899" s="184" t="str">
        <f t="shared" si="937"/>
        <v/>
      </c>
      <c r="L12899">
        <f t="shared" si="933"/>
        <v>339.11828700000001</v>
      </c>
      <c r="R12899">
        <f t="shared" si="932"/>
        <v>339.118292</v>
      </c>
      <c r="S12899" t="s">
        <v>201</v>
      </c>
      <c r="T12899" s="221">
        <v>45498.336805555555</v>
      </c>
    </row>
    <row r="12900" spans="1:20" x14ac:dyDescent="0.35">
      <c r="A12900" t="s">
        <v>132</v>
      </c>
      <c r="B12900" t="s">
        <v>133</v>
      </c>
      <c r="C12900" t="s">
        <v>97</v>
      </c>
      <c r="D12900" s="29">
        <v>45776</v>
      </c>
      <c r="E12900" s="184" t="str">
        <f t="shared" si="934"/>
        <v/>
      </c>
      <c r="F12900" s="184" t="str">
        <f t="shared" si="935"/>
        <v/>
      </c>
      <c r="G12900" s="184" t="str">
        <f t="shared" si="936"/>
        <v/>
      </c>
      <c r="H12900" s="184" t="str">
        <f t="shared" si="937"/>
        <v/>
      </c>
      <c r="L12900">
        <f t="shared" si="933"/>
        <v>339.11828700000001</v>
      </c>
      <c r="R12900">
        <f t="shared" si="932"/>
        <v>339.118292</v>
      </c>
      <c r="S12900" t="s">
        <v>201</v>
      </c>
      <c r="T12900" s="221">
        <v>45498.336805555555</v>
      </c>
    </row>
    <row r="12901" spans="1:20" x14ac:dyDescent="0.35">
      <c r="A12901" t="s">
        <v>132</v>
      </c>
      <c r="B12901" t="s">
        <v>133</v>
      </c>
      <c r="C12901" t="s">
        <v>97</v>
      </c>
      <c r="D12901" s="29">
        <v>45777</v>
      </c>
      <c r="E12901" s="184" t="str">
        <f t="shared" si="934"/>
        <v/>
      </c>
      <c r="F12901" s="184" t="str">
        <f t="shared" si="935"/>
        <v/>
      </c>
      <c r="G12901" s="184" t="str">
        <f t="shared" si="936"/>
        <v/>
      </c>
      <c r="H12901" s="184" t="str">
        <f t="shared" si="937"/>
        <v/>
      </c>
      <c r="L12901">
        <f t="shared" si="933"/>
        <v>339.11828700000001</v>
      </c>
      <c r="R12901">
        <f t="shared" si="932"/>
        <v>339.118292</v>
      </c>
      <c r="S12901" t="s">
        <v>201</v>
      </c>
      <c r="T12901" s="221">
        <v>45498.336805555555</v>
      </c>
    </row>
    <row r="12902" spans="1:20" x14ac:dyDescent="0.35">
      <c r="A12902" t="s">
        <v>132</v>
      </c>
      <c r="B12902" t="s">
        <v>133</v>
      </c>
      <c r="C12902" t="s">
        <v>97</v>
      </c>
      <c r="D12902" s="29">
        <v>45778</v>
      </c>
      <c r="E12902" s="184" t="str">
        <f t="shared" si="934"/>
        <v/>
      </c>
      <c r="F12902" s="184" t="str">
        <f t="shared" si="935"/>
        <v/>
      </c>
      <c r="G12902" s="184" t="str">
        <f t="shared" si="936"/>
        <v/>
      </c>
      <c r="H12902" s="184" t="str">
        <f t="shared" si="937"/>
        <v/>
      </c>
      <c r="L12902">
        <f t="shared" si="933"/>
        <v>339.11828700000001</v>
      </c>
      <c r="R12902">
        <f t="shared" si="932"/>
        <v>339.118292</v>
      </c>
      <c r="S12902" t="s">
        <v>201</v>
      </c>
      <c r="T12902" s="221">
        <v>45498.336805555555</v>
      </c>
    </row>
    <row r="12903" spans="1:20" x14ac:dyDescent="0.35">
      <c r="A12903" t="s">
        <v>132</v>
      </c>
      <c r="B12903" t="s">
        <v>133</v>
      </c>
      <c r="C12903" t="s">
        <v>97</v>
      </c>
      <c r="D12903" s="29">
        <v>45779</v>
      </c>
      <c r="E12903" s="184" t="str">
        <f t="shared" si="934"/>
        <v/>
      </c>
      <c r="F12903" s="184" t="str">
        <f t="shared" si="935"/>
        <v/>
      </c>
      <c r="G12903" s="184" t="str">
        <f t="shared" si="936"/>
        <v/>
      </c>
      <c r="H12903" s="184" t="str">
        <f t="shared" si="937"/>
        <v/>
      </c>
      <c r="L12903">
        <f t="shared" si="933"/>
        <v>339.11828700000001</v>
      </c>
      <c r="R12903">
        <f t="shared" si="932"/>
        <v>339.118292</v>
      </c>
      <c r="S12903" t="s">
        <v>201</v>
      </c>
      <c r="T12903" s="221">
        <v>45498.336805555555</v>
      </c>
    </row>
    <row r="12904" spans="1:20" x14ac:dyDescent="0.35">
      <c r="A12904" t="s">
        <v>132</v>
      </c>
      <c r="B12904" t="s">
        <v>133</v>
      </c>
      <c r="C12904" t="s">
        <v>97</v>
      </c>
      <c r="D12904" s="29">
        <v>45780</v>
      </c>
      <c r="E12904" s="184" t="str">
        <f t="shared" si="934"/>
        <v/>
      </c>
      <c r="F12904" s="184" t="str">
        <f t="shared" si="935"/>
        <v/>
      </c>
      <c r="G12904" s="184" t="str">
        <f t="shared" si="936"/>
        <v/>
      </c>
      <c r="H12904" s="184" t="str">
        <f t="shared" si="937"/>
        <v/>
      </c>
      <c r="L12904">
        <f t="shared" si="933"/>
        <v>339.11828700000001</v>
      </c>
      <c r="R12904">
        <f t="shared" si="932"/>
        <v>339.118292</v>
      </c>
      <c r="S12904" t="s">
        <v>201</v>
      </c>
      <c r="T12904" s="221">
        <v>45498.336805555555</v>
      </c>
    </row>
    <row r="12905" spans="1:20" x14ac:dyDescent="0.35">
      <c r="A12905" t="s">
        <v>132</v>
      </c>
      <c r="B12905" t="s">
        <v>133</v>
      </c>
      <c r="C12905" t="s">
        <v>97</v>
      </c>
      <c r="D12905" s="29">
        <v>45781</v>
      </c>
      <c r="E12905" s="184" t="str">
        <f t="shared" si="934"/>
        <v/>
      </c>
      <c r="F12905" s="184" t="str">
        <f t="shared" si="935"/>
        <v/>
      </c>
      <c r="G12905" s="184" t="str">
        <f t="shared" si="936"/>
        <v/>
      </c>
      <c r="H12905" s="184" t="str">
        <f t="shared" si="937"/>
        <v/>
      </c>
      <c r="L12905">
        <f t="shared" si="933"/>
        <v>339.11828700000001</v>
      </c>
      <c r="R12905">
        <f t="shared" si="932"/>
        <v>339.118292</v>
      </c>
      <c r="S12905" t="s">
        <v>201</v>
      </c>
      <c r="T12905" s="221">
        <v>45498.336805555555</v>
      </c>
    </row>
    <row r="12906" spans="1:20" x14ac:dyDescent="0.35">
      <c r="A12906" t="s">
        <v>132</v>
      </c>
      <c r="B12906" t="s">
        <v>133</v>
      </c>
      <c r="C12906" t="s">
        <v>97</v>
      </c>
      <c r="D12906" s="29">
        <v>45782</v>
      </c>
      <c r="E12906" s="184" t="str">
        <f t="shared" si="934"/>
        <v/>
      </c>
      <c r="F12906" s="184" t="str">
        <f t="shared" si="935"/>
        <v/>
      </c>
      <c r="G12906" s="184" t="str">
        <f t="shared" si="936"/>
        <v/>
      </c>
      <c r="H12906" s="184" t="str">
        <f t="shared" si="937"/>
        <v/>
      </c>
      <c r="L12906">
        <f t="shared" si="933"/>
        <v>339.11828700000001</v>
      </c>
      <c r="R12906">
        <f t="shared" si="932"/>
        <v>339.118292</v>
      </c>
      <c r="S12906" t="s">
        <v>201</v>
      </c>
      <c r="T12906" s="221">
        <v>45498.336805555555</v>
      </c>
    </row>
    <row r="12907" spans="1:20" x14ac:dyDescent="0.35">
      <c r="A12907" t="s">
        <v>132</v>
      </c>
      <c r="B12907" t="s">
        <v>133</v>
      </c>
      <c r="C12907" t="s">
        <v>97</v>
      </c>
      <c r="D12907" s="29">
        <v>45783</v>
      </c>
      <c r="E12907" s="184" t="str">
        <f t="shared" si="934"/>
        <v/>
      </c>
      <c r="F12907" s="184" t="str">
        <f t="shared" si="935"/>
        <v/>
      </c>
      <c r="G12907" s="184" t="str">
        <f t="shared" si="936"/>
        <v/>
      </c>
      <c r="H12907" s="184" t="str">
        <f t="shared" si="937"/>
        <v/>
      </c>
      <c r="L12907">
        <f t="shared" si="933"/>
        <v>339.11828700000001</v>
      </c>
      <c r="R12907">
        <f t="shared" si="932"/>
        <v>339.118292</v>
      </c>
      <c r="S12907" t="s">
        <v>201</v>
      </c>
      <c r="T12907" s="221">
        <v>45498.336805555555</v>
      </c>
    </row>
    <row r="12908" spans="1:20" x14ac:dyDescent="0.35">
      <c r="A12908" t="s">
        <v>132</v>
      </c>
      <c r="B12908" t="s">
        <v>133</v>
      </c>
      <c r="C12908" t="s">
        <v>97</v>
      </c>
      <c r="D12908" s="29">
        <v>45784</v>
      </c>
      <c r="E12908" s="184" t="str">
        <f t="shared" si="934"/>
        <v/>
      </c>
      <c r="F12908" s="184" t="str">
        <f t="shared" si="935"/>
        <v/>
      </c>
      <c r="G12908" s="184" t="str">
        <f t="shared" si="936"/>
        <v/>
      </c>
      <c r="H12908" s="184" t="str">
        <f t="shared" si="937"/>
        <v/>
      </c>
      <c r="L12908">
        <f t="shared" si="933"/>
        <v>339.11828700000001</v>
      </c>
      <c r="R12908">
        <f t="shared" si="932"/>
        <v>339.118292</v>
      </c>
      <c r="S12908" t="s">
        <v>201</v>
      </c>
      <c r="T12908" s="221">
        <v>45498.336805555555</v>
      </c>
    </row>
    <row r="12909" spans="1:20" x14ac:dyDescent="0.35">
      <c r="A12909" t="s">
        <v>132</v>
      </c>
      <c r="B12909" t="s">
        <v>133</v>
      </c>
      <c r="C12909" t="s">
        <v>97</v>
      </c>
      <c r="D12909" s="29">
        <v>45785</v>
      </c>
      <c r="E12909" s="184" t="str">
        <f t="shared" si="934"/>
        <v/>
      </c>
      <c r="F12909" s="184" t="str">
        <f t="shared" si="935"/>
        <v/>
      </c>
      <c r="G12909" s="184" t="str">
        <f t="shared" si="936"/>
        <v/>
      </c>
      <c r="H12909" s="184" t="str">
        <f t="shared" si="937"/>
        <v/>
      </c>
      <c r="L12909">
        <f t="shared" si="933"/>
        <v>339.11828700000001</v>
      </c>
      <c r="R12909">
        <f t="shared" si="932"/>
        <v>339.118292</v>
      </c>
      <c r="S12909" t="s">
        <v>201</v>
      </c>
      <c r="T12909" s="221">
        <v>45498.336805555555</v>
      </c>
    </row>
    <row r="12910" spans="1:20" x14ac:dyDescent="0.35">
      <c r="A12910" t="s">
        <v>132</v>
      </c>
      <c r="B12910" t="s">
        <v>133</v>
      </c>
      <c r="C12910" t="s">
        <v>97</v>
      </c>
      <c r="D12910" s="29">
        <v>45786</v>
      </c>
      <c r="E12910" s="184" t="str">
        <f t="shared" si="934"/>
        <v/>
      </c>
      <c r="F12910" s="184" t="str">
        <f t="shared" si="935"/>
        <v/>
      </c>
      <c r="G12910" s="184" t="str">
        <f t="shared" si="936"/>
        <v/>
      </c>
      <c r="H12910" s="184" t="str">
        <f t="shared" si="937"/>
        <v/>
      </c>
      <c r="L12910">
        <f t="shared" si="933"/>
        <v>339.11828700000001</v>
      </c>
      <c r="R12910">
        <f t="shared" ref="R12910:R12973" si="938">R6340</f>
        <v>339.118292</v>
      </c>
      <c r="S12910" t="s">
        <v>201</v>
      </c>
      <c r="T12910" s="221">
        <v>45498.336805555555</v>
      </c>
    </row>
    <row r="12911" spans="1:20" x14ac:dyDescent="0.35">
      <c r="A12911" t="s">
        <v>132</v>
      </c>
      <c r="B12911" t="s">
        <v>133</v>
      </c>
      <c r="C12911" t="s">
        <v>97</v>
      </c>
      <c r="D12911" s="29">
        <v>45787</v>
      </c>
      <c r="E12911" s="184" t="str">
        <f t="shared" si="934"/>
        <v/>
      </c>
      <c r="F12911" s="184" t="str">
        <f t="shared" si="935"/>
        <v/>
      </c>
      <c r="G12911" s="184" t="str">
        <f t="shared" si="936"/>
        <v/>
      </c>
      <c r="H12911" s="184" t="str">
        <f t="shared" si="937"/>
        <v/>
      </c>
      <c r="L12911">
        <f t="shared" ref="L12911:L12974" si="939">L6341</f>
        <v>339.11828700000001</v>
      </c>
      <c r="R12911">
        <f t="shared" si="938"/>
        <v>339.118292</v>
      </c>
      <c r="S12911" t="s">
        <v>201</v>
      </c>
      <c r="T12911" s="221">
        <v>45498.336805555555</v>
      </c>
    </row>
    <row r="12912" spans="1:20" x14ac:dyDescent="0.35">
      <c r="A12912" t="s">
        <v>132</v>
      </c>
      <c r="B12912" t="s">
        <v>133</v>
      </c>
      <c r="C12912" t="s">
        <v>97</v>
      </c>
      <c r="D12912" s="29">
        <v>45788</v>
      </c>
      <c r="E12912" s="184" t="str">
        <f t="shared" si="934"/>
        <v/>
      </c>
      <c r="F12912" s="184" t="str">
        <f t="shared" si="935"/>
        <v/>
      </c>
      <c r="G12912" s="184" t="str">
        <f t="shared" si="936"/>
        <v/>
      </c>
      <c r="H12912" s="184" t="str">
        <f t="shared" si="937"/>
        <v/>
      </c>
      <c r="L12912">
        <f t="shared" si="939"/>
        <v>339.11828700000001</v>
      </c>
      <c r="R12912">
        <f t="shared" si="938"/>
        <v>339.118292</v>
      </c>
      <c r="S12912" t="s">
        <v>201</v>
      </c>
      <c r="T12912" s="221">
        <v>45498.336805555555</v>
      </c>
    </row>
    <row r="12913" spans="1:20" x14ac:dyDescent="0.35">
      <c r="A12913" t="s">
        <v>132</v>
      </c>
      <c r="B12913" t="s">
        <v>133</v>
      </c>
      <c r="C12913" t="s">
        <v>97</v>
      </c>
      <c r="D12913" s="29">
        <v>45789</v>
      </c>
      <c r="E12913" s="184" t="str">
        <f t="shared" si="934"/>
        <v/>
      </c>
      <c r="F12913" s="184" t="str">
        <f t="shared" si="935"/>
        <v/>
      </c>
      <c r="G12913" s="184" t="str">
        <f t="shared" si="936"/>
        <v/>
      </c>
      <c r="H12913" s="184" t="str">
        <f t="shared" si="937"/>
        <v/>
      </c>
      <c r="L12913">
        <f t="shared" si="939"/>
        <v>339.11828700000001</v>
      </c>
      <c r="R12913">
        <f t="shared" si="938"/>
        <v>339.118292</v>
      </c>
      <c r="S12913" t="s">
        <v>201</v>
      </c>
      <c r="T12913" s="221">
        <v>45498.336805555555</v>
      </c>
    </row>
    <row r="12914" spans="1:20" x14ac:dyDescent="0.35">
      <c r="A12914" t="s">
        <v>132</v>
      </c>
      <c r="B12914" t="s">
        <v>133</v>
      </c>
      <c r="C12914" t="s">
        <v>97</v>
      </c>
      <c r="D12914" s="29">
        <v>45790</v>
      </c>
      <c r="E12914" s="184" t="str">
        <f t="shared" si="934"/>
        <v/>
      </c>
      <c r="F12914" s="184" t="str">
        <f t="shared" si="935"/>
        <v/>
      </c>
      <c r="G12914" s="184" t="str">
        <f t="shared" si="936"/>
        <v/>
      </c>
      <c r="H12914" s="184" t="str">
        <f t="shared" si="937"/>
        <v/>
      </c>
      <c r="L12914">
        <f t="shared" si="939"/>
        <v>339.11828700000001</v>
      </c>
      <c r="R12914">
        <f t="shared" si="938"/>
        <v>339.118292</v>
      </c>
      <c r="S12914" t="s">
        <v>201</v>
      </c>
      <c r="T12914" s="221">
        <v>45498.336805555555</v>
      </c>
    </row>
    <row r="12915" spans="1:20" x14ac:dyDescent="0.35">
      <c r="A12915" t="s">
        <v>132</v>
      </c>
      <c r="B12915" t="s">
        <v>133</v>
      </c>
      <c r="C12915" t="s">
        <v>97</v>
      </c>
      <c r="D12915" s="29">
        <v>45791</v>
      </c>
      <c r="E12915" s="184" t="str">
        <f t="shared" si="934"/>
        <v/>
      </c>
      <c r="F12915" s="184" t="str">
        <f t="shared" si="935"/>
        <v/>
      </c>
      <c r="G12915" s="184" t="str">
        <f t="shared" si="936"/>
        <v/>
      </c>
      <c r="H12915" s="184" t="str">
        <f t="shared" si="937"/>
        <v/>
      </c>
      <c r="L12915">
        <f t="shared" si="939"/>
        <v>339.11828700000001</v>
      </c>
      <c r="R12915">
        <f t="shared" si="938"/>
        <v>339.118292</v>
      </c>
      <c r="S12915" t="s">
        <v>201</v>
      </c>
      <c r="T12915" s="221">
        <v>45498.336805555555</v>
      </c>
    </row>
    <row r="12916" spans="1:20" x14ac:dyDescent="0.35">
      <c r="A12916" t="s">
        <v>132</v>
      </c>
      <c r="B12916" t="s">
        <v>133</v>
      </c>
      <c r="C12916" t="s">
        <v>97</v>
      </c>
      <c r="D12916" s="29">
        <v>45792</v>
      </c>
      <c r="E12916" s="184" t="str">
        <f t="shared" si="934"/>
        <v/>
      </c>
      <c r="F12916" s="184" t="str">
        <f t="shared" si="935"/>
        <v/>
      </c>
      <c r="G12916" s="184" t="str">
        <f t="shared" si="936"/>
        <v/>
      </c>
      <c r="H12916" s="184" t="str">
        <f t="shared" si="937"/>
        <v/>
      </c>
      <c r="L12916">
        <f t="shared" si="939"/>
        <v>339.11828700000001</v>
      </c>
      <c r="R12916">
        <f t="shared" si="938"/>
        <v>339.118292</v>
      </c>
      <c r="S12916" t="s">
        <v>201</v>
      </c>
      <c r="T12916" s="221">
        <v>45498.336805555555</v>
      </c>
    </row>
    <row r="12917" spans="1:20" x14ac:dyDescent="0.35">
      <c r="A12917" t="s">
        <v>132</v>
      </c>
      <c r="B12917" t="s">
        <v>133</v>
      </c>
      <c r="C12917" t="s">
        <v>97</v>
      </c>
      <c r="D12917" s="29">
        <v>45793</v>
      </c>
      <c r="E12917" s="184" t="str">
        <f t="shared" si="934"/>
        <v/>
      </c>
      <c r="F12917" s="184" t="str">
        <f t="shared" si="935"/>
        <v/>
      </c>
      <c r="G12917" s="184" t="str">
        <f t="shared" si="936"/>
        <v/>
      </c>
      <c r="H12917" s="184" t="str">
        <f t="shared" si="937"/>
        <v/>
      </c>
      <c r="L12917">
        <f t="shared" si="939"/>
        <v>339.11828700000001</v>
      </c>
      <c r="R12917">
        <f t="shared" si="938"/>
        <v>339.118292</v>
      </c>
      <c r="S12917" t="s">
        <v>201</v>
      </c>
      <c r="T12917" s="221">
        <v>45498.336805555555</v>
      </c>
    </row>
    <row r="12918" spans="1:20" x14ac:dyDescent="0.35">
      <c r="A12918" t="s">
        <v>132</v>
      </c>
      <c r="B12918" t="s">
        <v>133</v>
      </c>
      <c r="C12918" t="s">
        <v>97</v>
      </c>
      <c r="D12918" s="29">
        <v>45794</v>
      </c>
      <c r="E12918" s="184" t="str">
        <f t="shared" si="934"/>
        <v/>
      </c>
      <c r="F12918" s="184" t="str">
        <f t="shared" si="935"/>
        <v/>
      </c>
      <c r="G12918" s="184" t="str">
        <f t="shared" si="936"/>
        <v/>
      </c>
      <c r="H12918" s="184" t="str">
        <f t="shared" si="937"/>
        <v/>
      </c>
      <c r="L12918">
        <f t="shared" si="939"/>
        <v>339.11828700000001</v>
      </c>
      <c r="R12918">
        <f t="shared" si="938"/>
        <v>339.118292</v>
      </c>
      <c r="S12918" t="s">
        <v>201</v>
      </c>
      <c r="T12918" s="221">
        <v>45498.336805555555</v>
      </c>
    </row>
    <row r="12919" spans="1:20" x14ac:dyDescent="0.35">
      <c r="A12919" t="s">
        <v>132</v>
      </c>
      <c r="B12919" t="s">
        <v>133</v>
      </c>
      <c r="C12919" t="s">
        <v>97</v>
      </c>
      <c r="D12919" s="29">
        <v>45795</v>
      </c>
      <c r="E12919" s="184" t="str">
        <f t="shared" si="934"/>
        <v/>
      </c>
      <c r="F12919" s="184" t="str">
        <f t="shared" si="935"/>
        <v/>
      </c>
      <c r="G12919" s="184" t="str">
        <f t="shared" si="936"/>
        <v/>
      </c>
      <c r="H12919" s="184" t="str">
        <f t="shared" si="937"/>
        <v/>
      </c>
      <c r="L12919">
        <f t="shared" si="939"/>
        <v>339.11828700000001</v>
      </c>
      <c r="R12919">
        <f t="shared" si="938"/>
        <v>339.118292</v>
      </c>
      <c r="S12919" t="s">
        <v>201</v>
      </c>
      <c r="T12919" s="221">
        <v>45498.336805555555</v>
      </c>
    </row>
    <row r="12920" spans="1:20" x14ac:dyDescent="0.35">
      <c r="A12920" t="s">
        <v>132</v>
      </c>
      <c r="B12920" t="s">
        <v>133</v>
      </c>
      <c r="C12920" t="s">
        <v>97</v>
      </c>
      <c r="D12920" s="29">
        <v>45796</v>
      </c>
      <c r="E12920" s="184" t="str">
        <f t="shared" si="934"/>
        <v/>
      </c>
      <c r="F12920" s="184" t="str">
        <f t="shared" si="935"/>
        <v/>
      </c>
      <c r="G12920" s="184" t="str">
        <f t="shared" si="936"/>
        <v/>
      </c>
      <c r="H12920" s="184" t="str">
        <f t="shared" si="937"/>
        <v/>
      </c>
      <c r="L12920">
        <f t="shared" si="939"/>
        <v>339.11828700000001</v>
      </c>
      <c r="R12920">
        <f t="shared" si="938"/>
        <v>339.118292</v>
      </c>
      <c r="S12920" t="s">
        <v>201</v>
      </c>
      <c r="T12920" s="221">
        <v>45498.336805555555</v>
      </c>
    </row>
    <row r="12921" spans="1:20" x14ac:dyDescent="0.35">
      <c r="A12921" t="s">
        <v>132</v>
      </c>
      <c r="B12921" t="s">
        <v>133</v>
      </c>
      <c r="C12921" t="s">
        <v>97</v>
      </c>
      <c r="D12921" s="29">
        <v>45797</v>
      </c>
      <c r="E12921" s="184" t="str">
        <f t="shared" si="934"/>
        <v/>
      </c>
      <c r="F12921" s="184" t="str">
        <f t="shared" si="935"/>
        <v/>
      </c>
      <c r="G12921" s="184" t="str">
        <f t="shared" si="936"/>
        <v/>
      </c>
      <c r="H12921" s="184" t="str">
        <f t="shared" si="937"/>
        <v/>
      </c>
      <c r="L12921">
        <f t="shared" si="939"/>
        <v>339.11828700000001</v>
      </c>
      <c r="R12921">
        <f t="shared" si="938"/>
        <v>339.118292</v>
      </c>
      <c r="S12921" t="s">
        <v>201</v>
      </c>
      <c r="T12921" s="221">
        <v>45498.336805555555</v>
      </c>
    </row>
    <row r="12922" spans="1:20" x14ac:dyDescent="0.35">
      <c r="A12922" t="s">
        <v>132</v>
      </c>
      <c r="B12922" t="s">
        <v>133</v>
      </c>
      <c r="C12922" t="s">
        <v>97</v>
      </c>
      <c r="D12922" s="29">
        <v>45798</v>
      </c>
      <c r="E12922" s="184" t="str">
        <f t="shared" si="934"/>
        <v/>
      </c>
      <c r="F12922" s="184" t="str">
        <f t="shared" si="935"/>
        <v/>
      </c>
      <c r="G12922" s="184" t="str">
        <f t="shared" si="936"/>
        <v/>
      </c>
      <c r="H12922" s="184" t="str">
        <f t="shared" si="937"/>
        <v/>
      </c>
      <c r="L12922">
        <f t="shared" si="939"/>
        <v>339.11828700000001</v>
      </c>
      <c r="R12922">
        <f t="shared" si="938"/>
        <v>339.118292</v>
      </c>
      <c r="S12922" t="s">
        <v>201</v>
      </c>
      <c r="T12922" s="221">
        <v>45498.336805555555</v>
      </c>
    </row>
    <row r="12923" spans="1:20" x14ac:dyDescent="0.35">
      <c r="A12923" t="s">
        <v>132</v>
      </c>
      <c r="B12923" t="s">
        <v>133</v>
      </c>
      <c r="C12923" t="s">
        <v>97</v>
      </c>
      <c r="D12923" s="29">
        <v>45799</v>
      </c>
      <c r="E12923" s="184" t="str">
        <f t="shared" si="934"/>
        <v/>
      </c>
      <c r="F12923" s="184" t="str">
        <f t="shared" si="935"/>
        <v/>
      </c>
      <c r="G12923" s="184" t="str">
        <f t="shared" si="936"/>
        <v/>
      </c>
      <c r="H12923" s="184" t="str">
        <f t="shared" si="937"/>
        <v/>
      </c>
      <c r="L12923">
        <f t="shared" si="939"/>
        <v>339.11828700000001</v>
      </c>
      <c r="R12923">
        <f t="shared" si="938"/>
        <v>339.118292</v>
      </c>
      <c r="S12923" t="s">
        <v>201</v>
      </c>
      <c r="T12923" s="221">
        <v>45498.336805555555</v>
      </c>
    </row>
    <row r="12924" spans="1:20" x14ac:dyDescent="0.35">
      <c r="A12924" t="s">
        <v>132</v>
      </c>
      <c r="B12924" t="s">
        <v>133</v>
      </c>
      <c r="C12924" t="s">
        <v>97</v>
      </c>
      <c r="D12924" s="29">
        <v>45800</v>
      </c>
      <c r="E12924" s="184" t="str">
        <f t="shared" si="934"/>
        <v/>
      </c>
      <c r="F12924" s="184" t="str">
        <f t="shared" si="935"/>
        <v/>
      </c>
      <c r="G12924" s="184" t="str">
        <f t="shared" si="936"/>
        <v/>
      </c>
      <c r="H12924" s="184" t="str">
        <f t="shared" si="937"/>
        <v/>
      </c>
      <c r="L12924">
        <f t="shared" si="939"/>
        <v>339.11828700000001</v>
      </c>
      <c r="R12924">
        <f t="shared" si="938"/>
        <v>339.118292</v>
      </c>
      <c r="S12924" t="s">
        <v>201</v>
      </c>
      <c r="T12924" s="221">
        <v>45498.336805555555</v>
      </c>
    </row>
    <row r="12925" spans="1:20" x14ac:dyDescent="0.35">
      <c r="A12925" t="s">
        <v>132</v>
      </c>
      <c r="B12925" t="s">
        <v>133</v>
      </c>
      <c r="C12925" t="s">
        <v>97</v>
      </c>
      <c r="D12925" s="29">
        <v>45801</v>
      </c>
      <c r="E12925" s="184" t="str">
        <f t="shared" si="934"/>
        <v/>
      </c>
      <c r="F12925" s="184" t="str">
        <f t="shared" si="935"/>
        <v/>
      </c>
      <c r="G12925" s="184" t="str">
        <f t="shared" si="936"/>
        <v/>
      </c>
      <c r="H12925" s="184" t="str">
        <f t="shared" si="937"/>
        <v/>
      </c>
      <c r="L12925">
        <f t="shared" si="939"/>
        <v>339.11828700000001</v>
      </c>
      <c r="R12925">
        <f t="shared" si="938"/>
        <v>339.118292</v>
      </c>
      <c r="S12925" t="s">
        <v>201</v>
      </c>
      <c r="T12925" s="221">
        <v>45498.336805555555</v>
      </c>
    </row>
    <row r="12926" spans="1:20" x14ac:dyDescent="0.35">
      <c r="A12926" t="s">
        <v>132</v>
      </c>
      <c r="B12926" t="s">
        <v>133</v>
      </c>
      <c r="C12926" t="s">
        <v>97</v>
      </c>
      <c r="D12926" s="29">
        <v>45802</v>
      </c>
      <c r="E12926" s="184" t="str">
        <f t="shared" si="934"/>
        <v/>
      </c>
      <c r="F12926" s="184" t="str">
        <f t="shared" si="935"/>
        <v/>
      </c>
      <c r="G12926" s="184" t="str">
        <f t="shared" si="936"/>
        <v/>
      </c>
      <c r="H12926" s="184" t="str">
        <f t="shared" si="937"/>
        <v/>
      </c>
      <c r="L12926">
        <f t="shared" si="939"/>
        <v>339.11828700000001</v>
      </c>
      <c r="R12926">
        <f t="shared" si="938"/>
        <v>339.118292</v>
      </c>
      <c r="S12926" t="s">
        <v>201</v>
      </c>
      <c r="T12926" s="221">
        <v>45498.336805555555</v>
      </c>
    </row>
    <row r="12927" spans="1:20" x14ac:dyDescent="0.35">
      <c r="A12927" t="s">
        <v>132</v>
      </c>
      <c r="B12927" t="s">
        <v>133</v>
      </c>
      <c r="C12927" t="s">
        <v>97</v>
      </c>
      <c r="D12927" s="29">
        <v>45803</v>
      </c>
      <c r="E12927" s="184" t="str">
        <f t="shared" si="934"/>
        <v/>
      </c>
      <c r="F12927" s="184" t="str">
        <f t="shared" si="935"/>
        <v/>
      </c>
      <c r="G12927" s="184" t="str">
        <f t="shared" si="936"/>
        <v/>
      </c>
      <c r="H12927" s="184" t="str">
        <f t="shared" si="937"/>
        <v/>
      </c>
      <c r="L12927">
        <f t="shared" si="939"/>
        <v>339.11828700000001</v>
      </c>
      <c r="R12927">
        <f t="shared" si="938"/>
        <v>339.118292</v>
      </c>
      <c r="S12927" t="s">
        <v>201</v>
      </c>
      <c r="T12927" s="221">
        <v>45498.336805555555</v>
      </c>
    </row>
    <row r="12928" spans="1:20" x14ac:dyDescent="0.35">
      <c r="A12928" t="s">
        <v>132</v>
      </c>
      <c r="B12928" t="s">
        <v>133</v>
      </c>
      <c r="C12928" t="s">
        <v>97</v>
      </c>
      <c r="D12928" s="29">
        <v>45804</v>
      </c>
      <c r="E12928" s="184" t="str">
        <f t="shared" si="934"/>
        <v/>
      </c>
      <c r="F12928" s="184" t="str">
        <f t="shared" si="935"/>
        <v/>
      </c>
      <c r="G12928" s="184" t="str">
        <f t="shared" si="936"/>
        <v/>
      </c>
      <c r="H12928" s="184" t="str">
        <f t="shared" si="937"/>
        <v/>
      </c>
      <c r="L12928">
        <f t="shared" si="939"/>
        <v>339.11828700000001</v>
      </c>
      <c r="R12928">
        <f t="shared" si="938"/>
        <v>339.118292</v>
      </c>
      <c r="S12928" t="s">
        <v>201</v>
      </c>
      <c r="T12928" s="221">
        <v>45498.336805555555</v>
      </c>
    </row>
    <row r="12929" spans="1:20" x14ac:dyDescent="0.35">
      <c r="A12929" t="s">
        <v>132</v>
      </c>
      <c r="B12929" t="s">
        <v>133</v>
      </c>
      <c r="C12929" t="s">
        <v>97</v>
      </c>
      <c r="D12929" s="29">
        <v>45805</v>
      </c>
      <c r="E12929" s="184" t="str">
        <f t="shared" si="934"/>
        <v/>
      </c>
      <c r="F12929" s="184" t="str">
        <f t="shared" si="935"/>
        <v/>
      </c>
      <c r="G12929" s="184" t="str">
        <f t="shared" si="936"/>
        <v/>
      </c>
      <c r="H12929" s="184" t="str">
        <f t="shared" si="937"/>
        <v/>
      </c>
      <c r="L12929">
        <f t="shared" si="939"/>
        <v>339.11828700000001</v>
      </c>
      <c r="R12929">
        <f t="shared" si="938"/>
        <v>339.118292</v>
      </c>
      <c r="S12929" t="s">
        <v>201</v>
      </c>
      <c r="T12929" s="221">
        <v>45498.336805555555</v>
      </c>
    </row>
    <row r="12930" spans="1:20" x14ac:dyDescent="0.35">
      <c r="A12930" t="s">
        <v>132</v>
      </c>
      <c r="B12930" t="s">
        <v>133</v>
      </c>
      <c r="C12930" t="s">
        <v>97</v>
      </c>
      <c r="D12930" s="29">
        <v>45806</v>
      </c>
      <c r="E12930" s="184" t="str">
        <f t="shared" si="934"/>
        <v/>
      </c>
      <c r="F12930" s="184" t="str">
        <f t="shared" si="935"/>
        <v/>
      </c>
      <c r="G12930" s="184" t="str">
        <f t="shared" si="936"/>
        <v/>
      </c>
      <c r="H12930" s="184" t="str">
        <f t="shared" si="937"/>
        <v/>
      </c>
      <c r="L12930">
        <f t="shared" si="939"/>
        <v>339.11828700000001</v>
      </c>
      <c r="R12930">
        <f t="shared" si="938"/>
        <v>339.118292</v>
      </c>
      <c r="S12930" t="s">
        <v>201</v>
      </c>
      <c r="T12930" s="221">
        <v>45498.336805555555</v>
      </c>
    </row>
    <row r="12931" spans="1:20" x14ac:dyDescent="0.35">
      <c r="A12931" t="s">
        <v>132</v>
      </c>
      <c r="B12931" t="s">
        <v>133</v>
      </c>
      <c r="C12931" t="s">
        <v>97</v>
      </c>
      <c r="D12931" s="29">
        <v>45807</v>
      </c>
      <c r="E12931" s="184" t="str">
        <f t="shared" si="934"/>
        <v/>
      </c>
      <c r="F12931" s="184" t="str">
        <f t="shared" si="935"/>
        <v/>
      </c>
      <c r="G12931" s="184" t="str">
        <f t="shared" si="936"/>
        <v/>
      </c>
      <c r="H12931" s="184" t="str">
        <f t="shared" si="937"/>
        <v/>
      </c>
      <c r="L12931">
        <f t="shared" si="939"/>
        <v>339.11828700000001</v>
      </c>
      <c r="R12931">
        <f t="shared" si="938"/>
        <v>339.118292</v>
      </c>
      <c r="S12931" t="s">
        <v>201</v>
      </c>
      <c r="T12931" s="221">
        <v>45498.336805555555</v>
      </c>
    </row>
    <row r="12932" spans="1:20" x14ac:dyDescent="0.35">
      <c r="A12932" t="s">
        <v>132</v>
      </c>
      <c r="B12932" t="s">
        <v>133</v>
      </c>
      <c r="C12932" t="s">
        <v>97</v>
      </c>
      <c r="D12932" s="29">
        <v>45808</v>
      </c>
      <c r="E12932" s="184" t="str">
        <f t="shared" si="934"/>
        <v/>
      </c>
      <c r="F12932" s="184" t="str">
        <f t="shared" si="935"/>
        <v/>
      </c>
      <c r="G12932" s="184" t="str">
        <f t="shared" si="936"/>
        <v/>
      </c>
      <c r="H12932" s="184" t="str">
        <f t="shared" si="937"/>
        <v/>
      </c>
      <c r="L12932">
        <f t="shared" si="939"/>
        <v>339.11828700000001</v>
      </c>
      <c r="R12932">
        <f t="shared" si="938"/>
        <v>339.118292</v>
      </c>
      <c r="S12932" t="s">
        <v>201</v>
      </c>
      <c r="T12932" s="221">
        <v>45498.336805555555</v>
      </c>
    </row>
    <row r="12933" spans="1:20" x14ac:dyDescent="0.35">
      <c r="A12933" t="s">
        <v>132</v>
      </c>
      <c r="B12933" t="s">
        <v>133</v>
      </c>
      <c r="C12933" t="s">
        <v>97</v>
      </c>
      <c r="D12933" s="29">
        <v>45809</v>
      </c>
      <c r="E12933" s="184" t="str">
        <f t="shared" si="934"/>
        <v/>
      </c>
      <c r="F12933" s="184" t="str">
        <f t="shared" si="935"/>
        <v/>
      </c>
      <c r="G12933" s="184" t="str">
        <f t="shared" si="936"/>
        <v/>
      </c>
      <c r="H12933" s="184" t="str">
        <f t="shared" si="937"/>
        <v/>
      </c>
      <c r="L12933">
        <f t="shared" si="939"/>
        <v>339.11828700000001</v>
      </c>
      <c r="R12933">
        <f t="shared" si="938"/>
        <v>339.118292</v>
      </c>
      <c r="S12933" t="s">
        <v>201</v>
      </c>
      <c r="T12933" s="221">
        <v>45498.336805555555</v>
      </c>
    </row>
    <row r="12934" spans="1:20" x14ac:dyDescent="0.35">
      <c r="A12934" t="s">
        <v>132</v>
      </c>
      <c r="B12934" t="s">
        <v>133</v>
      </c>
      <c r="C12934" t="s">
        <v>97</v>
      </c>
      <c r="D12934" s="29">
        <v>45810</v>
      </c>
      <c r="E12934" s="184" t="str">
        <f t="shared" si="934"/>
        <v/>
      </c>
      <c r="F12934" s="184" t="str">
        <f t="shared" si="935"/>
        <v/>
      </c>
      <c r="G12934" s="184" t="str">
        <f t="shared" si="936"/>
        <v/>
      </c>
      <c r="H12934" s="184" t="str">
        <f t="shared" si="937"/>
        <v/>
      </c>
      <c r="L12934">
        <f t="shared" si="939"/>
        <v>339.11828700000001</v>
      </c>
      <c r="R12934">
        <f t="shared" si="938"/>
        <v>339.118292</v>
      </c>
      <c r="S12934" t="s">
        <v>201</v>
      </c>
      <c r="T12934" s="221">
        <v>45498.336805555555</v>
      </c>
    </row>
    <row r="12935" spans="1:20" x14ac:dyDescent="0.35">
      <c r="A12935" t="s">
        <v>132</v>
      </c>
      <c r="B12935" t="s">
        <v>133</v>
      </c>
      <c r="C12935" t="s">
        <v>97</v>
      </c>
      <c r="D12935" s="29">
        <v>45811</v>
      </c>
      <c r="E12935" s="184" t="str">
        <f t="shared" si="934"/>
        <v/>
      </c>
      <c r="F12935" s="184" t="str">
        <f t="shared" si="935"/>
        <v/>
      </c>
      <c r="G12935" s="184" t="str">
        <f t="shared" si="936"/>
        <v/>
      </c>
      <c r="H12935" s="184" t="str">
        <f t="shared" si="937"/>
        <v/>
      </c>
      <c r="L12935">
        <f t="shared" si="939"/>
        <v>339.11828700000001</v>
      </c>
      <c r="R12935">
        <f t="shared" si="938"/>
        <v>339.118292</v>
      </c>
      <c r="S12935" t="s">
        <v>201</v>
      </c>
      <c r="T12935" s="221">
        <v>45498.336805555555</v>
      </c>
    </row>
    <row r="12936" spans="1:20" x14ac:dyDescent="0.35">
      <c r="A12936" t="s">
        <v>132</v>
      </c>
      <c r="B12936" t="s">
        <v>133</v>
      </c>
      <c r="C12936" t="s">
        <v>97</v>
      </c>
      <c r="D12936" s="29">
        <v>45812</v>
      </c>
      <c r="E12936" s="184" t="str">
        <f t="shared" ref="E12936:E12999" si="940">IF(J12936="","",IF(L12936=0,0,IF(1-(J12936/L12936)&lt;0,"",1-(J12936/L12936))))</f>
        <v/>
      </c>
      <c r="F12936" s="184" t="str">
        <f t="shared" ref="F12936:F12999" si="941">IF(K12936="","",IF(L12936=0,0,IF(1-(K12936/L12936)&lt;0,"",1-(K12936/L12936))))</f>
        <v/>
      </c>
      <c r="G12936" s="184" t="str">
        <f t="shared" ref="G12936:G12999" si="942">IF(J12936="","",IF(1-(J12936/R12936)&lt;0,"",1-(J12936/R12936)))</f>
        <v/>
      </c>
      <c r="H12936" s="184" t="str">
        <f t="shared" ref="H12936:H12999" si="943">IF(K12936="","",IF(1-(K12936/R12936)&lt;0,"",1-(K12936/R12936)))</f>
        <v/>
      </c>
      <c r="L12936">
        <f t="shared" si="939"/>
        <v>339.11828700000001</v>
      </c>
      <c r="R12936">
        <f t="shared" si="938"/>
        <v>339.118292</v>
      </c>
      <c r="S12936" t="s">
        <v>201</v>
      </c>
      <c r="T12936" s="221">
        <v>45498.336805555555</v>
      </c>
    </row>
    <row r="12937" spans="1:20" x14ac:dyDescent="0.35">
      <c r="A12937" t="s">
        <v>132</v>
      </c>
      <c r="B12937" t="s">
        <v>133</v>
      </c>
      <c r="C12937" t="s">
        <v>97</v>
      </c>
      <c r="D12937" s="29">
        <v>45813</v>
      </c>
      <c r="E12937" s="184" t="str">
        <f t="shared" si="940"/>
        <v/>
      </c>
      <c r="F12937" s="184" t="str">
        <f t="shared" si="941"/>
        <v/>
      </c>
      <c r="G12937" s="184" t="str">
        <f t="shared" si="942"/>
        <v/>
      </c>
      <c r="H12937" s="184" t="str">
        <f t="shared" si="943"/>
        <v/>
      </c>
      <c r="L12937">
        <f t="shared" si="939"/>
        <v>339.11828700000001</v>
      </c>
      <c r="R12937">
        <f t="shared" si="938"/>
        <v>339.118292</v>
      </c>
      <c r="S12937" t="s">
        <v>201</v>
      </c>
      <c r="T12937" s="221">
        <v>45498.336805555555</v>
      </c>
    </row>
    <row r="12938" spans="1:20" x14ac:dyDescent="0.35">
      <c r="A12938" t="s">
        <v>132</v>
      </c>
      <c r="B12938" t="s">
        <v>133</v>
      </c>
      <c r="C12938" t="s">
        <v>97</v>
      </c>
      <c r="D12938" s="29">
        <v>45814</v>
      </c>
      <c r="E12938" s="184" t="str">
        <f t="shared" si="940"/>
        <v/>
      </c>
      <c r="F12938" s="184" t="str">
        <f t="shared" si="941"/>
        <v/>
      </c>
      <c r="G12938" s="184" t="str">
        <f t="shared" si="942"/>
        <v/>
      </c>
      <c r="H12938" s="184" t="str">
        <f t="shared" si="943"/>
        <v/>
      </c>
      <c r="L12938">
        <f t="shared" si="939"/>
        <v>339.11828700000001</v>
      </c>
      <c r="R12938">
        <f t="shared" si="938"/>
        <v>339.118292</v>
      </c>
      <c r="S12938" t="s">
        <v>201</v>
      </c>
      <c r="T12938" s="221">
        <v>45498.336805555555</v>
      </c>
    </row>
    <row r="12939" spans="1:20" x14ac:dyDescent="0.35">
      <c r="A12939" t="s">
        <v>132</v>
      </c>
      <c r="B12939" t="s">
        <v>133</v>
      </c>
      <c r="C12939" t="s">
        <v>97</v>
      </c>
      <c r="D12939" s="29">
        <v>45815</v>
      </c>
      <c r="E12939" s="184" t="str">
        <f t="shared" si="940"/>
        <v/>
      </c>
      <c r="F12939" s="184" t="str">
        <f t="shared" si="941"/>
        <v/>
      </c>
      <c r="G12939" s="184" t="str">
        <f t="shared" si="942"/>
        <v/>
      </c>
      <c r="H12939" s="184" t="str">
        <f t="shared" si="943"/>
        <v/>
      </c>
      <c r="L12939">
        <f t="shared" si="939"/>
        <v>339.11828700000001</v>
      </c>
      <c r="R12939">
        <f t="shared" si="938"/>
        <v>339.118292</v>
      </c>
      <c r="S12939" t="s">
        <v>201</v>
      </c>
      <c r="T12939" s="221">
        <v>45498.336805555555</v>
      </c>
    </row>
    <row r="12940" spans="1:20" x14ac:dyDescent="0.35">
      <c r="A12940" t="s">
        <v>132</v>
      </c>
      <c r="B12940" t="s">
        <v>133</v>
      </c>
      <c r="C12940" t="s">
        <v>97</v>
      </c>
      <c r="D12940" s="29">
        <v>45816</v>
      </c>
      <c r="E12940" s="184" t="str">
        <f t="shared" si="940"/>
        <v/>
      </c>
      <c r="F12940" s="184" t="str">
        <f t="shared" si="941"/>
        <v/>
      </c>
      <c r="G12940" s="184" t="str">
        <f t="shared" si="942"/>
        <v/>
      </c>
      <c r="H12940" s="184" t="str">
        <f t="shared" si="943"/>
        <v/>
      </c>
      <c r="L12940">
        <f t="shared" si="939"/>
        <v>339.11828700000001</v>
      </c>
      <c r="R12940">
        <f t="shared" si="938"/>
        <v>339.118292</v>
      </c>
      <c r="S12940" t="s">
        <v>201</v>
      </c>
      <c r="T12940" s="221">
        <v>45498.336805555555</v>
      </c>
    </row>
    <row r="12941" spans="1:20" x14ac:dyDescent="0.35">
      <c r="A12941" t="s">
        <v>132</v>
      </c>
      <c r="B12941" t="s">
        <v>133</v>
      </c>
      <c r="C12941" t="s">
        <v>97</v>
      </c>
      <c r="D12941" s="29">
        <v>45817</v>
      </c>
      <c r="E12941" s="184" t="str">
        <f t="shared" si="940"/>
        <v/>
      </c>
      <c r="F12941" s="184" t="str">
        <f t="shared" si="941"/>
        <v/>
      </c>
      <c r="G12941" s="184" t="str">
        <f t="shared" si="942"/>
        <v/>
      </c>
      <c r="H12941" s="184" t="str">
        <f t="shared" si="943"/>
        <v/>
      </c>
      <c r="L12941">
        <f t="shared" si="939"/>
        <v>339.11828700000001</v>
      </c>
      <c r="R12941">
        <f t="shared" si="938"/>
        <v>339.118292</v>
      </c>
      <c r="S12941" t="s">
        <v>201</v>
      </c>
      <c r="T12941" s="221">
        <v>45498.336805555555</v>
      </c>
    </row>
    <row r="12942" spans="1:20" x14ac:dyDescent="0.35">
      <c r="A12942" t="s">
        <v>132</v>
      </c>
      <c r="B12942" t="s">
        <v>133</v>
      </c>
      <c r="C12942" t="s">
        <v>97</v>
      </c>
      <c r="D12942" s="29">
        <v>45818</v>
      </c>
      <c r="E12942" s="184" t="str">
        <f t="shared" si="940"/>
        <v/>
      </c>
      <c r="F12942" s="184" t="str">
        <f t="shared" si="941"/>
        <v/>
      </c>
      <c r="G12942" s="184" t="str">
        <f t="shared" si="942"/>
        <v/>
      </c>
      <c r="H12942" s="184" t="str">
        <f t="shared" si="943"/>
        <v/>
      </c>
      <c r="L12942">
        <f t="shared" si="939"/>
        <v>339.11828700000001</v>
      </c>
      <c r="R12942">
        <f t="shared" si="938"/>
        <v>339.118292</v>
      </c>
      <c r="S12942" t="s">
        <v>201</v>
      </c>
      <c r="T12942" s="221">
        <v>45498.336805555555</v>
      </c>
    </row>
    <row r="12943" spans="1:20" x14ac:dyDescent="0.35">
      <c r="A12943" t="s">
        <v>132</v>
      </c>
      <c r="B12943" t="s">
        <v>133</v>
      </c>
      <c r="C12943" t="s">
        <v>97</v>
      </c>
      <c r="D12943" s="29">
        <v>45819</v>
      </c>
      <c r="E12943" s="184" t="str">
        <f t="shared" si="940"/>
        <v/>
      </c>
      <c r="F12943" s="184" t="str">
        <f t="shared" si="941"/>
        <v/>
      </c>
      <c r="G12943" s="184" t="str">
        <f t="shared" si="942"/>
        <v/>
      </c>
      <c r="H12943" s="184" t="str">
        <f t="shared" si="943"/>
        <v/>
      </c>
      <c r="L12943">
        <f t="shared" si="939"/>
        <v>339.11828700000001</v>
      </c>
      <c r="R12943">
        <f t="shared" si="938"/>
        <v>339.118292</v>
      </c>
      <c r="S12943" t="s">
        <v>201</v>
      </c>
      <c r="T12943" s="221">
        <v>45498.336805555555</v>
      </c>
    </row>
    <row r="12944" spans="1:20" x14ac:dyDescent="0.35">
      <c r="A12944" t="s">
        <v>132</v>
      </c>
      <c r="B12944" t="s">
        <v>133</v>
      </c>
      <c r="C12944" t="s">
        <v>97</v>
      </c>
      <c r="D12944" s="29">
        <v>45820</v>
      </c>
      <c r="E12944" s="184" t="str">
        <f t="shared" si="940"/>
        <v/>
      </c>
      <c r="F12944" s="184" t="str">
        <f t="shared" si="941"/>
        <v/>
      </c>
      <c r="G12944" s="184" t="str">
        <f t="shared" si="942"/>
        <v/>
      </c>
      <c r="H12944" s="184" t="str">
        <f t="shared" si="943"/>
        <v/>
      </c>
      <c r="L12944">
        <f t="shared" si="939"/>
        <v>339.11828700000001</v>
      </c>
      <c r="R12944">
        <f t="shared" si="938"/>
        <v>339.118292</v>
      </c>
      <c r="S12944" t="s">
        <v>201</v>
      </c>
      <c r="T12944" s="221">
        <v>45498.336805555555</v>
      </c>
    </row>
    <row r="12945" spans="1:20" x14ac:dyDescent="0.35">
      <c r="A12945" t="s">
        <v>132</v>
      </c>
      <c r="B12945" t="s">
        <v>133</v>
      </c>
      <c r="C12945" t="s">
        <v>97</v>
      </c>
      <c r="D12945" s="29">
        <v>45821</v>
      </c>
      <c r="E12945" s="184" t="str">
        <f t="shared" si="940"/>
        <v/>
      </c>
      <c r="F12945" s="184" t="str">
        <f t="shared" si="941"/>
        <v/>
      </c>
      <c r="G12945" s="184" t="str">
        <f t="shared" si="942"/>
        <v/>
      </c>
      <c r="H12945" s="184" t="str">
        <f t="shared" si="943"/>
        <v/>
      </c>
      <c r="L12945">
        <f t="shared" si="939"/>
        <v>339.11828700000001</v>
      </c>
      <c r="R12945">
        <f t="shared" si="938"/>
        <v>339.118292</v>
      </c>
      <c r="S12945" t="s">
        <v>201</v>
      </c>
      <c r="T12945" s="221">
        <v>45498.336805555555</v>
      </c>
    </row>
    <row r="12946" spans="1:20" x14ac:dyDescent="0.35">
      <c r="A12946" t="s">
        <v>132</v>
      </c>
      <c r="B12946" t="s">
        <v>133</v>
      </c>
      <c r="C12946" t="s">
        <v>97</v>
      </c>
      <c r="D12946" s="29">
        <v>45822</v>
      </c>
      <c r="E12946" s="184" t="str">
        <f t="shared" si="940"/>
        <v/>
      </c>
      <c r="F12946" s="184" t="str">
        <f t="shared" si="941"/>
        <v/>
      </c>
      <c r="G12946" s="184" t="str">
        <f t="shared" si="942"/>
        <v/>
      </c>
      <c r="H12946" s="184" t="str">
        <f t="shared" si="943"/>
        <v/>
      </c>
      <c r="L12946">
        <f t="shared" si="939"/>
        <v>339.11828700000001</v>
      </c>
      <c r="R12946">
        <f t="shared" si="938"/>
        <v>339.118292</v>
      </c>
      <c r="S12946" t="s">
        <v>201</v>
      </c>
      <c r="T12946" s="221">
        <v>45498.336805555555</v>
      </c>
    </row>
    <row r="12947" spans="1:20" x14ac:dyDescent="0.35">
      <c r="A12947" t="s">
        <v>132</v>
      </c>
      <c r="B12947" t="s">
        <v>133</v>
      </c>
      <c r="C12947" t="s">
        <v>97</v>
      </c>
      <c r="D12947" s="29">
        <v>45823</v>
      </c>
      <c r="E12947" s="184" t="str">
        <f t="shared" si="940"/>
        <v/>
      </c>
      <c r="F12947" s="184" t="str">
        <f t="shared" si="941"/>
        <v/>
      </c>
      <c r="G12947" s="184" t="str">
        <f t="shared" si="942"/>
        <v/>
      </c>
      <c r="H12947" s="184" t="str">
        <f t="shared" si="943"/>
        <v/>
      </c>
      <c r="L12947">
        <f t="shared" si="939"/>
        <v>339.11828700000001</v>
      </c>
      <c r="R12947">
        <f t="shared" si="938"/>
        <v>339.118292</v>
      </c>
      <c r="S12947" t="s">
        <v>201</v>
      </c>
      <c r="T12947" s="221">
        <v>45498.336805555555</v>
      </c>
    </row>
    <row r="12948" spans="1:20" x14ac:dyDescent="0.35">
      <c r="A12948" t="s">
        <v>132</v>
      </c>
      <c r="B12948" t="s">
        <v>133</v>
      </c>
      <c r="C12948" t="s">
        <v>97</v>
      </c>
      <c r="D12948" s="29">
        <v>45824</v>
      </c>
      <c r="E12948" s="184" t="str">
        <f t="shared" si="940"/>
        <v/>
      </c>
      <c r="F12948" s="184" t="str">
        <f t="shared" si="941"/>
        <v/>
      </c>
      <c r="G12948" s="184" t="str">
        <f t="shared" si="942"/>
        <v/>
      </c>
      <c r="H12948" s="184" t="str">
        <f t="shared" si="943"/>
        <v/>
      </c>
      <c r="L12948">
        <f t="shared" si="939"/>
        <v>339.11828700000001</v>
      </c>
      <c r="R12948">
        <f t="shared" si="938"/>
        <v>339.118292</v>
      </c>
      <c r="S12948" t="s">
        <v>201</v>
      </c>
      <c r="T12948" s="221">
        <v>45498.336805555555</v>
      </c>
    </row>
    <row r="12949" spans="1:20" x14ac:dyDescent="0.35">
      <c r="A12949" t="s">
        <v>132</v>
      </c>
      <c r="B12949" t="s">
        <v>133</v>
      </c>
      <c r="C12949" t="s">
        <v>97</v>
      </c>
      <c r="D12949" s="29">
        <v>45825</v>
      </c>
      <c r="E12949" s="184" t="str">
        <f t="shared" si="940"/>
        <v/>
      </c>
      <c r="F12949" s="184" t="str">
        <f t="shared" si="941"/>
        <v/>
      </c>
      <c r="G12949" s="184" t="str">
        <f t="shared" si="942"/>
        <v/>
      </c>
      <c r="H12949" s="184" t="str">
        <f t="shared" si="943"/>
        <v/>
      </c>
      <c r="L12949">
        <f t="shared" si="939"/>
        <v>339.11828700000001</v>
      </c>
      <c r="R12949">
        <f t="shared" si="938"/>
        <v>339.118292</v>
      </c>
      <c r="S12949" t="s">
        <v>201</v>
      </c>
      <c r="T12949" s="221">
        <v>45498.336805555555</v>
      </c>
    </row>
    <row r="12950" spans="1:20" x14ac:dyDescent="0.35">
      <c r="A12950" t="s">
        <v>132</v>
      </c>
      <c r="B12950" t="s">
        <v>133</v>
      </c>
      <c r="C12950" t="s">
        <v>97</v>
      </c>
      <c r="D12950" s="29">
        <v>45826</v>
      </c>
      <c r="E12950" s="184" t="str">
        <f t="shared" si="940"/>
        <v/>
      </c>
      <c r="F12950" s="184" t="str">
        <f t="shared" si="941"/>
        <v/>
      </c>
      <c r="G12950" s="184" t="str">
        <f t="shared" si="942"/>
        <v/>
      </c>
      <c r="H12950" s="184" t="str">
        <f t="shared" si="943"/>
        <v/>
      </c>
      <c r="L12950">
        <f t="shared" si="939"/>
        <v>339.11828700000001</v>
      </c>
      <c r="R12950">
        <f t="shared" si="938"/>
        <v>339.118292</v>
      </c>
      <c r="S12950" t="s">
        <v>201</v>
      </c>
      <c r="T12950" s="221">
        <v>45498.336805555555</v>
      </c>
    </row>
    <row r="12951" spans="1:20" x14ac:dyDescent="0.35">
      <c r="A12951" t="s">
        <v>132</v>
      </c>
      <c r="B12951" t="s">
        <v>133</v>
      </c>
      <c r="C12951" t="s">
        <v>97</v>
      </c>
      <c r="D12951" s="29">
        <v>45827</v>
      </c>
      <c r="E12951" s="184" t="str">
        <f t="shared" si="940"/>
        <v/>
      </c>
      <c r="F12951" s="184" t="str">
        <f t="shared" si="941"/>
        <v/>
      </c>
      <c r="G12951" s="184" t="str">
        <f t="shared" si="942"/>
        <v/>
      </c>
      <c r="H12951" s="184" t="str">
        <f t="shared" si="943"/>
        <v/>
      </c>
      <c r="L12951">
        <f t="shared" si="939"/>
        <v>339.11828700000001</v>
      </c>
      <c r="R12951">
        <f t="shared" si="938"/>
        <v>339.118292</v>
      </c>
      <c r="S12951" t="s">
        <v>201</v>
      </c>
      <c r="T12951" s="221">
        <v>45498.336805555555</v>
      </c>
    </row>
    <row r="12952" spans="1:20" x14ac:dyDescent="0.35">
      <c r="A12952" t="s">
        <v>132</v>
      </c>
      <c r="B12952" t="s">
        <v>133</v>
      </c>
      <c r="C12952" t="s">
        <v>97</v>
      </c>
      <c r="D12952" s="29">
        <v>45828</v>
      </c>
      <c r="E12952" s="184" t="str">
        <f t="shared" si="940"/>
        <v/>
      </c>
      <c r="F12952" s="184" t="str">
        <f t="shared" si="941"/>
        <v/>
      </c>
      <c r="G12952" s="184" t="str">
        <f t="shared" si="942"/>
        <v/>
      </c>
      <c r="H12952" s="184" t="str">
        <f t="shared" si="943"/>
        <v/>
      </c>
      <c r="L12952">
        <f t="shared" si="939"/>
        <v>339.11828700000001</v>
      </c>
      <c r="R12952">
        <f t="shared" si="938"/>
        <v>339.118292</v>
      </c>
      <c r="S12952" t="s">
        <v>201</v>
      </c>
      <c r="T12952" s="221">
        <v>45498.336805555555</v>
      </c>
    </row>
    <row r="12953" spans="1:20" x14ac:dyDescent="0.35">
      <c r="A12953" t="s">
        <v>132</v>
      </c>
      <c r="B12953" t="s">
        <v>133</v>
      </c>
      <c r="C12953" t="s">
        <v>97</v>
      </c>
      <c r="D12953" s="29">
        <v>45829</v>
      </c>
      <c r="E12953" s="184" t="str">
        <f t="shared" si="940"/>
        <v/>
      </c>
      <c r="F12953" s="184" t="str">
        <f t="shared" si="941"/>
        <v/>
      </c>
      <c r="G12953" s="184" t="str">
        <f t="shared" si="942"/>
        <v/>
      </c>
      <c r="H12953" s="184" t="str">
        <f t="shared" si="943"/>
        <v/>
      </c>
      <c r="L12953">
        <f t="shared" si="939"/>
        <v>339.11828700000001</v>
      </c>
      <c r="R12953">
        <f t="shared" si="938"/>
        <v>339.118292</v>
      </c>
      <c r="S12953" t="s">
        <v>201</v>
      </c>
      <c r="T12953" s="221">
        <v>45498.336805555555</v>
      </c>
    </row>
    <row r="12954" spans="1:20" x14ac:dyDescent="0.35">
      <c r="A12954" t="s">
        <v>132</v>
      </c>
      <c r="B12954" t="s">
        <v>133</v>
      </c>
      <c r="C12954" t="s">
        <v>97</v>
      </c>
      <c r="D12954" s="29">
        <v>45830</v>
      </c>
      <c r="E12954" s="184" t="str">
        <f t="shared" si="940"/>
        <v/>
      </c>
      <c r="F12954" s="184" t="str">
        <f t="shared" si="941"/>
        <v/>
      </c>
      <c r="G12954" s="184" t="str">
        <f t="shared" si="942"/>
        <v/>
      </c>
      <c r="H12954" s="184" t="str">
        <f t="shared" si="943"/>
        <v/>
      </c>
      <c r="L12954">
        <f t="shared" si="939"/>
        <v>339.11828700000001</v>
      </c>
      <c r="R12954">
        <f t="shared" si="938"/>
        <v>339.118292</v>
      </c>
      <c r="S12954" t="s">
        <v>201</v>
      </c>
      <c r="T12954" s="221">
        <v>45498.336805555555</v>
      </c>
    </row>
    <row r="12955" spans="1:20" x14ac:dyDescent="0.35">
      <c r="A12955" t="s">
        <v>132</v>
      </c>
      <c r="B12955" t="s">
        <v>133</v>
      </c>
      <c r="C12955" t="s">
        <v>97</v>
      </c>
      <c r="D12955" s="29">
        <v>45831</v>
      </c>
      <c r="E12955" s="184" t="str">
        <f t="shared" si="940"/>
        <v/>
      </c>
      <c r="F12955" s="184" t="str">
        <f t="shared" si="941"/>
        <v/>
      </c>
      <c r="G12955" s="184" t="str">
        <f t="shared" si="942"/>
        <v/>
      </c>
      <c r="H12955" s="184" t="str">
        <f t="shared" si="943"/>
        <v/>
      </c>
      <c r="L12955">
        <f t="shared" si="939"/>
        <v>339.11828700000001</v>
      </c>
      <c r="R12955">
        <f t="shared" si="938"/>
        <v>339.118292</v>
      </c>
      <c r="S12955" t="s">
        <v>201</v>
      </c>
      <c r="T12955" s="221">
        <v>45498.336805555555</v>
      </c>
    </row>
    <row r="12956" spans="1:20" x14ac:dyDescent="0.35">
      <c r="A12956" t="s">
        <v>132</v>
      </c>
      <c r="B12956" t="s">
        <v>133</v>
      </c>
      <c r="C12956" t="s">
        <v>97</v>
      </c>
      <c r="D12956" s="29">
        <v>45832</v>
      </c>
      <c r="E12956" s="184" t="str">
        <f t="shared" si="940"/>
        <v/>
      </c>
      <c r="F12956" s="184" t="str">
        <f t="shared" si="941"/>
        <v/>
      </c>
      <c r="G12956" s="184" t="str">
        <f t="shared" si="942"/>
        <v/>
      </c>
      <c r="H12956" s="184" t="str">
        <f t="shared" si="943"/>
        <v/>
      </c>
      <c r="L12956">
        <f t="shared" si="939"/>
        <v>339.11828700000001</v>
      </c>
      <c r="R12956">
        <f t="shared" si="938"/>
        <v>339.118292</v>
      </c>
      <c r="S12956" t="s">
        <v>201</v>
      </c>
      <c r="T12956" s="221">
        <v>45498.336805555555</v>
      </c>
    </row>
    <row r="12957" spans="1:20" x14ac:dyDescent="0.35">
      <c r="A12957" t="s">
        <v>132</v>
      </c>
      <c r="B12957" t="s">
        <v>133</v>
      </c>
      <c r="C12957" t="s">
        <v>97</v>
      </c>
      <c r="D12957" s="29">
        <v>45833</v>
      </c>
      <c r="E12957" s="184" t="str">
        <f t="shared" si="940"/>
        <v/>
      </c>
      <c r="F12957" s="184" t="str">
        <f t="shared" si="941"/>
        <v/>
      </c>
      <c r="G12957" s="184" t="str">
        <f t="shared" si="942"/>
        <v/>
      </c>
      <c r="H12957" s="184" t="str">
        <f t="shared" si="943"/>
        <v/>
      </c>
      <c r="L12957">
        <f t="shared" si="939"/>
        <v>339.11828700000001</v>
      </c>
      <c r="R12957">
        <f t="shared" si="938"/>
        <v>339.118292</v>
      </c>
      <c r="S12957" t="s">
        <v>201</v>
      </c>
      <c r="T12957" s="221">
        <v>45498.336805555555</v>
      </c>
    </row>
    <row r="12958" spans="1:20" x14ac:dyDescent="0.35">
      <c r="A12958" t="s">
        <v>132</v>
      </c>
      <c r="B12958" t="s">
        <v>133</v>
      </c>
      <c r="C12958" t="s">
        <v>97</v>
      </c>
      <c r="D12958" s="29">
        <v>45834</v>
      </c>
      <c r="E12958" s="184" t="str">
        <f t="shared" si="940"/>
        <v/>
      </c>
      <c r="F12958" s="184" t="str">
        <f t="shared" si="941"/>
        <v/>
      </c>
      <c r="G12958" s="184" t="str">
        <f t="shared" si="942"/>
        <v/>
      </c>
      <c r="H12958" s="184" t="str">
        <f t="shared" si="943"/>
        <v/>
      </c>
      <c r="L12958">
        <f t="shared" si="939"/>
        <v>339.11828700000001</v>
      </c>
      <c r="R12958">
        <f t="shared" si="938"/>
        <v>339.118292</v>
      </c>
      <c r="S12958" t="s">
        <v>201</v>
      </c>
      <c r="T12958" s="221">
        <v>45498.336805555555</v>
      </c>
    </row>
    <row r="12959" spans="1:20" x14ac:dyDescent="0.35">
      <c r="A12959" t="s">
        <v>132</v>
      </c>
      <c r="B12959" t="s">
        <v>133</v>
      </c>
      <c r="C12959" t="s">
        <v>97</v>
      </c>
      <c r="D12959" s="29">
        <v>45835</v>
      </c>
      <c r="E12959" s="184" t="str">
        <f t="shared" si="940"/>
        <v/>
      </c>
      <c r="F12959" s="184" t="str">
        <f t="shared" si="941"/>
        <v/>
      </c>
      <c r="G12959" s="184" t="str">
        <f t="shared" si="942"/>
        <v/>
      </c>
      <c r="H12959" s="184" t="str">
        <f t="shared" si="943"/>
        <v/>
      </c>
      <c r="L12959">
        <f t="shared" si="939"/>
        <v>339.11828700000001</v>
      </c>
      <c r="R12959">
        <f t="shared" si="938"/>
        <v>339.118292</v>
      </c>
      <c r="S12959" t="s">
        <v>201</v>
      </c>
      <c r="T12959" s="221">
        <v>45498.336805555555</v>
      </c>
    </row>
    <row r="12960" spans="1:20" x14ac:dyDescent="0.35">
      <c r="A12960" t="s">
        <v>132</v>
      </c>
      <c r="B12960" t="s">
        <v>133</v>
      </c>
      <c r="C12960" t="s">
        <v>97</v>
      </c>
      <c r="D12960" s="29">
        <v>45836</v>
      </c>
      <c r="E12960" s="184" t="str">
        <f t="shared" si="940"/>
        <v/>
      </c>
      <c r="F12960" s="184" t="str">
        <f t="shared" si="941"/>
        <v/>
      </c>
      <c r="G12960" s="184" t="str">
        <f t="shared" si="942"/>
        <v/>
      </c>
      <c r="H12960" s="184" t="str">
        <f t="shared" si="943"/>
        <v/>
      </c>
      <c r="L12960">
        <f t="shared" si="939"/>
        <v>339.11828700000001</v>
      </c>
      <c r="R12960">
        <f t="shared" si="938"/>
        <v>339.118292</v>
      </c>
      <c r="S12960" t="s">
        <v>201</v>
      </c>
      <c r="T12960" s="221">
        <v>45498.336805555555</v>
      </c>
    </row>
    <row r="12961" spans="1:20" x14ac:dyDescent="0.35">
      <c r="A12961" t="s">
        <v>132</v>
      </c>
      <c r="B12961" t="s">
        <v>133</v>
      </c>
      <c r="C12961" t="s">
        <v>97</v>
      </c>
      <c r="D12961" s="29">
        <v>45837</v>
      </c>
      <c r="E12961" s="184" t="str">
        <f t="shared" si="940"/>
        <v/>
      </c>
      <c r="F12961" s="184" t="str">
        <f t="shared" si="941"/>
        <v/>
      </c>
      <c r="G12961" s="184" t="str">
        <f t="shared" si="942"/>
        <v/>
      </c>
      <c r="H12961" s="184" t="str">
        <f t="shared" si="943"/>
        <v/>
      </c>
      <c r="L12961">
        <f t="shared" si="939"/>
        <v>339.11828700000001</v>
      </c>
      <c r="R12961">
        <f t="shared" si="938"/>
        <v>339.118292</v>
      </c>
      <c r="S12961" t="s">
        <v>201</v>
      </c>
      <c r="T12961" s="221">
        <v>45498.336805555555</v>
      </c>
    </row>
    <row r="12962" spans="1:20" x14ac:dyDescent="0.35">
      <c r="A12962" t="s">
        <v>132</v>
      </c>
      <c r="B12962" t="s">
        <v>133</v>
      </c>
      <c r="C12962" t="s">
        <v>97</v>
      </c>
      <c r="D12962" s="29">
        <v>45838</v>
      </c>
      <c r="E12962" s="184" t="str">
        <f t="shared" si="940"/>
        <v/>
      </c>
      <c r="F12962" s="184" t="str">
        <f t="shared" si="941"/>
        <v/>
      </c>
      <c r="G12962" s="184" t="str">
        <f t="shared" si="942"/>
        <v/>
      </c>
      <c r="H12962" s="184" t="str">
        <f t="shared" si="943"/>
        <v/>
      </c>
      <c r="L12962">
        <f t="shared" si="939"/>
        <v>339.11828700000001</v>
      </c>
      <c r="R12962">
        <f t="shared" si="938"/>
        <v>339.118292</v>
      </c>
      <c r="S12962" t="s">
        <v>201</v>
      </c>
      <c r="T12962" s="221">
        <v>45498.336805555555</v>
      </c>
    </row>
    <row r="12963" spans="1:20" x14ac:dyDescent="0.35">
      <c r="A12963" t="s">
        <v>132</v>
      </c>
      <c r="B12963" t="s">
        <v>133</v>
      </c>
      <c r="C12963" t="s">
        <v>97</v>
      </c>
      <c r="D12963" s="29">
        <v>45839</v>
      </c>
      <c r="E12963" s="184" t="str">
        <f t="shared" si="940"/>
        <v/>
      </c>
      <c r="F12963" s="184" t="str">
        <f t="shared" si="941"/>
        <v/>
      </c>
      <c r="G12963" s="184" t="str">
        <f t="shared" si="942"/>
        <v/>
      </c>
      <c r="H12963" s="184" t="str">
        <f t="shared" si="943"/>
        <v/>
      </c>
      <c r="L12963">
        <f t="shared" si="939"/>
        <v>339.11828700000001</v>
      </c>
      <c r="R12963">
        <f t="shared" si="938"/>
        <v>339.118292</v>
      </c>
      <c r="S12963" t="s">
        <v>201</v>
      </c>
      <c r="T12963" s="221">
        <v>45505.313194444447</v>
      </c>
    </row>
    <row r="12964" spans="1:20" x14ac:dyDescent="0.35">
      <c r="A12964" t="s">
        <v>132</v>
      </c>
      <c r="B12964" t="s">
        <v>133</v>
      </c>
      <c r="C12964" t="s">
        <v>97</v>
      </c>
      <c r="D12964" s="29">
        <v>45840</v>
      </c>
      <c r="E12964" s="184" t="str">
        <f t="shared" si="940"/>
        <v/>
      </c>
      <c r="F12964" s="184" t="str">
        <f t="shared" si="941"/>
        <v/>
      </c>
      <c r="G12964" s="184" t="str">
        <f t="shared" si="942"/>
        <v/>
      </c>
      <c r="H12964" s="184" t="str">
        <f t="shared" si="943"/>
        <v/>
      </c>
      <c r="L12964">
        <f t="shared" si="939"/>
        <v>339.11828700000001</v>
      </c>
      <c r="R12964">
        <f t="shared" si="938"/>
        <v>339.118292</v>
      </c>
      <c r="S12964" t="s">
        <v>201</v>
      </c>
      <c r="T12964" s="221">
        <v>45505.313194444447</v>
      </c>
    </row>
    <row r="12965" spans="1:20" x14ac:dyDescent="0.35">
      <c r="A12965" t="s">
        <v>132</v>
      </c>
      <c r="B12965" t="s">
        <v>133</v>
      </c>
      <c r="C12965" t="s">
        <v>97</v>
      </c>
      <c r="D12965" s="29">
        <v>45841</v>
      </c>
      <c r="E12965" s="184" t="str">
        <f t="shared" si="940"/>
        <v/>
      </c>
      <c r="F12965" s="184" t="str">
        <f t="shared" si="941"/>
        <v/>
      </c>
      <c r="G12965" s="184" t="str">
        <f t="shared" si="942"/>
        <v/>
      </c>
      <c r="H12965" s="184" t="str">
        <f t="shared" si="943"/>
        <v/>
      </c>
      <c r="L12965">
        <f t="shared" si="939"/>
        <v>339.11828700000001</v>
      </c>
      <c r="R12965">
        <f t="shared" si="938"/>
        <v>339.118292</v>
      </c>
      <c r="S12965" t="s">
        <v>201</v>
      </c>
      <c r="T12965" s="221">
        <v>45505.313194444447</v>
      </c>
    </row>
    <row r="12966" spans="1:20" x14ac:dyDescent="0.35">
      <c r="A12966" t="s">
        <v>132</v>
      </c>
      <c r="B12966" t="s">
        <v>133</v>
      </c>
      <c r="C12966" t="s">
        <v>97</v>
      </c>
      <c r="D12966" s="29">
        <v>45842</v>
      </c>
      <c r="E12966" s="184" t="str">
        <f t="shared" si="940"/>
        <v/>
      </c>
      <c r="F12966" s="184" t="str">
        <f t="shared" si="941"/>
        <v/>
      </c>
      <c r="G12966" s="184" t="str">
        <f t="shared" si="942"/>
        <v/>
      </c>
      <c r="H12966" s="184" t="str">
        <f t="shared" si="943"/>
        <v/>
      </c>
      <c r="L12966">
        <f t="shared" si="939"/>
        <v>339.11828700000001</v>
      </c>
      <c r="R12966">
        <f t="shared" si="938"/>
        <v>339.118292</v>
      </c>
      <c r="S12966" t="s">
        <v>201</v>
      </c>
      <c r="T12966" s="221">
        <v>45505.313194444447</v>
      </c>
    </row>
    <row r="12967" spans="1:20" x14ac:dyDescent="0.35">
      <c r="A12967" t="s">
        <v>132</v>
      </c>
      <c r="B12967" t="s">
        <v>133</v>
      </c>
      <c r="C12967" t="s">
        <v>97</v>
      </c>
      <c r="D12967" s="29">
        <v>45843</v>
      </c>
      <c r="E12967" s="184" t="str">
        <f t="shared" si="940"/>
        <v/>
      </c>
      <c r="F12967" s="184" t="str">
        <f t="shared" si="941"/>
        <v/>
      </c>
      <c r="G12967" s="184" t="str">
        <f t="shared" si="942"/>
        <v/>
      </c>
      <c r="H12967" s="184" t="str">
        <f t="shared" si="943"/>
        <v/>
      </c>
      <c r="L12967">
        <f t="shared" si="939"/>
        <v>339.11828700000001</v>
      </c>
      <c r="R12967">
        <f t="shared" si="938"/>
        <v>339.118292</v>
      </c>
      <c r="S12967" t="s">
        <v>201</v>
      </c>
      <c r="T12967" s="221">
        <v>45505.313194444447</v>
      </c>
    </row>
    <row r="12968" spans="1:20" x14ac:dyDescent="0.35">
      <c r="A12968" t="s">
        <v>132</v>
      </c>
      <c r="B12968" t="s">
        <v>133</v>
      </c>
      <c r="C12968" t="s">
        <v>97</v>
      </c>
      <c r="D12968" s="29">
        <v>45844</v>
      </c>
      <c r="E12968" s="184" t="str">
        <f t="shared" si="940"/>
        <v/>
      </c>
      <c r="F12968" s="184" t="str">
        <f t="shared" si="941"/>
        <v/>
      </c>
      <c r="G12968" s="184" t="str">
        <f t="shared" si="942"/>
        <v/>
      </c>
      <c r="H12968" s="184" t="str">
        <f t="shared" si="943"/>
        <v/>
      </c>
      <c r="L12968">
        <f t="shared" si="939"/>
        <v>339.11828700000001</v>
      </c>
      <c r="R12968">
        <f t="shared" si="938"/>
        <v>339.118292</v>
      </c>
      <c r="S12968" t="s">
        <v>201</v>
      </c>
      <c r="T12968" s="221">
        <v>45505.313194444447</v>
      </c>
    </row>
    <row r="12969" spans="1:20" x14ac:dyDescent="0.35">
      <c r="A12969" t="s">
        <v>132</v>
      </c>
      <c r="B12969" t="s">
        <v>133</v>
      </c>
      <c r="C12969" t="s">
        <v>97</v>
      </c>
      <c r="D12969" s="29">
        <v>45845</v>
      </c>
      <c r="E12969" s="184" t="str">
        <f t="shared" si="940"/>
        <v/>
      </c>
      <c r="F12969" s="184" t="str">
        <f t="shared" si="941"/>
        <v/>
      </c>
      <c r="G12969" s="184" t="str">
        <f t="shared" si="942"/>
        <v/>
      </c>
      <c r="H12969" s="184" t="str">
        <f t="shared" si="943"/>
        <v/>
      </c>
      <c r="L12969">
        <f t="shared" si="939"/>
        <v>339.11828700000001</v>
      </c>
      <c r="R12969">
        <f t="shared" si="938"/>
        <v>339.118292</v>
      </c>
      <c r="S12969" t="s">
        <v>201</v>
      </c>
      <c r="T12969" s="221">
        <v>45505.313194444447</v>
      </c>
    </row>
    <row r="12970" spans="1:20" x14ac:dyDescent="0.35">
      <c r="A12970" t="s">
        <v>132</v>
      </c>
      <c r="B12970" t="s">
        <v>133</v>
      </c>
      <c r="C12970" t="s">
        <v>97</v>
      </c>
      <c r="D12970" s="29">
        <v>45846</v>
      </c>
      <c r="E12970" s="184" t="str">
        <f t="shared" si="940"/>
        <v/>
      </c>
      <c r="F12970" s="184" t="str">
        <f t="shared" si="941"/>
        <v/>
      </c>
      <c r="G12970" s="184" t="str">
        <f t="shared" si="942"/>
        <v/>
      </c>
      <c r="H12970" s="184" t="str">
        <f t="shared" si="943"/>
        <v/>
      </c>
      <c r="L12970">
        <f t="shared" si="939"/>
        <v>339.11828700000001</v>
      </c>
      <c r="R12970">
        <f t="shared" si="938"/>
        <v>339.118292</v>
      </c>
      <c r="S12970" t="s">
        <v>201</v>
      </c>
      <c r="T12970" s="221">
        <v>45505.313194444447</v>
      </c>
    </row>
    <row r="12971" spans="1:20" x14ac:dyDescent="0.35">
      <c r="A12971" t="s">
        <v>132</v>
      </c>
      <c r="B12971" t="s">
        <v>133</v>
      </c>
      <c r="C12971" t="s">
        <v>97</v>
      </c>
      <c r="D12971" s="29">
        <v>45847</v>
      </c>
      <c r="E12971" s="184" t="str">
        <f t="shared" si="940"/>
        <v/>
      </c>
      <c r="F12971" s="184" t="str">
        <f t="shared" si="941"/>
        <v/>
      </c>
      <c r="G12971" s="184" t="str">
        <f t="shared" si="942"/>
        <v/>
      </c>
      <c r="H12971" s="184" t="str">
        <f t="shared" si="943"/>
        <v/>
      </c>
      <c r="L12971">
        <f t="shared" si="939"/>
        <v>339.11828700000001</v>
      </c>
      <c r="R12971">
        <f t="shared" si="938"/>
        <v>339.118292</v>
      </c>
      <c r="S12971" t="s">
        <v>201</v>
      </c>
      <c r="T12971" s="221">
        <v>45505.313194444447</v>
      </c>
    </row>
    <row r="12972" spans="1:20" x14ac:dyDescent="0.35">
      <c r="A12972" t="s">
        <v>132</v>
      </c>
      <c r="B12972" t="s">
        <v>133</v>
      </c>
      <c r="C12972" t="s">
        <v>97</v>
      </c>
      <c r="D12972" s="29">
        <v>45848</v>
      </c>
      <c r="E12972" s="184" t="str">
        <f t="shared" si="940"/>
        <v/>
      </c>
      <c r="F12972" s="184" t="str">
        <f t="shared" si="941"/>
        <v/>
      </c>
      <c r="G12972" s="184" t="str">
        <f t="shared" si="942"/>
        <v/>
      </c>
      <c r="H12972" s="184" t="str">
        <f t="shared" si="943"/>
        <v/>
      </c>
      <c r="L12972">
        <f t="shared" si="939"/>
        <v>339.11828700000001</v>
      </c>
      <c r="R12972">
        <f t="shared" si="938"/>
        <v>339.118292</v>
      </c>
      <c r="S12972" t="s">
        <v>201</v>
      </c>
      <c r="T12972" s="221">
        <v>45505.313194444447</v>
      </c>
    </row>
    <row r="12973" spans="1:20" x14ac:dyDescent="0.35">
      <c r="A12973" t="s">
        <v>132</v>
      </c>
      <c r="B12973" t="s">
        <v>133</v>
      </c>
      <c r="C12973" t="s">
        <v>97</v>
      </c>
      <c r="D12973" s="29">
        <v>45849</v>
      </c>
      <c r="E12973" s="184" t="str">
        <f t="shared" si="940"/>
        <v/>
      </c>
      <c r="F12973" s="184" t="str">
        <f t="shared" si="941"/>
        <v/>
      </c>
      <c r="G12973" s="184" t="str">
        <f t="shared" si="942"/>
        <v/>
      </c>
      <c r="H12973" s="184" t="str">
        <f t="shared" si="943"/>
        <v/>
      </c>
      <c r="L12973">
        <f t="shared" si="939"/>
        <v>339.11828700000001</v>
      </c>
      <c r="R12973">
        <f t="shared" si="938"/>
        <v>339.118292</v>
      </c>
      <c r="S12973" t="s">
        <v>201</v>
      </c>
      <c r="T12973" s="221">
        <v>45505.313194444447</v>
      </c>
    </row>
    <row r="12974" spans="1:20" x14ac:dyDescent="0.35">
      <c r="A12974" t="s">
        <v>132</v>
      </c>
      <c r="B12974" t="s">
        <v>133</v>
      </c>
      <c r="C12974" t="s">
        <v>97</v>
      </c>
      <c r="D12974" s="29">
        <v>45850</v>
      </c>
      <c r="E12974" s="184" t="str">
        <f t="shared" si="940"/>
        <v/>
      </c>
      <c r="F12974" s="184" t="str">
        <f t="shared" si="941"/>
        <v/>
      </c>
      <c r="G12974" s="184" t="str">
        <f t="shared" si="942"/>
        <v/>
      </c>
      <c r="H12974" s="184" t="str">
        <f t="shared" si="943"/>
        <v/>
      </c>
      <c r="L12974">
        <f t="shared" si="939"/>
        <v>339.11828700000001</v>
      </c>
      <c r="R12974">
        <f t="shared" ref="R12974:R13037" si="944">R6404</f>
        <v>339.118292</v>
      </c>
      <c r="S12974" t="s">
        <v>201</v>
      </c>
      <c r="T12974" s="221">
        <v>45505.313194444447</v>
      </c>
    </row>
    <row r="12975" spans="1:20" x14ac:dyDescent="0.35">
      <c r="A12975" t="s">
        <v>132</v>
      </c>
      <c r="B12975" t="s">
        <v>133</v>
      </c>
      <c r="C12975" t="s">
        <v>97</v>
      </c>
      <c r="D12975" s="29">
        <v>45851</v>
      </c>
      <c r="E12975" s="184" t="str">
        <f t="shared" si="940"/>
        <v/>
      </c>
      <c r="F12975" s="184" t="str">
        <f t="shared" si="941"/>
        <v/>
      </c>
      <c r="G12975" s="184" t="str">
        <f t="shared" si="942"/>
        <v/>
      </c>
      <c r="H12975" s="184" t="str">
        <f t="shared" si="943"/>
        <v/>
      </c>
      <c r="L12975">
        <f t="shared" ref="L12975:L13038" si="945">L6405</f>
        <v>339.11828700000001</v>
      </c>
      <c r="R12975">
        <f t="shared" si="944"/>
        <v>339.118292</v>
      </c>
      <c r="S12975" t="s">
        <v>201</v>
      </c>
      <c r="T12975" s="221">
        <v>45505.313194444447</v>
      </c>
    </row>
    <row r="12976" spans="1:20" x14ac:dyDescent="0.35">
      <c r="A12976" t="s">
        <v>132</v>
      </c>
      <c r="B12976" t="s">
        <v>133</v>
      </c>
      <c r="C12976" t="s">
        <v>97</v>
      </c>
      <c r="D12976" s="29">
        <v>45852</v>
      </c>
      <c r="E12976" s="184" t="str">
        <f t="shared" si="940"/>
        <v/>
      </c>
      <c r="F12976" s="184" t="str">
        <f t="shared" si="941"/>
        <v/>
      </c>
      <c r="G12976" s="184" t="str">
        <f t="shared" si="942"/>
        <v/>
      </c>
      <c r="H12976" s="184" t="str">
        <f t="shared" si="943"/>
        <v/>
      </c>
      <c r="L12976">
        <f t="shared" si="945"/>
        <v>339.11828700000001</v>
      </c>
      <c r="R12976">
        <f t="shared" si="944"/>
        <v>339.118292</v>
      </c>
      <c r="S12976" t="s">
        <v>201</v>
      </c>
      <c r="T12976" s="221">
        <v>45505.313194444447</v>
      </c>
    </row>
    <row r="12977" spans="1:20" x14ac:dyDescent="0.35">
      <c r="A12977" t="s">
        <v>132</v>
      </c>
      <c r="B12977" t="s">
        <v>133</v>
      </c>
      <c r="C12977" t="s">
        <v>97</v>
      </c>
      <c r="D12977" s="29">
        <v>45853</v>
      </c>
      <c r="E12977" s="184" t="str">
        <f t="shared" si="940"/>
        <v/>
      </c>
      <c r="F12977" s="184" t="str">
        <f t="shared" si="941"/>
        <v/>
      </c>
      <c r="G12977" s="184" t="str">
        <f t="shared" si="942"/>
        <v/>
      </c>
      <c r="H12977" s="184" t="str">
        <f t="shared" si="943"/>
        <v/>
      </c>
      <c r="L12977">
        <f t="shared" si="945"/>
        <v>339.11828700000001</v>
      </c>
      <c r="R12977">
        <f t="shared" si="944"/>
        <v>339.118292</v>
      </c>
      <c r="S12977" t="s">
        <v>201</v>
      </c>
      <c r="T12977" s="221">
        <v>45505.313194444447</v>
      </c>
    </row>
    <row r="12978" spans="1:20" x14ac:dyDescent="0.35">
      <c r="A12978" t="s">
        <v>132</v>
      </c>
      <c r="B12978" t="s">
        <v>133</v>
      </c>
      <c r="C12978" t="s">
        <v>97</v>
      </c>
      <c r="D12978" s="29">
        <v>45854</v>
      </c>
      <c r="E12978" s="184" t="str">
        <f t="shared" si="940"/>
        <v/>
      </c>
      <c r="F12978" s="184" t="str">
        <f t="shared" si="941"/>
        <v/>
      </c>
      <c r="G12978" s="184" t="str">
        <f t="shared" si="942"/>
        <v/>
      </c>
      <c r="H12978" s="184" t="str">
        <f t="shared" si="943"/>
        <v/>
      </c>
      <c r="L12978">
        <f t="shared" si="945"/>
        <v>339.11828700000001</v>
      </c>
      <c r="R12978">
        <f t="shared" si="944"/>
        <v>339.118292</v>
      </c>
      <c r="S12978" t="s">
        <v>201</v>
      </c>
      <c r="T12978" s="221">
        <v>45505.313194444447</v>
      </c>
    </row>
    <row r="12979" spans="1:20" x14ac:dyDescent="0.35">
      <c r="A12979" t="s">
        <v>132</v>
      </c>
      <c r="B12979" t="s">
        <v>133</v>
      </c>
      <c r="C12979" t="s">
        <v>97</v>
      </c>
      <c r="D12979" s="29">
        <v>45855</v>
      </c>
      <c r="E12979" s="184" t="str">
        <f t="shared" si="940"/>
        <v/>
      </c>
      <c r="F12979" s="184" t="str">
        <f t="shared" si="941"/>
        <v/>
      </c>
      <c r="G12979" s="184" t="str">
        <f t="shared" si="942"/>
        <v/>
      </c>
      <c r="H12979" s="184" t="str">
        <f t="shared" si="943"/>
        <v/>
      </c>
      <c r="L12979">
        <f t="shared" si="945"/>
        <v>339.11828700000001</v>
      </c>
      <c r="R12979">
        <f t="shared" si="944"/>
        <v>339.118292</v>
      </c>
      <c r="S12979" t="s">
        <v>201</v>
      </c>
      <c r="T12979" s="221">
        <v>45505.313194444447</v>
      </c>
    </row>
    <row r="12980" spans="1:20" x14ac:dyDescent="0.35">
      <c r="A12980" t="s">
        <v>132</v>
      </c>
      <c r="B12980" t="s">
        <v>133</v>
      </c>
      <c r="C12980" t="s">
        <v>97</v>
      </c>
      <c r="D12980" s="29">
        <v>45856</v>
      </c>
      <c r="E12980" s="184" t="str">
        <f t="shared" si="940"/>
        <v/>
      </c>
      <c r="F12980" s="184" t="str">
        <f t="shared" si="941"/>
        <v/>
      </c>
      <c r="G12980" s="184" t="str">
        <f t="shared" si="942"/>
        <v/>
      </c>
      <c r="H12980" s="184" t="str">
        <f t="shared" si="943"/>
        <v/>
      </c>
      <c r="L12980">
        <f t="shared" si="945"/>
        <v>339.11828700000001</v>
      </c>
      <c r="R12980">
        <f t="shared" si="944"/>
        <v>339.118292</v>
      </c>
      <c r="S12980" t="s">
        <v>201</v>
      </c>
      <c r="T12980" s="221">
        <v>45505.313194444447</v>
      </c>
    </row>
    <row r="12981" spans="1:20" x14ac:dyDescent="0.35">
      <c r="A12981" t="s">
        <v>132</v>
      </c>
      <c r="B12981" t="s">
        <v>133</v>
      </c>
      <c r="C12981" t="s">
        <v>97</v>
      </c>
      <c r="D12981" s="29">
        <v>45857</v>
      </c>
      <c r="E12981" s="184" t="str">
        <f t="shared" si="940"/>
        <v/>
      </c>
      <c r="F12981" s="184" t="str">
        <f t="shared" si="941"/>
        <v/>
      </c>
      <c r="G12981" s="184" t="str">
        <f t="shared" si="942"/>
        <v/>
      </c>
      <c r="H12981" s="184" t="str">
        <f t="shared" si="943"/>
        <v/>
      </c>
      <c r="L12981">
        <f t="shared" si="945"/>
        <v>339.11828700000001</v>
      </c>
      <c r="R12981">
        <f t="shared" si="944"/>
        <v>339.118292</v>
      </c>
      <c r="S12981" t="s">
        <v>201</v>
      </c>
      <c r="T12981" s="221">
        <v>45505.313194444447</v>
      </c>
    </row>
    <row r="12982" spans="1:20" x14ac:dyDescent="0.35">
      <c r="A12982" t="s">
        <v>132</v>
      </c>
      <c r="B12982" t="s">
        <v>133</v>
      </c>
      <c r="C12982" t="s">
        <v>97</v>
      </c>
      <c r="D12982" s="29">
        <v>45858</v>
      </c>
      <c r="E12982" s="184" t="str">
        <f t="shared" si="940"/>
        <v/>
      </c>
      <c r="F12982" s="184" t="str">
        <f t="shared" si="941"/>
        <v/>
      </c>
      <c r="G12982" s="184" t="str">
        <f t="shared" si="942"/>
        <v/>
      </c>
      <c r="H12982" s="184" t="str">
        <f t="shared" si="943"/>
        <v/>
      </c>
      <c r="L12982">
        <f t="shared" si="945"/>
        <v>339.11828700000001</v>
      </c>
      <c r="R12982">
        <f t="shared" si="944"/>
        <v>339.118292</v>
      </c>
      <c r="S12982" t="s">
        <v>201</v>
      </c>
      <c r="T12982" s="221">
        <v>45505.313194444447</v>
      </c>
    </row>
    <row r="12983" spans="1:20" x14ac:dyDescent="0.35">
      <c r="A12983" t="s">
        <v>132</v>
      </c>
      <c r="B12983" t="s">
        <v>133</v>
      </c>
      <c r="C12983" t="s">
        <v>97</v>
      </c>
      <c r="D12983" s="29">
        <v>45859</v>
      </c>
      <c r="E12983" s="184" t="str">
        <f t="shared" si="940"/>
        <v/>
      </c>
      <c r="F12983" s="184" t="str">
        <f t="shared" si="941"/>
        <v/>
      </c>
      <c r="G12983" s="184" t="str">
        <f t="shared" si="942"/>
        <v/>
      </c>
      <c r="H12983" s="184" t="str">
        <f t="shared" si="943"/>
        <v/>
      </c>
      <c r="L12983">
        <f t="shared" si="945"/>
        <v>339.11828700000001</v>
      </c>
      <c r="R12983">
        <f t="shared" si="944"/>
        <v>339.118292</v>
      </c>
      <c r="S12983" t="s">
        <v>201</v>
      </c>
      <c r="T12983" s="221">
        <v>45505.313194444447</v>
      </c>
    </row>
    <row r="12984" spans="1:20" x14ac:dyDescent="0.35">
      <c r="A12984" t="s">
        <v>132</v>
      </c>
      <c r="B12984" t="s">
        <v>133</v>
      </c>
      <c r="C12984" t="s">
        <v>97</v>
      </c>
      <c r="D12984" s="29">
        <v>45860</v>
      </c>
      <c r="E12984" s="184" t="str">
        <f t="shared" si="940"/>
        <v/>
      </c>
      <c r="F12984" s="184" t="str">
        <f t="shared" si="941"/>
        <v/>
      </c>
      <c r="G12984" s="184" t="str">
        <f t="shared" si="942"/>
        <v/>
      </c>
      <c r="H12984" s="184" t="str">
        <f t="shared" si="943"/>
        <v/>
      </c>
      <c r="L12984">
        <f t="shared" si="945"/>
        <v>339.11828700000001</v>
      </c>
      <c r="R12984">
        <f t="shared" si="944"/>
        <v>339.118292</v>
      </c>
      <c r="S12984" t="s">
        <v>201</v>
      </c>
      <c r="T12984" s="221">
        <v>45505.313194444447</v>
      </c>
    </row>
    <row r="12985" spans="1:20" x14ac:dyDescent="0.35">
      <c r="A12985" t="s">
        <v>132</v>
      </c>
      <c r="B12985" t="s">
        <v>133</v>
      </c>
      <c r="C12985" t="s">
        <v>97</v>
      </c>
      <c r="D12985" s="29">
        <v>45861</v>
      </c>
      <c r="E12985" s="184" t="str">
        <f t="shared" si="940"/>
        <v/>
      </c>
      <c r="F12985" s="184" t="str">
        <f t="shared" si="941"/>
        <v/>
      </c>
      <c r="G12985" s="184" t="str">
        <f t="shared" si="942"/>
        <v/>
      </c>
      <c r="H12985" s="184" t="str">
        <f t="shared" si="943"/>
        <v/>
      </c>
      <c r="L12985">
        <f t="shared" si="945"/>
        <v>339.11828700000001</v>
      </c>
      <c r="R12985">
        <f t="shared" si="944"/>
        <v>339.118292</v>
      </c>
      <c r="S12985" t="s">
        <v>201</v>
      </c>
      <c r="T12985" s="221">
        <v>45505.313194444447</v>
      </c>
    </row>
    <row r="12986" spans="1:20" x14ac:dyDescent="0.35">
      <c r="A12986" t="s">
        <v>132</v>
      </c>
      <c r="B12986" t="s">
        <v>133</v>
      </c>
      <c r="C12986" t="s">
        <v>97</v>
      </c>
      <c r="D12986" s="29">
        <v>45862</v>
      </c>
      <c r="E12986" s="184" t="str">
        <f t="shared" si="940"/>
        <v/>
      </c>
      <c r="F12986" s="184" t="str">
        <f t="shared" si="941"/>
        <v/>
      </c>
      <c r="G12986" s="184" t="str">
        <f t="shared" si="942"/>
        <v/>
      </c>
      <c r="H12986" s="184" t="str">
        <f t="shared" si="943"/>
        <v/>
      </c>
      <c r="L12986">
        <f t="shared" si="945"/>
        <v>339.11828700000001</v>
      </c>
      <c r="R12986">
        <f t="shared" si="944"/>
        <v>339.118292</v>
      </c>
      <c r="S12986" t="s">
        <v>201</v>
      </c>
      <c r="T12986" s="221">
        <v>45505.313194444447</v>
      </c>
    </row>
    <row r="12987" spans="1:20" x14ac:dyDescent="0.35">
      <c r="A12987" t="s">
        <v>132</v>
      </c>
      <c r="B12987" t="s">
        <v>133</v>
      </c>
      <c r="C12987" t="s">
        <v>97</v>
      </c>
      <c r="D12987" s="29">
        <v>45863</v>
      </c>
      <c r="E12987" s="184" t="str">
        <f t="shared" si="940"/>
        <v/>
      </c>
      <c r="F12987" s="184" t="str">
        <f t="shared" si="941"/>
        <v/>
      </c>
      <c r="G12987" s="184" t="str">
        <f t="shared" si="942"/>
        <v/>
      </c>
      <c r="H12987" s="184" t="str">
        <f t="shared" si="943"/>
        <v/>
      </c>
      <c r="L12987">
        <f t="shared" si="945"/>
        <v>339.11828700000001</v>
      </c>
      <c r="R12987">
        <f t="shared" si="944"/>
        <v>339.118292</v>
      </c>
      <c r="S12987" t="s">
        <v>201</v>
      </c>
      <c r="T12987" s="221">
        <v>45505.313194444447</v>
      </c>
    </row>
    <row r="12988" spans="1:20" x14ac:dyDescent="0.35">
      <c r="A12988" t="s">
        <v>132</v>
      </c>
      <c r="B12988" t="s">
        <v>133</v>
      </c>
      <c r="C12988" t="s">
        <v>97</v>
      </c>
      <c r="D12988" s="29">
        <v>45864</v>
      </c>
      <c r="E12988" s="184" t="str">
        <f t="shared" si="940"/>
        <v/>
      </c>
      <c r="F12988" s="184" t="str">
        <f t="shared" si="941"/>
        <v/>
      </c>
      <c r="G12988" s="184" t="str">
        <f t="shared" si="942"/>
        <v/>
      </c>
      <c r="H12988" s="184" t="str">
        <f t="shared" si="943"/>
        <v/>
      </c>
      <c r="L12988">
        <f t="shared" si="945"/>
        <v>339.11828700000001</v>
      </c>
      <c r="R12988">
        <f t="shared" si="944"/>
        <v>339.118292</v>
      </c>
      <c r="S12988" t="s">
        <v>201</v>
      </c>
      <c r="T12988" s="221">
        <v>45505.313194444447</v>
      </c>
    </row>
    <row r="12989" spans="1:20" x14ac:dyDescent="0.35">
      <c r="A12989" t="s">
        <v>132</v>
      </c>
      <c r="B12989" t="s">
        <v>133</v>
      </c>
      <c r="C12989" t="s">
        <v>97</v>
      </c>
      <c r="D12989" s="29">
        <v>45865</v>
      </c>
      <c r="E12989" s="184" t="str">
        <f t="shared" si="940"/>
        <v/>
      </c>
      <c r="F12989" s="184" t="str">
        <f t="shared" si="941"/>
        <v/>
      </c>
      <c r="G12989" s="184" t="str">
        <f t="shared" si="942"/>
        <v/>
      </c>
      <c r="H12989" s="184" t="str">
        <f t="shared" si="943"/>
        <v/>
      </c>
      <c r="L12989">
        <f t="shared" si="945"/>
        <v>339.11828700000001</v>
      </c>
      <c r="R12989">
        <f t="shared" si="944"/>
        <v>339.118292</v>
      </c>
      <c r="S12989" t="s">
        <v>201</v>
      </c>
      <c r="T12989" s="221">
        <v>45505.313194444447</v>
      </c>
    </row>
    <row r="12990" spans="1:20" x14ac:dyDescent="0.35">
      <c r="A12990" t="s">
        <v>132</v>
      </c>
      <c r="B12990" t="s">
        <v>133</v>
      </c>
      <c r="C12990" t="s">
        <v>97</v>
      </c>
      <c r="D12990" s="29">
        <v>45866</v>
      </c>
      <c r="E12990" s="184" t="str">
        <f t="shared" si="940"/>
        <v/>
      </c>
      <c r="F12990" s="184" t="str">
        <f t="shared" si="941"/>
        <v/>
      </c>
      <c r="G12990" s="184" t="str">
        <f t="shared" si="942"/>
        <v/>
      </c>
      <c r="H12990" s="184" t="str">
        <f t="shared" si="943"/>
        <v/>
      </c>
      <c r="L12990">
        <f t="shared" si="945"/>
        <v>339.11828700000001</v>
      </c>
      <c r="R12990">
        <f t="shared" si="944"/>
        <v>339.118292</v>
      </c>
      <c r="S12990" t="s">
        <v>201</v>
      </c>
      <c r="T12990" s="221">
        <v>45505.313194444447</v>
      </c>
    </row>
    <row r="12991" spans="1:20" x14ac:dyDescent="0.35">
      <c r="A12991" t="s">
        <v>132</v>
      </c>
      <c r="B12991" t="s">
        <v>133</v>
      </c>
      <c r="C12991" t="s">
        <v>97</v>
      </c>
      <c r="D12991" s="29">
        <v>45867</v>
      </c>
      <c r="E12991" s="184" t="str">
        <f t="shared" si="940"/>
        <v/>
      </c>
      <c r="F12991" s="184" t="str">
        <f t="shared" si="941"/>
        <v/>
      </c>
      <c r="G12991" s="184" t="str">
        <f t="shared" si="942"/>
        <v/>
      </c>
      <c r="H12991" s="184" t="str">
        <f t="shared" si="943"/>
        <v/>
      </c>
      <c r="L12991">
        <f t="shared" si="945"/>
        <v>339.11828700000001</v>
      </c>
      <c r="R12991">
        <f t="shared" si="944"/>
        <v>339.118292</v>
      </c>
      <c r="S12991" t="s">
        <v>201</v>
      </c>
      <c r="T12991" s="221">
        <v>45505.313194444447</v>
      </c>
    </row>
    <row r="12992" spans="1:20" x14ac:dyDescent="0.35">
      <c r="A12992" t="s">
        <v>132</v>
      </c>
      <c r="B12992" t="s">
        <v>133</v>
      </c>
      <c r="C12992" t="s">
        <v>97</v>
      </c>
      <c r="D12992" s="29">
        <v>45868</v>
      </c>
      <c r="E12992" s="184" t="str">
        <f t="shared" si="940"/>
        <v/>
      </c>
      <c r="F12992" s="184" t="str">
        <f t="shared" si="941"/>
        <v/>
      </c>
      <c r="G12992" s="184" t="str">
        <f t="shared" si="942"/>
        <v/>
      </c>
      <c r="H12992" s="184" t="str">
        <f t="shared" si="943"/>
        <v/>
      </c>
      <c r="L12992">
        <f t="shared" si="945"/>
        <v>339.11828700000001</v>
      </c>
      <c r="R12992">
        <f t="shared" si="944"/>
        <v>339.118292</v>
      </c>
      <c r="S12992" t="s">
        <v>201</v>
      </c>
      <c r="T12992" s="221">
        <v>45505.313194444447</v>
      </c>
    </row>
    <row r="12993" spans="1:20" x14ac:dyDescent="0.35">
      <c r="A12993" t="s">
        <v>132</v>
      </c>
      <c r="B12993" t="s">
        <v>133</v>
      </c>
      <c r="C12993" t="s">
        <v>97</v>
      </c>
      <c r="D12993" s="29">
        <v>45869</v>
      </c>
      <c r="E12993" s="184" t="str">
        <f t="shared" si="940"/>
        <v/>
      </c>
      <c r="F12993" s="184" t="str">
        <f t="shared" si="941"/>
        <v/>
      </c>
      <c r="G12993" s="184" t="str">
        <f t="shared" si="942"/>
        <v/>
      </c>
      <c r="H12993" s="184" t="str">
        <f t="shared" si="943"/>
        <v/>
      </c>
      <c r="L12993">
        <f t="shared" si="945"/>
        <v>339.11828700000001</v>
      </c>
      <c r="R12993">
        <f t="shared" si="944"/>
        <v>339.118292</v>
      </c>
      <c r="S12993" t="s">
        <v>201</v>
      </c>
      <c r="T12993" s="221">
        <v>45505.313194444447</v>
      </c>
    </row>
    <row r="12994" spans="1:20" x14ac:dyDescent="0.35">
      <c r="A12994" t="s">
        <v>132</v>
      </c>
      <c r="B12994" t="s">
        <v>133</v>
      </c>
      <c r="C12994" t="s">
        <v>97</v>
      </c>
      <c r="D12994" s="29">
        <v>45870</v>
      </c>
      <c r="E12994" s="184" t="str">
        <f t="shared" si="940"/>
        <v/>
      </c>
      <c r="F12994" s="184" t="str">
        <f t="shared" si="941"/>
        <v/>
      </c>
      <c r="G12994" s="184" t="str">
        <f t="shared" si="942"/>
        <v/>
      </c>
      <c r="H12994" s="184" t="str">
        <f t="shared" si="943"/>
        <v/>
      </c>
      <c r="L12994">
        <f t="shared" si="945"/>
        <v>339.11828700000001</v>
      </c>
      <c r="R12994">
        <f t="shared" si="944"/>
        <v>339.118292</v>
      </c>
      <c r="S12994" t="s">
        <v>201</v>
      </c>
      <c r="T12994" s="221">
        <v>45536.313194444447</v>
      </c>
    </row>
    <row r="12995" spans="1:20" x14ac:dyDescent="0.35">
      <c r="A12995" t="s">
        <v>132</v>
      </c>
      <c r="B12995" t="s">
        <v>133</v>
      </c>
      <c r="C12995" t="s">
        <v>97</v>
      </c>
      <c r="D12995" s="29">
        <v>45871</v>
      </c>
      <c r="E12995" s="184" t="str">
        <f t="shared" si="940"/>
        <v/>
      </c>
      <c r="F12995" s="184" t="str">
        <f t="shared" si="941"/>
        <v/>
      </c>
      <c r="G12995" s="184" t="str">
        <f t="shared" si="942"/>
        <v/>
      </c>
      <c r="H12995" s="184" t="str">
        <f t="shared" si="943"/>
        <v/>
      </c>
      <c r="L12995">
        <f t="shared" si="945"/>
        <v>339.11828700000001</v>
      </c>
      <c r="R12995">
        <f t="shared" si="944"/>
        <v>339.118292</v>
      </c>
      <c r="S12995" t="s">
        <v>201</v>
      </c>
      <c r="T12995" s="221">
        <v>45536.313194444447</v>
      </c>
    </row>
    <row r="12996" spans="1:20" x14ac:dyDescent="0.35">
      <c r="A12996" t="s">
        <v>132</v>
      </c>
      <c r="B12996" t="s">
        <v>133</v>
      </c>
      <c r="C12996" t="s">
        <v>97</v>
      </c>
      <c r="D12996" s="29">
        <v>45872</v>
      </c>
      <c r="E12996" s="184" t="str">
        <f t="shared" si="940"/>
        <v/>
      </c>
      <c r="F12996" s="184" t="str">
        <f t="shared" si="941"/>
        <v/>
      </c>
      <c r="G12996" s="184" t="str">
        <f t="shared" si="942"/>
        <v/>
      </c>
      <c r="H12996" s="184" t="str">
        <f t="shared" si="943"/>
        <v/>
      </c>
      <c r="L12996">
        <f t="shared" si="945"/>
        <v>339.11828700000001</v>
      </c>
      <c r="R12996">
        <f t="shared" si="944"/>
        <v>339.118292</v>
      </c>
      <c r="S12996" t="s">
        <v>201</v>
      </c>
      <c r="T12996" s="221">
        <v>45536.313194444447</v>
      </c>
    </row>
    <row r="12997" spans="1:20" x14ac:dyDescent="0.35">
      <c r="A12997" t="s">
        <v>132</v>
      </c>
      <c r="B12997" t="s">
        <v>133</v>
      </c>
      <c r="C12997" t="s">
        <v>97</v>
      </c>
      <c r="D12997" s="29">
        <v>45873</v>
      </c>
      <c r="E12997" s="184" t="str">
        <f t="shared" si="940"/>
        <v/>
      </c>
      <c r="F12997" s="184" t="str">
        <f t="shared" si="941"/>
        <v/>
      </c>
      <c r="G12997" s="184" t="str">
        <f t="shared" si="942"/>
        <v/>
      </c>
      <c r="H12997" s="184" t="str">
        <f t="shared" si="943"/>
        <v/>
      </c>
      <c r="L12997">
        <f t="shared" si="945"/>
        <v>339.11828700000001</v>
      </c>
      <c r="R12997">
        <f t="shared" si="944"/>
        <v>339.118292</v>
      </c>
      <c r="S12997" t="s">
        <v>201</v>
      </c>
      <c r="T12997" s="221">
        <v>45536.313194444447</v>
      </c>
    </row>
    <row r="12998" spans="1:20" x14ac:dyDescent="0.35">
      <c r="A12998" t="s">
        <v>132</v>
      </c>
      <c r="B12998" t="s">
        <v>133</v>
      </c>
      <c r="C12998" t="s">
        <v>97</v>
      </c>
      <c r="D12998" s="29">
        <v>45874</v>
      </c>
      <c r="E12998" s="184" t="str">
        <f t="shared" si="940"/>
        <v/>
      </c>
      <c r="F12998" s="184" t="str">
        <f t="shared" si="941"/>
        <v/>
      </c>
      <c r="G12998" s="184" t="str">
        <f t="shared" si="942"/>
        <v/>
      </c>
      <c r="H12998" s="184" t="str">
        <f t="shared" si="943"/>
        <v/>
      </c>
      <c r="L12998">
        <f t="shared" si="945"/>
        <v>339.11828700000001</v>
      </c>
      <c r="R12998">
        <f t="shared" si="944"/>
        <v>339.118292</v>
      </c>
      <c r="S12998" t="s">
        <v>201</v>
      </c>
      <c r="T12998" s="221">
        <v>45536.313194444447</v>
      </c>
    </row>
    <row r="12999" spans="1:20" x14ac:dyDescent="0.35">
      <c r="A12999" t="s">
        <v>132</v>
      </c>
      <c r="B12999" t="s">
        <v>133</v>
      </c>
      <c r="C12999" t="s">
        <v>97</v>
      </c>
      <c r="D12999" s="29">
        <v>45875</v>
      </c>
      <c r="E12999" s="184" t="str">
        <f t="shared" si="940"/>
        <v/>
      </c>
      <c r="F12999" s="184" t="str">
        <f t="shared" si="941"/>
        <v/>
      </c>
      <c r="G12999" s="184" t="str">
        <f t="shared" si="942"/>
        <v/>
      </c>
      <c r="H12999" s="184" t="str">
        <f t="shared" si="943"/>
        <v/>
      </c>
      <c r="L12999">
        <f t="shared" si="945"/>
        <v>339.11828700000001</v>
      </c>
      <c r="R12999">
        <f t="shared" si="944"/>
        <v>339.118292</v>
      </c>
      <c r="S12999" t="s">
        <v>201</v>
      </c>
      <c r="T12999" s="221">
        <v>45536.313194444447</v>
      </c>
    </row>
    <row r="13000" spans="1:20" x14ac:dyDescent="0.35">
      <c r="A13000" t="s">
        <v>132</v>
      </c>
      <c r="B13000" t="s">
        <v>133</v>
      </c>
      <c r="C13000" t="s">
        <v>97</v>
      </c>
      <c r="D13000" s="29">
        <v>45876</v>
      </c>
      <c r="E13000" s="184" t="str">
        <f t="shared" ref="E13000:E13063" si="946">IF(J13000="","",IF(L13000=0,0,IF(1-(J13000/L13000)&lt;0,"",1-(J13000/L13000))))</f>
        <v/>
      </c>
      <c r="F13000" s="184" t="str">
        <f t="shared" ref="F13000:F13063" si="947">IF(K13000="","",IF(L13000=0,0,IF(1-(K13000/L13000)&lt;0,"",1-(K13000/L13000))))</f>
        <v/>
      </c>
      <c r="G13000" s="184" t="str">
        <f t="shared" ref="G13000:G13063" si="948">IF(J13000="","",IF(1-(J13000/R13000)&lt;0,"",1-(J13000/R13000)))</f>
        <v/>
      </c>
      <c r="H13000" s="184" t="str">
        <f t="shared" ref="H13000:H13063" si="949">IF(K13000="","",IF(1-(K13000/R13000)&lt;0,"",1-(K13000/R13000)))</f>
        <v/>
      </c>
      <c r="L13000">
        <f t="shared" si="945"/>
        <v>339.11828700000001</v>
      </c>
      <c r="R13000">
        <f t="shared" si="944"/>
        <v>339.118292</v>
      </c>
      <c r="S13000" t="s">
        <v>201</v>
      </c>
      <c r="T13000" s="221">
        <v>45536.313194444447</v>
      </c>
    </row>
    <row r="13001" spans="1:20" x14ac:dyDescent="0.35">
      <c r="A13001" t="s">
        <v>132</v>
      </c>
      <c r="B13001" t="s">
        <v>133</v>
      </c>
      <c r="C13001" t="s">
        <v>97</v>
      </c>
      <c r="D13001" s="29">
        <v>45877</v>
      </c>
      <c r="E13001" s="184" t="str">
        <f t="shared" si="946"/>
        <v/>
      </c>
      <c r="F13001" s="184" t="str">
        <f t="shared" si="947"/>
        <v/>
      </c>
      <c r="G13001" s="184" t="str">
        <f t="shared" si="948"/>
        <v/>
      </c>
      <c r="H13001" s="184" t="str">
        <f t="shared" si="949"/>
        <v/>
      </c>
      <c r="L13001">
        <f t="shared" si="945"/>
        <v>339.11828700000001</v>
      </c>
      <c r="R13001">
        <f t="shared" si="944"/>
        <v>339.118292</v>
      </c>
      <c r="S13001" t="s">
        <v>201</v>
      </c>
      <c r="T13001" s="221">
        <v>45536.313194444447</v>
      </c>
    </row>
    <row r="13002" spans="1:20" x14ac:dyDescent="0.35">
      <c r="A13002" t="s">
        <v>132</v>
      </c>
      <c r="B13002" t="s">
        <v>133</v>
      </c>
      <c r="C13002" t="s">
        <v>97</v>
      </c>
      <c r="D13002" s="29">
        <v>45878</v>
      </c>
      <c r="E13002" s="184" t="str">
        <f t="shared" si="946"/>
        <v/>
      </c>
      <c r="F13002" s="184" t="str">
        <f t="shared" si="947"/>
        <v/>
      </c>
      <c r="G13002" s="184" t="str">
        <f t="shared" si="948"/>
        <v/>
      </c>
      <c r="H13002" s="184" t="str">
        <f t="shared" si="949"/>
        <v/>
      </c>
      <c r="L13002">
        <f t="shared" si="945"/>
        <v>339.11828700000001</v>
      </c>
      <c r="R13002">
        <f t="shared" si="944"/>
        <v>339.118292</v>
      </c>
      <c r="S13002" t="s">
        <v>201</v>
      </c>
      <c r="T13002" s="221">
        <v>45536.313194444447</v>
      </c>
    </row>
    <row r="13003" spans="1:20" x14ac:dyDescent="0.35">
      <c r="A13003" t="s">
        <v>132</v>
      </c>
      <c r="B13003" t="s">
        <v>133</v>
      </c>
      <c r="C13003" t="s">
        <v>97</v>
      </c>
      <c r="D13003" s="29">
        <v>45879</v>
      </c>
      <c r="E13003" s="184" t="str">
        <f t="shared" si="946"/>
        <v/>
      </c>
      <c r="F13003" s="184" t="str">
        <f t="shared" si="947"/>
        <v/>
      </c>
      <c r="G13003" s="184" t="str">
        <f t="shared" si="948"/>
        <v/>
      </c>
      <c r="H13003" s="184" t="str">
        <f t="shared" si="949"/>
        <v/>
      </c>
      <c r="L13003">
        <f t="shared" si="945"/>
        <v>339.11828700000001</v>
      </c>
      <c r="R13003">
        <f t="shared" si="944"/>
        <v>339.118292</v>
      </c>
      <c r="S13003" t="s">
        <v>201</v>
      </c>
      <c r="T13003" s="221">
        <v>45536.313194444447</v>
      </c>
    </row>
    <row r="13004" spans="1:20" x14ac:dyDescent="0.35">
      <c r="A13004" t="s">
        <v>132</v>
      </c>
      <c r="B13004" t="s">
        <v>133</v>
      </c>
      <c r="C13004" t="s">
        <v>97</v>
      </c>
      <c r="D13004" s="29">
        <v>45880</v>
      </c>
      <c r="E13004" s="184" t="str">
        <f t="shared" si="946"/>
        <v/>
      </c>
      <c r="F13004" s="184" t="str">
        <f t="shared" si="947"/>
        <v/>
      </c>
      <c r="G13004" s="184" t="str">
        <f t="shared" si="948"/>
        <v/>
      </c>
      <c r="H13004" s="184" t="str">
        <f t="shared" si="949"/>
        <v/>
      </c>
      <c r="L13004">
        <f t="shared" si="945"/>
        <v>339.11828700000001</v>
      </c>
      <c r="R13004">
        <f t="shared" si="944"/>
        <v>339.118292</v>
      </c>
      <c r="S13004" t="s">
        <v>201</v>
      </c>
      <c r="T13004" s="221">
        <v>45536.313194444447</v>
      </c>
    </row>
    <row r="13005" spans="1:20" x14ac:dyDescent="0.35">
      <c r="A13005" t="s">
        <v>132</v>
      </c>
      <c r="B13005" t="s">
        <v>133</v>
      </c>
      <c r="C13005" t="s">
        <v>97</v>
      </c>
      <c r="D13005" s="29">
        <v>45881</v>
      </c>
      <c r="E13005" s="184" t="str">
        <f t="shared" si="946"/>
        <v/>
      </c>
      <c r="F13005" s="184" t="str">
        <f t="shared" si="947"/>
        <v/>
      </c>
      <c r="G13005" s="184" t="str">
        <f t="shared" si="948"/>
        <v/>
      </c>
      <c r="H13005" s="184" t="str">
        <f t="shared" si="949"/>
        <v/>
      </c>
      <c r="L13005">
        <f t="shared" si="945"/>
        <v>339.11828700000001</v>
      </c>
      <c r="R13005">
        <f t="shared" si="944"/>
        <v>339.118292</v>
      </c>
      <c r="S13005" t="s">
        <v>201</v>
      </c>
      <c r="T13005" s="221">
        <v>45536.313194444447</v>
      </c>
    </row>
    <row r="13006" spans="1:20" x14ac:dyDescent="0.35">
      <c r="A13006" t="s">
        <v>132</v>
      </c>
      <c r="B13006" t="s">
        <v>133</v>
      </c>
      <c r="C13006" t="s">
        <v>97</v>
      </c>
      <c r="D13006" s="29">
        <v>45882</v>
      </c>
      <c r="E13006" s="184" t="str">
        <f t="shared" si="946"/>
        <v/>
      </c>
      <c r="F13006" s="184" t="str">
        <f t="shared" si="947"/>
        <v/>
      </c>
      <c r="G13006" s="184" t="str">
        <f t="shared" si="948"/>
        <v/>
      </c>
      <c r="H13006" s="184" t="str">
        <f t="shared" si="949"/>
        <v/>
      </c>
      <c r="L13006">
        <f t="shared" si="945"/>
        <v>339.11828700000001</v>
      </c>
      <c r="R13006">
        <f t="shared" si="944"/>
        <v>339.118292</v>
      </c>
      <c r="S13006" t="s">
        <v>201</v>
      </c>
      <c r="T13006" s="221">
        <v>45536.313194444447</v>
      </c>
    </row>
    <row r="13007" spans="1:20" x14ac:dyDescent="0.35">
      <c r="A13007" t="s">
        <v>132</v>
      </c>
      <c r="B13007" t="s">
        <v>133</v>
      </c>
      <c r="C13007" t="s">
        <v>97</v>
      </c>
      <c r="D13007" s="29">
        <v>45883</v>
      </c>
      <c r="E13007" s="184" t="str">
        <f t="shared" si="946"/>
        <v/>
      </c>
      <c r="F13007" s="184" t="str">
        <f t="shared" si="947"/>
        <v/>
      </c>
      <c r="G13007" s="184" t="str">
        <f t="shared" si="948"/>
        <v/>
      </c>
      <c r="H13007" s="184" t="str">
        <f t="shared" si="949"/>
        <v/>
      </c>
      <c r="L13007">
        <f t="shared" si="945"/>
        <v>339.11828700000001</v>
      </c>
      <c r="R13007">
        <f t="shared" si="944"/>
        <v>339.118292</v>
      </c>
      <c r="S13007" t="s">
        <v>201</v>
      </c>
      <c r="T13007" s="221">
        <v>45536.313194444447</v>
      </c>
    </row>
    <row r="13008" spans="1:20" x14ac:dyDescent="0.35">
      <c r="A13008" t="s">
        <v>132</v>
      </c>
      <c r="B13008" t="s">
        <v>133</v>
      </c>
      <c r="C13008" t="s">
        <v>97</v>
      </c>
      <c r="D13008" s="29">
        <v>45884</v>
      </c>
      <c r="E13008" s="184" t="str">
        <f t="shared" si="946"/>
        <v/>
      </c>
      <c r="F13008" s="184" t="str">
        <f t="shared" si="947"/>
        <v/>
      </c>
      <c r="G13008" s="184" t="str">
        <f t="shared" si="948"/>
        <v/>
      </c>
      <c r="H13008" s="184" t="str">
        <f t="shared" si="949"/>
        <v/>
      </c>
      <c r="L13008">
        <f t="shared" si="945"/>
        <v>339.11828700000001</v>
      </c>
      <c r="R13008">
        <f t="shared" si="944"/>
        <v>339.118292</v>
      </c>
      <c r="S13008" t="s">
        <v>201</v>
      </c>
      <c r="T13008" s="221">
        <v>45536.313194444447</v>
      </c>
    </row>
    <row r="13009" spans="1:20" x14ac:dyDescent="0.35">
      <c r="A13009" t="s">
        <v>132</v>
      </c>
      <c r="B13009" t="s">
        <v>133</v>
      </c>
      <c r="C13009" t="s">
        <v>97</v>
      </c>
      <c r="D13009" s="29">
        <v>45885</v>
      </c>
      <c r="E13009" s="184" t="str">
        <f t="shared" si="946"/>
        <v/>
      </c>
      <c r="F13009" s="184" t="str">
        <f t="shared" si="947"/>
        <v/>
      </c>
      <c r="G13009" s="184" t="str">
        <f t="shared" si="948"/>
        <v/>
      </c>
      <c r="H13009" s="184" t="str">
        <f t="shared" si="949"/>
        <v/>
      </c>
      <c r="L13009">
        <f t="shared" si="945"/>
        <v>339.11828700000001</v>
      </c>
      <c r="R13009">
        <f t="shared" si="944"/>
        <v>339.118292</v>
      </c>
      <c r="S13009" t="s">
        <v>201</v>
      </c>
      <c r="T13009" s="221">
        <v>45536.313194444447</v>
      </c>
    </row>
    <row r="13010" spans="1:20" x14ac:dyDescent="0.35">
      <c r="A13010" t="s">
        <v>132</v>
      </c>
      <c r="B13010" t="s">
        <v>133</v>
      </c>
      <c r="C13010" t="s">
        <v>97</v>
      </c>
      <c r="D13010" s="29">
        <v>45886</v>
      </c>
      <c r="E13010" s="184" t="str">
        <f t="shared" si="946"/>
        <v/>
      </c>
      <c r="F13010" s="184" t="str">
        <f t="shared" si="947"/>
        <v/>
      </c>
      <c r="G13010" s="184" t="str">
        <f t="shared" si="948"/>
        <v/>
      </c>
      <c r="H13010" s="184" t="str">
        <f t="shared" si="949"/>
        <v/>
      </c>
      <c r="L13010">
        <f t="shared" si="945"/>
        <v>339.11828700000001</v>
      </c>
      <c r="R13010">
        <f t="shared" si="944"/>
        <v>339.118292</v>
      </c>
      <c r="S13010" t="s">
        <v>201</v>
      </c>
      <c r="T13010" s="221">
        <v>45536.313194444447</v>
      </c>
    </row>
    <row r="13011" spans="1:20" x14ac:dyDescent="0.35">
      <c r="A13011" t="s">
        <v>132</v>
      </c>
      <c r="B13011" t="s">
        <v>133</v>
      </c>
      <c r="C13011" t="s">
        <v>97</v>
      </c>
      <c r="D13011" s="29">
        <v>45887</v>
      </c>
      <c r="E13011" s="184" t="str">
        <f t="shared" si="946"/>
        <v/>
      </c>
      <c r="F13011" s="184" t="str">
        <f t="shared" si="947"/>
        <v/>
      </c>
      <c r="G13011" s="184" t="str">
        <f t="shared" si="948"/>
        <v/>
      </c>
      <c r="H13011" s="184" t="str">
        <f t="shared" si="949"/>
        <v/>
      </c>
      <c r="L13011">
        <f t="shared" si="945"/>
        <v>339.11828700000001</v>
      </c>
      <c r="R13011">
        <f t="shared" si="944"/>
        <v>339.118292</v>
      </c>
      <c r="S13011" t="s">
        <v>201</v>
      </c>
      <c r="T13011" s="221">
        <v>45536.313194444447</v>
      </c>
    </row>
    <row r="13012" spans="1:20" x14ac:dyDescent="0.35">
      <c r="A13012" t="s">
        <v>132</v>
      </c>
      <c r="B13012" t="s">
        <v>133</v>
      </c>
      <c r="C13012" t="s">
        <v>97</v>
      </c>
      <c r="D13012" s="29">
        <v>45888</v>
      </c>
      <c r="E13012" s="184" t="str">
        <f t="shared" si="946"/>
        <v/>
      </c>
      <c r="F13012" s="184" t="str">
        <f t="shared" si="947"/>
        <v/>
      </c>
      <c r="G13012" s="184" t="str">
        <f t="shared" si="948"/>
        <v/>
      </c>
      <c r="H13012" s="184" t="str">
        <f t="shared" si="949"/>
        <v/>
      </c>
      <c r="L13012">
        <f t="shared" si="945"/>
        <v>339.11828700000001</v>
      </c>
      <c r="R13012">
        <f t="shared" si="944"/>
        <v>339.118292</v>
      </c>
      <c r="S13012" t="s">
        <v>201</v>
      </c>
      <c r="T13012" s="221">
        <v>45536.313194444447</v>
      </c>
    </row>
    <row r="13013" spans="1:20" x14ac:dyDescent="0.35">
      <c r="A13013" t="s">
        <v>132</v>
      </c>
      <c r="B13013" t="s">
        <v>133</v>
      </c>
      <c r="C13013" t="s">
        <v>97</v>
      </c>
      <c r="D13013" s="29">
        <v>45889</v>
      </c>
      <c r="E13013" s="184" t="str">
        <f t="shared" si="946"/>
        <v/>
      </c>
      <c r="F13013" s="184" t="str">
        <f t="shared" si="947"/>
        <v/>
      </c>
      <c r="G13013" s="184" t="str">
        <f t="shared" si="948"/>
        <v/>
      </c>
      <c r="H13013" s="184" t="str">
        <f t="shared" si="949"/>
        <v/>
      </c>
      <c r="L13013">
        <f t="shared" si="945"/>
        <v>339.11828700000001</v>
      </c>
      <c r="R13013">
        <f t="shared" si="944"/>
        <v>339.118292</v>
      </c>
      <c r="S13013" t="s">
        <v>201</v>
      </c>
      <c r="T13013" s="221">
        <v>45536.313194444447</v>
      </c>
    </row>
    <row r="13014" spans="1:20" x14ac:dyDescent="0.35">
      <c r="A13014" t="s">
        <v>132</v>
      </c>
      <c r="B13014" t="s">
        <v>133</v>
      </c>
      <c r="C13014" t="s">
        <v>97</v>
      </c>
      <c r="D13014" s="29">
        <v>45890</v>
      </c>
      <c r="E13014" s="184" t="str">
        <f t="shared" si="946"/>
        <v/>
      </c>
      <c r="F13014" s="184" t="str">
        <f t="shared" si="947"/>
        <v/>
      </c>
      <c r="G13014" s="184" t="str">
        <f t="shared" si="948"/>
        <v/>
      </c>
      <c r="H13014" s="184" t="str">
        <f t="shared" si="949"/>
        <v/>
      </c>
      <c r="L13014">
        <f t="shared" si="945"/>
        <v>339.11828700000001</v>
      </c>
      <c r="R13014">
        <f t="shared" si="944"/>
        <v>339.118292</v>
      </c>
      <c r="S13014" t="s">
        <v>201</v>
      </c>
      <c r="T13014" s="221">
        <v>45536.313194444447</v>
      </c>
    </row>
    <row r="13015" spans="1:20" x14ac:dyDescent="0.35">
      <c r="A13015" t="s">
        <v>132</v>
      </c>
      <c r="B13015" t="s">
        <v>133</v>
      </c>
      <c r="C13015" t="s">
        <v>97</v>
      </c>
      <c r="D13015" s="29">
        <v>45891</v>
      </c>
      <c r="E13015" s="184" t="str">
        <f t="shared" si="946"/>
        <v/>
      </c>
      <c r="F13015" s="184" t="str">
        <f t="shared" si="947"/>
        <v/>
      </c>
      <c r="G13015" s="184" t="str">
        <f t="shared" si="948"/>
        <v/>
      </c>
      <c r="H13015" s="184" t="str">
        <f t="shared" si="949"/>
        <v/>
      </c>
      <c r="L13015">
        <f t="shared" si="945"/>
        <v>339.11828700000001</v>
      </c>
      <c r="R13015">
        <f t="shared" si="944"/>
        <v>339.118292</v>
      </c>
      <c r="S13015" t="s">
        <v>201</v>
      </c>
      <c r="T13015" s="221">
        <v>45536.313194444447</v>
      </c>
    </row>
    <row r="13016" spans="1:20" x14ac:dyDescent="0.35">
      <c r="A13016" t="s">
        <v>132</v>
      </c>
      <c r="B13016" t="s">
        <v>133</v>
      </c>
      <c r="C13016" t="s">
        <v>97</v>
      </c>
      <c r="D13016" s="29">
        <v>45892</v>
      </c>
      <c r="E13016" s="184" t="str">
        <f t="shared" si="946"/>
        <v/>
      </c>
      <c r="F13016" s="184" t="str">
        <f t="shared" si="947"/>
        <v/>
      </c>
      <c r="G13016" s="184" t="str">
        <f t="shared" si="948"/>
        <v/>
      </c>
      <c r="H13016" s="184" t="str">
        <f t="shared" si="949"/>
        <v/>
      </c>
      <c r="L13016">
        <f t="shared" si="945"/>
        <v>339.11828700000001</v>
      </c>
      <c r="R13016">
        <f t="shared" si="944"/>
        <v>339.118292</v>
      </c>
      <c r="S13016" t="s">
        <v>201</v>
      </c>
      <c r="T13016" s="221">
        <v>45536.313194444447</v>
      </c>
    </row>
    <row r="13017" spans="1:20" x14ac:dyDescent="0.35">
      <c r="A13017" t="s">
        <v>132</v>
      </c>
      <c r="B13017" t="s">
        <v>133</v>
      </c>
      <c r="C13017" t="s">
        <v>97</v>
      </c>
      <c r="D13017" s="29">
        <v>45893</v>
      </c>
      <c r="E13017" s="184" t="str">
        <f t="shared" si="946"/>
        <v/>
      </c>
      <c r="F13017" s="184" t="str">
        <f t="shared" si="947"/>
        <v/>
      </c>
      <c r="G13017" s="184" t="str">
        <f t="shared" si="948"/>
        <v/>
      </c>
      <c r="H13017" s="184" t="str">
        <f t="shared" si="949"/>
        <v/>
      </c>
      <c r="L13017">
        <f t="shared" si="945"/>
        <v>339.11828700000001</v>
      </c>
      <c r="R13017">
        <f t="shared" si="944"/>
        <v>339.118292</v>
      </c>
      <c r="S13017" t="s">
        <v>201</v>
      </c>
      <c r="T13017" s="221">
        <v>45536.313194444447</v>
      </c>
    </row>
    <row r="13018" spans="1:20" x14ac:dyDescent="0.35">
      <c r="A13018" t="s">
        <v>132</v>
      </c>
      <c r="B13018" t="s">
        <v>133</v>
      </c>
      <c r="C13018" t="s">
        <v>97</v>
      </c>
      <c r="D13018" s="29">
        <v>45894</v>
      </c>
      <c r="E13018" s="184" t="str">
        <f t="shared" si="946"/>
        <v/>
      </c>
      <c r="F13018" s="184" t="str">
        <f t="shared" si="947"/>
        <v/>
      </c>
      <c r="G13018" s="184" t="str">
        <f t="shared" si="948"/>
        <v/>
      </c>
      <c r="H13018" s="184" t="str">
        <f t="shared" si="949"/>
        <v/>
      </c>
      <c r="L13018">
        <f t="shared" si="945"/>
        <v>339.11828700000001</v>
      </c>
      <c r="R13018">
        <f t="shared" si="944"/>
        <v>339.118292</v>
      </c>
      <c r="S13018" t="s">
        <v>201</v>
      </c>
      <c r="T13018" s="221">
        <v>45536.313194444447</v>
      </c>
    </row>
    <row r="13019" spans="1:20" x14ac:dyDescent="0.35">
      <c r="A13019" t="s">
        <v>132</v>
      </c>
      <c r="B13019" t="s">
        <v>133</v>
      </c>
      <c r="C13019" t="s">
        <v>97</v>
      </c>
      <c r="D13019" s="29">
        <v>45895</v>
      </c>
      <c r="E13019" s="184" t="str">
        <f t="shared" si="946"/>
        <v/>
      </c>
      <c r="F13019" s="184" t="str">
        <f t="shared" si="947"/>
        <v/>
      </c>
      <c r="G13019" s="184" t="str">
        <f t="shared" si="948"/>
        <v/>
      </c>
      <c r="H13019" s="184" t="str">
        <f t="shared" si="949"/>
        <v/>
      </c>
      <c r="L13019">
        <f t="shared" si="945"/>
        <v>339.11828700000001</v>
      </c>
      <c r="R13019">
        <f t="shared" si="944"/>
        <v>339.118292</v>
      </c>
      <c r="S13019" t="s">
        <v>201</v>
      </c>
      <c r="T13019" s="221">
        <v>45536.313194444447</v>
      </c>
    </row>
    <row r="13020" spans="1:20" x14ac:dyDescent="0.35">
      <c r="A13020" t="s">
        <v>132</v>
      </c>
      <c r="B13020" t="s">
        <v>133</v>
      </c>
      <c r="C13020" t="s">
        <v>97</v>
      </c>
      <c r="D13020" s="29">
        <v>45896</v>
      </c>
      <c r="E13020" s="184" t="str">
        <f t="shared" si="946"/>
        <v/>
      </c>
      <c r="F13020" s="184" t="str">
        <f t="shared" si="947"/>
        <v/>
      </c>
      <c r="G13020" s="184" t="str">
        <f t="shared" si="948"/>
        <v/>
      </c>
      <c r="H13020" s="184" t="str">
        <f t="shared" si="949"/>
        <v/>
      </c>
      <c r="L13020">
        <f t="shared" si="945"/>
        <v>339.11828700000001</v>
      </c>
      <c r="R13020">
        <f t="shared" si="944"/>
        <v>339.118292</v>
      </c>
      <c r="S13020" t="s">
        <v>201</v>
      </c>
      <c r="T13020" s="221">
        <v>45536.313194444447</v>
      </c>
    </row>
    <row r="13021" spans="1:20" x14ac:dyDescent="0.35">
      <c r="A13021" t="s">
        <v>132</v>
      </c>
      <c r="B13021" t="s">
        <v>133</v>
      </c>
      <c r="C13021" t="s">
        <v>97</v>
      </c>
      <c r="D13021" s="29">
        <v>45897</v>
      </c>
      <c r="E13021" s="184" t="str">
        <f t="shared" si="946"/>
        <v/>
      </c>
      <c r="F13021" s="184" t="str">
        <f t="shared" si="947"/>
        <v/>
      </c>
      <c r="G13021" s="184" t="str">
        <f t="shared" si="948"/>
        <v/>
      </c>
      <c r="H13021" s="184" t="str">
        <f t="shared" si="949"/>
        <v/>
      </c>
      <c r="L13021">
        <f t="shared" si="945"/>
        <v>339.11828700000001</v>
      </c>
      <c r="R13021">
        <f t="shared" si="944"/>
        <v>339.118292</v>
      </c>
      <c r="S13021" t="s">
        <v>201</v>
      </c>
      <c r="T13021" s="221">
        <v>45536.313194444447</v>
      </c>
    </row>
    <row r="13022" spans="1:20" x14ac:dyDescent="0.35">
      <c r="A13022" t="s">
        <v>132</v>
      </c>
      <c r="B13022" t="s">
        <v>133</v>
      </c>
      <c r="C13022" t="s">
        <v>97</v>
      </c>
      <c r="D13022" s="29">
        <v>45898</v>
      </c>
      <c r="E13022" s="184" t="str">
        <f t="shared" si="946"/>
        <v/>
      </c>
      <c r="F13022" s="184" t="str">
        <f t="shared" si="947"/>
        <v/>
      </c>
      <c r="G13022" s="184" t="str">
        <f t="shared" si="948"/>
        <v/>
      </c>
      <c r="H13022" s="184" t="str">
        <f t="shared" si="949"/>
        <v/>
      </c>
      <c r="L13022">
        <f t="shared" si="945"/>
        <v>339.11828700000001</v>
      </c>
      <c r="R13022">
        <f t="shared" si="944"/>
        <v>339.118292</v>
      </c>
      <c r="S13022" t="s">
        <v>201</v>
      </c>
      <c r="T13022" s="221">
        <v>45536.313194444447</v>
      </c>
    </row>
    <row r="13023" spans="1:20" x14ac:dyDescent="0.35">
      <c r="A13023" t="s">
        <v>132</v>
      </c>
      <c r="B13023" t="s">
        <v>133</v>
      </c>
      <c r="C13023" t="s">
        <v>97</v>
      </c>
      <c r="D13023" s="29">
        <v>45899</v>
      </c>
      <c r="E13023" s="184" t="str">
        <f t="shared" si="946"/>
        <v/>
      </c>
      <c r="F13023" s="184" t="str">
        <f t="shared" si="947"/>
        <v/>
      </c>
      <c r="G13023" s="184" t="str">
        <f t="shared" si="948"/>
        <v/>
      </c>
      <c r="H13023" s="184" t="str">
        <f t="shared" si="949"/>
        <v/>
      </c>
      <c r="L13023">
        <f t="shared" si="945"/>
        <v>339.11828700000001</v>
      </c>
      <c r="R13023">
        <f t="shared" si="944"/>
        <v>339.118292</v>
      </c>
      <c r="S13023" t="s">
        <v>201</v>
      </c>
      <c r="T13023" s="221">
        <v>45536.313194444447</v>
      </c>
    </row>
    <row r="13024" spans="1:20" x14ac:dyDescent="0.35">
      <c r="A13024" t="s">
        <v>132</v>
      </c>
      <c r="B13024" t="s">
        <v>133</v>
      </c>
      <c r="C13024" t="s">
        <v>97</v>
      </c>
      <c r="D13024" s="29">
        <v>45900</v>
      </c>
      <c r="E13024" s="184" t="str">
        <f t="shared" si="946"/>
        <v/>
      </c>
      <c r="F13024" s="184" t="str">
        <f t="shared" si="947"/>
        <v/>
      </c>
      <c r="G13024" s="184" t="str">
        <f t="shared" si="948"/>
        <v/>
      </c>
      <c r="H13024" s="184" t="str">
        <f t="shared" si="949"/>
        <v/>
      </c>
      <c r="L13024">
        <f t="shared" si="945"/>
        <v>339.11828700000001</v>
      </c>
      <c r="R13024">
        <f t="shared" si="944"/>
        <v>339.118292</v>
      </c>
      <c r="S13024" t="s">
        <v>201</v>
      </c>
      <c r="T13024" s="221">
        <v>45536.313194444447</v>
      </c>
    </row>
    <row r="13025" spans="1:20" x14ac:dyDescent="0.35">
      <c r="A13025" t="s">
        <v>132</v>
      </c>
      <c r="B13025" t="s">
        <v>133</v>
      </c>
      <c r="C13025" t="s">
        <v>97</v>
      </c>
      <c r="D13025" s="29">
        <v>45901</v>
      </c>
      <c r="E13025" s="184" t="str">
        <f t="shared" si="946"/>
        <v/>
      </c>
      <c r="F13025" s="184" t="str">
        <f t="shared" si="947"/>
        <v/>
      </c>
      <c r="G13025" s="184" t="str">
        <f t="shared" si="948"/>
        <v/>
      </c>
      <c r="H13025" s="184" t="str">
        <f t="shared" si="949"/>
        <v/>
      </c>
      <c r="L13025">
        <f t="shared" si="945"/>
        <v>339.11828700000001</v>
      </c>
      <c r="R13025">
        <f t="shared" si="944"/>
        <v>339.118292</v>
      </c>
      <c r="S13025" t="s">
        <v>201</v>
      </c>
      <c r="T13025" s="221">
        <v>45566.313194444447</v>
      </c>
    </row>
    <row r="13026" spans="1:20" x14ac:dyDescent="0.35">
      <c r="A13026" t="s">
        <v>132</v>
      </c>
      <c r="B13026" t="s">
        <v>133</v>
      </c>
      <c r="C13026" t="s">
        <v>97</v>
      </c>
      <c r="D13026" s="29">
        <v>45902</v>
      </c>
      <c r="E13026" s="184" t="str">
        <f t="shared" si="946"/>
        <v/>
      </c>
      <c r="F13026" s="184" t="str">
        <f t="shared" si="947"/>
        <v/>
      </c>
      <c r="G13026" s="184" t="str">
        <f t="shared" si="948"/>
        <v/>
      </c>
      <c r="H13026" s="184" t="str">
        <f t="shared" si="949"/>
        <v/>
      </c>
      <c r="L13026">
        <f t="shared" si="945"/>
        <v>339.11828700000001</v>
      </c>
      <c r="R13026">
        <f t="shared" si="944"/>
        <v>339.118292</v>
      </c>
      <c r="S13026" t="s">
        <v>201</v>
      </c>
      <c r="T13026" s="221">
        <v>45566.3125</v>
      </c>
    </row>
    <row r="13027" spans="1:20" x14ac:dyDescent="0.35">
      <c r="A13027" t="s">
        <v>132</v>
      </c>
      <c r="B13027" t="s">
        <v>133</v>
      </c>
      <c r="C13027" t="s">
        <v>97</v>
      </c>
      <c r="D13027" s="29">
        <v>45903</v>
      </c>
      <c r="E13027" s="184" t="str">
        <f t="shared" si="946"/>
        <v/>
      </c>
      <c r="F13027" s="184" t="str">
        <f t="shared" si="947"/>
        <v/>
      </c>
      <c r="G13027" s="184" t="str">
        <f t="shared" si="948"/>
        <v/>
      </c>
      <c r="H13027" s="184" t="str">
        <f t="shared" si="949"/>
        <v/>
      </c>
      <c r="L13027">
        <f t="shared" si="945"/>
        <v>339.11828700000001</v>
      </c>
      <c r="R13027">
        <f t="shared" si="944"/>
        <v>339.118292</v>
      </c>
      <c r="S13027" t="s">
        <v>201</v>
      </c>
      <c r="T13027" s="221">
        <v>45566.313194444447</v>
      </c>
    </row>
    <row r="13028" spans="1:20" x14ac:dyDescent="0.35">
      <c r="A13028" t="s">
        <v>132</v>
      </c>
      <c r="B13028" t="s">
        <v>133</v>
      </c>
      <c r="C13028" t="s">
        <v>97</v>
      </c>
      <c r="D13028" s="29">
        <v>45904</v>
      </c>
      <c r="E13028" s="184" t="str">
        <f t="shared" si="946"/>
        <v/>
      </c>
      <c r="F13028" s="184" t="str">
        <f t="shared" si="947"/>
        <v/>
      </c>
      <c r="G13028" s="184" t="str">
        <f t="shared" si="948"/>
        <v/>
      </c>
      <c r="H13028" s="184" t="str">
        <f t="shared" si="949"/>
        <v/>
      </c>
      <c r="L13028">
        <f t="shared" si="945"/>
        <v>339.11828700000001</v>
      </c>
      <c r="R13028">
        <f t="shared" si="944"/>
        <v>339.118292</v>
      </c>
      <c r="S13028" t="s">
        <v>201</v>
      </c>
      <c r="T13028" s="221">
        <v>45566.313194444447</v>
      </c>
    </row>
    <row r="13029" spans="1:20" x14ac:dyDescent="0.35">
      <c r="A13029" t="s">
        <v>132</v>
      </c>
      <c r="B13029" t="s">
        <v>133</v>
      </c>
      <c r="C13029" t="s">
        <v>97</v>
      </c>
      <c r="D13029" s="29">
        <v>45905</v>
      </c>
      <c r="E13029" s="184" t="str">
        <f t="shared" si="946"/>
        <v/>
      </c>
      <c r="F13029" s="184" t="str">
        <f t="shared" si="947"/>
        <v/>
      </c>
      <c r="G13029" s="184" t="str">
        <f t="shared" si="948"/>
        <v/>
      </c>
      <c r="H13029" s="184" t="str">
        <f t="shared" si="949"/>
        <v/>
      </c>
      <c r="L13029">
        <f t="shared" si="945"/>
        <v>339.11828700000001</v>
      </c>
      <c r="R13029">
        <f t="shared" si="944"/>
        <v>339.118292</v>
      </c>
      <c r="S13029" t="s">
        <v>201</v>
      </c>
      <c r="T13029" s="221">
        <v>45566.313194444447</v>
      </c>
    </row>
    <row r="13030" spans="1:20" x14ac:dyDescent="0.35">
      <c r="A13030" t="s">
        <v>132</v>
      </c>
      <c r="B13030" t="s">
        <v>133</v>
      </c>
      <c r="C13030" t="s">
        <v>97</v>
      </c>
      <c r="D13030" s="29">
        <v>45906</v>
      </c>
      <c r="E13030" s="184" t="str">
        <f t="shared" si="946"/>
        <v/>
      </c>
      <c r="F13030" s="184" t="str">
        <f t="shared" si="947"/>
        <v/>
      </c>
      <c r="G13030" s="184" t="str">
        <f t="shared" si="948"/>
        <v/>
      </c>
      <c r="H13030" s="184" t="str">
        <f t="shared" si="949"/>
        <v/>
      </c>
      <c r="L13030">
        <f t="shared" si="945"/>
        <v>339.11828700000001</v>
      </c>
      <c r="R13030">
        <f t="shared" si="944"/>
        <v>339.118292</v>
      </c>
      <c r="S13030" t="s">
        <v>201</v>
      </c>
      <c r="T13030" s="221">
        <v>45566.313194444447</v>
      </c>
    </row>
    <row r="13031" spans="1:20" x14ac:dyDescent="0.35">
      <c r="A13031" t="s">
        <v>132</v>
      </c>
      <c r="B13031" t="s">
        <v>133</v>
      </c>
      <c r="C13031" t="s">
        <v>97</v>
      </c>
      <c r="D13031" s="29">
        <v>45907</v>
      </c>
      <c r="E13031" s="184" t="str">
        <f t="shared" si="946"/>
        <v/>
      </c>
      <c r="F13031" s="184" t="str">
        <f t="shared" si="947"/>
        <v/>
      </c>
      <c r="G13031" s="184" t="str">
        <f t="shared" si="948"/>
        <v/>
      </c>
      <c r="H13031" s="184" t="str">
        <f t="shared" si="949"/>
        <v/>
      </c>
      <c r="L13031">
        <f t="shared" si="945"/>
        <v>339.11828700000001</v>
      </c>
      <c r="R13031">
        <f t="shared" si="944"/>
        <v>339.118292</v>
      </c>
      <c r="S13031" t="s">
        <v>201</v>
      </c>
      <c r="T13031" s="221">
        <v>45566.313194444447</v>
      </c>
    </row>
    <row r="13032" spans="1:20" x14ac:dyDescent="0.35">
      <c r="A13032" t="s">
        <v>132</v>
      </c>
      <c r="B13032" t="s">
        <v>133</v>
      </c>
      <c r="C13032" t="s">
        <v>97</v>
      </c>
      <c r="D13032" s="29">
        <v>45908</v>
      </c>
      <c r="E13032" s="184" t="str">
        <f t="shared" si="946"/>
        <v/>
      </c>
      <c r="F13032" s="184" t="str">
        <f t="shared" si="947"/>
        <v/>
      </c>
      <c r="G13032" s="184" t="str">
        <f t="shared" si="948"/>
        <v/>
      </c>
      <c r="H13032" s="184" t="str">
        <f t="shared" si="949"/>
        <v/>
      </c>
      <c r="L13032">
        <f t="shared" si="945"/>
        <v>339.11828700000001</v>
      </c>
      <c r="R13032">
        <f t="shared" si="944"/>
        <v>339.118292</v>
      </c>
      <c r="S13032" t="s">
        <v>201</v>
      </c>
      <c r="T13032" s="221">
        <v>45566.313194444447</v>
      </c>
    </row>
    <row r="13033" spans="1:20" x14ac:dyDescent="0.35">
      <c r="A13033" t="s">
        <v>132</v>
      </c>
      <c r="B13033" t="s">
        <v>133</v>
      </c>
      <c r="C13033" t="s">
        <v>97</v>
      </c>
      <c r="D13033" s="29">
        <v>45909</v>
      </c>
      <c r="E13033" s="184" t="str">
        <f t="shared" si="946"/>
        <v/>
      </c>
      <c r="F13033" s="184" t="str">
        <f t="shared" si="947"/>
        <v/>
      </c>
      <c r="G13033" s="184" t="str">
        <f t="shared" si="948"/>
        <v/>
      </c>
      <c r="H13033" s="184" t="str">
        <f t="shared" si="949"/>
        <v/>
      </c>
      <c r="L13033">
        <f t="shared" si="945"/>
        <v>339.11828700000001</v>
      </c>
      <c r="R13033">
        <f t="shared" si="944"/>
        <v>339.118292</v>
      </c>
      <c r="S13033" t="s">
        <v>201</v>
      </c>
      <c r="T13033" s="221">
        <v>45566.313194444447</v>
      </c>
    </row>
    <row r="13034" spans="1:20" x14ac:dyDescent="0.35">
      <c r="A13034" t="s">
        <v>132</v>
      </c>
      <c r="B13034" t="s">
        <v>133</v>
      </c>
      <c r="C13034" t="s">
        <v>97</v>
      </c>
      <c r="D13034" s="29">
        <v>45910</v>
      </c>
      <c r="E13034" s="184" t="str">
        <f t="shared" si="946"/>
        <v/>
      </c>
      <c r="F13034" s="184" t="str">
        <f t="shared" si="947"/>
        <v/>
      </c>
      <c r="G13034" s="184" t="str">
        <f t="shared" si="948"/>
        <v/>
      </c>
      <c r="H13034" s="184" t="str">
        <f t="shared" si="949"/>
        <v/>
      </c>
      <c r="L13034">
        <f t="shared" si="945"/>
        <v>339.11828700000001</v>
      </c>
      <c r="R13034">
        <f t="shared" si="944"/>
        <v>339.118292</v>
      </c>
      <c r="S13034" t="s">
        <v>201</v>
      </c>
      <c r="T13034" s="221">
        <v>45566.313194444447</v>
      </c>
    </row>
    <row r="13035" spans="1:20" x14ac:dyDescent="0.35">
      <c r="A13035" t="s">
        <v>132</v>
      </c>
      <c r="B13035" t="s">
        <v>133</v>
      </c>
      <c r="C13035" t="s">
        <v>97</v>
      </c>
      <c r="D13035" s="29">
        <v>45911</v>
      </c>
      <c r="E13035" s="184" t="str">
        <f t="shared" si="946"/>
        <v/>
      </c>
      <c r="F13035" s="184" t="str">
        <f t="shared" si="947"/>
        <v/>
      </c>
      <c r="G13035" s="184" t="str">
        <f t="shared" si="948"/>
        <v/>
      </c>
      <c r="H13035" s="184" t="str">
        <f t="shared" si="949"/>
        <v/>
      </c>
      <c r="L13035">
        <f t="shared" si="945"/>
        <v>339.11828700000001</v>
      </c>
      <c r="R13035">
        <f t="shared" si="944"/>
        <v>339.118292</v>
      </c>
      <c r="S13035" t="s">
        <v>201</v>
      </c>
      <c r="T13035" s="221">
        <v>45566.313194444447</v>
      </c>
    </row>
    <row r="13036" spans="1:20" x14ac:dyDescent="0.35">
      <c r="A13036" t="s">
        <v>132</v>
      </c>
      <c r="B13036" t="s">
        <v>133</v>
      </c>
      <c r="C13036" t="s">
        <v>97</v>
      </c>
      <c r="D13036" s="29">
        <v>45912</v>
      </c>
      <c r="E13036" s="184" t="str">
        <f t="shared" si="946"/>
        <v/>
      </c>
      <c r="F13036" s="184" t="str">
        <f t="shared" si="947"/>
        <v/>
      </c>
      <c r="G13036" s="184" t="str">
        <f t="shared" si="948"/>
        <v/>
      </c>
      <c r="H13036" s="184" t="str">
        <f t="shared" si="949"/>
        <v/>
      </c>
      <c r="L13036">
        <f t="shared" si="945"/>
        <v>339.11828700000001</v>
      </c>
      <c r="R13036">
        <f t="shared" si="944"/>
        <v>339.118292</v>
      </c>
      <c r="S13036" t="s">
        <v>201</v>
      </c>
      <c r="T13036" s="221">
        <v>45566.313194444447</v>
      </c>
    </row>
    <row r="13037" spans="1:20" x14ac:dyDescent="0.35">
      <c r="A13037" t="s">
        <v>132</v>
      </c>
      <c r="B13037" t="s">
        <v>133</v>
      </c>
      <c r="C13037" t="s">
        <v>97</v>
      </c>
      <c r="D13037" s="29">
        <v>45913</v>
      </c>
      <c r="E13037" s="184" t="str">
        <f t="shared" si="946"/>
        <v/>
      </c>
      <c r="F13037" s="184" t="str">
        <f t="shared" si="947"/>
        <v/>
      </c>
      <c r="G13037" s="184" t="str">
        <f t="shared" si="948"/>
        <v/>
      </c>
      <c r="H13037" s="184" t="str">
        <f t="shared" si="949"/>
        <v/>
      </c>
      <c r="L13037">
        <f t="shared" si="945"/>
        <v>339.11828700000001</v>
      </c>
      <c r="R13037">
        <f t="shared" si="944"/>
        <v>339.118292</v>
      </c>
      <c r="S13037" t="s">
        <v>201</v>
      </c>
      <c r="T13037" s="221">
        <v>45566.313194444447</v>
      </c>
    </row>
    <row r="13038" spans="1:20" x14ac:dyDescent="0.35">
      <c r="A13038" t="s">
        <v>132</v>
      </c>
      <c r="B13038" t="s">
        <v>133</v>
      </c>
      <c r="C13038" t="s">
        <v>97</v>
      </c>
      <c r="D13038" s="29">
        <v>45914</v>
      </c>
      <c r="E13038" s="184" t="str">
        <f t="shared" si="946"/>
        <v/>
      </c>
      <c r="F13038" s="184" t="str">
        <f t="shared" si="947"/>
        <v/>
      </c>
      <c r="G13038" s="184" t="str">
        <f t="shared" si="948"/>
        <v/>
      </c>
      <c r="H13038" s="184" t="str">
        <f t="shared" si="949"/>
        <v/>
      </c>
      <c r="L13038">
        <f t="shared" si="945"/>
        <v>339.11828700000001</v>
      </c>
      <c r="R13038">
        <f t="shared" ref="R13038:R13101" si="950">R6468</f>
        <v>339.118292</v>
      </c>
      <c r="S13038" t="s">
        <v>201</v>
      </c>
      <c r="T13038" s="221">
        <v>45566.313194444447</v>
      </c>
    </row>
    <row r="13039" spans="1:20" x14ac:dyDescent="0.35">
      <c r="A13039" t="s">
        <v>132</v>
      </c>
      <c r="B13039" t="s">
        <v>133</v>
      </c>
      <c r="C13039" t="s">
        <v>97</v>
      </c>
      <c r="D13039" s="29">
        <v>45915</v>
      </c>
      <c r="E13039" s="184" t="str">
        <f t="shared" si="946"/>
        <v/>
      </c>
      <c r="F13039" s="184" t="str">
        <f t="shared" si="947"/>
        <v/>
      </c>
      <c r="G13039" s="184" t="str">
        <f t="shared" si="948"/>
        <v/>
      </c>
      <c r="H13039" s="184" t="str">
        <f t="shared" si="949"/>
        <v/>
      </c>
      <c r="L13039">
        <f t="shared" ref="L13039:L13102" si="951">L6469</f>
        <v>339.11828700000001</v>
      </c>
      <c r="R13039">
        <f t="shared" si="950"/>
        <v>339.118292</v>
      </c>
      <c r="S13039" t="s">
        <v>201</v>
      </c>
      <c r="T13039" s="221">
        <v>45566.313194444447</v>
      </c>
    </row>
    <row r="13040" spans="1:20" x14ac:dyDescent="0.35">
      <c r="A13040" t="s">
        <v>132</v>
      </c>
      <c r="B13040" t="s">
        <v>133</v>
      </c>
      <c r="C13040" t="s">
        <v>97</v>
      </c>
      <c r="D13040" s="29">
        <v>45916</v>
      </c>
      <c r="E13040" s="184" t="str">
        <f t="shared" si="946"/>
        <v/>
      </c>
      <c r="F13040" s="184" t="str">
        <f t="shared" si="947"/>
        <v/>
      </c>
      <c r="G13040" s="184" t="str">
        <f t="shared" si="948"/>
        <v/>
      </c>
      <c r="H13040" s="184" t="str">
        <f t="shared" si="949"/>
        <v/>
      </c>
      <c r="L13040">
        <f t="shared" si="951"/>
        <v>339.11828700000001</v>
      </c>
      <c r="R13040">
        <f t="shared" si="950"/>
        <v>339.118292</v>
      </c>
      <c r="S13040" t="s">
        <v>201</v>
      </c>
      <c r="T13040" s="221">
        <v>45566.313194444447</v>
      </c>
    </row>
    <row r="13041" spans="1:20" x14ac:dyDescent="0.35">
      <c r="A13041" t="s">
        <v>132</v>
      </c>
      <c r="B13041" t="s">
        <v>133</v>
      </c>
      <c r="C13041" t="s">
        <v>97</v>
      </c>
      <c r="D13041" s="29">
        <v>45917</v>
      </c>
      <c r="E13041" s="184" t="str">
        <f t="shared" si="946"/>
        <v/>
      </c>
      <c r="F13041" s="184" t="str">
        <f t="shared" si="947"/>
        <v/>
      </c>
      <c r="G13041" s="184" t="str">
        <f t="shared" si="948"/>
        <v/>
      </c>
      <c r="H13041" s="184" t="str">
        <f t="shared" si="949"/>
        <v/>
      </c>
      <c r="L13041">
        <f t="shared" si="951"/>
        <v>339.11828700000001</v>
      </c>
      <c r="R13041">
        <f t="shared" si="950"/>
        <v>339.118292</v>
      </c>
      <c r="S13041" t="s">
        <v>201</v>
      </c>
      <c r="T13041" s="221">
        <v>45566.313194444447</v>
      </c>
    </row>
    <row r="13042" spans="1:20" x14ac:dyDescent="0.35">
      <c r="A13042" t="s">
        <v>132</v>
      </c>
      <c r="B13042" t="s">
        <v>133</v>
      </c>
      <c r="C13042" t="s">
        <v>97</v>
      </c>
      <c r="D13042" s="29">
        <v>45918</v>
      </c>
      <c r="E13042" s="184" t="str">
        <f t="shared" si="946"/>
        <v/>
      </c>
      <c r="F13042" s="184" t="str">
        <f t="shared" si="947"/>
        <v/>
      </c>
      <c r="G13042" s="184" t="str">
        <f t="shared" si="948"/>
        <v/>
      </c>
      <c r="H13042" s="184" t="str">
        <f t="shared" si="949"/>
        <v/>
      </c>
      <c r="L13042">
        <f t="shared" si="951"/>
        <v>339.11828700000001</v>
      </c>
      <c r="R13042">
        <f t="shared" si="950"/>
        <v>339.118292</v>
      </c>
      <c r="S13042" t="s">
        <v>201</v>
      </c>
      <c r="T13042" s="221">
        <v>45566.313194444447</v>
      </c>
    </row>
    <row r="13043" spans="1:20" x14ac:dyDescent="0.35">
      <c r="A13043" t="s">
        <v>132</v>
      </c>
      <c r="B13043" t="s">
        <v>133</v>
      </c>
      <c r="C13043" t="s">
        <v>97</v>
      </c>
      <c r="D13043" s="29">
        <v>45919</v>
      </c>
      <c r="E13043" s="184" t="str">
        <f t="shared" si="946"/>
        <v/>
      </c>
      <c r="F13043" s="184" t="str">
        <f t="shared" si="947"/>
        <v/>
      </c>
      <c r="G13043" s="184" t="str">
        <f t="shared" si="948"/>
        <v/>
      </c>
      <c r="H13043" s="184" t="str">
        <f t="shared" si="949"/>
        <v/>
      </c>
      <c r="L13043">
        <f t="shared" si="951"/>
        <v>339.11828700000001</v>
      </c>
      <c r="R13043">
        <f t="shared" si="950"/>
        <v>339.118292</v>
      </c>
      <c r="S13043" t="s">
        <v>201</v>
      </c>
      <c r="T13043" s="221">
        <v>45566.313194444447</v>
      </c>
    </row>
    <row r="13044" spans="1:20" x14ac:dyDescent="0.35">
      <c r="A13044" t="s">
        <v>132</v>
      </c>
      <c r="B13044" t="s">
        <v>133</v>
      </c>
      <c r="C13044" t="s">
        <v>97</v>
      </c>
      <c r="D13044" s="29">
        <v>45920</v>
      </c>
      <c r="E13044" s="184" t="str">
        <f t="shared" si="946"/>
        <v/>
      </c>
      <c r="F13044" s="184" t="str">
        <f t="shared" si="947"/>
        <v/>
      </c>
      <c r="G13044" s="184" t="str">
        <f t="shared" si="948"/>
        <v/>
      </c>
      <c r="H13044" s="184" t="str">
        <f t="shared" si="949"/>
        <v/>
      </c>
      <c r="L13044">
        <f t="shared" si="951"/>
        <v>339.11828700000001</v>
      </c>
      <c r="R13044">
        <f t="shared" si="950"/>
        <v>339.118292</v>
      </c>
      <c r="S13044" t="s">
        <v>201</v>
      </c>
      <c r="T13044" s="221">
        <v>45566.313194444447</v>
      </c>
    </row>
    <row r="13045" spans="1:20" x14ac:dyDescent="0.35">
      <c r="A13045" t="s">
        <v>132</v>
      </c>
      <c r="B13045" t="s">
        <v>133</v>
      </c>
      <c r="C13045" t="s">
        <v>97</v>
      </c>
      <c r="D13045" s="29">
        <v>45921</v>
      </c>
      <c r="E13045" s="184" t="str">
        <f t="shared" si="946"/>
        <v/>
      </c>
      <c r="F13045" s="184" t="str">
        <f t="shared" si="947"/>
        <v/>
      </c>
      <c r="G13045" s="184" t="str">
        <f t="shared" si="948"/>
        <v/>
      </c>
      <c r="H13045" s="184" t="str">
        <f t="shared" si="949"/>
        <v/>
      </c>
      <c r="L13045">
        <f t="shared" si="951"/>
        <v>339.11828700000001</v>
      </c>
      <c r="R13045">
        <f t="shared" si="950"/>
        <v>339.118292</v>
      </c>
      <c r="S13045" t="s">
        <v>201</v>
      </c>
      <c r="T13045" s="221">
        <v>45566.313194444447</v>
      </c>
    </row>
    <row r="13046" spans="1:20" x14ac:dyDescent="0.35">
      <c r="A13046" t="s">
        <v>132</v>
      </c>
      <c r="B13046" t="s">
        <v>133</v>
      </c>
      <c r="C13046" t="s">
        <v>97</v>
      </c>
      <c r="D13046" s="29">
        <v>45922</v>
      </c>
      <c r="E13046" s="184" t="str">
        <f t="shared" si="946"/>
        <v/>
      </c>
      <c r="F13046" s="184" t="str">
        <f t="shared" si="947"/>
        <v/>
      </c>
      <c r="G13046" s="184" t="str">
        <f t="shared" si="948"/>
        <v/>
      </c>
      <c r="H13046" s="184" t="str">
        <f t="shared" si="949"/>
        <v/>
      </c>
      <c r="L13046">
        <f t="shared" si="951"/>
        <v>339.11828700000001</v>
      </c>
      <c r="R13046">
        <f t="shared" si="950"/>
        <v>339.118292</v>
      </c>
      <c r="S13046" t="s">
        <v>201</v>
      </c>
      <c r="T13046" s="221">
        <v>45566.313194444447</v>
      </c>
    </row>
    <row r="13047" spans="1:20" x14ac:dyDescent="0.35">
      <c r="A13047" t="s">
        <v>132</v>
      </c>
      <c r="B13047" t="s">
        <v>133</v>
      </c>
      <c r="C13047" t="s">
        <v>97</v>
      </c>
      <c r="D13047" s="29">
        <v>45923</v>
      </c>
      <c r="E13047" s="184" t="str">
        <f t="shared" si="946"/>
        <v/>
      </c>
      <c r="F13047" s="184" t="str">
        <f t="shared" si="947"/>
        <v/>
      </c>
      <c r="G13047" s="184" t="str">
        <f t="shared" si="948"/>
        <v/>
      </c>
      <c r="H13047" s="184" t="str">
        <f t="shared" si="949"/>
        <v/>
      </c>
      <c r="L13047">
        <f t="shared" si="951"/>
        <v>339.11828700000001</v>
      </c>
      <c r="R13047">
        <f t="shared" si="950"/>
        <v>339.118292</v>
      </c>
      <c r="S13047" t="s">
        <v>201</v>
      </c>
      <c r="T13047" s="221">
        <v>45566.313194444447</v>
      </c>
    </row>
    <row r="13048" spans="1:20" x14ac:dyDescent="0.35">
      <c r="A13048" t="s">
        <v>132</v>
      </c>
      <c r="B13048" t="s">
        <v>133</v>
      </c>
      <c r="C13048" t="s">
        <v>97</v>
      </c>
      <c r="D13048" s="29">
        <v>45924</v>
      </c>
      <c r="E13048" s="184" t="str">
        <f t="shared" si="946"/>
        <v/>
      </c>
      <c r="F13048" s="184" t="str">
        <f t="shared" si="947"/>
        <v/>
      </c>
      <c r="G13048" s="184" t="str">
        <f t="shared" si="948"/>
        <v/>
      </c>
      <c r="H13048" s="184" t="str">
        <f t="shared" si="949"/>
        <v/>
      </c>
      <c r="L13048">
        <f t="shared" si="951"/>
        <v>339.11828700000001</v>
      </c>
      <c r="R13048">
        <f t="shared" si="950"/>
        <v>339.118292</v>
      </c>
      <c r="S13048" t="s">
        <v>201</v>
      </c>
      <c r="T13048" s="221">
        <v>45566.313194444447</v>
      </c>
    </row>
    <row r="13049" spans="1:20" x14ac:dyDescent="0.35">
      <c r="A13049" t="s">
        <v>132</v>
      </c>
      <c r="B13049" t="s">
        <v>133</v>
      </c>
      <c r="C13049" t="s">
        <v>97</v>
      </c>
      <c r="D13049" s="29">
        <v>45925</v>
      </c>
      <c r="E13049" s="184" t="str">
        <f t="shared" si="946"/>
        <v/>
      </c>
      <c r="F13049" s="184" t="str">
        <f t="shared" si="947"/>
        <v/>
      </c>
      <c r="G13049" s="184" t="str">
        <f t="shared" si="948"/>
        <v/>
      </c>
      <c r="H13049" s="184" t="str">
        <f t="shared" si="949"/>
        <v/>
      </c>
      <c r="L13049">
        <f t="shared" si="951"/>
        <v>339.11828700000001</v>
      </c>
      <c r="R13049">
        <f t="shared" si="950"/>
        <v>339.118292</v>
      </c>
      <c r="S13049" t="s">
        <v>201</v>
      </c>
      <c r="T13049" s="221">
        <v>45566.313194444447</v>
      </c>
    </row>
    <row r="13050" spans="1:20" x14ac:dyDescent="0.35">
      <c r="A13050" t="s">
        <v>132</v>
      </c>
      <c r="B13050" t="s">
        <v>133</v>
      </c>
      <c r="C13050" t="s">
        <v>97</v>
      </c>
      <c r="D13050" s="29">
        <v>45926</v>
      </c>
      <c r="E13050" s="184" t="str">
        <f t="shared" si="946"/>
        <v/>
      </c>
      <c r="F13050" s="184" t="str">
        <f t="shared" si="947"/>
        <v/>
      </c>
      <c r="G13050" s="184" t="str">
        <f t="shared" si="948"/>
        <v/>
      </c>
      <c r="H13050" s="184" t="str">
        <f t="shared" si="949"/>
        <v/>
      </c>
      <c r="L13050">
        <f t="shared" si="951"/>
        <v>339.11828700000001</v>
      </c>
      <c r="R13050">
        <f t="shared" si="950"/>
        <v>339.118292</v>
      </c>
      <c r="S13050" t="s">
        <v>201</v>
      </c>
      <c r="T13050" s="221">
        <v>45566.313194444447</v>
      </c>
    </row>
    <row r="13051" spans="1:20" x14ac:dyDescent="0.35">
      <c r="A13051" t="s">
        <v>132</v>
      </c>
      <c r="B13051" t="s">
        <v>133</v>
      </c>
      <c r="C13051" t="s">
        <v>97</v>
      </c>
      <c r="D13051" s="29">
        <v>45927</v>
      </c>
      <c r="E13051" s="184" t="str">
        <f t="shared" si="946"/>
        <v/>
      </c>
      <c r="F13051" s="184" t="str">
        <f t="shared" si="947"/>
        <v/>
      </c>
      <c r="G13051" s="184" t="str">
        <f t="shared" si="948"/>
        <v/>
      </c>
      <c r="H13051" s="184" t="str">
        <f t="shared" si="949"/>
        <v/>
      </c>
      <c r="L13051">
        <f t="shared" si="951"/>
        <v>339.11828700000001</v>
      </c>
      <c r="R13051">
        <f t="shared" si="950"/>
        <v>339.118292</v>
      </c>
      <c r="S13051" t="s">
        <v>201</v>
      </c>
      <c r="T13051" s="221">
        <v>45566.313194444447</v>
      </c>
    </row>
    <row r="13052" spans="1:20" x14ac:dyDescent="0.35">
      <c r="A13052" t="s">
        <v>132</v>
      </c>
      <c r="B13052" t="s">
        <v>133</v>
      </c>
      <c r="C13052" t="s">
        <v>97</v>
      </c>
      <c r="D13052" s="29">
        <v>45928</v>
      </c>
      <c r="E13052" s="184" t="str">
        <f t="shared" si="946"/>
        <v/>
      </c>
      <c r="F13052" s="184" t="str">
        <f t="shared" si="947"/>
        <v/>
      </c>
      <c r="G13052" s="184" t="str">
        <f t="shared" si="948"/>
        <v/>
      </c>
      <c r="H13052" s="184" t="str">
        <f t="shared" si="949"/>
        <v/>
      </c>
      <c r="L13052">
        <f t="shared" si="951"/>
        <v>339.11828700000001</v>
      </c>
      <c r="R13052">
        <f t="shared" si="950"/>
        <v>339.118292</v>
      </c>
      <c r="S13052" t="s">
        <v>201</v>
      </c>
      <c r="T13052" s="221">
        <v>45566.313194444447</v>
      </c>
    </row>
    <row r="13053" spans="1:20" x14ac:dyDescent="0.35">
      <c r="A13053" t="s">
        <v>132</v>
      </c>
      <c r="B13053" t="s">
        <v>133</v>
      </c>
      <c r="C13053" t="s">
        <v>97</v>
      </c>
      <c r="D13053" s="29">
        <v>45929</v>
      </c>
      <c r="E13053" s="184" t="str">
        <f t="shared" si="946"/>
        <v/>
      </c>
      <c r="F13053" s="184" t="str">
        <f t="shared" si="947"/>
        <v/>
      </c>
      <c r="G13053" s="184" t="str">
        <f t="shared" si="948"/>
        <v/>
      </c>
      <c r="H13053" s="184" t="str">
        <f t="shared" si="949"/>
        <v/>
      </c>
      <c r="L13053">
        <f t="shared" si="951"/>
        <v>339.11828700000001</v>
      </c>
      <c r="R13053">
        <f t="shared" si="950"/>
        <v>339.118292</v>
      </c>
      <c r="S13053" t="s">
        <v>201</v>
      </c>
      <c r="T13053" s="221">
        <v>45566.313194444447</v>
      </c>
    </row>
    <row r="13054" spans="1:20" x14ac:dyDescent="0.35">
      <c r="A13054" t="s">
        <v>132</v>
      </c>
      <c r="B13054" t="s">
        <v>133</v>
      </c>
      <c r="C13054" t="s">
        <v>97</v>
      </c>
      <c r="D13054" s="29">
        <v>45930</v>
      </c>
      <c r="E13054" s="184" t="str">
        <f t="shared" si="946"/>
        <v/>
      </c>
      <c r="F13054" s="184" t="str">
        <f t="shared" si="947"/>
        <v/>
      </c>
      <c r="G13054" s="184" t="str">
        <f t="shared" si="948"/>
        <v/>
      </c>
      <c r="H13054" s="184" t="str">
        <f t="shared" si="949"/>
        <v/>
      </c>
      <c r="L13054">
        <f t="shared" si="951"/>
        <v>339.11828700000001</v>
      </c>
      <c r="R13054">
        <f t="shared" si="950"/>
        <v>339.118292</v>
      </c>
      <c r="S13054" t="s">
        <v>201</v>
      </c>
      <c r="T13054" s="221">
        <v>45566.313194444447</v>
      </c>
    </row>
    <row r="13055" spans="1:20" x14ac:dyDescent="0.35">
      <c r="A13055" t="s">
        <v>132</v>
      </c>
      <c r="B13055" t="s">
        <v>133</v>
      </c>
      <c r="C13055" t="s">
        <v>97</v>
      </c>
      <c r="D13055" s="29">
        <v>45931</v>
      </c>
      <c r="E13055" s="184" t="str">
        <f t="shared" si="946"/>
        <v/>
      </c>
      <c r="F13055" s="184" t="str">
        <f t="shared" si="947"/>
        <v/>
      </c>
      <c r="G13055" s="184" t="str">
        <f t="shared" si="948"/>
        <v/>
      </c>
      <c r="H13055" s="184" t="str">
        <f t="shared" si="949"/>
        <v/>
      </c>
      <c r="L13055">
        <f t="shared" si="951"/>
        <v>339.11828700000001</v>
      </c>
      <c r="R13055">
        <f t="shared" si="950"/>
        <v>339.118292</v>
      </c>
      <c r="S13055" t="s">
        <v>201</v>
      </c>
      <c r="T13055" s="221">
        <v>45566.313194444447</v>
      </c>
    </row>
    <row r="13056" spans="1:20" x14ac:dyDescent="0.35">
      <c r="A13056" t="s">
        <v>132</v>
      </c>
      <c r="B13056" t="s">
        <v>133</v>
      </c>
      <c r="C13056" t="s">
        <v>97</v>
      </c>
      <c r="D13056" s="29">
        <v>45932</v>
      </c>
      <c r="E13056" s="184" t="str">
        <f t="shared" si="946"/>
        <v/>
      </c>
      <c r="F13056" s="184" t="str">
        <f t="shared" si="947"/>
        <v/>
      </c>
      <c r="G13056" s="184" t="str">
        <f t="shared" si="948"/>
        <v/>
      </c>
      <c r="H13056" s="184" t="str">
        <f t="shared" si="949"/>
        <v/>
      </c>
      <c r="L13056">
        <f t="shared" si="951"/>
        <v>339.11828700000001</v>
      </c>
      <c r="R13056">
        <f t="shared" si="950"/>
        <v>339.118292</v>
      </c>
      <c r="S13056" t="s">
        <v>201</v>
      </c>
      <c r="T13056" s="221">
        <v>45566.313194444447</v>
      </c>
    </row>
    <row r="13057" spans="1:20" x14ac:dyDescent="0.35">
      <c r="A13057" t="s">
        <v>132</v>
      </c>
      <c r="B13057" t="s">
        <v>133</v>
      </c>
      <c r="C13057" t="s">
        <v>97</v>
      </c>
      <c r="D13057" s="29">
        <v>45933</v>
      </c>
      <c r="E13057" s="184" t="str">
        <f t="shared" si="946"/>
        <v/>
      </c>
      <c r="F13057" s="184" t="str">
        <f t="shared" si="947"/>
        <v/>
      </c>
      <c r="G13057" s="184" t="str">
        <f t="shared" si="948"/>
        <v/>
      </c>
      <c r="H13057" s="184" t="str">
        <f t="shared" si="949"/>
        <v/>
      </c>
      <c r="L13057">
        <f t="shared" si="951"/>
        <v>339.11828700000001</v>
      </c>
      <c r="R13057">
        <f t="shared" si="950"/>
        <v>339.118292</v>
      </c>
      <c r="S13057" t="s">
        <v>201</v>
      </c>
      <c r="T13057" s="221">
        <v>45566.313194444447</v>
      </c>
    </row>
    <row r="13058" spans="1:20" x14ac:dyDescent="0.35">
      <c r="A13058" t="s">
        <v>132</v>
      </c>
      <c r="B13058" t="s">
        <v>133</v>
      </c>
      <c r="C13058" t="s">
        <v>97</v>
      </c>
      <c r="D13058" s="29">
        <v>45934</v>
      </c>
      <c r="E13058" s="184" t="str">
        <f t="shared" si="946"/>
        <v/>
      </c>
      <c r="F13058" s="184" t="str">
        <f t="shared" si="947"/>
        <v/>
      </c>
      <c r="G13058" s="184" t="str">
        <f t="shared" si="948"/>
        <v/>
      </c>
      <c r="H13058" s="184" t="str">
        <f t="shared" si="949"/>
        <v/>
      </c>
      <c r="L13058">
        <f t="shared" si="951"/>
        <v>339.11828700000001</v>
      </c>
      <c r="R13058">
        <f t="shared" si="950"/>
        <v>339.118292</v>
      </c>
      <c r="S13058" t="s">
        <v>201</v>
      </c>
      <c r="T13058" s="221">
        <v>45566.313194444447</v>
      </c>
    </row>
    <row r="13059" spans="1:20" x14ac:dyDescent="0.35">
      <c r="A13059" t="s">
        <v>132</v>
      </c>
      <c r="B13059" t="s">
        <v>133</v>
      </c>
      <c r="C13059" t="s">
        <v>97</v>
      </c>
      <c r="D13059" s="29">
        <v>45935</v>
      </c>
      <c r="E13059" s="184" t="str">
        <f t="shared" si="946"/>
        <v/>
      </c>
      <c r="F13059" s="184" t="str">
        <f t="shared" si="947"/>
        <v/>
      </c>
      <c r="G13059" s="184" t="str">
        <f t="shared" si="948"/>
        <v/>
      </c>
      <c r="H13059" s="184" t="str">
        <f t="shared" si="949"/>
        <v/>
      </c>
      <c r="L13059">
        <f t="shared" si="951"/>
        <v>339.11828700000001</v>
      </c>
      <c r="R13059">
        <f t="shared" si="950"/>
        <v>339.118292</v>
      </c>
      <c r="S13059" t="s">
        <v>201</v>
      </c>
      <c r="T13059" s="221">
        <v>45566.313194444447</v>
      </c>
    </row>
    <row r="13060" spans="1:20" x14ac:dyDescent="0.35">
      <c r="A13060" t="s">
        <v>132</v>
      </c>
      <c r="B13060" t="s">
        <v>133</v>
      </c>
      <c r="C13060" t="s">
        <v>97</v>
      </c>
      <c r="D13060" s="29">
        <v>45936</v>
      </c>
      <c r="E13060" s="184" t="str">
        <f t="shared" si="946"/>
        <v/>
      </c>
      <c r="F13060" s="184" t="str">
        <f t="shared" si="947"/>
        <v/>
      </c>
      <c r="G13060" s="184" t="str">
        <f t="shared" si="948"/>
        <v/>
      </c>
      <c r="H13060" s="184" t="str">
        <f t="shared" si="949"/>
        <v/>
      </c>
      <c r="L13060">
        <f t="shared" si="951"/>
        <v>339.11828700000001</v>
      </c>
      <c r="R13060">
        <f t="shared" si="950"/>
        <v>339.118292</v>
      </c>
      <c r="S13060" t="s">
        <v>201</v>
      </c>
      <c r="T13060" s="221">
        <v>45566.313194444447</v>
      </c>
    </row>
    <row r="13061" spans="1:20" x14ac:dyDescent="0.35">
      <c r="A13061" t="s">
        <v>132</v>
      </c>
      <c r="B13061" t="s">
        <v>133</v>
      </c>
      <c r="C13061" t="s">
        <v>97</v>
      </c>
      <c r="D13061" s="29">
        <v>45937</v>
      </c>
      <c r="E13061" s="184" t="str">
        <f t="shared" si="946"/>
        <v/>
      </c>
      <c r="F13061" s="184" t="str">
        <f t="shared" si="947"/>
        <v/>
      </c>
      <c r="G13061" s="184" t="str">
        <f t="shared" si="948"/>
        <v/>
      </c>
      <c r="H13061" s="184" t="str">
        <f t="shared" si="949"/>
        <v/>
      </c>
      <c r="L13061">
        <f t="shared" si="951"/>
        <v>339.11828700000001</v>
      </c>
      <c r="R13061">
        <f t="shared" si="950"/>
        <v>339.118292</v>
      </c>
      <c r="S13061" t="s">
        <v>201</v>
      </c>
      <c r="T13061" s="221">
        <v>45566.313194444447</v>
      </c>
    </row>
    <row r="13062" spans="1:20" x14ac:dyDescent="0.35">
      <c r="A13062" t="s">
        <v>132</v>
      </c>
      <c r="B13062" t="s">
        <v>133</v>
      </c>
      <c r="C13062" t="s">
        <v>97</v>
      </c>
      <c r="D13062" s="29">
        <v>45938</v>
      </c>
      <c r="E13062" s="184" t="str">
        <f t="shared" si="946"/>
        <v/>
      </c>
      <c r="F13062" s="184" t="str">
        <f t="shared" si="947"/>
        <v/>
      </c>
      <c r="G13062" s="184" t="str">
        <f t="shared" si="948"/>
        <v/>
      </c>
      <c r="H13062" s="184" t="str">
        <f t="shared" si="949"/>
        <v/>
      </c>
      <c r="L13062">
        <f t="shared" si="951"/>
        <v>339.11828700000001</v>
      </c>
      <c r="R13062">
        <f t="shared" si="950"/>
        <v>339.118292</v>
      </c>
      <c r="S13062" t="s">
        <v>201</v>
      </c>
      <c r="T13062" s="221">
        <v>45566.313194444447</v>
      </c>
    </row>
    <row r="13063" spans="1:20" x14ac:dyDescent="0.35">
      <c r="A13063" t="s">
        <v>132</v>
      </c>
      <c r="B13063" t="s">
        <v>133</v>
      </c>
      <c r="C13063" t="s">
        <v>97</v>
      </c>
      <c r="D13063" s="29">
        <v>45939</v>
      </c>
      <c r="E13063" s="184" t="str">
        <f t="shared" si="946"/>
        <v/>
      </c>
      <c r="F13063" s="184" t="str">
        <f t="shared" si="947"/>
        <v/>
      </c>
      <c r="G13063" s="184" t="str">
        <f t="shared" si="948"/>
        <v/>
      </c>
      <c r="H13063" s="184" t="str">
        <f t="shared" si="949"/>
        <v/>
      </c>
      <c r="L13063">
        <f t="shared" si="951"/>
        <v>339.11828700000001</v>
      </c>
      <c r="R13063">
        <f t="shared" si="950"/>
        <v>339.118292</v>
      </c>
      <c r="S13063" t="s">
        <v>201</v>
      </c>
      <c r="T13063" s="221">
        <v>45566.313194444447</v>
      </c>
    </row>
    <row r="13064" spans="1:20" x14ac:dyDescent="0.35">
      <c r="A13064" t="s">
        <v>132</v>
      </c>
      <c r="B13064" t="s">
        <v>133</v>
      </c>
      <c r="C13064" t="s">
        <v>97</v>
      </c>
      <c r="D13064" s="29">
        <v>45940</v>
      </c>
      <c r="E13064" s="184" t="str">
        <f t="shared" ref="E13064:E13127" si="952">IF(J13064="","",IF(L13064=0,0,IF(1-(J13064/L13064)&lt;0,"",1-(J13064/L13064))))</f>
        <v/>
      </c>
      <c r="F13064" s="184" t="str">
        <f t="shared" ref="F13064:F13127" si="953">IF(K13064="","",IF(L13064=0,0,IF(1-(K13064/L13064)&lt;0,"",1-(K13064/L13064))))</f>
        <v/>
      </c>
      <c r="G13064" s="184" t="str">
        <f t="shared" ref="G13064:G13127" si="954">IF(J13064="","",IF(1-(J13064/R13064)&lt;0,"",1-(J13064/R13064)))</f>
        <v/>
      </c>
      <c r="H13064" s="184" t="str">
        <f t="shared" ref="H13064:H13127" si="955">IF(K13064="","",IF(1-(K13064/R13064)&lt;0,"",1-(K13064/R13064)))</f>
        <v/>
      </c>
      <c r="L13064">
        <f t="shared" si="951"/>
        <v>339.11828700000001</v>
      </c>
      <c r="R13064">
        <f t="shared" si="950"/>
        <v>339.118292</v>
      </c>
      <c r="S13064" t="s">
        <v>201</v>
      </c>
      <c r="T13064" s="221">
        <v>45566.313194444447</v>
      </c>
    </row>
    <row r="13065" spans="1:20" x14ac:dyDescent="0.35">
      <c r="A13065" t="s">
        <v>132</v>
      </c>
      <c r="B13065" t="s">
        <v>133</v>
      </c>
      <c r="C13065" t="s">
        <v>97</v>
      </c>
      <c r="D13065" s="29">
        <v>45941</v>
      </c>
      <c r="E13065" s="184" t="str">
        <f t="shared" si="952"/>
        <v/>
      </c>
      <c r="F13065" s="184" t="str">
        <f t="shared" si="953"/>
        <v/>
      </c>
      <c r="G13065" s="184" t="str">
        <f t="shared" si="954"/>
        <v/>
      </c>
      <c r="H13065" s="184" t="str">
        <f t="shared" si="955"/>
        <v/>
      </c>
      <c r="L13065">
        <f t="shared" si="951"/>
        <v>339.11828700000001</v>
      </c>
      <c r="R13065">
        <f t="shared" si="950"/>
        <v>339.118292</v>
      </c>
      <c r="S13065" t="s">
        <v>201</v>
      </c>
      <c r="T13065" s="221">
        <v>45566.313194444447</v>
      </c>
    </row>
    <row r="13066" spans="1:20" x14ac:dyDescent="0.35">
      <c r="A13066" t="s">
        <v>132</v>
      </c>
      <c r="B13066" t="s">
        <v>133</v>
      </c>
      <c r="C13066" t="s">
        <v>97</v>
      </c>
      <c r="D13066" s="29">
        <v>45942</v>
      </c>
      <c r="E13066" s="184" t="str">
        <f t="shared" si="952"/>
        <v/>
      </c>
      <c r="F13066" s="184" t="str">
        <f t="shared" si="953"/>
        <v/>
      </c>
      <c r="G13066" s="184" t="str">
        <f t="shared" si="954"/>
        <v/>
      </c>
      <c r="H13066" s="184" t="str">
        <f t="shared" si="955"/>
        <v/>
      </c>
      <c r="L13066">
        <f t="shared" si="951"/>
        <v>339.11828700000001</v>
      </c>
      <c r="R13066">
        <f t="shared" si="950"/>
        <v>339.118292</v>
      </c>
      <c r="S13066" t="s">
        <v>201</v>
      </c>
      <c r="T13066" s="221">
        <v>45566.313194444447</v>
      </c>
    </row>
    <row r="13067" spans="1:20" x14ac:dyDescent="0.35">
      <c r="A13067" t="s">
        <v>132</v>
      </c>
      <c r="B13067" t="s">
        <v>133</v>
      </c>
      <c r="C13067" t="s">
        <v>97</v>
      </c>
      <c r="D13067" s="29">
        <v>45943</v>
      </c>
      <c r="E13067" s="184" t="str">
        <f t="shared" si="952"/>
        <v/>
      </c>
      <c r="F13067" s="184" t="str">
        <f t="shared" si="953"/>
        <v/>
      </c>
      <c r="G13067" s="184" t="str">
        <f t="shared" si="954"/>
        <v/>
      </c>
      <c r="H13067" s="184" t="str">
        <f t="shared" si="955"/>
        <v/>
      </c>
      <c r="L13067">
        <f t="shared" si="951"/>
        <v>339.11828700000001</v>
      </c>
      <c r="R13067">
        <f t="shared" si="950"/>
        <v>339.118292</v>
      </c>
      <c r="S13067" t="s">
        <v>201</v>
      </c>
      <c r="T13067" s="221">
        <v>45566.313194444447</v>
      </c>
    </row>
    <row r="13068" spans="1:20" x14ac:dyDescent="0.35">
      <c r="A13068" t="s">
        <v>132</v>
      </c>
      <c r="B13068" t="s">
        <v>133</v>
      </c>
      <c r="C13068" t="s">
        <v>97</v>
      </c>
      <c r="D13068" s="29">
        <v>45944</v>
      </c>
      <c r="E13068" s="184" t="str">
        <f t="shared" si="952"/>
        <v/>
      </c>
      <c r="F13068" s="184" t="str">
        <f t="shared" si="953"/>
        <v/>
      </c>
      <c r="G13068" s="184" t="str">
        <f t="shared" si="954"/>
        <v/>
      </c>
      <c r="H13068" s="184" t="str">
        <f t="shared" si="955"/>
        <v/>
      </c>
      <c r="L13068">
        <f t="shared" si="951"/>
        <v>339.11828700000001</v>
      </c>
      <c r="R13068">
        <f t="shared" si="950"/>
        <v>339.118292</v>
      </c>
      <c r="S13068" t="s">
        <v>201</v>
      </c>
      <c r="T13068" s="221">
        <v>45566.313194444447</v>
      </c>
    </row>
    <row r="13069" spans="1:20" x14ac:dyDescent="0.35">
      <c r="A13069" t="s">
        <v>132</v>
      </c>
      <c r="B13069" t="s">
        <v>133</v>
      </c>
      <c r="C13069" t="s">
        <v>97</v>
      </c>
      <c r="D13069" s="29">
        <v>45945</v>
      </c>
      <c r="E13069" s="184" t="str">
        <f t="shared" si="952"/>
        <v/>
      </c>
      <c r="F13069" s="184" t="str">
        <f t="shared" si="953"/>
        <v/>
      </c>
      <c r="G13069" s="184" t="str">
        <f t="shared" si="954"/>
        <v/>
      </c>
      <c r="H13069" s="184" t="str">
        <f t="shared" si="955"/>
        <v/>
      </c>
      <c r="L13069">
        <f t="shared" si="951"/>
        <v>339.11828700000001</v>
      </c>
      <c r="R13069">
        <f t="shared" si="950"/>
        <v>339.118292</v>
      </c>
      <c r="S13069" t="s">
        <v>201</v>
      </c>
      <c r="T13069" s="221">
        <v>45566.313194444447</v>
      </c>
    </row>
    <row r="13070" spans="1:20" x14ac:dyDescent="0.35">
      <c r="A13070" t="s">
        <v>132</v>
      </c>
      <c r="B13070" t="s">
        <v>133</v>
      </c>
      <c r="C13070" t="s">
        <v>97</v>
      </c>
      <c r="D13070" s="29">
        <v>45946</v>
      </c>
      <c r="E13070" s="184" t="str">
        <f t="shared" si="952"/>
        <v/>
      </c>
      <c r="F13070" s="184" t="str">
        <f t="shared" si="953"/>
        <v/>
      </c>
      <c r="G13070" s="184" t="str">
        <f t="shared" si="954"/>
        <v/>
      </c>
      <c r="H13070" s="184" t="str">
        <f t="shared" si="955"/>
        <v/>
      </c>
      <c r="L13070">
        <f t="shared" si="951"/>
        <v>339.11828700000001</v>
      </c>
      <c r="R13070">
        <f t="shared" si="950"/>
        <v>339.118292</v>
      </c>
      <c r="S13070" t="s">
        <v>201</v>
      </c>
      <c r="T13070" s="221">
        <v>45566.313194444447</v>
      </c>
    </row>
    <row r="13071" spans="1:20" x14ac:dyDescent="0.35">
      <c r="A13071" t="s">
        <v>132</v>
      </c>
      <c r="B13071" t="s">
        <v>133</v>
      </c>
      <c r="C13071" t="s">
        <v>97</v>
      </c>
      <c r="D13071" s="29">
        <v>45947</v>
      </c>
      <c r="E13071" s="184" t="str">
        <f t="shared" si="952"/>
        <v/>
      </c>
      <c r="F13071" s="184" t="str">
        <f t="shared" si="953"/>
        <v/>
      </c>
      <c r="G13071" s="184" t="str">
        <f t="shared" si="954"/>
        <v/>
      </c>
      <c r="H13071" s="184" t="str">
        <f t="shared" si="955"/>
        <v/>
      </c>
      <c r="L13071">
        <f t="shared" si="951"/>
        <v>339.11828700000001</v>
      </c>
      <c r="R13071">
        <f t="shared" si="950"/>
        <v>339.118292</v>
      </c>
      <c r="S13071" t="s">
        <v>201</v>
      </c>
      <c r="T13071" s="221">
        <v>45566.313194444447</v>
      </c>
    </row>
    <row r="13072" spans="1:20" x14ac:dyDescent="0.35">
      <c r="A13072" t="s">
        <v>132</v>
      </c>
      <c r="B13072" t="s">
        <v>133</v>
      </c>
      <c r="C13072" t="s">
        <v>97</v>
      </c>
      <c r="D13072" s="29">
        <v>45948</v>
      </c>
      <c r="E13072" s="184" t="str">
        <f t="shared" si="952"/>
        <v/>
      </c>
      <c r="F13072" s="184" t="str">
        <f t="shared" si="953"/>
        <v/>
      </c>
      <c r="G13072" s="184" t="str">
        <f t="shared" si="954"/>
        <v/>
      </c>
      <c r="H13072" s="184" t="str">
        <f t="shared" si="955"/>
        <v/>
      </c>
      <c r="L13072">
        <f t="shared" si="951"/>
        <v>339.11828700000001</v>
      </c>
      <c r="R13072">
        <f t="shared" si="950"/>
        <v>339.118292</v>
      </c>
      <c r="S13072" t="s">
        <v>201</v>
      </c>
      <c r="T13072" s="221">
        <v>45566.313194444447</v>
      </c>
    </row>
    <row r="13073" spans="1:20" x14ac:dyDescent="0.35">
      <c r="A13073" t="s">
        <v>132</v>
      </c>
      <c r="B13073" t="s">
        <v>133</v>
      </c>
      <c r="C13073" t="s">
        <v>97</v>
      </c>
      <c r="D13073" s="29">
        <v>45949</v>
      </c>
      <c r="E13073" s="184" t="str">
        <f t="shared" si="952"/>
        <v/>
      </c>
      <c r="F13073" s="184" t="str">
        <f t="shared" si="953"/>
        <v/>
      </c>
      <c r="G13073" s="184" t="str">
        <f t="shared" si="954"/>
        <v/>
      </c>
      <c r="H13073" s="184" t="str">
        <f t="shared" si="955"/>
        <v/>
      </c>
      <c r="L13073">
        <f t="shared" si="951"/>
        <v>339.11828700000001</v>
      </c>
      <c r="R13073">
        <f t="shared" si="950"/>
        <v>339.118292</v>
      </c>
      <c r="S13073" t="s">
        <v>201</v>
      </c>
      <c r="T13073" s="221">
        <v>45566.313194444447</v>
      </c>
    </row>
    <row r="13074" spans="1:20" x14ac:dyDescent="0.35">
      <c r="A13074" t="s">
        <v>132</v>
      </c>
      <c r="B13074" t="s">
        <v>133</v>
      </c>
      <c r="C13074" t="s">
        <v>97</v>
      </c>
      <c r="D13074" s="29">
        <v>45950</v>
      </c>
      <c r="E13074" s="184" t="str">
        <f t="shared" si="952"/>
        <v/>
      </c>
      <c r="F13074" s="184" t="str">
        <f t="shared" si="953"/>
        <v/>
      </c>
      <c r="G13074" s="184" t="str">
        <f t="shared" si="954"/>
        <v/>
      </c>
      <c r="H13074" s="184" t="str">
        <f t="shared" si="955"/>
        <v/>
      </c>
      <c r="L13074">
        <f t="shared" si="951"/>
        <v>339.11828700000001</v>
      </c>
      <c r="R13074">
        <f t="shared" si="950"/>
        <v>339.118292</v>
      </c>
      <c r="S13074" t="s">
        <v>201</v>
      </c>
      <c r="T13074" s="221">
        <v>45566.313194444447</v>
      </c>
    </row>
    <row r="13075" spans="1:20" x14ac:dyDescent="0.35">
      <c r="A13075" t="s">
        <v>132</v>
      </c>
      <c r="B13075" t="s">
        <v>133</v>
      </c>
      <c r="C13075" t="s">
        <v>97</v>
      </c>
      <c r="D13075" s="29">
        <v>45951</v>
      </c>
      <c r="E13075" s="184" t="str">
        <f t="shared" si="952"/>
        <v/>
      </c>
      <c r="F13075" s="184" t="str">
        <f t="shared" si="953"/>
        <v/>
      </c>
      <c r="G13075" s="184" t="str">
        <f t="shared" si="954"/>
        <v/>
      </c>
      <c r="H13075" s="184" t="str">
        <f t="shared" si="955"/>
        <v/>
      </c>
      <c r="L13075">
        <f t="shared" si="951"/>
        <v>339.11828700000001</v>
      </c>
      <c r="R13075">
        <f t="shared" si="950"/>
        <v>339.118292</v>
      </c>
      <c r="S13075" t="s">
        <v>201</v>
      </c>
      <c r="T13075" s="221">
        <v>45566.313194444447</v>
      </c>
    </row>
    <row r="13076" spans="1:20" x14ac:dyDescent="0.35">
      <c r="A13076" t="s">
        <v>132</v>
      </c>
      <c r="B13076" t="s">
        <v>133</v>
      </c>
      <c r="C13076" t="s">
        <v>97</v>
      </c>
      <c r="D13076" s="29">
        <v>45952</v>
      </c>
      <c r="E13076" s="184" t="str">
        <f t="shared" si="952"/>
        <v/>
      </c>
      <c r="F13076" s="184" t="str">
        <f t="shared" si="953"/>
        <v/>
      </c>
      <c r="G13076" s="184" t="str">
        <f t="shared" si="954"/>
        <v/>
      </c>
      <c r="H13076" s="184" t="str">
        <f t="shared" si="955"/>
        <v/>
      </c>
      <c r="L13076">
        <f t="shared" si="951"/>
        <v>339.11828700000001</v>
      </c>
      <c r="R13076">
        <f t="shared" si="950"/>
        <v>339.118292</v>
      </c>
      <c r="S13076" t="s">
        <v>201</v>
      </c>
      <c r="T13076" s="221">
        <v>45566.313194444447</v>
      </c>
    </row>
    <row r="13077" spans="1:20" x14ac:dyDescent="0.35">
      <c r="A13077" t="s">
        <v>132</v>
      </c>
      <c r="B13077" t="s">
        <v>133</v>
      </c>
      <c r="C13077" t="s">
        <v>97</v>
      </c>
      <c r="D13077" s="29">
        <v>45953</v>
      </c>
      <c r="E13077" s="184" t="str">
        <f t="shared" si="952"/>
        <v/>
      </c>
      <c r="F13077" s="184" t="str">
        <f t="shared" si="953"/>
        <v/>
      </c>
      <c r="G13077" s="184" t="str">
        <f t="shared" si="954"/>
        <v/>
      </c>
      <c r="H13077" s="184" t="str">
        <f t="shared" si="955"/>
        <v/>
      </c>
      <c r="L13077">
        <f t="shared" si="951"/>
        <v>339.11828700000001</v>
      </c>
      <c r="R13077">
        <f t="shared" si="950"/>
        <v>339.118292</v>
      </c>
      <c r="S13077" t="s">
        <v>201</v>
      </c>
      <c r="T13077" s="221">
        <v>45566.313194444447</v>
      </c>
    </row>
    <row r="13078" spans="1:20" x14ac:dyDescent="0.35">
      <c r="A13078" t="s">
        <v>132</v>
      </c>
      <c r="B13078" t="s">
        <v>133</v>
      </c>
      <c r="C13078" t="s">
        <v>97</v>
      </c>
      <c r="D13078" s="29">
        <v>45954</v>
      </c>
      <c r="E13078" s="184" t="str">
        <f t="shared" si="952"/>
        <v/>
      </c>
      <c r="F13078" s="184" t="str">
        <f t="shared" si="953"/>
        <v/>
      </c>
      <c r="G13078" s="184" t="str">
        <f t="shared" si="954"/>
        <v/>
      </c>
      <c r="H13078" s="184" t="str">
        <f t="shared" si="955"/>
        <v/>
      </c>
      <c r="L13078">
        <f t="shared" si="951"/>
        <v>339.11828700000001</v>
      </c>
      <c r="R13078">
        <f t="shared" si="950"/>
        <v>339.118292</v>
      </c>
      <c r="S13078" t="s">
        <v>201</v>
      </c>
      <c r="T13078" s="221">
        <v>45566.313194444447</v>
      </c>
    </row>
    <row r="13079" spans="1:20" x14ac:dyDescent="0.35">
      <c r="A13079" t="s">
        <v>132</v>
      </c>
      <c r="B13079" t="s">
        <v>133</v>
      </c>
      <c r="C13079" t="s">
        <v>97</v>
      </c>
      <c r="D13079" s="29">
        <v>45955</v>
      </c>
      <c r="E13079" s="184" t="str">
        <f t="shared" si="952"/>
        <v/>
      </c>
      <c r="F13079" s="184" t="str">
        <f t="shared" si="953"/>
        <v/>
      </c>
      <c r="G13079" s="184" t="str">
        <f t="shared" si="954"/>
        <v/>
      </c>
      <c r="H13079" s="184" t="str">
        <f t="shared" si="955"/>
        <v/>
      </c>
      <c r="L13079">
        <f t="shared" si="951"/>
        <v>339.11828700000001</v>
      </c>
      <c r="R13079">
        <f t="shared" si="950"/>
        <v>339.118292</v>
      </c>
      <c r="S13079" t="s">
        <v>201</v>
      </c>
      <c r="T13079" s="221">
        <v>45566.313194444447</v>
      </c>
    </row>
    <row r="13080" spans="1:20" x14ac:dyDescent="0.35">
      <c r="A13080" t="s">
        <v>132</v>
      </c>
      <c r="B13080" t="s">
        <v>133</v>
      </c>
      <c r="C13080" t="s">
        <v>97</v>
      </c>
      <c r="D13080" s="29">
        <v>45956</v>
      </c>
      <c r="E13080" s="184" t="str">
        <f t="shared" si="952"/>
        <v/>
      </c>
      <c r="F13080" s="184" t="str">
        <f t="shared" si="953"/>
        <v/>
      </c>
      <c r="G13080" s="184" t="str">
        <f t="shared" si="954"/>
        <v/>
      </c>
      <c r="H13080" s="184" t="str">
        <f t="shared" si="955"/>
        <v/>
      </c>
      <c r="L13080">
        <f t="shared" si="951"/>
        <v>339.11828700000001</v>
      </c>
      <c r="R13080">
        <f t="shared" si="950"/>
        <v>339.118292</v>
      </c>
      <c r="S13080" t="s">
        <v>201</v>
      </c>
      <c r="T13080" s="221">
        <v>45566.313194444447</v>
      </c>
    </row>
    <row r="13081" spans="1:20" x14ac:dyDescent="0.35">
      <c r="A13081" t="s">
        <v>132</v>
      </c>
      <c r="B13081" t="s">
        <v>133</v>
      </c>
      <c r="C13081" t="s">
        <v>97</v>
      </c>
      <c r="D13081" s="29">
        <v>45957</v>
      </c>
      <c r="E13081" s="184" t="str">
        <f t="shared" si="952"/>
        <v/>
      </c>
      <c r="F13081" s="184" t="str">
        <f t="shared" si="953"/>
        <v/>
      </c>
      <c r="G13081" s="184" t="str">
        <f t="shared" si="954"/>
        <v/>
      </c>
      <c r="H13081" s="184" t="str">
        <f t="shared" si="955"/>
        <v/>
      </c>
      <c r="L13081">
        <f t="shared" si="951"/>
        <v>339.11828700000001</v>
      </c>
      <c r="R13081">
        <f t="shared" si="950"/>
        <v>339.118292</v>
      </c>
      <c r="S13081" t="s">
        <v>201</v>
      </c>
      <c r="T13081" s="221">
        <v>45566.313194444447</v>
      </c>
    </row>
    <row r="13082" spans="1:20" x14ac:dyDescent="0.35">
      <c r="A13082" t="s">
        <v>132</v>
      </c>
      <c r="B13082" t="s">
        <v>133</v>
      </c>
      <c r="C13082" t="s">
        <v>97</v>
      </c>
      <c r="D13082" s="29">
        <v>45958</v>
      </c>
      <c r="E13082" s="184" t="str">
        <f t="shared" si="952"/>
        <v/>
      </c>
      <c r="F13082" s="184" t="str">
        <f t="shared" si="953"/>
        <v/>
      </c>
      <c r="G13082" s="184" t="str">
        <f t="shared" si="954"/>
        <v/>
      </c>
      <c r="H13082" s="184" t="str">
        <f t="shared" si="955"/>
        <v/>
      </c>
      <c r="L13082">
        <f t="shared" si="951"/>
        <v>339.11828700000001</v>
      </c>
      <c r="R13082">
        <f t="shared" si="950"/>
        <v>339.118292</v>
      </c>
      <c r="S13082" t="s">
        <v>201</v>
      </c>
      <c r="T13082" s="221">
        <v>45566.313194444447</v>
      </c>
    </row>
    <row r="13083" spans="1:20" x14ac:dyDescent="0.35">
      <c r="A13083" t="s">
        <v>132</v>
      </c>
      <c r="B13083" t="s">
        <v>133</v>
      </c>
      <c r="C13083" t="s">
        <v>97</v>
      </c>
      <c r="D13083" s="29">
        <v>45959</v>
      </c>
      <c r="E13083" s="184" t="str">
        <f t="shared" si="952"/>
        <v/>
      </c>
      <c r="F13083" s="184" t="str">
        <f t="shared" si="953"/>
        <v/>
      </c>
      <c r="G13083" s="184" t="str">
        <f t="shared" si="954"/>
        <v/>
      </c>
      <c r="H13083" s="184" t="str">
        <f t="shared" si="955"/>
        <v/>
      </c>
      <c r="L13083">
        <f t="shared" si="951"/>
        <v>339.11828700000001</v>
      </c>
      <c r="R13083">
        <f t="shared" si="950"/>
        <v>339.118292</v>
      </c>
      <c r="S13083" t="s">
        <v>201</v>
      </c>
      <c r="T13083" s="221">
        <v>45566.313194444447</v>
      </c>
    </row>
    <row r="13084" spans="1:20" x14ac:dyDescent="0.35">
      <c r="A13084" t="s">
        <v>132</v>
      </c>
      <c r="B13084" t="s">
        <v>133</v>
      </c>
      <c r="C13084" t="s">
        <v>97</v>
      </c>
      <c r="D13084" s="29">
        <v>45960</v>
      </c>
      <c r="E13084" s="184" t="str">
        <f t="shared" si="952"/>
        <v/>
      </c>
      <c r="F13084" s="184" t="str">
        <f t="shared" si="953"/>
        <v/>
      </c>
      <c r="G13084" s="184" t="str">
        <f t="shared" si="954"/>
        <v/>
      </c>
      <c r="H13084" s="184" t="str">
        <f t="shared" si="955"/>
        <v/>
      </c>
      <c r="L13084">
        <f t="shared" si="951"/>
        <v>339.11828700000001</v>
      </c>
      <c r="R13084">
        <f t="shared" si="950"/>
        <v>339.118292</v>
      </c>
      <c r="S13084" t="s">
        <v>201</v>
      </c>
      <c r="T13084" s="221">
        <v>45566.313194444447</v>
      </c>
    </row>
    <row r="13085" spans="1:20" x14ac:dyDescent="0.35">
      <c r="A13085" t="s">
        <v>132</v>
      </c>
      <c r="B13085" t="s">
        <v>133</v>
      </c>
      <c r="C13085" t="s">
        <v>97</v>
      </c>
      <c r="D13085" s="29">
        <v>45961</v>
      </c>
      <c r="E13085" s="184" t="str">
        <f t="shared" si="952"/>
        <v/>
      </c>
      <c r="F13085" s="184" t="str">
        <f t="shared" si="953"/>
        <v/>
      </c>
      <c r="G13085" s="184" t="str">
        <f t="shared" si="954"/>
        <v/>
      </c>
      <c r="H13085" s="184" t="str">
        <f t="shared" si="955"/>
        <v/>
      </c>
      <c r="L13085">
        <f t="shared" si="951"/>
        <v>339.11828700000001</v>
      </c>
      <c r="R13085">
        <f t="shared" si="950"/>
        <v>339.118292</v>
      </c>
      <c r="S13085" t="s">
        <v>201</v>
      </c>
      <c r="T13085" s="221">
        <v>45566.313194444447</v>
      </c>
    </row>
    <row r="13086" spans="1:20" x14ac:dyDescent="0.35">
      <c r="A13086" t="s">
        <v>132</v>
      </c>
      <c r="B13086" t="s">
        <v>133</v>
      </c>
      <c r="C13086" t="s">
        <v>97</v>
      </c>
      <c r="D13086" s="29">
        <v>45962</v>
      </c>
      <c r="E13086" s="184" t="str">
        <f t="shared" si="952"/>
        <v/>
      </c>
      <c r="F13086" s="184" t="str">
        <f t="shared" si="953"/>
        <v/>
      </c>
      <c r="G13086" s="184" t="str">
        <f t="shared" si="954"/>
        <v/>
      </c>
      <c r="H13086" s="184" t="str">
        <f t="shared" si="955"/>
        <v/>
      </c>
      <c r="L13086">
        <f t="shared" si="951"/>
        <v>339.11828700000001</v>
      </c>
      <c r="R13086">
        <f t="shared" si="950"/>
        <v>339.118292</v>
      </c>
      <c r="S13086" t="s">
        <v>201</v>
      </c>
      <c r="T13086" s="221">
        <v>45566.313194444447</v>
      </c>
    </row>
    <row r="13087" spans="1:20" x14ac:dyDescent="0.35">
      <c r="A13087" t="s">
        <v>132</v>
      </c>
      <c r="B13087" t="s">
        <v>133</v>
      </c>
      <c r="C13087" t="s">
        <v>97</v>
      </c>
      <c r="D13087" s="29">
        <v>45963</v>
      </c>
      <c r="E13087" s="184" t="str">
        <f t="shared" si="952"/>
        <v/>
      </c>
      <c r="F13087" s="184" t="str">
        <f t="shared" si="953"/>
        <v/>
      </c>
      <c r="G13087" s="184" t="str">
        <f t="shared" si="954"/>
        <v/>
      </c>
      <c r="H13087" s="184" t="str">
        <f t="shared" si="955"/>
        <v/>
      </c>
      <c r="L13087">
        <f t="shared" si="951"/>
        <v>339.11828700000001</v>
      </c>
      <c r="R13087">
        <f t="shared" si="950"/>
        <v>339.118292</v>
      </c>
      <c r="S13087" t="s">
        <v>201</v>
      </c>
      <c r="T13087" s="221">
        <v>45566.313194444447</v>
      </c>
    </row>
    <row r="13088" spans="1:20" x14ac:dyDescent="0.35">
      <c r="A13088" t="s">
        <v>132</v>
      </c>
      <c r="B13088" t="s">
        <v>133</v>
      </c>
      <c r="C13088" t="s">
        <v>97</v>
      </c>
      <c r="D13088" s="29">
        <v>45964</v>
      </c>
      <c r="E13088" s="184" t="str">
        <f t="shared" si="952"/>
        <v/>
      </c>
      <c r="F13088" s="184" t="str">
        <f t="shared" si="953"/>
        <v/>
      </c>
      <c r="G13088" s="184" t="str">
        <f t="shared" si="954"/>
        <v/>
      </c>
      <c r="H13088" s="184" t="str">
        <f t="shared" si="955"/>
        <v/>
      </c>
      <c r="L13088">
        <f t="shared" si="951"/>
        <v>339.11828700000001</v>
      </c>
      <c r="R13088">
        <f t="shared" si="950"/>
        <v>339.118292</v>
      </c>
      <c r="S13088" t="s">
        <v>201</v>
      </c>
      <c r="T13088" s="221">
        <v>45566.313194444447</v>
      </c>
    </row>
    <row r="13089" spans="1:20" x14ac:dyDescent="0.35">
      <c r="A13089" t="s">
        <v>132</v>
      </c>
      <c r="B13089" t="s">
        <v>133</v>
      </c>
      <c r="C13089" t="s">
        <v>97</v>
      </c>
      <c r="D13089" s="29">
        <v>45965</v>
      </c>
      <c r="E13089" s="184" t="str">
        <f t="shared" si="952"/>
        <v/>
      </c>
      <c r="F13089" s="184" t="str">
        <f t="shared" si="953"/>
        <v/>
      </c>
      <c r="G13089" s="184" t="str">
        <f t="shared" si="954"/>
        <v/>
      </c>
      <c r="H13089" s="184" t="str">
        <f t="shared" si="955"/>
        <v/>
      </c>
      <c r="L13089">
        <f t="shared" si="951"/>
        <v>339.11828700000001</v>
      </c>
      <c r="R13089">
        <f t="shared" si="950"/>
        <v>339.118292</v>
      </c>
      <c r="S13089" t="s">
        <v>201</v>
      </c>
      <c r="T13089" s="221">
        <v>45566.313194444447</v>
      </c>
    </row>
    <row r="13090" spans="1:20" x14ac:dyDescent="0.35">
      <c r="A13090" t="s">
        <v>132</v>
      </c>
      <c r="B13090" t="s">
        <v>133</v>
      </c>
      <c r="C13090" t="s">
        <v>97</v>
      </c>
      <c r="D13090" s="29">
        <v>45966</v>
      </c>
      <c r="E13090" s="184" t="str">
        <f t="shared" si="952"/>
        <v/>
      </c>
      <c r="F13090" s="184" t="str">
        <f t="shared" si="953"/>
        <v/>
      </c>
      <c r="G13090" s="184" t="str">
        <f t="shared" si="954"/>
        <v/>
      </c>
      <c r="H13090" s="184" t="str">
        <f t="shared" si="955"/>
        <v/>
      </c>
      <c r="L13090">
        <f t="shared" si="951"/>
        <v>339.11828700000001</v>
      </c>
      <c r="R13090">
        <f t="shared" si="950"/>
        <v>339.118292</v>
      </c>
      <c r="S13090" t="s">
        <v>201</v>
      </c>
      <c r="T13090" s="221">
        <v>45566.313194444447</v>
      </c>
    </row>
    <row r="13091" spans="1:20" x14ac:dyDescent="0.35">
      <c r="A13091" t="s">
        <v>132</v>
      </c>
      <c r="B13091" t="s">
        <v>133</v>
      </c>
      <c r="C13091" t="s">
        <v>97</v>
      </c>
      <c r="D13091" s="29">
        <v>45967</v>
      </c>
      <c r="E13091" s="184" t="str">
        <f t="shared" si="952"/>
        <v/>
      </c>
      <c r="F13091" s="184" t="str">
        <f t="shared" si="953"/>
        <v/>
      </c>
      <c r="G13091" s="184" t="str">
        <f t="shared" si="954"/>
        <v/>
      </c>
      <c r="H13091" s="184" t="str">
        <f t="shared" si="955"/>
        <v/>
      </c>
      <c r="L13091">
        <f t="shared" si="951"/>
        <v>339.11828700000001</v>
      </c>
      <c r="R13091">
        <f t="shared" si="950"/>
        <v>339.118292</v>
      </c>
      <c r="S13091" t="s">
        <v>201</v>
      </c>
      <c r="T13091" s="221">
        <v>45566.313194444447</v>
      </c>
    </row>
    <row r="13092" spans="1:20" x14ac:dyDescent="0.35">
      <c r="A13092" t="s">
        <v>132</v>
      </c>
      <c r="B13092" t="s">
        <v>133</v>
      </c>
      <c r="C13092" t="s">
        <v>97</v>
      </c>
      <c r="D13092" s="29">
        <v>45968</v>
      </c>
      <c r="E13092" s="184" t="str">
        <f t="shared" si="952"/>
        <v/>
      </c>
      <c r="F13092" s="184" t="str">
        <f t="shared" si="953"/>
        <v/>
      </c>
      <c r="G13092" s="184" t="str">
        <f t="shared" si="954"/>
        <v/>
      </c>
      <c r="H13092" s="184" t="str">
        <f t="shared" si="955"/>
        <v/>
      </c>
      <c r="L13092">
        <f t="shared" si="951"/>
        <v>339.11828700000001</v>
      </c>
      <c r="R13092">
        <f t="shared" si="950"/>
        <v>339.118292</v>
      </c>
      <c r="S13092" t="s">
        <v>201</v>
      </c>
      <c r="T13092" s="221">
        <v>45566.313194444447</v>
      </c>
    </row>
    <row r="13093" spans="1:20" x14ac:dyDescent="0.35">
      <c r="A13093" t="s">
        <v>132</v>
      </c>
      <c r="B13093" t="s">
        <v>133</v>
      </c>
      <c r="C13093" t="s">
        <v>97</v>
      </c>
      <c r="D13093" s="29">
        <v>45969</v>
      </c>
      <c r="E13093" s="184" t="str">
        <f t="shared" si="952"/>
        <v/>
      </c>
      <c r="F13093" s="184" t="str">
        <f t="shared" si="953"/>
        <v/>
      </c>
      <c r="G13093" s="184" t="str">
        <f t="shared" si="954"/>
        <v/>
      </c>
      <c r="H13093" s="184" t="str">
        <f t="shared" si="955"/>
        <v/>
      </c>
      <c r="L13093">
        <f t="shared" si="951"/>
        <v>339.11828700000001</v>
      </c>
      <c r="R13093">
        <f t="shared" si="950"/>
        <v>339.118292</v>
      </c>
      <c r="S13093" t="s">
        <v>201</v>
      </c>
      <c r="T13093" s="221">
        <v>45566.313194444447</v>
      </c>
    </row>
    <row r="13094" spans="1:20" x14ac:dyDescent="0.35">
      <c r="A13094" t="s">
        <v>132</v>
      </c>
      <c r="B13094" t="s">
        <v>133</v>
      </c>
      <c r="C13094" t="s">
        <v>97</v>
      </c>
      <c r="D13094" s="29">
        <v>45970</v>
      </c>
      <c r="E13094" s="184" t="str">
        <f t="shared" si="952"/>
        <v/>
      </c>
      <c r="F13094" s="184" t="str">
        <f t="shared" si="953"/>
        <v/>
      </c>
      <c r="G13094" s="184" t="str">
        <f t="shared" si="954"/>
        <v/>
      </c>
      <c r="H13094" s="184" t="str">
        <f t="shared" si="955"/>
        <v/>
      </c>
      <c r="L13094">
        <f t="shared" si="951"/>
        <v>339.11828700000001</v>
      </c>
      <c r="R13094">
        <f t="shared" si="950"/>
        <v>339.118292</v>
      </c>
      <c r="S13094" t="s">
        <v>201</v>
      </c>
      <c r="T13094" s="221">
        <v>45566.313194444447</v>
      </c>
    </row>
    <row r="13095" spans="1:20" x14ac:dyDescent="0.35">
      <c r="A13095" t="s">
        <v>132</v>
      </c>
      <c r="B13095" t="s">
        <v>133</v>
      </c>
      <c r="C13095" t="s">
        <v>97</v>
      </c>
      <c r="D13095" s="29">
        <v>45971</v>
      </c>
      <c r="E13095" s="184" t="str">
        <f t="shared" si="952"/>
        <v/>
      </c>
      <c r="F13095" s="184" t="str">
        <f t="shared" si="953"/>
        <v/>
      </c>
      <c r="G13095" s="184" t="str">
        <f t="shared" si="954"/>
        <v/>
      </c>
      <c r="H13095" s="184" t="str">
        <f t="shared" si="955"/>
        <v/>
      </c>
      <c r="L13095">
        <f t="shared" si="951"/>
        <v>339.11828700000001</v>
      </c>
      <c r="R13095">
        <f t="shared" si="950"/>
        <v>339.118292</v>
      </c>
      <c r="S13095" t="s">
        <v>201</v>
      </c>
      <c r="T13095" s="221">
        <v>45566.313194444447</v>
      </c>
    </row>
    <row r="13096" spans="1:20" x14ac:dyDescent="0.35">
      <c r="A13096" t="s">
        <v>132</v>
      </c>
      <c r="B13096" t="s">
        <v>133</v>
      </c>
      <c r="C13096" t="s">
        <v>97</v>
      </c>
      <c r="D13096" s="29">
        <v>45972</v>
      </c>
      <c r="E13096" s="184" t="str">
        <f t="shared" si="952"/>
        <v/>
      </c>
      <c r="F13096" s="184" t="str">
        <f t="shared" si="953"/>
        <v/>
      </c>
      <c r="G13096" s="184" t="str">
        <f t="shared" si="954"/>
        <v/>
      </c>
      <c r="H13096" s="184" t="str">
        <f t="shared" si="955"/>
        <v/>
      </c>
      <c r="L13096">
        <f t="shared" si="951"/>
        <v>339.11828700000001</v>
      </c>
      <c r="R13096">
        <f t="shared" si="950"/>
        <v>339.118292</v>
      </c>
      <c r="S13096" t="s">
        <v>201</v>
      </c>
      <c r="T13096" s="221">
        <v>45566.313194444447</v>
      </c>
    </row>
    <row r="13097" spans="1:20" x14ac:dyDescent="0.35">
      <c r="A13097" t="s">
        <v>132</v>
      </c>
      <c r="B13097" t="s">
        <v>133</v>
      </c>
      <c r="C13097" t="s">
        <v>97</v>
      </c>
      <c r="D13097" s="29">
        <v>45973</v>
      </c>
      <c r="E13097" s="184" t="str">
        <f t="shared" si="952"/>
        <v/>
      </c>
      <c r="F13097" s="184" t="str">
        <f t="shared" si="953"/>
        <v/>
      </c>
      <c r="G13097" s="184" t="str">
        <f t="shared" si="954"/>
        <v/>
      </c>
      <c r="H13097" s="184" t="str">
        <f t="shared" si="955"/>
        <v/>
      </c>
      <c r="L13097">
        <f t="shared" si="951"/>
        <v>339.11828700000001</v>
      </c>
      <c r="R13097">
        <f t="shared" si="950"/>
        <v>339.118292</v>
      </c>
      <c r="S13097" t="s">
        <v>201</v>
      </c>
      <c r="T13097" s="221">
        <v>45566.313194444447</v>
      </c>
    </row>
    <row r="13098" spans="1:20" x14ac:dyDescent="0.35">
      <c r="A13098" t="s">
        <v>132</v>
      </c>
      <c r="B13098" t="s">
        <v>133</v>
      </c>
      <c r="C13098" t="s">
        <v>97</v>
      </c>
      <c r="D13098" s="29">
        <v>45974</v>
      </c>
      <c r="E13098" s="184" t="str">
        <f t="shared" si="952"/>
        <v/>
      </c>
      <c r="F13098" s="184" t="str">
        <f t="shared" si="953"/>
        <v/>
      </c>
      <c r="G13098" s="184" t="str">
        <f t="shared" si="954"/>
        <v/>
      </c>
      <c r="H13098" s="184" t="str">
        <f t="shared" si="955"/>
        <v/>
      </c>
      <c r="L13098">
        <f t="shared" si="951"/>
        <v>339.11828700000001</v>
      </c>
      <c r="R13098">
        <f t="shared" si="950"/>
        <v>339.118292</v>
      </c>
      <c r="S13098" t="s">
        <v>201</v>
      </c>
      <c r="T13098" s="221">
        <v>45566.313194444447</v>
      </c>
    </row>
    <row r="13099" spans="1:20" x14ac:dyDescent="0.35">
      <c r="A13099" t="s">
        <v>132</v>
      </c>
      <c r="B13099" t="s">
        <v>133</v>
      </c>
      <c r="C13099" t="s">
        <v>97</v>
      </c>
      <c r="D13099" s="29">
        <v>45975</v>
      </c>
      <c r="E13099" s="184" t="str">
        <f t="shared" si="952"/>
        <v/>
      </c>
      <c r="F13099" s="184" t="str">
        <f t="shared" si="953"/>
        <v/>
      </c>
      <c r="G13099" s="184" t="str">
        <f t="shared" si="954"/>
        <v/>
      </c>
      <c r="H13099" s="184" t="str">
        <f t="shared" si="955"/>
        <v/>
      </c>
      <c r="L13099">
        <f t="shared" si="951"/>
        <v>339.11828700000001</v>
      </c>
      <c r="R13099">
        <f t="shared" si="950"/>
        <v>339.118292</v>
      </c>
      <c r="S13099" t="s">
        <v>201</v>
      </c>
      <c r="T13099" s="221">
        <v>45566.313194444447</v>
      </c>
    </row>
    <row r="13100" spans="1:20" x14ac:dyDescent="0.35">
      <c r="A13100" t="s">
        <v>132</v>
      </c>
      <c r="B13100" t="s">
        <v>133</v>
      </c>
      <c r="C13100" t="s">
        <v>97</v>
      </c>
      <c r="D13100" s="29">
        <v>45976</v>
      </c>
      <c r="E13100" s="184" t="str">
        <f t="shared" si="952"/>
        <v/>
      </c>
      <c r="F13100" s="184" t="str">
        <f t="shared" si="953"/>
        <v/>
      </c>
      <c r="G13100" s="184" t="str">
        <f t="shared" si="954"/>
        <v/>
      </c>
      <c r="H13100" s="184" t="str">
        <f t="shared" si="955"/>
        <v/>
      </c>
      <c r="L13100">
        <f t="shared" si="951"/>
        <v>339.11828700000001</v>
      </c>
      <c r="R13100">
        <f t="shared" si="950"/>
        <v>339.118292</v>
      </c>
      <c r="S13100" t="s">
        <v>201</v>
      </c>
      <c r="T13100" s="221">
        <v>45566.313194444447</v>
      </c>
    </row>
    <row r="13101" spans="1:20" x14ac:dyDescent="0.35">
      <c r="A13101" t="s">
        <v>132</v>
      </c>
      <c r="B13101" t="s">
        <v>133</v>
      </c>
      <c r="C13101" t="s">
        <v>97</v>
      </c>
      <c r="D13101" s="29">
        <v>45977</v>
      </c>
      <c r="E13101" s="184" t="str">
        <f t="shared" si="952"/>
        <v/>
      </c>
      <c r="F13101" s="184" t="str">
        <f t="shared" si="953"/>
        <v/>
      </c>
      <c r="G13101" s="184" t="str">
        <f t="shared" si="954"/>
        <v/>
      </c>
      <c r="H13101" s="184" t="str">
        <f t="shared" si="955"/>
        <v/>
      </c>
      <c r="L13101">
        <f t="shared" si="951"/>
        <v>339.11828700000001</v>
      </c>
      <c r="R13101">
        <f t="shared" si="950"/>
        <v>339.118292</v>
      </c>
      <c r="S13101" t="s">
        <v>201</v>
      </c>
      <c r="T13101" s="221">
        <v>45566.313194444447</v>
      </c>
    </row>
    <row r="13102" spans="1:20" x14ac:dyDescent="0.35">
      <c r="A13102" t="s">
        <v>132</v>
      </c>
      <c r="B13102" t="s">
        <v>133</v>
      </c>
      <c r="C13102" t="s">
        <v>97</v>
      </c>
      <c r="D13102" s="29">
        <v>45978</v>
      </c>
      <c r="E13102" s="184" t="str">
        <f t="shared" si="952"/>
        <v/>
      </c>
      <c r="F13102" s="184" t="str">
        <f t="shared" si="953"/>
        <v/>
      </c>
      <c r="G13102" s="184" t="str">
        <f t="shared" si="954"/>
        <v/>
      </c>
      <c r="H13102" s="184" t="str">
        <f t="shared" si="955"/>
        <v/>
      </c>
      <c r="L13102">
        <f t="shared" si="951"/>
        <v>339.11828700000001</v>
      </c>
      <c r="R13102">
        <f t="shared" ref="R13102:R13146" si="956">R6532</f>
        <v>339.118292</v>
      </c>
      <c r="S13102" t="s">
        <v>201</v>
      </c>
      <c r="T13102" s="221">
        <v>45566.313194444447</v>
      </c>
    </row>
    <row r="13103" spans="1:20" x14ac:dyDescent="0.35">
      <c r="A13103" t="s">
        <v>132</v>
      </c>
      <c r="B13103" t="s">
        <v>133</v>
      </c>
      <c r="C13103" t="s">
        <v>97</v>
      </c>
      <c r="D13103" s="29">
        <v>45979</v>
      </c>
      <c r="E13103" s="184" t="str">
        <f t="shared" si="952"/>
        <v/>
      </c>
      <c r="F13103" s="184" t="str">
        <f t="shared" si="953"/>
        <v/>
      </c>
      <c r="G13103" s="184" t="str">
        <f t="shared" si="954"/>
        <v/>
      </c>
      <c r="H13103" s="184" t="str">
        <f t="shared" si="955"/>
        <v/>
      </c>
      <c r="L13103">
        <f t="shared" ref="L13103:L13146" si="957">L6533</f>
        <v>339.11828700000001</v>
      </c>
      <c r="R13103">
        <f t="shared" si="956"/>
        <v>339.118292</v>
      </c>
      <c r="S13103" t="s">
        <v>201</v>
      </c>
      <c r="T13103" s="221">
        <v>45566.313194444447</v>
      </c>
    </row>
    <row r="13104" spans="1:20" x14ac:dyDescent="0.35">
      <c r="A13104" t="s">
        <v>132</v>
      </c>
      <c r="B13104" t="s">
        <v>133</v>
      </c>
      <c r="C13104" t="s">
        <v>97</v>
      </c>
      <c r="D13104" s="29">
        <v>45980</v>
      </c>
      <c r="E13104" s="184" t="str">
        <f t="shared" si="952"/>
        <v/>
      </c>
      <c r="F13104" s="184" t="str">
        <f t="shared" si="953"/>
        <v/>
      </c>
      <c r="G13104" s="184" t="str">
        <f t="shared" si="954"/>
        <v/>
      </c>
      <c r="H13104" s="184" t="str">
        <f t="shared" si="955"/>
        <v/>
      </c>
      <c r="L13104">
        <f t="shared" si="957"/>
        <v>339.11828700000001</v>
      </c>
      <c r="R13104">
        <f t="shared" si="956"/>
        <v>339.118292</v>
      </c>
      <c r="S13104" t="s">
        <v>201</v>
      </c>
      <c r="T13104" s="221">
        <v>45566.313194444447</v>
      </c>
    </row>
    <row r="13105" spans="1:20" x14ac:dyDescent="0.35">
      <c r="A13105" t="s">
        <v>132</v>
      </c>
      <c r="B13105" t="s">
        <v>133</v>
      </c>
      <c r="C13105" t="s">
        <v>97</v>
      </c>
      <c r="D13105" s="29">
        <v>45981</v>
      </c>
      <c r="E13105" s="184" t="str">
        <f t="shared" si="952"/>
        <v/>
      </c>
      <c r="F13105" s="184" t="str">
        <f t="shared" si="953"/>
        <v/>
      </c>
      <c r="G13105" s="184" t="str">
        <f t="shared" si="954"/>
        <v/>
      </c>
      <c r="H13105" s="184" t="str">
        <f t="shared" si="955"/>
        <v/>
      </c>
      <c r="L13105">
        <f t="shared" si="957"/>
        <v>339.11828700000001</v>
      </c>
      <c r="R13105">
        <f t="shared" si="956"/>
        <v>339.118292</v>
      </c>
      <c r="S13105" t="s">
        <v>201</v>
      </c>
      <c r="T13105" s="221">
        <v>45566.313194444447</v>
      </c>
    </row>
    <row r="13106" spans="1:20" x14ac:dyDescent="0.35">
      <c r="A13106" t="s">
        <v>132</v>
      </c>
      <c r="B13106" t="s">
        <v>133</v>
      </c>
      <c r="C13106" t="s">
        <v>97</v>
      </c>
      <c r="D13106" s="29">
        <v>45982</v>
      </c>
      <c r="E13106" s="184" t="str">
        <f t="shared" si="952"/>
        <v/>
      </c>
      <c r="F13106" s="184" t="str">
        <f t="shared" si="953"/>
        <v/>
      </c>
      <c r="G13106" s="184" t="str">
        <f t="shared" si="954"/>
        <v/>
      </c>
      <c r="H13106" s="184" t="str">
        <f t="shared" si="955"/>
        <v/>
      </c>
      <c r="L13106">
        <f t="shared" si="957"/>
        <v>339.11828700000001</v>
      </c>
      <c r="R13106">
        <f t="shared" si="956"/>
        <v>339.118292</v>
      </c>
      <c r="S13106" t="s">
        <v>201</v>
      </c>
      <c r="T13106" s="221">
        <v>45566.313194444447</v>
      </c>
    </row>
    <row r="13107" spans="1:20" x14ac:dyDescent="0.35">
      <c r="A13107" t="s">
        <v>132</v>
      </c>
      <c r="B13107" t="s">
        <v>133</v>
      </c>
      <c r="C13107" t="s">
        <v>97</v>
      </c>
      <c r="D13107" s="29">
        <v>45983</v>
      </c>
      <c r="E13107" s="184" t="str">
        <f t="shared" si="952"/>
        <v/>
      </c>
      <c r="F13107" s="184" t="str">
        <f t="shared" si="953"/>
        <v/>
      </c>
      <c r="G13107" s="184" t="str">
        <f t="shared" si="954"/>
        <v/>
      </c>
      <c r="H13107" s="184" t="str">
        <f t="shared" si="955"/>
        <v/>
      </c>
      <c r="L13107">
        <f t="shared" si="957"/>
        <v>339.11828700000001</v>
      </c>
      <c r="R13107">
        <f t="shared" si="956"/>
        <v>339.118292</v>
      </c>
      <c r="S13107" t="s">
        <v>201</v>
      </c>
      <c r="T13107" s="221">
        <v>45566.313194444447</v>
      </c>
    </row>
    <row r="13108" spans="1:20" x14ac:dyDescent="0.35">
      <c r="A13108" t="s">
        <v>132</v>
      </c>
      <c r="B13108" t="s">
        <v>133</v>
      </c>
      <c r="C13108" t="s">
        <v>97</v>
      </c>
      <c r="D13108" s="29">
        <v>45984</v>
      </c>
      <c r="E13108" s="184" t="str">
        <f t="shared" si="952"/>
        <v/>
      </c>
      <c r="F13108" s="184" t="str">
        <f t="shared" si="953"/>
        <v/>
      </c>
      <c r="G13108" s="184" t="str">
        <f t="shared" si="954"/>
        <v/>
      </c>
      <c r="H13108" s="184" t="str">
        <f t="shared" si="955"/>
        <v/>
      </c>
      <c r="L13108">
        <f t="shared" si="957"/>
        <v>339.11828700000001</v>
      </c>
      <c r="R13108">
        <f t="shared" si="956"/>
        <v>339.118292</v>
      </c>
      <c r="S13108" t="s">
        <v>201</v>
      </c>
      <c r="T13108" s="221">
        <v>45566.313194444447</v>
      </c>
    </row>
    <row r="13109" spans="1:20" x14ac:dyDescent="0.35">
      <c r="A13109" t="s">
        <v>132</v>
      </c>
      <c r="B13109" t="s">
        <v>133</v>
      </c>
      <c r="C13109" t="s">
        <v>97</v>
      </c>
      <c r="D13109" s="29">
        <v>45985</v>
      </c>
      <c r="E13109" s="184" t="str">
        <f t="shared" si="952"/>
        <v/>
      </c>
      <c r="F13109" s="184" t="str">
        <f t="shared" si="953"/>
        <v/>
      </c>
      <c r="G13109" s="184" t="str">
        <f t="shared" si="954"/>
        <v/>
      </c>
      <c r="H13109" s="184" t="str">
        <f t="shared" si="955"/>
        <v/>
      </c>
      <c r="L13109">
        <f t="shared" si="957"/>
        <v>339.11828700000001</v>
      </c>
      <c r="R13109">
        <f t="shared" si="956"/>
        <v>339.118292</v>
      </c>
      <c r="S13109" t="s">
        <v>201</v>
      </c>
      <c r="T13109" s="221">
        <v>45566.313194444447</v>
      </c>
    </row>
    <row r="13110" spans="1:20" x14ac:dyDescent="0.35">
      <c r="A13110" t="s">
        <v>132</v>
      </c>
      <c r="B13110" t="s">
        <v>133</v>
      </c>
      <c r="C13110" t="s">
        <v>97</v>
      </c>
      <c r="D13110" s="29">
        <v>45986</v>
      </c>
      <c r="E13110" s="184" t="str">
        <f t="shared" si="952"/>
        <v/>
      </c>
      <c r="F13110" s="184" t="str">
        <f t="shared" si="953"/>
        <v/>
      </c>
      <c r="G13110" s="184" t="str">
        <f t="shared" si="954"/>
        <v/>
      </c>
      <c r="H13110" s="184" t="str">
        <f t="shared" si="955"/>
        <v/>
      </c>
      <c r="L13110">
        <f t="shared" si="957"/>
        <v>339.11828700000001</v>
      </c>
      <c r="R13110">
        <f t="shared" si="956"/>
        <v>339.118292</v>
      </c>
      <c r="S13110" t="s">
        <v>201</v>
      </c>
      <c r="T13110" s="221">
        <v>45566.313194444447</v>
      </c>
    </row>
    <row r="13111" spans="1:20" x14ac:dyDescent="0.35">
      <c r="A13111" t="s">
        <v>132</v>
      </c>
      <c r="B13111" t="s">
        <v>133</v>
      </c>
      <c r="C13111" t="s">
        <v>97</v>
      </c>
      <c r="D13111" s="29">
        <v>45987</v>
      </c>
      <c r="E13111" s="184" t="str">
        <f t="shared" si="952"/>
        <v/>
      </c>
      <c r="F13111" s="184" t="str">
        <f t="shared" si="953"/>
        <v/>
      </c>
      <c r="G13111" s="184" t="str">
        <f t="shared" si="954"/>
        <v/>
      </c>
      <c r="H13111" s="184" t="str">
        <f t="shared" si="955"/>
        <v/>
      </c>
      <c r="L13111">
        <f t="shared" si="957"/>
        <v>339.11828700000001</v>
      </c>
      <c r="R13111">
        <f t="shared" si="956"/>
        <v>339.118292</v>
      </c>
      <c r="S13111" t="s">
        <v>201</v>
      </c>
      <c r="T13111" s="221">
        <v>45566.313194444447</v>
      </c>
    </row>
    <row r="13112" spans="1:20" x14ac:dyDescent="0.35">
      <c r="A13112" t="s">
        <v>132</v>
      </c>
      <c r="B13112" t="s">
        <v>133</v>
      </c>
      <c r="C13112" t="s">
        <v>97</v>
      </c>
      <c r="D13112" s="29">
        <v>45988</v>
      </c>
      <c r="E13112" s="184" t="str">
        <f t="shared" si="952"/>
        <v/>
      </c>
      <c r="F13112" s="184" t="str">
        <f t="shared" si="953"/>
        <v/>
      </c>
      <c r="G13112" s="184" t="str">
        <f t="shared" si="954"/>
        <v/>
      </c>
      <c r="H13112" s="184" t="str">
        <f t="shared" si="955"/>
        <v/>
      </c>
      <c r="L13112">
        <f t="shared" si="957"/>
        <v>339.11828700000001</v>
      </c>
      <c r="R13112">
        <f t="shared" si="956"/>
        <v>339.118292</v>
      </c>
      <c r="S13112" t="s">
        <v>201</v>
      </c>
      <c r="T13112" s="221">
        <v>45566.313194444447</v>
      </c>
    </row>
    <row r="13113" spans="1:20" x14ac:dyDescent="0.35">
      <c r="A13113" t="s">
        <v>132</v>
      </c>
      <c r="B13113" t="s">
        <v>133</v>
      </c>
      <c r="C13113" t="s">
        <v>97</v>
      </c>
      <c r="D13113" s="29">
        <v>45989</v>
      </c>
      <c r="E13113" s="184" t="str">
        <f t="shared" si="952"/>
        <v/>
      </c>
      <c r="F13113" s="184" t="str">
        <f t="shared" si="953"/>
        <v/>
      </c>
      <c r="G13113" s="184" t="str">
        <f t="shared" si="954"/>
        <v/>
      </c>
      <c r="H13113" s="184" t="str">
        <f t="shared" si="955"/>
        <v/>
      </c>
      <c r="L13113">
        <f t="shared" si="957"/>
        <v>339.11828700000001</v>
      </c>
      <c r="R13113">
        <f t="shared" si="956"/>
        <v>339.118292</v>
      </c>
      <c r="S13113" t="s">
        <v>201</v>
      </c>
      <c r="T13113" s="221">
        <v>45566.313194444447</v>
      </c>
    </row>
    <row r="13114" spans="1:20" x14ac:dyDescent="0.35">
      <c r="A13114" t="s">
        <v>132</v>
      </c>
      <c r="B13114" t="s">
        <v>133</v>
      </c>
      <c r="C13114" t="s">
        <v>97</v>
      </c>
      <c r="D13114" s="29">
        <v>45990</v>
      </c>
      <c r="E13114" s="184" t="str">
        <f t="shared" si="952"/>
        <v/>
      </c>
      <c r="F13114" s="184" t="str">
        <f t="shared" si="953"/>
        <v/>
      </c>
      <c r="G13114" s="184" t="str">
        <f t="shared" si="954"/>
        <v/>
      </c>
      <c r="H13114" s="184" t="str">
        <f t="shared" si="955"/>
        <v/>
      </c>
      <c r="L13114">
        <f t="shared" si="957"/>
        <v>339.11828700000001</v>
      </c>
      <c r="R13114">
        <f t="shared" si="956"/>
        <v>339.118292</v>
      </c>
      <c r="S13114" t="s">
        <v>201</v>
      </c>
      <c r="T13114" s="221">
        <v>45566.313194444447</v>
      </c>
    </row>
    <row r="13115" spans="1:20" x14ac:dyDescent="0.35">
      <c r="A13115" t="s">
        <v>132</v>
      </c>
      <c r="B13115" t="s">
        <v>133</v>
      </c>
      <c r="C13115" t="s">
        <v>97</v>
      </c>
      <c r="D13115" s="29">
        <v>45991</v>
      </c>
      <c r="E13115" s="184" t="str">
        <f t="shared" si="952"/>
        <v/>
      </c>
      <c r="F13115" s="184" t="str">
        <f t="shared" si="953"/>
        <v/>
      </c>
      <c r="G13115" s="184" t="str">
        <f t="shared" si="954"/>
        <v/>
      </c>
      <c r="H13115" s="184" t="str">
        <f t="shared" si="955"/>
        <v/>
      </c>
      <c r="L13115">
        <f t="shared" si="957"/>
        <v>339.11828700000001</v>
      </c>
      <c r="R13115">
        <f t="shared" si="956"/>
        <v>339.118292</v>
      </c>
      <c r="S13115" t="s">
        <v>201</v>
      </c>
      <c r="T13115" s="221">
        <v>45566.313194444447</v>
      </c>
    </row>
    <row r="13116" spans="1:20" x14ac:dyDescent="0.35">
      <c r="A13116" t="s">
        <v>132</v>
      </c>
      <c r="B13116" t="s">
        <v>133</v>
      </c>
      <c r="C13116" t="s">
        <v>97</v>
      </c>
      <c r="D13116" s="29">
        <v>45992</v>
      </c>
      <c r="E13116" s="184" t="str">
        <f t="shared" si="952"/>
        <v/>
      </c>
      <c r="F13116" s="184" t="str">
        <f t="shared" si="953"/>
        <v/>
      </c>
      <c r="G13116" s="184" t="str">
        <f t="shared" si="954"/>
        <v/>
      </c>
      <c r="H13116" s="184" t="str">
        <f t="shared" si="955"/>
        <v/>
      </c>
      <c r="L13116">
        <f t="shared" si="957"/>
        <v>339.11828700000001</v>
      </c>
      <c r="R13116">
        <f t="shared" si="956"/>
        <v>339.118292</v>
      </c>
      <c r="S13116" t="s">
        <v>201</v>
      </c>
      <c r="T13116" s="221">
        <v>45566.313194444447</v>
      </c>
    </row>
    <row r="13117" spans="1:20" x14ac:dyDescent="0.35">
      <c r="A13117" t="s">
        <v>132</v>
      </c>
      <c r="B13117" t="s">
        <v>133</v>
      </c>
      <c r="C13117" t="s">
        <v>97</v>
      </c>
      <c r="D13117" s="29">
        <v>45993</v>
      </c>
      <c r="E13117" s="184" t="str">
        <f t="shared" si="952"/>
        <v/>
      </c>
      <c r="F13117" s="184" t="str">
        <f t="shared" si="953"/>
        <v/>
      </c>
      <c r="G13117" s="184" t="str">
        <f t="shared" si="954"/>
        <v/>
      </c>
      <c r="H13117" s="184" t="str">
        <f t="shared" si="955"/>
        <v/>
      </c>
      <c r="L13117">
        <f t="shared" si="957"/>
        <v>339.11828700000001</v>
      </c>
      <c r="R13117">
        <f t="shared" si="956"/>
        <v>339.118292</v>
      </c>
      <c r="S13117" t="s">
        <v>201</v>
      </c>
      <c r="T13117" s="221">
        <v>45566.313194444447</v>
      </c>
    </row>
    <row r="13118" spans="1:20" x14ac:dyDescent="0.35">
      <c r="A13118" t="s">
        <v>132</v>
      </c>
      <c r="B13118" t="s">
        <v>133</v>
      </c>
      <c r="C13118" t="s">
        <v>97</v>
      </c>
      <c r="D13118" s="29">
        <v>45994</v>
      </c>
      <c r="E13118" s="184" t="str">
        <f t="shared" si="952"/>
        <v/>
      </c>
      <c r="F13118" s="184" t="str">
        <f t="shared" si="953"/>
        <v/>
      </c>
      <c r="G13118" s="184" t="str">
        <f t="shared" si="954"/>
        <v/>
      </c>
      <c r="H13118" s="184" t="str">
        <f t="shared" si="955"/>
        <v/>
      </c>
      <c r="L13118">
        <f t="shared" si="957"/>
        <v>339.11828700000001</v>
      </c>
      <c r="R13118">
        <f t="shared" si="956"/>
        <v>339.118292</v>
      </c>
      <c r="S13118" t="s">
        <v>201</v>
      </c>
      <c r="T13118" s="221">
        <v>45566.313194444447</v>
      </c>
    </row>
    <row r="13119" spans="1:20" x14ac:dyDescent="0.35">
      <c r="A13119" t="s">
        <v>132</v>
      </c>
      <c r="B13119" t="s">
        <v>133</v>
      </c>
      <c r="C13119" t="s">
        <v>97</v>
      </c>
      <c r="D13119" s="29">
        <v>45995</v>
      </c>
      <c r="E13119" s="184" t="str">
        <f t="shared" si="952"/>
        <v/>
      </c>
      <c r="F13119" s="184" t="str">
        <f t="shared" si="953"/>
        <v/>
      </c>
      <c r="G13119" s="184" t="str">
        <f t="shared" si="954"/>
        <v/>
      </c>
      <c r="H13119" s="184" t="str">
        <f t="shared" si="955"/>
        <v/>
      </c>
      <c r="L13119">
        <f t="shared" si="957"/>
        <v>339.11828700000001</v>
      </c>
      <c r="R13119">
        <f t="shared" si="956"/>
        <v>339.118292</v>
      </c>
      <c r="S13119" t="s">
        <v>201</v>
      </c>
      <c r="T13119" s="221">
        <v>45566.313194444447</v>
      </c>
    </row>
    <row r="13120" spans="1:20" x14ac:dyDescent="0.35">
      <c r="A13120" t="s">
        <v>132</v>
      </c>
      <c r="B13120" t="s">
        <v>133</v>
      </c>
      <c r="C13120" t="s">
        <v>97</v>
      </c>
      <c r="D13120" s="29">
        <v>45996</v>
      </c>
      <c r="E13120" s="184" t="str">
        <f t="shared" si="952"/>
        <v/>
      </c>
      <c r="F13120" s="184" t="str">
        <f t="shared" si="953"/>
        <v/>
      </c>
      <c r="G13120" s="184" t="str">
        <f t="shared" si="954"/>
        <v/>
      </c>
      <c r="H13120" s="184" t="str">
        <f t="shared" si="955"/>
        <v/>
      </c>
      <c r="L13120">
        <f t="shared" si="957"/>
        <v>339.11828700000001</v>
      </c>
      <c r="R13120">
        <f t="shared" si="956"/>
        <v>339.118292</v>
      </c>
      <c r="S13120" t="s">
        <v>201</v>
      </c>
      <c r="T13120" s="221">
        <v>45566.313194444447</v>
      </c>
    </row>
    <row r="13121" spans="1:20" x14ac:dyDescent="0.35">
      <c r="A13121" t="s">
        <v>132</v>
      </c>
      <c r="B13121" t="s">
        <v>133</v>
      </c>
      <c r="C13121" t="s">
        <v>97</v>
      </c>
      <c r="D13121" s="29">
        <v>45997</v>
      </c>
      <c r="E13121" s="184" t="str">
        <f t="shared" si="952"/>
        <v/>
      </c>
      <c r="F13121" s="184" t="str">
        <f t="shared" si="953"/>
        <v/>
      </c>
      <c r="G13121" s="184" t="str">
        <f t="shared" si="954"/>
        <v/>
      </c>
      <c r="H13121" s="184" t="str">
        <f t="shared" si="955"/>
        <v/>
      </c>
      <c r="L13121">
        <f t="shared" si="957"/>
        <v>339.11828700000001</v>
      </c>
      <c r="R13121">
        <f t="shared" si="956"/>
        <v>339.118292</v>
      </c>
      <c r="S13121" t="s">
        <v>201</v>
      </c>
      <c r="T13121" s="221">
        <v>45566.313194444447</v>
      </c>
    </row>
    <row r="13122" spans="1:20" x14ac:dyDescent="0.35">
      <c r="A13122" t="s">
        <v>132</v>
      </c>
      <c r="B13122" t="s">
        <v>133</v>
      </c>
      <c r="C13122" t="s">
        <v>97</v>
      </c>
      <c r="D13122" s="29">
        <v>45998</v>
      </c>
      <c r="E13122" s="184" t="str">
        <f t="shared" si="952"/>
        <v/>
      </c>
      <c r="F13122" s="184" t="str">
        <f t="shared" si="953"/>
        <v/>
      </c>
      <c r="G13122" s="184" t="str">
        <f t="shared" si="954"/>
        <v/>
      </c>
      <c r="H13122" s="184" t="str">
        <f t="shared" si="955"/>
        <v/>
      </c>
      <c r="L13122">
        <f t="shared" si="957"/>
        <v>339.11828700000001</v>
      </c>
      <c r="R13122">
        <f t="shared" si="956"/>
        <v>339.118292</v>
      </c>
      <c r="S13122" t="s">
        <v>201</v>
      </c>
      <c r="T13122" s="221">
        <v>45566.313194444447</v>
      </c>
    </row>
    <row r="13123" spans="1:20" x14ac:dyDescent="0.35">
      <c r="A13123" t="s">
        <v>132</v>
      </c>
      <c r="B13123" t="s">
        <v>133</v>
      </c>
      <c r="C13123" t="s">
        <v>97</v>
      </c>
      <c r="D13123" s="29">
        <v>45999</v>
      </c>
      <c r="E13123" s="184" t="str">
        <f t="shared" si="952"/>
        <v/>
      </c>
      <c r="F13123" s="184" t="str">
        <f t="shared" si="953"/>
        <v/>
      </c>
      <c r="G13123" s="184" t="str">
        <f t="shared" si="954"/>
        <v/>
      </c>
      <c r="H13123" s="184" t="str">
        <f t="shared" si="955"/>
        <v/>
      </c>
      <c r="L13123">
        <f t="shared" si="957"/>
        <v>339.11828700000001</v>
      </c>
      <c r="R13123">
        <f t="shared" si="956"/>
        <v>339.118292</v>
      </c>
      <c r="S13123" t="s">
        <v>201</v>
      </c>
      <c r="T13123" s="221">
        <v>45566.313194444447</v>
      </c>
    </row>
    <row r="13124" spans="1:20" x14ac:dyDescent="0.35">
      <c r="A13124" t="s">
        <v>132</v>
      </c>
      <c r="B13124" t="s">
        <v>133</v>
      </c>
      <c r="C13124" t="s">
        <v>97</v>
      </c>
      <c r="D13124" s="29">
        <v>46000</v>
      </c>
      <c r="E13124" s="184" t="str">
        <f t="shared" si="952"/>
        <v/>
      </c>
      <c r="F13124" s="184" t="str">
        <f t="shared" si="953"/>
        <v/>
      </c>
      <c r="G13124" s="184" t="str">
        <f t="shared" si="954"/>
        <v/>
      </c>
      <c r="H13124" s="184" t="str">
        <f t="shared" si="955"/>
        <v/>
      </c>
      <c r="L13124">
        <f t="shared" si="957"/>
        <v>339.11828700000001</v>
      </c>
      <c r="R13124">
        <f t="shared" si="956"/>
        <v>339.118292</v>
      </c>
      <c r="S13124" t="s">
        <v>201</v>
      </c>
      <c r="T13124" s="221">
        <v>45566.313194444447</v>
      </c>
    </row>
    <row r="13125" spans="1:20" x14ac:dyDescent="0.35">
      <c r="A13125" t="s">
        <v>132</v>
      </c>
      <c r="B13125" t="s">
        <v>133</v>
      </c>
      <c r="C13125" t="s">
        <v>97</v>
      </c>
      <c r="D13125" s="29">
        <v>46001</v>
      </c>
      <c r="E13125" s="184" t="str">
        <f t="shared" si="952"/>
        <v/>
      </c>
      <c r="F13125" s="184" t="str">
        <f t="shared" si="953"/>
        <v/>
      </c>
      <c r="G13125" s="184" t="str">
        <f t="shared" si="954"/>
        <v/>
      </c>
      <c r="H13125" s="184" t="str">
        <f t="shared" si="955"/>
        <v/>
      </c>
      <c r="L13125">
        <f t="shared" si="957"/>
        <v>339.11828700000001</v>
      </c>
      <c r="R13125">
        <f t="shared" si="956"/>
        <v>339.118292</v>
      </c>
      <c r="S13125" t="s">
        <v>201</v>
      </c>
      <c r="T13125" s="221">
        <v>45566.313194444447</v>
      </c>
    </row>
    <row r="13126" spans="1:20" x14ac:dyDescent="0.35">
      <c r="A13126" t="s">
        <v>132</v>
      </c>
      <c r="B13126" t="s">
        <v>133</v>
      </c>
      <c r="C13126" t="s">
        <v>97</v>
      </c>
      <c r="D13126" s="29">
        <v>46002</v>
      </c>
      <c r="E13126" s="184" t="str">
        <f t="shared" si="952"/>
        <v/>
      </c>
      <c r="F13126" s="184" t="str">
        <f t="shared" si="953"/>
        <v/>
      </c>
      <c r="G13126" s="184" t="str">
        <f t="shared" si="954"/>
        <v/>
      </c>
      <c r="H13126" s="184" t="str">
        <f t="shared" si="955"/>
        <v/>
      </c>
      <c r="L13126">
        <f t="shared" si="957"/>
        <v>339.11828700000001</v>
      </c>
      <c r="R13126">
        <f t="shared" si="956"/>
        <v>339.118292</v>
      </c>
      <c r="S13126" t="s">
        <v>201</v>
      </c>
      <c r="T13126" s="221">
        <v>45566.313194444447</v>
      </c>
    </row>
    <row r="13127" spans="1:20" x14ac:dyDescent="0.35">
      <c r="A13127" t="s">
        <v>132</v>
      </c>
      <c r="B13127" t="s">
        <v>133</v>
      </c>
      <c r="C13127" t="s">
        <v>97</v>
      </c>
      <c r="D13127" s="29">
        <v>46003</v>
      </c>
      <c r="E13127" s="184" t="str">
        <f t="shared" si="952"/>
        <v/>
      </c>
      <c r="F13127" s="184" t="str">
        <f t="shared" si="953"/>
        <v/>
      </c>
      <c r="G13127" s="184" t="str">
        <f t="shared" si="954"/>
        <v/>
      </c>
      <c r="H13127" s="184" t="str">
        <f t="shared" si="955"/>
        <v/>
      </c>
      <c r="L13127">
        <f t="shared" si="957"/>
        <v>339.11828700000001</v>
      </c>
      <c r="R13127">
        <f t="shared" si="956"/>
        <v>339.118292</v>
      </c>
      <c r="S13127" t="s">
        <v>201</v>
      </c>
      <c r="T13127" s="221">
        <v>45566.313194444447</v>
      </c>
    </row>
    <row r="13128" spans="1:20" x14ac:dyDescent="0.35">
      <c r="A13128" t="s">
        <v>132</v>
      </c>
      <c r="B13128" t="s">
        <v>133</v>
      </c>
      <c r="C13128" t="s">
        <v>97</v>
      </c>
      <c r="D13128" s="29">
        <v>46004</v>
      </c>
      <c r="E13128" s="184" t="str">
        <f t="shared" ref="E13128:E13191" si="958">IF(J13128="","",IF(L13128=0,0,IF(1-(J13128/L13128)&lt;0,"",1-(J13128/L13128))))</f>
        <v/>
      </c>
      <c r="F13128" s="184" t="str">
        <f t="shared" ref="F13128:F13191" si="959">IF(K13128="","",IF(L13128=0,0,IF(1-(K13128/L13128)&lt;0,"",1-(K13128/L13128))))</f>
        <v/>
      </c>
      <c r="G13128" s="184" t="str">
        <f t="shared" ref="G13128:G13191" si="960">IF(J13128="","",IF(1-(J13128/R13128)&lt;0,"",1-(J13128/R13128)))</f>
        <v/>
      </c>
      <c r="H13128" s="184" t="str">
        <f t="shared" ref="H13128:H13191" si="961">IF(K13128="","",IF(1-(K13128/R13128)&lt;0,"",1-(K13128/R13128)))</f>
        <v/>
      </c>
      <c r="L13128">
        <f t="shared" si="957"/>
        <v>339.11828700000001</v>
      </c>
      <c r="R13128">
        <f t="shared" si="956"/>
        <v>339.118292</v>
      </c>
      <c r="S13128" t="s">
        <v>201</v>
      </c>
      <c r="T13128" s="221">
        <v>45566.313194444447</v>
      </c>
    </row>
    <row r="13129" spans="1:20" x14ac:dyDescent="0.35">
      <c r="A13129" t="s">
        <v>132</v>
      </c>
      <c r="B13129" t="s">
        <v>133</v>
      </c>
      <c r="C13129" t="s">
        <v>97</v>
      </c>
      <c r="D13129" s="29">
        <v>46005</v>
      </c>
      <c r="E13129" s="184" t="str">
        <f t="shared" si="958"/>
        <v/>
      </c>
      <c r="F13129" s="184" t="str">
        <f t="shared" si="959"/>
        <v/>
      </c>
      <c r="G13129" s="184" t="str">
        <f t="shared" si="960"/>
        <v/>
      </c>
      <c r="H13129" s="184" t="str">
        <f t="shared" si="961"/>
        <v/>
      </c>
      <c r="L13129">
        <f t="shared" si="957"/>
        <v>339.11828700000001</v>
      </c>
      <c r="R13129">
        <f t="shared" si="956"/>
        <v>339.118292</v>
      </c>
      <c r="S13129" t="s">
        <v>201</v>
      </c>
      <c r="T13129" s="221">
        <v>45566.313194444447</v>
      </c>
    </row>
    <row r="13130" spans="1:20" x14ac:dyDescent="0.35">
      <c r="A13130" t="s">
        <v>132</v>
      </c>
      <c r="B13130" t="s">
        <v>133</v>
      </c>
      <c r="C13130" t="s">
        <v>97</v>
      </c>
      <c r="D13130" s="29">
        <v>46006</v>
      </c>
      <c r="E13130" s="184" t="str">
        <f t="shared" si="958"/>
        <v/>
      </c>
      <c r="F13130" s="184" t="str">
        <f t="shared" si="959"/>
        <v/>
      </c>
      <c r="G13130" s="184" t="str">
        <f t="shared" si="960"/>
        <v/>
      </c>
      <c r="H13130" s="184" t="str">
        <f t="shared" si="961"/>
        <v/>
      </c>
      <c r="L13130">
        <f t="shared" si="957"/>
        <v>339.11828700000001</v>
      </c>
      <c r="R13130">
        <f t="shared" si="956"/>
        <v>339.118292</v>
      </c>
      <c r="S13130" t="s">
        <v>201</v>
      </c>
      <c r="T13130" s="221">
        <v>45566.313194444447</v>
      </c>
    </row>
    <row r="13131" spans="1:20" x14ac:dyDescent="0.35">
      <c r="A13131" t="s">
        <v>132</v>
      </c>
      <c r="B13131" t="s">
        <v>133</v>
      </c>
      <c r="C13131" t="s">
        <v>97</v>
      </c>
      <c r="D13131" s="29">
        <v>46007</v>
      </c>
      <c r="E13131" s="184" t="str">
        <f t="shared" si="958"/>
        <v/>
      </c>
      <c r="F13131" s="184" t="str">
        <f t="shared" si="959"/>
        <v/>
      </c>
      <c r="G13131" s="184" t="str">
        <f t="shared" si="960"/>
        <v/>
      </c>
      <c r="H13131" s="184" t="str">
        <f t="shared" si="961"/>
        <v/>
      </c>
      <c r="L13131">
        <f t="shared" si="957"/>
        <v>339.11828700000001</v>
      </c>
      <c r="R13131">
        <f t="shared" si="956"/>
        <v>339.118292</v>
      </c>
      <c r="S13131" t="s">
        <v>201</v>
      </c>
      <c r="T13131" s="221">
        <v>45566.313194444447</v>
      </c>
    </row>
    <row r="13132" spans="1:20" x14ac:dyDescent="0.35">
      <c r="A13132" t="s">
        <v>132</v>
      </c>
      <c r="B13132" t="s">
        <v>133</v>
      </c>
      <c r="C13132" t="s">
        <v>97</v>
      </c>
      <c r="D13132" s="29">
        <v>46008</v>
      </c>
      <c r="E13132" s="184" t="str">
        <f t="shared" si="958"/>
        <v/>
      </c>
      <c r="F13132" s="184" t="str">
        <f t="shared" si="959"/>
        <v/>
      </c>
      <c r="G13132" s="184" t="str">
        <f t="shared" si="960"/>
        <v/>
      </c>
      <c r="H13132" s="184" t="str">
        <f t="shared" si="961"/>
        <v/>
      </c>
      <c r="L13132">
        <f t="shared" si="957"/>
        <v>339.11828700000001</v>
      </c>
      <c r="R13132">
        <f t="shared" si="956"/>
        <v>339.118292</v>
      </c>
      <c r="S13132" t="s">
        <v>201</v>
      </c>
      <c r="T13132" s="221">
        <v>45566.313194444447</v>
      </c>
    </row>
    <row r="13133" spans="1:20" x14ac:dyDescent="0.35">
      <c r="A13133" t="s">
        <v>132</v>
      </c>
      <c r="B13133" t="s">
        <v>133</v>
      </c>
      <c r="C13133" t="s">
        <v>97</v>
      </c>
      <c r="D13133" s="29">
        <v>46009</v>
      </c>
      <c r="E13133" s="184" t="str">
        <f t="shared" si="958"/>
        <v/>
      </c>
      <c r="F13133" s="184" t="str">
        <f t="shared" si="959"/>
        <v/>
      </c>
      <c r="G13133" s="184" t="str">
        <f t="shared" si="960"/>
        <v/>
      </c>
      <c r="H13133" s="184" t="str">
        <f t="shared" si="961"/>
        <v/>
      </c>
      <c r="L13133">
        <f t="shared" si="957"/>
        <v>339.11828700000001</v>
      </c>
      <c r="R13133">
        <f t="shared" si="956"/>
        <v>339.118292</v>
      </c>
      <c r="S13133" t="s">
        <v>201</v>
      </c>
      <c r="T13133" s="221">
        <v>45566.313194444447</v>
      </c>
    </row>
    <row r="13134" spans="1:20" x14ac:dyDescent="0.35">
      <c r="A13134" t="s">
        <v>132</v>
      </c>
      <c r="B13134" t="s">
        <v>133</v>
      </c>
      <c r="C13134" t="s">
        <v>97</v>
      </c>
      <c r="D13134" s="29">
        <v>46010</v>
      </c>
      <c r="E13134" s="184" t="str">
        <f t="shared" si="958"/>
        <v/>
      </c>
      <c r="F13134" s="184" t="str">
        <f t="shared" si="959"/>
        <v/>
      </c>
      <c r="G13134" s="184" t="str">
        <f t="shared" si="960"/>
        <v/>
      </c>
      <c r="H13134" s="184" t="str">
        <f t="shared" si="961"/>
        <v/>
      </c>
      <c r="L13134">
        <f t="shared" si="957"/>
        <v>339.11828700000001</v>
      </c>
      <c r="R13134">
        <f t="shared" si="956"/>
        <v>339.118292</v>
      </c>
      <c r="S13134" t="s">
        <v>201</v>
      </c>
      <c r="T13134" s="221">
        <v>45566.313194444447</v>
      </c>
    </row>
    <row r="13135" spans="1:20" x14ac:dyDescent="0.35">
      <c r="A13135" t="s">
        <v>132</v>
      </c>
      <c r="B13135" t="s">
        <v>133</v>
      </c>
      <c r="C13135" t="s">
        <v>97</v>
      </c>
      <c r="D13135" s="29">
        <v>46011</v>
      </c>
      <c r="E13135" s="184" t="str">
        <f t="shared" si="958"/>
        <v/>
      </c>
      <c r="F13135" s="184" t="str">
        <f t="shared" si="959"/>
        <v/>
      </c>
      <c r="G13135" s="184" t="str">
        <f t="shared" si="960"/>
        <v/>
      </c>
      <c r="H13135" s="184" t="str">
        <f t="shared" si="961"/>
        <v/>
      </c>
      <c r="L13135">
        <f t="shared" si="957"/>
        <v>339.11828700000001</v>
      </c>
      <c r="R13135">
        <f t="shared" si="956"/>
        <v>339.118292</v>
      </c>
      <c r="S13135" t="s">
        <v>201</v>
      </c>
      <c r="T13135" s="221">
        <v>45566.313194444447</v>
      </c>
    </row>
    <row r="13136" spans="1:20" x14ac:dyDescent="0.35">
      <c r="A13136" t="s">
        <v>132</v>
      </c>
      <c r="B13136" t="s">
        <v>133</v>
      </c>
      <c r="C13136" t="s">
        <v>97</v>
      </c>
      <c r="D13136" s="29">
        <v>46012</v>
      </c>
      <c r="E13136" s="184" t="str">
        <f t="shared" si="958"/>
        <v/>
      </c>
      <c r="F13136" s="184" t="str">
        <f t="shared" si="959"/>
        <v/>
      </c>
      <c r="G13136" s="184" t="str">
        <f t="shared" si="960"/>
        <v/>
      </c>
      <c r="H13136" s="184" t="str">
        <f t="shared" si="961"/>
        <v/>
      </c>
      <c r="L13136">
        <f t="shared" si="957"/>
        <v>339.11828700000001</v>
      </c>
      <c r="R13136">
        <f t="shared" si="956"/>
        <v>339.118292</v>
      </c>
      <c r="S13136" t="s">
        <v>201</v>
      </c>
      <c r="T13136" s="221">
        <v>45566.313194444447</v>
      </c>
    </row>
    <row r="13137" spans="1:20" x14ac:dyDescent="0.35">
      <c r="A13137" t="s">
        <v>132</v>
      </c>
      <c r="B13137" t="s">
        <v>133</v>
      </c>
      <c r="C13137" t="s">
        <v>97</v>
      </c>
      <c r="D13137" s="29">
        <v>46013</v>
      </c>
      <c r="E13137" s="184" t="str">
        <f t="shared" si="958"/>
        <v/>
      </c>
      <c r="F13137" s="184" t="str">
        <f t="shared" si="959"/>
        <v/>
      </c>
      <c r="G13137" s="184" t="str">
        <f t="shared" si="960"/>
        <v/>
      </c>
      <c r="H13137" s="184" t="str">
        <f t="shared" si="961"/>
        <v/>
      </c>
      <c r="L13137">
        <f t="shared" si="957"/>
        <v>339.11828700000001</v>
      </c>
      <c r="R13137">
        <f t="shared" si="956"/>
        <v>339.118292</v>
      </c>
      <c r="S13137" t="s">
        <v>201</v>
      </c>
      <c r="T13137" s="221">
        <v>45566.313194444447</v>
      </c>
    </row>
    <row r="13138" spans="1:20" x14ac:dyDescent="0.35">
      <c r="A13138" t="s">
        <v>132</v>
      </c>
      <c r="B13138" t="s">
        <v>133</v>
      </c>
      <c r="C13138" t="s">
        <v>97</v>
      </c>
      <c r="D13138" s="29">
        <v>46014</v>
      </c>
      <c r="E13138" s="184" t="str">
        <f t="shared" si="958"/>
        <v/>
      </c>
      <c r="F13138" s="184" t="str">
        <f t="shared" si="959"/>
        <v/>
      </c>
      <c r="G13138" s="184" t="str">
        <f t="shared" si="960"/>
        <v/>
      </c>
      <c r="H13138" s="184" t="str">
        <f t="shared" si="961"/>
        <v/>
      </c>
      <c r="L13138">
        <f t="shared" si="957"/>
        <v>339.11828700000001</v>
      </c>
      <c r="R13138">
        <f t="shared" si="956"/>
        <v>339.118292</v>
      </c>
      <c r="S13138" t="s">
        <v>201</v>
      </c>
      <c r="T13138" s="221">
        <v>45566.313194444447</v>
      </c>
    </row>
    <row r="13139" spans="1:20" x14ac:dyDescent="0.35">
      <c r="A13139" t="s">
        <v>132</v>
      </c>
      <c r="B13139" t="s">
        <v>133</v>
      </c>
      <c r="C13139" t="s">
        <v>97</v>
      </c>
      <c r="D13139" s="29">
        <v>46015</v>
      </c>
      <c r="E13139" s="184" t="str">
        <f t="shared" si="958"/>
        <v/>
      </c>
      <c r="F13139" s="184" t="str">
        <f t="shared" si="959"/>
        <v/>
      </c>
      <c r="G13139" s="184" t="str">
        <f t="shared" si="960"/>
        <v/>
      </c>
      <c r="H13139" s="184" t="str">
        <f t="shared" si="961"/>
        <v/>
      </c>
      <c r="L13139">
        <f t="shared" si="957"/>
        <v>339.11828700000001</v>
      </c>
      <c r="R13139">
        <f t="shared" si="956"/>
        <v>339.118292</v>
      </c>
      <c r="S13139" t="s">
        <v>201</v>
      </c>
      <c r="T13139" s="221">
        <v>45566.313194444447</v>
      </c>
    </row>
    <row r="13140" spans="1:20" x14ac:dyDescent="0.35">
      <c r="A13140" t="s">
        <v>132</v>
      </c>
      <c r="B13140" t="s">
        <v>133</v>
      </c>
      <c r="C13140" t="s">
        <v>97</v>
      </c>
      <c r="D13140" s="29">
        <v>46016</v>
      </c>
      <c r="E13140" s="184" t="str">
        <f t="shared" si="958"/>
        <v/>
      </c>
      <c r="F13140" s="184" t="str">
        <f t="shared" si="959"/>
        <v/>
      </c>
      <c r="G13140" s="184" t="str">
        <f t="shared" si="960"/>
        <v/>
      </c>
      <c r="H13140" s="184" t="str">
        <f t="shared" si="961"/>
        <v/>
      </c>
      <c r="L13140">
        <f t="shared" si="957"/>
        <v>339.11828700000001</v>
      </c>
      <c r="R13140">
        <f t="shared" si="956"/>
        <v>339.118292</v>
      </c>
      <c r="S13140" t="s">
        <v>201</v>
      </c>
      <c r="T13140" s="221">
        <v>45566.313194444447</v>
      </c>
    </row>
    <row r="13141" spans="1:20" x14ac:dyDescent="0.35">
      <c r="A13141" t="s">
        <v>132</v>
      </c>
      <c r="B13141" t="s">
        <v>133</v>
      </c>
      <c r="C13141" t="s">
        <v>97</v>
      </c>
      <c r="D13141" s="29">
        <v>46017</v>
      </c>
      <c r="E13141" s="184" t="str">
        <f t="shared" si="958"/>
        <v/>
      </c>
      <c r="F13141" s="184" t="str">
        <f t="shared" si="959"/>
        <v/>
      </c>
      <c r="G13141" s="184" t="str">
        <f t="shared" si="960"/>
        <v/>
      </c>
      <c r="H13141" s="184" t="str">
        <f t="shared" si="961"/>
        <v/>
      </c>
      <c r="L13141">
        <f t="shared" si="957"/>
        <v>339.11828700000001</v>
      </c>
      <c r="R13141">
        <f t="shared" si="956"/>
        <v>339.118292</v>
      </c>
      <c r="S13141" t="s">
        <v>201</v>
      </c>
      <c r="T13141" s="221">
        <v>45566.313194444447</v>
      </c>
    </row>
    <row r="13142" spans="1:20" x14ac:dyDescent="0.35">
      <c r="A13142" t="s">
        <v>132</v>
      </c>
      <c r="B13142" t="s">
        <v>133</v>
      </c>
      <c r="C13142" t="s">
        <v>97</v>
      </c>
      <c r="D13142" s="29">
        <v>46018</v>
      </c>
      <c r="E13142" s="184" t="str">
        <f t="shared" si="958"/>
        <v/>
      </c>
      <c r="F13142" s="184" t="str">
        <f t="shared" si="959"/>
        <v/>
      </c>
      <c r="G13142" s="184" t="str">
        <f t="shared" si="960"/>
        <v/>
      </c>
      <c r="H13142" s="184" t="str">
        <f t="shared" si="961"/>
        <v/>
      </c>
      <c r="L13142">
        <f t="shared" si="957"/>
        <v>339.11828700000001</v>
      </c>
      <c r="R13142">
        <f t="shared" si="956"/>
        <v>339.118292</v>
      </c>
      <c r="S13142" t="s">
        <v>201</v>
      </c>
      <c r="T13142" s="221">
        <v>45566.313194444447</v>
      </c>
    </row>
    <row r="13143" spans="1:20" x14ac:dyDescent="0.35">
      <c r="A13143" t="s">
        <v>132</v>
      </c>
      <c r="B13143" t="s">
        <v>133</v>
      </c>
      <c r="C13143" t="s">
        <v>97</v>
      </c>
      <c r="D13143" s="29">
        <v>46019</v>
      </c>
      <c r="E13143" s="184" t="str">
        <f t="shared" si="958"/>
        <v/>
      </c>
      <c r="F13143" s="184" t="str">
        <f t="shared" si="959"/>
        <v/>
      </c>
      <c r="G13143" s="184" t="str">
        <f t="shared" si="960"/>
        <v/>
      </c>
      <c r="H13143" s="184" t="str">
        <f t="shared" si="961"/>
        <v/>
      </c>
      <c r="L13143">
        <f t="shared" si="957"/>
        <v>339.11828700000001</v>
      </c>
      <c r="R13143">
        <f t="shared" si="956"/>
        <v>339.118292</v>
      </c>
      <c r="S13143" t="s">
        <v>201</v>
      </c>
      <c r="T13143" s="221">
        <v>45566.313194444447</v>
      </c>
    </row>
    <row r="13144" spans="1:20" x14ac:dyDescent="0.35">
      <c r="A13144" t="s">
        <v>132</v>
      </c>
      <c r="B13144" t="s">
        <v>133</v>
      </c>
      <c r="C13144" t="s">
        <v>97</v>
      </c>
      <c r="D13144" s="29">
        <v>46020</v>
      </c>
      <c r="E13144" s="184" t="str">
        <f t="shared" si="958"/>
        <v/>
      </c>
      <c r="F13144" s="184" t="str">
        <f t="shared" si="959"/>
        <v/>
      </c>
      <c r="G13144" s="184" t="str">
        <f t="shared" si="960"/>
        <v/>
      </c>
      <c r="H13144" s="184" t="str">
        <f t="shared" si="961"/>
        <v/>
      </c>
      <c r="L13144">
        <f t="shared" si="957"/>
        <v>339.11828700000001</v>
      </c>
      <c r="R13144">
        <f t="shared" si="956"/>
        <v>339.118292</v>
      </c>
      <c r="S13144" t="s">
        <v>201</v>
      </c>
      <c r="T13144" s="221">
        <v>45566.313194444447</v>
      </c>
    </row>
    <row r="13145" spans="1:20" x14ac:dyDescent="0.35">
      <c r="A13145" t="s">
        <v>132</v>
      </c>
      <c r="B13145" t="s">
        <v>133</v>
      </c>
      <c r="C13145" t="s">
        <v>97</v>
      </c>
      <c r="D13145" s="29">
        <v>46021</v>
      </c>
      <c r="E13145" s="184" t="str">
        <f t="shared" si="958"/>
        <v/>
      </c>
      <c r="F13145" s="184" t="str">
        <f t="shared" si="959"/>
        <v/>
      </c>
      <c r="G13145" s="184" t="str">
        <f t="shared" si="960"/>
        <v/>
      </c>
      <c r="H13145" s="184" t="str">
        <f t="shared" si="961"/>
        <v/>
      </c>
      <c r="L13145">
        <f t="shared" si="957"/>
        <v>339.11828700000001</v>
      </c>
      <c r="R13145">
        <f t="shared" si="956"/>
        <v>339.118292</v>
      </c>
      <c r="S13145" t="s">
        <v>201</v>
      </c>
      <c r="T13145" s="221">
        <v>45566.313194444447</v>
      </c>
    </row>
    <row r="13146" spans="1:20" x14ac:dyDescent="0.35">
      <c r="A13146" t="s">
        <v>132</v>
      </c>
      <c r="B13146" t="s">
        <v>133</v>
      </c>
      <c r="C13146" t="s">
        <v>97</v>
      </c>
      <c r="D13146" s="29">
        <v>46022</v>
      </c>
      <c r="E13146" s="184" t="str">
        <f t="shared" si="958"/>
        <v/>
      </c>
      <c r="F13146" s="184" t="str">
        <f t="shared" si="959"/>
        <v/>
      </c>
      <c r="G13146" s="184" t="str">
        <f t="shared" si="960"/>
        <v/>
      </c>
      <c r="H13146" s="184" t="str">
        <f t="shared" si="961"/>
        <v/>
      </c>
      <c r="L13146">
        <f t="shared" si="957"/>
        <v>339.11828700000001</v>
      </c>
      <c r="R13146">
        <f t="shared" si="956"/>
        <v>339.118292</v>
      </c>
      <c r="S13146" t="s">
        <v>201</v>
      </c>
      <c r="T13146" s="221">
        <v>45566.313194444447</v>
      </c>
    </row>
    <row r="13147" spans="1:20" x14ac:dyDescent="0.35">
      <c r="A13147" t="s">
        <v>229</v>
      </c>
      <c r="B13147" t="s">
        <v>230</v>
      </c>
      <c r="C13147" t="s">
        <v>97</v>
      </c>
      <c r="D13147" s="29">
        <v>45658</v>
      </c>
      <c r="E13147" s="184" t="str">
        <f t="shared" si="958"/>
        <v/>
      </c>
      <c r="F13147" s="184" t="str">
        <f t="shared" si="959"/>
        <v/>
      </c>
      <c r="G13147" s="184" t="str">
        <f t="shared" si="960"/>
        <v/>
      </c>
      <c r="H13147" s="184" t="str">
        <f t="shared" si="961"/>
        <v/>
      </c>
      <c r="R13147">
        <v>0</v>
      </c>
      <c r="S13147" t="s">
        <v>201</v>
      </c>
      <c r="T13147" s="221">
        <v>45323.313888888886</v>
      </c>
    </row>
    <row r="13148" spans="1:20" x14ac:dyDescent="0.35">
      <c r="A13148" t="s">
        <v>229</v>
      </c>
      <c r="B13148" t="s">
        <v>230</v>
      </c>
      <c r="C13148" t="s">
        <v>97</v>
      </c>
      <c r="D13148" s="29">
        <v>45659</v>
      </c>
      <c r="E13148" s="184" t="str">
        <f t="shared" si="958"/>
        <v/>
      </c>
      <c r="F13148" s="184" t="str">
        <f t="shared" si="959"/>
        <v/>
      </c>
      <c r="G13148" s="184" t="str">
        <f t="shared" si="960"/>
        <v/>
      </c>
      <c r="H13148" s="184" t="str">
        <f t="shared" si="961"/>
        <v/>
      </c>
      <c r="R13148">
        <v>0</v>
      </c>
      <c r="S13148" t="s">
        <v>201</v>
      </c>
      <c r="T13148" s="221">
        <v>45323.313888888886</v>
      </c>
    </row>
    <row r="13149" spans="1:20" x14ac:dyDescent="0.35">
      <c r="A13149" t="s">
        <v>229</v>
      </c>
      <c r="B13149" t="s">
        <v>230</v>
      </c>
      <c r="C13149" t="s">
        <v>97</v>
      </c>
      <c r="D13149" s="29">
        <v>45660</v>
      </c>
      <c r="E13149" s="184" t="str">
        <f t="shared" si="958"/>
        <v/>
      </c>
      <c r="F13149" s="184" t="str">
        <f t="shared" si="959"/>
        <v/>
      </c>
      <c r="G13149" s="184" t="str">
        <f t="shared" si="960"/>
        <v/>
      </c>
      <c r="H13149" s="184" t="str">
        <f t="shared" si="961"/>
        <v/>
      </c>
      <c r="R13149">
        <v>0</v>
      </c>
      <c r="S13149" t="s">
        <v>201</v>
      </c>
      <c r="T13149" s="221">
        <v>45323.313888888886</v>
      </c>
    </row>
    <row r="13150" spans="1:20" x14ac:dyDescent="0.35">
      <c r="A13150" t="s">
        <v>229</v>
      </c>
      <c r="B13150" t="s">
        <v>230</v>
      </c>
      <c r="C13150" t="s">
        <v>97</v>
      </c>
      <c r="D13150" s="29">
        <v>45661</v>
      </c>
      <c r="E13150" s="184" t="str">
        <f t="shared" si="958"/>
        <v/>
      </c>
      <c r="F13150" s="184" t="str">
        <f t="shared" si="959"/>
        <v/>
      </c>
      <c r="G13150" s="184" t="str">
        <f t="shared" si="960"/>
        <v/>
      </c>
      <c r="H13150" s="184" t="str">
        <f t="shared" si="961"/>
        <v/>
      </c>
      <c r="R13150">
        <v>0</v>
      </c>
      <c r="S13150" t="s">
        <v>201</v>
      </c>
      <c r="T13150" s="221">
        <v>45323.313888888886</v>
      </c>
    </row>
    <row r="13151" spans="1:20" x14ac:dyDescent="0.35">
      <c r="A13151" t="s">
        <v>229</v>
      </c>
      <c r="B13151" t="s">
        <v>230</v>
      </c>
      <c r="C13151" t="s">
        <v>97</v>
      </c>
      <c r="D13151" s="29">
        <v>45662</v>
      </c>
      <c r="E13151" s="184" t="str">
        <f t="shared" si="958"/>
        <v/>
      </c>
      <c r="F13151" s="184" t="str">
        <f t="shared" si="959"/>
        <v/>
      </c>
      <c r="G13151" s="184" t="str">
        <f t="shared" si="960"/>
        <v/>
      </c>
      <c r="H13151" s="184" t="str">
        <f t="shared" si="961"/>
        <v/>
      </c>
      <c r="R13151">
        <v>0</v>
      </c>
      <c r="S13151" t="s">
        <v>201</v>
      </c>
      <c r="T13151" s="221">
        <v>45323.313888888886</v>
      </c>
    </row>
    <row r="13152" spans="1:20" x14ac:dyDescent="0.35">
      <c r="A13152" t="s">
        <v>229</v>
      </c>
      <c r="B13152" t="s">
        <v>230</v>
      </c>
      <c r="C13152" t="s">
        <v>97</v>
      </c>
      <c r="D13152" s="29">
        <v>45663</v>
      </c>
      <c r="E13152" s="184" t="str">
        <f t="shared" si="958"/>
        <v/>
      </c>
      <c r="F13152" s="184" t="str">
        <f t="shared" si="959"/>
        <v/>
      </c>
      <c r="G13152" s="184" t="str">
        <f t="shared" si="960"/>
        <v/>
      </c>
      <c r="H13152" s="184" t="str">
        <f t="shared" si="961"/>
        <v/>
      </c>
      <c r="R13152">
        <v>0</v>
      </c>
      <c r="S13152" t="s">
        <v>201</v>
      </c>
      <c r="T13152" s="221">
        <v>45323.313888888886</v>
      </c>
    </row>
    <row r="13153" spans="1:20" x14ac:dyDescent="0.35">
      <c r="A13153" t="s">
        <v>229</v>
      </c>
      <c r="B13153" t="s">
        <v>230</v>
      </c>
      <c r="C13153" t="s">
        <v>97</v>
      </c>
      <c r="D13153" s="29">
        <v>45664</v>
      </c>
      <c r="E13153" s="184" t="str">
        <f t="shared" si="958"/>
        <v/>
      </c>
      <c r="F13153" s="184" t="str">
        <f t="shared" si="959"/>
        <v/>
      </c>
      <c r="G13153" s="184" t="str">
        <f t="shared" si="960"/>
        <v/>
      </c>
      <c r="H13153" s="184" t="str">
        <f t="shared" si="961"/>
        <v/>
      </c>
      <c r="R13153">
        <v>0</v>
      </c>
      <c r="S13153" t="s">
        <v>201</v>
      </c>
      <c r="T13153" s="221">
        <v>45323.313888888886</v>
      </c>
    </row>
    <row r="13154" spans="1:20" x14ac:dyDescent="0.35">
      <c r="A13154" t="s">
        <v>229</v>
      </c>
      <c r="B13154" t="s">
        <v>230</v>
      </c>
      <c r="C13154" t="s">
        <v>97</v>
      </c>
      <c r="D13154" s="29">
        <v>45665</v>
      </c>
      <c r="E13154" s="184" t="str">
        <f t="shared" si="958"/>
        <v/>
      </c>
      <c r="F13154" s="184" t="str">
        <f t="shared" si="959"/>
        <v/>
      </c>
      <c r="G13154" s="184" t="str">
        <f t="shared" si="960"/>
        <v/>
      </c>
      <c r="H13154" s="184" t="str">
        <f t="shared" si="961"/>
        <v/>
      </c>
      <c r="R13154">
        <v>0</v>
      </c>
      <c r="S13154" t="s">
        <v>201</v>
      </c>
      <c r="T13154" s="221">
        <v>45323.313888888886</v>
      </c>
    </row>
    <row r="13155" spans="1:20" x14ac:dyDescent="0.35">
      <c r="A13155" t="s">
        <v>229</v>
      </c>
      <c r="B13155" t="s">
        <v>230</v>
      </c>
      <c r="C13155" t="s">
        <v>97</v>
      </c>
      <c r="D13155" s="29">
        <v>45666</v>
      </c>
      <c r="E13155" s="184" t="str">
        <f t="shared" si="958"/>
        <v/>
      </c>
      <c r="F13155" s="184" t="str">
        <f t="shared" si="959"/>
        <v/>
      </c>
      <c r="G13155" s="184" t="str">
        <f t="shared" si="960"/>
        <v/>
      </c>
      <c r="H13155" s="184" t="str">
        <f t="shared" si="961"/>
        <v/>
      </c>
      <c r="R13155">
        <v>0</v>
      </c>
      <c r="S13155" t="s">
        <v>201</v>
      </c>
      <c r="T13155" s="221">
        <v>45323.313888888886</v>
      </c>
    </row>
    <row r="13156" spans="1:20" x14ac:dyDescent="0.35">
      <c r="A13156" t="s">
        <v>229</v>
      </c>
      <c r="B13156" t="s">
        <v>230</v>
      </c>
      <c r="C13156" t="s">
        <v>97</v>
      </c>
      <c r="D13156" s="29">
        <v>45667</v>
      </c>
      <c r="E13156" s="184" t="str">
        <f t="shared" si="958"/>
        <v/>
      </c>
      <c r="F13156" s="184" t="str">
        <f t="shared" si="959"/>
        <v/>
      </c>
      <c r="G13156" s="184" t="str">
        <f t="shared" si="960"/>
        <v/>
      </c>
      <c r="H13156" s="184" t="str">
        <f t="shared" si="961"/>
        <v/>
      </c>
      <c r="R13156">
        <v>0</v>
      </c>
      <c r="S13156" t="s">
        <v>201</v>
      </c>
      <c r="T13156" s="221">
        <v>45323.313888888886</v>
      </c>
    </row>
    <row r="13157" spans="1:20" x14ac:dyDescent="0.35">
      <c r="A13157" t="s">
        <v>229</v>
      </c>
      <c r="B13157" t="s">
        <v>230</v>
      </c>
      <c r="C13157" t="s">
        <v>97</v>
      </c>
      <c r="D13157" s="29">
        <v>45668</v>
      </c>
      <c r="E13157" s="184" t="str">
        <f t="shared" si="958"/>
        <v/>
      </c>
      <c r="F13157" s="184" t="str">
        <f t="shared" si="959"/>
        <v/>
      </c>
      <c r="G13157" s="184" t="str">
        <f t="shared" si="960"/>
        <v/>
      </c>
      <c r="H13157" s="184" t="str">
        <f t="shared" si="961"/>
        <v/>
      </c>
      <c r="R13157">
        <v>0</v>
      </c>
      <c r="S13157" t="s">
        <v>201</v>
      </c>
      <c r="T13157" s="221">
        <v>45323.313888888886</v>
      </c>
    </row>
    <row r="13158" spans="1:20" x14ac:dyDescent="0.35">
      <c r="A13158" t="s">
        <v>229</v>
      </c>
      <c r="B13158" t="s">
        <v>230</v>
      </c>
      <c r="C13158" t="s">
        <v>97</v>
      </c>
      <c r="D13158" s="29">
        <v>45669</v>
      </c>
      <c r="E13158" s="184" t="str">
        <f t="shared" si="958"/>
        <v/>
      </c>
      <c r="F13158" s="184" t="str">
        <f t="shared" si="959"/>
        <v/>
      </c>
      <c r="G13158" s="184" t="str">
        <f t="shared" si="960"/>
        <v/>
      </c>
      <c r="H13158" s="184" t="str">
        <f t="shared" si="961"/>
        <v/>
      </c>
      <c r="R13158">
        <v>0</v>
      </c>
      <c r="S13158" t="s">
        <v>201</v>
      </c>
      <c r="T13158" s="221">
        <v>45323.313888888886</v>
      </c>
    </row>
    <row r="13159" spans="1:20" x14ac:dyDescent="0.35">
      <c r="A13159" t="s">
        <v>229</v>
      </c>
      <c r="B13159" t="s">
        <v>230</v>
      </c>
      <c r="C13159" t="s">
        <v>97</v>
      </c>
      <c r="D13159" s="29">
        <v>45670</v>
      </c>
      <c r="E13159" s="184" t="str">
        <f t="shared" si="958"/>
        <v/>
      </c>
      <c r="F13159" s="184" t="str">
        <f t="shared" si="959"/>
        <v/>
      </c>
      <c r="G13159" s="184" t="str">
        <f t="shared" si="960"/>
        <v/>
      </c>
      <c r="H13159" s="184" t="str">
        <f t="shared" si="961"/>
        <v/>
      </c>
      <c r="R13159">
        <v>0</v>
      </c>
      <c r="S13159" t="s">
        <v>201</v>
      </c>
      <c r="T13159" s="221">
        <v>45323.313888888886</v>
      </c>
    </row>
    <row r="13160" spans="1:20" x14ac:dyDescent="0.35">
      <c r="A13160" t="s">
        <v>229</v>
      </c>
      <c r="B13160" t="s">
        <v>230</v>
      </c>
      <c r="C13160" t="s">
        <v>97</v>
      </c>
      <c r="D13160" s="29">
        <v>45671</v>
      </c>
      <c r="E13160" s="184" t="str">
        <f t="shared" si="958"/>
        <v/>
      </c>
      <c r="F13160" s="184" t="str">
        <f t="shared" si="959"/>
        <v/>
      </c>
      <c r="G13160" s="184" t="str">
        <f t="shared" si="960"/>
        <v/>
      </c>
      <c r="H13160" s="184" t="str">
        <f t="shared" si="961"/>
        <v/>
      </c>
      <c r="R13160">
        <v>0</v>
      </c>
      <c r="S13160" t="s">
        <v>201</v>
      </c>
      <c r="T13160" s="221">
        <v>45323.313888888886</v>
      </c>
    </row>
    <row r="13161" spans="1:20" x14ac:dyDescent="0.35">
      <c r="A13161" t="s">
        <v>229</v>
      </c>
      <c r="B13161" t="s">
        <v>230</v>
      </c>
      <c r="C13161" t="s">
        <v>97</v>
      </c>
      <c r="D13161" s="29">
        <v>45672</v>
      </c>
      <c r="E13161" s="184" t="str">
        <f t="shared" si="958"/>
        <v/>
      </c>
      <c r="F13161" s="184" t="str">
        <f t="shared" si="959"/>
        <v/>
      </c>
      <c r="G13161" s="184" t="str">
        <f t="shared" si="960"/>
        <v/>
      </c>
      <c r="H13161" s="184" t="str">
        <f t="shared" si="961"/>
        <v/>
      </c>
      <c r="R13161">
        <v>0</v>
      </c>
      <c r="S13161" t="s">
        <v>201</v>
      </c>
      <c r="T13161" s="221">
        <v>45323.313888888886</v>
      </c>
    </row>
    <row r="13162" spans="1:20" x14ac:dyDescent="0.35">
      <c r="A13162" t="s">
        <v>229</v>
      </c>
      <c r="B13162" t="s">
        <v>230</v>
      </c>
      <c r="C13162" t="s">
        <v>97</v>
      </c>
      <c r="D13162" s="29">
        <v>45673</v>
      </c>
      <c r="E13162" s="184" t="str">
        <f t="shared" si="958"/>
        <v/>
      </c>
      <c r="F13162" s="184" t="str">
        <f t="shared" si="959"/>
        <v/>
      </c>
      <c r="G13162" s="184" t="str">
        <f t="shared" si="960"/>
        <v/>
      </c>
      <c r="H13162" s="184" t="str">
        <f t="shared" si="961"/>
        <v/>
      </c>
      <c r="R13162">
        <v>0</v>
      </c>
      <c r="S13162" t="s">
        <v>201</v>
      </c>
      <c r="T13162" s="221">
        <v>45323.313888888886</v>
      </c>
    </row>
    <row r="13163" spans="1:20" x14ac:dyDescent="0.35">
      <c r="A13163" t="s">
        <v>229</v>
      </c>
      <c r="B13163" t="s">
        <v>230</v>
      </c>
      <c r="C13163" t="s">
        <v>97</v>
      </c>
      <c r="D13163" s="29">
        <v>45674</v>
      </c>
      <c r="E13163" s="184" t="str">
        <f t="shared" si="958"/>
        <v/>
      </c>
      <c r="F13163" s="184" t="str">
        <f t="shared" si="959"/>
        <v/>
      </c>
      <c r="G13163" s="184" t="str">
        <f t="shared" si="960"/>
        <v/>
      </c>
      <c r="H13163" s="184" t="str">
        <f t="shared" si="961"/>
        <v/>
      </c>
      <c r="R13163">
        <v>0</v>
      </c>
      <c r="S13163" t="s">
        <v>201</v>
      </c>
      <c r="T13163" s="221">
        <v>45323.313888888886</v>
      </c>
    </row>
    <row r="13164" spans="1:20" x14ac:dyDescent="0.35">
      <c r="A13164" t="s">
        <v>229</v>
      </c>
      <c r="B13164" t="s">
        <v>230</v>
      </c>
      <c r="C13164" t="s">
        <v>97</v>
      </c>
      <c r="D13164" s="29">
        <v>45675</v>
      </c>
      <c r="E13164" s="184" t="str">
        <f t="shared" si="958"/>
        <v/>
      </c>
      <c r="F13164" s="184" t="str">
        <f t="shared" si="959"/>
        <v/>
      </c>
      <c r="G13164" s="184" t="str">
        <f t="shared" si="960"/>
        <v/>
      </c>
      <c r="H13164" s="184" t="str">
        <f t="shared" si="961"/>
        <v/>
      </c>
      <c r="R13164">
        <v>0</v>
      </c>
      <c r="S13164" t="s">
        <v>201</v>
      </c>
      <c r="T13164" s="221">
        <v>45323.313888888886</v>
      </c>
    </row>
    <row r="13165" spans="1:20" x14ac:dyDescent="0.35">
      <c r="A13165" t="s">
        <v>229</v>
      </c>
      <c r="B13165" t="s">
        <v>230</v>
      </c>
      <c r="C13165" t="s">
        <v>97</v>
      </c>
      <c r="D13165" s="29">
        <v>45676</v>
      </c>
      <c r="E13165" s="184" t="str">
        <f t="shared" si="958"/>
        <v/>
      </c>
      <c r="F13165" s="184" t="str">
        <f t="shared" si="959"/>
        <v/>
      </c>
      <c r="G13165" s="184" t="str">
        <f t="shared" si="960"/>
        <v/>
      </c>
      <c r="H13165" s="184" t="str">
        <f t="shared" si="961"/>
        <v/>
      </c>
      <c r="R13165">
        <v>0</v>
      </c>
      <c r="S13165" t="s">
        <v>201</v>
      </c>
      <c r="T13165" s="221">
        <v>45323.313888888886</v>
      </c>
    </row>
    <row r="13166" spans="1:20" x14ac:dyDescent="0.35">
      <c r="A13166" t="s">
        <v>229</v>
      </c>
      <c r="B13166" t="s">
        <v>230</v>
      </c>
      <c r="C13166" t="s">
        <v>97</v>
      </c>
      <c r="D13166" s="29">
        <v>45677</v>
      </c>
      <c r="E13166" s="184" t="str">
        <f t="shared" si="958"/>
        <v/>
      </c>
      <c r="F13166" s="184" t="str">
        <f t="shared" si="959"/>
        <v/>
      </c>
      <c r="G13166" s="184" t="str">
        <f t="shared" si="960"/>
        <v/>
      </c>
      <c r="H13166" s="184" t="str">
        <f t="shared" si="961"/>
        <v/>
      </c>
      <c r="R13166">
        <v>0</v>
      </c>
      <c r="S13166" t="s">
        <v>201</v>
      </c>
      <c r="T13166" s="221">
        <v>45323.313888888886</v>
      </c>
    </row>
    <row r="13167" spans="1:20" x14ac:dyDescent="0.35">
      <c r="A13167" t="s">
        <v>229</v>
      </c>
      <c r="B13167" t="s">
        <v>230</v>
      </c>
      <c r="C13167" t="s">
        <v>97</v>
      </c>
      <c r="D13167" s="29">
        <v>45678</v>
      </c>
      <c r="E13167" s="184" t="str">
        <f t="shared" si="958"/>
        <v/>
      </c>
      <c r="F13167" s="184" t="str">
        <f t="shared" si="959"/>
        <v/>
      </c>
      <c r="G13167" s="184" t="str">
        <f t="shared" si="960"/>
        <v/>
      </c>
      <c r="H13167" s="184" t="str">
        <f t="shared" si="961"/>
        <v/>
      </c>
      <c r="R13167">
        <v>0</v>
      </c>
      <c r="S13167" t="s">
        <v>201</v>
      </c>
      <c r="T13167" s="221">
        <v>45323.313888888886</v>
      </c>
    </row>
    <row r="13168" spans="1:20" x14ac:dyDescent="0.35">
      <c r="A13168" t="s">
        <v>229</v>
      </c>
      <c r="B13168" t="s">
        <v>230</v>
      </c>
      <c r="C13168" t="s">
        <v>97</v>
      </c>
      <c r="D13168" s="29">
        <v>45679</v>
      </c>
      <c r="E13168" s="184" t="str">
        <f t="shared" si="958"/>
        <v/>
      </c>
      <c r="F13168" s="184" t="str">
        <f t="shared" si="959"/>
        <v/>
      </c>
      <c r="G13168" s="184" t="str">
        <f t="shared" si="960"/>
        <v/>
      </c>
      <c r="H13168" s="184" t="str">
        <f t="shared" si="961"/>
        <v/>
      </c>
      <c r="R13168">
        <v>0</v>
      </c>
      <c r="S13168" t="s">
        <v>201</v>
      </c>
      <c r="T13168" s="221">
        <v>45323.313888888886</v>
      </c>
    </row>
    <row r="13169" spans="1:20" x14ac:dyDescent="0.35">
      <c r="A13169" t="s">
        <v>229</v>
      </c>
      <c r="B13169" t="s">
        <v>230</v>
      </c>
      <c r="C13169" t="s">
        <v>97</v>
      </c>
      <c r="D13169" s="29">
        <v>45680</v>
      </c>
      <c r="E13169" s="184" t="str">
        <f t="shared" si="958"/>
        <v/>
      </c>
      <c r="F13169" s="184" t="str">
        <f t="shared" si="959"/>
        <v/>
      </c>
      <c r="G13169" s="184" t="str">
        <f t="shared" si="960"/>
        <v/>
      </c>
      <c r="H13169" s="184" t="str">
        <f t="shared" si="961"/>
        <v/>
      </c>
      <c r="R13169">
        <v>0</v>
      </c>
      <c r="S13169" t="s">
        <v>201</v>
      </c>
      <c r="T13169" s="221">
        <v>45323.313888888886</v>
      </c>
    </row>
    <row r="13170" spans="1:20" x14ac:dyDescent="0.35">
      <c r="A13170" t="s">
        <v>229</v>
      </c>
      <c r="B13170" t="s">
        <v>230</v>
      </c>
      <c r="C13170" t="s">
        <v>97</v>
      </c>
      <c r="D13170" s="29">
        <v>45681</v>
      </c>
      <c r="E13170" s="184" t="str">
        <f t="shared" si="958"/>
        <v/>
      </c>
      <c r="F13170" s="184" t="str">
        <f t="shared" si="959"/>
        <v/>
      </c>
      <c r="G13170" s="184" t="str">
        <f t="shared" si="960"/>
        <v/>
      </c>
      <c r="H13170" s="184" t="str">
        <f t="shared" si="961"/>
        <v/>
      </c>
      <c r="R13170">
        <v>0</v>
      </c>
      <c r="S13170" t="s">
        <v>201</v>
      </c>
      <c r="T13170" s="221">
        <v>45323.313888888886</v>
      </c>
    </row>
    <row r="13171" spans="1:20" x14ac:dyDescent="0.35">
      <c r="A13171" t="s">
        <v>229</v>
      </c>
      <c r="B13171" t="s">
        <v>230</v>
      </c>
      <c r="C13171" t="s">
        <v>97</v>
      </c>
      <c r="D13171" s="29">
        <v>45682</v>
      </c>
      <c r="E13171" s="184" t="str">
        <f t="shared" si="958"/>
        <v/>
      </c>
      <c r="F13171" s="184" t="str">
        <f t="shared" si="959"/>
        <v/>
      </c>
      <c r="G13171" s="184" t="str">
        <f t="shared" si="960"/>
        <v/>
      </c>
      <c r="H13171" s="184" t="str">
        <f t="shared" si="961"/>
        <v/>
      </c>
      <c r="R13171">
        <v>0</v>
      </c>
      <c r="S13171" t="s">
        <v>201</v>
      </c>
      <c r="T13171" s="221">
        <v>45323.313888888886</v>
      </c>
    </row>
    <row r="13172" spans="1:20" x14ac:dyDescent="0.35">
      <c r="A13172" t="s">
        <v>229</v>
      </c>
      <c r="B13172" t="s">
        <v>230</v>
      </c>
      <c r="C13172" t="s">
        <v>97</v>
      </c>
      <c r="D13172" s="29">
        <v>45683</v>
      </c>
      <c r="E13172" s="184" t="str">
        <f t="shared" si="958"/>
        <v/>
      </c>
      <c r="F13172" s="184" t="str">
        <f t="shared" si="959"/>
        <v/>
      </c>
      <c r="G13172" s="184" t="str">
        <f t="shared" si="960"/>
        <v/>
      </c>
      <c r="H13172" s="184" t="str">
        <f t="shared" si="961"/>
        <v/>
      </c>
      <c r="R13172">
        <v>0</v>
      </c>
      <c r="S13172" t="s">
        <v>201</v>
      </c>
      <c r="T13172" s="221">
        <v>45323.313888888886</v>
      </c>
    </row>
    <row r="13173" spans="1:20" x14ac:dyDescent="0.35">
      <c r="A13173" t="s">
        <v>229</v>
      </c>
      <c r="B13173" t="s">
        <v>230</v>
      </c>
      <c r="C13173" t="s">
        <v>97</v>
      </c>
      <c r="D13173" s="29">
        <v>45684</v>
      </c>
      <c r="E13173" s="184" t="str">
        <f t="shared" si="958"/>
        <v/>
      </c>
      <c r="F13173" s="184" t="str">
        <f t="shared" si="959"/>
        <v/>
      </c>
      <c r="G13173" s="184" t="str">
        <f t="shared" si="960"/>
        <v/>
      </c>
      <c r="H13173" s="184" t="str">
        <f t="shared" si="961"/>
        <v/>
      </c>
      <c r="R13173">
        <v>0</v>
      </c>
      <c r="S13173" t="s">
        <v>201</v>
      </c>
      <c r="T13173" s="221">
        <v>45323.313888888886</v>
      </c>
    </row>
    <row r="13174" spans="1:20" x14ac:dyDescent="0.35">
      <c r="A13174" t="s">
        <v>229</v>
      </c>
      <c r="B13174" t="s">
        <v>230</v>
      </c>
      <c r="C13174" t="s">
        <v>97</v>
      </c>
      <c r="D13174" s="29">
        <v>45685</v>
      </c>
      <c r="E13174" s="184" t="str">
        <f t="shared" si="958"/>
        <v/>
      </c>
      <c r="F13174" s="184" t="str">
        <f t="shared" si="959"/>
        <v/>
      </c>
      <c r="G13174" s="184" t="str">
        <f t="shared" si="960"/>
        <v/>
      </c>
      <c r="H13174" s="184" t="str">
        <f t="shared" si="961"/>
        <v/>
      </c>
      <c r="R13174">
        <v>0</v>
      </c>
      <c r="S13174" t="s">
        <v>201</v>
      </c>
      <c r="T13174" s="221">
        <v>45323.313888888886</v>
      </c>
    </row>
    <row r="13175" spans="1:20" x14ac:dyDescent="0.35">
      <c r="A13175" t="s">
        <v>229</v>
      </c>
      <c r="B13175" t="s">
        <v>230</v>
      </c>
      <c r="C13175" t="s">
        <v>97</v>
      </c>
      <c r="D13175" s="29">
        <v>45686</v>
      </c>
      <c r="E13175" s="184" t="str">
        <f t="shared" si="958"/>
        <v/>
      </c>
      <c r="F13175" s="184" t="str">
        <f t="shared" si="959"/>
        <v/>
      </c>
      <c r="G13175" s="184" t="str">
        <f t="shared" si="960"/>
        <v/>
      </c>
      <c r="H13175" s="184" t="str">
        <f t="shared" si="961"/>
        <v/>
      </c>
      <c r="R13175">
        <v>0</v>
      </c>
      <c r="S13175" t="s">
        <v>201</v>
      </c>
      <c r="T13175" s="221">
        <v>45323.313888888886</v>
      </c>
    </row>
    <row r="13176" spans="1:20" x14ac:dyDescent="0.35">
      <c r="A13176" t="s">
        <v>229</v>
      </c>
      <c r="B13176" t="s">
        <v>230</v>
      </c>
      <c r="C13176" t="s">
        <v>97</v>
      </c>
      <c r="D13176" s="29">
        <v>45687</v>
      </c>
      <c r="E13176" s="184" t="str">
        <f t="shared" si="958"/>
        <v/>
      </c>
      <c r="F13176" s="184" t="str">
        <f t="shared" si="959"/>
        <v/>
      </c>
      <c r="G13176" s="184" t="str">
        <f t="shared" si="960"/>
        <v/>
      </c>
      <c r="H13176" s="184" t="str">
        <f t="shared" si="961"/>
        <v/>
      </c>
      <c r="R13176">
        <v>0</v>
      </c>
      <c r="S13176" t="s">
        <v>201</v>
      </c>
      <c r="T13176" s="221">
        <v>45323.313888888886</v>
      </c>
    </row>
    <row r="13177" spans="1:20" x14ac:dyDescent="0.35">
      <c r="A13177" t="s">
        <v>229</v>
      </c>
      <c r="B13177" t="s">
        <v>230</v>
      </c>
      <c r="C13177" t="s">
        <v>97</v>
      </c>
      <c r="D13177" s="29">
        <v>45688</v>
      </c>
      <c r="E13177" s="184" t="str">
        <f t="shared" si="958"/>
        <v/>
      </c>
      <c r="F13177" s="184" t="str">
        <f t="shared" si="959"/>
        <v/>
      </c>
      <c r="G13177" s="184" t="str">
        <f t="shared" si="960"/>
        <v/>
      </c>
      <c r="H13177" s="184" t="str">
        <f t="shared" si="961"/>
        <v/>
      </c>
      <c r="R13177">
        <v>0</v>
      </c>
      <c r="S13177" t="s">
        <v>201</v>
      </c>
      <c r="T13177" s="221">
        <v>45323.314583333333</v>
      </c>
    </row>
    <row r="13178" spans="1:20" x14ac:dyDescent="0.35">
      <c r="A13178" t="s">
        <v>229</v>
      </c>
      <c r="B13178" t="s">
        <v>230</v>
      </c>
      <c r="C13178" t="s">
        <v>97</v>
      </c>
      <c r="D13178" s="29">
        <v>45689</v>
      </c>
      <c r="E13178" s="184" t="str">
        <f t="shared" si="958"/>
        <v/>
      </c>
      <c r="F13178" s="184" t="str">
        <f t="shared" si="959"/>
        <v/>
      </c>
      <c r="G13178" s="184" t="str">
        <f t="shared" si="960"/>
        <v/>
      </c>
      <c r="H13178" s="184" t="str">
        <f t="shared" si="961"/>
        <v/>
      </c>
      <c r="R13178">
        <v>0</v>
      </c>
      <c r="S13178" t="s">
        <v>201</v>
      </c>
      <c r="T13178" s="221">
        <v>45352.31527777778</v>
      </c>
    </row>
    <row r="13179" spans="1:20" x14ac:dyDescent="0.35">
      <c r="A13179" t="s">
        <v>229</v>
      </c>
      <c r="B13179" t="s">
        <v>230</v>
      </c>
      <c r="C13179" t="s">
        <v>97</v>
      </c>
      <c r="D13179" s="29">
        <v>45690</v>
      </c>
      <c r="E13179" s="184" t="str">
        <f t="shared" si="958"/>
        <v/>
      </c>
      <c r="F13179" s="184" t="str">
        <f t="shared" si="959"/>
        <v/>
      </c>
      <c r="G13179" s="184" t="str">
        <f t="shared" si="960"/>
        <v/>
      </c>
      <c r="H13179" s="184" t="str">
        <f t="shared" si="961"/>
        <v/>
      </c>
      <c r="R13179">
        <v>0</v>
      </c>
      <c r="S13179" t="s">
        <v>201</v>
      </c>
      <c r="T13179" s="221">
        <v>45352.315972222219</v>
      </c>
    </row>
    <row r="13180" spans="1:20" x14ac:dyDescent="0.35">
      <c r="A13180" t="s">
        <v>229</v>
      </c>
      <c r="B13180" t="s">
        <v>230</v>
      </c>
      <c r="C13180" t="s">
        <v>97</v>
      </c>
      <c r="D13180" s="29">
        <v>45691</v>
      </c>
      <c r="E13180" s="184" t="str">
        <f t="shared" si="958"/>
        <v/>
      </c>
      <c r="F13180" s="184" t="str">
        <f t="shared" si="959"/>
        <v/>
      </c>
      <c r="G13180" s="184" t="str">
        <f t="shared" si="960"/>
        <v/>
      </c>
      <c r="H13180" s="184" t="str">
        <f t="shared" si="961"/>
        <v/>
      </c>
      <c r="R13180">
        <v>0</v>
      </c>
      <c r="S13180" t="s">
        <v>201</v>
      </c>
      <c r="T13180" s="221">
        <v>45352.316666666666</v>
      </c>
    </row>
    <row r="13181" spans="1:20" x14ac:dyDescent="0.35">
      <c r="A13181" t="s">
        <v>229</v>
      </c>
      <c r="B13181" t="s">
        <v>230</v>
      </c>
      <c r="C13181" t="s">
        <v>97</v>
      </c>
      <c r="D13181" s="29">
        <v>45692</v>
      </c>
      <c r="E13181" s="184" t="str">
        <f t="shared" si="958"/>
        <v/>
      </c>
      <c r="F13181" s="184" t="str">
        <f t="shared" si="959"/>
        <v/>
      </c>
      <c r="G13181" s="184" t="str">
        <f t="shared" si="960"/>
        <v/>
      </c>
      <c r="H13181" s="184" t="str">
        <f t="shared" si="961"/>
        <v/>
      </c>
      <c r="R13181">
        <v>0</v>
      </c>
      <c r="S13181" t="s">
        <v>201</v>
      </c>
      <c r="T13181" s="221">
        <v>45352.316666666666</v>
      </c>
    </row>
    <row r="13182" spans="1:20" x14ac:dyDescent="0.35">
      <c r="A13182" t="s">
        <v>229</v>
      </c>
      <c r="B13182" t="s">
        <v>230</v>
      </c>
      <c r="C13182" t="s">
        <v>97</v>
      </c>
      <c r="D13182" s="29">
        <v>45693</v>
      </c>
      <c r="E13182" s="184" t="str">
        <f t="shared" si="958"/>
        <v/>
      </c>
      <c r="F13182" s="184" t="str">
        <f t="shared" si="959"/>
        <v/>
      </c>
      <c r="G13182" s="184" t="str">
        <f t="shared" si="960"/>
        <v/>
      </c>
      <c r="H13182" s="184" t="str">
        <f t="shared" si="961"/>
        <v/>
      </c>
      <c r="R13182">
        <v>0</v>
      </c>
      <c r="S13182" t="s">
        <v>201</v>
      </c>
      <c r="T13182" s="221">
        <v>45352.316666666666</v>
      </c>
    </row>
    <row r="13183" spans="1:20" x14ac:dyDescent="0.35">
      <c r="A13183" t="s">
        <v>229</v>
      </c>
      <c r="B13183" t="s">
        <v>230</v>
      </c>
      <c r="C13183" t="s">
        <v>97</v>
      </c>
      <c r="D13183" s="29">
        <v>45694</v>
      </c>
      <c r="E13183" s="184" t="str">
        <f t="shared" si="958"/>
        <v/>
      </c>
      <c r="F13183" s="184" t="str">
        <f t="shared" si="959"/>
        <v/>
      </c>
      <c r="G13183" s="184" t="str">
        <f t="shared" si="960"/>
        <v/>
      </c>
      <c r="H13183" s="184" t="str">
        <f t="shared" si="961"/>
        <v/>
      </c>
      <c r="R13183">
        <v>0</v>
      </c>
      <c r="S13183" t="s">
        <v>201</v>
      </c>
      <c r="T13183" s="221">
        <v>45352.316666666666</v>
      </c>
    </row>
    <row r="13184" spans="1:20" x14ac:dyDescent="0.35">
      <c r="A13184" t="s">
        <v>229</v>
      </c>
      <c r="B13184" t="s">
        <v>230</v>
      </c>
      <c r="C13184" t="s">
        <v>97</v>
      </c>
      <c r="D13184" s="29">
        <v>45695</v>
      </c>
      <c r="E13184" s="184" t="str">
        <f t="shared" si="958"/>
        <v/>
      </c>
      <c r="F13184" s="184" t="str">
        <f t="shared" si="959"/>
        <v/>
      </c>
      <c r="G13184" s="184" t="str">
        <f t="shared" si="960"/>
        <v/>
      </c>
      <c r="H13184" s="184" t="str">
        <f t="shared" si="961"/>
        <v/>
      </c>
      <c r="R13184">
        <v>0</v>
      </c>
      <c r="S13184" t="s">
        <v>201</v>
      </c>
      <c r="T13184" s="221">
        <v>45352.316666666666</v>
      </c>
    </row>
    <row r="13185" spans="1:20" x14ac:dyDescent="0.35">
      <c r="A13185" t="s">
        <v>229</v>
      </c>
      <c r="B13185" t="s">
        <v>230</v>
      </c>
      <c r="C13185" t="s">
        <v>97</v>
      </c>
      <c r="D13185" s="29">
        <v>45696</v>
      </c>
      <c r="E13185" s="184" t="str">
        <f t="shared" si="958"/>
        <v/>
      </c>
      <c r="F13185" s="184" t="str">
        <f t="shared" si="959"/>
        <v/>
      </c>
      <c r="G13185" s="184" t="str">
        <f t="shared" si="960"/>
        <v/>
      </c>
      <c r="H13185" s="184" t="str">
        <f t="shared" si="961"/>
        <v/>
      </c>
      <c r="R13185">
        <v>0</v>
      </c>
      <c r="S13185" t="s">
        <v>201</v>
      </c>
      <c r="T13185" s="221">
        <v>45352.316666666666</v>
      </c>
    </row>
    <row r="13186" spans="1:20" x14ac:dyDescent="0.35">
      <c r="A13186" t="s">
        <v>229</v>
      </c>
      <c r="B13186" t="s">
        <v>230</v>
      </c>
      <c r="C13186" t="s">
        <v>97</v>
      </c>
      <c r="D13186" s="29">
        <v>45697</v>
      </c>
      <c r="E13186" s="184" t="str">
        <f t="shared" si="958"/>
        <v/>
      </c>
      <c r="F13186" s="184" t="str">
        <f t="shared" si="959"/>
        <v/>
      </c>
      <c r="G13186" s="184" t="str">
        <f t="shared" si="960"/>
        <v/>
      </c>
      <c r="H13186" s="184" t="str">
        <f t="shared" si="961"/>
        <v/>
      </c>
      <c r="R13186">
        <v>0</v>
      </c>
      <c r="S13186" t="s">
        <v>201</v>
      </c>
      <c r="T13186" s="221">
        <v>45352.316666666666</v>
      </c>
    </row>
    <row r="13187" spans="1:20" x14ac:dyDescent="0.35">
      <c r="A13187" t="s">
        <v>229</v>
      </c>
      <c r="B13187" t="s">
        <v>230</v>
      </c>
      <c r="C13187" t="s">
        <v>97</v>
      </c>
      <c r="D13187" s="29">
        <v>45698</v>
      </c>
      <c r="E13187" s="184" t="str">
        <f t="shared" si="958"/>
        <v/>
      </c>
      <c r="F13187" s="184" t="str">
        <f t="shared" si="959"/>
        <v/>
      </c>
      <c r="G13187" s="184" t="str">
        <f t="shared" si="960"/>
        <v/>
      </c>
      <c r="H13187" s="184" t="str">
        <f t="shared" si="961"/>
        <v/>
      </c>
      <c r="R13187">
        <v>0</v>
      </c>
      <c r="S13187" t="s">
        <v>201</v>
      </c>
      <c r="T13187" s="221">
        <v>45352.316666666666</v>
      </c>
    </row>
    <row r="13188" spans="1:20" x14ac:dyDescent="0.35">
      <c r="A13188" t="s">
        <v>229</v>
      </c>
      <c r="B13188" t="s">
        <v>230</v>
      </c>
      <c r="C13188" t="s">
        <v>97</v>
      </c>
      <c r="D13188" s="29">
        <v>45699</v>
      </c>
      <c r="E13188" s="184" t="str">
        <f t="shared" si="958"/>
        <v/>
      </c>
      <c r="F13188" s="184" t="str">
        <f t="shared" si="959"/>
        <v/>
      </c>
      <c r="G13188" s="184" t="str">
        <f t="shared" si="960"/>
        <v/>
      </c>
      <c r="H13188" s="184" t="str">
        <f t="shared" si="961"/>
        <v/>
      </c>
      <c r="R13188">
        <v>0</v>
      </c>
      <c r="S13188" t="s">
        <v>201</v>
      </c>
      <c r="T13188" s="221">
        <v>45352.316666666666</v>
      </c>
    </row>
    <row r="13189" spans="1:20" x14ac:dyDescent="0.35">
      <c r="A13189" t="s">
        <v>229</v>
      </c>
      <c r="B13189" t="s">
        <v>230</v>
      </c>
      <c r="C13189" t="s">
        <v>97</v>
      </c>
      <c r="D13189" s="29">
        <v>45700</v>
      </c>
      <c r="E13189" s="184" t="str">
        <f t="shared" si="958"/>
        <v/>
      </c>
      <c r="F13189" s="184" t="str">
        <f t="shared" si="959"/>
        <v/>
      </c>
      <c r="G13189" s="184" t="str">
        <f t="shared" si="960"/>
        <v/>
      </c>
      <c r="H13189" s="184" t="str">
        <f t="shared" si="961"/>
        <v/>
      </c>
      <c r="R13189">
        <v>0</v>
      </c>
      <c r="S13189" t="s">
        <v>201</v>
      </c>
      <c r="T13189" s="221">
        <v>45352.316666666666</v>
      </c>
    </row>
    <row r="13190" spans="1:20" x14ac:dyDescent="0.35">
      <c r="A13190" t="s">
        <v>229</v>
      </c>
      <c r="B13190" t="s">
        <v>230</v>
      </c>
      <c r="C13190" t="s">
        <v>97</v>
      </c>
      <c r="D13190" s="29">
        <v>45701</v>
      </c>
      <c r="E13190" s="184" t="str">
        <f t="shared" si="958"/>
        <v/>
      </c>
      <c r="F13190" s="184" t="str">
        <f t="shared" si="959"/>
        <v/>
      </c>
      <c r="G13190" s="184" t="str">
        <f t="shared" si="960"/>
        <v/>
      </c>
      <c r="H13190" s="184" t="str">
        <f t="shared" si="961"/>
        <v/>
      </c>
      <c r="R13190">
        <v>0</v>
      </c>
      <c r="S13190" t="s">
        <v>201</v>
      </c>
      <c r="T13190" s="221">
        <v>45352.316666666666</v>
      </c>
    </row>
    <row r="13191" spans="1:20" x14ac:dyDescent="0.35">
      <c r="A13191" t="s">
        <v>229</v>
      </c>
      <c r="B13191" t="s">
        <v>230</v>
      </c>
      <c r="C13191" t="s">
        <v>97</v>
      </c>
      <c r="D13191" s="29">
        <v>45702</v>
      </c>
      <c r="E13191" s="184" t="str">
        <f t="shared" si="958"/>
        <v/>
      </c>
      <c r="F13191" s="184" t="str">
        <f t="shared" si="959"/>
        <v/>
      </c>
      <c r="G13191" s="184" t="str">
        <f t="shared" si="960"/>
        <v/>
      </c>
      <c r="H13191" s="184" t="str">
        <f t="shared" si="961"/>
        <v/>
      </c>
      <c r="R13191">
        <v>0</v>
      </c>
      <c r="S13191" t="s">
        <v>201</v>
      </c>
      <c r="T13191" s="221">
        <v>45352.316666666666</v>
      </c>
    </row>
    <row r="13192" spans="1:20" x14ac:dyDescent="0.35">
      <c r="A13192" t="s">
        <v>229</v>
      </c>
      <c r="B13192" t="s">
        <v>230</v>
      </c>
      <c r="C13192" t="s">
        <v>97</v>
      </c>
      <c r="D13192" s="29">
        <v>45703</v>
      </c>
      <c r="E13192" s="184" t="str">
        <f t="shared" ref="E13192:E13255" si="962">IF(J13192="","",IF(L13192=0,0,IF(1-(J13192/L13192)&lt;0,"",1-(J13192/L13192))))</f>
        <v/>
      </c>
      <c r="F13192" s="184" t="str">
        <f t="shared" ref="F13192:F13255" si="963">IF(K13192="","",IF(L13192=0,0,IF(1-(K13192/L13192)&lt;0,"",1-(K13192/L13192))))</f>
        <v/>
      </c>
      <c r="G13192" s="184" t="str">
        <f t="shared" ref="G13192:G13255" si="964">IF(J13192="","",IF(1-(J13192/R13192)&lt;0,"",1-(J13192/R13192)))</f>
        <v/>
      </c>
      <c r="H13192" s="184" t="str">
        <f t="shared" ref="H13192:H13255" si="965">IF(K13192="","",IF(1-(K13192/R13192)&lt;0,"",1-(K13192/R13192)))</f>
        <v/>
      </c>
      <c r="R13192">
        <v>0</v>
      </c>
      <c r="S13192" t="s">
        <v>201</v>
      </c>
      <c r="T13192" s="221">
        <v>45352.316666666666</v>
      </c>
    </row>
    <row r="13193" spans="1:20" x14ac:dyDescent="0.35">
      <c r="A13193" t="s">
        <v>229</v>
      </c>
      <c r="B13193" t="s">
        <v>230</v>
      </c>
      <c r="C13193" t="s">
        <v>97</v>
      </c>
      <c r="D13193" s="29">
        <v>45704</v>
      </c>
      <c r="E13193" s="184" t="str">
        <f t="shared" si="962"/>
        <v/>
      </c>
      <c r="F13193" s="184" t="str">
        <f t="shared" si="963"/>
        <v/>
      </c>
      <c r="G13193" s="184" t="str">
        <f t="shared" si="964"/>
        <v/>
      </c>
      <c r="H13193" s="184" t="str">
        <f t="shared" si="965"/>
        <v/>
      </c>
      <c r="R13193">
        <v>0</v>
      </c>
      <c r="S13193" t="s">
        <v>201</v>
      </c>
      <c r="T13193" s="221">
        <v>45352.316666666666</v>
      </c>
    </row>
    <row r="13194" spans="1:20" x14ac:dyDescent="0.35">
      <c r="A13194" t="s">
        <v>229</v>
      </c>
      <c r="B13194" t="s">
        <v>230</v>
      </c>
      <c r="C13194" t="s">
        <v>97</v>
      </c>
      <c r="D13194" s="29">
        <v>45705</v>
      </c>
      <c r="E13194" s="184" t="str">
        <f t="shared" si="962"/>
        <v/>
      </c>
      <c r="F13194" s="184" t="str">
        <f t="shared" si="963"/>
        <v/>
      </c>
      <c r="G13194" s="184" t="str">
        <f t="shared" si="964"/>
        <v/>
      </c>
      <c r="H13194" s="184" t="str">
        <f t="shared" si="965"/>
        <v/>
      </c>
      <c r="R13194">
        <v>0</v>
      </c>
      <c r="S13194" t="s">
        <v>201</v>
      </c>
      <c r="T13194" s="221">
        <v>45352.316666666666</v>
      </c>
    </row>
    <row r="13195" spans="1:20" x14ac:dyDescent="0.35">
      <c r="A13195" t="s">
        <v>229</v>
      </c>
      <c r="B13195" t="s">
        <v>230</v>
      </c>
      <c r="C13195" t="s">
        <v>97</v>
      </c>
      <c r="D13195" s="29">
        <v>45706</v>
      </c>
      <c r="E13195" s="184" t="str">
        <f t="shared" si="962"/>
        <v/>
      </c>
      <c r="F13195" s="184" t="str">
        <f t="shared" si="963"/>
        <v/>
      </c>
      <c r="G13195" s="184" t="str">
        <f t="shared" si="964"/>
        <v/>
      </c>
      <c r="H13195" s="184" t="str">
        <f t="shared" si="965"/>
        <v/>
      </c>
      <c r="R13195">
        <v>0</v>
      </c>
      <c r="S13195" t="s">
        <v>201</v>
      </c>
      <c r="T13195" s="221">
        <v>45352.316666666666</v>
      </c>
    </row>
    <row r="13196" spans="1:20" x14ac:dyDescent="0.35">
      <c r="A13196" t="s">
        <v>229</v>
      </c>
      <c r="B13196" t="s">
        <v>230</v>
      </c>
      <c r="C13196" t="s">
        <v>97</v>
      </c>
      <c r="D13196" s="29">
        <v>45707</v>
      </c>
      <c r="E13196" s="184" t="str">
        <f t="shared" si="962"/>
        <v/>
      </c>
      <c r="F13196" s="184" t="str">
        <f t="shared" si="963"/>
        <v/>
      </c>
      <c r="G13196" s="184" t="str">
        <f t="shared" si="964"/>
        <v/>
      </c>
      <c r="H13196" s="184" t="str">
        <f t="shared" si="965"/>
        <v/>
      </c>
      <c r="R13196">
        <v>0</v>
      </c>
      <c r="S13196" t="s">
        <v>201</v>
      </c>
      <c r="T13196" s="221">
        <v>45352.316666666666</v>
      </c>
    </row>
    <row r="13197" spans="1:20" x14ac:dyDescent="0.35">
      <c r="A13197" t="s">
        <v>229</v>
      </c>
      <c r="B13197" t="s">
        <v>230</v>
      </c>
      <c r="C13197" t="s">
        <v>97</v>
      </c>
      <c r="D13197" s="29">
        <v>45708</v>
      </c>
      <c r="E13197" s="184" t="str">
        <f t="shared" si="962"/>
        <v/>
      </c>
      <c r="F13197" s="184" t="str">
        <f t="shared" si="963"/>
        <v/>
      </c>
      <c r="G13197" s="184" t="str">
        <f t="shared" si="964"/>
        <v/>
      </c>
      <c r="H13197" s="184" t="str">
        <f t="shared" si="965"/>
        <v/>
      </c>
      <c r="R13197">
        <v>0</v>
      </c>
      <c r="S13197" t="s">
        <v>201</v>
      </c>
      <c r="T13197" s="221">
        <v>45352.316666666666</v>
      </c>
    </row>
    <row r="13198" spans="1:20" x14ac:dyDescent="0.35">
      <c r="A13198" t="s">
        <v>229</v>
      </c>
      <c r="B13198" t="s">
        <v>230</v>
      </c>
      <c r="C13198" t="s">
        <v>97</v>
      </c>
      <c r="D13198" s="29">
        <v>45709</v>
      </c>
      <c r="E13198" s="184" t="str">
        <f t="shared" si="962"/>
        <v/>
      </c>
      <c r="F13198" s="184" t="str">
        <f t="shared" si="963"/>
        <v/>
      </c>
      <c r="G13198" s="184" t="str">
        <f t="shared" si="964"/>
        <v/>
      </c>
      <c r="H13198" s="184" t="str">
        <f t="shared" si="965"/>
        <v/>
      </c>
      <c r="R13198">
        <v>0</v>
      </c>
      <c r="S13198" t="s">
        <v>201</v>
      </c>
      <c r="T13198" s="221">
        <v>45352.316666666666</v>
      </c>
    </row>
    <row r="13199" spans="1:20" x14ac:dyDescent="0.35">
      <c r="A13199" t="s">
        <v>229</v>
      </c>
      <c r="B13199" t="s">
        <v>230</v>
      </c>
      <c r="C13199" t="s">
        <v>97</v>
      </c>
      <c r="D13199" s="29">
        <v>45710</v>
      </c>
      <c r="E13199" s="184" t="str">
        <f t="shared" si="962"/>
        <v/>
      </c>
      <c r="F13199" s="184" t="str">
        <f t="shared" si="963"/>
        <v/>
      </c>
      <c r="G13199" s="184" t="str">
        <f t="shared" si="964"/>
        <v/>
      </c>
      <c r="H13199" s="184" t="str">
        <f t="shared" si="965"/>
        <v/>
      </c>
      <c r="R13199">
        <v>0</v>
      </c>
      <c r="S13199" t="s">
        <v>201</v>
      </c>
      <c r="T13199" s="221">
        <v>45352.316666666666</v>
      </c>
    </row>
    <row r="13200" spans="1:20" x14ac:dyDescent="0.35">
      <c r="A13200" t="s">
        <v>229</v>
      </c>
      <c r="B13200" t="s">
        <v>230</v>
      </c>
      <c r="C13200" t="s">
        <v>97</v>
      </c>
      <c r="D13200" s="29">
        <v>45711</v>
      </c>
      <c r="E13200" s="184" t="str">
        <f t="shared" si="962"/>
        <v/>
      </c>
      <c r="F13200" s="184" t="str">
        <f t="shared" si="963"/>
        <v/>
      </c>
      <c r="G13200" s="184" t="str">
        <f t="shared" si="964"/>
        <v/>
      </c>
      <c r="H13200" s="184" t="str">
        <f t="shared" si="965"/>
        <v/>
      </c>
      <c r="R13200">
        <v>0</v>
      </c>
      <c r="S13200" t="s">
        <v>201</v>
      </c>
      <c r="T13200" s="221">
        <v>45352.316666666666</v>
      </c>
    </row>
    <row r="13201" spans="1:20" x14ac:dyDescent="0.35">
      <c r="A13201" t="s">
        <v>229</v>
      </c>
      <c r="B13201" t="s">
        <v>230</v>
      </c>
      <c r="C13201" t="s">
        <v>97</v>
      </c>
      <c r="D13201" s="29">
        <v>45712</v>
      </c>
      <c r="E13201" s="184" t="str">
        <f t="shared" si="962"/>
        <v/>
      </c>
      <c r="F13201" s="184" t="str">
        <f t="shared" si="963"/>
        <v/>
      </c>
      <c r="G13201" s="184" t="str">
        <f t="shared" si="964"/>
        <v/>
      </c>
      <c r="H13201" s="184" t="str">
        <f t="shared" si="965"/>
        <v/>
      </c>
      <c r="R13201">
        <v>0</v>
      </c>
      <c r="S13201" t="s">
        <v>201</v>
      </c>
      <c r="T13201" s="221">
        <v>45352.316666666666</v>
      </c>
    </row>
    <row r="13202" spans="1:20" x14ac:dyDescent="0.35">
      <c r="A13202" t="s">
        <v>229</v>
      </c>
      <c r="B13202" t="s">
        <v>230</v>
      </c>
      <c r="C13202" t="s">
        <v>97</v>
      </c>
      <c r="D13202" s="29">
        <v>45713</v>
      </c>
      <c r="E13202" s="184" t="str">
        <f t="shared" si="962"/>
        <v/>
      </c>
      <c r="F13202" s="184" t="str">
        <f t="shared" si="963"/>
        <v/>
      </c>
      <c r="G13202" s="184" t="str">
        <f t="shared" si="964"/>
        <v/>
      </c>
      <c r="H13202" s="184" t="str">
        <f t="shared" si="965"/>
        <v/>
      </c>
      <c r="R13202">
        <v>0</v>
      </c>
      <c r="S13202" t="s">
        <v>201</v>
      </c>
      <c r="T13202" s="221">
        <v>45352.317361111112</v>
      </c>
    </row>
    <row r="13203" spans="1:20" x14ac:dyDescent="0.35">
      <c r="A13203" t="s">
        <v>229</v>
      </c>
      <c r="B13203" t="s">
        <v>230</v>
      </c>
      <c r="C13203" t="s">
        <v>97</v>
      </c>
      <c r="D13203" s="29">
        <v>45714</v>
      </c>
      <c r="E13203" s="184" t="str">
        <f t="shared" si="962"/>
        <v/>
      </c>
      <c r="F13203" s="184" t="str">
        <f t="shared" si="963"/>
        <v/>
      </c>
      <c r="G13203" s="184" t="str">
        <f t="shared" si="964"/>
        <v/>
      </c>
      <c r="H13203" s="184" t="str">
        <f t="shared" si="965"/>
        <v/>
      </c>
      <c r="R13203">
        <v>0</v>
      </c>
      <c r="S13203" t="s">
        <v>201</v>
      </c>
      <c r="T13203" s="221">
        <v>45352.317361111112</v>
      </c>
    </row>
    <row r="13204" spans="1:20" x14ac:dyDescent="0.35">
      <c r="A13204" t="s">
        <v>229</v>
      </c>
      <c r="B13204" t="s">
        <v>230</v>
      </c>
      <c r="C13204" t="s">
        <v>97</v>
      </c>
      <c r="D13204" s="29">
        <v>45715</v>
      </c>
      <c r="E13204" s="184" t="str">
        <f t="shared" si="962"/>
        <v/>
      </c>
      <c r="F13204" s="184" t="str">
        <f t="shared" si="963"/>
        <v/>
      </c>
      <c r="G13204" s="184" t="str">
        <f t="shared" si="964"/>
        <v/>
      </c>
      <c r="H13204" s="184" t="str">
        <f t="shared" si="965"/>
        <v/>
      </c>
      <c r="R13204">
        <v>0</v>
      </c>
      <c r="S13204" t="s">
        <v>201</v>
      </c>
      <c r="T13204" s="221">
        <v>45352.317361111112</v>
      </c>
    </row>
    <row r="13205" spans="1:20" x14ac:dyDescent="0.35">
      <c r="A13205" t="s">
        <v>229</v>
      </c>
      <c r="B13205" t="s">
        <v>230</v>
      </c>
      <c r="C13205" t="s">
        <v>97</v>
      </c>
      <c r="D13205" s="29">
        <v>45716</v>
      </c>
      <c r="E13205" s="184" t="str">
        <f t="shared" si="962"/>
        <v/>
      </c>
      <c r="F13205" s="184" t="str">
        <f t="shared" si="963"/>
        <v/>
      </c>
      <c r="G13205" s="184" t="str">
        <f t="shared" si="964"/>
        <v/>
      </c>
      <c r="H13205" s="184" t="str">
        <f t="shared" si="965"/>
        <v/>
      </c>
      <c r="R13205">
        <v>0</v>
      </c>
      <c r="S13205" t="s">
        <v>201</v>
      </c>
      <c r="T13205" s="221">
        <v>45352.317361111112</v>
      </c>
    </row>
    <row r="13206" spans="1:20" x14ac:dyDescent="0.35">
      <c r="A13206" t="s">
        <v>229</v>
      </c>
      <c r="B13206" t="s">
        <v>230</v>
      </c>
      <c r="C13206" t="s">
        <v>97</v>
      </c>
      <c r="D13206" s="29">
        <v>45717</v>
      </c>
      <c r="E13206" s="184" t="str">
        <f t="shared" si="962"/>
        <v/>
      </c>
      <c r="F13206" s="184" t="str">
        <f t="shared" si="963"/>
        <v/>
      </c>
      <c r="G13206" s="184" t="str">
        <f t="shared" si="964"/>
        <v/>
      </c>
      <c r="H13206" s="184" t="str">
        <f t="shared" si="965"/>
        <v/>
      </c>
      <c r="R13206">
        <v>0</v>
      </c>
      <c r="S13206" t="s">
        <v>201</v>
      </c>
      <c r="T13206" s="221">
        <v>45383.313888888886</v>
      </c>
    </row>
    <row r="13207" spans="1:20" x14ac:dyDescent="0.35">
      <c r="A13207" t="s">
        <v>229</v>
      </c>
      <c r="B13207" t="s">
        <v>230</v>
      </c>
      <c r="C13207" t="s">
        <v>97</v>
      </c>
      <c r="D13207" s="29">
        <v>45718</v>
      </c>
      <c r="E13207" s="184" t="str">
        <f t="shared" si="962"/>
        <v/>
      </c>
      <c r="F13207" s="184" t="str">
        <f t="shared" si="963"/>
        <v/>
      </c>
      <c r="G13207" s="184" t="str">
        <f t="shared" si="964"/>
        <v/>
      </c>
      <c r="H13207" s="184" t="str">
        <f t="shared" si="965"/>
        <v/>
      </c>
      <c r="R13207">
        <v>0</v>
      </c>
      <c r="S13207" t="s">
        <v>201</v>
      </c>
      <c r="T13207" s="221">
        <v>45383.314583333333</v>
      </c>
    </row>
    <row r="13208" spans="1:20" x14ac:dyDescent="0.35">
      <c r="A13208" t="s">
        <v>229</v>
      </c>
      <c r="B13208" t="s">
        <v>230</v>
      </c>
      <c r="C13208" t="s">
        <v>97</v>
      </c>
      <c r="D13208" s="29">
        <v>45719</v>
      </c>
      <c r="E13208" s="184" t="str">
        <f t="shared" si="962"/>
        <v/>
      </c>
      <c r="F13208" s="184" t="str">
        <f t="shared" si="963"/>
        <v/>
      </c>
      <c r="G13208" s="184" t="str">
        <f t="shared" si="964"/>
        <v/>
      </c>
      <c r="H13208" s="184" t="str">
        <f t="shared" si="965"/>
        <v/>
      </c>
      <c r="R13208">
        <v>0</v>
      </c>
      <c r="S13208" t="s">
        <v>201</v>
      </c>
      <c r="T13208" s="221">
        <v>45383.314583333333</v>
      </c>
    </row>
    <row r="13209" spans="1:20" x14ac:dyDescent="0.35">
      <c r="A13209" t="s">
        <v>229</v>
      </c>
      <c r="B13209" t="s">
        <v>230</v>
      </c>
      <c r="C13209" t="s">
        <v>97</v>
      </c>
      <c r="D13209" s="29">
        <v>45720</v>
      </c>
      <c r="E13209" s="184" t="str">
        <f t="shared" si="962"/>
        <v/>
      </c>
      <c r="F13209" s="184" t="str">
        <f t="shared" si="963"/>
        <v/>
      </c>
      <c r="G13209" s="184" t="str">
        <f t="shared" si="964"/>
        <v/>
      </c>
      <c r="H13209" s="184" t="str">
        <f t="shared" si="965"/>
        <v/>
      </c>
      <c r="R13209">
        <v>0</v>
      </c>
      <c r="S13209" t="s">
        <v>201</v>
      </c>
      <c r="T13209" s="221">
        <v>45383.314583333333</v>
      </c>
    </row>
    <row r="13210" spans="1:20" x14ac:dyDescent="0.35">
      <c r="A13210" t="s">
        <v>229</v>
      </c>
      <c r="B13210" t="s">
        <v>230</v>
      </c>
      <c r="C13210" t="s">
        <v>97</v>
      </c>
      <c r="D13210" s="29">
        <v>45721</v>
      </c>
      <c r="E13210" s="184" t="str">
        <f t="shared" si="962"/>
        <v/>
      </c>
      <c r="F13210" s="184" t="str">
        <f t="shared" si="963"/>
        <v/>
      </c>
      <c r="G13210" s="184" t="str">
        <f t="shared" si="964"/>
        <v/>
      </c>
      <c r="H13210" s="184" t="str">
        <f t="shared" si="965"/>
        <v/>
      </c>
      <c r="R13210">
        <v>0</v>
      </c>
      <c r="S13210" t="s">
        <v>201</v>
      </c>
      <c r="T13210" s="221">
        <v>45383.314583333333</v>
      </c>
    </row>
    <row r="13211" spans="1:20" x14ac:dyDescent="0.35">
      <c r="A13211" t="s">
        <v>229</v>
      </c>
      <c r="B13211" t="s">
        <v>230</v>
      </c>
      <c r="C13211" t="s">
        <v>97</v>
      </c>
      <c r="D13211" s="29">
        <v>45722</v>
      </c>
      <c r="E13211" s="184" t="str">
        <f t="shared" si="962"/>
        <v/>
      </c>
      <c r="F13211" s="184" t="str">
        <f t="shared" si="963"/>
        <v/>
      </c>
      <c r="G13211" s="184" t="str">
        <f t="shared" si="964"/>
        <v/>
      </c>
      <c r="H13211" s="184" t="str">
        <f t="shared" si="965"/>
        <v/>
      </c>
      <c r="R13211">
        <v>0</v>
      </c>
      <c r="S13211" t="s">
        <v>201</v>
      </c>
      <c r="T13211" s="221">
        <v>45383.314583333333</v>
      </c>
    </row>
    <row r="13212" spans="1:20" x14ac:dyDescent="0.35">
      <c r="A13212" t="s">
        <v>229</v>
      </c>
      <c r="B13212" t="s">
        <v>230</v>
      </c>
      <c r="C13212" t="s">
        <v>97</v>
      </c>
      <c r="D13212" s="29">
        <v>45723</v>
      </c>
      <c r="E13212" s="184" t="str">
        <f t="shared" si="962"/>
        <v/>
      </c>
      <c r="F13212" s="184" t="str">
        <f t="shared" si="963"/>
        <v/>
      </c>
      <c r="G13212" s="184" t="str">
        <f t="shared" si="964"/>
        <v/>
      </c>
      <c r="H13212" s="184" t="str">
        <f t="shared" si="965"/>
        <v/>
      </c>
      <c r="R13212">
        <v>0</v>
      </c>
      <c r="S13212" t="s">
        <v>201</v>
      </c>
      <c r="T13212" s="221">
        <v>45383.314583333333</v>
      </c>
    </row>
    <row r="13213" spans="1:20" x14ac:dyDescent="0.35">
      <c r="A13213" t="s">
        <v>229</v>
      </c>
      <c r="B13213" t="s">
        <v>230</v>
      </c>
      <c r="C13213" t="s">
        <v>97</v>
      </c>
      <c r="D13213" s="29">
        <v>45724</v>
      </c>
      <c r="E13213" s="184" t="str">
        <f t="shared" si="962"/>
        <v/>
      </c>
      <c r="F13213" s="184" t="str">
        <f t="shared" si="963"/>
        <v/>
      </c>
      <c r="G13213" s="184" t="str">
        <f t="shared" si="964"/>
        <v/>
      </c>
      <c r="H13213" s="184" t="str">
        <f t="shared" si="965"/>
        <v/>
      </c>
      <c r="R13213">
        <v>0</v>
      </c>
      <c r="S13213" t="s">
        <v>201</v>
      </c>
      <c r="T13213" s="221">
        <v>45383.314583333333</v>
      </c>
    </row>
    <row r="13214" spans="1:20" x14ac:dyDescent="0.35">
      <c r="A13214" t="s">
        <v>229</v>
      </c>
      <c r="B13214" t="s">
        <v>230</v>
      </c>
      <c r="C13214" t="s">
        <v>97</v>
      </c>
      <c r="D13214" s="29">
        <v>45725</v>
      </c>
      <c r="E13214" s="184" t="str">
        <f t="shared" si="962"/>
        <v/>
      </c>
      <c r="F13214" s="184" t="str">
        <f t="shared" si="963"/>
        <v/>
      </c>
      <c r="G13214" s="184" t="str">
        <f t="shared" si="964"/>
        <v/>
      </c>
      <c r="H13214" s="184" t="str">
        <f t="shared" si="965"/>
        <v/>
      </c>
      <c r="R13214">
        <v>0</v>
      </c>
      <c r="S13214" t="s">
        <v>201</v>
      </c>
      <c r="T13214" s="221">
        <v>45383.314583333333</v>
      </c>
    </row>
    <row r="13215" spans="1:20" x14ac:dyDescent="0.35">
      <c r="A13215" t="s">
        <v>229</v>
      </c>
      <c r="B13215" t="s">
        <v>230</v>
      </c>
      <c r="C13215" t="s">
        <v>97</v>
      </c>
      <c r="D13215" s="29">
        <v>45726</v>
      </c>
      <c r="E13215" s="184" t="str">
        <f t="shared" si="962"/>
        <v/>
      </c>
      <c r="F13215" s="184" t="str">
        <f t="shared" si="963"/>
        <v/>
      </c>
      <c r="G13215" s="184" t="str">
        <f t="shared" si="964"/>
        <v/>
      </c>
      <c r="H13215" s="184" t="str">
        <f t="shared" si="965"/>
        <v/>
      </c>
      <c r="R13215">
        <v>0</v>
      </c>
      <c r="S13215" t="s">
        <v>201</v>
      </c>
      <c r="T13215" s="221">
        <v>45383.314583333333</v>
      </c>
    </row>
    <row r="13216" spans="1:20" x14ac:dyDescent="0.35">
      <c r="A13216" t="s">
        <v>229</v>
      </c>
      <c r="B13216" t="s">
        <v>230</v>
      </c>
      <c r="C13216" t="s">
        <v>97</v>
      </c>
      <c r="D13216" s="29">
        <v>45727</v>
      </c>
      <c r="E13216" s="184" t="str">
        <f t="shared" si="962"/>
        <v/>
      </c>
      <c r="F13216" s="184" t="str">
        <f t="shared" si="963"/>
        <v/>
      </c>
      <c r="G13216" s="184" t="str">
        <f t="shared" si="964"/>
        <v/>
      </c>
      <c r="H13216" s="184" t="str">
        <f t="shared" si="965"/>
        <v/>
      </c>
      <c r="R13216">
        <v>0</v>
      </c>
      <c r="S13216" t="s">
        <v>201</v>
      </c>
      <c r="T13216" s="221">
        <v>45383.314583333333</v>
      </c>
    </row>
    <row r="13217" spans="1:20" x14ac:dyDescent="0.35">
      <c r="A13217" t="s">
        <v>229</v>
      </c>
      <c r="B13217" t="s">
        <v>230</v>
      </c>
      <c r="C13217" t="s">
        <v>97</v>
      </c>
      <c r="D13217" s="29">
        <v>45728</v>
      </c>
      <c r="E13217" s="184" t="str">
        <f t="shared" si="962"/>
        <v/>
      </c>
      <c r="F13217" s="184" t="str">
        <f t="shared" si="963"/>
        <v/>
      </c>
      <c r="G13217" s="184" t="str">
        <f t="shared" si="964"/>
        <v/>
      </c>
      <c r="H13217" s="184" t="str">
        <f t="shared" si="965"/>
        <v/>
      </c>
      <c r="R13217">
        <v>0</v>
      </c>
      <c r="S13217" t="s">
        <v>201</v>
      </c>
      <c r="T13217" s="221">
        <v>45383.314583333333</v>
      </c>
    </row>
    <row r="13218" spans="1:20" x14ac:dyDescent="0.35">
      <c r="A13218" t="s">
        <v>229</v>
      </c>
      <c r="B13218" t="s">
        <v>230</v>
      </c>
      <c r="C13218" t="s">
        <v>97</v>
      </c>
      <c r="D13218" s="29">
        <v>45729</v>
      </c>
      <c r="E13218" s="184" t="str">
        <f t="shared" si="962"/>
        <v/>
      </c>
      <c r="F13218" s="184" t="str">
        <f t="shared" si="963"/>
        <v/>
      </c>
      <c r="G13218" s="184" t="str">
        <f t="shared" si="964"/>
        <v/>
      </c>
      <c r="H13218" s="184" t="str">
        <f t="shared" si="965"/>
        <v/>
      </c>
      <c r="R13218">
        <v>0</v>
      </c>
      <c r="S13218" t="s">
        <v>201</v>
      </c>
      <c r="T13218" s="221">
        <v>45383.314583333333</v>
      </c>
    </row>
    <row r="13219" spans="1:20" x14ac:dyDescent="0.35">
      <c r="A13219" t="s">
        <v>229</v>
      </c>
      <c r="B13219" t="s">
        <v>230</v>
      </c>
      <c r="C13219" t="s">
        <v>97</v>
      </c>
      <c r="D13219" s="29">
        <v>45730</v>
      </c>
      <c r="E13219" s="184" t="str">
        <f t="shared" si="962"/>
        <v/>
      </c>
      <c r="F13219" s="184" t="str">
        <f t="shared" si="963"/>
        <v/>
      </c>
      <c r="G13219" s="184" t="str">
        <f t="shared" si="964"/>
        <v/>
      </c>
      <c r="H13219" s="184" t="str">
        <f t="shared" si="965"/>
        <v/>
      </c>
      <c r="R13219">
        <v>0</v>
      </c>
      <c r="S13219" t="s">
        <v>201</v>
      </c>
      <c r="T13219" s="221">
        <v>45383.314583333333</v>
      </c>
    </row>
    <row r="13220" spans="1:20" x14ac:dyDescent="0.35">
      <c r="A13220" t="s">
        <v>229</v>
      </c>
      <c r="B13220" t="s">
        <v>230</v>
      </c>
      <c r="C13220" t="s">
        <v>97</v>
      </c>
      <c r="D13220" s="29">
        <v>45731</v>
      </c>
      <c r="E13220" s="184" t="str">
        <f t="shared" si="962"/>
        <v/>
      </c>
      <c r="F13220" s="184" t="str">
        <f t="shared" si="963"/>
        <v/>
      </c>
      <c r="G13220" s="184" t="str">
        <f t="shared" si="964"/>
        <v/>
      </c>
      <c r="H13220" s="184" t="str">
        <f t="shared" si="965"/>
        <v/>
      </c>
      <c r="R13220">
        <v>0</v>
      </c>
      <c r="S13220" t="s">
        <v>201</v>
      </c>
      <c r="T13220" s="221">
        <v>45383.314583333333</v>
      </c>
    </row>
    <row r="13221" spans="1:20" x14ac:dyDescent="0.35">
      <c r="A13221" t="s">
        <v>229</v>
      </c>
      <c r="B13221" t="s">
        <v>230</v>
      </c>
      <c r="C13221" t="s">
        <v>97</v>
      </c>
      <c r="D13221" s="29">
        <v>45732</v>
      </c>
      <c r="E13221" s="184" t="str">
        <f t="shared" si="962"/>
        <v/>
      </c>
      <c r="F13221" s="184" t="str">
        <f t="shared" si="963"/>
        <v/>
      </c>
      <c r="G13221" s="184" t="str">
        <f t="shared" si="964"/>
        <v/>
      </c>
      <c r="H13221" s="184" t="str">
        <f t="shared" si="965"/>
        <v/>
      </c>
      <c r="R13221">
        <v>0</v>
      </c>
      <c r="S13221" t="s">
        <v>201</v>
      </c>
      <c r="T13221" s="221">
        <v>45383.314583333333</v>
      </c>
    </row>
    <row r="13222" spans="1:20" x14ac:dyDescent="0.35">
      <c r="A13222" t="s">
        <v>229</v>
      </c>
      <c r="B13222" t="s">
        <v>230</v>
      </c>
      <c r="C13222" t="s">
        <v>97</v>
      </c>
      <c r="D13222" s="29">
        <v>45733</v>
      </c>
      <c r="E13222" s="184" t="str">
        <f t="shared" si="962"/>
        <v/>
      </c>
      <c r="F13222" s="184" t="str">
        <f t="shared" si="963"/>
        <v/>
      </c>
      <c r="G13222" s="184" t="str">
        <f t="shared" si="964"/>
        <v/>
      </c>
      <c r="H13222" s="184" t="str">
        <f t="shared" si="965"/>
        <v/>
      </c>
      <c r="R13222">
        <v>0</v>
      </c>
      <c r="S13222" t="s">
        <v>201</v>
      </c>
      <c r="T13222" s="221">
        <v>45383.314583333333</v>
      </c>
    </row>
    <row r="13223" spans="1:20" x14ac:dyDescent="0.35">
      <c r="A13223" t="s">
        <v>229</v>
      </c>
      <c r="B13223" t="s">
        <v>230</v>
      </c>
      <c r="C13223" t="s">
        <v>97</v>
      </c>
      <c r="D13223" s="29">
        <v>45734</v>
      </c>
      <c r="E13223" s="184" t="str">
        <f t="shared" si="962"/>
        <v/>
      </c>
      <c r="F13223" s="184" t="str">
        <f t="shared" si="963"/>
        <v/>
      </c>
      <c r="G13223" s="184" t="str">
        <f t="shared" si="964"/>
        <v/>
      </c>
      <c r="H13223" s="184" t="str">
        <f t="shared" si="965"/>
        <v/>
      </c>
      <c r="R13223">
        <v>0</v>
      </c>
      <c r="S13223" t="s">
        <v>201</v>
      </c>
      <c r="T13223" s="221">
        <v>45383.314583333333</v>
      </c>
    </row>
    <row r="13224" spans="1:20" x14ac:dyDescent="0.35">
      <c r="A13224" t="s">
        <v>229</v>
      </c>
      <c r="B13224" t="s">
        <v>230</v>
      </c>
      <c r="C13224" t="s">
        <v>97</v>
      </c>
      <c r="D13224" s="29">
        <v>45735</v>
      </c>
      <c r="E13224" s="184" t="str">
        <f t="shared" si="962"/>
        <v/>
      </c>
      <c r="F13224" s="184" t="str">
        <f t="shared" si="963"/>
        <v/>
      </c>
      <c r="G13224" s="184" t="str">
        <f t="shared" si="964"/>
        <v/>
      </c>
      <c r="H13224" s="184" t="str">
        <f t="shared" si="965"/>
        <v/>
      </c>
      <c r="R13224">
        <v>0</v>
      </c>
      <c r="S13224" t="s">
        <v>201</v>
      </c>
      <c r="T13224" s="221">
        <v>45383.314583333333</v>
      </c>
    </row>
    <row r="13225" spans="1:20" x14ac:dyDescent="0.35">
      <c r="A13225" t="s">
        <v>229</v>
      </c>
      <c r="B13225" t="s">
        <v>230</v>
      </c>
      <c r="C13225" t="s">
        <v>97</v>
      </c>
      <c r="D13225" s="29">
        <v>45736</v>
      </c>
      <c r="E13225" s="184" t="str">
        <f t="shared" si="962"/>
        <v/>
      </c>
      <c r="F13225" s="184" t="str">
        <f t="shared" si="963"/>
        <v/>
      </c>
      <c r="G13225" s="184" t="str">
        <f t="shared" si="964"/>
        <v/>
      </c>
      <c r="H13225" s="184" t="str">
        <f t="shared" si="965"/>
        <v/>
      </c>
      <c r="R13225">
        <v>0</v>
      </c>
      <c r="S13225" t="s">
        <v>201</v>
      </c>
      <c r="T13225" s="221">
        <v>45383.31527777778</v>
      </c>
    </row>
    <row r="13226" spans="1:20" x14ac:dyDescent="0.35">
      <c r="A13226" t="s">
        <v>229</v>
      </c>
      <c r="B13226" t="s">
        <v>230</v>
      </c>
      <c r="C13226" t="s">
        <v>97</v>
      </c>
      <c r="D13226" s="29">
        <v>45737</v>
      </c>
      <c r="E13226" s="184" t="str">
        <f t="shared" si="962"/>
        <v/>
      </c>
      <c r="F13226" s="184" t="str">
        <f t="shared" si="963"/>
        <v/>
      </c>
      <c r="G13226" s="184" t="str">
        <f t="shared" si="964"/>
        <v/>
      </c>
      <c r="H13226" s="184" t="str">
        <f t="shared" si="965"/>
        <v/>
      </c>
      <c r="R13226">
        <v>0</v>
      </c>
      <c r="S13226" t="s">
        <v>201</v>
      </c>
      <c r="T13226" s="221">
        <v>45383.31527777778</v>
      </c>
    </row>
    <row r="13227" spans="1:20" x14ac:dyDescent="0.35">
      <c r="A13227" t="s">
        <v>229</v>
      </c>
      <c r="B13227" t="s">
        <v>230</v>
      </c>
      <c r="C13227" t="s">
        <v>97</v>
      </c>
      <c r="D13227" s="29">
        <v>45738</v>
      </c>
      <c r="E13227" s="184" t="str">
        <f t="shared" si="962"/>
        <v/>
      </c>
      <c r="F13227" s="184" t="str">
        <f t="shared" si="963"/>
        <v/>
      </c>
      <c r="G13227" s="184" t="str">
        <f t="shared" si="964"/>
        <v/>
      </c>
      <c r="H13227" s="184" t="str">
        <f t="shared" si="965"/>
        <v/>
      </c>
      <c r="R13227">
        <v>0</v>
      </c>
      <c r="S13227" t="s">
        <v>201</v>
      </c>
      <c r="T13227" s="221">
        <v>45383.31527777778</v>
      </c>
    </row>
    <row r="13228" spans="1:20" x14ac:dyDescent="0.35">
      <c r="A13228" t="s">
        <v>229</v>
      </c>
      <c r="B13228" t="s">
        <v>230</v>
      </c>
      <c r="C13228" t="s">
        <v>97</v>
      </c>
      <c r="D13228" s="29">
        <v>45739</v>
      </c>
      <c r="E13228" s="184" t="str">
        <f t="shared" si="962"/>
        <v/>
      </c>
      <c r="F13228" s="184" t="str">
        <f t="shared" si="963"/>
        <v/>
      </c>
      <c r="G13228" s="184" t="str">
        <f t="shared" si="964"/>
        <v/>
      </c>
      <c r="H13228" s="184" t="str">
        <f t="shared" si="965"/>
        <v/>
      </c>
      <c r="R13228">
        <v>0</v>
      </c>
      <c r="S13228" t="s">
        <v>201</v>
      </c>
      <c r="T13228" s="221">
        <v>45383.31527777778</v>
      </c>
    </row>
    <row r="13229" spans="1:20" x14ac:dyDescent="0.35">
      <c r="A13229" t="s">
        <v>229</v>
      </c>
      <c r="B13229" t="s">
        <v>230</v>
      </c>
      <c r="C13229" t="s">
        <v>97</v>
      </c>
      <c r="D13229" s="29">
        <v>45740</v>
      </c>
      <c r="E13229" s="184" t="str">
        <f t="shared" si="962"/>
        <v/>
      </c>
      <c r="F13229" s="184" t="str">
        <f t="shared" si="963"/>
        <v/>
      </c>
      <c r="G13229" s="184" t="str">
        <f t="shared" si="964"/>
        <v/>
      </c>
      <c r="H13229" s="184" t="str">
        <f t="shared" si="965"/>
        <v/>
      </c>
      <c r="R13229">
        <v>0</v>
      </c>
      <c r="S13229" t="s">
        <v>201</v>
      </c>
      <c r="T13229" s="221">
        <v>45383.31527777778</v>
      </c>
    </row>
    <row r="13230" spans="1:20" x14ac:dyDescent="0.35">
      <c r="A13230" t="s">
        <v>229</v>
      </c>
      <c r="B13230" t="s">
        <v>230</v>
      </c>
      <c r="C13230" t="s">
        <v>97</v>
      </c>
      <c r="D13230" s="29">
        <v>45741</v>
      </c>
      <c r="E13230" s="184" t="str">
        <f t="shared" si="962"/>
        <v/>
      </c>
      <c r="F13230" s="184" t="str">
        <f t="shared" si="963"/>
        <v/>
      </c>
      <c r="G13230" s="184" t="str">
        <f t="shared" si="964"/>
        <v/>
      </c>
      <c r="H13230" s="184" t="str">
        <f t="shared" si="965"/>
        <v/>
      </c>
      <c r="R13230">
        <v>0</v>
      </c>
      <c r="S13230" t="s">
        <v>201</v>
      </c>
      <c r="T13230" s="221">
        <v>45383.31527777778</v>
      </c>
    </row>
    <row r="13231" spans="1:20" x14ac:dyDescent="0.35">
      <c r="A13231" t="s">
        <v>229</v>
      </c>
      <c r="B13231" t="s">
        <v>230</v>
      </c>
      <c r="C13231" t="s">
        <v>97</v>
      </c>
      <c r="D13231" s="29">
        <v>45742</v>
      </c>
      <c r="E13231" s="184" t="str">
        <f t="shared" si="962"/>
        <v/>
      </c>
      <c r="F13231" s="184" t="str">
        <f t="shared" si="963"/>
        <v/>
      </c>
      <c r="G13231" s="184" t="str">
        <f t="shared" si="964"/>
        <v/>
      </c>
      <c r="H13231" s="184" t="str">
        <f t="shared" si="965"/>
        <v/>
      </c>
      <c r="R13231">
        <v>0</v>
      </c>
      <c r="S13231" t="s">
        <v>201</v>
      </c>
      <c r="T13231" s="221">
        <v>45383.31527777778</v>
      </c>
    </row>
    <row r="13232" spans="1:20" x14ac:dyDescent="0.35">
      <c r="A13232" t="s">
        <v>229</v>
      </c>
      <c r="B13232" t="s">
        <v>230</v>
      </c>
      <c r="C13232" t="s">
        <v>97</v>
      </c>
      <c r="D13232" s="29">
        <v>45743</v>
      </c>
      <c r="E13232" s="184" t="str">
        <f t="shared" si="962"/>
        <v/>
      </c>
      <c r="F13232" s="184" t="str">
        <f t="shared" si="963"/>
        <v/>
      </c>
      <c r="G13232" s="184" t="str">
        <f t="shared" si="964"/>
        <v/>
      </c>
      <c r="H13232" s="184" t="str">
        <f t="shared" si="965"/>
        <v/>
      </c>
      <c r="R13232">
        <v>0</v>
      </c>
      <c r="S13232" t="s">
        <v>201</v>
      </c>
      <c r="T13232" s="221">
        <v>45383.31527777778</v>
      </c>
    </row>
    <row r="13233" spans="1:20" x14ac:dyDescent="0.35">
      <c r="A13233" t="s">
        <v>229</v>
      </c>
      <c r="B13233" t="s">
        <v>230</v>
      </c>
      <c r="C13233" t="s">
        <v>97</v>
      </c>
      <c r="D13233" s="29">
        <v>45744</v>
      </c>
      <c r="E13233" s="184" t="str">
        <f t="shared" si="962"/>
        <v/>
      </c>
      <c r="F13233" s="184" t="str">
        <f t="shared" si="963"/>
        <v/>
      </c>
      <c r="G13233" s="184" t="str">
        <f t="shared" si="964"/>
        <v/>
      </c>
      <c r="H13233" s="184" t="str">
        <f t="shared" si="965"/>
        <v/>
      </c>
      <c r="R13233">
        <v>0</v>
      </c>
      <c r="S13233" t="s">
        <v>201</v>
      </c>
      <c r="T13233" s="221">
        <v>45383.31527777778</v>
      </c>
    </row>
    <row r="13234" spans="1:20" x14ac:dyDescent="0.35">
      <c r="A13234" t="s">
        <v>229</v>
      </c>
      <c r="B13234" t="s">
        <v>230</v>
      </c>
      <c r="C13234" t="s">
        <v>97</v>
      </c>
      <c r="D13234" s="29">
        <v>45745</v>
      </c>
      <c r="E13234" s="184" t="str">
        <f t="shared" si="962"/>
        <v/>
      </c>
      <c r="F13234" s="184" t="str">
        <f t="shared" si="963"/>
        <v/>
      </c>
      <c r="G13234" s="184" t="str">
        <f t="shared" si="964"/>
        <v/>
      </c>
      <c r="H13234" s="184" t="str">
        <f t="shared" si="965"/>
        <v/>
      </c>
      <c r="R13234">
        <v>0</v>
      </c>
      <c r="S13234" t="s">
        <v>201</v>
      </c>
      <c r="T13234" s="221">
        <v>45383.31527777778</v>
      </c>
    </row>
    <row r="13235" spans="1:20" x14ac:dyDescent="0.35">
      <c r="A13235" t="s">
        <v>229</v>
      </c>
      <c r="B13235" t="s">
        <v>230</v>
      </c>
      <c r="C13235" t="s">
        <v>97</v>
      </c>
      <c r="D13235" s="29">
        <v>45746</v>
      </c>
      <c r="E13235" s="184" t="str">
        <f t="shared" si="962"/>
        <v/>
      </c>
      <c r="F13235" s="184" t="str">
        <f t="shared" si="963"/>
        <v/>
      </c>
      <c r="G13235" s="184" t="str">
        <f t="shared" si="964"/>
        <v/>
      </c>
      <c r="H13235" s="184" t="str">
        <f t="shared" si="965"/>
        <v/>
      </c>
      <c r="R13235">
        <v>0</v>
      </c>
      <c r="S13235" t="s">
        <v>201</v>
      </c>
      <c r="T13235" s="221">
        <v>45383.31527777778</v>
      </c>
    </row>
    <row r="13236" spans="1:20" x14ac:dyDescent="0.35">
      <c r="A13236" t="s">
        <v>229</v>
      </c>
      <c r="B13236" t="s">
        <v>230</v>
      </c>
      <c r="C13236" t="s">
        <v>97</v>
      </c>
      <c r="D13236" s="29">
        <v>45747</v>
      </c>
      <c r="E13236" s="184" t="str">
        <f t="shared" si="962"/>
        <v/>
      </c>
      <c r="F13236" s="184" t="str">
        <f t="shared" si="963"/>
        <v/>
      </c>
      <c r="G13236" s="184" t="str">
        <f t="shared" si="964"/>
        <v/>
      </c>
      <c r="H13236" s="184" t="str">
        <f t="shared" si="965"/>
        <v/>
      </c>
      <c r="R13236">
        <v>0</v>
      </c>
      <c r="S13236" t="s">
        <v>201</v>
      </c>
      <c r="T13236" s="221">
        <v>45383.31527777778</v>
      </c>
    </row>
    <row r="13237" spans="1:20" x14ac:dyDescent="0.35">
      <c r="A13237" t="s">
        <v>229</v>
      </c>
      <c r="B13237" t="s">
        <v>230</v>
      </c>
      <c r="C13237" t="s">
        <v>97</v>
      </c>
      <c r="D13237" s="29">
        <v>45748</v>
      </c>
      <c r="E13237" s="184" t="str">
        <f t="shared" si="962"/>
        <v/>
      </c>
      <c r="F13237" s="184" t="str">
        <f t="shared" si="963"/>
        <v/>
      </c>
      <c r="G13237" s="184" t="str">
        <f t="shared" si="964"/>
        <v/>
      </c>
      <c r="H13237" s="184" t="str">
        <f t="shared" si="965"/>
        <v/>
      </c>
      <c r="R13237">
        <v>0</v>
      </c>
      <c r="S13237" t="s">
        <v>201</v>
      </c>
      <c r="T13237" s="221">
        <v>45413.313194444447</v>
      </c>
    </row>
    <row r="13238" spans="1:20" x14ac:dyDescent="0.35">
      <c r="A13238" t="s">
        <v>229</v>
      </c>
      <c r="B13238" t="s">
        <v>230</v>
      </c>
      <c r="C13238" t="s">
        <v>97</v>
      </c>
      <c r="D13238" s="29">
        <v>45749</v>
      </c>
      <c r="E13238" s="184" t="str">
        <f t="shared" si="962"/>
        <v/>
      </c>
      <c r="F13238" s="184" t="str">
        <f t="shared" si="963"/>
        <v/>
      </c>
      <c r="G13238" s="184" t="str">
        <f t="shared" si="964"/>
        <v/>
      </c>
      <c r="H13238" s="184" t="str">
        <f t="shared" si="965"/>
        <v/>
      </c>
      <c r="R13238">
        <v>0</v>
      </c>
      <c r="S13238" t="s">
        <v>201</v>
      </c>
      <c r="T13238" s="221">
        <v>45413.313194444447</v>
      </c>
    </row>
    <row r="13239" spans="1:20" x14ac:dyDescent="0.35">
      <c r="A13239" t="s">
        <v>229</v>
      </c>
      <c r="B13239" t="s">
        <v>230</v>
      </c>
      <c r="C13239" t="s">
        <v>97</v>
      </c>
      <c r="D13239" s="29">
        <v>45750</v>
      </c>
      <c r="E13239" s="184" t="str">
        <f t="shared" si="962"/>
        <v/>
      </c>
      <c r="F13239" s="184" t="str">
        <f t="shared" si="963"/>
        <v/>
      </c>
      <c r="G13239" s="184" t="str">
        <f t="shared" si="964"/>
        <v/>
      </c>
      <c r="H13239" s="184" t="str">
        <f t="shared" si="965"/>
        <v/>
      </c>
      <c r="R13239">
        <v>0</v>
      </c>
      <c r="S13239" t="s">
        <v>201</v>
      </c>
      <c r="T13239" s="221">
        <v>45413.313194444447</v>
      </c>
    </row>
    <row r="13240" spans="1:20" x14ac:dyDescent="0.35">
      <c r="A13240" t="s">
        <v>229</v>
      </c>
      <c r="B13240" t="s">
        <v>230</v>
      </c>
      <c r="C13240" t="s">
        <v>97</v>
      </c>
      <c r="D13240" s="29">
        <v>45751</v>
      </c>
      <c r="E13240" s="184" t="str">
        <f t="shared" si="962"/>
        <v/>
      </c>
      <c r="F13240" s="184" t="str">
        <f t="shared" si="963"/>
        <v/>
      </c>
      <c r="G13240" s="184" t="str">
        <f t="shared" si="964"/>
        <v/>
      </c>
      <c r="H13240" s="184" t="str">
        <f t="shared" si="965"/>
        <v/>
      </c>
      <c r="R13240">
        <v>0</v>
      </c>
      <c r="S13240" t="s">
        <v>201</v>
      </c>
      <c r="T13240" s="221">
        <v>45413.313194444447</v>
      </c>
    </row>
    <row r="13241" spans="1:20" x14ac:dyDescent="0.35">
      <c r="A13241" t="s">
        <v>229</v>
      </c>
      <c r="B13241" t="s">
        <v>230</v>
      </c>
      <c r="C13241" t="s">
        <v>97</v>
      </c>
      <c r="D13241" s="29">
        <v>45752</v>
      </c>
      <c r="E13241" s="184" t="str">
        <f t="shared" si="962"/>
        <v/>
      </c>
      <c r="F13241" s="184" t="str">
        <f t="shared" si="963"/>
        <v/>
      </c>
      <c r="G13241" s="184" t="str">
        <f t="shared" si="964"/>
        <v/>
      </c>
      <c r="H13241" s="184" t="str">
        <f t="shared" si="965"/>
        <v/>
      </c>
      <c r="R13241">
        <v>0</v>
      </c>
      <c r="S13241" t="s">
        <v>201</v>
      </c>
      <c r="T13241" s="221">
        <v>45413.313194444447</v>
      </c>
    </row>
    <row r="13242" spans="1:20" x14ac:dyDescent="0.35">
      <c r="A13242" t="s">
        <v>229</v>
      </c>
      <c r="B13242" t="s">
        <v>230</v>
      </c>
      <c r="C13242" t="s">
        <v>97</v>
      </c>
      <c r="D13242" s="29">
        <v>45753</v>
      </c>
      <c r="E13242" s="184" t="str">
        <f t="shared" si="962"/>
        <v/>
      </c>
      <c r="F13242" s="184" t="str">
        <f t="shared" si="963"/>
        <v/>
      </c>
      <c r="G13242" s="184" t="str">
        <f t="shared" si="964"/>
        <v/>
      </c>
      <c r="H13242" s="184" t="str">
        <f t="shared" si="965"/>
        <v/>
      </c>
      <c r="R13242">
        <v>0</v>
      </c>
      <c r="S13242" t="s">
        <v>201</v>
      </c>
      <c r="T13242" s="221">
        <v>45413.313194444447</v>
      </c>
    </row>
    <row r="13243" spans="1:20" x14ac:dyDescent="0.35">
      <c r="A13243" t="s">
        <v>229</v>
      </c>
      <c r="B13243" t="s">
        <v>230</v>
      </c>
      <c r="C13243" t="s">
        <v>97</v>
      </c>
      <c r="D13243" s="29">
        <v>45754</v>
      </c>
      <c r="E13243" s="184" t="str">
        <f t="shared" si="962"/>
        <v/>
      </c>
      <c r="F13243" s="184" t="str">
        <f t="shared" si="963"/>
        <v/>
      </c>
      <c r="G13243" s="184" t="str">
        <f t="shared" si="964"/>
        <v/>
      </c>
      <c r="H13243" s="184" t="str">
        <f t="shared" si="965"/>
        <v/>
      </c>
      <c r="R13243">
        <v>0</v>
      </c>
      <c r="S13243" t="s">
        <v>201</v>
      </c>
      <c r="T13243" s="221">
        <v>45413.313194444447</v>
      </c>
    </row>
    <row r="13244" spans="1:20" x14ac:dyDescent="0.35">
      <c r="A13244" t="s">
        <v>229</v>
      </c>
      <c r="B13244" t="s">
        <v>230</v>
      </c>
      <c r="C13244" t="s">
        <v>97</v>
      </c>
      <c r="D13244" s="29">
        <v>45755</v>
      </c>
      <c r="E13244" s="184" t="str">
        <f t="shared" si="962"/>
        <v/>
      </c>
      <c r="F13244" s="184" t="str">
        <f t="shared" si="963"/>
        <v/>
      </c>
      <c r="G13244" s="184" t="str">
        <f t="shared" si="964"/>
        <v/>
      </c>
      <c r="H13244" s="184" t="str">
        <f t="shared" si="965"/>
        <v/>
      </c>
      <c r="R13244">
        <v>0</v>
      </c>
      <c r="S13244" t="s">
        <v>201</v>
      </c>
      <c r="T13244" s="221">
        <v>45413.313194444447</v>
      </c>
    </row>
    <row r="13245" spans="1:20" x14ac:dyDescent="0.35">
      <c r="A13245" t="s">
        <v>229</v>
      </c>
      <c r="B13245" t="s">
        <v>230</v>
      </c>
      <c r="C13245" t="s">
        <v>97</v>
      </c>
      <c r="D13245" s="29">
        <v>45756</v>
      </c>
      <c r="E13245" s="184" t="str">
        <f t="shared" si="962"/>
        <v/>
      </c>
      <c r="F13245" s="184" t="str">
        <f t="shared" si="963"/>
        <v/>
      </c>
      <c r="G13245" s="184" t="str">
        <f t="shared" si="964"/>
        <v/>
      </c>
      <c r="H13245" s="184" t="str">
        <f t="shared" si="965"/>
        <v/>
      </c>
      <c r="R13245">
        <v>0</v>
      </c>
      <c r="S13245" t="s">
        <v>201</v>
      </c>
      <c r="T13245" s="221">
        <v>45413.313194444447</v>
      </c>
    </row>
    <row r="13246" spans="1:20" x14ac:dyDescent="0.35">
      <c r="A13246" t="s">
        <v>229</v>
      </c>
      <c r="B13246" t="s">
        <v>230</v>
      </c>
      <c r="C13246" t="s">
        <v>97</v>
      </c>
      <c r="D13246" s="29">
        <v>45757</v>
      </c>
      <c r="E13246" s="184" t="str">
        <f t="shared" si="962"/>
        <v/>
      </c>
      <c r="F13246" s="184" t="str">
        <f t="shared" si="963"/>
        <v/>
      </c>
      <c r="G13246" s="184" t="str">
        <f t="shared" si="964"/>
        <v/>
      </c>
      <c r="H13246" s="184" t="str">
        <f t="shared" si="965"/>
        <v/>
      </c>
      <c r="R13246">
        <v>0</v>
      </c>
      <c r="S13246" t="s">
        <v>201</v>
      </c>
      <c r="T13246" s="221">
        <v>45413.313194444447</v>
      </c>
    </row>
    <row r="13247" spans="1:20" x14ac:dyDescent="0.35">
      <c r="A13247" t="s">
        <v>229</v>
      </c>
      <c r="B13247" t="s">
        <v>230</v>
      </c>
      <c r="C13247" t="s">
        <v>97</v>
      </c>
      <c r="D13247" s="29">
        <v>45758</v>
      </c>
      <c r="E13247" s="184" t="str">
        <f t="shared" si="962"/>
        <v/>
      </c>
      <c r="F13247" s="184" t="str">
        <f t="shared" si="963"/>
        <v/>
      </c>
      <c r="G13247" s="184" t="str">
        <f t="shared" si="964"/>
        <v/>
      </c>
      <c r="H13247" s="184" t="str">
        <f t="shared" si="965"/>
        <v/>
      </c>
      <c r="R13247">
        <v>0</v>
      </c>
      <c r="S13247" t="s">
        <v>201</v>
      </c>
      <c r="T13247" s="221">
        <v>45413.313194444447</v>
      </c>
    </row>
    <row r="13248" spans="1:20" x14ac:dyDescent="0.35">
      <c r="A13248" t="s">
        <v>229</v>
      </c>
      <c r="B13248" t="s">
        <v>230</v>
      </c>
      <c r="C13248" t="s">
        <v>97</v>
      </c>
      <c r="D13248" s="29">
        <v>45759</v>
      </c>
      <c r="E13248" s="184" t="str">
        <f t="shared" si="962"/>
        <v/>
      </c>
      <c r="F13248" s="184" t="str">
        <f t="shared" si="963"/>
        <v/>
      </c>
      <c r="G13248" s="184" t="str">
        <f t="shared" si="964"/>
        <v/>
      </c>
      <c r="H13248" s="184" t="str">
        <f t="shared" si="965"/>
        <v/>
      </c>
      <c r="R13248">
        <v>0</v>
      </c>
      <c r="S13248" t="s">
        <v>201</v>
      </c>
      <c r="T13248" s="221">
        <v>45413.313194444447</v>
      </c>
    </row>
    <row r="13249" spans="1:20" x14ac:dyDescent="0.35">
      <c r="A13249" t="s">
        <v>229</v>
      </c>
      <c r="B13249" t="s">
        <v>230</v>
      </c>
      <c r="C13249" t="s">
        <v>97</v>
      </c>
      <c r="D13249" s="29">
        <v>45760</v>
      </c>
      <c r="E13249" s="184" t="str">
        <f t="shared" si="962"/>
        <v/>
      </c>
      <c r="F13249" s="184" t="str">
        <f t="shared" si="963"/>
        <v/>
      </c>
      <c r="G13249" s="184" t="str">
        <f t="shared" si="964"/>
        <v/>
      </c>
      <c r="H13249" s="184" t="str">
        <f t="shared" si="965"/>
        <v/>
      </c>
      <c r="R13249">
        <v>0</v>
      </c>
      <c r="S13249" t="s">
        <v>201</v>
      </c>
      <c r="T13249" s="221">
        <v>45413.313194444447</v>
      </c>
    </row>
    <row r="13250" spans="1:20" x14ac:dyDescent="0.35">
      <c r="A13250" t="s">
        <v>229</v>
      </c>
      <c r="B13250" t="s">
        <v>230</v>
      </c>
      <c r="C13250" t="s">
        <v>97</v>
      </c>
      <c r="D13250" s="29">
        <v>45761</v>
      </c>
      <c r="E13250" s="184" t="str">
        <f t="shared" si="962"/>
        <v/>
      </c>
      <c r="F13250" s="184" t="str">
        <f t="shared" si="963"/>
        <v/>
      </c>
      <c r="G13250" s="184" t="str">
        <f t="shared" si="964"/>
        <v/>
      </c>
      <c r="H13250" s="184" t="str">
        <f t="shared" si="965"/>
        <v/>
      </c>
      <c r="R13250">
        <v>0</v>
      </c>
      <c r="S13250" t="s">
        <v>201</v>
      </c>
      <c r="T13250" s="221">
        <v>45413.313194444447</v>
      </c>
    </row>
    <row r="13251" spans="1:20" x14ac:dyDescent="0.35">
      <c r="A13251" t="s">
        <v>229</v>
      </c>
      <c r="B13251" t="s">
        <v>230</v>
      </c>
      <c r="C13251" t="s">
        <v>97</v>
      </c>
      <c r="D13251" s="29">
        <v>45762</v>
      </c>
      <c r="E13251" s="184" t="str">
        <f t="shared" si="962"/>
        <v/>
      </c>
      <c r="F13251" s="184" t="str">
        <f t="shared" si="963"/>
        <v/>
      </c>
      <c r="G13251" s="184" t="str">
        <f t="shared" si="964"/>
        <v/>
      </c>
      <c r="H13251" s="184" t="str">
        <f t="shared" si="965"/>
        <v/>
      </c>
      <c r="R13251">
        <v>0</v>
      </c>
      <c r="S13251" t="s">
        <v>201</v>
      </c>
      <c r="T13251" s="221">
        <v>45413.313194444447</v>
      </c>
    </row>
    <row r="13252" spans="1:20" x14ac:dyDescent="0.35">
      <c r="A13252" t="s">
        <v>229</v>
      </c>
      <c r="B13252" t="s">
        <v>230</v>
      </c>
      <c r="C13252" t="s">
        <v>97</v>
      </c>
      <c r="D13252" s="29">
        <v>45763</v>
      </c>
      <c r="E13252" s="184" t="str">
        <f t="shared" si="962"/>
        <v/>
      </c>
      <c r="F13252" s="184" t="str">
        <f t="shared" si="963"/>
        <v/>
      </c>
      <c r="G13252" s="184" t="str">
        <f t="shared" si="964"/>
        <v/>
      </c>
      <c r="H13252" s="184" t="str">
        <f t="shared" si="965"/>
        <v/>
      </c>
      <c r="R13252">
        <v>0</v>
      </c>
      <c r="S13252" t="s">
        <v>201</v>
      </c>
      <c r="T13252" s="221">
        <v>45413.313194444447</v>
      </c>
    </row>
    <row r="13253" spans="1:20" x14ac:dyDescent="0.35">
      <c r="A13253" t="s">
        <v>229</v>
      </c>
      <c r="B13253" t="s">
        <v>230</v>
      </c>
      <c r="C13253" t="s">
        <v>97</v>
      </c>
      <c r="D13253" s="29">
        <v>45764</v>
      </c>
      <c r="E13253" s="184" t="str">
        <f t="shared" si="962"/>
        <v/>
      </c>
      <c r="F13253" s="184" t="str">
        <f t="shared" si="963"/>
        <v/>
      </c>
      <c r="G13253" s="184" t="str">
        <f t="shared" si="964"/>
        <v/>
      </c>
      <c r="H13253" s="184" t="str">
        <f t="shared" si="965"/>
        <v/>
      </c>
      <c r="R13253">
        <v>0</v>
      </c>
      <c r="S13253" t="s">
        <v>201</v>
      </c>
      <c r="T13253" s="221">
        <v>45413.313194444447</v>
      </c>
    </row>
    <row r="13254" spans="1:20" x14ac:dyDescent="0.35">
      <c r="A13254" t="s">
        <v>229</v>
      </c>
      <c r="B13254" t="s">
        <v>230</v>
      </c>
      <c r="C13254" t="s">
        <v>97</v>
      </c>
      <c r="D13254" s="29">
        <v>45765</v>
      </c>
      <c r="E13254" s="184" t="str">
        <f t="shared" si="962"/>
        <v/>
      </c>
      <c r="F13254" s="184" t="str">
        <f t="shared" si="963"/>
        <v/>
      </c>
      <c r="G13254" s="184" t="str">
        <f t="shared" si="964"/>
        <v/>
      </c>
      <c r="H13254" s="184" t="str">
        <f t="shared" si="965"/>
        <v/>
      </c>
      <c r="R13254">
        <v>0</v>
      </c>
      <c r="S13254" t="s">
        <v>201</v>
      </c>
      <c r="T13254" s="221">
        <v>45413.313194444447</v>
      </c>
    </row>
    <row r="13255" spans="1:20" x14ac:dyDescent="0.35">
      <c r="A13255" t="s">
        <v>229</v>
      </c>
      <c r="B13255" t="s">
        <v>230</v>
      </c>
      <c r="C13255" t="s">
        <v>97</v>
      </c>
      <c r="D13255" s="29">
        <v>45766</v>
      </c>
      <c r="E13255" s="184" t="str">
        <f t="shared" si="962"/>
        <v/>
      </c>
      <c r="F13255" s="184" t="str">
        <f t="shared" si="963"/>
        <v/>
      </c>
      <c r="G13255" s="184" t="str">
        <f t="shared" si="964"/>
        <v/>
      </c>
      <c r="H13255" s="184" t="str">
        <f t="shared" si="965"/>
        <v/>
      </c>
      <c r="R13255">
        <v>0</v>
      </c>
      <c r="S13255" t="s">
        <v>201</v>
      </c>
      <c r="T13255" s="221">
        <v>45413.313194444447</v>
      </c>
    </row>
    <row r="13256" spans="1:20" x14ac:dyDescent="0.35">
      <c r="A13256" t="s">
        <v>229</v>
      </c>
      <c r="B13256" t="s">
        <v>230</v>
      </c>
      <c r="C13256" t="s">
        <v>97</v>
      </c>
      <c r="D13256" s="29">
        <v>45767</v>
      </c>
      <c r="E13256" s="184" t="str">
        <f t="shared" ref="E13256:E13319" si="966">IF(J13256="","",IF(L13256=0,0,IF(1-(J13256/L13256)&lt;0,"",1-(J13256/L13256))))</f>
        <v/>
      </c>
      <c r="F13256" s="184" t="str">
        <f t="shared" ref="F13256:F13319" si="967">IF(K13256="","",IF(L13256=0,0,IF(1-(K13256/L13256)&lt;0,"",1-(K13256/L13256))))</f>
        <v/>
      </c>
      <c r="G13256" s="184" t="str">
        <f t="shared" ref="G13256:G13319" si="968">IF(J13256="","",IF(1-(J13256/R13256)&lt;0,"",1-(J13256/R13256)))</f>
        <v/>
      </c>
      <c r="H13256" s="184" t="str">
        <f t="shared" ref="H13256:H13319" si="969">IF(K13256="","",IF(1-(K13256/R13256)&lt;0,"",1-(K13256/R13256)))</f>
        <v/>
      </c>
      <c r="R13256">
        <v>0</v>
      </c>
      <c r="S13256" t="s">
        <v>201</v>
      </c>
      <c r="T13256" s="221">
        <v>45413.313194444447</v>
      </c>
    </row>
    <row r="13257" spans="1:20" x14ac:dyDescent="0.35">
      <c r="A13257" t="s">
        <v>229</v>
      </c>
      <c r="B13257" t="s">
        <v>230</v>
      </c>
      <c r="C13257" t="s">
        <v>97</v>
      </c>
      <c r="D13257" s="29">
        <v>45768</v>
      </c>
      <c r="E13257" s="184" t="str">
        <f t="shared" si="966"/>
        <v/>
      </c>
      <c r="F13257" s="184" t="str">
        <f t="shared" si="967"/>
        <v/>
      </c>
      <c r="G13257" s="184" t="str">
        <f t="shared" si="968"/>
        <v/>
      </c>
      <c r="H13257" s="184" t="str">
        <f t="shared" si="969"/>
        <v/>
      </c>
      <c r="R13257">
        <v>0</v>
      </c>
      <c r="S13257" t="s">
        <v>201</v>
      </c>
      <c r="T13257" s="221">
        <v>45413.313194444447</v>
      </c>
    </row>
    <row r="13258" spans="1:20" x14ac:dyDescent="0.35">
      <c r="A13258" t="s">
        <v>229</v>
      </c>
      <c r="B13258" t="s">
        <v>230</v>
      </c>
      <c r="C13258" t="s">
        <v>97</v>
      </c>
      <c r="D13258" s="29">
        <v>45769</v>
      </c>
      <c r="E13258" s="184" t="str">
        <f t="shared" si="966"/>
        <v/>
      </c>
      <c r="F13258" s="184" t="str">
        <f t="shared" si="967"/>
        <v/>
      </c>
      <c r="G13258" s="184" t="str">
        <f t="shared" si="968"/>
        <v/>
      </c>
      <c r="H13258" s="184" t="str">
        <f t="shared" si="969"/>
        <v/>
      </c>
      <c r="R13258">
        <v>0</v>
      </c>
      <c r="S13258" t="s">
        <v>201</v>
      </c>
      <c r="T13258" s="221">
        <v>45413.313194444447</v>
      </c>
    </row>
    <row r="13259" spans="1:20" x14ac:dyDescent="0.35">
      <c r="A13259" t="s">
        <v>229</v>
      </c>
      <c r="B13259" t="s">
        <v>230</v>
      </c>
      <c r="C13259" t="s">
        <v>97</v>
      </c>
      <c r="D13259" s="29">
        <v>45770</v>
      </c>
      <c r="E13259" s="184" t="str">
        <f t="shared" si="966"/>
        <v/>
      </c>
      <c r="F13259" s="184" t="str">
        <f t="shared" si="967"/>
        <v/>
      </c>
      <c r="G13259" s="184" t="str">
        <f t="shared" si="968"/>
        <v/>
      </c>
      <c r="H13259" s="184" t="str">
        <f t="shared" si="969"/>
        <v/>
      </c>
      <c r="R13259">
        <v>0</v>
      </c>
      <c r="S13259" t="s">
        <v>201</v>
      </c>
      <c r="T13259" s="221">
        <v>45413.313194444447</v>
      </c>
    </row>
    <row r="13260" spans="1:20" x14ac:dyDescent="0.35">
      <c r="A13260" t="s">
        <v>229</v>
      </c>
      <c r="B13260" t="s">
        <v>230</v>
      </c>
      <c r="C13260" t="s">
        <v>97</v>
      </c>
      <c r="D13260" s="29">
        <v>45771</v>
      </c>
      <c r="E13260" s="184" t="str">
        <f t="shared" si="966"/>
        <v/>
      </c>
      <c r="F13260" s="184" t="str">
        <f t="shared" si="967"/>
        <v/>
      </c>
      <c r="G13260" s="184" t="str">
        <f t="shared" si="968"/>
        <v/>
      </c>
      <c r="H13260" s="184" t="str">
        <f t="shared" si="969"/>
        <v/>
      </c>
      <c r="R13260">
        <v>0</v>
      </c>
      <c r="S13260" t="s">
        <v>201</v>
      </c>
      <c r="T13260" s="221">
        <v>45413.313194444447</v>
      </c>
    </row>
    <row r="13261" spans="1:20" x14ac:dyDescent="0.35">
      <c r="A13261" t="s">
        <v>229</v>
      </c>
      <c r="B13261" t="s">
        <v>230</v>
      </c>
      <c r="C13261" t="s">
        <v>97</v>
      </c>
      <c r="D13261" s="29">
        <v>45772</v>
      </c>
      <c r="E13261" s="184" t="str">
        <f t="shared" si="966"/>
        <v/>
      </c>
      <c r="F13261" s="184" t="str">
        <f t="shared" si="967"/>
        <v/>
      </c>
      <c r="G13261" s="184" t="str">
        <f t="shared" si="968"/>
        <v/>
      </c>
      <c r="H13261" s="184" t="str">
        <f t="shared" si="969"/>
        <v/>
      </c>
      <c r="R13261">
        <v>0</v>
      </c>
      <c r="S13261" t="s">
        <v>201</v>
      </c>
      <c r="T13261" s="221">
        <v>45413.313194444447</v>
      </c>
    </row>
    <row r="13262" spans="1:20" x14ac:dyDescent="0.35">
      <c r="A13262" t="s">
        <v>229</v>
      </c>
      <c r="B13262" t="s">
        <v>230</v>
      </c>
      <c r="C13262" t="s">
        <v>97</v>
      </c>
      <c r="D13262" s="29">
        <v>45773</v>
      </c>
      <c r="E13262" s="184" t="str">
        <f t="shared" si="966"/>
        <v/>
      </c>
      <c r="F13262" s="184" t="str">
        <f t="shared" si="967"/>
        <v/>
      </c>
      <c r="G13262" s="184" t="str">
        <f t="shared" si="968"/>
        <v/>
      </c>
      <c r="H13262" s="184" t="str">
        <f t="shared" si="969"/>
        <v/>
      </c>
      <c r="R13262">
        <v>0</v>
      </c>
      <c r="S13262" t="s">
        <v>201</v>
      </c>
      <c r="T13262" s="221">
        <v>45413.313194444447</v>
      </c>
    </row>
    <row r="13263" spans="1:20" x14ac:dyDescent="0.35">
      <c r="A13263" t="s">
        <v>229</v>
      </c>
      <c r="B13263" t="s">
        <v>230</v>
      </c>
      <c r="C13263" t="s">
        <v>97</v>
      </c>
      <c r="D13263" s="29">
        <v>45774</v>
      </c>
      <c r="E13263" s="184" t="str">
        <f t="shared" si="966"/>
        <v/>
      </c>
      <c r="F13263" s="184" t="str">
        <f t="shared" si="967"/>
        <v/>
      </c>
      <c r="G13263" s="184" t="str">
        <f t="shared" si="968"/>
        <v/>
      </c>
      <c r="H13263" s="184" t="str">
        <f t="shared" si="969"/>
        <v/>
      </c>
      <c r="R13263">
        <v>0</v>
      </c>
      <c r="S13263" t="s">
        <v>201</v>
      </c>
      <c r="T13263" s="221">
        <v>45413.313194444447</v>
      </c>
    </row>
    <row r="13264" spans="1:20" x14ac:dyDescent="0.35">
      <c r="A13264" t="s">
        <v>229</v>
      </c>
      <c r="B13264" t="s">
        <v>230</v>
      </c>
      <c r="C13264" t="s">
        <v>97</v>
      </c>
      <c r="D13264" s="29">
        <v>45775</v>
      </c>
      <c r="E13264" s="184" t="str">
        <f t="shared" si="966"/>
        <v/>
      </c>
      <c r="F13264" s="184" t="str">
        <f t="shared" si="967"/>
        <v/>
      </c>
      <c r="G13264" s="184" t="str">
        <f t="shared" si="968"/>
        <v/>
      </c>
      <c r="H13264" s="184" t="str">
        <f t="shared" si="969"/>
        <v/>
      </c>
      <c r="R13264">
        <v>0</v>
      </c>
      <c r="S13264" t="s">
        <v>201</v>
      </c>
      <c r="T13264" s="221">
        <v>45413.313194444447</v>
      </c>
    </row>
    <row r="13265" spans="1:20" x14ac:dyDescent="0.35">
      <c r="A13265" t="s">
        <v>229</v>
      </c>
      <c r="B13265" t="s">
        <v>230</v>
      </c>
      <c r="C13265" t="s">
        <v>97</v>
      </c>
      <c r="D13265" s="29">
        <v>45776</v>
      </c>
      <c r="E13265" s="184" t="str">
        <f t="shared" si="966"/>
        <v/>
      </c>
      <c r="F13265" s="184" t="str">
        <f t="shared" si="967"/>
        <v/>
      </c>
      <c r="G13265" s="184" t="str">
        <f t="shared" si="968"/>
        <v/>
      </c>
      <c r="H13265" s="184" t="str">
        <f t="shared" si="969"/>
        <v/>
      </c>
      <c r="R13265">
        <v>0</v>
      </c>
      <c r="S13265" t="s">
        <v>201</v>
      </c>
      <c r="T13265" s="221">
        <v>45413.313194444447</v>
      </c>
    </row>
    <row r="13266" spans="1:20" x14ac:dyDescent="0.35">
      <c r="A13266" t="s">
        <v>229</v>
      </c>
      <c r="B13266" t="s">
        <v>230</v>
      </c>
      <c r="C13266" t="s">
        <v>97</v>
      </c>
      <c r="D13266" s="29">
        <v>45777</v>
      </c>
      <c r="E13266" s="184" t="str">
        <f t="shared" si="966"/>
        <v/>
      </c>
      <c r="F13266" s="184" t="str">
        <f t="shared" si="967"/>
        <v/>
      </c>
      <c r="G13266" s="184" t="str">
        <f t="shared" si="968"/>
        <v/>
      </c>
      <c r="H13266" s="184" t="str">
        <f t="shared" si="969"/>
        <v/>
      </c>
      <c r="R13266">
        <v>0</v>
      </c>
      <c r="S13266" t="s">
        <v>201</v>
      </c>
      <c r="T13266" s="221">
        <v>45413.313194444447</v>
      </c>
    </row>
    <row r="13267" spans="1:20" x14ac:dyDescent="0.35">
      <c r="A13267" t="s">
        <v>229</v>
      </c>
      <c r="B13267" t="s">
        <v>230</v>
      </c>
      <c r="C13267" t="s">
        <v>97</v>
      </c>
      <c r="D13267" s="29">
        <v>45778</v>
      </c>
      <c r="E13267" s="184" t="str">
        <f t="shared" si="966"/>
        <v/>
      </c>
      <c r="F13267" s="184" t="str">
        <f t="shared" si="967"/>
        <v/>
      </c>
      <c r="G13267" s="184" t="str">
        <f t="shared" si="968"/>
        <v/>
      </c>
      <c r="H13267" s="184" t="str">
        <f t="shared" si="969"/>
        <v/>
      </c>
      <c r="R13267">
        <v>0</v>
      </c>
      <c r="S13267" t="s">
        <v>201</v>
      </c>
      <c r="T13267" s="221">
        <v>45444.313194444447</v>
      </c>
    </row>
    <row r="13268" spans="1:20" x14ac:dyDescent="0.35">
      <c r="A13268" t="s">
        <v>229</v>
      </c>
      <c r="B13268" t="s">
        <v>230</v>
      </c>
      <c r="C13268" t="s">
        <v>97</v>
      </c>
      <c r="D13268" s="29">
        <v>45779</v>
      </c>
      <c r="E13268" s="184" t="str">
        <f t="shared" si="966"/>
        <v/>
      </c>
      <c r="F13268" s="184" t="str">
        <f t="shared" si="967"/>
        <v/>
      </c>
      <c r="G13268" s="184" t="str">
        <f t="shared" si="968"/>
        <v/>
      </c>
      <c r="H13268" s="184" t="str">
        <f t="shared" si="969"/>
        <v/>
      </c>
      <c r="R13268">
        <v>0</v>
      </c>
      <c r="S13268" t="s">
        <v>201</v>
      </c>
      <c r="T13268" s="221">
        <v>45444.313194444447</v>
      </c>
    </row>
    <row r="13269" spans="1:20" x14ac:dyDescent="0.35">
      <c r="A13269" t="s">
        <v>229</v>
      </c>
      <c r="B13269" t="s">
        <v>230</v>
      </c>
      <c r="C13269" t="s">
        <v>97</v>
      </c>
      <c r="D13269" s="29">
        <v>45780</v>
      </c>
      <c r="E13269" s="184" t="str">
        <f t="shared" si="966"/>
        <v/>
      </c>
      <c r="F13269" s="184" t="str">
        <f t="shared" si="967"/>
        <v/>
      </c>
      <c r="G13269" s="184" t="str">
        <f t="shared" si="968"/>
        <v/>
      </c>
      <c r="H13269" s="184" t="str">
        <f t="shared" si="969"/>
        <v/>
      </c>
      <c r="R13269">
        <v>0</v>
      </c>
      <c r="S13269" t="s">
        <v>201</v>
      </c>
      <c r="T13269" s="221">
        <v>45444.313194444447</v>
      </c>
    </row>
    <row r="13270" spans="1:20" x14ac:dyDescent="0.35">
      <c r="A13270" t="s">
        <v>229</v>
      </c>
      <c r="B13270" t="s">
        <v>230</v>
      </c>
      <c r="C13270" t="s">
        <v>97</v>
      </c>
      <c r="D13270" s="29">
        <v>45781</v>
      </c>
      <c r="E13270" s="184" t="str">
        <f t="shared" si="966"/>
        <v/>
      </c>
      <c r="F13270" s="184" t="str">
        <f t="shared" si="967"/>
        <v/>
      </c>
      <c r="G13270" s="184" t="str">
        <f t="shared" si="968"/>
        <v/>
      </c>
      <c r="H13270" s="184" t="str">
        <f t="shared" si="969"/>
        <v/>
      </c>
      <c r="R13270">
        <v>0</v>
      </c>
      <c r="S13270" t="s">
        <v>201</v>
      </c>
      <c r="T13270" s="221">
        <v>45444.313194444447</v>
      </c>
    </row>
    <row r="13271" spans="1:20" x14ac:dyDescent="0.35">
      <c r="A13271" t="s">
        <v>229</v>
      </c>
      <c r="B13271" t="s">
        <v>230</v>
      </c>
      <c r="C13271" t="s">
        <v>97</v>
      </c>
      <c r="D13271" s="29">
        <v>45782</v>
      </c>
      <c r="E13271" s="184" t="str">
        <f t="shared" si="966"/>
        <v/>
      </c>
      <c r="F13271" s="184" t="str">
        <f t="shared" si="967"/>
        <v/>
      </c>
      <c r="G13271" s="184" t="str">
        <f t="shared" si="968"/>
        <v/>
      </c>
      <c r="H13271" s="184" t="str">
        <f t="shared" si="969"/>
        <v/>
      </c>
      <c r="R13271">
        <v>0</v>
      </c>
      <c r="S13271" t="s">
        <v>201</v>
      </c>
      <c r="T13271" s="221">
        <v>45444.313194444447</v>
      </c>
    </row>
    <row r="13272" spans="1:20" x14ac:dyDescent="0.35">
      <c r="A13272" t="s">
        <v>229</v>
      </c>
      <c r="B13272" t="s">
        <v>230</v>
      </c>
      <c r="C13272" t="s">
        <v>97</v>
      </c>
      <c r="D13272" s="29">
        <v>45783</v>
      </c>
      <c r="E13272" s="184" t="str">
        <f t="shared" si="966"/>
        <v/>
      </c>
      <c r="F13272" s="184" t="str">
        <f t="shared" si="967"/>
        <v/>
      </c>
      <c r="G13272" s="184" t="str">
        <f t="shared" si="968"/>
        <v/>
      </c>
      <c r="H13272" s="184" t="str">
        <f t="shared" si="969"/>
        <v/>
      </c>
      <c r="R13272">
        <v>0</v>
      </c>
      <c r="S13272" t="s">
        <v>201</v>
      </c>
      <c r="T13272" s="221">
        <v>45444.313194444447</v>
      </c>
    </row>
    <row r="13273" spans="1:20" x14ac:dyDescent="0.35">
      <c r="A13273" t="s">
        <v>229</v>
      </c>
      <c r="B13273" t="s">
        <v>230</v>
      </c>
      <c r="C13273" t="s">
        <v>97</v>
      </c>
      <c r="D13273" s="29">
        <v>45784</v>
      </c>
      <c r="E13273" s="184" t="str">
        <f t="shared" si="966"/>
        <v/>
      </c>
      <c r="F13273" s="184" t="str">
        <f t="shared" si="967"/>
        <v/>
      </c>
      <c r="G13273" s="184" t="str">
        <f t="shared" si="968"/>
        <v/>
      </c>
      <c r="H13273" s="184" t="str">
        <f t="shared" si="969"/>
        <v/>
      </c>
      <c r="R13273">
        <v>0</v>
      </c>
      <c r="S13273" t="s">
        <v>201</v>
      </c>
      <c r="T13273" s="221">
        <v>45444.313194444447</v>
      </c>
    </row>
    <row r="13274" spans="1:20" x14ac:dyDescent="0.35">
      <c r="A13274" t="s">
        <v>229</v>
      </c>
      <c r="B13274" t="s">
        <v>230</v>
      </c>
      <c r="C13274" t="s">
        <v>97</v>
      </c>
      <c r="D13274" s="29">
        <v>45785</v>
      </c>
      <c r="E13274" s="184" t="str">
        <f t="shared" si="966"/>
        <v/>
      </c>
      <c r="F13274" s="184" t="str">
        <f t="shared" si="967"/>
        <v/>
      </c>
      <c r="G13274" s="184" t="str">
        <f t="shared" si="968"/>
        <v/>
      </c>
      <c r="H13274" s="184" t="str">
        <f t="shared" si="969"/>
        <v/>
      </c>
      <c r="R13274">
        <v>0</v>
      </c>
      <c r="S13274" t="s">
        <v>201</v>
      </c>
      <c r="T13274" s="221">
        <v>45444.313194444447</v>
      </c>
    </row>
    <row r="13275" spans="1:20" x14ac:dyDescent="0.35">
      <c r="A13275" t="s">
        <v>229</v>
      </c>
      <c r="B13275" t="s">
        <v>230</v>
      </c>
      <c r="C13275" t="s">
        <v>97</v>
      </c>
      <c r="D13275" s="29">
        <v>45786</v>
      </c>
      <c r="E13275" s="184" t="str">
        <f t="shared" si="966"/>
        <v/>
      </c>
      <c r="F13275" s="184" t="str">
        <f t="shared" si="967"/>
        <v/>
      </c>
      <c r="G13275" s="184" t="str">
        <f t="shared" si="968"/>
        <v/>
      </c>
      <c r="H13275" s="184" t="str">
        <f t="shared" si="969"/>
        <v/>
      </c>
      <c r="R13275">
        <v>0</v>
      </c>
      <c r="S13275" t="s">
        <v>201</v>
      </c>
      <c r="T13275" s="221">
        <v>45444.313194444447</v>
      </c>
    </row>
    <row r="13276" spans="1:20" x14ac:dyDescent="0.35">
      <c r="A13276" t="s">
        <v>229</v>
      </c>
      <c r="B13276" t="s">
        <v>230</v>
      </c>
      <c r="C13276" t="s">
        <v>97</v>
      </c>
      <c r="D13276" s="29">
        <v>45787</v>
      </c>
      <c r="E13276" s="184" t="str">
        <f t="shared" si="966"/>
        <v/>
      </c>
      <c r="F13276" s="184" t="str">
        <f t="shared" si="967"/>
        <v/>
      </c>
      <c r="G13276" s="184" t="str">
        <f t="shared" si="968"/>
        <v/>
      </c>
      <c r="H13276" s="184" t="str">
        <f t="shared" si="969"/>
        <v/>
      </c>
      <c r="R13276">
        <v>0</v>
      </c>
      <c r="S13276" t="s">
        <v>201</v>
      </c>
      <c r="T13276" s="221">
        <v>45444.313194444447</v>
      </c>
    </row>
    <row r="13277" spans="1:20" x14ac:dyDescent="0.35">
      <c r="A13277" t="s">
        <v>229</v>
      </c>
      <c r="B13277" t="s">
        <v>230</v>
      </c>
      <c r="C13277" t="s">
        <v>97</v>
      </c>
      <c r="D13277" s="29">
        <v>45788</v>
      </c>
      <c r="E13277" s="184" t="str">
        <f t="shared" si="966"/>
        <v/>
      </c>
      <c r="F13277" s="184" t="str">
        <f t="shared" si="967"/>
        <v/>
      </c>
      <c r="G13277" s="184" t="str">
        <f t="shared" si="968"/>
        <v/>
      </c>
      <c r="H13277" s="184" t="str">
        <f t="shared" si="969"/>
        <v/>
      </c>
      <c r="R13277">
        <v>0</v>
      </c>
      <c r="S13277" t="s">
        <v>201</v>
      </c>
      <c r="T13277" s="221">
        <v>45444.313194444447</v>
      </c>
    </row>
    <row r="13278" spans="1:20" x14ac:dyDescent="0.35">
      <c r="A13278" t="s">
        <v>229</v>
      </c>
      <c r="B13278" t="s">
        <v>230</v>
      </c>
      <c r="C13278" t="s">
        <v>97</v>
      </c>
      <c r="D13278" s="29">
        <v>45789</v>
      </c>
      <c r="E13278" s="184" t="str">
        <f t="shared" si="966"/>
        <v/>
      </c>
      <c r="F13278" s="184" t="str">
        <f t="shared" si="967"/>
        <v/>
      </c>
      <c r="G13278" s="184" t="str">
        <f t="shared" si="968"/>
        <v/>
      </c>
      <c r="H13278" s="184" t="str">
        <f t="shared" si="969"/>
        <v/>
      </c>
      <c r="R13278">
        <v>0</v>
      </c>
      <c r="S13278" t="s">
        <v>201</v>
      </c>
      <c r="T13278" s="221">
        <v>45444.313194444447</v>
      </c>
    </row>
    <row r="13279" spans="1:20" x14ac:dyDescent="0.35">
      <c r="A13279" t="s">
        <v>229</v>
      </c>
      <c r="B13279" t="s">
        <v>230</v>
      </c>
      <c r="C13279" t="s">
        <v>97</v>
      </c>
      <c r="D13279" s="29">
        <v>45790</v>
      </c>
      <c r="E13279" s="184" t="str">
        <f t="shared" si="966"/>
        <v/>
      </c>
      <c r="F13279" s="184" t="str">
        <f t="shared" si="967"/>
        <v/>
      </c>
      <c r="G13279" s="184" t="str">
        <f t="shared" si="968"/>
        <v/>
      </c>
      <c r="H13279" s="184" t="str">
        <f t="shared" si="969"/>
        <v/>
      </c>
      <c r="R13279">
        <v>0</v>
      </c>
      <c r="S13279" t="s">
        <v>201</v>
      </c>
      <c r="T13279" s="221">
        <v>45444.313194444447</v>
      </c>
    </row>
    <row r="13280" spans="1:20" x14ac:dyDescent="0.35">
      <c r="A13280" t="s">
        <v>229</v>
      </c>
      <c r="B13280" t="s">
        <v>230</v>
      </c>
      <c r="C13280" t="s">
        <v>97</v>
      </c>
      <c r="D13280" s="29">
        <v>45791</v>
      </c>
      <c r="E13280" s="184" t="str">
        <f t="shared" si="966"/>
        <v/>
      </c>
      <c r="F13280" s="184" t="str">
        <f t="shared" si="967"/>
        <v/>
      </c>
      <c r="G13280" s="184" t="str">
        <f t="shared" si="968"/>
        <v/>
      </c>
      <c r="H13280" s="184" t="str">
        <f t="shared" si="969"/>
        <v/>
      </c>
      <c r="R13280">
        <v>0</v>
      </c>
      <c r="S13280" t="s">
        <v>201</v>
      </c>
      <c r="T13280" s="221">
        <v>45444.313194444447</v>
      </c>
    </row>
    <row r="13281" spans="1:20" x14ac:dyDescent="0.35">
      <c r="A13281" t="s">
        <v>229</v>
      </c>
      <c r="B13281" t="s">
        <v>230</v>
      </c>
      <c r="C13281" t="s">
        <v>97</v>
      </c>
      <c r="D13281" s="29">
        <v>45792</v>
      </c>
      <c r="E13281" s="184" t="str">
        <f t="shared" si="966"/>
        <v/>
      </c>
      <c r="F13281" s="184" t="str">
        <f t="shared" si="967"/>
        <v/>
      </c>
      <c r="G13281" s="184" t="str">
        <f t="shared" si="968"/>
        <v/>
      </c>
      <c r="H13281" s="184" t="str">
        <f t="shared" si="969"/>
        <v/>
      </c>
      <c r="R13281">
        <v>0</v>
      </c>
      <c r="S13281" t="s">
        <v>201</v>
      </c>
      <c r="T13281" s="221">
        <v>45444.313194444447</v>
      </c>
    </row>
    <row r="13282" spans="1:20" x14ac:dyDescent="0.35">
      <c r="A13282" t="s">
        <v>229</v>
      </c>
      <c r="B13282" t="s">
        <v>230</v>
      </c>
      <c r="C13282" t="s">
        <v>97</v>
      </c>
      <c r="D13282" s="29">
        <v>45793</v>
      </c>
      <c r="E13282" s="184" t="str">
        <f t="shared" si="966"/>
        <v/>
      </c>
      <c r="F13282" s="184" t="str">
        <f t="shared" si="967"/>
        <v/>
      </c>
      <c r="G13282" s="184" t="str">
        <f t="shared" si="968"/>
        <v/>
      </c>
      <c r="H13282" s="184" t="str">
        <f t="shared" si="969"/>
        <v/>
      </c>
      <c r="R13282">
        <v>0</v>
      </c>
      <c r="S13282" t="s">
        <v>201</v>
      </c>
      <c r="T13282" s="221">
        <v>45444.313194444447</v>
      </c>
    </row>
    <row r="13283" spans="1:20" x14ac:dyDescent="0.35">
      <c r="A13283" t="s">
        <v>229</v>
      </c>
      <c r="B13283" t="s">
        <v>230</v>
      </c>
      <c r="C13283" t="s">
        <v>97</v>
      </c>
      <c r="D13283" s="29">
        <v>45794</v>
      </c>
      <c r="E13283" s="184" t="str">
        <f t="shared" si="966"/>
        <v/>
      </c>
      <c r="F13283" s="184" t="str">
        <f t="shared" si="967"/>
        <v/>
      </c>
      <c r="G13283" s="184" t="str">
        <f t="shared" si="968"/>
        <v/>
      </c>
      <c r="H13283" s="184" t="str">
        <f t="shared" si="969"/>
        <v/>
      </c>
      <c r="R13283">
        <v>0</v>
      </c>
      <c r="S13283" t="s">
        <v>201</v>
      </c>
      <c r="T13283" s="221">
        <v>45444.313194444447</v>
      </c>
    </row>
    <row r="13284" spans="1:20" x14ac:dyDescent="0.35">
      <c r="A13284" t="s">
        <v>229</v>
      </c>
      <c r="B13284" t="s">
        <v>230</v>
      </c>
      <c r="C13284" t="s">
        <v>97</v>
      </c>
      <c r="D13284" s="29">
        <v>45795</v>
      </c>
      <c r="E13284" s="184" t="str">
        <f t="shared" si="966"/>
        <v/>
      </c>
      <c r="F13284" s="184" t="str">
        <f t="shared" si="967"/>
        <v/>
      </c>
      <c r="G13284" s="184" t="str">
        <f t="shared" si="968"/>
        <v/>
      </c>
      <c r="H13284" s="184" t="str">
        <f t="shared" si="969"/>
        <v/>
      </c>
      <c r="R13284">
        <v>0</v>
      </c>
      <c r="S13284" t="s">
        <v>201</v>
      </c>
      <c r="T13284" s="221">
        <v>45444.313194444447</v>
      </c>
    </row>
    <row r="13285" spans="1:20" x14ac:dyDescent="0.35">
      <c r="A13285" t="s">
        <v>229</v>
      </c>
      <c r="B13285" t="s">
        <v>230</v>
      </c>
      <c r="C13285" t="s">
        <v>97</v>
      </c>
      <c r="D13285" s="29">
        <v>45796</v>
      </c>
      <c r="E13285" s="184" t="str">
        <f t="shared" si="966"/>
        <v/>
      </c>
      <c r="F13285" s="184" t="str">
        <f t="shared" si="967"/>
        <v/>
      </c>
      <c r="G13285" s="184" t="str">
        <f t="shared" si="968"/>
        <v/>
      </c>
      <c r="H13285" s="184" t="str">
        <f t="shared" si="969"/>
        <v/>
      </c>
      <c r="R13285">
        <v>0</v>
      </c>
      <c r="S13285" t="s">
        <v>201</v>
      </c>
      <c r="T13285" s="221">
        <v>45444.313194444447</v>
      </c>
    </row>
    <row r="13286" spans="1:20" x14ac:dyDescent="0.35">
      <c r="A13286" t="s">
        <v>229</v>
      </c>
      <c r="B13286" t="s">
        <v>230</v>
      </c>
      <c r="C13286" t="s">
        <v>97</v>
      </c>
      <c r="D13286" s="29">
        <v>45797</v>
      </c>
      <c r="E13286" s="184" t="str">
        <f t="shared" si="966"/>
        <v/>
      </c>
      <c r="F13286" s="184" t="str">
        <f t="shared" si="967"/>
        <v/>
      </c>
      <c r="G13286" s="184" t="str">
        <f t="shared" si="968"/>
        <v/>
      </c>
      <c r="H13286" s="184" t="str">
        <f t="shared" si="969"/>
        <v/>
      </c>
      <c r="R13286">
        <v>0</v>
      </c>
      <c r="S13286" t="s">
        <v>201</v>
      </c>
      <c r="T13286" s="221">
        <v>45444.313194444447</v>
      </c>
    </row>
    <row r="13287" spans="1:20" x14ac:dyDescent="0.35">
      <c r="A13287" t="s">
        <v>229</v>
      </c>
      <c r="B13287" t="s">
        <v>230</v>
      </c>
      <c r="C13287" t="s">
        <v>97</v>
      </c>
      <c r="D13287" s="29">
        <v>45798</v>
      </c>
      <c r="E13287" s="184" t="str">
        <f t="shared" si="966"/>
        <v/>
      </c>
      <c r="F13287" s="184" t="str">
        <f t="shared" si="967"/>
        <v/>
      </c>
      <c r="G13287" s="184" t="str">
        <f t="shared" si="968"/>
        <v/>
      </c>
      <c r="H13287" s="184" t="str">
        <f t="shared" si="969"/>
        <v/>
      </c>
      <c r="R13287">
        <v>0</v>
      </c>
      <c r="S13287" t="s">
        <v>201</v>
      </c>
      <c r="T13287" s="221">
        <v>45444.313194444447</v>
      </c>
    </row>
    <row r="13288" spans="1:20" x14ac:dyDescent="0.35">
      <c r="A13288" t="s">
        <v>229</v>
      </c>
      <c r="B13288" t="s">
        <v>230</v>
      </c>
      <c r="C13288" t="s">
        <v>97</v>
      </c>
      <c r="D13288" s="29">
        <v>45799</v>
      </c>
      <c r="E13288" s="184" t="str">
        <f t="shared" si="966"/>
        <v/>
      </c>
      <c r="F13288" s="184" t="str">
        <f t="shared" si="967"/>
        <v/>
      </c>
      <c r="G13288" s="184" t="str">
        <f t="shared" si="968"/>
        <v/>
      </c>
      <c r="H13288" s="184" t="str">
        <f t="shared" si="969"/>
        <v/>
      </c>
      <c r="R13288">
        <v>0</v>
      </c>
      <c r="S13288" t="s">
        <v>201</v>
      </c>
      <c r="T13288" s="221">
        <v>45444.313194444447</v>
      </c>
    </row>
    <row r="13289" spans="1:20" x14ac:dyDescent="0.35">
      <c r="A13289" t="s">
        <v>229</v>
      </c>
      <c r="B13289" t="s">
        <v>230</v>
      </c>
      <c r="C13289" t="s">
        <v>97</v>
      </c>
      <c r="D13289" s="29">
        <v>45800</v>
      </c>
      <c r="E13289" s="184" t="str">
        <f t="shared" si="966"/>
        <v/>
      </c>
      <c r="F13289" s="184" t="str">
        <f t="shared" si="967"/>
        <v/>
      </c>
      <c r="G13289" s="184" t="str">
        <f t="shared" si="968"/>
        <v/>
      </c>
      <c r="H13289" s="184" t="str">
        <f t="shared" si="969"/>
        <v/>
      </c>
      <c r="R13289">
        <v>0</v>
      </c>
      <c r="S13289" t="s">
        <v>201</v>
      </c>
      <c r="T13289" s="221">
        <v>45444.313194444447</v>
      </c>
    </row>
    <row r="13290" spans="1:20" x14ac:dyDescent="0.35">
      <c r="A13290" t="s">
        <v>229</v>
      </c>
      <c r="B13290" t="s">
        <v>230</v>
      </c>
      <c r="C13290" t="s">
        <v>97</v>
      </c>
      <c r="D13290" s="29">
        <v>45801</v>
      </c>
      <c r="E13290" s="184" t="str">
        <f t="shared" si="966"/>
        <v/>
      </c>
      <c r="F13290" s="184" t="str">
        <f t="shared" si="967"/>
        <v/>
      </c>
      <c r="G13290" s="184" t="str">
        <f t="shared" si="968"/>
        <v/>
      </c>
      <c r="H13290" s="184" t="str">
        <f t="shared" si="969"/>
        <v/>
      </c>
      <c r="R13290">
        <v>0</v>
      </c>
      <c r="S13290" t="s">
        <v>201</v>
      </c>
      <c r="T13290" s="221">
        <v>45444.313194444447</v>
      </c>
    </row>
    <row r="13291" spans="1:20" x14ac:dyDescent="0.35">
      <c r="A13291" t="s">
        <v>229</v>
      </c>
      <c r="B13291" t="s">
        <v>230</v>
      </c>
      <c r="C13291" t="s">
        <v>97</v>
      </c>
      <c r="D13291" s="29">
        <v>45802</v>
      </c>
      <c r="E13291" s="184" t="str">
        <f t="shared" si="966"/>
        <v/>
      </c>
      <c r="F13291" s="184" t="str">
        <f t="shared" si="967"/>
        <v/>
      </c>
      <c r="G13291" s="184" t="str">
        <f t="shared" si="968"/>
        <v/>
      </c>
      <c r="H13291" s="184" t="str">
        <f t="shared" si="969"/>
        <v/>
      </c>
      <c r="R13291">
        <v>0</v>
      </c>
      <c r="S13291" t="s">
        <v>201</v>
      </c>
      <c r="T13291" s="221">
        <v>45444.313194444447</v>
      </c>
    </row>
    <row r="13292" spans="1:20" x14ac:dyDescent="0.35">
      <c r="A13292" t="s">
        <v>229</v>
      </c>
      <c r="B13292" t="s">
        <v>230</v>
      </c>
      <c r="C13292" t="s">
        <v>97</v>
      </c>
      <c r="D13292" s="29">
        <v>45803</v>
      </c>
      <c r="E13292" s="184" t="str">
        <f t="shared" si="966"/>
        <v/>
      </c>
      <c r="F13292" s="184" t="str">
        <f t="shared" si="967"/>
        <v/>
      </c>
      <c r="G13292" s="184" t="str">
        <f t="shared" si="968"/>
        <v/>
      </c>
      <c r="H13292" s="184" t="str">
        <f t="shared" si="969"/>
        <v/>
      </c>
      <c r="R13292">
        <v>0</v>
      </c>
      <c r="S13292" t="s">
        <v>201</v>
      </c>
      <c r="T13292" s="221">
        <v>45444.313194444447</v>
      </c>
    </row>
    <row r="13293" spans="1:20" x14ac:dyDescent="0.35">
      <c r="A13293" t="s">
        <v>229</v>
      </c>
      <c r="B13293" t="s">
        <v>230</v>
      </c>
      <c r="C13293" t="s">
        <v>97</v>
      </c>
      <c r="D13293" s="29">
        <v>45804</v>
      </c>
      <c r="E13293" s="184" t="str">
        <f t="shared" si="966"/>
        <v/>
      </c>
      <c r="F13293" s="184" t="str">
        <f t="shared" si="967"/>
        <v/>
      </c>
      <c r="G13293" s="184" t="str">
        <f t="shared" si="968"/>
        <v/>
      </c>
      <c r="H13293" s="184" t="str">
        <f t="shared" si="969"/>
        <v/>
      </c>
      <c r="R13293">
        <v>0</v>
      </c>
      <c r="S13293" t="s">
        <v>201</v>
      </c>
      <c r="T13293" s="221">
        <v>45444.313194444447</v>
      </c>
    </row>
    <row r="13294" spans="1:20" x14ac:dyDescent="0.35">
      <c r="A13294" t="s">
        <v>229</v>
      </c>
      <c r="B13294" t="s">
        <v>230</v>
      </c>
      <c r="C13294" t="s">
        <v>97</v>
      </c>
      <c r="D13294" s="29">
        <v>45805</v>
      </c>
      <c r="E13294" s="184" t="str">
        <f t="shared" si="966"/>
        <v/>
      </c>
      <c r="F13294" s="184" t="str">
        <f t="shared" si="967"/>
        <v/>
      </c>
      <c r="G13294" s="184" t="str">
        <f t="shared" si="968"/>
        <v/>
      </c>
      <c r="H13294" s="184" t="str">
        <f t="shared" si="969"/>
        <v/>
      </c>
      <c r="R13294">
        <v>0</v>
      </c>
      <c r="S13294" t="s">
        <v>201</v>
      </c>
      <c r="T13294" s="221">
        <v>45444.313194444447</v>
      </c>
    </row>
    <row r="13295" spans="1:20" x14ac:dyDescent="0.35">
      <c r="A13295" t="s">
        <v>229</v>
      </c>
      <c r="B13295" t="s">
        <v>230</v>
      </c>
      <c r="C13295" t="s">
        <v>97</v>
      </c>
      <c r="D13295" s="29">
        <v>45806</v>
      </c>
      <c r="E13295" s="184" t="str">
        <f t="shared" si="966"/>
        <v/>
      </c>
      <c r="F13295" s="184" t="str">
        <f t="shared" si="967"/>
        <v/>
      </c>
      <c r="G13295" s="184" t="str">
        <f t="shared" si="968"/>
        <v/>
      </c>
      <c r="H13295" s="184" t="str">
        <f t="shared" si="969"/>
        <v/>
      </c>
      <c r="R13295">
        <v>0</v>
      </c>
      <c r="S13295" t="s">
        <v>201</v>
      </c>
      <c r="T13295" s="221">
        <v>45444.313194444447</v>
      </c>
    </row>
    <row r="13296" spans="1:20" x14ac:dyDescent="0.35">
      <c r="A13296" t="s">
        <v>229</v>
      </c>
      <c r="B13296" t="s">
        <v>230</v>
      </c>
      <c r="C13296" t="s">
        <v>97</v>
      </c>
      <c r="D13296" s="29">
        <v>45807</v>
      </c>
      <c r="E13296" s="184" t="str">
        <f t="shared" si="966"/>
        <v/>
      </c>
      <c r="F13296" s="184" t="str">
        <f t="shared" si="967"/>
        <v/>
      </c>
      <c r="G13296" s="184" t="str">
        <f t="shared" si="968"/>
        <v/>
      </c>
      <c r="H13296" s="184" t="str">
        <f t="shared" si="969"/>
        <v/>
      </c>
      <c r="R13296">
        <v>0</v>
      </c>
      <c r="S13296" t="s">
        <v>201</v>
      </c>
      <c r="T13296" s="221">
        <v>45444.313194444447</v>
      </c>
    </row>
    <row r="13297" spans="1:20" x14ac:dyDescent="0.35">
      <c r="A13297" t="s">
        <v>229</v>
      </c>
      <c r="B13297" t="s">
        <v>230</v>
      </c>
      <c r="C13297" t="s">
        <v>97</v>
      </c>
      <c r="D13297" s="29">
        <v>45808</v>
      </c>
      <c r="E13297" s="184" t="str">
        <f t="shared" si="966"/>
        <v/>
      </c>
      <c r="F13297" s="184" t="str">
        <f t="shared" si="967"/>
        <v/>
      </c>
      <c r="G13297" s="184" t="str">
        <f t="shared" si="968"/>
        <v/>
      </c>
      <c r="H13297" s="184" t="str">
        <f t="shared" si="969"/>
        <v/>
      </c>
      <c r="R13297">
        <v>0</v>
      </c>
      <c r="S13297" t="s">
        <v>201</v>
      </c>
      <c r="T13297" s="221">
        <v>45444.313194444447</v>
      </c>
    </row>
    <row r="13298" spans="1:20" x14ac:dyDescent="0.35">
      <c r="A13298" t="s">
        <v>229</v>
      </c>
      <c r="B13298" t="s">
        <v>230</v>
      </c>
      <c r="C13298" t="s">
        <v>97</v>
      </c>
      <c r="D13298" s="29">
        <v>45809</v>
      </c>
      <c r="E13298" s="184" t="str">
        <f t="shared" si="966"/>
        <v/>
      </c>
      <c r="F13298" s="184" t="str">
        <f t="shared" si="967"/>
        <v/>
      </c>
      <c r="G13298" s="184" t="str">
        <f t="shared" si="968"/>
        <v/>
      </c>
      <c r="H13298" s="184" t="str">
        <f t="shared" si="969"/>
        <v/>
      </c>
      <c r="R13298">
        <v>0</v>
      </c>
      <c r="S13298" t="s">
        <v>201</v>
      </c>
      <c r="T13298" s="221">
        <v>45474.313194444447</v>
      </c>
    </row>
    <row r="13299" spans="1:20" x14ac:dyDescent="0.35">
      <c r="A13299" t="s">
        <v>229</v>
      </c>
      <c r="B13299" t="s">
        <v>230</v>
      </c>
      <c r="C13299" t="s">
        <v>97</v>
      </c>
      <c r="D13299" s="29">
        <v>45810</v>
      </c>
      <c r="E13299" s="184" t="str">
        <f t="shared" si="966"/>
        <v/>
      </c>
      <c r="F13299" s="184" t="str">
        <f t="shared" si="967"/>
        <v/>
      </c>
      <c r="G13299" s="184" t="str">
        <f t="shared" si="968"/>
        <v/>
      </c>
      <c r="H13299" s="184" t="str">
        <f t="shared" si="969"/>
        <v/>
      </c>
      <c r="R13299">
        <v>0</v>
      </c>
      <c r="S13299" t="s">
        <v>201</v>
      </c>
      <c r="T13299" s="221">
        <v>45474.313194444447</v>
      </c>
    </row>
    <row r="13300" spans="1:20" x14ac:dyDescent="0.35">
      <c r="A13300" t="s">
        <v>229</v>
      </c>
      <c r="B13300" t="s">
        <v>230</v>
      </c>
      <c r="C13300" t="s">
        <v>97</v>
      </c>
      <c r="D13300" s="29">
        <v>45811</v>
      </c>
      <c r="E13300" s="184" t="str">
        <f t="shared" si="966"/>
        <v/>
      </c>
      <c r="F13300" s="184" t="str">
        <f t="shared" si="967"/>
        <v/>
      </c>
      <c r="G13300" s="184" t="str">
        <f t="shared" si="968"/>
        <v/>
      </c>
      <c r="H13300" s="184" t="str">
        <f t="shared" si="969"/>
        <v/>
      </c>
      <c r="R13300">
        <v>0</v>
      </c>
      <c r="S13300" t="s">
        <v>201</v>
      </c>
      <c r="T13300" s="221">
        <v>45474.313194444447</v>
      </c>
    </row>
    <row r="13301" spans="1:20" x14ac:dyDescent="0.35">
      <c r="A13301" t="s">
        <v>229</v>
      </c>
      <c r="B13301" t="s">
        <v>230</v>
      </c>
      <c r="C13301" t="s">
        <v>97</v>
      </c>
      <c r="D13301" s="29">
        <v>45812</v>
      </c>
      <c r="E13301" s="184" t="str">
        <f t="shared" si="966"/>
        <v/>
      </c>
      <c r="F13301" s="184" t="str">
        <f t="shared" si="967"/>
        <v/>
      </c>
      <c r="G13301" s="184" t="str">
        <f t="shared" si="968"/>
        <v/>
      </c>
      <c r="H13301" s="184" t="str">
        <f t="shared" si="969"/>
        <v/>
      </c>
      <c r="R13301">
        <v>0</v>
      </c>
      <c r="S13301" t="s">
        <v>201</v>
      </c>
      <c r="T13301" s="221">
        <v>45474.313194444447</v>
      </c>
    </row>
    <row r="13302" spans="1:20" x14ac:dyDescent="0.35">
      <c r="A13302" t="s">
        <v>229</v>
      </c>
      <c r="B13302" t="s">
        <v>230</v>
      </c>
      <c r="C13302" t="s">
        <v>97</v>
      </c>
      <c r="D13302" s="29">
        <v>45813</v>
      </c>
      <c r="E13302" s="184" t="str">
        <f t="shared" si="966"/>
        <v/>
      </c>
      <c r="F13302" s="184" t="str">
        <f t="shared" si="967"/>
        <v/>
      </c>
      <c r="G13302" s="184" t="str">
        <f t="shared" si="968"/>
        <v/>
      </c>
      <c r="H13302" s="184" t="str">
        <f t="shared" si="969"/>
        <v/>
      </c>
      <c r="R13302">
        <v>0</v>
      </c>
      <c r="S13302" t="s">
        <v>201</v>
      </c>
      <c r="T13302" s="221">
        <v>45474.313194444447</v>
      </c>
    </row>
    <row r="13303" spans="1:20" x14ac:dyDescent="0.35">
      <c r="A13303" t="s">
        <v>229</v>
      </c>
      <c r="B13303" t="s">
        <v>230</v>
      </c>
      <c r="C13303" t="s">
        <v>97</v>
      </c>
      <c r="D13303" s="29">
        <v>45814</v>
      </c>
      <c r="E13303" s="184" t="str">
        <f t="shared" si="966"/>
        <v/>
      </c>
      <c r="F13303" s="184" t="str">
        <f t="shared" si="967"/>
        <v/>
      </c>
      <c r="G13303" s="184" t="str">
        <f t="shared" si="968"/>
        <v/>
      </c>
      <c r="H13303" s="184" t="str">
        <f t="shared" si="969"/>
        <v/>
      </c>
      <c r="R13303">
        <v>0</v>
      </c>
      <c r="S13303" t="s">
        <v>201</v>
      </c>
      <c r="T13303" s="221">
        <v>45474.313194444447</v>
      </c>
    </row>
    <row r="13304" spans="1:20" x14ac:dyDescent="0.35">
      <c r="A13304" t="s">
        <v>229</v>
      </c>
      <c r="B13304" t="s">
        <v>230</v>
      </c>
      <c r="C13304" t="s">
        <v>97</v>
      </c>
      <c r="D13304" s="29">
        <v>45815</v>
      </c>
      <c r="E13304" s="184" t="str">
        <f t="shared" si="966"/>
        <v/>
      </c>
      <c r="F13304" s="184" t="str">
        <f t="shared" si="967"/>
        <v/>
      </c>
      <c r="G13304" s="184" t="str">
        <f t="shared" si="968"/>
        <v/>
      </c>
      <c r="H13304" s="184" t="str">
        <f t="shared" si="969"/>
        <v/>
      </c>
      <c r="R13304">
        <v>0</v>
      </c>
      <c r="S13304" t="s">
        <v>201</v>
      </c>
      <c r="T13304" s="221">
        <v>45474.313194444447</v>
      </c>
    </row>
    <row r="13305" spans="1:20" x14ac:dyDescent="0.35">
      <c r="A13305" t="s">
        <v>229</v>
      </c>
      <c r="B13305" t="s">
        <v>230</v>
      </c>
      <c r="C13305" t="s">
        <v>97</v>
      </c>
      <c r="D13305" s="29">
        <v>45816</v>
      </c>
      <c r="E13305" s="184" t="str">
        <f t="shared" si="966"/>
        <v/>
      </c>
      <c r="F13305" s="184" t="str">
        <f t="shared" si="967"/>
        <v/>
      </c>
      <c r="G13305" s="184" t="str">
        <f t="shared" si="968"/>
        <v/>
      </c>
      <c r="H13305" s="184" t="str">
        <f t="shared" si="969"/>
        <v/>
      </c>
      <c r="R13305">
        <v>0</v>
      </c>
      <c r="S13305" t="s">
        <v>201</v>
      </c>
      <c r="T13305" s="221">
        <v>45474.313194444447</v>
      </c>
    </row>
    <row r="13306" spans="1:20" x14ac:dyDescent="0.35">
      <c r="A13306" t="s">
        <v>229</v>
      </c>
      <c r="B13306" t="s">
        <v>230</v>
      </c>
      <c r="C13306" t="s">
        <v>97</v>
      </c>
      <c r="D13306" s="29">
        <v>45817</v>
      </c>
      <c r="E13306" s="184" t="str">
        <f t="shared" si="966"/>
        <v/>
      </c>
      <c r="F13306" s="184" t="str">
        <f t="shared" si="967"/>
        <v/>
      </c>
      <c r="G13306" s="184" t="str">
        <f t="shared" si="968"/>
        <v/>
      </c>
      <c r="H13306" s="184" t="str">
        <f t="shared" si="969"/>
        <v/>
      </c>
      <c r="R13306">
        <v>0</v>
      </c>
      <c r="S13306" t="s">
        <v>201</v>
      </c>
      <c r="T13306" s="221">
        <v>45474.313194444447</v>
      </c>
    </row>
    <row r="13307" spans="1:20" x14ac:dyDescent="0.35">
      <c r="A13307" t="s">
        <v>229</v>
      </c>
      <c r="B13307" t="s">
        <v>230</v>
      </c>
      <c r="C13307" t="s">
        <v>97</v>
      </c>
      <c r="D13307" s="29">
        <v>45818</v>
      </c>
      <c r="E13307" s="184" t="str">
        <f t="shared" si="966"/>
        <v/>
      </c>
      <c r="F13307" s="184" t="str">
        <f t="shared" si="967"/>
        <v/>
      </c>
      <c r="G13307" s="184" t="str">
        <f t="shared" si="968"/>
        <v/>
      </c>
      <c r="H13307" s="184" t="str">
        <f t="shared" si="969"/>
        <v/>
      </c>
      <c r="R13307">
        <v>0</v>
      </c>
      <c r="S13307" t="s">
        <v>201</v>
      </c>
      <c r="T13307" s="221">
        <v>45474.313194444447</v>
      </c>
    </row>
    <row r="13308" spans="1:20" x14ac:dyDescent="0.35">
      <c r="A13308" t="s">
        <v>229</v>
      </c>
      <c r="B13308" t="s">
        <v>230</v>
      </c>
      <c r="C13308" t="s">
        <v>97</v>
      </c>
      <c r="D13308" s="29">
        <v>45819</v>
      </c>
      <c r="E13308" s="184" t="str">
        <f t="shared" si="966"/>
        <v/>
      </c>
      <c r="F13308" s="184" t="str">
        <f t="shared" si="967"/>
        <v/>
      </c>
      <c r="G13308" s="184" t="str">
        <f t="shared" si="968"/>
        <v/>
      </c>
      <c r="H13308" s="184" t="str">
        <f t="shared" si="969"/>
        <v/>
      </c>
      <c r="R13308">
        <v>0</v>
      </c>
      <c r="S13308" t="s">
        <v>201</v>
      </c>
      <c r="T13308" s="221">
        <v>45474.313194444447</v>
      </c>
    </row>
    <row r="13309" spans="1:20" x14ac:dyDescent="0.35">
      <c r="A13309" t="s">
        <v>229</v>
      </c>
      <c r="B13309" t="s">
        <v>230</v>
      </c>
      <c r="C13309" t="s">
        <v>97</v>
      </c>
      <c r="D13309" s="29">
        <v>45820</v>
      </c>
      <c r="E13309" s="184" t="str">
        <f t="shared" si="966"/>
        <v/>
      </c>
      <c r="F13309" s="184" t="str">
        <f t="shared" si="967"/>
        <v/>
      </c>
      <c r="G13309" s="184" t="str">
        <f t="shared" si="968"/>
        <v/>
      </c>
      <c r="H13309" s="184" t="str">
        <f t="shared" si="969"/>
        <v/>
      </c>
      <c r="R13309">
        <v>0</v>
      </c>
      <c r="S13309" t="s">
        <v>201</v>
      </c>
      <c r="T13309" s="221">
        <v>45474.313194444447</v>
      </c>
    </row>
    <row r="13310" spans="1:20" x14ac:dyDescent="0.35">
      <c r="A13310" t="s">
        <v>229</v>
      </c>
      <c r="B13310" t="s">
        <v>230</v>
      </c>
      <c r="C13310" t="s">
        <v>97</v>
      </c>
      <c r="D13310" s="29">
        <v>45821</v>
      </c>
      <c r="E13310" s="184" t="str">
        <f t="shared" si="966"/>
        <v/>
      </c>
      <c r="F13310" s="184" t="str">
        <f t="shared" si="967"/>
        <v/>
      </c>
      <c r="G13310" s="184" t="str">
        <f t="shared" si="968"/>
        <v/>
      </c>
      <c r="H13310" s="184" t="str">
        <f t="shared" si="969"/>
        <v/>
      </c>
      <c r="R13310">
        <v>0</v>
      </c>
      <c r="S13310" t="s">
        <v>201</v>
      </c>
      <c r="T13310" s="221">
        <v>45474.313194444447</v>
      </c>
    </row>
    <row r="13311" spans="1:20" x14ac:dyDescent="0.35">
      <c r="A13311" t="s">
        <v>229</v>
      </c>
      <c r="B13311" t="s">
        <v>230</v>
      </c>
      <c r="C13311" t="s">
        <v>97</v>
      </c>
      <c r="D13311" s="29">
        <v>45822</v>
      </c>
      <c r="E13311" s="184" t="str">
        <f t="shared" si="966"/>
        <v/>
      </c>
      <c r="F13311" s="184" t="str">
        <f t="shared" si="967"/>
        <v/>
      </c>
      <c r="G13311" s="184" t="str">
        <f t="shared" si="968"/>
        <v/>
      </c>
      <c r="H13311" s="184" t="str">
        <f t="shared" si="969"/>
        <v/>
      </c>
      <c r="R13311">
        <v>0</v>
      </c>
      <c r="S13311" t="s">
        <v>201</v>
      </c>
      <c r="T13311" s="221">
        <v>45474.313194444447</v>
      </c>
    </row>
    <row r="13312" spans="1:20" x14ac:dyDescent="0.35">
      <c r="A13312" t="s">
        <v>229</v>
      </c>
      <c r="B13312" t="s">
        <v>230</v>
      </c>
      <c r="C13312" t="s">
        <v>97</v>
      </c>
      <c r="D13312" s="29">
        <v>45823</v>
      </c>
      <c r="E13312" s="184" t="str">
        <f t="shared" si="966"/>
        <v/>
      </c>
      <c r="F13312" s="184" t="str">
        <f t="shared" si="967"/>
        <v/>
      </c>
      <c r="G13312" s="184" t="str">
        <f t="shared" si="968"/>
        <v/>
      </c>
      <c r="H13312" s="184" t="str">
        <f t="shared" si="969"/>
        <v/>
      </c>
      <c r="R13312">
        <v>0</v>
      </c>
      <c r="S13312" t="s">
        <v>201</v>
      </c>
      <c r="T13312" s="221">
        <v>45474.313194444447</v>
      </c>
    </row>
    <row r="13313" spans="1:20" x14ac:dyDescent="0.35">
      <c r="A13313" t="s">
        <v>229</v>
      </c>
      <c r="B13313" t="s">
        <v>230</v>
      </c>
      <c r="C13313" t="s">
        <v>97</v>
      </c>
      <c r="D13313" s="29">
        <v>45824</v>
      </c>
      <c r="E13313" s="184" t="str">
        <f t="shared" si="966"/>
        <v/>
      </c>
      <c r="F13313" s="184" t="str">
        <f t="shared" si="967"/>
        <v/>
      </c>
      <c r="G13313" s="184" t="str">
        <f t="shared" si="968"/>
        <v/>
      </c>
      <c r="H13313" s="184" t="str">
        <f t="shared" si="969"/>
        <v/>
      </c>
      <c r="R13313">
        <v>0</v>
      </c>
      <c r="S13313" t="s">
        <v>201</v>
      </c>
      <c r="T13313" s="221">
        <v>45474.313194444447</v>
      </c>
    </row>
    <row r="13314" spans="1:20" x14ac:dyDescent="0.35">
      <c r="A13314" t="s">
        <v>229</v>
      </c>
      <c r="B13314" t="s">
        <v>230</v>
      </c>
      <c r="C13314" t="s">
        <v>97</v>
      </c>
      <c r="D13314" s="29">
        <v>45825</v>
      </c>
      <c r="E13314" s="184" t="str">
        <f t="shared" si="966"/>
        <v/>
      </c>
      <c r="F13314" s="184" t="str">
        <f t="shared" si="967"/>
        <v/>
      </c>
      <c r="G13314" s="184" t="str">
        <f t="shared" si="968"/>
        <v/>
      </c>
      <c r="H13314" s="184" t="str">
        <f t="shared" si="969"/>
        <v/>
      </c>
      <c r="R13314">
        <v>0</v>
      </c>
      <c r="S13314" t="s">
        <v>201</v>
      </c>
      <c r="T13314" s="221">
        <v>45474.313194444447</v>
      </c>
    </row>
    <row r="13315" spans="1:20" x14ac:dyDescent="0.35">
      <c r="A13315" t="s">
        <v>229</v>
      </c>
      <c r="B13315" t="s">
        <v>230</v>
      </c>
      <c r="C13315" t="s">
        <v>97</v>
      </c>
      <c r="D13315" s="29">
        <v>45826</v>
      </c>
      <c r="E13315" s="184" t="str">
        <f t="shared" si="966"/>
        <v/>
      </c>
      <c r="F13315" s="184" t="str">
        <f t="shared" si="967"/>
        <v/>
      </c>
      <c r="G13315" s="184" t="str">
        <f t="shared" si="968"/>
        <v/>
      </c>
      <c r="H13315" s="184" t="str">
        <f t="shared" si="969"/>
        <v/>
      </c>
      <c r="R13315">
        <v>0</v>
      </c>
      <c r="S13315" t="s">
        <v>201</v>
      </c>
      <c r="T13315" s="221">
        <v>45474.313194444447</v>
      </c>
    </row>
    <row r="13316" spans="1:20" x14ac:dyDescent="0.35">
      <c r="A13316" t="s">
        <v>229</v>
      </c>
      <c r="B13316" t="s">
        <v>230</v>
      </c>
      <c r="C13316" t="s">
        <v>97</v>
      </c>
      <c r="D13316" s="29">
        <v>45827</v>
      </c>
      <c r="E13316" s="184" t="str">
        <f t="shared" si="966"/>
        <v/>
      </c>
      <c r="F13316" s="184" t="str">
        <f t="shared" si="967"/>
        <v/>
      </c>
      <c r="G13316" s="184" t="str">
        <f t="shared" si="968"/>
        <v/>
      </c>
      <c r="H13316" s="184" t="str">
        <f t="shared" si="969"/>
        <v/>
      </c>
      <c r="R13316">
        <v>0</v>
      </c>
      <c r="S13316" t="s">
        <v>201</v>
      </c>
      <c r="T13316" s="221">
        <v>45474.313194444447</v>
      </c>
    </row>
    <row r="13317" spans="1:20" x14ac:dyDescent="0.35">
      <c r="A13317" t="s">
        <v>229</v>
      </c>
      <c r="B13317" t="s">
        <v>230</v>
      </c>
      <c r="C13317" t="s">
        <v>97</v>
      </c>
      <c r="D13317" s="29">
        <v>45828</v>
      </c>
      <c r="E13317" s="184" t="str">
        <f t="shared" si="966"/>
        <v/>
      </c>
      <c r="F13317" s="184" t="str">
        <f t="shared" si="967"/>
        <v/>
      </c>
      <c r="G13317" s="184" t="str">
        <f t="shared" si="968"/>
        <v/>
      </c>
      <c r="H13317" s="184" t="str">
        <f t="shared" si="969"/>
        <v/>
      </c>
      <c r="R13317">
        <v>0</v>
      </c>
      <c r="S13317" t="s">
        <v>201</v>
      </c>
      <c r="T13317" s="221">
        <v>45474.313194444447</v>
      </c>
    </row>
    <row r="13318" spans="1:20" x14ac:dyDescent="0.35">
      <c r="A13318" t="s">
        <v>229</v>
      </c>
      <c r="B13318" t="s">
        <v>230</v>
      </c>
      <c r="C13318" t="s">
        <v>97</v>
      </c>
      <c r="D13318" s="29">
        <v>45829</v>
      </c>
      <c r="E13318" s="184" t="str">
        <f t="shared" si="966"/>
        <v/>
      </c>
      <c r="F13318" s="184" t="str">
        <f t="shared" si="967"/>
        <v/>
      </c>
      <c r="G13318" s="184" t="str">
        <f t="shared" si="968"/>
        <v/>
      </c>
      <c r="H13318" s="184" t="str">
        <f t="shared" si="969"/>
        <v/>
      </c>
      <c r="R13318">
        <v>0</v>
      </c>
      <c r="S13318" t="s">
        <v>201</v>
      </c>
      <c r="T13318" s="221">
        <v>45474.313194444447</v>
      </c>
    </row>
    <row r="13319" spans="1:20" x14ac:dyDescent="0.35">
      <c r="A13319" t="s">
        <v>229</v>
      </c>
      <c r="B13319" t="s">
        <v>230</v>
      </c>
      <c r="C13319" t="s">
        <v>97</v>
      </c>
      <c r="D13319" s="29">
        <v>45830</v>
      </c>
      <c r="E13319" s="184" t="str">
        <f t="shared" si="966"/>
        <v/>
      </c>
      <c r="F13319" s="184" t="str">
        <f t="shared" si="967"/>
        <v/>
      </c>
      <c r="G13319" s="184" t="str">
        <f t="shared" si="968"/>
        <v/>
      </c>
      <c r="H13319" s="184" t="str">
        <f t="shared" si="969"/>
        <v/>
      </c>
      <c r="R13319">
        <v>0</v>
      </c>
      <c r="S13319" t="s">
        <v>201</v>
      </c>
      <c r="T13319" s="221">
        <v>45474.313194444447</v>
      </c>
    </row>
    <row r="13320" spans="1:20" x14ac:dyDescent="0.35">
      <c r="A13320" t="s">
        <v>229</v>
      </c>
      <c r="B13320" t="s">
        <v>230</v>
      </c>
      <c r="C13320" t="s">
        <v>97</v>
      </c>
      <c r="D13320" s="29">
        <v>45831</v>
      </c>
      <c r="E13320" s="184" t="str">
        <f t="shared" ref="E13320:E13383" si="970">IF(J13320="","",IF(L13320=0,0,IF(1-(J13320/L13320)&lt;0,"",1-(J13320/L13320))))</f>
        <v/>
      </c>
      <c r="F13320" s="184" t="str">
        <f t="shared" ref="F13320:F13383" si="971">IF(K13320="","",IF(L13320=0,0,IF(1-(K13320/L13320)&lt;0,"",1-(K13320/L13320))))</f>
        <v/>
      </c>
      <c r="G13320" s="184" t="str">
        <f t="shared" ref="G13320:G13383" si="972">IF(J13320="","",IF(1-(J13320/R13320)&lt;0,"",1-(J13320/R13320)))</f>
        <v/>
      </c>
      <c r="H13320" s="184" t="str">
        <f t="shared" ref="H13320:H13383" si="973">IF(K13320="","",IF(1-(K13320/R13320)&lt;0,"",1-(K13320/R13320)))</f>
        <v/>
      </c>
      <c r="R13320">
        <v>0</v>
      </c>
      <c r="S13320" t="s">
        <v>201</v>
      </c>
      <c r="T13320" s="221">
        <v>45474.313194444447</v>
      </c>
    </row>
    <row r="13321" spans="1:20" x14ac:dyDescent="0.35">
      <c r="A13321" t="s">
        <v>229</v>
      </c>
      <c r="B13321" t="s">
        <v>230</v>
      </c>
      <c r="C13321" t="s">
        <v>97</v>
      </c>
      <c r="D13321" s="29">
        <v>45832</v>
      </c>
      <c r="E13321" s="184" t="str">
        <f t="shared" si="970"/>
        <v/>
      </c>
      <c r="F13321" s="184" t="str">
        <f t="shared" si="971"/>
        <v/>
      </c>
      <c r="G13321" s="184" t="str">
        <f t="shared" si="972"/>
        <v/>
      </c>
      <c r="H13321" s="184" t="str">
        <f t="shared" si="973"/>
        <v/>
      </c>
      <c r="R13321">
        <v>0</v>
      </c>
      <c r="S13321" t="s">
        <v>201</v>
      </c>
      <c r="T13321" s="221">
        <v>45474.313194444447</v>
      </c>
    </row>
    <row r="13322" spans="1:20" x14ac:dyDescent="0.35">
      <c r="A13322" t="s">
        <v>229</v>
      </c>
      <c r="B13322" t="s">
        <v>230</v>
      </c>
      <c r="C13322" t="s">
        <v>97</v>
      </c>
      <c r="D13322" s="29">
        <v>45833</v>
      </c>
      <c r="E13322" s="184" t="str">
        <f t="shared" si="970"/>
        <v/>
      </c>
      <c r="F13322" s="184" t="str">
        <f t="shared" si="971"/>
        <v/>
      </c>
      <c r="G13322" s="184" t="str">
        <f t="shared" si="972"/>
        <v/>
      </c>
      <c r="H13322" s="184" t="str">
        <f t="shared" si="973"/>
        <v/>
      </c>
      <c r="R13322">
        <v>0</v>
      </c>
      <c r="S13322" t="s">
        <v>201</v>
      </c>
      <c r="T13322" s="221">
        <v>45474.313194444447</v>
      </c>
    </row>
    <row r="13323" spans="1:20" x14ac:dyDescent="0.35">
      <c r="A13323" t="s">
        <v>229</v>
      </c>
      <c r="B13323" t="s">
        <v>230</v>
      </c>
      <c r="C13323" t="s">
        <v>97</v>
      </c>
      <c r="D13323" s="29">
        <v>45834</v>
      </c>
      <c r="E13323" s="184" t="str">
        <f t="shared" si="970"/>
        <v/>
      </c>
      <c r="F13323" s="184" t="str">
        <f t="shared" si="971"/>
        <v/>
      </c>
      <c r="G13323" s="184" t="str">
        <f t="shared" si="972"/>
        <v/>
      </c>
      <c r="H13323" s="184" t="str">
        <f t="shared" si="973"/>
        <v/>
      </c>
      <c r="R13323">
        <v>0</v>
      </c>
      <c r="S13323" t="s">
        <v>201</v>
      </c>
      <c r="T13323" s="221">
        <v>45474.313194444447</v>
      </c>
    </row>
    <row r="13324" spans="1:20" x14ac:dyDescent="0.35">
      <c r="A13324" t="s">
        <v>229</v>
      </c>
      <c r="B13324" t="s">
        <v>230</v>
      </c>
      <c r="C13324" t="s">
        <v>97</v>
      </c>
      <c r="D13324" s="29">
        <v>45835</v>
      </c>
      <c r="E13324" s="184" t="str">
        <f t="shared" si="970"/>
        <v/>
      </c>
      <c r="F13324" s="184" t="str">
        <f t="shared" si="971"/>
        <v/>
      </c>
      <c r="G13324" s="184" t="str">
        <f t="shared" si="972"/>
        <v/>
      </c>
      <c r="H13324" s="184" t="str">
        <f t="shared" si="973"/>
        <v/>
      </c>
      <c r="R13324">
        <v>0</v>
      </c>
      <c r="S13324" t="s">
        <v>201</v>
      </c>
      <c r="T13324" s="221">
        <v>45474.313194444447</v>
      </c>
    </row>
    <row r="13325" spans="1:20" x14ac:dyDescent="0.35">
      <c r="A13325" t="s">
        <v>229</v>
      </c>
      <c r="B13325" t="s">
        <v>230</v>
      </c>
      <c r="C13325" t="s">
        <v>97</v>
      </c>
      <c r="D13325" s="29">
        <v>45836</v>
      </c>
      <c r="E13325" s="184" t="str">
        <f t="shared" si="970"/>
        <v/>
      </c>
      <c r="F13325" s="184" t="str">
        <f t="shared" si="971"/>
        <v/>
      </c>
      <c r="G13325" s="184" t="str">
        <f t="shared" si="972"/>
        <v/>
      </c>
      <c r="H13325" s="184" t="str">
        <f t="shared" si="973"/>
        <v/>
      </c>
      <c r="R13325">
        <v>0</v>
      </c>
      <c r="S13325" t="s">
        <v>201</v>
      </c>
      <c r="T13325" s="221">
        <v>45474.313194444447</v>
      </c>
    </row>
    <row r="13326" spans="1:20" x14ac:dyDescent="0.35">
      <c r="A13326" t="s">
        <v>229</v>
      </c>
      <c r="B13326" t="s">
        <v>230</v>
      </c>
      <c r="C13326" t="s">
        <v>97</v>
      </c>
      <c r="D13326" s="29">
        <v>45837</v>
      </c>
      <c r="E13326" s="184" t="str">
        <f t="shared" si="970"/>
        <v/>
      </c>
      <c r="F13326" s="184" t="str">
        <f t="shared" si="971"/>
        <v/>
      </c>
      <c r="G13326" s="184" t="str">
        <f t="shared" si="972"/>
        <v/>
      </c>
      <c r="H13326" s="184" t="str">
        <f t="shared" si="973"/>
        <v/>
      </c>
      <c r="R13326">
        <v>0</v>
      </c>
      <c r="S13326" t="s">
        <v>201</v>
      </c>
      <c r="T13326" s="221">
        <v>45474.313194444447</v>
      </c>
    </row>
    <row r="13327" spans="1:20" x14ac:dyDescent="0.35">
      <c r="A13327" t="s">
        <v>229</v>
      </c>
      <c r="B13327" t="s">
        <v>230</v>
      </c>
      <c r="C13327" t="s">
        <v>97</v>
      </c>
      <c r="D13327" s="29">
        <v>45838</v>
      </c>
      <c r="E13327" s="184" t="str">
        <f t="shared" si="970"/>
        <v/>
      </c>
      <c r="F13327" s="184" t="str">
        <f t="shared" si="971"/>
        <v/>
      </c>
      <c r="G13327" s="184" t="str">
        <f t="shared" si="972"/>
        <v/>
      </c>
      <c r="H13327" s="184" t="str">
        <f t="shared" si="973"/>
        <v/>
      </c>
      <c r="R13327">
        <v>0</v>
      </c>
      <c r="S13327" t="s">
        <v>201</v>
      </c>
      <c r="T13327" s="221">
        <v>45474.313194444447</v>
      </c>
    </row>
    <row r="13328" spans="1:20" x14ac:dyDescent="0.35">
      <c r="A13328" t="s">
        <v>229</v>
      </c>
      <c r="B13328" t="s">
        <v>230</v>
      </c>
      <c r="C13328" t="s">
        <v>97</v>
      </c>
      <c r="D13328" s="29">
        <v>45839</v>
      </c>
      <c r="E13328" s="184" t="str">
        <f t="shared" si="970"/>
        <v/>
      </c>
      <c r="F13328" s="184" t="str">
        <f t="shared" si="971"/>
        <v/>
      </c>
      <c r="G13328" s="184" t="str">
        <f t="shared" si="972"/>
        <v/>
      </c>
      <c r="H13328" s="184" t="str">
        <f t="shared" si="973"/>
        <v/>
      </c>
      <c r="R13328">
        <v>0</v>
      </c>
      <c r="S13328" t="s">
        <v>201</v>
      </c>
      <c r="T13328" s="221">
        <v>45505.313194444447</v>
      </c>
    </row>
    <row r="13329" spans="1:20" x14ac:dyDescent="0.35">
      <c r="A13329" t="s">
        <v>229</v>
      </c>
      <c r="B13329" t="s">
        <v>230</v>
      </c>
      <c r="C13329" t="s">
        <v>97</v>
      </c>
      <c r="D13329" s="29">
        <v>45840</v>
      </c>
      <c r="E13329" s="184" t="str">
        <f t="shared" si="970"/>
        <v/>
      </c>
      <c r="F13329" s="184" t="str">
        <f t="shared" si="971"/>
        <v/>
      </c>
      <c r="G13329" s="184" t="str">
        <f t="shared" si="972"/>
        <v/>
      </c>
      <c r="H13329" s="184" t="str">
        <f t="shared" si="973"/>
        <v/>
      </c>
      <c r="R13329">
        <v>0</v>
      </c>
      <c r="S13329" t="s">
        <v>201</v>
      </c>
      <c r="T13329" s="221">
        <v>45505.313194444447</v>
      </c>
    </row>
    <row r="13330" spans="1:20" x14ac:dyDescent="0.35">
      <c r="A13330" t="s">
        <v>229</v>
      </c>
      <c r="B13330" t="s">
        <v>230</v>
      </c>
      <c r="C13330" t="s">
        <v>97</v>
      </c>
      <c r="D13330" s="29">
        <v>45841</v>
      </c>
      <c r="E13330" s="184" t="str">
        <f t="shared" si="970"/>
        <v/>
      </c>
      <c r="F13330" s="184" t="str">
        <f t="shared" si="971"/>
        <v/>
      </c>
      <c r="G13330" s="184" t="str">
        <f t="shared" si="972"/>
        <v/>
      </c>
      <c r="H13330" s="184" t="str">
        <f t="shared" si="973"/>
        <v/>
      </c>
      <c r="R13330">
        <v>0</v>
      </c>
      <c r="S13330" t="s">
        <v>201</v>
      </c>
      <c r="T13330" s="221">
        <v>45505.313194444447</v>
      </c>
    </row>
    <row r="13331" spans="1:20" x14ac:dyDescent="0.35">
      <c r="A13331" t="s">
        <v>229</v>
      </c>
      <c r="B13331" t="s">
        <v>230</v>
      </c>
      <c r="C13331" t="s">
        <v>97</v>
      </c>
      <c r="D13331" s="29">
        <v>45842</v>
      </c>
      <c r="E13331" s="184" t="str">
        <f t="shared" si="970"/>
        <v/>
      </c>
      <c r="F13331" s="184" t="str">
        <f t="shared" si="971"/>
        <v/>
      </c>
      <c r="G13331" s="184" t="str">
        <f t="shared" si="972"/>
        <v/>
      </c>
      <c r="H13331" s="184" t="str">
        <f t="shared" si="973"/>
        <v/>
      </c>
      <c r="R13331">
        <v>0</v>
      </c>
      <c r="S13331" t="s">
        <v>201</v>
      </c>
      <c r="T13331" s="221">
        <v>45505.313194444447</v>
      </c>
    </row>
    <row r="13332" spans="1:20" x14ac:dyDescent="0.35">
      <c r="A13332" t="s">
        <v>229</v>
      </c>
      <c r="B13332" t="s">
        <v>230</v>
      </c>
      <c r="C13332" t="s">
        <v>97</v>
      </c>
      <c r="D13332" s="29">
        <v>45843</v>
      </c>
      <c r="E13332" s="184" t="str">
        <f t="shared" si="970"/>
        <v/>
      </c>
      <c r="F13332" s="184" t="str">
        <f t="shared" si="971"/>
        <v/>
      </c>
      <c r="G13332" s="184" t="str">
        <f t="shared" si="972"/>
        <v/>
      </c>
      <c r="H13332" s="184" t="str">
        <f t="shared" si="973"/>
        <v/>
      </c>
      <c r="R13332">
        <v>0</v>
      </c>
      <c r="S13332" t="s">
        <v>201</v>
      </c>
      <c r="T13332" s="221">
        <v>45505.313194444447</v>
      </c>
    </row>
    <row r="13333" spans="1:20" x14ac:dyDescent="0.35">
      <c r="A13333" t="s">
        <v>229</v>
      </c>
      <c r="B13333" t="s">
        <v>230</v>
      </c>
      <c r="C13333" t="s">
        <v>97</v>
      </c>
      <c r="D13333" s="29">
        <v>45844</v>
      </c>
      <c r="E13333" s="184" t="str">
        <f t="shared" si="970"/>
        <v/>
      </c>
      <c r="F13333" s="184" t="str">
        <f t="shared" si="971"/>
        <v/>
      </c>
      <c r="G13333" s="184" t="str">
        <f t="shared" si="972"/>
        <v/>
      </c>
      <c r="H13333" s="184" t="str">
        <f t="shared" si="973"/>
        <v/>
      </c>
      <c r="R13333">
        <v>0</v>
      </c>
      <c r="S13333" t="s">
        <v>201</v>
      </c>
      <c r="T13333" s="221">
        <v>45505.313194444447</v>
      </c>
    </row>
    <row r="13334" spans="1:20" x14ac:dyDescent="0.35">
      <c r="A13334" t="s">
        <v>229</v>
      </c>
      <c r="B13334" t="s">
        <v>230</v>
      </c>
      <c r="C13334" t="s">
        <v>97</v>
      </c>
      <c r="D13334" s="29">
        <v>45845</v>
      </c>
      <c r="E13334" s="184" t="str">
        <f t="shared" si="970"/>
        <v/>
      </c>
      <c r="F13334" s="184" t="str">
        <f t="shared" si="971"/>
        <v/>
      </c>
      <c r="G13334" s="184" t="str">
        <f t="shared" si="972"/>
        <v/>
      </c>
      <c r="H13334" s="184" t="str">
        <f t="shared" si="973"/>
        <v/>
      </c>
      <c r="R13334">
        <v>0</v>
      </c>
      <c r="S13334" t="s">
        <v>201</v>
      </c>
      <c r="T13334" s="221">
        <v>45505.313194444447</v>
      </c>
    </row>
    <row r="13335" spans="1:20" x14ac:dyDescent="0.35">
      <c r="A13335" t="s">
        <v>229</v>
      </c>
      <c r="B13335" t="s">
        <v>230</v>
      </c>
      <c r="C13335" t="s">
        <v>97</v>
      </c>
      <c r="D13335" s="29">
        <v>45846</v>
      </c>
      <c r="E13335" s="184" t="str">
        <f t="shared" si="970"/>
        <v/>
      </c>
      <c r="F13335" s="184" t="str">
        <f t="shared" si="971"/>
        <v/>
      </c>
      <c r="G13335" s="184" t="str">
        <f t="shared" si="972"/>
        <v/>
      </c>
      <c r="H13335" s="184" t="str">
        <f t="shared" si="973"/>
        <v/>
      </c>
      <c r="R13335">
        <v>0</v>
      </c>
      <c r="S13335" t="s">
        <v>201</v>
      </c>
      <c r="T13335" s="221">
        <v>45505.313194444447</v>
      </c>
    </row>
    <row r="13336" spans="1:20" x14ac:dyDescent="0.35">
      <c r="A13336" t="s">
        <v>229</v>
      </c>
      <c r="B13336" t="s">
        <v>230</v>
      </c>
      <c r="C13336" t="s">
        <v>97</v>
      </c>
      <c r="D13336" s="29">
        <v>45847</v>
      </c>
      <c r="E13336" s="184" t="str">
        <f t="shared" si="970"/>
        <v/>
      </c>
      <c r="F13336" s="184" t="str">
        <f t="shared" si="971"/>
        <v/>
      </c>
      <c r="G13336" s="184" t="str">
        <f t="shared" si="972"/>
        <v/>
      </c>
      <c r="H13336" s="184" t="str">
        <f t="shared" si="973"/>
        <v/>
      </c>
      <c r="R13336">
        <v>0</v>
      </c>
      <c r="S13336" t="s">
        <v>201</v>
      </c>
      <c r="T13336" s="221">
        <v>45505.313194444447</v>
      </c>
    </row>
    <row r="13337" spans="1:20" x14ac:dyDescent="0.35">
      <c r="A13337" t="s">
        <v>229</v>
      </c>
      <c r="B13337" t="s">
        <v>230</v>
      </c>
      <c r="C13337" t="s">
        <v>97</v>
      </c>
      <c r="D13337" s="29">
        <v>45848</v>
      </c>
      <c r="E13337" s="184" t="str">
        <f t="shared" si="970"/>
        <v/>
      </c>
      <c r="F13337" s="184" t="str">
        <f t="shared" si="971"/>
        <v/>
      </c>
      <c r="G13337" s="184" t="str">
        <f t="shared" si="972"/>
        <v/>
      </c>
      <c r="H13337" s="184" t="str">
        <f t="shared" si="973"/>
        <v/>
      </c>
      <c r="R13337">
        <v>0</v>
      </c>
      <c r="S13337" t="s">
        <v>201</v>
      </c>
      <c r="T13337" s="221">
        <v>45505.313194444447</v>
      </c>
    </row>
    <row r="13338" spans="1:20" x14ac:dyDescent="0.35">
      <c r="A13338" t="s">
        <v>229</v>
      </c>
      <c r="B13338" t="s">
        <v>230</v>
      </c>
      <c r="C13338" t="s">
        <v>97</v>
      </c>
      <c r="D13338" s="29">
        <v>45849</v>
      </c>
      <c r="E13338" s="184" t="str">
        <f t="shared" si="970"/>
        <v/>
      </c>
      <c r="F13338" s="184" t="str">
        <f t="shared" si="971"/>
        <v/>
      </c>
      <c r="G13338" s="184" t="str">
        <f t="shared" si="972"/>
        <v/>
      </c>
      <c r="H13338" s="184" t="str">
        <f t="shared" si="973"/>
        <v/>
      </c>
      <c r="R13338">
        <v>0</v>
      </c>
      <c r="S13338" t="s">
        <v>201</v>
      </c>
      <c r="T13338" s="221">
        <v>45505.313194444447</v>
      </c>
    </row>
    <row r="13339" spans="1:20" x14ac:dyDescent="0.35">
      <c r="A13339" t="s">
        <v>229</v>
      </c>
      <c r="B13339" t="s">
        <v>230</v>
      </c>
      <c r="C13339" t="s">
        <v>97</v>
      </c>
      <c r="D13339" s="29">
        <v>45850</v>
      </c>
      <c r="E13339" s="184" t="str">
        <f t="shared" si="970"/>
        <v/>
      </c>
      <c r="F13339" s="184" t="str">
        <f t="shared" si="971"/>
        <v/>
      </c>
      <c r="G13339" s="184" t="str">
        <f t="shared" si="972"/>
        <v/>
      </c>
      <c r="H13339" s="184" t="str">
        <f t="shared" si="973"/>
        <v/>
      </c>
      <c r="R13339">
        <v>0</v>
      </c>
      <c r="S13339" t="s">
        <v>201</v>
      </c>
      <c r="T13339" s="221">
        <v>45505.313194444447</v>
      </c>
    </row>
    <row r="13340" spans="1:20" x14ac:dyDescent="0.35">
      <c r="A13340" t="s">
        <v>229</v>
      </c>
      <c r="B13340" t="s">
        <v>230</v>
      </c>
      <c r="C13340" t="s">
        <v>97</v>
      </c>
      <c r="D13340" s="29">
        <v>45851</v>
      </c>
      <c r="E13340" s="184" t="str">
        <f t="shared" si="970"/>
        <v/>
      </c>
      <c r="F13340" s="184" t="str">
        <f t="shared" si="971"/>
        <v/>
      </c>
      <c r="G13340" s="184" t="str">
        <f t="shared" si="972"/>
        <v/>
      </c>
      <c r="H13340" s="184" t="str">
        <f t="shared" si="973"/>
        <v/>
      </c>
      <c r="R13340">
        <v>0</v>
      </c>
      <c r="S13340" t="s">
        <v>201</v>
      </c>
      <c r="T13340" s="221">
        <v>45505.313194444447</v>
      </c>
    </row>
    <row r="13341" spans="1:20" x14ac:dyDescent="0.35">
      <c r="A13341" t="s">
        <v>229</v>
      </c>
      <c r="B13341" t="s">
        <v>230</v>
      </c>
      <c r="C13341" t="s">
        <v>97</v>
      </c>
      <c r="D13341" s="29">
        <v>45852</v>
      </c>
      <c r="E13341" s="184" t="str">
        <f t="shared" si="970"/>
        <v/>
      </c>
      <c r="F13341" s="184" t="str">
        <f t="shared" si="971"/>
        <v/>
      </c>
      <c r="G13341" s="184" t="str">
        <f t="shared" si="972"/>
        <v/>
      </c>
      <c r="H13341" s="184" t="str">
        <f t="shared" si="973"/>
        <v/>
      </c>
      <c r="R13341">
        <v>0</v>
      </c>
      <c r="S13341" t="s">
        <v>201</v>
      </c>
      <c r="T13341" s="221">
        <v>45505.313194444447</v>
      </c>
    </row>
    <row r="13342" spans="1:20" x14ac:dyDescent="0.35">
      <c r="A13342" t="s">
        <v>229</v>
      </c>
      <c r="B13342" t="s">
        <v>230</v>
      </c>
      <c r="C13342" t="s">
        <v>97</v>
      </c>
      <c r="D13342" s="29">
        <v>45853</v>
      </c>
      <c r="E13342" s="184" t="str">
        <f t="shared" si="970"/>
        <v/>
      </c>
      <c r="F13342" s="184" t="str">
        <f t="shared" si="971"/>
        <v/>
      </c>
      <c r="G13342" s="184" t="str">
        <f t="shared" si="972"/>
        <v/>
      </c>
      <c r="H13342" s="184" t="str">
        <f t="shared" si="973"/>
        <v/>
      </c>
      <c r="R13342">
        <v>0</v>
      </c>
      <c r="S13342" t="s">
        <v>201</v>
      </c>
      <c r="T13342" s="221">
        <v>45505.313194444447</v>
      </c>
    </row>
    <row r="13343" spans="1:20" x14ac:dyDescent="0.35">
      <c r="A13343" t="s">
        <v>229</v>
      </c>
      <c r="B13343" t="s">
        <v>230</v>
      </c>
      <c r="C13343" t="s">
        <v>97</v>
      </c>
      <c r="D13343" s="29">
        <v>45854</v>
      </c>
      <c r="E13343" s="184" t="str">
        <f t="shared" si="970"/>
        <v/>
      </c>
      <c r="F13343" s="184" t="str">
        <f t="shared" si="971"/>
        <v/>
      </c>
      <c r="G13343" s="184" t="str">
        <f t="shared" si="972"/>
        <v/>
      </c>
      <c r="H13343" s="184" t="str">
        <f t="shared" si="973"/>
        <v/>
      </c>
      <c r="R13343">
        <v>0</v>
      </c>
      <c r="S13343" t="s">
        <v>201</v>
      </c>
      <c r="T13343" s="221">
        <v>45505.313194444447</v>
      </c>
    </row>
    <row r="13344" spans="1:20" x14ac:dyDescent="0.35">
      <c r="A13344" t="s">
        <v>229</v>
      </c>
      <c r="B13344" t="s">
        <v>230</v>
      </c>
      <c r="C13344" t="s">
        <v>97</v>
      </c>
      <c r="D13344" s="29">
        <v>45855</v>
      </c>
      <c r="E13344" s="184" t="str">
        <f t="shared" si="970"/>
        <v/>
      </c>
      <c r="F13344" s="184" t="str">
        <f t="shared" si="971"/>
        <v/>
      </c>
      <c r="G13344" s="184" t="str">
        <f t="shared" si="972"/>
        <v/>
      </c>
      <c r="H13344" s="184" t="str">
        <f t="shared" si="973"/>
        <v/>
      </c>
      <c r="R13344">
        <v>0</v>
      </c>
      <c r="S13344" t="s">
        <v>201</v>
      </c>
      <c r="T13344" s="221">
        <v>45505.313194444447</v>
      </c>
    </row>
    <row r="13345" spans="1:20" x14ac:dyDescent="0.35">
      <c r="A13345" t="s">
        <v>229</v>
      </c>
      <c r="B13345" t="s">
        <v>230</v>
      </c>
      <c r="C13345" t="s">
        <v>97</v>
      </c>
      <c r="D13345" s="29">
        <v>45856</v>
      </c>
      <c r="E13345" s="184" t="str">
        <f t="shared" si="970"/>
        <v/>
      </c>
      <c r="F13345" s="184" t="str">
        <f t="shared" si="971"/>
        <v/>
      </c>
      <c r="G13345" s="184" t="str">
        <f t="shared" si="972"/>
        <v/>
      </c>
      <c r="H13345" s="184" t="str">
        <f t="shared" si="973"/>
        <v/>
      </c>
      <c r="R13345">
        <v>0</v>
      </c>
      <c r="S13345" t="s">
        <v>201</v>
      </c>
      <c r="T13345" s="221">
        <v>45505.313194444447</v>
      </c>
    </row>
    <row r="13346" spans="1:20" x14ac:dyDescent="0.35">
      <c r="A13346" t="s">
        <v>229</v>
      </c>
      <c r="B13346" t="s">
        <v>230</v>
      </c>
      <c r="C13346" t="s">
        <v>97</v>
      </c>
      <c r="D13346" s="29">
        <v>45857</v>
      </c>
      <c r="E13346" s="184" t="str">
        <f t="shared" si="970"/>
        <v/>
      </c>
      <c r="F13346" s="184" t="str">
        <f t="shared" si="971"/>
        <v/>
      </c>
      <c r="G13346" s="184" t="str">
        <f t="shared" si="972"/>
        <v/>
      </c>
      <c r="H13346" s="184" t="str">
        <f t="shared" si="973"/>
        <v/>
      </c>
      <c r="R13346">
        <v>0</v>
      </c>
      <c r="S13346" t="s">
        <v>201</v>
      </c>
      <c r="T13346" s="221">
        <v>45505.313194444447</v>
      </c>
    </row>
    <row r="13347" spans="1:20" x14ac:dyDescent="0.35">
      <c r="A13347" t="s">
        <v>229</v>
      </c>
      <c r="B13347" t="s">
        <v>230</v>
      </c>
      <c r="C13347" t="s">
        <v>97</v>
      </c>
      <c r="D13347" s="29">
        <v>45858</v>
      </c>
      <c r="E13347" s="184" t="str">
        <f t="shared" si="970"/>
        <v/>
      </c>
      <c r="F13347" s="184" t="str">
        <f t="shared" si="971"/>
        <v/>
      </c>
      <c r="G13347" s="184" t="str">
        <f t="shared" si="972"/>
        <v/>
      </c>
      <c r="H13347" s="184" t="str">
        <f t="shared" si="973"/>
        <v/>
      </c>
      <c r="R13347">
        <v>0</v>
      </c>
      <c r="S13347" t="s">
        <v>201</v>
      </c>
      <c r="T13347" s="221">
        <v>45505.313194444447</v>
      </c>
    </row>
    <row r="13348" spans="1:20" x14ac:dyDescent="0.35">
      <c r="A13348" t="s">
        <v>229</v>
      </c>
      <c r="B13348" t="s">
        <v>230</v>
      </c>
      <c r="C13348" t="s">
        <v>97</v>
      </c>
      <c r="D13348" s="29">
        <v>45859</v>
      </c>
      <c r="E13348" s="184" t="str">
        <f t="shared" si="970"/>
        <v/>
      </c>
      <c r="F13348" s="184" t="str">
        <f t="shared" si="971"/>
        <v/>
      </c>
      <c r="G13348" s="184" t="str">
        <f t="shared" si="972"/>
        <v/>
      </c>
      <c r="H13348" s="184" t="str">
        <f t="shared" si="973"/>
        <v/>
      </c>
      <c r="R13348">
        <v>0</v>
      </c>
      <c r="S13348" t="s">
        <v>201</v>
      </c>
      <c r="T13348" s="221">
        <v>45505.313194444447</v>
      </c>
    </row>
    <row r="13349" spans="1:20" x14ac:dyDescent="0.35">
      <c r="A13349" t="s">
        <v>229</v>
      </c>
      <c r="B13349" t="s">
        <v>230</v>
      </c>
      <c r="C13349" t="s">
        <v>97</v>
      </c>
      <c r="D13349" s="29">
        <v>45860</v>
      </c>
      <c r="E13349" s="184" t="str">
        <f t="shared" si="970"/>
        <v/>
      </c>
      <c r="F13349" s="184" t="str">
        <f t="shared" si="971"/>
        <v/>
      </c>
      <c r="G13349" s="184" t="str">
        <f t="shared" si="972"/>
        <v/>
      </c>
      <c r="H13349" s="184" t="str">
        <f t="shared" si="973"/>
        <v/>
      </c>
      <c r="R13349">
        <v>0</v>
      </c>
      <c r="S13349" t="s">
        <v>201</v>
      </c>
      <c r="T13349" s="221">
        <v>45505.313194444447</v>
      </c>
    </row>
    <row r="13350" spans="1:20" x14ac:dyDescent="0.35">
      <c r="A13350" t="s">
        <v>229</v>
      </c>
      <c r="B13350" t="s">
        <v>230</v>
      </c>
      <c r="C13350" t="s">
        <v>97</v>
      </c>
      <c r="D13350" s="29">
        <v>45861</v>
      </c>
      <c r="E13350" s="184" t="str">
        <f t="shared" si="970"/>
        <v/>
      </c>
      <c r="F13350" s="184" t="str">
        <f t="shared" si="971"/>
        <v/>
      </c>
      <c r="G13350" s="184" t="str">
        <f t="shared" si="972"/>
        <v/>
      </c>
      <c r="H13350" s="184" t="str">
        <f t="shared" si="973"/>
        <v/>
      </c>
      <c r="R13350">
        <v>0</v>
      </c>
      <c r="S13350" t="s">
        <v>201</v>
      </c>
      <c r="T13350" s="221">
        <v>45505.313194444447</v>
      </c>
    </row>
    <row r="13351" spans="1:20" x14ac:dyDescent="0.35">
      <c r="A13351" t="s">
        <v>229</v>
      </c>
      <c r="B13351" t="s">
        <v>230</v>
      </c>
      <c r="C13351" t="s">
        <v>97</v>
      </c>
      <c r="D13351" s="29">
        <v>45862</v>
      </c>
      <c r="E13351" s="184" t="str">
        <f t="shared" si="970"/>
        <v/>
      </c>
      <c r="F13351" s="184" t="str">
        <f t="shared" si="971"/>
        <v/>
      </c>
      <c r="G13351" s="184" t="str">
        <f t="shared" si="972"/>
        <v/>
      </c>
      <c r="H13351" s="184" t="str">
        <f t="shared" si="973"/>
        <v/>
      </c>
      <c r="R13351">
        <v>0</v>
      </c>
      <c r="S13351" t="s">
        <v>201</v>
      </c>
      <c r="T13351" s="221">
        <v>45505.313194444447</v>
      </c>
    </row>
    <row r="13352" spans="1:20" x14ac:dyDescent="0.35">
      <c r="A13352" t="s">
        <v>229</v>
      </c>
      <c r="B13352" t="s">
        <v>230</v>
      </c>
      <c r="C13352" t="s">
        <v>97</v>
      </c>
      <c r="D13352" s="29">
        <v>45863</v>
      </c>
      <c r="E13352" s="184" t="str">
        <f t="shared" si="970"/>
        <v/>
      </c>
      <c r="F13352" s="184" t="str">
        <f t="shared" si="971"/>
        <v/>
      </c>
      <c r="G13352" s="184" t="str">
        <f t="shared" si="972"/>
        <v/>
      </c>
      <c r="H13352" s="184" t="str">
        <f t="shared" si="973"/>
        <v/>
      </c>
      <c r="R13352">
        <v>0</v>
      </c>
      <c r="S13352" t="s">
        <v>201</v>
      </c>
      <c r="T13352" s="221">
        <v>45505.313194444447</v>
      </c>
    </row>
    <row r="13353" spans="1:20" x14ac:dyDescent="0.35">
      <c r="A13353" t="s">
        <v>229</v>
      </c>
      <c r="B13353" t="s">
        <v>230</v>
      </c>
      <c r="C13353" t="s">
        <v>97</v>
      </c>
      <c r="D13353" s="29">
        <v>45864</v>
      </c>
      <c r="E13353" s="184" t="str">
        <f t="shared" si="970"/>
        <v/>
      </c>
      <c r="F13353" s="184" t="str">
        <f t="shared" si="971"/>
        <v/>
      </c>
      <c r="G13353" s="184" t="str">
        <f t="shared" si="972"/>
        <v/>
      </c>
      <c r="H13353" s="184" t="str">
        <f t="shared" si="973"/>
        <v/>
      </c>
      <c r="R13353">
        <v>0</v>
      </c>
      <c r="S13353" t="s">
        <v>201</v>
      </c>
      <c r="T13353" s="221">
        <v>45505.313194444447</v>
      </c>
    </row>
    <row r="13354" spans="1:20" x14ac:dyDescent="0.35">
      <c r="A13354" t="s">
        <v>229</v>
      </c>
      <c r="B13354" t="s">
        <v>230</v>
      </c>
      <c r="C13354" t="s">
        <v>97</v>
      </c>
      <c r="D13354" s="29">
        <v>45865</v>
      </c>
      <c r="E13354" s="184" t="str">
        <f t="shared" si="970"/>
        <v/>
      </c>
      <c r="F13354" s="184" t="str">
        <f t="shared" si="971"/>
        <v/>
      </c>
      <c r="G13354" s="184" t="str">
        <f t="shared" si="972"/>
        <v/>
      </c>
      <c r="H13354" s="184" t="str">
        <f t="shared" si="973"/>
        <v/>
      </c>
      <c r="R13354">
        <v>0</v>
      </c>
      <c r="S13354" t="s">
        <v>201</v>
      </c>
      <c r="T13354" s="221">
        <v>45505.313194444447</v>
      </c>
    </row>
    <row r="13355" spans="1:20" x14ac:dyDescent="0.35">
      <c r="A13355" t="s">
        <v>229</v>
      </c>
      <c r="B13355" t="s">
        <v>230</v>
      </c>
      <c r="C13355" t="s">
        <v>97</v>
      </c>
      <c r="D13355" s="29">
        <v>45866</v>
      </c>
      <c r="E13355" s="184" t="str">
        <f t="shared" si="970"/>
        <v/>
      </c>
      <c r="F13355" s="184" t="str">
        <f t="shared" si="971"/>
        <v/>
      </c>
      <c r="G13355" s="184" t="str">
        <f t="shared" si="972"/>
        <v/>
      </c>
      <c r="H13355" s="184" t="str">
        <f t="shared" si="973"/>
        <v/>
      </c>
      <c r="R13355">
        <v>0</v>
      </c>
      <c r="S13355" t="s">
        <v>201</v>
      </c>
      <c r="T13355" s="221">
        <v>45505.313194444447</v>
      </c>
    </row>
    <row r="13356" spans="1:20" x14ac:dyDescent="0.35">
      <c r="A13356" t="s">
        <v>229</v>
      </c>
      <c r="B13356" t="s">
        <v>230</v>
      </c>
      <c r="C13356" t="s">
        <v>97</v>
      </c>
      <c r="D13356" s="29">
        <v>45867</v>
      </c>
      <c r="E13356" s="184" t="str">
        <f t="shared" si="970"/>
        <v/>
      </c>
      <c r="F13356" s="184" t="str">
        <f t="shared" si="971"/>
        <v/>
      </c>
      <c r="G13356" s="184" t="str">
        <f t="shared" si="972"/>
        <v/>
      </c>
      <c r="H13356" s="184" t="str">
        <f t="shared" si="973"/>
        <v/>
      </c>
      <c r="R13356">
        <v>0</v>
      </c>
      <c r="S13356" t="s">
        <v>201</v>
      </c>
      <c r="T13356" s="221">
        <v>45505.313194444447</v>
      </c>
    </row>
    <row r="13357" spans="1:20" x14ac:dyDescent="0.35">
      <c r="A13357" t="s">
        <v>229</v>
      </c>
      <c r="B13357" t="s">
        <v>230</v>
      </c>
      <c r="C13357" t="s">
        <v>97</v>
      </c>
      <c r="D13357" s="29">
        <v>45868</v>
      </c>
      <c r="E13357" s="184" t="str">
        <f t="shared" si="970"/>
        <v/>
      </c>
      <c r="F13357" s="184" t="str">
        <f t="shared" si="971"/>
        <v/>
      </c>
      <c r="G13357" s="184" t="str">
        <f t="shared" si="972"/>
        <v/>
      </c>
      <c r="H13357" s="184" t="str">
        <f t="shared" si="973"/>
        <v/>
      </c>
      <c r="R13357">
        <v>0</v>
      </c>
      <c r="S13357" t="s">
        <v>201</v>
      </c>
      <c r="T13357" s="221">
        <v>45505.313194444447</v>
      </c>
    </row>
    <row r="13358" spans="1:20" x14ac:dyDescent="0.35">
      <c r="A13358" t="s">
        <v>229</v>
      </c>
      <c r="B13358" t="s">
        <v>230</v>
      </c>
      <c r="C13358" t="s">
        <v>97</v>
      </c>
      <c r="D13358" s="29">
        <v>45869</v>
      </c>
      <c r="E13358" s="184" t="str">
        <f t="shared" si="970"/>
        <v/>
      </c>
      <c r="F13358" s="184" t="str">
        <f t="shared" si="971"/>
        <v/>
      </c>
      <c r="G13358" s="184" t="str">
        <f t="shared" si="972"/>
        <v/>
      </c>
      <c r="H13358" s="184" t="str">
        <f t="shared" si="973"/>
        <v/>
      </c>
      <c r="R13358">
        <v>0</v>
      </c>
      <c r="S13358" t="s">
        <v>201</v>
      </c>
      <c r="T13358" s="221">
        <v>45505.313194444447</v>
      </c>
    </row>
    <row r="13359" spans="1:20" x14ac:dyDescent="0.35">
      <c r="A13359" t="s">
        <v>229</v>
      </c>
      <c r="B13359" t="s">
        <v>230</v>
      </c>
      <c r="C13359" t="s">
        <v>97</v>
      </c>
      <c r="D13359" s="29">
        <v>45870</v>
      </c>
      <c r="E13359" s="184" t="str">
        <f t="shared" si="970"/>
        <v/>
      </c>
      <c r="F13359" s="184" t="str">
        <f t="shared" si="971"/>
        <v/>
      </c>
      <c r="G13359" s="184" t="str">
        <f t="shared" si="972"/>
        <v/>
      </c>
      <c r="H13359" s="184" t="str">
        <f t="shared" si="973"/>
        <v/>
      </c>
      <c r="R13359">
        <v>0</v>
      </c>
      <c r="S13359" t="s">
        <v>201</v>
      </c>
      <c r="T13359" s="221">
        <v>45536.313194444447</v>
      </c>
    </row>
    <row r="13360" spans="1:20" x14ac:dyDescent="0.35">
      <c r="A13360" t="s">
        <v>229</v>
      </c>
      <c r="B13360" t="s">
        <v>230</v>
      </c>
      <c r="C13360" t="s">
        <v>97</v>
      </c>
      <c r="D13360" s="29">
        <v>45871</v>
      </c>
      <c r="E13360" s="184" t="str">
        <f t="shared" si="970"/>
        <v/>
      </c>
      <c r="F13360" s="184" t="str">
        <f t="shared" si="971"/>
        <v/>
      </c>
      <c r="G13360" s="184" t="str">
        <f t="shared" si="972"/>
        <v/>
      </c>
      <c r="H13360" s="184" t="str">
        <f t="shared" si="973"/>
        <v/>
      </c>
      <c r="R13360">
        <v>0</v>
      </c>
      <c r="S13360" t="s">
        <v>201</v>
      </c>
      <c r="T13360" s="221">
        <v>45536.313194444447</v>
      </c>
    </row>
    <row r="13361" spans="1:20" x14ac:dyDescent="0.35">
      <c r="A13361" t="s">
        <v>229</v>
      </c>
      <c r="B13361" t="s">
        <v>230</v>
      </c>
      <c r="C13361" t="s">
        <v>97</v>
      </c>
      <c r="D13361" s="29">
        <v>45872</v>
      </c>
      <c r="E13361" s="184" t="str">
        <f t="shared" si="970"/>
        <v/>
      </c>
      <c r="F13361" s="184" t="str">
        <f t="shared" si="971"/>
        <v/>
      </c>
      <c r="G13361" s="184" t="str">
        <f t="shared" si="972"/>
        <v/>
      </c>
      <c r="H13361" s="184" t="str">
        <f t="shared" si="973"/>
        <v/>
      </c>
      <c r="R13361">
        <v>0</v>
      </c>
      <c r="S13361" t="s">
        <v>201</v>
      </c>
      <c r="T13361" s="221">
        <v>45536.313194444447</v>
      </c>
    </row>
    <row r="13362" spans="1:20" x14ac:dyDescent="0.35">
      <c r="A13362" t="s">
        <v>229</v>
      </c>
      <c r="B13362" t="s">
        <v>230</v>
      </c>
      <c r="C13362" t="s">
        <v>97</v>
      </c>
      <c r="D13362" s="29">
        <v>45873</v>
      </c>
      <c r="E13362" s="184" t="str">
        <f t="shared" si="970"/>
        <v/>
      </c>
      <c r="F13362" s="184" t="str">
        <f t="shared" si="971"/>
        <v/>
      </c>
      <c r="G13362" s="184" t="str">
        <f t="shared" si="972"/>
        <v/>
      </c>
      <c r="H13362" s="184" t="str">
        <f t="shared" si="973"/>
        <v/>
      </c>
      <c r="R13362">
        <v>0</v>
      </c>
      <c r="S13362" t="s">
        <v>201</v>
      </c>
      <c r="T13362" s="221">
        <v>45536.313194444447</v>
      </c>
    </row>
    <row r="13363" spans="1:20" x14ac:dyDescent="0.35">
      <c r="A13363" t="s">
        <v>229</v>
      </c>
      <c r="B13363" t="s">
        <v>230</v>
      </c>
      <c r="C13363" t="s">
        <v>97</v>
      </c>
      <c r="D13363" s="29">
        <v>45874</v>
      </c>
      <c r="E13363" s="184" t="str">
        <f t="shared" si="970"/>
        <v/>
      </c>
      <c r="F13363" s="184" t="str">
        <f t="shared" si="971"/>
        <v/>
      </c>
      <c r="G13363" s="184" t="str">
        <f t="shared" si="972"/>
        <v/>
      </c>
      <c r="H13363" s="184" t="str">
        <f t="shared" si="973"/>
        <v/>
      </c>
      <c r="R13363">
        <v>0</v>
      </c>
      <c r="S13363" t="s">
        <v>201</v>
      </c>
      <c r="T13363" s="221">
        <v>45536.313194444447</v>
      </c>
    </row>
    <row r="13364" spans="1:20" x14ac:dyDescent="0.35">
      <c r="A13364" t="s">
        <v>229</v>
      </c>
      <c r="B13364" t="s">
        <v>230</v>
      </c>
      <c r="C13364" t="s">
        <v>97</v>
      </c>
      <c r="D13364" s="29">
        <v>45875</v>
      </c>
      <c r="E13364" s="184" t="str">
        <f t="shared" si="970"/>
        <v/>
      </c>
      <c r="F13364" s="184" t="str">
        <f t="shared" si="971"/>
        <v/>
      </c>
      <c r="G13364" s="184" t="str">
        <f t="shared" si="972"/>
        <v/>
      </c>
      <c r="H13364" s="184" t="str">
        <f t="shared" si="973"/>
        <v/>
      </c>
      <c r="R13364">
        <v>0</v>
      </c>
      <c r="S13364" t="s">
        <v>201</v>
      </c>
      <c r="T13364" s="221">
        <v>45536.313194444447</v>
      </c>
    </row>
    <row r="13365" spans="1:20" x14ac:dyDescent="0.35">
      <c r="A13365" t="s">
        <v>229</v>
      </c>
      <c r="B13365" t="s">
        <v>230</v>
      </c>
      <c r="C13365" t="s">
        <v>97</v>
      </c>
      <c r="D13365" s="29">
        <v>45876</v>
      </c>
      <c r="E13365" s="184" t="str">
        <f t="shared" si="970"/>
        <v/>
      </c>
      <c r="F13365" s="184" t="str">
        <f t="shared" si="971"/>
        <v/>
      </c>
      <c r="G13365" s="184" t="str">
        <f t="shared" si="972"/>
        <v/>
      </c>
      <c r="H13365" s="184" t="str">
        <f t="shared" si="973"/>
        <v/>
      </c>
      <c r="R13365">
        <v>0</v>
      </c>
      <c r="S13365" t="s">
        <v>201</v>
      </c>
      <c r="T13365" s="221">
        <v>45536.313194444447</v>
      </c>
    </row>
    <row r="13366" spans="1:20" x14ac:dyDescent="0.35">
      <c r="A13366" t="s">
        <v>229</v>
      </c>
      <c r="B13366" t="s">
        <v>230</v>
      </c>
      <c r="C13366" t="s">
        <v>97</v>
      </c>
      <c r="D13366" s="29">
        <v>45877</v>
      </c>
      <c r="E13366" s="184" t="str">
        <f t="shared" si="970"/>
        <v/>
      </c>
      <c r="F13366" s="184" t="str">
        <f t="shared" si="971"/>
        <v/>
      </c>
      <c r="G13366" s="184" t="str">
        <f t="shared" si="972"/>
        <v/>
      </c>
      <c r="H13366" s="184" t="str">
        <f t="shared" si="973"/>
        <v/>
      </c>
      <c r="R13366">
        <v>0</v>
      </c>
      <c r="S13366" t="s">
        <v>201</v>
      </c>
      <c r="T13366" s="221">
        <v>45536.313194444447</v>
      </c>
    </row>
    <row r="13367" spans="1:20" x14ac:dyDescent="0.35">
      <c r="A13367" t="s">
        <v>229</v>
      </c>
      <c r="B13367" t="s">
        <v>230</v>
      </c>
      <c r="C13367" t="s">
        <v>97</v>
      </c>
      <c r="D13367" s="29">
        <v>45878</v>
      </c>
      <c r="E13367" s="184" t="str">
        <f t="shared" si="970"/>
        <v/>
      </c>
      <c r="F13367" s="184" t="str">
        <f t="shared" si="971"/>
        <v/>
      </c>
      <c r="G13367" s="184" t="str">
        <f t="shared" si="972"/>
        <v/>
      </c>
      <c r="H13367" s="184" t="str">
        <f t="shared" si="973"/>
        <v/>
      </c>
      <c r="R13367">
        <v>0</v>
      </c>
      <c r="S13367" t="s">
        <v>201</v>
      </c>
      <c r="T13367" s="221">
        <v>45536.313194444447</v>
      </c>
    </row>
    <row r="13368" spans="1:20" x14ac:dyDescent="0.35">
      <c r="A13368" t="s">
        <v>229</v>
      </c>
      <c r="B13368" t="s">
        <v>230</v>
      </c>
      <c r="C13368" t="s">
        <v>97</v>
      </c>
      <c r="D13368" s="29">
        <v>45879</v>
      </c>
      <c r="E13368" s="184" t="str">
        <f t="shared" si="970"/>
        <v/>
      </c>
      <c r="F13368" s="184" t="str">
        <f t="shared" si="971"/>
        <v/>
      </c>
      <c r="G13368" s="184" t="str">
        <f t="shared" si="972"/>
        <v/>
      </c>
      <c r="H13368" s="184" t="str">
        <f t="shared" si="973"/>
        <v/>
      </c>
      <c r="R13368">
        <v>0</v>
      </c>
      <c r="S13368" t="s">
        <v>201</v>
      </c>
      <c r="T13368" s="221">
        <v>45536.313194444447</v>
      </c>
    </row>
    <row r="13369" spans="1:20" x14ac:dyDescent="0.35">
      <c r="A13369" t="s">
        <v>229</v>
      </c>
      <c r="B13369" t="s">
        <v>230</v>
      </c>
      <c r="C13369" t="s">
        <v>97</v>
      </c>
      <c r="D13369" s="29">
        <v>45880</v>
      </c>
      <c r="E13369" s="184" t="str">
        <f t="shared" si="970"/>
        <v/>
      </c>
      <c r="F13369" s="184" t="str">
        <f t="shared" si="971"/>
        <v/>
      </c>
      <c r="G13369" s="184" t="str">
        <f t="shared" si="972"/>
        <v/>
      </c>
      <c r="H13369" s="184" t="str">
        <f t="shared" si="973"/>
        <v/>
      </c>
      <c r="R13369">
        <v>0</v>
      </c>
      <c r="S13369" t="s">
        <v>201</v>
      </c>
      <c r="T13369" s="221">
        <v>45536.313194444447</v>
      </c>
    </row>
    <row r="13370" spans="1:20" x14ac:dyDescent="0.35">
      <c r="A13370" t="s">
        <v>229</v>
      </c>
      <c r="B13370" t="s">
        <v>230</v>
      </c>
      <c r="C13370" t="s">
        <v>97</v>
      </c>
      <c r="D13370" s="29">
        <v>45881</v>
      </c>
      <c r="E13370" s="184" t="str">
        <f t="shared" si="970"/>
        <v/>
      </c>
      <c r="F13370" s="184" t="str">
        <f t="shared" si="971"/>
        <v/>
      </c>
      <c r="G13370" s="184" t="str">
        <f t="shared" si="972"/>
        <v/>
      </c>
      <c r="H13370" s="184" t="str">
        <f t="shared" si="973"/>
        <v/>
      </c>
      <c r="R13370">
        <v>0</v>
      </c>
      <c r="S13370" t="s">
        <v>201</v>
      </c>
      <c r="T13370" s="221">
        <v>45536.313194444447</v>
      </c>
    </row>
    <row r="13371" spans="1:20" x14ac:dyDescent="0.35">
      <c r="A13371" t="s">
        <v>229</v>
      </c>
      <c r="B13371" t="s">
        <v>230</v>
      </c>
      <c r="C13371" t="s">
        <v>97</v>
      </c>
      <c r="D13371" s="29">
        <v>45882</v>
      </c>
      <c r="E13371" s="184" t="str">
        <f t="shared" si="970"/>
        <v/>
      </c>
      <c r="F13371" s="184" t="str">
        <f t="shared" si="971"/>
        <v/>
      </c>
      <c r="G13371" s="184" t="str">
        <f t="shared" si="972"/>
        <v/>
      </c>
      <c r="H13371" s="184" t="str">
        <f t="shared" si="973"/>
        <v/>
      </c>
      <c r="R13371">
        <v>0</v>
      </c>
      <c r="S13371" t="s">
        <v>201</v>
      </c>
      <c r="T13371" s="221">
        <v>45536.313194444447</v>
      </c>
    </row>
    <row r="13372" spans="1:20" x14ac:dyDescent="0.35">
      <c r="A13372" t="s">
        <v>229</v>
      </c>
      <c r="B13372" t="s">
        <v>230</v>
      </c>
      <c r="C13372" t="s">
        <v>97</v>
      </c>
      <c r="D13372" s="29">
        <v>45883</v>
      </c>
      <c r="E13372" s="184" t="str">
        <f t="shared" si="970"/>
        <v/>
      </c>
      <c r="F13372" s="184" t="str">
        <f t="shared" si="971"/>
        <v/>
      </c>
      <c r="G13372" s="184" t="str">
        <f t="shared" si="972"/>
        <v/>
      </c>
      <c r="H13372" s="184" t="str">
        <f t="shared" si="973"/>
        <v/>
      </c>
      <c r="R13372">
        <v>0</v>
      </c>
      <c r="S13372" t="s">
        <v>201</v>
      </c>
      <c r="T13372" s="221">
        <v>45536.313194444447</v>
      </c>
    </row>
    <row r="13373" spans="1:20" x14ac:dyDescent="0.35">
      <c r="A13373" t="s">
        <v>229</v>
      </c>
      <c r="B13373" t="s">
        <v>230</v>
      </c>
      <c r="C13373" t="s">
        <v>97</v>
      </c>
      <c r="D13373" s="29">
        <v>45884</v>
      </c>
      <c r="E13373" s="184" t="str">
        <f t="shared" si="970"/>
        <v/>
      </c>
      <c r="F13373" s="184" t="str">
        <f t="shared" si="971"/>
        <v/>
      </c>
      <c r="G13373" s="184" t="str">
        <f t="shared" si="972"/>
        <v/>
      </c>
      <c r="H13373" s="184" t="str">
        <f t="shared" si="973"/>
        <v/>
      </c>
      <c r="R13373">
        <v>0</v>
      </c>
      <c r="S13373" t="s">
        <v>201</v>
      </c>
      <c r="T13373" s="221">
        <v>45536.313194444447</v>
      </c>
    </row>
    <row r="13374" spans="1:20" x14ac:dyDescent="0.35">
      <c r="A13374" t="s">
        <v>229</v>
      </c>
      <c r="B13374" t="s">
        <v>230</v>
      </c>
      <c r="C13374" t="s">
        <v>97</v>
      </c>
      <c r="D13374" s="29">
        <v>45885</v>
      </c>
      <c r="E13374" s="184" t="str">
        <f t="shared" si="970"/>
        <v/>
      </c>
      <c r="F13374" s="184" t="str">
        <f t="shared" si="971"/>
        <v/>
      </c>
      <c r="G13374" s="184" t="str">
        <f t="shared" si="972"/>
        <v/>
      </c>
      <c r="H13374" s="184" t="str">
        <f t="shared" si="973"/>
        <v/>
      </c>
      <c r="R13374">
        <v>0</v>
      </c>
      <c r="S13374" t="s">
        <v>201</v>
      </c>
      <c r="T13374" s="221">
        <v>45536.313194444447</v>
      </c>
    </row>
    <row r="13375" spans="1:20" x14ac:dyDescent="0.35">
      <c r="A13375" t="s">
        <v>229</v>
      </c>
      <c r="B13375" t="s">
        <v>230</v>
      </c>
      <c r="C13375" t="s">
        <v>97</v>
      </c>
      <c r="D13375" s="29">
        <v>45886</v>
      </c>
      <c r="E13375" s="184" t="str">
        <f t="shared" si="970"/>
        <v/>
      </c>
      <c r="F13375" s="184" t="str">
        <f t="shared" si="971"/>
        <v/>
      </c>
      <c r="G13375" s="184" t="str">
        <f t="shared" si="972"/>
        <v/>
      </c>
      <c r="H13375" s="184" t="str">
        <f t="shared" si="973"/>
        <v/>
      </c>
      <c r="R13375">
        <v>0</v>
      </c>
      <c r="S13375" t="s">
        <v>201</v>
      </c>
      <c r="T13375" s="221">
        <v>45536.313194444447</v>
      </c>
    </row>
    <row r="13376" spans="1:20" x14ac:dyDescent="0.35">
      <c r="A13376" t="s">
        <v>229</v>
      </c>
      <c r="B13376" t="s">
        <v>230</v>
      </c>
      <c r="C13376" t="s">
        <v>97</v>
      </c>
      <c r="D13376" s="29">
        <v>45887</v>
      </c>
      <c r="E13376" s="184" t="str">
        <f t="shared" si="970"/>
        <v/>
      </c>
      <c r="F13376" s="184" t="str">
        <f t="shared" si="971"/>
        <v/>
      </c>
      <c r="G13376" s="184" t="str">
        <f t="shared" si="972"/>
        <v/>
      </c>
      <c r="H13376" s="184" t="str">
        <f t="shared" si="973"/>
        <v/>
      </c>
      <c r="R13376">
        <v>0</v>
      </c>
      <c r="S13376" t="s">
        <v>201</v>
      </c>
      <c r="T13376" s="221">
        <v>45536.313194444447</v>
      </c>
    </row>
    <row r="13377" spans="1:20" x14ac:dyDescent="0.35">
      <c r="A13377" t="s">
        <v>229</v>
      </c>
      <c r="B13377" t="s">
        <v>230</v>
      </c>
      <c r="C13377" t="s">
        <v>97</v>
      </c>
      <c r="D13377" s="29">
        <v>45888</v>
      </c>
      <c r="E13377" s="184" t="str">
        <f t="shared" si="970"/>
        <v/>
      </c>
      <c r="F13377" s="184" t="str">
        <f t="shared" si="971"/>
        <v/>
      </c>
      <c r="G13377" s="184" t="str">
        <f t="shared" si="972"/>
        <v/>
      </c>
      <c r="H13377" s="184" t="str">
        <f t="shared" si="973"/>
        <v/>
      </c>
      <c r="R13377">
        <v>0</v>
      </c>
      <c r="S13377" t="s">
        <v>201</v>
      </c>
      <c r="T13377" s="221">
        <v>45536.313194444447</v>
      </c>
    </row>
    <row r="13378" spans="1:20" x14ac:dyDescent="0.35">
      <c r="A13378" t="s">
        <v>229</v>
      </c>
      <c r="B13378" t="s">
        <v>230</v>
      </c>
      <c r="C13378" t="s">
        <v>97</v>
      </c>
      <c r="D13378" s="29">
        <v>45889</v>
      </c>
      <c r="E13378" s="184" t="str">
        <f t="shared" si="970"/>
        <v/>
      </c>
      <c r="F13378" s="184" t="str">
        <f t="shared" si="971"/>
        <v/>
      </c>
      <c r="G13378" s="184" t="str">
        <f t="shared" si="972"/>
        <v/>
      </c>
      <c r="H13378" s="184" t="str">
        <f t="shared" si="973"/>
        <v/>
      </c>
      <c r="R13378">
        <v>0</v>
      </c>
      <c r="S13378" t="s">
        <v>201</v>
      </c>
      <c r="T13378" s="221">
        <v>45536.313194444447</v>
      </c>
    </row>
    <row r="13379" spans="1:20" x14ac:dyDescent="0.35">
      <c r="A13379" t="s">
        <v>229</v>
      </c>
      <c r="B13379" t="s">
        <v>230</v>
      </c>
      <c r="C13379" t="s">
        <v>97</v>
      </c>
      <c r="D13379" s="29">
        <v>45890</v>
      </c>
      <c r="E13379" s="184" t="str">
        <f t="shared" si="970"/>
        <v/>
      </c>
      <c r="F13379" s="184" t="str">
        <f t="shared" si="971"/>
        <v/>
      </c>
      <c r="G13379" s="184" t="str">
        <f t="shared" si="972"/>
        <v/>
      </c>
      <c r="H13379" s="184" t="str">
        <f t="shared" si="973"/>
        <v/>
      </c>
      <c r="R13379">
        <v>0</v>
      </c>
      <c r="S13379" t="s">
        <v>201</v>
      </c>
      <c r="T13379" s="221">
        <v>45536.313194444447</v>
      </c>
    </row>
    <row r="13380" spans="1:20" x14ac:dyDescent="0.35">
      <c r="A13380" t="s">
        <v>229</v>
      </c>
      <c r="B13380" t="s">
        <v>230</v>
      </c>
      <c r="C13380" t="s">
        <v>97</v>
      </c>
      <c r="D13380" s="29">
        <v>45891</v>
      </c>
      <c r="E13380" s="184" t="str">
        <f t="shared" si="970"/>
        <v/>
      </c>
      <c r="F13380" s="184" t="str">
        <f t="shared" si="971"/>
        <v/>
      </c>
      <c r="G13380" s="184" t="str">
        <f t="shared" si="972"/>
        <v/>
      </c>
      <c r="H13380" s="184" t="str">
        <f t="shared" si="973"/>
        <v/>
      </c>
      <c r="R13380">
        <v>0</v>
      </c>
      <c r="S13380" t="s">
        <v>201</v>
      </c>
      <c r="T13380" s="221">
        <v>45536.313194444447</v>
      </c>
    </row>
    <row r="13381" spans="1:20" x14ac:dyDescent="0.35">
      <c r="A13381" t="s">
        <v>229</v>
      </c>
      <c r="B13381" t="s">
        <v>230</v>
      </c>
      <c r="C13381" t="s">
        <v>97</v>
      </c>
      <c r="D13381" s="29">
        <v>45892</v>
      </c>
      <c r="E13381" s="184" t="str">
        <f t="shared" si="970"/>
        <v/>
      </c>
      <c r="F13381" s="184" t="str">
        <f t="shared" si="971"/>
        <v/>
      </c>
      <c r="G13381" s="184" t="str">
        <f t="shared" si="972"/>
        <v/>
      </c>
      <c r="H13381" s="184" t="str">
        <f t="shared" si="973"/>
        <v/>
      </c>
      <c r="R13381">
        <v>0</v>
      </c>
      <c r="S13381" t="s">
        <v>201</v>
      </c>
      <c r="T13381" s="221">
        <v>45536.313194444447</v>
      </c>
    </row>
    <row r="13382" spans="1:20" x14ac:dyDescent="0.35">
      <c r="A13382" t="s">
        <v>229</v>
      </c>
      <c r="B13382" t="s">
        <v>230</v>
      </c>
      <c r="C13382" t="s">
        <v>97</v>
      </c>
      <c r="D13382" s="29">
        <v>45893</v>
      </c>
      <c r="E13382" s="184" t="str">
        <f t="shared" si="970"/>
        <v/>
      </c>
      <c r="F13382" s="184" t="str">
        <f t="shared" si="971"/>
        <v/>
      </c>
      <c r="G13382" s="184" t="str">
        <f t="shared" si="972"/>
        <v/>
      </c>
      <c r="H13382" s="184" t="str">
        <f t="shared" si="973"/>
        <v/>
      </c>
      <c r="R13382">
        <v>0</v>
      </c>
      <c r="S13382" t="s">
        <v>201</v>
      </c>
      <c r="T13382" s="221">
        <v>45536.313194444447</v>
      </c>
    </row>
    <row r="13383" spans="1:20" x14ac:dyDescent="0.35">
      <c r="A13383" t="s">
        <v>229</v>
      </c>
      <c r="B13383" t="s">
        <v>230</v>
      </c>
      <c r="C13383" t="s">
        <v>97</v>
      </c>
      <c r="D13383" s="29">
        <v>45894</v>
      </c>
      <c r="E13383" s="184" t="str">
        <f t="shared" si="970"/>
        <v/>
      </c>
      <c r="F13383" s="184" t="str">
        <f t="shared" si="971"/>
        <v/>
      </c>
      <c r="G13383" s="184" t="str">
        <f t="shared" si="972"/>
        <v/>
      </c>
      <c r="H13383" s="184" t="str">
        <f t="shared" si="973"/>
        <v/>
      </c>
      <c r="R13383">
        <v>0</v>
      </c>
      <c r="S13383" t="s">
        <v>201</v>
      </c>
      <c r="T13383" s="221">
        <v>45536.313194444447</v>
      </c>
    </row>
    <row r="13384" spans="1:20" x14ac:dyDescent="0.35">
      <c r="A13384" t="s">
        <v>229</v>
      </c>
      <c r="B13384" t="s">
        <v>230</v>
      </c>
      <c r="C13384" t="s">
        <v>97</v>
      </c>
      <c r="D13384" s="29">
        <v>45895</v>
      </c>
      <c r="E13384" s="184" t="str">
        <f t="shared" ref="E13384:E13447" si="974">IF(J13384="","",IF(L13384=0,0,IF(1-(J13384/L13384)&lt;0,"",1-(J13384/L13384))))</f>
        <v/>
      </c>
      <c r="F13384" s="184" t="str">
        <f t="shared" ref="F13384:F13447" si="975">IF(K13384="","",IF(L13384=0,0,IF(1-(K13384/L13384)&lt;0,"",1-(K13384/L13384))))</f>
        <v/>
      </c>
      <c r="G13384" s="184" t="str">
        <f t="shared" ref="G13384:G13447" si="976">IF(J13384="","",IF(1-(J13384/R13384)&lt;0,"",1-(J13384/R13384)))</f>
        <v/>
      </c>
      <c r="H13384" s="184" t="str">
        <f t="shared" ref="H13384:H13447" si="977">IF(K13384="","",IF(1-(K13384/R13384)&lt;0,"",1-(K13384/R13384)))</f>
        <v/>
      </c>
      <c r="R13384">
        <v>0</v>
      </c>
      <c r="S13384" t="s">
        <v>201</v>
      </c>
      <c r="T13384" s="221">
        <v>45536.313194444447</v>
      </c>
    </row>
    <row r="13385" spans="1:20" x14ac:dyDescent="0.35">
      <c r="A13385" t="s">
        <v>229</v>
      </c>
      <c r="B13385" t="s">
        <v>230</v>
      </c>
      <c r="C13385" t="s">
        <v>97</v>
      </c>
      <c r="D13385" s="29">
        <v>45896</v>
      </c>
      <c r="E13385" s="184" t="str">
        <f t="shared" si="974"/>
        <v/>
      </c>
      <c r="F13385" s="184" t="str">
        <f t="shared" si="975"/>
        <v/>
      </c>
      <c r="G13385" s="184" t="str">
        <f t="shared" si="976"/>
        <v/>
      </c>
      <c r="H13385" s="184" t="str">
        <f t="shared" si="977"/>
        <v/>
      </c>
      <c r="R13385">
        <v>0</v>
      </c>
      <c r="S13385" t="s">
        <v>201</v>
      </c>
      <c r="T13385" s="221">
        <v>45536.313194444447</v>
      </c>
    </row>
    <row r="13386" spans="1:20" x14ac:dyDescent="0.35">
      <c r="A13386" t="s">
        <v>229</v>
      </c>
      <c r="B13386" t="s">
        <v>230</v>
      </c>
      <c r="C13386" t="s">
        <v>97</v>
      </c>
      <c r="D13386" s="29">
        <v>45897</v>
      </c>
      <c r="E13386" s="184" t="str">
        <f t="shared" si="974"/>
        <v/>
      </c>
      <c r="F13386" s="184" t="str">
        <f t="shared" si="975"/>
        <v/>
      </c>
      <c r="G13386" s="184" t="str">
        <f t="shared" si="976"/>
        <v/>
      </c>
      <c r="H13386" s="184" t="str">
        <f t="shared" si="977"/>
        <v/>
      </c>
      <c r="R13386">
        <v>0</v>
      </c>
      <c r="S13386" t="s">
        <v>201</v>
      </c>
      <c r="T13386" s="221">
        <v>45536.313194444447</v>
      </c>
    </row>
    <row r="13387" spans="1:20" x14ac:dyDescent="0.35">
      <c r="A13387" t="s">
        <v>229</v>
      </c>
      <c r="B13387" t="s">
        <v>230</v>
      </c>
      <c r="C13387" t="s">
        <v>97</v>
      </c>
      <c r="D13387" s="29">
        <v>45898</v>
      </c>
      <c r="E13387" s="184" t="str">
        <f t="shared" si="974"/>
        <v/>
      </c>
      <c r="F13387" s="184" t="str">
        <f t="shared" si="975"/>
        <v/>
      </c>
      <c r="G13387" s="184" t="str">
        <f t="shared" si="976"/>
        <v/>
      </c>
      <c r="H13387" s="184" t="str">
        <f t="shared" si="977"/>
        <v/>
      </c>
      <c r="R13387">
        <v>0</v>
      </c>
      <c r="S13387" t="s">
        <v>201</v>
      </c>
      <c r="T13387" s="221">
        <v>45536.313194444447</v>
      </c>
    </row>
    <row r="13388" spans="1:20" x14ac:dyDescent="0.35">
      <c r="A13388" t="s">
        <v>229</v>
      </c>
      <c r="B13388" t="s">
        <v>230</v>
      </c>
      <c r="C13388" t="s">
        <v>97</v>
      </c>
      <c r="D13388" s="29">
        <v>45899</v>
      </c>
      <c r="E13388" s="184" t="str">
        <f t="shared" si="974"/>
        <v/>
      </c>
      <c r="F13388" s="184" t="str">
        <f t="shared" si="975"/>
        <v/>
      </c>
      <c r="G13388" s="184" t="str">
        <f t="shared" si="976"/>
        <v/>
      </c>
      <c r="H13388" s="184" t="str">
        <f t="shared" si="977"/>
        <v/>
      </c>
      <c r="R13388">
        <v>0</v>
      </c>
      <c r="S13388" t="s">
        <v>201</v>
      </c>
      <c r="T13388" s="221">
        <v>45536.313194444447</v>
      </c>
    </row>
    <row r="13389" spans="1:20" x14ac:dyDescent="0.35">
      <c r="A13389" t="s">
        <v>229</v>
      </c>
      <c r="B13389" t="s">
        <v>230</v>
      </c>
      <c r="C13389" t="s">
        <v>97</v>
      </c>
      <c r="D13389" s="29">
        <v>45900</v>
      </c>
      <c r="E13389" s="184" t="str">
        <f t="shared" si="974"/>
        <v/>
      </c>
      <c r="F13389" s="184" t="str">
        <f t="shared" si="975"/>
        <v/>
      </c>
      <c r="G13389" s="184" t="str">
        <f t="shared" si="976"/>
        <v/>
      </c>
      <c r="H13389" s="184" t="str">
        <f t="shared" si="977"/>
        <v/>
      </c>
      <c r="R13389">
        <v>0</v>
      </c>
      <c r="S13389" t="s">
        <v>201</v>
      </c>
      <c r="T13389" s="221">
        <v>45536.313194444447</v>
      </c>
    </row>
    <row r="13390" spans="1:20" x14ac:dyDescent="0.35">
      <c r="A13390" t="s">
        <v>229</v>
      </c>
      <c r="B13390" t="s">
        <v>230</v>
      </c>
      <c r="C13390" t="s">
        <v>97</v>
      </c>
      <c r="D13390" s="29">
        <v>45901</v>
      </c>
      <c r="E13390" s="184" t="str">
        <f t="shared" si="974"/>
        <v/>
      </c>
      <c r="F13390" s="184" t="str">
        <f t="shared" si="975"/>
        <v/>
      </c>
      <c r="G13390" s="184" t="str">
        <f t="shared" si="976"/>
        <v/>
      </c>
      <c r="H13390" s="184" t="str">
        <f t="shared" si="977"/>
        <v/>
      </c>
      <c r="R13390">
        <v>0</v>
      </c>
      <c r="S13390" t="s">
        <v>201</v>
      </c>
      <c r="T13390" s="221">
        <v>45566.313194444447</v>
      </c>
    </row>
    <row r="13391" spans="1:20" x14ac:dyDescent="0.35">
      <c r="A13391" t="s">
        <v>229</v>
      </c>
      <c r="B13391" t="s">
        <v>230</v>
      </c>
      <c r="C13391" t="s">
        <v>97</v>
      </c>
      <c r="D13391" s="29">
        <v>45902</v>
      </c>
      <c r="E13391" s="184" t="str">
        <f t="shared" si="974"/>
        <v/>
      </c>
      <c r="F13391" s="184" t="str">
        <f t="shared" si="975"/>
        <v/>
      </c>
      <c r="G13391" s="184" t="str">
        <f t="shared" si="976"/>
        <v/>
      </c>
      <c r="H13391" s="184" t="str">
        <f t="shared" si="977"/>
        <v/>
      </c>
      <c r="R13391">
        <v>0</v>
      </c>
      <c r="S13391" t="s">
        <v>201</v>
      </c>
      <c r="T13391" s="221">
        <v>45566.313194444447</v>
      </c>
    </row>
    <row r="13392" spans="1:20" x14ac:dyDescent="0.35">
      <c r="A13392" t="s">
        <v>229</v>
      </c>
      <c r="B13392" t="s">
        <v>230</v>
      </c>
      <c r="C13392" t="s">
        <v>97</v>
      </c>
      <c r="D13392" s="29">
        <v>45903</v>
      </c>
      <c r="E13392" s="184" t="str">
        <f t="shared" si="974"/>
        <v/>
      </c>
      <c r="F13392" s="184" t="str">
        <f t="shared" si="975"/>
        <v/>
      </c>
      <c r="G13392" s="184" t="str">
        <f t="shared" si="976"/>
        <v/>
      </c>
      <c r="H13392" s="184" t="str">
        <f t="shared" si="977"/>
        <v/>
      </c>
      <c r="R13392">
        <v>0</v>
      </c>
      <c r="S13392" t="s">
        <v>201</v>
      </c>
      <c r="T13392" s="221">
        <v>45566.313194444447</v>
      </c>
    </row>
    <row r="13393" spans="1:20" x14ac:dyDescent="0.35">
      <c r="A13393" t="s">
        <v>229</v>
      </c>
      <c r="B13393" t="s">
        <v>230</v>
      </c>
      <c r="C13393" t="s">
        <v>97</v>
      </c>
      <c r="D13393" s="29">
        <v>45904</v>
      </c>
      <c r="E13393" s="184" t="str">
        <f t="shared" si="974"/>
        <v/>
      </c>
      <c r="F13393" s="184" t="str">
        <f t="shared" si="975"/>
        <v/>
      </c>
      <c r="G13393" s="184" t="str">
        <f t="shared" si="976"/>
        <v/>
      </c>
      <c r="H13393" s="184" t="str">
        <f t="shared" si="977"/>
        <v/>
      </c>
      <c r="R13393">
        <v>0</v>
      </c>
      <c r="S13393" t="s">
        <v>201</v>
      </c>
      <c r="T13393" s="221">
        <v>45566.313194444447</v>
      </c>
    </row>
    <row r="13394" spans="1:20" x14ac:dyDescent="0.35">
      <c r="A13394" t="s">
        <v>229</v>
      </c>
      <c r="B13394" t="s">
        <v>230</v>
      </c>
      <c r="C13394" t="s">
        <v>97</v>
      </c>
      <c r="D13394" s="29">
        <v>45905</v>
      </c>
      <c r="E13394" s="184" t="str">
        <f t="shared" si="974"/>
        <v/>
      </c>
      <c r="F13394" s="184" t="str">
        <f t="shared" si="975"/>
        <v/>
      </c>
      <c r="G13394" s="184" t="str">
        <f t="shared" si="976"/>
        <v/>
      </c>
      <c r="H13394" s="184" t="str">
        <f t="shared" si="977"/>
        <v/>
      </c>
      <c r="R13394">
        <v>0</v>
      </c>
      <c r="S13394" t="s">
        <v>201</v>
      </c>
      <c r="T13394" s="221">
        <v>45566.313194444447</v>
      </c>
    </row>
    <row r="13395" spans="1:20" x14ac:dyDescent="0.35">
      <c r="A13395" t="s">
        <v>229</v>
      </c>
      <c r="B13395" t="s">
        <v>230</v>
      </c>
      <c r="C13395" t="s">
        <v>97</v>
      </c>
      <c r="D13395" s="29">
        <v>45906</v>
      </c>
      <c r="E13395" s="184" t="str">
        <f t="shared" si="974"/>
        <v/>
      </c>
      <c r="F13395" s="184" t="str">
        <f t="shared" si="975"/>
        <v/>
      </c>
      <c r="G13395" s="184" t="str">
        <f t="shared" si="976"/>
        <v/>
      </c>
      <c r="H13395" s="184" t="str">
        <f t="shared" si="977"/>
        <v/>
      </c>
      <c r="R13395">
        <v>0</v>
      </c>
      <c r="S13395" t="s">
        <v>201</v>
      </c>
      <c r="T13395" s="221">
        <v>45566.313194444447</v>
      </c>
    </row>
    <row r="13396" spans="1:20" x14ac:dyDescent="0.35">
      <c r="A13396" t="s">
        <v>229</v>
      </c>
      <c r="B13396" t="s">
        <v>230</v>
      </c>
      <c r="C13396" t="s">
        <v>97</v>
      </c>
      <c r="D13396" s="29">
        <v>45907</v>
      </c>
      <c r="E13396" s="184" t="str">
        <f t="shared" si="974"/>
        <v/>
      </c>
      <c r="F13396" s="184" t="str">
        <f t="shared" si="975"/>
        <v/>
      </c>
      <c r="G13396" s="184" t="str">
        <f t="shared" si="976"/>
        <v/>
      </c>
      <c r="H13396" s="184" t="str">
        <f t="shared" si="977"/>
        <v/>
      </c>
      <c r="R13396">
        <v>0</v>
      </c>
      <c r="S13396" t="s">
        <v>201</v>
      </c>
      <c r="T13396" s="221">
        <v>45566.313194444447</v>
      </c>
    </row>
    <row r="13397" spans="1:20" x14ac:dyDescent="0.35">
      <c r="A13397" t="s">
        <v>229</v>
      </c>
      <c r="B13397" t="s">
        <v>230</v>
      </c>
      <c r="C13397" t="s">
        <v>97</v>
      </c>
      <c r="D13397" s="29">
        <v>45908</v>
      </c>
      <c r="E13397" s="184" t="str">
        <f t="shared" si="974"/>
        <v/>
      </c>
      <c r="F13397" s="184" t="str">
        <f t="shared" si="975"/>
        <v/>
      </c>
      <c r="G13397" s="184" t="str">
        <f t="shared" si="976"/>
        <v/>
      </c>
      <c r="H13397" s="184" t="str">
        <f t="shared" si="977"/>
        <v/>
      </c>
      <c r="R13397">
        <v>0</v>
      </c>
      <c r="S13397" t="s">
        <v>201</v>
      </c>
      <c r="T13397" s="221">
        <v>45566.313194444447</v>
      </c>
    </row>
    <row r="13398" spans="1:20" x14ac:dyDescent="0.35">
      <c r="A13398" t="s">
        <v>229</v>
      </c>
      <c r="B13398" t="s">
        <v>230</v>
      </c>
      <c r="C13398" t="s">
        <v>97</v>
      </c>
      <c r="D13398" s="29">
        <v>45909</v>
      </c>
      <c r="E13398" s="184" t="str">
        <f t="shared" si="974"/>
        <v/>
      </c>
      <c r="F13398" s="184" t="str">
        <f t="shared" si="975"/>
        <v/>
      </c>
      <c r="G13398" s="184" t="str">
        <f t="shared" si="976"/>
        <v/>
      </c>
      <c r="H13398" s="184" t="str">
        <f t="shared" si="977"/>
        <v/>
      </c>
      <c r="R13398">
        <v>0</v>
      </c>
      <c r="S13398" t="s">
        <v>201</v>
      </c>
      <c r="T13398" s="221">
        <v>45566.313194444447</v>
      </c>
    </row>
    <row r="13399" spans="1:20" x14ac:dyDescent="0.35">
      <c r="A13399" t="s">
        <v>229</v>
      </c>
      <c r="B13399" t="s">
        <v>230</v>
      </c>
      <c r="C13399" t="s">
        <v>97</v>
      </c>
      <c r="D13399" s="29">
        <v>45910</v>
      </c>
      <c r="E13399" s="184" t="str">
        <f t="shared" si="974"/>
        <v/>
      </c>
      <c r="F13399" s="184" t="str">
        <f t="shared" si="975"/>
        <v/>
      </c>
      <c r="G13399" s="184" t="str">
        <f t="shared" si="976"/>
        <v/>
      </c>
      <c r="H13399" s="184" t="str">
        <f t="shared" si="977"/>
        <v/>
      </c>
      <c r="R13399">
        <v>0</v>
      </c>
      <c r="S13399" t="s">
        <v>201</v>
      </c>
      <c r="T13399" s="221">
        <v>45566.313194444447</v>
      </c>
    </row>
    <row r="13400" spans="1:20" x14ac:dyDescent="0.35">
      <c r="A13400" t="s">
        <v>229</v>
      </c>
      <c r="B13400" t="s">
        <v>230</v>
      </c>
      <c r="C13400" t="s">
        <v>97</v>
      </c>
      <c r="D13400" s="29">
        <v>45911</v>
      </c>
      <c r="E13400" s="184" t="str">
        <f t="shared" si="974"/>
        <v/>
      </c>
      <c r="F13400" s="184" t="str">
        <f t="shared" si="975"/>
        <v/>
      </c>
      <c r="G13400" s="184" t="str">
        <f t="shared" si="976"/>
        <v/>
      </c>
      <c r="H13400" s="184" t="str">
        <f t="shared" si="977"/>
        <v/>
      </c>
      <c r="R13400">
        <v>0</v>
      </c>
      <c r="S13400" t="s">
        <v>201</v>
      </c>
      <c r="T13400" s="221">
        <v>45566.313194444447</v>
      </c>
    </row>
    <row r="13401" spans="1:20" x14ac:dyDescent="0.35">
      <c r="A13401" t="s">
        <v>229</v>
      </c>
      <c r="B13401" t="s">
        <v>230</v>
      </c>
      <c r="C13401" t="s">
        <v>97</v>
      </c>
      <c r="D13401" s="29">
        <v>45912</v>
      </c>
      <c r="E13401" s="184" t="str">
        <f t="shared" si="974"/>
        <v/>
      </c>
      <c r="F13401" s="184" t="str">
        <f t="shared" si="975"/>
        <v/>
      </c>
      <c r="G13401" s="184" t="str">
        <f t="shared" si="976"/>
        <v/>
      </c>
      <c r="H13401" s="184" t="str">
        <f t="shared" si="977"/>
        <v/>
      </c>
      <c r="R13401">
        <v>0</v>
      </c>
      <c r="S13401" t="s">
        <v>201</v>
      </c>
      <c r="T13401" s="221">
        <v>45566.313194444447</v>
      </c>
    </row>
    <row r="13402" spans="1:20" x14ac:dyDescent="0.35">
      <c r="A13402" t="s">
        <v>229</v>
      </c>
      <c r="B13402" t="s">
        <v>230</v>
      </c>
      <c r="C13402" t="s">
        <v>97</v>
      </c>
      <c r="D13402" s="29">
        <v>45913</v>
      </c>
      <c r="E13402" s="184" t="str">
        <f t="shared" si="974"/>
        <v/>
      </c>
      <c r="F13402" s="184" t="str">
        <f t="shared" si="975"/>
        <v/>
      </c>
      <c r="G13402" s="184" t="str">
        <f t="shared" si="976"/>
        <v/>
      </c>
      <c r="H13402" s="184" t="str">
        <f t="shared" si="977"/>
        <v/>
      </c>
      <c r="R13402">
        <v>0</v>
      </c>
      <c r="S13402" t="s">
        <v>201</v>
      </c>
      <c r="T13402" s="221">
        <v>45566.313194444447</v>
      </c>
    </row>
    <row r="13403" spans="1:20" x14ac:dyDescent="0.35">
      <c r="A13403" t="s">
        <v>229</v>
      </c>
      <c r="B13403" t="s">
        <v>230</v>
      </c>
      <c r="C13403" t="s">
        <v>97</v>
      </c>
      <c r="D13403" s="29">
        <v>45914</v>
      </c>
      <c r="E13403" s="184" t="str">
        <f t="shared" si="974"/>
        <v/>
      </c>
      <c r="F13403" s="184" t="str">
        <f t="shared" si="975"/>
        <v/>
      </c>
      <c r="G13403" s="184" t="str">
        <f t="shared" si="976"/>
        <v/>
      </c>
      <c r="H13403" s="184" t="str">
        <f t="shared" si="977"/>
        <v/>
      </c>
      <c r="R13403">
        <v>0</v>
      </c>
      <c r="S13403" t="s">
        <v>201</v>
      </c>
      <c r="T13403" s="221">
        <v>45566.313194444447</v>
      </c>
    </row>
    <row r="13404" spans="1:20" x14ac:dyDescent="0.35">
      <c r="A13404" t="s">
        <v>229</v>
      </c>
      <c r="B13404" t="s">
        <v>230</v>
      </c>
      <c r="C13404" t="s">
        <v>97</v>
      </c>
      <c r="D13404" s="29">
        <v>45915</v>
      </c>
      <c r="E13404" s="184" t="str">
        <f t="shared" si="974"/>
        <v/>
      </c>
      <c r="F13404" s="184" t="str">
        <f t="shared" si="975"/>
        <v/>
      </c>
      <c r="G13404" s="184" t="str">
        <f t="shared" si="976"/>
        <v/>
      </c>
      <c r="H13404" s="184" t="str">
        <f t="shared" si="977"/>
        <v/>
      </c>
      <c r="R13404">
        <v>0</v>
      </c>
      <c r="S13404" t="s">
        <v>201</v>
      </c>
      <c r="T13404" s="221">
        <v>45566.313194444447</v>
      </c>
    </row>
    <row r="13405" spans="1:20" x14ac:dyDescent="0.35">
      <c r="A13405" t="s">
        <v>229</v>
      </c>
      <c r="B13405" t="s">
        <v>230</v>
      </c>
      <c r="C13405" t="s">
        <v>97</v>
      </c>
      <c r="D13405" s="29">
        <v>45916</v>
      </c>
      <c r="E13405" s="184" t="str">
        <f t="shared" si="974"/>
        <v/>
      </c>
      <c r="F13405" s="184" t="str">
        <f t="shared" si="975"/>
        <v/>
      </c>
      <c r="G13405" s="184" t="str">
        <f t="shared" si="976"/>
        <v/>
      </c>
      <c r="H13405" s="184" t="str">
        <f t="shared" si="977"/>
        <v/>
      </c>
      <c r="R13405">
        <v>0</v>
      </c>
      <c r="S13405" t="s">
        <v>201</v>
      </c>
      <c r="T13405" s="221">
        <v>45566.313194444447</v>
      </c>
    </row>
    <row r="13406" spans="1:20" x14ac:dyDescent="0.35">
      <c r="A13406" t="s">
        <v>229</v>
      </c>
      <c r="B13406" t="s">
        <v>230</v>
      </c>
      <c r="C13406" t="s">
        <v>97</v>
      </c>
      <c r="D13406" s="29">
        <v>45917</v>
      </c>
      <c r="E13406" s="184" t="str">
        <f t="shared" si="974"/>
        <v/>
      </c>
      <c r="F13406" s="184" t="str">
        <f t="shared" si="975"/>
        <v/>
      </c>
      <c r="G13406" s="184" t="str">
        <f t="shared" si="976"/>
        <v/>
      </c>
      <c r="H13406" s="184" t="str">
        <f t="shared" si="977"/>
        <v/>
      </c>
      <c r="R13406">
        <v>0</v>
      </c>
      <c r="S13406" t="s">
        <v>201</v>
      </c>
      <c r="T13406" s="221">
        <v>45566.313194444447</v>
      </c>
    </row>
    <row r="13407" spans="1:20" x14ac:dyDescent="0.35">
      <c r="A13407" t="s">
        <v>229</v>
      </c>
      <c r="B13407" t="s">
        <v>230</v>
      </c>
      <c r="C13407" t="s">
        <v>97</v>
      </c>
      <c r="D13407" s="29">
        <v>45918</v>
      </c>
      <c r="E13407" s="184" t="str">
        <f t="shared" si="974"/>
        <v/>
      </c>
      <c r="F13407" s="184" t="str">
        <f t="shared" si="975"/>
        <v/>
      </c>
      <c r="G13407" s="184" t="str">
        <f t="shared" si="976"/>
        <v/>
      </c>
      <c r="H13407" s="184" t="str">
        <f t="shared" si="977"/>
        <v/>
      </c>
      <c r="R13407">
        <v>0</v>
      </c>
      <c r="S13407" t="s">
        <v>201</v>
      </c>
      <c r="T13407" s="221">
        <v>45566.313194444447</v>
      </c>
    </row>
    <row r="13408" spans="1:20" x14ac:dyDescent="0.35">
      <c r="A13408" t="s">
        <v>229</v>
      </c>
      <c r="B13408" t="s">
        <v>230</v>
      </c>
      <c r="C13408" t="s">
        <v>97</v>
      </c>
      <c r="D13408" s="29">
        <v>45919</v>
      </c>
      <c r="E13408" s="184" t="str">
        <f t="shared" si="974"/>
        <v/>
      </c>
      <c r="F13408" s="184" t="str">
        <f t="shared" si="975"/>
        <v/>
      </c>
      <c r="G13408" s="184" t="str">
        <f t="shared" si="976"/>
        <v/>
      </c>
      <c r="H13408" s="184" t="str">
        <f t="shared" si="977"/>
        <v/>
      </c>
      <c r="R13408">
        <v>0</v>
      </c>
      <c r="S13408" t="s">
        <v>201</v>
      </c>
      <c r="T13408" s="221">
        <v>45566.313194444447</v>
      </c>
    </row>
    <row r="13409" spans="1:20" x14ac:dyDescent="0.35">
      <c r="A13409" t="s">
        <v>229</v>
      </c>
      <c r="B13409" t="s">
        <v>230</v>
      </c>
      <c r="C13409" t="s">
        <v>97</v>
      </c>
      <c r="D13409" s="29">
        <v>45920</v>
      </c>
      <c r="E13409" s="184" t="str">
        <f t="shared" si="974"/>
        <v/>
      </c>
      <c r="F13409" s="184" t="str">
        <f t="shared" si="975"/>
        <v/>
      </c>
      <c r="G13409" s="184" t="str">
        <f t="shared" si="976"/>
        <v/>
      </c>
      <c r="H13409" s="184" t="str">
        <f t="shared" si="977"/>
        <v/>
      </c>
      <c r="R13409">
        <v>0</v>
      </c>
      <c r="S13409" t="s">
        <v>201</v>
      </c>
      <c r="T13409" s="221">
        <v>45566.313194444447</v>
      </c>
    </row>
    <row r="13410" spans="1:20" x14ac:dyDescent="0.35">
      <c r="A13410" t="s">
        <v>229</v>
      </c>
      <c r="B13410" t="s">
        <v>230</v>
      </c>
      <c r="C13410" t="s">
        <v>97</v>
      </c>
      <c r="D13410" s="29">
        <v>45921</v>
      </c>
      <c r="E13410" s="184" t="str">
        <f t="shared" si="974"/>
        <v/>
      </c>
      <c r="F13410" s="184" t="str">
        <f t="shared" si="975"/>
        <v/>
      </c>
      <c r="G13410" s="184" t="str">
        <f t="shared" si="976"/>
        <v/>
      </c>
      <c r="H13410" s="184" t="str">
        <f t="shared" si="977"/>
        <v/>
      </c>
      <c r="R13410">
        <v>0</v>
      </c>
      <c r="S13410" t="s">
        <v>201</v>
      </c>
      <c r="T13410" s="221">
        <v>45566.313194444447</v>
      </c>
    </row>
    <row r="13411" spans="1:20" x14ac:dyDescent="0.35">
      <c r="A13411" t="s">
        <v>229</v>
      </c>
      <c r="B13411" t="s">
        <v>230</v>
      </c>
      <c r="C13411" t="s">
        <v>97</v>
      </c>
      <c r="D13411" s="29">
        <v>45922</v>
      </c>
      <c r="E13411" s="184" t="str">
        <f t="shared" si="974"/>
        <v/>
      </c>
      <c r="F13411" s="184" t="str">
        <f t="shared" si="975"/>
        <v/>
      </c>
      <c r="G13411" s="184" t="str">
        <f t="shared" si="976"/>
        <v/>
      </c>
      <c r="H13411" s="184" t="str">
        <f t="shared" si="977"/>
        <v/>
      </c>
      <c r="R13411">
        <v>0</v>
      </c>
      <c r="S13411" t="s">
        <v>201</v>
      </c>
      <c r="T13411" s="221">
        <v>45566.313194444447</v>
      </c>
    </row>
    <row r="13412" spans="1:20" x14ac:dyDescent="0.35">
      <c r="A13412" t="s">
        <v>229</v>
      </c>
      <c r="B13412" t="s">
        <v>230</v>
      </c>
      <c r="C13412" t="s">
        <v>97</v>
      </c>
      <c r="D13412" s="29">
        <v>45923</v>
      </c>
      <c r="E13412" s="184" t="str">
        <f t="shared" si="974"/>
        <v/>
      </c>
      <c r="F13412" s="184" t="str">
        <f t="shared" si="975"/>
        <v/>
      </c>
      <c r="G13412" s="184" t="str">
        <f t="shared" si="976"/>
        <v/>
      </c>
      <c r="H13412" s="184" t="str">
        <f t="shared" si="977"/>
        <v/>
      </c>
      <c r="R13412">
        <v>0</v>
      </c>
      <c r="S13412" t="s">
        <v>201</v>
      </c>
      <c r="T13412" s="221">
        <v>45566.313194444447</v>
      </c>
    </row>
    <row r="13413" spans="1:20" x14ac:dyDescent="0.35">
      <c r="A13413" t="s">
        <v>229</v>
      </c>
      <c r="B13413" t="s">
        <v>230</v>
      </c>
      <c r="C13413" t="s">
        <v>97</v>
      </c>
      <c r="D13413" s="29">
        <v>45924</v>
      </c>
      <c r="E13413" s="184" t="str">
        <f t="shared" si="974"/>
        <v/>
      </c>
      <c r="F13413" s="184" t="str">
        <f t="shared" si="975"/>
        <v/>
      </c>
      <c r="G13413" s="184" t="str">
        <f t="shared" si="976"/>
        <v/>
      </c>
      <c r="H13413" s="184" t="str">
        <f t="shared" si="977"/>
        <v/>
      </c>
      <c r="R13413">
        <v>0</v>
      </c>
      <c r="S13413" t="s">
        <v>201</v>
      </c>
      <c r="T13413" s="221">
        <v>45566.313194444447</v>
      </c>
    </row>
    <row r="13414" spans="1:20" x14ac:dyDescent="0.35">
      <c r="A13414" t="s">
        <v>229</v>
      </c>
      <c r="B13414" t="s">
        <v>230</v>
      </c>
      <c r="C13414" t="s">
        <v>97</v>
      </c>
      <c r="D13414" s="29">
        <v>45925</v>
      </c>
      <c r="E13414" s="184" t="str">
        <f t="shared" si="974"/>
        <v/>
      </c>
      <c r="F13414" s="184" t="str">
        <f t="shared" si="975"/>
        <v/>
      </c>
      <c r="G13414" s="184" t="str">
        <f t="shared" si="976"/>
        <v/>
      </c>
      <c r="H13414" s="184" t="str">
        <f t="shared" si="977"/>
        <v/>
      </c>
      <c r="R13414">
        <v>0</v>
      </c>
      <c r="S13414" t="s">
        <v>201</v>
      </c>
      <c r="T13414" s="221">
        <v>45566.313194444447</v>
      </c>
    </row>
    <row r="13415" spans="1:20" x14ac:dyDescent="0.35">
      <c r="A13415" t="s">
        <v>229</v>
      </c>
      <c r="B13415" t="s">
        <v>230</v>
      </c>
      <c r="C13415" t="s">
        <v>97</v>
      </c>
      <c r="D13415" s="29">
        <v>45926</v>
      </c>
      <c r="E13415" s="184" t="str">
        <f t="shared" si="974"/>
        <v/>
      </c>
      <c r="F13415" s="184" t="str">
        <f t="shared" si="975"/>
        <v/>
      </c>
      <c r="G13415" s="184" t="str">
        <f t="shared" si="976"/>
        <v/>
      </c>
      <c r="H13415" s="184" t="str">
        <f t="shared" si="977"/>
        <v/>
      </c>
      <c r="R13415">
        <v>0</v>
      </c>
      <c r="S13415" t="s">
        <v>201</v>
      </c>
      <c r="T13415" s="221">
        <v>45566.313194444447</v>
      </c>
    </row>
    <row r="13416" spans="1:20" x14ac:dyDescent="0.35">
      <c r="A13416" t="s">
        <v>229</v>
      </c>
      <c r="B13416" t="s">
        <v>230</v>
      </c>
      <c r="C13416" t="s">
        <v>97</v>
      </c>
      <c r="D13416" s="29">
        <v>45927</v>
      </c>
      <c r="E13416" s="184" t="str">
        <f t="shared" si="974"/>
        <v/>
      </c>
      <c r="F13416" s="184" t="str">
        <f t="shared" si="975"/>
        <v/>
      </c>
      <c r="G13416" s="184" t="str">
        <f t="shared" si="976"/>
        <v/>
      </c>
      <c r="H13416" s="184" t="str">
        <f t="shared" si="977"/>
        <v/>
      </c>
      <c r="R13416">
        <v>0</v>
      </c>
      <c r="S13416" t="s">
        <v>201</v>
      </c>
      <c r="T13416" s="221">
        <v>45566.313194444447</v>
      </c>
    </row>
    <row r="13417" spans="1:20" x14ac:dyDescent="0.35">
      <c r="A13417" t="s">
        <v>229</v>
      </c>
      <c r="B13417" t="s">
        <v>230</v>
      </c>
      <c r="C13417" t="s">
        <v>97</v>
      </c>
      <c r="D13417" s="29">
        <v>45928</v>
      </c>
      <c r="E13417" s="184" t="str">
        <f t="shared" si="974"/>
        <v/>
      </c>
      <c r="F13417" s="184" t="str">
        <f t="shared" si="975"/>
        <v/>
      </c>
      <c r="G13417" s="184" t="str">
        <f t="shared" si="976"/>
        <v/>
      </c>
      <c r="H13417" s="184" t="str">
        <f t="shared" si="977"/>
        <v/>
      </c>
      <c r="R13417">
        <v>0</v>
      </c>
      <c r="S13417" t="s">
        <v>201</v>
      </c>
      <c r="T13417" s="221">
        <v>45566.313194444447</v>
      </c>
    </row>
    <row r="13418" spans="1:20" x14ac:dyDescent="0.35">
      <c r="A13418" t="s">
        <v>229</v>
      </c>
      <c r="B13418" t="s">
        <v>230</v>
      </c>
      <c r="C13418" t="s">
        <v>97</v>
      </c>
      <c r="D13418" s="29">
        <v>45929</v>
      </c>
      <c r="E13418" s="184" t="str">
        <f t="shared" si="974"/>
        <v/>
      </c>
      <c r="F13418" s="184" t="str">
        <f t="shared" si="975"/>
        <v/>
      </c>
      <c r="G13418" s="184" t="str">
        <f t="shared" si="976"/>
        <v/>
      </c>
      <c r="H13418" s="184" t="str">
        <f t="shared" si="977"/>
        <v/>
      </c>
      <c r="R13418">
        <v>0</v>
      </c>
      <c r="S13418" t="s">
        <v>201</v>
      </c>
      <c r="T13418" s="221">
        <v>45566.313194444447</v>
      </c>
    </row>
    <row r="13419" spans="1:20" x14ac:dyDescent="0.35">
      <c r="A13419" t="s">
        <v>229</v>
      </c>
      <c r="B13419" t="s">
        <v>230</v>
      </c>
      <c r="C13419" t="s">
        <v>97</v>
      </c>
      <c r="D13419" s="29">
        <v>45930</v>
      </c>
      <c r="E13419" s="184" t="str">
        <f t="shared" si="974"/>
        <v/>
      </c>
      <c r="F13419" s="184" t="str">
        <f t="shared" si="975"/>
        <v/>
      </c>
      <c r="G13419" s="184" t="str">
        <f t="shared" si="976"/>
        <v/>
      </c>
      <c r="H13419" s="184" t="str">
        <f t="shared" si="977"/>
        <v/>
      </c>
      <c r="R13419">
        <v>0</v>
      </c>
      <c r="S13419" t="s">
        <v>201</v>
      </c>
      <c r="T13419" s="221">
        <v>45566.313194444447</v>
      </c>
    </row>
    <row r="13420" spans="1:20" x14ac:dyDescent="0.35">
      <c r="A13420" t="s">
        <v>229</v>
      </c>
      <c r="B13420" t="s">
        <v>230</v>
      </c>
      <c r="C13420" t="s">
        <v>97</v>
      </c>
      <c r="D13420" s="29">
        <v>45931</v>
      </c>
      <c r="E13420" s="184" t="str">
        <f t="shared" si="974"/>
        <v/>
      </c>
      <c r="F13420" s="184" t="str">
        <f t="shared" si="975"/>
        <v/>
      </c>
      <c r="G13420" s="184" t="str">
        <f t="shared" si="976"/>
        <v/>
      </c>
      <c r="H13420" s="184" t="str">
        <f t="shared" si="977"/>
        <v/>
      </c>
      <c r="R13420">
        <v>0</v>
      </c>
      <c r="S13420" t="s">
        <v>201</v>
      </c>
      <c r="T13420" s="221">
        <v>45566.313194444447</v>
      </c>
    </row>
    <row r="13421" spans="1:20" x14ac:dyDescent="0.35">
      <c r="A13421" t="s">
        <v>229</v>
      </c>
      <c r="B13421" t="s">
        <v>230</v>
      </c>
      <c r="C13421" t="s">
        <v>97</v>
      </c>
      <c r="D13421" s="29">
        <v>45932</v>
      </c>
      <c r="E13421" s="184" t="str">
        <f t="shared" si="974"/>
        <v/>
      </c>
      <c r="F13421" s="184" t="str">
        <f t="shared" si="975"/>
        <v/>
      </c>
      <c r="G13421" s="184" t="str">
        <f t="shared" si="976"/>
        <v/>
      </c>
      <c r="H13421" s="184" t="str">
        <f t="shared" si="977"/>
        <v/>
      </c>
      <c r="R13421">
        <v>0</v>
      </c>
      <c r="S13421" t="s">
        <v>201</v>
      </c>
      <c r="T13421" s="221">
        <v>45566.313194444447</v>
      </c>
    </row>
    <row r="13422" spans="1:20" x14ac:dyDescent="0.35">
      <c r="A13422" t="s">
        <v>229</v>
      </c>
      <c r="B13422" t="s">
        <v>230</v>
      </c>
      <c r="C13422" t="s">
        <v>97</v>
      </c>
      <c r="D13422" s="29">
        <v>45933</v>
      </c>
      <c r="E13422" s="184" t="str">
        <f t="shared" si="974"/>
        <v/>
      </c>
      <c r="F13422" s="184" t="str">
        <f t="shared" si="975"/>
        <v/>
      </c>
      <c r="G13422" s="184" t="str">
        <f t="shared" si="976"/>
        <v/>
      </c>
      <c r="H13422" s="184" t="str">
        <f t="shared" si="977"/>
        <v/>
      </c>
      <c r="R13422">
        <v>0</v>
      </c>
      <c r="S13422" t="s">
        <v>201</v>
      </c>
      <c r="T13422" s="221">
        <v>45566.313194444447</v>
      </c>
    </row>
    <row r="13423" spans="1:20" x14ac:dyDescent="0.35">
      <c r="A13423" t="s">
        <v>229</v>
      </c>
      <c r="B13423" t="s">
        <v>230</v>
      </c>
      <c r="C13423" t="s">
        <v>97</v>
      </c>
      <c r="D13423" s="29">
        <v>45934</v>
      </c>
      <c r="E13423" s="184" t="str">
        <f t="shared" si="974"/>
        <v/>
      </c>
      <c r="F13423" s="184" t="str">
        <f t="shared" si="975"/>
        <v/>
      </c>
      <c r="G13423" s="184" t="str">
        <f t="shared" si="976"/>
        <v/>
      </c>
      <c r="H13423" s="184" t="str">
        <f t="shared" si="977"/>
        <v/>
      </c>
      <c r="R13423">
        <v>0</v>
      </c>
      <c r="S13423" t="s">
        <v>201</v>
      </c>
      <c r="T13423" s="221">
        <v>45566.313194444447</v>
      </c>
    </row>
    <row r="13424" spans="1:20" x14ac:dyDescent="0.35">
      <c r="A13424" t="s">
        <v>229</v>
      </c>
      <c r="B13424" t="s">
        <v>230</v>
      </c>
      <c r="C13424" t="s">
        <v>97</v>
      </c>
      <c r="D13424" s="29">
        <v>45935</v>
      </c>
      <c r="E13424" s="184" t="str">
        <f t="shared" si="974"/>
        <v/>
      </c>
      <c r="F13424" s="184" t="str">
        <f t="shared" si="975"/>
        <v/>
      </c>
      <c r="G13424" s="184" t="str">
        <f t="shared" si="976"/>
        <v/>
      </c>
      <c r="H13424" s="184" t="str">
        <f t="shared" si="977"/>
        <v/>
      </c>
      <c r="R13424">
        <v>0</v>
      </c>
      <c r="S13424" t="s">
        <v>201</v>
      </c>
      <c r="T13424" s="221">
        <v>45566.313194444447</v>
      </c>
    </row>
    <row r="13425" spans="1:20" x14ac:dyDescent="0.35">
      <c r="A13425" t="s">
        <v>229</v>
      </c>
      <c r="B13425" t="s">
        <v>230</v>
      </c>
      <c r="C13425" t="s">
        <v>97</v>
      </c>
      <c r="D13425" s="29">
        <v>45936</v>
      </c>
      <c r="E13425" s="184" t="str">
        <f t="shared" si="974"/>
        <v/>
      </c>
      <c r="F13425" s="184" t="str">
        <f t="shared" si="975"/>
        <v/>
      </c>
      <c r="G13425" s="184" t="str">
        <f t="shared" si="976"/>
        <v/>
      </c>
      <c r="H13425" s="184" t="str">
        <f t="shared" si="977"/>
        <v/>
      </c>
      <c r="R13425">
        <v>0</v>
      </c>
      <c r="S13425" t="s">
        <v>201</v>
      </c>
      <c r="T13425" s="221">
        <v>45566.313194444447</v>
      </c>
    </row>
    <row r="13426" spans="1:20" x14ac:dyDescent="0.35">
      <c r="A13426" t="s">
        <v>229</v>
      </c>
      <c r="B13426" t="s">
        <v>230</v>
      </c>
      <c r="C13426" t="s">
        <v>97</v>
      </c>
      <c r="D13426" s="29">
        <v>45937</v>
      </c>
      <c r="E13426" s="184" t="str">
        <f t="shared" si="974"/>
        <v/>
      </c>
      <c r="F13426" s="184" t="str">
        <f t="shared" si="975"/>
        <v/>
      </c>
      <c r="G13426" s="184" t="str">
        <f t="shared" si="976"/>
        <v/>
      </c>
      <c r="H13426" s="184" t="str">
        <f t="shared" si="977"/>
        <v/>
      </c>
      <c r="R13426">
        <v>0</v>
      </c>
      <c r="S13426" t="s">
        <v>201</v>
      </c>
      <c r="T13426" s="221">
        <v>45566.313194444447</v>
      </c>
    </row>
    <row r="13427" spans="1:20" x14ac:dyDescent="0.35">
      <c r="A13427" t="s">
        <v>229</v>
      </c>
      <c r="B13427" t="s">
        <v>230</v>
      </c>
      <c r="C13427" t="s">
        <v>97</v>
      </c>
      <c r="D13427" s="29">
        <v>45938</v>
      </c>
      <c r="E13427" s="184" t="str">
        <f t="shared" si="974"/>
        <v/>
      </c>
      <c r="F13427" s="184" t="str">
        <f t="shared" si="975"/>
        <v/>
      </c>
      <c r="G13427" s="184" t="str">
        <f t="shared" si="976"/>
        <v/>
      </c>
      <c r="H13427" s="184" t="str">
        <f t="shared" si="977"/>
        <v/>
      </c>
      <c r="R13427">
        <v>0</v>
      </c>
      <c r="S13427" t="s">
        <v>201</v>
      </c>
      <c r="T13427" s="221">
        <v>45566.313194444447</v>
      </c>
    </row>
    <row r="13428" spans="1:20" x14ac:dyDescent="0.35">
      <c r="A13428" t="s">
        <v>229</v>
      </c>
      <c r="B13428" t="s">
        <v>230</v>
      </c>
      <c r="C13428" t="s">
        <v>97</v>
      </c>
      <c r="D13428" s="29">
        <v>45939</v>
      </c>
      <c r="E13428" s="184" t="str">
        <f t="shared" si="974"/>
        <v/>
      </c>
      <c r="F13428" s="184" t="str">
        <f t="shared" si="975"/>
        <v/>
      </c>
      <c r="G13428" s="184" t="str">
        <f t="shared" si="976"/>
        <v/>
      </c>
      <c r="H13428" s="184" t="str">
        <f t="shared" si="977"/>
        <v/>
      </c>
      <c r="R13428">
        <v>0</v>
      </c>
      <c r="S13428" t="s">
        <v>201</v>
      </c>
      <c r="T13428" s="221">
        <v>45566.313194444447</v>
      </c>
    </row>
    <row r="13429" spans="1:20" x14ac:dyDescent="0.35">
      <c r="A13429" t="s">
        <v>229</v>
      </c>
      <c r="B13429" t="s">
        <v>230</v>
      </c>
      <c r="C13429" t="s">
        <v>97</v>
      </c>
      <c r="D13429" s="29">
        <v>45940</v>
      </c>
      <c r="E13429" s="184" t="str">
        <f t="shared" si="974"/>
        <v/>
      </c>
      <c r="F13429" s="184" t="str">
        <f t="shared" si="975"/>
        <v/>
      </c>
      <c r="G13429" s="184" t="str">
        <f t="shared" si="976"/>
        <v/>
      </c>
      <c r="H13429" s="184" t="str">
        <f t="shared" si="977"/>
        <v/>
      </c>
      <c r="R13429">
        <v>0</v>
      </c>
      <c r="S13429" t="s">
        <v>201</v>
      </c>
      <c r="T13429" s="221">
        <v>45566.313194444447</v>
      </c>
    </row>
    <row r="13430" spans="1:20" x14ac:dyDescent="0.35">
      <c r="A13430" t="s">
        <v>229</v>
      </c>
      <c r="B13430" t="s">
        <v>230</v>
      </c>
      <c r="C13430" t="s">
        <v>97</v>
      </c>
      <c r="D13430" s="29">
        <v>45941</v>
      </c>
      <c r="E13430" s="184" t="str">
        <f t="shared" si="974"/>
        <v/>
      </c>
      <c r="F13430" s="184" t="str">
        <f t="shared" si="975"/>
        <v/>
      </c>
      <c r="G13430" s="184" t="str">
        <f t="shared" si="976"/>
        <v/>
      </c>
      <c r="H13430" s="184" t="str">
        <f t="shared" si="977"/>
        <v/>
      </c>
      <c r="R13430">
        <v>0</v>
      </c>
      <c r="S13430" t="s">
        <v>201</v>
      </c>
      <c r="T13430" s="221">
        <v>45566.313194444447</v>
      </c>
    </row>
    <row r="13431" spans="1:20" x14ac:dyDescent="0.35">
      <c r="A13431" t="s">
        <v>229</v>
      </c>
      <c r="B13431" t="s">
        <v>230</v>
      </c>
      <c r="C13431" t="s">
        <v>97</v>
      </c>
      <c r="D13431" s="29">
        <v>45942</v>
      </c>
      <c r="E13431" s="184" t="str">
        <f t="shared" si="974"/>
        <v/>
      </c>
      <c r="F13431" s="184" t="str">
        <f t="shared" si="975"/>
        <v/>
      </c>
      <c r="G13431" s="184" t="str">
        <f t="shared" si="976"/>
        <v/>
      </c>
      <c r="H13431" s="184" t="str">
        <f t="shared" si="977"/>
        <v/>
      </c>
      <c r="R13431">
        <v>0</v>
      </c>
      <c r="S13431" t="s">
        <v>201</v>
      </c>
      <c r="T13431" s="221">
        <v>45566.313194444447</v>
      </c>
    </row>
    <row r="13432" spans="1:20" x14ac:dyDescent="0.35">
      <c r="A13432" t="s">
        <v>229</v>
      </c>
      <c r="B13432" t="s">
        <v>230</v>
      </c>
      <c r="C13432" t="s">
        <v>97</v>
      </c>
      <c r="D13432" s="29">
        <v>45943</v>
      </c>
      <c r="E13432" s="184" t="str">
        <f t="shared" si="974"/>
        <v/>
      </c>
      <c r="F13432" s="184" t="str">
        <f t="shared" si="975"/>
        <v/>
      </c>
      <c r="G13432" s="184" t="str">
        <f t="shared" si="976"/>
        <v/>
      </c>
      <c r="H13432" s="184" t="str">
        <f t="shared" si="977"/>
        <v/>
      </c>
      <c r="R13432">
        <v>0</v>
      </c>
      <c r="S13432" t="s">
        <v>201</v>
      </c>
      <c r="T13432" s="221">
        <v>45566.313194444447</v>
      </c>
    </row>
    <row r="13433" spans="1:20" x14ac:dyDescent="0.35">
      <c r="A13433" t="s">
        <v>229</v>
      </c>
      <c r="B13433" t="s">
        <v>230</v>
      </c>
      <c r="C13433" t="s">
        <v>97</v>
      </c>
      <c r="D13433" s="29">
        <v>45944</v>
      </c>
      <c r="E13433" s="184" t="str">
        <f t="shared" si="974"/>
        <v/>
      </c>
      <c r="F13433" s="184" t="str">
        <f t="shared" si="975"/>
        <v/>
      </c>
      <c r="G13433" s="184" t="str">
        <f t="shared" si="976"/>
        <v/>
      </c>
      <c r="H13433" s="184" t="str">
        <f t="shared" si="977"/>
        <v/>
      </c>
      <c r="R13433">
        <v>0</v>
      </c>
      <c r="S13433" t="s">
        <v>201</v>
      </c>
      <c r="T13433" s="221">
        <v>45566.313194444447</v>
      </c>
    </row>
    <row r="13434" spans="1:20" x14ac:dyDescent="0.35">
      <c r="A13434" t="s">
        <v>229</v>
      </c>
      <c r="B13434" t="s">
        <v>230</v>
      </c>
      <c r="C13434" t="s">
        <v>97</v>
      </c>
      <c r="D13434" s="29">
        <v>45945</v>
      </c>
      <c r="E13434" s="184" t="str">
        <f t="shared" si="974"/>
        <v/>
      </c>
      <c r="F13434" s="184" t="str">
        <f t="shared" si="975"/>
        <v/>
      </c>
      <c r="G13434" s="184" t="str">
        <f t="shared" si="976"/>
        <v/>
      </c>
      <c r="H13434" s="184" t="str">
        <f t="shared" si="977"/>
        <v/>
      </c>
      <c r="R13434">
        <v>0</v>
      </c>
      <c r="S13434" t="s">
        <v>201</v>
      </c>
      <c r="T13434" s="221">
        <v>45566.313194444447</v>
      </c>
    </row>
    <row r="13435" spans="1:20" x14ac:dyDescent="0.35">
      <c r="A13435" t="s">
        <v>229</v>
      </c>
      <c r="B13435" t="s">
        <v>230</v>
      </c>
      <c r="C13435" t="s">
        <v>97</v>
      </c>
      <c r="D13435" s="29">
        <v>45946</v>
      </c>
      <c r="E13435" s="184" t="str">
        <f t="shared" si="974"/>
        <v/>
      </c>
      <c r="F13435" s="184" t="str">
        <f t="shared" si="975"/>
        <v/>
      </c>
      <c r="G13435" s="184" t="str">
        <f t="shared" si="976"/>
        <v/>
      </c>
      <c r="H13435" s="184" t="str">
        <f t="shared" si="977"/>
        <v/>
      </c>
      <c r="R13435">
        <v>0</v>
      </c>
      <c r="S13435" t="s">
        <v>201</v>
      </c>
      <c r="T13435" s="221">
        <v>45566.313194444447</v>
      </c>
    </row>
    <row r="13436" spans="1:20" x14ac:dyDescent="0.35">
      <c r="A13436" t="s">
        <v>229</v>
      </c>
      <c r="B13436" t="s">
        <v>230</v>
      </c>
      <c r="C13436" t="s">
        <v>97</v>
      </c>
      <c r="D13436" s="29">
        <v>45947</v>
      </c>
      <c r="E13436" s="184" t="str">
        <f t="shared" si="974"/>
        <v/>
      </c>
      <c r="F13436" s="184" t="str">
        <f t="shared" si="975"/>
        <v/>
      </c>
      <c r="G13436" s="184" t="str">
        <f t="shared" si="976"/>
        <v/>
      </c>
      <c r="H13436" s="184" t="str">
        <f t="shared" si="977"/>
        <v/>
      </c>
      <c r="R13436">
        <v>0</v>
      </c>
      <c r="S13436" t="s">
        <v>201</v>
      </c>
      <c r="T13436" s="221">
        <v>45566.313194444447</v>
      </c>
    </row>
    <row r="13437" spans="1:20" x14ac:dyDescent="0.35">
      <c r="A13437" t="s">
        <v>229</v>
      </c>
      <c r="B13437" t="s">
        <v>230</v>
      </c>
      <c r="C13437" t="s">
        <v>97</v>
      </c>
      <c r="D13437" s="29">
        <v>45948</v>
      </c>
      <c r="E13437" s="184" t="str">
        <f t="shared" si="974"/>
        <v/>
      </c>
      <c r="F13437" s="184" t="str">
        <f t="shared" si="975"/>
        <v/>
      </c>
      <c r="G13437" s="184" t="str">
        <f t="shared" si="976"/>
        <v/>
      </c>
      <c r="H13437" s="184" t="str">
        <f t="shared" si="977"/>
        <v/>
      </c>
      <c r="R13437">
        <v>0</v>
      </c>
      <c r="S13437" t="s">
        <v>201</v>
      </c>
      <c r="T13437" s="221">
        <v>45566.313194444447</v>
      </c>
    </row>
    <row r="13438" spans="1:20" x14ac:dyDescent="0.35">
      <c r="A13438" t="s">
        <v>229</v>
      </c>
      <c r="B13438" t="s">
        <v>230</v>
      </c>
      <c r="C13438" t="s">
        <v>97</v>
      </c>
      <c r="D13438" s="29">
        <v>45949</v>
      </c>
      <c r="E13438" s="184" t="str">
        <f t="shared" si="974"/>
        <v/>
      </c>
      <c r="F13438" s="184" t="str">
        <f t="shared" si="975"/>
        <v/>
      </c>
      <c r="G13438" s="184" t="str">
        <f t="shared" si="976"/>
        <v/>
      </c>
      <c r="H13438" s="184" t="str">
        <f t="shared" si="977"/>
        <v/>
      </c>
      <c r="R13438">
        <v>0</v>
      </c>
      <c r="S13438" t="s">
        <v>201</v>
      </c>
      <c r="T13438" s="221">
        <v>45566.313194444447</v>
      </c>
    </row>
    <row r="13439" spans="1:20" x14ac:dyDescent="0.35">
      <c r="A13439" t="s">
        <v>229</v>
      </c>
      <c r="B13439" t="s">
        <v>230</v>
      </c>
      <c r="C13439" t="s">
        <v>97</v>
      </c>
      <c r="D13439" s="29">
        <v>45950</v>
      </c>
      <c r="E13439" s="184" t="str">
        <f t="shared" si="974"/>
        <v/>
      </c>
      <c r="F13439" s="184" t="str">
        <f t="shared" si="975"/>
        <v/>
      </c>
      <c r="G13439" s="184" t="str">
        <f t="shared" si="976"/>
        <v/>
      </c>
      <c r="H13439" s="184" t="str">
        <f t="shared" si="977"/>
        <v/>
      </c>
      <c r="R13439">
        <v>0</v>
      </c>
      <c r="S13439" t="s">
        <v>201</v>
      </c>
      <c r="T13439" s="221">
        <v>45566.313194444447</v>
      </c>
    </row>
    <row r="13440" spans="1:20" x14ac:dyDescent="0.35">
      <c r="A13440" t="s">
        <v>229</v>
      </c>
      <c r="B13440" t="s">
        <v>230</v>
      </c>
      <c r="C13440" t="s">
        <v>97</v>
      </c>
      <c r="D13440" s="29">
        <v>45951</v>
      </c>
      <c r="E13440" s="184" t="str">
        <f t="shared" si="974"/>
        <v/>
      </c>
      <c r="F13440" s="184" t="str">
        <f t="shared" si="975"/>
        <v/>
      </c>
      <c r="G13440" s="184" t="str">
        <f t="shared" si="976"/>
        <v/>
      </c>
      <c r="H13440" s="184" t="str">
        <f t="shared" si="977"/>
        <v/>
      </c>
      <c r="R13440">
        <v>0</v>
      </c>
      <c r="S13440" t="s">
        <v>201</v>
      </c>
      <c r="T13440" s="221">
        <v>45566.313194444447</v>
      </c>
    </row>
    <row r="13441" spans="1:20" x14ac:dyDescent="0.35">
      <c r="A13441" t="s">
        <v>229</v>
      </c>
      <c r="B13441" t="s">
        <v>230</v>
      </c>
      <c r="C13441" t="s">
        <v>97</v>
      </c>
      <c r="D13441" s="29">
        <v>45952</v>
      </c>
      <c r="E13441" s="184" t="str">
        <f t="shared" si="974"/>
        <v/>
      </c>
      <c r="F13441" s="184" t="str">
        <f t="shared" si="975"/>
        <v/>
      </c>
      <c r="G13441" s="184" t="str">
        <f t="shared" si="976"/>
        <v/>
      </c>
      <c r="H13441" s="184" t="str">
        <f t="shared" si="977"/>
        <v/>
      </c>
      <c r="R13441">
        <v>0</v>
      </c>
      <c r="S13441" t="s">
        <v>201</v>
      </c>
      <c r="T13441" s="221">
        <v>45566.313194444447</v>
      </c>
    </row>
    <row r="13442" spans="1:20" x14ac:dyDescent="0.35">
      <c r="A13442" t="s">
        <v>229</v>
      </c>
      <c r="B13442" t="s">
        <v>230</v>
      </c>
      <c r="C13442" t="s">
        <v>97</v>
      </c>
      <c r="D13442" s="29">
        <v>45953</v>
      </c>
      <c r="E13442" s="184" t="str">
        <f t="shared" si="974"/>
        <v/>
      </c>
      <c r="F13442" s="184" t="str">
        <f t="shared" si="975"/>
        <v/>
      </c>
      <c r="G13442" s="184" t="str">
        <f t="shared" si="976"/>
        <v/>
      </c>
      <c r="H13442" s="184" t="str">
        <f t="shared" si="977"/>
        <v/>
      </c>
      <c r="R13442">
        <v>0</v>
      </c>
      <c r="S13442" t="s">
        <v>201</v>
      </c>
      <c r="T13442" s="221">
        <v>45566.313194444447</v>
      </c>
    </row>
    <row r="13443" spans="1:20" x14ac:dyDescent="0.35">
      <c r="A13443" t="s">
        <v>229</v>
      </c>
      <c r="B13443" t="s">
        <v>230</v>
      </c>
      <c r="C13443" t="s">
        <v>97</v>
      </c>
      <c r="D13443" s="29">
        <v>45954</v>
      </c>
      <c r="E13443" s="184" t="str">
        <f t="shared" si="974"/>
        <v/>
      </c>
      <c r="F13443" s="184" t="str">
        <f t="shared" si="975"/>
        <v/>
      </c>
      <c r="G13443" s="184" t="str">
        <f t="shared" si="976"/>
        <v/>
      </c>
      <c r="H13443" s="184" t="str">
        <f t="shared" si="977"/>
        <v/>
      </c>
      <c r="R13443">
        <v>0</v>
      </c>
      <c r="S13443" t="s">
        <v>201</v>
      </c>
      <c r="T13443" s="221">
        <v>45566.313194444447</v>
      </c>
    </row>
    <row r="13444" spans="1:20" x14ac:dyDescent="0.35">
      <c r="A13444" t="s">
        <v>229</v>
      </c>
      <c r="B13444" t="s">
        <v>230</v>
      </c>
      <c r="C13444" t="s">
        <v>97</v>
      </c>
      <c r="D13444" s="29">
        <v>45955</v>
      </c>
      <c r="E13444" s="184" t="str">
        <f t="shared" si="974"/>
        <v/>
      </c>
      <c r="F13444" s="184" t="str">
        <f t="shared" si="975"/>
        <v/>
      </c>
      <c r="G13444" s="184" t="str">
        <f t="shared" si="976"/>
        <v/>
      </c>
      <c r="H13444" s="184" t="str">
        <f t="shared" si="977"/>
        <v/>
      </c>
      <c r="R13444">
        <v>0</v>
      </c>
      <c r="S13444" t="s">
        <v>201</v>
      </c>
      <c r="T13444" s="221">
        <v>45566.313194444447</v>
      </c>
    </row>
    <row r="13445" spans="1:20" x14ac:dyDescent="0.35">
      <c r="A13445" t="s">
        <v>229</v>
      </c>
      <c r="B13445" t="s">
        <v>230</v>
      </c>
      <c r="C13445" t="s">
        <v>97</v>
      </c>
      <c r="D13445" s="29">
        <v>45956</v>
      </c>
      <c r="E13445" s="184" t="str">
        <f t="shared" si="974"/>
        <v/>
      </c>
      <c r="F13445" s="184" t="str">
        <f t="shared" si="975"/>
        <v/>
      </c>
      <c r="G13445" s="184" t="str">
        <f t="shared" si="976"/>
        <v/>
      </c>
      <c r="H13445" s="184" t="str">
        <f t="shared" si="977"/>
        <v/>
      </c>
      <c r="R13445">
        <v>0</v>
      </c>
      <c r="S13445" t="s">
        <v>201</v>
      </c>
      <c r="T13445" s="221">
        <v>45566.313194444447</v>
      </c>
    </row>
    <row r="13446" spans="1:20" x14ac:dyDescent="0.35">
      <c r="A13446" t="s">
        <v>229</v>
      </c>
      <c r="B13446" t="s">
        <v>230</v>
      </c>
      <c r="C13446" t="s">
        <v>97</v>
      </c>
      <c r="D13446" s="29">
        <v>45957</v>
      </c>
      <c r="E13446" s="184" t="str">
        <f t="shared" si="974"/>
        <v/>
      </c>
      <c r="F13446" s="184" t="str">
        <f t="shared" si="975"/>
        <v/>
      </c>
      <c r="G13446" s="184" t="str">
        <f t="shared" si="976"/>
        <v/>
      </c>
      <c r="H13446" s="184" t="str">
        <f t="shared" si="977"/>
        <v/>
      </c>
      <c r="R13446">
        <v>0</v>
      </c>
      <c r="S13446" t="s">
        <v>201</v>
      </c>
      <c r="T13446" s="221">
        <v>45566.313194444447</v>
      </c>
    </row>
    <row r="13447" spans="1:20" x14ac:dyDescent="0.35">
      <c r="A13447" t="s">
        <v>229</v>
      </c>
      <c r="B13447" t="s">
        <v>230</v>
      </c>
      <c r="C13447" t="s">
        <v>97</v>
      </c>
      <c r="D13447" s="29">
        <v>45958</v>
      </c>
      <c r="E13447" s="184" t="str">
        <f t="shared" si="974"/>
        <v/>
      </c>
      <c r="F13447" s="184" t="str">
        <f t="shared" si="975"/>
        <v/>
      </c>
      <c r="G13447" s="184" t="str">
        <f t="shared" si="976"/>
        <v/>
      </c>
      <c r="H13447" s="184" t="str">
        <f t="shared" si="977"/>
        <v/>
      </c>
      <c r="R13447">
        <v>0</v>
      </c>
      <c r="S13447" t="s">
        <v>201</v>
      </c>
      <c r="T13447" s="221">
        <v>45566.313194444447</v>
      </c>
    </row>
    <row r="13448" spans="1:20" x14ac:dyDescent="0.35">
      <c r="A13448" t="s">
        <v>229</v>
      </c>
      <c r="B13448" t="s">
        <v>230</v>
      </c>
      <c r="C13448" t="s">
        <v>97</v>
      </c>
      <c r="D13448" s="29">
        <v>45959</v>
      </c>
      <c r="E13448" s="184" t="str">
        <f t="shared" ref="E13448:E13511" si="978">IF(J13448="","",IF(L13448=0,0,IF(1-(J13448/L13448)&lt;0,"",1-(J13448/L13448))))</f>
        <v/>
      </c>
      <c r="F13448" s="184" t="str">
        <f t="shared" ref="F13448:F13511" si="979">IF(K13448="","",IF(L13448=0,0,IF(1-(K13448/L13448)&lt;0,"",1-(K13448/L13448))))</f>
        <v/>
      </c>
      <c r="G13448" s="184" t="str">
        <f t="shared" ref="G13448:G13511" si="980">IF(J13448="","",IF(1-(J13448/R13448)&lt;0,"",1-(J13448/R13448)))</f>
        <v/>
      </c>
      <c r="H13448" s="184" t="str">
        <f t="shared" ref="H13448:H13511" si="981">IF(K13448="","",IF(1-(K13448/R13448)&lt;0,"",1-(K13448/R13448)))</f>
        <v/>
      </c>
      <c r="R13448">
        <v>0</v>
      </c>
      <c r="S13448" t="s">
        <v>201</v>
      </c>
      <c r="T13448" s="221">
        <v>45566.313194444447</v>
      </c>
    </row>
    <row r="13449" spans="1:20" x14ac:dyDescent="0.35">
      <c r="A13449" t="s">
        <v>229</v>
      </c>
      <c r="B13449" t="s">
        <v>230</v>
      </c>
      <c r="C13449" t="s">
        <v>97</v>
      </c>
      <c r="D13449" s="29">
        <v>45960</v>
      </c>
      <c r="E13449" s="184" t="str">
        <f t="shared" si="978"/>
        <v/>
      </c>
      <c r="F13449" s="184" t="str">
        <f t="shared" si="979"/>
        <v/>
      </c>
      <c r="G13449" s="184" t="str">
        <f t="shared" si="980"/>
        <v/>
      </c>
      <c r="H13449" s="184" t="str">
        <f t="shared" si="981"/>
        <v/>
      </c>
      <c r="R13449">
        <v>0</v>
      </c>
      <c r="S13449" t="s">
        <v>201</v>
      </c>
      <c r="T13449" s="221">
        <v>45566.313194444447</v>
      </c>
    </row>
    <row r="13450" spans="1:20" x14ac:dyDescent="0.35">
      <c r="A13450" t="s">
        <v>229</v>
      </c>
      <c r="B13450" t="s">
        <v>230</v>
      </c>
      <c r="C13450" t="s">
        <v>97</v>
      </c>
      <c r="D13450" s="29">
        <v>45961</v>
      </c>
      <c r="E13450" s="184" t="str">
        <f t="shared" si="978"/>
        <v/>
      </c>
      <c r="F13450" s="184" t="str">
        <f t="shared" si="979"/>
        <v/>
      </c>
      <c r="G13450" s="184" t="str">
        <f t="shared" si="980"/>
        <v/>
      </c>
      <c r="H13450" s="184" t="str">
        <f t="shared" si="981"/>
        <v/>
      </c>
      <c r="R13450">
        <v>0</v>
      </c>
      <c r="S13450" t="s">
        <v>201</v>
      </c>
      <c r="T13450" s="221">
        <v>45566.313194444447</v>
      </c>
    </row>
    <row r="13451" spans="1:20" x14ac:dyDescent="0.35">
      <c r="A13451" t="s">
        <v>229</v>
      </c>
      <c r="B13451" t="s">
        <v>230</v>
      </c>
      <c r="C13451" t="s">
        <v>97</v>
      </c>
      <c r="D13451" s="29">
        <v>45962</v>
      </c>
      <c r="E13451" s="184" t="str">
        <f t="shared" si="978"/>
        <v/>
      </c>
      <c r="F13451" s="184" t="str">
        <f t="shared" si="979"/>
        <v/>
      </c>
      <c r="G13451" s="184" t="str">
        <f t="shared" si="980"/>
        <v/>
      </c>
      <c r="H13451" s="184" t="str">
        <f t="shared" si="981"/>
        <v/>
      </c>
      <c r="R13451">
        <v>0</v>
      </c>
      <c r="S13451" t="s">
        <v>201</v>
      </c>
      <c r="T13451" s="221">
        <v>45566.313194444447</v>
      </c>
    </row>
    <row r="13452" spans="1:20" x14ac:dyDescent="0.35">
      <c r="A13452" t="s">
        <v>229</v>
      </c>
      <c r="B13452" t="s">
        <v>230</v>
      </c>
      <c r="C13452" t="s">
        <v>97</v>
      </c>
      <c r="D13452" s="29">
        <v>45963</v>
      </c>
      <c r="E13452" s="184" t="str">
        <f t="shared" si="978"/>
        <v/>
      </c>
      <c r="F13452" s="184" t="str">
        <f t="shared" si="979"/>
        <v/>
      </c>
      <c r="G13452" s="184" t="str">
        <f t="shared" si="980"/>
        <v/>
      </c>
      <c r="H13452" s="184" t="str">
        <f t="shared" si="981"/>
        <v/>
      </c>
      <c r="R13452">
        <v>0</v>
      </c>
      <c r="S13452" t="s">
        <v>201</v>
      </c>
      <c r="T13452" s="221">
        <v>45566.313194444447</v>
      </c>
    </row>
    <row r="13453" spans="1:20" x14ac:dyDescent="0.35">
      <c r="A13453" t="s">
        <v>229</v>
      </c>
      <c r="B13453" t="s">
        <v>230</v>
      </c>
      <c r="C13453" t="s">
        <v>97</v>
      </c>
      <c r="D13453" s="29">
        <v>45964</v>
      </c>
      <c r="E13453" s="184" t="str">
        <f t="shared" si="978"/>
        <v/>
      </c>
      <c r="F13453" s="184" t="str">
        <f t="shared" si="979"/>
        <v/>
      </c>
      <c r="G13453" s="184" t="str">
        <f t="shared" si="980"/>
        <v/>
      </c>
      <c r="H13453" s="184" t="str">
        <f t="shared" si="981"/>
        <v/>
      </c>
      <c r="R13453">
        <v>0</v>
      </c>
      <c r="S13453" t="s">
        <v>201</v>
      </c>
      <c r="T13453" s="221">
        <v>45566.313194444447</v>
      </c>
    </row>
    <row r="13454" spans="1:20" x14ac:dyDescent="0.35">
      <c r="A13454" t="s">
        <v>229</v>
      </c>
      <c r="B13454" t="s">
        <v>230</v>
      </c>
      <c r="C13454" t="s">
        <v>97</v>
      </c>
      <c r="D13454" s="29">
        <v>45965</v>
      </c>
      <c r="E13454" s="184" t="str">
        <f t="shared" si="978"/>
        <v/>
      </c>
      <c r="F13454" s="184" t="str">
        <f t="shared" si="979"/>
        <v/>
      </c>
      <c r="G13454" s="184" t="str">
        <f t="shared" si="980"/>
        <v/>
      </c>
      <c r="H13454" s="184" t="str">
        <f t="shared" si="981"/>
        <v/>
      </c>
      <c r="R13454">
        <v>0</v>
      </c>
      <c r="S13454" t="s">
        <v>201</v>
      </c>
      <c r="T13454" s="221">
        <v>45566.313194444447</v>
      </c>
    </row>
    <row r="13455" spans="1:20" x14ac:dyDescent="0.35">
      <c r="A13455" t="s">
        <v>229</v>
      </c>
      <c r="B13455" t="s">
        <v>230</v>
      </c>
      <c r="C13455" t="s">
        <v>97</v>
      </c>
      <c r="D13455" s="29">
        <v>45966</v>
      </c>
      <c r="E13455" s="184" t="str">
        <f t="shared" si="978"/>
        <v/>
      </c>
      <c r="F13455" s="184" t="str">
        <f t="shared" si="979"/>
        <v/>
      </c>
      <c r="G13455" s="184" t="str">
        <f t="shared" si="980"/>
        <v/>
      </c>
      <c r="H13455" s="184" t="str">
        <f t="shared" si="981"/>
        <v/>
      </c>
      <c r="R13455">
        <v>0</v>
      </c>
      <c r="S13455" t="s">
        <v>201</v>
      </c>
      <c r="T13455" s="221">
        <v>45566.313194444447</v>
      </c>
    </row>
    <row r="13456" spans="1:20" x14ac:dyDescent="0.35">
      <c r="A13456" t="s">
        <v>229</v>
      </c>
      <c r="B13456" t="s">
        <v>230</v>
      </c>
      <c r="C13456" t="s">
        <v>97</v>
      </c>
      <c r="D13456" s="29">
        <v>45967</v>
      </c>
      <c r="E13456" s="184" t="str">
        <f t="shared" si="978"/>
        <v/>
      </c>
      <c r="F13456" s="184" t="str">
        <f t="shared" si="979"/>
        <v/>
      </c>
      <c r="G13456" s="184" t="str">
        <f t="shared" si="980"/>
        <v/>
      </c>
      <c r="H13456" s="184" t="str">
        <f t="shared" si="981"/>
        <v/>
      </c>
      <c r="R13456">
        <v>0</v>
      </c>
      <c r="S13456" t="s">
        <v>201</v>
      </c>
      <c r="T13456" s="221">
        <v>45566.313194444447</v>
      </c>
    </row>
    <row r="13457" spans="1:20" x14ac:dyDescent="0.35">
      <c r="A13457" t="s">
        <v>229</v>
      </c>
      <c r="B13457" t="s">
        <v>230</v>
      </c>
      <c r="C13457" t="s">
        <v>97</v>
      </c>
      <c r="D13457" s="29">
        <v>45968</v>
      </c>
      <c r="E13457" s="184" t="str">
        <f t="shared" si="978"/>
        <v/>
      </c>
      <c r="F13457" s="184" t="str">
        <f t="shared" si="979"/>
        <v/>
      </c>
      <c r="G13457" s="184" t="str">
        <f t="shared" si="980"/>
        <v/>
      </c>
      <c r="H13457" s="184" t="str">
        <f t="shared" si="981"/>
        <v/>
      </c>
      <c r="R13457">
        <v>0</v>
      </c>
      <c r="S13457" t="s">
        <v>201</v>
      </c>
      <c r="T13457" s="221">
        <v>45566.313194444447</v>
      </c>
    </row>
    <row r="13458" spans="1:20" x14ac:dyDescent="0.35">
      <c r="A13458" t="s">
        <v>229</v>
      </c>
      <c r="B13458" t="s">
        <v>230</v>
      </c>
      <c r="C13458" t="s">
        <v>97</v>
      </c>
      <c r="D13458" s="29">
        <v>45969</v>
      </c>
      <c r="E13458" s="184" t="str">
        <f t="shared" si="978"/>
        <v/>
      </c>
      <c r="F13458" s="184" t="str">
        <f t="shared" si="979"/>
        <v/>
      </c>
      <c r="G13458" s="184" t="str">
        <f t="shared" si="980"/>
        <v/>
      </c>
      <c r="H13458" s="184" t="str">
        <f t="shared" si="981"/>
        <v/>
      </c>
      <c r="R13458">
        <v>0</v>
      </c>
      <c r="S13458" t="s">
        <v>201</v>
      </c>
      <c r="T13458" s="221">
        <v>45566.313194444447</v>
      </c>
    </row>
    <row r="13459" spans="1:20" x14ac:dyDescent="0.35">
      <c r="A13459" t="s">
        <v>229</v>
      </c>
      <c r="B13459" t="s">
        <v>230</v>
      </c>
      <c r="C13459" t="s">
        <v>97</v>
      </c>
      <c r="D13459" s="29">
        <v>45970</v>
      </c>
      <c r="E13459" s="184" t="str">
        <f t="shared" si="978"/>
        <v/>
      </c>
      <c r="F13459" s="184" t="str">
        <f t="shared" si="979"/>
        <v/>
      </c>
      <c r="G13459" s="184" t="str">
        <f t="shared" si="980"/>
        <v/>
      </c>
      <c r="H13459" s="184" t="str">
        <f t="shared" si="981"/>
        <v/>
      </c>
      <c r="R13459">
        <v>0</v>
      </c>
      <c r="S13459" t="s">
        <v>201</v>
      </c>
      <c r="T13459" s="221">
        <v>45566.313194444447</v>
      </c>
    </row>
    <row r="13460" spans="1:20" x14ac:dyDescent="0.35">
      <c r="A13460" t="s">
        <v>229</v>
      </c>
      <c r="B13460" t="s">
        <v>230</v>
      </c>
      <c r="C13460" t="s">
        <v>97</v>
      </c>
      <c r="D13460" s="29">
        <v>45971</v>
      </c>
      <c r="E13460" s="184" t="str">
        <f t="shared" si="978"/>
        <v/>
      </c>
      <c r="F13460" s="184" t="str">
        <f t="shared" si="979"/>
        <v/>
      </c>
      <c r="G13460" s="184" t="str">
        <f t="shared" si="980"/>
        <v/>
      </c>
      <c r="H13460" s="184" t="str">
        <f t="shared" si="981"/>
        <v/>
      </c>
      <c r="R13460">
        <v>0</v>
      </c>
      <c r="S13460" t="s">
        <v>201</v>
      </c>
      <c r="T13460" s="221">
        <v>45566.313194444447</v>
      </c>
    </row>
    <row r="13461" spans="1:20" x14ac:dyDescent="0.35">
      <c r="A13461" t="s">
        <v>229</v>
      </c>
      <c r="B13461" t="s">
        <v>230</v>
      </c>
      <c r="C13461" t="s">
        <v>97</v>
      </c>
      <c r="D13461" s="29">
        <v>45972</v>
      </c>
      <c r="E13461" s="184" t="str">
        <f t="shared" si="978"/>
        <v/>
      </c>
      <c r="F13461" s="184" t="str">
        <f t="shared" si="979"/>
        <v/>
      </c>
      <c r="G13461" s="184" t="str">
        <f t="shared" si="980"/>
        <v/>
      </c>
      <c r="H13461" s="184" t="str">
        <f t="shared" si="981"/>
        <v/>
      </c>
      <c r="R13461">
        <v>0</v>
      </c>
      <c r="S13461" t="s">
        <v>201</v>
      </c>
      <c r="T13461" s="221">
        <v>45566.313194444447</v>
      </c>
    </row>
    <row r="13462" spans="1:20" x14ac:dyDescent="0.35">
      <c r="A13462" t="s">
        <v>229</v>
      </c>
      <c r="B13462" t="s">
        <v>230</v>
      </c>
      <c r="C13462" t="s">
        <v>97</v>
      </c>
      <c r="D13462" s="29">
        <v>45973</v>
      </c>
      <c r="E13462" s="184" t="str">
        <f t="shared" si="978"/>
        <v/>
      </c>
      <c r="F13462" s="184" t="str">
        <f t="shared" si="979"/>
        <v/>
      </c>
      <c r="G13462" s="184" t="str">
        <f t="shared" si="980"/>
        <v/>
      </c>
      <c r="H13462" s="184" t="str">
        <f t="shared" si="981"/>
        <v/>
      </c>
      <c r="R13462">
        <v>0</v>
      </c>
      <c r="S13462" t="s">
        <v>201</v>
      </c>
      <c r="T13462" s="221">
        <v>45566.313194444447</v>
      </c>
    </row>
    <row r="13463" spans="1:20" x14ac:dyDescent="0.35">
      <c r="A13463" t="s">
        <v>229</v>
      </c>
      <c r="B13463" t="s">
        <v>230</v>
      </c>
      <c r="C13463" t="s">
        <v>97</v>
      </c>
      <c r="D13463" s="29">
        <v>45974</v>
      </c>
      <c r="E13463" s="184" t="str">
        <f t="shared" si="978"/>
        <v/>
      </c>
      <c r="F13463" s="184" t="str">
        <f t="shared" si="979"/>
        <v/>
      </c>
      <c r="G13463" s="184" t="str">
        <f t="shared" si="980"/>
        <v/>
      </c>
      <c r="H13463" s="184" t="str">
        <f t="shared" si="981"/>
        <v/>
      </c>
      <c r="R13463">
        <v>0</v>
      </c>
      <c r="S13463" t="s">
        <v>201</v>
      </c>
      <c r="T13463" s="221">
        <v>45566.313194444447</v>
      </c>
    </row>
    <row r="13464" spans="1:20" x14ac:dyDescent="0.35">
      <c r="A13464" t="s">
        <v>229</v>
      </c>
      <c r="B13464" t="s">
        <v>230</v>
      </c>
      <c r="C13464" t="s">
        <v>97</v>
      </c>
      <c r="D13464" s="29">
        <v>45975</v>
      </c>
      <c r="E13464" s="184" t="str">
        <f t="shared" si="978"/>
        <v/>
      </c>
      <c r="F13464" s="184" t="str">
        <f t="shared" si="979"/>
        <v/>
      </c>
      <c r="G13464" s="184" t="str">
        <f t="shared" si="980"/>
        <v/>
      </c>
      <c r="H13464" s="184" t="str">
        <f t="shared" si="981"/>
        <v/>
      </c>
      <c r="R13464">
        <v>0</v>
      </c>
      <c r="S13464" t="s">
        <v>201</v>
      </c>
      <c r="T13464" s="221">
        <v>45566.313194444447</v>
      </c>
    </row>
    <row r="13465" spans="1:20" x14ac:dyDescent="0.35">
      <c r="A13465" t="s">
        <v>229</v>
      </c>
      <c r="B13465" t="s">
        <v>230</v>
      </c>
      <c r="C13465" t="s">
        <v>97</v>
      </c>
      <c r="D13465" s="29">
        <v>45976</v>
      </c>
      <c r="E13465" s="184" t="str">
        <f t="shared" si="978"/>
        <v/>
      </c>
      <c r="F13465" s="184" t="str">
        <f t="shared" si="979"/>
        <v/>
      </c>
      <c r="G13465" s="184" t="str">
        <f t="shared" si="980"/>
        <v/>
      </c>
      <c r="H13465" s="184" t="str">
        <f t="shared" si="981"/>
        <v/>
      </c>
      <c r="R13465">
        <v>0</v>
      </c>
      <c r="S13465" t="s">
        <v>201</v>
      </c>
      <c r="T13465" s="221">
        <v>45566.313194444447</v>
      </c>
    </row>
    <row r="13466" spans="1:20" x14ac:dyDescent="0.35">
      <c r="A13466" t="s">
        <v>229</v>
      </c>
      <c r="B13466" t="s">
        <v>230</v>
      </c>
      <c r="C13466" t="s">
        <v>97</v>
      </c>
      <c r="D13466" s="29">
        <v>45977</v>
      </c>
      <c r="E13466" s="184" t="str">
        <f t="shared" si="978"/>
        <v/>
      </c>
      <c r="F13466" s="184" t="str">
        <f t="shared" si="979"/>
        <v/>
      </c>
      <c r="G13466" s="184" t="str">
        <f t="shared" si="980"/>
        <v/>
      </c>
      <c r="H13466" s="184" t="str">
        <f t="shared" si="981"/>
        <v/>
      </c>
      <c r="R13466">
        <v>0</v>
      </c>
      <c r="S13466" t="s">
        <v>201</v>
      </c>
      <c r="T13466" s="221">
        <v>45566.313194444447</v>
      </c>
    </row>
    <row r="13467" spans="1:20" x14ac:dyDescent="0.35">
      <c r="A13467" t="s">
        <v>229</v>
      </c>
      <c r="B13467" t="s">
        <v>230</v>
      </c>
      <c r="C13467" t="s">
        <v>97</v>
      </c>
      <c r="D13467" s="29">
        <v>45978</v>
      </c>
      <c r="E13467" s="184" t="str">
        <f t="shared" si="978"/>
        <v/>
      </c>
      <c r="F13467" s="184" t="str">
        <f t="shared" si="979"/>
        <v/>
      </c>
      <c r="G13467" s="184" t="str">
        <f t="shared" si="980"/>
        <v/>
      </c>
      <c r="H13467" s="184" t="str">
        <f t="shared" si="981"/>
        <v/>
      </c>
      <c r="R13467">
        <v>0</v>
      </c>
      <c r="S13467" t="s">
        <v>201</v>
      </c>
      <c r="T13467" s="221">
        <v>45566.313194444447</v>
      </c>
    </row>
    <row r="13468" spans="1:20" x14ac:dyDescent="0.35">
      <c r="A13468" t="s">
        <v>229</v>
      </c>
      <c r="B13468" t="s">
        <v>230</v>
      </c>
      <c r="C13468" t="s">
        <v>97</v>
      </c>
      <c r="D13468" s="29">
        <v>45979</v>
      </c>
      <c r="E13468" s="184" t="str">
        <f t="shared" si="978"/>
        <v/>
      </c>
      <c r="F13468" s="184" t="str">
        <f t="shared" si="979"/>
        <v/>
      </c>
      <c r="G13468" s="184" t="str">
        <f t="shared" si="980"/>
        <v/>
      </c>
      <c r="H13468" s="184" t="str">
        <f t="shared" si="981"/>
        <v/>
      </c>
      <c r="R13468">
        <v>0</v>
      </c>
      <c r="S13468" t="s">
        <v>201</v>
      </c>
      <c r="T13468" s="221">
        <v>45566.313194444447</v>
      </c>
    </row>
    <row r="13469" spans="1:20" x14ac:dyDescent="0.35">
      <c r="A13469" t="s">
        <v>229</v>
      </c>
      <c r="B13469" t="s">
        <v>230</v>
      </c>
      <c r="C13469" t="s">
        <v>97</v>
      </c>
      <c r="D13469" s="29">
        <v>45980</v>
      </c>
      <c r="E13469" s="184" t="str">
        <f t="shared" si="978"/>
        <v/>
      </c>
      <c r="F13469" s="184" t="str">
        <f t="shared" si="979"/>
        <v/>
      </c>
      <c r="G13469" s="184" t="str">
        <f t="shared" si="980"/>
        <v/>
      </c>
      <c r="H13469" s="184" t="str">
        <f t="shared" si="981"/>
        <v/>
      </c>
      <c r="R13469">
        <v>0</v>
      </c>
      <c r="S13469" t="s">
        <v>201</v>
      </c>
      <c r="T13469" s="221">
        <v>45566.313194444447</v>
      </c>
    </row>
    <row r="13470" spans="1:20" x14ac:dyDescent="0.35">
      <c r="A13470" t="s">
        <v>229</v>
      </c>
      <c r="B13470" t="s">
        <v>230</v>
      </c>
      <c r="C13470" t="s">
        <v>97</v>
      </c>
      <c r="D13470" s="29">
        <v>45981</v>
      </c>
      <c r="E13470" s="184" t="str">
        <f t="shared" si="978"/>
        <v/>
      </c>
      <c r="F13470" s="184" t="str">
        <f t="shared" si="979"/>
        <v/>
      </c>
      <c r="G13470" s="184" t="str">
        <f t="shared" si="980"/>
        <v/>
      </c>
      <c r="H13470" s="184" t="str">
        <f t="shared" si="981"/>
        <v/>
      </c>
      <c r="R13470">
        <v>0</v>
      </c>
      <c r="S13470" t="s">
        <v>201</v>
      </c>
      <c r="T13470" s="221">
        <v>45566.313194444447</v>
      </c>
    </row>
    <row r="13471" spans="1:20" x14ac:dyDescent="0.35">
      <c r="A13471" t="s">
        <v>229</v>
      </c>
      <c r="B13471" t="s">
        <v>230</v>
      </c>
      <c r="C13471" t="s">
        <v>97</v>
      </c>
      <c r="D13471" s="29">
        <v>45982</v>
      </c>
      <c r="E13471" s="184" t="str">
        <f t="shared" si="978"/>
        <v/>
      </c>
      <c r="F13471" s="184" t="str">
        <f t="shared" si="979"/>
        <v/>
      </c>
      <c r="G13471" s="184" t="str">
        <f t="shared" si="980"/>
        <v/>
      </c>
      <c r="H13471" s="184" t="str">
        <f t="shared" si="981"/>
        <v/>
      </c>
      <c r="R13471">
        <v>0</v>
      </c>
      <c r="S13471" t="s">
        <v>201</v>
      </c>
      <c r="T13471" s="221">
        <v>45566.313194444447</v>
      </c>
    </row>
    <row r="13472" spans="1:20" x14ac:dyDescent="0.35">
      <c r="A13472" t="s">
        <v>229</v>
      </c>
      <c r="B13472" t="s">
        <v>230</v>
      </c>
      <c r="C13472" t="s">
        <v>97</v>
      </c>
      <c r="D13472" s="29">
        <v>45983</v>
      </c>
      <c r="E13472" s="184" t="str">
        <f t="shared" si="978"/>
        <v/>
      </c>
      <c r="F13472" s="184" t="str">
        <f t="shared" si="979"/>
        <v/>
      </c>
      <c r="G13472" s="184" t="str">
        <f t="shared" si="980"/>
        <v/>
      </c>
      <c r="H13472" s="184" t="str">
        <f t="shared" si="981"/>
        <v/>
      </c>
      <c r="R13472">
        <v>0</v>
      </c>
      <c r="S13472" t="s">
        <v>201</v>
      </c>
      <c r="T13472" s="221">
        <v>45566.313194444447</v>
      </c>
    </row>
    <row r="13473" spans="1:20" x14ac:dyDescent="0.35">
      <c r="A13473" t="s">
        <v>229</v>
      </c>
      <c r="B13473" t="s">
        <v>230</v>
      </c>
      <c r="C13473" t="s">
        <v>97</v>
      </c>
      <c r="D13473" s="29">
        <v>45984</v>
      </c>
      <c r="E13473" s="184" t="str">
        <f t="shared" si="978"/>
        <v/>
      </c>
      <c r="F13473" s="184" t="str">
        <f t="shared" si="979"/>
        <v/>
      </c>
      <c r="G13473" s="184" t="str">
        <f t="shared" si="980"/>
        <v/>
      </c>
      <c r="H13473" s="184" t="str">
        <f t="shared" si="981"/>
        <v/>
      </c>
      <c r="R13473">
        <v>0</v>
      </c>
      <c r="S13473" t="s">
        <v>201</v>
      </c>
      <c r="T13473" s="221">
        <v>45566.313194444447</v>
      </c>
    </row>
    <row r="13474" spans="1:20" x14ac:dyDescent="0.35">
      <c r="A13474" t="s">
        <v>229</v>
      </c>
      <c r="B13474" t="s">
        <v>230</v>
      </c>
      <c r="C13474" t="s">
        <v>97</v>
      </c>
      <c r="D13474" s="29">
        <v>45985</v>
      </c>
      <c r="E13474" s="184" t="str">
        <f t="shared" si="978"/>
        <v/>
      </c>
      <c r="F13474" s="184" t="str">
        <f t="shared" si="979"/>
        <v/>
      </c>
      <c r="G13474" s="184" t="str">
        <f t="shared" si="980"/>
        <v/>
      </c>
      <c r="H13474" s="184" t="str">
        <f t="shared" si="981"/>
        <v/>
      </c>
      <c r="R13474">
        <v>0</v>
      </c>
      <c r="S13474" t="s">
        <v>201</v>
      </c>
      <c r="T13474" s="221">
        <v>45566.313194444447</v>
      </c>
    </row>
    <row r="13475" spans="1:20" x14ac:dyDescent="0.35">
      <c r="A13475" t="s">
        <v>229</v>
      </c>
      <c r="B13475" t="s">
        <v>230</v>
      </c>
      <c r="C13475" t="s">
        <v>97</v>
      </c>
      <c r="D13475" s="29">
        <v>45986</v>
      </c>
      <c r="E13475" s="184" t="str">
        <f t="shared" si="978"/>
        <v/>
      </c>
      <c r="F13475" s="184" t="str">
        <f t="shared" si="979"/>
        <v/>
      </c>
      <c r="G13475" s="184" t="str">
        <f t="shared" si="980"/>
        <v/>
      </c>
      <c r="H13475" s="184" t="str">
        <f t="shared" si="981"/>
        <v/>
      </c>
      <c r="R13475">
        <v>0</v>
      </c>
      <c r="S13475" t="s">
        <v>201</v>
      </c>
      <c r="T13475" s="221">
        <v>45566.313194444447</v>
      </c>
    </row>
    <row r="13476" spans="1:20" x14ac:dyDescent="0.35">
      <c r="A13476" t="s">
        <v>229</v>
      </c>
      <c r="B13476" t="s">
        <v>230</v>
      </c>
      <c r="C13476" t="s">
        <v>97</v>
      </c>
      <c r="D13476" s="29">
        <v>45987</v>
      </c>
      <c r="E13476" s="184" t="str">
        <f t="shared" si="978"/>
        <v/>
      </c>
      <c r="F13476" s="184" t="str">
        <f t="shared" si="979"/>
        <v/>
      </c>
      <c r="G13476" s="184" t="str">
        <f t="shared" si="980"/>
        <v/>
      </c>
      <c r="H13476" s="184" t="str">
        <f t="shared" si="981"/>
        <v/>
      </c>
      <c r="R13476">
        <v>0</v>
      </c>
      <c r="S13476" t="s">
        <v>201</v>
      </c>
      <c r="T13476" s="221">
        <v>45566.313194444447</v>
      </c>
    </row>
    <row r="13477" spans="1:20" x14ac:dyDescent="0.35">
      <c r="A13477" t="s">
        <v>229</v>
      </c>
      <c r="B13477" t="s">
        <v>230</v>
      </c>
      <c r="C13477" t="s">
        <v>97</v>
      </c>
      <c r="D13477" s="29">
        <v>45988</v>
      </c>
      <c r="E13477" s="184" t="str">
        <f t="shared" si="978"/>
        <v/>
      </c>
      <c r="F13477" s="184" t="str">
        <f t="shared" si="979"/>
        <v/>
      </c>
      <c r="G13477" s="184" t="str">
        <f t="shared" si="980"/>
        <v/>
      </c>
      <c r="H13477" s="184" t="str">
        <f t="shared" si="981"/>
        <v/>
      </c>
      <c r="R13477">
        <v>0</v>
      </c>
      <c r="S13477" t="s">
        <v>201</v>
      </c>
      <c r="T13477" s="221">
        <v>45566.313194444447</v>
      </c>
    </row>
    <row r="13478" spans="1:20" x14ac:dyDescent="0.35">
      <c r="A13478" t="s">
        <v>229</v>
      </c>
      <c r="B13478" t="s">
        <v>230</v>
      </c>
      <c r="C13478" t="s">
        <v>97</v>
      </c>
      <c r="D13478" s="29">
        <v>45989</v>
      </c>
      <c r="E13478" s="184" t="str">
        <f t="shared" si="978"/>
        <v/>
      </c>
      <c r="F13478" s="184" t="str">
        <f t="shared" si="979"/>
        <v/>
      </c>
      <c r="G13478" s="184" t="str">
        <f t="shared" si="980"/>
        <v/>
      </c>
      <c r="H13478" s="184" t="str">
        <f t="shared" si="981"/>
        <v/>
      </c>
      <c r="R13478">
        <v>0</v>
      </c>
      <c r="S13478" t="s">
        <v>201</v>
      </c>
      <c r="T13478" s="221">
        <v>45566.313194444447</v>
      </c>
    </row>
    <row r="13479" spans="1:20" x14ac:dyDescent="0.35">
      <c r="A13479" t="s">
        <v>229</v>
      </c>
      <c r="B13479" t="s">
        <v>230</v>
      </c>
      <c r="C13479" t="s">
        <v>97</v>
      </c>
      <c r="D13479" s="29">
        <v>45990</v>
      </c>
      <c r="E13479" s="184" t="str">
        <f t="shared" si="978"/>
        <v/>
      </c>
      <c r="F13479" s="184" t="str">
        <f t="shared" si="979"/>
        <v/>
      </c>
      <c r="G13479" s="184" t="str">
        <f t="shared" si="980"/>
        <v/>
      </c>
      <c r="H13479" s="184" t="str">
        <f t="shared" si="981"/>
        <v/>
      </c>
      <c r="R13479">
        <v>0</v>
      </c>
      <c r="S13479" t="s">
        <v>201</v>
      </c>
      <c r="T13479" s="221">
        <v>45566.313194444447</v>
      </c>
    </row>
    <row r="13480" spans="1:20" x14ac:dyDescent="0.35">
      <c r="A13480" t="s">
        <v>229</v>
      </c>
      <c r="B13480" t="s">
        <v>230</v>
      </c>
      <c r="C13480" t="s">
        <v>97</v>
      </c>
      <c r="D13480" s="29">
        <v>45991</v>
      </c>
      <c r="E13480" s="184" t="str">
        <f t="shared" si="978"/>
        <v/>
      </c>
      <c r="F13480" s="184" t="str">
        <f t="shared" si="979"/>
        <v/>
      </c>
      <c r="G13480" s="184" t="str">
        <f t="shared" si="980"/>
        <v/>
      </c>
      <c r="H13480" s="184" t="str">
        <f t="shared" si="981"/>
        <v/>
      </c>
      <c r="R13480">
        <v>0</v>
      </c>
      <c r="S13480" t="s">
        <v>201</v>
      </c>
      <c r="T13480" s="221">
        <v>45566.313194444447</v>
      </c>
    </row>
    <row r="13481" spans="1:20" x14ac:dyDescent="0.35">
      <c r="A13481" t="s">
        <v>229</v>
      </c>
      <c r="B13481" t="s">
        <v>230</v>
      </c>
      <c r="C13481" t="s">
        <v>97</v>
      </c>
      <c r="D13481" s="29">
        <v>45992</v>
      </c>
      <c r="E13481" s="184" t="str">
        <f t="shared" si="978"/>
        <v/>
      </c>
      <c r="F13481" s="184" t="str">
        <f t="shared" si="979"/>
        <v/>
      </c>
      <c r="G13481" s="184" t="str">
        <f t="shared" si="980"/>
        <v/>
      </c>
      <c r="H13481" s="184" t="str">
        <f t="shared" si="981"/>
        <v/>
      </c>
      <c r="R13481">
        <v>0</v>
      </c>
      <c r="S13481" t="s">
        <v>201</v>
      </c>
      <c r="T13481" s="221">
        <v>45566.313194444447</v>
      </c>
    </row>
    <row r="13482" spans="1:20" x14ac:dyDescent="0.35">
      <c r="A13482" t="s">
        <v>229</v>
      </c>
      <c r="B13482" t="s">
        <v>230</v>
      </c>
      <c r="C13482" t="s">
        <v>97</v>
      </c>
      <c r="D13482" s="29">
        <v>45993</v>
      </c>
      <c r="E13482" s="184" t="str">
        <f t="shared" si="978"/>
        <v/>
      </c>
      <c r="F13482" s="184" t="str">
        <f t="shared" si="979"/>
        <v/>
      </c>
      <c r="G13482" s="184" t="str">
        <f t="shared" si="980"/>
        <v/>
      </c>
      <c r="H13482" s="184" t="str">
        <f t="shared" si="981"/>
        <v/>
      </c>
      <c r="R13482">
        <v>0</v>
      </c>
      <c r="S13482" t="s">
        <v>201</v>
      </c>
      <c r="T13482" s="221">
        <v>45566.313194444447</v>
      </c>
    </row>
    <row r="13483" spans="1:20" x14ac:dyDescent="0.35">
      <c r="A13483" t="s">
        <v>229</v>
      </c>
      <c r="B13483" t="s">
        <v>230</v>
      </c>
      <c r="C13483" t="s">
        <v>97</v>
      </c>
      <c r="D13483" s="29">
        <v>45994</v>
      </c>
      <c r="E13483" s="184" t="str">
        <f t="shared" si="978"/>
        <v/>
      </c>
      <c r="F13483" s="184" t="str">
        <f t="shared" si="979"/>
        <v/>
      </c>
      <c r="G13483" s="184" t="str">
        <f t="shared" si="980"/>
        <v/>
      </c>
      <c r="H13483" s="184" t="str">
        <f t="shared" si="981"/>
        <v/>
      </c>
      <c r="R13483">
        <v>0</v>
      </c>
      <c r="S13483" t="s">
        <v>201</v>
      </c>
      <c r="T13483" s="221">
        <v>45566.313194444447</v>
      </c>
    </row>
    <row r="13484" spans="1:20" x14ac:dyDescent="0.35">
      <c r="A13484" t="s">
        <v>229</v>
      </c>
      <c r="B13484" t="s">
        <v>230</v>
      </c>
      <c r="C13484" t="s">
        <v>97</v>
      </c>
      <c r="D13484" s="29">
        <v>45995</v>
      </c>
      <c r="E13484" s="184" t="str">
        <f t="shared" si="978"/>
        <v/>
      </c>
      <c r="F13484" s="184" t="str">
        <f t="shared" si="979"/>
        <v/>
      </c>
      <c r="G13484" s="184" t="str">
        <f t="shared" si="980"/>
        <v/>
      </c>
      <c r="H13484" s="184" t="str">
        <f t="shared" si="981"/>
        <v/>
      </c>
      <c r="R13484">
        <v>0</v>
      </c>
      <c r="S13484" t="s">
        <v>201</v>
      </c>
      <c r="T13484" s="221">
        <v>45566.313194444447</v>
      </c>
    </row>
    <row r="13485" spans="1:20" x14ac:dyDescent="0.35">
      <c r="A13485" t="s">
        <v>229</v>
      </c>
      <c r="B13485" t="s">
        <v>230</v>
      </c>
      <c r="C13485" t="s">
        <v>97</v>
      </c>
      <c r="D13485" s="29">
        <v>45996</v>
      </c>
      <c r="E13485" s="184" t="str">
        <f t="shared" si="978"/>
        <v/>
      </c>
      <c r="F13485" s="184" t="str">
        <f t="shared" si="979"/>
        <v/>
      </c>
      <c r="G13485" s="184" t="str">
        <f t="shared" si="980"/>
        <v/>
      </c>
      <c r="H13485" s="184" t="str">
        <f t="shared" si="981"/>
        <v/>
      </c>
      <c r="R13485">
        <v>0</v>
      </c>
      <c r="S13485" t="s">
        <v>201</v>
      </c>
      <c r="T13485" s="221">
        <v>45566.313194444447</v>
      </c>
    </row>
    <row r="13486" spans="1:20" x14ac:dyDescent="0.35">
      <c r="A13486" t="s">
        <v>229</v>
      </c>
      <c r="B13486" t="s">
        <v>230</v>
      </c>
      <c r="C13486" t="s">
        <v>97</v>
      </c>
      <c r="D13486" s="29">
        <v>45997</v>
      </c>
      <c r="E13486" s="184" t="str">
        <f t="shared" si="978"/>
        <v/>
      </c>
      <c r="F13486" s="184" t="str">
        <f t="shared" si="979"/>
        <v/>
      </c>
      <c r="G13486" s="184" t="str">
        <f t="shared" si="980"/>
        <v/>
      </c>
      <c r="H13486" s="184" t="str">
        <f t="shared" si="981"/>
        <v/>
      </c>
      <c r="R13486">
        <v>0</v>
      </c>
      <c r="S13486" t="s">
        <v>201</v>
      </c>
      <c r="T13486" s="221">
        <v>45566.313194444447</v>
      </c>
    </row>
    <row r="13487" spans="1:20" x14ac:dyDescent="0.35">
      <c r="A13487" t="s">
        <v>229</v>
      </c>
      <c r="B13487" t="s">
        <v>230</v>
      </c>
      <c r="C13487" t="s">
        <v>97</v>
      </c>
      <c r="D13487" s="29">
        <v>45998</v>
      </c>
      <c r="E13487" s="184" t="str">
        <f t="shared" si="978"/>
        <v/>
      </c>
      <c r="F13487" s="184" t="str">
        <f t="shared" si="979"/>
        <v/>
      </c>
      <c r="G13487" s="184" t="str">
        <f t="shared" si="980"/>
        <v/>
      </c>
      <c r="H13487" s="184" t="str">
        <f t="shared" si="981"/>
        <v/>
      </c>
      <c r="R13487">
        <v>0</v>
      </c>
      <c r="S13487" t="s">
        <v>201</v>
      </c>
      <c r="T13487" s="221">
        <v>45566.313194444447</v>
      </c>
    </row>
    <row r="13488" spans="1:20" x14ac:dyDescent="0.35">
      <c r="A13488" t="s">
        <v>229</v>
      </c>
      <c r="B13488" t="s">
        <v>230</v>
      </c>
      <c r="C13488" t="s">
        <v>97</v>
      </c>
      <c r="D13488" s="29">
        <v>45999</v>
      </c>
      <c r="E13488" s="184" t="str">
        <f t="shared" si="978"/>
        <v/>
      </c>
      <c r="F13488" s="184" t="str">
        <f t="shared" si="979"/>
        <v/>
      </c>
      <c r="G13488" s="184" t="str">
        <f t="shared" si="980"/>
        <v/>
      </c>
      <c r="H13488" s="184" t="str">
        <f t="shared" si="981"/>
        <v/>
      </c>
      <c r="R13488">
        <v>0</v>
      </c>
      <c r="S13488" t="s">
        <v>201</v>
      </c>
      <c r="T13488" s="221">
        <v>45566.313194444447</v>
      </c>
    </row>
    <row r="13489" spans="1:20" x14ac:dyDescent="0.35">
      <c r="A13489" t="s">
        <v>229</v>
      </c>
      <c r="B13489" t="s">
        <v>230</v>
      </c>
      <c r="C13489" t="s">
        <v>97</v>
      </c>
      <c r="D13489" s="29">
        <v>46000</v>
      </c>
      <c r="E13489" s="184" t="str">
        <f t="shared" si="978"/>
        <v/>
      </c>
      <c r="F13489" s="184" t="str">
        <f t="shared" si="979"/>
        <v/>
      </c>
      <c r="G13489" s="184" t="str">
        <f t="shared" si="980"/>
        <v/>
      </c>
      <c r="H13489" s="184" t="str">
        <f t="shared" si="981"/>
        <v/>
      </c>
      <c r="R13489">
        <v>0</v>
      </c>
      <c r="S13489" t="s">
        <v>201</v>
      </c>
      <c r="T13489" s="221">
        <v>45566.313194444447</v>
      </c>
    </row>
    <row r="13490" spans="1:20" x14ac:dyDescent="0.35">
      <c r="A13490" t="s">
        <v>229</v>
      </c>
      <c r="B13490" t="s">
        <v>230</v>
      </c>
      <c r="C13490" t="s">
        <v>97</v>
      </c>
      <c r="D13490" s="29">
        <v>46001</v>
      </c>
      <c r="E13490" s="184" t="str">
        <f t="shared" si="978"/>
        <v/>
      </c>
      <c r="F13490" s="184" t="str">
        <f t="shared" si="979"/>
        <v/>
      </c>
      <c r="G13490" s="184" t="str">
        <f t="shared" si="980"/>
        <v/>
      </c>
      <c r="H13490" s="184" t="str">
        <f t="shared" si="981"/>
        <v/>
      </c>
      <c r="R13490">
        <v>0</v>
      </c>
      <c r="S13490" t="s">
        <v>201</v>
      </c>
      <c r="T13490" s="221">
        <v>45566.313194444447</v>
      </c>
    </row>
    <row r="13491" spans="1:20" x14ac:dyDescent="0.35">
      <c r="A13491" t="s">
        <v>229</v>
      </c>
      <c r="B13491" t="s">
        <v>230</v>
      </c>
      <c r="C13491" t="s">
        <v>97</v>
      </c>
      <c r="D13491" s="29">
        <v>46002</v>
      </c>
      <c r="E13491" s="184" t="str">
        <f t="shared" si="978"/>
        <v/>
      </c>
      <c r="F13491" s="184" t="str">
        <f t="shared" si="979"/>
        <v/>
      </c>
      <c r="G13491" s="184" t="str">
        <f t="shared" si="980"/>
        <v/>
      </c>
      <c r="H13491" s="184" t="str">
        <f t="shared" si="981"/>
        <v/>
      </c>
      <c r="R13491">
        <v>0</v>
      </c>
      <c r="S13491" t="s">
        <v>201</v>
      </c>
      <c r="T13491" s="221">
        <v>45566.313194444447</v>
      </c>
    </row>
    <row r="13492" spans="1:20" x14ac:dyDescent="0.35">
      <c r="A13492" t="s">
        <v>229</v>
      </c>
      <c r="B13492" t="s">
        <v>230</v>
      </c>
      <c r="C13492" t="s">
        <v>97</v>
      </c>
      <c r="D13492" s="29">
        <v>46003</v>
      </c>
      <c r="E13492" s="184" t="str">
        <f t="shared" si="978"/>
        <v/>
      </c>
      <c r="F13492" s="184" t="str">
        <f t="shared" si="979"/>
        <v/>
      </c>
      <c r="G13492" s="184" t="str">
        <f t="shared" si="980"/>
        <v/>
      </c>
      <c r="H13492" s="184" t="str">
        <f t="shared" si="981"/>
        <v/>
      </c>
      <c r="R13492">
        <v>0</v>
      </c>
      <c r="S13492" t="s">
        <v>201</v>
      </c>
      <c r="T13492" s="221">
        <v>45566.313194444447</v>
      </c>
    </row>
    <row r="13493" spans="1:20" x14ac:dyDescent="0.35">
      <c r="A13493" t="s">
        <v>229</v>
      </c>
      <c r="B13493" t="s">
        <v>230</v>
      </c>
      <c r="C13493" t="s">
        <v>97</v>
      </c>
      <c r="D13493" s="29">
        <v>46004</v>
      </c>
      <c r="E13493" s="184" t="str">
        <f t="shared" si="978"/>
        <v/>
      </c>
      <c r="F13493" s="184" t="str">
        <f t="shared" si="979"/>
        <v/>
      </c>
      <c r="G13493" s="184" t="str">
        <f t="shared" si="980"/>
        <v/>
      </c>
      <c r="H13493" s="184" t="str">
        <f t="shared" si="981"/>
        <v/>
      </c>
      <c r="R13493">
        <v>0</v>
      </c>
      <c r="S13493" t="s">
        <v>201</v>
      </c>
      <c r="T13493" s="221">
        <v>45566.313194444447</v>
      </c>
    </row>
    <row r="13494" spans="1:20" x14ac:dyDescent="0.35">
      <c r="A13494" t="s">
        <v>229</v>
      </c>
      <c r="B13494" t="s">
        <v>230</v>
      </c>
      <c r="C13494" t="s">
        <v>97</v>
      </c>
      <c r="D13494" s="29">
        <v>46005</v>
      </c>
      <c r="E13494" s="184" t="str">
        <f t="shared" si="978"/>
        <v/>
      </c>
      <c r="F13494" s="184" t="str">
        <f t="shared" si="979"/>
        <v/>
      </c>
      <c r="G13494" s="184" t="str">
        <f t="shared" si="980"/>
        <v/>
      </c>
      <c r="H13494" s="184" t="str">
        <f t="shared" si="981"/>
        <v/>
      </c>
      <c r="R13494">
        <v>0</v>
      </c>
      <c r="S13494" t="s">
        <v>201</v>
      </c>
      <c r="T13494" s="221">
        <v>45566.313194444447</v>
      </c>
    </row>
    <row r="13495" spans="1:20" x14ac:dyDescent="0.35">
      <c r="A13495" t="s">
        <v>229</v>
      </c>
      <c r="B13495" t="s">
        <v>230</v>
      </c>
      <c r="C13495" t="s">
        <v>97</v>
      </c>
      <c r="D13495" s="29">
        <v>46006</v>
      </c>
      <c r="E13495" s="184" t="str">
        <f t="shared" si="978"/>
        <v/>
      </c>
      <c r="F13495" s="184" t="str">
        <f t="shared" si="979"/>
        <v/>
      </c>
      <c r="G13495" s="184" t="str">
        <f t="shared" si="980"/>
        <v/>
      </c>
      <c r="H13495" s="184" t="str">
        <f t="shared" si="981"/>
        <v/>
      </c>
      <c r="R13495">
        <v>0</v>
      </c>
      <c r="S13495" t="s">
        <v>201</v>
      </c>
      <c r="T13495" s="221">
        <v>45566.313194444447</v>
      </c>
    </row>
    <row r="13496" spans="1:20" x14ac:dyDescent="0.35">
      <c r="A13496" t="s">
        <v>229</v>
      </c>
      <c r="B13496" t="s">
        <v>230</v>
      </c>
      <c r="C13496" t="s">
        <v>97</v>
      </c>
      <c r="D13496" s="29">
        <v>46007</v>
      </c>
      <c r="E13496" s="184" t="str">
        <f t="shared" si="978"/>
        <v/>
      </c>
      <c r="F13496" s="184" t="str">
        <f t="shared" si="979"/>
        <v/>
      </c>
      <c r="G13496" s="184" t="str">
        <f t="shared" si="980"/>
        <v/>
      </c>
      <c r="H13496" s="184" t="str">
        <f t="shared" si="981"/>
        <v/>
      </c>
      <c r="R13496">
        <v>0</v>
      </c>
      <c r="S13496" t="s">
        <v>201</v>
      </c>
      <c r="T13496" s="221">
        <v>45566.313194444447</v>
      </c>
    </row>
    <row r="13497" spans="1:20" x14ac:dyDescent="0.35">
      <c r="A13497" t="s">
        <v>229</v>
      </c>
      <c r="B13497" t="s">
        <v>230</v>
      </c>
      <c r="C13497" t="s">
        <v>97</v>
      </c>
      <c r="D13497" s="29">
        <v>46008</v>
      </c>
      <c r="E13497" s="184" t="str">
        <f t="shared" si="978"/>
        <v/>
      </c>
      <c r="F13497" s="184" t="str">
        <f t="shared" si="979"/>
        <v/>
      </c>
      <c r="G13497" s="184" t="str">
        <f t="shared" si="980"/>
        <v/>
      </c>
      <c r="H13497" s="184" t="str">
        <f t="shared" si="981"/>
        <v/>
      </c>
      <c r="R13497">
        <v>0</v>
      </c>
      <c r="S13497" t="s">
        <v>201</v>
      </c>
      <c r="T13497" s="221">
        <v>45566.313194444447</v>
      </c>
    </row>
    <row r="13498" spans="1:20" x14ac:dyDescent="0.35">
      <c r="A13498" t="s">
        <v>229</v>
      </c>
      <c r="B13498" t="s">
        <v>230</v>
      </c>
      <c r="C13498" t="s">
        <v>97</v>
      </c>
      <c r="D13498" s="29">
        <v>46009</v>
      </c>
      <c r="E13498" s="184" t="str">
        <f t="shared" si="978"/>
        <v/>
      </c>
      <c r="F13498" s="184" t="str">
        <f t="shared" si="979"/>
        <v/>
      </c>
      <c r="G13498" s="184" t="str">
        <f t="shared" si="980"/>
        <v/>
      </c>
      <c r="H13498" s="184" t="str">
        <f t="shared" si="981"/>
        <v/>
      </c>
      <c r="R13498">
        <v>0</v>
      </c>
      <c r="S13498" t="s">
        <v>201</v>
      </c>
      <c r="T13498" s="221">
        <v>45566.313194444447</v>
      </c>
    </row>
    <row r="13499" spans="1:20" x14ac:dyDescent="0.35">
      <c r="A13499" t="s">
        <v>229</v>
      </c>
      <c r="B13499" t="s">
        <v>230</v>
      </c>
      <c r="C13499" t="s">
        <v>97</v>
      </c>
      <c r="D13499" s="29">
        <v>46010</v>
      </c>
      <c r="E13499" s="184" t="str">
        <f t="shared" si="978"/>
        <v/>
      </c>
      <c r="F13499" s="184" t="str">
        <f t="shared" si="979"/>
        <v/>
      </c>
      <c r="G13499" s="184" t="str">
        <f t="shared" si="980"/>
        <v/>
      </c>
      <c r="H13499" s="184" t="str">
        <f t="shared" si="981"/>
        <v/>
      </c>
      <c r="R13499">
        <v>0</v>
      </c>
      <c r="S13499" t="s">
        <v>201</v>
      </c>
      <c r="T13499" s="221">
        <v>45566.313194444447</v>
      </c>
    </row>
    <row r="13500" spans="1:20" x14ac:dyDescent="0.35">
      <c r="A13500" t="s">
        <v>229</v>
      </c>
      <c r="B13500" t="s">
        <v>230</v>
      </c>
      <c r="C13500" t="s">
        <v>97</v>
      </c>
      <c r="D13500" s="29">
        <v>46011</v>
      </c>
      <c r="E13500" s="184" t="str">
        <f t="shared" si="978"/>
        <v/>
      </c>
      <c r="F13500" s="184" t="str">
        <f t="shared" si="979"/>
        <v/>
      </c>
      <c r="G13500" s="184" t="str">
        <f t="shared" si="980"/>
        <v/>
      </c>
      <c r="H13500" s="184" t="str">
        <f t="shared" si="981"/>
        <v/>
      </c>
      <c r="R13500">
        <v>0</v>
      </c>
      <c r="S13500" t="s">
        <v>201</v>
      </c>
      <c r="T13500" s="221">
        <v>45566.313194444447</v>
      </c>
    </row>
    <row r="13501" spans="1:20" x14ac:dyDescent="0.35">
      <c r="A13501" t="s">
        <v>229</v>
      </c>
      <c r="B13501" t="s">
        <v>230</v>
      </c>
      <c r="C13501" t="s">
        <v>97</v>
      </c>
      <c r="D13501" s="29">
        <v>46012</v>
      </c>
      <c r="E13501" s="184" t="str">
        <f t="shared" si="978"/>
        <v/>
      </c>
      <c r="F13501" s="184" t="str">
        <f t="shared" si="979"/>
        <v/>
      </c>
      <c r="G13501" s="184" t="str">
        <f t="shared" si="980"/>
        <v/>
      </c>
      <c r="H13501" s="184" t="str">
        <f t="shared" si="981"/>
        <v/>
      </c>
      <c r="R13501">
        <v>0</v>
      </c>
      <c r="S13501" t="s">
        <v>201</v>
      </c>
      <c r="T13501" s="221">
        <v>45566.313194444447</v>
      </c>
    </row>
    <row r="13502" spans="1:20" x14ac:dyDescent="0.35">
      <c r="A13502" t="s">
        <v>229</v>
      </c>
      <c r="B13502" t="s">
        <v>230</v>
      </c>
      <c r="C13502" t="s">
        <v>97</v>
      </c>
      <c r="D13502" s="29">
        <v>46013</v>
      </c>
      <c r="E13502" s="184" t="str">
        <f t="shared" si="978"/>
        <v/>
      </c>
      <c r="F13502" s="184" t="str">
        <f t="shared" si="979"/>
        <v/>
      </c>
      <c r="G13502" s="184" t="str">
        <f t="shared" si="980"/>
        <v/>
      </c>
      <c r="H13502" s="184" t="str">
        <f t="shared" si="981"/>
        <v/>
      </c>
      <c r="R13502">
        <v>0</v>
      </c>
      <c r="S13502" t="s">
        <v>201</v>
      </c>
      <c r="T13502" s="221">
        <v>45566.313194444447</v>
      </c>
    </row>
    <row r="13503" spans="1:20" x14ac:dyDescent="0.35">
      <c r="A13503" t="s">
        <v>229</v>
      </c>
      <c r="B13503" t="s">
        <v>230</v>
      </c>
      <c r="C13503" t="s">
        <v>97</v>
      </c>
      <c r="D13503" s="29">
        <v>46014</v>
      </c>
      <c r="E13503" s="184" t="str">
        <f t="shared" si="978"/>
        <v/>
      </c>
      <c r="F13503" s="184" t="str">
        <f t="shared" si="979"/>
        <v/>
      </c>
      <c r="G13503" s="184" t="str">
        <f t="shared" si="980"/>
        <v/>
      </c>
      <c r="H13503" s="184" t="str">
        <f t="shared" si="981"/>
        <v/>
      </c>
      <c r="R13503">
        <v>0</v>
      </c>
      <c r="S13503" t="s">
        <v>201</v>
      </c>
      <c r="T13503" s="221">
        <v>45566.313194444447</v>
      </c>
    </row>
    <row r="13504" spans="1:20" x14ac:dyDescent="0.35">
      <c r="A13504" t="s">
        <v>229</v>
      </c>
      <c r="B13504" t="s">
        <v>230</v>
      </c>
      <c r="C13504" t="s">
        <v>97</v>
      </c>
      <c r="D13504" s="29">
        <v>46015</v>
      </c>
      <c r="E13504" s="184" t="str">
        <f t="shared" si="978"/>
        <v/>
      </c>
      <c r="F13504" s="184" t="str">
        <f t="shared" si="979"/>
        <v/>
      </c>
      <c r="G13504" s="184" t="str">
        <f t="shared" si="980"/>
        <v/>
      </c>
      <c r="H13504" s="184" t="str">
        <f t="shared" si="981"/>
        <v/>
      </c>
      <c r="R13504">
        <v>0</v>
      </c>
      <c r="S13504" t="s">
        <v>201</v>
      </c>
      <c r="T13504" s="221">
        <v>45566.313194444447</v>
      </c>
    </row>
    <row r="13505" spans="1:20" x14ac:dyDescent="0.35">
      <c r="A13505" t="s">
        <v>229</v>
      </c>
      <c r="B13505" t="s">
        <v>230</v>
      </c>
      <c r="C13505" t="s">
        <v>97</v>
      </c>
      <c r="D13505" s="29">
        <v>46016</v>
      </c>
      <c r="E13505" s="184" t="str">
        <f t="shared" si="978"/>
        <v/>
      </c>
      <c r="F13505" s="184" t="str">
        <f t="shared" si="979"/>
        <v/>
      </c>
      <c r="G13505" s="184" t="str">
        <f t="shared" si="980"/>
        <v/>
      </c>
      <c r="H13505" s="184" t="str">
        <f t="shared" si="981"/>
        <v/>
      </c>
      <c r="R13505">
        <v>0</v>
      </c>
      <c r="S13505" t="s">
        <v>201</v>
      </c>
      <c r="T13505" s="221">
        <v>45566.313194444447</v>
      </c>
    </row>
    <row r="13506" spans="1:20" x14ac:dyDescent="0.35">
      <c r="A13506" t="s">
        <v>229</v>
      </c>
      <c r="B13506" t="s">
        <v>230</v>
      </c>
      <c r="C13506" t="s">
        <v>97</v>
      </c>
      <c r="D13506" s="29">
        <v>46017</v>
      </c>
      <c r="E13506" s="184" t="str">
        <f t="shared" si="978"/>
        <v/>
      </c>
      <c r="F13506" s="184" t="str">
        <f t="shared" si="979"/>
        <v/>
      </c>
      <c r="G13506" s="184" t="str">
        <f t="shared" si="980"/>
        <v/>
      </c>
      <c r="H13506" s="184" t="str">
        <f t="shared" si="981"/>
        <v/>
      </c>
      <c r="R13506">
        <v>0</v>
      </c>
      <c r="S13506" t="s">
        <v>201</v>
      </c>
      <c r="T13506" s="221">
        <v>45566.313194444447</v>
      </c>
    </row>
    <row r="13507" spans="1:20" x14ac:dyDescent="0.35">
      <c r="A13507" t="s">
        <v>229</v>
      </c>
      <c r="B13507" t="s">
        <v>230</v>
      </c>
      <c r="C13507" t="s">
        <v>97</v>
      </c>
      <c r="D13507" s="29">
        <v>46018</v>
      </c>
      <c r="E13507" s="184" t="str">
        <f t="shared" si="978"/>
        <v/>
      </c>
      <c r="F13507" s="184" t="str">
        <f t="shared" si="979"/>
        <v/>
      </c>
      <c r="G13507" s="184" t="str">
        <f t="shared" si="980"/>
        <v/>
      </c>
      <c r="H13507" s="184" t="str">
        <f t="shared" si="981"/>
        <v/>
      </c>
      <c r="R13507">
        <v>0</v>
      </c>
      <c r="S13507" t="s">
        <v>201</v>
      </c>
      <c r="T13507" s="221">
        <v>45566.313194444447</v>
      </c>
    </row>
    <row r="13508" spans="1:20" x14ac:dyDescent="0.35">
      <c r="A13508" t="s">
        <v>229</v>
      </c>
      <c r="B13508" t="s">
        <v>230</v>
      </c>
      <c r="C13508" t="s">
        <v>97</v>
      </c>
      <c r="D13508" s="29">
        <v>46019</v>
      </c>
      <c r="E13508" s="184" t="str">
        <f t="shared" si="978"/>
        <v/>
      </c>
      <c r="F13508" s="184" t="str">
        <f t="shared" si="979"/>
        <v/>
      </c>
      <c r="G13508" s="184" t="str">
        <f t="shared" si="980"/>
        <v/>
      </c>
      <c r="H13508" s="184" t="str">
        <f t="shared" si="981"/>
        <v/>
      </c>
      <c r="R13508">
        <v>0</v>
      </c>
      <c r="S13508" t="s">
        <v>201</v>
      </c>
      <c r="T13508" s="221">
        <v>45566.313194444447</v>
      </c>
    </row>
    <row r="13509" spans="1:20" x14ac:dyDescent="0.35">
      <c r="A13509" t="s">
        <v>229</v>
      </c>
      <c r="B13509" t="s">
        <v>230</v>
      </c>
      <c r="C13509" t="s">
        <v>97</v>
      </c>
      <c r="D13509" s="29">
        <v>46020</v>
      </c>
      <c r="E13509" s="184" t="str">
        <f t="shared" si="978"/>
        <v/>
      </c>
      <c r="F13509" s="184" t="str">
        <f t="shared" si="979"/>
        <v/>
      </c>
      <c r="G13509" s="184" t="str">
        <f t="shared" si="980"/>
        <v/>
      </c>
      <c r="H13509" s="184" t="str">
        <f t="shared" si="981"/>
        <v/>
      </c>
      <c r="R13509">
        <v>0</v>
      </c>
      <c r="S13509" t="s">
        <v>201</v>
      </c>
      <c r="T13509" s="221">
        <v>45566.313194444447</v>
      </c>
    </row>
    <row r="13510" spans="1:20" x14ac:dyDescent="0.35">
      <c r="A13510" t="s">
        <v>229</v>
      </c>
      <c r="B13510" t="s">
        <v>230</v>
      </c>
      <c r="C13510" t="s">
        <v>97</v>
      </c>
      <c r="D13510" s="29">
        <v>46021</v>
      </c>
      <c r="E13510" s="184" t="str">
        <f t="shared" si="978"/>
        <v/>
      </c>
      <c r="F13510" s="184" t="str">
        <f t="shared" si="979"/>
        <v/>
      </c>
      <c r="G13510" s="184" t="str">
        <f t="shared" si="980"/>
        <v/>
      </c>
      <c r="H13510" s="184" t="str">
        <f t="shared" si="981"/>
        <v/>
      </c>
      <c r="R13510">
        <v>0</v>
      </c>
      <c r="S13510" t="s">
        <v>201</v>
      </c>
      <c r="T13510" s="221">
        <v>45566.313194444447</v>
      </c>
    </row>
    <row r="13511" spans="1:20" x14ac:dyDescent="0.35">
      <c r="A13511" t="s">
        <v>229</v>
      </c>
      <c r="B13511" t="s">
        <v>230</v>
      </c>
      <c r="C13511" t="s">
        <v>97</v>
      </c>
      <c r="D13511" s="29">
        <v>46022</v>
      </c>
      <c r="E13511" s="184" t="str">
        <f t="shared" si="978"/>
        <v/>
      </c>
      <c r="F13511" s="184" t="str">
        <f t="shared" si="979"/>
        <v/>
      </c>
      <c r="G13511" s="184" t="str">
        <f t="shared" si="980"/>
        <v/>
      </c>
      <c r="H13511" s="184" t="str">
        <f t="shared" si="981"/>
        <v/>
      </c>
      <c r="R13511">
        <v>0</v>
      </c>
      <c r="S13511" t="s">
        <v>201</v>
      </c>
      <c r="T13511" s="221">
        <v>45566.313194444447</v>
      </c>
    </row>
  </sheetData>
  <sortState xmlns:xlrd2="http://schemas.microsoft.com/office/spreadsheetml/2017/richdata2" ref="A7:T15578">
    <sortCondition ref="D7:D15578"/>
  </sortState>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00"/>
  </sheetPr>
  <dimension ref="A2:T247"/>
  <sheetViews>
    <sheetView showGridLines="0" zoomScale="55" zoomScaleNormal="55" zoomScaleSheetLayoutView="70" workbookViewId="0">
      <selection activeCell="K34" sqref="K34"/>
    </sheetView>
  </sheetViews>
  <sheetFormatPr baseColWidth="10" defaultRowHeight="14.5" outlineLevelRow="1" x14ac:dyDescent="0.35"/>
  <cols>
    <col min="1" max="1" width="7.08984375" customWidth="1"/>
    <col min="2" max="2" width="19.90625" customWidth="1"/>
    <col min="3" max="3" width="18.90625" customWidth="1"/>
    <col min="4" max="4" width="21.453125" customWidth="1"/>
    <col min="5" max="5" width="20.90625" customWidth="1"/>
    <col min="6" max="6" width="20.36328125" customWidth="1"/>
    <col min="7" max="7" width="19.453125" customWidth="1"/>
    <col min="8" max="9" width="15.453125" customWidth="1"/>
    <col min="10" max="10" width="22.36328125" customWidth="1"/>
    <col min="11" max="11" width="17.54296875" customWidth="1"/>
    <col min="12" max="12" width="21.54296875" customWidth="1"/>
    <col min="13" max="13" width="20.1796875" customWidth="1"/>
    <col min="14" max="14" width="12.90625" bestFit="1" customWidth="1"/>
    <col min="16" max="16" width="15.54296875" bestFit="1" customWidth="1"/>
    <col min="17" max="17" width="13.54296875" bestFit="1" customWidth="1"/>
    <col min="18" max="18" width="17.90625" customWidth="1"/>
    <col min="19" max="19" width="13.08984375" bestFit="1" customWidth="1"/>
    <col min="20" max="20" width="12.36328125" bestFit="1" customWidth="1"/>
    <col min="25" max="25" width="13.90625" customWidth="1"/>
  </cols>
  <sheetData>
    <row r="2" spans="1:15" s="94" customFormat="1" ht="37.5" customHeight="1" x14ac:dyDescent="0.45">
      <c r="A2" s="197"/>
      <c r="B2" s="195" t="s">
        <v>144</v>
      </c>
      <c r="C2" s="197"/>
      <c r="D2" s="195"/>
      <c r="E2" s="196">
        <f>'PT Storengy'!K2</f>
        <v>45576</v>
      </c>
      <c r="F2" s="195"/>
      <c r="G2" s="195" t="s">
        <v>189</v>
      </c>
      <c r="H2" s="197"/>
      <c r="I2" s="195"/>
      <c r="J2" s="196">
        <v>45594</v>
      </c>
      <c r="K2" s="93"/>
      <c r="L2" s="93"/>
      <c r="M2" s="93"/>
      <c r="N2" s="93"/>
      <c r="O2" s="93"/>
    </row>
    <row r="4" spans="1:15" s="94" customFormat="1" ht="18.5" x14ac:dyDescent="0.45">
      <c r="B4" s="93" t="s">
        <v>42</v>
      </c>
      <c r="D4" s="93"/>
      <c r="E4" s="93"/>
      <c r="F4" s="93"/>
      <c r="G4" s="93"/>
      <c r="H4" s="94" t="s">
        <v>136</v>
      </c>
      <c r="I4" s="120">
        <f>DATE(J4,4,1)</f>
        <v>45748</v>
      </c>
      <c r="J4" s="122">
        <v>2025</v>
      </c>
      <c r="K4" s="121" t="s">
        <v>137</v>
      </c>
      <c r="L4" s="120">
        <f>DATE(M4,3,31)</f>
        <v>46112</v>
      </c>
      <c r="M4" s="94">
        <f>J4+1</f>
        <v>2026</v>
      </c>
    </row>
    <row r="6" spans="1:15" ht="15" thickBot="1" x14ac:dyDescent="0.4"/>
    <row r="7" spans="1:15" s="127" customFormat="1" ht="35.15" customHeight="1" thickBot="1" x14ac:dyDescent="0.4">
      <c r="C7" s="146" t="s">
        <v>39</v>
      </c>
      <c r="D7" s="147" t="s">
        <v>40</v>
      </c>
      <c r="E7" s="147" t="s">
        <v>43</v>
      </c>
      <c r="F7" s="148" t="s">
        <v>231</v>
      </c>
      <c r="G7" s="148" t="s">
        <v>44</v>
      </c>
      <c r="H7" s="148" t="s">
        <v>145</v>
      </c>
      <c r="I7" s="148" t="s">
        <v>146</v>
      </c>
      <c r="J7" s="148" t="s">
        <v>159</v>
      </c>
      <c r="K7" s="148" t="s">
        <v>187</v>
      </c>
      <c r="L7" s="148" t="s">
        <v>188</v>
      </c>
    </row>
    <row r="8" spans="1:15" ht="15" thickBot="1" x14ac:dyDescent="0.4">
      <c r="C8" s="30"/>
      <c r="D8" s="30"/>
      <c r="E8" s="30"/>
      <c r="F8" s="30"/>
      <c r="J8" s="30"/>
      <c r="K8" s="30"/>
      <c r="L8" s="30"/>
      <c r="M8" s="127"/>
      <c r="N8" s="127"/>
    </row>
    <row r="9" spans="1:15" ht="15" thickBot="1" x14ac:dyDescent="0.4">
      <c r="B9" s="252" t="s">
        <v>258</v>
      </c>
      <c r="C9" s="154" t="s">
        <v>41</v>
      </c>
      <c r="D9" s="139" t="s">
        <v>147</v>
      </c>
      <c r="E9" s="248">
        <v>5</v>
      </c>
      <c r="F9" s="316">
        <v>0</v>
      </c>
      <c r="G9" s="308">
        <f>SUM(E9:E12)</f>
        <v>45</v>
      </c>
      <c r="H9" s="298">
        <v>45748</v>
      </c>
      <c r="I9" s="298">
        <v>45945</v>
      </c>
      <c r="J9" s="166"/>
      <c r="K9" s="301">
        <f>G172</f>
        <v>375</v>
      </c>
      <c r="L9" s="301">
        <f>H172</f>
        <v>661.76470588235293</v>
      </c>
      <c r="M9" s="127"/>
      <c r="N9" s="127"/>
    </row>
    <row r="10" spans="1:15" x14ac:dyDescent="0.35">
      <c r="C10" s="155"/>
      <c r="D10" s="140" t="s">
        <v>206</v>
      </c>
      <c r="E10" s="178">
        <v>31.5</v>
      </c>
      <c r="F10" s="317"/>
      <c r="G10" s="309"/>
      <c r="H10" s="299"/>
      <c r="I10" s="299"/>
      <c r="J10" s="167"/>
      <c r="K10" s="302"/>
      <c r="L10" s="302"/>
      <c r="M10" s="127"/>
      <c r="N10" s="127"/>
    </row>
    <row r="11" spans="1:15" x14ac:dyDescent="0.35">
      <c r="C11" s="74"/>
      <c r="D11" s="140" t="s">
        <v>248</v>
      </c>
      <c r="E11" s="178">
        <v>8.5</v>
      </c>
      <c r="F11" s="317"/>
      <c r="G11" s="309"/>
      <c r="H11" s="299"/>
      <c r="I11" s="299"/>
      <c r="J11" s="167"/>
      <c r="K11" s="302"/>
      <c r="L11" s="302"/>
      <c r="M11" s="127"/>
      <c r="N11" s="127"/>
    </row>
    <row r="12" spans="1:15" ht="3" customHeight="1" thickBot="1" x14ac:dyDescent="0.4">
      <c r="C12" s="73"/>
      <c r="D12" s="142"/>
      <c r="E12" s="179"/>
      <c r="F12" s="75"/>
      <c r="G12" s="73"/>
      <c r="H12" s="300"/>
      <c r="I12" s="300"/>
      <c r="J12" s="168"/>
      <c r="K12" s="303"/>
      <c r="L12" s="303"/>
      <c r="M12" s="127"/>
      <c r="N12" s="127"/>
    </row>
    <row r="13" spans="1:15" ht="15" thickBot="1" x14ac:dyDescent="0.4">
      <c r="C13" s="30"/>
      <c r="D13" s="30"/>
      <c r="E13" s="149"/>
      <c r="F13" s="30"/>
      <c r="G13" s="30"/>
      <c r="H13" s="143"/>
      <c r="I13" s="29"/>
      <c r="J13" s="169"/>
      <c r="K13" s="187"/>
      <c r="L13" s="187"/>
      <c r="M13" s="127"/>
      <c r="N13" s="127"/>
    </row>
    <row r="14" spans="1:15" ht="17.5" customHeight="1" x14ac:dyDescent="0.35">
      <c r="C14" s="305" t="s">
        <v>4</v>
      </c>
      <c r="D14" s="139" t="s">
        <v>166</v>
      </c>
      <c r="E14" s="249">
        <v>4</v>
      </c>
      <c r="F14" s="311">
        <v>0</v>
      </c>
      <c r="G14" s="308">
        <f>SUM(E14:E17)</f>
        <v>15</v>
      </c>
      <c r="H14" s="298">
        <v>45748</v>
      </c>
      <c r="I14" s="298">
        <v>45945</v>
      </c>
      <c r="J14" s="166"/>
      <c r="K14" s="301">
        <f>G174</f>
        <v>125</v>
      </c>
      <c r="L14" s="301">
        <f>H174</f>
        <v>176.47058823529412</v>
      </c>
      <c r="M14" s="127"/>
      <c r="N14" s="127"/>
    </row>
    <row r="15" spans="1:15" ht="17.5" customHeight="1" x14ac:dyDescent="0.35">
      <c r="C15" s="306"/>
      <c r="D15" s="140" t="s">
        <v>204</v>
      </c>
      <c r="E15" s="250">
        <v>9.5</v>
      </c>
      <c r="F15" s="312"/>
      <c r="G15" s="309"/>
      <c r="H15" s="299"/>
      <c r="I15" s="299"/>
      <c r="J15" s="167"/>
      <c r="K15" s="302"/>
      <c r="L15" s="302"/>
      <c r="M15" s="127"/>
      <c r="N15" s="127"/>
    </row>
    <row r="16" spans="1:15" ht="15" thickBot="1" x14ac:dyDescent="0.4">
      <c r="C16" s="307"/>
      <c r="D16" s="142" t="s">
        <v>251</v>
      </c>
      <c r="E16" s="288">
        <v>1.5</v>
      </c>
      <c r="F16" s="313"/>
      <c r="G16" s="310"/>
      <c r="H16" s="300"/>
      <c r="I16" s="300"/>
      <c r="J16" s="287"/>
      <c r="K16" s="303"/>
      <c r="L16" s="303"/>
    </row>
    <row r="18" spans="2:18" ht="15" thickBot="1" x14ac:dyDescent="0.4"/>
    <row r="19" spans="2:18" x14ac:dyDescent="0.35">
      <c r="C19" s="154" t="s">
        <v>3</v>
      </c>
      <c r="D19" s="139" t="s">
        <v>172</v>
      </c>
      <c r="E19" s="249">
        <v>1</v>
      </c>
      <c r="F19" s="316">
        <v>0</v>
      </c>
      <c r="G19" s="308">
        <f>SUM(E19:E22)</f>
        <v>13.5</v>
      </c>
      <c r="H19" s="298">
        <v>45748</v>
      </c>
      <c r="I19" s="298">
        <v>45962</v>
      </c>
      <c r="J19" s="166"/>
      <c r="K19" s="301">
        <f>G176</f>
        <v>158.41503267973854</v>
      </c>
      <c r="L19" s="301">
        <f>H176</f>
        <v>272.90384615384619</v>
      </c>
      <c r="M19" s="127"/>
      <c r="N19" s="127"/>
    </row>
    <row r="20" spans="2:18" x14ac:dyDescent="0.35">
      <c r="C20" s="155"/>
      <c r="D20" s="140" t="s">
        <v>205</v>
      </c>
      <c r="E20" s="250">
        <v>1</v>
      </c>
      <c r="F20" s="317"/>
      <c r="G20" s="309"/>
      <c r="H20" s="299"/>
      <c r="I20" s="299"/>
      <c r="J20" s="167"/>
      <c r="K20" s="302"/>
      <c r="L20" s="302"/>
      <c r="M20" s="127"/>
      <c r="N20" s="127"/>
    </row>
    <row r="21" spans="2:18" x14ac:dyDescent="0.35">
      <c r="C21" s="74"/>
      <c r="D21" s="141" t="s">
        <v>250</v>
      </c>
      <c r="E21" s="251">
        <v>11.5</v>
      </c>
      <c r="F21" s="317"/>
      <c r="G21" s="309"/>
      <c r="H21" s="299"/>
      <c r="I21" s="299"/>
      <c r="J21" s="194"/>
      <c r="K21" s="302"/>
      <c r="L21" s="302"/>
      <c r="M21" s="127"/>
      <c r="N21" s="127"/>
    </row>
    <row r="22" spans="2:18" ht="2.9" customHeight="1" thickBot="1" x14ac:dyDescent="0.4">
      <c r="C22" s="73"/>
      <c r="D22" s="142"/>
      <c r="E22" s="180"/>
      <c r="F22" s="75"/>
      <c r="G22" s="73"/>
      <c r="H22" s="300"/>
      <c r="I22" s="300"/>
      <c r="J22" s="168"/>
      <c r="K22" s="303"/>
      <c r="L22" s="303"/>
      <c r="M22" s="127"/>
      <c r="N22" s="127"/>
    </row>
    <row r="23" spans="2:18" ht="15" thickBot="1" x14ac:dyDescent="0.4">
      <c r="C23" s="30"/>
      <c r="D23" s="30"/>
      <c r="E23" s="149"/>
      <c r="F23" s="30"/>
      <c r="G23" s="30"/>
      <c r="H23" s="143"/>
      <c r="I23" s="29"/>
      <c r="J23" s="169"/>
      <c r="K23" s="187"/>
      <c r="L23" s="187"/>
      <c r="M23" s="127"/>
      <c r="N23" s="127"/>
    </row>
    <row r="24" spans="2:18" x14ac:dyDescent="0.35">
      <c r="C24" s="154" t="s">
        <v>23</v>
      </c>
      <c r="D24" s="139" t="s">
        <v>249</v>
      </c>
      <c r="E24" s="249">
        <v>15</v>
      </c>
      <c r="F24" s="316">
        <v>0</v>
      </c>
      <c r="G24" s="318">
        <f>SUM(E24:E27)</f>
        <v>15</v>
      </c>
      <c r="H24" s="298">
        <v>45748</v>
      </c>
      <c r="I24" s="298">
        <v>45962</v>
      </c>
      <c r="J24" s="193"/>
      <c r="K24" s="301">
        <f>G178</f>
        <v>92.4</v>
      </c>
      <c r="L24" s="301">
        <f>H178</f>
        <v>641.66666666666674</v>
      </c>
      <c r="M24" s="127"/>
      <c r="N24" s="127"/>
    </row>
    <row r="25" spans="2:18" ht="19.5" hidden="1" customHeight="1" x14ac:dyDescent="0.35">
      <c r="C25" s="155"/>
      <c r="D25" s="140"/>
      <c r="E25" s="250"/>
      <c r="F25" s="317"/>
      <c r="G25" s="319"/>
      <c r="H25" s="299"/>
      <c r="I25" s="299"/>
      <c r="J25" s="194"/>
      <c r="K25" s="302"/>
      <c r="L25" s="302"/>
      <c r="M25" s="127"/>
      <c r="N25" s="127"/>
    </row>
    <row r="26" spans="2:18" ht="0.9" customHeight="1" x14ac:dyDescent="0.35">
      <c r="C26" s="74"/>
      <c r="D26" s="141"/>
      <c r="E26" s="157"/>
      <c r="F26" s="317"/>
      <c r="G26" s="319"/>
      <c r="H26" s="299"/>
      <c r="I26" s="299"/>
      <c r="J26" s="164"/>
      <c r="K26" s="302"/>
      <c r="L26" s="302"/>
      <c r="M26" s="127"/>
      <c r="N26" s="127"/>
    </row>
    <row r="27" spans="2:18" ht="3.9" customHeight="1" thickBot="1" x14ac:dyDescent="0.4">
      <c r="C27" s="73"/>
      <c r="D27" s="142"/>
      <c r="E27" s="156"/>
      <c r="F27" s="75"/>
      <c r="G27" s="73"/>
      <c r="H27" s="300"/>
      <c r="I27" s="300"/>
      <c r="J27" s="165"/>
      <c r="K27" s="303"/>
      <c r="L27" s="303"/>
      <c r="M27" s="127"/>
      <c r="N27" s="127"/>
    </row>
    <row r="28" spans="2:18" x14ac:dyDescent="0.35">
      <c r="M28" s="127"/>
      <c r="N28" s="127"/>
    </row>
    <row r="29" spans="2:18" x14ac:dyDescent="0.35">
      <c r="M29" s="127"/>
      <c r="N29" s="127"/>
    </row>
    <row r="30" spans="2:18" x14ac:dyDescent="0.35">
      <c r="M30" s="127"/>
      <c r="N30" s="127"/>
    </row>
    <row r="32" spans="2:18" ht="28.5" x14ac:dyDescent="0.65">
      <c r="B32" s="55" t="s">
        <v>178</v>
      </c>
      <c r="I32" s="50"/>
      <c r="R32" s="55" t="s">
        <v>179</v>
      </c>
    </row>
    <row r="33" spans="3:20" x14ac:dyDescent="0.35">
      <c r="E33" s="49" t="s">
        <v>29</v>
      </c>
      <c r="F33" s="56"/>
      <c r="G33" s="76">
        <f>DATE(YEAR(I4),10,31)</f>
        <v>45961</v>
      </c>
    </row>
    <row r="35" spans="3:20" ht="51.75" customHeight="1" x14ac:dyDescent="0.35">
      <c r="D35" s="314" t="s">
        <v>30</v>
      </c>
      <c r="E35" s="315"/>
      <c r="F35" s="116"/>
      <c r="G35" s="314" t="s">
        <v>71</v>
      </c>
      <c r="H35" s="315"/>
      <c r="S35" s="314" t="s">
        <v>30</v>
      </c>
      <c r="T35" s="315"/>
    </row>
    <row r="36" spans="3:20" ht="31.5" customHeight="1" x14ac:dyDescent="0.35">
      <c r="D36" s="37" t="s">
        <v>27</v>
      </c>
      <c r="E36" s="37" t="s">
        <v>28</v>
      </c>
      <c r="F36" s="37"/>
      <c r="G36" s="37" t="s">
        <v>27</v>
      </c>
      <c r="H36" s="37" t="s">
        <v>28</v>
      </c>
      <c r="S36" s="37" t="s">
        <v>27</v>
      </c>
      <c r="T36" s="37" t="s">
        <v>28</v>
      </c>
    </row>
    <row r="37" spans="3:20" ht="24.75" customHeight="1" x14ac:dyDescent="0.35">
      <c r="C37" s="47" t="s">
        <v>26</v>
      </c>
      <c r="D37" s="48">
        <f ca="1">Atlantique_I!G$14</f>
        <v>45914</v>
      </c>
      <c r="E37" s="42">
        <f ca="1">IFERROR($G$33-D37,"none")</f>
        <v>47</v>
      </c>
      <c r="F37" s="42"/>
      <c r="G37" s="48">
        <f ca="1">Atlantique_I!M$14</f>
        <v>45924</v>
      </c>
      <c r="H37" s="42">
        <f ca="1">IFERROR($G$33-G37,"none")</f>
        <v>37</v>
      </c>
      <c r="R37" s="47" t="s">
        <v>26</v>
      </c>
      <c r="S37" s="173">
        <f ca="1">Atlantique_W!G14</f>
        <v>46107</v>
      </c>
      <c r="T37" s="174">
        <f ca="1">DATE(M$4,3,31)-S37</f>
        <v>5</v>
      </c>
    </row>
    <row r="38" spans="3:20" ht="19.5" customHeight="1" x14ac:dyDescent="0.35">
      <c r="C38" s="47" t="s">
        <v>17</v>
      </c>
      <c r="D38" s="48">
        <f ca="1">'Nord-Est_I'!G$14</f>
        <v>45914</v>
      </c>
      <c r="E38" s="42">
        <f t="shared" ref="E38:E40" ca="1" si="0">IFERROR($G$33-D38,"none")</f>
        <v>47</v>
      </c>
      <c r="F38" s="42"/>
      <c r="G38" s="48">
        <f ca="1">'Nord-Est_I'!M$14</f>
        <v>45914</v>
      </c>
      <c r="H38" s="42">
        <f t="shared" ref="H38:H40" ca="1" si="1">IFERROR($G$33-G38,"none")</f>
        <v>47</v>
      </c>
      <c r="R38" s="47" t="s">
        <v>17</v>
      </c>
      <c r="S38" s="173">
        <f ca="1">'Nord-Est_W'!G14</f>
        <v>46106</v>
      </c>
      <c r="T38" s="174">
        <f ca="1">DATE(M$4,3,31)-S38</f>
        <v>6</v>
      </c>
    </row>
    <row r="39" spans="3:20" ht="19.5" customHeight="1" x14ac:dyDescent="0.35">
      <c r="C39" s="47" t="s">
        <v>18</v>
      </c>
      <c r="D39" s="48">
        <f ca="1">'Nord-Ouest_I'!G$14</f>
        <v>45917</v>
      </c>
      <c r="E39" s="42">
        <f t="shared" ca="1" si="0"/>
        <v>44</v>
      </c>
      <c r="F39" s="42"/>
      <c r="G39" s="48">
        <f ca="1">'Nord-Ouest_I'!M$14</f>
        <v>45917</v>
      </c>
      <c r="H39" s="42">
        <f t="shared" ca="1" si="1"/>
        <v>44</v>
      </c>
      <c r="R39" s="47" t="s">
        <v>18</v>
      </c>
      <c r="S39" s="173">
        <f ca="1">'Nord-Ouest_W'!G14</f>
        <v>46029</v>
      </c>
      <c r="T39" s="174">
        <f ca="1">DATE(M$4,3,31)-S39</f>
        <v>83</v>
      </c>
    </row>
    <row r="40" spans="3:20" ht="45" customHeight="1" x14ac:dyDescent="0.35">
      <c r="C40" s="47" t="s">
        <v>23</v>
      </c>
      <c r="D40" s="48">
        <f ca="1">'Sud-Est_I'!G$14</f>
        <v>45954</v>
      </c>
      <c r="E40" s="42">
        <f t="shared" ca="1" si="0"/>
        <v>7</v>
      </c>
      <c r="F40" s="42"/>
      <c r="G40" s="241" t="str">
        <f ca="1">'Sud-Est_I'!M$14</f>
        <v>Only 99,8% filling on 31/10</v>
      </c>
      <c r="H40" s="42" t="str">
        <f t="shared" ca="1" si="1"/>
        <v>none</v>
      </c>
      <c r="R40" s="47" t="s">
        <v>23</v>
      </c>
      <c r="S40" s="173">
        <f ca="1">'Sud-Est_W'!G14</f>
        <v>45987</v>
      </c>
      <c r="T40" s="174">
        <f ca="1">DATE(M$4,3,31)-S40</f>
        <v>125</v>
      </c>
    </row>
    <row r="45" spans="3:20" s="94" customFormat="1" ht="18.5" x14ac:dyDescent="0.45">
      <c r="C45" s="93" t="s">
        <v>61</v>
      </c>
    </row>
    <row r="97" spans="3:3" s="94" customFormat="1" ht="18.5" x14ac:dyDescent="0.45">
      <c r="C97" s="93" t="s">
        <v>244</v>
      </c>
    </row>
    <row r="146" spans="3:13" s="94" customFormat="1" ht="18.5" collapsed="1" x14ac:dyDescent="0.45">
      <c r="C146" s="93" t="s">
        <v>246</v>
      </c>
      <c r="F146" s="94" t="s">
        <v>247</v>
      </c>
    </row>
    <row r="148" spans="3:13" x14ac:dyDescent="0.35">
      <c r="M148" t="s">
        <v>184</v>
      </c>
    </row>
    <row r="150" spans="3:13" x14ac:dyDescent="0.35">
      <c r="M150" t="s">
        <v>186</v>
      </c>
    </row>
    <row r="151" spans="3:13" ht="58" x14ac:dyDescent="0.35">
      <c r="C151" s="128"/>
      <c r="D151" s="129" t="s">
        <v>138</v>
      </c>
      <c r="E151" s="129" t="s">
        <v>183</v>
      </c>
      <c r="F151" s="129" t="s">
        <v>182</v>
      </c>
      <c r="G151" s="129" t="s">
        <v>238</v>
      </c>
      <c r="H151" s="129" t="s">
        <v>240</v>
      </c>
      <c r="I151" s="129" t="s">
        <v>208</v>
      </c>
      <c r="J151" s="129" t="s">
        <v>182</v>
      </c>
      <c r="K151" s="129" t="s">
        <v>239</v>
      </c>
      <c r="M151" s="129" t="s">
        <v>185</v>
      </c>
    </row>
    <row r="153" spans="3:13" x14ac:dyDescent="0.35">
      <c r="C153" s="128" t="s">
        <v>26</v>
      </c>
      <c r="D153" s="130">
        <f>Serene_A_I!D$3</f>
        <v>45</v>
      </c>
      <c r="E153" s="131">
        <f>Serene_A_I!D$4</f>
        <v>120</v>
      </c>
      <c r="F153" s="131">
        <f>Serene_A_W!D$4</f>
        <v>69.777777777777771</v>
      </c>
      <c r="G153" s="200">
        <f>Serene_A_I!D$5</f>
        <v>375</v>
      </c>
      <c r="H153" s="200">
        <f>Serene_A_W!D$5</f>
        <v>644.9579831932773</v>
      </c>
      <c r="I153" s="131">
        <f ca="1">Atlantique_I!S14</f>
        <v>128</v>
      </c>
      <c r="J153" s="131">
        <f ca="1">Atlantique_W!K15</f>
        <v>158</v>
      </c>
      <c r="K153" s="200">
        <f>Serene_A_W!A77*H153</f>
        <v>326.74579831932766</v>
      </c>
      <c r="M153" s="134">
        <v>340</v>
      </c>
    </row>
    <row r="154" spans="3:13" x14ac:dyDescent="0.35">
      <c r="G154" s="201"/>
      <c r="H154" s="201"/>
      <c r="K154" s="201"/>
      <c r="M154" s="135"/>
    </row>
    <row r="155" spans="3:13" x14ac:dyDescent="0.35">
      <c r="C155" s="128" t="s">
        <v>17</v>
      </c>
      <c r="D155" s="130">
        <f>Serene_N_I!D$3</f>
        <v>15</v>
      </c>
      <c r="E155" s="131">
        <f>Serene_N_I!D$4</f>
        <v>120.00000000000001</v>
      </c>
      <c r="F155" s="131">
        <f>Serene_N_W!D$4</f>
        <v>85</v>
      </c>
      <c r="G155" s="200">
        <f>Serene_N_I!D$5</f>
        <v>124.99999999999999</v>
      </c>
      <c r="H155" s="200">
        <f>Serene_N_W!D$5</f>
        <v>176.47058823529409</v>
      </c>
      <c r="I155" s="131">
        <f ca="1">'Nord-Est_I'!S14</f>
        <v>128</v>
      </c>
      <c r="J155" s="131">
        <f ca="1">'Nord-Est_W'!K15</f>
        <v>158</v>
      </c>
      <c r="K155" s="200">
        <f>Serene_N_W!A77*H155</f>
        <v>113.12693498452013</v>
      </c>
      <c r="M155" s="134">
        <v>130</v>
      </c>
    </row>
    <row r="156" spans="3:13" x14ac:dyDescent="0.35">
      <c r="G156" s="201"/>
      <c r="H156" s="201"/>
      <c r="K156" s="201"/>
      <c r="M156" s="135"/>
    </row>
    <row r="157" spans="3:13" x14ac:dyDescent="0.35">
      <c r="C157" s="128" t="s">
        <v>18</v>
      </c>
      <c r="D157" s="130">
        <f>Sediane_N_I!D$3</f>
        <v>13.5</v>
      </c>
      <c r="E157" s="131">
        <f>Sediane_N_I!D$4</f>
        <v>89.609544468546645</v>
      </c>
      <c r="F157" s="131">
        <f>Sediane_N_W!D$4</f>
        <v>51.851851851851855</v>
      </c>
      <c r="G157" s="200">
        <f>Sediane_N_I!D$5</f>
        <v>150.65359477124181</v>
      </c>
      <c r="H157" s="200">
        <f>Sediane_N_W!D$5</f>
        <v>260.38461538461536</v>
      </c>
      <c r="I157" s="131">
        <f ca="1">'Nord-Ouest_I'!S14</f>
        <v>112</v>
      </c>
      <c r="J157" s="131">
        <f ca="1">'Nord-Ouest_W'!K15</f>
        <v>68</v>
      </c>
      <c r="K157" s="200">
        <f>Sediane_N_W!A77*H157</f>
        <v>203.63012443438913</v>
      </c>
      <c r="M157" s="134">
        <v>165</v>
      </c>
    </row>
    <row r="158" spans="3:13" x14ac:dyDescent="0.35">
      <c r="G158" s="201"/>
      <c r="H158" s="201"/>
      <c r="K158" s="201"/>
      <c r="M158" s="135"/>
    </row>
    <row r="159" spans="3:13" x14ac:dyDescent="0.35">
      <c r="C159" s="128" t="s">
        <v>23</v>
      </c>
      <c r="D159" s="130">
        <f>Saline_I!D$3</f>
        <v>15</v>
      </c>
      <c r="E159" s="131">
        <f>Saline_I!D$4</f>
        <v>125</v>
      </c>
      <c r="F159" s="131">
        <f>Saline_W!D$4</f>
        <v>18</v>
      </c>
      <c r="G159" s="200">
        <f>Saline_I!D$5</f>
        <v>120</v>
      </c>
      <c r="H159" s="200">
        <f>Saline_W!D$5</f>
        <v>833.33333333333337</v>
      </c>
      <c r="I159" s="131">
        <f ca="1">'Sud-Est_I'!S14</f>
        <v>180</v>
      </c>
      <c r="J159" s="131">
        <f ca="1">'Sud-Est_W'!K15</f>
        <v>26</v>
      </c>
      <c r="K159" s="200">
        <f>Saline_W!A77*H159</f>
        <v>833.33333333333337</v>
      </c>
      <c r="M159" s="134">
        <v>145</v>
      </c>
    </row>
    <row r="165" spans="3:13" s="94" customFormat="1" ht="18.5" hidden="1" outlineLevel="1" x14ac:dyDescent="0.45">
      <c r="C165" s="93" t="s">
        <v>210</v>
      </c>
      <c r="D165" s="94" t="s">
        <v>245</v>
      </c>
    </row>
    <row r="166" spans="3:13" hidden="1" outlineLevel="1" x14ac:dyDescent="0.35"/>
    <row r="167" spans="3:13" hidden="1" outlineLevel="1" x14ac:dyDescent="0.35">
      <c r="M167" t="s">
        <v>184</v>
      </c>
    </row>
    <row r="168" spans="3:13" hidden="1" outlineLevel="1" x14ac:dyDescent="0.35"/>
    <row r="169" spans="3:13" hidden="1" outlineLevel="1" x14ac:dyDescent="0.35">
      <c r="M169" t="s">
        <v>186</v>
      </c>
    </row>
    <row r="170" spans="3:13" ht="43.5" hidden="1" outlineLevel="1" x14ac:dyDescent="0.35">
      <c r="C170" s="128"/>
      <c r="D170" s="129" t="s">
        <v>138</v>
      </c>
      <c r="E170" s="129" t="s">
        <v>183</v>
      </c>
      <c r="F170" s="129" t="s">
        <v>182</v>
      </c>
      <c r="G170" s="129" t="s">
        <v>139</v>
      </c>
      <c r="H170" s="129" t="s">
        <v>140</v>
      </c>
      <c r="I170" s="129" t="s">
        <v>208</v>
      </c>
      <c r="J170" s="129" t="s">
        <v>182</v>
      </c>
      <c r="K170" s="129" t="s">
        <v>209</v>
      </c>
      <c r="M170" s="129" t="s">
        <v>185</v>
      </c>
    </row>
    <row r="171" spans="3:13" hidden="1" outlineLevel="1" x14ac:dyDescent="0.35"/>
    <row r="172" spans="3:13" hidden="1" outlineLevel="1" x14ac:dyDescent="0.35">
      <c r="C172" s="128" t="s">
        <v>26</v>
      </c>
      <c r="D172" s="130">
        <v>45</v>
      </c>
      <c r="E172" s="131">
        <v>120</v>
      </c>
      <c r="F172" s="131">
        <v>68</v>
      </c>
      <c r="G172" s="200">
        <v>375</v>
      </c>
      <c r="H172" s="200">
        <v>661.76470588235293</v>
      </c>
      <c r="K172" s="200">
        <v>347.42647058823525</v>
      </c>
      <c r="M172" s="134">
        <v>340</v>
      </c>
    </row>
    <row r="173" spans="3:13" hidden="1" outlineLevel="1" x14ac:dyDescent="0.35">
      <c r="G173" s="201"/>
      <c r="H173" s="201"/>
      <c r="K173" s="201"/>
      <c r="M173" s="135"/>
    </row>
    <row r="174" spans="3:13" hidden="1" outlineLevel="1" x14ac:dyDescent="0.35">
      <c r="C174" s="128" t="s">
        <v>17</v>
      </c>
      <c r="D174" s="130">
        <v>15</v>
      </c>
      <c r="E174" s="131">
        <v>120</v>
      </c>
      <c r="F174" s="131">
        <v>85</v>
      </c>
      <c r="G174" s="200">
        <v>125</v>
      </c>
      <c r="H174" s="200">
        <v>176.47058823529412</v>
      </c>
      <c r="K174" s="200">
        <v>141.94373401534526</v>
      </c>
      <c r="M174" s="134">
        <v>130</v>
      </c>
    </row>
    <row r="175" spans="3:13" hidden="1" outlineLevel="1" x14ac:dyDescent="0.35">
      <c r="G175" s="201"/>
      <c r="H175" s="201"/>
      <c r="K175" s="201"/>
      <c r="M175" s="135"/>
    </row>
    <row r="176" spans="3:13" hidden="1" outlineLevel="1" x14ac:dyDescent="0.35">
      <c r="C176" s="128" t="s">
        <v>18</v>
      </c>
      <c r="D176" s="130">
        <v>14.05</v>
      </c>
      <c r="E176" s="131">
        <v>88.691077875193415</v>
      </c>
      <c r="F176" s="131">
        <v>51.4982206405694</v>
      </c>
      <c r="G176" s="200">
        <v>158.41503267973854</v>
      </c>
      <c r="H176" s="200">
        <v>272.90384615384619</v>
      </c>
      <c r="K176" s="200">
        <v>213.90370418552035</v>
      </c>
      <c r="M176" s="134">
        <v>165</v>
      </c>
    </row>
    <row r="177" spans="3:13" hidden="1" outlineLevel="1" x14ac:dyDescent="0.35">
      <c r="G177" s="201"/>
      <c r="H177" s="201"/>
      <c r="K177" s="201"/>
      <c r="M177" s="135"/>
    </row>
    <row r="178" spans="3:13" hidden="1" outlineLevel="1" x14ac:dyDescent="0.35">
      <c r="C178" s="128" t="s">
        <v>23</v>
      </c>
      <c r="D178" s="130">
        <v>11.55</v>
      </c>
      <c r="E178" s="131">
        <v>125</v>
      </c>
      <c r="F178" s="131">
        <v>18</v>
      </c>
      <c r="G178" s="200">
        <v>92.4</v>
      </c>
      <c r="H178" s="200">
        <v>641.66666666666674</v>
      </c>
      <c r="K178" s="200">
        <v>641.66666666666674</v>
      </c>
      <c r="M178" s="134">
        <v>145</v>
      </c>
    </row>
    <row r="179" spans="3:13" hidden="1" outlineLevel="1" x14ac:dyDescent="0.35"/>
    <row r="180" spans="3:13" hidden="1" outlineLevel="1" x14ac:dyDescent="0.35"/>
    <row r="181" spans="3:13" hidden="1" outlineLevel="1" x14ac:dyDescent="0.35"/>
    <row r="182" spans="3:13" collapsed="1" x14ac:dyDescent="0.35"/>
    <row r="185" spans="3:13" s="94" customFormat="1" ht="18.5" collapsed="1" x14ac:dyDescent="0.45">
      <c r="C185" s="93" t="s">
        <v>242</v>
      </c>
      <c r="F185" s="94" t="s">
        <v>247</v>
      </c>
    </row>
    <row r="188" spans="3:13" x14ac:dyDescent="0.35">
      <c r="C188" t="s">
        <v>26</v>
      </c>
      <c r="F188" t="s">
        <v>17</v>
      </c>
      <c r="I188" t="s">
        <v>23</v>
      </c>
      <c r="L188" t="s">
        <v>18</v>
      </c>
    </row>
    <row r="190" spans="3:13" hidden="1" outlineLevel="1" x14ac:dyDescent="0.35">
      <c r="C190" t="s">
        <v>232</v>
      </c>
      <c r="D190" t="s">
        <v>233</v>
      </c>
      <c r="F190" t="s">
        <v>232</v>
      </c>
      <c r="G190" t="s">
        <v>233</v>
      </c>
      <c r="I190" t="s">
        <v>232</v>
      </c>
      <c r="J190" t="s">
        <v>233</v>
      </c>
      <c r="L190" t="s">
        <v>232</v>
      </c>
      <c r="M190" t="s">
        <v>233</v>
      </c>
    </row>
    <row r="191" spans="3:13" hidden="1" outlineLevel="1" x14ac:dyDescent="0.35">
      <c r="C191" s="227">
        <f>IF(Serene_A_I!$H$3&gt;0,Serene_A_I!$I6,0)</f>
        <v>1</v>
      </c>
      <c r="D191" s="227">
        <f>IF(Serene_A_W!$H$3&gt;0,Serene_A_W!$I6,0)</f>
        <v>1</v>
      </c>
      <c r="F191" s="227">
        <f>IF(Serene_N_I!$H$3&gt;0,Serene_N_I!$I6,0)</f>
        <v>1</v>
      </c>
      <c r="G191" s="227">
        <f>IF(Serene_N_W!$H$3&gt;0,Serene_N_W!$I6,0)</f>
        <v>1</v>
      </c>
      <c r="I191" s="227">
        <f>IF(Saline_I!$H$3&gt;0,Saline_I!$I6,0)</f>
        <v>1</v>
      </c>
      <c r="J191" s="227">
        <f>IF(Saline_W!$H$3&gt;0,Saline_W!$I6,0)</f>
        <v>1</v>
      </c>
      <c r="L191" s="227">
        <f>IF(Sediane_N_I!$H$3&gt;0,Sediane_N_I!$I6,0)</f>
        <v>1</v>
      </c>
      <c r="M191" s="227">
        <f>IF(Sediane_N_W!$H$3&gt;0,Sediane_N_W!$I6,0)</f>
        <v>1</v>
      </c>
    </row>
    <row r="192" spans="3:13" hidden="1" outlineLevel="1" x14ac:dyDescent="0.35">
      <c r="C192" s="227">
        <f>IF(Serene_A_I!$H$3&gt;0,Serene_A_I!$I7,0)</f>
        <v>0.8</v>
      </c>
      <c r="D192" s="227">
        <f>IF(Serene_A_W!$H$3&gt;0,Serene_A_W!$I7,0)</f>
        <v>0.75</v>
      </c>
      <c r="F192" s="227">
        <f>IF(Serene_N_I!$H$3&gt;0,Serene_N_I!$I7,0)</f>
        <v>0.85</v>
      </c>
      <c r="G192" s="227">
        <f>IF(Serene_N_W!$H$3&gt;0,Serene_N_W!$I7,0)</f>
        <v>0.54</v>
      </c>
      <c r="I192" s="227">
        <f>IF(Saline_I!$H$3&gt;0,Saline_I!$I7,0)</f>
        <v>0.95</v>
      </c>
      <c r="J192" s="227">
        <f>IF(Saline_W!$H$3&gt;0,Saline_W!$I7,0)</f>
        <v>0.4</v>
      </c>
      <c r="L192" s="227">
        <f>IF(Sediane_N_I!$H$3&gt;0,Sediane_N_I!$I7,0)</f>
        <v>0.7</v>
      </c>
      <c r="M192" s="227">
        <f>IF(Sediane_N_W!$H$3&gt;0,Sediane_N_W!$I7,0)</f>
        <v>0.8</v>
      </c>
    </row>
    <row r="193" spans="3:13" hidden="1" outlineLevel="1" x14ac:dyDescent="0.35">
      <c r="C193" s="227">
        <f>IF(Serene_A_I!$H$3&gt;0,Serene_A_I!$I8,0)</f>
        <v>0.5</v>
      </c>
      <c r="D193" s="227">
        <f>IF(Serene_A_W!$H$3&gt;0,Serene_A_W!$I8,0)</f>
        <v>0.35</v>
      </c>
      <c r="F193" s="227">
        <f>IF(Serene_N_I!$H$3&gt;0,Serene_N_I!$I8,0)</f>
        <v>0.75</v>
      </c>
      <c r="G193" s="227">
        <f>IF(Serene_N_W!$H$3&gt;0,Serene_N_W!$I8,0)</f>
        <v>0.35</v>
      </c>
      <c r="I193" s="227">
        <f>IF(Saline_I!$H$3&gt;0,Saline_I!$I8,0)</f>
        <v>0.9</v>
      </c>
      <c r="J193" s="227">
        <f>IF(Saline_W!$H$3&gt;0,Saline_W!$I8,0)</f>
        <v>0.2</v>
      </c>
      <c r="L193" s="227">
        <f>IF(Sediane_N_I!$H$3&gt;0,Sediane_N_I!$I8,0)</f>
        <v>0.4</v>
      </c>
      <c r="M193" s="227">
        <f>IF(Sediane_N_W!$H$3&gt;0,Sediane_N_W!$I8,0)</f>
        <v>0.3</v>
      </c>
    </row>
    <row r="194" spans="3:13" hidden="1" outlineLevel="1" x14ac:dyDescent="0.35">
      <c r="C194" s="227">
        <f>IF(Serene_A_I!$H$3&gt;0,Serene_A_I!$I9,0)</f>
        <v>0</v>
      </c>
      <c r="D194" s="227">
        <f>IF(Serene_A_W!$H$3&gt;0,Serene_A_W!$I9,0)</f>
        <v>0.2</v>
      </c>
      <c r="F194" s="227">
        <f>IF(Serene_N_I!$H$3&gt;0,Serene_N_I!$I9,0)</f>
        <v>0</v>
      </c>
      <c r="G194" s="227">
        <f>IF(Serene_N_W!$H$3&gt;0,Serene_N_W!$I9,0)</f>
        <v>0.11</v>
      </c>
      <c r="I194" s="227">
        <f>IF(Saline_I!$H$3&gt;0,Saline_I!$I9,0)</f>
        <v>0.45</v>
      </c>
      <c r="J194" s="227">
        <f>IF(Saline_W!$H$3&gt;0,Saline_W!$I9,0)</f>
        <v>0</v>
      </c>
      <c r="L194" s="227">
        <f>IF(Sediane_N_I!$H$3&gt;0,Sediane_N_I!$I9,0)</f>
        <v>0</v>
      </c>
      <c r="M194" s="227">
        <f>IF(Sediane_N_W!$H$3&gt;0,Sediane_N_W!$I9,0)</f>
        <v>0</v>
      </c>
    </row>
    <row r="195" spans="3:13" hidden="1" outlineLevel="1" x14ac:dyDescent="0.35">
      <c r="C195" s="227" t="str">
        <f>IF(Serene_A_I!$H$3&gt;0,Serene_A_I!$I10,0)</f>
        <v/>
      </c>
      <c r="D195" s="227">
        <f>IF(Serene_A_W!$H$3&gt;0,Serene_A_W!$I10,0)</f>
        <v>0</v>
      </c>
      <c r="F195" s="227" t="str">
        <f>IF(Serene_N_I!$H$3&gt;0,Serene_N_I!$I10,0)</f>
        <v/>
      </c>
      <c r="G195" s="227">
        <f>IF(Serene_N_W!$H$3&gt;0,Serene_N_W!$I10,0)</f>
        <v>0</v>
      </c>
      <c r="I195" s="227">
        <f>IF(Saline_I!$H$3&gt;0,Saline_I!$I10,0)</f>
        <v>0</v>
      </c>
      <c r="J195" s="227" t="str">
        <f>IF(Saline_W!$H$3&gt;0,Saline_W!$I10,0)</f>
        <v/>
      </c>
      <c r="L195" s="227" t="str">
        <f>IF(Sediane_N_I!$H$3&gt;0,Sediane_N_I!$I10,0)</f>
        <v/>
      </c>
      <c r="M195" s="227" t="str">
        <f>IF(Sediane_N_W!$H$3&gt;0,Sediane_N_W!$I10,0)</f>
        <v/>
      </c>
    </row>
    <row r="196" spans="3:13" hidden="1" outlineLevel="1" x14ac:dyDescent="0.35">
      <c r="C196" s="227" t="str">
        <f>IF(Serene_A_I!$H$3&gt;0,Serene_A_I!$I11,0)</f>
        <v/>
      </c>
      <c r="D196" s="227" t="str">
        <f>IF(Serene_A_W!$H$3&gt;0,Serene_A_W!$I11,0)</f>
        <v/>
      </c>
      <c r="F196" s="227" t="str">
        <f>IF(Serene_N_I!$H$3&gt;0,Serene_N_I!$I11,0)</f>
        <v/>
      </c>
      <c r="G196" s="227" t="str">
        <f>IF(Serene_N_W!$H$3&gt;0,Serene_N_W!$I11,0)</f>
        <v/>
      </c>
      <c r="I196" s="227" t="str">
        <f>IF(Saline_I!$H$3&gt;0,Saline_I!$I11,0)</f>
        <v/>
      </c>
      <c r="J196" s="227" t="str">
        <f>IF(Saline_W!$H$3&gt;0,Saline_W!$I11,0)</f>
        <v/>
      </c>
      <c r="L196" s="227" t="str">
        <f>IF(Sediane_N_I!$H$3&gt;0,Sediane_N_I!$I11,0)</f>
        <v/>
      </c>
      <c r="M196" s="227" t="str">
        <f>IF(Sediane_N_W!$H$3&gt;0,Sediane_N_W!$I11,0)</f>
        <v/>
      </c>
    </row>
    <row r="197" spans="3:13" hidden="1" outlineLevel="1" x14ac:dyDescent="0.35">
      <c r="C197" s="225">
        <f>IF(Serene_A_I!$M$3&gt;0,Serene_A_I!$N6,0)</f>
        <v>1</v>
      </c>
      <c r="D197" s="225">
        <f>IF(Serene_A_W!$M$3&gt;0,Serene_A_W!$N6,0)</f>
        <v>1</v>
      </c>
      <c r="F197" s="225">
        <f>IF(Serene_N_I!$M$3&gt;0,Serene_N_I!$N6,0)</f>
        <v>1</v>
      </c>
      <c r="G197" s="225">
        <f>IF(Serene_N_W!$M$3&gt;0,Serene_N_W!$N6,0)</f>
        <v>1</v>
      </c>
      <c r="I197" s="225">
        <f>IF(Saline_I!$M$3&gt;0,Saline_I!$N6,0)</f>
        <v>0</v>
      </c>
      <c r="J197" s="225">
        <f>IF(Saline_W!$M$3&gt;0,Saline_W!$N6,0)</f>
        <v>0</v>
      </c>
      <c r="L197" s="225">
        <f>IF(Sediane_N_I!$M$3&gt;0,Sediane_N_I!$N6,0)</f>
        <v>1</v>
      </c>
      <c r="M197" s="225">
        <f>IF(Sediane_N_W!$M$3&gt;0,Sediane_N_W!$N6,0)</f>
        <v>1</v>
      </c>
    </row>
    <row r="198" spans="3:13" hidden="1" outlineLevel="1" x14ac:dyDescent="0.35">
      <c r="C198" s="225">
        <f>IF(Serene_A_I!$M$3&gt;0,Serene_A_I!$N7,0)</f>
        <v>0.8</v>
      </c>
      <c r="D198" s="225">
        <f>IF(Serene_A_W!$M$3&gt;0,Serene_A_W!$N7,0)</f>
        <v>0.75</v>
      </c>
      <c r="F198" s="225">
        <f>IF(Serene_N_I!$M$3&gt;0,Serene_N_I!$N7,0)</f>
        <v>0.85</v>
      </c>
      <c r="G198" s="225">
        <f>IF(Serene_N_W!$M$3&gt;0,Serene_N_W!$N7,0)</f>
        <v>0.54</v>
      </c>
      <c r="I198" s="225">
        <f>IF(Saline_I!$M$3&gt;0,Saline_I!$N7,0)</f>
        <v>0</v>
      </c>
      <c r="J198" s="225">
        <f>IF(Saline_W!$M$3&gt;0,Saline_W!$N7,0)</f>
        <v>0</v>
      </c>
      <c r="L198" s="225">
        <f>IF(Sediane_N_I!$M$3&gt;0,Sediane_N_I!$N7,0)</f>
        <v>0.75</v>
      </c>
      <c r="M198" s="225">
        <f>IF(Sediane_N_W!$M$3&gt;0,Sediane_N_W!$N7,0)</f>
        <v>0.78</v>
      </c>
    </row>
    <row r="199" spans="3:13" hidden="1" outlineLevel="1" x14ac:dyDescent="0.35">
      <c r="C199" s="225">
        <f>IF(Serene_A_I!$M$3&gt;0,Serene_A_I!$N8,0)</f>
        <v>0.5</v>
      </c>
      <c r="D199" s="225">
        <f>IF(Serene_A_W!$M$3&gt;0,Serene_A_W!$N8,0)</f>
        <v>0.45</v>
      </c>
      <c r="F199" s="225">
        <f>IF(Serene_N_I!$M$3&gt;0,Serene_N_I!$N8,0)</f>
        <v>0.75</v>
      </c>
      <c r="G199" s="225">
        <f>IF(Serene_N_W!$M$3&gt;0,Serene_N_W!$N8,0)</f>
        <v>0.35</v>
      </c>
      <c r="I199" s="225">
        <f>IF(Saline_I!$M$3&gt;0,Saline_I!$N8,0)</f>
        <v>0</v>
      </c>
      <c r="J199" s="225">
        <f>IF(Saline_W!$M$3&gt;0,Saline_W!$N8,0)</f>
        <v>0</v>
      </c>
      <c r="L199" s="225">
        <f>IF(Sediane_N_I!$M$3&gt;0,Sediane_N_I!$N8,0)</f>
        <v>0.56999999999999995</v>
      </c>
      <c r="M199" s="225">
        <f>IF(Sediane_N_W!$M$3&gt;0,Sediane_N_W!$N8,0)</f>
        <v>0.1</v>
      </c>
    </row>
    <row r="200" spans="3:13" hidden="1" outlineLevel="1" x14ac:dyDescent="0.35">
      <c r="C200" s="225">
        <f>IF(Serene_A_I!$M$3&gt;0,Serene_A_I!$N9,0)</f>
        <v>0</v>
      </c>
      <c r="D200" s="225">
        <f>IF(Serene_A_W!$M$3&gt;0,Serene_A_W!$N9,0)</f>
        <v>0</v>
      </c>
      <c r="F200" s="225">
        <f>IF(Serene_N_I!$M$3&gt;0,Serene_N_I!$N9,0)</f>
        <v>0</v>
      </c>
      <c r="G200" s="225">
        <f>IF(Serene_N_W!$M$3&gt;0,Serene_N_W!$N9,0)</f>
        <v>0.11</v>
      </c>
      <c r="I200" s="225">
        <f>IF(Saline_I!$M$3&gt;0,Saline_I!$N9,0)</f>
        <v>0</v>
      </c>
      <c r="J200" s="225">
        <f>IF(Saline_W!$M$3&gt;0,Saline_W!$N9,0)</f>
        <v>0</v>
      </c>
      <c r="L200" s="225">
        <f>IF(Sediane_N_I!$M$3&gt;0,Sediane_N_I!$N9,0)</f>
        <v>0</v>
      </c>
      <c r="M200" s="225">
        <f>IF(Sediane_N_W!$M$3&gt;0,Sediane_N_W!$N9,0)</f>
        <v>0</v>
      </c>
    </row>
    <row r="201" spans="3:13" hidden="1" outlineLevel="1" x14ac:dyDescent="0.35">
      <c r="C201" s="225" t="str">
        <f>IF(Serene_A_I!$M$3&gt;0,Serene_A_I!$N10,0)</f>
        <v/>
      </c>
      <c r="D201" s="225" t="str">
        <f>IF(Serene_A_W!$M$3&gt;0,Serene_A_W!$N10,0)</f>
        <v/>
      </c>
      <c r="F201" s="225" t="str">
        <f>IF(Serene_N_I!$M$3&gt;0,Serene_N_I!$N10,0)</f>
        <v/>
      </c>
      <c r="G201" s="225">
        <f>IF(Serene_N_W!$M$3&gt;0,Serene_N_W!$N10,0)</f>
        <v>0</v>
      </c>
      <c r="I201" s="225">
        <f>IF(Saline_I!$M$3&gt;0,Saline_I!$N10,0)</f>
        <v>0</v>
      </c>
      <c r="J201" s="225">
        <f>IF(Saline_W!$M$3&gt;0,Saline_W!$N10,0)</f>
        <v>0</v>
      </c>
      <c r="L201" s="225" t="str">
        <f>IF(Sediane_N_I!$M$3&gt;0,Sediane_N_I!$N10,0)</f>
        <v/>
      </c>
      <c r="M201" s="225" t="str">
        <f>IF(Sediane_N_W!$M$3&gt;0,Sediane_N_W!$N10,0)</f>
        <v/>
      </c>
    </row>
    <row r="202" spans="3:13" hidden="1" outlineLevel="1" x14ac:dyDescent="0.35">
      <c r="C202" s="225" t="str">
        <f>IF(Serene_A_I!$M$3&gt;0,Serene_A_I!$N11,0)</f>
        <v/>
      </c>
      <c r="D202" s="225" t="str">
        <f>IF(Serene_A_W!$M$3&gt;0,Serene_A_W!$N11,0)</f>
        <v/>
      </c>
      <c r="F202" s="225" t="str">
        <f>IF(Serene_N_I!$M$3&gt;0,Serene_N_I!$N11,0)</f>
        <v/>
      </c>
      <c r="G202" s="225" t="str">
        <f>IF(Serene_N_W!$M$3&gt;0,Serene_N_W!$N11,0)</f>
        <v/>
      </c>
      <c r="I202" s="225">
        <f>IF(Saline_I!$M$3&gt;0,Saline_I!$N11,0)</f>
        <v>0</v>
      </c>
      <c r="J202" s="225">
        <f>IF(Saline_W!$M$3&gt;0,Saline_W!$N11,0)</f>
        <v>0</v>
      </c>
      <c r="L202" s="225" t="str">
        <f>IF(Sediane_N_I!$M$3&gt;0,Sediane_N_I!$N11,0)</f>
        <v/>
      </c>
      <c r="M202" s="225" t="str">
        <f>IF(Sediane_N_W!$M$3&gt;0,Sediane_N_W!$N11,0)</f>
        <v/>
      </c>
    </row>
    <row r="203" spans="3:13" hidden="1" outlineLevel="1" x14ac:dyDescent="0.35">
      <c r="C203" s="226">
        <f>IF(Serene_A_I!$R$3&gt;0,Serene_A_I!$S6,0)</f>
        <v>1</v>
      </c>
      <c r="D203" s="226">
        <f>IF(Serene_A_W!$R$3&gt;0,Serene_A_W!$S6,0)</f>
        <v>1</v>
      </c>
      <c r="F203" s="226">
        <f>IF(Serene_N_I!$R$3&gt;0,Serene_N_I!$S6,0)</f>
        <v>1</v>
      </c>
      <c r="G203" s="226">
        <f>IF(Serene_N_W!$R$3&gt;0,Serene_N_W!$S6,0)</f>
        <v>1</v>
      </c>
      <c r="I203" s="226">
        <f>IF(Saline_I!$R$3&gt;0,Saline_I!$S6,0)</f>
        <v>0</v>
      </c>
      <c r="J203" s="226">
        <f>IF(Saline_W!$R$3&gt;0,Saline_W!$S6,0)</f>
        <v>0</v>
      </c>
      <c r="L203" s="226">
        <f>IF(Sediane_N_I!$R$3&gt;0,Sediane_N_I!$S6,0)</f>
        <v>1</v>
      </c>
      <c r="M203" s="226">
        <f>IF(Sediane_N_W!$R$3&gt;0,Sediane_N_W!$S6,0)</f>
        <v>1</v>
      </c>
    </row>
    <row r="204" spans="3:13" hidden="1" outlineLevel="1" x14ac:dyDescent="0.35">
      <c r="C204" s="226">
        <f>IF(Serene_A_I!$R$3&gt;0,Serene_A_I!$S7,0)</f>
        <v>0.8</v>
      </c>
      <c r="D204" s="226">
        <f>IF(Serene_A_W!$R$3&gt;0,Serene_A_W!$S7,0)</f>
        <v>0.7</v>
      </c>
      <c r="F204" s="226">
        <f>IF(Serene_N_I!$R$3&gt;0,Serene_N_I!$S7,0)</f>
        <v>0.85</v>
      </c>
      <c r="G204" s="226">
        <f>IF(Serene_N_W!$R$3&gt;0,Serene_N_W!$S7,0)</f>
        <v>0.54</v>
      </c>
      <c r="I204" s="226">
        <f>IF(Saline_I!$R$3&gt;0,Saline_I!$S7,0)</f>
        <v>0</v>
      </c>
      <c r="J204" s="226">
        <f>IF(Saline_W!$R$3&gt;0,Saline_W!$S7,0)</f>
        <v>0</v>
      </c>
      <c r="L204" s="226">
        <f>IF(Sediane_N_I!$R$3&gt;0,Sediane_N_I!$S7,0)</f>
        <v>0.75</v>
      </c>
      <c r="M204" s="226">
        <f>IF(Sediane_N_W!$R$3&gt;0,Sediane_N_W!$S7,0)</f>
        <v>0.78</v>
      </c>
    </row>
    <row r="205" spans="3:13" hidden="1" outlineLevel="1" x14ac:dyDescent="0.35">
      <c r="C205" s="226">
        <f>IF(Serene_A_I!$R$3&gt;0,Serene_A_I!$S8,0)</f>
        <v>0.5</v>
      </c>
      <c r="D205" s="226">
        <f>IF(Serene_A_W!$R$3&gt;0,Serene_A_W!$S8,0)</f>
        <v>0.25</v>
      </c>
      <c r="F205" s="226">
        <f>IF(Serene_N_I!$R$3&gt;0,Serene_N_I!$S8,0)</f>
        <v>0.75</v>
      </c>
      <c r="G205" s="226">
        <f>IF(Serene_N_W!$R$3&gt;0,Serene_N_W!$S8,0)</f>
        <v>0.35</v>
      </c>
      <c r="I205" s="226">
        <f>IF(Saline_I!$R$3&gt;0,Saline_I!$S8,0)</f>
        <v>0</v>
      </c>
      <c r="J205" s="226">
        <f>IF(Saline_W!$R$3&gt;0,Saline_W!$S8,0)</f>
        <v>0</v>
      </c>
      <c r="L205" s="226">
        <f>IF(Sediane_N_I!$R$3&gt;0,Sediane_N_I!$S8,0)</f>
        <v>0.56999999999999995</v>
      </c>
      <c r="M205" s="226">
        <f>IF(Sediane_N_W!$R$3&gt;0,Sediane_N_W!$S8,0)</f>
        <v>0.1</v>
      </c>
    </row>
    <row r="206" spans="3:13" hidden="1" outlineLevel="1" x14ac:dyDescent="0.35">
      <c r="C206" s="226">
        <f>IF(Serene_A_I!$R$3&gt;0,Serene_A_I!$S9,0)</f>
        <v>0</v>
      </c>
      <c r="D206" s="226">
        <f>IF(Serene_A_W!$R$3&gt;0,Serene_A_W!$S9,0)</f>
        <v>0.1</v>
      </c>
      <c r="F206" s="226">
        <f>IF(Serene_N_I!$R$3&gt;0,Serene_N_I!$S9,0)</f>
        <v>0</v>
      </c>
      <c r="G206" s="226">
        <f>IF(Serene_N_W!$R$3&gt;0,Serene_N_W!$S9,0)</f>
        <v>0.11</v>
      </c>
      <c r="I206" s="226">
        <f>IF(Saline_I!$R$3&gt;0,Saline_I!$S9,0)</f>
        <v>0</v>
      </c>
      <c r="J206" s="226">
        <f>IF(Saline_W!$R$3&gt;0,Saline_W!$S9,0)</f>
        <v>0</v>
      </c>
      <c r="L206" s="226">
        <f>IF(Sediane_N_I!$R$3&gt;0,Sediane_N_I!$S9,0)</f>
        <v>0</v>
      </c>
      <c r="M206" s="226">
        <f>IF(Sediane_N_W!$R$3&gt;0,Sediane_N_W!$S9,0)</f>
        <v>0</v>
      </c>
    </row>
    <row r="207" spans="3:13" hidden="1" outlineLevel="1" x14ac:dyDescent="0.35">
      <c r="C207" s="226" t="str">
        <f>IF(Serene_A_I!$R$3&gt;0,Serene_A_I!$S10,0)</f>
        <v/>
      </c>
      <c r="D207" s="226">
        <f>IF(Serene_A_W!$R$3&gt;0,Serene_A_W!$S10,0)</f>
        <v>0</v>
      </c>
      <c r="F207" s="226" t="str">
        <f>IF(Serene_N_I!$R$3&gt;0,Serene_N_I!$S10,0)</f>
        <v/>
      </c>
      <c r="G207" s="226">
        <f>IF(Serene_N_W!$R$3&gt;0,Serene_N_W!$S10,0)</f>
        <v>0</v>
      </c>
      <c r="I207" s="226">
        <f>IF(Saline_I!$R$3&gt;0,Saline_I!$S10,0)</f>
        <v>0</v>
      </c>
      <c r="J207" s="226">
        <f>IF(Saline_W!$R$3&gt;0,Saline_W!$S10,0)</f>
        <v>0</v>
      </c>
      <c r="L207" s="226" t="str">
        <f>IF(Sediane_N_I!$R$3&gt;0,Sediane_N_I!$S10,0)</f>
        <v/>
      </c>
      <c r="M207" s="226" t="str">
        <f>IF(Sediane_N_W!$R$3&gt;0,Sediane_N_W!$S10,0)</f>
        <v/>
      </c>
    </row>
    <row r="208" spans="3:13" hidden="1" outlineLevel="1" x14ac:dyDescent="0.35">
      <c r="C208" s="226" t="str">
        <f>IF(Serene_A_I!$R$3&gt;0,Serene_A_I!$S11,0)</f>
        <v/>
      </c>
      <c r="D208" s="226" t="str">
        <f>IF(Serene_A_W!$R$3&gt;0,Serene_A_W!$S11,0)</f>
        <v/>
      </c>
      <c r="F208" s="226" t="str">
        <f>IF(Serene_N_I!$R$3&gt;0,Serene_N_I!$S11,0)</f>
        <v/>
      </c>
      <c r="G208" s="226" t="str">
        <f>IF(Serene_N_W!$R$3&gt;0,Serene_N_W!$S11,0)</f>
        <v/>
      </c>
      <c r="I208" s="226">
        <f>IF(Saline_I!$R$3&gt;0,Saline_I!$S11,0)</f>
        <v>0</v>
      </c>
      <c r="J208" s="226">
        <f>IF(Saline_W!$R$3&gt;0,Saline_W!$S11,0)</f>
        <v>0</v>
      </c>
      <c r="L208" s="226" t="str">
        <f>IF(Sediane_N_I!$R$3&gt;0,Sediane_N_I!$S11,0)</f>
        <v/>
      </c>
      <c r="M208" s="226" t="str">
        <f>IF(Sediane_N_W!$R$3&gt;0,Sediane_N_W!$S11,0)</f>
        <v/>
      </c>
    </row>
    <row r="209" spans="3:13" hidden="1" outlineLevel="1" x14ac:dyDescent="0.35">
      <c r="C209" s="225">
        <f>IF(Serene_A_I!$W$3&gt;0,Serene_A_I!$X6,0)</f>
        <v>0</v>
      </c>
      <c r="D209" s="225">
        <f>IF(Serene_A_W!$W$3&gt;0,Serene_A_W!$X6,0)</f>
        <v>0</v>
      </c>
      <c r="F209" s="225">
        <f>IF(Serene_N_I!$W$3&gt;0,Serene_N_I!$X6,0)</f>
        <v>0</v>
      </c>
      <c r="G209" s="225">
        <f>IF(Serene_N_W!$W$3&gt;0,Serene_N_W!$X6,0)</f>
        <v>0</v>
      </c>
      <c r="I209" s="225">
        <f>IF(Saline_I!$W$3&gt;0,Saline_I!$X6,0)</f>
        <v>0</v>
      </c>
      <c r="J209" s="225">
        <f>IF(Saline_W!$W$3&gt;0,Saline_W!$X6,0)</f>
        <v>0</v>
      </c>
      <c r="L209" s="225">
        <f>IF(Sediane_N_I!$W$3&gt;0,Sediane_N_I!$X6,0)</f>
        <v>0</v>
      </c>
      <c r="M209" s="225">
        <f>IF(Sediane_N_W!$W$3&gt;0,Sediane_N_W!$X6,0)</f>
        <v>0</v>
      </c>
    </row>
    <row r="210" spans="3:13" hidden="1" outlineLevel="1" x14ac:dyDescent="0.35">
      <c r="C210" s="225">
        <f>IF(Serene_A_I!$W$3&gt;0,Serene_A_I!$X7,0)</f>
        <v>0</v>
      </c>
      <c r="D210" s="225">
        <f>IF(Serene_A_W!$W$3&gt;0,Serene_A_W!$X7,0)</f>
        <v>0</v>
      </c>
      <c r="F210" s="225">
        <f>IF(Serene_N_I!$W$3&gt;0,Serene_N_I!$X7,0)</f>
        <v>0</v>
      </c>
      <c r="G210" s="225">
        <f>IF(Serene_N_W!$W$3&gt;0,Serene_N_W!$X7,0)</f>
        <v>0</v>
      </c>
      <c r="I210" s="225">
        <f>IF(Saline_I!$W$3&gt;0,Saline_I!$X7,0)</f>
        <v>0</v>
      </c>
      <c r="J210" s="225">
        <f>IF(Saline_W!$W$3&gt;0,Saline_W!$X7,0)</f>
        <v>0</v>
      </c>
      <c r="L210" s="225">
        <f>IF(Sediane_N_I!$W$3&gt;0,Sediane_N_I!$X7,0)</f>
        <v>0</v>
      </c>
      <c r="M210" s="225">
        <f>IF(Sediane_N_W!$W$3&gt;0,Sediane_N_W!$X7,0)</f>
        <v>0</v>
      </c>
    </row>
    <row r="211" spans="3:13" hidden="1" outlineLevel="1" x14ac:dyDescent="0.35">
      <c r="C211" s="225">
        <f>IF(Serene_A_I!$W$3&gt;0,Serene_A_I!$X8,0)</f>
        <v>0</v>
      </c>
      <c r="D211" s="225">
        <f>IF(Serene_A_W!$W$3&gt;0,Serene_A_W!$X8,0)</f>
        <v>0</v>
      </c>
      <c r="F211" s="225">
        <f>IF(Serene_N_I!$W$3&gt;0,Serene_N_I!$X8,0)</f>
        <v>0</v>
      </c>
      <c r="G211" s="225">
        <f>IF(Serene_N_W!$W$3&gt;0,Serene_N_W!$X8,0)</f>
        <v>0</v>
      </c>
      <c r="I211" s="225">
        <f>IF(Saline_I!$W$3&gt;0,Saline_I!$X8,0)</f>
        <v>0</v>
      </c>
      <c r="J211" s="225">
        <f>IF(Saline_W!$W$3&gt;0,Saline_W!$X8,0)</f>
        <v>0</v>
      </c>
      <c r="L211" s="225">
        <f>IF(Sediane_N_I!$W$3&gt;0,Sediane_N_I!$X8,0)</f>
        <v>0</v>
      </c>
      <c r="M211" s="225">
        <f>IF(Sediane_N_W!$W$3&gt;0,Sediane_N_W!$X8,0)</f>
        <v>0</v>
      </c>
    </row>
    <row r="212" spans="3:13" hidden="1" outlineLevel="1" x14ac:dyDescent="0.35">
      <c r="C212" s="225">
        <f>IF(Serene_A_I!$W$3&gt;0,Serene_A_I!$X9,0)</f>
        <v>0</v>
      </c>
      <c r="D212" s="225">
        <f>IF(Serene_A_W!$W$3&gt;0,Serene_A_W!$X9,0)</f>
        <v>0</v>
      </c>
      <c r="F212" s="225">
        <f>IF(Serene_N_I!$W$3&gt;0,Serene_N_I!$X9,0)</f>
        <v>0</v>
      </c>
      <c r="G212" s="225">
        <f>IF(Serene_N_W!$W$3&gt;0,Serene_N_W!$X9,0)</f>
        <v>0</v>
      </c>
      <c r="I212" s="225">
        <f>IF(Saline_I!$W$3&gt;0,Saline_I!$X9,0)</f>
        <v>0</v>
      </c>
      <c r="J212" s="225">
        <f>IF(Saline_W!$W$3&gt;0,Saline_W!$X9,0)</f>
        <v>0</v>
      </c>
      <c r="L212" s="225">
        <f>IF(Sediane_N_I!$W$3&gt;0,Sediane_N_I!$X9,0)</f>
        <v>0</v>
      </c>
      <c r="M212" s="225">
        <f>IF(Sediane_N_W!$W$3&gt;0,Sediane_N_W!$X9,0)</f>
        <v>0</v>
      </c>
    </row>
    <row r="213" spans="3:13" hidden="1" outlineLevel="1" x14ac:dyDescent="0.35">
      <c r="C213" s="225">
        <f>IF(Serene_A_I!$W$3&gt;0,Serene_A_I!$X10,0)</f>
        <v>0</v>
      </c>
      <c r="D213" s="225">
        <f>IF(Serene_A_W!$W$3&gt;0,Serene_A_W!$X10,0)</f>
        <v>0</v>
      </c>
      <c r="F213" s="225">
        <f>IF(Serene_N_I!$W$3&gt;0,Serene_N_I!$X10,0)</f>
        <v>0</v>
      </c>
      <c r="G213" s="225">
        <f>IF(Serene_N_W!$W$3&gt;0,Serene_N_W!$X10,0)</f>
        <v>0</v>
      </c>
      <c r="I213" s="225">
        <f>IF(Saline_I!$W$3&gt;0,Saline_I!$X10,0)</f>
        <v>0</v>
      </c>
      <c r="J213" s="225">
        <f>IF(Saline_W!$W$3&gt;0,Saline_W!$X10,0)</f>
        <v>0</v>
      </c>
      <c r="L213" s="225">
        <f>IF(Sediane_N_I!$W$3&gt;0,Sediane_N_I!$X10,0)</f>
        <v>0</v>
      </c>
      <c r="M213" s="225">
        <f>IF(Sediane_N_W!$W$3&gt;0,Sediane_N_W!$X10,0)</f>
        <v>0</v>
      </c>
    </row>
    <row r="214" spans="3:13" hidden="1" outlineLevel="1" x14ac:dyDescent="0.35">
      <c r="C214" s="225">
        <f>IF(Serene_A_I!$W$3&gt;0,Serene_A_I!$X11,0)</f>
        <v>0</v>
      </c>
      <c r="D214" s="225">
        <f>IF(Serene_A_W!$W$3&gt;0,Serene_A_W!$X11,0)</f>
        <v>0</v>
      </c>
      <c r="F214" s="225">
        <f>IF(Serene_N_I!$W$3&gt;0,Serene_N_I!$X11,0)</f>
        <v>0</v>
      </c>
      <c r="G214" s="225">
        <f>IF(Serene_N_W!$W$3&gt;0,Serene_N_W!$X11,0)</f>
        <v>0</v>
      </c>
      <c r="I214" s="225">
        <f>IF(Saline_I!$W$3&gt;0,Saline_I!$X11,0)</f>
        <v>0</v>
      </c>
      <c r="J214" s="225">
        <f>IF(Saline_W!$W$3&gt;0,Saline_W!$X11,0)</f>
        <v>0</v>
      </c>
      <c r="L214" s="225">
        <f>IF(Sediane_N_I!$W$3&gt;0,Sediane_N_I!$X11,0)</f>
        <v>0</v>
      </c>
      <c r="M214" s="225">
        <f>IF(Sediane_N_W!$W$3&gt;0,Sediane_N_W!$X11,0)</f>
        <v>0</v>
      </c>
    </row>
    <row r="215" spans="3:13" collapsed="1" x14ac:dyDescent="0.35">
      <c r="C215" s="34"/>
      <c r="D215" s="34"/>
      <c r="F215" s="34"/>
      <c r="G215" s="34"/>
      <c r="I215" s="34"/>
      <c r="J215" s="34"/>
      <c r="L215" s="34"/>
      <c r="M215" s="34"/>
    </row>
    <row r="216" spans="3:13" ht="15" x14ac:dyDescent="0.35">
      <c r="C216" s="223" t="s">
        <v>1</v>
      </c>
      <c r="D216" s="223"/>
      <c r="F216" s="223" t="s">
        <v>1</v>
      </c>
      <c r="G216" s="223"/>
      <c r="I216" s="223" t="s">
        <v>1</v>
      </c>
      <c r="J216" s="223"/>
      <c r="L216" s="223" t="s">
        <v>1</v>
      </c>
      <c r="M216" s="223"/>
    </row>
    <row r="217" spans="3:13" ht="15.5" thickBot="1" x14ac:dyDescent="0.4">
      <c r="C217" s="228">
        <f>E153</f>
        <v>120</v>
      </c>
      <c r="D217" s="228"/>
      <c r="F217" s="228">
        <f>E155</f>
        <v>120.00000000000001</v>
      </c>
      <c r="G217" s="228"/>
      <c r="I217" s="228">
        <f>E159</f>
        <v>125</v>
      </c>
      <c r="J217" s="228"/>
      <c r="L217" s="228">
        <f>E157</f>
        <v>89.609544468546645</v>
      </c>
      <c r="M217" s="228"/>
    </row>
    <row r="218" spans="3:13" x14ac:dyDescent="0.35">
      <c r="C218" s="238" cm="1">
        <f t="array" ref="C218:C221">_xlfn._xlws.SORT(_xlfn.UNIQUE(_xlfn._xlws.FILTER(C191:C214,C191:C214&lt;&gt;"")),,-1)</f>
        <v>1</v>
      </c>
      <c r="D218" s="235">
        <f>_xlfn.XLOOKUP(C218,Serene_A_I!$G$41:$G$141,Serene_A_I!$A$41:$A$141,"",0)</f>
        <v>0.79999999999999993</v>
      </c>
      <c r="F218" s="238" cm="1">
        <f t="array" ref="F218:F221">_xlfn._xlws.SORT(_xlfn.UNIQUE(_xlfn._xlws.FILTER(F191:F214,F191:F214&lt;&gt;"")),,-1)</f>
        <v>1</v>
      </c>
      <c r="G218" s="235">
        <f>_xlfn.XLOOKUP(F218,Serene_N_I!$G$41:$G$141,Serene_N_I!$A$41:$A$141,"",0)</f>
        <v>0.70000000000000007</v>
      </c>
      <c r="I218" s="238" cm="1">
        <f t="array" ref="I218:I222">_xlfn._xlws.SORT(_xlfn.UNIQUE(_xlfn._xlws.FILTER(I191:I214,I191:I214&lt;&gt;"")),,-1)</f>
        <v>1</v>
      </c>
      <c r="J218" s="235">
        <f>_xlfn.XLOOKUP(I218,Saline_I!$G$41:$G$141,Saline_I!$A$41:$A$141,"",0)</f>
        <v>0.25000000000000011</v>
      </c>
      <c r="L218" s="229" cm="1">
        <f t="array" ref="L218:L223">_xlfn._xlws.SORT(_xlfn.UNIQUE(_xlfn._xlws.FILTER(L191:L214,L191:L214&lt;&gt;"")),,-1)</f>
        <v>1</v>
      </c>
      <c r="M218" s="235">
        <f>_xlfn.XLOOKUP(L218,Sediane_N_I!$G$41:$G$141,Sediane_N_I!$A$41:$A$141,"",0)</f>
        <v>0.35624728850325371</v>
      </c>
    </row>
    <row r="219" spans="3:13" x14ac:dyDescent="0.35">
      <c r="C219" s="239">
        <v>0.8</v>
      </c>
      <c r="D219" s="236">
        <f>_xlfn.XLOOKUP(C219,Serene_A_I!$G$41:$G$141,Serene_A_I!$A$41:$A$141,"",0)</f>
        <v>0.84999999999999976</v>
      </c>
      <c r="F219" s="239">
        <v>0.85</v>
      </c>
      <c r="G219" s="236">
        <f>_xlfn.XLOOKUP(F219,Serene_N_I!$G$41:$G$141,Serene_N_I!$A$41:$A$141,"",0)</f>
        <v>0.80000000000000016</v>
      </c>
      <c r="I219" s="239">
        <v>0.95</v>
      </c>
      <c r="J219" s="236">
        <f>_xlfn.XLOOKUP(I219,Saline_I!$G$41:$G$141,Saline_I!$A$41:$A$141,"",0)</f>
        <v>0.30000000000000016</v>
      </c>
      <c r="L219" s="230">
        <v>0.75</v>
      </c>
      <c r="M219" s="236">
        <f>_xlfn.XLOOKUP(L219,Sediane_N_I!$G$41:$G$141,Sediane_N_I!$A$41:$A$141,"",0)</f>
        <v>0.74791395516992054</v>
      </c>
    </row>
    <row r="220" spans="3:13" x14ac:dyDescent="0.35">
      <c r="C220" s="239">
        <v>0.5</v>
      </c>
      <c r="D220" s="236">
        <f>_xlfn.XLOOKUP(C220,Serene_A_I!$G$41:$G$141,Serene_A_I!$A$41:$A$141,"",0)</f>
        <v>1</v>
      </c>
      <c r="F220" s="239">
        <v>0.75</v>
      </c>
      <c r="G220" s="236">
        <f>_xlfn.XLOOKUP(F220,Serene_N_I!$G$41:$G$141,Serene_N_I!$A$41:$A$141,"",0)</f>
        <v>1</v>
      </c>
      <c r="I220" s="239">
        <v>0.9</v>
      </c>
      <c r="J220" s="236">
        <f>_xlfn.XLOOKUP(I220,Saline_I!$G$41:$G$141,Saline_I!$A$41:$A$141,"",0)</f>
        <v>0.55000000000000071</v>
      </c>
      <c r="L220" s="230">
        <v>0.7</v>
      </c>
      <c r="M220" s="236">
        <f>_xlfn.XLOOKUP(L220,Sediane_N_I!$G$41:$G$141,Sediane_N_I!$A$41:$A$141,"",0)</f>
        <v>0.81729452880212106</v>
      </c>
    </row>
    <row r="221" spans="3:13" x14ac:dyDescent="0.35">
      <c r="C221" s="239">
        <v>0</v>
      </c>
      <c r="D221" s="236">
        <f>_xlfn.XLOOKUP(C221,Serene_A_I!$G$41:$G$141,Serene_A_I!$A$41:$A$141,"",0)</f>
        <v>1</v>
      </c>
      <c r="F221" s="239">
        <v>0</v>
      </c>
      <c r="G221" s="236">
        <f>_xlfn.XLOOKUP(F221,Serene_N_I!$G$41:$G$141,Serene_N_I!$A$41:$A$141,"",0)</f>
        <v>1</v>
      </c>
      <c r="I221" s="239">
        <v>0.45</v>
      </c>
      <c r="J221" s="236">
        <f>_xlfn.XLOOKUP(I221,Saline_I!$G$41:$G$141,Saline_I!$A$41:$A$141,"",0)</f>
        <v>0.85</v>
      </c>
      <c r="L221" s="230">
        <v>0.56999999999999995</v>
      </c>
      <c r="M221" s="236">
        <f>_xlfn.XLOOKUP(L221,Sediane_N_I!$G$41:$G$141,Sediane_N_I!$A$41:$A$141,"",0)</f>
        <v>0.98955169920462749</v>
      </c>
    </row>
    <row r="222" spans="3:13" x14ac:dyDescent="0.35">
      <c r="C222" s="239"/>
      <c r="D222" s="236" t="str">
        <f>_xlfn.XLOOKUP(C222,Serene_A_I!$G$41:$G$141,Serene_A_I!$A$41:$A$141,"",0)</f>
        <v/>
      </c>
      <c r="F222" s="239"/>
      <c r="G222" s="236" t="str">
        <f>_xlfn.XLOOKUP(F222,Serene_N_I!$G$41:$G$141,Serene_N_I!$A$41:$A$141,"",0)</f>
        <v/>
      </c>
      <c r="I222" s="239">
        <v>0</v>
      </c>
      <c r="J222" s="236">
        <f>_xlfn.XLOOKUP(I222,Saline_I!$G$41:$G$141,Saline_I!$A$41:$A$141,"",0)</f>
        <v>1</v>
      </c>
      <c r="L222" s="230">
        <v>0.4</v>
      </c>
      <c r="M222" s="236">
        <f>_xlfn.XLOOKUP(L222,Sediane_N_I!$G$41:$G$141,Sediane_N_I!$A$41:$A$141,"",0)</f>
        <v>1</v>
      </c>
    </row>
    <row r="223" spans="3:13" x14ac:dyDescent="0.35">
      <c r="C223" s="239"/>
      <c r="D223" s="236" t="str">
        <f>_xlfn.XLOOKUP(C223,Serene_A_I!$G$41:$G$141,Serene_A_I!$A$41:$A$141,"",0)</f>
        <v/>
      </c>
      <c r="F223" s="239"/>
      <c r="G223" s="236" t="str">
        <f>_xlfn.XLOOKUP(F223,Serene_N_I!$G$41:$G$141,Serene_N_I!$A$41:$A$141,"",0)</f>
        <v/>
      </c>
      <c r="I223" s="239"/>
      <c r="J223" s="236" t="str">
        <f>_xlfn.XLOOKUP(I223,Saline_I!$G$41:$G$141,Saline_I!$A$41:$A$141,"",0)</f>
        <v/>
      </c>
      <c r="L223" s="230">
        <v>0</v>
      </c>
      <c r="M223" s="236">
        <f>_xlfn.XLOOKUP(L223,Sediane_N_I!$G$41:$G$141,Sediane_N_I!$A$41:$A$141,"",0)</f>
        <v>1</v>
      </c>
    </row>
    <row r="224" spans="3:13" x14ac:dyDescent="0.35">
      <c r="C224" s="236"/>
      <c r="D224" s="236"/>
      <c r="F224" s="236"/>
      <c r="G224" s="236"/>
      <c r="I224" s="236"/>
      <c r="J224" s="236"/>
      <c r="L224" s="231"/>
      <c r="M224" s="236" t="str">
        <f>_xlfn.XLOOKUP(L224,Sediane_N_I!$G$41:$G$141,Sediane_N_I!$A$41:$A$141,"",0)</f>
        <v/>
      </c>
    </row>
    <row r="225" spans="3:13" x14ac:dyDescent="0.35">
      <c r="C225" s="236"/>
      <c r="D225" s="236"/>
      <c r="F225" s="236"/>
      <c r="G225" s="236"/>
      <c r="I225" s="236"/>
      <c r="J225" s="236"/>
      <c r="L225" s="231"/>
      <c r="M225" s="236" t="str">
        <f>_xlfn.XLOOKUP(L225,Sediane_N_I!$G$41:$G$141,Sediane_N_I!$A$41:$A$141,"",0)</f>
        <v/>
      </c>
    </row>
    <row r="228" spans="3:13" ht="15" x14ac:dyDescent="0.35">
      <c r="C228" s="79" t="s">
        <v>58</v>
      </c>
      <c r="D228" s="79"/>
      <c r="F228" s="79" t="s">
        <v>58</v>
      </c>
      <c r="G228" s="79"/>
      <c r="I228" s="79" t="s">
        <v>58</v>
      </c>
      <c r="J228" s="79"/>
      <c r="L228" s="79" t="s">
        <v>58</v>
      </c>
      <c r="M228" s="79"/>
    </row>
    <row r="229" spans="3:13" ht="15" x14ac:dyDescent="0.35">
      <c r="C229" s="224">
        <f>F153</f>
        <v>69.777777777777771</v>
      </c>
      <c r="D229" s="224"/>
      <c r="F229" s="224">
        <f>F155</f>
        <v>85</v>
      </c>
      <c r="G229" s="224"/>
      <c r="I229" s="224">
        <f>F159</f>
        <v>18</v>
      </c>
      <c r="J229" s="224"/>
      <c r="L229" s="224">
        <f>F157</f>
        <v>51.851851851851855</v>
      </c>
      <c r="M229" s="224"/>
    </row>
    <row r="230" spans="3:13" x14ac:dyDescent="0.35">
      <c r="C230" s="237" cm="1">
        <f t="array" ref="C230:C238">_xlfn._xlws.SORT(_xlfn.UNIQUE(_xlfn._xlws.FILTER(D191:D214,D191:D214&lt;&gt;"")),,-1)</f>
        <v>1</v>
      </c>
      <c r="D230" s="237">
        <f>_xlfn.XLOOKUP(C230,Serene_A_W!$G$32:$G$132,Serene_A_W!$A$32:$A$132,"",0)</f>
        <v>1</v>
      </c>
      <c r="F230" s="176" cm="1">
        <f t="array" ref="F230:F234">_xlfn._xlws.SORT(_xlfn.UNIQUE(_xlfn._xlws.FILTER(G191:G214,G191:G214&lt;&gt;"")),,-1)</f>
        <v>1</v>
      </c>
      <c r="G230" s="176">
        <f>_xlfn.XLOOKUP(F230,Serene_N_W!$G$32:$G$132,Serene_N_W!$A$32:$A$132,"",0)</f>
        <v>1</v>
      </c>
      <c r="I230" s="237" cm="1">
        <f t="array" ref="I230:I233">_xlfn._xlws.SORT(_xlfn.UNIQUE(_xlfn._xlws.FILTER(J191:J214,J191:J214&lt;&gt;"")),,-1)</f>
        <v>1</v>
      </c>
      <c r="J230" s="237">
        <f>_xlfn.XLOOKUP(I230,Saline_W!$G$32:$G$132,Saline_W!$A$32:$A$132,"",0)</f>
        <v>1</v>
      </c>
      <c r="L230" s="176" cm="1">
        <f t="array" ref="L230:L235">_xlfn._xlws.SORT(_xlfn.UNIQUE(_xlfn._xlws.FILTER(M191:M214,M191:M214&lt;&gt;"")),,-1)</f>
        <v>1</v>
      </c>
      <c r="M230" s="237">
        <f>_xlfn.XLOOKUP(L230,Sediane_N_W!$G$32:$G$132,Sediane_N_W!$A$32:$A$132,"",0)</f>
        <v>1</v>
      </c>
    </row>
    <row r="231" spans="3:13" x14ac:dyDescent="0.35">
      <c r="C231" s="237">
        <v>0.75</v>
      </c>
      <c r="D231" s="237">
        <f>_xlfn.XLOOKUP(C231,Serene_A_W!$G$32:$G$132,Serene_A_W!$A$32:$A$132,"",0)</f>
        <v>0.73918349619978274</v>
      </c>
      <c r="F231" s="176">
        <v>0.54</v>
      </c>
      <c r="G231" s="176">
        <f>_xlfn.XLOOKUP(F231,Serene_N_W!$G$32:$G$132,Serene_N_W!$A$32:$A$132,"",0)</f>
        <v>0.75000000000000011</v>
      </c>
      <c r="I231" s="237">
        <v>0.4</v>
      </c>
      <c r="J231" s="237">
        <f>_xlfn.XLOOKUP(I231,Saline_W!$G$32:$G$132,Saline_W!$A$32:$A$132,"",0)</f>
        <v>1</v>
      </c>
      <c r="L231" s="176">
        <v>0.8</v>
      </c>
      <c r="M231" s="237">
        <f>_xlfn.XLOOKUP(L231,Sediane_N_W!$G$32:$G$132,Sediane_N_W!$A$32:$A$132,"",0)</f>
        <v>0.93841815496172976</v>
      </c>
    </row>
    <row r="232" spans="3:13" x14ac:dyDescent="0.35">
      <c r="C232" s="237">
        <v>0.7</v>
      </c>
      <c r="D232" s="237">
        <f>_xlfn.XLOOKUP(C232,Serene_A_W!$G$32:$G$132,Serene_A_W!$A$32:$A$132,"",0)</f>
        <v>0.69937622149837131</v>
      </c>
      <c r="F232" s="176">
        <v>0.35</v>
      </c>
      <c r="G232" s="176">
        <f>_xlfn.XLOOKUP(F232,Serene_N_W!$G$32:$G$132,Serene_N_W!$A$32:$A$132,"",0)</f>
        <v>0.52000000000000013</v>
      </c>
      <c r="I232" s="237">
        <v>0.2</v>
      </c>
      <c r="J232" s="237">
        <f>_xlfn.XLOOKUP(I232,Saline_W!$G$32:$G$132,Saline_W!$A$32:$A$132,"",0)</f>
        <v>0.70000000000000007</v>
      </c>
      <c r="L232" s="176">
        <v>0.78</v>
      </c>
      <c r="M232" s="237">
        <f>_xlfn.XLOOKUP(L232,Sediane_N_W!$G$32:$G$132,Sediane_N_W!$A$32:$A$132,"",0)</f>
        <v>0.93168744460856745</v>
      </c>
    </row>
    <row r="233" spans="3:13" x14ac:dyDescent="0.35">
      <c r="C233" s="237">
        <v>0.45</v>
      </c>
      <c r="D233" s="237">
        <f>_xlfn.XLOOKUP(C233,Serene_A_W!$G$32:$G$132,Serene_A_W!$A$32:$A$132,"",0)</f>
        <v>0.50661563517915298</v>
      </c>
      <c r="F233" s="176">
        <v>0.11</v>
      </c>
      <c r="G233" s="176">
        <f>_xlfn.XLOOKUP(F233,Serene_N_W!$G$32:$G$132,Serene_N_W!$A$32:$A$132,"",0)</f>
        <v>0.3000000000000001</v>
      </c>
      <c r="I233" s="237">
        <v>0</v>
      </c>
      <c r="J233" s="237">
        <f>_xlfn.XLOOKUP(I233,Saline_W!$G$32:$G$132,Saline_W!$A$32:$A$132,"",0)</f>
        <v>9.9999999999999978E-2</v>
      </c>
      <c r="L233" s="176">
        <v>0.3</v>
      </c>
      <c r="M233" s="237">
        <f>_xlfn.XLOOKUP(L233,Sediane_N_W!$G$32:$G$132,Sediane_N_W!$A$32:$A$132,"",0)</f>
        <v>0.71401251194717164</v>
      </c>
    </row>
    <row r="234" spans="3:13" x14ac:dyDescent="0.35">
      <c r="C234" s="237">
        <v>0.35</v>
      </c>
      <c r="D234" s="237">
        <f>_xlfn.XLOOKUP(C234,Serene_A_W!$G$32:$G$132,Serene_A_W!$A$32:$A$132,"",0)</f>
        <v>0.43183713355048858</v>
      </c>
      <c r="F234" s="176">
        <v>0</v>
      </c>
      <c r="G234" s="176">
        <f>_xlfn.XLOOKUP(F234,Serene_N_W!$G$32:$G$132,Serene_N_W!$A$32:$A$132,"",0)</f>
        <v>0.21000000000000005</v>
      </c>
      <c r="I234" s="237"/>
      <c r="J234" s="237" t="str">
        <f>_xlfn.XLOOKUP(I234,Saline_W!$G$32:$G$132,Saline_W!$A$32:$A$132,"",0)</f>
        <v/>
      </c>
      <c r="L234" s="176">
        <v>0.1</v>
      </c>
      <c r="M234" s="237">
        <f>_xlfn.XLOOKUP(L234,Sediane_N_W!$G$32:$G$132,Sediane_N_W!$A$32:$A$132,"",0)</f>
        <v>0.62351550960118174</v>
      </c>
    </row>
    <row r="235" spans="3:13" x14ac:dyDescent="0.35">
      <c r="C235" s="237">
        <v>0.25</v>
      </c>
      <c r="D235" s="237">
        <f>_xlfn.XLOOKUP(C235,Serene_A_W!$G$32:$G$132,Serene_A_W!$A$32:$A$132,"",0)</f>
        <v>0.3504082519001086</v>
      </c>
      <c r="G235" s="176" t="str">
        <f>_xlfn.XLOOKUP(F235,Serene_N_W!$G$32:$G$132,Serene_N_W!$A$32:$A$132,"",0)</f>
        <v/>
      </c>
      <c r="I235" s="240"/>
      <c r="J235" s="237" t="str">
        <f>_xlfn.XLOOKUP(I235,Saline_W!$G$32:$G$132,Saline_W!$A$32:$A$132,"",0)</f>
        <v/>
      </c>
      <c r="L235">
        <v>0</v>
      </c>
      <c r="M235" s="237">
        <f>_xlfn.XLOOKUP(L235,Sediane_N_W!$G$32:$G$132,Sediane_N_W!$A$32:$A$132,"",0)</f>
        <v>0.41536189069423929</v>
      </c>
    </row>
    <row r="236" spans="3:13" x14ac:dyDescent="0.35">
      <c r="C236" s="236">
        <v>0.2</v>
      </c>
      <c r="D236" s="236"/>
      <c r="F236" s="231"/>
      <c r="G236" s="231"/>
      <c r="I236" s="236"/>
      <c r="J236" s="236"/>
      <c r="L236" s="231"/>
      <c r="M236" s="236"/>
    </row>
    <row r="237" spans="3:13" x14ac:dyDescent="0.35">
      <c r="C237" s="236">
        <v>0.1</v>
      </c>
      <c r="D237" s="236"/>
      <c r="F237" s="231"/>
      <c r="G237" s="231"/>
      <c r="I237" s="236"/>
      <c r="J237" s="236"/>
      <c r="L237" s="231"/>
      <c r="M237" s="236"/>
    </row>
    <row r="238" spans="3:13" x14ac:dyDescent="0.35">
      <c r="C238">
        <v>0</v>
      </c>
    </row>
    <row r="240" spans="3:13" x14ac:dyDescent="0.35">
      <c r="C240" s="304" t="s">
        <v>243</v>
      </c>
      <c r="D240" s="304"/>
      <c r="E240" s="304"/>
      <c r="F240" s="304"/>
      <c r="G240" s="176" t="str">
        <f>_xlfn.XLOOKUP(F240,Serene_N_W!$G$32:$G$132,Serene_N_W!$A$32:$A$132,"",0)</f>
        <v/>
      </c>
    </row>
    <row r="241" spans="3:14" ht="15" thickBot="1" x14ac:dyDescent="0.4"/>
    <row r="242" spans="3:14" ht="16" thickBot="1" x14ac:dyDescent="0.4">
      <c r="C242" s="247" t="s">
        <v>234</v>
      </c>
      <c r="D242" s="253">
        <v>0.4</v>
      </c>
      <c r="E242" s="242" t="s">
        <v>237</v>
      </c>
      <c r="F242" s="247" t="s">
        <v>234</v>
      </c>
      <c r="G242" s="253">
        <v>0.4</v>
      </c>
      <c r="H242" s="242" t="s">
        <v>237</v>
      </c>
      <c r="I242" s="247" t="s">
        <v>234</v>
      </c>
      <c r="J242" s="253">
        <v>0.4</v>
      </c>
      <c r="K242" s="242" t="s">
        <v>237</v>
      </c>
      <c r="L242" s="247" t="s">
        <v>234</v>
      </c>
      <c r="M242" s="253">
        <v>0.4</v>
      </c>
      <c r="N242" s="242" t="s">
        <v>237</v>
      </c>
    </row>
    <row r="243" spans="3:14" ht="15.5" x14ac:dyDescent="0.35">
      <c r="C243" s="245" t="s">
        <v>235</v>
      </c>
      <c r="D243" s="246" cm="1">
        <f t="array" ref="D243">ROUND(G153/1.0026,6)*IF(D$242&gt;=C$219,TREND(D$218:D$219,C$218:C$219,D$242),IF(D$242&gt;=C$220,TREND(D$219:D$220,C$219:C$220,D$242),IF(D$242&gt;=C$221,TREND(D$220:D$221,C$220:C$221,D$242),IF(D$242&gt;=C$222,TREND(D$221:D$222,C$221:C$222,D$242),IF(D$242&gt;=C$223,TREND(D$222:D$223,C$222:C$223,D$242),IF(D$242&gt;=C$224,TREND(D$223:D$224,C$223:C$224,D$242),IF(D$242&gt;=C$225,TREND(D$224:D$225,C$224:C$225,D$242),0)))))))*1000</f>
        <v>374027.52799999999</v>
      </c>
      <c r="E243" s="242" t="s">
        <v>241</v>
      </c>
      <c r="F243" s="245" t="s">
        <v>235</v>
      </c>
      <c r="G243" s="246" cm="1">
        <f t="array" ref="G243">ROUND(G155/1.0026,6)*IF(G$242&gt;=F$219,TREND(G$218:G$219,F$218:F$219,G$242),IF(G$242&gt;=F$220,TREND(G$219:G$220,F$219:F$220,G$242),IF(G$242&gt;=F$221,TREND(G$220:G$221,F$220:F$221,G$242),IF(G$242&gt;=F$222,TREND(G$221:G$222,F$221:F$222,G$242),IF(G$242&gt;=F$223,TREND(G$222:G$223,F$222:F$223,G$242),IF(G$242&gt;=F$224,TREND(G$223:G$224,F$223:F$224,G$242),IF(G$242&gt;=F$225,TREND(G$224:G$225,F$224:F$225,G$242),0)))))))*1000</f>
        <v>124675.84299999999</v>
      </c>
      <c r="H243" s="242" t="s">
        <v>241</v>
      </c>
      <c r="I243" s="245" t="s">
        <v>235</v>
      </c>
      <c r="J243" s="246" cm="1">
        <f t="array" ref="J243">ROUND(G159/1.0026,6)*IF(J$242&gt;=I$219,TREND(J$218:J$219,I$218:I$219,J$242),IF(J$242&gt;=I$220,TREND(J$219:J$220,I$219:I$220,J$242),IF(J$242&gt;=I$221,TREND(J$220:J$221,I$220:I$221,J$242),IF(J$242&gt;=I$222,TREND(J$221:J$222,I$221:I$222,J$242),IF(J$242&gt;=I$223,TREND(J$222:J$223,I$222:I$223,J$242),IF(J$242&gt;=I$224,TREND(J$223:J$224,I$223:I$224,J$242),IF(J$242&gt;=I$225,TREND(J$224:J$225,I$224:I$225,J$242),0)))))))*1000</f>
        <v>103730.30113333333</v>
      </c>
      <c r="K243" s="242" t="s">
        <v>241</v>
      </c>
      <c r="L243" s="245" t="s">
        <v>235</v>
      </c>
      <c r="M243" s="246" cm="1">
        <f t="array" ref="M243">ROUND(G157/1.0026,6)*IF(M$242&gt;=L$219,TREND(M$218:M$219,L$218:L$219,M$242),IF(M$242&gt;=L$220,TREND(M$219:M$220,L$219:L$220,M$242),IF(M$242&gt;=L$221,TREND(M$220:M$221,L$220:L$221,M$242),IF(M$242&gt;=L$222,TREND(M$221:M$222,L$221:L$222,M$242),IF(M$242&gt;=L$223,TREND(M$222:M$223,L$222:L$223,M$242),IF(M$242&gt;=L$224,TREND(M$223:M$224,L$223:L$224,M$242),IF(M$242&gt;=L$225,TREND(M$224:M$225,L$224:L$225,M$242),0)))))))*1000</f>
        <v>150262.91099999999</v>
      </c>
      <c r="N243" s="242" t="s">
        <v>241</v>
      </c>
    </row>
    <row r="244" spans="3:14" ht="16" thickBot="1" x14ac:dyDescent="0.4">
      <c r="C244" s="243" t="s">
        <v>236</v>
      </c>
      <c r="D244" s="244" cm="1">
        <f t="array" ref="D244">ROUND(H153/1.0026,6)*IF(D$242&gt;=C$231,TREND(D$230:D$231,C$230:C$231,D$242),IF(D$242&gt;=C$232,TREND(D$231:D$232,C$231:C$232,D$242),IF(D$242&gt;=C$233,TREND(D$232:D$233,C$232:C$233,D$242),IF(D$242&gt;=C$234,TREND(D$233:D$234,C$233:C$234,D$242),IF(D$242&gt;=C$235,TREND(D$234:D$235,C$234:C$235,D$242),0)))))*1000</f>
        <v>301846.50159495923</v>
      </c>
      <c r="E244" s="242" t="s">
        <v>241</v>
      </c>
      <c r="F244" s="243" t="s">
        <v>236</v>
      </c>
      <c r="G244" s="244" cm="1">
        <f t="array" ref="G244">ROUND(H155/1.0026,6)*IF(G$242&gt;=F$231,TREND(G$230:G$231,F$230:F$231,G$242),IF(G$242&gt;=F$232,TREND(G$231:G$232,F$231:F$232,G$242),IF(G$242&gt;=F$233,TREND(G$232:G$233,F$232:F$233,G$242),IF(G$242&gt;=F$234,TREND(G$233:G$234,F$233:F$234,G$242),IF(G$242&gt;=F$235,TREND(G$234:G$235,F$234:F$235,G$242),0)))))*1000</f>
        <v>102180.15229736846</v>
      </c>
      <c r="H244" s="242" t="s">
        <v>241</v>
      </c>
      <c r="I244" s="243" t="s">
        <v>236</v>
      </c>
      <c r="J244" s="244" cm="1">
        <f t="array" ref="J244">ROUND(H159/1.0026,6)*IF(J$242&gt;=I$231,TREND(J$230:J$231,I$230:I$231,J$242),IF(J$242&gt;=I$232,TREND(J$231:J$232,I$231:I$232,J$242),IF(J$242&gt;=I$233,TREND(J$232:J$233,I$232:I$233,J$242),IF(J$242&gt;=I$234,TREND(J$233:J$234,I$233:I$234,J$242),IF(J$242&gt;=I$235,TREND(J$234:J$235,I$234:I$235,J$242),0)))))*1000</f>
        <v>831172.28500000003</v>
      </c>
      <c r="K244" s="242" t="s">
        <v>241</v>
      </c>
      <c r="L244" s="243" t="s">
        <v>236</v>
      </c>
      <c r="M244" s="244" cm="1">
        <f t="array" ref="M244">ROUND(H157/1.0026,6)*IF(M$242&gt;=L$231,TREND(M$230:M$231,L$230:L$231,M$242),IF(M$242&gt;=L$232,TREND(M$231:M$232,L$231:L$232,M$242),IF(M$242&gt;=L$233,TREND(M$232:M$233,L$232:L$233,M$242),IF(M$242&gt;=L$234,TREND(M$233:M$234,L$233:L$234,M$242),IF(M$242&gt;=L$235,TREND(M$234:M$235,L$234:L$235,M$242),0)))))*1000</f>
        <v>197213.28616475457</v>
      </c>
      <c r="N244" s="242" t="s">
        <v>241</v>
      </c>
    </row>
    <row r="246" spans="3:14" x14ac:dyDescent="0.35">
      <c r="D246" s="232"/>
      <c r="G246" s="232"/>
      <c r="J246" s="232"/>
      <c r="M246" s="232"/>
    </row>
    <row r="247" spans="3:14" x14ac:dyDescent="0.35">
      <c r="D247" s="232"/>
      <c r="G247" s="232"/>
      <c r="J247" s="232"/>
      <c r="M247" s="232"/>
    </row>
  </sheetData>
  <mergeCells count="29">
    <mergeCell ref="S35:T35"/>
    <mergeCell ref="D35:E35"/>
    <mergeCell ref="G9:G11"/>
    <mergeCell ref="F9:F11"/>
    <mergeCell ref="H9:H12"/>
    <mergeCell ref="F19:F21"/>
    <mergeCell ref="G19:G21"/>
    <mergeCell ref="H19:H22"/>
    <mergeCell ref="F24:F26"/>
    <mergeCell ref="G24:G26"/>
    <mergeCell ref="H24:H27"/>
    <mergeCell ref="K9:K12"/>
    <mergeCell ref="L9:L12"/>
    <mergeCell ref="I9:I12"/>
    <mergeCell ref="G35:H35"/>
    <mergeCell ref="I19:I22"/>
    <mergeCell ref="I14:I16"/>
    <mergeCell ref="K14:K16"/>
    <mergeCell ref="L14:L16"/>
    <mergeCell ref="C240:F240"/>
    <mergeCell ref="C14:C16"/>
    <mergeCell ref="G14:G16"/>
    <mergeCell ref="F14:F16"/>
    <mergeCell ref="H14:H16"/>
    <mergeCell ref="K19:K22"/>
    <mergeCell ref="L19:L22"/>
    <mergeCell ref="I24:I27"/>
    <mergeCell ref="K24:K27"/>
    <mergeCell ref="L24:L27"/>
  </mergeCells>
  <phoneticPr fontId="50" type="noConversion"/>
  <conditionalFormatting sqref="C218:D225">
    <cfRule type="cellIs" dxfId="23" priority="12" operator="notEqual">
      <formula>""""""</formula>
    </cfRule>
  </conditionalFormatting>
  <conditionalFormatting sqref="C230:D237">
    <cfRule type="cellIs" dxfId="22" priority="4" operator="notEqual">
      <formula>""""""</formula>
    </cfRule>
  </conditionalFormatting>
  <conditionalFormatting sqref="F218:G225">
    <cfRule type="cellIs" dxfId="21" priority="14" operator="notEqual">
      <formula>""""""</formula>
    </cfRule>
  </conditionalFormatting>
  <conditionalFormatting sqref="F230:G237">
    <cfRule type="cellIs" dxfId="20" priority="6" operator="notEqual">
      <formula>""""""</formula>
    </cfRule>
  </conditionalFormatting>
  <conditionalFormatting sqref="I218:J225">
    <cfRule type="cellIs" dxfId="19" priority="16" operator="notEqual">
      <formula>""""""</formula>
    </cfRule>
  </conditionalFormatting>
  <conditionalFormatting sqref="I230:J237">
    <cfRule type="cellIs" dxfId="18" priority="8" operator="notEqual">
      <formula>""""""</formula>
    </cfRule>
  </conditionalFormatting>
  <conditionalFormatting sqref="L218:M225">
    <cfRule type="cellIs" dxfId="17" priority="18" operator="notEqual">
      <formula>""""""</formula>
    </cfRule>
  </conditionalFormatting>
  <conditionalFormatting sqref="L230:M237">
    <cfRule type="cellIs" dxfId="16" priority="10" operator="notEqual">
      <formula>""""""</formula>
    </cfRule>
  </conditionalFormatting>
  <dataValidations count="1">
    <dataValidation type="list" allowBlank="1" showInputMessage="1" showErrorMessage="1" sqref="B9 H13 H23" xr:uid="{113F7DC7-DDE1-4248-AEB6-4F29F48EE48B}">
      <formula1>"Firm,Firm+Interuptible"</formula1>
    </dataValidation>
  </dataValidations>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258F-9ACF-4DA1-ACD7-8EDA47098E17}">
  <sheetPr codeName="Feuil20">
    <tabColor rgb="FF002060"/>
  </sheetPr>
  <dimension ref="A1"/>
  <sheetViews>
    <sheetView workbookViewId="0">
      <selection activeCell="Q28" sqref="Q28"/>
    </sheetView>
  </sheetViews>
  <sheetFormatPr baseColWidth="10"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57">
    <tabColor theme="7" tint="0.59999389629810485"/>
    <pageSetUpPr fitToPage="1"/>
  </sheetPr>
  <dimension ref="A1:AP938"/>
  <sheetViews>
    <sheetView showGridLines="0" zoomScale="70" zoomScaleNormal="70" workbookViewId="0">
      <selection activeCell="AA32" sqref="AA32"/>
    </sheetView>
  </sheetViews>
  <sheetFormatPr baseColWidth="10" defaultColWidth="11.36328125" defaultRowHeight="14.5" x14ac:dyDescent="0.35"/>
  <cols>
    <col min="1" max="1" width="17.453125" style="1" customWidth="1"/>
    <col min="2" max="3" width="11.36328125" style="1"/>
    <col min="4" max="4" width="16.54296875" style="1" bestFit="1" customWidth="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78" customFormat="1" ht="15" x14ac:dyDescent="0.35">
      <c r="A1" s="115" t="s">
        <v>67</v>
      </c>
      <c r="G1" s="78" t="s">
        <v>49</v>
      </c>
      <c r="K1" s="78" t="s">
        <v>1</v>
      </c>
      <c r="L1" s="78" t="s">
        <v>1</v>
      </c>
      <c r="AJ1" s="78" t="s">
        <v>134</v>
      </c>
    </row>
    <row r="2" spans="1:42" x14ac:dyDescent="0.35">
      <c r="A2" s="96"/>
      <c r="B2" s="96"/>
      <c r="C2" s="97"/>
      <c r="D2" s="98"/>
      <c r="F2" s="2"/>
      <c r="G2" s="3"/>
      <c r="H2" s="3"/>
      <c r="I2" s="3"/>
      <c r="J2" s="3"/>
      <c r="K2" s="3"/>
      <c r="L2" s="3"/>
      <c r="M2" s="3"/>
      <c r="N2" s="3"/>
      <c r="O2" s="3"/>
      <c r="P2" s="3"/>
      <c r="Q2" s="3"/>
      <c r="R2" s="3"/>
      <c r="S2" s="3"/>
      <c r="V2" s="3"/>
      <c r="W2" s="3"/>
      <c r="X2" s="3"/>
      <c r="AI2" s="2"/>
      <c r="AL2"/>
      <c r="AM2"/>
      <c r="AN2"/>
    </row>
    <row r="3" spans="1:42" ht="15" x14ac:dyDescent="0.35">
      <c r="A3" s="96" t="s">
        <v>62</v>
      </c>
      <c r="B3" s="96"/>
      <c r="C3" s="97"/>
      <c r="D3" s="98">
        <f>H3+M3+R3+W3</f>
        <v>45</v>
      </c>
      <c r="E3" s="96" t="s">
        <v>15</v>
      </c>
      <c r="F3" s="2"/>
      <c r="G3" s="3" t="str">
        <f>Results!D9</f>
        <v>Serene Atl 23</v>
      </c>
      <c r="H3" s="3">
        <f>Results!E9</f>
        <v>5</v>
      </c>
      <c r="I3" s="7" t="s">
        <v>1</v>
      </c>
      <c r="J3" s="8"/>
      <c r="K3" s="3"/>
      <c r="L3" s="3" t="str">
        <f>Results!D10</f>
        <v>Serene Atl 24</v>
      </c>
      <c r="M3" s="3">
        <f>Results!E10</f>
        <v>31.5</v>
      </c>
      <c r="N3" s="7" t="s">
        <v>1</v>
      </c>
      <c r="O3" s="8"/>
      <c r="P3" s="3"/>
      <c r="Q3" s="3" t="str">
        <f>Results!D11</f>
        <v>Serene Atl 25</v>
      </c>
      <c r="R3" s="3">
        <f>Results!E11</f>
        <v>8.5</v>
      </c>
      <c r="S3" s="7" t="s">
        <v>1</v>
      </c>
      <c r="T3" s="8"/>
      <c r="V3" s="3">
        <f>Results!D12</f>
        <v>0</v>
      </c>
      <c r="W3" s="3">
        <f>Results!E12</f>
        <v>0</v>
      </c>
      <c r="X3" s="7" t="s">
        <v>1</v>
      </c>
      <c r="Y3" s="8"/>
      <c r="AH3" s="96"/>
      <c r="AI3" s="2"/>
      <c r="AL3"/>
      <c r="AM3"/>
      <c r="AN3"/>
    </row>
    <row r="4" spans="1:42" ht="25.5" customHeight="1" x14ac:dyDescent="0.35">
      <c r="A4" s="96" t="s">
        <v>64</v>
      </c>
      <c r="B4" s="96"/>
      <c r="C4" s="97"/>
      <c r="D4" s="192">
        <f>IFERROR(D3/D5*1000,0)</f>
        <v>120</v>
      </c>
      <c r="E4" s="96" t="s">
        <v>63</v>
      </c>
      <c r="F4" s="2"/>
      <c r="G4" s="320" t="s">
        <v>50</v>
      </c>
      <c r="H4" s="321"/>
      <c r="I4" s="7">
        <f>SUMIFS('Base Produits'!$S:$S,'Base Produits'!$R:$R,G3)</f>
        <v>120</v>
      </c>
      <c r="J4" s="8"/>
      <c r="K4" s="3"/>
      <c r="L4" s="320" t="s">
        <v>50</v>
      </c>
      <c r="M4" s="321"/>
      <c r="N4" s="7">
        <f>SUMIFS('Base Produits'!$S:$S,'Base Produits'!$R:$R,L3)</f>
        <v>120</v>
      </c>
      <c r="O4" s="8"/>
      <c r="P4" s="3"/>
      <c r="Q4" s="320" t="s">
        <v>50</v>
      </c>
      <c r="R4" s="321"/>
      <c r="S4" s="7">
        <f>SUMIFS('Base Produits'!$S:$S,'Base Produits'!$R:$R,Q3)</f>
        <v>120</v>
      </c>
      <c r="T4" s="8"/>
      <c r="V4" s="320" t="s">
        <v>50</v>
      </c>
      <c r="W4" s="321"/>
      <c r="X4" s="7">
        <f>SUMIFS('Base Produits'!$S:$S,'Base Produits'!$R:$R,V3)</f>
        <v>0</v>
      </c>
      <c r="Y4" s="8"/>
      <c r="AH4" s="96"/>
      <c r="AI4" s="2"/>
      <c r="AL4"/>
      <c r="AM4"/>
      <c r="AN4"/>
    </row>
    <row r="5" spans="1:42" ht="38.25" customHeight="1" x14ac:dyDescent="0.35">
      <c r="A5" s="96" t="s">
        <v>65</v>
      </c>
      <c r="B5" s="96"/>
      <c r="C5" s="97"/>
      <c r="D5" s="199">
        <f>(IFERROR(H3/I4,0)+IFERROR(M3/N4,0)+IFERROR(R3/S4,0)+IFERROR(W3/X4,0))*1000</f>
        <v>375</v>
      </c>
      <c r="E5" s="96" t="s">
        <v>66</v>
      </c>
      <c r="F5" s="2"/>
      <c r="G5" s="322" t="s">
        <v>51</v>
      </c>
      <c r="H5" s="323"/>
      <c r="I5" s="9" t="s">
        <v>212</v>
      </c>
      <c r="J5" s="10" t="s">
        <v>211</v>
      </c>
      <c r="K5" s="3"/>
      <c r="L5" s="322" t="s">
        <v>51</v>
      </c>
      <c r="M5" s="323"/>
      <c r="N5" s="9" t="s">
        <v>212</v>
      </c>
      <c r="O5" s="10" t="s">
        <v>211</v>
      </c>
      <c r="P5" s="3"/>
      <c r="Q5" s="322" t="s">
        <v>51</v>
      </c>
      <c r="R5" s="323"/>
      <c r="S5" s="9" t="s">
        <v>212</v>
      </c>
      <c r="T5" s="10" t="s">
        <v>211</v>
      </c>
      <c r="V5" s="322" t="s">
        <v>51</v>
      </c>
      <c r="W5" s="323"/>
      <c r="X5" s="9" t="s">
        <v>212</v>
      </c>
      <c r="Y5" s="10" t="s">
        <v>211</v>
      </c>
      <c r="AH5" s="96"/>
      <c r="AI5" s="2"/>
      <c r="AL5"/>
      <c r="AM5"/>
      <c r="AN5"/>
    </row>
    <row r="6" spans="1:42" x14ac:dyDescent="0.35">
      <c r="C6" s="5"/>
      <c r="D6" s="6"/>
      <c r="F6" s="2"/>
      <c r="G6" s="324"/>
      <c r="H6" s="325"/>
      <c r="I6" s="11">
        <f>SUMIFS('Base Produits'!$C:$C,'Base Produits'!$A:$A,G$3,'Base Produits'!$B:$B,1)</f>
        <v>1</v>
      </c>
      <c r="J6" s="11">
        <f>SUMIFS('Base Produits'!$D:$D,'Base Produits'!$A:$A,G$3,'Base Produits'!$B:$B,1)</f>
        <v>0.8</v>
      </c>
      <c r="K6" s="3"/>
      <c r="L6" s="324"/>
      <c r="M6" s="325"/>
      <c r="N6" s="11">
        <f>SUMIFS('Base Produits'!$C:$C,'Base Produits'!$A:$A,L$3,'Base Produits'!$B:$B,1)</f>
        <v>1</v>
      </c>
      <c r="O6" s="11">
        <f>SUMIFS('Base Produits'!$D:$D,'Base Produits'!$A:$A,L$3,'Base Produits'!$B:$B,1)</f>
        <v>0.8</v>
      </c>
      <c r="P6" s="3"/>
      <c r="Q6" s="324"/>
      <c r="R6" s="325"/>
      <c r="S6" s="11">
        <f>SUMIFS('Base Produits'!$C:$C,'Base Produits'!$A:$A,Q$3,'Base Produits'!$B:$B,1)</f>
        <v>1</v>
      </c>
      <c r="T6" s="11">
        <f>SUMIFS('Base Produits'!$D:$D,'Base Produits'!$A:$A,Q$3,'Base Produits'!$B:$B,1)</f>
        <v>0.8</v>
      </c>
      <c r="V6" s="324"/>
      <c r="W6" s="325"/>
      <c r="X6" s="11">
        <f>SUMIFS('Base Produits'!$C:$C,'Base Produits'!$A:$A,V$3,'Base Produits'!$B:$B,1)</f>
        <v>0</v>
      </c>
      <c r="Y6" s="11">
        <f>SUMIFS('Base Produits'!$D:$D,'Base Produits'!$A:$A,V$3,'Base Produits'!$B:$B,1)</f>
        <v>0</v>
      </c>
      <c r="AI6" s="2"/>
      <c r="AL6"/>
      <c r="AM6"/>
      <c r="AN6"/>
    </row>
    <row r="7" spans="1:42" x14ac:dyDescent="0.35">
      <c r="C7" s="5"/>
      <c r="D7" s="6"/>
      <c r="F7" s="2"/>
      <c r="G7" s="324"/>
      <c r="H7" s="325"/>
      <c r="I7" s="11">
        <f>IF(OR(I6=0,I6=""),"",SUMIFS('Base Produits'!$C:$C,'Base Produits'!$A:$A,G$3,'Base Produits'!$B:$B,2))</f>
        <v>0.8</v>
      </c>
      <c r="J7" s="11">
        <f>IF(OR(I6=0,I6=""),"",SUMIFS('Base Produits'!$D:$D,'Base Produits'!$A:$A,G$3,'Base Produits'!$B:$B,2))</f>
        <v>0.85</v>
      </c>
      <c r="K7" s="3"/>
      <c r="L7" s="324"/>
      <c r="M7" s="325"/>
      <c r="N7" s="11">
        <f>IF(OR(N6=0,N6=""),"",SUMIFS('Base Produits'!$C:$C,'Base Produits'!$A:$A,L$3,'Base Produits'!$B:$B,2))</f>
        <v>0.8</v>
      </c>
      <c r="O7" s="11">
        <f>IF(OR(N6=0,N6=""),"",SUMIFS('Base Produits'!$D:$D,'Base Produits'!$A:$A,L$3,'Base Produits'!$B:$B,2))</f>
        <v>0.85</v>
      </c>
      <c r="P7" s="3"/>
      <c r="Q7" s="324"/>
      <c r="R7" s="325"/>
      <c r="S7" s="11">
        <f>IF(OR(S6=0,S6=""),"",SUMIFS('Base Produits'!$C:$C,'Base Produits'!$A:$A,Q$3,'Base Produits'!$B:$B,2))</f>
        <v>0.8</v>
      </c>
      <c r="T7" s="11">
        <f>IF(OR(S6=0,S6=""),"",SUMIFS('Base Produits'!$D:$D,'Base Produits'!$A:$A,Q$3,'Base Produits'!$B:$B,2))</f>
        <v>0.85</v>
      </c>
      <c r="V7" s="324"/>
      <c r="W7" s="325"/>
      <c r="X7" s="11" t="str">
        <f>IF(OR(X6=0,X6=""),"",SUMIFS('Base Produits'!$C:$C,'Base Produits'!$A:$A,V$3,'Base Produits'!$B:$B,2))</f>
        <v/>
      </c>
      <c r="Y7" s="11" t="str">
        <f>IF(OR(X6=0,X6=""),"",SUMIFS('Base Produits'!$D:$D,'Base Produits'!$A:$A,V$3,'Base Produits'!$B:$B,2))</f>
        <v/>
      </c>
      <c r="AI7" s="2"/>
      <c r="AL7"/>
      <c r="AM7"/>
      <c r="AN7"/>
    </row>
    <row r="8" spans="1:42" x14ac:dyDescent="0.35">
      <c r="C8" s="5"/>
      <c r="D8" s="6"/>
      <c r="F8" s="2"/>
      <c r="G8" s="324"/>
      <c r="H8" s="325"/>
      <c r="I8" s="11">
        <f>IF(OR(I7=0,I7=""),"",SUMIFS('Base Produits'!$C:$C,'Base Produits'!$A:$A,G$3,'Base Produits'!$B:$B,3))</f>
        <v>0.5</v>
      </c>
      <c r="J8" s="11">
        <f>IF(OR(I7=0,I7=""),"",SUMIFS('Base Produits'!$D:$D,'Base Produits'!$A:$A,G$3,'Base Produits'!$B:$B,3))</f>
        <v>1</v>
      </c>
      <c r="K8" s="3"/>
      <c r="L8" s="324"/>
      <c r="M8" s="325"/>
      <c r="N8" s="11">
        <f>IF(OR(N7=0,N7=""),"",SUMIFS('Base Produits'!$C:$C,'Base Produits'!$A:$A,L$3,'Base Produits'!$B:$B,3))</f>
        <v>0.5</v>
      </c>
      <c r="O8" s="11">
        <f>IF(OR(N7=0,N7=""),"",SUMIFS('Base Produits'!$D:$D,'Base Produits'!$A:$A,L$3,'Base Produits'!$B:$B,3))</f>
        <v>1</v>
      </c>
      <c r="P8" s="3"/>
      <c r="Q8" s="324"/>
      <c r="R8" s="325"/>
      <c r="S8" s="11">
        <f>IF(OR(S7=0,S7=""),"",SUMIFS('Base Produits'!$C:$C,'Base Produits'!$A:$A,Q$3,'Base Produits'!$B:$B,3))</f>
        <v>0.5</v>
      </c>
      <c r="T8" s="11">
        <f>IF(OR(S7=0,S7=""),"",SUMIFS('Base Produits'!$D:$D,'Base Produits'!$A:$A,Q$3,'Base Produits'!$B:$B,3))</f>
        <v>1</v>
      </c>
      <c r="V8" s="324"/>
      <c r="W8" s="325"/>
      <c r="X8" s="11" t="str">
        <f>IF(OR(X7=0,X7=""),"",SUMIFS('Base Produits'!$C:$C,'Base Produits'!$A:$A,V$3,'Base Produits'!$B:$B,3))</f>
        <v/>
      </c>
      <c r="Y8" s="11" t="str">
        <f>IF(OR(X7=0,X7=""),"",SUMIFS('Base Produits'!$D:$D,'Base Produits'!$A:$A,V$3,'Base Produits'!$B:$B,3))</f>
        <v/>
      </c>
      <c r="AI8" s="2"/>
      <c r="AL8"/>
      <c r="AM8"/>
      <c r="AN8"/>
    </row>
    <row r="9" spans="1:42" x14ac:dyDescent="0.35">
      <c r="A9" s="1" t="s">
        <v>161</v>
      </c>
      <c r="C9" s="5"/>
      <c r="D9" s="6">
        <f>Results!K9</f>
        <v>375</v>
      </c>
      <c r="F9" s="2"/>
      <c r="G9" s="324"/>
      <c r="H9" s="325"/>
      <c r="I9" s="11">
        <f>IF(OR(I8=0,I8=""),"",SUMIFS('Base Produits'!$C:$C,'Base Produits'!$A:$A,G$3,'Base Produits'!$B:$B,4))</f>
        <v>0</v>
      </c>
      <c r="J9" s="11">
        <f>IF(OR(I8=0,I8=""),"",SUMIFS('Base Produits'!$D:$D,'Base Produits'!$A:$A,G$3,'Base Produits'!$B:$B,4))</f>
        <v>1</v>
      </c>
      <c r="K9" s="3"/>
      <c r="L9" s="324"/>
      <c r="M9" s="325"/>
      <c r="N9" s="11">
        <f>IF(OR(N8=0,N8=""),"",SUMIFS('Base Produits'!$C:$C,'Base Produits'!$A:$A,L$3,'Base Produits'!$B:$B,4))</f>
        <v>0</v>
      </c>
      <c r="O9" s="11">
        <f>IF(OR(N8=0,N8=""),"",SUMIFS('Base Produits'!$D:$D,'Base Produits'!$A:$A,L$3,'Base Produits'!$B:$B,4))</f>
        <v>1</v>
      </c>
      <c r="P9" s="3"/>
      <c r="Q9" s="324"/>
      <c r="R9" s="325"/>
      <c r="S9" s="11">
        <f>IF(OR(S8=0,S8=""),"",SUMIFS('Base Produits'!$C:$C,'Base Produits'!$A:$A,Q$3,'Base Produits'!$B:$B,4))</f>
        <v>0</v>
      </c>
      <c r="T9" s="11">
        <f>IF(OR(S8=0,S8=""),"",SUMIFS('Base Produits'!$D:$D,'Base Produits'!$A:$A,Q$3,'Base Produits'!$B:$B,4))</f>
        <v>1</v>
      </c>
      <c r="V9" s="324"/>
      <c r="W9" s="325"/>
      <c r="X9" s="11" t="str">
        <f>IF(OR(X8=0,X8=""),"",SUMIFS('Base Produits'!$C:$C,'Base Produits'!$A:$A,V$3,'Base Produits'!$B:$B,4))</f>
        <v/>
      </c>
      <c r="Y9" s="11" t="str">
        <f>IF(OR(X8=0,X8=""),"",SUMIFS('Base Produits'!$D:$D,'Base Produits'!$A:$A,V$3,'Base Produits'!$B:$B,4))</f>
        <v/>
      </c>
      <c r="AI9" s="2"/>
      <c r="AL9"/>
      <c r="AM9"/>
      <c r="AN9"/>
    </row>
    <row r="10" spans="1:42" x14ac:dyDescent="0.35">
      <c r="A10" s="1" t="s">
        <v>162</v>
      </c>
      <c r="C10" s="5"/>
      <c r="D10" s="6">
        <f>Results!L9</f>
        <v>661.76470588235293</v>
      </c>
      <c r="F10" s="2"/>
      <c r="G10" s="324"/>
      <c r="H10" s="325"/>
      <c r="I10" s="11" t="str">
        <f>IF(OR(I9=0,I9=""),"",SUMIFS('Base Produits'!$C:$C,'Base Produits'!$A:$A,G$3,'Base Produits'!$B:$B,5))</f>
        <v/>
      </c>
      <c r="J10" s="11" t="str">
        <f>IF(OR(I9=0,I9=""),"",SUMIFS('Base Produits'!$D:$D,'Base Produits'!$A:$A,G$3,'Base Produits'!$B:$B,5))</f>
        <v/>
      </c>
      <c r="K10" s="3"/>
      <c r="L10" s="324"/>
      <c r="M10" s="325"/>
      <c r="N10" s="11" t="str">
        <f>IF(OR(N9=0,N9=""),"",SUMIFS('Base Produits'!$C:$C,'Base Produits'!$A:$A,L$3,'Base Produits'!$B:$B,5))</f>
        <v/>
      </c>
      <c r="O10" s="11" t="str">
        <f>IF(OR(N9=0,N9=""),"",SUMIFS('Base Produits'!$D:$D,'Base Produits'!$A:$A,L$3,'Base Produits'!$B:$B,5))</f>
        <v/>
      </c>
      <c r="P10" s="3"/>
      <c r="Q10" s="324"/>
      <c r="R10" s="325"/>
      <c r="S10" s="11" t="str">
        <f>IF(OR(S9=0,S9=""),"",SUMIFS('Base Produits'!$C:$C,'Base Produits'!$A:$A,Q$3,'Base Produits'!$B:$B,5))</f>
        <v/>
      </c>
      <c r="T10" s="11" t="str">
        <f>IF(OR(S9=0,S9=""),"",SUMIFS('Base Produits'!$D:$D,'Base Produits'!$A:$A,Q$3,'Base Produits'!$B:$B,5))</f>
        <v/>
      </c>
      <c r="V10" s="324"/>
      <c r="W10" s="325"/>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26"/>
      <c r="H11" s="327"/>
      <c r="I11" s="11" t="str">
        <f>IF(OR(I10=0,I10=""),"",SUMIFS('Base Produits'!$C:$C,'Base Produits'!$A:$A,G$3,'Base Produits'!$B:$B,6))</f>
        <v/>
      </c>
      <c r="J11" s="11" t="str">
        <f>IF(OR(I10=0,I10=""),"",SUMIFS('Base Produits'!$D:$D,'Base Produits'!$A:$A,G$3,'Base Produits'!$B:$B,6))</f>
        <v/>
      </c>
      <c r="K11" s="3"/>
      <c r="L11" s="326"/>
      <c r="M11" s="327"/>
      <c r="N11" s="11" t="str">
        <f>IF(OR(N10=0,N10=""),"",SUMIFS('Base Produits'!$C:$C,'Base Produits'!$A:$A,L$3,'Base Produits'!$B:$B,6))</f>
        <v/>
      </c>
      <c r="O11" s="11" t="str">
        <f>IF(OR(N10=0,N10=""),"",SUMIFS('Base Produits'!$D:$D,'Base Produits'!$A:$A,L$3,'Base Produits'!$B:$B,6))</f>
        <v/>
      </c>
      <c r="P11" s="3"/>
      <c r="Q11" s="326"/>
      <c r="R11" s="327"/>
      <c r="S11" s="11" t="str">
        <f>IF(OR(S10=0,S10=""),"",SUMIFS('Base Produits'!$C:$C,'Base Produits'!$A:$A,Q$3,'Base Produits'!$B:$B,6))</f>
        <v/>
      </c>
      <c r="T11" s="11" t="str">
        <f>IF(OR(S10=0,S10=""),"",SUMIFS('Base Produits'!$D:$D,'Base Produits'!$A:$A,Q$3,'Base Produits'!$B:$B,6))</f>
        <v/>
      </c>
      <c r="V11" s="326"/>
      <c r="W11" s="327"/>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F12" s="2"/>
      <c r="G12" s="320" t="s">
        <v>52</v>
      </c>
      <c r="H12" s="321"/>
      <c r="I12" s="7">
        <f>SUMIFS('Base Produits'!$T:$T,'Base Produits'!$R:$R,G3)</f>
        <v>128</v>
      </c>
      <c r="J12" s="8"/>
      <c r="K12" s="3"/>
      <c r="L12" s="320" t="s">
        <v>52</v>
      </c>
      <c r="M12" s="321"/>
      <c r="N12" s="7">
        <f>SUMIFS('Base Produits'!$T:$T,'Base Produits'!$R:$R,L3)</f>
        <v>128</v>
      </c>
      <c r="O12" s="8"/>
      <c r="P12" s="3"/>
      <c r="Q12" s="320" t="s">
        <v>52</v>
      </c>
      <c r="R12" s="321"/>
      <c r="S12" s="7">
        <f>SUMIFS('Base Produits'!$T:$T,'Base Produits'!$R:$R,Q3)</f>
        <v>128</v>
      </c>
      <c r="T12" s="8"/>
      <c r="V12" s="320" t="s">
        <v>52</v>
      </c>
      <c r="W12" s="321"/>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57" t="s">
        <v>45</v>
      </c>
      <c r="B14" s="63" t="s">
        <v>46</v>
      </c>
      <c r="C14" s="63"/>
      <c r="D14" s="62" t="s">
        <v>15</v>
      </c>
      <c r="F14" s="2"/>
      <c r="G14" s="57" t="s">
        <v>45</v>
      </c>
      <c r="H14" s="63" t="s">
        <v>46</v>
      </c>
      <c r="I14" s="63"/>
      <c r="J14" s="62" t="s">
        <v>15</v>
      </c>
      <c r="K14" s="3"/>
      <c r="L14" s="57" t="s">
        <v>45</v>
      </c>
      <c r="M14" s="63" t="s">
        <v>46</v>
      </c>
      <c r="N14" s="63"/>
      <c r="O14" s="62" t="s">
        <v>15</v>
      </c>
      <c r="P14" s="3"/>
      <c r="Q14" s="57" t="s">
        <v>45</v>
      </c>
      <c r="R14" s="63" t="s">
        <v>46</v>
      </c>
      <c r="S14" s="63"/>
      <c r="T14" s="62" t="s">
        <v>15</v>
      </c>
      <c r="V14" s="57" t="s">
        <v>45</v>
      </c>
      <c r="W14" s="63" t="s">
        <v>46</v>
      </c>
      <c r="X14" s="63"/>
      <c r="Y14" s="62" t="s">
        <v>15</v>
      </c>
      <c r="AI14" s="2"/>
      <c r="AL14"/>
      <c r="AM14"/>
      <c r="AN14"/>
      <c r="AO14" s="19"/>
      <c r="AP14" s="19"/>
    </row>
    <row r="15" spans="1:42" x14ac:dyDescent="0.35">
      <c r="A15" s="60"/>
      <c r="B15" s="60"/>
      <c r="C15" s="60"/>
      <c r="D15" s="61"/>
      <c r="F15" s="2"/>
      <c r="G15" s="105" t="str">
        <f t="shared" ref="G15:G24" si="0">IF($A15&lt;DATE(2000,1,1),"",$A15)</f>
        <v/>
      </c>
      <c r="H15" s="111"/>
      <c r="I15" s="101"/>
      <c r="J15" s="125"/>
      <c r="L15" s="105" t="str">
        <f t="shared" ref="L15:L24" si="1">IF($A15&lt;DATE(2000,1,1),"",$A15)</f>
        <v/>
      </c>
      <c r="M15" s="111"/>
      <c r="N15" s="101"/>
      <c r="O15" s="125"/>
      <c r="Q15" s="105" t="str">
        <f t="shared" ref="Q15:Q24" si="2">IF($A15&lt;DATE(2000,1,1),"",$A15)</f>
        <v/>
      </c>
      <c r="R15" s="111"/>
      <c r="S15" s="101"/>
      <c r="T15" s="125"/>
      <c r="V15" s="105" t="str">
        <f t="shared" ref="V15:V24" si="3">IF($A15&lt;DATE(2000,1,1),"",$A15)</f>
        <v/>
      </c>
      <c r="W15" s="111"/>
      <c r="X15" s="101"/>
      <c r="Y15" s="125"/>
      <c r="AI15" s="2"/>
      <c r="AL15"/>
      <c r="AM15"/>
      <c r="AN15"/>
      <c r="AO15" s="19"/>
      <c r="AP15" s="19"/>
    </row>
    <row r="16" spans="1:42" x14ac:dyDescent="0.35">
      <c r="A16" s="100">
        <f>DATE(Results!$J$4,4,1)</f>
        <v>45748</v>
      </c>
      <c r="B16" s="65">
        <f>D16/SUM($H$3,$M$3,$R$3,$W$3,$AB$3)</f>
        <v>0.35</v>
      </c>
      <c r="C16" s="64"/>
      <c r="D16" s="138">
        <f>SUM(J16,O16,T16,Y16)</f>
        <v>15.749999999999998</v>
      </c>
      <c r="F16" s="2"/>
      <c r="G16" s="106">
        <f>$A16</f>
        <v>45748</v>
      </c>
      <c r="H16" s="112">
        <f>IF(SUMIFS('Base Produits'!$L:$L,'Base Produits'!$J:$J,G$3,'Base Produits'!$K:$K,DATE(1900,MONTH($A16),DAY($A16)))=0,100%,SUMIFS('Base Produits'!$L:$L,'Base Produits'!$J:$J,G$3,'Base Produits'!$K:$K,DATE(1900,MONTH($A16),DAY($A16))))</f>
        <v>0.35</v>
      </c>
      <c r="I16" s="103"/>
      <c r="J16" s="125">
        <f t="shared" ref="J16:J23" si="4">H16*H$3</f>
        <v>1.75</v>
      </c>
      <c r="L16" s="106">
        <f>$A16</f>
        <v>45748</v>
      </c>
      <c r="M16" s="112">
        <f>IF(SUMIFS('Base Produits'!$L:$L,'Base Produits'!$J:$J,L$3,'Base Produits'!$K:$K,DATE(1900,MONTH($A16),DAY($A16)))=0,100%,SUMIFS('Base Produits'!$L:$L,'Base Produits'!$J:$J,L$3,'Base Produits'!$K:$K,DATE(1900,MONTH($A16),DAY($A16))))</f>
        <v>0.35</v>
      </c>
      <c r="N16" s="103"/>
      <c r="O16" s="125">
        <f t="shared" ref="O16:O23" si="5">M16*M$3</f>
        <v>11.024999999999999</v>
      </c>
      <c r="Q16" s="106">
        <f>$A16</f>
        <v>45748</v>
      </c>
      <c r="R16" s="112">
        <f>IF(SUMIFS('Base Produits'!$L:$L,'Base Produits'!$J:$J,Q$3,'Base Produits'!$K:$K,DATE(1900,MONTH($A16),DAY($A16)))=0,100%,SUMIFS('Base Produits'!$L:$L,'Base Produits'!$J:$J,Q$3,'Base Produits'!$K:$K,DATE(1900,MONTH($A16),DAY($A16))))</f>
        <v>0.35</v>
      </c>
      <c r="S16" s="103"/>
      <c r="T16" s="125">
        <f t="shared" ref="T16:T23" si="6">R16*R$3</f>
        <v>2.9749999999999996</v>
      </c>
      <c r="V16" s="106">
        <f>$A16</f>
        <v>45748</v>
      </c>
      <c r="W16" s="112">
        <f>IF(SUMIFS('Base Produits'!$L:$L,'Base Produits'!$J:$J,V$3,'Base Produits'!$K:$K,DATE(1900,MONTH($A16),DAY($A16)))=0,100%,SUMIFS('Base Produits'!$L:$L,'Base Produits'!$J:$J,V$3,'Base Produits'!$K:$K,DATE(1900,MONTH($A16),DAY($A16))))</f>
        <v>1</v>
      </c>
      <c r="X16" s="103"/>
      <c r="Y16" s="125">
        <f t="shared" ref="Y16:Y23" si="7">W16*W$3</f>
        <v>0</v>
      </c>
      <c r="AI16" s="2"/>
      <c r="AL16"/>
      <c r="AM16"/>
      <c r="AN16"/>
      <c r="AO16" s="19"/>
      <c r="AP16" s="19"/>
    </row>
    <row r="17" spans="1:42" x14ac:dyDescent="0.35">
      <c r="A17" s="100">
        <f>A18-1</f>
        <v>45808</v>
      </c>
      <c r="B17" s="65">
        <f t="shared" ref="B17:B23" si="8">D17/SUM($H$3,$M$3,$R$3,$W$3,$AB$3)</f>
        <v>1</v>
      </c>
      <c r="C17" s="64"/>
      <c r="D17" s="138">
        <f t="shared" ref="D17:D23" si="9">SUM(J17,O17,T17,Y17)</f>
        <v>45</v>
      </c>
      <c r="F17" s="2"/>
      <c r="G17" s="106">
        <f t="shared" ref="G17:G23" si="10">$A17</f>
        <v>45808</v>
      </c>
      <c r="H17" s="112">
        <f>IF(SUMIFS('Base Produits'!$L:$L,'Base Produits'!$J:$J,G$3,'Base Produits'!$K:$K,DATE(1900,MONTH($A17),DAY($A17)))=0,100%,SUMIFS('Base Produits'!$L:$L,'Base Produits'!$J:$J,G$3,'Base Produits'!$K:$K,DATE(1900,MONTH($A17),DAY($A17))))</f>
        <v>1</v>
      </c>
      <c r="I17" s="103"/>
      <c r="J17" s="125">
        <f t="shared" si="4"/>
        <v>5</v>
      </c>
      <c r="L17" s="106">
        <f t="shared" ref="L17:L23" si="11">$A17</f>
        <v>45808</v>
      </c>
      <c r="M17" s="112">
        <f>IF(SUMIFS('Base Produits'!$L:$L,'Base Produits'!$J:$J,L$3,'Base Produits'!$K:$K,DATE(1900,MONTH($A17),DAY($A17)))=0,100%,SUMIFS('Base Produits'!$L:$L,'Base Produits'!$J:$J,L$3,'Base Produits'!$K:$K,DATE(1900,MONTH($A17),DAY($A17))))</f>
        <v>1</v>
      </c>
      <c r="N17" s="103"/>
      <c r="O17" s="125">
        <f t="shared" si="5"/>
        <v>31.5</v>
      </c>
      <c r="Q17" s="106">
        <f t="shared" ref="Q17:Q23" si="12">$A17</f>
        <v>45808</v>
      </c>
      <c r="R17" s="112">
        <f>IF(SUMIFS('Base Produits'!$L:$L,'Base Produits'!$J:$J,Q$3,'Base Produits'!$K:$K,DATE(1900,MONTH($A17),DAY($A17)))=0,100%,SUMIFS('Base Produits'!$L:$L,'Base Produits'!$J:$J,Q$3,'Base Produits'!$K:$K,DATE(1900,MONTH($A17),DAY($A17))))</f>
        <v>1</v>
      </c>
      <c r="S17" s="103"/>
      <c r="T17" s="125">
        <f t="shared" si="6"/>
        <v>8.5</v>
      </c>
      <c r="V17" s="106">
        <f t="shared" ref="V17:V23" si="13">$A17</f>
        <v>45808</v>
      </c>
      <c r="W17" s="112">
        <f>IF(SUMIFS('Base Produits'!$L:$L,'Base Produits'!$J:$J,V$3,'Base Produits'!$K:$K,DATE(1900,MONTH($A17),DAY($A17)))=0,100%,SUMIFS('Base Produits'!$L:$L,'Base Produits'!$J:$J,V$3,'Base Produits'!$K:$K,DATE(1900,MONTH($A17),DAY($A17))))</f>
        <v>1</v>
      </c>
      <c r="X17" s="103"/>
      <c r="Y17" s="125">
        <f t="shared" si="7"/>
        <v>0</v>
      </c>
      <c r="AI17" s="2"/>
      <c r="AL17"/>
      <c r="AM17"/>
      <c r="AN17"/>
      <c r="AO17" s="19"/>
      <c r="AP17" s="19"/>
    </row>
    <row r="18" spans="1:42" x14ac:dyDescent="0.35">
      <c r="A18" s="100">
        <f>DATE(Results!$J$4,6,1)</f>
        <v>45809</v>
      </c>
      <c r="B18" s="65">
        <f t="shared" si="8"/>
        <v>1</v>
      </c>
      <c r="C18" s="64"/>
      <c r="D18" s="138">
        <f t="shared" si="9"/>
        <v>45</v>
      </c>
      <c r="F18" s="2"/>
      <c r="G18" s="106">
        <f t="shared" si="10"/>
        <v>45809</v>
      </c>
      <c r="H18" s="112">
        <f>IF(SUMIFS('Base Produits'!$L:$L,'Base Produits'!$J:$J,G$3,'Base Produits'!$K:$K,DATE(1900,MONTH($A18),DAY($A18)))=0,100%,SUMIFS('Base Produits'!$L:$L,'Base Produits'!$J:$J,G$3,'Base Produits'!$K:$K,DATE(1900,MONTH($A18),DAY($A18))))</f>
        <v>1</v>
      </c>
      <c r="I18" s="103"/>
      <c r="J18" s="125">
        <f t="shared" si="4"/>
        <v>5</v>
      </c>
      <c r="L18" s="106">
        <f t="shared" si="11"/>
        <v>45809</v>
      </c>
      <c r="M18" s="112">
        <f>IF(SUMIFS('Base Produits'!$L:$L,'Base Produits'!$J:$J,L$3,'Base Produits'!$K:$K,DATE(1900,MONTH($A18),DAY($A18)))=0,100%,SUMIFS('Base Produits'!$L:$L,'Base Produits'!$J:$J,L$3,'Base Produits'!$K:$K,DATE(1900,MONTH($A18),DAY($A18))))</f>
        <v>1</v>
      </c>
      <c r="N18" s="103"/>
      <c r="O18" s="125">
        <f t="shared" si="5"/>
        <v>31.5</v>
      </c>
      <c r="Q18" s="106">
        <f t="shared" si="12"/>
        <v>45809</v>
      </c>
      <c r="R18" s="112">
        <f>IF(SUMIFS('Base Produits'!$L:$L,'Base Produits'!$J:$J,Q$3,'Base Produits'!$K:$K,DATE(1900,MONTH($A18),DAY($A18)))=0,100%,SUMIFS('Base Produits'!$L:$L,'Base Produits'!$J:$J,Q$3,'Base Produits'!$K:$K,DATE(1900,MONTH($A18),DAY($A18))))</f>
        <v>1</v>
      </c>
      <c r="S18" s="103"/>
      <c r="T18" s="125">
        <f t="shared" si="6"/>
        <v>8.5</v>
      </c>
      <c r="V18" s="106">
        <f t="shared" si="13"/>
        <v>45809</v>
      </c>
      <c r="W18" s="112">
        <f>IF(SUMIFS('Base Produits'!$L:$L,'Base Produits'!$J:$J,V$3,'Base Produits'!$K:$K,DATE(1900,MONTH($A18),DAY($A18)))=0,100%,SUMIFS('Base Produits'!$L:$L,'Base Produits'!$J:$J,V$3,'Base Produits'!$K:$K,DATE(1900,MONTH($A18),DAY($A18))))</f>
        <v>1</v>
      </c>
      <c r="X18" s="103"/>
      <c r="Y18" s="125">
        <f t="shared" si="7"/>
        <v>0</v>
      </c>
      <c r="AI18" s="2"/>
      <c r="AL18"/>
      <c r="AM18"/>
      <c r="AN18"/>
      <c r="AO18" s="19"/>
      <c r="AP18" s="19"/>
    </row>
    <row r="19" spans="1:42" x14ac:dyDescent="0.35">
      <c r="A19" s="100">
        <f>A20-1</f>
        <v>45869</v>
      </c>
      <c r="B19" s="65">
        <f t="shared" si="8"/>
        <v>0.85</v>
      </c>
      <c r="C19" s="64"/>
      <c r="D19" s="138">
        <f t="shared" si="9"/>
        <v>38.25</v>
      </c>
      <c r="F19" s="2"/>
      <c r="G19" s="106">
        <f t="shared" si="10"/>
        <v>45869</v>
      </c>
      <c r="H19" s="112">
        <f>IF(SUMIFS('Base Produits'!$L:$L,'Base Produits'!$J:$J,G$3,'Base Produits'!$K:$K,DATE(1900,MONTH($A19),DAY($A19)))=0,100%,SUMIFS('Base Produits'!$L:$L,'Base Produits'!$J:$J,G$3,'Base Produits'!$K:$K,DATE(1900,MONTH($A19),DAY($A19))))</f>
        <v>0.85</v>
      </c>
      <c r="I19" s="103"/>
      <c r="J19" s="125">
        <f t="shared" si="4"/>
        <v>4.25</v>
      </c>
      <c r="L19" s="106">
        <f t="shared" si="11"/>
        <v>45869</v>
      </c>
      <c r="M19" s="112">
        <f>IF(SUMIFS('Base Produits'!$L:$L,'Base Produits'!$J:$J,L$3,'Base Produits'!$K:$K,DATE(1900,MONTH($A19),DAY($A19)))=0,100%,SUMIFS('Base Produits'!$L:$L,'Base Produits'!$J:$J,L$3,'Base Produits'!$K:$K,DATE(1900,MONTH($A19),DAY($A19))))</f>
        <v>0.85</v>
      </c>
      <c r="N19" s="103"/>
      <c r="O19" s="125">
        <f t="shared" si="5"/>
        <v>26.774999999999999</v>
      </c>
      <c r="Q19" s="106">
        <f t="shared" si="12"/>
        <v>45869</v>
      </c>
      <c r="R19" s="112">
        <f>IF(SUMIFS('Base Produits'!$L:$L,'Base Produits'!$J:$J,Q$3,'Base Produits'!$K:$K,DATE(1900,MONTH($A19),DAY($A19)))=0,100%,SUMIFS('Base Produits'!$L:$L,'Base Produits'!$J:$J,Q$3,'Base Produits'!$K:$K,DATE(1900,MONTH($A19),DAY($A19))))</f>
        <v>0.85</v>
      </c>
      <c r="S19" s="103"/>
      <c r="T19" s="125">
        <f t="shared" si="6"/>
        <v>7.2249999999999996</v>
      </c>
      <c r="V19" s="106">
        <f t="shared" si="13"/>
        <v>45869</v>
      </c>
      <c r="W19" s="112">
        <f>IF(SUMIFS('Base Produits'!$L:$L,'Base Produits'!$J:$J,V$3,'Base Produits'!$K:$K,DATE(1900,MONTH($A19),DAY($A19)))=0,100%,SUMIFS('Base Produits'!$L:$L,'Base Produits'!$J:$J,V$3,'Base Produits'!$K:$K,DATE(1900,MONTH($A19),DAY($A19))))</f>
        <v>1</v>
      </c>
      <c r="X19" s="103"/>
      <c r="Y19" s="125">
        <f t="shared" si="7"/>
        <v>0</v>
      </c>
      <c r="AI19" s="2"/>
      <c r="AL19"/>
      <c r="AM19"/>
      <c r="AN19"/>
      <c r="AO19" s="19"/>
      <c r="AP19" s="19"/>
    </row>
    <row r="20" spans="1:42" x14ac:dyDescent="0.35">
      <c r="A20" s="100">
        <f>DATE(Results!$J$4,8,1)</f>
        <v>45870</v>
      </c>
      <c r="B20" s="65">
        <f t="shared" si="8"/>
        <v>1</v>
      </c>
      <c r="C20" s="64"/>
      <c r="D20" s="138">
        <f t="shared" si="9"/>
        <v>45</v>
      </c>
      <c r="F20" s="2"/>
      <c r="G20" s="106">
        <f t="shared" si="10"/>
        <v>45870</v>
      </c>
      <c r="H20" s="112">
        <f>IF(SUMIFS('Base Produits'!$L:$L,'Base Produits'!$J:$J,G$3,'Base Produits'!$K:$K,DATE(1900,MONTH($A20),DAY($A20)))=0,100%,SUMIFS('Base Produits'!$L:$L,'Base Produits'!$J:$J,G$3,'Base Produits'!$K:$K,DATE(1900,MONTH($A20),DAY($A20))))</f>
        <v>1</v>
      </c>
      <c r="I20" s="103"/>
      <c r="J20" s="125">
        <f t="shared" si="4"/>
        <v>5</v>
      </c>
      <c r="L20" s="106">
        <f t="shared" si="11"/>
        <v>45870</v>
      </c>
      <c r="M20" s="112">
        <f>IF(SUMIFS('Base Produits'!$L:$L,'Base Produits'!$J:$J,L$3,'Base Produits'!$K:$K,DATE(1900,MONTH($A20),DAY($A20)))=0,100%,SUMIFS('Base Produits'!$L:$L,'Base Produits'!$J:$J,L$3,'Base Produits'!$K:$K,DATE(1900,MONTH($A20),DAY($A20))))</f>
        <v>1</v>
      </c>
      <c r="N20" s="103"/>
      <c r="O20" s="125">
        <f t="shared" si="5"/>
        <v>31.5</v>
      </c>
      <c r="Q20" s="106">
        <f t="shared" si="12"/>
        <v>45870</v>
      </c>
      <c r="R20" s="112">
        <f>IF(SUMIFS('Base Produits'!$L:$L,'Base Produits'!$J:$J,Q$3,'Base Produits'!$K:$K,DATE(1900,MONTH($A20),DAY($A20)))=0,100%,SUMIFS('Base Produits'!$L:$L,'Base Produits'!$J:$J,Q$3,'Base Produits'!$K:$K,DATE(1900,MONTH($A20),DAY($A20))))</f>
        <v>1</v>
      </c>
      <c r="S20" s="103"/>
      <c r="T20" s="125">
        <f t="shared" si="6"/>
        <v>8.5</v>
      </c>
      <c r="V20" s="106">
        <f t="shared" si="13"/>
        <v>45870</v>
      </c>
      <c r="W20" s="112">
        <f>IF(SUMIFS('Base Produits'!$L:$L,'Base Produits'!$J:$J,V$3,'Base Produits'!$K:$K,DATE(1900,MONTH($A20),DAY($A20)))=0,100%,SUMIFS('Base Produits'!$L:$L,'Base Produits'!$J:$J,V$3,'Base Produits'!$K:$K,DATE(1900,MONTH($A20),DAY($A20))))</f>
        <v>1</v>
      </c>
      <c r="X20" s="103"/>
      <c r="Y20" s="125">
        <f t="shared" si="7"/>
        <v>0</v>
      </c>
      <c r="AI20" s="2"/>
      <c r="AL20"/>
      <c r="AM20"/>
      <c r="AN20"/>
    </row>
    <row r="21" spans="1:42" x14ac:dyDescent="0.35">
      <c r="A21" s="100">
        <f>A22-1</f>
        <v>45900</v>
      </c>
      <c r="B21" s="65">
        <f t="shared" si="8"/>
        <v>0.95</v>
      </c>
      <c r="C21" s="64"/>
      <c r="D21" s="138">
        <f t="shared" si="9"/>
        <v>42.75</v>
      </c>
      <c r="F21" s="2"/>
      <c r="G21" s="106">
        <f t="shared" si="10"/>
        <v>45900</v>
      </c>
      <c r="H21" s="112">
        <f>IF(SUMIFS('Base Produits'!$L:$L,'Base Produits'!$J:$J,G$3,'Base Produits'!$K:$K,DATE(1900,MONTH($A21),DAY($A21)))=0,100%,SUMIFS('Base Produits'!$L:$L,'Base Produits'!$J:$J,G$3,'Base Produits'!$K:$K,DATE(1900,MONTH($A21),DAY($A21))))</f>
        <v>0.95</v>
      </c>
      <c r="I21" s="103"/>
      <c r="J21" s="125">
        <f t="shared" si="4"/>
        <v>4.75</v>
      </c>
      <c r="L21" s="106">
        <f t="shared" si="11"/>
        <v>45900</v>
      </c>
      <c r="M21" s="112">
        <f>IF(SUMIFS('Base Produits'!$L:$L,'Base Produits'!$J:$J,L$3,'Base Produits'!$K:$K,DATE(1900,MONTH($A21),DAY($A21)))=0,100%,SUMIFS('Base Produits'!$L:$L,'Base Produits'!$J:$J,L$3,'Base Produits'!$K:$K,DATE(1900,MONTH($A21),DAY($A21))))</f>
        <v>0.95</v>
      </c>
      <c r="N21" s="103"/>
      <c r="O21" s="125">
        <f t="shared" si="5"/>
        <v>29.924999999999997</v>
      </c>
      <c r="Q21" s="106">
        <f t="shared" si="12"/>
        <v>45900</v>
      </c>
      <c r="R21" s="112">
        <f>IF(SUMIFS('Base Produits'!$L:$L,'Base Produits'!$J:$J,Q$3,'Base Produits'!$K:$K,DATE(1900,MONTH($A21),DAY($A21)))=0,100%,SUMIFS('Base Produits'!$L:$L,'Base Produits'!$J:$J,Q$3,'Base Produits'!$K:$K,DATE(1900,MONTH($A21),DAY($A21))))</f>
        <v>0.95</v>
      </c>
      <c r="S21" s="103"/>
      <c r="T21" s="125">
        <f t="shared" si="6"/>
        <v>8.0749999999999993</v>
      </c>
      <c r="V21" s="106">
        <f t="shared" si="13"/>
        <v>45900</v>
      </c>
      <c r="W21" s="112">
        <f>IF(SUMIFS('Base Produits'!$L:$L,'Base Produits'!$J:$J,V$3,'Base Produits'!$K:$K,DATE(1900,MONTH($A21),DAY($A21)))=0,100%,SUMIFS('Base Produits'!$L:$L,'Base Produits'!$J:$J,V$3,'Base Produits'!$K:$K,DATE(1900,MONTH($A21),DAY($A21))))</f>
        <v>1</v>
      </c>
      <c r="X21" s="103"/>
      <c r="Y21" s="125">
        <f t="shared" si="7"/>
        <v>0</v>
      </c>
      <c r="AI21" s="2"/>
      <c r="AL21"/>
      <c r="AM21"/>
      <c r="AN21"/>
    </row>
    <row r="22" spans="1:42" x14ac:dyDescent="0.35">
      <c r="A22" s="100">
        <f>DATE(Results!$J$4,9,1)</f>
        <v>45901</v>
      </c>
      <c r="B22" s="65">
        <f t="shared" si="8"/>
        <v>1</v>
      </c>
      <c r="C22" s="64"/>
      <c r="D22" s="138">
        <f t="shared" si="9"/>
        <v>45</v>
      </c>
      <c r="F22" s="2"/>
      <c r="G22" s="106">
        <f t="shared" si="10"/>
        <v>45901</v>
      </c>
      <c r="H22" s="112">
        <f>IF(SUMIFS('Base Produits'!$L:$L,'Base Produits'!$J:$J,G$3,'Base Produits'!$K:$K,DATE(1900,MONTH($A22),DAY($A22)))=0,100%,SUMIFS('Base Produits'!$L:$L,'Base Produits'!$J:$J,G$3,'Base Produits'!$K:$K,DATE(1900,MONTH($A22),DAY($A22))))</f>
        <v>1</v>
      </c>
      <c r="I22" s="103"/>
      <c r="J22" s="125">
        <f t="shared" si="4"/>
        <v>5</v>
      </c>
      <c r="L22" s="106">
        <f t="shared" si="11"/>
        <v>45901</v>
      </c>
      <c r="M22" s="112">
        <f>IF(SUMIFS('Base Produits'!$L:$L,'Base Produits'!$J:$J,L$3,'Base Produits'!$K:$K,DATE(1900,MONTH($A22),DAY($A22)))=0,100%,SUMIFS('Base Produits'!$L:$L,'Base Produits'!$J:$J,L$3,'Base Produits'!$K:$K,DATE(1900,MONTH($A22),DAY($A22))))</f>
        <v>1</v>
      </c>
      <c r="N22" s="103"/>
      <c r="O22" s="125">
        <f t="shared" si="5"/>
        <v>31.5</v>
      </c>
      <c r="Q22" s="106">
        <f t="shared" si="12"/>
        <v>45901</v>
      </c>
      <c r="R22" s="112">
        <f>IF(SUMIFS('Base Produits'!$L:$L,'Base Produits'!$J:$J,Q$3,'Base Produits'!$K:$K,DATE(1900,MONTH($A22),DAY($A22)))=0,100%,SUMIFS('Base Produits'!$L:$L,'Base Produits'!$J:$J,Q$3,'Base Produits'!$K:$K,DATE(1900,MONTH($A22),DAY($A22))))</f>
        <v>1</v>
      </c>
      <c r="S22" s="103"/>
      <c r="T22" s="125">
        <f t="shared" si="6"/>
        <v>8.5</v>
      </c>
      <c r="V22" s="106">
        <f t="shared" si="13"/>
        <v>45901</v>
      </c>
      <c r="W22" s="112">
        <f>IF(SUMIFS('Base Produits'!$L:$L,'Base Produits'!$J:$J,V$3,'Base Produits'!$K:$K,DATE(1900,MONTH($A22),DAY($A22)))=0,100%,SUMIFS('Base Produits'!$L:$L,'Base Produits'!$J:$J,V$3,'Base Produits'!$K:$K,DATE(1900,MONTH($A22),DAY($A22))))</f>
        <v>1</v>
      </c>
      <c r="X22" s="103"/>
      <c r="Y22" s="125">
        <f t="shared" si="7"/>
        <v>0</v>
      </c>
      <c r="AI22" s="2"/>
      <c r="AL22"/>
      <c r="AM22"/>
      <c r="AN22"/>
    </row>
    <row r="23" spans="1:42" x14ac:dyDescent="0.35">
      <c r="A23" s="100">
        <f>DATE(Results!M4,3,31)</f>
        <v>46112</v>
      </c>
      <c r="B23" s="65">
        <f t="shared" si="8"/>
        <v>0.35</v>
      </c>
      <c r="C23" s="64"/>
      <c r="D23" s="138">
        <f t="shared" si="9"/>
        <v>15.749999999999998</v>
      </c>
      <c r="F23" s="2"/>
      <c r="G23" s="106">
        <f t="shared" si="10"/>
        <v>46112</v>
      </c>
      <c r="H23" s="112">
        <f>IF(SUMIFS('Base Produits'!$L:$L,'Base Produits'!$J:$J,G$3,'Base Produits'!$K:$K,DATE(1900,MONTH($A23),DAY($A23)))=0,100%,SUMIFS('Base Produits'!$L:$L,'Base Produits'!$J:$J,G$3,'Base Produits'!$K:$K,DATE(1900,MONTH($A23),DAY($A23))))</f>
        <v>0.35</v>
      </c>
      <c r="I23" s="103"/>
      <c r="J23" s="125">
        <f t="shared" si="4"/>
        <v>1.75</v>
      </c>
      <c r="L23" s="106">
        <f t="shared" si="11"/>
        <v>46112</v>
      </c>
      <c r="M23" s="112">
        <f>IF(SUMIFS('Base Produits'!$L:$L,'Base Produits'!$J:$J,L$3,'Base Produits'!$K:$K,DATE(1900,MONTH($A23),DAY($A23)))=0,100%,SUMIFS('Base Produits'!$L:$L,'Base Produits'!$J:$J,L$3,'Base Produits'!$K:$K,DATE(1900,MONTH($A23),DAY($A23))))</f>
        <v>0.35</v>
      </c>
      <c r="N23" s="103"/>
      <c r="O23" s="125">
        <f t="shared" si="5"/>
        <v>11.024999999999999</v>
      </c>
      <c r="Q23" s="106">
        <f t="shared" si="12"/>
        <v>46112</v>
      </c>
      <c r="R23" s="112">
        <f>IF(SUMIFS('Base Produits'!$L:$L,'Base Produits'!$J:$J,Q$3,'Base Produits'!$K:$K,DATE(1900,MONTH($A23),DAY($A23)))=0,100%,SUMIFS('Base Produits'!$L:$L,'Base Produits'!$J:$J,Q$3,'Base Produits'!$K:$K,DATE(1900,MONTH($A23),DAY($A23))))</f>
        <v>0.35</v>
      </c>
      <c r="S23" s="103"/>
      <c r="T23" s="125">
        <f t="shared" si="6"/>
        <v>2.9749999999999996</v>
      </c>
      <c r="V23" s="106">
        <f t="shared" si="13"/>
        <v>46112</v>
      </c>
      <c r="W23" s="112">
        <f>IF(SUMIFS('Base Produits'!$L:$L,'Base Produits'!$J:$J,V$3,'Base Produits'!$K:$K,DATE(1900,MONTH($A23),DAY($A23)))=0,100%,SUMIFS('Base Produits'!$L:$L,'Base Produits'!$J:$J,V$3,'Base Produits'!$K:$K,DATE(1900,MONTH($A23),DAY($A23))))</f>
        <v>1</v>
      </c>
      <c r="X23" s="103"/>
      <c r="Y23" s="125">
        <f t="shared" si="7"/>
        <v>0</v>
      </c>
      <c r="AI23" s="2"/>
      <c r="AL23"/>
      <c r="AM23"/>
      <c r="AN23"/>
      <c r="AO23" s="19"/>
      <c r="AP23" s="19"/>
    </row>
    <row r="24" spans="1:42" ht="15" thickBot="1" x14ac:dyDescent="0.4">
      <c r="A24" s="104"/>
      <c r="B24" s="104"/>
      <c r="C24" s="104"/>
      <c r="D24" s="110"/>
      <c r="F24" s="2"/>
      <c r="G24" s="126" t="str">
        <f t="shared" si="0"/>
        <v/>
      </c>
      <c r="H24" s="132"/>
      <c r="I24" s="133"/>
      <c r="J24" s="110"/>
      <c r="L24" s="126" t="str">
        <f t="shared" si="1"/>
        <v/>
      </c>
      <c r="M24" s="132"/>
      <c r="N24" s="133"/>
      <c r="O24" s="110"/>
      <c r="Q24" s="126" t="str">
        <f t="shared" si="2"/>
        <v/>
      </c>
      <c r="R24" s="132"/>
      <c r="S24" s="133"/>
      <c r="T24" s="110"/>
      <c r="V24" s="126" t="str">
        <f t="shared" si="3"/>
        <v/>
      </c>
      <c r="W24" s="132"/>
      <c r="X24" s="133"/>
      <c r="Y24" s="110"/>
      <c r="AI24" s="2"/>
      <c r="AL24"/>
      <c r="AM24"/>
      <c r="AN24"/>
    </row>
    <row r="25" spans="1:42" ht="15" thickBot="1" x14ac:dyDescent="0.4">
      <c r="F25" s="2"/>
      <c r="AI25" s="2"/>
      <c r="AL25"/>
      <c r="AM25"/>
      <c r="AN25"/>
    </row>
    <row r="26" spans="1:42" ht="15" thickBot="1" x14ac:dyDescent="0.4">
      <c r="A26" s="57" t="s">
        <v>45</v>
      </c>
      <c r="B26" s="63" t="s">
        <v>54</v>
      </c>
      <c r="C26" s="63"/>
      <c r="D26" s="62" t="s">
        <v>15</v>
      </c>
      <c r="F26" s="2"/>
      <c r="G26" s="57" t="s">
        <v>45</v>
      </c>
      <c r="H26" s="63" t="s">
        <v>54</v>
      </c>
      <c r="I26" s="63"/>
      <c r="J26" s="62" t="s">
        <v>15</v>
      </c>
      <c r="L26" s="57" t="s">
        <v>45</v>
      </c>
      <c r="M26" s="63" t="s">
        <v>54</v>
      </c>
      <c r="N26" s="63"/>
      <c r="O26" s="62" t="s">
        <v>15</v>
      </c>
      <c r="Q26" s="57" t="s">
        <v>45</v>
      </c>
      <c r="R26" s="63" t="s">
        <v>54</v>
      </c>
      <c r="S26" s="63"/>
      <c r="T26" s="62" t="s">
        <v>15</v>
      </c>
      <c r="V26" s="57" t="s">
        <v>45</v>
      </c>
      <c r="W26" s="63" t="s">
        <v>54</v>
      </c>
      <c r="X26" s="63"/>
      <c r="Y26" s="62" t="s">
        <v>15</v>
      </c>
      <c r="AI26" s="2"/>
      <c r="AL26"/>
      <c r="AM26"/>
      <c r="AN26"/>
    </row>
    <row r="27" spans="1:42" x14ac:dyDescent="0.35">
      <c r="A27" s="60"/>
      <c r="B27" s="60"/>
      <c r="C27" s="60"/>
      <c r="D27" s="61"/>
      <c r="F27" s="2"/>
      <c r="G27" s="105" t="str">
        <f>IF($A27&lt;DATE(2000,1,1),"",$A27)</f>
        <v/>
      </c>
      <c r="H27" s="111"/>
      <c r="I27" s="101"/>
      <c r="J27" s="108">
        <f>H27*H$3</f>
        <v>0</v>
      </c>
      <c r="L27" s="105" t="str">
        <f>IF($A27&lt;DATE(2000,1,1),"",$A27)</f>
        <v/>
      </c>
      <c r="M27" s="111"/>
      <c r="N27" s="101"/>
      <c r="O27" s="108">
        <f>M27*M$3</f>
        <v>0</v>
      </c>
      <c r="Q27" s="105" t="str">
        <f>IF($A27&lt;DATE(2000,1,1),"",$A27)</f>
        <v/>
      </c>
      <c r="R27" s="111"/>
      <c r="S27" s="101"/>
      <c r="T27" s="108">
        <f>R27*R$3</f>
        <v>0</v>
      </c>
      <c r="V27" s="105" t="str">
        <f>IF($A27&lt;DATE(2000,1,1),"",$A27)</f>
        <v/>
      </c>
      <c r="W27" s="111"/>
      <c r="X27" s="101"/>
      <c r="Y27" s="108">
        <f>W27*W$3</f>
        <v>0</v>
      </c>
      <c r="AI27" s="2"/>
      <c r="AL27"/>
      <c r="AM27"/>
      <c r="AN27"/>
    </row>
    <row r="28" spans="1:42" x14ac:dyDescent="0.35">
      <c r="A28" s="100">
        <f>A29-1</f>
        <v>45808</v>
      </c>
      <c r="B28" s="65">
        <f t="shared" ref="B28:B35" si="14">D28/SUM($H$3,$M$3,$R$3,$W$3,$AB$3)</f>
        <v>0</v>
      </c>
      <c r="C28" s="64"/>
      <c r="D28" s="138">
        <f t="shared" ref="D28:D35" si="15">SUM(J28,O28,T28,Y28)</f>
        <v>0</v>
      </c>
      <c r="F28" s="2"/>
      <c r="G28" s="106">
        <f>$A28</f>
        <v>45808</v>
      </c>
      <c r="H28" s="112">
        <f>IF(SUMIFS('Base Produits'!$P:$P,'Base Produits'!$N:$N,G$3,'Base Produits'!$O:$O,DATE(1900,MONTH($A28),DAY($A28)))=0,0%,SUMIFS('Base Produits'!$P:$P,'Base Produits'!$N:$N,G$3,'Base Produits'!$O:$O,DATE(1900,MONTH($A28),DAY($A28))))</f>
        <v>0</v>
      </c>
      <c r="I28" s="102"/>
      <c r="J28" s="109">
        <f t="shared" ref="J28:J35" si="16">H28*H$3</f>
        <v>0</v>
      </c>
      <c r="L28" s="106">
        <f>$A28</f>
        <v>45808</v>
      </c>
      <c r="M28" s="112">
        <f>IF(SUMIFS('Base Produits'!$P:$P,'Base Produits'!$N:$N,L$3,'Base Produits'!$O:$O,DATE(1900,MONTH($A28),DAY($A28)))=0,0%,SUMIFS('Base Produits'!$P:$P,'Base Produits'!$N:$N,L$3,'Base Produits'!$O:$O,DATE(1900,MONTH($A28),DAY($A28))))</f>
        <v>0</v>
      </c>
      <c r="N28" s="102"/>
      <c r="O28" s="109">
        <f t="shared" ref="O28:O35" si="17">M28*M$3</f>
        <v>0</v>
      </c>
      <c r="Q28" s="106">
        <f>$A28</f>
        <v>45808</v>
      </c>
      <c r="R28" s="112">
        <f>IF(SUMIFS('Base Produits'!$P:$P,'Base Produits'!$N:$N,Q$3,'Base Produits'!$O:$O,DATE(1900,MONTH($A28),DAY($A28)))=0,0%,SUMIFS('Base Produits'!$P:$P,'Base Produits'!$N:$N,Q$3,'Base Produits'!$O:$O,DATE(1900,MONTH($A28),DAY($A28))))</f>
        <v>0</v>
      </c>
      <c r="S28" s="102"/>
      <c r="T28" s="109">
        <f t="shared" ref="T28:T35" si="18">R28*R$3</f>
        <v>0</v>
      </c>
      <c r="V28" s="106">
        <f>$A28</f>
        <v>45808</v>
      </c>
      <c r="W28" s="112">
        <f>IF(SUMIFS('Base Produits'!$P:$P,'Base Produits'!$N:$N,V$3,'Base Produits'!$O:$O,DATE(1900,MONTH($A28),DAY($A28)))=0,0%,SUMIFS('Base Produits'!$P:$P,'Base Produits'!$N:$N,V$3,'Base Produits'!$O:$O,DATE(1900,MONTH($A28),DAY($A28))))</f>
        <v>0</v>
      </c>
      <c r="X28" s="102"/>
      <c r="Y28" s="109">
        <f t="shared" ref="Y28:Y35" si="19">W28*W$3</f>
        <v>0</v>
      </c>
      <c r="AI28" s="2"/>
      <c r="AL28"/>
      <c r="AM28"/>
      <c r="AN28"/>
    </row>
    <row r="29" spans="1:42" x14ac:dyDescent="0.35">
      <c r="A29" s="100">
        <f>DATE(Results!$J$4,6,1)</f>
        <v>45809</v>
      </c>
      <c r="B29" s="65">
        <f t="shared" si="14"/>
        <v>0</v>
      </c>
      <c r="C29" s="64"/>
      <c r="D29" s="138">
        <f t="shared" si="15"/>
        <v>0</v>
      </c>
      <c r="F29" s="2"/>
      <c r="G29" s="106">
        <f t="shared" ref="G29:G35" si="20">$A29</f>
        <v>45809</v>
      </c>
      <c r="H29" s="112">
        <f>IF(SUMIFS('Base Produits'!$P:$P,'Base Produits'!$N:$N,G$3,'Base Produits'!$O:$O,DATE(1900,MONTH($A29),DAY($A29)))=0,0%,SUMIFS('Base Produits'!$P:$P,'Base Produits'!$N:$N,G$3,'Base Produits'!$O:$O,DATE(1900,MONTH($A29),DAY($A29))))</f>
        <v>0</v>
      </c>
      <c r="I29" s="102"/>
      <c r="J29" s="109">
        <f t="shared" si="16"/>
        <v>0</v>
      </c>
      <c r="L29" s="106">
        <f t="shared" ref="L29:L35" si="21">$A29</f>
        <v>45809</v>
      </c>
      <c r="M29" s="112">
        <f>IF(SUMIFS('Base Produits'!$P:$P,'Base Produits'!$N:$N,L$3,'Base Produits'!$O:$O,DATE(1900,MONTH($A29),DAY($A29)))=0,0%,SUMIFS('Base Produits'!$P:$P,'Base Produits'!$N:$N,L$3,'Base Produits'!$O:$O,DATE(1900,MONTH($A29),DAY($A29))))</f>
        <v>0</v>
      </c>
      <c r="N29" s="102"/>
      <c r="O29" s="109">
        <f t="shared" si="17"/>
        <v>0</v>
      </c>
      <c r="Q29" s="106">
        <f t="shared" ref="Q29:Q35" si="22">$A29</f>
        <v>45809</v>
      </c>
      <c r="R29" s="112">
        <f>IF(SUMIFS('Base Produits'!$P:$P,'Base Produits'!$N:$N,Q$3,'Base Produits'!$O:$O,DATE(1900,MONTH($A29),DAY($A29)))=0,0%,SUMIFS('Base Produits'!$P:$P,'Base Produits'!$N:$N,Q$3,'Base Produits'!$O:$O,DATE(1900,MONTH($A29),DAY($A29))))</f>
        <v>0</v>
      </c>
      <c r="S29" s="102"/>
      <c r="T29" s="109">
        <f t="shared" si="18"/>
        <v>0</v>
      </c>
      <c r="V29" s="106">
        <f t="shared" ref="V29:V35" si="23">$A29</f>
        <v>45809</v>
      </c>
      <c r="W29" s="112">
        <f>IF(SUMIFS('Base Produits'!$P:$P,'Base Produits'!$N:$N,V$3,'Base Produits'!$O:$O,DATE(1900,MONTH($A29),DAY($A29)))=0,0%,SUMIFS('Base Produits'!$P:$P,'Base Produits'!$N:$N,V$3,'Base Produits'!$O:$O,DATE(1900,MONTH($A29),DAY($A29))))</f>
        <v>0</v>
      </c>
      <c r="X29" s="102"/>
      <c r="Y29" s="109">
        <f t="shared" si="19"/>
        <v>0</v>
      </c>
      <c r="AI29" s="2"/>
      <c r="AL29"/>
      <c r="AM29"/>
      <c r="AN29"/>
    </row>
    <row r="30" spans="1:42" x14ac:dyDescent="0.35">
      <c r="A30" s="100">
        <f>A31-1</f>
        <v>45869</v>
      </c>
      <c r="B30" s="65">
        <f t="shared" si="14"/>
        <v>0</v>
      </c>
      <c r="C30" s="64"/>
      <c r="D30" s="138">
        <f t="shared" si="15"/>
        <v>0</v>
      </c>
      <c r="F30" s="2"/>
      <c r="G30" s="106">
        <f t="shared" si="20"/>
        <v>45869</v>
      </c>
      <c r="H30" s="112">
        <f>IF(SUMIFS('Base Produits'!$P:$P,'Base Produits'!$N:$N,G$3,'Base Produits'!$O:$O,DATE(1900,MONTH($A30),DAY($A30)))=0,0%,SUMIFS('Base Produits'!$P:$P,'Base Produits'!$N:$N,G$3,'Base Produits'!$O:$O,DATE(1900,MONTH($A30),DAY($A30))))</f>
        <v>0</v>
      </c>
      <c r="I30" s="102"/>
      <c r="J30" s="109">
        <f t="shared" si="16"/>
        <v>0</v>
      </c>
      <c r="L30" s="106">
        <f t="shared" si="21"/>
        <v>45869</v>
      </c>
      <c r="M30" s="112">
        <f>IF(SUMIFS('Base Produits'!$P:$P,'Base Produits'!$N:$N,L$3,'Base Produits'!$O:$O,DATE(1900,MONTH($A30),DAY($A30)))=0,0%,SUMIFS('Base Produits'!$P:$P,'Base Produits'!$N:$N,L$3,'Base Produits'!$O:$O,DATE(1900,MONTH($A30),DAY($A30))))</f>
        <v>0</v>
      </c>
      <c r="N30" s="102"/>
      <c r="O30" s="109">
        <f t="shared" si="17"/>
        <v>0</v>
      </c>
      <c r="Q30" s="106">
        <f t="shared" si="22"/>
        <v>45869</v>
      </c>
      <c r="R30" s="112">
        <f>IF(SUMIFS('Base Produits'!$P:$P,'Base Produits'!$N:$N,Q$3,'Base Produits'!$O:$O,DATE(1900,MONTH($A30),DAY($A30)))=0,0%,SUMIFS('Base Produits'!$P:$P,'Base Produits'!$N:$N,Q$3,'Base Produits'!$O:$O,DATE(1900,MONTH($A30),DAY($A30))))</f>
        <v>0</v>
      </c>
      <c r="S30" s="102"/>
      <c r="T30" s="109">
        <f t="shared" si="18"/>
        <v>0</v>
      </c>
      <c r="V30" s="106">
        <f t="shared" si="23"/>
        <v>45869</v>
      </c>
      <c r="W30" s="112">
        <f>IF(SUMIFS('Base Produits'!$P:$P,'Base Produits'!$N:$N,V$3,'Base Produits'!$O:$O,DATE(1900,MONTH($A30),DAY($A30)))=0,0%,SUMIFS('Base Produits'!$P:$P,'Base Produits'!$N:$N,V$3,'Base Produits'!$O:$O,DATE(1900,MONTH($A30),DAY($A30))))</f>
        <v>0</v>
      </c>
      <c r="X30" s="102"/>
      <c r="Y30" s="109">
        <f t="shared" si="19"/>
        <v>0</v>
      </c>
      <c r="AI30" s="2"/>
      <c r="AL30"/>
      <c r="AM30"/>
      <c r="AN30"/>
    </row>
    <row r="31" spans="1:42" x14ac:dyDescent="0.35">
      <c r="A31" s="100">
        <f>DATE(Results!$J$4,8,1)</f>
        <v>45870</v>
      </c>
      <c r="B31" s="65">
        <f t="shared" si="14"/>
        <v>0</v>
      </c>
      <c r="C31" s="64"/>
      <c r="D31" s="138">
        <f t="shared" si="15"/>
        <v>0</v>
      </c>
      <c r="F31" s="2"/>
      <c r="G31" s="106">
        <f t="shared" si="20"/>
        <v>45870</v>
      </c>
      <c r="H31" s="112">
        <f>IF(SUMIFS('Base Produits'!$P:$P,'Base Produits'!$N:$N,G$3,'Base Produits'!$O:$O,DATE(1900,MONTH($A31),DAY($A31)))=0,0%,SUMIFS('Base Produits'!$P:$P,'Base Produits'!$N:$N,G$3,'Base Produits'!$O:$O,DATE(1900,MONTH($A31),DAY($A31))))</f>
        <v>0</v>
      </c>
      <c r="I31" s="102"/>
      <c r="J31" s="109">
        <f t="shared" si="16"/>
        <v>0</v>
      </c>
      <c r="L31" s="106">
        <f t="shared" si="21"/>
        <v>45870</v>
      </c>
      <c r="M31" s="112">
        <f>IF(SUMIFS('Base Produits'!$P:$P,'Base Produits'!$N:$N,L$3,'Base Produits'!$O:$O,DATE(1900,MONTH($A31),DAY($A31)))=0,0%,SUMIFS('Base Produits'!$P:$P,'Base Produits'!$N:$N,L$3,'Base Produits'!$O:$O,DATE(1900,MONTH($A31),DAY($A31))))</f>
        <v>0</v>
      </c>
      <c r="N31" s="102"/>
      <c r="O31" s="109">
        <f t="shared" si="17"/>
        <v>0</v>
      </c>
      <c r="Q31" s="106">
        <f t="shared" si="22"/>
        <v>45870</v>
      </c>
      <c r="R31" s="112">
        <f>IF(SUMIFS('Base Produits'!$P:$P,'Base Produits'!$N:$N,Q$3,'Base Produits'!$O:$O,DATE(1900,MONTH($A31),DAY($A31)))=0,0%,SUMIFS('Base Produits'!$P:$P,'Base Produits'!$N:$N,Q$3,'Base Produits'!$O:$O,DATE(1900,MONTH($A31),DAY($A31))))</f>
        <v>0</v>
      </c>
      <c r="S31" s="102"/>
      <c r="T31" s="109">
        <f t="shared" si="18"/>
        <v>0</v>
      </c>
      <c r="V31" s="106">
        <f t="shared" si="23"/>
        <v>45870</v>
      </c>
      <c r="W31" s="112">
        <f>IF(SUMIFS('Base Produits'!$P:$P,'Base Produits'!$N:$N,V$3,'Base Produits'!$O:$O,DATE(1900,MONTH($A31),DAY($A31)))=0,0%,SUMIFS('Base Produits'!$P:$P,'Base Produits'!$N:$N,V$3,'Base Produits'!$O:$O,DATE(1900,MONTH($A31),DAY($A31))))</f>
        <v>0</v>
      </c>
      <c r="X31" s="102"/>
      <c r="Y31" s="109">
        <f t="shared" si="19"/>
        <v>0</v>
      </c>
      <c r="AI31" s="2"/>
      <c r="AL31"/>
      <c r="AM31"/>
      <c r="AN31"/>
    </row>
    <row r="32" spans="1:42" x14ac:dyDescent="0.35">
      <c r="A32" s="100">
        <f>A33-1</f>
        <v>45930</v>
      </c>
      <c r="B32" s="65">
        <f t="shared" si="14"/>
        <v>0.9</v>
      </c>
      <c r="C32" s="64"/>
      <c r="D32" s="138">
        <f t="shared" si="15"/>
        <v>40.5</v>
      </c>
      <c r="F32" s="2"/>
      <c r="G32" s="106">
        <f t="shared" si="20"/>
        <v>45930</v>
      </c>
      <c r="H32" s="112">
        <f>IF(SUMIFS('Base Produits'!$P:$P,'Base Produits'!$N:$N,G$3,'Base Produits'!$O:$O,DATE(1900,MONTH($A32),DAY($A32)))=0,0%,SUMIFS('Base Produits'!$P:$P,'Base Produits'!$N:$N,G$3,'Base Produits'!$O:$O,DATE(1900,MONTH($A32),DAY($A32))))</f>
        <v>0.9</v>
      </c>
      <c r="I32" s="102"/>
      <c r="J32" s="109">
        <f t="shared" si="16"/>
        <v>4.5</v>
      </c>
      <c r="L32" s="106">
        <f t="shared" si="21"/>
        <v>45930</v>
      </c>
      <c r="M32" s="112">
        <f>IF(SUMIFS('Base Produits'!$P:$P,'Base Produits'!$N:$N,L$3,'Base Produits'!$O:$O,DATE(1900,MONTH($A32),DAY($A32)))=0,0%,SUMIFS('Base Produits'!$P:$P,'Base Produits'!$N:$N,L$3,'Base Produits'!$O:$O,DATE(1900,MONTH($A32),DAY($A32))))</f>
        <v>0.9</v>
      </c>
      <c r="N32" s="102"/>
      <c r="O32" s="109">
        <f t="shared" si="17"/>
        <v>28.35</v>
      </c>
      <c r="Q32" s="106">
        <f t="shared" si="22"/>
        <v>45930</v>
      </c>
      <c r="R32" s="112">
        <f>IF(SUMIFS('Base Produits'!$P:$P,'Base Produits'!$N:$N,Q$3,'Base Produits'!$O:$O,DATE(1900,MONTH($A32),DAY($A32)))=0,0%,SUMIFS('Base Produits'!$P:$P,'Base Produits'!$N:$N,Q$3,'Base Produits'!$O:$O,DATE(1900,MONTH($A32),DAY($A32))))</f>
        <v>0.9</v>
      </c>
      <c r="S32" s="102"/>
      <c r="T32" s="109">
        <f t="shared" si="18"/>
        <v>7.65</v>
      </c>
      <c r="V32" s="106">
        <f t="shared" si="23"/>
        <v>45930</v>
      </c>
      <c r="W32" s="112">
        <f>IF(SUMIFS('Base Produits'!$P:$P,'Base Produits'!$N:$N,V$3,'Base Produits'!$O:$O,DATE(1900,MONTH($A32),DAY($A32)))=0,0%,SUMIFS('Base Produits'!$P:$P,'Base Produits'!$N:$N,V$3,'Base Produits'!$O:$O,DATE(1900,MONTH($A32),DAY($A32))))</f>
        <v>0</v>
      </c>
      <c r="X32" s="102"/>
      <c r="Y32" s="109">
        <f t="shared" si="19"/>
        <v>0</v>
      </c>
      <c r="AI32" s="2"/>
      <c r="AL32"/>
      <c r="AM32"/>
      <c r="AN32"/>
    </row>
    <row r="33" spans="1:41" x14ac:dyDescent="0.35">
      <c r="A33" s="100">
        <f>DATE(Results!$J$4,10,1)</f>
        <v>45931</v>
      </c>
      <c r="B33" s="65">
        <f t="shared" si="14"/>
        <v>0</v>
      </c>
      <c r="C33" s="64"/>
      <c r="D33" s="138">
        <f t="shared" si="15"/>
        <v>0</v>
      </c>
      <c r="F33" s="2"/>
      <c r="G33" s="106">
        <f t="shared" si="20"/>
        <v>45931</v>
      </c>
      <c r="H33" s="112">
        <f>IF(SUMIFS('Base Produits'!$P:$P,'Base Produits'!$N:$N,G$3,'Base Produits'!$O:$O,DATE(1900,MONTH($A33),DAY($A33)))=0,0%,SUMIFS('Base Produits'!$P:$P,'Base Produits'!$N:$N,G$3,'Base Produits'!$O:$O,DATE(1900,MONTH($A33),DAY($A33))))</f>
        <v>0</v>
      </c>
      <c r="I33" s="102"/>
      <c r="J33" s="109">
        <f t="shared" si="16"/>
        <v>0</v>
      </c>
      <c r="L33" s="106">
        <f t="shared" si="21"/>
        <v>45931</v>
      </c>
      <c r="M33" s="112">
        <f>IF(SUMIFS('Base Produits'!$P:$P,'Base Produits'!$N:$N,L$3,'Base Produits'!$O:$O,DATE(1900,MONTH($A33),DAY($A33)))=0,0%,SUMIFS('Base Produits'!$P:$P,'Base Produits'!$N:$N,L$3,'Base Produits'!$O:$O,DATE(1900,MONTH($A33),DAY($A33))))</f>
        <v>0</v>
      </c>
      <c r="N33" s="102"/>
      <c r="O33" s="109">
        <f t="shared" si="17"/>
        <v>0</v>
      </c>
      <c r="Q33" s="106">
        <f t="shared" si="22"/>
        <v>45931</v>
      </c>
      <c r="R33" s="112">
        <f>IF(SUMIFS('Base Produits'!$P:$P,'Base Produits'!$N:$N,Q$3,'Base Produits'!$O:$O,DATE(1900,MONTH($A33),DAY($A33)))=0,0%,SUMIFS('Base Produits'!$P:$P,'Base Produits'!$N:$N,Q$3,'Base Produits'!$O:$O,DATE(1900,MONTH($A33),DAY($A33))))</f>
        <v>0</v>
      </c>
      <c r="S33" s="102"/>
      <c r="T33" s="109">
        <f t="shared" si="18"/>
        <v>0</v>
      </c>
      <c r="V33" s="106">
        <f t="shared" si="23"/>
        <v>45931</v>
      </c>
      <c r="W33" s="112">
        <f>IF(SUMIFS('Base Produits'!$P:$P,'Base Produits'!$N:$N,V$3,'Base Produits'!$O:$O,DATE(1900,MONTH($A33),DAY($A33)))=0,0%,SUMIFS('Base Produits'!$P:$P,'Base Produits'!$N:$N,V$3,'Base Produits'!$O:$O,DATE(1900,MONTH($A33),DAY($A33))))</f>
        <v>0</v>
      </c>
      <c r="X33" s="102"/>
      <c r="Y33" s="109">
        <f t="shared" si="19"/>
        <v>0</v>
      </c>
      <c r="AI33" s="2"/>
      <c r="AL33"/>
      <c r="AM33"/>
      <c r="AN33"/>
    </row>
    <row r="34" spans="1:41" x14ac:dyDescent="0.35">
      <c r="A34" s="100">
        <f>A35-1</f>
        <v>45961</v>
      </c>
      <c r="B34" s="65">
        <f t="shared" si="14"/>
        <v>0.85</v>
      </c>
      <c r="C34" s="64"/>
      <c r="D34" s="138">
        <f t="shared" si="15"/>
        <v>38.25</v>
      </c>
      <c r="F34" s="2"/>
      <c r="G34" s="106">
        <f t="shared" si="20"/>
        <v>45961</v>
      </c>
      <c r="H34" s="112">
        <f>IF(SUMIFS('Base Produits'!$P:$P,'Base Produits'!$N:$N,G$3,'Base Produits'!$O:$O,DATE(1900,MONTH($A34),DAY($A34)))=0,0%,SUMIFS('Base Produits'!$P:$P,'Base Produits'!$N:$N,G$3,'Base Produits'!$O:$O,DATE(1900,MONTH($A34),DAY($A34))))</f>
        <v>0.85</v>
      </c>
      <c r="I34" s="102"/>
      <c r="J34" s="109">
        <f t="shared" si="16"/>
        <v>4.25</v>
      </c>
      <c r="L34" s="106">
        <f t="shared" si="21"/>
        <v>45961</v>
      </c>
      <c r="M34" s="112">
        <f>IF(SUMIFS('Base Produits'!$P:$P,'Base Produits'!$N:$N,L$3,'Base Produits'!$O:$O,DATE(1900,MONTH($A34),DAY($A34)))=0,0%,SUMIFS('Base Produits'!$P:$P,'Base Produits'!$N:$N,L$3,'Base Produits'!$O:$O,DATE(1900,MONTH($A34),DAY($A34))))</f>
        <v>0.85</v>
      </c>
      <c r="N34" s="102"/>
      <c r="O34" s="109">
        <f t="shared" si="17"/>
        <v>26.774999999999999</v>
      </c>
      <c r="Q34" s="106">
        <f t="shared" si="22"/>
        <v>45961</v>
      </c>
      <c r="R34" s="112">
        <f>IF(SUMIFS('Base Produits'!$P:$P,'Base Produits'!$N:$N,Q$3,'Base Produits'!$O:$O,DATE(1900,MONTH($A34),DAY($A34)))=0,0%,SUMIFS('Base Produits'!$P:$P,'Base Produits'!$N:$N,Q$3,'Base Produits'!$O:$O,DATE(1900,MONTH($A34),DAY($A34))))</f>
        <v>0.85</v>
      </c>
      <c r="S34" s="102"/>
      <c r="T34" s="109">
        <f t="shared" si="18"/>
        <v>7.2249999999999996</v>
      </c>
      <c r="V34" s="106">
        <f t="shared" si="23"/>
        <v>45961</v>
      </c>
      <c r="W34" s="112">
        <f>IF(SUMIFS('Base Produits'!$P:$P,'Base Produits'!$N:$N,V$3,'Base Produits'!$O:$O,DATE(1900,MONTH($A34),DAY($A34)))=0,0%,SUMIFS('Base Produits'!$P:$P,'Base Produits'!$N:$N,V$3,'Base Produits'!$O:$O,DATE(1900,MONTH($A34),DAY($A34))))</f>
        <v>0</v>
      </c>
      <c r="X34" s="102"/>
      <c r="Y34" s="109">
        <f t="shared" si="19"/>
        <v>0</v>
      </c>
      <c r="AI34" s="2"/>
      <c r="AL34"/>
      <c r="AM34"/>
      <c r="AN34"/>
    </row>
    <row r="35" spans="1:41" x14ac:dyDescent="0.35">
      <c r="A35" s="100">
        <f>DATE(Results!$J$4,11,1)</f>
        <v>45962</v>
      </c>
      <c r="B35" s="65">
        <f t="shared" si="14"/>
        <v>0</v>
      </c>
      <c r="C35" s="64"/>
      <c r="D35" s="138">
        <f t="shared" si="15"/>
        <v>0</v>
      </c>
      <c r="F35" s="2"/>
      <c r="G35" s="106">
        <f t="shared" si="20"/>
        <v>45962</v>
      </c>
      <c r="H35" s="112">
        <f>IF(SUMIFS('Base Produits'!$P:$P,'Base Produits'!$N:$N,G$3,'Base Produits'!$O:$O,DATE(1900,MONTH($A35),DAY($A35)))=0,0%,SUMIFS('Base Produits'!$P:$P,'Base Produits'!$N:$N,G$3,'Base Produits'!$O:$O,DATE(1900,MONTH($A35),DAY($A35))))</f>
        <v>0</v>
      </c>
      <c r="I35" s="102"/>
      <c r="J35" s="109">
        <f t="shared" si="16"/>
        <v>0</v>
      </c>
      <c r="L35" s="106">
        <f t="shared" si="21"/>
        <v>45962</v>
      </c>
      <c r="M35" s="112">
        <f>IF(SUMIFS('Base Produits'!$P:$P,'Base Produits'!$N:$N,L$3,'Base Produits'!$O:$O,DATE(1900,MONTH($A35),DAY($A35)))=0,0%,SUMIFS('Base Produits'!$P:$P,'Base Produits'!$N:$N,L$3,'Base Produits'!$O:$O,DATE(1900,MONTH($A35),DAY($A35))))</f>
        <v>0</v>
      </c>
      <c r="N35" s="102"/>
      <c r="O35" s="109">
        <f t="shared" si="17"/>
        <v>0</v>
      </c>
      <c r="Q35" s="106">
        <f t="shared" si="22"/>
        <v>45962</v>
      </c>
      <c r="R35" s="112">
        <f>IF(SUMIFS('Base Produits'!$P:$P,'Base Produits'!$N:$N,Q$3,'Base Produits'!$O:$O,DATE(1900,MONTH($A35),DAY($A35)))=0,0%,SUMIFS('Base Produits'!$P:$P,'Base Produits'!$N:$N,Q$3,'Base Produits'!$O:$O,DATE(1900,MONTH($A35),DAY($A35))))</f>
        <v>0</v>
      </c>
      <c r="S35" s="102"/>
      <c r="T35" s="109">
        <f t="shared" si="18"/>
        <v>0</v>
      </c>
      <c r="V35" s="106">
        <f t="shared" si="23"/>
        <v>45962</v>
      </c>
      <c r="W35" s="112">
        <f>IF(SUMIFS('Base Produits'!$P:$P,'Base Produits'!$N:$N,V$3,'Base Produits'!$O:$O,DATE(1900,MONTH($A35),DAY($A35)))=0,0%,SUMIFS('Base Produits'!$P:$P,'Base Produits'!$N:$N,V$3,'Base Produits'!$O:$O,DATE(1900,MONTH($A35),DAY($A35))))</f>
        <v>0</v>
      </c>
      <c r="X35" s="102"/>
      <c r="Y35" s="109">
        <f t="shared" si="19"/>
        <v>0</v>
      </c>
      <c r="AI35" s="2"/>
      <c r="AL35"/>
      <c r="AM35"/>
      <c r="AN35"/>
    </row>
    <row r="36" spans="1:41" ht="15" thickBot="1" x14ac:dyDescent="0.4">
      <c r="A36" s="58"/>
      <c r="B36" s="58"/>
      <c r="C36" s="58"/>
      <c r="D36" s="59"/>
      <c r="F36" s="2"/>
      <c r="G36" s="107" t="str">
        <f>IF($A36&lt;DATE(2000,1,1),"",$A36)</f>
        <v/>
      </c>
      <c r="H36" s="113"/>
      <c r="I36" s="104"/>
      <c r="J36" s="110"/>
      <c r="L36" s="107" t="str">
        <f>IF($A36&lt;DATE(2000,1,1),"",$A36)</f>
        <v/>
      </c>
      <c r="M36" s="113"/>
      <c r="N36" s="104"/>
      <c r="O36" s="110"/>
      <c r="Q36" s="107" t="str">
        <f>IF($A36&lt;DATE(2000,1,1),"",$A36)</f>
        <v/>
      </c>
      <c r="R36" s="113"/>
      <c r="S36" s="104"/>
      <c r="T36" s="110"/>
      <c r="V36" s="107" t="str">
        <f>IF($A36&lt;DATE(2000,1,1),"",$A36)</f>
        <v/>
      </c>
      <c r="W36" s="113"/>
      <c r="X36" s="104"/>
      <c r="Y36" s="110"/>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67" t="s">
        <v>38</v>
      </c>
      <c r="E40" s="6"/>
      <c r="F40" s="2"/>
      <c r="G40" s="67" t="s">
        <v>36</v>
      </c>
      <c r="H40" s="3"/>
      <c r="I40" s="67" t="s">
        <v>37</v>
      </c>
      <c r="K40" s="3"/>
      <c r="L40" s="3"/>
      <c r="M40" s="3"/>
      <c r="N40" s="67" t="s">
        <v>37</v>
      </c>
      <c r="S40" s="67" t="s">
        <v>37</v>
      </c>
      <c r="X40" s="67" t="s">
        <v>37</v>
      </c>
      <c r="AI40" s="2"/>
      <c r="AK40" t="s">
        <v>154</v>
      </c>
      <c r="AL40" s="1" t="s">
        <v>155</v>
      </c>
      <c r="AM40" s="1" t="s">
        <v>157</v>
      </c>
      <c r="AN40" s="1" t="s">
        <v>158</v>
      </c>
      <c r="AO40" s="1" t="s">
        <v>156</v>
      </c>
    </row>
    <row r="41" spans="1:41" x14ac:dyDescent="0.35">
      <c r="A41" s="68">
        <f>(IFERROR((I41*$H$3/$I$4),0)+IFERROR((N41*$M$3/$N$4),0)+IFERROR((S41*$R$3/$S$4),0)+IFERROR((X41*$W$3/$X$4),0))/($D$5/1000)</f>
        <v>1</v>
      </c>
      <c r="F41" s="2"/>
      <c r="G41" s="68">
        <v>0</v>
      </c>
      <c r="H41" s="3"/>
      <c r="I41" s="68" cm="1">
        <f t="array" ref="I41">IF($G41&gt;=I$7,TREND(J$6:J$7,I$6:I$7,$G41),IF($G41&gt;=I$8,TREND(J$7:J$8,I$7:I$8,$G41),IF($G41&gt;=I$9,TREND(J$8:J$9,I$8:I$9,$G41),IF($G41&gt;=I$10,TREND(J$9:J$10,I$9:I$10,$G41),IF($G41&gt;=I$11,TREND(J$10:J$11,I$10:I$11,$G41),0)))))</f>
        <v>1</v>
      </c>
      <c r="J41" s="20"/>
      <c r="K41" s="3"/>
      <c r="L41" s="3"/>
      <c r="M41" s="3"/>
      <c r="N41" s="68" cm="1">
        <f t="array" ref="N41">IF($G41&gt;=N$7,TREND(O$6:O$7,N$6:N$7,$G41),IF($G41&gt;=N$8,TREND(O$7:O$8,N$7:N$8,$G41),IF($G41&gt;=N$9,TREND(O$8:O$9,N$8:N$9,$G41),IF($G41&gt;=N$10,TREND(O$9:O$10,N$9:N$10,$G41),IF($G41&gt;=N$11,TREND(O$10:O$11,N$10:N$11,$G41),0)))))</f>
        <v>1</v>
      </c>
      <c r="S41" s="68" cm="1">
        <f t="array" ref="S41">IF($G41&gt;=S$7,TREND(T$6:T$7,S$6:S$7,$G41),IF($G41&gt;=S$8,TREND(T$7:T$8,S$7:S$8,$G41),IF($G41&gt;=S$9,TREND(T$8:T$9,S$8:S$9,$G41),IF($G41&gt;=S$10,TREND(T$9:T$10,S$9:S$10,$G41),IF($G41&gt;=S$11,TREND(T$10:T$11,S$10:S$11,$G41),0)))))</f>
        <v>1</v>
      </c>
      <c r="X41" s="68"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45748</v>
      </c>
      <c r="AK41">
        <f t="shared" ref="AK41:AK104" si="24">_xlfn.XLOOKUP(AJ41,A$27:A$36,B$27:B$36,0,0)</f>
        <v>0</v>
      </c>
      <c r="AL41" s="1">
        <f t="shared" ref="AL41:AL104" si="25">_xlfn.XLOOKUP(AJ41,A$15:A$24,B$15:B$24,1,0)</f>
        <v>0.35</v>
      </c>
      <c r="AM41" s="1">
        <f t="shared" ref="AM41:AM104" si="26">_xlfn.XLOOKUP(AJ41,A$27:A$36,B$27:B$36,0,-1)</f>
        <v>0</v>
      </c>
      <c r="AN41" s="145">
        <f t="shared" ref="AN41:AN104" si="27">AK41</f>
        <v>0</v>
      </c>
      <c r="AO41" s="144">
        <f>IF(AL41=1,AO42,AL41)</f>
        <v>0.35</v>
      </c>
    </row>
    <row r="42" spans="1:41" x14ac:dyDescent="0.35">
      <c r="A42" s="68">
        <f t="shared" ref="A42:A105" si="28">(IFERROR((I42*$H$3/$I$4),0)+IFERROR((N42*$M$3/$N$4),0)+IFERROR((S42*$R$3/$S$4),0)+IFERROR((X42*$W$3/$X$4),0))/($D$5/1000)</f>
        <v>1</v>
      </c>
      <c r="D42" s="205"/>
      <c r="F42" s="2"/>
      <c r="G42" s="68">
        <v>0.01</v>
      </c>
      <c r="H42" s="3"/>
      <c r="I42" s="68" cm="1">
        <f t="array" ref="I42">IF($G42&gt;=I$7,TREND(J$6:J$7,I$6:I$7,$G42),IF($G42&gt;=I$8,TREND(J$7:J$8,I$7:I$8,$G42),IF($G42&gt;=I$9,TREND(J$8:J$9,I$8:I$9,$G42),IF($G42&gt;=I$10,TREND(J$9:J$10,I$9:I$10,$G42),IF($G42&gt;=I$11,TREND(J$10:J$11,I$10:I$11,$G42),0)))))</f>
        <v>1</v>
      </c>
      <c r="J42" s="20"/>
      <c r="K42" s="3"/>
      <c r="L42" s="3"/>
      <c r="M42" s="3"/>
      <c r="N42" s="68" cm="1">
        <f t="array" ref="N42">IF($G42&gt;=N$7,TREND(O$6:O$7,N$6:N$7,$G42),IF($G42&gt;=N$8,TREND(O$7:O$8,N$7:N$8,$G42),IF($G42&gt;=N$9,TREND(O$8:O$9,N$8:N$9,$G42),IF($G42&gt;=N$10,TREND(O$9:O$10,N$9:N$10,$G42),IF($G42&gt;=N$11,TREND(O$10:O$11,N$10:N$11,$G42),0)))))</f>
        <v>1</v>
      </c>
      <c r="S42" s="68" cm="1">
        <f t="array" ref="S42">IF($G42&gt;=S$7,TREND(T$6:T$7,S$6:S$7,$G42),IF($G42&gt;=S$8,TREND(T$7:T$8,S$7:S$8,$G42),IF($G42&gt;=S$9,TREND(T$8:T$9,S$8:S$9,$G42),IF($G42&gt;=S$10,TREND(T$9:T$10,S$9:S$10,$G42),IF($G42&gt;=S$11,TREND(T$10:T$11,S$10:S$11,$G42),0)))))</f>
        <v>1</v>
      </c>
      <c r="X42" s="175">
        <v>0</v>
      </c>
      <c r="Y42" s="20"/>
      <c r="Z42" s="18"/>
      <c r="AA42" s="18"/>
      <c r="AB42" s="18"/>
      <c r="AC42" s="18"/>
      <c r="AD42" s="18"/>
      <c r="AE42" s="18"/>
      <c r="AF42" s="18"/>
      <c r="AI42" s="2"/>
      <c r="AJ42" s="29">
        <f>AJ41+1</f>
        <v>45749</v>
      </c>
      <c r="AK42">
        <f t="shared" si="24"/>
        <v>0</v>
      </c>
      <c r="AL42" s="1">
        <f t="shared" si="25"/>
        <v>1</v>
      </c>
      <c r="AM42" s="1">
        <f t="shared" si="26"/>
        <v>0</v>
      </c>
      <c r="AN42" s="145">
        <f t="shared" si="27"/>
        <v>0</v>
      </c>
      <c r="AO42" s="144">
        <f t="shared" ref="AO42:AO105" si="29">IF(AL42=1,AO43,AL42)</f>
        <v>0.85</v>
      </c>
    </row>
    <row r="43" spans="1:41" x14ac:dyDescent="0.35">
      <c r="A43" s="68">
        <f t="shared" si="28"/>
        <v>1</v>
      </c>
      <c r="D43" s="205"/>
      <c r="F43" s="21"/>
      <c r="G43" s="68">
        <v>0.02</v>
      </c>
      <c r="H43" s="3"/>
      <c r="I43" s="68" cm="1">
        <f t="array" ref="I43">IF($G43&gt;=I$7,TREND(J$6:J$7,I$6:I$7,$G43),IF($G43&gt;=I$8,TREND(J$7:J$8,I$7:I$8,$G43),IF($G43&gt;=I$9,TREND(J$8:J$9,I$8:I$9,$G43),IF($G43&gt;=I$10,TREND(J$9:J$10,I$9:I$10,$G43),IF($G43&gt;=I$11,TREND(J$10:J$11,I$10:I$11,$G43),0)))))</f>
        <v>1</v>
      </c>
      <c r="J43" s="20"/>
      <c r="K43" s="3"/>
      <c r="L43" s="3"/>
      <c r="M43" s="3"/>
      <c r="N43" s="68" cm="1">
        <f t="array" ref="N43">IF($G43&gt;=N$7,TREND(O$6:O$7,N$6:N$7,$G43),IF($G43&gt;=N$8,TREND(O$7:O$8,N$7:N$8,$G43),IF($G43&gt;=N$9,TREND(O$8:O$9,N$8:N$9,$G43),IF($G43&gt;=N$10,TREND(O$9:O$10,N$9:N$10,$G43),IF($G43&gt;=N$11,TREND(O$10:O$11,N$10:N$11,$G43),0)))))</f>
        <v>1</v>
      </c>
      <c r="S43" s="68" cm="1">
        <f t="array" ref="S43">IF($G43&gt;=S$7,TREND(T$6:T$7,S$6:S$7,$G43),IF($G43&gt;=S$8,TREND(T$7:T$8,S$7:S$8,$G43),IF($G43&gt;=S$9,TREND(T$8:T$9,S$8:S$9,$G43),IF($G43&gt;=S$10,TREND(T$9:T$10,S$9:S$10,$G43),IF($G43&gt;=S$11,TREND(T$10:T$11,S$10:S$11,$G43),0)))))</f>
        <v>1</v>
      </c>
      <c r="X43" s="175">
        <v>0</v>
      </c>
      <c r="Y43" s="20"/>
      <c r="Z43" s="18"/>
      <c r="AA43" s="18"/>
      <c r="AB43" s="18"/>
      <c r="AC43" s="18"/>
      <c r="AD43" s="18"/>
      <c r="AE43" s="18"/>
      <c r="AF43" s="18"/>
      <c r="AI43" s="21"/>
      <c r="AJ43" s="29">
        <f t="shared" ref="AJ43:AJ106" si="30">AJ42+1</f>
        <v>45750</v>
      </c>
      <c r="AK43">
        <f t="shared" si="24"/>
        <v>0</v>
      </c>
      <c r="AL43" s="1">
        <f t="shared" si="25"/>
        <v>1</v>
      </c>
      <c r="AM43" s="1">
        <f t="shared" si="26"/>
        <v>0</v>
      </c>
      <c r="AN43" s="145">
        <f t="shared" si="27"/>
        <v>0</v>
      </c>
      <c r="AO43" s="144">
        <f t="shared" si="29"/>
        <v>0.85</v>
      </c>
    </row>
    <row r="44" spans="1:41" x14ac:dyDescent="0.35">
      <c r="A44" s="68">
        <f t="shared" si="28"/>
        <v>1</v>
      </c>
      <c r="D44" s="205"/>
      <c r="F44" s="21"/>
      <c r="G44" s="68">
        <v>0.03</v>
      </c>
      <c r="H44" s="3"/>
      <c r="I44" s="68" cm="1">
        <f t="array" ref="I44">IF($G44&gt;=I$7,TREND(J$6:J$7,I$6:I$7,$G44),IF($G44&gt;=I$8,TREND(J$7:J$8,I$7:I$8,$G44),IF($G44&gt;=I$9,TREND(J$8:J$9,I$8:I$9,$G44),IF($G44&gt;=I$10,TREND(J$9:J$10,I$9:I$10,$G44),IF($G44&gt;=I$11,TREND(J$10:J$11,I$10:I$11,$G44),0)))))</f>
        <v>1</v>
      </c>
      <c r="J44" s="20"/>
      <c r="K44" s="3"/>
      <c r="L44" s="3"/>
      <c r="M44" s="3"/>
      <c r="N44" s="68" cm="1">
        <f t="array" ref="N44">IF($G44&gt;=N$7,TREND(O$6:O$7,N$6:N$7,$G44),IF($G44&gt;=N$8,TREND(O$7:O$8,N$7:N$8,$G44),IF($G44&gt;=N$9,TREND(O$8:O$9,N$8:N$9,$G44),IF($G44&gt;=N$10,TREND(O$9:O$10,N$9:N$10,$G44),IF($G44&gt;=N$11,TREND(O$10:O$11,N$10:N$11,$G44),0)))))</f>
        <v>1</v>
      </c>
      <c r="S44" s="68" cm="1">
        <f t="array" ref="S44">IF($G44&gt;=S$7,TREND(T$6:T$7,S$6:S$7,$G44),IF($G44&gt;=S$8,TREND(T$7:T$8,S$7:S$8,$G44),IF($G44&gt;=S$9,TREND(T$8:T$9,S$8:S$9,$G44),IF($G44&gt;=S$10,TREND(T$9:T$10,S$9:S$10,$G44),IF($G44&gt;=S$11,TREND(T$10:T$11,S$10:S$11,$G44),0)))))</f>
        <v>1</v>
      </c>
      <c r="X44" s="175">
        <v>0</v>
      </c>
      <c r="Y44" s="20"/>
      <c r="Z44" s="18"/>
      <c r="AA44" s="18"/>
      <c r="AB44" s="18"/>
      <c r="AC44" s="18"/>
      <c r="AD44" s="18"/>
      <c r="AE44" s="18"/>
      <c r="AF44" s="18"/>
      <c r="AI44" s="21"/>
      <c r="AJ44" s="29">
        <f t="shared" si="30"/>
        <v>45751</v>
      </c>
      <c r="AK44">
        <f t="shared" si="24"/>
        <v>0</v>
      </c>
      <c r="AL44" s="1">
        <f t="shared" si="25"/>
        <v>1</v>
      </c>
      <c r="AM44" s="1">
        <f t="shared" si="26"/>
        <v>0</v>
      </c>
      <c r="AN44" s="145">
        <f t="shared" si="27"/>
        <v>0</v>
      </c>
      <c r="AO44" s="144">
        <f t="shared" si="29"/>
        <v>0.85</v>
      </c>
    </row>
    <row r="45" spans="1:41" x14ac:dyDescent="0.35">
      <c r="A45" s="68">
        <f t="shared" si="28"/>
        <v>1</v>
      </c>
      <c r="D45" s="205"/>
      <c r="F45" s="21"/>
      <c r="G45" s="68">
        <v>0.04</v>
      </c>
      <c r="H45" s="3"/>
      <c r="I45" s="68" cm="1">
        <f t="array" ref="I45">IF($G45&gt;=I$7,TREND(J$6:J$7,I$6:I$7,$G45),IF($G45&gt;=I$8,TREND(J$7:J$8,I$7:I$8,$G45),IF($G45&gt;=I$9,TREND(J$8:J$9,I$8:I$9,$G45),IF($G45&gt;=I$10,TREND(J$9:J$10,I$9:I$10,$G45),IF($G45&gt;=I$11,TREND(J$10:J$11,I$10:I$11,$G45),0)))))</f>
        <v>1</v>
      </c>
      <c r="J45" s="20"/>
      <c r="K45" s="3"/>
      <c r="L45" s="3"/>
      <c r="M45" s="3"/>
      <c r="N45" s="68" cm="1">
        <f t="array" ref="N45">IF($G45&gt;=N$7,TREND(O$6:O$7,N$6:N$7,$G45),IF($G45&gt;=N$8,TREND(O$7:O$8,N$7:N$8,$G45),IF($G45&gt;=N$9,TREND(O$8:O$9,N$8:N$9,$G45),IF($G45&gt;=N$10,TREND(O$9:O$10,N$9:N$10,$G45),IF($G45&gt;=N$11,TREND(O$10:O$11,N$10:N$11,$G45),0)))))</f>
        <v>1</v>
      </c>
      <c r="S45" s="68" cm="1">
        <f t="array" ref="S45">IF($G45&gt;=S$7,TREND(T$6:T$7,S$6:S$7,$G45),IF($G45&gt;=S$8,TREND(T$7:T$8,S$7:S$8,$G45),IF($G45&gt;=S$9,TREND(T$8:T$9,S$8:S$9,$G45),IF($G45&gt;=S$10,TREND(T$9:T$10,S$9:S$10,$G45),IF($G45&gt;=S$11,TREND(T$10:T$11,S$10:S$11,$G45),0)))))</f>
        <v>1</v>
      </c>
      <c r="X45" s="175">
        <v>0</v>
      </c>
      <c r="Y45" s="20"/>
      <c r="Z45" s="18"/>
      <c r="AA45" s="18"/>
      <c r="AB45" s="18"/>
      <c r="AC45" s="18"/>
      <c r="AD45" s="18"/>
      <c r="AE45" s="18"/>
      <c r="AF45" s="18"/>
      <c r="AI45" s="21"/>
      <c r="AJ45" s="29">
        <f t="shared" si="30"/>
        <v>45752</v>
      </c>
      <c r="AK45">
        <f t="shared" si="24"/>
        <v>0</v>
      </c>
      <c r="AL45" s="1">
        <f t="shared" si="25"/>
        <v>1</v>
      </c>
      <c r="AM45" s="1">
        <f t="shared" si="26"/>
        <v>0</v>
      </c>
      <c r="AN45" s="145">
        <f t="shared" si="27"/>
        <v>0</v>
      </c>
      <c r="AO45" s="144">
        <f t="shared" si="29"/>
        <v>0.85</v>
      </c>
    </row>
    <row r="46" spans="1:41" x14ac:dyDescent="0.35">
      <c r="A46" s="68">
        <f t="shared" si="28"/>
        <v>1</v>
      </c>
      <c r="D46" s="205"/>
      <c r="F46" s="21"/>
      <c r="G46" s="68">
        <v>0.05</v>
      </c>
      <c r="H46" s="3"/>
      <c r="I46" s="68" cm="1">
        <f t="array" ref="I46">IF($G46&gt;=I$7,TREND(J$6:J$7,I$6:I$7,$G46),IF($G46&gt;=I$8,TREND(J$7:J$8,I$7:I$8,$G46),IF($G46&gt;=I$9,TREND(J$8:J$9,I$8:I$9,$G46),IF($G46&gt;=I$10,TREND(J$9:J$10,I$9:I$10,$G46),IF($G46&gt;=I$11,TREND(J$10:J$11,I$10:I$11,$G46),0)))))</f>
        <v>1</v>
      </c>
      <c r="J46" s="20"/>
      <c r="K46" s="3"/>
      <c r="L46" s="3"/>
      <c r="M46" s="3"/>
      <c r="N46" s="68" cm="1">
        <f t="array" ref="N46">IF($G46&gt;=N$7,TREND(O$6:O$7,N$6:N$7,$G46),IF($G46&gt;=N$8,TREND(O$7:O$8,N$7:N$8,$G46),IF($G46&gt;=N$9,TREND(O$8:O$9,N$8:N$9,$G46),IF($G46&gt;=N$10,TREND(O$9:O$10,N$9:N$10,$G46),IF($G46&gt;=N$11,TREND(O$10:O$11,N$10:N$11,$G46),0)))))</f>
        <v>1</v>
      </c>
      <c r="S46" s="68" cm="1">
        <f t="array" ref="S46">IF($G46&gt;=S$7,TREND(T$6:T$7,S$6:S$7,$G46),IF($G46&gt;=S$8,TREND(T$7:T$8,S$7:S$8,$G46),IF($G46&gt;=S$9,TREND(T$8:T$9,S$8:S$9,$G46),IF($G46&gt;=S$10,TREND(T$9:T$10,S$9:S$10,$G46),IF($G46&gt;=S$11,TREND(T$10:T$11,S$10:S$11,$G46),0)))))</f>
        <v>1</v>
      </c>
      <c r="X46" s="175">
        <v>0</v>
      </c>
      <c r="Y46" s="20"/>
      <c r="Z46" s="18"/>
      <c r="AA46" s="18"/>
      <c r="AB46" s="18"/>
      <c r="AC46" s="18"/>
      <c r="AD46" s="18"/>
      <c r="AE46" s="18"/>
      <c r="AF46" s="18"/>
      <c r="AI46" s="21"/>
      <c r="AJ46" s="29">
        <f t="shared" si="30"/>
        <v>45753</v>
      </c>
      <c r="AK46">
        <f t="shared" si="24"/>
        <v>0</v>
      </c>
      <c r="AL46" s="1">
        <f t="shared" si="25"/>
        <v>1</v>
      </c>
      <c r="AM46" s="1">
        <f t="shared" si="26"/>
        <v>0</v>
      </c>
      <c r="AN46" s="145">
        <f t="shared" si="27"/>
        <v>0</v>
      </c>
      <c r="AO46" s="144">
        <f t="shared" si="29"/>
        <v>0.85</v>
      </c>
    </row>
    <row r="47" spans="1:41" x14ac:dyDescent="0.35">
      <c r="A47" s="68">
        <f t="shared" si="28"/>
        <v>1</v>
      </c>
      <c r="D47" s="205"/>
      <c r="F47" s="21"/>
      <c r="G47" s="68">
        <v>0.06</v>
      </c>
      <c r="H47" s="3"/>
      <c r="I47" s="68" cm="1">
        <f t="array" ref="I47">IF($G47&gt;=I$7,TREND(J$6:J$7,I$6:I$7,$G47),IF($G47&gt;=I$8,TREND(J$7:J$8,I$7:I$8,$G47),IF($G47&gt;=I$9,TREND(J$8:J$9,I$8:I$9,$G47),IF($G47&gt;=I$10,TREND(J$9:J$10,I$9:I$10,$G47),IF($G47&gt;=I$11,TREND(J$10:J$11,I$10:I$11,$G47),0)))))</f>
        <v>1</v>
      </c>
      <c r="J47" s="20"/>
      <c r="K47" s="3"/>
      <c r="L47" s="3"/>
      <c r="M47" s="3"/>
      <c r="N47" s="68" cm="1">
        <f t="array" ref="N47">IF($G47&gt;=N$7,TREND(O$6:O$7,N$6:N$7,$G47),IF($G47&gt;=N$8,TREND(O$7:O$8,N$7:N$8,$G47),IF($G47&gt;=N$9,TREND(O$8:O$9,N$8:N$9,$G47),IF($G47&gt;=N$10,TREND(O$9:O$10,N$9:N$10,$G47),IF($G47&gt;=N$11,TREND(O$10:O$11,N$10:N$11,$G47),0)))))</f>
        <v>1</v>
      </c>
      <c r="S47" s="68" cm="1">
        <f t="array" ref="S47">IF($G47&gt;=S$7,TREND(T$6:T$7,S$6:S$7,$G47),IF($G47&gt;=S$8,TREND(T$7:T$8,S$7:S$8,$G47),IF($G47&gt;=S$9,TREND(T$8:T$9,S$8:S$9,$G47),IF($G47&gt;=S$10,TREND(T$9:T$10,S$9:S$10,$G47),IF($G47&gt;=S$11,TREND(T$10:T$11,S$10:S$11,$G47),0)))))</f>
        <v>1</v>
      </c>
      <c r="X47" s="175">
        <v>0</v>
      </c>
      <c r="Y47" s="20"/>
      <c r="Z47" s="18"/>
      <c r="AA47" s="18"/>
      <c r="AB47" s="18"/>
      <c r="AC47" s="18"/>
      <c r="AD47" s="18"/>
      <c r="AE47" s="18"/>
      <c r="AF47" s="18"/>
      <c r="AI47" s="21"/>
      <c r="AJ47" s="29">
        <f t="shared" si="30"/>
        <v>45754</v>
      </c>
      <c r="AK47">
        <f t="shared" si="24"/>
        <v>0</v>
      </c>
      <c r="AL47" s="1">
        <f t="shared" si="25"/>
        <v>1</v>
      </c>
      <c r="AM47" s="1">
        <f t="shared" si="26"/>
        <v>0</v>
      </c>
      <c r="AN47" s="145">
        <f t="shared" si="27"/>
        <v>0</v>
      </c>
      <c r="AO47" s="144">
        <f t="shared" si="29"/>
        <v>0.85</v>
      </c>
    </row>
    <row r="48" spans="1:41" x14ac:dyDescent="0.35">
      <c r="A48" s="68">
        <f t="shared" si="28"/>
        <v>1</v>
      </c>
      <c r="D48" s="205"/>
      <c r="F48" s="21"/>
      <c r="G48" s="68">
        <v>7.0000000000000007E-2</v>
      </c>
      <c r="H48" s="3"/>
      <c r="I48" s="68" cm="1">
        <f t="array" ref="I48">IF($G48&gt;=I$7,TREND(J$6:J$7,I$6:I$7,$G48),IF($G48&gt;=I$8,TREND(J$7:J$8,I$7:I$8,$G48),IF($G48&gt;=I$9,TREND(J$8:J$9,I$8:I$9,$G48),IF($G48&gt;=I$10,TREND(J$9:J$10,I$9:I$10,$G48),IF($G48&gt;=I$11,TREND(J$10:J$11,I$10:I$11,$G48),0)))))</f>
        <v>1</v>
      </c>
      <c r="J48" s="20"/>
      <c r="K48" s="3"/>
      <c r="L48" s="3"/>
      <c r="M48" s="3"/>
      <c r="N48" s="68" cm="1">
        <f t="array" ref="N48">IF($G48&gt;=N$7,TREND(O$6:O$7,N$6:N$7,$G48),IF($G48&gt;=N$8,TREND(O$7:O$8,N$7:N$8,$G48),IF($G48&gt;=N$9,TREND(O$8:O$9,N$8:N$9,$G48),IF($G48&gt;=N$10,TREND(O$9:O$10,N$9:N$10,$G48),IF($G48&gt;=N$11,TREND(O$10:O$11,N$10:N$11,$G48),0)))))</f>
        <v>1</v>
      </c>
      <c r="S48" s="68" cm="1">
        <f t="array" ref="S48">IF($G48&gt;=S$7,TREND(T$6:T$7,S$6:S$7,$G48),IF($G48&gt;=S$8,TREND(T$7:T$8,S$7:S$8,$G48),IF($G48&gt;=S$9,TREND(T$8:T$9,S$8:S$9,$G48),IF($G48&gt;=S$10,TREND(T$9:T$10,S$9:S$10,$G48),IF($G48&gt;=S$11,TREND(T$10:T$11,S$10:S$11,$G48),0)))))</f>
        <v>1</v>
      </c>
      <c r="X48" s="175">
        <v>0</v>
      </c>
      <c r="Y48" s="20"/>
      <c r="Z48" s="18"/>
      <c r="AA48" s="18"/>
      <c r="AB48" s="18"/>
      <c r="AC48" s="18"/>
      <c r="AD48" s="18"/>
      <c r="AE48" s="18"/>
      <c r="AF48" s="18"/>
      <c r="AI48" s="21"/>
      <c r="AJ48" s="29">
        <f t="shared" si="30"/>
        <v>45755</v>
      </c>
      <c r="AK48">
        <f t="shared" si="24"/>
        <v>0</v>
      </c>
      <c r="AL48" s="1">
        <f t="shared" si="25"/>
        <v>1</v>
      </c>
      <c r="AM48" s="1">
        <f t="shared" si="26"/>
        <v>0</v>
      </c>
      <c r="AN48" s="145">
        <f t="shared" si="27"/>
        <v>0</v>
      </c>
      <c r="AO48" s="144">
        <f t="shared" si="29"/>
        <v>0.85</v>
      </c>
    </row>
    <row r="49" spans="1:41" x14ac:dyDescent="0.35">
      <c r="A49" s="68">
        <f t="shared" si="28"/>
        <v>1</v>
      </c>
      <c r="D49" s="205"/>
      <c r="F49" s="21"/>
      <c r="G49" s="68">
        <v>0.08</v>
      </c>
      <c r="H49" s="3"/>
      <c r="I49" s="68" cm="1">
        <f t="array" ref="I49">IF($G49&gt;=I$7,TREND(J$6:J$7,I$6:I$7,$G49),IF($G49&gt;=I$8,TREND(J$7:J$8,I$7:I$8,$G49),IF($G49&gt;=I$9,TREND(J$8:J$9,I$8:I$9,$G49),IF($G49&gt;=I$10,TREND(J$9:J$10,I$9:I$10,$G49),IF($G49&gt;=I$11,TREND(J$10:J$11,I$10:I$11,$G49),0)))))</f>
        <v>1</v>
      </c>
      <c r="J49" s="20"/>
      <c r="K49" s="3"/>
      <c r="L49" s="3"/>
      <c r="M49" s="3"/>
      <c r="N49" s="68" cm="1">
        <f t="array" ref="N49">IF($G49&gt;=N$7,TREND(O$6:O$7,N$6:N$7,$G49),IF($G49&gt;=N$8,TREND(O$7:O$8,N$7:N$8,$G49),IF($G49&gt;=N$9,TREND(O$8:O$9,N$8:N$9,$G49),IF($G49&gt;=N$10,TREND(O$9:O$10,N$9:N$10,$G49),IF($G49&gt;=N$11,TREND(O$10:O$11,N$10:N$11,$G49),0)))))</f>
        <v>1</v>
      </c>
      <c r="S49" s="68" cm="1">
        <f t="array" ref="S49">IF($G49&gt;=S$7,TREND(T$6:T$7,S$6:S$7,$G49),IF($G49&gt;=S$8,TREND(T$7:T$8,S$7:S$8,$G49),IF($G49&gt;=S$9,TREND(T$8:T$9,S$8:S$9,$G49),IF($G49&gt;=S$10,TREND(T$9:T$10,S$9:S$10,$G49),IF($G49&gt;=S$11,TREND(T$10:T$11,S$10:S$11,$G49),0)))))</f>
        <v>1</v>
      </c>
      <c r="X49" s="175">
        <v>0</v>
      </c>
      <c r="Y49" s="20"/>
      <c r="Z49" s="18"/>
      <c r="AA49" s="18"/>
      <c r="AB49" s="18"/>
      <c r="AC49" s="18"/>
      <c r="AD49" s="18"/>
      <c r="AE49" s="18"/>
      <c r="AF49" s="18"/>
      <c r="AI49" s="21"/>
      <c r="AJ49" s="29">
        <f t="shared" si="30"/>
        <v>45756</v>
      </c>
      <c r="AK49">
        <f t="shared" si="24"/>
        <v>0</v>
      </c>
      <c r="AL49" s="1">
        <f t="shared" si="25"/>
        <v>1</v>
      </c>
      <c r="AM49" s="1">
        <f t="shared" si="26"/>
        <v>0</v>
      </c>
      <c r="AN49" s="145">
        <f t="shared" si="27"/>
        <v>0</v>
      </c>
      <c r="AO49" s="144">
        <f t="shared" si="29"/>
        <v>0.85</v>
      </c>
    </row>
    <row r="50" spans="1:41" x14ac:dyDescent="0.35">
      <c r="A50" s="68">
        <f t="shared" si="28"/>
        <v>1</v>
      </c>
      <c r="D50" s="205"/>
      <c r="F50" s="21"/>
      <c r="G50" s="68">
        <v>0.09</v>
      </c>
      <c r="H50" s="3"/>
      <c r="I50" s="68" cm="1">
        <f t="array" ref="I50">IF($G50&gt;=I$7,TREND(J$6:J$7,I$6:I$7,$G50),IF($G50&gt;=I$8,TREND(J$7:J$8,I$7:I$8,$G50),IF($G50&gt;=I$9,TREND(J$8:J$9,I$8:I$9,$G50),IF($G50&gt;=I$10,TREND(J$9:J$10,I$9:I$10,$G50),IF($G50&gt;=I$11,TREND(J$10:J$11,I$10:I$11,$G50),0)))))</f>
        <v>1</v>
      </c>
      <c r="J50" s="20"/>
      <c r="K50" s="3"/>
      <c r="L50" s="3"/>
      <c r="M50" s="3"/>
      <c r="N50" s="68" cm="1">
        <f t="array" ref="N50">IF($G50&gt;=N$7,TREND(O$6:O$7,N$6:N$7,$G50),IF($G50&gt;=N$8,TREND(O$7:O$8,N$7:N$8,$G50),IF($G50&gt;=N$9,TREND(O$8:O$9,N$8:N$9,$G50),IF($G50&gt;=N$10,TREND(O$9:O$10,N$9:N$10,$G50),IF($G50&gt;=N$11,TREND(O$10:O$11,N$10:N$11,$G50),0)))))</f>
        <v>1</v>
      </c>
      <c r="S50" s="68" cm="1">
        <f t="array" ref="S50">IF($G50&gt;=S$7,TREND(T$6:T$7,S$6:S$7,$G50),IF($G50&gt;=S$8,TREND(T$7:T$8,S$7:S$8,$G50),IF($G50&gt;=S$9,TREND(T$8:T$9,S$8:S$9,$G50),IF($G50&gt;=S$10,TREND(T$9:T$10,S$9:S$10,$G50),IF($G50&gt;=S$11,TREND(T$10:T$11,S$10:S$11,$G50),0)))))</f>
        <v>1</v>
      </c>
      <c r="X50" s="175">
        <v>0</v>
      </c>
      <c r="Y50" s="20"/>
      <c r="Z50" s="18"/>
      <c r="AA50" s="18"/>
      <c r="AB50" s="18"/>
      <c r="AC50" s="18"/>
      <c r="AD50" s="18"/>
      <c r="AE50" s="18"/>
      <c r="AF50" s="18"/>
      <c r="AI50" s="21"/>
      <c r="AJ50" s="29">
        <f t="shared" si="30"/>
        <v>45757</v>
      </c>
      <c r="AK50">
        <f t="shared" si="24"/>
        <v>0</v>
      </c>
      <c r="AL50" s="1">
        <f t="shared" si="25"/>
        <v>1</v>
      </c>
      <c r="AM50" s="1">
        <f t="shared" si="26"/>
        <v>0</v>
      </c>
      <c r="AN50" s="145">
        <f t="shared" si="27"/>
        <v>0</v>
      </c>
      <c r="AO50" s="144">
        <f t="shared" si="29"/>
        <v>0.85</v>
      </c>
    </row>
    <row r="51" spans="1:41" x14ac:dyDescent="0.35">
      <c r="A51" s="68">
        <f t="shared" si="28"/>
        <v>1</v>
      </c>
      <c r="D51" s="205"/>
      <c r="F51" s="21"/>
      <c r="G51" s="68">
        <v>0.1</v>
      </c>
      <c r="H51" s="3"/>
      <c r="I51" s="68" cm="1">
        <f t="array" ref="I51">IF($G51&gt;=I$7,TREND(J$6:J$7,I$6:I$7,$G51),IF($G51&gt;=I$8,TREND(J$7:J$8,I$7:I$8,$G51),IF($G51&gt;=I$9,TREND(J$8:J$9,I$8:I$9,$G51),IF($G51&gt;=I$10,TREND(J$9:J$10,I$9:I$10,$G51),IF($G51&gt;=I$11,TREND(J$10:J$11,I$10:I$11,$G51),0)))))</f>
        <v>1</v>
      </c>
      <c r="J51" s="20"/>
      <c r="K51" s="3"/>
      <c r="L51" s="3"/>
      <c r="M51" s="27"/>
      <c r="N51" s="68" cm="1">
        <f t="array" ref="N51">IF($G51&gt;=N$7,TREND(O$6:O$7,N$6:N$7,$G51),IF($G51&gt;=N$8,TREND(O$7:O$8,N$7:N$8,$G51),IF($G51&gt;=N$9,TREND(O$8:O$9,N$8:N$9,$G51),IF($G51&gt;=N$10,TREND(O$9:O$10,N$9:N$10,$G51),IF($G51&gt;=N$11,TREND(O$10:O$11,N$10:N$11,$G51),0)))))</f>
        <v>1</v>
      </c>
      <c r="S51" s="68" cm="1">
        <f t="array" ref="S51">IF($G51&gt;=S$7,TREND(T$6:T$7,S$6:S$7,$G51),IF($G51&gt;=S$8,TREND(T$7:T$8,S$7:S$8,$G51),IF($G51&gt;=S$9,TREND(T$8:T$9,S$8:S$9,$G51),IF($G51&gt;=S$10,TREND(T$9:T$10,S$9:S$10,$G51),IF($G51&gt;=S$11,TREND(T$10:T$11,S$10:S$11,$G51),0)))))</f>
        <v>1</v>
      </c>
      <c r="X51" s="175">
        <v>0</v>
      </c>
      <c r="Y51" s="20"/>
      <c r="Z51" s="18"/>
      <c r="AA51" s="18"/>
      <c r="AB51" s="18"/>
      <c r="AC51" s="18"/>
      <c r="AD51" s="18"/>
      <c r="AE51" s="18"/>
      <c r="AF51" s="18"/>
      <c r="AI51" s="21"/>
      <c r="AJ51" s="29">
        <f t="shared" si="30"/>
        <v>45758</v>
      </c>
      <c r="AK51">
        <f t="shared" si="24"/>
        <v>0</v>
      </c>
      <c r="AL51" s="1">
        <f t="shared" si="25"/>
        <v>1</v>
      </c>
      <c r="AM51" s="1">
        <f t="shared" si="26"/>
        <v>0</v>
      </c>
      <c r="AN51" s="145">
        <f t="shared" si="27"/>
        <v>0</v>
      </c>
      <c r="AO51" s="144">
        <f t="shared" si="29"/>
        <v>0.85</v>
      </c>
    </row>
    <row r="52" spans="1:41" x14ac:dyDescent="0.35">
      <c r="A52" s="68">
        <f t="shared" si="28"/>
        <v>1</v>
      </c>
      <c r="D52" s="205"/>
      <c r="F52" s="21"/>
      <c r="G52" s="68">
        <v>0.11</v>
      </c>
      <c r="H52" s="3"/>
      <c r="I52" s="68" cm="1">
        <f t="array" ref="I52">IF($G52&gt;=I$7,TREND(J$6:J$7,I$6:I$7,$G52),IF($G52&gt;=I$8,TREND(J$7:J$8,I$7:I$8,$G52),IF($G52&gt;=I$9,TREND(J$8:J$9,I$8:I$9,$G52),IF($G52&gt;=I$10,TREND(J$9:J$10,I$9:I$10,$G52),IF($G52&gt;=I$11,TREND(J$10:J$11,I$10:I$11,$G52),0)))))</f>
        <v>1</v>
      </c>
      <c r="J52" s="20"/>
      <c r="K52" s="3"/>
      <c r="L52" s="3"/>
      <c r="M52" s="3"/>
      <c r="N52" s="68" cm="1">
        <f t="array" ref="N52">IF($G52&gt;=N$7,TREND(O$6:O$7,N$6:N$7,$G52),IF($G52&gt;=N$8,TREND(O$7:O$8,N$7:N$8,$G52),IF($G52&gt;=N$9,TREND(O$8:O$9,N$8:N$9,$G52),IF($G52&gt;=N$10,TREND(O$9:O$10,N$9:N$10,$G52),IF($G52&gt;=N$11,TREND(O$10:O$11,N$10:N$11,$G52),0)))))</f>
        <v>1</v>
      </c>
      <c r="S52" s="68" cm="1">
        <f t="array" ref="S52">IF($G52&gt;=S$7,TREND(T$6:T$7,S$6:S$7,$G52),IF($G52&gt;=S$8,TREND(T$7:T$8,S$7:S$8,$G52),IF($G52&gt;=S$9,TREND(T$8:T$9,S$8:S$9,$G52),IF($G52&gt;=S$10,TREND(T$9:T$10,S$9:S$10,$G52),IF($G52&gt;=S$11,TREND(T$10:T$11,S$10:S$11,$G52),0)))))</f>
        <v>1</v>
      </c>
      <c r="X52" s="175">
        <v>0</v>
      </c>
      <c r="Y52" s="20"/>
      <c r="Z52" s="18"/>
      <c r="AA52" s="18"/>
      <c r="AB52" s="18"/>
      <c r="AC52" s="18"/>
      <c r="AD52" s="18"/>
      <c r="AE52" s="18"/>
      <c r="AF52" s="18"/>
      <c r="AI52" s="21"/>
      <c r="AJ52" s="29">
        <f t="shared" si="30"/>
        <v>45759</v>
      </c>
      <c r="AK52">
        <f t="shared" si="24"/>
        <v>0</v>
      </c>
      <c r="AL52" s="1">
        <f t="shared" si="25"/>
        <v>1</v>
      </c>
      <c r="AM52" s="1">
        <f t="shared" si="26"/>
        <v>0</v>
      </c>
      <c r="AN52" s="145">
        <f t="shared" si="27"/>
        <v>0</v>
      </c>
      <c r="AO52" s="144">
        <f t="shared" si="29"/>
        <v>0.85</v>
      </c>
    </row>
    <row r="53" spans="1:41" x14ac:dyDescent="0.35">
      <c r="A53" s="68">
        <f t="shared" si="28"/>
        <v>1</v>
      </c>
      <c r="D53" s="205"/>
      <c r="F53" s="21"/>
      <c r="G53" s="68">
        <v>0.12</v>
      </c>
      <c r="H53" s="3"/>
      <c r="I53" s="68" cm="1">
        <f t="array" ref="I53">IF($G53&gt;=I$7,TREND(J$6:J$7,I$6:I$7,$G53),IF($G53&gt;=I$8,TREND(J$7:J$8,I$7:I$8,$G53),IF($G53&gt;=I$9,TREND(J$8:J$9,I$8:I$9,$G53),IF($G53&gt;=I$10,TREND(J$9:J$10,I$9:I$10,$G53),IF($G53&gt;=I$11,TREND(J$10:J$11,I$10:I$11,$G53),0)))))</f>
        <v>1</v>
      </c>
      <c r="J53" s="20"/>
      <c r="K53" s="3"/>
      <c r="L53" s="3"/>
      <c r="M53" s="3"/>
      <c r="N53" s="68" cm="1">
        <f t="array" ref="N53">IF($G53&gt;=N$7,TREND(O$6:O$7,N$6:N$7,$G53),IF($G53&gt;=N$8,TREND(O$7:O$8,N$7:N$8,$G53),IF($G53&gt;=N$9,TREND(O$8:O$9,N$8:N$9,$G53),IF($G53&gt;=N$10,TREND(O$9:O$10,N$9:N$10,$G53),IF($G53&gt;=N$11,TREND(O$10:O$11,N$10:N$11,$G53),0)))))</f>
        <v>1</v>
      </c>
      <c r="S53" s="68" cm="1">
        <f t="array" ref="S53">IF($G53&gt;=S$7,TREND(T$6:T$7,S$6:S$7,$G53),IF($G53&gt;=S$8,TREND(T$7:T$8,S$7:S$8,$G53),IF($G53&gt;=S$9,TREND(T$8:T$9,S$8:S$9,$G53),IF($G53&gt;=S$10,TREND(T$9:T$10,S$9:S$10,$G53),IF($G53&gt;=S$11,TREND(T$10:T$11,S$10:S$11,$G53),0)))))</f>
        <v>1</v>
      </c>
      <c r="X53" s="175">
        <v>0</v>
      </c>
      <c r="Y53" s="20"/>
      <c r="Z53" s="18"/>
      <c r="AA53" s="18"/>
      <c r="AB53" s="18"/>
      <c r="AC53" s="18"/>
      <c r="AD53" s="18"/>
      <c r="AE53" s="18"/>
      <c r="AF53" s="18"/>
      <c r="AI53" s="21"/>
      <c r="AJ53" s="29">
        <f t="shared" si="30"/>
        <v>45760</v>
      </c>
      <c r="AK53">
        <f t="shared" si="24"/>
        <v>0</v>
      </c>
      <c r="AL53" s="1">
        <f t="shared" si="25"/>
        <v>1</v>
      </c>
      <c r="AM53" s="1">
        <f t="shared" si="26"/>
        <v>0</v>
      </c>
      <c r="AN53" s="145">
        <f t="shared" si="27"/>
        <v>0</v>
      </c>
      <c r="AO53" s="144">
        <f t="shared" si="29"/>
        <v>0.85</v>
      </c>
    </row>
    <row r="54" spans="1:41" x14ac:dyDescent="0.35">
      <c r="A54" s="68">
        <f t="shared" si="28"/>
        <v>1</v>
      </c>
      <c r="D54" s="205"/>
      <c r="F54" s="21"/>
      <c r="G54" s="68">
        <v>0.13</v>
      </c>
      <c r="H54" s="3"/>
      <c r="I54" s="68" cm="1">
        <f t="array" ref="I54">IF($G54&gt;=I$7,TREND(J$6:J$7,I$6:I$7,$G54),IF($G54&gt;=I$8,TREND(J$7:J$8,I$7:I$8,$G54),IF($G54&gt;=I$9,TREND(J$8:J$9,I$8:I$9,$G54),IF($G54&gt;=I$10,TREND(J$9:J$10,I$9:I$10,$G54),IF($G54&gt;=I$11,TREND(J$10:J$11,I$10:I$11,$G54),0)))))</f>
        <v>1</v>
      </c>
      <c r="J54" s="20"/>
      <c r="K54" s="3"/>
      <c r="L54" s="3"/>
      <c r="M54" s="3"/>
      <c r="N54" s="68" cm="1">
        <f t="array" ref="N54">IF($G54&gt;=N$7,TREND(O$6:O$7,N$6:N$7,$G54),IF($G54&gt;=N$8,TREND(O$7:O$8,N$7:N$8,$G54),IF($G54&gt;=N$9,TREND(O$8:O$9,N$8:N$9,$G54),IF($G54&gt;=N$10,TREND(O$9:O$10,N$9:N$10,$G54),IF($G54&gt;=N$11,TREND(O$10:O$11,N$10:N$11,$G54),0)))))</f>
        <v>1</v>
      </c>
      <c r="S54" s="68" cm="1">
        <f t="array" ref="S54">IF($G54&gt;=S$7,TREND(T$6:T$7,S$6:S$7,$G54),IF($G54&gt;=S$8,TREND(T$7:T$8,S$7:S$8,$G54),IF($G54&gt;=S$9,TREND(T$8:T$9,S$8:S$9,$G54),IF($G54&gt;=S$10,TREND(T$9:T$10,S$9:S$10,$G54),IF($G54&gt;=S$11,TREND(T$10:T$11,S$10:S$11,$G54),0)))))</f>
        <v>1</v>
      </c>
      <c r="X54" s="175">
        <v>0</v>
      </c>
      <c r="Y54" s="20"/>
      <c r="Z54" s="18"/>
      <c r="AA54" s="18"/>
      <c r="AB54" s="18"/>
      <c r="AC54" s="18"/>
      <c r="AD54" s="18"/>
      <c r="AE54" s="18"/>
      <c r="AF54" s="18"/>
      <c r="AI54" s="21"/>
      <c r="AJ54" s="29">
        <f t="shared" si="30"/>
        <v>45761</v>
      </c>
      <c r="AK54">
        <f t="shared" si="24"/>
        <v>0</v>
      </c>
      <c r="AL54" s="1">
        <f t="shared" si="25"/>
        <v>1</v>
      </c>
      <c r="AM54" s="1">
        <f t="shared" si="26"/>
        <v>0</v>
      </c>
      <c r="AN54" s="145">
        <f t="shared" si="27"/>
        <v>0</v>
      </c>
      <c r="AO54" s="144">
        <f t="shared" si="29"/>
        <v>0.85</v>
      </c>
    </row>
    <row r="55" spans="1:41" x14ac:dyDescent="0.35">
      <c r="A55" s="68">
        <f t="shared" si="28"/>
        <v>1</v>
      </c>
      <c r="D55" s="205"/>
      <c r="F55" s="21"/>
      <c r="G55" s="68">
        <v>0.14000000000000001</v>
      </c>
      <c r="H55" s="3"/>
      <c r="I55" s="68" cm="1">
        <f t="array" ref="I55">IF($G55&gt;=I$7,TREND(J$6:J$7,I$6:I$7,$G55),IF($G55&gt;=I$8,TREND(J$7:J$8,I$7:I$8,$G55),IF($G55&gt;=I$9,TREND(J$8:J$9,I$8:I$9,$G55),IF($G55&gt;=I$10,TREND(J$9:J$10,I$9:I$10,$G55),IF($G55&gt;=I$11,TREND(J$10:J$11,I$10:I$11,$G55),0)))))</f>
        <v>1</v>
      </c>
      <c r="J55" s="20"/>
      <c r="K55" s="3"/>
      <c r="L55" s="3"/>
      <c r="M55" s="3"/>
      <c r="N55" s="68" cm="1">
        <f t="array" ref="N55">IF($G55&gt;=N$7,TREND(O$6:O$7,N$6:N$7,$G55),IF($G55&gt;=N$8,TREND(O$7:O$8,N$7:N$8,$G55),IF($G55&gt;=N$9,TREND(O$8:O$9,N$8:N$9,$G55),IF($G55&gt;=N$10,TREND(O$9:O$10,N$9:N$10,$G55),IF($G55&gt;=N$11,TREND(O$10:O$11,N$10:N$11,$G55),0)))))</f>
        <v>1</v>
      </c>
      <c r="S55" s="68" cm="1">
        <f t="array" ref="S55">IF($G55&gt;=S$7,TREND(T$6:T$7,S$6:S$7,$G55),IF($G55&gt;=S$8,TREND(T$7:T$8,S$7:S$8,$G55),IF($G55&gt;=S$9,TREND(T$8:T$9,S$8:S$9,$G55),IF($G55&gt;=S$10,TREND(T$9:T$10,S$9:S$10,$G55),IF($G55&gt;=S$11,TREND(T$10:T$11,S$10:S$11,$G55),0)))))</f>
        <v>1</v>
      </c>
      <c r="X55" s="175">
        <v>0</v>
      </c>
      <c r="Y55" s="20"/>
      <c r="Z55" s="18"/>
      <c r="AA55" s="18"/>
      <c r="AB55" s="18"/>
      <c r="AC55" s="18"/>
      <c r="AD55" s="18"/>
      <c r="AE55" s="18"/>
      <c r="AF55" s="18"/>
      <c r="AI55" s="21"/>
      <c r="AJ55" s="29">
        <f t="shared" si="30"/>
        <v>45762</v>
      </c>
      <c r="AK55">
        <f t="shared" si="24"/>
        <v>0</v>
      </c>
      <c r="AL55" s="1">
        <f t="shared" si="25"/>
        <v>1</v>
      </c>
      <c r="AM55" s="1">
        <f t="shared" si="26"/>
        <v>0</v>
      </c>
      <c r="AN55" s="145">
        <f t="shared" si="27"/>
        <v>0</v>
      </c>
      <c r="AO55" s="144">
        <f t="shared" si="29"/>
        <v>0.85</v>
      </c>
    </row>
    <row r="56" spans="1:41" x14ac:dyDescent="0.35">
      <c r="A56" s="68">
        <f t="shared" si="28"/>
        <v>1</v>
      </c>
      <c r="D56" s="205"/>
      <c r="F56" s="21"/>
      <c r="G56" s="68">
        <v>0.15</v>
      </c>
      <c r="H56" s="3"/>
      <c r="I56" s="68" cm="1">
        <f t="array" ref="I56">IF($G56&gt;=I$7,TREND(J$6:J$7,I$6:I$7,$G56),IF($G56&gt;=I$8,TREND(J$7:J$8,I$7:I$8,$G56),IF($G56&gt;=I$9,TREND(J$8:J$9,I$8:I$9,$G56),IF($G56&gt;=I$10,TREND(J$9:J$10,I$9:I$10,$G56),IF($G56&gt;=I$11,TREND(J$10:J$11,I$10:I$11,$G56),0)))))</f>
        <v>1</v>
      </c>
      <c r="J56" s="20"/>
      <c r="K56" s="3"/>
      <c r="L56" s="3"/>
      <c r="M56" s="3"/>
      <c r="N56" s="68" cm="1">
        <f t="array" ref="N56">IF($G56&gt;=N$7,TREND(O$6:O$7,N$6:N$7,$G56),IF($G56&gt;=N$8,TREND(O$7:O$8,N$7:N$8,$G56),IF($G56&gt;=N$9,TREND(O$8:O$9,N$8:N$9,$G56),IF($G56&gt;=N$10,TREND(O$9:O$10,N$9:N$10,$G56),IF($G56&gt;=N$11,TREND(O$10:O$11,N$10:N$11,$G56),0)))))</f>
        <v>1</v>
      </c>
      <c r="S56" s="68" cm="1">
        <f t="array" ref="S56">IF($G56&gt;=S$7,TREND(T$6:T$7,S$6:S$7,$G56),IF($G56&gt;=S$8,TREND(T$7:T$8,S$7:S$8,$G56),IF($G56&gt;=S$9,TREND(T$8:T$9,S$8:S$9,$G56),IF($G56&gt;=S$10,TREND(T$9:T$10,S$9:S$10,$G56),IF($G56&gt;=S$11,TREND(T$10:T$11,S$10:S$11,$G56),0)))))</f>
        <v>1</v>
      </c>
      <c r="X56" s="175">
        <v>0</v>
      </c>
      <c r="Y56" s="20"/>
      <c r="Z56" s="18"/>
      <c r="AA56" s="18"/>
      <c r="AB56" s="18"/>
      <c r="AC56" s="18"/>
      <c r="AD56" s="18"/>
      <c r="AE56" s="18"/>
      <c r="AF56" s="18"/>
      <c r="AI56" s="21"/>
      <c r="AJ56" s="29">
        <f t="shared" si="30"/>
        <v>45763</v>
      </c>
      <c r="AK56">
        <f t="shared" si="24"/>
        <v>0</v>
      </c>
      <c r="AL56" s="1">
        <f t="shared" si="25"/>
        <v>1</v>
      </c>
      <c r="AM56" s="1">
        <f t="shared" si="26"/>
        <v>0</v>
      </c>
      <c r="AN56" s="145">
        <f t="shared" si="27"/>
        <v>0</v>
      </c>
      <c r="AO56" s="144">
        <f t="shared" si="29"/>
        <v>0.85</v>
      </c>
    </row>
    <row r="57" spans="1:41" x14ac:dyDescent="0.35">
      <c r="A57" s="68">
        <f t="shared" si="28"/>
        <v>1</v>
      </c>
      <c r="D57" s="205"/>
      <c r="F57" s="21"/>
      <c r="G57" s="68">
        <v>0.16</v>
      </c>
      <c r="H57" s="3"/>
      <c r="I57" s="68" cm="1">
        <f t="array" ref="I57">IF($G57&gt;=I$7,TREND(J$6:J$7,I$6:I$7,$G57),IF($G57&gt;=I$8,TREND(J$7:J$8,I$7:I$8,$G57),IF($G57&gt;=I$9,TREND(J$8:J$9,I$8:I$9,$G57),IF($G57&gt;=I$10,TREND(J$9:J$10,I$9:I$10,$G57),IF($G57&gt;=I$11,TREND(J$10:J$11,I$10:I$11,$G57),0)))))</f>
        <v>1</v>
      </c>
      <c r="J57" s="20"/>
      <c r="K57" s="3"/>
      <c r="L57" s="3"/>
      <c r="M57" s="3"/>
      <c r="N57" s="68" cm="1">
        <f t="array" ref="N57">IF($G57&gt;=N$7,TREND(O$6:O$7,N$6:N$7,$G57),IF($G57&gt;=N$8,TREND(O$7:O$8,N$7:N$8,$G57),IF($G57&gt;=N$9,TREND(O$8:O$9,N$8:N$9,$G57),IF($G57&gt;=N$10,TREND(O$9:O$10,N$9:N$10,$G57),IF($G57&gt;=N$11,TREND(O$10:O$11,N$10:N$11,$G57),0)))))</f>
        <v>1</v>
      </c>
      <c r="S57" s="68" cm="1">
        <f t="array" ref="S57">IF($G57&gt;=S$7,TREND(T$6:T$7,S$6:S$7,$G57),IF($G57&gt;=S$8,TREND(T$7:T$8,S$7:S$8,$G57),IF($G57&gt;=S$9,TREND(T$8:T$9,S$8:S$9,$G57),IF($G57&gt;=S$10,TREND(T$9:T$10,S$9:S$10,$G57),IF($G57&gt;=S$11,TREND(T$10:T$11,S$10:S$11,$G57),0)))))</f>
        <v>1</v>
      </c>
      <c r="X57" s="175">
        <v>0</v>
      </c>
      <c r="Y57" s="20"/>
      <c r="Z57" s="18"/>
      <c r="AA57" s="18"/>
      <c r="AB57" s="18"/>
      <c r="AC57" s="18"/>
      <c r="AD57" s="18"/>
      <c r="AE57" s="18"/>
      <c r="AF57" s="18"/>
      <c r="AI57" s="21"/>
      <c r="AJ57" s="29">
        <f t="shared" si="30"/>
        <v>45764</v>
      </c>
      <c r="AK57">
        <f t="shared" si="24"/>
        <v>0</v>
      </c>
      <c r="AL57" s="1">
        <f t="shared" si="25"/>
        <v>1</v>
      </c>
      <c r="AM57" s="1">
        <f t="shared" si="26"/>
        <v>0</v>
      </c>
      <c r="AN57" s="145">
        <f t="shared" si="27"/>
        <v>0</v>
      </c>
      <c r="AO57" s="144">
        <f t="shared" si="29"/>
        <v>0.85</v>
      </c>
    </row>
    <row r="58" spans="1:41" x14ac:dyDescent="0.35">
      <c r="A58" s="68">
        <f t="shared" si="28"/>
        <v>1</v>
      </c>
      <c r="D58" s="205"/>
      <c r="F58" s="21"/>
      <c r="G58" s="68">
        <v>0.17</v>
      </c>
      <c r="H58" s="3"/>
      <c r="I58" s="68" cm="1">
        <f t="array" ref="I58">IF($G58&gt;=I$7,TREND(J$6:J$7,I$6:I$7,$G58),IF($G58&gt;=I$8,TREND(J$7:J$8,I$7:I$8,$G58),IF($G58&gt;=I$9,TREND(J$8:J$9,I$8:I$9,$G58),IF($G58&gt;=I$10,TREND(J$9:J$10,I$9:I$10,$G58),IF($G58&gt;=I$11,TREND(J$10:J$11,I$10:I$11,$G58),0)))))</f>
        <v>1</v>
      </c>
      <c r="J58" s="20"/>
      <c r="K58" s="3"/>
      <c r="L58" s="3"/>
      <c r="M58" s="3"/>
      <c r="N58" s="68" cm="1">
        <f t="array" ref="N58">IF($G58&gt;=N$7,TREND(O$6:O$7,N$6:N$7,$G58),IF($G58&gt;=N$8,TREND(O$7:O$8,N$7:N$8,$G58),IF($G58&gt;=N$9,TREND(O$8:O$9,N$8:N$9,$G58),IF($G58&gt;=N$10,TREND(O$9:O$10,N$9:N$10,$G58),IF($G58&gt;=N$11,TREND(O$10:O$11,N$10:N$11,$G58),0)))))</f>
        <v>1</v>
      </c>
      <c r="S58" s="68" cm="1">
        <f t="array" ref="S58">IF($G58&gt;=S$7,TREND(T$6:T$7,S$6:S$7,$G58),IF($G58&gt;=S$8,TREND(T$7:T$8,S$7:S$8,$G58),IF($G58&gt;=S$9,TREND(T$8:T$9,S$8:S$9,$G58),IF($G58&gt;=S$10,TREND(T$9:T$10,S$9:S$10,$G58),IF($G58&gt;=S$11,TREND(T$10:T$11,S$10:S$11,$G58),0)))))</f>
        <v>1</v>
      </c>
      <c r="X58" s="175">
        <v>0</v>
      </c>
      <c r="Y58" s="20"/>
      <c r="Z58" s="18"/>
      <c r="AA58" s="18"/>
      <c r="AB58" s="18"/>
      <c r="AC58" s="18"/>
      <c r="AD58" s="18"/>
      <c r="AE58" s="18"/>
      <c r="AF58" s="18"/>
      <c r="AI58" s="21"/>
      <c r="AJ58" s="29">
        <f t="shared" si="30"/>
        <v>45765</v>
      </c>
      <c r="AK58">
        <f t="shared" si="24"/>
        <v>0</v>
      </c>
      <c r="AL58" s="1">
        <f t="shared" si="25"/>
        <v>1</v>
      </c>
      <c r="AM58" s="1">
        <f t="shared" si="26"/>
        <v>0</v>
      </c>
      <c r="AN58" s="145">
        <f t="shared" si="27"/>
        <v>0</v>
      </c>
      <c r="AO58" s="144">
        <f t="shared" si="29"/>
        <v>0.85</v>
      </c>
    </row>
    <row r="59" spans="1:41" x14ac:dyDescent="0.35">
      <c r="A59" s="68">
        <f t="shared" si="28"/>
        <v>1</v>
      </c>
      <c r="D59" s="205"/>
      <c r="F59" s="21"/>
      <c r="G59" s="68">
        <v>0.18</v>
      </c>
      <c r="H59" s="3"/>
      <c r="I59" s="68" cm="1">
        <f t="array" ref="I59">IF($G59&gt;=I$7,TREND(J$6:J$7,I$6:I$7,$G59),IF($G59&gt;=I$8,TREND(J$7:J$8,I$7:I$8,$G59),IF($G59&gt;=I$9,TREND(J$8:J$9,I$8:I$9,$G59),IF($G59&gt;=I$10,TREND(J$9:J$10,I$9:I$10,$G59),IF($G59&gt;=I$11,TREND(J$10:J$11,I$10:I$11,$G59),0)))))</f>
        <v>1</v>
      </c>
      <c r="J59" s="20"/>
      <c r="K59" s="3"/>
      <c r="L59" s="3"/>
      <c r="M59" s="3"/>
      <c r="N59" s="68" cm="1">
        <f t="array" ref="N59">IF($G59&gt;=N$7,TREND(O$6:O$7,N$6:N$7,$G59),IF($G59&gt;=N$8,TREND(O$7:O$8,N$7:N$8,$G59),IF($G59&gt;=N$9,TREND(O$8:O$9,N$8:N$9,$G59),IF($G59&gt;=N$10,TREND(O$9:O$10,N$9:N$10,$G59),IF($G59&gt;=N$11,TREND(O$10:O$11,N$10:N$11,$G59),0)))))</f>
        <v>1</v>
      </c>
      <c r="S59" s="68" cm="1">
        <f t="array" ref="S59">IF($G59&gt;=S$7,TREND(T$6:T$7,S$6:S$7,$G59),IF($G59&gt;=S$8,TREND(T$7:T$8,S$7:S$8,$G59),IF($G59&gt;=S$9,TREND(T$8:T$9,S$8:S$9,$G59),IF($G59&gt;=S$10,TREND(T$9:T$10,S$9:S$10,$G59),IF($G59&gt;=S$11,TREND(T$10:T$11,S$10:S$11,$G59),0)))))</f>
        <v>1</v>
      </c>
      <c r="X59" s="175">
        <v>0</v>
      </c>
      <c r="Y59" s="20"/>
      <c r="Z59" s="18"/>
      <c r="AA59" s="18"/>
      <c r="AB59" s="18"/>
      <c r="AC59" s="18"/>
      <c r="AD59" s="18"/>
      <c r="AE59" s="18"/>
      <c r="AF59" s="18"/>
      <c r="AI59" s="21"/>
      <c r="AJ59" s="29">
        <f t="shared" si="30"/>
        <v>45766</v>
      </c>
      <c r="AK59">
        <f t="shared" si="24"/>
        <v>0</v>
      </c>
      <c r="AL59" s="1">
        <f t="shared" si="25"/>
        <v>1</v>
      </c>
      <c r="AM59" s="1">
        <f t="shared" si="26"/>
        <v>0</v>
      </c>
      <c r="AN59" s="145">
        <f t="shared" si="27"/>
        <v>0</v>
      </c>
      <c r="AO59" s="144">
        <f t="shared" si="29"/>
        <v>0.85</v>
      </c>
    </row>
    <row r="60" spans="1:41" ht="12.75" customHeight="1" x14ac:dyDescent="0.35">
      <c r="A60" s="68">
        <f t="shared" si="28"/>
        <v>1</v>
      </c>
      <c r="D60" s="205"/>
      <c r="F60" s="21"/>
      <c r="G60" s="68">
        <v>0.19</v>
      </c>
      <c r="H60" s="3"/>
      <c r="I60" s="68" cm="1">
        <f t="array" ref="I60">IF($G60&gt;=I$7,TREND(J$6:J$7,I$6:I$7,$G60),IF($G60&gt;=I$8,TREND(J$7:J$8,I$7:I$8,$G60),IF($G60&gt;=I$9,TREND(J$8:J$9,I$8:I$9,$G60),IF($G60&gt;=I$10,TREND(J$9:J$10,I$9:I$10,$G60),IF($G60&gt;=I$11,TREND(J$10:J$11,I$10:I$11,$G60),0)))))</f>
        <v>1</v>
      </c>
      <c r="J60" s="20"/>
      <c r="K60" s="3"/>
      <c r="L60" s="3"/>
      <c r="M60" s="3"/>
      <c r="N60" s="68" cm="1">
        <f t="array" ref="N60">IF($G60&gt;=N$7,TREND(O$6:O$7,N$6:N$7,$G60),IF($G60&gt;=N$8,TREND(O$7:O$8,N$7:N$8,$G60),IF($G60&gt;=N$9,TREND(O$8:O$9,N$8:N$9,$G60),IF($G60&gt;=N$10,TREND(O$9:O$10,N$9:N$10,$G60),IF($G60&gt;=N$11,TREND(O$10:O$11,N$10:N$11,$G60),0)))))</f>
        <v>1</v>
      </c>
      <c r="S60" s="68" cm="1">
        <f t="array" ref="S60">IF($G60&gt;=S$7,TREND(T$6:T$7,S$6:S$7,$G60),IF($G60&gt;=S$8,TREND(T$7:T$8,S$7:S$8,$G60),IF($G60&gt;=S$9,TREND(T$8:T$9,S$8:S$9,$G60),IF($G60&gt;=S$10,TREND(T$9:T$10,S$9:S$10,$G60),IF($G60&gt;=S$11,TREND(T$10:T$11,S$10:S$11,$G60),0)))))</f>
        <v>1</v>
      </c>
      <c r="X60" s="175">
        <v>0</v>
      </c>
      <c r="Y60" s="20"/>
      <c r="Z60" s="18"/>
      <c r="AA60" s="18"/>
      <c r="AB60" s="18"/>
      <c r="AC60" s="18"/>
      <c r="AD60" s="18"/>
      <c r="AE60" s="18"/>
      <c r="AF60" s="18"/>
      <c r="AI60" s="21"/>
      <c r="AJ60" s="29">
        <f t="shared" si="30"/>
        <v>45767</v>
      </c>
      <c r="AK60">
        <f t="shared" si="24"/>
        <v>0</v>
      </c>
      <c r="AL60" s="1">
        <f t="shared" si="25"/>
        <v>1</v>
      </c>
      <c r="AM60" s="1">
        <f t="shared" si="26"/>
        <v>0</v>
      </c>
      <c r="AN60" s="145">
        <f t="shared" si="27"/>
        <v>0</v>
      </c>
      <c r="AO60" s="144">
        <f t="shared" si="29"/>
        <v>0.85</v>
      </c>
    </row>
    <row r="61" spans="1:41" x14ac:dyDescent="0.35">
      <c r="A61" s="68">
        <f t="shared" si="28"/>
        <v>1</v>
      </c>
      <c r="D61" s="205"/>
      <c r="F61" s="21"/>
      <c r="G61" s="68">
        <v>0.2</v>
      </c>
      <c r="H61" s="3"/>
      <c r="I61" s="68" cm="1">
        <f t="array" ref="I61">IF($G61&gt;=I$7,TREND(J$6:J$7,I$6:I$7,$G61),IF($G61&gt;=I$8,TREND(J$7:J$8,I$7:I$8,$G61),IF($G61&gt;=I$9,TREND(J$8:J$9,I$8:I$9,$G61),IF($G61&gt;=I$10,TREND(J$9:J$10,I$9:I$10,$G61),IF($G61&gt;=I$11,TREND(J$10:J$11,I$10:I$11,$G61),0)))))</f>
        <v>1</v>
      </c>
      <c r="J61" s="20"/>
      <c r="K61" s="3"/>
      <c r="L61" s="3"/>
      <c r="M61" s="3"/>
      <c r="N61" s="68" cm="1">
        <f t="array" ref="N61">IF($G61&gt;=N$7,TREND(O$6:O$7,N$6:N$7,$G61),IF($G61&gt;=N$8,TREND(O$7:O$8,N$7:N$8,$G61),IF($G61&gt;=N$9,TREND(O$8:O$9,N$8:N$9,$G61),IF($G61&gt;=N$10,TREND(O$9:O$10,N$9:N$10,$G61),IF($G61&gt;=N$11,TREND(O$10:O$11,N$10:N$11,$G61),0)))))</f>
        <v>1</v>
      </c>
      <c r="S61" s="68" cm="1">
        <f t="array" ref="S61">IF($G61&gt;=S$7,TREND(T$6:T$7,S$6:S$7,$G61),IF($G61&gt;=S$8,TREND(T$7:T$8,S$7:S$8,$G61),IF($G61&gt;=S$9,TREND(T$8:T$9,S$8:S$9,$G61),IF($G61&gt;=S$10,TREND(T$9:T$10,S$9:S$10,$G61),IF($G61&gt;=S$11,TREND(T$10:T$11,S$10:S$11,$G61),0)))))</f>
        <v>1</v>
      </c>
      <c r="X61" s="175">
        <v>0</v>
      </c>
      <c r="Y61" s="20"/>
      <c r="Z61" s="18"/>
      <c r="AA61" s="18"/>
      <c r="AB61" s="18"/>
      <c r="AC61" s="18"/>
      <c r="AD61" s="18"/>
      <c r="AE61" s="18"/>
      <c r="AF61" s="18"/>
      <c r="AI61" s="21"/>
      <c r="AJ61" s="29">
        <f t="shared" si="30"/>
        <v>45768</v>
      </c>
      <c r="AK61">
        <f t="shared" si="24"/>
        <v>0</v>
      </c>
      <c r="AL61" s="1">
        <f t="shared" si="25"/>
        <v>1</v>
      </c>
      <c r="AM61" s="1">
        <f t="shared" si="26"/>
        <v>0</v>
      </c>
      <c r="AN61" s="145">
        <f t="shared" si="27"/>
        <v>0</v>
      </c>
      <c r="AO61" s="144">
        <f t="shared" si="29"/>
        <v>0.85</v>
      </c>
    </row>
    <row r="62" spans="1:41" x14ac:dyDescent="0.35">
      <c r="A62" s="68">
        <f t="shared" si="28"/>
        <v>1</v>
      </c>
      <c r="D62" s="205"/>
      <c r="F62" s="21"/>
      <c r="G62" s="68">
        <v>0.21</v>
      </c>
      <c r="H62" s="3"/>
      <c r="I62" s="68" cm="1">
        <f t="array" ref="I62">IF($G62&gt;=I$7,TREND(J$6:J$7,I$6:I$7,$G62),IF($G62&gt;=I$8,TREND(J$7:J$8,I$7:I$8,$G62),IF($G62&gt;=I$9,TREND(J$8:J$9,I$8:I$9,$G62),IF($G62&gt;=I$10,TREND(J$9:J$10,I$9:I$10,$G62),IF($G62&gt;=I$11,TREND(J$10:J$11,I$10:I$11,$G62),0)))))</f>
        <v>1</v>
      </c>
      <c r="J62" s="20"/>
      <c r="K62" s="3"/>
      <c r="L62" s="3"/>
      <c r="M62" s="27"/>
      <c r="N62" s="68" cm="1">
        <f t="array" ref="N62">IF($G62&gt;=N$7,TREND(O$6:O$7,N$6:N$7,$G62),IF($G62&gt;=N$8,TREND(O$7:O$8,N$7:N$8,$G62),IF($G62&gt;=N$9,TREND(O$8:O$9,N$8:N$9,$G62),IF($G62&gt;=N$10,TREND(O$9:O$10,N$9:N$10,$G62),IF($G62&gt;=N$11,TREND(O$10:O$11,N$10:N$11,$G62),0)))))</f>
        <v>1</v>
      </c>
      <c r="S62" s="68" cm="1">
        <f t="array" ref="S62">IF($G62&gt;=S$7,TREND(T$6:T$7,S$6:S$7,$G62),IF($G62&gt;=S$8,TREND(T$7:T$8,S$7:S$8,$G62),IF($G62&gt;=S$9,TREND(T$8:T$9,S$8:S$9,$G62),IF($G62&gt;=S$10,TREND(T$9:T$10,S$9:S$10,$G62),IF($G62&gt;=S$11,TREND(T$10:T$11,S$10:S$11,$G62),0)))))</f>
        <v>1</v>
      </c>
      <c r="X62" s="175">
        <v>0</v>
      </c>
      <c r="Y62" s="20"/>
      <c r="Z62" s="18"/>
      <c r="AA62" s="18"/>
      <c r="AB62" s="18"/>
      <c r="AC62" s="18"/>
      <c r="AD62" s="18"/>
      <c r="AE62" s="18"/>
      <c r="AF62" s="18"/>
      <c r="AI62" s="21"/>
      <c r="AJ62" s="29">
        <f t="shared" si="30"/>
        <v>45769</v>
      </c>
      <c r="AK62">
        <f t="shared" si="24"/>
        <v>0</v>
      </c>
      <c r="AL62" s="1">
        <f t="shared" si="25"/>
        <v>1</v>
      </c>
      <c r="AM62" s="1">
        <f t="shared" si="26"/>
        <v>0</v>
      </c>
      <c r="AN62" s="145">
        <f t="shared" si="27"/>
        <v>0</v>
      </c>
      <c r="AO62" s="144">
        <f t="shared" si="29"/>
        <v>0.85</v>
      </c>
    </row>
    <row r="63" spans="1:41" x14ac:dyDescent="0.35">
      <c r="A63" s="68">
        <f t="shared" si="28"/>
        <v>1</v>
      </c>
      <c r="D63" s="205"/>
      <c r="F63" s="21"/>
      <c r="G63" s="68">
        <v>0.22</v>
      </c>
      <c r="H63" s="3"/>
      <c r="I63" s="68" cm="1">
        <f t="array" ref="I63">IF($G63&gt;=I$7,TREND(J$6:J$7,I$6:I$7,$G63),IF($G63&gt;=I$8,TREND(J$7:J$8,I$7:I$8,$G63),IF($G63&gt;=I$9,TREND(J$8:J$9,I$8:I$9,$G63),IF($G63&gt;=I$10,TREND(J$9:J$10,I$9:I$10,$G63),IF($G63&gt;=I$11,TREND(J$10:J$11,I$10:I$11,$G63),0)))))</f>
        <v>1</v>
      </c>
      <c r="J63" s="20"/>
      <c r="K63" s="3"/>
      <c r="L63" s="3"/>
      <c r="M63" s="3"/>
      <c r="N63" s="68" cm="1">
        <f t="array" ref="N63">IF($G63&gt;=N$7,TREND(O$6:O$7,N$6:N$7,$G63),IF($G63&gt;=N$8,TREND(O$7:O$8,N$7:N$8,$G63),IF($G63&gt;=N$9,TREND(O$8:O$9,N$8:N$9,$G63),IF($G63&gt;=N$10,TREND(O$9:O$10,N$9:N$10,$G63),IF($G63&gt;=N$11,TREND(O$10:O$11,N$10:N$11,$G63),0)))))</f>
        <v>1</v>
      </c>
      <c r="S63" s="68" cm="1">
        <f t="array" ref="S63">IF($G63&gt;=S$7,TREND(T$6:T$7,S$6:S$7,$G63),IF($G63&gt;=S$8,TREND(T$7:T$8,S$7:S$8,$G63),IF($G63&gt;=S$9,TREND(T$8:T$9,S$8:S$9,$G63),IF($G63&gt;=S$10,TREND(T$9:T$10,S$9:S$10,$G63),IF($G63&gt;=S$11,TREND(T$10:T$11,S$10:S$11,$G63),0)))))</f>
        <v>1</v>
      </c>
      <c r="X63" s="175">
        <v>0</v>
      </c>
      <c r="Y63" s="20"/>
      <c r="Z63" s="18"/>
      <c r="AA63" s="18"/>
      <c r="AB63" s="18"/>
      <c r="AC63" s="18"/>
      <c r="AD63" s="18"/>
      <c r="AE63" s="18"/>
      <c r="AF63" s="18"/>
      <c r="AI63" s="21"/>
      <c r="AJ63" s="29">
        <f t="shared" si="30"/>
        <v>45770</v>
      </c>
      <c r="AK63">
        <f t="shared" si="24"/>
        <v>0</v>
      </c>
      <c r="AL63" s="1">
        <f t="shared" si="25"/>
        <v>1</v>
      </c>
      <c r="AM63" s="1">
        <f t="shared" si="26"/>
        <v>0</v>
      </c>
      <c r="AN63" s="145">
        <f t="shared" si="27"/>
        <v>0</v>
      </c>
      <c r="AO63" s="144">
        <f t="shared" si="29"/>
        <v>0.85</v>
      </c>
    </row>
    <row r="64" spans="1:41" x14ac:dyDescent="0.35">
      <c r="A64" s="68">
        <f t="shared" si="28"/>
        <v>1</v>
      </c>
      <c r="D64" s="205"/>
      <c r="F64" s="21"/>
      <c r="G64" s="68">
        <v>0.23</v>
      </c>
      <c r="H64" s="22"/>
      <c r="I64" s="68" cm="1">
        <f t="array" ref="I64">IF($G64&gt;=I$7,TREND(J$6:J$7,I$6:I$7,$G64),IF($G64&gt;=I$8,TREND(J$7:J$8,I$7:I$8,$G64),IF($G64&gt;=I$9,TREND(J$8:J$9,I$8:I$9,$G64),IF($G64&gt;=I$10,TREND(J$9:J$10,I$9:I$10,$G64),IF($G64&gt;=I$11,TREND(J$10:J$11,I$10:I$11,$G64),0)))))</f>
        <v>1</v>
      </c>
      <c r="J64" s="20"/>
      <c r="K64" s="3"/>
      <c r="L64" s="28"/>
      <c r="M64" s="28"/>
      <c r="N64" s="68" cm="1">
        <f t="array" ref="N64">IF($G64&gt;=N$7,TREND(O$6:O$7,N$6:N$7,$G64),IF($G64&gt;=N$8,TREND(O$7:O$8,N$7:N$8,$G64),IF($G64&gt;=N$9,TREND(O$8:O$9,N$8:N$9,$G64),IF($G64&gt;=N$10,TREND(O$9:O$10,N$9:N$10,$G64),IF($G64&gt;=N$11,TREND(O$10:O$11,N$10:N$11,$G64),0)))))</f>
        <v>1</v>
      </c>
      <c r="S64" s="68" cm="1">
        <f t="array" ref="S64">IF($G64&gt;=S$7,TREND(T$6:T$7,S$6:S$7,$G64),IF($G64&gt;=S$8,TREND(T$7:T$8,S$7:S$8,$G64),IF($G64&gt;=S$9,TREND(T$8:T$9,S$8:S$9,$G64),IF($G64&gt;=S$10,TREND(T$9:T$10,S$9:S$10,$G64),IF($G64&gt;=S$11,TREND(T$10:T$11,S$10:S$11,$G64),0)))))</f>
        <v>1</v>
      </c>
      <c r="X64" s="175">
        <v>0</v>
      </c>
      <c r="Y64" s="20"/>
      <c r="Z64" s="18"/>
      <c r="AA64" s="18"/>
      <c r="AB64" s="18"/>
      <c r="AC64" s="18"/>
      <c r="AD64" s="18"/>
      <c r="AE64" s="18"/>
      <c r="AF64" s="18"/>
      <c r="AI64" s="21"/>
      <c r="AJ64" s="29">
        <f t="shared" si="30"/>
        <v>45771</v>
      </c>
      <c r="AK64">
        <f t="shared" si="24"/>
        <v>0</v>
      </c>
      <c r="AL64" s="1">
        <f t="shared" si="25"/>
        <v>1</v>
      </c>
      <c r="AM64" s="1">
        <f t="shared" si="26"/>
        <v>0</v>
      </c>
      <c r="AN64" s="145">
        <f t="shared" si="27"/>
        <v>0</v>
      </c>
      <c r="AO64" s="144">
        <f t="shared" si="29"/>
        <v>0.85</v>
      </c>
    </row>
    <row r="65" spans="1:42" x14ac:dyDescent="0.35">
      <c r="A65" s="68">
        <f t="shared" si="28"/>
        <v>1</v>
      </c>
      <c r="D65" s="205"/>
      <c r="F65" s="21"/>
      <c r="G65" s="68">
        <v>0.24</v>
      </c>
      <c r="H65" s="22"/>
      <c r="I65" s="68" cm="1">
        <f t="array" ref="I65">IF($G65&gt;=I$7,TREND(J$6:J$7,I$6:I$7,$G65),IF($G65&gt;=I$8,TREND(J$7:J$8,I$7:I$8,$G65),IF($G65&gt;=I$9,TREND(J$8:J$9,I$8:I$9,$G65),IF($G65&gt;=I$10,TREND(J$9:J$10,I$9:I$10,$G65),IF($G65&gt;=I$11,TREND(J$10:J$11,I$10:I$11,$G65),0)))))</f>
        <v>1</v>
      </c>
      <c r="J65" s="20"/>
      <c r="K65" s="3"/>
      <c r="L65" s="28"/>
      <c r="M65" s="28"/>
      <c r="N65" s="68" cm="1">
        <f t="array" ref="N65">IF($G65&gt;=N$7,TREND(O$6:O$7,N$6:N$7,$G65),IF($G65&gt;=N$8,TREND(O$7:O$8,N$7:N$8,$G65),IF($G65&gt;=N$9,TREND(O$8:O$9,N$8:N$9,$G65),IF($G65&gt;=N$10,TREND(O$9:O$10,N$9:N$10,$G65),IF($G65&gt;=N$11,TREND(O$10:O$11,N$10:N$11,$G65),0)))))</f>
        <v>1</v>
      </c>
      <c r="S65" s="68" cm="1">
        <f t="array" ref="S65">IF($G65&gt;=S$7,TREND(T$6:T$7,S$6:S$7,$G65),IF($G65&gt;=S$8,TREND(T$7:T$8,S$7:S$8,$G65),IF($G65&gt;=S$9,TREND(T$8:T$9,S$8:S$9,$G65),IF($G65&gt;=S$10,TREND(T$9:T$10,S$9:S$10,$G65),IF($G65&gt;=S$11,TREND(T$10:T$11,S$10:S$11,$G65),0)))))</f>
        <v>1</v>
      </c>
      <c r="X65" s="175">
        <v>0</v>
      </c>
      <c r="Y65" s="20"/>
      <c r="Z65" s="18"/>
      <c r="AA65" s="18"/>
      <c r="AB65" s="18"/>
      <c r="AC65" s="18"/>
      <c r="AD65" s="18"/>
      <c r="AE65" s="18"/>
      <c r="AF65" s="18"/>
      <c r="AI65" s="21"/>
      <c r="AJ65" s="29">
        <f t="shared" si="30"/>
        <v>45772</v>
      </c>
      <c r="AK65">
        <f t="shared" si="24"/>
        <v>0</v>
      </c>
      <c r="AL65" s="1">
        <f t="shared" si="25"/>
        <v>1</v>
      </c>
      <c r="AM65" s="1">
        <f t="shared" si="26"/>
        <v>0</v>
      </c>
      <c r="AN65" s="145">
        <f t="shared" si="27"/>
        <v>0</v>
      </c>
      <c r="AO65" s="144">
        <f t="shared" si="29"/>
        <v>0.85</v>
      </c>
    </row>
    <row r="66" spans="1:42" x14ac:dyDescent="0.35">
      <c r="A66" s="68">
        <f t="shared" si="28"/>
        <v>1</v>
      </c>
      <c r="D66" s="205"/>
      <c r="F66" s="21"/>
      <c r="G66" s="68">
        <v>0.25</v>
      </c>
      <c r="H66" s="22"/>
      <c r="I66" s="68" cm="1">
        <f t="array" ref="I66">IF($G66&gt;=I$7,TREND(J$6:J$7,I$6:I$7,$G66),IF($G66&gt;=I$8,TREND(J$7:J$8,I$7:I$8,$G66),IF($G66&gt;=I$9,TREND(J$8:J$9,I$8:I$9,$G66),IF($G66&gt;=I$10,TREND(J$9:J$10,I$9:I$10,$G66),IF($G66&gt;=I$11,TREND(J$10:J$11,I$10:I$11,$G66),0)))))</f>
        <v>1</v>
      </c>
      <c r="J66" s="20"/>
      <c r="K66" s="3"/>
      <c r="L66" s="28"/>
      <c r="M66" s="28"/>
      <c r="N66" s="68" cm="1">
        <f t="array" ref="N66">IF($G66&gt;=N$7,TREND(O$6:O$7,N$6:N$7,$G66),IF($G66&gt;=N$8,TREND(O$7:O$8,N$7:N$8,$G66),IF($G66&gt;=N$9,TREND(O$8:O$9,N$8:N$9,$G66),IF($G66&gt;=N$10,TREND(O$9:O$10,N$9:N$10,$G66),IF($G66&gt;=N$11,TREND(O$10:O$11,N$10:N$11,$G66),0)))))</f>
        <v>1</v>
      </c>
      <c r="S66" s="68" cm="1">
        <f t="array" ref="S66">IF($G66&gt;=S$7,TREND(T$6:T$7,S$6:S$7,$G66),IF($G66&gt;=S$8,TREND(T$7:T$8,S$7:S$8,$G66),IF($G66&gt;=S$9,TREND(T$8:T$9,S$8:S$9,$G66),IF($G66&gt;=S$10,TREND(T$9:T$10,S$9:S$10,$G66),IF($G66&gt;=S$11,TREND(T$10:T$11,S$10:S$11,$G66),0)))))</f>
        <v>1</v>
      </c>
      <c r="X66" s="175">
        <v>0</v>
      </c>
      <c r="Y66" s="20"/>
      <c r="Z66" s="18"/>
      <c r="AA66" s="18"/>
      <c r="AB66" s="18"/>
      <c r="AC66" s="18"/>
      <c r="AD66" s="18"/>
      <c r="AE66" s="18"/>
      <c r="AF66" s="18"/>
      <c r="AI66" s="21"/>
      <c r="AJ66" s="29">
        <f t="shared" si="30"/>
        <v>45773</v>
      </c>
      <c r="AK66">
        <f t="shared" si="24"/>
        <v>0</v>
      </c>
      <c r="AL66" s="1">
        <f t="shared" si="25"/>
        <v>1</v>
      </c>
      <c r="AM66" s="1">
        <f t="shared" si="26"/>
        <v>0</v>
      </c>
      <c r="AN66" s="145">
        <f t="shared" si="27"/>
        <v>0</v>
      </c>
      <c r="AO66" s="144">
        <f t="shared" si="29"/>
        <v>0.85</v>
      </c>
    </row>
    <row r="67" spans="1:42" s="4" customFormat="1" x14ac:dyDescent="0.35">
      <c r="A67" s="68">
        <f t="shared" si="28"/>
        <v>1</v>
      </c>
      <c r="B67" s="1"/>
      <c r="C67" s="1"/>
      <c r="D67" s="205"/>
      <c r="E67" s="1"/>
      <c r="F67" s="21"/>
      <c r="G67" s="68">
        <v>0.26</v>
      </c>
      <c r="H67" s="22"/>
      <c r="I67" s="68" cm="1">
        <f t="array" ref="I67">IF($G67&gt;=I$7,TREND(J$6:J$7,I$6:I$7,$G67),IF($G67&gt;=I$8,TREND(J$7:J$8,I$7:I$8,$G67),IF($G67&gt;=I$9,TREND(J$8:J$9,I$8:I$9,$G67),IF($G67&gt;=I$10,TREND(J$9:J$10,I$9:I$10,$G67),IF($G67&gt;=I$11,TREND(J$10:J$11,I$10:I$11,$G67),0)))))</f>
        <v>1</v>
      </c>
      <c r="J67" s="20"/>
      <c r="K67" s="3"/>
      <c r="L67" s="28"/>
      <c r="M67" s="28"/>
      <c r="N67" s="68" cm="1">
        <f t="array" ref="N67">IF($G67&gt;=N$7,TREND(O$6:O$7,N$6:N$7,$G67),IF($G67&gt;=N$8,TREND(O$7:O$8,N$7:N$8,$G67),IF($G67&gt;=N$9,TREND(O$8:O$9,N$8:N$9,$G67),IF($G67&gt;=N$10,TREND(O$9:O$10,N$9:N$10,$G67),IF($G67&gt;=N$11,TREND(O$10:O$11,N$10:N$11,$G67),0)))))</f>
        <v>1</v>
      </c>
      <c r="O67" s="1"/>
      <c r="P67" s="1"/>
      <c r="Q67" s="1"/>
      <c r="R67" s="1"/>
      <c r="S67" s="68" cm="1">
        <f t="array" ref="S67">IF($G67&gt;=S$7,TREND(T$6:T$7,S$6:S$7,$G67),IF($G67&gt;=S$8,TREND(T$7:T$8,S$7:S$8,$G67),IF($G67&gt;=S$9,TREND(T$8:T$9,S$8:S$9,$G67),IF($G67&gt;=S$10,TREND(T$9:T$10,S$9:S$10,$G67),IF($G67&gt;=S$11,TREND(T$10:T$11,S$10:S$11,$G67),0)))))</f>
        <v>1</v>
      </c>
      <c r="T67" s="1"/>
      <c r="U67" s="1"/>
      <c r="V67" s="1"/>
      <c r="W67" s="1"/>
      <c r="X67" s="175">
        <v>0</v>
      </c>
      <c r="Y67" s="20"/>
      <c r="Z67" s="18"/>
      <c r="AA67" s="18"/>
      <c r="AB67" s="18"/>
      <c r="AC67" s="18"/>
      <c r="AD67" s="18"/>
      <c r="AE67" s="18"/>
      <c r="AF67" s="18"/>
      <c r="AG67" s="1"/>
      <c r="AH67" s="1"/>
      <c r="AI67" s="21"/>
      <c r="AJ67" s="29">
        <f t="shared" si="30"/>
        <v>45774</v>
      </c>
      <c r="AK67">
        <f t="shared" si="24"/>
        <v>0</v>
      </c>
      <c r="AL67" s="1">
        <f t="shared" si="25"/>
        <v>1</v>
      </c>
      <c r="AM67" s="1">
        <f t="shared" si="26"/>
        <v>0</v>
      </c>
      <c r="AN67" s="145">
        <f t="shared" si="27"/>
        <v>0</v>
      </c>
      <c r="AO67" s="144">
        <f t="shared" si="29"/>
        <v>0.85</v>
      </c>
      <c r="AP67" s="1"/>
    </row>
    <row r="68" spans="1:42" x14ac:dyDescent="0.35">
      <c r="A68" s="68">
        <f t="shared" si="28"/>
        <v>1</v>
      </c>
      <c r="D68" s="205"/>
      <c r="F68" s="21"/>
      <c r="G68" s="68">
        <v>0.27</v>
      </c>
      <c r="H68" s="22"/>
      <c r="I68" s="68" cm="1">
        <f t="array" ref="I68">IF($G68&gt;=I$7,TREND(J$6:J$7,I$6:I$7,$G68),IF($G68&gt;=I$8,TREND(J$7:J$8,I$7:I$8,$G68),IF($G68&gt;=I$9,TREND(J$8:J$9,I$8:I$9,$G68),IF($G68&gt;=I$10,TREND(J$9:J$10,I$9:I$10,$G68),IF($G68&gt;=I$11,TREND(J$10:J$11,I$10:I$11,$G68),0)))))</f>
        <v>1</v>
      </c>
      <c r="J68" s="20"/>
      <c r="K68" s="3"/>
      <c r="L68" s="28"/>
      <c r="M68" s="28"/>
      <c r="N68" s="68" cm="1">
        <f t="array" ref="N68">IF($G68&gt;=N$7,TREND(O$6:O$7,N$6:N$7,$G68),IF($G68&gt;=N$8,TREND(O$7:O$8,N$7:N$8,$G68),IF($G68&gt;=N$9,TREND(O$8:O$9,N$8:N$9,$G68),IF($G68&gt;=N$10,TREND(O$9:O$10,N$9:N$10,$G68),IF($G68&gt;=N$11,TREND(O$10:O$11,N$10:N$11,$G68),0)))))</f>
        <v>1</v>
      </c>
      <c r="S68" s="68" cm="1">
        <f t="array" ref="S68">IF($G68&gt;=S$7,TREND(T$6:T$7,S$6:S$7,$G68),IF($G68&gt;=S$8,TREND(T$7:T$8,S$7:S$8,$G68),IF($G68&gt;=S$9,TREND(T$8:T$9,S$8:S$9,$G68),IF($G68&gt;=S$10,TREND(T$9:T$10,S$9:S$10,$G68),IF($G68&gt;=S$11,TREND(T$10:T$11,S$10:S$11,$G68),0)))))</f>
        <v>1</v>
      </c>
      <c r="X68" s="175">
        <v>0</v>
      </c>
      <c r="Y68" s="20"/>
      <c r="Z68" s="18"/>
      <c r="AA68" s="18"/>
      <c r="AB68" s="18"/>
      <c r="AC68" s="18"/>
      <c r="AD68" s="18"/>
      <c r="AE68" s="18"/>
      <c r="AF68" s="18"/>
      <c r="AI68" s="21"/>
      <c r="AJ68" s="29">
        <f t="shared" si="30"/>
        <v>45775</v>
      </c>
      <c r="AK68">
        <f t="shared" si="24"/>
        <v>0</v>
      </c>
      <c r="AL68" s="1">
        <f t="shared" si="25"/>
        <v>1</v>
      </c>
      <c r="AM68" s="1">
        <f t="shared" si="26"/>
        <v>0</v>
      </c>
      <c r="AN68" s="145">
        <f t="shared" si="27"/>
        <v>0</v>
      </c>
      <c r="AO68" s="144">
        <f t="shared" si="29"/>
        <v>0.85</v>
      </c>
    </row>
    <row r="69" spans="1:42" x14ac:dyDescent="0.35">
      <c r="A69" s="68">
        <f t="shared" si="28"/>
        <v>1</v>
      </c>
      <c r="D69" s="205"/>
      <c r="F69" s="21"/>
      <c r="G69" s="68">
        <v>0.28000000000000003</v>
      </c>
      <c r="H69" s="22"/>
      <c r="I69" s="68" cm="1">
        <f t="array" ref="I69">IF($G69&gt;=I$7,TREND(J$6:J$7,I$6:I$7,$G69),IF($G69&gt;=I$8,TREND(J$7:J$8,I$7:I$8,$G69),IF($G69&gt;=I$9,TREND(J$8:J$9,I$8:I$9,$G69),IF($G69&gt;=I$10,TREND(J$9:J$10,I$9:I$10,$G69),IF($G69&gt;=I$11,TREND(J$10:J$11,I$10:I$11,$G69),0)))))</f>
        <v>1</v>
      </c>
      <c r="J69" s="20"/>
      <c r="K69" s="3"/>
      <c r="L69" s="28"/>
      <c r="M69" s="28"/>
      <c r="N69" s="68" cm="1">
        <f t="array" ref="N69">IF($G69&gt;=N$7,TREND(O$6:O$7,N$6:N$7,$G69),IF($G69&gt;=N$8,TREND(O$7:O$8,N$7:N$8,$G69),IF($G69&gt;=N$9,TREND(O$8:O$9,N$8:N$9,$G69),IF($G69&gt;=N$10,TREND(O$9:O$10,N$9:N$10,$G69),IF($G69&gt;=N$11,TREND(O$10:O$11,N$10:N$11,$G69),0)))))</f>
        <v>1</v>
      </c>
      <c r="S69" s="68" cm="1">
        <f t="array" ref="S69">IF($G69&gt;=S$7,TREND(T$6:T$7,S$6:S$7,$G69),IF($G69&gt;=S$8,TREND(T$7:T$8,S$7:S$8,$G69),IF($G69&gt;=S$9,TREND(T$8:T$9,S$8:S$9,$G69),IF($G69&gt;=S$10,TREND(T$9:T$10,S$9:S$10,$G69),IF($G69&gt;=S$11,TREND(T$10:T$11,S$10:S$11,$G69),0)))))</f>
        <v>1</v>
      </c>
      <c r="X69" s="175">
        <v>0</v>
      </c>
      <c r="Y69" s="20"/>
      <c r="Z69" s="18"/>
      <c r="AA69" s="18"/>
      <c r="AB69" s="18"/>
      <c r="AC69" s="18"/>
      <c r="AD69" s="18"/>
      <c r="AE69" s="18"/>
      <c r="AF69" s="18"/>
      <c r="AI69" s="21"/>
      <c r="AJ69" s="29">
        <f t="shared" si="30"/>
        <v>45776</v>
      </c>
      <c r="AK69">
        <f t="shared" si="24"/>
        <v>0</v>
      </c>
      <c r="AL69" s="1">
        <f t="shared" si="25"/>
        <v>1</v>
      </c>
      <c r="AM69" s="1">
        <f t="shared" si="26"/>
        <v>0</v>
      </c>
      <c r="AN69" s="145">
        <f t="shared" si="27"/>
        <v>0</v>
      </c>
      <c r="AO69" s="144">
        <f t="shared" si="29"/>
        <v>0.85</v>
      </c>
    </row>
    <row r="70" spans="1:42" x14ac:dyDescent="0.35">
      <c r="A70" s="68">
        <f t="shared" si="28"/>
        <v>1</v>
      </c>
      <c r="D70" s="205"/>
      <c r="F70" s="21"/>
      <c r="G70" s="68">
        <v>0.28999999999999998</v>
      </c>
      <c r="H70" s="22"/>
      <c r="I70" s="68" cm="1">
        <f t="array" ref="I70">IF($G70&gt;=I$7,TREND(J$6:J$7,I$6:I$7,$G70),IF($G70&gt;=I$8,TREND(J$7:J$8,I$7:I$8,$G70),IF($G70&gt;=I$9,TREND(J$8:J$9,I$8:I$9,$G70),IF($G70&gt;=I$10,TREND(J$9:J$10,I$9:I$10,$G70),IF($G70&gt;=I$11,TREND(J$10:J$11,I$10:I$11,$G70),0)))))</f>
        <v>1</v>
      </c>
      <c r="J70" s="20"/>
      <c r="K70" s="3"/>
      <c r="L70" s="23"/>
      <c r="M70" s="23"/>
      <c r="N70" s="68" cm="1">
        <f t="array" ref="N70">IF($G70&gt;=N$7,TREND(O$6:O$7,N$6:N$7,$G70),IF($G70&gt;=N$8,TREND(O$7:O$8,N$7:N$8,$G70),IF($G70&gt;=N$9,TREND(O$8:O$9,N$8:N$9,$G70),IF($G70&gt;=N$10,TREND(O$9:O$10,N$9:N$10,$G70),IF($G70&gt;=N$11,TREND(O$10:O$11,N$10:N$11,$G70),0)))))</f>
        <v>1</v>
      </c>
      <c r="S70" s="68" cm="1">
        <f t="array" ref="S70">IF($G70&gt;=S$7,TREND(T$6:T$7,S$6:S$7,$G70),IF($G70&gt;=S$8,TREND(T$7:T$8,S$7:S$8,$G70),IF($G70&gt;=S$9,TREND(T$8:T$9,S$8:S$9,$G70),IF($G70&gt;=S$10,TREND(T$9:T$10,S$9:S$10,$G70),IF($G70&gt;=S$11,TREND(T$10:T$11,S$10:S$11,$G70),0)))))</f>
        <v>1</v>
      </c>
      <c r="X70" s="175">
        <v>0</v>
      </c>
      <c r="Y70" s="20"/>
      <c r="Z70" s="18"/>
      <c r="AA70" s="18"/>
      <c r="AB70" s="18"/>
      <c r="AC70" s="18"/>
      <c r="AD70" s="18"/>
      <c r="AE70" s="18"/>
      <c r="AF70" s="18"/>
      <c r="AI70" s="21"/>
      <c r="AJ70" s="29">
        <f t="shared" si="30"/>
        <v>45777</v>
      </c>
      <c r="AK70">
        <f t="shared" si="24"/>
        <v>0</v>
      </c>
      <c r="AL70" s="1">
        <f t="shared" si="25"/>
        <v>1</v>
      </c>
      <c r="AM70" s="1">
        <f t="shared" si="26"/>
        <v>0</v>
      </c>
      <c r="AN70" s="145">
        <f t="shared" si="27"/>
        <v>0</v>
      </c>
      <c r="AO70" s="144">
        <f t="shared" si="29"/>
        <v>0.85</v>
      </c>
    </row>
    <row r="71" spans="1:42" x14ac:dyDescent="0.35">
      <c r="A71" s="68">
        <f t="shared" si="28"/>
        <v>1</v>
      </c>
      <c r="D71" s="205"/>
      <c r="F71" s="21"/>
      <c r="G71" s="68">
        <v>0.3</v>
      </c>
      <c r="H71" s="22"/>
      <c r="I71" s="68" cm="1">
        <f t="array" ref="I71">IF($G71&gt;=I$7,TREND(J$6:J$7,I$6:I$7,$G71),IF($G71&gt;=I$8,TREND(J$7:J$8,I$7:I$8,$G71),IF($G71&gt;=I$9,TREND(J$8:J$9,I$8:I$9,$G71),IF($G71&gt;=I$10,TREND(J$9:J$10,I$9:I$10,$G71),IF($G71&gt;=I$11,TREND(J$10:J$11,I$10:I$11,$G71),0)))))</f>
        <v>1</v>
      </c>
      <c r="J71" s="20"/>
      <c r="K71" s="3"/>
      <c r="L71" s="23"/>
      <c r="M71" s="23"/>
      <c r="N71" s="68" cm="1">
        <f t="array" ref="N71">IF($G71&gt;=N$7,TREND(O$6:O$7,N$6:N$7,$G71),IF($G71&gt;=N$8,TREND(O$7:O$8,N$7:N$8,$G71),IF($G71&gt;=N$9,TREND(O$8:O$9,N$8:N$9,$G71),IF($G71&gt;=N$10,TREND(O$9:O$10,N$9:N$10,$G71),IF($G71&gt;=N$11,TREND(O$10:O$11,N$10:N$11,$G71),0)))))</f>
        <v>1</v>
      </c>
      <c r="S71" s="68" cm="1">
        <f t="array" ref="S71">IF($G71&gt;=S$7,TREND(T$6:T$7,S$6:S$7,$G71),IF($G71&gt;=S$8,TREND(T$7:T$8,S$7:S$8,$G71),IF($G71&gt;=S$9,TREND(T$8:T$9,S$8:S$9,$G71),IF($G71&gt;=S$10,TREND(T$9:T$10,S$9:S$10,$G71),IF($G71&gt;=S$11,TREND(T$10:T$11,S$10:S$11,$G71),0)))))</f>
        <v>1</v>
      </c>
      <c r="X71" s="175">
        <v>0</v>
      </c>
      <c r="Y71" s="20"/>
      <c r="Z71" s="18"/>
      <c r="AA71" s="18"/>
      <c r="AB71" s="18"/>
      <c r="AC71" s="18"/>
      <c r="AD71" s="18"/>
      <c r="AE71" s="18"/>
      <c r="AF71" s="18"/>
      <c r="AI71" s="21"/>
      <c r="AJ71" s="29">
        <f t="shared" si="30"/>
        <v>45778</v>
      </c>
      <c r="AK71">
        <f t="shared" si="24"/>
        <v>0</v>
      </c>
      <c r="AL71" s="1">
        <f t="shared" si="25"/>
        <v>1</v>
      </c>
      <c r="AM71" s="1">
        <f t="shared" si="26"/>
        <v>0</v>
      </c>
      <c r="AN71" s="145">
        <f t="shared" si="27"/>
        <v>0</v>
      </c>
      <c r="AO71" s="144">
        <f t="shared" si="29"/>
        <v>0.85</v>
      </c>
    </row>
    <row r="72" spans="1:42" x14ac:dyDescent="0.35">
      <c r="A72" s="68">
        <f t="shared" si="28"/>
        <v>1</v>
      </c>
      <c r="D72" s="205"/>
      <c r="F72" s="21"/>
      <c r="G72" s="68">
        <v>0.31</v>
      </c>
      <c r="H72" s="22"/>
      <c r="I72" s="68" cm="1">
        <f t="array" ref="I72">IF($G72&gt;=I$7,TREND(J$6:J$7,I$6:I$7,$G72),IF($G72&gt;=I$8,TREND(J$7:J$8,I$7:I$8,$G72),IF($G72&gt;=I$9,TREND(J$8:J$9,I$8:I$9,$G72),IF($G72&gt;=I$10,TREND(J$9:J$10,I$9:I$10,$G72),IF($G72&gt;=I$11,TREND(J$10:J$11,I$10:I$11,$G72),0)))))</f>
        <v>1</v>
      </c>
      <c r="J72" s="20"/>
      <c r="K72" s="3"/>
      <c r="L72" s="23"/>
      <c r="M72" s="23"/>
      <c r="N72" s="68" cm="1">
        <f t="array" ref="N72">IF($G72&gt;=N$7,TREND(O$6:O$7,N$6:N$7,$G72),IF($G72&gt;=N$8,TREND(O$7:O$8,N$7:N$8,$G72),IF($G72&gt;=N$9,TREND(O$8:O$9,N$8:N$9,$G72),IF($G72&gt;=N$10,TREND(O$9:O$10,N$9:N$10,$G72),IF($G72&gt;=N$11,TREND(O$10:O$11,N$10:N$11,$G72),0)))))</f>
        <v>1</v>
      </c>
      <c r="S72" s="68" cm="1">
        <f t="array" ref="S72">IF($G72&gt;=S$7,TREND(T$6:T$7,S$6:S$7,$G72),IF($G72&gt;=S$8,TREND(T$7:T$8,S$7:S$8,$G72),IF($G72&gt;=S$9,TREND(T$8:T$9,S$8:S$9,$G72),IF($G72&gt;=S$10,TREND(T$9:T$10,S$9:S$10,$G72),IF($G72&gt;=S$11,TREND(T$10:T$11,S$10:S$11,$G72),0)))))</f>
        <v>1</v>
      </c>
      <c r="X72" s="175">
        <v>0</v>
      </c>
      <c r="Y72" s="20"/>
      <c r="Z72" s="18"/>
      <c r="AA72" s="18"/>
      <c r="AB72" s="18"/>
      <c r="AC72" s="18"/>
      <c r="AD72" s="18"/>
      <c r="AE72" s="18"/>
      <c r="AF72" s="18"/>
      <c r="AI72" s="21"/>
      <c r="AJ72" s="29">
        <f t="shared" si="30"/>
        <v>45779</v>
      </c>
      <c r="AK72">
        <f t="shared" si="24"/>
        <v>0</v>
      </c>
      <c r="AL72" s="1">
        <f t="shared" si="25"/>
        <v>1</v>
      </c>
      <c r="AM72" s="1">
        <f t="shared" si="26"/>
        <v>0</v>
      </c>
      <c r="AN72" s="145">
        <f t="shared" si="27"/>
        <v>0</v>
      </c>
      <c r="AO72" s="144">
        <f t="shared" si="29"/>
        <v>0.85</v>
      </c>
    </row>
    <row r="73" spans="1:42" x14ac:dyDescent="0.35">
      <c r="A73" s="68">
        <f t="shared" si="28"/>
        <v>1</v>
      </c>
      <c r="D73" s="205"/>
      <c r="F73" s="21"/>
      <c r="G73" s="68">
        <v>0.32</v>
      </c>
      <c r="H73" s="22"/>
      <c r="I73" s="68" cm="1">
        <f t="array" ref="I73">IF($G73&gt;=I$7,TREND(J$6:J$7,I$6:I$7,$G73),IF($G73&gt;=I$8,TREND(J$7:J$8,I$7:I$8,$G73),IF($G73&gt;=I$9,TREND(J$8:J$9,I$8:I$9,$G73),IF($G73&gt;=I$10,TREND(J$9:J$10,I$9:I$10,$G73),IF($G73&gt;=I$11,TREND(J$10:J$11,I$10:I$11,$G73),0)))))</f>
        <v>1</v>
      </c>
      <c r="J73" s="20"/>
      <c r="K73" s="3"/>
      <c r="L73" s="23"/>
      <c r="M73" s="23"/>
      <c r="N73" s="68" cm="1">
        <f t="array" ref="N73">IF($G73&gt;=N$7,TREND(O$6:O$7,N$6:N$7,$G73),IF($G73&gt;=N$8,TREND(O$7:O$8,N$7:N$8,$G73),IF($G73&gt;=N$9,TREND(O$8:O$9,N$8:N$9,$G73),IF($G73&gt;=N$10,TREND(O$9:O$10,N$9:N$10,$G73),IF($G73&gt;=N$11,TREND(O$10:O$11,N$10:N$11,$G73),0)))))</f>
        <v>1</v>
      </c>
      <c r="S73" s="68" cm="1">
        <f t="array" ref="S73">IF($G73&gt;=S$7,TREND(T$6:T$7,S$6:S$7,$G73),IF($G73&gt;=S$8,TREND(T$7:T$8,S$7:S$8,$G73),IF($G73&gt;=S$9,TREND(T$8:T$9,S$8:S$9,$G73),IF($G73&gt;=S$10,TREND(T$9:T$10,S$9:S$10,$G73),IF($G73&gt;=S$11,TREND(T$10:T$11,S$10:S$11,$G73),0)))))</f>
        <v>1</v>
      </c>
      <c r="X73" s="175">
        <v>0</v>
      </c>
      <c r="Y73" s="20"/>
      <c r="Z73" s="18"/>
      <c r="AA73" s="18"/>
      <c r="AB73" s="18"/>
      <c r="AC73" s="18"/>
      <c r="AD73" s="18"/>
      <c r="AE73" s="18"/>
      <c r="AF73" s="18"/>
      <c r="AI73" s="21"/>
      <c r="AJ73" s="29">
        <f t="shared" si="30"/>
        <v>45780</v>
      </c>
      <c r="AK73">
        <f t="shared" si="24"/>
        <v>0</v>
      </c>
      <c r="AL73" s="1">
        <f t="shared" si="25"/>
        <v>1</v>
      </c>
      <c r="AM73" s="1">
        <f t="shared" si="26"/>
        <v>0</v>
      </c>
      <c r="AN73" s="145">
        <f t="shared" si="27"/>
        <v>0</v>
      </c>
      <c r="AO73" s="144">
        <f t="shared" si="29"/>
        <v>0.85</v>
      </c>
    </row>
    <row r="74" spans="1:42" x14ac:dyDescent="0.35">
      <c r="A74" s="68">
        <f t="shared" si="28"/>
        <v>1</v>
      </c>
      <c r="D74" s="205"/>
      <c r="F74" s="21"/>
      <c r="G74" s="68">
        <v>0.33</v>
      </c>
      <c r="H74" s="24"/>
      <c r="I74" s="68" cm="1">
        <f t="array" ref="I74">IF($G74&gt;=I$7,TREND(J$6:J$7,I$6:I$7,$G74),IF($G74&gt;=I$8,TREND(J$7:J$8,I$7:I$8,$G74),IF($G74&gt;=I$9,TREND(J$8:J$9,I$8:I$9,$G74),IF($G74&gt;=I$10,TREND(J$9:J$10,I$9:I$10,$G74),IF($G74&gt;=I$11,TREND(J$10:J$11,I$10:I$11,$G74),0)))))</f>
        <v>1</v>
      </c>
      <c r="J74" s="20"/>
      <c r="K74" s="3"/>
      <c r="L74" s="23"/>
      <c r="M74" s="23"/>
      <c r="N74" s="68" cm="1">
        <f t="array" ref="N74">IF($G74&gt;=N$7,TREND(O$6:O$7,N$6:N$7,$G74),IF($G74&gt;=N$8,TREND(O$7:O$8,N$7:N$8,$G74),IF($G74&gt;=N$9,TREND(O$8:O$9,N$8:N$9,$G74),IF($G74&gt;=N$10,TREND(O$9:O$10,N$9:N$10,$G74),IF($G74&gt;=N$11,TREND(O$10:O$11,N$10:N$11,$G74),0)))))</f>
        <v>1</v>
      </c>
      <c r="S74" s="68" cm="1">
        <f t="array" ref="S74">IF($G74&gt;=S$7,TREND(T$6:T$7,S$6:S$7,$G74),IF($G74&gt;=S$8,TREND(T$7:T$8,S$7:S$8,$G74),IF($G74&gt;=S$9,TREND(T$8:T$9,S$8:S$9,$G74),IF($G74&gt;=S$10,TREND(T$9:T$10,S$9:S$10,$G74),IF($G74&gt;=S$11,TREND(T$10:T$11,S$10:S$11,$G74),0)))))</f>
        <v>1</v>
      </c>
      <c r="X74" s="175">
        <v>0</v>
      </c>
      <c r="Y74" s="20"/>
      <c r="Z74" s="18"/>
      <c r="AA74" s="18"/>
      <c r="AB74" s="18"/>
      <c r="AC74" s="18"/>
      <c r="AD74" s="18"/>
      <c r="AE74" s="18"/>
      <c r="AF74" s="18"/>
      <c r="AI74" s="21"/>
      <c r="AJ74" s="29">
        <f t="shared" si="30"/>
        <v>45781</v>
      </c>
      <c r="AK74">
        <f t="shared" si="24"/>
        <v>0</v>
      </c>
      <c r="AL74" s="1">
        <f t="shared" si="25"/>
        <v>1</v>
      </c>
      <c r="AM74" s="1">
        <f t="shared" si="26"/>
        <v>0</v>
      </c>
      <c r="AN74" s="145">
        <f t="shared" si="27"/>
        <v>0</v>
      </c>
      <c r="AO74" s="144">
        <f t="shared" si="29"/>
        <v>0.85</v>
      </c>
    </row>
    <row r="75" spans="1:42" x14ac:dyDescent="0.35">
      <c r="A75" s="68">
        <f t="shared" si="28"/>
        <v>1</v>
      </c>
      <c r="D75" s="205"/>
      <c r="F75" s="21"/>
      <c r="G75" s="68">
        <v>0.34</v>
      </c>
      <c r="I75" s="68" cm="1">
        <f t="array" ref="I75">IF($G75&gt;=I$7,TREND(J$6:J$7,I$6:I$7,$G75),IF($G75&gt;=I$8,TREND(J$7:J$8,I$7:I$8,$G75),IF($G75&gt;=I$9,TREND(J$8:J$9,I$8:I$9,$G75),IF($G75&gt;=I$10,TREND(J$9:J$10,I$9:I$10,$G75),IF($G75&gt;=I$11,TREND(J$10:J$11,I$10:I$11,$G75),0)))))</f>
        <v>1</v>
      </c>
      <c r="J75" s="20"/>
      <c r="K75" s="3"/>
      <c r="N75" s="68" cm="1">
        <f t="array" ref="N75">IF($G75&gt;=N$7,TREND(O$6:O$7,N$6:N$7,$G75),IF($G75&gt;=N$8,TREND(O$7:O$8,N$7:N$8,$G75),IF($G75&gt;=N$9,TREND(O$8:O$9,N$8:N$9,$G75),IF($G75&gt;=N$10,TREND(O$9:O$10,N$9:N$10,$G75),IF($G75&gt;=N$11,TREND(O$10:O$11,N$10:N$11,$G75),0)))))</f>
        <v>1</v>
      </c>
      <c r="S75" s="68" cm="1">
        <f t="array" ref="S75">IF($G75&gt;=S$7,TREND(T$6:T$7,S$6:S$7,$G75),IF($G75&gt;=S$8,TREND(T$7:T$8,S$7:S$8,$G75),IF($G75&gt;=S$9,TREND(T$8:T$9,S$8:S$9,$G75),IF($G75&gt;=S$10,TREND(T$9:T$10,S$9:S$10,$G75),IF($G75&gt;=S$11,TREND(T$10:T$11,S$10:S$11,$G75),0)))))</f>
        <v>1</v>
      </c>
      <c r="X75" s="175">
        <v>0</v>
      </c>
      <c r="Y75" s="20"/>
      <c r="Z75" s="18"/>
      <c r="AA75" s="18"/>
      <c r="AB75" s="18"/>
      <c r="AC75" s="18"/>
      <c r="AD75" s="18"/>
      <c r="AE75" s="18"/>
      <c r="AF75" s="18"/>
      <c r="AI75" s="21"/>
      <c r="AJ75" s="29">
        <f t="shared" si="30"/>
        <v>45782</v>
      </c>
      <c r="AK75">
        <f t="shared" si="24"/>
        <v>0</v>
      </c>
      <c r="AL75" s="1">
        <f t="shared" si="25"/>
        <v>1</v>
      </c>
      <c r="AM75" s="1">
        <f t="shared" si="26"/>
        <v>0</v>
      </c>
      <c r="AN75" s="145">
        <f t="shared" si="27"/>
        <v>0</v>
      </c>
      <c r="AO75" s="144">
        <f t="shared" si="29"/>
        <v>0.85</v>
      </c>
    </row>
    <row r="76" spans="1:42" x14ac:dyDescent="0.35">
      <c r="A76" s="68">
        <f t="shared" si="28"/>
        <v>1</v>
      </c>
      <c r="D76" s="205"/>
      <c r="F76" s="21"/>
      <c r="G76" s="68">
        <v>0.35</v>
      </c>
      <c r="I76" s="68" cm="1">
        <f t="array" ref="I76">IF($G76&gt;=I$7,TREND(J$6:J$7,I$6:I$7,$G76),IF($G76&gt;=I$8,TREND(J$7:J$8,I$7:I$8,$G76),IF($G76&gt;=I$9,TREND(J$8:J$9,I$8:I$9,$G76),IF($G76&gt;=I$10,TREND(J$9:J$10,I$9:I$10,$G76),IF($G76&gt;=I$11,TREND(J$10:J$11,I$10:I$11,$G76),0)))))</f>
        <v>1</v>
      </c>
      <c r="J76" s="20"/>
      <c r="K76" s="3"/>
      <c r="N76" s="68" cm="1">
        <f t="array" ref="N76">IF($G76&gt;=N$7,TREND(O$6:O$7,N$6:N$7,$G76),IF($G76&gt;=N$8,TREND(O$7:O$8,N$7:N$8,$G76),IF($G76&gt;=N$9,TREND(O$8:O$9,N$8:N$9,$G76),IF($G76&gt;=N$10,TREND(O$9:O$10,N$9:N$10,$G76),IF($G76&gt;=N$11,TREND(O$10:O$11,N$10:N$11,$G76),0)))))</f>
        <v>1</v>
      </c>
      <c r="S76" s="68" cm="1">
        <f t="array" ref="S76">IF($G76&gt;=S$7,TREND(T$6:T$7,S$6:S$7,$G76),IF($G76&gt;=S$8,TREND(T$7:T$8,S$7:S$8,$G76),IF($G76&gt;=S$9,TREND(T$8:T$9,S$8:S$9,$G76),IF($G76&gt;=S$10,TREND(T$9:T$10,S$9:S$10,$G76),IF($G76&gt;=S$11,TREND(T$10:T$11,S$10:S$11,$G76),0)))))</f>
        <v>1</v>
      </c>
      <c r="X76" s="175">
        <v>0</v>
      </c>
      <c r="Y76" s="20"/>
      <c r="Z76" s="18"/>
      <c r="AA76" s="18"/>
      <c r="AB76" s="18"/>
      <c r="AC76" s="18"/>
      <c r="AD76" s="18"/>
      <c r="AE76" s="18"/>
      <c r="AF76" s="18"/>
      <c r="AI76" s="21"/>
      <c r="AJ76" s="29">
        <f t="shared" si="30"/>
        <v>45783</v>
      </c>
      <c r="AK76">
        <f t="shared" si="24"/>
        <v>0</v>
      </c>
      <c r="AL76" s="1">
        <f t="shared" si="25"/>
        <v>1</v>
      </c>
      <c r="AM76" s="1">
        <f t="shared" si="26"/>
        <v>0</v>
      </c>
      <c r="AN76" s="145">
        <f t="shared" si="27"/>
        <v>0</v>
      </c>
      <c r="AO76" s="144">
        <f t="shared" si="29"/>
        <v>0.85</v>
      </c>
    </row>
    <row r="77" spans="1:42" x14ac:dyDescent="0.35">
      <c r="A77" s="68">
        <f t="shared" si="28"/>
        <v>1</v>
      </c>
      <c r="D77" s="205"/>
      <c r="F77" s="21"/>
      <c r="G77" s="68">
        <v>0.36</v>
      </c>
      <c r="I77" s="68" cm="1">
        <f t="array" ref="I77">IF($G77&gt;=I$7,TREND(J$6:J$7,I$6:I$7,$G77),IF($G77&gt;=I$8,TREND(J$7:J$8,I$7:I$8,$G77),IF($G77&gt;=I$9,TREND(J$8:J$9,I$8:I$9,$G77),IF($G77&gt;=I$10,TREND(J$9:J$10,I$9:I$10,$G77),IF($G77&gt;=I$11,TREND(J$10:J$11,I$10:I$11,$G77),0)))))</f>
        <v>1</v>
      </c>
      <c r="J77" s="20"/>
      <c r="K77" s="3"/>
      <c r="N77" s="68" cm="1">
        <f t="array" ref="N77">IF($G77&gt;=N$7,TREND(O$6:O$7,N$6:N$7,$G77),IF($G77&gt;=N$8,TREND(O$7:O$8,N$7:N$8,$G77),IF($G77&gt;=N$9,TREND(O$8:O$9,N$8:N$9,$G77),IF($G77&gt;=N$10,TREND(O$9:O$10,N$9:N$10,$G77),IF($G77&gt;=N$11,TREND(O$10:O$11,N$10:N$11,$G77),0)))))</f>
        <v>1</v>
      </c>
      <c r="S77" s="68" cm="1">
        <f t="array" ref="S77">IF($G77&gt;=S$7,TREND(T$6:T$7,S$6:S$7,$G77),IF($G77&gt;=S$8,TREND(T$7:T$8,S$7:S$8,$G77),IF($G77&gt;=S$9,TREND(T$8:T$9,S$8:S$9,$G77),IF($G77&gt;=S$10,TREND(T$9:T$10,S$9:S$10,$G77),IF($G77&gt;=S$11,TREND(T$10:T$11,S$10:S$11,$G77),0)))))</f>
        <v>1</v>
      </c>
      <c r="X77" s="175">
        <v>0</v>
      </c>
      <c r="Y77" s="20"/>
      <c r="Z77" s="18"/>
      <c r="AA77" s="18"/>
      <c r="AB77" s="18"/>
      <c r="AC77" s="18"/>
      <c r="AD77" s="18"/>
      <c r="AE77" s="18"/>
      <c r="AF77" s="18"/>
      <c r="AI77" s="21"/>
      <c r="AJ77" s="29">
        <f t="shared" si="30"/>
        <v>45784</v>
      </c>
      <c r="AK77">
        <f t="shared" si="24"/>
        <v>0</v>
      </c>
      <c r="AL77" s="1">
        <f t="shared" si="25"/>
        <v>1</v>
      </c>
      <c r="AM77" s="1">
        <f t="shared" si="26"/>
        <v>0</v>
      </c>
      <c r="AN77" s="145">
        <f t="shared" si="27"/>
        <v>0</v>
      </c>
      <c r="AO77" s="144">
        <f t="shared" si="29"/>
        <v>0.85</v>
      </c>
    </row>
    <row r="78" spans="1:42" x14ac:dyDescent="0.35">
      <c r="A78" s="68">
        <f t="shared" si="28"/>
        <v>1</v>
      </c>
      <c r="D78" s="205"/>
      <c r="F78" s="21"/>
      <c r="G78" s="68">
        <v>0.37</v>
      </c>
      <c r="I78" s="68" cm="1">
        <f t="array" ref="I78">IF($G78&gt;=I$7,TREND(J$6:J$7,I$6:I$7,$G78),IF($G78&gt;=I$8,TREND(J$7:J$8,I$7:I$8,$G78),IF($G78&gt;=I$9,TREND(J$8:J$9,I$8:I$9,$G78),IF($G78&gt;=I$10,TREND(J$9:J$10,I$9:I$10,$G78),IF($G78&gt;=I$11,TREND(J$10:J$11,I$10:I$11,$G78),0)))))</f>
        <v>1</v>
      </c>
      <c r="J78" s="20"/>
      <c r="K78" s="3"/>
      <c r="N78" s="68" cm="1">
        <f t="array" ref="N78">IF($G78&gt;=N$7,TREND(O$6:O$7,N$6:N$7,$G78),IF($G78&gt;=N$8,TREND(O$7:O$8,N$7:N$8,$G78),IF($G78&gt;=N$9,TREND(O$8:O$9,N$8:N$9,$G78),IF($G78&gt;=N$10,TREND(O$9:O$10,N$9:N$10,$G78),IF($G78&gt;=N$11,TREND(O$10:O$11,N$10:N$11,$G78),0)))))</f>
        <v>1</v>
      </c>
      <c r="S78" s="68" cm="1">
        <f t="array" ref="S78">IF($G78&gt;=S$7,TREND(T$6:T$7,S$6:S$7,$G78),IF($G78&gt;=S$8,TREND(T$7:T$8,S$7:S$8,$G78),IF($G78&gt;=S$9,TREND(T$8:T$9,S$8:S$9,$G78),IF($G78&gt;=S$10,TREND(T$9:T$10,S$9:S$10,$G78),IF($G78&gt;=S$11,TREND(T$10:T$11,S$10:S$11,$G78),0)))))</f>
        <v>1</v>
      </c>
      <c r="X78" s="175">
        <v>0</v>
      </c>
      <c r="Y78" s="20"/>
      <c r="Z78" s="18"/>
      <c r="AA78" s="18"/>
      <c r="AB78" s="18"/>
      <c r="AC78" s="18"/>
      <c r="AD78" s="18"/>
      <c r="AE78" s="18"/>
      <c r="AF78" s="18"/>
      <c r="AI78" s="21"/>
      <c r="AJ78" s="29">
        <f t="shared" si="30"/>
        <v>45785</v>
      </c>
      <c r="AK78">
        <f t="shared" si="24"/>
        <v>0</v>
      </c>
      <c r="AL78" s="1">
        <f t="shared" si="25"/>
        <v>1</v>
      </c>
      <c r="AM78" s="1">
        <f t="shared" si="26"/>
        <v>0</v>
      </c>
      <c r="AN78" s="145">
        <f t="shared" si="27"/>
        <v>0</v>
      </c>
      <c r="AO78" s="144">
        <f t="shared" si="29"/>
        <v>0.85</v>
      </c>
    </row>
    <row r="79" spans="1:42" x14ac:dyDescent="0.35">
      <c r="A79" s="68">
        <f t="shared" si="28"/>
        <v>1</v>
      </c>
      <c r="D79" s="205"/>
      <c r="F79" s="21"/>
      <c r="G79" s="68">
        <v>0.38</v>
      </c>
      <c r="I79" s="68" cm="1">
        <f t="array" ref="I79">IF($G79&gt;=I$7,TREND(J$6:J$7,I$6:I$7,$G79),IF($G79&gt;=I$8,TREND(J$7:J$8,I$7:I$8,$G79),IF($G79&gt;=I$9,TREND(J$8:J$9,I$8:I$9,$G79),IF($G79&gt;=I$10,TREND(J$9:J$10,I$9:I$10,$G79),IF($G79&gt;=I$11,TREND(J$10:J$11,I$10:I$11,$G79),0)))))</f>
        <v>1</v>
      </c>
      <c r="J79" s="20"/>
      <c r="K79" s="3"/>
      <c r="N79" s="68" cm="1">
        <f t="array" ref="N79">IF($G79&gt;=N$7,TREND(O$6:O$7,N$6:N$7,$G79),IF($G79&gt;=N$8,TREND(O$7:O$8,N$7:N$8,$G79),IF($G79&gt;=N$9,TREND(O$8:O$9,N$8:N$9,$G79),IF($G79&gt;=N$10,TREND(O$9:O$10,N$9:N$10,$G79),IF($G79&gt;=N$11,TREND(O$10:O$11,N$10:N$11,$G79),0)))))</f>
        <v>1</v>
      </c>
      <c r="S79" s="68" cm="1">
        <f t="array" ref="S79">IF($G79&gt;=S$7,TREND(T$6:T$7,S$6:S$7,$G79),IF($G79&gt;=S$8,TREND(T$7:T$8,S$7:S$8,$G79),IF($G79&gt;=S$9,TREND(T$8:T$9,S$8:S$9,$G79),IF($G79&gt;=S$10,TREND(T$9:T$10,S$9:S$10,$G79),IF($G79&gt;=S$11,TREND(T$10:T$11,S$10:S$11,$G79),0)))))</f>
        <v>1</v>
      </c>
      <c r="X79" s="175">
        <v>0</v>
      </c>
      <c r="Y79" s="20"/>
      <c r="Z79" s="18"/>
      <c r="AA79" s="18"/>
      <c r="AB79" s="18"/>
      <c r="AC79" s="18"/>
      <c r="AD79" s="18"/>
      <c r="AE79" s="18"/>
      <c r="AF79" s="18"/>
      <c r="AI79" s="21"/>
      <c r="AJ79" s="29">
        <f t="shared" si="30"/>
        <v>45786</v>
      </c>
      <c r="AK79">
        <f t="shared" si="24"/>
        <v>0</v>
      </c>
      <c r="AL79" s="1">
        <f t="shared" si="25"/>
        <v>1</v>
      </c>
      <c r="AM79" s="1">
        <f t="shared" si="26"/>
        <v>0</v>
      </c>
      <c r="AN79" s="145">
        <f t="shared" si="27"/>
        <v>0</v>
      </c>
      <c r="AO79" s="144">
        <f t="shared" si="29"/>
        <v>0.85</v>
      </c>
    </row>
    <row r="80" spans="1:42" x14ac:dyDescent="0.35">
      <c r="A80" s="68">
        <f t="shared" si="28"/>
        <v>1</v>
      </c>
      <c r="D80" s="205"/>
      <c r="F80" s="21"/>
      <c r="G80" s="68">
        <v>0.39</v>
      </c>
      <c r="I80" s="68" cm="1">
        <f t="array" ref="I80">IF($G80&gt;=I$7,TREND(J$6:J$7,I$6:I$7,$G80),IF($G80&gt;=I$8,TREND(J$7:J$8,I$7:I$8,$G80),IF($G80&gt;=I$9,TREND(J$8:J$9,I$8:I$9,$G80),IF($G80&gt;=I$10,TREND(J$9:J$10,I$9:I$10,$G80),IF($G80&gt;=I$11,TREND(J$10:J$11,I$10:I$11,$G80),0)))))</f>
        <v>1</v>
      </c>
      <c r="J80" s="20"/>
      <c r="K80" s="3"/>
      <c r="N80" s="68" cm="1">
        <f t="array" ref="N80">IF($G80&gt;=N$7,TREND(O$6:O$7,N$6:N$7,$G80),IF($G80&gt;=N$8,TREND(O$7:O$8,N$7:N$8,$G80),IF($G80&gt;=N$9,TREND(O$8:O$9,N$8:N$9,$G80),IF($G80&gt;=N$10,TREND(O$9:O$10,N$9:N$10,$G80),IF($G80&gt;=N$11,TREND(O$10:O$11,N$10:N$11,$G80),0)))))</f>
        <v>1</v>
      </c>
      <c r="S80" s="68" cm="1">
        <f t="array" ref="S80">IF($G80&gt;=S$7,TREND(T$6:T$7,S$6:S$7,$G80),IF($G80&gt;=S$8,TREND(T$7:T$8,S$7:S$8,$G80),IF($G80&gt;=S$9,TREND(T$8:T$9,S$8:S$9,$G80),IF($G80&gt;=S$10,TREND(T$9:T$10,S$9:S$10,$G80),IF($G80&gt;=S$11,TREND(T$10:T$11,S$10:S$11,$G80),0)))))</f>
        <v>1</v>
      </c>
      <c r="X80" s="175">
        <v>0</v>
      </c>
      <c r="Y80" s="20"/>
      <c r="Z80" s="18"/>
      <c r="AA80" s="18"/>
      <c r="AB80" s="18"/>
      <c r="AC80" s="18"/>
      <c r="AD80" s="18"/>
      <c r="AE80" s="18"/>
      <c r="AF80" s="18"/>
      <c r="AI80" s="21"/>
      <c r="AJ80" s="29">
        <f t="shared" si="30"/>
        <v>45787</v>
      </c>
      <c r="AK80">
        <f t="shared" si="24"/>
        <v>0</v>
      </c>
      <c r="AL80" s="1">
        <f t="shared" si="25"/>
        <v>1</v>
      </c>
      <c r="AM80" s="1">
        <f t="shared" si="26"/>
        <v>0</v>
      </c>
      <c r="AN80" s="145">
        <f t="shared" si="27"/>
        <v>0</v>
      </c>
      <c r="AO80" s="144">
        <f t="shared" si="29"/>
        <v>0.85</v>
      </c>
    </row>
    <row r="81" spans="1:41" x14ac:dyDescent="0.35">
      <c r="A81" s="68">
        <f t="shared" si="28"/>
        <v>1</v>
      </c>
      <c r="D81" s="205"/>
      <c r="F81" s="21"/>
      <c r="G81" s="68">
        <v>0.4</v>
      </c>
      <c r="I81" s="68" cm="1">
        <f t="array" ref="I81">IF($G81&gt;=I$7,TREND(J$6:J$7,I$6:I$7,$G81),IF($G81&gt;=I$8,TREND(J$7:J$8,I$7:I$8,$G81),IF($G81&gt;=I$9,TREND(J$8:J$9,I$8:I$9,$G81),IF($G81&gt;=I$10,TREND(J$9:J$10,I$9:I$10,$G81),IF($G81&gt;=I$11,TREND(J$10:J$11,I$10:I$11,$G81),0)))))</f>
        <v>1</v>
      </c>
      <c r="J81" s="20"/>
      <c r="K81" s="3"/>
      <c r="N81" s="68" cm="1">
        <f t="array" ref="N81">IF($G81&gt;=N$7,TREND(O$6:O$7,N$6:N$7,$G81),IF($G81&gt;=N$8,TREND(O$7:O$8,N$7:N$8,$G81),IF($G81&gt;=N$9,TREND(O$8:O$9,N$8:N$9,$G81),IF($G81&gt;=N$10,TREND(O$9:O$10,N$9:N$10,$G81),IF($G81&gt;=N$11,TREND(O$10:O$11,N$10:N$11,$G81),0)))))</f>
        <v>1</v>
      </c>
      <c r="S81" s="68" cm="1">
        <f t="array" ref="S81">IF($G81&gt;=S$7,TREND(T$6:T$7,S$6:S$7,$G81),IF($G81&gt;=S$8,TREND(T$7:T$8,S$7:S$8,$G81),IF($G81&gt;=S$9,TREND(T$8:T$9,S$8:S$9,$G81),IF($G81&gt;=S$10,TREND(T$9:T$10,S$9:S$10,$G81),IF($G81&gt;=S$11,TREND(T$10:T$11,S$10:S$11,$G81),0)))))</f>
        <v>1</v>
      </c>
      <c r="X81" s="175">
        <v>0</v>
      </c>
      <c r="Y81" s="20"/>
      <c r="Z81" s="18"/>
      <c r="AA81" s="18"/>
      <c r="AB81" s="18"/>
      <c r="AC81" s="18"/>
      <c r="AD81" s="18"/>
      <c r="AE81" s="18"/>
      <c r="AF81" s="18"/>
      <c r="AI81" s="21"/>
      <c r="AJ81" s="29">
        <f t="shared" si="30"/>
        <v>45788</v>
      </c>
      <c r="AK81">
        <f t="shared" si="24"/>
        <v>0</v>
      </c>
      <c r="AL81" s="1">
        <f t="shared" si="25"/>
        <v>1</v>
      </c>
      <c r="AM81" s="1">
        <f t="shared" si="26"/>
        <v>0</v>
      </c>
      <c r="AN81" s="145">
        <f t="shared" si="27"/>
        <v>0</v>
      </c>
      <c r="AO81" s="144">
        <f t="shared" si="29"/>
        <v>0.85</v>
      </c>
    </row>
    <row r="82" spans="1:41" x14ac:dyDescent="0.35">
      <c r="A82" s="68">
        <f t="shared" si="28"/>
        <v>1</v>
      </c>
      <c r="D82" s="205"/>
      <c r="F82" s="21"/>
      <c r="G82" s="68">
        <v>0.41</v>
      </c>
      <c r="I82" s="68" cm="1">
        <f t="array" ref="I82">IF($G82&gt;=I$7,TREND(J$6:J$7,I$6:I$7,$G82),IF($G82&gt;=I$8,TREND(J$7:J$8,I$7:I$8,$G82),IF($G82&gt;=I$9,TREND(J$8:J$9,I$8:I$9,$G82),IF($G82&gt;=I$10,TREND(J$9:J$10,I$9:I$10,$G82),IF($G82&gt;=I$11,TREND(J$10:J$11,I$10:I$11,$G82),0)))))</f>
        <v>1</v>
      </c>
      <c r="J82" s="20"/>
      <c r="K82" s="3"/>
      <c r="N82" s="68" cm="1">
        <f t="array" ref="N82">IF($G82&gt;=N$7,TREND(O$6:O$7,N$6:N$7,$G82),IF($G82&gt;=N$8,TREND(O$7:O$8,N$7:N$8,$G82),IF($G82&gt;=N$9,TREND(O$8:O$9,N$8:N$9,$G82),IF($G82&gt;=N$10,TREND(O$9:O$10,N$9:N$10,$G82),IF($G82&gt;=N$11,TREND(O$10:O$11,N$10:N$11,$G82),0)))))</f>
        <v>1</v>
      </c>
      <c r="S82" s="68" cm="1">
        <f t="array" ref="S82">IF($G82&gt;=S$7,TREND(T$6:T$7,S$6:S$7,$G82),IF($G82&gt;=S$8,TREND(T$7:T$8,S$7:S$8,$G82),IF($G82&gt;=S$9,TREND(T$8:T$9,S$8:S$9,$G82),IF($G82&gt;=S$10,TREND(T$9:T$10,S$9:S$10,$G82),IF($G82&gt;=S$11,TREND(T$10:T$11,S$10:S$11,$G82),0)))))</f>
        <v>1</v>
      </c>
      <c r="X82" s="175">
        <v>0</v>
      </c>
      <c r="Y82" s="20"/>
      <c r="Z82" s="18"/>
      <c r="AA82" s="18"/>
      <c r="AB82" s="18"/>
      <c r="AC82" s="18"/>
      <c r="AD82" s="18"/>
      <c r="AE82" s="18"/>
      <c r="AF82" s="18"/>
      <c r="AI82" s="21"/>
      <c r="AJ82" s="29">
        <f t="shared" si="30"/>
        <v>45789</v>
      </c>
      <c r="AK82">
        <f t="shared" si="24"/>
        <v>0</v>
      </c>
      <c r="AL82" s="1">
        <f t="shared" si="25"/>
        <v>1</v>
      </c>
      <c r="AM82" s="1">
        <f t="shared" si="26"/>
        <v>0</v>
      </c>
      <c r="AN82" s="145">
        <f t="shared" si="27"/>
        <v>0</v>
      </c>
      <c r="AO82" s="144">
        <f t="shared" si="29"/>
        <v>0.85</v>
      </c>
    </row>
    <row r="83" spans="1:41" x14ac:dyDescent="0.35">
      <c r="A83" s="68">
        <f t="shared" si="28"/>
        <v>1</v>
      </c>
      <c r="B83" s="4"/>
      <c r="D83" s="205"/>
      <c r="F83" s="21"/>
      <c r="G83" s="68">
        <v>0.42</v>
      </c>
      <c r="I83" s="68" cm="1">
        <f t="array" ref="I83">IF($G83&gt;=I$7,TREND(J$6:J$7,I$6:I$7,$G83),IF($G83&gt;=I$8,TREND(J$7:J$8,I$7:I$8,$G83),IF($G83&gt;=I$9,TREND(J$8:J$9,I$8:I$9,$G83),IF($G83&gt;=I$10,TREND(J$9:J$10,I$9:I$10,$G83),IF($G83&gt;=I$11,TREND(J$10:J$11,I$10:I$11,$G83),0)))))</f>
        <v>1</v>
      </c>
      <c r="J83" s="20"/>
      <c r="K83" s="3"/>
      <c r="N83" s="68" cm="1">
        <f t="array" ref="N83">IF($G83&gt;=N$7,TREND(O$6:O$7,N$6:N$7,$G83),IF($G83&gt;=N$8,TREND(O$7:O$8,N$7:N$8,$G83),IF($G83&gt;=N$9,TREND(O$8:O$9,N$8:N$9,$G83),IF($G83&gt;=N$10,TREND(O$9:O$10,N$9:N$10,$G83),IF($G83&gt;=N$11,TREND(O$10:O$11,N$10:N$11,$G83),0)))))</f>
        <v>1</v>
      </c>
      <c r="S83" s="68" cm="1">
        <f t="array" ref="S83">IF($G83&gt;=S$7,TREND(T$6:T$7,S$6:S$7,$G83),IF($G83&gt;=S$8,TREND(T$7:T$8,S$7:S$8,$G83),IF($G83&gt;=S$9,TREND(T$8:T$9,S$8:S$9,$G83),IF($G83&gt;=S$10,TREND(T$9:T$10,S$9:S$10,$G83),IF($G83&gt;=S$11,TREND(T$10:T$11,S$10:S$11,$G83),0)))))</f>
        <v>1</v>
      </c>
      <c r="X83" s="175">
        <v>0</v>
      </c>
      <c r="Y83" s="20"/>
      <c r="Z83" s="18"/>
      <c r="AA83" s="18"/>
      <c r="AB83" s="18"/>
      <c r="AC83" s="18"/>
      <c r="AD83" s="18"/>
      <c r="AE83" s="18"/>
      <c r="AF83" s="18"/>
      <c r="AI83" s="21"/>
      <c r="AJ83" s="29">
        <f t="shared" si="30"/>
        <v>45790</v>
      </c>
      <c r="AK83">
        <f t="shared" si="24"/>
        <v>0</v>
      </c>
      <c r="AL83" s="1">
        <f t="shared" si="25"/>
        <v>1</v>
      </c>
      <c r="AM83" s="1">
        <f t="shared" si="26"/>
        <v>0</v>
      </c>
      <c r="AN83" s="145">
        <f t="shared" si="27"/>
        <v>0</v>
      </c>
      <c r="AO83" s="144">
        <f t="shared" si="29"/>
        <v>0.85</v>
      </c>
    </row>
    <row r="84" spans="1:41" x14ac:dyDescent="0.35">
      <c r="A84" s="68">
        <f t="shared" si="28"/>
        <v>1</v>
      </c>
      <c r="D84" s="205"/>
      <c r="F84" s="21"/>
      <c r="G84" s="68">
        <v>0.43</v>
      </c>
      <c r="I84" s="68" cm="1">
        <f t="array" ref="I84">IF($G84&gt;=I$7,TREND(J$6:J$7,I$6:I$7,$G84),IF($G84&gt;=I$8,TREND(J$7:J$8,I$7:I$8,$G84),IF($G84&gt;=I$9,TREND(J$8:J$9,I$8:I$9,$G84),IF($G84&gt;=I$10,TREND(J$9:J$10,I$9:I$10,$G84),IF($G84&gt;=I$11,TREND(J$10:J$11,I$10:I$11,$G84),0)))))</f>
        <v>1</v>
      </c>
      <c r="J84" s="20"/>
      <c r="K84" s="3"/>
      <c r="N84" s="68" cm="1">
        <f t="array" ref="N84">IF($G84&gt;=N$7,TREND(O$6:O$7,N$6:N$7,$G84),IF($G84&gt;=N$8,TREND(O$7:O$8,N$7:N$8,$G84),IF($G84&gt;=N$9,TREND(O$8:O$9,N$8:N$9,$G84),IF($G84&gt;=N$10,TREND(O$9:O$10,N$9:N$10,$G84),IF($G84&gt;=N$11,TREND(O$10:O$11,N$10:N$11,$G84),0)))))</f>
        <v>1</v>
      </c>
      <c r="S84" s="68" cm="1">
        <f t="array" ref="S84">IF($G84&gt;=S$7,TREND(T$6:T$7,S$6:S$7,$G84),IF($G84&gt;=S$8,TREND(T$7:T$8,S$7:S$8,$G84),IF($G84&gt;=S$9,TREND(T$8:T$9,S$8:S$9,$G84),IF($G84&gt;=S$10,TREND(T$9:T$10,S$9:S$10,$G84),IF($G84&gt;=S$11,TREND(T$10:T$11,S$10:S$11,$G84),0)))))</f>
        <v>1</v>
      </c>
      <c r="X84" s="175">
        <v>0</v>
      </c>
      <c r="Y84" s="20"/>
      <c r="Z84" s="18"/>
      <c r="AA84" s="18"/>
      <c r="AB84" s="18"/>
      <c r="AC84" s="18"/>
      <c r="AD84" s="18"/>
      <c r="AE84" s="18"/>
      <c r="AF84" s="18"/>
      <c r="AI84" s="21"/>
      <c r="AJ84" s="29">
        <f t="shared" si="30"/>
        <v>45791</v>
      </c>
      <c r="AK84">
        <f t="shared" si="24"/>
        <v>0</v>
      </c>
      <c r="AL84" s="1">
        <f t="shared" si="25"/>
        <v>1</v>
      </c>
      <c r="AM84" s="1">
        <f t="shared" si="26"/>
        <v>0</v>
      </c>
      <c r="AN84" s="145">
        <f t="shared" si="27"/>
        <v>0</v>
      </c>
      <c r="AO84" s="144">
        <f t="shared" si="29"/>
        <v>0.85</v>
      </c>
    </row>
    <row r="85" spans="1:41" x14ac:dyDescent="0.35">
      <c r="A85" s="68">
        <f t="shared" si="28"/>
        <v>1</v>
      </c>
      <c r="D85" s="205"/>
      <c r="F85" s="21"/>
      <c r="G85" s="68">
        <v>0.44</v>
      </c>
      <c r="I85" s="68" cm="1">
        <f t="array" ref="I85">IF($G85&gt;=I$7,TREND(J$6:J$7,I$6:I$7,$G85),IF($G85&gt;=I$8,TREND(J$7:J$8,I$7:I$8,$G85),IF($G85&gt;=I$9,TREND(J$8:J$9,I$8:I$9,$G85),IF($G85&gt;=I$10,TREND(J$9:J$10,I$9:I$10,$G85),IF($G85&gt;=I$11,TREND(J$10:J$11,I$10:I$11,$G85),0)))))</f>
        <v>1</v>
      </c>
      <c r="J85" s="20"/>
      <c r="K85" s="3"/>
      <c r="N85" s="68" cm="1">
        <f t="array" ref="N85">IF($G85&gt;=N$7,TREND(O$6:O$7,N$6:N$7,$G85),IF($G85&gt;=N$8,TREND(O$7:O$8,N$7:N$8,$G85),IF($G85&gt;=N$9,TREND(O$8:O$9,N$8:N$9,$G85),IF($G85&gt;=N$10,TREND(O$9:O$10,N$9:N$10,$G85),IF($G85&gt;=N$11,TREND(O$10:O$11,N$10:N$11,$G85),0)))))</f>
        <v>1</v>
      </c>
      <c r="S85" s="68" cm="1">
        <f t="array" ref="S85">IF($G85&gt;=S$7,TREND(T$6:T$7,S$6:S$7,$G85),IF($G85&gt;=S$8,TREND(T$7:T$8,S$7:S$8,$G85),IF($G85&gt;=S$9,TREND(T$8:T$9,S$8:S$9,$G85),IF($G85&gt;=S$10,TREND(T$9:T$10,S$9:S$10,$G85),IF($G85&gt;=S$11,TREND(T$10:T$11,S$10:S$11,$G85),0)))))</f>
        <v>1</v>
      </c>
      <c r="X85" s="175">
        <v>0</v>
      </c>
      <c r="Y85" s="20"/>
      <c r="Z85" s="18"/>
      <c r="AA85" s="18"/>
      <c r="AB85" s="18"/>
      <c r="AC85" s="18"/>
      <c r="AD85" s="18"/>
      <c r="AE85" s="18"/>
      <c r="AF85" s="18"/>
      <c r="AI85" s="21"/>
      <c r="AJ85" s="29">
        <f t="shared" si="30"/>
        <v>45792</v>
      </c>
      <c r="AK85">
        <f t="shared" si="24"/>
        <v>0</v>
      </c>
      <c r="AL85" s="1">
        <f t="shared" si="25"/>
        <v>1</v>
      </c>
      <c r="AM85" s="1">
        <f t="shared" si="26"/>
        <v>0</v>
      </c>
      <c r="AN85" s="145">
        <f t="shared" si="27"/>
        <v>0</v>
      </c>
      <c r="AO85" s="144">
        <f t="shared" si="29"/>
        <v>0.85</v>
      </c>
    </row>
    <row r="86" spans="1:41" x14ac:dyDescent="0.35">
      <c r="A86" s="68">
        <f t="shared" si="28"/>
        <v>1</v>
      </c>
      <c r="D86" s="205"/>
      <c r="F86" s="21"/>
      <c r="G86" s="68">
        <v>0.45</v>
      </c>
      <c r="I86" s="68" cm="1">
        <f t="array" ref="I86">IF($G86&gt;=I$7,TREND(J$6:J$7,I$6:I$7,$G86),IF($G86&gt;=I$8,TREND(J$7:J$8,I$7:I$8,$G86),IF($G86&gt;=I$9,TREND(J$8:J$9,I$8:I$9,$G86),IF($G86&gt;=I$10,TREND(J$9:J$10,I$9:I$10,$G86),IF($G86&gt;=I$11,TREND(J$10:J$11,I$10:I$11,$G86),0)))))</f>
        <v>1</v>
      </c>
      <c r="J86" s="20"/>
      <c r="K86" s="3"/>
      <c r="N86" s="68" cm="1">
        <f t="array" ref="N86">IF($G86&gt;=N$7,TREND(O$6:O$7,N$6:N$7,$G86),IF($G86&gt;=N$8,TREND(O$7:O$8,N$7:N$8,$G86),IF($G86&gt;=N$9,TREND(O$8:O$9,N$8:N$9,$G86),IF($G86&gt;=N$10,TREND(O$9:O$10,N$9:N$10,$G86),IF($G86&gt;=N$11,TREND(O$10:O$11,N$10:N$11,$G86),0)))))</f>
        <v>1</v>
      </c>
      <c r="S86" s="68" cm="1">
        <f t="array" ref="S86">IF($G86&gt;=S$7,TREND(T$6:T$7,S$6:S$7,$G86),IF($G86&gt;=S$8,TREND(T$7:T$8,S$7:S$8,$G86),IF($G86&gt;=S$9,TREND(T$8:T$9,S$8:S$9,$G86),IF($G86&gt;=S$10,TREND(T$9:T$10,S$9:S$10,$G86),IF($G86&gt;=S$11,TREND(T$10:T$11,S$10:S$11,$G86),0)))))</f>
        <v>1</v>
      </c>
      <c r="X86" s="175">
        <v>0</v>
      </c>
      <c r="Y86" s="20"/>
      <c r="Z86" s="18"/>
      <c r="AA86" s="18"/>
      <c r="AB86" s="18"/>
      <c r="AC86" s="18"/>
      <c r="AD86" s="18"/>
      <c r="AE86" s="18"/>
      <c r="AF86" s="18"/>
      <c r="AI86" s="21"/>
      <c r="AJ86" s="29">
        <f t="shared" si="30"/>
        <v>45793</v>
      </c>
      <c r="AK86">
        <f t="shared" si="24"/>
        <v>0</v>
      </c>
      <c r="AL86" s="1">
        <f t="shared" si="25"/>
        <v>1</v>
      </c>
      <c r="AM86" s="1">
        <f t="shared" si="26"/>
        <v>0</v>
      </c>
      <c r="AN86" s="145">
        <f t="shared" si="27"/>
        <v>0</v>
      </c>
      <c r="AO86" s="144">
        <f t="shared" si="29"/>
        <v>0.85</v>
      </c>
    </row>
    <row r="87" spans="1:41" x14ac:dyDescent="0.35">
      <c r="A87" s="68">
        <f t="shared" si="28"/>
        <v>1</v>
      </c>
      <c r="D87" s="205"/>
      <c r="F87" s="21"/>
      <c r="G87" s="68">
        <v>0.46</v>
      </c>
      <c r="I87" s="68" cm="1">
        <f t="array" ref="I87">IF($G87&gt;=I$7,TREND(J$6:J$7,I$6:I$7,$G87),IF($G87&gt;=I$8,TREND(J$7:J$8,I$7:I$8,$G87),IF($G87&gt;=I$9,TREND(J$8:J$9,I$8:I$9,$G87),IF($G87&gt;=I$10,TREND(J$9:J$10,I$9:I$10,$G87),IF($G87&gt;=I$11,TREND(J$10:J$11,I$10:I$11,$G87),0)))))</f>
        <v>1</v>
      </c>
      <c r="J87" s="20"/>
      <c r="K87" s="3"/>
      <c r="N87" s="68" cm="1">
        <f t="array" ref="N87">IF($G87&gt;=N$7,TREND(O$6:O$7,N$6:N$7,$G87),IF($G87&gt;=N$8,TREND(O$7:O$8,N$7:N$8,$G87),IF($G87&gt;=N$9,TREND(O$8:O$9,N$8:N$9,$G87),IF($G87&gt;=N$10,TREND(O$9:O$10,N$9:N$10,$G87),IF($G87&gt;=N$11,TREND(O$10:O$11,N$10:N$11,$G87),0)))))</f>
        <v>1</v>
      </c>
      <c r="S87" s="68" cm="1">
        <f t="array" ref="S87">IF($G87&gt;=S$7,TREND(T$6:T$7,S$6:S$7,$G87),IF($G87&gt;=S$8,TREND(T$7:T$8,S$7:S$8,$G87),IF($G87&gt;=S$9,TREND(T$8:T$9,S$8:S$9,$G87),IF($G87&gt;=S$10,TREND(T$9:T$10,S$9:S$10,$G87),IF($G87&gt;=S$11,TREND(T$10:T$11,S$10:S$11,$G87),0)))))</f>
        <v>1</v>
      </c>
      <c r="X87" s="175">
        <v>0</v>
      </c>
      <c r="Y87" s="20"/>
      <c r="Z87" s="18"/>
      <c r="AA87" s="18"/>
      <c r="AB87" s="18"/>
      <c r="AC87" s="18"/>
      <c r="AD87" s="18"/>
      <c r="AE87" s="18"/>
      <c r="AF87" s="18"/>
      <c r="AI87" s="21"/>
      <c r="AJ87" s="29">
        <f t="shared" si="30"/>
        <v>45794</v>
      </c>
      <c r="AK87">
        <f t="shared" si="24"/>
        <v>0</v>
      </c>
      <c r="AL87" s="1">
        <f t="shared" si="25"/>
        <v>1</v>
      </c>
      <c r="AM87" s="1">
        <f t="shared" si="26"/>
        <v>0</v>
      </c>
      <c r="AN87" s="145">
        <f t="shared" si="27"/>
        <v>0</v>
      </c>
      <c r="AO87" s="144">
        <f t="shared" si="29"/>
        <v>0.85</v>
      </c>
    </row>
    <row r="88" spans="1:41" x14ac:dyDescent="0.35">
      <c r="A88" s="68">
        <f t="shared" si="28"/>
        <v>1</v>
      </c>
      <c r="D88" s="205"/>
      <c r="F88" s="21"/>
      <c r="G88" s="68">
        <v>0.47</v>
      </c>
      <c r="I88" s="68" cm="1">
        <f t="array" ref="I88">IF($G88&gt;=I$7,TREND(J$6:J$7,I$6:I$7,$G88),IF($G88&gt;=I$8,TREND(J$7:J$8,I$7:I$8,$G88),IF($G88&gt;=I$9,TREND(J$8:J$9,I$8:I$9,$G88),IF($G88&gt;=I$10,TREND(J$9:J$10,I$9:I$10,$G88),IF($G88&gt;=I$11,TREND(J$10:J$11,I$10:I$11,$G88),0)))))</f>
        <v>1</v>
      </c>
      <c r="J88" s="20"/>
      <c r="K88" s="3"/>
      <c r="N88" s="68" cm="1">
        <f t="array" ref="N88">IF($G88&gt;=N$7,TREND(O$6:O$7,N$6:N$7,$G88),IF($G88&gt;=N$8,TREND(O$7:O$8,N$7:N$8,$G88),IF($G88&gt;=N$9,TREND(O$8:O$9,N$8:N$9,$G88),IF($G88&gt;=N$10,TREND(O$9:O$10,N$9:N$10,$G88),IF($G88&gt;=N$11,TREND(O$10:O$11,N$10:N$11,$G88),0)))))</f>
        <v>1</v>
      </c>
      <c r="S88" s="68" cm="1">
        <f t="array" ref="S88">IF($G88&gt;=S$7,TREND(T$6:T$7,S$6:S$7,$G88),IF($G88&gt;=S$8,TREND(T$7:T$8,S$7:S$8,$G88),IF($G88&gt;=S$9,TREND(T$8:T$9,S$8:S$9,$G88),IF($G88&gt;=S$10,TREND(T$9:T$10,S$9:S$10,$G88),IF($G88&gt;=S$11,TREND(T$10:T$11,S$10:S$11,$G88),0)))))</f>
        <v>1</v>
      </c>
      <c r="X88" s="175">
        <v>0</v>
      </c>
      <c r="Y88" s="20"/>
      <c r="Z88" s="18"/>
      <c r="AA88" s="18"/>
      <c r="AB88" s="18"/>
      <c r="AC88" s="18"/>
      <c r="AD88" s="18"/>
      <c r="AE88" s="18"/>
      <c r="AF88" s="18"/>
      <c r="AI88" s="21"/>
      <c r="AJ88" s="29">
        <f t="shared" si="30"/>
        <v>45795</v>
      </c>
      <c r="AK88">
        <f t="shared" si="24"/>
        <v>0</v>
      </c>
      <c r="AL88" s="1">
        <f t="shared" si="25"/>
        <v>1</v>
      </c>
      <c r="AM88" s="1">
        <f t="shared" si="26"/>
        <v>0</v>
      </c>
      <c r="AN88" s="145">
        <f t="shared" si="27"/>
        <v>0</v>
      </c>
      <c r="AO88" s="144">
        <f t="shared" si="29"/>
        <v>0.85</v>
      </c>
    </row>
    <row r="89" spans="1:41" x14ac:dyDescent="0.35">
      <c r="A89" s="68">
        <f t="shared" si="28"/>
        <v>1</v>
      </c>
      <c r="D89" s="205"/>
      <c r="F89" s="21"/>
      <c r="G89" s="68">
        <v>0.48</v>
      </c>
      <c r="I89" s="68" cm="1">
        <f t="array" ref="I89">IF($G89&gt;=I$7,TREND(J$6:J$7,I$6:I$7,$G89),IF($G89&gt;=I$8,TREND(J$7:J$8,I$7:I$8,$G89),IF($G89&gt;=I$9,TREND(J$8:J$9,I$8:I$9,$G89),IF($G89&gt;=I$10,TREND(J$9:J$10,I$9:I$10,$G89),IF($G89&gt;=I$11,TREND(J$10:J$11,I$10:I$11,$G89),0)))))</f>
        <v>1</v>
      </c>
      <c r="J89" s="20"/>
      <c r="K89" s="3"/>
      <c r="N89" s="68" cm="1">
        <f t="array" ref="N89">IF($G89&gt;=N$7,TREND(O$6:O$7,N$6:N$7,$G89),IF($G89&gt;=N$8,TREND(O$7:O$8,N$7:N$8,$G89),IF($G89&gt;=N$9,TREND(O$8:O$9,N$8:N$9,$G89),IF($G89&gt;=N$10,TREND(O$9:O$10,N$9:N$10,$G89),IF($G89&gt;=N$11,TREND(O$10:O$11,N$10:N$11,$G89),0)))))</f>
        <v>1</v>
      </c>
      <c r="S89" s="68" cm="1">
        <f t="array" ref="S89">IF($G89&gt;=S$7,TREND(T$6:T$7,S$6:S$7,$G89),IF($G89&gt;=S$8,TREND(T$7:T$8,S$7:S$8,$G89),IF($G89&gt;=S$9,TREND(T$8:T$9,S$8:S$9,$G89),IF($G89&gt;=S$10,TREND(T$9:T$10,S$9:S$10,$G89),IF($G89&gt;=S$11,TREND(T$10:T$11,S$10:S$11,$G89),0)))))</f>
        <v>1</v>
      </c>
      <c r="X89" s="175">
        <v>0</v>
      </c>
      <c r="Y89" s="20"/>
      <c r="Z89" s="18"/>
      <c r="AA89" s="18"/>
      <c r="AB89" s="18"/>
      <c r="AC89" s="18"/>
      <c r="AD89" s="18"/>
      <c r="AE89" s="18"/>
      <c r="AF89" s="18"/>
      <c r="AI89" s="21"/>
      <c r="AJ89" s="29">
        <f t="shared" si="30"/>
        <v>45796</v>
      </c>
      <c r="AK89">
        <f t="shared" si="24"/>
        <v>0</v>
      </c>
      <c r="AL89" s="1">
        <f t="shared" si="25"/>
        <v>1</v>
      </c>
      <c r="AM89" s="1">
        <f t="shared" si="26"/>
        <v>0</v>
      </c>
      <c r="AN89" s="145">
        <f t="shared" si="27"/>
        <v>0</v>
      </c>
      <c r="AO89" s="144">
        <f t="shared" si="29"/>
        <v>0.85</v>
      </c>
    </row>
    <row r="90" spans="1:41" x14ac:dyDescent="0.35">
      <c r="A90" s="68">
        <f t="shared" si="28"/>
        <v>1</v>
      </c>
      <c r="D90" s="205"/>
      <c r="F90" s="21"/>
      <c r="G90" s="68">
        <v>0.49</v>
      </c>
      <c r="I90" s="68" cm="1">
        <f t="array" ref="I90">IF($G90&gt;=I$7,TREND(J$6:J$7,I$6:I$7,$G90),IF($G90&gt;=I$8,TREND(J$7:J$8,I$7:I$8,$G90),IF($G90&gt;=I$9,TREND(J$8:J$9,I$8:I$9,$G90),IF($G90&gt;=I$10,TREND(J$9:J$10,I$9:I$10,$G90),IF($G90&gt;=I$11,TREND(J$10:J$11,I$10:I$11,$G90),0)))))</f>
        <v>1</v>
      </c>
      <c r="J90" s="20"/>
      <c r="K90" s="3"/>
      <c r="N90" s="68" cm="1">
        <f t="array" ref="N90">IF($G90&gt;=N$7,TREND(O$6:O$7,N$6:N$7,$G90),IF($G90&gt;=N$8,TREND(O$7:O$8,N$7:N$8,$G90),IF($G90&gt;=N$9,TREND(O$8:O$9,N$8:N$9,$G90),IF($G90&gt;=N$10,TREND(O$9:O$10,N$9:N$10,$G90),IF($G90&gt;=N$11,TREND(O$10:O$11,N$10:N$11,$G90),0)))))</f>
        <v>1</v>
      </c>
      <c r="S90" s="68" cm="1">
        <f t="array" ref="S90">IF($G90&gt;=S$7,TREND(T$6:T$7,S$6:S$7,$G90),IF($G90&gt;=S$8,TREND(T$7:T$8,S$7:S$8,$G90),IF($G90&gt;=S$9,TREND(T$8:T$9,S$8:S$9,$G90),IF($G90&gt;=S$10,TREND(T$9:T$10,S$9:S$10,$G90),IF($G90&gt;=S$11,TREND(T$10:T$11,S$10:S$11,$G90),0)))))</f>
        <v>1</v>
      </c>
      <c r="X90" s="175">
        <v>0</v>
      </c>
      <c r="Y90" s="20"/>
      <c r="Z90" s="18"/>
      <c r="AA90" s="18"/>
      <c r="AB90" s="18"/>
      <c r="AC90" s="18"/>
      <c r="AD90" s="18"/>
      <c r="AE90" s="18"/>
      <c r="AF90" s="18"/>
      <c r="AI90" s="21"/>
      <c r="AJ90" s="29">
        <f t="shared" si="30"/>
        <v>45797</v>
      </c>
      <c r="AK90">
        <f t="shared" si="24"/>
        <v>0</v>
      </c>
      <c r="AL90" s="1">
        <f t="shared" si="25"/>
        <v>1</v>
      </c>
      <c r="AM90" s="1">
        <f t="shared" si="26"/>
        <v>0</v>
      </c>
      <c r="AN90" s="145">
        <f t="shared" si="27"/>
        <v>0</v>
      </c>
      <c r="AO90" s="144">
        <f t="shared" si="29"/>
        <v>0.85</v>
      </c>
    </row>
    <row r="91" spans="1:41" x14ac:dyDescent="0.35">
      <c r="A91" s="68">
        <f t="shared" si="28"/>
        <v>1</v>
      </c>
      <c r="D91" s="205"/>
      <c r="F91" s="21"/>
      <c r="G91" s="68">
        <v>0.5</v>
      </c>
      <c r="I91" s="68" cm="1">
        <f t="array" ref="I91">IF($G91&gt;=I$7,TREND(J$6:J$7,I$6:I$7,$G91),IF($G91&gt;=I$8,TREND(J$7:J$8,I$7:I$8,$G91),IF($G91&gt;=I$9,TREND(J$8:J$9,I$8:I$9,$G91),IF($G91&gt;=I$10,TREND(J$9:J$10,I$9:I$10,$G91),IF($G91&gt;=I$11,TREND(J$10:J$11,I$10:I$11,$G91),0)))))</f>
        <v>1</v>
      </c>
      <c r="J91" s="20"/>
      <c r="K91" s="3"/>
      <c r="N91" s="68" cm="1">
        <f t="array" ref="N91">IF($G91&gt;=N$7,TREND(O$6:O$7,N$6:N$7,$G91),IF($G91&gt;=N$8,TREND(O$7:O$8,N$7:N$8,$G91),IF($G91&gt;=N$9,TREND(O$8:O$9,N$8:N$9,$G91),IF($G91&gt;=N$10,TREND(O$9:O$10,N$9:N$10,$G91),IF($G91&gt;=N$11,TREND(O$10:O$11,N$10:N$11,$G91),0)))))</f>
        <v>1</v>
      </c>
      <c r="S91" s="68" cm="1">
        <f t="array" ref="S91">IF($G91&gt;=S$7,TREND(T$6:T$7,S$6:S$7,$G91),IF($G91&gt;=S$8,TREND(T$7:T$8,S$7:S$8,$G91),IF($G91&gt;=S$9,TREND(T$8:T$9,S$8:S$9,$G91),IF($G91&gt;=S$10,TREND(T$9:T$10,S$9:S$10,$G91),IF($G91&gt;=S$11,TREND(T$10:T$11,S$10:S$11,$G91),0)))))</f>
        <v>1</v>
      </c>
      <c r="X91" s="175">
        <v>0</v>
      </c>
      <c r="Y91" s="20"/>
      <c r="Z91" s="18"/>
      <c r="AA91" s="18"/>
      <c r="AB91" s="18"/>
      <c r="AC91" s="18"/>
      <c r="AD91" s="18"/>
      <c r="AE91" s="18"/>
      <c r="AF91" s="18"/>
      <c r="AI91" s="21"/>
      <c r="AJ91" s="29">
        <f t="shared" si="30"/>
        <v>45798</v>
      </c>
      <c r="AK91">
        <f t="shared" si="24"/>
        <v>0</v>
      </c>
      <c r="AL91" s="1">
        <f t="shared" si="25"/>
        <v>1</v>
      </c>
      <c r="AM91" s="1">
        <f t="shared" si="26"/>
        <v>0</v>
      </c>
      <c r="AN91" s="145">
        <f t="shared" si="27"/>
        <v>0</v>
      </c>
      <c r="AO91" s="144">
        <f t="shared" si="29"/>
        <v>0.85</v>
      </c>
    </row>
    <row r="92" spans="1:41" x14ac:dyDescent="0.35">
      <c r="A92" s="68">
        <f t="shared" si="28"/>
        <v>0.995</v>
      </c>
      <c r="D92" s="205"/>
      <c r="F92" s="21"/>
      <c r="G92" s="68">
        <v>0.51</v>
      </c>
      <c r="I92" s="68" cm="1">
        <f t="array" ref="I92">IF($G92&gt;=I$7,TREND(J$6:J$7,I$6:I$7,$G92),IF($G92&gt;=I$8,TREND(J$7:J$8,I$7:I$8,$G92),IF($G92&gt;=I$9,TREND(J$8:J$9,I$8:I$9,$G92),IF($G92&gt;=I$10,TREND(J$9:J$10,I$9:I$10,$G92),IF($G92&gt;=I$11,TREND(J$10:J$11,I$10:I$11,$G92),0)))))</f>
        <v>0.995</v>
      </c>
      <c r="J92" s="20"/>
      <c r="K92" s="3"/>
      <c r="N92" s="68" cm="1">
        <f t="array" ref="N92">IF($G92&gt;=N$7,TREND(O$6:O$7,N$6:N$7,$G92),IF($G92&gt;=N$8,TREND(O$7:O$8,N$7:N$8,$G92),IF($G92&gt;=N$9,TREND(O$8:O$9,N$8:N$9,$G92),IF($G92&gt;=N$10,TREND(O$9:O$10,N$9:N$10,$G92),IF($G92&gt;=N$11,TREND(O$10:O$11,N$10:N$11,$G92),0)))))</f>
        <v>0.995</v>
      </c>
      <c r="S92" s="68" cm="1">
        <f t="array" ref="S92">IF($G92&gt;=S$7,TREND(T$6:T$7,S$6:S$7,$G92),IF($G92&gt;=S$8,TREND(T$7:T$8,S$7:S$8,$G92),IF($G92&gt;=S$9,TREND(T$8:T$9,S$8:S$9,$G92),IF($G92&gt;=S$10,TREND(T$9:T$10,S$9:S$10,$G92),IF($G92&gt;=S$11,TREND(T$10:T$11,S$10:S$11,$G92),0)))))</f>
        <v>0.995</v>
      </c>
      <c r="X92" s="175">
        <v>0</v>
      </c>
      <c r="Y92" s="20"/>
      <c r="Z92" s="18"/>
      <c r="AA92" s="18"/>
      <c r="AB92" s="18"/>
      <c r="AC92" s="18"/>
      <c r="AD92" s="18"/>
      <c r="AE92" s="18"/>
      <c r="AF92" s="18"/>
      <c r="AI92" s="21"/>
      <c r="AJ92" s="29">
        <f t="shared" si="30"/>
        <v>45799</v>
      </c>
      <c r="AK92">
        <f t="shared" si="24"/>
        <v>0</v>
      </c>
      <c r="AL92" s="1">
        <f t="shared" si="25"/>
        <v>1</v>
      </c>
      <c r="AM92" s="1">
        <f t="shared" si="26"/>
        <v>0</v>
      </c>
      <c r="AN92" s="145">
        <f t="shared" si="27"/>
        <v>0</v>
      </c>
      <c r="AO92" s="144">
        <f t="shared" si="29"/>
        <v>0.85</v>
      </c>
    </row>
    <row r="93" spans="1:41" x14ac:dyDescent="0.35">
      <c r="A93" s="68">
        <f t="shared" si="28"/>
        <v>0.98999999999999988</v>
      </c>
      <c r="D93" s="205"/>
      <c r="F93" s="21"/>
      <c r="G93" s="68">
        <v>0.52</v>
      </c>
      <c r="I93" s="68" cm="1">
        <f t="array" ref="I93">IF($G93&gt;=I$7,TREND(J$6:J$7,I$6:I$7,$G93),IF($G93&gt;=I$8,TREND(J$7:J$8,I$7:I$8,$G93),IF($G93&gt;=I$9,TREND(J$8:J$9,I$8:I$9,$G93),IF($G93&gt;=I$10,TREND(J$9:J$10,I$9:I$10,$G93),IF($G93&gt;=I$11,TREND(J$10:J$11,I$10:I$11,$G93),0)))))</f>
        <v>0.99</v>
      </c>
      <c r="J93" s="20"/>
      <c r="K93" s="3"/>
      <c r="N93" s="68" cm="1">
        <f t="array" ref="N93">IF($G93&gt;=N$7,TREND(O$6:O$7,N$6:N$7,$G93),IF($G93&gt;=N$8,TREND(O$7:O$8,N$7:N$8,$G93),IF($G93&gt;=N$9,TREND(O$8:O$9,N$8:N$9,$G93),IF($G93&gt;=N$10,TREND(O$9:O$10,N$9:N$10,$G93),IF($G93&gt;=N$11,TREND(O$10:O$11,N$10:N$11,$G93),0)))))</f>
        <v>0.99</v>
      </c>
      <c r="S93" s="68" cm="1">
        <f t="array" ref="S93">IF($G93&gt;=S$7,TREND(T$6:T$7,S$6:S$7,$G93),IF($G93&gt;=S$8,TREND(T$7:T$8,S$7:S$8,$G93),IF($G93&gt;=S$9,TREND(T$8:T$9,S$8:S$9,$G93),IF($G93&gt;=S$10,TREND(T$9:T$10,S$9:S$10,$G93),IF($G93&gt;=S$11,TREND(T$10:T$11,S$10:S$11,$G93),0)))))</f>
        <v>0.99</v>
      </c>
      <c r="X93" s="175">
        <v>0</v>
      </c>
      <c r="Y93" s="20"/>
      <c r="Z93" s="18"/>
      <c r="AA93" s="18"/>
      <c r="AB93" s="18"/>
      <c r="AC93" s="18"/>
      <c r="AD93" s="18"/>
      <c r="AE93" s="18"/>
      <c r="AF93" s="18"/>
      <c r="AI93" s="21"/>
      <c r="AJ93" s="29">
        <f t="shared" si="30"/>
        <v>45800</v>
      </c>
      <c r="AK93">
        <f t="shared" si="24"/>
        <v>0</v>
      </c>
      <c r="AL93" s="1">
        <f t="shared" si="25"/>
        <v>1</v>
      </c>
      <c r="AM93" s="1">
        <f t="shared" si="26"/>
        <v>0</v>
      </c>
      <c r="AN93" s="145">
        <f t="shared" si="27"/>
        <v>0</v>
      </c>
      <c r="AO93" s="144">
        <f t="shared" si="29"/>
        <v>0.85</v>
      </c>
    </row>
    <row r="94" spans="1:41" x14ac:dyDescent="0.35">
      <c r="A94" s="68">
        <f t="shared" si="28"/>
        <v>0.98499999999999988</v>
      </c>
      <c r="D94" s="205"/>
      <c r="F94" s="21"/>
      <c r="G94" s="68">
        <v>0.53</v>
      </c>
      <c r="I94" s="68" cm="1">
        <f t="array" ref="I94">IF($G94&gt;=I$7,TREND(J$6:J$7,I$6:I$7,$G94),IF($G94&gt;=I$8,TREND(J$7:J$8,I$7:I$8,$G94),IF($G94&gt;=I$9,TREND(J$8:J$9,I$8:I$9,$G94),IF($G94&gt;=I$10,TREND(J$9:J$10,I$9:I$10,$G94),IF($G94&gt;=I$11,TREND(J$10:J$11,I$10:I$11,$G94),0)))))</f>
        <v>0.98499999999999999</v>
      </c>
      <c r="J94" s="20"/>
      <c r="K94" s="3"/>
      <c r="N94" s="68" cm="1">
        <f t="array" ref="N94">IF($G94&gt;=N$7,TREND(O$6:O$7,N$6:N$7,$G94),IF($G94&gt;=N$8,TREND(O$7:O$8,N$7:N$8,$G94),IF($G94&gt;=N$9,TREND(O$8:O$9,N$8:N$9,$G94),IF($G94&gt;=N$10,TREND(O$9:O$10,N$9:N$10,$G94),IF($G94&gt;=N$11,TREND(O$10:O$11,N$10:N$11,$G94),0)))))</f>
        <v>0.98499999999999999</v>
      </c>
      <c r="S94" s="68" cm="1">
        <f t="array" ref="S94">IF($G94&gt;=S$7,TREND(T$6:T$7,S$6:S$7,$G94),IF($G94&gt;=S$8,TREND(T$7:T$8,S$7:S$8,$G94),IF($G94&gt;=S$9,TREND(T$8:T$9,S$8:S$9,$G94),IF($G94&gt;=S$10,TREND(T$9:T$10,S$9:S$10,$G94),IF($G94&gt;=S$11,TREND(T$10:T$11,S$10:S$11,$G94),0)))))</f>
        <v>0.98499999999999999</v>
      </c>
      <c r="X94" s="175">
        <v>0</v>
      </c>
      <c r="Y94" s="20"/>
      <c r="Z94" s="18"/>
      <c r="AA94" s="18"/>
      <c r="AB94" s="18"/>
      <c r="AC94" s="18"/>
      <c r="AD94" s="18"/>
      <c r="AE94" s="18"/>
      <c r="AF94" s="18"/>
      <c r="AI94" s="21"/>
      <c r="AJ94" s="29">
        <f t="shared" si="30"/>
        <v>45801</v>
      </c>
      <c r="AK94">
        <f t="shared" si="24"/>
        <v>0</v>
      </c>
      <c r="AL94" s="1">
        <f t="shared" si="25"/>
        <v>1</v>
      </c>
      <c r="AM94" s="1">
        <f t="shared" si="26"/>
        <v>0</v>
      </c>
      <c r="AN94" s="145">
        <f t="shared" si="27"/>
        <v>0</v>
      </c>
      <c r="AO94" s="144">
        <f t="shared" si="29"/>
        <v>0.85</v>
      </c>
    </row>
    <row r="95" spans="1:41" x14ac:dyDescent="0.35">
      <c r="A95" s="68">
        <f t="shared" si="28"/>
        <v>0.98000000000000009</v>
      </c>
      <c r="D95" s="205"/>
      <c r="F95" s="21"/>
      <c r="G95" s="68">
        <v>0.54</v>
      </c>
      <c r="I95" s="68" cm="1">
        <f t="array" ref="I95">IF($G95&gt;=I$7,TREND(J$6:J$7,I$6:I$7,$G95),IF($G95&gt;=I$8,TREND(J$7:J$8,I$7:I$8,$G95),IF($G95&gt;=I$9,TREND(J$8:J$9,I$8:I$9,$G95),IF($G95&gt;=I$10,TREND(J$9:J$10,I$9:I$10,$G95),IF($G95&gt;=I$11,TREND(J$10:J$11,I$10:I$11,$G95),0)))))</f>
        <v>0.98</v>
      </c>
      <c r="J95" s="20"/>
      <c r="K95" s="3"/>
      <c r="N95" s="68" cm="1">
        <f t="array" ref="N95">IF($G95&gt;=N$7,TREND(O$6:O$7,N$6:N$7,$G95),IF($G95&gt;=N$8,TREND(O$7:O$8,N$7:N$8,$G95),IF($G95&gt;=N$9,TREND(O$8:O$9,N$8:N$9,$G95),IF($G95&gt;=N$10,TREND(O$9:O$10,N$9:N$10,$G95),IF($G95&gt;=N$11,TREND(O$10:O$11,N$10:N$11,$G95),0)))))</f>
        <v>0.98</v>
      </c>
      <c r="S95" s="68" cm="1">
        <f t="array" ref="S95">IF($G95&gt;=S$7,TREND(T$6:T$7,S$6:S$7,$G95),IF($G95&gt;=S$8,TREND(T$7:T$8,S$7:S$8,$G95),IF($G95&gt;=S$9,TREND(T$8:T$9,S$8:S$9,$G95),IF($G95&gt;=S$10,TREND(T$9:T$10,S$9:S$10,$G95),IF($G95&gt;=S$11,TREND(T$10:T$11,S$10:S$11,$G95),0)))))</f>
        <v>0.98</v>
      </c>
      <c r="X95" s="175">
        <v>0</v>
      </c>
      <c r="Y95" s="20"/>
      <c r="Z95" s="18"/>
      <c r="AA95" s="18"/>
      <c r="AB95" s="18"/>
      <c r="AC95" s="18"/>
      <c r="AD95" s="18"/>
      <c r="AE95" s="18"/>
      <c r="AF95" s="18"/>
      <c r="AI95" s="21"/>
      <c r="AJ95" s="29">
        <f t="shared" si="30"/>
        <v>45802</v>
      </c>
      <c r="AK95">
        <f t="shared" si="24"/>
        <v>0</v>
      </c>
      <c r="AL95" s="1">
        <f t="shared" si="25"/>
        <v>1</v>
      </c>
      <c r="AM95" s="1">
        <f t="shared" si="26"/>
        <v>0</v>
      </c>
      <c r="AN95" s="145">
        <f t="shared" si="27"/>
        <v>0</v>
      </c>
      <c r="AO95" s="144">
        <f t="shared" si="29"/>
        <v>0.85</v>
      </c>
    </row>
    <row r="96" spans="1:41" x14ac:dyDescent="0.35">
      <c r="A96" s="68">
        <f t="shared" si="28"/>
        <v>0.97499999999999998</v>
      </c>
      <c r="D96" s="205"/>
      <c r="F96" s="21"/>
      <c r="G96" s="68">
        <v>0.55000000000000004</v>
      </c>
      <c r="I96" s="68" cm="1">
        <f t="array" ref="I96">IF($G96&gt;=I$7,TREND(J$6:J$7,I$6:I$7,$G96),IF($G96&gt;=I$8,TREND(J$7:J$8,I$7:I$8,$G96),IF($G96&gt;=I$9,TREND(J$8:J$9,I$8:I$9,$G96),IF($G96&gt;=I$10,TREND(J$9:J$10,I$9:I$10,$G96),IF($G96&gt;=I$11,TREND(J$10:J$11,I$10:I$11,$G96),0)))))</f>
        <v>0.97499999999999998</v>
      </c>
      <c r="J96" s="20"/>
      <c r="K96" s="3"/>
      <c r="N96" s="68" cm="1">
        <f t="array" ref="N96">IF($G96&gt;=N$7,TREND(O$6:O$7,N$6:N$7,$G96),IF($G96&gt;=N$8,TREND(O$7:O$8,N$7:N$8,$G96),IF($G96&gt;=N$9,TREND(O$8:O$9,N$8:N$9,$G96),IF($G96&gt;=N$10,TREND(O$9:O$10,N$9:N$10,$G96),IF($G96&gt;=N$11,TREND(O$10:O$11,N$10:N$11,$G96),0)))))</f>
        <v>0.97499999999999998</v>
      </c>
      <c r="S96" s="68" cm="1">
        <f t="array" ref="S96">IF($G96&gt;=S$7,TREND(T$6:T$7,S$6:S$7,$G96),IF($G96&gt;=S$8,TREND(T$7:T$8,S$7:S$8,$G96),IF($G96&gt;=S$9,TREND(T$8:T$9,S$8:S$9,$G96),IF($G96&gt;=S$10,TREND(T$9:T$10,S$9:S$10,$G96),IF($G96&gt;=S$11,TREND(T$10:T$11,S$10:S$11,$G96),0)))))</f>
        <v>0.97499999999999998</v>
      </c>
      <c r="X96" s="175">
        <v>0</v>
      </c>
      <c r="Y96" s="20"/>
      <c r="Z96" s="18"/>
      <c r="AA96" s="18"/>
      <c r="AB96" s="18"/>
      <c r="AC96" s="18"/>
      <c r="AD96" s="18"/>
      <c r="AE96" s="18"/>
      <c r="AF96" s="18"/>
      <c r="AI96" s="21"/>
      <c r="AJ96" s="29">
        <f t="shared" si="30"/>
        <v>45803</v>
      </c>
      <c r="AK96">
        <f t="shared" si="24"/>
        <v>0</v>
      </c>
      <c r="AL96" s="1">
        <f t="shared" si="25"/>
        <v>1</v>
      </c>
      <c r="AM96" s="1">
        <f t="shared" si="26"/>
        <v>0</v>
      </c>
      <c r="AN96" s="145">
        <f t="shared" si="27"/>
        <v>0</v>
      </c>
      <c r="AO96" s="144">
        <f t="shared" si="29"/>
        <v>0.85</v>
      </c>
    </row>
    <row r="97" spans="1:41" x14ac:dyDescent="0.35">
      <c r="A97" s="68">
        <f t="shared" si="28"/>
        <v>0.96999999999999986</v>
      </c>
      <c r="D97" s="205"/>
      <c r="F97" s="21"/>
      <c r="G97" s="68">
        <v>0.56000000000000005</v>
      </c>
      <c r="I97" s="68" cm="1">
        <f t="array" ref="I97">IF($G97&gt;=I$7,TREND(J$6:J$7,I$6:I$7,$G97),IF($G97&gt;=I$8,TREND(J$7:J$8,I$7:I$8,$G97),IF($G97&gt;=I$9,TREND(J$8:J$9,I$8:I$9,$G97),IF($G97&gt;=I$10,TREND(J$9:J$10,I$9:I$10,$G97),IF($G97&gt;=I$11,TREND(J$10:J$11,I$10:I$11,$G97),0)))))</f>
        <v>0.97</v>
      </c>
      <c r="J97" s="20"/>
      <c r="K97" s="3"/>
      <c r="N97" s="68" cm="1">
        <f t="array" ref="N97">IF($G97&gt;=N$7,TREND(O$6:O$7,N$6:N$7,$G97),IF($G97&gt;=N$8,TREND(O$7:O$8,N$7:N$8,$G97),IF($G97&gt;=N$9,TREND(O$8:O$9,N$8:N$9,$G97),IF($G97&gt;=N$10,TREND(O$9:O$10,N$9:N$10,$G97),IF($G97&gt;=N$11,TREND(O$10:O$11,N$10:N$11,$G97),0)))))</f>
        <v>0.97</v>
      </c>
      <c r="S97" s="68" cm="1">
        <f t="array" ref="S97">IF($G97&gt;=S$7,TREND(T$6:T$7,S$6:S$7,$G97),IF($G97&gt;=S$8,TREND(T$7:T$8,S$7:S$8,$G97),IF($G97&gt;=S$9,TREND(T$8:T$9,S$8:S$9,$G97),IF($G97&gt;=S$10,TREND(T$9:T$10,S$9:S$10,$G97),IF($G97&gt;=S$11,TREND(T$10:T$11,S$10:S$11,$G97),0)))))</f>
        <v>0.97</v>
      </c>
      <c r="X97" s="175">
        <v>0</v>
      </c>
      <c r="Y97" s="20"/>
      <c r="Z97" s="18"/>
      <c r="AA97" s="18"/>
      <c r="AB97" s="18"/>
      <c r="AC97" s="18"/>
      <c r="AD97" s="18"/>
      <c r="AE97" s="18"/>
      <c r="AF97" s="18"/>
      <c r="AI97" s="21"/>
      <c r="AJ97" s="29">
        <f t="shared" si="30"/>
        <v>45804</v>
      </c>
      <c r="AK97">
        <f t="shared" si="24"/>
        <v>0</v>
      </c>
      <c r="AL97" s="1">
        <f t="shared" si="25"/>
        <v>1</v>
      </c>
      <c r="AM97" s="1">
        <f t="shared" si="26"/>
        <v>0</v>
      </c>
      <c r="AN97" s="145">
        <f t="shared" si="27"/>
        <v>0</v>
      </c>
      <c r="AO97" s="144">
        <f t="shared" si="29"/>
        <v>0.85</v>
      </c>
    </row>
    <row r="98" spans="1:41" x14ac:dyDescent="0.35">
      <c r="A98" s="68">
        <f t="shared" si="28"/>
        <v>0.96499999999999997</v>
      </c>
      <c r="D98" s="205"/>
      <c r="F98" s="21"/>
      <c r="G98" s="68">
        <v>0.56999999999999995</v>
      </c>
      <c r="I98" s="68" cm="1">
        <f t="array" ref="I98">IF($G98&gt;=I$7,TREND(J$6:J$7,I$6:I$7,$G98),IF($G98&gt;=I$8,TREND(J$7:J$8,I$7:I$8,$G98),IF($G98&gt;=I$9,TREND(J$8:J$9,I$8:I$9,$G98),IF($G98&gt;=I$10,TREND(J$9:J$10,I$9:I$10,$G98),IF($G98&gt;=I$11,TREND(J$10:J$11,I$10:I$11,$G98),0)))))</f>
        <v>0.96500000000000008</v>
      </c>
      <c r="J98" s="20"/>
      <c r="K98" s="3"/>
      <c r="N98" s="68" cm="1">
        <f t="array" ref="N98">IF($G98&gt;=N$7,TREND(O$6:O$7,N$6:N$7,$G98),IF($G98&gt;=N$8,TREND(O$7:O$8,N$7:N$8,$G98),IF($G98&gt;=N$9,TREND(O$8:O$9,N$8:N$9,$G98),IF($G98&gt;=N$10,TREND(O$9:O$10,N$9:N$10,$G98),IF($G98&gt;=N$11,TREND(O$10:O$11,N$10:N$11,$G98),0)))))</f>
        <v>0.96500000000000008</v>
      </c>
      <c r="S98" s="68" cm="1">
        <f t="array" ref="S98">IF($G98&gt;=S$7,TREND(T$6:T$7,S$6:S$7,$G98),IF($G98&gt;=S$8,TREND(T$7:T$8,S$7:S$8,$G98),IF($G98&gt;=S$9,TREND(T$8:T$9,S$8:S$9,$G98),IF($G98&gt;=S$10,TREND(T$9:T$10,S$9:S$10,$G98),IF($G98&gt;=S$11,TREND(T$10:T$11,S$10:S$11,$G98),0)))))</f>
        <v>0.96500000000000008</v>
      </c>
      <c r="X98" s="175">
        <v>0</v>
      </c>
      <c r="Y98" s="20"/>
      <c r="Z98" s="18"/>
      <c r="AA98" s="18"/>
      <c r="AB98" s="18"/>
      <c r="AC98" s="18"/>
      <c r="AD98" s="18"/>
      <c r="AE98" s="18"/>
      <c r="AF98" s="18"/>
      <c r="AI98" s="21"/>
      <c r="AJ98" s="29">
        <f t="shared" si="30"/>
        <v>45805</v>
      </c>
      <c r="AK98">
        <f t="shared" si="24"/>
        <v>0</v>
      </c>
      <c r="AL98" s="1">
        <f t="shared" si="25"/>
        <v>1</v>
      </c>
      <c r="AM98" s="1">
        <f t="shared" si="26"/>
        <v>0</v>
      </c>
      <c r="AN98" s="145">
        <f t="shared" si="27"/>
        <v>0</v>
      </c>
      <c r="AO98" s="144">
        <f t="shared" si="29"/>
        <v>0.85</v>
      </c>
    </row>
    <row r="99" spans="1:41" x14ac:dyDescent="0.35">
      <c r="A99" s="68">
        <f t="shared" si="28"/>
        <v>0.96</v>
      </c>
      <c r="D99" s="205"/>
      <c r="F99" s="21"/>
      <c r="G99" s="68">
        <v>0.57999999999999996</v>
      </c>
      <c r="I99" s="68" cm="1">
        <f t="array" ref="I99">IF($G99&gt;=I$7,TREND(J$6:J$7,I$6:I$7,$G99),IF($G99&gt;=I$8,TREND(J$7:J$8,I$7:I$8,$G99),IF($G99&gt;=I$9,TREND(J$8:J$9,I$8:I$9,$G99),IF($G99&gt;=I$10,TREND(J$9:J$10,I$9:I$10,$G99),IF($G99&gt;=I$11,TREND(J$10:J$11,I$10:I$11,$G99),0)))))</f>
        <v>0.96</v>
      </c>
      <c r="J99" s="20"/>
      <c r="K99" s="3"/>
      <c r="N99" s="68" cm="1">
        <f t="array" ref="N99">IF($G99&gt;=N$7,TREND(O$6:O$7,N$6:N$7,$G99),IF($G99&gt;=N$8,TREND(O$7:O$8,N$7:N$8,$G99),IF($G99&gt;=N$9,TREND(O$8:O$9,N$8:N$9,$G99),IF($G99&gt;=N$10,TREND(O$9:O$10,N$9:N$10,$G99),IF($G99&gt;=N$11,TREND(O$10:O$11,N$10:N$11,$G99),0)))))</f>
        <v>0.96</v>
      </c>
      <c r="S99" s="68" cm="1">
        <f t="array" ref="S99">IF($G99&gt;=S$7,TREND(T$6:T$7,S$6:S$7,$G99),IF($G99&gt;=S$8,TREND(T$7:T$8,S$7:S$8,$G99),IF($G99&gt;=S$9,TREND(T$8:T$9,S$8:S$9,$G99),IF($G99&gt;=S$10,TREND(T$9:T$10,S$9:S$10,$G99),IF($G99&gt;=S$11,TREND(T$10:T$11,S$10:S$11,$G99),0)))))</f>
        <v>0.96</v>
      </c>
      <c r="X99" s="175">
        <v>0</v>
      </c>
      <c r="Y99" s="20"/>
      <c r="Z99" s="18"/>
      <c r="AA99" s="18"/>
      <c r="AB99" s="18"/>
      <c r="AC99" s="18"/>
      <c r="AD99" s="18"/>
      <c r="AE99" s="18"/>
      <c r="AF99" s="18"/>
      <c r="AI99" s="21"/>
      <c r="AJ99" s="29">
        <f t="shared" si="30"/>
        <v>45806</v>
      </c>
      <c r="AK99">
        <f t="shared" si="24"/>
        <v>0</v>
      </c>
      <c r="AL99" s="1">
        <f t="shared" si="25"/>
        <v>1</v>
      </c>
      <c r="AM99" s="1">
        <f t="shared" si="26"/>
        <v>0</v>
      </c>
      <c r="AN99" s="145">
        <f t="shared" si="27"/>
        <v>0</v>
      </c>
      <c r="AO99" s="144">
        <f t="shared" si="29"/>
        <v>0.85</v>
      </c>
    </row>
    <row r="100" spans="1:41" x14ac:dyDescent="0.35">
      <c r="A100" s="68">
        <f t="shared" si="28"/>
        <v>0.95500000000000007</v>
      </c>
      <c r="D100" s="205"/>
      <c r="F100" s="21"/>
      <c r="G100" s="68">
        <v>0.59</v>
      </c>
      <c r="I100" s="68" cm="1">
        <f t="array" ref="I100">IF($G100&gt;=I$7,TREND(J$6:J$7,I$6:I$7,$G100),IF($G100&gt;=I$8,TREND(J$7:J$8,I$7:I$8,$G100),IF($G100&gt;=I$9,TREND(J$8:J$9,I$8:I$9,$G100),IF($G100&gt;=I$10,TREND(J$9:J$10,I$9:I$10,$G100),IF($G100&gt;=I$11,TREND(J$10:J$11,I$10:I$11,$G100),0)))))</f>
        <v>0.95500000000000007</v>
      </c>
      <c r="J100" s="20"/>
      <c r="K100" s="3"/>
      <c r="N100" s="68" cm="1">
        <f t="array" ref="N100">IF($G100&gt;=N$7,TREND(O$6:O$7,N$6:N$7,$G100),IF($G100&gt;=N$8,TREND(O$7:O$8,N$7:N$8,$G100),IF($G100&gt;=N$9,TREND(O$8:O$9,N$8:N$9,$G100),IF($G100&gt;=N$10,TREND(O$9:O$10,N$9:N$10,$G100),IF($G100&gt;=N$11,TREND(O$10:O$11,N$10:N$11,$G100),0)))))</f>
        <v>0.95500000000000007</v>
      </c>
      <c r="S100" s="68" cm="1">
        <f t="array" ref="S100">IF($G100&gt;=S$7,TREND(T$6:T$7,S$6:S$7,$G100),IF($G100&gt;=S$8,TREND(T$7:T$8,S$7:S$8,$G100),IF($G100&gt;=S$9,TREND(T$8:T$9,S$8:S$9,$G100),IF($G100&gt;=S$10,TREND(T$9:T$10,S$9:S$10,$G100),IF($G100&gt;=S$11,TREND(T$10:T$11,S$10:S$11,$G100),0)))))</f>
        <v>0.95500000000000007</v>
      </c>
      <c r="X100" s="175">
        <v>0</v>
      </c>
      <c r="Y100" s="20"/>
      <c r="Z100" s="18"/>
      <c r="AA100" s="18"/>
      <c r="AB100" s="18"/>
      <c r="AC100" s="18"/>
      <c r="AD100" s="18"/>
      <c r="AE100" s="18"/>
      <c r="AF100" s="18"/>
      <c r="AI100" s="21"/>
      <c r="AJ100" s="29">
        <f t="shared" si="30"/>
        <v>45807</v>
      </c>
      <c r="AK100">
        <f t="shared" si="24"/>
        <v>0</v>
      </c>
      <c r="AL100" s="1">
        <f t="shared" si="25"/>
        <v>1</v>
      </c>
      <c r="AM100" s="1">
        <f t="shared" si="26"/>
        <v>0</v>
      </c>
      <c r="AN100" s="145">
        <f t="shared" si="27"/>
        <v>0</v>
      </c>
      <c r="AO100" s="144">
        <f t="shared" si="29"/>
        <v>0.85</v>
      </c>
    </row>
    <row r="101" spans="1:41" x14ac:dyDescent="0.35">
      <c r="A101" s="68">
        <f t="shared" si="28"/>
        <v>0.94999999999999984</v>
      </c>
      <c r="D101" s="205"/>
      <c r="F101" s="21"/>
      <c r="G101" s="68">
        <v>0.6</v>
      </c>
      <c r="I101" s="68" cm="1">
        <f t="array" ref="I101">IF($G101&gt;=I$7,TREND(J$6:J$7,I$6:I$7,$G101),IF($G101&gt;=I$8,TREND(J$7:J$8,I$7:I$8,$G101),IF($G101&gt;=I$9,TREND(J$8:J$9,I$8:I$9,$G101),IF($G101&gt;=I$10,TREND(J$9:J$10,I$9:I$10,$G101),IF($G101&gt;=I$11,TREND(J$10:J$11,I$10:I$11,$G101),0)))))</f>
        <v>0.95</v>
      </c>
      <c r="J101" s="20"/>
      <c r="K101" s="3"/>
      <c r="N101" s="68" cm="1">
        <f t="array" ref="N101">IF($G101&gt;=N$7,TREND(O$6:O$7,N$6:N$7,$G101),IF($G101&gt;=N$8,TREND(O$7:O$8,N$7:N$8,$G101),IF($G101&gt;=N$9,TREND(O$8:O$9,N$8:N$9,$G101),IF($G101&gt;=N$10,TREND(O$9:O$10,N$9:N$10,$G101),IF($G101&gt;=N$11,TREND(O$10:O$11,N$10:N$11,$G101),0)))))</f>
        <v>0.95</v>
      </c>
      <c r="S101" s="68" cm="1">
        <f t="array" ref="S101">IF($G101&gt;=S$7,TREND(T$6:T$7,S$6:S$7,$G101),IF($G101&gt;=S$8,TREND(T$7:T$8,S$7:S$8,$G101),IF($G101&gt;=S$9,TREND(T$8:T$9,S$8:S$9,$G101),IF($G101&gt;=S$10,TREND(T$9:T$10,S$9:S$10,$G101),IF($G101&gt;=S$11,TREND(T$10:T$11,S$10:S$11,$G101),0)))))</f>
        <v>0.95</v>
      </c>
      <c r="X101" s="175">
        <v>0</v>
      </c>
      <c r="Y101" s="20"/>
      <c r="Z101" s="18"/>
      <c r="AA101" s="18"/>
      <c r="AB101" s="18"/>
      <c r="AC101" s="18"/>
      <c r="AD101" s="18"/>
      <c r="AE101" s="18"/>
      <c r="AF101" s="18"/>
      <c r="AI101" s="21"/>
      <c r="AJ101" s="29">
        <f t="shared" si="30"/>
        <v>45808</v>
      </c>
      <c r="AK101">
        <f t="shared" si="24"/>
        <v>0</v>
      </c>
      <c r="AL101" s="1">
        <f t="shared" si="25"/>
        <v>1</v>
      </c>
      <c r="AM101" s="1">
        <f t="shared" si="26"/>
        <v>0</v>
      </c>
      <c r="AN101" s="145">
        <f t="shared" si="27"/>
        <v>0</v>
      </c>
      <c r="AO101" s="144">
        <f t="shared" si="29"/>
        <v>0.85</v>
      </c>
    </row>
    <row r="102" spans="1:41" x14ac:dyDescent="0.35">
      <c r="A102" s="68">
        <f t="shared" si="28"/>
        <v>0.94499999999999995</v>
      </c>
      <c r="D102" s="205"/>
      <c r="F102" s="21"/>
      <c r="G102" s="68">
        <v>0.61</v>
      </c>
      <c r="I102" s="68" cm="1">
        <f t="array" ref="I102">IF($G102&gt;=I$7,TREND(J$6:J$7,I$6:I$7,$G102),IF($G102&gt;=I$8,TREND(J$7:J$8,I$7:I$8,$G102),IF($G102&gt;=I$9,TREND(J$8:J$9,I$8:I$9,$G102),IF($G102&gt;=I$10,TREND(J$9:J$10,I$9:I$10,$G102),IF($G102&gt;=I$11,TREND(J$10:J$11,I$10:I$11,$G102),0)))))</f>
        <v>0.94500000000000006</v>
      </c>
      <c r="J102" s="20"/>
      <c r="K102" s="3"/>
      <c r="N102" s="68" cm="1">
        <f t="array" ref="N102">IF($G102&gt;=N$7,TREND(O$6:O$7,N$6:N$7,$G102),IF($G102&gt;=N$8,TREND(O$7:O$8,N$7:N$8,$G102),IF($G102&gt;=N$9,TREND(O$8:O$9,N$8:N$9,$G102),IF($G102&gt;=N$10,TREND(O$9:O$10,N$9:N$10,$G102),IF($G102&gt;=N$11,TREND(O$10:O$11,N$10:N$11,$G102),0)))))</f>
        <v>0.94500000000000006</v>
      </c>
      <c r="S102" s="68" cm="1">
        <f t="array" ref="S102">IF($G102&gt;=S$7,TREND(T$6:T$7,S$6:S$7,$G102),IF($G102&gt;=S$8,TREND(T$7:T$8,S$7:S$8,$G102),IF($G102&gt;=S$9,TREND(T$8:T$9,S$8:S$9,$G102),IF($G102&gt;=S$10,TREND(T$9:T$10,S$9:S$10,$G102),IF($G102&gt;=S$11,TREND(T$10:T$11,S$10:S$11,$G102),0)))))</f>
        <v>0.94500000000000006</v>
      </c>
      <c r="X102" s="175">
        <v>0</v>
      </c>
      <c r="Y102" s="20"/>
      <c r="Z102" s="18"/>
      <c r="AA102" s="18"/>
      <c r="AB102" s="18"/>
      <c r="AC102" s="18"/>
      <c r="AD102" s="18"/>
      <c r="AE102" s="18"/>
      <c r="AF102" s="18"/>
      <c r="AI102" s="21"/>
      <c r="AJ102" s="29">
        <f t="shared" si="30"/>
        <v>45809</v>
      </c>
      <c r="AK102">
        <f t="shared" si="24"/>
        <v>0</v>
      </c>
      <c r="AL102" s="1">
        <f t="shared" si="25"/>
        <v>1</v>
      </c>
      <c r="AM102" s="1">
        <f t="shared" si="26"/>
        <v>0</v>
      </c>
      <c r="AN102" s="145">
        <f t="shared" si="27"/>
        <v>0</v>
      </c>
      <c r="AO102" s="144">
        <f t="shared" si="29"/>
        <v>0.85</v>
      </c>
    </row>
    <row r="103" spans="1:41" x14ac:dyDescent="0.35">
      <c r="A103" s="68">
        <f t="shared" si="28"/>
        <v>0.94</v>
      </c>
      <c r="D103" s="205"/>
      <c r="F103" s="21"/>
      <c r="G103" s="68">
        <v>0.62</v>
      </c>
      <c r="I103" s="68" cm="1">
        <f t="array" ref="I103">IF($G103&gt;=I$7,TREND(J$6:J$7,I$6:I$7,$G103),IF($G103&gt;=I$8,TREND(J$7:J$8,I$7:I$8,$G103),IF($G103&gt;=I$9,TREND(J$8:J$9,I$8:I$9,$G103),IF($G103&gt;=I$10,TREND(J$9:J$10,I$9:I$10,$G103),IF($G103&gt;=I$11,TREND(J$10:J$11,I$10:I$11,$G103),0)))))</f>
        <v>0.94</v>
      </c>
      <c r="J103" s="20"/>
      <c r="K103" s="3"/>
      <c r="N103" s="68" cm="1">
        <f t="array" ref="N103">IF($G103&gt;=N$7,TREND(O$6:O$7,N$6:N$7,$G103),IF($G103&gt;=N$8,TREND(O$7:O$8,N$7:N$8,$G103),IF($G103&gt;=N$9,TREND(O$8:O$9,N$8:N$9,$G103),IF($G103&gt;=N$10,TREND(O$9:O$10,N$9:N$10,$G103),IF($G103&gt;=N$11,TREND(O$10:O$11,N$10:N$11,$G103),0)))))</f>
        <v>0.94</v>
      </c>
      <c r="S103" s="68" cm="1">
        <f t="array" ref="S103">IF($G103&gt;=S$7,TREND(T$6:T$7,S$6:S$7,$G103),IF($G103&gt;=S$8,TREND(T$7:T$8,S$7:S$8,$G103),IF($G103&gt;=S$9,TREND(T$8:T$9,S$8:S$9,$G103),IF($G103&gt;=S$10,TREND(T$9:T$10,S$9:S$10,$G103),IF($G103&gt;=S$11,TREND(T$10:T$11,S$10:S$11,$G103),0)))))</f>
        <v>0.94</v>
      </c>
      <c r="X103" s="175">
        <v>0</v>
      </c>
      <c r="Y103" s="20"/>
      <c r="Z103" s="18"/>
      <c r="AA103" s="18"/>
      <c r="AB103" s="18"/>
      <c r="AC103" s="18"/>
      <c r="AD103" s="18"/>
      <c r="AE103" s="18"/>
      <c r="AF103" s="18"/>
      <c r="AI103" s="21"/>
      <c r="AJ103" s="29">
        <f t="shared" si="30"/>
        <v>45810</v>
      </c>
      <c r="AK103">
        <f t="shared" si="24"/>
        <v>0</v>
      </c>
      <c r="AL103" s="1">
        <f t="shared" si="25"/>
        <v>1</v>
      </c>
      <c r="AM103" s="1">
        <f t="shared" si="26"/>
        <v>0</v>
      </c>
      <c r="AN103" s="145">
        <f t="shared" si="27"/>
        <v>0</v>
      </c>
      <c r="AO103" s="144">
        <f t="shared" si="29"/>
        <v>0.85</v>
      </c>
    </row>
    <row r="104" spans="1:41" x14ac:dyDescent="0.35">
      <c r="A104" s="68">
        <f t="shared" si="28"/>
        <v>0.93500000000000005</v>
      </c>
      <c r="D104" s="205"/>
      <c r="F104" s="21"/>
      <c r="G104" s="68">
        <v>0.63</v>
      </c>
      <c r="I104" s="68" cm="1">
        <f t="array" ref="I104">IF($G104&gt;=I$7,TREND(J$6:J$7,I$6:I$7,$G104),IF($G104&gt;=I$8,TREND(J$7:J$8,I$7:I$8,$G104),IF($G104&gt;=I$9,TREND(J$8:J$9,I$8:I$9,$G104),IF($G104&gt;=I$10,TREND(J$9:J$10,I$9:I$10,$G104),IF($G104&gt;=I$11,TREND(J$10:J$11,I$10:I$11,$G104),0)))))</f>
        <v>0.93500000000000005</v>
      </c>
      <c r="J104" s="20"/>
      <c r="K104" s="3"/>
      <c r="N104" s="68" cm="1">
        <f t="array" ref="N104">IF($G104&gt;=N$7,TREND(O$6:O$7,N$6:N$7,$G104),IF($G104&gt;=N$8,TREND(O$7:O$8,N$7:N$8,$G104),IF($G104&gt;=N$9,TREND(O$8:O$9,N$8:N$9,$G104),IF($G104&gt;=N$10,TREND(O$9:O$10,N$9:N$10,$G104),IF($G104&gt;=N$11,TREND(O$10:O$11,N$10:N$11,$G104),0)))))</f>
        <v>0.93500000000000005</v>
      </c>
      <c r="S104" s="68" cm="1">
        <f t="array" ref="S104">IF($G104&gt;=S$7,TREND(T$6:T$7,S$6:S$7,$G104),IF($G104&gt;=S$8,TREND(T$7:T$8,S$7:S$8,$G104),IF($G104&gt;=S$9,TREND(T$8:T$9,S$8:S$9,$G104),IF($G104&gt;=S$10,TREND(T$9:T$10,S$9:S$10,$G104),IF($G104&gt;=S$11,TREND(T$10:T$11,S$10:S$11,$G104),0)))))</f>
        <v>0.93500000000000005</v>
      </c>
      <c r="X104" s="175">
        <v>0</v>
      </c>
      <c r="Y104" s="20"/>
      <c r="Z104" s="18"/>
      <c r="AA104" s="18"/>
      <c r="AB104" s="18"/>
      <c r="AC104" s="18"/>
      <c r="AD104" s="18"/>
      <c r="AE104" s="18"/>
      <c r="AF104" s="18"/>
      <c r="AI104" s="21"/>
      <c r="AJ104" s="29">
        <f t="shared" si="30"/>
        <v>45811</v>
      </c>
      <c r="AK104">
        <f t="shared" si="24"/>
        <v>0</v>
      </c>
      <c r="AL104" s="1">
        <f t="shared" si="25"/>
        <v>1</v>
      </c>
      <c r="AM104" s="1">
        <f t="shared" si="26"/>
        <v>0</v>
      </c>
      <c r="AN104" s="145">
        <f t="shared" si="27"/>
        <v>0</v>
      </c>
      <c r="AO104" s="144">
        <f t="shared" si="29"/>
        <v>0.85</v>
      </c>
    </row>
    <row r="105" spans="1:41" x14ac:dyDescent="0.35">
      <c r="A105" s="68">
        <f t="shared" si="28"/>
        <v>0.93</v>
      </c>
      <c r="D105" s="205"/>
      <c r="F105" s="21"/>
      <c r="G105" s="68">
        <v>0.64</v>
      </c>
      <c r="I105" s="68" cm="1">
        <f t="array" ref="I105">IF($G105&gt;=I$7,TREND(J$6:J$7,I$6:I$7,$G105),IF($G105&gt;=I$8,TREND(J$7:J$8,I$7:I$8,$G105),IF($G105&gt;=I$9,TREND(J$8:J$9,I$8:I$9,$G105),IF($G105&gt;=I$10,TREND(J$9:J$10,I$9:I$10,$G105),IF($G105&gt;=I$11,TREND(J$10:J$11,I$10:I$11,$G105),0)))))</f>
        <v>0.92999999999999994</v>
      </c>
      <c r="J105" s="20"/>
      <c r="K105" s="3"/>
      <c r="N105" s="68" cm="1">
        <f t="array" ref="N105">IF($G105&gt;=N$7,TREND(O$6:O$7,N$6:N$7,$G105),IF($G105&gt;=N$8,TREND(O$7:O$8,N$7:N$8,$G105),IF($G105&gt;=N$9,TREND(O$8:O$9,N$8:N$9,$G105),IF($G105&gt;=N$10,TREND(O$9:O$10,N$9:N$10,$G105),IF($G105&gt;=N$11,TREND(O$10:O$11,N$10:N$11,$G105),0)))))</f>
        <v>0.92999999999999994</v>
      </c>
      <c r="S105" s="68" cm="1">
        <f t="array" ref="S105">IF($G105&gt;=S$7,TREND(T$6:T$7,S$6:S$7,$G105),IF($G105&gt;=S$8,TREND(T$7:T$8,S$7:S$8,$G105),IF($G105&gt;=S$9,TREND(T$8:T$9,S$8:S$9,$G105),IF($G105&gt;=S$10,TREND(T$9:T$10,S$9:S$10,$G105),IF($G105&gt;=S$11,TREND(T$10:T$11,S$10:S$11,$G105),0)))))</f>
        <v>0.92999999999999994</v>
      </c>
      <c r="X105" s="175">
        <v>0</v>
      </c>
      <c r="Y105" s="20"/>
      <c r="Z105" s="18"/>
      <c r="AA105" s="18"/>
      <c r="AB105" s="18"/>
      <c r="AC105" s="18"/>
      <c r="AD105" s="18"/>
      <c r="AE105" s="18"/>
      <c r="AF105" s="18"/>
      <c r="AI105" s="21"/>
      <c r="AJ105" s="29">
        <f t="shared" si="30"/>
        <v>45812</v>
      </c>
      <c r="AK105">
        <f t="shared" ref="AK105:AK168" si="31">_xlfn.XLOOKUP(AJ105,A$27:A$36,B$27:B$36,0,0)</f>
        <v>0</v>
      </c>
      <c r="AL105" s="1">
        <f t="shared" ref="AL105:AL168" si="32">_xlfn.XLOOKUP(AJ105,A$15:A$24,B$15:B$24,1,0)</f>
        <v>1</v>
      </c>
      <c r="AM105" s="1">
        <f t="shared" ref="AM105:AM168" si="33">_xlfn.XLOOKUP(AJ105,A$27:A$36,B$27:B$36,0,-1)</f>
        <v>0</v>
      </c>
      <c r="AN105" s="145">
        <f t="shared" ref="AN105:AN168" si="34">AK105</f>
        <v>0</v>
      </c>
      <c r="AO105" s="144">
        <f t="shared" si="29"/>
        <v>0.85</v>
      </c>
    </row>
    <row r="106" spans="1:41" x14ac:dyDescent="0.35">
      <c r="A106" s="68">
        <f t="shared" ref="A106:A141" si="35">(IFERROR((I106*$H$3/$I$4),0)+IFERROR((N106*$M$3/$N$4),0)+IFERROR((S106*$R$3/$S$4),0)+IFERROR((X106*$W$3/$X$4),0))/($D$5/1000)</f>
        <v>0.92500000000000016</v>
      </c>
      <c r="D106" s="205"/>
      <c r="F106" s="21"/>
      <c r="G106" s="68">
        <v>0.65</v>
      </c>
      <c r="I106" s="68" cm="1">
        <f t="array" ref="I106">IF($G106&gt;=I$7,TREND(J$6:J$7,I$6:I$7,$G106),IF($G106&gt;=I$8,TREND(J$7:J$8,I$7:I$8,$G106),IF($G106&gt;=I$9,TREND(J$8:J$9,I$8:I$9,$G106),IF($G106&gt;=I$10,TREND(J$9:J$10,I$9:I$10,$G106),IF($G106&gt;=I$11,TREND(J$10:J$11,I$10:I$11,$G106),0)))))</f>
        <v>0.92500000000000004</v>
      </c>
      <c r="J106" s="20"/>
      <c r="K106" s="3"/>
      <c r="N106" s="68" cm="1">
        <f t="array" ref="N106">IF($G106&gt;=N$7,TREND(O$6:O$7,N$6:N$7,$G106),IF($G106&gt;=N$8,TREND(O$7:O$8,N$7:N$8,$G106),IF($G106&gt;=N$9,TREND(O$8:O$9,N$8:N$9,$G106),IF($G106&gt;=N$10,TREND(O$9:O$10,N$9:N$10,$G106),IF($G106&gt;=N$11,TREND(O$10:O$11,N$10:N$11,$G106),0)))))</f>
        <v>0.92500000000000004</v>
      </c>
      <c r="S106" s="68" cm="1">
        <f t="array" ref="S106">IF($G106&gt;=S$7,TREND(T$6:T$7,S$6:S$7,$G106),IF($G106&gt;=S$8,TREND(T$7:T$8,S$7:S$8,$G106),IF($G106&gt;=S$9,TREND(T$8:T$9,S$8:S$9,$G106),IF($G106&gt;=S$10,TREND(T$9:T$10,S$9:S$10,$G106),IF($G106&gt;=S$11,TREND(T$10:T$11,S$10:S$11,$G106),0)))))</f>
        <v>0.92500000000000004</v>
      </c>
      <c r="X106" s="175">
        <v>0</v>
      </c>
      <c r="Y106" s="20"/>
      <c r="Z106" s="18"/>
      <c r="AA106" s="18"/>
      <c r="AB106" s="18"/>
      <c r="AC106" s="18"/>
      <c r="AD106" s="18"/>
      <c r="AE106" s="18"/>
      <c r="AF106" s="18"/>
      <c r="AI106" s="21"/>
      <c r="AJ106" s="29">
        <f t="shared" si="30"/>
        <v>45813</v>
      </c>
      <c r="AK106">
        <f t="shared" si="31"/>
        <v>0</v>
      </c>
      <c r="AL106" s="1">
        <f t="shared" si="32"/>
        <v>1</v>
      </c>
      <c r="AM106" s="1">
        <f t="shared" si="33"/>
        <v>0</v>
      </c>
      <c r="AN106" s="145">
        <f t="shared" si="34"/>
        <v>0</v>
      </c>
      <c r="AO106" s="144">
        <f t="shared" ref="AO106:AO169" si="36">IF(AL106=1,AO107,AL106)</f>
        <v>0.85</v>
      </c>
    </row>
    <row r="107" spans="1:41" x14ac:dyDescent="0.35">
      <c r="A107" s="68">
        <f t="shared" si="35"/>
        <v>0.91999999999999982</v>
      </c>
      <c r="D107" s="205"/>
      <c r="F107" s="21"/>
      <c r="G107" s="68">
        <v>0.66</v>
      </c>
      <c r="I107" s="68" cm="1">
        <f t="array" ref="I107">IF($G107&gt;=I$7,TREND(J$6:J$7,I$6:I$7,$G107),IF($G107&gt;=I$8,TREND(J$7:J$8,I$7:I$8,$G107),IF($G107&gt;=I$9,TREND(J$8:J$9,I$8:I$9,$G107),IF($G107&gt;=I$10,TREND(J$9:J$10,I$9:I$10,$G107),IF($G107&gt;=I$11,TREND(J$10:J$11,I$10:I$11,$G107),0)))))</f>
        <v>0.91999999999999993</v>
      </c>
      <c r="J107" s="20"/>
      <c r="K107" s="3"/>
      <c r="N107" s="68" cm="1">
        <f t="array" ref="N107">IF($G107&gt;=N$7,TREND(O$6:O$7,N$6:N$7,$G107),IF($G107&gt;=N$8,TREND(O$7:O$8,N$7:N$8,$G107),IF($G107&gt;=N$9,TREND(O$8:O$9,N$8:N$9,$G107),IF($G107&gt;=N$10,TREND(O$9:O$10,N$9:N$10,$G107),IF($G107&gt;=N$11,TREND(O$10:O$11,N$10:N$11,$G107),0)))))</f>
        <v>0.91999999999999993</v>
      </c>
      <c r="S107" s="68" cm="1">
        <f t="array" ref="S107">IF($G107&gt;=S$7,TREND(T$6:T$7,S$6:S$7,$G107),IF($G107&gt;=S$8,TREND(T$7:T$8,S$7:S$8,$G107),IF($G107&gt;=S$9,TREND(T$8:T$9,S$8:S$9,$G107),IF($G107&gt;=S$10,TREND(T$9:T$10,S$9:S$10,$G107),IF($G107&gt;=S$11,TREND(T$10:T$11,S$10:S$11,$G107),0)))))</f>
        <v>0.91999999999999993</v>
      </c>
      <c r="X107" s="175">
        <v>0</v>
      </c>
      <c r="Y107" s="20"/>
      <c r="Z107" s="18"/>
      <c r="AA107" s="18"/>
      <c r="AB107" s="18"/>
      <c r="AC107" s="18"/>
      <c r="AD107" s="18"/>
      <c r="AE107" s="18"/>
      <c r="AF107" s="18"/>
      <c r="AI107" s="21"/>
      <c r="AJ107" s="29">
        <f t="shared" ref="AJ107:AJ170" si="37">AJ106+1</f>
        <v>45814</v>
      </c>
      <c r="AK107">
        <f t="shared" si="31"/>
        <v>0</v>
      </c>
      <c r="AL107" s="1">
        <f t="shared" si="32"/>
        <v>1</v>
      </c>
      <c r="AM107" s="1">
        <f t="shared" si="33"/>
        <v>0</v>
      </c>
      <c r="AN107" s="145">
        <f t="shared" si="34"/>
        <v>0</v>
      </c>
      <c r="AO107" s="144">
        <f t="shared" si="36"/>
        <v>0.85</v>
      </c>
    </row>
    <row r="108" spans="1:41" x14ac:dyDescent="0.35">
      <c r="A108" s="68">
        <f t="shared" si="35"/>
        <v>0.91500000000000004</v>
      </c>
      <c r="D108" s="205"/>
      <c r="F108" s="21"/>
      <c r="G108" s="68">
        <v>0.67</v>
      </c>
      <c r="I108" s="68" cm="1">
        <f t="array" ref="I108">IF($G108&gt;=I$7,TREND(J$6:J$7,I$6:I$7,$G108),IF($G108&gt;=I$8,TREND(J$7:J$8,I$7:I$8,$G108),IF($G108&gt;=I$9,TREND(J$8:J$9,I$8:I$9,$G108),IF($G108&gt;=I$10,TREND(J$9:J$10,I$9:I$10,$G108),IF($G108&gt;=I$11,TREND(J$10:J$11,I$10:I$11,$G108),0)))))</f>
        <v>0.91500000000000004</v>
      </c>
      <c r="J108" s="20"/>
      <c r="K108" s="3"/>
      <c r="N108" s="68" cm="1">
        <f t="array" ref="N108">IF($G108&gt;=N$7,TREND(O$6:O$7,N$6:N$7,$G108),IF($G108&gt;=N$8,TREND(O$7:O$8,N$7:N$8,$G108),IF($G108&gt;=N$9,TREND(O$8:O$9,N$8:N$9,$G108),IF($G108&gt;=N$10,TREND(O$9:O$10,N$9:N$10,$G108),IF($G108&gt;=N$11,TREND(O$10:O$11,N$10:N$11,$G108),0)))))</f>
        <v>0.91500000000000004</v>
      </c>
      <c r="S108" s="68" cm="1">
        <f t="array" ref="S108">IF($G108&gt;=S$7,TREND(T$6:T$7,S$6:S$7,$G108),IF($G108&gt;=S$8,TREND(T$7:T$8,S$7:S$8,$G108),IF($G108&gt;=S$9,TREND(T$8:T$9,S$8:S$9,$G108),IF($G108&gt;=S$10,TREND(T$9:T$10,S$9:S$10,$G108),IF($G108&gt;=S$11,TREND(T$10:T$11,S$10:S$11,$G108),0)))))</f>
        <v>0.91500000000000004</v>
      </c>
      <c r="X108" s="175">
        <v>0</v>
      </c>
      <c r="Y108" s="20"/>
      <c r="Z108" s="18"/>
      <c r="AA108" s="18"/>
      <c r="AB108" s="18"/>
      <c r="AC108" s="18"/>
      <c r="AD108" s="18"/>
      <c r="AE108" s="18"/>
      <c r="AF108" s="18"/>
      <c r="AI108" s="21"/>
      <c r="AJ108" s="29">
        <f t="shared" si="37"/>
        <v>45815</v>
      </c>
      <c r="AK108">
        <f t="shared" si="31"/>
        <v>0</v>
      </c>
      <c r="AL108" s="1">
        <f t="shared" si="32"/>
        <v>1</v>
      </c>
      <c r="AM108" s="1">
        <f t="shared" si="33"/>
        <v>0</v>
      </c>
      <c r="AN108" s="145">
        <f t="shared" si="34"/>
        <v>0</v>
      </c>
      <c r="AO108" s="144">
        <f t="shared" si="36"/>
        <v>0.85</v>
      </c>
    </row>
    <row r="109" spans="1:41" x14ac:dyDescent="0.35">
      <c r="A109" s="68">
        <f t="shared" si="35"/>
        <v>0.91</v>
      </c>
      <c r="D109" s="205"/>
      <c r="F109" s="21"/>
      <c r="G109" s="68">
        <v>0.68</v>
      </c>
      <c r="I109" s="68" cm="1">
        <f t="array" ref="I109">IF($G109&gt;=I$7,TREND(J$6:J$7,I$6:I$7,$G109),IF($G109&gt;=I$8,TREND(J$7:J$8,I$7:I$8,$G109),IF($G109&gt;=I$9,TREND(J$8:J$9,I$8:I$9,$G109),IF($G109&gt;=I$10,TREND(J$9:J$10,I$9:I$10,$G109),IF($G109&gt;=I$11,TREND(J$10:J$11,I$10:I$11,$G109),0)))))</f>
        <v>0.90999999999999992</v>
      </c>
      <c r="J109" s="20"/>
      <c r="K109" s="3"/>
      <c r="N109" s="68" cm="1">
        <f t="array" ref="N109">IF($G109&gt;=N$7,TREND(O$6:O$7,N$6:N$7,$G109),IF($G109&gt;=N$8,TREND(O$7:O$8,N$7:N$8,$G109),IF($G109&gt;=N$9,TREND(O$8:O$9,N$8:N$9,$G109),IF($G109&gt;=N$10,TREND(O$9:O$10,N$9:N$10,$G109),IF($G109&gt;=N$11,TREND(O$10:O$11,N$10:N$11,$G109),0)))))</f>
        <v>0.90999999999999992</v>
      </c>
      <c r="S109" s="68" cm="1">
        <f t="array" ref="S109">IF($G109&gt;=S$7,TREND(T$6:T$7,S$6:S$7,$G109),IF($G109&gt;=S$8,TREND(T$7:T$8,S$7:S$8,$G109),IF($G109&gt;=S$9,TREND(T$8:T$9,S$8:S$9,$G109),IF($G109&gt;=S$10,TREND(T$9:T$10,S$9:S$10,$G109),IF($G109&gt;=S$11,TREND(T$10:T$11,S$10:S$11,$G109),0)))))</f>
        <v>0.90999999999999992</v>
      </c>
      <c r="X109" s="175">
        <v>0</v>
      </c>
      <c r="Y109" s="20"/>
      <c r="Z109" s="18"/>
      <c r="AA109" s="18"/>
      <c r="AB109" s="18"/>
      <c r="AC109" s="18"/>
      <c r="AD109" s="18"/>
      <c r="AE109" s="18"/>
      <c r="AF109" s="18"/>
      <c r="AI109" s="21"/>
      <c r="AJ109" s="29">
        <f t="shared" si="37"/>
        <v>45816</v>
      </c>
      <c r="AK109">
        <f t="shared" si="31"/>
        <v>0</v>
      </c>
      <c r="AL109" s="1">
        <f t="shared" si="32"/>
        <v>1</v>
      </c>
      <c r="AM109" s="1">
        <f t="shared" si="33"/>
        <v>0</v>
      </c>
      <c r="AN109" s="145">
        <f t="shared" si="34"/>
        <v>0</v>
      </c>
      <c r="AO109" s="144">
        <f t="shared" si="36"/>
        <v>0.85</v>
      </c>
    </row>
    <row r="110" spans="1:41" x14ac:dyDescent="0.35">
      <c r="A110" s="68">
        <f t="shared" si="35"/>
        <v>0.90500000000000014</v>
      </c>
      <c r="D110" s="205"/>
      <c r="F110" s="21"/>
      <c r="G110" s="68">
        <v>0.69</v>
      </c>
      <c r="I110" s="68" cm="1">
        <f t="array" ref="I110">IF($G110&gt;=I$7,TREND(J$6:J$7,I$6:I$7,$G110),IF($G110&gt;=I$8,TREND(J$7:J$8,I$7:I$8,$G110),IF($G110&gt;=I$9,TREND(J$8:J$9,I$8:I$9,$G110),IF($G110&gt;=I$10,TREND(J$9:J$10,I$9:I$10,$G110),IF($G110&gt;=I$11,TREND(J$10:J$11,I$10:I$11,$G110),0)))))</f>
        <v>0.90500000000000003</v>
      </c>
      <c r="J110" s="20"/>
      <c r="K110" s="3"/>
      <c r="N110" s="68" cm="1">
        <f t="array" ref="N110">IF($G110&gt;=N$7,TREND(O$6:O$7,N$6:N$7,$G110),IF($G110&gt;=N$8,TREND(O$7:O$8,N$7:N$8,$G110),IF($G110&gt;=N$9,TREND(O$8:O$9,N$8:N$9,$G110),IF($G110&gt;=N$10,TREND(O$9:O$10,N$9:N$10,$G110),IF($G110&gt;=N$11,TREND(O$10:O$11,N$10:N$11,$G110),0)))))</f>
        <v>0.90500000000000003</v>
      </c>
      <c r="S110" s="68" cm="1">
        <f t="array" ref="S110">IF($G110&gt;=S$7,TREND(T$6:T$7,S$6:S$7,$G110),IF($G110&gt;=S$8,TREND(T$7:T$8,S$7:S$8,$G110),IF($G110&gt;=S$9,TREND(T$8:T$9,S$8:S$9,$G110),IF($G110&gt;=S$10,TREND(T$9:T$10,S$9:S$10,$G110),IF($G110&gt;=S$11,TREND(T$10:T$11,S$10:S$11,$G110),0)))))</f>
        <v>0.90500000000000003</v>
      </c>
      <c r="X110" s="175">
        <v>0</v>
      </c>
      <c r="Y110" s="20"/>
      <c r="Z110" s="18"/>
      <c r="AA110" s="18"/>
      <c r="AB110" s="18"/>
      <c r="AC110" s="18"/>
      <c r="AD110" s="18"/>
      <c r="AE110" s="18"/>
      <c r="AF110" s="18"/>
      <c r="AI110" s="21"/>
      <c r="AJ110" s="29">
        <f t="shared" si="37"/>
        <v>45817</v>
      </c>
      <c r="AK110">
        <f t="shared" si="31"/>
        <v>0</v>
      </c>
      <c r="AL110" s="1">
        <f t="shared" si="32"/>
        <v>1</v>
      </c>
      <c r="AM110" s="1">
        <f t="shared" si="33"/>
        <v>0</v>
      </c>
      <c r="AN110" s="145">
        <f t="shared" si="34"/>
        <v>0</v>
      </c>
      <c r="AO110" s="144">
        <f t="shared" si="36"/>
        <v>0.85</v>
      </c>
    </row>
    <row r="111" spans="1:41" x14ac:dyDescent="0.35">
      <c r="A111" s="68">
        <f t="shared" si="35"/>
        <v>0.9</v>
      </c>
      <c r="D111" s="205"/>
      <c r="F111" s="21"/>
      <c r="G111" s="68">
        <v>0.7</v>
      </c>
      <c r="I111" s="68" cm="1">
        <f t="array" ref="I111">IF($G111&gt;=I$7,TREND(J$6:J$7,I$6:I$7,$G111),IF($G111&gt;=I$8,TREND(J$7:J$8,I$7:I$8,$G111),IF($G111&gt;=I$9,TREND(J$8:J$9,I$8:I$9,$G111),IF($G111&gt;=I$10,TREND(J$9:J$10,I$9:I$10,$G111),IF($G111&gt;=I$11,TREND(J$10:J$11,I$10:I$11,$G111),0)))))</f>
        <v>0.9</v>
      </c>
      <c r="J111" s="20"/>
      <c r="K111" s="3"/>
      <c r="N111" s="68" cm="1">
        <f t="array" ref="N111">IF($G111&gt;=N$7,TREND(O$6:O$7,N$6:N$7,$G111),IF($G111&gt;=N$8,TREND(O$7:O$8,N$7:N$8,$G111),IF($G111&gt;=N$9,TREND(O$8:O$9,N$8:N$9,$G111),IF($G111&gt;=N$10,TREND(O$9:O$10,N$9:N$10,$G111),IF($G111&gt;=N$11,TREND(O$10:O$11,N$10:N$11,$G111),0)))))</f>
        <v>0.9</v>
      </c>
      <c r="S111" s="68" cm="1">
        <f t="array" ref="S111">IF($G111&gt;=S$7,TREND(T$6:T$7,S$6:S$7,$G111),IF($G111&gt;=S$8,TREND(T$7:T$8,S$7:S$8,$G111),IF($G111&gt;=S$9,TREND(T$8:T$9,S$8:S$9,$G111),IF($G111&gt;=S$10,TREND(T$9:T$10,S$9:S$10,$G111),IF($G111&gt;=S$11,TREND(T$10:T$11,S$10:S$11,$G111),0)))))</f>
        <v>0.9</v>
      </c>
      <c r="X111" s="175">
        <v>0</v>
      </c>
      <c r="Y111" s="20"/>
      <c r="Z111" s="18"/>
      <c r="AA111" s="18"/>
      <c r="AB111" s="18"/>
      <c r="AC111" s="18"/>
      <c r="AD111" s="18"/>
      <c r="AE111" s="18"/>
      <c r="AF111" s="18"/>
      <c r="AI111" s="21"/>
      <c r="AJ111" s="29">
        <f t="shared" si="37"/>
        <v>45818</v>
      </c>
      <c r="AK111">
        <f t="shared" si="31"/>
        <v>0</v>
      </c>
      <c r="AL111" s="1">
        <f t="shared" si="32"/>
        <v>1</v>
      </c>
      <c r="AM111" s="1">
        <f t="shared" si="33"/>
        <v>0</v>
      </c>
      <c r="AN111" s="145">
        <f t="shared" si="34"/>
        <v>0</v>
      </c>
      <c r="AO111" s="144">
        <f t="shared" si="36"/>
        <v>0.85</v>
      </c>
    </row>
    <row r="112" spans="1:41" x14ac:dyDescent="0.35">
      <c r="A112" s="68">
        <f t="shared" si="35"/>
        <v>0.89499999999999991</v>
      </c>
      <c r="D112" s="205"/>
      <c r="F112" s="21"/>
      <c r="G112" s="68">
        <v>0.71</v>
      </c>
      <c r="I112" s="68" cm="1">
        <f t="array" ref="I112">IF($G112&gt;=I$7,TREND(J$6:J$7,I$6:I$7,$G112),IF($G112&gt;=I$8,TREND(J$7:J$8,I$7:I$8,$G112),IF($G112&gt;=I$9,TREND(J$8:J$9,I$8:I$9,$G112),IF($G112&gt;=I$10,TREND(J$9:J$10,I$9:I$10,$G112),IF($G112&gt;=I$11,TREND(J$10:J$11,I$10:I$11,$G112),0)))))</f>
        <v>0.89500000000000002</v>
      </c>
      <c r="J112" s="20"/>
      <c r="K112" s="3"/>
      <c r="N112" s="68" cm="1">
        <f t="array" ref="N112">IF($G112&gt;=N$7,TREND(O$6:O$7,N$6:N$7,$G112),IF($G112&gt;=N$8,TREND(O$7:O$8,N$7:N$8,$G112),IF($G112&gt;=N$9,TREND(O$8:O$9,N$8:N$9,$G112),IF($G112&gt;=N$10,TREND(O$9:O$10,N$9:N$10,$G112),IF($G112&gt;=N$11,TREND(O$10:O$11,N$10:N$11,$G112),0)))))</f>
        <v>0.89500000000000002</v>
      </c>
      <c r="S112" s="68" cm="1">
        <f t="array" ref="S112">IF($G112&gt;=S$7,TREND(T$6:T$7,S$6:S$7,$G112),IF($G112&gt;=S$8,TREND(T$7:T$8,S$7:S$8,$G112),IF($G112&gt;=S$9,TREND(T$8:T$9,S$8:S$9,$G112),IF($G112&gt;=S$10,TREND(T$9:T$10,S$9:S$10,$G112),IF($G112&gt;=S$11,TREND(T$10:T$11,S$10:S$11,$G112),0)))))</f>
        <v>0.89500000000000002</v>
      </c>
      <c r="X112" s="175">
        <v>0</v>
      </c>
      <c r="Y112" s="20"/>
      <c r="Z112" s="18"/>
      <c r="AA112" s="18"/>
      <c r="AB112" s="18"/>
      <c r="AC112" s="18"/>
      <c r="AD112" s="18"/>
      <c r="AE112" s="18"/>
      <c r="AF112" s="18"/>
      <c r="AI112" s="21"/>
      <c r="AJ112" s="29">
        <f t="shared" si="37"/>
        <v>45819</v>
      </c>
      <c r="AK112">
        <f t="shared" si="31"/>
        <v>0</v>
      </c>
      <c r="AL112" s="1">
        <f t="shared" si="32"/>
        <v>1</v>
      </c>
      <c r="AM112" s="1">
        <f t="shared" si="33"/>
        <v>0</v>
      </c>
      <c r="AN112" s="145">
        <f t="shared" si="34"/>
        <v>0</v>
      </c>
      <c r="AO112" s="144">
        <f t="shared" si="36"/>
        <v>0.85</v>
      </c>
    </row>
    <row r="113" spans="1:41" x14ac:dyDescent="0.35">
      <c r="A113" s="68">
        <f t="shared" si="35"/>
        <v>0.89</v>
      </c>
      <c r="D113" s="205"/>
      <c r="F113" s="21"/>
      <c r="G113" s="68">
        <v>0.72</v>
      </c>
      <c r="I113" s="68" cm="1">
        <f t="array" ref="I113">IF($G113&gt;=I$7,TREND(J$6:J$7,I$6:I$7,$G113),IF($G113&gt;=I$8,TREND(J$7:J$8,I$7:I$8,$G113),IF($G113&gt;=I$9,TREND(J$8:J$9,I$8:I$9,$G113),IF($G113&gt;=I$10,TREND(J$9:J$10,I$9:I$10,$G113),IF($G113&gt;=I$11,TREND(J$10:J$11,I$10:I$11,$G113),0)))))</f>
        <v>0.89</v>
      </c>
      <c r="J113" s="20"/>
      <c r="K113" s="3"/>
      <c r="N113" s="68" cm="1">
        <f t="array" ref="N113">IF($G113&gt;=N$7,TREND(O$6:O$7,N$6:N$7,$G113),IF($G113&gt;=N$8,TREND(O$7:O$8,N$7:N$8,$G113),IF($G113&gt;=N$9,TREND(O$8:O$9,N$8:N$9,$G113),IF($G113&gt;=N$10,TREND(O$9:O$10,N$9:N$10,$G113),IF($G113&gt;=N$11,TREND(O$10:O$11,N$10:N$11,$G113),0)))))</f>
        <v>0.89</v>
      </c>
      <c r="S113" s="68" cm="1">
        <f t="array" ref="S113">IF($G113&gt;=S$7,TREND(T$6:T$7,S$6:S$7,$G113),IF($G113&gt;=S$8,TREND(T$7:T$8,S$7:S$8,$G113),IF($G113&gt;=S$9,TREND(T$8:T$9,S$8:S$9,$G113),IF($G113&gt;=S$10,TREND(T$9:T$10,S$9:S$10,$G113),IF($G113&gt;=S$11,TREND(T$10:T$11,S$10:S$11,$G113),0)))))</f>
        <v>0.89</v>
      </c>
      <c r="X113" s="175">
        <v>0</v>
      </c>
      <c r="Y113" s="20"/>
      <c r="Z113" s="18"/>
      <c r="AA113" s="18"/>
      <c r="AB113" s="18"/>
      <c r="AC113" s="18"/>
      <c r="AD113" s="18"/>
      <c r="AE113" s="18"/>
      <c r="AF113" s="18"/>
      <c r="AI113" s="21"/>
      <c r="AJ113" s="29">
        <f t="shared" si="37"/>
        <v>45820</v>
      </c>
      <c r="AK113">
        <f t="shared" si="31"/>
        <v>0</v>
      </c>
      <c r="AL113" s="1">
        <f t="shared" si="32"/>
        <v>1</v>
      </c>
      <c r="AM113" s="1">
        <f t="shared" si="33"/>
        <v>0</v>
      </c>
      <c r="AN113" s="145">
        <f t="shared" si="34"/>
        <v>0</v>
      </c>
      <c r="AO113" s="144">
        <f t="shared" si="36"/>
        <v>0.85</v>
      </c>
    </row>
    <row r="114" spans="1:41" x14ac:dyDescent="0.35">
      <c r="A114" s="68">
        <f t="shared" si="35"/>
        <v>0.88500000000000012</v>
      </c>
      <c r="D114" s="205"/>
      <c r="F114" s="21"/>
      <c r="G114" s="68">
        <v>0.73</v>
      </c>
      <c r="I114" s="68" cm="1">
        <f t="array" ref="I114">IF($G114&gt;=I$7,TREND(J$6:J$7,I$6:I$7,$G114),IF($G114&gt;=I$8,TREND(J$7:J$8,I$7:I$8,$G114),IF($G114&gt;=I$9,TREND(J$8:J$9,I$8:I$9,$G114),IF($G114&gt;=I$10,TREND(J$9:J$10,I$9:I$10,$G114),IF($G114&gt;=I$11,TREND(J$10:J$11,I$10:I$11,$G114),0)))))</f>
        <v>0.88500000000000001</v>
      </c>
      <c r="J114" s="20"/>
      <c r="K114" s="3"/>
      <c r="N114" s="68" cm="1">
        <f t="array" ref="N114">IF($G114&gt;=N$7,TREND(O$6:O$7,N$6:N$7,$G114),IF($G114&gt;=N$8,TREND(O$7:O$8,N$7:N$8,$G114),IF($G114&gt;=N$9,TREND(O$8:O$9,N$8:N$9,$G114),IF($G114&gt;=N$10,TREND(O$9:O$10,N$9:N$10,$G114),IF($G114&gt;=N$11,TREND(O$10:O$11,N$10:N$11,$G114),0)))))</f>
        <v>0.88500000000000001</v>
      </c>
      <c r="S114" s="68" cm="1">
        <f t="array" ref="S114">IF($G114&gt;=S$7,TREND(T$6:T$7,S$6:S$7,$G114),IF($G114&gt;=S$8,TREND(T$7:T$8,S$7:S$8,$G114),IF($G114&gt;=S$9,TREND(T$8:T$9,S$8:S$9,$G114),IF($G114&gt;=S$10,TREND(T$9:T$10,S$9:S$10,$G114),IF($G114&gt;=S$11,TREND(T$10:T$11,S$10:S$11,$G114),0)))))</f>
        <v>0.88500000000000001</v>
      </c>
      <c r="X114" s="175">
        <v>0</v>
      </c>
      <c r="Y114" s="20"/>
      <c r="Z114" s="18"/>
      <c r="AA114" s="18"/>
      <c r="AB114" s="18"/>
      <c r="AC114" s="18"/>
      <c r="AD114" s="18"/>
      <c r="AE114" s="18"/>
      <c r="AF114" s="18"/>
      <c r="AI114" s="21"/>
      <c r="AJ114" s="29">
        <f t="shared" si="37"/>
        <v>45821</v>
      </c>
      <c r="AK114">
        <f t="shared" si="31"/>
        <v>0</v>
      </c>
      <c r="AL114" s="1">
        <f t="shared" si="32"/>
        <v>1</v>
      </c>
      <c r="AM114" s="1">
        <f t="shared" si="33"/>
        <v>0</v>
      </c>
      <c r="AN114" s="145">
        <f t="shared" si="34"/>
        <v>0</v>
      </c>
      <c r="AO114" s="144">
        <f t="shared" si="36"/>
        <v>0.85</v>
      </c>
    </row>
    <row r="115" spans="1:41" x14ac:dyDescent="0.35">
      <c r="A115" s="68">
        <f t="shared" si="35"/>
        <v>0.88</v>
      </c>
      <c r="D115" s="205"/>
      <c r="F115" s="21"/>
      <c r="G115" s="68">
        <v>0.74</v>
      </c>
      <c r="I115" s="68" cm="1">
        <f t="array" ref="I115">IF($G115&gt;=I$7,TREND(J$6:J$7,I$6:I$7,$G115),IF($G115&gt;=I$8,TREND(J$7:J$8,I$7:I$8,$G115),IF($G115&gt;=I$9,TREND(J$8:J$9,I$8:I$9,$G115),IF($G115&gt;=I$10,TREND(J$9:J$10,I$9:I$10,$G115),IF($G115&gt;=I$11,TREND(J$10:J$11,I$10:I$11,$G115),0)))))</f>
        <v>0.88</v>
      </c>
      <c r="J115" s="20"/>
      <c r="K115" s="3"/>
      <c r="N115" s="68" cm="1">
        <f t="array" ref="N115">IF($G115&gt;=N$7,TREND(O$6:O$7,N$6:N$7,$G115),IF($G115&gt;=N$8,TREND(O$7:O$8,N$7:N$8,$G115),IF($G115&gt;=N$9,TREND(O$8:O$9,N$8:N$9,$G115),IF($G115&gt;=N$10,TREND(O$9:O$10,N$9:N$10,$G115),IF($G115&gt;=N$11,TREND(O$10:O$11,N$10:N$11,$G115),0)))))</f>
        <v>0.88</v>
      </c>
      <c r="S115" s="68" cm="1">
        <f t="array" ref="S115">IF($G115&gt;=S$7,TREND(T$6:T$7,S$6:S$7,$G115),IF($G115&gt;=S$8,TREND(T$7:T$8,S$7:S$8,$G115),IF($G115&gt;=S$9,TREND(T$8:T$9,S$8:S$9,$G115),IF($G115&gt;=S$10,TREND(T$9:T$10,S$9:S$10,$G115),IF($G115&gt;=S$11,TREND(T$10:T$11,S$10:S$11,$G115),0)))))</f>
        <v>0.88</v>
      </c>
      <c r="X115" s="175">
        <v>0</v>
      </c>
      <c r="Y115" s="20"/>
      <c r="Z115" s="18"/>
      <c r="AA115" s="18"/>
      <c r="AB115" s="18"/>
      <c r="AC115" s="18"/>
      <c r="AD115" s="18"/>
      <c r="AE115" s="18"/>
      <c r="AF115" s="18"/>
      <c r="AI115" s="21"/>
      <c r="AJ115" s="29">
        <f t="shared" si="37"/>
        <v>45822</v>
      </c>
      <c r="AK115">
        <f t="shared" si="31"/>
        <v>0</v>
      </c>
      <c r="AL115" s="1">
        <f t="shared" si="32"/>
        <v>1</v>
      </c>
      <c r="AM115" s="1">
        <f t="shared" si="33"/>
        <v>0</v>
      </c>
      <c r="AN115" s="145">
        <f t="shared" si="34"/>
        <v>0</v>
      </c>
      <c r="AO115" s="144">
        <f t="shared" si="36"/>
        <v>0.85</v>
      </c>
    </row>
    <row r="116" spans="1:41" x14ac:dyDescent="0.35">
      <c r="A116" s="68">
        <f t="shared" si="35"/>
        <v>0.875</v>
      </c>
      <c r="D116" s="205"/>
      <c r="F116" s="21"/>
      <c r="G116" s="68">
        <v>0.75</v>
      </c>
      <c r="I116" s="68" cm="1">
        <f t="array" ref="I116">IF($G116&gt;=I$7,TREND(J$6:J$7,I$6:I$7,$G116),IF($G116&gt;=I$8,TREND(J$7:J$8,I$7:I$8,$G116),IF($G116&gt;=I$9,TREND(J$8:J$9,I$8:I$9,$G116),IF($G116&gt;=I$10,TREND(J$9:J$10,I$9:I$10,$G116),IF($G116&gt;=I$11,TREND(J$10:J$11,I$10:I$11,$G116),0)))))</f>
        <v>0.875</v>
      </c>
      <c r="J116" s="20"/>
      <c r="K116" s="3"/>
      <c r="N116" s="68" cm="1">
        <f t="array" ref="N116">IF($G116&gt;=N$7,TREND(O$6:O$7,N$6:N$7,$G116),IF($G116&gt;=N$8,TREND(O$7:O$8,N$7:N$8,$G116),IF($G116&gt;=N$9,TREND(O$8:O$9,N$8:N$9,$G116),IF($G116&gt;=N$10,TREND(O$9:O$10,N$9:N$10,$G116),IF($G116&gt;=N$11,TREND(O$10:O$11,N$10:N$11,$G116),0)))))</f>
        <v>0.875</v>
      </c>
      <c r="S116" s="68" cm="1">
        <f t="array" ref="S116">IF($G116&gt;=S$7,TREND(T$6:T$7,S$6:S$7,$G116),IF($G116&gt;=S$8,TREND(T$7:T$8,S$7:S$8,$G116),IF($G116&gt;=S$9,TREND(T$8:T$9,S$8:S$9,$G116),IF($G116&gt;=S$10,TREND(T$9:T$10,S$9:S$10,$G116),IF($G116&gt;=S$11,TREND(T$10:T$11,S$10:S$11,$G116),0)))))</f>
        <v>0.875</v>
      </c>
      <c r="X116" s="175">
        <v>0</v>
      </c>
      <c r="Y116" s="20"/>
      <c r="Z116" s="18"/>
      <c r="AA116" s="18"/>
      <c r="AB116" s="18"/>
      <c r="AC116" s="18"/>
      <c r="AD116" s="18"/>
      <c r="AE116" s="18"/>
      <c r="AF116" s="18"/>
      <c r="AI116" s="21"/>
      <c r="AJ116" s="29">
        <f t="shared" si="37"/>
        <v>45823</v>
      </c>
      <c r="AK116">
        <f t="shared" si="31"/>
        <v>0</v>
      </c>
      <c r="AL116" s="1">
        <f t="shared" si="32"/>
        <v>1</v>
      </c>
      <c r="AM116" s="1">
        <f t="shared" si="33"/>
        <v>0</v>
      </c>
      <c r="AN116" s="145">
        <f t="shared" si="34"/>
        <v>0</v>
      </c>
      <c r="AO116" s="144">
        <f t="shared" si="36"/>
        <v>0.85</v>
      </c>
    </row>
    <row r="117" spans="1:41" x14ac:dyDescent="0.35">
      <c r="A117" s="68">
        <f t="shared" si="35"/>
        <v>0.87</v>
      </c>
      <c r="D117" s="205"/>
      <c r="F117" s="21"/>
      <c r="G117" s="68">
        <v>0.76</v>
      </c>
      <c r="I117" s="68" cm="1">
        <f t="array" ref="I117">IF($G117&gt;=I$7,TREND(J$6:J$7,I$6:I$7,$G117),IF($G117&gt;=I$8,TREND(J$7:J$8,I$7:I$8,$G117),IF($G117&gt;=I$9,TREND(J$8:J$9,I$8:I$9,$G117),IF($G117&gt;=I$10,TREND(J$9:J$10,I$9:I$10,$G117),IF($G117&gt;=I$11,TREND(J$10:J$11,I$10:I$11,$G117),0)))))</f>
        <v>0.87</v>
      </c>
      <c r="J117" s="20"/>
      <c r="K117" s="3"/>
      <c r="N117" s="68" cm="1">
        <f t="array" ref="N117">IF($G117&gt;=N$7,TREND(O$6:O$7,N$6:N$7,$G117),IF($G117&gt;=N$8,TREND(O$7:O$8,N$7:N$8,$G117),IF($G117&gt;=N$9,TREND(O$8:O$9,N$8:N$9,$G117),IF($G117&gt;=N$10,TREND(O$9:O$10,N$9:N$10,$G117),IF($G117&gt;=N$11,TREND(O$10:O$11,N$10:N$11,$G117),0)))))</f>
        <v>0.87</v>
      </c>
      <c r="S117" s="68" cm="1">
        <f t="array" ref="S117">IF($G117&gt;=S$7,TREND(T$6:T$7,S$6:S$7,$G117),IF($G117&gt;=S$8,TREND(T$7:T$8,S$7:S$8,$G117),IF($G117&gt;=S$9,TREND(T$8:T$9,S$8:S$9,$G117),IF($G117&gt;=S$10,TREND(T$9:T$10,S$9:S$10,$G117),IF($G117&gt;=S$11,TREND(T$10:T$11,S$10:S$11,$G117),0)))))</f>
        <v>0.87</v>
      </c>
      <c r="X117" s="175">
        <v>0</v>
      </c>
      <c r="Y117" s="20"/>
      <c r="Z117" s="18"/>
      <c r="AA117" s="18"/>
      <c r="AB117" s="18"/>
      <c r="AC117" s="18"/>
      <c r="AD117" s="18"/>
      <c r="AE117" s="18"/>
      <c r="AF117" s="18"/>
      <c r="AI117" s="21"/>
      <c r="AJ117" s="29">
        <f t="shared" si="37"/>
        <v>45824</v>
      </c>
      <c r="AK117">
        <f t="shared" si="31"/>
        <v>0</v>
      </c>
      <c r="AL117" s="1">
        <f t="shared" si="32"/>
        <v>1</v>
      </c>
      <c r="AM117" s="1">
        <f t="shared" si="33"/>
        <v>0</v>
      </c>
      <c r="AN117" s="145">
        <f t="shared" si="34"/>
        <v>0</v>
      </c>
      <c r="AO117" s="144">
        <f t="shared" si="36"/>
        <v>0.85</v>
      </c>
    </row>
    <row r="118" spans="1:41" x14ac:dyDescent="0.35">
      <c r="A118" s="68">
        <f t="shared" si="35"/>
        <v>0.8650000000000001</v>
      </c>
      <c r="D118" s="205"/>
      <c r="F118" s="21"/>
      <c r="G118" s="68">
        <v>0.77</v>
      </c>
      <c r="I118" s="68" cm="1">
        <f t="array" ref="I118">IF($G118&gt;=I$7,TREND(J$6:J$7,I$6:I$7,$G118),IF($G118&gt;=I$8,TREND(J$7:J$8,I$7:I$8,$G118),IF($G118&gt;=I$9,TREND(J$8:J$9,I$8:I$9,$G118),IF($G118&gt;=I$10,TREND(J$9:J$10,I$9:I$10,$G118),IF($G118&gt;=I$11,TREND(J$10:J$11,I$10:I$11,$G118),0)))))</f>
        <v>0.86499999999999999</v>
      </c>
      <c r="J118" s="20"/>
      <c r="K118" s="3"/>
      <c r="N118" s="68" cm="1">
        <f t="array" ref="N118">IF($G118&gt;=N$7,TREND(O$6:O$7,N$6:N$7,$G118),IF($G118&gt;=N$8,TREND(O$7:O$8,N$7:N$8,$G118),IF($G118&gt;=N$9,TREND(O$8:O$9,N$8:N$9,$G118),IF($G118&gt;=N$10,TREND(O$9:O$10,N$9:N$10,$G118),IF($G118&gt;=N$11,TREND(O$10:O$11,N$10:N$11,$G118),0)))))</f>
        <v>0.86499999999999999</v>
      </c>
      <c r="S118" s="68" cm="1">
        <f t="array" ref="S118">IF($G118&gt;=S$7,TREND(T$6:T$7,S$6:S$7,$G118),IF($G118&gt;=S$8,TREND(T$7:T$8,S$7:S$8,$G118),IF($G118&gt;=S$9,TREND(T$8:T$9,S$8:S$9,$G118),IF($G118&gt;=S$10,TREND(T$9:T$10,S$9:S$10,$G118),IF($G118&gt;=S$11,TREND(T$10:T$11,S$10:S$11,$G118),0)))))</f>
        <v>0.86499999999999999</v>
      </c>
      <c r="X118" s="175">
        <v>0</v>
      </c>
      <c r="Y118" s="20"/>
      <c r="Z118" s="18"/>
      <c r="AA118" s="18"/>
      <c r="AB118" s="18"/>
      <c r="AC118" s="18"/>
      <c r="AD118" s="18"/>
      <c r="AE118" s="18"/>
      <c r="AF118" s="18"/>
      <c r="AI118" s="21"/>
      <c r="AJ118" s="29">
        <f t="shared" si="37"/>
        <v>45825</v>
      </c>
      <c r="AK118">
        <f t="shared" si="31"/>
        <v>0</v>
      </c>
      <c r="AL118" s="1">
        <f t="shared" si="32"/>
        <v>1</v>
      </c>
      <c r="AM118" s="1">
        <f t="shared" si="33"/>
        <v>0</v>
      </c>
      <c r="AN118" s="145">
        <f t="shared" si="34"/>
        <v>0</v>
      </c>
      <c r="AO118" s="144">
        <f t="shared" si="36"/>
        <v>0.85</v>
      </c>
    </row>
    <row r="119" spans="1:41" x14ac:dyDescent="0.35">
      <c r="A119" s="68">
        <f t="shared" si="35"/>
        <v>0.86</v>
      </c>
      <c r="D119" s="205"/>
      <c r="F119" s="21"/>
      <c r="G119" s="68">
        <v>0.78</v>
      </c>
      <c r="I119" s="68" cm="1">
        <f t="array" ref="I119">IF($G119&gt;=I$7,TREND(J$6:J$7,I$6:I$7,$G119),IF($G119&gt;=I$8,TREND(J$7:J$8,I$7:I$8,$G119),IF($G119&gt;=I$9,TREND(J$8:J$9,I$8:I$9,$G119),IF($G119&gt;=I$10,TREND(J$9:J$10,I$9:I$10,$G119),IF($G119&gt;=I$11,TREND(J$10:J$11,I$10:I$11,$G119),0)))))</f>
        <v>0.86</v>
      </c>
      <c r="J119" s="20"/>
      <c r="K119" s="3"/>
      <c r="N119" s="68" cm="1">
        <f t="array" ref="N119">IF($G119&gt;=N$7,TREND(O$6:O$7,N$6:N$7,$G119),IF($G119&gt;=N$8,TREND(O$7:O$8,N$7:N$8,$G119),IF($G119&gt;=N$9,TREND(O$8:O$9,N$8:N$9,$G119),IF($G119&gt;=N$10,TREND(O$9:O$10,N$9:N$10,$G119),IF($G119&gt;=N$11,TREND(O$10:O$11,N$10:N$11,$G119),0)))))</f>
        <v>0.86</v>
      </c>
      <c r="S119" s="68" cm="1">
        <f t="array" ref="S119">IF($G119&gt;=S$7,TREND(T$6:T$7,S$6:S$7,$G119),IF($G119&gt;=S$8,TREND(T$7:T$8,S$7:S$8,$G119),IF($G119&gt;=S$9,TREND(T$8:T$9,S$8:S$9,$G119),IF($G119&gt;=S$10,TREND(T$9:T$10,S$9:S$10,$G119),IF($G119&gt;=S$11,TREND(T$10:T$11,S$10:S$11,$G119),0)))))</f>
        <v>0.86</v>
      </c>
      <c r="X119" s="175">
        <v>0</v>
      </c>
      <c r="Y119" s="20"/>
      <c r="Z119" s="18"/>
      <c r="AA119" s="18"/>
      <c r="AB119" s="18"/>
      <c r="AC119" s="18"/>
      <c r="AD119" s="18"/>
      <c r="AE119" s="18"/>
      <c r="AF119" s="18"/>
      <c r="AI119" s="21"/>
      <c r="AJ119" s="29">
        <f t="shared" si="37"/>
        <v>45826</v>
      </c>
      <c r="AK119">
        <f t="shared" si="31"/>
        <v>0</v>
      </c>
      <c r="AL119" s="1">
        <f t="shared" si="32"/>
        <v>1</v>
      </c>
      <c r="AM119" s="1">
        <f t="shared" si="33"/>
        <v>0</v>
      </c>
      <c r="AN119" s="145">
        <f t="shared" si="34"/>
        <v>0</v>
      </c>
      <c r="AO119" s="144">
        <f t="shared" si="36"/>
        <v>0.85</v>
      </c>
    </row>
    <row r="120" spans="1:41" x14ac:dyDescent="0.35">
      <c r="A120" s="68">
        <f t="shared" si="35"/>
        <v>0.85500000000000009</v>
      </c>
      <c r="D120" s="205"/>
      <c r="F120" s="21"/>
      <c r="G120" s="68">
        <v>0.79</v>
      </c>
      <c r="I120" s="68" cm="1">
        <f t="array" ref="I120">IF($G120&gt;=I$7,TREND(J$6:J$7,I$6:I$7,$G120),IF($G120&gt;=I$8,TREND(J$7:J$8,I$7:I$8,$G120),IF($G120&gt;=I$9,TREND(J$8:J$9,I$8:I$9,$G120),IF($G120&gt;=I$10,TREND(J$9:J$10,I$9:I$10,$G120),IF($G120&gt;=I$11,TREND(J$10:J$11,I$10:I$11,$G120),0)))))</f>
        <v>0.85499999999999998</v>
      </c>
      <c r="J120" s="20"/>
      <c r="K120" s="3"/>
      <c r="N120" s="68" cm="1">
        <f t="array" ref="N120">IF($G120&gt;=N$7,TREND(O$6:O$7,N$6:N$7,$G120),IF($G120&gt;=N$8,TREND(O$7:O$8,N$7:N$8,$G120),IF($G120&gt;=N$9,TREND(O$8:O$9,N$8:N$9,$G120),IF($G120&gt;=N$10,TREND(O$9:O$10,N$9:N$10,$G120),IF($G120&gt;=N$11,TREND(O$10:O$11,N$10:N$11,$G120),0)))))</f>
        <v>0.85499999999999998</v>
      </c>
      <c r="S120" s="68" cm="1">
        <f t="array" ref="S120">IF($G120&gt;=S$7,TREND(T$6:T$7,S$6:S$7,$G120),IF($G120&gt;=S$8,TREND(T$7:T$8,S$7:S$8,$G120),IF($G120&gt;=S$9,TREND(T$8:T$9,S$8:S$9,$G120),IF($G120&gt;=S$10,TREND(T$9:T$10,S$9:S$10,$G120),IF($G120&gt;=S$11,TREND(T$10:T$11,S$10:S$11,$G120),0)))))</f>
        <v>0.85499999999999998</v>
      </c>
      <c r="X120" s="175">
        <v>0</v>
      </c>
      <c r="Y120" s="20"/>
      <c r="Z120" s="18"/>
      <c r="AA120" s="18"/>
      <c r="AB120" s="18"/>
      <c r="AC120" s="18"/>
      <c r="AD120" s="18"/>
      <c r="AE120" s="18"/>
      <c r="AF120" s="18"/>
      <c r="AI120" s="21"/>
      <c r="AJ120" s="29">
        <f t="shared" si="37"/>
        <v>45827</v>
      </c>
      <c r="AK120">
        <f t="shared" si="31"/>
        <v>0</v>
      </c>
      <c r="AL120" s="1">
        <f t="shared" si="32"/>
        <v>1</v>
      </c>
      <c r="AM120" s="1">
        <f t="shared" si="33"/>
        <v>0</v>
      </c>
      <c r="AN120" s="145">
        <f t="shared" si="34"/>
        <v>0</v>
      </c>
      <c r="AO120" s="144">
        <f t="shared" si="36"/>
        <v>0.85</v>
      </c>
    </row>
    <row r="121" spans="1:41" x14ac:dyDescent="0.35">
      <c r="A121" s="68">
        <f t="shared" si="35"/>
        <v>0.84999999999999976</v>
      </c>
      <c r="D121" s="205"/>
      <c r="F121" s="21"/>
      <c r="G121" s="68">
        <v>0.8</v>
      </c>
      <c r="I121" s="68" cm="1">
        <f t="array" ref="I121">IF($G121&gt;=I$7,TREND(J$6:J$7,I$6:I$7,$G121),IF($G121&gt;=I$8,TREND(J$7:J$8,I$7:I$8,$G121),IF($G121&gt;=I$9,TREND(J$8:J$9,I$8:I$9,$G121),IF($G121&gt;=I$10,TREND(J$9:J$10,I$9:I$10,$G121),IF($G121&gt;=I$11,TREND(J$10:J$11,I$10:I$11,$G121),0)))))</f>
        <v>0.84999999999999987</v>
      </c>
      <c r="J121" s="20"/>
      <c r="K121" s="3"/>
      <c r="N121" s="68" cm="1">
        <f t="array" ref="N121">IF($G121&gt;=N$7,TREND(O$6:O$7,N$6:N$7,$G121),IF($G121&gt;=N$8,TREND(O$7:O$8,N$7:N$8,$G121),IF($G121&gt;=N$9,TREND(O$8:O$9,N$8:N$9,$G121),IF($G121&gt;=N$10,TREND(O$9:O$10,N$9:N$10,$G121),IF($G121&gt;=N$11,TREND(O$10:O$11,N$10:N$11,$G121),0)))))</f>
        <v>0.84999999999999987</v>
      </c>
      <c r="S121" s="68" cm="1">
        <f t="array" ref="S121">IF($G121&gt;=S$7,TREND(T$6:T$7,S$6:S$7,$G121),IF($G121&gt;=S$8,TREND(T$7:T$8,S$7:S$8,$G121),IF($G121&gt;=S$9,TREND(T$8:T$9,S$8:S$9,$G121),IF($G121&gt;=S$10,TREND(T$9:T$10,S$9:S$10,$G121),IF($G121&gt;=S$11,TREND(T$10:T$11,S$10:S$11,$G121),0)))))</f>
        <v>0.84999999999999987</v>
      </c>
      <c r="X121" s="175">
        <v>0</v>
      </c>
      <c r="Y121" s="20"/>
      <c r="Z121" s="18"/>
      <c r="AA121" s="18"/>
      <c r="AB121" s="18"/>
      <c r="AC121" s="18"/>
      <c r="AD121" s="18"/>
      <c r="AE121" s="18"/>
      <c r="AF121" s="18"/>
      <c r="AI121" s="21"/>
      <c r="AJ121" s="29">
        <f t="shared" si="37"/>
        <v>45828</v>
      </c>
      <c r="AK121">
        <f t="shared" si="31"/>
        <v>0</v>
      </c>
      <c r="AL121" s="1">
        <f t="shared" si="32"/>
        <v>1</v>
      </c>
      <c r="AM121" s="1">
        <f t="shared" si="33"/>
        <v>0</v>
      </c>
      <c r="AN121" s="145">
        <f t="shared" si="34"/>
        <v>0</v>
      </c>
      <c r="AO121" s="144">
        <f t="shared" si="36"/>
        <v>0.85</v>
      </c>
    </row>
    <row r="122" spans="1:41" x14ac:dyDescent="0.35">
      <c r="A122" s="68">
        <f t="shared" si="35"/>
        <v>0.84749999999999981</v>
      </c>
      <c r="D122" s="205"/>
      <c r="F122" s="21"/>
      <c r="G122" s="68">
        <v>0.81</v>
      </c>
      <c r="I122" s="68" cm="1">
        <f t="array" ref="I122">IF($G122&gt;=I$7,TREND(J$6:J$7,I$6:I$7,$G122),IF($G122&gt;=I$8,TREND(J$7:J$8,I$7:I$8,$G122),IF($G122&gt;=I$9,TREND(J$8:J$9,I$8:I$9,$G122),IF($G122&gt;=I$10,TREND(J$9:J$10,I$9:I$10,$G122),IF($G122&gt;=I$11,TREND(J$10:J$11,I$10:I$11,$G122),0)))))</f>
        <v>0.84749999999999981</v>
      </c>
      <c r="J122" s="20"/>
      <c r="K122" s="3"/>
      <c r="N122" s="68" cm="1">
        <f t="array" ref="N122">IF($G122&gt;=N$7,TREND(O$6:O$7,N$6:N$7,$G122),IF($G122&gt;=N$8,TREND(O$7:O$8,N$7:N$8,$G122),IF($G122&gt;=N$9,TREND(O$8:O$9,N$8:N$9,$G122),IF($G122&gt;=N$10,TREND(O$9:O$10,N$9:N$10,$G122),IF($G122&gt;=N$11,TREND(O$10:O$11,N$10:N$11,$G122),0)))))</f>
        <v>0.84749999999999981</v>
      </c>
      <c r="S122" s="68" cm="1">
        <f t="array" ref="S122">IF($G122&gt;=S$7,TREND(T$6:T$7,S$6:S$7,$G122),IF($G122&gt;=S$8,TREND(T$7:T$8,S$7:S$8,$G122),IF($G122&gt;=S$9,TREND(T$8:T$9,S$8:S$9,$G122),IF($G122&gt;=S$10,TREND(T$9:T$10,S$9:S$10,$G122),IF($G122&gt;=S$11,TREND(T$10:T$11,S$10:S$11,$G122),0)))))</f>
        <v>0.84749999999999981</v>
      </c>
      <c r="X122" s="175">
        <v>0</v>
      </c>
      <c r="Y122" s="20"/>
      <c r="Z122" s="18"/>
      <c r="AA122" s="18"/>
      <c r="AB122" s="18"/>
      <c r="AC122" s="18"/>
      <c r="AD122" s="18"/>
      <c r="AE122" s="18"/>
      <c r="AF122" s="18"/>
      <c r="AI122" s="21"/>
      <c r="AJ122" s="29">
        <f t="shared" si="37"/>
        <v>45829</v>
      </c>
      <c r="AK122">
        <f t="shared" si="31"/>
        <v>0</v>
      </c>
      <c r="AL122" s="1">
        <f t="shared" si="32"/>
        <v>1</v>
      </c>
      <c r="AM122" s="1">
        <f t="shared" si="33"/>
        <v>0</v>
      </c>
      <c r="AN122" s="145">
        <f t="shared" si="34"/>
        <v>0</v>
      </c>
      <c r="AO122" s="144">
        <f t="shared" si="36"/>
        <v>0.85</v>
      </c>
    </row>
    <row r="123" spans="1:41" x14ac:dyDescent="0.35">
      <c r="A123" s="68">
        <f t="shared" si="35"/>
        <v>0.84499999999999986</v>
      </c>
      <c r="D123" s="205"/>
      <c r="F123" s="21"/>
      <c r="G123" s="68">
        <v>0.82</v>
      </c>
      <c r="I123" s="68" cm="1">
        <f t="array" ref="I123">IF($G123&gt;=I$7,TREND(J$6:J$7,I$6:I$7,$G123),IF($G123&gt;=I$8,TREND(J$7:J$8,I$7:I$8,$G123),IF($G123&gt;=I$9,TREND(J$8:J$9,I$8:I$9,$G123),IF($G123&gt;=I$10,TREND(J$9:J$10,I$9:I$10,$G123),IF($G123&gt;=I$11,TREND(J$10:J$11,I$10:I$11,$G123),0)))))</f>
        <v>0.84499999999999986</v>
      </c>
      <c r="J123" s="20"/>
      <c r="K123" s="3"/>
      <c r="N123" s="68" cm="1">
        <f t="array" ref="N123">IF($G123&gt;=N$7,TREND(O$6:O$7,N$6:N$7,$G123),IF($G123&gt;=N$8,TREND(O$7:O$8,N$7:N$8,$G123),IF($G123&gt;=N$9,TREND(O$8:O$9,N$8:N$9,$G123),IF($G123&gt;=N$10,TREND(O$9:O$10,N$9:N$10,$G123),IF($G123&gt;=N$11,TREND(O$10:O$11,N$10:N$11,$G123),0)))))</f>
        <v>0.84499999999999986</v>
      </c>
      <c r="S123" s="68" cm="1">
        <f t="array" ref="S123">IF($G123&gt;=S$7,TREND(T$6:T$7,S$6:S$7,$G123),IF($G123&gt;=S$8,TREND(T$7:T$8,S$7:S$8,$G123),IF($G123&gt;=S$9,TREND(T$8:T$9,S$8:S$9,$G123),IF($G123&gt;=S$10,TREND(T$9:T$10,S$9:S$10,$G123),IF($G123&gt;=S$11,TREND(T$10:T$11,S$10:S$11,$G123),0)))))</f>
        <v>0.84499999999999986</v>
      </c>
      <c r="X123" s="175">
        <v>0</v>
      </c>
      <c r="Y123" s="20"/>
      <c r="Z123" s="18"/>
      <c r="AA123" s="18"/>
      <c r="AB123" s="18"/>
      <c r="AC123" s="18"/>
      <c r="AD123" s="18"/>
      <c r="AE123" s="18"/>
      <c r="AF123" s="18"/>
      <c r="AI123" s="21"/>
      <c r="AJ123" s="29">
        <f t="shared" si="37"/>
        <v>45830</v>
      </c>
      <c r="AK123">
        <f t="shared" si="31"/>
        <v>0</v>
      </c>
      <c r="AL123" s="1">
        <f t="shared" si="32"/>
        <v>1</v>
      </c>
      <c r="AM123" s="1">
        <f t="shared" si="33"/>
        <v>0</v>
      </c>
      <c r="AN123" s="145">
        <f t="shared" si="34"/>
        <v>0</v>
      </c>
      <c r="AO123" s="144">
        <f t="shared" si="36"/>
        <v>0.85</v>
      </c>
    </row>
    <row r="124" spans="1:41" x14ac:dyDescent="0.35">
      <c r="A124" s="68">
        <f t="shared" si="35"/>
        <v>0.8424999999999998</v>
      </c>
      <c r="D124" s="205"/>
      <c r="F124" s="21"/>
      <c r="G124" s="68">
        <v>0.83</v>
      </c>
      <c r="I124" s="68" cm="1">
        <f t="array" ref="I124">IF($G124&gt;=I$7,TREND(J$6:J$7,I$6:I$7,$G124),IF($G124&gt;=I$8,TREND(J$7:J$8,I$7:I$8,$G124),IF($G124&gt;=I$9,TREND(J$8:J$9,I$8:I$9,$G124),IF($G124&gt;=I$10,TREND(J$9:J$10,I$9:I$10,$G124),IF($G124&gt;=I$11,TREND(J$10:J$11,I$10:I$11,$G124),0)))))</f>
        <v>0.8424999999999998</v>
      </c>
      <c r="J124" s="20"/>
      <c r="K124" s="3"/>
      <c r="N124" s="68" cm="1">
        <f t="array" ref="N124">IF($G124&gt;=N$7,TREND(O$6:O$7,N$6:N$7,$G124),IF($G124&gt;=N$8,TREND(O$7:O$8,N$7:N$8,$G124),IF($G124&gt;=N$9,TREND(O$8:O$9,N$8:N$9,$G124),IF($G124&gt;=N$10,TREND(O$9:O$10,N$9:N$10,$G124),IF($G124&gt;=N$11,TREND(O$10:O$11,N$10:N$11,$G124),0)))))</f>
        <v>0.8424999999999998</v>
      </c>
      <c r="S124" s="68" cm="1">
        <f t="array" ref="S124">IF($G124&gt;=S$7,TREND(T$6:T$7,S$6:S$7,$G124),IF($G124&gt;=S$8,TREND(T$7:T$8,S$7:S$8,$G124),IF($G124&gt;=S$9,TREND(T$8:T$9,S$8:S$9,$G124),IF($G124&gt;=S$10,TREND(T$9:T$10,S$9:S$10,$G124),IF($G124&gt;=S$11,TREND(T$10:T$11,S$10:S$11,$G124),0)))))</f>
        <v>0.8424999999999998</v>
      </c>
      <c r="X124" s="175">
        <v>0</v>
      </c>
      <c r="Y124" s="20"/>
      <c r="Z124" s="18"/>
      <c r="AA124" s="18"/>
      <c r="AB124" s="18"/>
      <c r="AC124" s="18"/>
      <c r="AD124" s="18"/>
      <c r="AE124" s="18"/>
      <c r="AF124" s="18"/>
      <c r="AI124" s="21"/>
      <c r="AJ124" s="29">
        <f t="shared" si="37"/>
        <v>45831</v>
      </c>
      <c r="AK124">
        <f t="shared" si="31"/>
        <v>0</v>
      </c>
      <c r="AL124" s="1">
        <f t="shared" si="32"/>
        <v>1</v>
      </c>
      <c r="AM124" s="1">
        <f t="shared" si="33"/>
        <v>0</v>
      </c>
      <c r="AN124" s="145">
        <f t="shared" si="34"/>
        <v>0</v>
      </c>
      <c r="AO124" s="144">
        <f t="shared" si="36"/>
        <v>0.85</v>
      </c>
    </row>
    <row r="125" spans="1:41" x14ac:dyDescent="0.35">
      <c r="A125" s="68">
        <f t="shared" si="35"/>
        <v>0.83999999999999986</v>
      </c>
      <c r="D125" s="205"/>
      <c r="F125" s="21"/>
      <c r="G125" s="68">
        <v>0.84</v>
      </c>
      <c r="I125" s="68" cm="1">
        <f t="array" ref="I125">IF($G125&gt;=I$7,TREND(J$6:J$7,I$6:I$7,$G125),IF($G125&gt;=I$8,TREND(J$7:J$8,I$7:I$8,$G125),IF($G125&gt;=I$9,TREND(J$8:J$9,I$8:I$9,$G125),IF($G125&gt;=I$10,TREND(J$9:J$10,I$9:I$10,$G125),IF($G125&gt;=I$11,TREND(J$10:J$11,I$10:I$11,$G125),0)))))</f>
        <v>0.83999999999999986</v>
      </c>
      <c r="J125" s="20"/>
      <c r="K125" s="3"/>
      <c r="N125" s="68" cm="1">
        <f t="array" ref="N125">IF($G125&gt;=N$7,TREND(O$6:O$7,N$6:N$7,$G125),IF($G125&gt;=N$8,TREND(O$7:O$8,N$7:N$8,$G125),IF($G125&gt;=N$9,TREND(O$8:O$9,N$8:N$9,$G125),IF($G125&gt;=N$10,TREND(O$9:O$10,N$9:N$10,$G125),IF($G125&gt;=N$11,TREND(O$10:O$11,N$10:N$11,$G125),0)))))</f>
        <v>0.83999999999999986</v>
      </c>
      <c r="S125" s="68" cm="1">
        <f t="array" ref="S125">IF($G125&gt;=S$7,TREND(T$6:T$7,S$6:S$7,$G125),IF($G125&gt;=S$8,TREND(T$7:T$8,S$7:S$8,$G125),IF($G125&gt;=S$9,TREND(T$8:T$9,S$8:S$9,$G125),IF($G125&gt;=S$10,TREND(T$9:T$10,S$9:S$10,$G125),IF($G125&gt;=S$11,TREND(T$10:T$11,S$10:S$11,$G125),0)))))</f>
        <v>0.83999999999999986</v>
      </c>
      <c r="X125" s="175">
        <v>0</v>
      </c>
      <c r="Y125" s="20"/>
      <c r="Z125" s="18"/>
      <c r="AA125" s="18"/>
      <c r="AB125" s="18"/>
      <c r="AC125" s="18"/>
      <c r="AD125" s="18"/>
      <c r="AE125" s="18"/>
      <c r="AF125" s="18"/>
      <c r="AI125" s="21"/>
      <c r="AJ125" s="29">
        <f t="shared" si="37"/>
        <v>45832</v>
      </c>
      <c r="AK125">
        <f t="shared" si="31"/>
        <v>0</v>
      </c>
      <c r="AL125" s="1">
        <f t="shared" si="32"/>
        <v>1</v>
      </c>
      <c r="AM125" s="1">
        <f t="shared" si="33"/>
        <v>0</v>
      </c>
      <c r="AN125" s="145">
        <f t="shared" si="34"/>
        <v>0</v>
      </c>
      <c r="AO125" s="144">
        <f t="shared" si="36"/>
        <v>0.85</v>
      </c>
    </row>
    <row r="126" spans="1:41" x14ac:dyDescent="0.35">
      <c r="A126" s="68">
        <f t="shared" si="35"/>
        <v>0.83749999999999991</v>
      </c>
      <c r="D126" s="205"/>
      <c r="F126" s="21"/>
      <c r="G126" s="68">
        <v>0.85</v>
      </c>
      <c r="I126" s="68" cm="1">
        <f t="array" ref="I126">IF($G126&gt;=I$7,TREND(J$6:J$7,I$6:I$7,$G126),IF($G126&gt;=I$8,TREND(J$7:J$8,I$7:I$8,$G126),IF($G126&gt;=I$9,TREND(J$8:J$9,I$8:I$9,$G126),IF($G126&gt;=I$10,TREND(J$9:J$10,I$9:I$10,$G126),IF($G126&gt;=I$11,TREND(J$10:J$11,I$10:I$11,$G126),0)))))</f>
        <v>0.83749999999999991</v>
      </c>
      <c r="J126" s="20"/>
      <c r="K126" s="3"/>
      <c r="N126" s="68" cm="1">
        <f t="array" ref="N126">IF($G126&gt;=N$7,TREND(O$6:O$7,N$6:N$7,$G126),IF($G126&gt;=N$8,TREND(O$7:O$8,N$7:N$8,$G126),IF($G126&gt;=N$9,TREND(O$8:O$9,N$8:N$9,$G126),IF($G126&gt;=N$10,TREND(O$9:O$10,N$9:N$10,$G126),IF($G126&gt;=N$11,TREND(O$10:O$11,N$10:N$11,$G126),0)))))</f>
        <v>0.83749999999999991</v>
      </c>
      <c r="S126" s="68" cm="1">
        <f t="array" ref="S126">IF($G126&gt;=S$7,TREND(T$6:T$7,S$6:S$7,$G126),IF($G126&gt;=S$8,TREND(T$7:T$8,S$7:S$8,$G126),IF($G126&gt;=S$9,TREND(T$8:T$9,S$8:S$9,$G126),IF($G126&gt;=S$10,TREND(T$9:T$10,S$9:S$10,$G126),IF($G126&gt;=S$11,TREND(T$10:T$11,S$10:S$11,$G126),0)))))</f>
        <v>0.83749999999999991</v>
      </c>
      <c r="X126" s="175">
        <v>0</v>
      </c>
      <c r="Y126" s="20"/>
      <c r="Z126" s="18"/>
      <c r="AA126" s="18"/>
      <c r="AB126" s="18"/>
      <c r="AC126" s="18"/>
      <c r="AD126" s="18"/>
      <c r="AE126" s="18"/>
      <c r="AF126" s="18"/>
      <c r="AI126" s="21"/>
      <c r="AJ126" s="29">
        <f t="shared" si="37"/>
        <v>45833</v>
      </c>
      <c r="AK126">
        <f t="shared" si="31"/>
        <v>0</v>
      </c>
      <c r="AL126" s="1">
        <f t="shared" si="32"/>
        <v>1</v>
      </c>
      <c r="AM126" s="1">
        <f t="shared" si="33"/>
        <v>0</v>
      </c>
      <c r="AN126" s="145">
        <f t="shared" si="34"/>
        <v>0</v>
      </c>
      <c r="AO126" s="144">
        <f t="shared" si="36"/>
        <v>0.85</v>
      </c>
    </row>
    <row r="127" spans="1:41" x14ac:dyDescent="0.35">
      <c r="A127" s="68">
        <f t="shared" si="35"/>
        <v>0.83499999999999985</v>
      </c>
      <c r="D127" s="205"/>
      <c r="F127" s="21"/>
      <c r="G127" s="68">
        <v>0.86</v>
      </c>
      <c r="I127" s="68" cm="1">
        <f t="array" ref="I127">IF($G127&gt;=I$7,TREND(J$6:J$7,I$6:I$7,$G127),IF($G127&gt;=I$8,TREND(J$7:J$8,I$7:I$8,$G127),IF($G127&gt;=I$9,TREND(J$8:J$9,I$8:I$9,$G127),IF($G127&gt;=I$10,TREND(J$9:J$10,I$9:I$10,$G127),IF($G127&gt;=I$11,TREND(J$10:J$11,I$10:I$11,$G127),0)))))</f>
        <v>0.83499999999999985</v>
      </c>
      <c r="J127" s="20"/>
      <c r="K127" s="3"/>
      <c r="N127" s="68" cm="1">
        <f t="array" ref="N127">IF($G127&gt;=N$7,TREND(O$6:O$7,N$6:N$7,$G127),IF($G127&gt;=N$8,TREND(O$7:O$8,N$7:N$8,$G127),IF($G127&gt;=N$9,TREND(O$8:O$9,N$8:N$9,$G127),IF($G127&gt;=N$10,TREND(O$9:O$10,N$9:N$10,$G127),IF($G127&gt;=N$11,TREND(O$10:O$11,N$10:N$11,$G127),0)))))</f>
        <v>0.83499999999999985</v>
      </c>
      <c r="S127" s="68" cm="1">
        <f t="array" ref="S127">IF($G127&gt;=S$7,TREND(T$6:T$7,S$6:S$7,$G127),IF($G127&gt;=S$8,TREND(T$7:T$8,S$7:S$8,$G127),IF($G127&gt;=S$9,TREND(T$8:T$9,S$8:S$9,$G127),IF($G127&gt;=S$10,TREND(T$9:T$10,S$9:S$10,$G127),IF($G127&gt;=S$11,TREND(T$10:T$11,S$10:S$11,$G127),0)))))</f>
        <v>0.83499999999999985</v>
      </c>
      <c r="X127" s="175">
        <v>0</v>
      </c>
      <c r="Y127" s="20"/>
      <c r="Z127" s="18"/>
      <c r="AA127" s="18"/>
      <c r="AB127" s="18"/>
      <c r="AC127" s="18"/>
      <c r="AD127" s="18"/>
      <c r="AE127" s="18"/>
      <c r="AF127" s="18"/>
      <c r="AI127" s="21"/>
      <c r="AJ127" s="29">
        <f t="shared" si="37"/>
        <v>45834</v>
      </c>
      <c r="AK127">
        <f t="shared" si="31"/>
        <v>0</v>
      </c>
      <c r="AL127" s="1">
        <f t="shared" si="32"/>
        <v>1</v>
      </c>
      <c r="AM127" s="1">
        <f t="shared" si="33"/>
        <v>0</v>
      </c>
      <c r="AN127" s="145">
        <f t="shared" si="34"/>
        <v>0</v>
      </c>
      <c r="AO127" s="144">
        <f t="shared" si="36"/>
        <v>0.85</v>
      </c>
    </row>
    <row r="128" spans="1:41" x14ac:dyDescent="0.35">
      <c r="A128" s="68">
        <f t="shared" si="35"/>
        <v>0.83249999999999991</v>
      </c>
      <c r="D128" s="205"/>
      <c r="F128" s="21"/>
      <c r="G128" s="68">
        <v>0.87</v>
      </c>
      <c r="I128" s="68" cm="1">
        <f t="array" ref="I128">IF($G128&gt;=I$7,TREND(J$6:J$7,I$6:I$7,$G128),IF($G128&gt;=I$8,TREND(J$7:J$8,I$7:I$8,$G128),IF($G128&gt;=I$9,TREND(J$8:J$9,I$8:I$9,$G128),IF($G128&gt;=I$10,TREND(J$9:J$10,I$9:I$10,$G128),IF($G128&gt;=I$11,TREND(J$10:J$11,I$10:I$11,$G128),0)))))</f>
        <v>0.83249999999999991</v>
      </c>
      <c r="J128" s="20"/>
      <c r="K128" s="3"/>
      <c r="N128" s="68" cm="1">
        <f t="array" ref="N128">IF($G128&gt;=N$7,TREND(O$6:O$7,N$6:N$7,$G128),IF($G128&gt;=N$8,TREND(O$7:O$8,N$7:N$8,$G128),IF($G128&gt;=N$9,TREND(O$8:O$9,N$8:N$9,$G128),IF($G128&gt;=N$10,TREND(O$9:O$10,N$9:N$10,$G128),IF($G128&gt;=N$11,TREND(O$10:O$11,N$10:N$11,$G128),0)))))</f>
        <v>0.83249999999999991</v>
      </c>
      <c r="S128" s="68" cm="1">
        <f t="array" ref="S128">IF($G128&gt;=S$7,TREND(T$6:T$7,S$6:S$7,$G128),IF($G128&gt;=S$8,TREND(T$7:T$8,S$7:S$8,$G128),IF($G128&gt;=S$9,TREND(T$8:T$9,S$8:S$9,$G128),IF($G128&gt;=S$10,TREND(T$9:T$10,S$9:S$10,$G128),IF($G128&gt;=S$11,TREND(T$10:T$11,S$10:S$11,$G128),0)))))</f>
        <v>0.83249999999999991</v>
      </c>
      <c r="X128" s="175">
        <v>0</v>
      </c>
      <c r="Y128" s="20"/>
      <c r="Z128" s="18"/>
      <c r="AA128" s="18"/>
      <c r="AB128" s="18"/>
      <c r="AC128" s="18"/>
      <c r="AD128" s="18"/>
      <c r="AE128" s="18"/>
      <c r="AF128" s="18"/>
      <c r="AI128" s="21"/>
      <c r="AJ128" s="29">
        <f t="shared" si="37"/>
        <v>45835</v>
      </c>
      <c r="AK128">
        <f t="shared" si="31"/>
        <v>0</v>
      </c>
      <c r="AL128" s="1">
        <f t="shared" si="32"/>
        <v>1</v>
      </c>
      <c r="AM128" s="1">
        <f t="shared" si="33"/>
        <v>0</v>
      </c>
      <c r="AN128" s="145">
        <f t="shared" si="34"/>
        <v>0</v>
      </c>
      <c r="AO128" s="144">
        <f t="shared" si="36"/>
        <v>0.85</v>
      </c>
    </row>
    <row r="129" spans="1:41" x14ac:dyDescent="0.35">
      <c r="A129" s="68">
        <f t="shared" si="35"/>
        <v>0.82999999999999974</v>
      </c>
      <c r="D129" s="205"/>
      <c r="F129" s="21"/>
      <c r="G129" s="68">
        <v>0.88</v>
      </c>
      <c r="I129" s="68" cm="1">
        <f t="array" ref="I129">IF($G129&gt;=I$7,TREND(J$6:J$7,I$6:I$7,$G129),IF($G129&gt;=I$8,TREND(J$7:J$8,I$7:I$8,$G129),IF($G129&gt;=I$9,TREND(J$8:J$9,I$8:I$9,$G129),IF($G129&gt;=I$10,TREND(J$9:J$10,I$9:I$10,$G129),IF($G129&gt;=I$11,TREND(J$10:J$11,I$10:I$11,$G129),0)))))</f>
        <v>0.82999999999999985</v>
      </c>
      <c r="J129" s="20"/>
      <c r="K129" s="3"/>
      <c r="N129" s="68" cm="1">
        <f t="array" ref="N129">IF($G129&gt;=N$7,TREND(O$6:O$7,N$6:N$7,$G129),IF($G129&gt;=N$8,TREND(O$7:O$8,N$7:N$8,$G129),IF($G129&gt;=N$9,TREND(O$8:O$9,N$8:N$9,$G129),IF($G129&gt;=N$10,TREND(O$9:O$10,N$9:N$10,$G129),IF($G129&gt;=N$11,TREND(O$10:O$11,N$10:N$11,$G129),0)))))</f>
        <v>0.82999999999999985</v>
      </c>
      <c r="S129" s="68" cm="1">
        <f t="array" ref="S129">IF($G129&gt;=S$7,TREND(T$6:T$7,S$6:S$7,$G129),IF($G129&gt;=S$8,TREND(T$7:T$8,S$7:S$8,$G129),IF($G129&gt;=S$9,TREND(T$8:T$9,S$8:S$9,$G129),IF($G129&gt;=S$10,TREND(T$9:T$10,S$9:S$10,$G129),IF($G129&gt;=S$11,TREND(T$10:T$11,S$10:S$11,$G129),0)))))</f>
        <v>0.82999999999999985</v>
      </c>
      <c r="X129" s="175">
        <v>0</v>
      </c>
      <c r="Y129" s="20"/>
      <c r="Z129" s="18"/>
      <c r="AA129" s="18"/>
      <c r="AB129" s="18"/>
      <c r="AC129" s="18"/>
      <c r="AD129" s="18"/>
      <c r="AE129" s="18"/>
      <c r="AF129" s="18"/>
      <c r="AI129" s="21"/>
      <c r="AJ129" s="29">
        <f t="shared" si="37"/>
        <v>45836</v>
      </c>
      <c r="AK129">
        <f t="shared" si="31"/>
        <v>0</v>
      </c>
      <c r="AL129" s="1">
        <f t="shared" si="32"/>
        <v>1</v>
      </c>
      <c r="AM129" s="1">
        <f t="shared" si="33"/>
        <v>0</v>
      </c>
      <c r="AN129" s="145">
        <f t="shared" si="34"/>
        <v>0</v>
      </c>
      <c r="AO129" s="144">
        <f t="shared" si="36"/>
        <v>0.85</v>
      </c>
    </row>
    <row r="130" spans="1:41" x14ac:dyDescent="0.35">
      <c r="A130" s="68">
        <f t="shared" si="35"/>
        <v>0.82750000000000001</v>
      </c>
      <c r="D130" s="205"/>
      <c r="F130" s="21"/>
      <c r="G130" s="68">
        <v>0.89</v>
      </c>
      <c r="I130" s="68" cm="1">
        <f t="array" ref="I130">IF($G130&gt;=I$7,TREND(J$6:J$7,I$6:I$7,$G130),IF($G130&gt;=I$8,TREND(J$7:J$8,I$7:I$8,$G130),IF($G130&gt;=I$9,TREND(J$8:J$9,I$8:I$9,$G130),IF($G130&gt;=I$10,TREND(J$9:J$10,I$9:I$10,$G130),IF($G130&gt;=I$11,TREND(J$10:J$11,I$10:I$11,$G130),0)))))</f>
        <v>0.8274999999999999</v>
      </c>
      <c r="J130" s="20"/>
      <c r="K130" s="3"/>
      <c r="N130" s="68" cm="1">
        <f t="array" ref="N130">IF($G130&gt;=N$7,TREND(O$6:O$7,N$6:N$7,$G130),IF($G130&gt;=N$8,TREND(O$7:O$8,N$7:N$8,$G130),IF($G130&gt;=N$9,TREND(O$8:O$9,N$8:N$9,$G130),IF($G130&gt;=N$10,TREND(O$9:O$10,N$9:N$10,$G130),IF($G130&gt;=N$11,TREND(O$10:O$11,N$10:N$11,$G130),0)))))</f>
        <v>0.8274999999999999</v>
      </c>
      <c r="S130" s="68" cm="1">
        <f t="array" ref="S130">IF($G130&gt;=S$7,TREND(T$6:T$7,S$6:S$7,$G130),IF($G130&gt;=S$8,TREND(T$7:T$8,S$7:S$8,$G130),IF($G130&gt;=S$9,TREND(T$8:T$9,S$8:S$9,$G130),IF($G130&gt;=S$10,TREND(T$9:T$10,S$9:S$10,$G130),IF($G130&gt;=S$11,TREND(T$10:T$11,S$10:S$11,$G130),0)))))</f>
        <v>0.8274999999999999</v>
      </c>
      <c r="X130" s="175">
        <v>0</v>
      </c>
      <c r="Y130" s="20"/>
      <c r="Z130" s="18"/>
      <c r="AA130" s="18"/>
      <c r="AB130" s="18"/>
      <c r="AC130" s="18"/>
      <c r="AD130" s="18"/>
      <c r="AE130" s="18"/>
      <c r="AF130" s="18"/>
      <c r="AI130" s="21"/>
      <c r="AJ130" s="29">
        <f t="shared" si="37"/>
        <v>45837</v>
      </c>
      <c r="AK130">
        <f t="shared" si="31"/>
        <v>0</v>
      </c>
      <c r="AL130" s="1">
        <f t="shared" si="32"/>
        <v>1</v>
      </c>
      <c r="AM130" s="1">
        <f t="shared" si="33"/>
        <v>0</v>
      </c>
      <c r="AN130" s="145">
        <f t="shared" si="34"/>
        <v>0</v>
      </c>
      <c r="AO130" s="144">
        <f t="shared" si="36"/>
        <v>0.85</v>
      </c>
    </row>
    <row r="131" spans="1:41" x14ac:dyDescent="0.35">
      <c r="A131" s="68">
        <f t="shared" si="35"/>
        <v>0.82499999999999973</v>
      </c>
      <c r="D131" s="205"/>
      <c r="F131" s="21"/>
      <c r="G131" s="68">
        <v>0.9</v>
      </c>
      <c r="I131" s="68" cm="1">
        <f t="array" ref="I131">IF($G131&gt;=I$7,TREND(J$6:J$7,I$6:I$7,$G131),IF($G131&gt;=I$8,TREND(J$7:J$8,I$7:I$8,$G131),IF($G131&gt;=I$9,TREND(J$8:J$9,I$8:I$9,$G131),IF($G131&gt;=I$10,TREND(J$9:J$10,I$9:I$10,$G131),IF($G131&gt;=I$11,TREND(J$10:J$11,I$10:I$11,$G131),0)))))</f>
        <v>0.82499999999999984</v>
      </c>
      <c r="J131" s="20"/>
      <c r="K131" s="3"/>
      <c r="N131" s="68" cm="1">
        <f t="array" ref="N131">IF($G131&gt;=N$7,TREND(O$6:O$7,N$6:N$7,$G131),IF($G131&gt;=N$8,TREND(O$7:O$8,N$7:N$8,$G131),IF($G131&gt;=N$9,TREND(O$8:O$9,N$8:N$9,$G131),IF($G131&gt;=N$10,TREND(O$9:O$10,N$9:N$10,$G131),IF($G131&gt;=N$11,TREND(O$10:O$11,N$10:N$11,$G131),0)))))</f>
        <v>0.82499999999999984</v>
      </c>
      <c r="S131" s="68" cm="1">
        <f t="array" ref="S131">IF($G131&gt;=S$7,TREND(T$6:T$7,S$6:S$7,$G131),IF($G131&gt;=S$8,TREND(T$7:T$8,S$7:S$8,$G131),IF($G131&gt;=S$9,TREND(T$8:T$9,S$8:S$9,$G131),IF($G131&gt;=S$10,TREND(T$9:T$10,S$9:S$10,$G131),IF($G131&gt;=S$11,TREND(T$10:T$11,S$10:S$11,$G131),0)))))</f>
        <v>0.82499999999999984</v>
      </c>
      <c r="X131" s="175">
        <v>0</v>
      </c>
      <c r="Y131" s="20"/>
      <c r="Z131" s="18"/>
      <c r="AA131" s="18"/>
      <c r="AB131" s="18"/>
      <c r="AC131" s="18"/>
      <c r="AD131" s="18"/>
      <c r="AE131" s="18"/>
      <c r="AF131" s="18"/>
      <c r="AI131" s="21"/>
      <c r="AJ131" s="29">
        <f t="shared" si="37"/>
        <v>45838</v>
      </c>
      <c r="AK131">
        <f t="shared" si="31"/>
        <v>0</v>
      </c>
      <c r="AL131" s="1">
        <f t="shared" si="32"/>
        <v>1</v>
      </c>
      <c r="AM131" s="1">
        <f t="shared" si="33"/>
        <v>0</v>
      </c>
      <c r="AN131" s="145">
        <f t="shared" si="34"/>
        <v>0</v>
      </c>
      <c r="AO131" s="144">
        <f t="shared" si="36"/>
        <v>0.85</v>
      </c>
    </row>
    <row r="132" spans="1:41" x14ac:dyDescent="0.35">
      <c r="A132" s="68">
        <f t="shared" si="35"/>
        <v>0.8224999999999999</v>
      </c>
      <c r="D132" s="205"/>
      <c r="F132" s="21"/>
      <c r="G132" s="68">
        <v>0.91</v>
      </c>
      <c r="I132" s="68" cm="1">
        <f t="array" ref="I132">IF($G132&gt;=I$7,TREND(J$6:J$7,I$6:I$7,$G132),IF($G132&gt;=I$8,TREND(J$7:J$8,I$7:I$8,$G132),IF($G132&gt;=I$9,TREND(J$8:J$9,I$8:I$9,$G132),IF($G132&gt;=I$10,TREND(J$9:J$10,I$9:I$10,$G132),IF($G132&gt;=I$11,TREND(J$10:J$11,I$10:I$11,$G132),0)))))</f>
        <v>0.8224999999999999</v>
      </c>
      <c r="J132" s="20"/>
      <c r="K132" s="3"/>
      <c r="N132" s="68" cm="1">
        <f t="array" ref="N132">IF($G132&gt;=N$7,TREND(O$6:O$7,N$6:N$7,$G132),IF($G132&gt;=N$8,TREND(O$7:O$8,N$7:N$8,$G132),IF($G132&gt;=N$9,TREND(O$8:O$9,N$8:N$9,$G132),IF($G132&gt;=N$10,TREND(O$9:O$10,N$9:N$10,$G132),IF($G132&gt;=N$11,TREND(O$10:O$11,N$10:N$11,$G132),0)))))</f>
        <v>0.8224999999999999</v>
      </c>
      <c r="S132" s="68" cm="1">
        <f t="array" ref="S132">IF($G132&gt;=S$7,TREND(T$6:T$7,S$6:S$7,$G132),IF($G132&gt;=S$8,TREND(T$7:T$8,S$7:S$8,$G132),IF($G132&gt;=S$9,TREND(T$8:T$9,S$8:S$9,$G132),IF($G132&gt;=S$10,TREND(T$9:T$10,S$9:S$10,$G132),IF($G132&gt;=S$11,TREND(T$10:T$11,S$10:S$11,$G132),0)))))</f>
        <v>0.8224999999999999</v>
      </c>
      <c r="X132" s="175">
        <v>0</v>
      </c>
      <c r="Y132" s="20"/>
      <c r="Z132" s="18"/>
      <c r="AA132" s="18"/>
      <c r="AB132" s="18"/>
      <c r="AC132" s="18"/>
      <c r="AD132" s="18"/>
      <c r="AE132" s="18"/>
      <c r="AF132" s="18"/>
      <c r="AI132" s="21"/>
      <c r="AJ132" s="29">
        <f t="shared" si="37"/>
        <v>45839</v>
      </c>
      <c r="AK132">
        <f t="shared" si="31"/>
        <v>0</v>
      </c>
      <c r="AL132" s="1">
        <f t="shared" si="32"/>
        <v>1</v>
      </c>
      <c r="AM132" s="1">
        <f t="shared" si="33"/>
        <v>0</v>
      </c>
      <c r="AN132" s="145">
        <f t="shared" si="34"/>
        <v>0</v>
      </c>
      <c r="AO132" s="144">
        <f t="shared" si="36"/>
        <v>0.85</v>
      </c>
    </row>
    <row r="133" spans="1:41" x14ac:dyDescent="0.35">
      <c r="A133" s="68">
        <f t="shared" si="35"/>
        <v>0.81999999999999984</v>
      </c>
      <c r="D133" s="205"/>
      <c r="F133" s="21"/>
      <c r="G133" s="68">
        <v>0.92</v>
      </c>
      <c r="I133" s="68" cm="1">
        <f t="array" ref="I133">IF($G133&gt;=I$7,TREND(J$6:J$7,I$6:I$7,$G133),IF($G133&gt;=I$8,TREND(J$7:J$8,I$7:I$8,$G133),IF($G133&gt;=I$9,TREND(J$8:J$9,I$8:I$9,$G133),IF($G133&gt;=I$10,TREND(J$9:J$10,I$9:I$10,$G133),IF($G133&gt;=I$11,TREND(J$10:J$11,I$10:I$11,$G133),0)))))</f>
        <v>0.81999999999999984</v>
      </c>
      <c r="J133" s="20"/>
      <c r="K133" s="3"/>
      <c r="N133" s="68" cm="1">
        <f t="array" ref="N133">IF($G133&gt;=N$7,TREND(O$6:O$7,N$6:N$7,$G133),IF($G133&gt;=N$8,TREND(O$7:O$8,N$7:N$8,$G133),IF($G133&gt;=N$9,TREND(O$8:O$9,N$8:N$9,$G133),IF($G133&gt;=N$10,TREND(O$9:O$10,N$9:N$10,$G133),IF($G133&gt;=N$11,TREND(O$10:O$11,N$10:N$11,$G133),0)))))</f>
        <v>0.81999999999999984</v>
      </c>
      <c r="S133" s="68" cm="1">
        <f t="array" ref="S133">IF($G133&gt;=S$7,TREND(T$6:T$7,S$6:S$7,$G133),IF($G133&gt;=S$8,TREND(T$7:T$8,S$7:S$8,$G133),IF($G133&gt;=S$9,TREND(T$8:T$9,S$8:S$9,$G133),IF($G133&gt;=S$10,TREND(T$9:T$10,S$9:S$10,$G133),IF($G133&gt;=S$11,TREND(T$10:T$11,S$10:S$11,$G133),0)))))</f>
        <v>0.81999999999999984</v>
      </c>
      <c r="X133" s="175">
        <v>0</v>
      </c>
      <c r="Y133" s="20"/>
      <c r="Z133" s="18"/>
      <c r="AA133" s="18"/>
      <c r="AB133" s="18"/>
      <c r="AC133" s="18"/>
      <c r="AD133" s="18"/>
      <c r="AE133" s="18"/>
      <c r="AF133" s="18"/>
      <c r="AI133" s="21"/>
      <c r="AJ133" s="29">
        <f t="shared" si="37"/>
        <v>45840</v>
      </c>
      <c r="AK133">
        <f t="shared" si="31"/>
        <v>0</v>
      </c>
      <c r="AL133" s="1">
        <f t="shared" si="32"/>
        <v>1</v>
      </c>
      <c r="AM133" s="1">
        <f t="shared" si="33"/>
        <v>0</v>
      </c>
      <c r="AN133" s="145">
        <f t="shared" si="34"/>
        <v>0</v>
      </c>
      <c r="AO133" s="144">
        <f t="shared" si="36"/>
        <v>0.85</v>
      </c>
    </row>
    <row r="134" spans="1:41" x14ac:dyDescent="0.35">
      <c r="A134" s="68">
        <f t="shared" si="35"/>
        <v>0.81749999999999989</v>
      </c>
      <c r="D134" s="205"/>
      <c r="F134" s="21"/>
      <c r="G134" s="68">
        <v>0.93</v>
      </c>
      <c r="I134" s="68" cm="1">
        <f t="array" ref="I134">IF($G134&gt;=I$7,TREND(J$6:J$7,I$6:I$7,$G134),IF($G134&gt;=I$8,TREND(J$7:J$8,I$7:I$8,$G134),IF($G134&gt;=I$9,TREND(J$8:J$9,I$8:I$9,$G134),IF($G134&gt;=I$10,TREND(J$9:J$10,I$9:I$10,$G134),IF($G134&gt;=I$11,TREND(J$10:J$11,I$10:I$11,$G134),0)))))</f>
        <v>0.81749999999999989</v>
      </c>
      <c r="J134" s="20"/>
      <c r="K134" s="3"/>
      <c r="N134" s="68" cm="1">
        <f t="array" ref="N134">IF($G134&gt;=N$7,TREND(O$6:O$7,N$6:N$7,$G134),IF($G134&gt;=N$8,TREND(O$7:O$8,N$7:N$8,$G134),IF($G134&gt;=N$9,TREND(O$8:O$9,N$8:N$9,$G134),IF($G134&gt;=N$10,TREND(O$9:O$10,N$9:N$10,$G134),IF($G134&gt;=N$11,TREND(O$10:O$11,N$10:N$11,$G134),0)))))</f>
        <v>0.81749999999999989</v>
      </c>
      <c r="S134" s="68" cm="1">
        <f t="array" ref="S134">IF($G134&gt;=S$7,TREND(T$6:T$7,S$6:S$7,$G134),IF($G134&gt;=S$8,TREND(T$7:T$8,S$7:S$8,$G134),IF($G134&gt;=S$9,TREND(T$8:T$9,S$8:S$9,$G134),IF($G134&gt;=S$10,TREND(T$9:T$10,S$9:S$10,$G134),IF($G134&gt;=S$11,TREND(T$10:T$11,S$10:S$11,$G134),0)))))</f>
        <v>0.81749999999999989</v>
      </c>
      <c r="X134" s="175">
        <v>0</v>
      </c>
      <c r="Y134" s="20"/>
      <c r="Z134" s="18"/>
      <c r="AA134" s="18"/>
      <c r="AB134" s="18"/>
      <c r="AC134" s="18"/>
      <c r="AD134" s="18"/>
      <c r="AE134" s="18"/>
      <c r="AF134" s="18"/>
      <c r="AI134" s="21"/>
      <c r="AJ134" s="29">
        <f t="shared" si="37"/>
        <v>45841</v>
      </c>
      <c r="AK134">
        <f t="shared" si="31"/>
        <v>0</v>
      </c>
      <c r="AL134" s="1">
        <f t="shared" si="32"/>
        <v>1</v>
      </c>
      <c r="AM134" s="1">
        <f t="shared" si="33"/>
        <v>0</v>
      </c>
      <c r="AN134" s="145">
        <f t="shared" si="34"/>
        <v>0</v>
      </c>
      <c r="AO134" s="144">
        <f t="shared" si="36"/>
        <v>0.85</v>
      </c>
    </row>
    <row r="135" spans="1:41" x14ac:dyDescent="0.35">
      <c r="A135" s="68">
        <f t="shared" si="35"/>
        <v>0.81499999999999995</v>
      </c>
      <c r="D135" s="205"/>
      <c r="F135" s="21"/>
      <c r="G135" s="68">
        <v>0.94</v>
      </c>
      <c r="I135" s="68" cm="1">
        <f t="array" ref="I135">IF($G135&gt;=I$7,TREND(J$6:J$7,I$6:I$7,$G135),IF($G135&gt;=I$8,TREND(J$7:J$8,I$7:I$8,$G135),IF($G135&gt;=I$9,TREND(J$8:J$9,I$8:I$9,$G135),IF($G135&gt;=I$10,TREND(J$9:J$10,I$9:I$10,$G135),IF($G135&gt;=I$11,TREND(J$10:J$11,I$10:I$11,$G135),0)))))</f>
        <v>0.81499999999999995</v>
      </c>
      <c r="J135" s="20"/>
      <c r="K135" s="3"/>
      <c r="N135" s="68" cm="1">
        <f t="array" ref="N135">IF($G135&gt;=N$7,TREND(O$6:O$7,N$6:N$7,$G135),IF($G135&gt;=N$8,TREND(O$7:O$8,N$7:N$8,$G135),IF($G135&gt;=N$9,TREND(O$8:O$9,N$8:N$9,$G135),IF($G135&gt;=N$10,TREND(O$9:O$10,N$9:N$10,$G135),IF($G135&gt;=N$11,TREND(O$10:O$11,N$10:N$11,$G135),0)))))</f>
        <v>0.81499999999999995</v>
      </c>
      <c r="S135" s="68" cm="1">
        <f t="array" ref="S135">IF($G135&gt;=S$7,TREND(T$6:T$7,S$6:S$7,$G135),IF($G135&gt;=S$8,TREND(T$7:T$8,S$7:S$8,$G135),IF($G135&gt;=S$9,TREND(T$8:T$9,S$8:S$9,$G135),IF($G135&gt;=S$10,TREND(T$9:T$10,S$9:S$10,$G135),IF($G135&gt;=S$11,TREND(T$10:T$11,S$10:S$11,$G135),0)))))</f>
        <v>0.81499999999999995</v>
      </c>
      <c r="X135" s="175">
        <v>0</v>
      </c>
      <c r="Y135" s="20"/>
      <c r="Z135" s="18"/>
      <c r="AA135" s="18"/>
      <c r="AB135" s="18"/>
      <c r="AC135" s="18"/>
      <c r="AD135" s="18"/>
      <c r="AE135" s="18"/>
      <c r="AF135" s="18"/>
      <c r="AI135" s="21"/>
      <c r="AJ135" s="29">
        <f t="shared" si="37"/>
        <v>45842</v>
      </c>
      <c r="AK135">
        <f t="shared" si="31"/>
        <v>0</v>
      </c>
      <c r="AL135" s="1">
        <f t="shared" si="32"/>
        <v>1</v>
      </c>
      <c r="AM135" s="1">
        <f t="shared" si="33"/>
        <v>0</v>
      </c>
      <c r="AN135" s="145">
        <f t="shared" si="34"/>
        <v>0</v>
      </c>
      <c r="AO135" s="144">
        <f t="shared" si="36"/>
        <v>0.85</v>
      </c>
    </row>
    <row r="136" spans="1:41" x14ac:dyDescent="0.35">
      <c r="A136" s="68">
        <f t="shared" si="35"/>
        <v>0.81249999999999989</v>
      </c>
      <c r="D136" s="205"/>
      <c r="F136" s="21"/>
      <c r="G136" s="68">
        <v>0.95</v>
      </c>
      <c r="I136" s="68" cm="1">
        <f t="array" ref="I136">IF($G136&gt;=I$7,TREND(J$6:J$7,I$6:I$7,$G136),IF($G136&gt;=I$8,TREND(J$7:J$8,I$7:I$8,$G136),IF($G136&gt;=I$9,TREND(J$8:J$9,I$8:I$9,$G136),IF($G136&gt;=I$10,TREND(J$9:J$10,I$9:I$10,$G136),IF($G136&gt;=I$11,TREND(J$10:J$11,I$10:I$11,$G136),0)))))</f>
        <v>0.81249999999999989</v>
      </c>
      <c r="J136" s="20"/>
      <c r="K136" s="3"/>
      <c r="N136" s="68" cm="1">
        <f t="array" ref="N136">IF($G136&gt;=N$7,TREND(O$6:O$7,N$6:N$7,$G136),IF($G136&gt;=N$8,TREND(O$7:O$8,N$7:N$8,$G136),IF($G136&gt;=N$9,TREND(O$8:O$9,N$8:N$9,$G136),IF($G136&gt;=N$10,TREND(O$9:O$10,N$9:N$10,$G136),IF($G136&gt;=N$11,TREND(O$10:O$11,N$10:N$11,$G136),0)))))</f>
        <v>0.81249999999999989</v>
      </c>
      <c r="S136" s="68" cm="1">
        <f t="array" ref="S136">IF($G136&gt;=S$7,TREND(T$6:T$7,S$6:S$7,$G136),IF($G136&gt;=S$8,TREND(T$7:T$8,S$7:S$8,$G136),IF($G136&gt;=S$9,TREND(T$8:T$9,S$8:S$9,$G136),IF($G136&gt;=S$10,TREND(T$9:T$10,S$9:S$10,$G136),IF($G136&gt;=S$11,TREND(T$10:T$11,S$10:S$11,$G136),0)))))</f>
        <v>0.81249999999999989</v>
      </c>
      <c r="X136" s="175">
        <v>0</v>
      </c>
      <c r="Y136" s="20"/>
      <c r="Z136" s="18"/>
      <c r="AA136" s="18"/>
      <c r="AB136" s="18"/>
      <c r="AC136" s="18"/>
      <c r="AD136" s="18"/>
      <c r="AE136" s="18"/>
      <c r="AF136" s="18"/>
      <c r="AI136" s="21"/>
      <c r="AJ136" s="29">
        <f t="shared" si="37"/>
        <v>45843</v>
      </c>
      <c r="AK136">
        <f t="shared" si="31"/>
        <v>0</v>
      </c>
      <c r="AL136" s="1">
        <f t="shared" si="32"/>
        <v>1</v>
      </c>
      <c r="AM136" s="1">
        <f t="shared" si="33"/>
        <v>0</v>
      </c>
      <c r="AN136" s="145">
        <f t="shared" si="34"/>
        <v>0</v>
      </c>
      <c r="AO136" s="144">
        <f t="shared" si="36"/>
        <v>0.85</v>
      </c>
    </row>
    <row r="137" spans="1:41" x14ac:dyDescent="0.35">
      <c r="A137" s="68">
        <f t="shared" si="35"/>
        <v>0.80999999999999994</v>
      </c>
      <c r="D137" s="205"/>
      <c r="F137" s="21"/>
      <c r="G137" s="68">
        <v>0.96</v>
      </c>
      <c r="I137" s="68" cm="1">
        <f t="array" ref="I137">IF($G137&gt;=I$7,TREND(J$6:J$7,I$6:I$7,$G137),IF($G137&gt;=I$8,TREND(J$7:J$8,I$7:I$8,$G137),IF($G137&gt;=I$9,TREND(J$8:J$9,I$8:I$9,$G137),IF($G137&gt;=I$10,TREND(J$9:J$10,I$9:I$10,$G137),IF($G137&gt;=I$11,TREND(J$10:J$11,I$10:I$11,$G137),0)))))</f>
        <v>0.80999999999999994</v>
      </c>
      <c r="J137" s="20"/>
      <c r="K137" s="3"/>
      <c r="N137" s="68" cm="1">
        <f t="array" ref="N137">IF($G137&gt;=N$7,TREND(O$6:O$7,N$6:N$7,$G137),IF($G137&gt;=N$8,TREND(O$7:O$8,N$7:N$8,$G137),IF($G137&gt;=N$9,TREND(O$8:O$9,N$8:N$9,$G137),IF($G137&gt;=N$10,TREND(O$9:O$10,N$9:N$10,$G137),IF($G137&gt;=N$11,TREND(O$10:O$11,N$10:N$11,$G137),0)))))</f>
        <v>0.80999999999999994</v>
      </c>
      <c r="S137" s="68" cm="1">
        <f t="array" ref="S137">IF($G137&gt;=S$7,TREND(T$6:T$7,S$6:S$7,$G137),IF($G137&gt;=S$8,TREND(T$7:T$8,S$7:S$8,$G137),IF($G137&gt;=S$9,TREND(T$8:T$9,S$8:S$9,$G137),IF($G137&gt;=S$10,TREND(T$9:T$10,S$9:S$10,$G137),IF($G137&gt;=S$11,TREND(T$10:T$11,S$10:S$11,$G137),0)))))</f>
        <v>0.80999999999999994</v>
      </c>
      <c r="X137" s="175">
        <v>0</v>
      </c>
      <c r="Y137" s="20"/>
      <c r="Z137" s="18"/>
      <c r="AA137" s="18"/>
      <c r="AB137" s="18"/>
      <c r="AC137" s="18"/>
      <c r="AD137" s="18"/>
      <c r="AE137" s="18"/>
      <c r="AF137" s="18"/>
      <c r="AI137" s="21"/>
      <c r="AJ137" s="29">
        <f t="shared" si="37"/>
        <v>45844</v>
      </c>
      <c r="AK137">
        <f t="shared" si="31"/>
        <v>0</v>
      </c>
      <c r="AL137" s="1">
        <f t="shared" si="32"/>
        <v>1</v>
      </c>
      <c r="AM137" s="1">
        <f t="shared" si="33"/>
        <v>0</v>
      </c>
      <c r="AN137" s="145">
        <f t="shared" si="34"/>
        <v>0</v>
      </c>
      <c r="AO137" s="144">
        <f t="shared" si="36"/>
        <v>0.85</v>
      </c>
    </row>
    <row r="138" spans="1:41" x14ac:dyDescent="0.35">
      <c r="A138" s="68">
        <f t="shared" si="35"/>
        <v>0.80749999999999977</v>
      </c>
      <c r="D138" s="205"/>
      <c r="F138" s="21"/>
      <c r="G138" s="68">
        <v>0.97</v>
      </c>
      <c r="I138" s="68" cm="1">
        <f t="array" ref="I138">IF($G138&gt;=I$7,TREND(J$6:J$7,I$6:I$7,$G138),IF($G138&gt;=I$8,TREND(J$7:J$8,I$7:I$8,$G138),IF($G138&gt;=I$9,TREND(J$8:J$9,I$8:I$9,$G138),IF($G138&gt;=I$10,TREND(J$9:J$10,I$9:I$10,$G138),IF($G138&gt;=I$11,TREND(J$10:J$11,I$10:I$11,$G138),0)))))</f>
        <v>0.80749999999999988</v>
      </c>
      <c r="J138" s="20"/>
      <c r="K138" s="3"/>
      <c r="N138" s="68" cm="1">
        <f t="array" ref="N138">IF($G138&gt;=N$7,TREND(O$6:O$7,N$6:N$7,$G138),IF($G138&gt;=N$8,TREND(O$7:O$8,N$7:N$8,$G138),IF($G138&gt;=N$9,TREND(O$8:O$9,N$8:N$9,$G138),IF($G138&gt;=N$10,TREND(O$9:O$10,N$9:N$10,$G138),IF($G138&gt;=N$11,TREND(O$10:O$11,N$10:N$11,$G138),0)))))</f>
        <v>0.80749999999999988</v>
      </c>
      <c r="S138" s="68" cm="1">
        <f t="array" ref="S138">IF($G138&gt;=S$7,TREND(T$6:T$7,S$6:S$7,$G138),IF($G138&gt;=S$8,TREND(T$7:T$8,S$7:S$8,$G138),IF($G138&gt;=S$9,TREND(T$8:T$9,S$8:S$9,$G138),IF($G138&gt;=S$10,TREND(T$9:T$10,S$9:S$10,$G138),IF($G138&gt;=S$11,TREND(T$10:T$11,S$10:S$11,$G138),0)))))</f>
        <v>0.80749999999999988</v>
      </c>
      <c r="X138" s="175">
        <v>0</v>
      </c>
      <c r="Y138" s="20"/>
      <c r="Z138" s="18"/>
      <c r="AA138" s="18"/>
      <c r="AB138" s="18"/>
      <c r="AC138" s="18"/>
      <c r="AD138" s="18"/>
      <c r="AE138" s="18"/>
      <c r="AF138" s="18"/>
      <c r="AI138" s="21"/>
      <c r="AJ138" s="29">
        <f t="shared" si="37"/>
        <v>45845</v>
      </c>
      <c r="AK138">
        <f t="shared" si="31"/>
        <v>0</v>
      </c>
      <c r="AL138" s="1">
        <f t="shared" si="32"/>
        <v>1</v>
      </c>
      <c r="AM138" s="1">
        <f t="shared" si="33"/>
        <v>0</v>
      </c>
      <c r="AN138" s="145">
        <f t="shared" si="34"/>
        <v>0</v>
      </c>
      <c r="AO138" s="144">
        <f t="shared" si="36"/>
        <v>0.85</v>
      </c>
    </row>
    <row r="139" spans="1:41" x14ac:dyDescent="0.35">
      <c r="A139" s="68">
        <f t="shared" si="35"/>
        <v>0.80500000000000005</v>
      </c>
      <c r="D139" s="205"/>
      <c r="F139" s="21"/>
      <c r="G139" s="68">
        <v>0.98</v>
      </c>
      <c r="I139" s="68" cm="1">
        <f t="array" ref="I139">IF($G139&gt;=I$7,TREND(J$6:J$7,I$6:I$7,$G139),IF($G139&gt;=I$8,TREND(J$7:J$8,I$7:I$8,$G139),IF($G139&gt;=I$9,TREND(J$8:J$9,I$8:I$9,$G139),IF($G139&gt;=I$10,TREND(J$9:J$10,I$9:I$10,$G139),IF($G139&gt;=I$11,TREND(J$10:J$11,I$10:I$11,$G139),0)))))</f>
        <v>0.80499999999999994</v>
      </c>
      <c r="J139" s="20"/>
      <c r="K139" s="3"/>
      <c r="N139" s="68" cm="1">
        <f t="array" ref="N139">IF($G139&gt;=N$7,TREND(O$6:O$7,N$6:N$7,$G139),IF($G139&gt;=N$8,TREND(O$7:O$8,N$7:N$8,$G139),IF($G139&gt;=N$9,TREND(O$8:O$9,N$8:N$9,$G139),IF($G139&gt;=N$10,TREND(O$9:O$10,N$9:N$10,$G139),IF($G139&gt;=N$11,TREND(O$10:O$11,N$10:N$11,$G139),0)))))</f>
        <v>0.80499999999999994</v>
      </c>
      <c r="S139" s="68" cm="1">
        <f t="array" ref="S139">IF($G139&gt;=S$7,TREND(T$6:T$7,S$6:S$7,$G139),IF($G139&gt;=S$8,TREND(T$7:T$8,S$7:S$8,$G139),IF($G139&gt;=S$9,TREND(T$8:T$9,S$8:S$9,$G139),IF($G139&gt;=S$10,TREND(T$9:T$10,S$9:S$10,$G139),IF($G139&gt;=S$11,TREND(T$10:T$11,S$10:S$11,$G139),0)))))</f>
        <v>0.80499999999999994</v>
      </c>
      <c r="X139" s="175">
        <v>0</v>
      </c>
      <c r="Y139" s="20"/>
      <c r="Z139" s="18"/>
      <c r="AA139" s="18"/>
      <c r="AB139" s="18"/>
      <c r="AC139" s="18"/>
      <c r="AD139" s="18"/>
      <c r="AE139" s="18"/>
      <c r="AF139" s="18"/>
      <c r="AI139" s="21"/>
      <c r="AJ139" s="29">
        <f t="shared" si="37"/>
        <v>45846</v>
      </c>
      <c r="AK139">
        <f t="shared" si="31"/>
        <v>0</v>
      </c>
      <c r="AL139" s="1">
        <f t="shared" si="32"/>
        <v>1</v>
      </c>
      <c r="AM139" s="1">
        <f t="shared" si="33"/>
        <v>0</v>
      </c>
      <c r="AN139" s="145">
        <f t="shared" si="34"/>
        <v>0</v>
      </c>
      <c r="AO139" s="144">
        <f t="shared" si="36"/>
        <v>0.85</v>
      </c>
    </row>
    <row r="140" spans="1:41" x14ac:dyDescent="0.35">
      <c r="A140" s="68">
        <f t="shared" si="35"/>
        <v>0.80249999999999977</v>
      </c>
      <c r="D140" s="205"/>
      <c r="F140" s="21"/>
      <c r="G140" s="68">
        <v>0.99</v>
      </c>
      <c r="I140" s="68" cm="1">
        <f t="array" ref="I140">IF($G140&gt;=I$7,TREND(J$6:J$7,I$6:I$7,$G140),IF($G140&gt;=I$8,TREND(J$7:J$8,I$7:I$8,$G140),IF($G140&gt;=I$9,TREND(J$8:J$9,I$8:I$9,$G140),IF($G140&gt;=I$10,TREND(J$9:J$10,I$9:I$10,$G140),IF($G140&gt;=I$11,TREND(J$10:J$11,I$10:I$11,$G140),0)))))</f>
        <v>0.80249999999999988</v>
      </c>
      <c r="J140" s="20"/>
      <c r="K140" s="3"/>
      <c r="N140" s="68" cm="1">
        <f t="array" ref="N140">IF($G140&gt;=N$7,TREND(O$6:O$7,N$6:N$7,$G140),IF($G140&gt;=N$8,TREND(O$7:O$8,N$7:N$8,$G140),IF($G140&gt;=N$9,TREND(O$8:O$9,N$8:N$9,$G140),IF($G140&gt;=N$10,TREND(O$9:O$10,N$9:N$10,$G140),IF($G140&gt;=N$11,TREND(O$10:O$11,N$10:N$11,$G140),0)))))</f>
        <v>0.80249999999999988</v>
      </c>
      <c r="S140" s="68" cm="1">
        <f t="array" ref="S140">IF($G140&gt;=S$7,TREND(T$6:T$7,S$6:S$7,$G140),IF($G140&gt;=S$8,TREND(T$7:T$8,S$7:S$8,$G140),IF($G140&gt;=S$9,TREND(T$8:T$9,S$8:S$9,$G140),IF($G140&gt;=S$10,TREND(T$9:T$10,S$9:S$10,$G140),IF($G140&gt;=S$11,TREND(T$10:T$11,S$10:S$11,$G140),0)))))</f>
        <v>0.80249999999999988</v>
      </c>
      <c r="X140" s="175">
        <v>0</v>
      </c>
      <c r="Y140" s="20"/>
      <c r="Z140" s="18"/>
      <c r="AA140" s="18"/>
      <c r="AB140" s="18"/>
      <c r="AC140" s="18"/>
      <c r="AD140" s="18"/>
      <c r="AE140" s="18"/>
      <c r="AF140" s="18"/>
      <c r="AI140" s="21"/>
      <c r="AJ140" s="29">
        <f t="shared" si="37"/>
        <v>45847</v>
      </c>
      <c r="AK140">
        <f t="shared" si="31"/>
        <v>0</v>
      </c>
      <c r="AL140" s="1">
        <f t="shared" si="32"/>
        <v>1</v>
      </c>
      <c r="AM140" s="1">
        <f t="shared" si="33"/>
        <v>0</v>
      </c>
      <c r="AN140" s="145">
        <f t="shared" si="34"/>
        <v>0</v>
      </c>
      <c r="AO140" s="144">
        <f t="shared" si="36"/>
        <v>0.85</v>
      </c>
    </row>
    <row r="141" spans="1:41" x14ac:dyDescent="0.35">
      <c r="A141" s="68">
        <f t="shared" si="35"/>
        <v>0.79999999999999993</v>
      </c>
      <c r="D141" s="205"/>
      <c r="F141" s="21"/>
      <c r="G141" s="68">
        <v>1</v>
      </c>
      <c r="I141" s="68" cm="1">
        <f t="array" ref="I141">IF($G141&gt;=I$7,TREND(J$6:J$7,I$6:I$7,$G141),IF($G141&gt;=I$8,TREND(J$7:J$8,I$7:I$8,$G141),IF($G141&gt;=I$9,TREND(J$8:J$9,I$8:I$9,$G141),IF($G141&gt;=I$10,TREND(J$9:J$10,I$9:I$10,$G141),IF($G141&gt;=I$11,TREND(J$10:J$11,I$10:I$11,$G141),0)))))</f>
        <v>0.79999999999999993</v>
      </c>
      <c r="J141" s="20"/>
      <c r="K141" s="3"/>
      <c r="N141" s="68" cm="1">
        <f t="array" ref="N141">IF($G141&gt;=N$7,TREND(O$6:O$7,N$6:N$7,$G141),IF($G141&gt;=N$8,TREND(O$7:O$8,N$7:N$8,$G141),IF($G141&gt;=N$9,TREND(O$8:O$9,N$8:N$9,$G141),IF($G141&gt;=N$10,TREND(O$9:O$10,N$9:N$10,$G141),IF($G141&gt;=N$11,TREND(O$10:O$11,N$10:N$11,$G141),0)))))</f>
        <v>0.79999999999999993</v>
      </c>
      <c r="S141" s="68" cm="1">
        <f t="array" ref="S141">IF($G141&gt;=S$7,TREND(T$6:T$7,S$6:S$7,$G141),IF($G141&gt;=S$8,TREND(T$7:T$8,S$7:S$8,$G141),IF($G141&gt;=S$9,TREND(T$8:T$9,S$8:S$9,$G141),IF($G141&gt;=S$10,TREND(T$9:T$10,S$9:S$10,$G141),IF($G141&gt;=S$11,TREND(T$10:T$11,S$10:S$11,$G141),0)))))</f>
        <v>0.79999999999999993</v>
      </c>
      <c r="X141" s="175">
        <v>0</v>
      </c>
      <c r="Y141" s="20"/>
      <c r="Z141" s="18"/>
      <c r="AA141" s="18"/>
      <c r="AB141" s="18"/>
      <c r="AC141" s="18"/>
      <c r="AD141" s="18"/>
      <c r="AE141" s="18"/>
      <c r="AF141" s="18"/>
      <c r="AI141" s="21"/>
      <c r="AJ141" s="29">
        <f t="shared" si="37"/>
        <v>45848</v>
      </c>
      <c r="AK141">
        <f t="shared" si="31"/>
        <v>0</v>
      </c>
      <c r="AL141" s="1">
        <f t="shared" si="32"/>
        <v>1</v>
      </c>
      <c r="AM141" s="1">
        <f t="shared" si="33"/>
        <v>0</v>
      </c>
      <c r="AN141" s="145">
        <f t="shared" si="34"/>
        <v>0</v>
      </c>
      <c r="AO141" s="144">
        <f t="shared" si="36"/>
        <v>0.85</v>
      </c>
    </row>
    <row r="142" spans="1:41" x14ac:dyDescent="0.35">
      <c r="D142" s="205"/>
      <c r="AJ142" s="29">
        <f t="shared" si="37"/>
        <v>45849</v>
      </c>
      <c r="AK142">
        <f t="shared" si="31"/>
        <v>0</v>
      </c>
      <c r="AL142" s="1">
        <f t="shared" si="32"/>
        <v>1</v>
      </c>
      <c r="AM142" s="1">
        <f t="shared" si="33"/>
        <v>0</v>
      </c>
      <c r="AN142" s="145">
        <f t="shared" si="34"/>
        <v>0</v>
      </c>
      <c r="AO142" s="144">
        <f t="shared" si="36"/>
        <v>0.85</v>
      </c>
    </row>
    <row r="143" spans="1:41" x14ac:dyDescent="0.35">
      <c r="AJ143" s="29">
        <f t="shared" si="37"/>
        <v>45850</v>
      </c>
      <c r="AK143">
        <f t="shared" si="31"/>
        <v>0</v>
      </c>
      <c r="AL143" s="1">
        <f t="shared" si="32"/>
        <v>1</v>
      </c>
      <c r="AM143" s="1">
        <f t="shared" si="33"/>
        <v>0</v>
      </c>
      <c r="AN143" s="145">
        <f t="shared" si="34"/>
        <v>0</v>
      </c>
      <c r="AO143" s="144">
        <f t="shared" si="36"/>
        <v>0.85</v>
      </c>
    </row>
    <row r="144" spans="1:41" x14ac:dyDescent="0.35">
      <c r="AJ144" s="29">
        <f t="shared" si="37"/>
        <v>45851</v>
      </c>
      <c r="AK144">
        <f t="shared" si="31"/>
        <v>0</v>
      </c>
      <c r="AL144" s="1">
        <f t="shared" si="32"/>
        <v>1</v>
      </c>
      <c r="AM144" s="1">
        <f t="shared" si="33"/>
        <v>0</v>
      </c>
      <c r="AN144" s="145">
        <f t="shared" si="34"/>
        <v>0</v>
      </c>
      <c r="AO144" s="144">
        <f t="shared" si="36"/>
        <v>0.85</v>
      </c>
    </row>
    <row r="145" spans="36:41" x14ac:dyDescent="0.35">
      <c r="AJ145" s="29">
        <f t="shared" si="37"/>
        <v>45852</v>
      </c>
      <c r="AK145">
        <f t="shared" si="31"/>
        <v>0</v>
      </c>
      <c r="AL145" s="1">
        <f t="shared" si="32"/>
        <v>1</v>
      </c>
      <c r="AM145" s="1">
        <f t="shared" si="33"/>
        <v>0</v>
      </c>
      <c r="AN145" s="145">
        <f t="shared" si="34"/>
        <v>0</v>
      </c>
      <c r="AO145" s="144">
        <f t="shared" si="36"/>
        <v>0.85</v>
      </c>
    </row>
    <row r="146" spans="36:41" x14ac:dyDescent="0.35">
      <c r="AJ146" s="29">
        <f t="shared" si="37"/>
        <v>45853</v>
      </c>
      <c r="AK146">
        <f t="shared" si="31"/>
        <v>0</v>
      </c>
      <c r="AL146" s="1">
        <f t="shared" si="32"/>
        <v>1</v>
      </c>
      <c r="AM146" s="1">
        <f t="shared" si="33"/>
        <v>0</v>
      </c>
      <c r="AN146" s="145">
        <f t="shared" si="34"/>
        <v>0</v>
      </c>
      <c r="AO146" s="144">
        <f t="shared" si="36"/>
        <v>0.85</v>
      </c>
    </row>
    <row r="147" spans="36:41" x14ac:dyDescent="0.35">
      <c r="AJ147" s="29">
        <f t="shared" si="37"/>
        <v>45854</v>
      </c>
      <c r="AK147">
        <f t="shared" si="31"/>
        <v>0</v>
      </c>
      <c r="AL147" s="1">
        <f t="shared" si="32"/>
        <v>1</v>
      </c>
      <c r="AM147" s="1">
        <f t="shared" si="33"/>
        <v>0</v>
      </c>
      <c r="AN147" s="145">
        <f t="shared" si="34"/>
        <v>0</v>
      </c>
      <c r="AO147" s="144">
        <f t="shared" si="36"/>
        <v>0.85</v>
      </c>
    </row>
    <row r="148" spans="36:41" x14ac:dyDescent="0.35">
      <c r="AJ148" s="29">
        <f t="shared" si="37"/>
        <v>45855</v>
      </c>
      <c r="AK148">
        <f t="shared" si="31"/>
        <v>0</v>
      </c>
      <c r="AL148" s="1">
        <f t="shared" si="32"/>
        <v>1</v>
      </c>
      <c r="AM148" s="1">
        <f t="shared" si="33"/>
        <v>0</v>
      </c>
      <c r="AN148" s="145">
        <f t="shared" si="34"/>
        <v>0</v>
      </c>
      <c r="AO148" s="144">
        <f t="shared" si="36"/>
        <v>0.85</v>
      </c>
    </row>
    <row r="149" spans="36:41" x14ac:dyDescent="0.35">
      <c r="AJ149" s="29">
        <f t="shared" si="37"/>
        <v>45856</v>
      </c>
      <c r="AK149">
        <f t="shared" si="31"/>
        <v>0</v>
      </c>
      <c r="AL149" s="1">
        <f t="shared" si="32"/>
        <v>1</v>
      </c>
      <c r="AM149" s="1">
        <f t="shared" si="33"/>
        <v>0</v>
      </c>
      <c r="AN149" s="145">
        <f t="shared" si="34"/>
        <v>0</v>
      </c>
      <c r="AO149" s="144">
        <f t="shared" si="36"/>
        <v>0.85</v>
      </c>
    </row>
    <row r="150" spans="36:41" x14ac:dyDescent="0.35">
      <c r="AJ150" s="29">
        <f t="shared" si="37"/>
        <v>45857</v>
      </c>
      <c r="AK150">
        <f t="shared" si="31"/>
        <v>0</v>
      </c>
      <c r="AL150" s="1">
        <f t="shared" si="32"/>
        <v>1</v>
      </c>
      <c r="AM150" s="1">
        <f t="shared" si="33"/>
        <v>0</v>
      </c>
      <c r="AN150" s="145">
        <f t="shared" si="34"/>
        <v>0</v>
      </c>
      <c r="AO150" s="144">
        <f t="shared" si="36"/>
        <v>0.85</v>
      </c>
    </row>
    <row r="151" spans="36:41" x14ac:dyDescent="0.35">
      <c r="AJ151" s="29">
        <f t="shared" si="37"/>
        <v>45858</v>
      </c>
      <c r="AK151">
        <f t="shared" si="31"/>
        <v>0</v>
      </c>
      <c r="AL151" s="1">
        <f t="shared" si="32"/>
        <v>1</v>
      </c>
      <c r="AM151" s="1">
        <f t="shared" si="33"/>
        <v>0</v>
      </c>
      <c r="AN151" s="145">
        <f t="shared" si="34"/>
        <v>0</v>
      </c>
      <c r="AO151" s="144">
        <f t="shared" si="36"/>
        <v>0.85</v>
      </c>
    </row>
    <row r="152" spans="36:41" x14ac:dyDescent="0.35">
      <c r="AJ152" s="29">
        <f t="shared" si="37"/>
        <v>45859</v>
      </c>
      <c r="AK152">
        <f t="shared" si="31"/>
        <v>0</v>
      </c>
      <c r="AL152" s="1">
        <f t="shared" si="32"/>
        <v>1</v>
      </c>
      <c r="AM152" s="1">
        <f t="shared" si="33"/>
        <v>0</v>
      </c>
      <c r="AN152" s="145">
        <f t="shared" si="34"/>
        <v>0</v>
      </c>
      <c r="AO152" s="144">
        <f t="shared" si="36"/>
        <v>0.85</v>
      </c>
    </row>
    <row r="153" spans="36:41" x14ac:dyDescent="0.35">
      <c r="AJ153" s="29">
        <f t="shared" si="37"/>
        <v>45860</v>
      </c>
      <c r="AK153">
        <f t="shared" si="31"/>
        <v>0</v>
      </c>
      <c r="AL153" s="1">
        <f t="shared" si="32"/>
        <v>1</v>
      </c>
      <c r="AM153" s="1">
        <f t="shared" si="33"/>
        <v>0</v>
      </c>
      <c r="AN153" s="145">
        <f t="shared" si="34"/>
        <v>0</v>
      </c>
      <c r="AO153" s="144">
        <f t="shared" si="36"/>
        <v>0.85</v>
      </c>
    </row>
    <row r="154" spans="36:41" x14ac:dyDescent="0.35">
      <c r="AJ154" s="29">
        <f t="shared" si="37"/>
        <v>45861</v>
      </c>
      <c r="AK154">
        <f t="shared" si="31"/>
        <v>0</v>
      </c>
      <c r="AL154" s="1">
        <f t="shared" si="32"/>
        <v>1</v>
      </c>
      <c r="AM154" s="1">
        <f t="shared" si="33"/>
        <v>0</v>
      </c>
      <c r="AN154" s="145">
        <f t="shared" si="34"/>
        <v>0</v>
      </c>
      <c r="AO154" s="144">
        <f t="shared" si="36"/>
        <v>0.85</v>
      </c>
    </row>
    <row r="155" spans="36:41" x14ac:dyDescent="0.35">
      <c r="AJ155" s="29">
        <f t="shared" si="37"/>
        <v>45862</v>
      </c>
      <c r="AK155">
        <f t="shared" si="31"/>
        <v>0</v>
      </c>
      <c r="AL155" s="1">
        <f t="shared" si="32"/>
        <v>1</v>
      </c>
      <c r="AM155" s="1">
        <f t="shared" si="33"/>
        <v>0</v>
      </c>
      <c r="AN155" s="145">
        <f t="shared" si="34"/>
        <v>0</v>
      </c>
      <c r="AO155" s="144">
        <f t="shared" si="36"/>
        <v>0.85</v>
      </c>
    </row>
    <row r="156" spans="36:41" x14ac:dyDescent="0.35">
      <c r="AJ156" s="29">
        <f t="shared" si="37"/>
        <v>45863</v>
      </c>
      <c r="AK156">
        <f t="shared" si="31"/>
        <v>0</v>
      </c>
      <c r="AL156" s="1">
        <f t="shared" si="32"/>
        <v>1</v>
      </c>
      <c r="AM156" s="1">
        <f t="shared" si="33"/>
        <v>0</v>
      </c>
      <c r="AN156" s="145">
        <f t="shared" si="34"/>
        <v>0</v>
      </c>
      <c r="AO156" s="144">
        <f t="shared" si="36"/>
        <v>0.85</v>
      </c>
    </row>
    <row r="157" spans="36:41" x14ac:dyDescent="0.35">
      <c r="AJ157" s="29">
        <f t="shared" si="37"/>
        <v>45864</v>
      </c>
      <c r="AK157">
        <f t="shared" si="31"/>
        <v>0</v>
      </c>
      <c r="AL157" s="1">
        <f t="shared" si="32"/>
        <v>1</v>
      </c>
      <c r="AM157" s="1">
        <f t="shared" si="33"/>
        <v>0</v>
      </c>
      <c r="AN157" s="145">
        <f t="shared" si="34"/>
        <v>0</v>
      </c>
      <c r="AO157" s="144">
        <f t="shared" si="36"/>
        <v>0.85</v>
      </c>
    </row>
    <row r="158" spans="36:41" x14ac:dyDescent="0.35">
      <c r="AJ158" s="29">
        <f t="shared" si="37"/>
        <v>45865</v>
      </c>
      <c r="AK158">
        <f t="shared" si="31"/>
        <v>0</v>
      </c>
      <c r="AL158" s="1">
        <f t="shared" si="32"/>
        <v>1</v>
      </c>
      <c r="AM158" s="1">
        <f t="shared" si="33"/>
        <v>0</v>
      </c>
      <c r="AN158" s="145">
        <f t="shared" si="34"/>
        <v>0</v>
      </c>
      <c r="AO158" s="144">
        <f t="shared" si="36"/>
        <v>0.85</v>
      </c>
    </row>
    <row r="159" spans="36:41" x14ac:dyDescent="0.35">
      <c r="AJ159" s="29">
        <f t="shared" si="37"/>
        <v>45866</v>
      </c>
      <c r="AK159">
        <f t="shared" si="31"/>
        <v>0</v>
      </c>
      <c r="AL159" s="1">
        <f t="shared" si="32"/>
        <v>1</v>
      </c>
      <c r="AM159" s="1">
        <f t="shared" si="33"/>
        <v>0</v>
      </c>
      <c r="AN159" s="145">
        <f t="shared" si="34"/>
        <v>0</v>
      </c>
      <c r="AO159" s="144">
        <f t="shared" si="36"/>
        <v>0.85</v>
      </c>
    </row>
    <row r="160" spans="36:41" x14ac:dyDescent="0.35">
      <c r="AJ160" s="29">
        <f t="shared" si="37"/>
        <v>45867</v>
      </c>
      <c r="AK160">
        <f t="shared" si="31"/>
        <v>0</v>
      </c>
      <c r="AL160" s="1">
        <f t="shared" si="32"/>
        <v>1</v>
      </c>
      <c r="AM160" s="1">
        <f t="shared" si="33"/>
        <v>0</v>
      </c>
      <c r="AN160" s="145">
        <f t="shared" si="34"/>
        <v>0</v>
      </c>
      <c r="AO160" s="144">
        <f t="shared" si="36"/>
        <v>0.85</v>
      </c>
    </row>
    <row r="161" spans="36:41" x14ac:dyDescent="0.35">
      <c r="AJ161" s="29">
        <f t="shared" si="37"/>
        <v>45868</v>
      </c>
      <c r="AK161">
        <f t="shared" si="31"/>
        <v>0</v>
      </c>
      <c r="AL161" s="1">
        <f t="shared" si="32"/>
        <v>1</v>
      </c>
      <c r="AM161" s="1">
        <f t="shared" si="33"/>
        <v>0</v>
      </c>
      <c r="AN161" s="145">
        <f t="shared" si="34"/>
        <v>0</v>
      </c>
      <c r="AO161" s="144">
        <f t="shared" si="36"/>
        <v>0.85</v>
      </c>
    </row>
    <row r="162" spans="36:41" x14ac:dyDescent="0.35">
      <c r="AJ162" s="29">
        <f t="shared" si="37"/>
        <v>45869</v>
      </c>
      <c r="AK162">
        <f t="shared" si="31"/>
        <v>0</v>
      </c>
      <c r="AL162" s="1">
        <f t="shared" si="32"/>
        <v>0.85</v>
      </c>
      <c r="AM162" s="1">
        <f t="shared" si="33"/>
        <v>0</v>
      </c>
      <c r="AN162" s="145">
        <f t="shared" si="34"/>
        <v>0</v>
      </c>
      <c r="AO162" s="144">
        <f t="shared" si="36"/>
        <v>0.85</v>
      </c>
    </row>
    <row r="163" spans="36:41" x14ac:dyDescent="0.35">
      <c r="AJ163" s="29">
        <f t="shared" si="37"/>
        <v>45870</v>
      </c>
      <c r="AK163">
        <f t="shared" si="31"/>
        <v>0</v>
      </c>
      <c r="AL163" s="1">
        <f t="shared" si="32"/>
        <v>1</v>
      </c>
      <c r="AM163" s="1">
        <f t="shared" si="33"/>
        <v>0</v>
      </c>
      <c r="AN163" s="145">
        <f t="shared" si="34"/>
        <v>0</v>
      </c>
      <c r="AO163" s="182">
        <f>AO164</f>
        <v>0.95</v>
      </c>
    </row>
    <row r="164" spans="36:41" x14ac:dyDescent="0.35">
      <c r="AJ164" s="29">
        <f t="shared" si="37"/>
        <v>45871</v>
      </c>
      <c r="AK164">
        <f t="shared" si="31"/>
        <v>0</v>
      </c>
      <c r="AL164" s="1">
        <f t="shared" si="32"/>
        <v>1</v>
      </c>
      <c r="AM164" s="1">
        <f t="shared" si="33"/>
        <v>0</v>
      </c>
      <c r="AN164" s="145">
        <f t="shared" si="34"/>
        <v>0</v>
      </c>
      <c r="AO164" s="144">
        <f t="shared" si="36"/>
        <v>0.95</v>
      </c>
    </row>
    <row r="165" spans="36:41" x14ac:dyDescent="0.35">
      <c r="AJ165" s="29">
        <f t="shared" si="37"/>
        <v>45872</v>
      </c>
      <c r="AK165">
        <f t="shared" si="31"/>
        <v>0</v>
      </c>
      <c r="AL165" s="1">
        <f t="shared" si="32"/>
        <v>1</v>
      </c>
      <c r="AM165" s="1">
        <f t="shared" si="33"/>
        <v>0</v>
      </c>
      <c r="AN165" s="145">
        <f t="shared" si="34"/>
        <v>0</v>
      </c>
      <c r="AO165" s="144">
        <f t="shared" si="36"/>
        <v>0.95</v>
      </c>
    </row>
    <row r="166" spans="36:41" x14ac:dyDescent="0.35">
      <c r="AJ166" s="29">
        <f t="shared" si="37"/>
        <v>45873</v>
      </c>
      <c r="AK166">
        <f t="shared" si="31"/>
        <v>0</v>
      </c>
      <c r="AL166" s="1">
        <f t="shared" si="32"/>
        <v>1</v>
      </c>
      <c r="AM166" s="1">
        <f t="shared" si="33"/>
        <v>0</v>
      </c>
      <c r="AN166" s="145">
        <f t="shared" si="34"/>
        <v>0</v>
      </c>
      <c r="AO166" s="144">
        <f t="shared" si="36"/>
        <v>0.95</v>
      </c>
    </row>
    <row r="167" spans="36:41" x14ac:dyDescent="0.35">
      <c r="AJ167" s="29">
        <f t="shared" si="37"/>
        <v>45874</v>
      </c>
      <c r="AK167">
        <f t="shared" si="31"/>
        <v>0</v>
      </c>
      <c r="AL167" s="1">
        <f t="shared" si="32"/>
        <v>1</v>
      </c>
      <c r="AM167" s="1">
        <f t="shared" si="33"/>
        <v>0</v>
      </c>
      <c r="AN167" s="145">
        <f t="shared" si="34"/>
        <v>0</v>
      </c>
      <c r="AO167" s="144">
        <f t="shared" si="36"/>
        <v>0.95</v>
      </c>
    </row>
    <row r="168" spans="36:41" x14ac:dyDescent="0.35">
      <c r="AJ168" s="29">
        <f t="shared" si="37"/>
        <v>45875</v>
      </c>
      <c r="AK168">
        <f t="shared" si="31"/>
        <v>0</v>
      </c>
      <c r="AL168" s="1">
        <f t="shared" si="32"/>
        <v>1</v>
      </c>
      <c r="AM168" s="1">
        <f t="shared" si="33"/>
        <v>0</v>
      </c>
      <c r="AN168" s="145">
        <f t="shared" si="34"/>
        <v>0</v>
      </c>
      <c r="AO168" s="144">
        <f t="shared" si="36"/>
        <v>0.95</v>
      </c>
    </row>
    <row r="169" spans="36:41" x14ac:dyDescent="0.35">
      <c r="AJ169" s="29">
        <f t="shared" si="37"/>
        <v>45876</v>
      </c>
      <c r="AK169">
        <f t="shared" ref="AK169:AK232" si="38">_xlfn.XLOOKUP(AJ169,A$27:A$36,B$27:B$36,0,0)</f>
        <v>0</v>
      </c>
      <c r="AL169" s="1">
        <f t="shared" ref="AL169:AL232" si="39">_xlfn.XLOOKUP(AJ169,A$15:A$24,B$15:B$24,1,0)</f>
        <v>1</v>
      </c>
      <c r="AM169" s="1">
        <f t="shared" ref="AM169:AM232" si="40">_xlfn.XLOOKUP(AJ169,A$27:A$36,B$27:B$36,0,-1)</f>
        <v>0</v>
      </c>
      <c r="AN169" s="145">
        <f t="shared" ref="AN169:AN223" si="41">AK169</f>
        <v>0</v>
      </c>
      <c r="AO169" s="144">
        <f t="shared" si="36"/>
        <v>0.95</v>
      </c>
    </row>
    <row r="170" spans="36:41" x14ac:dyDescent="0.35">
      <c r="AJ170" s="29">
        <f t="shared" si="37"/>
        <v>45877</v>
      </c>
      <c r="AK170">
        <f t="shared" si="38"/>
        <v>0</v>
      </c>
      <c r="AL170" s="1">
        <f t="shared" si="39"/>
        <v>1</v>
      </c>
      <c r="AM170" s="1">
        <f t="shared" si="40"/>
        <v>0</v>
      </c>
      <c r="AN170" s="145">
        <f t="shared" si="41"/>
        <v>0</v>
      </c>
      <c r="AO170" s="144">
        <f t="shared" ref="AO170:AO233" si="42">IF(AL170=1,AO171,AL170)</f>
        <v>0.95</v>
      </c>
    </row>
    <row r="171" spans="36:41" x14ac:dyDescent="0.35">
      <c r="AJ171" s="29">
        <f t="shared" ref="AJ171:AJ234" si="43">AJ170+1</f>
        <v>45878</v>
      </c>
      <c r="AK171">
        <f t="shared" si="38"/>
        <v>0</v>
      </c>
      <c r="AL171" s="1">
        <f t="shared" si="39"/>
        <v>1</v>
      </c>
      <c r="AM171" s="1">
        <f t="shared" si="40"/>
        <v>0</v>
      </c>
      <c r="AN171" s="145">
        <f t="shared" si="41"/>
        <v>0</v>
      </c>
      <c r="AO171" s="144">
        <f t="shared" si="42"/>
        <v>0.95</v>
      </c>
    </row>
    <row r="172" spans="36:41" x14ac:dyDescent="0.35">
      <c r="AJ172" s="29">
        <f t="shared" si="43"/>
        <v>45879</v>
      </c>
      <c r="AK172">
        <f t="shared" si="38"/>
        <v>0</v>
      </c>
      <c r="AL172" s="1">
        <f t="shared" si="39"/>
        <v>1</v>
      </c>
      <c r="AM172" s="1">
        <f t="shared" si="40"/>
        <v>0</v>
      </c>
      <c r="AN172" s="145">
        <f t="shared" si="41"/>
        <v>0</v>
      </c>
      <c r="AO172" s="144">
        <f t="shared" si="42"/>
        <v>0.95</v>
      </c>
    </row>
    <row r="173" spans="36:41" x14ac:dyDescent="0.35">
      <c r="AJ173" s="29">
        <f t="shared" si="43"/>
        <v>45880</v>
      </c>
      <c r="AK173">
        <f t="shared" si="38"/>
        <v>0</v>
      </c>
      <c r="AL173" s="1">
        <f t="shared" si="39"/>
        <v>1</v>
      </c>
      <c r="AM173" s="1">
        <f t="shared" si="40"/>
        <v>0</v>
      </c>
      <c r="AN173" s="145">
        <f t="shared" si="41"/>
        <v>0</v>
      </c>
      <c r="AO173" s="144">
        <f t="shared" si="42"/>
        <v>0.95</v>
      </c>
    </row>
    <row r="174" spans="36:41" x14ac:dyDescent="0.35">
      <c r="AJ174" s="29">
        <f t="shared" si="43"/>
        <v>45881</v>
      </c>
      <c r="AK174">
        <f t="shared" si="38"/>
        <v>0</v>
      </c>
      <c r="AL174" s="1">
        <f t="shared" si="39"/>
        <v>1</v>
      </c>
      <c r="AM174" s="1">
        <f t="shared" si="40"/>
        <v>0</v>
      </c>
      <c r="AN174" s="145">
        <f t="shared" si="41"/>
        <v>0</v>
      </c>
      <c r="AO174" s="144">
        <f t="shared" si="42"/>
        <v>0.95</v>
      </c>
    </row>
    <row r="175" spans="36:41" x14ac:dyDescent="0.35">
      <c r="AJ175" s="29">
        <f t="shared" si="43"/>
        <v>45882</v>
      </c>
      <c r="AK175">
        <f t="shared" si="38"/>
        <v>0</v>
      </c>
      <c r="AL175" s="1">
        <f t="shared" si="39"/>
        <v>1</v>
      </c>
      <c r="AM175" s="1">
        <f t="shared" si="40"/>
        <v>0</v>
      </c>
      <c r="AN175" s="145">
        <f t="shared" si="41"/>
        <v>0</v>
      </c>
      <c r="AO175" s="144">
        <f t="shared" si="42"/>
        <v>0.95</v>
      </c>
    </row>
    <row r="176" spans="36:41" x14ac:dyDescent="0.35">
      <c r="AJ176" s="29">
        <f t="shared" si="43"/>
        <v>45883</v>
      </c>
      <c r="AK176">
        <f t="shared" si="38"/>
        <v>0</v>
      </c>
      <c r="AL176" s="1">
        <f t="shared" si="39"/>
        <v>1</v>
      </c>
      <c r="AM176" s="1">
        <f t="shared" si="40"/>
        <v>0</v>
      </c>
      <c r="AN176" s="145">
        <f t="shared" si="41"/>
        <v>0</v>
      </c>
      <c r="AO176" s="144">
        <f t="shared" si="42"/>
        <v>0.95</v>
      </c>
    </row>
    <row r="177" spans="36:41" x14ac:dyDescent="0.35">
      <c r="AJ177" s="29">
        <f t="shared" si="43"/>
        <v>45884</v>
      </c>
      <c r="AK177">
        <f t="shared" si="38"/>
        <v>0</v>
      </c>
      <c r="AL177" s="1">
        <f t="shared" si="39"/>
        <v>1</v>
      </c>
      <c r="AM177" s="1">
        <f t="shared" si="40"/>
        <v>0</v>
      </c>
      <c r="AN177" s="145">
        <f t="shared" si="41"/>
        <v>0</v>
      </c>
      <c r="AO177" s="144">
        <f t="shared" si="42"/>
        <v>0.95</v>
      </c>
    </row>
    <row r="178" spans="36:41" x14ac:dyDescent="0.35">
      <c r="AJ178" s="29">
        <f t="shared" si="43"/>
        <v>45885</v>
      </c>
      <c r="AK178">
        <f t="shared" si="38"/>
        <v>0</v>
      </c>
      <c r="AL178" s="1">
        <f t="shared" si="39"/>
        <v>1</v>
      </c>
      <c r="AM178" s="1">
        <f t="shared" si="40"/>
        <v>0</v>
      </c>
      <c r="AN178" s="145">
        <f t="shared" si="41"/>
        <v>0</v>
      </c>
      <c r="AO178" s="144">
        <f t="shared" si="42"/>
        <v>0.95</v>
      </c>
    </row>
    <row r="179" spans="36:41" x14ac:dyDescent="0.35">
      <c r="AJ179" s="29">
        <f t="shared" si="43"/>
        <v>45886</v>
      </c>
      <c r="AK179">
        <f t="shared" si="38"/>
        <v>0</v>
      </c>
      <c r="AL179" s="1">
        <f t="shared" si="39"/>
        <v>1</v>
      </c>
      <c r="AM179" s="1">
        <f t="shared" si="40"/>
        <v>0</v>
      </c>
      <c r="AN179" s="145">
        <f t="shared" si="41"/>
        <v>0</v>
      </c>
      <c r="AO179" s="144">
        <f t="shared" si="42"/>
        <v>0.95</v>
      </c>
    </row>
    <row r="180" spans="36:41" x14ac:dyDescent="0.35">
      <c r="AJ180" s="29">
        <f t="shared" si="43"/>
        <v>45887</v>
      </c>
      <c r="AK180">
        <f t="shared" si="38"/>
        <v>0</v>
      </c>
      <c r="AL180" s="1">
        <f t="shared" si="39"/>
        <v>1</v>
      </c>
      <c r="AM180" s="1">
        <f t="shared" si="40"/>
        <v>0</v>
      </c>
      <c r="AN180" s="145">
        <f t="shared" si="41"/>
        <v>0</v>
      </c>
      <c r="AO180" s="144">
        <f t="shared" si="42"/>
        <v>0.95</v>
      </c>
    </row>
    <row r="181" spans="36:41" x14ac:dyDescent="0.35">
      <c r="AJ181" s="29">
        <f t="shared" si="43"/>
        <v>45888</v>
      </c>
      <c r="AK181">
        <f t="shared" si="38"/>
        <v>0</v>
      </c>
      <c r="AL181" s="1">
        <f t="shared" si="39"/>
        <v>1</v>
      </c>
      <c r="AM181" s="1">
        <f t="shared" si="40"/>
        <v>0</v>
      </c>
      <c r="AN181" s="145">
        <f t="shared" si="41"/>
        <v>0</v>
      </c>
      <c r="AO181" s="144">
        <f t="shared" si="42"/>
        <v>0.95</v>
      </c>
    </row>
    <row r="182" spans="36:41" x14ac:dyDescent="0.35">
      <c r="AJ182" s="29">
        <f t="shared" si="43"/>
        <v>45889</v>
      </c>
      <c r="AK182">
        <f t="shared" si="38"/>
        <v>0</v>
      </c>
      <c r="AL182" s="1">
        <f t="shared" si="39"/>
        <v>1</v>
      </c>
      <c r="AM182" s="1">
        <f t="shared" si="40"/>
        <v>0</v>
      </c>
      <c r="AN182" s="145">
        <f t="shared" si="41"/>
        <v>0</v>
      </c>
      <c r="AO182" s="144">
        <f t="shared" si="42"/>
        <v>0.95</v>
      </c>
    </row>
    <row r="183" spans="36:41" x14ac:dyDescent="0.35">
      <c r="AJ183" s="29">
        <f t="shared" si="43"/>
        <v>45890</v>
      </c>
      <c r="AK183">
        <f t="shared" si="38"/>
        <v>0</v>
      </c>
      <c r="AL183" s="1">
        <f t="shared" si="39"/>
        <v>1</v>
      </c>
      <c r="AM183" s="1">
        <f t="shared" si="40"/>
        <v>0</v>
      </c>
      <c r="AN183" s="145">
        <f t="shared" si="41"/>
        <v>0</v>
      </c>
      <c r="AO183" s="144">
        <f t="shared" si="42"/>
        <v>0.95</v>
      </c>
    </row>
    <row r="184" spans="36:41" x14ac:dyDescent="0.35">
      <c r="AJ184" s="29">
        <f t="shared" si="43"/>
        <v>45891</v>
      </c>
      <c r="AK184">
        <f t="shared" si="38"/>
        <v>0</v>
      </c>
      <c r="AL184" s="1">
        <f t="shared" si="39"/>
        <v>1</v>
      </c>
      <c r="AM184" s="1">
        <f t="shared" si="40"/>
        <v>0</v>
      </c>
      <c r="AN184" s="145">
        <f t="shared" si="41"/>
        <v>0</v>
      </c>
      <c r="AO184" s="144">
        <f t="shared" si="42"/>
        <v>0.95</v>
      </c>
    </row>
    <row r="185" spans="36:41" x14ac:dyDescent="0.35">
      <c r="AJ185" s="29">
        <f t="shared" si="43"/>
        <v>45892</v>
      </c>
      <c r="AK185">
        <f t="shared" si="38"/>
        <v>0</v>
      </c>
      <c r="AL185" s="1">
        <f t="shared" si="39"/>
        <v>1</v>
      </c>
      <c r="AM185" s="1">
        <f t="shared" si="40"/>
        <v>0</v>
      </c>
      <c r="AN185" s="145">
        <f t="shared" si="41"/>
        <v>0</v>
      </c>
      <c r="AO185" s="144">
        <f t="shared" si="42"/>
        <v>0.95</v>
      </c>
    </row>
    <row r="186" spans="36:41" x14ac:dyDescent="0.35">
      <c r="AJ186" s="29">
        <f t="shared" si="43"/>
        <v>45893</v>
      </c>
      <c r="AK186">
        <f t="shared" si="38"/>
        <v>0</v>
      </c>
      <c r="AL186" s="1">
        <f t="shared" si="39"/>
        <v>1</v>
      </c>
      <c r="AM186" s="1">
        <f t="shared" si="40"/>
        <v>0</v>
      </c>
      <c r="AN186" s="145">
        <f t="shared" si="41"/>
        <v>0</v>
      </c>
      <c r="AO186" s="144">
        <f t="shared" si="42"/>
        <v>0.95</v>
      </c>
    </row>
    <row r="187" spans="36:41" x14ac:dyDescent="0.35">
      <c r="AJ187" s="29">
        <f t="shared" si="43"/>
        <v>45894</v>
      </c>
      <c r="AK187">
        <f t="shared" si="38"/>
        <v>0</v>
      </c>
      <c r="AL187" s="1">
        <f t="shared" si="39"/>
        <v>1</v>
      </c>
      <c r="AM187" s="1">
        <f t="shared" si="40"/>
        <v>0</v>
      </c>
      <c r="AN187" s="145">
        <f t="shared" si="41"/>
        <v>0</v>
      </c>
      <c r="AO187" s="144">
        <f t="shared" si="42"/>
        <v>0.95</v>
      </c>
    </row>
    <row r="188" spans="36:41" x14ac:dyDescent="0.35">
      <c r="AJ188" s="29">
        <f t="shared" si="43"/>
        <v>45895</v>
      </c>
      <c r="AK188">
        <f t="shared" si="38"/>
        <v>0</v>
      </c>
      <c r="AL188" s="1">
        <f t="shared" si="39"/>
        <v>1</v>
      </c>
      <c r="AM188" s="1">
        <f t="shared" si="40"/>
        <v>0</v>
      </c>
      <c r="AN188" s="145">
        <f t="shared" si="41"/>
        <v>0</v>
      </c>
      <c r="AO188" s="144">
        <f t="shared" si="42"/>
        <v>0.95</v>
      </c>
    </row>
    <row r="189" spans="36:41" x14ac:dyDescent="0.35">
      <c r="AJ189" s="29">
        <f t="shared" si="43"/>
        <v>45896</v>
      </c>
      <c r="AK189">
        <f t="shared" si="38"/>
        <v>0</v>
      </c>
      <c r="AL189" s="1">
        <f t="shared" si="39"/>
        <v>1</v>
      </c>
      <c r="AM189" s="1">
        <f t="shared" si="40"/>
        <v>0</v>
      </c>
      <c r="AN189" s="145">
        <f t="shared" si="41"/>
        <v>0</v>
      </c>
      <c r="AO189" s="144">
        <f t="shared" si="42"/>
        <v>0.95</v>
      </c>
    </row>
    <row r="190" spans="36:41" x14ac:dyDescent="0.35">
      <c r="AJ190" s="29">
        <f t="shared" si="43"/>
        <v>45897</v>
      </c>
      <c r="AK190">
        <f t="shared" si="38"/>
        <v>0</v>
      </c>
      <c r="AL190" s="1">
        <f t="shared" si="39"/>
        <v>1</v>
      </c>
      <c r="AM190" s="1">
        <f t="shared" si="40"/>
        <v>0</v>
      </c>
      <c r="AN190" s="145">
        <f t="shared" si="41"/>
        <v>0</v>
      </c>
      <c r="AO190" s="144">
        <f t="shared" si="42"/>
        <v>0.95</v>
      </c>
    </row>
    <row r="191" spans="36:41" x14ac:dyDescent="0.35">
      <c r="AJ191" s="29">
        <f t="shared" si="43"/>
        <v>45898</v>
      </c>
      <c r="AK191">
        <f t="shared" si="38"/>
        <v>0</v>
      </c>
      <c r="AL191" s="1">
        <f t="shared" si="39"/>
        <v>1</v>
      </c>
      <c r="AM191" s="1">
        <f t="shared" si="40"/>
        <v>0</v>
      </c>
      <c r="AN191" s="145">
        <f t="shared" si="41"/>
        <v>0</v>
      </c>
      <c r="AO191" s="144">
        <f t="shared" si="42"/>
        <v>0.95</v>
      </c>
    </row>
    <row r="192" spans="36:41" x14ac:dyDescent="0.35">
      <c r="AJ192" s="29">
        <f t="shared" si="43"/>
        <v>45899</v>
      </c>
      <c r="AK192">
        <f t="shared" si="38"/>
        <v>0</v>
      </c>
      <c r="AL192" s="1">
        <f t="shared" si="39"/>
        <v>1</v>
      </c>
      <c r="AM192" s="1">
        <f t="shared" si="40"/>
        <v>0</v>
      </c>
      <c r="AN192" s="145">
        <f t="shared" si="41"/>
        <v>0</v>
      </c>
      <c r="AO192" s="144">
        <f t="shared" si="42"/>
        <v>0.95</v>
      </c>
    </row>
    <row r="193" spans="36:41" x14ac:dyDescent="0.35">
      <c r="AJ193" s="29">
        <f t="shared" si="43"/>
        <v>45900</v>
      </c>
      <c r="AK193">
        <f t="shared" si="38"/>
        <v>0</v>
      </c>
      <c r="AL193" s="1">
        <f t="shared" si="39"/>
        <v>0.95</v>
      </c>
      <c r="AM193" s="1">
        <f t="shared" si="40"/>
        <v>0</v>
      </c>
      <c r="AN193" s="145">
        <f t="shared" si="41"/>
        <v>0</v>
      </c>
      <c r="AO193" s="144">
        <f t="shared" si="42"/>
        <v>0.95</v>
      </c>
    </row>
    <row r="194" spans="36:41" x14ac:dyDescent="0.35">
      <c r="AJ194" s="29">
        <f t="shared" si="43"/>
        <v>45901</v>
      </c>
      <c r="AK194">
        <f t="shared" si="38"/>
        <v>0</v>
      </c>
      <c r="AL194" s="1">
        <f t="shared" si="39"/>
        <v>1</v>
      </c>
      <c r="AM194" s="1">
        <f t="shared" si="40"/>
        <v>0</v>
      </c>
      <c r="AN194" s="145">
        <f t="shared" si="41"/>
        <v>0</v>
      </c>
      <c r="AO194" s="144">
        <f t="shared" si="42"/>
        <v>1</v>
      </c>
    </row>
    <row r="195" spans="36:41" x14ac:dyDescent="0.35">
      <c r="AJ195" s="29">
        <f t="shared" si="43"/>
        <v>45902</v>
      </c>
      <c r="AK195">
        <f t="shared" si="38"/>
        <v>0</v>
      </c>
      <c r="AL195" s="1">
        <f t="shared" si="39"/>
        <v>1</v>
      </c>
      <c r="AM195" s="1">
        <f t="shared" si="40"/>
        <v>0</v>
      </c>
      <c r="AN195" s="145">
        <f t="shared" si="41"/>
        <v>0</v>
      </c>
      <c r="AO195" s="144">
        <f t="shared" si="42"/>
        <v>1</v>
      </c>
    </row>
    <row r="196" spans="36:41" x14ac:dyDescent="0.35">
      <c r="AJ196" s="29">
        <f t="shared" si="43"/>
        <v>45903</v>
      </c>
      <c r="AK196">
        <f t="shared" si="38"/>
        <v>0</v>
      </c>
      <c r="AL196" s="1">
        <f t="shared" si="39"/>
        <v>1</v>
      </c>
      <c r="AM196" s="1">
        <f t="shared" si="40"/>
        <v>0</v>
      </c>
      <c r="AN196" s="145">
        <f t="shared" si="41"/>
        <v>0</v>
      </c>
      <c r="AO196" s="144">
        <f t="shared" si="42"/>
        <v>1</v>
      </c>
    </row>
    <row r="197" spans="36:41" x14ac:dyDescent="0.35">
      <c r="AJ197" s="29">
        <f t="shared" si="43"/>
        <v>45904</v>
      </c>
      <c r="AK197">
        <f t="shared" si="38"/>
        <v>0</v>
      </c>
      <c r="AL197" s="1">
        <f t="shared" si="39"/>
        <v>1</v>
      </c>
      <c r="AM197" s="1">
        <f t="shared" si="40"/>
        <v>0</v>
      </c>
      <c r="AN197" s="145">
        <f t="shared" si="41"/>
        <v>0</v>
      </c>
      <c r="AO197" s="144">
        <f t="shared" si="42"/>
        <v>1</v>
      </c>
    </row>
    <row r="198" spans="36:41" x14ac:dyDescent="0.35">
      <c r="AJ198" s="29">
        <f t="shared" si="43"/>
        <v>45905</v>
      </c>
      <c r="AK198">
        <f t="shared" si="38"/>
        <v>0</v>
      </c>
      <c r="AL198" s="1">
        <f t="shared" si="39"/>
        <v>1</v>
      </c>
      <c r="AM198" s="1">
        <f t="shared" si="40"/>
        <v>0</v>
      </c>
      <c r="AN198" s="145">
        <f t="shared" si="41"/>
        <v>0</v>
      </c>
      <c r="AO198" s="144">
        <f t="shared" si="42"/>
        <v>1</v>
      </c>
    </row>
    <row r="199" spans="36:41" x14ac:dyDescent="0.35">
      <c r="AJ199" s="29">
        <f t="shared" si="43"/>
        <v>45906</v>
      </c>
      <c r="AK199">
        <f t="shared" si="38"/>
        <v>0</v>
      </c>
      <c r="AL199" s="1">
        <f t="shared" si="39"/>
        <v>1</v>
      </c>
      <c r="AM199" s="1">
        <f t="shared" si="40"/>
        <v>0</v>
      </c>
      <c r="AN199" s="145">
        <f t="shared" si="41"/>
        <v>0</v>
      </c>
      <c r="AO199" s="144">
        <f t="shared" si="42"/>
        <v>1</v>
      </c>
    </row>
    <row r="200" spans="36:41" x14ac:dyDescent="0.35">
      <c r="AJ200" s="29">
        <f t="shared" si="43"/>
        <v>45907</v>
      </c>
      <c r="AK200">
        <f t="shared" si="38"/>
        <v>0</v>
      </c>
      <c r="AL200" s="1">
        <f t="shared" si="39"/>
        <v>1</v>
      </c>
      <c r="AM200" s="1">
        <f t="shared" si="40"/>
        <v>0</v>
      </c>
      <c r="AN200" s="145">
        <f t="shared" si="41"/>
        <v>0</v>
      </c>
      <c r="AO200" s="144">
        <f t="shared" si="42"/>
        <v>1</v>
      </c>
    </row>
    <row r="201" spans="36:41" x14ac:dyDescent="0.35">
      <c r="AJ201" s="29">
        <f t="shared" si="43"/>
        <v>45908</v>
      </c>
      <c r="AK201">
        <f t="shared" si="38"/>
        <v>0</v>
      </c>
      <c r="AL201" s="1">
        <f t="shared" si="39"/>
        <v>1</v>
      </c>
      <c r="AM201" s="1">
        <f t="shared" si="40"/>
        <v>0</v>
      </c>
      <c r="AN201" s="145">
        <f t="shared" si="41"/>
        <v>0</v>
      </c>
      <c r="AO201" s="144">
        <f t="shared" si="42"/>
        <v>1</v>
      </c>
    </row>
    <row r="202" spans="36:41" x14ac:dyDescent="0.35">
      <c r="AJ202" s="29">
        <f t="shared" si="43"/>
        <v>45909</v>
      </c>
      <c r="AK202">
        <f t="shared" si="38"/>
        <v>0</v>
      </c>
      <c r="AL202" s="1">
        <f t="shared" si="39"/>
        <v>1</v>
      </c>
      <c r="AM202" s="1">
        <f t="shared" si="40"/>
        <v>0</v>
      </c>
      <c r="AN202" s="145">
        <f t="shared" si="41"/>
        <v>0</v>
      </c>
      <c r="AO202" s="144">
        <f t="shared" si="42"/>
        <v>1</v>
      </c>
    </row>
    <row r="203" spans="36:41" x14ac:dyDescent="0.35">
      <c r="AJ203" s="29">
        <f t="shared" si="43"/>
        <v>45910</v>
      </c>
      <c r="AK203">
        <f t="shared" si="38"/>
        <v>0</v>
      </c>
      <c r="AL203" s="1">
        <f t="shared" si="39"/>
        <v>1</v>
      </c>
      <c r="AM203" s="1">
        <f t="shared" si="40"/>
        <v>0</v>
      </c>
      <c r="AN203" s="145">
        <f t="shared" si="41"/>
        <v>0</v>
      </c>
      <c r="AO203" s="144">
        <f t="shared" si="42"/>
        <v>1</v>
      </c>
    </row>
    <row r="204" spans="36:41" x14ac:dyDescent="0.35">
      <c r="AJ204" s="29">
        <f t="shared" si="43"/>
        <v>45911</v>
      </c>
      <c r="AK204">
        <f t="shared" si="38"/>
        <v>0</v>
      </c>
      <c r="AL204" s="1">
        <f t="shared" si="39"/>
        <v>1</v>
      </c>
      <c r="AM204" s="1">
        <f t="shared" si="40"/>
        <v>0</v>
      </c>
      <c r="AN204" s="145">
        <f t="shared" si="41"/>
        <v>0</v>
      </c>
      <c r="AO204" s="144">
        <f t="shared" si="42"/>
        <v>1</v>
      </c>
    </row>
    <row r="205" spans="36:41" x14ac:dyDescent="0.35">
      <c r="AJ205" s="29">
        <f t="shared" si="43"/>
        <v>45912</v>
      </c>
      <c r="AK205">
        <f t="shared" si="38"/>
        <v>0</v>
      </c>
      <c r="AL205" s="1">
        <f t="shared" si="39"/>
        <v>1</v>
      </c>
      <c r="AM205" s="1">
        <f t="shared" si="40"/>
        <v>0</v>
      </c>
      <c r="AN205" s="145">
        <f t="shared" si="41"/>
        <v>0</v>
      </c>
      <c r="AO205" s="144">
        <f t="shared" si="42"/>
        <v>1</v>
      </c>
    </row>
    <row r="206" spans="36:41" x14ac:dyDescent="0.35">
      <c r="AJ206" s="29">
        <f t="shared" si="43"/>
        <v>45913</v>
      </c>
      <c r="AK206">
        <f t="shared" si="38"/>
        <v>0</v>
      </c>
      <c r="AL206" s="1">
        <f t="shared" si="39"/>
        <v>1</v>
      </c>
      <c r="AM206" s="1">
        <f t="shared" si="40"/>
        <v>0</v>
      </c>
      <c r="AN206" s="145">
        <f t="shared" si="41"/>
        <v>0</v>
      </c>
      <c r="AO206" s="144">
        <f t="shared" si="42"/>
        <v>1</v>
      </c>
    </row>
    <row r="207" spans="36:41" x14ac:dyDescent="0.35">
      <c r="AJ207" s="29">
        <f t="shared" si="43"/>
        <v>45914</v>
      </c>
      <c r="AK207">
        <f t="shared" si="38"/>
        <v>0</v>
      </c>
      <c r="AL207" s="1">
        <f t="shared" si="39"/>
        <v>1</v>
      </c>
      <c r="AM207" s="1">
        <f t="shared" si="40"/>
        <v>0</v>
      </c>
      <c r="AN207" s="145">
        <f t="shared" si="41"/>
        <v>0</v>
      </c>
      <c r="AO207" s="144">
        <f t="shared" si="42"/>
        <v>1</v>
      </c>
    </row>
    <row r="208" spans="36:41" x14ac:dyDescent="0.35">
      <c r="AJ208" s="29">
        <f t="shared" si="43"/>
        <v>45915</v>
      </c>
      <c r="AK208">
        <f t="shared" si="38"/>
        <v>0</v>
      </c>
      <c r="AL208" s="1">
        <f t="shared" si="39"/>
        <v>1</v>
      </c>
      <c r="AM208" s="1">
        <f t="shared" si="40"/>
        <v>0</v>
      </c>
      <c r="AN208" s="145">
        <f t="shared" si="41"/>
        <v>0</v>
      </c>
      <c r="AO208" s="144">
        <f t="shared" si="42"/>
        <v>1</v>
      </c>
    </row>
    <row r="209" spans="36:41" x14ac:dyDescent="0.35">
      <c r="AJ209" s="29">
        <f t="shared" si="43"/>
        <v>45916</v>
      </c>
      <c r="AK209">
        <f t="shared" si="38"/>
        <v>0</v>
      </c>
      <c r="AL209" s="1">
        <f t="shared" si="39"/>
        <v>1</v>
      </c>
      <c r="AM209" s="1">
        <f t="shared" si="40"/>
        <v>0</v>
      </c>
      <c r="AN209" s="145">
        <f t="shared" si="41"/>
        <v>0</v>
      </c>
      <c r="AO209" s="144">
        <f t="shared" si="42"/>
        <v>1</v>
      </c>
    </row>
    <row r="210" spans="36:41" x14ac:dyDescent="0.35">
      <c r="AJ210" s="29">
        <f t="shared" si="43"/>
        <v>45917</v>
      </c>
      <c r="AK210">
        <f t="shared" si="38"/>
        <v>0</v>
      </c>
      <c r="AL210" s="1">
        <f t="shared" si="39"/>
        <v>1</v>
      </c>
      <c r="AM210" s="1">
        <f t="shared" si="40"/>
        <v>0</v>
      </c>
      <c r="AN210" s="145">
        <f t="shared" si="41"/>
        <v>0</v>
      </c>
      <c r="AO210" s="144">
        <f t="shared" si="42"/>
        <v>1</v>
      </c>
    </row>
    <row r="211" spans="36:41" x14ac:dyDescent="0.35">
      <c r="AJ211" s="29">
        <f t="shared" si="43"/>
        <v>45918</v>
      </c>
      <c r="AK211">
        <f t="shared" si="38"/>
        <v>0</v>
      </c>
      <c r="AL211" s="1">
        <f t="shared" si="39"/>
        <v>1</v>
      </c>
      <c r="AM211" s="1">
        <f t="shared" si="40"/>
        <v>0</v>
      </c>
      <c r="AN211" s="145">
        <f t="shared" si="41"/>
        <v>0</v>
      </c>
      <c r="AO211" s="144">
        <f t="shared" si="42"/>
        <v>1</v>
      </c>
    </row>
    <row r="212" spans="36:41" x14ac:dyDescent="0.35">
      <c r="AJ212" s="29">
        <f t="shared" si="43"/>
        <v>45919</v>
      </c>
      <c r="AK212">
        <f t="shared" si="38"/>
        <v>0</v>
      </c>
      <c r="AL212" s="1">
        <f t="shared" si="39"/>
        <v>1</v>
      </c>
      <c r="AM212" s="1">
        <f t="shared" si="40"/>
        <v>0</v>
      </c>
      <c r="AN212" s="145">
        <f t="shared" si="41"/>
        <v>0</v>
      </c>
      <c r="AO212" s="144">
        <f t="shared" si="42"/>
        <v>1</v>
      </c>
    </row>
    <row r="213" spans="36:41" x14ac:dyDescent="0.35">
      <c r="AJ213" s="29">
        <f t="shared" si="43"/>
        <v>45920</v>
      </c>
      <c r="AK213">
        <f t="shared" si="38"/>
        <v>0</v>
      </c>
      <c r="AL213" s="1">
        <f t="shared" si="39"/>
        <v>1</v>
      </c>
      <c r="AM213" s="1">
        <f t="shared" si="40"/>
        <v>0</v>
      </c>
      <c r="AN213" s="145">
        <f t="shared" si="41"/>
        <v>0</v>
      </c>
      <c r="AO213" s="144">
        <f t="shared" si="42"/>
        <v>1</v>
      </c>
    </row>
    <row r="214" spans="36:41" x14ac:dyDescent="0.35">
      <c r="AJ214" s="29">
        <f t="shared" si="43"/>
        <v>45921</v>
      </c>
      <c r="AK214">
        <f t="shared" si="38"/>
        <v>0</v>
      </c>
      <c r="AL214" s="1">
        <f t="shared" si="39"/>
        <v>1</v>
      </c>
      <c r="AM214" s="1">
        <f t="shared" si="40"/>
        <v>0</v>
      </c>
      <c r="AN214" s="145">
        <f t="shared" si="41"/>
        <v>0</v>
      </c>
      <c r="AO214" s="144">
        <f t="shared" si="42"/>
        <v>1</v>
      </c>
    </row>
    <row r="215" spans="36:41" x14ac:dyDescent="0.35">
      <c r="AJ215" s="29">
        <f t="shared" si="43"/>
        <v>45922</v>
      </c>
      <c r="AK215">
        <f t="shared" si="38"/>
        <v>0</v>
      </c>
      <c r="AL215" s="1">
        <f t="shared" si="39"/>
        <v>1</v>
      </c>
      <c r="AM215" s="1">
        <f t="shared" si="40"/>
        <v>0</v>
      </c>
      <c r="AN215" s="145">
        <f t="shared" si="41"/>
        <v>0</v>
      </c>
      <c r="AO215" s="144">
        <f t="shared" si="42"/>
        <v>1</v>
      </c>
    </row>
    <row r="216" spans="36:41" x14ac:dyDescent="0.35">
      <c r="AJ216" s="29">
        <f t="shared" si="43"/>
        <v>45923</v>
      </c>
      <c r="AK216">
        <f t="shared" si="38"/>
        <v>0</v>
      </c>
      <c r="AL216" s="1">
        <f t="shared" si="39"/>
        <v>1</v>
      </c>
      <c r="AM216" s="1">
        <f t="shared" si="40"/>
        <v>0</v>
      </c>
      <c r="AN216" s="145">
        <f t="shared" si="41"/>
        <v>0</v>
      </c>
      <c r="AO216" s="144">
        <f t="shared" si="42"/>
        <v>1</v>
      </c>
    </row>
    <row r="217" spans="36:41" x14ac:dyDescent="0.35">
      <c r="AJ217" s="29">
        <f t="shared" si="43"/>
        <v>45924</v>
      </c>
      <c r="AK217">
        <f t="shared" si="38"/>
        <v>0</v>
      </c>
      <c r="AL217" s="1">
        <f t="shared" si="39"/>
        <v>1</v>
      </c>
      <c r="AM217" s="1">
        <f t="shared" si="40"/>
        <v>0</v>
      </c>
      <c r="AN217" s="145">
        <f t="shared" si="41"/>
        <v>0</v>
      </c>
      <c r="AO217" s="144">
        <f t="shared" si="42"/>
        <v>1</v>
      </c>
    </row>
    <row r="218" spans="36:41" x14ac:dyDescent="0.35">
      <c r="AJ218" s="29">
        <f t="shared" si="43"/>
        <v>45925</v>
      </c>
      <c r="AK218">
        <f t="shared" si="38"/>
        <v>0</v>
      </c>
      <c r="AL218" s="1">
        <f t="shared" si="39"/>
        <v>1</v>
      </c>
      <c r="AM218" s="1">
        <f t="shared" si="40"/>
        <v>0</v>
      </c>
      <c r="AN218" s="145">
        <f t="shared" si="41"/>
        <v>0</v>
      </c>
      <c r="AO218" s="144">
        <f t="shared" si="42"/>
        <v>1</v>
      </c>
    </row>
    <row r="219" spans="36:41" x14ac:dyDescent="0.35">
      <c r="AJ219" s="29">
        <f t="shared" si="43"/>
        <v>45926</v>
      </c>
      <c r="AK219">
        <f t="shared" si="38"/>
        <v>0</v>
      </c>
      <c r="AL219" s="1">
        <f t="shared" si="39"/>
        <v>1</v>
      </c>
      <c r="AM219" s="1">
        <f t="shared" si="40"/>
        <v>0</v>
      </c>
      <c r="AN219" s="145">
        <f t="shared" si="41"/>
        <v>0</v>
      </c>
      <c r="AO219" s="144">
        <f t="shared" si="42"/>
        <v>1</v>
      </c>
    </row>
    <row r="220" spans="36:41" x14ac:dyDescent="0.35">
      <c r="AJ220" s="29">
        <f t="shared" si="43"/>
        <v>45927</v>
      </c>
      <c r="AK220">
        <f t="shared" si="38"/>
        <v>0</v>
      </c>
      <c r="AL220" s="1">
        <f t="shared" si="39"/>
        <v>1</v>
      </c>
      <c r="AM220" s="1">
        <f t="shared" si="40"/>
        <v>0</v>
      </c>
      <c r="AN220" s="145">
        <f t="shared" si="41"/>
        <v>0</v>
      </c>
      <c r="AO220" s="144">
        <f t="shared" si="42"/>
        <v>1</v>
      </c>
    </row>
    <row r="221" spans="36:41" x14ac:dyDescent="0.35">
      <c r="AJ221" s="29">
        <f t="shared" si="43"/>
        <v>45928</v>
      </c>
      <c r="AK221">
        <f t="shared" si="38"/>
        <v>0</v>
      </c>
      <c r="AL221" s="1">
        <f t="shared" si="39"/>
        <v>1</v>
      </c>
      <c r="AM221" s="1">
        <f t="shared" si="40"/>
        <v>0</v>
      </c>
      <c r="AN221" s="145">
        <f t="shared" si="41"/>
        <v>0</v>
      </c>
      <c r="AO221" s="144">
        <f t="shared" si="42"/>
        <v>1</v>
      </c>
    </row>
    <row r="222" spans="36:41" x14ac:dyDescent="0.35">
      <c r="AJ222" s="29">
        <f t="shared" si="43"/>
        <v>45929</v>
      </c>
      <c r="AK222">
        <f t="shared" si="38"/>
        <v>0</v>
      </c>
      <c r="AL222" s="1">
        <f t="shared" si="39"/>
        <v>1</v>
      </c>
      <c r="AM222" s="1">
        <f t="shared" si="40"/>
        <v>0</v>
      </c>
      <c r="AN222" s="145">
        <f t="shared" si="41"/>
        <v>0</v>
      </c>
      <c r="AO222" s="144">
        <f t="shared" si="42"/>
        <v>1</v>
      </c>
    </row>
    <row r="223" spans="36:41" x14ac:dyDescent="0.35">
      <c r="AJ223" s="29">
        <f t="shared" si="43"/>
        <v>45930</v>
      </c>
      <c r="AK223">
        <f t="shared" si="38"/>
        <v>0.9</v>
      </c>
      <c r="AL223" s="1">
        <f t="shared" si="39"/>
        <v>1</v>
      </c>
      <c r="AM223" s="1">
        <f t="shared" si="40"/>
        <v>0.9</v>
      </c>
      <c r="AN223" s="145">
        <f t="shared" si="41"/>
        <v>0.9</v>
      </c>
      <c r="AO223" s="144">
        <f t="shared" si="42"/>
        <v>1</v>
      </c>
    </row>
    <row r="224" spans="36:41" x14ac:dyDescent="0.35">
      <c r="AJ224" s="29">
        <f t="shared" si="43"/>
        <v>45931</v>
      </c>
      <c r="AK224">
        <f t="shared" si="38"/>
        <v>0</v>
      </c>
      <c r="AL224" s="1">
        <f t="shared" si="39"/>
        <v>1</v>
      </c>
      <c r="AM224" s="1">
        <f t="shared" si="40"/>
        <v>0</v>
      </c>
      <c r="AN224" s="181">
        <f>AN225</f>
        <v>0.85</v>
      </c>
      <c r="AO224" s="144">
        <f t="shared" si="42"/>
        <v>1</v>
      </c>
    </row>
    <row r="225" spans="36:41" x14ac:dyDescent="0.35">
      <c r="AJ225" s="29">
        <f t="shared" si="43"/>
        <v>45932</v>
      </c>
      <c r="AK225">
        <f t="shared" si="38"/>
        <v>0</v>
      </c>
      <c r="AL225" s="1">
        <f t="shared" si="39"/>
        <v>1</v>
      </c>
      <c r="AM225" s="1">
        <f t="shared" si="40"/>
        <v>0</v>
      </c>
      <c r="AN225" s="1">
        <f t="shared" ref="AN225:AN256" si="44">_xlfn.XLOOKUP(AJ225,A$27:A$36,B$27:B$36,0,1)</f>
        <v>0.85</v>
      </c>
      <c r="AO225" s="144">
        <f t="shared" si="42"/>
        <v>1</v>
      </c>
    </row>
    <row r="226" spans="36:41" x14ac:dyDescent="0.35">
      <c r="AJ226" s="29">
        <f t="shared" si="43"/>
        <v>45933</v>
      </c>
      <c r="AK226">
        <f t="shared" si="38"/>
        <v>0</v>
      </c>
      <c r="AL226" s="1">
        <f t="shared" si="39"/>
        <v>1</v>
      </c>
      <c r="AM226" s="1">
        <f t="shared" si="40"/>
        <v>0</v>
      </c>
      <c r="AN226" s="1">
        <f t="shared" si="44"/>
        <v>0.85</v>
      </c>
      <c r="AO226" s="144">
        <f t="shared" si="42"/>
        <v>1</v>
      </c>
    </row>
    <row r="227" spans="36:41" x14ac:dyDescent="0.35">
      <c r="AJ227" s="29">
        <f t="shared" si="43"/>
        <v>45934</v>
      </c>
      <c r="AK227">
        <f t="shared" si="38"/>
        <v>0</v>
      </c>
      <c r="AL227" s="1">
        <f t="shared" si="39"/>
        <v>1</v>
      </c>
      <c r="AM227" s="1">
        <f t="shared" si="40"/>
        <v>0</v>
      </c>
      <c r="AN227" s="1">
        <f t="shared" si="44"/>
        <v>0.85</v>
      </c>
      <c r="AO227" s="144">
        <f t="shared" si="42"/>
        <v>1</v>
      </c>
    </row>
    <row r="228" spans="36:41" x14ac:dyDescent="0.35">
      <c r="AJ228" s="29">
        <f t="shared" si="43"/>
        <v>45935</v>
      </c>
      <c r="AK228">
        <f t="shared" si="38"/>
        <v>0</v>
      </c>
      <c r="AL228" s="1">
        <f t="shared" si="39"/>
        <v>1</v>
      </c>
      <c r="AM228" s="1">
        <f t="shared" si="40"/>
        <v>0</v>
      </c>
      <c r="AN228" s="1">
        <f t="shared" si="44"/>
        <v>0.85</v>
      </c>
      <c r="AO228" s="144">
        <f t="shared" si="42"/>
        <v>1</v>
      </c>
    </row>
    <row r="229" spans="36:41" x14ac:dyDescent="0.35">
      <c r="AJ229" s="29">
        <f t="shared" si="43"/>
        <v>45936</v>
      </c>
      <c r="AK229">
        <f t="shared" si="38"/>
        <v>0</v>
      </c>
      <c r="AL229" s="1">
        <f t="shared" si="39"/>
        <v>1</v>
      </c>
      <c r="AM229" s="1">
        <f t="shared" si="40"/>
        <v>0</v>
      </c>
      <c r="AN229" s="1">
        <f t="shared" si="44"/>
        <v>0.85</v>
      </c>
      <c r="AO229" s="144">
        <f t="shared" si="42"/>
        <v>1</v>
      </c>
    </row>
    <row r="230" spans="36:41" x14ac:dyDescent="0.35">
      <c r="AJ230" s="29">
        <f t="shared" si="43"/>
        <v>45937</v>
      </c>
      <c r="AK230">
        <f t="shared" si="38"/>
        <v>0</v>
      </c>
      <c r="AL230" s="1">
        <f t="shared" si="39"/>
        <v>1</v>
      </c>
      <c r="AM230" s="1">
        <f t="shared" si="40"/>
        <v>0</v>
      </c>
      <c r="AN230" s="1">
        <f t="shared" si="44"/>
        <v>0.85</v>
      </c>
      <c r="AO230" s="144">
        <f t="shared" si="42"/>
        <v>1</v>
      </c>
    </row>
    <row r="231" spans="36:41" x14ac:dyDescent="0.35">
      <c r="AJ231" s="29">
        <f t="shared" si="43"/>
        <v>45938</v>
      </c>
      <c r="AK231">
        <f t="shared" si="38"/>
        <v>0</v>
      </c>
      <c r="AL231" s="1">
        <f t="shared" si="39"/>
        <v>1</v>
      </c>
      <c r="AM231" s="1">
        <f t="shared" si="40"/>
        <v>0</v>
      </c>
      <c r="AN231" s="1">
        <f t="shared" si="44"/>
        <v>0.85</v>
      </c>
      <c r="AO231" s="144">
        <f t="shared" si="42"/>
        <v>1</v>
      </c>
    </row>
    <row r="232" spans="36:41" x14ac:dyDescent="0.35">
      <c r="AJ232" s="29">
        <f t="shared" si="43"/>
        <v>45939</v>
      </c>
      <c r="AK232">
        <f t="shared" si="38"/>
        <v>0</v>
      </c>
      <c r="AL232" s="1">
        <f t="shared" si="39"/>
        <v>1</v>
      </c>
      <c r="AM232" s="1">
        <f t="shared" si="40"/>
        <v>0</v>
      </c>
      <c r="AN232" s="1">
        <f t="shared" si="44"/>
        <v>0.85</v>
      </c>
      <c r="AO232" s="144">
        <f t="shared" si="42"/>
        <v>1</v>
      </c>
    </row>
    <row r="233" spans="36:41" x14ac:dyDescent="0.35">
      <c r="AJ233" s="29">
        <f t="shared" si="43"/>
        <v>45940</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44">
        <f t="shared" si="42"/>
        <v>1</v>
      </c>
    </row>
    <row r="234" spans="36:41" x14ac:dyDescent="0.35">
      <c r="AJ234" s="29">
        <f t="shared" si="43"/>
        <v>45941</v>
      </c>
      <c r="AK234">
        <f t="shared" si="45"/>
        <v>0</v>
      </c>
      <c r="AL234" s="1">
        <f t="shared" si="46"/>
        <v>1</v>
      </c>
      <c r="AM234" s="1">
        <f t="shared" si="47"/>
        <v>0</v>
      </c>
      <c r="AN234" s="1">
        <f t="shared" si="44"/>
        <v>0.85</v>
      </c>
      <c r="AO234" s="144">
        <f t="shared" ref="AO234:AO254" si="48">IF(AL234=1,AO235,AL234)</f>
        <v>1</v>
      </c>
    </row>
    <row r="235" spans="36:41" x14ac:dyDescent="0.35">
      <c r="AJ235" s="29">
        <f t="shared" ref="AJ235:AJ298" si="49">AJ234+1</f>
        <v>45942</v>
      </c>
      <c r="AK235">
        <f t="shared" si="45"/>
        <v>0</v>
      </c>
      <c r="AL235" s="1">
        <f t="shared" si="46"/>
        <v>1</v>
      </c>
      <c r="AM235" s="1">
        <f t="shared" si="47"/>
        <v>0</v>
      </c>
      <c r="AN235" s="1">
        <f t="shared" si="44"/>
        <v>0.85</v>
      </c>
      <c r="AO235" s="144">
        <f t="shared" si="48"/>
        <v>1</v>
      </c>
    </row>
    <row r="236" spans="36:41" x14ac:dyDescent="0.35">
      <c r="AJ236" s="29">
        <f t="shared" si="49"/>
        <v>45943</v>
      </c>
      <c r="AK236">
        <f t="shared" si="45"/>
        <v>0</v>
      </c>
      <c r="AL236" s="1">
        <f t="shared" si="46"/>
        <v>1</v>
      </c>
      <c r="AM236" s="1">
        <f t="shared" si="47"/>
        <v>0</v>
      </c>
      <c r="AN236" s="1">
        <f t="shared" si="44"/>
        <v>0.85</v>
      </c>
      <c r="AO236" s="144">
        <f t="shared" si="48"/>
        <v>1</v>
      </c>
    </row>
    <row r="237" spans="36:41" x14ac:dyDescent="0.35">
      <c r="AJ237" s="29">
        <f t="shared" si="49"/>
        <v>45944</v>
      </c>
      <c r="AK237">
        <f t="shared" si="45"/>
        <v>0</v>
      </c>
      <c r="AL237" s="1">
        <f t="shared" si="46"/>
        <v>1</v>
      </c>
      <c r="AM237" s="1">
        <f t="shared" si="47"/>
        <v>0</v>
      </c>
      <c r="AN237" s="1">
        <f t="shared" si="44"/>
        <v>0.85</v>
      </c>
      <c r="AO237" s="144">
        <f t="shared" si="48"/>
        <v>1</v>
      </c>
    </row>
    <row r="238" spans="36:41" x14ac:dyDescent="0.35">
      <c r="AJ238" s="29">
        <f t="shared" si="49"/>
        <v>45945</v>
      </c>
      <c r="AK238">
        <f t="shared" si="45"/>
        <v>0</v>
      </c>
      <c r="AL238" s="1">
        <f t="shared" si="46"/>
        <v>1</v>
      </c>
      <c r="AM238" s="1">
        <f t="shared" si="47"/>
        <v>0</v>
      </c>
      <c r="AN238" s="1">
        <f t="shared" si="44"/>
        <v>0.85</v>
      </c>
      <c r="AO238" s="144">
        <f t="shared" si="48"/>
        <v>1</v>
      </c>
    </row>
    <row r="239" spans="36:41" x14ac:dyDescent="0.35">
      <c r="AJ239" s="29">
        <f t="shared" si="49"/>
        <v>45946</v>
      </c>
      <c r="AK239">
        <f t="shared" si="45"/>
        <v>0</v>
      </c>
      <c r="AL239" s="1">
        <f t="shared" si="46"/>
        <v>1</v>
      </c>
      <c r="AM239" s="1">
        <f t="shared" si="47"/>
        <v>0</v>
      </c>
      <c r="AN239" s="1">
        <f t="shared" si="44"/>
        <v>0.85</v>
      </c>
      <c r="AO239" s="144">
        <f t="shared" si="48"/>
        <v>1</v>
      </c>
    </row>
    <row r="240" spans="36:41" x14ac:dyDescent="0.35">
      <c r="AJ240" s="29">
        <f t="shared" si="49"/>
        <v>45947</v>
      </c>
      <c r="AK240">
        <f t="shared" si="45"/>
        <v>0</v>
      </c>
      <c r="AL240" s="1">
        <f t="shared" si="46"/>
        <v>1</v>
      </c>
      <c r="AM240" s="1">
        <f t="shared" si="47"/>
        <v>0</v>
      </c>
      <c r="AN240" s="1">
        <f t="shared" si="44"/>
        <v>0.85</v>
      </c>
      <c r="AO240" s="144">
        <f t="shared" si="48"/>
        <v>1</v>
      </c>
    </row>
    <row r="241" spans="36:41" x14ac:dyDescent="0.35">
      <c r="AJ241" s="29">
        <f t="shared" si="49"/>
        <v>45948</v>
      </c>
      <c r="AK241">
        <f t="shared" si="45"/>
        <v>0</v>
      </c>
      <c r="AL241" s="1">
        <f t="shared" si="46"/>
        <v>1</v>
      </c>
      <c r="AM241" s="1">
        <f t="shared" si="47"/>
        <v>0</v>
      </c>
      <c r="AN241" s="1">
        <f t="shared" si="44"/>
        <v>0.85</v>
      </c>
      <c r="AO241" s="144">
        <f t="shared" si="48"/>
        <v>1</v>
      </c>
    </row>
    <row r="242" spans="36:41" x14ac:dyDescent="0.35">
      <c r="AJ242" s="29">
        <f t="shared" si="49"/>
        <v>45949</v>
      </c>
      <c r="AK242">
        <f t="shared" si="45"/>
        <v>0</v>
      </c>
      <c r="AL242" s="1">
        <f t="shared" si="46"/>
        <v>1</v>
      </c>
      <c r="AM242" s="1">
        <f t="shared" si="47"/>
        <v>0</v>
      </c>
      <c r="AN242" s="1">
        <f t="shared" si="44"/>
        <v>0.85</v>
      </c>
      <c r="AO242" s="144">
        <f t="shared" si="48"/>
        <v>1</v>
      </c>
    </row>
    <row r="243" spans="36:41" x14ac:dyDescent="0.35">
      <c r="AJ243" s="29">
        <f t="shared" si="49"/>
        <v>45950</v>
      </c>
      <c r="AK243">
        <f t="shared" si="45"/>
        <v>0</v>
      </c>
      <c r="AL243" s="1">
        <f t="shared" si="46"/>
        <v>1</v>
      </c>
      <c r="AM243" s="1">
        <f t="shared" si="47"/>
        <v>0</v>
      </c>
      <c r="AN243" s="1">
        <f t="shared" si="44"/>
        <v>0.85</v>
      </c>
      <c r="AO243" s="144">
        <f t="shared" si="48"/>
        <v>1</v>
      </c>
    </row>
    <row r="244" spans="36:41" x14ac:dyDescent="0.35">
      <c r="AJ244" s="29">
        <f t="shared" si="49"/>
        <v>45951</v>
      </c>
      <c r="AK244">
        <f t="shared" si="45"/>
        <v>0</v>
      </c>
      <c r="AL244" s="1">
        <f t="shared" si="46"/>
        <v>1</v>
      </c>
      <c r="AM244" s="1">
        <f t="shared" si="47"/>
        <v>0</v>
      </c>
      <c r="AN244" s="1">
        <f t="shared" si="44"/>
        <v>0.85</v>
      </c>
      <c r="AO244" s="144">
        <f t="shared" si="48"/>
        <v>1</v>
      </c>
    </row>
    <row r="245" spans="36:41" x14ac:dyDescent="0.35">
      <c r="AJ245" s="29">
        <f t="shared" si="49"/>
        <v>45952</v>
      </c>
      <c r="AK245">
        <f t="shared" si="45"/>
        <v>0</v>
      </c>
      <c r="AL245" s="1">
        <f t="shared" si="46"/>
        <v>1</v>
      </c>
      <c r="AM245" s="1">
        <f t="shared" si="47"/>
        <v>0</v>
      </c>
      <c r="AN245" s="1">
        <f t="shared" si="44"/>
        <v>0.85</v>
      </c>
      <c r="AO245" s="144">
        <f t="shared" si="48"/>
        <v>1</v>
      </c>
    </row>
    <row r="246" spans="36:41" x14ac:dyDescent="0.35">
      <c r="AJ246" s="29">
        <f t="shared" si="49"/>
        <v>45953</v>
      </c>
      <c r="AK246">
        <f t="shared" si="45"/>
        <v>0</v>
      </c>
      <c r="AL246" s="1">
        <f t="shared" si="46"/>
        <v>1</v>
      </c>
      <c r="AM246" s="1">
        <f t="shared" si="47"/>
        <v>0</v>
      </c>
      <c r="AN246" s="1">
        <f t="shared" si="44"/>
        <v>0.85</v>
      </c>
      <c r="AO246" s="144">
        <f t="shared" si="48"/>
        <v>1</v>
      </c>
    </row>
    <row r="247" spans="36:41" x14ac:dyDescent="0.35">
      <c r="AJ247" s="29">
        <f t="shared" si="49"/>
        <v>45954</v>
      </c>
      <c r="AK247">
        <f t="shared" si="45"/>
        <v>0</v>
      </c>
      <c r="AL247" s="1">
        <f t="shared" si="46"/>
        <v>1</v>
      </c>
      <c r="AM247" s="1">
        <f t="shared" si="47"/>
        <v>0</v>
      </c>
      <c r="AN247" s="1">
        <f t="shared" si="44"/>
        <v>0.85</v>
      </c>
      <c r="AO247" s="144">
        <f t="shared" si="48"/>
        <v>1</v>
      </c>
    </row>
    <row r="248" spans="36:41" x14ac:dyDescent="0.35">
      <c r="AJ248" s="29">
        <f t="shared" si="49"/>
        <v>45955</v>
      </c>
      <c r="AK248">
        <f t="shared" si="45"/>
        <v>0</v>
      </c>
      <c r="AL248" s="1">
        <f t="shared" si="46"/>
        <v>1</v>
      </c>
      <c r="AM248" s="1">
        <f t="shared" si="47"/>
        <v>0</v>
      </c>
      <c r="AN248" s="1">
        <f t="shared" si="44"/>
        <v>0.85</v>
      </c>
      <c r="AO248" s="144">
        <f t="shared" si="48"/>
        <v>1</v>
      </c>
    </row>
    <row r="249" spans="36:41" x14ac:dyDescent="0.35">
      <c r="AJ249" s="29">
        <f t="shared" si="49"/>
        <v>45956</v>
      </c>
      <c r="AK249">
        <f t="shared" si="45"/>
        <v>0</v>
      </c>
      <c r="AL249" s="1">
        <f t="shared" si="46"/>
        <v>1</v>
      </c>
      <c r="AM249" s="1">
        <f t="shared" si="47"/>
        <v>0</v>
      </c>
      <c r="AN249" s="1">
        <f t="shared" si="44"/>
        <v>0.85</v>
      </c>
      <c r="AO249" s="144">
        <f t="shared" si="48"/>
        <v>1</v>
      </c>
    </row>
    <row r="250" spans="36:41" x14ac:dyDescent="0.35">
      <c r="AJ250" s="29">
        <f t="shared" si="49"/>
        <v>45957</v>
      </c>
      <c r="AK250">
        <f t="shared" si="45"/>
        <v>0</v>
      </c>
      <c r="AL250" s="1">
        <f t="shared" si="46"/>
        <v>1</v>
      </c>
      <c r="AM250" s="1">
        <f t="shared" si="47"/>
        <v>0</v>
      </c>
      <c r="AN250" s="1">
        <f t="shared" si="44"/>
        <v>0.85</v>
      </c>
      <c r="AO250" s="144">
        <f t="shared" si="48"/>
        <v>1</v>
      </c>
    </row>
    <row r="251" spans="36:41" x14ac:dyDescent="0.35">
      <c r="AJ251" s="29">
        <f t="shared" si="49"/>
        <v>45958</v>
      </c>
      <c r="AK251">
        <f t="shared" si="45"/>
        <v>0</v>
      </c>
      <c r="AL251" s="1">
        <f t="shared" si="46"/>
        <v>1</v>
      </c>
      <c r="AM251" s="1">
        <f t="shared" si="47"/>
        <v>0</v>
      </c>
      <c r="AN251" s="1">
        <f t="shared" si="44"/>
        <v>0.85</v>
      </c>
      <c r="AO251" s="144">
        <f t="shared" si="48"/>
        <v>1</v>
      </c>
    </row>
    <row r="252" spans="36:41" x14ac:dyDescent="0.35">
      <c r="AJ252" s="29">
        <f t="shared" si="49"/>
        <v>45959</v>
      </c>
      <c r="AK252">
        <f t="shared" si="45"/>
        <v>0</v>
      </c>
      <c r="AL252" s="1">
        <f t="shared" si="46"/>
        <v>1</v>
      </c>
      <c r="AM252" s="1">
        <f t="shared" si="47"/>
        <v>0</v>
      </c>
      <c r="AN252" s="1">
        <f t="shared" si="44"/>
        <v>0.85</v>
      </c>
      <c r="AO252" s="144">
        <f t="shared" si="48"/>
        <v>1</v>
      </c>
    </row>
    <row r="253" spans="36:41" x14ac:dyDescent="0.35">
      <c r="AJ253" s="29">
        <f t="shared" si="49"/>
        <v>45960</v>
      </c>
      <c r="AK253">
        <f t="shared" si="45"/>
        <v>0</v>
      </c>
      <c r="AL253" s="1">
        <f t="shared" si="46"/>
        <v>1</v>
      </c>
      <c r="AM253" s="1">
        <f t="shared" si="47"/>
        <v>0</v>
      </c>
      <c r="AN253" s="1">
        <f t="shared" si="44"/>
        <v>0.85</v>
      </c>
      <c r="AO253" s="144">
        <f t="shared" si="48"/>
        <v>1</v>
      </c>
    </row>
    <row r="254" spans="36:41" x14ac:dyDescent="0.35">
      <c r="AJ254" s="29">
        <f t="shared" si="49"/>
        <v>45961</v>
      </c>
      <c r="AK254">
        <f t="shared" si="45"/>
        <v>0.85</v>
      </c>
      <c r="AL254" s="1">
        <f t="shared" si="46"/>
        <v>1</v>
      </c>
      <c r="AM254" s="1">
        <f t="shared" si="47"/>
        <v>0.85</v>
      </c>
      <c r="AN254" s="1">
        <f t="shared" si="44"/>
        <v>0.85</v>
      </c>
      <c r="AO254" s="144">
        <f t="shared" si="48"/>
        <v>1</v>
      </c>
    </row>
    <row r="255" spans="36:41" x14ac:dyDescent="0.35">
      <c r="AJ255" s="29">
        <f t="shared" si="49"/>
        <v>45962</v>
      </c>
      <c r="AK255">
        <f t="shared" si="45"/>
        <v>0</v>
      </c>
      <c r="AL255" s="1">
        <f t="shared" si="46"/>
        <v>1</v>
      </c>
      <c r="AM255" s="1">
        <f t="shared" si="47"/>
        <v>0</v>
      </c>
      <c r="AN255" s="1">
        <f t="shared" si="44"/>
        <v>0</v>
      </c>
      <c r="AO255" s="152">
        <f>AL255</f>
        <v>1</v>
      </c>
    </row>
    <row r="256" spans="36:41" x14ac:dyDescent="0.35">
      <c r="AJ256" s="29">
        <f t="shared" si="49"/>
        <v>45963</v>
      </c>
      <c r="AK256">
        <f t="shared" si="45"/>
        <v>0</v>
      </c>
      <c r="AL256" s="1">
        <f t="shared" si="46"/>
        <v>1</v>
      </c>
      <c r="AM256" s="1">
        <f t="shared" si="47"/>
        <v>0</v>
      </c>
      <c r="AN256" s="1">
        <f t="shared" si="44"/>
        <v>0</v>
      </c>
      <c r="AO256" s="1">
        <f>AL256</f>
        <v>1</v>
      </c>
    </row>
    <row r="257" spans="36:41" x14ac:dyDescent="0.35">
      <c r="AJ257" s="29">
        <f t="shared" si="49"/>
        <v>45964</v>
      </c>
      <c r="AK257">
        <f t="shared" si="45"/>
        <v>0</v>
      </c>
      <c r="AL257" s="1">
        <f t="shared" si="46"/>
        <v>1</v>
      </c>
      <c r="AM257" s="1">
        <f t="shared" si="47"/>
        <v>0</v>
      </c>
      <c r="AN257" s="1">
        <f t="shared" ref="AN257:AN288" si="50">_xlfn.XLOOKUP(AJ257,A$27:A$36,B$27:B$36,0,1)</f>
        <v>0</v>
      </c>
      <c r="AO257" s="1">
        <f t="shared" ref="AO257:AO320" si="51">AL257</f>
        <v>1</v>
      </c>
    </row>
    <row r="258" spans="36:41" x14ac:dyDescent="0.35">
      <c r="AJ258" s="29">
        <f t="shared" si="49"/>
        <v>45965</v>
      </c>
      <c r="AK258">
        <f t="shared" si="45"/>
        <v>0</v>
      </c>
      <c r="AL258" s="1">
        <f t="shared" si="46"/>
        <v>1</v>
      </c>
      <c r="AM258" s="1">
        <f t="shared" si="47"/>
        <v>0</v>
      </c>
      <c r="AN258" s="1">
        <f t="shared" si="50"/>
        <v>0</v>
      </c>
      <c r="AO258" s="1">
        <f t="shared" si="51"/>
        <v>1</v>
      </c>
    </row>
    <row r="259" spans="36:41" x14ac:dyDescent="0.35">
      <c r="AJ259" s="29">
        <f t="shared" si="49"/>
        <v>45966</v>
      </c>
      <c r="AK259">
        <f t="shared" si="45"/>
        <v>0</v>
      </c>
      <c r="AL259" s="1">
        <f t="shared" si="46"/>
        <v>1</v>
      </c>
      <c r="AM259" s="1">
        <f t="shared" si="47"/>
        <v>0</v>
      </c>
      <c r="AN259" s="1">
        <f t="shared" si="50"/>
        <v>0</v>
      </c>
      <c r="AO259" s="1">
        <f t="shared" si="51"/>
        <v>1</v>
      </c>
    </row>
    <row r="260" spans="36:41" x14ac:dyDescent="0.35">
      <c r="AJ260" s="29">
        <f t="shared" si="49"/>
        <v>45967</v>
      </c>
      <c r="AK260">
        <f t="shared" si="45"/>
        <v>0</v>
      </c>
      <c r="AL260" s="1">
        <f t="shared" si="46"/>
        <v>1</v>
      </c>
      <c r="AM260" s="1">
        <f t="shared" si="47"/>
        <v>0</v>
      </c>
      <c r="AN260" s="1">
        <f t="shared" si="50"/>
        <v>0</v>
      </c>
      <c r="AO260" s="1">
        <f t="shared" si="51"/>
        <v>1</v>
      </c>
    </row>
    <row r="261" spans="36:41" x14ac:dyDescent="0.35">
      <c r="AJ261" s="29">
        <f t="shared" si="49"/>
        <v>45968</v>
      </c>
      <c r="AK261">
        <f t="shared" si="45"/>
        <v>0</v>
      </c>
      <c r="AL261" s="1">
        <f t="shared" si="46"/>
        <v>1</v>
      </c>
      <c r="AM261" s="1">
        <f t="shared" si="47"/>
        <v>0</v>
      </c>
      <c r="AN261" s="1">
        <f t="shared" si="50"/>
        <v>0</v>
      </c>
      <c r="AO261" s="1">
        <f t="shared" si="51"/>
        <v>1</v>
      </c>
    </row>
    <row r="262" spans="36:41" x14ac:dyDescent="0.35">
      <c r="AJ262" s="29">
        <f t="shared" si="49"/>
        <v>45969</v>
      </c>
      <c r="AK262">
        <f t="shared" si="45"/>
        <v>0</v>
      </c>
      <c r="AL262" s="1">
        <f t="shared" si="46"/>
        <v>1</v>
      </c>
      <c r="AM262" s="1">
        <f t="shared" si="47"/>
        <v>0</v>
      </c>
      <c r="AN262" s="1">
        <f t="shared" si="50"/>
        <v>0</v>
      </c>
      <c r="AO262" s="1">
        <f t="shared" si="51"/>
        <v>1</v>
      </c>
    </row>
    <row r="263" spans="36:41" x14ac:dyDescent="0.35">
      <c r="AJ263" s="29">
        <f t="shared" si="49"/>
        <v>45970</v>
      </c>
      <c r="AK263">
        <f t="shared" si="45"/>
        <v>0</v>
      </c>
      <c r="AL263" s="1">
        <f t="shared" si="46"/>
        <v>1</v>
      </c>
      <c r="AM263" s="1">
        <f t="shared" si="47"/>
        <v>0</v>
      </c>
      <c r="AN263" s="1">
        <f t="shared" si="50"/>
        <v>0</v>
      </c>
      <c r="AO263" s="1">
        <f t="shared" si="51"/>
        <v>1</v>
      </c>
    </row>
    <row r="264" spans="36:41" x14ac:dyDescent="0.35">
      <c r="AJ264" s="29">
        <f t="shared" si="49"/>
        <v>45971</v>
      </c>
      <c r="AK264">
        <f t="shared" si="45"/>
        <v>0</v>
      </c>
      <c r="AL264" s="1">
        <f t="shared" si="46"/>
        <v>1</v>
      </c>
      <c r="AM264" s="1">
        <f t="shared" si="47"/>
        <v>0</v>
      </c>
      <c r="AN264" s="1">
        <f t="shared" si="50"/>
        <v>0</v>
      </c>
      <c r="AO264" s="1">
        <f t="shared" si="51"/>
        <v>1</v>
      </c>
    </row>
    <row r="265" spans="36:41" x14ac:dyDescent="0.35">
      <c r="AJ265" s="29">
        <f t="shared" si="49"/>
        <v>45972</v>
      </c>
      <c r="AK265">
        <f t="shared" si="45"/>
        <v>0</v>
      </c>
      <c r="AL265" s="1">
        <f t="shared" si="46"/>
        <v>1</v>
      </c>
      <c r="AM265" s="1">
        <f t="shared" si="47"/>
        <v>0</v>
      </c>
      <c r="AN265" s="1">
        <f t="shared" si="50"/>
        <v>0</v>
      </c>
      <c r="AO265" s="1">
        <f t="shared" si="51"/>
        <v>1</v>
      </c>
    </row>
    <row r="266" spans="36:41" x14ac:dyDescent="0.35">
      <c r="AJ266" s="29">
        <f t="shared" si="49"/>
        <v>45973</v>
      </c>
      <c r="AK266">
        <f t="shared" si="45"/>
        <v>0</v>
      </c>
      <c r="AL266" s="1">
        <f t="shared" si="46"/>
        <v>1</v>
      </c>
      <c r="AM266" s="1">
        <f t="shared" si="47"/>
        <v>0</v>
      </c>
      <c r="AN266" s="1">
        <f t="shared" si="50"/>
        <v>0</v>
      </c>
      <c r="AO266" s="1">
        <f t="shared" si="51"/>
        <v>1</v>
      </c>
    </row>
    <row r="267" spans="36:41" x14ac:dyDescent="0.35">
      <c r="AJ267" s="29">
        <f t="shared" si="49"/>
        <v>45974</v>
      </c>
      <c r="AK267">
        <f t="shared" si="45"/>
        <v>0</v>
      </c>
      <c r="AL267" s="1">
        <f t="shared" si="46"/>
        <v>1</v>
      </c>
      <c r="AM267" s="1">
        <f t="shared" si="47"/>
        <v>0</v>
      </c>
      <c r="AN267" s="1">
        <f t="shared" si="50"/>
        <v>0</v>
      </c>
      <c r="AO267" s="1">
        <f t="shared" si="51"/>
        <v>1</v>
      </c>
    </row>
    <row r="268" spans="36:41" x14ac:dyDescent="0.35">
      <c r="AJ268" s="29">
        <f t="shared" si="49"/>
        <v>45975</v>
      </c>
      <c r="AK268">
        <f t="shared" si="45"/>
        <v>0</v>
      </c>
      <c r="AL268" s="1">
        <f t="shared" si="46"/>
        <v>1</v>
      </c>
      <c r="AM268" s="1">
        <f t="shared" si="47"/>
        <v>0</v>
      </c>
      <c r="AN268" s="1">
        <f t="shared" si="50"/>
        <v>0</v>
      </c>
      <c r="AO268" s="1">
        <f t="shared" si="51"/>
        <v>1</v>
      </c>
    </row>
    <row r="269" spans="36:41" x14ac:dyDescent="0.35">
      <c r="AJ269" s="29">
        <f t="shared" si="49"/>
        <v>45976</v>
      </c>
      <c r="AK269">
        <f t="shared" si="45"/>
        <v>0</v>
      </c>
      <c r="AL269" s="1">
        <f t="shared" si="46"/>
        <v>1</v>
      </c>
      <c r="AM269" s="1">
        <f t="shared" si="47"/>
        <v>0</v>
      </c>
      <c r="AN269" s="1">
        <f t="shared" si="50"/>
        <v>0</v>
      </c>
      <c r="AO269" s="1">
        <f t="shared" si="51"/>
        <v>1</v>
      </c>
    </row>
    <row r="270" spans="36:41" x14ac:dyDescent="0.35">
      <c r="AJ270" s="29">
        <f t="shared" si="49"/>
        <v>45977</v>
      </c>
      <c r="AK270">
        <f t="shared" si="45"/>
        <v>0</v>
      </c>
      <c r="AL270" s="1">
        <f t="shared" si="46"/>
        <v>1</v>
      </c>
      <c r="AM270" s="1">
        <f t="shared" si="47"/>
        <v>0</v>
      </c>
      <c r="AN270" s="1">
        <f t="shared" si="50"/>
        <v>0</v>
      </c>
      <c r="AO270" s="1">
        <f t="shared" si="51"/>
        <v>1</v>
      </c>
    </row>
    <row r="271" spans="36:41" x14ac:dyDescent="0.35">
      <c r="AJ271" s="29">
        <f t="shared" si="49"/>
        <v>45978</v>
      </c>
      <c r="AK271">
        <f t="shared" si="45"/>
        <v>0</v>
      </c>
      <c r="AL271" s="1">
        <f t="shared" si="46"/>
        <v>1</v>
      </c>
      <c r="AM271" s="1">
        <f t="shared" si="47"/>
        <v>0</v>
      </c>
      <c r="AN271" s="1">
        <f t="shared" si="50"/>
        <v>0</v>
      </c>
      <c r="AO271" s="1">
        <f t="shared" si="51"/>
        <v>1</v>
      </c>
    </row>
    <row r="272" spans="36:41" x14ac:dyDescent="0.35">
      <c r="AJ272" s="29">
        <f t="shared" si="49"/>
        <v>45979</v>
      </c>
      <c r="AK272">
        <f t="shared" si="45"/>
        <v>0</v>
      </c>
      <c r="AL272" s="1">
        <f t="shared" si="46"/>
        <v>1</v>
      </c>
      <c r="AM272" s="1">
        <f t="shared" si="47"/>
        <v>0</v>
      </c>
      <c r="AN272" s="1">
        <f t="shared" si="50"/>
        <v>0</v>
      </c>
      <c r="AO272" s="1">
        <f t="shared" si="51"/>
        <v>1</v>
      </c>
    </row>
    <row r="273" spans="36:41" x14ac:dyDescent="0.35">
      <c r="AJ273" s="29">
        <f t="shared" si="49"/>
        <v>45980</v>
      </c>
      <c r="AK273">
        <f t="shared" si="45"/>
        <v>0</v>
      </c>
      <c r="AL273" s="1">
        <f t="shared" si="46"/>
        <v>1</v>
      </c>
      <c r="AM273" s="1">
        <f t="shared" si="47"/>
        <v>0</v>
      </c>
      <c r="AN273" s="1">
        <f t="shared" si="50"/>
        <v>0</v>
      </c>
      <c r="AO273" s="1">
        <f t="shared" si="51"/>
        <v>1</v>
      </c>
    </row>
    <row r="274" spans="36:41" x14ac:dyDescent="0.35">
      <c r="AJ274" s="29">
        <f t="shared" si="49"/>
        <v>45981</v>
      </c>
      <c r="AK274">
        <f t="shared" si="45"/>
        <v>0</v>
      </c>
      <c r="AL274" s="1">
        <f t="shared" si="46"/>
        <v>1</v>
      </c>
      <c r="AM274" s="1">
        <f t="shared" si="47"/>
        <v>0</v>
      </c>
      <c r="AN274" s="1">
        <f t="shared" si="50"/>
        <v>0</v>
      </c>
      <c r="AO274" s="1">
        <f t="shared" si="51"/>
        <v>1</v>
      </c>
    </row>
    <row r="275" spans="36:41" x14ac:dyDescent="0.35">
      <c r="AJ275" s="29">
        <f t="shared" si="49"/>
        <v>45982</v>
      </c>
      <c r="AK275">
        <f t="shared" si="45"/>
        <v>0</v>
      </c>
      <c r="AL275" s="1">
        <f t="shared" si="46"/>
        <v>1</v>
      </c>
      <c r="AM275" s="1">
        <f t="shared" si="47"/>
        <v>0</v>
      </c>
      <c r="AN275" s="1">
        <f t="shared" si="50"/>
        <v>0</v>
      </c>
      <c r="AO275" s="1">
        <f t="shared" si="51"/>
        <v>1</v>
      </c>
    </row>
    <row r="276" spans="36:41" x14ac:dyDescent="0.35">
      <c r="AJ276" s="29">
        <f t="shared" si="49"/>
        <v>45983</v>
      </c>
      <c r="AK276">
        <f t="shared" si="45"/>
        <v>0</v>
      </c>
      <c r="AL276" s="1">
        <f t="shared" si="46"/>
        <v>1</v>
      </c>
      <c r="AM276" s="1">
        <f t="shared" si="47"/>
        <v>0</v>
      </c>
      <c r="AN276" s="1">
        <f t="shared" si="50"/>
        <v>0</v>
      </c>
      <c r="AO276" s="1">
        <f t="shared" si="51"/>
        <v>1</v>
      </c>
    </row>
    <row r="277" spans="36:41" x14ac:dyDescent="0.35">
      <c r="AJ277" s="29">
        <f t="shared" si="49"/>
        <v>45984</v>
      </c>
      <c r="AK277">
        <f t="shared" si="45"/>
        <v>0</v>
      </c>
      <c r="AL277" s="1">
        <f t="shared" si="46"/>
        <v>1</v>
      </c>
      <c r="AM277" s="1">
        <f t="shared" si="47"/>
        <v>0</v>
      </c>
      <c r="AN277" s="1">
        <f t="shared" si="50"/>
        <v>0</v>
      </c>
      <c r="AO277" s="1">
        <f t="shared" si="51"/>
        <v>1</v>
      </c>
    </row>
    <row r="278" spans="36:41" x14ac:dyDescent="0.35">
      <c r="AJ278" s="29">
        <f t="shared" si="49"/>
        <v>45985</v>
      </c>
      <c r="AK278">
        <f t="shared" si="45"/>
        <v>0</v>
      </c>
      <c r="AL278" s="1">
        <f t="shared" si="46"/>
        <v>1</v>
      </c>
      <c r="AM278" s="1">
        <f t="shared" si="47"/>
        <v>0</v>
      </c>
      <c r="AN278" s="1">
        <f t="shared" si="50"/>
        <v>0</v>
      </c>
      <c r="AO278" s="1">
        <f t="shared" si="51"/>
        <v>1</v>
      </c>
    </row>
    <row r="279" spans="36:41" x14ac:dyDescent="0.35">
      <c r="AJ279" s="29">
        <f t="shared" si="49"/>
        <v>45986</v>
      </c>
      <c r="AK279">
        <f t="shared" si="45"/>
        <v>0</v>
      </c>
      <c r="AL279" s="1">
        <f t="shared" si="46"/>
        <v>1</v>
      </c>
      <c r="AM279" s="1">
        <f t="shared" si="47"/>
        <v>0</v>
      </c>
      <c r="AN279" s="1">
        <f t="shared" si="50"/>
        <v>0</v>
      </c>
      <c r="AO279" s="1">
        <f t="shared" si="51"/>
        <v>1</v>
      </c>
    </row>
    <row r="280" spans="36:41" x14ac:dyDescent="0.35">
      <c r="AJ280" s="29">
        <f t="shared" si="49"/>
        <v>45987</v>
      </c>
      <c r="AK280">
        <f t="shared" si="45"/>
        <v>0</v>
      </c>
      <c r="AL280" s="1">
        <f t="shared" si="46"/>
        <v>1</v>
      </c>
      <c r="AM280" s="1">
        <f t="shared" si="47"/>
        <v>0</v>
      </c>
      <c r="AN280" s="1">
        <f t="shared" si="50"/>
        <v>0</v>
      </c>
      <c r="AO280" s="1">
        <f t="shared" si="51"/>
        <v>1</v>
      </c>
    </row>
    <row r="281" spans="36:41" x14ac:dyDescent="0.35">
      <c r="AJ281" s="29">
        <f t="shared" si="49"/>
        <v>45988</v>
      </c>
      <c r="AK281">
        <f t="shared" si="45"/>
        <v>0</v>
      </c>
      <c r="AL281" s="1">
        <f t="shared" si="46"/>
        <v>1</v>
      </c>
      <c r="AM281" s="1">
        <f t="shared" si="47"/>
        <v>0</v>
      </c>
      <c r="AN281" s="1">
        <f t="shared" si="50"/>
        <v>0</v>
      </c>
      <c r="AO281" s="1">
        <f t="shared" si="51"/>
        <v>1</v>
      </c>
    </row>
    <row r="282" spans="36:41" x14ac:dyDescent="0.35">
      <c r="AJ282" s="29">
        <f t="shared" si="49"/>
        <v>45989</v>
      </c>
      <c r="AK282">
        <f t="shared" si="45"/>
        <v>0</v>
      </c>
      <c r="AL282" s="1">
        <f t="shared" si="46"/>
        <v>1</v>
      </c>
      <c r="AM282" s="1">
        <f t="shared" si="47"/>
        <v>0</v>
      </c>
      <c r="AN282" s="1">
        <f t="shared" si="50"/>
        <v>0</v>
      </c>
      <c r="AO282" s="1">
        <f t="shared" si="51"/>
        <v>1</v>
      </c>
    </row>
    <row r="283" spans="36:41" x14ac:dyDescent="0.35">
      <c r="AJ283" s="29">
        <f t="shared" si="49"/>
        <v>45990</v>
      </c>
      <c r="AK283">
        <f t="shared" si="45"/>
        <v>0</v>
      </c>
      <c r="AL283" s="1">
        <f t="shared" si="46"/>
        <v>1</v>
      </c>
      <c r="AM283" s="1">
        <f t="shared" si="47"/>
        <v>0</v>
      </c>
      <c r="AN283" s="1">
        <f t="shared" si="50"/>
        <v>0</v>
      </c>
      <c r="AO283" s="1">
        <f t="shared" si="51"/>
        <v>1</v>
      </c>
    </row>
    <row r="284" spans="36:41" x14ac:dyDescent="0.35">
      <c r="AJ284" s="29">
        <f t="shared" si="49"/>
        <v>45991</v>
      </c>
      <c r="AK284">
        <f t="shared" si="45"/>
        <v>0</v>
      </c>
      <c r="AL284" s="1">
        <f t="shared" si="46"/>
        <v>1</v>
      </c>
      <c r="AM284" s="1">
        <f t="shared" si="47"/>
        <v>0</v>
      </c>
      <c r="AN284" s="1">
        <f t="shared" si="50"/>
        <v>0</v>
      </c>
      <c r="AO284" s="1">
        <f t="shared" si="51"/>
        <v>1</v>
      </c>
    </row>
    <row r="285" spans="36:41" x14ac:dyDescent="0.35">
      <c r="AJ285" s="29">
        <f t="shared" si="49"/>
        <v>45992</v>
      </c>
      <c r="AK285">
        <f t="shared" si="45"/>
        <v>0</v>
      </c>
      <c r="AL285" s="1">
        <f t="shared" si="46"/>
        <v>1</v>
      </c>
      <c r="AM285" s="1">
        <f t="shared" si="47"/>
        <v>0</v>
      </c>
      <c r="AN285" s="1">
        <f t="shared" si="50"/>
        <v>0</v>
      </c>
      <c r="AO285" s="1">
        <f t="shared" si="51"/>
        <v>1</v>
      </c>
    </row>
    <row r="286" spans="36:41" x14ac:dyDescent="0.35">
      <c r="AJ286" s="29">
        <f t="shared" si="49"/>
        <v>45993</v>
      </c>
      <c r="AK286">
        <f t="shared" si="45"/>
        <v>0</v>
      </c>
      <c r="AL286" s="1">
        <f t="shared" si="46"/>
        <v>1</v>
      </c>
      <c r="AM286" s="1">
        <f t="shared" si="47"/>
        <v>0</v>
      </c>
      <c r="AN286" s="1">
        <f t="shared" si="50"/>
        <v>0</v>
      </c>
      <c r="AO286" s="1">
        <f t="shared" si="51"/>
        <v>1</v>
      </c>
    </row>
    <row r="287" spans="36:41" x14ac:dyDescent="0.35">
      <c r="AJ287" s="29">
        <f t="shared" si="49"/>
        <v>45994</v>
      </c>
      <c r="AK287">
        <f t="shared" si="45"/>
        <v>0</v>
      </c>
      <c r="AL287" s="1">
        <f t="shared" si="46"/>
        <v>1</v>
      </c>
      <c r="AM287" s="1">
        <f t="shared" si="47"/>
        <v>0</v>
      </c>
      <c r="AN287" s="1">
        <f t="shared" si="50"/>
        <v>0</v>
      </c>
      <c r="AO287" s="1">
        <f t="shared" si="51"/>
        <v>1</v>
      </c>
    </row>
    <row r="288" spans="36:41" x14ac:dyDescent="0.35">
      <c r="AJ288" s="29">
        <f t="shared" si="49"/>
        <v>45995</v>
      </c>
      <c r="AK288">
        <f t="shared" si="45"/>
        <v>0</v>
      </c>
      <c r="AL288" s="1">
        <f t="shared" si="46"/>
        <v>1</v>
      </c>
      <c r="AM288" s="1">
        <f t="shared" si="47"/>
        <v>0</v>
      </c>
      <c r="AN288" s="1">
        <f t="shared" si="50"/>
        <v>0</v>
      </c>
      <c r="AO288" s="1">
        <f t="shared" si="51"/>
        <v>1</v>
      </c>
    </row>
    <row r="289" spans="36:41" x14ac:dyDescent="0.35">
      <c r="AJ289" s="29">
        <f t="shared" si="49"/>
        <v>45996</v>
      </c>
      <c r="AK289">
        <f t="shared" si="45"/>
        <v>0</v>
      </c>
      <c r="AL289" s="1">
        <f t="shared" si="46"/>
        <v>1</v>
      </c>
      <c r="AM289" s="1">
        <f t="shared" si="47"/>
        <v>0</v>
      </c>
      <c r="AN289" s="1">
        <f t="shared" ref="AN289:AN320" si="52">_xlfn.XLOOKUP(AJ289,A$27:A$36,B$27:B$36,0,1)</f>
        <v>0</v>
      </c>
      <c r="AO289" s="1">
        <f t="shared" si="51"/>
        <v>1</v>
      </c>
    </row>
    <row r="290" spans="36:41" x14ac:dyDescent="0.35">
      <c r="AJ290" s="29">
        <f t="shared" si="49"/>
        <v>45997</v>
      </c>
      <c r="AK290">
        <f t="shared" si="45"/>
        <v>0</v>
      </c>
      <c r="AL290" s="1">
        <f t="shared" si="46"/>
        <v>1</v>
      </c>
      <c r="AM290" s="1">
        <f t="shared" si="47"/>
        <v>0</v>
      </c>
      <c r="AN290" s="1">
        <f t="shared" si="52"/>
        <v>0</v>
      </c>
      <c r="AO290" s="1">
        <f t="shared" si="51"/>
        <v>1</v>
      </c>
    </row>
    <row r="291" spans="36:41" x14ac:dyDescent="0.35">
      <c r="AJ291" s="29">
        <f t="shared" si="49"/>
        <v>45998</v>
      </c>
      <c r="AK291">
        <f t="shared" si="45"/>
        <v>0</v>
      </c>
      <c r="AL291" s="1">
        <f t="shared" si="46"/>
        <v>1</v>
      </c>
      <c r="AM291" s="1">
        <f t="shared" si="47"/>
        <v>0</v>
      </c>
      <c r="AN291" s="1">
        <f t="shared" si="52"/>
        <v>0</v>
      </c>
      <c r="AO291" s="1">
        <f t="shared" si="51"/>
        <v>1</v>
      </c>
    </row>
    <row r="292" spans="36:41" x14ac:dyDescent="0.35">
      <c r="AJ292" s="29">
        <f t="shared" si="49"/>
        <v>45999</v>
      </c>
      <c r="AK292">
        <f t="shared" si="45"/>
        <v>0</v>
      </c>
      <c r="AL292" s="1">
        <f t="shared" si="46"/>
        <v>1</v>
      </c>
      <c r="AM292" s="1">
        <f t="shared" si="47"/>
        <v>0</v>
      </c>
      <c r="AN292" s="1">
        <f t="shared" si="52"/>
        <v>0</v>
      </c>
      <c r="AO292" s="1">
        <f t="shared" si="51"/>
        <v>1</v>
      </c>
    </row>
    <row r="293" spans="36:41" x14ac:dyDescent="0.35">
      <c r="AJ293" s="29">
        <f t="shared" si="49"/>
        <v>46000</v>
      </c>
      <c r="AK293">
        <f t="shared" si="45"/>
        <v>0</v>
      </c>
      <c r="AL293" s="1">
        <f t="shared" si="46"/>
        <v>1</v>
      </c>
      <c r="AM293" s="1">
        <f t="shared" si="47"/>
        <v>0</v>
      </c>
      <c r="AN293" s="1">
        <f t="shared" si="52"/>
        <v>0</v>
      </c>
      <c r="AO293" s="1">
        <f t="shared" si="51"/>
        <v>1</v>
      </c>
    </row>
    <row r="294" spans="36:41" x14ac:dyDescent="0.35">
      <c r="AJ294" s="29">
        <f t="shared" si="49"/>
        <v>46001</v>
      </c>
      <c r="AK294">
        <f t="shared" si="45"/>
        <v>0</v>
      </c>
      <c r="AL294" s="1">
        <f t="shared" si="46"/>
        <v>1</v>
      </c>
      <c r="AM294" s="1">
        <f t="shared" si="47"/>
        <v>0</v>
      </c>
      <c r="AN294" s="1">
        <f t="shared" si="52"/>
        <v>0</v>
      </c>
      <c r="AO294" s="1">
        <f t="shared" si="51"/>
        <v>1</v>
      </c>
    </row>
    <row r="295" spans="36:41" x14ac:dyDescent="0.35">
      <c r="AJ295" s="29">
        <f t="shared" si="49"/>
        <v>46002</v>
      </c>
      <c r="AK295">
        <f t="shared" si="45"/>
        <v>0</v>
      </c>
      <c r="AL295" s="1">
        <f t="shared" si="46"/>
        <v>1</v>
      </c>
      <c r="AM295" s="1">
        <f t="shared" si="47"/>
        <v>0</v>
      </c>
      <c r="AN295" s="1">
        <f t="shared" si="52"/>
        <v>0</v>
      </c>
      <c r="AO295" s="1">
        <f t="shared" si="51"/>
        <v>1</v>
      </c>
    </row>
    <row r="296" spans="36:41" x14ac:dyDescent="0.35">
      <c r="AJ296" s="29">
        <f t="shared" si="49"/>
        <v>46003</v>
      </c>
      <c r="AK296">
        <f t="shared" si="45"/>
        <v>0</v>
      </c>
      <c r="AL296" s="1">
        <f t="shared" si="46"/>
        <v>1</v>
      </c>
      <c r="AM296" s="1">
        <f t="shared" si="47"/>
        <v>0</v>
      </c>
      <c r="AN296" s="1">
        <f t="shared" si="52"/>
        <v>0</v>
      </c>
      <c r="AO296" s="1">
        <f t="shared" si="51"/>
        <v>1</v>
      </c>
    </row>
    <row r="297" spans="36:41" x14ac:dyDescent="0.35">
      <c r="AJ297" s="29">
        <f t="shared" si="49"/>
        <v>46004</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x14ac:dyDescent="0.35">
      <c r="AJ298" s="29">
        <f t="shared" si="49"/>
        <v>46005</v>
      </c>
      <c r="AK298">
        <f t="shared" si="53"/>
        <v>0</v>
      </c>
      <c r="AL298" s="1">
        <f t="shared" si="54"/>
        <v>1</v>
      </c>
      <c r="AM298" s="1">
        <f t="shared" si="55"/>
        <v>0</v>
      </c>
      <c r="AN298" s="1">
        <f t="shared" si="52"/>
        <v>0</v>
      </c>
      <c r="AO298" s="1">
        <f t="shared" si="51"/>
        <v>1</v>
      </c>
    </row>
    <row r="299" spans="36:41" x14ac:dyDescent="0.35">
      <c r="AJ299" s="29">
        <f t="shared" ref="AJ299:AJ362" si="56">AJ298+1</f>
        <v>46006</v>
      </c>
      <c r="AK299">
        <f t="shared" si="53"/>
        <v>0</v>
      </c>
      <c r="AL299" s="1">
        <f t="shared" si="54"/>
        <v>1</v>
      </c>
      <c r="AM299" s="1">
        <f t="shared" si="55"/>
        <v>0</v>
      </c>
      <c r="AN299" s="1">
        <f t="shared" si="52"/>
        <v>0</v>
      </c>
      <c r="AO299" s="1">
        <f t="shared" si="51"/>
        <v>1</v>
      </c>
    </row>
    <row r="300" spans="36:41" x14ac:dyDescent="0.35">
      <c r="AJ300" s="29">
        <f t="shared" si="56"/>
        <v>46007</v>
      </c>
      <c r="AK300">
        <f t="shared" si="53"/>
        <v>0</v>
      </c>
      <c r="AL300" s="1">
        <f t="shared" si="54"/>
        <v>1</v>
      </c>
      <c r="AM300" s="1">
        <f t="shared" si="55"/>
        <v>0</v>
      </c>
      <c r="AN300" s="1">
        <f t="shared" si="52"/>
        <v>0</v>
      </c>
      <c r="AO300" s="1">
        <f t="shared" si="51"/>
        <v>1</v>
      </c>
    </row>
    <row r="301" spans="36:41" x14ac:dyDescent="0.35">
      <c r="AJ301" s="29">
        <f t="shared" si="56"/>
        <v>46008</v>
      </c>
      <c r="AK301">
        <f t="shared" si="53"/>
        <v>0</v>
      </c>
      <c r="AL301" s="1">
        <f t="shared" si="54"/>
        <v>1</v>
      </c>
      <c r="AM301" s="1">
        <f t="shared" si="55"/>
        <v>0</v>
      </c>
      <c r="AN301" s="1">
        <f t="shared" si="52"/>
        <v>0</v>
      </c>
      <c r="AO301" s="1">
        <f t="shared" si="51"/>
        <v>1</v>
      </c>
    </row>
    <row r="302" spans="36:41" x14ac:dyDescent="0.35">
      <c r="AJ302" s="29">
        <f t="shared" si="56"/>
        <v>46009</v>
      </c>
      <c r="AK302">
        <f t="shared" si="53"/>
        <v>0</v>
      </c>
      <c r="AL302" s="1">
        <f t="shared" si="54"/>
        <v>1</v>
      </c>
      <c r="AM302" s="1">
        <f t="shared" si="55"/>
        <v>0</v>
      </c>
      <c r="AN302" s="1">
        <f t="shared" si="52"/>
        <v>0</v>
      </c>
      <c r="AO302" s="1">
        <f t="shared" si="51"/>
        <v>1</v>
      </c>
    </row>
    <row r="303" spans="36:41" x14ac:dyDescent="0.35">
      <c r="AJ303" s="29">
        <f t="shared" si="56"/>
        <v>46010</v>
      </c>
      <c r="AK303">
        <f t="shared" si="53"/>
        <v>0</v>
      </c>
      <c r="AL303" s="1">
        <f t="shared" si="54"/>
        <v>1</v>
      </c>
      <c r="AM303" s="1">
        <f t="shared" si="55"/>
        <v>0</v>
      </c>
      <c r="AN303" s="1">
        <f t="shared" si="52"/>
        <v>0</v>
      </c>
      <c r="AO303" s="1">
        <f t="shared" si="51"/>
        <v>1</v>
      </c>
    </row>
    <row r="304" spans="36:41" x14ac:dyDescent="0.35">
      <c r="AJ304" s="29">
        <f t="shared" si="56"/>
        <v>46011</v>
      </c>
      <c r="AK304">
        <f t="shared" si="53"/>
        <v>0</v>
      </c>
      <c r="AL304" s="1">
        <f t="shared" si="54"/>
        <v>1</v>
      </c>
      <c r="AM304" s="1">
        <f t="shared" si="55"/>
        <v>0</v>
      </c>
      <c r="AN304" s="1">
        <f t="shared" si="52"/>
        <v>0</v>
      </c>
      <c r="AO304" s="1">
        <f t="shared" si="51"/>
        <v>1</v>
      </c>
    </row>
    <row r="305" spans="36:41" x14ac:dyDescent="0.35">
      <c r="AJ305" s="29">
        <f t="shared" si="56"/>
        <v>46012</v>
      </c>
      <c r="AK305">
        <f t="shared" si="53"/>
        <v>0</v>
      </c>
      <c r="AL305" s="1">
        <f t="shared" si="54"/>
        <v>1</v>
      </c>
      <c r="AM305" s="1">
        <f t="shared" si="55"/>
        <v>0</v>
      </c>
      <c r="AN305" s="1">
        <f t="shared" si="52"/>
        <v>0</v>
      </c>
      <c r="AO305" s="1">
        <f t="shared" si="51"/>
        <v>1</v>
      </c>
    </row>
    <row r="306" spans="36:41" x14ac:dyDescent="0.35">
      <c r="AJ306" s="29">
        <f t="shared" si="56"/>
        <v>46013</v>
      </c>
      <c r="AK306">
        <f t="shared" si="53"/>
        <v>0</v>
      </c>
      <c r="AL306" s="1">
        <f t="shared" si="54"/>
        <v>1</v>
      </c>
      <c r="AM306" s="1">
        <f t="shared" si="55"/>
        <v>0</v>
      </c>
      <c r="AN306" s="1">
        <f t="shared" si="52"/>
        <v>0</v>
      </c>
      <c r="AO306" s="1">
        <f t="shared" si="51"/>
        <v>1</v>
      </c>
    </row>
    <row r="307" spans="36:41" x14ac:dyDescent="0.35">
      <c r="AJ307" s="29">
        <f t="shared" si="56"/>
        <v>46014</v>
      </c>
      <c r="AK307">
        <f t="shared" si="53"/>
        <v>0</v>
      </c>
      <c r="AL307" s="1">
        <f t="shared" si="54"/>
        <v>1</v>
      </c>
      <c r="AM307" s="1">
        <f t="shared" si="55"/>
        <v>0</v>
      </c>
      <c r="AN307" s="1">
        <f t="shared" si="52"/>
        <v>0</v>
      </c>
      <c r="AO307" s="1">
        <f t="shared" si="51"/>
        <v>1</v>
      </c>
    </row>
    <row r="308" spans="36:41" x14ac:dyDescent="0.35">
      <c r="AJ308" s="29">
        <f t="shared" si="56"/>
        <v>46015</v>
      </c>
      <c r="AK308">
        <f t="shared" si="53"/>
        <v>0</v>
      </c>
      <c r="AL308" s="1">
        <f t="shared" si="54"/>
        <v>1</v>
      </c>
      <c r="AM308" s="1">
        <f t="shared" si="55"/>
        <v>0</v>
      </c>
      <c r="AN308" s="1">
        <f t="shared" si="52"/>
        <v>0</v>
      </c>
      <c r="AO308" s="1">
        <f t="shared" si="51"/>
        <v>1</v>
      </c>
    </row>
    <row r="309" spans="36:41" x14ac:dyDescent="0.35">
      <c r="AJ309" s="29">
        <f t="shared" si="56"/>
        <v>46016</v>
      </c>
      <c r="AK309">
        <f t="shared" si="53"/>
        <v>0</v>
      </c>
      <c r="AL309" s="1">
        <f t="shared" si="54"/>
        <v>1</v>
      </c>
      <c r="AM309" s="1">
        <f t="shared" si="55"/>
        <v>0</v>
      </c>
      <c r="AN309" s="1">
        <f t="shared" si="52"/>
        <v>0</v>
      </c>
      <c r="AO309" s="1">
        <f t="shared" si="51"/>
        <v>1</v>
      </c>
    </row>
    <row r="310" spans="36:41" x14ac:dyDescent="0.35">
      <c r="AJ310" s="29">
        <f t="shared" si="56"/>
        <v>46017</v>
      </c>
      <c r="AK310">
        <f t="shared" si="53"/>
        <v>0</v>
      </c>
      <c r="AL310" s="1">
        <f t="shared" si="54"/>
        <v>1</v>
      </c>
      <c r="AM310" s="1">
        <f t="shared" si="55"/>
        <v>0</v>
      </c>
      <c r="AN310" s="1">
        <f t="shared" si="52"/>
        <v>0</v>
      </c>
      <c r="AO310" s="1">
        <f t="shared" si="51"/>
        <v>1</v>
      </c>
    </row>
    <row r="311" spans="36:41" x14ac:dyDescent="0.35">
      <c r="AJ311" s="29">
        <f t="shared" si="56"/>
        <v>46018</v>
      </c>
      <c r="AK311">
        <f t="shared" si="53"/>
        <v>0</v>
      </c>
      <c r="AL311" s="1">
        <f t="shared" si="54"/>
        <v>1</v>
      </c>
      <c r="AM311" s="1">
        <f t="shared" si="55"/>
        <v>0</v>
      </c>
      <c r="AN311" s="1">
        <f t="shared" si="52"/>
        <v>0</v>
      </c>
      <c r="AO311" s="1">
        <f t="shared" si="51"/>
        <v>1</v>
      </c>
    </row>
    <row r="312" spans="36:41" x14ac:dyDescent="0.35">
      <c r="AJ312" s="29">
        <f t="shared" si="56"/>
        <v>46019</v>
      </c>
      <c r="AK312">
        <f t="shared" si="53"/>
        <v>0</v>
      </c>
      <c r="AL312" s="1">
        <f t="shared" si="54"/>
        <v>1</v>
      </c>
      <c r="AM312" s="1">
        <f t="shared" si="55"/>
        <v>0</v>
      </c>
      <c r="AN312" s="1">
        <f t="shared" si="52"/>
        <v>0</v>
      </c>
      <c r="AO312" s="1">
        <f t="shared" si="51"/>
        <v>1</v>
      </c>
    </row>
    <row r="313" spans="36:41" x14ac:dyDescent="0.35">
      <c r="AJ313" s="29">
        <f t="shared" si="56"/>
        <v>46020</v>
      </c>
      <c r="AK313">
        <f t="shared" si="53"/>
        <v>0</v>
      </c>
      <c r="AL313" s="1">
        <f t="shared" si="54"/>
        <v>1</v>
      </c>
      <c r="AM313" s="1">
        <f t="shared" si="55"/>
        <v>0</v>
      </c>
      <c r="AN313" s="1">
        <f t="shared" si="52"/>
        <v>0</v>
      </c>
      <c r="AO313" s="1">
        <f t="shared" si="51"/>
        <v>1</v>
      </c>
    </row>
    <row r="314" spans="36:41" x14ac:dyDescent="0.35">
      <c r="AJ314" s="29">
        <f t="shared" si="56"/>
        <v>46021</v>
      </c>
      <c r="AK314">
        <f t="shared" si="53"/>
        <v>0</v>
      </c>
      <c r="AL314" s="1">
        <f t="shared" si="54"/>
        <v>1</v>
      </c>
      <c r="AM314" s="1">
        <f t="shared" si="55"/>
        <v>0</v>
      </c>
      <c r="AN314" s="1">
        <f t="shared" si="52"/>
        <v>0</v>
      </c>
      <c r="AO314" s="1">
        <f t="shared" si="51"/>
        <v>1</v>
      </c>
    </row>
    <row r="315" spans="36:41" x14ac:dyDescent="0.35">
      <c r="AJ315" s="29">
        <f t="shared" si="56"/>
        <v>46022</v>
      </c>
      <c r="AK315">
        <f t="shared" si="53"/>
        <v>0</v>
      </c>
      <c r="AL315" s="1">
        <f t="shared" si="54"/>
        <v>1</v>
      </c>
      <c r="AM315" s="1">
        <f t="shared" si="55"/>
        <v>0</v>
      </c>
      <c r="AN315" s="1">
        <f t="shared" si="52"/>
        <v>0</v>
      </c>
      <c r="AO315" s="1">
        <f t="shared" si="51"/>
        <v>1</v>
      </c>
    </row>
    <row r="316" spans="36:41" x14ac:dyDescent="0.35">
      <c r="AJ316" s="29">
        <f t="shared" si="56"/>
        <v>46023</v>
      </c>
      <c r="AK316">
        <f t="shared" si="53"/>
        <v>0</v>
      </c>
      <c r="AL316" s="1">
        <f t="shared" si="54"/>
        <v>1</v>
      </c>
      <c r="AM316" s="1">
        <f t="shared" si="55"/>
        <v>0</v>
      </c>
      <c r="AN316" s="1">
        <f t="shared" si="52"/>
        <v>0</v>
      </c>
      <c r="AO316" s="1">
        <f t="shared" si="51"/>
        <v>1</v>
      </c>
    </row>
    <row r="317" spans="36:41" x14ac:dyDescent="0.35">
      <c r="AJ317" s="29">
        <f t="shared" si="56"/>
        <v>46024</v>
      </c>
      <c r="AK317">
        <f t="shared" si="53"/>
        <v>0</v>
      </c>
      <c r="AL317" s="1">
        <f t="shared" si="54"/>
        <v>1</v>
      </c>
      <c r="AM317" s="1">
        <f t="shared" si="55"/>
        <v>0</v>
      </c>
      <c r="AN317" s="1">
        <f t="shared" si="52"/>
        <v>0</v>
      </c>
      <c r="AO317" s="1">
        <f t="shared" si="51"/>
        <v>1</v>
      </c>
    </row>
    <row r="318" spans="36:41" x14ac:dyDescent="0.35">
      <c r="AJ318" s="29">
        <f t="shared" si="56"/>
        <v>46025</v>
      </c>
      <c r="AK318">
        <f t="shared" si="53"/>
        <v>0</v>
      </c>
      <c r="AL318" s="1">
        <f t="shared" si="54"/>
        <v>1</v>
      </c>
      <c r="AM318" s="1">
        <f t="shared" si="55"/>
        <v>0</v>
      </c>
      <c r="AN318" s="1">
        <f t="shared" si="52"/>
        <v>0</v>
      </c>
      <c r="AO318" s="1">
        <f t="shared" si="51"/>
        <v>1</v>
      </c>
    </row>
    <row r="319" spans="36:41" x14ac:dyDescent="0.35">
      <c r="AJ319" s="29">
        <f t="shared" si="56"/>
        <v>46026</v>
      </c>
      <c r="AK319">
        <f t="shared" si="53"/>
        <v>0</v>
      </c>
      <c r="AL319" s="1">
        <f t="shared" si="54"/>
        <v>1</v>
      </c>
      <c r="AM319" s="1">
        <f t="shared" si="55"/>
        <v>0</v>
      </c>
      <c r="AN319" s="1">
        <f t="shared" si="52"/>
        <v>0</v>
      </c>
      <c r="AO319" s="1">
        <f t="shared" si="51"/>
        <v>1</v>
      </c>
    </row>
    <row r="320" spans="36:41" x14ac:dyDescent="0.35">
      <c r="AJ320" s="29">
        <f t="shared" si="56"/>
        <v>46027</v>
      </c>
      <c r="AK320">
        <f t="shared" si="53"/>
        <v>0</v>
      </c>
      <c r="AL320" s="1">
        <f t="shared" si="54"/>
        <v>1</v>
      </c>
      <c r="AM320" s="1">
        <f t="shared" si="55"/>
        <v>0</v>
      </c>
      <c r="AN320" s="1">
        <f t="shared" si="52"/>
        <v>0</v>
      </c>
      <c r="AO320" s="1">
        <f t="shared" si="51"/>
        <v>1</v>
      </c>
    </row>
    <row r="321" spans="36:41" x14ac:dyDescent="0.35">
      <c r="AJ321" s="29">
        <f t="shared" si="56"/>
        <v>46028</v>
      </c>
      <c r="AK321">
        <f t="shared" si="53"/>
        <v>0</v>
      </c>
      <c r="AL321" s="1">
        <f t="shared" si="54"/>
        <v>1</v>
      </c>
      <c r="AM321" s="1">
        <f t="shared" si="55"/>
        <v>0</v>
      </c>
      <c r="AN321" s="1">
        <f t="shared" ref="AN321:AN352" si="57">_xlfn.XLOOKUP(AJ321,A$27:A$36,B$27:B$36,0,1)</f>
        <v>0</v>
      </c>
      <c r="AO321" s="1">
        <f t="shared" ref="AO321:AO384" si="58">AL321</f>
        <v>1</v>
      </c>
    </row>
    <row r="322" spans="36:41" x14ac:dyDescent="0.35">
      <c r="AJ322" s="29">
        <f t="shared" si="56"/>
        <v>46029</v>
      </c>
      <c r="AK322">
        <f t="shared" si="53"/>
        <v>0</v>
      </c>
      <c r="AL322" s="1">
        <f t="shared" si="54"/>
        <v>1</v>
      </c>
      <c r="AM322" s="1">
        <f t="shared" si="55"/>
        <v>0</v>
      </c>
      <c r="AN322" s="1">
        <f t="shared" si="57"/>
        <v>0</v>
      </c>
      <c r="AO322" s="1">
        <f t="shared" si="58"/>
        <v>1</v>
      </c>
    </row>
    <row r="323" spans="36:41" x14ac:dyDescent="0.35">
      <c r="AJ323" s="29">
        <f t="shared" si="56"/>
        <v>46030</v>
      </c>
      <c r="AK323">
        <f t="shared" si="53"/>
        <v>0</v>
      </c>
      <c r="AL323" s="1">
        <f t="shared" si="54"/>
        <v>1</v>
      </c>
      <c r="AM323" s="1">
        <f t="shared" si="55"/>
        <v>0</v>
      </c>
      <c r="AN323" s="1">
        <f t="shared" si="57"/>
        <v>0</v>
      </c>
      <c r="AO323" s="1">
        <f t="shared" si="58"/>
        <v>1</v>
      </c>
    </row>
    <row r="324" spans="36:41" x14ac:dyDescent="0.35">
      <c r="AJ324" s="29">
        <f t="shared" si="56"/>
        <v>46031</v>
      </c>
      <c r="AK324">
        <f t="shared" si="53"/>
        <v>0</v>
      </c>
      <c r="AL324" s="1">
        <f t="shared" si="54"/>
        <v>1</v>
      </c>
      <c r="AM324" s="1">
        <f t="shared" si="55"/>
        <v>0</v>
      </c>
      <c r="AN324" s="1">
        <f t="shared" si="57"/>
        <v>0</v>
      </c>
      <c r="AO324" s="1">
        <f t="shared" si="58"/>
        <v>1</v>
      </c>
    </row>
    <row r="325" spans="36:41" x14ac:dyDescent="0.35">
      <c r="AJ325" s="29">
        <f t="shared" si="56"/>
        <v>46032</v>
      </c>
      <c r="AK325">
        <f t="shared" si="53"/>
        <v>0</v>
      </c>
      <c r="AL325" s="1">
        <f t="shared" si="54"/>
        <v>1</v>
      </c>
      <c r="AM325" s="1">
        <f t="shared" si="55"/>
        <v>0</v>
      </c>
      <c r="AN325" s="1">
        <f t="shared" si="57"/>
        <v>0</v>
      </c>
      <c r="AO325" s="1">
        <f t="shared" si="58"/>
        <v>1</v>
      </c>
    </row>
    <row r="326" spans="36:41" x14ac:dyDescent="0.35">
      <c r="AJ326" s="29">
        <f t="shared" si="56"/>
        <v>46033</v>
      </c>
      <c r="AK326">
        <f t="shared" si="53"/>
        <v>0</v>
      </c>
      <c r="AL326" s="1">
        <f t="shared" si="54"/>
        <v>1</v>
      </c>
      <c r="AM326" s="1">
        <f t="shared" si="55"/>
        <v>0</v>
      </c>
      <c r="AN326" s="1">
        <f t="shared" si="57"/>
        <v>0</v>
      </c>
      <c r="AO326" s="1">
        <f t="shared" si="58"/>
        <v>1</v>
      </c>
    </row>
    <row r="327" spans="36:41" x14ac:dyDescent="0.35">
      <c r="AJ327" s="29">
        <f t="shared" si="56"/>
        <v>46034</v>
      </c>
      <c r="AK327">
        <f t="shared" si="53"/>
        <v>0</v>
      </c>
      <c r="AL327" s="1">
        <f t="shared" si="54"/>
        <v>1</v>
      </c>
      <c r="AM327" s="1">
        <f t="shared" si="55"/>
        <v>0</v>
      </c>
      <c r="AN327" s="1">
        <f t="shared" si="57"/>
        <v>0</v>
      </c>
      <c r="AO327" s="1">
        <f t="shared" si="58"/>
        <v>1</v>
      </c>
    </row>
    <row r="328" spans="36:41" x14ac:dyDescent="0.35">
      <c r="AJ328" s="29">
        <f t="shared" si="56"/>
        <v>46035</v>
      </c>
      <c r="AK328">
        <f t="shared" si="53"/>
        <v>0</v>
      </c>
      <c r="AL328" s="1">
        <f t="shared" si="54"/>
        <v>1</v>
      </c>
      <c r="AM328" s="1">
        <f t="shared" si="55"/>
        <v>0</v>
      </c>
      <c r="AN328" s="1">
        <f t="shared" si="57"/>
        <v>0</v>
      </c>
      <c r="AO328" s="1">
        <f t="shared" si="58"/>
        <v>1</v>
      </c>
    </row>
    <row r="329" spans="36:41" x14ac:dyDescent="0.35">
      <c r="AJ329" s="29">
        <f t="shared" si="56"/>
        <v>46036</v>
      </c>
      <c r="AK329">
        <f t="shared" si="53"/>
        <v>0</v>
      </c>
      <c r="AL329" s="1">
        <f t="shared" si="54"/>
        <v>1</v>
      </c>
      <c r="AM329" s="1">
        <f t="shared" si="55"/>
        <v>0</v>
      </c>
      <c r="AN329" s="1">
        <f t="shared" si="57"/>
        <v>0</v>
      </c>
      <c r="AO329" s="1">
        <f t="shared" si="58"/>
        <v>1</v>
      </c>
    </row>
    <row r="330" spans="36:41" x14ac:dyDescent="0.35">
      <c r="AJ330" s="29">
        <f t="shared" si="56"/>
        <v>46037</v>
      </c>
      <c r="AK330">
        <f t="shared" si="53"/>
        <v>0</v>
      </c>
      <c r="AL330" s="1">
        <f t="shared" si="54"/>
        <v>1</v>
      </c>
      <c r="AM330" s="1">
        <f t="shared" si="55"/>
        <v>0</v>
      </c>
      <c r="AN330" s="1">
        <f t="shared" si="57"/>
        <v>0</v>
      </c>
      <c r="AO330" s="1">
        <f t="shared" si="58"/>
        <v>1</v>
      </c>
    </row>
    <row r="331" spans="36:41" x14ac:dyDescent="0.35">
      <c r="AJ331" s="29">
        <f t="shared" si="56"/>
        <v>46038</v>
      </c>
      <c r="AK331">
        <f t="shared" si="53"/>
        <v>0</v>
      </c>
      <c r="AL331" s="1">
        <f t="shared" si="54"/>
        <v>1</v>
      </c>
      <c r="AM331" s="1">
        <f t="shared" si="55"/>
        <v>0</v>
      </c>
      <c r="AN331" s="1">
        <f t="shared" si="57"/>
        <v>0</v>
      </c>
      <c r="AO331" s="1">
        <f t="shared" si="58"/>
        <v>1</v>
      </c>
    </row>
    <row r="332" spans="36:41" x14ac:dyDescent="0.35">
      <c r="AJ332" s="29">
        <f t="shared" si="56"/>
        <v>46039</v>
      </c>
      <c r="AK332">
        <f t="shared" si="53"/>
        <v>0</v>
      </c>
      <c r="AL332" s="1">
        <f t="shared" si="54"/>
        <v>1</v>
      </c>
      <c r="AM332" s="1">
        <f t="shared" si="55"/>
        <v>0</v>
      </c>
      <c r="AN332" s="1">
        <f t="shared" si="57"/>
        <v>0</v>
      </c>
      <c r="AO332" s="1">
        <f t="shared" si="58"/>
        <v>1</v>
      </c>
    </row>
    <row r="333" spans="36:41" x14ac:dyDescent="0.35">
      <c r="AJ333" s="29">
        <f t="shared" si="56"/>
        <v>46040</v>
      </c>
      <c r="AK333">
        <f t="shared" si="53"/>
        <v>0</v>
      </c>
      <c r="AL333" s="1">
        <f t="shared" si="54"/>
        <v>1</v>
      </c>
      <c r="AM333" s="1">
        <f t="shared" si="55"/>
        <v>0</v>
      </c>
      <c r="AN333" s="1">
        <f t="shared" si="57"/>
        <v>0</v>
      </c>
      <c r="AO333" s="1">
        <f t="shared" si="58"/>
        <v>1</v>
      </c>
    </row>
    <row r="334" spans="36:41" x14ac:dyDescent="0.35">
      <c r="AJ334" s="29">
        <f t="shared" si="56"/>
        <v>46041</v>
      </c>
      <c r="AK334">
        <f t="shared" si="53"/>
        <v>0</v>
      </c>
      <c r="AL334" s="1">
        <f t="shared" si="54"/>
        <v>1</v>
      </c>
      <c r="AM334" s="1">
        <f t="shared" si="55"/>
        <v>0</v>
      </c>
      <c r="AN334" s="1">
        <f t="shared" si="57"/>
        <v>0</v>
      </c>
      <c r="AO334" s="1">
        <f t="shared" si="58"/>
        <v>1</v>
      </c>
    </row>
    <row r="335" spans="36:41" x14ac:dyDescent="0.35">
      <c r="AJ335" s="29">
        <f t="shared" si="56"/>
        <v>46042</v>
      </c>
      <c r="AK335">
        <f t="shared" si="53"/>
        <v>0</v>
      </c>
      <c r="AL335" s="1">
        <f t="shared" si="54"/>
        <v>1</v>
      </c>
      <c r="AM335" s="1">
        <f t="shared" si="55"/>
        <v>0</v>
      </c>
      <c r="AN335" s="1">
        <f t="shared" si="57"/>
        <v>0</v>
      </c>
      <c r="AO335" s="1">
        <f t="shared" si="58"/>
        <v>1</v>
      </c>
    </row>
    <row r="336" spans="36:41" x14ac:dyDescent="0.35">
      <c r="AJ336" s="29">
        <f t="shared" si="56"/>
        <v>46043</v>
      </c>
      <c r="AK336">
        <f t="shared" si="53"/>
        <v>0</v>
      </c>
      <c r="AL336" s="1">
        <f t="shared" si="54"/>
        <v>1</v>
      </c>
      <c r="AM336" s="1">
        <f t="shared" si="55"/>
        <v>0</v>
      </c>
      <c r="AN336" s="1">
        <f t="shared" si="57"/>
        <v>0</v>
      </c>
      <c r="AO336" s="1">
        <f t="shared" si="58"/>
        <v>1</v>
      </c>
    </row>
    <row r="337" spans="36:41" x14ac:dyDescent="0.35">
      <c r="AJ337" s="29">
        <f t="shared" si="56"/>
        <v>46044</v>
      </c>
      <c r="AK337">
        <f t="shared" si="53"/>
        <v>0</v>
      </c>
      <c r="AL337" s="1">
        <f t="shared" si="54"/>
        <v>1</v>
      </c>
      <c r="AM337" s="1">
        <f t="shared" si="55"/>
        <v>0</v>
      </c>
      <c r="AN337" s="1">
        <f t="shared" si="57"/>
        <v>0</v>
      </c>
      <c r="AO337" s="1">
        <f t="shared" si="58"/>
        <v>1</v>
      </c>
    </row>
    <row r="338" spans="36:41" x14ac:dyDescent="0.35">
      <c r="AJ338" s="29">
        <f t="shared" si="56"/>
        <v>46045</v>
      </c>
      <c r="AK338">
        <f t="shared" si="53"/>
        <v>0</v>
      </c>
      <c r="AL338" s="1">
        <f t="shared" si="54"/>
        <v>1</v>
      </c>
      <c r="AM338" s="1">
        <f t="shared" si="55"/>
        <v>0</v>
      </c>
      <c r="AN338" s="1">
        <f t="shared" si="57"/>
        <v>0</v>
      </c>
      <c r="AO338" s="1">
        <f t="shared" si="58"/>
        <v>1</v>
      </c>
    </row>
    <row r="339" spans="36:41" x14ac:dyDescent="0.35">
      <c r="AJ339" s="29">
        <f t="shared" si="56"/>
        <v>46046</v>
      </c>
      <c r="AK339">
        <f t="shared" si="53"/>
        <v>0</v>
      </c>
      <c r="AL339" s="1">
        <f t="shared" si="54"/>
        <v>1</v>
      </c>
      <c r="AM339" s="1">
        <f t="shared" si="55"/>
        <v>0</v>
      </c>
      <c r="AN339" s="1">
        <f t="shared" si="57"/>
        <v>0</v>
      </c>
      <c r="AO339" s="1">
        <f t="shared" si="58"/>
        <v>1</v>
      </c>
    </row>
    <row r="340" spans="36:41" x14ac:dyDescent="0.35">
      <c r="AJ340" s="29">
        <f t="shared" si="56"/>
        <v>46047</v>
      </c>
      <c r="AK340">
        <f t="shared" si="53"/>
        <v>0</v>
      </c>
      <c r="AL340" s="1">
        <f t="shared" si="54"/>
        <v>1</v>
      </c>
      <c r="AM340" s="1">
        <f t="shared" si="55"/>
        <v>0</v>
      </c>
      <c r="AN340" s="1">
        <f t="shared" si="57"/>
        <v>0</v>
      </c>
      <c r="AO340" s="1">
        <f t="shared" si="58"/>
        <v>1</v>
      </c>
    </row>
    <row r="341" spans="36:41" x14ac:dyDescent="0.35">
      <c r="AJ341" s="29">
        <f t="shared" si="56"/>
        <v>46048</v>
      </c>
      <c r="AK341">
        <f t="shared" si="53"/>
        <v>0</v>
      </c>
      <c r="AL341" s="1">
        <f t="shared" si="54"/>
        <v>1</v>
      </c>
      <c r="AM341" s="1">
        <f t="shared" si="55"/>
        <v>0</v>
      </c>
      <c r="AN341" s="1">
        <f t="shared" si="57"/>
        <v>0</v>
      </c>
      <c r="AO341" s="1">
        <f t="shared" si="58"/>
        <v>1</v>
      </c>
    </row>
    <row r="342" spans="36:41" x14ac:dyDescent="0.35">
      <c r="AJ342" s="29">
        <f t="shared" si="56"/>
        <v>46049</v>
      </c>
      <c r="AK342">
        <f t="shared" si="53"/>
        <v>0</v>
      </c>
      <c r="AL342" s="1">
        <f t="shared" si="54"/>
        <v>1</v>
      </c>
      <c r="AM342" s="1">
        <f t="shared" si="55"/>
        <v>0</v>
      </c>
      <c r="AN342" s="1">
        <f t="shared" si="57"/>
        <v>0</v>
      </c>
      <c r="AO342" s="1">
        <f t="shared" si="58"/>
        <v>1</v>
      </c>
    </row>
    <row r="343" spans="36:41" x14ac:dyDescent="0.35">
      <c r="AJ343" s="29">
        <f t="shared" si="56"/>
        <v>46050</v>
      </c>
      <c r="AK343">
        <f t="shared" si="53"/>
        <v>0</v>
      </c>
      <c r="AL343" s="1">
        <f t="shared" si="54"/>
        <v>1</v>
      </c>
      <c r="AM343" s="1">
        <f t="shared" si="55"/>
        <v>0</v>
      </c>
      <c r="AN343" s="1">
        <f t="shared" si="57"/>
        <v>0</v>
      </c>
      <c r="AO343" s="1">
        <f t="shared" si="58"/>
        <v>1</v>
      </c>
    </row>
    <row r="344" spans="36:41" x14ac:dyDescent="0.35">
      <c r="AJ344" s="29">
        <f t="shared" si="56"/>
        <v>46051</v>
      </c>
      <c r="AK344">
        <f t="shared" si="53"/>
        <v>0</v>
      </c>
      <c r="AL344" s="1">
        <f t="shared" si="54"/>
        <v>1</v>
      </c>
      <c r="AM344" s="1">
        <f t="shared" si="55"/>
        <v>0</v>
      </c>
      <c r="AN344" s="1">
        <f t="shared" si="57"/>
        <v>0</v>
      </c>
      <c r="AO344" s="1">
        <f t="shared" si="58"/>
        <v>1</v>
      </c>
    </row>
    <row r="345" spans="36:41" x14ac:dyDescent="0.35">
      <c r="AJ345" s="29">
        <f t="shared" si="56"/>
        <v>46052</v>
      </c>
      <c r="AK345">
        <f t="shared" si="53"/>
        <v>0</v>
      </c>
      <c r="AL345" s="1">
        <f t="shared" si="54"/>
        <v>1</v>
      </c>
      <c r="AM345" s="1">
        <f t="shared" si="55"/>
        <v>0</v>
      </c>
      <c r="AN345" s="1">
        <f t="shared" si="57"/>
        <v>0</v>
      </c>
      <c r="AO345" s="1">
        <f t="shared" si="58"/>
        <v>1</v>
      </c>
    </row>
    <row r="346" spans="36:41" x14ac:dyDescent="0.35">
      <c r="AJ346" s="29">
        <f t="shared" si="56"/>
        <v>46053</v>
      </c>
      <c r="AK346">
        <f t="shared" si="53"/>
        <v>0</v>
      </c>
      <c r="AL346" s="1">
        <f t="shared" si="54"/>
        <v>1</v>
      </c>
      <c r="AM346" s="1">
        <f t="shared" si="55"/>
        <v>0</v>
      </c>
      <c r="AN346" s="1">
        <f t="shared" si="57"/>
        <v>0</v>
      </c>
      <c r="AO346" s="1">
        <f t="shared" si="58"/>
        <v>1</v>
      </c>
    </row>
    <row r="347" spans="36:41" x14ac:dyDescent="0.35">
      <c r="AJ347" s="29">
        <f t="shared" si="56"/>
        <v>46054</v>
      </c>
      <c r="AK347">
        <f t="shared" si="53"/>
        <v>0</v>
      </c>
      <c r="AL347" s="1">
        <f t="shared" si="54"/>
        <v>1</v>
      </c>
      <c r="AM347" s="1">
        <f t="shared" si="55"/>
        <v>0</v>
      </c>
      <c r="AN347" s="1">
        <f t="shared" si="57"/>
        <v>0</v>
      </c>
      <c r="AO347" s="1">
        <f t="shared" si="58"/>
        <v>1</v>
      </c>
    </row>
    <row r="348" spans="36:41" x14ac:dyDescent="0.35">
      <c r="AJ348" s="29">
        <f t="shared" si="56"/>
        <v>46055</v>
      </c>
      <c r="AK348">
        <f t="shared" si="53"/>
        <v>0</v>
      </c>
      <c r="AL348" s="1">
        <f t="shared" si="54"/>
        <v>1</v>
      </c>
      <c r="AM348" s="1">
        <f t="shared" si="55"/>
        <v>0</v>
      </c>
      <c r="AN348" s="1">
        <f t="shared" si="57"/>
        <v>0</v>
      </c>
      <c r="AO348" s="1">
        <f t="shared" si="58"/>
        <v>1</v>
      </c>
    </row>
    <row r="349" spans="36:41" x14ac:dyDescent="0.35">
      <c r="AJ349" s="29">
        <f t="shared" si="56"/>
        <v>46056</v>
      </c>
      <c r="AK349">
        <f t="shared" si="53"/>
        <v>0</v>
      </c>
      <c r="AL349" s="1">
        <f t="shared" si="54"/>
        <v>1</v>
      </c>
      <c r="AM349" s="1">
        <f t="shared" si="55"/>
        <v>0</v>
      </c>
      <c r="AN349" s="1">
        <f t="shared" si="57"/>
        <v>0</v>
      </c>
      <c r="AO349" s="1">
        <f t="shared" si="58"/>
        <v>1</v>
      </c>
    </row>
    <row r="350" spans="36:41" x14ac:dyDescent="0.35">
      <c r="AJ350" s="29">
        <f t="shared" si="56"/>
        <v>46057</v>
      </c>
      <c r="AK350">
        <f t="shared" si="53"/>
        <v>0</v>
      </c>
      <c r="AL350" s="1">
        <f t="shared" si="54"/>
        <v>1</v>
      </c>
      <c r="AM350" s="1">
        <f t="shared" si="55"/>
        <v>0</v>
      </c>
      <c r="AN350" s="1">
        <f t="shared" si="57"/>
        <v>0</v>
      </c>
      <c r="AO350" s="1">
        <f t="shared" si="58"/>
        <v>1</v>
      </c>
    </row>
    <row r="351" spans="36:41" x14ac:dyDescent="0.35">
      <c r="AJ351" s="29">
        <f t="shared" si="56"/>
        <v>46058</v>
      </c>
      <c r="AK351">
        <f t="shared" si="53"/>
        <v>0</v>
      </c>
      <c r="AL351" s="1">
        <f t="shared" si="54"/>
        <v>1</v>
      </c>
      <c r="AM351" s="1">
        <f t="shared" si="55"/>
        <v>0</v>
      </c>
      <c r="AN351" s="1">
        <f t="shared" si="57"/>
        <v>0</v>
      </c>
      <c r="AO351" s="1">
        <f t="shared" si="58"/>
        <v>1</v>
      </c>
    </row>
    <row r="352" spans="36:41" x14ac:dyDescent="0.35">
      <c r="AJ352" s="29">
        <f t="shared" si="56"/>
        <v>46059</v>
      </c>
      <c r="AK352">
        <f t="shared" si="53"/>
        <v>0</v>
      </c>
      <c r="AL352" s="1">
        <f t="shared" si="54"/>
        <v>1</v>
      </c>
      <c r="AM352" s="1">
        <f t="shared" si="55"/>
        <v>0</v>
      </c>
      <c r="AN352" s="1">
        <f t="shared" si="57"/>
        <v>0</v>
      </c>
      <c r="AO352" s="1">
        <f t="shared" si="58"/>
        <v>1</v>
      </c>
    </row>
    <row r="353" spans="36:41" x14ac:dyDescent="0.35">
      <c r="AJ353" s="29">
        <f t="shared" si="56"/>
        <v>46060</v>
      </c>
      <c r="AK353">
        <f t="shared" si="53"/>
        <v>0</v>
      </c>
      <c r="AL353" s="1">
        <f t="shared" si="54"/>
        <v>1</v>
      </c>
      <c r="AM353" s="1">
        <f t="shared" si="55"/>
        <v>0</v>
      </c>
      <c r="AN353" s="1">
        <f t="shared" ref="AN353:AN384" si="59">_xlfn.XLOOKUP(AJ353,A$27:A$36,B$27:B$36,0,1)</f>
        <v>0</v>
      </c>
      <c r="AO353" s="1">
        <f t="shared" si="58"/>
        <v>1</v>
      </c>
    </row>
    <row r="354" spans="36:41" x14ac:dyDescent="0.35">
      <c r="AJ354" s="29">
        <f t="shared" si="56"/>
        <v>46061</v>
      </c>
      <c r="AK354">
        <f t="shared" si="53"/>
        <v>0</v>
      </c>
      <c r="AL354" s="1">
        <f t="shared" si="54"/>
        <v>1</v>
      </c>
      <c r="AM354" s="1">
        <f t="shared" si="55"/>
        <v>0</v>
      </c>
      <c r="AN354" s="1">
        <f t="shared" si="59"/>
        <v>0</v>
      </c>
      <c r="AO354" s="1">
        <f t="shared" si="58"/>
        <v>1</v>
      </c>
    </row>
    <row r="355" spans="36:41" x14ac:dyDescent="0.35">
      <c r="AJ355" s="29">
        <f t="shared" si="56"/>
        <v>46062</v>
      </c>
      <c r="AK355">
        <f t="shared" si="53"/>
        <v>0</v>
      </c>
      <c r="AL355" s="1">
        <f t="shared" si="54"/>
        <v>1</v>
      </c>
      <c r="AM355" s="1">
        <f t="shared" si="55"/>
        <v>0</v>
      </c>
      <c r="AN355" s="1">
        <f t="shared" si="59"/>
        <v>0</v>
      </c>
      <c r="AO355" s="1">
        <f t="shared" si="58"/>
        <v>1</v>
      </c>
    </row>
    <row r="356" spans="36:41" x14ac:dyDescent="0.35">
      <c r="AJ356" s="29">
        <f t="shared" si="56"/>
        <v>46063</v>
      </c>
      <c r="AK356">
        <f t="shared" si="53"/>
        <v>0</v>
      </c>
      <c r="AL356" s="1">
        <f t="shared" si="54"/>
        <v>1</v>
      </c>
      <c r="AM356" s="1">
        <f t="shared" si="55"/>
        <v>0</v>
      </c>
      <c r="AN356" s="1">
        <f t="shared" si="59"/>
        <v>0</v>
      </c>
      <c r="AO356" s="1">
        <f t="shared" si="58"/>
        <v>1</v>
      </c>
    </row>
    <row r="357" spans="36:41" x14ac:dyDescent="0.35">
      <c r="AJ357" s="29">
        <f t="shared" si="56"/>
        <v>46064</v>
      </c>
      <c r="AK357">
        <f t="shared" si="53"/>
        <v>0</v>
      </c>
      <c r="AL357" s="1">
        <f t="shared" si="54"/>
        <v>1</v>
      </c>
      <c r="AM357" s="1">
        <f t="shared" si="55"/>
        <v>0</v>
      </c>
      <c r="AN357" s="1">
        <f t="shared" si="59"/>
        <v>0</v>
      </c>
      <c r="AO357" s="1">
        <f t="shared" si="58"/>
        <v>1</v>
      </c>
    </row>
    <row r="358" spans="36:41" x14ac:dyDescent="0.35">
      <c r="AJ358" s="29">
        <f t="shared" si="56"/>
        <v>46065</v>
      </c>
      <c r="AK358">
        <f t="shared" si="53"/>
        <v>0</v>
      </c>
      <c r="AL358" s="1">
        <f t="shared" si="54"/>
        <v>1</v>
      </c>
      <c r="AM358" s="1">
        <f t="shared" si="55"/>
        <v>0</v>
      </c>
      <c r="AN358" s="1">
        <f t="shared" si="59"/>
        <v>0</v>
      </c>
      <c r="AO358" s="1">
        <f t="shared" si="58"/>
        <v>1</v>
      </c>
    </row>
    <row r="359" spans="36:41" x14ac:dyDescent="0.35">
      <c r="AJ359" s="29">
        <f t="shared" si="56"/>
        <v>46066</v>
      </c>
      <c r="AK359">
        <f t="shared" si="53"/>
        <v>0</v>
      </c>
      <c r="AL359" s="1">
        <f t="shared" si="54"/>
        <v>1</v>
      </c>
      <c r="AM359" s="1">
        <f t="shared" si="55"/>
        <v>0</v>
      </c>
      <c r="AN359" s="1">
        <f t="shared" si="59"/>
        <v>0</v>
      </c>
      <c r="AO359" s="1">
        <f t="shared" si="58"/>
        <v>1</v>
      </c>
    </row>
    <row r="360" spans="36:41" x14ac:dyDescent="0.35">
      <c r="AJ360" s="29">
        <f t="shared" si="56"/>
        <v>46067</v>
      </c>
      <c r="AK360">
        <f t="shared" si="53"/>
        <v>0</v>
      </c>
      <c r="AL360" s="1">
        <f t="shared" si="54"/>
        <v>1</v>
      </c>
      <c r="AM360" s="1">
        <f t="shared" si="55"/>
        <v>0</v>
      </c>
      <c r="AN360" s="1">
        <f t="shared" si="59"/>
        <v>0</v>
      </c>
      <c r="AO360" s="1">
        <f t="shared" si="58"/>
        <v>1</v>
      </c>
    </row>
    <row r="361" spans="36:41" x14ac:dyDescent="0.35">
      <c r="AJ361" s="29">
        <f t="shared" si="56"/>
        <v>46068</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x14ac:dyDescent="0.35">
      <c r="AJ362" s="29">
        <f t="shared" si="56"/>
        <v>46069</v>
      </c>
      <c r="AK362">
        <f t="shared" si="60"/>
        <v>0</v>
      </c>
      <c r="AL362" s="1">
        <f t="shared" si="61"/>
        <v>1</v>
      </c>
      <c r="AM362" s="1">
        <f t="shared" si="62"/>
        <v>0</v>
      </c>
      <c r="AN362" s="1">
        <f t="shared" si="59"/>
        <v>0</v>
      </c>
      <c r="AO362" s="1">
        <f t="shared" si="58"/>
        <v>1</v>
      </c>
    </row>
    <row r="363" spans="36:41" x14ac:dyDescent="0.35">
      <c r="AJ363" s="29">
        <f t="shared" ref="AJ363:AJ406" si="63">AJ362+1</f>
        <v>46070</v>
      </c>
      <c r="AK363">
        <f t="shared" si="60"/>
        <v>0</v>
      </c>
      <c r="AL363" s="1">
        <f t="shared" si="61"/>
        <v>1</v>
      </c>
      <c r="AM363" s="1">
        <f t="shared" si="62"/>
        <v>0</v>
      </c>
      <c r="AN363" s="1">
        <f t="shared" si="59"/>
        <v>0</v>
      </c>
      <c r="AO363" s="1">
        <f t="shared" si="58"/>
        <v>1</v>
      </c>
    </row>
    <row r="364" spans="36:41" x14ac:dyDescent="0.35">
      <c r="AJ364" s="29">
        <f t="shared" si="63"/>
        <v>46071</v>
      </c>
      <c r="AK364">
        <f t="shared" si="60"/>
        <v>0</v>
      </c>
      <c r="AL364" s="1">
        <f t="shared" si="61"/>
        <v>1</v>
      </c>
      <c r="AM364" s="1">
        <f t="shared" si="62"/>
        <v>0</v>
      </c>
      <c r="AN364" s="1">
        <f t="shared" si="59"/>
        <v>0</v>
      </c>
      <c r="AO364" s="1">
        <f t="shared" si="58"/>
        <v>1</v>
      </c>
    </row>
    <row r="365" spans="36:41" x14ac:dyDescent="0.35">
      <c r="AJ365" s="29">
        <f t="shared" si="63"/>
        <v>46072</v>
      </c>
      <c r="AK365">
        <f t="shared" si="60"/>
        <v>0</v>
      </c>
      <c r="AL365" s="1">
        <f t="shared" si="61"/>
        <v>1</v>
      </c>
      <c r="AM365" s="1">
        <f t="shared" si="62"/>
        <v>0</v>
      </c>
      <c r="AN365" s="1">
        <f t="shared" si="59"/>
        <v>0</v>
      </c>
      <c r="AO365" s="1">
        <f t="shared" si="58"/>
        <v>1</v>
      </c>
    </row>
    <row r="366" spans="36:41" x14ac:dyDescent="0.35">
      <c r="AJ366" s="29">
        <f t="shared" si="63"/>
        <v>46073</v>
      </c>
      <c r="AK366">
        <f t="shared" si="60"/>
        <v>0</v>
      </c>
      <c r="AL366" s="1">
        <f t="shared" si="61"/>
        <v>1</v>
      </c>
      <c r="AM366" s="1">
        <f t="shared" si="62"/>
        <v>0</v>
      </c>
      <c r="AN366" s="1">
        <f t="shared" si="59"/>
        <v>0</v>
      </c>
      <c r="AO366" s="1">
        <f t="shared" si="58"/>
        <v>1</v>
      </c>
    </row>
    <row r="367" spans="36:41" x14ac:dyDescent="0.35">
      <c r="AJ367" s="29">
        <f t="shared" si="63"/>
        <v>46074</v>
      </c>
      <c r="AK367">
        <f t="shared" si="60"/>
        <v>0</v>
      </c>
      <c r="AL367" s="1">
        <f t="shared" si="61"/>
        <v>1</v>
      </c>
      <c r="AM367" s="1">
        <f t="shared" si="62"/>
        <v>0</v>
      </c>
      <c r="AN367" s="1">
        <f t="shared" si="59"/>
        <v>0</v>
      </c>
      <c r="AO367" s="1">
        <f t="shared" si="58"/>
        <v>1</v>
      </c>
    </row>
    <row r="368" spans="36:41" x14ac:dyDescent="0.35">
      <c r="AJ368" s="29">
        <f t="shared" si="63"/>
        <v>46075</v>
      </c>
      <c r="AK368">
        <f t="shared" si="60"/>
        <v>0</v>
      </c>
      <c r="AL368" s="1">
        <f t="shared" si="61"/>
        <v>1</v>
      </c>
      <c r="AM368" s="1">
        <f t="shared" si="62"/>
        <v>0</v>
      </c>
      <c r="AN368" s="1">
        <f t="shared" si="59"/>
        <v>0</v>
      </c>
      <c r="AO368" s="1">
        <f t="shared" si="58"/>
        <v>1</v>
      </c>
    </row>
    <row r="369" spans="36:41" x14ac:dyDescent="0.35">
      <c r="AJ369" s="29">
        <f t="shared" si="63"/>
        <v>46076</v>
      </c>
      <c r="AK369">
        <f t="shared" si="60"/>
        <v>0</v>
      </c>
      <c r="AL369" s="1">
        <f t="shared" si="61"/>
        <v>1</v>
      </c>
      <c r="AM369" s="1">
        <f t="shared" si="62"/>
        <v>0</v>
      </c>
      <c r="AN369" s="1">
        <f t="shared" si="59"/>
        <v>0</v>
      </c>
      <c r="AO369" s="1">
        <f t="shared" si="58"/>
        <v>1</v>
      </c>
    </row>
    <row r="370" spans="36:41" x14ac:dyDescent="0.35">
      <c r="AJ370" s="29">
        <f t="shared" si="63"/>
        <v>46077</v>
      </c>
      <c r="AK370">
        <f t="shared" si="60"/>
        <v>0</v>
      </c>
      <c r="AL370" s="1">
        <f t="shared" si="61"/>
        <v>1</v>
      </c>
      <c r="AM370" s="1">
        <f t="shared" si="62"/>
        <v>0</v>
      </c>
      <c r="AN370" s="1">
        <f t="shared" si="59"/>
        <v>0</v>
      </c>
      <c r="AO370" s="1">
        <f t="shared" si="58"/>
        <v>1</v>
      </c>
    </row>
    <row r="371" spans="36:41" x14ac:dyDescent="0.35">
      <c r="AJ371" s="29">
        <f t="shared" si="63"/>
        <v>46078</v>
      </c>
      <c r="AK371">
        <f t="shared" si="60"/>
        <v>0</v>
      </c>
      <c r="AL371" s="1">
        <f t="shared" si="61"/>
        <v>1</v>
      </c>
      <c r="AM371" s="1">
        <f t="shared" si="62"/>
        <v>0</v>
      </c>
      <c r="AN371" s="1">
        <f t="shared" si="59"/>
        <v>0</v>
      </c>
      <c r="AO371" s="1">
        <f t="shared" si="58"/>
        <v>1</v>
      </c>
    </row>
    <row r="372" spans="36:41" x14ac:dyDescent="0.35">
      <c r="AJ372" s="29">
        <f t="shared" si="63"/>
        <v>46079</v>
      </c>
      <c r="AK372">
        <f t="shared" si="60"/>
        <v>0</v>
      </c>
      <c r="AL372" s="1">
        <f t="shared" si="61"/>
        <v>1</v>
      </c>
      <c r="AM372" s="1">
        <f t="shared" si="62"/>
        <v>0</v>
      </c>
      <c r="AN372" s="1">
        <f t="shared" si="59"/>
        <v>0</v>
      </c>
      <c r="AO372" s="1">
        <f t="shared" si="58"/>
        <v>1</v>
      </c>
    </row>
    <row r="373" spans="36:41" x14ac:dyDescent="0.35">
      <c r="AJ373" s="29">
        <f t="shared" si="63"/>
        <v>46080</v>
      </c>
      <c r="AK373">
        <f t="shared" si="60"/>
        <v>0</v>
      </c>
      <c r="AL373" s="1">
        <f t="shared" si="61"/>
        <v>1</v>
      </c>
      <c r="AM373" s="1">
        <f t="shared" si="62"/>
        <v>0</v>
      </c>
      <c r="AN373" s="1">
        <f t="shared" si="59"/>
        <v>0</v>
      </c>
      <c r="AO373" s="1">
        <f t="shared" si="58"/>
        <v>1</v>
      </c>
    </row>
    <row r="374" spans="36:41" x14ac:dyDescent="0.35">
      <c r="AJ374" s="29">
        <f t="shared" si="63"/>
        <v>46081</v>
      </c>
      <c r="AK374">
        <f t="shared" si="60"/>
        <v>0</v>
      </c>
      <c r="AL374" s="1">
        <f t="shared" si="61"/>
        <v>1</v>
      </c>
      <c r="AM374" s="1">
        <f t="shared" si="62"/>
        <v>0</v>
      </c>
      <c r="AN374" s="1">
        <f t="shared" si="59"/>
        <v>0</v>
      </c>
      <c r="AO374" s="1">
        <f t="shared" si="58"/>
        <v>1</v>
      </c>
    </row>
    <row r="375" spans="36:41" x14ac:dyDescent="0.35">
      <c r="AJ375" s="29">
        <f t="shared" si="63"/>
        <v>46082</v>
      </c>
      <c r="AK375">
        <f t="shared" si="60"/>
        <v>0</v>
      </c>
      <c r="AL375" s="1">
        <f t="shared" si="61"/>
        <v>1</v>
      </c>
      <c r="AM375" s="1">
        <f t="shared" si="62"/>
        <v>0</v>
      </c>
      <c r="AN375" s="1">
        <f t="shared" si="59"/>
        <v>0</v>
      </c>
      <c r="AO375" s="1">
        <f t="shared" si="58"/>
        <v>1</v>
      </c>
    </row>
    <row r="376" spans="36:41" x14ac:dyDescent="0.35">
      <c r="AJ376" s="29">
        <f t="shared" si="63"/>
        <v>46083</v>
      </c>
      <c r="AK376">
        <f t="shared" si="60"/>
        <v>0</v>
      </c>
      <c r="AL376" s="1">
        <f t="shared" si="61"/>
        <v>1</v>
      </c>
      <c r="AM376" s="1">
        <f t="shared" si="62"/>
        <v>0</v>
      </c>
      <c r="AN376" s="1">
        <f t="shared" si="59"/>
        <v>0</v>
      </c>
      <c r="AO376" s="1">
        <f t="shared" si="58"/>
        <v>1</v>
      </c>
    </row>
    <row r="377" spans="36:41" x14ac:dyDescent="0.35">
      <c r="AJ377" s="29">
        <f t="shared" si="63"/>
        <v>46084</v>
      </c>
      <c r="AK377">
        <f t="shared" si="60"/>
        <v>0</v>
      </c>
      <c r="AL377" s="1">
        <f t="shared" si="61"/>
        <v>1</v>
      </c>
      <c r="AM377" s="1">
        <f t="shared" si="62"/>
        <v>0</v>
      </c>
      <c r="AN377" s="1">
        <f t="shared" si="59"/>
        <v>0</v>
      </c>
      <c r="AO377" s="1">
        <f t="shared" si="58"/>
        <v>1</v>
      </c>
    </row>
    <row r="378" spans="36:41" x14ac:dyDescent="0.35">
      <c r="AJ378" s="29">
        <f t="shared" si="63"/>
        <v>46085</v>
      </c>
      <c r="AK378">
        <f t="shared" si="60"/>
        <v>0</v>
      </c>
      <c r="AL378" s="1">
        <f t="shared" si="61"/>
        <v>1</v>
      </c>
      <c r="AM378" s="1">
        <f t="shared" si="62"/>
        <v>0</v>
      </c>
      <c r="AN378" s="1">
        <f t="shared" si="59"/>
        <v>0</v>
      </c>
      <c r="AO378" s="1">
        <f t="shared" si="58"/>
        <v>1</v>
      </c>
    </row>
    <row r="379" spans="36:41" x14ac:dyDescent="0.35">
      <c r="AJ379" s="29">
        <f t="shared" si="63"/>
        <v>46086</v>
      </c>
      <c r="AK379">
        <f t="shared" si="60"/>
        <v>0</v>
      </c>
      <c r="AL379" s="1">
        <f t="shared" si="61"/>
        <v>1</v>
      </c>
      <c r="AM379" s="1">
        <f t="shared" si="62"/>
        <v>0</v>
      </c>
      <c r="AN379" s="1">
        <f t="shared" si="59"/>
        <v>0</v>
      </c>
      <c r="AO379" s="1">
        <f t="shared" si="58"/>
        <v>1</v>
      </c>
    </row>
    <row r="380" spans="36:41" x14ac:dyDescent="0.35">
      <c r="AJ380" s="29">
        <f t="shared" si="63"/>
        <v>46087</v>
      </c>
      <c r="AK380">
        <f t="shared" si="60"/>
        <v>0</v>
      </c>
      <c r="AL380" s="1">
        <f t="shared" si="61"/>
        <v>1</v>
      </c>
      <c r="AM380" s="1">
        <f t="shared" si="62"/>
        <v>0</v>
      </c>
      <c r="AN380" s="1">
        <f t="shared" si="59"/>
        <v>0</v>
      </c>
      <c r="AO380" s="1">
        <f t="shared" si="58"/>
        <v>1</v>
      </c>
    </row>
    <row r="381" spans="36:41" x14ac:dyDescent="0.35">
      <c r="AJ381" s="29">
        <f t="shared" si="63"/>
        <v>46088</v>
      </c>
      <c r="AK381">
        <f t="shared" si="60"/>
        <v>0</v>
      </c>
      <c r="AL381" s="1">
        <f t="shared" si="61"/>
        <v>1</v>
      </c>
      <c r="AM381" s="1">
        <f t="shared" si="62"/>
        <v>0</v>
      </c>
      <c r="AN381" s="1">
        <f t="shared" si="59"/>
        <v>0</v>
      </c>
      <c r="AO381" s="1">
        <f t="shared" si="58"/>
        <v>1</v>
      </c>
    </row>
    <row r="382" spans="36:41" x14ac:dyDescent="0.35">
      <c r="AJ382" s="29">
        <f t="shared" si="63"/>
        <v>46089</v>
      </c>
      <c r="AK382">
        <f t="shared" si="60"/>
        <v>0</v>
      </c>
      <c r="AL382" s="1">
        <f t="shared" si="61"/>
        <v>1</v>
      </c>
      <c r="AM382" s="1">
        <f t="shared" si="62"/>
        <v>0</v>
      </c>
      <c r="AN382" s="1">
        <f t="shared" si="59"/>
        <v>0</v>
      </c>
      <c r="AO382" s="1">
        <f t="shared" si="58"/>
        <v>1</v>
      </c>
    </row>
    <row r="383" spans="36:41" x14ac:dyDescent="0.35">
      <c r="AJ383" s="29">
        <f t="shared" si="63"/>
        <v>46090</v>
      </c>
      <c r="AK383">
        <f t="shared" si="60"/>
        <v>0</v>
      </c>
      <c r="AL383" s="1">
        <f t="shared" si="61"/>
        <v>1</v>
      </c>
      <c r="AM383" s="1">
        <f t="shared" si="62"/>
        <v>0</v>
      </c>
      <c r="AN383" s="1">
        <f t="shared" si="59"/>
        <v>0</v>
      </c>
      <c r="AO383" s="1">
        <f t="shared" si="58"/>
        <v>1</v>
      </c>
    </row>
    <row r="384" spans="36:41" x14ac:dyDescent="0.35">
      <c r="AJ384" s="29">
        <f t="shared" si="63"/>
        <v>46091</v>
      </c>
      <c r="AK384">
        <f t="shared" si="60"/>
        <v>0</v>
      </c>
      <c r="AL384" s="1">
        <f t="shared" si="61"/>
        <v>1</v>
      </c>
      <c r="AM384" s="1">
        <f t="shared" si="62"/>
        <v>0</v>
      </c>
      <c r="AN384" s="1">
        <f t="shared" si="59"/>
        <v>0</v>
      </c>
      <c r="AO384" s="1">
        <f t="shared" si="58"/>
        <v>1</v>
      </c>
    </row>
    <row r="385" spans="36:41" x14ac:dyDescent="0.35">
      <c r="AJ385" s="29">
        <f t="shared" si="63"/>
        <v>46092</v>
      </c>
      <c r="AK385">
        <f t="shared" si="60"/>
        <v>0</v>
      </c>
      <c r="AL385" s="1">
        <f t="shared" si="61"/>
        <v>1</v>
      </c>
      <c r="AM385" s="1">
        <f t="shared" si="62"/>
        <v>0</v>
      </c>
      <c r="AN385" s="1">
        <f t="shared" ref="AN385:AN406" si="64">_xlfn.XLOOKUP(AJ385,A$27:A$36,B$27:B$36,0,1)</f>
        <v>0</v>
      </c>
      <c r="AO385" s="1">
        <f t="shared" ref="AO385:AO406" si="65">AL385</f>
        <v>1</v>
      </c>
    </row>
    <row r="386" spans="36:41" x14ac:dyDescent="0.35">
      <c r="AJ386" s="29">
        <f t="shared" si="63"/>
        <v>46093</v>
      </c>
      <c r="AK386">
        <f t="shared" si="60"/>
        <v>0</v>
      </c>
      <c r="AL386" s="1">
        <f t="shared" si="61"/>
        <v>1</v>
      </c>
      <c r="AM386" s="1">
        <f t="shared" si="62"/>
        <v>0</v>
      </c>
      <c r="AN386" s="1">
        <f t="shared" si="64"/>
        <v>0</v>
      </c>
      <c r="AO386" s="1">
        <f t="shared" si="65"/>
        <v>1</v>
      </c>
    </row>
    <row r="387" spans="36:41" x14ac:dyDescent="0.35">
      <c r="AJ387" s="29">
        <f t="shared" si="63"/>
        <v>46094</v>
      </c>
      <c r="AK387">
        <f t="shared" si="60"/>
        <v>0</v>
      </c>
      <c r="AL387" s="1">
        <f t="shared" si="61"/>
        <v>1</v>
      </c>
      <c r="AM387" s="1">
        <f t="shared" si="62"/>
        <v>0</v>
      </c>
      <c r="AN387" s="1">
        <f t="shared" si="64"/>
        <v>0</v>
      </c>
      <c r="AO387" s="1">
        <f t="shared" si="65"/>
        <v>1</v>
      </c>
    </row>
    <row r="388" spans="36:41" x14ac:dyDescent="0.35">
      <c r="AJ388" s="29">
        <f t="shared" si="63"/>
        <v>46095</v>
      </c>
      <c r="AK388">
        <f t="shared" si="60"/>
        <v>0</v>
      </c>
      <c r="AL388" s="1">
        <f t="shared" si="61"/>
        <v>1</v>
      </c>
      <c r="AM388" s="1">
        <f t="shared" si="62"/>
        <v>0</v>
      </c>
      <c r="AN388" s="1">
        <f t="shared" si="64"/>
        <v>0</v>
      </c>
      <c r="AO388" s="1">
        <f t="shared" si="65"/>
        <v>1</v>
      </c>
    </row>
    <row r="389" spans="36:41" x14ac:dyDescent="0.35">
      <c r="AJ389" s="29">
        <f t="shared" si="63"/>
        <v>46096</v>
      </c>
      <c r="AK389">
        <f t="shared" si="60"/>
        <v>0</v>
      </c>
      <c r="AL389" s="1">
        <f t="shared" si="61"/>
        <v>1</v>
      </c>
      <c r="AM389" s="1">
        <f t="shared" si="62"/>
        <v>0</v>
      </c>
      <c r="AN389" s="1">
        <f t="shared" si="64"/>
        <v>0</v>
      </c>
      <c r="AO389" s="1">
        <f t="shared" si="65"/>
        <v>1</v>
      </c>
    </row>
    <row r="390" spans="36:41" x14ac:dyDescent="0.35">
      <c r="AJ390" s="29">
        <f t="shared" si="63"/>
        <v>46097</v>
      </c>
      <c r="AK390">
        <f t="shared" si="60"/>
        <v>0</v>
      </c>
      <c r="AL390" s="1">
        <f t="shared" si="61"/>
        <v>1</v>
      </c>
      <c r="AM390" s="1">
        <f t="shared" si="62"/>
        <v>0</v>
      </c>
      <c r="AN390" s="1">
        <f t="shared" si="64"/>
        <v>0</v>
      </c>
      <c r="AO390" s="1">
        <f t="shared" si="65"/>
        <v>1</v>
      </c>
    </row>
    <row r="391" spans="36:41" x14ac:dyDescent="0.35">
      <c r="AJ391" s="29">
        <f t="shared" si="63"/>
        <v>46098</v>
      </c>
      <c r="AK391">
        <f t="shared" si="60"/>
        <v>0</v>
      </c>
      <c r="AL391" s="1">
        <f t="shared" si="61"/>
        <v>1</v>
      </c>
      <c r="AM391" s="1">
        <f t="shared" si="62"/>
        <v>0</v>
      </c>
      <c r="AN391" s="1">
        <f t="shared" si="64"/>
        <v>0</v>
      </c>
      <c r="AO391" s="1">
        <f t="shared" si="65"/>
        <v>1</v>
      </c>
    </row>
    <row r="392" spans="36:41" x14ac:dyDescent="0.35">
      <c r="AJ392" s="29">
        <f t="shared" si="63"/>
        <v>46099</v>
      </c>
      <c r="AK392">
        <f t="shared" si="60"/>
        <v>0</v>
      </c>
      <c r="AL392" s="1">
        <f t="shared" si="61"/>
        <v>1</v>
      </c>
      <c r="AM392" s="1">
        <f t="shared" si="62"/>
        <v>0</v>
      </c>
      <c r="AN392" s="1">
        <f t="shared" si="64"/>
        <v>0</v>
      </c>
      <c r="AO392" s="1">
        <f t="shared" si="65"/>
        <v>1</v>
      </c>
    </row>
    <row r="393" spans="36:41" x14ac:dyDescent="0.35">
      <c r="AJ393" s="29">
        <f t="shared" si="63"/>
        <v>46100</v>
      </c>
      <c r="AK393">
        <f t="shared" si="60"/>
        <v>0</v>
      </c>
      <c r="AL393" s="1">
        <f t="shared" si="61"/>
        <v>1</v>
      </c>
      <c r="AM393" s="1">
        <f t="shared" si="62"/>
        <v>0</v>
      </c>
      <c r="AN393" s="1">
        <f t="shared" si="64"/>
        <v>0</v>
      </c>
      <c r="AO393" s="1">
        <f t="shared" si="65"/>
        <v>1</v>
      </c>
    </row>
    <row r="394" spans="36:41" x14ac:dyDescent="0.35">
      <c r="AJ394" s="29">
        <f t="shared" si="63"/>
        <v>46101</v>
      </c>
      <c r="AK394">
        <f t="shared" si="60"/>
        <v>0</v>
      </c>
      <c r="AL394" s="1">
        <f t="shared" si="61"/>
        <v>1</v>
      </c>
      <c r="AM394" s="1">
        <f t="shared" si="62"/>
        <v>0</v>
      </c>
      <c r="AN394" s="1">
        <f t="shared" si="64"/>
        <v>0</v>
      </c>
      <c r="AO394" s="1">
        <f t="shared" si="65"/>
        <v>1</v>
      </c>
    </row>
    <row r="395" spans="36:41" x14ac:dyDescent="0.35">
      <c r="AJ395" s="29">
        <f t="shared" si="63"/>
        <v>46102</v>
      </c>
      <c r="AK395">
        <f t="shared" si="60"/>
        <v>0</v>
      </c>
      <c r="AL395" s="1">
        <f t="shared" si="61"/>
        <v>1</v>
      </c>
      <c r="AM395" s="1">
        <f t="shared" si="62"/>
        <v>0</v>
      </c>
      <c r="AN395" s="1">
        <f t="shared" si="64"/>
        <v>0</v>
      </c>
      <c r="AO395" s="1">
        <f t="shared" si="65"/>
        <v>1</v>
      </c>
    </row>
    <row r="396" spans="36:41" x14ac:dyDescent="0.35">
      <c r="AJ396" s="29">
        <f t="shared" si="63"/>
        <v>46103</v>
      </c>
      <c r="AK396">
        <f t="shared" si="60"/>
        <v>0</v>
      </c>
      <c r="AL396" s="1">
        <f t="shared" si="61"/>
        <v>1</v>
      </c>
      <c r="AM396" s="1">
        <f t="shared" si="62"/>
        <v>0</v>
      </c>
      <c r="AN396" s="1">
        <f t="shared" si="64"/>
        <v>0</v>
      </c>
      <c r="AO396" s="1">
        <f t="shared" si="65"/>
        <v>1</v>
      </c>
    </row>
    <row r="397" spans="36:41" x14ac:dyDescent="0.35">
      <c r="AJ397" s="29">
        <f t="shared" si="63"/>
        <v>46104</v>
      </c>
      <c r="AK397">
        <f t="shared" si="60"/>
        <v>0</v>
      </c>
      <c r="AL397" s="1">
        <f t="shared" si="61"/>
        <v>1</v>
      </c>
      <c r="AM397" s="1">
        <f t="shared" si="62"/>
        <v>0</v>
      </c>
      <c r="AN397" s="1">
        <f t="shared" si="64"/>
        <v>0</v>
      </c>
      <c r="AO397" s="1">
        <f t="shared" si="65"/>
        <v>1</v>
      </c>
    </row>
    <row r="398" spans="36:41" x14ac:dyDescent="0.35">
      <c r="AJ398" s="29">
        <f t="shared" si="63"/>
        <v>46105</v>
      </c>
      <c r="AK398">
        <f t="shared" si="60"/>
        <v>0</v>
      </c>
      <c r="AL398" s="1">
        <f t="shared" si="61"/>
        <v>1</v>
      </c>
      <c r="AM398" s="1">
        <f t="shared" si="62"/>
        <v>0</v>
      </c>
      <c r="AN398" s="1">
        <f t="shared" si="64"/>
        <v>0</v>
      </c>
      <c r="AO398" s="1">
        <f t="shared" si="65"/>
        <v>1</v>
      </c>
    </row>
    <row r="399" spans="36:41" x14ac:dyDescent="0.35">
      <c r="AJ399" s="29">
        <f t="shared" si="63"/>
        <v>46106</v>
      </c>
      <c r="AK399">
        <f t="shared" si="60"/>
        <v>0</v>
      </c>
      <c r="AL399" s="1">
        <f t="shared" si="61"/>
        <v>1</v>
      </c>
      <c r="AM399" s="1">
        <f t="shared" si="62"/>
        <v>0</v>
      </c>
      <c r="AN399" s="1">
        <f t="shared" si="64"/>
        <v>0</v>
      </c>
      <c r="AO399" s="1">
        <f t="shared" si="65"/>
        <v>1</v>
      </c>
    </row>
    <row r="400" spans="36:41" x14ac:dyDescent="0.35">
      <c r="AJ400" s="29">
        <f t="shared" si="63"/>
        <v>46107</v>
      </c>
      <c r="AK400">
        <f t="shared" si="60"/>
        <v>0</v>
      </c>
      <c r="AL400" s="1">
        <f t="shared" si="61"/>
        <v>1</v>
      </c>
      <c r="AM400" s="1">
        <f t="shared" si="62"/>
        <v>0</v>
      </c>
      <c r="AN400" s="1">
        <f t="shared" si="64"/>
        <v>0</v>
      </c>
      <c r="AO400" s="1">
        <f t="shared" si="65"/>
        <v>1</v>
      </c>
    </row>
    <row r="401" spans="36:41" x14ac:dyDescent="0.35">
      <c r="AJ401" s="29">
        <f t="shared" si="63"/>
        <v>46108</v>
      </c>
      <c r="AK401">
        <f t="shared" si="60"/>
        <v>0</v>
      </c>
      <c r="AL401" s="1">
        <f t="shared" si="61"/>
        <v>1</v>
      </c>
      <c r="AM401" s="1">
        <f t="shared" si="62"/>
        <v>0</v>
      </c>
      <c r="AN401" s="1">
        <f t="shared" si="64"/>
        <v>0</v>
      </c>
      <c r="AO401" s="1">
        <f t="shared" si="65"/>
        <v>1</v>
      </c>
    </row>
    <row r="402" spans="36:41" x14ac:dyDescent="0.35">
      <c r="AJ402" s="29">
        <f t="shared" si="63"/>
        <v>46109</v>
      </c>
      <c r="AK402">
        <f t="shared" si="60"/>
        <v>0</v>
      </c>
      <c r="AL402" s="1">
        <f t="shared" si="61"/>
        <v>1</v>
      </c>
      <c r="AM402" s="1">
        <f t="shared" si="62"/>
        <v>0</v>
      </c>
      <c r="AN402" s="1">
        <f t="shared" si="64"/>
        <v>0</v>
      </c>
      <c r="AO402" s="1">
        <f t="shared" si="65"/>
        <v>1</v>
      </c>
    </row>
    <row r="403" spans="36:41" x14ac:dyDescent="0.35">
      <c r="AJ403" s="29">
        <f t="shared" si="63"/>
        <v>46110</v>
      </c>
      <c r="AK403">
        <f t="shared" si="60"/>
        <v>0</v>
      </c>
      <c r="AL403" s="1">
        <f t="shared" si="61"/>
        <v>1</v>
      </c>
      <c r="AM403" s="1">
        <f t="shared" si="62"/>
        <v>0</v>
      </c>
      <c r="AN403" s="1">
        <f t="shared" si="64"/>
        <v>0</v>
      </c>
      <c r="AO403" s="1">
        <f t="shared" si="65"/>
        <v>1</v>
      </c>
    </row>
    <row r="404" spans="36:41" x14ac:dyDescent="0.35">
      <c r="AJ404" s="29">
        <f t="shared" si="63"/>
        <v>46111</v>
      </c>
      <c r="AK404">
        <f t="shared" si="60"/>
        <v>0</v>
      </c>
      <c r="AL404" s="1">
        <f t="shared" si="61"/>
        <v>1</v>
      </c>
      <c r="AM404" s="1">
        <f t="shared" si="62"/>
        <v>0</v>
      </c>
      <c r="AN404" s="1">
        <f t="shared" si="64"/>
        <v>0</v>
      </c>
      <c r="AO404" s="1">
        <f t="shared" si="65"/>
        <v>1</v>
      </c>
    </row>
    <row r="405" spans="36:41" x14ac:dyDescent="0.35">
      <c r="AJ405" s="29">
        <f t="shared" si="63"/>
        <v>46112</v>
      </c>
      <c r="AK405">
        <f t="shared" si="60"/>
        <v>0</v>
      </c>
      <c r="AL405" s="1">
        <f t="shared" si="61"/>
        <v>0.35</v>
      </c>
      <c r="AM405" s="1">
        <f t="shared" si="62"/>
        <v>0</v>
      </c>
      <c r="AN405" s="1">
        <f t="shared" si="64"/>
        <v>0</v>
      </c>
      <c r="AO405" s="1">
        <f t="shared" si="65"/>
        <v>0.35</v>
      </c>
    </row>
    <row r="406" spans="36:41" x14ac:dyDescent="0.35">
      <c r="AJ406" s="29">
        <f t="shared" si="63"/>
        <v>46113</v>
      </c>
      <c r="AK406">
        <f t="shared" si="60"/>
        <v>0</v>
      </c>
      <c r="AL406" s="1">
        <f t="shared" si="61"/>
        <v>1</v>
      </c>
      <c r="AM406" s="1">
        <f t="shared" si="62"/>
        <v>0</v>
      </c>
      <c r="AN406" s="1">
        <f t="shared" si="64"/>
        <v>0</v>
      </c>
      <c r="AO406" s="1">
        <f t="shared" si="65"/>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G4:H4"/>
    <mergeCell ref="L4:M4"/>
    <mergeCell ref="V4:W4"/>
    <mergeCell ref="Q4:R4"/>
    <mergeCell ref="V12:W12"/>
    <mergeCell ref="Q12:R12"/>
    <mergeCell ref="L12:M12"/>
    <mergeCell ref="G12:H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0" orientation="portrait" r:id="rId1"/>
  <headerFooter>
    <oddFooter>&amp;L&amp;1#&amp;"Calibri"&amp;10&amp;K317100Classification GRTgaz : Public [ ] Interne [X] Restreint [ ] Secret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C07A-0F09-4DB3-AB69-FBAB2C5786AA}">
  <sheetPr codeName="Feuil3">
    <tabColor theme="7" tint="0.59999389629810485"/>
    <pageSetUpPr fitToPage="1"/>
  </sheetPr>
  <dimension ref="A1:AF936"/>
  <sheetViews>
    <sheetView showGridLines="0" zoomScale="85" zoomScaleNormal="85" workbookViewId="0">
      <selection sqref="A1:XFD1048576"/>
    </sheetView>
  </sheetViews>
  <sheetFormatPr baseColWidth="10" defaultColWidth="11.36328125" defaultRowHeight="14.5" x14ac:dyDescent="0.35"/>
  <cols>
    <col min="1" max="1" width="17.453125" style="1" customWidth="1"/>
    <col min="2" max="4" width="11.36328125" style="1"/>
    <col min="5" max="5" width="12.5429687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83" customFormat="1" ht="17.5" x14ac:dyDescent="0.3">
      <c r="A1" s="114" t="s">
        <v>67</v>
      </c>
      <c r="C1" s="88"/>
      <c r="E1" s="86"/>
      <c r="F1" s="84"/>
      <c r="G1" s="85" t="s">
        <v>49</v>
      </c>
      <c r="H1" s="85"/>
      <c r="I1" s="86"/>
      <c r="J1" s="86"/>
      <c r="K1" s="87" t="s">
        <v>58</v>
      </c>
      <c r="L1" s="86"/>
      <c r="M1" s="86"/>
      <c r="N1" s="86"/>
      <c r="O1" s="86"/>
      <c r="P1" s="86"/>
      <c r="Q1" s="86"/>
      <c r="R1" s="86"/>
      <c r="S1" s="86"/>
      <c r="V1" s="86"/>
      <c r="W1" s="86"/>
      <c r="X1" s="86"/>
    </row>
    <row r="2" spans="1:32" x14ac:dyDescent="0.35">
      <c r="C2" s="5"/>
      <c r="D2" s="6"/>
      <c r="E2" s="3"/>
      <c r="F2" s="2"/>
      <c r="G2" s="3"/>
      <c r="H2" s="3"/>
      <c r="I2" s="3"/>
      <c r="J2" s="3"/>
      <c r="K2" s="3"/>
      <c r="L2" s="3"/>
      <c r="M2" s="3"/>
      <c r="N2" s="3"/>
      <c r="O2" s="3"/>
      <c r="P2" s="3"/>
      <c r="Q2" s="3"/>
      <c r="R2" s="3"/>
      <c r="S2" s="3"/>
      <c r="V2" s="3"/>
      <c r="W2" s="3"/>
      <c r="X2" s="3"/>
      <c r="AF2" s="6"/>
    </row>
    <row r="3" spans="1:32" ht="15" x14ac:dyDescent="0.35">
      <c r="A3" s="96" t="s">
        <v>62</v>
      </c>
      <c r="B3" s="96"/>
      <c r="C3" s="97"/>
      <c r="D3" s="98">
        <f>H3+M3+R3+W3</f>
        <v>45</v>
      </c>
      <c r="E3" s="96" t="s">
        <v>15</v>
      </c>
      <c r="F3" s="2"/>
      <c r="G3" s="124" t="str">
        <f>Serene_A_I!G3</f>
        <v>Serene Atl 23</v>
      </c>
      <c r="H3" s="124">
        <f>Serene_A_I!H3</f>
        <v>5</v>
      </c>
      <c r="I3" s="79" t="s">
        <v>58</v>
      </c>
      <c r="J3" s="80"/>
      <c r="K3" s="3"/>
      <c r="L3" s="124" t="str">
        <f>Serene_A_I!L3</f>
        <v>Serene Atl 24</v>
      </c>
      <c r="M3" s="124">
        <f>Serene_A_I!M3</f>
        <v>31.5</v>
      </c>
      <c r="N3" s="79" t="s">
        <v>58</v>
      </c>
      <c r="O3" s="80"/>
      <c r="P3" s="3"/>
      <c r="Q3" s="124" t="str">
        <f>Serene_A_I!Q3</f>
        <v>Serene Atl 25</v>
      </c>
      <c r="R3" s="124">
        <f>Serene_A_I!R3</f>
        <v>8.5</v>
      </c>
      <c r="S3" s="79" t="s">
        <v>58</v>
      </c>
      <c r="T3" s="80"/>
      <c r="V3" s="124">
        <f>Serene_A_I!V3</f>
        <v>0</v>
      </c>
      <c r="W3" s="124">
        <f>Serene_A_I!W3</f>
        <v>0</v>
      </c>
      <c r="X3" s="79" t="s">
        <v>58</v>
      </c>
      <c r="Y3" s="80"/>
      <c r="AF3" s="6"/>
    </row>
    <row r="4" spans="1:32" ht="25.5" customHeight="1" x14ac:dyDescent="0.35">
      <c r="A4" s="96" t="s">
        <v>64</v>
      </c>
      <c r="B4" s="96"/>
      <c r="C4" s="97"/>
      <c r="D4" s="98">
        <f>(H3*I4+M3*N4+R3*S4+W3*X4)/D3</f>
        <v>69.777777777777771</v>
      </c>
      <c r="E4" s="96" t="s">
        <v>63</v>
      </c>
      <c r="F4" s="2"/>
      <c r="G4" s="320" t="s">
        <v>50</v>
      </c>
      <c r="H4" s="321"/>
      <c r="I4" s="79">
        <f>SUMIFS('Base Produits'!$W:$W,'Base Produits'!$V:$V,G3)</f>
        <v>68</v>
      </c>
      <c r="J4" s="80"/>
      <c r="K4" s="3"/>
      <c r="L4" s="320" t="s">
        <v>50</v>
      </c>
      <c r="M4" s="321"/>
      <c r="N4" s="79">
        <f>SUMIFS('Base Produits'!$W:$W,'Base Produits'!$V:$V,L3)</f>
        <v>70</v>
      </c>
      <c r="O4" s="80"/>
      <c r="P4" s="3"/>
      <c r="Q4" s="320" t="s">
        <v>50</v>
      </c>
      <c r="R4" s="321"/>
      <c r="S4" s="79">
        <f>SUMIFS('Base Produits'!$W:$W,'Base Produits'!$V:$V,Q3)</f>
        <v>70</v>
      </c>
      <c r="T4" s="80"/>
      <c r="V4" s="320" t="s">
        <v>50</v>
      </c>
      <c r="W4" s="321"/>
      <c r="X4" s="79">
        <f>SUMIFS('Base Produits'!$W:$W,'Base Produits'!$V:$V,V3)</f>
        <v>0</v>
      </c>
      <c r="Y4" s="80"/>
      <c r="AF4" s="6"/>
    </row>
    <row r="5" spans="1:32" ht="38.25" customHeight="1" x14ac:dyDescent="0.35">
      <c r="A5" s="96" t="s">
        <v>65</v>
      </c>
      <c r="B5" s="96"/>
      <c r="C5" s="97"/>
      <c r="D5" s="99">
        <f>(IFERROR(H3/I4,0)+IFERROR(M3/N4,0)+IFERROR(R3/S4,0)+IFERROR(W3/X4,0))*1000</f>
        <v>644.9579831932773</v>
      </c>
      <c r="E5" s="96" t="s">
        <v>66</v>
      </c>
      <c r="F5" s="2"/>
      <c r="G5" s="322" t="s">
        <v>51</v>
      </c>
      <c r="H5" s="323"/>
      <c r="I5" s="81" t="s">
        <v>212</v>
      </c>
      <c r="J5" s="82" t="s">
        <v>211</v>
      </c>
      <c r="K5" s="3"/>
      <c r="L5" s="322" t="s">
        <v>51</v>
      </c>
      <c r="M5" s="323"/>
      <c r="N5" s="81" t="s">
        <v>212</v>
      </c>
      <c r="O5" s="82" t="s">
        <v>211</v>
      </c>
      <c r="P5" s="3"/>
      <c r="Q5" s="322" t="s">
        <v>51</v>
      </c>
      <c r="R5" s="323"/>
      <c r="S5" s="81" t="s">
        <v>212</v>
      </c>
      <c r="T5" s="82" t="s">
        <v>211</v>
      </c>
      <c r="V5" s="322" t="s">
        <v>51</v>
      </c>
      <c r="W5" s="323"/>
      <c r="X5" s="81" t="s">
        <v>212</v>
      </c>
      <c r="Y5" s="82" t="s">
        <v>211</v>
      </c>
      <c r="AF5" s="6"/>
    </row>
    <row r="6" spans="1:32" x14ac:dyDescent="0.35">
      <c r="C6" s="5"/>
      <c r="D6" s="6"/>
      <c r="F6" s="2"/>
      <c r="G6" s="324"/>
      <c r="H6" s="325"/>
      <c r="I6" s="89">
        <f>SUMIFS('Base Produits'!$G:$G,'Base Produits'!$E:$E,G$3,'Base Produits'!$F:$F,1)</f>
        <v>1</v>
      </c>
      <c r="J6" s="90">
        <f>SUMIFS('Base Produits'!$H:$H,'Base Produits'!$E:$E,G$3,'Base Produits'!$F:$F,1)</f>
        <v>1</v>
      </c>
      <c r="K6" s="3"/>
      <c r="L6" s="324"/>
      <c r="M6" s="325"/>
      <c r="N6" s="89">
        <f>SUMIFS('Base Produits'!$G:$G,'Base Produits'!$E:$E,L$3,'Base Produits'!$F:$F,1)</f>
        <v>1</v>
      </c>
      <c r="O6" s="90">
        <f>SUMIFS('Base Produits'!$H:$H,'Base Produits'!$E:$E,L$3,'Base Produits'!$F:$F,1)</f>
        <v>1</v>
      </c>
      <c r="P6" s="3"/>
      <c r="Q6" s="324"/>
      <c r="R6" s="325"/>
      <c r="S6" s="89">
        <f>SUMIFS('Base Produits'!$G:$G,'Base Produits'!$E:$E,Q$3,'Base Produits'!$F:$F,1)</f>
        <v>1</v>
      </c>
      <c r="T6" s="90">
        <f>SUMIFS('Base Produits'!$H:$H,'Base Produits'!$E:$E,Q$3,'Base Produits'!$F:$F,1)</f>
        <v>1</v>
      </c>
      <c r="V6" s="324"/>
      <c r="W6" s="325"/>
      <c r="X6" s="89">
        <f>SUMIFS('Base Produits'!$G:$G,'Base Produits'!$E:$E,V$3,'Base Produits'!$F:$F,1)</f>
        <v>0</v>
      </c>
      <c r="Y6" s="90">
        <f>SUMIFS('Base Produits'!$H:$H,'Base Produits'!$E:$E,V$3,'Base Produits'!$F:$F,1)</f>
        <v>0</v>
      </c>
      <c r="AF6" s="6"/>
    </row>
    <row r="7" spans="1:32" x14ac:dyDescent="0.35">
      <c r="C7" s="5"/>
      <c r="D7" s="6"/>
      <c r="F7" s="2"/>
      <c r="G7" s="324"/>
      <c r="H7" s="325"/>
      <c r="I7" s="91">
        <f>IF(OR(I6=0,I6=""),"",SUMIFS('Base Produits'!$G:$G,'Base Produits'!$E:$E,G$3,'Base Produits'!$F:$F,2))</f>
        <v>0.75</v>
      </c>
      <c r="J7" s="92">
        <f>IF(OR(I6=0,I6=""),"",SUMIFS('Base Produits'!$H:$H,'Base Produits'!$E:$E,G$3,'Base Produits'!$F:$F,2))</f>
        <v>0.75</v>
      </c>
      <c r="K7" s="3"/>
      <c r="L7" s="324"/>
      <c r="M7" s="325"/>
      <c r="N7" s="91">
        <f>IF(OR(N6=0,N6=""),"",SUMIFS('Base Produits'!$G:$G,'Base Produits'!$E:$E,L$3,'Base Produits'!$F:$F,2))</f>
        <v>0.75</v>
      </c>
      <c r="O7" s="92">
        <f>IF(OR(N6=0,N6=""),"",SUMIFS('Base Produits'!$H:$H,'Base Produits'!$E:$E,L$3,'Base Produits'!$F:$F,2))</f>
        <v>0.73</v>
      </c>
      <c r="P7" s="3"/>
      <c r="Q7" s="324"/>
      <c r="R7" s="325"/>
      <c r="S7" s="91">
        <f>IF(OR(S6=0,S6=""),"",SUMIFS('Base Produits'!$G:$G,'Base Produits'!$E:$E,Q$3,'Base Produits'!$F:$F,2))</f>
        <v>0.7</v>
      </c>
      <c r="T7" s="92">
        <f>IF(OR(S6=0,S6=""),"",SUMIFS('Base Produits'!$H:$H,'Base Produits'!$E:$E,Q$3,'Base Produits'!$F:$F,2))</f>
        <v>0.72</v>
      </c>
      <c r="V7" s="324"/>
      <c r="W7" s="325"/>
      <c r="X7" s="91" t="str">
        <f>IF(OR(X6=0,X6=""),"",SUMIFS('Base Produits'!$G:$G,'Base Produits'!$E:$E,V$3,'Base Produits'!$F:$F,2))</f>
        <v/>
      </c>
      <c r="Y7" s="92" t="str">
        <f>IF(OR(X6=0,X6=""),"",SUMIFS('Base Produits'!$H:$H,'Base Produits'!$E:$E,V$3,'Base Produits'!$F:$F,2))</f>
        <v/>
      </c>
      <c r="AF7" s="6"/>
    </row>
    <row r="8" spans="1:32" x14ac:dyDescent="0.35">
      <c r="C8" s="5"/>
      <c r="D8" s="6"/>
      <c r="F8" s="2"/>
      <c r="G8" s="324"/>
      <c r="H8" s="325"/>
      <c r="I8" s="91">
        <f>IF(OR(I7=0,I7=""),"",SUMIFS('Base Produits'!$G:$G,'Base Produits'!$E:$E,G$3,'Base Produits'!$F:$F,3))</f>
        <v>0.35</v>
      </c>
      <c r="J8" s="92">
        <f>IF(OR(I7=0,I7=""),"",SUMIFS('Base Produits'!$H:$H,'Base Produits'!$E:$E,G$3,'Base Produits'!$F:$F,3))</f>
        <v>0.45</v>
      </c>
      <c r="K8" s="3"/>
      <c r="L8" s="324"/>
      <c r="M8" s="325"/>
      <c r="N8" s="91">
        <f>IF(OR(N7=0,N7=""),"",SUMIFS('Base Produits'!$G:$G,'Base Produits'!$E:$E,L$3,'Base Produits'!$F:$F,3))</f>
        <v>0.45</v>
      </c>
      <c r="O8" s="92">
        <f>IF(OR(N7=0,N7=""),"",SUMIFS('Base Produits'!$H:$H,'Base Produits'!$E:$E,L$3,'Base Produits'!$F:$F,3))</f>
        <v>0.5</v>
      </c>
      <c r="P8" s="3"/>
      <c r="Q8" s="324"/>
      <c r="R8" s="325"/>
      <c r="S8" s="91">
        <f>IF(OR(S7=0,S7=""),"",SUMIFS('Base Produits'!$G:$G,'Base Produits'!$E:$E,Q$3,'Base Produits'!$F:$F,3))</f>
        <v>0.25</v>
      </c>
      <c r="T8" s="92">
        <f>IF(OR(S7=0,S7=""),"",SUMIFS('Base Produits'!$H:$H,'Base Produits'!$E:$E,Q$3,'Base Produits'!$F:$F,3))</f>
        <v>0.36</v>
      </c>
      <c r="V8" s="324"/>
      <c r="W8" s="325"/>
      <c r="X8" s="91" t="str">
        <f>IF(OR(X7=0,X7=""),"",SUMIFS('Base Produits'!$G:$G,'Base Produits'!$E:$E,V$3,'Base Produits'!$F:$F,3))</f>
        <v/>
      </c>
      <c r="Y8" s="92" t="str">
        <f>IF(OR(X7=0,X7=""),"",SUMIFS('Base Produits'!$H:$H,'Base Produits'!$E:$E,V$3,'Base Produits'!$F:$F,3))</f>
        <v/>
      </c>
      <c r="AF8" s="6"/>
    </row>
    <row r="9" spans="1:32" x14ac:dyDescent="0.35">
      <c r="C9" s="5"/>
      <c r="D9" s="290"/>
      <c r="F9" s="2"/>
      <c r="G9" s="324"/>
      <c r="H9" s="325"/>
      <c r="I9" s="91">
        <f>IF(OR(I8=0,I8=""),"",SUMIFS('Base Produits'!$G:$G,'Base Produits'!$E:$E,G$3,'Base Produits'!$F:$F,4))</f>
        <v>0.2</v>
      </c>
      <c r="J9" s="92">
        <f>IF(OR(I8=0,I8=""),"",SUMIFS('Base Produits'!$H:$H,'Base Produits'!$E:$E,G$3,'Base Produits'!$F:$F,4))</f>
        <v>0.25</v>
      </c>
      <c r="K9" s="3"/>
      <c r="L9" s="324"/>
      <c r="M9" s="325"/>
      <c r="N9" s="91">
        <f>IF(OR(N8=0,N8=""),"",SUMIFS('Base Produits'!$G:$G,'Base Produits'!$E:$E,L$3,'Base Produits'!$F:$F,4))</f>
        <v>0</v>
      </c>
      <c r="O9" s="92">
        <f>IF(OR(N8=0,N8=""),"",SUMIFS('Base Produits'!$H:$H,'Base Produits'!$E:$E,L$3,'Base Produits'!$F:$F,4))</f>
        <v>0.17</v>
      </c>
      <c r="P9" s="3"/>
      <c r="Q9" s="324"/>
      <c r="R9" s="325"/>
      <c r="S9" s="91">
        <f>IF(OR(S8=0,S8=""),"",SUMIFS('Base Produits'!$G:$G,'Base Produits'!$E:$E,Q$3,'Base Produits'!$F:$F,4))</f>
        <v>0.1</v>
      </c>
      <c r="T9" s="92">
        <f>IF(OR(S8=0,S8=""),"",SUMIFS('Base Produits'!$H:$H,'Base Produits'!$E:$E,Q$3,'Base Produits'!$F:$F,4))</f>
        <v>0.22</v>
      </c>
      <c r="V9" s="324"/>
      <c r="W9" s="325"/>
      <c r="X9" s="91" t="str">
        <f>IF(OR(X8=0,X8=""),"",SUMIFS('Base Produits'!$G:$G,'Base Produits'!$E:$E,V$3,'Base Produits'!$F:$F,4))</f>
        <v/>
      </c>
      <c r="Y9" s="92" t="str">
        <f>IF(OR(X8=0,X8=""),"",SUMIFS('Base Produits'!$H:$H,'Base Produits'!$E:$E,V$3,'Base Produits'!$F:$F,4))</f>
        <v/>
      </c>
      <c r="AF9" s="6"/>
    </row>
    <row r="10" spans="1:32" x14ac:dyDescent="0.35">
      <c r="C10" s="5"/>
      <c r="D10" s="6"/>
      <c r="E10" s="3"/>
      <c r="F10" s="2"/>
      <c r="G10" s="324"/>
      <c r="H10" s="325"/>
      <c r="I10" s="91">
        <f>IF(OR(I9=0,I9=""),"",SUMIFS('Base Produits'!$G:$G,'Base Produits'!$E:$E,G$3,'Base Produits'!$F:$F,5))</f>
        <v>0</v>
      </c>
      <c r="J10" s="92">
        <f>IF(OR(I9=0,I9=""),"",SUMIFS('Base Produits'!$H:$H,'Base Produits'!$E:$E,G$3,'Base Produits'!$F:$F,5))</f>
        <v>0.18</v>
      </c>
      <c r="K10" s="3"/>
      <c r="L10" s="324"/>
      <c r="M10" s="325"/>
      <c r="N10" s="91" t="str">
        <f>IF(OR(N9=0,N9=""),"",SUMIFS('Base Produits'!$G:$G,'Base Produits'!$E:$E,L$3,'Base Produits'!$F:$F,5))</f>
        <v/>
      </c>
      <c r="O10" s="92" t="str">
        <f>IF(OR(N9=0,N9=""),"",SUMIFS('Base Produits'!$H:$H,'Base Produits'!$E:$E,L$3,'Base Produits'!$F:$F,5))</f>
        <v/>
      </c>
      <c r="P10" s="3"/>
      <c r="Q10" s="324"/>
      <c r="R10" s="325"/>
      <c r="S10" s="91">
        <f>IF(OR(S9=0,S9=""),"",SUMIFS('Base Produits'!$G:$G,'Base Produits'!$E:$E,Q$3,'Base Produits'!$F:$F,5))</f>
        <v>0</v>
      </c>
      <c r="T10" s="92">
        <f>IF(OR(S9=0,S9=""),"",SUMIFS('Base Produits'!$H:$H,'Base Produits'!$E:$E,Q$3,'Base Produits'!$F:$F,5))</f>
        <v>0.17</v>
      </c>
      <c r="V10" s="324"/>
      <c r="W10" s="325"/>
      <c r="X10" s="91" t="str">
        <f>IF(OR(X9=0,X9=""),"",SUMIFS('Base Produits'!$G:$G,'Base Produits'!$E:$E,V$3,'Base Produits'!$F:$F,5))</f>
        <v/>
      </c>
      <c r="Y10" s="92" t="str">
        <f>IF(OR(X9=0,X9=""),"",SUMIFS('Base Produits'!$H:$H,'Base Produits'!$E:$E,V$3,'Base Produits'!$F:$F,5))</f>
        <v/>
      </c>
      <c r="AF10" s="6"/>
    </row>
    <row r="11" spans="1:32" x14ac:dyDescent="0.35">
      <c r="C11" s="5"/>
      <c r="D11" s="6"/>
      <c r="E11" s="3"/>
      <c r="F11" s="2"/>
      <c r="G11" s="326"/>
      <c r="H11" s="327"/>
      <c r="I11" s="91" t="str">
        <f>IF(OR(I10=0,I10=""),"",SUMIFS('Base Produits'!$G:$G,'Base Produits'!$E:$E,G$3,'Base Produits'!$F:$F,6))</f>
        <v/>
      </c>
      <c r="J11" s="92" t="str">
        <f>IF(OR(I10=0,I10=""),"",SUMIFS('Base Produits'!$H:$H,'Base Produits'!$E:$E,G$3,'Base Produits'!$F:$F,6))</f>
        <v/>
      </c>
      <c r="K11" s="3"/>
      <c r="L11" s="326"/>
      <c r="M11" s="327"/>
      <c r="N11" s="91" t="str">
        <f>IF(OR(N10=0,N10=""),"",SUMIFS('Base Produits'!$G:$G,'Base Produits'!$E:$E,L$3,'Base Produits'!$F:$F,6))</f>
        <v/>
      </c>
      <c r="O11" s="92" t="str">
        <f>IF(OR(N10=0,N10=""),"",SUMIFS('Base Produits'!$H:$H,'Base Produits'!$E:$E,L$3,'Base Produits'!$F:$F,6))</f>
        <v/>
      </c>
      <c r="P11" s="3"/>
      <c r="Q11" s="326"/>
      <c r="R11" s="327"/>
      <c r="S11" s="91" t="str">
        <f>IF(OR(S10=0,S10=""),"",SUMIFS('Base Produits'!$G:$G,'Base Produits'!$E:$E,Q$3,'Base Produits'!$F:$F,6))</f>
        <v/>
      </c>
      <c r="T11" s="92" t="str">
        <f>IF(OR(S10=0,S10=""),"",SUMIFS('Base Produits'!$H:$H,'Base Produits'!$E:$E,Q$3,'Base Produits'!$F:$F,6))</f>
        <v/>
      </c>
      <c r="V11" s="326"/>
      <c r="W11" s="327"/>
      <c r="X11" s="91" t="str">
        <f>IF(OR(X10=0,X10=""),"",SUMIFS('Base Produits'!$G:$G,'Base Produits'!$E:$E,V$3,'Base Produits'!$F:$F,6))</f>
        <v/>
      </c>
      <c r="Y11" s="92" t="str">
        <f>IF(OR(X10=0,X10=""),"",SUMIFS('Base Produits'!$H:$H,'Base Produits'!$E:$E,V$3,'Base Produits'!$F:$F,6))</f>
        <v/>
      </c>
      <c r="AF11" s="6"/>
    </row>
    <row r="12" spans="1:32" ht="25.5" customHeight="1" x14ac:dyDescent="0.35">
      <c r="C12" s="5"/>
      <c r="D12" s="6"/>
      <c r="E12" s="3"/>
      <c r="F12" s="2"/>
      <c r="G12" s="320" t="s">
        <v>52</v>
      </c>
      <c r="H12" s="321"/>
      <c r="I12" s="79">
        <f>SUMIFS('Base Produits'!$X:$X,'Base Produits'!$V:$V,G3)</f>
        <v>159</v>
      </c>
      <c r="J12" s="80"/>
      <c r="K12" s="3"/>
      <c r="L12" s="320" t="s">
        <v>52</v>
      </c>
      <c r="M12" s="321"/>
      <c r="N12" s="79">
        <f>SUMIFS('Base Produits'!$X:$X,'Base Produits'!$V:$V,L3)</f>
        <v>158</v>
      </c>
      <c r="O12" s="80"/>
      <c r="P12" s="3"/>
      <c r="Q12" s="320" t="s">
        <v>52</v>
      </c>
      <c r="R12" s="321"/>
      <c r="S12" s="79">
        <f>SUMIFS('Base Produits'!$X:$X,'Base Produits'!$V:$V,Q3)</f>
        <v>158</v>
      </c>
      <c r="T12" s="80"/>
      <c r="V12" s="320" t="s">
        <v>52</v>
      </c>
      <c r="W12" s="321"/>
      <c r="X12" s="79">
        <f>SUMIFS('Base Produits'!$X:$X,'Base Produits'!$V:$V,V3)</f>
        <v>0</v>
      </c>
      <c r="Y12" s="80"/>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289"/>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AF28" s="20"/>
    </row>
    <row r="29" spans="1:32" x14ac:dyDescent="0.35">
      <c r="E29" s="3"/>
      <c r="F29" s="2"/>
    </row>
    <row r="30" spans="1:32" ht="15" thickBot="1" x14ac:dyDescent="0.4">
      <c r="E30" s="3"/>
      <c r="F30" s="2"/>
      <c r="I30" s="5"/>
      <c r="N30" s="5"/>
      <c r="S30" s="5"/>
      <c r="X30" s="5"/>
    </row>
    <row r="31" spans="1:32" x14ac:dyDescent="0.35">
      <c r="A31" s="67" t="s">
        <v>38</v>
      </c>
      <c r="E31" s="3"/>
      <c r="F31" s="2"/>
      <c r="G31" s="67" t="s">
        <v>36</v>
      </c>
      <c r="H31" s="3"/>
      <c r="I31" s="67" t="s">
        <v>37</v>
      </c>
      <c r="J31" s="3"/>
      <c r="K31" s="3"/>
      <c r="L31" s="3"/>
      <c r="M31" s="3"/>
      <c r="N31" s="67" t="s">
        <v>37</v>
      </c>
      <c r="O31" s="3"/>
      <c r="P31" s="3"/>
      <c r="Q31" s="3"/>
      <c r="R31" s="3"/>
      <c r="S31" s="67" t="s">
        <v>37</v>
      </c>
      <c r="T31" s="3"/>
      <c r="U31" s="3"/>
      <c r="V31" s="3"/>
      <c r="W31" s="3"/>
      <c r="X31" s="67" t="s">
        <v>37</v>
      </c>
    </row>
    <row r="32" spans="1:32" x14ac:dyDescent="0.35">
      <c r="A32" s="68">
        <f>(IFERROR((I32*$H$3/$I$4),0)+IFERROR((N32*$M$3/$N$4),0)+IFERROR((S32*$R$3/$S$4),0)+IFERROR((X32*$W$3/$X$4),0))/($D$5/1000)</f>
        <v>0.17114006514657981</v>
      </c>
      <c r="E32" s="3"/>
      <c r="F32" s="2"/>
      <c r="G32" s="185">
        <v>0</v>
      </c>
      <c r="H32" s="3"/>
      <c r="I32" s="68" cm="1">
        <f t="array" ref="I32">IF($G32&gt;=I$7,TREND(J$6:J$7,I$6:I$7,$G32),IF($G32&gt;=I$8,TREND(J$7:J$8,I$7:I$8,$G32),IF($G32&gt;=I$9,TREND(J$8:J$9,I$8:I$9,$G32),IF($G32&gt;=I$10,TREND(J$9:J$10,I$9:I$10,$G32),IF($G32&gt;=I$11,TREND(J$10:J$11,I$10:I$11,$G32),0)))))</f>
        <v>0.18</v>
      </c>
      <c r="J32" s="3"/>
      <c r="K32" s="3"/>
      <c r="L32" s="3"/>
      <c r="M32" s="3"/>
      <c r="N32" s="68" cm="1">
        <f t="array" ref="N32">IF($G32&gt;=N$7,TREND(O$6:O$7,N$6:N$7,$G32),IF($G32&gt;=N$8,TREND(O$7:O$8,N$7:N$8,$G32),IF($G32&gt;=N$9,TREND(O$8:O$9,N$8:N$9,$G32),IF($G32&gt;=N$10,TREND(O$9:O$10,N$9:N$10,$G32),IF($G32&gt;=N$11,TREND(O$10:O$11,N$10:N$11,$G32),0)))))</f>
        <v>0.17000000000000004</v>
      </c>
      <c r="O32" s="3"/>
      <c r="P32" s="3"/>
      <c r="Q32" s="3"/>
      <c r="R32" s="3"/>
      <c r="S32" s="68" cm="1">
        <f t="array" ref="S32">IF($G32&gt;=S$7,TREND(T$6:T$7,S$6:S$7,$G32),IF($G32&gt;=S$8,TREND(T$7:T$8,S$7:S$8,$G32),IF($G32&gt;=S$9,TREND(T$8:T$9,S$8:S$9,$G32),IF($G32&gt;=S$10,TREND(T$9:T$10,S$9:S$10,$G32),IF($G32&gt;=S$11,TREND(T$10:T$11,S$10:S$11,$G32),0)))))</f>
        <v>0.17</v>
      </c>
      <c r="T32" s="3"/>
      <c r="U32" s="3"/>
      <c r="V32" s="3"/>
      <c r="W32" s="3"/>
      <c r="X32" s="68" cm="1">
        <f t="array" ref="X32">IF($G32&gt;=X$7,TREND(Y$6:Y$7,X$6:X$7,$G32),IF($G32&gt;=X$8,TREND(Y$7:Y$8,X$7:X$8,$G32),IF($G32&gt;=X$9,TREND(Y$8:Y$9,X$8:X$9,$G32),IF($G32&gt;=X$10,TREND(Y$9:Y$10,X$9:X$10,$G32),IF($G32&gt;=X$11,TREND(Y$10:Y$11,X$10:X$11,$G32),0)))))</f>
        <v>0</v>
      </c>
      <c r="Y32" s="3"/>
      <c r="Z32" s="3"/>
      <c r="AA32" s="3"/>
      <c r="AB32" s="3"/>
    </row>
    <row r="33" spans="1:28" x14ac:dyDescent="0.35">
      <c r="A33" s="68">
        <f t="shared" ref="A33:A96" si="0">(IFERROR((I33*$H$3/$I$4),0)+IFERROR((N33*$M$3/$N$4),0)+IFERROR((S33*$R$3/$S$4),0)+IFERROR((X33*$W$3/$X$4),0))/($D$5/1000)</f>
        <v>0.17759706840390882</v>
      </c>
      <c r="D33" s="205"/>
      <c r="E33" s="3"/>
      <c r="F33" s="2"/>
      <c r="G33" s="185">
        <v>0.01</v>
      </c>
      <c r="H33" s="3"/>
      <c r="I33" s="68" cm="1">
        <f t="array" ref="I33">IF($G33&gt;=I$7,TREND(J$6:J$7,I$6:I$7,$G33),IF($G33&gt;=I$8,TREND(J$7:J$8,I$7:I$8,$G33),IF($G33&gt;=I$9,TREND(J$8:J$9,I$8:I$9,$G33),IF($G33&gt;=I$10,TREND(J$9:J$10,I$9:I$10,$G33),IF($G33&gt;=I$11,TREND(J$10:J$11,I$10:I$11,$G33),0)))))</f>
        <v>0.1835</v>
      </c>
      <c r="J33" s="3"/>
      <c r="K33" s="3"/>
      <c r="L33" s="3"/>
      <c r="M33" s="3"/>
      <c r="N33" s="68" cm="1">
        <f t="array" ref="N33">IF($G33&gt;=N$7,TREND(O$6:O$7,N$6:N$7,$G33),IF($G33&gt;=N$8,TREND(O$7:O$8,N$7:N$8,$G33),IF($G33&gt;=N$9,TREND(O$8:O$9,N$8:N$9,$G33),IF($G33&gt;=N$10,TREND(O$9:O$10,N$9:N$10,$G33),IF($G33&gt;=N$11,TREND(O$10:O$11,N$10:N$11,$G33),0)))))</f>
        <v>0.17733333333333337</v>
      </c>
      <c r="O33" s="3"/>
      <c r="P33" s="3"/>
      <c r="Q33" s="3"/>
      <c r="R33" s="3"/>
      <c r="S33" s="68" cm="1">
        <f t="array" ref="S33">IF($G33&gt;=S$7,TREND(T$6:T$7,S$6:S$7,$G33),IF($G33&gt;=S$8,TREND(T$7:T$8,S$7:S$8,$G33),IF($G33&gt;=S$9,TREND(T$8:T$9,S$8:S$9,$G33),IF($G33&gt;=S$10,TREND(T$9:T$10,S$9:S$10,$G33),IF($G33&gt;=S$11,TREND(T$10:T$11,S$10:S$11,$G33),0)))))</f>
        <v>0.17500000000000002</v>
      </c>
      <c r="T33" s="3"/>
      <c r="U33" s="3"/>
      <c r="V33" s="3"/>
      <c r="W33" s="3"/>
      <c r="X33" s="175">
        <v>0</v>
      </c>
      <c r="Y33" s="3"/>
      <c r="Z33" s="3"/>
      <c r="AA33" s="3"/>
      <c r="AB33" s="3"/>
    </row>
    <row r="34" spans="1:28" x14ac:dyDescent="0.35">
      <c r="A34" s="68">
        <f t="shared" si="0"/>
        <v>0.1840540716612378</v>
      </c>
      <c r="D34" s="205"/>
      <c r="E34" s="3"/>
      <c r="F34" s="21"/>
      <c r="G34" s="185">
        <v>0.02</v>
      </c>
      <c r="H34" s="3"/>
      <c r="I34" s="68" cm="1">
        <f t="array" ref="I34">IF($G34&gt;=I$7,TREND(J$6:J$7,I$6:I$7,$G34),IF($G34&gt;=I$8,TREND(J$7:J$8,I$7:I$8,$G34),IF($G34&gt;=I$9,TREND(J$8:J$9,I$8:I$9,$G34),IF($G34&gt;=I$10,TREND(J$9:J$10,I$9:I$10,$G34),IF($G34&gt;=I$11,TREND(J$10:J$11,I$10:I$11,$G34),0)))))</f>
        <v>0.187</v>
      </c>
      <c r="J34" s="3"/>
      <c r="K34" s="3"/>
      <c r="L34" s="3"/>
      <c r="M34" s="3"/>
      <c r="N34" s="68" cm="1">
        <f t="array" ref="N34">IF($G34&gt;=N$7,TREND(O$6:O$7,N$6:N$7,$G34),IF($G34&gt;=N$8,TREND(O$7:O$8,N$7:N$8,$G34),IF($G34&gt;=N$9,TREND(O$8:O$9,N$8:N$9,$G34),IF($G34&gt;=N$10,TREND(O$9:O$10,N$9:N$10,$G34),IF($G34&gt;=N$11,TREND(O$10:O$11,N$10:N$11,$G34),0)))))</f>
        <v>0.1846666666666667</v>
      </c>
      <c r="O34" s="3"/>
      <c r="P34" s="3"/>
      <c r="Q34" s="3"/>
      <c r="R34" s="3"/>
      <c r="S34" s="68" cm="1">
        <f t="array" ref="S34">IF($G34&gt;=S$7,TREND(T$6:T$7,S$6:S$7,$G34),IF($G34&gt;=S$8,TREND(T$7:T$8,S$7:S$8,$G34),IF($G34&gt;=S$9,TREND(T$8:T$9,S$8:S$9,$G34),IF($G34&gt;=S$10,TREND(T$9:T$10,S$9:S$10,$G34),IF($G34&gt;=S$11,TREND(T$10:T$11,S$10:S$11,$G34),0)))))</f>
        <v>0.18000000000000002</v>
      </c>
      <c r="T34" s="3"/>
      <c r="U34" s="3"/>
      <c r="V34" s="3"/>
      <c r="W34" s="3"/>
      <c r="X34" s="175">
        <v>0</v>
      </c>
      <c r="Y34" s="3"/>
      <c r="Z34" s="3"/>
      <c r="AA34" s="3"/>
      <c r="AB34" s="3"/>
    </row>
    <row r="35" spans="1:28" x14ac:dyDescent="0.35">
      <c r="A35" s="68">
        <f t="shared" si="0"/>
        <v>0.19051107491856678</v>
      </c>
      <c r="D35" s="205"/>
      <c r="E35" s="3"/>
      <c r="F35" s="21"/>
      <c r="G35" s="185">
        <v>0.03</v>
      </c>
      <c r="H35" s="3"/>
      <c r="I35" s="68" cm="1">
        <f t="array" ref="I35">IF($G35&gt;=I$7,TREND(J$6:J$7,I$6:I$7,$G35),IF($G35&gt;=I$8,TREND(J$7:J$8,I$7:I$8,$G35),IF($G35&gt;=I$9,TREND(J$8:J$9,I$8:I$9,$G35),IF($G35&gt;=I$10,TREND(J$9:J$10,I$9:I$10,$G35),IF($G35&gt;=I$11,TREND(J$10:J$11,I$10:I$11,$G35),0)))))</f>
        <v>0.1905</v>
      </c>
      <c r="J35" s="3"/>
      <c r="K35" s="3"/>
      <c r="L35" s="3"/>
      <c r="M35" s="3"/>
      <c r="N35" s="68" cm="1">
        <f t="array" ref="N35">IF($G35&gt;=N$7,TREND(O$6:O$7,N$6:N$7,$G35),IF($G35&gt;=N$8,TREND(O$7:O$8,N$7:N$8,$G35),IF($G35&gt;=N$9,TREND(O$8:O$9,N$8:N$9,$G35),IF($G35&gt;=N$10,TREND(O$9:O$10,N$9:N$10,$G35),IF($G35&gt;=N$11,TREND(O$10:O$11,N$10:N$11,$G35),0)))))</f>
        <v>0.19200000000000003</v>
      </c>
      <c r="O35" s="3"/>
      <c r="P35" s="3"/>
      <c r="Q35" s="3"/>
      <c r="R35" s="3"/>
      <c r="S35" s="68" cm="1">
        <f t="array" ref="S35">IF($G35&gt;=S$7,TREND(T$6:T$7,S$6:S$7,$G35),IF($G35&gt;=S$8,TREND(T$7:T$8,S$7:S$8,$G35),IF($G35&gt;=S$9,TREND(T$8:T$9,S$8:S$9,$G35),IF($G35&gt;=S$10,TREND(T$9:T$10,S$9:S$10,$G35),IF($G35&gt;=S$11,TREND(T$10:T$11,S$10:S$11,$G35),0)))))</f>
        <v>0.185</v>
      </c>
      <c r="T35" s="3"/>
      <c r="U35" s="3"/>
      <c r="V35" s="3"/>
      <c r="W35" s="3"/>
      <c r="X35" s="175">
        <v>0</v>
      </c>
      <c r="Y35" s="3"/>
      <c r="Z35" s="3"/>
      <c r="AA35" s="3"/>
      <c r="AB35" s="3"/>
    </row>
    <row r="36" spans="1:28" x14ac:dyDescent="0.35">
      <c r="A36" s="68">
        <f t="shared" si="0"/>
        <v>0.19696807817589579</v>
      </c>
      <c r="D36" s="205"/>
      <c r="E36" s="3"/>
      <c r="F36" s="21"/>
      <c r="G36" s="185">
        <v>0.04</v>
      </c>
      <c r="H36" s="3"/>
      <c r="I36" s="68" cm="1">
        <f t="array" ref="I36">IF($G36&gt;=I$7,TREND(J$6:J$7,I$6:I$7,$G36),IF($G36&gt;=I$8,TREND(J$7:J$8,I$7:I$8,$G36),IF($G36&gt;=I$9,TREND(J$8:J$9,I$8:I$9,$G36),IF($G36&gt;=I$10,TREND(J$9:J$10,I$9:I$10,$G36),IF($G36&gt;=I$11,TREND(J$10:J$11,I$10:I$11,$G36),0)))))</f>
        <v>0.19400000000000001</v>
      </c>
      <c r="J36" s="3"/>
      <c r="K36" s="3"/>
      <c r="L36" s="3"/>
      <c r="M36" s="3"/>
      <c r="N36" s="68" cm="1">
        <f t="array" ref="N36">IF($G36&gt;=N$7,TREND(O$6:O$7,N$6:N$7,$G36),IF($G36&gt;=N$8,TREND(O$7:O$8,N$7:N$8,$G36),IF($G36&gt;=N$9,TREND(O$8:O$9,N$8:N$9,$G36),IF($G36&gt;=N$10,TREND(O$9:O$10,N$9:N$10,$G36),IF($G36&gt;=N$11,TREND(O$10:O$11,N$10:N$11,$G36),0)))))</f>
        <v>0.19933333333333336</v>
      </c>
      <c r="O36" s="3"/>
      <c r="P36" s="3"/>
      <c r="Q36" s="3"/>
      <c r="R36" s="3"/>
      <c r="S36" s="68" cm="1">
        <f t="array" ref="S36">IF($G36&gt;=S$7,TREND(T$6:T$7,S$6:S$7,$G36),IF($G36&gt;=S$8,TREND(T$7:T$8,S$7:S$8,$G36),IF($G36&gt;=S$9,TREND(T$8:T$9,S$8:S$9,$G36),IF($G36&gt;=S$10,TREND(T$9:T$10,S$9:S$10,$G36),IF($G36&gt;=S$11,TREND(T$10:T$11,S$10:S$11,$G36),0)))))</f>
        <v>0.19</v>
      </c>
      <c r="T36" s="3"/>
      <c r="U36" s="3"/>
      <c r="V36" s="3"/>
      <c r="W36" s="3"/>
      <c r="X36" s="175">
        <v>0</v>
      </c>
      <c r="Y36" s="3"/>
      <c r="Z36" s="3"/>
      <c r="AA36" s="3"/>
      <c r="AB36" s="3"/>
    </row>
    <row r="37" spans="1:28" x14ac:dyDescent="0.35">
      <c r="A37" s="68">
        <f t="shared" si="0"/>
        <v>0.2034250814332248</v>
      </c>
      <c r="D37" s="205"/>
      <c r="E37" s="3"/>
      <c r="F37" s="21"/>
      <c r="G37" s="185">
        <v>0.05</v>
      </c>
      <c r="H37" s="3"/>
      <c r="I37" s="68" cm="1">
        <f t="array" ref="I37">IF($G37&gt;=I$7,TREND(J$6:J$7,I$6:I$7,$G37),IF($G37&gt;=I$8,TREND(J$7:J$8,I$7:I$8,$G37),IF($G37&gt;=I$9,TREND(J$8:J$9,I$8:I$9,$G37),IF($G37&gt;=I$10,TREND(J$9:J$10,I$9:I$10,$G37),IF($G37&gt;=I$11,TREND(J$10:J$11,I$10:I$11,$G37),0)))))</f>
        <v>0.19750000000000001</v>
      </c>
      <c r="J37" s="3"/>
      <c r="K37" s="3"/>
      <c r="L37" s="3"/>
      <c r="M37" s="3"/>
      <c r="N37" s="68" cm="1">
        <f t="array" ref="N37">IF($G37&gt;=N$7,TREND(O$6:O$7,N$6:N$7,$G37),IF($G37&gt;=N$8,TREND(O$7:O$8,N$7:N$8,$G37),IF($G37&gt;=N$9,TREND(O$8:O$9,N$8:N$9,$G37),IF($G37&gt;=N$10,TREND(O$9:O$10,N$9:N$10,$G37),IF($G37&gt;=N$11,TREND(O$10:O$11,N$10:N$11,$G37),0)))))</f>
        <v>0.20666666666666672</v>
      </c>
      <c r="O37" s="3"/>
      <c r="P37" s="3"/>
      <c r="Q37" s="3"/>
      <c r="R37" s="3"/>
      <c r="S37" s="68" cm="1">
        <f t="array" ref="S37">IF($G37&gt;=S$7,TREND(T$6:T$7,S$6:S$7,$G37),IF($G37&gt;=S$8,TREND(T$7:T$8,S$7:S$8,$G37),IF($G37&gt;=S$9,TREND(T$8:T$9,S$8:S$9,$G37),IF($G37&gt;=S$10,TREND(T$9:T$10,S$9:S$10,$G37),IF($G37&gt;=S$11,TREND(T$10:T$11,S$10:S$11,$G37),0)))))</f>
        <v>0.19500000000000001</v>
      </c>
      <c r="T37" s="3"/>
      <c r="U37" s="3"/>
      <c r="V37" s="3"/>
      <c r="W37" s="3"/>
      <c r="X37" s="175">
        <v>0</v>
      </c>
      <c r="Y37" s="3"/>
      <c r="Z37" s="3"/>
      <c r="AA37" s="3"/>
      <c r="AB37" s="3"/>
    </row>
    <row r="38" spans="1:28" x14ac:dyDescent="0.35">
      <c r="A38" s="68">
        <f t="shared" si="0"/>
        <v>0.20988208469055378</v>
      </c>
      <c r="D38" s="205"/>
      <c r="E38" s="3"/>
      <c r="F38" s="21"/>
      <c r="G38" s="185">
        <v>0.06</v>
      </c>
      <c r="H38" s="3"/>
      <c r="I38" s="68" cm="1">
        <f t="array" ref="I38">IF($G38&gt;=I$7,TREND(J$6:J$7,I$6:I$7,$G38),IF($G38&gt;=I$8,TREND(J$7:J$8,I$7:I$8,$G38),IF($G38&gt;=I$9,TREND(J$8:J$9,I$8:I$9,$G38),IF($G38&gt;=I$10,TREND(J$9:J$10,I$9:I$10,$G38),IF($G38&gt;=I$11,TREND(J$10:J$11,I$10:I$11,$G38),0)))))</f>
        <v>0.20099999999999998</v>
      </c>
      <c r="J38" s="3"/>
      <c r="K38" s="3"/>
      <c r="L38" s="3"/>
      <c r="M38" s="3"/>
      <c r="N38" s="68" cm="1">
        <f t="array" ref="N38">IF($G38&gt;=N$7,TREND(O$6:O$7,N$6:N$7,$G38),IF($G38&gt;=N$8,TREND(O$7:O$8,N$7:N$8,$G38),IF($G38&gt;=N$9,TREND(O$8:O$9,N$8:N$9,$G38),IF($G38&gt;=N$10,TREND(O$9:O$10,N$9:N$10,$G38),IF($G38&gt;=N$11,TREND(O$10:O$11,N$10:N$11,$G38),0)))))</f>
        <v>0.21400000000000002</v>
      </c>
      <c r="O38" s="3"/>
      <c r="P38" s="3"/>
      <c r="Q38" s="3"/>
      <c r="R38" s="3"/>
      <c r="S38" s="68" cm="1">
        <f t="array" ref="S38">IF($G38&gt;=S$7,TREND(T$6:T$7,S$6:S$7,$G38),IF($G38&gt;=S$8,TREND(T$7:T$8,S$7:S$8,$G38),IF($G38&gt;=S$9,TREND(T$8:T$9,S$8:S$9,$G38),IF($G38&gt;=S$10,TREND(T$9:T$10,S$9:S$10,$G38),IF($G38&gt;=S$11,TREND(T$10:T$11,S$10:S$11,$G38),0)))))</f>
        <v>0.2</v>
      </c>
      <c r="T38" s="3"/>
      <c r="U38" s="3"/>
      <c r="V38" s="3"/>
      <c r="W38" s="3"/>
      <c r="X38" s="175">
        <v>0</v>
      </c>
      <c r="Y38" s="3"/>
      <c r="Z38" s="3"/>
      <c r="AA38" s="3"/>
      <c r="AB38" s="3"/>
    </row>
    <row r="39" spans="1:28" x14ac:dyDescent="0.35">
      <c r="A39" s="68">
        <f t="shared" si="0"/>
        <v>0.21633908794788276</v>
      </c>
      <c r="D39" s="205"/>
      <c r="E39" s="3"/>
      <c r="F39" s="21"/>
      <c r="G39" s="185">
        <v>7.0000000000000007E-2</v>
      </c>
      <c r="H39" s="3"/>
      <c r="I39" s="68" cm="1">
        <f t="array" ref="I39">IF($G39&gt;=I$7,TREND(J$6:J$7,I$6:I$7,$G39),IF($G39&gt;=I$8,TREND(J$7:J$8,I$7:I$8,$G39),IF($G39&gt;=I$9,TREND(J$8:J$9,I$8:I$9,$G39),IF($G39&gt;=I$10,TREND(J$9:J$10,I$9:I$10,$G39),IF($G39&gt;=I$11,TREND(J$10:J$11,I$10:I$11,$G39),0)))))</f>
        <v>0.20449999999999999</v>
      </c>
      <c r="J39" s="3"/>
      <c r="K39" s="3"/>
      <c r="L39" s="3"/>
      <c r="M39" s="3"/>
      <c r="N39" s="68" cm="1">
        <f t="array" ref="N39">IF($G39&gt;=N$7,TREND(O$6:O$7,N$6:N$7,$G39),IF($G39&gt;=N$8,TREND(O$7:O$8,N$7:N$8,$G39),IF($G39&gt;=N$9,TREND(O$8:O$9,N$8:N$9,$G39),IF($G39&gt;=N$10,TREND(O$9:O$10,N$9:N$10,$G39),IF($G39&gt;=N$11,TREND(O$10:O$11,N$10:N$11,$G39),0)))))</f>
        <v>0.22133333333333338</v>
      </c>
      <c r="O39" s="3"/>
      <c r="P39" s="3"/>
      <c r="Q39" s="3"/>
      <c r="R39" s="3"/>
      <c r="S39" s="68" cm="1">
        <f t="array" ref="S39">IF($G39&gt;=S$7,TREND(T$6:T$7,S$6:S$7,$G39),IF($G39&gt;=S$8,TREND(T$7:T$8,S$7:S$8,$G39),IF($G39&gt;=S$9,TREND(T$8:T$9,S$8:S$9,$G39),IF($G39&gt;=S$10,TREND(T$9:T$10,S$9:S$10,$G39),IF($G39&gt;=S$11,TREND(T$10:T$11,S$10:S$11,$G39),0)))))</f>
        <v>0.20500000000000002</v>
      </c>
      <c r="T39" s="3"/>
      <c r="U39" s="3"/>
      <c r="V39" s="3"/>
      <c r="W39" s="3"/>
      <c r="X39" s="175">
        <v>0</v>
      </c>
      <c r="Y39" s="3"/>
      <c r="Z39" s="3"/>
      <c r="AA39" s="3"/>
      <c r="AB39" s="3"/>
    </row>
    <row r="40" spans="1:28" x14ac:dyDescent="0.35">
      <c r="A40" s="68">
        <f t="shared" si="0"/>
        <v>0.22279609120521174</v>
      </c>
      <c r="D40" s="205"/>
      <c r="E40" s="3"/>
      <c r="F40" s="21"/>
      <c r="G40" s="185">
        <v>0.08</v>
      </c>
      <c r="H40" s="3"/>
      <c r="I40" s="68" cm="1">
        <f t="array" ref="I40">IF($G40&gt;=I$7,TREND(J$6:J$7,I$6:I$7,$G40),IF($G40&gt;=I$8,TREND(J$7:J$8,I$7:I$8,$G40),IF($G40&gt;=I$9,TREND(J$8:J$9,I$8:I$9,$G40),IF($G40&gt;=I$10,TREND(J$9:J$10,I$9:I$10,$G40),IF($G40&gt;=I$11,TREND(J$10:J$11,I$10:I$11,$G40),0)))))</f>
        <v>0.20799999999999999</v>
      </c>
      <c r="J40" s="3"/>
      <c r="K40" s="3"/>
      <c r="L40" s="3"/>
      <c r="M40" s="3"/>
      <c r="N40" s="68" cm="1">
        <f t="array" ref="N40">IF($G40&gt;=N$7,TREND(O$6:O$7,N$6:N$7,$G40),IF($G40&gt;=N$8,TREND(O$7:O$8,N$7:N$8,$G40),IF($G40&gt;=N$9,TREND(O$8:O$9,N$8:N$9,$G40),IF($G40&gt;=N$10,TREND(O$9:O$10,N$9:N$10,$G40),IF($G40&gt;=N$11,TREND(O$10:O$11,N$10:N$11,$G40),0)))))</f>
        <v>0.22866666666666671</v>
      </c>
      <c r="O40" s="3"/>
      <c r="P40" s="3"/>
      <c r="Q40" s="3"/>
      <c r="R40" s="3"/>
      <c r="S40" s="68" cm="1">
        <f t="array" ref="S40">IF($G40&gt;=S$7,TREND(T$6:T$7,S$6:S$7,$G40),IF($G40&gt;=S$8,TREND(T$7:T$8,S$7:S$8,$G40),IF($G40&gt;=S$9,TREND(T$8:T$9,S$8:S$9,$G40),IF($G40&gt;=S$10,TREND(T$9:T$10,S$9:S$10,$G40),IF($G40&gt;=S$11,TREND(T$10:T$11,S$10:S$11,$G40),0)))))</f>
        <v>0.21000000000000002</v>
      </c>
      <c r="T40" s="3"/>
      <c r="U40" s="3"/>
      <c r="V40" s="3"/>
      <c r="W40" s="3"/>
      <c r="X40" s="175">
        <v>0</v>
      </c>
      <c r="Y40" s="3"/>
      <c r="Z40" s="3"/>
      <c r="AA40" s="3"/>
      <c r="AB40" s="3"/>
    </row>
    <row r="41" spans="1:28" x14ac:dyDescent="0.35">
      <c r="A41" s="68">
        <f t="shared" si="0"/>
        <v>0.22925309446254069</v>
      </c>
      <c r="D41" s="205"/>
      <c r="E41" s="3"/>
      <c r="F41" s="21"/>
      <c r="G41" s="185">
        <v>0.09</v>
      </c>
      <c r="H41" s="3"/>
      <c r="I41" s="68" cm="1">
        <f t="array" ref="I41">IF($G41&gt;=I$7,TREND(J$6:J$7,I$6:I$7,$G41),IF($G41&gt;=I$8,TREND(J$7:J$8,I$7:I$8,$G41),IF($G41&gt;=I$9,TREND(J$8:J$9,I$8:I$9,$G41),IF($G41&gt;=I$10,TREND(J$9:J$10,I$9:I$10,$G41),IF($G41&gt;=I$11,TREND(J$10:J$11,I$10:I$11,$G41),0)))))</f>
        <v>0.21149999999999999</v>
      </c>
      <c r="J41" s="3"/>
      <c r="K41" s="3"/>
      <c r="L41" s="3"/>
      <c r="M41" s="3"/>
      <c r="N41" s="68" cm="1">
        <f t="array" ref="N41">IF($G41&gt;=N$7,TREND(O$6:O$7,N$6:N$7,$G41),IF($G41&gt;=N$8,TREND(O$7:O$8,N$7:N$8,$G41),IF($G41&gt;=N$9,TREND(O$8:O$9,N$8:N$9,$G41),IF($G41&gt;=N$10,TREND(O$9:O$10,N$9:N$10,$G41),IF($G41&gt;=N$11,TREND(O$10:O$11,N$10:N$11,$G41),0)))))</f>
        <v>0.23600000000000004</v>
      </c>
      <c r="O41" s="3"/>
      <c r="P41" s="3"/>
      <c r="Q41" s="3"/>
      <c r="R41" s="3"/>
      <c r="S41" s="68" cm="1">
        <f t="array" ref="S41">IF($G41&gt;=S$7,TREND(T$6:T$7,S$6:S$7,$G41),IF($G41&gt;=S$8,TREND(T$7:T$8,S$7:S$8,$G41),IF($G41&gt;=S$9,TREND(T$8:T$9,S$8:S$9,$G41),IF($G41&gt;=S$10,TREND(T$9:T$10,S$9:S$10,$G41),IF($G41&gt;=S$11,TREND(T$10:T$11,S$10:S$11,$G41),0)))))</f>
        <v>0.215</v>
      </c>
      <c r="T41" s="3"/>
      <c r="U41" s="3"/>
      <c r="V41" s="3"/>
      <c r="W41" s="3"/>
      <c r="X41" s="175">
        <v>0</v>
      </c>
      <c r="Y41" s="3"/>
      <c r="Z41" s="3"/>
      <c r="AA41" s="3"/>
      <c r="AB41" s="3"/>
    </row>
    <row r="42" spans="1:28" x14ac:dyDescent="0.35">
      <c r="A42" s="68">
        <f t="shared" si="0"/>
        <v>0.23571009771986973</v>
      </c>
      <c r="D42" s="205"/>
      <c r="E42" s="17"/>
      <c r="F42" s="21"/>
      <c r="G42" s="185">
        <v>0.1</v>
      </c>
      <c r="H42" s="3"/>
      <c r="I42" s="68" cm="1">
        <f t="array" ref="I42">IF($G42&gt;=I$7,TREND(J$6:J$7,I$6:I$7,$G42),IF($G42&gt;=I$8,TREND(J$7:J$8,I$7:I$8,$G42),IF($G42&gt;=I$9,TREND(J$8:J$9,I$8:I$9,$G42),IF($G42&gt;=I$10,TREND(J$9:J$10,I$9:I$10,$G42),IF($G42&gt;=I$11,TREND(J$10:J$11,I$10:I$11,$G42),0)))))</f>
        <v>0.215</v>
      </c>
      <c r="J42" s="3"/>
      <c r="K42" s="3"/>
      <c r="L42" s="3"/>
      <c r="M42" s="27"/>
      <c r="N42" s="68" cm="1">
        <f t="array" ref="N42">IF($G42&gt;=N$7,TREND(O$6:O$7,N$6:N$7,$G42),IF($G42&gt;=N$8,TREND(O$7:O$8,N$7:N$8,$G42),IF($G42&gt;=N$9,TREND(O$8:O$9,N$8:N$9,$G42),IF($G42&gt;=N$10,TREND(O$9:O$10,N$9:N$10,$G42),IF($G42&gt;=N$11,TREND(O$10:O$11,N$10:N$11,$G42),0)))))</f>
        <v>0.24333333333333337</v>
      </c>
      <c r="O42" s="3"/>
      <c r="P42" s="3"/>
      <c r="Q42" s="3"/>
      <c r="R42" s="3"/>
      <c r="S42" s="68" cm="1">
        <f t="array" ref="S42">IF($G42&gt;=S$7,TREND(T$6:T$7,S$6:S$7,$G42),IF($G42&gt;=S$8,TREND(T$7:T$8,S$7:S$8,$G42),IF($G42&gt;=S$9,TREND(T$8:T$9,S$8:S$9,$G42),IF($G42&gt;=S$10,TREND(T$9:T$10,S$9:S$10,$G42),IF($G42&gt;=S$11,TREND(T$10:T$11,S$10:S$11,$G42),0)))))</f>
        <v>0.22000000000000003</v>
      </c>
      <c r="T42" s="3"/>
      <c r="U42" s="3"/>
      <c r="V42" s="3"/>
      <c r="W42" s="3"/>
      <c r="X42" s="175">
        <v>0</v>
      </c>
      <c r="Y42" s="3"/>
      <c r="Z42" s="3"/>
      <c r="AA42" s="3"/>
      <c r="AB42" s="3"/>
    </row>
    <row r="43" spans="1:28" x14ac:dyDescent="0.35">
      <c r="A43" s="68">
        <f t="shared" si="0"/>
        <v>0.24298295331161776</v>
      </c>
      <c r="D43" s="205"/>
      <c r="E43" s="3"/>
      <c r="F43" s="21"/>
      <c r="G43" s="185">
        <v>0.11</v>
      </c>
      <c r="H43" s="3"/>
      <c r="I43" s="68" cm="1">
        <f t="array" ref="I43">IF($G43&gt;=I$7,TREND(J$6:J$7,I$6:I$7,$G43),IF($G43&gt;=I$8,TREND(J$7:J$8,I$7:I$8,$G43),IF($G43&gt;=I$9,TREND(J$8:J$9,I$8:I$9,$G43),IF($G43&gt;=I$10,TREND(J$9:J$10,I$9:I$10,$G43),IF($G43&gt;=I$11,TREND(J$10:J$11,I$10:I$11,$G43),0)))))</f>
        <v>0.2185</v>
      </c>
      <c r="J43" s="3"/>
      <c r="K43" s="3"/>
      <c r="L43" s="3"/>
      <c r="M43" s="3"/>
      <c r="N43" s="68" cm="1">
        <f t="array" ref="N43">IF($G43&gt;=N$7,TREND(O$6:O$7,N$6:N$7,$G43),IF($G43&gt;=N$8,TREND(O$7:O$8,N$7:N$8,$G43),IF($G43&gt;=N$9,TREND(O$8:O$9,N$8:N$9,$G43),IF($G43&gt;=N$10,TREND(O$9:O$10,N$9:N$10,$G43),IF($G43&gt;=N$11,TREND(O$10:O$11,N$10:N$11,$G43),0)))))</f>
        <v>0.2506666666666667</v>
      </c>
      <c r="O43" s="3"/>
      <c r="P43" s="3"/>
      <c r="Q43" s="3"/>
      <c r="R43" s="3"/>
      <c r="S43" s="68" cm="1">
        <f t="array" ref="S43">IF($G43&gt;=S$7,TREND(T$6:T$7,S$6:S$7,$G43),IF($G43&gt;=S$8,TREND(T$7:T$8,S$7:S$8,$G43),IF($G43&gt;=S$9,TREND(T$8:T$9,S$8:S$9,$G43),IF($G43&gt;=S$10,TREND(T$9:T$10,S$9:S$10,$G43),IF($G43&gt;=S$11,TREND(T$10:T$11,S$10:S$11,$G43),0)))))</f>
        <v>0.22933333333333333</v>
      </c>
      <c r="T43" s="3"/>
      <c r="U43" s="3"/>
      <c r="V43" s="3"/>
      <c r="W43" s="3"/>
      <c r="X43" s="175">
        <v>0</v>
      </c>
      <c r="Y43" s="3"/>
      <c r="Z43" s="3"/>
      <c r="AA43" s="3"/>
      <c r="AB43" s="3"/>
    </row>
    <row r="44" spans="1:28" x14ac:dyDescent="0.35">
      <c r="A44" s="68">
        <f t="shared" si="0"/>
        <v>0.25025580890336591</v>
      </c>
      <c r="D44" s="205"/>
      <c r="E44" s="3"/>
      <c r="F44" s="21"/>
      <c r="G44" s="185">
        <v>0.12</v>
      </c>
      <c r="H44" s="3"/>
      <c r="I44" s="68" cm="1">
        <f t="array" ref="I44">IF($G44&gt;=I$7,TREND(J$6:J$7,I$6:I$7,$G44),IF($G44&gt;=I$8,TREND(J$7:J$8,I$7:I$8,$G44),IF($G44&gt;=I$9,TREND(J$8:J$9,I$8:I$9,$G44),IF($G44&gt;=I$10,TREND(J$9:J$10,I$9:I$10,$G44),IF($G44&gt;=I$11,TREND(J$10:J$11,I$10:I$11,$G44),0)))))</f>
        <v>0.222</v>
      </c>
      <c r="J44" s="3"/>
      <c r="K44" s="3"/>
      <c r="L44" s="3"/>
      <c r="M44" s="3"/>
      <c r="N44" s="68" cm="1">
        <f t="array" ref="N44">IF($G44&gt;=N$7,TREND(O$6:O$7,N$6:N$7,$G44),IF($G44&gt;=N$8,TREND(O$7:O$8,N$7:N$8,$G44),IF($G44&gt;=N$9,TREND(O$8:O$9,N$8:N$9,$G44),IF($G44&gt;=N$10,TREND(O$9:O$10,N$9:N$10,$G44),IF($G44&gt;=N$11,TREND(O$10:O$11,N$10:N$11,$G44),0)))))</f>
        <v>0.25800000000000001</v>
      </c>
      <c r="O44" s="3"/>
      <c r="P44" s="3"/>
      <c r="Q44" s="3"/>
      <c r="R44" s="3"/>
      <c r="S44" s="68" cm="1">
        <f t="array" ref="S44">IF($G44&gt;=S$7,TREND(T$6:T$7,S$6:S$7,$G44),IF($G44&gt;=S$8,TREND(T$7:T$8,S$7:S$8,$G44),IF($G44&gt;=S$9,TREND(T$8:T$9,S$8:S$9,$G44),IF($G44&gt;=S$10,TREND(T$9:T$10,S$9:S$10,$G44),IF($G44&gt;=S$11,TREND(T$10:T$11,S$10:S$11,$G44),0)))))</f>
        <v>0.23866666666666667</v>
      </c>
      <c r="T44" s="3"/>
      <c r="U44" s="3"/>
      <c r="V44" s="3"/>
      <c r="W44" s="3"/>
      <c r="X44" s="175">
        <v>0</v>
      </c>
      <c r="Y44" s="3"/>
      <c r="Z44" s="3"/>
      <c r="AA44" s="3"/>
      <c r="AB44" s="3"/>
    </row>
    <row r="45" spans="1:28" x14ac:dyDescent="0.35">
      <c r="A45" s="68">
        <f t="shared" si="0"/>
        <v>0.25752866449511397</v>
      </c>
      <c r="D45" s="205"/>
      <c r="E45" s="3"/>
      <c r="F45" s="21"/>
      <c r="G45" s="185">
        <v>0.13</v>
      </c>
      <c r="H45" s="3"/>
      <c r="I45" s="68" cm="1">
        <f t="array" ref="I45">IF($G45&gt;=I$7,TREND(J$6:J$7,I$6:I$7,$G45),IF($G45&gt;=I$8,TREND(J$7:J$8,I$7:I$8,$G45),IF($G45&gt;=I$9,TREND(J$8:J$9,I$8:I$9,$G45),IF($G45&gt;=I$10,TREND(J$9:J$10,I$9:I$10,$G45),IF($G45&gt;=I$11,TREND(J$10:J$11,I$10:I$11,$G45),0)))))</f>
        <v>0.22550000000000001</v>
      </c>
      <c r="J45" s="3"/>
      <c r="K45" s="3"/>
      <c r="L45" s="3"/>
      <c r="M45" s="3"/>
      <c r="N45" s="68" cm="1">
        <f t="array" ref="N45">IF($G45&gt;=N$7,TREND(O$6:O$7,N$6:N$7,$G45),IF($G45&gt;=N$8,TREND(O$7:O$8,N$7:N$8,$G45),IF($G45&gt;=N$9,TREND(O$8:O$9,N$8:N$9,$G45),IF($G45&gt;=N$10,TREND(O$9:O$10,N$9:N$10,$G45),IF($G45&gt;=N$11,TREND(O$10:O$11,N$10:N$11,$G45),0)))))</f>
        <v>0.26533333333333337</v>
      </c>
      <c r="O45" s="3"/>
      <c r="P45" s="3"/>
      <c r="Q45" s="3"/>
      <c r="R45" s="3"/>
      <c r="S45" s="68" cm="1">
        <f t="array" ref="S45">IF($G45&gt;=S$7,TREND(T$6:T$7,S$6:S$7,$G45),IF($G45&gt;=S$8,TREND(T$7:T$8,S$7:S$8,$G45),IF($G45&gt;=S$9,TREND(T$8:T$9,S$8:S$9,$G45),IF($G45&gt;=S$10,TREND(T$9:T$10,S$9:S$10,$G45),IF($G45&gt;=S$11,TREND(T$10:T$11,S$10:S$11,$G45),0)))))</f>
        <v>0.248</v>
      </c>
      <c r="T45" s="3"/>
      <c r="U45" s="3"/>
      <c r="V45" s="3"/>
      <c r="W45" s="3"/>
      <c r="X45" s="175">
        <v>0</v>
      </c>
      <c r="Y45" s="3"/>
      <c r="Z45" s="3"/>
      <c r="AA45" s="3"/>
      <c r="AB45" s="3"/>
    </row>
    <row r="46" spans="1:28" x14ac:dyDescent="0.35">
      <c r="A46" s="68">
        <f t="shared" si="0"/>
        <v>0.26480152008686214</v>
      </c>
      <c r="D46" s="205"/>
      <c r="E46" s="3"/>
      <c r="F46" s="21"/>
      <c r="G46" s="185">
        <v>0.14000000000000001</v>
      </c>
      <c r="H46" s="3"/>
      <c r="I46" s="68" cm="1">
        <f t="array" ref="I46">IF($G46&gt;=I$7,TREND(J$6:J$7,I$6:I$7,$G46),IF($G46&gt;=I$8,TREND(J$7:J$8,I$7:I$8,$G46),IF($G46&gt;=I$9,TREND(J$8:J$9,I$8:I$9,$G46),IF($G46&gt;=I$10,TREND(J$9:J$10,I$9:I$10,$G46),IF($G46&gt;=I$11,TREND(J$10:J$11,I$10:I$11,$G46),0)))))</f>
        <v>0.22900000000000001</v>
      </c>
      <c r="J46" s="3"/>
      <c r="K46" s="3"/>
      <c r="L46" s="3"/>
      <c r="M46" s="3"/>
      <c r="N46" s="68" cm="1">
        <f t="array" ref="N46">IF($G46&gt;=N$7,TREND(O$6:O$7,N$6:N$7,$G46),IF($G46&gt;=N$8,TREND(O$7:O$8,N$7:N$8,$G46),IF($G46&gt;=N$9,TREND(O$8:O$9,N$8:N$9,$G46),IF($G46&gt;=N$10,TREND(O$9:O$10,N$9:N$10,$G46),IF($G46&gt;=N$11,TREND(O$10:O$11,N$10:N$11,$G46),0)))))</f>
        <v>0.27266666666666672</v>
      </c>
      <c r="O46" s="3"/>
      <c r="P46" s="3"/>
      <c r="Q46" s="3"/>
      <c r="R46" s="3"/>
      <c r="S46" s="68" cm="1">
        <f t="array" ref="S46">IF($G46&gt;=S$7,TREND(T$6:T$7,S$6:S$7,$G46),IF($G46&gt;=S$8,TREND(T$7:T$8,S$7:S$8,$G46),IF($G46&gt;=S$9,TREND(T$8:T$9,S$8:S$9,$G46),IF($G46&gt;=S$10,TREND(T$9:T$10,S$9:S$10,$G46),IF($G46&gt;=S$11,TREND(T$10:T$11,S$10:S$11,$G46),0)))))</f>
        <v>0.2573333333333333</v>
      </c>
      <c r="T46" s="3"/>
      <c r="U46" s="3"/>
      <c r="V46" s="3"/>
      <c r="W46" s="3"/>
      <c r="X46" s="175">
        <v>0</v>
      </c>
      <c r="Y46" s="3"/>
      <c r="Z46" s="3"/>
      <c r="AA46" s="3"/>
      <c r="AB46" s="3"/>
    </row>
    <row r="47" spans="1:28" x14ac:dyDescent="0.35">
      <c r="A47" s="68">
        <f t="shared" si="0"/>
        <v>0.27207437567861015</v>
      </c>
      <c r="D47" s="205"/>
      <c r="E47" s="3"/>
      <c r="F47" s="21"/>
      <c r="G47" s="185">
        <v>0.15</v>
      </c>
      <c r="H47" s="3"/>
      <c r="I47" s="68" cm="1">
        <f t="array" ref="I47">IF($G47&gt;=I$7,TREND(J$6:J$7,I$6:I$7,$G47),IF($G47&gt;=I$8,TREND(J$7:J$8,I$7:I$8,$G47),IF($G47&gt;=I$9,TREND(J$8:J$9,I$8:I$9,$G47),IF($G47&gt;=I$10,TREND(J$9:J$10,I$9:I$10,$G47),IF($G47&gt;=I$11,TREND(J$10:J$11,I$10:I$11,$G47),0)))))</f>
        <v>0.23249999999999998</v>
      </c>
      <c r="J47" s="3"/>
      <c r="K47" s="3"/>
      <c r="L47" s="3"/>
      <c r="M47" s="3"/>
      <c r="N47" s="68" cm="1">
        <f t="array" ref="N47">IF($G47&gt;=N$7,TREND(O$6:O$7,N$6:N$7,$G47),IF($G47&gt;=N$8,TREND(O$7:O$8,N$7:N$8,$G47),IF($G47&gt;=N$9,TREND(O$8:O$9,N$8:N$9,$G47),IF($G47&gt;=N$10,TREND(O$9:O$10,N$9:N$10,$G47),IF($G47&gt;=N$11,TREND(O$10:O$11,N$10:N$11,$G47),0)))))</f>
        <v>0.28000000000000003</v>
      </c>
      <c r="O47" s="3"/>
      <c r="P47" s="3"/>
      <c r="Q47" s="3"/>
      <c r="R47" s="3"/>
      <c r="S47" s="68" cm="1">
        <f t="array" ref="S47">IF($G47&gt;=S$7,TREND(T$6:T$7,S$6:S$7,$G47),IF($G47&gt;=S$8,TREND(T$7:T$8,S$7:S$8,$G47),IF($G47&gt;=S$9,TREND(T$8:T$9,S$8:S$9,$G47),IF($G47&gt;=S$10,TREND(T$9:T$10,S$9:S$10,$G47),IF($G47&gt;=S$11,TREND(T$10:T$11,S$10:S$11,$G47),0)))))</f>
        <v>0.26666666666666666</v>
      </c>
      <c r="T47" s="3"/>
      <c r="U47" s="3"/>
      <c r="V47" s="3"/>
      <c r="W47" s="3"/>
      <c r="X47" s="175">
        <v>0</v>
      </c>
      <c r="Y47" s="3"/>
      <c r="Z47" s="3"/>
      <c r="AA47" s="3"/>
      <c r="AB47" s="3"/>
    </row>
    <row r="48" spans="1:28" x14ac:dyDescent="0.35">
      <c r="A48" s="68">
        <f t="shared" si="0"/>
        <v>0.27934723127035838</v>
      </c>
      <c r="D48" s="205"/>
      <c r="E48" s="3"/>
      <c r="F48" s="21"/>
      <c r="G48" s="185">
        <v>0.16</v>
      </c>
      <c r="H48" s="3"/>
      <c r="I48" s="68" cm="1">
        <f t="array" ref="I48">IF($G48&gt;=I$7,TREND(J$6:J$7,I$6:I$7,$G48),IF($G48&gt;=I$8,TREND(J$7:J$8,I$7:I$8,$G48),IF($G48&gt;=I$9,TREND(J$8:J$9,I$8:I$9,$G48),IF($G48&gt;=I$10,TREND(J$9:J$10,I$9:I$10,$G48),IF($G48&gt;=I$11,TREND(J$10:J$11,I$10:I$11,$G48),0)))))</f>
        <v>0.23599999999999999</v>
      </c>
      <c r="J48" s="3"/>
      <c r="K48" s="3"/>
      <c r="L48" s="3"/>
      <c r="M48" s="3"/>
      <c r="N48" s="68" cm="1">
        <f t="array" ref="N48">IF($G48&gt;=N$7,TREND(O$6:O$7,N$6:N$7,$G48),IF($G48&gt;=N$8,TREND(O$7:O$8,N$7:N$8,$G48),IF($G48&gt;=N$9,TREND(O$8:O$9,N$8:N$9,$G48),IF($G48&gt;=N$10,TREND(O$9:O$10,N$9:N$10,$G48),IF($G48&gt;=N$11,TREND(O$10:O$11,N$10:N$11,$G48),0)))))</f>
        <v>0.28733333333333338</v>
      </c>
      <c r="O48" s="3"/>
      <c r="P48" s="3"/>
      <c r="Q48" s="3"/>
      <c r="R48" s="3"/>
      <c r="S48" s="68" cm="1">
        <f t="array" ref="S48">IF($G48&gt;=S$7,TREND(T$6:T$7,S$6:S$7,$G48),IF($G48&gt;=S$8,TREND(T$7:T$8,S$7:S$8,$G48),IF($G48&gt;=S$9,TREND(T$8:T$9,S$8:S$9,$G48),IF($G48&gt;=S$10,TREND(T$9:T$10,S$9:S$10,$G48),IF($G48&gt;=S$11,TREND(T$10:T$11,S$10:S$11,$G48),0)))))</f>
        <v>0.27600000000000002</v>
      </c>
      <c r="T48" s="3"/>
      <c r="U48" s="3"/>
      <c r="V48" s="3"/>
      <c r="W48" s="3"/>
      <c r="X48" s="175">
        <v>0</v>
      </c>
      <c r="Y48" s="3"/>
      <c r="Z48" s="3"/>
      <c r="AA48" s="3"/>
      <c r="AB48" s="3"/>
    </row>
    <row r="49" spans="1:28" x14ac:dyDescent="0.35">
      <c r="A49" s="68">
        <f t="shared" si="0"/>
        <v>0.28662008686210638</v>
      </c>
      <c r="D49" s="205"/>
      <c r="F49" s="21"/>
      <c r="G49" s="185">
        <v>0.17</v>
      </c>
      <c r="H49" s="3"/>
      <c r="I49" s="68" cm="1">
        <f t="array" ref="I49">IF($G49&gt;=I$7,TREND(J$6:J$7,I$6:I$7,$G49),IF($G49&gt;=I$8,TREND(J$7:J$8,I$7:I$8,$G49),IF($G49&gt;=I$9,TREND(J$8:J$9,I$8:I$9,$G49),IF($G49&gt;=I$10,TREND(J$9:J$10,I$9:I$10,$G49),IF($G49&gt;=I$11,TREND(J$10:J$11,I$10:I$11,$G49),0)))))</f>
        <v>0.23949999999999999</v>
      </c>
      <c r="J49" s="3"/>
      <c r="K49" s="3"/>
      <c r="L49" s="3"/>
      <c r="M49" s="3"/>
      <c r="N49" s="68" cm="1">
        <f t="array" ref="N49">IF($G49&gt;=N$7,TREND(O$6:O$7,N$6:N$7,$G49),IF($G49&gt;=N$8,TREND(O$7:O$8,N$7:N$8,$G49),IF($G49&gt;=N$9,TREND(O$8:O$9,N$8:N$9,$G49),IF($G49&gt;=N$10,TREND(O$9:O$10,N$9:N$10,$G49),IF($G49&gt;=N$11,TREND(O$10:O$11,N$10:N$11,$G49),0)))))</f>
        <v>0.29466666666666669</v>
      </c>
      <c r="O49" s="3"/>
      <c r="P49" s="3"/>
      <c r="Q49" s="3"/>
      <c r="R49" s="3"/>
      <c r="S49" s="68" cm="1">
        <f t="array" ref="S49">IF($G49&gt;=S$7,TREND(T$6:T$7,S$6:S$7,$G49),IF($G49&gt;=S$8,TREND(T$7:T$8,S$7:S$8,$G49),IF($G49&gt;=S$9,TREND(T$8:T$9,S$8:S$9,$G49),IF($G49&gt;=S$10,TREND(T$9:T$10,S$9:S$10,$G49),IF($G49&gt;=S$11,TREND(T$10:T$11,S$10:S$11,$G49),0)))))</f>
        <v>0.28533333333333333</v>
      </c>
      <c r="T49" s="3"/>
      <c r="U49" s="3"/>
      <c r="V49" s="3"/>
      <c r="W49" s="3"/>
      <c r="X49" s="175">
        <v>0</v>
      </c>
      <c r="Y49" s="3"/>
      <c r="Z49" s="3"/>
      <c r="AA49" s="3"/>
      <c r="AB49" s="3"/>
    </row>
    <row r="50" spans="1:28" x14ac:dyDescent="0.35">
      <c r="A50" s="68">
        <f t="shared" si="0"/>
        <v>0.2938929424538545</v>
      </c>
      <c r="D50" s="205"/>
      <c r="F50" s="21"/>
      <c r="G50" s="185">
        <v>0.18</v>
      </c>
      <c r="H50" s="3"/>
      <c r="I50" s="68" cm="1">
        <f t="array" ref="I50">IF($G50&gt;=I$7,TREND(J$6:J$7,I$6:I$7,$G50),IF($G50&gt;=I$8,TREND(J$7:J$8,I$7:I$8,$G50),IF($G50&gt;=I$9,TREND(J$8:J$9,I$8:I$9,$G50),IF($G50&gt;=I$10,TREND(J$9:J$10,I$9:I$10,$G50),IF($G50&gt;=I$11,TREND(J$10:J$11,I$10:I$11,$G50),0)))))</f>
        <v>0.24299999999999999</v>
      </c>
      <c r="J50" s="3"/>
      <c r="K50" s="3"/>
      <c r="L50" s="3"/>
      <c r="M50" s="3"/>
      <c r="N50" s="68" cm="1">
        <f t="array" ref="N50">IF($G50&gt;=N$7,TREND(O$6:O$7,N$6:N$7,$G50),IF($G50&gt;=N$8,TREND(O$7:O$8,N$7:N$8,$G50),IF($G50&gt;=N$9,TREND(O$8:O$9,N$8:N$9,$G50),IF($G50&gt;=N$10,TREND(O$9:O$10,N$9:N$10,$G50),IF($G50&gt;=N$11,TREND(O$10:O$11,N$10:N$11,$G50),0)))))</f>
        <v>0.30200000000000005</v>
      </c>
      <c r="O50" s="3"/>
      <c r="P50" s="3"/>
      <c r="Q50" s="3"/>
      <c r="R50" s="3"/>
      <c r="S50" s="68" cm="1">
        <f t="array" ref="S50">IF($G50&gt;=S$7,TREND(T$6:T$7,S$6:S$7,$G50),IF($G50&gt;=S$8,TREND(T$7:T$8,S$7:S$8,$G50),IF($G50&gt;=S$9,TREND(T$8:T$9,S$8:S$9,$G50),IF($G50&gt;=S$10,TREND(T$9:T$10,S$9:S$10,$G50),IF($G50&gt;=S$11,TREND(T$10:T$11,S$10:S$11,$G50),0)))))</f>
        <v>0.29466666666666663</v>
      </c>
      <c r="T50" s="3"/>
      <c r="U50" s="3"/>
      <c r="V50" s="3"/>
      <c r="W50" s="3"/>
      <c r="X50" s="175">
        <v>0</v>
      </c>
      <c r="Y50" s="3"/>
      <c r="Z50" s="3"/>
      <c r="AA50" s="3"/>
      <c r="AB50" s="3"/>
    </row>
    <row r="51" spans="1:28" ht="12.75" customHeight="1" x14ac:dyDescent="0.35">
      <c r="A51" s="68">
        <f t="shared" si="0"/>
        <v>0.30116579804560256</v>
      </c>
      <c r="D51" s="205"/>
      <c r="F51" s="21"/>
      <c r="G51" s="185">
        <v>0.19</v>
      </c>
      <c r="H51" s="3"/>
      <c r="I51" s="68" cm="1">
        <f t="array" ref="I51">IF($G51&gt;=I$7,TREND(J$6:J$7,I$6:I$7,$G51),IF($G51&gt;=I$8,TREND(J$7:J$8,I$7:I$8,$G51),IF($G51&gt;=I$9,TREND(J$8:J$9,I$8:I$9,$G51),IF($G51&gt;=I$10,TREND(J$9:J$10,I$9:I$10,$G51),IF($G51&gt;=I$11,TREND(J$10:J$11,I$10:I$11,$G51),0)))))</f>
        <v>0.2465</v>
      </c>
      <c r="J51" s="3"/>
      <c r="K51" s="3"/>
      <c r="L51" s="3"/>
      <c r="M51" s="3"/>
      <c r="N51" s="68" cm="1">
        <f t="array" ref="N51">IF($G51&gt;=N$7,TREND(O$6:O$7,N$6:N$7,$G51),IF($G51&gt;=N$8,TREND(O$7:O$8,N$7:N$8,$G51),IF($G51&gt;=N$9,TREND(O$8:O$9,N$8:N$9,$G51),IF($G51&gt;=N$10,TREND(O$9:O$10,N$9:N$10,$G51),IF($G51&gt;=N$11,TREND(O$10:O$11,N$10:N$11,$G51),0)))))</f>
        <v>0.30933333333333335</v>
      </c>
      <c r="O51" s="3"/>
      <c r="P51" s="3"/>
      <c r="Q51" s="3"/>
      <c r="R51" s="3"/>
      <c r="S51" s="68" cm="1">
        <f t="array" ref="S51">IF($G51&gt;=S$7,TREND(T$6:T$7,S$6:S$7,$G51),IF($G51&gt;=S$8,TREND(T$7:T$8,S$7:S$8,$G51),IF($G51&gt;=S$9,TREND(T$8:T$9,S$8:S$9,$G51),IF($G51&gt;=S$10,TREND(T$9:T$10,S$9:S$10,$G51),IF($G51&gt;=S$11,TREND(T$10:T$11,S$10:S$11,$G51),0)))))</f>
        <v>0.30399999999999999</v>
      </c>
      <c r="T51" s="3"/>
      <c r="U51" s="3"/>
      <c r="V51" s="3"/>
      <c r="W51" s="3"/>
      <c r="X51" s="175">
        <v>0</v>
      </c>
      <c r="Y51" s="3"/>
      <c r="Z51" s="3"/>
      <c r="AA51" s="3"/>
      <c r="AB51" s="3"/>
    </row>
    <row r="52" spans="1:28" x14ac:dyDescent="0.35">
      <c r="A52" s="68">
        <f t="shared" si="0"/>
        <v>0.30843865363735068</v>
      </c>
      <c r="D52" s="205"/>
      <c r="F52" s="21"/>
      <c r="G52" s="185">
        <v>0.2</v>
      </c>
      <c r="H52" s="3"/>
      <c r="I52" s="68" cm="1">
        <f t="array" ref="I52">IF($G52&gt;=I$7,TREND(J$6:J$7,I$6:I$7,$G52),IF($G52&gt;=I$8,TREND(J$7:J$8,I$7:I$8,$G52),IF($G52&gt;=I$9,TREND(J$8:J$9,I$8:I$9,$G52),IF($G52&gt;=I$10,TREND(J$9:J$10,I$9:I$10,$G52),IF($G52&gt;=I$11,TREND(J$10:J$11,I$10:I$11,$G52),0)))))</f>
        <v>0.24999999999999994</v>
      </c>
      <c r="J52" s="3"/>
      <c r="K52" s="3"/>
      <c r="L52" s="3"/>
      <c r="M52" s="3"/>
      <c r="N52" s="68" cm="1">
        <f t="array" ref="N52">IF($G52&gt;=N$7,TREND(O$6:O$7,N$6:N$7,$G52),IF($G52&gt;=N$8,TREND(O$7:O$8,N$7:N$8,$G52),IF($G52&gt;=N$9,TREND(O$8:O$9,N$8:N$9,$G52),IF($G52&gt;=N$10,TREND(O$9:O$10,N$9:N$10,$G52),IF($G52&gt;=N$11,TREND(O$10:O$11,N$10:N$11,$G52),0)))))</f>
        <v>0.31666666666666671</v>
      </c>
      <c r="O52" s="3"/>
      <c r="P52" s="3"/>
      <c r="Q52" s="3"/>
      <c r="R52" s="3"/>
      <c r="S52" s="68" cm="1">
        <f t="array" ref="S52">IF($G52&gt;=S$7,TREND(T$6:T$7,S$6:S$7,$G52),IF($G52&gt;=S$8,TREND(T$7:T$8,S$7:S$8,$G52),IF($G52&gt;=S$9,TREND(T$8:T$9,S$8:S$9,$G52),IF($G52&gt;=S$10,TREND(T$9:T$10,S$9:S$10,$G52),IF($G52&gt;=S$11,TREND(T$10:T$11,S$10:S$11,$G52),0)))))</f>
        <v>0.31333333333333335</v>
      </c>
      <c r="T52" s="3"/>
      <c r="U52" s="3"/>
      <c r="V52" s="3"/>
      <c r="W52" s="3"/>
      <c r="X52" s="175">
        <v>0</v>
      </c>
      <c r="Y52" s="3"/>
      <c r="Z52" s="3"/>
      <c r="AA52" s="3"/>
      <c r="AB52" s="3"/>
    </row>
    <row r="53" spans="1:28" x14ac:dyDescent="0.35">
      <c r="A53" s="68">
        <f t="shared" si="0"/>
        <v>0.31683257328990222</v>
      </c>
      <c r="D53" s="205"/>
      <c r="F53" s="21"/>
      <c r="G53" s="185">
        <v>0.21</v>
      </c>
      <c r="H53" s="3"/>
      <c r="I53" s="68" cm="1">
        <f t="array" ref="I53">IF($G53&gt;=I$7,TREND(J$6:J$7,I$6:I$7,$G53),IF($G53&gt;=I$8,TREND(J$7:J$8,I$7:I$8,$G53),IF($G53&gt;=I$9,TREND(J$8:J$9,I$8:I$9,$G53),IF($G53&gt;=I$10,TREND(J$9:J$10,I$9:I$10,$G53),IF($G53&gt;=I$11,TREND(J$10:J$11,I$10:I$11,$G53),0)))))</f>
        <v>0.26333333333333325</v>
      </c>
      <c r="J53" s="3"/>
      <c r="K53" s="3"/>
      <c r="L53" s="3"/>
      <c r="M53" s="27"/>
      <c r="N53" s="68" cm="1">
        <f t="array" ref="N53">IF($G53&gt;=N$7,TREND(O$6:O$7,N$6:N$7,$G53),IF($G53&gt;=N$8,TREND(O$7:O$8,N$7:N$8,$G53),IF($G53&gt;=N$9,TREND(O$8:O$9,N$8:N$9,$G53),IF($G53&gt;=N$10,TREND(O$9:O$10,N$9:N$10,$G53),IF($G53&gt;=N$11,TREND(O$10:O$11,N$10:N$11,$G53),0)))))</f>
        <v>0.32400000000000001</v>
      </c>
      <c r="O53" s="3"/>
      <c r="P53" s="3"/>
      <c r="Q53" s="3"/>
      <c r="R53" s="3"/>
      <c r="S53" s="68" cm="1">
        <f t="array" ref="S53">IF($G53&gt;=S$7,TREND(T$6:T$7,S$6:S$7,$G53),IF($G53&gt;=S$8,TREND(T$7:T$8,S$7:S$8,$G53),IF($G53&gt;=S$9,TREND(T$8:T$9,S$8:S$9,$G53),IF($G53&gt;=S$10,TREND(T$9:T$10,S$9:S$10,$G53),IF($G53&gt;=S$11,TREND(T$10:T$11,S$10:S$11,$G53),0)))))</f>
        <v>0.32266666666666666</v>
      </c>
      <c r="T53" s="3"/>
      <c r="U53" s="3"/>
      <c r="V53" s="3"/>
      <c r="W53" s="3"/>
      <c r="X53" s="175">
        <v>0</v>
      </c>
      <c r="Y53" s="3"/>
      <c r="Z53" s="3"/>
      <c r="AA53" s="3"/>
      <c r="AB53" s="3"/>
    </row>
    <row r="54" spans="1:28" x14ac:dyDescent="0.35">
      <c r="A54" s="68">
        <f t="shared" si="0"/>
        <v>0.32522649294245382</v>
      </c>
      <c r="D54" s="205"/>
      <c r="F54" s="21"/>
      <c r="G54" s="185">
        <v>0.22</v>
      </c>
      <c r="H54" s="3"/>
      <c r="I54" s="68" cm="1">
        <f t="array" ref="I54">IF($G54&gt;=I$7,TREND(J$6:J$7,I$6:I$7,$G54),IF($G54&gt;=I$8,TREND(J$7:J$8,I$7:I$8,$G54),IF($G54&gt;=I$9,TREND(J$8:J$9,I$8:I$9,$G54),IF($G54&gt;=I$10,TREND(J$9:J$10,I$9:I$10,$G54),IF($G54&gt;=I$11,TREND(J$10:J$11,I$10:I$11,$G54),0)))))</f>
        <v>0.27666666666666656</v>
      </c>
      <c r="J54" s="3"/>
      <c r="K54" s="3"/>
      <c r="L54" s="3"/>
      <c r="M54" s="3"/>
      <c r="N54" s="68" cm="1">
        <f t="array" ref="N54">IF($G54&gt;=N$7,TREND(O$6:O$7,N$6:N$7,$G54),IF($G54&gt;=N$8,TREND(O$7:O$8,N$7:N$8,$G54),IF($G54&gt;=N$9,TREND(O$8:O$9,N$8:N$9,$G54),IF($G54&gt;=N$10,TREND(O$9:O$10,N$9:N$10,$G54),IF($G54&gt;=N$11,TREND(O$10:O$11,N$10:N$11,$G54),0)))))</f>
        <v>0.33133333333333337</v>
      </c>
      <c r="O54" s="3"/>
      <c r="P54" s="3"/>
      <c r="Q54" s="3"/>
      <c r="R54" s="3"/>
      <c r="S54" s="68" cm="1">
        <f t="array" ref="S54">IF($G54&gt;=S$7,TREND(T$6:T$7,S$6:S$7,$G54),IF($G54&gt;=S$8,TREND(T$7:T$8,S$7:S$8,$G54),IF($G54&gt;=S$9,TREND(T$8:T$9,S$8:S$9,$G54),IF($G54&gt;=S$10,TREND(T$9:T$10,S$9:S$10,$G54),IF($G54&gt;=S$11,TREND(T$10:T$11,S$10:S$11,$G54),0)))))</f>
        <v>0.33199999999999996</v>
      </c>
      <c r="T54" s="3"/>
      <c r="U54" s="3"/>
      <c r="V54" s="3"/>
      <c r="W54" s="3"/>
      <c r="X54" s="175">
        <v>0</v>
      </c>
      <c r="Y54" s="3"/>
      <c r="Z54" s="3"/>
      <c r="AA54" s="3"/>
      <c r="AB54" s="3"/>
    </row>
    <row r="55" spans="1:28" x14ac:dyDescent="0.35">
      <c r="A55" s="68">
        <f t="shared" si="0"/>
        <v>0.33362041259500536</v>
      </c>
      <c r="D55" s="205"/>
      <c r="F55" s="21"/>
      <c r="G55" s="185">
        <v>0.23</v>
      </c>
      <c r="H55" s="22"/>
      <c r="I55" s="68" cm="1">
        <f t="array" ref="I55">IF($G55&gt;=I$7,TREND(J$6:J$7,I$6:I$7,$G55),IF($G55&gt;=I$8,TREND(J$7:J$8,I$7:I$8,$G55),IF($G55&gt;=I$9,TREND(J$8:J$9,I$8:I$9,$G55),IF($G55&gt;=I$10,TREND(J$9:J$10,I$9:I$10,$G55),IF($G55&gt;=I$11,TREND(J$10:J$11,I$10:I$11,$G55),0)))))</f>
        <v>0.28999999999999992</v>
      </c>
      <c r="J55" s="3"/>
      <c r="K55" s="3"/>
      <c r="L55" s="28"/>
      <c r="M55" s="28"/>
      <c r="N55" s="68" cm="1">
        <f t="array" ref="N55">IF($G55&gt;=N$7,TREND(O$6:O$7,N$6:N$7,$G55),IF($G55&gt;=N$8,TREND(O$7:O$8,N$7:N$8,$G55),IF($G55&gt;=N$9,TREND(O$8:O$9,N$8:N$9,$G55),IF($G55&gt;=N$10,TREND(O$9:O$10,N$9:N$10,$G55),IF($G55&gt;=N$11,TREND(O$10:O$11,N$10:N$11,$G55),0)))))</f>
        <v>0.33866666666666667</v>
      </c>
      <c r="O55" s="3"/>
      <c r="P55" s="3"/>
      <c r="Q55" s="3"/>
      <c r="R55" s="3"/>
      <c r="S55" s="68" cm="1">
        <f t="array" ref="S55">IF($G55&gt;=S$7,TREND(T$6:T$7,S$6:S$7,$G55),IF($G55&gt;=S$8,TREND(T$7:T$8,S$7:S$8,$G55),IF($G55&gt;=S$9,TREND(T$8:T$9,S$8:S$9,$G55),IF($G55&gt;=S$10,TREND(T$9:T$10,S$9:S$10,$G55),IF($G55&gt;=S$11,TREND(T$10:T$11,S$10:S$11,$G55),0)))))</f>
        <v>0.34133333333333327</v>
      </c>
      <c r="T55" s="3"/>
      <c r="U55" s="3"/>
      <c r="V55" s="3"/>
      <c r="W55" s="3"/>
      <c r="X55" s="175">
        <v>0</v>
      </c>
      <c r="Y55" s="3"/>
      <c r="Z55" s="3"/>
      <c r="AA55" s="3"/>
      <c r="AB55" s="3"/>
    </row>
    <row r="56" spans="1:28" x14ac:dyDescent="0.35">
      <c r="A56" s="68">
        <f t="shared" si="0"/>
        <v>0.34201433224755695</v>
      </c>
      <c r="D56" s="205"/>
      <c r="F56" s="21"/>
      <c r="G56" s="185">
        <v>0.24</v>
      </c>
      <c r="H56" s="22"/>
      <c r="I56" s="68" cm="1">
        <f t="array" ref="I56">IF($G56&gt;=I$7,TREND(J$6:J$7,I$6:I$7,$G56),IF($G56&gt;=I$8,TREND(J$7:J$8,I$7:I$8,$G56),IF($G56&gt;=I$9,TREND(J$8:J$9,I$8:I$9,$G56),IF($G56&gt;=I$10,TREND(J$9:J$10,I$9:I$10,$G56),IF($G56&gt;=I$11,TREND(J$10:J$11,I$10:I$11,$G56),0)))))</f>
        <v>0.30333333333333323</v>
      </c>
      <c r="J56" s="3"/>
      <c r="K56" s="3"/>
      <c r="L56" s="28"/>
      <c r="M56" s="28"/>
      <c r="N56" s="68" cm="1">
        <f t="array" ref="N56">IF($G56&gt;=N$7,TREND(O$6:O$7,N$6:N$7,$G56),IF($G56&gt;=N$8,TREND(O$7:O$8,N$7:N$8,$G56),IF($G56&gt;=N$9,TREND(O$8:O$9,N$8:N$9,$G56),IF($G56&gt;=N$10,TREND(O$9:O$10,N$9:N$10,$G56),IF($G56&gt;=N$11,TREND(O$10:O$11,N$10:N$11,$G56),0)))))</f>
        <v>0.34600000000000003</v>
      </c>
      <c r="O56" s="3"/>
      <c r="P56" s="3"/>
      <c r="Q56" s="3"/>
      <c r="R56" s="3"/>
      <c r="S56" s="68" cm="1">
        <f t="array" ref="S56">IF($G56&gt;=S$7,TREND(T$6:T$7,S$6:S$7,$G56),IF($G56&gt;=S$8,TREND(T$7:T$8,S$7:S$8,$G56),IF($G56&gt;=S$9,TREND(T$8:T$9,S$8:S$9,$G56),IF($G56&gt;=S$10,TREND(T$9:T$10,S$9:S$10,$G56),IF($G56&gt;=S$11,TREND(T$10:T$11,S$10:S$11,$G56),0)))))</f>
        <v>0.35066666666666663</v>
      </c>
      <c r="T56" s="3"/>
      <c r="U56" s="3"/>
      <c r="V56" s="3"/>
      <c r="W56" s="3"/>
      <c r="X56" s="175">
        <v>0</v>
      </c>
      <c r="Y56" s="3"/>
      <c r="Z56" s="3"/>
      <c r="AA56" s="3"/>
      <c r="AB56" s="3"/>
    </row>
    <row r="57" spans="1:28" x14ac:dyDescent="0.35">
      <c r="A57" s="68">
        <f t="shared" si="0"/>
        <v>0.3504082519001086</v>
      </c>
      <c r="D57" s="205"/>
      <c r="F57" s="21"/>
      <c r="G57" s="185">
        <v>0.25</v>
      </c>
      <c r="H57" s="22"/>
      <c r="I57" s="68" cm="1">
        <f t="array" ref="I57">IF($G57&gt;=I$7,TREND(J$6:J$7,I$6:I$7,$G57),IF($G57&gt;=I$8,TREND(J$7:J$8,I$7:I$8,$G57),IF($G57&gt;=I$9,TREND(J$8:J$9,I$8:I$9,$G57),IF($G57&gt;=I$10,TREND(J$9:J$10,I$9:I$10,$G57),IF($G57&gt;=I$11,TREND(J$10:J$11,I$10:I$11,$G57),0)))))</f>
        <v>0.3166666666666666</v>
      </c>
      <c r="J57" s="3"/>
      <c r="K57" s="3"/>
      <c r="L57" s="28"/>
      <c r="M57" s="28"/>
      <c r="N57" s="68" cm="1">
        <f t="array" ref="N57">IF($G57&gt;=N$7,TREND(O$6:O$7,N$6:N$7,$G57),IF($G57&gt;=N$8,TREND(O$7:O$8,N$7:N$8,$G57),IF($G57&gt;=N$9,TREND(O$8:O$9,N$8:N$9,$G57),IF($G57&gt;=N$10,TREND(O$9:O$10,N$9:N$10,$G57),IF($G57&gt;=N$11,TREND(O$10:O$11,N$10:N$11,$G57),0)))))</f>
        <v>0.35333333333333339</v>
      </c>
      <c r="O57" s="3"/>
      <c r="P57" s="3"/>
      <c r="Q57" s="3"/>
      <c r="R57" s="3"/>
      <c r="S57" s="68" cm="1">
        <f t="array" ref="S57">IF($G57&gt;=S$7,TREND(T$6:T$7,S$6:S$7,$G57),IF($G57&gt;=S$8,TREND(T$7:T$8,S$7:S$8,$G57),IF($G57&gt;=S$9,TREND(T$8:T$9,S$8:S$9,$G57),IF($G57&gt;=S$10,TREND(T$9:T$10,S$9:S$10,$G57),IF($G57&gt;=S$11,TREND(T$10:T$11,S$10:S$11,$G57),0)))))</f>
        <v>0.36</v>
      </c>
      <c r="T57" s="3"/>
      <c r="U57" s="3"/>
      <c r="V57" s="3"/>
      <c r="W57" s="3"/>
      <c r="X57" s="175">
        <v>0</v>
      </c>
      <c r="Y57" s="3"/>
      <c r="Z57" s="3"/>
      <c r="AA57" s="3"/>
      <c r="AB57" s="3"/>
    </row>
    <row r="58" spans="1:28" s="4" customFormat="1" x14ac:dyDescent="0.25">
      <c r="A58" s="68">
        <f t="shared" si="0"/>
        <v>0.3585511400651466</v>
      </c>
      <c r="B58" s="1"/>
      <c r="C58" s="1"/>
      <c r="D58" s="205"/>
      <c r="E58" s="1"/>
      <c r="F58" s="21"/>
      <c r="G58" s="185">
        <v>0.26</v>
      </c>
      <c r="H58" s="22"/>
      <c r="I58" s="68" cm="1">
        <f t="array" ref="I58">IF($G58&gt;=I$7,TREND(J$6:J$7,I$6:I$7,$G58),IF($G58&gt;=I$8,TREND(J$7:J$8,I$7:I$8,$G58),IF($G58&gt;=I$9,TREND(J$8:J$9,I$8:I$9,$G58),IF($G58&gt;=I$10,TREND(J$9:J$10,I$9:I$10,$G58),IF($G58&gt;=I$11,TREND(J$10:J$11,I$10:I$11,$G58),0)))))</f>
        <v>0.32999999999999996</v>
      </c>
      <c r="J58" s="3"/>
      <c r="K58" s="3"/>
      <c r="L58" s="28"/>
      <c r="M58" s="28"/>
      <c r="N58" s="68" cm="1">
        <f t="array" ref="N58">IF($G58&gt;=N$7,TREND(O$6:O$7,N$6:N$7,$G58),IF($G58&gt;=N$8,TREND(O$7:O$8,N$7:N$8,$G58),IF($G58&gt;=N$9,TREND(O$8:O$9,N$8:N$9,$G58),IF($G58&gt;=N$10,TREND(O$9:O$10,N$9:N$10,$G58),IF($G58&gt;=N$11,TREND(O$10:O$11,N$10:N$11,$G58),0)))))</f>
        <v>0.36066666666666669</v>
      </c>
      <c r="O58" s="3"/>
      <c r="P58" s="3"/>
      <c r="Q58" s="3"/>
      <c r="R58" s="3"/>
      <c r="S58" s="68" cm="1">
        <f t="array" ref="S58">IF($G58&gt;=S$7,TREND(T$6:T$7,S$6:S$7,$G58),IF($G58&gt;=S$8,TREND(T$7:T$8,S$7:S$8,$G58),IF($G58&gt;=S$9,TREND(T$8:T$9,S$8:S$9,$G58),IF($G58&gt;=S$10,TREND(T$9:T$10,S$9:S$10,$G58),IF($G58&gt;=S$11,TREND(T$10:T$11,S$10:S$11,$G58),0)))))</f>
        <v>0.36799999999999999</v>
      </c>
      <c r="T58" s="3"/>
      <c r="U58" s="3"/>
      <c r="V58" s="3"/>
      <c r="W58" s="3"/>
      <c r="X58" s="175">
        <v>0</v>
      </c>
      <c r="Y58" s="3"/>
      <c r="Z58" s="3"/>
      <c r="AA58" s="3"/>
      <c r="AB58" s="3"/>
    </row>
    <row r="59" spans="1:28" x14ac:dyDescent="0.35">
      <c r="A59" s="68">
        <f t="shared" si="0"/>
        <v>0.3666940282301846</v>
      </c>
      <c r="D59" s="205"/>
      <c r="F59" s="21"/>
      <c r="G59" s="185">
        <v>0.27</v>
      </c>
      <c r="H59" s="22"/>
      <c r="I59" s="68" cm="1">
        <f t="array" ref="I59">IF($G59&gt;=I$7,TREND(J$6:J$7,I$6:I$7,$G59),IF($G59&gt;=I$8,TREND(J$7:J$8,I$7:I$8,$G59),IF($G59&gt;=I$9,TREND(J$8:J$9,I$8:I$9,$G59),IF($G59&gt;=I$10,TREND(J$9:J$10,I$9:I$10,$G59),IF($G59&gt;=I$11,TREND(J$10:J$11,I$10:I$11,$G59),0)))))</f>
        <v>0.34333333333333327</v>
      </c>
      <c r="J59" s="3"/>
      <c r="K59" s="3"/>
      <c r="L59" s="28"/>
      <c r="M59" s="28"/>
      <c r="N59" s="68" cm="1">
        <f t="array" ref="N59">IF($G59&gt;=N$7,TREND(O$6:O$7,N$6:N$7,$G59),IF($G59&gt;=N$8,TREND(O$7:O$8,N$7:N$8,$G59),IF($G59&gt;=N$9,TREND(O$8:O$9,N$8:N$9,$G59),IF($G59&gt;=N$10,TREND(O$9:O$10,N$9:N$10,$G59),IF($G59&gt;=N$11,TREND(O$10:O$11,N$10:N$11,$G59),0)))))</f>
        <v>0.36800000000000005</v>
      </c>
      <c r="O59" s="3"/>
      <c r="P59" s="3"/>
      <c r="Q59" s="3"/>
      <c r="R59" s="3"/>
      <c r="S59" s="68" cm="1">
        <f t="array" ref="S59">IF($G59&gt;=S$7,TREND(T$6:T$7,S$6:S$7,$G59),IF($G59&gt;=S$8,TREND(T$7:T$8,S$7:S$8,$G59),IF($G59&gt;=S$9,TREND(T$8:T$9,S$8:S$9,$G59),IF($G59&gt;=S$10,TREND(T$9:T$10,S$9:S$10,$G59),IF($G59&gt;=S$11,TREND(T$10:T$11,S$10:S$11,$G59),0)))))</f>
        <v>0.376</v>
      </c>
      <c r="T59" s="3"/>
      <c r="U59" s="3"/>
      <c r="V59" s="3"/>
      <c r="W59" s="3"/>
      <c r="X59" s="175">
        <v>0</v>
      </c>
      <c r="Y59" s="3"/>
      <c r="Z59" s="3"/>
      <c r="AA59" s="3"/>
      <c r="AB59" s="3"/>
    </row>
    <row r="60" spans="1:28" x14ac:dyDescent="0.35">
      <c r="A60" s="68">
        <f t="shared" si="0"/>
        <v>0.3748369163952226</v>
      </c>
      <c r="D60" s="205"/>
      <c r="F60" s="21"/>
      <c r="G60" s="185">
        <v>0.28000000000000003</v>
      </c>
      <c r="H60" s="22"/>
      <c r="I60" s="68" cm="1">
        <f t="array" ref="I60">IF($G60&gt;=I$7,TREND(J$6:J$7,I$6:I$7,$G60),IF($G60&gt;=I$8,TREND(J$7:J$8,I$7:I$8,$G60),IF($G60&gt;=I$9,TREND(J$8:J$9,I$8:I$9,$G60),IF($G60&gt;=I$10,TREND(J$9:J$10,I$9:I$10,$G60),IF($G60&gt;=I$11,TREND(J$10:J$11,I$10:I$11,$G60),0)))))</f>
        <v>0.35666666666666663</v>
      </c>
      <c r="J60" s="3"/>
      <c r="K60" s="3"/>
      <c r="L60" s="28"/>
      <c r="M60" s="28"/>
      <c r="N60" s="68" cm="1">
        <f t="array" ref="N60">IF($G60&gt;=N$7,TREND(O$6:O$7,N$6:N$7,$G60),IF($G60&gt;=N$8,TREND(O$7:O$8,N$7:N$8,$G60),IF($G60&gt;=N$9,TREND(O$8:O$9,N$8:N$9,$G60),IF($G60&gt;=N$10,TREND(O$9:O$10,N$9:N$10,$G60),IF($G60&gt;=N$11,TREND(O$10:O$11,N$10:N$11,$G60),0)))))</f>
        <v>0.37533333333333341</v>
      </c>
      <c r="O60" s="3"/>
      <c r="P60" s="3"/>
      <c r="Q60" s="3"/>
      <c r="R60" s="3"/>
      <c r="S60" s="68" cm="1">
        <f t="array" ref="S60">IF($G60&gt;=S$7,TREND(T$6:T$7,S$6:S$7,$G60),IF($G60&gt;=S$8,TREND(T$7:T$8,S$7:S$8,$G60),IF($G60&gt;=S$9,TREND(T$8:T$9,S$8:S$9,$G60),IF($G60&gt;=S$10,TREND(T$9:T$10,S$9:S$10,$G60),IF($G60&gt;=S$11,TREND(T$10:T$11,S$10:S$11,$G60),0)))))</f>
        <v>0.38400000000000001</v>
      </c>
      <c r="T60" s="3"/>
      <c r="U60" s="3"/>
      <c r="V60" s="3"/>
      <c r="W60" s="3"/>
      <c r="X60" s="175">
        <v>0</v>
      </c>
      <c r="Y60" s="3"/>
      <c r="Z60" s="3"/>
      <c r="AA60" s="3"/>
      <c r="AB60" s="3"/>
    </row>
    <row r="61" spans="1:28" x14ac:dyDescent="0.35">
      <c r="A61" s="68">
        <f t="shared" si="0"/>
        <v>0.38297980456026059</v>
      </c>
      <c r="D61" s="205"/>
      <c r="F61" s="21"/>
      <c r="G61" s="185">
        <v>0.28999999999999998</v>
      </c>
      <c r="H61" s="22"/>
      <c r="I61" s="68" cm="1">
        <f t="array" ref="I61">IF($G61&gt;=I$7,TREND(J$6:J$7,I$6:I$7,$G61),IF($G61&gt;=I$8,TREND(J$7:J$8,I$7:I$8,$G61),IF($G61&gt;=I$9,TREND(J$8:J$9,I$8:I$9,$G61),IF($G61&gt;=I$10,TREND(J$9:J$10,I$9:I$10,$G61),IF($G61&gt;=I$11,TREND(J$10:J$11,I$10:I$11,$G61),0)))))</f>
        <v>0.36999999999999994</v>
      </c>
      <c r="J61" s="3"/>
      <c r="K61" s="3"/>
      <c r="L61" s="23"/>
      <c r="M61" s="23"/>
      <c r="N61" s="68" cm="1">
        <f t="array" ref="N61">IF($G61&gt;=N$7,TREND(O$6:O$7,N$6:N$7,$G61),IF($G61&gt;=N$8,TREND(O$7:O$8,N$7:N$8,$G61),IF($G61&gt;=N$9,TREND(O$8:O$9,N$8:N$9,$G61),IF($G61&gt;=N$10,TREND(O$9:O$10,N$9:N$10,$G61),IF($G61&gt;=N$11,TREND(O$10:O$11,N$10:N$11,$G61),0)))))</f>
        <v>0.38266666666666671</v>
      </c>
      <c r="O61" s="3"/>
      <c r="P61" s="3"/>
      <c r="Q61" s="3"/>
      <c r="R61" s="3"/>
      <c r="S61" s="68" cm="1">
        <f t="array" ref="S61">IF($G61&gt;=S$7,TREND(T$6:T$7,S$6:S$7,$G61),IF($G61&gt;=S$8,TREND(T$7:T$8,S$7:S$8,$G61),IF($G61&gt;=S$9,TREND(T$8:T$9,S$8:S$9,$G61),IF($G61&gt;=S$10,TREND(T$9:T$10,S$9:S$10,$G61),IF($G61&gt;=S$11,TREND(T$10:T$11,S$10:S$11,$G61),0)))))</f>
        <v>0.39200000000000002</v>
      </c>
      <c r="T61" s="3"/>
      <c r="U61" s="3"/>
      <c r="V61" s="3"/>
      <c r="W61" s="3"/>
      <c r="X61" s="175">
        <v>0</v>
      </c>
      <c r="Y61" s="3"/>
      <c r="Z61" s="3"/>
      <c r="AA61" s="3"/>
      <c r="AB61" s="3"/>
    </row>
    <row r="62" spans="1:28" x14ac:dyDescent="0.35">
      <c r="A62" s="68">
        <f t="shared" si="0"/>
        <v>0.39112269272529854</v>
      </c>
      <c r="D62" s="205"/>
      <c r="F62" s="21"/>
      <c r="G62" s="185">
        <v>0.3</v>
      </c>
      <c r="H62" s="22"/>
      <c r="I62" s="68" cm="1">
        <f t="array" ref="I62">IF($G62&gt;=I$7,TREND(J$6:J$7,I$6:I$7,$G62),IF($G62&gt;=I$8,TREND(J$7:J$8,I$7:I$8,$G62),IF($G62&gt;=I$9,TREND(J$8:J$9,I$8:I$9,$G62),IF($G62&gt;=I$10,TREND(J$9:J$10,I$9:I$10,$G62),IF($G62&gt;=I$11,TREND(J$10:J$11,I$10:I$11,$G62),0)))))</f>
        <v>0.38333333333333325</v>
      </c>
      <c r="J62" s="3"/>
      <c r="K62" s="3"/>
      <c r="L62" s="23"/>
      <c r="M62" s="23"/>
      <c r="N62" s="68" cm="1">
        <f t="array" ref="N62">IF($G62&gt;=N$7,TREND(O$6:O$7,N$6:N$7,$G62),IF($G62&gt;=N$8,TREND(O$7:O$8,N$7:N$8,$G62),IF($G62&gt;=N$9,TREND(O$8:O$9,N$8:N$9,$G62),IF($G62&gt;=N$10,TREND(O$9:O$10,N$9:N$10,$G62),IF($G62&gt;=N$11,TREND(O$10:O$11,N$10:N$11,$G62),0)))))</f>
        <v>0.39</v>
      </c>
      <c r="O62" s="3"/>
      <c r="P62" s="3"/>
      <c r="Q62" s="3"/>
      <c r="R62" s="3"/>
      <c r="S62" s="68" cm="1">
        <f t="array" ref="S62">IF($G62&gt;=S$7,TREND(T$6:T$7,S$6:S$7,$G62),IF($G62&gt;=S$8,TREND(T$7:T$8,S$7:S$8,$G62),IF($G62&gt;=S$9,TREND(T$8:T$9,S$8:S$9,$G62),IF($G62&gt;=S$10,TREND(T$9:T$10,S$9:S$10,$G62),IF($G62&gt;=S$11,TREND(T$10:T$11,S$10:S$11,$G62),0)))))</f>
        <v>0.4</v>
      </c>
      <c r="T62" s="3"/>
      <c r="U62" s="3"/>
      <c r="V62" s="3"/>
      <c r="W62" s="3"/>
      <c r="X62" s="175">
        <v>0</v>
      </c>
      <c r="Y62" s="3"/>
      <c r="Z62" s="3"/>
      <c r="AA62" s="3"/>
      <c r="AB62" s="3"/>
    </row>
    <row r="63" spans="1:28" x14ac:dyDescent="0.35">
      <c r="A63" s="68">
        <f t="shared" si="0"/>
        <v>0.39926558089033654</v>
      </c>
      <c r="D63" s="205"/>
      <c r="F63" s="21"/>
      <c r="G63" s="185">
        <v>0.31</v>
      </c>
      <c r="H63" s="22"/>
      <c r="I63" s="68" cm="1">
        <f t="array" ref="I63">IF($G63&gt;=I$7,TREND(J$6:J$7,I$6:I$7,$G63),IF($G63&gt;=I$8,TREND(J$7:J$8,I$7:I$8,$G63),IF($G63&gt;=I$9,TREND(J$8:J$9,I$8:I$9,$G63),IF($G63&gt;=I$10,TREND(J$9:J$10,I$9:I$10,$G63),IF($G63&gt;=I$11,TREND(J$10:J$11,I$10:I$11,$G63),0)))))</f>
        <v>0.39666666666666661</v>
      </c>
      <c r="J63" s="3"/>
      <c r="K63" s="3"/>
      <c r="L63" s="23"/>
      <c r="M63" s="23"/>
      <c r="N63" s="68" cm="1">
        <f t="array" ref="N63">IF($G63&gt;=N$7,TREND(O$6:O$7,N$6:N$7,$G63),IF($G63&gt;=N$8,TREND(O$7:O$8,N$7:N$8,$G63),IF($G63&gt;=N$9,TREND(O$8:O$9,N$8:N$9,$G63),IF($G63&gt;=N$10,TREND(O$9:O$10,N$9:N$10,$G63),IF($G63&gt;=N$11,TREND(O$10:O$11,N$10:N$11,$G63),0)))))</f>
        <v>0.39733333333333332</v>
      </c>
      <c r="O63" s="3"/>
      <c r="P63" s="3"/>
      <c r="Q63" s="3"/>
      <c r="R63" s="3"/>
      <c r="S63" s="68" cm="1">
        <f t="array" ref="S63">IF($G63&gt;=S$7,TREND(T$6:T$7,S$6:S$7,$G63),IF($G63&gt;=S$8,TREND(T$7:T$8,S$7:S$8,$G63),IF($G63&gt;=S$9,TREND(T$8:T$9,S$8:S$9,$G63),IF($G63&gt;=S$10,TREND(T$9:T$10,S$9:S$10,$G63),IF($G63&gt;=S$11,TREND(T$10:T$11,S$10:S$11,$G63),0)))))</f>
        <v>0.40800000000000003</v>
      </c>
      <c r="T63" s="3"/>
      <c r="U63" s="3"/>
      <c r="V63" s="3"/>
      <c r="W63" s="3"/>
      <c r="X63" s="175">
        <v>0</v>
      </c>
      <c r="Y63" s="3"/>
      <c r="Z63" s="3"/>
      <c r="AA63" s="3"/>
      <c r="AB63" s="3"/>
    </row>
    <row r="64" spans="1:28" x14ac:dyDescent="0.35">
      <c r="A64" s="68">
        <f t="shared" si="0"/>
        <v>0.40740846905537459</v>
      </c>
      <c r="D64" s="205"/>
      <c r="F64" s="21"/>
      <c r="G64" s="185">
        <v>0.32</v>
      </c>
      <c r="H64" s="22"/>
      <c r="I64" s="68" cm="1">
        <f t="array" ref="I64">IF($G64&gt;=I$7,TREND(J$6:J$7,I$6:I$7,$G64),IF($G64&gt;=I$8,TREND(J$7:J$8,I$7:I$8,$G64),IF($G64&gt;=I$9,TREND(J$8:J$9,I$8:I$9,$G64),IF($G64&gt;=I$10,TREND(J$9:J$10,I$9:I$10,$G64),IF($G64&gt;=I$11,TREND(J$10:J$11,I$10:I$11,$G64),0)))))</f>
        <v>0.41</v>
      </c>
      <c r="J64" s="3"/>
      <c r="K64" s="3"/>
      <c r="L64" s="23"/>
      <c r="M64" s="23"/>
      <c r="N64" s="68" cm="1">
        <f t="array" ref="N64">IF($G64&gt;=N$7,TREND(O$6:O$7,N$6:N$7,$G64),IF($G64&gt;=N$8,TREND(O$7:O$8,N$7:N$8,$G64),IF($G64&gt;=N$9,TREND(O$8:O$9,N$8:N$9,$G64),IF($G64&gt;=N$10,TREND(O$9:O$10,N$9:N$10,$G64),IF($G64&gt;=N$11,TREND(O$10:O$11,N$10:N$11,$G64),0)))))</f>
        <v>0.40466666666666673</v>
      </c>
      <c r="O64" s="3"/>
      <c r="P64" s="3"/>
      <c r="Q64" s="3"/>
      <c r="R64" s="3"/>
      <c r="S64" s="68" cm="1">
        <f t="array" ref="S64">IF($G64&gt;=S$7,TREND(T$6:T$7,S$6:S$7,$G64),IF($G64&gt;=S$8,TREND(T$7:T$8,S$7:S$8,$G64),IF($G64&gt;=S$9,TREND(T$8:T$9,S$8:S$9,$G64),IF($G64&gt;=S$10,TREND(T$9:T$10,S$9:S$10,$G64),IF($G64&gt;=S$11,TREND(T$10:T$11,S$10:S$11,$G64),0)))))</f>
        <v>0.41600000000000004</v>
      </c>
      <c r="T64" s="3"/>
      <c r="U64" s="3"/>
      <c r="V64" s="3"/>
      <c r="W64" s="3"/>
      <c r="X64" s="175">
        <v>0</v>
      </c>
      <c r="Y64" s="3"/>
      <c r="Z64" s="3"/>
      <c r="AA64" s="3"/>
      <c r="AB64" s="3"/>
    </row>
    <row r="65" spans="1:28" x14ac:dyDescent="0.35">
      <c r="A65" s="68">
        <f t="shared" si="0"/>
        <v>0.41555135722041259</v>
      </c>
      <c r="D65" s="205"/>
      <c r="F65" s="21"/>
      <c r="G65" s="185">
        <v>0.33</v>
      </c>
      <c r="H65" s="24"/>
      <c r="I65" s="68" cm="1">
        <f t="array" ref="I65">IF($G65&gt;=I$7,TREND(J$6:J$7,I$6:I$7,$G65),IF($G65&gt;=I$8,TREND(J$7:J$8,I$7:I$8,$G65),IF($G65&gt;=I$9,TREND(J$8:J$9,I$8:I$9,$G65),IF($G65&gt;=I$10,TREND(J$9:J$10,I$9:I$10,$G65),IF($G65&gt;=I$11,TREND(J$10:J$11,I$10:I$11,$G65),0)))))</f>
        <v>0.42333333333333334</v>
      </c>
      <c r="J65" s="3"/>
      <c r="K65" s="3"/>
      <c r="L65" s="23"/>
      <c r="M65" s="23"/>
      <c r="N65" s="68" cm="1">
        <f t="array" ref="N65">IF($G65&gt;=N$7,TREND(O$6:O$7,N$6:N$7,$G65),IF($G65&gt;=N$8,TREND(O$7:O$8,N$7:N$8,$G65),IF($G65&gt;=N$9,TREND(O$8:O$9,N$8:N$9,$G65),IF($G65&gt;=N$10,TREND(O$9:O$10,N$9:N$10,$G65),IF($G65&gt;=N$11,TREND(O$10:O$11,N$10:N$11,$G65),0)))))</f>
        <v>0.41200000000000003</v>
      </c>
      <c r="O65" s="3"/>
      <c r="P65" s="3"/>
      <c r="Q65" s="3"/>
      <c r="R65" s="3"/>
      <c r="S65" s="68" cm="1">
        <f t="array" ref="S65">IF($G65&gt;=S$7,TREND(T$6:T$7,S$6:S$7,$G65),IF($G65&gt;=S$8,TREND(T$7:T$8,S$7:S$8,$G65),IF($G65&gt;=S$9,TREND(T$8:T$9,S$8:S$9,$G65),IF($G65&gt;=S$10,TREND(T$9:T$10,S$9:S$10,$G65),IF($G65&gt;=S$11,TREND(T$10:T$11,S$10:S$11,$G65),0)))))</f>
        <v>0.42400000000000004</v>
      </c>
      <c r="T65" s="3"/>
      <c r="U65" s="3"/>
      <c r="V65" s="3"/>
      <c r="W65" s="3"/>
      <c r="X65" s="175">
        <v>0</v>
      </c>
      <c r="Y65" s="3"/>
      <c r="Z65" s="3"/>
      <c r="AA65" s="3"/>
      <c r="AB65" s="3"/>
    </row>
    <row r="66" spans="1:28" x14ac:dyDescent="0.35">
      <c r="A66" s="68">
        <f t="shared" si="0"/>
        <v>0.42369424538545053</v>
      </c>
      <c r="D66" s="205"/>
      <c r="F66" s="21"/>
      <c r="G66" s="185">
        <v>0.34</v>
      </c>
      <c r="I66" s="68" cm="1">
        <f t="array" ref="I66">IF($G66&gt;=I$7,TREND(J$6:J$7,I$6:I$7,$G66),IF($G66&gt;=I$8,TREND(J$7:J$8,I$7:I$8,$G66),IF($G66&gt;=I$9,TREND(J$8:J$9,I$8:I$9,$G66),IF($G66&gt;=I$10,TREND(J$9:J$10,I$9:I$10,$G66),IF($G66&gt;=I$11,TREND(J$10:J$11,I$10:I$11,$G66),0)))))</f>
        <v>0.43666666666666665</v>
      </c>
      <c r="J66" s="3"/>
      <c r="K66" s="3"/>
      <c r="N66" s="68" cm="1">
        <f t="array" ref="N66">IF($G66&gt;=N$7,TREND(O$6:O$7,N$6:N$7,$G66),IF($G66&gt;=N$8,TREND(O$7:O$8,N$7:N$8,$G66),IF($G66&gt;=N$9,TREND(O$8:O$9,N$8:N$9,$G66),IF($G66&gt;=N$10,TREND(O$9:O$10,N$9:N$10,$G66),IF($G66&gt;=N$11,TREND(O$10:O$11,N$10:N$11,$G66),0)))))</f>
        <v>0.41933333333333334</v>
      </c>
      <c r="O66" s="3"/>
      <c r="P66" s="3"/>
      <c r="Q66" s="3"/>
      <c r="R66" s="3"/>
      <c r="S66" s="68" cm="1">
        <f t="array" ref="S66">IF($G66&gt;=S$7,TREND(T$6:T$7,S$6:S$7,$G66),IF($G66&gt;=S$8,TREND(T$7:T$8,S$7:S$8,$G66),IF($G66&gt;=S$9,TREND(T$8:T$9,S$8:S$9,$G66),IF($G66&gt;=S$10,TREND(T$9:T$10,S$9:S$10,$G66),IF($G66&gt;=S$11,TREND(T$10:T$11,S$10:S$11,$G66),0)))))</f>
        <v>0.43200000000000005</v>
      </c>
      <c r="T66" s="3"/>
      <c r="U66" s="3"/>
      <c r="V66" s="3"/>
      <c r="W66" s="3"/>
      <c r="X66" s="175">
        <v>0</v>
      </c>
      <c r="Y66" s="3"/>
      <c r="Z66" s="3"/>
      <c r="AA66" s="3"/>
      <c r="AB66" s="3"/>
    </row>
    <row r="67" spans="1:28" x14ac:dyDescent="0.35">
      <c r="A67" s="68">
        <f t="shared" si="0"/>
        <v>0.43183713355048858</v>
      </c>
      <c r="D67" s="205"/>
      <c r="F67" s="21"/>
      <c r="G67" s="185">
        <v>0.35</v>
      </c>
      <c r="I67" s="68" cm="1">
        <f t="array" ref="I67">IF($G67&gt;=I$7,TREND(J$6:J$7,I$6:I$7,$G67),IF($G67&gt;=I$8,TREND(J$7:J$8,I$7:I$8,$G67),IF($G67&gt;=I$9,TREND(J$8:J$9,I$8:I$9,$G67),IF($G67&gt;=I$10,TREND(J$9:J$10,I$9:I$10,$G67),IF($G67&gt;=I$11,TREND(J$10:J$11,I$10:I$11,$G67),0)))))</f>
        <v>0.4499999999999999</v>
      </c>
      <c r="J67" s="3"/>
      <c r="K67" s="3"/>
      <c r="N67" s="68" cm="1">
        <f t="array" ref="N67">IF($G67&gt;=N$7,TREND(O$6:O$7,N$6:N$7,$G67),IF($G67&gt;=N$8,TREND(O$7:O$8,N$7:N$8,$G67),IF($G67&gt;=N$9,TREND(O$8:O$9,N$8:N$9,$G67),IF($G67&gt;=N$10,TREND(O$9:O$10,N$9:N$10,$G67),IF($G67&gt;=N$11,TREND(O$10:O$11,N$10:N$11,$G67),0)))))</f>
        <v>0.42666666666666669</v>
      </c>
      <c r="O67" s="3"/>
      <c r="P67" s="3"/>
      <c r="Q67" s="3"/>
      <c r="R67" s="3"/>
      <c r="S67" s="68" cm="1">
        <f t="array" ref="S67">IF($G67&gt;=S$7,TREND(T$6:T$7,S$6:S$7,$G67),IF($G67&gt;=S$8,TREND(T$7:T$8,S$7:S$8,$G67),IF($G67&gt;=S$9,TREND(T$8:T$9,S$8:S$9,$G67),IF($G67&gt;=S$10,TREND(T$9:T$10,S$9:S$10,$G67),IF($G67&gt;=S$11,TREND(T$10:T$11,S$10:S$11,$G67),0)))))</f>
        <v>0.44</v>
      </c>
      <c r="T67" s="3"/>
      <c r="U67" s="3"/>
      <c r="V67" s="3"/>
      <c r="W67" s="3"/>
      <c r="X67" s="175">
        <v>0</v>
      </c>
      <c r="Y67" s="3"/>
      <c r="Z67" s="3"/>
      <c r="AA67" s="3"/>
      <c r="AB67" s="3"/>
    </row>
    <row r="68" spans="1:28" x14ac:dyDescent="0.35">
      <c r="A68" s="68">
        <f t="shared" si="0"/>
        <v>0.43931498371335498</v>
      </c>
      <c r="D68" s="205"/>
      <c r="F68" s="21"/>
      <c r="G68" s="185">
        <v>0.36</v>
      </c>
      <c r="I68" s="68" cm="1">
        <f t="array" ref="I68">IF($G68&gt;=I$7,TREND(J$6:J$7,I$6:I$7,$G68),IF($G68&gt;=I$8,TREND(J$7:J$8,I$7:I$8,$G68),IF($G68&gt;=I$9,TREND(J$8:J$9,I$8:I$9,$G68),IF($G68&gt;=I$10,TREND(J$9:J$10,I$9:I$10,$G68),IF($G68&gt;=I$11,TREND(J$10:J$11,I$10:I$11,$G68),0)))))</f>
        <v>0.45749999999999996</v>
      </c>
      <c r="J68" s="3"/>
      <c r="K68" s="3"/>
      <c r="N68" s="68" cm="1">
        <f t="array" ref="N68">IF($G68&gt;=N$7,TREND(O$6:O$7,N$6:N$7,$G68),IF($G68&gt;=N$8,TREND(O$7:O$8,N$7:N$8,$G68),IF($G68&gt;=N$9,TREND(O$8:O$9,N$8:N$9,$G68),IF($G68&gt;=N$10,TREND(O$9:O$10,N$9:N$10,$G68),IF($G68&gt;=N$11,TREND(O$10:O$11,N$10:N$11,$G68),0)))))</f>
        <v>0.434</v>
      </c>
      <c r="O68" s="3"/>
      <c r="P68" s="3"/>
      <c r="Q68" s="3"/>
      <c r="R68" s="3"/>
      <c r="S68" s="68" cm="1">
        <f t="array" ref="S68">IF($G68&gt;=S$7,TREND(T$6:T$7,S$6:S$7,$G68),IF($G68&gt;=S$8,TREND(T$7:T$8,S$7:S$8,$G68),IF($G68&gt;=S$9,TREND(T$8:T$9,S$8:S$9,$G68),IF($G68&gt;=S$10,TREND(T$9:T$10,S$9:S$10,$G68),IF($G68&gt;=S$11,TREND(T$10:T$11,S$10:S$11,$G68),0)))))</f>
        <v>0.44800000000000001</v>
      </c>
      <c r="T68" s="3"/>
      <c r="U68" s="3"/>
      <c r="V68" s="3"/>
      <c r="W68" s="3"/>
      <c r="X68" s="175">
        <v>0</v>
      </c>
      <c r="Y68" s="3"/>
      <c r="Z68" s="3"/>
      <c r="AA68" s="3"/>
      <c r="AB68" s="3"/>
    </row>
    <row r="69" spans="1:28" x14ac:dyDescent="0.35">
      <c r="A69" s="68">
        <f t="shared" si="0"/>
        <v>0.44679283387622154</v>
      </c>
      <c r="D69" s="205"/>
      <c r="F69" s="21"/>
      <c r="G69" s="185">
        <v>0.37</v>
      </c>
      <c r="I69" s="68" cm="1">
        <f t="array" ref="I69">IF($G69&gt;=I$7,TREND(J$6:J$7,I$6:I$7,$G69),IF($G69&gt;=I$8,TREND(J$7:J$8,I$7:I$8,$G69),IF($G69&gt;=I$9,TREND(J$8:J$9,I$8:I$9,$G69),IF($G69&gt;=I$10,TREND(J$9:J$10,I$9:I$10,$G69),IF($G69&gt;=I$11,TREND(J$10:J$11,I$10:I$11,$G69),0)))))</f>
        <v>0.46499999999999991</v>
      </c>
      <c r="J69" s="3"/>
      <c r="K69" s="3"/>
      <c r="N69" s="68" cm="1">
        <f t="array" ref="N69">IF($G69&gt;=N$7,TREND(O$6:O$7,N$6:N$7,$G69),IF($G69&gt;=N$8,TREND(O$7:O$8,N$7:N$8,$G69),IF($G69&gt;=N$9,TREND(O$8:O$9,N$8:N$9,$G69),IF($G69&gt;=N$10,TREND(O$9:O$10,N$9:N$10,$G69),IF($G69&gt;=N$11,TREND(O$10:O$11,N$10:N$11,$G69),0)))))</f>
        <v>0.44133333333333336</v>
      </c>
      <c r="O69" s="3"/>
      <c r="P69" s="3"/>
      <c r="Q69" s="3"/>
      <c r="R69" s="3"/>
      <c r="S69" s="68" cm="1">
        <f t="array" ref="S69">IF($G69&gt;=S$7,TREND(T$6:T$7,S$6:S$7,$G69),IF($G69&gt;=S$8,TREND(T$7:T$8,S$7:S$8,$G69),IF($G69&gt;=S$9,TREND(T$8:T$9,S$8:S$9,$G69),IF($G69&gt;=S$10,TREND(T$9:T$10,S$9:S$10,$G69),IF($G69&gt;=S$11,TREND(T$10:T$11,S$10:S$11,$G69),0)))))</f>
        <v>0.45600000000000002</v>
      </c>
      <c r="T69" s="3"/>
      <c r="U69" s="3"/>
      <c r="V69" s="3"/>
      <c r="W69" s="3"/>
      <c r="X69" s="175">
        <v>0</v>
      </c>
      <c r="Y69" s="3"/>
      <c r="Z69" s="3"/>
      <c r="AA69" s="3"/>
      <c r="AB69" s="3"/>
    </row>
    <row r="70" spans="1:28" x14ac:dyDescent="0.35">
      <c r="A70" s="68">
        <f t="shared" si="0"/>
        <v>0.45427068403908794</v>
      </c>
      <c r="D70" s="205"/>
      <c r="F70" s="21"/>
      <c r="G70" s="185">
        <v>0.38</v>
      </c>
      <c r="I70" s="68" cm="1">
        <f t="array" ref="I70">IF($G70&gt;=I$7,TREND(J$6:J$7,I$6:I$7,$G70),IF($G70&gt;=I$8,TREND(J$7:J$8,I$7:I$8,$G70),IF($G70&gt;=I$9,TREND(J$8:J$9,I$8:I$9,$G70),IF($G70&gt;=I$10,TREND(J$9:J$10,I$9:I$10,$G70),IF($G70&gt;=I$11,TREND(J$10:J$11,I$10:I$11,$G70),0)))))</f>
        <v>0.47249999999999998</v>
      </c>
      <c r="J70" s="3"/>
      <c r="K70" s="3"/>
      <c r="N70" s="68" cm="1">
        <f t="array" ref="N70">IF($G70&gt;=N$7,TREND(O$6:O$7,N$6:N$7,$G70),IF($G70&gt;=N$8,TREND(O$7:O$8,N$7:N$8,$G70),IF($G70&gt;=N$9,TREND(O$8:O$9,N$8:N$9,$G70),IF($G70&gt;=N$10,TREND(O$9:O$10,N$9:N$10,$G70),IF($G70&gt;=N$11,TREND(O$10:O$11,N$10:N$11,$G70),0)))))</f>
        <v>0.44866666666666671</v>
      </c>
      <c r="O70" s="3"/>
      <c r="P70" s="3"/>
      <c r="Q70" s="3"/>
      <c r="R70" s="3"/>
      <c r="S70" s="68" cm="1">
        <f t="array" ref="S70">IF($G70&gt;=S$7,TREND(T$6:T$7,S$6:S$7,$G70),IF($G70&gt;=S$8,TREND(T$7:T$8,S$7:S$8,$G70),IF($G70&gt;=S$9,TREND(T$8:T$9,S$8:S$9,$G70),IF($G70&gt;=S$10,TREND(T$9:T$10,S$9:S$10,$G70),IF($G70&gt;=S$11,TREND(T$10:T$11,S$10:S$11,$G70),0)))))</f>
        <v>0.46400000000000002</v>
      </c>
      <c r="T70" s="3"/>
      <c r="U70" s="3"/>
      <c r="V70" s="3"/>
      <c r="W70" s="3"/>
      <c r="X70" s="175">
        <v>0</v>
      </c>
      <c r="Y70" s="3"/>
      <c r="Z70" s="3"/>
      <c r="AA70" s="3"/>
      <c r="AB70" s="3"/>
    </row>
    <row r="71" spans="1:28" x14ac:dyDescent="0.35">
      <c r="A71" s="68">
        <f t="shared" si="0"/>
        <v>0.46174853420195439</v>
      </c>
      <c r="D71" s="205"/>
      <c r="F71" s="21"/>
      <c r="G71" s="185">
        <v>0.39</v>
      </c>
      <c r="I71" s="68" cm="1">
        <f t="array" ref="I71">IF($G71&gt;=I$7,TREND(J$6:J$7,I$6:I$7,$G71),IF($G71&gt;=I$8,TREND(J$7:J$8,I$7:I$8,$G71),IF($G71&gt;=I$9,TREND(J$8:J$9,I$8:I$9,$G71),IF($G71&gt;=I$10,TREND(J$9:J$10,I$9:I$10,$G71),IF($G71&gt;=I$11,TREND(J$10:J$11,I$10:I$11,$G71),0)))))</f>
        <v>0.47999999999999993</v>
      </c>
      <c r="J71" s="3"/>
      <c r="K71" s="3"/>
      <c r="N71" s="68" cm="1">
        <f t="array" ref="N71">IF($G71&gt;=N$7,TREND(O$6:O$7,N$6:N$7,$G71),IF($G71&gt;=N$8,TREND(O$7:O$8,N$7:N$8,$G71),IF($G71&gt;=N$9,TREND(O$8:O$9,N$8:N$9,$G71),IF($G71&gt;=N$10,TREND(O$9:O$10,N$9:N$10,$G71),IF($G71&gt;=N$11,TREND(O$10:O$11,N$10:N$11,$G71),0)))))</f>
        <v>0.45600000000000002</v>
      </c>
      <c r="O71" s="3"/>
      <c r="P71" s="3"/>
      <c r="Q71" s="3"/>
      <c r="R71" s="3"/>
      <c r="S71" s="68" cm="1">
        <f t="array" ref="S71">IF($G71&gt;=S$7,TREND(T$6:T$7,S$6:S$7,$G71),IF($G71&gt;=S$8,TREND(T$7:T$8,S$7:S$8,$G71),IF($G71&gt;=S$9,TREND(T$8:T$9,S$8:S$9,$G71),IF($G71&gt;=S$10,TREND(T$9:T$10,S$9:S$10,$G71),IF($G71&gt;=S$11,TREND(T$10:T$11,S$10:S$11,$G71),0)))))</f>
        <v>0.47200000000000003</v>
      </c>
      <c r="T71" s="3"/>
      <c r="U71" s="3"/>
      <c r="V71" s="3"/>
      <c r="W71" s="3"/>
      <c r="X71" s="175">
        <v>0</v>
      </c>
      <c r="Y71" s="3"/>
      <c r="Z71" s="3"/>
      <c r="AA71" s="3"/>
      <c r="AB71" s="3"/>
    </row>
    <row r="72" spans="1:28" x14ac:dyDescent="0.35">
      <c r="A72" s="68">
        <f t="shared" si="0"/>
        <v>0.46922638436482078</v>
      </c>
      <c r="D72" s="205"/>
      <c r="F72" s="21"/>
      <c r="G72" s="185">
        <v>0.4</v>
      </c>
      <c r="I72" s="68" cm="1">
        <f t="array" ref="I72">IF($G72&gt;=I$7,TREND(J$6:J$7,I$6:I$7,$G72),IF($G72&gt;=I$8,TREND(J$7:J$8,I$7:I$8,$G72),IF($G72&gt;=I$9,TREND(J$8:J$9,I$8:I$9,$G72),IF($G72&gt;=I$10,TREND(J$9:J$10,I$9:I$10,$G72),IF($G72&gt;=I$11,TREND(J$10:J$11,I$10:I$11,$G72),0)))))</f>
        <v>0.48749999999999999</v>
      </c>
      <c r="J72" s="3"/>
      <c r="K72" s="3"/>
      <c r="N72" s="68" cm="1">
        <f t="array" ref="N72">IF($G72&gt;=N$7,TREND(O$6:O$7,N$6:N$7,$G72),IF($G72&gt;=N$8,TREND(O$7:O$8,N$7:N$8,$G72),IF($G72&gt;=N$9,TREND(O$8:O$9,N$8:N$9,$G72),IF($G72&gt;=N$10,TREND(O$9:O$10,N$9:N$10,$G72),IF($G72&gt;=N$11,TREND(O$10:O$11,N$10:N$11,$G72),0)))))</f>
        <v>0.46333333333333337</v>
      </c>
      <c r="O72" s="3"/>
      <c r="P72" s="3"/>
      <c r="Q72" s="3"/>
      <c r="R72" s="3"/>
      <c r="S72" s="68" cm="1">
        <f t="array" ref="S72">IF($G72&gt;=S$7,TREND(T$6:T$7,S$6:S$7,$G72),IF($G72&gt;=S$8,TREND(T$7:T$8,S$7:S$8,$G72),IF($G72&gt;=S$9,TREND(T$8:T$9,S$8:S$9,$G72),IF($G72&gt;=S$10,TREND(T$9:T$10,S$9:S$10,$G72),IF($G72&gt;=S$11,TREND(T$10:T$11,S$10:S$11,$G72),0)))))</f>
        <v>0.48000000000000004</v>
      </c>
      <c r="T72" s="3"/>
      <c r="U72" s="3"/>
      <c r="V72" s="3"/>
      <c r="W72" s="3"/>
      <c r="X72" s="175">
        <v>0</v>
      </c>
      <c r="Y72" s="3"/>
      <c r="Z72" s="3"/>
      <c r="AA72" s="3"/>
      <c r="AB72" s="3"/>
    </row>
    <row r="73" spans="1:28" x14ac:dyDescent="0.35">
      <c r="A73" s="68">
        <f t="shared" si="0"/>
        <v>0.47670423452768729</v>
      </c>
      <c r="D73" s="205"/>
      <c r="F73" s="21"/>
      <c r="G73" s="185">
        <v>0.41</v>
      </c>
      <c r="I73" s="68" cm="1">
        <f t="array" ref="I73">IF($G73&gt;=I$7,TREND(J$6:J$7,I$6:I$7,$G73),IF($G73&gt;=I$8,TREND(J$7:J$8,I$7:I$8,$G73),IF($G73&gt;=I$9,TREND(J$8:J$9,I$8:I$9,$G73),IF($G73&gt;=I$10,TREND(J$9:J$10,I$9:I$10,$G73),IF($G73&gt;=I$11,TREND(J$10:J$11,I$10:I$11,$G73),0)))))</f>
        <v>0.49499999999999994</v>
      </c>
      <c r="J73" s="3"/>
      <c r="K73" s="3"/>
      <c r="N73" s="68" cm="1">
        <f t="array" ref="N73">IF($G73&gt;=N$7,TREND(O$6:O$7,N$6:N$7,$G73),IF($G73&gt;=N$8,TREND(O$7:O$8,N$7:N$8,$G73),IF($G73&gt;=N$9,TREND(O$8:O$9,N$8:N$9,$G73),IF($G73&gt;=N$10,TREND(O$9:O$10,N$9:N$10,$G73),IF($G73&gt;=N$11,TREND(O$10:O$11,N$10:N$11,$G73),0)))))</f>
        <v>0.47066666666666668</v>
      </c>
      <c r="O73" s="3"/>
      <c r="P73" s="3"/>
      <c r="Q73" s="3"/>
      <c r="R73" s="3"/>
      <c r="S73" s="68" cm="1">
        <f t="array" ref="S73">IF($G73&gt;=S$7,TREND(T$6:T$7,S$6:S$7,$G73),IF($G73&gt;=S$8,TREND(T$7:T$8,S$7:S$8,$G73),IF($G73&gt;=S$9,TREND(T$8:T$9,S$8:S$9,$G73),IF($G73&gt;=S$10,TREND(T$9:T$10,S$9:S$10,$G73),IF($G73&gt;=S$11,TREND(T$10:T$11,S$10:S$11,$G73),0)))))</f>
        <v>0.48800000000000004</v>
      </c>
      <c r="T73" s="3"/>
      <c r="U73" s="3"/>
      <c r="V73" s="3"/>
      <c r="W73" s="3"/>
      <c r="X73" s="175">
        <v>0</v>
      </c>
      <c r="Y73" s="3"/>
      <c r="Z73" s="3"/>
      <c r="AA73" s="3"/>
      <c r="AB73" s="3"/>
    </row>
    <row r="74" spans="1:28" x14ac:dyDescent="0.35">
      <c r="A74" s="68">
        <f t="shared" si="0"/>
        <v>0.48418208469055368</v>
      </c>
      <c r="B74" s="4"/>
      <c r="D74" s="205"/>
      <c r="F74" s="21"/>
      <c r="G74" s="185">
        <v>0.42</v>
      </c>
      <c r="I74" s="68" cm="1">
        <f t="array" ref="I74">IF($G74&gt;=I$7,TREND(J$6:J$7,I$6:I$7,$G74),IF($G74&gt;=I$8,TREND(J$7:J$8,I$7:I$8,$G74),IF($G74&gt;=I$9,TREND(J$8:J$9,I$8:I$9,$G74),IF($G74&gt;=I$10,TREND(J$9:J$10,I$9:I$10,$G74),IF($G74&gt;=I$11,TREND(J$10:J$11,I$10:I$11,$G74),0)))))</f>
        <v>0.50249999999999995</v>
      </c>
      <c r="J74" s="3"/>
      <c r="K74" s="3"/>
      <c r="N74" s="68" cm="1">
        <f t="array" ref="N74">IF($G74&gt;=N$7,TREND(O$6:O$7,N$6:N$7,$G74),IF($G74&gt;=N$8,TREND(O$7:O$8,N$7:N$8,$G74),IF($G74&gt;=N$9,TREND(O$8:O$9,N$8:N$9,$G74),IF($G74&gt;=N$10,TREND(O$9:O$10,N$9:N$10,$G74),IF($G74&gt;=N$11,TREND(O$10:O$11,N$10:N$11,$G74),0)))))</f>
        <v>0.47799999999999998</v>
      </c>
      <c r="O74" s="3"/>
      <c r="P74" s="3"/>
      <c r="Q74" s="3"/>
      <c r="R74" s="3"/>
      <c r="S74" s="68" cm="1">
        <f t="array" ref="S74">IF($G74&gt;=S$7,TREND(T$6:T$7,S$6:S$7,$G74),IF($G74&gt;=S$8,TREND(T$7:T$8,S$7:S$8,$G74),IF($G74&gt;=S$9,TREND(T$8:T$9,S$8:S$9,$G74),IF($G74&gt;=S$10,TREND(T$9:T$10,S$9:S$10,$G74),IF($G74&gt;=S$11,TREND(T$10:T$11,S$10:S$11,$G74),0)))))</f>
        <v>0.49600000000000005</v>
      </c>
      <c r="T74" s="3"/>
      <c r="U74" s="3"/>
      <c r="V74" s="3"/>
      <c r="W74" s="3"/>
      <c r="X74" s="175">
        <v>0</v>
      </c>
      <c r="Y74" s="3"/>
      <c r="Z74" s="3"/>
      <c r="AA74" s="3"/>
      <c r="AB74" s="3"/>
    </row>
    <row r="75" spans="1:28" x14ac:dyDescent="0.35">
      <c r="A75" s="68">
        <f t="shared" si="0"/>
        <v>0.49165993485342013</v>
      </c>
      <c r="D75" s="205"/>
      <c r="F75" s="21"/>
      <c r="G75" s="185">
        <v>0.43</v>
      </c>
      <c r="I75" s="68" cm="1">
        <f t="array" ref="I75">IF($G75&gt;=I$7,TREND(J$6:J$7,I$6:I$7,$G75),IF($G75&gt;=I$8,TREND(J$7:J$8,I$7:I$8,$G75),IF($G75&gt;=I$9,TREND(J$8:J$9,I$8:I$9,$G75),IF($G75&gt;=I$10,TREND(J$9:J$10,I$9:I$10,$G75),IF($G75&gt;=I$11,TREND(J$10:J$11,I$10:I$11,$G75),0)))))</f>
        <v>0.51</v>
      </c>
      <c r="J75" s="3"/>
      <c r="K75" s="3"/>
      <c r="N75" s="68" cm="1">
        <f t="array" ref="N75">IF($G75&gt;=N$7,TREND(O$6:O$7,N$6:N$7,$G75),IF($G75&gt;=N$8,TREND(O$7:O$8,N$7:N$8,$G75),IF($G75&gt;=N$9,TREND(O$8:O$9,N$8:N$9,$G75),IF($G75&gt;=N$10,TREND(O$9:O$10,N$9:N$10,$G75),IF($G75&gt;=N$11,TREND(O$10:O$11,N$10:N$11,$G75),0)))))</f>
        <v>0.48533333333333334</v>
      </c>
      <c r="O75" s="3"/>
      <c r="P75" s="3"/>
      <c r="Q75" s="3"/>
      <c r="R75" s="3"/>
      <c r="S75" s="68" cm="1">
        <f t="array" ref="S75">IF($G75&gt;=S$7,TREND(T$6:T$7,S$6:S$7,$G75),IF($G75&gt;=S$8,TREND(T$7:T$8,S$7:S$8,$G75),IF($G75&gt;=S$9,TREND(T$8:T$9,S$8:S$9,$G75),IF($G75&gt;=S$10,TREND(T$9:T$10,S$9:S$10,$G75),IF($G75&gt;=S$11,TREND(T$10:T$11,S$10:S$11,$G75),0)))))</f>
        <v>0.504</v>
      </c>
      <c r="T75" s="3"/>
      <c r="U75" s="3"/>
      <c r="V75" s="3"/>
      <c r="W75" s="3"/>
      <c r="X75" s="175">
        <v>0</v>
      </c>
      <c r="Y75" s="3"/>
      <c r="Z75" s="3"/>
      <c r="AA75" s="3"/>
      <c r="AB75" s="3"/>
    </row>
    <row r="76" spans="1:28" x14ac:dyDescent="0.35">
      <c r="A76" s="68">
        <f t="shared" si="0"/>
        <v>0.49913778501628664</v>
      </c>
      <c r="D76" s="205"/>
      <c r="F76" s="21"/>
      <c r="G76" s="185">
        <v>0.44</v>
      </c>
      <c r="I76" s="68" cm="1">
        <f t="array" ref="I76">IF($G76&gt;=I$7,TREND(J$6:J$7,I$6:I$7,$G76),IF($G76&gt;=I$8,TREND(J$7:J$8,I$7:I$8,$G76),IF($G76&gt;=I$9,TREND(J$8:J$9,I$8:I$9,$G76),IF($G76&gt;=I$10,TREND(J$9:J$10,I$9:I$10,$G76),IF($G76&gt;=I$11,TREND(J$10:J$11,I$10:I$11,$G76),0)))))</f>
        <v>0.51749999999999996</v>
      </c>
      <c r="J76" s="3"/>
      <c r="K76" s="3"/>
      <c r="N76" s="68" cm="1">
        <f t="array" ref="N76">IF($G76&gt;=N$7,TREND(O$6:O$7,N$6:N$7,$G76),IF($G76&gt;=N$8,TREND(O$7:O$8,N$7:N$8,$G76),IF($G76&gt;=N$9,TREND(O$8:O$9,N$8:N$9,$G76),IF($G76&gt;=N$10,TREND(O$9:O$10,N$9:N$10,$G76),IF($G76&gt;=N$11,TREND(O$10:O$11,N$10:N$11,$G76),0)))))</f>
        <v>0.4926666666666667</v>
      </c>
      <c r="O76" s="3"/>
      <c r="P76" s="3"/>
      <c r="Q76" s="3"/>
      <c r="R76" s="3"/>
      <c r="S76" s="68" cm="1">
        <f t="array" ref="S76">IF($G76&gt;=S$7,TREND(T$6:T$7,S$6:S$7,$G76),IF($G76&gt;=S$8,TREND(T$7:T$8,S$7:S$8,$G76),IF($G76&gt;=S$9,TREND(T$8:T$9,S$8:S$9,$G76),IF($G76&gt;=S$10,TREND(T$9:T$10,S$9:S$10,$G76),IF($G76&gt;=S$11,TREND(T$10:T$11,S$10:S$11,$G76),0)))))</f>
        <v>0.51200000000000001</v>
      </c>
      <c r="T76" s="3"/>
      <c r="U76" s="3"/>
      <c r="V76" s="3"/>
      <c r="W76" s="3"/>
      <c r="X76" s="175">
        <v>0</v>
      </c>
      <c r="Y76" s="3"/>
      <c r="Z76" s="3"/>
      <c r="AA76" s="3"/>
      <c r="AB76" s="3"/>
    </row>
    <row r="77" spans="1:28" x14ac:dyDescent="0.35">
      <c r="A77" s="68">
        <f t="shared" si="0"/>
        <v>0.50661563517915298</v>
      </c>
      <c r="D77" s="205"/>
      <c r="F77" s="21"/>
      <c r="G77" s="185">
        <v>0.45</v>
      </c>
      <c r="I77" s="68" cm="1">
        <f t="array" ref="I77">IF($G77&gt;=I$7,TREND(J$6:J$7,I$6:I$7,$G77),IF($G77&gt;=I$8,TREND(J$7:J$8,I$7:I$8,$G77),IF($G77&gt;=I$9,TREND(J$8:J$9,I$8:I$9,$G77),IF($G77&gt;=I$10,TREND(J$9:J$10,I$9:I$10,$G77),IF($G77&gt;=I$11,TREND(J$10:J$11,I$10:I$11,$G77),0)))))</f>
        <v>0.52499999999999991</v>
      </c>
      <c r="J77" s="3"/>
      <c r="K77" s="3"/>
      <c r="N77" s="68" cm="1">
        <f t="array" ref="N77">IF($G77&gt;=N$7,TREND(O$6:O$7,N$6:N$7,$G77),IF($G77&gt;=N$8,TREND(O$7:O$8,N$7:N$8,$G77),IF($G77&gt;=N$9,TREND(O$8:O$9,N$8:N$9,$G77),IF($G77&gt;=N$10,TREND(O$9:O$10,N$9:N$10,$G77),IF($G77&gt;=N$11,TREND(O$10:O$11,N$10:N$11,$G77),0)))))</f>
        <v>0.5</v>
      </c>
      <c r="O77" s="3"/>
      <c r="P77" s="3"/>
      <c r="Q77" s="3"/>
      <c r="R77" s="3"/>
      <c r="S77" s="68" cm="1">
        <f t="array" ref="S77">IF($G77&gt;=S$7,TREND(T$6:T$7,S$6:S$7,$G77),IF($G77&gt;=S$8,TREND(T$7:T$8,S$7:S$8,$G77),IF($G77&gt;=S$9,TREND(T$8:T$9,S$8:S$9,$G77),IF($G77&gt;=S$10,TREND(T$9:T$10,S$9:S$10,$G77),IF($G77&gt;=S$11,TREND(T$10:T$11,S$10:S$11,$G77),0)))))</f>
        <v>0.52</v>
      </c>
      <c r="T77" s="3"/>
      <c r="U77" s="3"/>
      <c r="V77" s="3"/>
      <c r="W77" s="3"/>
      <c r="X77" s="175">
        <v>0</v>
      </c>
      <c r="Y77" s="3"/>
      <c r="Z77" s="3"/>
      <c r="AA77" s="3"/>
      <c r="AB77" s="3"/>
    </row>
    <row r="78" spans="1:28" x14ac:dyDescent="0.35">
      <c r="A78" s="68">
        <f t="shared" si="0"/>
        <v>0.51432605863192182</v>
      </c>
      <c r="D78" s="205"/>
      <c r="F78" s="21"/>
      <c r="G78" s="185">
        <v>0.46</v>
      </c>
      <c r="I78" s="68" cm="1">
        <f t="array" ref="I78">IF($G78&gt;=I$7,TREND(J$6:J$7,I$6:I$7,$G78),IF($G78&gt;=I$8,TREND(J$7:J$8,I$7:I$8,$G78),IF($G78&gt;=I$9,TREND(J$8:J$9,I$8:I$9,$G78),IF($G78&gt;=I$10,TREND(J$9:J$10,I$9:I$10,$G78),IF($G78&gt;=I$11,TREND(J$10:J$11,I$10:I$11,$G78),0)))))</f>
        <v>0.53249999999999997</v>
      </c>
      <c r="J78" s="3"/>
      <c r="K78" s="3"/>
      <c r="N78" s="68" cm="1">
        <f t="array" ref="N78">IF($G78&gt;=N$7,TREND(O$6:O$7,N$6:N$7,$G78),IF($G78&gt;=N$8,TREND(O$7:O$8,N$7:N$8,$G78),IF($G78&gt;=N$9,TREND(O$8:O$9,N$8:N$9,$G78),IF($G78&gt;=N$10,TREND(O$9:O$10,N$9:N$10,$G78),IF($G78&gt;=N$11,TREND(O$10:O$11,N$10:N$11,$G78),0)))))</f>
        <v>0.50766666666666671</v>
      </c>
      <c r="O78" s="3"/>
      <c r="P78" s="3"/>
      <c r="Q78" s="3"/>
      <c r="R78" s="3"/>
      <c r="S78" s="68" cm="1">
        <f t="array" ref="S78">IF($G78&gt;=S$7,TREND(T$6:T$7,S$6:S$7,$G78),IF($G78&gt;=S$8,TREND(T$7:T$8,S$7:S$8,$G78),IF($G78&gt;=S$9,TREND(T$8:T$9,S$8:S$9,$G78),IF($G78&gt;=S$10,TREND(T$9:T$10,S$9:S$10,$G78),IF($G78&gt;=S$11,TREND(T$10:T$11,S$10:S$11,$G78),0)))))</f>
        <v>0.52800000000000002</v>
      </c>
      <c r="T78" s="3"/>
      <c r="U78" s="3"/>
      <c r="V78" s="3"/>
      <c r="W78" s="3"/>
      <c r="X78" s="175">
        <v>0</v>
      </c>
      <c r="Y78" s="3"/>
      <c r="Z78" s="3"/>
      <c r="AA78" s="3"/>
      <c r="AB78" s="3"/>
    </row>
    <row r="79" spans="1:28" x14ac:dyDescent="0.35">
      <c r="A79" s="68">
        <f t="shared" si="0"/>
        <v>0.52203648208469045</v>
      </c>
      <c r="D79" s="205"/>
      <c r="F79" s="21"/>
      <c r="G79" s="185">
        <v>0.47</v>
      </c>
      <c r="I79" s="68" cm="1">
        <f t="array" ref="I79">IF($G79&gt;=I$7,TREND(J$6:J$7,I$6:I$7,$G79),IF($G79&gt;=I$8,TREND(J$7:J$8,I$7:I$8,$G79),IF($G79&gt;=I$9,TREND(J$8:J$9,I$8:I$9,$G79),IF($G79&gt;=I$10,TREND(J$9:J$10,I$9:I$10,$G79),IF($G79&gt;=I$11,TREND(J$10:J$11,I$10:I$11,$G79),0)))))</f>
        <v>0.53999999999999992</v>
      </c>
      <c r="J79" s="3"/>
      <c r="K79" s="3"/>
      <c r="N79" s="68" cm="1">
        <f t="array" ref="N79">IF($G79&gt;=N$7,TREND(O$6:O$7,N$6:N$7,$G79),IF($G79&gt;=N$8,TREND(O$7:O$8,N$7:N$8,$G79),IF($G79&gt;=N$9,TREND(O$8:O$9,N$8:N$9,$G79),IF($G79&gt;=N$10,TREND(O$9:O$10,N$9:N$10,$G79),IF($G79&gt;=N$11,TREND(O$10:O$11,N$10:N$11,$G79),0)))))</f>
        <v>0.51533333333333331</v>
      </c>
      <c r="O79" s="3"/>
      <c r="P79" s="3"/>
      <c r="Q79" s="3"/>
      <c r="R79" s="3"/>
      <c r="S79" s="68" cm="1">
        <f t="array" ref="S79">IF($G79&gt;=S$7,TREND(T$6:T$7,S$6:S$7,$G79),IF($G79&gt;=S$8,TREND(T$7:T$8,S$7:S$8,$G79),IF($G79&gt;=S$9,TREND(T$8:T$9,S$8:S$9,$G79),IF($G79&gt;=S$10,TREND(T$9:T$10,S$9:S$10,$G79),IF($G79&gt;=S$11,TREND(T$10:T$11,S$10:S$11,$G79),0)))))</f>
        <v>0.53600000000000003</v>
      </c>
      <c r="T79" s="3"/>
      <c r="U79" s="3"/>
      <c r="V79" s="3"/>
      <c r="W79" s="3"/>
      <c r="X79" s="175">
        <v>0</v>
      </c>
      <c r="Y79" s="3"/>
      <c r="Z79" s="3"/>
      <c r="AA79" s="3"/>
      <c r="AB79" s="3"/>
    </row>
    <row r="80" spans="1:28" x14ac:dyDescent="0.35">
      <c r="A80" s="68">
        <f t="shared" si="0"/>
        <v>0.52974690553745918</v>
      </c>
      <c r="D80" s="205"/>
      <c r="F80" s="21"/>
      <c r="G80" s="185">
        <v>0.48</v>
      </c>
      <c r="I80" s="68" cm="1">
        <f t="array" ref="I80">IF($G80&gt;=I$7,TREND(J$6:J$7,I$6:I$7,$G80),IF($G80&gt;=I$8,TREND(J$7:J$8,I$7:I$8,$G80),IF($G80&gt;=I$9,TREND(J$8:J$9,I$8:I$9,$G80),IF($G80&gt;=I$10,TREND(J$9:J$10,I$9:I$10,$G80),IF($G80&gt;=I$11,TREND(J$10:J$11,I$10:I$11,$G80),0)))))</f>
        <v>0.54749999999999988</v>
      </c>
      <c r="J80" s="3"/>
      <c r="K80" s="3"/>
      <c r="N80" s="68" cm="1">
        <f t="array" ref="N80">IF($G80&gt;=N$7,TREND(O$6:O$7,N$6:N$7,$G80),IF($G80&gt;=N$8,TREND(O$7:O$8,N$7:N$8,$G80),IF($G80&gt;=N$9,TREND(O$8:O$9,N$8:N$9,$G80),IF($G80&gt;=N$10,TREND(O$9:O$10,N$9:N$10,$G80),IF($G80&gt;=N$11,TREND(O$10:O$11,N$10:N$11,$G80),0)))))</f>
        <v>0.52299999999999991</v>
      </c>
      <c r="O80" s="3"/>
      <c r="P80" s="3"/>
      <c r="Q80" s="3"/>
      <c r="R80" s="3"/>
      <c r="S80" s="68" cm="1">
        <f t="array" ref="S80">IF($G80&gt;=S$7,TREND(T$6:T$7,S$6:S$7,$G80),IF($G80&gt;=S$8,TREND(T$7:T$8,S$7:S$8,$G80),IF($G80&gt;=S$9,TREND(T$8:T$9,S$8:S$9,$G80),IF($G80&gt;=S$10,TREND(T$9:T$10,S$9:S$10,$G80),IF($G80&gt;=S$11,TREND(T$10:T$11,S$10:S$11,$G80),0)))))</f>
        <v>0.54400000000000004</v>
      </c>
      <c r="T80" s="3"/>
      <c r="U80" s="3"/>
      <c r="V80" s="3"/>
      <c r="W80" s="3"/>
      <c r="X80" s="175">
        <v>0</v>
      </c>
      <c r="Y80" s="3"/>
      <c r="Z80" s="3"/>
      <c r="AA80" s="3"/>
      <c r="AB80" s="3"/>
    </row>
    <row r="81" spans="1:28" x14ac:dyDescent="0.35">
      <c r="A81" s="68">
        <f t="shared" si="0"/>
        <v>0.53745732899022791</v>
      </c>
      <c r="D81" s="205"/>
      <c r="F81" s="21"/>
      <c r="G81" s="185">
        <v>0.49</v>
      </c>
      <c r="I81" s="68" cm="1">
        <f t="array" ref="I81">IF($G81&gt;=I$7,TREND(J$6:J$7,I$6:I$7,$G81),IF($G81&gt;=I$8,TREND(J$7:J$8,I$7:I$8,$G81),IF($G81&gt;=I$9,TREND(J$8:J$9,I$8:I$9,$G81),IF($G81&gt;=I$10,TREND(J$9:J$10,I$9:I$10,$G81),IF($G81&gt;=I$11,TREND(J$10:J$11,I$10:I$11,$G81),0)))))</f>
        <v>0.55499999999999994</v>
      </c>
      <c r="J81" s="3"/>
      <c r="K81" s="3"/>
      <c r="N81" s="68" cm="1">
        <f t="array" ref="N81">IF($G81&gt;=N$7,TREND(O$6:O$7,N$6:N$7,$G81),IF($G81&gt;=N$8,TREND(O$7:O$8,N$7:N$8,$G81),IF($G81&gt;=N$9,TREND(O$8:O$9,N$8:N$9,$G81),IF($G81&gt;=N$10,TREND(O$9:O$10,N$9:N$10,$G81),IF($G81&gt;=N$11,TREND(O$10:O$11,N$10:N$11,$G81),0)))))</f>
        <v>0.53066666666666662</v>
      </c>
      <c r="O81" s="3"/>
      <c r="P81" s="3"/>
      <c r="Q81" s="3"/>
      <c r="R81" s="3"/>
      <c r="S81" s="68" cm="1">
        <f t="array" ref="S81">IF($G81&gt;=S$7,TREND(T$6:T$7,S$6:S$7,$G81),IF($G81&gt;=S$8,TREND(T$7:T$8,S$7:S$8,$G81),IF($G81&gt;=S$9,TREND(T$8:T$9,S$8:S$9,$G81),IF($G81&gt;=S$10,TREND(T$9:T$10,S$9:S$10,$G81),IF($G81&gt;=S$11,TREND(T$10:T$11,S$10:S$11,$G81),0)))))</f>
        <v>0.55200000000000005</v>
      </c>
      <c r="T81" s="3"/>
      <c r="U81" s="3"/>
      <c r="V81" s="3"/>
      <c r="W81" s="3"/>
      <c r="X81" s="175">
        <v>0</v>
      </c>
      <c r="Y81" s="3"/>
      <c r="Z81" s="3"/>
      <c r="AA81" s="3"/>
      <c r="AB81" s="3"/>
    </row>
    <row r="82" spans="1:28" x14ac:dyDescent="0.35">
      <c r="A82" s="68">
        <f t="shared" si="0"/>
        <v>0.54516775244299664</v>
      </c>
      <c r="D82" s="205"/>
      <c r="F82" s="21"/>
      <c r="G82" s="185">
        <v>0.5</v>
      </c>
      <c r="I82" s="68" cm="1">
        <f t="array" ref="I82">IF($G82&gt;=I$7,TREND(J$6:J$7,I$6:I$7,$G82),IF($G82&gt;=I$8,TREND(J$7:J$8,I$7:I$8,$G82),IF($G82&gt;=I$9,TREND(J$8:J$9,I$8:I$9,$G82),IF($G82&gt;=I$10,TREND(J$9:J$10,I$9:I$10,$G82),IF($G82&gt;=I$11,TREND(J$10:J$11,I$10:I$11,$G82),0)))))</f>
        <v>0.5625</v>
      </c>
      <c r="J82" s="3"/>
      <c r="K82" s="3"/>
      <c r="N82" s="68" cm="1">
        <f t="array" ref="N82">IF($G82&gt;=N$7,TREND(O$6:O$7,N$6:N$7,$G82),IF($G82&gt;=N$8,TREND(O$7:O$8,N$7:N$8,$G82),IF($G82&gt;=N$9,TREND(O$8:O$9,N$8:N$9,$G82),IF($G82&gt;=N$10,TREND(O$9:O$10,N$9:N$10,$G82),IF($G82&gt;=N$11,TREND(O$10:O$11,N$10:N$11,$G82),0)))))</f>
        <v>0.53833333333333333</v>
      </c>
      <c r="O82" s="3"/>
      <c r="P82" s="3"/>
      <c r="Q82" s="3"/>
      <c r="R82" s="3"/>
      <c r="S82" s="68" cm="1">
        <f t="array" ref="S82">IF($G82&gt;=S$7,TREND(T$6:T$7,S$6:S$7,$G82),IF($G82&gt;=S$8,TREND(T$7:T$8,S$7:S$8,$G82),IF($G82&gt;=S$9,TREND(T$8:T$9,S$8:S$9,$G82),IF($G82&gt;=S$10,TREND(T$9:T$10,S$9:S$10,$G82),IF($G82&gt;=S$11,TREND(T$10:T$11,S$10:S$11,$G82),0)))))</f>
        <v>0.56000000000000005</v>
      </c>
      <c r="T82" s="3"/>
      <c r="U82" s="3"/>
      <c r="V82" s="3"/>
      <c r="W82" s="3"/>
      <c r="X82" s="175">
        <v>0</v>
      </c>
      <c r="Y82" s="3"/>
      <c r="Z82" s="3"/>
      <c r="AA82" s="3"/>
      <c r="AB82" s="3"/>
    </row>
    <row r="83" spans="1:28" x14ac:dyDescent="0.35">
      <c r="A83" s="68">
        <f t="shared" si="0"/>
        <v>0.55287817589576549</v>
      </c>
      <c r="D83" s="205"/>
      <c r="F83" s="21"/>
      <c r="G83" s="185">
        <v>0.51</v>
      </c>
      <c r="I83" s="68" cm="1">
        <f t="array" ref="I83">IF($G83&gt;=I$7,TREND(J$6:J$7,I$6:I$7,$G83),IF($G83&gt;=I$8,TREND(J$7:J$8,I$7:I$8,$G83),IF($G83&gt;=I$9,TREND(J$8:J$9,I$8:I$9,$G83),IF($G83&gt;=I$10,TREND(J$9:J$10,I$9:I$10,$G83),IF($G83&gt;=I$11,TREND(J$10:J$11,I$10:I$11,$G83),0)))))</f>
        <v>0.56999999999999995</v>
      </c>
      <c r="J83" s="3"/>
      <c r="K83" s="3"/>
      <c r="N83" s="68" cm="1">
        <f t="array" ref="N83">IF($G83&gt;=N$7,TREND(O$6:O$7,N$6:N$7,$G83),IF($G83&gt;=N$8,TREND(O$7:O$8,N$7:N$8,$G83),IF($G83&gt;=N$9,TREND(O$8:O$9,N$8:N$9,$G83),IF($G83&gt;=N$10,TREND(O$9:O$10,N$9:N$10,$G83),IF($G83&gt;=N$11,TREND(O$10:O$11,N$10:N$11,$G83),0)))))</f>
        <v>0.54600000000000004</v>
      </c>
      <c r="O83" s="3"/>
      <c r="P83" s="3"/>
      <c r="Q83" s="3"/>
      <c r="R83" s="3"/>
      <c r="S83" s="68" cm="1">
        <f t="array" ref="S83">IF($G83&gt;=S$7,TREND(T$6:T$7,S$6:S$7,$G83),IF($G83&gt;=S$8,TREND(T$7:T$8,S$7:S$8,$G83),IF($G83&gt;=S$9,TREND(T$8:T$9,S$8:S$9,$G83),IF($G83&gt;=S$10,TREND(T$9:T$10,S$9:S$10,$G83),IF($G83&gt;=S$11,TREND(T$10:T$11,S$10:S$11,$G83),0)))))</f>
        <v>0.56800000000000006</v>
      </c>
      <c r="T83" s="3"/>
      <c r="U83" s="3"/>
      <c r="V83" s="3"/>
      <c r="W83" s="3"/>
      <c r="X83" s="175">
        <v>0</v>
      </c>
      <c r="Y83" s="3"/>
      <c r="Z83" s="3"/>
      <c r="AA83" s="3"/>
      <c r="AB83" s="3"/>
    </row>
    <row r="84" spans="1:28" x14ac:dyDescent="0.35">
      <c r="A84" s="68">
        <f t="shared" si="0"/>
        <v>0.56058859934853422</v>
      </c>
      <c r="D84" s="205"/>
      <c r="F84" s="21"/>
      <c r="G84" s="185">
        <v>0.52</v>
      </c>
      <c r="I84" s="68" cm="1">
        <f t="array" ref="I84">IF($G84&gt;=I$7,TREND(J$6:J$7,I$6:I$7,$G84),IF($G84&gt;=I$8,TREND(J$7:J$8,I$7:I$8,$G84),IF($G84&gt;=I$9,TREND(J$8:J$9,I$8:I$9,$G84),IF($G84&gt;=I$10,TREND(J$9:J$10,I$9:I$10,$G84),IF($G84&gt;=I$11,TREND(J$10:J$11,I$10:I$11,$G84),0)))))</f>
        <v>0.5774999999999999</v>
      </c>
      <c r="J84" s="3"/>
      <c r="K84" s="3"/>
      <c r="N84" s="68" cm="1">
        <f t="array" ref="N84">IF($G84&gt;=N$7,TREND(O$6:O$7,N$6:N$7,$G84),IF($G84&gt;=N$8,TREND(O$7:O$8,N$7:N$8,$G84),IF($G84&gt;=N$9,TREND(O$8:O$9,N$8:N$9,$G84),IF($G84&gt;=N$10,TREND(O$9:O$10,N$9:N$10,$G84),IF($G84&gt;=N$11,TREND(O$10:O$11,N$10:N$11,$G84),0)))))</f>
        <v>0.55366666666666675</v>
      </c>
      <c r="O84" s="3"/>
      <c r="P84" s="3"/>
      <c r="Q84" s="3"/>
      <c r="R84" s="3"/>
      <c r="S84" s="68" cm="1">
        <f t="array" ref="S84">IF($G84&gt;=S$7,TREND(T$6:T$7,S$6:S$7,$G84),IF($G84&gt;=S$8,TREND(T$7:T$8,S$7:S$8,$G84),IF($G84&gt;=S$9,TREND(T$8:T$9,S$8:S$9,$G84),IF($G84&gt;=S$10,TREND(T$9:T$10,S$9:S$10,$G84),IF($G84&gt;=S$11,TREND(T$10:T$11,S$10:S$11,$G84),0)))))</f>
        <v>0.57600000000000007</v>
      </c>
      <c r="T84" s="3"/>
      <c r="U84" s="3"/>
      <c r="V84" s="3"/>
      <c r="W84" s="3"/>
      <c r="X84" s="175">
        <v>0</v>
      </c>
      <c r="Y84" s="3"/>
      <c r="Z84" s="3"/>
      <c r="AA84" s="3"/>
      <c r="AB84" s="3"/>
    </row>
    <row r="85" spans="1:28" x14ac:dyDescent="0.35">
      <c r="A85" s="68">
        <f t="shared" si="0"/>
        <v>0.56829902280130296</v>
      </c>
      <c r="D85" s="205"/>
      <c r="F85" s="21"/>
      <c r="G85" s="185">
        <v>0.53</v>
      </c>
      <c r="I85" s="68" cm="1">
        <f t="array" ref="I85">IF($G85&gt;=I$7,TREND(J$6:J$7,I$6:I$7,$G85),IF($G85&gt;=I$8,TREND(J$7:J$8,I$7:I$8,$G85),IF($G85&gt;=I$9,TREND(J$8:J$9,I$8:I$9,$G85),IF($G85&gt;=I$10,TREND(J$9:J$10,I$9:I$10,$G85),IF($G85&gt;=I$11,TREND(J$10:J$11,I$10:I$11,$G85),0)))))</f>
        <v>0.58499999999999996</v>
      </c>
      <c r="J85" s="3"/>
      <c r="K85" s="3"/>
      <c r="N85" s="68" cm="1">
        <f t="array" ref="N85">IF($G85&gt;=N$7,TREND(O$6:O$7,N$6:N$7,$G85),IF($G85&gt;=N$8,TREND(O$7:O$8,N$7:N$8,$G85),IF($G85&gt;=N$9,TREND(O$8:O$9,N$8:N$9,$G85),IF($G85&gt;=N$10,TREND(O$9:O$10,N$9:N$10,$G85),IF($G85&gt;=N$11,TREND(O$10:O$11,N$10:N$11,$G85),0)))))</f>
        <v>0.56133333333333335</v>
      </c>
      <c r="O85" s="3"/>
      <c r="P85" s="3"/>
      <c r="Q85" s="3"/>
      <c r="R85" s="3"/>
      <c r="S85" s="68" cm="1">
        <f t="array" ref="S85">IF($G85&gt;=S$7,TREND(T$6:T$7,S$6:S$7,$G85),IF($G85&gt;=S$8,TREND(T$7:T$8,S$7:S$8,$G85),IF($G85&gt;=S$9,TREND(T$8:T$9,S$8:S$9,$G85),IF($G85&gt;=S$10,TREND(T$9:T$10,S$9:S$10,$G85),IF($G85&gt;=S$11,TREND(T$10:T$11,S$10:S$11,$G85),0)))))</f>
        <v>0.58400000000000007</v>
      </c>
      <c r="T85" s="3"/>
      <c r="U85" s="3"/>
      <c r="V85" s="3"/>
      <c r="W85" s="3"/>
      <c r="X85" s="175">
        <v>0</v>
      </c>
      <c r="Y85" s="3"/>
      <c r="Z85" s="3"/>
      <c r="AA85" s="3"/>
      <c r="AB85" s="3"/>
    </row>
    <row r="86" spans="1:28" x14ac:dyDescent="0.35">
      <c r="A86" s="68">
        <f t="shared" si="0"/>
        <v>0.57600944625407158</v>
      </c>
      <c r="D86" s="205"/>
      <c r="F86" s="21"/>
      <c r="G86" s="185">
        <v>0.54</v>
      </c>
      <c r="I86" s="68" cm="1">
        <f t="array" ref="I86">IF($G86&gt;=I$7,TREND(J$6:J$7,I$6:I$7,$G86),IF($G86&gt;=I$8,TREND(J$7:J$8,I$7:I$8,$G86),IF($G86&gt;=I$9,TREND(J$8:J$9,I$8:I$9,$G86),IF($G86&gt;=I$10,TREND(J$9:J$10,I$9:I$10,$G86),IF($G86&gt;=I$11,TREND(J$10:J$11,I$10:I$11,$G86),0)))))</f>
        <v>0.59250000000000003</v>
      </c>
      <c r="J86" s="3"/>
      <c r="K86" s="3"/>
      <c r="N86" s="68" cm="1">
        <f t="array" ref="N86">IF($G86&gt;=N$7,TREND(O$6:O$7,N$6:N$7,$G86),IF($G86&gt;=N$8,TREND(O$7:O$8,N$7:N$8,$G86),IF($G86&gt;=N$9,TREND(O$8:O$9,N$8:N$9,$G86),IF($G86&gt;=N$10,TREND(O$9:O$10,N$9:N$10,$G86),IF($G86&gt;=N$11,TREND(O$10:O$11,N$10:N$11,$G86),0)))))</f>
        <v>0.56899999999999995</v>
      </c>
      <c r="O86" s="3"/>
      <c r="P86" s="3"/>
      <c r="Q86" s="3"/>
      <c r="R86" s="3"/>
      <c r="S86" s="68" cm="1">
        <f t="array" ref="S86">IF($G86&gt;=S$7,TREND(T$6:T$7,S$6:S$7,$G86),IF($G86&gt;=S$8,TREND(T$7:T$8,S$7:S$8,$G86),IF($G86&gt;=S$9,TREND(T$8:T$9,S$8:S$9,$G86),IF($G86&gt;=S$10,TREND(T$9:T$10,S$9:S$10,$G86),IF($G86&gt;=S$11,TREND(T$10:T$11,S$10:S$11,$G86),0)))))</f>
        <v>0.59200000000000008</v>
      </c>
      <c r="T86" s="3"/>
      <c r="U86" s="3"/>
      <c r="V86" s="3"/>
      <c r="W86" s="3"/>
      <c r="X86" s="175">
        <v>0</v>
      </c>
      <c r="Y86" s="3"/>
      <c r="Z86" s="3"/>
      <c r="AA86" s="3"/>
      <c r="AB86" s="3"/>
    </row>
    <row r="87" spans="1:28" x14ac:dyDescent="0.35">
      <c r="A87" s="68">
        <f t="shared" si="0"/>
        <v>0.58371986970684031</v>
      </c>
      <c r="D87" s="205"/>
      <c r="F87" s="21"/>
      <c r="G87" s="185">
        <v>0.55000000000000004</v>
      </c>
      <c r="I87" s="68" cm="1">
        <f t="array" ref="I87">IF($G87&gt;=I$7,TREND(J$6:J$7,I$6:I$7,$G87),IF($G87&gt;=I$8,TREND(J$7:J$8,I$7:I$8,$G87),IF($G87&gt;=I$9,TREND(J$8:J$9,I$8:I$9,$G87),IF($G87&gt;=I$10,TREND(J$9:J$10,I$9:I$10,$G87),IF($G87&gt;=I$11,TREND(J$10:J$11,I$10:I$11,$G87),0)))))</f>
        <v>0.6</v>
      </c>
      <c r="J87" s="3"/>
      <c r="K87" s="3"/>
      <c r="N87" s="68" cm="1">
        <f t="array" ref="N87">IF($G87&gt;=N$7,TREND(O$6:O$7,N$6:N$7,$G87),IF($G87&gt;=N$8,TREND(O$7:O$8,N$7:N$8,$G87),IF($G87&gt;=N$9,TREND(O$8:O$9,N$8:N$9,$G87),IF($G87&gt;=N$10,TREND(O$9:O$10,N$9:N$10,$G87),IF($G87&gt;=N$11,TREND(O$10:O$11,N$10:N$11,$G87),0)))))</f>
        <v>0.57666666666666666</v>
      </c>
      <c r="O87" s="3"/>
      <c r="P87" s="3"/>
      <c r="Q87" s="3"/>
      <c r="R87" s="3"/>
      <c r="S87" s="68" cm="1">
        <f t="array" ref="S87">IF($G87&gt;=S$7,TREND(T$6:T$7,S$6:S$7,$G87),IF($G87&gt;=S$8,TREND(T$7:T$8,S$7:S$8,$G87),IF($G87&gt;=S$9,TREND(T$8:T$9,S$8:S$9,$G87),IF($G87&gt;=S$10,TREND(T$9:T$10,S$9:S$10,$G87),IF($G87&gt;=S$11,TREND(T$10:T$11,S$10:S$11,$G87),0)))))</f>
        <v>0.60000000000000009</v>
      </c>
      <c r="T87" s="3"/>
      <c r="U87" s="3"/>
      <c r="V87" s="3"/>
      <c r="W87" s="3"/>
      <c r="X87" s="175">
        <v>0</v>
      </c>
      <c r="Y87" s="3"/>
      <c r="Z87" s="3"/>
      <c r="AA87" s="3"/>
      <c r="AB87" s="3"/>
    </row>
    <row r="88" spans="1:28" x14ac:dyDescent="0.35">
      <c r="A88" s="68">
        <f t="shared" si="0"/>
        <v>0.59143029315960916</v>
      </c>
      <c r="D88" s="205"/>
      <c r="F88" s="21"/>
      <c r="G88" s="185">
        <v>0.56000000000000005</v>
      </c>
      <c r="I88" s="68" cm="1">
        <f t="array" ref="I88">IF($G88&gt;=I$7,TREND(J$6:J$7,I$6:I$7,$G88),IF($G88&gt;=I$8,TREND(J$7:J$8,I$7:I$8,$G88),IF($G88&gt;=I$9,TREND(J$8:J$9,I$8:I$9,$G88),IF($G88&gt;=I$10,TREND(J$9:J$10,I$9:I$10,$G88),IF($G88&gt;=I$11,TREND(J$10:J$11,I$10:I$11,$G88),0)))))</f>
        <v>0.60749999999999993</v>
      </c>
      <c r="J88" s="3"/>
      <c r="K88" s="3"/>
      <c r="N88" s="68" cm="1">
        <f t="array" ref="N88">IF($G88&gt;=N$7,TREND(O$6:O$7,N$6:N$7,$G88),IF($G88&gt;=N$8,TREND(O$7:O$8,N$7:N$8,$G88),IF($G88&gt;=N$9,TREND(O$8:O$9,N$8:N$9,$G88),IF($G88&gt;=N$10,TREND(O$9:O$10,N$9:N$10,$G88),IF($G88&gt;=N$11,TREND(O$10:O$11,N$10:N$11,$G88),0)))))</f>
        <v>0.58433333333333337</v>
      </c>
      <c r="O88" s="3"/>
      <c r="P88" s="3"/>
      <c r="Q88" s="3"/>
      <c r="R88" s="3"/>
      <c r="S88" s="68" cm="1">
        <f t="array" ref="S88">IF($G88&gt;=S$7,TREND(T$6:T$7,S$6:S$7,$G88),IF($G88&gt;=S$8,TREND(T$7:T$8,S$7:S$8,$G88),IF($G88&gt;=S$9,TREND(T$8:T$9,S$8:S$9,$G88),IF($G88&gt;=S$10,TREND(T$9:T$10,S$9:S$10,$G88),IF($G88&gt;=S$11,TREND(T$10:T$11,S$10:S$11,$G88),0)))))</f>
        <v>0.6080000000000001</v>
      </c>
      <c r="T88" s="3"/>
      <c r="U88" s="3"/>
      <c r="V88" s="3"/>
      <c r="W88" s="3"/>
      <c r="X88" s="175">
        <v>0</v>
      </c>
      <c r="Y88" s="3"/>
      <c r="Z88" s="3"/>
      <c r="AA88" s="3"/>
      <c r="AB88" s="3"/>
    </row>
    <row r="89" spans="1:28" x14ac:dyDescent="0.35">
      <c r="A89" s="68">
        <f t="shared" si="0"/>
        <v>0.59914071661237778</v>
      </c>
      <c r="D89" s="205"/>
      <c r="F89" s="21"/>
      <c r="G89" s="185">
        <v>0.56999999999999995</v>
      </c>
      <c r="I89" s="68" cm="1">
        <f t="array" ref="I89">IF($G89&gt;=I$7,TREND(J$6:J$7,I$6:I$7,$G89),IF($G89&gt;=I$8,TREND(J$7:J$8,I$7:I$8,$G89),IF($G89&gt;=I$9,TREND(J$8:J$9,I$8:I$9,$G89),IF($G89&gt;=I$10,TREND(J$9:J$10,I$9:I$10,$G89),IF($G89&gt;=I$11,TREND(J$10:J$11,I$10:I$11,$G89),0)))))</f>
        <v>0.61499999999999999</v>
      </c>
      <c r="J89" s="3"/>
      <c r="K89" s="3"/>
      <c r="N89" s="68" cm="1">
        <f t="array" ref="N89">IF($G89&gt;=N$7,TREND(O$6:O$7,N$6:N$7,$G89),IF($G89&gt;=N$8,TREND(O$7:O$8,N$7:N$8,$G89),IF($G89&gt;=N$9,TREND(O$8:O$9,N$8:N$9,$G89),IF($G89&gt;=N$10,TREND(O$9:O$10,N$9:N$10,$G89),IF($G89&gt;=N$11,TREND(O$10:O$11,N$10:N$11,$G89),0)))))</f>
        <v>0.59199999999999997</v>
      </c>
      <c r="O89" s="3"/>
      <c r="P89" s="3"/>
      <c r="Q89" s="3"/>
      <c r="R89" s="3"/>
      <c r="S89" s="68" cm="1">
        <f t="array" ref="S89">IF($G89&gt;=S$7,TREND(T$6:T$7,S$6:S$7,$G89),IF($G89&gt;=S$8,TREND(T$7:T$8,S$7:S$8,$G89),IF($G89&gt;=S$9,TREND(T$8:T$9,S$8:S$9,$G89),IF($G89&gt;=S$10,TREND(T$9:T$10,S$9:S$10,$G89),IF($G89&gt;=S$11,TREND(T$10:T$11,S$10:S$11,$G89),0)))))</f>
        <v>0.6160000000000001</v>
      </c>
      <c r="T89" s="3"/>
      <c r="U89" s="3"/>
      <c r="V89" s="3"/>
      <c r="W89" s="3"/>
      <c r="X89" s="175">
        <v>0</v>
      </c>
      <c r="Y89" s="3"/>
      <c r="Z89" s="3"/>
      <c r="AA89" s="3"/>
      <c r="AB89" s="3"/>
    </row>
    <row r="90" spans="1:28" x14ac:dyDescent="0.35">
      <c r="A90" s="68">
        <f t="shared" si="0"/>
        <v>0.60685114006514651</v>
      </c>
      <c r="D90" s="205"/>
      <c r="F90" s="21"/>
      <c r="G90" s="185">
        <v>0.57999999999999996</v>
      </c>
      <c r="I90" s="68" cm="1">
        <f t="array" ref="I90">IF($G90&gt;=I$7,TREND(J$6:J$7,I$6:I$7,$G90),IF($G90&gt;=I$8,TREND(J$7:J$8,I$7:I$8,$G90),IF($G90&gt;=I$9,TREND(J$8:J$9,I$8:I$9,$G90),IF($G90&gt;=I$10,TREND(J$9:J$10,I$9:I$10,$G90),IF($G90&gt;=I$11,TREND(J$10:J$11,I$10:I$11,$G90),0)))))</f>
        <v>0.62249999999999983</v>
      </c>
      <c r="J90" s="3"/>
      <c r="K90" s="3"/>
      <c r="N90" s="68" cm="1">
        <f t="array" ref="N90">IF($G90&gt;=N$7,TREND(O$6:O$7,N$6:N$7,$G90),IF($G90&gt;=N$8,TREND(O$7:O$8,N$7:N$8,$G90),IF($G90&gt;=N$9,TREND(O$8:O$9,N$8:N$9,$G90),IF($G90&gt;=N$10,TREND(O$9:O$10,N$9:N$10,$G90),IF($G90&gt;=N$11,TREND(O$10:O$11,N$10:N$11,$G90),0)))))</f>
        <v>0.59966666666666657</v>
      </c>
      <c r="O90" s="3"/>
      <c r="P90" s="3"/>
      <c r="Q90" s="3"/>
      <c r="R90" s="3"/>
      <c r="S90" s="68" cm="1">
        <f t="array" ref="S90">IF($G90&gt;=S$7,TREND(T$6:T$7,S$6:S$7,$G90),IF($G90&gt;=S$8,TREND(T$7:T$8,S$7:S$8,$G90),IF($G90&gt;=S$9,TREND(T$8:T$9,S$8:S$9,$G90),IF($G90&gt;=S$10,TREND(T$9:T$10,S$9:S$10,$G90),IF($G90&gt;=S$11,TREND(T$10:T$11,S$10:S$11,$G90),0)))))</f>
        <v>0.62400000000000011</v>
      </c>
      <c r="T90" s="3"/>
      <c r="U90" s="3"/>
      <c r="V90" s="3"/>
      <c r="W90" s="3"/>
      <c r="X90" s="175">
        <v>0</v>
      </c>
      <c r="Y90" s="3"/>
      <c r="Z90" s="3"/>
      <c r="AA90" s="3"/>
      <c r="AB90" s="3"/>
    </row>
    <row r="91" spans="1:28" x14ac:dyDescent="0.35">
      <c r="A91" s="68">
        <f t="shared" si="0"/>
        <v>0.61456156351791524</v>
      </c>
      <c r="D91" s="205"/>
      <c r="F91" s="21"/>
      <c r="G91" s="185">
        <v>0.59</v>
      </c>
      <c r="I91" s="68" cm="1">
        <f t="array" ref="I91">IF($G91&gt;=I$7,TREND(J$6:J$7,I$6:I$7,$G91),IF($G91&gt;=I$8,TREND(J$7:J$8,I$7:I$8,$G91),IF($G91&gt;=I$9,TREND(J$8:J$9,I$8:I$9,$G91),IF($G91&gt;=I$10,TREND(J$9:J$10,I$9:I$10,$G91),IF($G91&gt;=I$11,TREND(J$10:J$11,I$10:I$11,$G91),0)))))</f>
        <v>0.62999999999999989</v>
      </c>
      <c r="J91" s="3"/>
      <c r="K91" s="3"/>
      <c r="N91" s="68" cm="1">
        <f t="array" ref="N91">IF($G91&gt;=N$7,TREND(O$6:O$7,N$6:N$7,$G91),IF($G91&gt;=N$8,TREND(O$7:O$8,N$7:N$8,$G91),IF($G91&gt;=N$9,TREND(O$8:O$9,N$8:N$9,$G91),IF($G91&gt;=N$10,TREND(O$9:O$10,N$9:N$10,$G91),IF($G91&gt;=N$11,TREND(O$10:O$11,N$10:N$11,$G91),0)))))</f>
        <v>0.60733333333333328</v>
      </c>
      <c r="O91" s="3"/>
      <c r="P91" s="3"/>
      <c r="Q91" s="3"/>
      <c r="R91" s="3"/>
      <c r="S91" s="68" cm="1">
        <f t="array" ref="S91">IF($G91&gt;=S$7,TREND(T$6:T$7,S$6:S$7,$G91),IF($G91&gt;=S$8,TREND(T$7:T$8,S$7:S$8,$G91),IF($G91&gt;=S$9,TREND(T$8:T$9,S$8:S$9,$G91),IF($G91&gt;=S$10,TREND(T$9:T$10,S$9:S$10,$G91),IF($G91&gt;=S$11,TREND(T$10:T$11,S$10:S$11,$G91),0)))))</f>
        <v>0.63200000000000012</v>
      </c>
      <c r="T91" s="3"/>
      <c r="U91" s="3"/>
      <c r="V91" s="3"/>
      <c r="W91" s="3"/>
      <c r="X91" s="175">
        <v>0</v>
      </c>
      <c r="Y91" s="3"/>
      <c r="Z91" s="3"/>
      <c r="AA91" s="3"/>
      <c r="AB91" s="3"/>
    </row>
    <row r="92" spans="1:28" x14ac:dyDescent="0.35">
      <c r="A92" s="68">
        <f t="shared" si="0"/>
        <v>0.62227198697068398</v>
      </c>
      <c r="D92" s="205"/>
      <c r="F92" s="21"/>
      <c r="G92" s="185">
        <v>0.6</v>
      </c>
      <c r="I92" s="68" cm="1">
        <f t="array" ref="I92">IF($G92&gt;=I$7,TREND(J$6:J$7,I$6:I$7,$G92),IF($G92&gt;=I$8,TREND(J$7:J$8,I$7:I$8,$G92),IF($G92&gt;=I$9,TREND(J$8:J$9,I$8:I$9,$G92),IF($G92&gt;=I$10,TREND(J$9:J$10,I$9:I$10,$G92),IF($G92&gt;=I$11,TREND(J$10:J$11,I$10:I$11,$G92),0)))))</f>
        <v>0.63749999999999996</v>
      </c>
      <c r="J92" s="3"/>
      <c r="K92" s="3"/>
      <c r="N92" s="68" cm="1">
        <f t="array" ref="N92">IF($G92&gt;=N$7,TREND(O$6:O$7,N$6:N$7,$G92),IF($G92&gt;=N$8,TREND(O$7:O$8,N$7:N$8,$G92),IF($G92&gt;=N$9,TREND(O$8:O$9,N$8:N$9,$G92),IF($G92&gt;=N$10,TREND(O$9:O$10,N$9:N$10,$G92),IF($G92&gt;=N$11,TREND(O$10:O$11,N$10:N$11,$G92),0)))))</f>
        <v>0.61499999999999999</v>
      </c>
      <c r="O92" s="3"/>
      <c r="P92" s="3"/>
      <c r="Q92" s="3"/>
      <c r="R92" s="3"/>
      <c r="S92" s="68" cm="1">
        <f t="array" ref="S92">IF($G92&gt;=S$7,TREND(T$6:T$7,S$6:S$7,$G92),IF($G92&gt;=S$8,TREND(T$7:T$8,S$7:S$8,$G92),IF($G92&gt;=S$9,TREND(T$8:T$9,S$8:S$9,$G92),IF($G92&gt;=S$10,TREND(T$9:T$10,S$9:S$10,$G92),IF($G92&gt;=S$11,TREND(T$10:T$11,S$10:S$11,$G92),0)))))</f>
        <v>0.64000000000000012</v>
      </c>
      <c r="T92" s="3"/>
      <c r="U92" s="3"/>
      <c r="V92" s="3"/>
      <c r="W92" s="3"/>
      <c r="X92" s="175">
        <v>0</v>
      </c>
      <c r="Y92" s="3"/>
      <c r="Z92" s="3"/>
      <c r="AA92" s="3"/>
      <c r="AB92" s="3"/>
    </row>
    <row r="93" spans="1:28" x14ac:dyDescent="0.35">
      <c r="A93" s="68">
        <f t="shared" si="0"/>
        <v>0.62998241042345271</v>
      </c>
      <c r="D93" s="205"/>
      <c r="F93" s="21"/>
      <c r="G93" s="185">
        <v>0.61</v>
      </c>
      <c r="I93" s="68" cm="1">
        <f t="array" ref="I93">IF($G93&gt;=I$7,TREND(J$6:J$7,I$6:I$7,$G93),IF($G93&gt;=I$8,TREND(J$7:J$8,I$7:I$8,$G93),IF($G93&gt;=I$9,TREND(J$8:J$9,I$8:I$9,$G93),IF($G93&gt;=I$10,TREND(J$9:J$10,I$9:I$10,$G93),IF($G93&gt;=I$11,TREND(J$10:J$11,I$10:I$11,$G93),0)))))</f>
        <v>0.64500000000000002</v>
      </c>
      <c r="J93" s="3"/>
      <c r="K93" s="3"/>
      <c r="N93" s="68" cm="1">
        <f t="array" ref="N93">IF($G93&gt;=N$7,TREND(O$6:O$7,N$6:N$7,$G93),IF($G93&gt;=N$8,TREND(O$7:O$8,N$7:N$8,$G93),IF($G93&gt;=N$9,TREND(O$8:O$9,N$8:N$9,$G93),IF($G93&gt;=N$10,TREND(O$9:O$10,N$9:N$10,$G93),IF($G93&gt;=N$11,TREND(O$10:O$11,N$10:N$11,$G93),0)))))</f>
        <v>0.6226666666666667</v>
      </c>
      <c r="O93" s="3"/>
      <c r="P93" s="3"/>
      <c r="Q93" s="3"/>
      <c r="R93" s="3"/>
      <c r="S93" s="68" cm="1">
        <f t="array" ref="S93">IF($G93&gt;=S$7,TREND(T$6:T$7,S$6:S$7,$G93),IF($G93&gt;=S$8,TREND(T$7:T$8,S$7:S$8,$G93),IF($G93&gt;=S$9,TREND(T$8:T$9,S$8:S$9,$G93),IF($G93&gt;=S$10,TREND(T$9:T$10,S$9:S$10,$G93),IF($G93&gt;=S$11,TREND(T$10:T$11,S$10:S$11,$G93),0)))))</f>
        <v>0.64800000000000013</v>
      </c>
      <c r="T93" s="3"/>
      <c r="U93" s="3"/>
      <c r="V93" s="3"/>
      <c r="W93" s="3"/>
      <c r="X93" s="175">
        <v>0</v>
      </c>
      <c r="Y93" s="3"/>
      <c r="Z93" s="3"/>
      <c r="AA93" s="3"/>
      <c r="AB93" s="3"/>
    </row>
    <row r="94" spans="1:28" x14ac:dyDescent="0.35">
      <c r="A94" s="68">
        <f t="shared" si="0"/>
        <v>0.63769283387622144</v>
      </c>
      <c r="D94" s="205"/>
      <c r="F94" s="21"/>
      <c r="G94" s="185">
        <v>0.62</v>
      </c>
      <c r="I94" s="68" cm="1">
        <f t="array" ref="I94">IF($G94&gt;=I$7,TREND(J$6:J$7,I$6:I$7,$G94),IF($G94&gt;=I$8,TREND(J$7:J$8,I$7:I$8,$G94),IF($G94&gt;=I$9,TREND(J$8:J$9,I$8:I$9,$G94),IF($G94&gt;=I$10,TREND(J$9:J$10,I$9:I$10,$G94),IF($G94&gt;=I$11,TREND(J$10:J$11,I$10:I$11,$G94),0)))))</f>
        <v>0.65249999999999986</v>
      </c>
      <c r="J94" s="3"/>
      <c r="K94" s="3"/>
      <c r="N94" s="68" cm="1">
        <f t="array" ref="N94">IF($G94&gt;=N$7,TREND(O$6:O$7,N$6:N$7,$G94),IF($G94&gt;=N$8,TREND(O$7:O$8,N$7:N$8,$G94),IF($G94&gt;=N$9,TREND(O$8:O$9,N$8:N$9,$G94),IF($G94&gt;=N$10,TREND(O$9:O$10,N$9:N$10,$G94),IF($G94&gt;=N$11,TREND(O$10:O$11,N$10:N$11,$G94),0)))))</f>
        <v>0.6303333333333333</v>
      </c>
      <c r="O94" s="3"/>
      <c r="P94" s="3"/>
      <c r="Q94" s="3"/>
      <c r="R94" s="3"/>
      <c r="S94" s="68" cm="1">
        <f t="array" ref="S94">IF($G94&gt;=S$7,TREND(T$6:T$7,S$6:S$7,$G94),IF($G94&gt;=S$8,TREND(T$7:T$8,S$7:S$8,$G94),IF($G94&gt;=S$9,TREND(T$8:T$9,S$8:S$9,$G94),IF($G94&gt;=S$10,TREND(T$9:T$10,S$9:S$10,$G94),IF($G94&gt;=S$11,TREND(T$10:T$11,S$10:S$11,$G94),0)))))</f>
        <v>0.65600000000000014</v>
      </c>
      <c r="T94" s="3"/>
      <c r="U94" s="3"/>
      <c r="V94" s="3"/>
      <c r="W94" s="3"/>
      <c r="X94" s="175">
        <v>0</v>
      </c>
      <c r="Y94" s="3"/>
      <c r="Z94" s="3"/>
      <c r="AA94" s="3"/>
      <c r="AB94" s="3"/>
    </row>
    <row r="95" spans="1:28" x14ac:dyDescent="0.35">
      <c r="A95" s="68">
        <f t="shared" si="0"/>
        <v>0.64540325732899018</v>
      </c>
      <c r="D95" s="205"/>
      <c r="F95" s="21"/>
      <c r="G95" s="185">
        <v>0.63</v>
      </c>
      <c r="I95" s="68" cm="1">
        <f t="array" ref="I95">IF($G95&gt;=I$7,TREND(J$6:J$7,I$6:I$7,$G95),IF($G95&gt;=I$8,TREND(J$7:J$8,I$7:I$8,$G95),IF($G95&gt;=I$9,TREND(J$8:J$9,I$8:I$9,$G95),IF($G95&gt;=I$10,TREND(J$9:J$10,I$9:I$10,$G95),IF($G95&gt;=I$11,TREND(J$10:J$11,I$10:I$11,$G95),0)))))</f>
        <v>0.65999999999999992</v>
      </c>
      <c r="J95" s="3"/>
      <c r="K95" s="3"/>
      <c r="N95" s="68" cm="1">
        <f t="array" ref="N95">IF($G95&gt;=N$7,TREND(O$6:O$7,N$6:N$7,$G95),IF($G95&gt;=N$8,TREND(O$7:O$8,N$7:N$8,$G95),IF($G95&gt;=N$9,TREND(O$8:O$9,N$8:N$9,$G95),IF($G95&gt;=N$10,TREND(O$9:O$10,N$9:N$10,$G95),IF($G95&gt;=N$11,TREND(O$10:O$11,N$10:N$11,$G95),0)))))</f>
        <v>0.63800000000000001</v>
      </c>
      <c r="O95" s="3"/>
      <c r="P95" s="3"/>
      <c r="Q95" s="3"/>
      <c r="R95" s="3"/>
      <c r="S95" s="68" cm="1">
        <f t="array" ref="S95">IF($G95&gt;=S$7,TREND(T$6:T$7,S$6:S$7,$G95),IF($G95&gt;=S$8,TREND(T$7:T$8,S$7:S$8,$G95),IF($G95&gt;=S$9,TREND(T$8:T$9,S$8:S$9,$G95),IF($G95&gt;=S$10,TREND(T$9:T$10,S$9:S$10,$G95),IF($G95&gt;=S$11,TREND(T$10:T$11,S$10:S$11,$G95),0)))))</f>
        <v>0.66400000000000015</v>
      </c>
      <c r="T95" s="3"/>
      <c r="U95" s="3"/>
      <c r="V95" s="3"/>
      <c r="W95" s="3"/>
      <c r="X95" s="175">
        <v>0</v>
      </c>
      <c r="Y95" s="3"/>
      <c r="Z95" s="3"/>
      <c r="AA95" s="3"/>
      <c r="AB95" s="3"/>
    </row>
    <row r="96" spans="1:28" x14ac:dyDescent="0.35">
      <c r="A96" s="68">
        <f t="shared" si="0"/>
        <v>0.65311368078175891</v>
      </c>
      <c r="D96" s="205"/>
      <c r="F96" s="21"/>
      <c r="G96" s="185">
        <v>0.64</v>
      </c>
      <c r="I96" s="68" cm="1">
        <f t="array" ref="I96">IF($G96&gt;=I$7,TREND(J$6:J$7,I$6:I$7,$G96),IF($G96&gt;=I$8,TREND(J$7:J$8,I$7:I$8,$G96),IF($G96&gt;=I$9,TREND(J$8:J$9,I$8:I$9,$G96),IF($G96&gt;=I$10,TREND(J$9:J$10,I$9:I$10,$G96),IF($G96&gt;=I$11,TREND(J$10:J$11,I$10:I$11,$G96),0)))))</f>
        <v>0.66749999999999998</v>
      </c>
      <c r="J96" s="3"/>
      <c r="K96" s="3"/>
      <c r="N96" s="68" cm="1">
        <f t="array" ref="N96">IF($G96&gt;=N$7,TREND(O$6:O$7,N$6:N$7,$G96),IF($G96&gt;=N$8,TREND(O$7:O$8,N$7:N$8,$G96),IF($G96&gt;=N$9,TREND(O$8:O$9,N$8:N$9,$G96),IF($G96&gt;=N$10,TREND(O$9:O$10,N$9:N$10,$G96),IF($G96&gt;=N$11,TREND(O$10:O$11,N$10:N$11,$G96),0)))))</f>
        <v>0.64566666666666661</v>
      </c>
      <c r="O96" s="3"/>
      <c r="P96" s="3"/>
      <c r="Q96" s="3"/>
      <c r="R96" s="3"/>
      <c r="S96" s="68" cm="1">
        <f t="array" ref="S96">IF($G96&gt;=S$7,TREND(T$6:T$7,S$6:S$7,$G96),IF($G96&gt;=S$8,TREND(T$7:T$8,S$7:S$8,$G96),IF($G96&gt;=S$9,TREND(T$8:T$9,S$8:S$9,$G96),IF($G96&gt;=S$10,TREND(T$9:T$10,S$9:S$10,$G96),IF($G96&gt;=S$11,TREND(T$10:T$11,S$10:S$11,$G96),0)))))</f>
        <v>0.67200000000000015</v>
      </c>
      <c r="T96" s="3"/>
      <c r="U96" s="3"/>
      <c r="V96" s="3"/>
      <c r="W96" s="3"/>
      <c r="X96" s="175">
        <v>0</v>
      </c>
      <c r="Y96" s="3"/>
      <c r="Z96" s="3"/>
      <c r="AA96" s="3"/>
      <c r="AB96" s="3"/>
    </row>
    <row r="97" spans="1:28" x14ac:dyDescent="0.35">
      <c r="A97" s="68">
        <f t="shared" ref="A97:A132" si="1">(IFERROR((I97*$H$3/$I$4),0)+IFERROR((N97*$M$3/$N$4),0)+IFERROR((S97*$R$3/$S$4),0)+IFERROR((X97*$W$3/$X$4),0))/($D$5/1000)</f>
        <v>0.66082410423452764</v>
      </c>
      <c r="D97" s="205"/>
      <c r="F97" s="21"/>
      <c r="G97" s="185">
        <v>0.65</v>
      </c>
      <c r="I97" s="68" cm="1">
        <f t="array" ref="I97">IF($G97&gt;=I$7,TREND(J$6:J$7,I$6:I$7,$G97),IF($G97&gt;=I$8,TREND(J$7:J$8,I$7:I$8,$G97),IF($G97&gt;=I$9,TREND(J$8:J$9,I$8:I$9,$G97),IF($G97&gt;=I$10,TREND(J$9:J$10,I$9:I$10,$G97),IF($G97&gt;=I$11,TREND(J$10:J$11,I$10:I$11,$G97),0)))))</f>
        <v>0.67500000000000004</v>
      </c>
      <c r="J97" s="3"/>
      <c r="K97" s="3"/>
      <c r="N97" s="68" cm="1">
        <f t="array" ref="N97">IF($G97&gt;=N$7,TREND(O$6:O$7,N$6:N$7,$G97),IF($G97&gt;=N$8,TREND(O$7:O$8,N$7:N$8,$G97),IF($G97&gt;=N$9,TREND(O$8:O$9,N$8:N$9,$G97),IF($G97&gt;=N$10,TREND(O$9:O$10,N$9:N$10,$G97),IF($G97&gt;=N$11,TREND(O$10:O$11,N$10:N$11,$G97),0)))))</f>
        <v>0.65333333333333332</v>
      </c>
      <c r="O97" s="3"/>
      <c r="P97" s="3"/>
      <c r="Q97" s="3"/>
      <c r="R97" s="3"/>
      <c r="S97" s="68" cm="1">
        <f t="array" ref="S97">IF($G97&gt;=S$7,TREND(T$6:T$7,S$6:S$7,$G97),IF($G97&gt;=S$8,TREND(T$7:T$8,S$7:S$8,$G97),IF($G97&gt;=S$9,TREND(T$8:T$9,S$8:S$9,$G97),IF($G97&gt;=S$10,TREND(T$9:T$10,S$9:S$10,$G97),IF($G97&gt;=S$11,TREND(T$10:T$11,S$10:S$11,$G97),0)))))</f>
        <v>0.68000000000000016</v>
      </c>
      <c r="T97" s="3"/>
      <c r="U97" s="3"/>
      <c r="V97" s="3"/>
      <c r="W97" s="3"/>
      <c r="X97" s="175">
        <v>0</v>
      </c>
      <c r="Y97" s="3"/>
      <c r="Z97" s="3"/>
      <c r="AA97" s="3"/>
      <c r="AB97" s="3"/>
    </row>
    <row r="98" spans="1:28" x14ac:dyDescent="0.35">
      <c r="A98" s="68">
        <f t="shared" si="1"/>
        <v>0.66853452768729638</v>
      </c>
      <c r="D98" s="205"/>
      <c r="F98" s="21"/>
      <c r="G98" s="185">
        <v>0.66</v>
      </c>
      <c r="I98" s="68" cm="1">
        <f t="array" ref="I98">IF($G98&gt;=I$7,TREND(J$6:J$7,I$6:I$7,$G98),IF($G98&gt;=I$8,TREND(J$7:J$8,I$7:I$8,$G98),IF($G98&gt;=I$9,TREND(J$8:J$9,I$8:I$9,$G98),IF($G98&gt;=I$10,TREND(J$9:J$10,I$9:I$10,$G98),IF($G98&gt;=I$11,TREND(J$10:J$11,I$10:I$11,$G98),0)))))</f>
        <v>0.68249999999999988</v>
      </c>
      <c r="J98" s="3"/>
      <c r="K98" s="3"/>
      <c r="N98" s="68" cm="1">
        <f t="array" ref="N98">IF($G98&gt;=N$7,TREND(O$6:O$7,N$6:N$7,$G98),IF($G98&gt;=N$8,TREND(O$7:O$8,N$7:N$8,$G98),IF($G98&gt;=N$9,TREND(O$8:O$9,N$8:N$9,$G98),IF($G98&gt;=N$10,TREND(O$9:O$10,N$9:N$10,$G98),IF($G98&gt;=N$11,TREND(O$10:O$11,N$10:N$11,$G98),0)))))</f>
        <v>0.66100000000000003</v>
      </c>
      <c r="O98" s="3"/>
      <c r="P98" s="3"/>
      <c r="Q98" s="3"/>
      <c r="R98" s="3"/>
      <c r="S98" s="68" cm="1">
        <f t="array" ref="S98">IF($G98&gt;=S$7,TREND(T$6:T$7,S$6:S$7,$G98),IF($G98&gt;=S$8,TREND(T$7:T$8,S$7:S$8,$G98),IF($G98&gt;=S$9,TREND(T$8:T$9,S$8:S$9,$G98),IF($G98&gt;=S$10,TREND(T$9:T$10,S$9:S$10,$G98),IF($G98&gt;=S$11,TREND(T$10:T$11,S$10:S$11,$G98),0)))))</f>
        <v>0.68800000000000017</v>
      </c>
      <c r="T98" s="3"/>
      <c r="U98" s="3"/>
      <c r="V98" s="3"/>
      <c r="W98" s="3"/>
      <c r="X98" s="175">
        <v>0</v>
      </c>
      <c r="Y98" s="3"/>
      <c r="Z98" s="3"/>
      <c r="AA98" s="3"/>
      <c r="AB98" s="3"/>
    </row>
    <row r="99" spans="1:28" x14ac:dyDescent="0.35">
      <c r="A99" s="68">
        <f t="shared" si="1"/>
        <v>0.67624495114006511</v>
      </c>
      <c r="D99" s="205"/>
      <c r="F99" s="21"/>
      <c r="G99" s="185">
        <v>0.67</v>
      </c>
      <c r="I99" s="68" cm="1">
        <f t="array" ref="I99">IF($G99&gt;=I$7,TREND(J$6:J$7,I$6:I$7,$G99),IF($G99&gt;=I$8,TREND(J$7:J$8,I$7:I$8,$G99),IF($G99&gt;=I$9,TREND(J$8:J$9,I$8:I$9,$G99),IF($G99&gt;=I$10,TREND(J$9:J$10,I$9:I$10,$G99),IF($G99&gt;=I$11,TREND(J$10:J$11,I$10:I$11,$G99),0)))))</f>
        <v>0.69</v>
      </c>
      <c r="J99" s="3"/>
      <c r="K99" s="3"/>
      <c r="N99" s="68" cm="1">
        <f t="array" ref="N99">IF($G99&gt;=N$7,TREND(O$6:O$7,N$6:N$7,$G99),IF($G99&gt;=N$8,TREND(O$7:O$8,N$7:N$8,$G99),IF($G99&gt;=N$9,TREND(O$8:O$9,N$8:N$9,$G99),IF($G99&gt;=N$10,TREND(O$9:O$10,N$9:N$10,$G99),IF($G99&gt;=N$11,TREND(O$10:O$11,N$10:N$11,$G99),0)))))</f>
        <v>0.66866666666666663</v>
      </c>
      <c r="O99" s="3"/>
      <c r="P99" s="3"/>
      <c r="Q99" s="3"/>
      <c r="R99" s="3"/>
      <c r="S99" s="68" cm="1">
        <f t="array" ref="S99">IF($G99&gt;=S$7,TREND(T$6:T$7,S$6:S$7,$G99),IF($G99&gt;=S$8,TREND(T$7:T$8,S$7:S$8,$G99),IF($G99&gt;=S$9,TREND(T$8:T$9,S$8:S$9,$G99),IF($G99&gt;=S$10,TREND(T$9:T$10,S$9:S$10,$G99),IF($G99&gt;=S$11,TREND(T$10:T$11,S$10:S$11,$G99),0)))))</f>
        <v>0.69600000000000017</v>
      </c>
      <c r="T99" s="3"/>
      <c r="U99" s="3"/>
      <c r="V99" s="3"/>
      <c r="W99" s="3"/>
      <c r="X99" s="175">
        <v>0</v>
      </c>
      <c r="Y99" s="3"/>
      <c r="Z99" s="3"/>
      <c r="AA99" s="3"/>
      <c r="AB99" s="3"/>
    </row>
    <row r="100" spans="1:28" x14ac:dyDescent="0.35">
      <c r="A100" s="68">
        <f t="shared" si="1"/>
        <v>0.68395537459283384</v>
      </c>
      <c r="D100" s="205"/>
      <c r="F100" s="21"/>
      <c r="G100" s="185">
        <v>0.68</v>
      </c>
      <c r="I100" s="68" cm="1">
        <f t="array" ref="I100">IF($G100&gt;=I$7,TREND(J$6:J$7,I$6:I$7,$G100),IF($G100&gt;=I$8,TREND(J$7:J$8,I$7:I$8,$G100),IF($G100&gt;=I$9,TREND(J$8:J$9,I$8:I$9,$G100),IF($G100&gt;=I$10,TREND(J$9:J$10,I$9:I$10,$G100),IF($G100&gt;=I$11,TREND(J$10:J$11,I$10:I$11,$G100),0)))))</f>
        <v>0.69750000000000001</v>
      </c>
      <c r="J100" s="3"/>
      <c r="K100" s="3"/>
      <c r="N100" s="68" cm="1">
        <f t="array" ref="N100">IF($G100&gt;=N$7,TREND(O$6:O$7,N$6:N$7,$G100),IF($G100&gt;=N$8,TREND(O$7:O$8,N$7:N$8,$G100),IF($G100&gt;=N$9,TREND(O$8:O$9,N$8:N$9,$G100),IF($G100&gt;=N$10,TREND(O$9:O$10,N$9:N$10,$G100),IF($G100&gt;=N$11,TREND(O$10:O$11,N$10:N$11,$G100),0)))))</f>
        <v>0.67633333333333334</v>
      </c>
      <c r="O100" s="3"/>
      <c r="P100" s="3"/>
      <c r="Q100" s="3"/>
      <c r="R100" s="3"/>
      <c r="S100" s="68" cm="1">
        <f t="array" ref="S100">IF($G100&gt;=S$7,TREND(T$6:T$7,S$6:S$7,$G100),IF($G100&gt;=S$8,TREND(T$7:T$8,S$7:S$8,$G100),IF($G100&gt;=S$9,TREND(T$8:T$9,S$8:S$9,$G100),IF($G100&gt;=S$10,TREND(T$9:T$10,S$9:S$10,$G100),IF($G100&gt;=S$11,TREND(T$10:T$11,S$10:S$11,$G100),0)))))</f>
        <v>0.70400000000000018</v>
      </c>
      <c r="T100" s="3"/>
      <c r="U100" s="3"/>
      <c r="V100" s="3"/>
      <c r="W100" s="3"/>
      <c r="X100" s="175">
        <v>0</v>
      </c>
      <c r="Y100" s="3"/>
      <c r="Z100" s="3"/>
      <c r="AA100" s="3"/>
      <c r="AB100" s="3"/>
    </row>
    <row r="101" spans="1:28" x14ac:dyDescent="0.35">
      <c r="A101" s="68">
        <f t="shared" si="1"/>
        <v>0.69166579804560258</v>
      </c>
      <c r="D101" s="205"/>
      <c r="F101" s="21"/>
      <c r="G101" s="185">
        <v>0.69</v>
      </c>
      <c r="I101" s="68" cm="1">
        <f t="array" ref="I101">IF($G101&gt;=I$7,TREND(J$6:J$7,I$6:I$7,$G101),IF($G101&gt;=I$8,TREND(J$7:J$8,I$7:I$8,$G101),IF($G101&gt;=I$9,TREND(J$8:J$9,I$8:I$9,$G101),IF($G101&gt;=I$10,TREND(J$9:J$10,I$9:I$10,$G101),IF($G101&gt;=I$11,TREND(J$10:J$11,I$10:I$11,$G101),0)))))</f>
        <v>0.70499999999999985</v>
      </c>
      <c r="J101" s="3"/>
      <c r="K101" s="3"/>
      <c r="N101" s="68" cm="1">
        <f t="array" ref="N101">IF($G101&gt;=N$7,TREND(O$6:O$7,N$6:N$7,$G101),IF($G101&gt;=N$8,TREND(O$7:O$8,N$7:N$8,$G101),IF($G101&gt;=N$9,TREND(O$8:O$9,N$8:N$9,$G101),IF($G101&gt;=N$10,TREND(O$9:O$10,N$9:N$10,$G101),IF($G101&gt;=N$11,TREND(O$10:O$11,N$10:N$11,$G101),0)))))</f>
        <v>0.68399999999999994</v>
      </c>
      <c r="O101" s="3"/>
      <c r="P101" s="3"/>
      <c r="Q101" s="3"/>
      <c r="R101" s="3"/>
      <c r="S101" s="68" cm="1">
        <f t="array" ref="S101">IF($G101&gt;=S$7,TREND(T$6:T$7,S$6:S$7,$G101),IF($G101&gt;=S$8,TREND(T$7:T$8,S$7:S$8,$G101),IF($G101&gt;=S$9,TREND(T$8:T$9,S$8:S$9,$G101),IF($G101&gt;=S$10,TREND(T$9:T$10,S$9:S$10,$G101),IF($G101&gt;=S$11,TREND(T$10:T$11,S$10:S$11,$G101),0)))))</f>
        <v>0.71199999999999997</v>
      </c>
      <c r="T101" s="3"/>
      <c r="U101" s="3"/>
      <c r="V101" s="3"/>
      <c r="W101" s="3"/>
      <c r="X101" s="175">
        <v>0</v>
      </c>
      <c r="Y101" s="3"/>
      <c r="Z101" s="3"/>
      <c r="AA101" s="3"/>
      <c r="AB101" s="3"/>
    </row>
    <row r="102" spans="1:28" x14ac:dyDescent="0.35">
      <c r="A102" s="68">
        <f t="shared" si="1"/>
        <v>0.69937622149837131</v>
      </c>
      <c r="D102" s="205"/>
      <c r="F102" s="21"/>
      <c r="G102" s="185">
        <v>0.7</v>
      </c>
      <c r="I102" s="68" cm="1">
        <f t="array" ref="I102">IF($G102&gt;=I$7,TREND(J$6:J$7,I$6:I$7,$G102),IF($G102&gt;=I$8,TREND(J$7:J$8,I$7:I$8,$G102),IF($G102&gt;=I$9,TREND(J$8:J$9,I$8:I$9,$G102),IF($G102&gt;=I$10,TREND(J$9:J$10,I$9:I$10,$G102),IF($G102&gt;=I$11,TREND(J$10:J$11,I$10:I$11,$G102),0)))))</f>
        <v>0.71249999999999991</v>
      </c>
      <c r="J102" s="3"/>
      <c r="K102" s="3"/>
      <c r="N102" s="68" cm="1">
        <f t="array" ref="N102">IF($G102&gt;=N$7,TREND(O$6:O$7,N$6:N$7,$G102),IF($G102&gt;=N$8,TREND(O$7:O$8,N$7:N$8,$G102),IF($G102&gt;=N$9,TREND(O$8:O$9,N$8:N$9,$G102),IF($G102&gt;=N$10,TREND(O$9:O$10,N$9:N$10,$G102),IF($G102&gt;=N$11,TREND(O$10:O$11,N$10:N$11,$G102),0)))))</f>
        <v>0.69166666666666665</v>
      </c>
      <c r="O102" s="3"/>
      <c r="P102" s="3"/>
      <c r="Q102" s="3"/>
      <c r="R102" s="3"/>
      <c r="S102" s="68" cm="1">
        <f t="array" ref="S102">IF($G102&gt;=S$7,TREND(T$6:T$7,S$6:S$7,$G102),IF($G102&gt;=S$8,TREND(T$7:T$8,S$7:S$8,$G102),IF($G102&gt;=S$9,TREND(T$8:T$9,S$8:S$9,$G102),IF($G102&gt;=S$10,TREND(T$9:T$10,S$9:S$10,$G102),IF($G102&gt;=S$11,TREND(T$10:T$11,S$10:S$11,$G102),0)))))</f>
        <v>0.72000000000000008</v>
      </c>
      <c r="T102" s="3"/>
      <c r="U102" s="3"/>
      <c r="V102" s="3"/>
      <c r="W102" s="3"/>
      <c r="X102" s="175">
        <v>0</v>
      </c>
      <c r="Y102" s="3"/>
      <c r="Z102" s="3"/>
      <c r="AA102" s="3"/>
      <c r="AB102" s="3"/>
    </row>
    <row r="103" spans="1:28" x14ac:dyDescent="0.35">
      <c r="A103" s="68">
        <f t="shared" si="1"/>
        <v>0.70733767643865353</v>
      </c>
      <c r="D103" s="205"/>
      <c r="F103" s="21"/>
      <c r="G103" s="185">
        <v>0.71</v>
      </c>
      <c r="I103" s="68" cm="1">
        <f t="array" ref="I103">IF($G103&gt;=I$7,TREND(J$6:J$7,I$6:I$7,$G103),IF($G103&gt;=I$8,TREND(J$7:J$8,I$7:I$8,$G103),IF($G103&gt;=I$9,TREND(J$8:J$9,I$8:I$9,$G103),IF($G103&gt;=I$10,TREND(J$9:J$10,I$9:I$10,$G103),IF($G103&gt;=I$11,TREND(J$10:J$11,I$10:I$11,$G103),0)))))</f>
        <v>0.72</v>
      </c>
      <c r="J103" s="3"/>
      <c r="K103" s="3"/>
      <c r="N103" s="68" cm="1">
        <f t="array" ref="N103">IF($G103&gt;=N$7,TREND(O$6:O$7,N$6:N$7,$G103),IF($G103&gt;=N$8,TREND(O$7:O$8,N$7:N$8,$G103),IF($G103&gt;=N$9,TREND(O$8:O$9,N$8:N$9,$G103),IF($G103&gt;=N$10,TREND(O$9:O$10,N$9:N$10,$G103),IF($G103&gt;=N$11,TREND(O$10:O$11,N$10:N$11,$G103),0)))))</f>
        <v>0.69933333333333325</v>
      </c>
      <c r="O103" s="3"/>
      <c r="P103" s="3"/>
      <c r="Q103" s="3"/>
      <c r="R103" s="3"/>
      <c r="S103" s="68" cm="1">
        <f t="array" ref="S103">IF($G103&gt;=S$7,TREND(T$6:T$7,S$6:S$7,$G103),IF($G103&gt;=S$8,TREND(T$7:T$8,S$7:S$8,$G103),IF($G103&gt;=S$9,TREND(T$8:T$9,S$8:S$9,$G103),IF($G103&gt;=S$10,TREND(T$9:T$10,S$9:S$10,$G103),IF($G103&gt;=S$11,TREND(T$10:T$11,S$10:S$11,$G103),0)))))</f>
        <v>0.72933333333333339</v>
      </c>
      <c r="T103" s="3"/>
      <c r="U103" s="3"/>
      <c r="V103" s="3"/>
      <c r="W103" s="3"/>
      <c r="X103" s="175">
        <v>0</v>
      </c>
      <c r="Y103" s="3"/>
      <c r="Z103" s="3"/>
      <c r="AA103" s="3"/>
      <c r="AB103" s="3"/>
    </row>
    <row r="104" spans="1:28" x14ac:dyDescent="0.35">
      <c r="A104" s="68">
        <f t="shared" si="1"/>
        <v>0.71529913137893597</v>
      </c>
      <c r="D104" s="205"/>
      <c r="F104" s="21"/>
      <c r="G104" s="185">
        <v>0.72</v>
      </c>
      <c r="I104" s="68" cm="1">
        <f t="array" ref="I104">IF($G104&gt;=I$7,TREND(J$6:J$7,I$6:I$7,$G104),IF($G104&gt;=I$8,TREND(J$7:J$8,I$7:I$8,$G104),IF($G104&gt;=I$9,TREND(J$8:J$9,I$8:I$9,$G104),IF($G104&gt;=I$10,TREND(J$9:J$10,I$9:I$10,$G104),IF($G104&gt;=I$11,TREND(J$10:J$11,I$10:I$11,$G104),0)))))</f>
        <v>0.72750000000000004</v>
      </c>
      <c r="J104" s="3"/>
      <c r="K104" s="3"/>
      <c r="N104" s="68" cm="1">
        <f t="array" ref="N104">IF($G104&gt;=N$7,TREND(O$6:O$7,N$6:N$7,$G104),IF($G104&gt;=N$8,TREND(O$7:O$8,N$7:N$8,$G104),IF($G104&gt;=N$9,TREND(O$8:O$9,N$8:N$9,$G104),IF($G104&gt;=N$10,TREND(O$9:O$10,N$9:N$10,$G104),IF($G104&gt;=N$11,TREND(O$10:O$11,N$10:N$11,$G104),0)))))</f>
        <v>0.70699999999999996</v>
      </c>
      <c r="O104" s="3"/>
      <c r="P104" s="3"/>
      <c r="Q104" s="3"/>
      <c r="R104" s="3"/>
      <c r="S104" s="68" cm="1">
        <f t="array" ref="S104">IF($G104&gt;=S$7,TREND(T$6:T$7,S$6:S$7,$G104),IF($G104&gt;=S$8,TREND(T$7:T$8,S$7:S$8,$G104),IF($G104&gt;=S$9,TREND(T$8:T$9,S$8:S$9,$G104),IF($G104&gt;=S$10,TREND(T$9:T$10,S$9:S$10,$G104),IF($G104&gt;=S$11,TREND(T$10:T$11,S$10:S$11,$G104),0)))))</f>
        <v>0.73866666666666669</v>
      </c>
      <c r="T104" s="3"/>
      <c r="U104" s="3"/>
      <c r="V104" s="3"/>
      <c r="W104" s="3"/>
      <c r="X104" s="175">
        <v>0</v>
      </c>
      <c r="Y104" s="3"/>
      <c r="Z104" s="3"/>
      <c r="AA104" s="3"/>
      <c r="AB104" s="3"/>
    </row>
    <row r="105" spans="1:28" x14ac:dyDescent="0.35">
      <c r="A105" s="68">
        <f t="shared" si="1"/>
        <v>0.72326058631921819</v>
      </c>
      <c r="D105" s="205"/>
      <c r="F105" s="21"/>
      <c r="G105" s="185">
        <v>0.73</v>
      </c>
      <c r="I105" s="68" cm="1">
        <f t="array" ref="I105">IF($G105&gt;=I$7,TREND(J$6:J$7,I$6:I$7,$G105),IF($G105&gt;=I$8,TREND(J$7:J$8,I$7:I$8,$G105),IF($G105&gt;=I$9,TREND(J$8:J$9,I$8:I$9,$G105),IF($G105&gt;=I$10,TREND(J$9:J$10,I$9:I$10,$G105),IF($G105&gt;=I$11,TREND(J$10:J$11,I$10:I$11,$G105),0)))))</f>
        <v>0.73499999999999988</v>
      </c>
      <c r="J105" s="3"/>
      <c r="K105" s="3"/>
      <c r="N105" s="68" cm="1">
        <f t="array" ref="N105">IF($G105&gt;=N$7,TREND(O$6:O$7,N$6:N$7,$G105),IF($G105&gt;=N$8,TREND(O$7:O$8,N$7:N$8,$G105),IF($G105&gt;=N$9,TREND(O$8:O$9,N$8:N$9,$G105),IF($G105&gt;=N$10,TREND(O$9:O$10,N$9:N$10,$G105),IF($G105&gt;=N$11,TREND(O$10:O$11,N$10:N$11,$G105),0)))))</f>
        <v>0.71466666666666667</v>
      </c>
      <c r="O105" s="3"/>
      <c r="P105" s="3"/>
      <c r="Q105" s="3"/>
      <c r="R105" s="3"/>
      <c r="S105" s="68" cm="1">
        <f t="array" ref="S105">IF($G105&gt;=S$7,TREND(T$6:T$7,S$6:S$7,$G105),IF($G105&gt;=S$8,TREND(T$7:T$8,S$7:S$8,$G105),IF($G105&gt;=S$9,TREND(T$8:T$9,S$8:S$9,$G105),IF($G105&gt;=S$10,TREND(T$9:T$10,S$9:S$10,$G105),IF($G105&gt;=S$11,TREND(T$10:T$11,S$10:S$11,$G105),0)))))</f>
        <v>0.74800000000000011</v>
      </c>
      <c r="T105" s="3"/>
      <c r="U105" s="3"/>
      <c r="V105" s="3"/>
      <c r="W105" s="3"/>
      <c r="X105" s="175">
        <v>0</v>
      </c>
      <c r="Y105" s="3"/>
      <c r="Z105" s="3"/>
      <c r="AA105" s="3"/>
      <c r="AB105" s="3"/>
    </row>
    <row r="106" spans="1:28" x14ac:dyDescent="0.35">
      <c r="A106" s="68">
        <f t="shared" si="1"/>
        <v>0.73122204125950041</v>
      </c>
      <c r="D106" s="205"/>
      <c r="F106" s="21"/>
      <c r="G106" s="185">
        <v>0.74</v>
      </c>
      <c r="I106" s="68" cm="1">
        <f t="array" ref="I106">IF($G106&gt;=I$7,TREND(J$6:J$7,I$6:I$7,$G106),IF($G106&gt;=I$8,TREND(J$7:J$8,I$7:I$8,$G106),IF($G106&gt;=I$9,TREND(J$8:J$9,I$8:I$9,$G106),IF($G106&gt;=I$10,TREND(J$9:J$10,I$9:I$10,$G106),IF($G106&gt;=I$11,TREND(J$10:J$11,I$10:I$11,$G106),0)))))</f>
        <v>0.74249999999999994</v>
      </c>
      <c r="J106" s="3"/>
      <c r="K106" s="3"/>
      <c r="N106" s="68" cm="1">
        <f t="array" ref="N106">IF($G106&gt;=N$7,TREND(O$6:O$7,N$6:N$7,$G106),IF($G106&gt;=N$8,TREND(O$7:O$8,N$7:N$8,$G106),IF($G106&gt;=N$9,TREND(O$8:O$9,N$8:N$9,$G106),IF($G106&gt;=N$10,TREND(O$9:O$10,N$9:N$10,$G106),IF($G106&gt;=N$11,TREND(O$10:O$11,N$10:N$11,$G106),0)))))</f>
        <v>0.72233333333333327</v>
      </c>
      <c r="O106" s="3"/>
      <c r="P106" s="3"/>
      <c r="Q106" s="3"/>
      <c r="R106" s="3"/>
      <c r="S106" s="68" cm="1">
        <f t="array" ref="S106">IF($G106&gt;=S$7,TREND(T$6:T$7,S$6:S$7,$G106),IF($G106&gt;=S$8,TREND(T$7:T$8,S$7:S$8,$G106),IF($G106&gt;=S$9,TREND(T$8:T$9,S$8:S$9,$G106),IF($G106&gt;=S$10,TREND(T$9:T$10,S$9:S$10,$G106),IF($G106&gt;=S$11,TREND(T$10:T$11,S$10:S$11,$G106),0)))))</f>
        <v>0.75733333333333341</v>
      </c>
      <c r="T106" s="3"/>
      <c r="U106" s="3"/>
      <c r="V106" s="3"/>
      <c r="W106" s="3"/>
      <c r="X106" s="175">
        <v>0</v>
      </c>
      <c r="Y106" s="3"/>
      <c r="Z106" s="3"/>
      <c r="AA106" s="3"/>
      <c r="AB106" s="3"/>
    </row>
    <row r="107" spans="1:28" x14ac:dyDescent="0.35">
      <c r="A107" s="68">
        <f t="shared" si="1"/>
        <v>0.73918349619978274</v>
      </c>
      <c r="D107" s="205"/>
      <c r="F107" s="21"/>
      <c r="G107" s="185">
        <v>0.75</v>
      </c>
      <c r="I107" s="68" cm="1">
        <f t="array" ref="I107">IF($G107&gt;=I$7,TREND(J$6:J$7,I$6:I$7,$G107),IF($G107&gt;=I$8,TREND(J$7:J$8,I$7:I$8,$G107),IF($G107&gt;=I$9,TREND(J$8:J$9,I$8:I$9,$G107),IF($G107&gt;=I$10,TREND(J$9:J$10,I$9:I$10,$G107),IF($G107&gt;=I$11,TREND(J$10:J$11,I$10:I$11,$G107),0)))))</f>
        <v>0.75</v>
      </c>
      <c r="J107" s="3"/>
      <c r="K107" s="3"/>
      <c r="N107" s="68" cm="1">
        <f t="array" ref="N107">IF($G107&gt;=N$7,TREND(O$6:O$7,N$6:N$7,$G107),IF($G107&gt;=N$8,TREND(O$7:O$8,N$7:N$8,$G107),IF($G107&gt;=N$9,TREND(O$8:O$9,N$8:N$9,$G107),IF($G107&gt;=N$10,TREND(O$9:O$10,N$9:N$10,$G107),IF($G107&gt;=N$11,TREND(O$10:O$11,N$10:N$11,$G107),0)))))</f>
        <v>0.72999999999999987</v>
      </c>
      <c r="O107" s="3"/>
      <c r="P107" s="3"/>
      <c r="Q107" s="3"/>
      <c r="R107" s="3"/>
      <c r="S107" s="68" cm="1">
        <f t="array" ref="S107">IF($G107&gt;=S$7,TREND(T$6:T$7,S$6:S$7,$G107),IF($G107&gt;=S$8,TREND(T$7:T$8,S$7:S$8,$G107),IF($G107&gt;=S$9,TREND(T$8:T$9,S$8:S$9,$G107),IF($G107&gt;=S$10,TREND(T$9:T$10,S$9:S$10,$G107),IF($G107&gt;=S$11,TREND(T$10:T$11,S$10:S$11,$G107),0)))))</f>
        <v>0.76666666666666672</v>
      </c>
      <c r="T107" s="3"/>
      <c r="U107" s="3"/>
      <c r="V107" s="3"/>
      <c r="W107" s="3"/>
      <c r="X107" s="175">
        <v>0</v>
      </c>
      <c r="Y107" s="3"/>
      <c r="Z107" s="3"/>
      <c r="AA107" s="3"/>
      <c r="AB107" s="3"/>
    </row>
    <row r="108" spans="1:28" x14ac:dyDescent="0.35">
      <c r="A108" s="68">
        <f t="shared" si="1"/>
        <v>0.74961615635179135</v>
      </c>
      <c r="D108" s="205"/>
      <c r="F108" s="21"/>
      <c r="G108" s="185">
        <v>0.76</v>
      </c>
      <c r="I108" s="68" cm="1">
        <f t="array" ref="I108">IF($G108&gt;=I$7,TREND(J$6:J$7,I$6:I$7,$G108),IF($G108&gt;=I$8,TREND(J$7:J$8,I$7:I$8,$G108),IF($G108&gt;=I$9,TREND(J$8:J$9,I$8:I$9,$G108),IF($G108&gt;=I$10,TREND(J$9:J$10,I$9:I$10,$G108),IF($G108&gt;=I$11,TREND(J$10:J$11,I$10:I$11,$G108),0)))))</f>
        <v>0.76</v>
      </c>
      <c r="J108" s="3"/>
      <c r="K108" s="3"/>
      <c r="N108" s="68" cm="1">
        <f t="array" ref="N108">IF($G108&gt;=N$7,TREND(O$6:O$7,N$6:N$7,$G108),IF($G108&gt;=N$8,TREND(O$7:O$8,N$7:N$8,$G108),IF($G108&gt;=N$9,TREND(O$8:O$9,N$8:N$9,$G108),IF($G108&gt;=N$10,TREND(O$9:O$10,N$9:N$10,$G108),IF($G108&gt;=N$11,TREND(O$10:O$11,N$10:N$11,$G108),0)))))</f>
        <v>0.7407999999999999</v>
      </c>
      <c r="O108" s="3"/>
      <c r="P108" s="3"/>
      <c r="Q108" s="3"/>
      <c r="R108" s="3"/>
      <c r="S108" s="68" cm="1">
        <f t="array" ref="S108">IF($G108&gt;=S$7,TREND(T$6:T$7,S$6:S$7,$G108),IF($G108&gt;=S$8,TREND(T$7:T$8,S$7:S$8,$G108),IF($G108&gt;=S$9,TREND(T$8:T$9,S$8:S$9,$G108),IF($G108&gt;=S$10,TREND(T$9:T$10,S$9:S$10,$G108),IF($G108&gt;=S$11,TREND(T$10:T$11,S$10:S$11,$G108),0)))))</f>
        <v>0.77600000000000013</v>
      </c>
      <c r="T108" s="3"/>
      <c r="U108" s="3"/>
      <c r="V108" s="3"/>
      <c r="W108" s="3"/>
      <c r="X108" s="175">
        <v>0</v>
      </c>
      <c r="Y108" s="3"/>
      <c r="Z108" s="3"/>
      <c r="AA108" s="3"/>
      <c r="AB108" s="3"/>
    </row>
    <row r="109" spans="1:28" x14ac:dyDescent="0.35">
      <c r="A109" s="68">
        <f t="shared" si="1"/>
        <v>0.76004881650380018</v>
      </c>
      <c r="D109" s="205"/>
      <c r="F109" s="21"/>
      <c r="G109" s="185">
        <v>0.77</v>
      </c>
      <c r="I109" s="68" cm="1">
        <f t="array" ref="I109">IF($G109&gt;=I$7,TREND(J$6:J$7,I$6:I$7,$G109),IF($G109&gt;=I$8,TREND(J$7:J$8,I$7:I$8,$G109),IF($G109&gt;=I$9,TREND(J$8:J$9,I$8:I$9,$G109),IF($G109&gt;=I$10,TREND(J$9:J$10,I$9:I$10,$G109),IF($G109&gt;=I$11,TREND(J$10:J$11,I$10:I$11,$G109),0)))))</f>
        <v>0.77</v>
      </c>
      <c r="J109" s="3"/>
      <c r="K109" s="3"/>
      <c r="N109" s="68" cm="1">
        <f t="array" ref="N109">IF($G109&gt;=N$7,TREND(O$6:O$7,N$6:N$7,$G109),IF($G109&gt;=N$8,TREND(O$7:O$8,N$7:N$8,$G109),IF($G109&gt;=N$9,TREND(O$8:O$9,N$8:N$9,$G109),IF($G109&gt;=N$10,TREND(O$9:O$10,N$9:N$10,$G109),IF($G109&gt;=N$11,TREND(O$10:O$11,N$10:N$11,$G109),0)))))</f>
        <v>0.75159999999999993</v>
      </c>
      <c r="O109" s="3"/>
      <c r="P109" s="3"/>
      <c r="Q109" s="3"/>
      <c r="R109" s="3"/>
      <c r="S109" s="68" cm="1">
        <f t="array" ref="S109">IF($G109&gt;=S$7,TREND(T$6:T$7,S$6:S$7,$G109),IF($G109&gt;=S$8,TREND(T$7:T$8,S$7:S$8,$G109),IF($G109&gt;=S$9,TREND(T$8:T$9,S$8:S$9,$G109),IF($G109&gt;=S$10,TREND(T$9:T$10,S$9:S$10,$G109),IF($G109&gt;=S$11,TREND(T$10:T$11,S$10:S$11,$G109),0)))))</f>
        <v>0.78533333333333344</v>
      </c>
      <c r="T109" s="3"/>
      <c r="U109" s="3"/>
      <c r="V109" s="3"/>
      <c r="W109" s="3"/>
      <c r="X109" s="175">
        <v>0</v>
      </c>
      <c r="Y109" s="3"/>
      <c r="Z109" s="3"/>
      <c r="AA109" s="3"/>
      <c r="AB109" s="3"/>
    </row>
    <row r="110" spans="1:28" x14ac:dyDescent="0.35">
      <c r="A110" s="68">
        <f t="shared" si="1"/>
        <v>0.77048147665580891</v>
      </c>
      <c r="D110" s="205"/>
      <c r="F110" s="21"/>
      <c r="G110" s="185">
        <v>0.78</v>
      </c>
      <c r="I110" s="68" cm="1">
        <f t="array" ref="I110">IF($G110&gt;=I$7,TREND(J$6:J$7,I$6:I$7,$G110),IF($G110&gt;=I$8,TREND(J$7:J$8,I$7:I$8,$G110),IF($G110&gt;=I$9,TREND(J$8:J$9,I$8:I$9,$G110),IF($G110&gt;=I$10,TREND(J$9:J$10,I$9:I$10,$G110),IF($G110&gt;=I$11,TREND(J$10:J$11,I$10:I$11,$G110),0)))))</f>
        <v>0.78</v>
      </c>
      <c r="J110" s="3"/>
      <c r="K110" s="3"/>
      <c r="N110" s="68" cm="1">
        <f t="array" ref="N110">IF($G110&gt;=N$7,TREND(O$6:O$7,N$6:N$7,$G110),IF($G110&gt;=N$8,TREND(O$7:O$8,N$7:N$8,$G110),IF($G110&gt;=N$9,TREND(O$8:O$9,N$8:N$9,$G110),IF($G110&gt;=N$10,TREND(O$9:O$10,N$9:N$10,$G110),IF($G110&gt;=N$11,TREND(O$10:O$11,N$10:N$11,$G110),0)))))</f>
        <v>0.76239999999999997</v>
      </c>
      <c r="O110" s="3"/>
      <c r="P110" s="3"/>
      <c r="Q110" s="3"/>
      <c r="R110" s="3"/>
      <c r="S110" s="68" cm="1">
        <f t="array" ref="S110">IF($G110&gt;=S$7,TREND(T$6:T$7,S$6:S$7,$G110),IF($G110&gt;=S$8,TREND(T$7:T$8,S$7:S$8,$G110),IF($G110&gt;=S$9,TREND(T$8:T$9,S$8:S$9,$G110),IF($G110&gt;=S$10,TREND(T$9:T$10,S$9:S$10,$G110),IF($G110&gt;=S$11,TREND(T$10:T$11,S$10:S$11,$G110),0)))))</f>
        <v>0.79466666666666674</v>
      </c>
      <c r="T110" s="3"/>
      <c r="U110" s="3"/>
      <c r="V110" s="3"/>
      <c r="W110" s="3"/>
      <c r="X110" s="175">
        <v>0</v>
      </c>
      <c r="Y110" s="3"/>
      <c r="Z110" s="3"/>
      <c r="AA110" s="3"/>
      <c r="AB110" s="3"/>
    </row>
    <row r="111" spans="1:28" x14ac:dyDescent="0.35">
      <c r="A111" s="68">
        <f t="shared" si="1"/>
        <v>0.78091413680781741</v>
      </c>
      <c r="D111" s="205"/>
      <c r="F111" s="21"/>
      <c r="G111" s="185">
        <v>0.79</v>
      </c>
      <c r="I111" s="68" cm="1">
        <f t="array" ref="I111">IF($G111&gt;=I$7,TREND(J$6:J$7,I$6:I$7,$G111),IF($G111&gt;=I$8,TREND(J$7:J$8,I$7:I$8,$G111),IF($G111&gt;=I$9,TREND(J$8:J$9,I$8:I$9,$G111),IF($G111&gt;=I$10,TREND(J$9:J$10,I$9:I$10,$G111),IF($G111&gt;=I$11,TREND(J$10:J$11,I$10:I$11,$G111),0)))))</f>
        <v>0.79</v>
      </c>
      <c r="J111" s="3"/>
      <c r="K111" s="3"/>
      <c r="N111" s="68" cm="1">
        <f t="array" ref="N111">IF($G111&gt;=N$7,TREND(O$6:O$7,N$6:N$7,$G111),IF($G111&gt;=N$8,TREND(O$7:O$8,N$7:N$8,$G111),IF($G111&gt;=N$9,TREND(O$8:O$9,N$8:N$9,$G111),IF($G111&gt;=N$10,TREND(O$9:O$10,N$9:N$10,$G111),IF($G111&gt;=N$11,TREND(O$10:O$11,N$10:N$11,$G111),0)))))</f>
        <v>0.77319999999999989</v>
      </c>
      <c r="O111" s="3"/>
      <c r="P111" s="3"/>
      <c r="Q111" s="3"/>
      <c r="R111" s="3"/>
      <c r="S111" s="68" cm="1">
        <f t="array" ref="S111">IF($G111&gt;=S$7,TREND(T$6:T$7,S$6:S$7,$G111),IF($G111&gt;=S$8,TREND(T$7:T$8,S$7:S$8,$G111),IF($G111&gt;=S$9,TREND(T$8:T$9,S$8:S$9,$G111),IF($G111&gt;=S$10,TREND(T$9:T$10,S$9:S$10,$G111),IF($G111&gt;=S$11,TREND(T$10:T$11,S$10:S$11,$G111),0)))))</f>
        <v>0.80400000000000005</v>
      </c>
      <c r="T111" s="3"/>
      <c r="U111" s="3"/>
      <c r="V111" s="3"/>
      <c r="W111" s="3"/>
      <c r="X111" s="175">
        <v>0</v>
      </c>
      <c r="Y111" s="3"/>
      <c r="Z111" s="3"/>
      <c r="AA111" s="3"/>
      <c r="AB111" s="3"/>
    </row>
    <row r="112" spans="1:28" x14ac:dyDescent="0.35">
      <c r="A112" s="68">
        <f t="shared" si="1"/>
        <v>0.79134679695982613</v>
      </c>
      <c r="D112" s="205"/>
      <c r="F112" s="21"/>
      <c r="G112" s="185">
        <v>0.8</v>
      </c>
      <c r="I112" s="68" cm="1">
        <f t="array" ref="I112">IF($G112&gt;=I$7,TREND(J$6:J$7,I$6:I$7,$G112),IF($G112&gt;=I$8,TREND(J$7:J$8,I$7:I$8,$G112),IF($G112&gt;=I$9,TREND(J$8:J$9,I$8:I$9,$G112),IF($G112&gt;=I$10,TREND(J$9:J$10,I$9:I$10,$G112),IF($G112&gt;=I$11,TREND(J$10:J$11,I$10:I$11,$G112),0)))))</f>
        <v>0.8</v>
      </c>
      <c r="J112" s="3"/>
      <c r="K112" s="3"/>
      <c r="N112" s="68" cm="1">
        <f t="array" ref="N112">IF($G112&gt;=N$7,TREND(O$6:O$7,N$6:N$7,$G112),IF($G112&gt;=N$8,TREND(O$7:O$8,N$7:N$8,$G112),IF($G112&gt;=N$9,TREND(O$8:O$9,N$8:N$9,$G112),IF($G112&gt;=N$10,TREND(O$9:O$10,N$9:N$10,$G112),IF($G112&gt;=N$11,TREND(O$10:O$11,N$10:N$11,$G112),0)))))</f>
        <v>0.78399999999999992</v>
      </c>
      <c r="O112" s="3"/>
      <c r="P112" s="3"/>
      <c r="Q112" s="3"/>
      <c r="R112" s="3"/>
      <c r="S112" s="68" cm="1">
        <f t="array" ref="S112">IF($G112&gt;=S$7,TREND(T$6:T$7,S$6:S$7,$G112),IF($G112&gt;=S$8,TREND(T$7:T$8,S$7:S$8,$G112),IF($G112&gt;=S$9,TREND(T$8:T$9,S$8:S$9,$G112),IF($G112&gt;=S$10,TREND(T$9:T$10,S$9:S$10,$G112),IF($G112&gt;=S$11,TREND(T$10:T$11,S$10:S$11,$G112),0)))))</f>
        <v>0.81333333333333346</v>
      </c>
      <c r="T112" s="3"/>
      <c r="U112" s="3"/>
      <c r="V112" s="3"/>
      <c r="W112" s="3"/>
      <c r="X112" s="175">
        <v>0</v>
      </c>
      <c r="Y112" s="3"/>
      <c r="Z112" s="3"/>
      <c r="AA112" s="3"/>
      <c r="AB112" s="3"/>
    </row>
    <row r="113" spans="1:28" x14ac:dyDescent="0.35">
      <c r="A113" s="68">
        <f t="shared" si="1"/>
        <v>0.80177945711183496</v>
      </c>
      <c r="D113" s="205"/>
      <c r="F113" s="21"/>
      <c r="G113" s="185">
        <v>0.81</v>
      </c>
      <c r="I113" s="68" cm="1">
        <f t="array" ref="I113">IF($G113&gt;=I$7,TREND(J$6:J$7,I$6:I$7,$G113),IF($G113&gt;=I$8,TREND(J$7:J$8,I$7:I$8,$G113),IF($G113&gt;=I$9,TREND(J$8:J$9,I$8:I$9,$G113),IF($G113&gt;=I$10,TREND(J$9:J$10,I$9:I$10,$G113),IF($G113&gt;=I$11,TREND(J$10:J$11,I$10:I$11,$G113),0)))))</f>
        <v>0.81</v>
      </c>
      <c r="J113" s="3"/>
      <c r="K113" s="3"/>
      <c r="N113" s="68" cm="1">
        <f t="array" ref="N113">IF($G113&gt;=N$7,TREND(O$6:O$7,N$6:N$7,$G113),IF($G113&gt;=N$8,TREND(O$7:O$8,N$7:N$8,$G113),IF($G113&gt;=N$9,TREND(O$8:O$9,N$8:N$9,$G113),IF($G113&gt;=N$10,TREND(O$9:O$10,N$9:N$10,$G113),IF($G113&gt;=N$11,TREND(O$10:O$11,N$10:N$11,$G113),0)))))</f>
        <v>0.79479999999999995</v>
      </c>
      <c r="O113" s="3"/>
      <c r="P113" s="3"/>
      <c r="Q113" s="3"/>
      <c r="R113" s="3"/>
      <c r="S113" s="68" cm="1">
        <f t="array" ref="S113">IF($G113&gt;=S$7,TREND(T$6:T$7,S$6:S$7,$G113),IF($G113&gt;=S$8,TREND(T$7:T$8,S$7:S$8,$G113),IF($G113&gt;=S$9,TREND(T$8:T$9,S$8:S$9,$G113),IF($G113&gt;=S$10,TREND(T$9:T$10,S$9:S$10,$G113),IF($G113&gt;=S$11,TREND(T$10:T$11,S$10:S$11,$G113),0)))))</f>
        <v>0.82266666666666677</v>
      </c>
      <c r="T113" s="3"/>
      <c r="U113" s="3"/>
      <c r="V113" s="3"/>
      <c r="W113" s="3"/>
      <c r="X113" s="175">
        <v>0</v>
      </c>
      <c r="Y113" s="3"/>
      <c r="Z113" s="3"/>
      <c r="AA113" s="3"/>
      <c r="AB113" s="3"/>
    </row>
    <row r="114" spans="1:28" x14ac:dyDescent="0.35">
      <c r="A114" s="68">
        <f t="shared" si="1"/>
        <v>0.81221211726384357</v>
      </c>
      <c r="D114" s="205"/>
      <c r="F114" s="21"/>
      <c r="G114" s="185">
        <v>0.82</v>
      </c>
      <c r="I114" s="68" cm="1">
        <f t="array" ref="I114">IF($G114&gt;=I$7,TREND(J$6:J$7,I$6:I$7,$G114),IF($G114&gt;=I$8,TREND(J$7:J$8,I$7:I$8,$G114),IF($G114&gt;=I$9,TREND(J$8:J$9,I$8:I$9,$G114),IF($G114&gt;=I$10,TREND(J$9:J$10,I$9:I$10,$G114),IF($G114&gt;=I$11,TREND(J$10:J$11,I$10:I$11,$G114),0)))))</f>
        <v>0.82</v>
      </c>
      <c r="J114" s="3"/>
      <c r="K114" s="3"/>
      <c r="N114" s="68" cm="1">
        <f t="array" ref="N114">IF($G114&gt;=N$7,TREND(O$6:O$7,N$6:N$7,$G114),IF($G114&gt;=N$8,TREND(O$7:O$8,N$7:N$8,$G114),IF($G114&gt;=N$9,TREND(O$8:O$9,N$8:N$9,$G114),IF($G114&gt;=N$10,TREND(O$9:O$10,N$9:N$10,$G114),IF($G114&gt;=N$11,TREND(O$10:O$11,N$10:N$11,$G114),0)))))</f>
        <v>0.80559999999999987</v>
      </c>
      <c r="O114" s="3"/>
      <c r="P114" s="3"/>
      <c r="Q114" s="3"/>
      <c r="R114" s="3"/>
      <c r="S114" s="68" cm="1">
        <f t="array" ref="S114">IF($G114&gt;=S$7,TREND(T$6:T$7,S$6:S$7,$G114),IF($G114&gt;=S$8,TREND(T$7:T$8,S$7:S$8,$G114),IF($G114&gt;=S$9,TREND(T$8:T$9,S$8:S$9,$G114),IF($G114&gt;=S$10,TREND(T$9:T$10,S$9:S$10,$G114),IF($G114&gt;=S$11,TREND(T$10:T$11,S$10:S$11,$G114),0)))))</f>
        <v>0.83199999999999996</v>
      </c>
      <c r="T114" s="3"/>
      <c r="U114" s="3"/>
      <c r="V114" s="3"/>
      <c r="W114" s="3"/>
      <c r="X114" s="175">
        <v>0</v>
      </c>
      <c r="Y114" s="3"/>
      <c r="Z114" s="3"/>
      <c r="AA114" s="3"/>
      <c r="AB114" s="3"/>
    </row>
    <row r="115" spans="1:28" x14ac:dyDescent="0.35">
      <c r="A115" s="68">
        <f t="shared" si="1"/>
        <v>0.82264477741585218</v>
      </c>
      <c r="D115" s="205"/>
      <c r="F115" s="21"/>
      <c r="G115" s="185">
        <v>0.83</v>
      </c>
      <c r="I115" s="68" cm="1">
        <f t="array" ref="I115">IF($G115&gt;=I$7,TREND(J$6:J$7,I$6:I$7,$G115),IF($G115&gt;=I$8,TREND(J$7:J$8,I$7:I$8,$G115),IF($G115&gt;=I$9,TREND(J$8:J$9,I$8:I$9,$G115),IF($G115&gt;=I$10,TREND(J$9:J$10,I$9:I$10,$G115),IF($G115&gt;=I$11,TREND(J$10:J$11,I$10:I$11,$G115),0)))))</f>
        <v>0.83</v>
      </c>
      <c r="J115" s="3"/>
      <c r="K115" s="3"/>
      <c r="N115" s="68" cm="1">
        <f t="array" ref="N115">IF($G115&gt;=N$7,TREND(O$6:O$7,N$6:N$7,$G115),IF($G115&gt;=N$8,TREND(O$7:O$8,N$7:N$8,$G115),IF($G115&gt;=N$9,TREND(O$8:O$9,N$8:N$9,$G115),IF($G115&gt;=N$10,TREND(O$9:O$10,N$9:N$10,$G115),IF($G115&gt;=N$11,TREND(O$10:O$11,N$10:N$11,$G115),0)))))</f>
        <v>0.8163999999999999</v>
      </c>
      <c r="O115" s="3"/>
      <c r="P115" s="3"/>
      <c r="Q115" s="3"/>
      <c r="R115" s="3"/>
      <c r="S115" s="68" cm="1">
        <f t="array" ref="S115">IF($G115&gt;=S$7,TREND(T$6:T$7,S$6:S$7,$G115),IF($G115&gt;=S$8,TREND(T$7:T$8,S$7:S$8,$G115),IF($G115&gt;=S$9,TREND(T$8:T$9,S$8:S$9,$G115),IF($G115&gt;=S$10,TREND(T$9:T$10,S$9:S$10,$G115),IF($G115&gt;=S$11,TREND(T$10:T$11,S$10:S$11,$G115),0)))))</f>
        <v>0.84133333333333338</v>
      </c>
      <c r="T115" s="3"/>
      <c r="U115" s="3"/>
      <c r="V115" s="3"/>
      <c r="W115" s="3"/>
      <c r="X115" s="175">
        <v>0</v>
      </c>
      <c r="Y115" s="3"/>
      <c r="Z115" s="3"/>
      <c r="AA115" s="3"/>
      <c r="AB115" s="3"/>
    </row>
    <row r="116" spans="1:28" x14ac:dyDescent="0.35">
      <c r="A116" s="68">
        <f t="shared" si="1"/>
        <v>0.83307743756786079</v>
      </c>
      <c r="D116" s="205"/>
      <c r="F116" s="21"/>
      <c r="G116" s="185">
        <v>0.84</v>
      </c>
      <c r="I116" s="68" cm="1">
        <f t="array" ref="I116">IF($G116&gt;=I$7,TREND(J$6:J$7,I$6:I$7,$G116),IF($G116&gt;=I$8,TREND(J$7:J$8,I$7:I$8,$G116),IF($G116&gt;=I$9,TREND(J$8:J$9,I$8:I$9,$G116),IF($G116&gt;=I$10,TREND(J$9:J$10,I$9:I$10,$G116),IF($G116&gt;=I$11,TREND(J$10:J$11,I$10:I$11,$G116),0)))))</f>
        <v>0.84</v>
      </c>
      <c r="J116" s="3"/>
      <c r="K116" s="3"/>
      <c r="N116" s="68" cm="1">
        <f t="array" ref="N116">IF($G116&gt;=N$7,TREND(O$6:O$7,N$6:N$7,$G116),IF($G116&gt;=N$8,TREND(O$7:O$8,N$7:N$8,$G116),IF($G116&gt;=N$9,TREND(O$8:O$9,N$8:N$9,$G116),IF($G116&gt;=N$10,TREND(O$9:O$10,N$9:N$10,$G116),IF($G116&gt;=N$11,TREND(O$10:O$11,N$10:N$11,$G116),0)))))</f>
        <v>0.82719999999999994</v>
      </c>
      <c r="O116" s="3"/>
      <c r="P116" s="3"/>
      <c r="Q116" s="3"/>
      <c r="R116" s="3"/>
      <c r="S116" s="68" cm="1">
        <f t="array" ref="S116">IF($G116&gt;=S$7,TREND(T$6:T$7,S$6:S$7,$G116),IF($G116&gt;=S$8,TREND(T$7:T$8,S$7:S$8,$G116),IF($G116&gt;=S$9,TREND(T$8:T$9,S$8:S$9,$G116),IF($G116&gt;=S$10,TREND(T$9:T$10,S$9:S$10,$G116),IF($G116&gt;=S$11,TREND(T$10:T$11,S$10:S$11,$G116),0)))))</f>
        <v>0.85066666666666668</v>
      </c>
      <c r="T116" s="3"/>
      <c r="U116" s="3"/>
      <c r="V116" s="3"/>
      <c r="W116" s="3"/>
      <c r="X116" s="175">
        <v>0</v>
      </c>
      <c r="Y116" s="3"/>
      <c r="Z116" s="3"/>
      <c r="AA116" s="3"/>
      <c r="AB116" s="3"/>
    </row>
    <row r="117" spans="1:28" x14ac:dyDescent="0.35">
      <c r="A117" s="68">
        <f t="shared" si="1"/>
        <v>0.84351009771986951</v>
      </c>
      <c r="D117" s="205"/>
      <c r="F117" s="21"/>
      <c r="G117" s="185">
        <v>0.85</v>
      </c>
      <c r="I117" s="68" cm="1">
        <f t="array" ref="I117">IF($G117&gt;=I$7,TREND(J$6:J$7,I$6:I$7,$G117),IF($G117&gt;=I$8,TREND(J$7:J$8,I$7:I$8,$G117),IF($G117&gt;=I$9,TREND(J$8:J$9,I$8:I$9,$G117),IF($G117&gt;=I$10,TREND(J$9:J$10,I$9:I$10,$G117),IF($G117&gt;=I$11,TREND(J$10:J$11,I$10:I$11,$G117),0)))))</f>
        <v>0.85</v>
      </c>
      <c r="J117" s="3"/>
      <c r="K117" s="3"/>
      <c r="N117" s="68" cm="1">
        <f t="array" ref="N117">IF($G117&gt;=N$7,TREND(O$6:O$7,N$6:N$7,$G117),IF($G117&gt;=N$8,TREND(O$7:O$8,N$7:N$8,$G117),IF($G117&gt;=N$9,TREND(O$8:O$9,N$8:N$9,$G117),IF($G117&gt;=N$10,TREND(O$9:O$10,N$9:N$10,$G117),IF($G117&gt;=N$11,TREND(O$10:O$11,N$10:N$11,$G117),0)))))</f>
        <v>0.83799999999999986</v>
      </c>
      <c r="O117" s="3"/>
      <c r="P117" s="3"/>
      <c r="Q117" s="3"/>
      <c r="R117" s="3"/>
      <c r="S117" s="68" cm="1">
        <f t="array" ref="S117">IF($G117&gt;=S$7,TREND(T$6:T$7,S$6:S$7,$G117),IF($G117&gt;=S$8,TREND(T$7:T$8,S$7:S$8,$G117),IF($G117&gt;=S$9,TREND(T$8:T$9,S$8:S$9,$G117),IF($G117&gt;=S$10,TREND(T$9:T$10,S$9:S$10,$G117),IF($G117&gt;=S$11,TREND(T$10:T$11,S$10:S$11,$G117),0)))))</f>
        <v>0.86</v>
      </c>
      <c r="T117" s="3"/>
      <c r="U117" s="3"/>
      <c r="V117" s="3"/>
      <c r="W117" s="3"/>
      <c r="X117" s="175">
        <v>0</v>
      </c>
      <c r="Y117" s="3"/>
      <c r="Z117" s="3"/>
      <c r="AA117" s="3"/>
      <c r="AB117" s="3"/>
    </row>
    <row r="118" spans="1:28" x14ac:dyDescent="0.35">
      <c r="A118" s="68">
        <f t="shared" si="1"/>
        <v>0.85394275787187823</v>
      </c>
      <c r="D118" s="205"/>
      <c r="F118" s="21"/>
      <c r="G118" s="185">
        <v>0.86</v>
      </c>
      <c r="I118" s="68" cm="1">
        <f t="array" ref="I118">IF($G118&gt;=I$7,TREND(J$6:J$7,I$6:I$7,$G118),IF($G118&gt;=I$8,TREND(J$7:J$8,I$7:I$8,$G118),IF($G118&gt;=I$9,TREND(J$8:J$9,I$8:I$9,$G118),IF($G118&gt;=I$10,TREND(J$9:J$10,I$9:I$10,$G118),IF($G118&gt;=I$11,TREND(J$10:J$11,I$10:I$11,$G118),0)))))</f>
        <v>0.86</v>
      </c>
      <c r="J118" s="3"/>
      <c r="K118" s="3"/>
      <c r="N118" s="68" cm="1">
        <f t="array" ref="N118">IF($G118&gt;=N$7,TREND(O$6:O$7,N$6:N$7,$G118),IF($G118&gt;=N$8,TREND(O$7:O$8,N$7:N$8,$G118),IF($G118&gt;=N$9,TREND(O$8:O$9,N$8:N$9,$G118),IF($G118&gt;=N$10,TREND(O$9:O$10,N$9:N$10,$G118),IF($G118&gt;=N$11,TREND(O$10:O$11,N$10:N$11,$G118),0)))))</f>
        <v>0.84879999999999989</v>
      </c>
      <c r="O118" s="3"/>
      <c r="P118" s="3"/>
      <c r="Q118" s="3"/>
      <c r="R118" s="3"/>
      <c r="S118" s="68" cm="1">
        <f t="array" ref="S118">IF($G118&gt;=S$7,TREND(T$6:T$7,S$6:S$7,$G118),IF($G118&gt;=S$8,TREND(T$7:T$8,S$7:S$8,$G118),IF($G118&gt;=S$9,TREND(T$8:T$9,S$8:S$9,$G118),IF($G118&gt;=S$10,TREND(T$9:T$10,S$9:S$10,$G118),IF($G118&gt;=S$11,TREND(T$10:T$11,S$10:S$11,$G118),0)))))</f>
        <v>0.8693333333333334</v>
      </c>
      <c r="T118" s="3"/>
      <c r="U118" s="3"/>
      <c r="V118" s="3"/>
      <c r="W118" s="3"/>
      <c r="X118" s="175">
        <v>0</v>
      </c>
      <c r="Y118" s="3"/>
      <c r="Z118" s="3"/>
      <c r="AA118" s="3"/>
      <c r="AB118" s="3"/>
    </row>
    <row r="119" spans="1:28" x14ac:dyDescent="0.35">
      <c r="A119" s="68">
        <f t="shared" si="1"/>
        <v>0.86437541802388684</v>
      </c>
      <c r="D119" s="205"/>
      <c r="F119" s="21"/>
      <c r="G119" s="185">
        <v>0.87</v>
      </c>
      <c r="I119" s="68" cm="1">
        <f t="array" ref="I119">IF($G119&gt;=I$7,TREND(J$6:J$7,I$6:I$7,$G119),IF($G119&gt;=I$8,TREND(J$7:J$8,I$7:I$8,$G119),IF($G119&gt;=I$9,TREND(J$8:J$9,I$8:I$9,$G119),IF($G119&gt;=I$10,TREND(J$9:J$10,I$9:I$10,$G119),IF($G119&gt;=I$11,TREND(J$10:J$11,I$10:I$11,$G119),0)))))</f>
        <v>0.87</v>
      </c>
      <c r="J119" s="3"/>
      <c r="K119" s="3"/>
      <c r="N119" s="68" cm="1">
        <f t="array" ref="N119">IF($G119&gt;=N$7,TREND(O$6:O$7,N$6:N$7,$G119),IF($G119&gt;=N$8,TREND(O$7:O$8,N$7:N$8,$G119),IF($G119&gt;=N$9,TREND(O$8:O$9,N$8:N$9,$G119),IF($G119&gt;=N$10,TREND(O$9:O$10,N$9:N$10,$G119),IF($G119&gt;=N$11,TREND(O$10:O$11,N$10:N$11,$G119),0)))))</f>
        <v>0.85959999999999992</v>
      </c>
      <c r="O119" s="3"/>
      <c r="P119" s="3"/>
      <c r="Q119" s="3"/>
      <c r="R119" s="3"/>
      <c r="S119" s="68" cm="1">
        <f t="array" ref="S119">IF($G119&gt;=S$7,TREND(T$6:T$7,S$6:S$7,$G119),IF($G119&gt;=S$8,TREND(T$7:T$8,S$7:S$8,$G119),IF($G119&gt;=S$9,TREND(T$8:T$9,S$8:S$9,$G119),IF($G119&gt;=S$10,TREND(T$9:T$10,S$9:S$10,$G119),IF($G119&gt;=S$11,TREND(T$10:T$11,S$10:S$11,$G119),0)))))</f>
        <v>0.87866666666666671</v>
      </c>
      <c r="T119" s="3"/>
      <c r="U119" s="3"/>
      <c r="V119" s="3"/>
      <c r="W119" s="3"/>
      <c r="X119" s="175">
        <v>0</v>
      </c>
      <c r="Y119" s="3"/>
      <c r="Z119" s="3"/>
      <c r="AA119" s="3"/>
      <c r="AB119" s="3"/>
    </row>
    <row r="120" spans="1:28" x14ac:dyDescent="0.35">
      <c r="A120" s="68">
        <f t="shared" si="1"/>
        <v>0.87480807817589568</v>
      </c>
      <c r="D120" s="205"/>
      <c r="F120" s="21"/>
      <c r="G120" s="185">
        <v>0.88</v>
      </c>
      <c r="I120" s="68" cm="1">
        <f t="array" ref="I120">IF($G120&gt;=I$7,TREND(J$6:J$7,I$6:I$7,$G120),IF($G120&gt;=I$8,TREND(J$7:J$8,I$7:I$8,$G120),IF($G120&gt;=I$9,TREND(J$8:J$9,I$8:I$9,$G120),IF($G120&gt;=I$10,TREND(J$9:J$10,I$9:I$10,$G120),IF($G120&gt;=I$11,TREND(J$10:J$11,I$10:I$11,$G120),0)))))</f>
        <v>0.88</v>
      </c>
      <c r="J120" s="3"/>
      <c r="K120" s="3"/>
      <c r="N120" s="68" cm="1">
        <f t="array" ref="N120">IF($G120&gt;=N$7,TREND(O$6:O$7,N$6:N$7,$G120),IF($G120&gt;=N$8,TREND(O$7:O$8,N$7:N$8,$G120),IF($G120&gt;=N$9,TREND(O$8:O$9,N$8:N$9,$G120),IF($G120&gt;=N$10,TREND(O$9:O$10,N$9:N$10,$G120),IF($G120&gt;=N$11,TREND(O$10:O$11,N$10:N$11,$G120),0)))))</f>
        <v>0.87039999999999995</v>
      </c>
      <c r="O120" s="3"/>
      <c r="P120" s="3"/>
      <c r="Q120" s="3"/>
      <c r="R120" s="3"/>
      <c r="S120" s="68" cm="1">
        <f t="array" ref="S120">IF($G120&gt;=S$7,TREND(T$6:T$7,S$6:S$7,$G120),IF($G120&gt;=S$8,TREND(T$7:T$8,S$7:S$8,$G120),IF($G120&gt;=S$9,TREND(T$8:T$9,S$8:S$9,$G120),IF($G120&gt;=S$10,TREND(T$9:T$10,S$9:S$10,$G120),IF($G120&gt;=S$11,TREND(T$10:T$11,S$10:S$11,$G120),0)))))</f>
        <v>0.88800000000000001</v>
      </c>
      <c r="T120" s="3"/>
      <c r="U120" s="3"/>
      <c r="V120" s="3"/>
      <c r="W120" s="3"/>
      <c r="X120" s="175">
        <v>0</v>
      </c>
      <c r="Y120" s="3"/>
      <c r="Z120" s="3"/>
      <c r="AA120" s="3"/>
      <c r="AB120" s="3"/>
    </row>
    <row r="121" spans="1:28" x14ac:dyDescent="0.35">
      <c r="A121" s="68">
        <f t="shared" si="1"/>
        <v>0.88524073832790451</v>
      </c>
      <c r="D121" s="205"/>
      <c r="F121" s="21"/>
      <c r="G121" s="185">
        <v>0.89</v>
      </c>
      <c r="I121" s="68" cm="1">
        <f t="array" ref="I121">IF($G121&gt;=I$7,TREND(J$6:J$7,I$6:I$7,$G121),IF($G121&gt;=I$8,TREND(J$7:J$8,I$7:I$8,$G121),IF($G121&gt;=I$9,TREND(J$8:J$9,I$8:I$9,$G121),IF($G121&gt;=I$10,TREND(J$9:J$10,I$9:I$10,$G121),IF($G121&gt;=I$11,TREND(J$10:J$11,I$10:I$11,$G121),0)))))</f>
        <v>0.89</v>
      </c>
      <c r="J121" s="3"/>
      <c r="K121" s="3"/>
      <c r="N121" s="68" cm="1">
        <f t="array" ref="N121">IF($G121&gt;=N$7,TREND(O$6:O$7,N$6:N$7,$G121),IF($G121&gt;=N$8,TREND(O$7:O$8,N$7:N$8,$G121),IF($G121&gt;=N$9,TREND(O$8:O$9,N$8:N$9,$G121),IF($G121&gt;=N$10,TREND(O$9:O$10,N$9:N$10,$G121),IF($G121&gt;=N$11,TREND(O$10:O$11,N$10:N$11,$G121),0)))))</f>
        <v>0.88119999999999998</v>
      </c>
      <c r="O121" s="3"/>
      <c r="P121" s="3"/>
      <c r="Q121" s="3"/>
      <c r="R121" s="3"/>
      <c r="S121" s="68" cm="1">
        <f t="array" ref="S121">IF($G121&gt;=S$7,TREND(T$6:T$7,S$6:S$7,$G121),IF($G121&gt;=S$8,TREND(T$7:T$8,S$7:S$8,$G121),IF($G121&gt;=S$9,TREND(T$8:T$9,S$8:S$9,$G121),IF($G121&gt;=S$10,TREND(T$9:T$10,S$9:S$10,$G121),IF($G121&gt;=S$11,TREND(T$10:T$11,S$10:S$11,$G121),0)))))</f>
        <v>0.89733333333333343</v>
      </c>
      <c r="T121" s="3"/>
      <c r="U121" s="3"/>
      <c r="V121" s="3"/>
      <c r="W121" s="3"/>
      <c r="X121" s="175">
        <v>0</v>
      </c>
      <c r="Y121" s="3"/>
      <c r="Z121" s="3"/>
      <c r="AA121" s="3"/>
      <c r="AB121" s="3"/>
    </row>
    <row r="122" spans="1:28" x14ac:dyDescent="0.35">
      <c r="A122" s="68">
        <f t="shared" si="1"/>
        <v>0.89567339847991312</v>
      </c>
      <c r="D122" s="205"/>
      <c r="F122" s="21"/>
      <c r="G122" s="185">
        <v>0.9</v>
      </c>
      <c r="I122" s="68" cm="1">
        <f t="array" ref="I122">IF($G122&gt;=I$7,TREND(J$6:J$7,I$6:I$7,$G122),IF($G122&gt;=I$8,TREND(J$7:J$8,I$7:I$8,$G122),IF($G122&gt;=I$9,TREND(J$8:J$9,I$8:I$9,$G122),IF($G122&gt;=I$10,TREND(J$9:J$10,I$9:I$10,$G122),IF($G122&gt;=I$11,TREND(J$10:J$11,I$10:I$11,$G122),0)))))</f>
        <v>0.9</v>
      </c>
      <c r="J122" s="3"/>
      <c r="K122" s="3"/>
      <c r="N122" s="68" cm="1">
        <f t="array" ref="N122">IF($G122&gt;=N$7,TREND(O$6:O$7,N$6:N$7,$G122),IF($G122&gt;=N$8,TREND(O$7:O$8,N$7:N$8,$G122),IF($G122&gt;=N$9,TREND(O$8:O$9,N$8:N$9,$G122),IF($G122&gt;=N$10,TREND(O$9:O$10,N$9:N$10,$G122),IF($G122&gt;=N$11,TREND(O$10:O$11,N$10:N$11,$G122),0)))))</f>
        <v>0.89200000000000002</v>
      </c>
      <c r="O122" s="3"/>
      <c r="P122" s="3"/>
      <c r="Q122" s="3"/>
      <c r="R122" s="3"/>
      <c r="S122" s="68" cm="1">
        <f t="array" ref="S122">IF($G122&gt;=S$7,TREND(T$6:T$7,S$6:S$7,$G122),IF($G122&gt;=S$8,TREND(T$7:T$8,S$7:S$8,$G122),IF($G122&gt;=S$9,TREND(T$8:T$9,S$8:S$9,$G122),IF($G122&gt;=S$10,TREND(T$9:T$10,S$9:S$10,$G122),IF($G122&gt;=S$11,TREND(T$10:T$11,S$10:S$11,$G122),0)))))</f>
        <v>0.90666666666666673</v>
      </c>
      <c r="T122" s="3"/>
      <c r="U122" s="3"/>
      <c r="V122" s="3"/>
      <c r="W122" s="3"/>
      <c r="X122" s="175">
        <v>0</v>
      </c>
      <c r="Y122" s="3"/>
      <c r="Z122" s="3"/>
      <c r="AA122" s="3"/>
      <c r="AB122" s="3"/>
    </row>
    <row r="123" spans="1:28" x14ac:dyDescent="0.35">
      <c r="A123" s="68">
        <f t="shared" si="1"/>
        <v>0.90610605863192173</v>
      </c>
      <c r="D123" s="205"/>
      <c r="F123" s="21"/>
      <c r="G123" s="185">
        <v>0.91</v>
      </c>
      <c r="I123" s="68" cm="1">
        <f t="array" ref="I123">IF($G123&gt;=I$7,TREND(J$6:J$7,I$6:I$7,$G123),IF($G123&gt;=I$8,TREND(J$7:J$8,I$7:I$8,$G123),IF($G123&gt;=I$9,TREND(J$8:J$9,I$8:I$9,$G123),IF($G123&gt;=I$10,TREND(J$9:J$10,I$9:I$10,$G123),IF($G123&gt;=I$11,TREND(J$10:J$11,I$10:I$11,$G123),0)))))</f>
        <v>0.91</v>
      </c>
      <c r="J123" s="3"/>
      <c r="K123" s="3"/>
      <c r="N123" s="68" cm="1">
        <f t="array" ref="N123">IF($G123&gt;=N$7,TREND(O$6:O$7,N$6:N$7,$G123),IF($G123&gt;=N$8,TREND(O$7:O$8,N$7:N$8,$G123),IF($G123&gt;=N$9,TREND(O$8:O$9,N$8:N$9,$G123),IF($G123&gt;=N$10,TREND(O$9:O$10,N$9:N$10,$G123),IF($G123&gt;=N$11,TREND(O$10:O$11,N$10:N$11,$G123),0)))))</f>
        <v>0.90279999999999994</v>
      </c>
      <c r="O123" s="3"/>
      <c r="P123" s="3"/>
      <c r="Q123" s="3"/>
      <c r="R123" s="3"/>
      <c r="S123" s="68" cm="1">
        <f t="array" ref="S123">IF($G123&gt;=S$7,TREND(T$6:T$7,S$6:S$7,$G123),IF($G123&gt;=S$8,TREND(T$7:T$8,S$7:S$8,$G123),IF($G123&gt;=S$9,TREND(T$8:T$9,S$8:S$9,$G123),IF($G123&gt;=S$10,TREND(T$9:T$10,S$9:S$10,$G123),IF($G123&gt;=S$11,TREND(T$10:T$11,S$10:S$11,$G123),0)))))</f>
        <v>0.91600000000000004</v>
      </c>
      <c r="T123" s="3"/>
      <c r="U123" s="3"/>
      <c r="V123" s="3"/>
      <c r="W123" s="3"/>
      <c r="X123" s="175">
        <v>0</v>
      </c>
      <c r="Y123" s="3"/>
      <c r="Z123" s="3"/>
      <c r="AA123" s="3"/>
      <c r="AB123" s="3"/>
    </row>
    <row r="124" spans="1:28" x14ac:dyDescent="0.35">
      <c r="A124" s="68">
        <f t="shared" si="1"/>
        <v>0.91653871878393056</v>
      </c>
      <c r="D124" s="205"/>
      <c r="F124" s="21"/>
      <c r="G124" s="185">
        <v>0.92</v>
      </c>
      <c r="I124" s="68" cm="1">
        <f t="array" ref="I124">IF($G124&gt;=I$7,TREND(J$6:J$7,I$6:I$7,$G124),IF($G124&gt;=I$8,TREND(J$7:J$8,I$7:I$8,$G124),IF($G124&gt;=I$9,TREND(J$8:J$9,I$8:I$9,$G124),IF($G124&gt;=I$10,TREND(J$9:J$10,I$9:I$10,$G124),IF($G124&gt;=I$11,TREND(J$10:J$11,I$10:I$11,$G124),0)))))</f>
        <v>0.92</v>
      </c>
      <c r="J124" s="3"/>
      <c r="K124" s="3"/>
      <c r="N124" s="68" cm="1">
        <f t="array" ref="N124">IF($G124&gt;=N$7,TREND(O$6:O$7,N$6:N$7,$G124),IF($G124&gt;=N$8,TREND(O$7:O$8,N$7:N$8,$G124),IF($G124&gt;=N$9,TREND(O$8:O$9,N$8:N$9,$G124),IF($G124&gt;=N$10,TREND(O$9:O$10,N$9:N$10,$G124),IF($G124&gt;=N$11,TREND(O$10:O$11,N$10:N$11,$G124),0)))))</f>
        <v>0.91359999999999997</v>
      </c>
      <c r="O124" s="3"/>
      <c r="P124" s="3"/>
      <c r="Q124" s="3"/>
      <c r="R124" s="3"/>
      <c r="S124" s="68" cm="1">
        <f t="array" ref="S124">IF($G124&gt;=S$7,TREND(T$6:T$7,S$6:S$7,$G124),IF($G124&gt;=S$8,TREND(T$7:T$8,S$7:S$8,$G124),IF($G124&gt;=S$9,TREND(T$8:T$9,S$8:S$9,$G124),IF($G124&gt;=S$10,TREND(T$9:T$10,S$9:S$10,$G124),IF($G124&gt;=S$11,TREND(T$10:T$11,S$10:S$11,$G124),0)))))</f>
        <v>0.92533333333333334</v>
      </c>
      <c r="T124" s="3"/>
      <c r="U124" s="3"/>
      <c r="V124" s="3"/>
      <c r="W124" s="3"/>
      <c r="X124" s="175">
        <v>0</v>
      </c>
      <c r="Y124" s="3"/>
      <c r="Z124" s="3"/>
      <c r="AA124" s="3"/>
      <c r="AB124" s="3"/>
    </row>
    <row r="125" spans="1:28" x14ac:dyDescent="0.35">
      <c r="A125" s="68">
        <f t="shared" si="1"/>
        <v>0.92697137893593928</v>
      </c>
      <c r="D125" s="205"/>
      <c r="F125" s="21"/>
      <c r="G125" s="185">
        <v>0.93</v>
      </c>
      <c r="I125" s="68" cm="1">
        <f t="array" ref="I125">IF($G125&gt;=I$7,TREND(J$6:J$7,I$6:I$7,$G125),IF($G125&gt;=I$8,TREND(J$7:J$8,I$7:I$8,$G125),IF($G125&gt;=I$9,TREND(J$8:J$9,I$8:I$9,$G125),IF($G125&gt;=I$10,TREND(J$9:J$10,I$9:I$10,$G125),IF($G125&gt;=I$11,TREND(J$10:J$11,I$10:I$11,$G125),0)))))</f>
        <v>0.93</v>
      </c>
      <c r="J125" s="3"/>
      <c r="K125" s="3"/>
      <c r="N125" s="68" cm="1">
        <f t="array" ref="N125">IF($G125&gt;=N$7,TREND(O$6:O$7,N$6:N$7,$G125),IF($G125&gt;=N$8,TREND(O$7:O$8,N$7:N$8,$G125),IF($G125&gt;=N$9,TREND(O$8:O$9,N$8:N$9,$G125),IF($G125&gt;=N$10,TREND(O$9:O$10,N$9:N$10,$G125),IF($G125&gt;=N$11,TREND(O$10:O$11,N$10:N$11,$G125),0)))))</f>
        <v>0.92440000000000011</v>
      </c>
      <c r="O125" s="3"/>
      <c r="P125" s="3"/>
      <c r="Q125" s="3"/>
      <c r="R125" s="3"/>
      <c r="S125" s="68" cm="1">
        <f t="array" ref="S125">IF($G125&gt;=S$7,TREND(T$6:T$7,S$6:S$7,$G125),IF($G125&gt;=S$8,TREND(T$7:T$8,S$7:S$8,$G125),IF($G125&gt;=S$9,TREND(T$8:T$9,S$8:S$9,$G125),IF($G125&gt;=S$10,TREND(T$9:T$10,S$9:S$10,$G125),IF($G125&gt;=S$11,TREND(T$10:T$11,S$10:S$11,$G125),0)))))</f>
        <v>0.93466666666666676</v>
      </c>
      <c r="T125" s="3"/>
      <c r="U125" s="3"/>
      <c r="V125" s="3"/>
      <c r="W125" s="3"/>
      <c r="X125" s="175">
        <v>0</v>
      </c>
      <c r="Y125" s="3"/>
      <c r="Z125" s="3"/>
      <c r="AA125" s="3"/>
      <c r="AB125" s="3"/>
    </row>
    <row r="126" spans="1:28" x14ac:dyDescent="0.35">
      <c r="A126" s="68">
        <f t="shared" si="1"/>
        <v>0.93740403908794756</v>
      </c>
      <c r="D126" s="205"/>
      <c r="F126" s="21"/>
      <c r="G126" s="185">
        <v>0.94</v>
      </c>
      <c r="I126" s="68" cm="1">
        <f t="array" ref="I126">IF($G126&gt;=I$7,TREND(J$6:J$7,I$6:I$7,$G126),IF($G126&gt;=I$8,TREND(J$7:J$8,I$7:I$8,$G126),IF($G126&gt;=I$9,TREND(J$8:J$9,I$8:I$9,$G126),IF($G126&gt;=I$10,TREND(J$9:J$10,I$9:I$10,$G126),IF($G126&gt;=I$11,TREND(J$10:J$11,I$10:I$11,$G126),0)))))</f>
        <v>0.94</v>
      </c>
      <c r="J126" s="3"/>
      <c r="K126" s="3"/>
      <c r="N126" s="68" cm="1">
        <f t="array" ref="N126">IF($G126&gt;=N$7,TREND(O$6:O$7,N$6:N$7,$G126),IF($G126&gt;=N$8,TREND(O$7:O$8,N$7:N$8,$G126),IF($G126&gt;=N$9,TREND(O$8:O$9,N$8:N$9,$G126),IF($G126&gt;=N$10,TREND(O$9:O$10,N$9:N$10,$G126),IF($G126&gt;=N$11,TREND(O$10:O$11,N$10:N$11,$G126),0)))))</f>
        <v>0.93519999999999981</v>
      </c>
      <c r="O126" s="3"/>
      <c r="P126" s="3"/>
      <c r="Q126" s="3"/>
      <c r="R126" s="3"/>
      <c r="S126" s="68" cm="1">
        <f t="array" ref="S126">IF($G126&gt;=S$7,TREND(T$6:T$7,S$6:S$7,$G126),IF($G126&gt;=S$8,TREND(T$7:T$8,S$7:S$8,$G126),IF($G126&gt;=S$9,TREND(T$8:T$9,S$8:S$9,$G126),IF($G126&gt;=S$10,TREND(T$9:T$10,S$9:S$10,$G126),IF($G126&gt;=S$11,TREND(T$10:T$11,S$10:S$11,$G126),0)))))</f>
        <v>0.94399999999999995</v>
      </c>
      <c r="T126" s="3"/>
      <c r="U126" s="3"/>
      <c r="V126" s="3"/>
      <c r="W126" s="3"/>
      <c r="X126" s="175">
        <v>0</v>
      </c>
      <c r="Y126" s="3"/>
      <c r="Z126" s="3"/>
      <c r="AA126" s="3"/>
      <c r="AB126" s="3"/>
    </row>
    <row r="127" spans="1:28" x14ac:dyDescent="0.35">
      <c r="A127" s="68">
        <f t="shared" si="1"/>
        <v>0.94783669923995639</v>
      </c>
      <c r="D127" s="205"/>
      <c r="F127" s="21"/>
      <c r="G127" s="185">
        <v>0.95</v>
      </c>
      <c r="I127" s="68" cm="1">
        <f t="array" ref="I127">IF($G127&gt;=I$7,TREND(J$6:J$7,I$6:I$7,$G127),IF($G127&gt;=I$8,TREND(J$7:J$8,I$7:I$8,$G127),IF($G127&gt;=I$9,TREND(J$8:J$9,I$8:I$9,$G127),IF($G127&gt;=I$10,TREND(J$9:J$10,I$9:I$10,$G127),IF($G127&gt;=I$11,TREND(J$10:J$11,I$10:I$11,$G127),0)))))</f>
        <v>0.95</v>
      </c>
      <c r="J127" s="3"/>
      <c r="K127" s="3"/>
      <c r="N127" s="68" cm="1">
        <f t="array" ref="N127">IF($G127&gt;=N$7,TREND(O$6:O$7,N$6:N$7,$G127),IF($G127&gt;=N$8,TREND(O$7:O$8,N$7:N$8,$G127),IF($G127&gt;=N$9,TREND(O$8:O$9,N$8:N$9,$G127),IF($G127&gt;=N$10,TREND(O$9:O$10,N$9:N$10,$G127),IF($G127&gt;=N$11,TREND(O$10:O$11,N$10:N$11,$G127),0)))))</f>
        <v>0.94599999999999995</v>
      </c>
      <c r="O127" s="3"/>
      <c r="P127" s="3"/>
      <c r="Q127" s="3"/>
      <c r="R127" s="3"/>
      <c r="S127" s="68" cm="1">
        <f t="array" ref="S127">IF($G127&gt;=S$7,TREND(T$6:T$7,S$6:S$7,$G127),IF($G127&gt;=S$8,TREND(T$7:T$8,S$7:S$8,$G127),IF($G127&gt;=S$9,TREND(T$8:T$9,S$8:S$9,$G127),IF($G127&gt;=S$10,TREND(T$9:T$10,S$9:S$10,$G127),IF($G127&gt;=S$11,TREND(T$10:T$11,S$10:S$11,$G127),0)))))</f>
        <v>0.95333333333333325</v>
      </c>
      <c r="T127" s="3"/>
      <c r="U127" s="3"/>
      <c r="V127" s="3"/>
      <c r="W127" s="3"/>
      <c r="X127" s="175">
        <v>0</v>
      </c>
      <c r="Y127" s="3"/>
      <c r="Z127" s="3"/>
      <c r="AA127" s="3"/>
      <c r="AB127" s="3"/>
    </row>
    <row r="128" spans="1:28" x14ac:dyDescent="0.35">
      <c r="A128" s="68">
        <f t="shared" si="1"/>
        <v>0.958269359391965</v>
      </c>
      <c r="D128" s="205"/>
      <c r="F128" s="21"/>
      <c r="G128" s="185">
        <v>0.96</v>
      </c>
      <c r="I128" s="68" cm="1">
        <f t="array" ref="I128">IF($G128&gt;=I$7,TREND(J$6:J$7,I$6:I$7,$G128),IF($G128&gt;=I$8,TREND(J$7:J$8,I$7:I$8,$G128),IF($G128&gt;=I$9,TREND(J$8:J$9,I$8:I$9,$G128),IF($G128&gt;=I$10,TREND(J$9:J$10,I$9:I$10,$G128),IF($G128&gt;=I$11,TREND(J$10:J$11,I$10:I$11,$G128),0)))))</f>
        <v>0.96</v>
      </c>
      <c r="J128" s="3"/>
      <c r="K128" s="3"/>
      <c r="N128" s="68" cm="1">
        <f t="array" ref="N128">IF($G128&gt;=N$7,TREND(O$6:O$7,N$6:N$7,$G128),IF($G128&gt;=N$8,TREND(O$7:O$8,N$7:N$8,$G128),IF($G128&gt;=N$9,TREND(O$8:O$9,N$8:N$9,$G128),IF($G128&gt;=N$10,TREND(O$9:O$10,N$9:N$10,$G128),IF($G128&gt;=N$11,TREND(O$10:O$11,N$10:N$11,$G128),0)))))</f>
        <v>0.95679999999999987</v>
      </c>
      <c r="O128" s="3"/>
      <c r="P128" s="3"/>
      <c r="Q128" s="3"/>
      <c r="R128" s="3"/>
      <c r="S128" s="68" cm="1">
        <f t="array" ref="S128">IF($G128&gt;=S$7,TREND(T$6:T$7,S$6:S$7,$G128),IF($G128&gt;=S$8,TREND(T$7:T$8,S$7:S$8,$G128),IF($G128&gt;=S$9,TREND(T$8:T$9,S$8:S$9,$G128),IF($G128&gt;=S$10,TREND(T$9:T$10,S$9:S$10,$G128),IF($G128&gt;=S$11,TREND(T$10:T$11,S$10:S$11,$G128),0)))))</f>
        <v>0.96266666666666667</v>
      </c>
      <c r="T128" s="3"/>
      <c r="U128" s="3"/>
      <c r="V128" s="3"/>
      <c r="W128" s="3"/>
      <c r="X128" s="175">
        <v>0</v>
      </c>
      <c r="Y128" s="3"/>
      <c r="Z128" s="3"/>
      <c r="AA128" s="3"/>
      <c r="AB128" s="3"/>
    </row>
    <row r="129" spans="1:28" x14ac:dyDescent="0.35">
      <c r="A129" s="68">
        <f t="shared" si="1"/>
        <v>0.96870201954397395</v>
      </c>
      <c r="D129" s="205"/>
      <c r="F129" s="21"/>
      <c r="G129" s="185">
        <v>0.97</v>
      </c>
      <c r="I129" s="68" cm="1">
        <f t="array" ref="I129">IF($G129&gt;=I$7,TREND(J$6:J$7,I$6:I$7,$G129),IF($G129&gt;=I$8,TREND(J$7:J$8,I$7:I$8,$G129),IF($G129&gt;=I$9,TREND(J$8:J$9,I$8:I$9,$G129),IF($G129&gt;=I$10,TREND(J$9:J$10,I$9:I$10,$G129),IF($G129&gt;=I$11,TREND(J$10:J$11,I$10:I$11,$G129),0)))))</f>
        <v>0.97</v>
      </c>
      <c r="J129" s="3"/>
      <c r="K129" s="3"/>
      <c r="N129" s="68" cm="1">
        <f t="array" ref="N129">IF($G129&gt;=N$7,TREND(O$6:O$7,N$6:N$7,$G129),IF($G129&gt;=N$8,TREND(O$7:O$8,N$7:N$8,$G129),IF($G129&gt;=N$9,TREND(O$8:O$9,N$8:N$9,$G129),IF($G129&gt;=N$10,TREND(O$9:O$10,N$9:N$10,$G129),IF($G129&gt;=N$11,TREND(O$10:O$11,N$10:N$11,$G129),0)))))</f>
        <v>0.96760000000000002</v>
      </c>
      <c r="O129" s="3"/>
      <c r="P129" s="3"/>
      <c r="Q129" s="3"/>
      <c r="R129" s="3"/>
      <c r="S129" s="68" cm="1">
        <f t="array" ref="S129">IF($G129&gt;=S$7,TREND(T$6:T$7,S$6:S$7,$G129),IF($G129&gt;=S$8,TREND(T$7:T$8,S$7:S$8,$G129),IF($G129&gt;=S$9,TREND(T$8:T$9,S$8:S$9,$G129),IF($G129&gt;=S$10,TREND(T$9:T$10,S$9:S$10,$G129),IF($G129&gt;=S$11,TREND(T$10:T$11,S$10:S$11,$G129),0)))))</f>
        <v>0.97199999999999998</v>
      </c>
      <c r="T129" s="3"/>
      <c r="U129" s="3"/>
      <c r="V129" s="3"/>
      <c r="W129" s="3"/>
      <c r="X129" s="175">
        <v>0</v>
      </c>
      <c r="Y129" s="3"/>
      <c r="Z129" s="3"/>
      <c r="AA129" s="3"/>
      <c r="AB129" s="3"/>
    </row>
    <row r="130" spans="1:28" x14ac:dyDescent="0.35">
      <c r="A130" s="68">
        <f t="shared" si="1"/>
        <v>0.97913467969598256</v>
      </c>
      <c r="D130" s="205"/>
      <c r="F130" s="21"/>
      <c r="G130" s="185">
        <v>0.98</v>
      </c>
      <c r="I130" s="68" cm="1">
        <f t="array" ref="I130">IF($G130&gt;=I$7,TREND(J$6:J$7,I$6:I$7,$G130),IF($G130&gt;=I$8,TREND(J$7:J$8,I$7:I$8,$G130),IF($G130&gt;=I$9,TREND(J$8:J$9,I$8:I$9,$G130),IF($G130&gt;=I$10,TREND(J$9:J$10,I$9:I$10,$G130),IF($G130&gt;=I$11,TREND(J$10:J$11,I$10:I$11,$G130),0)))))</f>
        <v>0.98</v>
      </c>
      <c r="J130" s="3"/>
      <c r="K130" s="3"/>
      <c r="N130" s="68" cm="1">
        <f t="array" ref="N130">IF($G130&gt;=N$7,TREND(O$6:O$7,N$6:N$7,$G130),IF($G130&gt;=N$8,TREND(O$7:O$8,N$7:N$8,$G130),IF($G130&gt;=N$9,TREND(O$8:O$9,N$8:N$9,$G130),IF($G130&gt;=N$10,TREND(O$9:O$10,N$9:N$10,$G130),IF($G130&gt;=N$11,TREND(O$10:O$11,N$10:N$11,$G130),0)))))</f>
        <v>0.97839999999999994</v>
      </c>
      <c r="O130" s="3"/>
      <c r="P130" s="3"/>
      <c r="Q130" s="3"/>
      <c r="R130" s="3"/>
      <c r="S130" s="68" cm="1">
        <f t="array" ref="S130">IF($G130&gt;=S$7,TREND(T$6:T$7,S$6:S$7,$G130),IF($G130&gt;=S$8,TREND(T$7:T$8,S$7:S$8,$G130),IF($G130&gt;=S$9,TREND(T$8:T$9,S$8:S$9,$G130),IF($G130&gt;=S$10,TREND(T$9:T$10,S$9:S$10,$G130),IF($G130&gt;=S$11,TREND(T$10:T$11,S$10:S$11,$G130),0)))))</f>
        <v>0.98133333333333328</v>
      </c>
      <c r="T130" s="3"/>
      <c r="U130" s="3"/>
      <c r="V130" s="3"/>
      <c r="W130" s="3"/>
      <c r="X130" s="175">
        <v>0</v>
      </c>
      <c r="Y130" s="3"/>
      <c r="Z130" s="3"/>
      <c r="AA130" s="3"/>
      <c r="AB130" s="3"/>
    </row>
    <row r="131" spans="1:28" x14ac:dyDescent="0.35">
      <c r="A131" s="68">
        <f t="shared" si="1"/>
        <v>0.98956733984799139</v>
      </c>
      <c r="D131" s="205"/>
      <c r="F131" s="21"/>
      <c r="G131" s="185">
        <v>0.99</v>
      </c>
      <c r="I131" s="68" cm="1">
        <f t="array" ref="I131">IF($G131&gt;=I$7,TREND(J$6:J$7,I$6:I$7,$G131),IF($G131&gt;=I$8,TREND(J$7:J$8,I$7:I$8,$G131),IF($G131&gt;=I$9,TREND(J$8:J$9,I$8:I$9,$G131),IF($G131&gt;=I$10,TREND(J$9:J$10,I$9:I$10,$G131),IF($G131&gt;=I$11,TREND(J$10:J$11,I$10:I$11,$G131),0)))))</f>
        <v>0.99</v>
      </c>
      <c r="J131" s="3"/>
      <c r="K131" s="3"/>
      <c r="N131" s="68" cm="1">
        <f t="array" ref="N131">IF($G131&gt;=N$7,TREND(O$6:O$7,N$6:N$7,$G131),IF($G131&gt;=N$8,TREND(O$7:O$8,N$7:N$8,$G131),IF($G131&gt;=N$9,TREND(O$8:O$9,N$8:N$9,$G131),IF($G131&gt;=N$10,TREND(O$9:O$10,N$9:N$10,$G131),IF($G131&gt;=N$11,TREND(O$10:O$11,N$10:N$11,$G131),0)))))</f>
        <v>0.98920000000000008</v>
      </c>
      <c r="O131" s="3"/>
      <c r="P131" s="3"/>
      <c r="Q131" s="3"/>
      <c r="R131" s="3"/>
      <c r="S131" s="68" cm="1">
        <f t="array" ref="S131">IF($G131&gt;=S$7,TREND(T$6:T$7,S$6:S$7,$G131),IF($G131&gt;=S$8,TREND(T$7:T$8,S$7:S$8,$G131),IF($G131&gt;=S$9,TREND(T$8:T$9,S$8:S$9,$G131),IF($G131&gt;=S$10,TREND(T$9:T$10,S$9:S$10,$G131),IF($G131&gt;=S$11,TREND(T$10:T$11,S$10:S$11,$G131),0)))))</f>
        <v>0.9906666666666667</v>
      </c>
      <c r="T131" s="3"/>
      <c r="U131" s="3"/>
      <c r="V131" s="3"/>
      <c r="W131" s="3"/>
      <c r="X131" s="175">
        <v>0</v>
      </c>
      <c r="Y131" s="3"/>
      <c r="Z131" s="3"/>
      <c r="AA131" s="3"/>
      <c r="AB131" s="3"/>
    </row>
    <row r="132" spans="1:28" ht="15" thickBot="1" x14ac:dyDescent="0.4">
      <c r="A132" s="68">
        <f t="shared" si="1"/>
        <v>1</v>
      </c>
      <c r="D132" s="205"/>
      <c r="F132" s="21"/>
      <c r="G132" s="186">
        <v>1</v>
      </c>
      <c r="I132" s="68" cm="1">
        <f t="array" ref="I132">IF($G132&gt;=I$7,TREND(J$6:J$7,I$6:I$7,$G132),IF($G132&gt;=I$8,TREND(J$7:J$8,I$7:I$8,$G132),IF($G132&gt;=I$9,TREND(J$8:J$9,I$8:I$9,$G132),IF($G132&gt;=I$10,TREND(J$9:J$10,I$9:I$10,$G132),IF($G132&gt;=I$11,TREND(J$10:J$11,I$10:I$11,$G132),0)))))</f>
        <v>1</v>
      </c>
      <c r="J132" s="3"/>
      <c r="K132" s="3"/>
      <c r="N132" s="68" cm="1">
        <f t="array" ref="N132">IF($G132&gt;=N$7,TREND(O$6:O$7,N$6:N$7,$G132),IF($G132&gt;=N$8,TREND(O$7:O$8,N$7:N$8,$G132),IF($G132&gt;=N$9,TREND(O$8:O$9,N$8:N$9,$G132),IF($G132&gt;=N$10,TREND(O$9:O$10,N$9:N$10,$G132),IF($G132&gt;=N$11,TREND(O$10:O$11,N$10:N$11,$G132),0)))))</f>
        <v>1</v>
      </c>
      <c r="O132" s="3"/>
      <c r="P132" s="3"/>
      <c r="Q132" s="3"/>
      <c r="R132" s="3"/>
      <c r="S132" s="68" cm="1">
        <f t="array" ref="S132">IF($G132&gt;=S$7,TREND(T$6:T$7,S$6:S$7,$G132),IF($G132&gt;=S$8,TREND(T$7:T$8,S$7:S$8,$G132),IF($G132&gt;=S$9,TREND(T$8:T$9,S$8:S$9,$G132),IF($G132&gt;=S$10,TREND(T$9:T$10,S$9:S$10,$G132),IF($G132&gt;=S$11,TREND(T$10:T$11,S$10:S$11,$G132),0)))))</f>
        <v>1</v>
      </c>
      <c r="T132" s="3"/>
      <c r="U132" s="3"/>
      <c r="V132" s="3"/>
      <c r="W132" s="3"/>
      <c r="X132" s="175">
        <v>0</v>
      </c>
      <c r="Y132" s="3"/>
      <c r="Z132" s="3"/>
      <c r="AA132" s="3"/>
      <c r="AB132" s="3"/>
    </row>
    <row r="133" spans="1:28" x14ac:dyDescent="0.35">
      <c r="D133" s="205"/>
      <c r="J133" s="3"/>
      <c r="K133" s="3"/>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G4:H4"/>
    <mergeCell ref="L4:M4"/>
    <mergeCell ref="Q4:R4"/>
    <mergeCell ref="V4:W4"/>
    <mergeCell ref="G12:H12"/>
    <mergeCell ref="L12:M12"/>
    <mergeCell ref="Q12:R12"/>
    <mergeCell ref="V12:W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a2c4f19-afbb-4b98-a8b6-1108d597768a" xsi:nil="true"/>
    <lcf76f155ced4ddcb4097134ff3c332f xmlns="03dab839-9a99-4b07-81c5-6ba889342ddd">
      <Terms xmlns="http://schemas.microsoft.com/office/infopath/2007/PartnerControls"/>
    </lcf76f155ced4ddcb4097134ff3c332f>
    <_Flow_SignoffStatus xmlns="03dab839-9a99-4b07-81c5-6ba889342dd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59A43357A039C44AC2695195141434E" ma:contentTypeVersion="17" ma:contentTypeDescription="Crée un document." ma:contentTypeScope="" ma:versionID="dad762286504c1c8ec91f88c699a1cf4">
  <xsd:schema xmlns:xsd="http://www.w3.org/2001/XMLSchema" xmlns:xs="http://www.w3.org/2001/XMLSchema" xmlns:p="http://schemas.microsoft.com/office/2006/metadata/properties" xmlns:ns2="03dab839-9a99-4b07-81c5-6ba889342ddd" xmlns:ns3="aa2c4f19-afbb-4b98-a8b6-1108d597768a" targetNamespace="http://schemas.microsoft.com/office/2006/metadata/properties" ma:root="true" ma:fieldsID="52acef6cca95aa412b2b454ad23d9eaf" ns2:_="" ns3:_="">
    <xsd:import namespace="03dab839-9a99-4b07-81c5-6ba889342ddd"/>
    <xsd:import namespace="aa2c4f19-afbb-4b98-a8b6-1108d597768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_Flow_SignoffStatus"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b839-9a99-4b07-81c5-6ba889342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d2592133-d5c7-4c43-81df-3ea25cf3560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8" nillable="true" ma:displayName="État de validation" ma:internalName="_x00c9_tat_x0020_de_x0020_validation">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2c4f19-afbb-4b98-a8b6-1108d597768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6d29453-7734-44af-a7f4-6b309a2357b2}" ma:internalName="TaxCatchAll" ma:showField="CatchAllData" ma:web="aa2c4f19-afbb-4b98-a8b6-1108d597768a">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8251B4-2772-4973-B5D5-67825DAB8896}">
  <ds:schemaRefs>
    <ds:schemaRef ds:uri="http://schemas.microsoft.com/office/2006/documentManagement/types"/>
    <ds:schemaRef ds:uri="http://schemas.microsoft.com/office/2006/metadata/properties"/>
    <ds:schemaRef ds:uri="122ca28c-d75f-4e22-92c3-917a3ba1658e"/>
    <ds:schemaRef ds:uri="http://purl.org/dc/terms/"/>
    <ds:schemaRef ds:uri="http://schemas.openxmlformats.org/package/2006/metadata/core-properties"/>
    <ds:schemaRef ds:uri="http://purl.org/dc/dcmitype/"/>
    <ds:schemaRef ds:uri="http://schemas.microsoft.com/office/infopath/2007/PartnerControls"/>
    <ds:schemaRef ds:uri="d55948ae-bf85-4ea5-b1f4-84a450ca4362"/>
    <ds:schemaRef ds:uri="http://www.w3.org/XML/1998/namespace"/>
    <ds:schemaRef ds:uri="http://purl.org/dc/elements/1.1/"/>
    <ds:schemaRef ds:uri="aa2c4f19-afbb-4b98-a8b6-1108d597768a"/>
    <ds:schemaRef ds:uri="03dab839-9a99-4b07-81c5-6ba889342ddd"/>
  </ds:schemaRefs>
</ds:datastoreItem>
</file>

<file path=customXml/itemProps2.xml><?xml version="1.0" encoding="utf-8"?>
<ds:datastoreItem xmlns:ds="http://schemas.openxmlformats.org/officeDocument/2006/customXml" ds:itemID="{356A8706-A547-4C95-B2B4-38EE4C754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b839-9a99-4b07-81c5-6ba889342ddd"/>
    <ds:schemaRef ds:uri="aa2c4f19-afbb-4b98-a8b6-1108d5977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03E337-9DF6-4F61-BCAF-7E549AF3A286}">
  <ds:schemaRefs>
    <ds:schemaRef ds:uri="http://schemas.microsoft.com/sharepoint/v3/contenttype/forms"/>
  </ds:schemaRefs>
</ds:datastoreItem>
</file>

<file path=docMetadata/LabelInfo.xml><?xml version="1.0" encoding="utf-8"?>
<clbl:labelList xmlns:clbl="http://schemas.microsoft.com/office/2020/mipLabelMetadata">
  <clbl:label id="{0fc55952-1fc0-4bcb-977a-64773f1984fe}" enabled="1" method="Standard" siteId="{081c4a9c-ea86-468c-9b4c-30d99d63df76}" removed="0"/>
  <clbl:label id="{3c51dfc6-08c8-44c0-87c3-0150ef3074ea}" enabled="1" method="Privilege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23</vt:i4>
      </vt:variant>
      <vt:variant>
        <vt:lpstr>Plages nommées</vt:lpstr>
      </vt:variant>
      <vt:variant>
        <vt:i4>8</vt:i4>
      </vt:variant>
    </vt:vector>
  </HeadingPairs>
  <TitlesOfParts>
    <vt:vector size="31" baseType="lpstr">
      <vt:lpstr>Notice</vt:lpstr>
      <vt:lpstr>DATA &gt;&gt;</vt:lpstr>
      <vt:lpstr>Base Produits</vt:lpstr>
      <vt:lpstr>PT Storengy</vt:lpstr>
      <vt:lpstr>PTC GRTgaz</vt:lpstr>
      <vt:lpstr>Results</vt:lpstr>
      <vt:lpstr>Calculs &gt;&gt;</vt:lpstr>
      <vt:lpstr>Serene_A_I</vt:lpstr>
      <vt:lpstr>Serene_A_W</vt:lpstr>
      <vt:lpstr>Atlantique_I</vt:lpstr>
      <vt:lpstr>Atlantique_W</vt:lpstr>
      <vt:lpstr>Serene_N_I</vt:lpstr>
      <vt:lpstr>Serene_N_W</vt:lpstr>
      <vt:lpstr>Nord-Est_I</vt:lpstr>
      <vt:lpstr>Nord-Est_W</vt:lpstr>
      <vt:lpstr>Saline_I</vt:lpstr>
      <vt:lpstr>Saline_W</vt:lpstr>
      <vt:lpstr>Sud-Est_I</vt:lpstr>
      <vt:lpstr>Sud-Est_W</vt:lpstr>
      <vt:lpstr>Sediane_N_I</vt:lpstr>
      <vt:lpstr>Sediane_N_W</vt:lpstr>
      <vt:lpstr>Nord-Ouest_I</vt:lpstr>
      <vt:lpstr>Nord-Ouest_W</vt:lpstr>
      <vt:lpstr>Saline_I!Zone_d_impression</vt:lpstr>
      <vt:lpstr>Saline_W!Zone_d_impression</vt:lpstr>
      <vt:lpstr>Sediane_N_I!Zone_d_impression</vt:lpstr>
      <vt:lpstr>Sediane_N_W!Zone_d_impression</vt:lpstr>
      <vt:lpstr>Serene_A_I!Zone_d_impression</vt:lpstr>
      <vt:lpstr>Serene_A_W!Zone_d_impression</vt:lpstr>
      <vt:lpstr>Serene_N_I!Zone_d_impression</vt:lpstr>
      <vt:lpstr>Serene_N_W!Zone_d_impression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2024-10-28T15:45:38Z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0x010100A59A43357A039C44AC2695195141434E</vt:lpwstr>
  </property>
  <property fmtid="{D5CDD505-2E9C-101B-9397-08002B2CF9AE}" pid="3" name="MSIP_Label_3c51dfc6-08c8-44c0-87c3-0150ef3074ea_Enabled">
    <vt:lpwstr>true</vt:lpwstr>
  </property>
  <property fmtid="{D5CDD505-2E9C-101B-9397-08002B2CF9AE}" pid="4" name="MSIP_Label_3c51dfc6-08c8-44c0-87c3-0150ef3074ea_SetDate">
    <vt:lpwstr>2021-10-22T13:13:16Z</vt:lpwstr>
  </property>
  <property fmtid="{D5CDD505-2E9C-101B-9397-08002B2CF9AE}" pid="5" name="MSIP_Label_3c51dfc6-08c8-44c0-87c3-0150ef3074ea_Method">
    <vt:lpwstr>Privileged</vt:lpwstr>
  </property>
  <property fmtid="{D5CDD505-2E9C-101B-9397-08002B2CF9AE}" pid="6" name="MSIP_Label_3c51dfc6-08c8-44c0-87c3-0150ef3074ea_Name">
    <vt:lpwstr>Unclassified</vt:lpwstr>
  </property>
  <property fmtid="{D5CDD505-2E9C-101B-9397-08002B2CF9AE}" pid="7" name="MSIP_Label_3c51dfc6-08c8-44c0-87c3-0150ef3074ea_SiteId">
    <vt:lpwstr>24139d14-c62c-4c47-8bdd-ce71ea1d50cf</vt:lpwstr>
  </property>
  <property fmtid="{D5CDD505-2E9C-101B-9397-08002B2CF9AE}" pid="8" name="MSIP_Label_3c51dfc6-08c8-44c0-87c3-0150ef3074ea_ActionId">
    <vt:lpwstr>432e1ce2-70f8-44bd-be8b-3e19d6828149</vt:lpwstr>
  </property>
  <property fmtid="{D5CDD505-2E9C-101B-9397-08002B2CF9AE}" pid="9" name="MSIP_Label_3c51dfc6-08c8-44c0-87c3-0150ef3074ea_ContentBits">
    <vt:lpwstr>0</vt:lpwstr>
  </property>
  <property fmtid="{D5CDD505-2E9C-101B-9397-08002B2CF9AE}" pid="10" name="MSIP_Label_0fc55952-1fc0-4bcb-977a-64773f1984fe_Enabled">
    <vt:lpwstr>true</vt:lpwstr>
  </property>
  <property fmtid="{D5CDD505-2E9C-101B-9397-08002B2CF9AE}" pid="11" name="MSIP_Label_0fc55952-1fc0-4bcb-977a-64773f1984fe_SetDate">
    <vt:lpwstr>2022-10-21T16:37:09Z</vt:lpwstr>
  </property>
  <property fmtid="{D5CDD505-2E9C-101B-9397-08002B2CF9AE}" pid="12" name="MSIP_Label_0fc55952-1fc0-4bcb-977a-64773f1984fe_Method">
    <vt:lpwstr>Standard</vt:lpwstr>
  </property>
  <property fmtid="{D5CDD505-2E9C-101B-9397-08002B2CF9AE}" pid="13" name="MSIP_Label_0fc55952-1fc0-4bcb-977a-64773f1984fe_Name">
    <vt:lpwstr>0fc55952-1fc0-4bcb-977a-64773f1984fe</vt:lpwstr>
  </property>
  <property fmtid="{D5CDD505-2E9C-101B-9397-08002B2CF9AE}" pid="14" name="MSIP_Label_0fc55952-1fc0-4bcb-977a-64773f1984fe_SiteId">
    <vt:lpwstr>081c4a9c-ea86-468c-9b4c-30d99d63df76</vt:lpwstr>
  </property>
  <property fmtid="{D5CDD505-2E9C-101B-9397-08002B2CF9AE}" pid="15" name="MSIP_Label_0fc55952-1fc0-4bcb-977a-64773f1984fe_ActionId">
    <vt:lpwstr>726b7ae3-6c02-40b3-a8da-e45b90f22481</vt:lpwstr>
  </property>
  <property fmtid="{D5CDD505-2E9C-101B-9397-08002B2CF9AE}" pid="16" name="MSIP_Label_0fc55952-1fc0-4bcb-977a-64773f1984fe_ContentBits">
    <vt:lpwstr>2</vt:lpwstr>
  </property>
  <property fmtid="{D5CDD505-2E9C-101B-9397-08002B2CF9AE}" pid="17" name="MediaServiceImageTags">
    <vt:lpwstr/>
  </property>
</Properties>
</file>